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aod\Downloads\Github\github-deploy-v2\github-deploy-v2\data-Claude\"/>
    </mc:Choice>
  </mc:AlternateContent>
  <xr:revisionPtr revIDLastSave="0" documentId="13_ncr:1_{B11BA573-D0A8-4DFD-9C84-A296E2727B19}" xr6:coauthVersionLast="47" xr6:coauthVersionMax="47" xr10:uidLastSave="{00000000-0000-0000-0000-000000000000}"/>
  <bookViews>
    <workbookView xWindow="-98" yWindow="-98" windowWidth="21795" windowHeight="13875" xr2:uid="{A0A22B31-DC93-4598-B2B1-88AE233EDEAF}"/>
  </bookViews>
  <sheets>
    <sheet name="VIX期貨數據" sheetId="1" r:id="rId1"/>
  </sheets>
  <calcPr calcId="191029" calcOnSave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<sst xmlns="http://schemas.openxmlformats.org/spreadsheetml/2006/main" count="115" uniqueCount="65">
  <si>
    <t>Current % rank</t>
    <phoneticPr fontId="4" type="noConversion"/>
  </si>
  <si>
    <t xml:space="preserve"> http://vixcentral.com/</t>
    <phoneticPr fontId="4" type="noConversion"/>
  </si>
  <si>
    <t>-</t>
    <phoneticPr fontId="4" type="noConversion"/>
  </si>
  <si>
    <t>00631L+00635U 
MARS+VRS Hybrid II</t>
    <phoneticPr fontId="4" type="noConversion"/>
  </si>
  <si>
    <t>00631L+00635U 
MARS+VRS Hybrid</t>
    <phoneticPr fontId="4" type="noConversion"/>
  </si>
  <si>
    <t>00631L+00635U 
VIX Rotation+BTD (R4Y28_4Y.5)</t>
    <phoneticPr fontId="4" type="noConversion"/>
  </si>
  <si>
    <t>00631L+00635U
MA Rotation 
(0050 60MA+BIAS)</t>
    <phoneticPr fontId="4" type="noConversion"/>
  </si>
  <si>
    <t>00631L+00635U
MA Rotation II
(0050 60MA+BIAS)</t>
    <phoneticPr fontId="4" type="noConversion"/>
  </si>
  <si>
    <t>00631L+00635U+Cash 
VIX Rotation (R4Y28_4Y1 )</t>
    <phoneticPr fontId="4" type="noConversion"/>
  </si>
  <si>
    <t>00631L+00635U
VIX Rotation+BTD
(RAT35_4Y.5)</t>
    <phoneticPr fontId="4" type="noConversion"/>
  </si>
  <si>
    <t>Lastest VIX</t>
    <phoneticPr fontId="11" type="noConversion"/>
  </si>
  <si>
    <r>
      <rPr>
        <sz val="10"/>
        <color theme="1"/>
        <rFont val="細明體"/>
        <family val="1"/>
        <charset val="136"/>
      </rPr>
      <t>橙底</t>
    </r>
    <r>
      <rPr>
        <sz val="10"/>
        <color theme="1"/>
        <rFont val="Times New Roman"/>
        <family val="1"/>
      </rPr>
      <t>=</t>
    </r>
    <r>
      <rPr>
        <sz val="10"/>
        <color theme="1"/>
        <rFont val="細明體"/>
        <family val="1"/>
        <charset val="136"/>
      </rPr>
      <t>美股休市</t>
    </r>
    <phoneticPr fontId="11" type="noConversion"/>
  </si>
  <si>
    <t>VIX Futures Term Structure (Closed price)</t>
    <phoneticPr fontId="4" type="noConversion"/>
  </si>
  <si>
    <t>https://reurl.cc/np0n66</t>
    <phoneticPr fontId="11" type="noConversion"/>
  </si>
  <si>
    <t>Cash VIX Term Structure</t>
  </si>
  <si>
    <t>All time</t>
    <phoneticPr fontId="11" type="noConversion"/>
  </si>
  <si>
    <t>Rolling 4Y</t>
    <phoneticPr fontId="11" type="noConversion"/>
  </si>
  <si>
    <t>Rolling 4Y</t>
  </si>
  <si>
    <t>Previous VIX</t>
    <phoneticPr fontId="11" type="noConversion"/>
  </si>
  <si>
    <t>Date</t>
  </si>
  <si>
    <t>M1 
VIX Future</t>
    <phoneticPr fontId="4" type="noConversion"/>
  </si>
  <si>
    <t>M2 
VIX Future</t>
    <phoneticPr fontId="4" type="noConversion"/>
  </si>
  <si>
    <t>M3 
VIX Future</t>
    <phoneticPr fontId="4" type="noConversion"/>
  </si>
  <si>
    <t>M4 
VIX Future</t>
    <phoneticPr fontId="4" type="noConversion"/>
  </si>
  <si>
    <t>M5 
VIX Future</t>
    <phoneticPr fontId="4" type="noConversion"/>
  </si>
  <si>
    <t>M6 
VIX Future</t>
    <phoneticPr fontId="4" type="noConversion"/>
  </si>
  <si>
    <t>M7 
VIX Future</t>
    <phoneticPr fontId="4" type="noConversion"/>
  </si>
  <si>
    <t>Adjust
M1</t>
    <phoneticPr fontId="4" type="noConversion"/>
  </si>
  <si>
    <t>Adjust
M2</t>
    <phoneticPr fontId="4" type="noConversion"/>
  </si>
  <si>
    <t>Trading days 
to 
M1 expiration</t>
    <phoneticPr fontId="4" type="noConversion"/>
  </si>
  <si>
    <t xml:space="preserve">Futures roll 
%/day </t>
    <phoneticPr fontId="4" type="noConversion"/>
  </si>
  <si>
    <t>VIX9D 
(9 days)</t>
    <phoneticPr fontId="4" type="noConversion"/>
  </si>
  <si>
    <t>VIX 
(1 month)</t>
    <phoneticPr fontId="4" type="noConversion"/>
  </si>
  <si>
    <t>VIX3M 
(3 months)</t>
    <phoneticPr fontId="4" type="noConversion"/>
  </si>
  <si>
    <t>VIX6M 
(6 months)</t>
    <phoneticPr fontId="4" type="noConversion"/>
  </si>
  <si>
    <t>VIX1Y
(1 year)</t>
    <phoneticPr fontId="4" type="noConversion"/>
  </si>
  <si>
    <t>Cash VIX Oscillator</t>
    <phoneticPr fontId="4" type="noConversion"/>
  </si>
  <si>
    <t>VIX
daily change</t>
    <phoneticPr fontId="4" type="noConversion"/>
  </si>
  <si>
    <t>VIX9D:VIX</t>
    <phoneticPr fontId="4" type="noConversion"/>
  </si>
  <si>
    <t>VIX:VIX3M</t>
    <phoneticPr fontId="4" type="noConversion"/>
  </si>
  <si>
    <t>VIX:VIX6M</t>
    <phoneticPr fontId="4" type="noConversion"/>
  </si>
  <si>
    <t>VIX:VIX1Y</t>
    <phoneticPr fontId="4" type="noConversion"/>
  </si>
  <si>
    <t>M1:M2
VIX Futures</t>
    <phoneticPr fontId="4" type="noConversion"/>
  </si>
  <si>
    <t>M4:M7
VIX Futures</t>
    <phoneticPr fontId="4" type="noConversion"/>
  </si>
  <si>
    <t>Adjust M1:M2
VIX Futures</t>
    <phoneticPr fontId="4" type="noConversion"/>
  </si>
  <si>
    <t>VX30
M1:M2</t>
    <phoneticPr fontId="4" type="noConversion"/>
  </si>
  <si>
    <t>M1:VIX
Roll Yield</t>
    <phoneticPr fontId="4" type="noConversion"/>
  </si>
  <si>
    <t>VX30:VIX Roll Yield</t>
    <phoneticPr fontId="4" type="noConversion"/>
  </si>
  <si>
    <t>VX30:VIX 50% Percentile</t>
    <phoneticPr fontId="4" type="noConversion"/>
  </si>
  <si>
    <t>VX30:VIX 35% Percentile</t>
    <phoneticPr fontId="4" type="noConversion"/>
  </si>
  <si>
    <t>VX30:VIX 28% Percentile</t>
    <phoneticPr fontId="4" type="noConversion"/>
  </si>
  <si>
    <t>VX30:VIX 1% Percentile</t>
    <phoneticPr fontId="4" type="noConversion"/>
  </si>
  <si>
    <t>VX30:VIX 0.5% Percentile</t>
    <phoneticPr fontId="4" type="noConversion"/>
  </si>
  <si>
    <t>"Next day" Position based on VX30 RY 50% rank</t>
    <phoneticPr fontId="4" type="noConversion"/>
  </si>
  <si>
    <t>"Next day" Position based on VX30 RY 25% rank</t>
    <phoneticPr fontId="4" type="noConversion"/>
  </si>
  <si>
    <t>TWN Stock 
Holding "next day"</t>
    <phoneticPr fontId="4" type="noConversion"/>
  </si>
  <si>
    <t>00631L 
Holding %</t>
    <phoneticPr fontId="4" type="noConversion"/>
  </si>
  <si>
    <t>N</t>
    <phoneticPr fontId="4" type="noConversion"/>
  </si>
  <si>
    <t>0050
open price (N)</t>
    <phoneticPr fontId="4" type="noConversion"/>
  </si>
  <si>
    <t>0050
close price (N-1)</t>
    <phoneticPr fontId="4" type="noConversion"/>
  </si>
  <si>
    <r>
      <t>0050
60MA
(</t>
    </r>
    <r>
      <rPr>
        <sz val="10"/>
        <color rgb="FF000000"/>
        <rFont val="細明體"/>
        <family val="1"/>
        <charset val="136"/>
      </rPr>
      <t>基於前日收盤</t>
    </r>
    <r>
      <rPr>
        <sz val="10"/>
        <color rgb="FF000000"/>
        <rFont val="Times New Roman"/>
        <family val="1"/>
      </rPr>
      <t>)</t>
    </r>
    <phoneticPr fontId="4" type="noConversion"/>
  </si>
  <si>
    <r>
      <t>0050
60MA
(</t>
    </r>
    <r>
      <rPr>
        <sz val="10"/>
        <color rgb="FF000000"/>
        <rFont val="細明體"/>
        <family val="1"/>
        <charset val="136"/>
      </rPr>
      <t>基於當日開盤</t>
    </r>
    <r>
      <rPr>
        <sz val="10"/>
        <color rgb="FF000000"/>
        <rFont val="Times New Roman"/>
        <family val="1"/>
      </rPr>
      <t>)</t>
    </r>
    <phoneticPr fontId="4" type="noConversion"/>
  </si>
  <si>
    <r>
      <t>0050</t>
    </r>
    <r>
      <rPr>
        <sz val="10"/>
        <color rgb="FF000000"/>
        <rFont val="新細明體"/>
        <family val="1"/>
        <charset val="136"/>
      </rPr>
      <t>季線乖離
(基於前日收盤)</t>
    </r>
    <phoneticPr fontId="4" type="noConversion"/>
  </si>
  <si>
    <r>
      <t>0050</t>
    </r>
    <r>
      <rPr>
        <sz val="10"/>
        <color rgb="FF000000"/>
        <rFont val="新細明體"/>
        <family val="1"/>
        <charset val="136"/>
      </rPr>
      <t>季線乖離
(基於當日開盤)</t>
    </r>
    <phoneticPr fontId="4" type="noConversion"/>
  </si>
  <si>
    <t>Long term median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</si>
</sst>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"/>
    <numFmt numFmtId="177" formatCode="0_);[Red]\(0\)"/>
    <numFmt numFmtId="178" formatCode="0.0%"/>
    <numFmt numFmtId="179" formatCode="0.00_);[Red]\(0.00\)"/>
    <numFmt numFmtId="180" formatCode="0.0"/>
  </numFmts>
  <fonts count="25" x14ac:knownFonts="1">
    <font>
      <sz val="10"/>
      <color rgb="FF000000"/>
      <name val="新細明體"/>
      <family val="1"/>
      <charset val="136"/>
      <scheme val="minor"/>
    </font>
    <font>
      <sz val="10"/>
      <color rgb="FF000000"/>
      <name val="新細明體"/>
      <family val="2"/>
      <scheme val="minor"/>
    </font>
    <font>
      <sz val="10"/>
      <color theme="1"/>
      <name val="Times New Roman"/>
      <family val="1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u/>
      <sz val="10"/>
      <color theme="10"/>
      <name val="新細明體"/>
      <family val="2"/>
      <scheme val="minor"/>
    </font>
    <font>
      <u/>
      <sz val="10"/>
      <color theme="10"/>
      <name val="Times New Roman"/>
      <family val="1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sz val="9"/>
      <name val="新細明體"/>
      <family val="1"/>
      <charset val="136"/>
      <scheme val="minor"/>
    </font>
    <font>
      <sz val="10"/>
      <color theme="1"/>
      <name val="Times New Roman"/>
      <family val="1"/>
      <charset val="136"/>
    </font>
    <font>
      <sz val="10"/>
      <color theme="1"/>
      <name val="細明體"/>
      <family val="1"/>
      <charset val="136"/>
    </font>
    <font>
      <u/>
      <sz val="10"/>
      <color theme="10"/>
      <name val="新細明體"/>
      <family val="1"/>
      <charset val="136"/>
      <scheme val="minor"/>
    </font>
    <font>
      <u/>
      <sz val="8"/>
      <color theme="10"/>
      <name val="新細明體"/>
      <family val="1"/>
      <charset val="136"/>
      <scheme val="minor"/>
    </font>
    <font>
      <sz val="10"/>
      <color rgb="FF000000"/>
      <name val="Times New Roman"/>
      <family val="1"/>
    </font>
    <font>
      <b/>
      <u/>
      <sz val="8"/>
      <color theme="10"/>
      <name val="新細明體"/>
      <family val="1"/>
      <charset val="136"/>
      <scheme val="minor"/>
    </font>
    <font>
      <sz val="10"/>
      <color rgb="FFFF0000"/>
      <name val="Times New Roman"/>
      <family val="1"/>
    </font>
    <font>
      <sz val="10"/>
      <color rgb="FF000000"/>
      <name val="新細明體"/>
      <family val="1"/>
      <charset val="136"/>
      <scheme val="minor"/>
    </font>
    <font>
      <sz val="10"/>
      <name val="Times New Roman"/>
      <family val="1"/>
    </font>
    <font>
      <sz val="9"/>
      <color theme="1"/>
      <name val="Times New Roman"/>
      <family val="1"/>
    </font>
    <font>
      <sz val="10"/>
      <color rgb="FF000000"/>
      <name val="細明體"/>
      <family val="1"/>
      <charset val="136"/>
    </font>
    <font>
      <sz val="10"/>
      <color rgb="FF000000"/>
      <name val="新細明體"/>
      <family val="1"/>
      <charset val="136"/>
    </font>
    <font>
      <b/>
      <sz val="10"/>
      <color rgb="FF0000F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9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1" fillId="0" borderId="0"/>
  </cellStyleXfs>
  <cellXfs count="140">
    <xf numFmtId="0" fontId="0" fillId="0" borderId="0" xfId="0"/>
    <xf numFmtId="14" fontId="2" fillId="0" borderId="0" xfId="3" applyNumberFormat="1" applyFont="1" applyAlignment="1">
      <alignment horizontal="center" vertical="center"/>
    </xf>
    <xf numFmtId="9" fontId="2" fillId="0" borderId="0" xfId="3" applyFont="1" applyAlignment="1">
      <alignment horizontal="center" vertical="center" wrapText="1"/>
    </xf>
    <xf numFmtId="9" fontId="2" fillId="0" borderId="0" xfId="3" quotePrefix="1" applyFont="1" applyAlignment="1">
      <alignment horizontal="center" vertical="center" wrapText="1"/>
    </xf>
    <xf numFmtId="9" fontId="2" fillId="0" borderId="0" xfId="3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" fillId="0" borderId="1" xfId="3" applyFont="1" applyBorder="1" applyAlignment="1">
      <alignment horizontal="center" vertical="center"/>
    </xf>
    <xf numFmtId="9" fontId="2" fillId="0" borderId="0" xfId="3" applyFont="1" applyBorder="1" applyAlignment="1">
      <alignment horizontal="center" vertical="center"/>
    </xf>
    <xf numFmtId="9" fontId="2" fillId="0" borderId="0" xfId="3" applyFont="1" applyAlignment="1">
      <alignment horizontal="left" vertical="center"/>
    </xf>
    <xf numFmtId="0" fontId="2" fillId="0" borderId="0" xfId="5" applyFont="1" applyAlignment="1">
      <alignment horizontal="center"/>
    </xf>
    <xf numFmtId="14" fontId="12" fillId="4" borderId="0" xfId="5" applyNumberFormat="1" applyFont="1" applyFill="1" applyAlignment="1">
      <alignment horizontal="center" vertical="center"/>
    </xf>
    <xf numFmtId="0" fontId="16" fillId="0" borderId="0" xfId="5" applyFont="1" applyAlignment="1">
      <alignment horizontal="center"/>
    </xf>
    <xf numFmtId="0" fontId="2" fillId="0" borderId="0" xfId="5" applyFont="1" applyAlignment="1">
      <alignment horizontal="center" vertical="center"/>
    </xf>
    <xf numFmtId="10" fontId="2" fillId="0" borderId="0" xfId="5" applyNumberFormat="1" applyFont="1" applyAlignment="1">
      <alignment horizontal="center" vertical="center"/>
    </xf>
    <xf numFmtId="176" fontId="2" fillId="0" borderId="0" xfId="5" applyNumberFormat="1" applyFont="1" applyAlignment="1">
      <alignment horizontal="center" vertical="center"/>
    </xf>
    <xf numFmtId="176" fontId="2" fillId="0" borderId="1" xfId="5" applyNumberFormat="1" applyFont="1" applyBorder="1" applyAlignment="1">
      <alignment horizontal="center" vertical="center"/>
    </xf>
    <xf numFmtId="10" fontId="17" fillId="0" borderId="0" xfId="2" applyNumberFormat="1" applyFont="1" applyAlignment="1">
      <alignment horizontal="center" vertical="center" wrapText="1"/>
    </xf>
    <xf numFmtId="10" fontId="18" fillId="0" borderId="1" xfId="5" applyNumberFormat="1" applyFont="1" applyBorder="1" applyAlignment="1">
      <alignment horizontal="center" vertical="center"/>
    </xf>
    <xf numFmtId="10" fontId="18" fillId="0" borderId="0" xfId="5" applyNumberFormat="1" applyFont="1" applyAlignment="1">
      <alignment horizontal="center" vertical="center"/>
    </xf>
    <xf numFmtId="10" fontId="2" fillId="0" borderId="1" xfId="5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2" fillId="2" borderId="0" xfId="5" applyFont="1" applyFill="1" applyAlignment="1">
      <alignment horizontal="center" vertical="center"/>
    </xf>
    <xf numFmtId="0" fontId="16" fillId="0" borderId="0" xfId="0" applyFont="1"/>
    <xf numFmtId="0" fontId="16" fillId="0" borderId="0" xfId="5" applyFont="1"/>
    <xf numFmtId="14" fontId="2" fillId="0" borderId="0" xfId="5" applyNumberFormat="1" applyFont="1" applyAlignment="1">
      <alignment horizontal="center" vertical="center"/>
    </xf>
    <xf numFmtId="0" fontId="2" fillId="2" borderId="0" xfId="5" applyFont="1" applyFill="1" applyAlignment="1">
      <alignment horizontal="center" vertical="center" wrapText="1"/>
    </xf>
    <xf numFmtId="0" fontId="2" fillId="2" borderId="1" xfId="5" applyFont="1" applyFill="1" applyBorder="1" applyAlignment="1">
      <alignment horizontal="center" vertical="center" wrapText="1"/>
    </xf>
    <xf numFmtId="0" fontId="2" fillId="0" borderId="0" xfId="5" applyFont="1" applyAlignment="1">
      <alignment horizontal="center" vertical="center" wrapText="1"/>
    </xf>
    <xf numFmtId="177" fontId="2" fillId="0" borderId="0" xfId="5" applyNumberFormat="1" applyFont="1" applyAlignment="1">
      <alignment horizontal="center" vertical="center" wrapText="1"/>
    </xf>
    <xf numFmtId="10" fontId="2" fillId="0" borderId="0" xfId="5" applyNumberFormat="1" applyFont="1" applyAlignment="1">
      <alignment horizontal="center" vertical="center" wrapText="1"/>
    </xf>
    <xf numFmtId="0" fontId="20" fillId="2" borderId="0" xfId="5" applyFont="1" applyFill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16" fillId="0" borderId="0" xfId="5" applyFont="1" applyAlignment="1">
      <alignment horizontal="center" vertical="center" wrapText="1"/>
    </xf>
    <xf numFmtId="0" fontId="21" fillId="0" borderId="0" xfId="5" applyFont="1" applyAlignment="1">
      <alignment horizontal="center" vertical="center" wrapText="1"/>
    </xf>
    <xf numFmtId="176" fontId="2" fillId="0" borderId="0" xfId="5" applyNumberFormat="1" applyFont="1" applyAlignment="1">
      <alignment horizontal="center" vertical="center" wrapText="1"/>
    </xf>
    <xf numFmtId="176" fontId="2" fillId="0" borderId="1" xfId="5" applyNumberFormat="1" applyFont="1" applyBorder="1" applyAlignment="1">
      <alignment horizontal="center" vertical="center" wrapText="1"/>
    </xf>
    <xf numFmtId="10" fontId="7" fillId="3" borderId="0" xfId="5" applyNumberFormat="1" applyFont="1" applyFill="1" applyAlignment="1">
      <alignment horizontal="center" vertical="center" wrapText="1"/>
    </xf>
    <xf numFmtId="0" fontId="16" fillId="0" borderId="1" xfId="5" applyFont="1" applyBorder="1" applyAlignment="1">
      <alignment horizontal="center" vertical="center" wrapText="1"/>
    </xf>
    <xf numFmtId="0" fontId="18" fillId="0" borderId="1" xfId="5" applyFont="1" applyBorder="1" applyAlignment="1">
      <alignment horizontal="center" vertical="center" wrapText="1"/>
    </xf>
    <xf numFmtId="10" fontId="2" fillId="0" borderId="1" xfId="5" applyNumberFormat="1" applyFont="1" applyBorder="1" applyAlignment="1">
      <alignment horizontal="center" vertical="center" wrapText="1"/>
    </xf>
    <xf numFmtId="0" fontId="10" fillId="0" borderId="2" xfId="5" applyFont="1" applyBorder="1" applyAlignment="1">
      <alignment horizontal="center" vertical="center" wrapText="1"/>
    </xf>
    <xf numFmtId="0" fontId="16" fillId="0" borderId="2" xfId="5" applyFont="1" applyBorder="1" applyAlignment="1">
      <alignment horizontal="center" vertical="center" wrapText="1"/>
    </xf>
    <xf numFmtId="0" fontId="16" fillId="0" borderId="0" xfId="5" applyFont="1" applyAlignment="1">
      <alignment horizontal="center" vertical="center"/>
    </xf>
    <xf numFmtId="0" fontId="16" fillId="2" borderId="0" xfId="5" applyFont="1" applyFill="1" applyAlignment="1">
      <alignment horizontal="center" vertical="center" wrapText="1"/>
    </xf>
    <xf numFmtId="14" fontId="9" fillId="0" borderId="0" xfId="5" applyNumberFormat="1" applyFont="1" applyAlignment="1">
      <alignment horizontal="center"/>
    </xf>
    <xf numFmtId="178" fontId="2" fillId="0" borderId="0" xfId="3" quotePrefix="1" applyNumberFormat="1" applyFont="1" applyAlignment="1">
      <alignment horizontal="center" vertical="center" wrapText="1"/>
    </xf>
    <xf numFmtId="178" fontId="2" fillId="0" borderId="1" xfId="3" quotePrefix="1" applyNumberFormat="1" applyFont="1" applyBorder="1" applyAlignment="1">
      <alignment horizontal="center" vertical="center" wrapText="1"/>
    </xf>
    <xf numFmtId="177" fontId="2" fillId="0" borderId="0" xfId="5" quotePrefix="1" applyNumberFormat="1" applyFont="1" applyAlignment="1">
      <alignment horizontal="center" vertical="center" wrapText="1"/>
    </xf>
    <xf numFmtId="2" fontId="9" fillId="0" borderId="0" xfId="5" applyNumberFormat="1" applyFont="1" applyAlignment="1">
      <alignment horizontal="center" vertical="center" wrapText="1"/>
    </xf>
    <xf numFmtId="0" fontId="9" fillId="0" borderId="0" xfId="5" applyFont="1" applyAlignment="1">
      <alignment horizontal="center" vertical="center" wrapText="1"/>
    </xf>
    <xf numFmtId="2" fontId="24" fillId="0" borderId="0" xfId="5" applyNumberFormat="1" applyFont="1" applyAlignment="1">
      <alignment horizontal="center" vertical="center" wrapText="1"/>
    </xf>
    <xf numFmtId="178" fontId="9" fillId="0" borderId="1" xfId="3" applyNumberFormat="1" applyFont="1" applyBorder="1" applyAlignment="1">
      <alignment horizontal="center" vertical="center" wrapText="1"/>
    </xf>
    <xf numFmtId="178" fontId="24" fillId="0" borderId="0" xfId="3" applyNumberFormat="1" applyFont="1" applyAlignment="1">
      <alignment horizontal="center" vertical="center" wrapText="1"/>
    </xf>
    <xf numFmtId="178" fontId="7" fillId="0" borderId="0" xfId="3" quotePrefix="1" applyNumberFormat="1" applyFont="1" applyAlignment="1">
      <alignment horizontal="center" vertical="center" wrapText="1"/>
    </xf>
    <xf numFmtId="178" fontId="7" fillId="0" borderId="0" xfId="3" applyNumberFormat="1" applyFont="1" applyBorder="1" applyAlignment="1">
      <alignment horizontal="center"/>
    </xf>
    <xf numFmtId="178" fontId="2" fillId="0" borderId="0" xfId="3" applyNumberFormat="1" applyFont="1" applyBorder="1" applyAlignment="1">
      <alignment horizontal="center"/>
    </xf>
    <xf numFmtId="14" fontId="2" fillId="0" borderId="0" xfId="5" applyNumberFormat="1" applyFont="1" applyAlignment="1">
      <alignment horizontal="center"/>
    </xf>
    <xf numFmtId="0" fontId="16" fillId="0" borderId="1" xfId="0" applyFont="1" applyBorder="1" applyAlignment="1">
      <alignment horizontal="center"/>
    </xf>
    <xf numFmtId="2" fontId="16" fillId="0" borderId="0" xfId="5" applyNumberFormat="1" applyFont="1" applyAlignment="1">
      <alignment horizontal="center"/>
    </xf>
    <xf numFmtId="177" fontId="2" fillId="0" borderId="0" xfId="5" applyNumberFormat="1" applyFont="1" applyAlignment="1">
      <alignment horizontal="center"/>
    </xf>
    <xf numFmtId="10" fontId="2" fillId="0" borderId="0" xfId="5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178" fontId="2" fillId="0" borderId="0" xfId="3" applyNumberFormat="1" applyFont="1" applyAlignment="1">
      <alignment horizontal="center" vertical="center"/>
    </xf>
    <xf numFmtId="2" fontId="2" fillId="0" borderId="0" xfId="5" applyNumberFormat="1" applyFont="1" applyAlignment="1">
      <alignment horizontal="center" vertical="center" wrapText="1"/>
    </xf>
    <xf numFmtId="178" fontId="20" fillId="0" borderId="0" xfId="3" applyNumberFormat="1" applyFont="1" applyAlignment="1">
      <alignment horizontal="center"/>
    </xf>
    <xf numFmtId="176" fontId="2" fillId="0" borderId="0" xfId="5" applyNumberFormat="1" applyFont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0" fontId="7" fillId="0" borderId="0" xfId="5" applyNumberFormat="1" applyFont="1" applyAlignment="1">
      <alignment horizontal="center"/>
    </xf>
    <xf numFmtId="10" fontId="9" fillId="0" borderId="0" xfId="5" applyNumberFormat="1" applyFont="1" applyAlignment="1">
      <alignment horizontal="center"/>
    </xf>
    <xf numFmtId="10" fontId="9" fillId="0" borderId="1" xfId="5" applyNumberFormat="1" applyFont="1" applyBorder="1" applyAlignment="1">
      <alignment horizontal="center"/>
    </xf>
    <xf numFmtId="9" fontId="7" fillId="0" borderId="1" xfId="3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9" fontId="2" fillId="0" borderId="1" xfId="3" applyFont="1" applyFill="1" applyBorder="1" applyAlignment="1">
      <alignment horizontal="center"/>
    </xf>
    <xf numFmtId="179" fontId="2" fillId="0" borderId="0" xfId="5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9" fontId="16" fillId="0" borderId="0" xfId="1" applyFont="1" applyAlignment="1">
      <alignment horizontal="center"/>
    </xf>
    <xf numFmtId="14" fontId="2" fillId="2" borderId="0" xfId="5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1" xfId="0" applyFont="1" applyFill="1" applyBorder="1" applyAlignment="1">
      <alignment horizontal="center"/>
    </xf>
    <xf numFmtId="2" fontId="16" fillId="2" borderId="0" xfId="5" applyNumberFormat="1" applyFont="1" applyFill="1" applyAlignment="1">
      <alignment horizontal="center"/>
    </xf>
    <xf numFmtId="177" fontId="2" fillId="2" borderId="0" xfId="5" applyNumberFormat="1" applyFont="1" applyFill="1" applyAlignment="1">
      <alignment horizontal="center"/>
    </xf>
    <xf numFmtId="10" fontId="2" fillId="2" borderId="0" xfId="5" applyNumberFormat="1" applyFont="1" applyFill="1" applyAlignment="1">
      <alignment horizontal="center"/>
    </xf>
    <xf numFmtId="14" fontId="2" fillId="4" borderId="0" xfId="5" applyNumberFormat="1" applyFont="1" applyFill="1" applyAlignment="1">
      <alignment horizontal="center"/>
    </xf>
    <xf numFmtId="179" fontId="2" fillId="2" borderId="0" xfId="5" applyNumberFormat="1" applyFont="1" applyFill="1" applyAlignment="1">
      <alignment horizontal="center"/>
    </xf>
    <xf numFmtId="179" fontId="2" fillId="4" borderId="0" xfId="5" applyNumberFormat="1" applyFont="1" applyFill="1" applyAlignment="1">
      <alignment horizontal="center"/>
    </xf>
    <xf numFmtId="0" fontId="16" fillId="0" borderId="1" xfId="5" applyFont="1" applyBorder="1" applyAlignment="1">
      <alignment horizontal="center"/>
    </xf>
    <xf numFmtId="0" fontId="20" fillId="0" borderId="0" xfId="5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2" fontId="16" fillId="0" borderId="0" xfId="5" applyNumberFormat="1" applyFont="1" applyAlignment="1">
      <alignment horizontal="center" vertical="center"/>
    </xf>
    <xf numFmtId="0" fontId="16" fillId="2" borderId="0" xfId="5" applyFont="1" applyFill="1" applyAlignment="1">
      <alignment horizontal="center"/>
    </xf>
    <xf numFmtId="0" fontId="16" fillId="2" borderId="1" xfId="5" applyFont="1" applyFill="1" applyBorder="1" applyAlignment="1">
      <alignment horizontal="center"/>
    </xf>
    <xf numFmtId="14" fontId="2" fillId="5" borderId="0" xfId="5" applyNumberFormat="1" applyFont="1" applyFill="1" applyAlignment="1">
      <alignment horizontal="center"/>
    </xf>
    <xf numFmtId="177" fontId="2" fillId="2" borderId="0" xfId="5" applyNumberFormat="1" applyFont="1" applyFill="1" applyAlignment="1">
      <alignment horizontal="center" vertical="center" wrapText="1"/>
    </xf>
    <xf numFmtId="179" fontId="2" fillId="5" borderId="0" xfId="5" applyNumberFormat="1" applyFont="1" applyFill="1" applyAlignment="1">
      <alignment horizontal="center"/>
    </xf>
    <xf numFmtId="2" fontId="2" fillId="0" borderId="0" xfId="5" applyNumberFormat="1" applyFont="1" applyAlignment="1">
      <alignment horizontal="center"/>
    </xf>
    <xf numFmtId="0" fontId="2" fillId="0" borderId="0" xfId="3" applyNumberFormat="1" applyFont="1" applyAlignment="1">
      <alignment horizontal="center" vertical="center" wrapText="1"/>
    </xf>
    <xf numFmtId="0" fontId="2" fillId="0" borderId="1" xfId="3" applyNumberFormat="1" applyFont="1" applyBorder="1" applyAlignment="1">
      <alignment horizontal="center" vertical="center" wrapText="1"/>
    </xf>
    <xf numFmtId="2" fontId="2" fillId="0" borderId="0" xfId="3" applyNumberFormat="1" applyFont="1" applyAlignment="1">
      <alignment horizontal="center" vertical="center" wrapText="1"/>
    </xf>
    <xf numFmtId="0" fontId="2" fillId="0" borderId="0" xfId="3" applyNumberFormat="1" applyFont="1" applyAlignment="1">
      <alignment horizontal="center"/>
    </xf>
    <xf numFmtId="9" fontId="2" fillId="0" borderId="0" xfId="3" applyFont="1" applyAlignment="1">
      <alignment horizontal="center"/>
    </xf>
    <xf numFmtId="0" fontId="2" fillId="0" borderId="1" xfId="5" applyFont="1" applyBorder="1" applyAlignment="1">
      <alignment horizontal="center" vertical="center" wrapText="1"/>
    </xf>
    <xf numFmtId="0" fontId="20" fillId="0" borderId="0" xfId="5" applyFont="1" applyAlignment="1">
      <alignment horizontal="center" vertical="center" wrapText="1"/>
    </xf>
    <xf numFmtId="2" fontId="2" fillId="2" borderId="0" xfId="5" applyNumberFormat="1" applyFont="1" applyFill="1" applyAlignment="1">
      <alignment horizontal="center" vertical="center" wrapText="1"/>
    </xf>
    <xf numFmtId="0" fontId="2" fillId="0" borderId="1" xfId="5" applyFont="1" applyBorder="1" applyAlignment="1">
      <alignment horizontal="center"/>
    </xf>
    <xf numFmtId="0" fontId="2" fillId="2" borderId="0" xfId="5" applyFont="1" applyFill="1" applyAlignment="1">
      <alignment horizontal="center"/>
    </xf>
    <xf numFmtId="0" fontId="2" fillId="2" borderId="1" xfId="5" applyFont="1" applyFill="1" applyBorder="1" applyAlignment="1">
      <alignment horizontal="center"/>
    </xf>
    <xf numFmtId="2" fontId="2" fillId="2" borderId="0" xfId="5" applyNumberFormat="1" applyFont="1" applyFill="1" applyAlignment="1">
      <alignment horizontal="center"/>
    </xf>
    <xf numFmtId="177" fontId="16" fillId="2" borderId="0" xfId="5" applyNumberFormat="1" applyFont="1" applyFill="1" applyAlignment="1">
      <alignment horizontal="center"/>
    </xf>
    <xf numFmtId="0" fontId="18" fillId="0" borderId="0" xfId="5" applyFont="1" applyAlignment="1">
      <alignment horizontal="center"/>
    </xf>
    <xf numFmtId="0" fontId="18" fillId="0" borderId="0" xfId="5" applyFont="1" applyAlignment="1">
      <alignment horizontal="center" vertical="center"/>
    </xf>
    <xf numFmtId="176" fontId="16" fillId="0" borderId="0" xfId="5" applyNumberFormat="1" applyFont="1" applyAlignment="1">
      <alignment horizontal="center" vertical="center"/>
    </xf>
    <xf numFmtId="176" fontId="16" fillId="0" borderId="1" xfId="5" applyNumberFormat="1" applyFont="1" applyBorder="1" applyAlignment="1">
      <alignment horizontal="center" vertical="center"/>
    </xf>
    <xf numFmtId="1" fontId="16" fillId="0" borderId="0" xfId="5" applyNumberFormat="1" applyFont="1" applyAlignment="1">
      <alignment horizontal="center" vertical="center"/>
    </xf>
    <xf numFmtId="10" fontId="16" fillId="0" borderId="0" xfId="3" applyNumberFormat="1" applyFont="1" applyAlignment="1">
      <alignment horizontal="center" vertical="center"/>
    </xf>
    <xf numFmtId="14" fontId="16" fillId="0" borderId="0" xfId="5" applyNumberFormat="1" applyFont="1" applyAlignment="1">
      <alignment horizontal="center" vertical="center"/>
    </xf>
    <xf numFmtId="179" fontId="16" fillId="0" borderId="0" xfId="5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14" fontId="16" fillId="0" borderId="0" xfId="5" applyNumberFormat="1" applyFont="1" applyAlignment="1">
      <alignment horizontal="center"/>
    </xf>
    <xf numFmtId="177" fontId="16" fillId="0" borderId="0" xfId="5" applyNumberFormat="1" applyFont="1" applyAlignment="1">
      <alignment horizontal="center"/>
    </xf>
    <xf numFmtId="180" fontId="8" fillId="0" borderId="0" xfId="0" applyNumberFormat="1" applyFont="1" applyAlignment="1">
      <alignment horizontal="center"/>
    </xf>
    <xf numFmtId="0" fontId="10" fillId="0" borderId="0" xfId="5" applyFont="1" applyAlignment="1">
      <alignment horizontal="center"/>
    </xf>
    <xf numFmtId="0" fontId="10" fillId="0" borderId="1" xfId="5" applyFont="1" applyBorder="1" applyAlignment="1">
      <alignment horizontal="center"/>
    </xf>
    <xf numFmtId="0" fontId="10" fillId="0" borderId="3" xfId="5" applyFont="1" applyBorder="1" applyAlignment="1">
      <alignment horizontal="center" vertical="center" wrapText="1"/>
    </xf>
    <xf numFmtId="0" fontId="10" fillId="0" borderId="4" xfId="5" applyFont="1" applyBorder="1" applyAlignment="1">
      <alignment horizontal="center" vertical="center" wrapText="1"/>
    </xf>
    <xf numFmtId="0" fontId="10" fillId="0" borderId="6" xfId="5" applyFont="1" applyBorder="1" applyAlignment="1">
      <alignment horizontal="center" vertical="center" wrapText="1"/>
    </xf>
    <xf numFmtId="0" fontId="10" fillId="0" borderId="7" xfId="5" applyFont="1" applyBorder="1" applyAlignment="1">
      <alignment horizontal="center" vertical="center" wrapText="1"/>
    </xf>
    <xf numFmtId="0" fontId="2" fillId="0" borderId="0" xfId="5" applyFont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10" fontId="14" fillId="0" borderId="5" xfId="2" applyNumberFormat="1" applyBorder="1" applyAlignment="1">
      <alignment horizontal="center" vertical="center" wrapText="1"/>
    </xf>
    <xf numFmtId="10" fontId="15" fillId="0" borderId="0" xfId="2" applyNumberFormat="1" applyFont="1" applyAlignment="1">
      <alignment horizontal="center" vertical="center" wrapText="1"/>
    </xf>
    <xf numFmtId="9" fontId="6" fillId="0" borderId="0" xfId="4" applyNumberFormat="1" applyFont="1" applyAlignment="1">
      <alignment horizontal="center" vertical="center" wrapText="1"/>
    </xf>
    <xf numFmtId="9" fontId="6" fillId="0" borderId="1" xfId="4" applyNumberFormat="1" applyFont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 wrapText="1"/>
    </xf>
    <xf numFmtId="0" fontId="9" fillId="3" borderId="2" xfId="5" applyFont="1" applyFill="1" applyBorder="1" applyAlignment="1">
      <alignment horizontal="center" vertical="center"/>
    </xf>
    <xf numFmtId="0" fontId="9" fillId="0" borderId="2" xfId="5" applyFont="1" applyBorder="1" applyAlignment="1">
      <alignment horizontal="center" vertical="center" wrapText="1"/>
    </xf>
    <xf numFmtId="0" fontId="9" fillId="0" borderId="2" xfId="5" applyFont="1" applyBorder="1" applyAlignment="1">
      <alignment horizontal="center" vertical="center"/>
    </xf>
  </cellXfs>
  <cellStyles count="6">
    <cellStyle name="一般" xfId="0" builtinId="0"/>
    <cellStyle name="一般 3" xfId="5" xr:uid="{34D80BBF-D20C-4496-8195-A423422E8629}"/>
    <cellStyle name="百分比" xfId="1" builtinId="5"/>
    <cellStyle name="百分比 2" xfId="3" xr:uid="{F7309F8E-724A-4A3B-85DB-56CD337BF6E5}"/>
    <cellStyle name="超連結" xfId="2" builtinId="8"/>
    <cellStyle name="超連結 2" xfId="4" xr:uid="{046305F0-AEEF-4D5E-9D92-0C9EC2B949DB}"/>
  </cellStyles>
  <dxfs count="199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0000"/>
      </font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ont>
        <color auto="1"/>
      </font>
      <fill>
        <patternFill>
          <bgColor rgb="FFCCFF99"/>
        </patternFill>
      </fill>
    </dxf>
    <dxf>
      <fill>
        <patternFill>
          <bgColor rgb="FFFFC7CE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url.cc/np0n66" TargetMode="External"/><Relationship Id="rId1" Type="http://schemas.openxmlformats.org/officeDocument/2006/relationships/hyperlink" Target="http://vixcentr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51C4-F4BB-4738-9737-E674F1ED13D2}">
  <sheetPr>
    <outlinePr summaryBelow="0" summaryRight="0"/>
  </sheetPr>
  <dimension ref="A1:BO5676"/>
  <sheetViews>
    <sheetView tabSelected="1" zoomScale="85" zoomScaleNormal="85" workbookViewId="0">
      <pane xSplit="1" ySplit="4" topLeftCell="AL5" activePane="bottomRight" state="frozen"/>
      <selection pane="topRight" activeCell="B1" sqref="B1"/>
      <selection pane="bottomLeft" activeCell="A6" sqref="A6"/>
      <selection pane="bottomRight" activeCell="AZ5" sqref="AZ5"/>
    </sheetView>
  </sheetViews>
  <sheetFormatPr defaultColWidth="14.53515625" defaultRowHeight="15.75" customHeight="1" x14ac:dyDescent="0.4"/>
  <cols>
    <col min="1" max="1" width="17.3828125" style="119" bestFit="1" customWidth="1"/>
    <col min="2" max="3" width="11.53515625" style="11" customWidth="1"/>
    <col min="4" max="7" width="11.61328125" style="11" bestFit="1" customWidth="1"/>
    <col min="8" max="8" width="11.61328125" style="87" bestFit="1" customWidth="1"/>
    <col min="9" max="9" width="9.3046875" style="11" customWidth="1"/>
    <col min="10" max="10" width="9.23046875" style="11" customWidth="1"/>
    <col min="11" max="11" width="12.921875" style="120" customWidth="1"/>
    <col min="12" max="12" width="11.765625" style="11" customWidth="1"/>
    <col min="13" max="13" width="8.84375" style="11" customWidth="1"/>
    <col min="14" max="14" width="10.53515625" style="88" bestFit="1" customWidth="1"/>
    <col min="15" max="15" width="11.3046875" style="11" bestFit="1" customWidth="1"/>
    <col min="16" max="16" width="11.53515625" style="11" customWidth="1"/>
    <col min="17" max="17" width="8.53515625" style="11" bestFit="1" customWidth="1"/>
    <col min="18" max="18" width="10.765625" style="122" customWidth="1"/>
    <col min="19" max="19" width="9.4609375" style="11" bestFit="1" customWidth="1"/>
    <col min="20" max="20" width="10.53515625" style="11" bestFit="1" customWidth="1"/>
    <col min="21" max="22" width="10.921875" style="11" bestFit="1" customWidth="1"/>
    <col min="23" max="23" width="10.3828125" style="11" bestFit="1" customWidth="1"/>
    <col min="24" max="26" width="11.3828125" style="11" customWidth="1"/>
    <col min="27" max="27" width="11.69140625" style="11" customWidth="1"/>
    <col min="28" max="28" width="11.69140625" style="87" customWidth="1"/>
    <col min="29" max="29" width="12.4609375" style="122" customWidth="1"/>
    <col min="30" max="31" width="12.4609375" style="11" customWidth="1"/>
    <col min="32" max="32" width="14.69140625" style="87" bestFit="1" customWidth="1"/>
    <col min="33" max="34" width="12.4609375" style="11" customWidth="1"/>
    <col min="35" max="35" width="18.53515625" style="11" customWidth="1"/>
    <col min="36" max="36" width="18.53515625" style="87" customWidth="1"/>
    <col min="37" max="37" width="18.69140625" style="123" customWidth="1"/>
    <col min="38" max="38" width="12.84375" style="73" customWidth="1"/>
    <col min="39" max="39" width="18.69140625" style="123" customWidth="1"/>
    <col min="40" max="40" width="12.84375" style="73" customWidth="1"/>
    <col min="41" max="41" width="17.84375" style="87" customWidth="1"/>
    <col min="42" max="42" width="12.84375" style="20" customWidth="1"/>
    <col min="43" max="43" width="17.4609375" style="20" customWidth="1"/>
    <col min="44" max="44" width="12.3046875" style="20" customWidth="1"/>
    <col min="45" max="45" width="17.4609375" style="20" bestFit="1" customWidth="1"/>
    <col min="46" max="46" width="12.3046875" style="20" customWidth="1"/>
    <col min="47" max="47" width="13.15234375" style="87" hidden="1" customWidth="1"/>
    <col min="48" max="48" width="15.84375" style="20" hidden="1" customWidth="1"/>
    <col min="49" max="49" width="13.15234375" style="20" hidden="1" customWidth="1"/>
    <col min="50" max="50" width="8" style="20" hidden="1" customWidth="1"/>
    <col min="51" max="51" width="7.84375" style="20" customWidth="1"/>
    <col min="52" max="52" width="11.15234375" style="20" bestFit="1" customWidth="1"/>
    <col min="53" max="53" width="7.3828125" style="20" customWidth="1"/>
    <col min="54" max="54" width="7.84375" style="20" customWidth="1"/>
    <col min="55" max="56" width="16.15234375" style="20" bestFit="1" customWidth="1"/>
    <col min="57" max="57" width="15.765625" style="23" customWidth="1"/>
    <col min="58" max="64" width="14.61328125" style="11" bestFit="1" customWidth="1"/>
    <col min="65" max="16384" width="14.53515625" style="11"/>
  </cols>
  <sheetData>
    <row r="1" spans="1:67" s="4" customFormat="1" ht="12.75" customHeight="1" x14ac:dyDescent="0.4">
      <c r="A1" s="1" t="s">
        <v>0</v>
      </c>
      <c r="B1" s="132" t="s">
        <v>1</v>
      </c>
      <c r="C1" s="132"/>
      <c r="D1" s="132"/>
      <c r="E1" s="132"/>
      <c r="F1" s="132"/>
      <c r="G1" s="132"/>
      <c r="H1" s="133"/>
      <c r="I1" s="2"/>
      <c r="J1" s="2"/>
      <c r="K1" s="3" t="s">
        <v>2</v>
      </c>
      <c r="L1" s="3" t="s">
        <v>2</v>
      </c>
      <c r="M1" s="4">
        <f>_xlfn.PERCENTRANK.EXC(M$5:M3970,M$5)</f>
      </c>
      <c r="N1" s="4">
        <f>_xlfn.PERCENTRANK.EXC(N$5:N5675,N$5)</f>
      </c>
      <c r="O1" s="4">
        <f>_xlfn.PERCENTRANK.EXC(O$5:O5675,O$5)</f>
      </c>
      <c r="P1" s="4">
        <f>_xlfn.PERCENTRANK.EXC(P$5:P5675,P$5)</f>
      </c>
      <c r="Q1" s="4">
        <f>_xlfn.PERCENTRANK.EXC(Q$5:Q4978,Q$5)</f>
      </c>
      <c r="R1" s="5">
        <f>_xlfn.PERCENTRANK.EXC(R$5:R4987,R$5)</f>
      </c>
      <c r="T1" s="4">
        <f>_xlfn.PERCENTRANK.EXC(T$5:T3970,T$5)</f>
      </c>
      <c r="U1" s="4">
        <f>_xlfn.PERCENTRANK.EXC(U$5:U5675,U$5)</f>
      </c>
      <c r="V1" s="4">
        <f>_xlfn.PERCENTRANK.EXC(V$5:V5675,V$5)</f>
      </c>
      <c r="W1" s="4">
        <f>_xlfn.PERCENTRANK.EXC(W$5:W5675,W$5)</f>
      </c>
      <c r="X1" s="4">
        <f>_xlfn.PERCENTRANK.EXC(X$5:X5675,X$5)</f>
      </c>
      <c r="Y1" s="4">
        <f>_xlfn.PERCENTRANK.EXC(Y$5:Y5675,Y$5)</f>
      </c>
      <c r="Z1" s="4">
        <f>_xlfn.PERCENTRANK.EXC(Z$5:Z5675,Z$5)</f>
      </c>
      <c r="AA1" s="3" t="s">
        <v>2</v>
      </c>
      <c r="AB1" s="6">
        <f>_xlfn.PERCENTRANK.EXC(AB$5:AB5675,AB$5)</f>
      </c>
      <c r="AC1" s="5">
        <f>_xlfn.PERCENTRANK.EXC(AC$5:AC5675,AC$5)</f>
      </c>
      <c r="AF1" s="6"/>
      <c r="AG1" s="7"/>
      <c r="AH1" s="7"/>
      <c r="AJ1" s="6"/>
      <c r="AK1" s="134" t="s">
        <v>3</v>
      </c>
      <c r="AL1" s="135"/>
      <c r="AM1" s="134" t="s">
        <v>4</v>
      </c>
      <c r="AN1" s="135"/>
      <c r="AO1" s="136" t="s">
        <v>5</v>
      </c>
      <c r="AP1" s="137"/>
      <c r="AQ1" s="138" t="s">
        <v>6</v>
      </c>
      <c r="AR1" s="139"/>
      <c r="AS1" s="136" t="s">
        <v>7</v>
      </c>
      <c r="AT1" s="137"/>
      <c r="AU1" s="124" t="s">
        <v>8</v>
      </c>
      <c r="AV1" s="125"/>
      <c r="AW1" s="124" t="s">
        <v>9</v>
      </c>
      <c r="AX1" s="125"/>
      <c r="BD1" s="8" t="s">
        <v>10</v>
      </c>
      <c r="BE1" s="9">
        <f>$N$5</f>
      </c>
      <c r="BF1" s="9">
        <f>BE1</f>
      </c>
      <c r="BG1" s="9">
        <f>BE1</f>
      </c>
      <c r="BH1" s="9">
        <f t="shared" ref="BH1" si="0">BG1</f>
      </c>
      <c r="BI1" s="9">
        <f t="shared" ref="BI1" si="1">BG1</f>
      </c>
      <c r="BJ1" s="9">
        <f t="shared" ref="BJ1" si="2">BI1</f>
      </c>
      <c r="BK1" s="9">
        <f t="shared" ref="BK1" si="3">BI1</f>
      </c>
    </row>
    <row r="2" spans="1:67" ht="33.4" customHeight="1" x14ac:dyDescent="0.4">
      <c r="A2" s="10" t="s">
        <v>11</v>
      </c>
      <c r="B2" s="128" t="s">
        <v>12</v>
      </c>
      <c r="C2" s="128"/>
      <c r="D2" s="128"/>
      <c r="E2" s="128"/>
      <c r="F2" s="128"/>
      <c r="G2" s="128"/>
      <c r="H2" s="129"/>
      <c r="I2" s="130" t="s">
        <v>13</v>
      </c>
      <c r="J2" s="131"/>
      <c r="K2" s="131"/>
      <c r="L2" s="131"/>
      <c r="M2" s="128" t="s">
        <v>14</v>
      </c>
      <c r="N2" s="128"/>
      <c r="O2" s="128"/>
      <c r="P2" s="128"/>
      <c r="Q2" s="128"/>
      <c r="R2" s="128"/>
      <c r="T2" s="12"/>
      <c r="U2" s="12"/>
      <c r="V2" s="12"/>
      <c r="W2" s="12"/>
      <c r="X2" s="13"/>
      <c r="Y2" s="13"/>
      <c r="Z2" s="13"/>
      <c r="AA2" s="14"/>
      <c r="AB2" s="15"/>
      <c r="AC2" s="16"/>
      <c r="AD2" s="13" t="s">
        <v>15</v>
      </c>
      <c r="AE2" s="13" t="s">
        <v>15</v>
      </c>
      <c r="AF2" s="17" t="s">
        <v>16</v>
      </c>
      <c r="AG2" s="13" t="s">
        <v>17</v>
      </c>
      <c r="AH2" s="18" t="s">
        <v>16</v>
      </c>
      <c r="AI2" s="13"/>
      <c r="AJ2" s="19"/>
      <c r="AK2" s="135"/>
      <c r="AL2" s="135"/>
      <c r="AM2" s="135"/>
      <c r="AN2" s="135"/>
      <c r="AO2" s="137"/>
      <c r="AP2" s="137"/>
      <c r="AQ2" s="139"/>
      <c r="AR2" s="139"/>
      <c r="AS2" s="137"/>
      <c r="AT2" s="137"/>
      <c r="AU2" s="126"/>
      <c r="AV2" s="127"/>
      <c r="AW2" s="126"/>
      <c r="AX2" s="127"/>
      <c r="BD2" s="21" t="s">
        <v>18</v>
      </c>
      <c r="BE2" s="22">
        <f>$N$6</f>
      </c>
      <c r="BF2" s="12">
        <f>BE2</f>
        <v>0</v>
      </c>
      <c r="BG2" s="12">
        <f>BE2</f>
        <v>0</v>
      </c>
      <c r="BH2" s="12">
        <f>BE2</f>
        <v>0</v>
      </c>
      <c r="BI2" s="12">
        <f>BE2</f>
        <v>0</v>
      </c>
      <c r="BJ2" s="12">
        <f>BE2</f>
        <v>0</v>
      </c>
      <c r="BK2" s="12">
        <f>BE2</f>
        <v>0</v>
      </c>
      <c r="BL2" s="23"/>
      <c r="BM2" s="24"/>
      <c r="BN2" s="24"/>
      <c r="BO2" s="24"/>
    </row>
    <row r="3" spans="1:67" s="43" customFormat="1" ht="51" customHeight="1" x14ac:dyDescent="0.4">
      <c r="A3" s="25" t="s">
        <v>19</v>
      </c>
      <c r="B3" s="26" t="s">
        <v>20</v>
      </c>
      <c r="C3" s="26" t="s">
        <v>21</v>
      </c>
      <c r="D3" s="26" t="s">
        <v>22</v>
      </c>
      <c r="E3" s="26" t="s">
        <v>23</v>
      </c>
      <c r="F3" s="26" t="s">
        <v>24</v>
      </c>
      <c r="G3" s="26" t="s">
        <v>25</v>
      </c>
      <c r="H3" s="27" t="s">
        <v>26</v>
      </c>
      <c r="I3" s="28" t="s">
        <v>27</v>
      </c>
      <c r="J3" s="28" t="s">
        <v>28</v>
      </c>
      <c r="K3" s="29" t="s">
        <v>29</v>
      </c>
      <c r="L3" s="30" t="s">
        <v>30</v>
      </c>
      <c r="M3" s="26" t="s">
        <v>31</v>
      </c>
      <c r="N3" s="31" t="s">
        <v>32</v>
      </c>
      <c r="O3" s="26" t="s">
        <v>33</v>
      </c>
      <c r="P3" s="26" t="s">
        <v>34</v>
      </c>
      <c r="Q3" s="26" t="s">
        <v>35</v>
      </c>
      <c r="R3" s="32" t="s">
        <v>36</v>
      </c>
      <c r="S3" s="33" t="s">
        <v>37</v>
      </c>
      <c r="T3" s="34" t="s">
        <v>38</v>
      </c>
      <c r="U3" s="34" t="s">
        <v>39</v>
      </c>
      <c r="V3" s="34" t="s">
        <v>40</v>
      </c>
      <c r="W3" s="34" t="s">
        <v>41</v>
      </c>
      <c r="X3" s="30" t="s">
        <v>42</v>
      </c>
      <c r="Y3" s="30" t="s">
        <v>43</v>
      </c>
      <c r="Z3" s="30" t="s">
        <v>44</v>
      </c>
      <c r="AA3" s="35" t="s">
        <v>45</v>
      </c>
      <c r="AB3" s="36" t="s">
        <v>46</v>
      </c>
      <c r="AC3" s="37" t="s">
        <v>47</v>
      </c>
      <c r="AD3" s="33" t="s">
        <v>48</v>
      </c>
      <c r="AE3" s="38" t="s">
        <v>49</v>
      </c>
      <c r="AF3" s="39" t="s">
        <v>50</v>
      </c>
      <c r="AG3" s="38" t="s">
        <v>51</v>
      </c>
      <c r="AH3" s="39" t="s">
        <v>52</v>
      </c>
      <c r="AI3" s="30" t="s">
        <v>53</v>
      </c>
      <c r="AJ3" s="40" t="s">
        <v>54</v>
      </c>
      <c r="AK3" s="41" t="s">
        <v>55</v>
      </c>
      <c r="AL3" s="41" t="s">
        <v>56</v>
      </c>
      <c r="AM3" s="41" t="s">
        <v>55</v>
      </c>
      <c r="AN3" s="41" t="s">
        <v>56</v>
      </c>
      <c r="AO3" s="42" t="s">
        <v>55</v>
      </c>
      <c r="AP3" s="42" t="s">
        <v>56</v>
      </c>
      <c r="AQ3" s="42" t="s">
        <v>55</v>
      </c>
      <c r="AR3" s="42" t="s">
        <v>56</v>
      </c>
      <c r="AS3" s="42" t="s">
        <v>55</v>
      </c>
      <c r="AT3" s="42" t="s">
        <v>56</v>
      </c>
      <c r="AU3" s="42" t="s">
        <v>55</v>
      </c>
      <c r="AV3" s="42" t="s">
        <v>56</v>
      </c>
      <c r="AW3" s="42" t="s">
        <v>55</v>
      </c>
      <c r="AX3" s="42" t="s">
        <v>56</v>
      </c>
      <c r="AZ3" s="44" t="s">
        <v>57</v>
      </c>
      <c r="BA3" s="44" t="s">
        <v>58</v>
      </c>
      <c r="BB3" s="44" t="s">
        <v>59</v>
      </c>
      <c r="BC3" s="33" t="s">
        <v>60</v>
      </c>
      <c r="BD3" s="33" t="s">
        <v>61</v>
      </c>
      <c r="BE3" s="33" t="s">
        <v>62</v>
      </c>
      <c r="BF3" s="33" t="s">
        <v>63</v>
      </c>
      <c r="BG3" s="9"/>
      <c r="BH3" s="9"/>
      <c r="BI3" s="9"/>
      <c r="BJ3" s="9"/>
      <c r="BK3" s="9"/>
      <c r="BL3" s="9"/>
    </row>
    <row r="4" spans="1:67" s="9" customFormat="1" ht="13.15" x14ac:dyDescent="0.4">
      <c r="A4" s="45" t="s">
        <v>64</v>
      </c>
      <c r="B4" s="46" t="s">
        <v>2</v>
      </c>
      <c r="C4" s="46" t="s">
        <v>2</v>
      </c>
      <c r="D4" s="46" t="s">
        <v>2</v>
      </c>
      <c r="E4" s="46" t="s">
        <v>2</v>
      </c>
      <c r="F4" s="46" t="s">
        <v>2</v>
      </c>
      <c r="G4" s="46" t="s">
        <v>2</v>
      </c>
      <c r="H4" s="47" t="s">
        <v>2</v>
      </c>
      <c r="I4" s="46" t="s">
        <v>2</v>
      </c>
      <c r="J4" s="46" t="s">
        <v>2</v>
      </c>
      <c r="K4" s="48" t="s">
        <v>2</v>
      </c>
      <c r="L4" s="46" t="s">
        <v>2</v>
      </c>
      <c r="M4" s="49">
        <f>MEDIAN(M$5:M3970)</f>
        <v>15.22</v>
      </c>
      <c r="N4" s="50">
        <f>MEDIAN(N$5:N5675)</f>
        <v>16.594999999999999</v>
      </c>
      <c r="O4" s="50">
        <f>MEDIAN(O$5:O5675)</f>
        <v>18.78</v>
      </c>
      <c r="P4" s="49">
        <f>MEDIAN(P$5:P5675)</f>
        <v>20.344999999999999</v>
      </c>
      <c r="Q4" s="49">
        <f>MEDIAN(Q$5:Q4978)</f>
        <v>22.53</v>
      </c>
      <c r="R4" s="51">
        <f t="shared" ref="R4:R94" si="4">(O4+P4)-(N4+M4)</f>
        <v>7.3100000000000023</v>
      </c>
      <c r="S4" s="46" t="s">
        <v>2</v>
      </c>
      <c r="T4" s="49" t="e">
        <f>MEDIAN(T$5:T3970)</f>
        <v>#DIV/0!</v>
      </c>
      <c r="U4" s="49" t="e">
        <f>MEDIAN(U$5:U5675)</f>
        <v>#DIV/0!</v>
      </c>
      <c r="V4" s="49" t="e">
        <f>MEDIAN(V$5:V5675)</f>
        <v>#DIV/0!</v>
      </c>
      <c r="W4" s="49" t="e">
        <f>MEDIAN(W$5:W5675)</f>
        <v>#DIV/0!</v>
      </c>
      <c r="X4" s="52" t="e">
        <f>MEDIAN(X$5:X5675)</f>
        <v>#DIV/0!</v>
      </c>
      <c r="Y4" s="52" t="e">
        <f>MEDIAN(Y$5:Y5675)</f>
        <v>#DIV/0!</v>
      </c>
      <c r="Z4" s="52" t="e">
        <f>MEDIAN(Z$5:Z5675)</f>
        <v>#DIV/0!</v>
      </c>
      <c r="AA4" s="46" t="s">
        <v>2</v>
      </c>
      <c r="AB4" s="52" t="e">
        <f>MEDIAN(AB$5:AB5675)</f>
        <v>#DIV/0!</v>
      </c>
      <c r="AC4" s="53" t="e">
        <f>MEDIAN(AC$5:AC5675)</f>
        <v>#DIV/0!</v>
      </c>
      <c r="AD4" s="46" t="s">
        <v>2</v>
      </c>
      <c r="AE4" s="46" t="s">
        <v>2</v>
      </c>
      <c r="AF4" s="46" t="s">
        <v>2</v>
      </c>
      <c r="AG4" s="46" t="s">
        <v>2</v>
      </c>
      <c r="AH4" s="46" t="s">
        <v>2</v>
      </c>
      <c r="AI4" s="46" t="s">
        <v>2</v>
      </c>
      <c r="AJ4" s="46" t="s">
        <v>2</v>
      </c>
      <c r="AK4" s="54" t="s">
        <v>2</v>
      </c>
      <c r="AL4" s="55" t="e">
        <f>SUM(AL5:AL5673)/COUNT(AL5:AL5673)</f>
        <v>#DIV/0!</v>
      </c>
      <c r="AM4" s="54" t="s">
        <v>2</v>
      </c>
      <c r="AN4" s="55" t="e">
        <f>SUM(AN5:AN5673)/COUNT(AN5:AN5673)</f>
        <v>#DIV/0!</v>
      </c>
      <c r="AO4" s="46" t="s">
        <v>2</v>
      </c>
      <c r="AP4" s="56" t="e">
        <f>SUM(AP5:AP5673)/COUNT(AP5:AP5673)</f>
        <v>#DIV/0!</v>
      </c>
      <c r="AQ4" s="46" t="s">
        <v>2</v>
      </c>
      <c r="AR4" s="56">
        <f>SUM(AR5:AR5673)/COUNT(AR5:AR5673)</f>
        <v>0.67663230240549832</v>
      </c>
      <c r="AS4" s="46" t="s">
        <v>2</v>
      </c>
      <c r="AT4" s="56">
        <f>SUM(AT5:AT5673)/COUNT(AT5:AT5673)</f>
        <v>0.6793814432989691</v>
      </c>
      <c r="AU4" s="46" t="s">
        <v>2</v>
      </c>
      <c r="AV4" s="56" t="e">
        <f>SUM(AV5:AV5674)/COUNT(AV5:AV5674)</f>
        <v>#DIV/0!</v>
      </c>
      <c r="AW4" s="46" t="s">
        <v>2</v>
      </c>
      <c r="AX4" s="56" t="e">
        <f>SUM(AX5:AX5674)/COUNT(AX5:AX5674)</f>
        <v>#DIV/0!</v>
      </c>
      <c r="AZ4" s="46" t="s">
        <v>2</v>
      </c>
      <c r="BA4" s="46" t="s">
        <v>2</v>
      </c>
      <c r="BB4" s="46" t="s">
        <v>2</v>
      </c>
      <c r="BC4" s="46" t="s">
        <v>2</v>
      </c>
      <c r="BD4" s="46" t="s">
        <v>2</v>
      </c>
      <c r="BE4" s="46" t="s">
        <v>2</v>
      </c>
      <c r="BF4" s="46" t="s">
        <v>2</v>
      </c>
    </row>
    <row r="5" spans="1:67" ht="15.75" customHeight="1" x14ac:dyDescent="0.4">
      <c r="A5" s="57">
        <v>46311</v>
      </c>
      <c r="B5" s="20">
        <v>19.908</v>
      </c>
      <c r="C5" s="20">
        <v>19.238</v>
      </c>
      <c r="D5" s="20">
        <v>18.949</v>
      </c>
      <c r="E5" s="20">
        <v>19.524</v>
      </c>
      <c r="F5" s="20">
        <v>19.854</v>
      </c>
      <c r="G5" s="20">
        <v>20.030</v>
      </c>
      <c r="H5" s="58">
        <v>20.347</v>
      </c>
      <c r="I5" s="59">
        <f t="shared" ref="I5:I245" si="5">C5-((C5-B5)*K5*L5)</f>
      </c>
      <c r="J5" s="59">
        <f t="shared" ref="J5:J245" si="6">D5-((D5-C5)*K5*L5)</f>
      </c>
      <c r="K5" s="60">
        <v>4</v>
      </c>
      <c r="L5" s="61">
        <f t="shared" ref="L5:L67" si="7">IF(K6&lt;&gt;0,L6,1/K5)</f>
      </c>
      <c r="M5" s="20">
        <v>20.12</v>
      </c>
      <c r="N5" s="62">
        <v>19.99</v>
      </c>
      <c r="O5" s="20">
        <v>20.5</v>
      </c>
      <c r="P5" s="20">
        <v>21.67</v>
      </c>
      <c r="Q5" s="20">
        <v>22.61</v>
      </c>
      <c r="R5" s="63">
        <f t="shared" si="4"/>
      </c>
      <c r="S5" s="64">
        <f t="shared" ref="S5:S35" si="8">(N5-N6)/N6</f>
      </c>
      <c r="T5" s="65">
        <f t="shared" ref="T5:U20" si="9">M5/N5</f>
      </c>
      <c r="U5" s="65">
        <f t="shared" si="9"/>
      </c>
      <c r="V5" s="65">
        <f t="shared" ref="V5:V35" si="10">N5/P5</f>
      </c>
      <c r="W5" s="65">
        <f t="shared" ref="W5:W35" si="11">N5/Q5</f>
      </c>
      <c r="X5" s="61">
        <f t="shared" ref="X5:X35" si="12">(C5-B5)/B5</f>
      </c>
      <c r="Y5" s="66">
        <f t="shared" ref="Y5:Y35" si="13">(H5-E5)/E5</f>
      </c>
      <c r="Z5" s="61">
        <f t="shared" ref="Z5:Z35" si="14">(J5-I5)/I5</f>
      </c>
      <c r="AA5" s="67">
        <f t="shared" ref="AA5:AA35" si="15">B5*(K5*L5)+C5*(1-(K5*L5))</f>
      </c>
      <c r="AB5" s="68">
        <f t="shared" ref="AB5:AB35" si="16">(B5-N5)/N5</f>
      </c>
      <c r="AC5" s="69">
        <f t="shared" ref="AC5:AC35" si="17">(AA5-N5)/N5</f>
      </c>
      <c r="AD5" s="70">
        <f>_xlfn.PERCENTILE.EXC(AC5:$AC$5675,0.5)</f>
      </c>
      <c r="AE5" s="70">
        <f>_xlfn.PERCENTILE.EXC($AC5:AC$5675,0.35)</f>
      </c>
      <c r="AF5" s="71">
        <f t="shared" ref="AF5:AF12" si="18">_xlfn.PERCENTILE.EXC($AC5:$AC1006,0.28)</f>
      </c>
      <c r="AG5" s="70">
        <f t="shared" ref="AG5:AG12" si="19">_xlfn.PERCENTILE.EXC($AC5:$AC1006,0.01)</f>
      </c>
      <c r="AH5" s="70">
        <f t="shared" ref="AH5:AH12" si="20">_xlfn.PERCENTILE.EXC($AC5:$AC1006,0.005)</f>
      </c>
      <c r="AI5" s="61">
        <f t="shared" ref="AI5:AI68" si="21">IF(AC5&gt;AD5,"Short VOL","Safety")</f>
      </c>
      <c r="AJ5" s="68">
        <f t="shared" ref="AJ5:AJ68" si="22">IF(AC5&gt;AF5,"Short VOL","Safety")</f>
      </c>
      <c r="AK5" s="72">
        <f t="shared" ref="AK5:AK68" si="23">IF(AO5 = "00631L","00631L",IF(AS5 = "00631L","00631L","00635U"))</f>
      </c>
      <c r="AL5" s="73">
        <f t="shared" ref="AL5:AL259" si="24">IF(AK5="00631L",1,0)</f>
      </c>
      <c r="AM5" s="72">
        <f>IF(AO5&lt;&gt;AQ5,AM6,AO5)</f>
      </c>
      <c r="AN5" s="73">
        <f t="shared" ref="AN5:AN259" si="25">IF(AM5="00631L",1,0)</f>
      </c>
      <c r="AO5" s="74">
        <f>IF(AC5&gt;AF5,"00631L",IF(AC5&lt;AH5,"00631L",IF(AC5&lt;AG5,AO6,"00635U")))</f>
      </c>
      <c r="AP5" s="20">
        <f t="shared" ref="AP5:AP259" si="26">IF(AO5="00631L",1,0)</f>
      </c>
      <c r="AQ5" s="74">
        <f t="shared" ref="AQ5:AQ73" si="27">IF(BB5&gt;BC5,IF(BE5&lt;0.2,"00631L","00635U"),"00635U")</f>
      </c>
      <c r="AR5" s="20">
        <f t="shared" ref="AR5:AR259" si="28">IF(AQ5="00631L",1,0)</f>
      </c>
      <c r="AS5" s="74">
        <f t="shared" ref="AS5:AS68" si="29">IF(BA5&gt;BD5,IF(BF5&lt;0.2,"00631L","00635U"),"00635U")</f>
      </c>
      <c r="AT5" s="20">
        <f t="shared" ref="AT5:AT259" si="30">IF(AS5="00631L",1,0)</f>
      </c>
      <c r="AU5" s="74">
        <f t="shared" ref="AU5:AU111" si="31">IF(AC5&gt;AF5,"00631L",IF(AC5&lt;AG5,"Cash","00635U"))</f>
      </c>
      <c r="AV5" s="20">
        <f t="shared" ref="AV5:AV259" si="32">IF(AU5="00631L",1,0)</f>
      </c>
      <c r="AW5" s="74">
        <f t="shared" ref="AW5:AW111" si="33">IF(AC5&gt;AE5,"00631L",IF(AC5&lt;AH5,"00631L","00635U"))</f>
      </c>
      <c r="AX5" s="20">
        <f t="shared" ref="AX5:AX244" si="34">IF(AW5="00631L",1,0)</f>
      </c>
      <c r="AY5" s="20">
        <f t="shared" ref="AY5:AY130" si="35">IF(AP5=1,0,1)</f>
      </c>
      <c r="AZ5" s="57">
        <v>46314</v>
      </c>
      <c r="BA5" s="75">
        <v>107.45</v>
      </c>
      <c r="BB5" s="33">
        <v>109</v>
      </c>
      <c r="BC5" s="76">
        <f>AVERAGE(BB5:BB64)</f>
      </c>
      <c r="BD5" s="76">
        <f>AVERAGE(BA5,BB5:BB63)</f>
      </c>
      <c r="BE5" s="77">
        <f t="shared" ref="BE5:BE75" si="36">(BB5-BC5)/BC5</f>
      </c>
      <c r="BF5" s="77">
        <f t="shared" ref="BF5:BF68" si="37">(BA5-BD5)/BD5</f>
      </c>
      <c r="BG5" s="23"/>
      <c r="BH5" s="23"/>
      <c r="BI5" s="23"/>
      <c r="BJ5" s="23"/>
      <c r="BK5" s="23"/>
      <c r="BL5" s="23"/>
      <c r="BM5" s="23"/>
    </row>
    <row r="6" spans="1:67" ht="15.75" customHeight="1" x14ac:dyDescent="0.4">
      <c r="A6" s="57">
        <v>46310</v>
      </c>
      <c r="B6" s="20">
        <v>17.422999999999998</v>
      </c>
      <c r="C6" s="20">
        <v>17.922999999999998</v>
      </c>
      <c r="D6" s="20">
        <v>18.25</v>
      </c>
      <c r="E6" s="20">
        <v>19.175000000000001</v>
      </c>
      <c r="F6" s="20">
        <v>19.649000000000001</v>
      </c>
      <c r="G6" s="20">
        <v>19.849</v>
      </c>
      <c r="H6" s="58">
        <v>20.152000000000001</v>
      </c>
      <c r="I6" s="59">
        <f t="shared" si="5"/>
        <v>17.849470588235292</v>
      </c>
      <c r="J6" s="59">
        <f t="shared" si="6"/>
        <v>18.201911764705883</v>
      </c>
      <c r="K6" s="60">
        <v>5</v>
      </c>
      <c r="L6" s="61">
        <f t="shared" si="7"/>
        <v>2.9411764705882353E-2</v>
      </c>
      <c r="M6" s="20">
        <v>13.97</v>
      </c>
      <c r="N6" s="62">
        <v>16.46</v>
      </c>
      <c r="O6" s="20">
        <v>18.489999999999998</v>
      </c>
      <c r="P6" s="20">
        <v>20.239999999999998</v>
      </c>
      <c r="Q6" s="20">
        <v>21.77</v>
      </c>
      <c r="R6" s="63">
        <f t="shared" si="4"/>
        <v>8.2999999999999972</v>
      </c>
      <c r="S6" s="64">
        <f t="shared" si="8"/>
        <v>-8.4337349397590692E-3</v>
      </c>
      <c r="T6" s="65">
        <f t="shared" si="9"/>
        <v>0.84872417982989068</v>
      </c>
      <c r="U6" s="65">
        <f t="shared" si="9"/>
        <v>0.89021092482422948</v>
      </c>
      <c r="V6" s="65">
        <f t="shared" si="10"/>
        <v>0.81324110671936767</v>
      </c>
      <c r="W6" s="65">
        <f t="shared" si="11"/>
        <v>0.75608635737253105</v>
      </c>
      <c r="X6" s="61">
        <f t="shared" si="12"/>
        <v>2.8697698444584748E-2</v>
      </c>
      <c r="Y6" s="66">
        <f t="shared" si="13"/>
        <v>5.0951760104302489E-2</v>
      </c>
      <c r="Z6" s="61">
        <f t="shared" si="14"/>
        <v>1.9745189344881078E-2</v>
      </c>
      <c r="AA6" s="67">
        <f t="shared" si="15"/>
        <v>17.849470588235292</v>
      </c>
      <c r="AB6" s="68">
        <f t="shared" si="16"/>
        <v>5.8505467800728878E-2</v>
      </c>
      <c r="AC6" s="69">
        <f t="shared" si="17"/>
        <v>8.4414981059252173E-2</v>
      </c>
      <c r="AD6" s="70">
        <f>_xlfn.PERCENTILE.EXC(AC6:$AC$5675,0.5)</f>
        <v>8.7626915690007162E-2</v>
      </c>
      <c r="AE6" s="70">
        <f>_xlfn.PERCENTILE.EXC($AC6:AC$5675,0.35)</f>
        <v>5.1257420393783254E-2</v>
      </c>
      <c r="AF6" s="71">
        <f t="shared" si="18"/>
        <v>3.4490657127039061E-2</v>
      </c>
      <c r="AG6" s="70">
        <f t="shared" si="19"/>
        <v>-0.1916870233855926</v>
      </c>
      <c r="AH6" s="70">
        <f t="shared" si="20"/>
        <v>-0.23901264599233746</v>
      </c>
      <c r="AI6" s="61" t="str">
        <f t="shared" si="21"/>
        <v>Safety</v>
      </c>
      <c r="AJ6" s="68" t="str">
        <f t="shared" si="22"/>
        <v>Short VOL</v>
      </c>
      <c r="AK6" s="72" t="str">
        <f t="shared" si="23"/>
        <v>00631L</v>
      </c>
      <c r="AL6" s="73">
        <f t="shared" si="24"/>
        <v>1</v>
      </c>
      <c r="AM6" s="72" t="str">
        <f t="shared" ref="AM6:AM69" si="38">IF(AO6&lt;&gt;AQ6,AM7,AO6)</f>
        <v>00631L</v>
      </c>
      <c r="AN6" s="73">
        <f t="shared" si="25"/>
        <v>1</v>
      </c>
      <c r="AO6" s="74" t="str">
        <f>IF(AC6&gt;AF6,"00631L",IF(AC6&lt;AH6,"00631L",IF(AC6&lt;AG6,AO69,"00635U")))</f>
        <v>00631L</v>
      </c>
      <c r="AP6" s="20">
        <f t="shared" si="26"/>
        <v>1</v>
      </c>
      <c r="AQ6" s="74" t="str">
        <f t="shared" si="27"/>
        <v>00631L</v>
      </c>
      <c r="AR6" s="20">
        <f t="shared" si="28"/>
        <v>1</v>
      </c>
      <c r="AS6" s="74" t="str">
        <f t="shared" si="29"/>
        <v>00631L</v>
      </c>
      <c r="AT6" s="20">
        <f t="shared" si="30"/>
        <v>1</v>
      </c>
      <c r="AU6" s="74" t="str">
        <f t="shared" si="31"/>
        <v>00631L</v>
      </c>
      <c r="AV6" s="20">
        <f t="shared" si="32"/>
        <v>1</v>
      </c>
      <c r="AW6" s="74" t="str">
        <f t="shared" si="33"/>
        <v>00631L</v>
      </c>
      <c r="AX6" s="20">
        <f t="shared" si="34"/>
        <v>1</v>
      </c>
      <c r="AY6" s="20">
        <f t="shared" si="35"/>
        <v>0</v>
      </c>
      <c r="AZ6" s="57">
        <v>46311</v>
      </c>
      <c r="BA6" s="75">
        <v>109.45</v>
      </c>
      <c r="BB6" s="33">
        <v>108.9</v>
      </c>
      <c r="BC6" s="76">
        <f t="shared" ref="BC6:BC69" si="39">AVERAGE(BB6:BB65)</f>
        <v>107.00083333333332</v>
      </c>
      <c r="BD6" s="76">
        <f t="shared" ref="BD6:BD69" si="40">AVERAGE(BA6,BB6:BB64)</f>
        <v>107.11666666666666</v>
      </c>
      <c r="BE6" s="77">
        <f t="shared" si="36"/>
        <v>1.7749082951067554E-2</v>
      </c>
      <c r="BF6" s="77">
        <f t="shared" si="37"/>
        <v>2.1783102536175599E-2</v>
      </c>
      <c r="BG6" s="23"/>
      <c r="BH6" s="23"/>
      <c r="BI6" s="23"/>
      <c r="BJ6" s="23"/>
      <c r="BK6" s="23"/>
      <c r="BL6" s="23"/>
      <c r="BM6" s="23"/>
    </row>
    <row r="7" spans="1:67" ht="15.75" customHeight="1" x14ac:dyDescent="0.4">
      <c r="A7" s="57">
        <v>46309</v>
      </c>
      <c r="B7" s="20">
        <v>17.654</v>
      </c>
      <c r="C7" s="20">
        <v>18.077000000000002</v>
      </c>
      <c r="D7" s="20">
        <v>18.399000000000001</v>
      </c>
      <c r="E7" s="20">
        <v>19.231999999999999</v>
      </c>
      <c r="F7" s="20">
        <v>19.675000000000001</v>
      </c>
      <c r="G7" s="20">
        <v>19.841999999999999</v>
      </c>
      <c r="H7" s="58">
        <v>20.225000000000001</v>
      </c>
      <c r="I7" s="59">
        <f t="shared" si="5"/>
        <v>18.002352941176472</v>
      </c>
      <c r="J7" s="59">
        <f t="shared" si="6"/>
        <v>18.342176470588235</v>
      </c>
      <c r="K7" s="60">
        <v>6</v>
      </c>
      <c r="L7" s="61">
        <f t="shared" si="7"/>
        <v>2.9411764705882353E-2</v>
      </c>
      <c r="M7" s="20">
        <v>14.59</v>
      </c>
      <c r="N7" s="62">
        <v>16.600000000000001</v>
      </c>
      <c r="O7" s="20">
        <v>18.79</v>
      </c>
      <c r="P7" s="20">
        <v>20.49</v>
      </c>
      <c r="Q7" s="20">
        <v>21.94</v>
      </c>
      <c r="R7" s="63">
        <f t="shared" si="4"/>
        <v>8.09</v>
      </c>
      <c r="S7" s="64">
        <f t="shared" si="8"/>
        <v>8.7098886705959527E-2</v>
      </c>
      <c r="T7" s="65">
        <f t="shared" si="9"/>
        <v>0.87891566265060228</v>
      </c>
      <c r="U7" s="65">
        <f t="shared" si="9"/>
        <v>0.88344864289515712</v>
      </c>
      <c r="V7" s="65">
        <f t="shared" si="10"/>
        <v>0.81015129331381175</v>
      </c>
      <c r="W7" s="65">
        <f t="shared" si="11"/>
        <v>0.75660893345487701</v>
      </c>
      <c r="X7" s="61">
        <f t="shared" si="12"/>
        <v>2.3960575506967362E-2</v>
      </c>
      <c r="Y7" s="66">
        <f t="shared" si="13"/>
        <v>5.1632695507487635E-2</v>
      </c>
      <c r="Z7" s="61">
        <f t="shared" si="14"/>
        <v>1.887661743562925E-2</v>
      </c>
      <c r="AA7" s="67">
        <f t="shared" si="15"/>
        <v>18.002352941176472</v>
      </c>
      <c r="AB7" s="68">
        <f t="shared" si="16"/>
        <v>6.3493975903614358E-2</v>
      </c>
      <c r="AC7" s="69">
        <f t="shared" si="17"/>
        <v>8.4479092841956052E-2</v>
      </c>
      <c r="AD7" s="70">
        <f>_xlfn.PERCENTILE.EXC(AC7:$AC$5675,0.5)</f>
        <v>8.7627031515678716E-2</v>
      </c>
      <c r="AE7" s="70">
        <f>_xlfn.PERCENTILE.EXC($AC7:AC$5675,0.35)</f>
        <v>5.1255617069835599E-2</v>
      </c>
      <c r="AF7" s="71">
        <f t="shared" si="18"/>
        <v>3.3771230642996385E-2</v>
      </c>
      <c r="AG7" s="70">
        <f t="shared" si="19"/>
        <v>-0.1916870233855926</v>
      </c>
      <c r="AH7" s="70">
        <f t="shared" si="20"/>
        <v>-0.23901264599233746</v>
      </c>
      <c r="AI7" s="61" t="str">
        <f t="shared" si="21"/>
        <v>Safety</v>
      </c>
      <c r="AJ7" s="68" t="str">
        <f t="shared" si="22"/>
        <v>Short VOL</v>
      </c>
      <c r="AK7" s="72" t="str">
        <f t="shared" si="23"/>
        <v>00631L</v>
      </c>
      <c r="AL7" s="73">
        <f t="shared" si="24"/>
        <v>1</v>
      </c>
      <c r="AM7" s="72" t="str">
        <f t="shared" si="38"/>
        <v>00631L</v>
      </c>
      <c r="AN7" s="73">
        <f t="shared" si="25"/>
        <v>1</v>
      </c>
      <c r="AO7" s="74" t="str">
        <f>IF(AC7&gt;AF7,"00631L",IF(AC7&lt;AH7,"00631L",IF(AC7&lt;AG7,AO69,"00635U")))</f>
        <v>00631L</v>
      </c>
      <c r="AP7" s="20">
        <f t="shared" si="26"/>
        <v>1</v>
      </c>
      <c r="AQ7" s="74" t="str">
        <f t="shared" si="27"/>
        <v>00631L</v>
      </c>
      <c r="AR7" s="20">
        <f t="shared" si="28"/>
        <v>1</v>
      </c>
      <c r="AS7" s="74" t="str">
        <f t="shared" si="29"/>
        <v>00631L</v>
      </c>
      <c r="AT7" s="20">
        <f t="shared" si="30"/>
        <v>1</v>
      </c>
      <c r="AU7" s="74" t="str">
        <f t="shared" si="31"/>
        <v>00631L</v>
      </c>
      <c r="AV7" s="20">
        <f t="shared" si="32"/>
        <v>1</v>
      </c>
      <c r="AW7" s="74" t="str">
        <f t="shared" si="33"/>
        <v>00631L</v>
      </c>
      <c r="AX7" s="20">
        <f t="shared" si="34"/>
        <v>1</v>
      </c>
      <c r="AY7" s="20">
        <f t="shared" si="35"/>
        <v>0</v>
      </c>
      <c r="AZ7" s="57">
        <v>46310</v>
      </c>
      <c r="BA7" s="75">
        <v>110.15</v>
      </c>
      <c r="BB7" s="33">
        <v>113</v>
      </c>
      <c r="BC7" s="76">
        <f t="shared" si="39"/>
        <v>106.83916666666666</v>
      </c>
      <c r="BD7" s="76">
        <f t="shared" si="40"/>
        <v>107.02166666666666</v>
      </c>
      <c r="BE7" s="77">
        <f t="shared" si="36"/>
        <v>5.7664558097451878E-2</v>
      </c>
      <c r="BF7" s="77">
        <f t="shared" si="37"/>
        <v>2.9230841106941068E-2</v>
      </c>
      <c r="BG7" s="23"/>
      <c r="BH7" s="23"/>
      <c r="BI7" s="23"/>
      <c r="BJ7" s="23"/>
      <c r="BK7" s="23"/>
      <c r="BL7" s="23"/>
      <c r="BM7" s="23"/>
    </row>
    <row r="8" spans="1:67" ht="15.75" customHeight="1" x14ac:dyDescent="0.4">
      <c r="A8" s="57">
        <v>46308</v>
      </c>
      <c r="B8" s="20">
        <v>16.841000000000001</v>
      </c>
      <c r="C8" s="20">
        <v>17.596</v>
      </c>
      <c r="D8" s="20">
        <v>18.149000000000001</v>
      </c>
      <c r="E8" s="20">
        <v>19.053999999999998</v>
      </c>
      <c r="F8" s="20">
        <v>19.574999999999999</v>
      </c>
      <c r="G8" s="20">
        <v>19.783999999999999</v>
      </c>
      <c r="H8" s="58">
        <v>20.175000000000001</v>
      </c>
      <c r="I8" s="59">
        <f t="shared" si="5"/>
        <v>17.440558823529411</v>
      </c>
      <c r="J8" s="59">
        <f t="shared" si="6"/>
        <v>18.035147058823529</v>
      </c>
      <c r="K8" s="60">
        <v>7</v>
      </c>
      <c r="L8" s="61">
        <f t="shared" si="7"/>
        <v>2.9411764705882353E-2</v>
      </c>
      <c r="M8" s="20">
        <v>11.99</v>
      </c>
      <c r="N8" s="62">
        <v>15.27</v>
      </c>
      <c r="O8" s="20">
        <v>17.96</v>
      </c>
      <c r="P8" s="20">
        <v>19.920000000000002</v>
      </c>
      <c r="Q8" s="20">
        <v>21.66</v>
      </c>
      <c r="R8" s="63">
        <f t="shared" si="4"/>
        <v>10.620000000000005</v>
      </c>
      <c r="S8" s="64">
        <f t="shared" si="8"/>
        <v>3.9447731755423224E-3</v>
      </c>
      <c r="T8" s="65">
        <f t="shared" si="9"/>
        <v>0.7851997380484611</v>
      </c>
      <c r="U8" s="65">
        <f t="shared" si="9"/>
        <v>0.85022271714922037</v>
      </c>
      <c r="V8" s="65">
        <f t="shared" si="10"/>
        <v>0.76656626506024084</v>
      </c>
      <c r="W8" s="65">
        <f t="shared" si="11"/>
        <v>0.70498614958448746</v>
      </c>
      <c r="X8" s="61">
        <f t="shared" si="12"/>
        <v>4.4831067038774361E-2</v>
      </c>
      <c r="Y8" s="66">
        <f t="shared" si="13"/>
        <v>5.8832791015010093E-2</v>
      </c>
      <c r="Z8" s="61">
        <f t="shared" si="14"/>
        <v>3.4092269709382665E-2</v>
      </c>
      <c r="AA8" s="67">
        <f t="shared" si="15"/>
        <v>17.440558823529411</v>
      </c>
      <c r="AB8" s="68">
        <f t="shared" si="16"/>
        <v>0.10288146692861831</v>
      </c>
      <c r="AC8" s="69">
        <f t="shared" si="17"/>
        <v>0.14214530605955544</v>
      </c>
      <c r="AD8" s="70">
        <f>_xlfn.PERCENTILE.EXC(AC8:$AC$5675,0.5)</f>
        <v>8.7634744164196032E-2</v>
      </c>
      <c r="AE8" s="70">
        <f>_xlfn.PERCENTILE.EXC($AC8:AC$5675,0.35)</f>
        <v>5.1253813745887951E-2</v>
      </c>
      <c r="AF8" s="71">
        <f t="shared" si="18"/>
        <v>3.3328242679645854E-2</v>
      </c>
      <c r="AG8" s="70">
        <f t="shared" si="19"/>
        <v>-0.1916870233855926</v>
      </c>
      <c r="AH8" s="70">
        <f t="shared" si="20"/>
        <v>-0.23901264599233746</v>
      </c>
      <c r="AI8" s="61" t="str">
        <f t="shared" si="21"/>
        <v>Short VOL</v>
      </c>
      <c r="AJ8" s="68" t="str">
        <f t="shared" si="22"/>
        <v>Short VOL</v>
      </c>
      <c r="AK8" s="72" t="str">
        <f t="shared" si="23"/>
        <v>00631L</v>
      </c>
      <c r="AL8" s="73">
        <f t="shared" si="24"/>
        <v>1</v>
      </c>
      <c r="AM8" s="72" t="str">
        <f t="shared" si="38"/>
        <v>00631L</v>
      </c>
      <c r="AN8" s="73">
        <f t="shared" si="25"/>
        <v>1</v>
      </c>
      <c r="AO8" s="74" t="str">
        <f>IF(AC8&gt;AF8,"00631L",IF(AC8&lt;AH8,"00631L",IF(AC8&lt;AG8,AO69,"00635U")))</f>
        <v>00631L</v>
      </c>
      <c r="AP8" s="20">
        <f t="shared" si="26"/>
        <v>1</v>
      </c>
      <c r="AQ8" s="74" t="str">
        <f t="shared" si="27"/>
        <v>00631L</v>
      </c>
      <c r="AR8" s="20">
        <f t="shared" si="28"/>
        <v>1</v>
      </c>
      <c r="AS8" s="74" t="str">
        <f t="shared" si="29"/>
        <v>00631L</v>
      </c>
      <c r="AT8" s="20">
        <f t="shared" si="30"/>
        <v>1</v>
      </c>
      <c r="AU8" s="74" t="str">
        <f t="shared" si="31"/>
        <v>00631L</v>
      </c>
      <c r="AV8" s="20">
        <f t="shared" si="32"/>
        <v>1</v>
      </c>
      <c r="AW8" s="74" t="str">
        <f t="shared" si="33"/>
        <v>00631L</v>
      </c>
      <c r="AX8" s="20">
        <f t="shared" si="34"/>
        <v>1</v>
      </c>
      <c r="AY8" s="20">
        <f t="shared" si="35"/>
        <v>0</v>
      </c>
      <c r="AZ8" s="57">
        <v>46309</v>
      </c>
      <c r="BA8" s="75">
        <v>113</v>
      </c>
      <c r="BB8" s="33">
        <v>112.4</v>
      </c>
      <c r="BC8" s="76">
        <f t="shared" si="39"/>
        <v>106.62499999999999</v>
      </c>
      <c r="BD8" s="76">
        <f t="shared" si="40"/>
        <v>106.83916666666666</v>
      </c>
      <c r="BE8" s="77">
        <f t="shared" si="36"/>
        <v>5.4161781946072879E-2</v>
      </c>
      <c r="BF8" s="77">
        <f t="shared" si="37"/>
        <v>5.7664558097451878E-2</v>
      </c>
      <c r="BG8" s="23"/>
      <c r="BH8" s="23"/>
      <c r="BI8" s="23"/>
      <c r="BJ8" s="23"/>
      <c r="BK8" s="23"/>
      <c r="BL8" s="23"/>
      <c r="BM8" s="23"/>
    </row>
    <row r="9" spans="1:67" ht="15.75" customHeight="1" x14ac:dyDescent="0.4">
      <c r="A9" s="57">
        <v>46307</v>
      </c>
      <c r="B9" s="20">
        <v>16.771000000000001</v>
      </c>
      <c r="C9" s="20">
        <v>17.605</v>
      </c>
      <c r="D9" s="20">
        <v>18.196000000000002</v>
      </c>
      <c r="E9" s="20">
        <v>19.087</v>
      </c>
      <c r="F9" s="20">
        <v>19.632000000000001</v>
      </c>
      <c r="G9" s="20">
        <v>19.829999999999998</v>
      </c>
      <c r="H9" s="58">
        <v>20.175000000000001</v>
      </c>
      <c r="I9" s="59">
        <f t="shared" si="5"/>
        <v>17.408764705882355</v>
      </c>
      <c r="J9" s="59">
        <f t="shared" si="6"/>
        <v>18.056941176470591</v>
      </c>
      <c r="K9" s="60">
        <v>8</v>
      </c>
      <c r="L9" s="61">
        <f t="shared" si="7"/>
        <v>2.9411764705882353E-2</v>
      </c>
      <c r="M9" s="20">
        <v>11.68</v>
      </c>
      <c r="N9" s="62">
        <v>15.21</v>
      </c>
      <c r="O9" s="20">
        <v>17.93</v>
      </c>
      <c r="P9" s="20">
        <v>19.95</v>
      </c>
      <c r="Q9" s="20">
        <v>21.67</v>
      </c>
      <c r="R9" s="63">
        <f t="shared" si="4"/>
        <v>10.989999999999995</v>
      </c>
      <c r="S9" s="64">
        <f t="shared" si="8"/>
        <v>2.4932614555256132E-2</v>
      </c>
      <c r="T9" s="65">
        <f t="shared" si="9"/>
        <v>0.76791584483892172</v>
      </c>
      <c r="U9" s="65">
        <f t="shared" si="9"/>
        <v>0.8482989403234803</v>
      </c>
      <c r="V9" s="65">
        <f t="shared" si="10"/>
        <v>0.76240601503759409</v>
      </c>
      <c r="W9" s="65">
        <f t="shared" si="11"/>
        <v>0.70189201661282874</v>
      </c>
      <c r="X9" s="61">
        <f t="shared" si="12"/>
        <v>4.9728698348339373E-2</v>
      </c>
      <c r="Y9" s="66">
        <f t="shared" si="13"/>
        <v>5.7002148058888299E-2</v>
      </c>
      <c r="Z9" s="61">
        <f t="shared" si="14"/>
        <v>3.7232766456382738E-2</v>
      </c>
      <c r="AA9" s="67">
        <f t="shared" si="15"/>
        <v>17.408764705882355</v>
      </c>
      <c r="AB9" s="68">
        <f t="shared" si="16"/>
        <v>0.10262984878369492</v>
      </c>
      <c r="AC9" s="69">
        <f t="shared" si="17"/>
        <v>0.14456046718490165</v>
      </c>
      <c r="AD9" s="70">
        <f>_xlfn.PERCENTILE.EXC(AC9:$AC$5675,0.5)</f>
        <v>8.7627031515678716E-2</v>
      </c>
      <c r="AE9" s="70">
        <f>_xlfn.PERCENTILE.EXC($AC9:AC$5675,0.35)</f>
        <v>5.1252619212827775E-2</v>
      </c>
      <c r="AF9" s="71">
        <f t="shared" si="18"/>
        <v>3.299026433106677E-2</v>
      </c>
      <c r="AG9" s="70">
        <f t="shared" si="19"/>
        <v>-0.1916870233855926</v>
      </c>
      <c r="AH9" s="70">
        <f t="shared" si="20"/>
        <v>-0.23901264599233746</v>
      </c>
      <c r="AI9" s="61" t="str">
        <f t="shared" si="21"/>
        <v>Short VOL</v>
      </c>
      <c r="AJ9" s="68" t="str">
        <f t="shared" si="22"/>
        <v>Short VOL</v>
      </c>
      <c r="AK9" s="72" t="str">
        <f t="shared" si="23"/>
        <v>00631L</v>
      </c>
      <c r="AL9" s="73">
        <f t="shared" si="24"/>
        <v>1</v>
      </c>
      <c r="AM9" s="72" t="str">
        <f t="shared" si="38"/>
        <v>00631L</v>
      </c>
      <c r="AN9" s="73">
        <f t="shared" si="25"/>
        <v>1</v>
      </c>
      <c r="AO9" s="74" t="str">
        <f>IF(AC9&gt;AF9,"00631L",IF(AC9&lt;AH9,"00631L",IF(AC9&lt;AG9,AO69,"00635U")))</f>
        <v>00631L</v>
      </c>
      <c r="AP9" s="20">
        <f t="shared" si="26"/>
        <v>1</v>
      </c>
      <c r="AQ9" s="74" t="str">
        <f t="shared" si="27"/>
        <v>00631L</v>
      </c>
      <c r="AR9" s="20">
        <f t="shared" si="28"/>
        <v>1</v>
      </c>
      <c r="AS9" s="74" t="str">
        <f t="shared" si="29"/>
        <v>00631L</v>
      </c>
      <c r="AT9" s="20">
        <f t="shared" si="30"/>
        <v>1</v>
      </c>
      <c r="AU9" s="74" t="str">
        <f t="shared" si="31"/>
        <v>00631L</v>
      </c>
      <c r="AV9" s="20">
        <f t="shared" si="32"/>
        <v>1</v>
      </c>
      <c r="AW9" s="74" t="str">
        <f t="shared" si="33"/>
        <v>00631L</v>
      </c>
      <c r="AX9" s="20">
        <f t="shared" si="34"/>
        <v>1</v>
      </c>
      <c r="AY9" s="20">
        <f t="shared" si="35"/>
        <v>0</v>
      </c>
      <c r="AZ9" s="57">
        <v>46308</v>
      </c>
      <c r="BA9" s="75">
        <v>112.55</v>
      </c>
      <c r="BB9" s="33">
        <v>114.8</v>
      </c>
      <c r="BC9" s="76">
        <f t="shared" si="39"/>
        <v>106.52499999999999</v>
      </c>
      <c r="BD9" s="76">
        <f t="shared" si="40"/>
        <v>106.62749999999998</v>
      </c>
      <c r="BE9" s="77">
        <f t="shared" si="36"/>
        <v>7.7681295470546877E-2</v>
      </c>
      <c r="BF9" s="77">
        <f t="shared" si="37"/>
        <v>5.5543832500996593E-2</v>
      </c>
      <c r="BG9" s="23"/>
      <c r="BH9" s="23"/>
      <c r="BI9" s="23"/>
      <c r="BJ9" s="23"/>
      <c r="BK9" s="23"/>
      <c r="BL9" s="23"/>
      <c r="BM9" s="23"/>
    </row>
    <row r="10" spans="1:67" ht="15.75" customHeight="1" x14ac:dyDescent="0.4">
      <c r="A10" s="57">
        <v>46304</v>
      </c>
      <c r="B10" s="20">
        <v>17.119</v>
      </c>
      <c r="C10" s="20">
        <v>17.852</v>
      </c>
      <c r="D10" s="20">
        <v>18.445</v>
      </c>
      <c r="E10" s="20">
        <v>19.271999999999998</v>
      </c>
      <c r="F10" s="20">
        <v>19.806000000000001</v>
      </c>
      <c r="G10" s="20">
        <v>20.004000000000001</v>
      </c>
      <c r="H10" s="58">
        <v>20.323</v>
      </c>
      <c r="I10" s="59">
        <f t="shared" si="5"/>
        <v>17.614852941176469</v>
      </c>
      <c r="J10" s="59">
        <f t="shared" si="6"/>
        <v>18.253147058823529</v>
      </c>
      <c r="K10" s="60">
        <v>11</v>
      </c>
      <c r="L10" s="61">
        <f t="shared" si="7"/>
        <v>2.9411764705882353E-2</v>
      </c>
      <c r="M10" s="20">
        <v>11.26</v>
      </c>
      <c r="N10" s="62">
        <v>14.84</v>
      </c>
      <c r="O10" s="20">
        <v>17.77</v>
      </c>
      <c r="P10" s="20">
        <v>19.86</v>
      </c>
      <c r="Q10" s="20">
        <v>21.73</v>
      </c>
      <c r="R10" s="63">
        <f t="shared" si="4"/>
        <v>11.529999999999994</v>
      </c>
      <c r="S10" s="64">
        <f t="shared" si="8"/>
        <v>-1.5915119363395239E-2</v>
      </c>
      <c r="T10" s="65">
        <f t="shared" si="9"/>
        <v>0.75876010781671155</v>
      </c>
      <c r="U10" s="65">
        <f t="shared" si="9"/>
        <v>0.83511536297129996</v>
      </c>
      <c r="V10" s="65">
        <f t="shared" si="10"/>
        <v>0.74723061430010074</v>
      </c>
      <c r="W10" s="65">
        <f t="shared" si="11"/>
        <v>0.68292682926829262</v>
      </c>
      <c r="X10" s="61">
        <f t="shared" si="12"/>
        <v>4.2817921607570565E-2</v>
      </c>
      <c r="Y10" s="66">
        <f t="shared" si="13"/>
        <v>5.453507679535087E-2</v>
      </c>
      <c r="Z10" s="61">
        <f t="shared" si="14"/>
        <v>3.623613093896369E-2</v>
      </c>
      <c r="AA10" s="67">
        <f t="shared" si="15"/>
        <v>17.614852941176473</v>
      </c>
      <c r="AB10" s="68">
        <f t="shared" si="16"/>
        <v>0.15357142857142858</v>
      </c>
      <c r="AC10" s="69">
        <f t="shared" si="17"/>
        <v>0.18698469954019359</v>
      </c>
      <c r="AD10" s="70">
        <f>_xlfn.PERCENTILE.EXC(AC10:$AC$5675,0.5)</f>
        <v>8.7626915690007162E-2</v>
      </c>
      <c r="AE10" s="70">
        <f>_xlfn.PERCENTILE.EXC($AC10:AC$5675,0.35)</f>
        <v>5.1251881272933203E-2</v>
      </c>
      <c r="AF10" s="71">
        <f t="shared" si="18"/>
        <v>3.2771269489995355E-2</v>
      </c>
      <c r="AG10" s="70">
        <f t="shared" si="19"/>
        <v>-0.1916870233855926</v>
      </c>
      <c r="AH10" s="70">
        <f t="shared" si="20"/>
        <v>-0.23901264599233746</v>
      </c>
      <c r="AI10" s="61" t="str">
        <f t="shared" si="21"/>
        <v>Short VOL</v>
      </c>
      <c r="AJ10" s="68" t="str">
        <f t="shared" si="22"/>
        <v>Short VOL</v>
      </c>
      <c r="AK10" s="72" t="str">
        <f t="shared" si="23"/>
        <v>00631L</v>
      </c>
      <c r="AL10" s="73">
        <f t="shared" si="24"/>
        <v>1</v>
      </c>
      <c r="AM10" s="72" t="str">
        <f t="shared" si="38"/>
        <v>00631L</v>
      </c>
      <c r="AN10" s="73">
        <f t="shared" si="25"/>
        <v>1</v>
      </c>
      <c r="AO10" s="74" t="str">
        <f>IF(AC10&gt;AF10,"00631L",IF(AC10&lt;AH10,"00631L",IF(AC10&lt;AG10,AO69,"00635U")))</f>
        <v>00631L</v>
      </c>
      <c r="AP10" s="20">
        <f t="shared" si="26"/>
        <v>1</v>
      </c>
      <c r="AQ10" s="74" t="str">
        <f t="shared" si="27"/>
        <v>00631L</v>
      </c>
      <c r="AR10" s="20">
        <f t="shared" si="28"/>
        <v>1</v>
      </c>
      <c r="AS10" s="74" t="str">
        <f t="shared" si="29"/>
        <v>00631L</v>
      </c>
      <c r="AT10" s="20">
        <f t="shared" si="30"/>
        <v>1</v>
      </c>
      <c r="AU10" s="74" t="str">
        <f t="shared" si="31"/>
        <v>00631L</v>
      </c>
      <c r="AV10" s="20">
        <f t="shared" si="32"/>
        <v>1</v>
      </c>
      <c r="AW10" s="74" t="str">
        <f t="shared" si="33"/>
        <v>00631L</v>
      </c>
      <c r="AX10" s="20">
        <f t="shared" si="34"/>
        <v>1</v>
      </c>
      <c r="AY10" s="20">
        <f t="shared" si="35"/>
        <v>0</v>
      </c>
      <c r="AZ10" s="57">
        <v>46307</v>
      </c>
      <c r="BA10" s="75">
        <v>114.2</v>
      </c>
      <c r="BB10" s="33">
        <v>114.95</v>
      </c>
      <c r="BC10" s="76">
        <f t="shared" si="39"/>
        <v>106.38333333333331</v>
      </c>
      <c r="BD10" s="76">
        <f t="shared" si="40"/>
        <v>106.51499999999997</v>
      </c>
      <c r="BE10" s="77">
        <f t="shared" si="36"/>
        <v>8.0526398245339428E-2</v>
      </c>
      <c r="BF10" s="77">
        <f t="shared" si="37"/>
        <v>7.2149462517016691E-2</v>
      </c>
      <c r="BG10" s="23"/>
      <c r="BH10" s="23"/>
      <c r="BI10" s="23"/>
      <c r="BJ10" s="23"/>
      <c r="BK10" s="23"/>
      <c r="BL10" s="23"/>
      <c r="BM10" s="23"/>
    </row>
    <row r="11" spans="1:67" ht="15.75" customHeight="1" x14ac:dyDescent="0.4">
      <c r="A11" s="57">
        <v>46302</v>
      </c>
      <c r="B11" s="20">
        <v>17.334</v>
      </c>
      <c r="C11" s="20">
        <v>17.646000000000001</v>
      </c>
      <c r="D11" s="20">
        <v>18.161999999999999</v>
      </c>
      <c r="E11" s="20">
        <v>19.07</v>
      </c>
      <c r="F11" s="20">
        <v>19.594999999999999</v>
      </c>
      <c r="G11" s="20">
        <v>19.773</v>
      </c>
      <c r="H11" s="58">
        <v>20.100000000000001</v>
      </c>
      <c r="I11" s="59">
        <f t="shared" si="5"/>
        <v>17.526705882352942</v>
      </c>
      <c r="J11" s="59">
        <f t="shared" si="6"/>
        <v>17.964705882352941</v>
      </c>
      <c r="K11" s="60">
        <v>13</v>
      </c>
      <c r="L11" s="61">
        <f t="shared" si="7"/>
        <v>2.9411764705882353E-2</v>
      </c>
      <c r="M11" s="20">
        <v>11.78</v>
      </c>
      <c r="N11" s="62">
        <v>15.08</v>
      </c>
      <c r="O11" s="20">
        <v>17.72</v>
      </c>
      <c r="P11" s="20">
        <v>19.86</v>
      </c>
      <c r="Q11" s="20">
        <v>21.67</v>
      </c>
      <c r="R11" s="63">
        <f t="shared" si="4"/>
        <v>10.719999999999999</v>
      </c>
      <c r="S11" s="64">
        <f t="shared" si="8"/>
        <v>4.6635576282478535E-3</v>
      </c>
      <c r="T11" s="65">
        <f t="shared" si="9"/>
        <v>0.78116710875331563</v>
      </c>
      <c r="U11" s="65">
        <f t="shared" si="9"/>
        <v>0.85101580135440191</v>
      </c>
      <c r="V11" s="65">
        <f t="shared" si="10"/>
        <v>0.75931520644511585</v>
      </c>
      <c r="W11" s="65">
        <f t="shared" si="11"/>
        <v>0.69589293954776188</v>
      </c>
      <c r="X11" s="61">
        <f t="shared" si="12"/>
        <v>1.7999307718933953E-2</v>
      </c>
      <c r="Y11" s="66">
        <f t="shared" si="13"/>
        <v>5.4011536444677564E-2</v>
      </c>
      <c r="Z11" s="61">
        <f t="shared" si="14"/>
        <v>2.4990434765097901E-2</v>
      </c>
      <c r="AA11" s="67">
        <f t="shared" si="15"/>
        <v>17.526705882352942</v>
      </c>
      <c r="AB11" s="68">
        <f t="shared" si="16"/>
        <v>0.14946949602122012</v>
      </c>
      <c r="AC11" s="69">
        <f t="shared" si="17"/>
        <v>0.16224840068653465</v>
      </c>
      <c r="AD11" s="70">
        <f>_xlfn.PERCENTILE.EXC(AC11:$AC$5675,0.5)</f>
        <v>8.7626799864335594E-2</v>
      </c>
      <c r="AE11" s="70">
        <f>_xlfn.PERCENTILE.EXC($AC11:AC$5675,0.35)</f>
        <v>5.1251143333038637E-2</v>
      </c>
      <c r="AF11" s="71">
        <f t="shared" si="18"/>
        <v>3.2358300206381252E-2</v>
      </c>
      <c r="AG11" s="70">
        <f t="shared" si="19"/>
        <v>-0.1916870233855926</v>
      </c>
      <c r="AH11" s="70">
        <f t="shared" si="20"/>
        <v>-0.23901264599233746</v>
      </c>
      <c r="AI11" s="61" t="str">
        <f t="shared" si="21"/>
        <v>Short VOL</v>
      </c>
      <c r="AJ11" s="68" t="str">
        <f t="shared" si="22"/>
        <v>Short VOL</v>
      </c>
      <c r="AK11" s="72" t="str">
        <f t="shared" si="23"/>
        <v>00631L</v>
      </c>
      <c r="AL11" s="73">
        <f t="shared" si="24"/>
        <v>1</v>
      </c>
      <c r="AM11" s="72" t="str">
        <f t="shared" si="38"/>
        <v>00631L</v>
      </c>
      <c r="AN11" s="73">
        <f t="shared" si="25"/>
        <v>1</v>
      </c>
      <c r="AO11" s="74" t="str">
        <f>IF(AC11&gt;AF11,"00631L",IF(AC11&lt;AH11,"00631L",IF(AC11&lt;AG11,AO69,"00635U")))</f>
        <v>00631L</v>
      </c>
      <c r="AP11" s="20">
        <f t="shared" si="26"/>
        <v>1</v>
      </c>
      <c r="AQ11" s="74" t="str">
        <f t="shared" si="27"/>
        <v>00631L</v>
      </c>
      <c r="AR11" s="20">
        <f t="shared" si="28"/>
        <v>1</v>
      </c>
      <c r="AS11" s="74" t="str">
        <f t="shared" si="29"/>
        <v>00631L</v>
      </c>
      <c r="AT11" s="20">
        <f t="shared" si="30"/>
        <v>1</v>
      </c>
      <c r="AU11" s="74" t="str">
        <f t="shared" si="31"/>
        <v>00631L</v>
      </c>
      <c r="AV11" s="20">
        <f t="shared" si="32"/>
        <v>1</v>
      </c>
      <c r="AW11" s="74" t="str">
        <f t="shared" si="33"/>
        <v>00631L</v>
      </c>
      <c r="AX11" s="20">
        <f t="shared" si="34"/>
        <v>1</v>
      </c>
      <c r="AY11" s="20">
        <f t="shared" si="35"/>
        <v>0</v>
      </c>
      <c r="AZ11" s="57">
        <v>46303</v>
      </c>
      <c r="BA11" s="75">
        <v>115.35</v>
      </c>
      <c r="BB11" s="33">
        <v>116.05</v>
      </c>
      <c r="BC11" s="76">
        <f t="shared" si="39"/>
        <v>106.2075</v>
      </c>
      <c r="BD11" s="76">
        <f t="shared" si="40"/>
        <v>106.39</v>
      </c>
      <c r="BE11" s="77">
        <f t="shared" si="36"/>
        <v>9.2672363062872215E-2</v>
      </c>
      <c r="BF11" s="77">
        <f t="shared" si="37"/>
        <v>8.4218441582855477E-2</v>
      </c>
      <c r="BG11" s="23"/>
      <c r="BH11" s="23"/>
      <c r="BI11" s="23"/>
      <c r="BJ11" s="23"/>
      <c r="BK11" s="23"/>
      <c r="BL11" s="23"/>
      <c r="BM11" s="23"/>
    </row>
    <row r="12" spans="1:67" ht="15.75" customHeight="1" x14ac:dyDescent="0.4">
      <c r="A12" s="57">
        <v>46301</v>
      </c>
      <c r="B12" s="20">
        <v>17.082000000000001</v>
      </c>
      <c r="C12" s="20">
        <v>17.638000000000002</v>
      </c>
      <c r="D12" s="20">
        <v>18.161999999999999</v>
      </c>
      <c r="E12" s="20">
        <v>19.024999999999999</v>
      </c>
      <c r="F12" s="20">
        <v>19.582000000000001</v>
      </c>
      <c r="G12" s="20">
        <v>19.760000000000002</v>
      </c>
      <c r="H12" s="58">
        <v>20.149000000000001</v>
      </c>
      <c r="I12" s="59">
        <f t="shared" si="5"/>
        <v>17.409058823529413</v>
      </c>
      <c r="J12" s="59">
        <f t="shared" si="6"/>
        <v>17.946235294117646</v>
      </c>
      <c r="K12" s="60">
        <v>14</v>
      </c>
      <c r="L12" s="61">
        <f t="shared" si="7"/>
        <v>2.9411764705882353E-2</v>
      </c>
      <c r="M12" s="20">
        <v>12.03</v>
      </c>
      <c r="N12" s="62">
        <v>15.01</v>
      </c>
      <c r="O12" s="20">
        <v>17.64</v>
      </c>
      <c r="P12" s="20">
        <v>19.84</v>
      </c>
      <c r="Q12" s="20">
        <v>21.65</v>
      </c>
      <c r="R12" s="63">
        <f t="shared" si="4"/>
        <v>10.440000000000005</v>
      </c>
      <c r="S12" s="64">
        <f t="shared" si="8"/>
        <v>-3.2860824742268029E-2</v>
      </c>
      <c r="T12" s="65">
        <f t="shared" si="9"/>
        <v>0.80146568954030639</v>
      </c>
      <c r="U12" s="65">
        <f t="shared" si="9"/>
        <v>0.85090702947845798</v>
      </c>
      <c r="V12" s="65">
        <f t="shared" si="10"/>
        <v>0.75655241935483875</v>
      </c>
      <c r="W12" s="65">
        <f t="shared" si="11"/>
        <v>0.69330254041570438</v>
      </c>
      <c r="X12" s="61">
        <f t="shared" si="12"/>
        <v>3.2548881863950413E-2</v>
      </c>
      <c r="Y12" s="66">
        <f t="shared" si="13"/>
        <v>5.9080157687253741E-2</v>
      </c>
      <c r="Z12" s="61">
        <f t="shared" si="14"/>
        <v>3.0856146563317081E-2</v>
      </c>
      <c r="AA12" s="67">
        <f t="shared" si="15"/>
        <v>17.409058823529413</v>
      </c>
      <c r="AB12" s="68">
        <f t="shared" si="16"/>
        <v>0.13804130579613597</v>
      </c>
      <c r="AC12" s="69">
        <f t="shared" si="17"/>
        <v>0.15983070110122677</v>
      </c>
      <c r="AD12" s="70">
        <f>_xlfn.PERCENTILE.EXC(AC12:$AC$5675,0.5)</f>
        <v>8.757997818150462E-2</v>
      </c>
      <c r="AE12" s="70">
        <f>_xlfn.PERCENTILE.EXC($AC12:AC$5675,0.35)</f>
        <v>5.1250159815571468E-2</v>
      </c>
      <c r="AF12" s="71">
        <f t="shared" si="18"/>
        <v>3.207457873102685E-2</v>
      </c>
      <c r="AG12" s="70">
        <f t="shared" si="19"/>
        <v>-0.1916870233855926</v>
      </c>
      <c r="AH12" s="70">
        <f t="shared" si="20"/>
        <v>-0.23901264599233746</v>
      </c>
      <c r="AI12" s="61" t="str">
        <f t="shared" si="21"/>
        <v>Short VOL</v>
      </c>
      <c r="AJ12" s="68" t="str">
        <f t="shared" si="22"/>
        <v>Short VOL</v>
      </c>
      <c r="AK12" s="72" t="str">
        <f t="shared" si="23"/>
        <v>00631L</v>
      </c>
      <c r="AL12" s="73">
        <f t="shared" si="24"/>
        <v>1</v>
      </c>
      <c r="AM12" s="72" t="str">
        <f t="shared" si="38"/>
        <v>00631L</v>
      </c>
      <c r="AN12" s="73">
        <f t="shared" si="25"/>
        <v>1</v>
      </c>
      <c r="AO12" s="74" t="str">
        <f>IF(AC12&gt;AF12,"00631L",IF(AC12&lt;AH12,"00631L",IF(AC12&lt;AG12,AO69,"00635U")))</f>
        <v>00631L</v>
      </c>
      <c r="AP12" s="20">
        <f t="shared" si="26"/>
        <v>1</v>
      </c>
      <c r="AQ12" s="74" t="str">
        <f t="shared" si="27"/>
        <v>00631L</v>
      </c>
      <c r="AR12" s="20">
        <f t="shared" si="28"/>
        <v>1</v>
      </c>
      <c r="AS12" s="74" t="str">
        <f t="shared" si="29"/>
        <v>00631L</v>
      </c>
      <c r="AT12" s="20">
        <f t="shared" si="30"/>
        <v>1</v>
      </c>
      <c r="AU12" s="74" t="str">
        <f t="shared" si="31"/>
        <v>00631L</v>
      </c>
      <c r="AV12" s="20">
        <f t="shared" si="32"/>
        <v>1</v>
      </c>
      <c r="AW12" s="74" t="str">
        <f t="shared" si="33"/>
        <v>00631L</v>
      </c>
      <c r="AX12" s="20">
        <f t="shared" si="34"/>
        <v>1</v>
      </c>
      <c r="AY12" s="20">
        <f t="shared" si="35"/>
        <v>0</v>
      </c>
      <c r="AZ12" s="57">
        <v>46302</v>
      </c>
      <c r="BA12" s="75">
        <v>116.15</v>
      </c>
      <c r="BB12" s="33">
        <v>116.5</v>
      </c>
      <c r="BC12" s="76">
        <f t="shared" si="39"/>
        <v>106.03999999999999</v>
      </c>
      <c r="BD12" s="76">
        <f t="shared" si="40"/>
        <v>106.20916666666666</v>
      </c>
      <c r="BE12" s="77">
        <f t="shared" si="36"/>
        <v>9.864202187853649E-2</v>
      </c>
      <c r="BF12" s="77">
        <f t="shared" si="37"/>
        <v>9.35967548312686E-2</v>
      </c>
      <c r="BG12" s="23"/>
      <c r="BH12" s="23"/>
      <c r="BI12" s="23"/>
      <c r="BJ12" s="23"/>
      <c r="BK12" s="23"/>
      <c r="BL12" s="23"/>
      <c r="BM12" s="23"/>
    </row>
    <row r="13" spans="1:67" ht="15.75" customHeight="1" x14ac:dyDescent="0.4">
      <c r="A13" s="57">
        <v>46300</v>
      </c>
      <c r="B13" s="20">
        <v>17.456</v>
      </c>
      <c r="C13" s="20">
        <v>18.138999999999999</v>
      </c>
      <c r="D13" s="20">
        <v>19.332999999999998</v>
      </c>
      <c r="E13" s="20">
        <v>19.834</v>
      </c>
      <c r="F13" s="20">
        <v>20.015000000000001</v>
      </c>
      <c r="G13" s="20">
        <v>20.375</v>
      </c>
      <c r="H13" s="58">
        <v>20.524999999999999</v>
      </c>
      <c r="I13" s="59">
        <f t="shared" si="5"/>
        <v>17.837676470588235</v>
      </c>
      <c r="J13" s="59">
        <f t="shared" si="6"/>
        <v>18.806235294117645</v>
      </c>
      <c r="K13" s="60">
        <v>15</v>
      </c>
      <c r="L13" s="61">
        <f t="shared" si="7"/>
        <v>2.9411764705882353E-2</v>
      </c>
      <c r="M13" s="20">
        <v>12.85</v>
      </c>
      <c r="N13" s="62">
        <v>15.52</v>
      </c>
      <c r="O13" s="20">
        <v>18</v>
      </c>
      <c r="P13" s="20">
        <v>20.07</v>
      </c>
      <c r="Q13" s="20">
        <v>21.75</v>
      </c>
      <c r="R13" s="63">
        <f t="shared" si="4"/>
        <v>9.7000000000000028</v>
      </c>
      <c r="S13" s="64">
        <f t="shared" si="8"/>
        <v>1.3716525146962708E-2</v>
      </c>
      <c r="T13" s="65">
        <f t="shared" si="9"/>
        <v>0.82796391752577314</v>
      </c>
      <c r="U13" s="65">
        <f t="shared" si="9"/>
        <v>0.86222222222222222</v>
      </c>
      <c r="V13" s="65">
        <f t="shared" si="10"/>
        <v>0.77329347284504235</v>
      </c>
      <c r="W13" s="65">
        <f t="shared" si="11"/>
        <v>0.71356321839080461</v>
      </c>
      <c r="X13" s="61">
        <f t="shared" si="12"/>
        <v>3.9126947754353797E-2</v>
      </c>
      <c r="Y13" s="66">
        <f t="shared" si="13"/>
        <v>3.4839165070081626E-2</v>
      </c>
      <c r="Z13" s="61">
        <f t="shared" si="14"/>
        <v>5.429848585528637E-2</v>
      </c>
      <c r="AA13" s="67">
        <f t="shared" si="15"/>
        <v>17.837676470588235</v>
      </c>
      <c r="AB13" s="68">
        <f t="shared" si="16"/>
        <v>0.12474226804123711</v>
      </c>
      <c r="AC13" s="69">
        <f t="shared" si="17"/>
        <v>0.14933482413583993</v>
      </c>
      <c r="AD13" s="70">
        <f>_xlfn.PERCENTILE.EXC(AC13:$AC$5675,0.5)</f>
        <v>8.7533156498673645E-2</v>
      </c>
      <c r="AE13" s="70">
        <f>_xlfn.PERCENTILE.EXC($AC13:AC$5675,0.35)</f>
        <v>5.1249078067075272E-2</v>
      </c>
      <c r="AF13" s="71">
        <f>_xlfn.PERCENTILE.EXC($AC13:$AC1014,0.28)</f>
        <v>3.1963184124891769E-2</v>
      </c>
      <c r="AG13" s="70">
        <f>_xlfn.PERCENTILE.EXC($AC13:$AC1014,0.01)</f>
        <v>-0.1916870233855926</v>
      </c>
      <c r="AH13" s="70">
        <f>_xlfn.PERCENTILE.EXC($AC13:$AC1014,0.005)</f>
        <v>-0.23901264599233746</v>
      </c>
      <c r="AI13" s="61" t="str">
        <f t="shared" si="21"/>
        <v>Short VOL</v>
      </c>
      <c r="AJ13" s="68" t="str">
        <f t="shared" si="22"/>
        <v>Short VOL</v>
      </c>
      <c r="AK13" s="72" t="str">
        <f t="shared" si="23"/>
        <v>00631L</v>
      </c>
      <c r="AL13" s="73">
        <f t="shared" si="24"/>
        <v>1</v>
      </c>
      <c r="AM13" s="72" t="str">
        <f t="shared" si="38"/>
        <v>00631L</v>
      </c>
      <c r="AN13" s="73">
        <f t="shared" si="25"/>
        <v>1</v>
      </c>
      <c r="AO13" s="74" t="str">
        <f>IF(AC13&gt;AF13,"00631L",IF(AC13&lt;AH13,"00631L",IF(AC13&lt;AG13,AO69,"00635U")))</f>
        <v>00631L</v>
      </c>
      <c r="AP13" s="20">
        <f t="shared" si="26"/>
        <v>1</v>
      </c>
      <c r="AQ13" s="74" t="str">
        <f t="shared" si="27"/>
        <v>00631L</v>
      </c>
      <c r="AR13" s="20">
        <f t="shared" si="28"/>
        <v>1</v>
      </c>
      <c r="AS13" s="74" t="str">
        <f t="shared" si="29"/>
        <v>00631L</v>
      </c>
      <c r="AT13" s="20">
        <f t="shared" si="30"/>
        <v>1</v>
      </c>
      <c r="AU13" s="74" t="str">
        <f t="shared" si="31"/>
        <v>00631L</v>
      </c>
      <c r="AV13" s="20">
        <f t="shared" si="32"/>
        <v>1</v>
      </c>
      <c r="AW13" s="74" t="str">
        <f t="shared" si="33"/>
        <v>00631L</v>
      </c>
      <c r="AX13" s="20">
        <f t="shared" si="34"/>
        <v>1</v>
      </c>
      <c r="AY13" s="20">
        <f t="shared" si="35"/>
        <v>0</v>
      </c>
      <c r="AZ13" s="57">
        <v>46301</v>
      </c>
      <c r="BA13" s="75">
        <v>116.3</v>
      </c>
      <c r="BB13" s="33">
        <v>115.95</v>
      </c>
      <c r="BC13" s="76">
        <f t="shared" si="39"/>
        <v>105.86583333333333</v>
      </c>
      <c r="BD13" s="76">
        <f t="shared" si="40"/>
        <v>106.03666666666666</v>
      </c>
      <c r="BE13" s="77">
        <f t="shared" si="36"/>
        <v>9.5254213273089458E-2</v>
      </c>
      <c r="BF13" s="77">
        <f t="shared" si="37"/>
        <v>9.679041840872657E-2</v>
      </c>
      <c r="BG13" s="23"/>
      <c r="BH13" s="23"/>
      <c r="BI13" s="23"/>
      <c r="BJ13" s="23"/>
      <c r="BK13" s="23"/>
      <c r="BL13" s="23"/>
      <c r="BM13" s="23"/>
    </row>
    <row r="14" spans="1:67" ht="15.75" customHeight="1" x14ac:dyDescent="0.4">
      <c r="A14" s="57">
        <v>46297</v>
      </c>
      <c r="B14" s="20">
        <v>17.648</v>
      </c>
      <c r="C14" s="20">
        <v>18.344999999999999</v>
      </c>
      <c r="D14" s="20">
        <v>18.797000000000001</v>
      </c>
      <c r="E14" s="20">
        <v>19.45</v>
      </c>
      <c r="F14" s="20">
        <v>19.949000000000002</v>
      </c>
      <c r="G14" s="20">
        <v>20.125</v>
      </c>
      <c r="H14" s="58">
        <v>20.475000000000001</v>
      </c>
      <c r="I14" s="59">
        <f t="shared" si="5"/>
        <v>17.975999999999999</v>
      </c>
      <c r="J14" s="59">
        <f t="shared" si="6"/>
        <v>18.557705882352941</v>
      </c>
      <c r="K14" s="60">
        <v>18</v>
      </c>
      <c r="L14" s="61">
        <f t="shared" si="7"/>
        <v>2.9411764705882353E-2</v>
      </c>
      <c r="M14" s="20">
        <v>12.06</v>
      </c>
      <c r="N14" s="62">
        <v>15.31</v>
      </c>
      <c r="O14" s="20">
        <v>18.010000000000002</v>
      </c>
      <c r="P14" s="20">
        <v>20.149999999999999</v>
      </c>
      <c r="Q14" s="20">
        <v>21.76</v>
      </c>
      <c r="R14" s="63">
        <f t="shared" si="4"/>
        <v>10.789999999999996</v>
      </c>
      <c r="S14" s="64">
        <f t="shared" si="8"/>
        <v>-6.5893837705918251E-2</v>
      </c>
      <c r="T14" s="65">
        <f t="shared" si="9"/>
        <v>0.78772044415414766</v>
      </c>
      <c r="U14" s="65">
        <f t="shared" si="9"/>
        <v>0.85008328706274283</v>
      </c>
      <c r="V14" s="65">
        <f t="shared" si="10"/>
        <v>0.75980148883374699</v>
      </c>
      <c r="W14" s="65">
        <f t="shared" si="11"/>
        <v>0.70358455882352944</v>
      </c>
      <c r="X14" s="61">
        <f t="shared" si="12"/>
        <v>3.9494560290117817E-2</v>
      </c>
      <c r="Y14" s="66">
        <f t="shared" si="13"/>
        <v>5.269922879177389E-2</v>
      </c>
      <c r="Z14" s="61">
        <f t="shared" si="14"/>
        <v>3.2360140317809427E-2</v>
      </c>
      <c r="AA14" s="67">
        <f t="shared" si="15"/>
        <v>17.975999999999999</v>
      </c>
      <c r="AB14" s="68">
        <f t="shared" si="16"/>
        <v>0.15271064663618544</v>
      </c>
      <c r="AC14" s="69">
        <f t="shared" si="17"/>
        <v>0.17413455258001295</v>
      </c>
      <c r="AD14" s="70">
        <f>_xlfn.PERCENTILE.EXC(AC14:$AC$5675,0.5)</f>
        <v>8.753258667699941E-2</v>
      </c>
      <c r="AE14" s="70">
        <f>_xlfn.PERCENTILE.EXC($AC14:AC$5675,0.35)</f>
        <v>5.124799631857907E-2</v>
      </c>
      <c r="AF14" s="71">
        <f t="shared" ref="AF14:AF77" si="41">_xlfn.PERCENTILE.EXC($AC14:$AC1014,0.28)</f>
        <v>3.1884453342004369E-2</v>
      </c>
      <c r="AG14" s="70">
        <f t="shared" ref="AG14:AG77" si="42">_xlfn.PERCENTILE.EXC($AC14:$AC1014,0.01)</f>
        <v>-0.19198182511420461</v>
      </c>
      <c r="AH14" s="70">
        <f t="shared" ref="AH14:AH77" si="43">_xlfn.PERCENTILE.EXC($AC14:$AC1014,0.005)</f>
        <v>-0.23906962545163321</v>
      </c>
      <c r="AI14" s="61" t="str">
        <f t="shared" si="21"/>
        <v>Short VOL</v>
      </c>
      <c r="AJ14" s="68" t="str">
        <f t="shared" si="22"/>
        <v>Short VOL</v>
      </c>
      <c r="AK14" s="72" t="str">
        <f t="shared" si="23"/>
        <v>00631L</v>
      </c>
      <c r="AL14" s="73">
        <f t="shared" si="24"/>
        <v>1</v>
      </c>
      <c r="AM14" s="72" t="str">
        <f t="shared" si="38"/>
        <v>00631L</v>
      </c>
      <c r="AN14" s="73">
        <f t="shared" si="25"/>
        <v>1</v>
      </c>
      <c r="AO14" s="74" t="str">
        <f>IF(AC14&gt;AF14,"00631L",IF(AC14&lt;AH14,"00631L",IF(AC14&lt;AG14,AO69,"00635U")))</f>
        <v>00631L</v>
      </c>
      <c r="AP14" s="20">
        <f t="shared" si="26"/>
        <v>1</v>
      </c>
      <c r="AQ14" s="74" t="str">
        <f t="shared" si="27"/>
        <v>00631L</v>
      </c>
      <c r="AR14" s="20">
        <f t="shared" si="28"/>
        <v>1</v>
      </c>
      <c r="AS14" s="74" t="str">
        <f t="shared" si="29"/>
        <v>00631L</v>
      </c>
      <c r="AT14" s="20">
        <f t="shared" si="30"/>
        <v>1</v>
      </c>
      <c r="AU14" s="74" t="str">
        <f t="shared" si="31"/>
        <v>00631L</v>
      </c>
      <c r="AV14" s="20">
        <f t="shared" si="32"/>
        <v>1</v>
      </c>
      <c r="AW14" s="74" t="str">
        <f t="shared" si="33"/>
        <v>00631L</v>
      </c>
      <c r="AX14" s="20">
        <f t="shared" si="34"/>
        <v>1</v>
      </c>
      <c r="AY14" s="20">
        <f t="shared" si="35"/>
        <v>0</v>
      </c>
      <c r="AZ14" s="57">
        <v>46300</v>
      </c>
      <c r="BA14" s="75">
        <v>115.75</v>
      </c>
      <c r="BB14" s="33">
        <v>112.8</v>
      </c>
      <c r="BC14" s="76">
        <f t="shared" si="39"/>
        <v>105.70083333333332</v>
      </c>
      <c r="BD14" s="76">
        <f t="shared" si="40"/>
        <v>105.86249999999998</v>
      </c>
      <c r="BE14" s="77">
        <f t="shared" si="36"/>
        <v>6.7162825900142789E-2</v>
      </c>
      <c r="BF14" s="77">
        <f t="shared" si="37"/>
        <v>9.3399456842602605E-2</v>
      </c>
      <c r="BG14" s="23"/>
      <c r="BH14" s="23"/>
      <c r="BI14" s="23"/>
      <c r="BJ14" s="23"/>
      <c r="BK14" s="23"/>
      <c r="BL14" s="23"/>
      <c r="BM14" s="23"/>
    </row>
    <row r="15" spans="1:67" ht="15.75" customHeight="1" x14ac:dyDescent="0.4">
      <c r="A15" s="57">
        <v>46296</v>
      </c>
      <c r="B15" s="20">
        <v>18.100999999999999</v>
      </c>
      <c r="C15" s="20">
        <v>18.625</v>
      </c>
      <c r="D15" s="20">
        <v>19</v>
      </c>
      <c r="E15" s="20">
        <v>19.686</v>
      </c>
      <c r="F15" s="20">
        <v>20.149999999999999</v>
      </c>
      <c r="G15" s="20">
        <v>20.274999999999999</v>
      </c>
      <c r="H15" s="58">
        <v>20.599</v>
      </c>
      <c r="I15" s="59">
        <f t="shared" si="5"/>
        <v>18.332176470588234</v>
      </c>
      <c r="J15" s="59">
        <f t="shared" si="6"/>
        <v>18.790441176470587</v>
      </c>
      <c r="K15" s="60">
        <v>19</v>
      </c>
      <c r="L15" s="61">
        <f t="shared" si="7"/>
        <v>2.9411764705882353E-2</v>
      </c>
      <c r="M15" s="20">
        <v>14</v>
      </c>
      <c r="N15" s="62">
        <v>16.39</v>
      </c>
      <c r="O15" s="20">
        <v>18.579999999999998</v>
      </c>
      <c r="P15" s="20">
        <v>20.52</v>
      </c>
      <c r="Q15" s="20">
        <v>21.93</v>
      </c>
      <c r="R15" s="63">
        <f t="shared" si="4"/>
        <v>8.7099999999999937</v>
      </c>
      <c r="S15" s="64">
        <f t="shared" si="8"/>
        <v>3.059975520195882E-3</v>
      </c>
      <c r="T15" s="65">
        <f t="shared" si="9"/>
        <v>0.85417937766931051</v>
      </c>
      <c r="U15" s="65">
        <f t="shared" si="9"/>
        <v>0.88213132400430583</v>
      </c>
      <c r="V15" s="65">
        <f t="shared" si="10"/>
        <v>0.79873294346978563</v>
      </c>
      <c r="W15" s="65">
        <f t="shared" si="11"/>
        <v>0.74737802097583228</v>
      </c>
      <c r="X15" s="61">
        <f t="shared" si="12"/>
        <v>2.8948676868681342E-2</v>
      </c>
      <c r="Y15" s="66">
        <f t="shared" si="13"/>
        <v>4.6378136746926764E-2</v>
      </c>
      <c r="Z15" s="61">
        <f t="shared" si="14"/>
        <v>2.4997834087926423E-2</v>
      </c>
      <c r="AA15" s="67">
        <f t="shared" si="15"/>
        <v>18.332176470588237</v>
      </c>
      <c r="AB15" s="68">
        <f t="shared" si="16"/>
        <v>0.1043929225137278</v>
      </c>
      <c r="AC15" s="69">
        <f t="shared" si="17"/>
        <v>0.118497649212217</v>
      </c>
      <c r="AD15" s="70">
        <f>_xlfn.PERCENTILE.EXC(AC15:$AC$5675,0.5)</f>
        <v>8.7532016855325176E-2</v>
      </c>
      <c r="AE15" s="70">
        <f>_xlfn.PERCENTILE.EXC($AC15:AC$5675,0.35)</f>
        <v>5.1245006276019439E-2</v>
      </c>
      <c r="AF15" s="71">
        <f t="shared" si="41"/>
        <v>3.1623016015806658E-2</v>
      </c>
      <c r="AG15" s="70">
        <f t="shared" si="42"/>
        <v>-0.19198182511420461</v>
      </c>
      <c r="AH15" s="70">
        <f t="shared" si="43"/>
        <v>-0.23906962545163321</v>
      </c>
      <c r="AI15" s="61" t="str">
        <f t="shared" si="21"/>
        <v>Short VOL</v>
      </c>
      <c r="AJ15" s="68" t="str">
        <f t="shared" si="22"/>
        <v>Short VOL</v>
      </c>
      <c r="AK15" s="72" t="str">
        <f t="shared" si="23"/>
        <v>00631L</v>
      </c>
      <c r="AL15" s="73">
        <f t="shared" si="24"/>
        <v>1</v>
      </c>
      <c r="AM15" s="72" t="str">
        <f t="shared" si="38"/>
        <v>00631L</v>
      </c>
      <c r="AN15" s="73">
        <f t="shared" si="25"/>
        <v>1</v>
      </c>
      <c r="AO15" s="74" t="str">
        <f>IF(AC15&gt;AF15,"00631L",IF(AC15&lt;AH15,"00631L",IF(AC15&lt;AG15,AO69,"00635U")))</f>
        <v>00631L</v>
      </c>
      <c r="AP15" s="20">
        <f t="shared" si="26"/>
        <v>1</v>
      </c>
      <c r="AQ15" s="74" t="str">
        <f t="shared" si="27"/>
        <v>00631L</v>
      </c>
      <c r="AR15" s="20">
        <f t="shared" si="28"/>
        <v>1</v>
      </c>
      <c r="AS15" s="74" t="str">
        <f t="shared" si="29"/>
        <v>00631L</v>
      </c>
      <c r="AT15" s="20">
        <f t="shared" si="30"/>
        <v>1</v>
      </c>
      <c r="AU15" s="74" t="str">
        <f t="shared" si="31"/>
        <v>00631L</v>
      </c>
      <c r="AV15" s="20">
        <f t="shared" si="32"/>
        <v>1</v>
      </c>
      <c r="AW15" s="74" t="str">
        <f t="shared" si="33"/>
        <v>00631L</v>
      </c>
      <c r="AX15" s="20">
        <f t="shared" si="34"/>
        <v>1</v>
      </c>
      <c r="AY15" s="20">
        <f t="shared" si="35"/>
        <v>0</v>
      </c>
      <c r="AZ15" s="57">
        <v>46297</v>
      </c>
      <c r="BA15" s="75">
        <v>112.85</v>
      </c>
      <c r="BB15" s="33">
        <v>112.9</v>
      </c>
      <c r="BC15" s="76">
        <f t="shared" si="39"/>
        <v>105.59083333333332</v>
      </c>
      <c r="BD15" s="76">
        <f t="shared" si="40"/>
        <v>105.70166666666665</v>
      </c>
      <c r="BE15" s="77">
        <f t="shared" si="36"/>
        <v>6.9221602253983702E-2</v>
      </c>
      <c r="BF15" s="77">
        <f t="shared" si="37"/>
        <v>6.7627442014474778E-2</v>
      </c>
      <c r="BG15" s="23"/>
      <c r="BH15" s="23"/>
      <c r="BI15" s="23"/>
      <c r="BJ15" s="23"/>
      <c r="BK15" s="23"/>
      <c r="BL15" s="23"/>
      <c r="BM15" s="23"/>
    </row>
    <row r="16" spans="1:67" ht="15.75" customHeight="1" x14ac:dyDescent="0.4">
      <c r="A16" s="57">
        <v>46295</v>
      </c>
      <c r="B16" s="20">
        <v>17.867999999999999</v>
      </c>
      <c r="C16" s="20">
        <v>18.452999999999999</v>
      </c>
      <c r="D16" s="20">
        <v>18.798999999999999</v>
      </c>
      <c r="E16" s="20">
        <v>19.521000000000001</v>
      </c>
      <c r="F16" s="20">
        <v>19.965</v>
      </c>
      <c r="G16" s="20">
        <v>20.167000000000002</v>
      </c>
      <c r="H16" s="58">
        <v>20.497</v>
      </c>
      <c r="I16" s="59">
        <f t="shared" si="5"/>
        <v>18.108882352941176</v>
      </c>
      <c r="J16" s="59">
        <f t="shared" si="6"/>
        <v>18.595470588235294</v>
      </c>
      <c r="K16" s="60">
        <v>20</v>
      </c>
      <c r="L16" s="61">
        <f t="shared" si="7"/>
        <v>2.9411764705882353E-2</v>
      </c>
      <c r="M16" s="20">
        <v>14.2</v>
      </c>
      <c r="N16" s="62">
        <v>16.34</v>
      </c>
      <c r="O16" s="20">
        <v>18.37</v>
      </c>
      <c r="P16" s="20">
        <v>20.350000000000001</v>
      </c>
      <c r="Q16" s="20">
        <v>21.8</v>
      </c>
      <c r="R16" s="63">
        <f t="shared" si="4"/>
        <v>8.18</v>
      </c>
      <c r="S16" s="64">
        <f t="shared" si="8"/>
        <v>1.8703241895261891E-2</v>
      </c>
      <c r="T16" s="65">
        <f t="shared" si="9"/>
        <v>0.86903304773561807</v>
      </c>
      <c r="U16" s="65">
        <f t="shared" si="9"/>
        <v>0.88949373979314095</v>
      </c>
      <c r="V16" s="65">
        <f t="shared" si="10"/>
        <v>0.80294840294840286</v>
      </c>
      <c r="W16" s="65">
        <f t="shared" si="11"/>
        <v>0.74954128440366974</v>
      </c>
      <c r="X16" s="61">
        <f t="shared" si="12"/>
        <v>3.2740094022834169E-2</v>
      </c>
      <c r="Y16" s="66">
        <f t="shared" si="13"/>
        <v>4.9997438655806518E-2</v>
      </c>
      <c r="Z16" s="61">
        <f t="shared" si="14"/>
        <v>2.6870141724405643E-2</v>
      </c>
      <c r="AA16" s="67">
        <f t="shared" si="15"/>
        <v>18.108882352941176</v>
      </c>
      <c r="AB16" s="68">
        <f t="shared" si="16"/>
        <v>9.3512851897184737E-2</v>
      </c>
      <c r="AC16" s="69">
        <f t="shared" si="17"/>
        <v>0.1082547339621283</v>
      </c>
      <c r="AD16" s="70">
        <f>_xlfn.PERCENTILE.EXC(AC16:$AC$5675,0.5)</f>
        <v>8.7521327576598876E-2</v>
      </c>
      <c r="AE16" s="70">
        <f>_xlfn.PERCENTILE.EXC($AC16:AC$5675,0.35)</f>
        <v>5.124169818444925E-2</v>
      </c>
      <c r="AF16" s="71">
        <f t="shared" si="41"/>
        <v>3.141859027601214E-2</v>
      </c>
      <c r="AG16" s="70">
        <f t="shared" si="42"/>
        <v>-0.19198182511420461</v>
      </c>
      <c r="AH16" s="70">
        <f t="shared" si="43"/>
        <v>-0.23906962545163321</v>
      </c>
      <c r="AI16" s="61" t="str">
        <f t="shared" si="21"/>
        <v>Short VOL</v>
      </c>
      <c r="AJ16" s="68" t="str">
        <f t="shared" si="22"/>
        <v>Short VOL</v>
      </c>
      <c r="AK16" s="72" t="str">
        <f t="shared" si="23"/>
        <v>00631L</v>
      </c>
      <c r="AL16" s="73">
        <f t="shared" si="24"/>
        <v>1</v>
      </c>
      <c r="AM16" s="72" t="str">
        <f t="shared" si="38"/>
        <v>00631L</v>
      </c>
      <c r="AN16" s="73">
        <f t="shared" si="25"/>
        <v>1</v>
      </c>
      <c r="AO16" s="74" t="str">
        <f>IF(AC16&gt;AF16,"00631L",IF(AC16&lt;AH16,"00631L",IF(AC16&lt;AG16,AO69,"00635U")))</f>
        <v>00631L</v>
      </c>
      <c r="AP16" s="20">
        <f t="shared" si="26"/>
        <v>1</v>
      </c>
      <c r="AQ16" s="74" t="str">
        <f t="shared" si="27"/>
        <v>00631L</v>
      </c>
      <c r="AR16" s="20">
        <f t="shared" si="28"/>
        <v>1</v>
      </c>
      <c r="AS16" s="74" t="str">
        <f t="shared" si="29"/>
        <v>00631L</v>
      </c>
      <c r="AT16" s="20">
        <f t="shared" si="30"/>
        <v>1</v>
      </c>
      <c r="AU16" s="74" t="str">
        <f t="shared" si="31"/>
        <v>00631L</v>
      </c>
      <c r="AV16" s="20">
        <f t="shared" si="32"/>
        <v>1</v>
      </c>
      <c r="AW16" s="74" t="str">
        <f t="shared" si="33"/>
        <v>00631L</v>
      </c>
      <c r="AX16" s="20">
        <f t="shared" si="34"/>
        <v>1</v>
      </c>
      <c r="AY16" s="20">
        <f t="shared" si="35"/>
        <v>0</v>
      </c>
      <c r="AZ16" s="57">
        <v>46296</v>
      </c>
      <c r="BA16" s="75">
        <v>112.2</v>
      </c>
      <c r="BB16" s="33">
        <v>112.05</v>
      </c>
      <c r="BC16" s="76">
        <f t="shared" si="39"/>
        <v>105.51333333333331</v>
      </c>
      <c r="BD16" s="76">
        <f t="shared" si="40"/>
        <v>105.57916666666665</v>
      </c>
      <c r="BE16" s="77">
        <f t="shared" si="36"/>
        <v>6.1951096227965109E-2</v>
      </c>
      <c r="BF16" s="77">
        <f t="shared" si="37"/>
        <v>6.27096570503968E-2</v>
      </c>
      <c r="BG16" s="23"/>
      <c r="BH16" s="23"/>
      <c r="BI16" s="23"/>
      <c r="BJ16" s="23"/>
      <c r="BK16" s="23"/>
      <c r="BL16" s="23"/>
      <c r="BM16" s="23"/>
    </row>
    <row r="17" spans="1:65" ht="15.75" customHeight="1" x14ac:dyDescent="0.4">
      <c r="A17" s="57">
        <v>46294</v>
      </c>
      <c r="B17" s="20">
        <v>17.677</v>
      </c>
      <c r="C17" s="20">
        <v>18.381</v>
      </c>
      <c r="D17" s="20">
        <v>18.727</v>
      </c>
      <c r="E17" s="20">
        <v>19.414000000000001</v>
      </c>
      <c r="F17" s="20">
        <v>19.899999999999999</v>
      </c>
      <c r="G17" s="20">
        <v>20.074999999999999</v>
      </c>
      <c r="H17" s="58">
        <v>20.425000000000001</v>
      </c>
      <c r="I17" s="59">
        <f t="shared" si="5"/>
        <v>17.946176470588235</v>
      </c>
      <c r="J17" s="59">
        <f t="shared" si="6"/>
        <v>18.51329411764706</v>
      </c>
      <c r="K17" s="60">
        <v>21</v>
      </c>
      <c r="L17" s="61">
        <f t="shared" si="7"/>
        <v>2.9411764705882353E-2</v>
      </c>
      <c r="M17" s="20">
        <v>14.21</v>
      </c>
      <c r="N17" s="62">
        <v>16.04</v>
      </c>
      <c r="O17" s="20">
        <v>18.09</v>
      </c>
      <c r="P17" s="20">
        <v>20.2</v>
      </c>
      <c r="Q17" s="20">
        <v>21.67</v>
      </c>
      <c r="R17" s="63">
        <f t="shared" si="4"/>
        <v>8.0399999999999991</v>
      </c>
      <c r="S17" s="64">
        <f t="shared" si="8"/>
        <v>-1.8668326073429456E-3</v>
      </c>
      <c r="T17" s="65">
        <f t="shared" si="9"/>
        <v>0.88591022443890288</v>
      </c>
      <c r="U17" s="65">
        <f t="shared" si="9"/>
        <v>0.88667772249861798</v>
      </c>
      <c r="V17" s="65">
        <f t="shared" si="10"/>
        <v>0.7940594059405941</v>
      </c>
      <c r="W17" s="65">
        <f t="shared" si="11"/>
        <v>0.74019381633594816</v>
      </c>
      <c r="X17" s="61">
        <f t="shared" si="12"/>
        <v>3.9825762289981366E-2</v>
      </c>
      <c r="Y17" s="66">
        <f t="shared" si="13"/>
        <v>5.2075821572061358E-2</v>
      </c>
      <c r="Z17" s="61">
        <f t="shared" si="14"/>
        <v>3.1601029221364658E-2</v>
      </c>
      <c r="AA17" s="67">
        <f t="shared" si="15"/>
        <v>17.946176470588235</v>
      </c>
      <c r="AB17" s="68">
        <f t="shared" si="16"/>
        <v>0.10205735660847884</v>
      </c>
      <c r="AC17" s="69">
        <f t="shared" si="17"/>
        <v>0.11883893208156081</v>
      </c>
      <c r="AD17" s="70">
        <f>_xlfn.PERCENTILE.EXC(AC17:$AC$5675,0.5)</f>
        <v>8.7510638297872576E-2</v>
      </c>
      <c r="AE17" s="70">
        <f>_xlfn.PERCENTILE.EXC($AC17:AC$5675,0.35)</f>
        <v>5.1238390092879053E-2</v>
      </c>
      <c r="AF17" s="71">
        <f t="shared" si="41"/>
        <v>3.1230656806200335E-2</v>
      </c>
      <c r="AG17" s="70">
        <f t="shared" si="42"/>
        <v>-0.19198182511420461</v>
      </c>
      <c r="AH17" s="70">
        <f t="shared" si="43"/>
        <v>-0.23906962545163321</v>
      </c>
      <c r="AI17" s="61" t="str">
        <f t="shared" si="21"/>
        <v>Short VOL</v>
      </c>
      <c r="AJ17" s="68" t="str">
        <f t="shared" si="22"/>
        <v>Short VOL</v>
      </c>
      <c r="AK17" s="72" t="str">
        <f t="shared" si="23"/>
        <v>00631L</v>
      </c>
      <c r="AL17" s="73">
        <f t="shared" si="24"/>
        <v>1</v>
      </c>
      <c r="AM17" s="72" t="str">
        <f t="shared" si="38"/>
        <v>00631L</v>
      </c>
      <c r="AN17" s="73">
        <f t="shared" si="25"/>
        <v>1</v>
      </c>
      <c r="AO17" s="74" t="str">
        <f>IF(AC17&gt;AF17,"00631L",IF(AC17&lt;AH17,"00631L",IF(AC17&lt;AG17,AO69,"00635U")))</f>
        <v>00631L</v>
      </c>
      <c r="AP17" s="20">
        <f t="shared" si="26"/>
        <v>1</v>
      </c>
      <c r="AQ17" s="74" t="str">
        <f t="shared" si="27"/>
        <v>00631L</v>
      </c>
      <c r="AR17" s="20">
        <f t="shared" si="28"/>
        <v>1</v>
      </c>
      <c r="AS17" s="74" t="str">
        <f t="shared" si="29"/>
        <v>00631L</v>
      </c>
      <c r="AT17" s="20">
        <f t="shared" si="30"/>
        <v>1</v>
      </c>
      <c r="AU17" s="74" t="str">
        <f t="shared" si="31"/>
        <v>00631L</v>
      </c>
      <c r="AV17" s="20">
        <f t="shared" si="32"/>
        <v>1</v>
      </c>
      <c r="AW17" s="74" t="str">
        <f t="shared" si="33"/>
        <v>00631L</v>
      </c>
      <c r="AX17" s="20">
        <f t="shared" si="34"/>
        <v>1</v>
      </c>
      <c r="AY17" s="20">
        <f t="shared" si="35"/>
        <v>0</v>
      </c>
      <c r="AZ17" s="57">
        <v>46295</v>
      </c>
      <c r="BA17" s="75">
        <v>112.5</v>
      </c>
      <c r="BB17" s="33">
        <v>111.3</v>
      </c>
      <c r="BC17" s="76">
        <f t="shared" si="39"/>
        <v>105.45166666666665</v>
      </c>
      <c r="BD17" s="76">
        <f t="shared" si="40"/>
        <v>105.52083333333331</v>
      </c>
      <c r="BE17" s="77">
        <f t="shared" si="36"/>
        <v>5.5459847323418417E-2</v>
      </c>
      <c r="BF17" s="77">
        <f t="shared" si="37"/>
        <v>6.6140177690029806E-2</v>
      </c>
      <c r="BG17" s="23"/>
      <c r="BH17" s="23"/>
      <c r="BI17" s="23"/>
      <c r="BJ17" s="23"/>
      <c r="BK17" s="23"/>
      <c r="BL17" s="23"/>
      <c r="BM17" s="23"/>
    </row>
    <row r="18" spans="1:65" ht="15.75" customHeight="1" x14ac:dyDescent="0.4">
      <c r="A18" s="57">
        <v>46293</v>
      </c>
      <c r="B18" s="20">
        <v>17.707999999999998</v>
      </c>
      <c r="C18" s="20">
        <v>18.48</v>
      </c>
      <c r="D18" s="20">
        <v>18.824999999999999</v>
      </c>
      <c r="E18" s="20">
        <v>19.547999999999998</v>
      </c>
      <c r="F18" s="20">
        <v>19.995999999999999</v>
      </c>
      <c r="G18" s="20">
        <v>20.181000000000001</v>
      </c>
      <c r="H18" s="58">
        <v>20.524999999999999</v>
      </c>
      <c r="I18" s="59">
        <f t="shared" si="5"/>
        <v>17.980470588235292</v>
      </c>
      <c r="J18" s="59">
        <f t="shared" si="6"/>
        <v>18.601764705882353</v>
      </c>
      <c r="K18" s="60">
        <v>22</v>
      </c>
      <c r="L18" s="61">
        <f t="shared" si="7"/>
        <v>2.9411764705882353E-2</v>
      </c>
      <c r="M18" s="20">
        <v>14.39</v>
      </c>
      <c r="N18" s="62">
        <v>16.07</v>
      </c>
      <c r="O18" s="20">
        <v>18.23</v>
      </c>
      <c r="P18" s="20">
        <v>20.25</v>
      </c>
      <c r="Q18" s="20">
        <v>21.66</v>
      </c>
      <c r="R18" s="63">
        <f t="shared" si="4"/>
        <v>8.0200000000000031</v>
      </c>
      <c r="S18" s="64">
        <f t="shared" si="8"/>
        <v>5.862977602108041E-2</v>
      </c>
      <c r="T18" s="65">
        <f t="shared" si="9"/>
        <v>0.89545737398879899</v>
      </c>
      <c r="U18" s="65">
        <f t="shared" si="9"/>
        <v>0.88151398793198021</v>
      </c>
      <c r="V18" s="65">
        <f t="shared" si="10"/>
        <v>0.79358024691358031</v>
      </c>
      <c r="W18" s="65">
        <f t="shared" si="11"/>
        <v>0.74192059095106189</v>
      </c>
      <c r="X18" s="61">
        <f t="shared" si="12"/>
        <v>4.3596114750395418E-2</v>
      </c>
      <c r="Y18" s="66">
        <f t="shared" si="13"/>
        <v>4.9979537548598345E-2</v>
      </c>
      <c r="Z18" s="61">
        <f t="shared" si="14"/>
        <v>3.4553829645236123E-2</v>
      </c>
      <c r="AA18" s="67">
        <f t="shared" si="15"/>
        <v>17.980470588235292</v>
      </c>
      <c r="AB18" s="68">
        <f t="shared" si="16"/>
        <v>0.10192906036092085</v>
      </c>
      <c r="AC18" s="69">
        <f t="shared" si="17"/>
        <v>0.11888429298290552</v>
      </c>
      <c r="AD18" s="70">
        <f>_xlfn.PERCENTILE.EXC(AC18:$AC$5675,0.5)</f>
        <v>8.7505319148936167E-2</v>
      </c>
      <c r="AE18" s="70">
        <f>_xlfn.PERCENTILE.EXC($AC18:AC$5675,0.35)</f>
        <v>5.1236994972635778E-2</v>
      </c>
      <c r="AF18" s="71">
        <f t="shared" si="41"/>
        <v>3.1102945178625108E-2</v>
      </c>
      <c r="AG18" s="70">
        <f t="shared" si="42"/>
        <v>-0.19198182511420461</v>
      </c>
      <c r="AH18" s="70">
        <f t="shared" si="43"/>
        <v>-0.23906962545163321</v>
      </c>
      <c r="AI18" s="61" t="str">
        <f t="shared" si="21"/>
        <v>Short VOL</v>
      </c>
      <c r="AJ18" s="68" t="str">
        <f t="shared" si="22"/>
        <v>Short VOL</v>
      </c>
      <c r="AK18" s="72" t="str">
        <f t="shared" si="23"/>
        <v>00631L</v>
      </c>
      <c r="AL18" s="73">
        <f t="shared" si="24"/>
        <v>1</v>
      </c>
      <c r="AM18" s="72" t="str">
        <f t="shared" si="38"/>
        <v>00631L</v>
      </c>
      <c r="AN18" s="73">
        <f t="shared" si="25"/>
        <v>1</v>
      </c>
      <c r="AO18" s="74" t="str">
        <f>IF(AC18&gt;AF18,"00631L",IF(AC18&lt;AH18,"00631L",IF(AC18&lt;AG18,AO69,"00635U")))</f>
        <v>00631L</v>
      </c>
      <c r="AP18" s="20">
        <f t="shared" si="26"/>
        <v>1</v>
      </c>
      <c r="AQ18" s="74" t="str">
        <f t="shared" si="27"/>
        <v>00631L</v>
      </c>
      <c r="AR18" s="20">
        <f t="shared" si="28"/>
        <v>1</v>
      </c>
      <c r="AS18" s="74" t="str">
        <f t="shared" si="29"/>
        <v>00631L</v>
      </c>
      <c r="AT18" s="20">
        <f t="shared" si="30"/>
        <v>1</v>
      </c>
      <c r="AU18" s="74" t="str">
        <f t="shared" si="31"/>
        <v>00631L</v>
      </c>
      <c r="AV18" s="20">
        <f t="shared" si="32"/>
        <v>1</v>
      </c>
      <c r="AW18" s="74" t="str">
        <f t="shared" si="33"/>
        <v>00631L</v>
      </c>
      <c r="AX18" s="20">
        <f t="shared" si="34"/>
        <v>1</v>
      </c>
      <c r="AY18" s="20">
        <f t="shared" si="35"/>
        <v>0</v>
      </c>
      <c r="AZ18" s="57">
        <v>46294</v>
      </c>
      <c r="BA18" s="75">
        <v>111.8</v>
      </c>
      <c r="BB18" s="33">
        <v>112.4</v>
      </c>
      <c r="BC18" s="76">
        <f t="shared" si="39"/>
        <v>105.41</v>
      </c>
      <c r="BD18" s="76">
        <f t="shared" si="40"/>
        <v>105.46</v>
      </c>
      <c r="BE18" s="77">
        <f t="shared" si="36"/>
        <v>6.6312494070771361E-2</v>
      </c>
      <c r="BF18" s="77">
        <f t="shared" si="37"/>
        <v>6.0117580125165979E-2</v>
      </c>
      <c r="BG18" s="23"/>
      <c r="BH18" s="23"/>
      <c r="BI18" s="23"/>
      <c r="BJ18" s="23"/>
      <c r="BK18" s="23"/>
      <c r="BL18" s="23"/>
      <c r="BM18" s="23"/>
    </row>
    <row r="19" spans="1:65" ht="15.75" customHeight="1" x14ac:dyDescent="0.4">
      <c r="A19" s="57">
        <v>46288</v>
      </c>
      <c r="B19" s="20">
        <v>17.736999999999998</v>
      </c>
      <c r="C19" s="20">
        <v>18.468</v>
      </c>
      <c r="D19" s="20">
        <v>18.803999999999998</v>
      </c>
      <c r="E19" s="20">
        <v>19.597999999999999</v>
      </c>
      <c r="F19" s="20">
        <v>20.021000000000001</v>
      </c>
      <c r="G19" s="20">
        <v>20.244</v>
      </c>
      <c r="H19" s="58">
        <v>20.550999999999998</v>
      </c>
      <c r="I19" s="59">
        <f t="shared" si="5"/>
        <v>17.887499999999999</v>
      </c>
      <c r="J19" s="59">
        <f t="shared" si="6"/>
        <v>18.537176470588236</v>
      </c>
      <c r="K19" s="60">
        <v>27</v>
      </c>
      <c r="L19" s="61">
        <f t="shared" si="7"/>
        <v>2.9411764705882353E-2</v>
      </c>
      <c r="M19" s="20">
        <v>13.45</v>
      </c>
      <c r="N19" s="62">
        <v>15.18</v>
      </c>
      <c r="O19" s="20">
        <v>18.11</v>
      </c>
      <c r="P19" s="20">
        <v>20.11</v>
      </c>
      <c r="Q19" s="20">
        <v>21.69</v>
      </c>
      <c r="R19" s="63">
        <f t="shared" si="4"/>
        <v>9.59</v>
      </c>
      <c r="S19" s="64">
        <f t="shared" si="8"/>
        <v>6.8261787473610044E-2</v>
      </c>
      <c r="T19" s="65">
        <f t="shared" si="9"/>
        <v>0.88603425559947291</v>
      </c>
      <c r="U19" s="65">
        <f t="shared" si="9"/>
        <v>0.83821093318608508</v>
      </c>
      <c r="V19" s="65">
        <f t="shared" si="10"/>
        <v>0.75484833416210839</v>
      </c>
      <c r="W19" s="65">
        <f t="shared" si="11"/>
        <v>0.69986168741355459</v>
      </c>
      <c r="X19" s="61">
        <f t="shared" si="12"/>
        <v>4.1213282967807505E-2</v>
      </c>
      <c r="Y19" s="66">
        <f t="shared" si="13"/>
        <v>4.8627410960302042E-2</v>
      </c>
      <c r="Z19" s="61">
        <f t="shared" si="14"/>
        <v>3.6320138118140395E-2</v>
      </c>
      <c r="AA19" s="67">
        <f t="shared" si="15"/>
        <v>17.887499999999999</v>
      </c>
      <c r="AB19" s="68">
        <f t="shared" si="16"/>
        <v>0.16844532279314881</v>
      </c>
      <c r="AC19" s="69">
        <f t="shared" si="17"/>
        <v>0.17835968379446637</v>
      </c>
      <c r="AD19" s="70">
        <f>_xlfn.PERCENTILE.EXC(AC19:$AC$5675,0.5)</f>
        <v>8.7499999999999745E-2</v>
      </c>
      <c r="AE19" s="70">
        <f>_xlfn.PERCENTILE.EXC($AC19:AC$5675,0.35)</f>
        <v>5.123559985239251E-2</v>
      </c>
      <c r="AF19" s="71">
        <f t="shared" si="41"/>
        <v>3.0919530127897207E-2</v>
      </c>
      <c r="AG19" s="70">
        <f t="shared" si="42"/>
        <v>-0.19198182511420461</v>
      </c>
      <c r="AH19" s="70">
        <f t="shared" si="43"/>
        <v>-0.23906962545163321</v>
      </c>
      <c r="AI19" s="61" t="str">
        <f t="shared" si="21"/>
        <v>Short VOL</v>
      </c>
      <c r="AJ19" s="68" t="str">
        <f t="shared" si="22"/>
        <v>Short VOL</v>
      </c>
      <c r="AK19" s="72" t="str">
        <f t="shared" si="23"/>
        <v>00631L</v>
      </c>
      <c r="AL19" s="73">
        <f t="shared" si="24"/>
        <v>1</v>
      </c>
      <c r="AM19" s="72" t="str">
        <f t="shared" si="38"/>
        <v>00631L</v>
      </c>
      <c r="AN19" s="73">
        <f t="shared" si="25"/>
        <v>1</v>
      </c>
      <c r="AO19" s="74" t="str">
        <f>IF(AC19&gt;AF19,"00631L",IF(AC19&lt;AH19,"00631L",IF(AC19&lt;AG19,AO69,"00635U")))</f>
        <v>00631L</v>
      </c>
      <c r="AP19" s="20">
        <f t="shared" si="26"/>
        <v>1</v>
      </c>
      <c r="AQ19" s="74" t="str">
        <f t="shared" si="27"/>
        <v>00631L</v>
      </c>
      <c r="AR19" s="20">
        <f t="shared" si="28"/>
        <v>1</v>
      </c>
      <c r="AS19" s="74" t="str">
        <f t="shared" si="29"/>
        <v>00631L</v>
      </c>
      <c r="AT19" s="20">
        <f t="shared" si="30"/>
        <v>1</v>
      </c>
      <c r="AU19" s="74" t="str">
        <f t="shared" si="31"/>
        <v>00631L</v>
      </c>
      <c r="AV19" s="20">
        <f t="shared" si="32"/>
        <v>1</v>
      </c>
      <c r="AW19" s="74" t="str">
        <f t="shared" si="33"/>
        <v>00631L</v>
      </c>
      <c r="AX19" s="20">
        <f t="shared" si="34"/>
        <v>1</v>
      </c>
      <c r="AY19" s="20">
        <f t="shared" si="35"/>
        <v>0</v>
      </c>
      <c r="AZ19" s="57">
        <v>46289</v>
      </c>
      <c r="BA19" s="75">
        <v>112</v>
      </c>
      <c r="BB19" s="33">
        <v>112.45</v>
      </c>
      <c r="BC19" s="76">
        <f t="shared" si="39"/>
        <v>105.35916666666667</v>
      </c>
      <c r="BD19" s="76">
        <f t="shared" si="40"/>
        <v>105.40333333333334</v>
      </c>
      <c r="BE19" s="77">
        <f t="shared" si="36"/>
        <v>6.7301532060966091E-2</v>
      </c>
      <c r="BF19" s="77">
        <f t="shared" si="37"/>
        <v>6.2584990987002279E-2</v>
      </c>
      <c r="BG19" s="23"/>
      <c r="BH19" s="23"/>
      <c r="BI19" s="23"/>
      <c r="BJ19" s="23"/>
      <c r="BK19" s="23"/>
      <c r="BL19" s="23"/>
      <c r="BM19" s="23"/>
    </row>
    <row r="20" spans="1:65" ht="15.75" customHeight="1" x14ac:dyDescent="0.4">
      <c r="A20" s="57">
        <v>46287</v>
      </c>
      <c r="B20" s="20">
        <v>17.361000000000001</v>
      </c>
      <c r="C20" s="20">
        <v>18.202999999999999</v>
      </c>
      <c r="D20" s="20">
        <v>18.600000000000001</v>
      </c>
      <c r="E20" s="20">
        <v>19.411999999999999</v>
      </c>
      <c r="F20" s="20">
        <v>19.888000000000002</v>
      </c>
      <c r="G20" s="20">
        <v>20.064</v>
      </c>
      <c r="H20" s="58">
        <v>20.425000000000001</v>
      </c>
      <c r="I20" s="59">
        <f t="shared" si="5"/>
        <v>17.509588235294117</v>
      </c>
      <c r="J20" s="59">
        <f t="shared" si="6"/>
        <v>18.273058823529411</v>
      </c>
      <c r="K20" s="60">
        <v>28</v>
      </c>
      <c r="L20" s="61">
        <f t="shared" si="7"/>
        <v>2.9411764705882353E-2</v>
      </c>
      <c r="M20" s="20">
        <v>12.13</v>
      </c>
      <c r="N20" s="62">
        <v>14.21</v>
      </c>
      <c r="O20" s="20">
        <v>17.61</v>
      </c>
      <c r="P20" s="20">
        <v>19.79</v>
      </c>
      <c r="Q20" s="20">
        <v>21.59</v>
      </c>
      <c r="R20" s="63">
        <f t="shared" si="4"/>
        <v>11.059999999999995</v>
      </c>
      <c r="S20" s="64">
        <f t="shared" si="8"/>
        <v>-4.4384667114996529E-2</v>
      </c>
      <c r="T20" s="65">
        <f t="shared" si="9"/>
        <v>0.85362420830401131</v>
      </c>
      <c r="U20" s="65">
        <f t="shared" si="9"/>
        <v>0.80692788188529252</v>
      </c>
      <c r="V20" s="65">
        <f t="shared" si="10"/>
        <v>0.71803941384537651</v>
      </c>
      <c r="W20" s="65">
        <f t="shared" si="11"/>
        <v>0.6581750810560445</v>
      </c>
      <c r="X20" s="61">
        <f t="shared" si="12"/>
        <v>4.8499510396866466E-2</v>
      </c>
      <c r="Y20" s="66">
        <f t="shared" si="13"/>
        <v>5.2184215948897675E-2</v>
      </c>
      <c r="Z20" s="61">
        <f t="shared" si="14"/>
        <v>4.3603000708855269E-2</v>
      </c>
      <c r="AA20" s="67">
        <f t="shared" si="15"/>
        <v>17.509588235294117</v>
      </c>
      <c r="AB20" s="68">
        <f t="shared" si="16"/>
        <v>0.22174524982406754</v>
      </c>
      <c r="AC20" s="69">
        <f t="shared" si="17"/>
        <v>0.23220184625574358</v>
      </c>
      <c r="AD20" s="70">
        <f>_xlfn.PERCENTILE.EXC(AC20:$AC$5675,0.5)</f>
        <v>8.7465580681319599E-2</v>
      </c>
      <c r="AE20" s="70">
        <f>_xlfn.PERCENTILE.EXC($AC20:AC$5675,0.35)</f>
        <v>5.1227966388571605E-2</v>
      </c>
      <c r="AF20" s="71">
        <f t="shared" si="41"/>
        <v>3.0318963415333747E-2</v>
      </c>
      <c r="AG20" s="70">
        <f t="shared" si="42"/>
        <v>-0.19198182511420461</v>
      </c>
      <c r="AH20" s="70">
        <f t="shared" si="43"/>
        <v>-0.23906962545163321</v>
      </c>
      <c r="AI20" s="61" t="str">
        <f t="shared" si="21"/>
        <v>Short VOL</v>
      </c>
      <c r="AJ20" s="68" t="str">
        <f t="shared" si="22"/>
        <v>Short VOL</v>
      </c>
      <c r="AK20" s="72" t="str">
        <f t="shared" si="23"/>
        <v>00631L</v>
      </c>
      <c r="AL20" s="73">
        <f t="shared" si="24"/>
        <v>1</v>
      </c>
      <c r="AM20" s="72" t="str">
        <f t="shared" si="38"/>
        <v>00631L</v>
      </c>
      <c r="AN20" s="73">
        <f t="shared" si="25"/>
        <v>1</v>
      </c>
      <c r="AO20" s="74" t="str">
        <f>IF(AC20&gt;AF20,"00631L",IF(AC20&lt;AH20,"00631L",IF(AC20&lt;AG20,AO69,"00635U")))</f>
        <v>00631L</v>
      </c>
      <c r="AP20" s="20">
        <f t="shared" si="26"/>
        <v>1</v>
      </c>
      <c r="AQ20" s="74" t="str">
        <f t="shared" si="27"/>
        <v>00631L</v>
      </c>
      <c r="AR20" s="20">
        <f t="shared" si="28"/>
        <v>1</v>
      </c>
      <c r="AS20" s="74" t="str">
        <f t="shared" si="29"/>
        <v>00631L</v>
      </c>
      <c r="AT20" s="20">
        <f t="shared" si="30"/>
        <v>1</v>
      </c>
      <c r="AU20" s="74" t="str">
        <f t="shared" si="31"/>
        <v>00631L</v>
      </c>
      <c r="AV20" s="20">
        <f t="shared" si="32"/>
        <v>1</v>
      </c>
      <c r="AW20" s="74" t="str">
        <f t="shared" si="33"/>
        <v>00631L</v>
      </c>
      <c r="AX20" s="20">
        <f t="shared" si="34"/>
        <v>1</v>
      </c>
      <c r="AY20" s="20">
        <f t="shared" si="35"/>
        <v>0</v>
      </c>
      <c r="AZ20" s="57">
        <v>46288</v>
      </c>
      <c r="BA20" s="75">
        <v>112.8</v>
      </c>
      <c r="BB20" s="33">
        <v>111.85</v>
      </c>
      <c r="BC20" s="76">
        <f t="shared" si="39"/>
        <v>105.28166666666667</v>
      </c>
      <c r="BD20" s="76">
        <f t="shared" si="40"/>
        <v>105.36499999999999</v>
      </c>
      <c r="BE20" s="77">
        <f t="shared" si="36"/>
        <v>6.2388196742072799E-2</v>
      </c>
      <c r="BF20" s="77">
        <f t="shared" si="37"/>
        <v>7.0564229108337706E-2</v>
      </c>
      <c r="BG20" s="23"/>
      <c r="BH20" s="23"/>
      <c r="BI20" s="23"/>
      <c r="BJ20" s="23"/>
      <c r="BK20" s="23"/>
      <c r="BL20" s="23"/>
      <c r="BM20" s="23"/>
    </row>
    <row r="21" spans="1:65" ht="15.75" customHeight="1" x14ac:dyDescent="0.4">
      <c r="A21" s="57">
        <v>46286</v>
      </c>
      <c r="B21" s="20">
        <v>17.939</v>
      </c>
      <c r="C21" s="20">
        <v>18.641999999999999</v>
      </c>
      <c r="D21" s="20">
        <v>19.023</v>
      </c>
      <c r="E21" s="20">
        <v>19.754999999999999</v>
      </c>
      <c r="F21" s="20">
        <v>20.2</v>
      </c>
      <c r="G21" s="20">
        <v>20.411999999999999</v>
      </c>
      <c r="H21" s="58">
        <v>20.725000000000001</v>
      </c>
      <c r="I21" s="59">
        <f t="shared" si="5"/>
        <v>18.042382352941175</v>
      </c>
      <c r="J21" s="59">
        <f t="shared" si="6"/>
        <v>18.698029411764704</v>
      </c>
      <c r="K21" s="60">
        <v>29</v>
      </c>
      <c r="L21" s="61">
        <f t="shared" si="7"/>
        <v>2.9411764705882353E-2</v>
      </c>
      <c r="M21" s="20">
        <v>13.14</v>
      </c>
      <c r="N21" s="62">
        <v>14.87</v>
      </c>
      <c r="O21" s="20">
        <v>18.079999999999998</v>
      </c>
      <c r="P21" s="20">
        <v>20.16</v>
      </c>
      <c r="Q21" s="20">
        <v>21.8</v>
      </c>
      <c r="R21" s="63">
        <f t="shared" si="4"/>
        <v>10.229999999999997</v>
      </c>
      <c r="S21" s="64">
        <f t="shared" si="8"/>
        <v>4.0513166779202374E-3</v>
      </c>
      <c r="T21" s="65">
        <f t="shared" ref="T21:U35" si="44">M21/N21</f>
        <v>0.88365837256220592</v>
      </c>
      <c r="U21" s="65">
        <f t="shared" si="44"/>
        <v>0.82245575221238942</v>
      </c>
      <c r="V21" s="65">
        <f t="shared" si="10"/>
        <v>0.73759920634920628</v>
      </c>
      <c r="W21" s="65">
        <f t="shared" si="11"/>
        <v>0.68211009174311921</v>
      </c>
      <c r="X21" s="61">
        <f t="shared" si="12"/>
        <v>3.9188360555214859E-2</v>
      </c>
      <c r="Y21" s="66">
        <f t="shared" si="13"/>
        <v>4.9101493292837382E-2</v>
      </c>
      <c r="Z21" s="61">
        <f t="shared" si="14"/>
        <v>3.6339273051524103E-2</v>
      </c>
      <c r="AA21" s="67">
        <f t="shared" si="15"/>
        <v>18.042382352941175</v>
      </c>
      <c r="AB21" s="68">
        <f t="shared" si="16"/>
        <v>0.20638870208473442</v>
      </c>
      <c r="AC21" s="69">
        <f t="shared" si="17"/>
        <v>0.21334111317694524</v>
      </c>
      <c r="AD21" s="70">
        <f>_xlfn.PERCENTILE.EXC(AC21:$AC$5675,0.5)</f>
        <v>8.7431161362639453E-2</v>
      </c>
      <c r="AE21" s="70">
        <f>_xlfn.PERCENTILE.EXC($AC21:AC$5675,0.35)</f>
        <v>5.1182902863285092E-2</v>
      </c>
      <c r="AF21" s="71">
        <f t="shared" si="41"/>
        <v>2.9045637735679041E-2</v>
      </c>
      <c r="AG21" s="70">
        <f t="shared" si="42"/>
        <v>-0.19198182511420461</v>
      </c>
      <c r="AH21" s="70">
        <f t="shared" si="43"/>
        <v>-0.23906962545163321</v>
      </c>
      <c r="AI21" s="61" t="str">
        <f t="shared" si="21"/>
        <v>Short VOL</v>
      </c>
      <c r="AJ21" s="68" t="str">
        <f t="shared" si="22"/>
        <v>Short VOL</v>
      </c>
      <c r="AK21" s="72" t="str">
        <f t="shared" si="23"/>
        <v>00631L</v>
      </c>
      <c r="AL21" s="73">
        <f t="shared" si="24"/>
        <v>1</v>
      </c>
      <c r="AM21" s="72" t="str">
        <f t="shared" si="38"/>
        <v>00631L</v>
      </c>
      <c r="AN21" s="73">
        <f t="shared" si="25"/>
        <v>1</v>
      </c>
      <c r="AO21" s="74" t="str">
        <f>IF(AC21&gt;AF21,"00631L",IF(AC21&lt;AH21,"00631L",IF(AC21&lt;AG21,AO69,"00635U")))</f>
        <v>00631L</v>
      </c>
      <c r="AP21" s="20">
        <f t="shared" si="26"/>
        <v>1</v>
      </c>
      <c r="AQ21" s="74" t="str">
        <f t="shared" si="27"/>
        <v>00631L</v>
      </c>
      <c r="AR21" s="20">
        <f t="shared" si="28"/>
        <v>1</v>
      </c>
      <c r="AS21" s="74" t="str">
        <f t="shared" si="29"/>
        <v>00631L</v>
      </c>
      <c r="AT21" s="20">
        <f t="shared" si="30"/>
        <v>1</v>
      </c>
      <c r="AU21" s="74" t="str">
        <f t="shared" si="31"/>
        <v>00631L</v>
      </c>
      <c r="AV21" s="20">
        <f t="shared" si="32"/>
        <v>1</v>
      </c>
      <c r="AW21" s="74" t="str">
        <f t="shared" si="33"/>
        <v>00631L</v>
      </c>
      <c r="AX21" s="20">
        <f t="shared" si="34"/>
        <v>1</v>
      </c>
      <c r="AY21" s="20">
        <f t="shared" si="35"/>
        <v>0</v>
      </c>
      <c r="AZ21" s="57">
        <v>46287</v>
      </c>
      <c r="BA21" s="75">
        <v>113.35</v>
      </c>
      <c r="BB21" s="33">
        <v>111.35</v>
      </c>
      <c r="BC21" s="76">
        <f t="shared" si="39"/>
        <v>105.15833333333333</v>
      </c>
      <c r="BD21" s="76">
        <f t="shared" si="40"/>
        <v>105.30666666666666</v>
      </c>
      <c r="BE21" s="77">
        <f t="shared" si="36"/>
        <v>5.8879467469688529E-2</v>
      </c>
      <c r="BF21" s="77">
        <f t="shared" si="37"/>
        <v>7.6380096226892916E-2</v>
      </c>
      <c r="BG21" s="23"/>
      <c r="BH21" s="23"/>
      <c r="BI21" s="23"/>
      <c r="BJ21" s="23"/>
      <c r="BK21" s="23"/>
      <c r="BL21" s="23"/>
      <c r="BM21" s="23"/>
    </row>
    <row r="22" spans="1:65" ht="15.75" customHeight="1" x14ac:dyDescent="0.4">
      <c r="A22" s="57">
        <v>46283</v>
      </c>
      <c r="B22" s="20">
        <v>18.041</v>
      </c>
      <c r="C22" s="20">
        <v>18.704999999999998</v>
      </c>
      <c r="D22" s="20">
        <v>19.125</v>
      </c>
      <c r="E22" s="20">
        <v>19.89</v>
      </c>
      <c r="F22" s="20">
        <v>20.3</v>
      </c>
      <c r="G22" s="20">
        <v>20.475000000000001</v>
      </c>
      <c r="H22" s="58">
        <v>20.774999999999999</v>
      </c>
      <c r="I22" s="59">
        <f t="shared" si="5"/>
        <v>18.080058823529413</v>
      </c>
      <c r="J22" s="59">
        <f t="shared" si="6"/>
        <v>18.729705882352938</v>
      </c>
      <c r="K22" s="60">
        <v>32</v>
      </c>
      <c r="L22" s="61">
        <f t="shared" si="7"/>
        <v>2.9411764705882353E-2</v>
      </c>
      <c r="M22" s="20">
        <v>12.27</v>
      </c>
      <c r="N22" s="62">
        <v>14.81</v>
      </c>
      <c r="O22" s="20">
        <v>18.239999999999998</v>
      </c>
      <c r="P22" s="20">
        <v>20.21</v>
      </c>
      <c r="Q22" s="20">
        <v>21.74</v>
      </c>
      <c r="R22" s="63">
        <f t="shared" si="4"/>
        <v>11.370000000000005</v>
      </c>
      <c r="S22" s="64">
        <f t="shared" si="8"/>
        <v>-4.0803108808290092E-2</v>
      </c>
      <c r="T22" s="65">
        <f t="shared" si="44"/>
        <v>0.82849426063470621</v>
      </c>
      <c r="U22" s="65">
        <f t="shared" si="44"/>
        <v>0.81195175438596501</v>
      </c>
      <c r="V22" s="65">
        <f t="shared" si="10"/>
        <v>0.73280554181098467</v>
      </c>
      <c r="W22" s="65">
        <f t="shared" si="11"/>
        <v>0.68123275068997247</v>
      </c>
      <c r="X22" s="61">
        <f t="shared" si="12"/>
        <v>3.6805055152153314E-2</v>
      </c>
      <c r="Y22" s="66">
        <f t="shared" si="13"/>
        <v>4.4494720965309098E-2</v>
      </c>
      <c r="Z22" s="61">
        <f t="shared" si="14"/>
        <v>3.5931689446611417E-2</v>
      </c>
      <c r="AA22" s="67">
        <f t="shared" si="15"/>
        <v>18.080058823529413</v>
      </c>
      <c r="AB22" s="68">
        <f t="shared" si="16"/>
        <v>0.21816340310600943</v>
      </c>
      <c r="AC22" s="69">
        <f t="shared" si="17"/>
        <v>0.22080073082575369</v>
      </c>
      <c r="AD22" s="70">
        <f>_xlfn.PERCENTILE.EXC(AC22:$AC$5675,0.5)</f>
        <v>8.7428398420638334E-2</v>
      </c>
      <c r="AE22" s="70">
        <f>_xlfn.PERCENTILE.EXC($AC22:AC$5675,0.35)</f>
        <v>5.113783933799855E-2</v>
      </c>
      <c r="AF22" s="71">
        <f t="shared" si="41"/>
        <v>2.7931359814718861E-2</v>
      </c>
      <c r="AG22" s="70">
        <f t="shared" si="42"/>
        <v>-0.19198182511420461</v>
      </c>
      <c r="AH22" s="70">
        <f t="shared" si="43"/>
        <v>-0.23906962545163321</v>
      </c>
      <c r="AI22" s="61" t="str">
        <f t="shared" si="21"/>
        <v>Short VOL</v>
      </c>
      <c r="AJ22" s="68" t="str">
        <f t="shared" si="22"/>
        <v>Short VOL</v>
      </c>
      <c r="AK22" s="72" t="str">
        <f t="shared" si="23"/>
        <v>00631L</v>
      </c>
      <c r="AL22" s="73">
        <f t="shared" si="24"/>
        <v>1</v>
      </c>
      <c r="AM22" s="72" t="str">
        <f t="shared" si="38"/>
        <v>00631L</v>
      </c>
      <c r="AN22" s="73">
        <f t="shared" si="25"/>
        <v>1</v>
      </c>
      <c r="AO22" s="74" t="str">
        <f>IF(AC22&gt;AF22,"00631L",IF(AC22&lt;AH22,"00631L",IF(AC22&lt;AG22,AO69,"00635U")))</f>
        <v>00631L</v>
      </c>
      <c r="AP22" s="20">
        <f t="shared" si="26"/>
        <v>1</v>
      </c>
      <c r="AQ22" s="74" t="str">
        <f t="shared" si="27"/>
        <v>00631L</v>
      </c>
      <c r="AR22" s="20">
        <f t="shared" si="28"/>
        <v>1</v>
      </c>
      <c r="AS22" s="74" t="str">
        <f t="shared" si="29"/>
        <v>00631L</v>
      </c>
      <c r="AT22" s="20">
        <f t="shared" si="30"/>
        <v>1</v>
      </c>
      <c r="AU22" s="74" t="str">
        <f t="shared" si="31"/>
        <v>00631L</v>
      </c>
      <c r="AV22" s="20">
        <f t="shared" si="32"/>
        <v>1</v>
      </c>
      <c r="AW22" s="74" t="str">
        <f t="shared" si="33"/>
        <v>00631L</v>
      </c>
      <c r="AX22" s="20">
        <f t="shared" si="34"/>
        <v>1</v>
      </c>
      <c r="AY22" s="20">
        <f t="shared" si="35"/>
        <v>0</v>
      </c>
      <c r="AZ22" s="57">
        <v>46286</v>
      </c>
      <c r="BA22" s="75">
        <v>109.9</v>
      </c>
      <c r="BB22" s="33">
        <v>109.85</v>
      </c>
      <c r="BC22" s="76">
        <f t="shared" si="39"/>
        <v>105.02083333333333</v>
      </c>
      <c r="BD22" s="76">
        <f t="shared" si="40"/>
        <v>105.13416666666667</v>
      </c>
      <c r="BE22" s="77">
        <f t="shared" si="36"/>
        <v>4.598293989287839E-2</v>
      </c>
      <c r="BF22" s="77">
        <f t="shared" si="37"/>
        <v>4.5330965987904343E-2</v>
      </c>
      <c r="BG22" s="23"/>
      <c r="BH22" s="23"/>
      <c r="BI22" s="23"/>
      <c r="BJ22" s="23"/>
      <c r="BK22" s="23"/>
      <c r="BL22" s="23"/>
      <c r="BM22" s="23"/>
    </row>
    <row r="23" spans="1:65" ht="15.75" customHeight="1" x14ac:dyDescent="0.4">
      <c r="A23" s="57">
        <v>46282</v>
      </c>
      <c r="B23" s="20">
        <v>17.972000000000001</v>
      </c>
      <c r="C23" s="20">
        <v>18.652999999999999</v>
      </c>
      <c r="D23" s="20">
        <v>19.024999999999999</v>
      </c>
      <c r="E23" s="20">
        <v>19.812999999999999</v>
      </c>
      <c r="F23" s="20">
        <v>20.248999999999999</v>
      </c>
      <c r="G23" s="20">
        <v>20.399999999999999</v>
      </c>
      <c r="H23" s="58">
        <v>20.675000000000001</v>
      </c>
      <c r="I23" s="59">
        <f t="shared" si="5"/>
        <v>17.992029411764708</v>
      </c>
      <c r="J23" s="59">
        <f t="shared" si="6"/>
        <v>18.663941176470587</v>
      </c>
      <c r="K23" s="60">
        <v>33</v>
      </c>
      <c r="L23" s="61">
        <f t="shared" si="7"/>
        <v>2.9411764705882353E-2</v>
      </c>
      <c r="M23" s="20">
        <v>13.39</v>
      </c>
      <c r="N23" s="62">
        <v>15.44</v>
      </c>
      <c r="O23" s="20">
        <v>18.55</v>
      </c>
      <c r="P23" s="20">
        <v>20.3</v>
      </c>
      <c r="Q23" s="20">
        <v>21.72</v>
      </c>
      <c r="R23" s="63">
        <f t="shared" si="4"/>
        <v>10.020000000000003</v>
      </c>
      <c r="S23" s="64">
        <f t="shared" si="8"/>
        <v>-0.1281761716544326</v>
      </c>
      <c r="T23" s="65">
        <f t="shared" si="44"/>
        <v>0.86722797927461148</v>
      </c>
      <c r="U23" s="65">
        <f t="shared" si="44"/>
        <v>0.83234501347708889</v>
      </c>
      <c r="V23" s="65">
        <f t="shared" si="10"/>
        <v>0.76059113300492609</v>
      </c>
      <c r="W23" s="65">
        <f t="shared" si="11"/>
        <v>0.71086556169429094</v>
      </c>
      <c r="X23" s="61">
        <f t="shared" si="12"/>
        <v>3.7892276875138957E-2</v>
      </c>
      <c r="Y23" s="66">
        <f t="shared" si="13"/>
        <v>4.3506788472215306E-2</v>
      </c>
      <c r="Z23" s="61">
        <f t="shared" si="14"/>
        <v>3.7344968114965738E-2</v>
      </c>
      <c r="AA23" s="67">
        <f t="shared" si="15"/>
        <v>17.992029411764705</v>
      </c>
      <c r="AB23" s="68">
        <f t="shared" si="16"/>
        <v>0.1639896373056996</v>
      </c>
      <c r="AC23" s="69">
        <f t="shared" si="17"/>
        <v>0.16528687900030473</v>
      </c>
      <c r="AD23" s="70">
        <f>_xlfn.PERCENTILE.EXC(AC23:$AC$5675,0.5)</f>
        <v>8.7425635478637215E-2</v>
      </c>
      <c r="AE23" s="70">
        <f>_xlfn.PERCENTILE.EXC($AC23:AC$5675,0.35)</f>
        <v>5.1102352431072091E-2</v>
      </c>
      <c r="AF23" s="71">
        <f t="shared" si="41"/>
        <v>2.792628172227107E-2</v>
      </c>
      <c r="AG23" s="70">
        <f t="shared" si="42"/>
        <v>-0.19198182511420461</v>
      </c>
      <c r="AH23" s="70">
        <f t="shared" si="43"/>
        <v>-0.23906962545163321</v>
      </c>
      <c r="AI23" s="61" t="str">
        <f t="shared" si="21"/>
        <v>Short VOL</v>
      </c>
      <c r="AJ23" s="68" t="str">
        <f t="shared" si="22"/>
        <v>Short VOL</v>
      </c>
      <c r="AK23" s="72" t="str">
        <f t="shared" si="23"/>
        <v>00631L</v>
      </c>
      <c r="AL23" s="73">
        <f t="shared" si="24"/>
        <v>1</v>
      </c>
      <c r="AM23" s="72" t="str">
        <f t="shared" si="38"/>
        <v>00631L</v>
      </c>
      <c r="AN23" s="73">
        <f t="shared" si="25"/>
        <v>1</v>
      </c>
      <c r="AO23" s="74" t="str">
        <f>IF(AC23&gt;AF23,"00631L",IF(AC23&lt;AH23,"00631L",IF(AC23&lt;AG23,AO69,"00635U")))</f>
        <v>00631L</v>
      </c>
      <c r="AP23" s="20">
        <f t="shared" si="26"/>
        <v>1</v>
      </c>
      <c r="AQ23" s="74" t="str">
        <f t="shared" si="27"/>
        <v>00631L</v>
      </c>
      <c r="AR23" s="20">
        <f t="shared" si="28"/>
        <v>1</v>
      </c>
      <c r="AS23" s="74" t="str">
        <f t="shared" si="29"/>
        <v>00631L</v>
      </c>
      <c r="AT23" s="20">
        <f t="shared" si="30"/>
        <v>1</v>
      </c>
      <c r="AU23" s="74" t="str">
        <f t="shared" si="31"/>
        <v>00631L</v>
      </c>
      <c r="AV23" s="20">
        <f t="shared" si="32"/>
        <v>1</v>
      </c>
      <c r="AW23" s="74" t="str">
        <f t="shared" si="33"/>
        <v>00631L</v>
      </c>
      <c r="AX23" s="20">
        <f t="shared" si="34"/>
        <v>1</v>
      </c>
      <c r="AY23" s="20">
        <f t="shared" si="35"/>
        <v>0</v>
      </c>
      <c r="AZ23" s="57">
        <v>46283</v>
      </c>
      <c r="BA23" s="75">
        <v>109.6</v>
      </c>
      <c r="BB23" s="33">
        <v>108.05</v>
      </c>
      <c r="BC23" s="76">
        <f t="shared" si="39"/>
        <v>104.97666666666667</v>
      </c>
      <c r="BD23" s="76">
        <f t="shared" si="40"/>
        <v>105.01666666666667</v>
      </c>
      <c r="BE23" s="77">
        <f t="shared" si="36"/>
        <v>2.9276347124757789E-2</v>
      </c>
      <c r="BF23" s="77">
        <f t="shared" si="37"/>
        <v>4.3643866053007414E-2</v>
      </c>
      <c r="BG23" s="23"/>
      <c r="BH23" s="23"/>
      <c r="BI23" s="23"/>
      <c r="BJ23" s="23"/>
      <c r="BK23" s="23"/>
      <c r="BL23" s="23"/>
      <c r="BM23" s="23"/>
    </row>
    <row r="24" spans="1:65" ht="15.75" customHeight="1" x14ac:dyDescent="0.4">
      <c r="A24" s="78">
        <v>46281</v>
      </c>
      <c r="B24" s="79">
        <v>18.725000000000001</v>
      </c>
      <c r="C24" s="79">
        <v>19.170999999999999</v>
      </c>
      <c r="D24" s="79">
        <v>19.355</v>
      </c>
      <c r="E24" s="79">
        <v>20.149000000000001</v>
      </c>
      <c r="F24" s="79">
        <v>20.5</v>
      </c>
      <c r="G24" s="79">
        <v>20.584</v>
      </c>
      <c r="H24" s="80">
        <v>20.875</v>
      </c>
      <c r="I24" s="81">
        <f t="shared" si="5"/>
        <v>18.725000000000001</v>
      </c>
      <c r="J24" s="81">
        <f t="shared" si="6"/>
        <v>19.170999999999999</v>
      </c>
      <c r="K24" s="82">
        <v>34</v>
      </c>
      <c r="L24" s="83">
        <f t="shared" si="7"/>
        <v>2.9411764705882353E-2</v>
      </c>
      <c r="M24" s="20">
        <v>17.399999999999999</v>
      </c>
      <c r="N24" s="62">
        <v>17.71</v>
      </c>
      <c r="O24" s="20">
        <v>19.73</v>
      </c>
      <c r="P24" s="20">
        <v>21.03</v>
      </c>
      <c r="Q24" s="20">
        <v>22.07</v>
      </c>
      <c r="R24" s="63">
        <f t="shared" si="4"/>
        <v>5.6500000000000057</v>
      </c>
      <c r="S24" s="64">
        <f t="shared" si="8"/>
        <v>2.9651162790697766E-2</v>
      </c>
      <c r="T24" s="65">
        <f t="shared" si="44"/>
        <v>0.98249576510446068</v>
      </c>
      <c r="U24" s="65">
        <f t="shared" si="44"/>
        <v>0.89761784085149521</v>
      </c>
      <c r="V24" s="65">
        <f t="shared" si="10"/>
        <v>0.8421302900618165</v>
      </c>
      <c r="W24" s="65">
        <f t="shared" si="11"/>
        <v>0.80244676030811057</v>
      </c>
      <c r="X24" s="61">
        <f t="shared" si="12"/>
        <v>2.3818424566088008E-2</v>
      </c>
      <c r="Y24" s="66">
        <f t="shared" si="13"/>
        <v>3.6031564841927592E-2</v>
      </c>
      <c r="Z24" s="61">
        <f t="shared" si="14"/>
        <v>2.3818424566088008E-2</v>
      </c>
      <c r="AA24" s="67">
        <f t="shared" si="15"/>
        <v>18.725000000000001</v>
      </c>
      <c r="AB24" s="68">
        <f t="shared" si="16"/>
        <v>5.7312252964426907E-2</v>
      </c>
      <c r="AC24" s="69">
        <f t="shared" si="17"/>
        <v>5.7312252964426907E-2</v>
      </c>
      <c r="AD24" s="70">
        <f>_xlfn.PERCENTILE.EXC(AC24:$AC$5675,0.5)</f>
        <v>8.7410135746981352E-2</v>
      </c>
      <c r="AE24" s="70">
        <f>_xlfn.PERCENTILE.EXC($AC24:AC$5675,0.35)</f>
        <v>5.1090807070045735E-2</v>
      </c>
      <c r="AF24" s="71">
        <f t="shared" si="41"/>
        <v>2.792628172227107E-2</v>
      </c>
      <c r="AG24" s="70">
        <f t="shared" si="42"/>
        <v>-0.19198182511420461</v>
      </c>
      <c r="AH24" s="70">
        <f t="shared" si="43"/>
        <v>-0.23906962545163321</v>
      </c>
      <c r="AI24" s="61" t="str">
        <f t="shared" si="21"/>
        <v>Safety</v>
      </c>
      <c r="AJ24" s="68" t="str">
        <f t="shared" si="22"/>
        <v>Short VOL</v>
      </c>
      <c r="AK24" s="72" t="str">
        <f t="shared" si="23"/>
        <v>00631L</v>
      </c>
      <c r="AL24" s="73">
        <f t="shared" si="24"/>
        <v>1</v>
      </c>
      <c r="AM24" s="72" t="str">
        <f t="shared" si="38"/>
        <v>00631L</v>
      </c>
      <c r="AN24" s="73">
        <f t="shared" si="25"/>
        <v>1</v>
      </c>
      <c r="AO24" s="74" t="str">
        <f>IF(AC24&gt;AF24,"00631L",IF(AC24&lt;AH24,"00631L",IF(AC24&lt;AG24,AO69,"00635U")))</f>
        <v>00631L</v>
      </c>
      <c r="AP24" s="20">
        <f t="shared" si="26"/>
        <v>1</v>
      </c>
      <c r="AQ24" s="74" t="str">
        <f t="shared" si="27"/>
        <v>00631L</v>
      </c>
      <c r="AR24" s="20">
        <f t="shared" si="28"/>
        <v>1</v>
      </c>
      <c r="AS24" s="74" t="str">
        <f t="shared" si="29"/>
        <v>00631L</v>
      </c>
      <c r="AT24" s="20">
        <f t="shared" si="30"/>
        <v>1</v>
      </c>
      <c r="AU24" s="74" t="str">
        <f t="shared" si="31"/>
        <v>00631L</v>
      </c>
      <c r="AV24" s="20">
        <f t="shared" si="32"/>
        <v>1</v>
      </c>
      <c r="AW24" s="74" t="str">
        <f t="shared" si="33"/>
        <v>00631L</v>
      </c>
      <c r="AX24" s="20">
        <f t="shared" si="34"/>
        <v>1</v>
      </c>
      <c r="AY24" s="20">
        <f t="shared" si="35"/>
        <v>0</v>
      </c>
      <c r="AZ24" s="57">
        <v>46282</v>
      </c>
      <c r="BA24" s="75">
        <v>107.9</v>
      </c>
      <c r="BB24" s="33">
        <v>106.9</v>
      </c>
      <c r="BC24" s="76">
        <f t="shared" si="39"/>
        <v>104.96166666666666</v>
      </c>
      <c r="BD24" s="76">
        <f t="shared" si="40"/>
        <v>104.97416666666666</v>
      </c>
      <c r="BE24" s="77">
        <f t="shared" si="36"/>
        <v>1.8467059402639187E-2</v>
      </c>
      <c r="BF24" s="77">
        <f t="shared" si="37"/>
        <v>2.7871936746342457E-2</v>
      </c>
      <c r="BG24" s="23"/>
      <c r="BH24" s="23"/>
      <c r="BI24" s="23"/>
      <c r="BJ24" s="23"/>
      <c r="BK24" s="23"/>
      <c r="BL24" s="23"/>
      <c r="BM24" s="23"/>
    </row>
    <row r="25" spans="1:65" ht="15.75" customHeight="1" x14ac:dyDescent="0.4">
      <c r="A25" s="57">
        <v>46280</v>
      </c>
      <c r="B25" s="20">
        <v>17.032</v>
      </c>
      <c r="C25" s="20">
        <v>18.547000000000001</v>
      </c>
      <c r="D25" s="20">
        <v>18.998999999999999</v>
      </c>
      <c r="E25" s="20">
        <v>19.295000000000002</v>
      </c>
      <c r="F25" s="20">
        <v>20.099</v>
      </c>
      <c r="G25" s="20">
        <v>20.428000000000001</v>
      </c>
      <c r="H25" s="58">
        <v>20.649000000000001</v>
      </c>
      <c r="I25" s="59">
        <f t="shared" si="5"/>
        <v>18.547000000000001</v>
      </c>
      <c r="J25" s="59">
        <f t="shared" si="6"/>
        <v>18.998999999999999</v>
      </c>
      <c r="K25" s="60">
        <v>0</v>
      </c>
      <c r="L25" s="61">
        <f t="shared" si="7"/>
        <v>3.7037037037037035E-2</v>
      </c>
      <c r="M25" s="20">
        <v>17.21</v>
      </c>
      <c r="N25" s="62">
        <v>17.2</v>
      </c>
      <c r="O25" s="20">
        <v>19.36</v>
      </c>
      <c r="P25" s="20">
        <v>20.76</v>
      </c>
      <c r="Q25" s="20">
        <v>21.88</v>
      </c>
      <c r="R25" s="63">
        <f t="shared" si="4"/>
        <v>5.710000000000008</v>
      </c>
      <c r="S25" s="64">
        <f t="shared" si="8"/>
        <v>5.8479532163741438E-3</v>
      </c>
      <c r="T25" s="65">
        <f t="shared" si="44"/>
        <v>1.0005813953488374</v>
      </c>
      <c r="U25" s="65">
        <f t="shared" si="44"/>
        <v>0.88842975206611574</v>
      </c>
      <c r="V25" s="65">
        <f t="shared" si="10"/>
        <v>0.82851637764932551</v>
      </c>
      <c r="W25" s="65">
        <f t="shared" si="11"/>
        <v>0.78610603290676417</v>
      </c>
      <c r="X25" s="61">
        <f t="shared" si="12"/>
        <v>8.8950211366838922E-2</v>
      </c>
      <c r="Y25" s="66">
        <f t="shared" si="13"/>
        <v>7.0173620108836432E-2</v>
      </c>
      <c r="Z25" s="61">
        <f t="shared" si="14"/>
        <v>2.4370518143095821E-2</v>
      </c>
      <c r="AA25" s="67">
        <f t="shared" si="15"/>
        <v>18.547000000000001</v>
      </c>
      <c r="AB25" s="68">
        <f t="shared" si="16"/>
        <v>-9.7674418604650742E-3</v>
      </c>
      <c r="AC25" s="69">
        <f t="shared" si="17"/>
        <v>7.8313953488372168E-2</v>
      </c>
      <c r="AD25" s="70">
        <f>_xlfn.PERCENTILE.EXC(AC25:$AC$5675,0.5)</f>
        <v>8.7425635478637215E-2</v>
      </c>
      <c r="AE25" s="70">
        <f>_xlfn.PERCENTILE.EXC($AC25:AC$5675,0.35)</f>
        <v>5.1079261709019372E-2</v>
      </c>
      <c r="AF25" s="71">
        <f t="shared" si="41"/>
        <v>2.792628172227107E-2</v>
      </c>
      <c r="AG25" s="70">
        <f t="shared" si="42"/>
        <v>-0.19198182511420461</v>
      </c>
      <c r="AH25" s="70">
        <f t="shared" si="43"/>
        <v>-0.23906962545163321</v>
      </c>
      <c r="AI25" s="61" t="str">
        <f t="shared" si="21"/>
        <v>Safety</v>
      </c>
      <c r="AJ25" s="68" t="str">
        <f t="shared" si="22"/>
        <v>Short VOL</v>
      </c>
      <c r="AK25" s="72" t="str">
        <f t="shared" si="23"/>
        <v>00631L</v>
      </c>
      <c r="AL25" s="73">
        <f t="shared" si="24"/>
        <v>1</v>
      </c>
      <c r="AM25" s="72" t="str">
        <f t="shared" si="38"/>
        <v>00631L</v>
      </c>
      <c r="AN25" s="73">
        <f t="shared" si="25"/>
        <v>1</v>
      </c>
      <c r="AO25" s="74" t="str">
        <f>IF(AC25&gt;AF25,"00631L",IF(AC25&lt;AH25,"00631L",IF(AC25&lt;AG25,AO69,"00635U")))</f>
        <v>00631L</v>
      </c>
      <c r="AP25" s="20">
        <f t="shared" si="26"/>
        <v>1</v>
      </c>
      <c r="AQ25" s="74" t="str">
        <f t="shared" si="27"/>
        <v>00631L</v>
      </c>
      <c r="AR25" s="20">
        <f t="shared" si="28"/>
        <v>1</v>
      </c>
      <c r="AS25" s="74" t="str">
        <f t="shared" si="29"/>
        <v>00631L</v>
      </c>
      <c r="AT25" s="20">
        <f t="shared" si="30"/>
        <v>1</v>
      </c>
      <c r="AU25" s="74" t="str">
        <f t="shared" si="31"/>
        <v>00631L</v>
      </c>
      <c r="AV25" s="20">
        <f t="shared" si="32"/>
        <v>1</v>
      </c>
      <c r="AW25" s="74" t="str">
        <f t="shared" si="33"/>
        <v>00631L</v>
      </c>
      <c r="AX25" s="20">
        <f t="shared" si="34"/>
        <v>1</v>
      </c>
      <c r="AY25" s="20">
        <f t="shared" si="35"/>
        <v>0</v>
      </c>
      <c r="AZ25" s="57">
        <v>46281</v>
      </c>
      <c r="BA25" s="75">
        <v>106.15</v>
      </c>
      <c r="BB25" s="33">
        <v>106.25</v>
      </c>
      <c r="BC25" s="76">
        <f t="shared" si="39"/>
        <v>105.015</v>
      </c>
      <c r="BD25" s="76">
        <f t="shared" si="40"/>
        <v>104.94916666666667</v>
      </c>
      <c r="BE25" s="77">
        <f t="shared" si="36"/>
        <v>1.1760224729800499E-2</v>
      </c>
      <c r="BF25" s="77">
        <f t="shared" si="37"/>
        <v>1.1442047340379092E-2</v>
      </c>
      <c r="BG25" s="23"/>
      <c r="BH25" s="23"/>
      <c r="BI25" s="23"/>
      <c r="BJ25" s="23"/>
      <c r="BK25" s="23"/>
      <c r="BL25" s="23"/>
      <c r="BM25" s="23"/>
    </row>
    <row r="26" spans="1:65" ht="15.75" customHeight="1" x14ac:dyDescent="0.4">
      <c r="A26" s="57">
        <v>46279</v>
      </c>
      <c r="B26" s="20">
        <v>16.850999999999999</v>
      </c>
      <c r="C26" s="20">
        <v>18.501000000000001</v>
      </c>
      <c r="D26" s="20">
        <v>19.100999999999999</v>
      </c>
      <c r="E26" s="20">
        <v>19.332999999999998</v>
      </c>
      <c r="F26" s="20">
        <v>20.114000000000001</v>
      </c>
      <c r="G26" s="20">
        <v>20.501000000000001</v>
      </c>
      <c r="H26" s="58">
        <v>20.713000000000001</v>
      </c>
      <c r="I26" s="59">
        <f t="shared" si="5"/>
        <v>18.439888888888891</v>
      </c>
      <c r="J26" s="59">
        <f t="shared" si="6"/>
        <v>19.078777777777777</v>
      </c>
      <c r="K26" s="60">
        <v>1</v>
      </c>
      <c r="L26" s="61">
        <f t="shared" si="7"/>
        <v>3.7037037037037035E-2</v>
      </c>
      <c r="M26" s="20">
        <v>16.91</v>
      </c>
      <c r="N26" s="62">
        <v>17.100000000000001</v>
      </c>
      <c r="O26" s="20">
        <v>19.28</v>
      </c>
      <c r="P26" s="20">
        <v>20.71</v>
      </c>
      <c r="Q26" s="20">
        <v>21.97</v>
      </c>
      <c r="R26" s="63">
        <f t="shared" si="4"/>
        <v>5.9799999999999969</v>
      </c>
      <c r="S26" s="64">
        <f t="shared" si="8"/>
        <v>7.9545454545454641E-2</v>
      </c>
      <c r="T26" s="65">
        <f t="shared" si="44"/>
        <v>0.98888888888888882</v>
      </c>
      <c r="U26" s="65">
        <f t="shared" si="44"/>
        <v>0.88692946058091293</v>
      </c>
      <c r="V26" s="65">
        <f t="shared" si="10"/>
        <v>0.82568807339449546</v>
      </c>
      <c r="W26" s="65">
        <f t="shared" si="11"/>
        <v>0.77833409194355951</v>
      </c>
      <c r="X26" s="61">
        <f t="shared" si="12"/>
        <v>9.7917037564536361E-2</v>
      </c>
      <c r="Y26" s="66">
        <f t="shared" si="13"/>
        <v>7.1380541043811238E-2</v>
      </c>
      <c r="Z26" s="61">
        <f t="shared" si="14"/>
        <v>3.4647111636006304E-2</v>
      </c>
      <c r="AA26" s="67">
        <f t="shared" si="15"/>
        <v>18.439888888888891</v>
      </c>
      <c r="AB26" s="68">
        <f t="shared" si="16"/>
        <v>-1.4561403508772065E-2</v>
      </c>
      <c r="AC26" s="69">
        <f t="shared" si="17"/>
        <v>7.8356075373619286E-2</v>
      </c>
      <c r="AD26" s="70">
        <f>_xlfn.PERCENTILE.EXC(AC26:$AC$5675,0.5)</f>
        <v>8.7428398420638334E-2</v>
      </c>
      <c r="AE26" s="70">
        <f>_xlfn.PERCENTILE.EXC($AC26:AC$5675,0.35)</f>
        <v>5.107188826887591E-2</v>
      </c>
      <c r="AF26" s="71">
        <f t="shared" si="41"/>
        <v>2.792628172227107E-2</v>
      </c>
      <c r="AG26" s="70">
        <f t="shared" si="42"/>
        <v>-0.19198182511420461</v>
      </c>
      <c r="AH26" s="70">
        <f t="shared" si="43"/>
        <v>-0.23906962545163321</v>
      </c>
      <c r="AI26" s="61" t="str">
        <f t="shared" si="21"/>
        <v>Safety</v>
      </c>
      <c r="AJ26" s="68" t="str">
        <f t="shared" si="22"/>
        <v>Short VOL</v>
      </c>
      <c r="AK26" s="72" t="str">
        <f t="shared" si="23"/>
        <v>00631L</v>
      </c>
      <c r="AL26" s="73">
        <f t="shared" si="24"/>
        <v>1</v>
      </c>
      <c r="AM26" s="72" t="str">
        <f t="shared" si="38"/>
        <v>00631L</v>
      </c>
      <c r="AN26" s="73">
        <f t="shared" si="25"/>
        <v>1</v>
      </c>
      <c r="AO26" s="74" t="str">
        <f>IF(AC26&gt;AF26,"00631L",IF(AC26&lt;AH26,"00631L",IF(AC26&lt;AG26,AO69,"00635U")))</f>
        <v>00631L</v>
      </c>
      <c r="AP26" s="20">
        <f t="shared" si="26"/>
        <v>1</v>
      </c>
      <c r="AQ26" s="74" t="str">
        <f t="shared" si="27"/>
        <v>00631L</v>
      </c>
      <c r="AR26" s="20">
        <f t="shared" si="28"/>
        <v>1</v>
      </c>
      <c r="AS26" s="74" t="str">
        <f t="shared" si="29"/>
        <v>00631L</v>
      </c>
      <c r="AT26" s="20">
        <f t="shared" si="30"/>
        <v>1</v>
      </c>
      <c r="AU26" s="74" t="str">
        <f t="shared" si="31"/>
        <v>00631L</v>
      </c>
      <c r="AV26" s="20">
        <f t="shared" si="32"/>
        <v>1</v>
      </c>
      <c r="AW26" s="74" t="str">
        <f t="shared" si="33"/>
        <v>00631L</v>
      </c>
      <c r="AX26" s="20">
        <f t="shared" si="34"/>
        <v>1</v>
      </c>
      <c r="AY26" s="20">
        <f t="shared" si="35"/>
        <v>0</v>
      </c>
      <c r="AZ26" s="57">
        <v>46280</v>
      </c>
      <c r="BA26" s="75">
        <v>106.75</v>
      </c>
      <c r="BB26" s="33">
        <v>106.9</v>
      </c>
      <c r="BC26" s="76">
        <f t="shared" si="39"/>
        <v>105.09666666666665</v>
      </c>
      <c r="BD26" s="76">
        <f t="shared" si="40"/>
        <v>105.02333333333333</v>
      </c>
      <c r="BE26" s="77">
        <f t="shared" si="36"/>
        <v>1.7158806178439116E-2</v>
      </c>
      <c r="BF26" s="77">
        <f t="shared" si="37"/>
        <v>1.6440790935347768E-2</v>
      </c>
      <c r="BG26" s="23"/>
      <c r="BH26" s="23"/>
      <c r="BI26" s="23"/>
      <c r="BJ26" s="23"/>
      <c r="BK26" s="23"/>
      <c r="BL26" s="23"/>
      <c r="BM26" s="23"/>
    </row>
    <row r="27" spans="1:65" ht="15.75" customHeight="1" x14ac:dyDescent="0.4">
      <c r="A27" s="57">
        <v>46276</v>
      </c>
      <c r="B27" s="20">
        <v>16.603999999999999</v>
      </c>
      <c r="C27" s="20">
        <v>18.36</v>
      </c>
      <c r="D27" s="20">
        <v>19.071000000000002</v>
      </c>
      <c r="E27" s="20">
        <v>19.285</v>
      </c>
      <c r="F27" s="20">
        <v>20.149999999999999</v>
      </c>
      <c r="G27" s="20">
        <v>20.548999999999999</v>
      </c>
      <c r="H27" s="58">
        <v>20.8</v>
      </c>
      <c r="I27" s="59">
        <f t="shared" si="5"/>
        <v>18.099851851851852</v>
      </c>
      <c r="J27" s="59">
        <f t="shared" si="6"/>
        <v>18.965666666666667</v>
      </c>
      <c r="K27" s="60">
        <v>4</v>
      </c>
      <c r="L27" s="61">
        <f t="shared" si="7"/>
        <v>3.7037037037037035E-2</v>
      </c>
      <c r="M27" s="20">
        <v>14.47</v>
      </c>
      <c r="N27" s="62">
        <v>15.84</v>
      </c>
      <c r="O27" s="20">
        <v>18.600000000000001</v>
      </c>
      <c r="P27" s="20">
        <v>20.39</v>
      </c>
      <c r="Q27" s="20">
        <v>21.75</v>
      </c>
      <c r="R27" s="63">
        <f t="shared" si="4"/>
        <v>8.68</v>
      </c>
      <c r="S27" s="64">
        <f t="shared" si="8"/>
        <v>-0.11210762331838565</v>
      </c>
      <c r="T27" s="65">
        <f t="shared" si="44"/>
        <v>0.91351010101010111</v>
      </c>
      <c r="U27" s="65">
        <f t="shared" si="44"/>
        <v>0.85161290322580641</v>
      </c>
      <c r="V27" s="65">
        <f t="shared" si="10"/>
        <v>0.77685139774399214</v>
      </c>
      <c r="W27" s="65">
        <f t="shared" si="11"/>
        <v>0.72827586206896555</v>
      </c>
      <c r="X27" s="61">
        <f t="shared" si="12"/>
        <v>0.10575764875933512</v>
      </c>
      <c r="Y27" s="66">
        <f t="shared" si="13"/>
        <v>7.8558465128338112E-2</v>
      </c>
      <c r="Z27" s="61">
        <f t="shared" si="14"/>
        <v>4.7835464174046861E-2</v>
      </c>
      <c r="AA27" s="67">
        <f t="shared" si="15"/>
        <v>18.099851851851852</v>
      </c>
      <c r="AB27" s="68">
        <f t="shared" si="16"/>
        <v>4.8232323232323189E-2</v>
      </c>
      <c r="AC27" s="69">
        <f t="shared" si="17"/>
        <v>0.14266741488963716</v>
      </c>
      <c r="AD27" s="70">
        <f>_xlfn.PERCENTILE.EXC(AC27:$AC$5675,0.5)</f>
        <v>8.7431161362639453E-2</v>
      </c>
      <c r="AE27" s="70">
        <f>_xlfn.PERCENTILE.EXC($AC27:AC$5675,0.35)</f>
        <v>5.1070077389909631E-2</v>
      </c>
      <c r="AF27" s="71">
        <f t="shared" si="41"/>
        <v>2.7743816979991055E-2</v>
      </c>
      <c r="AG27" s="70">
        <f t="shared" si="42"/>
        <v>-0.19198182511420461</v>
      </c>
      <c r="AH27" s="70">
        <f t="shared" si="43"/>
        <v>-0.23906962545163321</v>
      </c>
      <c r="AI27" s="61" t="str">
        <f t="shared" si="21"/>
        <v>Short VOL</v>
      </c>
      <c r="AJ27" s="68" t="str">
        <f t="shared" si="22"/>
        <v>Short VOL</v>
      </c>
      <c r="AK27" s="72" t="str">
        <f t="shared" si="23"/>
        <v>00631L</v>
      </c>
      <c r="AL27" s="73">
        <f t="shared" si="24"/>
        <v>1</v>
      </c>
      <c r="AM27" s="72" t="str">
        <f t="shared" si="38"/>
        <v>00631L</v>
      </c>
      <c r="AN27" s="73">
        <f t="shared" si="25"/>
        <v>1</v>
      </c>
      <c r="AO27" s="74" t="str">
        <f>IF(AC27&gt;AF27,"00631L",IF(AC27&lt;AH27,"00631L",IF(AC27&lt;AG27,AO69,"00635U")))</f>
        <v>00631L</v>
      </c>
      <c r="AP27" s="20">
        <f t="shared" si="26"/>
        <v>1</v>
      </c>
      <c r="AQ27" s="74" t="str">
        <f t="shared" si="27"/>
        <v>00631L</v>
      </c>
      <c r="AR27" s="20">
        <f t="shared" si="28"/>
        <v>1</v>
      </c>
      <c r="AS27" s="74" t="str">
        <f t="shared" si="29"/>
        <v>00631L</v>
      </c>
      <c r="AT27" s="20">
        <f t="shared" si="30"/>
        <v>1</v>
      </c>
      <c r="AU27" s="74" t="str">
        <f t="shared" si="31"/>
        <v>00631L</v>
      </c>
      <c r="AV27" s="20">
        <f t="shared" si="32"/>
        <v>1</v>
      </c>
      <c r="AW27" s="74" t="str">
        <f t="shared" si="33"/>
        <v>00631L</v>
      </c>
      <c r="AX27" s="20">
        <f t="shared" si="34"/>
        <v>1</v>
      </c>
      <c r="AY27" s="20">
        <f t="shared" si="35"/>
        <v>0</v>
      </c>
      <c r="AZ27" s="57">
        <v>46279</v>
      </c>
      <c r="BA27" s="75">
        <v>106.3</v>
      </c>
      <c r="BB27" s="33">
        <v>107.7</v>
      </c>
      <c r="BC27" s="76">
        <f t="shared" si="39"/>
        <v>105.10333333333332</v>
      </c>
      <c r="BD27" s="76">
        <f t="shared" si="40"/>
        <v>105.08666666666664</v>
      </c>
      <c r="BE27" s="77">
        <f t="shared" si="36"/>
        <v>2.4705845041387953E-2</v>
      </c>
      <c r="BF27" s="77">
        <f t="shared" si="37"/>
        <v>1.1546025502759811E-2</v>
      </c>
      <c r="BG27" s="23"/>
      <c r="BH27" s="23"/>
      <c r="BI27" s="23"/>
      <c r="BJ27" s="23"/>
      <c r="BK27" s="23"/>
      <c r="BL27" s="23"/>
      <c r="BM27" s="23"/>
    </row>
    <row r="28" spans="1:65" ht="15.75" customHeight="1" x14ac:dyDescent="0.4">
      <c r="A28" s="57">
        <v>46275</v>
      </c>
      <c r="B28" s="20">
        <v>18.129000000000001</v>
      </c>
      <c r="C28" s="20">
        <v>19.131</v>
      </c>
      <c r="D28" s="20">
        <v>19.553999999999998</v>
      </c>
      <c r="E28" s="20">
        <v>19.643000000000001</v>
      </c>
      <c r="F28" s="20">
        <v>20.407</v>
      </c>
      <c r="G28" s="20">
        <v>20.815000000000001</v>
      </c>
      <c r="H28" s="58">
        <v>20.997</v>
      </c>
      <c r="I28" s="59">
        <f t="shared" si="5"/>
        <v>18.945444444444444</v>
      </c>
      <c r="J28" s="59">
        <f t="shared" si="6"/>
        <v>19.475666666666665</v>
      </c>
      <c r="K28" s="60">
        <v>5</v>
      </c>
      <c r="L28" s="61">
        <f t="shared" si="7"/>
        <v>3.7037037037037035E-2</v>
      </c>
      <c r="M28" s="20">
        <v>17.7</v>
      </c>
      <c r="N28" s="62">
        <v>17.84</v>
      </c>
      <c r="O28" s="20">
        <v>19.73</v>
      </c>
      <c r="P28" s="20">
        <v>21.17</v>
      </c>
      <c r="Q28" s="20">
        <v>22.23</v>
      </c>
      <c r="R28" s="63">
        <f t="shared" si="4"/>
        <v>5.3600000000000065</v>
      </c>
      <c r="S28" s="64">
        <f t="shared" si="8"/>
        <v>8.3839611178614756E-2</v>
      </c>
      <c r="T28" s="65">
        <f t="shared" si="44"/>
        <v>0.99215246636771293</v>
      </c>
      <c r="U28" s="65">
        <f t="shared" si="44"/>
        <v>0.90420679168778506</v>
      </c>
      <c r="V28" s="65">
        <f t="shared" si="10"/>
        <v>0.8427019367028814</v>
      </c>
      <c r="W28" s="65">
        <f t="shared" si="11"/>
        <v>0.80251911830859202</v>
      </c>
      <c r="X28" s="61">
        <f t="shared" si="12"/>
        <v>5.5270560979645805E-2</v>
      </c>
      <c r="Y28" s="66">
        <f t="shared" si="13"/>
        <v>6.8930407778852468E-2</v>
      </c>
      <c r="Z28" s="61">
        <f t="shared" si="14"/>
        <v>2.798679248602708E-2</v>
      </c>
      <c r="AA28" s="67">
        <f t="shared" si="15"/>
        <v>18.945444444444444</v>
      </c>
      <c r="AB28" s="68">
        <f t="shared" si="16"/>
        <v>1.6199551569506809E-2</v>
      </c>
      <c r="AC28" s="69">
        <f t="shared" si="17"/>
        <v>6.1964374688589924E-2</v>
      </c>
      <c r="AD28" s="70">
        <f>_xlfn.PERCENTILE.EXC(AC28:$AC$5675,0.5)</f>
        <v>8.7428398420638334E-2</v>
      </c>
      <c r="AE28" s="70">
        <f>_xlfn.PERCENTILE.EXC($AC28:AC$5675,0.35)</f>
        <v>5.1068266510943351E-2</v>
      </c>
      <c r="AF28" s="71">
        <f t="shared" si="41"/>
        <v>2.7743816979991055E-2</v>
      </c>
      <c r="AG28" s="70">
        <f t="shared" si="42"/>
        <v>-0.19198182511420461</v>
      </c>
      <c r="AH28" s="70">
        <f t="shared" si="43"/>
        <v>-0.23906962545163321</v>
      </c>
      <c r="AI28" s="61" t="str">
        <f t="shared" si="21"/>
        <v>Safety</v>
      </c>
      <c r="AJ28" s="68" t="str">
        <f t="shared" si="22"/>
        <v>Short VOL</v>
      </c>
      <c r="AK28" s="72" t="str">
        <f t="shared" si="23"/>
        <v>00631L</v>
      </c>
      <c r="AL28" s="73">
        <f t="shared" si="24"/>
        <v>1</v>
      </c>
      <c r="AM28" s="72" t="str">
        <f t="shared" si="38"/>
        <v>00631L</v>
      </c>
      <c r="AN28" s="73">
        <f t="shared" si="25"/>
        <v>1</v>
      </c>
      <c r="AO28" s="74" t="str">
        <f>IF(AC28&gt;AF28,"00631L",IF(AC28&lt;AH28,"00631L",IF(AC28&lt;AG28,AO69,"00635U")))</f>
        <v>00631L</v>
      </c>
      <c r="AP28" s="20">
        <f t="shared" si="26"/>
        <v>1</v>
      </c>
      <c r="AQ28" s="74" t="str">
        <f t="shared" si="27"/>
        <v>00631L</v>
      </c>
      <c r="AR28" s="20">
        <f t="shared" si="28"/>
        <v>1</v>
      </c>
      <c r="AS28" s="74" t="str">
        <f t="shared" si="29"/>
        <v>00631L</v>
      </c>
      <c r="AT28" s="20">
        <f t="shared" si="30"/>
        <v>1</v>
      </c>
      <c r="AU28" s="74" t="str">
        <f t="shared" si="31"/>
        <v>00631L</v>
      </c>
      <c r="AV28" s="20">
        <f t="shared" si="32"/>
        <v>1</v>
      </c>
      <c r="AW28" s="74" t="str">
        <f t="shared" si="33"/>
        <v>00631L</v>
      </c>
      <c r="AX28" s="20">
        <f t="shared" si="34"/>
        <v>1</v>
      </c>
      <c r="AY28" s="20">
        <f t="shared" si="35"/>
        <v>0</v>
      </c>
      <c r="AZ28" s="57">
        <v>46276</v>
      </c>
      <c r="BA28" s="75">
        <v>107.4</v>
      </c>
      <c r="BB28" s="33">
        <v>109.15</v>
      </c>
      <c r="BC28" s="76">
        <f t="shared" si="39"/>
        <v>105.075</v>
      </c>
      <c r="BD28" s="76">
        <f t="shared" si="40"/>
        <v>105.09833333333333</v>
      </c>
      <c r="BE28" s="77">
        <f t="shared" si="36"/>
        <v>3.87818225077326E-2</v>
      </c>
      <c r="BF28" s="77">
        <f t="shared" si="37"/>
        <v>2.1900125279500245E-2</v>
      </c>
      <c r="BG28" s="23"/>
      <c r="BH28" s="23"/>
      <c r="BI28" s="23"/>
      <c r="BJ28" s="23"/>
      <c r="BK28" s="23"/>
      <c r="BL28" s="23"/>
      <c r="BM28" s="23"/>
    </row>
    <row r="29" spans="1:65" ht="15.75" customHeight="1" x14ac:dyDescent="0.4">
      <c r="A29" s="57">
        <v>46274</v>
      </c>
      <c r="B29" s="20">
        <v>17.052</v>
      </c>
      <c r="C29" s="20">
        <v>18.625</v>
      </c>
      <c r="D29" s="20">
        <v>19.254999999999999</v>
      </c>
      <c r="E29" s="20">
        <v>19.434000000000001</v>
      </c>
      <c r="F29" s="20">
        <v>20.3</v>
      </c>
      <c r="G29" s="20">
        <v>20.71</v>
      </c>
      <c r="H29" s="58">
        <v>20.992999999999999</v>
      </c>
      <c r="I29" s="59">
        <f t="shared" si="5"/>
        <v>18.275444444444446</v>
      </c>
      <c r="J29" s="59">
        <f t="shared" si="6"/>
        <v>19.114999999999998</v>
      </c>
      <c r="K29" s="60">
        <v>6</v>
      </c>
      <c r="L29" s="61">
        <f t="shared" si="7"/>
        <v>3.7037037037037035E-2</v>
      </c>
      <c r="M29" s="20">
        <v>15.59</v>
      </c>
      <c r="N29" s="62">
        <v>16.46</v>
      </c>
      <c r="O29" s="20">
        <v>18.87</v>
      </c>
      <c r="P29" s="20">
        <v>20.63</v>
      </c>
      <c r="Q29" s="20">
        <v>21.97</v>
      </c>
      <c r="R29" s="63">
        <f t="shared" si="4"/>
        <v>7.4500000000000028</v>
      </c>
      <c r="S29" s="64">
        <f t="shared" si="8"/>
        <v>4.707379134860052E-2</v>
      </c>
      <c r="T29" s="65">
        <f t="shared" si="44"/>
        <v>0.94714459295261233</v>
      </c>
      <c r="U29" s="65">
        <f t="shared" si="44"/>
        <v>0.87228404875463694</v>
      </c>
      <c r="V29" s="65">
        <f t="shared" si="10"/>
        <v>0.79786718371303933</v>
      </c>
      <c r="W29" s="65">
        <f t="shared" si="11"/>
        <v>0.74920345926263099</v>
      </c>
      <c r="X29" s="61">
        <f t="shared" si="12"/>
        <v>9.2247243725076269E-2</v>
      </c>
      <c r="Y29" s="66">
        <f t="shared" si="13"/>
        <v>8.0220232582072518E-2</v>
      </c>
      <c r="Z29" s="61">
        <f t="shared" si="14"/>
        <v>4.5938995251673297E-2</v>
      </c>
      <c r="AA29" s="67">
        <f t="shared" si="15"/>
        <v>18.275444444444442</v>
      </c>
      <c r="AB29" s="68">
        <f t="shared" si="16"/>
        <v>3.5965978128797003E-2</v>
      </c>
      <c r="AC29" s="69">
        <f t="shared" si="17"/>
        <v>0.11029431618739012</v>
      </c>
      <c r="AD29" s="70">
        <f>_xlfn.PERCENTILE.EXC(AC29:$AC$5675,0.5)</f>
        <v>8.7431161362639453E-2</v>
      </c>
      <c r="AE29" s="70">
        <f>_xlfn.PERCENTILE.EXC($AC29:AC$5675,0.35)</f>
        <v>5.1056311605643029E-2</v>
      </c>
      <c r="AF29" s="71">
        <f t="shared" si="41"/>
        <v>2.7743816979991055E-2</v>
      </c>
      <c r="AG29" s="70">
        <f t="shared" si="42"/>
        <v>-0.19198182511420461</v>
      </c>
      <c r="AH29" s="70">
        <f t="shared" si="43"/>
        <v>-0.23906962545163321</v>
      </c>
      <c r="AI29" s="61" t="str">
        <f t="shared" si="21"/>
        <v>Short VOL</v>
      </c>
      <c r="AJ29" s="68" t="str">
        <f t="shared" si="22"/>
        <v>Short VOL</v>
      </c>
      <c r="AK29" s="72" t="str">
        <f t="shared" si="23"/>
        <v>00631L</v>
      </c>
      <c r="AL29" s="73">
        <f t="shared" si="24"/>
        <v>1</v>
      </c>
      <c r="AM29" s="72" t="str">
        <f t="shared" si="38"/>
        <v>00631L</v>
      </c>
      <c r="AN29" s="73">
        <f t="shared" si="25"/>
        <v>1</v>
      </c>
      <c r="AO29" s="74" t="str">
        <f>IF(AC29&gt;AF29,"00631L",IF(AC29&lt;AH29,"00631L",IF(AC29&lt;AG29,AO69,"00635U")))</f>
        <v>00631L</v>
      </c>
      <c r="AP29" s="20">
        <f t="shared" si="26"/>
        <v>1</v>
      </c>
      <c r="AQ29" s="74" t="str">
        <f t="shared" si="27"/>
        <v>00631L</v>
      </c>
      <c r="AR29" s="20">
        <f t="shared" si="28"/>
        <v>1</v>
      </c>
      <c r="AS29" s="74" t="str">
        <f t="shared" si="29"/>
        <v>00631L</v>
      </c>
      <c r="AT29" s="20">
        <f t="shared" si="30"/>
        <v>1</v>
      </c>
      <c r="AU29" s="74" t="str">
        <f t="shared" si="31"/>
        <v>00631L</v>
      </c>
      <c r="AV29" s="20">
        <f t="shared" si="32"/>
        <v>1</v>
      </c>
      <c r="AW29" s="74" t="str">
        <f t="shared" si="33"/>
        <v>00631L</v>
      </c>
      <c r="AX29" s="20">
        <f t="shared" si="34"/>
        <v>1</v>
      </c>
      <c r="AY29" s="20">
        <f t="shared" si="35"/>
        <v>0</v>
      </c>
      <c r="AZ29" s="57">
        <v>46275</v>
      </c>
      <c r="BA29" s="75">
        <v>108.6</v>
      </c>
      <c r="BB29" s="33">
        <v>109.65</v>
      </c>
      <c r="BC29" s="76">
        <f t="shared" si="39"/>
        <v>105.02083333333333</v>
      </c>
      <c r="BD29" s="76">
        <f t="shared" si="40"/>
        <v>105.06583333333333</v>
      </c>
      <c r="BE29" s="77">
        <f t="shared" si="36"/>
        <v>4.4078555842094927E-2</v>
      </c>
      <c r="BF29" s="77">
        <f t="shared" si="37"/>
        <v>3.3637639892448362E-2</v>
      </c>
      <c r="BG29" s="23"/>
      <c r="BH29" s="23"/>
      <c r="BI29" s="23"/>
      <c r="BJ29" s="23"/>
      <c r="BK29" s="23"/>
      <c r="BL29" s="23"/>
      <c r="BM29" s="23"/>
    </row>
    <row r="30" spans="1:65" ht="15.75" customHeight="1" x14ac:dyDescent="0.4">
      <c r="A30" s="57">
        <v>46273</v>
      </c>
      <c r="B30" s="20">
        <v>16.628</v>
      </c>
      <c r="C30" s="20">
        <v>18.402000000000001</v>
      </c>
      <c r="D30" s="20">
        <v>19.135000000000002</v>
      </c>
      <c r="E30" s="20">
        <v>19.251000000000001</v>
      </c>
      <c r="F30" s="20">
        <v>20.196999999999999</v>
      </c>
      <c r="G30" s="20">
        <v>20.667000000000002</v>
      </c>
      <c r="H30" s="58">
        <v>20.951000000000001</v>
      </c>
      <c r="I30" s="59">
        <f t="shared" si="5"/>
        <v>17.942074074074075</v>
      </c>
      <c r="J30" s="59">
        <f t="shared" si="6"/>
        <v>18.944962962962965</v>
      </c>
      <c r="K30" s="60">
        <v>7</v>
      </c>
      <c r="L30" s="61">
        <f t="shared" si="7"/>
        <v>3.7037037037037035E-2</v>
      </c>
      <c r="M30" s="20">
        <v>14.81</v>
      </c>
      <c r="N30" s="62">
        <v>15.72</v>
      </c>
      <c r="O30" s="20">
        <v>18.39</v>
      </c>
      <c r="P30" s="20">
        <v>20.34</v>
      </c>
      <c r="Q30" s="20">
        <v>21.78</v>
      </c>
      <c r="R30" s="63">
        <f t="shared" si="4"/>
        <v>8.2000000000000028</v>
      </c>
      <c r="S30" s="64">
        <f t="shared" si="8"/>
        <v>2.7450980392156855E-2</v>
      </c>
      <c r="T30" s="65">
        <f t="shared" si="44"/>
        <v>0.94211195928753177</v>
      </c>
      <c r="U30" s="65">
        <f t="shared" si="44"/>
        <v>0.85481239804241438</v>
      </c>
      <c r="V30" s="65">
        <f t="shared" si="10"/>
        <v>0.77286135693215341</v>
      </c>
      <c r="W30" s="65">
        <f t="shared" si="11"/>
        <v>0.721763085399449</v>
      </c>
      <c r="X30" s="61">
        <f t="shared" si="12"/>
        <v>0.10668751503488098</v>
      </c>
      <c r="Y30" s="66">
        <f t="shared" si="13"/>
        <v>8.8307100929821788E-2</v>
      </c>
      <c r="Z30" s="61">
        <f t="shared" si="14"/>
        <v>5.5895928461138375E-2</v>
      </c>
      <c r="AA30" s="67">
        <f t="shared" si="15"/>
        <v>17.942074074074071</v>
      </c>
      <c r="AB30" s="68">
        <f t="shared" si="16"/>
        <v>5.7760814249363829E-2</v>
      </c>
      <c r="AC30" s="69">
        <f t="shared" si="17"/>
        <v>0.1413533126001317</v>
      </c>
      <c r="AD30" s="70">
        <f>_xlfn.PERCENTILE.EXC(AC30:$AC$5675,0.5)</f>
        <v>8.7428398420638334E-2</v>
      </c>
      <c r="AE30" s="70">
        <f>_xlfn.PERCENTILE.EXC($AC30:AC$5675,0.35)</f>
        <v>5.1036748680592166E-2</v>
      </c>
      <c r="AF30" s="71">
        <f t="shared" si="41"/>
        <v>2.7743816979991055E-2</v>
      </c>
      <c r="AG30" s="70">
        <f t="shared" si="42"/>
        <v>-0.19198182511420461</v>
      </c>
      <c r="AH30" s="70">
        <f t="shared" si="43"/>
        <v>-0.23906962545163321</v>
      </c>
      <c r="AI30" s="61" t="str">
        <f t="shared" si="21"/>
        <v>Short VOL</v>
      </c>
      <c r="AJ30" s="68" t="str">
        <f t="shared" si="22"/>
        <v>Short VOL</v>
      </c>
      <c r="AK30" s="72" t="str">
        <f t="shared" si="23"/>
        <v>00631L</v>
      </c>
      <c r="AL30" s="73">
        <f t="shared" si="24"/>
        <v>1</v>
      </c>
      <c r="AM30" s="72" t="str">
        <f t="shared" si="38"/>
        <v>00631L</v>
      </c>
      <c r="AN30" s="73">
        <f t="shared" si="25"/>
        <v>1</v>
      </c>
      <c r="AO30" s="74" t="str">
        <f>IF(AC30&gt;AF30,"00631L",IF(AC30&lt;AH30,"00631L",IF(AC30&lt;AG30,AO69,"00635U")))</f>
        <v>00631L</v>
      </c>
      <c r="AP30" s="20">
        <f t="shared" si="26"/>
        <v>1</v>
      </c>
      <c r="AQ30" s="74" t="str">
        <f t="shared" si="27"/>
        <v>00631L</v>
      </c>
      <c r="AR30" s="20">
        <f t="shared" si="28"/>
        <v>1</v>
      </c>
      <c r="AS30" s="74" t="str">
        <f t="shared" si="29"/>
        <v>00631L</v>
      </c>
      <c r="AT30" s="20">
        <f t="shared" si="30"/>
        <v>1</v>
      </c>
      <c r="AU30" s="74" t="str">
        <f t="shared" si="31"/>
        <v>00631L</v>
      </c>
      <c r="AV30" s="20">
        <f t="shared" si="32"/>
        <v>1</v>
      </c>
      <c r="AW30" s="74" t="str">
        <f t="shared" si="33"/>
        <v>00631L</v>
      </c>
      <c r="AX30" s="20">
        <f t="shared" si="34"/>
        <v>1</v>
      </c>
      <c r="AY30" s="20">
        <f t="shared" si="35"/>
        <v>0</v>
      </c>
      <c r="AZ30" s="57">
        <v>46274</v>
      </c>
      <c r="BA30" s="75">
        <v>109.65</v>
      </c>
      <c r="BB30" s="33">
        <v>109.65</v>
      </c>
      <c r="BC30" s="76">
        <f t="shared" si="39"/>
        <v>104.94750000000001</v>
      </c>
      <c r="BD30" s="76">
        <f t="shared" si="40"/>
        <v>105.02083333333333</v>
      </c>
      <c r="BE30" s="77">
        <f t="shared" si="36"/>
        <v>4.4808118344886731E-2</v>
      </c>
      <c r="BF30" s="77">
        <f t="shared" si="37"/>
        <v>4.4078555842094927E-2</v>
      </c>
      <c r="BG30" s="23"/>
      <c r="BH30" s="23"/>
      <c r="BI30" s="23"/>
      <c r="BJ30" s="23"/>
      <c r="BK30" s="23"/>
      <c r="BL30" s="23"/>
      <c r="BM30" s="23"/>
    </row>
    <row r="31" spans="1:65" ht="15.75" customHeight="1" x14ac:dyDescent="0.4">
      <c r="A31" s="84">
        <v>46272</v>
      </c>
      <c r="B31" s="20">
        <v>16.266999999999999</v>
      </c>
      <c r="C31" s="20">
        <v>18.138000000000002</v>
      </c>
      <c r="D31" s="20">
        <v>18.768999999999998</v>
      </c>
      <c r="E31" s="20">
        <v>18.975000000000001</v>
      </c>
      <c r="F31" s="20">
        <v>20</v>
      </c>
      <c r="G31" s="20">
        <v>20.46</v>
      </c>
      <c r="H31" s="58">
        <v>20.73</v>
      </c>
      <c r="I31" s="59">
        <f t="shared" si="5"/>
        <v>17.58362962962963</v>
      </c>
      <c r="J31" s="59">
        <f t="shared" si="6"/>
        <v>18.582037037037036</v>
      </c>
      <c r="K31" s="60">
        <v>8</v>
      </c>
      <c r="L31" s="61">
        <f t="shared" si="7"/>
        <v>3.7037037037037035E-2</v>
      </c>
      <c r="M31" s="20">
        <v>11.97</v>
      </c>
      <c r="N31" s="62">
        <v>15.3</v>
      </c>
      <c r="O31" s="20">
        <v>17.61</v>
      </c>
      <c r="P31" s="20">
        <v>19.89</v>
      </c>
      <c r="Q31" s="20">
        <v>21.49</v>
      </c>
      <c r="R31" s="63">
        <f t="shared" si="4"/>
        <v>10.229999999999997</v>
      </c>
      <c r="S31" s="64">
        <f t="shared" si="8"/>
        <v>5.2993805918788807E-2</v>
      </c>
      <c r="T31" s="65">
        <f t="shared" si="44"/>
        <v>0.78235294117647058</v>
      </c>
      <c r="U31" s="65">
        <f t="shared" si="44"/>
        <v>0.86882453151618411</v>
      </c>
      <c r="V31" s="65">
        <f t="shared" si="10"/>
        <v>0.76923076923076927</v>
      </c>
      <c r="W31" s="65">
        <f t="shared" si="11"/>
        <v>0.71195905072126575</v>
      </c>
      <c r="X31" s="61">
        <f t="shared" si="12"/>
        <v>0.1150181348742855</v>
      </c>
      <c r="Y31" s="66">
        <f t="shared" si="13"/>
        <v>9.2490118577075037E-2</v>
      </c>
      <c r="Z31" s="61">
        <f t="shared" si="14"/>
        <v>5.6780507121522876E-2</v>
      </c>
      <c r="AA31" s="67">
        <f t="shared" si="15"/>
        <v>17.58362962962963</v>
      </c>
      <c r="AB31" s="68">
        <f t="shared" si="16"/>
        <v>6.3202614379084879E-2</v>
      </c>
      <c r="AC31" s="69">
        <f t="shared" si="17"/>
        <v>0.1492568385378843</v>
      </c>
      <c r="AD31" s="70">
        <f>_xlfn.PERCENTILE.EXC(AC31:$AC$5675,0.5)</f>
        <v>8.7425635478637215E-2</v>
      </c>
      <c r="AE31" s="70">
        <f>_xlfn.PERCENTILE.EXC($AC31:AC$5675,0.35)</f>
        <v>5.1017185755541317E-2</v>
      </c>
      <c r="AF31" s="71">
        <f t="shared" si="41"/>
        <v>2.7743816979991055E-2</v>
      </c>
      <c r="AG31" s="70">
        <f t="shared" si="42"/>
        <v>-0.19198182511420461</v>
      </c>
      <c r="AH31" s="70">
        <f t="shared" si="43"/>
        <v>-0.23906962545163321</v>
      </c>
      <c r="AI31" s="61" t="str">
        <f t="shared" si="21"/>
        <v>Short VOL</v>
      </c>
      <c r="AJ31" s="68" t="str">
        <f t="shared" si="22"/>
        <v>Short VOL</v>
      </c>
      <c r="AK31" s="72" t="str">
        <f t="shared" si="23"/>
        <v>00631L</v>
      </c>
      <c r="AL31" s="73">
        <f t="shared" si="24"/>
        <v>1</v>
      </c>
      <c r="AM31" s="72" t="str">
        <f t="shared" si="38"/>
        <v>00631L</v>
      </c>
      <c r="AN31" s="73">
        <f t="shared" si="25"/>
        <v>1</v>
      </c>
      <c r="AO31" s="74" t="str">
        <f>IF(AC31&gt;AF31,"00631L",IF(AC31&lt;AH31,"00631L",IF(AC31&lt;AG31,AO69,"00635U")))</f>
        <v>00631L</v>
      </c>
      <c r="AP31" s="20">
        <f t="shared" si="26"/>
        <v>1</v>
      </c>
      <c r="AQ31" s="74" t="str">
        <f t="shared" si="27"/>
        <v>00631L</v>
      </c>
      <c r="AR31" s="20">
        <f t="shared" si="28"/>
        <v>1</v>
      </c>
      <c r="AS31" s="74" t="str">
        <f t="shared" si="29"/>
        <v>00631L</v>
      </c>
      <c r="AT31" s="20">
        <f t="shared" si="30"/>
        <v>1</v>
      </c>
      <c r="AU31" s="74" t="str">
        <f t="shared" si="31"/>
        <v>00631L</v>
      </c>
      <c r="AV31" s="20">
        <f t="shared" si="32"/>
        <v>1</v>
      </c>
      <c r="AW31" s="74" t="str">
        <f t="shared" si="33"/>
        <v>00631L</v>
      </c>
      <c r="AX31" s="20">
        <f t="shared" si="34"/>
        <v>1</v>
      </c>
      <c r="AY31" s="20">
        <f t="shared" si="35"/>
        <v>0</v>
      </c>
      <c r="AZ31" s="57">
        <v>46273</v>
      </c>
      <c r="BA31" s="75">
        <v>110</v>
      </c>
      <c r="BB31" s="33">
        <v>109.9</v>
      </c>
      <c r="BC31" s="76">
        <f t="shared" si="39"/>
        <v>104.81916666666667</v>
      </c>
      <c r="BD31" s="76">
        <f t="shared" si="40"/>
        <v>104.95333333333335</v>
      </c>
      <c r="BE31" s="77">
        <f t="shared" si="36"/>
        <v>4.8472369080082338E-2</v>
      </c>
      <c r="BF31" s="77">
        <f t="shared" si="37"/>
        <v>4.8084863113764705E-2</v>
      </c>
      <c r="BG31" s="23"/>
      <c r="BH31" s="23"/>
      <c r="BI31" s="23"/>
      <c r="BJ31" s="23"/>
      <c r="BK31" s="23"/>
      <c r="BL31" s="23"/>
      <c r="BM31" s="23"/>
    </row>
    <row r="32" spans="1:65" ht="15.75" customHeight="1" x14ac:dyDescent="0.4">
      <c r="A32" s="57">
        <v>46269</v>
      </c>
      <c r="B32" s="20">
        <v>16.266999999999999</v>
      </c>
      <c r="C32" s="20">
        <v>18.138000000000002</v>
      </c>
      <c r="D32" s="20">
        <v>18.768999999999998</v>
      </c>
      <c r="E32" s="20">
        <v>18.975000000000001</v>
      </c>
      <c r="F32" s="20">
        <v>20</v>
      </c>
      <c r="G32" s="20">
        <v>20.46</v>
      </c>
      <c r="H32" s="58">
        <v>20.73</v>
      </c>
      <c r="I32" s="59">
        <f t="shared" si="5"/>
        <v>17.375740740740742</v>
      </c>
      <c r="J32" s="59">
        <f t="shared" si="6"/>
        <v>18.511925925925926</v>
      </c>
      <c r="K32" s="60">
        <v>11</v>
      </c>
      <c r="L32" s="61">
        <f t="shared" si="7"/>
        <v>3.7037037037037035E-2</v>
      </c>
      <c r="M32" s="20">
        <v>11.97</v>
      </c>
      <c r="N32" s="62">
        <v>14.53</v>
      </c>
      <c r="O32" s="20">
        <v>17.61</v>
      </c>
      <c r="P32" s="20">
        <v>19.89</v>
      </c>
      <c r="Q32" s="20">
        <v>21.49</v>
      </c>
      <c r="R32" s="63">
        <f t="shared" si="4"/>
        <v>11</v>
      </c>
      <c r="S32" s="64">
        <f t="shared" si="8"/>
        <v>1.4664804469273679E-2</v>
      </c>
      <c r="T32" s="65">
        <f t="shared" si="44"/>
        <v>0.82381280110117006</v>
      </c>
      <c r="U32" s="65">
        <f t="shared" si="44"/>
        <v>0.82509937535491196</v>
      </c>
      <c r="V32" s="65">
        <f t="shared" si="10"/>
        <v>0.73051784816490695</v>
      </c>
      <c r="W32" s="65">
        <f t="shared" si="11"/>
        <v>0.67612843182875759</v>
      </c>
      <c r="X32" s="61">
        <f t="shared" si="12"/>
        <v>0.1150181348742855</v>
      </c>
      <c r="Y32" s="66">
        <f t="shared" si="13"/>
        <v>9.2490118577075037E-2</v>
      </c>
      <c r="Z32" s="61">
        <f t="shared" si="14"/>
        <v>6.538916539662569E-2</v>
      </c>
      <c r="AA32" s="67">
        <f t="shared" si="15"/>
        <v>17.375740740740738</v>
      </c>
      <c r="AB32" s="68">
        <f t="shared" si="16"/>
        <v>0.11954576737783897</v>
      </c>
      <c r="AC32" s="69">
        <f t="shared" si="17"/>
        <v>0.19585276949351269</v>
      </c>
      <c r="AD32" s="70">
        <f>_xlfn.PERCENTILE.EXC(AC32:$AC$5675,0.5)</f>
        <v>8.7410135746981352E-2</v>
      </c>
      <c r="AE32" s="70">
        <f>_xlfn.PERCENTILE.EXC($AC32:AC$5675,0.35)</f>
        <v>5.1005139776856973E-2</v>
      </c>
      <c r="AF32" s="71">
        <f t="shared" si="41"/>
        <v>2.7533852209697545E-2</v>
      </c>
      <c r="AG32" s="70">
        <f t="shared" si="42"/>
        <v>-0.19198182511420461</v>
      </c>
      <c r="AH32" s="70">
        <f t="shared" si="43"/>
        <v>-0.23906962545163321</v>
      </c>
      <c r="AI32" s="61" t="str">
        <f t="shared" si="21"/>
        <v>Short VOL</v>
      </c>
      <c r="AJ32" s="68" t="str">
        <f t="shared" si="22"/>
        <v>Short VOL</v>
      </c>
      <c r="AK32" s="72" t="str">
        <f t="shared" si="23"/>
        <v>00631L</v>
      </c>
      <c r="AL32" s="73">
        <f t="shared" si="24"/>
        <v>1</v>
      </c>
      <c r="AM32" s="72" t="str">
        <f t="shared" si="38"/>
        <v>00631L</v>
      </c>
      <c r="AN32" s="73">
        <f t="shared" si="25"/>
        <v>1</v>
      </c>
      <c r="AO32" s="74" t="str">
        <f>IF(AC32&gt;AF32,"00631L",IF(AC32&lt;AH32,"00631L",IF(AC32&lt;AG32,AO69,"00635U")))</f>
        <v>00631L</v>
      </c>
      <c r="AP32" s="20">
        <f t="shared" si="26"/>
        <v>1</v>
      </c>
      <c r="AQ32" s="74" t="str">
        <f t="shared" si="27"/>
        <v>00631L</v>
      </c>
      <c r="AR32" s="20">
        <f t="shared" si="28"/>
        <v>1</v>
      </c>
      <c r="AS32" s="74" t="str">
        <f t="shared" si="29"/>
        <v>00631L</v>
      </c>
      <c r="AT32" s="20">
        <f t="shared" si="30"/>
        <v>1</v>
      </c>
      <c r="AU32" s="74" t="str">
        <f t="shared" si="31"/>
        <v>00631L</v>
      </c>
      <c r="AV32" s="20">
        <f t="shared" si="32"/>
        <v>1</v>
      </c>
      <c r="AW32" s="74" t="str">
        <f t="shared" si="33"/>
        <v>00631L</v>
      </c>
      <c r="AX32" s="20">
        <f t="shared" si="34"/>
        <v>1</v>
      </c>
      <c r="AY32" s="20">
        <f t="shared" si="35"/>
        <v>0</v>
      </c>
      <c r="AZ32" s="57">
        <v>46272</v>
      </c>
      <c r="BA32" s="75">
        <v>109.05</v>
      </c>
      <c r="BB32" s="33">
        <v>107.9</v>
      </c>
      <c r="BC32" s="76">
        <f t="shared" si="39"/>
        <v>104.65166666666669</v>
      </c>
      <c r="BD32" s="76">
        <f t="shared" si="40"/>
        <v>104.80500000000002</v>
      </c>
      <c r="BE32" s="77">
        <f t="shared" si="36"/>
        <v>3.1039480180280486E-2</v>
      </c>
      <c r="BF32" s="77">
        <f t="shared" si="37"/>
        <v>4.0503792757978871E-2</v>
      </c>
      <c r="BG32" s="23"/>
      <c r="BH32" s="23"/>
      <c r="BI32" s="23"/>
      <c r="BJ32" s="23"/>
      <c r="BK32" s="23"/>
      <c r="BL32" s="23"/>
      <c r="BM32" s="23"/>
    </row>
    <row r="33" spans="1:65" ht="15.75" customHeight="1" x14ac:dyDescent="0.4">
      <c r="A33" s="57">
        <v>46268</v>
      </c>
      <c r="B33" s="20">
        <v>16.138000000000002</v>
      </c>
      <c r="C33" s="20">
        <v>18.100999999999999</v>
      </c>
      <c r="D33" s="20">
        <v>18.856000000000002</v>
      </c>
      <c r="E33" s="20">
        <v>19.100000000000001</v>
      </c>
      <c r="F33" s="20">
        <v>20.149000000000001</v>
      </c>
      <c r="G33" s="20">
        <v>20.65</v>
      </c>
      <c r="H33" s="58">
        <v>20.864000000000001</v>
      </c>
      <c r="I33" s="59">
        <f t="shared" si="5"/>
        <v>17.228555555555555</v>
      </c>
      <c r="J33" s="59">
        <f t="shared" si="6"/>
        <v>18.520444444444443</v>
      </c>
      <c r="K33" s="60">
        <v>12</v>
      </c>
      <c r="L33" s="61">
        <f t="shared" si="7"/>
        <v>3.7037037037037035E-2</v>
      </c>
      <c r="M33" s="20">
        <v>11.68</v>
      </c>
      <c r="N33" s="62">
        <v>14.32</v>
      </c>
      <c r="O33" s="20">
        <v>17.420000000000002</v>
      </c>
      <c r="P33" s="20">
        <v>19.78</v>
      </c>
      <c r="Q33" s="20">
        <v>21.43</v>
      </c>
      <c r="R33" s="63">
        <f t="shared" si="4"/>
        <v>11.200000000000003</v>
      </c>
      <c r="S33" s="64">
        <f t="shared" si="8"/>
        <v>-5.78947368421052E-2</v>
      </c>
      <c r="T33" s="65">
        <f t="shared" si="44"/>
        <v>0.81564245810055858</v>
      </c>
      <c r="U33" s="65">
        <f t="shared" si="44"/>
        <v>0.82204362801377717</v>
      </c>
      <c r="V33" s="65">
        <f t="shared" si="10"/>
        <v>0.72396359959555101</v>
      </c>
      <c r="W33" s="65">
        <f t="shared" si="11"/>
        <v>0.66822211852543167</v>
      </c>
      <c r="X33" s="61">
        <f t="shared" si="12"/>
        <v>0.12163836906679869</v>
      </c>
      <c r="Y33" s="66">
        <f t="shared" si="13"/>
        <v>9.2356020942408329E-2</v>
      </c>
      <c r="Z33" s="61">
        <f t="shared" si="14"/>
        <v>7.4985327976163557E-2</v>
      </c>
      <c r="AA33" s="67">
        <f t="shared" si="15"/>
        <v>17.228555555555555</v>
      </c>
      <c r="AB33" s="68">
        <f t="shared" si="16"/>
        <v>0.12695530726256993</v>
      </c>
      <c r="AC33" s="69">
        <f t="shared" si="17"/>
        <v>0.20311142147734323</v>
      </c>
      <c r="AD33" s="70">
        <f>_xlfn.PERCENTILE.EXC(AC33:$AC$5675,0.5)</f>
        <v>8.7394636015325489E-2</v>
      </c>
      <c r="AE33" s="70">
        <f>_xlfn.PERCENTILE.EXC($AC33:AC$5675,0.35)</f>
        <v>5.0996100576719237E-2</v>
      </c>
      <c r="AF33" s="71">
        <f t="shared" si="41"/>
        <v>2.7533852209697545E-2</v>
      </c>
      <c r="AG33" s="70">
        <f t="shared" si="42"/>
        <v>-0.19198182511420461</v>
      </c>
      <c r="AH33" s="70">
        <f t="shared" si="43"/>
        <v>-0.23906962545163321</v>
      </c>
      <c r="AI33" s="61" t="str">
        <f t="shared" si="21"/>
        <v>Short VOL</v>
      </c>
      <c r="AJ33" s="68" t="str">
        <f t="shared" si="22"/>
        <v>Short VOL</v>
      </c>
      <c r="AK33" s="72" t="str">
        <f t="shared" si="23"/>
        <v>00631L</v>
      </c>
      <c r="AL33" s="73">
        <f t="shared" si="24"/>
        <v>1</v>
      </c>
      <c r="AM33" s="72" t="str">
        <f t="shared" si="38"/>
        <v>00631L</v>
      </c>
      <c r="AN33" s="73">
        <f t="shared" si="25"/>
        <v>1</v>
      </c>
      <c r="AO33" s="74" t="str">
        <f>IF(AC33&gt;AF33,"00631L",IF(AC33&lt;AH33,"00631L",IF(AC33&lt;AG33,AO69,"00635U")))</f>
        <v>00631L</v>
      </c>
      <c r="AP33" s="20">
        <f t="shared" si="26"/>
        <v>1</v>
      </c>
      <c r="AQ33" s="74" t="str">
        <f t="shared" si="27"/>
        <v>00631L</v>
      </c>
      <c r="AR33" s="20">
        <f t="shared" si="28"/>
        <v>1</v>
      </c>
      <c r="AS33" s="74" t="str">
        <f t="shared" si="29"/>
        <v>00631L</v>
      </c>
      <c r="AT33" s="20">
        <f t="shared" si="30"/>
        <v>1</v>
      </c>
      <c r="AU33" s="74" t="str">
        <f t="shared" si="31"/>
        <v>00631L</v>
      </c>
      <c r="AV33" s="20">
        <f t="shared" si="32"/>
        <v>1</v>
      </c>
      <c r="AW33" s="74" t="str">
        <f t="shared" si="33"/>
        <v>00631L</v>
      </c>
      <c r="AX33" s="20">
        <f t="shared" si="34"/>
        <v>1</v>
      </c>
      <c r="AY33" s="20">
        <f t="shared" si="35"/>
        <v>0</v>
      </c>
      <c r="AZ33" s="57">
        <v>46269</v>
      </c>
      <c r="BA33" s="75">
        <v>107.7</v>
      </c>
      <c r="BB33" s="33">
        <v>106.2</v>
      </c>
      <c r="BC33" s="76">
        <f t="shared" si="39"/>
        <v>104.52416666666667</v>
      </c>
      <c r="BD33" s="76">
        <f t="shared" si="40"/>
        <v>104.64833333333334</v>
      </c>
      <c r="BE33" s="77">
        <f t="shared" si="36"/>
        <v>1.6032974830382091E-2</v>
      </c>
      <c r="BF33" s="77">
        <f t="shared" si="37"/>
        <v>2.9161158801700893E-2</v>
      </c>
      <c r="BG33" s="23"/>
      <c r="BH33" s="23"/>
      <c r="BI33" s="23"/>
      <c r="BJ33" s="23"/>
      <c r="BK33" s="23"/>
      <c r="BL33" s="23"/>
      <c r="BM33" s="23"/>
    </row>
    <row r="34" spans="1:65" ht="15.75" customHeight="1" x14ac:dyDescent="0.4">
      <c r="A34" s="57">
        <v>46267</v>
      </c>
      <c r="B34" s="20">
        <v>16.553000000000001</v>
      </c>
      <c r="C34" s="20">
        <v>18.385000000000002</v>
      </c>
      <c r="D34" s="20">
        <v>19.053999999999998</v>
      </c>
      <c r="E34" s="20">
        <v>19.245999999999999</v>
      </c>
      <c r="F34" s="20">
        <v>20.248999999999999</v>
      </c>
      <c r="G34" s="20">
        <v>20.75</v>
      </c>
      <c r="H34" s="58">
        <v>21.024999999999999</v>
      </c>
      <c r="I34" s="59">
        <f t="shared" si="5"/>
        <v>17.502925925925926</v>
      </c>
      <c r="J34" s="59">
        <f t="shared" si="6"/>
        <v>18.731888888888889</v>
      </c>
      <c r="K34" s="60">
        <v>13</v>
      </c>
      <c r="L34" s="61">
        <f t="shared" si="7"/>
        <v>3.7037037037037035E-2</v>
      </c>
      <c r="M34" s="20">
        <v>12.57</v>
      </c>
      <c r="N34" s="62">
        <v>15.2</v>
      </c>
      <c r="O34" s="20">
        <v>17.73</v>
      </c>
      <c r="P34" s="20">
        <v>20.36</v>
      </c>
      <c r="Q34" s="20">
        <v>21.24</v>
      </c>
      <c r="R34" s="63">
        <f t="shared" si="4"/>
        <v>10.320000000000004</v>
      </c>
      <c r="S34" s="64">
        <f t="shared" si="8"/>
        <v>-6.9767441860465157E-2</v>
      </c>
      <c r="T34" s="65">
        <f t="shared" si="44"/>
        <v>0.82697368421052642</v>
      </c>
      <c r="U34" s="65">
        <f t="shared" si="44"/>
        <v>0.85730400451212629</v>
      </c>
      <c r="V34" s="65">
        <f t="shared" si="10"/>
        <v>0.74656188605108054</v>
      </c>
      <c r="W34" s="65">
        <f t="shared" si="11"/>
        <v>0.71563088512241058</v>
      </c>
      <c r="X34" s="61">
        <f t="shared" si="12"/>
        <v>0.11067480215066759</v>
      </c>
      <c r="Y34" s="66">
        <f t="shared" si="13"/>
        <v>9.2434791645017153E-2</v>
      </c>
      <c r="Z34" s="61">
        <f t="shared" si="14"/>
        <v>7.0214715423241453E-2</v>
      </c>
      <c r="AA34" s="67">
        <f t="shared" si="15"/>
        <v>17.502925925925929</v>
      </c>
      <c r="AB34" s="68">
        <f t="shared" si="16"/>
        <v>8.9013157894736947E-2</v>
      </c>
      <c r="AC34" s="69">
        <f t="shared" si="17"/>
        <v>0.15150828460039012</v>
      </c>
      <c r="AD34" s="70">
        <f>_xlfn.PERCENTILE.EXC(AC34:$AC$5675,0.5)</f>
        <v>8.7373069230583772E-2</v>
      </c>
      <c r="AE34" s="70">
        <f>_xlfn.PERCENTILE.EXC($AC34:AC$5675,0.35)</f>
        <v>5.0987061376581502E-2</v>
      </c>
      <c r="AF34" s="71">
        <f t="shared" si="41"/>
        <v>2.7203517743644046E-2</v>
      </c>
      <c r="AG34" s="70">
        <f t="shared" si="42"/>
        <v>-0.19198182511420461</v>
      </c>
      <c r="AH34" s="70">
        <f t="shared" si="43"/>
        <v>-0.23906962545163321</v>
      </c>
      <c r="AI34" s="61" t="str">
        <f t="shared" si="21"/>
        <v>Short VOL</v>
      </c>
      <c r="AJ34" s="68" t="str">
        <f t="shared" si="22"/>
        <v>Short VOL</v>
      </c>
      <c r="AK34" s="72" t="str">
        <f t="shared" si="23"/>
        <v>00631L</v>
      </c>
      <c r="AL34" s="73">
        <f t="shared" si="24"/>
        <v>1</v>
      </c>
      <c r="AM34" s="72" t="str">
        <f t="shared" si="38"/>
        <v>00631L</v>
      </c>
      <c r="AN34" s="73">
        <f t="shared" si="25"/>
        <v>1</v>
      </c>
      <c r="AO34" s="74" t="str">
        <f>IF(AC34&gt;AF34,"00631L",IF(AC34&lt;AH34,"00631L",IF(AC34&lt;AG34,AO69,"00635U")))</f>
        <v>00631L</v>
      </c>
      <c r="AP34" s="20">
        <f t="shared" si="26"/>
        <v>1</v>
      </c>
      <c r="AQ34" s="74" t="str">
        <f t="shared" si="27"/>
        <v>00631L</v>
      </c>
      <c r="AR34" s="20">
        <f t="shared" si="28"/>
        <v>1</v>
      </c>
      <c r="AS34" s="74" t="str">
        <f t="shared" si="29"/>
        <v>00631L</v>
      </c>
      <c r="AT34" s="20">
        <f t="shared" si="30"/>
        <v>1</v>
      </c>
      <c r="AU34" s="74" t="str">
        <f t="shared" si="31"/>
        <v>00631L</v>
      </c>
      <c r="AV34" s="20">
        <f t="shared" si="32"/>
        <v>1</v>
      </c>
      <c r="AW34" s="74" t="str">
        <f t="shared" si="33"/>
        <v>00631L</v>
      </c>
      <c r="AX34" s="20">
        <f t="shared" si="34"/>
        <v>1</v>
      </c>
      <c r="AY34" s="20">
        <f t="shared" si="35"/>
        <v>0</v>
      </c>
      <c r="AZ34" s="57">
        <v>46268</v>
      </c>
      <c r="BA34" s="75">
        <v>106.9</v>
      </c>
      <c r="BB34" s="33">
        <v>106.8</v>
      </c>
      <c r="BC34" s="76">
        <f t="shared" si="39"/>
        <v>104.47916666666669</v>
      </c>
      <c r="BD34" s="76">
        <f t="shared" si="40"/>
        <v>104.53583333333334</v>
      </c>
      <c r="BE34" s="77">
        <f t="shared" si="36"/>
        <v>2.2213359920239071E-2</v>
      </c>
      <c r="BF34" s="77">
        <f t="shared" si="37"/>
        <v>2.2615849429621377E-2</v>
      </c>
      <c r="BG34" s="23"/>
      <c r="BH34" s="23"/>
      <c r="BI34" s="23"/>
      <c r="BJ34" s="23"/>
      <c r="BK34" s="23"/>
      <c r="BL34" s="23"/>
      <c r="BM34" s="23"/>
    </row>
    <row r="35" spans="1:65" ht="15.75" customHeight="1" x14ac:dyDescent="0.4">
      <c r="A35" s="57">
        <v>46266</v>
      </c>
      <c r="B35" s="20">
        <v>17.253</v>
      </c>
      <c r="C35" s="20">
        <v>18.853999999999999</v>
      </c>
      <c r="D35" s="20">
        <v>19.349</v>
      </c>
      <c r="E35" s="20">
        <v>19.402000000000001</v>
      </c>
      <c r="F35" s="20">
        <v>20.45</v>
      </c>
      <c r="G35" s="20">
        <v>20.946999999999999</v>
      </c>
      <c r="H35" s="58">
        <v>21.2</v>
      </c>
      <c r="I35" s="59">
        <f t="shared" si="5"/>
        <v>18.023851851851852</v>
      </c>
      <c r="J35" s="59">
        <f t="shared" si="6"/>
        <v>19.092333333333332</v>
      </c>
      <c r="K35" s="60">
        <v>14</v>
      </c>
      <c r="L35" s="61">
        <f t="shared" si="7"/>
        <v>3.7037037037037035E-2</v>
      </c>
      <c r="M35" s="20">
        <v>14.33</v>
      </c>
      <c r="N35" s="62">
        <v>16.34</v>
      </c>
      <c r="O35" s="20">
        <v>18.329999999999998</v>
      </c>
      <c r="P35" s="20">
        <v>20.56</v>
      </c>
      <c r="Q35" s="20">
        <v>21.93</v>
      </c>
      <c r="R35" s="63">
        <f t="shared" si="4"/>
        <v>8.2199999999999989</v>
      </c>
      <c r="S35" s="64">
        <f t="shared" si="8"/>
        <v>9.5174262734584444E-2</v>
      </c>
      <c r="T35" s="65">
        <f t="shared" si="44"/>
        <v>0.87698898408812731</v>
      </c>
      <c r="U35" s="65">
        <f t="shared" si="44"/>
        <v>0.89143480632842342</v>
      </c>
      <c r="V35" s="65">
        <f t="shared" si="10"/>
        <v>0.79474708171206232</v>
      </c>
      <c r="W35" s="65">
        <f t="shared" si="11"/>
        <v>0.74509803921568629</v>
      </c>
      <c r="X35" s="61">
        <f t="shared" si="12"/>
        <v>9.2795455862748455E-2</v>
      </c>
      <c r="Y35" s="66">
        <f t="shared" si="13"/>
        <v>9.2670858674363379E-2</v>
      </c>
      <c r="Z35" s="61">
        <f t="shared" si="14"/>
        <v>5.9281528180764542E-2</v>
      </c>
      <c r="AA35" s="67">
        <f t="shared" si="15"/>
        <v>18.023851851851852</v>
      </c>
      <c r="AB35" s="68">
        <f t="shared" si="16"/>
        <v>5.5875152998776025E-2</v>
      </c>
      <c r="AC35" s="69">
        <f t="shared" si="17"/>
        <v>0.10305090892606193</v>
      </c>
      <c r="AD35" s="70">
        <f>_xlfn.PERCENTILE.EXC(AC35:$AC$5675,0.5)</f>
        <v>8.7351502445842069E-2</v>
      </c>
      <c r="AE35" s="70">
        <f>_xlfn.PERCENTILE.EXC($AC35:AC$5675,0.35)</f>
        <v>5.0953012395626891E-2</v>
      </c>
      <c r="AF35" s="71">
        <f t="shared" si="41"/>
        <v>2.6783166867399177E-2</v>
      </c>
      <c r="AG35" s="70">
        <f t="shared" si="42"/>
        <v>-0.19198182511420461</v>
      </c>
      <c r="AH35" s="70">
        <f t="shared" si="43"/>
        <v>-0.23906962545163321</v>
      </c>
      <c r="AI35" s="61" t="str">
        <f t="shared" si="21"/>
        <v>Short VOL</v>
      </c>
      <c r="AJ35" s="68" t="str">
        <f t="shared" si="22"/>
        <v>Short VOL</v>
      </c>
      <c r="AK35" s="72" t="str">
        <f t="shared" si="23"/>
        <v>00631L</v>
      </c>
      <c r="AL35" s="73">
        <f t="shared" si="24"/>
        <v>1</v>
      </c>
      <c r="AM35" s="72" t="str">
        <f t="shared" si="38"/>
        <v>00631L</v>
      </c>
      <c r="AN35" s="73">
        <f t="shared" si="25"/>
        <v>1</v>
      </c>
      <c r="AO35" s="74" t="str">
        <f>IF(AC35&gt;AF35,"00631L",IF(AC35&lt;AH35,"00631L",IF(AC35&lt;AG35,AO69,"00635U")))</f>
        <v>00631L</v>
      </c>
      <c r="AP35" s="20">
        <f t="shared" si="26"/>
        <v>1</v>
      </c>
      <c r="AQ35" s="74" t="str">
        <f t="shared" si="27"/>
        <v>00631L</v>
      </c>
      <c r="AR35" s="20">
        <f t="shared" si="28"/>
        <v>1</v>
      </c>
      <c r="AS35" s="74" t="str">
        <f t="shared" si="29"/>
        <v>00631L</v>
      </c>
      <c r="AT35" s="20">
        <f t="shared" si="30"/>
        <v>1</v>
      </c>
      <c r="AU35" s="74" t="str">
        <f t="shared" si="31"/>
        <v>00631L</v>
      </c>
      <c r="AV35" s="20">
        <f t="shared" si="32"/>
        <v>1</v>
      </c>
      <c r="AW35" s="74" t="str">
        <f t="shared" si="33"/>
        <v>00631L</v>
      </c>
      <c r="AX35" s="20">
        <f t="shared" si="34"/>
        <v>1</v>
      </c>
      <c r="AY35" s="20">
        <f t="shared" si="35"/>
        <v>0</v>
      </c>
      <c r="AZ35" s="57">
        <v>46267</v>
      </c>
      <c r="BA35" s="75">
        <v>107.7</v>
      </c>
      <c r="BB35" s="33">
        <v>108.45</v>
      </c>
      <c r="BC35" s="76">
        <f t="shared" si="39"/>
        <v>104.38166666666667</v>
      </c>
      <c r="BD35" s="76">
        <f t="shared" si="40"/>
        <v>104.49416666666667</v>
      </c>
      <c r="BE35" s="77">
        <f t="shared" si="36"/>
        <v>3.8975554455603578E-2</v>
      </c>
      <c r="BF35" s="77">
        <f t="shared" si="37"/>
        <v>3.0679543515188222E-2</v>
      </c>
      <c r="BG35" s="23"/>
      <c r="BH35" s="23"/>
      <c r="BI35" s="23"/>
      <c r="BJ35" s="23"/>
      <c r="BK35" s="23"/>
      <c r="BL35" s="23"/>
      <c r="BM35" s="23"/>
    </row>
    <row r="36" spans="1:65" ht="15.75" customHeight="1" x14ac:dyDescent="0.4">
      <c r="A36" s="57">
        <v>46265</v>
      </c>
      <c r="B36" s="20">
        <v>16.559999999999999</v>
      </c>
      <c r="C36" s="20">
        <v>18.443000000000001</v>
      </c>
      <c r="D36" s="20">
        <v>19.050999999999998</v>
      </c>
      <c r="E36" s="20">
        <v>19.25</v>
      </c>
      <c r="F36" s="20">
        <v>20.398</v>
      </c>
      <c r="G36" s="20">
        <v>20.925000000000001</v>
      </c>
      <c r="H36" s="58">
        <v>21.175000000000001</v>
      </c>
      <c r="I36" s="59">
        <f t="shared" si="5"/>
        <v>17.396888888888888</v>
      </c>
      <c r="J36" s="59">
        <f t="shared" si="6"/>
        <v>18.713222222222221</v>
      </c>
      <c r="K36" s="60">
        <v>15</v>
      </c>
      <c r="L36" s="61">
        <f t="shared" si="7"/>
        <v>3.7037037037037035E-2</v>
      </c>
      <c r="M36" s="20">
        <v>12.34</v>
      </c>
      <c r="N36" s="62">
        <v>14.92</v>
      </c>
      <c r="O36" s="20">
        <v>17.53</v>
      </c>
      <c r="P36" s="20">
        <v>20.170000000000002</v>
      </c>
      <c r="Q36" s="20">
        <v>21.87</v>
      </c>
      <c r="R36" s="63">
        <f t="shared" si="4"/>
        <v>10.440000000000005</v>
      </c>
      <c r="S36" s="64">
        <f>(N36-N37)/N37</f>
        <v>3.395703395703397E-2</v>
      </c>
      <c r="T36" s="65">
        <f>M36/N36</f>
        <v>0.82707774798927614</v>
      </c>
      <c r="U36" s="65">
        <f>N36/O36</f>
        <v>0.85111237877923551</v>
      </c>
      <c r="V36" s="65">
        <f>N36/P36</f>
        <v>0.7397124442240951</v>
      </c>
      <c r="W36" s="65">
        <f>N36/Q36</f>
        <v>0.68221307727480562</v>
      </c>
      <c r="X36" s="61">
        <f>(C36-B36)/B36</f>
        <v>0.11370772946859921</v>
      </c>
      <c r="Y36" s="66">
        <f>(H36-E36)/E36</f>
        <v>0.10000000000000003</v>
      </c>
      <c r="Z36" s="61">
        <f>(J36-I36)/I36</f>
        <v>7.5664869836241433E-2</v>
      </c>
      <c r="AA36" s="67">
        <f>B36*(K36*L36)+C36*(1-(K36*L36))</f>
        <v>17.396888888888888</v>
      </c>
      <c r="AB36" s="68">
        <f>(B36-N36)/N36</f>
        <v>0.10991957104557633</v>
      </c>
      <c r="AC36" s="69">
        <f>(AA36-N36)/N36</f>
        <v>0.16601131963062254</v>
      </c>
      <c r="AD36" s="70">
        <f>_xlfn.PERCENTILE.EXC(AC36:$AC$5675,0.5)</f>
        <v>8.7335325691006133E-2</v>
      </c>
      <c r="AE36" s="70">
        <f>_xlfn.PERCENTILE.EXC($AC36:AC$5675,0.35)</f>
        <v>5.0914795117869491E-2</v>
      </c>
      <c r="AF36" s="71">
        <f t="shared" si="41"/>
        <v>2.6297622994109312E-2</v>
      </c>
      <c r="AG36" s="70">
        <f t="shared" si="42"/>
        <v>-0.19198182511420461</v>
      </c>
      <c r="AH36" s="70">
        <f t="shared" si="43"/>
        <v>-0.23906962545163321</v>
      </c>
      <c r="AI36" s="61" t="str">
        <f t="shared" si="21"/>
        <v>Short VOL</v>
      </c>
      <c r="AJ36" s="68" t="str">
        <f t="shared" si="22"/>
        <v>Short VOL</v>
      </c>
      <c r="AK36" s="72" t="str">
        <f t="shared" si="23"/>
        <v>00631L</v>
      </c>
      <c r="AL36" s="73">
        <f t="shared" si="24"/>
        <v>1</v>
      </c>
      <c r="AM36" s="72" t="str">
        <f t="shared" si="38"/>
        <v>00631L</v>
      </c>
      <c r="AN36" s="73">
        <f t="shared" si="25"/>
        <v>1</v>
      </c>
      <c r="AO36" s="74" t="str">
        <f>IF(AC36&gt;AF36,"00631L",IF(AC36&lt;AH36,"00631L",IF(AC36&lt;AG36,AO69,"00635U")))</f>
        <v>00631L</v>
      </c>
      <c r="AP36" s="20">
        <f t="shared" si="26"/>
        <v>1</v>
      </c>
      <c r="AQ36" s="74" t="str">
        <f t="shared" si="27"/>
        <v>00631L</v>
      </c>
      <c r="AR36" s="20">
        <f t="shared" si="28"/>
        <v>1</v>
      </c>
      <c r="AS36" s="74" t="str">
        <f t="shared" si="29"/>
        <v>00631L</v>
      </c>
      <c r="AT36" s="20">
        <f t="shared" si="30"/>
        <v>1</v>
      </c>
      <c r="AU36" s="74" t="str">
        <f t="shared" si="31"/>
        <v>00631L</v>
      </c>
      <c r="AV36" s="20">
        <f t="shared" si="32"/>
        <v>1</v>
      </c>
      <c r="AW36" s="74" t="str">
        <f t="shared" si="33"/>
        <v>00631L</v>
      </c>
      <c r="AX36" s="20">
        <f t="shared" si="34"/>
        <v>1</v>
      </c>
      <c r="AY36" s="20">
        <f t="shared" si="35"/>
        <v>0</v>
      </c>
      <c r="AZ36" s="57">
        <v>46266</v>
      </c>
      <c r="BA36" s="75">
        <v>106.5</v>
      </c>
      <c r="BB36" s="33">
        <v>106.25</v>
      </c>
      <c r="BC36" s="76">
        <f t="shared" si="39"/>
        <v>104.30999999999999</v>
      </c>
      <c r="BD36" s="76">
        <f t="shared" si="40"/>
        <v>104.34916666666668</v>
      </c>
      <c r="BE36" s="77">
        <f t="shared" si="36"/>
        <v>1.8598408589780579E-2</v>
      </c>
      <c r="BF36" s="77">
        <f t="shared" si="37"/>
        <v>2.0611887972272487E-2</v>
      </c>
      <c r="BG36" s="23"/>
      <c r="BH36" s="23"/>
      <c r="BI36" s="23"/>
      <c r="BJ36" s="23"/>
      <c r="BK36" s="23"/>
      <c r="BL36" s="23"/>
      <c r="BM36" s="23"/>
    </row>
    <row r="37" spans="1:65" ht="15.75" customHeight="1" x14ac:dyDescent="0.4">
      <c r="A37" s="57">
        <v>46262</v>
      </c>
      <c r="B37" s="20">
        <v>16.934999999999999</v>
      </c>
      <c r="C37" s="20">
        <v>18.7</v>
      </c>
      <c r="D37" s="20">
        <v>19.36</v>
      </c>
      <c r="E37" s="20">
        <v>19.501999999999999</v>
      </c>
      <c r="F37" s="20">
        <v>20.648</v>
      </c>
      <c r="G37" s="20">
        <v>21.152000000000001</v>
      </c>
      <c r="H37" s="58">
        <v>21.425000000000001</v>
      </c>
      <c r="I37" s="59">
        <f t="shared" si="5"/>
        <v>17.523333333333333</v>
      </c>
      <c r="J37" s="59">
        <f t="shared" si="6"/>
        <v>18.919999999999998</v>
      </c>
      <c r="K37" s="60">
        <v>18</v>
      </c>
      <c r="L37" s="61">
        <f t="shared" si="7"/>
        <v>3.7037037037037035E-2</v>
      </c>
      <c r="M37" s="20">
        <v>11.22</v>
      </c>
      <c r="N37" s="62">
        <v>14.43</v>
      </c>
      <c r="O37" s="20">
        <v>17.48</v>
      </c>
      <c r="P37" s="20">
        <v>20.3</v>
      </c>
      <c r="Q37" s="20">
        <v>22.16</v>
      </c>
      <c r="R37" s="63">
        <f t="shared" si="4"/>
        <v>12.130000000000003</v>
      </c>
      <c r="S37" s="64">
        <f>(N37-N38)/N38</f>
        <v>-5.5134390075809838E-3</v>
      </c>
      <c r="T37" s="65">
        <f>M37/N37</f>
        <v>0.77754677754677759</v>
      </c>
      <c r="U37" s="65">
        <f>N37/O37</f>
        <v>0.82551487414187641</v>
      </c>
      <c r="V37" s="65">
        <f>N37/P37</f>
        <v>0.71083743842364533</v>
      </c>
      <c r="W37" s="65">
        <f>N37/Q37</f>
        <v>0.65117328519855588</v>
      </c>
      <c r="X37" s="61">
        <f>(C37-B37)/B37</f>
        <v>0.10422202539120169</v>
      </c>
      <c r="Y37" s="66">
        <f>(H37-E37)/E37</f>
        <v>9.8605271254230437E-2</v>
      </c>
      <c r="Z37" s="61">
        <f>(J37-I37)/I37</f>
        <v>7.9703252805782651E-2</v>
      </c>
      <c r="AA37" s="67">
        <f>B37*(K37*L37)+C37*(1-(K37*L37))</f>
        <v>17.523333333333333</v>
      </c>
      <c r="AB37" s="68">
        <f>(B37-N37)/N37</f>
        <v>0.17359667359667352</v>
      </c>
      <c r="AC37" s="69">
        <f>(AA37-N37)/N37</f>
        <v>0.2143682143682144</v>
      </c>
      <c r="AD37" s="70">
        <f>_xlfn.PERCENTILE.EXC(AC37:$AC$5675,0.5)</f>
        <v>8.7319148936170196E-2</v>
      </c>
      <c r="AE37" s="70">
        <f>_xlfn.PERCENTILE.EXC($AC37:AC$5675,0.35)</f>
        <v>5.0876577840112083E-2</v>
      </c>
      <c r="AF37" s="71">
        <f t="shared" si="41"/>
        <v>2.5826352012861212E-2</v>
      </c>
      <c r="AG37" s="70">
        <f t="shared" si="42"/>
        <v>-0.19198182511420461</v>
      </c>
      <c r="AH37" s="70">
        <f t="shared" si="43"/>
        <v>-0.23906962545163321</v>
      </c>
      <c r="AI37" s="61" t="str">
        <f t="shared" si="21"/>
        <v>Short VOL</v>
      </c>
      <c r="AJ37" s="68" t="str">
        <f t="shared" si="22"/>
        <v>Short VOL</v>
      </c>
      <c r="AK37" s="72" t="str">
        <f t="shared" si="23"/>
        <v>00631L</v>
      </c>
      <c r="AL37" s="73">
        <f t="shared" si="24"/>
        <v>1</v>
      </c>
      <c r="AM37" s="72" t="str">
        <f t="shared" si="38"/>
        <v>00631L</v>
      </c>
      <c r="AN37" s="73">
        <f t="shared" si="25"/>
        <v>1</v>
      </c>
      <c r="AO37" s="74" t="str">
        <f>IF(AC37&gt;AF37,"00631L",IF(AC37&lt;AH37,"00631L",IF(AC37&lt;AG37,AO69,"00635U")))</f>
        <v>00631L</v>
      </c>
      <c r="AP37" s="20">
        <f t="shared" si="26"/>
        <v>1</v>
      </c>
      <c r="AQ37" s="74" t="str">
        <f t="shared" si="27"/>
        <v>00631L</v>
      </c>
      <c r="AR37" s="20">
        <f t="shared" si="28"/>
        <v>1</v>
      </c>
      <c r="AS37" s="74" t="str">
        <f t="shared" si="29"/>
        <v>00631L</v>
      </c>
      <c r="AT37" s="20">
        <f t="shared" si="30"/>
        <v>1</v>
      </c>
      <c r="AU37" s="74" t="str">
        <f t="shared" si="31"/>
        <v>00631L</v>
      </c>
      <c r="AV37" s="20">
        <f t="shared" si="32"/>
        <v>1</v>
      </c>
      <c r="AW37" s="74" t="str">
        <f t="shared" si="33"/>
        <v>00631L</v>
      </c>
      <c r="AX37" s="20">
        <f t="shared" si="34"/>
        <v>1</v>
      </c>
      <c r="AY37" s="20">
        <f t="shared" si="35"/>
        <v>0</v>
      </c>
      <c r="AZ37" s="57">
        <v>46265</v>
      </c>
      <c r="BA37" s="75">
        <v>105.6</v>
      </c>
      <c r="BB37" s="33">
        <v>106.95</v>
      </c>
      <c r="BC37" s="76">
        <f t="shared" si="39"/>
        <v>104.30749999999999</v>
      </c>
      <c r="BD37" s="76">
        <f t="shared" si="40"/>
        <v>104.29916666666666</v>
      </c>
      <c r="BE37" s="77">
        <f t="shared" si="36"/>
        <v>2.5333748771660836E-2</v>
      </c>
      <c r="BF37" s="77">
        <f t="shared" si="37"/>
        <v>1.247213544371556E-2</v>
      </c>
      <c r="BG37" s="23"/>
      <c r="BH37" s="23"/>
      <c r="BI37" s="23"/>
      <c r="BJ37" s="23"/>
      <c r="BK37" s="23"/>
      <c r="BL37" s="23"/>
      <c r="BM37" s="23"/>
    </row>
    <row r="38" spans="1:65" ht="15.75" customHeight="1" x14ac:dyDescent="0.4">
      <c r="A38" s="57">
        <v>46261</v>
      </c>
      <c r="B38" s="20">
        <v>16.661000000000001</v>
      </c>
      <c r="C38" s="20">
        <v>18.527999999999999</v>
      </c>
      <c r="D38" s="20">
        <v>19.312000000000001</v>
      </c>
      <c r="E38" s="20">
        <v>19.498000000000001</v>
      </c>
      <c r="F38" s="20">
        <v>20.596</v>
      </c>
      <c r="G38" s="20">
        <v>21.125</v>
      </c>
      <c r="H38" s="58">
        <v>21.425000000000001</v>
      </c>
      <c r="I38" s="59">
        <f t="shared" si="5"/>
        <v>17.214185185185187</v>
      </c>
      <c r="J38" s="59">
        <f t="shared" si="6"/>
        <v>18.760296296296296</v>
      </c>
      <c r="K38" s="60">
        <v>19</v>
      </c>
      <c r="L38" s="61">
        <f t="shared" si="7"/>
        <v>3.7037037037037035E-2</v>
      </c>
      <c r="M38" s="20">
        <v>12.1</v>
      </c>
      <c r="N38" s="62">
        <v>14.51</v>
      </c>
      <c r="O38" s="20">
        <v>17.559999999999999</v>
      </c>
      <c r="P38" s="20">
        <v>20.36</v>
      </c>
      <c r="Q38" s="20">
        <v>22.24</v>
      </c>
      <c r="R38" s="63">
        <f t="shared" si="4"/>
        <v>11.310000000000002</v>
      </c>
      <c r="S38" s="64">
        <f t="shared" ref="S38:S101" si="45">(N38-N39)/N39</f>
        <v>-4.6022353714661478E-2</v>
      </c>
      <c r="T38" s="65">
        <f t="shared" ref="T38:U53" si="46">M38/N38</f>
        <v>0.83390764989662303</v>
      </c>
      <c r="U38" s="65">
        <f t="shared" si="46"/>
        <v>0.82630979498861057</v>
      </c>
      <c r="V38" s="65">
        <f t="shared" ref="V38:V101" si="47">N38/P38</f>
        <v>0.71267190569744598</v>
      </c>
      <c r="W38" s="65">
        <f t="shared" ref="W38:W101" si="48">N38/Q38</f>
        <v>0.65242805755395683</v>
      </c>
      <c r="X38" s="61">
        <f t="shared" ref="X38:X101" si="49">(C38-B38)/B38</f>
        <v>0.11205809975391616</v>
      </c>
      <c r="Y38" s="66">
        <f t="shared" ref="Y38:Y101" si="50">(H38-E38)/E38</f>
        <v>9.8830649297363807E-2</v>
      </c>
      <c r="Z38" s="61">
        <f t="shared" ref="Z38:Z101" si="51">(J38-I38)/I38</f>
        <v>8.9816107731995262E-2</v>
      </c>
      <c r="AA38" s="67">
        <f t="shared" ref="AA38:AA101" si="52">B38*(K38*L38)+C38*(1-(K38*L38))</f>
        <v>17.214185185185187</v>
      </c>
      <c r="AB38" s="68">
        <f t="shared" ref="AB38:AB101" si="53">(B38-N38)/N38</f>
        <v>0.14824259131633366</v>
      </c>
      <c r="AC38" s="69">
        <f t="shared" ref="AC38:AC101" si="54">(AA38-N38)/N38</f>
        <v>0.18636700104653253</v>
      </c>
      <c r="AD38" s="70">
        <f>_xlfn.PERCENTILE.EXC(AC38:$AC$5675,0.5)</f>
        <v>8.7313045753135338E-2</v>
      </c>
      <c r="AE38" s="70">
        <f>_xlfn.PERCENTILE.EXC($AC38:AC$5675,0.35)</f>
        <v>5.0856057289279021E-2</v>
      </c>
      <c r="AF38" s="71">
        <f t="shared" si="41"/>
        <v>2.5826352012861212E-2</v>
      </c>
      <c r="AG38" s="70">
        <f t="shared" si="42"/>
        <v>-0.19198182511420461</v>
      </c>
      <c r="AH38" s="70">
        <f t="shared" si="43"/>
        <v>-0.23906962545163321</v>
      </c>
      <c r="AI38" s="61" t="str">
        <f t="shared" si="21"/>
        <v>Short VOL</v>
      </c>
      <c r="AJ38" s="68" t="str">
        <f t="shared" si="22"/>
        <v>Short VOL</v>
      </c>
      <c r="AK38" s="72" t="str">
        <f t="shared" si="23"/>
        <v>00631L</v>
      </c>
      <c r="AL38" s="73">
        <f t="shared" si="24"/>
        <v>1</v>
      </c>
      <c r="AM38" s="72" t="str">
        <f t="shared" si="38"/>
        <v>00631L</v>
      </c>
      <c r="AN38" s="73">
        <f t="shared" si="25"/>
        <v>1</v>
      </c>
      <c r="AO38" s="74" t="str">
        <f>IF(AC38&gt;AF38,"00631L",IF(AC38&lt;AH38,"00631L",IF(AC38&lt;AG38,AO69,"00635U")))</f>
        <v>00631L</v>
      </c>
      <c r="AP38" s="20">
        <f t="shared" si="26"/>
        <v>1</v>
      </c>
      <c r="AQ38" s="74" t="str">
        <f t="shared" si="27"/>
        <v>00631L</v>
      </c>
      <c r="AR38" s="20">
        <f t="shared" si="28"/>
        <v>1</v>
      </c>
      <c r="AS38" s="74" t="str">
        <f t="shared" si="29"/>
        <v>00631L</v>
      </c>
      <c r="AT38" s="20">
        <f t="shared" si="30"/>
        <v>1</v>
      </c>
      <c r="AU38" s="74" t="str">
        <f t="shared" si="31"/>
        <v>00631L</v>
      </c>
      <c r="AV38" s="20">
        <f t="shared" si="32"/>
        <v>1</v>
      </c>
      <c r="AW38" s="74" t="str">
        <f t="shared" si="33"/>
        <v>00631L</v>
      </c>
      <c r="AX38" s="20">
        <f t="shared" si="34"/>
        <v>1</v>
      </c>
      <c r="AY38" s="20">
        <f t="shared" si="35"/>
        <v>0</v>
      </c>
      <c r="AZ38" s="57">
        <v>46262</v>
      </c>
      <c r="BA38" s="75">
        <v>107.1</v>
      </c>
      <c r="BB38" s="33">
        <v>106.5</v>
      </c>
      <c r="BC38" s="76">
        <f t="shared" si="39"/>
        <v>104.31833333333334</v>
      </c>
      <c r="BD38" s="76">
        <f t="shared" si="40"/>
        <v>104.31</v>
      </c>
      <c r="BE38" s="77">
        <f t="shared" si="36"/>
        <v>2.0913549871387174E-2</v>
      </c>
      <c r="BF38" s="77">
        <f t="shared" si="37"/>
        <v>2.6747195858498628E-2</v>
      </c>
      <c r="BG38" s="23"/>
      <c r="BH38" s="23"/>
      <c r="BI38" s="23"/>
      <c r="BJ38" s="23"/>
      <c r="BK38" s="23"/>
      <c r="BL38" s="23"/>
      <c r="BM38" s="23"/>
    </row>
    <row r="39" spans="1:65" ht="15.75" customHeight="1" x14ac:dyDescent="0.4">
      <c r="A39" s="57">
        <v>46260</v>
      </c>
      <c r="B39" s="20">
        <v>17.155000000000001</v>
      </c>
      <c r="C39" s="20">
        <v>18.853999999999999</v>
      </c>
      <c r="D39" s="20">
        <v>19.599</v>
      </c>
      <c r="E39" s="20">
        <v>19.748999999999999</v>
      </c>
      <c r="F39" s="20">
        <v>20.849</v>
      </c>
      <c r="G39" s="20">
        <v>21.375</v>
      </c>
      <c r="H39" s="58">
        <v>21.652999999999999</v>
      </c>
      <c r="I39" s="59">
        <f t="shared" si="5"/>
        <v>17.595481481481482</v>
      </c>
      <c r="J39" s="59">
        <f t="shared" si="6"/>
        <v>19.047148148148146</v>
      </c>
      <c r="K39" s="60">
        <v>20</v>
      </c>
      <c r="L39" s="61">
        <f t="shared" si="7"/>
        <v>3.7037037037037035E-2</v>
      </c>
      <c r="M39" s="20">
        <v>13.33</v>
      </c>
      <c r="N39" s="62">
        <v>15.21</v>
      </c>
      <c r="O39" s="20">
        <v>17.989999999999998</v>
      </c>
      <c r="P39" s="20">
        <v>20.64</v>
      </c>
      <c r="Q39" s="20">
        <v>22.42</v>
      </c>
      <c r="R39" s="63">
        <f t="shared" si="4"/>
        <v>10.089999999999996</v>
      </c>
      <c r="S39" s="64">
        <f t="shared" si="45"/>
        <v>-1.5533980582524171E-2</v>
      </c>
      <c r="T39" s="65">
        <f t="shared" si="46"/>
        <v>0.8763971071663379</v>
      </c>
      <c r="U39" s="65">
        <f t="shared" si="46"/>
        <v>0.84546970539188449</v>
      </c>
      <c r="V39" s="65">
        <f t="shared" si="47"/>
        <v>0.73691860465116277</v>
      </c>
      <c r="W39" s="65">
        <f t="shared" si="48"/>
        <v>0.67841213202497763</v>
      </c>
      <c r="X39" s="61">
        <f t="shared" si="49"/>
        <v>9.9038181288254035E-2</v>
      </c>
      <c r="Y39" s="66">
        <f t="shared" si="50"/>
        <v>9.6409944807332018E-2</v>
      </c>
      <c r="Z39" s="61">
        <f t="shared" si="51"/>
        <v>8.2502241737146195E-2</v>
      </c>
      <c r="AA39" s="67">
        <f t="shared" si="52"/>
        <v>17.595481481481482</v>
      </c>
      <c r="AB39" s="68">
        <f t="shared" si="53"/>
        <v>0.12787639710716636</v>
      </c>
      <c r="AC39" s="69">
        <f t="shared" si="54"/>
        <v>0.15683638931502175</v>
      </c>
      <c r="AD39" s="70">
        <f>_xlfn.PERCENTILE.EXC(AC39:$AC$5675,0.5)</f>
        <v>8.7306942570100493E-2</v>
      </c>
      <c r="AE39" s="70">
        <f>_xlfn.PERCENTILE.EXC($AC39:AC$5675,0.35)</f>
        <v>5.0835536738445965E-2</v>
      </c>
      <c r="AF39" s="71">
        <f t="shared" si="41"/>
        <v>2.5826352012861212E-2</v>
      </c>
      <c r="AG39" s="70">
        <f t="shared" si="42"/>
        <v>-0.19198182511420461</v>
      </c>
      <c r="AH39" s="70">
        <f t="shared" si="43"/>
        <v>-0.23906962545163321</v>
      </c>
      <c r="AI39" s="61" t="str">
        <f t="shared" si="21"/>
        <v>Short VOL</v>
      </c>
      <c r="AJ39" s="68" t="str">
        <f t="shared" si="22"/>
        <v>Short VOL</v>
      </c>
      <c r="AK39" s="72" t="str">
        <f t="shared" si="23"/>
        <v>00631L</v>
      </c>
      <c r="AL39" s="73">
        <f t="shared" si="24"/>
        <v>1</v>
      </c>
      <c r="AM39" s="72" t="str">
        <f t="shared" si="38"/>
        <v>00631L</v>
      </c>
      <c r="AN39" s="73">
        <f t="shared" si="25"/>
        <v>1</v>
      </c>
      <c r="AO39" s="74" t="str">
        <f>IF(AC39&gt;AF39,"00631L",IF(AC39&lt;AH39,"00631L",IF(AC39&lt;AG39,AO69,"00635U")))</f>
        <v>00631L</v>
      </c>
      <c r="AP39" s="20">
        <f t="shared" si="26"/>
        <v>1</v>
      </c>
      <c r="AQ39" s="74" t="str">
        <f t="shared" si="27"/>
        <v>00631L</v>
      </c>
      <c r="AR39" s="20">
        <f t="shared" si="28"/>
        <v>1</v>
      </c>
      <c r="AS39" s="74" t="str">
        <f t="shared" si="29"/>
        <v>00631L</v>
      </c>
      <c r="AT39" s="20">
        <f t="shared" si="30"/>
        <v>1</v>
      </c>
      <c r="AU39" s="74" t="str">
        <f t="shared" si="31"/>
        <v>00631L</v>
      </c>
      <c r="AV39" s="20">
        <f t="shared" si="32"/>
        <v>1</v>
      </c>
      <c r="AW39" s="74" t="str">
        <f t="shared" si="33"/>
        <v>00631L</v>
      </c>
      <c r="AX39" s="20">
        <f t="shared" si="34"/>
        <v>1</v>
      </c>
      <c r="AY39" s="20">
        <f t="shared" si="35"/>
        <v>0</v>
      </c>
      <c r="AZ39" s="57">
        <v>46261</v>
      </c>
      <c r="BA39" s="75">
        <v>106.5</v>
      </c>
      <c r="BB39" s="33">
        <v>105.9</v>
      </c>
      <c r="BC39" s="76">
        <f t="shared" si="39"/>
        <v>104.30499999999999</v>
      </c>
      <c r="BD39" s="76">
        <f t="shared" si="40"/>
        <v>104.31833333333334</v>
      </c>
      <c r="BE39" s="77">
        <f t="shared" si="36"/>
        <v>1.5291692632184585E-2</v>
      </c>
      <c r="BF39" s="77">
        <f t="shared" si="37"/>
        <v>2.0913549871387174E-2</v>
      </c>
      <c r="BG39" s="23"/>
      <c r="BH39" s="23"/>
      <c r="BI39" s="23"/>
      <c r="BJ39" s="23"/>
      <c r="BK39" s="23"/>
      <c r="BL39" s="23"/>
      <c r="BM39" s="23"/>
    </row>
    <row r="40" spans="1:65" ht="15.75" customHeight="1" x14ac:dyDescent="0.4">
      <c r="A40" s="57">
        <v>46259</v>
      </c>
      <c r="B40" s="20">
        <v>17.204000000000001</v>
      </c>
      <c r="C40" s="20">
        <v>18.925000000000001</v>
      </c>
      <c r="D40" s="20">
        <v>19.696000000000002</v>
      </c>
      <c r="E40" s="20">
        <v>19.850000000000001</v>
      </c>
      <c r="F40" s="20">
        <v>20.971</v>
      </c>
      <c r="G40" s="20">
        <v>21.498999999999999</v>
      </c>
      <c r="H40" s="58">
        <v>21.742999999999999</v>
      </c>
      <c r="I40" s="59">
        <f t="shared" si="5"/>
        <v>17.586444444444446</v>
      </c>
      <c r="J40" s="59">
        <f t="shared" si="6"/>
        <v>19.096333333333334</v>
      </c>
      <c r="K40" s="60">
        <v>21</v>
      </c>
      <c r="L40" s="61">
        <f t="shared" si="7"/>
        <v>3.7037037037037035E-2</v>
      </c>
      <c r="M40" s="20">
        <v>13.45</v>
      </c>
      <c r="N40" s="62">
        <v>15.45</v>
      </c>
      <c r="O40" s="20">
        <v>18.21</v>
      </c>
      <c r="P40" s="20">
        <v>20.84</v>
      </c>
      <c r="Q40" s="20">
        <v>22.61</v>
      </c>
      <c r="R40" s="63">
        <f t="shared" si="4"/>
        <v>10.149999999999999</v>
      </c>
      <c r="S40" s="64">
        <f t="shared" si="45"/>
        <v>-2.5236593059936932E-2</v>
      </c>
      <c r="T40" s="65">
        <f t="shared" si="46"/>
        <v>0.87055016181229772</v>
      </c>
      <c r="U40" s="65">
        <f t="shared" si="46"/>
        <v>0.84843492586490932</v>
      </c>
      <c r="V40" s="65">
        <f t="shared" si="47"/>
        <v>0.74136276391554701</v>
      </c>
      <c r="W40" s="65">
        <f t="shared" si="48"/>
        <v>0.68332596196373285</v>
      </c>
      <c r="X40" s="61">
        <f t="shared" si="49"/>
        <v>0.10003487561032318</v>
      </c>
      <c r="Y40" s="66">
        <f t="shared" si="50"/>
        <v>9.5365239294710177E-2</v>
      </c>
      <c r="Z40" s="61">
        <f t="shared" si="51"/>
        <v>8.5855267314471947E-2</v>
      </c>
      <c r="AA40" s="67">
        <f t="shared" si="52"/>
        <v>17.586444444444446</v>
      </c>
      <c r="AB40" s="68">
        <f t="shared" si="53"/>
        <v>0.11352750809061497</v>
      </c>
      <c r="AC40" s="69">
        <f t="shared" si="54"/>
        <v>0.13828119381517454</v>
      </c>
      <c r="AD40" s="70">
        <f>_xlfn.PERCENTILE.EXC(AC40:$AC$5675,0.5)</f>
        <v>8.7237542081510397E-2</v>
      </c>
      <c r="AE40" s="70">
        <f>_xlfn.PERCENTILE.EXC($AC40:AC$5675,0.35)</f>
        <v>5.081486092552049E-2</v>
      </c>
      <c r="AF40" s="71">
        <f t="shared" si="41"/>
        <v>2.5826352012861212E-2</v>
      </c>
      <c r="AG40" s="70">
        <f t="shared" si="42"/>
        <v>-0.19198182511420461</v>
      </c>
      <c r="AH40" s="70">
        <f t="shared" si="43"/>
        <v>-0.23906962545163321</v>
      </c>
      <c r="AI40" s="61" t="str">
        <f t="shared" si="21"/>
        <v>Short VOL</v>
      </c>
      <c r="AJ40" s="68" t="str">
        <f t="shared" si="22"/>
        <v>Short VOL</v>
      </c>
      <c r="AK40" s="72" t="str">
        <f t="shared" si="23"/>
        <v>00631L</v>
      </c>
      <c r="AL40" s="73">
        <f t="shared" si="24"/>
        <v>1</v>
      </c>
      <c r="AM40" s="72" t="str">
        <f t="shared" si="38"/>
        <v>00631L</v>
      </c>
      <c r="AN40" s="73">
        <f t="shared" si="25"/>
        <v>1</v>
      </c>
      <c r="AO40" s="74" t="str">
        <f>IF(AC40&gt;AF40,"00631L",IF(AC40&lt;AH40,"00631L",IF(AC40&lt;AG40,AO69,"00635U")))</f>
        <v>00631L</v>
      </c>
      <c r="AP40" s="20">
        <f t="shared" si="26"/>
        <v>1</v>
      </c>
      <c r="AQ40" s="74" t="str">
        <f t="shared" si="27"/>
        <v>00631L</v>
      </c>
      <c r="AR40" s="20">
        <f t="shared" si="28"/>
        <v>1</v>
      </c>
      <c r="AS40" s="74" t="str">
        <f t="shared" si="29"/>
        <v>00635U</v>
      </c>
      <c r="AT40" s="20">
        <f t="shared" si="30"/>
        <v>0</v>
      </c>
      <c r="AU40" s="74" t="str">
        <f t="shared" si="31"/>
        <v>00631L</v>
      </c>
      <c r="AV40" s="20">
        <f t="shared" si="32"/>
        <v>1</v>
      </c>
      <c r="AW40" s="74" t="str">
        <f t="shared" si="33"/>
        <v>00631L</v>
      </c>
      <c r="AX40" s="20">
        <f t="shared" si="34"/>
        <v>1</v>
      </c>
      <c r="AY40" s="20">
        <f t="shared" si="35"/>
        <v>0</v>
      </c>
      <c r="AZ40" s="57">
        <v>46260</v>
      </c>
      <c r="BA40" s="75">
        <v>104.1</v>
      </c>
      <c r="BB40" s="33">
        <v>104.4</v>
      </c>
      <c r="BC40" s="76">
        <f t="shared" si="39"/>
        <v>104.29833333333333</v>
      </c>
      <c r="BD40" s="76">
        <f t="shared" si="40"/>
        <v>104.27500000000001</v>
      </c>
      <c r="BE40" s="77">
        <f t="shared" si="36"/>
        <v>9.7476789338283144E-4</v>
      </c>
      <c r="BF40" s="77">
        <f t="shared" si="37"/>
        <v>-1.6782546152003008E-3</v>
      </c>
      <c r="BG40" s="23"/>
      <c r="BH40" s="23"/>
      <c r="BI40" s="23"/>
      <c r="BJ40" s="23"/>
      <c r="BK40" s="23"/>
      <c r="BL40" s="23"/>
      <c r="BM40" s="23"/>
    </row>
    <row r="41" spans="1:65" ht="15.75" customHeight="1" x14ac:dyDescent="0.4">
      <c r="A41" s="57">
        <v>46258</v>
      </c>
      <c r="B41" s="20">
        <v>17.588999999999999</v>
      </c>
      <c r="C41" s="20">
        <v>19.128</v>
      </c>
      <c r="D41" s="20">
        <v>19.849</v>
      </c>
      <c r="E41" s="20">
        <v>20.029</v>
      </c>
      <c r="F41" s="20">
        <v>21.108000000000001</v>
      </c>
      <c r="G41" s="20">
        <v>21.625</v>
      </c>
      <c r="H41" s="58">
        <v>21.914000000000001</v>
      </c>
      <c r="I41" s="59">
        <f t="shared" si="5"/>
        <v>17.873999999999999</v>
      </c>
      <c r="J41" s="59">
        <f t="shared" si="6"/>
        <v>19.261518518518518</v>
      </c>
      <c r="K41" s="60">
        <v>22</v>
      </c>
      <c r="L41" s="61">
        <f t="shared" si="7"/>
        <v>3.7037037037037035E-2</v>
      </c>
      <c r="M41" s="20">
        <v>14.07</v>
      </c>
      <c r="N41" s="62">
        <v>15.85</v>
      </c>
      <c r="O41" s="20">
        <v>18.559999999999999</v>
      </c>
      <c r="P41" s="20">
        <v>21.04</v>
      </c>
      <c r="Q41" s="20">
        <v>22.69</v>
      </c>
      <c r="R41" s="63">
        <f t="shared" si="4"/>
        <v>9.6799999999999926</v>
      </c>
      <c r="S41" s="64">
        <f t="shared" si="45"/>
        <v>4.7587574355584854E-2</v>
      </c>
      <c r="T41" s="65">
        <f t="shared" si="46"/>
        <v>0.88769716088328077</v>
      </c>
      <c r="U41" s="65">
        <f t="shared" si="46"/>
        <v>0.85398706896551724</v>
      </c>
      <c r="V41" s="65">
        <f t="shared" si="47"/>
        <v>0.75332699619771859</v>
      </c>
      <c r="W41" s="65">
        <f t="shared" si="48"/>
        <v>0.69854561480828559</v>
      </c>
      <c r="X41" s="61">
        <f t="shared" si="49"/>
        <v>8.7497867985672953E-2</v>
      </c>
      <c r="Y41" s="66">
        <f t="shared" si="50"/>
        <v>9.4113535373708201E-2</v>
      </c>
      <c r="Z41" s="61">
        <f t="shared" si="51"/>
        <v>7.7627756434962461E-2</v>
      </c>
      <c r="AA41" s="67">
        <f t="shared" si="52"/>
        <v>17.873999999999999</v>
      </c>
      <c r="AB41" s="68">
        <f t="shared" si="53"/>
        <v>0.10971608832807565</v>
      </c>
      <c r="AC41" s="69">
        <f t="shared" si="54"/>
        <v>0.1276971608832807</v>
      </c>
      <c r="AD41" s="70">
        <f>_xlfn.PERCENTILE.EXC(AC41:$AC$5675,0.5)</f>
        <v>8.7168141592920301E-2</v>
      </c>
      <c r="AE41" s="70">
        <f>_xlfn.PERCENTILE.EXC($AC41:AC$5675,0.35)</f>
        <v>5.0793253540040634E-2</v>
      </c>
      <c r="AF41" s="71">
        <f t="shared" si="41"/>
        <v>2.5826352012861212E-2</v>
      </c>
      <c r="AG41" s="70">
        <f t="shared" si="42"/>
        <v>-0.19198182511420461</v>
      </c>
      <c r="AH41" s="70">
        <f t="shared" si="43"/>
        <v>-0.23906962545163321</v>
      </c>
      <c r="AI41" s="61" t="str">
        <f t="shared" si="21"/>
        <v>Short VOL</v>
      </c>
      <c r="AJ41" s="68" t="str">
        <f t="shared" si="22"/>
        <v>Short VOL</v>
      </c>
      <c r="AK41" s="72" t="str">
        <f t="shared" si="23"/>
        <v>00631L</v>
      </c>
      <c r="AL41" s="73">
        <f t="shared" si="24"/>
        <v>1</v>
      </c>
      <c r="AM41" s="72" t="str">
        <f t="shared" si="38"/>
        <v>00631L</v>
      </c>
      <c r="AN41" s="73">
        <f t="shared" si="25"/>
        <v>1</v>
      </c>
      <c r="AO41" s="74" t="str">
        <f>IF(AC41&gt;AF41,"00631L",IF(AC41&lt;AH41,"00631L",IF(AC41&lt;AG41,AO69,"00635U")))</f>
        <v>00631L</v>
      </c>
      <c r="AP41" s="20">
        <f t="shared" si="26"/>
        <v>1</v>
      </c>
      <c r="AQ41" s="74" t="str">
        <f t="shared" si="27"/>
        <v>00635U</v>
      </c>
      <c r="AR41" s="20">
        <f t="shared" si="28"/>
        <v>0</v>
      </c>
      <c r="AS41" s="74" t="str">
        <f t="shared" si="29"/>
        <v>00635U</v>
      </c>
      <c r="AT41" s="20">
        <f t="shared" si="30"/>
        <v>0</v>
      </c>
      <c r="AU41" s="74" t="str">
        <f t="shared" si="31"/>
        <v>00631L</v>
      </c>
      <c r="AV41" s="20">
        <f t="shared" si="32"/>
        <v>1</v>
      </c>
      <c r="AW41" s="74" t="str">
        <f t="shared" si="33"/>
        <v>00631L</v>
      </c>
      <c r="AX41" s="20">
        <f t="shared" si="34"/>
        <v>1</v>
      </c>
      <c r="AY41" s="20">
        <f t="shared" si="35"/>
        <v>0</v>
      </c>
      <c r="AZ41" s="57">
        <v>46259</v>
      </c>
      <c r="BA41" s="75">
        <v>102.9</v>
      </c>
      <c r="BB41" s="33">
        <v>103.8</v>
      </c>
      <c r="BC41" s="76">
        <f t="shared" si="39"/>
        <v>104.315</v>
      </c>
      <c r="BD41" s="76">
        <f t="shared" si="40"/>
        <v>104.27333333333333</v>
      </c>
      <c r="BE41" s="77">
        <f t="shared" si="36"/>
        <v>-4.9369697550687873E-3</v>
      </c>
      <c r="BF41" s="77">
        <f t="shared" si="37"/>
        <v>-1.3170513394284131E-2</v>
      </c>
      <c r="BG41" s="23"/>
      <c r="BH41" s="23"/>
      <c r="BI41" s="23"/>
      <c r="BJ41" s="23"/>
      <c r="BK41" s="23"/>
      <c r="BL41" s="23"/>
      <c r="BM41" s="23"/>
    </row>
    <row r="42" spans="1:65" ht="15.75" customHeight="1" x14ac:dyDescent="0.4">
      <c r="A42" s="57">
        <v>46255</v>
      </c>
      <c r="B42" s="20">
        <v>17.501999999999999</v>
      </c>
      <c r="C42" s="20">
        <v>19.149999999999999</v>
      </c>
      <c r="D42" s="20">
        <v>19.879000000000001</v>
      </c>
      <c r="E42" s="20">
        <v>20.100000000000001</v>
      </c>
      <c r="F42" s="20">
        <v>21.210999999999999</v>
      </c>
      <c r="G42" s="20">
        <v>21.724</v>
      </c>
      <c r="H42" s="58">
        <v>22.024000000000001</v>
      </c>
      <c r="I42" s="59">
        <f t="shared" si="5"/>
        <v>17.624074074074073</v>
      </c>
      <c r="J42" s="59">
        <f t="shared" si="6"/>
        <v>19.204000000000001</v>
      </c>
      <c r="K42" s="60">
        <v>25</v>
      </c>
      <c r="L42" s="61">
        <f t="shared" si="7"/>
        <v>3.7037037037037035E-2</v>
      </c>
      <c r="M42" s="20">
        <v>12.58</v>
      </c>
      <c r="N42" s="62">
        <v>15.13</v>
      </c>
      <c r="O42" s="20">
        <v>18.5</v>
      </c>
      <c r="P42" s="20">
        <v>20.9</v>
      </c>
      <c r="Q42" s="20">
        <v>22.64</v>
      </c>
      <c r="R42" s="63">
        <f t="shared" si="4"/>
        <v>11.689999999999998</v>
      </c>
      <c r="S42" s="64">
        <f t="shared" si="45"/>
        <v>-5.4965646470955698E-2</v>
      </c>
      <c r="T42" s="65">
        <f t="shared" si="46"/>
        <v>0.83146067415730329</v>
      </c>
      <c r="U42" s="65">
        <f t="shared" si="46"/>
        <v>0.81783783783783792</v>
      </c>
      <c r="V42" s="65">
        <f t="shared" si="47"/>
        <v>0.72392344497607664</v>
      </c>
      <c r="W42" s="65">
        <f t="shared" si="48"/>
        <v>0.66828621908127206</v>
      </c>
      <c r="X42" s="61">
        <f t="shared" si="49"/>
        <v>9.4160667352302579E-2</v>
      </c>
      <c r="Y42" s="66">
        <f t="shared" si="50"/>
        <v>9.5721393034825838E-2</v>
      </c>
      <c r="Z42" s="61">
        <f t="shared" si="51"/>
        <v>8.9645896816223675E-2</v>
      </c>
      <c r="AA42" s="67">
        <f t="shared" si="52"/>
        <v>17.624074074074073</v>
      </c>
      <c r="AB42" s="68">
        <f t="shared" si="53"/>
        <v>0.15677461996034356</v>
      </c>
      <c r="AC42" s="69">
        <f t="shared" si="54"/>
        <v>0.16484296590046743</v>
      </c>
      <c r="AD42" s="70">
        <f>_xlfn.PERCENTILE.EXC(AC42:$AC$5675,0.5)</f>
        <v>8.7143102243887327E-2</v>
      </c>
      <c r="AE42" s="70">
        <f>_xlfn.PERCENTILE.EXC($AC42:AC$5675,0.35)</f>
        <v>5.0771646154560764E-2</v>
      </c>
      <c r="AF42" s="71">
        <f t="shared" si="41"/>
        <v>2.5826352012861212E-2</v>
      </c>
      <c r="AG42" s="70">
        <f t="shared" si="42"/>
        <v>-0.19198182511420461</v>
      </c>
      <c r="AH42" s="70">
        <f t="shared" si="43"/>
        <v>-0.23906962545163321</v>
      </c>
      <c r="AI42" s="61" t="str">
        <f t="shared" si="21"/>
        <v>Short VOL</v>
      </c>
      <c r="AJ42" s="68" t="str">
        <f t="shared" si="22"/>
        <v>Short VOL</v>
      </c>
      <c r="AK42" s="72" t="str">
        <f t="shared" si="23"/>
        <v>00631L</v>
      </c>
      <c r="AL42" s="73">
        <f t="shared" si="24"/>
        <v>1</v>
      </c>
      <c r="AM42" s="72" t="str">
        <f t="shared" si="38"/>
        <v>00631L</v>
      </c>
      <c r="AN42" s="73">
        <f t="shared" si="25"/>
        <v>1</v>
      </c>
      <c r="AO42" s="74" t="str">
        <f>IF(AC42&gt;AF42,"00631L",IF(AC42&lt;AH42,"00631L",IF(AC42&lt;AG42,AO69,"00635U")))</f>
        <v>00631L</v>
      </c>
      <c r="AP42" s="20">
        <f t="shared" si="26"/>
        <v>1</v>
      </c>
      <c r="AQ42" s="74" t="str">
        <f t="shared" si="27"/>
        <v>00631L</v>
      </c>
      <c r="AR42" s="20">
        <f t="shared" si="28"/>
        <v>1</v>
      </c>
      <c r="AS42" s="74" t="str">
        <f t="shared" si="29"/>
        <v>00631L</v>
      </c>
      <c r="AT42" s="20">
        <f t="shared" si="30"/>
        <v>1</v>
      </c>
      <c r="AU42" s="74" t="str">
        <f t="shared" si="31"/>
        <v>00631L</v>
      </c>
      <c r="AV42" s="20">
        <f t="shared" si="32"/>
        <v>1</v>
      </c>
      <c r="AW42" s="74" t="str">
        <f t="shared" si="33"/>
        <v>00631L</v>
      </c>
      <c r="AX42" s="20">
        <f t="shared" si="34"/>
        <v>1</v>
      </c>
      <c r="AY42" s="20">
        <f t="shared" si="35"/>
        <v>0</v>
      </c>
      <c r="AZ42" s="57">
        <v>46258</v>
      </c>
      <c r="BA42" s="75">
        <v>104.75</v>
      </c>
      <c r="BB42" s="33">
        <v>104.65</v>
      </c>
      <c r="BC42" s="76">
        <f t="shared" si="39"/>
        <v>104.25999999999999</v>
      </c>
      <c r="BD42" s="76">
        <f t="shared" si="40"/>
        <v>104.33083333333333</v>
      </c>
      <c r="BE42" s="77">
        <f t="shared" si="36"/>
        <v>3.7406483790525112E-3</v>
      </c>
      <c r="BF42" s="77">
        <f t="shared" si="37"/>
        <v>4.0176681549877634E-3</v>
      </c>
      <c r="BG42" s="23"/>
      <c r="BH42" s="23"/>
      <c r="BI42" s="23"/>
      <c r="BJ42" s="23"/>
      <c r="BK42" s="23"/>
      <c r="BL42" s="23"/>
      <c r="BM42" s="23"/>
    </row>
    <row r="43" spans="1:65" ht="15.75" customHeight="1" x14ac:dyDescent="0.4">
      <c r="A43" s="57">
        <v>46254</v>
      </c>
      <c r="B43" s="20">
        <v>17.800999999999998</v>
      </c>
      <c r="C43" s="20">
        <v>19.451000000000001</v>
      </c>
      <c r="D43" s="20">
        <v>20.149000000000001</v>
      </c>
      <c r="E43" s="20">
        <v>20.346</v>
      </c>
      <c r="F43" s="20">
        <v>21.448</v>
      </c>
      <c r="G43" s="20">
        <v>21.937000000000001</v>
      </c>
      <c r="H43" s="58">
        <v>22.184000000000001</v>
      </c>
      <c r="I43" s="59">
        <f>C43-((C43-B43)*K43*L43)</f>
        <v>17.862111111111108</v>
      </c>
      <c r="J43" s="59">
        <f>D43-((D43-C43)*K43*L43)</f>
        <v>19.476851851851851</v>
      </c>
      <c r="K43" s="60">
        <v>26</v>
      </c>
      <c r="L43" s="61">
        <f t="shared" si="7"/>
        <v>3.7037037037037035E-2</v>
      </c>
      <c r="M43" s="20">
        <v>14.39</v>
      </c>
      <c r="N43" s="62">
        <v>16.010000000000002</v>
      </c>
      <c r="O43" s="20">
        <v>19.059999999999999</v>
      </c>
      <c r="P43" s="20">
        <v>21.25</v>
      </c>
      <c r="Q43" s="20">
        <v>22.9</v>
      </c>
      <c r="R43" s="63">
        <f t="shared" si="4"/>
        <v>9.91</v>
      </c>
      <c r="S43" s="64">
        <f t="shared" si="45"/>
        <v>7.521826729348563E-2</v>
      </c>
      <c r="T43" s="65">
        <f t="shared" si="46"/>
        <v>0.89881324172392252</v>
      </c>
      <c r="U43" s="65">
        <f t="shared" si="46"/>
        <v>0.83997901364113337</v>
      </c>
      <c r="V43" s="65">
        <f t="shared" si="47"/>
        <v>0.75341176470588245</v>
      </c>
      <c r="W43" s="65">
        <f t="shared" si="48"/>
        <v>0.69912663755458526</v>
      </c>
      <c r="X43" s="61">
        <f t="shared" si="49"/>
        <v>9.2691421830234391E-2</v>
      </c>
      <c r="Y43" s="66">
        <f t="shared" si="50"/>
        <v>9.0337167010714689E-2</v>
      </c>
      <c r="Z43" s="61">
        <f t="shared" si="51"/>
        <v>9.0400330100751353E-2</v>
      </c>
      <c r="AA43" s="67">
        <f t="shared" si="52"/>
        <v>17.862111111111108</v>
      </c>
      <c r="AB43" s="68">
        <f t="shared" si="53"/>
        <v>0.11186758276077431</v>
      </c>
      <c r="AC43" s="69">
        <f t="shared" si="54"/>
        <v>0.11568464154347949</v>
      </c>
      <c r="AD43" s="70">
        <f>_xlfn.PERCENTILE.EXC(AC43:$AC$5675,0.5)</f>
        <v>8.7118062894854353E-2</v>
      </c>
      <c r="AE43" s="70">
        <f>_xlfn.PERCENTILE.EXC($AC43:AC$5675,0.35)</f>
        <v>5.0741187211959721E-2</v>
      </c>
      <c r="AF43" s="71">
        <f t="shared" si="41"/>
        <v>2.5826352012861212E-2</v>
      </c>
      <c r="AG43" s="70">
        <f t="shared" si="42"/>
        <v>-0.19198182511420461</v>
      </c>
      <c r="AH43" s="70">
        <f t="shared" si="43"/>
        <v>-0.23906962545163321</v>
      </c>
      <c r="AI43" s="61" t="str">
        <f t="shared" si="21"/>
        <v>Short VOL</v>
      </c>
      <c r="AJ43" s="68" t="str">
        <f t="shared" si="22"/>
        <v>Short VOL</v>
      </c>
      <c r="AK43" s="72" t="str">
        <f t="shared" si="23"/>
        <v>00631L</v>
      </c>
      <c r="AL43" s="73">
        <f t="shared" si="24"/>
        <v>1</v>
      </c>
      <c r="AM43" s="72" t="str">
        <f t="shared" si="38"/>
        <v>00631L</v>
      </c>
      <c r="AN43" s="73">
        <f t="shared" si="25"/>
        <v>1</v>
      </c>
      <c r="AO43" s="74" t="str">
        <f>IF(AC43&gt;AF43,"00631L",IF(AC43&lt;AH43,"00631L",IF(AC43&lt;AG43,AO69,"00635U")))</f>
        <v>00631L</v>
      </c>
      <c r="AP43" s="20">
        <f t="shared" si="26"/>
        <v>1</v>
      </c>
      <c r="AQ43" s="74" t="str">
        <f t="shared" si="27"/>
        <v>00635U</v>
      </c>
      <c r="AR43" s="20">
        <f t="shared" si="28"/>
        <v>0</v>
      </c>
      <c r="AS43" s="74" t="str">
        <f t="shared" si="29"/>
        <v>00635U</v>
      </c>
      <c r="AT43" s="20">
        <f t="shared" si="30"/>
        <v>0</v>
      </c>
      <c r="AU43" s="74" t="str">
        <f t="shared" si="31"/>
        <v>00631L</v>
      </c>
      <c r="AV43" s="20">
        <f t="shared" si="32"/>
        <v>1</v>
      </c>
      <c r="AW43" s="74" t="str">
        <f t="shared" si="33"/>
        <v>00631L</v>
      </c>
      <c r="AX43" s="20">
        <f t="shared" si="34"/>
        <v>1</v>
      </c>
      <c r="AY43" s="20">
        <f t="shared" si="35"/>
        <v>0</v>
      </c>
      <c r="AZ43" s="57">
        <v>46255</v>
      </c>
      <c r="BA43" s="75">
        <v>103.8</v>
      </c>
      <c r="BB43" s="33">
        <v>103.8</v>
      </c>
      <c r="BC43" s="76">
        <f t="shared" si="39"/>
        <v>104.22499999999999</v>
      </c>
      <c r="BD43" s="76">
        <f t="shared" si="40"/>
        <v>104.24583333333334</v>
      </c>
      <c r="BE43" s="77">
        <f t="shared" si="36"/>
        <v>-4.077716478771861E-3</v>
      </c>
      <c r="BF43" s="77">
        <f t="shared" si="37"/>
        <v>-4.2767496702506734E-3</v>
      </c>
      <c r="BG43" s="23"/>
      <c r="BH43" s="23"/>
      <c r="BI43" s="23"/>
      <c r="BJ43" s="23"/>
      <c r="BK43" s="23"/>
      <c r="BL43" s="23"/>
      <c r="BM43" s="23"/>
    </row>
    <row r="44" spans="1:65" ht="15.75" customHeight="1" x14ac:dyDescent="0.4">
      <c r="A44" s="78">
        <v>46253</v>
      </c>
      <c r="B44" s="79">
        <v>17.606999999999999</v>
      </c>
      <c r="C44" s="79">
        <v>19.388999999999999</v>
      </c>
      <c r="D44" s="79">
        <v>20.094000000000001</v>
      </c>
      <c r="E44" s="79">
        <v>20.298999999999999</v>
      </c>
      <c r="F44" s="79">
        <v>21.475000000000001</v>
      </c>
      <c r="G44" s="79">
        <v>21.952999999999999</v>
      </c>
      <c r="H44" s="80">
        <v>22.2</v>
      </c>
      <c r="I44" s="81">
        <f t="shared" ref="I44:I107" si="55">C44-((C44-B44)*K44*L44)</f>
        <v>17.606999999999999</v>
      </c>
      <c r="J44" s="81">
        <f t="shared" ref="J44:J107" si="56">D44-((D44-C44)*K44*L44)</f>
        <v>19.388999999999999</v>
      </c>
      <c r="K44" s="82">
        <v>27</v>
      </c>
      <c r="L44" s="83">
        <f t="shared" si="7"/>
        <v>3.7037037037037035E-2</v>
      </c>
      <c r="M44" s="20">
        <v>12.66</v>
      </c>
      <c r="N44" s="62">
        <v>14.89</v>
      </c>
      <c r="O44" s="20">
        <v>18.57</v>
      </c>
      <c r="P44" s="20">
        <v>20.9</v>
      </c>
      <c r="Q44" s="20">
        <v>22.69</v>
      </c>
      <c r="R44" s="63">
        <f t="shared" si="4"/>
        <v>11.919999999999998</v>
      </c>
      <c r="S44" s="64">
        <f t="shared" si="45"/>
        <v>-5.9974747474747431E-2</v>
      </c>
      <c r="T44" s="65">
        <f t="shared" si="46"/>
        <v>0.85023505708529212</v>
      </c>
      <c r="U44" s="65">
        <f t="shared" si="46"/>
        <v>0.8018309100700054</v>
      </c>
      <c r="V44" s="65">
        <f t="shared" si="47"/>
        <v>0.71244019138755987</v>
      </c>
      <c r="W44" s="65">
        <f t="shared" si="48"/>
        <v>0.65623622741295728</v>
      </c>
      <c r="X44" s="61">
        <f t="shared" si="49"/>
        <v>0.1012097461237008</v>
      </c>
      <c r="Y44" s="66">
        <f t="shared" si="50"/>
        <v>9.364993349426079E-2</v>
      </c>
      <c r="Z44" s="61">
        <f t="shared" si="51"/>
        <v>0.1012097461237008</v>
      </c>
      <c r="AA44" s="67">
        <f t="shared" si="52"/>
        <v>17.606999999999999</v>
      </c>
      <c r="AB44" s="68">
        <f t="shared" si="53"/>
        <v>0.18247145735392872</v>
      </c>
      <c r="AC44" s="69">
        <f t="shared" si="54"/>
        <v>0.18247145735392872</v>
      </c>
      <c r="AD44" s="70">
        <f>_xlfn.PERCENTILE.EXC(AC44:$AC$5675,0.5)</f>
        <v>8.7068101742211829E-2</v>
      </c>
      <c r="AE44" s="70">
        <f>_xlfn.PERCENTILE.EXC($AC44:AC$5675,0.35)</f>
        <v>5.0688599376555753E-2</v>
      </c>
      <c r="AF44" s="71">
        <f t="shared" si="41"/>
        <v>2.5826352012861212E-2</v>
      </c>
      <c r="AG44" s="70">
        <f t="shared" si="42"/>
        <v>-0.19198182511420461</v>
      </c>
      <c r="AH44" s="70">
        <f t="shared" si="43"/>
        <v>-0.23906962545163321</v>
      </c>
      <c r="AI44" s="61" t="str">
        <f t="shared" si="21"/>
        <v>Short VOL</v>
      </c>
      <c r="AJ44" s="68" t="str">
        <f t="shared" si="22"/>
        <v>Short VOL</v>
      </c>
      <c r="AK44" s="72" t="str">
        <f t="shared" si="23"/>
        <v>00631L</v>
      </c>
      <c r="AL44" s="73">
        <f t="shared" si="24"/>
        <v>1</v>
      </c>
      <c r="AM44" s="72" t="str">
        <f t="shared" si="38"/>
        <v>00631L</v>
      </c>
      <c r="AN44" s="73">
        <f t="shared" si="25"/>
        <v>1</v>
      </c>
      <c r="AO44" s="74" t="str">
        <f>IF(AC44&gt;AF44,"00631L",IF(AC44&lt;AH44,"00631L",IF(AC44&lt;AG44,AO69,"00635U")))</f>
        <v>00631L</v>
      </c>
      <c r="AP44" s="20">
        <f t="shared" si="26"/>
        <v>1</v>
      </c>
      <c r="AQ44" s="74" t="str">
        <f t="shared" si="27"/>
        <v>00635U</v>
      </c>
      <c r="AR44" s="20">
        <f t="shared" si="28"/>
        <v>0</v>
      </c>
      <c r="AS44" s="74" t="str">
        <f t="shared" si="29"/>
        <v>00635U</v>
      </c>
      <c r="AT44" s="20">
        <f t="shared" si="30"/>
        <v>0</v>
      </c>
      <c r="AU44" s="74" t="str">
        <f t="shared" si="31"/>
        <v>00631L</v>
      </c>
      <c r="AV44" s="20">
        <f t="shared" si="32"/>
        <v>1</v>
      </c>
      <c r="AW44" s="74" t="str">
        <f t="shared" si="33"/>
        <v>00631L</v>
      </c>
      <c r="AX44" s="20">
        <f t="shared" si="34"/>
        <v>1</v>
      </c>
      <c r="AY44" s="20">
        <f t="shared" si="35"/>
        <v>0</v>
      </c>
      <c r="AZ44" s="57">
        <v>46254</v>
      </c>
      <c r="BA44" s="75">
        <v>104.2</v>
      </c>
      <c r="BB44" s="33">
        <v>103.1</v>
      </c>
      <c r="BC44" s="76">
        <f t="shared" si="39"/>
        <v>104.16333333333334</v>
      </c>
      <c r="BD44" s="76">
        <f t="shared" si="40"/>
        <v>104.23166666666665</v>
      </c>
      <c r="BE44" s="77">
        <f t="shared" si="36"/>
        <v>-1.0208326666453455E-2</v>
      </c>
      <c r="BF44" s="77">
        <f t="shared" si="37"/>
        <v>-3.0381042229634704E-4</v>
      </c>
      <c r="BG44" s="23"/>
      <c r="BH44" s="23"/>
      <c r="BI44" s="23"/>
      <c r="BJ44" s="23"/>
      <c r="BK44" s="23"/>
      <c r="BL44" s="23"/>
      <c r="BM44" s="23"/>
    </row>
    <row r="45" spans="1:65" ht="15.75" customHeight="1" x14ac:dyDescent="0.4">
      <c r="A45" s="57">
        <v>46252</v>
      </c>
      <c r="B45" s="20">
        <v>15.865</v>
      </c>
      <c r="C45" s="20">
        <v>18.190999999999999</v>
      </c>
      <c r="D45" s="20">
        <v>19.725000000000001</v>
      </c>
      <c r="E45" s="20">
        <v>20.367999999999999</v>
      </c>
      <c r="F45" s="20">
        <v>20.521000000000001</v>
      </c>
      <c r="G45" s="20">
        <v>21.611000000000001</v>
      </c>
      <c r="H45" s="58">
        <v>22.076000000000001</v>
      </c>
      <c r="I45" s="59">
        <f t="shared" si="55"/>
        <v>18.190999999999999</v>
      </c>
      <c r="J45" s="59">
        <f t="shared" si="56"/>
        <v>19.725000000000001</v>
      </c>
      <c r="K45" s="60">
        <v>0</v>
      </c>
      <c r="L45" s="61">
        <f t="shared" si="7"/>
        <v>3.7037037037037035E-2</v>
      </c>
      <c r="M45" s="20">
        <v>13.59</v>
      </c>
      <c r="N45" s="62">
        <v>15.84</v>
      </c>
      <c r="O45" s="20">
        <v>19.27</v>
      </c>
      <c r="P45" s="20">
        <v>21.37</v>
      </c>
      <c r="Q45" s="20">
        <v>22.94</v>
      </c>
      <c r="R45" s="63">
        <f t="shared" si="4"/>
        <v>11.21</v>
      </c>
      <c r="S45" s="64">
        <f t="shared" si="45"/>
        <v>4.2791310072416086E-2</v>
      </c>
      <c r="T45" s="65">
        <f t="shared" si="46"/>
        <v>0.85795454545454541</v>
      </c>
      <c r="U45" s="65">
        <f t="shared" si="46"/>
        <v>0.82200311364815781</v>
      </c>
      <c r="V45" s="65">
        <f t="shared" si="47"/>
        <v>0.74122601778193731</v>
      </c>
      <c r="W45" s="65">
        <f t="shared" si="48"/>
        <v>0.6904969485614646</v>
      </c>
      <c r="X45" s="61">
        <f t="shared" si="49"/>
        <v>0.14661203907973519</v>
      </c>
      <c r="Y45" s="66">
        <f t="shared" si="50"/>
        <v>8.3857030636292323E-2</v>
      </c>
      <c r="Z45" s="61">
        <f t="shared" si="51"/>
        <v>8.4327414655599064E-2</v>
      </c>
      <c r="AA45" s="67">
        <f t="shared" si="52"/>
        <v>18.190999999999999</v>
      </c>
      <c r="AB45" s="68">
        <f t="shared" si="53"/>
        <v>1.5782828282828508E-3</v>
      </c>
      <c r="AC45" s="69">
        <f t="shared" si="54"/>
        <v>0.14842171717171712</v>
      </c>
      <c r="AD45" s="70">
        <f>_xlfn.PERCENTILE.EXC(AC45:$AC$5675,0.5)</f>
        <v>8.7018140589569318E-2</v>
      </c>
      <c r="AE45" s="70">
        <f>_xlfn.PERCENTILE.EXC($AC45:AC$5675,0.35)</f>
        <v>5.063601154115175E-2</v>
      </c>
      <c r="AF45" s="71">
        <f t="shared" si="41"/>
        <v>2.5826352012861212E-2</v>
      </c>
      <c r="AG45" s="70">
        <f t="shared" si="42"/>
        <v>-0.19198182511420461</v>
      </c>
      <c r="AH45" s="70">
        <f t="shared" si="43"/>
        <v>-0.23906962545163321</v>
      </c>
      <c r="AI45" s="61" t="str">
        <f t="shared" si="21"/>
        <v>Short VOL</v>
      </c>
      <c r="AJ45" s="68" t="str">
        <f t="shared" si="22"/>
        <v>Short VOL</v>
      </c>
      <c r="AK45" s="72" t="str">
        <f t="shared" si="23"/>
        <v>00631L</v>
      </c>
      <c r="AL45" s="73">
        <f t="shared" si="24"/>
        <v>1</v>
      </c>
      <c r="AM45" s="72" t="str">
        <f t="shared" si="38"/>
        <v>00631L</v>
      </c>
      <c r="AN45" s="73">
        <f t="shared" si="25"/>
        <v>1</v>
      </c>
      <c r="AO45" s="74" t="str">
        <f>IF(AC45&gt;AF45,"00631L",IF(AC45&lt;AH45,"00631L",IF(AC45&lt;AG45,AO69,"00635U")))</f>
        <v>00631L</v>
      </c>
      <c r="AP45" s="20">
        <f t="shared" si="26"/>
        <v>1</v>
      </c>
      <c r="AQ45" s="74" t="str">
        <f t="shared" si="27"/>
        <v>00631L</v>
      </c>
      <c r="AR45" s="20">
        <f t="shared" si="28"/>
        <v>1</v>
      </c>
      <c r="AS45" s="74" t="str">
        <f t="shared" si="29"/>
        <v>00635U</v>
      </c>
      <c r="AT45" s="20">
        <f t="shared" si="30"/>
        <v>0</v>
      </c>
      <c r="AU45" s="74" t="str">
        <f t="shared" si="31"/>
        <v>00631L</v>
      </c>
      <c r="AV45" s="20">
        <f t="shared" si="32"/>
        <v>1</v>
      </c>
      <c r="AW45" s="74" t="str">
        <f t="shared" si="33"/>
        <v>00631L</v>
      </c>
      <c r="AX45" s="20">
        <f t="shared" si="34"/>
        <v>1</v>
      </c>
      <c r="AY45" s="20">
        <f t="shared" si="35"/>
        <v>0</v>
      </c>
      <c r="AZ45" s="57">
        <v>46253</v>
      </c>
      <c r="BA45" s="75">
        <v>103.05</v>
      </c>
      <c r="BB45" s="33">
        <v>104.9</v>
      </c>
      <c r="BC45" s="76">
        <f t="shared" si="39"/>
        <v>104.12500000000001</v>
      </c>
      <c r="BD45" s="76">
        <f t="shared" si="40"/>
        <v>104.16249999999999</v>
      </c>
      <c r="BE45" s="77">
        <f t="shared" si="36"/>
        <v>7.4429771908762678E-3</v>
      </c>
      <c r="BF45" s="77">
        <f t="shared" si="37"/>
        <v>-1.0680427217088657E-2</v>
      </c>
      <c r="BG45" s="23"/>
      <c r="BH45" s="23"/>
      <c r="BI45" s="23"/>
      <c r="BJ45" s="23"/>
      <c r="BK45" s="23"/>
      <c r="BL45" s="23"/>
      <c r="BM45" s="23"/>
    </row>
    <row r="46" spans="1:65" ht="15.75" customHeight="1" x14ac:dyDescent="0.4">
      <c r="A46" s="57">
        <v>46251</v>
      </c>
      <c r="B46" s="20">
        <v>15.613</v>
      </c>
      <c r="C46" s="20">
        <v>18.053000000000001</v>
      </c>
      <c r="D46" s="20">
        <v>19.75</v>
      </c>
      <c r="E46" s="20">
        <v>20.384</v>
      </c>
      <c r="F46" s="20">
        <v>20.574999999999999</v>
      </c>
      <c r="G46" s="20">
        <v>21.667999999999999</v>
      </c>
      <c r="H46" s="58">
        <v>22.209</v>
      </c>
      <c r="I46" s="59">
        <f t="shared" si="55"/>
        <v>17.962629629629632</v>
      </c>
      <c r="J46" s="59">
        <f t="shared" si="56"/>
        <v>19.687148148148147</v>
      </c>
      <c r="K46" s="60">
        <v>1</v>
      </c>
      <c r="L46" s="61">
        <f t="shared" si="7"/>
        <v>3.7037037037037035E-2</v>
      </c>
      <c r="M46" s="20">
        <v>12.39</v>
      </c>
      <c r="N46" s="62">
        <v>15.19</v>
      </c>
      <c r="O46" s="20">
        <v>19.04</v>
      </c>
      <c r="P46" s="20">
        <v>21.33</v>
      </c>
      <c r="Q46" s="20">
        <v>23.04</v>
      </c>
      <c r="R46" s="63">
        <f t="shared" si="4"/>
        <v>12.79</v>
      </c>
      <c r="S46" s="64">
        <f t="shared" si="45"/>
        <v>6.5964912280701726E-2</v>
      </c>
      <c r="T46" s="65">
        <f t="shared" si="46"/>
        <v>0.81566820276497698</v>
      </c>
      <c r="U46" s="65">
        <f t="shared" si="46"/>
        <v>0.79779411764705888</v>
      </c>
      <c r="V46" s="65">
        <f t="shared" si="47"/>
        <v>0.71214252226910457</v>
      </c>
      <c r="W46" s="65">
        <f t="shared" si="48"/>
        <v>0.65928819444444442</v>
      </c>
      <c r="X46" s="61">
        <f t="shared" si="49"/>
        <v>0.15628002305770841</v>
      </c>
      <c r="Y46" s="66">
        <f t="shared" si="50"/>
        <v>8.9531004709576104E-2</v>
      </c>
      <c r="Z46" s="61">
        <f t="shared" si="51"/>
        <v>9.6005905264221189E-2</v>
      </c>
      <c r="AA46" s="67">
        <f t="shared" si="52"/>
        <v>17.962629629629632</v>
      </c>
      <c r="AB46" s="68">
        <f t="shared" si="53"/>
        <v>2.7847267939433842E-2</v>
      </c>
      <c r="AC46" s="69">
        <f t="shared" si="54"/>
        <v>0.182529929534538</v>
      </c>
      <c r="AD46" s="70">
        <f>_xlfn.PERCENTILE.EXC(AC46:$AC$5675,0.5)</f>
        <v>8.698733116434984E-2</v>
      </c>
      <c r="AE46" s="70">
        <f>_xlfn.PERCENTILE.EXC($AC46:AC$5675,0.35)</f>
        <v>5.0604463930819903E-2</v>
      </c>
      <c r="AF46" s="71">
        <f t="shared" si="41"/>
        <v>2.5826352012861212E-2</v>
      </c>
      <c r="AG46" s="70">
        <f t="shared" si="42"/>
        <v>-0.19198182511420461</v>
      </c>
      <c r="AH46" s="70">
        <f t="shared" si="43"/>
        <v>-0.23906962545163321</v>
      </c>
      <c r="AI46" s="61" t="str">
        <f t="shared" si="21"/>
        <v>Short VOL</v>
      </c>
      <c r="AJ46" s="68" t="str">
        <f t="shared" si="22"/>
        <v>Short VOL</v>
      </c>
      <c r="AK46" s="72" t="str">
        <f t="shared" si="23"/>
        <v>00631L</v>
      </c>
      <c r="AL46" s="73">
        <f t="shared" si="24"/>
        <v>1</v>
      </c>
      <c r="AM46" s="72" t="str">
        <f t="shared" si="38"/>
        <v>00631L</v>
      </c>
      <c r="AN46" s="73">
        <f t="shared" si="25"/>
        <v>1</v>
      </c>
      <c r="AO46" s="74" t="str">
        <f>IF(AC46&gt;AF46,"00631L",IF(AC46&lt;AH46,"00631L",IF(AC46&lt;AG46,AO69,"00635U")))</f>
        <v>00631L</v>
      </c>
      <c r="AP46" s="20">
        <f t="shared" si="26"/>
        <v>1</v>
      </c>
      <c r="AQ46" s="74" t="str">
        <f t="shared" si="27"/>
        <v>00631L</v>
      </c>
      <c r="AR46" s="20">
        <f t="shared" si="28"/>
        <v>1</v>
      </c>
      <c r="AS46" s="74" t="str">
        <f t="shared" si="29"/>
        <v>00631L</v>
      </c>
      <c r="AT46" s="20">
        <f t="shared" si="30"/>
        <v>1</v>
      </c>
      <c r="AU46" s="74" t="str">
        <f t="shared" si="31"/>
        <v>00631L</v>
      </c>
      <c r="AV46" s="20">
        <f t="shared" si="32"/>
        <v>1</v>
      </c>
      <c r="AW46" s="74" t="str">
        <f t="shared" si="33"/>
        <v>00631L</v>
      </c>
      <c r="AX46" s="20">
        <f t="shared" si="34"/>
        <v>1</v>
      </c>
      <c r="AY46" s="20">
        <f t="shared" si="35"/>
        <v>0</v>
      </c>
      <c r="AZ46" s="57">
        <v>46252</v>
      </c>
      <c r="BA46" s="75">
        <v>106.45</v>
      </c>
      <c r="BB46" s="33">
        <v>106.45</v>
      </c>
      <c r="BC46" s="76">
        <f t="shared" si="39"/>
        <v>103.99833333333335</v>
      </c>
      <c r="BD46" s="76">
        <f t="shared" si="40"/>
        <v>104.15083333333335</v>
      </c>
      <c r="BE46" s="77">
        <f t="shared" si="36"/>
        <v>2.3574095738713635E-2</v>
      </c>
      <c r="BF46" s="77">
        <f t="shared" si="37"/>
        <v>2.2075355454028851E-2</v>
      </c>
      <c r="BG46" s="23"/>
      <c r="BH46" s="23"/>
      <c r="BI46" s="23"/>
      <c r="BJ46" s="23"/>
      <c r="BK46" s="23"/>
      <c r="BL46" s="23"/>
      <c r="BM46" s="23"/>
    </row>
    <row r="47" spans="1:65" ht="15.75" customHeight="1" x14ac:dyDescent="0.4">
      <c r="A47" s="57">
        <v>46248</v>
      </c>
      <c r="B47" s="20">
        <v>15.558999999999999</v>
      </c>
      <c r="C47" s="20">
        <v>17.920000000000002</v>
      </c>
      <c r="D47" s="20">
        <v>19.574999999999999</v>
      </c>
      <c r="E47" s="20">
        <v>20.202999999999999</v>
      </c>
      <c r="F47" s="20">
        <v>20.375</v>
      </c>
      <c r="G47" s="20">
        <v>21.536000000000001</v>
      </c>
      <c r="H47" s="58">
        <v>22.045999999999999</v>
      </c>
      <c r="I47" s="59">
        <f t="shared" si="55"/>
        <v>17.570222222222224</v>
      </c>
      <c r="J47" s="59">
        <f t="shared" si="56"/>
        <v>19.329814814814814</v>
      </c>
      <c r="K47" s="60">
        <v>4</v>
      </c>
      <c r="L47" s="61">
        <f t="shared" si="7"/>
        <v>3.7037037037037035E-2</v>
      </c>
      <c r="M47" s="20">
        <v>10.61</v>
      </c>
      <c r="N47" s="62">
        <v>14.25</v>
      </c>
      <c r="O47" s="20">
        <v>18.46</v>
      </c>
      <c r="P47" s="20">
        <v>20.8</v>
      </c>
      <c r="Q47" s="20">
        <v>22.75</v>
      </c>
      <c r="R47" s="63">
        <f t="shared" si="4"/>
        <v>14.400000000000006</v>
      </c>
      <c r="S47" s="64">
        <f t="shared" si="45"/>
        <v>-2.5974025974026028E-2</v>
      </c>
      <c r="T47" s="65">
        <f t="shared" si="46"/>
        <v>0.74456140350877187</v>
      </c>
      <c r="U47" s="65">
        <f t="shared" si="46"/>
        <v>0.77193932827735645</v>
      </c>
      <c r="V47" s="65">
        <f t="shared" si="47"/>
        <v>0.68509615384615385</v>
      </c>
      <c r="W47" s="65">
        <f t="shared" si="48"/>
        <v>0.62637362637362637</v>
      </c>
      <c r="X47" s="61">
        <f t="shared" si="49"/>
        <v>0.15174497075647553</v>
      </c>
      <c r="Y47" s="66">
        <f t="shared" si="50"/>
        <v>9.1224075632331827E-2</v>
      </c>
      <c r="Z47" s="61">
        <f t="shared" si="51"/>
        <v>0.10014629128407473</v>
      </c>
      <c r="AA47" s="67">
        <f t="shared" si="52"/>
        <v>17.570222222222224</v>
      </c>
      <c r="AB47" s="68">
        <f t="shared" si="53"/>
        <v>9.1859649122806961E-2</v>
      </c>
      <c r="AC47" s="69">
        <f t="shared" si="54"/>
        <v>0.23299805068226134</v>
      </c>
      <c r="AD47" s="70">
        <f>_xlfn.PERCENTILE.EXC(AC47:$AC$5675,0.5)</f>
        <v>8.6956521739130363E-2</v>
      </c>
      <c r="AE47" s="70">
        <f>_xlfn.PERCENTILE.EXC($AC47:AC$5675,0.35)</f>
        <v>5.0600969953917517E-2</v>
      </c>
      <c r="AF47" s="71">
        <f t="shared" si="41"/>
        <v>2.5826352012861212E-2</v>
      </c>
      <c r="AG47" s="70">
        <f t="shared" si="42"/>
        <v>-0.19198182511420461</v>
      </c>
      <c r="AH47" s="70">
        <f t="shared" si="43"/>
        <v>-0.23906962545163321</v>
      </c>
      <c r="AI47" s="61" t="str">
        <f t="shared" si="21"/>
        <v>Short VOL</v>
      </c>
      <c r="AJ47" s="68" t="str">
        <f t="shared" si="22"/>
        <v>Short VOL</v>
      </c>
      <c r="AK47" s="72" t="str">
        <f t="shared" si="23"/>
        <v>00631L</v>
      </c>
      <c r="AL47" s="73">
        <f t="shared" si="24"/>
        <v>1</v>
      </c>
      <c r="AM47" s="72" t="str">
        <f t="shared" si="38"/>
        <v>00631L</v>
      </c>
      <c r="AN47" s="73">
        <f t="shared" si="25"/>
        <v>1</v>
      </c>
      <c r="AO47" s="74" t="str">
        <f>IF(AC47&gt;AF47,"00631L",IF(AC47&lt;AH47,"00631L",IF(AC47&lt;AG47,AO69,"00635U")))</f>
        <v>00631L</v>
      </c>
      <c r="AP47" s="20">
        <f t="shared" si="26"/>
        <v>1</v>
      </c>
      <c r="AQ47" s="74" t="str">
        <f t="shared" si="27"/>
        <v>00631L</v>
      </c>
      <c r="AR47" s="20">
        <f t="shared" si="28"/>
        <v>1</v>
      </c>
      <c r="AS47" s="74" t="str">
        <f t="shared" si="29"/>
        <v>00631L</v>
      </c>
      <c r="AT47" s="20">
        <f t="shared" si="30"/>
        <v>1</v>
      </c>
      <c r="AU47" s="74" t="str">
        <f t="shared" si="31"/>
        <v>00631L</v>
      </c>
      <c r="AV47" s="20">
        <f t="shared" si="32"/>
        <v>1</v>
      </c>
      <c r="AW47" s="74" t="str">
        <f t="shared" si="33"/>
        <v>00631L</v>
      </c>
      <c r="AX47" s="20">
        <f t="shared" si="34"/>
        <v>1</v>
      </c>
      <c r="AY47" s="20">
        <f t="shared" si="35"/>
        <v>0</v>
      </c>
      <c r="AZ47" s="57">
        <v>46251</v>
      </c>
      <c r="BA47" s="75">
        <v>106.4</v>
      </c>
      <c r="BB47" s="33">
        <v>106.4</v>
      </c>
      <c r="BC47" s="76">
        <f t="shared" si="39"/>
        <v>103.82166666666669</v>
      </c>
      <c r="BD47" s="76">
        <f t="shared" si="40"/>
        <v>103.9975</v>
      </c>
      <c r="BE47" s="77">
        <f t="shared" si="36"/>
        <v>2.4834251039442489E-2</v>
      </c>
      <c r="BF47" s="77">
        <f t="shared" si="37"/>
        <v>2.3101516863386171E-2</v>
      </c>
      <c r="BG47" s="23"/>
      <c r="BH47" s="23"/>
      <c r="BI47" s="23"/>
      <c r="BJ47" s="23"/>
      <c r="BK47" s="23"/>
      <c r="BL47" s="23"/>
      <c r="BM47" s="23"/>
    </row>
    <row r="48" spans="1:65" ht="15.75" customHeight="1" x14ac:dyDescent="0.4">
      <c r="A48" s="57">
        <v>46247</v>
      </c>
      <c r="B48" s="20">
        <v>16.001000000000001</v>
      </c>
      <c r="C48" s="20">
        <v>18.114999999999998</v>
      </c>
      <c r="D48" s="20">
        <v>19.597999999999999</v>
      </c>
      <c r="E48" s="20">
        <v>20.198</v>
      </c>
      <c r="F48" s="20">
        <v>20.356999999999999</v>
      </c>
      <c r="G48" s="20">
        <v>21.492000000000001</v>
      </c>
      <c r="H48" s="58">
        <v>21.998000000000001</v>
      </c>
      <c r="I48" s="59">
        <f t="shared" si="55"/>
        <v>17.723518518518517</v>
      </c>
      <c r="J48" s="59">
        <f t="shared" si="56"/>
        <v>19.32337037037037</v>
      </c>
      <c r="K48" s="60">
        <v>5</v>
      </c>
      <c r="L48" s="61">
        <f t="shared" si="7"/>
        <v>3.7037037037037035E-2</v>
      </c>
      <c r="M48" s="20">
        <v>11.37</v>
      </c>
      <c r="N48" s="62">
        <v>14.63</v>
      </c>
      <c r="O48" s="20">
        <v>18.61</v>
      </c>
      <c r="P48" s="20">
        <v>20.93</v>
      </c>
      <c r="Q48" s="20">
        <v>22.82</v>
      </c>
      <c r="R48" s="63">
        <f t="shared" si="4"/>
        <v>13.54</v>
      </c>
      <c r="S48" s="64">
        <f t="shared" si="45"/>
        <v>5.4982817869415855E-3</v>
      </c>
      <c r="T48" s="65">
        <f t="shared" si="46"/>
        <v>0.77717019822282973</v>
      </c>
      <c r="U48" s="65">
        <f t="shared" si="46"/>
        <v>0.78613648576034401</v>
      </c>
      <c r="V48" s="65">
        <f t="shared" si="47"/>
        <v>0.69899665551839474</v>
      </c>
      <c r="W48" s="65">
        <f t="shared" si="48"/>
        <v>0.64110429447852768</v>
      </c>
      <c r="X48" s="61">
        <f t="shared" si="49"/>
        <v>0.13211674270358084</v>
      </c>
      <c r="Y48" s="66">
        <f t="shared" si="50"/>
        <v>8.9117734429151441E-2</v>
      </c>
      <c r="Z48" s="61">
        <f t="shared" si="51"/>
        <v>9.0267169590521099E-2</v>
      </c>
      <c r="AA48" s="67">
        <f t="shared" si="52"/>
        <v>17.723518518518517</v>
      </c>
      <c r="AB48" s="68">
        <f t="shared" si="53"/>
        <v>9.3711551606288468E-2</v>
      </c>
      <c r="AC48" s="69">
        <f t="shared" si="54"/>
        <v>0.21145034302929025</v>
      </c>
      <c r="AD48" s="70">
        <f>_xlfn.PERCENTILE.EXC(AC48:$AC$5675,0.5)</f>
        <v>8.6943235011549269E-2</v>
      </c>
      <c r="AE48" s="70">
        <f>_xlfn.PERCENTILE.EXC($AC48:AC$5675,0.35)</f>
        <v>5.0597475977015131E-2</v>
      </c>
      <c r="AF48" s="71">
        <f t="shared" si="41"/>
        <v>2.5826352012861212E-2</v>
      </c>
      <c r="AG48" s="70">
        <f t="shared" si="42"/>
        <v>-0.19198182511420461</v>
      </c>
      <c r="AH48" s="70">
        <f t="shared" si="43"/>
        <v>-0.23906962545163321</v>
      </c>
      <c r="AI48" s="61" t="str">
        <f t="shared" si="21"/>
        <v>Short VOL</v>
      </c>
      <c r="AJ48" s="68" t="str">
        <f t="shared" si="22"/>
        <v>Short VOL</v>
      </c>
      <c r="AK48" s="72" t="str">
        <f t="shared" si="23"/>
        <v>00631L</v>
      </c>
      <c r="AL48" s="73">
        <f t="shared" si="24"/>
        <v>1</v>
      </c>
      <c r="AM48" s="72" t="str">
        <f t="shared" si="38"/>
        <v>00631L</v>
      </c>
      <c r="AN48" s="73">
        <f t="shared" si="25"/>
        <v>1</v>
      </c>
      <c r="AO48" s="74" t="str">
        <f>IF(AC48&gt;AF48,"00631L",IF(AC48&lt;AH48,"00631L",IF(AC48&lt;AG48,AO69,"00635U")))</f>
        <v>00631L</v>
      </c>
      <c r="AP48" s="20">
        <f t="shared" si="26"/>
        <v>1</v>
      </c>
      <c r="AQ48" s="74" t="str">
        <f t="shared" si="27"/>
        <v>00631L</v>
      </c>
      <c r="AR48" s="20">
        <f t="shared" si="28"/>
        <v>1</v>
      </c>
      <c r="AS48" s="74" t="str">
        <f t="shared" si="29"/>
        <v>00631L</v>
      </c>
      <c r="AT48" s="20">
        <f t="shared" si="30"/>
        <v>1</v>
      </c>
      <c r="AU48" s="74" t="str">
        <f t="shared" si="31"/>
        <v>00631L</v>
      </c>
      <c r="AV48" s="20">
        <f t="shared" si="32"/>
        <v>1</v>
      </c>
      <c r="AW48" s="74" t="str">
        <f t="shared" si="33"/>
        <v>00631L</v>
      </c>
      <c r="AX48" s="20">
        <f t="shared" si="34"/>
        <v>1</v>
      </c>
      <c r="AY48" s="20">
        <f t="shared" si="35"/>
        <v>0</v>
      </c>
      <c r="AZ48" s="57">
        <v>46248</v>
      </c>
      <c r="BA48" s="75">
        <v>107.1</v>
      </c>
      <c r="BB48" s="33">
        <v>106.7</v>
      </c>
      <c r="BC48" s="76">
        <f t="shared" si="39"/>
        <v>103.59000000000002</v>
      </c>
      <c r="BD48" s="76">
        <f t="shared" si="40"/>
        <v>103.83333333333334</v>
      </c>
      <c r="BE48" s="77">
        <f t="shared" si="36"/>
        <v>3.002220291533917E-2</v>
      </c>
      <c r="BF48" s="77">
        <f t="shared" si="37"/>
        <v>3.146067415730322E-2</v>
      </c>
      <c r="BG48" s="23"/>
      <c r="BH48" s="23"/>
      <c r="BI48" s="23"/>
      <c r="BJ48" s="23"/>
      <c r="BK48" s="23"/>
      <c r="BL48" s="23"/>
      <c r="BM48" s="23"/>
    </row>
    <row r="49" spans="1:65" ht="15.75" customHeight="1" x14ac:dyDescent="0.4">
      <c r="A49" s="57">
        <v>46246</v>
      </c>
      <c r="B49" s="20">
        <v>16.023</v>
      </c>
      <c r="C49" s="20">
        <v>17.969000000000001</v>
      </c>
      <c r="D49" s="20">
        <v>19.498999999999999</v>
      </c>
      <c r="E49" s="20">
        <v>20.120999999999999</v>
      </c>
      <c r="F49" s="20">
        <v>20.323</v>
      </c>
      <c r="G49" s="20">
        <v>21.399000000000001</v>
      </c>
      <c r="H49" s="58">
        <v>21.945</v>
      </c>
      <c r="I49" s="59">
        <f t="shared" si="55"/>
        <v>17.536555555555555</v>
      </c>
      <c r="J49" s="59">
        <f t="shared" si="56"/>
        <v>19.158999999999999</v>
      </c>
      <c r="K49" s="60">
        <v>6</v>
      </c>
      <c r="L49" s="61">
        <f t="shared" si="7"/>
        <v>3.7037037037037035E-2</v>
      </c>
      <c r="M49" s="20">
        <v>11.09</v>
      </c>
      <c r="N49" s="62">
        <v>14.55</v>
      </c>
      <c r="O49" s="20">
        <v>18.53</v>
      </c>
      <c r="P49" s="20">
        <v>20.82</v>
      </c>
      <c r="Q49" s="20">
        <v>22.62</v>
      </c>
      <c r="R49" s="63">
        <f t="shared" si="4"/>
        <v>13.71</v>
      </c>
      <c r="S49" s="64">
        <f t="shared" si="45"/>
        <v>-4.7774869109947556E-2</v>
      </c>
      <c r="T49" s="65">
        <f t="shared" si="46"/>
        <v>0.76219931271477659</v>
      </c>
      <c r="U49" s="65">
        <f t="shared" si="46"/>
        <v>0.78521316783594175</v>
      </c>
      <c r="V49" s="65">
        <f t="shared" si="47"/>
        <v>0.69884726224783866</v>
      </c>
      <c r="W49" s="65">
        <f t="shared" si="48"/>
        <v>0.64323607427055707</v>
      </c>
      <c r="X49" s="61">
        <f t="shared" si="49"/>
        <v>0.12145041502839678</v>
      </c>
      <c r="Y49" s="66">
        <f t="shared" si="50"/>
        <v>9.0651558073654478E-2</v>
      </c>
      <c r="Z49" s="61">
        <f t="shared" si="51"/>
        <v>9.2517851598882289E-2</v>
      </c>
      <c r="AA49" s="67">
        <f t="shared" si="52"/>
        <v>17.536555555555559</v>
      </c>
      <c r="AB49" s="68">
        <f t="shared" si="53"/>
        <v>0.10123711340206178</v>
      </c>
      <c r="AC49" s="69">
        <f t="shared" si="54"/>
        <v>0.20526155021000397</v>
      </c>
      <c r="AD49" s="70">
        <f>_xlfn.PERCENTILE.EXC(AC49:$AC$5675,0.5)</f>
        <v>8.6929948283968161E-2</v>
      </c>
      <c r="AE49" s="70">
        <f>_xlfn.PERCENTILE.EXC($AC49:AC$5675,0.35)</f>
        <v>5.0586731894676287E-2</v>
      </c>
      <c r="AF49" s="71">
        <f t="shared" si="41"/>
        <v>2.5826352012861212E-2</v>
      </c>
      <c r="AG49" s="70">
        <f t="shared" si="42"/>
        <v>-0.19198182511420461</v>
      </c>
      <c r="AH49" s="70">
        <f t="shared" si="43"/>
        <v>-0.23906962545163321</v>
      </c>
      <c r="AI49" s="61" t="str">
        <f t="shared" si="21"/>
        <v>Short VOL</v>
      </c>
      <c r="AJ49" s="68" t="str">
        <f t="shared" si="22"/>
        <v>Short VOL</v>
      </c>
      <c r="AK49" s="72" t="str">
        <f t="shared" si="23"/>
        <v>00631L</v>
      </c>
      <c r="AL49" s="73">
        <f t="shared" si="24"/>
        <v>1</v>
      </c>
      <c r="AM49" s="72" t="str">
        <f t="shared" si="38"/>
        <v>00631L</v>
      </c>
      <c r="AN49" s="73">
        <f t="shared" si="25"/>
        <v>1</v>
      </c>
      <c r="AO49" s="74" t="str">
        <f>IF(AC49&gt;AF49,"00631L",IF(AC49&lt;AH49,"00631L",IF(AC49&lt;AG49,AO69,"00635U")))</f>
        <v>00631L</v>
      </c>
      <c r="AP49" s="20">
        <f t="shared" si="26"/>
        <v>1</v>
      </c>
      <c r="AQ49" s="74" t="str">
        <f t="shared" si="27"/>
        <v>00631L</v>
      </c>
      <c r="AR49" s="20">
        <f t="shared" si="28"/>
        <v>1</v>
      </c>
      <c r="AS49" s="74" t="str">
        <f t="shared" si="29"/>
        <v>00631L</v>
      </c>
      <c r="AT49" s="20">
        <f t="shared" si="30"/>
        <v>1</v>
      </c>
      <c r="AU49" s="74" t="str">
        <f t="shared" si="31"/>
        <v>00631L</v>
      </c>
      <c r="AV49" s="20">
        <f t="shared" si="32"/>
        <v>1</v>
      </c>
      <c r="AW49" s="74" t="str">
        <f t="shared" si="33"/>
        <v>00631L</v>
      </c>
      <c r="AX49" s="20">
        <f t="shared" si="34"/>
        <v>1</v>
      </c>
      <c r="AY49" s="20">
        <f t="shared" si="35"/>
        <v>0</v>
      </c>
      <c r="AZ49" s="57">
        <v>46247</v>
      </c>
      <c r="BA49" s="75">
        <v>106.55</v>
      </c>
      <c r="BB49" s="33">
        <v>105.2</v>
      </c>
      <c r="BC49" s="76">
        <f t="shared" si="39"/>
        <v>103.36333333333337</v>
      </c>
      <c r="BD49" s="76">
        <f t="shared" si="40"/>
        <v>103.58750000000003</v>
      </c>
      <c r="BE49" s="77">
        <f t="shared" si="36"/>
        <v>1.776903479634909E-2</v>
      </c>
      <c r="BF49" s="77">
        <f t="shared" si="37"/>
        <v>2.8599010498370575E-2</v>
      </c>
      <c r="BG49" s="23"/>
      <c r="BH49" s="23"/>
      <c r="BI49" s="23"/>
      <c r="BJ49" s="23"/>
      <c r="BK49" s="23"/>
      <c r="BL49" s="23"/>
      <c r="BM49" s="23"/>
    </row>
    <row r="50" spans="1:65" ht="15.75" customHeight="1" x14ac:dyDescent="0.4">
      <c r="A50" s="57">
        <v>46245</v>
      </c>
      <c r="B50" s="20">
        <v>16.788</v>
      </c>
      <c r="C50" s="20">
        <v>18.428999999999998</v>
      </c>
      <c r="D50" s="20">
        <v>19.8</v>
      </c>
      <c r="E50" s="20">
        <v>20.375</v>
      </c>
      <c r="F50" s="20">
        <v>20.524999999999999</v>
      </c>
      <c r="G50" s="20">
        <v>21.591000000000001</v>
      </c>
      <c r="H50" s="58">
        <v>22.058</v>
      </c>
      <c r="I50" s="59">
        <f t="shared" si="55"/>
        <v>18.003555555555554</v>
      </c>
      <c r="J50" s="59">
        <f t="shared" si="56"/>
        <v>19.444555555555556</v>
      </c>
      <c r="K50" s="60">
        <v>7</v>
      </c>
      <c r="L50" s="61">
        <f t="shared" si="7"/>
        <v>3.7037037037037035E-2</v>
      </c>
      <c r="M50" s="20">
        <v>12.52</v>
      </c>
      <c r="N50" s="62">
        <v>15.28</v>
      </c>
      <c r="O50" s="20">
        <v>18.91</v>
      </c>
      <c r="P50" s="20">
        <v>21.1</v>
      </c>
      <c r="Q50" s="20">
        <v>22.75</v>
      </c>
      <c r="R50" s="63">
        <f t="shared" si="4"/>
        <v>12.210000000000008</v>
      </c>
      <c r="S50" s="64">
        <f t="shared" si="45"/>
        <v>-1.1642949547218725E-2</v>
      </c>
      <c r="T50" s="65">
        <f t="shared" si="46"/>
        <v>0.81937172774869116</v>
      </c>
      <c r="U50" s="65">
        <f t="shared" si="46"/>
        <v>0.80803807509254355</v>
      </c>
      <c r="V50" s="65">
        <f t="shared" si="47"/>
        <v>0.724170616113744</v>
      </c>
      <c r="W50" s="65">
        <f t="shared" si="48"/>
        <v>0.67164835164835157</v>
      </c>
      <c r="X50" s="61">
        <f t="shared" si="49"/>
        <v>9.7748391708363011E-2</v>
      </c>
      <c r="Y50" s="66">
        <f t="shared" si="50"/>
        <v>8.2601226993865018E-2</v>
      </c>
      <c r="Z50" s="61">
        <f t="shared" si="51"/>
        <v>8.0039745235509177E-2</v>
      </c>
      <c r="AA50" s="67">
        <f t="shared" si="52"/>
        <v>18.003555555555554</v>
      </c>
      <c r="AB50" s="68">
        <f t="shared" si="53"/>
        <v>9.869109947643985E-2</v>
      </c>
      <c r="AC50" s="69">
        <f t="shared" si="54"/>
        <v>0.17824316463059914</v>
      </c>
      <c r="AD50" s="70">
        <f>_xlfn.PERCENTILE.EXC(AC50:$AC$5675,0.5)</f>
        <v>8.6921490346108757E-2</v>
      </c>
      <c r="AE50" s="70">
        <f>_xlfn.PERCENTILE.EXC($AC50:AC$5675,0.35)</f>
        <v>5.0570550233260098E-2</v>
      </c>
      <c r="AF50" s="71">
        <f t="shared" si="41"/>
        <v>2.5826352012861212E-2</v>
      </c>
      <c r="AG50" s="70">
        <f t="shared" si="42"/>
        <v>-0.19198182511420461</v>
      </c>
      <c r="AH50" s="70">
        <f t="shared" si="43"/>
        <v>-0.23906962545163321</v>
      </c>
      <c r="AI50" s="61" t="str">
        <f t="shared" si="21"/>
        <v>Short VOL</v>
      </c>
      <c r="AJ50" s="68" t="str">
        <f t="shared" si="22"/>
        <v>Short VOL</v>
      </c>
      <c r="AK50" s="72" t="str">
        <f t="shared" si="23"/>
        <v>00631L</v>
      </c>
      <c r="AL50" s="73">
        <f t="shared" si="24"/>
        <v>1</v>
      </c>
      <c r="AM50" s="72" t="str">
        <f t="shared" si="38"/>
        <v>00631L</v>
      </c>
      <c r="AN50" s="73">
        <f t="shared" si="25"/>
        <v>1</v>
      </c>
      <c r="AO50" s="74" t="str">
        <f>IF(AC50&gt;AF50,"00631L",IF(AC50&lt;AH50,"00631L",IF(AC50&lt;AG50,AO69,"00635U")))</f>
        <v>00631L</v>
      </c>
      <c r="AP50" s="20">
        <f t="shared" si="26"/>
        <v>1</v>
      </c>
      <c r="AQ50" s="74" t="str">
        <f t="shared" si="27"/>
        <v>00631L</v>
      </c>
      <c r="AR50" s="20">
        <f t="shared" si="28"/>
        <v>1</v>
      </c>
      <c r="AS50" s="74" t="str">
        <f t="shared" si="29"/>
        <v>00631L</v>
      </c>
      <c r="AT50" s="20">
        <f t="shared" si="30"/>
        <v>1</v>
      </c>
      <c r="AU50" s="74" t="str">
        <f t="shared" si="31"/>
        <v>00631L</v>
      </c>
      <c r="AV50" s="20">
        <f t="shared" si="32"/>
        <v>1</v>
      </c>
      <c r="AW50" s="74" t="str">
        <f t="shared" si="33"/>
        <v>00631L</v>
      </c>
      <c r="AX50" s="20">
        <f t="shared" si="34"/>
        <v>1</v>
      </c>
      <c r="AY50" s="20">
        <f t="shared" si="35"/>
        <v>0</v>
      </c>
      <c r="AZ50" s="57">
        <v>46246</v>
      </c>
      <c r="BA50" s="75">
        <v>105</v>
      </c>
      <c r="BB50" s="33">
        <v>104.6</v>
      </c>
      <c r="BC50" s="76">
        <f t="shared" si="39"/>
        <v>103.19166666666669</v>
      </c>
      <c r="BD50" s="76">
        <f t="shared" si="40"/>
        <v>103.36000000000004</v>
      </c>
      <c r="BE50" s="77">
        <f t="shared" si="36"/>
        <v>1.3647742873293735E-2</v>
      </c>
      <c r="BF50" s="77">
        <f t="shared" si="37"/>
        <v>1.5866873065015066E-2</v>
      </c>
      <c r="BG50" s="23"/>
      <c r="BH50" s="23"/>
      <c r="BI50" s="23"/>
      <c r="BJ50" s="23"/>
      <c r="BK50" s="23"/>
      <c r="BL50" s="23"/>
      <c r="BM50" s="23"/>
    </row>
    <row r="51" spans="1:65" ht="15.75" customHeight="1" x14ac:dyDescent="0.4">
      <c r="A51" s="57">
        <v>46244</v>
      </c>
      <c r="B51" s="20">
        <v>16.957999999999998</v>
      </c>
      <c r="C51" s="20">
        <v>18.597999999999999</v>
      </c>
      <c r="D51" s="20">
        <v>19.943999999999999</v>
      </c>
      <c r="E51" s="20">
        <v>20.454000000000001</v>
      </c>
      <c r="F51" s="20">
        <v>20.56</v>
      </c>
      <c r="G51" s="20">
        <v>21.641999999999999</v>
      </c>
      <c r="H51" s="58">
        <v>22.111000000000001</v>
      </c>
      <c r="I51" s="59">
        <f t="shared" si="55"/>
        <v>18.112074074074073</v>
      </c>
      <c r="J51" s="59">
        <f t="shared" si="56"/>
        <v>19.545185185185183</v>
      </c>
      <c r="K51" s="60">
        <v>8</v>
      </c>
      <c r="L51" s="61">
        <f t="shared" si="7"/>
        <v>3.7037037037037035E-2</v>
      </c>
      <c r="M51" s="20">
        <v>12.77</v>
      </c>
      <c r="N51" s="62">
        <v>15.46</v>
      </c>
      <c r="O51" s="20">
        <v>18.98</v>
      </c>
      <c r="P51" s="20">
        <v>21.14</v>
      </c>
      <c r="Q51" s="20">
        <v>22.76</v>
      </c>
      <c r="R51" s="63">
        <f t="shared" si="4"/>
        <v>11.890000000000004</v>
      </c>
      <c r="S51" s="64">
        <f t="shared" si="45"/>
        <v>3.7583892617449696E-2</v>
      </c>
      <c r="T51" s="65">
        <f t="shared" si="46"/>
        <v>0.82600258732212151</v>
      </c>
      <c r="U51" s="65">
        <f t="shared" si="46"/>
        <v>0.81454162276080089</v>
      </c>
      <c r="V51" s="65">
        <f t="shared" si="47"/>
        <v>0.73131504257332069</v>
      </c>
      <c r="W51" s="65">
        <f t="shared" si="48"/>
        <v>0.67926186291739898</v>
      </c>
      <c r="X51" s="61">
        <f t="shared" si="49"/>
        <v>9.6709517631796249E-2</v>
      </c>
      <c r="Y51" s="66">
        <f t="shared" si="50"/>
        <v>8.1011049183533787E-2</v>
      </c>
      <c r="Z51" s="61">
        <f t="shared" si="51"/>
        <v>7.9124627320428714E-2</v>
      </c>
      <c r="AA51" s="67">
        <f t="shared" si="52"/>
        <v>18.112074074074073</v>
      </c>
      <c r="AB51" s="68">
        <f t="shared" si="53"/>
        <v>9.6895213454074869E-2</v>
      </c>
      <c r="AC51" s="69">
        <f t="shared" si="54"/>
        <v>0.17154424799961654</v>
      </c>
      <c r="AD51" s="70">
        <f>_xlfn.PERCENTILE.EXC(AC51:$AC$5675,0.5)</f>
        <v>8.6913032408249352E-2</v>
      </c>
      <c r="AE51" s="70">
        <f>_xlfn.PERCENTILE.EXC($AC51:AC$5675,0.35)</f>
        <v>5.0554368571843922E-2</v>
      </c>
      <c r="AF51" s="71">
        <f t="shared" si="41"/>
        <v>2.5826352012861212E-2</v>
      </c>
      <c r="AG51" s="70">
        <f t="shared" si="42"/>
        <v>-0.19198182511420461</v>
      </c>
      <c r="AH51" s="70">
        <f t="shared" si="43"/>
        <v>-0.23906962545163321</v>
      </c>
      <c r="AI51" s="61" t="str">
        <f t="shared" si="21"/>
        <v>Short VOL</v>
      </c>
      <c r="AJ51" s="68" t="str">
        <f t="shared" si="22"/>
        <v>Short VOL</v>
      </c>
      <c r="AK51" s="72" t="str">
        <f t="shared" si="23"/>
        <v>00631L</v>
      </c>
      <c r="AL51" s="73">
        <f t="shared" si="24"/>
        <v>1</v>
      </c>
      <c r="AM51" s="72" t="str">
        <f t="shared" si="38"/>
        <v>00631L</v>
      </c>
      <c r="AN51" s="73">
        <f t="shared" si="25"/>
        <v>1</v>
      </c>
      <c r="AO51" s="74" t="str">
        <f>IF(AC51&gt;AF51,"00631L",IF(AC51&lt;AH51,"00631L",IF(AC51&lt;AG51,AO69,"00635U")))</f>
        <v>00631L</v>
      </c>
      <c r="AP51" s="20">
        <f t="shared" si="26"/>
        <v>1</v>
      </c>
      <c r="AQ51" s="74" t="str">
        <f t="shared" si="27"/>
        <v>00631L</v>
      </c>
      <c r="AR51" s="20">
        <f t="shared" si="28"/>
        <v>1</v>
      </c>
      <c r="AS51" s="74" t="str">
        <f t="shared" si="29"/>
        <v>00631L</v>
      </c>
      <c r="AT51" s="20">
        <f t="shared" si="30"/>
        <v>1</v>
      </c>
      <c r="AU51" s="74" t="str">
        <f t="shared" si="31"/>
        <v>00631L</v>
      </c>
      <c r="AV51" s="20">
        <f t="shared" si="32"/>
        <v>1</v>
      </c>
      <c r="AW51" s="74" t="str">
        <f t="shared" si="33"/>
        <v>00631L</v>
      </c>
      <c r="AX51" s="20">
        <f t="shared" si="34"/>
        <v>1</v>
      </c>
      <c r="AY51" s="20">
        <f t="shared" si="35"/>
        <v>0</v>
      </c>
      <c r="AZ51" s="57">
        <v>46245</v>
      </c>
      <c r="BA51" s="75">
        <v>104.05</v>
      </c>
      <c r="BB51" s="33">
        <v>104.25</v>
      </c>
      <c r="BC51" s="76">
        <f t="shared" si="39"/>
        <v>103.03833333333337</v>
      </c>
      <c r="BD51" s="76">
        <f t="shared" si="40"/>
        <v>103.18250000000003</v>
      </c>
      <c r="BE51" s="77">
        <f t="shared" si="36"/>
        <v>1.1759377577923719E-2</v>
      </c>
      <c r="BF51" s="77">
        <f t="shared" si="37"/>
        <v>8.4074334310562729E-3</v>
      </c>
      <c r="BG51" s="23"/>
      <c r="BH51" s="23"/>
      <c r="BI51" s="23"/>
      <c r="BJ51" s="23"/>
      <c r="BK51" s="23"/>
      <c r="BL51" s="23"/>
      <c r="BM51" s="23"/>
    </row>
    <row r="52" spans="1:65" ht="15.75" customHeight="1" x14ac:dyDescent="0.4">
      <c r="A52" s="57">
        <v>46241</v>
      </c>
      <c r="B52" s="20">
        <v>16.991</v>
      </c>
      <c r="C52" s="20">
        <v>18.664000000000001</v>
      </c>
      <c r="D52" s="20">
        <v>19.998999999999999</v>
      </c>
      <c r="E52" s="20">
        <v>20.452999999999999</v>
      </c>
      <c r="F52" s="20">
        <v>20.61</v>
      </c>
      <c r="G52" s="20">
        <v>21.603999999999999</v>
      </c>
      <c r="H52" s="58">
        <v>22.073</v>
      </c>
      <c r="I52" s="59">
        <f t="shared" si="55"/>
        <v>17.982407407407408</v>
      </c>
      <c r="J52" s="59">
        <f t="shared" si="56"/>
        <v>19.455111111111112</v>
      </c>
      <c r="K52" s="60">
        <v>11</v>
      </c>
      <c r="L52" s="61">
        <f t="shared" si="7"/>
        <v>3.7037037037037035E-2</v>
      </c>
      <c r="M52" s="20">
        <v>11.96</v>
      </c>
      <c r="N52" s="62">
        <v>14.9</v>
      </c>
      <c r="O52" s="20">
        <v>18.72</v>
      </c>
      <c r="P52" s="20">
        <v>21.02</v>
      </c>
      <c r="Q52" s="20">
        <v>22.66</v>
      </c>
      <c r="R52" s="63">
        <f t="shared" si="4"/>
        <v>12.879999999999995</v>
      </c>
      <c r="S52" s="64">
        <f t="shared" si="45"/>
        <v>-1.65016501650165E-2</v>
      </c>
      <c r="T52" s="65">
        <f t="shared" si="46"/>
        <v>0.80268456375838926</v>
      </c>
      <c r="U52" s="65">
        <f t="shared" si="46"/>
        <v>0.795940170940171</v>
      </c>
      <c r="V52" s="65">
        <f t="shared" si="47"/>
        <v>0.70884871550903905</v>
      </c>
      <c r="W52" s="65">
        <f t="shared" si="48"/>
        <v>0.6575463371579876</v>
      </c>
      <c r="X52" s="61">
        <f t="shared" si="49"/>
        <v>9.8463892649049603E-2</v>
      </c>
      <c r="Y52" s="66">
        <f t="shared" si="50"/>
        <v>7.9205984452158665E-2</v>
      </c>
      <c r="Z52" s="61">
        <f t="shared" si="51"/>
        <v>8.1896915709798707E-2</v>
      </c>
      <c r="AA52" s="67">
        <f t="shared" si="52"/>
        <v>17.982407407407408</v>
      </c>
      <c r="AB52" s="68">
        <f t="shared" si="53"/>
        <v>0.14033557046979861</v>
      </c>
      <c r="AC52" s="69">
        <f t="shared" si="54"/>
        <v>0.20687298036291324</v>
      </c>
      <c r="AD52" s="70">
        <f>_xlfn.PERCENTILE.EXC(AC52:$AC$5675,0.5)</f>
        <v>8.6912230786161532E-2</v>
      </c>
      <c r="AE52" s="70">
        <f>_xlfn.PERCENTILE.EXC($AC52:AC$5675,0.35)</f>
        <v>5.0541967016830947E-2</v>
      </c>
      <c r="AF52" s="71">
        <f t="shared" si="41"/>
        <v>2.5826352012861212E-2</v>
      </c>
      <c r="AG52" s="70">
        <f t="shared" si="42"/>
        <v>-0.19198182511420461</v>
      </c>
      <c r="AH52" s="70">
        <f t="shared" si="43"/>
        <v>-0.23906962545163321</v>
      </c>
      <c r="AI52" s="61" t="str">
        <f t="shared" si="21"/>
        <v>Short VOL</v>
      </c>
      <c r="AJ52" s="68" t="str">
        <f t="shared" si="22"/>
        <v>Short VOL</v>
      </c>
      <c r="AK52" s="72" t="str">
        <f t="shared" si="23"/>
        <v>00631L</v>
      </c>
      <c r="AL52" s="73">
        <f t="shared" si="24"/>
        <v>1</v>
      </c>
      <c r="AM52" s="72" t="str">
        <f t="shared" si="38"/>
        <v>00631L</v>
      </c>
      <c r="AN52" s="73">
        <f t="shared" si="25"/>
        <v>1</v>
      </c>
      <c r="AO52" s="74" t="str">
        <f>IF(AC52&gt;AF52,"00631L",IF(AC52&lt;AH52,"00631L",IF(AC52&lt;AG52,AO69,"00635U")))</f>
        <v>00631L</v>
      </c>
      <c r="AP52" s="20">
        <f t="shared" si="26"/>
        <v>1</v>
      </c>
      <c r="AQ52" s="74" t="str">
        <f t="shared" si="27"/>
        <v>00635U</v>
      </c>
      <c r="AR52" s="20">
        <f t="shared" si="28"/>
        <v>0</v>
      </c>
      <c r="AS52" s="74" t="str">
        <f t="shared" si="29"/>
        <v>00631L</v>
      </c>
      <c r="AT52" s="20">
        <f t="shared" si="30"/>
        <v>1</v>
      </c>
      <c r="AU52" s="74" t="str">
        <f t="shared" si="31"/>
        <v>00631L</v>
      </c>
      <c r="AV52" s="20">
        <f t="shared" si="32"/>
        <v>1</v>
      </c>
      <c r="AW52" s="74" t="str">
        <f t="shared" si="33"/>
        <v>00631L</v>
      </c>
      <c r="AX52" s="20">
        <f t="shared" si="34"/>
        <v>1</v>
      </c>
      <c r="AY52" s="20">
        <f t="shared" si="35"/>
        <v>0</v>
      </c>
      <c r="AZ52" s="57">
        <v>46244</v>
      </c>
      <c r="BA52" s="75">
        <v>103.9</v>
      </c>
      <c r="BB52" s="33">
        <v>102.85</v>
      </c>
      <c r="BC52" s="76">
        <f t="shared" si="39"/>
        <v>102.90166666666669</v>
      </c>
      <c r="BD52" s="76">
        <f t="shared" si="40"/>
        <v>103.03250000000003</v>
      </c>
      <c r="BE52" s="77">
        <f t="shared" si="36"/>
        <v>-5.0209747169651341E-4</v>
      </c>
      <c r="BF52" s="77">
        <f t="shared" si="37"/>
        <v>8.41967340402279E-3</v>
      </c>
      <c r="BG52" s="23"/>
      <c r="BH52" s="23"/>
      <c r="BI52" s="23"/>
      <c r="BJ52" s="23"/>
      <c r="BK52" s="23"/>
      <c r="BL52" s="23"/>
      <c r="BM52" s="23"/>
    </row>
    <row r="53" spans="1:65" ht="15.75" customHeight="1" x14ac:dyDescent="0.4">
      <c r="A53" s="57">
        <v>46240</v>
      </c>
      <c r="B53" s="20">
        <v>17.094999999999999</v>
      </c>
      <c r="C53" s="20">
        <v>18.541</v>
      </c>
      <c r="D53" s="20">
        <v>19.786999999999999</v>
      </c>
      <c r="E53" s="20">
        <v>20.300999999999998</v>
      </c>
      <c r="F53" s="20">
        <v>20.498999999999999</v>
      </c>
      <c r="G53" s="20">
        <v>21.456</v>
      </c>
      <c r="H53" s="58">
        <v>21.975000000000001</v>
      </c>
      <c r="I53" s="59">
        <f t="shared" si="55"/>
        <v>17.898333333333333</v>
      </c>
      <c r="J53" s="59">
        <f t="shared" si="56"/>
        <v>19.233222222222221</v>
      </c>
      <c r="K53" s="60">
        <v>12</v>
      </c>
      <c r="L53" s="61">
        <f t="shared" si="7"/>
        <v>3.7037037037037035E-2</v>
      </c>
      <c r="M53" s="20">
        <v>12.66</v>
      </c>
      <c r="N53" s="62">
        <v>15.15</v>
      </c>
      <c r="O53" s="20">
        <v>18.690000000000001</v>
      </c>
      <c r="P53" s="20">
        <v>20.91</v>
      </c>
      <c r="Q53" s="20">
        <v>22.56</v>
      </c>
      <c r="R53" s="63">
        <f t="shared" si="4"/>
        <v>11.79</v>
      </c>
      <c r="S53" s="64">
        <f t="shared" si="45"/>
        <v>-4.1745730550284639E-2</v>
      </c>
      <c r="T53" s="65">
        <f t="shared" si="46"/>
        <v>0.83564356435643561</v>
      </c>
      <c r="U53" s="65">
        <f t="shared" si="46"/>
        <v>0.8105939004815409</v>
      </c>
      <c r="V53" s="65">
        <f t="shared" si="47"/>
        <v>0.72453371592539451</v>
      </c>
      <c r="W53" s="65">
        <f t="shared" si="48"/>
        <v>0.67154255319148937</v>
      </c>
      <c r="X53" s="61">
        <f t="shared" si="49"/>
        <v>8.4586136297163009E-2</v>
      </c>
      <c r="Y53" s="66">
        <f t="shared" si="50"/>
        <v>8.2458992167873654E-2</v>
      </c>
      <c r="Z53" s="61">
        <f t="shared" si="51"/>
        <v>7.4581742558276598E-2</v>
      </c>
      <c r="AA53" s="67">
        <f t="shared" si="52"/>
        <v>17.898333333333333</v>
      </c>
      <c r="AB53" s="68">
        <f t="shared" si="53"/>
        <v>0.12838283828382829</v>
      </c>
      <c r="AC53" s="69">
        <f t="shared" si="54"/>
        <v>0.18140814081408138</v>
      </c>
      <c r="AD53" s="70">
        <f>_xlfn.PERCENTILE.EXC(AC53:$AC$5675,0.5)</f>
        <v>8.6911429164073725E-2</v>
      </c>
      <c r="AE53" s="70">
        <f>_xlfn.PERCENTILE.EXC($AC53:AC$5675,0.35)</f>
        <v>5.0531077504379268E-2</v>
      </c>
      <c r="AF53" s="71">
        <f t="shared" si="41"/>
        <v>2.5826352012861212E-2</v>
      </c>
      <c r="AG53" s="70">
        <f t="shared" si="42"/>
        <v>-0.19198182511420461</v>
      </c>
      <c r="AH53" s="70">
        <f t="shared" si="43"/>
        <v>-0.23906962545163321</v>
      </c>
      <c r="AI53" s="61" t="str">
        <f t="shared" si="21"/>
        <v>Short VOL</v>
      </c>
      <c r="AJ53" s="68" t="str">
        <f t="shared" si="22"/>
        <v>Short VOL</v>
      </c>
      <c r="AK53" s="72" t="str">
        <f t="shared" si="23"/>
        <v>00631L</v>
      </c>
      <c r="AL53" s="73">
        <f t="shared" si="24"/>
        <v>1</v>
      </c>
      <c r="AM53" s="72" t="str">
        <f t="shared" si="38"/>
        <v>00631L</v>
      </c>
      <c r="AN53" s="73">
        <f t="shared" si="25"/>
        <v>1</v>
      </c>
      <c r="AO53" s="74" t="str">
        <f>IF(AC53&gt;AF53,"00631L",IF(AC53&lt;AH53,"00631L",IF(AC53&lt;AG53,AO69,"00635U")))</f>
        <v>00631L</v>
      </c>
      <c r="AP53" s="20">
        <f t="shared" si="26"/>
        <v>1</v>
      </c>
      <c r="AQ53" s="74" t="str">
        <f t="shared" si="27"/>
        <v>00631L</v>
      </c>
      <c r="AR53" s="20">
        <f t="shared" si="28"/>
        <v>1</v>
      </c>
      <c r="AS53" s="74" t="str">
        <f t="shared" si="29"/>
        <v>00631L</v>
      </c>
      <c r="AT53" s="20">
        <f t="shared" si="30"/>
        <v>1</v>
      </c>
      <c r="AU53" s="74" t="str">
        <f t="shared" si="31"/>
        <v>00631L</v>
      </c>
      <c r="AV53" s="20">
        <f t="shared" si="32"/>
        <v>1</v>
      </c>
      <c r="AW53" s="74" t="str">
        <f t="shared" si="33"/>
        <v>00631L</v>
      </c>
      <c r="AX53" s="20">
        <f t="shared" si="34"/>
        <v>1</v>
      </c>
      <c r="AY53" s="20">
        <f t="shared" si="35"/>
        <v>0</v>
      </c>
      <c r="AZ53" s="57">
        <v>46241</v>
      </c>
      <c r="BA53" s="75">
        <v>103.8</v>
      </c>
      <c r="BB53" s="33">
        <v>103.3</v>
      </c>
      <c r="BC53" s="76">
        <f t="shared" si="39"/>
        <v>102.77916666666668</v>
      </c>
      <c r="BD53" s="76">
        <f t="shared" si="40"/>
        <v>102.91750000000002</v>
      </c>
      <c r="BE53" s="77">
        <f t="shared" si="36"/>
        <v>5.0674990878499786E-3</v>
      </c>
      <c r="BF53" s="77">
        <f t="shared" si="37"/>
        <v>8.5748293536082668E-3</v>
      </c>
      <c r="BG53" s="23"/>
      <c r="BH53" s="23"/>
      <c r="BI53" s="23"/>
      <c r="BJ53" s="23"/>
      <c r="BK53" s="23"/>
      <c r="BL53" s="23"/>
      <c r="BM53" s="23"/>
    </row>
    <row r="54" spans="1:65" ht="15.75" customHeight="1" x14ac:dyDescent="0.4">
      <c r="A54" s="57">
        <v>46239</v>
      </c>
      <c r="B54" s="20">
        <v>17.43</v>
      </c>
      <c r="C54" s="20">
        <v>18.707999999999998</v>
      </c>
      <c r="D54" s="20">
        <v>19.893000000000001</v>
      </c>
      <c r="E54" s="20">
        <v>20.350999999999999</v>
      </c>
      <c r="F54" s="20">
        <v>20.501000000000001</v>
      </c>
      <c r="G54" s="20">
        <v>21.451000000000001</v>
      </c>
      <c r="H54" s="58">
        <v>21.9</v>
      </c>
      <c r="I54" s="59">
        <f t="shared" si="55"/>
        <v>18.092666666666666</v>
      </c>
      <c r="J54" s="59">
        <f t="shared" si="56"/>
        <v>19.322444444444443</v>
      </c>
      <c r="K54" s="60">
        <v>13</v>
      </c>
      <c r="L54" s="61">
        <f t="shared" si="7"/>
        <v>3.7037037037037035E-2</v>
      </c>
      <c r="M54" s="20">
        <v>13.79</v>
      </c>
      <c r="N54" s="62">
        <v>15.81</v>
      </c>
      <c r="O54" s="20">
        <v>18.95</v>
      </c>
      <c r="P54" s="20">
        <v>21.06</v>
      </c>
      <c r="Q54" s="20">
        <v>22.67</v>
      </c>
      <c r="R54" s="63">
        <f t="shared" si="4"/>
        <v>10.409999999999997</v>
      </c>
      <c r="S54" s="64">
        <f t="shared" si="45"/>
        <v>-4.1818181818181789E-2</v>
      </c>
      <c r="T54" s="65">
        <f t="shared" ref="T54:U69" si="57">M54/N54</f>
        <v>0.87223276407337125</v>
      </c>
      <c r="U54" s="65">
        <f t="shared" si="57"/>
        <v>0.83430079155672832</v>
      </c>
      <c r="V54" s="65">
        <f t="shared" si="47"/>
        <v>0.75071225071225078</v>
      </c>
      <c r="W54" s="65">
        <f t="shared" si="48"/>
        <v>0.69739744155271277</v>
      </c>
      <c r="X54" s="61">
        <f t="shared" si="49"/>
        <v>7.3321858864027464E-2</v>
      </c>
      <c r="Y54" s="66">
        <f t="shared" si="50"/>
        <v>7.6114195862611159E-2</v>
      </c>
      <c r="Z54" s="61">
        <f t="shared" si="51"/>
        <v>6.7971062554503303E-2</v>
      </c>
      <c r="AA54" s="67">
        <f t="shared" si="52"/>
        <v>18.092666666666666</v>
      </c>
      <c r="AB54" s="68">
        <f t="shared" si="53"/>
        <v>0.1024667931688804</v>
      </c>
      <c r="AC54" s="69">
        <f t="shared" si="54"/>
        <v>0.14438119333755001</v>
      </c>
      <c r="AD54" s="70">
        <f>_xlfn.PERCENTILE.EXC(AC54:$AC$5675,0.5)</f>
        <v>8.689771609833713E-2</v>
      </c>
      <c r="AE54" s="70">
        <f>_xlfn.PERCENTILE.EXC($AC54:AC$5675,0.35)</f>
        <v>5.0520187991927583E-2</v>
      </c>
      <c r="AF54" s="71">
        <f t="shared" si="41"/>
        <v>2.5826352012861212E-2</v>
      </c>
      <c r="AG54" s="70">
        <f t="shared" si="42"/>
        <v>-0.19198182511420461</v>
      </c>
      <c r="AH54" s="70">
        <f t="shared" si="43"/>
        <v>-0.23906962545163321</v>
      </c>
      <c r="AI54" s="61" t="str">
        <f t="shared" si="21"/>
        <v>Short VOL</v>
      </c>
      <c r="AJ54" s="68" t="str">
        <f t="shared" si="22"/>
        <v>Short VOL</v>
      </c>
      <c r="AK54" s="72" t="str">
        <f t="shared" si="23"/>
        <v>00631L</v>
      </c>
      <c r="AL54" s="73">
        <f t="shared" si="24"/>
        <v>1</v>
      </c>
      <c r="AM54" s="72" t="str">
        <f t="shared" si="38"/>
        <v>00631L</v>
      </c>
      <c r="AN54" s="73">
        <f t="shared" si="25"/>
        <v>1</v>
      </c>
      <c r="AO54" s="74" t="str">
        <f>IF(AC54&gt;AF54,"00631L",IF(AC54&lt;AH54,"00631L",IF(AC54&lt;AG54,AO69,"00635U")))</f>
        <v>00631L</v>
      </c>
      <c r="AP54" s="20">
        <f t="shared" si="26"/>
        <v>1</v>
      </c>
      <c r="AQ54" s="74" t="str">
        <f t="shared" si="27"/>
        <v>00631L</v>
      </c>
      <c r="AR54" s="20">
        <f t="shared" si="28"/>
        <v>1</v>
      </c>
      <c r="AS54" s="74" t="str">
        <f t="shared" si="29"/>
        <v>00631L</v>
      </c>
      <c r="AT54" s="20">
        <f t="shared" si="30"/>
        <v>1</v>
      </c>
      <c r="AU54" s="74" t="str">
        <f t="shared" si="31"/>
        <v>00631L</v>
      </c>
      <c r="AV54" s="20">
        <f t="shared" si="32"/>
        <v>1</v>
      </c>
      <c r="AW54" s="74" t="str">
        <f t="shared" si="33"/>
        <v>00631L</v>
      </c>
      <c r="AX54" s="20">
        <f t="shared" si="34"/>
        <v>1</v>
      </c>
      <c r="AY54" s="20">
        <f t="shared" si="35"/>
        <v>0</v>
      </c>
      <c r="AZ54" s="57">
        <v>46240</v>
      </c>
      <c r="BA54" s="75">
        <v>103.25</v>
      </c>
      <c r="BB54" s="33">
        <v>103.8</v>
      </c>
      <c r="BC54" s="76">
        <f t="shared" si="39"/>
        <v>102.67166666666668</v>
      </c>
      <c r="BD54" s="76">
        <f t="shared" si="40"/>
        <v>102.77833333333335</v>
      </c>
      <c r="BE54" s="77">
        <f t="shared" si="36"/>
        <v>1.0989724526402766E-2</v>
      </c>
      <c r="BF54" s="77">
        <f t="shared" si="37"/>
        <v>4.5891643828950626E-3</v>
      </c>
      <c r="BG54" s="23"/>
      <c r="BH54" s="23"/>
      <c r="BI54" s="23"/>
      <c r="BJ54" s="23"/>
      <c r="BK54" s="23"/>
      <c r="BL54" s="23"/>
      <c r="BM54" s="23"/>
    </row>
    <row r="55" spans="1:65" ht="15.75" customHeight="1" x14ac:dyDescent="0.4">
      <c r="A55" s="57">
        <v>46238</v>
      </c>
      <c r="B55" s="20">
        <v>18.047000000000001</v>
      </c>
      <c r="C55" s="20">
        <v>19.254000000000001</v>
      </c>
      <c r="D55" s="20">
        <v>20.254000000000001</v>
      </c>
      <c r="E55" s="20">
        <v>20.675000000000001</v>
      </c>
      <c r="F55" s="20">
        <v>20.751000000000001</v>
      </c>
      <c r="G55" s="20">
        <v>21.701000000000001</v>
      </c>
      <c r="H55" s="58">
        <v>22.125</v>
      </c>
      <c r="I55" s="59">
        <f t="shared" si="55"/>
        <v>18.628148148148149</v>
      </c>
      <c r="J55" s="59">
        <f t="shared" si="56"/>
        <v>19.735481481481482</v>
      </c>
      <c r="K55" s="60">
        <v>14</v>
      </c>
      <c r="L55" s="61">
        <f t="shared" si="7"/>
        <v>3.7037037037037035E-2</v>
      </c>
      <c r="M55" s="20">
        <v>15.04</v>
      </c>
      <c r="N55" s="62">
        <v>16.5</v>
      </c>
      <c r="O55" s="20">
        <v>19.34</v>
      </c>
      <c r="P55" s="20">
        <v>21.35</v>
      </c>
      <c r="Q55" s="20">
        <v>22.89</v>
      </c>
      <c r="R55" s="63">
        <f t="shared" si="4"/>
        <v>9.1499999999999986</v>
      </c>
      <c r="S55" s="64">
        <f t="shared" si="45"/>
        <v>4.0353089533417437E-2</v>
      </c>
      <c r="T55" s="65">
        <f t="shared" si="57"/>
        <v>0.9115151515151515</v>
      </c>
      <c r="U55" s="65">
        <f t="shared" si="57"/>
        <v>0.85315408479834542</v>
      </c>
      <c r="V55" s="65">
        <f t="shared" si="47"/>
        <v>0.77283372365339575</v>
      </c>
      <c r="W55" s="65">
        <f t="shared" si="48"/>
        <v>0.72083879423328967</v>
      </c>
      <c r="X55" s="61">
        <f t="shared" si="49"/>
        <v>6.6880922036903684E-2</v>
      </c>
      <c r="Y55" s="66">
        <f t="shared" si="50"/>
        <v>7.0133010882708555E-2</v>
      </c>
      <c r="Z55" s="61">
        <f t="shared" si="51"/>
        <v>5.9444090981390155E-2</v>
      </c>
      <c r="AA55" s="67">
        <f t="shared" si="52"/>
        <v>18.628148148148149</v>
      </c>
      <c r="AB55" s="68">
        <f t="shared" si="53"/>
        <v>9.375757575757579E-2</v>
      </c>
      <c r="AC55" s="69">
        <f t="shared" si="54"/>
        <v>0.12897867564534238</v>
      </c>
      <c r="AD55" s="70">
        <f>_xlfn.PERCENTILE.EXC(AC55:$AC$5675,0.5)</f>
        <v>8.6884003032600521E-2</v>
      </c>
      <c r="AE55" s="70">
        <f>_xlfn.PERCENTILE.EXC($AC55:AC$5675,0.35)</f>
        <v>5.0517152232145264E-2</v>
      </c>
      <c r="AF55" s="71">
        <f t="shared" si="41"/>
        <v>2.5826352012861212E-2</v>
      </c>
      <c r="AG55" s="70">
        <f t="shared" si="42"/>
        <v>-0.19198182511420461</v>
      </c>
      <c r="AH55" s="70">
        <f t="shared" si="43"/>
        <v>-0.23906962545163321</v>
      </c>
      <c r="AI55" s="61" t="str">
        <f t="shared" si="21"/>
        <v>Short VOL</v>
      </c>
      <c r="AJ55" s="68" t="str">
        <f t="shared" si="22"/>
        <v>Short VOL</v>
      </c>
      <c r="AK55" s="72" t="str">
        <f t="shared" si="23"/>
        <v>00631L</v>
      </c>
      <c r="AL55" s="73">
        <f t="shared" si="24"/>
        <v>1</v>
      </c>
      <c r="AM55" s="72" t="str">
        <f t="shared" si="38"/>
        <v>00631L</v>
      </c>
      <c r="AN55" s="73">
        <f t="shared" si="25"/>
        <v>1</v>
      </c>
      <c r="AO55" s="74" t="str">
        <f>IF(AC55&gt;AF55,"00631L",IF(AC55&lt;AH55,"00631L",IF(AC55&lt;AG55,AO69,"00635U")))</f>
        <v>00631L</v>
      </c>
      <c r="AP55" s="20">
        <f t="shared" si="26"/>
        <v>1</v>
      </c>
      <c r="AQ55" s="74" t="str">
        <f t="shared" si="27"/>
        <v>00635U</v>
      </c>
      <c r="AR55" s="20">
        <f t="shared" si="28"/>
        <v>0</v>
      </c>
      <c r="AS55" s="74" t="str">
        <f t="shared" si="29"/>
        <v>00631L</v>
      </c>
      <c r="AT55" s="20">
        <f t="shared" si="30"/>
        <v>1</v>
      </c>
      <c r="AU55" s="74" t="str">
        <f t="shared" si="31"/>
        <v>00631L</v>
      </c>
      <c r="AV55" s="20">
        <f t="shared" si="32"/>
        <v>1</v>
      </c>
      <c r="AW55" s="74" t="str">
        <f t="shared" si="33"/>
        <v>00631L</v>
      </c>
      <c r="AX55" s="20">
        <f t="shared" si="34"/>
        <v>1</v>
      </c>
      <c r="AY55" s="20">
        <f t="shared" si="35"/>
        <v>0</v>
      </c>
      <c r="AZ55" s="57">
        <v>46239</v>
      </c>
      <c r="BA55" s="75">
        <v>103.75</v>
      </c>
      <c r="BB55" s="33">
        <v>100.65</v>
      </c>
      <c r="BC55" s="76">
        <f t="shared" si="39"/>
        <v>102.55666666666667</v>
      </c>
      <c r="BD55" s="76">
        <f t="shared" si="40"/>
        <v>102.67083333333335</v>
      </c>
      <c r="BE55" s="77">
        <f t="shared" si="36"/>
        <v>-1.8591347872720768E-2</v>
      </c>
      <c r="BF55" s="77">
        <f t="shared" si="37"/>
        <v>1.0510937056125819E-2</v>
      </c>
      <c r="BG55" s="23"/>
      <c r="BH55" s="23"/>
      <c r="BI55" s="23"/>
      <c r="BJ55" s="23"/>
      <c r="BK55" s="23"/>
      <c r="BL55" s="23"/>
      <c r="BM55" s="23"/>
    </row>
    <row r="56" spans="1:65" ht="15.75" customHeight="1" x14ac:dyDescent="0.4">
      <c r="A56" s="57">
        <v>46237</v>
      </c>
      <c r="B56" s="20">
        <v>17.946999999999999</v>
      </c>
      <c r="C56" s="20">
        <v>19.178999999999998</v>
      </c>
      <c r="D56" s="20">
        <v>20.224</v>
      </c>
      <c r="E56" s="20">
        <v>20.652000000000001</v>
      </c>
      <c r="F56" s="20">
        <v>20.8</v>
      </c>
      <c r="G56" s="20">
        <v>21.748999999999999</v>
      </c>
      <c r="H56" s="58">
        <v>22.199000000000002</v>
      </c>
      <c r="I56" s="59">
        <f t="shared" si="55"/>
        <v>18.494555555555554</v>
      </c>
      <c r="J56" s="59">
        <f t="shared" si="56"/>
        <v>19.643444444444444</v>
      </c>
      <c r="K56" s="60">
        <v>15</v>
      </c>
      <c r="L56" s="61">
        <f t="shared" si="7"/>
        <v>3.7037037037037035E-2</v>
      </c>
      <c r="M56" s="20">
        <v>13.28</v>
      </c>
      <c r="N56" s="62">
        <v>15.86</v>
      </c>
      <c r="O56" s="20">
        <v>18.93</v>
      </c>
      <c r="P56" s="20">
        <v>21.2</v>
      </c>
      <c r="Q56" s="20">
        <v>22.9</v>
      </c>
      <c r="R56" s="63">
        <f t="shared" si="4"/>
        <v>10.989999999999995</v>
      </c>
      <c r="S56" s="64">
        <f t="shared" si="45"/>
        <v>-8.1300813008130576E-3</v>
      </c>
      <c r="T56" s="65">
        <f t="shared" si="57"/>
        <v>0.83732660781841106</v>
      </c>
      <c r="U56" s="65">
        <f t="shared" si="57"/>
        <v>0.83782356048600104</v>
      </c>
      <c r="V56" s="65">
        <f t="shared" si="47"/>
        <v>0.74811320754716981</v>
      </c>
      <c r="W56" s="65">
        <f t="shared" si="48"/>
        <v>0.69257641921397384</v>
      </c>
      <c r="X56" s="61">
        <f t="shared" si="49"/>
        <v>6.8646570457458034E-2</v>
      </c>
      <c r="Y56" s="66">
        <f t="shared" si="50"/>
        <v>7.4907999225256663E-2</v>
      </c>
      <c r="Z56" s="61">
        <f t="shared" si="51"/>
        <v>6.2120383776607044E-2</v>
      </c>
      <c r="AA56" s="67">
        <f t="shared" si="52"/>
        <v>18.494555555555557</v>
      </c>
      <c r="AB56" s="68">
        <f t="shared" si="53"/>
        <v>0.13158890290037831</v>
      </c>
      <c r="AC56" s="69">
        <f t="shared" si="54"/>
        <v>0.16611321283452446</v>
      </c>
      <c r="AD56" s="70">
        <f>_xlfn.PERCENTILE.EXC(AC56:$AC$5675,0.5)</f>
        <v>8.6868167319409051E-2</v>
      </c>
      <c r="AE56" s="70">
        <f>_xlfn.PERCENTILE.EXC($AC56:AC$5675,0.35)</f>
        <v>5.0515425431141167E-2</v>
      </c>
      <c r="AF56" s="71">
        <f t="shared" si="41"/>
        <v>2.5826352012861212E-2</v>
      </c>
      <c r="AG56" s="70">
        <f t="shared" si="42"/>
        <v>-0.19198182511420461</v>
      </c>
      <c r="AH56" s="70">
        <f t="shared" si="43"/>
        <v>-0.23906962545163321</v>
      </c>
      <c r="AI56" s="61" t="str">
        <f t="shared" si="21"/>
        <v>Short VOL</v>
      </c>
      <c r="AJ56" s="68" t="str">
        <f t="shared" si="22"/>
        <v>Short VOL</v>
      </c>
      <c r="AK56" s="72" t="str">
        <f t="shared" si="23"/>
        <v>00631L</v>
      </c>
      <c r="AL56" s="73">
        <f t="shared" si="24"/>
        <v>1</v>
      </c>
      <c r="AM56" s="72" t="str">
        <f t="shared" si="38"/>
        <v>00631L</v>
      </c>
      <c r="AN56" s="73">
        <f t="shared" si="25"/>
        <v>1</v>
      </c>
      <c r="AO56" s="74" t="str">
        <f>IF(AC56&gt;AF56,"00631L",IF(AC56&lt;AH56,"00631L",IF(AC56&lt;AG56,AO69,"00635U")))</f>
        <v>00631L</v>
      </c>
      <c r="AP56" s="20">
        <f t="shared" si="26"/>
        <v>1</v>
      </c>
      <c r="AQ56" s="74" t="str">
        <f t="shared" si="27"/>
        <v>00635U</v>
      </c>
      <c r="AR56" s="20">
        <f t="shared" si="28"/>
        <v>0</v>
      </c>
      <c r="AS56" s="74" t="str">
        <f t="shared" si="29"/>
        <v>00635U</v>
      </c>
      <c r="AT56" s="20">
        <f t="shared" si="30"/>
        <v>0</v>
      </c>
      <c r="AU56" s="74" t="str">
        <f t="shared" si="31"/>
        <v>00631L</v>
      </c>
      <c r="AV56" s="20">
        <f t="shared" si="32"/>
        <v>1</v>
      </c>
      <c r="AW56" s="74" t="str">
        <f t="shared" si="33"/>
        <v>00631L</v>
      </c>
      <c r="AX56" s="20">
        <f t="shared" si="34"/>
        <v>1</v>
      </c>
      <c r="AY56" s="20">
        <f t="shared" si="35"/>
        <v>0</v>
      </c>
      <c r="AZ56" s="57">
        <v>46238</v>
      </c>
      <c r="BA56" s="75">
        <v>100.65</v>
      </c>
      <c r="BB56" s="33">
        <v>102</v>
      </c>
      <c r="BC56" s="76">
        <f t="shared" si="39"/>
        <v>102.49583333333335</v>
      </c>
      <c r="BD56" s="76">
        <f t="shared" si="40"/>
        <v>102.55666666666667</v>
      </c>
      <c r="BE56" s="77">
        <f t="shared" si="36"/>
        <v>-4.8375950241881498E-3</v>
      </c>
      <c r="BF56" s="77">
        <f t="shared" si="37"/>
        <v>-1.8591347872720768E-2</v>
      </c>
      <c r="BG56" s="23"/>
      <c r="BH56" s="23"/>
      <c r="BI56" s="23"/>
      <c r="BJ56" s="23"/>
      <c r="BK56" s="23"/>
      <c r="BL56" s="23"/>
      <c r="BM56" s="23"/>
    </row>
    <row r="57" spans="1:65" ht="15.75" customHeight="1" x14ac:dyDescent="0.4">
      <c r="A57" s="57">
        <v>46234</v>
      </c>
      <c r="B57" s="20">
        <v>18.105</v>
      </c>
      <c r="C57" s="20">
        <v>19.25</v>
      </c>
      <c r="D57" s="20">
        <v>20.305</v>
      </c>
      <c r="E57" s="20">
        <v>20.742000000000001</v>
      </c>
      <c r="F57" s="20">
        <v>20.908000000000001</v>
      </c>
      <c r="G57" s="20">
        <v>21.8</v>
      </c>
      <c r="H57" s="58">
        <v>22.242000000000001</v>
      </c>
      <c r="I57" s="59">
        <f t="shared" si="55"/>
        <v>18.486666666666668</v>
      </c>
      <c r="J57" s="59">
        <f t="shared" si="56"/>
        <v>19.601666666666667</v>
      </c>
      <c r="K57" s="60">
        <v>18</v>
      </c>
      <c r="L57" s="61">
        <f t="shared" si="7"/>
        <v>3.7037037037037035E-2</v>
      </c>
      <c r="M57" s="20">
        <v>13.05</v>
      </c>
      <c r="N57" s="62">
        <v>15.99</v>
      </c>
      <c r="O57" s="20">
        <v>19.02</v>
      </c>
      <c r="P57" s="20">
        <v>21.34</v>
      </c>
      <c r="Q57" s="20">
        <v>22.94</v>
      </c>
      <c r="R57" s="63">
        <f t="shared" si="4"/>
        <v>11.32</v>
      </c>
      <c r="S57" s="64">
        <f t="shared" si="45"/>
        <v>-6.436512580456405E-2</v>
      </c>
      <c r="T57" s="65">
        <f t="shared" si="57"/>
        <v>0.81613508442776739</v>
      </c>
      <c r="U57" s="65">
        <f t="shared" si="57"/>
        <v>0.84069400630914826</v>
      </c>
      <c r="V57" s="65">
        <f t="shared" si="47"/>
        <v>0.74929709465791938</v>
      </c>
      <c r="W57" s="65">
        <f t="shared" si="48"/>
        <v>0.69703574542284219</v>
      </c>
      <c r="X57" s="61">
        <f t="shared" si="49"/>
        <v>6.3242198287765783E-2</v>
      </c>
      <c r="Y57" s="66">
        <f t="shared" si="50"/>
        <v>7.2317037894127856E-2</v>
      </c>
      <c r="Z57" s="61">
        <f t="shared" si="51"/>
        <v>6.031373963216724E-2</v>
      </c>
      <c r="AA57" s="67">
        <f t="shared" si="52"/>
        <v>18.486666666666668</v>
      </c>
      <c r="AB57" s="68">
        <f t="shared" si="53"/>
        <v>0.13227016885553472</v>
      </c>
      <c r="AC57" s="69">
        <f t="shared" si="54"/>
        <v>0.15613925370022938</v>
      </c>
      <c r="AD57" s="70">
        <f>_xlfn.PERCENTILE.EXC(AC57:$AC$5675,0.5)</f>
        <v>8.6852331606217581E-2</v>
      </c>
      <c r="AE57" s="70">
        <f>_xlfn.PERCENTILE.EXC($AC57:AC$5675,0.35)</f>
        <v>5.0513698630137042E-2</v>
      </c>
      <c r="AF57" s="71">
        <f t="shared" si="41"/>
        <v>2.5826352012861212E-2</v>
      </c>
      <c r="AG57" s="70">
        <f t="shared" si="42"/>
        <v>-0.19198182511420461</v>
      </c>
      <c r="AH57" s="70">
        <f t="shared" si="43"/>
        <v>-0.23906962545163321</v>
      </c>
      <c r="AI57" s="61" t="str">
        <f t="shared" si="21"/>
        <v>Short VOL</v>
      </c>
      <c r="AJ57" s="68" t="str">
        <f t="shared" si="22"/>
        <v>Short VOL</v>
      </c>
      <c r="AK57" s="72" t="str">
        <f t="shared" si="23"/>
        <v>00631L</v>
      </c>
      <c r="AL57" s="73">
        <f t="shared" si="24"/>
        <v>1</v>
      </c>
      <c r="AM57" s="72" t="str">
        <f t="shared" si="38"/>
        <v>00631L</v>
      </c>
      <c r="AN57" s="73">
        <f t="shared" si="25"/>
        <v>1</v>
      </c>
      <c r="AO57" s="74" t="str">
        <f>IF(AC57&gt;AF57,"00631L",IF(AC57&lt;AH57,"00631L",IF(AC57&lt;AG57,AO69,"00635U")))</f>
        <v>00631L</v>
      </c>
      <c r="AP57" s="20">
        <f t="shared" si="26"/>
        <v>1</v>
      </c>
      <c r="AQ57" s="74" t="str">
        <f t="shared" si="27"/>
        <v>00631L</v>
      </c>
      <c r="AR57" s="20">
        <f t="shared" si="28"/>
        <v>1</v>
      </c>
      <c r="AS57" s="74" t="str">
        <f t="shared" si="29"/>
        <v>00635U</v>
      </c>
      <c r="AT57" s="20">
        <f t="shared" si="30"/>
        <v>0</v>
      </c>
      <c r="AU57" s="74" t="str">
        <f t="shared" si="31"/>
        <v>00631L</v>
      </c>
      <c r="AV57" s="20">
        <f t="shared" si="32"/>
        <v>1</v>
      </c>
      <c r="AW57" s="74" t="str">
        <f t="shared" si="33"/>
        <v>00631L</v>
      </c>
      <c r="AX57" s="20">
        <f t="shared" si="34"/>
        <v>1</v>
      </c>
      <c r="AY57" s="20">
        <f t="shared" si="35"/>
        <v>0</v>
      </c>
      <c r="AZ57" s="57">
        <v>46237</v>
      </c>
      <c r="BA57" s="75">
        <v>102</v>
      </c>
      <c r="BB57" s="33">
        <v>102.85</v>
      </c>
      <c r="BC57" s="76">
        <f t="shared" si="39"/>
        <v>102.42416666666668</v>
      </c>
      <c r="BD57" s="76">
        <f t="shared" si="40"/>
        <v>102.49583333333335</v>
      </c>
      <c r="BE57" s="77">
        <f t="shared" si="36"/>
        <v>4.1575474538071136E-3</v>
      </c>
      <c r="BF57" s="77">
        <f t="shared" si="37"/>
        <v>-4.8375950241881498E-3</v>
      </c>
      <c r="BG57" s="23"/>
      <c r="BH57" s="23"/>
      <c r="BI57" s="23"/>
      <c r="BJ57" s="23"/>
      <c r="BK57" s="23"/>
      <c r="BL57" s="23"/>
      <c r="BM57" s="23"/>
    </row>
    <row r="58" spans="1:65" ht="15.75" customHeight="1" x14ac:dyDescent="0.4">
      <c r="A58" s="57">
        <v>46233</v>
      </c>
      <c r="B58" s="20">
        <v>18.771999999999998</v>
      </c>
      <c r="C58" s="20">
        <v>19.678999999999998</v>
      </c>
      <c r="D58" s="20">
        <v>20.6</v>
      </c>
      <c r="E58" s="20">
        <v>20.931999999999999</v>
      </c>
      <c r="F58" s="20">
        <v>21.048999999999999</v>
      </c>
      <c r="G58" s="20">
        <v>21.931000000000001</v>
      </c>
      <c r="H58" s="58">
        <v>22.326000000000001</v>
      </c>
      <c r="I58" s="59">
        <f t="shared" si="55"/>
        <v>19.040740740740738</v>
      </c>
      <c r="J58" s="59">
        <f t="shared" si="56"/>
        <v>19.951888888888888</v>
      </c>
      <c r="K58" s="60">
        <v>19</v>
      </c>
      <c r="L58" s="61">
        <f t="shared" si="7"/>
        <v>3.7037037037037035E-2</v>
      </c>
      <c r="M58" s="20">
        <v>14.85</v>
      </c>
      <c r="N58" s="62">
        <v>17.09</v>
      </c>
      <c r="O58" s="20">
        <v>19.5</v>
      </c>
      <c r="P58" s="20">
        <v>21.61</v>
      </c>
      <c r="Q58" s="20">
        <v>23.12</v>
      </c>
      <c r="R58" s="63">
        <f t="shared" si="4"/>
        <v>9.1700000000000017</v>
      </c>
      <c r="S58" s="64">
        <f t="shared" si="45"/>
        <v>-0.17279767666989351</v>
      </c>
      <c r="T58" s="65">
        <f t="shared" si="57"/>
        <v>0.86892919836161497</v>
      </c>
      <c r="U58" s="65">
        <f t="shared" si="57"/>
        <v>0.87641025641025638</v>
      </c>
      <c r="V58" s="65">
        <f t="shared" si="47"/>
        <v>0.7908375751966682</v>
      </c>
      <c r="W58" s="65">
        <f t="shared" si="48"/>
        <v>0.73918685121107264</v>
      </c>
      <c r="X58" s="61">
        <f t="shared" si="49"/>
        <v>4.8316641806946524E-2</v>
      </c>
      <c r="Y58" s="66">
        <f t="shared" si="50"/>
        <v>6.6596598509459301E-2</v>
      </c>
      <c r="Z58" s="61">
        <f t="shared" si="51"/>
        <v>4.7852557868119171E-2</v>
      </c>
      <c r="AA58" s="67">
        <f t="shared" si="52"/>
        <v>19.040740740740738</v>
      </c>
      <c r="AB58" s="68">
        <f t="shared" si="53"/>
        <v>9.8420128730251522E-2</v>
      </c>
      <c r="AC58" s="69">
        <f t="shared" si="54"/>
        <v>0.11414515744533281</v>
      </c>
      <c r="AD58" s="70">
        <f>_xlfn.PERCENTILE.EXC(AC58:$AC$5675,0.5)</f>
        <v>8.6848884694046585E-2</v>
      </c>
      <c r="AE58" s="70">
        <f>_xlfn.PERCENTILE.EXC($AC58:AC$5675,0.35)</f>
        <v>5.0457294667529053E-2</v>
      </c>
      <c r="AF58" s="71">
        <f t="shared" si="41"/>
        <v>2.5826352012861212E-2</v>
      </c>
      <c r="AG58" s="70">
        <f t="shared" si="42"/>
        <v>-0.19198182511420461</v>
      </c>
      <c r="AH58" s="70">
        <f t="shared" si="43"/>
        <v>-0.23906962545163321</v>
      </c>
      <c r="AI58" s="61" t="str">
        <f t="shared" si="21"/>
        <v>Short VOL</v>
      </c>
      <c r="AJ58" s="68" t="str">
        <f t="shared" si="22"/>
        <v>Short VOL</v>
      </c>
      <c r="AK58" s="72" t="str">
        <f t="shared" si="23"/>
        <v>00631L</v>
      </c>
      <c r="AL58" s="73">
        <f t="shared" si="24"/>
        <v>1</v>
      </c>
      <c r="AM58" s="72" t="str">
        <f t="shared" si="38"/>
        <v>00635U</v>
      </c>
      <c r="AN58" s="73">
        <f t="shared" si="25"/>
        <v>0</v>
      </c>
      <c r="AO58" s="74" t="str">
        <f>IF(AC58&gt;AF58,"00631L",IF(AC58&lt;AH58,"00631L",IF(AC58&lt;AG58,AO69,"00635U")))</f>
        <v>00631L</v>
      </c>
      <c r="AP58" s="20">
        <f t="shared" si="26"/>
        <v>1</v>
      </c>
      <c r="AQ58" s="74" t="str">
        <f t="shared" si="27"/>
        <v>00635U</v>
      </c>
      <c r="AR58" s="20">
        <f t="shared" si="28"/>
        <v>0</v>
      </c>
      <c r="AS58" s="74" t="str">
        <f t="shared" si="29"/>
        <v>00635U</v>
      </c>
      <c r="AT58" s="20">
        <f t="shared" si="30"/>
        <v>0</v>
      </c>
      <c r="AU58" s="74" t="str">
        <f t="shared" si="31"/>
        <v>00631L</v>
      </c>
      <c r="AV58" s="20">
        <f t="shared" si="32"/>
        <v>1</v>
      </c>
      <c r="AW58" s="74" t="str">
        <f t="shared" si="33"/>
        <v>00631L</v>
      </c>
      <c r="AX58" s="20">
        <f t="shared" si="34"/>
        <v>1</v>
      </c>
      <c r="AY58" s="20">
        <f t="shared" si="35"/>
        <v>0</v>
      </c>
      <c r="AZ58" s="57">
        <v>46234</v>
      </c>
      <c r="BA58" s="75">
        <v>100</v>
      </c>
      <c r="BB58" s="33">
        <v>93.5</v>
      </c>
      <c r="BC58" s="76">
        <f t="shared" si="39"/>
        <v>102.30583333333334</v>
      </c>
      <c r="BD58" s="76">
        <f t="shared" si="40"/>
        <v>102.37666666666669</v>
      </c>
      <c r="BE58" s="77">
        <f t="shared" si="36"/>
        <v>-8.6073619132177273E-2</v>
      </c>
      <c r="BF58" s="77">
        <f t="shared" si="37"/>
        <v>-2.3214925275942041E-2</v>
      </c>
      <c r="BG58" s="23"/>
      <c r="BH58" s="23"/>
      <c r="BI58" s="23"/>
      <c r="BJ58" s="23"/>
      <c r="BK58" s="23"/>
      <c r="BL58" s="23"/>
      <c r="BM58" s="23"/>
    </row>
    <row r="59" spans="1:65" ht="15.75" customHeight="1" x14ac:dyDescent="0.4">
      <c r="A59" s="57">
        <v>46232</v>
      </c>
      <c r="B59" s="20">
        <v>20.309000000000001</v>
      </c>
      <c r="C59" s="20">
        <v>20.577999999999999</v>
      </c>
      <c r="D59" s="20">
        <v>21.062000000000001</v>
      </c>
      <c r="E59" s="20">
        <v>21.245999999999999</v>
      </c>
      <c r="F59" s="20">
        <v>21.251000000000001</v>
      </c>
      <c r="G59" s="20">
        <v>22.196000000000002</v>
      </c>
      <c r="H59" s="58">
        <v>22.55</v>
      </c>
      <c r="I59" s="59">
        <f t="shared" si="55"/>
        <v>20.378740740740742</v>
      </c>
      <c r="J59" s="59">
        <f t="shared" si="56"/>
        <v>20.703481481481482</v>
      </c>
      <c r="K59" s="60">
        <v>20</v>
      </c>
      <c r="L59" s="61">
        <f t="shared" si="7"/>
        <v>3.7037037037037035E-2</v>
      </c>
      <c r="M59" s="20">
        <v>20.38</v>
      </c>
      <c r="N59" s="62">
        <v>20.66</v>
      </c>
      <c r="O59" s="20">
        <v>21.5</v>
      </c>
      <c r="P59" s="20">
        <v>23.06</v>
      </c>
      <c r="Q59" s="20">
        <v>24.09</v>
      </c>
      <c r="R59" s="63">
        <f t="shared" si="4"/>
        <v>3.5200000000000031</v>
      </c>
      <c r="S59" s="64">
        <f t="shared" si="45"/>
        <v>0.13454146073585938</v>
      </c>
      <c r="T59" s="65">
        <f t="shared" si="57"/>
        <v>0.98644724104549852</v>
      </c>
      <c r="U59" s="65">
        <f t="shared" si="57"/>
        <v>0.96093023255813959</v>
      </c>
      <c r="V59" s="65">
        <f t="shared" si="47"/>
        <v>0.89592367736339984</v>
      </c>
      <c r="W59" s="65">
        <f t="shared" si="48"/>
        <v>0.85761726857617271</v>
      </c>
      <c r="X59" s="61">
        <f t="shared" si="49"/>
        <v>1.3245359200354441E-2</v>
      </c>
      <c r="Y59" s="66">
        <f t="shared" si="50"/>
        <v>6.137625906052914E-2</v>
      </c>
      <c r="Z59" s="61">
        <f t="shared" si="51"/>
        <v>1.5935270234412737E-2</v>
      </c>
      <c r="AA59" s="67">
        <f t="shared" si="52"/>
        <v>20.378740740740742</v>
      </c>
      <c r="AB59" s="68">
        <f t="shared" si="53"/>
        <v>-1.6989351403678563E-2</v>
      </c>
      <c r="AC59" s="69">
        <f t="shared" si="54"/>
        <v>-1.3613710515936978E-2</v>
      </c>
      <c r="AD59" s="70">
        <f>_xlfn.PERCENTILE.EXC(AC59:$AC$5675,0.5)</f>
        <v>8.6845437781875603E-2</v>
      </c>
      <c r="AE59" s="70">
        <f>_xlfn.PERCENTILE.EXC($AC59:AC$5675,0.35)</f>
        <v>5.0400890704921063E-2</v>
      </c>
      <c r="AF59" s="71">
        <f t="shared" si="41"/>
        <v>2.5826352012861212E-2</v>
      </c>
      <c r="AG59" s="70">
        <f t="shared" si="42"/>
        <v>-0.19198182511420461</v>
      </c>
      <c r="AH59" s="70">
        <f t="shared" si="43"/>
        <v>-0.23906962545163321</v>
      </c>
      <c r="AI59" s="61" t="str">
        <f t="shared" si="21"/>
        <v>Safety</v>
      </c>
      <c r="AJ59" s="68" t="str">
        <f t="shared" si="22"/>
        <v>Safety</v>
      </c>
      <c r="AK59" s="72" t="str">
        <f t="shared" si="23"/>
        <v>00635U</v>
      </c>
      <c r="AL59" s="73">
        <f t="shared" si="24"/>
        <v>0</v>
      </c>
      <c r="AM59" s="72" t="str">
        <f t="shared" si="38"/>
        <v>00635U</v>
      </c>
      <c r="AN59" s="73">
        <f t="shared" si="25"/>
        <v>0</v>
      </c>
      <c r="AO59" s="74" t="str">
        <f>IF(AC59&gt;AF59,"00631L",IF(AC59&lt;AH59,"00631L",IF(AC59&lt;AG59,AO69,"00635U")))</f>
        <v>00635U</v>
      </c>
      <c r="AP59" s="20">
        <f t="shared" si="26"/>
        <v>0</v>
      </c>
      <c r="AQ59" s="74" t="str">
        <f t="shared" si="27"/>
        <v>00635U</v>
      </c>
      <c r="AR59" s="20">
        <f t="shared" si="28"/>
        <v>0</v>
      </c>
      <c r="AS59" s="74" t="str">
        <f t="shared" si="29"/>
        <v>00635U</v>
      </c>
      <c r="AT59" s="20">
        <f t="shared" si="30"/>
        <v>0</v>
      </c>
      <c r="AU59" s="74" t="str">
        <f t="shared" si="31"/>
        <v>00635U</v>
      </c>
      <c r="AV59" s="20">
        <f t="shared" si="32"/>
        <v>0</v>
      </c>
      <c r="AW59" s="74" t="str">
        <f t="shared" si="33"/>
        <v>00635U</v>
      </c>
      <c r="AX59" s="20">
        <f t="shared" si="34"/>
        <v>0</v>
      </c>
      <c r="AY59" s="20">
        <f t="shared" si="35"/>
        <v>1</v>
      </c>
      <c r="AZ59" s="57">
        <v>46233</v>
      </c>
      <c r="BA59" s="75">
        <v>93.4</v>
      </c>
      <c r="BB59" s="33">
        <v>93.7</v>
      </c>
      <c r="BC59" s="76">
        <f t="shared" si="39"/>
        <v>102.32416666666668</v>
      </c>
      <c r="BD59" s="76">
        <f t="shared" si="40"/>
        <v>102.30416666666666</v>
      </c>
      <c r="BE59" s="77">
        <f t="shared" si="36"/>
        <v>-8.4282794061357413E-2</v>
      </c>
      <c r="BF59" s="77">
        <f t="shared" si="37"/>
        <v>-8.7036207388099099E-2</v>
      </c>
      <c r="BG59" s="23"/>
      <c r="BH59" s="23"/>
      <c r="BI59" s="23"/>
      <c r="BJ59" s="23"/>
      <c r="BK59" s="23"/>
      <c r="BL59" s="23"/>
      <c r="BM59" s="23"/>
    </row>
    <row r="60" spans="1:65" ht="15.75" customHeight="1" x14ac:dyDescent="0.4">
      <c r="A60" s="57">
        <v>46231</v>
      </c>
      <c r="B60" s="20">
        <v>18.998000000000001</v>
      </c>
      <c r="C60" s="20">
        <v>19.701000000000001</v>
      </c>
      <c r="D60" s="20">
        <v>20.5</v>
      </c>
      <c r="E60" s="20">
        <v>20.850999999999999</v>
      </c>
      <c r="F60" s="20">
        <v>20.925000000000001</v>
      </c>
      <c r="G60" s="20">
        <v>21.901</v>
      </c>
      <c r="H60" s="58">
        <v>22.324999999999999</v>
      </c>
      <c r="I60" s="59">
        <f t="shared" si="55"/>
        <v>19.154222222222224</v>
      </c>
      <c r="J60" s="59">
        <f t="shared" si="56"/>
        <v>19.878555555555558</v>
      </c>
      <c r="K60" s="60">
        <v>21</v>
      </c>
      <c r="L60" s="61">
        <f t="shared" si="7"/>
        <v>3.7037037037037035E-2</v>
      </c>
      <c r="M60" s="20">
        <v>17.25</v>
      </c>
      <c r="N60" s="62">
        <v>18.21</v>
      </c>
      <c r="O60" s="20">
        <v>19.86</v>
      </c>
      <c r="P60" s="20">
        <v>21.82</v>
      </c>
      <c r="Q60" s="20">
        <v>23.29</v>
      </c>
      <c r="R60" s="63">
        <f t="shared" si="4"/>
        <v>6.2199999999999989</v>
      </c>
      <c r="S60" s="64">
        <f t="shared" si="45"/>
        <v>-2.4638457418318202E-2</v>
      </c>
      <c r="T60" s="65">
        <f t="shared" si="57"/>
        <v>0.94728171334431621</v>
      </c>
      <c r="U60" s="65">
        <f t="shared" si="57"/>
        <v>0.91691842900302123</v>
      </c>
      <c r="V60" s="65">
        <f t="shared" si="47"/>
        <v>0.83455545371219064</v>
      </c>
      <c r="W60" s="65">
        <f t="shared" si="48"/>
        <v>0.78188063546586528</v>
      </c>
      <c r="X60" s="61">
        <f t="shared" si="49"/>
        <v>3.7003895146857528E-2</v>
      </c>
      <c r="Y60" s="66">
        <f t="shared" si="50"/>
        <v>7.0692053138938199E-2</v>
      </c>
      <c r="Z60" s="61">
        <f t="shared" si="51"/>
        <v>3.7815857252244962E-2</v>
      </c>
      <c r="AA60" s="67">
        <f t="shared" si="52"/>
        <v>19.154222222222224</v>
      </c>
      <c r="AB60" s="68">
        <f t="shared" si="53"/>
        <v>4.3272926963207038E-2</v>
      </c>
      <c r="AC60" s="69">
        <f t="shared" si="54"/>
        <v>5.1851851851851878E-2</v>
      </c>
      <c r="AD60" s="70">
        <f>_xlfn.PERCENTILE.EXC(AC60:$AC$5675,0.5)</f>
        <v>8.6848884694046585E-2</v>
      </c>
      <c r="AE60" s="70">
        <f>_xlfn.PERCENTILE.EXC($AC60:AC$5675,0.35)</f>
        <v>5.050564092119305E-2</v>
      </c>
      <c r="AF60" s="71">
        <f t="shared" si="41"/>
        <v>2.6297622994109312E-2</v>
      </c>
      <c r="AG60" s="70">
        <f t="shared" si="42"/>
        <v>-0.19198182511420461</v>
      </c>
      <c r="AH60" s="70">
        <f t="shared" si="43"/>
        <v>-0.23906962545163321</v>
      </c>
      <c r="AI60" s="61" t="str">
        <f t="shared" si="21"/>
        <v>Safety</v>
      </c>
      <c r="AJ60" s="68" t="str">
        <f t="shared" si="22"/>
        <v>Short VOL</v>
      </c>
      <c r="AK60" s="72" t="str">
        <f t="shared" si="23"/>
        <v>00631L</v>
      </c>
      <c r="AL60" s="73">
        <f t="shared" si="24"/>
        <v>1</v>
      </c>
      <c r="AM60" s="72" t="str">
        <f t="shared" si="38"/>
        <v>00631L</v>
      </c>
      <c r="AN60" s="73">
        <f t="shared" si="25"/>
        <v>1</v>
      </c>
      <c r="AO60" s="74" t="str">
        <f>IF(AC60&gt;AF60,"00631L",IF(AC60&lt;AH60,"00631L",IF(AC60&lt;AG60,AO69,"00635U")))</f>
        <v>00631L</v>
      </c>
      <c r="AP60" s="20">
        <f t="shared" si="26"/>
        <v>1</v>
      </c>
      <c r="AQ60" s="74" t="str">
        <f t="shared" si="27"/>
        <v>00635U</v>
      </c>
      <c r="AR60" s="20">
        <f t="shared" si="28"/>
        <v>0</v>
      </c>
      <c r="AS60" s="74" t="str">
        <f t="shared" si="29"/>
        <v>00635U</v>
      </c>
      <c r="AT60" s="20">
        <f t="shared" si="30"/>
        <v>0</v>
      </c>
      <c r="AU60" s="74" t="str">
        <f t="shared" si="31"/>
        <v>00631L</v>
      </c>
      <c r="AV60" s="20">
        <f t="shared" si="32"/>
        <v>1</v>
      </c>
      <c r="AW60" s="74" t="str">
        <f t="shared" si="33"/>
        <v>00631L</v>
      </c>
      <c r="AX60" s="20">
        <f t="shared" si="34"/>
        <v>1</v>
      </c>
      <c r="AY60" s="20">
        <f t="shared" si="35"/>
        <v>0</v>
      </c>
      <c r="AZ60" s="57">
        <v>46232</v>
      </c>
      <c r="BA60" s="75">
        <v>96.95</v>
      </c>
      <c r="BB60" s="33">
        <v>97.15</v>
      </c>
      <c r="BC60" s="76">
        <f t="shared" si="39"/>
        <v>102.33916666666667</v>
      </c>
      <c r="BD60" s="76">
        <f t="shared" si="40"/>
        <v>102.37833333333334</v>
      </c>
      <c r="BE60" s="77">
        <f t="shared" si="36"/>
        <v>-5.0705578672225506E-2</v>
      </c>
      <c r="BF60" s="77">
        <f t="shared" si="37"/>
        <v>-5.3022286616634454E-2</v>
      </c>
      <c r="BG60" s="23"/>
      <c r="BH60" s="23"/>
      <c r="BI60" s="23"/>
      <c r="BJ60" s="23"/>
      <c r="BK60" s="23"/>
      <c r="BL60" s="23"/>
      <c r="BM60" s="23"/>
    </row>
    <row r="61" spans="1:65" ht="15.75" customHeight="1" x14ac:dyDescent="0.4">
      <c r="A61" s="57">
        <v>46230</v>
      </c>
      <c r="B61" s="20">
        <v>19.14</v>
      </c>
      <c r="C61" s="20">
        <v>19.829000000000001</v>
      </c>
      <c r="D61" s="20">
        <v>20.602</v>
      </c>
      <c r="E61" s="20">
        <v>20.907</v>
      </c>
      <c r="F61" s="20">
        <v>20.975000000000001</v>
      </c>
      <c r="G61" s="20">
        <v>21.966000000000001</v>
      </c>
      <c r="H61" s="58">
        <v>22.375</v>
      </c>
      <c r="I61" s="59">
        <f t="shared" si="55"/>
        <v>19.267592592592592</v>
      </c>
      <c r="J61" s="59">
        <f t="shared" si="56"/>
        <v>19.97214814814815</v>
      </c>
      <c r="K61" s="60">
        <v>22</v>
      </c>
      <c r="L61" s="61">
        <f t="shared" si="7"/>
        <v>3.7037037037037035E-2</v>
      </c>
      <c r="M61" s="20">
        <v>18.13</v>
      </c>
      <c r="N61" s="62">
        <v>18.670000000000002</v>
      </c>
      <c r="O61" s="20">
        <v>20.2</v>
      </c>
      <c r="P61" s="20">
        <v>22.11</v>
      </c>
      <c r="Q61" s="20">
        <v>23.53</v>
      </c>
      <c r="R61" s="63">
        <f t="shared" si="4"/>
        <v>5.5100000000000051</v>
      </c>
      <c r="S61" s="64">
        <f t="shared" si="45"/>
        <v>4.843918191604059E-3</v>
      </c>
      <c r="T61" s="65">
        <f t="shared" si="57"/>
        <v>0.9710765934654525</v>
      </c>
      <c r="U61" s="65">
        <f t="shared" si="57"/>
        <v>0.92425742574257441</v>
      </c>
      <c r="V61" s="65">
        <f t="shared" si="47"/>
        <v>0.84441429217548636</v>
      </c>
      <c r="W61" s="65">
        <f t="shared" si="48"/>
        <v>0.79345516362090951</v>
      </c>
      <c r="X61" s="61">
        <f t="shared" si="49"/>
        <v>3.5997910135841173E-2</v>
      </c>
      <c r="Y61" s="66">
        <f t="shared" si="50"/>
        <v>7.0215717223896301E-2</v>
      </c>
      <c r="Z61" s="61">
        <f t="shared" si="51"/>
        <v>3.6566870104281932E-2</v>
      </c>
      <c r="AA61" s="67">
        <f t="shared" si="52"/>
        <v>19.267592592592592</v>
      </c>
      <c r="AB61" s="68">
        <f t="shared" si="53"/>
        <v>2.5174076057846748E-2</v>
      </c>
      <c r="AC61" s="69">
        <f t="shared" si="54"/>
        <v>3.2008173143684551E-2</v>
      </c>
      <c r="AD61" s="70">
        <f>_xlfn.PERCENTILE.EXC(AC61:$AC$5675,0.5)</f>
        <v>8.6852331606217581E-2</v>
      </c>
      <c r="AE61" s="70">
        <f>_xlfn.PERCENTILE.EXC($AC61:AC$5675,0.35)</f>
        <v>5.044923695858506E-2</v>
      </c>
      <c r="AF61" s="71">
        <f t="shared" si="41"/>
        <v>2.6297622994109312E-2</v>
      </c>
      <c r="AG61" s="70">
        <f t="shared" si="42"/>
        <v>-0.19198182511420461</v>
      </c>
      <c r="AH61" s="70">
        <f t="shared" si="43"/>
        <v>-0.23906962545163321</v>
      </c>
      <c r="AI61" s="61" t="str">
        <f t="shared" si="21"/>
        <v>Safety</v>
      </c>
      <c r="AJ61" s="68" t="str">
        <f t="shared" si="22"/>
        <v>Short VOL</v>
      </c>
      <c r="AK61" s="72" t="str">
        <f t="shared" si="23"/>
        <v>00631L</v>
      </c>
      <c r="AL61" s="73">
        <f t="shared" si="24"/>
        <v>1</v>
      </c>
      <c r="AM61" s="72" t="str">
        <f t="shared" si="38"/>
        <v>00631L</v>
      </c>
      <c r="AN61" s="73">
        <f t="shared" si="25"/>
        <v>1</v>
      </c>
      <c r="AO61" s="74" t="str">
        <f>IF(AC61&gt;AF61,"00631L",IF(AC61&lt;AH61,"00631L",IF(AC61&lt;AG61,AO69,"00635U")))</f>
        <v>00631L</v>
      </c>
      <c r="AP61" s="20">
        <f t="shared" si="26"/>
        <v>1</v>
      </c>
      <c r="AQ61" s="74" t="str">
        <f t="shared" si="27"/>
        <v>00635U</v>
      </c>
      <c r="AR61" s="20">
        <f t="shared" si="28"/>
        <v>0</v>
      </c>
      <c r="AS61" s="74" t="str">
        <f t="shared" si="29"/>
        <v>00635U</v>
      </c>
      <c r="AT61" s="20">
        <f t="shared" si="30"/>
        <v>0</v>
      </c>
      <c r="AU61" s="74" t="str">
        <f t="shared" si="31"/>
        <v>00631L</v>
      </c>
      <c r="AV61" s="20">
        <f t="shared" si="32"/>
        <v>1</v>
      </c>
      <c r="AW61" s="74" t="str">
        <f t="shared" si="33"/>
        <v>00635U</v>
      </c>
      <c r="AX61" s="20">
        <f t="shared" si="34"/>
        <v>0</v>
      </c>
      <c r="AY61" s="20">
        <f t="shared" si="35"/>
        <v>0</v>
      </c>
      <c r="AZ61" s="57">
        <v>46231</v>
      </c>
      <c r="BA61" s="75">
        <v>98.35</v>
      </c>
      <c r="BB61" s="33">
        <v>101.45</v>
      </c>
      <c r="BC61" s="76">
        <f t="shared" si="39"/>
        <v>102.2325</v>
      </c>
      <c r="BD61" s="76">
        <f t="shared" si="40"/>
        <v>102.35916666666667</v>
      </c>
      <c r="BE61" s="77">
        <f t="shared" si="36"/>
        <v>-7.6541217323258144E-3</v>
      </c>
      <c r="BF61" s="77">
        <f t="shared" si="37"/>
        <v>-3.9167636834349692E-2</v>
      </c>
      <c r="BG61" s="23"/>
      <c r="BH61" s="23"/>
      <c r="BI61" s="23"/>
      <c r="BJ61" s="23"/>
      <c r="BK61" s="23"/>
      <c r="BL61" s="23"/>
      <c r="BM61" s="23"/>
    </row>
    <row r="62" spans="1:65" ht="15.75" customHeight="1" x14ac:dyDescent="0.4">
      <c r="A62" s="57">
        <v>46227</v>
      </c>
      <c r="B62" s="20">
        <v>19.231000000000002</v>
      </c>
      <c r="C62" s="20">
        <v>19.984999999999999</v>
      </c>
      <c r="D62" s="20">
        <v>20.788</v>
      </c>
      <c r="E62" s="20">
        <v>21.099</v>
      </c>
      <c r="F62" s="20">
        <v>21.152999999999999</v>
      </c>
      <c r="G62" s="20">
        <v>22.151</v>
      </c>
      <c r="H62" s="58">
        <v>22.574999999999999</v>
      </c>
      <c r="I62" s="59">
        <f t="shared" si="55"/>
        <v>19.286851851851853</v>
      </c>
      <c r="J62" s="59">
        <f t="shared" si="56"/>
        <v>20.04448148148148</v>
      </c>
      <c r="K62" s="60">
        <v>25</v>
      </c>
      <c r="L62" s="61">
        <f t="shared" si="7"/>
        <v>3.7037037037037035E-2</v>
      </c>
      <c r="M62" s="20">
        <v>17.62</v>
      </c>
      <c r="N62" s="62">
        <v>18.579999999999998</v>
      </c>
      <c r="O62" s="20">
        <v>20.51</v>
      </c>
      <c r="P62" s="20">
        <v>22.43</v>
      </c>
      <c r="Q62" s="20">
        <v>23.76</v>
      </c>
      <c r="R62" s="63">
        <f t="shared" si="4"/>
        <v>6.7399999999999949</v>
      </c>
      <c r="S62" s="64">
        <f t="shared" si="45"/>
        <v>-6.4171122994652937E-3</v>
      </c>
      <c r="T62" s="65">
        <f t="shared" si="57"/>
        <v>0.94833153928955882</v>
      </c>
      <c r="U62" s="65">
        <f t="shared" si="57"/>
        <v>0.90589956118966342</v>
      </c>
      <c r="V62" s="65">
        <f t="shared" si="47"/>
        <v>0.82835488185465889</v>
      </c>
      <c r="W62" s="65">
        <f t="shared" si="48"/>
        <v>0.7819865319865319</v>
      </c>
      <c r="X62" s="61">
        <f t="shared" si="49"/>
        <v>3.9207529509645768E-2</v>
      </c>
      <c r="Y62" s="66">
        <f t="shared" si="50"/>
        <v>6.9955922081615204E-2</v>
      </c>
      <c r="Z62" s="61">
        <f t="shared" si="51"/>
        <v>3.9282182258110802E-2</v>
      </c>
      <c r="AA62" s="67">
        <f t="shared" si="52"/>
        <v>19.286851851851853</v>
      </c>
      <c r="AB62" s="68">
        <f t="shared" si="53"/>
        <v>3.5037674919268215E-2</v>
      </c>
      <c r="AC62" s="69">
        <f t="shared" si="54"/>
        <v>3.804369493282321E-2</v>
      </c>
      <c r="AD62" s="70">
        <f>_xlfn.PERCENTILE.EXC(AC62:$AC$5675,0.5)</f>
        <v>8.6868167319409051E-2</v>
      </c>
      <c r="AE62" s="70">
        <f>_xlfn.PERCENTILE.EXC($AC62:AC$5675,0.35)</f>
        <v>5.0514932059425713E-2</v>
      </c>
      <c r="AF62" s="71">
        <f t="shared" si="41"/>
        <v>2.6297622994109312E-2</v>
      </c>
      <c r="AG62" s="70">
        <f t="shared" si="42"/>
        <v>-0.19198182511420461</v>
      </c>
      <c r="AH62" s="70">
        <f t="shared" si="43"/>
        <v>-0.23906962545163321</v>
      </c>
      <c r="AI62" s="61" t="str">
        <f t="shared" si="21"/>
        <v>Safety</v>
      </c>
      <c r="AJ62" s="68" t="str">
        <f t="shared" si="22"/>
        <v>Short VOL</v>
      </c>
      <c r="AK62" s="72" t="str">
        <f t="shared" si="23"/>
        <v>00631L</v>
      </c>
      <c r="AL62" s="73">
        <f t="shared" si="24"/>
        <v>1</v>
      </c>
      <c r="AM62" s="72" t="str">
        <f t="shared" si="38"/>
        <v>00631L</v>
      </c>
      <c r="AN62" s="73">
        <f t="shared" si="25"/>
        <v>1</v>
      </c>
      <c r="AO62" s="74" t="str">
        <f>IF(AC62&gt;AF62,"00631L",IF(AC62&lt;AH62,"00631L",IF(AC62&lt;AG62,AO69,"00635U")))</f>
        <v>00631L</v>
      </c>
      <c r="AP62" s="20">
        <f t="shared" si="26"/>
        <v>1</v>
      </c>
      <c r="AQ62" s="74" t="str">
        <f t="shared" si="27"/>
        <v>00635U</v>
      </c>
      <c r="AR62" s="20">
        <f t="shared" si="28"/>
        <v>0</v>
      </c>
      <c r="AS62" s="74" t="str">
        <f t="shared" si="29"/>
        <v>00635U</v>
      </c>
      <c r="AT62" s="20">
        <f t="shared" si="30"/>
        <v>0</v>
      </c>
      <c r="AU62" s="74" t="str">
        <f t="shared" si="31"/>
        <v>00631L</v>
      </c>
      <c r="AV62" s="20">
        <f t="shared" si="32"/>
        <v>1</v>
      </c>
      <c r="AW62" s="74" t="str">
        <f t="shared" si="33"/>
        <v>00635U</v>
      </c>
      <c r="AX62" s="20">
        <f t="shared" si="34"/>
        <v>0</v>
      </c>
      <c r="AY62" s="20">
        <f t="shared" si="35"/>
        <v>0</v>
      </c>
      <c r="AZ62" s="57">
        <v>46230</v>
      </c>
      <c r="BA62" s="75">
        <v>101.3</v>
      </c>
      <c r="BB62" s="33">
        <v>101.7</v>
      </c>
      <c r="BC62" s="76">
        <f t="shared" si="39"/>
        <v>102.07500000000002</v>
      </c>
      <c r="BD62" s="76">
        <f t="shared" si="40"/>
        <v>102.23</v>
      </c>
      <c r="BE62" s="77">
        <f t="shared" si="36"/>
        <v>-3.673769287288897E-3</v>
      </c>
      <c r="BF62" s="77">
        <f t="shared" si="37"/>
        <v>-9.0971339137240221E-3</v>
      </c>
      <c r="BG62" s="23"/>
      <c r="BH62" s="23"/>
      <c r="BI62" s="23"/>
      <c r="BJ62" s="23"/>
      <c r="BK62" s="23"/>
      <c r="BL62" s="23"/>
      <c r="BM62" s="23"/>
    </row>
    <row r="63" spans="1:65" ht="15.75" customHeight="1" x14ac:dyDescent="0.4">
      <c r="A63" s="57">
        <v>46226</v>
      </c>
      <c r="B63" s="20">
        <v>19.513000000000002</v>
      </c>
      <c r="C63" s="20">
        <v>20.225000000000001</v>
      </c>
      <c r="D63" s="20">
        <v>20.901</v>
      </c>
      <c r="E63" s="20">
        <v>21.143999999999998</v>
      </c>
      <c r="F63" s="20">
        <v>21.192</v>
      </c>
      <c r="G63" s="20">
        <v>22.15</v>
      </c>
      <c r="H63" s="58">
        <v>22.484000000000002</v>
      </c>
      <c r="I63" s="59">
        <f t="shared" si="55"/>
        <v>19.539370370370371</v>
      </c>
      <c r="J63" s="59">
        <f t="shared" si="56"/>
        <v>20.250037037037039</v>
      </c>
      <c r="K63" s="60">
        <v>26</v>
      </c>
      <c r="L63" s="61">
        <f t="shared" si="7"/>
        <v>3.7037037037037035E-2</v>
      </c>
      <c r="M63" s="20">
        <v>18.149999999999999</v>
      </c>
      <c r="N63" s="62">
        <v>18.7</v>
      </c>
      <c r="O63" s="20">
        <v>20.6</v>
      </c>
      <c r="P63" s="20">
        <v>22.48</v>
      </c>
      <c r="Q63" s="20">
        <v>23.76</v>
      </c>
      <c r="R63" s="63">
        <f t="shared" si="4"/>
        <v>6.230000000000004</v>
      </c>
      <c r="S63" s="64">
        <f t="shared" si="45"/>
        <v>0.12379807692307684</v>
      </c>
      <c r="T63" s="65">
        <f t="shared" si="57"/>
        <v>0.97058823529411764</v>
      </c>
      <c r="U63" s="65">
        <f t="shared" si="57"/>
        <v>0.90776699029126207</v>
      </c>
      <c r="V63" s="65">
        <f t="shared" si="47"/>
        <v>0.83185053380782914</v>
      </c>
      <c r="W63" s="65">
        <f t="shared" si="48"/>
        <v>0.78703703703703698</v>
      </c>
      <c r="X63" s="61">
        <f t="shared" si="49"/>
        <v>3.6488494849587438E-2</v>
      </c>
      <c r="Y63" s="66">
        <f t="shared" si="50"/>
        <v>6.3374952705259335E-2</v>
      </c>
      <c r="Z63" s="61">
        <f t="shared" si="51"/>
        <v>3.6371011613778911E-2</v>
      </c>
      <c r="AA63" s="67">
        <f t="shared" si="52"/>
        <v>19.539370370370374</v>
      </c>
      <c r="AB63" s="68">
        <f t="shared" si="53"/>
        <v>4.3475935828877134E-2</v>
      </c>
      <c r="AC63" s="69">
        <f t="shared" si="54"/>
        <v>4.4886116062586898E-2</v>
      </c>
      <c r="AD63" s="70">
        <f>_xlfn.PERCENTILE.EXC(AC63:$AC$5675,0.5)</f>
        <v>8.6884003032600521E-2</v>
      </c>
      <c r="AE63" s="70">
        <f>_xlfn.PERCENTILE.EXC($AC63:AC$5675,0.35)</f>
        <v>5.0518138975576173E-2</v>
      </c>
      <c r="AF63" s="71">
        <f t="shared" si="41"/>
        <v>2.6297622994109312E-2</v>
      </c>
      <c r="AG63" s="70">
        <f t="shared" si="42"/>
        <v>-0.19198182511420461</v>
      </c>
      <c r="AH63" s="70">
        <f t="shared" si="43"/>
        <v>-0.23906962545163321</v>
      </c>
      <c r="AI63" s="61" t="str">
        <f t="shared" si="21"/>
        <v>Safety</v>
      </c>
      <c r="AJ63" s="68" t="str">
        <f t="shared" si="22"/>
        <v>Short VOL</v>
      </c>
      <c r="AK63" s="72" t="str">
        <f t="shared" si="23"/>
        <v>00631L</v>
      </c>
      <c r="AL63" s="73">
        <f t="shared" si="24"/>
        <v>1</v>
      </c>
      <c r="AM63" s="72" t="str">
        <f t="shared" si="38"/>
        <v>00631L</v>
      </c>
      <c r="AN63" s="73">
        <f t="shared" si="25"/>
        <v>1</v>
      </c>
      <c r="AO63" s="74" t="str">
        <f>IF(AC63&gt;AF63,"00631L",IF(AC63&lt;AH63,"00631L",IF(AC63&lt;AG63,AO69,"00635U")))</f>
        <v>00631L</v>
      </c>
      <c r="AP63" s="20">
        <f t="shared" si="26"/>
        <v>1</v>
      </c>
      <c r="AQ63" s="74" t="str">
        <f t="shared" si="27"/>
        <v>00631L</v>
      </c>
      <c r="AR63" s="20">
        <f t="shared" si="28"/>
        <v>1</v>
      </c>
      <c r="AS63" s="74" t="str">
        <f t="shared" si="29"/>
        <v>00631L</v>
      </c>
      <c r="AT63" s="20">
        <f t="shared" si="30"/>
        <v>1</v>
      </c>
      <c r="AU63" s="74" t="str">
        <f t="shared" si="31"/>
        <v>00631L</v>
      </c>
      <c r="AV63" s="20">
        <f t="shared" si="32"/>
        <v>1</v>
      </c>
      <c r="AW63" s="74" t="str">
        <f t="shared" si="33"/>
        <v>00635U</v>
      </c>
      <c r="AX63" s="20">
        <f t="shared" si="34"/>
        <v>0</v>
      </c>
      <c r="AY63" s="20">
        <f t="shared" si="35"/>
        <v>0</v>
      </c>
      <c r="AZ63" s="57">
        <v>46227</v>
      </c>
      <c r="BA63" s="75">
        <v>102.55</v>
      </c>
      <c r="BB63" s="33">
        <v>103.9</v>
      </c>
      <c r="BC63" s="76">
        <f t="shared" si="39"/>
        <v>101.91333333333336</v>
      </c>
      <c r="BD63" s="76">
        <f t="shared" si="40"/>
        <v>102.08916666666667</v>
      </c>
      <c r="BE63" s="77">
        <f t="shared" si="36"/>
        <v>1.9493687446850101E-2</v>
      </c>
      <c r="BF63" s="77">
        <f t="shared" si="37"/>
        <v>4.5140277698416543E-3</v>
      </c>
      <c r="BG63" s="23"/>
      <c r="BH63" s="23"/>
      <c r="BI63" s="23"/>
      <c r="BJ63" s="23"/>
      <c r="BK63" s="23"/>
      <c r="BL63" s="23"/>
      <c r="BM63" s="23"/>
    </row>
    <row r="64" spans="1:65" ht="15.75" customHeight="1" x14ac:dyDescent="0.4">
      <c r="A64" s="78">
        <v>46225</v>
      </c>
      <c r="B64" s="79">
        <v>18.05</v>
      </c>
      <c r="C64" s="79">
        <v>19.593</v>
      </c>
      <c r="D64" s="79">
        <v>20.431999999999999</v>
      </c>
      <c r="E64" s="79">
        <v>20.768000000000001</v>
      </c>
      <c r="F64" s="79">
        <v>20.881</v>
      </c>
      <c r="G64" s="79">
        <v>21.876000000000001</v>
      </c>
      <c r="H64" s="80">
        <v>22.288</v>
      </c>
      <c r="I64" s="81">
        <f t="shared" si="55"/>
        <v>18.05</v>
      </c>
      <c r="J64" s="81">
        <f t="shared" si="56"/>
        <v>19.593</v>
      </c>
      <c r="K64" s="82">
        <v>27</v>
      </c>
      <c r="L64" s="83">
        <f t="shared" si="7"/>
        <v>3.7037037037037035E-2</v>
      </c>
      <c r="M64" s="20">
        <v>14.88</v>
      </c>
      <c r="N64" s="62">
        <v>16.64</v>
      </c>
      <c r="O64" s="20">
        <v>19.54</v>
      </c>
      <c r="P64" s="20">
        <v>21.68</v>
      </c>
      <c r="Q64" s="20">
        <v>23.4</v>
      </c>
      <c r="R64" s="63">
        <f t="shared" si="4"/>
        <v>9.6999999999999957</v>
      </c>
      <c r="S64" s="64">
        <f t="shared" si="45"/>
        <v>-2.4046920821114377E-2</v>
      </c>
      <c r="T64" s="65">
        <f t="shared" si="57"/>
        <v>0.89423076923076927</v>
      </c>
      <c r="U64" s="65">
        <f t="shared" si="57"/>
        <v>0.85158648925281477</v>
      </c>
      <c r="V64" s="65">
        <f t="shared" si="47"/>
        <v>0.76752767527675281</v>
      </c>
      <c r="W64" s="65">
        <f t="shared" si="48"/>
        <v>0.71111111111111114</v>
      </c>
      <c r="X64" s="61">
        <f t="shared" si="49"/>
        <v>8.5484764542936242E-2</v>
      </c>
      <c r="Y64" s="66">
        <f t="shared" si="50"/>
        <v>7.3189522342064689E-2</v>
      </c>
      <c r="Z64" s="61">
        <f t="shared" si="51"/>
        <v>8.5484764542936242E-2</v>
      </c>
      <c r="AA64" s="67">
        <f t="shared" si="52"/>
        <v>18.05</v>
      </c>
      <c r="AB64" s="68">
        <f t="shared" si="53"/>
        <v>8.4735576923076927E-2</v>
      </c>
      <c r="AC64" s="69">
        <f t="shared" si="54"/>
        <v>8.4735576923076927E-2</v>
      </c>
      <c r="AD64" s="70">
        <f>_xlfn.PERCENTILE.EXC(AC64:$AC$5675,0.5)</f>
        <v>8.689771609833713E-2</v>
      </c>
      <c r="AE64" s="70">
        <f>_xlfn.PERCENTILE.EXC($AC64:AC$5675,0.35)</f>
        <v>5.0535744438287136E-2</v>
      </c>
      <c r="AF64" s="71">
        <f t="shared" si="41"/>
        <v>2.6297622994109312E-2</v>
      </c>
      <c r="AG64" s="70">
        <f t="shared" si="42"/>
        <v>-0.19198182511420461</v>
      </c>
      <c r="AH64" s="70">
        <f t="shared" si="43"/>
        <v>-0.23906962545163321</v>
      </c>
      <c r="AI64" s="61" t="str">
        <f t="shared" si="21"/>
        <v>Safety</v>
      </c>
      <c r="AJ64" s="68" t="str">
        <f t="shared" si="22"/>
        <v>Short VOL</v>
      </c>
      <c r="AK64" s="72" t="str">
        <f t="shared" si="23"/>
        <v>00631L</v>
      </c>
      <c r="AL64" s="73">
        <f t="shared" si="24"/>
        <v>1</v>
      </c>
      <c r="AM64" s="72" t="str">
        <f t="shared" si="38"/>
        <v>00631L</v>
      </c>
      <c r="AN64" s="73">
        <f t="shared" si="25"/>
        <v>1</v>
      </c>
      <c r="AO64" s="74" t="str">
        <f>IF(AC64&gt;AF64,"00631L",IF(AC64&lt;AH64,"00631L",IF(AC64&lt;AG64,AO69,"00635U")))</f>
        <v>00631L</v>
      </c>
      <c r="AP64" s="20">
        <f t="shared" si="26"/>
        <v>1</v>
      </c>
      <c r="AQ64" s="74" t="str">
        <f t="shared" si="27"/>
        <v>00631L</v>
      </c>
      <c r="AR64" s="20">
        <f t="shared" si="28"/>
        <v>1</v>
      </c>
      <c r="AS64" s="74" t="str">
        <f t="shared" si="29"/>
        <v>00631L</v>
      </c>
      <c r="AT64" s="20">
        <f t="shared" si="30"/>
        <v>1</v>
      </c>
      <c r="AU64" s="74" t="str">
        <f t="shared" si="31"/>
        <v>00631L</v>
      </c>
      <c r="AV64" s="20">
        <f t="shared" si="32"/>
        <v>1</v>
      </c>
      <c r="AW64" s="74" t="str">
        <f t="shared" si="33"/>
        <v>00631L</v>
      </c>
      <c r="AX64" s="20">
        <f t="shared" si="34"/>
        <v>1</v>
      </c>
      <c r="AY64" s="20">
        <f t="shared" si="35"/>
        <v>0</v>
      </c>
      <c r="AZ64" s="57">
        <v>46226</v>
      </c>
      <c r="BA64" s="75">
        <v>104.25</v>
      </c>
      <c r="BB64" s="33">
        <v>103.85</v>
      </c>
      <c r="BC64" s="76">
        <f t="shared" si="39"/>
        <v>101.73166666666667</v>
      </c>
      <c r="BD64" s="76">
        <f t="shared" si="40"/>
        <v>101.91916666666667</v>
      </c>
      <c r="BE64" s="77">
        <f t="shared" si="36"/>
        <v>2.0822752666328003E-2</v>
      </c>
      <c r="BF64" s="77">
        <f t="shared" si="37"/>
        <v>2.286943083979949E-2</v>
      </c>
      <c r="BG64" s="23"/>
      <c r="BH64" s="23"/>
      <c r="BI64" s="23"/>
      <c r="BJ64" s="23"/>
      <c r="BK64" s="23"/>
      <c r="BL64" s="23"/>
      <c r="BM64" s="23"/>
    </row>
    <row r="65" spans="1:65" ht="15.75" customHeight="1" x14ac:dyDescent="0.4">
      <c r="A65" s="57">
        <v>46224</v>
      </c>
      <c r="B65" s="20">
        <v>17.04</v>
      </c>
      <c r="C65" s="20">
        <v>18.408999999999999</v>
      </c>
      <c r="D65" s="20">
        <v>19.445</v>
      </c>
      <c r="E65" s="20">
        <v>20.341999999999999</v>
      </c>
      <c r="F65" s="20">
        <v>20.704999999999998</v>
      </c>
      <c r="G65" s="20">
        <v>20.798999999999999</v>
      </c>
      <c r="H65" s="58">
        <v>21.757999999999999</v>
      </c>
      <c r="I65" s="59">
        <f t="shared" si="55"/>
        <v>18.408999999999999</v>
      </c>
      <c r="J65" s="59">
        <f t="shared" si="56"/>
        <v>19.445</v>
      </c>
      <c r="K65" s="60">
        <v>0</v>
      </c>
      <c r="L65" s="61">
        <f t="shared" si="7"/>
        <v>2.9411764705882353E-2</v>
      </c>
      <c r="M65" s="20">
        <v>15.48</v>
      </c>
      <c r="N65" s="62">
        <v>17.05</v>
      </c>
      <c r="O65" s="20">
        <v>19.59</v>
      </c>
      <c r="P65" s="20">
        <v>21.66</v>
      </c>
      <c r="Q65" s="20">
        <v>23.31</v>
      </c>
      <c r="R65" s="63">
        <f t="shared" si="4"/>
        <v>8.7199999999999989</v>
      </c>
      <c r="S65" s="64">
        <f t="shared" si="45"/>
        <v>-8.579088471849855E-2</v>
      </c>
      <c r="T65" s="65">
        <f t="shared" si="57"/>
        <v>0.90791788856304989</v>
      </c>
      <c r="U65" s="65">
        <f t="shared" si="57"/>
        <v>0.87034201123021959</v>
      </c>
      <c r="V65" s="65">
        <f t="shared" si="47"/>
        <v>0.78716528162511545</v>
      </c>
      <c r="W65" s="65">
        <f t="shared" si="48"/>
        <v>0.73144573144573155</v>
      </c>
      <c r="X65" s="61">
        <f t="shared" si="49"/>
        <v>8.0340375586854446E-2</v>
      </c>
      <c r="Y65" s="66">
        <f t="shared" si="50"/>
        <v>6.960967456493955E-2</v>
      </c>
      <c r="Z65" s="61">
        <f t="shared" si="51"/>
        <v>5.6276821120104376E-2</v>
      </c>
      <c r="AA65" s="67">
        <f t="shared" si="52"/>
        <v>18.408999999999999</v>
      </c>
      <c r="AB65" s="68">
        <f t="shared" si="53"/>
        <v>-5.8651026392971038E-4</v>
      </c>
      <c r="AC65" s="69">
        <f t="shared" si="54"/>
        <v>7.9706744868035084E-2</v>
      </c>
      <c r="AD65" s="70">
        <f>_xlfn.PERCENTILE.EXC(AC65:$AC$5675,0.5)</f>
        <v>8.6911429164073725E-2</v>
      </c>
      <c r="AE65" s="70">
        <f>_xlfn.PERCENTILE.EXC($AC65:AC$5675,0.35)</f>
        <v>5.0524854925835444E-2</v>
      </c>
      <c r="AF65" s="71">
        <f t="shared" si="41"/>
        <v>2.6297622994109312E-2</v>
      </c>
      <c r="AG65" s="70">
        <f t="shared" si="42"/>
        <v>-0.19198182511420461</v>
      </c>
      <c r="AH65" s="70">
        <f t="shared" si="43"/>
        <v>-0.23906962545163321</v>
      </c>
      <c r="AI65" s="61" t="str">
        <f t="shared" si="21"/>
        <v>Safety</v>
      </c>
      <c r="AJ65" s="68" t="str">
        <f t="shared" si="22"/>
        <v>Short VOL</v>
      </c>
      <c r="AK65" s="72" t="str">
        <f t="shared" si="23"/>
        <v>00631L</v>
      </c>
      <c r="AL65" s="73">
        <f t="shared" si="24"/>
        <v>1</v>
      </c>
      <c r="AM65" s="72" t="str">
        <f t="shared" si="38"/>
        <v>00631L</v>
      </c>
      <c r="AN65" s="73">
        <f t="shared" si="25"/>
        <v>1</v>
      </c>
      <c r="AO65" s="74" t="str">
        <f>IF(AC65&gt;AF65,"00631L",IF(AC65&lt;AH65,"00631L",IF(AC65&lt;AG65,AO69,"00635U")))</f>
        <v>00631L</v>
      </c>
      <c r="AP65" s="20">
        <f t="shared" si="26"/>
        <v>1</v>
      </c>
      <c r="AQ65" s="74" t="str">
        <f t="shared" si="27"/>
        <v>00631L</v>
      </c>
      <c r="AR65" s="20">
        <f t="shared" si="28"/>
        <v>1</v>
      </c>
      <c r="AS65" s="74" t="str">
        <f t="shared" si="29"/>
        <v>00631L</v>
      </c>
      <c r="AT65" s="20">
        <f t="shared" si="30"/>
        <v>1</v>
      </c>
      <c r="AU65" s="74" t="str">
        <f t="shared" si="31"/>
        <v>00631L</v>
      </c>
      <c r="AV65" s="20">
        <f t="shared" si="32"/>
        <v>1</v>
      </c>
      <c r="AW65" s="74" t="str">
        <f t="shared" si="33"/>
        <v>00631L</v>
      </c>
      <c r="AX65" s="20">
        <f t="shared" si="34"/>
        <v>1</v>
      </c>
      <c r="AY65" s="20">
        <f t="shared" si="35"/>
        <v>0</v>
      </c>
      <c r="AZ65" s="57">
        <v>46225</v>
      </c>
      <c r="BA65" s="75">
        <v>104.5</v>
      </c>
      <c r="BB65" s="33">
        <v>102.5</v>
      </c>
      <c r="BC65" s="76">
        <f t="shared" si="39"/>
        <v>101.50000000000001</v>
      </c>
      <c r="BD65" s="76">
        <f t="shared" si="40"/>
        <v>101.74250000000002</v>
      </c>
      <c r="BE65" s="77">
        <f t="shared" si="36"/>
        <v>9.8522167487683308E-3</v>
      </c>
      <c r="BF65" s="77">
        <f t="shared" si="37"/>
        <v>2.7102734845320081E-2</v>
      </c>
      <c r="BG65" s="23"/>
      <c r="BH65" s="23"/>
      <c r="BI65" s="23"/>
      <c r="BJ65" s="23"/>
      <c r="BK65" s="23"/>
      <c r="BL65" s="23"/>
      <c r="BM65" s="23"/>
    </row>
    <row r="66" spans="1:65" ht="15.75" customHeight="1" x14ac:dyDescent="0.4">
      <c r="A66" s="57">
        <v>46223</v>
      </c>
      <c r="B66" s="20">
        <v>18.451000000000001</v>
      </c>
      <c r="C66" s="20">
        <v>18.966000000000001</v>
      </c>
      <c r="D66" s="20">
        <v>19.754000000000001</v>
      </c>
      <c r="E66" s="20">
        <v>20.452999999999999</v>
      </c>
      <c r="F66" s="20">
        <v>20.754000000000001</v>
      </c>
      <c r="G66" s="20">
        <v>20.795000000000002</v>
      </c>
      <c r="H66" s="58">
        <v>21.748000000000001</v>
      </c>
      <c r="I66" s="59">
        <f t="shared" si="55"/>
        <v>18.950852941176471</v>
      </c>
      <c r="J66" s="59">
        <f t="shared" si="56"/>
        <v>19.730823529411765</v>
      </c>
      <c r="K66" s="60">
        <v>1</v>
      </c>
      <c r="L66" s="61">
        <f t="shared" si="7"/>
        <v>2.9411764705882353E-2</v>
      </c>
      <c r="M66" s="20">
        <v>17.78</v>
      </c>
      <c r="N66" s="62">
        <v>18.649999999999999</v>
      </c>
      <c r="O66" s="20">
        <v>20.399999999999999</v>
      </c>
      <c r="P66" s="20">
        <v>22.2</v>
      </c>
      <c r="Q66" s="20">
        <v>23.67</v>
      </c>
      <c r="R66" s="63">
        <f t="shared" si="4"/>
        <v>6.1699999999999946</v>
      </c>
      <c r="S66" s="64">
        <f t="shared" si="45"/>
        <v>-6.3931806073522111E-3</v>
      </c>
      <c r="T66" s="65">
        <f t="shared" si="57"/>
        <v>0.95335120643431648</v>
      </c>
      <c r="U66" s="65">
        <f t="shared" si="57"/>
        <v>0.91421568627450978</v>
      </c>
      <c r="V66" s="65">
        <f t="shared" si="47"/>
        <v>0.84009009009009006</v>
      </c>
      <c r="W66" s="65">
        <f t="shared" si="48"/>
        <v>0.78791719476130107</v>
      </c>
      <c r="X66" s="61">
        <f t="shared" si="49"/>
        <v>2.7911766299929572E-2</v>
      </c>
      <c r="Y66" s="66">
        <f t="shared" si="50"/>
        <v>6.3315894978731815E-2</v>
      </c>
      <c r="Z66" s="61">
        <f t="shared" si="51"/>
        <v>4.1157545291303027E-2</v>
      </c>
      <c r="AA66" s="67">
        <f t="shared" si="52"/>
        <v>18.950852941176475</v>
      </c>
      <c r="AB66" s="68">
        <f t="shared" si="53"/>
        <v>-1.0670241286863167E-2</v>
      </c>
      <c r="AC66" s="69">
        <f t="shared" si="54"/>
        <v>1.6131524996057706E-2</v>
      </c>
      <c r="AD66" s="70">
        <f>_xlfn.PERCENTILE.EXC(AC66:$AC$5675,0.5)</f>
        <v>8.6912230786161532E-2</v>
      </c>
      <c r="AE66" s="70">
        <f>_xlfn.PERCENTILE.EXC($AC66:AC$5675,0.35)</f>
        <v>5.0517892289718445E-2</v>
      </c>
      <c r="AF66" s="71">
        <f t="shared" si="41"/>
        <v>2.6297622994109312E-2</v>
      </c>
      <c r="AG66" s="70">
        <f t="shared" si="42"/>
        <v>-0.19198182511420461</v>
      </c>
      <c r="AH66" s="70">
        <f t="shared" si="43"/>
        <v>-0.23906962545163321</v>
      </c>
      <c r="AI66" s="61" t="str">
        <f t="shared" si="21"/>
        <v>Safety</v>
      </c>
      <c r="AJ66" s="68" t="str">
        <f t="shared" si="22"/>
        <v>Safety</v>
      </c>
      <c r="AK66" s="72" t="str">
        <f t="shared" si="23"/>
        <v>00635U</v>
      </c>
      <c r="AL66" s="73">
        <f t="shared" si="24"/>
        <v>0</v>
      </c>
      <c r="AM66" s="72" t="str">
        <f t="shared" si="38"/>
        <v>00635U</v>
      </c>
      <c r="AN66" s="73">
        <f t="shared" si="25"/>
        <v>0</v>
      </c>
      <c r="AO66" s="74" t="str">
        <f>IF(AC66&gt;AF66,"00631L",IF(AC66&lt;AH66,"00631L",IF(AC66&lt;AG66,AO69,"00635U")))</f>
        <v>00635U</v>
      </c>
      <c r="AP66" s="20">
        <f t="shared" si="26"/>
        <v>0</v>
      </c>
      <c r="AQ66" s="74" t="str">
        <f t="shared" si="27"/>
        <v>00635U</v>
      </c>
      <c r="AR66" s="20">
        <f t="shared" si="28"/>
        <v>0</v>
      </c>
      <c r="AS66" s="74" t="str">
        <f t="shared" si="29"/>
        <v>00635U</v>
      </c>
      <c r="AT66" s="20">
        <f t="shared" si="30"/>
        <v>0</v>
      </c>
      <c r="AU66" s="74" t="str">
        <f t="shared" si="31"/>
        <v>00635U</v>
      </c>
      <c r="AV66" s="20">
        <f t="shared" si="32"/>
        <v>0</v>
      </c>
      <c r="AW66" s="74" t="str">
        <f t="shared" si="33"/>
        <v>00635U</v>
      </c>
      <c r="AX66" s="20">
        <f t="shared" si="34"/>
        <v>0</v>
      </c>
      <c r="AY66" s="20">
        <f t="shared" si="35"/>
        <v>1</v>
      </c>
      <c r="AZ66" s="57">
        <v>46224</v>
      </c>
      <c r="BA66" s="75">
        <v>100</v>
      </c>
      <c r="BB66" s="33">
        <v>99.2</v>
      </c>
      <c r="BC66" s="76">
        <f t="shared" si="39"/>
        <v>101.23083333333334</v>
      </c>
      <c r="BD66" s="76">
        <f t="shared" si="40"/>
        <v>101.45833333333333</v>
      </c>
      <c r="BE66" s="77">
        <f t="shared" si="36"/>
        <v>-2.0061410802044835E-2</v>
      </c>
      <c r="BF66" s="77">
        <f t="shared" si="37"/>
        <v>-1.4373716632443486E-2</v>
      </c>
      <c r="BG66" s="23"/>
      <c r="BH66" s="23"/>
      <c r="BI66" s="23"/>
      <c r="BJ66" s="23"/>
      <c r="BK66" s="23"/>
      <c r="BL66" s="23"/>
      <c r="BM66" s="23"/>
    </row>
    <row r="67" spans="1:65" ht="15.75" customHeight="1" x14ac:dyDescent="0.4">
      <c r="A67" s="57">
        <v>46220</v>
      </c>
      <c r="B67" s="20">
        <v>18.803999999999998</v>
      </c>
      <c r="C67" s="20">
        <v>19.3</v>
      </c>
      <c r="D67" s="20">
        <v>19.951000000000001</v>
      </c>
      <c r="E67" s="20">
        <v>20.658999999999999</v>
      </c>
      <c r="F67" s="20">
        <v>20.997</v>
      </c>
      <c r="G67" s="20">
        <v>21.036999999999999</v>
      </c>
      <c r="H67" s="58">
        <v>21.925000000000001</v>
      </c>
      <c r="I67" s="59">
        <f t="shared" si="55"/>
        <v>19.241647058823531</v>
      </c>
      <c r="J67" s="59">
        <f t="shared" si="56"/>
        <v>19.874411764705883</v>
      </c>
      <c r="K67" s="60">
        <v>4</v>
      </c>
      <c r="L67" s="61">
        <f t="shared" si="7"/>
        <v>2.9411764705882353E-2</v>
      </c>
      <c r="M67" s="20">
        <v>16.850000000000001</v>
      </c>
      <c r="N67" s="62">
        <v>18.77</v>
      </c>
      <c r="O67" s="20">
        <v>20.54</v>
      </c>
      <c r="P67" s="20">
        <v>22.28</v>
      </c>
      <c r="Q67" s="20">
        <v>23.82</v>
      </c>
      <c r="R67" s="63">
        <f t="shared" si="4"/>
        <v>7.1999999999999957</v>
      </c>
      <c r="S67" s="64">
        <f t="shared" si="45"/>
        <v>0.1219366407650926</v>
      </c>
      <c r="T67" s="65">
        <f t="shared" si="57"/>
        <v>0.89770911028236555</v>
      </c>
      <c r="U67" s="65">
        <f t="shared" si="57"/>
        <v>0.91382667964946451</v>
      </c>
      <c r="V67" s="65">
        <f t="shared" si="47"/>
        <v>0.84245960502692996</v>
      </c>
      <c r="W67" s="65">
        <f t="shared" si="48"/>
        <v>0.78799328295549953</v>
      </c>
      <c r="X67" s="61">
        <f t="shared" si="49"/>
        <v>2.6377366517762298E-2</v>
      </c>
      <c r="Y67" s="66">
        <f t="shared" si="50"/>
        <v>6.1280797715281568E-2</v>
      </c>
      <c r="Z67" s="61">
        <f t="shared" si="51"/>
        <v>3.288516330997706E-2</v>
      </c>
      <c r="AA67" s="67">
        <f t="shared" si="52"/>
        <v>19.241647058823531</v>
      </c>
      <c r="AB67" s="68">
        <f t="shared" si="53"/>
        <v>1.8114011720830538E-3</v>
      </c>
      <c r="AC67" s="69">
        <f t="shared" si="54"/>
        <v>2.5127706916544049E-2</v>
      </c>
      <c r="AD67" s="70">
        <f>_xlfn.PERCENTILE.EXC(AC67:$AC$5675,0.5)</f>
        <v>8.6913032408249352E-2</v>
      </c>
      <c r="AE67" s="70">
        <f>_xlfn.PERCENTILE.EXC($AC67:AC$5675,0.35)</f>
        <v>5.0534188793651173E-2</v>
      </c>
      <c r="AF67" s="71">
        <f t="shared" si="41"/>
        <v>2.6783166867399177E-2</v>
      </c>
      <c r="AG67" s="70">
        <f t="shared" si="42"/>
        <v>-0.19198182511420461</v>
      </c>
      <c r="AH67" s="70">
        <f t="shared" si="43"/>
        <v>-0.23906962545163321</v>
      </c>
      <c r="AI67" s="61" t="str">
        <f t="shared" si="21"/>
        <v>Safety</v>
      </c>
      <c r="AJ67" s="68" t="str">
        <f t="shared" si="22"/>
        <v>Safety</v>
      </c>
      <c r="AK67" s="72" t="str">
        <f t="shared" si="23"/>
        <v>00635U</v>
      </c>
      <c r="AL67" s="73">
        <f t="shared" si="24"/>
        <v>0</v>
      </c>
      <c r="AM67" s="72" t="str">
        <f t="shared" si="38"/>
        <v>00635U</v>
      </c>
      <c r="AN67" s="73">
        <f t="shared" si="25"/>
        <v>0</v>
      </c>
      <c r="AO67" s="74" t="str">
        <f>IF(AC67&gt;AF67,"00631L",IF(AC67&lt;AH67,"00631L",IF(AC67&lt;AG67,AO69,"00635U")))</f>
        <v>00635U</v>
      </c>
      <c r="AP67" s="20">
        <f t="shared" si="26"/>
        <v>0</v>
      </c>
      <c r="AQ67" s="74" t="str">
        <f t="shared" si="27"/>
        <v>00635U</v>
      </c>
      <c r="AR67" s="20">
        <f t="shared" si="28"/>
        <v>0</v>
      </c>
      <c r="AS67" s="74" t="str">
        <f t="shared" si="29"/>
        <v>00635U</v>
      </c>
      <c r="AT67" s="20">
        <f t="shared" si="30"/>
        <v>0</v>
      </c>
      <c r="AU67" s="74" t="str">
        <f t="shared" si="31"/>
        <v>00635U</v>
      </c>
      <c r="AV67" s="20">
        <f t="shared" si="32"/>
        <v>0</v>
      </c>
      <c r="AW67" s="74" t="str">
        <f t="shared" si="33"/>
        <v>00635U</v>
      </c>
      <c r="AX67" s="20">
        <f t="shared" si="34"/>
        <v>0</v>
      </c>
      <c r="AY67" s="20">
        <f t="shared" si="35"/>
        <v>1</v>
      </c>
      <c r="AZ67" s="57">
        <v>46223</v>
      </c>
      <c r="BA67" s="75">
        <v>100.2</v>
      </c>
      <c r="BB67" s="33">
        <v>100.15</v>
      </c>
      <c r="BC67" s="76">
        <f t="shared" si="39"/>
        <v>101.01666666666668</v>
      </c>
      <c r="BD67" s="76">
        <f t="shared" si="40"/>
        <v>101.2475</v>
      </c>
      <c r="BE67" s="77">
        <f t="shared" si="36"/>
        <v>-8.5794423362482181E-3</v>
      </c>
      <c r="BF67" s="77">
        <f t="shared" si="37"/>
        <v>-1.0345934467517711E-2</v>
      </c>
      <c r="BG67" s="23"/>
      <c r="BH67" s="23"/>
      <c r="BI67" s="23"/>
      <c r="BJ67" s="23"/>
      <c r="BK67" s="23"/>
      <c r="BL67" s="23"/>
      <c r="BM67" s="23"/>
    </row>
    <row r="68" spans="1:65" ht="15.75" customHeight="1" x14ac:dyDescent="0.4">
      <c r="A68" s="57">
        <v>46219</v>
      </c>
      <c r="B68" s="20">
        <v>17.274999999999999</v>
      </c>
      <c r="C68" s="20">
        <v>18.507999999999999</v>
      </c>
      <c r="D68" s="20">
        <v>19.449000000000002</v>
      </c>
      <c r="E68" s="20">
        <v>20.324999999999999</v>
      </c>
      <c r="F68" s="20">
        <v>20.7</v>
      </c>
      <c r="G68" s="20">
        <v>20.725000000000001</v>
      </c>
      <c r="H68" s="58">
        <v>21.625</v>
      </c>
      <c r="I68" s="59">
        <f t="shared" si="55"/>
        <v>18.326676470588236</v>
      </c>
      <c r="J68" s="59">
        <f t="shared" si="56"/>
        <v>19.310617647058823</v>
      </c>
      <c r="K68" s="60">
        <v>5</v>
      </c>
      <c r="L68" s="61">
        <f t="shared" ref="L68:L131" si="58">IF(K69&lt;&gt;0,L69,1/K68)</f>
        <v>2.9411764705882353E-2</v>
      </c>
      <c r="M68" s="20">
        <v>13.98</v>
      </c>
      <c r="N68" s="62">
        <v>16.73</v>
      </c>
      <c r="O68" s="20">
        <v>19.5</v>
      </c>
      <c r="P68" s="20">
        <v>21.68</v>
      </c>
      <c r="Q68" s="20">
        <v>23.41</v>
      </c>
      <c r="R68" s="63">
        <f t="shared" si="4"/>
        <v>10.469999999999999</v>
      </c>
      <c r="S68" s="64">
        <f t="shared" si="45"/>
        <v>6.7645181876196586E-2</v>
      </c>
      <c r="T68" s="65">
        <f t="shared" si="57"/>
        <v>0.83562462641960555</v>
      </c>
      <c r="U68" s="65">
        <f t="shared" si="57"/>
        <v>0.85794871794871796</v>
      </c>
      <c r="V68" s="65">
        <f t="shared" si="47"/>
        <v>0.77167896678966796</v>
      </c>
      <c r="W68" s="65">
        <f t="shared" si="48"/>
        <v>0.71465185818026489</v>
      </c>
      <c r="X68" s="61">
        <f t="shared" si="49"/>
        <v>7.1374819102749676E-2</v>
      </c>
      <c r="Y68" s="66">
        <f t="shared" si="50"/>
        <v>6.39606396063961E-2</v>
      </c>
      <c r="Z68" s="61">
        <f t="shared" si="51"/>
        <v>5.3689013283432806E-2</v>
      </c>
      <c r="AA68" s="67">
        <f t="shared" si="52"/>
        <v>18.326676470588232</v>
      </c>
      <c r="AB68" s="68">
        <f t="shared" si="53"/>
        <v>3.2576210400478069E-2</v>
      </c>
      <c r="AC68" s="69">
        <f t="shared" si="54"/>
        <v>9.5437924123624146E-2</v>
      </c>
      <c r="AD68" s="70">
        <f>_xlfn.PERCENTILE.EXC(AC68:$AC$5675,0.5)</f>
        <v>8.6921490346108757E-2</v>
      </c>
      <c r="AE68" s="70">
        <f>_xlfn.PERCENTILE.EXC($AC68:AC$5675,0.35)</f>
        <v>5.0556680237760519E-2</v>
      </c>
      <c r="AF68" s="71">
        <f t="shared" si="41"/>
        <v>2.7203517743644046E-2</v>
      </c>
      <c r="AG68" s="70">
        <f t="shared" si="42"/>
        <v>-0.19198182511420461</v>
      </c>
      <c r="AH68" s="70">
        <f t="shared" si="43"/>
        <v>-0.23906962545163321</v>
      </c>
      <c r="AI68" s="61" t="str">
        <f t="shared" si="21"/>
        <v>Short VOL</v>
      </c>
      <c r="AJ68" s="68" t="str">
        <f t="shared" si="22"/>
        <v>Short VOL</v>
      </c>
      <c r="AK68" s="72" t="str">
        <f t="shared" si="23"/>
        <v>00631L</v>
      </c>
      <c r="AL68" s="73">
        <f t="shared" si="24"/>
        <v>1</v>
      </c>
      <c r="AM68" s="72" t="str">
        <f t="shared" si="38"/>
        <v>00631L</v>
      </c>
      <c r="AN68" s="73">
        <f t="shared" si="25"/>
        <v>1</v>
      </c>
      <c r="AO68" s="74" t="str">
        <f t="shared" ref="AO68:AO131" si="59">IF(AC68&gt;AF68,"00631L",IF(AC68&lt;AH68,"00631L",IF(AC68&lt;AG68,AO69,"00635U")))</f>
        <v>00631L</v>
      </c>
      <c r="AP68" s="20">
        <f t="shared" si="26"/>
        <v>1</v>
      </c>
      <c r="AQ68" s="74" t="str">
        <f t="shared" si="27"/>
        <v>00631L</v>
      </c>
      <c r="AR68" s="20">
        <f t="shared" si="28"/>
        <v>1</v>
      </c>
      <c r="AS68" s="74" t="str">
        <f t="shared" si="29"/>
        <v>00631L</v>
      </c>
      <c r="AT68" s="20">
        <f t="shared" si="30"/>
        <v>1</v>
      </c>
      <c r="AU68" s="74" t="str">
        <f t="shared" si="31"/>
        <v>00631L</v>
      </c>
      <c r="AV68" s="20">
        <f t="shared" si="32"/>
        <v>1</v>
      </c>
      <c r="AW68" s="74" t="str">
        <f t="shared" si="33"/>
        <v>00631L</v>
      </c>
      <c r="AX68" s="20">
        <f t="shared" si="34"/>
        <v>1</v>
      </c>
      <c r="AY68" s="20">
        <f t="shared" si="35"/>
        <v>0</v>
      </c>
      <c r="AZ68" s="57">
        <v>46220</v>
      </c>
      <c r="BA68" s="75">
        <v>102.9</v>
      </c>
      <c r="BB68" s="33">
        <v>106.4</v>
      </c>
      <c r="BC68" s="76">
        <f t="shared" si="39"/>
        <v>100.78083333333333</v>
      </c>
      <c r="BD68" s="76">
        <f t="shared" si="40"/>
        <v>101.06250000000001</v>
      </c>
      <c r="BE68" s="77">
        <f t="shared" si="36"/>
        <v>5.5756302868435685E-2</v>
      </c>
      <c r="BF68" s="77">
        <f t="shared" si="37"/>
        <v>1.8181818181818094E-2</v>
      </c>
      <c r="BG68" s="23"/>
      <c r="BH68" s="23"/>
      <c r="BI68" s="23"/>
      <c r="BJ68" s="23"/>
      <c r="BK68" s="23"/>
      <c r="BL68" s="23"/>
      <c r="BM68" s="23"/>
    </row>
    <row r="69" spans="1:65" ht="15.75" customHeight="1" x14ac:dyDescent="0.4">
      <c r="A69" s="57">
        <v>46218</v>
      </c>
      <c r="B69" s="20">
        <v>16.548999999999999</v>
      </c>
      <c r="C69" s="20">
        <v>18.053999999999998</v>
      </c>
      <c r="D69" s="20">
        <v>19.231999999999999</v>
      </c>
      <c r="E69" s="20">
        <v>20.164999999999999</v>
      </c>
      <c r="F69" s="20">
        <v>20.507000000000001</v>
      </c>
      <c r="G69" s="20">
        <v>20.571999999999999</v>
      </c>
      <c r="H69" s="58">
        <v>21.5</v>
      </c>
      <c r="I69" s="59">
        <f t="shared" si="55"/>
        <v>17.788411764705881</v>
      </c>
      <c r="J69" s="59">
        <f t="shared" si="56"/>
        <v>19.024117647058823</v>
      </c>
      <c r="K69" s="60">
        <v>6</v>
      </c>
      <c r="L69" s="61">
        <f t="shared" si="58"/>
        <v>2.9411764705882353E-2</v>
      </c>
      <c r="M69" s="20">
        <v>12.06</v>
      </c>
      <c r="N69" s="62">
        <v>15.67</v>
      </c>
      <c r="O69" s="20">
        <v>18.91</v>
      </c>
      <c r="P69" s="20">
        <v>21.23</v>
      </c>
      <c r="Q69" s="20">
        <v>23.13</v>
      </c>
      <c r="R69" s="63">
        <f t="shared" si="4"/>
        <v>12.41</v>
      </c>
      <c r="S69" s="64">
        <f t="shared" si="45"/>
        <v>-5.0303030303030308E-2</v>
      </c>
      <c r="T69" s="65">
        <f t="shared" si="57"/>
        <v>0.7696234843650287</v>
      </c>
      <c r="U69" s="65">
        <f t="shared" si="57"/>
        <v>0.82866208355367532</v>
      </c>
      <c r="V69" s="65">
        <f t="shared" si="47"/>
        <v>0.7381064531323599</v>
      </c>
      <c r="W69" s="65">
        <f t="shared" si="48"/>
        <v>0.67747514051016</v>
      </c>
      <c r="X69" s="61">
        <f t="shared" si="49"/>
        <v>9.0942050879207148E-2</v>
      </c>
      <c r="Y69" s="66">
        <f t="shared" si="50"/>
        <v>6.6203818497396524E-2</v>
      </c>
      <c r="Z69" s="61">
        <f t="shared" si="51"/>
        <v>6.9466903436804589E-2</v>
      </c>
      <c r="AA69" s="67">
        <f t="shared" si="52"/>
        <v>17.788411764705881</v>
      </c>
      <c r="AB69" s="68">
        <f t="shared" si="53"/>
        <v>5.6094447989789381E-2</v>
      </c>
      <c r="AC69" s="69">
        <f t="shared" si="54"/>
        <v>0.13518900859641869</v>
      </c>
      <c r="AD69" s="70">
        <f>_xlfn.PERCENTILE.EXC(AC69:$AC$5675,0.5)</f>
        <v>8.6913032408249352E-2</v>
      </c>
      <c r="AE69" s="70">
        <f>_xlfn.PERCENTILE.EXC($AC69:AC$5675,0.35)</f>
        <v>5.0543522661466909E-2</v>
      </c>
      <c r="AF69" s="71">
        <f t="shared" si="41"/>
        <v>2.7203517743644046E-2</v>
      </c>
      <c r="AG69" s="70">
        <f t="shared" si="42"/>
        <v>-0.19198182511420461</v>
      </c>
      <c r="AH69" s="70">
        <f t="shared" si="43"/>
        <v>-0.23906962545163321</v>
      </c>
      <c r="AI69" s="61" t="str">
        <f t="shared" ref="AI69:AI132" si="60">IF(AC69&gt;AD69,"Short VOL","Safety")</f>
        <v>Short VOL</v>
      </c>
      <c r="AJ69" s="68" t="str">
        <f t="shared" ref="AJ69:AJ132" si="61">IF(AC69&gt;AF69,"Short VOL","Safety")</f>
        <v>Short VOL</v>
      </c>
      <c r="AK69" s="72" t="str">
        <f t="shared" ref="AK69:AK132" si="62">IF(AO69 = "00631L","00631L",IF(AS69 = "00631L","00631L","00635U"))</f>
        <v>00631L</v>
      </c>
      <c r="AL69" s="73">
        <f t="shared" si="24"/>
        <v>1</v>
      </c>
      <c r="AM69" s="72" t="str">
        <f t="shared" si="38"/>
        <v>00631L</v>
      </c>
      <c r="AN69" s="73">
        <f t="shared" si="25"/>
        <v>1</v>
      </c>
      <c r="AO69" s="74" t="str">
        <f t="shared" si="59"/>
        <v>00631L</v>
      </c>
      <c r="AP69" s="20">
        <f t="shared" si="26"/>
        <v>1</v>
      </c>
      <c r="AQ69" s="74" t="str">
        <f t="shared" si="27"/>
        <v>00631L</v>
      </c>
      <c r="AR69" s="20">
        <f t="shared" si="28"/>
        <v>1</v>
      </c>
      <c r="AS69" s="74" t="str">
        <f t="shared" ref="AS69:AS132" si="63">IF(BA69&gt;BD69,IF(BF69&lt;0.2,"00631L","00635U"),"00635U")</f>
        <v>00631L</v>
      </c>
      <c r="AT69" s="20">
        <f t="shared" si="30"/>
        <v>1</v>
      </c>
      <c r="AU69" s="74" t="str">
        <f t="shared" si="31"/>
        <v>00631L</v>
      </c>
      <c r="AV69" s="20">
        <f t="shared" si="32"/>
        <v>1</v>
      </c>
      <c r="AW69" s="74" t="str">
        <f t="shared" si="33"/>
        <v>00631L</v>
      </c>
      <c r="AX69" s="20">
        <f t="shared" si="34"/>
        <v>1</v>
      </c>
      <c r="AY69" s="20">
        <f t="shared" si="35"/>
        <v>0</v>
      </c>
      <c r="AZ69" s="57">
        <v>46219</v>
      </c>
      <c r="BA69" s="75">
        <v>105.35</v>
      </c>
      <c r="BB69" s="33">
        <v>106.3</v>
      </c>
      <c r="BC69" s="76">
        <f t="shared" si="39"/>
        <v>100.41666666666669</v>
      </c>
      <c r="BD69" s="76">
        <f t="shared" si="40"/>
        <v>100.76333333333334</v>
      </c>
      <c r="BE69" s="77">
        <f t="shared" si="36"/>
        <v>5.8589211618257031E-2</v>
      </c>
      <c r="BF69" s="77">
        <f t="shared" ref="BF69:BF132" si="64">(BA69-BD69)/BD69</f>
        <v>4.5519203413940175E-2</v>
      </c>
      <c r="BG69" s="23"/>
      <c r="BH69" s="23"/>
      <c r="BI69" s="23"/>
      <c r="BJ69" s="23"/>
      <c r="BK69" s="23"/>
      <c r="BL69" s="23"/>
      <c r="BM69" s="23"/>
    </row>
    <row r="70" spans="1:65" ht="15.75" customHeight="1" x14ac:dyDescent="0.4">
      <c r="A70" s="57">
        <v>46217</v>
      </c>
      <c r="B70" s="20">
        <v>17.306999999999999</v>
      </c>
      <c r="C70" s="20">
        <v>18.516999999999999</v>
      </c>
      <c r="D70" s="20">
        <v>19.548999999999999</v>
      </c>
      <c r="E70" s="20">
        <v>20.353999999999999</v>
      </c>
      <c r="F70" s="20">
        <v>20.675000000000001</v>
      </c>
      <c r="G70" s="20">
        <v>20.701000000000001</v>
      </c>
      <c r="H70" s="58">
        <v>21.567</v>
      </c>
      <c r="I70" s="59">
        <f t="shared" si="55"/>
        <v>18.267882352941175</v>
      </c>
      <c r="J70" s="59">
        <f t="shared" si="56"/>
        <v>19.336529411764705</v>
      </c>
      <c r="K70" s="60">
        <v>7</v>
      </c>
      <c r="L70" s="61">
        <f t="shared" si="58"/>
        <v>2.9411764705882353E-2</v>
      </c>
      <c r="M70" s="20">
        <v>13.46</v>
      </c>
      <c r="N70" s="62">
        <v>16.5</v>
      </c>
      <c r="O70" s="20">
        <v>19.3</v>
      </c>
      <c r="P70" s="20">
        <v>21.52</v>
      </c>
      <c r="Q70" s="20">
        <v>23.28</v>
      </c>
      <c r="R70" s="63">
        <f t="shared" si="4"/>
        <v>10.86</v>
      </c>
      <c r="S70" s="64">
        <f t="shared" si="45"/>
        <v>-3.8461538461538471E-2</v>
      </c>
      <c r="T70" s="65">
        <f t="shared" ref="T70:U85" si="65">M70/N70</f>
        <v>0.81575757575757579</v>
      </c>
      <c r="U70" s="65">
        <f t="shared" si="65"/>
        <v>0.85492227979274604</v>
      </c>
      <c r="V70" s="65">
        <f t="shared" si="47"/>
        <v>0.76672862453531598</v>
      </c>
      <c r="W70" s="65">
        <f t="shared" si="48"/>
        <v>0.70876288659793807</v>
      </c>
      <c r="X70" s="61">
        <f t="shared" si="49"/>
        <v>6.9913907667417868E-2</v>
      </c>
      <c r="Y70" s="66">
        <f t="shared" si="50"/>
        <v>5.9595165569421293E-2</v>
      </c>
      <c r="Z70" s="61">
        <f t="shared" si="51"/>
        <v>5.8498682998769952E-2</v>
      </c>
      <c r="AA70" s="67">
        <f t="shared" si="52"/>
        <v>18.267882352941179</v>
      </c>
      <c r="AB70" s="68">
        <f t="shared" si="53"/>
        <v>4.8909090909090826E-2</v>
      </c>
      <c r="AC70" s="69">
        <f t="shared" si="54"/>
        <v>0.10714438502673811</v>
      </c>
      <c r="AD70" s="70">
        <f>_xlfn.PERCENTILE.EXC(AC70:$AC$5675,0.5)</f>
        <v>8.6912230786161532E-2</v>
      </c>
      <c r="AE70" s="70">
        <f>_xlfn.PERCENTILE.EXC($AC70:AC$5675,0.35)</f>
        <v>5.0532633149015217E-2</v>
      </c>
      <c r="AF70" s="71">
        <f t="shared" si="41"/>
        <v>2.7203517743644046E-2</v>
      </c>
      <c r="AG70" s="70">
        <f t="shared" si="42"/>
        <v>-0.19198182511420461</v>
      </c>
      <c r="AH70" s="70">
        <f t="shared" si="43"/>
        <v>-0.23906962545163321</v>
      </c>
      <c r="AI70" s="61" t="str">
        <f t="shared" si="60"/>
        <v>Short VOL</v>
      </c>
      <c r="AJ70" s="68" t="str">
        <f t="shared" si="61"/>
        <v>Short VOL</v>
      </c>
      <c r="AK70" s="72" t="str">
        <f t="shared" si="62"/>
        <v>00631L</v>
      </c>
      <c r="AL70" s="73">
        <f t="shared" si="24"/>
        <v>1</v>
      </c>
      <c r="AM70" s="72" t="str">
        <f t="shared" ref="AM70:AM133" si="66">IF(AO70&lt;&gt;AQ70,AM71,AO70)</f>
        <v>00631L</v>
      </c>
      <c r="AN70" s="73">
        <f t="shared" si="25"/>
        <v>1</v>
      </c>
      <c r="AO70" s="74" t="str">
        <f t="shared" si="59"/>
        <v>00631L</v>
      </c>
      <c r="AP70" s="20">
        <f t="shared" si="26"/>
        <v>1</v>
      </c>
      <c r="AQ70" s="74" t="str">
        <f t="shared" si="27"/>
        <v>00631L</v>
      </c>
      <c r="AR70" s="20">
        <f t="shared" si="28"/>
        <v>1</v>
      </c>
      <c r="AS70" s="74" t="str">
        <f t="shared" si="63"/>
        <v>00631L</v>
      </c>
      <c r="AT70" s="20">
        <f t="shared" si="30"/>
        <v>1</v>
      </c>
      <c r="AU70" s="74" t="str">
        <f t="shared" si="31"/>
        <v>00631L</v>
      </c>
      <c r="AV70" s="20">
        <f t="shared" si="32"/>
        <v>1</v>
      </c>
      <c r="AW70" s="74" t="str">
        <f t="shared" si="33"/>
        <v>00631L</v>
      </c>
      <c r="AX70" s="20">
        <f t="shared" si="34"/>
        <v>1</v>
      </c>
      <c r="AY70" s="20">
        <f t="shared" si="35"/>
        <v>0</v>
      </c>
      <c r="AZ70" s="57">
        <v>46218</v>
      </c>
      <c r="BA70" s="75">
        <v>105.3</v>
      </c>
      <c r="BB70" s="33">
        <v>104.4</v>
      </c>
      <c r="BC70" s="76">
        <f t="shared" ref="BC70:BC133" si="67">AVERAGE(BB70:BB129)</f>
        <v>100.0475</v>
      </c>
      <c r="BD70" s="76">
        <f t="shared" ref="BD70:BD133" si="68">AVERAGE(BA70,BB70:BB128)</f>
        <v>100.40000000000002</v>
      </c>
      <c r="BE70" s="77">
        <f t="shared" si="36"/>
        <v>4.3504335440665745E-2</v>
      </c>
      <c r="BF70" s="77">
        <f t="shared" si="64"/>
        <v>4.8804780876493786E-2</v>
      </c>
      <c r="BG70" s="23"/>
      <c r="BH70" s="23"/>
      <c r="BI70" s="23"/>
      <c r="BJ70" s="23"/>
      <c r="BK70" s="23"/>
      <c r="BL70" s="23"/>
      <c r="BM70" s="23"/>
    </row>
    <row r="71" spans="1:65" ht="15.75" customHeight="1" x14ac:dyDescent="0.4">
      <c r="A71" s="57">
        <v>46216</v>
      </c>
      <c r="B71" s="20">
        <v>17.766999999999999</v>
      </c>
      <c r="C71" s="20">
        <v>18.731000000000002</v>
      </c>
      <c r="D71" s="20">
        <v>19.648</v>
      </c>
      <c r="E71" s="20">
        <v>20.449000000000002</v>
      </c>
      <c r="F71" s="20">
        <v>20.728000000000002</v>
      </c>
      <c r="G71" s="20">
        <v>20.786000000000001</v>
      </c>
      <c r="H71" s="58">
        <v>21.6</v>
      </c>
      <c r="I71" s="59">
        <f t="shared" si="55"/>
        <v>18.504176470588238</v>
      </c>
      <c r="J71" s="59">
        <f t="shared" si="56"/>
        <v>19.432235294117646</v>
      </c>
      <c r="K71" s="60">
        <v>8</v>
      </c>
      <c r="L71" s="61">
        <f t="shared" si="58"/>
        <v>2.9411764705882353E-2</v>
      </c>
      <c r="M71" s="20">
        <v>15.13</v>
      </c>
      <c r="N71" s="62">
        <v>17.16</v>
      </c>
      <c r="O71" s="20">
        <v>19.64</v>
      </c>
      <c r="P71" s="20">
        <v>21.69</v>
      </c>
      <c r="Q71" s="20">
        <v>23.42</v>
      </c>
      <c r="R71" s="63">
        <f t="shared" si="4"/>
        <v>9.0399999999999991</v>
      </c>
      <c r="S71" s="64">
        <f t="shared" si="45"/>
        <v>0.14171656686626752</v>
      </c>
      <c r="T71" s="65">
        <f t="shared" si="65"/>
        <v>0.88170163170163174</v>
      </c>
      <c r="U71" s="65">
        <f t="shared" si="65"/>
        <v>0.87372708757637474</v>
      </c>
      <c r="V71" s="65">
        <f t="shared" si="47"/>
        <v>0.79114799446749651</v>
      </c>
      <c r="W71" s="65">
        <f t="shared" si="48"/>
        <v>0.7327070879590093</v>
      </c>
      <c r="X71" s="61">
        <f t="shared" si="49"/>
        <v>5.4257893848145562E-2</v>
      </c>
      <c r="Y71" s="66">
        <f t="shared" si="50"/>
        <v>5.6286370971685644E-2</v>
      </c>
      <c r="Z71" s="61">
        <f t="shared" si="51"/>
        <v>5.0154019283404822E-2</v>
      </c>
      <c r="AA71" s="67">
        <f t="shared" si="52"/>
        <v>18.504176470588234</v>
      </c>
      <c r="AB71" s="68">
        <f t="shared" si="53"/>
        <v>3.5372960372960331E-2</v>
      </c>
      <c r="AC71" s="69">
        <f t="shared" si="54"/>
        <v>7.83319621554915E-2</v>
      </c>
      <c r="AD71" s="70">
        <f>_xlfn.PERCENTILE.EXC(AC71:$AC$5675,0.5)</f>
        <v>8.6911429164073725E-2</v>
      </c>
      <c r="AE71" s="70">
        <f>_xlfn.PERCENTILE.EXC($AC71:AC$5675,0.35)</f>
        <v>5.0521743636563532E-2</v>
      </c>
      <c r="AF71" s="71">
        <f t="shared" si="41"/>
        <v>2.7203517743644046E-2</v>
      </c>
      <c r="AG71" s="70">
        <f t="shared" si="42"/>
        <v>-0.19198182511420461</v>
      </c>
      <c r="AH71" s="70">
        <f t="shared" si="43"/>
        <v>-0.23906962545163321</v>
      </c>
      <c r="AI71" s="61" t="str">
        <f t="shared" si="60"/>
        <v>Safety</v>
      </c>
      <c r="AJ71" s="68" t="str">
        <f t="shared" si="61"/>
        <v>Short VOL</v>
      </c>
      <c r="AK71" s="72" t="str">
        <f t="shared" si="62"/>
        <v>00631L</v>
      </c>
      <c r="AL71" s="73">
        <f t="shared" si="24"/>
        <v>1</v>
      </c>
      <c r="AM71" s="72" t="str">
        <f t="shared" si="66"/>
        <v>00631L</v>
      </c>
      <c r="AN71" s="73">
        <f t="shared" si="25"/>
        <v>1</v>
      </c>
      <c r="AO71" s="74" t="str">
        <f t="shared" si="59"/>
        <v>00631L</v>
      </c>
      <c r="AP71" s="20">
        <f t="shared" si="26"/>
        <v>1</v>
      </c>
      <c r="AQ71" s="74" t="str">
        <f t="shared" si="27"/>
        <v>00631L</v>
      </c>
      <c r="AR71" s="20">
        <f t="shared" si="28"/>
        <v>1</v>
      </c>
      <c r="AS71" s="74" t="str">
        <f t="shared" si="63"/>
        <v>00631L</v>
      </c>
      <c r="AT71" s="20">
        <f t="shared" si="30"/>
        <v>1</v>
      </c>
      <c r="AU71" s="74" t="str">
        <f t="shared" si="31"/>
        <v>00631L</v>
      </c>
      <c r="AV71" s="20">
        <f t="shared" si="32"/>
        <v>1</v>
      </c>
      <c r="AW71" s="74" t="str">
        <f t="shared" si="33"/>
        <v>00631L</v>
      </c>
      <c r="AX71" s="20">
        <f t="shared" si="34"/>
        <v>1</v>
      </c>
      <c r="AY71" s="20">
        <f t="shared" si="35"/>
        <v>0</v>
      </c>
      <c r="AZ71" s="57">
        <v>46217</v>
      </c>
      <c r="BA71" s="75">
        <v>105.5</v>
      </c>
      <c r="BB71" s="33">
        <v>106</v>
      </c>
      <c r="BC71" s="76">
        <f t="shared" si="67"/>
        <v>99.724166666666676</v>
      </c>
      <c r="BD71" s="76">
        <f t="shared" si="68"/>
        <v>100.06583333333334</v>
      </c>
      <c r="BE71" s="77">
        <f t="shared" si="36"/>
        <v>6.2931920547510123E-2</v>
      </c>
      <c r="BF71" s="77">
        <f t="shared" si="64"/>
        <v>5.4305915272445521E-2</v>
      </c>
      <c r="BG71" s="23"/>
      <c r="BH71" s="23"/>
      <c r="BI71" s="23"/>
      <c r="BJ71" s="23"/>
      <c r="BK71" s="23"/>
      <c r="BL71" s="23"/>
      <c r="BM71" s="23"/>
    </row>
    <row r="72" spans="1:65" ht="15.75" customHeight="1" x14ac:dyDescent="0.4">
      <c r="A72" s="57">
        <v>46213</v>
      </c>
      <c r="B72" s="20">
        <v>16.995000000000001</v>
      </c>
      <c r="C72" s="20">
        <v>18.297999999999998</v>
      </c>
      <c r="D72" s="20">
        <v>19.448</v>
      </c>
      <c r="E72" s="20">
        <v>20.315000000000001</v>
      </c>
      <c r="F72" s="20">
        <v>20.684999999999999</v>
      </c>
      <c r="G72" s="20">
        <v>20.675000000000001</v>
      </c>
      <c r="H72" s="58">
        <v>21.625</v>
      </c>
      <c r="I72" s="59">
        <f t="shared" si="55"/>
        <v>17.876441176470589</v>
      </c>
      <c r="J72" s="59">
        <f t="shared" si="56"/>
        <v>19.07594117647059</v>
      </c>
      <c r="K72" s="60">
        <v>11</v>
      </c>
      <c r="L72" s="61">
        <f t="shared" si="58"/>
        <v>2.9411764705882353E-2</v>
      </c>
      <c r="M72" s="20">
        <v>11.15</v>
      </c>
      <c r="N72" s="62">
        <v>15.03</v>
      </c>
      <c r="O72" s="20">
        <v>18.57</v>
      </c>
      <c r="P72" s="20">
        <v>21.09</v>
      </c>
      <c r="Q72" s="20">
        <v>22.97</v>
      </c>
      <c r="R72" s="63">
        <f t="shared" si="4"/>
        <v>13.479999999999997</v>
      </c>
      <c r="S72" s="64">
        <f t="shared" si="45"/>
        <v>-0.11065088757396446</v>
      </c>
      <c r="T72" s="65">
        <f t="shared" si="65"/>
        <v>0.74184963406520299</v>
      </c>
      <c r="U72" s="65">
        <f t="shared" si="65"/>
        <v>0.80936995153473335</v>
      </c>
      <c r="V72" s="65">
        <f t="shared" si="47"/>
        <v>0.71266002844950216</v>
      </c>
      <c r="W72" s="65">
        <f t="shared" si="48"/>
        <v>0.65433173704832392</v>
      </c>
      <c r="X72" s="61">
        <f t="shared" si="49"/>
        <v>7.6669608708443499E-2</v>
      </c>
      <c r="Y72" s="66">
        <f t="shared" si="50"/>
        <v>6.4484371154319403E-2</v>
      </c>
      <c r="Z72" s="61">
        <f t="shared" si="51"/>
        <v>6.7099485191650557E-2</v>
      </c>
      <c r="AA72" s="67">
        <f t="shared" si="52"/>
        <v>17.876441176470589</v>
      </c>
      <c r="AB72" s="68">
        <f t="shared" si="53"/>
        <v>0.13073852295409194</v>
      </c>
      <c r="AC72" s="69">
        <f t="shared" si="54"/>
        <v>0.18938397714375182</v>
      </c>
      <c r="AD72" s="70">
        <f>_xlfn.PERCENTILE.EXC(AC72:$AC$5675,0.5)</f>
        <v>8.6912230786161532E-2</v>
      </c>
      <c r="AE72" s="70">
        <f>_xlfn.PERCENTILE.EXC($AC72:AC$5675,0.35)</f>
        <v>5.0517398918002991E-2</v>
      </c>
      <c r="AF72" s="71">
        <f t="shared" si="41"/>
        <v>2.7203517743644046E-2</v>
      </c>
      <c r="AG72" s="70">
        <f t="shared" si="42"/>
        <v>-0.19198182511420461</v>
      </c>
      <c r="AH72" s="70">
        <f t="shared" si="43"/>
        <v>-0.23906962545163321</v>
      </c>
      <c r="AI72" s="61" t="str">
        <f t="shared" si="60"/>
        <v>Short VOL</v>
      </c>
      <c r="AJ72" s="68" t="str">
        <f t="shared" si="61"/>
        <v>Short VOL</v>
      </c>
      <c r="AK72" s="72" t="str">
        <f t="shared" si="62"/>
        <v>00631L</v>
      </c>
      <c r="AL72" s="73">
        <f t="shared" si="24"/>
        <v>1</v>
      </c>
      <c r="AM72" s="72" t="str">
        <f t="shared" si="66"/>
        <v>00631L</v>
      </c>
      <c r="AN72" s="73">
        <f t="shared" si="25"/>
        <v>1</v>
      </c>
      <c r="AO72" s="74" t="str">
        <f t="shared" si="59"/>
        <v>00631L</v>
      </c>
      <c r="AP72" s="20">
        <f t="shared" si="26"/>
        <v>1</v>
      </c>
      <c r="AQ72" s="74" t="str">
        <f t="shared" si="27"/>
        <v>00631L</v>
      </c>
      <c r="AR72" s="20">
        <f t="shared" si="28"/>
        <v>1</v>
      </c>
      <c r="AS72" s="74" t="str">
        <f t="shared" si="63"/>
        <v>00631L</v>
      </c>
      <c r="AT72" s="20">
        <f t="shared" si="30"/>
        <v>1</v>
      </c>
      <c r="AU72" s="74" t="str">
        <f t="shared" si="31"/>
        <v>00631L</v>
      </c>
      <c r="AV72" s="20">
        <f t="shared" si="32"/>
        <v>1</v>
      </c>
      <c r="AW72" s="74" t="str">
        <f t="shared" si="33"/>
        <v>00631L</v>
      </c>
      <c r="AX72" s="20">
        <f t="shared" si="34"/>
        <v>1</v>
      </c>
      <c r="AY72" s="20">
        <f t="shared" si="35"/>
        <v>0</v>
      </c>
      <c r="AZ72" s="57">
        <v>46216</v>
      </c>
      <c r="BA72" s="75">
        <v>107</v>
      </c>
      <c r="BB72" s="33">
        <v>106.05</v>
      </c>
      <c r="BC72" s="76">
        <f t="shared" si="67"/>
        <v>99.36</v>
      </c>
      <c r="BD72" s="76">
        <f t="shared" si="68"/>
        <v>99.740833333333342</v>
      </c>
      <c r="BE72" s="77">
        <f t="shared" si="36"/>
        <v>6.7330917874396115E-2</v>
      </c>
      <c r="BF72" s="77">
        <f t="shared" si="64"/>
        <v>7.2780288915439084E-2</v>
      </c>
      <c r="BG72" s="23"/>
      <c r="BH72" s="23"/>
      <c r="BI72" s="23"/>
      <c r="BJ72" s="23"/>
      <c r="BK72" s="23"/>
      <c r="BL72" s="23"/>
      <c r="BM72" s="23"/>
    </row>
    <row r="73" spans="1:65" ht="15.75" customHeight="1" x14ac:dyDescent="0.4">
      <c r="A73" s="57">
        <v>46211</v>
      </c>
      <c r="B73" s="20">
        <v>17.927</v>
      </c>
      <c r="C73" s="20">
        <v>18.855</v>
      </c>
      <c r="D73" s="20">
        <v>19.643000000000001</v>
      </c>
      <c r="E73" s="20">
        <v>20.376000000000001</v>
      </c>
      <c r="F73" s="20">
        <v>20.652000000000001</v>
      </c>
      <c r="G73" s="20">
        <v>20.625</v>
      </c>
      <c r="H73" s="58">
        <v>21.533000000000001</v>
      </c>
      <c r="I73" s="59">
        <f t="shared" si="55"/>
        <v>18.500176470588237</v>
      </c>
      <c r="J73" s="59">
        <f t="shared" si="56"/>
        <v>19.34170588235294</v>
      </c>
      <c r="K73" s="60">
        <v>13</v>
      </c>
      <c r="L73" s="61">
        <f t="shared" si="58"/>
        <v>2.9411764705882353E-2</v>
      </c>
      <c r="M73" s="20">
        <v>14.41</v>
      </c>
      <c r="N73" s="62">
        <v>16.899999999999999</v>
      </c>
      <c r="O73" s="20">
        <v>19.46</v>
      </c>
      <c r="P73" s="20">
        <v>21.56</v>
      </c>
      <c r="Q73" s="20">
        <v>23.22</v>
      </c>
      <c r="R73" s="63">
        <f t="shared" si="4"/>
        <v>9.7099999999999973</v>
      </c>
      <c r="S73" s="64">
        <f t="shared" si="45"/>
        <v>4.7737135771853664E-2</v>
      </c>
      <c r="T73" s="65">
        <f t="shared" si="65"/>
        <v>0.85266272189349124</v>
      </c>
      <c r="U73" s="65">
        <f t="shared" si="65"/>
        <v>0.86844809866392592</v>
      </c>
      <c r="V73" s="65">
        <f t="shared" si="47"/>
        <v>0.78385899814471238</v>
      </c>
      <c r="W73" s="65">
        <f t="shared" si="48"/>
        <v>0.72782084409991388</v>
      </c>
      <c r="X73" s="61">
        <f t="shared" si="49"/>
        <v>5.1765493389858919E-2</v>
      </c>
      <c r="Y73" s="66">
        <f t="shared" si="50"/>
        <v>5.6782489202983899E-2</v>
      </c>
      <c r="Z73" s="61">
        <f t="shared" si="51"/>
        <v>4.5487642407226518E-2</v>
      </c>
      <c r="AA73" s="67">
        <f t="shared" si="52"/>
        <v>18.500176470588237</v>
      </c>
      <c r="AB73" s="68">
        <f t="shared" si="53"/>
        <v>6.0769230769230832E-2</v>
      </c>
      <c r="AC73" s="69">
        <f t="shared" si="54"/>
        <v>9.4684998259659064E-2</v>
      </c>
      <c r="AD73" s="70">
        <f>_xlfn.PERCENTILE.EXC(AC73:$AC$5675,0.5)</f>
        <v>8.6911429164073725E-2</v>
      </c>
      <c r="AE73" s="70">
        <f>_xlfn.PERCENTILE.EXC($AC73:AC$5675,0.35)</f>
        <v>5.0515672116998894E-2</v>
      </c>
      <c r="AF73" s="71">
        <f t="shared" si="41"/>
        <v>2.7203517743644046E-2</v>
      </c>
      <c r="AG73" s="70">
        <f t="shared" si="42"/>
        <v>-0.19198182511420461</v>
      </c>
      <c r="AH73" s="70">
        <f t="shared" si="43"/>
        <v>-0.23906962545163321</v>
      </c>
      <c r="AI73" s="61" t="str">
        <f t="shared" si="60"/>
        <v>Short VOL</v>
      </c>
      <c r="AJ73" s="68" t="str">
        <f t="shared" si="61"/>
        <v>Short VOL</v>
      </c>
      <c r="AK73" s="72" t="str">
        <f t="shared" si="62"/>
        <v>00631L</v>
      </c>
      <c r="AL73" s="73">
        <f t="shared" si="24"/>
        <v>1</v>
      </c>
      <c r="AM73" s="72" t="str">
        <f t="shared" si="66"/>
        <v>00631L</v>
      </c>
      <c r="AN73" s="73">
        <f t="shared" si="25"/>
        <v>1</v>
      </c>
      <c r="AO73" s="74" t="str">
        <f t="shared" si="59"/>
        <v>00631L</v>
      </c>
      <c r="AP73" s="20">
        <f t="shared" si="26"/>
        <v>1</v>
      </c>
      <c r="AQ73" s="74" t="str">
        <f t="shared" si="27"/>
        <v>00631L</v>
      </c>
      <c r="AR73" s="20">
        <f t="shared" si="28"/>
        <v>1</v>
      </c>
      <c r="AS73" s="74" t="str">
        <f t="shared" si="63"/>
        <v>00631L</v>
      </c>
      <c r="AT73" s="20">
        <f t="shared" si="30"/>
        <v>1</v>
      </c>
      <c r="AU73" s="74" t="str">
        <f t="shared" si="31"/>
        <v>00631L</v>
      </c>
      <c r="AV73" s="20">
        <f t="shared" si="32"/>
        <v>1</v>
      </c>
      <c r="AW73" s="74" t="str">
        <f t="shared" si="33"/>
        <v>00631L</v>
      </c>
      <c r="AX73" s="20">
        <f t="shared" si="34"/>
        <v>1</v>
      </c>
      <c r="AY73" s="20">
        <f t="shared" si="35"/>
        <v>0</v>
      </c>
      <c r="AZ73" s="57">
        <v>46212</v>
      </c>
      <c r="BA73" s="75">
        <v>106.35</v>
      </c>
      <c r="BB73" s="33">
        <v>106.05</v>
      </c>
      <c r="BC73" s="76">
        <f t="shared" si="67"/>
        <v>98.977500000000006</v>
      </c>
      <c r="BD73" s="76">
        <f t="shared" si="68"/>
        <v>99.365000000000009</v>
      </c>
      <c r="BE73" s="77">
        <f t="shared" si="36"/>
        <v>7.145563385617934E-2</v>
      </c>
      <c r="BF73" s="77">
        <f t="shared" si="64"/>
        <v>7.0296382025864079E-2</v>
      </c>
      <c r="BG73" s="23"/>
      <c r="BH73" s="23"/>
      <c r="BI73" s="23"/>
      <c r="BJ73" s="23"/>
      <c r="BK73" s="23"/>
      <c r="BL73" s="23"/>
      <c r="BM73" s="23"/>
    </row>
    <row r="74" spans="1:65" ht="15.75" customHeight="1" x14ac:dyDescent="0.4">
      <c r="A74" s="57">
        <v>46210</v>
      </c>
      <c r="B74" s="20">
        <v>17.553000000000001</v>
      </c>
      <c r="C74" s="20">
        <v>18.7</v>
      </c>
      <c r="D74" s="20">
        <v>19.597999999999999</v>
      </c>
      <c r="E74" s="20">
        <v>20.376000000000001</v>
      </c>
      <c r="F74" s="20">
        <v>20.655000000000001</v>
      </c>
      <c r="G74" s="20">
        <v>20.699000000000002</v>
      </c>
      <c r="H74" s="58">
        <v>21.602</v>
      </c>
      <c r="I74" s="59">
        <f t="shared" si="55"/>
        <v>18.227705882352939</v>
      </c>
      <c r="J74" s="59">
        <f t="shared" si="56"/>
        <v>19.228235294117646</v>
      </c>
      <c r="K74" s="60">
        <v>14</v>
      </c>
      <c r="L74" s="61">
        <f t="shared" si="58"/>
        <v>2.9411764705882353E-2</v>
      </c>
      <c r="M74" s="20">
        <v>13.42</v>
      </c>
      <c r="N74" s="62">
        <v>16.13</v>
      </c>
      <c r="O74" s="20">
        <v>19.010000000000002</v>
      </c>
      <c r="P74" s="20">
        <v>21.38</v>
      </c>
      <c r="Q74" s="20">
        <v>23.13</v>
      </c>
      <c r="R74" s="63">
        <f t="shared" si="4"/>
        <v>10.840000000000003</v>
      </c>
      <c r="S74" s="64">
        <f t="shared" si="45"/>
        <v>3.59666024405908E-2</v>
      </c>
      <c r="T74" s="65">
        <f t="shared" si="65"/>
        <v>0.83199008059516433</v>
      </c>
      <c r="U74" s="65">
        <f t="shared" si="65"/>
        <v>0.84850078905839021</v>
      </c>
      <c r="V74" s="65">
        <f t="shared" si="47"/>
        <v>0.75444340505144991</v>
      </c>
      <c r="W74" s="65">
        <f t="shared" si="48"/>
        <v>0.6973627323821876</v>
      </c>
      <c r="X74" s="61">
        <f t="shared" si="49"/>
        <v>6.5344955278299921E-2</v>
      </c>
      <c r="Y74" s="66">
        <f t="shared" si="50"/>
        <v>6.0168826069886092E-2</v>
      </c>
      <c r="Z74" s="61">
        <f t="shared" si="51"/>
        <v>5.4890583500876187E-2</v>
      </c>
      <c r="AA74" s="67">
        <f t="shared" si="52"/>
        <v>18.227705882352943</v>
      </c>
      <c r="AB74" s="68">
        <f t="shared" si="53"/>
        <v>8.8220706757594664E-2</v>
      </c>
      <c r="AC74" s="69">
        <f t="shared" si="54"/>
        <v>0.13004996170818003</v>
      </c>
      <c r="AD74" s="70">
        <f>_xlfn.PERCENTILE.EXC(AC74:$AC$5675,0.5)</f>
        <v>8.689771609833713E-2</v>
      </c>
      <c r="AE74" s="70">
        <f>_xlfn.PERCENTILE.EXC($AC74:AC$5675,0.35)</f>
        <v>5.0513945315994804E-2</v>
      </c>
      <c r="AF74" s="71">
        <f t="shared" si="41"/>
        <v>2.7203517743644046E-2</v>
      </c>
      <c r="AG74" s="70">
        <f t="shared" si="42"/>
        <v>-0.19198182511420461</v>
      </c>
      <c r="AH74" s="70">
        <f t="shared" si="43"/>
        <v>-0.23906962545163321</v>
      </c>
      <c r="AI74" s="61" t="str">
        <f t="shared" si="60"/>
        <v>Short VOL</v>
      </c>
      <c r="AJ74" s="68" t="str">
        <f t="shared" si="61"/>
        <v>Short VOL</v>
      </c>
      <c r="AK74" s="72" t="str">
        <f t="shared" si="62"/>
        <v>00631L</v>
      </c>
      <c r="AL74" s="73">
        <f t="shared" si="24"/>
        <v>1</v>
      </c>
      <c r="AM74" s="72" t="str">
        <f t="shared" si="66"/>
        <v>00631L</v>
      </c>
      <c r="AN74" s="73">
        <f t="shared" si="25"/>
        <v>1</v>
      </c>
      <c r="AO74" s="74" t="str">
        <f t="shared" si="59"/>
        <v>00631L</v>
      </c>
      <c r="AP74" s="20">
        <f t="shared" si="26"/>
        <v>1</v>
      </c>
      <c r="AQ74" s="74" t="str">
        <f t="shared" ref="AQ74:AQ137" si="69">IF(BB74&gt;BC74,IF(BE74&lt;0.2,"00631L","00635U"),"00635U")</f>
        <v>00631L</v>
      </c>
      <c r="AR74" s="20">
        <f t="shared" si="28"/>
        <v>1</v>
      </c>
      <c r="AS74" s="74" t="str">
        <f t="shared" si="63"/>
        <v>00631L</v>
      </c>
      <c r="AT74" s="20">
        <f t="shared" si="30"/>
        <v>1</v>
      </c>
      <c r="AU74" s="74" t="str">
        <f t="shared" si="31"/>
        <v>00631L</v>
      </c>
      <c r="AV74" s="20">
        <f t="shared" si="32"/>
        <v>1</v>
      </c>
      <c r="AW74" s="74" t="str">
        <f t="shared" si="33"/>
        <v>00631L</v>
      </c>
      <c r="AX74" s="20">
        <f t="shared" si="34"/>
        <v>1</v>
      </c>
      <c r="AY74" s="20">
        <f t="shared" si="35"/>
        <v>0</v>
      </c>
      <c r="AZ74" s="57">
        <v>46211</v>
      </c>
      <c r="BA74" s="75">
        <v>106.4</v>
      </c>
      <c r="BB74" s="33">
        <v>106.2</v>
      </c>
      <c r="BC74" s="76">
        <f t="shared" si="67"/>
        <v>98.553333333333356</v>
      </c>
      <c r="BD74" s="76">
        <f t="shared" si="68"/>
        <v>98.983333333333348</v>
      </c>
      <c r="BE74" s="77">
        <f t="shared" si="36"/>
        <v>7.7589122640871047E-2</v>
      </c>
      <c r="BF74" s="77">
        <f t="shared" si="64"/>
        <v>7.4928439131166757E-2</v>
      </c>
      <c r="BG74" s="23"/>
      <c r="BH74" s="23"/>
      <c r="BI74" s="23"/>
      <c r="BJ74" s="23"/>
      <c r="BK74" s="23"/>
      <c r="BL74" s="23"/>
      <c r="BM74" s="23"/>
    </row>
    <row r="75" spans="1:65" ht="15.75" customHeight="1" x14ac:dyDescent="0.4">
      <c r="A75" s="57">
        <v>46209</v>
      </c>
      <c r="B75" s="20">
        <v>17.251999999999999</v>
      </c>
      <c r="C75" s="20">
        <v>18.603999999999999</v>
      </c>
      <c r="D75" s="20">
        <v>19.55</v>
      </c>
      <c r="E75" s="20">
        <v>20.282</v>
      </c>
      <c r="F75" s="20">
        <v>20.597000000000001</v>
      </c>
      <c r="G75" s="20">
        <v>20.571999999999999</v>
      </c>
      <c r="H75" s="58">
        <v>21.475000000000001</v>
      </c>
      <c r="I75" s="59">
        <f t="shared" si="55"/>
        <v>18.007529411764704</v>
      </c>
      <c r="J75" s="59">
        <f t="shared" si="56"/>
        <v>19.13264705882353</v>
      </c>
      <c r="K75" s="60">
        <v>15</v>
      </c>
      <c r="L75" s="61">
        <f t="shared" si="58"/>
        <v>2.9411764705882353E-2</v>
      </c>
      <c r="M75" s="20">
        <v>12.32</v>
      </c>
      <c r="N75" s="62">
        <v>15.57</v>
      </c>
      <c r="O75" s="20">
        <v>18.78</v>
      </c>
      <c r="P75" s="20">
        <v>21.24</v>
      </c>
      <c r="Q75" s="20">
        <v>23.05</v>
      </c>
      <c r="R75" s="63">
        <f t="shared" si="4"/>
        <v>12.129999999999995</v>
      </c>
      <c r="S75" s="64">
        <f t="shared" si="45"/>
        <v>-1.7665615141955797E-2</v>
      </c>
      <c r="T75" s="65">
        <f t="shared" si="65"/>
        <v>0.79126525369299938</v>
      </c>
      <c r="U75" s="65">
        <f t="shared" si="65"/>
        <v>0.82907348242811496</v>
      </c>
      <c r="V75" s="65">
        <f t="shared" si="47"/>
        <v>0.73305084745762716</v>
      </c>
      <c r="W75" s="65">
        <f t="shared" si="48"/>
        <v>0.67548806941431672</v>
      </c>
      <c r="X75" s="61">
        <f t="shared" si="49"/>
        <v>7.836772548110367E-2</v>
      </c>
      <c r="Y75" s="66">
        <f t="shared" si="50"/>
        <v>5.8820629129277262E-2</v>
      </c>
      <c r="Z75" s="61">
        <f t="shared" si="51"/>
        <v>6.2480400355407008E-2</v>
      </c>
      <c r="AA75" s="67">
        <f t="shared" si="52"/>
        <v>18.007529411764704</v>
      </c>
      <c r="AB75" s="68">
        <f t="shared" si="53"/>
        <v>0.10802825947334609</v>
      </c>
      <c r="AC75" s="69">
        <f t="shared" si="54"/>
        <v>0.15655294873247935</v>
      </c>
      <c r="AD75" s="70">
        <f>_xlfn.PERCENTILE.EXC(AC75:$AC$5675,0.5)</f>
        <v>8.6884003032600521E-2</v>
      </c>
      <c r="AE75" s="70">
        <f>_xlfn.PERCENTILE.EXC($AC75:AC$5675,0.35)</f>
        <v>5.0465352376473045E-2</v>
      </c>
      <c r="AF75" s="71">
        <f t="shared" si="41"/>
        <v>2.7203517743644046E-2</v>
      </c>
      <c r="AG75" s="70">
        <f t="shared" si="42"/>
        <v>-0.19198182511420461</v>
      </c>
      <c r="AH75" s="70">
        <f t="shared" si="43"/>
        <v>-0.23906962545163321</v>
      </c>
      <c r="AI75" s="61" t="str">
        <f t="shared" si="60"/>
        <v>Short VOL</v>
      </c>
      <c r="AJ75" s="68" t="str">
        <f t="shared" si="61"/>
        <v>Short VOL</v>
      </c>
      <c r="AK75" s="72" t="str">
        <f t="shared" si="62"/>
        <v>00631L</v>
      </c>
      <c r="AL75" s="73">
        <f t="shared" si="24"/>
        <v>1</v>
      </c>
      <c r="AM75" s="72" t="str">
        <f t="shared" si="66"/>
        <v>00631L</v>
      </c>
      <c r="AN75" s="73">
        <f t="shared" si="25"/>
        <v>1</v>
      </c>
      <c r="AO75" s="74" t="str">
        <f t="shared" si="59"/>
        <v>00631L</v>
      </c>
      <c r="AP75" s="20">
        <f t="shared" si="26"/>
        <v>1</v>
      </c>
      <c r="AQ75" s="74" t="str">
        <f t="shared" si="69"/>
        <v>00631L</v>
      </c>
      <c r="AR75" s="20">
        <f t="shared" si="28"/>
        <v>1</v>
      </c>
      <c r="AS75" s="74" t="str">
        <f t="shared" si="63"/>
        <v>00631L</v>
      </c>
      <c r="AT75" s="20">
        <f t="shared" si="30"/>
        <v>1</v>
      </c>
      <c r="AU75" s="74" t="str">
        <f t="shared" si="31"/>
        <v>00631L</v>
      </c>
      <c r="AV75" s="20">
        <f t="shared" si="32"/>
        <v>1</v>
      </c>
      <c r="AW75" s="74" t="str">
        <f t="shared" si="33"/>
        <v>00631L</v>
      </c>
      <c r="AX75" s="20">
        <f t="shared" si="34"/>
        <v>1</v>
      </c>
      <c r="AY75" s="20">
        <f t="shared" si="35"/>
        <v>0</v>
      </c>
      <c r="AZ75" s="57">
        <v>46210</v>
      </c>
      <c r="BA75" s="75">
        <v>108.55</v>
      </c>
      <c r="BB75" s="33">
        <v>108.25</v>
      </c>
      <c r="BC75" s="76">
        <f t="shared" si="67"/>
        <v>98.129166666666691</v>
      </c>
      <c r="BD75" s="76">
        <f t="shared" si="68"/>
        <v>98.592500000000015</v>
      </c>
      <c r="BE75" s="77">
        <f t="shared" si="36"/>
        <v>0.10313787100335414</v>
      </c>
      <c r="BF75" s="77">
        <f t="shared" si="64"/>
        <v>0.10099652610492664</v>
      </c>
      <c r="BG75" s="23"/>
      <c r="BH75" s="23"/>
      <c r="BI75" s="23"/>
      <c r="BJ75" s="23"/>
      <c r="BK75" s="23"/>
      <c r="BL75" s="23"/>
      <c r="BM75" s="23"/>
    </row>
    <row r="76" spans="1:65" ht="15.75" customHeight="1" x14ac:dyDescent="0.4">
      <c r="A76" s="57">
        <v>46206</v>
      </c>
      <c r="B76" s="20">
        <v>17.902000000000001</v>
      </c>
      <c r="C76" s="20">
        <v>18.963999999999999</v>
      </c>
      <c r="D76" s="20">
        <v>19.742000000000001</v>
      </c>
      <c r="E76" s="20">
        <v>20.402000000000001</v>
      </c>
      <c r="F76" s="20">
        <v>20.701000000000001</v>
      </c>
      <c r="G76" s="20">
        <v>20.75</v>
      </c>
      <c r="H76" s="58">
        <v>21.675000000000001</v>
      </c>
      <c r="I76" s="59">
        <f t="shared" si="55"/>
        <v>18.401764705882353</v>
      </c>
      <c r="J76" s="59">
        <f t="shared" si="56"/>
        <v>19.330117647058824</v>
      </c>
      <c r="K76" s="60">
        <v>18</v>
      </c>
      <c r="L76" s="61">
        <f t="shared" si="58"/>
        <v>2.9411764705882353E-2</v>
      </c>
      <c r="M76" s="20">
        <v>12.37</v>
      </c>
      <c r="N76" s="62">
        <v>15.85</v>
      </c>
      <c r="O76" s="20">
        <v>19.04</v>
      </c>
      <c r="P76" s="20">
        <v>21.5</v>
      </c>
      <c r="Q76" s="20">
        <v>23.16</v>
      </c>
      <c r="R76" s="63">
        <f t="shared" si="4"/>
        <v>12.32</v>
      </c>
      <c r="S76" s="64">
        <f t="shared" si="45"/>
        <v>-1.8575851393188791E-2</v>
      </c>
      <c r="T76" s="65">
        <f t="shared" si="65"/>
        <v>0.78044164037854891</v>
      </c>
      <c r="U76" s="65">
        <f t="shared" si="65"/>
        <v>0.83245798319327735</v>
      </c>
      <c r="V76" s="65">
        <f t="shared" si="47"/>
        <v>0.73720930232558135</v>
      </c>
      <c r="W76" s="65">
        <f t="shared" si="48"/>
        <v>0.6843696027633851</v>
      </c>
      <c r="X76" s="61">
        <f t="shared" si="49"/>
        <v>5.9322980672550416E-2</v>
      </c>
      <c r="Y76" s="66">
        <f t="shared" si="50"/>
        <v>6.2395843544750494E-2</v>
      </c>
      <c r="Z76" s="61">
        <f t="shared" si="51"/>
        <v>5.0449125723236253E-2</v>
      </c>
      <c r="AA76" s="67">
        <f t="shared" si="52"/>
        <v>18.401764705882353</v>
      </c>
      <c r="AB76" s="68">
        <f t="shared" si="53"/>
        <v>0.12946372239747644</v>
      </c>
      <c r="AC76" s="69">
        <f t="shared" si="54"/>
        <v>0.16099461866765641</v>
      </c>
      <c r="AD76" s="70">
        <f>_xlfn.PERCENTILE.EXC(AC76:$AC$5675,0.5)</f>
        <v>8.6868167319409051E-2</v>
      </c>
      <c r="AE76" s="70">
        <f>_xlfn.PERCENTILE.EXC($AC76:AC$5675,0.35)</f>
        <v>5.0408948413865055E-2</v>
      </c>
      <c r="AF76" s="71">
        <f t="shared" si="41"/>
        <v>2.6783166867399177E-2</v>
      </c>
      <c r="AG76" s="70">
        <f t="shared" si="42"/>
        <v>-0.19198182511420461</v>
      </c>
      <c r="AH76" s="70">
        <f t="shared" si="43"/>
        <v>-0.23906962545163321</v>
      </c>
      <c r="AI76" s="61" t="str">
        <f t="shared" si="60"/>
        <v>Short VOL</v>
      </c>
      <c r="AJ76" s="68" t="str">
        <f t="shared" si="61"/>
        <v>Short VOL</v>
      </c>
      <c r="AK76" s="72" t="str">
        <f t="shared" si="62"/>
        <v>00631L</v>
      </c>
      <c r="AL76" s="73">
        <f t="shared" si="24"/>
        <v>1</v>
      </c>
      <c r="AM76" s="72" t="str">
        <f t="shared" si="66"/>
        <v>00631L</v>
      </c>
      <c r="AN76" s="73">
        <f t="shared" si="25"/>
        <v>1</v>
      </c>
      <c r="AO76" s="74" t="str">
        <f t="shared" si="59"/>
        <v>00631L</v>
      </c>
      <c r="AP76" s="20">
        <f t="shared" si="26"/>
        <v>1</v>
      </c>
      <c r="AQ76" s="74" t="str">
        <f t="shared" si="69"/>
        <v>00631L</v>
      </c>
      <c r="AR76" s="20">
        <f t="shared" si="28"/>
        <v>1</v>
      </c>
      <c r="AS76" s="74" t="str">
        <f t="shared" si="63"/>
        <v>00631L</v>
      </c>
      <c r="AT76" s="20">
        <f t="shared" si="30"/>
        <v>1</v>
      </c>
      <c r="AU76" s="74" t="str">
        <f t="shared" si="31"/>
        <v>00631L</v>
      </c>
      <c r="AV76" s="20">
        <f t="shared" si="32"/>
        <v>1</v>
      </c>
      <c r="AW76" s="74" t="str">
        <f t="shared" si="33"/>
        <v>00631L</v>
      </c>
      <c r="AX76" s="20">
        <f t="shared" si="34"/>
        <v>1</v>
      </c>
      <c r="AY76" s="20">
        <f t="shared" si="35"/>
        <v>0</v>
      </c>
      <c r="AZ76" s="57">
        <v>46209</v>
      </c>
      <c r="BA76" s="75">
        <v>109.05</v>
      </c>
      <c r="BB76" s="33">
        <v>108.35</v>
      </c>
      <c r="BC76" s="76">
        <f t="shared" si="67"/>
        <v>97.644166666666692</v>
      </c>
      <c r="BD76" s="76">
        <f t="shared" si="68"/>
        <v>98.142500000000013</v>
      </c>
      <c r="BE76" s="77">
        <f t="shared" ref="BE76:BE79" si="70">(BB76-BC76)/BC76</f>
        <v>0.10964129961680558</v>
      </c>
      <c r="BF76" s="77">
        <f t="shared" si="64"/>
        <v>0.11113941462669061</v>
      </c>
      <c r="BG76" s="23"/>
      <c r="BH76" s="23"/>
      <c r="BI76" s="23"/>
      <c r="BJ76" s="23"/>
      <c r="BK76" s="23"/>
      <c r="BL76" s="23"/>
      <c r="BM76" s="23"/>
    </row>
    <row r="77" spans="1:65" ht="15.75" customHeight="1" x14ac:dyDescent="0.4">
      <c r="A77" s="57">
        <v>46205</v>
      </c>
      <c r="B77" s="20">
        <v>17.902000000000001</v>
      </c>
      <c r="C77" s="20">
        <v>18.963999999999999</v>
      </c>
      <c r="D77" s="20">
        <v>19.742000000000001</v>
      </c>
      <c r="E77" s="20">
        <v>20.402000000000001</v>
      </c>
      <c r="F77" s="20">
        <v>20.701000000000001</v>
      </c>
      <c r="G77" s="20">
        <v>20.75</v>
      </c>
      <c r="H77" s="58">
        <v>21.675000000000001</v>
      </c>
      <c r="I77" s="59">
        <f t="shared" si="55"/>
        <v>18.370529411764707</v>
      </c>
      <c r="J77" s="59">
        <f t="shared" si="56"/>
        <v>19.307235294117646</v>
      </c>
      <c r="K77" s="60">
        <v>19</v>
      </c>
      <c r="L77" s="61">
        <f t="shared" si="58"/>
        <v>2.9411764705882353E-2</v>
      </c>
      <c r="M77" s="20">
        <v>12.37</v>
      </c>
      <c r="N77" s="62">
        <v>16.149999999999999</v>
      </c>
      <c r="O77" s="20">
        <v>19.04</v>
      </c>
      <c r="P77" s="20">
        <v>21.5</v>
      </c>
      <c r="Q77" s="20">
        <v>23.16</v>
      </c>
      <c r="R77" s="63">
        <f t="shared" si="4"/>
        <v>12.020000000000003</v>
      </c>
      <c r="S77" s="64">
        <f t="shared" si="45"/>
        <v>-2.6522001205545587E-2</v>
      </c>
      <c r="T77" s="65">
        <f t="shared" si="65"/>
        <v>0.76594427244582042</v>
      </c>
      <c r="U77" s="65">
        <f t="shared" si="65"/>
        <v>0.8482142857142857</v>
      </c>
      <c r="V77" s="65">
        <f t="shared" si="47"/>
        <v>0.75116279069767433</v>
      </c>
      <c r="W77" s="65">
        <f t="shared" si="48"/>
        <v>0.6973229706390327</v>
      </c>
      <c r="X77" s="61">
        <f t="shared" si="49"/>
        <v>5.9322980672550416E-2</v>
      </c>
      <c r="Y77" s="66">
        <f t="shared" si="50"/>
        <v>6.2395843544750494E-2</v>
      </c>
      <c r="Z77" s="61">
        <f t="shared" si="51"/>
        <v>5.0989596508474129E-2</v>
      </c>
      <c r="AA77" s="67">
        <f t="shared" si="52"/>
        <v>18.370529411764707</v>
      </c>
      <c r="AB77" s="68">
        <f t="shared" si="53"/>
        <v>0.10848297213622307</v>
      </c>
      <c r="AC77" s="69">
        <f t="shared" si="54"/>
        <v>0.13749408122382098</v>
      </c>
      <c r="AD77" s="70">
        <f>_xlfn.PERCENTILE.EXC(AC77:$AC$5675,0.5)</f>
        <v>8.6852331606217581E-2</v>
      </c>
      <c r="AE77" s="70">
        <f>_xlfn.PERCENTILE.EXC($AC77:AC$5675,0.35)</f>
        <v>5.0352544451257059E-2</v>
      </c>
      <c r="AF77" s="71">
        <f t="shared" si="41"/>
        <v>2.6783166867399177E-2</v>
      </c>
      <c r="AG77" s="70">
        <f t="shared" si="42"/>
        <v>-0.19198182511420461</v>
      </c>
      <c r="AH77" s="70">
        <f t="shared" si="43"/>
        <v>-0.23906962545163321</v>
      </c>
      <c r="AI77" s="61" t="str">
        <f t="shared" si="60"/>
        <v>Short VOL</v>
      </c>
      <c r="AJ77" s="68" t="str">
        <f t="shared" si="61"/>
        <v>Short VOL</v>
      </c>
      <c r="AK77" s="72" t="str">
        <f t="shared" si="62"/>
        <v>00631L</v>
      </c>
      <c r="AL77" s="73">
        <f t="shared" si="24"/>
        <v>1</v>
      </c>
      <c r="AM77" s="72" t="str">
        <f t="shared" si="66"/>
        <v>00631L</v>
      </c>
      <c r="AN77" s="73">
        <f t="shared" si="25"/>
        <v>1</v>
      </c>
      <c r="AO77" s="74" t="str">
        <f t="shared" si="59"/>
        <v>00631L</v>
      </c>
      <c r="AP77" s="20">
        <f t="shared" si="26"/>
        <v>1</v>
      </c>
      <c r="AQ77" s="74" t="str">
        <f t="shared" si="69"/>
        <v>00631L</v>
      </c>
      <c r="AR77" s="20">
        <f t="shared" si="28"/>
        <v>1</v>
      </c>
      <c r="AS77" s="74" t="str">
        <f t="shared" si="63"/>
        <v>00631L</v>
      </c>
      <c r="AT77" s="20">
        <f t="shared" si="30"/>
        <v>1</v>
      </c>
      <c r="AU77" s="74" t="str">
        <f t="shared" si="31"/>
        <v>00631L</v>
      </c>
      <c r="AV77" s="20">
        <f t="shared" si="32"/>
        <v>1</v>
      </c>
      <c r="AW77" s="74" t="str">
        <f t="shared" si="33"/>
        <v>00631L</v>
      </c>
      <c r="AX77" s="20">
        <f t="shared" si="34"/>
        <v>1</v>
      </c>
      <c r="AY77" s="20">
        <f t="shared" si="35"/>
        <v>0</v>
      </c>
      <c r="AZ77" s="57">
        <v>46206</v>
      </c>
      <c r="BA77" s="75">
        <v>106.15</v>
      </c>
      <c r="BB77" s="33">
        <v>108.8</v>
      </c>
      <c r="BC77" s="76">
        <f t="shared" si="67"/>
        <v>97.158333333333346</v>
      </c>
      <c r="BD77" s="76">
        <f t="shared" si="68"/>
        <v>97.60750000000003</v>
      </c>
      <c r="BE77" s="77">
        <f t="shared" si="70"/>
        <v>0.1198215970494895</v>
      </c>
      <c r="BF77" s="77">
        <f t="shared" si="64"/>
        <v>8.7518889429602981E-2</v>
      </c>
      <c r="BG77" s="23"/>
      <c r="BH77" s="23"/>
      <c r="BI77" s="23"/>
      <c r="BJ77" s="23"/>
      <c r="BK77" s="23"/>
      <c r="BL77" s="23"/>
      <c r="BM77" s="23"/>
    </row>
    <row r="78" spans="1:65" ht="15.75" customHeight="1" x14ac:dyDescent="0.4">
      <c r="A78" s="57">
        <v>46204</v>
      </c>
      <c r="B78" s="20">
        <v>18.103000000000002</v>
      </c>
      <c r="C78" s="20">
        <v>19.094999999999999</v>
      </c>
      <c r="D78" s="20">
        <v>19.765000000000001</v>
      </c>
      <c r="E78" s="20">
        <v>20.452999999999999</v>
      </c>
      <c r="F78" s="20">
        <v>20.742999999999999</v>
      </c>
      <c r="G78" s="20">
        <v>20.725000000000001</v>
      </c>
      <c r="H78" s="58">
        <v>21.625</v>
      </c>
      <c r="I78" s="59">
        <f t="shared" si="55"/>
        <v>18.511470588235294</v>
      </c>
      <c r="J78" s="59">
        <f t="shared" si="56"/>
        <v>19.370882352941177</v>
      </c>
      <c r="K78" s="60">
        <v>20</v>
      </c>
      <c r="L78" s="61">
        <f t="shared" si="58"/>
        <v>2.9411764705882353E-2</v>
      </c>
      <c r="M78" s="20">
        <v>13.14</v>
      </c>
      <c r="N78" s="62">
        <v>16.59</v>
      </c>
      <c r="O78" s="20">
        <v>19.16</v>
      </c>
      <c r="P78" s="20">
        <v>21.63</v>
      </c>
      <c r="Q78" s="20">
        <v>23.19</v>
      </c>
      <c r="R78" s="63">
        <f t="shared" si="4"/>
        <v>11.059999999999999</v>
      </c>
      <c r="S78" s="64">
        <f t="shared" si="45"/>
        <v>8.5106382978723753E-3</v>
      </c>
      <c r="T78" s="65">
        <f t="shared" si="65"/>
        <v>0.79204339963833637</v>
      </c>
      <c r="U78" s="65">
        <f t="shared" si="65"/>
        <v>0.865866388308977</v>
      </c>
      <c r="V78" s="65">
        <f t="shared" si="47"/>
        <v>0.76699029126213591</v>
      </c>
      <c r="W78" s="65">
        <f t="shared" si="48"/>
        <v>0.71539456662354461</v>
      </c>
      <c r="X78" s="61">
        <f t="shared" si="49"/>
        <v>5.4797547367839435E-2</v>
      </c>
      <c r="Y78" s="66">
        <f t="shared" si="50"/>
        <v>5.730210727032712E-2</v>
      </c>
      <c r="Z78" s="61">
        <f t="shared" si="51"/>
        <v>4.6425904447163123E-2</v>
      </c>
      <c r="AA78" s="67">
        <f t="shared" si="52"/>
        <v>18.511470588235294</v>
      </c>
      <c r="AB78" s="68">
        <f t="shared" si="53"/>
        <v>9.1199517781796371E-2</v>
      </c>
      <c r="AC78" s="69">
        <f t="shared" si="54"/>
        <v>0.11582101194908345</v>
      </c>
      <c r="AD78" s="70">
        <f>_xlfn.PERCENTILE.EXC(AC78:$AC$5675,0.5)</f>
        <v>8.6848884694046585E-2</v>
      </c>
      <c r="AE78" s="70">
        <f>_xlfn.PERCENTILE.EXC($AC78:AC$5675,0.35)</f>
        <v>5.034614170299067E-2</v>
      </c>
      <c r="AF78" s="71">
        <f t="shared" ref="AF78:AF141" si="71">_xlfn.PERCENTILE.EXC($AC78:$AC1078,0.28)</f>
        <v>2.6297622994109312E-2</v>
      </c>
      <c r="AG78" s="70">
        <f t="shared" ref="AG78:AG141" si="72">_xlfn.PERCENTILE.EXC($AC78:$AC1078,0.01)</f>
        <v>-0.19198182511420461</v>
      </c>
      <c r="AH78" s="70">
        <f t="shared" ref="AH78:AH141" si="73">_xlfn.PERCENTILE.EXC($AC78:$AC1078,0.005)</f>
        <v>-0.23906962545163321</v>
      </c>
      <c r="AI78" s="61" t="str">
        <f t="shared" si="60"/>
        <v>Short VOL</v>
      </c>
      <c r="AJ78" s="68" t="str">
        <f t="shared" si="61"/>
        <v>Short VOL</v>
      </c>
      <c r="AK78" s="72" t="str">
        <f t="shared" si="62"/>
        <v>00631L</v>
      </c>
      <c r="AL78" s="73">
        <f t="shared" si="24"/>
        <v>1</v>
      </c>
      <c r="AM78" s="72" t="str">
        <f t="shared" si="66"/>
        <v>00631L</v>
      </c>
      <c r="AN78" s="73">
        <f t="shared" si="25"/>
        <v>1</v>
      </c>
      <c r="AO78" s="74" t="str">
        <f t="shared" si="59"/>
        <v>00631L</v>
      </c>
      <c r="AP78" s="20">
        <f t="shared" si="26"/>
        <v>1</v>
      </c>
      <c r="AQ78" s="74" t="str">
        <f t="shared" si="69"/>
        <v>00631L</v>
      </c>
      <c r="AR78" s="20">
        <f t="shared" si="28"/>
        <v>1</v>
      </c>
      <c r="AS78" s="74" t="str">
        <f t="shared" si="63"/>
        <v>00631L</v>
      </c>
      <c r="AT78" s="20">
        <f t="shared" si="30"/>
        <v>1</v>
      </c>
      <c r="AU78" s="74" t="str">
        <f t="shared" si="31"/>
        <v>00631L</v>
      </c>
      <c r="AV78" s="20">
        <f t="shared" si="32"/>
        <v>1</v>
      </c>
      <c r="AW78" s="74" t="str">
        <f t="shared" si="33"/>
        <v>00631L</v>
      </c>
      <c r="AX78" s="20">
        <f t="shared" si="34"/>
        <v>1</v>
      </c>
      <c r="AY78" s="20">
        <f t="shared" si="35"/>
        <v>0</v>
      </c>
      <c r="AZ78" s="57">
        <v>46205</v>
      </c>
      <c r="BA78" s="75">
        <v>107.2</v>
      </c>
      <c r="BB78" s="33">
        <v>109.35</v>
      </c>
      <c r="BC78" s="76">
        <f t="shared" si="67"/>
        <v>96.600000000000009</v>
      </c>
      <c r="BD78" s="76">
        <f t="shared" si="68"/>
        <v>97.131666666666689</v>
      </c>
      <c r="BE78" s="77">
        <f t="shared" si="70"/>
        <v>0.13198757763975139</v>
      </c>
      <c r="BF78" s="77">
        <f t="shared" si="64"/>
        <v>0.10365654867104766</v>
      </c>
      <c r="BG78" s="23"/>
      <c r="BH78" s="23"/>
      <c r="BI78" s="23"/>
      <c r="BJ78" s="23"/>
      <c r="BK78" s="23"/>
      <c r="BL78" s="23"/>
      <c r="BM78" s="23"/>
    </row>
    <row r="79" spans="1:65" ht="15.75" customHeight="1" x14ac:dyDescent="0.4">
      <c r="A79" s="57">
        <v>46203</v>
      </c>
      <c r="B79" s="20">
        <v>17.951000000000001</v>
      </c>
      <c r="C79" s="20">
        <v>18.949000000000002</v>
      </c>
      <c r="D79" s="20">
        <v>19.706</v>
      </c>
      <c r="E79" s="20">
        <v>20.436</v>
      </c>
      <c r="F79" s="20">
        <v>20.677</v>
      </c>
      <c r="G79" s="20">
        <v>20.704000000000001</v>
      </c>
      <c r="H79" s="58">
        <v>21.55</v>
      </c>
      <c r="I79" s="59">
        <f t="shared" si="55"/>
        <v>18.332588235294118</v>
      </c>
      <c r="J79" s="59">
        <f t="shared" si="56"/>
        <v>19.238441176470587</v>
      </c>
      <c r="K79" s="60">
        <v>21</v>
      </c>
      <c r="L79" s="61">
        <f t="shared" si="58"/>
        <v>2.9411764705882353E-2</v>
      </c>
      <c r="M79" s="20">
        <v>13.73</v>
      </c>
      <c r="N79" s="62">
        <v>16.45</v>
      </c>
      <c r="O79" s="20">
        <v>19</v>
      </c>
      <c r="P79" s="20">
        <v>21.5</v>
      </c>
      <c r="Q79" s="20">
        <v>23.03</v>
      </c>
      <c r="R79" s="63">
        <f t="shared" si="4"/>
        <v>10.32</v>
      </c>
      <c r="S79" s="64">
        <f t="shared" si="45"/>
        <v>-6.7988668555240758E-2</v>
      </c>
      <c r="T79" s="65">
        <f t="shared" si="65"/>
        <v>0.83465045592705178</v>
      </c>
      <c r="U79" s="65">
        <f t="shared" si="65"/>
        <v>0.86578947368421044</v>
      </c>
      <c r="V79" s="65">
        <f t="shared" si="47"/>
        <v>0.76511627906976742</v>
      </c>
      <c r="W79" s="65">
        <f t="shared" si="48"/>
        <v>0.71428571428571419</v>
      </c>
      <c r="X79" s="61">
        <f t="shared" si="49"/>
        <v>5.5595788535457692E-2</v>
      </c>
      <c r="Y79" s="66">
        <f t="shared" si="50"/>
        <v>5.4511646114699587E-2</v>
      </c>
      <c r="Z79" s="61">
        <f t="shared" si="51"/>
        <v>4.9412168622895845E-2</v>
      </c>
      <c r="AA79" s="67">
        <f t="shared" si="52"/>
        <v>18.332588235294118</v>
      </c>
      <c r="AB79" s="68">
        <f t="shared" si="53"/>
        <v>9.1246200607902811E-2</v>
      </c>
      <c r="AC79" s="69">
        <f t="shared" si="54"/>
        <v>0.11444305381727166</v>
      </c>
      <c r="AD79" s="70">
        <f>_xlfn.PERCENTILE.EXC(AC79:$AC$5675,0.5)</f>
        <v>8.6845437781875603E-2</v>
      </c>
      <c r="AE79" s="70">
        <f>_xlfn.PERCENTILE.EXC($AC79:AC$5675,0.35)</f>
        <v>5.0339738954724281E-2</v>
      </c>
      <c r="AF79" s="71">
        <f t="shared" si="71"/>
        <v>2.5826352012861212E-2</v>
      </c>
      <c r="AG79" s="70">
        <f t="shared" si="72"/>
        <v>-0.19198182511420461</v>
      </c>
      <c r="AH79" s="70">
        <f t="shared" si="73"/>
        <v>-0.23906962545163321</v>
      </c>
      <c r="AI79" s="61" t="str">
        <f t="shared" si="60"/>
        <v>Short VOL</v>
      </c>
      <c r="AJ79" s="68" t="str">
        <f t="shared" si="61"/>
        <v>Short VOL</v>
      </c>
      <c r="AK79" s="72" t="str">
        <f t="shared" si="62"/>
        <v>00631L</v>
      </c>
      <c r="AL79" s="73">
        <f t="shared" si="24"/>
        <v>1</v>
      </c>
      <c r="AM79" s="72" t="str">
        <f t="shared" si="66"/>
        <v>00631L</v>
      </c>
      <c r="AN79" s="73">
        <f t="shared" si="25"/>
        <v>1</v>
      </c>
      <c r="AO79" s="74" t="str">
        <f t="shared" si="59"/>
        <v>00631L</v>
      </c>
      <c r="AP79" s="20">
        <f t="shared" si="26"/>
        <v>1</v>
      </c>
      <c r="AQ79" s="74" t="str">
        <f t="shared" si="69"/>
        <v>00631L</v>
      </c>
      <c r="AR79" s="20">
        <f t="shared" si="28"/>
        <v>1</v>
      </c>
      <c r="AS79" s="74" t="str">
        <f t="shared" si="63"/>
        <v>00631L</v>
      </c>
      <c r="AT79" s="20">
        <f t="shared" si="30"/>
        <v>1</v>
      </c>
      <c r="AU79" s="74" t="str">
        <f t="shared" si="31"/>
        <v>00631L</v>
      </c>
      <c r="AV79" s="20">
        <f t="shared" si="32"/>
        <v>1</v>
      </c>
      <c r="AW79" s="74" t="str">
        <f t="shared" si="33"/>
        <v>00631L</v>
      </c>
      <c r="AX79" s="20">
        <f t="shared" si="34"/>
        <v>1</v>
      </c>
      <c r="AY79" s="20">
        <f t="shared" si="35"/>
        <v>0</v>
      </c>
      <c r="AZ79" s="57">
        <v>46204</v>
      </c>
      <c r="BA79" s="75">
        <v>109.8</v>
      </c>
      <c r="BB79" s="33">
        <v>107.8</v>
      </c>
      <c r="BC79" s="76">
        <f t="shared" si="67"/>
        <v>96.01</v>
      </c>
      <c r="BD79" s="76">
        <f t="shared" si="68"/>
        <v>96.60750000000003</v>
      </c>
      <c r="BE79" s="77">
        <f t="shared" si="70"/>
        <v>0.12279970836371203</v>
      </c>
      <c r="BF79" s="77">
        <f t="shared" si="64"/>
        <v>0.13655772067386035</v>
      </c>
      <c r="BG79" s="23"/>
      <c r="BH79" s="23"/>
      <c r="BI79" s="23"/>
      <c r="BJ79" s="23"/>
      <c r="BK79" s="23"/>
      <c r="BL79" s="23"/>
      <c r="BM79" s="23"/>
    </row>
    <row r="80" spans="1:65" ht="15.75" customHeight="1" x14ac:dyDescent="0.4">
      <c r="A80" s="57">
        <v>46202</v>
      </c>
      <c r="B80" s="20">
        <v>18.414999999999999</v>
      </c>
      <c r="C80" s="20">
        <v>19.263000000000002</v>
      </c>
      <c r="D80" s="20">
        <v>20.027999999999999</v>
      </c>
      <c r="E80" s="20">
        <v>20.707999999999998</v>
      </c>
      <c r="F80" s="20">
        <v>20.966999999999999</v>
      </c>
      <c r="G80" s="20">
        <v>20.981000000000002</v>
      </c>
      <c r="H80" s="58">
        <v>21.856000000000002</v>
      </c>
      <c r="I80" s="59">
        <f t="shared" si="55"/>
        <v>18.714294117647057</v>
      </c>
      <c r="J80" s="59">
        <f t="shared" si="56"/>
        <v>19.533000000000001</v>
      </c>
      <c r="K80" s="60">
        <v>22</v>
      </c>
      <c r="L80" s="61">
        <f t="shared" si="58"/>
        <v>2.9411764705882353E-2</v>
      </c>
      <c r="M80" s="20">
        <v>15.51</v>
      </c>
      <c r="N80" s="62">
        <v>17.649999999999999</v>
      </c>
      <c r="O80" s="20">
        <v>19.53</v>
      </c>
      <c r="P80" s="20">
        <v>21.8</v>
      </c>
      <c r="Q80" s="20">
        <v>23.16</v>
      </c>
      <c r="R80" s="63">
        <f t="shared" si="4"/>
        <v>8.1700000000000017</v>
      </c>
      <c r="S80" s="64">
        <f t="shared" si="45"/>
        <v>-4.1281912004345549E-2</v>
      </c>
      <c r="T80" s="65">
        <f t="shared" si="65"/>
        <v>0.87875354107648729</v>
      </c>
      <c r="U80" s="65">
        <f t="shared" si="65"/>
        <v>0.90373783922171003</v>
      </c>
      <c r="V80" s="65">
        <f t="shared" si="47"/>
        <v>0.80963302752293564</v>
      </c>
      <c r="W80" s="65">
        <f t="shared" si="48"/>
        <v>0.76208981001727105</v>
      </c>
      <c r="X80" s="61">
        <f t="shared" si="49"/>
        <v>4.6049416236763646E-2</v>
      </c>
      <c r="Y80" s="66">
        <f t="shared" si="50"/>
        <v>5.5437512072629098E-2</v>
      </c>
      <c r="Z80" s="61">
        <f t="shared" si="51"/>
        <v>4.3747622924282636E-2</v>
      </c>
      <c r="AA80" s="67">
        <f t="shared" si="52"/>
        <v>18.714294117647057</v>
      </c>
      <c r="AB80" s="68">
        <f t="shared" si="53"/>
        <v>4.3342776203966038E-2</v>
      </c>
      <c r="AC80" s="69">
        <f t="shared" si="54"/>
        <v>6.0299950008331937E-2</v>
      </c>
      <c r="AD80" s="70">
        <f>_xlfn.PERCENTILE.EXC(AC80:$AC$5675,0.5)</f>
        <v>8.681866550487749E-2</v>
      </c>
      <c r="AE80" s="70">
        <f>_xlfn.PERCENTILE.EXC($AC80:AC$5675,0.35)</f>
        <v>5.0326982784986991E-2</v>
      </c>
      <c r="AF80" s="71">
        <f t="shared" si="71"/>
        <v>2.5464425470467691E-2</v>
      </c>
      <c r="AG80" s="70">
        <f t="shared" si="72"/>
        <v>-0.19198182511420461</v>
      </c>
      <c r="AH80" s="70">
        <f t="shared" si="73"/>
        <v>-0.23906962545163321</v>
      </c>
      <c r="AI80" s="61" t="str">
        <f t="shared" si="60"/>
        <v>Safety</v>
      </c>
      <c r="AJ80" s="68" t="str">
        <f t="shared" si="61"/>
        <v>Short VOL</v>
      </c>
      <c r="AK80" s="72" t="str">
        <f t="shared" si="62"/>
        <v>00631L</v>
      </c>
      <c r="AL80" s="73">
        <f t="shared" si="24"/>
        <v>1</v>
      </c>
      <c r="AM80" s="72" t="str">
        <f t="shared" si="66"/>
        <v>00631L</v>
      </c>
      <c r="AN80" s="73">
        <f t="shared" si="25"/>
        <v>1</v>
      </c>
      <c r="AO80" s="74" t="str">
        <f t="shared" si="59"/>
        <v>00631L</v>
      </c>
      <c r="AP80" s="20">
        <f t="shared" si="26"/>
        <v>1</v>
      </c>
      <c r="AQ80" s="74" t="str">
        <f t="shared" si="69"/>
        <v>00631L</v>
      </c>
      <c r="AR80" s="20">
        <f t="shared" si="28"/>
        <v>1</v>
      </c>
      <c r="AS80" s="74" t="str">
        <f t="shared" si="63"/>
        <v>00631L</v>
      </c>
      <c r="AT80" s="20">
        <f t="shared" si="30"/>
        <v>1</v>
      </c>
      <c r="AU80" s="74" t="str">
        <f t="shared" si="31"/>
        <v>00631L</v>
      </c>
      <c r="AV80" s="20">
        <f t="shared" si="32"/>
        <v>1</v>
      </c>
      <c r="AW80" s="74" t="str">
        <f t="shared" si="33"/>
        <v>00631L</v>
      </c>
      <c r="AX80" s="20">
        <f t="shared" si="34"/>
        <v>1</v>
      </c>
      <c r="AY80" s="20">
        <f t="shared" si="35"/>
        <v>0</v>
      </c>
      <c r="AZ80" s="57">
        <v>46203</v>
      </c>
      <c r="BA80" s="75">
        <v>106.85</v>
      </c>
      <c r="BB80" s="33">
        <v>104.45</v>
      </c>
      <c r="BC80" s="76">
        <f t="shared" si="67"/>
        <v>95.470833333333331</v>
      </c>
      <c r="BD80" s="76">
        <f t="shared" si="68"/>
        <v>95.994166666666672</v>
      </c>
      <c r="BE80" s="77">
        <f>(BB80-BC80)/BC80</f>
        <v>9.4051411862261652E-2</v>
      </c>
      <c r="BF80" s="77">
        <f t="shared" si="64"/>
        <v>0.11308846891738202</v>
      </c>
      <c r="BG80" s="23"/>
      <c r="BH80" s="23"/>
      <c r="BI80" s="23"/>
      <c r="BJ80" s="23"/>
      <c r="BK80" s="23"/>
      <c r="BL80" s="23"/>
      <c r="BM80" s="23"/>
    </row>
    <row r="81" spans="1:65" ht="15.75" customHeight="1" x14ac:dyDescent="0.4">
      <c r="A81" s="57">
        <v>46199</v>
      </c>
      <c r="B81" s="20">
        <v>19.059999999999999</v>
      </c>
      <c r="C81" s="20">
        <v>19.818000000000001</v>
      </c>
      <c r="D81" s="20">
        <v>20.431999999999999</v>
      </c>
      <c r="E81" s="20">
        <v>21.012</v>
      </c>
      <c r="F81" s="20">
        <v>21.216999999999999</v>
      </c>
      <c r="G81" s="20">
        <v>21.175000000000001</v>
      </c>
      <c r="H81" s="58">
        <v>21.963999999999999</v>
      </c>
      <c r="I81" s="59">
        <f t="shared" si="55"/>
        <v>19.26064705882353</v>
      </c>
      <c r="J81" s="59">
        <f t="shared" si="56"/>
        <v>19.980529411764707</v>
      </c>
      <c r="K81" s="60">
        <v>25</v>
      </c>
      <c r="L81" s="61">
        <f t="shared" si="58"/>
        <v>2.9411764705882353E-2</v>
      </c>
      <c r="M81" s="20">
        <v>16.8</v>
      </c>
      <c r="N81" s="62">
        <v>18.41</v>
      </c>
      <c r="O81" s="20">
        <v>20.13</v>
      </c>
      <c r="P81" s="20">
        <v>22.26</v>
      </c>
      <c r="Q81" s="20">
        <v>23.45</v>
      </c>
      <c r="R81" s="63">
        <f t="shared" si="4"/>
        <v>7.18</v>
      </c>
      <c r="S81" s="64">
        <f t="shared" si="45"/>
        <v>-2.5410269984118602E-2</v>
      </c>
      <c r="T81" s="65">
        <f t="shared" si="65"/>
        <v>0.9125475285171103</v>
      </c>
      <c r="U81" s="65">
        <f t="shared" si="65"/>
        <v>0.91455538996522612</v>
      </c>
      <c r="V81" s="65">
        <f t="shared" si="47"/>
        <v>0.82704402515723263</v>
      </c>
      <c r="W81" s="65">
        <f t="shared" si="48"/>
        <v>0.78507462686567164</v>
      </c>
      <c r="X81" s="61">
        <f t="shared" si="49"/>
        <v>3.9769150052466042E-2</v>
      </c>
      <c r="Y81" s="66">
        <f t="shared" si="50"/>
        <v>4.5307443365695706E-2</v>
      </c>
      <c r="Z81" s="61">
        <f t="shared" si="51"/>
        <v>3.7375813530178895E-2</v>
      </c>
      <c r="AA81" s="67">
        <f t="shared" si="52"/>
        <v>19.26064705882353</v>
      </c>
      <c r="AB81" s="68">
        <f t="shared" si="53"/>
        <v>3.530689842476907E-2</v>
      </c>
      <c r="AC81" s="69">
        <f t="shared" si="54"/>
        <v>4.6205706617247669E-2</v>
      </c>
      <c r="AD81" s="70">
        <f>_xlfn.PERCENTILE.EXC(AC81:$AC$5675,0.5)</f>
        <v>8.6845437781875603E-2</v>
      </c>
      <c r="AE81" s="70">
        <f>_xlfn.PERCENTILE.EXC($AC81:AC$5675,0.35)</f>
        <v>5.0276106086424521E-2</v>
      </c>
      <c r="AF81" s="71">
        <f t="shared" si="71"/>
        <v>2.5326771607994621E-2</v>
      </c>
      <c r="AG81" s="70">
        <f t="shared" si="72"/>
        <v>-0.19198182511420461</v>
      </c>
      <c r="AH81" s="70">
        <f t="shared" si="73"/>
        <v>-0.23906962545163321</v>
      </c>
      <c r="AI81" s="61" t="str">
        <f t="shared" si="60"/>
        <v>Safety</v>
      </c>
      <c r="AJ81" s="68" t="str">
        <f t="shared" si="61"/>
        <v>Short VOL</v>
      </c>
      <c r="AK81" s="72" t="str">
        <f t="shared" si="62"/>
        <v>00631L</v>
      </c>
      <c r="AL81" s="73">
        <f t="shared" si="24"/>
        <v>1</v>
      </c>
      <c r="AM81" s="72" t="str">
        <f t="shared" si="66"/>
        <v>00631L</v>
      </c>
      <c r="AN81" s="73">
        <f t="shared" si="25"/>
        <v>1</v>
      </c>
      <c r="AO81" s="74" t="str">
        <f t="shared" si="59"/>
        <v>00631L</v>
      </c>
      <c r="AP81" s="20">
        <f t="shared" si="26"/>
        <v>1</v>
      </c>
      <c r="AQ81" s="74" t="str">
        <f t="shared" si="69"/>
        <v>00631L</v>
      </c>
      <c r="AR81" s="20">
        <f t="shared" si="28"/>
        <v>1</v>
      </c>
      <c r="AS81" s="74" t="str">
        <f t="shared" si="63"/>
        <v>00631L</v>
      </c>
      <c r="AT81" s="20">
        <f t="shared" si="30"/>
        <v>1</v>
      </c>
      <c r="AU81" s="74" t="str">
        <f t="shared" si="31"/>
        <v>00631L</v>
      </c>
      <c r="AV81" s="20">
        <f t="shared" si="32"/>
        <v>1</v>
      </c>
      <c r="AW81" s="74" t="str">
        <f t="shared" si="33"/>
        <v>00635U</v>
      </c>
      <c r="AX81" s="20">
        <f t="shared" si="34"/>
        <v>0</v>
      </c>
      <c r="AY81" s="20">
        <f t="shared" si="35"/>
        <v>0</v>
      </c>
      <c r="AZ81" s="57">
        <v>46202</v>
      </c>
      <c r="BA81" s="75">
        <v>103.35</v>
      </c>
      <c r="BB81" s="33">
        <v>103.1</v>
      </c>
      <c r="BC81" s="76">
        <f t="shared" si="67"/>
        <v>94.935833333333349</v>
      </c>
      <c r="BD81" s="76">
        <f t="shared" si="68"/>
        <v>95.452500000000015</v>
      </c>
      <c r="BE81" s="77">
        <f t="shared" ref="BE81:BE144" si="74">(BB81-BC81)/BC81</f>
        <v>8.5996681969400149E-2</v>
      </c>
      <c r="BF81" s="77">
        <f t="shared" si="64"/>
        <v>8.2737487231869022E-2</v>
      </c>
      <c r="BG81" s="23"/>
      <c r="BH81" s="23"/>
      <c r="BI81" s="23"/>
      <c r="BJ81" s="23"/>
      <c r="BK81" s="23"/>
      <c r="BL81" s="23"/>
      <c r="BM81" s="23"/>
    </row>
    <row r="82" spans="1:65" ht="15.75" customHeight="1" x14ac:dyDescent="0.4">
      <c r="A82" s="57">
        <v>46198</v>
      </c>
      <c r="B82" s="20">
        <v>19.106999999999999</v>
      </c>
      <c r="C82" s="20">
        <v>19.838999999999999</v>
      </c>
      <c r="D82" s="20">
        <v>20.423999999999999</v>
      </c>
      <c r="E82" s="20">
        <v>21.007000000000001</v>
      </c>
      <c r="F82" s="20">
        <v>21.225000000000001</v>
      </c>
      <c r="G82" s="20">
        <v>21.175000000000001</v>
      </c>
      <c r="H82" s="58">
        <v>21.975000000000001</v>
      </c>
      <c r="I82" s="59">
        <f t="shared" si="55"/>
        <v>19.279235294117647</v>
      </c>
      <c r="J82" s="59">
        <f t="shared" si="56"/>
        <v>19.976647058823527</v>
      </c>
      <c r="K82" s="60">
        <v>26</v>
      </c>
      <c r="L82" s="61">
        <f t="shared" si="58"/>
        <v>2.9411764705882353E-2</v>
      </c>
      <c r="M82" s="20">
        <v>17.920000000000002</v>
      </c>
      <c r="N82" s="62">
        <v>18.89</v>
      </c>
      <c r="O82" s="20">
        <v>20.329999999999998</v>
      </c>
      <c r="P82" s="20">
        <v>22.35</v>
      </c>
      <c r="Q82" s="20">
        <v>23.5</v>
      </c>
      <c r="R82" s="63">
        <f t="shared" si="4"/>
        <v>5.8699999999999974</v>
      </c>
      <c r="S82" s="64">
        <f t="shared" si="45"/>
        <v>1.3955984970477809E-2</v>
      </c>
      <c r="T82" s="65">
        <f t="shared" si="65"/>
        <v>0.94865007940709378</v>
      </c>
      <c r="U82" s="65">
        <f t="shared" si="65"/>
        <v>0.92916871618298091</v>
      </c>
      <c r="V82" s="65">
        <f t="shared" si="47"/>
        <v>0.84519015659955254</v>
      </c>
      <c r="W82" s="65">
        <f t="shared" si="48"/>
        <v>0.80382978723404253</v>
      </c>
      <c r="X82" s="61">
        <f t="shared" si="49"/>
        <v>3.83105668079761E-2</v>
      </c>
      <c r="Y82" s="66">
        <f t="shared" si="50"/>
        <v>4.6079878135859474E-2</v>
      </c>
      <c r="Z82" s="61">
        <f t="shared" si="51"/>
        <v>3.6174244157841123E-2</v>
      </c>
      <c r="AA82" s="67">
        <f t="shared" si="52"/>
        <v>19.279235294117647</v>
      </c>
      <c r="AB82" s="68">
        <f t="shared" si="53"/>
        <v>1.148755955532021E-2</v>
      </c>
      <c r="AC82" s="69">
        <f t="shared" si="54"/>
        <v>2.0605362314327521E-2</v>
      </c>
      <c r="AD82" s="70">
        <f>_xlfn.PERCENTILE.EXC(AC82:$AC$5675,0.5)</f>
        <v>8.6848884694046585E-2</v>
      </c>
      <c r="AE82" s="70">
        <f>_xlfn.PERCENTILE.EXC($AC82:AC$5675,0.35)</f>
        <v>5.0338824276400511E-2</v>
      </c>
      <c r="AF82" s="71">
        <f t="shared" si="71"/>
        <v>2.5326771607994621E-2</v>
      </c>
      <c r="AG82" s="70">
        <f t="shared" si="72"/>
        <v>-0.19198182511420461</v>
      </c>
      <c r="AH82" s="70">
        <f t="shared" si="73"/>
        <v>-0.23906962545163321</v>
      </c>
      <c r="AI82" s="61" t="str">
        <f t="shared" si="60"/>
        <v>Safety</v>
      </c>
      <c r="AJ82" s="68" t="str">
        <f t="shared" si="61"/>
        <v>Safety</v>
      </c>
      <c r="AK82" s="72" t="str">
        <f t="shared" si="62"/>
        <v>00631L</v>
      </c>
      <c r="AL82" s="73">
        <f t="shared" si="24"/>
        <v>1</v>
      </c>
      <c r="AM82" s="72" t="str">
        <f t="shared" si="66"/>
        <v>00631L</v>
      </c>
      <c r="AN82" s="73">
        <f t="shared" si="25"/>
        <v>1</v>
      </c>
      <c r="AO82" s="74" t="str">
        <f t="shared" si="59"/>
        <v>00635U</v>
      </c>
      <c r="AP82" s="20">
        <f t="shared" si="26"/>
        <v>0</v>
      </c>
      <c r="AQ82" s="74" t="str">
        <f t="shared" si="69"/>
        <v>00631L</v>
      </c>
      <c r="AR82" s="20">
        <f t="shared" si="28"/>
        <v>1</v>
      </c>
      <c r="AS82" s="74" t="str">
        <f t="shared" si="63"/>
        <v>00631L</v>
      </c>
      <c r="AT82" s="20">
        <f t="shared" si="30"/>
        <v>1</v>
      </c>
      <c r="AU82" s="74" t="str">
        <f t="shared" si="31"/>
        <v>00635U</v>
      </c>
      <c r="AV82" s="20">
        <f t="shared" si="32"/>
        <v>0</v>
      </c>
      <c r="AW82" s="74" t="str">
        <f t="shared" si="33"/>
        <v>00635U</v>
      </c>
      <c r="AX82" s="20">
        <f t="shared" si="34"/>
        <v>0</v>
      </c>
      <c r="AY82" s="20">
        <f t="shared" si="35"/>
        <v>1</v>
      </c>
      <c r="AZ82" s="57">
        <v>46199</v>
      </c>
      <c r="BA82" s="75">
        <v>105.4</v>
      </c>
      <c r="BB82" s="33">
        <v>107.2</v>
      </c>
      <c r="BC82" s="76">
        <f t="shared" si="67"/>
        <v>94.449166666666684</v>
      </c>
      <c r="BD82" s="76">
        <f t="shared" si="68"/>
        <v>94.974166666666676</v>
      </c>
      <c r="BE82" s="77">
        <f t="shared" si="74"/>
        <v>0.1350020734257403</v>
      </c>
      <c r="BF82" s="77">
        <f t="shared" si="64"/>
        <v>0.10977546525809645</v>
      </c>
      <c r="BG82" s="23"/>
      <c r="BH82" s="23"/>
      <c r="BI82" s="23"/>
      <c r="BJ82" s="23"/>
      <c r="BK82" s="23"/>
      <c r="BL82" s="23"/>
      <c r="BM82" s="23"/>
    </row>
    <row r="83" spans="1:65" ht="15.75" customHeight="1" x14ac:dyDescent="0.4">
      <c r="A83" s="57">
        <v>46197</v>
      </c>
      <c r="B83" s="20">
        <v>19.428999999999998</v>
      </c>
      <c r="C83" s="20">
        <v>20.140999999999998</v>
      </c>
      <c r="D83" s="20">
        <v>20.695</v>
      </c>
      <c r="E83" s="20">
        <v>21.3</v>
      </c>
      <c r="F83" s="20">
        <v>21.49</v>
      </c>
      <c r="G83" s="20">
        <v>21.475000000000001</v>
      </c>
      <c r="H83" s="58">
        <v>22.225000000000001</v>
      </c>
      <c r="I83" s="59">
        <f t="shared" si="55"/>
        <v>19.575588235294116</v>
      </c>
      <c r="J83" s="59">
        <f t="shared" si="56"/>
        <v>20.25505882352941</v>
      </c>
      <c r="K83" s="60">
        <v>27</v>
      </c>
      <c r="L83" s="61">
        <f t="shared" si="58"/>
        <v>2.9411764705882353E-2</v>
      </c>
      <c r="M83" s="20">
        <v>18.07</v>
      </c>
      <c r="N83" s="62">
        <v>18.63</v>
      </c>
      <c r="O83" s="20">
        <v>20.37</v>
      </c>
      <c r="P83" s="20">
        <v>22.4</v>
      </c>
      <c r="Q83" s="20">
        <v>23.58</v>
      </c>
      <c r="R83" s="63">
        <f t="shared" si="4"/>
        <v>6.0699999999999932</v>
      </c>
      <c r="S83" s="64">
        <f t="shared" si="45"/>
        <v>-4.4125192406362208E-2</v>
      </c>
      <c r="T83" s="65">
        <f t="shared" si="65"/>
        <v>0.96994095544820191</v>
      </c>
      <c r="U83" s="65">
        <f t="shared" si="65"/>
        <v>0.91458026509572887</v>
      </c>
      <c r="V83" s="65">
        <f t="shared" si="47"/>
        <v>0.83169642857142856</v>
      </c>
      <c r="W83" s="65">
        <f t="shared" si="48"/>
        <v>0.79007633587786263</v>
      </c>
      <c r="X83" s="61">
        <f t="shared" si="49"/>
        <v>3.6646250450357701E-2</v>
      </c>
      <c r="Y83" s="66">
        <f t="shared" si="50"/>
        <v>4.3427230046948387E-2</v>
      </c>
      <c r="Z83" s="61">
        <f t="shared" si="51"/>
        <v>3.4710098111393216E-2</v>
      </c>
      <c r="AA83" s="67">
        <f t="shared" si="52"/>
        <v>19.575588235294116</v>
      </c>
      <c r="AB83" s="68">
        <f t="shared" si="53"/>
        <v>4.2887815351583446E-2</v>
      </c>
      <c r="AC83" s="69">
        <f t="shared" si="54"/>
        <v>5.0756212307789449E-2</v>
      </c>
      <c r="AD83" s="70">
        <f>_xlfn.PERCENTILE.EXC(AC83:$AC$5675,0.5)</f>
        <v>8.6852331606217581E-2</v>
      </c>
      <c r="AE83" s="70">
        <f>_xlfn.PERCENTILE.EXC($AC83:AC$5675,0.35)</f>
        <v>5.0350715094609526E-2</v>
      </c>
      <c r="AF83" s="71">
        <f t="shared" si="71"/>
        <v>2.5326771607994621E-2</v>
      </c>
      <c r="AG83" s="70">
        <f t="shared" si="72"/>
        <v>-0.19198182511420461</v>
      </c>
      <c r="AH83" s="70">
        <f t="shared" si="73"/>
        <v>-0.23906962545163321</v>
      </c>
      <c r="AI83" s="61" t="str">
        <f t="shared" si="60"/>
        <v>Safety</v>
      </c>
      <c r="AJ83" s="68" t="str">
        <f t="shared" si="61"/>
        <v>Short VOL</v>
      </c>
      <c r="AK83" s="72" t="str">
        <f t="shared" si="62"/>
        <v>00631L</v>
      </c>
      <c r="AL83" s="73">
        <f t="shared" si="24"/>
        <v>1</v>
      </c>
      <c r="AM83" s="72" t="str">
        <f t="shared" si="66"/>
        <v>00631L</v>
      </c>
      <c r="AN83" s="73">
        <f t="shared" si="25"/>
        <v>1</v>
      </c>
      <c r="AO83" s="74" t="str">
        <f t="shared" si="59"/>
        <v>00631L</v>
      </c>
      <c r="AP83" s="20">
        <f t="shared" si="26"/>
        <v>1</v>
      </c>
      <c r="AQ83" s="74" t="str">
        <f t="shared" si="69"/>
        <v>00631L</v>
      </c>
      <c r="AR83" s="20">
        <f t="shared" si="28"/>
        <v>1</v>
      </c>
      <c r="AS83" s="74" t="str">
        <f t="shared" si="63"/>
        <v>00631L</v>
      </c>
      <c r="AT83" s="20">
        <f t="shared" si="30"/>
        <v>1</v>
      </c>
      <c r="AU83" s="74" t="str">
        <f t="shared" si="31"/>
        <v>00631L</v>
      </c>
      <c r="AV83" s="20">
        <f t="shared" si="32"/>
        <v>1</v>
      </c>
      <c r="AW83" s="74" t="str">
        <f t="shared" si="33"/>
        <v>00631L</v>
      </c>
      <c r="AX83" s="20">
        <f t="shared" si="34"/>
        <v>1</v>
      </c>
      <c r="AY83" s="20">
        <f t="shared" si="35"/>
        <v>0</v>
      </c>
      <c r="AZ83" s="57">
        <v>46198</v>
      </c>
      <c r="BA83" s="75">
        <v>108</v>
      </c>
      <c r="BB83" s="33">
        <v>107.15</v>
      </c>
      <c r="BC83" s="76">
        <f t="shared" si="67"/>
        <v>93.912499999999994</v>
      </c>
      <c r="BD83" s="76">
        <f t="shared" si="68"/>
        <v>94.462500000000006</v>
      </c>
      <c r="BE83" s="77">
        <f t="shared" si="74"/>
        <v>0.14095567682683363</v>
      </c>
      <c r="BF83" s="77">
        <f t="shared" si="64"/>
        <v>0.14331083763398167</v>
      </c>
      <c r="BG83" s="23"/>
      <c r="BH83" s="23"/>
      <c r="BI83" s="23"/>
      <c r="BJ83" s="23"/>
      <c r="BK83" s="23"/>
      <c r="BL83" s="23"/>
      <c r="BM83" s="23"/>
    </row>
    <row r="84" spans="1:65" ht="15.75" customHeight="1" x14ac:dyDescent="0.4">
      <c r="A84" s="57">
        <v>46196</v>
      </c>
      <c r="B84" s="20">
        <v>19.506</v>
      </c>
      <c r="C84" s="20">
        <v>20.283999999999999</v>
      </c>
      <c r="D84" s="20">
        <v>20.824000000000002</v>
      </c>
      <c r="E84" s="20">
        <v>21.454000000000001</v>
      </c>
      <c r="F84" s="20">
        <v>21.663</v>
      </c>
      <c r="G84" s="20">
        <v>21.619</v>
      </c>
      <c r="H84" s="58">
        <v>22.375</v>
      </c>
      <c r="I84" s="59">
        <f t="shared" si="55"/>
        <v>19.643294117647059</v>
      </c>
      <c r="J84" s="59">
        <f t="shared" si="56"/>
        <v>20.37929411764706</v>
      </c>
      <c r="K84" s="60">
        <v>28</v>
      </c>
      <c r="L84" s="61">
        <f t="shared" si="58"/>
        <v>2.9411764705882353E-2</v>
      </c>
      <c r="M84" s="20">
        <v>19.47</v>
      </c>
      <c r="N84" s="62">
        <v>19.489999999999998</v>
      </c>
      <c r="O84" s="20">
        <v>21.06</v>
      </c>
      <c r="P84" s="20">
        <v>22.97</v>
      </c>
      <c r="Q84" s="20">
        <v>24.28</v>
      </c>
      <c r="R84" s="63">
        <f t="shared" si="4"/>
        <v>5.0700000000000074</v>
      </c>
      <c r="S84" s="64">
        <f t="shared" si="45"/>
        <v>0.12789351851851835</v>
      </c>
      <c r="T84" s="65">
        <f t="shared" si="65"/>
        <v>0.99897383273473583</v>
      </c>
      <c r="U84" s="65">
        <f t="shared" si="65"/>
        <v>0.92545109211775878</v>
      </c>
      <c r="V84" s="65">
        <f t="shared" si="47"/>
        <v>0.8484980409229429</v>
      </c>
      <c r="W84" s="65">
        <f t="shared" si="48"/>
        <v>0.80271828665568357</v>
      </c>
      <c r="X84" s="61">
        <f t="shared" si="49"/>
        <v>3.9885163539423701E-2</v>
      </c>
      <c r="Y84" s="66">
        <f t="shared" si="50"/>
        <v>4.2929057518411452E-2</v>
      </c>
      <c r="Z84" s="61">
        <f t="shared" si="51"/>
        <v>3.7468257390637756E-2</v>
      </c>
      <c r="AA84" s="67">
        <f t="shared" si="52"/>
        <v>19.643294117647059</v>
      </c>
      <c r="AB84" s="68">
        <f t="shared" si="53"/>
        <v>8.2093381221148235E-4</v>
      </c>
      <c r="AC84" s="69">
        <f t="shared" si="54"/>
        <v>7.8652702743489383E-3</v>
      </c>
      <c r="AD84" s="70">
        <f>_xlfn.PERCENTILE.EXC(AC84:$AC$5675,0.5)</f>
        <v>8.6868167319409051E-2</v>
      </c>
      <c r="AE84" s="70">
        <f>_xlfn.PERCENTILE.EXC($AC84:AC$5675,0.35)</f>
        <v>5.034431234634313E-2</v>
      </c>
      <c r="AF84" s="71">
        <f t="shared" si="71"/>
        <v>2.5271161828546478E-2</v>
      </c>
      <c r="AG84" s="70">
        <f t="shared" si="72"/>
        <v>-0.19198182511420461</v>
      </c>
      <c r="AH84" s="70">
        <f t="shared" si="73"/>
        <v>-0.23906962545163321</v>
      </c>
      <c r="AI84" s="61" t="str">
        <f t="shared" si="60"/>
        <v>Safety</v>
      </c>
      <c r="AJ84" s="68" t="str">
        <f t="shared" si="61"/>
        <v>Safety</v>
      </c>
      <c r="AK84" s="72" t="str">
        <f t="shared" si="62"/>
        <v>00631L</v>
      </c>
      <c r="AL84" s="73">
        <f t="shared" si="24"/>
        <v>1</v>
      </c>
      <c r="AM84" s="72" t="str">
        <f t="shared" si="66"/>
        <v>00631L</v>
      </c>
      <c r="AN84" s="73">
        <f t="shared" si="25"/>
        <v>1</v>
      </c>
      <c r="AO84" s="74" t="str">
        <f t="shared" si="59"/>
        <v>00635U</v>
      </c>
      <c r="AP84" s="20">
        <f t="shared" si="26"/>
        <v>0</v>
      </c>
      <c r="AQ84" s="74" t="str">
        <f t="shared" si="69"/>
        <v>00631L</v>
      </c>
      <c r="AR84" s="20">
        <f t="shared" si="28"/>
        <v>1</v>
      </c>
      <c r="AS84" s="74" t="str">
        <f t="shared" si="63"/>
        <v>00631L</v>
      </c>
      <c r="AT84" s="20">
        <f t="shared" si="30"/>
        <v>1</v>
      </c>
      <c r="AU84" s="74" t="str">
        <f t="shared" si="31"/>
        <v>00635U</v>
      </c>
      <c r="AV84" s="20">
        <f t="shared" si="32"/>
        <v>0</v>
      </c>
      <c r="AW84" s="74" t="str">
        <f t="shared" si="33"/>
        <v>00635U</v>
      </c>
      <c r="AX84" s="20">
        <f t="shared" si="34"/>
        <v>0</v>
      </c>
      <c r="AY84" s="20">
        <f t="shared" si="35"/>
        <v>1</v>
      </c>
      <c r="AZ84" s="57">
        <v>46197</v>
      </c>
      <c r="BA84" s="75">
        <v>108</v>
      </c>
      <c r="BB84" s="33">
        <v>110.1</v>
      </c>
      <c r="BC84" s="76">
        <f t="shared" si="67"/>
        <v>93.390000000000015</v>
      </c>
      <c r="BD84" s="76">
        <f t="shared" si="68"/>
        <v>93.926666666666677</v>
      </c>
      <c r="BE84" s="77">
        <f t="shared" si="74"/>
        <v>0.17892707998715041</v>
      </c>
      <c r="BF84" s="77">
        <f t="shared" si="64"/>
        <v>0.14983320320817647</v>
      </c>
      <c r="BG84" s="23"/>
      <c r="BH84" s="23"/>
      <c r="BI84" s="23"/>
      <c r="BJ84" s="23"/>
      <c r="BK84" s="23"/>
      <c r="BL84" s="23"/>
      <c r="BM84" s="23"/>
    </row>
    <row r="85" spans="1:65" ht="15.75" customHeight="1" x14ac:dyDescent="0.4">
      <c r="A85" s="57">
        <v>46195</v>
      </c>
      <c r="B85" s="20">
        <v>18.451000000000001</v>
      </c>
      <c r="C85" s="20">
        <v>19.658000000000001</v>
      </c>
      <c r="D85" s="20">
        <v>20.498000000000001</v>
      </c>
      <c r="E85" s="20">
        <v>21.263000000000002</v>
      </c>
      <c r="F85" s="20">
        <v>21.562000000000001</v>
      </c>
      <c r="G85" s="20">
        <v>21.619</v>
      </c>
      <c r="H85" s="58">
        <v>22.324999999999999</v>
      </c>
      <c r="I85" s="59">
        <f t="shared" si="55"/>
        <v>18.628500000000003</v>
      </c>
      <c r="J85" s="59">
        <f t="shared" si="56"/>
        <v>19.781529411764708</v>
      </c>
      <c r="K85" s="60">
        <v>29</v>
      </c>
      <c r="L85" s="61">
        <f t="shared" si="58"/>
        <v>2.9411764705882353E-2</v>
      </c>
      <c r="M85" s="20">
        <v>16.29</v>
      </c>
      <c r="N85" s="62">
        <v>17.28</v>
      </c>
      <c r="O85" s="20">
        <v>19.760000000000002</v>
      </c>
      <c r="P85" s="20">
        <v>22.15</v>
      </c>
      <c r="Q85" s="20">
        <v>23.54</v>
      </c>
      <c r="R85" s="63">
        <f t="shared" si="4"/>
        <v>8.3399999999999963</v>
      </c>
      <c r="S85" s="64">
        <f t="shared" si="45"/>
        <v>5.3658536585366012E-2</v>
      </c>
      <c r="T85" s="65">
        <f t="shared" si="65"/>
        <v>0.94270833333333326</v>
      </c>
      <c r="U85" s="65">
        <f t="shared" si="65"/>
        <v>0.87449392712550611</v>
      </c>
      <c r="V85" s="65">
        <f t="shared" si="47"/>
        <v>0.780135440180587</v>
      </c>
      <c r="W85" s="65">
        <f t="shared" si="48"/>
        <v>0.73406966864910794</v>
      </c>
      <c r="X85" s="61">
        <f t="shared" si="49"/>
        <v>6.5416508590320346E-2</v>
      </c>
      <c r="Y85" s="66">
        <f t="shared" si="50"/>
        <v>4.9945915439966022E-2</v>
      </c>
      <c r="Z85" s="61">
        <f t="shared" si="51"/>
        <v>6.1895987962783144E-2</v>
      </c>
      <c r="AA85" s="67">
        <f t="shared" si="52"/>
        <v>18.628499999999999</v>
      </c>
      <c r="AB85" s="68">
        <f t="shared" si="53"/>
        <v>6.7766203703703662E-2</v>
      </c>
      <c r="AC85" s="69">
        <f t="shared" si="54"/>
        <v>7.8038194444444306E-2</v>
      </c>
      <c r="AD85" s="70">
        <f>_xlfn.PERCENTILE.EXC(AC85:$AC$5675,0.5)</f>
        <v>8.6884003032600521E-2</v>
      </c>
      <c r="AE85" s="70">
        <f>_xlfn.PERCENTILE.EXC($AC85:AC$5675,0.35)</f>
        <v>5.0384775287033036E-2</v>
      </c>
      <c r="AF85" s="71">
        <f t="shared" si="71"/>
        <v>2.5271161828546478E-2</v>
      </c>
      <c r="AG85" s="70">
        <f t="shared" si="72"/>
        <v>-0.19198182511420461</v>
      </c>
      <c r="AH85" s="70">
        <f t="shared" si="73"/>
        <v>-0.23906962545163321</v>
      </c>
      <c r="AI85" s="61" t="str">
        <f t="shared" si="60"/>
        <v>Safety</v>
      </c>
      <c r="AJ85" s="68" t="str">
        <f t="shared" si="61"/>
        <v>Short VOL</v>
      </c>
      <c r="AK85" s="72" t="str">
        <f t="shared" si="62"/>
        <v>00631L</v>
      </c>
      <c r="AL85" s="73">
        <f t="shared" si="24"/>
        <v>1</v>
      </c>
      <c r="AM85" s="72" t="str">
        <f t="shared" si="66"/>
        <v>00631L</v>
      </c>
      <c r="AN85" s="73">
        <f t="shared" si="25"/>
        <v>1</v>
      </c>
      <c r="AO85" s="74" t="str">
        <f t="shared" si="59"/>
        <v>00631L</v>
      </c>
      <c r="AP85" s="20">
        <f t="shared" si="26"/>
        <v>1</v>
      </c>
      <c r="AQ85" s="74" t="str">
        <f t="shared" si="69"/>
        <v>00631L</v>
      </c>
      <c r="AR85" s="20">
        <f t="shared" si="28"/>
        <v>1</v>
      </c>
      <c r="AS85" s="74" t="str">
        <f t="shared" si="63"/>
        <v>00631L</v>
      </c>
      <c r="AT85" s="20">
        <f t="shared" si="30"/>
        <v>1</v>
      </c>
      <c r="AU85" s="74" t="str">
        <f t="shared" si="31"/>
        <v>00631L</v>
      </c>
      <c r="AV85" s="20">
        <f t="shared" si="32"/>
        <v>1</v>
      </c>
      <c r="AW85" s="74" t="str">
        <f t="shared" si="33"/>
        <v>00631L</v>
      </c>
      <c r="AX85" s="20">
        <f t="shared" si="34"/>
        <v>1</v>
      </c>
      <c r="AY85" s="20">
        <f t="shared" si="35"/>
        <v>0</v>
      </c>
      <c r="AZ85" s="57">
        <v>46196</v>
      </c>
      <c r="BA85" s="75">
        <v>112</v>
      </c>
      <c r="BB85" s="33">
        <v>111.15</v>
      </c>
      <c r="BC85" s="76">
        <f t="shared" si="67"/>
        <v>92.824999999999989</v>
      </c>
      <c r="BD85" s="76">
        <f t="shared" si="68"/>
        <v>93.421666666666667</v>
      </c>
      <c r="BE85" s="77">
        <f t="shared" si="74"/>
        <v>0.19741448963102634</v>
      </c>
      <c r="BF85" s="77">
        <f t="shared" si="64"/>
        <v>0.19886535957040657</v>
      </c>
      <c r="BG85" s="23"/>
      <c r="BH85" s="23"/>
      <c r="BI85" s="23"/>
      <c r="BJ85" s="23"/>
      <c r="BK85" s="23"/>
      <c r="BL85" s="23"/>
      <c r="BM85" s="23"/>
    </row>
    <row r="86" spans="1:65" ht="15.75" customHeight="1" x14ac:dyDescent="0.4">
      <c r="A86" s="57">
        <v>46191</v>
      </c>
      <c r="B86" s="20">
        <v>18.492999999999999</v>
      </c>
      <c r="C86" s="20">
        <v>19.920999999999999</v>
      </c>
      <c r="D86" s="20">
        <v>20.675000000000001</v>
      </c>
      <c r="E86" s="20">
        <v>21.407</v>
      </c>
      <c r="F86" s="20">
        <v>21.684000000000001</v>
      </c>
      <c r="G86" s="20">
        <v>21.684999999999999</v>
      </c>
      <c r="H86" s="58">
        <v>22.375</v>
      </c>
      <c r="I86" s="59">
        <f t="shared" si="55"/>
        <v>18.535</v>
      </c>
      <c r="J86" s="59">
        <f t="shared" si="56"/>
        <v>19.943176470588234</v>
      </c>
      <c r="K86" s="60">
        <v>33</v>
      </c>
      <c r="L86" s="61">
        <f t="shared" si="58"/>
        <v>2.9411764705882353E-2</v>
      </c>
      <c r="M86" s="20">
        <v>13.93</v>
      </c>
      <c r="N86" s="62">
        <v>16.399999999999999</v>
      </c>
      <c r="O86" s="20">
        <v>19.57</v>
      </c>
      <c r="P86" s="20">
        <v>21.99</v>
      </c>
      <c r="Q86" s="20">
        <v>23.85</v>
      </c>
      <c r="R86" s="63">
        <f t="shared" si="4"/>
        <v>11.230000000000004</v>
      </c>
      <c r="S86" s="64">
        <f t="shared" si="45"/>
        <v>-0.11062906724511945</v>
      </c>
      <c r="T86" s="65">
        <f t="shared" ref="T86:U101" si="75">M86/N86</f>
        <v>0.84939024390243911</v>
      </c>
      <c r="U86" s="65">
        <f t="shared" si="75"/>
        <v>0.83801737353091454</v>
      </c>
      <c r="V86" s="65">
        <f t="shared" si="47"/>
        <v>0.74579354251932695</v>
      </c>
      <c r="W86" s="65">
        <f t="shared" si="48"/>
        <v>0.68763102725366865</v>
      </c>
      <c r="X86" s="61">
        <f t="shared" si="49"/>
        <v>7.7218406964797537E-2</v>
      </c>
      <c r="Y86" s="66">
        <f t="shared" si="50"/>
        <v>4.5218853646003643E-2</v>
      </c>
      <c r="Z86" s="61">
        <f t="shared" si="51"/>
        <v>7.5973912629524368E-2</v>
      </c>
      <c r="AA86" s="67">
        <f t="shared" si="52"/>
        <v>18.535</v>
      </c>
      <c r="AB86" s="68">
        <f t="shared" si="53"/>
        <v>0.1276219512195122</v>
      </c>
      <c r="AC86" s="69">
        <f t="shared" si="54"/>
        <v>0.13018292682926841</v>
      </c>
      <c r="AD86" s="70">
        <f>_xlfn.PERCENTILE.EXC(AC86:$AC$5675,0.5)</f>
        <v>8.689771609833713E-2</v>
      </c>
      <c r="AE86" s="70">
        <f>_xlfn.PERCENTILE.EXC($AC86:AC$5675,0.35)</f>
        <v>5.0349800416285756E-2</v>
      </c>
      <c r="AF86" s="71">
        <f t="shared" si="71"/>
        <v>2.5206875055301205E-2</v>
      </c>
      <c r="AG86" s="70">
        <f t="shared" si="72"/>
        <v>-0.19198182511420461</v>
      </c>
      <c r="AH86" s="70">
        <f t="shared" si="73"/>
        <v>-0.23906962545163321</v>
      </c>
      <c r="AI86" s="61" t="str">
        <f t="shared" si="60"/>
        <v>Short VOL</v>
      </c>
      <c r="AJ86" s="68" t="str">
        <f t="shared" si="61"/>
        <v>Short VOL</v>
      </c>
      <c r="AK86" s="72" t="str">
        <f t="shared" si="62"/>
        <v>00631L</v>
      </c>
      <c r="AL86" s="73">
        <f t="shared" si="24"/>
        <v>1</v>
      </c>
      <c r="AM86" s="72" t="str">
        <f t="shared" si="66"/>
        <v>00631L</v>
      </c>
      <c r="AN86" s="73">
        <f t="shared" si="25"/>
        <v>1</v>
      </c>
      <c r="AO86" s="74" t="str">
        <f t="shared" si="59"/>
        <v>00631L</v>
      </c>
      <c r="AP86" s="20">
        <f t="shared" si="26"/>
        <v>1</v>
      </c>
      <c r="AQ86" s="74" t="str">
        <f t="shared" si="69"/>
        <v>00631L</v>
      </c>
      <c r="AR86" s="20">
        <f t="shared" si="28"/>
        <v>1</v>
      </c>
      <c r="AS86" s="74" t="str">
        <f t="shared" si="63"/>
        <v>00631L</v>
      </c>
      <c r="AT86" s="20">
        <f t="shared" si="30"/>
        <v>1</v>
      </c>
      <c r="AU86" s="74" t="str">
        <f t="shared" si="31"/>
        <v>00631L</v>
      </c>
      <c r="AV86" s="20">
        <f t="shared" si="32"/>
        <v>1</v>
      </c>
      <c r="AW86" s="74" t="str">
        <f t="shared" si="33"/>
        <v>00631L</v>
      </c>
      <c r="AX86" s="20">
        <f t="shared" si="34"/>
        <v>1</v>
      </c>
      <c r="AY86" s="20">
        <f t="shared" si="35"/>
        <v>0</v>
      </c>
      <c r="AZ86" s="57">
        <v>46195</v>
      </c>
      <c r="BA86" s="75">
        <v>109.45</v>
      </c>
      <c r="BB86" s="33">
        <v>107.3</v>
      </c>
      <c r="BC86" s="76">
        <f t="shared" si="67"/>
        <v>92.212499999999991</v>
      </c>
      <c r="BD86" s="76">
        <f t="shared" si="68"/>
        <v>92.796666666666653</v>
      </c>
      <c r="BE86" s="77">
        <f t="shared" si="74"/>
        <v>0.16361664633319786</v>
      </c>
      <c r="BF86" s="77">
        <f t="shared" si="64"/>
        <v>0.17946046912604641</v>
      </c>
      <c r="BG86" s="23"/>
      <c r="BH86" s="23"/>
      <c r="BI86" s="23"/>
      <c r="BJ86" s="23"/>
      <c r="BK86" s="23"/>
      <c r="BL86" s="23"/>
      <c r="BM86" s="23"/>
    </row>
    <row r="87" spans="1:65" ht="15.75" customHeight="1" x14ac:dyDescent="0.4">
      <c r="A87" s="78">
        <v>46190</v>
      </c>
      <c r="B87" s="79">
        <v>19.254999999999999</v>
      </c>
      <c r="C87" s="79">
        <v>20.312000000000001</v>
      </c>
      <c r="D87" s="79">
        <v>21.053000000000001</v>
      </c>
      <c r="E87" s="79">
        <v>21.792999999999999</v>
      </c>
      <c r="F87" s="79">
        <v>22.004999999999999</v>
      </c>
      <c r="G87" s="79">
        <v>21.974</v>
      </c>
      <c r="H87" s="80">
        <v>22.585999999999999</v>
      </c>
      <c r="I87" s="81">
        <f t="shared" si="55"/>
        <v>19.254999999999999</v>
      </c>
      <c r="J87" s="81">
        <f t="shared" si="56"/>
        <v>20.312000000000001</v>
      </c>
      <c r="K87" s="82">
        <v>34</v>
      </c>
      <c r="L87" s="83">
        <f t="shared" si="58"/>
        <v>2.9411764705882353E-2</v>
      </c>
      <c r="M87" s="20">
        <v>18.63</v>
      </c>
      <c r="N87" s="62">
        <v>18.440000000000001</v>
      </c>
      <c r="O87" s="20">
        <v>20.62</v>
      </c>
      <c r="P87" s="20">
        <v>22.62</v>
      </c>
      <c r="Q87" s="20">
        <v>23.86</v>
      </c>
      <c r="R87" s="63">
        <f t="shared" si="4"/>
        <v>6.1700000000000017</v>
      </c>
      <c r="S87" s="64">
        <f t="shared" si="45"/>
        <v>0.12370505789152962</v>
      </c>
      <c r="T87" s="65">
        <f t="shared" si="75"/>
        <v>1.0103036876355747</v>
      </c>
      <c r="U87" s="65">
        <f t="shared" si="75"/>
        <v>0.89427740058195926</v>
      </c>
      <c r="V87" s="65">
        <f t="shared" si="47"/>
        <v>0.81520778072502209</v>
      </c>
      <c r="W87" s="65">
        <f t="shared" si="48"/>
        <v>0.77284157585917856</v>
      </c>
      <c r="X87" s="61">
        <f t="shared" si="49"/>
        <v>5.4894832511036211E-2</v>
      </c>
      <c r="Y87" s="66">
        <f t="shared" si="50"/>
        <v>3.6387830954893743E-2</v>
      </c>
      <c r="Z87" s="61">
        <f t="shared" si="51"/>
        <v>5.4894832511036211E-2</v>
      </c>
      <c r="AA87" s="67">
        <f t="shared" si="52"/>
        <v>19.254999999999999</v>
      </c>
      <c r="AB87" s="68">
        <f t="shared" si="53"/>
        <v>4.4197396963123518E-2</v>
      </c>
      <c r="AC87" s="69">
        <f t="shared" si="54"/>
        <v>4.4197396963123518E-2</v>
      </c>
      <c r="AD87" s="70">
        <f>_xlfn.PERCENTILE.EXC(AC87:$AC$5675,0.5)</f>
        <v>8.6884003032600521E-2</v>
      </c>
      <c r="AE87" s="70">
        <f>_xlfn.PERCENTILE.EXC($AC87:AC$5675,0.35)</f>
        <v>5.034339766801936E-2</v>
      </c>
      <c r="AF87" s="71">
        <f t="shared" si="71"/>
        <v>2.5049656980632298E-2</v>
      </c>
      <c r="AG87" s="70">
        <f t="shared" si="72"/>
        <v>-0.19198182511420461</v>
      </c>
      <c r="AH87" s="70">
        <f t="shared" si="73"/>
        <v>-0.23906962545163321</v>
      </c>
      <c r="AI87" s="61" t="str">
        <f t="shared" si="60"/>
        <v>Safety</v>
      </c>
      <c r="AJ87" s="68" t="str">
        <f t="shared" si="61"/>
        <v>Short VOL</v>
      </c>
      <c r="AK87" s="72" t="str">
        <f t="shared" si="62"/>
        <v>00631L</v>
      </c>
      <c r="AL87" s="73">
        <f t="shared" si="24"/>
        <v>1</v>
      </c>
      <c r="AM87" s="72" t="str">
        <f t="shared" si="66"/>
        <v>00631L</v>
      </c>
      <c r="AN87" s="73">
        <f t="shared" si="25"/>
        <v>1</v>
      </c>
      <c r="AO87" s="74" t="str">
        <f t="shared" si="59"/>
        <v>00631L</v>
      </c>
      <c r="AP87" s="20">
        <f t="shared" si="26"/>
        <v>1</v>
      </c>
      <c r="AQ87" s="74" t="str">
        <f t="shared" si="69"/>
        <v>00631L</v>
      </c>
      <c r="AR87" s="20">
        <f t="shared" si="28"/>
        <v>1</v>
      </c>
      <c r="AS87" s="74" t="str">
        <f t="shared" si="63"/>
        <v>00631L</v>
      </c>
      <c r="AT87" s="20">
        <f t="shared" si="30"/>
        <v>1</v>
      </c>
      <c r="AU87" s="74" t="str">
        <f t="shared" si="31"/>
        <v>00631L</v>
      </c>
      <c r="AV87" s="20">
        <f t="shared" si="32"/>
        <v>1</v>
      </c>
      <c r="AW87" s="74" t="str">
        <f t="shared" si="33"/>
        <v>00635U</v>
      </c>
      <c r="AX87" s="20">
        <f t="shared" si="34"/>
        <v>0</v>
      </c>
      <c r="AY87" s="20">
        <f t="shared" si="35"/>
        <v>0</v>
      </c>
      <c r="AZ87" s="57">
        <v>46191</v>
      </c>
      <c r="BA87" s="75">
        <v>107</v>
      </c>
      <c r="BB87" s="33">
        <v>106</v>
      </c>
      <c r="BC87" s="76">
        <f t="shared" si="67"/>
        <v>91.661666666666633</v>
      </c>
      <c r="BD87" s="76">
        <f t="shared" si="68"/>
        <v>92.207499999999968</v>
      </c>
      <c r="BE87" s="77">
        <f t="shared" si="74"/>
        <v>0.15642671418441048</v>
      </c>
      <c r="BF87" s="77">
        <f t="shared" si="64"/>
        <v>0.16042621261827983</v>
      </c>
      <c r="BG87" s="23"/>
      <c r="BH87" s="23"/>
      <c r="BI87" s="23"/>
      <c r="BJ87" s="23"/>
      <c r="BK87" s="23"/>
      <c r="BL87" s="23"/>
      <c r="BM87" s="23"/>
    </row>
    <row r="88" spans="1:65" ht="15.75" customHeight="1" x14ac:dyDescent="0.4">
      <c r="A88" s="57">
        <v>46189</v>
      </c>
      <c r="B88" s="20">
        <v>16.123000000000001</v>
      </c>
      <c r="C88" s="20">
        <v>18.417999999999999</v>
      </c>
      <c r="D88" s="20">
        <v>19.827000000000002</v>
      </c>
      <c r="E88" s="20">
        <v>20.734999999999999</v>
      </c>
      <c r="F88" s="20">
        <v>21.539000000000001</v>
      </c>
      <c r="G88" s="20">
        <v>21.792999999999999</v>
      </c>
      <c r="H88" s="58">
        <v>21.797000000000001</v>
      </c>
      <c r="I88" s="59">
        <f t="shared" si="55"/>
        <v>18.417999999999999</v>
      </c>
      <c r="J88" s="59">
        <f t="shared" si="56"/>
        <v>19.827000000000002</v>
      </c>
      <c r="K88" s="60">
        <v>0</v>
      </c>
      <c r="L88" s="61">
        <f t="shared" si="58"/>
        <v>3.7037037037037035E-2</v>
      </c>
      <c r="M88" s="20">
        <v>15.77</v>
      </c>
      <c r="N88" s="62">
        <v>16.41</v>
      </c>
      <c r="O88" s="20">
        <v>19.53</v>
      </c>
      <c r="P88" s="20">
        <v>21.87</v>
      </c>
      <c r="Q88" s="20">
        <v>23.38</v>
      </c>
      <c r="R88" s="63">
        <f t="shared" si="4"/>
        <v>9.220000000000006</v>
      </c>
      <c r="S88" s="64">
        <f t="shared" si="45"/>
        <v>1.2962962962963016E-2</v>
      </c>
      <c r="T88" s="65">
        <f t="shared" si="75"/>
        <v>0.96099939061547834</v>
      </c>
      <c r="U88" s="65">
        <f t="shared" si="75"/>
        <v>0.84024577572964665</v>
      </c>
      <c r="V88" s="65">
        <f t="shared" si="47"/>
        <v>0.7503429355281207</v>
      </c>
      <c r="W88" s="65">
        <f t="shared" si="48"/>
        <v>0.70188195038494439</v>
      </c>
      <c r="X88" s="61">
        <f t="shared" si="49"/>
        <v>0.14234323637040242</v>
      </c>
      <c r="Y88" s="66">
        <f t="shared" si="50"/>
        <v>5.1217747769471966E-2</v>
      </c>
      <c r="Z88" s="61">
        <f t="shared" si="51"/>
        <v>7.6501248778369127E-2</v>
      </c>
      <c r="AA88" s="67">
        <f t="shared" si="52"/>
        <v>18.417999999999999</v>
      </c>
      <c r="AB88" s="68">
        <f t="shared" si="53"/>
        <v>-1.7489335770871361E-2</v>
      </c>
      <c r="AC88" s="69">
        <f t="shared" si="54"/>
        <v>0.12236441194393657</v>
      </c>
      <c r="AD88" s="70">
        <f>_xlfn.PERCENTILE.EXC(AC88:$AC$5675,0.5)</f>
        <v>8.689771609833713E-2</v>
      </c>
      <c r="AE88" s="70">
        <f>_xlfn.PERCENTILE.EXC($AC88:AC$5675,0.35)</f>
        <v>5.0376717578089043E-2</v>
      </c>
      <c r="AF88" s="71">
        <f t="shared" si="71"/>
        <v>2.4845505278398555E-2</v>
      </c>
      <c r="AG88" s="70">
        <f t="shared" si="72"/>
        <v>-0.19198182511420461</v>
      </c>
      <c r="AH88" s="70">
        <f t="shared" si="73"/>
        <v>-0.23906962545163321</v>
      </c>
      <c r="AI88" s="61" t="str">
        <f t="shared" si="60"/>
        <v>Short VOL</v>
      </c>
      <c r="AJ88" s="68" t="str">
        <f t="shared" si="61"/>
        <v>Short VOL</v>
      </c>
      <c r="AK88" s="72" t="str">
        <f t="shared" si="62"/>
        <v>00631L</v>
      </c>
      <c r="AL88" s="73">
        <f t="shared" si="24"/>
        <v>1</v>
      </c>
      <c r="AM88" s="72" t="str">
        <f t="shared" si="66"/>
        <v>00631L</v>
      </c>
      <c r="AN88" s="73">
        <f t="shared" si="25"/>
        <v>1</v>
      </c>
      <c r="AO88" s="74" t="str">
        <f t="shared" si="59"/>
        <v>00631L</v>
      </c>
      <c r="AP88" s="20">
        <f t="shared" si="26"/>
        <v>1</v>
      </c>
      <c r="AQ88" s="74" t="str">
        <f t="shared" si="69"/>
        <v>00631L</v>
      </c>
      <c r="AR88" s="20">
        <f t="shared" si="28"/>
        <v>1</v>
      </c>
      <c r="AS88" s="74" t="str">
        <f t="shared" si="63"/>
        <v>00631L</v>
      </c>
      <c r="AT88" s="20">
        <f t="shared" si="30"/>
        <v>1</v>
      </c>
      <c r="AU88" s="74" t="str">
        <f t="shared" si="31"/>
        <v>00631L</v>
      </c>
      <c r="AV88" s="20">
        <f t="shared" si="32"/>
        <v>1</v>
      </c>
      <c r="AW88" s="74" t="str">
        <f t="shared" si="33"/>
        <v>00631L</v>
      </c>
      <c r="AX88" s="20">
        <f t="shared" si="34"/>
        <v>1</v>
      </c>
      <c r="AY88" s="20">
        <f t="shared" si="35"/>
        <v>0</v>
      </c>
      <c r="AZ88" s="78">
        <v>46190</v>
      </c>
      <c r="BA88" s="85">
        <v>105</v>
      </c>
      <c r="BB88" s="33">
        <v>105.9</v>
      </c>
      <c r="BC88" s="76">
        <f t="shared" si="67"/>
        <v>91.159999999999982</v>
      </c>
      <c r="BD88" s="76">
        <f t="shared" si="68"/>
        <v>91.644999999999982</v>
      </c>
      <c r="BE88" s="77">
        <f t="shared" si="74"/>
        <v>0.16169372531812226</v>
      </c>
      <c r="BF88" s="77">
        <f t="shared" si="64"/>
        <v>0.14572535326531749</v>
      </c>
      <c r="BG88" s="23"/>
      <c r="BH88" s="23"/>
      <c r="BI88" s="23"/>
      <c r="BJ88" s="23"/>
      <c r="BK88" s="23"/>
      <c r="BL88" s="23"/>
      <c r="BM88" s="23"/>
    </row>
    <row r="89" spans="1:65" ht="15.75" customHeight="1" x14ac:dyDescent="0.4">
      <c r="A89" s="57">
        <v>46188</v>
      </c>
      <c r="B89" s="20">
        <v>16.111999999999998</v>
      </c>
      <c r="C89" s="20">
        <v>18.36</v>
      </c>
      <c r="D89" s="20">
        <v>19.756</v>
      </c>
      <c r="E89" s="20">
        <v>20.648</v>
      </c>
      <c r="F89" s="20">
        <v>21.4</v>
      </c>
      <c r="G89" s="20">
        <v>21.649000000000001</v>
      </c>
      <c r="H89" s="58">
        <v>21.625</v>
      </c>
      <c r="I89" s="59">
        <f t="shared" si="55"/>
        <v>18.276740740740742</v>
      </c>
      <c r="J89" s="59">
        <f t="shared" si="56"/>
        <v>19.704296296296295</v>
      </c>
      <c r="K89" s="60">
        <v>1</v>
      </c>
      <c r="L89" s="61">
        <f t="shared" si="58"/>
        <v>3.7037037037037035E-2</v>
      </c>
      <c r="M89" s="20">
        <v>15.58</v>
      </c>
      <c r="N89" s="62">
        <v>16.2</v>
      </c>
      <c r="O89" s="20">
        <v>19.36</v>
      </c>
      <c r="P89" s="20">
        <v>21.77</v>
      </c>
      <c r="Q89" s="20">
        <v>23.32</v>
      </c>
      <c r="R89" s="63">
        <f t="shared" si="4"/>
        <v>9.3499999999999943</v>
      </c>
      <c r="S89" s="64">
        <f t="shared" si="45"/>
        <v>-8.3710407239819026E-2</v>
      </c>
      <c r="T89" s="65">
        <f t="shared" si="75"/>
        <v>0.96172839506172847</v>
      </c>
      <c r="U89" s="65">
        <f t="shared" si="75"/>
        <v>0.83677685950413216</v>
      </c>
      <c r="V89" s="65">
        <f t="shared" si="47"/>
        <v>0.74414331649058341</v>
      </c>
      <c r="W89" s="65">
        <f t="shared" si="48"/>
        <v>0.69468267581475129</v>
      </c>
      <c r="X89" s="61">
        <f t="shared" si="49"/>
        <v>0.13952333664349562</v>
      </c>
      <c r="Y89" s="66">
        <f t="shared" si="50"/>
        <v>4.7316931421929498E-2</v>
      </c>
      <c r="Z89" s="61">
        <f t="shared" si="51"/>
        <v>7.8107775111860331E-2</v>
      </c>
      <c r="AA89" s="67">
        <f t="shared" si="52"/>
        <v>18.276740740740742</v>
      </c>
      <c r="AB89" s="68">
        <f t="shared" si="53"/>
        <v>-5.4320987654321584E-3</v>
      </c>
      <c r="AC89" s="69">
        <f t="shared" si="54"/>
        <v>0.12819387288523101</v>
      </c>
      <c r="AD89" s="70">
        <f>_xlfn.PERCENTILE.EXC(AC89:$AC$5675,0.5)</f>
        <v>8.6884003032600521E-2</v>
      </c>
      <c r="AE89" s="70">
        <f>_xlfn.PERCENTILE.EXC($AC89:AC$5675,0.35)</f>
        <v>5.0348885737961986E-2</v>
      </c>
      <c r="AF89" s="71">
        <f t="shared" si="71"/>
        <v>2.4768695652173885E-2</v>
      </c>
      <c r="AG89" s="70">
        <f t="shared" si="72"/>
        <v>-0.19198182511420461</v>
      </c>
      <c r="AH89" s="70">
        <f t="shared" si="73"/>
        <v>-0.23906962545163321</v>
      </c>
      <c r="AI89" s="61" t="str">
        <f t="shared" si="60"/>
        <v>Short VOL</v>
      </c>
      <c r="AJ89" s="68" t="str">
        <f t="shared" si="61"/>
        <v>Short VOL</v>
      </c>
      <c r="AK89" s="72" t="str">
        <f t="shared" si="62"/>
        <v>00631L</v>
      </c>
      <c r="AL89" s="73">
        <f t="shared" si="24"/>
        <v>1</v>
      </c>
      <c r="AM89" s="72" t="str">
        <f t="shared" si="66"/>
        <v>00631L</v>
      </c>
      <c r="AN89" s="73">
        <f t="shared" si="25"/>
        <v>1</v>
      </c>
      <c r="AO89" s="74" t="str">
        <f t="shared" si="59"/>
        <v>00631L</v>
      </c>
      <c r="AP89" s="20">
        <f t="shared" si="26"/>
        <v>1</v>
      </c>
      <c r="AQ89" s="74" t="str">
        <f t="shared" si="69"/>
        <v>00631L</v>
      </c>
      <c r="AR89" s="20">
        <f t="shared" si="28"/>
        <v>1</v>
      </c>
      <c r="AS89" s="74" t="str">
        <f t="shared" si="63"/>
        <v>00631L</v>
      </c>
      <c r="AT89" s="20">
        <f t="shared" si="30"/>
        <v>1</v>
      </c>
      <c r="AU89" s="74" t="str">
        <f t="shared" si="31"/>
        <v>00631L</v>
      </c>
      <c r="AV89" s="20">
        <f t="shared" si="32"/>
        <v>1</v>
      </c>
      <c r="AW89" s="74" t="str">
        <f t="shared" si="33"/>
        <v>00631L</v>
      </c>
      <c r="AX89" s="20">
        <f t="shared" si="34"/>
        <v>1</v>
      </c>
      <c r="AY89" s="20">
        <f t="shared" si="35"/>
        <v>0</v>
      </c>
      <c r="AZ89" s="57">
        <v>46189</v>
      </c>
      <c r="BA89" s="75">
        <v>106.05</v>
      </c>
      <c r="BB89" s="33">
        <v>105.25</v>
      </c>
      <c r="BC89" s="76">
        <f t="shared" si="67"/>
        <v>90.661666666666648</v>
      </c>
      <c r="BD89" s="76">
        <f t="shared" si="68"/>
        <v>91.162499999999966</v>
      </c>
      <c r="BE89" s="77">
        <f t="shared" si="74"/>
        <v>0.1609096089857899</v>
      </c>
      <c r="BF89" s="77">
        <f t="shared" si="64"/>
        <v>0.16330728095434019</v>
      </c>
      <c r="BG89" s="23"/>
      <c r="BH89" s="23"/>
      <c r="BI89" s="23"/>
      <c r="BJ89" s="23"/>
      <c r="BK89" s="23"/>
      <c r="BL89" s="23"/>
      <c r="BM89" s="23"/>
    </row>
    <row r="90" spans="1:65" ht="15.75" customHeight="1" x14ac:dyDescent="0.4">
      <c r="A90" s="57">
        <v>46185</v>
      </c>
      <c r="B90" s="20">
        <v>17.972000000000001</v>
      </c>
      <c r="C90" s="20">
        <v>19.663</v>
      </c>
      <c r="D90" s="20">
        <v>20.701000000000001</v>
      </c>
      <c r="E90" s="20">
        <v>21.379000000000001</v>
      </c>
      <c r="F90" s="20">
        <v>21.925000000000001</v>
      </c>
      <c r="G90" s="20">
        <v>22.074999999999999</v>
      </c>
      <c r="H90" s="58">
        <v>21.975000000000001</v>
      </c>
      <c r="I90" s="59">
        <f t="shared" si="55"/>
        <v>19.412481481481482</v>
      </c>
      <c r="J90" s="59">
        <f t="shared" si="56"/>
        <v>20.547222222222224</v>
      </c>
      <c r="K90" s="60">
        <v>4</v>
      </c>
      <c r="L90" s="61">
        <f t="shared" si="58"/>
        <v>3.7037037037037035E-2</v>
      </c>
      <c r="M90" s="20">
        <v>17.260000000000002</v>
      </c>
      <c r="N90" s="62">
        <v>17.68</v>
      </c>
      <c r="O90" s="20">
        <v>20.51</v>
      </c>
      <c r="P90" s="20">
        <v>22.59</v>
      </c>
      <c r="Q90" s="20">
        <v>23.75</v>
      </c>
      <c r="R90" s="63">
        <f t="shared" si="4"/>
        <v>8.1600000000000037</v>
      </c>
      <c r="S90" s="64">
        <f t="shared" si="45"/>
        <v>-9.0534979423868386E-2</v>
      </c>
      <c r="T90" s="65">
        <f t="shared" si="75"/>
        <v>0.9762443438914028</v>
      </c>
      <c r="U90" s="65">
        <f t="shared" si="75"/>
        <v>0.86201852754753772</v>
      </c>
      <c r="V90" s="65">
        <f t="shared" si="47"/>
        <v>0.78264718902169106</v>
      </c>
      <c r="W90" s="65">
        <f t="shared" si="48"/>
        <v>0.74442105263157898</v>
      </c>
      <c r="X90" s="61">
        <f t="shared" si="49"/>
        <v>9.4090807923436395E-2</v>
      </c>
      <c r="Y90" s="66">
        <f t="shared" si="50"/>
        <v>2.7877824032929512E-2</v>
      </c>
      <c r="Z90" s="61">
        <f t="shared" si="51"/>
        <v>5.8454182780456339E-2</v>
      </c>
      <c r="AA90" s="67">
        <f t="shared" si="52"/>
        <v>19.412481481481482</v>
      </c>
      <c r="AB90" s="68">
        <f t="shared" si="53"/>
        <v>1.6515837104072489E-2</v>
      </c>
      <c r="AC90" s="69">
        <f t="shared" si="54"/>
        <v>9.799103402044583E-2</v>
      </c>
      <c r="AD90" s="70">
        <f>_xlfn.PERCENTILE.EXC(AC90:$AC$5675,0.5)</f>
        <v>8.6868167319409051E-2</v>
      </c>
      <c r="AE90" s="70">
        <f>_xlfn.PERCENTILE.EXC($AC90:AC$5675,0.35)</f>
        <v>5.034248298969559E-2</v>
      </c>
      <c r="AF90" s="71">
        <f t="shared" si="71"/>
        <v>2.4679660642377688E-2</v>
      </c>
      <c r="AG90" s="70">
        <f t="shared" si="72"/>
        <v>-0.19198182511420461</v>
      </c>
      <c r="AH90" s="70">
        <f t="shared" si="73"/>
        <v>-0.23906962545163321</v>
      </c>
      <c r="AI90" s="61" t="str">
        <f t="shared" si="60"/>
        <v>Short VOL</v>
      </c>
      <c r="AJ90" s="68" t="str">
        <f t="shared" si="61"/>
        <v>Short VOL</v>
      </c>
      <c r="AK90" s="72" t="str">
        <f t="shared" si="62"/>
        <v>00631L</v>
      </c>
      <c r="AL90" s="73">
        <f t="shared" si="24"/>
        <v>1</v>
      </c>
      <c r="AM90" s="72" t="str">
        <f t="shared" si="66"/>
        <v>00631L</v>
      </c>
      <c r="AN90" s="73">
        <f t="shared" si="25"/>
        <v>1</v>
      </c>
      <c r="AO90" s="74" t="str">
        <f t="shared" si="59"/>
        <v>00631L</v>
      </c>
      <c r="AP90" s="20">
        <f t="shared" si="26"/>
        <v>1</v>
      </c>
      <c r="AQ90" s="74" t="str">
        <f t="shared" si="69"/>
        <v>00631L</v>
      </c>
      <c r="AR90" s="20">
        <f t="shared" si="28"/>
        <v>1</v>
      </c>
      <c r="AS90" s="74" t="str">
        <f t="shared" si="63"/>
        <v>00631L</v>
      </c>
      <c r="AT90" s="20">
        <f t="shared" si="30"/>
        <v>1</v>
      </c>
      <c r="AU90" s="74" t="str">
        <f t="shared" si="31"/>
        <v>00631L</v>
      </c>
      <c r="AV90" s="20">
        <f t="shared" si="32"/>
        <v>1</v>
      </c>
      <c r="AW90" s="74" t="str">
        <f t="shared" si="33"/>
        <v>00631L</v>
      </c>
      <c r="AX90" s="20">
        <f t="shared" si="34"/>
        <v>1</v>
      </c>
      <c r="AY90" s="20">
        <f t="shared" si="35"/>
        <v>0</v>
      </c>
      <c r="AZ90" s="57">
        <v>46188</v>
      </c>
      <c r="BA90" s="75">
        <v>105.1</v>
      </c>
      <c r="BB90" s="33">
        <v>101.95</v>
      </c>
      <c r="BC90" s="76">
        <f t="shared" si="67"/>
        <v>90.204166666666652</v>
      </c>
      <c r="BD90" s="76">
        <f t="shared" si="68"/>
        <v>90.659166666666636</v>
      </c>
      <c r="BE90" s="77">
        <f t="shared" si="74"/>
        <v>0.13021386669130236</v>
      </c>
      <c r="BF90" s="77">
        <f t="shared" si="64"/>
        <v>0.15928707337923206</v>
      </c>
      <c r="BG90" s="23"/>
      <c r="BH90" s="23"/>
      <c r="BI90" s="23"/>
      <c r="BJ90" s="23"/>
      <c r="BK90" s="23"/>
      <c r="BL90" s="23"/>
      <c r="BM90" s="23"/>
    </row>
    <row r="91" spans="1:65" ht="15.75" customHeight="1" x14ac:dyDescent="0.4">
      <c r="A91" s="57">
        <v>46184</v>
      </c>
      <c r="B91" s="20">
        <v>19.239999999999998</v>
      </c>
      <c r="C91" s="20">
        <v>20.489000000000001</v>
      </c>
      <c r="D91" s="20">
        <v>21.201000000000001</v>
      </c>
      <c r="E91" s="20">
        <v>21.702000000000002</v>
      </c>
      <c r="F91" s="20">
        <v>22.2</v>
      </c>
      <c r="G91" s="20">
        <v>22.204999999999998</v>
      </c>
      <c r="H91" s="58">
        <v>22.024999999999999</v>
      </c>
      <c r="I91" s="59">
        <f t="shared" si="55"/>
        <v>20.257703703703704</v>
      </c>
      <c r="J91" s="59">
        <f t="shared" si="56"/>
        <v>21.069148148148148</v>
      </c>
      <c r="K91" s="60">
        <v>5</v>
      </c>
      <c r="L91" s="61">
        <f t="shared" si="58"/>
        <v>3.7037037037037035E-2</v>
      </c>
      <c r="M91" s="20">
        <v>20.66</v>
      </c>
      <c r="N91" s="62">
        <v>19.440000000000001</v>
      </c>
      <c r="O91" s="20">
        <v>21.42</v>
      </c>
      <c r="P91" s="20">
        <v>23.14</v>
      </c>
      <c r="Q91" s="20">
        <v>23.95</v>
      </c>
      <c r="R91" s="63">
        <f t="shared" si="4"/>
        <v>4.4600000000000009</v>
      </c>
      <c r="S91" s="64">
        <f t="shared" si="45"/>
        <v>-0.12511251125112502</v>
      </c>
      <c r="T91" s="65">
        <f t="shared" si="75"/>
        <v>1.0627572016460904</v>
      </c>
      <c r="U91" s="65">
        <f t="shared" si="75"/>
        <v>0.90756302521008403</v>
      </c>
      <c r="V91" s="65">
        <f t="shared" si="47"/>
        <v>0.84010371650821092</v>
      </c>
      <c r="W91" s="65">
        <f t="shared" si="48"/>
        <v>0.81169102296450946</v>
      </c>
      <c r="X91" s="61">
        <f t="shared" si="49"/>
        <v>6.4916839916840038E-2</v>
      </c>
      <c r="Y91" s="66">
        <f t="shared" si="50"/>
        <v>1.4883420882867792E-2</v>
      </c>
      <c r="Z91" s="61">
        <f t="shared" si="51"/>
        <v>4.005609205825672E-2</v>
      </c>
      <c r="AA91" s="67">
        <f t="shared" si="52"/>
        <v>20.257703703703704</v>
      </c>
      <c r="AB91" s="68">
        <f t="shared" si="53"/>
        <v>-1.0288065843621545E-2</v>
      </c>
      <c r="AC91" s="69">
        <f t="shared" si="54"/>
        <v>4.2062947721383907E-2</v>
      </c>
      <c r="AD91" s="70">
        <f>_xlfn.PERCENTILE.EXC(AC91:$AC$5675,0.5)</f>
        <v>8.6852331606217581E-2</v>
      </c>
      <c r="AE91" s="70">
        <f>_xlfn.PERCENTILE.EXC($AC91:AC$5675,0.35)</f>
        <v>5.0336080241429201E-2</v>
      </c>
      <c r="AF91" s="71">
        <f t="shared" si="71"/>
        <v>2.4679660642377688E-2</v>
      </c>
      <c r="AG91" s="70">
        <f t="shared" si="72"/>
        <v>-0.19198182511420461</v>
      </c>
      <c r="AH91" s="70">
        <f t="shared" si="73"/>
        <v>-0.23906962545163321</v>
      </c>
      <c r="AI91" s="61" t="str">
        <f t="shared" si="60"/>
        <v>Safety</v>
      </c>
      <c r="AJ91" s="68" t="str">
        <f t="shared" si="61"/>
        <v>Short VOL</v>
      </c>
      <c r="AK91" s="72" t="str">
        <f t="shared" si="62"/>
        <v>00631L</v>
      </c>
      <c r="AL91" s="73">
        <f t="shared" si="24"/>
        <v>1</v>
      </c>
      <c r="AM91" s="72" t="str">
        <f t="shared" si="66"/>
        <v>00631L</v>
      </c>
      <c r="AN91" s="73">
        <f t="shared" si="25"/>
        <v>1</v>
      </c>
      <c r="AO91" s="74" t="str">
        <f t="shared" si="59"/>
        <v>00631L</v>
      </c>
      <c r="AP91" s="20">
        <f t="shared" si="26"/>
        <v>1</v>
      </c>
      <c r="AQ91" s="74" t="str">
        <f t="shared" si="69"/>
        <v>00631L</v>
      </c>
      <c r="AR91" s="20">
        <f t="shared" si="28"/>
        <v>1</v>
      </c>
      <c r="AS91" s="74" t="str">
        <f t="shared" si="63"/>
        <v>00631L</v>
      </c>
      <c r="AT91" s="20">
        <f t="shared" si="30"/>
        <v>1</v>
      </c>
      <c r="AU91" s="74" t="str">
        <f t="shared" si="31"/>
        <v>00631L</v>
      </c>
      <c r="AV91" s="20">
        <f t="shared" si="32"/>
        <v>1</v>
      </c>
      <c r="AW91" s="74" t="str">
        <f t="shared" si="33"/>
        <v>00635U</v>
      </c>
      <c r="AX91" s="20">
        <f t="shared" si="34"/>
        <v>0</v>
      </c>
      <c r="AY91" s="20">
        <f t="shared" si="35"/>
        <v>0</v>
      </c>
      <c r="AZ91" s="57">
        <v>46185</v>
      </c>
      <c r="BA91" s="75">
        <v>103.25</v>
      </c>
      <c r="BB91" s="33">
        <v>99.85</v>
      </c>
      <c r="BC91" s="76">
        <f t="shared" si="67"/>
        <v>89.78249999999997</v>
      </c>
      <c r="BD91" s="76">
        <f t="shared" si="68"/>
        <v>90.225833333333327</v>
      </c>
      <c r="BE91" s="77">
        <f t="shared" si="74"/>
        <v>0.11213209701222429</v>
      </c>
      <c r="BF91" s="77">
        <f t="shared" si="64"/>
        <v>0.14435074950817864</v>
      </c>
      <c r="BG91" s="23"/>
      <c r="BH91" s="23"/>
      <c r="BI91" s="23"/>
      <c r="BJ91" s="23"/>
      <c r="BK91" s="23"/>
      <c r="BL91" s="23"/>
      <c r="BM91" s="23"/>
    </row>
    <row r="92" spans="1:65" ht="15.75" customHeight="1" x14ac:dyDescent="0.4">
      <c r="A92" s="57">
        <v>46183</v>
      </c>
      <c r="B92" s="20">
        <v>20.69</v>
      </c>
      <c r="C92" s="20">
        <v>21.463000000000001</v>
      </c>
      <c r="D92" s="20">
        <v>21.850999999999999</v>
      </c>
      <c r="E92" s="20">
        <v>22.175999999999998</v>
      </c>
      <c r="F92" s="20">
        <v>22.6</v>
      </c>
      <c r="G92" s="20">
        <v>22.6</v>
      </c>
      <c r="H92" s="58">
        <v>22.4</v>
      </c>
      <c r="I92" s="59">
        <f t="shared" si="55"/>
        <v>21.291222222222224</v>
      </c>
      <c r="J92" s="59">
        <f t="shared" si="56"/>
        <v>21.764777777777777</v>
      </c>
      <c r="K92" s="60">
        <v>6</v>
      </c>
      <c r="L92" s="61">
        <f t="shared" si="58"/>
        <v>3.7037037037037035E-2</v>
      </c>
      <c r="M92" s="20">
        <v>25.67</v>
      </c>
      <c r="N92" s="62">
        <v>22.22</v>
      </c>
      <c r="O92" s="20">
        <v>22.89</v>
      </c>
      <c r="P92" s="20">
        <v>24.13</v>
      </c>
      <c r="Q92" s="20">
        <v>24.6</v>
      </c>
      <c r="R92" s="63">
        <f t="shared" si="4"/>
        <v>-0.87000000000000455</v>
      </c>
      <c r="S92" s="64">
        <f t="shared" si="45"/>
        <v>0.11826874685455449</v>
      </c>
      <c r="T92" s="65">
        <f t="shared" si="75"/>
        <v>1.1552655265526555</v>
      </c>
      <c r="U92" s="65">
        <f t="shared" si="75"/>
        <v>0.97072957623416334</v>
      </c>
      <c r="V92" s="65">
        <f t="shared" si="47"/>
        <v>0.92084542063820973</v>
      </c>
      <c r="W92" s="65">
        <f t="shared" si="48"/>
        <v>0.90325203252032515</v>
      </c>
      <c r="X92" s="61">
        <f t="shared" si="49"/>
        <v>3.7361043982600275E-2</v>
      </c>
      <c r="Y92" s="66">
        <f t="shared" si="50"/>
        <v>1.0101010101010111E-2</v>
      </c>
      <c r="Z92" s="61">
        <f t="shared" si="51"/>
        <v>2.2241821094765059E-2</v>
      </c>
      <c r="AA92" s="67">
        <f t="shared" si="52"/>
        <v>21.291222222222224</v>
      </c>
      <c r="AB92" s="68">
        <f t="shared" si="53"/>
        <v>-6.885688568856875E-2</v>
      </c>
      <c r="AC92" s="69">
        <f t="shared" si="54"/>
        <v>-4.1799179917991668E-2</v>
      </c>
      <c r="AD92" s="70">
        <f>_xlfn.PERCENTILE.EXC(AC92:$AC$5675,0.5)</f>
        <v>8.6868167319409051E-2</v>
      </c>
      <c r="AE92" s="70">
        <f>_xlfn.PERCENTILE.EXC($AC92:AC$5675,0.35)</f>
        <v>5.0347971059638209E-2</v>
      </c>
      <c r="AF92" s="71">
        <f t="shared" si="71"/>
        <v>2.4679660642377688E-2</v>
      </c>
      <c r="AG92" s="70">
        <f t="shared" si="72"/>
        <v>-0.19198182511420461</v>
      </c>
      <c r="AH92" s="70">
        <f t="shared" si="73"/>
        <v>-0.23906962545163321</v>
      </c>
      <c r="AI92" s="61" t="str">
        <f t="shared" si="60"/>
        <v>Safety</v>
      </c>
      <c r="AJ92" s="68" t="str">
        <f t="shared" si="61"/>
        <v>Safety</v>
      </c>
      <c r="AK92" s="72" t="str">
        <f t="shared" si="62"/>
        <v>00631L</v>
      </c>
      <c r="AL92" s="73">
        <f t="shared" si="24"/>
        <v>1</v>
      </c>
      <c r="AM92" s="72" t="str">
        <f t="shared" si="66"/>
        <v>00631L</v>
      </c>
      <c r="AN92" s="73">
        <f t="shared" si="25"/>
        <v>1</v>
      </c>
      <c r="AO92" s="74" t="str">
        <f t="shared" si="59"/>
        <v>00635U</v>
      </c>
      <c r="AP92" s="20">
        <f t="shared" si="26"/>
        <v>0</v>
      </c>
      <c r="AQ92" s="74" t="str">
        <f t="shared" si="69"/>
        <v>00631L</v>
      </c>
      <c r="AR92" s="20">
        <f t="shared" si="28"/>
        <v>1</v>
      </c>
      <c r="AS92" s="74" t="str">
        <f t="shared" si="63"/>
        <v>00631L</v>
      </c>
      <c r="AT92" s="20">
        <f t="shared" si="30"/>
        <v>1</v>
      </c>
      <c r="AU92" s="74" t="str">
        <f t="shared" si="31"/>
        <v>00635U</v>
      </c>
      <c r="AV92" s="20">
        <f t="shared" si="32"/>
        <v>0</v>
      </c>
      <c r="AW92" s="74" t="str">
        <f t="shared" si="33"/>
        <v>00635U</v>
      </c>
      <c r="AX92" s="20">
        <f t="shared" si="34"/>
        <v>0</v>
      </c>
      <c r="AY92" s="20">
        <f t="shared" si="35"/>
        <v>1</v>
      </c>
      <c r="AZ92" s="57">
        <v>46184</v>
      </c>
      <c r="BA92" s="75">
        <v>100</v>
      </c>
      <c r="BB92" s="33">
        <v>100.25</v>
      </c>
      <c r="BC92" s="76">
        <f t="shared" si="67"/>
        <v>89.378333333333302</v>
      </c>
      <c r="BD92" s="76">
        <f t="shared" si="68"/>
        <v>89.784999999999954</v>
      </c>
      <c r="BE92" s="77">
        <f t="shared" si="74"/>
        <v>0.12163648908199268</v>
      </c>
      <c r="BF92" s="77">
        <f t="shared" si="64"/>
        <v>0.11377178816060646</v>
      </c>
      <c r="BG92" s="23"/>
      <c r="BH92" s="23"/>
      <c r="BI92" s="23"/>
      <c r="BJ92" s="23"/>
      <c r="BK92" s="23"/>
      <c r="BL92" s="23"/>
      <c r="BM92" s="23"/>
    </row>
    <row r="93" spans="1:65" ht="15.75" customHeight="1" x14ac:dyDescent="0.4">
      <c r="A93" s="57">
        <v>46182</v>
      </c>
      <c r="B93" s="20">
        <v>19.149999999999999</v>
      </c>
      <c r="C93" s="20">
        <v>20.5</v>
      </c>
      <c r="D93" s="20">
        <v>21.15</v>
      </c>
      <c r="E93" s="20">
        <v>21.65</v>
      </c>
      <c r="F93" s="20">
        <v>22.2</v>
      </c>
      <c r="G93" s="20">
        <v>22.3</v>
      </c>
      <c r="H93" s="58">
        <v>22.1</v>
      </c>
      <c r="I93" s="59">
        <f t="shared" si="55"/>
        <v>20.149999999999999</v>
      </c>
      <c r="J93" s="59">
        <f t="shared" si="56"/>
        <v>20.981481481481481</v>
      </c>
      <c r="K93" s="60">
        <v>7</v>
      </c>
      <c r="L93" s="61">
        <f t="shared" si="58"/>
        <v>3.7037037037037035E-2</v>
      </c>
      <c r="M93" s="20">
        <v>22.14</v>
      </c>
      <c r="N93" s="62">
        <v>19.87</v>
      </c>
      <c r="O93" s="20">
        <v>21.31</v>
      </c>
      <c r="P93" s="20">
        <v>22.97</v>
      </c>
      <c r="Q93" s="20">
        <v>23.87</v>
      </c>
      <c r="R93" s="63">
        <f t="shared" si="4"/>
        <v>2.269999999999996</v>
      </c>
      <c r="S93" s="64">
        <f t="shared" si="45"/>
        <v>5.0211416490486216E-2</v>
      </c>
      <c r="T93" s="65">
        <f t="shared" si="75"/>
        <v>1.1142425767488675</v>
      </c>
      <c r="U93" s="65">
        <f t="shared" si="75"/>
        <v>0.93242609103707186</v>
      </c>
      <c r="V93" s="65">
        <f t="shared" si="47"/>
        <v>0.86504135829342632</v>
      </c>
      <c r="W93" s="65">
        <f t="shared" si="48"/>
        <v>0.83242563887725174</v>
      </c>
      <c r="X93" s="61">
        <f t="shared" si="49"/>
        <v>7.0496083550913913E-2</v>
      </c>
      <c r="Y93" s="66">
        <f t="shared" si="50"/>
        <v>2.078521939953824E-2</v>
      </c>
      <c r="Z93" s="61">
        <f t="shared" si="51"/>
        <v>4.1264589651686473E-2</v>
      </c>
      <c r="AA93" s="67">
        <f t="shared" si="52"/>
        <v>20.149999999999999</v>
      </c>
      <c r="AB93" s="68">
        <f t="shared" si="53"/>
        <v>-3.6235530951182808E-2</v>
      </c>
      <c r="AC93" s="69">
        <f t="shared" si="54"/>
        <v>1.4091595369904257E-2</v>
      </c>
      <c r="AD93" s="70">
        <f>_xlfn.PERCENTILE.EXC(AC93:$AC$5675,0.5)</f>
        <v>8.6884003032600521E-2</v>
      </c>
      <c r="AE93" s="70">
        <f>_xlfn.PERCENTILE.EXC($AC93:AC$5675,0.35)</f>
        <v>5.0417006122809048E-2</v>
      </c>
      <c r="AF93" s="71">
        <f t="shared" si="71"/>
        <v>2.4768695652173885E-2</v>
      </c>
      <c r="AG93" s="70">
        <f t="shared" si="72"/>
        <v>-0.19198182511420461</v>
      </c>
      <c r="AH93" s="70">
        <f t="shared" si="73"/>
        <v>-0.23906962545163321</v>
      </c>
      <c r="AI93" s="61" t="str">
        <f t="shared" si="60"/>
        <v>Safety</v>
      </c>
      <c r="AJ93" s="68" t="str">
        <f t="shared" si="61"/>
        <v>Safety</v>
      </c>
      <c r="AK93" s="72" t="str">
        <f t="shared" si="62"/>
        <v>00631L</v>
      </c>
      <c r="AL93" s="73">
        <f t="shared" si="24"/>
        <v>1</v>
      </c>
      <c r="AM93" s="72" t="str">
        <f t="shared" si="66"/>
        <v>00631L</v>
      </c>
      <c r="AN93" s="73">
        <f t="shared" si="25"/>
        <v>1</v>
      </c>
      <c r="AO93" s="74" t="str">
        <f t="shared" si="59"/>
        <v>00635U</v>
      </c>
      <c r="AP93" s="20">
        <f t="shared" si="26"/>
        <v>0</v>
      </c>
      <c r="AQ93" s="74" t="str">
        <f t="shared" si="69"/>
        <v>00631L</v>
      </c>
      <c r="AR93" s="20">
        <f t="shared" si="28"/>
        <v>1</v>
      </c>
      <c r="AS93" s="74" t="str">
        <f t="shared" si="63"/>
        <v>00631L</v>
      </c>
      <c r="AT93" s="20">
        <f t="shared" si="30"/>
        <v>1</v>
      </c>
      <c r="AU93" s="74" t="str">
        <f t="shared" si="31"/>
        <v>00635U</v>
      </c>
      <c r="AV93" s="20">
        <f t="shared" si="32"/>
        <v>0</v>
      </c>
      <c r="AW93" s="74" t="str">
        <f t="shared" si="33"/>
        <v>00635U</v>
      </c>
      <c r="AX93" s="20">
        <f t="shared" si="34"/>
        <v>0</v>
      </c>
      <c r="AY93" s="20">
        <f t="shared" si="35"/>
        <v>1</v>
      </c>
      <c r="AZ93" s="57">
        <v>46183</v>
      </c>
      <c r="BA93" s="75">
        <v>102.6</v>
      </c>
      <c r="BB93" s="33">
        <v>103.5</v>
      </c>
      <c r="BC93" s="76">
        <f t="shared" si="67"/>
        <v>88.973333333333315</v>
      </c>
      <c r="BD93" s="76">
        <f t="shared" si="68"/>
        <v>89.417499999999976</v>
      </c>
      <c r="BE93" s="77">
        <f t="shared" si="74"/>
        <v>0.16326989360107921</v>
      </c>
      <c r="BF93" s="77">
        <f t="shared" si="64"/>
        <v>0.14742639863561408</v>
      </c>
      <c r="BG93" s="23"/>
      <c r="BH93" s="23"/>
      <c r="BI93" s="23"/>
      <c r="BJ93" s="23"/>
      <c r="BK93" s="23"/>
      <c r="BL93" s="23"/>
      <c r="BM93" s="23"/>
    </row>
    <row r="94" spans="1:65" ht="15.75" customHeight="1" x14ac:dyDescent="0.4">
      <c r="A94" s="57">
        <v>46181</v>
      </c>
      <c r="B94" s="20">
        <v>18.739000000000001</v>
      </c>
      <c r="C94" s="20">
        <v>20.143999999999998</v>
      </c>
      <c r="D94" s="20">
        <v>20.95</v>
      </c>
      <c r="E94" s="20">
        <v>21.504000000000001</v>
      </c>
      <c r="F94" s="20">
        <v>22.108000000000001</v>
      </c>
      <c r="G94" s="20">
        <v>22.177</v>
      </c>
      <c r="H94" s="58">
        <v>21.975000000000001</v>
      </c>
      <c r="I94" s="59">
        <f t="shared" si="55"/>
        <v>19.727703703703703</v>
      </c>
      <c r="J94" s="59">
        <f t="shared" si="56"/>
        <v>20.711185185185183</v>
      </c>
      <c r="K94" s="60">
        <v>8</v>
      </c>
      <c r="L94" s="61">
        <f t="shared" si="58"/>
        <v>3.7037037037037035E-2</v>
      </c>
      <c r="M94" s="20">
        <v>16.690000000000001</v>
      </c>
      <c r="N94" s="62">
        <v>18.920000000000002</v>
      </c>
      <c r="O94" s="20">
        <v>20.79</v>
      </c>
      <c r="P94" s="20">
        <v>22.67</v>
      </c>
      <c r="Q94" s="20">
        <v>23.7</v>
      </c>
      <c r="R94" s="63">
        <f t="shared" si="4"/>
        <v>7.8500000000000014</v>
      </c>
      <c r="S94" s="64">
        <f t="shared" si="45"/>
        <v>-0.12040911204091119</v>
      </c>
      <c r="T94" s="65">
        <f t="shared" si="75"/>
        <v>0.88213530655391115</v>
      </c>
      <c r="U94" s="65">
        <f t="shared" si="75"/>
        <v>0.91005291005291022</v>
      </c>
      <c r="V94" s="65">
        <f t="shared" si="47"/>
        <v>0.83458314953683288</v>
      </c>
      <c r="W94" s="65">
        <f t="shared" si="48"/>
        <v>0.79831223628691994</v>
      </c>
      <c r="X94" s="61">
        <f t="shared" si="49"/>
        <v>7.4977320027749483E-2</v>
      </c>
      <c r="Y94" s="66">
        <f t="shared" si="50"/>
        <v>2.1902901785714288E-2</v>
      </c>
      <c r="Z94" s="61">
        <f t="shared" si="51"/>
        <v>4.9852810861957531E-2</v>
      </c>
      <c r="AA94" s="67">
        <f t="shared" si="52"/>
        <v>19.727703703703703</v>
      </c>
      <c r="AB94" s="68">
        <f t="shared" si="53"/>
        <v>-9.5665961945032192E-3</v>
      </c>
      <c r="AC94" s="69">
        <f t="shared" si="54"/>
        <v>4.2690470597447225E-2</v>
      </c>
      <c r="AD94" s="70">
        <f>_xlfn.PERCENTILE.EXC(AC94:$AC$5675,0.5)</f>
        <v>8.689771609833713E-2</v>
      </c>
      <c r="AE94" s="70">
        <f>_xlfn.PERCENTILE.EXC($AC94:AC$5675,0.35)</f>
        <v>5.0513945315994804E-2</v>
      </c>
      <c r="AF94" s="71">
        <f t="shared" si="71"/>
        <v>2.4845505278398555E-2</v>
      </c>
      <c r="AG94" s="70">
        <f t="shared" si="72"/>
        <v>-0.19198182511420461</v>
      </c>
      <c r="AH94" s="70">
        <f t="shared" si="73"/>
        <v>-0.23906962545163321</v>
      </c>
      <c r="AI94" s="61" t="str">
        <f t="shared" si="60"/>
        <v>Safety</v>
      </c>
      <c r="AJ94" s="68" t="str">
        <f t="shared" si="61"/>
        <v>Short VOL</v>
      </c>
      <c r="AK94" s="72" t="str">
        <f t="shared" si="62"/>
        <v>00631L</v>
      </c>
      <c r="AL94" s="73">
        <f t="shared" si="24"/>
        <v>1</v>
      </c>
      <c r="AM94" s="72" t="str">
        <f t="shared" si="66"/>
        <v>00631L</v>
      </c>
      <c r="AN94" s="73">
        <f t="shared" si="25"/>
        <v>1</v>
      </c>
      <c r="AO94" s="74" t="str">
        <f t="shared" si="59"/>
        <v>00631L</v>
      </c>
      <c r="AP94" s="20">
        <f t="shared" si="26"/>
        <v>1</v>
      </c>
      <c r="AQ94" s="74" t="str">
        <f t="shared" si="69"/>
        <v>00631L</v>
      </c>
      <c r="AR94" s="20">
        <f t="shared" si="28"/>
        <v>1</v>
      </c>
      <c r="AS94" s="74" t="str">
        <f t="shared" si="63"/>
        <v>00631L</v>
      </c>
      <c r="AT94" s="20">
        <f t="shared" si="30"/>
        <v>1</v>
      </c>
      <c r="AU94" s="74" t="str">
        <f t="shared" si="31"/>
        <v>00631L</v>
      </c>
      <c r="AV94" s="20">
        <f t="shared" si="32"/>
        <v>1</v>
      </c>
      <c r="AW94" s="74" t="str">
        <f t="shared" si="33"/>
        <v>00635U</v>
      </c>
      <c r="AX94" s="20">
        <f t="shared" si="34"/>
        <v>0</v>
      </c>
      <c r="AY94" s="20">
        <f t="shared" si="35"/>
        <v>0</v>
      </c>
      <c r="AZ94" s="57">
        <v>46182</v>
      </c>
      <c r="BA94" s="75">
        <v>102.1</v>
      </c>
      <c r="BB94" s="33">
        <v>100.95</v>
      </c>
      <c r="BC94" s="76">
        <f t="shared" si="67"/>
        <v>88.524999999999963</v>
      </c>
      <c r="BD94" s="76">
        <f t="shared" si="68"/>
        <v>88.949999999999989</v>
      </c>
      <c r="BE94" s="77">
        <f t="shared" si="74"/>
        <v>0.14035583168596494</v>
      </c>
      <c r="BF94" s="77">
        <f t="shared" si="64"/>
        <v>0.14783586284429462</v>
      </c>
      <c r="BG94" s="23"/>
      <c r="BH94" s="23"/>
      <c r="BI94" s="23"/>
      <c r="BJ94" s="23"/>
      <c r="BK94" s="23"/>
      <c r="BL94" s="23"/>
      <c r="BM94" s="23"/>
    </row>
    <row r="95" spans="1:65" ht="15.75" customHeight="1" x14ac:dyDescent="0.4">
      <c r="A95" s="57">
        <v>46178</v>
      </c>
      <c r="B95" s="20">
        <v>19.170000000000002</v>
      </c>
      <c r="C95" s="20">
        <v>20.483000000000001</v>
      </c>
      <c r="D95" s="20">
        <v>21.178999999999998</v>
      </c>
      <c r="E95" s="20">
        <v>21.774999999999999</v>
      </c>
      <c r="F95" s="20">
        <v>22.376999999999999</v>
      </c>
      <c r="G95" s="20">
        <v>22.395</v>
      </c>
      <c r="H95" s="58">
        <v>22.100999999999999</v>
      </c>
      <c r="I95" s="59">
        <f t="shared" si="55"/>
        <v>19.948074074074075</v>
      </c>
      <c r="J95" s="59">
        <f t="shared" si="56"/>
        <v>20.895444444444443</v>
      </c>
      <c r="K95" s="60">
        <v>11</v>
      </c>
      <c r="L95" s="61">
        <f t="shared" si="58"/>
        <v>3.7037037037037035E-2</v>
      </c>
      <c r="M95" s="20">
        <v>23.92</v>
      </c>
      <c r="N95" s="62">
        <v>21.51</v>
      </c>
      <c r="O95" s="20">
        <v>21.82</v>
      </c>
      <c r="P95" s="20">
        <v>23.49</v>
      </c>
      <c r="Q95" s="20">
        <v>24.33</v>
      </c>
      <c r="R95" s="63">
        <f t="shared" ref="R95:R158" si="76">(O95+P95)-(N95+M95)</f>
        <v>-0.12000000000000455</v>
      </c>
      <c r="S95" s="64">
        <f t="shared" si="45"/>
        <v>0.3967532467532468</v>
      </c>
      <c r="T95" s="65">
        <f t="shared" si="75"/>
        <v>1.1120409112040912</v>
      </c>
      <c r="U95" s="65">
        <f t="shared" si="75"/>
        <v>0.9857928505957837</v>
      </c>
      <c r="V95" s="65">
        <f t="shared" si="47"/>
        <v>0.91570881226053658</v>
      </c>
      <c r="W95" s="65">
        <f t="shared" si="48"/>
        <v>0.88409371146732441</v>
      </c>
      <c r="X95" s="61">
        <f t="shared" si="49"/>
        <v>6.8492436098069834E-2</v>
      </c>
      <c r="Y95" s="66">
        <f t="shared" si="50"/>
        <v>1.4971297359357085E-2</v>
      </c>
      <c r="Z95" s="61">
        <f t="shared" si="51"/>
        <v>4.7491821358415641E-2</v>
      </c>
      <c r="AA95" s="67">
        <f t="shared" si="52"/>
        <v>19.948074074074075</v>
      </c>
      <c r="AB95" s="68">
        <f t="shared" si="53"/>
        <v>-0.10878661087866108</v>
      </c>
      <c r="AC95" s="69">
        <f t="shared" si="54"/>
        <v>-7.2613943557690672E-2</v>
      </c>
      <c r="AD95" s="70">
        <f>_xlfn.PERCENTILE.EXC(AC95:$AC$5675,0.5)</f>
        <v>8.6911429164073725E-2</v>
      </c>
      <c r="AE95" s="70">
        <f>_xlfn.PERCENTILE.EXC($AC95:AC$5675,0.35)</f>
        <v>5.0517152232145264E-2</v>
      </c>
      <c r="AF95" s="71">
        <f t="shared" si="71"/>
        <v>2.4845505278398555E-2</v>
      </c>
      <c r="AG95" s="70">
        <f t="shared" si="72"/>
        <v>-0.19198182511420461</v>
      </c>
      <c r="AH95" s="70">
        <f t="shared" si="73"/>
        <v>-0.23906962545163321</v>
      </c>
      <c r="AI95" s="61" t="str">
        <f t="shared" si="60"/>
        <v>Safety</v>
      </c>
      <c r="AJ95" s="68" t="str">
        <f t="shared" si="61"/>
        <v>Safety</v>
      </c>
      <c r="AK95" s="72" t="str">
        <f t="shared" si="62"/>
        <v>00631L</v>
      </c>
      <c r="AL95" s="73">
        <f t="shared" si="24"/>
        <v>1</v>
      </c>
      <c r="AM95" s="72" t="str">
        <f t="shared" si="66"/>
        <v>00631L</v>
      </c>
      <c r="AN95" s="73">
        <f t="shared" si="25"/>
        <v>1</v>
      </c>
      <c r="AO95" s="74" t="str">
        <f t="shared" si="59"/>
        <v>00635U</v>
      </c>
      <c r="AP95" s="20">
        <f t="shared" si="26"/>
        <v>0</v>
      </c>
      <c r="AQ95" s="74" t="str">
        <f t="shared" si="69"/>
        <v>00631L</v>
      </c>
      <c r="AR95" s="20">
        <f t="shared" si="28"/>
        <v>1</v>
      </c>
      <c r="AS95" s="74" t="str">
        <f t="shared" si="63"/>
        <v>00631L</v>
      </c>
      <c r="AT95" s="20">
        <f t="shared" si="30"/>
        <v>1</v>
      </c>
      <c r="AU95" s="74" t="str">
        <f t="shared" si="31"/>
        <v>00635U</v>
      </c>
      <c r="AV95" s="20">
        <f t="shared" si="32"/>
        <v>0</v>
      </c>
      <c r="AW95" s="74" t="str">
        <f t="shared" si="33"/>
        <v>00635U</v>
      </c>
      <c r="AX95" s="20">
        <f t="shared" si="34"/>
        <v>0</v>
      </c>
      <c r="AY95" s="20">
        <f t="shared" si="35"/>
        <v>1</v>
      </c>
      <c r="AZ95" s="57">
        <v>46181</v>
      </c>
      <c r="BA95" s="75">
        <v>98.05</v>
      </c>
      <c r="BB95" s="33">
        <v>104.15</v>
      </c>
      <c r="BC95" s="76">
        <f t="shared" si="67"/>
        <v>88.145833333333314</v>
      </c>
      <c r="BD95" s="76">
        <f t="shared" si="68"/>
        <v>88.476666666666645</v>
      </c>
      <c r="BE95" s="77">
        <f t="shared" si="74"/>
        <v>0.1815646419286224</v>
      </c>
      <c r="BF95" s="77">
        <f t="shared" si="64"/>
        <v>0.10820178578156223</v>
      </c>
      <c r="BG95" s="23"/>
      <c r="BH95" s="23"/>
      <c r="BI95" s="23"/>
      <c r="BJ95" s="23"/>
      <c r="BK95" s="23"/>
      <c r="BL95" s="23"/>
      <c r="BM95" s="23"/>
    </row>
    <row r="96" spans="1:65" ht="15.75" customHeight="1" x14ac:dyDescent="0.4">
      <c r="A96" s="57">
        <v>46177</v>
      </c>
      <c r="B96" s="20">
        <v>16.997</v>
      </c>
      <c r="C96" s="20">
        <v>19.667999999999999</v>
      </c>
      <c r="D96" s="20">
        <v>20.8</v>
      </c>
      <c r="E96" s="20">
        <v>21.475000000000001</v>
      </c>
      <c r="F96" s="20">
        <v>22.170999999999999</v>
      </c>
      <c r="G96" s="20">
        <v>22.247</v>
      </c>
      <c r="H96" s="58">
        <v>22.024999999999999</v>
      </c>
      <c r="I96" s="59">
        <f t="shared" si="55"/>
        <v>18.480888888888888</v>
      </c>
      <c r="J96" s="59">
        <f t="shared" si="56"/>
        <v>20.296888888888891</v>
      </c>
      <c r="K96" s="60">
        <v>12</v>
      </c>
      <c r="L96" s="61">
        <f t="shared" si="58"/>
        <v>3.7037037037037035E-2</v>
      </c>
      <c r="M96" s="20">
        <v>12.65</v>
      </c>
      <c r="N96" s="62">
        <v>15.4</v>
      </c>
      <c r="O96" s="20">
        <v>19.23</v>
      </c>
      <c r="P96" s="20">
        <v>21.89</v>
      </c>
      <c r="Q96" s="20">
        <v>23.37</v>
      </c>
      <c r="R96" s="63">
        <f t="shared" si="76"/>
        <v>13.070000000000004</v>
      </c>
      <c r="S96" s="64">
        <f t="shared" si="45"/>
        <v>-4.1095890410958805E-2</v>
      </c>
      <c r="T96" s="65">
        <f t="shared" si="75"/>
        <v>0.8214285714285714</v>
      </c>
      <c r="U96" s="65">
        <f t="shared" si="75"/>
        <v>0.80083203328133123</v>
      </c>
      <c r="V96" s="65">
        <f t="shared" si="47"/>
        <v>0.70351758793969854</v>
      </c>
      <c r="W96" s="65">
        <f t="shared" si="48"/>
        <v>0.65896448438168587</v>
      </c>
      <c r="X96" s="61">
        <f t="shared" si="49"/>
        <v>0.15714537859622282</v>
      </c>
      <c r="Y96" s="66">
        <f t="shared" si="50"/>
        <v>2.5611175785797306E-2</v>
      </c>
      <c r="Z96" s="61">
        <f t="shared" si="51"/>
        <v>9.8263671781059256E-2</v>
      </c>
      <c r="AA96" s="67">
        <f t="shared" si="52"/>
        <v>18.480888888888888</v>
      </c>
      <c r="AB96" s="68">
        <f t="shared" si="53"/>
        <v>0.10370129870129867</v>
      </c>
      <c r="AC96" s="69">
        <f t="shared" si="54"/>
        <v>0.20005772005771996</v>
      </c>
      <c r="AD96" s="70">
        <f>_xlfn.PERCENTILE.EXC(AC96:$AC$5675,0.5)</f>
        <v>8.6912230786161532E-2</v>
      </c>
      <c r="AE96" s="70">
        <f>_xlfn.PERCENTILE.EXC($AC96:AC$5675,0.35)</f>
        <v>5.0529521859743312E-2</v>
      </c>
      <c r="AF96" s="71">
        <f t="shared" si="71"/>
        <v>2.5049656980632298E-2</v>
      </c>
      <c r="AG96" s="70">
        <f t="shared" si="72"/>
        <v>-0.19198182511420461</v>
      </c>
      <c r="AH96" s="70">
        <f t="shared" si="73"/>
        <v>-0.23906962545163321</v>
      </c>
      <c r="AI96" s="61" t="str">
        <f t="shared" si="60"/>
        <v>Short VOL</v>
      </c>
      <c r="AJ96" s="68" t="str">
        <f t="shared" si="61"/>
        <v>Short VOL</v>
      </c>
      <c r="AK96" s="72" t="str">
        <f t="shared" si="62"/>
        <v>00631L</v>
      </c>
      <c r="AL96" s="73">
        <f t="shared" si="24"/>
        <v>1</v>
      </c>
      <c r="AM96" s="72" t="str">
        <f t="shared" si="66"/>
        <v>00631L</v>
      </c>
      <c r="AN96" s="73">
        <f t="shared" si="25"/>
        <v>1</v>
      </c>
      <c r="AO96" s="74" t="str">
        <f t="shared" si="59"/>
        <v>00631L</v>
      </c>
      <c r="AP96" s="20">
        <f t="shared" si="26"/>
        <v>1</v>
      </c>
      <c r="AQ96" s="74" t="str">
        <f t="shared" si="69"/>
        <v>00635U</v>
      </c>
      <c r="AR96" s="20">
        <f t="shared" si="28"/>
        <v>0</v>
      </c>
      <c r="AS96" s="74" t="str">
        <f t="shared" si="63"/>
        <v>00631L</v>
      </c>
      <c r="AT96" s="20">
        <f t="shared" si="30"/>
        <v>1</v>
      </c>
      <c r="AU96" s="74" t="str">
        <f t="shared" si="31"/>
        <v>00631L</v>
      </c>
      <c r="AV96" s="20">
        <f t="shared" si="32"/>
        <v>1</v>
      </c>
      <c r="AW96" s="74" t="str">
        <f t="shared" si="33"/>
        <v>00631L</v>
      </c>
      <c r="AX96" s="20">
        <f t="shared" si="34"/>
        <v>1</v>
      </c>
      <c r="AY96" s="20">
        <f t="shared" si="35"/>
        <v>0</v>
      </c>
      <c r="AZ96" s="57">
        <v>46178</v>
      </c>
      <c r="BA96" s="75">
        <v>105</v>
      </c>
      <c r="BB96" s="33">
        <v>106.1</v>
      </c>
      <c r="BC96" s="76">
        <f t="shared" si="67"/>
        <v>87.663333333333313</v>
      </c>
      <c r="BD96" s="76">
        <f t="shared" si="68"/>
        <v>88.159999999999982</v>
      </c>
      <c r="BE96" s="77">
        <f t="shared" si="74"/>
        <v>0.21031217917031089</v>
      </c>
      <c r="BF96" s="77">
        <f t="shared" si="64"/>
        <v>0.19101633393829426</v>
      </c>
      <c r="BG96" s="23"/>
      <c r="BH96" s="23"/>
      <c r="BI96" s="23"/>
      <c r="BJ96" s="23"/>
      <c r="BK96" s="23"/>
      <c r="BL96" s="23"/>
      <c r="BM96" s="23"/>
    </row>
    <row r="97" spans="1:65" ht="15.75" customHeight="1" x14ac:dyDescent="0.4">
      <c r="A97" s="57">
        <v>46176</v>
      </c>
      <c r="B97" s="20">
        <v>17.606000000000002</v>
      </c>
      <c r="C97" s="20">
        <v>20.318000000000001</v>
      </c>
      <c r="D97" s="20">
        <v>21.25</v>
      </c>
      <c r="E97" s="20">
        <v>21.768999999999998</v>
      </c>
      <c r="F97" s="20">
        <v>22.401</v>
      </c>
      <c r="G97" s="20">
        <v>22.4</v>
      </c>
      <c r="H97" s="58">
        <v>22.225000000000001</v>
      </c>
      <c r="I97" s="59">
        <f t="shared" si="55"/>
        <v>19.012222222222224</v>
      </c>
      <c r="J97" s="59">
        <f t="shared" si="56"/>
        <v>20.801259259259261</v>
      </c>
      <c r="K97" s="60">
        <v>13</v>
      </c>
      <c r="L97" s="61">
        <f t="shared" si="58"/>
        <v>3.7037037037037035E-2</v>
      </c>
      <c r="M97" s="20">
        <v>13.41</v>
      </c>
      <c r="N97" s="62">
        <v>16.059999999999999</v>
      </c>
      <c r="O97" s="20">
        <v>19.760000000000002</v>
      </c>
      <c r="P97" s="20">
        <v>22.32</v>
      </c>
      <c r="Q97" s="20">
        <v>24.1</v>
      </c>
      <c r="R97" s="63">
        <f t="shared" si="76"/>
        <v>12.61</v>
      </c>
      <c r="S97" s="64">
        <f t="shared" si="45"/>
        <v>1.8389346861128673E-2</v>
      </c>
      <c r="T97" s="65">
        <f t="shared" si="75"/>
        <v>0.83499377334993785</v>
      </c>
      <c r="U97" s="65">
        <f t="shared" si="75"/>
        <v>0.81275303643724683</v>
      </c>
      <c r="V97" s="65">
        <f t="shared" si="47"/>
        <v>0.71953405017921135</v>
      </c>
      <c r="W97" s="65">
        <f t="shared" si="48"/>
        <v>0.66639004149377579</v>
      </c>
      <c r="X97" s="61">
        <f t="shared" si="49"/>
        <v>0.15403839600136315</v>
      </c>
      <c r="Y97" s="66">
        <f t="shared" si="50"/>
        <v>2.0947218521751257E-2</v>
      </c>
      <c r="Z97" s="61">
        <f t="shared" si="51"/>
        <v>9.4099312333196961E-2</v>
      </c>
      <c r="AA97" s="67">
        <f t="shared" si="52"/>
        <v>19.012222222222224</v>
      </c>
      <c r="AB97" s="68">
        <f t="shared" si="53"/>
        <v>9.6264009962640285E-2</v>
      </c>
      <c r="AC97" s="69">
        <f t="shared" si="54"/>
        <v>0.18382454683824567</v>
      </c>
      <c r="AD97" s="70">
        <f>_xlfn.PERCENTILE.EXC(AC97:$AC$5675,0.5)</f>
        <v>8.6911429164073725E-2</v>
      </c>
      <c r="AE97" s="70">
        <f>_xlfn.PERCENTILE.EXC($AC97:AC$5675,0.35)</f>
        <v>5.0518632347291627E-2</v>
      </c>
      <c r="AF97" s="71">
        <f t="shared" si="71"/>
        <v>2.5049656980632298E-2</v>
      </c>
      <c r="AG97" s="70">
        <f t="shared" si="72"/>
        <v>-0.19198182511420461</v>
      </c>
      <c r="AH97" s="70">
        <f t="shared" si="73"/>
        <v>-0.23906962545163321</v>
      </c>
      <c r="AI97" s="61" t="str">
        <f t="shared" si="60"/>
        <v>Short VOL</v>
      </c>
      <c r="AJ97" s="68" t="str">
        <f t="shared" si="61"/>
        <v>Short VOL</v>
      </c>
      <c r="AK97" s="72" t="str">
        <f t="shared" si="62"/>
        <v>00631L</v>
      </c>
      <c r="AL97" s="73">
        <f t="shared" si="24"/>
        <v>1</v>
      </c>
      <c r="AM97" s="72" t="str">
        <f t="shared" si="66"/>
        <v>00631L</v>
      </c>
      <c r="AN97" s="73">
        <f t="shared" si="25"/>
        <v>1</v>
      </c>
      <c r="AO97" s="74" t="str">
        <f t="shared" si="59"/>
        <v>00631L</v>
      </c>
      <c r="AP97" s="20">
        <f t="shared" si="26"/>
        <v>1</v>
      </c>
      <c r="AQ97" s="74" t="str">
        <f t="shared" si="69"/>
        <v>00635U</v>
      </c>
      <c r="AR97" s="20">
        <f t="shared" si="28"/>
        <v>0</v>
      </c>
      <c r="AS97" s="74" t="str">
        <f t="shared" si="63"/>
        <v>00635U</v>
      </c>
      <c r="AT97" s="20">
        <f t="shared" si="30"/>
        <v>0</v>
      </c>
      <c r="AU97" s="74" t="str">
        <f t="shared" si="31"/>
        <v>00631L</v>
      </c>
      <c r="AV97" s="20">
        <f t="shared" si="32"/>
        <v>1</v>
      </c>
      <c r="AW97" s="74" t="str">
        <f t="shared" si="33"/>
        <v>00631L</v>
      </c>
      <c r="AX97" s="20">
        <f t="shared" si="34"/>
        <v>1</v>
      </c>
      <c r="AY97" s="20">
        <f t="shared" si="35"/>
        <v>0</v>
      </c>
      <c r="AZ97" s="57">
        <v>46177</v>
      </c>
      <c r="BA97" s="75">
        <v>106.75</v>
      </c>
      <c r="BB97" s="33">
        <v>107.6</v>
      </c>
      <c r="BC97" s="76">
        <f t="shared" si="67"/>
        <v>87.119166666666644</v>
      </c>
      <c r="BD97" s="76">
        <f t="shared" si="68"/>
        <v>87.674166666666636</v>
      </c>
      <c r="BE97" s="77">
        <f t="shared" si="74"/>
        <v>0.23508986732732012</v>
      </c>
      <c r="BF97" s="77">
        <f t="shared" si="64"/>
        <v>0.21757644307996507</v>
      </c>
      <c r="BG97" s="23"/>
      <c r="BH97" s="23"/>
      <c r="BI97" s="23"/>
      <c r="BJ97" s="23"/>
      <c r="BK97" s="23"/>
      <c r="BL97" s="23"/>
      <c r="BM97" s="23"/>
    </row>
    <row r="98" spans="1:65" ht="15.75" customHeight="1" x14ac:dyDescent="0.4">
      <c r="A98" s="57">
        <v>46175</v>
      </c>
      <c r="B98" s="20">
        <v>17.698</v>
      </c>
      <c r="C98" s="20">
        <v>20.242999999999999</v>
      </c>
      <c r="D98" s="20">
        <v>21.103000000000002</v>
      </c>
      <c r="E98" s="20">
        <v>21.663</v>
      </c>
      <c r="F98" s="20">
        <v>22.298999999999999</v>
      </c>
      <c r="G98" s="20">
        <v>22.28</v>
      </c>
      <c r="H98" s="58">
        <v>22.074999999999999</v>
      </c>
      <c r="I98" s="59">
        <f t="shared" si="55"/>
        <v>18.923370370370371</v>
      </c>
      <c r="J98" s="59">
        <f t="shared" si="56"/>
        <v>20.657074074074075</v>
      </c>
      <c r="K98" s="60">
        <v>14</v>
      </c>
      <c r="L98" s="61">
        <f t="shared" si="58"/>
        <v>3.7037037037037035E-2</v>
      </c>
      <c r="M98" s="20">
        <v>13.19</v>
      </c>
      <c r="N98" s="62">
        <v>15.77</v>
      </c>
      <c r="O98" s="20">
        <v>19.489999999999998</v>
      </c>
      <c r="P98" s="20">
        <v>22.13</v>
      </c>
      <c r="Q98" s="20">
        <v>23.45</v>
      </c>
      <c r="R98" s="63">
        <f t="shared" si="76"/>
        <v>12.659999999999997</v>
      </c>
      <c r="S98" s="64">
        <f t="shared" si="45"/>
        <v>-1.7445482866043683E-2</v>
      </c>
      <c r="T98" s="65">
        <f t="shared" si="75"/>
        <v>0.83639822447685475</v>
      </c>
      <c r="U98" s="65">
        <f t="shared" si="75"/>
        <v>0.80913288866085176</v>
      </c>
      <c r="V98" s="65">
        <f t="shared" si="47"/>
        <v>0.7126073203795753</v>
      </c>
      <c r="W98" s="65">
        <f t="shared" si="48"/>
        <v>0.67249466950959491</v>
      </c>
      <c r="X98" s="61">
        <f t="shared" si="49"/>
        <v>0.14380155949824827</v>
      </c>
      <c r="Y98" s="66">
        <f t="shared" si="50"/>
        <v>1.9018603148225038E-2</v>
      </c>
      <c r="Z98" s="61">
        <f t="shared" si="51"/>
        <v>9.1617067666671215E-2</v>
      </c>
      <c r="AA98" s="67">
        <f t="shared" si="52"/>
        <v>18.923370370370371</v>
      </c>
      <c r="AB98" s="68">
        <f t="shared" si="53"/>
        <v>0.12225745085605585</v>
      </c>
      <c r="AC98" s="69">
        <f t="shared" si="54"/>
        <v>0.19996007421498868</v>
      </c>
      <c r="AD98" s="70">
        <f>_xlfn.PERCENTILE.EXC(AC98:$AC$5675,0.5)</f>
        <v>8.689771609833713E-2</v>
      </c>
      <c r="AE98" s="70">
        <f>_xlfn.PERCENTILE.EXC($AC98:AC$5675,0.35)</f>
        <v>5.0516905546287537E-2</v>
      </c>
      <c r="AF98" s="71">
        <f t="shared" si="71"/>
        <v>2.5049656980632298E-2</v>
      </c>
      <c r="AG98" s="70">
        <f t="shared" si="72"/>
        <v>-0.19198182511420461</v>
      </c>
      <c r="AH98" s="70">
        <f t="shared" si="73"/>
        <v>-0.23906962545163321</v>
      </c>
      <c r="AI98" s="61" t="str">
        <f t="shared" si="60"/>
        <v>Short VOL</v>
      </c>
      <c r="AJ98" s="68" t="str">
        <f t="shared" si="61"/>
        <v>Short VOL</v>
      </c>
      <c r="AK98" s="72" t="str">
        <f t="shared" si="62"/>
        <v>00631L</v>
      </c>
      <c r="AL98" s="73">
        <f t="shared" si="24"/>
        <v>1</v>
      </c>
      <c r="AM98" s="72" t="str">
        <f t="shared" si="66"/>
        <v>00631L</v>
      </c>
      <c r="AN98" s="73">
        <f t="shared" si="25"/>
        <v>1</v>
      </c>
      <c r="AO98" s="74" t="str">
        <f t="shared" si="59"/>
        <v>00631L</v>
      </c>
      <c r="AP98" s="20">
        <f t="shared" si="26"/>
        <v>1</v>
      </c>
      <c r="AQ98" s="74" t="str">
        <f t="shared" si="69"/>
        <v>00635U</v>
      </c>
      <c r="AR98" s="20">
        <f t="shared" si="28"/>
        <v>0</v>
      </c>
      <c r="AS98" s="74" t="str">
        <f t="shared" si="63"/>
        <v>00635U</v>
      </c>
      <c r="AT98" s="20">
        <f t="shared" si="30"/>
        <v>0</v>
      </c>
      <c r="AU98" s="74" t="str">
        <f t="shared" si="31"/>
        <v>00631L</v>
      </c>
      <c r="AV98" s="20">
        <f t="shared" si="32"/>
        <v>1</v>
      </c>
      <c r="AW98" s="74" t="str">
        <f t="shared" si="33"/>
        <v>00631L</v>
      </c>
      <c r="AX98" s="20">
        <f t="shared" si="34"/>
        <v>1</v>
      </c>
      <c r="AY98" s="20">
        <f t="shared" si="35"/>
        <v>0</v>
      </c>
      <c r="AZ98" s="57">
        <v>46176</v>
      </c>
      <c r="BA98" s="75">
        <v>107.3</v>
      </c>
      <c r="BB98" s="33">
        <v>105.7</v>
      </c>
      <c r="BC98" s="76">
        <f t="shared" si="67"/>
        <v>86.606666666666641</v>
      </c>
      <c r="BD98" s="76">
        <f t="shared" si="68"/>
        <v>87.114166666666648</v>
      </c>
      <c r="BE98" s="77">
        <f t="shared" si="74"/>
        <v>0.22046031868216498</v>
      </c>
      <c r="BF98" s="77">
        <f t="shared" si="64"/>
        <v>0.2317169997225865</v>
      </c>
      <c r="BG98" s="23"/>
      <c r="BH98" s="23"/>
      <c r="BI98" s="23"/>
      <c r="BJ98" s="23"/>
      <c r="BK98" s="23"/>
      <c r="BL98" s="23"/>
      <c r="BM98" s="23"/>
    </row>
    <row r="99" spans="1:65" ht="15.75" customHeight="1" x14ac:dyDescent="0.4">
      <c r="A99" s="57">
        <v>46174</v>
      </c>
      <c r="B99" s="20">
        <v>18.07</v>
      </c>
      <c r="C99" s="20">
        <v>20.407</v>
      </c>
      <c r="D99" s="20">
        <v>21.221</v>
      </c>
      <c r="E99" s="20">
        <v>21.716000000000001</v>
      </c>
      <c r="F99" s="20">
        <v>22.324999999999999</v>
      </c>
      <c r="G99" s="20">
        <v>22.35</v>
      </c>
      <c r="H99" s="58">
        <v>22.140999999999998</v>
      </c>
      <c r="I99" s="59">
        <f t="shared" si="55"/>
        <v>19.108666666666668</v>
      </c>
      <c r="J99" s="59">
        <f t="shared" si="56"/>
        <v>20.768777777777778</v>
      </c>
      <c r="K99" s="60">
        <v>15</v>
      </c>
      <c r="L99" s="61">
        <f t="shared" si="58"/>
        <v>3.7037037037037035E-2</v>
      </c>
      <c r="M99" s="20">
        <v>13.76</v>
      </c>
      <c r="N99" s="62">
        <v>16.05</v>
      </c>
      <c r="O99" s="20">
        <v>19.43</v>
      </c>
      <c r="P99" s="20">
        <v>22.13</v>
      </c>
      <c r="Q99" s="20">
        <v>23.4</v>
      </c>
      <c r="R99" s="63">
        <f t="shared" si="76"/>
        <v>11.75</v>
      </c>
      <c r="S99" s="64">
        <f t="shared" si="45"/>
        <v>4.7650130548302902E-2</v>
      </c>
      <c r="T99" s="65">
        <f t="shared" si="75"/>
        <v>0.85732087227414322</v>
      </c>
      <c r="U99" s="65">
        <f t="shared" si="75"/>
        <v>0.82604220277920748</v>
      </c>
      <c r="V99" s="65">
        <f t="shared" si="47"/>
        <v>0.72525982828739277</v>
      </c>
      <c r="W99" s="65">
        <f t="shared" si="48"/>
        <v>0.68589743589743601</v>
      </c>
      <c r="X99" s="61">
        <f t="shared" si="49"/>
        <v>0.12933038184836745</v>
      </c>
      <c r="Y99" s="66">
        <f t="shared" si="50"/>
        <v>1.9570823356050707E-2</v>
      </c>
      <c r="Z99" s="61">
        <f t="shared" si="51"/>
        <v>8.6877391294235259E-2</v>
      </c>
      <c r="AA99" s="67">
        <f t="shared" si="52"/>
        <v>19.108666666666664</v>
      </c>
      <c r="AB99" s="68">
        <f t="shared" si="53"/>
        <v>0.12585669781931461</v>
      </c>
      <c r="AC99" s="69">
        <f t="shared" si="54"/>
        <v>0.19057113187954292</v>
      </c>
      <c r="AD99" s="70">
        <f>_xlfn.PERCENTILE.EXC(AC99:$AC$5675,0.5)</f>
        <v>8.6884003032600521E-2</v>
      </c>
      <c r="AE99" s="70">
        <f>_xlfn.PERCENTILE.EXC($AC99:AC$5675,0.35)</f>
        <v>5.051517874528344E-2</v>
      </c>
      <c r="AF99" s="71">
        <f t="shared" si="71"/>
        <v>2.5049656980632298E-2</v>
      </c>
      <c r="AG99" s="70">
        <f t="shared" si="72"/>
        <v>-0.19198182511420461</v>
      </c>
      <c r="AH99" s="70">
        <f t="shared" si="73"/>
        <v>-0.23906962545163321</v>
      </c>
      <c r="AI99" s="61" t="str">
        <f t="shared" si="60"/>
        <v>Short VOL</v>
      </c>
      <c r="AJ99" s="68" t="str">
        <f t="shared" si="61"/>
        <v>Short VOL</v>
      </c>
      <c r="AK99" s="72" t="str">
        <f t="shared" si="62"/>
        <v>00631L</v>
      </c>
      <c r="AL99" s="73">
        <f t="shared" si="24"/>
        <v>1</v>
      </c>
      <c r="AM99" s="72" t="str">
        <f t="shared" si="66"/>
        <v>00631L</v>
      </c>
      <c r="AN99" s="73">
        <f t="shared" si="25"/>
        <v>1</v>
      </c>
      <c r="AO99" s="74" t="str">
        <f t="shared" si="59"/>
        <v>00631L</v>
      </c>
      <c r="AP99" s="20">
        <f t="shared" si="26"/>
        <v>1</v>
      </c>
      <c r="AQ99" s="74" t="str">
        <f t="shared" si="69"/>
        <v>00635U</v>
      </c>
      <c r="AR99" s="20">
        <f t="shared" si="28"/>
        <v>0</v>
      </c>
      <c r="AS99" s="74" t="str">
        <f t="shared" si="63"/>
        <v>00635U</v>
      </c>
      <c r="AT99" s="20">
        <f t="shared" si="30"/>
        <v>0</v>
      </c>
      <c r="AU99" s="74" t="str">
        <f t="shared" si="31"/>
        <v>00631L</v>
      </c>
      <c r="AV99" s="20">
        <f t="shared" si="32"/>
        <v>1</v>
      </c>
      <c r="AW99" s="74" t="str">
        <f t="shared" si="33"/>
        <v>00631L</v>
      </c>
      <c r="AX99" s="20">
        <f t="shared" si="34"/>
        <v>1</v>
      </c>
      <c r="AY99" s="20">
        <f t="shared" si="35"/>
        <v>0</v>
      </c>
      <c r="AZ99" s="57">
        <v>46175</v>
      </c>
      <c r="BA99" s="75">
        <v>106.3</v>
      </c>
      <c r="BB99" s="33">
        <v>105.5</v>
      </c>
      <c r="BC99" s="76">
        <f t="shared" si="67"/>
        <v>86.134999999999977</v>
      </c>
      <c r="BD99" s="76">
        <f t="shared" si="68"/>
        <v>86.616666666666646</v>
      </c>
      <c r="BE99" s="77">
        <f t="shared" si="74"/>
        <v>0.22482150113194438</v>
      </c>
      <c r="BF99" s="77">
        <f t="shared" si="64"/>
        <v>0.22724648835866873</v>
      </c>
      <c r="BG99" s="23"/>
      <c r="BH99" s="23"/>
      <c r="BI99" s="23"/>
      <c r="BJ99" s="23"/>
      <c r="BK99" s="23"/>
      <c r="BL99" s="23"/>
      <c r="BM99" s="23"/>
    </row>
    <row r="100" spans="1:65" ht="15.75" customHeight="1" x14ac:dyDescent="0.4">
      <c r="A100" s="57">
        <v>46171</v>
      </c>
      <c r="B100" s="20">
        <v>17.588000000000001</v>
      </c>
      <c r="C100" s="20">
        <v>19.945</v>
      </c>
      <c r="D100" s="20">
        <v>20.843</v>
      </c>
      <c r="E100" s="20">
        <v>21.4</v>
      </c>
      <c r="F100" s="20">
        <v>22.123999999999999</v>
      </c>
      <c r="G100" s="20">
        <v>22.125</v>
      </c>
      <c r="H100" s="58">
        <v>21.975000000000001</v>
      </c>
      <c r="I100" s="59">
        <f t="shared" si="55"/>
        <v>18.373666666666669</v>
      </c>
      <c r="J100" s="59">
        <f t="shared" si="56"/>
        <v>20.244333333333334</v>
      </c>
      <c r="K100" s="60">
        <v>18</v>
      </c>
      <c r="L100" s="61">
        <f t="shared" si="58"/>
        <v>3.7037037037037035E-2</v>
      </c>
      <c r="M100" s="20">
        <v>12.59</v>
      </c>
      <c r="N100" s="62">
        <v>15.32</v>
      </c>
      <c r="O100" s="20">
        <v>18.66</v>
      </c>
      <c r="P100" s="20">
        <v>21.6</v>
      </c>
      <c r="Q100" s="20">
        <v>23.06</v>
      </c>
      <c r="R100" s="63">
        <f t="shared" si="76"/>
        <v>12.350000000000005</v>
      </c>
      <c r="S100" s="64">
        <f t="shared" si="45"/>
        <v>-2.6683608640406604E-2</v>
      </c>
      <c r="T100" s="65">
        <f t="shared" si="75"/>
        <v>0.82180156657963443</v>
      </c>
      <c r="U100" s="65">
        <f t="shared" si="75"/>
        <v>0.82100750267952838</v>
      </c>
      <c r="V100" s="65">
        <f t="shared" si="47"/>
        <v>0.70925925925925926</v>
      </c>
      <c r="W100" s="65">
        <f t="shared" si="48"/>
        <v>0.66435385949696446</v>
      </c>
      <c r="X100" s="61">
        <f t="shared" si="49"/>
        <v>0.13401182624516711</v>
      </c>
      <c r="Y100" s="66">
        <f t="shared" si="50"/>
        <v>2.6869158878504808E-2</v>
      </c>
      <c r="Z100" s="61">
        <f t="shared" si="51"/>
        <v>0.10181237640826535</v>
      </c>
      <c r="AA100" s="67">
        <f t="shared" si="52"/>
        <v>18.373666666666669</v>
      </c>
      <c r="AB100" s="68">
        <f t="shared" si="53"/>
        <v>0.1480417754569191</v>
      </c>
      <c r="AC100" s="69">
        <f t="shared" si="54"/>
        <v>0.19932550043516112</v>
      </c>
      <c r="AD100" s="70">
        <f>_xlfn.PERCENTILE.EXC(AC100:$AC$5675,0.5)</f>
        <v>8.6868167319409051E-2</v>
      </c>
      <c r="AE100" s="70">
        <f>_xlfn.PERCENTILE.EXC($AC100:AC$5675,0.35)</f>
        <v>5.050564092119305E-2</v>
      </c>
      <c r="AF100" s="71">
        <f t="shared" si="71"/>
        <v>2.5049656980632298E-2</v>
      </c>
      <c r="AG100" s="70">
        <f t="shared" si="72"/>
        <v>-0.19198182511420461</v>
      </c>
      <c r="AH100" s="70">
        <f t="shared" si="73"/>
        <v>-0.23906962545163321</v>
      </c>
      <c r="AI100" s="61" t="str">
        <f t="shared" si="60"/>
        <v>Short VOL</v>
      </c>
      <c r="AJ100" s="68" t="str">
        <f t="shared" si="61"/>
        <v>Short VOL</v>
      </c>
      <c r="AK100" s="72" t="str">
        <f t="shared" si="62"/>
        <v>00631L</v>
      </c>
      <c r="AL100" s="73">
        <f t="shared" si="24"/>
        <v>1</v>
      </c>
      <c r="AM100" s="72" t="str">
        <f t="shared" si="66"/>
        <v>00631L</v>
      </c>
      <c r="AN100" s="73">
        <f t="shared" si="25"/>
        <v>1</v>
      </c>
      <c r="AO100" s="74" t="str">
        <f t="shared" si="59"/>
        <v>00631L</v>
      </c>
      <c r="AP100" s="20">
        <f t="shared" si="26"/>
        <v>1</v>
      </c>
      <c r="AQ100" s="74" t="str">
        <f t="shared" si="69"/>
        <v>00635U</v>
      </c>
      <c r="AR100" s="20">
        <f t="shared" si="28"/>
        <v>0</v>
      </c>
      <c r="AS100" s="74" t="str">
        <f t="shared" si="63"/>
        <v>00635U</v>
      </c>
      <c r="AT100" s="20">
        <f t="shared" si="30"/>
        <v>0</v>
      </c>
      <c r="AU100" s="74" t="str">
        <f t="shared" si="31"/>
        <v>00631L</v>
      </c>
      <c r="AV100" s="20">
        <f t="shared" si="32"/>
        <v>1</v>
      </c>
      <c r="AW100" s="74" t="str">
        <f t="shared" si="33"/>
        <v>00631L</v>
      </c>
      <c r="AX100" s="20">
        <f t="shared" si="34"/>
        <v>1</v>
      </c>
      <c r="AY100" s="20">
        <f t="shared" si="35"/>
        <v>0</v>
      </c>
      <c r="AZ100" s="57">
        <v>46174</v>
      </c>
      <c r="BA100" s="75">
        <v>105.25</v>
      </c>
      <c r="BB100" s="33">
        <v>105.4</v>
      </c>
      <c r="BC100" s="76">
        <f t="shared" si="67"/>
        <v>85.63666666666667</v>
      </c>
      <c r="BD100" s="76">
        <f t="shared" si="68"/>
        <v>86.130833333333314</v>
      </c>
      <c r="BE100" s="77">
        <f t="shared" si="74"/>
        <v>0.23078120742672534</v>
      </c>
      <c r="BF100" s="77">
        <f t="shared" si="64"/>
        <v>0.221978192091489</v>
      </c>
      <c r="BG100" s="23"/>
      <c r="BH100" s="23"/>
      <c r="BI100" s="23"/>
      <c r="BJ100" s="23"/>
      <c r="BK100" s="23"/>
      <c r="BL100" s="23"/>
      <c r="BM100" s="23"/>
    </row>
    <row r="101" spans="1:65" ht="15.75" customHeight="1" x14ac:dyDescent="0.4">
      <c r="A101" s="57">
        <v>46170</v>
      </c>
      <c r="B101" s="20">
        <v>17.975000000000001</v>
      </c>
      <c r="C101" s="20">
        <v>20.222000000000001</v>
      </c>
      <c r="D101" s="20">
        <v>21.05</v>
      </c>
      <c r="E101" s="20">
        <v>21.582999999999998</v>
      </c>
      <c r="F101" s="20">
        <v>22.257999999999999</v>
      </c>
      <c r="G101" s="20">
        <v>22.25</v>
      </c>
      <c r="H101" s="58">
        <v>22.105</v>
      </c>
      <c r="I101" s="59">
        <f t="shared" si="55"/>
        <v>18.640777777777778</v>
      </c>
      <c r="J101" s="59">
        <f t="shared" si="56"/>
        <v>20.467333333333336</v>
      </c>
      <c r="K101" s="60">
        <v>19</v>
      </c>
      <c r="L101" s="61">
        <f t="shared" si="58"/>
        <v>3.7037037037037035E-2</v>
      </c>
      <c r="M101" s="20">
        <v>12.98</v>
      </c>
      <c r="N101" s="62">
        <v>15.74</v>
      </c>
      <c r="O101" s="20">
        <v>19.11</v>
      </c>
      <c r="P101" s="20">
        <v>21.95</v>
      </c>
      <c r="Q101" s="20">
        <v>23.34</v>
      </c>
      <c r="R101" s="63">
        <f t="shared" si="76"/>
        <v>12.340000000000003</v>
      </c>
      <c r="S101" s="64">
        <f t="shared" si="45"/>
        <v>-3.3763044812768504E-2</v>
      </c>
      <c r="T101" s="65">
        <f t="shared" si="75"/>
        <v>0.82465057179161372</v>
      </c>
      <c r="U101" s="65">
        <f t="shared" si="75"/>
        <v>0.82365253793825222</v>
      </c>
      <c r="V101" s="65">
        <f t="shared" si="47"/>
        <v>0.71708428246013667</v>
      </c>
      <c r="W101" s="65">
        <f t="shared" si="48"/>
        <v>0.6743787489288775</v>
      </c>
      <c r="X101" s="61">
        <f t="shared" si="49"/>
        <v>0.1250069541029207</v>
      </c>
      <c r="Y101" s="66">
        <f t="shared" si="50"/>
        <v>2.418570170967901E-2</v>
      </c>
      <c r="Z101" s="61">
        <f t="shared" si="51"/>
        <v>9.7987089236858393E-2</v>
      </c>
      <c r="AA101" s="67">
        <f t="shared" si="52"/>
        <v>18.640777777777778</v>
      </c>
      <c r="AB101" s="68">
        <f t="shared" si="53"/>
        <v>0.14199491740787809</v>
      </c>
      <c r="AC101" s="69">
        <f t="shared" si="54"/>
        <v>0.18429337851192998</v>
      </c>
      <c r="AD101" s="70">
        <f>_xlfn.PERCENTILE.EXC(AC101:$AC$5675,0.5)</f>
        <v>8.6852331606217581E-2</v>
      </c>
      <c r="AE101" s="70">
        <f>_xlfn.PERCENTILE.EXC($AC101:AC$5675,0.35)</f>
        <v>5.044923695858506E-2</v>
      </c>
      <c r="AF101" s="71">
        <f t="shared" si="71"/>
        <v>2.5049656980632298E-2</v>
      </c>
      <c r="AG101" s="70">
        <f t="shared" si="72"/>
        <v>-0.19198182511420461</v>
      </c>
      <c r="AH101" s="70">
        <f t="shared" si="73"/>
        <v>-0.23906962545163321</v>
      </c>
      <c r="AI101" s="61" t="str">
        <f t="shared" si="60"/>
        <v>Short VOL</v>
      </c>
      <c r="AJ101" s="68" t="str">
        <f t="shared" si="61"/>
        <v>Short VOL</v>
      </c>
      <c r="AK101" s="72" t="str">
        <f t="shared" si="62"/>
        <v>00631L</v>
      </c>
      <c r="AL101" s="73">
        <f t="shared" si="24"/>
        <v>1</v>
      </c>
      <c r="AM101" s="72" t="str">
        <f t="shared" si="66"/>
        <v>00631L</v>
      </c>
      <c r="AN101" s="73">
        <f t="shared" si="25"/>
        <v>1</v>
      </c>
      <c r="AO101" s="74" t="str">
        <f t="shared" si="59"/>
        <v>00631L</v>
      </c>
      <c r="AP101" s="20">
        <f t="shared" si="26"/>
        <v>1</v>
      </c>
      <c r="AQ101" s="74" t="str">
        <f t="shared" si="69"/>
        <v>00631L</v>
      </c>
      <c r="AR101" s="20">
        <f t="shared" si="28"/>
        <v>1</v>
      </c>
      <c r="AS101" s="74" t="str">
        <f t="shared" si="63"/>
        <v>00635U</v>
      </c>
      <c r="AT101" s="20">
        <f t="shared" si="30"/>
        <v>0</v>
      </c>
      <c r="AU101" s="74" t="str">
        <f t="shared" si="31"/>
        <v>00631L</v>
      </c>
      <c r="AV101" s="20">
        <f t="shared" si="32"/>
        <v>1</v>
      </c>
      <c r="AW101" s="74" t="str">
        <f t="shared" si="33"/>
        <v>00631L</v>
      </c>
      <c r="AX101" s="20">
        <f t="shared" si="34"/>
        <v>1</v>
      </c>
      <c r="AY101" s="20">
        <f t="shared" si="35"/>
        <v>0</v>
      </c>
      <c r="AZ101" s="57">
        <v>46171</v>
      </c>
      <c r="BA101" s="75">
        <v>103.2</v>
      </c>
      <c r="BB101" s="33">
        <v>100.5</v>
      </c>
      <c r="BC101" s="76">
        <f t="shared" si="67"/>
        <v>85.192499999999981</v>
      </c>
      <c r="BD101" s="76">
        <f t="shared" si="68"/>
        <v>85.59999999999998</v>
      </c>
      <c r="BE101" s="77">
        <f t="shared" si="74"/>
        <v>0.17968130997446985</v>
      </c>
      <c r="BF101" s="77">
        <f t="shared" si="64"/>
        <v>0.20560747663551432</v>
      </c>
      <c r="BG101" s="23"/>
      <c r="BH101" s="23"/>
      <c r="BI101" s="23"/>
      <c r="BJ101" s="23"/>
      <c r="BK101" s="23"/>
      <c r="BL101" s="23"/>
      <c r="BM101" s="23"/>
    </row>
    <row r="102" spans="1:65" ht="15.75" customHeight="1" x14ac:dyDescent="0.4">
      <c r="A102" s="57">
        <v>46169</v>
      </c>
      <c r="B102" s="20">
        <v>18.399999999999999</v>
      </c>
      <c r="C102" s="20">
        <v>20.452000000000002</v>
      </c>
      <c r="D102" s="20">
        <v>21.2</v>
      </c>
      <c r="E102" s="20">
        <v>21.706</v>
      </c>
      <c r="F102" s="20">
        <v>22.317</v>
      </c>
      <c r="G102" s="20">
        <v>22.309000000000001</v>
      </c>
      <c r="H102" s="58">
        <v>22.175000000000001</v>
      </c>
      <c r="I102" s="59">
        <f t="shared" si="55"/>
        <v>18.931999999999999</v>
      </c>
      <c r="J102" s="59">
        <f t="shared" si="56"/>
        <v>20.645925925925926</v>
      </c>
      <c r="K102" s="60">
        <v>20</v>
      </c>
      <c r="L102" s="61">
        <f t="shared" si="58"/>
        <v>3.7037037037037035E-2</v>
      </c>
      <c r="M102" s="20">
        <v>13.27</v>
      </c>
      <c r="N102" s="62">
        <v>16.29</v>
      </c>
      <c r="O102" s="20">
        <v>19.45</v>
      </c>
      <c r="P102" s="20">
        <v>22.11</v>
      </c>
      <c r="Q102" s="20">
        <v>23.41</v>
      </c>
      <c r="R102" s="63">
        <f t="shared" si="76"/>
        <v>12.000000000000004</v>
      </c>
      <c r="S102" s="64">
        <f t="shared" ref="S102:S144" si="77">(N102-N103)/N103</f>
        <v>-4.2328042328042464E-2</v>
      </c>
      <c r="T102" s="65">
        <f t="shared" ref="T102:U117" si="78">M102/N102</f>
        <v>0.81461019030079806</v>
      </c>
      <c r="U102" s="65">
        <f t="shared" si="78"/>
        <v>0.83753213367609258</v>
      </c>
      <c r="V102" s="65">
        <f t="shared" ref="V102:V165" si="79">N102/P102</f>
        <v>0.73677069199457257</v>
      </c>
      <c r="W102" s="65">
        <f t="shared" ref="W102:W165" si="80">N102/Q102</f>
        <v>0.69585647159333619</v>
      </c>
      <c r="X102" s="61">
        <f t="shared" ref="X102:X165" si="81">(C102-B102)/B102</f>
        <v>0.11152173913043496</v>
      </c>
      <c r="Y102" s="66">
        <f t="shared" ref="Y102:Y165" si="82">(H102-E102)/E102</f>
        <v>2.1606928959734692E-2</v>
      </c>
      <c r="Z102" s="61">
        <f t="shared" ref="Z102:Z165" si="83">(J102-I102)/I102</f>
        <v>9.0530632047640378E-2</v>
      </c>
      <c r="AA102" s="67">
        <f t="shared" ref="AA102:AA165" si="84">B102*(K102*L102)+C102*(1-(K102*L102))</f>
        <v>18.931999999999999</v>
      </c>
      <c r="AB102" s="68">
        <f t="shared" ref="AB102:AB165" si="85">(B102-N102)/N102</f>
        <v>0.12952731737262121</v>
      </c>
      <c r="AC102" s="69">
        <f t="shared" ref="AC102:AC165" si="86">(AA102-N102)/N102</f>
        <v>0.16218538980969918</v>
      </c>
      <c r="AD102" s="70">
        <f>_xlfn.PERCENTILE.EXC(AC102:$AC$5675,0.5)</f>
        <v>8.6848884694046585E-2</v>
      </c>
      <c r="AE102" s="70">
        <f>_xlfn.PERCENTILE.EXC($AC102:AC$5675,0.35)</f>
        <v>5.0392832995977029E-2</v>
      </c>
      <c r="AF102" s="71">
        <f t="shared" si="71"/>
        <v>2.4845505278398555E-2</v>
      </c>
      <c r="AG102" s="70">
        <f t="shared" si="72"/>
        <v>-0.19198182511420461</v>
      </c>
      <c r="AH102" s="70">
        <f t="shared" si="73"/>
        <v>-0.23906962545163321</v>
      </c>
      <c r="AI102" s="61" t="str">
        <f t="shared" si="60"/>
        <v>Short VOL</v>
      </c>
      <c r="AJ102" s="68" t="str">
        <f t="shared" si="61"/>
        <v>Short VOL</v>
      </c>
      <c r="AK102" s="72" t="str">
        <f t="shared" si="62"/>
        <v>00631L</v>
      </c>
      <c r="AL102" s="73">
        <f t="shared" si="24"/>
        <v>1</v>
      </c>
      <c r="AM102" s="72" t="str">
        <f t="shared" si="66"/>
        <v>00631L</v>
      </c>
      <c r="AN102" s="73">
        <f t="shared" si="25"/>
        <v>1</v>
      </c>
      <c r="AO102" s="74" t="str">
        <f t="shared" si="59"/>
        <v>00631L</v>
      </c>
      <c r="AP102" s="20">
        <f t="shared" si="26"/>
        <v>1</v>
      </c>
      <c r="AQ102" s="74" t="str">
        <f t="shared" si="69"/>
        <v>00635U</v>
      </c>
      <c r="AR102" s="20">
        <f t="shared" si="28"/>
        <v>0</v>
      </c>
      <c r="AS102" s="74" t="str">
        <f t="shared" si="63"/>
        <v>00635U</v>
      </c>
      <c r="AT102" s="20">
        <f t="shared" si="30"/>
        <v>0</v>
      </c>
      <c r="AU102" s="74" t="str">
        <f t="shared" si="31"/>
        <v>00631L</v>
      </c>
      <c r="AV102" s="20">
        <f t="shared" si="32"/>
        <v>1</v>
      </c>
      <c r="AW102" s="74" t="str">
        <f t="shared" si="33"/>
        <v>00631L</v>
      </c>
      <c r="AX102" s="20">
        <f t="shared" si="34"/>
        <v>1</v>
      </c>
      <c r="AY102" s="20">
        <f t="shared" si="35"/>
        <v>0</v>
      </c>
      <c r="AZ102" s="57">
        <v>46170</v>
      </c>
      <c r="BA102" s="75">
        <v>104</v>
      </c>
      <c r="BB102" s="33">
        <v>102.55</v>
      </c>
      <c r="BC102" s="76">
        <f t="shared" si="67"/>
        <v>84.856666666666655</v>
      </c>
      <c r="BD102" s="76">
        <f t="shared" si="68"/>
        <v>85.250833333333318</v>
      </c>
      <c r="BE102" s="77">
        <f t="shared" si="74"/>
        <v>0.20850846525513625</v>
      </c>
      <c r="BF102" s="77">
        <f t="shared" si="64"/>
        <v>0.21992942395480025</v>
      </c>
      <c r="BG102" s="23"/>
      <c r="BH102" s="23"/>
      <c r="BI102" s="23"/>
      <c r="BJ102" s="23"/>
      <c r="BK102" s="23"/>
      <c r="BL102" s="23"/>
      <c r="BM102" s="23"/>
    </row>
    <row r="103" spans="1:65" ht="15.75" customHeight="1" x14ac:dyDescent="0.4">
      <c r="A103" s="57">
        <v>46168</v>
      </c>
      <c r="B103" s="20">
        <v>18.870999999999999</v>
      </c>
      <c r="C103" s="20">
        <v>20.709</v>
      </c>
      <c r="D103" s="20">
        <v>21.448</v>
      </c>
      <c r="E103" s="20">
        <v>21.925000000000001</v>
      </c>
      <c r="F103" s="20">
        <v>22.463000000000001</v>
      </c>
      <c r="G103" s="20">
        <v>22.5</v>
      </c>
      <c r="H103" s="58">
        <v>22.35</v>
      </c>
      <c r="I103" s="59">
        <f t="shared" si="55"/>
        <v>19.279444444444444</v>
      </c>
      <c r="J103" s="59">
        <f t="shared" si="56"/>
        <v>20.873222222222221</v>
      </c>
      <c r="K103" s="60">
        <v>21</v>
      </c>
      <c r="L103" s="61">
        <f t="shared" si="58"/>
        <v>3.7037037037037035E-2</v>
      </c>
      <c r="M103" s="20">
        <v>14.84</v>
      </c>
      <c r="N103" s="62">
        <v>17.010000000000002</v>
      </c>
      <c r="O103" s="20">
        <v>19.89</v>
      </c>
      <c r="P103" s="20">
        <v>22.46</v>
      </c>
      <c r="Q103" s="20">
        <v>23.49</v>
      </c>
      <c r="R103" s="63">
        <f t="shared" si="76"/>
        <v>10.5</v>
      </c>
      <c r="S103" s="64">
        <f t="shared" si="77"/>
        <v>2.5316455696202635E-2</v>
      </c>
      <c r="T103" s="65">
        <f t="shared" si="78"/>
        <v>0.87242798353909456</v>
      </c>
      <c r="U103" s="65">
        <f t="shared" si="78"/>
        <v>0.85520361990950233</v>
      </c>
      <c r="V103" s="65">
        <f t="shared" si="79"/>
        <v>0.75734639358860201</v>
      </c>
      <c r="W103" s="65">
        <f t="shared" si="80"/>
        <v>0.72413793103448287</v>
      </c>
      <c r="X103" s="61">
        <f t="shared" si="81"/>
        <v>9.7398124105770811E-2</v>
      </c>
      <c r="Y103" s="66">
        <f t="shared" si="82"/>
        <v>1.9384264538198435E-2</v>
      </c>
      <c r="Z103" s="61">
        <f t="shared" si="83"/>
        <v>8.2667204564446872E-2</v>
      </c>
      <c r="AA103" s="67">
        <f t="shared" si="84"/>
        <v>19.279444444444444</v>
      </c>
      <c r="AB103" s="68">
        <f t="shared" si="85"/>
        <v>0.10940623162845367</v>
      </c>
      <c r="AC103" s="69">
        <f t="shared" si="86"/>
        <v>0.13341825070220117</v>
      </c>
      <c r="AD103" s="70">
        <f>_xlfn.PERCENTILE.EXC(AC103:$AC$5675,0.5)</f>
        <v>8.6845437781875603E-2</v>
      </c>
      <c r="AE103" s="70">
        <f>_xlfn.PERCENTILE.EXC($AC103:AC$5675,0.35)</f>
        <v>5.0350715094609526E-2</v>
      </c>
      <c r="AF103" s="71">
        <f t="shared" si="71"/>
        <v>2.4768695652173885E-2</v>
      </c>
      <c r="AG103" s="70">
        <f t="shared" si="72"/>
        <v>-0.19198182511420461</v>
      </c>
      <c r="AH103" s="70">
        <f t="shared" si="73"/>
        <v>-0.23906962545163321</v>
      </c>
      <c r="AI103" s="61" t="str">
        <f t="shared" si="60"/>
        <v>Short VOL</v>
      </c>
      <c r="AJ103" s="68" t="str">
        <f t="shared" si="61"/>
        <v>Short VOL</v>
      </c>
      <c r="AK103" s="72" t="str">
        <f t="shared" si="62"/>
        <v>00631L</v>
      </c>
      <c r="AL103" s="73">
        <f t="shared" si="24"/>
        <v>1</v>
      </c>
      <c r="AM103" s="72" t="str">
        <f t="shared" si="66"/>
        <v>00631L</v>
      </c>
      <c r="AN103" s="73">
        <f t="shared" si="25"/>
        <v>1</v>
      </c>
      <c r="AO103" s="74" t="str">
        <f t="shared" si="59"/>
        <v>00631L</v>
      </c>
      <c r="AP103" s="20">
        <f t="shared" si="26"/>
        <v>1</v>
      </c>
      <c r="AQ103" s="74" t="str">
        <f t="shared" si="69"/>
        <v>00631L</v>
      </c>
      <c r="AR103" s="20">
        <f t="shared" si="28"/>
        <v>1</v>
      </c>
      <c r="AS103" s="74" t="str">
        <f t="shared" si="63"/>
        <v>00635U</v>
      </c>
      <c r="AT103" s="20">
        <f t="shared" si="30"/>
        <v>0</v>
      </c>
      <c r="AU103" s="74" t="str">
        <f t="shared" si="31"/>
        <v>00631L</v>
      </c>
      <c r="AV103" s="20">
        <f t="shared" si="32"/>
        <v>1</v>
      </c>
      <c r="AW103" s="74" t="str">
        <f t="shared" si="33"/>
        <v>00631L</v>
      </c>
      <c r="AX103" s="20">
        <f t="shared" si="34"/>
        <v>1</v>
      </c>
      <c r="AY103" s="20">
        <f t="shared" si="35"/>
        <v>0</v>
      </c>
      <c r="AZ103" s="57">
        <v>46169</v>
      </c>
      <c r="BA103" s="75">
        <v>102.4</v>
      </c>
      <c r="BB103" s="33">
        <v>100.1</v>
      </c>
      <c r="BC103" s="76">
        <f t="shared" si="67"/>
        <v>84.5</v>
      </c>
      <c r="BD103" s="76">
        <f t="shared" si="68"/>
        <v>84.854166666666671</v>
      </c>
      <c r="BE103" s="77">
        <f t="shared" si="74"/>
        <v>0.18461538461538454</v>
      </c>
      <c r="BF103" s="77">
        <f t="shared" si="64"/>
        <v>0.20677633194205744</v>
      </c>
      <c r="BG103" s="23"/>
      <c r="BH103" s="23"/>
      <c r="BI103" s="23"/>
      <c r="BJ103" s="23"/>
      <c r="BK103" s="23"/>
      <c r="BL103" s="23"/>
      <c r="BM103" s="23"/>
    </row>
    <row r="104" spans="1:65" ht="15.75" customHeight="1" x14ac:dyDescent="0.4">
      <c r="A104" s="84">
        <v>46167</v>
      </c>
      <c r="B104" s="20">
        <v>19.533000000000001</v>
      </c>
      <c r="C104" s="20">
        <v>21.202999999999999</v>
      </c>
      <c r="D104" s="20">
        <v>21.8</v>
      </c>
      <c r="E104" s="20">
        <v>22.196000000000002</v>
      </c>
      <c r="F104" s="20">
        <v>22.728000000000002</v>
      </c>
      <c r="G104" s="20">
        <v>22.7</v>
      </c>
      <c r="H104" s="58">
        <v>22.518000000000001</v>
      </c>
      <c r="I104" s="59">
        <f t="shared" si="55"/>
        <v>19.842259259259261</v>
      </c>
      <c r="J104" s="59">
        <f t="shared" si="56"/>
        <v>21.313555555555556</v>
      </c>
      <c r="K104" s="60">
        <v>22</v>
      </c>
      <c r="L104" s="61">
        <f t="shared" si="58"/>
        <v>3.7037037037037035E-2</v>
      </c>
      <c r="M104" s="20">
        <v>14.07</v>
      </c>
      <c r="N104" s="62">
        <v>16.59</v>
      </c>
      <c r="O104" s="20">
        <v>20.03</v>
      </c>
      <c r="P104" s="20">
        <v>22.35</v>
      </c>
      <c r="Q104" s="20">
        <v>23.44</v>
      </c>
      <c r="R104" s="63">
        <f t="shared" si="76"/>
        <v>11.720000000000002</v>
      </c>
      <c r="S104" s="64">
        <f t="shared" si="77"/>
        <v>-6.5868263473053551E-3</v>
      </c>
      <c r="T104" s="65">
        <f t="shared" si="78"/>
        <v>0.84810126582278489</v>
      </c>
      <c r="U104" s="65">
        <f t="shared" si="78"/>
        <v>0.82825761357963046</v>
      </c>
      <c r="V104" s="65">
        <f t="shared" si="79"/>
        <v>0.74228187919463084</v>
      </c>
      <c r="W104" s="65">
        <f t="shared" si="80"/>
        <v>0.70776450511945388</v>
      </c>
      <c r="X104" s="61">
        <f t="shared" si="81"/>
        <v>8.5496339527978193E-2</v>
      </c>
      <c r="Y104" s="66">
        <f t="shared" si="82"/>
        <v>1.4507118399711621E-2</v>
      </c>
      <c r="Z104" s="61">
        <f t="shared" si="83"/>
        <v>7.4149635738164438E-2</v>
      </c>
      <c r="AA104" s="67">
        <f t="shared" si="84"/>
        <v>19.842259259259261</v>
      </c>
      <c r="AB104" s="68">
        <f t="shared" si="85"/>
        <v>0.17739602169981925</v>
      </c>
      <c r="AC104" s="69">
        <f t="shared" si="86"/>
        <v>0.1960373272609561</v>
      </c>
      <c r="AD104" s="70">
        <f>_xlfn.PERCENTILE.EXC(AC104:$AC$5675,0.5)</f>
        <v>8.681866550487749E-2</v>
      </c>
      <c r="AE104" s="70">
        <f>_xlfn.PERCENTILE.EXC($AC104:AC$5675,0.35)</f>
        <v>5.034431234634313E-2</v>
      </c>
      <c r="AF104" s="71">
        <f t="shared" si="71"/>
        <v>2.4768695652173885E-2</v>
      </c>
      <c r="AG104" s="70">
        <f t="shared" si="72"/>
        <v>-0.19198182511420461</v>
      </c>
      <c r="AH104" s="70">
        <f t="shared" si="73"/>
        <v>-0.23906962545163321</v>
      </c>
      <c r="AI104" s="61" t="str">
        <f t="shared" si="60"/>
        <v>Short VOL</v>
      </c>
      <c r="AJ104" s="68" t="str">
        <f t="shared" si="61"/>
        <v>Short VOL</v>
      </c>
      <c r="AK104" s="72" t="str">
        <f t="shared" si="62"/>
        <v>00631L</v>
      </c>
      <c r="AL104" s="73">
        <f t="shared" si="24"/>
        <v>1</v>
      </c>
      <c r="AM104" s="72" t="str">
        <f t="shared" si="66"/>
        <v>00631L</v>
      </c>
      <c r="AN104" s="73">
        <f t="shared" si="25"/>
        <v>1</v>
      </c>
      <c r="AO104" s="74" t="str">
        <f t="shared" si="59"/>
        <v>00631L</v>
      </c>
      <c r="AP104" s="20">
        <f t="shared" si="26"/>
        <v>1</v>
      </c>
      <c r="AQ104" s="74" t="str">
        <f t="shared" si="69"/>
        <v>00631L</v>
      </c>
      <c r="AR104" s="20">
        <f t="shared" si="28"/>
        <v>1</v>
      </c>
      <c r="AS104" s="74" t="str">
        <f t="shared" si="63"/>
        <v>00635U</v>
      </c>
      <c r="AT104" s="20">
        <f t="shared" si="30"/>
        <v>0</v>
      </c>
      <c r="AU104" s="74" t="str">
        <f t="shared" si="31"/>
        <v>00631L</v>
      </c>
      <c r="AV104" s="20">
        <f t="shared" si="32"/>
        <v>1</v>
      </c>
      <c r="AW104" s="74" t="str">
        <f t="shared" si="33"/>
        <v>00631L</v>
      </c>
      <c r="AX104" s="20">
        <f t="shared" si="34"/>
        <v>1</v>
      </c>
      <c r="AY104" s="20">
        <f t="shared" si="35"/>
        <v>0</v>
      </c>
      <c r="AZ104" s="57">
        <v>46168</v>
      </c>
      <c r="BA104" s="75">
        <v>101.6</v>
      </c>
      <c r="BB104" s="33">
        <v>100.8</v>
      </c>
      <c r="BC104" s="76">
        <f t="shared" si="67"/>
        <v>84.183333333333351</v>
      </c>
      <c r="BD104" s="76">
        <f t="shared" si="68"/>
        <v>84.525000000000006</v>
      </c>
      <c r="BE104" s="77">
        <f t="shared" si="74"/>
        <v>0.19738665610770115</v>
      </c>
      <c r="BF104" s="77">
        <f t="shared" si="64"/>
        <v>0.20201123927831988</v>
      </c>
      <c r="BG104" s="23"/>
      <c r="BH104" s="23"/>
      <c r="BI104" s="23"/>
      <c r="BJ104" s="23"/>
      <c r="BK104" s="23"/>
      <c r="BL104" s="23"/>
      <c r="BM104" s="23"/>
    </row>
    <row r="105" spans="1:65" ht="15.75" customHeight="1" x14ac:dyDescent="0.4">
      <c r="A105" s="57">
        <v>46164</v>
      </c>
      <c r="B105" s="20">
        <v>19.533000000000001</v>
      </c>
      <c r="C105" s="20">
        <v>21.202999999999999</v>
      </c>
      <c r="D105" s="20">
        <v>21.8</v>
      </c>
      <c r="E105" s="20">
        <v>22.196000000000002</v>
      </c>
      <c r="F105" s="20">
        <v>22.728000000000002</v>
      </c>
      <c r="G105" s="20">
        <v>22.7</v>
      </c>
      <c r="H105" s="58">
        <v>22.518000000000001</v>
      </c>
      <c r="I105" s="59">
        <f t="shared" si="55"/>
        <v>19.656703703703705</v>
      </c>
      <c r="J105" s="59">
        <f t="shared" si="56"/>
        <v>21.24722222222222</v>
      </c>
      <c r="K105" s="60">
        <v>25</v>
      </c>
      <c r="L105" s="61">
        <f t="shared" si="58"/>
        <v>3.7037037037037035E-2</v>
      </c>
      <c r="M105" s="20">
        <v>14.07</v>
      </c>
      <c r="N105" s="62">
        <v>16.7</v>
      </c>
      <c r="O105" s="20">
        <v>20.03</v>
      </c>
      <c r="P105" s="20">
        <v>22.35</v>
      </c>
      <c r="Q105" s="20">
        <v>23.44</v>
      </c>
      <c r="R105" s="63">
        <f t="shared" si="76"/>
        <v>11.610000000000003</v>
      </c>
      <c r="S105" s="64">
        <f t="shared" si="77"/>
        <v>-3.5799522673032381E-3</v>
      </c>
      <c r="T105" s="65">
        <f t="shared" si="78"/>
        <v>0.8425149700598803</v>
      </c>
      <c r="U105" s="65">
        <f t="shared" si="78"/>
        <v>0.83374937593609577</v>
      </c>
      <c r="V105" s="65">
        <f t="shared" si="79"/>
        <v>0.74720357941834448</v>
      </c>
      <c r="W105" s="65">
        <f t="shared" si="80"/>
        <v>0.71245733788395893</v>
      </c>
      <c r="X105" s="61">
        <f t="shared" si="81"/>
        <v>8.5496339527978193E-2</v>
      </c>
      <c r="Y105" s="66">
        <f t="shared" si="82"/>
        <v>1.4507118399711621E-2</v>
      </c>
      <c r="Z105" s="61">
        <f t="shared" si="83"/>
        <v>8.0914813719190876E-2</v>
      </c>
      <c r="AA105" s="67">
        <f t="shared" si="84"/>
        <v>19.656703703703702</v>
      </c>
      <c r="AB105" s="68">
        <f t="shared" si="85"/>
        <v>0.16964071856287438</v>
      </c>
      <c r="AC105" s="69">
        <f t="shared" si="86"/>
        <v>0.17704812597028161</v>
      </c>
      <c r="AD105" s="70">
        <f>_xlfn.PERCENTILE.EXC(AC105:$AC$5675,0.5)</f>
        <v>8.6791893227879377E-2</v>
      </c>
      <c r="AE105" s="70">
        <f>_xlfn.PERCENTILE.EXC($AC105:AC$5675,0.35)</f>
        <v>5.0337909598076741E-2</v>
      </c>
      <c r="AF105" s="71">
        <f t="shared" si="71"/>
        <v>2.4679660642377688E-2</v>
      </c>
      <c r="AG105" s="70">
        <f t="shared" si="72"/>
        <v>-0.19198182511420461</v>
      </c>
      <c r="AH105" s="70">
        <f t="shared" si="73"/>
        <v>-0.23906962545163321</v>
      </c>
      <c r="AI105" s="61" t="str">
        <f t="shared" si="60"/>
        <v>Short VOL</v>
      </c>
      <c r="AJ105" s="68" t="str">
        <f t="shared" si="61"/>
        <v>Short VOL</v>
      </c>
      <c r="AK105" s="72" t="str">
        <f t="shared" si="62"/>
        <v>00631L</v>
      </c>
      <c r="AL105" s="73">
        <f t="shared" si="24"/>
        <v>1</v>
      </c>
      <c r="AM105" s="72" t="str">
        <f t="shared" si="66"/>
        <v>00631L</v>
      </c>
      <c r="AN105" s="73">
        <f t="shared" si="25"/>
        <v>1</v>
      </c>
      <c r="AO105" s="74" t="str">
        <f t="shared" si="59"/>
        <v>00631L</v>
      </c>
      <c r="AP105" s="20">
        <f t="shared" si="26"/>
        <v>1</v>
      </c>
      <c r="AQ105" s="74" t="str">
        <f t="shared" si="69"/>
        <v>00631L</v>
      </c>
      <c r="AR105" s="20">
        <f t="shared" si="28"/>
        <v>1</v>
      </c>
      <c r="AS105" s="74" t="str">
        <f t="shared" si="63"/>
        <v>00631L</v>
      </c>
      <c r="AT105" s="20">
        <f t="shared" si="30"/>
        <v>1</v>
      </c>
      <c r="AU105" s="74" t="str">
        <f t="shared" si="31"/>
        <v>00631L</v>
      </c>
      <c r="AV105" s="20">
        <f t="shared" si="32"/>
        <v>1</v>
      </c>
      <c r="AW105" s="74" t="str">
        <f t="shared" si="33"/>
        <v>00631L</v>
      </c>
      <c r="AX105" s="20">
        <f t="shared" si="34"/>
        <v>1</v>
      </c>
      <c r="AY105" s="20">
        <f t="shared" si="35"/>
        <v>0</v>
      </c>
      <c r="AZ105" s="84">
        <v>46167</v>
      </c>
      <c r="BA105" s="86">
        <v>99.55</v>
      </c>
      <c r="BB105" s="33">
        <v>97.3</v>
      </c>
      <c r="BC105" s="76">
        <f t="shared" si="67"/>
        <v>83.828333333333333</v>
      </c>
      <c r="BD105" s="76">
        <f t="shared" si="68"/>
        <v>84.162500000000009</v>
      </c>
      <c r="BE105" s="77">
        <f t="shared" si="74"/>
        <v>0.1607054098653995</v>
      </c>
      <c r="BF105" s="77">
        <f t="shared" si="64"/>
        <v>0.18283083320956467</v>
      </c>
      <c r="BG105" s="23"/>
      <c r="BH105" s="23"/>
      <c r="BI105" s="23"/>
      <c r="BJ105" s="23"/>
      <c r="BK105" s="23"/>
      <c r="BL105" s="23"/>
      <c r="BM105" s="23"/>
    </row>
    <row r="106" spans="1:65" ht="15.75" customHeight="1" x14ac:dyDescent="0.4">
      <c r="A106" s="57">
        <v>46163</v>
      </c>
      <c r="B106" s="20">
        <v>19.352</v>
      </c>
      <c r="C106" s="20">
        <v>21.129000000000001</v>
      </c>
      <c r="D106" s="20">
        <v>21.675000000000001</v>
      </c>
      <c r="E106" s="20">
        <v>22.1</v>
      </c>
      <c r="F106" s="20">
        <v>22.608000000000001</v>
      </c>
      <c r="G106" s="20">
        <v>22.6</v>
      </c>
      <c r="H106" s="58">
        <v>22.425000000000001</v>
      </c>
      <c r="I106" s="59">
        <f t="shared" si="55"/>
        <v>19.417814814814815</v>
      </c>
      <c r="J106" s="59">
        <f t="shared" si="56"/>
        <v>21.149222222222225</v>
      </c>
      <c r="K106" s="60">
        <v>26</v>
      </c>
      <c r="L106" s="61">
        <f t="shared" si="58"/>
        <v>3.7037037037037035E-2</v>
      </c>
      <c r="M106" s="20">
        <v>14.08</v>
      </c>
      <c r="N106" s="62">
        <v>16.760000000000002</v>
      </c>
      <c r="O106" s="20">
        <v>20</v>
      </c>
      <c r="P106" s="20">
        <v>22.27</v>
      </c>
      <c r="Q106" s="20">
        <v>23.37</v>
      </c>
      <c r="R106" s="63">
        <f t="shared" si="76"/>
        <v>11.429999999999993</v>
      </c>
      <c r="S106" s="64">
        <f t="shared" si="77"/>
        <v>-3.8990825688073376E-2</v>
      </c>
      <c r="T106" s="65">
        <f t="shared" si="78"/>
        <v>0.84009546539379465</v>
      </c>
      <c r="U106" s="65">
        <f t="shared" si="78"/>
        <v>0.83800000000000008</v>
      </c>
      <c r="V106" s="65">
        <f t="shared" si="79"/>
        <v>0.75258194881005847</v>
      </c>
      <c r="W106" s="65">
        <f t="shared" si="80"/>
        <v>0.71715875053487377</v>
      </c>
      <c r="X106" s="61">
        <f t="shared" si="81"/>
        <v>9.1825134353038504E-2</v>
      </c>
      <c r="Y106" s="66">
        <f t="shared" si="82"/>
        <v>1.4705882352941143E-2</v>
      </c>
      <c r="Z106" s="61">
        <f t="shared" si="83"/>
        <v>8.9165924380246606E-2</v>
      </c>
      <c r="AA106" s="67">
        <f t="shared" si="84"/>
        <v>19.417814814814815</v>
      </c>
      <c r="AB106" s="68">
        <f t="shared" si="85"/>
        <v>0.15465393794749394</v>
      </c>
      <c r="AC106" s="69">
        <f t="shared" si="86"/>
        <v>0.15858083620613442</v>
      </c>
      <c r="AD106" s="70">
        <f>_xlfn.PERCENTILE.EXC(AC106:$AC$5675,0.5)</f>
        <v>8.6751309302051827E-2</v>
      </c>
      <c r="AE106" s="70">
        <f>_xlfn.PERCENTILE.EXC($AC106:AC$5675,0.35)</f>
        <v>5.0312446585397727E-2</v>
      </c>
      <c r="AF106" s="71">
        <f t="shared" si="71"/>
        <v>2.443008827975399E-2</v>
      </c>
      <c r="AG106" s="70">
        <f t="shared" si="72"/>
        <v>-0.19198182511420461</v>
      </c>
      <c r="AH106" s="70">
        <f t="shared" si="73"/>
        <v>-0.23906962545163321</v>
      </c>
      <c r="AI106" s="61" t="str">
        <f t="shared" si="60"/>
        <v>Short VOL</v>
      </c>
      <c r="AJ106" s="68" t="str">
        <f t="shared" si="61"/>
        <v>Short VOL</v>
      </c>
      <c r="AK106" s="72" t="str">
        <f t="shared" si="62"/>
        <v>00631L</v>
      </c>
      <c r="AL106" s="73">
        <f t="shared" si="24"/>
        <v>1</v>
      </c>
      <c r="AM106" s="72" t="str">
        <f t="shared" si="66"/>
        <v>00631L</v>
      </c>
      <c r="AN106" s="73">
        <f t="shared" si="25"/>
        <v>1</v>
      </c>
      <c r="AO106" s="74" t="str">
        <f t="shared" si="59"/>
        <v>00631L</v>
      </c>
      <c r="AP106" s="20">
        <f t="shared" si="26"/>
        <v>1</v>
      </c>
      <c r="AQ106" s="74" t="str">
        <f t="shared" si="69"/>
        <v>00631L</v>
      </c>
      <c r="AR106" s="20">
        <f t="shared" si="28"/>
        <v>1</v>
      </c>
      <c r="AS106" s="74" t="str">
        <f t="shared" si="63"/>
        <v>00631L</v>
      </c>
      <c r="AT106" s="20">
        <f t="shared" si="30"/>
        <v>1</v>
      </c>
      <c r="AU106" s="74" t="str">
        <f t="shared" si="31"/>
        <v>00631L</v>
      </c>
      <c r="AV106" s="20">
        <f t="shared" si="32"/>
        <v>1</v>
      </c>
      <c r="AW106" s="74" t="str">
        <f t="shared" si="33"/>
        <v>00631L</v>
      </c>
      <c r="AX106" s="20">
        <f t="shared" si="34"/>
        <v>1</v>
      </c>
      <c r="AY106" s="20">
        <f t="shared" si="35"/>
        <v>0</v>
      </c>
      <c r="AZ106" s="57">
        <v>46164</v>
      </c>
      <c r="BA106" s="75">
        <v>96.3</v>
      </c>
      <c r="BB106" s="33">
        <v>95.85</v>
      </c>
      <c r="BC106" s="76">
        <f t="shared" si="67"/>
        <v>83.496666666666655</v>
      </c>
      <c r="BD106" s="76">
        <f t="shared" si="68"/>
        <v>83.811666666666667</v>
      </c>
      <c r="BE106" s="77">
        <f t="shared" si="74"/>
        <v>0.1479500179647891</v>
      </c>
      <c r="BF106" s="77">
        <f t="shared" si="64"/>
        <v>0.14900471294768028</v>
      </c>
      <c r="BG106" s="23"/>
      <c r="BH106" s="23"/>
      <c r="BI106" s="23"/>
      <c r="BJ106" s="23"/>
      <c r="BK106" s="23"/>
      <c r="BL106" s="23"/>
      <c r="BM106" s="23"/>
    </row>
    <row r="107" spans="1:65" ht="15.75" customHeight="1" x14ac:dyDescent="0.4">
      <c r="A107" s="78">
        <v>46162</v>
      </c>
      <c r="B107" s="79">
        <v>19.992000000000001</v>
      </c>
      <c r="C107" s="79">
        <v>21.491</v>
      </c>
      <c r="D107" s="79">
        <v>21.948</v>
      </c>
      <c r="E107" s="79">
        <v>22.324999999999999</v>
      </c>
      <c r="F107" s="79">
        <v>22.847999999999999</v>
      </c>
      <c r="G107" s="79">
        <v>22.824999999999999</v>
      </c>
      <c r="H107" s="80">
        <v>22.574999999999999</v>
      </c>
      <c r="I107" s="81">
        <f t="shared" si="55"/>
        <v>19.992000000000001</v>
      </c>
      <c r="J107" s="81">
        <f t="shared" si="56"/>
        <v>21.491</v>
      </c>
      <c r="K107" s="82">
        <v>27</v>
      </c>
      <c r="L107" s="83">
        <f t="shared" si="58"/>
        <v>3.7037037037037035E-2</v>
      </c>
      <c r="M107" s="20">
        <v>15.14</v>
      </c>
      <c r="N107" s="62">
        <v>17.440000000000001</v>
      </c>
      <c r="O107" s="20">
        <v>20.76</v>
      </c>
      <c r="P107" s="20">
        <v>22.81</v>
      </c>
      <c r="Q107" s="20">
        <v>23.71</v>
      </c>
      <c r="R107" s="63">
        <f t="shared" si="76"/>
        <v>10.990000000000002</v>
      </c>
      <c r="S107" s="64">
        <f t="shared" si="77"/>
        <v>-3.4330011074196982E-2</v>
      </c>
      <c r="T107" s="65">
        <f t="shared" si="78"/>
        <v>0.86811926605504586</v>
      </c>
      <c r="U107" s="65">
        <f t="shared" si="78"/>
        <v>0.84007707129094411</v>
      </c>
      <c r="V107" s="65">
        <f t="shared" si="79"/>
        <v>0.76457693993862352</v>
      </c>
      <c r="W107" s="65">
        <f t="shared" si="80"/>
        <v>0.73555461830451285</v>
      </c>
      <c r="X107" s="61">
        <f t="shared" si="81"/>
        <v>7.4979991996798653E-2</v>
      </c>
      <c r="Y107" s="66">
        <f t="shared" si="82"/>
        <v>1.1198208286674132E-2</v>
      </c>
      <c r="Z107" s="61">
        <f t="shared" si="83"/>
        <v>7.4979991996798653E-2</v>
      </c>
      <c r="AA107" s="67">
        <f t="shared" si="84"/>
        <v>19.992000000000001</v>
      </c>
      <c r="AB107" s="68">
        <f t="shared" si="85"/>
        <v>0.14633027522935776</v>
      </c>
      <c r="AC107" s="69">
        <f t="shared" si="86"/>
        <v>0.14633027522935776</v>
      </c>
      <c r="AD107" s="70">
        <f>_xlfn.PERCENTILE.EXC(AC107:$AC$5675,0.5)</f>
        <v>8.6710725376224276E-2</v>
      </c>
      <c r="AE107" s="70">
        <f>_xlfn.PERCENTILE.EXC($AC107:AC$5675,0.35)</f>
        <v>5.0261569886835222E-2</v>
      </c>
      <c r="AF107" s="71">
        <f t="shared" si="71"/>
        <v>2.4199261791127361E-2</v>
      </c>
      <c r="AG107" s="70">
        <f t="shared" si="72"/>
        <v>-0.19198182511420461</v>
      </c>
      <c r="AH107" s="70">
        <f t="shared" si="73"/>
        <v>-0.23906962545163321</v>
      </c>
      <c r="AI107" s="61" t="str">
        <f t="shared" si="60"/>
        <v>Short VOL</v>
      </c>
      <c r="AJ107" s="68" t="str">
        <f t="shared" si="61"/>
        <v>Short VOL</v>
      </c>
      <c r="AK107" s="72" t="str">
        <f t="shared" si="62"/>
        <v>00631L</v>
      </c>
      <c r="AL107" s="73">
        <f t="shared" si="24"/>
        <v>1</v>
      </c>
      <c r="AM107" s="72" t="str">
        <f t="shared" si="66"/>
        <v>00631L</v>
      </c>
      <c r="AN107" s="73">
        <f t="shared" si="25"/>
        <v>1</v>
      </c>
      <c r="AO107" s="74" t="str">
        <f t="shared" si="59"/>
        <v>00631L</v>
      </c>
      <c r="AP107" s="20">
        <f t="shared" si="26"/>
        <v>1</v>
      </c>
      <c r="AQ107" s="74" t="str">
        <f t="shared" si="69"/>
        <v>00631L</v>
      </c>
      <c r="AR107" s="20">
        <f t="shared" si="28"/>
        <v>1</v>
      </c>
      <c r="AS107" s="74" t="str">
        <f t="shared" si="63"/>
        <v>00631L</v>
      </c>
      <c r="AT107" s="20">
        <f t="shared" si="30"/>
        <v>1</v>
      </c>
      <c r="AU107" s="74" t="str">
        <f t="shared" si="31"/>
        <v>00631L</v>
      </c>
      <c r="AV107" s="20">
        <f t="shared" si="32"/>
        <v>1</v>
      </c>
      <c r="AW107" s="74" t="str">
        <f t="shared" si="33"/>
        <v>00631L</v>
      </c>
      <c r="AX107" s="20">
        <f t="shared" si="34"/>
        <v>1</v>
      </c>
      <c r="AY107" s="20">
        <f t="shared" si="35"/>
        <v>0</v>
      </c>
      <c r="AZ107" s="57">
        <v>46163</v>
      </c>
      <c r="BA107" s="75">
        <v>94.8</v>
      </c>
      <c r="BB107" s="33">
        <v>92.5</v>
      </c>
      <c r="BC107" s="76">
        <f t="shared" si="67"/>
        <v>83.185833333333321</v>
      </c>
      <c r="BD107" s="76">
        <f t="shared" si="68"/>
        <v>83.479166666666657</v>
      </c>
      <c r="BE107" s="77">
        <f t="shared" si="74"/>
        <v>0.11196818368512283</v>
      </c>
      <c r="BF107" s="77">
        <f t="shared" si="64"/>
        <v>0.13561267781382591</v>
      </c>
      <c r="BG107" s="23"/>
      <c r="BH107" s="23"/>
      <c r="BI107" s="23"/>
      <c r="BJ107" s="23"/>
      <c r="BK107" s="23"/>
      <c r="BL107" s="23"/>
      <c r="BM107" s="23"/>
    </row>
    <row r="108" spans="1:65" ht="15.75" customHeight="1" x14ac:dyDescent="0.4">
      <c r="A108" s="57">
        <v>46161</v>
      </c>
      <c r="B108" s="20">
        <v>20.417000000000002</v>
      </c>
      <c r="C108" s="20">
        <v>21.725000000000001</v>
      </c>
      <c r="D108" s="20">
        <v>22.196999999999999</v>
      </c>
      <c r="E108" s="20">
        <v>22.527999999999999</v>
      </c>
      <c r="F108" s="20">
        <v>22.998000000000001</v>
      </c>
      <c r="G108" s="20">
        <v>22.957000000000001</v>
      </c>
      <c r="H108" s="58">
        <v>22.675000000000001</v>
      </c>
      <c r="I108" s="59">
        <f t="shared" ref="I108:I171" si="87">C108-((C108-B108)*K108*L108)</f>
        <v>21.725000000000001</v>
      </c>
      <c r="J108" s="59">
        <f t="shared" ref="J108:J171" si="88">D108-((D108-C108)*K108*L108)</f>
        <v>22.196999999999999</v>
      </c>
      <c r="K108" s="60">
        <v>0</v>
      </c>
      <c r="L108" s="61">
        <f t="shared" si="58"/>
        <v>2.9411764705882353E-2</v>
      </c>
      <c r="M108" s="20">
        <v>16.64</v>
      </c>
      <c r="N108" s="62">
        <v>18.059999999999999</v>
      </c>
      <c r="O108" s="20">
        <v>21.12</v>
      </c>
      <c r="P108" s="20">
        <v>23.01</v>
      </c>
      <c r="Q108" s="20">
        <v>23.79</v>
      </c>
      <c r="R108" s="63">
        <f t="shared" si="76"/>
        <v>9.43</v>
      </c>
      <c r="S108" s="64">
        <f t="shared" si="77"/>
        <v>1.3468013468013381E-2</v>
      </c>
      <c r="T108" s="65">
        <f t="shared" si="78"/>
        <v>0.921373200442968</v>
      </c>
      <c r="U108" s="65">
        <f t="shared" si="78"/>
        <v>0.85511363636363624</v>
      </c>
      <c r="V108" s="65">
        <f t="shared" si="79"/>
        <v>0.78487614080834411</v>
      </c>
      <c r="W108" s="65">
        <f t="shared" si="80"/>
        <v>0.75914249684741486</v>
      </c>
      <c r="X108" s="61">
        <f t="shared" si="81"/>
        <v>6.4064260175344057E-2</v>
      </c>
      <c r="Y108" s="66">
        <f t="shared" si="82"/>
        <v>6.5252130681819082E-3</v>
      </c>
      <c r="Z108" s="61">
        <f t="shared" si="83"/>
        <v>2.1726121979286431E-2</v>
      </c>
      <c r="AA108" s="67">
        <f t="shared" si="84"/>
        <v>21.725000000000001</v>
      </c>
      <c r="AB108" s="68">
        <f t="shared" si="85"/>
        <v>0.13050941306755276</v>
      </c>
      <c r="AC108" s="69">
        <f t="shared" si="86"/>
        <v>0.20293466223698797</v>
      </c>
      <c r="AD108" s="70">
        <f>_xlfn.PERCENTILE.EXC(AC108:$AC$5675,0.5)</f>
        <v>8.6692235254889088E-2</v>
      </c>
      <c r="AE108" s="70">
        <f>_xlfn.PERCENTILE.EXC($AC108:AC$5675,0.35)</f>
        <v>5.0210693188272745E-2</v>
      </c>
      <c r="AF108" s="71">
        <f t="shared" si="71"/>
        <v>2.4199261791127361E-2</v>
      </c>
      <c r="AG108" s="70">
        <f t="shared" si="72"/>
        <v>-0.19198182511420461</v>
      </c>
      <c r="AH108" s="70">
        <f t="shared" si="73"/>
        <v>-0.23906962545163321</v>
      </c>
      <c r="AI108" s="61" t="str">
        <f t="shared" si="60"/>
        <v>Short VOL</v>
      </c>
      <c r="AJ108" s="68" t="str">
        <f t="shared" si="61"/>
        <v>Short VOL</v>
      </c>
      <c r="AK108" s="72" t="str">
        <f t="shared" si="62"/>
        <v>00631L</v>
      </c>
      <c r="AL108" s="73">
        <f t="shared" si="24"/>
        <v>1</v>
      </c>
      <c r="AM108" s="72" t="str">
        <f t="shared" si="66"/>
        <v>00631L</v>
      </c>
      <c r="AN108" s="73">
        <f t="shared" si="25"/>
        <v>1</v>
      </c>
      <c r="AO108" s="74" t="str">
        <f t="shared" si="59"/>
        <v>00631L</v>
      </c>
      <c r="AP108" s="20">
        <f t="shared" si="26"/>
        <v>1</v>
      </c>
      <c r="AQ108" s="74" t="str">
        <f t="shared" si="69"/>
        <v>00631L</v>
      </c>
      <c r="AR108" s="20">
        <f t="shared" si="28"/>
        <v>1</v>
      </c>
      <c r="AS108" s="74" t="str">
        <f t="shared" si="63"/>
        <v>00631L</v>
      </c>
      <c r="AT108" s="20">
        <f t="shared" si="30"/>
        <v>1</v>
      </c>
      <c r="AU108" s="74" t="str">
        <f t="shared" si="31"/>
        <v>00631L</v>
      </c>
      <c r="AV108" s="20">
        <f t="shared" si="32"/>
        <v>1</v>
      </c>
      <c r="AW108" s="74" t="str">
        <f t="shared" si="33"/>
        <v>00631L</v>
      </c>
      <c r="AX108" s="20">
        <f t="shared" si="34"/>
        <v>1</v>
      </c>
      <c r="AY108" s="20">
        <f t="shared" si="35"/>
        <v>0</v>
      </c>
      <c r="AZ108" s="78">
        <v>46162</v>
      </c>
      <c r="BA108" s="85">
        <v>93</v>
      </c>
      <c r="BB108" s="33">
        <v>93.1</v>
      </c>
      <c r="BC108" s="76">
        <f t="shared" si="67"/>
        <v>82.902499999999989</v>
      </c>
      <c r="BD108" s="76">
        <f t="shared" si="68"/>
        <v>83.194166666666661</v>
      </c>
      <c r="BE108" s="77">
        <f t="shared" si="74"/>
        <v>0.12300594071348882</v>
      </c>
      <c r="BF108" s="77">
        <f t="shared" si="64"/>
        <v>0.11786683761882352</v>
      </c>
      <c r="BG108" s="23"/>
      <c r="BH108" s="23"/>
      <c r="BI108" s="23"/>
      <c r="BJ108" s="23"/>
      <c r="BK108" s="23"/>
      <c r="BL108" s="23"/>
      <c r="BM108" s="23"/>
    </row>
    <row r="109" spans="1:65" ht="15.75" customHeight="1" x14ac:dyDescent="0.4">
      <c r="A109" s="57">
        <v>46160</v>
      </c>
      <c r="B109" s="20">
        <v>17.623000000000001</v>
      </c>
      <c r="C109" s="20">
        <v>20.280999999999999</v>
      </c>
      <c r="D109" s="20">
        <v>21.571999999999999</v>
      </c>
      <c r="E109" s="20">
        <v>22.091999999999999</v>
      </c>
      <c r="F109" s="20">
        <v>22.5</v>
      </c>
      <c r="G109" s="20">
        <v>23</v>
      </c>
      <c r="H109" s="58">
        <v>23.001000000000001</v>
      </c>
      <c r="I109" s="59">
        <f t="shared" si="87"/>
        <v>20.202823529411763</v>
      </c>
      <c r="J109" s="59">
        <f t="shared" si="88"/>
        <v>21.534029411764706</v>
      </c>
      <c r="K109" s="60">
        <v>1</v>
      </c>
      <c r="L109" s="61">
        <f t="shared" si="58"/>
        <v>2.9411764705882353E-2</v>
      </c>
      <c r="M109" s="20">
        <v>16.86</v>
      </c>
      <c r="N109" s="62">
        <v>17.82</v>
      </c>
      <c r="O109" s="20">
        <v>20.92</v>
      </c>
      <c r="P109" s="20">
        <v>22.86</v>
      </c>
      <c r="Q109" s="20">
        <v>23.69</v>
      </c>
      <c r="R109" s="63">
        <f t="shared" si="76"/>
        <v>9.1000000000000014</v>
      </c>
      <c r="S109" s="64">
        <f t="shared" si="77"/>
        <v>-2.2490400438837089E-2</v>
      </c>
      <c r="T109" s="65">
        <f t="shared" si="78"/>
        <v>0.94612794612794604</v>
      </c>
      <c r="U109" s="65">
        <f t="shared" si="78"/>
        <v>0.85181644359464626</v>
      </c>
      <c r="V109" s="65">
        <f t="shared" si="79"/>
        <v>0.77952755905511817</v>
      </c>
      <c r="W109" s="65">
        <f t="shared" si="80"/>
        <v>0.75221612494723511</v>
      </c>
      <c r="X109" s="61">
        <f t="shared" si="81"/>
        <v>0.15082562560290516</v>
      </c>
      <c r="Y109" s="66">
        <f t="shared" si="82"/>
        <v>4.114611624117339E-2</v>
      </c>
      <c r="Z109" s="61">
        <f t="shared" si="83"/>
        <v>6.5892070997647503E-2</v>
      </c>
      <c r="AA109" s="67">
        <f t="shared" si="84"/>
        <v>20.202823529411766</v>
      </c>
      <c r="AB109" s="68">
        <f t="shared" si="85"/>
        <v>-1.1054994388327676E-2</v>
      </c>
      <c r="AC109" s="69">
        <f t="shared" si="86"/>
        <v>0.13371624744173771</v>
      </c>
      <c r="AD109" s="70">
        <f>_xlfn.PERCENTILE.EXC(AC109:$AC$5675,0.5)</f>
        <v>8.6673745133553887E-2</v>
      </c>
      <c r="AE109" s="70">
        <f>_xlfn.PERCENTILE.EXC($AC109:AC$5675,0.35)</f>
        <v>5.0188762316750721E-2</v>
      </c>
      <c r="AF109" s="71">
        <f t="shared" si="71"/>
        <v>2.4116267056731332E-2</v>
      </c>
      <c r="AG109" s="70">
        <f t="shared" si="72"/>
        <v>-0.19198182511420461</v>
      </c>
      <c r="AH109" s="70">
        <f t="shared" si="73"/>
        <v>-0.23906962545163321</v>
      </c>
      <c r="AI109" s="61" t="str">
        <f t="shared" si="60"/>
        <v>Short VOL</v>
      </c>
      <c r="AJ109" s="68" t="str">
        <f t="shared" si="61"/>
        <v>Short VOL</v>
      </c>
      <c r="AK109" s="72" t="str">
        <f t="shared" si="62"/>
        <v>00631L</v>
      </c>
      <c r="AL109" s="73">
        <f t="shared" si="24"/>
        <v>1</v>
      </c>
      <c r="AM109" s="72" t="str">
        <f t="shared" si="66"/>
        <v>00631L</v>
      </c>
      <c r="AN109" s="73">
        <f t="shared" si="25"/>
        <v>1</v>
      </c>
      <c r="AO109" s="74" t="str">
        <f t="shared" si="59"/>
        <v>00631L</v>
      </c>
      <c r="AP109" s="20">
        <f t="shared" si="26"/>
        <v>1</v>
      </c>
      <c r="AQ109" s="74" t="str">
        <f t="shared" si="69"/>
        <v>00631L</v>
      </c>
      <c r="AR109" s="20">
        <f t="shared" si="28"/>
        <v>1</v>
      </c>
      <c r="AS109" s="74" t="str">
        <f t="shared" si="63"/>
        <v>00631L</v>
      </c>
      <c r="AT109" s="20">
        <f t="shared" si="30"/>
        <v>1</v>
      </c>
      <c r="AU109" s="74" t="str">
        <f t="shared" si="31"/>
        <v>00631L</v>
      </c>
      <c r="AV109" s="20">
        <f t="shared" si="32"/>
        <v>1</v>
      </c>
      <c r="AW109" s="74" t="str">
        <f t="shared" si="33"/>
        <v>00631L</v>
      </c>
      <c r="AX109" s="20">
        <f t="shared" si="34"/>
        <v>1</v>
      </c>
      <c r="AY109" s="20">
        <f t="shared" si="35"/>
        <v>0</v>
      </c>
      <c r="AZ109" s="57">
        <v>46161</v>
      </c>
      <c r="BA109" s="75">
        <v>94.35</v>
      </c>
      <c r="BB109" s="33">
        <v>94.9</v>
      </c>
      <c r="BC109" s="76">
        <f t="shared" si="67"/>
        <v>82.583333333333314</v>
      </c>
      <c r="BD109" s="76">
        <f t="shared" si="68"/>
        <v>82.923333333333332</v>
      </c>
      <c r="BE109" s="77">
        <f t="shared" si="74"/>
        <v>0.14914228052472284</v>
      </c>
      <c r="BF109" s="77">
        <f t="shared" si="64"/>
        <v>0.13779796599268396</v>
      </c>
      <c r="BG109" s="23"/>
      <c r="BH109" s="23"/>
      <c r="BI109" s="23"/>
      <c r="BJ109" s="23"/>
      <c r="BK109" s="23"/>
      <c r="BL109" s="23"/>
      <c r="BM109" s="23"/>
    </row>
    <row r="110" spans="1:65" ht="15.75" customHeight="1" x14ac:dyDescent="0.4">
      <c r="A110" s="57">
        <v>46157</v>
      </c>
      <c r="B110" s="20">
        <v>19.106000000000002</v>
      </c>
      <c r="C110" s="20">
        <v>20.655999999999999</v>
      </c>
      <c r="D110" s="20">
        <v>21.826000000000001</v>
      </c>
      <c r="E110" s="20">
        <v>22.23</v>
      </c>
      <c r="F110" s="20">
        <v>22.574999999999999</v>
      </c>
      <c r="G110" s="20">
        <v>23.071000000000002</v>
      </c>
      <c r="H110" s="58">
        <v>23.024999999999999</v>
      </c>
      <c r="I110" s="59">
        <f t="shared" si="87"/>
        <v>20.473647058823527</v>
      </c>
      <c r="J110" s="59">
        <f t="shared" si="88"/>
        <v>21.688352941176472</v>
      </c>
      <c r="K110" s="60">
        <v>4</v>
      </c>
      <c r="L110" s="61">
        <f t="shared" si="58"/>
        <v>2.9411764705882353E-2</v>
      </c>
      <c r="M110" s="20">
        <v>16.37</v>
      </c>
      <c r="N110" s="62">
        <v>18.23</v>
      </c>
      <c r="O110" s="20">
        <v>21.36</v>
      </c>
      <c r="P110" s="20">
        <v>23.25</v>
      </c>
      <c r="Q110" s="20">
        <v>24.04</v>
      </c>
      <c r="R110" s="63">
        <f t="shared" si="76"/>
        <v>10.009999999999998</v>
      </c>
      <c r="S110" s="64">
        <f t="shared" si="77"/>
        <v>5.6199304750868991E-2</v>
      </c>
      <c r="T110" s="65">
        <f t="shared" si="78"/>
        <v>0.89797037849698302</v>
      </c>
      <c r="U110" s="65">
        <f t="shared" si="78"/>
        <v>0.85346441947565543</v>
      </c>
      <c r="V110" s="65">
        <f t="shared" si="79"/>
        <v>0.78408602150537632</v>
      </c>
      <c r="W110" s="65">
        <f t="shared" si="80"/>
        <v>0.75831946755407653</v>
      </c>
      <c r="X110" s="61">
        <f t="shared" si="81"/>
        <v>8.1126347744163982E-2</v>
      </c>
      <c r="Y110" s="66">
        <f t="shared" si="82"/>
        <v>3.5762483130904098E-2</v>
      </c>
      <c r="Z110" s="61">
        <f t="shared" si="83"/>
        <v>5.9330215025341228E-2</v>
      </c>
      <c r="AA110" s="67">
        <f t="shared" si="84"/>
        <v>20.473647058823527</v>
      </c>
      <c r="AB110" s="68">
        <f t="shared" si="85"/>
        <v>4.8052660449808077E-2</v>
      </c>
      <c r="AC110" s="69">
        <f t="shared" si="86"/>
        <v>0.12307444096673212</v>
      </c>
      <c r="AD110" s="70">
        <f>_xlfn.PERCENTILE.EXC(AC110:$AC$5675,0.5)</f>
        <v>8.6563689609383432E-2</v>
      </c>
      <c r="AE110" s="70">
        <f>_xlfn.PERCENTILE.EXC($AC110:AC$5675,0.35)</f>
        <v>5.0188540815509011E-2</v>
      </c>
      <c r="AF110" s="71">
        <f t="shared" si="71"/>
        <v>2.3938878477496209E-2</v>
      </c>
      <c r="AG110" s="70">
        <f t="shared" si="72"/>
        <v>-0.19198182511420461</v>
      </c>
      <c r="AH110" s="70">
        <f t="shared" si="73"/>
        <v>-0.23906962545163321</v>
      </c>
      <c r="AI110" s="61" t="str">
        <f t="shared" si="60"/>
        <v>Short VOL</v>
      </c>
      <c r="AJ110" s="68" t="str">
        <f t="shared" si="61"/>
        <v>Short VOL</v>
      </c>
      <c r="AK110" s="72" t="str">
        <f t="shared" si="62"/>
        <v>00631L</v>
      </c>
      <c r="AL110" s="73">
        <f t="shared" si="24"/>
        <v>1</v>
      </c>
      <c r="AM110" s="72" t="str">
        <f t="shared" si="66"/>
        <v>00631L</v>
      </c>
      <c r="AN110" s="73">
        <f t="shared" si="25"/>
        <v>1</v>
      </c>
      <c r="AO110" s="74" t="str">
        <f t="shared" si="59"/>
        <v>00631L</v>
      </c>
      <c r="AP110" s="20">
        <f t="shared" si="26"/>
        <v>1</v>
      </c>
      <c r="AQ110" s="74" t="str">
        <f t="shared" si="69"/>
        <v>00631L</v>
      </c>
      <c r="AR110" s="20">
        <f t="shared" si="28"/>
        <v>1</v>
      </c>
      <c r="AS110" s="74" t="str">
        <f t="shared" si="63"/>
        <v>00631L</v>
      </c>
      <c r="AT110" s="20">
        <f t="shared" si="30"/>
        <v>1</v>
      </c>
      <c r="AU110" s="74" t="str">
        <f t="shared" si="31"/>
        <v>00631L</v>
      </c>
      <c r="AV110" s="20">
        <f t="shared" si="32"/>
        <v>1</v>
      </c>
      <c r="AW110" s="74" t="str">
        <f t="shared" si="33"/>
        <v>00631L</v>
      </c>
      <c r="AX110" s="20">
        <f t="shared" si="34"/>
        <v>1</v>
      </c>
      <c r="AY110" s="20">
        <f t="shared" si="35"/>
        <v>0</v>
      </c>
      <c r="AZ110" s="57">
        <v>46160</v>
      </c>
      <c r="BA110" s="75">
        <v>94</v>
      </c>
      <c r="BB110" s="33">
        <v>95.4</v>
      </c>
      <c r="BC110" s="76">
        <f t="shared" si="67"/>
        <v>82.199999999999974</v>
      </c>
      <c r="BD110" s="76">
        <f t="shared" si="68"/>
        <v>82.568333333333314</v>
      </c>
      <c r="BE110" s="77">
        <f t="shared" si="74"/>
        <v>0.16058394160583986</v>
      </c>
      <c r="BF110" s="77">
        <f t="shared" si="64"/>
        <v>0.13845097999636691</v>
      </c>
      <c r="BG110" s="23"/>
      <c r="BH110" s="23"/>
      <c r="BI110" s="23"/>
      <c r="BJ110" s="23"/>
      <c r="BK110" s="23"/>
      <c r="BL110" s="23"/>
      <c r="BM110" s="23"/>
    </row>
    <row r="111" spans="1:65" ht="15.75" customHeight="1" x14ac:dyDescent="0.4">
      <c r="A111" s="57">
        <v>46156</v>
      </c>
      <c r="B111" s="20">
        <v>18.363</v>
      </c>
      <c r="C111" s="20">
        <v>20.538</v>
      </c>
      <c r="D111" s="20">
        <v>21.79</v>
      </c>
      <c r="E111" s="20">
        <v>22.192</v>
      </c>
      <c r="F111" s="20">
        <v>22.498999999999999</v>
      </c>
      <c r="G111" s="20">
        <v>23.030999999999999</v>
      </c>
      <c r="H111" s="58">
        <v>23.050999999999998</v>
      </c>
      <c r="I111" s="59">
        <f t="shared" si="87"/>
        <v>20.218147058823529</v>
      </c>
      <c r="J111" s="59">
        <f t="shared" si="88"/>
        <v>21.605882352941176</v>
      </c>
      <c r="K111" s="60">
        <v>5</v>
      </c>
      <c r="L111" s="61">
        <f t="shared" si="58"/>
        <v>2.9411764705882353E-2</v>
      </c>
      <c r="M111" s="20">
        <v>15.14</v>
      </c>
      <c r="N111" s="62">
        <v>17.260000000000002</v>
      </c>
      <c r="O111" s="20">
        <v>20.85</v>
      </c>
      <c r="P111" s="20">
        <v>22.98</v>
      </c>
      <c r="Q111" s="20">
        <v>23.95</v>
      </c>
      <c r="R111" s="63">
        <f t="shared" si="76"/>
        <v>11.429999999999993</v>
      </c>
      <c r="S111" s="64">
        <f t="shared" si="77"/>
        <v>-3.4135422495802988E-2</v>
      </c>
      <c r="T111" s="65">
        <f t="shared" si="78"/>
        <v>0.87717265353418306</v>
      </c>
      <c r="U111" s="65">
        <f t="shared" si="78"/>
        <v>0.82781774580335732</v>
      </c>
      <c r="V111" s="65">
        <f t="shared" si="79"/>
        <v>0.75108790252393387</v>
      </c>
      <c r="W111" s="65">
        <f t="shared" si="80"/>
        <v>0.72066805845511495</v>
      </c>
      <c r="X111" s="61">
        <f t="shared" si="81"/>
        <v>0.11844469857866366</v>
      </c>
      <c r="Y111" s="66">
        <f t="shared" si="82"/>
        <v>3.8707642393655289E-2</v>
      </c>
      <c r="Z111" s="61">
        <f t="shared" si="83"/>
        <v>6.8638104673000508E-2</v>
      </c>
      <c r="AA111" s="67">
        <f t="shared" si="84"/>
        <v>20.218147058823529</v>
      </c>
      <c r="AB111" s="68">
        <f t="shared" si="85"/>
        <v>6.3904982618771602E-2</v>
      </c>
      <c r="AC111" s="69">
        <f t="shared" si="86"/>
        <v>0.17138743098629938</v>
      </c>
      <c r="AD111" s="70">
        <f>_xlfn.PERCENTILE.EXC(AC111:$AC$5675,0.5)</f>
        <v>8.6453634085212991E-2</v>
      </c>
      <c r="AE111" s="70">
        <f>_xlfn.PERCENTILE.EXC($AC111:AC$5675,0.35)</f>
        <v>5.0188319314267295E-2</v>
      </c>
      <c r="AF111" s="71">
        <f t="shared" si="71"/>
        <v>2.373242949852835E-2</v>
      </c>
      <c r="AG111" s="70">
        <f t="shared" si="72"/>
        <v>-0.19198182511420461</v>
      </c>
      <c r="AH111" s="70">
        <f t="shared" si="73"/>
        <v>-0.23906962545163321</v>
      </c>
      <c r="AI111" s="61" t="str">
        <f t="shared" si="60"/>
        <v>Short VOL</v>
      </c>
      <c r="AJ111" s="68" t="str">
        <f t="shared" si="61"/>
        <v>Short VOL</v>
      </c>
      <c r="AK111" s="72" t="str">
        <f t="shared" si="62"/>
        <v>00631L</v>
      </c>
      <c r="AL111" s="73">
        <f t="shared" si="24"/>
        <v>1</v>
      </c>
      <c r="AM111" s="72" t="str">
        <f t="shared" si="66"/>
        <v>00631L</v>
      </c>
      <c r="AN111" s="73">
        <f t="shared" si="25"/>
        <v>1</v>
      </c>
      <c r="AO111" s="74" t="str">
        <f t="shared" si="59"/>
        <v>00631L</v>
      </c>
      <c r="AP111" s="20">
        <f t="shared" si="26"/>
        <v>1</v>
      </c>
      <c r="AQ111" s="74" t="str">
        <f t="shared" si="69"/>
        <v>00631L</v>
      </c>
      <c r="AR111" s="20">
        <f t="shared" si="28"/>
        <v>1</v>
      </c>
      <c r="AS111" s="74" t="str">
        <f t="shared" si="63"/>
        <v>00631L</v>
      </c>
      <c r="AT111" s="20">
        <f t="shared" si="30"/>
        <v>1</v>
      </c>
      <c r="AU111" s="74" t="str">
        <f t="shared" si="31"/>
        <v>00631L</v>
      </c>
      <c r="AV111" s="20">
        <f t="shared" si="32"/>
        <v>1</v>
      </c>
      <c r="AW111" s="74" t="str">
        <f t="shared" si="33"/>
        <v>00631L</v>
      </c>
      <c r="AX111" s="20">
        <f t="shared" si="34"/>
        <v>1</v>
      </c>
      <c r="AY111" s="20">
        <f t="shared" si="35"/>
        <v>0</v>
      </c>
      <c r="AZ111" s="57">
        <v>46157</v>
      </c>
      <c r="BA111" s="75">
        <v>97.65</v>
      </c>
      <c r="BB111" s="33">
        <v>96.05</v>
      </c>
      <c r="BC111" s="76">
        <f t="shared" si="67"/>
        <v>81.809999999999974</v>
      </c>
      <c r="BD111" s="76">
        <f t="shared" si="68"/>
        <v>82.237499999999969</v>
      </c>
      <c r="BE111" s="77">
        <f t="shared" si="74"/>
        <v>0.17406185062950774</v>
      </c>
      <c r="BF111" s="77">
        <f t="shared" si="64"/>
        <v>0.18741450068399504</v>
      </c>
      <c r="BG111" s="23"/>
      <c r="BH111" s="23"/>
      <c r="BI111" s="23"/>
      <c r="BJ111" s="23"/>
      <c r="BK111" s="23"/>
      <c r="BL111" s="23"/>
      <c r="BM111" s="23"/>
    </row>
    <row r="112" spans="1:65" ht="15.75" customHeight="1" x14ac:dyDescent="0.4">
      <c r="A112" s="57">
        <v>46155</v>
      </c>
      <c r="B112" s="20">
        <v>19.053000000000001</v>
      </c>
      <c r="C112" s="20">
        <v>20.92</v>
      </c>
      <c r="D112" s="20">
        <v>21.992000000000001</v>
      </c>
      <c r="E112" s="20">
        <v>22.25</v>
      </c>
      <c r="F112" s="20">
        <v>22.577000000000002</v>
      </c>
      <c r="G112" s="20">
        <v>23.071999999999999</v>
      </c>
      <c r="H112" s="58">
        <v>23.129000000000001</v>
      </c>
      <c r="I112" s="59">
        <f t="shared" si="87"/>
        <v>20.590529411764706</v>
      </c>
      <c r="J112" s="59">
        <f t="shared" si="88"/>
        <v>21.802823529411764</v>
      </c>
      <c r="K112" s="60">
        <v>6</v>
      </c>
      <c r="L112" s="61">
        <f t="shared" si="58"/>
        <v>2.9411764705882353E-2</v>
      </c>
      <c r="M112" s="20">
        <v>15.87</v>
      </c>
      <c r="N112" s="62">
        <v>17.87</v>
      </c>
      <c r="O112" s="20">
        <v>21.18</v>
      </c>
      <c r="P112" s="20">
        <v>23.2</v>
      </c>
      <c r="Q112" s="20">
        <v>24.21</v>
      </c>
      <c r="R112" s="63">
        <f t="shared" si="76"/>
        <v>10.639999999999993</v>
      </c>
      <c r="S112" s="64">
        <f t="shared" si="77"/>
        <v>-6.6703724291271513E-3</v>
      </c>
      <c r="T112" s="65">
        <f t="shared" si="78"/>
        <v>0.88808058198097362</v>
      </c>
      <c r="U112" s="65">
        <f t="shared" si="78"/>
        <v>0.84372049102927293</v>
      </c>
      <c r="V112" s="65">
        <f t="shared" si="79"/>
        <v>0.77025862068965523</v>
      </c>
      <c r="W112" s="65">
        <f t="shared" si="80"/>
        <v>0.73812474184221399</v>
      </c>
      <c r="X112" s="61">
        <f t="shared" si="81"/>
        <v>9.7989817876449947E-2</v>
      </c>
      <c r="Y112" s="66">
        <f t="shared" si="82"/>
        <v>3.9505617977528149E-2</v>
      </c>
      <c r="Z112" s="61">
        <f t="shared" si="83"/>
        <v>5.8876296641231382E-2</v>
      </c>
      <c r="AA112" s="67">
        <f t="shared" si="84"/>
        <v>20.590529411764706</v>
      </c>
      <c r="AB112" s="68">
        <f t="shared" si="85"/>
        <v>6.6200335758254042E-2</v>
      </c>
      <c r="AC112" s="69">
        <f t="shared" si="86"/>
        <v>0.15224003423417487</v>
      </c>
      <c r="AD112" s="70">
        <f>_xlfn.PERCENTILE.EXC(AC112:$AC$5675,0.5)</f>
        <v>8.644874991297688E-2</v>
      </c>
      <c r="AE112" s="70">
        <f>_xlfn.PERCENTILE.EXC($AC112:AC$5675,0.35)</f>
        <v>5.0161762126858092E-2</v>
      </c>
      <c r="AF112" s="71">
        <f t="shared" si="71"/>
        <v>2.3623179526839632E-2</v>
      </c>
      <c r="AG112" s="70">
        <f t="shared" si="72"/>
        <v>-0.19198182511420461</v>
      </c>
      <c r="AH112" s="70">
        <f t="shared" si="73"/>
        <v>-0.23906962545163321</v>
      </c>
      <c r="AI112" s="61" t="str">
        <f t="shared" si="60"/>
        <v>Short VOL</v>
      </c>
      <c r="AJ112" s="68" t="str">
        <f t="shared" si="61"/>
        <v>Short VOL</v>
      </c>
      <c r="AK112" s="72" t="str">
        <f t="shared" si="62"/>
        <v>00631L</v>
      </c>
      <c r="AL112" s="73">
        <f t="shared" si="24"/>
        <v>1</v>
      </c>
      <c r="AM112" s="72" t="str">
        <f t="shared" si="66"/>
        <v>00631L</v>
      </c>
      <c r="AN112" s="73">
        <f t="shared" si="25"/>
        <v>1</v>
      </c>
      <c r="AO112" s="74" t="str">
        <f t="shared" si="59"/>
        <v>00631L</v>
      </c>
      <c r="AP112" s="20">
        <f t="shared" si="26"/>
        <v>1</v>
      </c>
      <c r="AQ112" s="74" t="str">
        <f t="shared" si="69"/>
        <v>00631L</v>
      </c>
      <c r="AR112" s="20">
        <f t="shared" si="28"/>
        <v>1</v>
      </c>
      <c r="AS112" s="74" t="str">
        <f t="shared" si="63"/>
        <v>00631L</v>
      </c>
      <c r="AT112" s="20">
        <f t="shared" si="30"/>
        <v>1</v>
      </c>
      <c r="AU112" s="74" t="str">
        <f t="shared" ref="AU112:AU175" si="89">IF(AC112&gt;AF112,"00631L",IF(AC112&lt;AG112,"Cash","00635U"))</f>
        <v>00631L</v>
      </c>
      <c r="AV112" s="20">
        <f t="shared" si="32"/>
        <v>1</v>
      </c>
      <c r="AW112" s="74" t="str">
        <f t="shared" ref="AW112:AW175" si="90">IF(AC112&gt;AE112,"00631L",IF(AC112&lt;AH112,"00631L","00635U"))</f>
        <v>00631L</v>
      </c>
      <c r="AX112" s="20">
        <f t="shared" si="34"/>
        <v>1</v>
      </c>
      <c r="AY112" s="20">
        <f t="shared" si="35"/>
        <v>0</v>
      </c>
      <c r="AZ112" s="57">
        <v>46156</v>
      </c>
      <c r="BA112" s="75">
        <v>96.9</v>
      </c>
      <c r="BB112" s="33">
        <v>95.5</v>
      </c>
      <c r="BC112" s="76">
        <f t="shared" si="67"/>
        <v>81.424166666666636</v>
      </c>
      <c r="BD112" s="76">
        <f t="shared" si="68"/>
        <v>81.824166666666642</v>
      </c>
      <c r="BE112" s="77">
        <f t="shared" si="74"/>
        <v>0.17287046229108929</v>
      </c>
      <c r="BF112" s="77">
        <f t="shared" si="64"/>
        <v>0.18424670787970182</v>
      </c>
      <c r="BG112" s="23"/>
      <c r="BH112" s="23"/>
      <c r="BI112" s="23"/>
      <c r="BJ112" s="23"/>
      <c r="BK112" s="23"/>
      <c r="BL112" s="23"/>
      <c r="BM112" s="23"/>
    </row>
    <row r="113" spans="1:65" ht="15.75" customHeight="1" x14ac:dyDescent="0.4">
      <c r="A113" s="57">
        <v>46154</v>
      </c>
      <c r="B113" s="20">
        <v>19.007000000000001</v>
      </c>
      <c r="C113" s="20">
        <v>20.567</v>
      </c>
      <c r="D113" s="20">
        <v>21.65</v>
      </c>
      <c r="E113" s="20">
        <v>21.959</v>
      </c>
      <c r="F113" s="20">
        <v>22.350999999999999</v>
      </c>
      <c r="G113" s="20">
        <v>22.824999999999999</v>
      </c>
      <c r="H113" s="58">
        <v>22.895</v>
      </c>
      <c r="I113" s="59">
        <f t="shared" si="87"/>
        <v>20.245823529411766</v>
      </c>
      <c r="J113" s="59">
        <f t="shared" si="88"/>
        <v>21.427029411764703</v>
      </c>
      <c r="K113" s="60">
        <v>7</v>
      </c>
      <c r="L113" s="61">
        <f t="shared" si="58"/>
        <v>2.9411764705882353E-2</v>
      </c>
      <c r="M113" s="20">
        <v>16.34</v>
      </c>
      <c r="N113" s="62">
        <v>17.989999999999998</v>
      </c>
      <c r="O113" s="20">
        <v>21.04</v>
      </c>
      <c r="P113" s="20">
        <v>23.03</v>
      </c>
      <c r="Q113" s="20">
        <v>24</v>
      </c>
      <c r="R113" s="63">
        <f t="shared" si="76"/>
        <v>9.740000000000002</v>
      </c>
      <c r="S113" s="64">
        <f t="shared" si="77"/>
        <v>-2.1218715995647473E-2</v>
      </c>
      <c r="T113" s="65">
        <f t="shared" si="78"/>
        <v>0.90828237909949983</v>
      </c>
      <c r="U113" s="65">
        <f t="shared" si="78"/>
        <v>0.85503802281368813</v>
      </c>
      <c r="V113" s="65">
        <f t="shared" si="79"/>
        <v>0.78115501519756825</v>
      </c>
      <c r="W113" s="65">
        <f t="shared" si="80"/>
        <v>0.74958333333333327</v>
      </c>
      <c r="X113" s="61">
        <f t="shared" si="81"/>
        <v>8.2075024990792791E-2</v>
      </c>
      <c r="Y113" s="66">
        <f t="shared" si="82"/>
        <v>4.2624891843890886E-2</v>
      </c>
      <c r="Z113" s="61">
        <f t="shared" si="83"/>
        <v>5.8343187701748039E-2</v>
      </c>
      <c r="AA113" s="67">
        <f t="shared" si="84"/>
        <v>20.245823529411766</v>
      </c>
      <c r="AB113" s="68">
        <f t="shared" si="85"/>
        <v>5.6531406336853982E-2</v>
      </c>
      <c r="AC113" s="69">
        <f t="shared" si="86"/>
        <v>0.12539319229637394</v>
      </c>
      <c r="AD113" s="70">
        <f>_xlfn.PERCENTILE.EXC(AC113:$AC$5675,0.5)</f>
        <v>8.6443865740740769E-2</v>
      </c>
      <c r="AE113" s="70">
        <f>_xlfn.PERCENTILE.EXC($AC113:AC$5675,0.35)</f>
        <v>5.0124670664981941E-2</v>
      </c>
      <c r="AF113" s="71">
        <f t="shared" si="71"/>
        <v>2.3435712353841846E-2</v>
      </c>
      <c r="AG113" s="70">
        <f t="shared" si="72"/>
        <v>-0.19198182511420461</v>
      </c>
      <c r="AH113" s="70">
        <f t="shared" si="73"/>
        <v>-0.23906962545163321</v>
      </c>
      <c r="AI113" s="61" t="str">
        <f t="shared" si="60"/>
        <v>Short VOL</v>
      </c>
      <c r="AJ113" s="68" t="str">
        <f t="shared" si="61"/>
        <v>Short VOL</v>
      </c>
      <c r="AK113" s="72" t="str">
        <f t="shared" si="62"/>
        <v>00631L</v>
      </c>
      <c r="AL113" s="73">
        <f t="shared" si="24"/>
        <v>1</v>
      </c>
      <c r="AM113" s="72" t="str">
        <f t="shared" si="66"/>
        <v>00631L</v>
      </c>
      <c r="AN113" s="73">
        <f t="shared" si="25"/>
        <v>1</v>
      </c>
      <c r="AO113" s="74" t="str">
        <f t="shared" si="59"/>
        <v>00631L</v>
      </c>
      <c r="AP113" s="20">
        <f t="shared" si="26"/>
        <v>1</v>
      </c>
      <c r="AQ113" s="74" t="str">
        <f t="shared" si="69"/>
        <v>00631L</v>
      </c>
      <c r="AR113" s="20">
        <f t="shared" si="28"/>
        <v>1</v>
      </c>
      <c r="AS113" s="74" t="str">
        <f t="shared" si="63"/>
        <v>00631L</v>
      </c>
      <c r="AT113" s="20">
        <f t="shared" si="30"/>
        <v>1</v>
      </c>
      <c r="AU113" s="74" t="str">
        <f t="shared" si="89"/>
        <v>00631L</v>
      </c>
      <c r="AV113" s="20">
        <f t="shared" si="32"/>
        <v>1</v>
      </c>
      <c r="AW113" s="74" t="str">
        <f t="shared" si="90"/>
        <v>00631L</v>
      </c>
      <c r="AX113" s="20">
        <f t="shared" si="34"/>
        <v>1</v>
      </c>
      <c r="AY113" s="20">
        <f t="shared" si="35"/>
        <v>0</v>
      </c>
      <c r="AZ113" s="57">
        <v>46155</v>
      </c>
      <c r="BA113" s="75">
        <v>94.85</v>
      </c>
      <c r="BB113" s="33">
        <v>96.85</v>
      </c>
      <c r="BC113" s="76">
        <f t="shared" si="67"/>
        <v>81.048333333333304</v>
      </c>
      <c r="BD113" s="76">
        <f t="shared" si="68"/>
        <v>81.413333333333284</v>
      </c>
      <c r="BE113" s="77">
        <f t="shared" si="74"/>
        <v>0.19496596680992859</v>
      </c>
      <c r="BF113" s="77">
        <f t="shared" si="64"/>
        <v>0.16504258106780278</v>
      </c>
      <c r="BG113" s="23"/>
      <c r="BH113" s="23"/>
      <c r="BI113" s="23"/>
      <c r="BJ113" s="23"/>
      <c r="BK113" s="23"/>
      <c r="BL113" s="23"/>
      <c r="BM113" s="23"/>
    </row>
    <row r="114" spans="1:65" ht="15.75" customHeight="1" x14ac:dyDescent="0.4">
      <c r="A114" s="57">
        <v>46153</v>
      </c>
      <c r="B114" s="20">
        <v>19.471</v>
      </c>
      <c r="C114" s="20">
        <v>20.99</v>
      </c>
      <c r="D114" s="20">
        <v>21.948</v>
      </c>
      <c r="E114" s="20">
        <v>22.225000000000001</v>
      </c>
      <c r="F114" s="20">
        <v>22.512</v>
      </c>
      <c r="G114" s="20">
        <v>22.925000000000001</v>
      </c>
      <c r="H114" s="58">
        <v>22.975000000000001</v>
      </c>
      <c r="I114" s="59">
        <f t="shared" si="87"/>
        <v>20.632588235294115</v>
      </c>
      <c r="J114" s="59">
        <f t="shared" si="88"/>
        <v>21.722588235294118</v>
      </c>
      <c r="K114" s="60">
        <v>8</v>
      </c>
      <c r="L114" s="61">
        <f t="shared" si="58"/>
        <v>2.9411764705882353E-2</v>
      </c>
      <c r="M114" s="20">
        <v>16.89</v>
      </c>
      <c r="N114" s="62">
        <v>18.38</v>
      </c>
      <c r="O114" s="20">
        <v>21.24</v>
      </c>
      <c r="P114" s="20">
        <v>23.06</v>
      </c>
      <c r="Q114" s="20">
        <v>23.99</v>
      </c>
      <c r="R114" s="63">
        <f t="shared" si="76"/>
        <v>9.0300000000000011</v>
      </c>
      <c r="S114" s="64">
        <f t="shared" si="77"/>
        <v>6.9226294357184276E-2</v>
      </c>
      <c r="T114" s="65">
        <f t="shared" si="78"/>
        <v>0.91893362350380858</v>
      </c>
      <c r="U114" s="65">
        <f t="shared" si="78"/>
        <v>0.86534839924670437</v>
      </c>
      <c r="V114" s="65">
        <f t="shared" si="79"/>
        <v>0.79705117085862964</v>
      </c>
      <c r="W114" s="65">
        <f t="shared" si="80"/>
        <v>0.76615256356815342</v>
      </c>
      <c r="X114" s="61">
        <f t="shared" si="81"/>
        <v>7.8013455908787346E-2</v>
      </c>
      <c r="Y114" s="66">
        <f t="shared" si="82"/>
        <v>3.3745781777277835E-2</v>
      </c>
      <c r="Z114" s="61">
        <f t="shared" si="83"/>
        <v>5.2829048278850876E-2</v>
      </c>
      <c r="AA114" s="67">
        <f t="shared" si="84"/>
        <v>20.632588235294115</v>
      </c>
      <c r="AB114" s="68">
        <f t="shared" si="85"/>
        <v>5.9357997823721496E-2</v>
      </c>
      <c r="AC114" s="69">
        <f t="shared" si="86"/>
        <v>0.1225564872303654</v>
      </c>
      <c r="AD114" s="70">
        <f>_xlfn.PERCENTILE.EXC(AC114:$AC$5675,0.5)</f>
        <v>8.6441962110136369E-2</v>
      </c>
      <c r="AE114" s="70">
        <f>_xlfn.PERCENTILE.EXC($AC114:AC$5675,0.35)</f>
        <v>5.0087579203105782E-2</v>
      </c>
      <c r="AF114" s="71">
        <f t="shared" si="71"/>
        <v>2.2726941941214756E-2</v>
      </c>
      <c r="AG114" s="70">
        <f t="shared" si="72"/>
        <v>-0.19198182511420461</v>
      </c>
      <c r="AH114" s="70">
        <f t="shared" si="73"/>
        <v>-0.23906962545163321</v>
      </c>
      <c r="AI114" s="61" t="str">
        <f t="shared" si="60"/>
        <v>Short VOL</v>
      </c>
      <c r="AJ114" s="68" t="str">
        <f t="shared" si="61"/>
        <v>Short VOL</v>
      </c>
      <c r="AK114" s="72" t="str">
        <f t="shared" si="62"/>
        <v>00631L</v>
      </c>
      <c r="AL114" s="73">
        <f t="shared" si="24"/>
        <v>1</v>
      </c>
      <c r="AM114" s="72" t="str">
        <f t="shared" si="66"/>
        <v>00631L</v>
      </c>
      <c r="AN114" s="73">
        <f t="shared" si="25"/>
        <v>1</v>
      </c>
      <c r="AO114" s="74" t="str">
        <f t="shared" si="59"/>
        <v>00631L</v>
      </c>
      <c r="AP114" s="20">
        <f t="shared" si="26"/>
        <v>1</v>
      </c>
      <c r="AQ114" s="74" t="str">
        <f t="shared" si="69"/>
        <v>00635U</v>
      </c>
      <c r="AR114" s="20">
        <f t="shared" si="28"/>
        <v>0</v>
      </c>
      <c r="AS114" s="74" t="str">
        <f t="shared" si="63"/>
        <v>00631L</v>
      </c>
      <c r="AT114" s="20">
        <f t="shared" si="30"/>
        <v>1</v>
      </c>
      <c r="AU114" s="74" t="str">
        <f t="shared" si="89"/>
        <v>00631L</v>
      </c>
      <c r="AV114" s="20">
        <f t="shared" si="32"/>
        <v>1</v>
      </c>
      <c r="AW114" s="74" t="str">
        <f t="shared" si="90"/>
        <v>00631L</v>
      </c>
      <c r="AX114" s="20">
        <f t="shared" si="34"/>
        <v>1</v>
      </c>
      <c r="AY114" s="20">
        <f t="shared" si="35"/>
        <v>0</v>
      </c>
      <c r="AZ114" s="57">
        <v>46154</v>
      </c>
      <c r="BA114" s="75">
        <v>96.85</v>
      </c>
      <c r="BB114" s="33">
        <v>96.9</v>
      </c>
      <c r="BC114" s="76">
        <f t="shared" si="67"/>
        <v>80.62583333333329</v>
      </c>
      <c r="BD114" s="76">
        <f t="shared" si="68"/>
        <v>81.048333333333304</v>
      </c>
      <c r="BE114" s="77">
        <f t="shared" si="74"/>
        <v>0.20184804291428585</v>
      </c>
      <c r="BF114" s="77">
        <f t="shared" si="64"/>
        <v>0.19496596680992859</v>
      </c>
      <c r="BG114" s="23"/>
      <c r="BH114" s="23"/>
      <c r="BI114" s="23"/>
      <c r="BJ114" s="23"/>
      <c r="BK114" s="23"/>
      <c r="BL114" s="23"/>
      <c r="BM114" s="23"/>
    </row>
    <row r="115" spans="1:65" ht="15.75" customHeight="1" x14ac:dyDescent="0.4">
      <c r="A115" s="57">
        <v>46150</v>
      </c>
      <c r="B115" s="20">
        <v>19.216000000000001</v>
      </c>
      <c r="C115" s="20">
        <v>20.684999999999999</v>
      </c>
      <c r="D115" s="20">
        <v>21.693000000000001</v>
      </c>
      <c r="E115" s="20">
        <v>21.968</v>
      </c>
      <c r="F115" s="20">
        <v>22.335000000000001</v>
      </c>
      <c r="G115" s="20">
        <v>22.741</v>
      </c>
      <c r="H115" s="58">
        <v>22.760999999999999</v>
      </c>
      <c r="I115" s="59">
        <f t="shared" si="87"/>
        <v>20.209735294117646</v>
      </c>
      <c r="J115" s="59">
        <f t="shared" si="88"/>
        <v>21.366882352941175</v>
      </c>
      <c r="K115" s="60">
        <v>11</v>
      </c>
      <c r="L115" s="61">
        <f t="shared" si="58"/>
        <v>2.9411764705882353E-2</v>
      </c>
      <c r="M115" s="20">
        <v>14.21</v>
      </c>
      <c r="N115" s="62">
        <v>17.190000000000001</v>
      </c>
      <c r="O115" s="20">
        <v>20.5</v>
      </c>
      <c r="P115" s="20">
        <v>22.59</v>
      </c>
      <c r="Q115" s="20">
        <v>23.93</v>
      </c>
      <c r="R115" s="63">
        <f t="shared" si="76"/>
        <v>11.690000000000001</v>
      </c>
      <c r="S115" s="64">
        <f t="shared" si="77"/>
        <v>6.4402810304451403E-3</v>
      </c>
      <c r="T115" s="65">
        <f t="shared" si="78"/>
        <v>0.82664339732402559</v>
      </c>
      <c r="U115" s="65">
        <f t="shared" si="78"/>
        <v>0.83853658536585374</v>
      </c>
      <c r="V115" s="65">
        <f t="shared" si="79"/>
        <v>0.76095617529880488</v>
      </c>
      <c r="W115" s="65">
        <f t="shared" si="80"/>
        <v>0.71834517342248227</v>
      </c>
      <c r="X115" s="61">
        <f t="shared" si="81"/>
        <v>7.6446711074104792E-2</v>
      </c>
      <c r="Y115" s="66">
        <f t="shared" si="82"/>
        <v>3.6097960670065515E-2</v>
      </c>
      <c r="Z115" s="61">
        <f t="shared" si="83"/>
        <v>5.7256913165029663E-2</v>
      </c>
      <c r="AA115" s="67">
        <f t="shared" si="84"/>
        <v>20.209735294117646</v>
      </c>
      <c r="AB115" s="68">
        <f t="shared" si="85"/>
        <v>0.11785922047702151</v>
      </c>
      <c r="AC115" s="69">
        <f t="shared" si="86"/>
        <v>0.17566813811039236</v>
      </c>
      <c r="AD115" s="70">
        <f>_xlfn.PERCENTILE.EXC(AC115:$AC$5675,0.5)</f>
        <v>8.644005847953197E-2</v>
      </c>
      <c r="AE115" s="70">
        <f>_xlfn.PERCENTILE.EXC($AC115:AC$5675,0.35)</f>
        <v>5.0059202721689205E-2</v>
      </c>
      <c r="AF115" s="71">
        <f t="shared" si="71"/>
        <v>2.1814307057992775E-2</v>
      </c>
      <c r="AG115" s="70">
        <f t="shared" si="72"/>
        <v>-0.19198182511420461</v>
      </c>
      <c r="AH115" s="70">
        <f t="shared" si="73"/>
        <v>-0.23906962545163321</v>
      </c>
      <c r="AI115" s="61" t="str">
        <f t="shared" si="60"/>
        <v>Short VOL</v>
      </c>
      <c r="AJ115" s="68" t="str">
        <f t="shared" si="61"/>
        <v>Short VOL</v>
      </c>
      <c r="AK115" s="72" t="str">
        <f t="shared" si="62"/>
        <v>00631L</v>
      </c>
      <c r="AL115" s="73">
        <f t="shared" si="24"/>
        <v>1</v>
      </c>
      <c r="AM115" s="72" t="str">
        <f t="shared" si="66"/>
        <v>00631L</v>
      </c>
      <c r="AN115" s="73">
        <f t="shared" si="25"/>
        <v>1</v>
      </c>
      <c r="AO115" s="74" t="str">
        <f t="shared" si="59"/>
        <v>00631L</v>
      </c>
      <c r="AP115" s="20">
        <f t="shared" si="26"/>
        <v>1</v>
      </c>
      <c r="AQ115" s="74" t="str">
        <f t="shared" si="69"/>
        <v>00635U</v>
      </c>
      <c r="AR115" s="20">
        <f t="shared" si="28"/>
        <v>0</v>
      </c>
      <c r="AS115" s="74" t="str">
        <f t="shared" si="63"/>
        <v>00631L</v>
      </c>
      <c r="AT115" s="20">
        <f t="shared" si="30"/>
        <v>1</v>
      </c>
      <c r="AU115" s="74" t="str">
        <f t="shared" si="89"/>
        <v>00631L</v>
      </c>
      <c r="AV115" s="20">
        <f t="shared" si="32"/>
        <v>1</v>
      </c>
      <c r="AW115" s="74" t="str">
        <f t="shared" si="90"/>
        <v>00631L</v>
      </c>
      <c r="AX115" s="20">
        <f t="shared" si="34"/>
        <v>1</v>
      </c>
      <c r="AY115" s="20">
        <f t="shared" si="35"/>
        <v>0</v>
      </c>
      <c r="AZ115" s="57">
        <v>46153</v>
      </c>
      <c r="BA115" s="75">
        <v>96.65</v>
      </c>
      <c r="BB115" s="33">
        <v>97</v>
      </c>
      <c r="BC115" s="76">
        <f t="shared" si="67"/>
        <v>80.220833333333303</v>
      </c>
      <c r="BD115" s="76">
        <f t="shared" si="68"/>
        <v>80.621666666666627</v>
      </c>
      <c r="BE115" s="77">
        <f t="shared" si="74"/>
        <v>0.20916220848698949</v>
      </c>
      <c r="BF115" s="77">
        <f t="shared" si="64"/>
        <v>0.19880925309573588</v>
      </c>
      <c r="BG115" s="23"/>
      <c r="BH115" s="23"/>
      <c r="BI115" s="23"/>
      <c r="BJ115" s="23"/>
      <c r="BK115" s="23"/>
      <c r="BL115" s="23"/>
      <c r="BM115" s="23"/>
    </row>
    <row r="116" spans="1:65" ht="15.75" customHeight="1" x14ac:dyDescent="0.4">
      <c r="A116" s="57">
        <v>46149</v>
      </c>
      <c r="B116" s="20">
        <v>19.067</v>
      </c>
      <c r="C116" s="20">
        <v>20.594999999999999</v>
      </c>
      <c r="D116" s="20">
        <v>21.568000000000001</v>
      </c>
      <c r="E116" s="20">
        <v>21.855</v>
      </c>
      <c r="F116" s="20">
        <v>22.2</v>
      </c>
      <c r="G116" s="20">
        <v>22.625</v>
      </c>
      <c r="H116" s="58">
        <v>22.625</v>
      </c>
      <c r="I116" s="59">
        <f t="shared" si="87"/>
        <v>20.055705882352939</v>
      </c>
      <c r="J116" s="59">
        <f t="shared" si="88"/>
        <v>21.224588235294117</v>
      </c>
      <c r="K116" s="60">
        <v>12</v>
      </c>
      <c r="L116" s="61">
        <f t="shared" si="58"/>
        <v>2.9411764705882353E-2</v>
      </c>
      <c r="M116" s="20">
        <v>14.56</v>
      </c>
      <c r="N116" s="62">
        <v>17.079999999999998</v>
      </c>
      <c r="O116" s="20">
        <v>20.350000000000001</v>
      </c>
      <c r="P116" s="20">
        <v>22.48</v>
      </c>
      <c r="Q116" s="20">
        <v>23.87</v>
      </c>
      <c r="R116" s="63">
        <f t="shared" si="76"/>
        <v>11.189999999999998</v>
      </c>
      <c r="S116" s="64">
        <f t="shared" si="77"/>
        <v>-1.7826336975273277E-2</v>
      </c>
      <c r="T116" s="65">
        <f t="shared" si="78"/>
        <v>0.85245901639344279</v>
      </c>
      <c r="U116" s="65">
        <f t="shared" si="78"/>
        <v>0.83931203931203913</v>
      </c>
      <c r="V116" s="65">
        <f t="shared" si="79"/>
        <v>0.75978647686832734</v>
      </c>
      <c r="W116" s="65">
        <f t="shared" si="80"/>
        <v>0.71554252199413482</v>
      </c>
      <c r="X116" s="61">
        <f t="shared" si="81"/>
        <v>8.0138459117847519E-2</v>
      </c>
      <c r="Y116" s="66">
        <f t="shared" si="82"/>
        <v>3.5232212308396231E-2</v>
      </c>
      <c r="Z116" s="61">
        <f t="shared" si="83"/>
        <v>5.8281785732093368E-2</v>
      </c>
      <c r="AA116" s="67">
        <f t="shared" si="84"/>
        <v>20.055705882352939</v>
      </c>
      <c r="AB116" s="68">
        <f t="shared" si="85"/>
        <v>0.11633489461358326</v>
      </c>
      <c r="AC116" s="69">
        <f t="shared" si="86"/>
        <v>0.17422165587546493</v>
      </c>
      <c r="AD116" s="70">
        <f>_xlfn.PERCENTILE.EXC(AC116:$AC$5675,0.5)</f>
        <v>8.6432919864766006E-2</v>
      </c>
      <c r="AE116" s="70">
        <f>_xlfn.PERCENTILE.EXC($AC116:AC$5675,0.35)</f>
        <v>5.0032278737015906E-2</v>
      </c>
      <c r="AF116" s="71">
        <f t="shared" si="71"/>
        <v>2.1504990219865738E-2</v>
      </c>
      <c r="AG116" s="70">
        <f t="shared" si="72"/>
        <v>-0.19198182511420461</v>
      </c>
      <c r="AH116" s="70">
        <f t="shared" si="73"/>
        <v>-0.23906962545163321</v>
      </c>
      <c r="AI116" s="61" t="str">
        <f t="shared" si="60"/>
        <v>Short VOL</v>
      </c>
      <c r="AJ116" s="68" t="str">
        <f t="shared" si="61"/>
        <v>Short VOL</v>
      </c>
      <c r="AK116" s="72" t="str">
        <f t="shared" si="62"/>
        <v>00631L</v>
      </c>
      <c r="AL116" s="73">
        <f t="shared" si="24"/>
        <v>1</v>
      </c>
      <c r="AM116" s="72" t="str">
        <f t="shared" si="66"/>
        <v>00631L</v>
      </c>
      <c r="AN116" s="73">
        <f t="shared" si="25"/>
        <v>1</v>
      </c>
      <c r="AO116" s="74" t="str">
        <f t="shared" si="59"/>
        <v>00631L</v>
      </c>
      <c r="AP116" s="20">
        <f t="shared" si="26"/>
        <v>1</v>
      </c>
      <c r="AQ116" s="74" t="str">
        <f t="shared" si="69"/>
        <v>00635U</v>
      </c>
      <c r="AR116" s="20">
        <f t="shared" si="28"/>
        <v>0</v>
      </c>
      <c r="AS116" s="74" t="str">
        <f t="shared" si="63"/>
        <v>00635U</v>
      </c>
      <c r="AT116" s="20">
        <f t="shared" si="30"/>
        <v>0</v>
      </c>
      <c r="AU116" s="74" t="str">
        <f t="shared" si="89"/>
        <v>00631L</v>
      </c>
      <c r="AV116" s="20">
        <f t="shared" si="32"/>
        <v>1</v>
      </c>
      <c r="AW116" s="74" t="str">
        <f t="shared" si="90"/>
        <v>00631L</v>
      </c>
      <c r="AX116" s="20">
        <f t="shared" si="34"/>
        <v>1</v>
      </c>
      <c r="AY116" s="20">
        <f t="shared" si="35"/>
        <v>0</v>
      </c>
      <c r="AZ116" s="57">
        <v>46150</v>
      </c>
      <c r="BA116" s="75">
        <v>97.35</v>
      </c>
      <c r="BB116" s="33">
        <v>97.7</v>
      </c>
      <c r="BC116" s="76">
        <f t="shared" si="67"/>
        <v>79.833333333333314</v>
      </c>
      <c r="BD116" s="76">
        <f t="shared" si="68"/>
        <v>80.226666666666631</v>
      </c>
      <c r="BE116" s="77">
        <f t="shared" si="74"/>
        <v>0.22379958246346587</v>
      </c>
      <c r="BF116" s="77">
        <f t="shared" si="64"/>
        <v>0.21343692870201145</v>
      </c>
      <c r="BG116" s="23"/>
      <c r="BH116" s="23"/>
      <c r="BI116" s="23"/>
      <c r="BJ116" s="23"/>
      <c r="BK116" s="23"/>
      <c r="BL116" s="23"/>
      <c r="BM116" s="23"/>
    </row>
    <row r="117" spans="1:65" ht="15.75" customHeight="1" x14ac:dyDescent="0.4">
      <c r="A117" s="57">
        <v>46148</v>
      </c>
      <c r="B117" s="20">
        <v>19.327000000000002</v>
      </c>
      <c r="C117" s="20">
        <v>20.966000000000001</v>
      </c>
      <c r="D117" s="20">
        <v>21.629000000000001</v>
      </c>
      <c r="E117" s="20">
        <v>21.917000000000002</v>
      </c>
      <c r="F117" s="20">
        <v>22.291</v>
      </c>
      <c r="G117" s="20">
        <v>22.722999999999999</v>
      </c>
      <c r="H117" s="58">
        <v>22.733000000000001</v>
      </c>
      <c r="I117" s="59">
        <f t="shared" si="87"/>
        <v>20.339323529411764</v>
      </c>
      <c r="J117" s="59">
        <f t="shared" si="88"/>
        <v>21.375500000000002</v>
      </c>
      <c r="K117" s="60">
        <v>13</v>
      </c>
      <c r="L117" s="61">
        <f t="shared" si="58"/>
        <v>2.9411764705882353E-2</v>
      </c>
      <c r="M117" s="20">
        <v>14.76</v>
      </c>
      <c r="N117" s="62">
        <v>17.39</v>
      </c>
      <c r="O117" s="20">
        <v>20.57</v>
      </c>
      <c r="P117" s="20">
        <v>22.65</v>
      </c>
      <c r="Q117" s="20">
        <v>24.02</v>
      </c>
      <c r="R117" s="63">
        <f t="shared" si="76"/>
        <v>11.07</v>
      </c>
      <c r="S117" s="64">
        <f t="shared" si="77"/>
        <v>5.7537399309560207E-4</v>
      </c>
      <c r="T117" s="65">
        <f t="shared" si="78"/>
        <v>0.84876365727429548</v>
      </c>
      <c r="U117" s="65">
        <f t="shared" si="78"/>
        <v>0.84540593096742833</v>
      </c>
      <c r="V117" s="65">
        <f t="shared" si="79"/>
        <v>0.76777041942604862</v>
      </c>
      <c r="W117" s="65">
        <f t="shared" si="80"/>
        <v>0.72398001665278933</v>
      </c>
      <c r="X117" s="61">
        <f t="shared" si="81"/>
        <v>8.480364257256684E-2</v>
      </c>
      <c r="Y117" s="66">
        <f t="shared" si="82"/>
        <v>3.7231372906875893E-2</v>
      </c>
      <c r="Z117" s="61">
        <f t="shared" si="83"/>
        <v>5.0944490316498017E-2</v>
      </c>
      <c r="AA117" s="67">
        <f t="shared" si="84"/>
        <v>20.339323529411764</v>
      </c>
      <c r="AB117" s="68">
        <f t="shared" si="85"/>
        <v>0.11138585393904549</v>
      </c>
      <c r="AC117" s="69">
        <f t="shared" si="86"/>
        <v>0.16959882285289038</v>
      </c>
      <c r="AD117" s="70">
        <f>_xlfn.PERCENTILE.EXC(AC117:$AC$5675,0.5)</f>
        <v>8.6425781250000042E-2</v>
      </c>
      <c r="AE117" s="70">
        <f>_xlfn.PERCENTILE.EXC($AC117:AC$5675,0.35)</f>
        <v>5.00053547523426E-2</v>
      </c>
      <c r="AF117" s="71">
        <f t="shared" si="71"/>
        <v>2.1504990219865738E-2</v>
      </c>
      <c r="AG117" s="70">
        <f t="shared" si="72"/>
        <v>-0.19198182511420461</v>
      </c>
      <c r="AH117" s="70">
        <f t="shared" si="73"/>
        <v>-0.23906962545163321</v>
      </c>
      <c r="AI117" s="61" t="str">
        <f t="shared" si="60"/>
        <v>Short VOL</v>
      </c>
      <c r="AJ117" s="68" t="str">
        <f t="shared" si="61"/>
        <v>Short VOL</v>
      </c>
      <c r="AK117" s="72" t="str">
        <f t="shared" si="62"/>
        <v>00631L</v>
      </c>
      <c r="AL117" s="73">
        <f t="shared" si="24"/>
        <v>1</v>
      </c>
      <c r="AM117" s="72" t="str">
        <f t="shared" si="66"/>
        <v>00631L</v>
      </c>
      <c r="AN117" s="73">
        <f t="shared" si="25"/>
        <v>1</v>
      </c>
      <c r="AO117" s="74" t="str">
        <f t="shared" si="59"/>
        <v>00631L</v>
      </c>
      <c r="AP117" s="20">
        <f t="shared" si="26"/>
        <v>1</v>
      </c>
      <c r="AQ117" s="74" t="str">
        <f t="shared" si="69"/>
        <v>00635U</v>
      </c>
      <c r="AR117" s="20">
        <f t="shared" si="28"/>
        <v>0</v>
      </c>
      <c r="AS117" s="74" t="str">
        <f t="shared" si="63"/>
        <v>00635U</v>
      </c>
      <c r="AT117" s="20">
        <f t="shared" si="30"/>
        <v>0</v>
      </c>
      <c r="AU117" s="74" t="str">
        <f t="shared" si="89"/>
        <v>00631L</v>
      </c>
      <c r="AV117" s="20">
        <f t="shared" si="32"/>
        <v>1</v>
      </c>
      <c r="AW117" s="74" t="str">
        <f t="shared" si="90"/>
        <v>00631L</v>
      </c>
      <c r="AX117" s="20">
        <f t="shared" si="34"/>
        <v>1</v>
      </c>
      <c r="AY117" s="20">
        <f t="shared" si="35"/>
        <v>0</v>
      </c>
      <c r="AZ117" s="57">
        <v>46149</v>
      </c>
      <c r="BA117" s="75">
        <v>97.95</v>
      </c>
      <c r="BB117" s="33">
        <v>95.75</v>
      </c>
      <c r="BC117" s="76">
        <f t="shared" si="67"/>
        <v>79.441666666666649</v>
      </c>
      <c r="BD117" s="76">
        <f t="shared" si="68"/>
        <v>79.837499999999991</v>
      </c>
      <c r="BE117" s="77">
        <f t="shared" si="74"/>
        <v>0.20528689814329198</v>
      </c>
      <c r="BF117" s="77">
        <f t="shared" si="64"/>
        <v>0.22686707374354173</v>
      </c>
      <c r="BG117" s="23"/>
      <c r="BH117" s="23"/>
      <c r="BI117" s="23"/>
      <c r="BJ117" s="23"/>
      <c r="BK117" s="23"/>
      <c r="BL117" s="23"/>
      <c r="BM117" s="23"/>
    </row>
    <row r="118" spans="1:65" ht="15.75" customHeight="1" x14ac:dyDescent="0.4">
      <c r="A118" s="57">
        <v>46147</v>
      </c>
      <c r="B118" s="20">
        <v>19.777999999999999</v>
      </c>
      <c r="C118" s="20">
        <v>21.062000000000001</v>
      </c>
      <c r="D118" s="20">
        <v>21.994</v>
      </c>
      <c r="E118" s="20">
        <v>22.215</v>
      </c>
      <c r="F118" s="20">
        <v>22.542000000000002</v>
      </c>
      <c r="G118" s="20">
        <v>22.9</v>
      </c>
      <c r="H118" s="58">
        <v>22.925000000000001</v>
      </c>
      <c r="I118" s="59">
        <f t="shared" si="87"/>
        <v>20.53329411764706</v>
      </c>
      <c r="J118" s="59">
        <f t="shared" si="88"/>
        <v>21.610235294117647</v>
      </c>
      <c r="K118" s="60">
        <v>14</v>
      </c>
      <c r="L118" s="61">
        <f t="shared" si="58"/>
        <v>2.9411764705882353E-2</v>
      </c>
      <c r="M118" s="20">
        <v>14.64</v>
      </c>
      <c r="N118" s="62">
        <v>17.38</v>
      </c>
      <c r="O118" s="20">
        <v>20.82</v>
      </c>
      <c r="P118" s="20">
        <v>22.94</v>
      </c>
      <c r="Q118" s="20">
        <v>24.01</v>
      </c>
      <c r="R118" s="63">
        <f t="shared" si="76"/>
        <v>11.740000000000009</v>
      </c>
      <c r="S118" s="64">
        <f t="shared" si="77"/>
        <v>-4.9753963914707502E-2</v>
      </c>
      <c r="T118" s="65">
        <f t="shared" ref="T118:U133" si="91">M118/N118</f>
        <v>0.84234752589182982</v>
      </c>
      <c r="U118" s="65">
        <f t="shared" si="91"/>
        <v>0.83477425552353501</v>
      </c>
      <c r="V118" s="65">
        <f t="shared" si="79"/>
        <v>0.75762859633827362</v>
      </c>
      <c r="W118" s="65">
        <f t="shared" si="80"/>
        <v>0.72386505622657216</v>
      </c>
      <c r="X118" s="61">
        <f t="shared" si="81"/>
        <v>6.4920618869451038E-2</v>
      </c>
      <c r="Y118" s="66">
        <f t="shared" si="82"/>
        <v>3.1960387125815927E-2</v>
      </c>
      <c r="Z118" s="61">
        <f t="shared" si="83"/>
        <v>5.2448534088109358E-2</v>
      </c>
      <c r="AA118" s="67">
        <f t="shared" si="84"/>
        <v>20.53329411764706</v>
      </c>
      <c r="AB118" s="68">
        <f t="shared" si="85"/>
        <v>0.13797468354430378</v>
      </c>
      <c r="AC118" s="69">
        <f t="shared" si="86"/>
        <v>0.18143234278751788</v>
      </c>
      <c r="AD118" s="70">
        <f>_xlfn.PERCENTILE.EXC(AC118:$AC$5675,0.5)</f>
        <v>8.6406791016717971E-2</v>
      </c>
      <c r="AE118" s="70">
        <f>_xlfn.PERCENTILE.EXC($AC118:AC$5675,0.35)</f>
        <v>4.9988571463691421E-2</v>
      </c>
      <c r="AF118" s="71">
        <f t="shared" si="71"/>
        <v>2.1431271735453152E-2</v>
      </c>
      <c r="AG118" s="70">
        <f t="shared" si="72"/>
        <v>-0.19198182511420461</v>
      </c>
      <c r="AH118" s="70">
        <f t="shared" si="73"/>
        <v>-0.23906962545163321</v>
      </c>
      <c r="AI118" s="61" t="str">
        <f t="shared" si="60"/>
        <v>Short VOL</v>
      </c>
      <c r="AJ118" s="68" t="str">
        <f t="shared" si="61"/>
        <v>Short VOL</v>
      </c>
      <c r="AK118" s="72" t="str">
        <f t="shared" si="62"/>
        <v>00631L</v>
      </c>
      <c r="AL118" s="73">
        <f t="shared" si="24"/>
        <v>1</v>
      </c>
      <c r="AM118" s="72" t="str">
        <f t="shared" si="66"/>
        <v>00631L</v>
      </c>
      <c r="AN118" s="73">
        <f t="shared" si="25"/>
        <v>1</v>
      </c>
      <c r="AO118" s="74" t="str">
        <f t="shared" si="59"/>
        <v>00631L</v>
      </c>
      <c r="AP118" s="20">
        <f t="shared" si="26"/>
        <v>1</v>
      </c>
      <c r="AQ118" s="74" t="str">
        <f t="shared" si="69"/>
        <v>00631L</v>
      </c>
      <c r="AR118" s="20">
        <f t="shared" si="28"/>
        <v>1</v>
      </c>
      <c r="AS118" s="74" t="str">
        <f t="shared" si="63"/>
        <v>00635U</v>
      </c>
      <c r="AT118" s="20">
        <f t="shared" si="30"/>
        <v>0</v>
      </c>
      <c r="AU118" s="74" t="str">
        <f t="shared" si="89"/>
        <v>00631L</v>
      </c>
      <c r="AV118" s="20">
        <f t="shared" si="32"/>
        <v>1</v>
      </c>
      <c r="AW118" s="74" t="str">
        <f t="shared" si="90"/>
        <v>00631L</v>
      </c>
      <c r="AX118" s="20">
        <f t="shared" si="34"/>
        <v>1</v>
      </c>
      <c r="AY118" s="20">
        <f t="shared" si="35"/>
        <v>0</v>
      </c>
      <c r="AZ118" s="57">
        <v>46148</v>
      </c>
      <c r="BA118" s="75">
        <v>96.05</v>
      </c>
      <c r="BB118" s="33">
        <v>94.6</v>
      </c>
      <c r="BC118" s="76">
        <f t="shared" si="67"/>
        <v>79.063333333333318</v>
      </c>
      <c r="BD118" s="76">
        <f t="shared" si="68"/>
        <v>79.446666666666644</v>
      </c>
      <c r="BE118" s="77">
        <f t="shared" si="74"/>
        <v>0.19650912770352896</v>
      </c>
      <c r="BF118" s="77">
        <f t="shared" si="64"/>
        <v>0.20898716119828847</v>
      </c>
      <c r="BG118" s="23"/>
      <c r="BH118" s="23"/>
      <c r="BI118" s="23"/>
      <c r="BJ118" s="23"/>
      <c r="BK118" s="23"/>
      <c r="BL118" s="23"/>
      <c r="BM118" s="23"/>
    </row>
    <row r="119" spans="1:65" ht="15.75" customHeight="1" x14ac:dyDescent="0.4">
      <c r="A119" s="57">
        <v>46146</v>
      </c>
      <c r="B119" s="20">
        <v>19.952999999999999</v>
      </c>
      <c r="C119" s="20">
        <v>21.045000000000002</v>
      </c>
      <c r="D119" s="20">
        <v>21.858000000000001</v>
      </c>
      <c r="E119" s="20">
        <v>22.125</v>
      </c>
      <c r="F119" s="20">
        <v>22.422000000000001</v>
      </c>
      <c r="G119" s="20">
        <v>22.824999999999999</v>
      </c>
      <c r="H119" s="58">
        <v>22.824999999999999</v>
      </c>
      <c r="I119" s="59">
        <f t="shared" si="87"/>
        <v>20.563235294117646</v>
      </c>
      <c r="J119" s="59">
        <f t="shared" si="88"/>
        <v>21.499323529411765</v>
      </c>
      <c r="K119" s="60">
        <v>15</v>
      </c>
      <c r="L119" s="61">
        <f t="shared" si="58"/>
        <v>2.9411764705882353E-2</v>
      </c>
      <c r="M119" s="20">
        <v>16.600000000000001</v>
      </c>
      <c r="N119" s="62">
        <v>18.29</v>
      </c>
      <c r="O119" s="20">
        <v>21.05</v>
      </c>
      <c r="P119" s="20">
        <v>23.07</v>
      </c>
      <c r="Q119" s="20">
        <v>24.07</v>
      </c>
      <c r="R119" s="63">
        <f t="shared" si="76"/>
        <v>9.230000000000004</v>
      </c>
      <c r="S119" s="64">
        <f t="shared" si="77"/>
        <v>7.6515597410241373E-2</v>
      </c>
      <c r="T119" s="65">
        <f t="shared" si="91"/>
        <v>0.90759978130125762</v>
      </c>
      <c r="U119" s="65">
        <f t="shared" si="91"/>
        <v>0.86888361045130635</v>
      </c>
      <c r="V119" s="65">
        <f t="shared" si="79"/>
        <v>0.79280450801907232</v>
      </c>
      <c r="W119" s="65">
        <f t="shared" si="80"/>
        <v>0.7598670544245949</v>
      </c>
      <c r="X119" s="61">
        <f t="shared" si="81"/>
        <v>5.4728612238761208E-2</v>
      </c>
      <c r="Y119" s="66">
        <f t="shared" si="82"/>
        <v>3.1638418079096016E-2</v>
      </c>
      <c r="Z119" s="61">
        <f t="shared" si="83"/>
        <v>4.5522420081527598E-2</v>
      </c>
      <c r="AA119" s="67">
        <f t="shared" si="84"/>
        <v>20.563235294117646</v>
      </c>
      <c r="AB119" s="68">
        <f t="shared" si="85"/>
        <v>9.0924002186987443E-2</v>
      </c>
      <c r="AC119" s="69">
        <f t="shared" si="86"/>
        <v>0.12428842504743835</v>
      </c>
      <c r="AD119" s="70">
        <f>_xlfn.PERCENTILE.EXC(AC119:$AC$5675,0.5)</f>
        <v>8.6387800783435886E-2</v>
      </c>
      <c r="AE119" s="70">
        <f>_xlfn.PERCENTILE.EXC($AC119:AC$5675,0.35)</f>
        <v>4.9971788175040242E-2</v>
      </c>
      <c r="AF119" s="71">
        <f t="shared" si="71"/>
        <v>2.0950627457589032E-2</v>
      </c>
      <c r="AG119" s="70">
        <f t="shared" si="72"/>
        <v>-0.19198182511420461</v>
      </c>
      <c r="AH119" s="70">
        <f t="shared" si="73"/>
        <v>-0.23906962545163321</v>
      </c>
      <c r="AI119" s="61" t="str">
        <f t="shared" si="60"/>
        <v>Short VOL</v>
      </c>
      <c r="AJ119" s="68" t="str">
        <f t="shared" si="61"/>
        <v>Short VOL</v>
      </c>
      <c r="AK119" s="72" t="str">
        <f t="shared" si="62"/>
        <v>00631L</v>
      </c>
      <c r="AL119" s="73">
        <f t="shared" si="24"/>
        <v>1</v>
      </c>
      <c r="AM119" s="72" t="str">
        <f t="shared" si="66"/>
        <v>00631L</v>
      </c>
      <c r="AN119" s="73">
        <f t="shared" si="25"/>
        <v>1</v>
      </c>
      <c r="AO119" s="74" t="str">
        <f t="shared" si="59"/>
        <v>00631L</v>
      </c>
      <c r="AP119" s="20">
        <f t="shared" si="26"/>
        <v>1</v>
      </c>
      <c r="AQ119" s="74" t="str">
        <f t="shared" si="69"/>
        <v>00635U</v>
      </c>
      <c r="AR119" s="20">
        <f t="shared" si="28"/>
        <v>0</v>
      </c>
      <c r="AS119" s="74" t="str">
        <f t="shared" si="63"/>
        <v>00631L</v>
      </c>
      <c r="AT119" s="20">
        <f t="shared" si="30"/>
        <v>1</v>
      </c>
      <c r="AU119" s="74" t="str">
        <f t="shared" si="89"/>
        <v>00631L</v>
      </c>
      <c r="AV119" s="20">
        <f t="shared" si="32"/>
        <v>1</v>
      </c>
      <c r="AW119" s="74" t="str">
        <f t="shared" si="90"/>
        <v>00631L</v>
      </c>
      <c r="AX119" s="20">
        <f t="shared" si="34"/>
        <v>1</v>
      </c>
      <c r="AY119" s="20">
        <f t="shared" si="35"/>
        <v>0</v>
      </c>
      <c r="AZ119" s="57">
        <v>46147</v>
      </c>
      <c r="BA119" s="75">
        <v>94.4</v>
      </c>
      <c r="BB119" s="33">
        <v>94.6</v>
      </c>
      <c r="BC119" s="76">
        <f t="shared" si="67"/>
        <v>78.690833333333316</v>
      </c>
      <c r="BD119" s="76">
        <f t="shared" si="68"/>
        <v>79.059999999999974</v>
      </c>
      <c r="BE119" s="77">
        <f t="shared" si="74"/>
        <v>0.20217306124177972</v>
      </c>
      <c r="BF119" s="77">
        <f t="shared" si="64"/>
        <v>0.19402985074626913</v>
      </c>
      <c r="BG119" s="23"/>
      <c r="BH119" s="23"/>
      <c r="BI119" s="23"/>
      <c r="BJ119" s="23"/>
      <c r="BK119" s="23"/>
      <c r="BL119" s="23"/>
      <c r="BM119" s="23"/>
    </row>
    <row r="120" spans="1:65" ht="15.75" customHeight="1" x14ac:dyDescent="0.4">
      <c r="A120" s="57">
        <v>46142</v>
      </c>
      <c r="B120" s="20">
        <v>19.693000000000001</v>
      </c>
      <c r="C120" s="20">
        <v>20.79</v>
      </c>
      <c r="D120" s="20">
        <v>21.635999999999999</v>
      </c>
      <c r="E120" s="20">
        <v>21.882999999999999</v>
      </c>
      <c r="F120" s="20">
        <v>22.225000000000001</v>
      </c>
      <c r="G120" s="20">
        <v>22.658000000000001</v>
      </c>
      <c r="H120" s="58">
        <v>22.675000000000001</v>
      </c>
      <c r="I120" s="59">
        <f t="shared" si="87"/>
        <v>20.176970588235296</v>
      </c>
      <c r="J120" s="59">
        <f t="shared" si="88"/>
        <v>21.163235294117648</v>
      </c>
      <c r="K120" s="60">
        <v>19</v>
      </c>
      <c r="L120" s="61">
        <f t="shared" si="58"/>
        <v>2.9411764705882353E-2</v>
      </c>
      <c r="M120" s="20">
        <v>14.15</v>
      </c>
      <c r="N120" s="62">
        <v>16.989999999999998</v>
      </c>
      <c r="O120" s="20">
        <v>20.37</v>
      </c>
      <c r="P120" s="20">
        <v>22.69</v>
      </c>
      <c r="Q120" s="20">
        <v>23.78</v>
      </c>
      <c r="R120" s="63">
        <f t="shared" si="76"/>
        <v>11.920000000000002</v>
      </c>
      <c r="S120" s="64">
        <f t="shared" si="77"/>
        <v>-9.6757044125465194E-2</v>
      </c>
      <c r="T120" s="65">
        <f t="shared" si="91"/>
        <v>0.83284284873454983</v>
      </c>
      <c r="U120" s="65">
        <f t="shared" si="91"/>
        <v>0.83406971035837008</v>
      </c>
      <c r="V120" s="65">
        <f t="shared" si="79"/>
        <v>0.74878801234023784</v>
      </c>
      <c r="W120" s="65">
        <f t="shared" si="80"/>
        <v>0.71446593776282585</v>
      </c>
      <c r="X120" s="61">
        <f t="shared" si="81"/>
        <v>5.5705072868531845E-2</v>
      </c>
      <c r="Y120" s="66">
        <f t="shared" si="82"/>
        <v>3.6192478179408745E-2</v>
      </c>
      <c r="Z120" s="61">
        <f t="shared" si="83"/>
        <v>4.8880712868631479E-2</v>
      </c>
      <c r="AA120" s="67">
        <f t="shared" si="84"/>
        <v>20.176970588235292</v>
      </c>
      <c r="AB120" s="68">
        <f t="shared" si="85"/>
        <v>0.15909358446144811</v>
      </c>
      <c r="AC120" s="69">
        <f t="shared" si="86"/>
        <v>0.18757919883668595</v>
      </c>
      <c r="AD120" s="70">
        <f>_xlfn.PERCENTILE.EXC(AC120:$AC$5675,0.5)</f>
        <v>8.637431911092977E-2</v>
      </c>
      <c r="AE120" s="70">
        <f>_xlfn.PERCENTILE.EXC($AC120:AC$5675,0.35)</f>
        <v>4.9954222757056958E-2</v>
      </c>
      <c r="AF120" s="71">
        <f t="shared" si="71"/>
        <v>2.0343637983762687E-2</v>
      </c>
      <c r="AG120" s="70">
        <f t="shared" si="72"/>
        <v>-0.19198182511420461</v>
      </c>
      <c r="AH120" s="70">
        <f t="shared" si="73"/>
        <v>-0.23906962545163321</v>
      </c>
      <c r="AI120" s="61" t="str">
        <f t="shared" si="60"/>
        <v>Short VOL</v>
      </c>
      <c r="AJ120" s="68" t="str">
        <f t="shared" si="61"/>
        <v>Short VOL</v>
      </c>
      <c r="AK120" s="72" t="str">
        <f t="shared" si="62"/>
        <v>00631L</v>
      </c>
      <c r="AL120" s="73">
        <f t="shared" si="24"/>
        <v>1</v>
      </c>
      <c r="AM120" s="72" t="str">
        <f t="shared" si="66"/>
        <v>00631L</v>
      </c>
      <c r="AN120" s="73">
        <f t="shared" si="25"/>
        <v>1</v>
      </c>
      <c r="AO120" s="74" t="str">
        <f t="shared" si="59"/>
        <v>00631L</v>
      </c>
      <c r="AP120" s="20">
        <f t="shared" si="26"/>
        <v>1</v>
      </c>
      <c r="AQ120" s="74" t="str">
        <f t="shared" si="69"/>
        <v>00631L</v>
      </c>
      <c r="AR120" s="20">
        <f t="shared" si="28"/>
        <v>1</v>
      </c>
      <c r="AS120" s="74" t="str">
        <f t="shared" si="63"/>
        <v>00631L</v>
      </c>
      <c r="AT120" s="20">
        <f t="shared" si="30"/>
        <v>1</v>
      </c>
      <c r="AU120" s="74" t="str">
        <f t="shared" si="89"/>
        <v>00631L</v>
      </c>
      <c r="AV120" s="20">
        <f t="shared" si="32"/>
        <v>1</v>
      </c>
      <c r="AW120" s="74" t="str">
        <f t="shared" si="90"/>
        <v>00631L</v>
      </c>
      <c r="AX120" s="20">
        <f t="shared" si="34"/>
        <v>1</v>
      </c>
      <c r="AY120" s="20">
        <f t="shared" si="35"/>
        <v>0</v>
      </c>
      <c r="AZ120" s="57">
        <v>46146</v>
      </c>
      <c r="BA120" s="75">
        <v>92.5</v>
      </c>
      <c r="BB120" s="33">
        <v>90.75</v>
      </c>
      <c r="BC120" s="76">
        <f t="shared" si="67"/>
        <v>78.318333333333328</v>
      </c>
      <c r="BD120" s="76">
        <f t="shared" si="68"/>
        <v>78.65583333333332</v>
      </c>
      <c r="BE120" s="77">
        <f t="shared" si="74"/>
        <v>0.1587325232491329</v>
      </c>
      <c r="BF120" s="77">
        <f t="shared" si="64"/>
        <v>0.1760094080752648</v>
      </c>
      <c r="BG120" s="23"/>
      <c r="BH120" s="23"/>
      <c r="BI120" s="23"/>
      <c r="BJ120" s="23"/>
      <c r="BK120" s="23"/>
      <c r="BL120" s="23"/>
      <c r="BM120" s="23"/>
    </row>
    <row r="121" spans="1:65" ht="15.75" customHeight="1" x14ac:dyDescent="0.4">
      <c r="A121" s="57">
        <v>46141</v>
      </c>
      <c r="B121" s="20">
        <v>20.251999999999999</v>
      </c>
      <c r="C121" s="20">
        <v>21.175000000000001</v>
      </c>
      <c r="D121" s="20">
        <v>21.943999999999999</v>
      </c>
      <c r="E121" s="20">
        <v>22.193999999999999</v>
      </c>
      <c r="F121" s="20">
        <v>22.533999999999999</v>
      </c>
      <c r="G121" s="20">
        <v>22.925000000000001</v>
      </c>
      <c r="H121" s="58">
        <v>22.934999999999999</v>
      </c>
      <c r="I121" s="59">
        <f t="shared" si="87"/>
        <v>20.632058823529412</v>
      </c>
      <c r="J121" s="59">
        <f t="shared" si="88"/>
        <v>21.491647058823528</v>
      </c>
      <c r="K121" s="60">
        <v>20</v>
      </c>
      <c r="L121" s="61">
        <f t="shared" si="58"/>
        <v>2.9411764705882353E-2</v>
      </c>
      <c r="M121" s="20">
        <v>17.61</v>
      </c>
      <c r="N121" s="62">
        <v>18.809999999999999</v>
      </c>
      <c r="O121" s="20">
        <v>21.19</v>
      </c>
      <c r="P121" s="20">
        <v>23.25</v>
      </c>
      <c r="Q121" s="20">
        <v>24.21</v>
      </c>
      <c r="R121" s="63">
        <f t="shared" si="76"/>
        <v>8.019999999999996</v>
      </c>
      <c r="S121" s="64">
        <f t="shared" si="77"/>
        <v>5.4963544587773444E-2</v>
      </c>
      <c r="T121" s="65">
        <f t="shared" si="91"/>
        <v>0.93620414673046259</v>
      </c>
      <c r="U121" s="65">
        <f t="shared" si="91"/>
        <v>0.88768286927796114</v>
      </c>
      <c r="V121" s="65">
        <f t="shared" si="79"/>
        <v>0.80903225806451606</v>
      </c>
      <c r="W121" s="65">
        <f t="shared" si="80"/>
        <v>0.77695167286245348</v>
      </c>
      <c r="X121" s="61">
        <f t="shared" si="81"/>
        <v>4.5575745605372399E-2</v>
      </c>
      <c r="Y121" s="66">
        <f t="shared" si="82"/>
        <v>3.3387402000540675E-2</v>
      </c>
      <c r="Z121" s="61">
        <f t="shared" si="83"/>
        <v>4.1662746439721052E-2</v>
      </c>
      <c r="AA121" s="67">
        <f t="shared" si="84"/>
        <v>20.632058823529412</v>
      </c>
      <c r="AB121" s="68">
        <f t="shared" si="85"/>
        <v>7.6661350345560889E-2</v>
      </c>
      <c r="AC121" s="69">
        <f t="shared" si="86"/>
        <v>9.6866497795290482E-2</v>
      </c>
      <c r="AD121" s="70">
        <f>_xlfn.PERCENTILE.EXC(AC121:$AC$5675,0.5)</f>
        <v>8.636083743842364E-2</v>
      </c>
      <c r="AE121" s="70">
        <f>_xlfn.PERCENTILE.EXC($AC121:AC$5675,0.35)</f>
        <v>4.9931964563081167E-2</v>
      </c>
      <c r="AF121" s="71">
        <f t="shared" si="71"/>
        <v>2.0190379792855252E-2</v>
      </c>
      <c r="AG121" s="70">
        <f t="shared" si="72"/>
        <v>-0.19198182511420461</v>
      </c>
      <c r="AH121" s="70">
        <f t="shared" si="73"/>
        <v>-0.23906962545163321</v>
      </c>
      <c r="AI121" s="61" t="str">
        <f t="shared" si="60"/>
        <v>Short VOL</v>
      </c>
      <c r="AJ121" s="68" t="str">
        <f t="shared" si="61"/>
        <v>Short VOL</v>
      </c>
      <c r="AK121" s="72" t="str">
        <f t="shared" si="62"/>
        <v>00631L</v>
      </c>
      <c r="AL121" s="73">
        <f t="shared" si="24"/>
        <v>1</v>
      </c>
      <c r="AM121" s="72" t="str">
        <f t="shared" si="66"/>
        <v>00631L</v>
      </c>
      <c r="AN121" s="73">
        <f t="shared" si="25"/>
        <v>1</v>
      </c>
      <c r="AO121" s="74" t="str">
        <f t="shared" si="59"/>
        <v>00631L</v>
      </c>
      <c r="AP121" s="20">
        <f t="shared" si="26"/>
        <v>1</v>
      </c>
      <c r="AQ121" s="74" t="str">
        <f t="shared" si="69"/>
        <v>00631L</v>
      </c>
      <c r="AR121" s="20">
        <f t="shared" si="28"/>
        <v>1</v>
      </c>
      <c r="AS121" s="74" t="str">
        <f t="shared" si="63"/>
        <v>00631L</v>
      </c>
      <c r="AT121" s="20">
        <f t="shared" si="30"/>
        <v>1</v>
      </c>
      <c r="AU121" s="74" t="str">
        <f t="shared" si="89"/>
        <v>00631L</v>
      </c>
      <c r="AV121" s="20">
        <f t="shared" si="32"/>
        <v>1</v>
      </c>
      <c r="AW121" s="74" t="str">
        <f t="shared" si="90"/>
        <v>00631L</v>
      </c>
      <c r="AX121" s="20">
        <f t="shared" si="34"/>
        <v>1</v>
      </c>
      <c r="AY121" s="20">
        <f t="shared" si="35"/>
        <v>0</v>
      </c>
      <c r="AZ121" s="57">
        <v>46142</v>
      </c>
      <c r="BA121" s="75">
        <v>91.25</v>
      </c>
      <c r="BB121" s="33">
        <v>92</v>
      </c>
      <c r="BC121" s="76">
        <f t="shared" si="67"/>
        <v>78.002499999999998</v>
      </c>
      <c r="BD121" s="76">
        <f t="shared" si="68"/>
        <v>78.326666666666654</v>
      </c>
      <c r="BE121" s="77">
        <f t="shared" si="74"/>
        <v>0.17944937662254418</v>
      </c>
      <c r="BF121" s="77">
        <f t="shared" si="64"/>
        <v>0.16499276534173141</v>
      </c>
      <c r="BG121" s="23"/>
      <c r="BH121" s="23"/>
      <c r="BI121" s="23"/>
      <c r="BJ121" s="23"/>
      <c r="BK121" s="23"/>
      <c r="BL121" s="23"/>
      <c r="BM121" s="23"/>
    </row>
    <row r="122" spans="1:65" ht="15.75" customHeight="1" x14ac:dyDescent="0.4">
      <c r="A122" s="57">
        <v>46140</v>
      </c>
      <c r="B122" s="20">
        <v>19.72</v>
      </c>
      <c r="C122" s="20">
        <v>20.780999999999999</v>
      </c>
      <c r="D122" s="20">
        <v>21.725000000000001</v>
      </c>
      <c r="E122" s="20">
        <v>22.004000000000001</v>
      </c>
      <c r="F122" s="20">
        <v>22.465</v>
      </c>
      <c r="G122" s="20">
        <v>22.875</v>
      </c>
      <c r="H122" s="58">
        <v>22.875</v>
      </c>
      <c r="I122" s="59">
        <f t="shared" si="87"/>
        <v>20.125676470588235</v>
      </c>
      <c r="J122" s="59">
        <f t="shared" si="88"/>
        <v>21.141941176470588</v>
      </c>
      <c r="K122" s="60">
        <v>21</v>
      </c>
      <c r="L122" s="61">
        <f t="shared" si="58"/>
        <v>2.9411764705882353E-2</v>
      </c>
      <c r="M122" s="20">
        <v>16.690000000000001</v>
      </c>
      <c r="N122" s="62">
        <v>17.829999999999998</v>
      </c>
      <c r="O122" s="20">
        <v>20.49</v>
      </c>
      <c r="P122" s="20">
        <v>22.87</v>
      </c>
      <c r="Q122" s="20">
        <v>23.98</v>
      </c>
      <c r="R122" s="63">
        <f t="shared" si="76"/>
        <v>8.8400000000000034</v>
      </c>
      <c r="S122" s="64">
        <f t="shared" si="77"/>
        <v>-1.0543840177580538E-2</v>
      </c>
      <c r="T122" s="65">
        <f t="shared" si="91"/>
        <v>0.93606281547952908</v>
      </c>
      <c r="U122" s="65">
        <f t="shared" si="91"/>
        <v>0.87018057589067832</v>
      </c>
      <c r="V122" s="65">
        <f t="shared" si="79"/>
        <v>0.77962396152164393</v>
      </c>
      <c r="W122" s="65">
        <f t="shared" si="80"/>
        <v>0.7435362802335278</v>
      </c>
      <c r="X122" s="61">
        <f t="shared" si="81"/>
        <v>5.3803245436105478E-2</v>
      </c>
      <c r="Y122" s="66">
        <f t="shared" si="82"/>
        <v>3.9583712052354052E-2</v>
      </c>
      <c r="Z122" s="61">
        <f t="shared" si="83"/>
        <v>5.0495927794900579E-2</v>
      </c>
      <c r="AA122" s="67">
        <f t="shared" si="84"/>
        <v>20.125676470588232</v>
      </c>
      <c r="AB122" s="68">
        <f t="shared" si="85"/>
        <v>0.10600112170499162</v>
      </c>
      <c r="AC122" s="69">
        <f t="shared" si="86"/>
        <v>0.12875358780640683</v>
      </c>
      <c r="AD122" s="70">
        <f>_xlfn.PERCENTILE.EXC(AC122:$AC$5675,0.5)</f>
        <v>8.6360010555946526E-2</v>
      </c>
      <c r="AE122" s="70">
        <f>_xlfn.PERCENTILE.EXC($AC122:AC$5675,0.35)</f>
        <v>4.9909706369105369E-2</v>
      </c>
      <c r="AF122" s="71">
        <f t="shared" si="71"/>
        <v>2.0131209472467649E-2</v>
      </c>
      <c r="AG122" s="70">
        <f t="shared" si="72"/>
        <v>-0.19198182511420461</v>
      </c>
      <c r="AH122" s="70">
        <f t="shared" si="73"/>
        <v>-0.23906962545163321</v>
      </c>
      <c r="AI122" s="61" t="str">
        <f t="shared" si="60"/>
        <v>Short VOL</v>
      </c>
      <c r="AJ122" s="68" t="str">
        <f t="shared" si="61"/>
        <v>Short VOL</v>
      </c>
      <c r="AK122" s="72" t="str">
        <f t="shared" si="62"/>
        <v>00631L</v>
      </c>
      <c r="AL122" s="73">
        <f t="shared" si="24"/>
        <v>1</v>
      </c>
      <c r="AM122" s="72" t="str">
        <f t="shared" si="66"/>
        <v>00631L</v>
      </c>
      <c r="AN122" s="73">
        <f t="shared" si="25"/>
        <v>1</v>
      </c>
      <c r="AO122" s="74" t="str">
        <f t="shared" si="59"/>
        <v>00631L</v>
      </c>
      <c r="AP122" s="20">
        <f t="shared" si="26"/>
        <v>1</v>
      </c>
      <c r="AQ122" s="74" t="str">
        <f t="shared" si="69"/>
        <v>00631L</v>
      </c>
      <c r="AR122" s="20">
        <f t="shared" si="28"/>
        <v>1</v>
      </c>
      <c r="AS122" s="74" t="str">
        <f t="shared" si="63"/>
        <v>00631L</v>
      </c>
      <c r="AT122" s="20">
        <f t="shared" si="30"/>
        <v>1</v>
      </c>
      <c r="AU122" s="74" t="str">
        <f t="shared" si="89"/>
        <v>00631L</v>
      </c>
      <c r="AV122" s="20">
        <f t="shared" si="32"/>
        <v>1</v>
      </c>
      <c r="AW122" s="74" t="str">
        <f t="shared" si="90"/>
        <v>00631L</v>
      </c>
      <c r="AX122" s="20">
        <f t="shared" si="34"/>
        <v>1</v>
      </c>
      <c r="AY122" s="20">
        <f t="shared" si="35"/>
        <v>0</v>
      </c>
      <c r="AZ122" s="57">
        <v>46141</v>
      </c>
      <c r="BA122" s="75">
        <v>90.7</v>
      </c>
      <c r="BB122" s="33">
        <v>92</v>
      </c>
      <c r="BC122" s="76">
        <f t="shared" si="67"/>
        <v>77.666666666666671</v>
      </c>
      <c r="BD122" s="76">
        <f t="shared" si="68"/>
        <v>77.980833333333337</v>
      </c>
      <c r="BE122" s="77">
        <f t="shared" si="74"/>
        <v>0.18454935622317589</v>
      </c>
      <c r="BF122" s="77">
        <f t="shared" si="64"/>
        <v>0.16310631886040372</v>
      </c>
      <c r="BG122" s="23"/>
      <c r="BH122" s="23"/>
      <c r="BI122" s="23"/>
      <c r="BJ122" s="23"/>
      <c r="BK122" s="23"/>
      <c r="BL122" s="23"/>
      <c r="BM122" s="23"/>
    </row>
    <row r="123" spans="1:65" ht="15.75" customHeight="1" x14ac:dyDescent="0.4">
      <c r="A123" s="57">
        <v>46139</v>
      </c>
      <c r="B123" s="20">
        <v>20.05</v>
      </c>
      <c r="C123" s="20">
        <v>21.1</v>
      </c>
      <c r="D123" s="20">
        <v>21.946000000000002</v>
      </c>
      <c r="E123" s="20">
        <v>22.2</v>
      </c>
      <c r="F123" s="20">
        <v>22.568999999999999</v>
      </c>
      <c r="G123" s="20">
        <v>23</v>
      </c>
      <c r="H123" s="58">
        <v>22.97</v>
      </c>
      <c r="I123" s="59">
        <f t="shared" si="87"/>
        <v>20.420588235294119</v>
      </c>
      <c r="J123" s="59">
        <f t="shared" si="88"/>
        <v>21.39858823529412</v>
      </c>
      <c r="K123" s="60">
        <v>22</v>
      </c>
      <c r="L123" s="61">
        <f t="shared" si="58"/>
        <v>2.9411764705882353E-2</v>
      </c>
      <c r="M123" s="20">
        <v>16.690000000000001</v>
      </c>
      <c r="N123" s="62">
        <v>18.02</v>
      </c>
      <c r="O123" s="20">
        <v>20.77</v>
      </c>
      <c r="P123" s="20">
        <v>23.03</v>
      </c>
      <c r="Q123" s="20">
        <v>24.04</v>
      </c>
      <c r="R123" s="63">
        <f t="shared" si="76"/>
        <v>9.0899999999999963</v>
      </c>
      <c r="S123" s="64">
        <f t="shared" si="77"/>
        <v>-3.6878674505612039E-2</v>
      </c>
      <c r="T123" s="65">
        <f t="shared" si="91"/>
        <v>0.92619311875693688</v>
      </c>
      <c r="U123" s="65">
        <f t="shared" si="91"/>
        <v>0.86759749638902262</v>
      </c>
      <c r="V123" s="65">
        <f t="shared" si="79"/>
        <v>0.78245766391663041</v>
      </c>
      <c r="W123" s="65">
        <f t="shared" si="80"/>
        <v>0.74958402662229617</v>
      </c>
      <c r="X123" s="61">
        <f t="shared" si="81"/>
        <v>5.2369077306733201E-2</v>
      </c>
      <c r="Y123" s="66">
        <f t="shared" si="82"/>
        <v>3.4684684684684663E-2</v>
      </c>
      <c r="Z123" s="61">
        <f t="shared" si="83"/>
        <v>4.7892841711075974E-2</v>
      </c>
      <c r="AA123" s="67">
        <f t="shared" si="84"/>
        <v>20.420588235294119</v>
      </c>
      <c r="AB123" s="68">
        <f t="shared" si="85"/>
        <v>0.11265260821309662</v>
      </c>
      <c r="AC123" s="69">
        <f t="shared" si="86"/>
        <v>0.13321799307958487</v>
      </c>
      <c r="AD123" s="70">
        <f>_xlfn.PERCENTILE.EXC(AC123:$AC$5675,0.5)</f>
        <v>8.6359183673469397E-2</v>
      </c>
      <c r="AE123" s="70">
        <f>_xlfn.PERCENTILE.EXC($AC123:AC$5675,0.35)</f>
        <v>4.9885172164475536E-2</v>
      </c>
      <c r="AF123" s="71">
        <f t="shared" si="71"/>
        <v>2.0018024975531557E-2</v>
      </c>
      <c r="AG123" s="70">
        <f t="shared" si="72"/>
        <v>-0.19198182511420461</v>
      </c>
      <c r="AH123" s="70">
        <f t="shared" si="73"/>
        <v>-0.23906962545163321</v>
      </c>
      <c r="AI123" s="61" t="str">
        <f t="shared" si="60"/>
        <v>Short VOL</v>
      </c>
      <c r="AJ123" s="68" t="str">
        <f t="shared" si="61"/>
        <v>Short VOL</v>
      </c>
      <c r="AK123" s="72" t="str">
        <f t="shared" si="62"/>
        <v>00631L</v>
      </c>
      <c r="AL123" s="73">
        <f t="shared" si="24"/>
        <v>1</v>
      </c>
      <c r="AM123" s="72" t="str">
        <f t="shared" si="66"/>
        <v>00631L</v>
      </c>
      <c r="AN123" s="73">
        <f t="shared" si="25"/>
        <v>1</v>
      </c>
      <c r="AO123" s="74" t="str">
        <f t="shared" si="59"/>
        <v>00631L</v>
      </c>
      <c r="AP123" s="20">
        <f t="shared" si="26"/>
        <v>1</v>
      </c>
      <c r="AQ123" s="74" t="str">
        <f t="shared" si="69"/>
        <v>00635U</v>
      </c>
      <c r="AR123" s="20">
        <f t="shared" si="28"/>
        <v>0</v>
      </c>
      <c r="AS123" s="74" t="str">
        <f t="shared" si="63"/>
        <v>00631L</v>
      </c>
      <c r="AT123" s="20">
        <f t="shared" si="30"/>
        <v>1</v>
      </c>
      <c r="AU123" s="74" t="str">
        <f t="shared" si="89"/>
        <v>00631L</v>
      </c>
      <c r="AV123" s="20">
        <f t="shared" si="32"/>
        <v>1</v>
      </c>
      <c r="AW123" s="74" t="str">
        <f t="shared" si="90"/>
        <v>00631L</v>
      </c>
      <c r="AX123" s="20">
        <f t="shared" si="34"/>
        <v>1</v>
      </c>
      <c r="AY123" s="20">
        <f t="shared" si="35"/>
        <v>0</v>
      </c>
      <c r="AZ123" s="57">
        <v>46140</v>
      </c>
      <c r="BA123" s="75">
        <v>92.55</v>
      </c>
      <c r="BB123" s="33">
        <v>93</v>
      </c>
      <c r="BC123" s="76">
        <f t="shared" si="67"/>
        <v>77.34333333333332</v>
      </c>
      <c r="BD123" s="76">
        <f t="shared" si="68"/>
        <v>77.67583333333333</v>
      </c>
      <c r="BE123" s="77">
        <f t="shared" si="74"/>
        <v>0.20243072016549607</v>
      </c>
      <c r="BF123" s="77">
        <f t="shared" si="64"/>
        <v>0.19149027475297981</v>
      </c>
      <c r="BG123" s="23"/>
      <c r="BH123" s="23"/>
      <c r="BI123" s="23"/>
      <c r="BJ123" s="23"/>
      <c r="BK123" s="23"/>
      <c r="BL123" s="23"/>
      <c r="BM123" s="23"/>
    </row>
    <row r="124" spans="1:65" ht="15.75" customHeight="1" x14ac:dyDescent="0.4">
      <c r="A124" s="57">
        <v>46136</v>
      </c>
      <c r="B124" s="20">
        <v>20.856999999999999</v>
      </c>
      <c r="C124" s="20">
        <v>21.515000000000001</v>
      </c>
      <c r="D124" s="20">
        <v>22.134</v>
      </c>
      <c r="E124" s="20">
        <v>22.294</v>
      </c>
      <c r="F124" s="20">
        <v>22.565000000000001</v>
      </c>
      <c r="G124" s="20">
        <v>22.879000000000001</v>
      </c>
      <c r="H124" s="58">
        <v>22.876999999999999</v>
      </c>
      <c r="I124" s="59">
        <f t="shared" si="87"/>
        <v>21.031176470588235</v>
      </c>
      <c r="J124" s="59">
        <f t="shared" si="88"/>
        <v>21.678852941176473</v>
      </c>
      <c r="K124" s="60">
        <v>25</v>
      </c>
      <c r="L124" s="61">
        <f t="shared" si="58"/>
        <v>2.9411764705882353E-2</v>
      </c>
      <c r="M124" s="20">
        <v>16.71</v>
      </c>
      <c r="N124" s="62">
        <v>18.71</v>
      </c>
      <c r="O124" s="20">
        <v>21.3</v>
      </c>
      <c r="P124" s="20">
        <v>23.27</v>
      </c>
      <c r="Q124" s="20">
        <v>24.03</v>
      </c>
      <c r="R124" s="63">
        <f t="shared" si="76"/>
        <v>9.1499999999999986</v>
      </c>
      <c r="S124" s="64">
        <f t="shared" si="77"/>
        <v>-3.1071983428275395E-2</v>
      </c>
      <c r="T124" s="65">
        <f t="shared" si="91"/>
        <v>0.89310529128808125</v>
      </c>
      <c r="U124" s="65">
        <f t="shared" si="91"/>
        <v>0.87840375586854458</v>
      </c>
      <c r="V124" s="65">
        <f t="shared" si="79"/>
        <v>0.80403953588311139</v>
      </c>
      <c r="W124" s="65">
        <f t="shared" si="80"/>
        <v>0.77861007074490218</v>
      </c>
      <c r="X124" s="61">
        <f t="shared" si="81"/>
        <v>3.1548161288776008E-2</v>
      </c>
      <c r="Y124" s="66">
        <f t="shared" si="82"/>
        <v>2.6150533775903758E-2</v>
      </c>
      <c r="Z124" s="61">
        <f t="shared" si="83"/>
        <v>3.0796017117444792E-2</v>
      </c>
      <c r="AA124" s="67">
        <f t="shared" si="84"/>
        <v>21.031176470588235</v>
      </c>
      <c r="AB124" s="68">
        <f t="shared" si="85"/>
        <v>0.1147514698022447</v>
      </c>
      <c r="AC124" s="69">
        <f t="shared" si="86"/>
        <v>0.12406074134624449</v>
      </c>
      <c r="AD124" s="70">
        <f>_xlfn.PERCENTILE.EXC(AC124:$AC$5675,0.5)</f>
        <v>8.6241454515184682E-2</v>
      </c>
      <c r="AE124" s="70">
        <f>_xlfn.PERCENTILE.EXC($AC124:AC$5675,0.35)</f>
        <v>4.9854947933210624E-2</v>
      </c>
      <c r="AF124" s="71">
        <f t="shared" si="71"/>
        <v>1.9796266718401893E-2</v>
      </c>
      <c r="AG124" s="70">
        <f t="shared" si="72"/>
        <v>-0.19198182511420461</v>
      </c>
      <c r="AH124" s="70">
        <f t="shared" si="73"/>
        <v>-0.23906962545163321</v>
      </c>
      <c r="AI124" s="61" t="str">
        <f t="shared" si="60"/>
        <v>Short VOL</v>
      </c>
      <c r="AJ124" s="68" t="str">
        <f t="shared" si="61"/>
        <v>Short VOL</v>
      </c>
      <c r="AK124" s="72" t="str">
        <f t="shared" si="62"/>
        <v>00631L</v>
      </c>
      <c r="AL124" s="73">
        <f t="shared" si="24"/>
        <v>1</v>
      </c>
      <c r="AM124" s="72" t="str">
        <f t="shared" si="66"/>
        <v>00631L</v>
      </c>
      <c r="AN124" s="73">
        <f t="shared" si="25"/>
        <v>1</v>
      </c>
      <c r="AO124" s="74" t="str">
        <f t="shared" si="59"/>
        <v>00631L</v>
      </c>
      <c r="AP124" s="20">
        <f t="shared" si="26"/>
        <v>1</v>
      </c>
      <c r="AQ124" s="74" t="str">
        <f t="shared" si="69"/>
        <v>00631L</v>
      </c>
      <c r="AR124" s="20">
        <f t="shared" si="28"/>
        <v>1</v>
      </c>
      <c r="AS124" s="74" t="str">
        <f t="shared" si="63"/>
        <v>00631L</v>
      </c>
      <c r="AT124" s="20">
        <f t="shared" si="30"/>
        <v>1</v>
      </c>
      <c r="AU124" s="74" t="str">
        <f t="shared" si="89"/>
        <v>00631L</v>
      </c>
      <c r="AV124" s="20">
        <f t="shared" si="32"/>
        <v>1</v>
      </c>
      <c r="AW124" s="74" t="str">
        <f t="shared" si="90"/>
        <v>00631L</v>
      </c>
      <c r="AX124" s="20">
        <f t="shared" si="34"/>
        <v>1</v>
      </c>
      <c r="AY124" s="20">
        <f t="shared" si="35"/>
        <v>0</v>
      </c>
      <c r="AZ124" s="57">
        <v>46139</v>
      </c>
      <c r="BA124" s="75">
        <v>92.7</v>
      </c>
      <c r="BB124" s="33">
        <v>89.95</v>
      </c>
      <c r="BC124" s="76">
        <f t="shared" si="67"/>
        <v>77.003333333333345</v>
      </c>
      <c r="BD124" s="76">
        <f t="shared" si="68"/>
        <v>77.338333333333338</v>
      </c>
      <c r="BE124" s="77">
        <f t="shared" si="74"/>
        <v>0.16813124972944882</v>
      </c>
      <c r="BF124" s="77">
        <f t="shared" si="64"/>
        <v>0.19862939896127402</v>
      </c>
      <c r="BG124" s="23"/>
      <c r="BH124" s="23"/>
      <c r="BI124" s="23"/>
      <c r="BJ124" s="23"/>
      <c r="BK124" s="23"/>
      <c r="BL124" s="23"/>
      <c r="BM124" s="23"/>
    </row>
    <row r="125" spans="1:65" ht="15.75" customHeight="1" x14ac:dyDescent="0.4">
      <c r="A125" s="57">
        <v>46135</v>
      </c>
      <c r="B125" s="20">
        <v>20.66</v>
      </c>
      <c r="C125" s="20">
        <v>21.318999999999999</v>
      </c>
      <c r="D125" s="20">
        <v>21.954999999999998</v>
      </c>
      <c r="E125" s="20">
        <v>22.209</v>
      </c>
      <c r="F125" s="20">
        <v>22.555</v>
      </c>
      <c r="G125" s="20">
        <v>22.875</v>
      </c>
      <c r="H125" s="58">
        <v>22.875</v>
      </c>
      <c r="I125" s="59">
        <f t="shared" si="87"/>
        <v>20.815058823529412</v>
      </c>
      <c r="J125" s="59">
        <f t="shared" si="88"/>
        <v>21.468647058823528</v>
      </c>
      <c r="K125" s="60">
        <v>26</v>
      </c>
      <c r="L125" s="61">
        <f t="shared" si="58"/>
        <v>2.9411764705882353E-2</v>
      </c>
      <c r="M125" s="20">
        <v>18.04</v>
      </c>
      <c r="N125" s="62">
        <v>19.309999999999999</v>
      </c>
      <c r="O125" s="20">
        <v>21.48</v>
      </c>
      <c r="P125" s="20">
        <v>23.31</v>
      </c>
      <c r="Q125" s="20">
        <v>24.04</v>
      </c>
      <c r="R125" s="63">
        <f t="shared" si="76"/>
        <v>7.4400000000000048</v>
      </c>
      <c r="S125" s="64">
        <f t="shared" si="77"/>
        <v>2.0613107822409989E-2</v>
      </c>
      <c r="T125" s="65">
        <f t="shared" si="91"/>
        <v>0.93423096841015019</v>
      </c>
      <c r="U125" s="65">
        <f t="shared" si="91"/>
        <v>0.89897579143389195</v>
      </c>
      <c r="V125" s="65">
        <f t="shared" si="79"/>
        <v>0.8283998283998284</v>
      </c>
      <c r="W125" s="65">
        <f t="shared" si="80"/>
        <v>0.8032445923460898</v>
      </c>
      <c r="X125" s="61">
        <f t="shared" si="81"/>
        <v>3.1897386253630151E-2</v>
      </c>
      <c r="Y125" s="66">
        <f t="shared" si="82"/>
        <v>2.9987842766446053E-2</v>
      </c>
      <c r="Z125" s="61">
        <f t="shared" si="83"/>
        <v>3.1399778440947643E-2</v>
      </c>
      <c r="AA125" s="67">
        <f t="shared" si="84"/>
        <v>20.815058823529412</v>
      </c>
      <c r="AB125" s="68">
        <f t="shared" si="85"/>
        <v>6.9911962713619963E-2</v>
      </c>
      <c r="AC125" s="69">
        <f t="shared" si="86"/>
        <v>7.7941938038809611E-2</v>
      </c>
      <c r="AD125" s="70">
        <f>_xlfn.PERCENTILE.EXC(AC125:$AC$5675,0.5)</f>
        <v>8.6123725356899966E-2</v>
      </c>
      <c r="AE125" s="70">
        <f>_xlfn.PERCENTILE.EXC($AC125:AC$5675,0.35)</f>
        <v>4.982472370194569E-2</v>
      </c>
      <c r="AF125" s="71">
        <f t="shared" si="71"/>
        <v>1.9518867567590657E-2</v>
      </c>
      <c r="AG125" s="70">
        <f t="shared" si="72"/>
        <v>-0.19198182511420461</v>
      </c>
      <c r="AH125" s="70">
        <f t="shared" si="73"/>
        <v>-0.23906962545163321</v>
      </c>
      <c r="AI125" s="61" t="str">
        <f t="shared" si="60"/>
        <v>Safety</v>
      </c>
      <c r="AJ125" s="68" t="str">
        <f t="shared" si="61"/>
        <v>Short VOL</v>
      </c>
      <c r="AK125" s="72" t="str">
        <f t="shared" si="62"/>
        <v>00631L</v>
      </c>
      <c r="AL125" s="73">
        <f t="shared" si="24"/>
        <v>1</v>
      </c>
      <c r="AM125" s="72" t="str">
        <f t="shared" si="66"/>
        <v>00631L</v>
      </c>
      <c r="AN125" s="73">
        <f t="shared" si="25"/>
        <v>1</v>
      </c>
      <c r="AO125" s="74" t="str">
        <f t="shared" si="59"/>
        <v>00631L</v>
      </c>
      <c r="AP125" s="20">
        <f t="shared" si="26"/>
        <v>1</v>
      </c>
      <c r="AQ125" s="74" t="str">
        <f t="shared" si="69"/>
        <v>00631L</v>
      </c>
      <c r="AR125" s="20">
        <f t="shared" si="28"/>
        <v>1</v>
      </c>
      <c r="AS125" s="74" t="str">
        <f t="shared" si="63"/>
        <v>00631L</v>
      </c>
      <c r="AT125" s="20">
        <f t="shared" si="30"/>
        <v>1</v>
      </c>
      <c r="AU125" s="74" t="str">
        <f t="shared" si="89"/>
        <v>00631L</v>
      </c>
      <c r="AV125" s="20">
        <f t="shared" si="32"/>
        <v>1</v>
      </c>
      <c r="AW125" s="74" t="str">
        <f t="shared" si="90"/>
        <v>00631L</v>
      </c>
      <c r="AX125" s="20">
        <f t="shared" si="34"/>
        <v>1</v>
      </c>
      <c r="AY125" s="20">
        <f t="shared" si="35"/>
        <v>0</v>
      </c>
      <c r="AZ125" s="57">
        <v>46136</v>
      </c>
      <c r="BA125" s="75">
        <v>87.6</v>
      </c>
      <c r="BB125" s="33">
        <v>86.35</v>
      </c>
      <c r="BC125" s="76">
        <f t="shared" si="67"/>
        <v>76.704166666666666</v>
      </c>
      <c r="BD125" s="76">
        <f t="shared" si="68"/>
        <v>76.964166666666671</v>
      </c>
      <c r="BE125" s="77">
        <f t="shared" si="74"/>
        <v>0.12575370742571562</v>
      </c>
      <c r="BF125" s="77">
        <f t="shared" si="64"/>
        <v>0.13819201576491211</v>
      </c>
      <c r="BG125" s="23"/>
      <c r="BH125" s="23"/>
      <c r="BI125" s="23"/>
      <c r="BJ125" s="23"/>
      <c r="BK125" s="23"/>
      <c r="BL125" s="23"/>
      <c r="BM125" s="23"/>
    </row>
    <row r="126" spans="1:65" ht="15.75" customHeight="1" x14ac:dyDescent="0.4">
      <c r="A126" s="57">
        <v>46134</v>
      </c>
      <c r="B126" s="20">
        <v>20.651</v>
      </c>
      <c r="C126" s="20">
        <v>21.317</v>
      </c>
      <c r="D126" s="20">
        <v>21.956</v>
      </c>
      <c r="E126" s="20">
        <v>22.196999999999999</v>
      </c>
      <c r="F126" s="20">
        <v>22.507999999999999</v>
      </c>
      <c r="G126" s="20">
        <v>22.867000000000001</v>
      </c>
      <c r="H126" s="58">
        <v>22.826000000000001</v>
      </c>
      <c r="I126" s="59">
        <f t="shared" si="87"/>
        <v>20.788117647058822</v>
      </c>
      <c r="J126" s="59">
        <f t="shared" si="88"/>
        <v>21.44855882352941</v>
      </c>
      <c r="K126" s="60">
        <v>27</v>
      </c>
      <c r="L126" s="61">
        <f t="shared" si="58"/>
        <v>2.9411764705882353E-2</v>
      </c>
      <c r="M126" s="20">
        <v>17.29</v>
      </c>
      <c r="N126" s="62">
        <v>18.920000000000002</v>
      </c>
      <c r="O126" s="20">
        <v>21.24</v>
      </c>
      <c r="P126" s="20">
        <v>23.13</v>
      </c>
      <c r="Q126" s="20">
        <v>23.95</v>
      </c>
      <c r="R126" s="63">
        <f t="shared" si="76"/>
        <v>8.1599999999999966</v>
      </c>
      <c r="S126" s="64">
        <f t="shared" si="77"/>
        <v>-5.257623554153411E-3</v>
      </c>
      <c r="T126" s="65">
        <f t="shared" si="91"/>
        <v>0.91384778012684975</v>
      </c>
      <c r="U126" s="65">
        <f t="shared" si="91"/>
        <v>0.89077212806026385</v>
      </c>
      <c r="V126" s="65">
        <f t="shared" si="79"/>
        <v>0.81798530047557294</v>
      </c>
      <c r="W126" s="65">
        <f t="shared" si="80"/>
        <v>0.78997912317327779</v>
      </c>
      <c r="X126" s="61">
        <f t="shared" si="81"/>
        <v>3.2250254224977015E-2</v>
      </c>
      <c r="Y126" s="66">
        <f t="shared" si="82"/>
        <v>2.8337162679641453E-2</v>
      </c>
      <c r="Z126" s="61">
        <f t="shared" si="83"/>
        <v>3.1770128863208041E-2</v>
      </c>
      <c r="AA126" s="67">
        <f t="shared" si="84"/>
        <v>20.788117647058822</v>
      </c>
      <c r="AB126" s="68">
        <f t="shared" si="85"/>
        <v>9.1490486257928008E-2</v>
      </c>
      <c r="AC126" s="69">
        <f t="shared" si="86"/>
        <v>9.8737719189155415E-2</v>
      </c>
      <c r="AD126" s="70">
        <f>_xlfn.PERCENTILE.EXC(AC126:$AC$5675,0.5)</f>
        <v>8.6241454515184682E-2</v>
      </c>
      <c r="AE126" s="70">
        <f>_xlfn.PERCENTILE.EXC($AC126:AC$5675,0.35)</f>
        <v>4.9804492072428791E-2</v>
      </c>
      <c r="AF126" s="71">
        <f t="shared" si="71"/>
        <v>1.9518867567590657E-2</v>
      </c>
      <c r="AG126" s="70">
        <f t="shared" si="72"/>
        <v>-0.19198182511420461</v>
      </c>
      <c r="AH126" s="70">
        <f t="shared" si="73"/>
        <v>-0.23906962545163321</v>
      </c>
      <c r="AI126" s="61" t="str">
        <f t="shared" si="60"/>
        <v>Short VOL</v>
      </c>
      <c r="AJ126" s="68" t="str">
        <f t="shared" si="61"/>
        <v>Short VOL</v>
      </c>
      <c r="AK126" s="72" t="str">
        <f t="shared" si="62"/>
        <v>00631L</v>
      </c>
      <c r="AL126" s="73">
        <f t="shared" si="24"/>
        <v>1</v>
      </c>
      <c r="AM126" s="72" t="str">
        <f t="shared" si="66"/>
        <v>00631L</v>
      </c>
      <c r="AN126" s="73">
        <f t="shared" si="25"/>
        <v>1</v>
      </c>
      <c r="AO126" s="74" t="str">
        <f t="shared" si="59"/>
        <v>00631L</v>
      </c>
      <c r="AP126" s="20">
        <f t="shared" si="26"/>
        <v>1</v>
      </c>
      <c r="AQ126" s="74" t="str">
        <f t="shared" si="69"/>
        <v>00631L</v>
      </c>
      <c r="AR126" s="20">
        <f t="shared" si="28"/>
        <v>1</v>
      </c>
      <c r="AS126" s="74" t="str">
        <f t="shared" si="63"/>
        <v>00631L</v>
      </c>
      <c r="AT126" s="20">
        <f t="shared" si="30"/>
        <v>1</v>
      </c>
      <c r="AU126" s="74" t="str">
        <f t="shared" si="89"/>
        <v>00631L</v>
      </c>
      <c r="AV126" s="20">
        <f t="shared" si="32"/>
        <v>1</v>
      </c>
      <c r="AW126" s="74" t="str">
        <f t="shared" si="90"/>
        <v>00631L</v>
      </c>
      <c r="AX126" s="20">
        <f t="shared" si="34"/>
        <v>1</v>
      </c>
      <c r="AY126" s="20">
        <f t="shared" si="35"/>
        <v>0</v>
      </c>
      <c r="AZ126" s="57">
        <v>46135</v>
      </c>
      <c r="BA126" s="75">
        <v>87.65</v>
      </c>
      <c r="BB126" s="33">
        <v>86.35</v>
      </c>
      <c r="BC126" s="76">
        <f t="shared" si="67"/>
        <v>76.44250000000001</v>
      </c>
      <c r="BD126" s="76">
        <f t="shared" si="68"/>
        <v>76.725833333333341</v>
      </c>
      <c r="BE126" s="77">
        <f t="shared" si="74"/>
        <v>0.12960722111390893</v>
      </c>
      <c r="BF126" s="77">
        <f t="shared" si="64"/>
        <v>0.14237925079558164</v>
      </c>
      <c r="BG126" s="23"/>
      <c r="BH126" s="23"/>
      <c r="BI126" s="23"/>
      <c r="BJ126" s="23"/>
      <c r="BK126" s="23"/>
      <c r="BL126" s="23"/>
      <c r="BM126" s="23"/>
    </row>
    <row r="127" spans="1:65" ht="15.75" customHeight="1" x14ac:dyDescent="0.4">
      <c r="A127" s="57">
        <v>46133</v>
      </c>
      <c r="B127" s="20">
        <v>20.952999999999999</v>
      </c>
      <c r="C127" s="20">
        <v>21.52</v>
      </c>
      <c r="D127" s="20">
        <v>22.149000000000001</v>
      </c>
      <c r="E127" s="20">
        <v>22.300999999999998</v>
      </c>
      <c r="F127" s="20">
        <v>22.673999999999999</v>
      </c>
      <c r="G127" s="20">
        <v>23</v>
      </c>
      <c r="H127" s="58">
        <v>22.975000000000001</v>
      </c>
      <c r="I127" s="59">
        <f t="shared" si="87"/>
        <v>21.053058823529412</v>
      </c>
      <c r="J127" s="59">
        <f t="shared" si="88"/>
        <v>21.631</v>
      </c>
      <c r="K127" s="60">
        <v>28</v>
      </c>
      <c r="L127" s="61">
        <f t="shared" si="58"/>
        <v>2.9411764705882353E-2</v>
      </c>
      <c r="M127" s="20">
        <v>18.68</v>
      </c>
      <c r="N127" s="62">
        <v>19.02</v>
      </c>
      <c r="O127" s="20">
        <v>21.51</v>
      </c>
      <c r="P127" s="20">
        <v>23.19</v>
      </c>
      <c r="Q127" s="20">
        <v>24.03</v>
      </c>
      <c r="R127" s="63">
        <f t="shared" si="76"/>
        <v>7</v>
      </c>
      <c r="S127" s="64">
        <f t="shared" si="77"/>
        <v>7.9491255961843445E-3</v>
      </c>
      <c r="T127" s="65">
        <f t="shared" si="91"/>
        <v>0.98212407991587802</v>
      </c>
      <c r="U127" s="65">
        <f t="shared" si="91"/>
        <v>0.88423988842398871</v>
      </c>
      <c r="V127" s="65">
        <f t="shared" si="79"/>
        <v>0.82018111254851223</v>
      </c>
      <c r="W127" s="65">
        <f t="shared" si="80"/>
        <v>0.79151061173533077</v>
      </c>
      <c r="X127" s="61">
        <f t="shared" si="81"/>
        <v>2.7060564119696474E-2</v>
      </c>
      <c r="Y127" s="66">
        <f t="shared" si="82"/>
        <v>3.0222859961436845E-2</v>
      </c>
      <c r="Z127" s="61">
        <f t="shared" si="83"/>
        <v>2.7451648775363095E-2</v>
      </c>
      <c r="AA127" s="67">
        <f t="shared" si="84"/>
        <v>21.053058823529408</v>
      </c>
      <c r="AB127" s="68">
        <f t="shared" si="85"/>
        <v>0.10162986330178758</v>
      </c>
      <c r="AC127" s="69">
        <f t="shared" si="86"/>
        <v>0.1068905795756787</v>
      </c>
      <c r="AD127" s="70">
        <f>_xlfn.PERCENTILE.EXC(AC127:$AC$5675,0.5)</f>
        <v>8.6123725356899966E-2</v>
      </c>
      <c r="AE127" s="70">
        <f>_xlfn.PERCENTILE.EXC($AC127:AC$5675,0.35)</f>
        <v>4.9797583911909221E-2</v>
      </c>
      <c r="AF127" s="71">
        <f t="shared" si="71"/>
        <v>1.9518867567590657E-2</v>
      </c>
      <c r="AG127" s="70">
        <f t="shared" si="72"/>
        <v>-0.19198182511420461</v>
      </c>
      <c r="AH127" s="70">
        <f t="shared" si="73"/>
        <v>-0.23906962545163321</v>
      </c>
      <c r="AI127" s="61" t="str">
        <f t="shared" si="60"/>
        <v>Short VOL</v>
      </c>
      <c r="AJ127" s="68" t="str">
        <f t="shared" si="61"/>
        <v>Short VOL</v>
      </c>
      <c r="AK127" s="72" t="str">
        <f t="shared" si="62"/>
        <v>00631L</v>
      </c>
      <c r="AL127" s="73">
        <f t="shared" si="24"/>
        <v>1</v>
      </c>
      <c r="AM127" s="72" t="str">
        <f t="shared" si="66"/>
        <v>00631L</v>
      </c>
      <c r="AN127" s="73">
        <f t="shared" si="25"/>
        <v>1</v>
      </c>
      <c r="AO127" s="74" t="str">
        <f t="shared" si="59"/>
        <v>00631L</v>
      </c>
      <c r="AP127" s="20">
        <f t="shared" si="26"/>
        <v>1</v>
      </c>
      <c r="AQ127" s="74" t="str">
        <f t="shared" si="69"/>
        <v>00631L</v>
      </c>
      <c r="AR127" s="20">
        <f t="shared" si="28"/>
        <v>1</v>
      </c>
      <c r="AS127" s="74" t="str">
        <f t="shared" si="63"/>
        <v>00631L</v>
      </c>
      <c r="AT127" s="20">
        <f t="shared" si="30"/>
        <v>1</v>
      </c>
      <c r="AU127" s="74" t="str">
        <f t="shared" si="89"/>
        <v>00631L</v>
      </c>
      <c r="AV127" s="20">
        <f t="shared" si="32"/>
        <v>1</v>
      </c>
      <c r="AW127" s="74" t="str">
        <f t="shared" si="90"/>
        <v>00631L</v>
      </c>
      <c r="AX127" s="20">
        <f t="shared" si="34"/>
        <v>1</v>
      </c>
      <c r="AY127" s="20">
        <f t="shared" si="35"/>
        <v>0</v>
      </c>
      <c r="AZ127" s="57">
        <v>46134</v>
      </c>
      <c r="BA127" s="75">
        <v>85.75</v>
      </c>
      <c r="BB127" s="33">
        <v>86</v>
      </c>
      <c r="BC127" s="76">
        <f t="shared" si="67"/>
        <v>76.18249999999999</v>
      </c>
      <c r="BD127" s="76">
        <f t="shared" si="68"/>
        <v>76.43249999999999</v>
      </c>
      <c r="BE127" s="77">
        <f t="shared" si="74"/>
        <v>0.12886817838742506</v>
      </c>
      <c r="BF127" s="77">
        <f t="shared" si="64"/>
        <v>0.12190494881104257</v>
      </c>
      <c r="BG127" s="23"/>
      <c r="BH127" s="23"/>
      <c r="BI127" s="23"/>
      <c r="BJ127" s="23"/>
      <c r="BK127" s="23"/>
      <c r="BL127" s="23"/>
      <c r="BM127" s="23"/>
    </row>
    <row r="128" spans="1:65" ht="15.75" customHeight="1" x14ac:dyDescent="0.4">
      <c r="A128" s="57">
        <v>46132</v>
      </c>
      <c r="B128" s="20">
        <v>20.594999999999999</v>
      </c>
      <c r="C128" s="20">
        <v>21.292999999999999</v>
      </c>
      <c r="D128" s="20">
        <v>21.940999999999999</v>
      </c>
      <c r="E128" s="20">
        <v>22.106999999999999</v>
      </c>
      <c r="F128" s="20">
        <v>22.506</v>
      </c>
      <c r="G128" s="20">
        <v>22.896999999999998</v>
      </c>
      <c r="H128" s="58">
        <v>22.911000000000001</v>
      </c>
      <c r="I128" s="59">
        <f t="shared" si="87"/>
        <v>20.697647058823527</v>
      </c>
      <c r="J128" s="59">
        <f t="shared" si="88"/>
        <v>21.388294117647057</v>
      </c>
      <c r="K128" s="60">
        <v>29</v>
      </c>
      <c r="L128" s="61">
        <f t="shared" si="58"/>
        <v>2.9411764705882353E-2</v>
      </c>
      <c r="M128" s="20">
        <v>17.79</v>
      </c>
      <c r="N128" s="62">
        <v>18.87</v>
      </c>
      <c r="O128" s="20">
        <v>21.24</v>
      </c>
      <c r="P128" s="20">
        <v>23.14</v>
      </c>
      <c r="Q128" s="20">
        <v>23.95</v>
      </c>
      <c r="R128" s="63">
        <f t="shared" si="76"/>
        <v>7.7199999999999989</v>
      </c>
      <c r="S128" s="64">
        <f t="shared" si="77"/>
        <v>7.9519450800915367E-2</v>
      </c>
      <c r="T128" s="65">
        <f t="shared" si="91"/>
        <v>0.94276629570747206</v>
      </c>
      <c r="U128" s="65">
        <f t="shared" si="91"/>
        <v>0.88841807909604531</v>
      </c>
      <c r="V128" s="65">
        <f t="shared" si="79"/>
        <v>0.81547104580812446</v>
      </c>
      <c r="W128" s="65">
        <f t="shared" si="80"/>
        <v>0.78789144050104387</v>
      </c>
      <c r="X128" s="61">
        <f t="shared" si="81"/>
        <v>3.3891721291575645E-2</v>
      </c>
      <c r="Y128" s="66">
        <f t="shared" si="82"/>
        <v>3.6368571040846884E-2</v>
      </c>
      <c r="Z128" s="61">
        <f t="shared" si="83"/>
        <v>3.336838515318593E-2</v>
      </c>
      <c r="AA128" s="67">
        <f t="shared" si="84"/>
        <v>20.697647058823531</v>
      </c>
      <c r="AB128" s="68">
        <f t="shared" si="85"/>
        <v>9.1414944356120714E-2</v>
      </c>
      <c r="AC128" s="69">
        <f t="shared" si="86"/>
        <v>9.6854640107235282E-2</v>
      </c>
      <c r="AD128" s="70">
        <f>_xlfn.PERCENTILE.EXC(AC128:$AC$5675,0.5)</f>
        <v>8.6115317040527661E-2</v>
      </c>
      <c r="AE128" s="70">
        <f>_xlfn.PERCENTILE.EXC($AC128:AC$5675,0.35)</f>
        <v>4.9790675751389665E-2</v>
      </c>
      <c r="AF128" s="71">
        <f t="shared" si="71"/>
        <v>1.9518867567590657E-2</v>
      </c>
      <c r="AG128" s="70">
        <f t="shared" si="72"/>
        <v>-0.19198182511420461</v>
      </c>
      <c r="AH128" s="70">
        <f t="shared" si="73"/>
        <v>-0.23906962545163321</v>
      </c>
      <c r="AI128" s="61" t="str">
        <f t="shared" si="60"/>
        <v>Short VOL</v>
      </c>
      <c r="AJ128" s="68" t="str">
        <f t="shared" si="61"/>
        <v>Short VOL</v>
      </c>
      <c r="AK128" s="72" t="str">
        <f t="shared" si="62"/>
        <v>00631L</v>
      </c>
      <c r="AL128" s="73">
        <f t="shared" si="24"/>
        <v>1</v>
      </c>
      <c r="AM128" s="72" t="str">
        <f t="shared" si="66"/>
        <v>00631L</v>
      </c>
      <c r="AN128" s="73">
        <f t="shared" si="25"/>
        <v>1</v>
      </c>
      <c r="AO128" s="74" t="str">
        <f t="shared" si="59"/>
        <v>00631L</v>
      </c>
      <c r="AP128" s="20">
        <f t="shared" si="26"/>
        <v>1</v>
      </c>
      <c r="AQ128" s="74" t="str">
        <f t="shared" si="69"/>
        <v>00631L</v>
      </c>
      <c r="AR128" s="20">
        <f t="shared" si="28"/>
        <v>1</v>
      </c>
      <c r="AS128" s="74" t="str">
        <f t="shared" si="63"/>
        <v>00631L</v>
      </c>
      <c r="AT128" s="20">
        <f t="shared" si="30"/>
        <v>1</v>
      </c>
      <c r="AU128" s="74" t="str">
        <f t="shared" si="89"/>
        <v>00631L</v>
      </c>
      <c r="AV128" s="20">
        <f t="shared" si="32"/>
        <v>1</v>
      </c>
      <c r="AW128" s="74" t="str">
        <f t="shared" si="90"/>
        <v>00631L</v>
      </c>
      <c r="AX128" s="20">
        <f t="shared" si="34"/>
        <v>1</v>
      </c>
      <c r="AY128" s="20">
        <f t="shared" si="35"/>
        <v>0</v>
      </c>
      <c r="AZ128" s="57">
        <v>46133</v>
      </c>
      <c r="BA128" s="75">
        <v>85.5</v>
      </c>
      <c r="BB128" s="33">
        <v>84.55</v>
      </c>
      <c r="BC128" s="76">
        <f t="shared" si="67"/>
        <v>75.927499999999995</v>
      </c>
      <c r="BD128" s="76">
        <f t="shared" si="68"/>
        <v>76.174166666666665</v>
      </c>
      <c r="BE128" s="77">
        <f t="shared" si="74"/>
        <v>0.1135622798063943</v>
      </c>
      <c r="BF128" s="77">
        <f t="shared" si="64"/>
        <v>0.12242776969445025</v>
      </c>
      <c r="BG128" s="23"/>
      <c r="BH128" s="23"/>
      <c r="BI128" s="23"/>
      <c r="BJ128" s="23"/>
      <c r="BK128" s="23"/>
      <c r="BL128" s="23"/>
      <c r="BM128" s="23"/>
    </row>
    <row r="129" spans="1:65" ht="15.75" customHeight="1" x14ac:dyDescent="0.4">
      <c r="A129" s="57">
        <v>46129</v>
      </c>
      <c r="B129" s="20">
        <v>20.292000000000002</v>
      </c>
      <c r="C129" s="20">
        <v>20.945</v>
      </c>
      <c r="D129" s="20">
        <v>21.611999999999998</v>
      </c>
      <c r="E129" s="20">
        <v>21.850999999999999</v>
      </c>
      <c r="F129" s="20">
        <v>22.257999999999999</v>
      </c>
      <c r="G129" s="20">
        <v>22.664999999999999</v>
      </c>
      <c r="H129" s="58">
        <v>22.693999999999999</v>
      </c>
      <c r="I129" s="59">
        <f t="shared" si="87"/>
        <v>20.330411764705882</v>
      </c>
      <c r="J129" s="59">
        <f t="shared" si="88"/>
        <v>20.984235294117646</v>
      </c>
      <c r="K129" s="60">
        <v>32</v>
      </c>
      <c r="L129" s="61">
        <f t="shared" si="58"/>
        <v>2.9411764705882353E-2</v>
      </c>
      <c r="M129" s="20">
        <v>14.81</v>
      </c>
      <c r="N129" s="62">
        <v>17.48</v>
      </c>
      <c r="O129" s="20">
        <v>20.51</v>
      </c>
      <c r="P129" s="20">
        <v>22.57</v>
      </c>
      <c r="Q129" s="20">
        <v>23.66</v>
      </c>
      <c r="R129" s="63">
        <f t="shared" si="76"/>
        <v>10.79</v>
      </c>
      <c r="S129" s="64">
        <f t="shared" si="77"/>
        <v>-2.5641025641025685E-2</v>
      </c>
      <c r="T129" s="65">
        <f t="shared" si="91"/>
        <v>0.847254004576659</v>
      </c>
      <c r="U129" s="65">
        <f t="shared" si="91"/>
        <v>0.85226718673817647</v>
      </c>
      <c r="V129" s="65">
        <f t="shared" si="79"/>
        <v>0.7744793974302171</v>
      </c>
      <c r="W129" s="65">
        <f t="shared" si="80"/>
        <v>0.73879966187658497</v>
      </c>
      <c r="X129" s="61">
        <f t="shared" si="81"/>
        <v>3.2180169524935867E-2</v>
      </c>
      <c r="Y129" s="66">
        <f t="shared" si="82"/>
        <v>3.857947004713743E-2</v>
      </c>
      <c r="Z129" s="61">
        <f t="shared" si="83"/>
        <v>3.215987639496893E-2</v>
      </c>
      <c r="AA129" s="67">
        <f t="shared" si="84"/>
        <v>20.330411764705886</v>
      </c>
      <c r="AB129" s="68">
        <f t="shared" si="85"/>
        <v>0.16086956521739137</v>
      </c>
      <c r="AC129" s="69">
        <f t="shared" si="86"/>
        <v>0.16306703459415819</v>
      </c>
      <c r="AD129" s="70">
        <f>_xlfn.PERCENTILE.EXC(AC129:$AC$5675,0.5)</f>
        <v>8.6106908724155343E-2</v>
      </c>
      <c r="AE129" s="70">
        <f>_xlfn.PERCENTILE.EXC($AC129:AC$5675,0.35)</f>
        <v>4.9787659098853278E-2</v>
      </c>
      <c r="AF129" s="71">
        <f t="shared" si="71"/>
        <v>1.9518867567590657E-2</v>
      </c>
      <c r="AG129" s="70">
        <f t="shared" si="72"/>
        <v>-0.19198182511420461</v>
      </c>
      <c r="AH129" s="70">
        <f t="shared" si="73"/>
        <v>-0.23906962545163321</v>
      </c>
      <c r="AI129" s="61" t="str">
        <f t="shared" si="60"/>
        <v>Short VOL</v>
      </c>
      <c r="AJ129" s="68" t="str">
        <f t="shared" si="61"/>
        <v>Short VOL</v>
      </c>
      <c r="AK129" s="72" t="str">
        <f t="shared" si="62"/>
        <v>00631L</v>
      </c>
      <c r="AL129" s="73">
        <f t="shared" si="24"/>
        <v>1</v>
      </c>
      <c r="AM129" s="72" t="str">
        <f t="shared" si="66"/>
        <v>00631L</v>
      </c>
      <c r="AN129" s="73">
        <f t="shared" si="25"/>
        <v>1</v>
      </c>
      <c r="AO129" s="74" t="str">
        <f t="shared" si="59"/>
        <v>00631L</v>
      </c>
      <c r="AP129" s="20">
        <f t="shared" si="26"/>
        <v>1</v>
      </c>
      <c r="AQ129" s="74" t="str">
        <f t="shared" si="69"/>
        <v>00631L</v>
      </c>
      <c r="AR129" s="20">
        <f t="shared" si="28"/>
        <v>1</v>
      </c>
      <c r="AS129" s="74" t="str">
        <f t="shared" si="63"/>
        <v>00631L</v>
      </c>
      <c r="AT129" s="20">
        <f t="shared" si="30"/>
        <v>1</v>
      </c>
      <c r="AU129" s="74" t="str">
        <f t="shared" si="89"/>
        <v>00631L</v>
      </c>
      <c r="AV129" s="20">
        <f t="shared" si="32"/>
        <v>1</v>
      </c>
      <c r="AW129" s="74" t="str">
        <f t="shared" si="90"/>
        <v>00631L</v>
      </c>
      <c r="AX129" s="20">
        <f t="shared" si="34"/>
        <v>1</v>
      </c>
      <c r="AY129" s="20">
        <f t="shared" si="35"/>
        <v>0</v>
      </c>
      <c r="AZ129" s="57">
        <v>46132</v>
      </c>
      <c r="BA129" s="75">
        <v>84.55</v>
      </c>
      <c r="BB129" s="33">
        <v>84.15</v>
      </c>
      <c r="BC129" s="76">
        <f t="shared" si="67"/>
        <v>75.69083333333333</v>
      </c>
      <c r="BD129" s="76">
        <f t="shared" si="68"/>
        <v>75.927499999999995</v>
      </c>
      <c r="BE129" s="77">
        <f t="shared" si="74"/>
        <v>0.11175946008433442</v>
      </c>
      <c r="BF129" s="77">
        <f t="shared" si="64"/>
        <v>0.1135622798063943</v>
      </c>
      <c r="BG129" s="23"/>
      <c r="BH129" s="23"/>
      <c r="BI129" s="23"/>
      <c r="BJ129" s="23"/>
      <c r="BK129" s="23"/>
      <c r="BL129" s="23"/>
      <c r="BM129" s="23"/>
    </row>
    <row r="130" spans="1:65" ht="15.75" customHeight="1" x14ac:dyDescent="0.4">
      <c r="A130" s="57">
        <v>46128</v>
      </c>
      <c r="B130" s="20">
        <v>20.5</v>
      </c>
      <c r="C130" s="20">
        <v>21.021000000000001</v>
      </c>
      <c r="D130" s="20">
        <v>21.65</v>
      </c>
      <c r="E130" s="20">
        <v>21.925000000000001</v>
      </c>
      <c r="F130" s="20">
        <v>22.349</v>
      </c>
      <c r="G130" s="20">
        <v>22.736999999999998</v>
      </c>
      <c r="H130" s="58">
        <v>22.774999999999999</v>
      </c>
      <c r="I130" s="59">
        <f t="shared" si="87"/>
        <v>20.515323529411766</v>
      </c>
      <c r="J130" s="59">
        <f t="shared" si="88"/>
        <v>21.0395</v>
      </c>
      <c r="K130" s="60">
        <v>33</v>
      </c>
      <c r="L130" s="61">
        <f t="shared" si="58"/>
        <v>2.9411764705882353E-2</v>
      </c>
      <c r="M130" s="20">
        <v>15.46</v>
      </c>
      <c r="N130" s="62">
        <v>17.940000000000001</v>
      </c>
      <c r="O130" s="20">
        <v>20.77</v>
      </c>
      <c r="P130" s="20">
        <v>22.78</v>
      </c>
      <c r="Q130" s="20">
        <v>23.94</v>
      </c>
      <c r="R130" s="63">
        <f t="shared" si="76"/>
        <v>10.149999999999991</v>
      </c>
      <c r="S130" s="64">
        <f t="shared" si="77"/>
        <v>-1.2658227848101288E-2</v>
      </c>
      <c r="T130" s="65">
        <f t="shared" si="91"/>
        <v>0.8617614269788183</v>
      </c>
      <c r="U130" s="65">
        <f t="shared" si="91"/>
        <v>0.86374578719306705</v>
      </c>
      <c r="V130" s="65">
        <f t="shared" si="79"/>
        <v>0.78753292361720806</v>
      </c>
      <c r="W130" s="65">
        <f t="shared" si="80"/>
        <v>0.74937343358395991</v>
      </c>
      <c r="X130" s="61">
        <f t="shared" si="81"/>
        <v>2.5414634146341503E-2</v>
      </c>
      <c r="Y130" s="66">
        <f t="shared" si="82"/>
        <v>3.8768529076396711E-2</v>
      </c>
      <c r="Z130" s="61">
        <f t="shared" si="83"/>
        <v>2.5550485218366115E-2</v>
      </c>
      <c r="AA130" s="67">
        <f t="shared" si="84"/>
        <v>20.515323529411766</v>
      </c>
      <c r="AB130" s="68">
        <f t="shared" si="85"/>
        <v>0.14269788182831653</v>
      </c>
      <c r="AC130" s="69">
        <f t="shared" si="86"/>
        <v>0.14355203619909504</v>
      </c>
      <c r="AD130" s="70">
        <f>_xlfn.PERCENTILE.EXC(AC130:$AC$5675,0.5)</f>
        <v>8.6099811977971646E-2</v>
      </c>
      <c r="AE130" s="70">
        <f>_xlfn.PERCENTILE.EXC($AC130:AC$5675,0.35)</f>
        <v>4.9787561077304275E-2</v>
      </c>
      <c r="AF130" s="71">
        <f t="shared" si="71"/>
        <v>1.9518867567590657E-2</v>
      </c>
      <c r="AG130" s="70">
        <f t="shared" si="72"/>
        <v>-0.19198182511420461</v>
      </c>
      <c r="AH130" s="70">
        <f t="shared" si="73"/>
        <v>-0.23906962545163321</v>
      </c>
      <c r="AI130" s="61" t="str">
        <f t="shared" si="60"/>
        <v>Short VOL</v>
      </c>
      <c r="AJ130" s="68" t="str">
        <f t="shared" si="61"/>
        <v>Short VOL</v>
      </c>
      <c r="AK130" s="72" t="str">
        <f t="shared" si="62"/>
        <v>00631L</v>
      </c>
      <c r="AL130" s="73">
        <f t="shared" si="24"/>
        <v>1</v>
      </c>
      <c r="AM130" s="72" t="str">
        <f t="shared" si="66"/>
        <v>00631L</v>
      </c>
      <c r="AN130" s="73">
        <f t="shared" si="25"/>
        <v>1</v>
      </c>
      <c r="AO130" s="74" t="str">
        <f t="shared" si="59"/>
        <v>00631L</v>
      </c>
      <c r="AP130" s="20">
        <f t="shared" si="26"/>
        <v>1</v>
      </c>
      <c r="AQ130" s="74" t="str">
        <f t="shared" si="69"/>
        <v>00631L</v>
      </c>
      <c r="AR130" s="20">
        <f t="shared" si="28"/>
        <v>1</v>
      </c>
      <c r="AS130" s="74" t="str">
        <f t="shared" si="63"/>
        <v>00631L</v>
      </c>
      <c r="AT130" s="20">
        <f t="shared" si="30"/>
        <v>1</v>
      </c>
      <c r="AU130" s="74" t="str">
        <f t="shared" si="89"/>
        <v>00631L</v>
      </c>
      <c r="AV130" s="20">
        <f t="shared" si="32"/>
        <v>1</v>
      </c>
      <c r="AW130" s="74" t="str">
        <f t="shared" si="90"/>
        <v>00631L</v>
      </c>
      <c r="AX130" s="20">
        <f t="shared" si="34"/>
        <v>1</v>
      </c>
      <c r="AY130" s="20">
        <f t="shared" si="35"/>
        <v>0</v>
      </c>
      <c r="AZ130" s="57">
        <v>46129</v>
      </c>
      <c r="BA130" s="75">
        <v>84.2</v>
      </c>
      <c r="BB130" s="33">
        <v>85</v>
      </c>
      <c r="BC130" s="76">
        <f t="shared" si="67"/>
        <v>75.452500000000001</v>
      </c>
      <c r="BD130" s="76">
        <f t="shared" si="68"/>
        <v>75.691666666666663</v>
      </c>
      <c r="BE130" s="77">
        <f t="shared" si="74"/>
        <v>0.12653656273814651</v>
      </c>
      <c r="BF130" s="77">
        <f t="shared" si="64"/>
        <v>0.11240779478145996</v>
      </c>
      <c r="BG130" s="23"/>
      <c r="BH130" s="23"/>
      <c r="BI130" s="23"/>
      <c r="BJ130" s="23"/>
      <c r="BK130" s="23"/>
      <c r="BL130" s="23"/>
      <c r="BM130" s="23"/>
    </row>
    <row r="131" spans="1:65" ht="15.75" customHeight="1" x14ac:dyDescent="0.4">
      <c r="A131" s="78">
        <v>46127</v>
      </c>
      <c r="B131" s="79">
        <v>20.59</v>
      </c>
      <c r="C131" s="79">
        <v>21.079000000000001</v>
      </c>
      <c r="D131" s="79">
        <v>21.71</v>
      </c>
      <c r="E131" s="79">
        <v>21.992000000000001</v>
      </c>
      <c r="F131" s="79">
        <v>22.393000000000001</v>
      </c>
      <c r="G131" s="79">
        <v>22.798999999999999</v>
      </c>
      <c r="H131" s="80">
        <v>22.824999999999999</v>
      </c>
      <c r="I131" s="81">
        <f t="shared" si="87"/>
        <v>20.59</v>
      </c>
      <c r="J131" s="81">
        <f t="shared" si="88"/>
        <v>21.079000000000001</v>
      </c>
      <c r="K131" s="82">
        <v>34</v>
      </c>
      <c r="L131" s="83">
        <f t="shared" si="58"/>
        <v>2.9411764705882353E-2</v>
      </c>
      <c r="M131" s="20">
        <v>16.010000000000002</v>
      </c>
      <c r="N131" s="62">
        <v>18.170000000000002</v>
      </c>
      <c r="O131" s="20">
        <v>20.78</v>
      </c>
      <c r="P131" s="20">
        <v>22.84</v>
      </c>
      <c r="Q131" s="20">
        <v>24.02</v>
      </c>
      <c r="R131" s="63">
        <f t="shared" si="76"/>
        <v>9.4399999999999977</v>
      </c>
      <c r="S131" s="64">
        <f t="shared" si="77"/>
        <v>-1.034858387799552E-2</v>
      </c>
      <c r="T131" s="65">
        <f t="shared" si="91"/>
        <v>0.88112272977435335</v>
      </c>
      <c r="U131" s="65">
        <f t="shared" si="91"/>
        <v>0.87439846005774791</v>
      </c>
      <c r="V131" s="65">
        <f t="shared" si="79"/>
        <v>0.79553415061295985</v>
      </c>
      <c r="W131" s="65">
        <f t="shared" si="80"/>
        <v>0.7564529558701083</v>
      </c>
      <c r="X131" s="61">
        <f t="shared" si="81"/>
        <v>2.374939290917925E-2</v>
      </c>
      <c r="Y131" s="66">
        <f t="shared" si="82"/>
        <v>3.7877409967260751E-2</v>
      </c>
      <c r="Z131" s="61">
        <f t="shared" si="83"/>
        <v>2.374939290917925E-2</v>
      </c>
      <c r="AA131" s="67">
        <f t="shared" si="84"/>
        <v>20.59</v>
      </c>
      <c r="AB131" s="68">
        <f t="shared" si="85"/>
        <v>0.13318657127132624</v>
      </c>
      <c r="AC131" s="69">
        <f t="shared" si="86"/>
        <v>0.13318657127132624</v>
      </c>
      <c r="AD131" s="70">
        <f>_xlfn.PERCENTILE.EXC(AC131:$AC$5675,0.5)</f>
        <v>8.609271523178795E-2</v>
      </c>
      <c r="AE131" s="70">
        <f>_xlfn.PERCENTILE.EXC($AC131:AC$5675,0.35)</f>
        <v>4.9787463055755272E-2</v>
      </c>
      <c r="AF131" s="71">
        <f t="shared" si="71"/>
        <v>1.9518867567590657E-2</v>
      </c>
      <c r="AG131" s="70">
        <f t="shared" si="72"/>
        <v>-0.19198182511420461</v>
      </c>
      <c r="AH131" s="70">
        <f t="shared" si="73"/>
        <v>-0.23906962545163321</v>
      </c>
      <c r="AI131" s="61" t="str">
        <f t="shared" si="60"/>
        <v>Short VOL</v>
      </c>
      <c r="AJ131" s="68" t="str">
        <f t="shared" si="61"/>
        <v>Short VOL</v>
      </c>
      <c r="AK131" s="72" t="str">
        <f t="shared" si="62"/>
        <v>00631L</v>
      </c>
      <c r="AL131" s="73">
        <f t="shared" si="24"/>
        <v>1</v>
      </c>
      <c r="AM131" s="72" t="str">
        <f t="shared" si="66"/>
        <v>00631L</v>
      </c>
      <c r="AN131" s="73">
        <f t="shared" si="25"/>
        <v>1</v>
      </c>
      <c r="AO131" s="74" t="str">
        <f t="shared" si="59"/>
        <v>00631L</v>
      </c>
      <c r="AP131" s="20">
        <f t="shared" si="26"/>
        <v>1</v>
      </c>
      <c r="AQ131" s="74" t="str">
        <f t="shared" si="69"/>
        <v>00631L</v>
      </c>
      <c r="AR131" s="20">
        <f t="shared" si="28"/>
        <v>1</v>
      </c>
      <c r="AS131" s="74" t="str">
        <f t="shared" si="63"/>
        <v>00631L</v>
      </c>
      <c r="AT131" s="20">
        <f t="shared" si="30"/>
        <v>1</v>
      </c>
      <c r="AU131" s="74" t="str">
        <f t="shared" si="89"/>
        <v>00631L</v>
      </c>
      <c r="AV131" s="20">
        <f t="shared" si="32"/>
        <v>1</v>
      </c>
      <c r="AW131" s="74" t="str">
        <f t="shared" si="90"/>
        <v>00631L</v>
      </c>
      <c r="AX131" s="20">
        <f t="shared" si="34"/>
        <v>1</v>
      </c>
      <c r="AY131" s="20">
        <f t="shared" ref="AY131:AY194" si="92">IF(AP131=1,0,1)</f>
        <v>0</v>
      </c>
      <c r="AZ131" s="57">
        <v>46128</v>
      </c>
      <c r="BA131" s="75">
        <v>84.75</v>
      </c>
      <c r="BB131" s="33">
        <v>84.15</v>
      </c>
      <c r="BC131" s="76">
        <f t="shared" si="67"/>
        <v>75.20416666666668</v>
      </c>
      <c r="BD131" s="76">
        <f t="shared" si="68"/>
        <v>75.448333333333323</v>
      </c>
      <c r="BE131" s="77">
        <f t="shared" si="74"/>
        <v>0.11895395866807013</v>
      </c>
      <c r="BF131" s="77">
        <f t="shared" si="64"/>
        <v>0.1232852503921007</v>
      </c>
      <c r="BG131" s="23"/>
      <c r="BH131" s="23"/>
      <c r="BI131" s="23"/>
      <c r="BJ131" s="23"/>
      <c r="BK131" s="23"/>
      <c r="BL131" s="23"/>
      <c r="BM131" s="23"/>
    </row>
    <row r="132" spans="1:65" ht="15.75" customHeight="1" x14ac:dyDescent="0.4">
      <c r="A132" s="57">
        <v>46126</v>
      </c>
      <c r="B132" s="20">
        <v>18.597999999999999</v>
      </c>
      <c r="C132" s="20">
        <v>20.48</v>
      </c>
      <c r="D132" s="20">
        <v>20.898</v>
      </c>
      <c r="E132" s="20">
        <v>21.649000000000001</v>
      </c>
      <c r="F132" s="20">
        <v>21.901</v>
      </c>
      <c r="G132" s="20">
        <v>22.317</v>
      </c>
      <c r="H132" s="58">
        <v>22.725000000000001</v>
      </c>
      <c r="I132" s="59">
        <f t="shared" si="87"/>
        <v>20.48</v>
      </c>
      <c r="J132" s="59">
        <f t="shared" si="88"/>
        <v>20.898</v>
      </c>
      <c r="K132" s="60">
        <v>0</v>
      </c>
      <c r="L132" s="61">
        <f t="shared" ref="L132:L195" si="93">IF(K133&lt;&gt;0,L133,1/K132)</f>
        <v>3.7037037037037035E-2</v>
      </c>
      <c r="M132" s="20">
        <v>16.7</v>
      </c>
      <c r="N132" s="62">
        <v>18.36</v>
      </c>
      <c r="O132" s="20">
        <v>20.82</v>
      </c>
      <c r="P132" s="20">
        <v>22.77</v>
      </c>
      <c r="Q132" s="20">
        <v>23.95</v>
      </c>
      <c r="R132" s="63">
        <f t="shared" si="76"/>
        <v>8.5300000000000011</v>
      </c>
      <c r="S132" s="64">
        <f t="shared" si="77"/>
        <v>-3.974895397489548E-2</v>
      </c>
      <c r="T132" s="65">
        <f t="shared" si="91"/>
        <v>0.90958605664488013</v>
      </c>
      <c r="U132" s="65">
        <f t="shared" si="91"/>
        <v>0.88184438040345814</v>
      </c>
      <c r="V132" s="65">
        <f t="shared" si="79"/>
        <v>0.80632411067193677</v>
      </c>
      <c r="W132" s="65">
        <f t="shared" si="80"/>
        <v>0.76659707724425885</v>
      </c>
      <c r="X132" s="61">
        <f t="shared" si="81"/>
        <v>0.10119367673943443</v>
      </c>
      <c r="Y132" s="66">
        <f t="shared" si="82"/>
        <v>4.9702064760497044E-2</v>
      </c>
      <c r="Z132" s="61">
        <f t="shared" si="83"/>
        <v>2.0410156249999964E-2</v>
      </c>
      <c r="AA132" s="67">
        <f t="shared" si="84"/>
        <v>20.48</v>
      </c>
      <c r="AB132" s="68">
        <f t="shared" si="85"/>
        <v>1.2962962962962938E-2</v>
      </c>
      <c r="AC132" s="69">
        <f t="shared" si="86"/>
        <v>0.1154684095860567</v>
      </c>
      <c r="AD132" s="70">
        <f>_xlfn.PERCENTILE.EXC(AC132:$AC$5675,0.5)</f>
        <v>8.6075617512623756E-2</v>
      </c>
      <c r="AE132" s="70">
        <f>_xlfn.PERCENTILE.EXC($AC132:AC$5675,0.35)</f>
        <v>4.9783618698695492E-2</v>
      </c>
      <c r="AF132" s="71">
        <f t="shared" si="71"/>
        <v>1.9518867567590657E-2</v>
      </c>
      <c r="AG132" s="70">
        <f t="shared" si="72"/>
        <v>-0.19198182511420461</v>
      </c>
      <c r="AH132" s="70">
        <f t="shared" si="73"/>
        <v>-0.23906962545163321</v>
      </c>
      <c r="AI132" s="61" t="str">
        <f t="shared" si="60"/>
        <v>Short VOL</v>
      </c>
      <c r="AJ132" s="68" t="str">
        <f t="shared" si="61"/>
        <v>Short VOL</v>
      </c>
      <c r="AK132" s="72" t="str">
        <f t="shared" si="62"/>
        <v>00631L</v>
      </c>
      <c r="AL132" s="73">
        <f t="shared" si="24"/>
        <v>1</v>
      </c>
      <c r="AM132" s="72" t="str">
        <f t="shared" si="66"/>
        <v>00631L</v>
      </c>
      <c r="AN132" s="73">
        <f t="shared" si="25"/>
        <v>1</v>
      </c>
      <c r="AO132" s="74" t="str">
        <f t="shared" ref="AO132:AO195" si="94">IF(AC132&gt;AF132,"00631L",IF(AC132&lt;AH132,"00631L",IF(AC132&lt;AG132,AO133,"00635U")))</f>
        <v>00631L</v>
      </c>
      <c r="AP132" s="20">
        <f t="shared" si="26"/>
        <v>1</v>
      </c>
      <c r="AQ132" s="74" t="str">
        <f t="shared" si="69"/>
        <v>00631L</v>
      </c>
      <c r="AR132" s="20">
        <f t="shared" si="28"/>
        <v>1</v>
      </c>
      <c r="AS132" s="74" t="str">
        <f t="shared" si="63"/>
        <v>00631L</v>
      </c>
      <c r="AT132" s="20">
        <f t="shared" si="30"/>
        <v>1</v>
      </c>
      <c r="AU132" s="74" t="str">
        <f t="shared" si="89"/>
        <v>00631L</v>
      </c>
      <c r="AV132" s="20">
        <f t="shared" si="32"/>
        <v>1</v>
      </c>
      <c r="AW132" s="74" t="str">
        <f t="shared" si="90"/>
        <v>00631L</v>
      </c>
      <c r="AX132" s="20">
        <f t="shared" si="34"/>
        <v>1</v>
      </c>
      <c r="AY132" s="20">
        <f t="shared" si="92"/>
        <v>0</v>
      </c>
      <c r="AZ132" s="78">
        <v>46127</v>
      </c>
      <c r="BA132" s="85">
        <v>84.1</v>
      </c>
      <c r="BB132" s="33">
        <v>83.1</v>
      </c>
      <c r="BC132" s="76">
        <f t="shared" si="67"/>
        <v>74.96583333333335</v>
      </c>
      <c r="BD132" s="76">
        <f t="shared" si="68"/>
        <v>75.203333333333347</v>
      </c>
      <c r="BE132" s="77">
        <f t="shared" si="74"/>
        <v>0.10850498560455286</v>
      </c>
      <c r="BF132" s="77">
        <f t="shared" si="64"/>
        <v>0.1183014937281146</v>
      </c>
      <c r="BG132" s="23"/>
      <c r="BH132" s="23"/>
      <c r="BI132" s="23"/>
      <c r="BJ132" s="23"/>
      <c r="BK132" s="23"/>
      <c r="BL132" s="23"/>
      <c r="BM132" s="23"/>
    </row>
    <row r="133" spans="1:65" ht="15.75" customHeight="1" x14ac:dyDescent="0.4">
      <c r="A133" s="57">
        <v>46125</v>
      </c>
      <c r="B133" s="20">
        <v>19.303999999999998</v>
      </c>
      <c r="C133" s="20">
        <v>20.715</v>
      </c>
      <c r="D133" s="20">
        <v>21.155000000000001</v>
      </c>
      <c r="E133" s="20">
        <v>21.838000000000001</v>
      </c>
      <c r="F133" s="20">
        <v>22.044</v>
      </c>
      <c r="G133" s="20">
        <v>22.43</v>
      </c>
      <c r="H133" s="58">
        <v>22.812999999999999</v>
      </c>
      <c r="I133" s="59">
        <f t="shared" si="87"/>
        <v>20.662740740740741</v>
      </c>
      <c r="J133" s="59">
        <f t="shared" si="88"/>
        <v>21.138703703703705</v>
      </c>
      <c r="K133" s="60">
        <v>1</v>
      </c>
      <c r="L133" s="61">
        <f t="shared" si="93"/>
        <v>3.7037037037037035E-2</v>
      </c>
      <c r="M133" s="20">
        <v>17.329999999999998</v>
      </c>
      <c r="N133" s="62">
        <v>19.12</v>
      </c>
      <c r="O133" s="20">
        <v>21.34</v>
      </c>
      <c r="P133" s="20">
        <v>23</v>
      </c>
      <c r="Q133" s="20">
        <v>23.96</v>
      </c>
      <c r="R133" s="63">
        <f t="shared" si="76"/>
        <v>7.8900000000000006</v>
      </c>
      <c r="S133" s="64">
        <f t="shared" si="77"/>
        <v>-5.7202288091523362E-3</v>
      </c>
      <c r="T133" s="65">
        <f t="shared" si="91"/>
        <v>0.9063807531380752</v>
      </c>
      <c r="U133" s="65">
        <f t="shared" si="91"/>
        <v>0.89597000937207127</v>
      </c>
      <c r="V133" s="65">
        <f t="shared" si="79"/>
        <v>0.83130434782608698</v>
      </c>
      <c r="W133" s="65">
        <f t="shared" si="80"/>
        <v>0.79799666110183642</v>
      </c>
      <c r="X133" s="61">
        <f t="shared" si="81"/>
        <v>7.3093659345213502E-2</v>
      </c>
      <c r="Y133" s="66">
        <f t="shared" si="82"/>
        <v>4.4646945690997246E-2</v>
      </c>
      <c r="Z133" s="61">
        <f t="shared" si="83"/>
        <v>2.3034841744130636E-2</v>
      </c>
      <c r="AA133" s="67">
        <f t="shared" si="84"/>
        <v>20.662740740740745</v>
      </c>
      <c r="AB133" s="68">
        <f t="shared" si="85"/>
        <v>9.6234309623429645E-3</v>
      </c>
      <c r="AC133" s="69">
        <f t="shared" si="86"/>
        <v>8.0687277235394539E-2</v>
      </c>
      <c r="AD133" s="70">
        <f>_xlfn.PERCENTILE.EXC(AC133:$AC$5675,0.5)</f>
        <v>8.6058519793459562E-2</v>
      </c>
      <c r="AE133" s="70">
        <f>_xlfn.PERCENTILE.EXC($AC133:AC$5675,0.35)</f>
        <v>4.977827580743141E-2</v>
      </c>
      <c r="AF133" s="71">
        <f t="shared" si="71"/>
        <v>1.9518867567590657E-2</v>
      </c>
      <c r="AG133" s="70">
        <f t="shared" si="72"/>
        <v>-0.19198182511420461</v>
      </c>
      <c r="AH133" s="70">
        <f t="shared" si="73"/>
        <v>-0.23906962545163321</v>
      </c>
      <c r="AI133" s="61" t="str">
        <f t="shared" ref="AI133:AI196" si="95">IF(AC133&gt;AD133,"Short VOL","Safety")</f>
        <v>Safety</v>
      </c>
      <c r="AJ133" s="68" t="str">
        <f t="shared" ref="AJ133:AJ196" si="96">IF(AC133&gt;AF133,"Short VOL","Safety")</f>
        <v>Short VOL</v>
      </c>
      <c r="AK133" s="72" t="str">
        <f t="shared" ref="AK133:AK196" si="97">IF(AO133 = "00631L","00631L",IF(AS133 = "00631L","00631L","00635U"))</f>
        <v>00631L</v>
      </c>
      <c r="AL133" s="73">
        <f t="shared" si="24"/>
        <v>1</v>
      </c>
      <c r="AM133" s="72" t="str">
        <f t="shared" si="66"/>
        <v>00631L</v>
      </c>
      <c r="AN133" s="73">
        <f t="shared" si="25"/>
        <v>1</v>
      </c>
      <c r="AO133" s="74" t="str">
        <f t="shared" si="94"/>
        <v>00631L</v>
      </c>
      <c r="AP133" s="20">
        <f t="shared" si="26"/>
        <v>1</v>
      </c>
      <c r="AQ133" s="74" t="str">
        <f t="shared" si="69"/>
        <v>00631L</v>
      </c>
      <c r="AR133" s="20">
        <f t="shared" si="28"/>
        <v>1</v>
      </c>
      <c r="AS133" s="74" t="str">
        <f t="shared" ref="AS133:AS196" si="98">IF(BA133&gt;BD133,IF(BF133&lt;0.2,"00631L","00635U"),"00635U")</f>
        <v>00631L</v>
      </c>
      <c r="AT133" s="20">
        <f t="shared" si="30"/>
        <v>1</v>
      </c>
      <c r="AU133" s="74" t="str">
        <f t="shared" si="89"/>
        <v>00631L</v>
      </c>
      <c r="AV133" s="20">
        <f t="shared" si="32"/>
        <v>1</v>
      </c>
      <c r="AW133" s="74" t="str">
        <f t="shared" si="90"/>
        <v>00631L</v>
      </c>
      <c r="AX133" s="20">
        <f t="shared" si="34"/>
        <v>1</v>
      </c>
      <c r="AY133" s="20">
        <f t="shared" si="92"/>
        <v>0</v>
      </c>
      <c r="AZ133" s="57">
        <v>46126</v>
      </c>
      <c r="BA133" s="75">
        <v>81.75</v>
      </c>
      <c r="BB133" s="33">
        <v>80.599999999999994</v>
      </c>
      <c r="BC133" s="76">
        <f t="shared" si="67"/>
        <v>74.754166666666677</v>
      </c>
      <c r="BD133" s="76">
        <f t="shared" si="68"/>
        <v>74.943333333333356</v>
      </c>
      <c r="BE133" s="77">
        <f t="shared" si="74"/>
        <v>7.8200769187893426E-2</v>
      </c>
      <c r="BF133" s="77">
        <f t="shared" ref="BF133:BF196" si="99">(BA133-BD133)/BD133</f>
        <v>9.08241782680244E-2</v>
      </c>
      <c r="BG133" s="23"/>
      <c r="BH133" s="23"/>
      <c r="BI133" s="23"/>
      <c r="BJ133" s="23"/>
      <c r="BK133" s="23"/>
      <c r="BL133" s="23"/>
      <c r="BM133" s="23"/>
    </row>
    <row r="134" spans="1:65" ht="15.75" customHeight="1" x14ac:dyDescent="0.4">
      <c r="A134" s="57">
        <v>46122</v>
      </c>
      <c r="B134" s="20">
        <v>20.408000000000001</v>
      </c>
      <c r="C134" s="20">
        <v>21.565000000000001</v>
      </c>
      <c r="D134" s="20">
        <v>21.853999999999999</v>
      </c>
      <c r="E134" s="20">
        <v>22.373000000000001</v>
      </c>
      <c r="F134" s="20">
        <v>22.45</v>
      </c>
      <c r="G134" s="20">
        <v>22.791</v>
      </c>
      <c r="H134" s="58">
        <v>23.074999999999999</v>
      </c>
      <c r="I134" s="59">
        <f t="shared" si="87"/>
        <v>21.393592592592594</v>
      </c>
      <c r="J134" s="59">
        <f t="shared" si="88"/>
        <v>21.811185185185185</v>
      </c>
      <c r="K134" s="60">
        <v>4</v>
      </c>
      <c r="L134" s="61">
        <f t="shared" si="93"/>
        <v>3.7037037037037035E-2</v>
      </c>
      <c r="M134" s="20">
        <v>16.36</v>
      </c>
      <c r="N134" s="62">
        <v>19.23</v>
      </c>
      <c r="O134" s="20">
        <v>21.86</v>
      </c>
      <c r="P134" s="20">
        <v>23.51</v>
      </c>
      <c r="Q134" s="20">
        <v>24.25</v>
      </c>
      <c r="R134" s="63">
        <f t="shared" si="76"/>
        <v>9.7800000000000011</v>
      </c>
      <c r="S134" s="64">
        <f t="shared" si="77"/>
        <v>-1.3340174448434994E-2</v>
      </c>
      <c r="T134" s="65">
        <f t="shared" ref="T134:U149" si="100">M134/N134</f>
        <v>0.85075403016120643</v>
      </c>
      <c r="U134" s="65">
        <f t="shared" si="100"/>
        <v>0.87968892955169264</v>
      </c>
      <c r="V134" s="65">
        <f t="shared" si="79"/>
        <v>0.81794980859208843</v>
      </c>
      <c r="W134" s="65">
        <f t="shared" si="80"/>
        <v>0.79298969072164949</v>
      </c>
      <c r="X134" s="61">
        <f t="shared" si="81"/>
        <v>5.6693453547628378E-2</v>
      </c>
      <c r="Y134" s="66">
        <f t="shared" si="82"/>
        <v>3.1377106333526937E-2</v>
      </c>
      <c r="Z134" s="61">
        <f t="shared" si="83"/>
        <v>1.9519516920088492E-2</v>
      </c>
      <c r="AA134" s="67">
        <f t="shared" si="84"/>
        <v>21.393592592592594</v>
      </c>
      <c r="AB134" s="68">
        <f t="shared" si="85"/>
        <v>6.1258450338013561E-2</v>
      </c>
      <c r="AC134" s="69">
        <f t="shared" si="86"/>
        <v>0.11251131526742554</v>
      </c>
      <c r="AD134" s="70">
        <f>_xlfn.PERCENTILE.EXC(AC134:$AC$5675,0.5)</f>
        <v>8.6075617512623756E-2</v>
      </c>
      <c r="AE134" s="70">
        <f>_xlfn.PERCENTILE.EXC($AC134:AC$5675,0.35)</f>
        <v>4.9772932916167321E-2</v>
      </c>
      <c r="AF134" s="71">
        <f t="shared" si="71"/>
        <v>1.9518867567590657E-2</v>
      </c>
      <c r="AG134" s="70">
        <f t="shared" si="72"/>
        <v>-0.19198182511420461</v>
      </c>
      <c r="AH134" s="70">
        <f t="shared" si="73"/>
        <v>-0.23906962545163321</v>
      </c>
      <c r="AI134" s="61" t="str">
        <f t="shared" si="95"/>
        <v>Short VOL</v>
      </c>
      <c r="AJ134" s="68" t="str">
        <f t="shared" si="96"/>
        <v>Short VOL</v>
      </c>
      <c r="AK134" s="72" t="str">
        <f t="shared" si="97"/>
        <v>00631L</v>
      </c>
      <c r="AL134" s="73">
        <f t="shared" si="24"/>
        <v>1</v>
      </c>
      <c r="AM134" s="72" t="str">
        <f t="shared" ref="AM134:AM197" si="101">IF(AO134&lt;&gt;AQ134,AM135,AO134)</f>
        <v>00631L</v>
      </c>
      <c r="AN134" s="73">
        <f t="shared" si="25"/>
        <v>1</v>
      </c>
      <c r="AO134" s="74" t="str">
        <f t="shared" si="94"/>
        <v>00631L</v>
      </c>
      <c r="AP134" s="20">
        <f t="shared" si="26"/>
        <v>1</v>
      </c>
      <c r="AQ134" s="74" t="str">
        <f t="shared" si="69"/>
        <v>00631L</v>
      </c>
      <c r="AR134" s="20">
        <f t="shared" si="28"/>
        <v>1</v>
      </c>
      <c r="AS134" s="74" t="str">
        <f t="shared" si="98"/>
        <v>00631L</v>
      </c>
      <c r="AT134" s="20">
        <f t="shared" si="30"/>
        <v>1</v>
      </c>
      <c r="AU134" s="74" t="str">
        <f t="shared" si="89"/>
        <v>00631L</v>
      </c>
      <c r="AV134" s="20">
        <f t="shared" si="32"/>
        <v>1</v>
      </c>
      <c r="AW134" s="74" t="str">
        <f t="shared" si="90"/>
        <v>00631L</v>
      </c>
      <c r="AX134" s="20">
        <f t="shared" si="34"/>
        <v>1</v>
      </c>
      <c r="AY134" s="20">
        <f t="shared" si="92"/>
        <v>0</v>
      </c>
      <c r="AZ134" s="57">
        <v>46125</v>
      </c>
      <c r="BA134" s="75">
        <v>80.599999999999994</v>
      </c>
      <c r="BB134" s="33">
        <v>80.75</v>
      </c>
      <c r="BC134" s="76">
        <f t="shared" ref="BC134:BC197" si="102">AVERAGE(BB134:BB193)</f>
        <v>74.569166666666661</v>
      </c>
      <c r="BD134" s="76">
        <f t="shared" ref="BD134:BD197" si="103">AVERAGE(BA134,BB134:BB192)</f>
        <v>74.754166666666677</v>
      </c>
      <c r="BE134" s="77">
        <f t="shared" si="74"/>
        <v>8.2887252327257785E-2</v>
      </c>
      <c r="BF134" s="77">
        <f t="shared" si="99"/>
        <v>7.8200769187893426E-2</v>
      </c>
      <c r="BG134" s="23"/>
      <c r="BH134" s="23"/>
      <c r="BI134" s="23"/>
      <c r="BJ134" s="23"/>
      <c r="BK134" s="23"/>
      <c r="BL134" s="23"/>
      <c r="BM134" s="23"/>
    </row>
    <row r="135" spans="1:65" ht="15.75" customHeight="1" x14ac:dyDescent="0.4">
      <c r="A135" s="57">
        <v>46121</v>
      </c>
      <c r="B135" s="20">
        <v>20.277000000000001</v>
      </c>
      <c r="C135" s="20">
        <v>21.216000000000001</v>
      </c>
      <c r="D135" s="20">
        <v>21.606999999999999</v>
      </c>
      <c r="E135" s="20">
        <v>22.14</v>
      </c>
      <c r="F135" s="20">
        <v>22.324999999999999</v>
      </c>
      <c r="G135" s="20">
        <v>22.675999999999998</v>
      </c>
      <c r="H135" s="58">
        <v>22.975000000000001</v>
      </c>
      <c r="I135" s="59">
        <f t="shared" si="87"/>
        <v>21.042111111111112</v>
      </c>
      <c r="J135" s="59">
        <f t="shared" si="88"/>
        <v>21.534592592592592</v>
      </c>
      <c r="K135" s="60">
        <v>5</v>
      </c>
      <c r="L135" s="61">
        <f t="shared" si="93"/>
        <v>3.7037037037037035E-2</v>
      </c>
      <c r="M135" s="20">
        <v>16.809999999999999</v>
      </c>
      <c r="N135" s="62">
        <v>19.489999999999998</v>
      </c>
      <c r="O135" s="20">
        <v>21.81</v>
      </c>
      <c r="P135" s="20">
        <v>23.39</v>
      </c>
      <c r="Q135" s="20">
        <v>24.11</v>
      </c>
      <c r="R135" s="63">
        <f t="shared" si="76"/>
        <v>8.9000000000000057</v>
      </c>
      <c r="S135" s="64">
        <f t="shared" si="77"/>
        <v>-7.3669201520912581E-2</v>
      </c>
      <c r="T135" s="65">
        <f t="shared" si="100"/>
        <v>0.86249358645459206</v>
      </c>
      <c r="U135" s="65">
        <f t="shared" si="100"/>
        <v>0.89362677670793211</v>
      </c>
      <c r="V135" s="65">
        <f t="shared" si="79"/>
        <v>0.83326207781103023</v>
      </c>
      <c r="W135" s="65">
        <f t="shared" si="80"/>
        <v>0.808378266279552</v>
      </c>
      <c r="X135" s="61">
        <f t="shared" si="81"/>
        <v>4.6308625536321944E-2</v>
      </c>
      <c r="Y135" s="66">
        <f t="shared" si="82"/>
        <v>3.7714543812104824E-2</v>
      </c>
      <c r="Z135" s="61">
        <f t="shared" si="83"/>
        <v>2.3404566152178022E-2</v>
      </c>
      <c r="AA135" s="67">
        <f t="shared" si="84"/>
        <v>21.042111111111112</v>
      </c>
      <c r="AB135" s="68">
        <f t="shared" si="85"/>
        <v>4.0379681888147903E-2</v>
      </c>
      <c r="AC135" s="69">
        <f t="shared" si="86"/>
        <v>7.963628071375646E-2</v>
      </c>
      <c r="AD135" s="70">
        <f>_xlfn.PERCENTILE.EXC(AC135:$AC$5675,0.5)</f>
        <v>8.6058519793459562E-2</v>
      </c>
      <c r="AE135" s="70">
        <f>_xlfn.PERCENTILE.EXC($AC135:AC$5675,0.35)</f>
        <v>4.9744665591075786E-2</v>
      </c>
      <c r="AF135" s="71">
        <f t="shared" si="71"/>
        <v>1.9518867567590657E-2</v>
      </c>
      <c r="AG135" s="70">
        <f t="shared" si="72"/>
        <v>-0.19198182511420461</v>
      </c>
      <c r="AH135" s="70">
        <f t="shared" si="73"/>
        <v>-0.23906962545163321</v>
      </c>
      <c r="AI135" s="61" t="str">
        <f t="shared" si="95"/>
        <v>Safety</v>
      </c>
      <c r="AJ135" s="68" t="str">
        <f t="shared" si="96"/>
        <v>Short VOL</v>
      </c>
      <c r="AK135" s="72" t="str">
        <f t="shared" si="97"/>
        <v>00631L</v>
      </c>
      <c r="AL135" s="73">
        <f t="shared" si="24"/>
        <v>1</v>
      </c>
      <c r="AM135" s="72" t="str">
        <f t="shared" si="101"/>
        <v>00631L</v>
      </c>
      <c r="AN135" s="73">
        <f t="shared" si="25"/>
        <v>1</v>
      </c>
      <c r="AO135" s="74" t="str">
        <f t="shared" si="94"/>
        <v>00631L</v>
      </c>
      <c r="AP135" s="20">
        <f t="shared" si="26"/>
        <v>1</v>
      </c>
      <c r="AQ135" s="74" t="str">
        <f t="shared" si="69"/>
        <v>00631L</v>
      </c>
      <c r="AR135" s="20">
        <f t="shared" si="28"/>
        <v>1</v>
      </c>
      <c r="AS135" s="74" t="str">
        <f t="shared" si="98"/>
        <v>00631L</v>
      </c>
      <c r="AT135" s="20">
        <f t="shared" si="30"/>
        <v>1</v>
      </c>
      <c r="AU135" s="74" t="str">
        <f t="shared" si="89"/>
        <v>00631L</v>
      </c>
      <c r="AV135" s="20">
        <f t="shared" si="32"/>
        <v>1</v>
      </c>
      <c r="AW135" s="74" t="str">
        <f t="shared" si="90"/>
        <v>00631L</v>
      </c>
      <c r="AX135" s="20">
        <f t="shared" si="34"/>
        <v>1</v>
      </c>
      <c r="AY135" s="20">
        <f t="shared" si="92"/>
        <v>0</v>
      </c>
      <c r="AZ135" s="57">
        <v>46122</v>
      </c>
      <c r="BA135" s="75">
        <v>80</v>
      </c>
      <c r="BB135" s="33">
        <v>79.150000000000006</v>
      </c>
      <c r="BC135" s="76">
        <f t="shared" si="102"/>
        <v>74.339166666666657</v>
      </c>
      <c r="BD135" s="76">
        <f t="shared" si="103"/>
        <v>74.556666666666658</v>
      </c>
      <c r="BE135" s="77">
        <f t="shared" si="74"/>
        <v>6.4714652437589198E-2</v>
      </c>
      <c r="BF135" s="77">
        <f t="shared" si="99"/>
        <v>7.3009344123038528E-2</v>
      </c>
      <c r="BG135" s="23"/>
      <c r="BH135" s="23"/>
      <c r="BI135" s="23"/>
      <c r="BJ135" s="23"/>
      <c r="BK135" s="23"/>
      <c r="BL135" s="23"/>
      <c r="BM135" s="23"/>
    </row>
    <row r="136" spans="1:65" ht="15.75" customHeight="1" x14ac:dyDescent="0.4">
      <c r="A136" s="57">
        <v>46120</v>
      </c>
      <c r="B136" s="20">
        <v>21.664999999999999</v>
      </c>
      <c r="C136" s="20">
        <v>21.908999999999999</v>
      </c>
      <c r="D136" s="20">
        <v>22.077000000000002</v>
      </c>
      <c r="E136" s="20">
        <v>22.52</v>
      </c>
      <c r="F136" s="20">
        <v>22.600999999999999</v>
      </c>
      <c r="G136" s="20">
        <v>22.893999999999998</v>
      </c>
      <c r="H136" s="58">
        <v>23.096</v>
      </c>
      <c r="I136" s="59">
        <f t="shared" si="87"/>
        <v>21.854777777777777</v>
      </c>
      <c r="J136" s="59">
        <f t="shared" si="88"/>
        <v>22.039666666666669</v>
      </c>
      <c r="K136" s="60">
        <v>6</v>
      </c>
      <c r="L136" s="61">
        <f t="shared" si="93"/>
        <v>3.7037037037037035E-2</v>
      </c>
      <c r="M136" s="20">
        <v>19.16</v>
      </c>
      <c r="N136" s="62">
        <v>21.04</v>
      </c>
      <c r="O136" s="20">
        <v>22.68</v>
      </c>
      <c r="P136" s="20">
        <v>24.02</v>
      </c>
      <c r="Q136" s="20">
        <v>24.45</v>
      </c>
      <c r="R136" s="63">
        <f t="shared" si="76"/>
        <v>6.5</v>
      </c>
      <c r="S136" s="64">
        <f t="shared" si="77"/>
        <v>-0.18386346004654777</v>
      </c>
      <c r="T136" s="65">
        <f t="shared" si="100"/>
        <v>0.91064638783269969</v>
      </c>
      <c r="U136" s="65">
        <f t="shared" si="100"/>
        <v>0.92768959435626097</v>
      </c>
      <c r="V136" s="65">
        <f t="shared" si="79"/>
        <v>0.87593671940049955</v>
      </c>
      <c r="W136" s="65">
        <f t="shared" si="80"/>
        <v>0.86053169734151325</v>
      </c>
      <c r="X136" s="61">
        <f t="shared" si="81"/>
        <v>1.1262404800369248E-2</v>
      </c>
      <c r="Y136" s="66">
        <f t="shared" si="82"/>
        <v>2.557726465364123E-2</v>
      </c>
      <c r="Z136" s="61">
        <f t="shared" si="83"/>
        <v>8.4598841849991106E-3</v>
      </c>
      <c r="AA136" s="67">
        <f t="shared" si="84"/>
        <v>21.854777777777777</v>
      </c>
      <c r="AB136" s="68">
        <f t="shared" si="85"/>
        <v>2.970532319391635E-2</v>
      </c>
      <c r="AC136" s="69">
        <f t="shared" si="86"/>
        <v>3.8725179552175741E-2</v>
      </c>
      <c r="AD136" s="70">
        <f>_xlfn.PERCENTILE.EXC(AC136:$AC$5675,0.5)</f>
        <v>8.6075617512623756E-2</v>
      </c>
      <c r="AE136" s="70">
        <f>_xlfn.PERCENTILE.EXC($AC136:AC$5675,0.35)</f>
        <v>4.9712577527013031E-2</v>
      </c>
      <c r="AF136" s="71">
        <f t="shared" si="71"/>
        <v>1.9518867567590657E-2</v>
      </c>
      <c r="AG136" s="70">
        <f t="shared" si="72"/>
        <v>-0.19198182511420461</v>
      </c>
      <c r="AH136" s="70">
        <f t="shared" si="73"/>
        <v>-0.23906962545163321</v>
      </c>
      <c r="AI136" s="61" t="str">
        <f t="shared" si="95"/>
        <v>Safety</v>
      </c>
      <c r="AJ136" s="68" t="str">
        <f t="shared" si="96"/>
        <v>Short VOL</v>
      </c>
      <c r="AK136" s="72" t="str">
        <f t="shared" si="97"/>
        <v>00631L</v>
      </c>
      <c r="AL136" s="73">
        <f t="shared" si="24"/>
        <v>1</v>
      </c>
      <c r="AM136" s="72" t="str">
        <f t="shared" si="101"/>
        <v>00631L</v>
      </c>
      <c r="AN136" s="73">
        <f t="shared" si="25"/>
        <v>1</v>
      </c>
      <c r="AO136" s="74" t="str">
        <f t="shared" si="94"/>
        <v>00631L</v>
      </c>
      <c r="AP136" s="20">
        <f t="shared" si="26"/>
        <v>1</v>
      </c>
      <c r="AQ136" s="74" t="str">
        <f t="shared" si="69"/>
        <v>00631L</v>
      </c>
      <c r="AR136" s="20">
        <f t="shared" si="28"/>
        <v>1</v>
      </c>
      <c r="AS136" s="74" t="str">
        <f t="shared" si="98"/>
        <v>00631L</v>
      </c>
      <c r="AT136" s="20">
        <f t="shared" si="30"/>
        <v>1</v>
      </c>
      <c r="AU136" s="74" t="str">
        <f t="shared" si="89"/>
        <v>00631L</v>
      </c>
      <c r="AV136" s="20">
        <f t="shared" si="32"/>
        <v>1</v>
      </c>
      <c r="AW136" s="74" t="str">
        <f t="shared" si="90"/>
        <v>00635U</v>
      </c>
      <c r="AX136" s="20">
        <f t="shared" si="34"/>
        <v>0</v>
      </c>
      <c r="AY136" s="20">
        <f t="shared" si="92"/>
        <v>0</v>
      </c>
      <c r="AZ136" s="57">
        <v>46121</v>
      </c>
      <c r="BA136" s="75">
        <v>79.3</v>
      </c>
      <c r="BB136" s="33">
        <v>79.2</v>
      </c>
      <c r="BC136" s="76">
        <f t="shared" si="102"/>
        <v>74.113333333333316</v>
      </c>
      <c r="BD136" s="76">
        <f t="shared" si="103"/>
        <v>74.341666666666669</v>
      </c>
      <c r="BE136" s="77">
        <f t="shared" si="74"/>
        <v>6.8633624179185324E-2</v>
      </c>
      <c r="BF136" s="77">
        <f t="shared" si="99"/>
        <v>6.6696558681762066E-2</v>
      </c>
      <c r="BG136" s="23"/>
      <c r="BH136" s="23"/>
      <c r="BI136" s="23"/>
      <c r="BJ136" s="23"/>
      <c r="BK136" s="23"/>
      <c r="BL136" s="23"/>
      <c r="BM136" s="23"/>
    </row>
    <row r="137" spans="1:65" ht="15.75" customHeight="1" x14ac:dyDescent="0.4">
      <c r="A137" s="57">
        <v>46119</v>
      </c>
      <c r="B137" s="20">
        <v>24.975000000000001</v>
      </c>
      <c r="C137" s="20">
        <v>24</v>
      </c>
      <c r="D137" s="20">
        <v>23.599</v>
      </c>
      <c r="E137" s="20">
        <v>23.704999999999998</v>
      </c>
      <c r="F137" s="20">
        <v>23.606999999999999</v>
      </c>
      <c r="G137" s="20">
        <v>23.736999999999998</v>
      </c>
      <c r="H137" s="58">
        <v>23.937000000000001</v>
      </c>
      <c r="I137" s="59">
        <f t="shared" si="87"/>
        <v>24.252777777777776</v>
      </c>
      <c r="J137" s="59">
        <f t="shared" si="88"/>
        <v>23.702962962962964</v>
      </c>
      <c r="K137" s="60">
        <v>7</v>
      </c>
      <c r="L137" s="61">
        <f t="shared" si="93"/>
        <v>3.7037037037037035E-2</v>
      </c>
      <c r="M137" s="20">
        <v>27.27</v>
      </c>
      <c r="N137" s="62">
        <v>25.78</v>
      </c>
      <c r="O137" s="20">
        <v>25.57</v>
      </c>
      <c r="P137" s="20">
        <v>26.41</v>
      </c>
      <c r="Q137" s="20">
        <v>25.78</v>
      </c>
      <c r="R137" s="63">
        <f t="shared" si="76"/>
        <v>-1.0699999999999932</v>
      </c>
      <c r="S137" s="64">
        <f t="shared" si="77"/>
        <v>6.6611501861812139E-2</v>
      </c>
      <c r="T137" s="65">
        <f t="shared" si="100"/>
        <v>1.0577967416602017</v>
      </c>
      <c r="U137" s="65">
        <f t="shared" si="100"/>
        <v>1.0082127493156043</v>
      </c>
      <c r="V137" s="65">
        <f t="shared" si="79"/>
        <v>0.97614539946989776</v>
      </c>
      <c r="W137" s="65">
        <f t="shared" si="80"/>
        <v>1</v>
      </c>
      <c r="X137" s="61">
        <f t="shared" si="81"/>
        <v>-3.9039039039039096E-2</v>
      </c>
      <c r="Y137" s="66">
        <f t="shared" si="82"/>
        <v>9.7869647753639696E-3</v>
      </c>
      <c r="Z137" s="61">
        <f t="shared" si="83"/>
        <v>-2.2670179055472743E-2</v>
      </c>
      <c r="AA137" s="67">
        <f t="shared" si="84"/>
        <v>24.25277777777778</v>
      </c>
      <c r="AB137" s="68">
        <f t="shared" si="85"/>
        <v>-3.1225756400310306E-2</v>
      </c>
      <c r="AC137" s="69">
        <f t="shared" si="86"/>
        <v>-5.9240582708387161E-2</v>
      </c>
      <c r="AD137" s="70">
        <f>_xlfn.PERCENTILE.EXC(AC137:$AC$5675,0.5)</f>
        <v>8.609271523178795E-2</v>
      </c>
      <c r="AE137" s="70">
        <f>_xlfn.PERCENTILE.EXC($AC137:AC$5675,0.35)</f>
        <v>4.977216964598672E-2</v>
      </c>
      <c r="AF137" s="71">
        <f t="shared" si="71"/>
        <v>1.9518867567590657E-2</v>
      </c>
      <c r="AG137" s="70">
        <f t="shared" si="72"/>
        <v>-0.19198182511420461</v>
      </c>
      <c r="AH137" s="70">
        <f t="shared" si="73"/>
        <v>-0.23906962545163321</v>
      </c>
      <c r="AI137" s="61" t="str">
        <f t="shared" si="95"/>
        <v>Safety</v>
      </c>
      <c r="AJ137" s="68" t="str">
        <f t="shared" si="96"/>
        <v>Safety</v>
      </c>
      <c r="AK137" s="72" t="str">
        <f t="shared" si="97"/>
        <v>00631L</v>
      </c>
      <c r="AL137" s="73">
        <f t="shared" si="24"/>
        <v>1</v>
      </c>
      <c r="AM137" s="72" t="str">
        <f t="shared" si="101"/>
        <v>00635U</v>
      </c>
      <c r="AN137" s="73">
        <f t="shared" si="25"/>
        <v>0</v>
      </c>
      <c r="AO137" s="74" t="str">
        <f t="shared" si="94"/>
        <v>00635U</v>
      </c>
      <c r="AP137" s="20">
        <f t="shared" si="26"/>
        <v>0</v>
      </c>
      <c r="AQ137" s="74" t="str">
        <f t="shared" si="69"/>
        <v>00631L</v>
      </c>
      <c r="AR137" s="20">
        <f t="shared" si="28"/>
        <v>1</v>
      </c>
      <c r="AS137" s="74" t="str">
        <f t="shared" si="98"/>
        <v>00631L</v>
      </c>
      <c r="AT137" s="20">
        <f t="shared" si="30"/>
        <v>1</v>
      </c>
      <c r="AU137" s="74" t="str">
        <f t="shared" si="89"/>
        <v>00635U</v>
      </c>
      <c r="AV137" s="20">
        <f t="shared" si="32"/>
        <v>0</v>
      </c>
      <c r="AW137" s="74" t="str">
        <f t="shared" si="90"/>
        <v>00635U</v>
      </c>
      <c r="AX137" s="20">
        <f t="shared" si="34"/>
        <v>0</v>
      </c>
      <c r="AY137" s="20">
        <f t="shared" si="92"/>
        <v>1</v>
      </c>
      <c r="AZ137" s="57">
        <v>46120</v>
      </c>
      <c r="BA137" s="75">
        <v>78.099999999999994</v>
      </c>
      <c r="BB137" s="33">
        <v>75.3</v>
      </c>
      <c r="BC137" s="76">
        <f t="shared" si="102"/>
        <v>73.879166666666634</v>
      </c>
      <c r="BD137" s="76">
        <f t="shared" si="103"/>
        <v>74.094999999999985</v>
      </c>
      <c r="BE137" s="77">
        <f t="shared" si="74"/>
        <v>1.923185381535205E-2</v>
      </c>
      <c r="BF137" s="77">
        <f t="shared" si="99"/>
        <v>5.4052230244955944E-2</v>
      </c>
      <c r="BG137" s="23"/>
      <c r="BH137" s="23"/>
      <c r="BI137" s="23"/>
      <c r="BJ137" s="23"/>
      <c r="BK137" s="23"/>
      <c r="BL137" s="23"/>
      <c r="BM137" s="23"/>
    </row>
    <row r="138" spans="1:65" ht="15.75" customHeight="1" x14ac:dyDescent="0.4">
      <c r="A138" s="57">
        <v>46118</v>
      </c>
      <c r="B138" s="20">
        <v>23.843</v>
      </c>
      <c r="C138" s="20">
        <v>23.312999999999999</v>
      </c>
      <c r="D138" s="20">
        <v>23.274999999999999</v>
      </c>
      <c r="E138" s="20">
        <v>23.532</v>
      </c>
      <c r="F138" s="20">
        <v>23.541</v>
      </c>
      <c r="G138" s="20">
        <v>23.664999999999999</v>
      </c>
      <c r="H138" s="58">
        <v>23.879000000000001</v>
      </c>
      <c r="I138" s="59">
        <f t="shared" si="87"/>
        <v>23.470037037037038</v>
      </c>
      <c r="J138" s="59">
        <f t="shared" si="88"/>
        <v>23.286259259259257</v>
      </c>
      <c r="K138" s="60">
        <v>8</v>
      </c>
      <c r="L138" s="61">
        <f t="shared" si="93"/>
        <v>3.7037037037037035E-2</v>
      </c>
      <c r="M138" s="20">
        <v>23.9</v>
      </c>
      <c r="N138" s="62">
        <v>24.17</v>
      </c>
      <c r="O138" s="20">
        <v>24.77</v>
      </c>
      <c r="P138" s="20">
        <v>25.82</v>
      </c>
      <c r="Q138" s="20">
        <v>25.62</v>
      </c>
      <c r="R138" s="63">
        <f t="shared" si="76"/>
        <v>2.5200000000000031</v>
      </c>
      <c r="S138" s="64">
        <f t="shared" si="77"/>
        <v>-1.5077424612876832E-2</v>
      </c>
      <c r="T138" s="65">
        <f t="shared" si="100"/>
        <v>0.98882912701696302</v>
      </c>
      <c r="U138" s="65">
        <f t="shared" si="100"/>
        <v>0.97577714977795726</v>
      </c>
      <c r="V138" s="65">
        <f t="shared" si="79"/>
        <v>0.93609604957397374</v>
      </c>
      <c r="W138" s="65">
        <f t="shared" si="80"/>
        <v>0.9434035909445746</v>
      </c>
      <c r="X138" s="61">
        <f t="shared" si="81"/>
        <v>-2.222874638258613E-2</v>
      </c>
      <c r="Y138" s="66">
        <f t="shared" si="82"/>
        <v>1.4745877953425178E-2</v>
      </c>
      <c r="Z138" s="61">
        <f t="shared" si="83"/>
        <v>-7.8303147748667486E-3</v>
      </c>
      <c r="AA138" s="67">
        <f t="shared" si="84"/>
        <v>23.470037037037038</v>
      </c>
      <c r="AB138" s="68">
        <f t="shared" si="85"/>
        <v>-1.3529168390566889E-2</v>
      </c>
      <c r="AC138" s="69">
        <f t="shared" si="86"/>
        <v>-2.8959990192923613E-2</v>
      </c>
      <c r="AD138" s="70">
        <f>_xlfn.PERCENTILE.EXC(AC138:$AC$5675,0.5)</f>
        <v>8.6099811977971646E-2</v>
      </c>
      <c r="AE138" s="70">
        <f>_xlfn.PERCENTILE.EXC($AC138:AC$5675,0.35)</f>
        <v>4.9782092158334325E-2</v>
      </c>
      <c r="AF138" s="71">
        <f t="shared" si="71"/>
        <v>1.9796266718401893E-2</v>
      </c>
      <c r="AG138" s="70">
        <f t="shared" si="72"/>
        <v>-0.19198182511420461</v>
      </c>
      <c r="AH138" s="70">
        <f t="shared" si="73"/>
        <v>-0.23906962545163321</v>
      </c>
      <c r="AI138" s="61" t="str">
        <f t="shared" si="95"/>
        <v>Safety</v>
      </c>
      <c r="AJ138" s="68" t="str">
        <f t="shared" si="96"/>
        <v>Safety</v>
      </c>
      <c r="AK138" s="72" t="str">
        <f t="shared" si="97"/>
        <v>00631L</v>
      </c>
      <c r="AL138" s="73">
        <f t="shared" si="24"/>
        <v>1</v>
      </c>
      <c r="AM138" s="72" t="str">
        <f t="shared" si="101"/>
        <v>00635U</v>
      </c>
      <c r="AN138" s="73">
        <f t="shared" si="25"/>
        <v>0</v>
      </c>
      <c r="AO138" s="74" t="str">
        <f t="shared" si="94"/>
        <v>00635U</v>
      </c>
      <c r="AP138" s="20">
        <f t="shared" si="26"/>
        <v>0</v>
      </c>
      <c r="AQ138" s="74" t="str">
        <f t="shared" ref="AQ138:AQ201" si="104">IF(BB138&gt;BC138,IF(BE138&lt;0.2,"00631L","00635U"),"00635U")</f>
        <v>00631L</v>
      </c>
      <c r="AR138" s="20">
        <f t="shared" si="28"/>
        <v>1</v>
      </c>
      <c r="AS138" s="74" t="str">
        <f t="shared" si="98"/>
        <v>00631L</v>
      </c>
      <c r="AT138" s="20">
        <f t="shared" si="30"/>
        <v>1</v>
      </c>
      <c r="AU138" s="74" t="str">
        <f t="shared" si="89"/>
        <v>00635U</v>
      </c>
      <c r="AV138" s="20">
        <f t="shared" si="32"/>
        <v>0</v>
      </c>
      <c r="AW138" s="74" t="str">
        <f t="shared" si="90"/>
        <v>00635U</v>
      </c>
      <c r="AX138" s="20">
        <f t="shared" si="34"/>
        <v>0</v>
      </c>
      <c r="AY138" s="20">
        <f t="shared" si="92"/>
        <v>1</v>
      </c>
      <c r="AZ138" s="57">
        <v>46119</v>
      </c>
      <c r="BA138" s="75">
        <v>75.150000000000006</v>
      </c>
      <c r="BB138" s="33">
        <v>73.95</v>
      </c>
      <c r="BC138" s="76">
        <f t="shared" si="102"/>
        <v>73.71166666666663</v>
      </c>
      <c r="BD138" s="76">
        <f t="shared" si="103"/>
        <v>73.876666666666637</v>
      </c>
      <c r="BE138" s="77">
        <f t="shared" si="74"/>
        <v>3.2333190132729666E-3</v>
      </c>
      <c r="BF138" s="77">
        <f t="shared" si="99"/>
        <v>1.7235933763480163E-2</v>
      </c>
      <c r="BG138" s="23"/>
      <c r="BH138" s="23"/>
      <c r="BI138" s="23"/>
      <c r="BJ138" s="23"/>
      <c r="BK138" s="23"/>
      <c r="BL138" s="23"/>
      <c r="BM138" s="23"/>
    </row>
    <row r="139" spans="1:65" ht="15.75" customHeight="1" x14ac:dyDescent="0.4">
      <c r="A139" s="57">
        <v>46113</v>
      </c>
      <c r="B139" s="20">
        <v>24.45</v>
      </c>
      <c r="C139" s="20">
        <v>23.908999999999999</v>
      </c>
      <c r="D139" s="20">
        <v>23.751000000000001</v>
      </c>
      <c r="E139" s="20">
        <v>23.898</v>
      </c>
      <c r="F139" s="20">
        <v>23.846</v>
      </c>
      <c r="G139" s="20">
        <v>23.902999999999999</v>
      </c>
      <c r="H139" s="58">
        <v>24.148</v>
      </c>
      <c r="I139" s="59">
        <f t="shared" si="87"/>
        <v>24.16948148148148</v>
      </c>
      <c r="J139" s="59">
        <f t="shared" si="88"/>
        <v>23.827074074074073</v>
      </c>
      <c r="K139" s="60">
        <v>13</v>
      </c>
      <c r="L139" s="61">
        <f t="shared" si="93"/>
        <v>3.7037037037037035E-2</v>
      </c>
      <c r="M139" s="20">
        <v>23.61</v>
      </c>
      <c r="N139" s="62">
        <v>24.54</v>
      </c>
      <c r="O139" s="20">
        <v>24.86</v>
      </c>
      <c r="P139" s="20">
        <v>26.17</v>
      </c>
      <c r="Q139" s="20">
        <v>25.84</v>
      </c>
      <c r="R139" s="63">
        <f t="shared" si="76"/>
        <v>2.8800000000000026</v>
      </c>
      <c r="S139" s="64">
        <f t="shared" si="77"/>
        <v>-2.8118811881188154E-2</v>
      </c>
      <c r="T139" s="65">
        <f t="shared" si="100"/>
        <v>0.96210268948655253</v>
      </c>
      <c r="U139" s="65">
        <f t="shared" si="100"/>
        <v>0.98712791633145613</v>
      </c>
      <c r="V139" s="65">
        <f t="shared" si="79"/>
        <v>0.93771494077187612</v>
      </c>
      <c r="W139" s="65">
        <f t="shared" si="80"/>
        <v>0.94969040247678016</v>
      </c>
      <c r="X139" s="61">
        <f t="shared" si="81"/>
        <v>-2.2126789366053185E-2</v>
      </c>
      <c r="Y139" s="66">
        <f t="shared" si="82"/>
        <v>1.0461126454096577E-2</v>
      </c>
      <c r="Z139" s="61">
        <f t="shared" si="83"/>
        <v>-1.4166932280684535E-2</v>
      </c>
      <c r="AA139" s="67">
        <f t="shared" si="84"/>
        <v>24.169481481481483</v>
      </c>
      <c r="AB139" s="68">
        <f t="shared" si="85"/>
        <v>-3.6674816625916814E-3</v>
      </c>
      <c r="AC139" s="69">
        <f t="shared" si="86"/>
        <v>-1.5098554136858835E-2</v>
      </c>
      <c r="AD139" s="70">
        <f>_xlfn.PERCENTILE.EXC(AC139:$AC$5675,0.5)</f>
        <v>8.6106908724155343E-2</v>
      </c>
      <c r="AE139" s="70">
        <f>_xlfn.PERCENTILE.EXC($AC139:AC$5675,0.35)</f>
        <v>4.978751906806899E-2</v>
      </c>
      <c r="AF139" s="71">
        <f t="shared" si="71"/>
        <v>2.0018024975531557E-2</v>
      </c>
      <c r="AG139" s="70">
        <f t="shared" si="72"/>
        <v>-0.19198182511420461</v>
      </c>
      <c r="AH139" s="70">
        <f t="shared" si="73"/>
        <v>-0.23906962545163321</v>
      </c>
      <c r="AI139" s="61" t="str">
        <f t="shared" si="95"/>
        <v>Safety</v>
      </c>
      <c r="AJ139" s="68" t="str">
        <f t="shared" si="96"/>
        <v>Safety</v>
      </c>
      <c r="AK139" s="72" t="str">
        <f t="shared" si="97"/>
        <v>00631L</v>
      </c>
      <c r="AL139" s="73">
        <f t="shared" si="24"/>
        <v>1</v>
      </c>
      <c r="AM139" s="72" t="str">
        <f t="shared" si="101"/>
        <v>00635U</v>
      </c>
      <c r="AN139" s="73">
        <f t="shared" si="25"/>
        <v>0</v>
      </c>
      <c r="AO139" s="74" t="str">
        <f t="shared" si="94"/>
        <v>00635U</v>
      </c>
      <c r="AP139" s="20">
        <f t="shared" si="26"/>
        <v>0</v>
      </c>
      <c r="AQ139" s="74" t="str">
        <f t="shared" si="104"/>
        <v>00631L</v>
      </c>
      <c r="AR139" s="20">
        <f t="shared" si="28"/>
        <v>1</v>
      </c>
      <c r="AS139" s="74" t="str">
        <f t="shared" si="98"/>
        <v>00631L</v>
      </c>
      <c r="AT139" s="20">
        <f t="shared" si="30"/>
        <v>1</v>
      </c>
      <c r="AU139" s="74" t="str">
        <f t="shared" si="89"/>
        <v>00635U</v>
      </c>
      <c r="AV139" s="20">
        <f t="shared" si="32"/>
        <v>0</v>
      </c>
      <c r="AW139" s="74" t="str">
        <f t="shared" si="90"/>
        <v>00635U</v>
      </c>
      <c r="AX139" s="20">
        <f t="shared" si="34"/>
        <v>0</v>
      </c>
      <c r="AY139" s="20">
        <f t="shared" si="92"/>
        <v>1</v>
      </c>
      <c r="AZ139" s="57">
        <v>46118</v>
      </c>
      <c r="BA139" s="75">
        <v>75.900000000000006</v>
      </c>
      <c r="BB139" s="33">
        <v>75.45</v>
      </c>
      <c r="BC139" s="76">
        <f t="shared" si="102"/>
        <v>73.552499999999981</v>
      </c>
      <c r="BD139" s="76">
        <f t="shared" si="103"/>
        <v>73.744166666666644</v>
      </c>
      <c r="BE139" s="77">
        <f t="shared" si="74"/>
        <v>2.5797899459570003E-2</v>
      </c>
      <c r="BF139" s="77">
        <f t="shared" si="99"/>
        <v>2.9233950707966E-2</v>
      </c>
      <c r="BG139" s="23"/>
      <c r="BH139" s="23"/>
      <c r="BI139" s="23"/>
      <c r="BJ139" s="23"/>
      <c r="BK139" s="23"/>
      <c r="BL139" s="23"/>
      <c r="BM139" s="23"/>
    </row>
    <row r="140" spans="1:65" ht="15.75" customHeight="1" x14ac:dyDescent="0.4">
      <c r="A140" s="57">
        <v>46112</v>
      </c>
      <c r="B140" s="20">
        <v>25.021999999999998</v>
      </c>
      <c r="C140" s="20">
        <v>24.411999999999999</v>
      </c>
      <c r="D140" s="20">
        <v>24.263000000000002</v>
      </c>
      <c r="E140" s="20">
        <v>24.408999999999999</v>
      </c>
      <c r="F140" s="20">
        <v>24.3</v>
      </c>
      <c r="G140" s="20">
        <v>24.35</v>
      </c>
      <c r="H140" s="58">
        <v>24.5</v>
      </c>
      <c r="I140" s="59">
        <f t="shared" si="87"/>
        <v>24.728296296296296</v>
      </c>
      <c r="J140" s="59">
        <f t="shared" si="88"/>
        <v>24.340259259259259</v>
      </c>
      <c r="K140" s="60">
        <v>14</v>
      </c>
      <c r="L140" s="61">
        <f t="shared" si="93"/>
        <v>3.7037037037037035E-2</v>
      </c>
      <c r="M140" s="20">
        <v>24.18</v>
      </c>
      <c r="N140" s="62">
        <v>25.25</v>
      </c>
      <c r="O140" s="20">
        <v>25.55</v>
      </c>
      <c r="P140" s="20">
        <v>26.93</v>
      </c>
      <c r="Q140" s="20">
        <v>26.48</v>
      </c>
      <c r="R140" s="63">
        <f t="shared" si="76"/>
        <v>3.0500000000000043</v>
      </c>
      <c r="S140" s="64">
        <f t="shared" si="77"/>
        <v>-0.1751061744527932</v>
      </c>
      <c r="T140" s="65">
        <f t="shared" si="100"/>
        <v>0.95762376237623759</v>
      </c>
      <c r="U140" s="65">
        <f t="shared" si="100"/>
        <v>0.98825831702544031</v>
      </c>
      <c r="V140" s="65">
        <f t="shared" si="79"/>
        <v>0.93761604158930567</v>
      </c>
      <c r="W140" s="65">
        <f t="shared" si="80"/>
        <v>0.9535498489425982</v>
      </c>
      <c r="X140" s="61">
        <f t="shared" si="81"/>
        <v>-2.4378546878746681E-2</v>
      </c>
      <c r="Y140" s="66">
        <f t="shared" si="82"/>
        <v>3.7281330656725423E-3</v>
      </c>
      <c r="Z140" s="61">
        <f t="shared" si="83"/>
        <v>-1.5692024731002428E-2</v>
      </c>
      <c r="AA140" s="67">
        <f t="shared" si="84"/>
        <v>24.728296296296296</v>
      </c>
      <c r="AB140" s="68">
        <f t="shared" si="85"/>
        <v>-9.0297029702970898E-3</v>
      </c>
      <c r="AC140" s="69">
        <f t="shared" si="86"/>
        <v>-2.0661532819948664E-2</v>
      </c>
      <c r="AD140" s="70">
        <f>_xlfn.PERCENTILE.EXC(AC140:$AC$5675,0.5)</f>
        <v>8.6115317040527661E-2</v>
      </c>
      <c r="AE140" s="70">
        <f>_xlfn.PERCENTILE.EXC($AC140:AC$5675,0.35)</f>
        <v>4.978770110808857E-2</v>
      </c>
      <c r="AF140" s="71">
        <f t="shared" si="71"/>
        <v>2.0131209472467649E-2</v>
      </c>
      <c r="AG140" s="70">
        <f t="shared" si="72"/>
        <v>-0.19198182511420461</v>
      </c>
      <c r="AH140" s="70">
        <f t="shared" si="73"/>
        <v>-0.23906962545163321</v>
      </c>
      <c r="AI140" s="61" t="str">
        <f t="shared" si="95"/>
        <v>Safety</v>
      </c>
      <c r="AJ140" s="68" t="str">
        <f t="shared" si="96"/>
        <v>Safety</v>
      </c>
      <c r="AK140" s="72" t="str">
        <f t="shared" si="97"/>
        <v>00631L</v>
      </c>
      <c r="AL140" s="73">
        <f t="shared" si="24"/>
        <v>1</v>
      </c>
      <c r="AM140" s="72" t="str">
        <f t="shared" si="101"/>
        <v>00635U</v>
      </c>
      <c r="AN140" s="73">
        <f t="shared" si="25"/>
        <v>0</v>
      </c>
      <c r="AO140" s="74" t="str">
        <f t="shared" si="94"/>
        <v>00635U</v>
      </c>
      <c r="AP140" s="20">
        <f t="shared" si="26"/>
        <v>0</v>
      </c>
      <c r="AQ140" s="74" t="str">
        <f t="shared" si="104"/>
        <v>00635U</v>
      </c>
      <c r="AR140" s="20">
        <f t="shared" si="28"/>
        <v>0</v>
      </c>
      <c r="AS140" s="74" t="str">
        <f t="shared" si="98"/>
        <v>00631L</v>
      </c>
      <c r="AT140" s="20">
        <f t="shared" si="30"/>
        <v>1</v>
      </c>
      <c r="AU140" s="74" t="str">
        <f t="shared" si="89"/>
        <v>00635U</v>
      </c>
      <c r="AV140" s="20">
        <f t="shared" si="32"/>
        <v>0</v>
      </c>
      <c r="AW140" s="74" t="str">
        <f t="shared" si="90"/>
        <v>00635U</v>
      </c>
      <c r="AX140" s="20">
        <f t="shared" si="34"/>
        <v>0</v>
      </c>
      <c r="AY140" s="20">
        <f t="shared" si="92"/>
        <v>1</v>
      </c>
      <c r="AZ140" s="57">
        <v>46113</v>
      </c>
      <c r="BA140" s="75">
        <v>75</v>
      </c>
      <c r="BB140" s="33">
        <v>72.349999999999994</v>
      </c>
      <c r="BC140" s="76">
        <f t="shared" si="102"/>
        <v>73.359166666666638</v>
      </c>
      <c r="BD140" s="76">
        <f t="shared" si="103"/>
        <v>73.544999999999987</v>
      </c>
      <c r="BE140" s="77">
        <f t="shared" si="74"/>
        <v>-1.375651759039399E-2</v>
      </c>
      <c r="BF140" s="77">
        <f t="shared" si="99"/>
        <v>1.9783805833163543E-2</v>
      </c>
      <c r="BG140" s="23"/>
      <c r="BH140" s="23"/>
      <c r="BI140" s="23"/>
      <c r="BJ140" s="23"/>
      <c r="BK140" s="23"/>
      <c r="BL140" s="23"/>
      <c r="BM140" s="23"/>
    </row>
    <row r="141" spans="1:65" ht="15.75" customHeight="1" x14ac:dyDescent="0.4">
      <c r="A141" s="57">
        <v>46111</v>
      </c>
      <c r="B141" s="20">
        <v>28.207999999999998</v>
      </c>
      <c r="C141" s="20">
        <v>26.45</v>
      </c>
      <c r="D141" s="20">
        <v>25.7</v>
      </c>
      <c r="E141" s="20">
        <v>25.352</v>
      </c>
      <c r="F141" s="20">
        <v>24.954999999999998</v>
      </c>
      <c r="G141" s="20">
        <v>24.791</v>
      </c>
      <c r="H141" s="58">
        <v>24.875</v>
      </c>
      <c r="I141" s="59">
        <f t="shared" si="87"/>
        <v>27.426666666666666</v>
      </c>
      <c r="J141" s="59">
        <f t="shared" si="88"/>
        <v>26.116666666666667</v>
      </c>
      <c r="K141" s="60">
        <v>15</v>
      </c>
      <c r="L141" s="61">
        <f t="shared" si="93"/>
        <v>3.7037037037037035E-2</v>
      </c>
      <c r="M141" s="20">
        <v>30.57</v>
      </c>
      <c r="N141" s="62">
        <v>30.61</v>
      </c>
      <c r="O141" s="20">
        <v>29.13</v>
      </c>
      <c r="P141" s="20">
        <v>29.68</v>
      </c>
      <c r="Q141" s="20">
        <v>28.07</v>
      </c>
      <c r="R141" s="63">
        <f t="shared" si="76"/>
        <v>-2.3699999999999974</v>
      </c>
      <c r="S141" s="64">
        <f t="shared" si="77"/>
        <v>-1.4170692431562038E-2</v>
      </c>
      <c r="T141" s="65">
        <f t="shared" si="100"/>
        <v>0.99869323750408368</v>
      </c>
      <c r="U141" s="65">
        <f t="shared" si="100"/>
        <v>1.0508067284586338</v>
      </c>
      <c r="V141" s="65">
        <f t="shared" si="79"/>
        <v>1.03133423180593</v>
      </c>
      <c r="W141" s="65">
        <f t="shared" si="80"/>
        <v>1.0904880655504097</v>
      </c>
      <c r="X141" s="61">
        <f t="shared" si="81"/>
        <v>-6.2322745320476436E-2</v>
      </c>
      <c r="Y141" s="66">
        <f t="shared" si="82"/>
        <v>-1.8815083622593889E-2</v>
      </c>
      <c r="Z141" s="61">
        <f t="shared" si="83"/>
        <v>-4.7763733592610554E-2</v>
      </c>
      <c r="AA141" s="67">
        <f t="shared" si="84"/>
        <v>27.426666666666666</v>
      </c>
      <c r="AB141" s="68">
        <f t="shared" si="85"/>
        <v>-7.8471087879777884E-2</v>
      </c>
      <c r="AC141" s="69">
        <f t="shared" si="86"/>
        <v>-0.1039965153000109</v>
      </c>
      <c r="AD141" s="70">
        <f>_xlfn.PERCENTILE.EXC(AC141:$AC$5675,0.5)</f>
        <v>8.6123725356899966E-2</v>
      </c>
      <c r="AE141" s="70">
        <f>_xlfn.PERCENTILE.EXC($AC141:AC$5675,0.35)</f>
        <v>4.9799557672057675E-2</v>
      </c>
      <c r="AF141" s="71">
        <f t="shared" si="71"/>
        <v>2.0190379792855252E-2</v>
      </c>
      <c r="AG141" s="70">
        <f t="shared" si="72"/>
        <v>-0.19198182511420461</v>
      </c>
      <c r="AH141" s="70">
        <f t="shared" si="73"/>
        <v>-0.23906962545163321</v>
      </c>
      <c r="AI141" s="61" t="str">
        <f t="shared" si="95"/>
        <v>Safety</v>
      </c>
      <c r="AJ141" s="68" t="str">
        <f t="shared" si="96"/>
        <v>Safety</v>
      </c>
      <c r="AK141" s="72" t="str">
        <f t="shared" si="97"/>
        <v>00635U</v>
      </c>
      <c r="AL141" s="73">
        <f t="shared" si="24"/>
        <v>0</v>
      </c>
      <c r="AM141" s="72" t="str">
        <f t="shared" si="101"/>
        <v>00631L</v>
      </c>
      <c r="AN141" s="73">
        <f t="shared" si="25"/>
        <v>1</v>
      </c>
      <c r="AO141" s="74" t="str">
        <f t="shared" si="94"/>
        <v>00635U</v>
      </c>
      <c r="AP141" s="20">
        <f t="shared" si="26"/>
        <v>0</v>
      </c>
      <c r="AQ141" s="74" t="str">
        <f t="shared" si="104"/>
        <v>00631L</v>
      </c>
      <c r="AR141" s="20">
        <f t="shared" si="28"/>
        <v>1</v>
      </c>
      <c r="AS141" s="74" t="str">
        <f t="shared" si="98"/>
        <v>00635U</v>
      </c>
      <c r="AT141" s="20">
        <f t="shared" si="30"/>
        <v>0</v>
      </c>
      <c r="AU141" s="74" t="str">
        <f t="shared" si="89"/>
        <v>00635U</v>
      </c>
      <c r="AV141" s="20">
        <f t="shared" si="32"/>
        <v>0</v>
      </c>
      <c r="AW141" s="74" t="str">
        <f t="shared" si="90"/>
        <v>00635U</v>
      </c>
      <c r="AX141" s="20">
        <f t="shared" si="34"/>
        <v>0</v>
      </c>
      <c r="AY141" s="20">
        <f t="shared" si="92"/>
        <v>1</v>
      </c>
      <c r="AZ141" s="57">
        <v>46112</v>
      </c>
      <c r="BA141" s="75">
        <v>73.349999999999994</v>
      </c>
      <c r="BB141" s="33">
        <v>73.900000000000006</v>
      </c>
      <c r="BC141" s="76">
        <f t="shared" si="102"/>
        <v>73.214999999999975</v>
      </c>
      <c r="BD141" s="76">
        <f t="shared" si="103"/>
        <v>73.375833333333304</v>
      </c>
      <c r="BE141" s="77">
        <f t="shared" si="74"/>
        <v>9.3560062828659547E-3</v>
      </c>
      <c r="BF141" s="77">
        <f t="shared" si="99"/>
        <v>-3.5206868746489895E-4</v>
      </c>
      <c r="BG141" s="23"/>
      <c r="BH141" s="23"/>
      <c r="BI141" s="23"/>
      <c r="BJ141" s="23"/>
      <c r="BK141" s="23"/>
      <c r="BL141" s="23"/>
      <c r="BM141" s="23"/>
    </row>
    <row r="142" spans="1:65" ht="15.75" customHeight="1" x14ac:dyDescent="0.4">
      <c r="A142" s="57">
        <v>46108</v>
      </c>
      <c r="B142" s="20">
        <v>28.49</v>
      </c>
      <c r="C142" s="20">
        <v>26.491</v>
      </c>
      <c r="D142" s="20">
        <v>25.684000000000001</v>
      </c>
      <c r="E142" s="20">
        <v>25.3</v>
      </c>
      <c r="F142" s="20">
        <v>24.917999999999999</v>
      </c>
      <c r="G142" s="20">
        <v>24.782</v>
      </c>
      <c r="H142" s="58">
        <v>24.899000000000001</v>
      </c>
      <c r="I142" s="59">
        <f t="shared" si="87"/>
        <v>27.823666666666664</v>
      </c>
      <c r="J142" s="59">
        <f t="shared" si="88"/>
        <v>26.222000000000001</v>
      </c>
      <c r="K142" s="60">
        <v>18</v>
      </c>
      <c r="L142" s="61">
        <f t="shared" si="93"/>
        <v>3.7037037037037035E-2</v>
      </c>
      <c r="M142" s="20">
        <v>30.64</v>
      </c>
      <c r="N142" s="62">
        <v>31.05</v>
      </c>
      <c r="O142" s="20">
        <v>29.27</v>
      </c>
      <c r="P142" s="20">
        <v>29.78</v>
      </c>
      <c r="Q142" s="20">
        <v>28.09</v>
      </c>
      <c r="R142" s="63">
        <f t="shared" si="76"/>
        <v>-2.6400000000000006</v>
      </c>
      <c r="S142" s="64">
        <f t="shared" si="77"/>
        <v>0.13155976676384837</v>
      </c>
      <c r="T142" s="65">
        <f t="shared" si="100"/>
        <v>0.98679549114331722</v>
      </c>
      <c r="U142" s="65">
        <f t="shared" si="100"/>
        <v>1.0608131192347114</v>
      </c>
      <c r="V142" s="65">
        <f t="shared" si="79"/>
        <v>1.0426460711887173</v>
      </c>
      <c r="W142" s="65">
        <f t="shared" si="80"/>
        <v>1.105375578497686</v>
      </c>
      <c r="X142" s="61">
        <f t="shared" si="81"/>
        <v>-7.0164970164970128E-2</v>
      </c>
      <c r="Y142" s="66">
        <f t="shared" si="82"/>
        <v>-1.5849802371541495E-2</v>
      </c>
      <c r="Z142" s="61">
        <f t="shared" si="83"/>
        <v>-5.756490278060631E-2</v>
      </c>
      <c r="AA142" s="67">
        <f t="shared" si="84"/>
        <v>27.823666666666668</v>
      </c>
      <c r="AB142" s="68">
        <f t="shared" si="85"/>
        <v>-8.244766505636078E-2</v>
      </c>
      <c r="AC142" s="69">
        <f t="shared" si="86"/>
        <v>-0.10390767579173374</v>
      </c>
      <c r="AD142" s="70">
        <f>_xlfn.PERCENTILE.EXC(AC142:$AC$5675,0.5)</f>
        <v>8.6241454515184682E-2</v>
      </c>
      <c r="AE142" s="70">
        <f>_xlfn.PERCENTILE.EXC($AC142:AC$5675,0.35)</f>
        <v>4.9829041449269244E-2</v>
      </c>
      <c r="AF142" s="71">
        <f t="shared" ref="AF142:AF205" si="105">_xlfn.PERCENTILE.EXC($AC142:$AC1142,0.28)</f>
        <v>2.0343637983762687E-2</v>
      </c>
      <c r="AG142" s="70">
        <f t="shared" ref="AG142:AG205" si="106">_xlfn.PERCENTILE.EXC($AC142:$AC1142,0.01)</f>
        <v>-0.19198182511420461</v>
      </c>
      <c r="AH142" s="70">
        <f t="shared" ref="AH142:AH205" si="107">_xlfn.PERCENTILE.EXC($AC142:$AC1142,0.005)</f>
        <v>-0.23906962545163321</v>
      </c>
      <c r="AI142" s="61" t="str">
        <f t="shared" si="95"/>
        <v>Safety</v>
      </c>
      <c r="AJ142" s="68" t="str">
        <f t="shared" si="96"/>
        <v>Safety</v>
      </c>
      <c r="AK142" s="72" t="str">
        <f t="shared" si="97"/>
        <v>00631L</v>
      </c>
      <c r="AL142" s="73">
        <f t="shared" si="24"/>
        <v>1</v>
      </c>
      <c r="AM142" s="72" t="str">
        <f t="shared" si="101"/>
        <v>00631L</v>
      </c>
      <c r="AN142" s="73">
        <f t="shared" si="25"/>
        <v>1</v>
      </c>
      <c r="AO142" s="74" t="str">
        <f t="shared" si="94"/>
        <v>00635U</v>
      </c>
      <c r="AP142" s="20">
        <f t="shared" si="26"/>
        <v>0</v>
      </c>
      <c r="AQ142" s="74" t="str">
        <f t="shared" si="104"/>
        <v>00631L</v>
      </c>
      <c r="AR142" s="20">
        <f t="shared" si="28"/>
        <v>1</v>
      </c>
      <c r="AS142" s="74" t="str">
        <f t="shared" si="98"/>
        <v>00631L</v>
      </c>
      <c r="AT142" s="20">
        <f t="shared" si="30"/>
        <v>1</v>
      </c>
      <c r="AU142" s="74" t="str">
        <f t="shared" si="89"/>
        <v>00635U</v>
      </c>
      <c r="AV142" s="20">
        <f t="shared" si="32"/>
        <v>0</v>
      </c>
      <c r="AW142" s="74" t="str">
        <f t="shared" si="90"/>
        <v>00635U</v>
      </c>
      <c r="AX142" s="20">
        <f t="shared" si="34"/>
        <v>0</v>
      </c>
      <c r="AY142" s="20">
        <f t="shared" si="92"/>
        <v>1</v>
      </c>
      <c r="AZ142" s="57">
        <v>46111</v>
      </c>
      <c r="BA142" s="75">
        <v>73.3</v>
      </c>
      <c r="BB142" s="33">
        <v>75</v>
      </c>
      <c r="BC142" s="76">
        <f t="shared" si="102"/>
        <v>73.039999999999978</v>
      </c>
      <c r="BD142" s="76">
        <f t="shared" si="103"/>
        <v>73.204999999999984</v>
      </c>
      <c r="BE142" s="77">
        <f t="shared" si="74"/>
        <v>2.6834611171960881E-2</v>
      </c>
      <c r="BF142" s="77">
        <f t="shared" si="99"/>
        <v>1.2977255651938132E-3</v>
      </c>
      <c r="BG142" s="23"/>
      <c r="BH142" s="23"/>
      <c r="BI142" s="23"/>
      <c r="BJ142" s="23"/>
      <c r="BK142" s="23"/>
      <c r="BL142" s="23"/>
      <c r="BM142" s="23"/>
    </row>
    <row r="143" spans="1:65" ht="15.75" customHeight="1" x14ac:dyDescent="0.4">
      <c r="A143" s="57">
        <v>46107</v>
      </c>
      <c r="B143" s="20">
        <v>26.259</v>
      </c>
      <c r="C143" s="20">
        <v>25.099</v>
      </c>
      <c r="D143" s="20">
        <v>24.548999999999999</v>
      </c>
      <c r="E143" s="20">
        <v>24.395</v>
      </c>
      <c r="F143" s="20">
        <v>24.13</v>
      </c>
      <c r="G143" s="20">
        <v>24.15</v>
      </c>
      <c r="H143" s="58">
        <v>24.288</v>
      </c>
      <c r="I143" s="59">
        <f t="shared" si="87"/>
        <v>25.915296296296297</v>
      </c>
      <c r="J143" s="59">
        <f t="shared" si="88"/>
        <v>24.936037037037035</v>
      </c>
      <c r="K143" s="60">
        <v>19</v>
      </c>
      <c r="L143" s="61">
        <f t="shared" si="93"/>
        <v>3.7037037037037035E-2</v>
      </c>
      <c r="M143" s="20">
        <v>27.05</v>
      </c>
      <c r="N143" s="62">
        <v>27.44</v>
      </c>
      <c r="O143" s="20">
        <v>27.16</v>
      </c>
      <c r="P143" s="20">
        <v>27.91</v>
      </c>
      <c r="Q143" s="20">
        <v>26.76</v>
      </c>
      <c r="R143" s="63">
        <f t="shared" si="76"/>
        <v>0.57999999999999829</v>
      </c>
      <c r="S143" s="64">
        <f t="shared" si="77"/>
        <v>8.3300434267666923E-2</v>
      </c>
      <c r="T143" s="65">
        <f t="shared" si="100"/>
        <v>0.98578717201166177</v>
      </c>
      <c r="U143" s="65">
        <f t="shared" si="100"/>
        <v>1.0103092783505154</v>
      </c>
      <c r="V143" s="65">
        <f t="shared" si="79"/>
        <v>0.98316015764958797</v>
      </c>
      <c r="W143" s="65">
        <f t="shared" si="80"/>
        <v>1.0254110612855007</v>
      </c>
      <c r="X143" s="61">
        <f t="shared" si="81"/>
        <v>-4.417533036292319E-2</v>
      </c>
      <c r="Y143" s="66">
        <f t="shared" si="82"/>
        <v>-4.3861447017831245E-3</v>
      </c>
      <c r="Z143" s="61">
        <f t="shared" si="83"/>
        <v>-3.7786921209124413E-2</v>
      </c>
      <c r="AA143" s="67">
        <f t="shared" si="84"/>
        <v>25.915296296296297</v>
      </c>
      <c r="AB143" s="68">
        <f t="shared" si="85"/>
        <v>-4.3039358600583125E-2</v>
      </c>
      <c r="AC143" s="69">
        <f t="shared" si="86"/>
        <v>-5.5565003779289496E-2</v>
      </c>
      <c r="AD143" s="70">
        <f>_xlfn.PERCENTILE.EXC(AC143:$AC$5675,0.5)</f>
        <v>8.6359183673469397E-2</v>
      </c>
      <c r="AE143" s="70">
        <f>_xlfn.PERCENTILE.EXC($AC143:AC$5675,0.35)</f>
        <v>4.9885172164475536E-2</v>
      </c>
      <c r="AF143" s="71">
        <f t="shared" si="105"/>
        <v>2.0950627457589032E-2</v>
      </c>
      <c r="AG143" s="70">
        <f t="shared" si="106"/>
        <v>-0.19198182511420461</v>
      </c>
      <c r="AH143" s="70">
        <f t="shared" si="107"/>
        <v>-0.23906962545163321</v>
      </c>
      <c r="AI143" s="61" t="str">
        <f t="shared" si="95"/>
        <v>Safety</v>
      </c>
      <c r="AJ143" s="68" t="str">
        <f t="shared" si="96"/>
        <v>Safety</v>
      </c>
      <c r="AK143" s="72" t="str">
        <f t="shared" si="97"/>
        <v>00631L</v>
      </c>
      <c r="AL143" s="73">
        <f t="shared" si="24"/>
        <v>1</v>
      </c>
      <c r="AM143" s="72" t="str">
        <f t="shared" si="101"/>
        <v>00631L</v>
      </c>
      <c r="AN143" s="73">
        <f t="shared" si="25"/>
        <v>1</v>
      </c>
      <c r="AO143" s="74" t="str">
        <f t="shared" si="94"/>
        <v>00635U</v>
      </c>
      <c r="AP143" s="20">
        <f t="shared" si="26"/>
        <v>0</v>
      </c>
      <c r="AQ143" s="74" t="str">
        <f t="shared" si="104"/>
        <v>00631L</v>
      </c>
      <c r="AR143" s="20">
        <f t="shared" si="28"/>
        <v>1</v>
      </c>
      <c r="AS143" s="74" t="str">
        <f t="shared" si="98"/>
        <v>00631L</v>
      </c>
      <c r="AT143" s="20">
        <f t="shared" si="30"/>
        <v>1</v>
      </c>
      <c r="AU143" s="74" t="str">
        <f t="shared" si="89"/>
        <v>00635U</v>
      </c>
      <c r="AV143" s="20">
        <f t="shared" si="32"/>
        <v>0</v>
      </c>
      <c r="AW143" s="74" t="str">
        <f t="shared" si="90"/>
        <v>00635U</v>
      </c>
      <c r="AX143" s="20">
        <f t="shared" si="34"/>
        <v>0</v>
      </c>
      <c r="AY143" s="20">
        <f t="shared" si="92"/>
        <v>1</v>
      </c>
      <c r="AZ143" s="57">
        <v>46108</v>
      </c>
      <c r="BA143" s="75">
        <v>74.45</v>
      </c>
      <c r="BB143" s="33">
        <v>75.8</v>
      </c>
      <c r="BC143" s="76">
        <f t="shared" si="102"/>
        <v>72.831666666666649</v>
      </c>
      <c r="BD143" s="76">
        <f t="shared" si="103"/>
        <v>73.030833333333305</v>
      </c>
      <c r="BE143" s="77">
        <f t="shared" si="74"/>
        <v>4.0756081374860045E-2</v>
      </c>
      <c r="BF143" s="77">
        <f t="shared" si="99"/>
        <v>1.9432431507240524E-2</v>
      </c>
      <c r="BG143" s="23"/>
      <c r="BH143" s="23"/>
      <c r="BI143" s="23"/>
      <c r="BJ143" s="23"/>
      <c r="BK143" s="23"/>
      <c r="BL143" s="23"/>
      <c r="BM143" s="23"/>
    </row>
    <row r="144" spans="1:65" ht="15.75" customHeight="1" x14ac:dyDescent="0.4">
      <c r="A144" s="57">
        <v>46106</v>
      </c>
      <c r="B144" s="20">
        <v>24.289000000000001</v>
      </c>
      <c r="C144" s="20">
        <v>23.802</v>
      </c>
      <c r="D144" s="20">
        <v>23.550999999999998</v>
      </c>
      <c r="E144" s="20">
        <v>23.696999999999999</v>
      </c>
      <c r="F144" s="20">
        <v>23.641999999999999</v>
      </c>
      <c r="G144" s="20">
        <v>23.824999999999999</v>
      </c>
      <c r="H144" s="58">
        <v>24.024000000000001</v>
      </c>
      <c r="I144" s="59">
        <f t="shared" si="87"/>
        <v>24.162740740740741</v>
      </c>
      <c r="J144" s="59">
        <f t="shared" si="88"/>
        <v>23.736925925925924</v>
      </c>
      <c r="K144" s="60">
        <v>20</v>
      </c>
      <c r="L144" s="61">
        <f t="shared" si="93"/>
        <v>3.7037037037037035E-2</v>
      </c>
      <c r="M144" s="20">
        <v>25.26</v>
      </c>
      <c r="N144" s="62">
        <v>25.33</v>
      </c>
      <c r="O144" s="20">
        <v>25.63</v>
      </c>
      <c r="P144" s="20">
        <v>26.69</v>
      </c>
      <c r="Q144" s="20">
        <v>26.34</v>
      </c>
      <c r="R144" s="63">
        <f t="shared" si="76"/>
        <v>1.7299999999999969</v>
      </c>
      <c r="S144" s="64">
        <f t="shared" si="77"/>
        <v>-6.0111317254174436E-2</v>
      </c>
      <c r="T144" s="65">
        <f t="shared" si="100"/>
        <v>0.9972364784840112</v>
      </c>
      <c r="U144" s="65">
        <f t="shared" si="100"/>
        <v>0.98829496683573936</v>
      </c>
      <c r="V144" s="65">
        <f t="shared" si="79"/>
        <v>0.94904458598726105</v>
      </c>
      <c r="W144" s="65">
        <f t="shared" si="80"/>
        <v>0.96165527714502652</v>
      </c>
      <c r="X144" s="61">
        <f t="shared" si="81"/>
        <v>-2.0050228498497337E-2</v>
      </c>
      <c r="Y144" s="66">
        <f t="shared" si="82"/>
        <v>1.3799215090517861E-2</v>
      </c>
      <c r="Z144" s="61">
        <f t="shared" si="83"/>
        <v>-1.7622786230406882E-2</v>
      </c>
      <c r="AA144" s="67">
        <f t="shared" si="84"/>
        <v>24.162740740740741</v>
      </c>
      <c r="AB144" s="68">
        <f t="shared" si="85"/>
        <v>-4.1097512830635487E-2</v>
      </c>
      <c r="AC144" s="69">
        <f t="shared" si="86"/>
        <v>-4.6082086824289666E-2</v>
      </c>
      <c r="AD144" s="70">
        <f>_xlfn.PERCENTILE.EXC(AC144:$AC$5675,0.5)</f>
        <v>8.6360010555946526E-2</v>
      </c>
      <c r="AE144" s="70">
        <f>_xlfn.PERCENTILE.EXC($AC144:AC$5675,0.35)</f>
        <v>4.9928784821084628E-2</v>
      </c>
      <c r="AF144" s="71">
        <f t="shared" si="105"/>
        <v>2.1431271735453152E-2</v>
      </c>
      <c r="AG144" s="70">
        <f t="shared" si="106"/>
        <v>-0.19198182511420461</v>
      </c>
      <c r="AH144" s="70">
        <f t="shared" si="107"/>
        <v>-0.23906962545163321</v>
      </c>
      <c r="AI144" s="61" t="str">
        <f t="shared" si="95"/>
        <v>Safety</v>
      </c>
      <c r="AJ144" s="68" t="str">
        <f t="shared" si="96"/>
        <v>Safety</v>
      </c>
      <c r="AK144" s="72" t="str">
        <f t="shared" si="97"/>
        <v>00631L</v>
      </c>
      <c r="AL144" s="73">
        <f t="shared" si="24"/>
        <v>1</v>
      </c>
      <c r="AM144" s="72" t="str">
        <f t="shared" si="101"/>
        <v>00631L</v>
      </c>
      <c r="AN144" s="73">
        <f t="shared" si="25"/>
        <v>1</v>
      </c>
      <c r="AO144" s="74" t="str">
        <f t="shared" si="94"/>
        <v>00635U</v>
      </c>
      <c r="AP144" s="20">
        <f t="shared" si="26"/>
        <v>0</v>
      </c>
      <c r="AQ144" s="74" t="str">
        <f t="shared" si="104"/>
        <v>00631L</v>
      </c>
      <c r="AR144" s="20">
        <f t="shared" si="28"/>
        <v>1</v>
      </c>
      <c r="AS144" s="74" t="str">
        <f t="shared" si="98"/>
        <v>00631L</v>
      </c>
      <c r="AT144" s="20">
        <f t="shared" si="30"/>
        <v>1</v>
      </c>
      <c r="AU144" s="74" t="str">
        <f t="shared" si="89"/>
        <v>00635U</v>
      </c>
      <c r="AV144" s="20">
        <f t="shared" si="32"/>
        <v>0</v>
      </c>
      <c r="AW144" s="74" t="str">
        <f t="shared" si="90"/>
        <v>00635U</v>
      </c>
      <c r="AX144" s="20">
        <f t="shared" si="34"/>
        <v>0</v>
      </c>
      <c r="AY144" s="20">
        <f t="shared" si="92"/>
        <v>1</v>
      </c>
      <c r="AZ144" s="57">
        <v>46107</v>
      </c>
      <c r="BA144" s="75">
        <v>76.3</v>
      </c>
      <c r="BB144" s="33">
        <v>76.2</v>
      </c>
      <c r="BC144" s="76">
        <f t="shared" si="102"/>
        <v>72.59999999999998</v>
      </c>
      <c r="BD144" s="76">
        <f t="shared" si="103"/>
        <v>72.839999999999975</v>
      </c>
      <c r="BE144" s="77">
        <f t="shared" si="74"/>
        <v>4.958677685950446E-2</v>
      </c>
      <c r="BF144" s="77">
        <f t="shared" si="99"/>
        <v>4.7501372872048649E-2</v>
      </c>
      <c r="BG144" s="23"/>
      <c r="BH144" s="23"/>
      <c r="BI144" s="23"/>
      <c r="BJ144" s="23"/>
      <c r="BK144" s="23"/>
      <c r="BL144" s="23"/>
      <c r="BM144" s="23"/>
    </row>
    <row r="145" spans="1:65" ht="15.75" customHeight="1" x14ac:dyDescent="0.4">
      <c r="A145" s="57">
        <v>46105</v>
      </c>
      <c r="B145" s="20">
        <v>24.94</v>
      </c>
      <c r="C145" s="20">
        <v>24.151</v>
      </c>
      <c r="D145" s="20">
        <v>23.841999999999999</v>
      </c>
      <c r="E145" s="20">
        <v>23.888999999999999</v>
      </c>
      <c r="F145" s="20">
        <v>23.745999999999999</v>
      </c>
      <c r="G145" s="20">
        <v>23.85</v>
      </c>
      <c r="H145" s="58">
        <v>24</v>
      </c>
      <c r="I145" s="59">
        <f t="shared" si="87"/>
        <v>24.764666666666667</v>
      </c>
      <c r="J145" s="59">
        <f t="shared" si="88"/>
        <v>24.082333333333334</v>
      </c>
      <c r="K145" s="60">
        <v>21</v>
      </c>
      <c r="L145" s="61">
        <f t="shared" si="93"/>
        <v>3.7037037037037035E-2</v>
      </c>
      <c r="M145" s="20">
        <v>28.21</v>
      </c>
      <c r="N145" s="62">
        <v>26.95</v>
      </c>
      <c r="O145" s="20">
        <v>26.56</v>
      </c>
      <c r="P145" s="20">
        <v>27.22</v>
      </c>
      <c r="Q145" s="20">
        <v>26.64</v>
      </c>
      <c r="R145" s="63">
        <f t="shared" si="76"/>
        <v>-1.3799999999999955</v>
      </c>
      <c r="S145" s="64">
        <f>(N145-N146)/N146</f>
        <v>3.0592734225621445E-2</v>
      </c>
      <c r="T145" s="65">
        <f t="shared" si="100"/>
        <v>1.0467532467532468</v>
      </c>
      <c r="U145" s="65">
        <f t="shared" si="100"/>
        <v>1.0146837349397591</v>
      </c>
      <c r="V145" s="65">
        <f t="shared" si="79"/>
        <v>0.99008082292432031</v>
      </c>
      <c r="W145" s="65">
        <f t="shared" si="80"/>
        <v>1.0116366366366365</v>
      </c>
      <c r="X145" s="61">
        <f t="shared" si="81"/>
        <v>-3.1635926222935103E-2</v>
      </c>
      <c r="Y145" s="66">
        <f t="shared" si="82"/>
        <v>4.6464900163255326E-3</v>
      </c>
      <c r="Z145" s="61">
        <f t="shared" si="83"/>
        <v>-2.7552696045441045E-2</v>
      </c>
      <c r="AA145" s="67">
        <f t="shared" si="84"/>
        <v>24.764666666666667</v>
      </c>
      <c r="AB145" s="68">
        <f t="shared" si="85"/>
        <v>-7.4582560296845943E-2</v>
      </c>
      <c r="AC145" s="69">
        <f t="shared" si="86"/>
        <v>-8.1088435374149628E-2</v>
      </c>
      <c r="AD145" s="70">
        <f>_xlfn.PERCENTILE.EXC(AC145:$AC$5675,0.5)</f>
        <v>8.636083743842364E-2</v>
      </c>
      <c r="AE145" s="70">
        <f>_xlfn.PERCENTILE.EXC($AC145:AC$5675,0.35)</f>
        <v>4.9966992949711325E-2</v>
      </c>
      <c r="AF145" s="71">
        <f t="shared" si="105"/>
        <v>2.1504990219865738E-2</v>
      </c>
      <c r="AG145" s="70">
        <f t="shared" si="106"/>
        <v>-0.19198182511420461</v>
      </c>
      <c r="AH145" s="70">
        <f t="shared" si="107"/>
        <v>-0.23906962545163321</v>
      </c>
      <c r="AI145" s="61" t="str">
        <f t="shared" si="95"/>
        <v>Safety</v>
      </c>
      <c r="AJ145" s="68" t="str">
        <f t="shared" si="96"/>
        <v>Safety</v>
      </c>
      <c r="AK145" s="72" t="str">
        <f t="shared" si="97"/>
        <v>00631L</v>
      </c>
      <c r="AL145" s="73">
        <f t="shared" si="24"/>
        <v>1</v>
      </c>
      <c r="AM145" s="72" t="str">
        <f t="shared" si="101"/>
        <v>00631L</v>
      </c>
      <c r="AN145" s="73">
        <f t="shared" si="25"/>
        <v>1</v>
      </c>
      <c r="AO145" s="74" t="str">
        <f t="shared" si="94"/>
        <v>00635U</v>
      </c>
      <c r="AP145" s="20">
        <f t="shared" si="26"/>
        <v>0</v>
      </c>
      <c r="AQ145" s="74" t="str">
        <f t="shared" si="104"/>
        <v>00631L</v>
      </c>
      <c r="AR145" s="20">
        <f t="shared" si="28"/>
        <v>1</v>
      </c>
      <c r="AS145" s="74" t="str">
        <f t="shared" si="98"/>
        <v>00631L</v>
      </c>
      <c r="AT145" s="20">
        <f t="shared" si="30"/>
        <v>1</v>
      </c>
      <c r="AU145" s="74" t="str">
        <f t="shared" si="89"/>
        <v>00635U</v>
      </c>
      <c r="AV145" s="20">
        <f t="shared" si="32"/>
        <v>0</v>
      </c>
      <c r="AW145" s="74" t="str">
        <f t="shared" si="90"/>
        <v>00635U</v>
      </c>
      <c r="AX145" s="20">
        <f t="shared" si="34"/>
        <v>0</v>
      </c>
      <c r="AY145" s="20">
        <f t="shared" si="92"/>
        <v>1</v>
      </c>
      <c r="AZ145" s="57">
        <v>46106</v>
      </c>
      <c r="BA145" s="75">
        <v>76.349999999999994</v>
      </c>
      <c r="BB145" s="33">
        <v>74.400000000000006</v>
      </c>
      <c r="BC145" s="76">
        <f t="shared" si="102"/>
        <v>72.361666666666636</v>
      </c>
      <c r="BD145" s="76">
        <f t="shared" si="103"/>
        <v>72.602499999999978</v>
      </c>
      <c r="BE145" s="77">
        <f t="shared" ref="BE145:BE208" si="108">(BB145-BC145)/BC145</f>
        <v>2.8168689683764937E-2</v>
      </c>
      <c r="BF145" s="77">
        <f t="shared" si="99"/>
        <v>5.161667986639603E-2</v>
      </c>
      <c r="BG145" s="23"/>
      <c r="BH145" s="23"/>
      <c r="BI145" s="23"/>
      <c r="BJ145" s="23"/>
      <c r="BK145" s="23"/>
      <c r="BL145" s="23"/>
      <c r="BM145" s="23"/>
    </row>
    <row r="146" spans="1:65" ht="15.75" customHeight="1" x14ac:dyDescent="0.4">
      <c r="A146" s="57">
        <v>46104</v>
      </c>
      <c r="B146" s="20">
        <v>24.302</v>
      </c>
      <c r="C146" s="20">
        <v>23.603999999999999</v>
      </c>
      <c r="D146" s="20">
        <v>23.401</v>
      </c>
      <c r="E146" s="20">
        <v>23.547000000000001</v>
      </c>
      <c r="F146" s="20">
        <v>23.55</v>
      </c>
      <c r="G146" s="20">
        <v>23.651</v>
      </c>
      <c r="H146" s="58">
        <v>23.774999999999999</v>
      </c>
      <c r="I146" s="59">
        <f t="shared" si="87"/>
        <v>24.172740740740739</v>
      </c>
      <c r="J146" s="59">
        <f t="shared" si="88"/>
        <v>23.566407407407407</v>
      </c>
      <c r="K146" s="60">
        <v>22</v>
      </c>
      <c r="L146" s="61">
        <f t="shared" si="93"/>
        <v>3.7037037037037035E-2</v>
      </c>
      <c r="M146" s="20">
        <v>27.76</v>
      </c>
      <c r="N146" s="62">
        <v>26.15</v>
      </c>
      <c r="O146" s="20">
        <v>26.1</v>
      </c>
      <c r="P146" s="20">
        <v>26.94</v>
      </c>
      <c r="Q146" s="20">
        <v>26.52</v>
      </c>
      <c r="R146" s="63">
        <f t="shared" si="76"/>
        <v>-0.86999999999999034</v>
      </c>
      <c r="S146" s="64">
        <f t="shared" ref="S146:S209" si="109">(N146-N147)/N147</f>
        <v>-2.3525018670649833E-2</v>
      </c>
      <c r="T146" s="65">
        <f t="shared" si="100"/>
        <v>1.0615678776290631</v>
      </c>
      <c r="U146" s="65">
        <f t="shared" si="100"/>
        <v>1.0019157088122603</v>
      </c>
      <c r="V146" s="65">
        <f t="shared" si="79"/>
        <v>0.97067557535263538</v>
      </c>
      <c r="W146" s="65">
        <f t="shared" si="80"/>
        <v>0.9860482654600301</v>
      </c>
      <c r="X146" s="61">
        <f t="shared" si="81"/>
        <v>-2.8721915891696172E-2</v>
      </c>
      <c r="Y146" s="66">
        <f t="shared" si="82"/>
        <v>9.6827621353037744E-3</v>
      </c>
      <c r="Z146" s="61">
        <f t="shared" si="83"/>
        <v>-2.5083350698062036E-2</v>
      </c>
      <c r="AA146" s="67">
        <f t="shared" si="84"/>
        <v>24.172740740740739</v>
      </c>
      <c r="AB146" s="68">
        <f t="shared" si="85"/>
        <v>-7.0669216061185439E-2</v>
      </c>
      <c r="AC146" s="69">
        <f t="shared" si="86"/>
        <v>-7.5612208767084493E-2</v>
      </c>
      <c r="AD146" s="70">
        <f>_xlfn.PERCENTILE.EXC(AC146:$AC$5675,0.5)</f>
        <v>8.637431911092977E-2</v>
      </c>
      <c r="AE146" s="70">
        <f>_xlfn.PERCENTILE.EXC($AC146:AC$5675,0.35)</f>
        <v>4.9998161914349241E-2</v>
      </c>
      <c r="AF146" s="71">
        <f t="shared" si="105"/>
        <v>2.1814307057992775E-2</v>
      </c>
      <c r="AG146" s="70">
        <f t="shared" si="106"/>
        <v>-0.19198182511420461</v>
      </c>
      <c r="AH146" s="70">
        <f t="shared" si="107"/>
        <v>-0.23906962545163321</v>
      </c>
      <c r="AI146" s="61" t="str">
        <f t="shared" si="95"/>
        <v>Safety</v>
      </c>
      <c r="AJ146" s="68" t="str">
        <f t="shared" si="96"/>
        <v>Safety</v>
      </c>
      <c r="AK146" s="72" t="str">
        <f t="shared" si="97"/>
        <v>00631L</v>
      </c>
      <c r="AL146" s="73">
        <f t="shared" si="24"/>
        <v>1</v>
      </c>
      <c r="AM146" s="72" t="str">
        <f t="shared" si="101"/>
        <v>00631L</v>
      </c>
      <c r="AN146" s="73">
        <f t="shared" si="25"/>
        <v>1</v>
      </c>
      <c r="AO146" s="74" t="str">
        <f t="shared" si="94"/>
        <v>00635U</v>
      </c>
      <c r="AP146" s="20">
        <f t="shared" si="26"/>
        <v>0</v>
      </c>
      <c r="AQ146" s="74" t="str">
        <f t="shared" si="104"/>
        <v>00631L</v>
      </c>
      <c r="AR146" s="20">
        <f t="shared" si="28"/>
        <v>1</v>
      </c>
      <c r="AS146" s="74" t="str">
        <f t="shared" si="98"/>
        <v>00631L</v>
      </c>
      <c r="AT146" s="20">
        <f t="shared" si="30"/>
        <v>1</v>
      </c>
      <c r="AU146" s="74" t="str">
        <f t="shared" si="89"/>
        <v>00635U</v>
      </c>
      <c r="AV146" s="20">
        <f t="shared" si="32"/>
        <v>0</v>
      </c>
      <c r="AW146" s="74" t="str">
        <f t="shared" si="90"/>
        <v>00635U</v>
      </c>
      <c r="AX146" s="20">
        <f t="shared" si="34"/>
        <v>0</v>
      </c>
      <c r="AY146" s="20">
        <f t="shared" si="92"/>
        <v>1</v>
      </c>
      <c r="AZ146" s="57">
        <v>46105</v>
      </c>
      <c r="BA146" s="75">
        <v>75.5</v>
      </c>
      <c r="BB146" s="33">
        <v>74.25</v>
      </c>
      <c r="BC146" s="76">
        <f t="shared" si="102"/>
        <v>72.15916666666665</v>
      </c>
      <c r="BD146" s="76">
        <f t="shared" si="103"/>
        <v>72.379999999999967</v>
      </c>
      <c r="BE146" s="77">
        <f t="shared" si="108"/>
        <v>2.8975297663729728E-2</v>
      </c>
      <c r="BF146" s="77">
        <f t="shared" si="99"/>
        <v>4.310583033987337E-2</v>
      </c>
      <c r="BG146" s="23"/>
      <c r="BH146" s="23"/>
      <c r="BI146" s="23"/>
      <c r="BJ146" s="23"/>
      <c r="BK146" s="23"/>
      <c r="BL146" s="23"/>
      <c r="BM146" s="23"/>
    </row>
    <row r="147" spans="1:65" ht="15.75" customHeight="1" x14ac:dyDescent="0.4">
      <c r="A147" s="57">
        <v>46101</v>
      </c>
      <c r="B147" s="20">
        <v>25.747</v>
      </c>
      <c r="C147" s="20">
        <v>24.751000000000001</v>
      </c>
      <c r="D147" s="20">
        <v>24.367000000000001</v>
      </c>
      <c r="E147" s="20">
        <v>24.454999999999998</v>
      </c>
      <c r="F147" s="20">
        <v>24.300999999999998</v>
      </c>
      <c r="G147" s="20">
        <v>24.427</v>
      </c>
      <c r="H147" s="58">
        <v>24.454999999999998</v>
      </c>
      <c r="I147" s="59">
        <f t="shared" si="87"/>
        <v>25.673222222222222</v>
      </c>
      <c r="J147" s="59">
        <f t="shared" si="88"/>
        <v>24.722555555555555</v>
      </c>
      <c r="K147" s="60">
        <v>25</v>
      </c>
      <c r="L147" s="61">
        <f t="shared" si="93"/>
        <v>3.7037037037037035E-2</v>
      </c>
      <c r="M147" s="20">
        <v>26.95</v>
      </c>
      <c r="N147" s="62">
        <v>26.78</v>
      </c>
      <c r="O147" s="20">
        <v>27.43</v>
      </c>
      <c r="P147" s="20">
        <v>28.35</v>
      </c>
      <c r="Q147" s="20">
        <v>26.84</v>
      </c>
      <c r="R147" s="63">
        <f t="shared" si="76"/>
        <v>2.0499999999999972</v>
      </c>
      <c r="S147" s="64">
        <f t="shared" si="109"/>
        <v>0.11305070656691615</v>
      </c>
      <c r="T147" s="65">
        <f t="shared" si="100"/>
        <v>1.0063480209111277</v>
      </c>
      <c r="U147" s="65">
        <f t="shared" si="100"/>
        <v>0.97630331753554511</v>
      </c>
      <c r="V147" s="65">
        <f t="shared" si="79"/>
        <v>0.94462081128747799</v>
      </c>
      <c r="W147" s="65">
        <f t="shared" si="80"/>
        <v>0.9977645305514159</v>
      </c>
      <c r="X147" s="61">
        <f t="shared" si="81"/>
        <v>-3.8684118538082055E-2</v>
      </c>
      <c r="Y147" s="66">
        <f t="shared" si="82"/>
        <v>0</v>
      </c>
      <c r="Z147" s="61">
        <f t="shared" si="83"/>
        <v>-3.7029503287039245E-2</v>
      </c>
      <c r="AA147" s="67">
        <f t="shared" si="84"/>
        <v>25.673222222222222</v>
      </c>
      <c r="AB147" s="68">
        <f t="shared" si="85"/>
        <v>-3.857356235997017E-2</v>
      </c>
      <c r="AC147" s="69">
        <f t="shared" si="86"/>
        <v>-4.1328520454734098E-2</v>
      </c>
      <c r="AD147" s="70">
        <f>_xlfn.PERCENTILE.EXC(AC147:$AC$5675,0.5)</f>
        <v>8.6387800783435886E-2</v>
      </c>
      <c r="AE147" s="70">
        <f>_xlfn.PERCENTILE.EXC($AC147:AC$5675,0.35)</f>
        <v>5.0043817587590168E-2</v>
      </c>
      <c r="AF147" s="71">
        <f t="shared" si="105"/>
        <v>2.2726941941214756E-2</v>
      </c>
      <c r="AG147" s="70">
        <f t="shared" si="106"/>
        <v>-0.19198182511420461</v>
      </c>
      <c r="AH147" s="70">
        <f t="shared" si="107"/>
        <v>-0.23906962545163321</v>
      </c>
      <c r="AI147" s="61" t="str">
        <f t="shared" si="95"/>
        <v>Safety</v>
      </c>
      <c r="AJ147" s="68" t="str">
        <f t="shared" si="96"/>
        <v>Safety</v>
      </c>
      <c r="AK147" s="72" t="str">
        <f t="shared" si="97"/>
        <v>00631L</v>
      </c>
      <c r="AL147" s="73">
        <f t="shared" si="24"/>
        <v>1</v>
      </c>
      <c r="AM147" s="72" t="str">
        <f t="shared" si="101"/>
        <v>00631L</v>
      </c>
      <c r="AN147" s="73">
        <f t="shared" si="25"/>
        <v>1</v>
      </c>
      <c r="AO147" s="74" t="str">
        <f t="shared" si="94"/>
        <v>00635U</v>
      </c>
      <c r="AP147" s="20">
        <f t="shared" si="26"/>
        <v>0</v>
      </c>
      <c r="AQ147" s="74" t="str">
        <f t="shared" si="104"/>
        <v>00631L</v>
      </c>
      <c r="AR147" s="20">
        <f t="shared" si="28"/>
        <v>1</v>
      </c>
      <c r="AS147" s="74" t="str">
        <f t="shared" si="98"/>
        <v>00631L</v>
      </c>
      <c r="AT147" s="20">
        <f t="shared" si="30"/>
        <v>1</v>
      </c>
      <c r="AU147" s="74" t="str">
        <f t="shared" si="89"/>
        <v>00635U</v>
      </c>
      <c r="AV147" s="20">
        <f t="shared" si="32"/>
        <v>0</v>
      </c>
      <c r="AW147" s="74" t="str">
        <f t="shared" si="90"/>
        <v>00635U</v>
      </c>
      <c r="AX147" s="20">
        <f t="shared" si="34"/>
        <v>0</v>
      </c>
      <c r="AY147" s="20">
        <f t="shared" si="92"/>
        <v>1</v>
      </c>
      <c r="AZ147" s="57">
        <v>46104</v>
      </c>
      <c r="BA147" s="75">
        <v>73.5</v>
      </c>
      <c r="BB147" s="33">
        <v>75.900000000000006</v>
      </c>
      <c r="BC147" s="76">
        <f t="shared" si="102"/>
        <v>71.96833333333332</v>
      </c>
      <c r="BD147" s="76">
        <f t="shared" si="103"/>
        <v>72.146666666666661</v>
      </c>
      <c r="BE147" s="77">
        <f t="shared" si="108"/>
        <v>5.4630508788587856E-2</v>
      </c>
      <c r="BF147" s="77">
        <f t="shared" si="99"/>
        <v>1.8758085381630089E-2</v>
      </c>
      <c r="BG147" s="23"/>
      <c r="BH147" s="23"/>
      <c r="BI147" s="23"/>
      <c r="BJ147" s="23"/>
      <c r="BK147" s="23"/>
      <c r="BL147" s="23"/>
      <c r="BM147" s="23"/>
    </row>
    <row r="148" spans="1:65" ht="15.75" customHeight="1" x14ac:dyDescent="0.4">
      <c r="A148" s="57">
        <v>46100</v>
      </c>
      <c r="B148" s="20">
        <v>23.946999999999999</v>
      </c>
      <c r="C148" s="20">
        <v>23.53</v>
      </c>
      <c r="D148" s="20">
        <v>23.548999999999999</v>
      </c>
      <c r="E148" s="20">
        <v>23.8</v>
      </c>
      <c r="F148" s="20">
        <v>23.800999999999998</v>
      </c>
      <c r="G148" s="20">
        <v>23.948</v>
      </c>
      <c r="H148" s="58">
        <v>24.100999999999999</v>
      </c>
      <c r="I148" s="59">
        <f t="shared" si="87"/>
        <v>23.931555555555555</v>
      </c>
      <c r="J148" s="59">
        <f t="shared" si="88"/>
        <v>23.530703703703704</v>
      </c>
      <c r="K148" s="60">
        <v>26</v>
      </c>
      <c r="L148" s="61">
        <f t="shared" si="93"/>
        <v>3.7037037037037035E-2</v>
      </c>
      <c r="M148" s="20">
        <v>24.09</v>
      </c>
      <c r="N148" s="62">
        <v>24.06</v>
      </c>
      <c r="O148" s="20">
        <v>25.54</v>
      </c>
      <c r="P148" s="20">
        <v>26.44</v>
      </c>
      <c r="Q148" s="20">
        <v>26.23</v>
      </c>
      <c r="R148" s="63">
        <f t="shared" si="76"/>
        <v>3.8300000000000054</v>
      </c>
      <c r="S148" s="64">
        <f t="shared" si="109"/>
        <v>-4.1052212036668041E-2</v>
      </c>
      <c r="T148" s="65">
        <f t="shared" si="100"/>
        <v>1.0012468827930174</v>
      </c>
      <c r="U148" s="65">
        <f t="shared" si="100"/>
        <v>0.94205168363351599</v>
      </c>
      <c r="V148" s="65">
        <f t="shared" si="79"/>
        <v>0.90998487140695905</v>
      </c>
      <c r="W148" s="65">
        <f t="shared" si="80"/>
        <v>0.91727030118185282</v>
      </c>
      <c r="X148" s="61">
        <f t="shared" si="81"/>
        <v>-1.7413454712489999E-2</v>
      </c>
      <c r="Y148" s="66">
        <f t="shared" si="82"/>
        <v>1.2647058823529343E-2</v>
      </c>
      <c r="Z148" s="61">
        <f t="shared" si="83"/>
        <v>-1.6749928809320358E-2</v>
      </c>
      <c r="AA148" s="67">
        <f t="shared" si="84"/>
        <v>23.931555555555555</v>
      </c>
      <c r="AB148" s="68">
        <f t="shared" si="85"/>
        <v>-4.6965918536990671E-3</v>
      </c>
      <c r="AC148" s="69">
        <f t="shared" si="86"/>
        <v>-5.3385055878821253E-3</v>
      </c>
      <c r="AD148" s="70">
        <f>_xlfn.PERCENTILE.EXC(AC148:$AC$5675,0.5)</f>
        <v>8.6406791016717971E-2</v>
      </c>
      <c r="AE148" s="70">
        <f>_xlfn.PERCENTILE.EXC($AC148:AC$5675,0.35)</f>
        <v>5.0098176763641818E-2</v>
      </c>
      <c r="AF148" s="71">
        <f t="shared" si="105"/>
        <v>2.3435712353841846E-2</v>
      </c>
      <c r="AG148" s="70">
        <f t="shared" si="106"/>
        <v>-0.19198182511420461</v>
      </c>
      <c r="AH148" s="70">
        <f t="shared" si="107"/>
        <v>-0.23906962545163321</v>
      </c>
      <c r="AI148" s="61" t="str">
        <f t="shared" si="95"/>
        <v>Safety</v>
      </c>
      <c r="AJ148" s="68" t="str">
        <f t="shared" si="96"/>
        <v>Safety</v>
      </c>
      <c r="AK148" s="72" t="str">
        <f t="shared" si="97"/>
        <v>00631L</v>
      </c>
      <c r="AL148" s="73">
        <f t="shared" si="24"/>
        <v>1</v>
      </c>
      <c r="AM148" s="72" t="str">
        <f t="shared" si="101"/>
        <v>00631L</v>
      </c>
      <c r="AN148" s="73">
        <f t="shared" si="25"/>
        <v>1</v>
      </c>
      <c r="AO148" s="74" t="str">
        <f t="shared" si="94"/>
        <v>00635U</v>
      </c>
      <c r="AP148" s="20">
        <f t="shared" si="26"/>
        <v>0</v>
      </c>
      <c r="AQ148" s="74" t="str">
        <f t="shared" si="104"/>
        <v>00631L</v>
      </c>
      <c r="AR148" s="20">
        <f t="shared" si="28"/>
        <v>1</v>
      </c>
      <c r="AS148" s="74" t="str">
        <f t="shared" si="98"/>
        <v>00631L</v>
      </c>
      <c r="AT148" s="20">
        <f t="shared" si="30"/>
        <v>1</v>
      </c>
      <c r="AU148" s="74" t="str">
        <f t="shared" si="89"/>
        <v>00635U</v>
      </c>
      <c r="AV148" s="20">
        <f t="shared" si="32"/>
        <v>0</v>
      </c>
      <c r="AW148" s="74" t="str">
        <f t="shared" si="90"/>
        <v>00635U</v>
      </c>
      <c r="AX148" s="20">
        <f t="shared" si="34"/>
        <v>0</v>
      </c>
      <c r="AY148" s="20">
        <f t="shared" si="92"/>
        <v>1</v>
      </c>
      <c r="AZ148" s="57">
        <v>46101</v>
      </c>
      <c r="BA148" s="75">
        <v>76.2</v>
      </c>
      <c r="BB148" s="33">
        <v>76</v>
      </c>
      <c r="BC148" s="76">
        <f t="shared" si="102"/>
        <v>71.760833333333323</v>
      </c>
      <c r="BD148" s="76">
        <f t="shared" si="103"/>
        <v>71.973333333333329</v>
      </c>
      <c r="BE148" s="77">
        <f t="shared" si="108"/>
        <v>5.9073542902930015E-2</v>
      </c>
      <c r="BF148" s="77">
        <f t="shared" si="99"/>
        <v>5.8725453871804473E-2</v>
      </c>
      <c r="BG148" s="23"/>
      <c r="BH148" s="23"/>
      <c r="BI148" s="23"/>
      <c r="BJ148" s="23"/>
      <c r="BK148" s="23"/>
      <c r="BL148" s="23"/>
      <c r="BM148" s="23"/>
    </row>
    <row r="149" spans="1:65" ht="15.75" customHeight="1" x14ac:dyDescent="0.4">
      <c r="A149" s="78">
        <v>46099</v>
      </c>
      <c r="B149" s="79">
        <v>24.655000000000001</v>
      </c>
      <c r="C149" s="79">
        <v>24.158000000000001</v>
      </c>
      <c r="D149" s="79">
        <v>23.928000000000001</v>
      </c>
      <c r="E149" s="79">
        <v>24.047000000000001</v>
      </c>
      <c r="F149" s="79">
        <v>23.931999999999999</v>
      </c>
      <c r="G149" s="79">
        <v>24.042999999999999</v>
      </c>
      <c r="H149" s="80">
        <v>24.164999999999999</v>
      </c>
      <c r="I149" s="81">
        <f t="shared" si="87"/>
        <v>24.655000000000001</v>
      </c>
      <c r="J149" s="81">
        <f t="shared" si="88"/>
        <v>24.158000000000001</v>
      </c>
      <c r="K149" s="82">
        <v>27</v>
      </c>
      <c r="L149" s="83">
        <f t="shared" si="93"/>
        <v>3.7037037037037035E-2</v>
      </c>
      <c r="M149" s="20">
        <v>26.03</v>
      </c>
      <c r="N149" s="62">
        <v>25.09</v>
      </c>
      <c r="O149" s="20">
        <v>26.56</v>
      </c>
      <c r="P149" s="20">
        <v>27.2</v>
      </c>
      <c r="Q149" s="20">
        <v>26.48</v>
      </c>
      <c r="R149" s="63">
        <f t="shared" si="76"/>
        <v>2.6399999999999935</v>
      </c>
      <c r="S149" s="64">
        <f t="shared" si="109"/>
        <v>0.12159141707644161</v>
      </c>
      <c r="T149" s="65">
        <f t="shared" si="100"/>
        <v>1.0374651255480272</v>
      </c>
      <c r="U149" s="65">
        <f t="shared" si="100"/>
        <v>0.94465361445783136</v>
      </c>
      <c r="V149" s="65">
        <f t="shared" si="79"/>
        <v>0.92242647058823535</v>
      </c>
      <c r="W149" s="65">
        <f t="shared" si="80"/>
        <v>0.94750755287009059</v>
      </c>
      <c r="X149" s="61">
        <f t="shared" si="81"/>
        <v>-2.0158182924356109E-2</v>
      </c>
      <c r="Y149" s="66">
        <f t="shared" si="82"/>
        <v>4.907057013348798E-3</v>
      </c>
      <c r="Z149" s="61">
        <f t="shared" si="83"/>
        <v>-2.0158182924356109E-2</v>
      </c>
      <c r="AA149" s="67">
        <f t="shared" si="84"/>
        <v>24.655000000000001</v>
      </c>
      <c r="AB149" s="68">
        <f t="shared" si="85"/>
        <v>-1.7337584695097597E-2</v>
      </c>
      <c r="AC149" s="69">
        <f t="shared" si="86"/>
        <v>-1.7337584695097597E-2</v>
      </c>
      <c r="AD149" s="70">
        <f>_xlfn.PERCENTILE.EXC(AC149:$AC$5675,0.5)</f>
        <v>8.6425781250000042E-2</v>
      </c>
      <c r="AE149" s="70">
        <f>_xlfn.PERCENTILE.EXC($AC149:AC$5675,0.35)</f>
        <v>5.0167060907126138E-2</v>
      </c>
      <c r="AF149" s="71">
        <f t="shared" si="105"/>
        <v>2.3623179526839632E-2</v>
      </c>
      <c r="AG149" s="70">
        <f t="shared" si="106"/>
        <v>-0.19198182511420461</v>
      </c>
      <c r="AH149" s="70">
        <f t="shared" si="107"/>
        <v>-0.23906962545163321</v>
      </c>
      <c r="AI149" s="61" t="str">
        <f t="shared" si="95"/>
        <v>Safety</v>
      </c>
      <c r="AJ149" s="68" t="str">
        <f t="shared" si="96"/>
        <v>Safety</v>
      </c>
      <c r="AK149" s="72" t="str">
        <f t="shared" si="97"/>
        <v>00631L</v>
      </c>
      <c r="AL149" s="73">
        <f t="shared" si="24"/>
        <v>1</v>
      </c>
      <c r="AM149" s="72" t="str">
        <f t="shared" si="101"/>
        <v>00631L</v>
      </c>
      <c r="AN149" s="73">
        <f t="shared" si="25"/>
        <v>1</v>
      </c>
      <c r="AO149" s="74" t="str">
        <f t="shared" si="94"/>
        <v>00635U</v>
      </c>
      <c r="AP149" s="20">
        <f t="shared" si="26"/>
        <v>0</v>
      </c>
      <c r="AQ149" s="74" t="str">
        <f t="shared" si="104"/>
        <v>00631L</v>
      </c>
      <c r="AR149" s="20">
        <f t="shared" si="28"/>
        <v>1</v>
      </c>
      <c r="AS149" s="74" t="str">
        <f t="shared" si="98"/>
        <v>00631L</v>
      </c>
      <c r="AT149" s="20">
        <f t="shared" si="30"/>
        <v>1</v>
      </c>
      <c r="AU149" s="74" t="str">
        <f t="shared" si="89"/>
        <v>00635U</v>
      </c>
      <c r="AV149" s="20">
        <f t="shared" si="32"/>
        <v>0</v>
      </c>
      <c r="AW149" s="74" t="str">
        <f t="shared" si="90"/>
        <v>00635U</v>
      </c>
      <c r="AX149" s="20">
        <f t="shared" si="34"/>
        <v>0</v>
      </c>
      <c r="AY149" s="20">
        <f t="shared" si="92"/>
        <v>1</v>
      </c>
      <c r="AZ149" s="57">
        <v>46100</v>
      </c>
      <c r="BA149" s="75">
        <v>76.599999999999994</v>
      </c>
      <c r="BB149" s="33">
        <v>77.8</v>
      </c>
      <c r="BC149" s="76">
        <f t="shared" si="102"/>
        <v>71.55</v>
      </c>
      <c r="BD149" s="76">
        <f t="shared" si="103"/>
        <v>71.770833333333329</v>
      </c>
      <c r="BE149" s="77">
        <f t="shared" si="108"/>
        <v>8.7351502445842069E-2</v>
      </c>
      <c r="BF149" s="77">
        <f t="shared" si="99"/>
        <v>6.7285921625544254E-2</v>
      </c>
      <c r="BG149" s="23"/>
      <c r="BH149" s="23"/>
      <c r="BI149" s="23"/>
      <c r="BJ149" s="23"/>
      <c r="BK149" s="23"/>
      <c r="BL149" s="23"/>
      <c r="BM149" s="23"/>
    </row>
    <row r="150" spans="1:65" ht="15.75" customHeight="1" x14ac:dyDescent="0.4">
      <c r="A150" s="57">
        <v>46098</v>
      </c>
      <c r="B150" s="20">
        <v>22.312000000000001</v>
      </c>
      <c r="C150" s="20">
        <v>22.716000000000001</v>
      </c>
      <c r="D150" s="20">
        <v>22.664999999999999</v>
      </c>
      <c r="E150" s="20">
        <v>22.795999999999999</v>
      </c>
      <c r="F150" s="20">
        <v>23.175000000000001</v>
      </c>
      <c r="G150" s="20">
        <v>23.2</v>
      </c>
      <c r="H150" s="58">
        <v>23.425000000000001</v>
      </c>
      <c r="I150" s="59">
        <f t="shared" si="87"/>
        <v>22.716000000000001</v>
      </c>
      <c r="J150" s="59">
        <f t="shared" si="88"/>
        <v>22.664999999999999</v>
      </c>
      <c r="K150" s="60">
        <v>0</v>
      </c>
      <c r="L150" s="61">
        <f t="shared" si="93"/>
        <v>3.7037037037037035E-2</v>
      </c>
      <c r="M150" s="20">
        <v>22.36</v>
      </c>
      <c r="N150" s="62">
        <v>22.37</v>
      </c>
      <c r="O150" s="20">
        <v>24.33</v>
      </c>
      <c r="P150" s="20">
        <v>25.28</v>
      </c>
      <c r="Q150" s="20">
        <v>25.43</v>
      </c>
      <c r="R150" s="63">
        <f t="shared" si="76"/>
        <v>4.8799999999999955</v>
      </c>
      <c r="S150" s="64">
        <f t="shared" si="109"/>
        <v>-3.3693304535637049E-2</v>
      </c>
      <c r="T150" s="65">
        <f t="shared" ref="T150:U168" si="110">M150/N150</f>
        <v>0.99955297273133659</v>
      </c>
      <c r="U150" s="65">
        <f t="shared" si="110"/>
        <v>0.91944101931771482</v>
      </c>
      <c r="V150" s="65">
        <f t="shared" si="79"/>
        <v>0.88488924050632911</v>
      </c>
      <c r="W150" s="65">
        <f t="shared" si="80"/>
        <v>0.87966968147856872</v>
      </c>
      <c r="X150" s="61">
        <f t="shared" si="81"/>
        <v>1.8106848332735744E-2</v>
      </c>
      <c r="Y150" s="66">
        <f t="shared" si="82"/>
        <v>2.7592560098262914E-2</v>
      </c>
      <c r="Z150" s="61">
        <f t="shared" si="83"/>
        <v>-2.2451135763339467E-3</v>
      </c>
      <c r="AA150" s="67">
        <f t="shared" si="84"/>
        <v>22.716000000000001</v>
      </c>
      <c r="AB150" s="68">
        <f t="shared" si="85"/>
        <v>-2.5927581582476456E-3</v>
      </c>
      <c r="AC150" s="69">
        <f t="shared" si="86"/>
        <v>1.5467143495753245E-2</v>
      </c>
      <c r="AD150" s="70">
        <f>_xlfn.PERCENTILE.EXC(AC150:$AC$5675,0.5)</f>
        <v>8.6432919864766006E-2</v>
      </c>
      <c r="AE150" s="70">
        <f>_xlfn.PERCENTILE.EXC($AC150:AC$5675,0.35)</f>
        <v>5.0188540815509011E-2</v>
      </c>
      <c r="AF150" s="71">
        <f t="shared" si="105"/>
        <v>2.373242949852835E-2</v>
      </c>
      <c r="AG150" s="70">
        <f t="shared" si="106"/>
        <v>-0.19198182511420461</v>
      </c>
      <c r="AH150" s="70">
        <f t="shared" si="107"/>
        <v>-0.23906962545163321</v>
      </c>
      <c r="AI150" s="61" t="str">
        <f t="shared" si="95"/>
        <v>Safety</v>
      </c>
      <c r="AJ150" s="68" t="str">
        <f t="shared" si="96"/>
        <v>Safety</v>
      </c>
      <c r="AK150" s="72" t="str">
        <f t="shared" si="97"/>
        <v>00631L</v>
      </c>
      <c r="AL150" s="73">
        <f t="shared" si="24"/>
        <v>1</v>
      </c>
      <c r="AM150" s="72" t="str">
        <f t="shared" si="101"/>
        <v>00631L</v>
      </c>
      <c r="AN150" s="73">
        <f t="shared" si="25"/>
        <v>1</v>
      </c>
      <c r="AO150" s="74" t="str">
        <f t="shared" si="94"/>
        <v>00635U</v>
      </c>
      <c r="AP150" s="20">
        <f t="shared" si="26"/>
        <v>0</v>
      </c>
      <c r="AQ150" s="74" t="str">
        <f t="shared" si="104"/>
        <v>00631L</v>
      </c>
      <c r="AR150" s="20">
        <f t="shared" si="28"/>
        <v>1</v>
      </c>
      <c r="AS150" s="74" t="str">
        <f t="shared" si="98"/>
        <v>00631L</v>
      </c>
      <c r="AT150" s="20">
        <f t="shared" si="30"/>
        <v>1</v>
      </c>
      <c r="AU150" s="74" t="str">
        <f t="shared" si="89"/>
        <v>00635U</v>
      </c>
      <c r="AV150" s="20">
        <f t="shared" si="32"/>
        <v>0</v>
      </c>
      <c r="AW150" s="74" t="str">
        <f t="shared" si="90"/>
        <v>00635U</v>
      </c>
      <c r="AX150" s="20">
        <f t="shared" si="34"/>
        <v>0</v>
      </c>
      <c r="AY150" s="20">
        <f t="shared" si="92"/>
        <v>1</v>
      </c>
      <c r="AZ150" s="78">
        <v>46099</v>
      </c>
      <c r="BA150" s="85">
        <v>77.75</v>
      </c>
      <c r="BB150" s="33">
        <v>76.650000000000006</v>
      </c>
      <c r="BC150" s="76">
        <f t="shared" si="102"/>
        <v>71.324333333333342</v>
      </c>
      <c r="BD150" s="76">
        <f t="shared" si="103"/>
        <v>71.549166666666665</v>
      </c>
      <c r="BE150" s="77">
        <f t="shared" si="108"/>
        <v>7.4668299271403338E-2</v>
      </c>
      <c r="BF150" s="77">
        <f t="shared" si="99"/>
        <v>8.666534667303373E-2</v>
      </c>
      <c r="BG150" s="23"/>
      <c r="BH150" s="23"/>
      <c r="BI150" s="23"/>
      <c r="BJ150" s="23"/>
      <c r="BK150" s="23"/>
      <c r="BL150" s="23"/>
      <c r="BM150" s="23"/>
    </row>
    <row r="151" spans="1:65" ht="15.75" customHeight="1" x14ac:dyDescent="0.4">
      <c r="A151" s="57">
        <v>46097</v>
      </c>
      <c r="B151" s="20">
        <v>23.315000000000001</v>
      </c>
      <c r="C151" s="20">
        <v>22.99</v>
      </c>
      <c r="D151" s="20">
        <v>22.884</v>
      </c>
      <c r="E151" s="20">
        <v>22.878</v>
      </c>
      <c r="F151" s="20">
        <v>23.245000000000001</v>
      </c>
      <c r="G151" s="20">
        <v>23.263999999999999</v>
      </c>
      <c r="H151" s="58">
        <v>23.472000000000001</v>
      </c>
      <c r="I151" s="59">
        <f t="shared" si="87"/>
        <v>23.002037037037034</v>
      </c>
      <c r="J151" s="59">
        <f t="shared" si="88"/>
        <v>22.887925925925927</v>
      </c>
      <c r="K151" s="60">
        <v>1</v>
      </c>
      <c r="L151" s="61">
        <f t="shared" si="93"/>
        <v>3.7037037037037035E-2</v>
      </c>
      <c r="M151" s="20">
        <v>24.33</v>
      </c>
      <c r="N151" s="62">
        <v>23.15</v>
      </c>
      <c r="O151" s="20">
        <v>24.92</v>
      </c>
      <c r="P151" s="20">
        <v>25.63</v>
      </c>
      <c r="Q151" s="20">
        <v>25.63</v>
      </c>
      <c r="R151" s="63">
        <f t="shared" si="76"/>
        <v>3.0700000000000003</v>
      </c>
      <c r="S151" s="64">
        <f t="shared" si="109"/>
        <v>-0.14858403824935648</v>
      </c>
      <c r="T151" s="65">
        <f t="shared" si="110"/>
        <v>1.0509719222462204</v>
      </c>
      <c r="U151" s="65">
        <f t="shared" si="110"/>
        <v>0.92897271268057768</v>
      </c>
      <c r="V151" s="65">
        <f t="shared" si="79"/>
        <v>0.9032383925087788</v>
      </c>
      <c r="W151" s="65">
        <f t="shared" si="80"/>
        <v>0.9032383925087788</v>
      </c>
      <c r="X151" s="61">
        <f t="shared" si="81"/>
        <v>-1.3939523911644986E-2</v>
      </c>
      <c r="Y151" s="66">
        <f t="shared" si="82"/>
        <v>2.5963808025177077E-2</v>
      </c>
      <c r="Z151" s="61">
        <f t="shared" si="83"/>
        <v>-4.9609132846525619E-3</v>
      </c>
      <c r="AA151" s="67">
        <f t="shared" si="84"/>
        <v>23.002037037037038</v>
      </c>
      <c r="AB151" s="68">
        <f t="shared" si="85"/>
        <v>7.1274298056156682E-3</v>
      </c>
      <c r="AC151" s="69">
        <f t="shared" si="86"/>
        <v>-6.3914886809054274E-3</v>
      </c>
      <c r="AD151" s="70">
        <f>_xlfn.PERCENTILE.EXC(AC151:$AC$5675,0.5)</f>
        <v>8.644005847953197E-2</v>
      </c>
      <c r="AE151" s="70">
        <f>_xlfn.PERCENTILE.EXC($AC151:AC$5675,0.35)</f>
        <v>5.0203425088478117E-2</v>
      </c>
      <c r="AF151" s="71">
        <f t="shared" si="105"/>
        <v>2.3938878477496209E-2</v>
      </c>
      <c r="AG151" s="70">
        <f t="shared" si="106"/>
        <v>-0.19198182511420461</v>
      </c>
      <c r="AH151" s="70">
        <f t="shared" si="107"/>
        <v>-0.23906962545163321</v>
      </c>
      <c r="AI151" s="61" t="str">
        <f t="shared" si="95"/>
        <v>Safety</v>
      </c>
      <c r="AJ151" s="68" t="str">
        <f t="shared" si="96"/>
        <v>Safety</v>
      </c>
      <c r="AK151" s="72" t="str">
        <f t="shared" si="97"/>
        <v>00631L</v>
      </c>
      <c r="AL151" s="73">
        <f t="shared" si="24"/>
        <v>1</v>
      </c>
      <c r="AM151" s="72" t="str">
        <f t="shared" si="101"/>
        <v>00631L</v>
      </c>
      <c r="AN151" s="73">
        <f t="shared" si="25"/>
        <v>1</v>
      </c>
      <c r="AO151" s="74" t="str">
        <f t="shared" si="94"/>
        <v>00635U</v>
      </c>
      <c r="AP151" s="20">
        <f t="shared" si="26"/>
        <v>0</v>
      </c>
      <c r="AQ151" s="74" t="str">
        <f t="shared" si="104"/>
        <v>00631L</v>
      </c>
      <c r="AR151" s="20">
        <f t="shared" si="28"/>
        <v>1</v>
      </c>
      <c r="AS151" s="74" t="str">
        <f t="shared" si="98"/>
        <v>00631L</v>
      </c>
      <c r="AT151" s="20">
        <f t="shared" si="30"/>
        <v>1</v>
      </c>
      <c r="AU151" s="74" t="str">
        <f t="shared" si="89"/>
        <v>00635U</v>
      </c>
      <c r="AV151" s="20">
        <f t="shared" si="32"/>
        <v>0</v>
      </c>
      <c r="AW151" s="74" t="str">
        <f t="shared" si="90"/>
        <v>00635U</v>
      </c>
      <c r="AX151" s="20">
        <f t="shared" si="34"/>
        <v>0</v>
      </c>
      <c r="AY151" s="20">
        <f t="shared" si="92"/>
        <v>1</v>
      </c>
      <c r="AZ151" s="57">
        <v>46098</v>
      </c>
      <c r="BA151" s="75">
        <v>76.45</v>
      </c>
      <c r="BB151" s="33">
        <v>75.599999999999994</v>
      </c>
      <c r="BC151" s="76">
        <f t="shared" si="102"/>
        <v>71.106833333333341</v>
      </c>
      <c r="BD151" s="76">
        <f t="shared" si="103"/>
        <v>71.321000000000012</v>
      </c>
      <c r="BE151" s="77">
        <f t="shared" si="108"/>
        <v>6.3188957460722048E-2</v>
      </c>
      <c r="BF151" s="77">
        <f t="shared" si="99"/>
        <v>7.1914302940227839E-2</v>
      </c>
      <c r="BG151" s="23"/>
      <c r="BH151" s="23"/>
      <c r="BI151" s="23"/>
      <c r="BJ151" s="23"/>
      <c r="BK151" s="23"/>
      <c r="BL151" s="23"/>
      <c r="BM151" s="23"/>
    </row>
    <row r="152" spans="1:65" ht="15.75" customHeight="1" x14ac:dyDescent="0.4">
      <c r="A152" s="57">
        <v>46094</v>
      </c>
      <c r="B152" s="20">
        <v>26.370999999999999</v>
      </c>
      <c r="C152" s="20">
        <v>24.8</v>
      </c>
      <c r="D152" s="20">
        <v>24.093</v>
      </c>
      <c r="E152" s="20">
        <v>23.87</v>
      </c>
      <c r="F152" s="20">
        <v>23.988</v>
      </c>
      <c r="G152" s="20">
        <v>23.907</v>
      </c>
      <c r="H152" s="58">
        <v>24.033000000000001</v>
      </c>
      <c r="I152" s="59">
        <f t="shared" si="87"/>
        <v>25.032740740740742</v>
      </c>
      <c r="J152" s="59">
        <f t="shared" si="88"/>
        <v>24.197740740740741</v>
      </c>
      <c r="K152" s="60">
        <v>4</v>
      </c>
      <c r="L152" s="61">
        <f t="shared" si="93"/>
        <v>3.7037037037037035E-2</v>
      </c>
      <c r="M152" s="20">
        <v>28</v>
      </c>
      <c r="N152" s="62">
        <v>27.19</v>
      </c>
      <c r="O152" s="20">
        <v>27.28</v>
      </c>
      <c r="P152" s="20">
        <v>27.43</v>
      </c>
      <c r="Q152" s="20">
        <v>26.75</v>
      </c>
      <c r="R152" s="63">
        <f t="shared" si="76"/>
        <v>-0.47999999999999687</v>
      </c>
      <c r="S152" s="64">
        <f t="shared" si="109"/>
        <v>-3.6643459142542277E-3</v>
      </c>
      <c r="T152" s="65">
        <f t="shared" si="110"/>
        <v>1.0297903641044501</v>
      </c>
      <c r="U152" s="65">
        <f t="shared" si="110"/>
        <v>0.9967008797653959</v>
      </c>
      <c r="V152" s="65">
        <f t="shared" si="79"/>
        <v>0.99125045570543202</v>
      </c>
      <c r="W152" s="65">
        <f t="shared" si="80"/>
        <v>1.0164485981308411</v>
      </c>
      <c r="X152" s="61">
        <f t="shared" si="81"/>
        <v>-5.957301581282462E-2</v>
      </c>
      <c r="Y152" s="66">
        <f t="shared" si="82"/>
        <v>6.8286552157520008E-3</v>
      </c>
      <c r="Z152" s="61">
        <f t="shared" si="83"/>
        <v>-3.3356315580780165E-2</v>
      </c>
      <c r="AA152" s="67">
        <f t="shared" si="84"/>
        <v>25.032740740740742</v>
      </c>
      <c r="AB152" s="68">
        <f t="shared" si="85"/>
        <v>-3.0121368150055262E-2</v>
      </c>
      <c r="AC152" s="69">
        <f t="shared" si="86"/>
        <v>-7.9340171359296038E-2</v>
      </c>
      <c r="AD152" s="70">
        <f>_xlfn.PERCENTILE.EXC(AC152:$AC$5675,0.5)</f>
        <v>8.6441962110136369E-2</v>
      </c>
      <c r="AE152" s="70">
        <f>_xlfn.PERCENTILE.EXC($AC152:AC$5675,0.35)</f>
        <v>5.0297910385808421E-2</v>
      </c>
      <c r="AF152" s="71">
        <f t="shared" si="105"/>
        <v>2.4116267056731332E-2</v>
      </c>
      <c r="AG152" s="70">
        <f t="shared" si="106"/>
        <v>-0.19198182511420461</v>
      </c>
      <c r="AH152" s="70">
        <f t="shared" si="107"/>
        <v>-0.23906962545163321</v>
      </c>
      <c r="AI152" s="61" t="str">
        <f t="shared" si="95"/>
        <v>Safety</v>
      </c>
      <c r="AJ152" s="68" t="str">
        <f t="shared" si="96"/>
        <v>Safety</v>
      </c>
      <c r="AK152" s="72" t="str">
        <f t="shared" si="97"/>
        <v>00631L</v>
      </c>
      <c r="AL152" s="73">
        <f t="shared" si="24"/>
        <v>1</v>
      </c>
      <c r="AM152" s="72" t="str">
        <f t="shared" si="101"/>
        <v>00631L</v>
      </c>
      <c r="AN152" s="73">
        <f t="shared" si="25"/>
        <v>1</v>
      </c>
      <c r="AO152" s="74" t="str">
        <f t="shared" si="94"/>
        <v>00635U</v>
      </c>
      <c r="AP152" s="20">
        <f t="shared" si="26"/>
        <v>0</v>
      </c>
      <c r="AQ152" s="74" t="str">
        <f t="shared" si="104"/>
        <v>00631L</v>
      </c>
      <c r="AR152" s="20">
        <f t="shared" si="28"/>
        <v>1</v>
      </c>
      <c r="AS152" s="74" t="str">
        <f t="shared" si="98"/>
        <v>00631L</v>
      </c>
      <c r="AT152" s="20">
        <f t="shared" si="30"/>
        <v>1</v>
      </c>
      <c r="AU152" s="74" t="str">
        <f t="shared" si="89"/>
        <v>00635U</v>
      </c>
      <c r="AV152" s="20">
        <f t="shared" si="32"/>
        <v>0</v>
      </c>
      <c r="AW152" s="74" t="str">
        <f t="shared" si="90"/>
        <v>00635U</v>
      </c>
      <c r="AX152" s="20">
        <f t="shared" si="34"/>
        <v>0</v>
      </c>
      <c r="AY152" s="20">
        <f t="shared" si="92"/>
        <v>1</v>
      </c>
      <c r="AZ152" s="57">
        <v>46097</v>
      </c>
      <c r="BA152" s="75">
        <v>76.3</v>
      </c>
      <c r="BB152" s="33">
        <v>75.95</v>
      </c>
      <c r="BC152" s="76">
        <f t="shared" si="102"/>
        <v>70.908499999999989</v>
      </c>
      <c r="BD152" s="76">
        <f t="shared" si="103"/>
        <v>71.118500000000012</v>
      </c>
      <c r="BE152" s="77">
        <f t="shared" si="108"/>
        <v>7.1098669411988891E-2</v>
      </c>
      <c r="BF152" s="77">
        <f t="shared" si="99"/>
        <v>7.2857273423933083E-2</v>
      </c>
      <c r="BG152" s="23"/>
      <c r="BH152" s="23"/>
      <c r="BI152" s="23"/>
      <c r="BJ152" s="23"/>
      <c r="BK152" s="23"/>
      <c r="BL152" s="23"/>
      <c r="BM152" s="23"/>
    </row>
    <row r="153" spans="1:65" ht="15.75" customHeight="1" x14ac:dyDescent="0.4">
      <c r="A153" s="57">
        <v>46093</v>
      </c>
      <c r="B153" s="20">
        <v>25.814</v>
      </c>
      <c r="C153" s="20">
        <v>24.369</v>
      </c>
      <c r="D153" s="20">
        <v>23.847999999999999</v>
      </c>
      <c r="E153" s="20">
        <v>23.599</v>
      </c>
      <c r="F153" s="20">
        <v>23.757000000000001</v>
      </c>
      <c r="G153" s="20">
        <v>23.651</v>
      </c>
      <c r="H153" s="58">
        <v>23.85</v>
      </c>
      <c r="I153" s="59">
        <f t="shared" si="87"/>
        <v>24.636592592592592</v>
      </c>
      <c r="J153" s="59">
        <f t="shared" si="88"/>
        <v>23.944481481481482</v>
      </c>
      <c r="K153" s="60">
        <v>5</v>
      </c>
      <c r="L153" s="61">
        <f t="shared" si="93"/>
        <v>3.7037037037037035E-2</v>
      </c>
      <c r="M153" s="20">
        <v>28.98</v>
      </c>
      <c r="N153" s="62">
        <v>27.29</v>
      </c>
      <c r="O153" s="20">
        <v>26.95</v>
      </c>
      <c r="P153" s="20">
        <v>27.26</v>
      </c>
      <c r="Q153" s="20">
        <v>26.24</v>
      </c>
      <c r="R153" s="63">
        <f t="shared" si="76"/>
        <v>-2.0599999999999952</v>
      </c>
      <c r="S153" s="64">
        <f t="shared" si="109"/>
        <v>0.12628972348328513</v>
      </c>
      <c r="T153" s="65">
        <f t="shared" si="110"/>
        <v>1.0619274459508978</v>
      </c>
      <c r="U153" s="65">
        <f t="shared" si="110"/>
        <v>1.0126159554730982</v>
      </c>
      <c r="V153" s="65">
        <f t="shared" si="79"/>
        <v>1.0011005135730007</v>
      </c>
      <c r="W153" s="65">
        <f t="shared" si="80"/>
        <v>1.040015243902439</v>
      </c>
      <c r="X153" s="61">
        <f t="shared" si="81"/>
        <v>-5.5977376617339439E-2</v>
      </c>
      <c r="Y153" s="66">
        <f t="shared" si="82"/>
        <v>1.0636043900165313E-2</v>
      </c>
      <c r="Z153" s="61">
        <f t="shared" si="83"/>
        <v>-2.8092809852252262E-2</v>
      </c>
      <c r="AA153" s="67">
        <f t="shared" si="84"/>
        <v>24.636592592592596</v>
      </c>
      <c r="AB153" s="68">
        <f t="shared" si="85"/>
        <v>-5.4085745694393519E-2</v>
      </c>
      <c r="AC153" s="69">
        <f t="shared" si="86"/>
        <v>-9.7230025921854285E-2</v>
      </c>
      <c r="AD153" s="70">
        <f>_xlfn.PERCENTILE.EXC(AC153:$AC$5675,0.5)</f>
        <v>8.6443865740740769E-2</v>
      </c>
      <c r="AE153" s="70">
        <f>_xlfn.PERCENTILE.EXC($AC153:AC$5675,0.35)</f>
        <v>5.034156831137182E-2</v>
      </c>
      <c r="AF153" s="71">
        <f t="shared" si="105"/>
        <v>2.4116267056731332E-2</v>
      </c>
      <c r="AG153" s="70">
        <f t="shared" si="106"/>
        <v>-0.19198182511420461</v>
      </c>
      <c r="AH153" s="70">
        <f t="shared" si="107"/>
        <v>-0.23906962545163321</v>
      </c>
      <c r="AI153" s="61" t="str">
        <f t="shared" si="95"/>
        <v>Safety</v>
      </c>
      <c r="AJ153" s="68" t="str">
        <f t="shared" si="96"/>
        <v>Safety</v>
      </c>
      <c r="AK153" s="72" t="str">
        <f t="shared" si="97"/>
        <v>00631L</v>
      </c>
      <c r="AL153" s="73">
        <f t="shared" si="24"/>
        <v>1</v>
      </c>
      <c r="AM153" s="72" t="str">
        <f t="shared" si="101"/>
        <v>00631L</v>
      </c>
      <c r="AN153" s="73">
        <f t="shared" si="25"/>
        <v>1</v>
      </c>
      <c r="AO153" s="74" t="str">
        <f t="shared" si="94"/>
        <v>00635U</v>
      </c>
      <c r="AP153" s="20">
        <f t="shared" si="26"/>
        <v>0</v>
      </c>
      <c r="AQ153" s="74" t="str">
        <f t="shared" si="104"/>
        <v>00631L</v>
      </c>
      <c r="AR153" s="20">
        <f t="shared" si="28"/>
        <v>1</v>
      </c>
      <c r="AS153" s="74" t="str">
        <f t="shared" si="98"/>
        <v>00631L</v>
      </c>
      <c r="AT153" s="20">
        <f t="shared" si="30"/>
        <v>1</v>
      </c>
      <c r="AU153" s="74" t="str">
        <f t="shared" si="89"/>
        <v>00635U</v>
      </c>
      <c r="AV153" s="20">
        <f t="shared" si="32"/>
        <v>0</v>
      </c>
      <c r="AW153" s="74" t="str">
        <f t="shared" si="90"/>
        <v>00635U</v>
      </c>
      <c r="AX153" s="20">
        <f t="shared" si="34"/>
        <v>0</v>
      </c>
      <c r="AY153" s="20">
        <f t="shared" si="92"/>
        <v>1</v>
      </c>
      <c r="AZ153" s="57">
        <v>46094</v>
      </c>
      <c r="BA153" s="75">
        <v>75.150000000000006</v>
      </c>
      <c r="BB153" s="33">
        <v>76.599999999999994</v>
      </c>
      <c r="BC153" s="76">
        <f t="shared" si="102"/>
        <v>70.688499999999991</v>
      </c>
      <c r="BD153" s="76">
        <f t="shared" si="103"/>
        <v>70.895166666666668</v>
      </c>
      <c r="BE153" s="77">
        <f t="shared" si="108"/>
        <v>8.3627464156121642E-2</v>
      </c>
      <c r="BF153" s="77">
        <f t="shared" si="99"/>
        <v>6.0015844991783703E-2</v>
      </c>
      <c r="BG153" s="23"/>
      <c r="BH153" s="23"/>
      <c r="BI153" s="23"/>
      <c r="BJ153" s="23"/>
      <c r="BK153" s="23"/>
      <c r="BL153" s="23"/>
      <c r="BM153" s="23"/>
    </row>
    <row r="154" spans="1:65" ht="15.75" customHeight="1" x14ac:dyDescent="0.4">
      <c r="A154" s="57">
        <v>46092</v>
      </c>
      <c r="B154" s="20">
        <v>23.582000000000001</v>
      </c>
      <c r="C154" s="20">
        <v>22.948</v>
      </c>
      <c r="D154" s="20">
        <v>22.893000000000001</v>
      </c>
      <c r="E154" s="20">
        <v>22.843</v>
      </c>
      <c r="F154" s="20">
        <v>23.167000000000002</v>
      </c>
      <c r="G154" s="20">
        <v>23.224</v>
      </c>
      <c r="H154" s="58">
        <v>23.428000000000001</v>
      </c>
      <c r="I154" s="59">
        <f t="shared" si="87"/>
        <v>23.088888888888889</v>
      </c>
      <c r="J154" s="59">
        <f t="shared" si="88"/>
        <v>22.905222222222221</v>
      </c>
      <c r="K154" s="60">
        <v>6</v>
      </c>
      <c r="L154" s="61">
        <f t="shared" si="93"/>
        <v>3.7037037037037035E-2</v>
      </c>
      <c r="M154" s="20">
        <v>24.44</v>
      </c>
      <c r="N154" s="62">
        <v>24.23</v>
      </c>
      <c r="O154" s="20">
        <v>24.97</v>
      </c>
      <c r="P154" s="20">
        <v>25.85</v>
      </c>
      <c r="Q154" s="20">
        <v>25.43</v>
      </c>
      <c r="R154" s="63">
        <f t="shared" si="76"/>
        <v>2.1499999999999986</v>
      </c>
      <c r="S154" s="64">
        <f t="shared" si="109"/>
        <v>-2.8078620136381842E-2</v>
      </c>
      <c r="T154" s="65">
        <f t="shared" si="110"/>
        <v>1.0086669418076766</v>
      </c>
      <c r="U154" s="65">
        <f t="shared" si="110"/>
        <v>0.97036443732478983</v>
      </c>
      <c r="V154" s="65">
        <f t="shared" si="79"/>
        <v>0.93733075435203095</v>
      </c>
      <c r="W154" s="65">
        <f t="shared" si="80"/>
        <v>0.95281163979551708</v>
      </c>
      <c r="X154" s="61">
        <f t="shared" si="81"/>
        <v>-2.6884912221185664E-2</v>
      </c>
      <c r="Y154" s="66">
        <f t="shared" si="82"/>
        <v>2.5609595937486358E-2</v>
      </c>
      <c r="Z154" s="61">
        <f t="shared" si="83"/>
        <v>-7.9547641963426657E-3</v>
      </c>
      <c r="AA154" s="67">
        <f t="shared" si="84"/>
        <v>23.088888888888889</v>
      </c>
      <c r="AB154" s="68">
        <f t="shared" si="85"/>
        <v>-2.6743706149401556E-2</v>
      </c>
      <c r="AC154" s="69">
        <f t="shared" si="86"/>
        <v>-4.7094969505204781E-2</v>
      </c>
      <c r="AD154" s="70">
        <f>_xlfn.PERCENTILE.EXC(AC154:$AC$5675,0.5)</f>
        <v>8.644874991297688E-2</v>
      </c>
      <c r="AE154" s="70">
        <f>_xlfn.PERCENTILE.EXC($AC154:AC$5675,0.35)</f>
        <v>5.0360602160201058E-2</v>
      </c>
      <c r="AF154" s="71">
        <f t="shared" si="105"/>
        <v>2.4116267056731332E-2</v>
      </c>
      <c r="AG154" s="70">
        <f t="shared" si="106"/>
        <v>-0.19198182511420461</v>
      </c>
      <c r="AH154" s="70">
        <f t="shared" si="107"/>
        <v>-0.23906962545163321</v>
      </c>
      <c r="AI154" s="61" t="str">
        <f t="shared" si="95"/>
        <v>Safety</v>
      </c>
      <c r="AJ154" s="68" t="str">
        <f t="shared" si="96"/>
        <v>Safety</v>
      </c>
      <c r="AK154" s="72" t="str">
        <f t="shared" si="97"/>
        <v>00631L</v>
      </c>
      <c r="AL154" s="73">
        <f t="shared" si="24"/>
        <v>1</v>
      </c>
      <c r="AM154" s="72" t="str">
        <f t="shared" si="101"/>
        <v>00631L</v>
      </c>
      <c r="AN154" s="73">
        <f t="shared" si="25"/>
        <v>1</v>
      </c>
      <c r="AO154" s="74" t="str">
        <f t="shared" si="94"/>
        <v>00635U</v>
      </c>
      <c r="AP154" s="20">
        <f t="shared" si="26"/>
        <v>0</v>
      </c>
      <c r="AQ154" s="74" t="str">
        <f t="shared" si="104"/>
        <v>00631L</v>
      </c>
      <c r="AR154" s="20">
        <f t="shared" si="28"/>
        <v>1</v>
      </c>
      <c r="AS154" s="74" t="str">
        <f t="shared" si="98"/>
        <v>00631L</v>
      </c>
      <c r="AT154" s="20">
        <f t="shared" si="30"/>
        <v>1</v>
      </c>
      <c r="AU154" s="74" t="str">
        <f t="shared" si="89"/>
        <v>00635U</v>
      </c>
      <c r="AV154" s="20">
        <f t="shared" si="32"/>
        <v>0</v>
      </c>
      <c r="AW154" s="74" t="str">
        <f t="shared" si="90"/>
        <v>00635U</v>
      </c>
      <c r="AX154" s="20">
        <f t="shared" si="34"/>
        <v>0</v>
      </c>
      <c r="AY154" s="20">
        <f t="shared" si="92"/>
        <v>1</v>
      </c>
      <c r="AZ154" s="57">
        <v>46093</v>
      </c>
      <c r="BA154" s="75">
        <v>77.099999999999994</v>
      </c>
      <c r="BB154" s="33">
        <v>78.2</v>
      </c>
      <c r="BC154" s="76">
        <f t="shared" si="102"/>
        <v>70.448499999999996</v>
      </c>
      <c r="BD154" s="76">
        <f t="shared" si="103"/>
        <v>70.696833333333331</v>
      </c>
      <c r="BE154" s="77">
        <f t="shared" si="108"/>
        <v>0.11003073166923366</v>
      </c>
      <c r="BF154" s="77">
        <f t="shared" si="99"/>
        <v>9.0572184987069163E-2</v>
      </c>
      <c r="BG154" s="23"/>
      <c r="BH154" s="23"/>
      <c r="BI154" s="23"/>
      <c r="BJ154" s="23"/>
      <c r="BK154" s="23"/>
      <c r="BL154" s="23"/>
      <c r="BM154" s="23"/>
    </row>
    <row r="155" spans="1:65" ht="15.75" customHeight="1" x14ac:dyDescent="0.4">
      <c r="A155" s="57">
        <v>46091</v>
      </c>
      <c r="B155" s="20">
        <v>25.094999999999999</v>
      </c>
      <c r="C155" s="20">
        <v>23.917999999999999</v>
      </c>
      <c r="D155" s="20">
        <v>23.536999999999999</v>
      </c>
      <c r="E155" s="20">
        <v>23.358000000000001</v>
      </c>
      <c r="F155" s="20">
        <v>23.605</v>
      </c>
      <c r="G155" s="20">
        <v>23.524999999999999</v>
      </c>
      <c r="H155" s="58">
        <v>23.673999999999999</v>
      </c>
      <c r="I155" s="59">
        <f t="shared" si="87"/>
        <v>24.223148148148148</v>
      </c>
      <c r="J155" s="59">
        <f t="shared" si="88"/>
        <v>23.635777777777776</v>
      </c>
      <c r="K155" s="60">
        <v>7</v>
      </c>
      <c r="L155" s="61">
        <f t="shared" si="93"/>
        <v>3.7037037037037035E-2</v>
      </c>
      <c r="M155" s="20">
        <v>25.54</v>
      </c>
      <c r="N155" s="62">
        <v>24.93</v>
      </c>
      <c r="O155" s="20">
        <v>25.51</v>
      </c>
      <c r="P155" s="20">
        <v>26.39</v>
      </c>
      <c r="Q155" s="20">
        <v>25.77</v>
      </c>
      <c r="R155" s="63">
        <f t="shared" si="76"/>
        <v>1.4300000000000068</v>
      </c>
      <c r="S155" s="64">
        <f t="shared" si="109"/>
        <v>-2.23529411764706E-2</v>
      </c>
      <c r="T155" s="65">
        <f t="shared" si="110"/>
        <v>1.0244685118331327</v>
      </c>
      <c r="U155" s="65">
        <f t="shared" si="110"/>
        <v>0.97726381811054486</v>
      </c>
      <c r="V155" s="65">
        <f t="shared" si="79"/>
        <v>0.94467601364153087</v>
      </c>
      <c r="W155" s="65">
        <f t="shared" si="80"/>
        <v>0.96740395809080326</v>
      </c>
      <c r="X155" s="61">
        <f t="shared" si="81"/>
        <v>-4.6901773261605884E-2</v>
      </c>
      <c r="Y155" s="66">
        <f t="shared" si="82"/>
        <v>1.3528555527014255E-2</v>
      </c>
      <c r="Z155" s="61">
        <f t="shared" si="83"/>
        <v>-2.4248308550896464E-2</v>
      </c>
      <c r="AA155" s="67">
        <f t="shared" si="84"/>
        <v>24.223148148148145</v>
      </c>
      <c r="AB155" s="68">
        <f t="shared" si="85"/>
        <v>6.618531889289978E-3</v>
      </c>
      <c r="AC155" s="69">
        <f t="shared" si="86"/>
        <v>-2.8353463772637592E-2</v>
      </c>
      <c r="AD155" s="70">
        <f>_xlfn.PERCENTILE.EXC(AC155:$AC$5675,0.5)</f>
        <v>8.6453634085212991E-2</v>
      </c>
      <c r="AE155" s="70">
        <f>_xlfn.PERCENTILE.EXC($AC155:AC$5675,0.35)</f>
        <v>5.0465352376473045E-2</v>
      </c>
      <c r="AF155" s="71">
        <f t="shared" si="105"/>
        <v>2.4116267056731332E-2</v>
      </c>
      <c r="AG155" s="70">
        <f t="shared" si="106"/>
        <v>-0.19198182511420461</v>
      </c>
      <c r="AH155" s="70">
        <f t="shared" si="107"/>
        <v>-0.23906962545163321</v>
      </c>
      <c r="AI155" s="61" t="str">
        <f t="shared" si="95"/>
        <v>Safety</v>
      </c>
      <c r="AJ155" s="68" t="str">
        <f t="shared" si="96"/>
        <v>Safety</v>
      </c>
      <c r="AK155" s="72" t="str">
        <f t="shared" si="97"/>
        <v>00631L</v>
      </c>
      <c r="AL155" s="73">
        <f t="shared" si="24"/>
        <v>1</v>
      </c>
      <c r="AM155" s="72" t="str">
        <f t="shared" si="101"/>
        <v>00631L</v>
      </c>
      <c r="AN155" s="73">
        <f t="shared" si="25"/>
        <v>1</v>
      </c>
      <c r="AO155" s="74" t="str">
        <f t="shared" si="94"/>
        <v>00635U</v>
      </c>
      <c r="AP155" s="20">
        <f t="shared" si="26"/>
        <v>0</v>
      </c>
      <c r="AQ155" s="74" t="str">
        <f t="shared" si="104"/>
        <v>00631L</v>
      </c>
      <c r="AR155" s="20">
        <f t="shared" si="28"/>
        <v>1</v>
      </c>
      <c r="AS155" s="74" t="str">
        <f t="shared" si="98"/>
        <v>00631L</v>
      </c>
      <c r="AT155" s="20">
        <f t="shared" si="30"/>
        <v>1</v>
      </c>
      <c r="AU155" s="74" t="str">
        <f t="shared" si="89"/>
        <v>00635U</v>
      </c>
      <c r="AV155" s="20">
        <f t="shared" si="32"/>
        <v>0</v>
      </c>
      <c r="AW155" s="74" t="str">
        <f t="shared" si="90"/>
        <v>00635U</v>
      </c>
      <c r="AX155" s="20">
        <f t="shared" si="34"/>
        <v>0</v>
      </c>
      <c r="AY155" s="20">
        <f t="shared" si="92"/>
        <v>1</v>
      </c>
      <c r="AZ155" s="57">
        <v>46092</v>
      </c>
      <c r="BA155" s="75">
        <v>76.3</v>
      </c>
      <c r="BB155" s="33">
        <v>75.2</v>
      </c>
      <c r="BC155" s="76">
        <f t="shared" si="102"/>
        <v>70.183499999999995</v>
      </c>
      <c r="BD155" s="76">
        <f t="shared" si="103"/>
        <v>70.416833333333315</v>
      </c>
      <c r="BE155" s="77">
        <f t="shared" si="108"/>
        <v>7.1476914089494081E-2</v>
      </c>
      <c r="BF155" s="77">
        <f t="shared" si="99"/>
        <v>8.3547731247973614E-2</v>
      </c>
      <c r="BG155" s="23"/>
      <c r="BH155" s="23"/>
      <c r="BI155" s="23"/>
      <c r="BJ155" s="23"/>
      <c r="BK155" s="23"/>
      <c r="BL155" s="23"/>
      <c r="BM155" s="23"/>
    </row>
    <row r="156" spans="1:65" ht="15.75" customHeight="1" x14ac:dyDescent="0.4">
      <c r="A156" s="57">
        <v>46090</v>
      </c>
      <c r="B156" s="20">
        <v>23.567</v>
      </c>
      <c r="C156" s="20">
        <v>22.991</v>
      </c>
      <c r="D156" s="20">
        <v>22.795999999999999</v>
      </c>
      <c r="E156" s="20">
        <v>22.718</v>
      </c>
      <c r="F156" s="20">
        <v>23.062000000000001</v>
      </c>
      <c r="G156" s="20">
        <v>23.129000000000001</v>
      </c>
      <c r="H156" s="58">
        <v>23.324999999999999</v>
      </c>
      <c r="I156" s="59">
        <f t="shared" si="87"/>
        <v>23.161666666666665</v>
      </c>
      <c r="J156" s="59">
        <f t="shared" si="88"/>
        <v>22.853777777777776</v>
      </c>
      <c r="K156" s="60">
        <v>8</v>
      </c>
      <c r="L156" s="61">
        <f t="shared" si="93"/>
        <v>3.7037037037037035E-2</v>
      </c>
      <c r="M156" s="20">
        <v>27.85</v>
      </c>
      <c r="N156" s="62">
        <v>25.5</v>
      </c>
      <c r="O156" s="20">
        <v>25.34</v>
      </c>
      <c r="P156" s="20">
        <v>26.14</v>
      </c>
      <c r="Q156" s="20">
        <v>25.6</v>
      </c>
      <c r="R156" s="63">
        <f t="shared" si="76"/>
        <v>-1.8699999999999974</v>
      </c>
      <c r="S156" s="64">
        <f t="shared" si="109"/>
        <v>-0.13530010172939974</v>
      </c>
      <c r="T156" s="65">
        <f t="shared" si="110"/>
        <v>1.0921568627450982</v>
      </c>
      <c r="U156" s="65">
        <f t="shared" si="110"/>
        <v>1.0063141278610892</v>
      </c>
      <c r="V156" s="65">
        <f t="shared" si="79"/>
        <v>0.97551644988523334</v>
      </c>
      <c r="W156" s="65">
        <f t="shared" si="80"/>
        <v>0.99609375</v>
      </c>
      <c r="X156" s="61">
        <f t="shared" si="81"/>
        <v>-2.4440955573471403E-2</v>
      </c>
      <c r="Y156" s="66">
        <f t="shared" si="82"/>
        <v>2.6718901311735158E-2</v>
      </c>
      <c r="Z156" s="61">
        <f t="shared" si="83"/>
        <v>-1.329303686647002E-2</v>
      </c>
      <c r="AA156" s="67">
        <f t="shared" si="84"/>
        <v>23.161666666666669</v>
      </c>
      <c r="AB156" s="68">
        <f t="shared" si="85"/>
        <v>-7.5803921568627447E-2</v>
      </c>
      <c r="AC156" s="69">
        <f t="shared" si="86"/>
        <v>-9.1699346405228671E-2</v>
      </c>
      <c r="AD156" s="70">
        <f>_xlfn.PERCENTILE.EXC(AC156:$AC$5675,0.5)</f>
        <v>8.6563689609383432E-2</v>
      </c>
      <c r="AE156" s="70">
        <f>_xlfn.PERCENTILE.EXC($AC156:AC$5675,0.35)</f>
        <v>5.0515425431141167E-2</v>
      </c>
      <c r="AF156" s="71">
        <f t="shared" si="105"/>
        <v>2.4116267056731332E-2</v>
      </c>
      <c r="AG156" s="70">
        <f t="shared" si="106"/>
        <v>-0.19198182511420461</v>
      </c>
      <c r="AH156" s="70">
        <f t="shared" si="107"/>
        <v>-0.23906962545163321</v>
      </c>
      <c r="AI156" s="61" t="str">
        <f t="shared" si="95"/>
        <v>Safety</v>
      </c>
      <c r="AJ156" s="68" t="str">
        <f t="shared" si="96"/>
        <v>Safety</v>
      </c>
      <c r="AK156" s="72" t="str">
        <f t="shared" si="97"/>
        <v>00631L</v>
      </c>
      <c r="AL156" s="73">
        <f t="shared" si="24"/>
        <v>1</v>
      </c>
      <c r="AM156" s="72" t="str">
        <f t="shared" si="101"/>
        <v>00631L</v>
      </c>
      <c r="AN156" s="73">
        <f t="shared" si="25"/>
        <v>1</v>
      </c>
      <c r="AO156" s="74" t="str">
        <f t="shared" si="94"/>
        <v>00635U</v>
      </c>
      <c r="AP156" s="20">
        <f t="shared" si="26"/>
        <v>0</v>
      </c>
      <c r="AQ156" s="74" t="str">
        <f t="shared" si="104"/>
        <v>00631L</v>
      </c>
      <c r="AR156" s="20">
        <f t="shared" si="28"/>
        <v>1</v>
      </c>
      <c r="AS156" s="74" t="str">
        <f t="shared" si="98"/>
        <v>00631L</v>
      </c>
      <c r="AT156" s="20">
        <f t="shared" si="30"/>
        <v>1</v>
      </c>
      <c r="AU156" s="74" t="str">
        <f t="shared" si="89"/>
        <v>00635U</v>
      </c>
      <c r="AV156" s="20">
        <f t="shared" si="32"/>
        <v>0</v>
      </c>
      <c r="AW156" s="74" t="str">
        <f t="shared" si="90"/>
        <v>00635U</v>
      </c>
      <c r="AX156" s="20">
        <f t="shared" si="34"/>
        <v>0</v>
      </c>
      <c r="AY156" s="20">
        <f t="shared" si="92"/>
        <v>1</v>
      </c>
      <c r="AZ156" s="57">
        <v>46091</v>
      </c>
      <c r="BA156" s="75">
        <v>75.900000000000006</v>
      </c>
      <c r="BB156" s="33">
        <v>73.45</v>
      </c>
      <c r="BC156" s="76">
        <f t="shared" si="102"/>
        <v>69.958499999999987</v>
      </c>
      <c r="BD156" s="76">
        <f t="shared" si="103"/>
        <v>70.195166666666665</v>
      </c>
      <c r="BE156" s="77">
        <f t="shared" si="108"/>
        <v>4.990815983761826E-2</v>
      </c>
      <c r="BF156" s="77">
        <f t="shared" si="99"/>
        <v>8.12710276823429E-2</v>
      </c>
      <c r="BG156" s="23"/>
      <c r="BH156" s="23"/>
      <c r="BI156" s="23"/>
      <c r="BJ156" s="23"/>
      <c r="BK156" s="23"/>
      <c r="BL156" s="23"/>
      <c r="BM156" s="23"/>
    </row>
    <row r="157" spans="1:65" ht="15.75" customHeight="1" x14ac:dyDescent="0.4">
      <c r="A157" s="57">
        <v>46087</v>
      </c>
      <c r="B157" s="20">
        <v>26.966000000000001</v>
      </c>
      <c r="C157" s="20">
        <v>25.003</v>
      </c>
      <c r="D157" s="20">
        <v>23.829000000000001</v>
      </c>
      <c r="E157" s="20">
        <v>23.427</v>
      </c>
      <c r="F157" s="20">
        <v>23.516999999999999</v>
      </c>
      <c r="G157" s="20">
        <v>23.4</v>
      </c>
      <c r="H157" s="58">
        <v>23.565999999999999</v>
      </c>
      <c r="I157" s="59">
        <f t="shared" si="87"/>
        <v>25.802740740740742</v>
      </c>
      <c r="J157" s="59">
        <f t="shared" si="88"/>
        <v>24.307296296296297</v>
      </c>
      <c r="K157" s="60">
        <v>11</v>
      </c>
      <c r="L157" s="61">
        <f t="shared" si="93"/>
        <v>3.7037037037037035E-2</v>
      </c>
      <c r="M157" s="20">
        <v>30.44</v>
      </c>
      <c r="N157" s="62">
        <v>29.49</v>
      </c>
      <c r="O157" s="20">
        <v>27.56</v>
      </c>
      <c r="P157" s="20">
        <v>27.99</v>
      </c>
      <c r="Q157" s="20">
        <v>26.22</v>
      </c>
      <c r="R157" s="63">
        <f t="shared" si="76"/>
        <v>-4.3800000000000026</v>
      </c>
      <c r="S157" s="64">
        <f t="shared" si="109"/>
        <v>0.24168421052631572</v>
      </c>
      <c r="T157" s="65">
        <f t="shared" si="110"/>
        <v>1.0322143099355714</v>
      </c>
      <c r="U157" s="65">
        <f t="shared" si="110"/>
        <v>1.0700290275761974</v>
      </c>
      <c r="V157" s="65">
        <f t="shared" si="79"/>
        <v>1.0535905680600215</v>
      </c>
      <c r="W157" s="65">
        <f t="shared" si="80"/>
        <v>1.1247139588100687</v>
      </c>
      <c r="X157" s="61">
        <f t="shared" si="81"/>
        <v>-7.2795371949862825E-2</v>
      </c>
      <c r="Y157" s="66">
        <f t="shared" si="82"/>
        <v>5.9333247961753256E-3</v>
      </c>
      <c r="Z157" s="61">
        <f t="shared" si="83"/>
        <v>-5.7956806196298422E-2</v>
      </c>
      <c r="AA157" s="67">
        <f t="shared" si="84"/>
        <v>25.802740740740738</v>
      </c>
      <c r="AB157" s="68">
        <f t="shared" si="85"/>
        <v>-8.5588335028823251E-2</v>
      </c>
      <c r="AC157" s="69">
        <f t="shared" si="86"/>
        <v>-0.12503422377956122</v>
      </c>
      <c r="AD157" s="70">
        <f>_xlfn.PERCENTILE.EXC(AC157:$AC$5675,0.5)</f>
        <v>8.6673745133553887E-2</v>
      </c>
      <c r="AE157" s="70">
        <f>_xlfn.PERCENTILE.EXC($AC157:AC$5675,0.35)</f>
        <v>5.0518632347291627E-2</v>
      </c>
      <c r="AF157" s="71">
        <f t="shared" si="105"/>
        <v>2.4116267056731332E-2</v>
      </c>
      <c r="AG157" s="70">
        <f t="shared" si="106"/>
        <v>-0.19198182511420461</v>
      </c>
      <c r="AH157" s="70">
        <f t="shared" si="107"/>
        <v>-0.23906962545163321</v>
      </c>
      <c r="AI157" s="61" t="str">
        <f t="shared" si="95"/>
        <v>Safety</v>
      </c>
      <c r="AJ157" s="68" t="str">
        <f t="shared" si="96"/>
        <v>Safety</v>
      </c>
      <c r="AK157" s="72" t="str">
        <f t="shared" si="97"/>
        <v>00631L</v>
      </c>
      <c r="AL157" s="73">
        <f t="shared" si="24"/>
        <v>1</v>
      </c>
      <c r="AM157" s="72" t="str">
        <f t="shared" si="101"/>
        <v>00631L</v>
      </c>
      <c r="AN157" s="73">
        <f t="shared" si="25"/>
        <v>1</v>
      </c>
      <c r="AO157" s="74" t="str">
        <f t="shared" si="94"/>
        <v>00635U</v>
      </c>
      <c r="AP157" s="20">
        <f t="shared" si="26"/>
        <v>0</v>
      </c>
      <c r="AQ157" s="74" t="str">
        <f t="shared" si="104"/>
        <v>00631L</v>
      </c>
      <c r="AR157" s="20">
        <f t="shared" si="28"/>
        <v>1</v>
      </c>
      <c r="AS157" s="74" t="str">
        <f t="shared" si="98"/>
        <v>00631L</v>
      </c>
      <c r="AT157" s="20">
        <f t="shared" si="30"/>
        <v>1</v>
      </c>
      <c r="AU157" s="74" t="str">
        <f t="shared" si="89"/>
        <v>00635U</v>
      </c>
      <c r="AV157" s="20">
        <f t="shared" si="32"/>
        <v>0</v>
      </c>
      <c r="AW157" s="74" t="str">
        <f t="shared" si="90"/>
        <v>00635U</v>
      </c>
      <c r="AX157" s="20">
        <f t="shared" si="34"/>
        <v>0</v>
      </c>
      <c r="AY157" s="20">
        <f t="shared" si="92"/>
        <v>1</v>
      </c>
      <c r="AZ157" s="57">
        <v>46090</v>
      </c>
      <c r="BA157" s="75">
        <v>73.150000000000006</v>
      </c>
      <c r="BB157" s="33">
        <v>76.849999999999994</v>
      </c>
      <c r="BC157" s="76">
        <f t="shared" si="102"/>
        <v>69.759333333333331</v>
      </c>
      <c r="BD157" s="76">
        <f t="shared" si="103"/>
        <v>69.953499999999991</v>
      </c>
      <c r="BE157" s="77">
        <f t="shared" si="108"/>
        <v>0.10164470226206286</v>
      </c>
      <c r="BF157" s="77">
        <f t="shared" si="99"/>
        <v>4.5694640010864575E-2</v>
      </c>
      <c r="BG157" s="23"/>
      <c r="BH157" s="23"/>
      <c r="BI157" s="23"/>
      <c r="BJ157" s="23"/>
      <c r="BK157" s="23"/>
      <c r="BL157" s="23"/>
      <c r="BM157" s="23"/>
    </row>
    <row r="158" spans="1:65" ht="15.75" customHeight="1" x14ac:dyDescent="0.4">
      <c r="A158" s="57">
        <v>46086</v>
      </c>
      <c r="B158" s="20">
        <v>22.974</v>
      </c>
      <c r="C158" s="20">
        <v>22.486999999999998</v>
      </c>
      <c r="D158" s="20">
        <v>22.152000000000001</v>
      </c>
      <c r="E158" s="20">
        <v>22.17</v>
      </c>
      <c r="F158" s="20">
        <v>22.643000000000001</v>
      </c>
      <c r="G158" s="20">
        <v>22.7</v>
      </c>
      <c r="H158" s="58">
        <v>22.998999999999999</v>
      </c>
      <c r="I158" s="59">
        <f t="shared" si="87"/>
        <v>22.703444444444443</v>
      </c>
      <c r="J158" s="59">
        <f t="shared" si="88"/>
        <v>22.300888888888888</v>
      </c>
      <c r="K158" s="60">
        <v>12</v>
      </c>
      <c r="L158" s="61">
        <f t="shared" si="93"/>
        <v>3.7037037037037035E-2</v>
      </c>
      <c r="M158" s="20">
        <v>23.55</v>
      </c>
      <c r="N158" s="62">
        <v>23.75</v>
      </c>
      <c r="O158" s="20">
        <v>23.86</v>
      </c>
      <c r="P158" s="20">
        <v>24.92</v>
      </c>
      <c r="Q158" s="20">
        <v>25.08</v>
      </c>
      <c r="R158" s="63">
        <f t="shared" si="76"/>
        <v>1.480000000000004</v>
      </c>
      <c r="S158" s="64">
        <f t="shared" si="109"/>
        <v>0.12293144208037833</v>
      </c>
      <c r="T158" s="65">
        <f t="shared" si="110"/>
        <v>0.99157894736842112</v>
      </c>
      <c r="U158" s="65">
        <f t="shared" si="110"/>
        <v>0.99538977367979886</v>
      </c>
      <c r="V158" s="65">
        <f t="shared" si="79"/>
        <v>0.9530497592295345</v>
      </c>
      <c r="W158" s="65">
        <f t="shared" si="80"/>
        <v>0.94696969696969702</v>
      </c>
      <c r="X158" s="61">
        <f t="shared" si="81"/>
        <v>-2.1197875859667533E-2</v>
      </c>
      <c r="Y158" s="66">
        <f t="shared" si="82"/>
        <v>3.7392873252142397E-2</v>
      </c>
      <c r="Z158" s="61">
        <f t="shared" si="83"/>
        <v>-1.7731034449006731E-2</v>
      </c>
      <c r="AA158" s="67">
        <f t="shared" si="84"/>
        <v>22.703444444444443</v>
      </c>
      <c r="AB158" s="68">
        <f t="shared" si="85"/>
        <v>-3.2673684210526306E-2</v>
      </c>
      <c r="AC158" s="69">
        <f t="shared" si="86"/>
        <v>-4.4065497076023447E-2</v>
      </c>
      <c r="AD158" s="70">
        <f>_xlfn.PERCENTILE.EXC(AC158:$AC$5675,0.5)</f>
        <v>8.6692235254889088E-2</v>
      </c>
      <c r="AE158" s="70">
        <f>_xlfn.PERCENTILE.EXC($AC158:AC$5675,0.35)</f>
        <v>5.0538855727559041E-2</v>
      </c>
      <c r="AF158" s="71">
        <f t="shared" si="105"/>
        <v>2.4116267056731332E-2</v>
      </c>
      <c r="AG158" s="70">
        <f t="shared" si="106"/>
        <v>-0.19198182511420461</v>
      </c>
      <c r="AH158" s="70">
        <f t="shared" si="107"/>
        <v>-0.23906962545163321</v>
      </c>
      <c r="AI158" s="61" t="str">
        <f t="shared" si="95"/>
        <v>Safety</v>
      </c>
      <c r="AJ158" s="68" t="str">
        <f t="shared" si="96"/>
        <v>Safety</v>
      </c>
      <c r="AK158" s="72" t="str">
        <f t="shared" si="97"/>
        <v>00631L</v>
      </c>
      <c r="AL158" s="73">
        <f t="shared" si="24"/>
        <v>1</v>
      </c>
      <c r="AM158" s="72" t="str">
        <f t="shared" si="101"/>
        <v>00631L</v>
      </c>
      <c r="AN158" s="73">
        <f t="shared" si="25"/>
        <v>1</v>
      </c>
      <c r="AO158" s="74" t="str">
        <f t="shared" si="94"/>
        <v>00635U</v>
      </c>
      <c r="AP158" s="20">
        <f t="shared" si="26"/>
        <v>0</v>
      </c>
      <c r="AQ158" s="74" t="str">
        <f t="shared" si="104"/>
        <v>00631L</v>
      </c>
      <c r="AR158" s="20">
        <f t="shared" si="28"/>
        <v>1</v>
      </c>
      <c r="AS158" s="74" t="str">
        <f t="shared" si="98"/>
        <v>00631L</v>
      </c>
      <c r="AT158" s="20">
        <f t="shared" si="30"/>
        <v>1</v>
      </c>
      <c r="AU158" s="74" t="str">
        <f t="shared" si="89"/>
        <v>00635U</v>
      </c>
      <c r="AV158" s="20">
        <f t="shared" si="32"/>
        <v>0</v>
      </c>
      <c r="AW158" s="74" t="str">
        <f t="shared" si="90"/>
        <v>00635U</v>
      </c>
      <c r="AX158" s="20">
        <f t="shared" si="34"/>
        <v>0</v>
      </c>
      <c r="AY158" s="20">
        <f t="shared" si="92"/>
        <v>1</v>
      </c>
      <c r="AZ158" s="57">
        <v>46087</v>
      </c>
      <c r="BA158" s="75">
        <v>76.8</v>
      </c>
      <c r="BB158" s="33">
        <v>77.400000000000006</v>
      </c>
      <c r="BC158" s="76">
        <f t="shared" si="102"/>
        <v>69.517666666666656</v>
      </c>
      <c r="BD158" s="76">
        <f t="shared" si="103"/>
        <v>69.758499999999984</v>
      </c>
      <c r="BE158" s="77">
        <f t="shared" si="108"/>
        <v>0.11338604575335791</v>
      </c>
      <c r="BF158" s="77">
        <f t="shared" si="99"/>
        <v>0.10094110395149</v>
      </c>
      <c r="BG158" s="23"/>
      <c r="BH158" s="23"/>
      <c r="BI158" s="23"/>
      <c r="BJ158" s="23"/>
      <c r="BK158" s="23"/>
      <c r="BL158" s="23"/>
      <c r="BM158" s="23"/>
    </row>
    <row r="159" spans="1:65" ht="15.75" customHeight="1" x14ac:dyDescent="0.4">
      <c r="A159" s="57">
        <v>46085</v>
      </c>
      <c r="B159" s="20">
        <v>21.202000000000002</v>
      </c>
      <c r="C159" s="20">
        <v>21.355</v>
      </c>
      <c r="D159" s="20">
        <v>21.47</v>
      </c>
      <c r="E159" s="20">
        <v>21.643000000000001</v>
      </c>
      <c r="F159" s="20">
        <v>22.154</v>
      </c>
      <c r="G159" s="20">
        <v>22.306000000000001</v>
      </c>
      <c r="H159" s="58">
        <v>22.643000000000001</v>
      </c>
      <c r="I159" s="59">
        <f t="shared" si="87"/>
        <v>21.281333333333336</v>
      </c>
      <c r="J159" s="59">
        <f t="shared" si="88"/>
        <v>21.41462962962963</v>
      </c>
      <c r="K159" s="60">
        <v>13</v>
      </c>
      <c r="L159" s="61">
        <f t="shared" si="93"/>
        <v>3.7037037037037035E-2</v>
      </c>
      <c r="M159" s="20">
        <v>20.6</v>
      </c>
      <c r="N159" s="62">
        <v>21.15</v>
      </c>
      <c r="O159" s="20">
        <v>22.29</v>
      </c>
      <c r="P159" s="20">
        <v>23.9</v>
      </c>
      <c r="Q159" s="20">
        <v>24.13</v>
      </c>
      <c r="R159" s="63">
        <f t="shared" ref="R159:R222" si="111">(O159+P159)-(N159+M159)</f>
        <v>4.4399999999999977</v>
      </c>
      <c r="S159" s="64">
        <f t="shared" si="109"/>
        <v>-0.1026728892660162</v>
      </c>
      <c r="T159" s="65">
        <f t="shared" si="110"/>
        <v>0.97399527186761248</v>
      </c>
      <c r="U159" s="65">
        <f t="shared" si="110"/>
        <v>0.94885598923283976</v>
      </c>
      <c r="V159" s="65">
        <f t="shared" si="79"/>
        <v>0.88493723849372385</v>
      </c>
      <c r="W159" s="65">
        <f t="shared" si="80"/>
        <v>0.87650227932034808</v>
      </c>
      <c r="X159" s="61">
        <f t="shared" si="81"/>
        <v>7.2163003490236148E-3</v>
      </c>
      <c r="Y159" s="66">
        <f t="shared" si="82"/>
        <v>4.6204315483066118E-2</v>
      </c>
      <c r="Z159" s="61">
        <f t="shared" si="83"/>
        <v>6.2635312463016311E-3</v>
      </c>
      <c r="AA159" s="67">
        <f t="shared" si="84"/>
        <v>21.281333333333336</v>
      </c>
      <c r="AB159" s="68">
        <f t="shared" si="85"/>
        <v>2.4586288416077145E-3</v>
      </c>
      <c r="AC159" s="69">
        <f t="shared" si="86"/>
        <v>6.2096138691885355E-3</v>
      </c>
      <c r="AD159" s="70">
        <f>_xlfn.PERCENTILE.EXC(AC159:$AC$5675,0.5)</f>
        <v>8.6710725376224276E-2</v>
      </c>
      <c r="AE159" s="70">
        <f>_xlfn.PERCENTILE.EXC($AC159:AC$5675,0.35)</f>
        <v>5.0563615235510312E-2</v>
      </c>
      <c r="AF159" s="71">
        <f t="shared" si="105"/>
        <v>2.4116267056731332E-2</v>
      </c>
      <c r="AG159" s="70">
        <f t="shared" si="106"/>
        <v>-0.19198182511420461</v>
      </c>
      <c r="AH159" s="70">
        <f t="shared" si="107"/>
        <v>-0.23906962545163321</v>
      </c>
      <c r="AI159" s="61" t="str">
        <f t="shared" si="95"/>
        <v>Safety</v>
      </c>
      <c r="AJ159" s="68" t="str">
        <f t="shared" si="96"/>
        <v>Safety</v>
      </c>
      <c r="AK159" s="72" t="str">
        <f t="shared" si="97"/>
        <v>00631L</v>
      </c>
      <c r="AL159" s="73">
        <f t="shared" si="24"/>
        <v>1</v>
      </c>
      <c r="AM159" s="72" t="str">
        <f t="shared" si="101"/>
        <v>00631L</v>
      </c>
      <c r="AN159" s="73">
        <f t="shared" si="25"/>
        <v>1</v>
      </c>
      <c r="AO159" s="74" t="str">
        <f t="shared" si="94"/>
        <v>00635U</v>
      </c>
      <c r="AP159" s="20">
        <f t="shared" si="26"/>
        <v>0</v>
      </c>
      <c r="AQ159" s="74" t="str">
        <f t="shared" si="104"/>
        <v>00631L</v>
      </c>
      <c r="AR159" s="20">
        <f t="shared" si="28"/>
        <v>1</v>
      </c>
      <c r="AS159" s="74" t="str">
        <f t="shared" si="98"/>
        <v>00631L</v>
      </c>
      <c r="AT159" s="20">
        <f t="shared" si="30"/>
        <v>1</v>
      </c>
      <c r="AU159" s="74" t="str">
        <f t="shared" si="89"/>
        <v>00635U</v>
      </c>
      <c r="AV159" s="20">
        <f t="shared" si="32"/>
        <v>0</v>
      </c>
      <c r="AW159" s="74" t="str">
        <f t="shared" si="90"/>
        <v>00635U</v>
      </c>
      <c r="AX159" s="20">
        <f t="shared" si="34"/>
        <v>0</v>
      </c>
      <c r="AY159" s="20">
        <f t="shared" si="92"/>
        <v>1</v>
      </c>
      <c r="AZ159" s="57">
        <v>46086</v>
      </c>
      <c r="BA159" s="75">
        <v>78.3</v>
      </c>
      <c r="BB159" s="33">
        <v>75.599999999999994</v>
      </c>
      <c r="BC159" s="76">
        <f t="shared" si="102"/>
        <v>69.259333333333316</v>
      </c>
      <c r="BD159" s="76">
        <f t="shared" si="103"/>
        <v>69.532666666666657</v>
      </c>
      <c r="BE159" s="77">
        <f t="shared" si="108"/>
        <v>9.1549634706273225E-2</v>
      </c>
      <c r="BF159" s="77">
        <f t="shared" si="99"/>
        <v>0.1260894160059062</v>
      </c>
      <c r="BG159" s="23"/>
      <c r="BH159" s="23"/>
      <c r="BI159" s="23"/>
      <c r="BJ159" s="23"/>
      <c r="BK159" s="23"/>
      <c r="BL159" s="23"/>
      <c r="BM159" s="23"/>
    </row>
    <row r="160" spans="1:65" ht="15.75" customHeight="1" x14ac:dyDescent="0.4">
      <c r="A160" s="57">
        <v>46084</v>
      </c>
      <c r="B160" s="20">
        <v>22.106000000000002</v>
      </c>
      <c r="C160" s="20">
        <v>22.088999999999999</v>
      </c>
      <c r="D160" s="20">
        <v>21.946999999999999</v>
      </c>
      <c r="E160" s="20">
        <v>21.992000000000001</v>
      </c>
      <c r="F160" s="20">
        <v>22.425000000000001</v>
      </c>
      <c r="G160" s="20">
        <v>22.524999999999999</v>
      </c>
      <c r="H160" s="58">
        <v>22.824999999999999</v>
      </c>
      <c r="I160" s="59">
        <f t="shared" si="87"/>
        <v>22.097814814814814</v>
      </c>
      <c r="J160" s="59">
        <f t="shared" si="88"/>
        <v>22.020629629629628</v>
      </c>
      <c r="K160" s="60">
        <v>14</v>
      </c>
      <c r="L160" s="61">
        <f t="shared" si="93"/>
        <v>3.7037037037037035E-2</v>
      </c>
      <c r="M160" s="20">
        <v>24.55</v>
      </c>
      <c r="N160" s="62">
        <v>23.57</v>
      </c>
      <c r="O160" s="20">
        <v>23.54</v>
      </c>
      <c r="P160" s="20">
        <v>24.75</v>
      </c>
      <c r="Q160" s="20">
        <v>24.99</v>
      </c>
      <c r="R160" s="63">
        <f t="shared" si="111"/>
        <v>0.1699999999999946</v>
      </c>
      <c r="S160" s="64">
        <f t="shared" si="109"/>
        <v>9.9347014925373081E-2</v>
      </c>
      <c r="T160" s="65">
        <f t="shared" si="110"/>
        <v>1.041578277471362</v>
      </c>
      <c r="U160" s="65">
        <f t="shared" si="110"/>
        <v>1.0012744265080715</v>
      </c>
      <c r="V160" s="65">
        <f t="shared" si="79"/>
        <v>0.95232323232323235</v>
      </c>
      <c r="W160" s="65">
        <f t="shared" si="80"/>
        <v>0.94317727090836345</v>
      </c>
      <c r="X160" s="61">
        <f t="shared" si="81"/>
        <v>-7.6902198498158918E-4</v>
      </c>
      <c r="Y160" s="66">
        <f t="shared" si="82"/>
        <v>3.7877409967260751E-2</v>
      </c>
      <c r="Z160" s="61">
        <f t="shared" si="83"/>
        <v>-3.4928876828780315E-3</v>
      </c>
      <c r="AA160" s="67">
        <f t="shared" si="84"/>
        <v>22.097814814814814</v>
      </c>
      <c r="AB160" s="68">
        <f t="shared" si="85"/>
        <v>-6.2112855324565064E-2</v>
      </c>
      <c r="AC160" s="69">
        <f t="shared" si="86"/>
        <v>-6.2460126651895882E-2</v>
      </c>
      <c r="AD160" s="70">
        <f>_xlfn.PERCENTILE.EXC(AC160:$AC$5675,0.5)</f>
        <v>8.6751309302051827E-2</v>
      </c>
      <c r="AE160" s="70">
        <f>_xlfn.PERCENTILE.EXC($AC160:AC$5675,0.35)</f>
        <v>5.0593666892426073E-2</v>
      </c>
      <c r="AF160" s="71">
        <f t="shared" si="105"/>
        <v>2.4116267056731332E-2</v>
      </c>
      <c r="AG160" s="70">
        <f t="shared" si="106"/>
        <v>-0.19198182511420461</v>
      </c>
      <c r="AH160" s="70">
        <f t="shared" si="107"/>
        <v>-0.23906962545163321</v>
      </c>
      <c r="AI160" s="61" t="str">
        <f t="shared" si="95"/>
        <v>Safety</v>
      </c>
      <c r="AJ160" s="68" t="str">
        <f t="shared" si="96"/>
        <v>Safety</v>
      </c>
      <c r="AK160" s="72" t="str">
        <f t="shared" si="97"/>
        <v>00631L</v>
      </c>
      <c r="AL160" s="73">
        <f t="shared" si="24"/>
        <v>1</v>
      </c>
      <c r="AM160" s="72" t="str">
        <f t="shared" si="101"/>
        <v>00631L</v>
      </c>
      <c r="AN160" s="73">
        <f t="shared" si="25"/>
        <v>1</v>
      </c>
      <c r="AO160" s="74" t="str">
        <f t="shared" si="94"/>
        <v>00635U</v>
      </c>
      <c r="AP160" s="20">
        <f t="shared" si="26"/>
        <v>0</v>
      </c>
      <c r="AQ160" s="74" t="str">
        <f t="shared" si="104"/>
        <v>00631L</v>
      </c>
      <c r="AR160" s="20">
        <f t="shared" si="28"/>
        <v>1</v>
      </c>
      <c r="AS160" s="74" t="str">
        <f t="shared" si="98"/>
        <v>00631L</v>
      </c>
      <c r="AT160" s="20">
        <f t="shared" si="30"/>
        <v>1</v>
      </c>
      <c r="AU160" s="74" t="str">
        <f t="shared" si="89"/>
        <v>00635U</v>
      </c>
      <c r="AV160" s="20">
        <f t="shared" si="32"/>
        <v>0</v>
      </c>
      <c r="AW160" s="74" t="str">
        <f t="shared" si="90"/>
        <v>00635U</v>
      </c>
      <c r="AX160" s="20">
        <f t="shared" si="34"/>
        <v>0</v>
      </c>
      <c r="AY160" s="20">
        <f t="shared" si="92"/>
        <v>1</v>
      </c>
      <c r="AZ160" s="57">
        <v>46085</v>
      </c>
      <c r="BA160" s="75">
        <v>77.400000000000006</v>
      </c>
      <c r="BB160" s="33">
        <v>78.75</v>
      </c>
      <c r="BC160" s="76">
        <f t="shared" si="102"/>
        <v>69.021833333333319</v>
      </c>
      <c r="BD160" s="76">
        <f t="shared" si="103"/>
        <v>69.289333333333317</v>
      </c>
      <c r="BE160" s="77">
        <f t="shared" si="108"/>
        <v>0.14094332469677492</v>
      </c>
      <c r="BF160" s="77">
        <f t="shared" si="99"/>
        <v>0.1170550541689922</v>
      </c>
      <c r="BG160" s="23"/>
      <c r="BH160" s="23"/>
      <c r="BI160" s="23"/>
      <c r="BJ160" s="23"/>
      <c r="BK160" s="23"/>
      <c r="BL160" s="23"/>
      <c r="BM160" s="23"/>
    </row>
    <row r="161" spans="1:65" ht="15.75" customHeight="1" x14ac:dyDescent="0.4">
      <c r="A161" s="57">
        <v>46083</v>
      </c>
      <c r="B161" s="20">
        <v>20.931999999999999</v>
      </c>
      <c r="C161" s="20">
        <v>21.276</v>
      </c>
      <c r="D161" s="20">
        <v>21.454999999999998</v>
      </c>
      <c r="E161" s="20">
        <v>21.652000000000001</v>
      </c>
      <c r="F161" s="20">
        <v>22.251999999999999</v>
      </c>
      <c r="G161" s="20">
        <v>22.451000000000001</v>
      </c>
      <c r="H161" s="58">
        <v>22.774999999999999</v>
      </c>
      <c r="I161" s="59">
        <f t="shared" si="87"/>
        <v>21.084888888888887</v>
      </c>
      <c r="J161" s="59">
        <f t="shared" si="88"/>
        <v>21.355555555555554</v>
      </c>
      <c r="K161" s="60">
        <v>15</v>
      </c>
      <c r="L161" s="61">
        <f t="shared" si="93"/>
        <v>3.7037037037037035E-2</v>
      </c>
      <c r="M161" s="20">
        <v>21.18</v>
      </c>
      <c r="N161" s="62">
        <v>21.44</v>
      </c>
      <c r="O161" s="20">
        <v>22.44</v>
      </c>
      <c r="P161" s="20">
        <v>24.15</v>
      </c>
      <c r="Q161" s="20">
        <v>24.75</v>
      </c>
      <c r="R161" s="63">
        <f t="shared" si="111"/>
        <v>3.9699999999999989</v>
      </c>
      <c r="S161" s="64">
        <f t="shared" si="109"/>
        <v>7.9556898288016209E-2</v>
      </c>
      <c r="T161" s="65">
        <f t="shared" si="110"/>
        <v>0.9878731343283581</v>
      </c>
      <c r="U161" s="65">
        <f t="shared" si="110"/>
        <v>0.9554367201426025</v>
      </c>
      <c r="V161" s="65">
        <f t="shared" si="79"/>
        <v>0.88778467908902703</v>
      </c>
      <c r="W161" s="65">
        <f t="shared" si="80"/>
        <v>0.86626262626262629</v>
      </c>
      <c r="X161" s="61">
        <f t="shared" si="81"/>
        <v>1.6434167781387409E-2</v>
      </c>
      <c r="Y161" s="66">
        <f t="shared" si="82"/>
        <v>5.1865878440790575E-2</v>
      </c>
      <c r="Z161" s="61">
        <f t="shared" si="83"/>
        <v>1.2836997533778819E-2</v>
      </c>
      <c r="AA161" s="67">
        <f t="shared" si="84"/>
        <v>21.084888888888891</v>
      </c>
      <c r="AB161" s="68">
        <f t="shared" si="85"/>
        <v>-2.3694029850746392E-2</v>
      </c>
      <c r="AC161" s="69">
        <f t="shared" si="86"/>
        <v>-1.6563018242122689E-2</v>
      </c>
      <c r="AD161" s="70">
        <f>_xlfn.PERCENTILE.EXC(AC161:$AC$5675,0.5)</f>
        <v>8.6791893227879377E-2</v>
      </c>
      <c r="AE161" s="70">
        <f>_xlfn.PERCENTILE.EXC($AC161:AC$5675,0.35)</f>
        <v>5.0601968233032486E-2</v>
      </c>
      <c r="AF161" s="71">
        <f t="shared" si="105"/>
        <v>2.4116267056731332E-2</v>
      </c>
      <c r="AG161" s="70">
        <f t="shared" si="106"/>
        <v>-0.19198182511420461</v>
      </c>
      <c r="AH161" s="70">
        <f t="shared" si="107"/>
        <v>-0.23906962545163321</v>
      </c>
      <c r="AI161" s="61" t="str">
        <f t="shared" si="95"/>
        <v>Safety</v>
      </c>
      <c r="AJ161" s="68" t="str">
        <f t="shared" si="96"/>
        <v>Safety</v>
      </c>
      <c r="AK161" s="72" t="str">
        <f t="shared" si="97"/>
        <v>00631L</v>
      </c>
      <c r="AL161" s="73">
        <f t="shared" si="24"/>
        <v>1</v>
      </c>
      <c r="AM161" s="72" t="str">
        <f t="shared" si="101"/>
        <v>00631L</v>
      </c>
      <c r="AN161" s="73">
        <f t="shared" si="25"/>
        <v>1</v>
      </c>
      <c r="AO161" s="74" t="str">
        <f t="shared" si="94"/>
        <v>00635U</v>
      </c>
      <c r="AP161" s="20">
        <f t="shared" si="26"/>
        <v>0</v>
      </c>
      <c r="AQ161" s="74" t="str">
        <f t="shared" si="104"/>
        <v>00631L</v>
      </c>
      <c r="AR161" s="20">
        <f t="shared" si="28"/>
        <v>1</v>
      </c>
      <c r="AS161" s="74" t="str">
        <f t="shared" si="98"/>
        <v>00631L</v>
      </c>
      <c r="AT161" s="20">
        <f t="shared" si="30"/>
        <v>1</v>
      </c>
      <c r="AU161" s="74" t="str">
        <f t="shared" si="89"/>
        <v>00635U</v>
      </c>
      <c r="AV161" s="20">
        <f t="shared" si="32"/>
        <v>0</v>
      </c>
      <c r="AW161" s="74" t="str">
        <f t="shared" si="90"/>
        <v>00635U</v>
      </c>
      <c r="AX161" s="20">
        <f t="shared" si="34"/>
        <v>0</v>
      </c>
      <c r="AY161" s="20">
        <f t="shared" si="92"/>
        <v>1</v>
      </c>
      <c r="AZ161" s="57">
        <v>46084</v>
      </c>
      <c r="BA161" s="75">
        <v>80.05</v>
      </c>
      <c r="BB161" s="33">
        <v>80.349999999999994</v>
      </c>
      <c r="BC161" s="76">
        <f t="shared" si="102"/>
        <v>68.715166666666647</v>
      </c>
      <c r="BD161" s="76">
        <f t="shared" si="103"/>
        <v>69.04349999999998</v>
      </c>
      <c r="BE161" s="77">
        <f t="shared" si="108"/>
        <v>0.16931972805615475</v>
      </c>
      <c r="BF161" s="77">
        <f t="shared" si="99"/>
        <v>0.15941399262783637</v>
      </c>
      <c r="BG161" s="23"/>
      <c r="BH161" s="23"/>
      <c r="BI161" s="23"/>
      <c r="BJ161" s="23"/>
      <c r="BK161" s="23"/>
      <c r="BL161" s="23"/>
      <c r="BM161" s="23"/>
    </row>
    <row r="162" spans="1:65" ht="15.75" customHeight="1" x14ac:dyDescent="0.4">
      <c r="A162" s="57">
        <v>46079</v>
      </c>
      <c r="B162" s="20">
        <v>20.635999999999999</v>
      </c>
      <c r="C162" s="20">
        <v>21.151</v>
      </c>
      <c r="D162" s="20">
        <v>21.396000000000001</v>
      </c>
      <c r="E162" s="20">
        <v>21.625</v>
      </c>
      <c r="F162" s="20">
        <v>22.192</v>
      </c>
      <c r="G162" s="20">
        <v>22.324999999999999</v>
      </c>
      <c r="H162" s="58">
        <v>22.675000000000001</v>
      </c>
      <c r="I162" s="59">
        <f t="shared" si="87"/>
        <v>20.788592592592593</v>
      </c>
      <c r="J162" s="59">
        <f t="shared" si="88"/>
        <v>21.223592592592592</v>
      </c>
      <c r="K162" s="60">
        <v>19</v>
      </c>
      <c r="L162" s="61">
        <f t="shared" si="93"/>
        <v>3.7037037037037035E-2</v>
      </c>
      <c r="M162" s="20">
        <v>18.59</v>
      </c>
      <c r="N162" s="62">
        <v>19.86</v>
      </c>
      <c r="O162" s="20">
        <v>21.56</v>
      </c>
      <c r="P162" s="20">
        <v>23.59</v>
      </c>
      <c r="Q162" s="20">
        <v>24.4</v>
      </c>
      <c r="R162" s="63">
        <f t="shared" si="111"/>
        <v>6.6999999999999957</v>
      </c>
      <c r="S162" s="64">
        <f t="shared" si="109"/>
        <v>0.10764082543223646</v>
      </c>
      <c r="T162" s="65">
        <f t="shared" si="110"/>
        <v>0.9360523665659618</v>
      </c>
      <c r="U162" s="65">
        <f t="shared" si="110"/>
        <v>0.92115027829313545</v>
      </c>
      <c r="V162" s="65">
        <f t="shared" si="79"/>
        <v>0.84188215345485373</v>
      </c>
      <c r="W162" s="65">
        <f t="shared" si="80"/>
        <v>0.81393442622950818</v>
      </c>
      <c r="X162" s="61">
        <f t="shared" si="81"/>
        <v>2.4956386896685431E-2</v>
      </c>
      <c r="Y162" s="66">
        <f t="shared" si="82"/>
        <v>4.8554913294797719E-2</v>
      </c>
      <c r="Z162" s="61">
        <f t="shared" si="83"/>
        <v>2.0924937465704063E-2</v>
      </c>
      <c r="AA162" s="67">
        <f t="shared" si="84"/>
        <v>20.788592592592593</v>
      </c>
      <c r="AB162" s="68">
        <f t="shared" si="85"/>
        <v>3.9073514602215496E-2</v>
      </c>
      <c r="AC162" s="69">
        <f t="shared" si="86"/>
        <v>4.6756928126515294E-2</v>
      </c>
      <c r="AD162" s="70">
        <f>_xlfn.PERCENTILE.EXC(AC162:$AC$5675,0.5)</f>
        <v>8.681866550487749E-2</v>
      </c>
      <c r="AE162" s="70">
        <f>_xlfn.PERCENTILE.EXC($AC162:AC$5675,0.35)</f>
        <v>5.0658957935837912E-2</v>
      </c>
      <c r="AF162" s="71">
        <f t="shared" si="105"/>
        <v>2.4116267056731332E-2</v>
      </c>
      <c r="AG162" s="70">
        <f t="shared" si="106"/>
        <v>-0.19198182511420461</v>
      </c>
      <c r="AH162" s="70">
        <f t="shared" si="107"/>
        <v>-0.23906962545163321</v>
      </c>
      <c r="AI162" s="61" t="str">
        <f t="shared" si="95"/>
        <v>Safety</v>
      </c>
      <c r="AJ162" s="68" t="str">
        <f t="shared" si="96"/>
        <v>Short VOL</v>
      </c>
      <c r="AK162" s="72" t="str">
        <f t="shared" si="97"/>
        <v>00631L</v>
      </c>
      <c r="AL162" s="73">
        <f t="shared" si="24"/>
        <v>1</v>
      </c>
      <c r="AM162" s="72" t="str">
        <f t="shared" si="101"/>
        <v>00631L</v>
      </c>
      <c r="AN162" s="73">
        <f t="shared" si="25"/>
        <v>1</v>
      </c>
      <c r="AO162" s="74" t="str">
        <f t="shared" si="94"/>
        <v>00631L</v>
      </c>
      <c r="AP162" s="20">
        <f t="shared" si="26"/>
        <v>1</v>
      </c>
      <c r="AQ162" s="74" t="str">
        <f t="shared" si="104"/>
        <v>00631L</v>
      </c>
      <c r="AR162" s="20">
        <f t="shared" si="28"/>
        <v>1</v>
      </c>
      <c r="AS162" s="74" t="str">
        <f t="shared" si="98"/>
        <v>00631L</v>
      </c>
      <c r="AT162" s="20">
        <f t="shared" si="30"/>
        <v>1</v>
      </c>
      <c r="AU162" s="74" t="str">
        <f t="shared" si="89"/>
        <v>00631L</v>
      </c>
      <c r="AV162" s="20">
        <f t="shared" si="32"/>
        <v>1</v>
      </c>
      <c r="AW162" s="74" t="str">
        <f t="shared" si="90"/>
        <v>00635U</v>
      </c>
      <c r="AX162" s="20">
        <f t="shared" si="34"/>
        <v>0</v>
      </c>
      <c r="AY162" s="20">
        <f t="shared" si="92"/>
        <v>0</v>
      </c>
      <c r="AZ162" s="57">
        <v>46083</v>
      </c>
      <c r="BA162" s="75">
        <v>79.5</v>
      </c>
      <c r="BB162" s="33">
        <v>81.150000000000006</v>
      </c>
      <c r="BC162" s="76">
        <f t="shared" si="102"/>
        <v>68.368499999999983</v>
      </c>
      <c r="BD162" s="76">
        <f t="shared" si="103"/>
        <v>68.700999999999993</v>
      </c>
      <c r="BE162" s="77">
        <f t="shared" si="108"/>
        <v>0.18695013054257481</v>
      </c>
      <c r="BF162" s="77">
        <f t="shared" si="99"/>
        <v>0.15718839609321564</v>
      </c>
      <c r="BG162" s="23"/>
      <c r="BH162" s="23"/>
      <c r="BI162" s="23"/>
      <c r="BJ162" s="23"/>
      <c r="BK162" s="23"/>
      <c r="BL162" s="23"/>
      <c r="BM162" s="23"/>
    </row>
    <row r="163" spans="1:65" ht="15.75" customHeight="1" x14ac:dyDescent="0.4">
      <c r="A163" s="57">
        <v>46078</v>
      </c>
      <c r="B163" s="20">
        <v>19.449000000000002</v>
      </c>
      <c r="C163" s="20">
        <v>20.321000000000002</v>
      </c>
      <c r="D163" s="20">
        <v>20.855</v>
      </c>
      <c r="E163" s="20">
        <v>21.25</v>
      </c>
      <c r="F163" s="20">
        <v>21.81</v>
      </c>
      <c r="G163" s="20">
        <v>21.966000000000001</v>
      </c>
      <c r="H163" s="58">
        <v>22.324999999999999</v>
      </c>
      <c r="I163" s="59">
        <f t="shared" si="87"/>
        <v>19.675074074074075</v>
      </c>
      <c r="J163" s="59">
        <f t="shared" si="88"/>
        <v>20.459444444444447</v>
      </c>
      <c r="K163" s="60">
        <v>20</v>
      </c>
      <c r="L163" s="61">
        <f t="shared" si="93"/>
        <v>3.7037037037037035E-2</v>
      </c>
      <c r="M163" s="20">
        <v>16.28</v>
      </c>
      <c r="N163" s="62">
        <v>17.93</v>
      </c>
      <c r="O163" s="20">
        <v>20.36</v>
      </c>
      <c r="P163" s="20">
        <v>22.79</v>
      </c>
      <c r="Q163" s="20">
        <v>23.68</v>
      </c>
      <c r="R163" s="63">
        <f t="shared" si="111"/>
        <v>8.9399999999999977</v>
      </c>
      <c r="S163" s="64">
        <f t="shared" si="109"/>
        <v>-8.2864450127877284E-2</v>
      </c>
      <c r="T163" s="65">
        <f t="shared" si="110"/>
        <v>0.90797546012269947</v>
      </c>
      <c r="U163" s="65">
        <f t="shared" si="110"/>
        <v>0.88064833005893906</v>
      </c>
      <c r="V163" s="65">
        <f t="shared" si="79"/>
        <v>0.78674857393593678</v>
      </c>
      <c r="W163" s="65">
        <f t="shared" si="80"/>
        <v>0.75717905405405406</v>
      </c>
      <c r="X163" s="61">
        <f t="shared" si="81"/>
        <v>4.4835210036505722E-2</v>
      </c>
      <c r="Y163" s="66">
        <f t="shared" si="82"/>
        <v>5.0588235294117614E-2</v>
      </c>
      <c r="Z163" s="61">
        <f t="shared" si="83"/>
        <v>3.9866196560039369E-2</v>
      </c>
      <c r="AA163" s="67">
        <f t="shared" si="84"/>
        <v>19.675074074074075</v>
      </c>
      <c r="AB163" s="68">
        <f t="shared" si="85"/>
        <v>8.4718349135527157E-2</v>
      </c>
      <c r="AC163" s="69">
        <f t="shared" si="86"/>
        <v>9.732705376877164E-2</v>
      </c>
      <c r="AD163" s="70">
        <f>_xlfn.PERCENTILE.EXC(AC163:$AC$5675,0.5)</f>
        <v>8.6845437781875603E-2</v>
      </c>
      <c r="AE163" s="70">
        <f>_xlfn.PERCENTILE.EXC($AC163:AC$5675,0.35)</f>
        <v>5.0796749060336495E-2</v>
      </c>
      <c r="AF163" s="71">
        <f t="shared" si="105"/>
        <v>2.3938878477496209E-2</v>
      </c>
      <c r="AG163" s="70">
        <f t="shared" si="106"/>
        <v>-0.19198182511420461</v>
      </c>
      <c r="AH163" s="70">
        <f t="shared" si="107"/>
        <v>-0.23906962545163321</v>
      </c>
      <c r="AI163" s="61" t="str">
        <f t="shared" si="95"/>
        <v>Short VOL</v>
      </c>
      <c r="AJ163" s="68" t="str">
        <f t="shared" si="96"/>
        <v>Short VOL</v>
      </c>
      <c r="AK163" s="72" t="str">
        <f t="shared" si="97"/>
        <v>00631L</v>
      </c>
      <c r="AL163" s="73">
        <f t="shared" si="24"/>
        <v>1</v>
      </c>
      <c r="AM163" s="72" t="str">
        <f t="shared" si="101"/>
        <v>00631L</v>
      </c>
      <c r="AN163" s="73">
        <f t="shared" si="25"/>
        <v>1</v>
      </c>
      <c r="AO163" s="74" t="str">
        <f t="shared" si="94"/>
        <v>00631L</v>
      </c>
      <c r="AP163" s="20">
        <f t="shared" si="26"/>
        <v>1</v>
      </c>
      <c r="AQ163" s="74" t="str">
        <f t="shared" si="104"/>
        <v>00631L</v>
      </c>
      <c r="AR163" s="20">
        <f t="shared" si="28"/>
        <v>1</v>
      </c>
      <c r="AS163" s="74" t="str">
        <f t="shared" si="98"/>
        <v>00631L</v>
      </c>
      <c r="AT163" s="20">
        <f t="shared" si="30"/>
        <v>1</v>
      </c>
      <c r="AU163" s="74" t="str">
        <f t="shared" si="89"/>
        <v>00631L</v>
      </c>
      <c r="AV163" s="20">
        <f t="shared" si="32"/>
        <v>1</v>
      </c>
      <c r="AW163" s="74" t="str">
        <f t="shared" si="90"/>
        <v>00631L</v>
      </c>
      <c r="AX163" s="20">
        <f t="shared" si="34"/>
        <v>1</v>
      </c>
      <c r="AY163" s="20">
        <f t="shared" si="92"/>
        <v>0</v>
      </c>
      <c r="AZ163" s="57">
        <v>46079</v>
      </c>
      <c r="BA163" s="75">
        <v>81.25</v>
      </c>
      <c r="BB163" s="33">
        <v>81.099999999999994</v>
      </c>
      <c r="BC163" s="76">
        <f t="shared" si="102"/>
        <v>68.013499999999979</v>
      </c>
      <c r="BD163" s="76">
        <f t="shared" si="103"/>
        <v>68.370166666666648</v>
      </c>
      <c r="BE163" s="77">
        <f t="shared" si="108"/>
        <v>0.19241033030207266</v>
      </c>
      <c r="BF163" s="77">
        <f t="shared" si="99"/>
        <v>0.18838382237866938</v>
      </c>
      <c r="BG163" s="23"/>
      <c r="BH163" s="23"/>
      <c r="BI163" s="23"/>
      <c r="BJ163" s="23"/>
      <c r="BK163" s="23"/>
      <c r="BL163" s="23"/>
      <c r="BM163" s="23"/>
    </row>
    <row r="164" spans="1:65" ht="15.75" customHeight="1" x14ac:dyDescent="0.4">
      <c r="A164" s="57">
        <v>46077</v>
      </c>
      <c r="B164" s="20">
        <v>20.251999999999999</v>
      </c>
      <c r="C164" s="20">
        <v>20.923999999999999</v>
      </c>
      <c r="D164" s="20">
        <v>21.151</v>
      </c>
      <c r="E164" s="20">
        <v>21.364000000000001</v>
      </c>
      <c r="F164" s="20">
        <v>21.946000000000002</v>
      </c>
      <c r="G164" s="20">
        <v>22.053000000000001</v>
      </c>
      <c r="H164" s="58">
        <v>22.475000000000001</v>
      </c>
      <c r="I164" s="59">
        <f t="shared" si="87"/>
        <v>20.401333333333334</v>
      </c>
      <c r="J164" s="59">
        <f t="shared" si="88"/>
        <v>20.974444444444444</v>
      </c>
      <c r="K164" s="60">
        <v>21</v>
      </c>
      <c r="L164" s="61">
        <f t="shared" si="93"/>
        <v>3.7037037037037035E-2</v>
      </c>
      <c r="M164" s="20">
        <v>18.600000000000001</v>
      </c>
      <c r="N164" s="62">
        <v>19.55</v>
      </c>
      <c r="O164" s="20">
        <v>21.34</v>
      </c>
      <c r="P164" s="20">
        <v>23.31</v>
      </c>
      <c r="Q164" s="20">
        <v>24.41</v>
      </c>
      <c r="R164" s="63">
        <f t="shared" si="111"/>
        <v>6.4999999999999929</v>
      </c>
      <c r="S164" s="64">
        <f t="shared" si="109"/>
        <v>-6.9490718705378429E-2</v>
      </c>
      <c r="T164" s="65">
        <f t="shared" si="110"/>
        <v>0.95140664961636834</v>
      </c>
      <c r="U164" s="65">
        <f t="shared" si="110"/>
        <v>0.91611996251171512</v>
      </c>
      <c r="V164" s="65">
        <f t="shared" si="79"/>
        <v>0.83869583869583875</v>
      </c>
      <c r="W164" s="65">
        <f t="shared" si="80"/>
        <v>0.80090126997132327</v>
      </c>
      <c r="X164" s="61">
        <f t="shared" si="81"/>
        <v>3.3181907959707713E-2</v>
      </c>
      <c r="Y164" s="66">
        <f t="shared" si="82"/>
        <v>5.2003370155401636E-2</v>
      </c>
      <c r="Z164" s="61">
        <f t="shared" si="83"/>
        <v>2.8091845848855164E-2</v>
      </c>
      <c r="AA164" s="67">
        <f t="shared" si="84"/>
        <v>20.401333333333334</v>
      </c>
      <c r="AB164" s="68">
        <f t="shared" si="85"/>
        <v>3.5907928388746707E-2</v>
      </c>
      <c r="AC164" s="69">
        <f t="shared" si="86"/>
        <v>4.3546462063086079E-2</v>
      </c>
      <c r="AD164" s="70">
        <f>_xlfn.PERCENTILE.EXC(AC164:$AC$5675,0.5)</f>
        <v>8.681866550487749E-2</v>
      </c>
      <c r="AE164" s="70">
        <f>_xlfn.PERCENTILE.EXC($AC164:AC$5675,0.35)</f>
        <v>5.0722553839452671E-2</v>
      </c>
      <c r="AF164" s="71">
        <f t="shared" si="105"/>
        <v>2.373242949852835E-2</v>
      </c>
      <c r="AG164" s="70">
        <f t="shared" si="106"/>
        <v>-0.19198182511420461</v>
      </c>
      <c r="AH164" s="70">
        <f t="shared" si="107"/>
        <v>-0.23906962545163321</v>
      </c>
      <c r="AI164" s="61" t="str">
        <f t="shared" si="95"/>
        <v>Safety</v>
      </c>
      <c r="AJ164" s="68" t="str">
        <f t="shared" si="96"/>
        <v>Short VOL</v>
      </c>
      <c r="AK164" s="72" t="str">
        <f t="shared" si="97"/>
        <v>00631L</v>
      </c>
      <c r="AL164" s="73">
        <f t="shared" si="24"/>
        <v>1</v>
      </c>
      <c r="AM164" s="72" t="str">
        <f t="shared" si="101"/>
        <v>00631L</v>
      </c>
      <c r="AN164" s="73">
        <f t="shared" si="25"/>
        <v>1</v>
      </c>
      <c r="AO164" s="74" t="str">
        <f t="shared" si="94"/>
        <v>00631L</v>
      </c>
      <c r="AP164" s="20">
        <f t="shared" si="26"/>
        <v>1</v>
      </c>
      <c r="AQ164" s="74" t="str">
        <f t="shared" si="104"/>
        <v>00631L</v>
      </c>
      <c r="AR164" s="20">
        <f t="shared" si="28"/>
        <v>1</v>
      </c>
      <c r="AS164" s="74" t="str">
        <f t="shared" si="98"/>
        <v>00631L</v>
      </c>
      <c r="AT164" s="20">
        <f t="shared" si="30"/>
        <v>1</v>
      </c>
      <c r="AU164" s="74" t="str">
        <f t="shared" si="89"/>
        <v>00631L</v>
      </c>
      <c r="AV164" s="20">
        <f t="shared" si="32"/>
        <v>1</v>
      </c>
      <c r="AW164" s="74" t="str">
        <f t="shared" si="90"/>
        <v>00635U</v>
      </c>
      <c r="AX164" s="20">
        <f t="shared" si="34"/>
        <v>0</v>
      </c>
      <c r="AY164" s="20">
        <f t="shared" si="92"/>
        <v>0</v>
      </c>
      <c r="AZ164" s="57">
        <v>46078</v>
      </c>
      <c r="BA164" s="75">
        <v>80.349999999999994</v>
      </c>
      <c r="BB164" s="33">
        <v>79.5</v>
      </c>
      <c r="BC164" s="76">
        <f t="shared" si="102"/>
        <v>67.693499999999986</v>
      </c>
      <c r="BD164" s="76">
        <f t="shared" si="103"/>
        <v>68.000999999999991</v>
      </c>
      <c r="BE164" s="77">
        <f t="shared" si="108"/>
        <v>0.17441113253118862</v>
      </c>
      <c r="BF164" s="77">
        <f t="shared" si="99"/>
        <v>0.18160027058425621</v>
      </c>
      <c r="BG164" s="23"/>
      <c r="BH164" s="23"/>
      <c r="BI164" s="23"/>
      <c r="BJ164" s="23"/>
      <c r="BK164" s="23"/>
      <c r="BL164" s="23"/>
      <c r="BM164" s="23"/>
    </row>
    <row r="165" spans="1:65" ht="15.75" customHeight="1" x14ac:dyDescent="0.4">
      <c r="A165" s="57">
        <v>46076</v>
      </c>
      <c r="B165" s="20">
        <v>21.097999999999999</v>
      </c>
      <c r="C165" s="20">
        <v>21.404</v>
      </c>
      <c r="D165" s="20">
        <v>21.483000000000001</v>
      </c>
      <c r="E165" s="20">
        <v>21.556999999999999</v>
      </c>
      <c r="F165" s="20">
        <v>22.05</v>
      </c>
      <c r="G165" s="20">
        <v>22.2</v>
      </c>
      <c r="H165" s="58">
        <v>22.524999999999999</v>
      </c>
      <c r="I165" s="59">
        <f t="shared" si="87"/>
        <v>21.154666666666667</v>
      </c>
      <c r="J165" s="59">
        <f t="shared" si="88"/>
        <v>21.418629629629631</v>
      </c>
      <c r="K165" s="60">
        <v>22</v>
      </c>
      <c r="L165" s="61">
        <f t="shared" si="93"/>
        <v>3.7037037037037035E-2</v>
      </c>
      <c r="M165" s="20">
        <v>21.11</v>
      </c>
      <c r="N165" s="62">
        <v>21.01</v>
      </c>
      <c r="O165" s="20">
        <v>22.14</v>
      </c>
      <c r="P165" s="20">
        <v>23.91</v>
      </c>
      <c r="Q165" s="20">
        <v>24.71</v>
      </c>
      <c r="R165" s="63">
        <f t="shared" si="111"/>
        <v>3.9299999999999926</v>
      </c>
      <c r="S165" s="64">
        <f t="shared" si="109"/>
        <v>0.1005762179151389</v>
      </c>
      <c r="T165" s="65">
        <f t="shared" si="110"/>
        <v>1.0047596382674915</v>
      </c>
      <c r="U165" s="65">
        <f t="shared" si="110"/>
        <v>0.94896115627822952</v>
      </c>
      <c r="V165" s="65">
        <f t="shared" si="79"/>
        <v>0.87871183605186121</v>
      </c>
      <c r="W165" s="65">
        <f t="shared" si="80"/>
        <v>0.85026305139619596</v>
      </c>
      <c r="X165" s="61">
        <f t="shared" si="81"/>
        <v>1.4503744430751775E-2</v>
      </c>
      <c r="Y165" s="66">
        <f t="shared" si="82"/>
        <v>4.4904207450016234E-2</v>
      </c>
      <c r="Z165" s="61">
        <f t="shared" si="83"/>
        <v>1.2477765172206156E-2</v>
      </c>
      <c r="AA165" s="67">
        <f t="shared" si="84"/>
        <v>21.154666666666664</v>
      </c>
      <c r="AB165" s="68">
        <f t="shared" si="85"/>
        <v>4.1884816753925466E-3</v>
      </c>
      <c r="AC165" s="69">
        <f t="shared" si="86"/>
        <v>6.8856100269710742E-3</v>
      </c>
      <c r="AD165" s="70">
        <f>_xlfn.PERCENTILE.EXC(AC165:$AC$5675,0.5)</f>
        <v>8.6845437781875603E-2</v>
      </c>
      <c r="AE165" s="70">
        <f>_xlfn.PERCENTILE.EXC($AC165:AC$5675,0.35)</f>
        <v>5.082967372392222E-2</v>
      </c>
      <c r="AF165" s="71">
        <f t="shared" si="105"/>
        <v>2.3623179526839632E-2</v>
      </c>
      <c r="AG165" s="70">
        <f t="shared" si="106"/>
        <v>-0.19198182511420461</v>
      </c>
      <c r="AH165" s="70">
        <f t="shared" si="107"/>
        <v>-0.23906962545163321</v>
      </c>
      <c r="AI165" s="61" t="str">
        <f t="shared" si="95"/>
        <v>Safety</v>
      </c>
      <c r="AJ165" s="68" t="str">
        <f t="shared" si="96"/>
        <v>Safety</v>
      </c>
      <c r="AK165" s="72" t="str">
        <f t="shared" si="97"/>
        <v>00631L</v>
      </c>
      <c r="AL165" s="73">
        <f t="shared" si="24"/>
        <v>1</v>
      </c>
      <c r="AM165" s="72" t="str">
        <f t="shared" si="101"/>
        <v>00631L</v>
      </c>
      <c r="AN165" s="73">
        <f t="shared" si="25"/>
        <v>1</v>
      </c>
      <c r="AO165" s="74" t="str">
        <f t="shared" si="94"/>
        <v>00635U</v>
      </c>
      <c r="AP165" s="20">
        <f t="shared" si="26"/>
        <v>0</v>
      </c>
      <c r="AQ165" s="74" t="str">
        <f t="shared" si="104"/>
        <v>00631L</v>
      </c>
      <c r="AR165" s="20">
        <f t="shared" si="28"/>
        <v>1</v>
      </c>
      <c r="AS165" s="74" t="str">
        <f t="shared" si="98"/>
        <v>00631L</v>
      </c>
      <c r="AT165" s="20">
        <f t="shared" si="30"/>
        <v>1</v>
      </c>
      <c r="AU165" s="74" t="str">
        <f t="shared" si="89"/>
        <v>00635U</v>
      </c>
      <c r="AV165" s="20">
        <f t="shared" si="32"/>
        <v>0</v>
      </c>
      <c r="AW165" s="74" t="str">
        <f t="shared" si="90"/>
        <v>00635U</v>
      </c>
      <c r="AX165" s="20">
        <f t="shared" si="34"/>
        <v>0</v>
      </c>
      <c r="AY165" s="20">
        <f t="shared" si="92"/>
        <v>1</v>
      </c>
      <c r="AZ165" s="57">
        <v>46077</v>
      </c>
      <c r="BA165" s="75">
        <v>77.95</v>
      </c>
      <c r="BB165" s="33">
        <v>77.400000000000006</v>
      </c>
      <c r="BC165" s="76">
        <f t="shared" si="102"/>
        <v>67.36933333333333</v>
      </c>
      <c r="BD165" s="76">
        <f t="shared" si="103"/>
        <v>67.667666666666648</v>
      </c>
      <c r="BE165" s="77">
        <f t="shared" si="108"/>
        <v>0.14889069210521122</v>
      </c>
      <c r="BF165" s="77">
        <f t="shared" si="99"/>
        <v>0.15195341940759532</v>
      </c>
      <c r="BG165" s="23"/>
      <c r="BH165" s="23"/>
      <c r="BI165" s="23"/>
      <c r="BJ165" s="23"/>
      <c r="BK165" s="23"/>
      <c r="BL165" s="23"/>
      <c r="BM165" s="23"/>
    </row>
    <row r="166" spans="1:65" ht="15.75" customHeight="1" x14ac:dyDescent="0.4">
      <c r="A166" s="78">
        <v>46073</v>
      </c>
      <c r="B166" s="79">
        <v>20.222999999999999</v>
      </c>
      <c r="C166" s="79">
        <v>20.838000000000001</v>
      </c>
      <c r="D166" s="79">
        <v>21.029</v>
      </c>
      <c r="E166" s="79">
        <v>21.245999999999999</v>
      </c>
      <c r="F166" s="79">
        <v>21.800999999999998</v>
      </c>
      <c r="G166" s="79">
        <v>21.971</v>
      </c>
      <c r="H166" s="80">
        <v>22.372</v>
      </c>
      <c r="I166" s="81">
        <f t="shared" si="87"/>
        <v>20.268555555555555</v>
      </c>
      <c r="J166" s="81">
        <f t="shared" si="88"/>
        <v>20.852148148148149</v>
      </c>
      <c r="K166" s="82">
        <v>25</v>
      </c>
      <c r="L166" s="83">
        <f t="shared" si="93"/>
        <v>3.7037037037037035E-2</v>
      </c>
      <c r="M166" s="20">
        <v>18.02</v>
      </c>
      <c r="N166" s="62">
        <v>19.09</v>
      </c>
      <c r="O166" s="20">
        <v>21.09</v>
      </c>
      <c r="P166" s="20">
        <v>23.07</v>
      </c>
      <c r="Q166" s="20">
        <v>24.18</v>
      </c>
      <c r="R166" s="63">
        <f t="shared" si="111"/>
        <v>7.0499999999999972</v>
      </c>
      <c r="S166" s="64">
        <f t="shared" si="109"/>
        <v>7.3074761101742589E-2</v>
      </c>
      <c r="T166" s="65">
        <f t="shared" si="110"/>
        <v>0.94394971189104238</v>
      </c>
      <c r="U166" s="65">
        <f t="shared" si="110"/>
        <v>0.90516832622095778</v>
      </c>
      <c r="V166" s="65">
        <f t="shared" ref="V166:V229" si="112">N166/P166</f>
        <v>0.82748157780667531</v>
      </c>
      <c r="W166" s="65">
        <f t="shared" ref="W166:W229" si="113">N166/Q166</f>
        <v>0.78949545078577332</v>
      </c>
      <c r="X166" s="61">
        <f t="shared" ref="X166:X185" si="114">(C166-B166)/B166</f>
        <v>3.0410918261385651E-2</v>
      </c>
      <c r="Y166" s="66">
        <f t="shared" ref="Y166:Y229" si="115">(H166-E166)/E166</f>
        <v>5.299821142803357E-2</v>
      </c>
      <c r="Z166" s="61">
        <f t="shared" ref="Z166:Z229" si="116">(J166-I166)/I166</f>
        <v>2.8793003576055708E-2</v>
      </c>
      <c r="AA166" s="67">
        <f t="shared" ref="AA166:AA229" si="117">B166*(K166*L166)+C166*(1-(K166*L166))</f>
        <v>20.268555555555555</v>
      </c>
      <c r="AB166" s="68">
        <f t="shared" ref="AB166:AB229" si="118">(B166-N166)/N166</f>
        <v>5.9350445259298015E-2</v>
      </c>
      <c r="AC166" s="69">
        <f t="shared" ref="AC166:AC229" si="119">(AA166-N166)/N166</f>
        <v>6.1736802281590085E-2</v>
      </c>
      <c r="AD166" s="70">
        <f>_xlfn.PERCENTILE.EXC(AC166:$AC$5675,0.5)</f>
        <v>8.6848884694046585E-2</v>
      </c>
      <c r="AE166" s="70">
        <f>_xlfn.PERCENTILE.EXC($AC166:AC$5675,0.35)</f>
        <v>5.086778331832649E-2</v>
      </c>
      <c r="AF166" s="71">
        <f t="shared" si="105"/>
        <v>2.3623179526839632E-2</v>
      </c>
      <c r="AG166" s="70">
        <f t="shared" si="106"/>
        <v>-0.19198182511420461</v>
      </c>
      <c r="AH166" s="70">
        <f t="shared" si="107"/>
        <v>-0.23906962545163321</v>
      </c>
      <c r="AI166" s="61" t="str">
        <f t="shared" si="95"/>
        <v>Safety</v>
      </c>
      <c r="AJ166" s="68" t="str">
        <f t="shared" si="96"/>
        <v>Short VOL</v>
      </c>
      <c r="AK166" s="72" t="str">
        <f t="shared" si="97"/>
        <v>00631L</v>
      </c>
      <c r="AL166" s="73">
        <f t="shared" si="24"/>
        <v>1</v>
      </c>
      <c r="AM166" s="72" t="str">
        <f t="shared" si="101"/>
        <v>00631L</v>
      </c>
      <c r="AN166" s="73">
        <f t="shared" si="25"/>
        <v>1</v>
      </c>
      <c r="AO166" s="74" t="str">
        <f t="shared" si="94"/>
        <v>00631L</v>
      </c>
      <c r="AP166" s="20">
        <f t="shared" si="26"/>
        <v>1</v>
      </c>
      <c r="AQ166" s="74" t="str">
        <f t="shared" si="104"/>
        <v>00631L</v>
      </c>
      <c r="AR166" s="20">
        <f t="shared" si="28"/>
        <v>1</v>
      </c>
      <c r="AS166" s="74" t="str">
        <f t="shared" si="98"/>
        <v>00631L</v>
      </c>
      <c r="AT166" s="20">
        <f t="shared" si="30"/>
        <v>1</v>
      </c>
      <c r="AU166" s="74" t="str">
        <f t="shared" si="89"/>
        <v>00631L</v>
      </c>
      <c r="AV166" s="20">
        <f t="shared" si="32"/>
        <v>1</v>
      </c>
      <c r="AW166" s="74" t="str">
        <f t="shared" si="90"/>
        <v>00631L</v>
      </c>
      <c r="AX166" s="20">
        <f t="shared" si="34"/>
        <v>1</v>
      </c>
      <c r="AY166" s="20">
        <f t="shared" si="92"/>
        <v>0</v>
      </c>
      <c r="AZ166" s="57">
        <v>46076</v>
      </c>
      <c r="BA166" s="75">
        <v>78.45</v>
      </c>
      <c r="BB166" s="33">
        <v>77.2</v>
      </c>
      <c r="BC166" s="76">
        <f t="shared" si="102"/>
        <v>67.086833333333317</v>
      </c>
      <c r="BD166" s="76">
        <f t="shared" si="103"/>
        <v>67.386833333333328</v>
      </c>
      <c r="BE166" s="77">
        <f t="shared" si="108"/>
        <v>0.1507474144206144</v>
      </c>
      <c r="BF166" s="77">
        <f t="shared" si="99"/>
        <v>0.16417401025422881</v>
      </c>
      <c r="BG166" s="23"/>
      <c r="BH166" s="23"/>
      <c r="BI166" s="23"/>
      <c r="BJ166" s="23"/>
      <c r="BK166" s="23"/>
      <c r="BL166" s="23"/>
      <c r="BM166" s="23"/>
    </row>
    <row r="167" spans="1:65" ht="15.75" customHeight="1" x14ac:dyDescent="0.4">
      <c r="A167" s="57">
        <v>46063</v>
      </c>
      <c r="B167" s="20">
        <v>18.806000000000001</v>
      </c>
      <c r="C167" s="20">
        <v>19.515999999999998</v>
      </c>
      <c r="D167" s="20">
        <v>20.300999999999998</v>
      </c>
      <c r="E167" s="20">
        <v>20.751000000000001</v>
      </c>
      <c r="F167" s="20">
        <v>21.048999999999999</v>
      </c>
      <c r="G167" s="20">
        <v>21.574999999999999</v>
      </c>
      <c r="H167" s="58">
        <v>21.774999999999999</v>
      </c>
      <c r="I167" s="59">
        <f t="shared" si="87"/>
        <v>19.331925925925926</v>
      </c>
      <c r="J167" s="59">
        <f t="shared" si="88"/>
        <v>20.097481481481481</v>
      </c>
      <c r="K167" s="60">
        <v>7</v>
      </c>
      <c r="L167" s="61">
        <f t="shared" si="93"/>
        <v>3.7037037037037035E-2</v>
      </c>
      <c r="M167" s="20">
        <v>14.94</v>
      </c>
      <c r="N167" s="62">
        <v>17.79</v>
      </c>
      <c r="O167" s="20">
        <v>20.43</v>
      </c>
      <c r="P167" s="20">
        <v>22.33</v>
      </c>
      <c r="Q167" s="20">
        <v>23.7</v>
      </c>
      <c r="R167" s="63">
        <f t="shared" si="111"/>
        <v>10.030000000000001</v>
      </c>
      <c r="S167" s="64">
        <f t="shared" si="109"/>
        <v>2.4769585253456204E-2</v>
      </c>
      <c r="T167" s="65">
        <f t="shared" si="110"/>
        <v>0.8397976391231029</v>
      </c>
      <c r="U167" s="65">
        <f t="shared" si="110"/>
        <v>0.87077826725403817</v>
      </c>
      <c r="V167" s="65">
        <f t="shared" si="112"/>
        <v>0.7966860725481415</v>
      </c>
      <c r="W167" s="65">
        <f t="shared" si="113"/>
        <v>0.75063291139240507</v>
      </c>
      <c r="X167" s="61">
        <f t="shared" si="114"/>
        <v>3.7753908327129493E-2</v>
      </c>
      <c r="Y167" s="66">
        <f t="shared" si="115"/>
        <v>4.9347019420750676E-2</v>
      </c>
      <c r="Z167" s="61">
        <f t="shared" si="116"/>
        <v>3.9600583950555726E-2</v>
      </c>
      <c r="AA167" s="67">
        <f t="shared" si="117"/>
        <v>19.331925925925923</v>
      </c>
      <c r="AB167" s="68">
        <f t="shared" si="118"/>
        <v>5.7110736368746591E-2</v>
      </c>
      <c r="AC167" s="69">
        <f t="shared" si="119"/>
        <v>8.6673745133553887E-2</v>
      </c>
      <c r="AD167" s="70">
        <f>_xlfn.PERCENTILE.EXC(AC167:$AC$5675,0.5)</f>
        <v>8.6852331606217581E-2</v>
      </c>
      <c r="AE167" s="70">
        <f>_xlfn.PERCENTILE.EXC($AC167:AC$5675,0.35)</f>
        <v>5.084726276749342E-2</v>
      </c>
      <c r="AF167" s="71">
        <f t="shared" si="105"/>
        <v>2.3435712353841846E-2</v>
      </c>
      <c r="AG167" s="70">
        <f t="shared" si="106"/>
        <v>-0.19198182511420461</v>
      </c>
      <c r="AH167" s="70">
        <f t="shared" si="107"/>
        <v>-0.23906962545163321</v>
      </c>
      <c r="AI167" s="61" t="str">
        <f t="shared" si="95"/>
        <v>Safety</v>
      </c>
      <c r="AJ167" s="68" t="str">
        <f t="shared" si="96"/>
        <v>Short VOL</v>
      </c>
      <c r="AK167" s="72" t="str">
        <f t="shared" si="97"/>
        <v>00631L</v>
      </c>
      <c r="AL167" s="73">
        <f t="shared" si="24"/>
        <v>1</v>
      </c>
      <c r="AM167" s="72" t="str">
        <f t="shared" si="101"/>
        <v>00631L</v>
      </c>
      <c r="AN167" s="73">
        <f t="shared" si="25"/>
        <v>1</v>
      </c>
      <c r="AO167" s="74" t="str">
        <f t="shared" si="94"/>
        <v>00631L</v>
      </c>
      <c r="AP167" s="20">
        <f t="shared" si="26"/>
        <v>1</v>
      </c>
      <c r="AQ167" s="74" t="str">
        <f t="shared" si="104"/>
        <v>00631L</v>
      </c>
      <c r="AR167" s="20">
        <f t="shared" si="28"/>
        <v>1</v>
      </c>
      <c r="AS167" s="74" t="str">
        <f t="shared" si="98"/>
        <v>00631L</v>
      </c>
      <c r="AT167" s="20">
        <f t="shared" si="30"/>
        <v>1</v>
      </c>
      <c r="AU167" s="74" t="str">
        <f t="shared" si="89"/>
        <v>00631L</v>
      </c>
      <c r="AV167" s="20">
        <f t="shared" si="32"/>
        <v>1</v>
      </c>
      <c r="AW167" s="74" t="str">
        <f t="shared" si="90"/>
        <v>00631L</v>
      </c>
      <c r="AX167" s="20">
        <f t="shared" si="34"/>
        <v>1</v>
      </c>
      <c r="AY167" s="20">
        <f t="shared" si="92"/>
        <v>0</v>
      </c>
      <c r="AZ167" s="78">
        <v>46073</v>
      </c>
      <c r="BA167" s="85">
        <v>75.900000000000006</v>
      </c>
      <c r="BB167" s="33">
        <v>75.5</v>
      </c>
      <c r="BC167" s="76">
        <f t="shared" si="102"/>
        <v>66.831833333333321</v>
      </c>
      <c r="BD167" s="76">
        <f t="shared" si="103"/>
        <v>67.065166666666656</v>
      </c>
      <c r="BE167" s="77">
        <f t="shared" si="108"/>
        <v>0.12970116536281384</v>
      </c>
      <c r="BF167" s="77">
        <f t="shared" si="99"/>
        <v>0.13173505371641042</v>
      </c>
      <c r="BG167" s="23"/>
      <c r="BH167" s="23"/>
      <c r="BI167" s="23"/>
      <c r="BJ167" s="23"/>
      <c r="BK167" s="23"/>
      <c r="BL167" s="23"/>
      <c r="BM167" s="23"/>
    </row>
    <row r="168" spans="1:65" ht="15.75" customHeight="1" x14ac:dyDescent="0.4">
      <c r="A168" s="57">
        <v>46062</v>
      </c>
      <c r="B168" s="20">
        <v>18.297999999999998</v>
      </c>
      <c r="C168" s="20">
        <v>19.128</v>
      </c>
      <c r="D168" s="20">
        <v>20.015000000000001</v>
      </c>
      <c r="E168" s="20">
        <v>20.5</v>
      </c>
      <c r="F168" s="20">
        <v>20.798999999999999</v>
      </c>
      <c r="G168" s="20">
        <v>21.364999999999998</v>
      </c>
      <c r="H168" s="58">
        <v>21.524999999999999</v>
      </c>
      <c r="I168" s="59">
        <f t="shared" si="87"/>
        <v>18.882074074074072</v>
      </c>
      <c r="J168" s="59">
        <f t="shared" si="88"/>
        <v>19.752185185185187</v>
      </c>
      <c r="K168" s="60">
        <v>8</v>
      </c>
      <c r="L168" s="61">
        <f t="shared" si="93"/>
        <v>3.7037037037037035E-2</v>
      </c>
      <c r="M168" s="20">
        <v>14.75</v>
      </c>
      <c r="N168" s="62">
        <v>17.36</v>
      </c>
      <c r="O168" s="20">
        <v>20.09</v>
      </c>
      <c r="P168" s="20">
        <v>21.94</v>
      </c>
      <c r="Q168" s="20">
        <v>23.4</v>
      </c>
      <c r="R168" s="63">
        <f t="shared" si="111"/>
        <v>9.9200000000000017</v>
      </c>
      <c r="S168" s="64">
        <f t="shared" si="109"/>
        <v>-2.2522522522522639E-2</v>
      </c>
      <c r="T168" s="65">
        <f t="shared" si="110"/>
        <v>0.84965437788018439</v>
      </c>
      <c r="U168" s="65">
        <f t="shared" si="110"/>
        <v>0.86411149825783973</v>
      </c>
      <c r="V168" s="65">
        <f t="shared" si="112"/>
        <v>0.79124886052871457</v>
      </c>
      <c r="W168" s="65">
        <f t="shared" si="113"/>
        <v>0.74188034188034191</v>
      </c>
      <c r="X168" s="61">
        <f t="shared" si="114"/>
        <v>4.5360148650125803E-2</v>
      </c>
      <c r="Y168" s="66">
        <f t="shared" si="115"/>
        <v>4.9999999999999933E-2</v>
      </c>
      <c r="Z168" s="61">
        <f t="shared" si="116"/>
        <v>4.6081331303843141E-2</v>
      </c>
      <c r="AA168" s="67">
        <f t="shared" si="117"/>
        <v>18.882074074074072</v>
      </c>
      <c r="AB168" s="68">
        <f t="shared" si="118"/>
        <v>5.4032258064516066E-2</v>
      </c>
      <c r="AC168" s="69">
        <f t="shared" si="119"/>
        <v>8.7677077999658584E-2</v>
      </c>
      <c r="AD168" s="70">
        <f>_xlfn.PERCENTILE.EXC(AC168:$AC$5675,0.5)</f>
        <v>8.6868167319409051E-2</v>
      </c>
      <c r="AE168" s="70">
        <f>_xlfn.PERCENTILE.EXC($AC168:AC$5675,0.35)</f>
        <v>5.0826742216660357E-2</v>
      </c>
      <c r="AF168" s="71">
        <f t="shared" si="105"/>
        <v>2.2726941941214756E-2</v>
      </c>
      <c r="AG168" s="70">
        <f t="shared" si="106"/>
        <v>-0.19198182511420461</v>
      </c>
      <c r="AH168" s="70">
        <f t="shared" si="107"/>
        <v>-0.23906962545163321</v>
      </c>
      <c r="AI168" s="61" t="str">
        <f t="shared" si="95"/>
        <v>Short VOL</v>
      </c>
      <c r="AJ168" s="68" t="str">
        <f t="shared" si="96"/>
        <v>Short VOL</v>
      </c>
      <c r="AK168" s="72" t="str">
        <f t="shared" si="97"/>
        <v>00631L</v>
      </c>
      <c r="AL168" s="73">
        <f t="shared" si="24"/>
        <v>1</v>
      </c>
      <c r="AM168" s="72" t="str">
        <f t="shared" si="101"/>
        <v>00631L</v>
      </c>
      <c r="AN168" s="73">
        <f t="shared" si="25"/>
        <v>1</v>
      </c>
      <c r="AO168" s="74" t="str">
        <f t="shared" si="94"/>
        <v>00631L</v>
      </c>
      <c r="AP168" s="20">
        <f t="shared" si="26"/>
        <v>1</v>
      </c>
      <c r="AQ168" s="74" t="str">
        <f t="shared" si="104"/>
        <v>00631L</v>
      </c>
      <c r="AR168" s="20">
        <f t="shared" si="28"/>
        <v>1</v>
      </c>
      <c r="AS168" s="74" t="str">
        <f t="shared" si="98"/>
        <v>00631L</v>
      </c>
      <c r="AT168" s="20">
        <f t="shared" si="30"/>
        <v>1</v>
      </c>
      <c r="AU168" s="74" t="str">
        <f t="shared" si="89"/>
        <v>00631L</v>
      </c>
      <c r="AV168" s="20">
        <f t="shared" si="32"/>
        <v>1</v>
      </c>
      <c r="AW168" s="74" t="str">
        <f t="shared" si="90"/>
        <v>00631L</v>
      </c>
      <c r="AX168" s="20">
        <f t="shared" si="34"/>
        <v>1</v>
      </c>
      <c r="AY168" s="20">
        <f t="shared" si="92"/>
        <v>0</v>
      </c>
      <c r="AZ168" s="57">
        <v>46063</v>
      </c>
      <c r="BA168" s="75">
        <v>74.650000000000006</v>
      </c>
      <c r="BB168" s="33">
        <v>73.95</v>
      </c>
      <c r="BC168" s="76">
        <f t="shared" si="102"/>
        <v>66.601833333333317</v>
      </c>
      <c r="BD168" s="76">
        <f t="shared" si="103"/>
        <v>66.817666666666653</v>
      </c>
      <c r="BE168" s="77">
        <f t="shared" si="108"/>
        <v>0.11032979572634417</v>
      </c>
      <c r="BF168" s="77">
        <f t="shared" si="99"/>
        <v>0.1172194978373986</v>
      </c>
      <c r="BG168" s="23"/>
      <c r="BH168" s="23"/>
      <c r="BI168" s="23"/>
      <c r="BJ168" s="23"/>
      <c r="BK168" s="23"/>
      <c r="BL168" s="23"/>
      <c r="BM168" s="23"/>
    </row>
    <row r="169" spans="1:65" ht="15.75" customHeight="1" x14ac:dyDescent="0.4">
      <c r="A169" s="57">
        <v>46059</v>
      </c>
      <c r="B169" s="20">
        <v>19.137</v>
      </c>
      <c r="C169" s="20">
        <v>19.707000000000001</v>
      </c>
      <c r="D169" s="20">
        <v>20.446000000000002</v>
      </c>
      <c r="E169" s="20">
        <v>20.795000000000002</v>
      </c>
      <c r="F169" s="20">
        <v>20.986000000000001</v>
      </c>
      <c r="G169" s="20">
        <v>21.495000000000001</v>
      </c>
      <c r="H169" s="58">
        <v>21.649000000000001</v>
      </c>
      <c r="I169" s="59">
        <f t="shared" si="87"/>
        <v>19.474777777777778</v>
      </c>
      <c r="J169" s="59">
        <f t="shared" si="88"/>
        <v>20.144925925925929</v>
      </c>
      <c r="K169" s="60">
        <v>11</v>
      </c>
      <c r="L169" s="61">
        <f t="shared" si="93"/>
        <v>3.7037037037037035E-2</v>
      </c>
      <c r="M169" s="20">
        <v>15.43</v>
      </c>
      <c r="N169" s="62">
        <v>17.760000000000002</v>
      </c>
      <c r="O169" s="20">
        <v>20.37</v>
      </c>
      <c r="P169" s="20">
        <v>22.23</v>
      </c>
      <c r="Q169" s="20">
        <v>23.53</v>
      </c>
      <c r="R169" s="63">
        <f t="shared" si="111"/>
        <v>9.4100000000000037</v>
      </c>
      <c r="S169" s="64">
        <f t="shared" si="109"/>
        <v>-0.18419843821773074</v>
      </c>
      <c r="T169" s="65">
        <f t="shared" ref="T169:U184" si="120">M169/N169</f>
        <v>0.86880630630630618</v>
      </c>
      <c r="U169" s="65">
        <f t="shared" si="120"/>
        <v>0.87187039764359353</v>
      </c>
      <c r="V169" s="65">
        <f t="shared" si="112"/>
        <v>0.79892037786774639</v>
      </c>
      <c r="W169" s="65">
        <f t="shared" si="113"/>
        <v>0.75478113047173823</v>
      </c>
      <c r="X169" s="61">
        <f t="shared" si="114"/>
        <v>2.9785232795108967E-2</v>
      </c>
      <c r="Y169" s="66">
        <f t="shared" si="115"/>
        <v>4.1067564318345712E-2</v>
      </c>
      <c r="Z169" s="61">
        <f t="shared" si="116"/>
        <v>3.4411080618996406E-2</v>
      </c>
      <c r="AA169" s="67">
        <f t="shared" si="117"/>
        <v>19.474777777777778</v>
      </c>
      <c r="AB169" s="68">
        <f t="shared" si="118"/>
        <v>7.7533783783783713E-2</v>
      </c>
      <c r="AC169" s="69">
        <f t="shared" si="119"/>
        <v>9.6552802802802706E-2</v>
      </c>
      <c r="AD169" s="70">
        <f>_xlfn.PERCENTILE.EXC(AC169:$AC$5675,0.5)</f>
        <v>8.6852331606217581E-2</v>
      </c>
      <c r="AE169" s="70">
        <f>_xlfn.PERCENTILE.EXC($AC169:AC$5675,0.35)</f>
        <v>5.0775550425798274E-2</v>
      </c>
      <c r="AF169" s="71">
        <f t="shared" si="105"/>
        <v>2.1814307057992775E-2</v>
      </c>
      <c r="AG169" s="70">
        <f t="shared" si="106"/>
        <v>-0.19198182511420461</v>
      </c>
      <c r="AH169" s="70">
        <f t="shared" si="107"/>
        <v>-0.23906962545163321</v>
      </c>
      <c r="AI169" s="61" t="str">
        <f t="shared" si="95"/>
        <v>Short VOL</v>
      </c>
      <c r="AJ169" s="68" t="str">
        <f t="shared" si="96"/>
        <v>Short VOL</v>
      </c>
      <c r="AK169" s="72" t="str">
        <f t="shared" si="97"/>
        <v>00631L</v>
      </c>
      <c r="AL169" s="73">
        <f t="shared" si="24"/>
        <v>1</v>
      </c>
      <c r="AM169" s="72" t="str">
        <f t="shared" si="101"/>
        <v>00631L</v>
      </c>
      <c r="AN169" s="73">
        <f t="shared" si="25"/>
        <v>1</v>
      </c>
      <c r="AO169" s="74" t="str">
        <f t="shared" si="94"/>
        <v>00631L</v>
      </c>
      <c r="AP169" s="20">
        <f t="shared" si="26"/>
        <v>1</v>
      </c>
      <c r="AQ169" s="74" t="str">
        <f t="shared" si="104"/>
        <v>00631L</v>
      </c>
      <c r="AR169" s="20">
        <f t="shared" si="28"/>
        <v>1</v>
      </c>
      <c r="AS169" s="74" t="str">
        <f t="shared" si="98"/>
        <v>00631L</v>
      </c>
      <c r="AT169" s="20">
        <f t="shared" si="30"/>
        <v>1</v>
      </c>
      <c r="AU169" s="74" t="str">
        <f t="shared" si="89"/>
        <v>00631L</v>
      </c>
      <c r="AV169" s="20">
        <f t="shared" si="32"/>
        <v>1</v>
      </c>
      <c r="AW169" s="74" t="str">
        <f t="shared" si="90"/>
        <v>00631L</v>
      </c>
      <c r="AX169" s="20">
        <f t="shared" si="34"/>
        <v>1</v>
      </c>
      <c r="AY169" s="20">
        <f t="shared" si="92"/>
        <v>0</v>
      </c>
      <c r="AZ169" s="57">
        <v>46062</v>
      </c>
      <c r="BA169" s="75">
        <v>74.05</v>
      </c>
      <c r="BB169" s="33">
        <v>71.900000000000006</v>
      </c>
      <c r="BC169" s="76">
        <f t="shared" si="102"/>
        <v>66.417666666666662</v>
      </c>
      <c r="BD169" s="76">
        <f t="shared" si="103"/>
        <v>66.603499999999983</v>
      </c>
      <c r="BE169" s="77">
        <f t="shared" si="108"/>
        <v>8.2543299222596553E-2</v>
      </c>
      <c r="BF169" s="77">
        <f t="shared" si="99"/>
        <v>0.11180343375348167</v>
      </c>
      <c r="BG169" s="23"/>
      <c r="BH169" s="23"/>
      <c r="BI169" s="23"/>
      <c r="BJ169" s="23"/>
      <c r="BK169" s="23"/>
      <c r="BL169" s="23"/>
      <c r="BM169" s="23"/>
    </row>
    <row r="170" spans="1:65" ht="15.75" customHeight="1" x14ac:dyDescent="0.4">
      <c r="A170" s="57">
        <v>46058</v>
      </c>
      <c r="B170" s="20">
        <v>20.847999999999999</v>
      </c>
      <c r="C170" s="20">
        <v>20.834</v>
      </c>
      <c r="D170" s="20">
        <v>21.244</v>
      </c>
      <c r="E170" s="20">
        <v>21.353000000000002</v>
      </c>
      <c r="F170" s="20">
        <v>21.533000000000001</v>
      </c>
      <c r="G170" s="20">
        <v>21.998999999999999</v>
      </c>
      <c r="H170" s="58">
        <v>22.151</v>
      </c>
      <c r="I170" s="59">
        <f t="shared" si="87"/>
        <v>20.84022222222222</v>
      </c>
      <c r="J170" s="59">
        <f t="shared" si="88"/>
        <v>21.061777777777777</v>
      </c>
      <c r="K170" s="60">
        <v>12</v>
      </c>
      <c r="L170" s="61">
        <f t="shared" si="93"/>
        <v>3.7037037037037035E-2</v>
      </c>
      <c r="M170" s="20">
        <v>22.29</v>
      </c>
      <c r="N170" s="62">
        <v>21.77</v>
      </c>
      <c r="O170" s="20">
        <v>22.45</v>
      </c>
      <c r="P170" s="20">
        <v>23.66</v>
      </c>
      <c r="Q170" s="20">
        <v>24.38</v>
      </c>
      <c r="R170" s="63">
        <f t="shared" si="111"/>
        <v>2.0499999999999972</v>
      </c>
      <c r="S170" s="64">
        <f t="shared" si="109"/>
        <v>0.16791845493562227</v>
      </c>
      <c r="T170" s="65">
        <f t="shared" si="120"/>
        <v>1.0238860817638953</v>
      </c>
      <c r="U170" s="65">
        <f t="shared" si="120"/>
        <v>0.96971046770601332</v>
      </c>
      <c r="V170" s="65">
        <f t="shared" si="112"/>
        <v>0.9201183431952662</v>
      </c>
      <c r="W170" s="65">
        <f t="shared" si="113"/>
        <v>0.89294503691550453</v>
      </c>
      <c r="X170" s="61">
        <f t="shared" si="114"/>
        <v>-6.7152724481961564E-4</v>
      </c>
      <c r="Y170" s="66">
        <f t="shared" si="115"/>
        <v>3.7371797873834975E-2</v>
      </c>
      <c r="Z170" s="61">
        <f t="shared" si="116"/>
        <v>1.0631151299303792E-2</v>
      </c>
      <c r="AA170" s="67">
        <f t="shared" si="117"/>
        <v>20.840222222222224</v>
      </c>
      <c r="AB170" s="68">
        <f t="shared" si="118"/>
        <v>-4.2351860358291256E-2</v>
      </c>
      <c r="AC170" s="69">
        <f t="shared" si="119"/>
        <v>-4.2709130812024626E-2</v>
      </c>
      <c r="AD170" s="70">
        <f>_xlfn.PERCENTILE.EXC(AC170:$AC$5675,0.5)</f>
        <v>8.6848884694046585E-2</v>
      </c>
      <c r="AE170" s="70">
        <f>_xlfn.PERCENTILE.EXC($AC170:AC$5675,0.35)</f>
        <v>5.0701355204914401E-2</v>
      </c>
      <c r="AF170" s="71">
        <f t="shared" si="105"/>
        <v>2.1504990219865738E-2</v>
      </c>
      <c r="AG170" s="70">
        <f t="shared" si="106"/>
        <v>-0.19198182511420461</v>
      </c>
      <c r="AH170" s="70">
        <f t="shared" si="107"/>
        <v>-0.23906962545163321</v>
      </c>
      <c r="AI170" s="61" t="str">
        <f t="shared" si="95"/>
        <v>Safety</v>
      </c>
      <c r="AJ170" s="68" t="str">
        <f t="shared" si="96"/>
        <v>Safety</v>
      </c>
      <c r="AK170" s="72" t="str">
        <f t="shared" si="97"/>
        <v>00631L</v>
      </c>
      <c r="AL170" s="73">
        <f t="shared" si="24"/>
        <v>1</v>
      </c>
      <c r="AM170" s="72" t="str">
        <f t="shared" si="101"/>
        <v>00631L</v>
      </c>
      <c r="AN170" s="73">
        <f t="shared" si="25"/>
        <v>1</v>
      </c>
      <c r="AO170" s="74" t="str">
        <f t="shared" si="94"/>
        <v>00635U</v>
      </c>
      <c r="AP170" s="20">
        <f t="shared" si="26"/>
        <v>0</v>
      </c>
      <c r="AQ170" s="74" t="str">
        <f t="shared" si="104"/>
        <v>00631L</v>
      </c>
      <c r="AR170" s="20">
        <f t="shared" si="28"/>
        <v>1</v>
      </c>
      <c r="AS170" s="74" t="str">
        <f t="shared" si="98"/>
        <v>00631L</v>
      </c>
      <c r="AT170" s="20">
        <f t="shared" si="30"/>
        <v>1</v>
      </c>
      <c r="AU170" s="74" t="str">
        <f t="shared" si="89"/>
        <v>00635U</v>
      </c>
      <c r="AV170" s="20">
        <f t="shared" si="32"/>
        <v>0</v>
      </c>
      <c r="AW170" s="74" t="str">
        <f t="shared" si="90"/>
        <v>00635U</v>
      </c>
      <c r="AX170" s="20">
        <f t="shared" si="34"/>
        <v>0</v>
      </c>
      <c r="AY170" s="20">
        <f t="shared" si="92"/>
        <v>1</v>
      </c>
      <c r="AZ170" s="57">
        <v>46059</v>
      </c>
      <c r="BA170" s="75">
        <v>71.400000000000006</v>
      </c>
      <c r="BB170" s="33">
        <v>72</v>
      </c>
      <c r="BC170" s="76">
        <f t="shared" si="102"/>
        <v>66.272666666666666</v>
      </c>
      <c r="BD170" s="76">
        <f t="shared" si="103"/>
        <v>66.409333333333336</v>
      </c>
      <c r="BE170" s="77">
        <f t="shared" si="108"/>
        <v>8.6420746612479768E-2</v>
      </c>
      <c r="BF170" s="77">
        <f t="shared" si="99"/>
        <v>7.5150079306121664E-2</v>
      </c>
      <c r="BG170" s="23"/>
      <c r="BH170" s="23"/>
      <c r="BI170" s="23"/>
      <c r="BJ170" s="23"/>
      <c r="BK170" s="23"/>
      <c r="BL170" s="23"/>
      <c r="BM170" s="23"/>
    </row>
    <row r="171" spans="1:65" ht="15.75" customHeight="1" x14ac:dyDescent="0.4">
      <c r="A171" s="57">
        <v>46057</v>
      </c>
      <c r="B171" s="20">
        <v>19.292999999999999</v>
      </c>
      <c r="C171" s="20">
        <v>19.879000000000001</v>
      </c>
      <c r="D171" s="20">
        <v>20.602</v>
      </c>
      <c r="E171" s="20">
        <v>20.952999999999999</v>
      </c>
      <c r="F171" s="20">
        <v>21.248999999999999</v>
      </c>
      <c r="G171" s="20">
        <v>21.75</v>
      </c>
      <c r="H171" s="58">
        <v>21.95</v>
      </c>
      <c r="I171" s="59">
        <f t="shared" si="87"/>
        <v>19.596851851851852</v>
      </c>
      <c r="J171" s="59">
        <f t="shared" si="88"/>
        <v>20.253888888888891</v>
      </c>
      <c r="K171" s="60">
        <v>13</v>
      </c>
      <c r="L171" s="61">
        <f t="shared" si="93"/>
        <v>3.7037037037037035E-2</v>
      </c>
      <c r="M171" s="20">
        <v>18.670000000000002</v>
      </c>
      <c r="N171" s="62">
        <v>18.64</v>
      </c>
      <c r="O171" s="20">
        <v>20.62</v>
      </c>
      <c r="P171" s="20">
        <v>22.37</v>
      </c>
      <c r="Q171" s="20">
        <v>23.47</v>
      </c>
      <c r="R171" s="63">
        <f t="shared" si="111"/>
        <v>5.68</v>
      </c>
      <c r="S171" s="64">
        <f t="shared" si="109"/>
        <v>3.555555555555559E-2</v>
      </c>
      <c r="T171" s="65">
        <f t="shared" si="120"/>
        <v>1.0016094420600858</v>
      </c>
      <c r="U171" s="65">
        <f t="shared" si="120"/>
        <v>0.90397672162948595</v>
      </c>
      <c r="V171" s="65">
        <f t="shared" si="112"/>
        <v>0.83325882878855606</v>
      </c>
      <c r="W171" s="65">
        <f t="shared" si="113"/>
        <v>0.79420536855560298</v>
      </c>
      <c r="X171" s="61">
        <f t="shared" si="114"/>
        <v>3.0373710672264662E-2</v>
      </c>
      <c r="Y171" s="66">
        <f t="shared" si="115"/>
        <v>4.7582685057032399E-2</v>
      </c>
      <c r="Z171" s="61">
        <f t="shared" si="116"/>
        <v>3.3527683017869563E-2</v>
      </c>
      <c r="AA171" s="67">
        <f t="shared" si="117"/>
        <v>19.596851851851852</v>
      </c>
      <c r="AB171" s="68">
        <f t="shared" si="118"/>
        <v>3.5032188841201649E-2</v>
      </c>
      <c r="AC171" s="69">
        <f t="shared" si="119"/>
        <v>5.1333253854713067E-2</v>
      </c>
      <c r="AD171" s="70">
        <f>_xlfn.PERCENTILE.EXC(AC171:$AC$5675,0.5)</f>
        <v>8.6852331606217581E-2</v>
      </c>
      <c r="AE171" s="70">
        <f>_xlfn.PERCENTILE.EXC($AC171:AC$5675,0.35)</f>
        <v>5.0823810709398495E-2</v>
      </c>
      <c r="AF171" s="71">
        <f t="shared" si="105"/>
        <v>2.1504990219865738E-2</v>
      </c>
      <c r="AG171" s="70">
        <f t="shared" si="106"/>
        <v>-0.19198182511420461</v>
      </c>
      <c r="AH171" s="70">
        <f t="shared" si="107"/>
        <v>-0.23906962545163321</v>
      </c>
      <c r="AI171" s="61" t="str">
        <f t="shared" si="95"/>
        <v>Safety</v>
      </c>
      <c r="AJ171" s="68" t="str">
        <f t="shared" si="96"/>
        <v>Short VOL</v>
      </c>
      <c r="AK171" s="72" t="str">
        <f t="shared" si="97"/>
        <v>00631L</v>
      </c>
      <c r="AL171" s="73">
        <f t="shared" si="24"/>
        <v>1</v>
      </c>
      <c r="AM171" s="72" t="str">
        <f t="shared" si="101"/>
        <v>00631L</v>
      </c>
      <c r="AN171" s="73">
        <f t="shared" si="25"/>
        <v>1</v>
      </c>
      <c r="AO171" s="74" t="str">
        <f t="shared" si="94"/>
        <v>00631L</v>
      </c>
      <c r="AP171" s="20">
        <f t="shared" si="26"/>
        <v>1</v>
      </c>
      <c r="AQ171" s="74" t="str">
        <f t="shared" si="104"/>
        <v>00631L</v>
      </c>
      <c r="AR171" s="20">
        <f t="shared" si="28"/>
        <v>1</v>
      </c>
      <c r="AS171" s="74" t="str">
        <f t="shared" si="98"/>
        <v>00631L</v>
      </c>
      <c r="AT171" s="20">
        <f t="shared" si="30"/>
        <v>1</v>
      </c>
      <c r="AU171" s="74" t="str">
        <f t="shared" si="89"/>
        <v>00631L</v>
      </c>
      <c r="AV171" s="20">
        <f t="shared" si="32"/>
        <v>1</v>
      </c>
      <c r="AW171" s="74" t="str">
        <f t="shared" si="90"/>
        <v>00631L</v>
      </c>
      <c r="AX171" s="20">
        <f t="shared" si="34"/>
        <v>1</v>
      </c>
      <c r="AY171" s="20">
        <f t="shared" si="92"/>
        <v>0</v>
      </c>
      <c r="AZ171" s="57">
        <v>46058</v>
      </c>
      <c r="BA171" s="75">
        <v>72.05</v>
      </c>
      <c r="BB171" s="33">
        <v>72.900000000000006</v>
      </c>
      <c r="BC171" s="76">
        <f t="shared" si="102"/>
        <v>66.120999999999995</v>
      </c>
      <c r="BD171" s="76">
        <f t="shared" si="103"/>
        <v>66.273499999999984</v>
      </c>
      <c r="BE171" s="77">
        <f t="shared" si="108"/>
        <v>0.10252416025166</v>
      </c>
      <c r="BF171" s="77">
        <f t="shared" si="99"/>
        <v>8.7161535153568379E-2</v>
      </c>
      <c r="BG171" s="23"/>
      <c r="BH171" s="23"/>
      <c r="BI171" s="23"/>
      <c r="BJ171" s="23"/>
      <c r="BK171" s="23"/>
      <c r="BL171" s="23"/>
      <c r="BM171" s="23"/>
    </row>
    <row r="172" spans="1:65" ht="15.75" customHeight="1" x14ac:dyDescent="0.4">
      <c r="A172" s="57">
        <v>46056</v>
      </c>
      <c r="B172" s="20">
        <v>18.908999999999999</v>
      </c>
      <c r="C172" s="20">
        <v>19.635999999999999</v>
      </c>
      <c r="D172" s="20">
        <v>20.373999999999999</v>
      </c>
      <c r="E172" s="20">
        <v>20.757999999999999</v>
      </c>
      <c r="F172" s="20">
        <v>21.055</v>
      </c>
      <c r="G172" s="20">
        <v>21.55</v>
      </c>
      <c r="H172" s="58">
        <v>21.695</v>
      </c>
      <c r="I172" s="59">
        <f t="shared" ref="I172:I181" si="121">C172-((C172-B172)*K172*L172)</f>
        <v>19.259037037037036</v>
      </c>
      <c r="J172" s="59">
        <f t="shared" ref="J172:J181" si="122">D172-((D172-C172)*K172*L172)</f>
        <v>19.991333333333333</v>
      </c>
      <c r="K172" s="60">
        <v>14</v>
      </c>
      <c r="L172" s="61">
        <f t="shared" si="93"/>
        <v>3.7037037037037035E-2</v>
      </c>
      <c r="M172" s="20">
        <v>17.07</v>
      </c>
      <c r="N172" s="62">
        <v>18</v>
      </c>
      <c r="O172" s="20">
        <v>20.350000000000001</v>
      </c>
      <c r="P172" s="20">
        <v>22.24</v>
      </c>
      <c r="Q172" s="20">
        <v>23.43</v>
      </c>
      <c r="R172" s="63">
        <f t="shared" si="111"/>
        <v>7.5200000000000031</v>
      </c>
      <c r="S172" s="64">
        <f t="shared" si="109"/>
        <v>0.10159118727050184</v>
      </c>
      <c r="T172" s="65">
        <f t="shared" si="120"/>
        <v>0.94833333333333336</v>
      </c>
      <c r="U172" s="65">
        <f t="shared" si="120"/>
        <v>0.88452088452088451</v>
      </c>
      <c r="V172" s="65">
        <f t="shared" si="112"/>
        <v>0.80935251798561159</v>
      </c>
      <c r="W172" s="65">
        <f t="shared" si="113"/>
        <v>0.76824583866837393</v>
      </c>
      <c r="X172" s="61">
        <f t="shared" si="114"/>
        <v>3.844730022740496E-2</v>
      </c>
      <c r="Y172" s="66">
        <f t="shared" si="115"/>
        <v>4.5139223431929915E-2</v>
      </c>
      <c r="Z172" s="61">
        <f t="shared" si="116"/>
        <v>3.8023515655949941E-2</v>
      </c>
      <c r="AA172" s="67">
        <f t="shared" si="117"/>
        <v>19.259037037037036</v>
      </c>
      <c r="AB172" s="68">
        <f t="shared" si="118"/>
        <v>5.0499999999999941E-2</v>
      </c>
      <c r="AC172" s="69">
        <f t="shared" si="119"/>
        <v>6.9946502057613102E-2</v>
      </c>
      <c r="AD172" s="70">
        <f>_xlfn.PERCENTILE.EXC(AC172:$AC$5675,0.5)</f>
        <v>8.6868167319409051E-2</v>
      </c>
      <c r="AE172" s="70">
        <f>_xlfn.PERCENTILE.EXC($AC172:AC$5675,0.35)</f>
        <v>5.0764951108529112E-2</v>
      </c>
      <c r="AF172" s="71">
        <f t="shared" si="105"/>
        <v>2.1431271735453152E-2</v>
      </c>
      <c r="AG172" s="70">
        <f t="shared" si="106"/>
        <v>-0.19198182511420461</v>
      </c>
      <c r="AH172" s="70">
        <f t="shared" si="107"/>
        <v>-0.23906962545163321</v>
      </c>
      <c r="AI172" s="61" t="str">
        <f t="shared" si="95"/>
        <v>Safety</v>
      </c>
      <c r="AJ172" s="68" t="str">
        <f t="shared" si="96"/>
        <v>Short VOL</v>
      </c>
      <c r="AK172" s="72" t="str">
        <f t="shared" si="97"/>
        <v>00631L</v>
      </c>
      <c r="AL172" s="73">
        <f t="shared" si="24"/>
        <v>1</v>
      </c>
      <c r="AM172" s="72" t="str">
        <f t="shared" si="101"/>
        <v>00631L</v>
      </c>
      <c r="AN172" s="73">
        <f t="shared" si="25"/>
        <v>1</v>
      </c>
      <c r="AO172" s="74" t="str">
        <f t="shared" si="94"/>
        <v>00631L</v>
      </c>
      <c r="AP172" s="20">
        <f t="shared" si="26"/>
        <v>1</v>
      </c>
      <c r="AQ172" s="74" t="str">
        <f t="shared" si="104"/>
        <v>00631L</v>
      </c>
      <c r="AR172" s="20">
        <f t="shared" si="28"/>
        <v>1</v>
      </c>
      <c r="AS172" s="74" t="str">
        <f t="shared" si="98"/>
        <v>00631L</v>
      </c>
      <c r="AT172" s="20">
        <f t="shared" si="30"/>
        <v>1</v>
      </c>
      <c r="AU172" s="74" t="str">
        <f t="shared" si="89"/>
        <v>00631L</v>
      </c>
      <c r="AV172" s="20">
        <f t="shared" si="32"/>
        <v>1</v>
      </c>
      <c r="AW172" s="74" t="str">
        <f t="shared" si="90"/>
        <v>00631L</v>
      </c>
      <c r="AX172" s="20">
        <f t="shared" si="34"/>
        <v>1</v>
      </c>
      <c r="AY172" s="20">
        <f t="shared" si="92"/>
        <v>0</v>
      </c>
      <c r="AZ172" s="57">
        <v>46057</v>
      </c>
      <c r="BA172" s="75">
        <v>72.400000000000006</v>
      </c>
      <c r="BB172" s="33">
        <v>72.95</v>
      </c>
      <c r="BC172" s="76">
        <f t="shared" si="102"/>
        <v>65.961833333333331</v>
      </c>
      <c r="BD172" s="76">
        <f t="shared" si="103"/>
        <v>66.112666666666669</v>
      </c>
      <c r="BE172" s="77">
        <f t="shared" si="108"/>
        <v>0.10594257790489964</v>
      </c>
      <c r="BF172" s="77">
        <f t="shared" si="99"/>
        <v>9.5100283354677406E-2</v>
      </c>
      <c r="BG172" s="23"/>
      <c r="BH172" s="23"/>
      <c r="BI172" s="23"/>
      <c r="BJ172" s="23"/>
      <c r="BK172" s="23"/>
      <c r="BL172" s="23"/>
      <c r="BM172" s="23"/>
    </row>
    <row r="173" spans="1:65" ht="15.75" customHeight="1" x14ac:dyDescent="0.4">
      <c r="A173" s="57">
        <v>46055</v>
      </c>
      <c r="B173" s="20">
        <v>17.911999999999999</v>
      </c>
      <c r="C173" s="20">
        <v>19.065000000000001</v>
      </c>
      <c r="D173" s="20">
        <v>20</v>
      </c>
      <c r="E173" s="20">
        <v>20.484000000000002</v>
      </c>
      <c r="F173" s="20">
        <v>20.798999999999999</v>
      </c>
      <c r="G173" s="20">
        <v>21.303000000000001</v>
      </c>
      <c r="H173" s="58">
        <v>21.477</v>
      </c>
      <c r="I173" s="59">
        <f t="shared" si="121"/>
        <v>18.424444444444443</v>
      </c>
      <c r="J173" s="59">
        <f t="shared" si="122"/>
        <v>19.480555555555558</v>
      </c>
      <c r="K173" s="60">
        <v>15</v>
      </c>
      <c r="L173" s="61">
        <f t="shared" si="93"/>
        <v>3.7037037037037035E-2</v>
      </c>
      <c r="M173" s="20">
        <v>14.45</v>
      </c>
      <c r="N173" s="62">
        <v>16.34</v>
      </c>
      <c r="O173" s="20">
        <v>19.37</v>
      </c>
      <c r="P173" s="20">
        <v>21.68</v>
      </c>
      <c r="Q173" s="20">
        <v>23.12</v>
      </c>
      <c r="R173" s="63">
        <f t="shared" si="111"/>
        <v>10.259999999999998</v>
      </c>
      <c r="S173" s="64">
        <f t="shared" si="109"/>
        <v>-6.3073394495412924E-2</v>
      </c>
      <c r="T173" s="65">
        <f t="shared" si="120"/>
        <v>0.88433292533659724</v>
      </c>
      <c r="U173" s="65">
        <f t="shared" si="120"/>
        <v>0.84357253484770256</v>
      </c>
      <c r="V173" s="65">
        <f t="shared" si="112"/>
        <v>0.75369003690036895</v>
      </c>
      <c r="W173" s="65">
        <f t="shared" si="113"/>
        <v>0.70674740484429066</v>
      </c>
      <c r="X173" s="61">
        <f t="shared" si="114"/>
        <v>6.4370254577936714E-2</v>
      </c>
      <c r="Y173" s="66">
        <f t="shared" si="115"/>
        <v>4.8476859988283466E-2</v>
      </c>
      <c r="Z173" s="61">
        <f t="shared" si="116"/>
        <v>5.732119165360048E-2</v>
      </c>
      <c r="AA173" s="67">
        <f t="shared" si="117"/>
        <v>18.424444444444443</v>
      </c>
      <c r="AB173" s="68">
        <f t="shared" si="118"/>
        <v>9.6205630354957106E-2</v>
      </c>
      <c r="AC173" s="69">
        <f t="shared" si="119"/>
        <v>0.12756697946416423</v>
      </c>
      <c r="AD173" s="70">
        <f>_xlfn.PERCENTILE.EXC(AC173:$AC$5675,0.5)</f>
        <v>8.6884003032600521E-2</v>
      </c>
      <c r="AE173" s="70">
        <f>_xlfn.PERCENTILE.EXC($AC173:AC$5675,0.35)</f>
        <v>5.0690755887645288E-2</v>
      </c>
      <c r="AF173" s="71">
        <f t="shared" si="105"/>
        <v>2.0950627457589032E-2</v>
      </c>
      <c r="AG173" s="70">
        <f t="shared" si="106"/>
        <v>-0.19198182511420461</v>
      </c>
      <c r="AH173" s="70">
        <f t="shared" si="107"/>
        <v>-0.23906962545163321</v>
      </c>
      <c r="AI173" s="61" t="str">
        <f t="shared" si="95"/>
        <v>Short VOL</v>
      </c>
      <c r="AJ173" s="68" t="str">
        <f t="shared" si="96"/>
        <v>Short VOL</v>
      </c>
      <c r="AK173" s="72" t="str">
        <f t="shared" si="97"/>
        <v>00631L</v>
      </c>
      <c r="AL173" s="73">
        <f t="shared" si="24"/>
        <v>1</v>
      </c>
      <c r="AM173" s="72" t="str">
        <f t="shared" si="101"/>
        <v>00631L</v>
      </c>
      <c r="AN173" s="73">
        <f t="shared" si="25"/>
        <v>1</v>
      </c>
      <c r="AO173" s="74" t="str">
        <f t="shared" si="94"/>
        <v>00631L</v>
      </c>
      <c r="AP173" s="20">
        <f t="shared" si="26"/>
        <v>1</v>
      </c>
      <c r="AQ173" s="74" t="str">
        <f t="shared" si="104"/>
        <v>00631L</v>
      </c>
      <c r="AR173" s="20">
        <f t="shared" si="28"/>
        <v>1</v>
      </c>
      <c r="AS173" s="74" t="str">
        <f t="shared" si="98"/>
        <v>00631L</v>
      </c>
      <c r="AT173" s="20">
        <f t="shared" si="30"/>
        <v>1</v>
      </c>
      <c r="AU173" s="74" t="str">
        <f t="shared" si="89"/>
        <v>00631L</v>
      </c>
      <c r="AV173" s="20">
        <f t="shared" si="32"/>
        <v>1</v>
      </c>
      <c r="AW173" s="74" t="str">
        <f t="shared" si="90"/>
        <v>00631L</v>
      </c>
      <c r="AX173" s="20">
        <f t="shared" si="34"/>
        <v>1</v>
      </c>
      <c r="AY173" s="20">
        <f t="shared" si="92"/>
        <v>0</v>
      </c>
      <c r="AZ173" s="57">
        <v>46056</v>
      </c>
      <c r="BA173" s="75">
        <v>73</v>
      </c>
      <c r="BB173" s="33">
        <v>71.5</v>
      </c>
      <c r="BC173" s="76">
        <f t="shared" si="102"/>
        <v>65.788499999999985</v>
      </c>
      <c r="BD173" s="76">
        <f t="shared" si="103"/>
        <v>65.962666666666649</v>
      </c>
      <c r="BE173" s="77">
        <f t="shared" si="108"/>
        <v>8.6816084878056449E-2</v>
      </c>
      <c r="BF173" s="77">
        <f t="shared" si="99"/>
        <v>0.10668661060802098</v>
      </c>
      <c r="BG173" s="23"/>
      <c r="BH173" s="23"/>
      <c r="BI173" s="23"/>
      <c r="BJ173" s="23"/>
      <c r="BK173" s="23"/>
      <c r="BL173" s="23"/>
      <c r="BM173" s="23"/>
    </row>
    <row r="174" spans="1:65" ht="15.75" customHeight="1" x14ac:dyDescent="0.4">
      <c r="A174" s="57">
        <v>46052</v>
      </c>
      <c r="B174" s="20">
        <v>19.045000000000002</v>
      </c>
      <c r="C174" s="20">
        <v>19.898</v>
      </c>
      <c r="D174" s="20">
        <v>20.548999999999999</v>
      </c>
      <c r="E174" s="20">
        <v>20.849</v>
      </c>
      <c r="F174" s="20">
        <v>21.1</v>
      </c>
      <c r="G174" s="20">
        <v>21.6</v>
      </c>
      <c r="H174" s="58">
        <v>21.73</v>
      </c>
      <c r="I174" s="59">
        <f t="shared" si="121"/>
        <v>19.329333333333334</v>
      </c>
      <c r="J174" s="59">
        <f t="shared" si="122"/>
        <v>20.114999999999998</v>
      </c>
      <c r="K174" s="60">
        <v>18</v>
      </c>
      <c r="L174" s="61">
        <f t="shared" si="93"/>
        <v>3.7037037037037035E-2</v>
      </c>
      <c r="M174" s="20">
        <v>15.69</v>
      </c>
      <c r="N174" s="62">
        <v>17.440000000000001</v>
      </c>
      <c r="O174" s="20">
        <v>20.07</v>
      </c>
      <c r="P174" s="20">
        <v>22.23</v>
      </c>
      <c r="Q174" s="20">
        <v>23.39</v>
      </c>
      <c r="R174" s="63">
        <f t="shared" si="111"/>
        <v>9.1699999999999946</v>
      </c>
      <c r="S174" s="64">
        <f t="shared" si="109"/>
        <v>3.3175355450237101E-2</v>
      </c>
      <c r="T174" s="65">
        <f t="shared" si="120"/>
        <v>0.89965596330275222</v>
      </c>
      <c r="U174" s="65">
        <f t="shared" si="120"/>
        <v>0.86895864474339812</v>
      </c>
      <c r="V174" s="65">
        <f t="shared" si="112"/>
        <v>0.78452541610436355</v>
      </c>
      <c r="W174" s="65">
        <f t="shared" si="113"/>
        <v>0.74561778537836687</v>
      </c>
      <c r="X174" s="61">
        <f t="shared" si="114"/>
        <v>4.4788658440535464E-2</v>
      </c>
      <c r="Y174" s="66">
        <f t="shared" si="115"/>
        <v>4.2256223320063326E-2</v>
      </c>
      <c r="Z174" s="61">
        <f t="shared" si="116"/>
        <v>4.064634062219756E-2</v>
      </c>
      <c r="AA174" s="67">
        <f t="shared" si="117"/>
        <v>19.329333333333334</v>
      </c>
      <c r="AB174" s="68">
        <f t="shared" si="118"/>
        <v>9.2029816513761492E-2</v>
      </c>
      <c r="AC174" s="69">
        <f t="shared" si="119"/>
        <v>0.10833333333333331</v>
      </c>
      <c r="AD174" s="70">
        <f>_xlfn.PERCENTILE.EXC(AC174:$AC$5675,0.5)</f>
        <v>8.6868167319409051E-2</v>
      </c>
      <c r="AE174" s="70">
        <f>_xlfn.PERCENTILE.EXC($AC174:AC$5675,0.35)</f>
        <v>5.061656066676147E-2</v>
      </c>
      <c r="AF174" s="71">
        <f t="shared" si="105"/>
        <v>2.0950627457589032E-2</v>
      </c>
      <c r="AG174" s="70">
        <f t="shared" si="106"/>
        <v>-0.19198182511420461</v>
      </c>
      <c r="AH174" s="70">
        <f t="shared" si="107"/>
        <v>-0.23906962545163321</v>
      </c>
      <c r="AI174" s="61" t="str">
        <f t="shared" si="95"/>
        <v>Short VOL</v>
      </c>
      <c r="AJ174" s="68" t="str">
        <f t="shared" si="96"/>
        <v>Short VOL</v>
      </c>
      <c r="AK174" s="72" t="str">
        <f t="shared" si="97"/>
        <v>00631L</v>
      </c>
      <c r="AL174" s="73">
        <f t="shared" si="24"/>
        <v>1</v>
      </c>
      <c r="AM174" s="72" t="str">
        <f t="shared" si="101"/>
        <v>00631L</v>
      </c>
      <c r="AN174" s="73">
        <f t="shared" si="25"/>
        <v>1</v>
      </c>
      <c r="AO174" s="74" t="str">
        <f t="shared" si="94"/>
        <v>00631L</v>
      </c>
      <c r="AP174" s="20">
        <f t="shared" si="26"/>
        <v>1</v>
      </c>
      <c r="AQ174" s="74" t="str">
        <f t="shared" si="104"/>
        <v>00631L</v>
      </c>
      <c r="AR174" s="20">
        <f t="shared" si="28"/>
        <v>1</v>
      </c>
      <c r="AS174" s="74" t="str">
        <f t="shared" si="98"/>
        <v>00631L</v>
      </c>
      <c r="AT174" s="20">
        <f t="shared" si="30"/>
        <v>1</v>
      </c>
      <c r="AU174" s="74" t="str">
        <f t="shared" si="89"/>
        <v>00631L</v>
      </c>
      <c r="AV174" s="20">
        <f t="shared" si="32"/>
        <v>1</v>
      </c>
      <c r="AW174" s="74" t="str">
        <f t="shared" si="90"/>
        <v>00631L</v>
      </c>
      <c r="AX174" s="20">
        <f t="shared" si="34"/>
        <v>1</v>
      </c>
      <c r="AY174" s="20">
        <f t="shared" si="92"/>
        <v>0</v>
      </c>
      <c r="AZ174" s="57">
        <v>46055</v>
      </c>
      <c r="BA174" s="75">
        <v>71.55</v>
      </c>
      <c r="BB174" s="33">
        <v>72.599999999999994</v>
      </c>
      <c r="BC174" s="76">
        <f t="shared" si="102"/>
        <v>65.651833333333329</v>
      </c>
      <c r="BD174" s="76">
        <f t="shared" si="103"/>
        <v>65.789333333333332</v>
      </c>
      <c r="BE174" s="77">
        <f t="shared" si="108"/>
        <v>0.10583355123365429</v>
      </c>
      <c r="BF174" s="77">
        <f t="shared" si="99"/>
        <v>8.7562320132949595E-2</v>
      </c>
      <c r="BG174" s="23"/>
      <c r="BH174" s="23"/>
      <c r="BI174" s="23"/>
      <c r="BJ174" s="23"/>
      <c r="BK174" s="23"/>
      <c r="BL174" s="23"/>
      <c r="BM174" s="23"/>
    </row>
    <row r="175" spans="1:65" ht="15.75" customHeight="1" x14ac:dyDescent="0.4">
      <c r="A175" s="57">
        <v>46051</v>
      </c>
      <c r="B175" s="20">
        <v>18.780999999999999</v>
      </c>
      <c r="C175" s="20">
        <v>19.684000000000001</v>
      </c>
      <c r="D175" s="20">
        <v>20.407</v>
      </c>
      <c r="E175" s="20">
        <v>20.76</v>
      </c>
      <c r="F175" s="20">
        <v>21.05</v>
      </c>
      <c r="G175" s="20">
        <v>21.504999999999999</v>
      </c>
      <c r="H175" s="58">
        <v>21.669</v>
      </c>
      <c r="I175" s="59">
        <f t="shared" si="121"/>
        <v>19.048555555555556</v>
      </c>
      <c r="J175" s="59">
        <f t="shared" si="122"/>
        <v>19.898222222222223</v>
      </c>
      <c r="K175" s="60">
        <v>19</v>
      </c>
      <c r="L175" s="61">
        <f t="shared" si="93"/>
        <v>3.7037037037037035E-2</v>
      </c>
      <c r="M175" s="20">
        <v>15.22</v>
      </c>
      <c r="N175" s="62">
        <v>16.88</v>
      </c>
      <c r="O175" s="20">
        <v>19.670000000000002</v>
      </c>
      <c r="P175" s="20">
        <v>21.97</v>
      </c>
      <c r="Q175" s="20">
        <v>23.18</v>
      </c>
      <c r="R175" s="63">
        <f t="shared" si="111"/>
        <v>9.5399999999999991</v>
      </c>
      <c r="S175" s="64">
        <f t="shared" si="109"/>
        <v>3.241590214067263E-2</v>
      </c>
      <c r="T175" s="65">
        <f t="shared" si="120"/>
        <v>0.90165876777251197</v>
      </c>
      <c r="U175" s="65">
        <f t="shared" si="120"/>
        <v>0.85815963396034556</v>
      </c>
      <c r="V175" s="65">
        <f t="shared" si="112"/>
        <v>0.76832043695949026</v>
      </c>
      <c r="W175" s="65">
        <f t="shared" si="113"/>
        <v>0.72821397756686801</v>
      </c>
      <c r="X175" s="61">
        <f t="shared" si="114"/>
        <v>4.8080506895266613E-2</v>
      </c>
      <c r="Y175" s="66">
        <f t="shared" si="115"/>
        <v>4.3786127167630001E-2</v>
      </c>
      <c r="Z175" s="61">
        <f t="shared" si="116"/>
        <v>4.4605306905743852E-2</v>
      </c>
      <c r="AA175" s="67">
        <f t="shared" si="117"/>
        <v>19.048555555555556</v>
      </c>
      <c r="AB175" s="68">
        <f t="shared" si="118"/>
        <v>0.11261848341232227</v>
      </c>
      <c r="AC175" s="69">
        <f t="shared" si="119"/>
        <v>0.12846893101632445</v>
      </c>
      <c r="AD175" s="70">
        <f>_xlfn.PERCENTILE.EXC(AC175:$AC$5675,0.5)</f>
        <v>8.6852331606217581E-2</v>
      </c>
      <c r="AE175" s="70">
        <f>_xlfn.PERCENTILE.EXC($AC175:AC$5675,0.35)</f>
        <v>5.0602966512147449E-2</v>
      </c>
      <c r="AF175" s="71">
        <f t="shared" si="105"/>
        <v>2.0950627457589032E-2</v>
      </c>
      <c r="AG175" s="70">
        <f t="shared" si="106"/>
        <v>-0.19198182511420461</v>
      </c>
      <c r="AH175" s="70">
        <f t="shared" si="107"/>
        <v>-0.23906962545163321</v>
      </c>
      <c r="AI175" s="61" t="str">
        <f t="shared" si="95"/>
        <v>Short VOL</v>
      </c>
      <c r="AJ175" s="68" t="str">
        <f t="shared" si="96"/>
        <v>Short VOL</v>
      </c>
      <c r="AK175" s="72" t="str">
        <f t="shared" si="97"/>
        <v>00631L</v>
      </c>
      <c r="AL175" s="73">
        <f t="shared" si="24"/>
        <v>1</v>
      </c>
      <c r="AM175" s="72" t="str">
        <f t="shared" si="101"/>
        <v>00631L</v>
      </c>
      <c r="AN175" s="73">
        <f t="shared" si="25"/>
        <v>1</v>
      </c>
      <c r="AO175" s="74" t="str">
        <f t="shared" si="94"/>
        <v>00631L</v>
      </c>
      <c r="AP175" s="20">
        <f t="shared" si="26"/>
        <v>1</v>
      </c>
      <c r="AQ175" s="74" t="str">
        <f t="shared" si="104"/>
        <v>00631L</v>
      </c>
      <c r="AR175" s="20">
        <f t="shared" si="28"/>
        <v>1</v>
      </c>
      <c r="AS175" s="74" t="str">
        <f t="shared" si="98"/>
        <v>00631L</v>
      </c>
      <c r="AT175" s="20">
        <f t="shared" si="30"/>
        <v>1</v>
      </c>
      <c r="AU175" s="74" t="str">
        <f t="shared" si="89"/>
        <v>00631L</v>
      </c>
      <c r="AV175" s="20">
        <f t="shared" si="32"/>
        <v>1</v>
      </c>
      <c r="AW175" s="74" t="str">
        <f t="shared" si="90"/>
        <v>00631L</v>
      </c>
      <c r="AX175" s="20">
        <f t="shared" si="34"/>
        <v>1</v>
      </c>
      <c r="AY175" s="20">
        <f t="shared" si="92"/>
        <v>0</v>
      </c>
      <c r="AZ175" s="57">
        <v>46052</v>
      </c>
      <c r="BA175" s="75">
        <v>73.150000000000006</v>
      </c>
      <c r="BB175" s="33">
        <v>73.75</v>
      </c>
      <c r="BC175" s="76">
        <f t="shared" si="102"/>
        <v>65.494333333333344</v>
      </c>
      <c r="BD175" s="76">
        <f t="shared" si="103"/>
        <v>65.661000000000001</v>
      </c>
      <c r="BE175" s="77">
        <f t="shared" si="108"/>
        <v>0.12605161769720516</v>
      </c>
      <c r="BF175" s="77">
        <f t="shared" si="99"/>
        <v>0.11405552763436445</v>
      </c>
      <c r="BG175" s="23"/>
      <c r="BH175" s="23"/>
      <c r="BI175" s="23"/>
      <c r="BJ175" s="23"/>
      <c r="BK175" s="23"/>
      <c r="BL175" s="23"/>
      <c r="BM175" s="23"/>
    </row>
    <row r="176" spans="1:65" ht="15.75" customHeight="1" x14ac:dyDescent="0.4">
      <c r="A176" s="57">
        <v>46050</v>
      </c>
      <c r="B176" s="20">
        <v>18.600999999999999</v>
      </c>
      <c r="C176" s="20">
        <v>19.536000000000001</v>
      </c>
      <c r="D176" s="20">
        <v>20.25</v>
      </c>
      <c r="E176" s="20">
        <v>20.555</v>
      </c>
      <c r="F176" s="20">
        <v>20.843</v>
      </c>
      <c r="G176" s="20">
        <v>21.338000000000001</v>
      </c>
      <c r="H176" s="58">
        <v>21.507000000000001</v>
      </c>
      <c r="I176" s="59">
        <f t="shared" si="121"/>
        <v>18.843407407407408</v>
      </c>
      <c r="J176" s="59">
        <f t="shared" si="122"/>
        <v>19.721111111111114</v>
      </c>
      <c r="K176" s="60">
        <v>20</v>
      </c>
      <c r="L176" s="61">
        <f t="shared" si="93"/>
        <v>3.7037037037037035E-2</v>
      </c>
      <c r="M176" s="20">
        <v>14.54</v>
      </c>
      <c r="N176" s="62">
        <v>16.350000000000001</v>
      </c>
      <c r="O176" s="20">
        <v>19.3</v>
      </c>
      <c r="P176" s="20">
        <v>21.72</v>
      </c>
      <c r="Q176" s="20">
        <v>23.02</v>
      </c>
      <c r="R176" s="63">
        <f t="shared" si="111"/>
        <v>10.129999999999995</v>
      </c>
      <c r="S176" s="64">
        <f t="shared" si="109"/>
        <v>0</v>
      </c>
      <c r="T176" s="65">
        <f t="shared" si="120"/>
        <v>0.88929663608562681</v>
      </c>
      <c r="U176" s="65">
        <f t="shared" si="120"/>
        <v>0.84715025906735753</v>
      </c>
      <c r="V176" s="65">
        <f t="shared" si="112"/>
        <v>0.75276243093922668</v>
      </c>
      <c r="W176" s="65">
        <f t="shared" si="113"/>
        <v>0.71025195482189407</v>
      </c>
      <c r="X176" s="61">
        <f t="shared" si="114"/>
        <v>5.026611472501491E-2</v>
      </c>
      <c r="Y176" s="66">
        <f t="shared" si="115"/>
        <v>4.6314765263926139E-2</v>
      </c>
      <c r="Z176" s="61">
        <f t="shared" si="116"/>
        <v>4.6578821161542001E-2</v>
      </c>
      <c r="AA176" s="67">
        <f t="shared" si="117"/>
        <v>18.843407407407408</v>
      </c>
      <c r="AB176" s="68">
        <f t="shared" si="118"/>
        <v>0.13767584097859312</v>
      </c>
      <c r="AC176" s="69">
        <f t="shared" si="119"/>
        <v>0.15250198210442853</v>
      </c>
      <c r="AD176" s="70">
        <f>_xlfn.PERCENTILE.EXC(AC176:$AC$5675,0.5)</f>
        <v>8.6848884694046585E-2</v>
      </c>
      <c r="AE176" s="70">
        <f>_xlfn.PERCENTILE.EXC($AC176:AC$5675,0.35)</f>
        <v>5.0599472535245063E-2</v>
      </c>
      <c r="AF176" s="71">
        <f t="shared" si="105"/>
        <v>2.0950627457589032E-2</v>
      </c>
      <c r="AG176" s="70">
        <f t="shared" si="106"/>
        <v>-0.19198182511420461</v>
      </c>
      <c r="AH176" s="70">
        <f t="shared" si="107"/>
        <v>-0.23906962545163321</v>
      </c>
      <c r="AI176" s="61" t="str">
        <f t="shared" si="95"/>
        <v>Short VOL</v>
      </c>
      <c r="AJ176" s="68" t="str">
        <f t="shared" si="96"/>
        <v>Short VOL</v>
      </c>
      <c r="AK176" s="72" t="str">
        <f t="shared" si="97"/>
        <v>00631L</v>
      </c>
      <c r="AL176" s="73">
        <f t="shared" si="24"/>
        <v>1</v>
      </c>
      <c r="AM176" s="72" t="str">
        <f t="shared" si="101"/>
        <v>00631L</v>
      </c>
      <c r="AN176" s="73">
        <f t="shared" si="25"/>
        <v>1</v>
      </c>
      <c r="AO176" s="74" t="str">
        <f t="shared" si="94"/>
        <v>00631L</v>
      </c>
      <c r="AP176" s="20">
        <f t="shared" si="26"/>
        <v>1</v>
      </c>
      <c r="AQ176" s="74" t="str">
        <f t="shared" si="104"/>
        <v>00631L</v>
      </c>
      <c r="AR176" s="20">
        <f t="shared" si="28"/>
        <v>1</v>
      </c>
      <c r="AS176" s="74" t="str">
        <f t="shared" si="98"/>
        <v>00631L</v>
      </c>
      <c r="AT176" s="20">
        <f t="shared" si="30"/>
        <v>1</v>
      </c>
      <c r="AU176" s="74" t="str">
        <f t="shared" ref="AU176:AU239" si="123">IF(AC176&gt;AF176,"00631L",IF(AC176&lt;AG176,"Cash","00635U"))</f>
        <v>00631L</v>
      </c>
      <c r="AV176" s="20">
        <f t="shared" si="32"/>
        <v>1</v>
      </c>
      <c r="AW176" s="74" t="str">
        <f t="shared" ref="AW176:AW239" si="124">IF(AC176&gt;AE176,"00631L",IF(AC176&lt;AH176,"00631L","00635U"))</f>
        <v>00631L</v>
      </c>
      <c r="AX176" s="20">
        <f t="shared" si="34"/>
        <v>1</v>
      </c>
      <c r="AY176" s="20">
        <f t="shared" si="92"/>
        <v>0</v>
      </c>
      <c r="AZ176" s="57">
        <v>46051</v>
      </c>
      <c r="BA176" s="75">
        <v>74.400000000000006</v>
      </c>
      <c r="BB176" s="33">
        <v>74.2</v>
      </c>
      <c r="BC176" s="76">
        <f t="shared" si="102"/>
        <v>65.331000000000003</v>
      </c>
      <c r="BD176" s="76">
        <f t="shared" si="103"/>
        <v>65.505166666666668</v>
      </c>
      <c r="BE176" s="77">
        <f t="shared" si="108"/>
        <v>0.1357548483874424</v>
      </c>
      <c r="BF176" s="77">
        <f t="shared" si="99"/>
        <v>0.13578827115418385</v>
      </c>
      <c r="BG176" s="23"/>
      <c r="BH176" s="23"/>
      <c r="BI176" s="23"/>
      <c r="BJ176" s="23"/>
      <c r="BK176" s="23"/>
      <c r="BL176" s="23"/>
      <c r="BM176" s="23"/>
    </row>
    <row r="177" spans="1:65" ht="15.75" customHeight="1" x14ac:dyDescent="0.4">
      <c r="A177" s="57">
        <v>46049</v>
      </c>
      <c r="B177" s="20">
        <v>18.594000000000001</v>
      </c>
      <c r="C177" s="20">
        <v>19.524999999999999</v>
      </c>
      <c r="D177" s="20">
        <v>20.190999999999999</v>
      </c>
      <c r="E177" s="20">
        <v>20.550999999999998</v>
      </c>
      <c r="F177" s="20">
        <v>20.843</v>
      </c>
      <c r="G177" s="20">
        <v>21.3</v>
      </c>
      <c r="H177" s="58">
        <v>21.472000000000001</v>
      </c>
      <c r="I177" s="59">
        <f t="shared" si="121"/>
        <v>18.800888888888888</v>
      </c>
      <c r="J177" s="59">
        <f t="shared" si="122"/>
        <v>19.672999999999998</v>
      </c>
      <c r="K177" s="60">
        <v>21</v>
      </c>
      <c r="L177" s="61">
        <f t="shared" si="93"/>
        <v>3.7037037037037035E-2</v>
      </c>
      <c r="M177" s="20">
        <v>14.85</v>
      </c>
      <c r="N177" s="62">
        <v>16.350000000000001</v>
      </c>
      <c r="O177" s="20">
        <v>19.22</v>
      </c>
      <c r="P177" s="20">
        <v>21.75</v>
      </c>
      <c r="Q177" s="20">
        <v>22.97</v>
      </c>
      <c r="R177" s="63">
        <f t="shared" si="111"/>
        <v>9.769999999999996</v>
      </c>
      <c r="S177" s="64">
        <f t="shared" si="109"/>
        <v>1.2383900928792747E-2</v>
      </c>
      <c r="T177" s="65">
        <f t="shared" si="120"/>
        <v>0.90825688073394484</v>
      </c>
      <c r="U177" s="65">
        <f t="shared" si="120"/>
        <v>0.85067637877211255</v>
      </c>
      <c r="V177" s="65">
        <f t="shared" si="112"/>
        <v>0.75172413793103454</v>
      </c>
      <c r="W177" s="65">
        <f t="shared" si="113"/>
        <v>0.7117979973878974</v>
      </c>
      <c r="X177" s="61">
        <f t="shared" si="114"/>
        <v>5.0069915026352441E-2</v>
      </c>
      <c r="Y177" s="66">
        <f t="shared" si="115"/>
        <v>4.4815337453165439E-2</v>
      </c>
      <c r="Z177" s="61">
        <f t="shared" si="116"/>
        <v>4.6386695664507531E-2</v>
      </c>
      <c r="AA177" s="67">
        <f t="shared" si="117"/>
        <v>18.800888888888892</v>
      </c>
      <c r="AB177" s="68">
        <f t="shared" si="118"/>
        <v>0.13724770642201833</v>
      </c>
      <c r="AC177" s="69">
        <f t="shared" si="119"/>
        <v>0.14990146109412172</v>
      </c>
      <c r="AD177" s="70">
        <f>_xlfn.PERCENTILE.EXC(AC177:$AC$5675,0.5)</f>
        <v>8.6845437781875603E-2</v>
      </c>
      <c r="AE177" s="70">
        <f>_xlfn.PERCENTILE.EXC($AC177:AC$5675,0.35)</f>
        <v>5.0595978558342664E-2</v>
      </c>
      <c r="AF177" s="71">
        <f t="shared" si="105"/>
        <v>2.0950627457589032E-2</v>
      </c>
      <c r="AG177" s="70">
        <f t="shared" si="106"/>
        <v>-0.19198182511420461</v>
      </c>
      <c r="AH177" s="70">
        <f t="shared" si="107"/>
        <v>-0.23906962545163321</v>
      </c>
      <c r="AI177" s="61" t="str">
        <f t="shared" si="95"/>
        <v>Short VOL</v>
      </c>
      <c r="AJ177" s="68" t="str">
        <f t="shared" si="96"/>
        <v>Short VOL</v>
      </c>
      <c r="AK177" s="72" t="str">
        <f t="shared" si="97"/>
        <v>00631L</v>
      </c>
      <c r="AL177" s="73">
        <f t="shared" si="24"/>
        <v>1</v>
      </c>
      <c r="AM177" s="72" t="str">
        <f t="shared" si="101"/>
        <v>00631L</v>
      </c>
      <c r="AN177" s="73">
        <f t="shared" si="25"/>
        <v>1</v>
      </c>
      <c r="AO177" s="74" t="str">
        <f t="shared" si="94"/>
        <v>00631L</v>
      </c>
      <c r="AP177" s="20">
        <f t="shared" si="26"/>
        <v>1</v>
      </c>
      <c r="AQ177" s="74" t="str">
        <f t="shared" si="104"/>
        <v>00631L</v>
      </c>
      <c r="AR177" s="20">
        <f t="shared" si="28"/>
        <v>1</v>
      </c>
      <c r="AS177" s="74" t="str">
        <f t="shared" si="98"/>
        <v>00631L</v>
      </c>
      <c r="AT177" s="20">
        <f t="shared" si="30"/>
        <v>1</v>
      </c>
      <c r="AU177" s="74" t="str">
        <f t="shared" si="123"/>
        <v>00631L</v>
      </c>
      <c r="AV177" s="20">
        <f t="shared" si="32"/>
        <v>1</v>
      </c>
      <c r="AW177" s="74" t="str">
        <f t="shared" si="124"/>
        <v>00631L</v>
      </c>
      <c r="AX177" s="20">
        <f t="shared" si="34"/>
        <v>1</v>
      </c>
      <c r="AY177" s="20">
        <f t="shared" si="92"/>
        <v>0</v>
      </c>
      <c r="AZ177" s="57">
        <v>46050</v>
      </c>
      <c r="BA177" s="75">
        <v>73.55</v>
      </c>
      <c r="BB177" s="33">
        <v>73.05</v>
      </c>
      <c r="BC177" s="76">
        <f t="shared" si="102"/>
        <v>65.163500000000013</v>
      </c>
      <c r="BD177" s="76">
        <f t="shared" si="103"/>
        <v>65.32016666666668</v>
      </c>
      <c r="BE177" s="77">
        <f t="shared" si="108"/>
        <v>0.12102634143347092</v>
      </c>
      <c r="BF177" s="77">
        <f t="shared" si="99"/>
        <v>0.12599222802554569</v>
      </c>
      <c r="BG177" s="23"/>
      <c r="BH177" s="23"/>
      <c r="BI177" s="23"/>
      <c r="BJ177" s="23"/>
      <c r="BK177" s="23"/>
      <c r="BL177" s="23"/>
      <c r="BM177" s="23"/>
    </row>
    <row r="178" spans="1:65" ht="15.75" customHeight="1" x14ac:dyDescent="0.4">
      <c r="A178" s="57">
        <v>46048</v>
      </c>
      <c r="B178" s="20">
        <v>18.274999999999999</v>
      </c>
      <c r="C178" s="20">
        <v>19.234000000000002</v>
      </c>
      <c r="D178" s="20">
        <v>20.024999999999999</v>
      </c>
      <c r="E178" s="20">
        <v>20.428999999999998</v>
      </c>
      <c r="F178" s="20">
        <v>20.687000000000001</v>
      </c>
      <c r="G178" s="20">
        <v>21.175000000000001</v>
      </c>
      <c r="H178" s="58">
        <v>21.375</v>
      </c>
      <c r="I178" s="59">
        <f t="shared" si="121"/>
        <v>18.452592592592591</v>
      </c>
      <c r="J178" s="59">
        <f t="shared" si="122"/>
        <v>19.380481481481482</v>
      </c>
      <c r="K178" s="60">
        <v>22</v>
      </c>
      <c r="L178" s="61">
        <f t="shared" si="93"/>
        <v>3.7037037037037035E-2</v>
      </c>
      <c r="M178" s="20">
        <v>15.05</v>
      </c>
      <c r="N178" s="62">
        <v>16.149999999999999</v>
      </c>
      <c r="O178" s="20">
        <v>19.07</v>
      </c>
      <c r="P178" s="20">
        <v>21.6</v>
      </c>
      <c r="Q178" s="20">
        <v>22.85</v>
      </c>
      <c r="R178" s="63">
        <f t="shared" si="111"/>
        <v>9.4700000000000024</v>
      </c>
      <c r="S178" s="64">
        <f t="shared" si="109"/>
        <v>3.7290242386574719E-3</v>
      </c>
      <c r="T178" s="65">
        <f t="shared" si="120"/>
        <v>0.93188854489164097</v>
      </c>
      <c r="U178" s="65">
        <f t="shared" si="120"/>
        <v>0.84687991609858404</v>
      </c>
      <c r="V178" s="65">
        <f t="shared" si="112"/>
        <v>0.74768518518518512</v>
      </c>
      <c r="W178" s="65">
        <f t="shared" si="113"/>
        <v>0.70678336980306333</v>
      </c>
      <c r="X178" s="61">
        <f t="shared" si="114"/>
        <v>5.2476060191518646E-2</v>
      </c>
      <c r="Y178" s="66">
        <f t="shared" si="115"/>
        <v>4.6306720838024451E-2</v>
      </c>
      <c r="Z178" s="61">
        <f t="shared" si="116"/>
        <v>5.02850146521618E-2</v>
      </c>
      <c r="AA178" s="67">
        <f t="shared" si="117"/>
        <v>18.452592592592591</v>
      </c>
      <c r="AB178" s="68">
        <f t="shared" si="118"/>
        <v>0.13157894736842107</v>
      </c>
      <c r="AC178" s="69">
        <f t="shared" si="119"/>
        <v>0.14257539273019151</v>
      </c>
      <c r="AD178" s="70">
        <f>_xlfn.PERCENTILE.EXC(AC178:$AC$5675,0.5)</f>
        <v>8.681866550487749E-2</v>
      </c>
      <c r="AE178" s="70">
        <f>_xlfn.PERCENTILE.EXC($AC178:AC$5675,0.35)</f>
        <v>5.0579796896926488E-2</v>
      </c>
      <c r="AF178" s="71">
        <f t="shared" si="105"/>
        <v>2.0950627457589032E-2</v>
      </c>
      <c r="AG178" s="70">
        <f t="shared" si="106"/>
        <v>-0.19198182511420461</v>
      </c>
      <c r="AH178" s="70">
        <f t="shared" si="107"/>
        <v>-0.23906962545163321</v>
      </c>
      <c r="AI178" s="61" t="str">
        <f t="shared" si="95"/>
        <v>Short VOL</v>
      </c>
      <c r="AJ178" s="68" t="str">
        <f t="shared" si="96"/>
        <v>Short VOL</v>
      </c>
      <c r="AK178" s="72" t="str">
        <f t="shared" si="97"/>
        <v>00631L</v>
      </c>
      <c r="AL178" s="73">
        <f t="shared" si="24"/>
        <v>1</v>
      </c>
      <c r="AM178" s="72" t="str">
        <f t="shared" si="101"/>
        <v>00631L</v>
      </c>
      <c r="AN178" s="73">
        <f t="shared" si="25"/>
        <v>1</v>
      </c>
      <c r="AO178" s="74" t="str">
        <f t="shared" si="94"/>
        <v>00631L</v>
      </c>
      <c r="AP178" s="20">
        <f t="shared" si="26"/>
        <v>1</v>
      </c>
      <c r="AQ178" s="74" t="str">
        <f t="shared" si="104"/>
        <v>00631L</v>
      </c>
      <c r="AR178" s="20">
        <f t="shared" si="28"/>
        <v>1</v>
      </c>
      <c r="AS178" s="74" t="str">
        <f t="shared" si="98"/>
        <v>00631L</v>
      </c>
      <c r="AT178" s="20">
        <f t="shared" si="30"/>
        <v>1</v>
      </c>
      <c r="AU178" s="74" t="str">
        <f t="shared" si="123"/>
        <v>00631L</v>
      </c>
      <c r="AV178" s="20">
        <f t="shared" si="32"/>
        <v>1</v>
      </c>
      <c r="AW178" s="74" t="str">
        <f t="shared" si="124"/>
        <v>00631L</v>
      </c>
      <c r="AX178" s="20">
        <f t="shared" si="34"/>
        <v>1</v>
      </c>
      <c r="AY178" s="20">
        <f t="shared" si="92"/>
        <v>0</v>
      </c>
      <c r="AZ178" s="57">
        <v>46049</v>
      </c>
      <c r="BA178" s="75">
        <v>72.400000000000006</v>
      </c>
      <c r="BB178" s="33">
        <v>72.25</v>
      </c>
      <c r="BC178" s="76">
        <f t="shared" si="102"/>
        <v>65.025166666666678</v>
      </c>
      <c r="BD178" s="76">
        <f t="shared" si="103"/>
        <v>65.152666666666676</v>
      </c>
      <c r="BE178" s="77">
        <f t="shared" si="108"/>
        <v>0.11110826321091045</v>
      </c>
      <c r="BF178" s="77">
        <f t="shared" si="99"/>
        <v>0.11123617350018923</v>
      </c>
      <c r="BG178" s="23"/>
      <c r="BH178" s="23"/>
      <c r="BI178" s="23"/>
      <c r="BJ178" s="23"/>
      <c r="BK178" s="23"/>
      <c r="BL178" s="23"/>
      <c r="BM178" s="23"/>
    </row>
    <row r="179" spans="1:65" ht="15.75" customHeight="1" x14ac:dyDescent="0.4">
      <c r="A179" s="57">
        <v>46045</v>
      </c>
      <c r="B179" s="20">
        <v>18.346</v>
      </c>
      <c r="C179" s="20">
        <v>19.236999999999998</v>
      </c>
      <c r="D179" s="20">
        <v>19.949000000000002</v>
      </c>
      <c r="E179" s="20">
        <v>20.321000000000002</v>
      </c>
      <c r="F179" s="20">
        <v>20.599</v>
      </c>
      <c r="G179" s="20">
        <v>21.056999999999999</v>
      </c>
      <c r="H179" s="58">
        <v>21.274999999999999</v>
      </c>
      <c r="I179" s="59">
        <f t="shared" si="121"/>
        <v>18.411999999999999</v>
      </c>
      <c r="J179" s="59">
        <f t="shared" si="122"/>
        <v>19.28974074074074</v>
      </c>
      <c r="K179" s="60">
        <v>25</v>
      </c>
      <c r="L179" s="61">
        <f t="shared" si="93"/>
        <v>3.7037037037037035E-2</v>
      </c>
      <c r="M179" s="20">
        <v>15</v>
      </c>
      <c r="N179" s="62">
        <v>16.09</v>
      </c>
      <c r="O179" s="20">
        <v>19.149999999999999</v>
      </c>
      <c r="P179" s="20">
        <v>21.53</v>
      </c>
      <c r="Q179" s="20">
        <v>22.82</v>
      </c>
      <c r="R179" s="63">
        <f t="shared" si="111"/>
        <v>9.59</v>
      </c>
      <c r="S179" s="64">
        <f t="shared" si="109"/>
        <v>2.8772378516623995E-2</v>
      </c>
      <c r="T179" s="65">
        <f t="shared" si="120"/>
        <v>0.93225605966438785</v>
      </c>
      <c r="U179" s="65">
        <f t="shared" si="120"/>
        <v>0.84020887728459537</v>
      </c>
      <c r="V179" s="65">
        <f t="shared" si="112"/>
        <v>0.74732930794240593</v>
      </c>
      <c r="W179" s="65">
        <f t="shared" si="113"/>
        <v>0.70508326029798418</v>
      </c>
      <c r="X179" s="61">
        <f t="shared" si="114"/>
        <v>4.8566445001635136E-2</v>
      </c>
      <c r="Y179" s="66">
        <f t="shared" si="115"/>
        <v>4.6946508537965503E-2</v>
      </c>
      <c r="Z179" s="61">
        <f t="shared" si="116"/>
        <v>4.7672210555113025E-2</v>
      </c>
      <c r="AA179" s="67">
        <f t="shared" si="117"/>
        <v>18.411999999999999</v>
      </c>
      <c r="AB179" s="68">
        <f t="shared" si="118"/>
        <v>0.14021131137352394</v>
      </c>
      <c r="AC179" s="69">
        <f t="shared" si="119"/>
        <v>0.14431323803604718</v>
      </c>
      <c r="AD179" s="70">
        <f>_xlfn.PERCENTILE.EXC(AC179:$AC$5675,0.5)</f>
        <v>8.6791893227879377E-2</v>
      </c>
      <c r="AE179" s="70">
        <f>_xlfn.PERCENTILE.EXC($AC179:AC$5675,0.35)</f>
        <v>5.0563615235510312E-2</v>
      </c>
      <c r="AF179" s="71">
        <f t="shared" si="105"/>
        <v>2.0950627457589032E-2</v>
      </c>
      <c r="AG179" s="70">
        <f t="shared" si="106"/>
        <v>-0.19198182511420461</v>
      </c>
      <c r="AH179" s="70">
        <f t="shared" si="107"/>
        <v>-0.23906962545163321</v>
      </c>
      <c r="AI179" s="61" t="str">
        <f t="shared" si="95"/>
        <v>Short VOL</v>
      </c>
      <c r="AJ179" s="68" t="str">
        <f t="shared" si="96"/>
        <v>Short VOL</v>
      </c>
      <c r="AK179" s="72" t="str">
        <f t="shared" si="97"/>
        <v>00631L</v>
      </c>
      <c r="AL179" s="73">
        <f t="shared" si="24"/>
        <v>1</v>
      </c>
      <c r="AM179" s="72" t="str">
        <f t="shared" si="101"/>
        <v>00631L</v>
      </c>
      <c r="AN179" s="73">
        <f t="shared" si="25"/>
        <v>1</v>
      </c>
      <c r="AO179" s="74" t="str">
        <f t="shared" si="94"/>
        <v>00631L</v>
      </c>
      <c r="AP179" s="20">
        <f t="shared" si="26"/>
        <v>1</v>
      </c>
      <c r="AQ179" s="74" t="str">
        <f t="shared" si="104"/>
        <v>00631L</v>
      </c>
      <c r="AR179" s="20">
        <f t="shared" si="28"/>
        <v>1</v>
      </c>
      <c r="AS179" s="74" t="str">
        <f t="shared" si="98"/>
        <v>00631L</v>
      </c>
      <c r="AT179" s="20">
        <f t="shared" si="30"/>
        <v>1</v>
      </c>
      <c r="AU179" s="74" t="str">
        <f t="shared" si="123"/>
        <v>00631L</v>
      </c>
      <c r="AV179" s="20">
        <f t="shared" si="32"/>
        <v>1</v>
      </c>
      <c r="AW179" s="74" t="str">
        <f t="shared" si="124"/>
        <v>00631L</v>
      </c>
      <c r="AX179" s="20">
        <f t="shared" si="34"/>
        <v>1</v>
      </c>
      <c r="AY179" s="20">
        <f t="shared" si="92"/>
        <v>0</v>
      </c>
      <c r="AZ179" s="57">
        <v>46048</v>
      </c>
      <c r="BA179" s="75">
        <v>72.25</v>
      </c>
      <c r="BB179" s="33">
        <v>72.25</v>
      </c>
      <c r="BC179" s="76">
        <f t="shared" si="102"/>
        <v>64.894333333333336</v>
      </c>
      <c r="BD179" s="76">
        <f t="shared" si="103"/>
        <v>65.025166666666678</v>
      </c>
      <c r="BE179" s="77">
        <f t="shared" si="108"/>
        <v>0.11334836631857939</v>
      </c>
      <c r="BF179" s="77">
        <f t="shared" si="99"/>
        <v>0.11110826321091045</v>
      </c>
      <c r="BG179" s="23"/>
      <c r="BH179" s="23"/>
      <c r="BI179" s="23"/>
      <c r="BJ179" s="23"/>
      <c r="BK179" s="23"/>
      <c r="BL179" s="23"/>
      <c r="BM179" s="23"/>
    </row>
    <row r="180" spans="1:65" ht="15.75" customHeight="1" x14ac:dyDescent="0.4">
      <c r="A180" s="57">
        <v>46044</v>
      </c>
      <c r="B180" s="20">
        <v>17.98</v>
      </c>
      <c r="C180" s="20">
        <v>19.003</v>
      </c>
      <c r="D180" s="20">
        <v>19.763999999999999</v>
      </c>
      <c r="E180" s="20">
        <v>20.207000000000001</v>
      </c>
      <c r="F180" s="20">
        <v>20.501000000000001</v>
      </c>
      <c r="G180" s="20">
        <v>20.983000000000001</v>
      </c>
      <c r="H180" s="58">
        <v>21.22</v>
      </c>
      <c r="I180" s="59">
        <f t="shared" si="121"/>
        <v>18.017888888888891</v>
      </c>
      <c r="J180" s="59">
        <f t="shared" si="122"/>
        <v>19.031185185185187</v>
      </c>
      <c r="K180" s="60">
        <v>26</v>
      </c>
      <c r="L180" s="61">
        <f t="shared" si="93"/>
        <v>3.7037037037037035E-2</v>
      </c>
      <c r="M180" s="20">
        <v>14.38</v>
      </c>
      <c r="N180" s="62">
        <v>15.64</v>
      </c>
      <c r="O180" s="20">
        <v>18.75</v>
      </c>
      <c r="P180" s="20">
        <v>21.27</v>
      </c>
      <c r="Q180" s="20">
        <v>22.63</v>
      </c>
      <c r="R180" s="63">
        <f t="shared" si="111"/>
        <v>9.9999999999999929</v>
      </c>
      <c r="S180" s="64">
        <f t="shared" si="109"/>
        <v>-7.4556213017751366E-2</v>
      </c>
      <c r="T180" s="65">
        <f t="shared" si="120"/>
        <v>0.91943734015345269</v>
      </c>
      <c r="U180" s="65">
        <f t="shared" si="120"/>
        <v>0.83413333333333339</v>
      </c>
      <c r="V180" s="65">
        <f t="shared" si="112"/>
        <v>0.73530794546309364</v>
      </c>
      <c r="W180" s="65">
        <f t="shared" si="113"/>
        <v>0.69111798497569599</v>
      </c>
      <c r="X180" s="61">
        <f t="shared" si="114"/>
        <v>5.6896551724137913E-2</v>
      </c>
      <c r="Y180" s="66">
        <f t="shared" si="115"/>
        <v>5.0131142673330929E-2</v>
      </c>
      <c r="Z180" s="61">
        <f t="shared" si="116"/>
        <v>5.6238347485934759E-2</v>
      </c>
      <c r="AA180" s="67">
        <f t="shared" si="117"/>
        <v>18.017888888888891</v>
      </c>
      <c r="AB180" s="68">
        <f t="shared" si="118"/>
        <v>0.14961636828644501</v>
      </c>
      <c r="AC180" s="69">
        <f t="shared" si="119"/>
        <v>0.15203893151463491</v>
      </c>
      <c r="AD180" s="70">
        <f>_xlfn.PERCENTILE.EXC(AC180:$AC$5675,0.5)</f>
        <v>8.6751309302051827E-2</v>
      </c>
      <c r="AE180" s="70">
        <f>_xlfn.PERCENTILE.EXC($AC180:AC$5675,0.35)</f>
        <v>5.0548189595374771E-2</v>
      </c>
      <c r="AF180" s="71">
        <f t="shared" si="105"/>
        <v>2.0950627457589032E-2</v>
      </c>
      <c r="AG180" s="70">
        <f t="shared" si="106"/>
        <v>-0.19198182511420461</v>
      </c>
      <c r="AH180" s="70">
        <f t="shared" si="107"/>
        <v>-0.23906962545163321</v>
      </c>
      <c r="AI180" s="61" t="str">
        <f t="shared" si="95"/>
        <v>Short VOL</v>
      </c>
      <c r="AJ180" s="68" t="str">
        <f t="shared" si="96"/>
        <v>Short VOL</v>
      </c>
      <c r="AK180" s="72" t="str">
        <f t="shared" si="97"/>
        <v>00631L</v>
      </c>
      <c r="AL180" s="73">
        <f t="shared" si="24"/>
        <v>1</v>
      </c>
      <c r="AM180" s="72" t="str">
        <f t="shared" si="101"/>
        <v>00631L</v>
      </c>
      <c r="AN180" s="73">
        <f t="shared" si="25"/>
        <v>1</v>
      </c>
      <c r="AO180" s="74" t="str">
        <f t="shared" si="94"/>
        <v>00631L</v>
      </c>
      <c r="AP180" s="20">
        <f t="shared" si="26"/>
        <v>1</v>
      </c>
      <c r="AQ180" s="74" t="str">
        <f t="shared" si="104"/>
        <v>00631L</v>
      </c>
      <c r="AR180" s="20">
        <f t="shared" si="28"/>
        <v>1</v>
      </c>
      <c r="AS180" s="74" t="str">
        <f t="shared" si="98"/>
        <v>00631L</v>
      </c>
      <c r="AT180" s="20">
        <f t="shared" si="30"/>
        <v>1</v>
      </c>
      <c r="AU180" s="74" t="str">
        <f t="shared" si="123"/>
        <v>00631L</v>
      </c>
      <c r="AV180" s="20">
        <f t="shared" si="32"/>
        <v>1</v>
      </c>
      <c r="AW180" s="74" t="str">
        <f t="shared" si="124"/>
        <v>00631L</v>
      </c>
      <c r="AX180" s="20">
        <f t="shared" si="34"/>
        <v>1</v>
      </c>
      <c r="AY180" s="20">
        <f t="shared" si="92"/>
        <v>0</v>
      </c>
      <c r="AZ180" s="57">
        <v>46045</v>
      </c>
      <c r="BA180" s="75">
        <v>72.099999999999994</v>
      </c>
      <c r="BB180" s="33">
        <v>71.8</v>
      </c>
      <c r="BC180" s="76">
        <f t="shared" si="102"/>
        <v>64.763500000000008</v>
      </c>
      <c r="BD180" s="76">
        <f t="shared" si="103"/>
        <v>64.891833333333338</v>
      </c>
      <c r="BE180" s="77">
        <f t="shared" si="108"/>
        <v>0.10864916195079001</v>
      </c>
      <c r="BF180" s="77">
        <f t="shared" si="99"/>
        <v>0.11107971984147963</v>
      </c>
      <c r="BG180" s="23"/>
      <c r="BH180" s="23"/>
      <c r="BI180" s="23"/>
      <c r="BJ180" s="23"/>
      <c r="BK180" s="23"/>
      <c r="BL180" s="23"/>
      <c r="BM180" s="23"/>
    </row>
    <row r="181" spans="1:65" ht="15.75" customHeight="1" x14ac:dyDescent="0.4">
      <c r="A181" s="78">
        <v>46043</v>
      </c>
      <c r="B181" s="79">
        <v>18.41</v>
      </c>
      <c r="C181" s="79">
        <v>19.3</v>
      </c>
      <c r="D181" s="79">
        <v>19.983000000000001</v>
      </c>
      <c r="E181" s="79">
        <v>20.398</v>
      </c>
      <c r="F181" s="79">
        <v>20.603999999999999</v>
      </c>
      <c r="G181" s="79">
        <v>21.074000000000002</v>
      </c>
      <c r="H181" s="80">
        <v>21.251000000000001</v>
      </c>
      <c r="I181" s="81">
        <f t="shared" si="121"/>
        <v>18.41</v>
      </c>
      <c r="J181" s="81">
        <f t="shared" si="122"/>
        <v>19.3</v>
      </c>
      <c r="K181" s="82">
        <v>27</v>
      </c>
      <c r="L181" s="83">
        <f t="shared" si="93"/>
        <v>3.7037037037037035E-2</v>
      </c>
      <c r="M181" s="20">
        <v>15.88</v>
      </c>
      <c r="N181" s="62">
        <v>16.899999999999999</v>
      </c>
      <c r="O181" s="20">
        <v>19.36</v>
      </c>
      <c r="P181" s="20">
        <v>21.62</v>
      </c>
      <c r="Q181" s="20">
        <v>22.79</v>
      </c>
      <c r="R181" s="63">
        <f t="shared" si="111"/>
        <v>8.2000000000000028</v>
      </c>
      <c r="S181" s="64">
        <f t="shared" si="109"/>
        <v>-0.15878546540567454</v>
      </c>
      <c r="T181" s="65">
        <f t="shared" si="120"/>
        <v>0.93964497041420136</v>
      </c>
      <c r="U181" s="65">
        <f t="shared" si="120"/>
        <v>0.87293388429752061</v>
      </c>
      <c r="V181" s="65">
        <f t="shared" si="112"/>
        <v>0.7816836262719703</v>
      </c>
      <c r="W181" s="65">
        <f t="shared" si="113"/>
        <v>0.74155331285651593</v>
      </c>
      <c r="X181" s="61">
        <f t="shared" si="114"/>
        <v>4.8343291689299323E-2</v>
      </c>
      <c r="Y181" s="66">
        <f t="shared" si="115"/>
        <v>4.1817825276988019E-2</v>
      </c>
      <c r="Z181" s="61">
        <f t="shared" si="116"/>
        <v>4.8343291689299323E-2</v>
      </c>
      <c r="AA181" s="67">
        <f t="shared" si="117"/>
        <v>18.41</v>
      </c>
      <c r="AB181" s="68">
        <f t="shared" si="118"/>
        <v>8.9349112426035604E-2</v>
      </c>
      <c r="AC181" s="69">
        <f t="shared" si="119"/>
        <v>8.9349112426035604E-2</v>
      </c>
      <c r="AD181" s="70">
        <f>_xlfn.PERCENTILE.EXC(AC181:$AC$5675,0.5)</f>
        <v>8.6710725376224276E-2</v>
      </c>
      <c r="AE181" s="70">
        <f>_xlfn.PERCENTILE.EXC($AC181:AC$5675,0.35)</f>
        <v>5.0537300082923085E-2</v>
      </c>
      <c r="AF181" s="71">
        <f t="shared" si="105"/>
        <v>2.0950627457589032E-2</v>
      </c>
      <c r="AG181" s="70">
        <f t="shared" si="106"/>
        <v>-0.19198182511420461</v>
      </c>
      <c r="AH181" s="70">
        <f t="shared" si="107"/>
        <v>-0.23906962545163321</v>
      </c>
      <c r="AI181" s="61" t="str">
        <f t="shared" si="95"/>
        <v>Short VOL</v>
      </c>
      <c r="AJ181" s="68" t="str">
        <f t="shared" si="96"/>
        <v>Short VOL</v>
      </c>
      <c r="AK181" s="72" t="str">
        <f t="shared" si="97"/>
        <v>00631L</v>
      </c>
      <c r="AL181" s="73">
        <f t="shared" si="24"/>
        <v>1</v>
      </c>
      <c r="AM181" s="72" t="str">
        <f t="shared" si="101"/>
        <v>00631L</v>
      </c>
      <c r="AN181" s="73">
        <f t="shared" si="25"/>
        <v>1</v>
      </c>
      <c r="AO181" s="74" t="str">
        <f t="shared" si="94"/>
        <v>00631L</v>
      </c>
      <c r="AP181" s="20">
        <f t="shared" si="26"/>
        <v>1</v>
      </c>
      <c r="AQ181" s="74" t="str">
        <f t="shared" si="104"/>
        <v>00631L</v>
      </c>
      <c r="AR181" s="20">
        <f t="shared" si="28"/>
        <v>1</v>
      </c>
      <c r="AS181" s="74" t="str">
        <f t="shared" si="98"/>
        <v>00631L</v>
      </c>
      <c r="AT181" s="20">
        <f t="shared" si="30"/>
        <v>1</v>
      </c>
      <c r="AU181" s="74" t="str">
        <f t="shared" si="123"/>
        <v>00631L</v>
      </c>
      <c r="AV181" s="20">
        <f t="shared" si="32"/>
        <v>1</v>
      </c>
      <c r="AW181" s="74" t="str">
        <f t="shared" si="124"/>
        <v>00631L</v>
      </c>
      <c r="AX181" s="20">
        <f t="shared" si="34"/>
        <v>1</v>
      </c>
      <c r="AY181" s="20">
        <f t="shared" si="92"/>
        <v>0</v>
      </c>
      <c r="AZ181" s="57">
        <v>46044</v>
      </c>
      <c r="BA181" s="75">
        <v>71.900000000000006</v>
      </c>
      <c r="BB181" s="33">
        <v>71.849999999999994</v>
      </c>
      <c r="BC181" s="76">
        <f t="shared" si="102"/>
        <v>64.622666666666674</v>
      </c>
      <c r="BD181" s="76">
        <f t="shared" si="103"/>
        <v>64.765166666666673</v>
      </c>
      <c r="BE181" s="77">
        <f t="shared" si="108"/>
        <v>0.11183898322569974</v>
      </c>
      <c r="BF181" s="77">
        <f t="shared" si="99"/>
        <v>0.11016467185292504</v>
      </c>
      <c r="BG181" s="23"/>
      <c r="BH181" s="23"/>
      <c r="BI181" s="23"/>
      <c r="BJ181" s="23"/>
      <c r="BK181" s="23"/>
      <c r="BL181" s="23"/>
      <c r="BM181" s="23"/>
    </row>
    <row r="182" spans="1:65" ht="15.75" customHeight="1" x14ac:dyDescent="0.4">
      <c r="A182" s="57">
        <v>46042</v>
      </c>
      <c r="B182" s="20">
        <v>20.222999999999999</v>
      </c>
      <c r="C182" s="20">
        <v>20.391999999999999</v>
      </c>
      <c r="D182" s="20">
        <v>20.449000000000002</v>
      </c>
      <c r="E182" s="20">
        <v>20.827999999999999</v>
      </c>
      <c r="F182" s="20">
        <v>20.995999999999999</v>
      </c>
      <c r="G182" s="20">
        <v>21.04</v>
      </c>
      <c r="H182" s="58">
        <v>21.391999999999999</v>
      </c>
      <c r="I182" s="59">
        <f t="shared" si="5"/>
        <v>20.391999999999999</v>
      </c>
      <c r="J182" s="59">
        <f t="shared" si="6"/>
        <v>20.449000000000002</v>
      </c>
      <c r="K182" s="60">
        <v>0</v>
      </c>
      <c r="L182" s="61">
        <f t="shared" si="93"/>
        <v>2.9411764705882353E-2</v>
      </c>
      <c r="M182" s="20">
        <v>19.93</v>
      </c>
      <c r="N182" s="62">
        <v>20.09</v>
      </c>
      <c r="O182" s="20">
        <v>21.28</v>
      </c>
      <c r="P182" s="20">
        <v>23.04</v>
      </c>
      <c r="Q182" s="20">
        <v>23.54</v>
      </c>
      <c r="R182" s="63">
        <f t="shared" si="111"/>
        <v>4.3000000000000043</v>
      </c>
      <c r="S182" s="64">
        <f t="shared" si="109"/>
        <v>0.26670870113493067</v>
      </c>
      <c r="T182" s="65">
        <f t="shared" si="120"/>
        <v>0.9920358387257342</v>
      </c>
      <c r="U182" s="65">
        <f t="shared" si="120"/>
        <v>0.94407894736842102</v>
      </c>
      <c r="V182" s="65">
        <f t="shared" si="112"/>
        <v>0.87196180555555558</v>
      </c>
      <c r="W182" s="65">
        <f t="shared" si="113"/>
        <v>0.85344095157179267</v>
      </c>
      <c r="X182" s="61">
        <f t="shared" si="114"/>
        <v>8.3568214409336147E-3</v>
      </c>
      <c r="Y182" s="66">
        <f t="shared" si="115"/>
        <v>2.7078932206644906E-2</v>
      </c>
      <c r="Z182" s="61">
        <f t="shared" si="116"/>
        <v>2.7952138093371008E-3</v>
      </c>
      <c r="AA182" s="67">
        <f t="shared" si="117"/>
        <v>20.391999999999999</v>
      </c>
      <c r="AB182" s="68">
        <f t="shared" si="118"/>
        <v>6.6202090592334057E-3</v>
      </c>
      <c r="AC182" s="69">
        <f t="shared" si="119"/>
        <v>1.5032354405176685E-2</v>
      </c>
      <c r="AD182" s="70">
        <f>_xlfn.PERCENTILE.EXC(AC182:$AC$5675,0.5)</f>
        <v>8.6582179730718634E-2</v>
      </c>
      <c r="AE182" s="70">
        <f>_xlfn.PERCENTILE.EXC($AC182:AC$5675,0.35)</f>
        <v>5.0526410570471393E-2</v>
      </c>
      <c r="AF182" s="71">
        <f t="shared" si="105"/>
        <v>2.0343637983762687E-2</v>
      </c>
      <c r="AG182" s="70">
        <f t="shared" si="106"/>
        <v>-0.19198182511420461</v>
      </c>
      <c r="AH182" s="70">
        <f t="shared" si="107"/>
        <v>-0.23906962545163321</v>
      </c>
      <c r="AI182" s="61" t="str">
        <f t="shared" si="95"/>
        <v>Safety</v>
      </c>
      <c r="AJ182" s="68" t="str">
        <f t="shared" si="96"/>
        <v>Safety</v>
      </c>
      <c r="AK182" s="72" t="str">
        <f t="shared" si="97"/>
        <v>00631L</v>
      </c>
      <c r="AL182" s="73">
        <f t="shared" si="24"/>
        <v>1</v>
      </c>
      <c r="AM182" s="72" t="str">
        <f t="shared" si="101"/>
        <v>00631L</v>
      </c>
      <c r="AN182" s="73">
        <f t="shared" si="25"/>
        <v>1</v>
      </c>
      <c r="AO182" s="74" t="str">
        <f t="shared" si="94"/>
        <v>00635U</v>
      </c>
      <c r="AP182" s="20">
        <f t="shared" si="26"/>
        <v>0</v>
      </c>
      <c r="AQ182" s="74" t="str">
        <f t="shared" si="104"/>
        <v>00631L</v>
      </c>
      <c r="AR182" s="20">
        <f t="shared" si="28"/>
        <v>1</v>
      </c>
      <c r="AS182" s="74" t="str">
        <f t="shared" si="98"/>
        <v>00631L</v>
      </c>
      <c r="AT182" s="20">
        <f t="shared" si="30"/>
        <v>1</v>
      </c>
      <c r="AU182" s="74" t="str">
        <f t="shared" si="123"/>
        <v>00635U</v>
      </c>
      <c r="AV182" s="20">
        <f t="shared" si="32"/>
        <v>0</v>
      </c>
      <c r="AW182" s="74" t="str">
        <f t="shared" si="124"/>
        <v>00635U</v>
      </c>
      <c r="AX182" s="20">
        <f t="shared" si="34"/>
        <v>0</v>
      </c>
      <c r="AY182" s="20">
        <f t="shared" si="92"/>
        <v>1</v>
      </c>
      <c r="AZ182" s="78">
        <v>46043</v>
      </c>
      <c r="BA182" s="85">
        <v>71.8</v>
      </c>
      <c r="BB182" s="33">
        <v>72.599999999999994</v>
      </c>
      <c r="BC182" s="76">
        <f t="shared" si="102"/>
        <v>64.488500000000016</v>
      </c>
      <c r="BD182" s="76">
        <f t="shared" si="103"/>
        <v>64.621833333333342</v>
      </c>
      <c r="BE182" s="77">
        <f t="shared" si="108"/>
        <v>0.12578211619125854</v>
      </c>
      <c r="BF182" s="77">
        <f t="shared" si="99"/>
        <v>0.11107958868390695</v>
      </c>
      <c r="BG182" s="23"/>
      <c r="BH182" s="23"/>
      <c r="BI182" s="23"/>
      <c r="BJ182" s="23"/>
      <c r="BK182" s="23"/>
      <c r="BL182" s="23"/>
      <c r="BM182" s="23"/>
    </row>
    <row r="183" spans="1:65" ht="15.75" customHeight="1" x14ac:dyDescent="0.4">
      <c r="A183" s="84">
        <v>46041</v>
      </c>
      <c r="B183" s="20">
        <v>16.638999999999999</v>
      </c>
      <c r="C183" s="20">
        <v>18.36</v>
      </c>
      <c r="D183" s="20">
        <v>19.16</v>
      </c>
      <c r="E183" s="20">
        <v>20.007000000000001</v>
      </c>
      <c r="F183" s="20">
        <v>20.446000000000002</v>
      </c>
      <c r="G183" s="20">
        <v>20.632000000000001</v>
      </c>
      <c r="H183" s="58">
        <v>21.177</v>
      </c>
      <c r="I183" s="59">
        <f t="shared" si="5"/>
        <v>18.309382352941174</v>
      </c>
      <c r="J183" s="59">
        <f t="shared" si="6"/>
        <v>19.136470588235294</v>
      </c>
      <c r="K183" s="60">
        <v>1</v>
      </c>
      <c r="L183" s="61">
        <f t="shared" si="93"/>
        <v>2.9411764705882353E-2</v>
      </c>
      <c r="M183" s="20">
        <v>12.09</v>
      </c>
      <c r="N183" s="62">
        <v>15.86</v>
      </c>
      <c r="O183" s="20">
        <v>18.989999999999998</v>
      </c>
      <c r="P183" s="20">
        <v>21.32</v>
      </c>
      <c r="Q183" s="20">
        <v>22.62</v>
      </c>
      <c r="R183" s="63">
        <f t="shared" si="111"/>
        <v>12.360000000000003</v>
      </c>
      <c r="S183" s="64">
        <f t="shared" si="109"/>
        <v>0</v>
      </c>
      <c r="T183" s="65">
        <f t="shared" si="120"/>
        <v>0.76229508196721318</v>
      </c>
      <c r="U183" s="65">
        <f t="shared" si="120"/>
        <v>0.8351764086361243</v>
      </c>
      <c r="V183" s="65">
        <f t="shared" si="112"/>
        <v>0.74390243902439024</v>
      </c>
      <c r="W183" s="65">
        <f t="shared" si="113"/>
        <v>0.70114942528735624</v>
      </c>
      <c r="X183" s="61">
        <f t="shared" si="114"/>
        <v>0.10343169661638321</v>
      </c>
      <c r="Y183" s="66">
        <f t="shared" si="115"/>
        <v>5.8479532163742597E-2</v>
      </c>
      <c r="Z183" s="61">
        <f t="shared" si="116"/>
        <v>4.5172918416948052E-2</v>
      </c>
      <c r="AA183" s="67">
        <f t="shared" si="117"/>
        <v>18.309382352941178</v>
      </c>
      <c r="AB183" s="68">
        <f t="shared" si="118"/>
        <v>4.9117276166456489E-2</v>
      </c>
      <c r="AC183" s="69">
        <f t="shared" si="119"/>
        <v>0.15443772717157495</v>
      </c>
      <c r="AD183" s="70">
        <f>_xlfn.PERCENTILE.EXC(AC183:$AC$5675,0.5)</f>
        <v>8.6710725376224276E-2</v>
      </c>
      <c r="AE183" s="70">
        <f>_xlfn.PERCENTILE.EXC($AC183:AC$5675,0.35)</f>
        <v>5.0546633950738822E-2</v>
      </c>
      <c r="AF183" s="71">
        <f t="shared" si="105"/>
        <v>2.0343637983762687E-2</v>
      </c>
      <c r="AG183" s="70">
        <f t="shared" si="106"/>
        <v>-0.19198182511420461</v>
      </c>
      <c r="AH183" s="70">
        <f t="shared" si="107"/>
        <v>-0.23906962545163321</v>
      </c>
      <c r="AI183" s="61" t="str">
        <f t="shared" si="95"/>
        <v>Short VOL</v>
      </c>
      <c r="AJ183" s="68" t="str">
        <f t="shared" si="96"/>
        <v>Short VOL</v>
      </c>
      <c r="AK183" s="72" t="str">
        <f t="shared" si="97"/>
        <v>00631L</v>
      </c>
      <c r="AL183" s="73">
        <f t="shared" si="24"/>
        <v>1</v>
      </c>
      <c r="AM183" s="72" t="str">
        <f t="shared" si="101"/>
        <v>00631L</v>
      </c>
      <c r="AN183" s="73">
        <f t="shared" si="25"/>
        <v>1</v>
      </c>
      <c r="AO183" s="74" t="str">
        <f t="shared" si="94"/>
        <v>00631L</v>
      </c>
      <c r="AP183" s="20">
        <f t="shared" si="26"/>
        <v>1</v>
      </c>
      <c r="AQ183" s="74" t="str">
        <f t="shared" si="104"/>
        <v>00631L</v>
      </c>
      <c r="AR183" s="20">
        <f t="shared" si="28"/>
        <v>1</v>
      </c>
      <c r="AS183" s="74" t="str">
        <f t="shared" si="98"/>
        <v>00631L</v>
      </c>
      <c r="AT183" s="20">
        <f t="shared" si="30"/>
        <v>1</v>
      </c>
      <c r="AU183" s="74" t="str">
        <f t="shared" si="123"/>
        <v>00631L</v>
      </c>
      <c r="AV183" s="20">
        <f t="shared" si="32"/>
        <v>1</v>
      </c>
      <c r="AW183" s="74" t="str">
        <f t="shared" si="124"/>
        <v>00631L</v>
      </c>
      <c r="AX183" s="20">
        <f t="shared" si="34"/>
        <v>1</v>
      </c>
      <c r="AY183" s="20">
        <f t="shared" si="92"/>
        <v>0</v>
      </c>
      <c r="AZ183" s="57">
        <v>46042</v>
      </c>
      <c r="BA183" s="75">
        <v>71.900000000000006</v>
      </c>
      <c r="BB183" s="33">
        <v>72.599999999999994</v>
      </c>
      <c r="BC183" s="76">
        <f t="shared" si="102"/>
        <v>64.317666666666668</v>
      </c>
      <c r="BD183" s="76">
        <f t="shared" si="103"/>
        <v>64.476833333333346</v>
      </c>
      <c r="BE183" s="77">
        <f t="shared" si="108"/>
        <v>0.12877229169797816</v>
      </c>
      <c r="BF183" s="77">
        <f t="shared" si="99"/>
        <v>0.11512920661426185</v>
      </c>
      <c r="BG183" s="23"/>
      <c r="BH183" s="23"/>
      <c r="BI183" s="23"/>
      <c r="BJ183" s="23"/>
      <c r="BK183" s="23"/>
      <c r="BL183" s="23"/>
      <c r="BM183" s="23"/>
    </row>
    <row r="184" spans="1:65" ht="15.75" customHeight="1" x14ac:dyDescent="0.4">
      <c r="A184" s="57">
        <v>46038</v>
      </c>
      <c r="B184" s="20">
        <v>16.638999999999999</v>
      </c>
      <c r="C184" s="20">
        <v>18.36</v>
      </c>
      <c r="D184" s="20">
        <v>19.16</v>
      </c>
      <c r="E184" s="20">
        <v>20.007000000000001</v>
      </c>
      <c r="F184" s="20">
        <v>20.446000000000002</v>
      </c>
      <c r="G184" s="20">
        <v>20.632000000000001</v>
      </c>
      <c r="H184" s="58">
        <v>21.177</v>
      </c>
      <c r="I184" s="59">
        <f t="shared" si="5"/>
        <v>18.157529411764706</v>
      </c>
      <c r="J184" s="59">
        <f t="shared" si="6"/>
        <v>19.065882352941177</v>
      </c>
      <c r="K184" s="60">
        <v>4</v>
      </c>
      <c r="L184" s="61">
        <f t="shared" si="93"/>
        <v>2.9411764705882353E-2</v>
      </c>
      <c r="M184" s="20">
        <v>12.09</v>
      </c>
      <c r="N184" s="62">
        <v>15.86</v>
      </c>
      <c r="O184" s="20">
        <v>18.989999999999998</v>
      </c>
      <c r="P184" s="20">
        <v>21.32</v>
      </c>
      <c r="Q184" s="20">
        <v>22.62</v>
      </c>
      <c r="R184" s="63">
        <f t="shared" si="111"/>
        <v>12.360000000000003</v>
      </c>
      <c r="S184" s="64">
        <f t="shared" si="109"/>
        <v>1.2626262626262356E-3</v>
      </c>
      <c r="T184" s="65">
        <f t="shared" si="120"/>
        <v>0.76229508196721318</v>
      </c>
      <c r="U184" s="65">
        <f t="shared" si="120"/>
        <v>0.8351764086361243</v>
      </c>
      <c r="V184" s="65">
        <f t="shared" si="112"/>
        <v>0.74390243902439024</v>
      </c>
      <c r="W184" s="65">
        <f t="shared" si="113"/>
        <v>0.70114942528735624</v>
      </c>
      <c r="X184" s="61">
        <f t="shared" si="114"/>
        <v>0.10343169661638321</v>
      </c>
      <c r="Y184" s="66">
        <f t="shared" si="115"/>
        <v>5.8479532163742597E-2</v>
      </c>
      <c r="Z184" s="61">
        <f t="shared" si="116"/>
        <v>5.0026240937157823E-2</v>
      </c>
      <c r="AA184" s="67">
        <f t="shared" si="117"/>
        <v>18.157529411764706</v>
      </c>
      <c r="AB184" s="68">
        <f t="shared" si="118"/>
        <v>4.9117276166456489E-2</v>
      </c>
      <c r="AC184" s="69">
        <f t="shared" si="119"/>
        <v>0.14486314071656411</v>
      </c>
      <c r="AD184" s="70">
        <f>_xlfn.PERCENTILE.EXC(AC184:$AC$5675,0.5)</f>
        <v>8.6582179730718634E-2</v>
      </c>
      <c r="AE184" s="70">
        <f>_xlfn.PERCENTILE.EXC($AC184:AC$5675,0.35)</f>
        <v>5.0535744438287136E-2</v>
      </c>
      <c r="AF184" s="71">
        <f t="shared" si="105"/>
        <v>2.0190379792855252E-2</v>
      </c>
      <c r="AG184" s="70">
        <f t="shared" si="106"/>
        <v>-0.19198182511420461</v>
      </c>
      <c r="AH184" s="70">
        <f t="shared" si="107"/>
        <v>-0.23906962545163321</v>
      </c>
      <c r="AI184" s="61" t="str">
        <f t="shared" si="95"/>
        <v>Short VOL</v>
      </c>
      <c r="AJ184" s="68" t="str">
        <f t="shared" si="96"/>
        <v>Short VOL</v>
      </c>
      <c r="AK184" s="72" t="str">
        <f t="shared" si="97"/>
        <v>00631L</v>
      </c>
      <c r="AL184" s="73">
        <f t="shared" si="24"/>
        <v>1</v>
      </c>
      <c r="AM184" s="72" t="str">
        <f t="shared" si="101"/>
        <v>00631L</v>
      </c>
      <c r="AN184" s="73">
        <f t="shared" si="25"/>
        <v>1</v>
      </c>
      <c r="AO184" s="74" t="str">
        <f t="shared" si="94"/>
        <v>00631L</v>
      </c>
      <c r="AP184" s="20">
        <f t="shared" si="26"/>
        <v>1</v>
      </c>
      <c r="AQ184" s="74" t="str">
        <f t="shared" si="104"/>
        <v>00631L</v>
      </c>
      <c r="AR184" s="20">
        <f t="shared" si="28"/>
        <v>1</v>
      </c>
      <c r="AS184" s="74" t="str">
        <f t="shared" si="98"/>
        <v>00631L</v>
      </c>
      <c r="AT184" s="20">
        <f t="shared" si="30"/>
        <v>1</v>
      </c>
      <c r="AU184" s="74" t="str">
        <f t="shared" si="123"/>
        <v>00631L</v>
      </c>
      <c r="AV184" s="20">
        <f t="shared" si="32"/>
        <v>1</v>
      </c>
      <c r="AW184" s="74" t="str">
        <f t="shared" si="124"/>
        <v>00631L</v>
      </c>
      <c r="AX184" s="20">
        <f t="shared" si="34"/>
        <v>1</v>
      </c>
      <c r="AY184" s="20">
        <f t="shared" si="92"/>
        <v>0</v>
      </c>
      <c r="AZ184" s="84">
        <v>46041</v>
      </c>
      <c r="BA184" s="86">
        <v>71.7</v>
      </c>
      <c r="BB184" s="33">
        <v>72</v>
      </c>
      <c r="BC184" s="76">
        <f t="shared" si="102"/>
        <v>64.152666666666676</v>
      </c>
      <c r="BD184" s="76">
        <f t="shared" si="103"/>
        <v>64.302666666666681</v>
      </c>
      <c r="BE184" s="77">
        <f t="shared" si="108"/>
        <v>0.12232279250537764</v>
      </c>
      <c r="BF184" s="77">
        <f t="shared" si="99"/>
        <v>0.1150392933419037</v>
      </c>
      <c r="BG184" s="23"/>
      <c r="BH184" s="23"/>
      <c r="BI184" s="23"/>
      <c r="BJ184" s="23"/>
      <c r="BK184" s="23"/>
      <c r="BL184" s="23"/>
      <c r="BM184" s="23"/>
    </row>
    <row r="185" spans="1:65" ht="15.75" customHeight="1" x14ac:dyDescent="0.4">
      <c r="A185" s="57">
        <v>46037</v>
      </c>
      <c r="B185" s="20">
        <v>16.504000000000001</v>
      </c>
      <c r="C185" s="20">
        <v>18.280999999999999</v>
      </c>
      <c r="D185" s="20">
        <v>19.151</v>
      </c>
      <c r="E185" s="20">
        <v>20.010999999999999</v>
      </c>
      <c r="F185" s="20">
        <v>20.439</v>
      </c>
      <c r="G185" s="20">
        <v>20.675000000000001</v>
      </c>
      <c r="H185" s="58">
        <v>21.216000000000001</v>
      </c>
      <c r="I185" s="59">
        <f t="shared" si="5"/>
        <v>18.019676470588234</v>
      </c>
      <c r="J185" s="59">
        <f t="shared" si="6"/>
        <v>19.023058823529411</v>
      </c>
      <c r="K185" s="60">
        <v>5</v>
      </c>
      <c r="L185" s="61">
        <f t="shared" si="93"/>
        <v>2.9411764705882353E-2</v>
      </c>
      <c r="M185" s="20">
        <v>12.32</v>
      </c>
      <c r="N185" s="62">
        <v>15.84</v>
      </c>
      <c r="O185" s="20">
        <v>18.899999999999999</v>
      </c>
      <c r="P185" s="20">
        <v>21.28</v>
      </c>
      <c r="Q185" s="20">
        <v>22.71</v>
      </c>
      <c r="R185" s="63">
        <f t="shared" si="111"/>
        <v>12.02</v>
      </c>
      <c r="S185" s="64">
        <f t="shared" si="109"/>
        <v>-5.4328358208955235E-2</v>
      </c>
      <c r="T185" s="65">
        <f t="shared" ref="T185:U200" si="125">M185/N185</f>
        <v>0.77777777777777779</v>
      </c>
      <c r="U185" s="65">
        <f t="shared" si="125"/>
        <v>0.83809523809523812</v>
      </c>
      <c r="V185" s="65">
        <f t="shared" si="112"/>
        <v>0.744360902255639</v>
      </c>
      <c r="W185" s="65">
        <f t="shared" si="113"/>
        <v>0.69749009247027738</v>
      </c>
      <c r="X185" s="61">
        <f t="shared" si="114"/>
        <v>0.10767086766844385</v>
      </c>
      <c r="Y185" s="66">
        <f t="shared" si="115"/>
        <v>6.0216880715606512E-2</v>
      </c>
      <c r="Z185" s="61">
        <f t="shared" si="116"/>
        <v>5.5682595332879614E-2</v>
      </c>
      <c r="AA185" s="67">
        <f t="shared" si="117"/>
        <v>18.019676470588234</v>
      </c>
      <c r="AB185" s="68">
        <f t="shared" si="118"/>
        <v>4.1919191919192016E-2</v>
      </c>
      <c r="AC185" s="69">
        <f t="shared" si="119"/>
        <v>0.13760583778966123</v>
      </c>
      <c r="AD185" s="70">
        <f>_xlfn.PERCENTILE.EXC(AC185:$AC$5675,0.5)</f>
        <v>8.6453634085212991E-2</v>
      </c>
      <c r="AE185" s="70">
        <f>_xlfn.PERCENTILE.EXC($AC185:AC$5675,0.35)</f>
        <v>5.0524854925835444E-2</v>
      </c>
      <c r="AF185" s="71">
        <f t="shared" si="105"/>
        <v>2.0131209472467649E-2</v>
      </c>
      <c r="AG185" s="70">
        <f t="shared" si="106"/>
        <v>-0.19198182511420461</v>
      </c>
      <c r="AH185" s="70">
        <f t="shared" si="107"/>
        <v>-0.23906962545163321</v>
      </c>
      <c r="AI185" s="61" t="str">
        <f t="shared" si="95"/>
        <v>Short VOL</v>
      </c>
      <c r="AJ185" s="68" t="str">
        <f t="shared" si="96"/>
        <v>Short VOL</v>
      </c>
      <c r="AK185" s="72" t="str">
        <f t="shared" si="97"/>
        <v>00631L</v>
      </c>
      <c r="AL185" s="73">
        <f t="shared" si="24"/>
        <v>1</v>
      </c>
      <c r="AM185" s="72" t="str">
        <f t="shared" si="101"/>
        <v>00631L</v>
      </c>
      <c r="AN185" s="73">
        <f t="shared" si="25"/>
        <v>1</v>
      </c>
      <c r="AO185" s="74" t="str">
        <f t="shared" si="94"/>
        <v>00631L</v>
      </c>
      <c r="AP185" s="20">
        <f t="shared" si="26"/>
        <v>1</v>
      </c>
      <c r="AQ185" s="74" t="str">
        <f t="shared" si="104"/>
        <v>00631L</v>
      </c>
      <c r="AR185" s="20">
        <f t="shared" si="28"/>
        <v>1</v>
      </c>
      <c r="AS185" s="74" t="str">
        <f t="shared" si="98"/>
        <v>00631L</v>
      </c>
      <c r="AT185" s="20">
        <f t="shared" si="30"/>
        <v>1</v>
      </c>
      <c r="AU185" s="74" t="str">
        <f t="shared" si="123"/>
        <v>00631L</v>
      </c>
      <c r="AV185" s="20">
        <f t="shared" si="32"/>
        <v>1</v>
      </c>
      <c r="AW185" s="74" t="str">
        <f t="shared" si="124"/>
        <v>00631L</v>
      </c>
      <c r="AX185" s="20">
        <f t="shared" si="34"/>
        <v>1</v>
      </c>
      <c r="AY185" s="20">
        <f t="shared" si="92"/>
        <v>0</v>
      </c>
      <c r="AZ185" s="57">
        <v>46038</v>
      </c>
      <c r="BA185" s="75">
        <v>71.75</v>
      </c>
      <c r="BB185" s="33">
        <v>70.650000000000006</v>
      </c>
      <c r="BC185" s="76">
        <f t="shared" si="102"/>
        <v>64.006000000000014</v>
      </c>
      <c r="BD185" s="76">
        <f t="shared" si="103"/>
        <v>64.148499999999999</v>
      </c>
      <c r="BE185" s="77">
        <f t="shared" si="108"/>
        <v>0.10380276849045386</v>
      </c>
      <c r="BF185" s="77">
        <f t="shared" si="99"/>
        <v>0.11849848398637539</v>
      </c>
      <c r="BG185" s="23"/>
      <c r="BH185" s="23"/>
      <c r="BI185" s="23"/>
      <c r="BJ185" s="23"/>
      <c r="BK185" s="23"/>
      <c r="BL185" s="23"/>
      <c r="BM185" s="23"/>
    </row>
    <row r="186" spans="1:65" ht="15.75" customHeight="1" x14ac:dyDescent="0.4">
      <c r="A186" s="57">
        <v>46036</v>
      </c>
      <c r="B186" s="20">
        <v>17.286999999999999</v>
      </c>
      <c r="C186" s="20">
        <v>18.818999999999999</v>
      </c>
      <c r="D186" s="20">
        <v>19.542999999999999</v>
      </c>
      <c r="E186" s="20">
        <v>20.315999999999999</v>
      </c>
      <c r="F186" s="20">
        <v>20.693999999999999</v>
      </c>
      <c r="G186" s="20">
        <v>20.887</v>
      </c>
      <c r="H186" s="58">
        <v>21.335999999999999</v>
      </c>
      <c r="I186" s="59">
        <f t="shared" si="5"/>
        <v>18.54864705882353</v>
      </c>
      <c r="J186" s="59">
        <f t="shared" si="6"/>
        <v>19.415235294117647</v>
      </c>
      <c r="K186" s="60">
        <v>6</v>
      </c>
      <c r="L186" s="61">
        <f t="shared" si="93"/>
        <v>2.9411764705882353E-2</v>
      </c>
      <c r="M186" s="20">
        <v>13.18</v>
      </c>
      <c r="N186" s="62">
        <v>16.75</v>
      </c>
      <c r="O186" s="20">
        <v>19.37</v>
      </c>
      <c r="P186" s="20">
        <v>21.53</v>
      </c>
      <c r="Q186" s="20">
        <v>22.92</v>
      </c>
      <c r="R186" s="63">
        <f t="shared" si="111"/>
        <v>10.970000000000006</v>
      </c>
      <c r="S186" s="64">
        <f t="shared" si="109"/>
        <v>4.818523153942425E-2</v>
      </c>
      <c r="T186" s="65">
        <f t="shared" si="125"/>
        <v>0.786865671641791</v>
      </c>
      <c r="U186" s="65">
        <f t="shared" si="125"/>
        <v>0.86473928755807949</v>
      </c>
      <c r="V186" s="65">
        <f t="shared" si="112"/>
        <v>0.7779842080817464</v>
      </c>
      <c r="W186" s="65">
        <f t="shared" si="113"/>
        <v>0.73080279232111689</v>
      </c>
      <c r="X186" s="61">
        <f>(C186-B186)/B186</f>
        <v>8.862150749117835E-2</v>
      </c>
      <c r="Y186" s="66">
        <f t="shared" si="115"/>
        <v>5.0206733608978128E-2</v>
      </c>
      <c r="Z186" s="61">
        <f t="shared" si="116"/>
        <v>4.6719754413672106E-2</v>
      </c>
      <c r="AA186" s="67">
        <f t="shared" si="117"/>
        <v>18.548647058823526</v>
      </c>
      <c r="AB186" s="68">
        <f t="shared" si="118"/>
        <v>3.2059701492537257E-2</v>
      </c>
      <c r="AC186" s="69">
        <f t="shared" si="119"/>
        <v>0.10738191395961351</v>
      </c>
      <c r="AD186" s="70">
        <f>_xlfn.PERCENTILE.EXC(AC186:$AC$5675,0.5)</f>
        <v>8.644874991297688E-2</v>
      </c>
      <c r="AE186" s="70">
        <f>_xlfn.PERCENTILE.EXC($AC186:AC$5675,0.35)</f>
        <v>5.0517892289718445E-2</v>
      </c>
      <c r="AF186" s="71">
        <f t="shared" si="105"/>
        <v>2.0018024975531557E-2</v>
      </c>
      <c r="AG186" s="70">
        <f t="shared" si="106"/>
        <v>-0.19198182511420461</v>
      </c>
      <c r="AH186" s="70">
        <f t="shared" si="107"/>
        <v>-0.23906962545163321</v>
      </c>
      <c r="AI186" s="61" t="str">
        <f t="shared" si="95"/>
        <v>Short VOL</v>
      </c>
      <c r="AJ186" s="68" t="str">
        <f t="shared" si="96"/>
        <v>Short VOL</v>
      </c>
      <c r="AK186" s="72" t="str">
        <f t="shared" si="97"/>
        <v>00631L</v>
      </c>
      <c r="AL186" s="73">
        <f t="shared" si="24"/>
        <v>1</v>
      </c>
      <c r="AM186" s="72" t="str">
        <f t="shared" si="101"/>
        <v>00631L</v>
      </c>
      <c r="AN186" s="73">
        <f t="shared" si="25"/>
        <v>1</v>
      </c>
      <c r="AO186" s="74" t="str">
        <f t="shared" si="94"/>
        <v>00631L</v>
      </c>
      <c r="AP186" s="20">
        <f t="shared" si="26"/>
        <v>1</v>
      </c>
      <c r="AQ186" s="74" t="str">
        <f t="shared" si="104"/>
        <v>00631L</v>
      </c>
      <c r="AR186" s="20">
        <f t="shared" si="28"/>
        <v>1</v>
      </c>
      <c r="AS186" s="74" t="str">
        <f t="shared" si="98"/>
        <v>00631L</v>
      </c>
      <c r="AT186" s="20">
        <f t="shared" si="30"/>
        <v>1</v>
      </c>
      <c r="AU186" s="74" t="str">
        <f t="shared" si="123"/>
        <v>00631L</v>
      </c>
      <c r="AV186" s="20">
        <f t="shared" si="32"/>
        <v>1</v>
      </c>
      <c r="AW186" s="74" t="str">
        <f t="shared" si="124"/>
        <v>00631L</v>
      </c>
      <c r="AX186" s="20">
        <f t="shared" si="34"/>
        <v>1</v>
      </c>
      <c r="AY186" s="20">
        <f t="shared" si="92"/>
        <v>0</v>
      </c>
      <c r="AZ186" s="57">
        <v>46037</v>
      </c>
      <c r="BA186" s="75">
        <v>70.7</v>
      </c>
      <c r="BB186" s="33">
        <v>70.75</v>
      </c>
      <c r="BC186" s="76">
        <f t="shared" si="102"/>
        <v>63.880166666666675</v>
      </c>
      <c r="BD186" s="76">
        <f t="shared" si="103"/>
        <v>64.006833333333333</v>
      </c>
      <c r="BE186" s="77">
        <f t="shared" si="108"/>
        <v>0.10754250797717588</v>
      </c>
      <c r="BF186" s="77">
        <f t="shared" si="99"/>
        <v>0.10456956418715715</v>
      </c>
      <c r="BG186" s="23"/>
      <c r="BH186" s="23"/>
      <c r="BI186" s="23"/>
      <c r="BJ186" s="23"/>
      <c r="BK186" s="23"/>
      <c r="BL186" s="23"/>
      <c r="BM186" s="23"/>
    </row>
    <row r="187" spans="1:65" ht="15.75" customHeight="1" x14ac:dyDescent="0.4">
      <c r="A187" s="57">
        <v>46035</v>
      </c>
      <c r="B187" s="20">
        <v>16.599</v>
      </c>
      <c r="C187" s="20">
        <v>18.39</v>
      </c>
      <c r="D187" s="20">
        <v>19.199000000000002</v>
      </c>
      <c r="E187" s="20">
        <v>20.044</v>
      </c>
      <c r="F187" s="20">
        <v>20.459</v>
      </c>
      <c r="G187" s="20">
        <v>20.678999999999998</v>
      </c>
      <c r="H187" s="58">
        <v>21.175000000000001</v>
      </c>
      <c r="I187" s="59">
        <f t="shared" si="5"/>
        <v>18.021264705882352</v>
      </c>
      <c r="J187" s="59">
        <f t="shared" si="6"/>
        <v>19.032441176470591</v>
      </c>
      <c r="K187" s="60">
        <v>7</v>
      </c>
      <c r="L187" s="61">
        <f t="shared" si="93"/>
        <v>2.9411764705882353E-2</v>
      </c>
      <c r="M187" s="20">
        <v>12.51</v>
      </c>
      <c r="N187" s="62">
        <v>15.98</v>
      </c>
      <c r="O187" s="20">
        <v>18.850000000000001</v>
      </c>
      <c r="P187" s="20">
        <v>21.21</v>
      </c>
      <c r="Q187" s="20">
        <v>22.67</v>
      </c>
      <c r="R187" s="63">
        <f t="shared" si="111"/>
        <v>11.57</v>
      </c>
      <c r="S187" s="64">
        <f t="shared" si="109"/>
        <v>5.6878306878306958E-2</v>
      </c>
      <c r="T187" s="65">
        <f t="shared" si="125"/>
        <v>0.78285356695869834</v>
      </c>
      <c r="U187" s="65">
        <f t="shared" si="125"/>
        <v>0.84774535809018559</v>
      </c>
      <c r="V187" s="65">
        <f t="shared" si="112"/>
        <v>0.75341819896275342</v>
      </c>
      <c r="W187" s="65">
        <f t="shared" si="113"/>
        <v>0.70489633877370972</v>
      </c>
      <c r="X187" s="61">
        <f t="shared" ref="X187:X250" si="126">(C187-B187)/B187</f>
        <v>0.10789806614856319</v>
      </c>
      <c r="Y187" s="66">
        <f t="shared" si="115"/>
        <v>5.642586310117742E-2</v>
      </c>
      <c r="Z187" s="61">
        <f t="shared" si="116"/>
        <v>5.6110183557660051E-2</v>
      </c>
      <c r="AA187" s="67">
        <f t="shared" si="117"/>
        <v>18.021264705882356</v>
      </c>
      <c r="AB187" s="68">
        <f t="shared" si="118"/>
        <v>3.8735919899874828E-2</v>
      </c>
      <c r="AC187" s="69">
        <f t="shared" si="119"/>
        <v>0.12773871751454038</v>
      </c>
      <c r="AD187" s="70">
        <f>_xlfn.PERCENTILE.EXC(AC187:$AC$5675,0.5)</f>
        <v>8.6443865740740769E-2</v>
      </c>
      <c r="AE187" s="70">
        <f>_xlfn.PERCENTILE.EXC($AC187:AC$5675,0.35)</f>
        <v>5.0516165488714349E-2</v>
      </c>
      <c r="AF187" s="71">
        <f t="shared" si="105"/>
        <v>1.9796266718401893E-2</v>
      </c>
      <c r="AG187" s="70">
        <f t="shared" si="106"/>
        <v>-0.19198182511420461</v>
      </c>
      <c r="AH187" s="70">
        <f t="shared" si="107"/>
        <v>-0.23906962545163321</v>
      </c>
      <c r="AI187" s="61" t="str">
        <f t="shared" si="95"/>
        <v>Short VOL</v>
      </c>
      <c r="AJ187" s="68" t="str">
        <f t="shared" si="96"/>
        <v>Short VOL</v>
      </c>
      <c r="AK187" s="72" t="str">
        <f t="shared" si="97"/>
        <v>00631L</v>
      </c>
      <c r="AL187" s="73">
        <f t="shared" si="24"/>
        <v>1</v>
      </c>
      <c r="AM187" s="72" t="str">
        <f t="shared" si="101"/>
        <v>00631L</v>
      </c>
      <c r="AN187" s="73">
        <f t="shared" si="25"/>
        <v>1</v>
      </c>
      <c r="AO187" s="74" t="str">
        <f t="shared" si="94"/>
        <v>00631L</v>
      </c>
      <c r="AP187" s="20">
        <f t="shared" si="26"/>
        <v>1</v>
      </c>
      <c r="AQ187" s="74" t="str">
        <f t="shared" si="104"/>
        <v>00631L</v>
      </c>
      <c r="AR187" s="20">
        <f t="shared" si="28"/>
        <v>1</v>
      </c>
      <c r="AS187" s="74" t="str">
        <f t="shared" si="98"/>
        <v>00631L</v>
      </c>
      <c r="AT187" s="20">
        <f t="shared" si="30"/>
        <v>1</v>
      </c>
      <c r="AU187" s="74" t="str">
        <f t="shared" si="123"/>
        <v>00631L</v>
      </c>
      <c r="AV187" s="20">
        <f t="shared" si="32"/>
        <v>1</v>
      </c>
      <c r="AW187" s="74" t="str">
        <f t="shared" si="124"/>
        <v>00631L</v>
      </c>
      <c r="AX187" s="20">
        <f t="shared" si="34"/>
        <v>1</v>
      </c>
      <c r="AY187" s="20">
        <f t="shared" si="92"/>
        <v>0</v>
      </c>
      <c r="AZ187" s="57">
        <v>46036</v>
      </c>
      <c r="BA187" s="75">
        <v>70.95</v>
      </c>
      <c r="BB187" s="33">
        <v>70.7</v>
      </c>
      <c r="BC187" s="76">
        <f t="shared" si="102"/>
        <v>63.735166666666672</v>
      </c>
      <c r="BD187" s="76">
        <f t="shared" si="103"/>
        <v>63.883500000000005</v>
      </c>
      <c r="BE187" s="77">
        <f t="shared" si="108"/>
        <v>0.10927771429169136</v>
      </c>
      <c r="BF187" s="77">
        <f t="shared" si="99"/>
        <v>0.11061541712648802</v>
      </c>
      <c r="BG187" s="23"/>
      <c r="BH187" s="23"/>
      <c r="BI187" s="23"/>
      <c r="BJ187" s="23"/>
      <c r="BK187" s="23"/>
      <c r="BL187" s="23"/>
      <c r="BM187" s="23"/>
    </row>
    <row r="188" spans="1:65" ht="15.75" customHeight="1" x14ac:dyDescent="0.4">
      <c r="A188" s="57">
        <v>46034</v>
      </c>
      <c r="B188" s="20">
        <v>16.122</v>
      </c>
      <c r="C188" s="20">
        <v>17.927</v>
      </c>
      <c r="D188" s="20">
        <v>18.907</v>
      </c>
      <c r="E188" s="20">
        <v>19.838999999999999</v>
      </c>
      <c r="F188" s="20">
        <v>20.350999999999999</v>
      </c>
      <c r="G188" s="20">
        <v>20.603000000000002</v>
      </c>
      <c r="H188" s="58">
        <v>21.097000000000001</v>
      </c>
      <c r="I188" s="59">
        <f t="shared" si="5"/>
        <v>17.502294117647057</v>
      </c>
      <c r="J188" s="59">
        <f t="shared" si="6"/>
        <v>18.676411764705882</v>
      </c>
      <c r="K188" s="60">
        <v>8</v>
      </c>
      <c r="L188" s="61">
        <f t="shared" si="93"/>
        <v>2.9411764705882353E-2</v>
      </c>
      <c r="M188" s="20">
        <v>11.94</v>
      </c>
      <c r="N188" s="62">
        <v>15.12</v>
      </c>
      <c r="O188" s="20">
        <v>18.23</v>
      </c>
      <c r="P188" s="20">
        <v>20.7</v>
      </c>
      <c r="Q188" s="20">
        <v>22.37</v>
      </c>
      <c r="R188" s="63">
        <f t="shared" si="111"/>
        <v>11.870000000000001</v>
      </c>
      <c r="S188" s="64">
        <f t="shared" si="109"/>
        <v>4.3478260869565147E-2</v>
      </c>
      <c r="T188" s="65">
        <f t="shared" si="125"/>
        <v>0.78968253968253965</v>
      </c>
      <c r="U188" s="65">
        <f t="shared" si="125"/>
        <v>0.82940208447613817</v>
      </c>
      <c r="V188" s="65">
        <f t="shared" si="112"/>
        <v>0.73043478260869565</v>
      </c>
      <c r="W188" s="65">
        <f t="shared" si="113"/>
        <v>0.67590523021904325</v>
      </c>
      <c r="X188" s="61">
        <f t="shared" si="126"/>
        <v>0.1119588140429227</v>
      </c>
      <c r="Y188" s="66">
        <f t="shared" si="115"/>
        <v>6.3410454155955587E-2</v>
      </c>
      <c r="Z188" s="61">
        <f t="shared" si="116"/>
        <v>6.7083642816572031E-2</v>
      </c>
      <c r="AA188" s="67">
        <f t="shared" si="117"/>
        <v>17.502294117647057</v>
      </c>
      <c r="AB188" s="68">
        <f t="shared" si="118"/>
        <v>6.6269841269841312E-2</v>
      </c>
      <c r="AC188" s="69">
        <f t="shared" si="119"/>
        <v>0.15755913476501709</v>
      </c>
      <c r="AD188" s="70">
        <f>_xlfn.PERCENTILE.EXC(AC188:$AC$5675,0.5)</f>
        <v>8.6441962110136369E-2</v>
      </c>
      <c r="AE188" s="70">
        <f>_xlfn.PERCENTILE.EXC($AC188:AC$5675,0.35)</f>
        <v>5.0514438687710259E-2</v>
      </c>
      <c r="AF188" s="71">
        <f t="shared" si="105"/>
        <v>1.9518867567590657E-2</v>
      </c>
      <c r="AG188" s="70">
        <f t="shared" si="106"/>
        <v>-0.19198182511420461</v>
      </c>
      <c r="AH188" s="70">
        <f t="shared" si="107"/>
        <v>-0.23906962545163321</v>
      </c>
      <c r="AI188" s="61" t="str">
        <f t="shared" si="95"/>
        <v>Short VOL</v>
      </c>
      <c r="AJ188" s="68" t="str">
        <f t="shared" si="96"/>
        <v>Short VOL</v>
      </c>
      <c r="AK188" s="72" t="str">
        <f t="shared" si="97"/>
        <v>00631L</v>
      </c>
      <c r="AL188" s="73">
        <f t="shared" si="24"/>
        <v>1</v>
      </c>
      <c r="AM188" s="72" t="str">
        <f t="shared" si="101"/>
        <v>00631L</v>
      </c>
      <c r="AN188" s="73">
        <f t="shared" si="25"/>
        <v>1</v>
      </c>
      <c r="AO188" s="74" t="str">
        <f t="shared" si="94"/>
        <v>00631L</v>
      </c>
      <c r="AP188" s="20">
        <f t="shared" si="26"/>
        <v>1</v>
      </c>
      <c r="AQ188" s="74" t="str">
        <f t="shared" si="104"/>
        <v>00631L</v>
      </c>
      <c r="AR188" s="20">
        <f t="shared" si="28"/>
        <v>1</v>
      </c>
      <c r="AS188" s="74" t="str">
        <f t="shared" si="98"/>
        <v>00631L</v>
      </c>
      <c r="AT188" s="20">
        <f t="shared" si="30"/>
        <v>1</v>
      </c>
      <c r="AU188" s="74" t="str">
        <f t="shared" si="123"/>
        <v>00631L</v>
      </c>
      <c r="AV188" s="20">
        <f t="shared" si="32"/>
        <v>1</v>
      </c>
      <c r="AW188" s="74" t="str">
        <f t="shared" si="124"/>
        <v>00631L</v>
      </c>
      <c r="AX188" s="20">
        <f t="shared" si="34"/>
        <v>1</v>
      </c>
      <c r="AY188" s="20">
        <f t="shared" si="92"/>
        <v>0</v>
      </c>
      <c r="AZ188" s="57">
        <v>46035</v>
      </c>
      <c r="BA188" s="75">
        <v>71.099999999999994</v>
      </c>
      <c r="BB188" s="33">
        <v>70.349999999999994</v>
      </c>
      <c r="BC188" s="76">
        <f t="shared" si="102"/>
        <v>63.606833333333341</v>
      </c>
      <c r="BD188" s="76">
        <f t="shared" si="103"/>
        <v>63.741833333333339</v>
      </c>
      <c r="BE188" s="77">
        <f t="shared" si="108"/>
        <v>0.1060132428119618</v>
      </c>
      <c r="BF188" s="77">
        <f t="shared" si="99"/>
        <v>0.11543701023137586</v>
      </c>
      <c r="BG188" s="23"/>
      <c r="BH188" s="23"/>
      <c r="BI188" s="23"/>
      <c r="BJ188" s="23"/>
      <c r="BK188" s="23"/>
      <c r="BL188" s="23"/>
      <c r="BM188" s="23"/>
    </row>
    <row r="189" spans="1:65" ht="15.75" customHeight="1" x14ac:dyDescent="0.4">
      <c r="A189" s="57">
        <v>46031</v>
      </c>
      <c r="B189" s="20">
        <v>16.155000000000001</v>
      </c>
      <c r="C189" s="20">
        <v>17.866</v>
      </c>
      <c r="D189" s="20">
        <v>18.952000000000002</v>
      </c>
      <c r="E189" s="20">
        <v>19.896999999999998</v>
      </c>
      <c r="F189" s="20">
        <v>20.446999999999999</v>
      </c>
      <c r="G189" s="20">
        <v>20.655999999999999</v>
      </c>
      <c r="H189" s="58">
        <v>21.125</v>
      </c>
      <c r="I189" s="59">
        <f t="shared" si="5"/>
        <v>17.312441176470589</v>
      </c>
      <c r="J189" s="59">
        <f t="shared" si="6"/>
        <v>18.60064705882353</v>
      </c>
      <c r="K189" s="60">
        <v>11</v>
      </c>
      <c r="L189" s="61">
        <f t="shared" si="93"/>
        <v>2.9411764705882353E-2</v>
      </c>
      <c r="M189" s="20">
        <v>10.86</v>
      </c>
      <c r="N189" s="62">
        <v>14.49</v>
      </c>
      <c r="O189" s="20">
        <v>17.88</v>
      </c>
      <c r="P189" s="20">
        <v>20.57</v>
      </c>
      <c r="Q189" s="20">
        <v>22.29</v>
      </c>
      <c r="R189" s="63">
        <f t="shared" si="111"/>
        <v>13.100000000000001</v>
      </c>
      <c r="S189" s="64">
        <f t="shared" si="109"/>
        <v>-6.2135922330097029E-2</v>
      </c>
      <c r="T189" s="65">
        <f t="shared" si="125"/>
        <v>0.74948240165631463</v>
      </c>
      <c r="U189" s="65">
        <f t="shared" si="125"/>
        <v>0.81040268456375841</v>
      </c>
      <c r="V189" s="65">
        <f t="shared" si="112"/>
        <v>0.7044239183276616</v>
      </c>
      <c r="W189" s="65">
        <f t="shared" si="113"/>
        <v>0.65006729475100944</v>
      </c>
      <c r="X189" s="61">
        <f t="shared" si="126"/>
        <v>0.10591148251315373</v>
      </c>
      <c r="Y189" s="66">
        <f t="shared" si="115"/>
        <v>6.1717846911594793E-2</v>
      </c>
      <c r="Z189" s="61">
        <f t="shared" si="116"/>
        <v>7.4409256858804326E-2</v>
      </c>
      <c r="AA189" s="67">
        <f t="shared" si="117"/>
        <v>17.312441176470589</v>
      </c>
      <c r="AB189" s="68">
        <f t="shared" si="118"/>
        <v>0.11490683229813671</v>
      </c>
      <c r="AC189" s="69">
        <f t="shared" si="119"/>
        <v>0.19478545041204892</v>
      </c>
      <c r="AD189" s="70">
        <f>_xlfn.PERCENTILE.EXC(AC189:$AC$5675,0.5)</f>
        <v>8.644005847953197E-2</v>
      </c>
      <c r="AE189" s="70">
        <f>_xlfn.PERCENTILE.EXC($AC189:AC$5675,0.35)</f>
        <v>5.0481467794361065E-2</v>
      </c>
      <c r="AF189" s="71">
        <f t="shared" si="105"/>
        <v>1.9122526825834714E-2</v>
      </c>
      <c r="AG189" s="70">
        <f t="shared" si="106"/>
        <v>-0.19198182511420461</v>
      </c>
      <c r="AH189" s="70">
        <f t="shared" si="107"/>
        <v>-0.23906962545163321</v>
      </c>
      <c r="AI189" s="61" t="str">
        <f t="shared" si="95"/>
        <v>Short VOL</v>
      </c>
      <c r="AJ189" s="68" t="str">
        <f t="shared" si="96"/>
        <v>Short VOL</v>
      </c>
      <c r="AK189" s="72" t="str">
        <f t="shared" si="97"/>
        <v>00631L</v>
      </c>
      <c r="AL189" s="73">
        <f t="shared" si="24"/>
        <v>1</v>
      </c>
      <c r="AM189" s="72" t="str">
        <f t="shared" si="101"/>
        <v>00631L</v>
      </c>
      <c r="AN189" s="73">
        <f t="shared" si="25"/>
        <v>1</v>
      </c>
      <c r="AO189" s="74" t="str">
        <f t="shared" si="94"/>
        <v>00631L</v>
      </c>
      <c r="AP189" s="20">
        <f t="shared" si="26"/>
        <v>1</v>
      </c>
      <c r="AQ189" s="74" t="str">
        <f t="shared" si="104"/>
        <v>00631L</v>
      </c>
      <c r="AR189" s="20">
        <f t="shared" si="28"/>
        <v>1</v>
      </c>
      <c r="AS189" s="74" t="str">
        <f t="shared" si="98"/>
        <v>00631L</v>
      </c>
      <c r="AT189" s="20">
        <f t="shared" si="30"/>
        <v>1</v>
      </c>
      <c r="AU189" s="74" t="str">
        <f t="shared" si="123"/>
        <v>00631L</v>
      </c>
      <c r="AV189" s="20">
        <f t="shared" si="32"/>
        <v>1</v>
      </c>
      <c r="AW189" s="74" t="str">
        <f t="shared" si="124"/>
        <v>00631L</v>
      </c>
      <c r="AX189" s="20">
        <f t="shared" si="34"/>
        <v>1</v>
      </c>
      <c r="AY189" s="20">
        <f t="shared" si="92"/>
        <v>0</v>
      </c>
      <c r="AZ189" s="57">
        <v>46034</v>
      </c>
      <c r="BA189" s="75">
        <v>70.5</v>
      </c>
      <c r="BB189" s="33">
        <v>69.849999999999994</v>
      </c>
      <c r="BC189" s="76">
        <f t="shared" si="102"/>
        <v>63.464333333333336</v>
      </c>
      <c r="BD189" s="76">
        <f t="shared" si="103"/>
        <v>63.609333333333332</v>
      </c>
      <c r="BE189" s="77">
        <f t="shared" si="108"/>
        <v>0.10061819499666466</v>
      </c>
      <c r="BF189" s="77">
        <f t="shared" si="99"/>
        <v>0.10832791833483559</v>
      </c>
      <c r="BG189" s="23"/>
      <c r="BH189" s="23"/>
      <c r="BI189" s="23"/>
      <c r="BJ189" s="23"/>
      <c r="BK189" s="23"/>
      <c r="BL189" s="23"/>
      <c r="BM189" s="23"/>
    </row>
    <row r="190" spans="1:65" ht="15.75" customHeight="1" x14ac:dyDescent="0.4">
      <c r="A190" s="57">
        <v>46030</v>
      </c>
      <c r="B190" s="20">
        <v>16.518999999999998</v>
      </c>
      <c r="C190" s="20">
        <v>18.149000000000001</v>
      </c>
      <c r="D190" s="20">
        <v>19.241</v>
      </c>
      <c r="E190" s="20">
        <v>20.106999999999999</v>
      </c>
      <c r="F190" s="20">
        <v>20.600999999999999</v>
      </c>
      <c r="G190" s="20">
        <v>20.875</v>
      </c>
      <c r="H190" s="58">
        <v>21.324999999999999</v>
      </c>
      <c r="I190" s="59">
        <f t="shared" si="5"/>
        <v>17.57370588235294</v>
      </c>
      <c r="J190" s="59">
        <f t="shared" si="6"/>
        <v>18.855588235294118</v>
      </c>
      <c r="K190" s="60">
        <v>12</v>
      </c>
      <c r="L190" s="61">
        <f t="shared" si="93"/>
        <v>2.9411764705882353E-2</v>
      </c>
      <c r="M190" s="20">
        <v>12.83</v>
      </c>
      <c r="N190" s="62">
        <v>15.45</v>
      </c>
      <c r="O190" s="20">
        <v>18.39</v>
      </c>
      <c r="P190" s="20">
        <v>20.91</v>
      </c>
      <c r="Q190" s="20">
        <v>22.44</v>
      </c>
      <c r="R190" s="63">
        <f t="shared" si="111"/>
        <v>11.019999999999996</v>
      </c>
      <c r="S190" s="64">
        <f t="shared" si="109"/>
        <v>4.5513654096227896E-3</v>
      </c>
      <c r="T190" s="65">
        <f t="shared" si="125"/>
        <v>0.83042071197411005</v>
      </c>
      <c r="U190" s="65">
        <f t="shared" si="125"/>
        <v>0.84013050570962478</v>
      </c>
      <c r="V190" s="65">
        <f t="shared" si="112"/>
        <v>0.73888091822094693</v>
      </c>
      <c r="W190" s="65">
        <f t="shared" si="113"/>
        <v>0.68850267379679142</v>
      </c>
      <c r="X190" s="61">
        <f t="shared" si="126"/>
        <v>9.8674253889460786E-2</v>
      </c>
      <c r="Y190" s="66">
        <f t="shared" si="115"/>
        <v>6.0575918834236832E-2</v>
      </c>
      <c r="Z190" s="61">
        <f t="shared" si="116"/>
        <v>7.2943200570370931E-2</v>
      </c>
      <c r="AA190" s="67">
        <f t="shared" si="117"/>
        <v>17.57370588235294</v>
      </c>
      <c r="AB190" s="68">
        <f t="shared" si="118"/>
        <v>6.9190938511326808E-2</v>
      </c>
      <c r="AC190" s="69">
        <f t="shared" si="119"/>
        <v>0.13745669141442979</v>
      </c>
      <c r="AD190" s="70">
        <f>_xlfn.PERCENTILE.EXC(AC190:$AC$5675,0.5)</f>
        <v>8.6432919864766006E-2</v>
      </c>
      <c r="AE190" s="70">
        <f>_xlfn.PERCENTILE.EXC($AC190:AC$5675,0.35)</f>
        <v>5.0425063831753041E-2</v>
      </c>
      <c r="AF190" s="71">
        <f t="shared" si="105"/>
        <v>1.8562948985881733E-2</v>
      </c>
      <c r="AG190" s="70">
        <f t="shared" si="106"/>
        <v>-0.19198182511420461</v>
      </c>
      <c r="AH190" s="70">
        <f t="shared" si="107"/>
        <v>-0.23906962545163321</v>
      </c>
      <c r="AI190" s="61" t="str">
        <f t="shared" si="95"/>
        <v>Short VOL</v>
      </c>
      <c r="AJ190" s="68" t="str">
        <f t="shared" si="96"/>
        <v>Short VOL</v>
      </c>
      <c r="AK190" s="72" t="str">
        <f t="shared" si="97"/>
        <v>00631L</v>
      </c>
      <c r="AL190" s="73">
        <f t="shared" si="24"/>
        <v>1</v>
      </c>
      <c r="AM190" s="72" t="str">
        <f t="shared" si="101"/>
        <v>00631L</v>
      </c>
      <c r="AN190" s="73">
        <f t="shared" si="25"/>
        <v>1</v>
      </c>
      <c r="AO190" s="74" t="str">
        <f t="shared" si="94"/>
        <v>00631L</v>
      </c>
      <c r="AP190" s="20">
        <f t="shared" si="26"/>
        <v>1</v>
      </c>
      <c r="AQ190" s="74" t="str">
        <f t="shared" si="104"/>
        <v>00631L</v>
      </c>
      <c r="AR190" s="20">
        <f t="shared" si="28"/>
        <v>1</v>
      </c>
      <c r="AS190" s="74" t="str">
        <f t="shared" si="98"/>
        <v>00631L</v>
      </c>
      <c r="AT190" s="20">
        <f t="shared" si="30"/>
        <v>1</v>
      </c>
      <c r="AU190" s="74" t="str">
        <f t="shared" si="123"/>
        <v>00631L</v>
      </c>
      <c r="AV190" s="20">
        <f t="shared" si="32"/>
        <v>1</v>
      </c>
      <c r="AW190" s="74" t="str">
        <f t="shared" si="124"/>
        <v>00631L</v>
      </c>
      <c r="AX190" s="20">
        <f t="shared" si="34"/>
        <v>1</v>
      </c>
      <c r="AY190" s="20">
        <f t="shared" si="92"/>
        <v>0</v>
      </c>
      <c r="AZ190" s="57">
        <v>46031</v>
      </c>
      <c r="BA190" s="75">
        <v>69.8</v>
      </c>
      <c r="BB190" s="33">
        <v>70.099999999999994</v>
      </c>
      <c r="BC190" s="76">
        <f t="shared" si="102"/>
        <v>63.311833333333325</v>
      </c>
      <c r="BD190" s="76">
        <f t="shared" si="103"/>
        <v>63.463500000000003</v>
      </c>
      <c r="BE190" s="77">
        <f t="shared" si="108"/>
        <v>0.10721797662890828</v>
      </c>
      <c r="BF190" s="77">
        <f t="shared" si="99"/>
        <v>9.9844792676105062E-2</v>
      </c>
      <c r="BG190" s="23"/>
      <c r="BH190" s="23"/>
      <c r="BI190" s="23"/>
      <c r="BJ190" s="23"/>
      <c r="BK190" s="23"/>
      <c r="BL190" s="23"/>
      <c r="BM190" s="23"/>
    </row>
    <row r="191" spans="1:65" ht="15.75" customHeight="1" x14ac:dyDescent="0.4">
      <c r="A191" s="57">
        <v>46029</v>
      </c>
      <c r="B191" s="20">
        <v>16.690999999999999</v>
      </c>
      <c r="C191" s="20">
        <v>18.347000000000001</v>
      </c>
      <c r="D191" s="20">
        <v>19.55</v>
      </c>
      <c r="E191" s="20">
        <v>20.402000000000001</v>
      </c>
      <c r="F191" s="20">
        <v>20.899000000000001</v>
      </c>
      <c r="G191" s="20">
        <v>21.103000000000002</v>
      </c>
      <c r="H191" s="58">
        <v>21.550999999999998</v>
      </c>
      <c r="I191" s="59">
        <f t="shared" si="5"/>
        <v>17.713823529411766</v>
      </c>
      <c r="J191" s="59">
        <f t="shared" si="6"/>
        <v>19.090029411764707</v>
      </c>
      <c r="K191" s="60">
        <v>13</v>
      </c>
      <c r="L191" s="61">
        <f t="shared" si="93"/>
        <v>2.9411764705882353E-2</v>
      </c>
      <c r="M191" s="20">
        <v>12.54</v>
      </c>
      <c r="N191" s="62">
        <v>15.38</v>
      </c>
      <c r="O191" s="20">
        <v>18.59</v>
      </c>
      <c r="P191" s="20">
        <v>21.1</v>
      </c>
      <c r="Q191" s="20">
        <v>22.61</v>
      </c>
      <c r="R191" s="63">
        <f t="shared" si="111"/>
        <v>11.769999999999996</v>
      </c>
      <c r="S191" s="64">
        <f t="shared" si="109"/>
        <v>4.2711864406779716E-2</v>
      </c>
      <c r="T191" s="65">
        <f t="shared" si="125"/>
        <v>0.81534460338101422</v>
      </c>
      <c r="U191" s="65">
        <f t="shared" si="125"/>
        <v>0.827326519634212</v>
      </c>
      <c r="V191" s="65">
        <f t="shared" si="112"/>
        <v>0.72890995260663505</v>
      </c>
      <c r="W191" s="65">
        <f t="shared" si="113"/>
        <v>0.68022998673153479</v>
      </c>
      <c r="X191" s="61">
        <f t="shared" si="126"/>
        <v>9.9215145887005127E-2</v>
      </c>
      <c r="Y191" s="66">
        <f t="shared" si="115"/>
        <v>5.6318008038427472E-2</v>
      </c>
      <c r="Z191" s="61">
        <f t="shared" si="116"/>
        <v>7.7691068789745479E-2</v>
      </c>
      <c r="AA191" s="67">
        <f t="shared" si="117"/>
        <v>17.713823529411766</v>
      </c>
      <c r="AB191" s="68">
        <f t="shared" si="118"/>
        <v>8.5240572171651374E-2</v>
      </c>
      <c r="AC191" s="69">
        <f t="shared" si="119"/>
        <v>0.15174405262755297</v>
      </c>
      <c r="AD191" s="70">
        <f>_xlfn.PERCENTILE.EXC(AC191:$AC$5675,0.5)</f>
        <v>8.6425781250000042E-2</v>
      </c>
      <c r="AE191" s="70">
        <f>_xlfn.PERCENTILE.EXC($AC191:AC$5675,0.35)</f>
        <v>5.0368659869145051E-2</v>
      </c>
      <c r="AF191" s="71">
        <f t="shared" si="105"/>
        <v>1.8562948985881733E-2</v>
      </c>
      <c r="AG191" s="70">
        <f t="shared" si="106"/>
        <v>-0.19198182511420461</v>
      </c>
      <c r="AH191" s="70">
        <f t="shared" si="107"/>
        <v>-0.23906962545163321</v>
      </c>
      <c r="AI191" s="61" t="str">
        <f t="shared" si="95"/>
        <v>Short VOL</v>
      </c>
      <c r="AJ191" s="68" t="str">
        <f t="shared" si="96"/>
        <v>Short VOL</v>
      </c>
      <c r="AK191" s="72" t="str">
        <f t="shared" si="97"/>
        <v>00631L</v>
      </c>
      <c r="AL191" s="73">
        <f t="shared" si="24"/>
        <v>1</v>
      </c>
      <c r="AM191" s="72" t="str">
        <f t="shared" si="101"/>
        <v>00631L</v>
      </c>
      <c r="AN191" s="73">
        <f t="shared" si="25"/>
        <v>1</v>
      </c>
      <c r="AO191" s="74" t="str">
        <f t="shared" si="94"/>
        <v>00631L</v>
      </c>
      <c r="AP191" s="20">
        <f t="shared" si="26"/>
        <v>1</v>
      </c>
      <c r="AQ191" s="74" t="str">
        <f t="shared" si="104"/>
        <v>00631L</v>
      </c>
      <c r="AR191" s="20">
        <f t="shared" si="28"/>
        <v>1</v>
      </c>
      <c r="AS191" s="74" t="str">
        <f t="shared" si="98"/>
        <v>00631L</v>
      </c>
      <c r="AT191" s="20">
        <f t="shared" si="30"/>
        <v>1</v>
      </c>
      <c r="AU191" s="74" t="str">
        <f t="shared" si="123"/>
        <v>00631L</v>
      </c>
      <c r="AV191" s="20">
        <f t="shared" si="32"/>
        <v>1</v>
      </c>
      <c r="AW191" s="74" t="str">
        <f t="shared" si="124"/>
        <v>00631L</v>
      </c>
      <c r="AX191" s="20">
        <f t="shared" si="34"/>
        <v>1</v>
      </c>
      <c r="AY191" s="20">
        <f t="shared" si="92"/>
        <v>0</v>
      </c>
      <c r="AZ191" s="57">
        <v>46030</v>
      </c>
      <c r="BA191" s="75">
        <v>69.650000000000006</v>
      </c>
      <c r="BB191" s="33">
        <v>69.849999999999994</v>
      </c>
      <c r="BC191" s="76">
        <f t="shared" si="102"/>
        <v>63.160166666666662</v>
      </c>
      <c r="BD191" s="76">
        <f t="shared" si="103"/>
        <v>63.304333333333332</v>
      </c>
      <c r="BE191" s="77">
        <f t="shared" si="108"/>
        <v>0.1059185509854576</v>
      </c>
      <c r="BF191" s="77">
        <f t="shared" si="99"/>
        <v>0.10024063650197733</v>
      </c>
      <c r="BG191" s="23"/>
      <c r="BH191" s="23"/>
      <c r="BI191" s="23"/>
      <c r="BJ191" s="23"/>
      <c r="BK191" s="23"/>
      <c r="BL191" s="23"/>
      <c r="BM191" s="23"/>
    </row>
    <row r="192" spans="1:65" ht="15.75" customHeight="1" x14ac:dyDescent="0.4">
      <c r="A192" s="57">
        <v>46028</v>
      </c>
      <c r="B192" s="20">
        <v>16.242999999999999</v>
      </c>
      <c r="C192" s="20">
        <v>18.190000000000001</v>
      </c>
      <c r="D192" s="20">
        <v>19.399000000000001</v>
      </c>
      <c r="E192" s="20">
        <v>20.251000000000001</v>
      </c>
      <c r="F192" s="20">
        <v>20.701000000000001</v>
      </c>
      <c r="G192" s="20">
        <v>20.925000000000001</v>
      </c>
      <c r="H192" s="58">
        <v>21.324999999999999</v>
      </c>
      <c r="I192" s="59">
        <f t="shared" si="5"/>
        <v>17.38829411764706</v>
      </c>
      <c r="J192" s="59">
        <f t="shared" si="6"/>
        <v>18.901176470588236</v>
      </c>
      <c r="K192" s="60">
        <v>14</v>
      </c>
      <c r="L192" s="61">
        <f t="shared" si="93"/>
        <v>2.9411764705882353E-2</v>
      </c>
      <c r="M192" s="20">
        <v>12.13</v>
      </c>
      <c r="N192" s="62">
        <v>14.75</v>
      </c>
      <c r="O192" s="20">
        <v>18.149999999999999</v>
      </c>
      <c r="P192" s="20">
        <v>20.78</v>
      </c>
      <c r="Q192" s="20">
        <v>22.38</v>
      </c>
      <c r="R192" s="63">
        <f t="shared" si="111"/>
        <v>12.049999999999997</v>
      </c>
      <c r="S192" s="64">
        <f t="shared" si="109"/>
        <v>-1.0067114093959755E-2</v>
      </c>
      <c r="T192" s="65">
        <f t="shared" si="125"/>
        <v>0.82237288135593223</v>
      </c>
      <c r="U192" s="65">
        <f t="shared" si="125"/>
        <v>0.81267217630854005</v>
      </c>
      <c r="V192" s="65">
        <f t="shared" si="112"/>
        <v>0.70981713185755535</v>
      </c>
      <c r="W192" s="65">
        <f t="shared" si="113"/>
        <v>0.65907059874888296</v>
      </c>
      <c r="X192" s="61">
        <f t="shared" si="126"/>
        <v>0.11986701963922938</v>
      </c>
      <c r="Y192" s="66">
        <f t="shared" si="115"/>
        <v>5.3034418053429365E-2</v>
      </c>
      <c r="Z192" s="61">
        <f t="shared" si="116"/>
        <v>8.7005794973629966E-2</v>
      </c>
      <c r="AA192" s="67">
        <f t="shared" si="117"/>
        <v>17.38829411764706</v>
      </c>
      <c r="AB192" s="68">
        <f t="shared" si="118"/>
        <v>0.10122033898305074</v>
      </c>
      <c r="AC192" s="69">
        <f t="shared" si="119"/>
        <v>0.17886739780658034</v>
      </c>
      <c r="AD192" s="70">
        <f>_xlfn.PERCENTILE.EXC(AC192:$AC$5675,0.5)</f>
        <v>8.6406791016717971E-2</v>
      </c>
      <c r="AE192" s="70">
        <f>_xlfn.PERCENTILE.EXC($AC192:AC$5675,0.35)</f>
        <v>5.0347971059638209E-2</v>
      </c>
      <c r="AF192" s="71">
        <f t="shared" si="105"/>
        <v>1.8562948985881733E-2</v>
      </c>
      <c r="AG192" s="70">
        <f t="shared" si="106"/>
        <v>-0.19198182511420461</v>
      </c>
      <c r="AH192" s="70">
        <f t="shared" si="107"/>
        <v>-0.23906962545163321</v>
      </c>
      <c r="AI192" s="61" t="str">
        <f t="shared" si="95"/>
        <v>Short VOL</v>
      </c>
      <c r="AJ192" s="68" t="str">
        <f t="shared" si="96"/>
        <v>Short VOL</v>
      </c>
      <c r="AK192" s="72" t="str">
        <f t="shared" si="97"/>
        <v>00631L</v>
      </c>
      <c r="AL192" s="73">
        <f t="shared" si="24"/>
        <v>1</v>
      </c>
      <c r="AM192" s="72" t="str">
        <f t="shared" si="101"/>
        <v>00631L</v>
      </c>
      <c r="AN192" s="73">
        <f t="shared" si="25"/>
        <v>1</v>
      </c>
      <c r="AO192" s="74" t="str">
        <f t="shared" si="94"/>
        <v>00631L</v>
      </c>
      <c r="AP192" s="20">
        <f t="shared" si="26"/>
        <v>1</v>
      </c>
      <c r="AQ192" s="74" t="str">
        <f t="shared" si="104"/>
        <v>00631L</v>
      </c>
      <c r="AR192" s="20">
        <f t="shared" si="28"/>
        <v>1</v>
      </c>
      <c r="AS192" s="74" t="str">
        <f t="shared" si="98"/>
        <v>00631L</v>
      </c>
      <c r="AT192" s="20">
        <f t="shared" si="30"/>
        <v>1</v>
      </c>
      <c r="AU192" s="74" t="str">
        <f t="shared" si="123"/>
        <v>00631L</v>
      </c>
      <c r="AV192" s="20">
        <f t="shared" si="32"/>
        <v>1</v>
      </c>
      <c r="AW192" s="74" t="str">
        <f t="shared" si="124"/>
        <v>00631L</v>
      </c>
      <c r="AX192" s="20">
        <f t="shared" si="34"/>
        <v>1</v>
      </c>
      <c r="AY192" s="20">
        <f t="shared" si="92"/>
        <v>0</v>
      </c>
      <c r="AZ192" s="57">
        <v>46029</v>
      </c>
      <c r="BA192" s="75">
        <v>70.400000000000006</v>
      </c>
      <c r="BB192" s="33">
        <v>70.400000000000006</v>
      </c>
      <c r="BC192" s="76">
        <f t="shared" si="102"/>
        <v>63.022666666666659</v>
      </c>
      <c r="BD192" s="76">
        <f t="shared" si="103"/>
        <v>63.169333333333334</v>
      </c>
      <c r="BE192" s="77">
        <f t="shared" si="108"/>
        <v>0.11705841284617198</v>
      </c>
      <c r="BF192" s="77">
        <f t="shared" si="99"/>
        <v>0.11446482470397036</v>
      </c>
      <c r="BG192" s="23"/>
      <c r="BH192" s="23"/>
      <c r="BI192" s="23"/>
      <c r="BJ192" s="23"/>
      <c r="BK192" s="23"/>
      <c r="BL192" s="23"/>
      <c r="BM192" s="23"/>
    </row>
    <row r="193" spans="1:65" ht="15.75" customHeight="1" x14ac:dyDescent="0.4">
      <c r="A193" s="57">
        <v>46027</v>
      </c>
      <c r="B193" s="20">
        <v>16.413</v>
      </c>
      <c r="C193" s="20">
        <v>18.405999999999999</v>
      </c>
      <c r="D193" s="20">
        <v>19.579000000000001</v>
      </c>
      <c r="E193" s="20">
        <v>20.414999999999999</v>
      </c>
      <c r="F193" s="20">
        <v>20.8</v>
      </c>
      <c r="G193" s="20">
        <v>20.975000000000001</v>
      </c>
      <c r="H193" s="58">
        <v>21.382999999999999</v>
      </c>
      <c r="I193" s="59">
        <f t="shared" si="5"/>
        <v>17.526735294117646</v>
      </c>
      <c r="J193" s="59">
        <f t="shared" si="6"/>
        <v>19.061499999999999</v>
      </c>
      <c r="K193" s="60">
        <v>15</v>
      </c>
      <c r="L193" s="61">
        <f t="shared" si="93"/>
        <v>2.9411764705882353E-2</v>
      </c>
      <c r="M193" s="20">
        <v>12.44</v>
      </c>
      <c r="N193" s="62">
        <v>14.9</v>
      </c>
      <c r="O193" s="20">
        <v>18.32</v>
      </c>
      <c r="P193" s="20">
        <v>20.96</v>
      </c>
      <c r="Q193" s="20">
        <v>22.5</v>
      </c>
      <c r="R193" s="63">
        <f t="shared" si="111"/>
        <v>11.940000000000001</v>
      </c>
      <c r="S193" s="64">
        <f t="shared" si="109"/>
        <v>2.687801516195731E-2</v>
      </c>
      <c r="T193" s="65">
        <f t="shared" si="125"/>
        <v>0.83489932885906037</v>
      </c>
      <c r="U193" s="65">
        <f t="shared" si="125"/>
        <v>0.8133187772925764</v>
      </c>
      <c r="V193" s="65">
        <f t="shared" si="112"/>
        <v>0.71087786259541985</v>
      </c>
      <c r="W193" s="65">
        <f t="shared" si="113"/>
        <v>0.66222222222222227</v>
      </c>
      <c r="X193" s="61">
        <f t="shared" si="126"/>
        <v>0.12142813623347337</v>
      </c>
      <c r="Y193" s="66">
        <f t="shared" si="115"/>
        <v>4.7416115601273574E-2</v>
      </c>
      <c r="Z193" s="61">
        <f t="shared" si="116"/>
        <v>8.7567061413739336E-2</v>
      </c>
      <c r="AA193" s="67">
        <f t="shared" si="117"/>
        <v>17.526735294117646</v>
      </c>
      <c r="AB193" s="68">
        <f t="shared" si="118"/>
        <v>0.10154362416107382</v>
      </c>
      <c r="AC193" s="69">
        <f t="shared" si="119"/>
        <v>0.17629095933675476</v>
      </c>
      <c r="AD193" s="70">
        <f>_xlfn.PERCENTILE.EXC(AC193:$AC$5675,0.5)</f>
        <v>8.6387800783435886E-2</v>
      </c>
      <c r="AE193" s="70">
        <f>_xlfn.PERCENTILE.EXC($AC193:AC$5675,0.35)</f>
        <v>5.034156831137182E-2</v>
      </c>
      <c r="AF193" s="71">
        <f t="shared" si="105"/>
        <v>1.8562948985881733E-2</v>
      </c>
      <c r="AG193" s="70">
        <f t="shared" si="106"/>
        <v>-0.19198182511420461</v>
      </c>
      <c r="AH193" s="70">
        <f t="shared" si="107"/>
        <v>-0.23906962545163321</v>
      </c>
      <c r="AI193" s="61" t="str">
        <f t="shared" si="95"/>
        <v>Short VOL</v>
      </c>
      <c r="AJ193" s="68" t="str">
        <f t="shared" si="96"/>
        <v>Short VOL</v>
      </c>
      <c r="AK193" s="72" t="str">
        <f t="shared" si="97"/>
        <v>00631L</v>
      </c>
      <c r="AL193" s="73">
        <f t="shared" si="24"/>
        <v>1</v>
      </c>
      <c r="AM193" s="72" t="str">
        <f t="shared" si="101"/>
        <v>00631L</v>
      </c>
      <c r="AN193" s="73">
        <f t="shared" si="25"/>
        <v>1</v>
      </c>
      <c r="AO193" s="74" t="str">
        <f t="shared" si="94"/>
        <v>00631L</v>
      </c>
      <c r="AP193" s="20">
        <f t="shared" si="26"/>
        <v>1</v>
      </c>
      <c r="AQ193" s="74" t="str">
        <f t="shared" si="104"/>
        <v>00631L</v>
      </c>
      <c r="AR193" s="20">
        <f t="shared" si="28"/>
        <v>1</v>
      </c>
      <c r="AS193" s="74" t="str">
        <f t="shared" si="98"/>
        <v>00631L</v>
      </c>
      <c r="AT193" s="20">
        <f t="shared" si="30"/>
        <v>1</v>
      </c>
      <c r="AU193" s="74" t="str">
        <f t="shared" si="123"/>
        <v>00631L</v>
      </c>
      <c r="AV193" s="20">
        <f t="shared" si="32"/>
        <v>1</v>
      </c>
      <c r="AW193" s="74" t="str">
        <f t="shared" si="124"/>
        <v>00631L</v>
      </c>
      <c r="AX193" s="20">
        <f t="shared" si="34"/>
        <v>1</v>
      </c>
      <c r="AY193" s="20">
        <f t="shared" si="92"/>
        <v>0</v>
      </c>
      <c r="AZ193" s="57">
        <v>46028</v>
      </c>
      <c r="BA193" s="75">
        <v>69.45</v>
      </c>
      <c r="BB193" s="33">
        <v>69.5</v>
      </c>
      <c r="BC193" s="76">
        <f t="shared" si="102"/>
        <v>62.868499999999997</v>
      </c>
      <c r="BD193" s="76">
        <f t="shared" si="103"/>
        <v>63.006833333333326</v>
      </c>
      <c r="BE193" s="77">
        <f t="shared" si="108"/>
        <v>0.10548207767005739</v>
      </c>
      <c r="BF193" s="77">
        <f t="shared" si="99"/>
        <v>0.10226139492806353</v>
      </c>
      <c r="BG193" s="23"/>
      <c r="BH193" s="23"/>
      <c r="BI193" s="23"/>
      <c r="BJ193" s="23"/>
      <c r="BK193" s="23"/>
      <c r="BL193" s="23"/>
      <c r="BM193" s="23"/>
    </row>
    <row r="194" spans="1:65" ht="15.75" customHeight="1" x14ac:dyDescent="0.4">
      <c r="A194" s="57">
        <v>46024</v>
      </c>
      <c r="B194" s="20">
        <v>16.126999999999999</v>
      </c>
      <c r="C194" s="20">
        <v>18.292000000000002</v>
      </c>
      <c r="D194" s="20">
        <v>19.497</v>
      </c>
      <c r="E194" s="20">
        <v>20.335999999999999</v>
      </c>
      <c r="F194" s="20">
        <v>20.739000000000001</v>
      </c>
      <c r="G194" s="20">
        <v>20.925000000000001</v>
      </c>
      <c r="H194" s="58">
        <v>21.391999999999999</v>
      </c>
      <c r="I194" s="59">
        <f t="shared" si="5"/>
        <v>17.145823529411764</v>
      </c>
      <c r="J194" s="59">
        <f t="shared" si="6"/>
        <v>18.859058823529413</v>
      </c>
      <c r="K194" s="60">
        <v>18</v>
      </c>
      <c r="L194" s="61">
        <f t="shared" si="93"/>
        <v>2.9411764705882353E-2</v>
      </c>
      <c r="M194" s="20">
        <v>11.72</v>
      </c>
      <c r="N194" s="62">
        <v>14.51</v>
      </c>
      <c r="O194" s="20">
        <v>18.02</v>
      </c>
      <c r="P194" s="20">
        <v>20.87</v>
      </c>
      <c r="Q194" s="20">
        <v>22.42</v>
      </c>
      <c r="R194" s="63">
        <f t="shared" si="111"/>
        <v>12.66</v>
      </c>
      <c r="S194" s="64">
        <f t="shared" si="109"/>
        <v>-2.943143812709027E-2</v>
      </c>
      <c r="T194" s="65">
        <f t="shared" si="125"/>
        <v>0.80771881461061346</v>
      </c>
      <c r="U194" s="65">
        <f t="shared" si="125"/>
        <v>0.80521642619311873</v>
      </c>
      <c r="V194" s="65">
        <f t="shared" si="112"/>
        <v>0.69525634882606613</v>
      </c>
      <c r="W194" s="65">
        <f t="shared" si="113"/>
        <v>0.64719000892060652</v>
      </c>
      <c r="X194" s="61">
        <f t="shared" si="126"/>
        <v>0.13424691511130421</v>
      </c>
      <c r="Y194" s="66">
        <f t="shared" si="115"/>
        <v>5.1927616050354099E-2</v>
      </c>
      <c r="Z194" s="61">
        <f t="shared" si="116"/>
        <v>9.9921435163425235E-2</v>
      </c>
      <c r="AA194" s="67">
        <f t="shared" si="117"/>
        <v>17.145823529411764</v>
      </c>
      <c r="AB194" s="68">
        <f t="shared" si="118"/>
        <v>0.11144038594073047</v>
      </c>
      <c r="AC194" s="69">
        <f t="shared" si="119"/>
        <v>0.18165565330198238</v>
      </c>
      <c r="AD194" s="70">
        <f>_xlfn.PERCENTILE.EXC(AC194:$AC$5675,0.5)</f>
        <v>8.637431911092977E-2</v>
      </c>
      <c r="AE194" s="70">
        <f>_xlfn.PERCENTILE.EXC($AC194:AC$5675,0.35)</f>
        <v>5.0335165563105431E-2</v>
      </c>
      <c r="AF194" s="71">
        <f t="shared" si="105"/>
        <v>1.8562948985881733E-2</v>
      </c>
      <c r="AG194" s="70">
        <f t="shared" si="106"/>
        <v>-0.19198182511420461</v>
      </c>
      <c r="AH194" s="70">
        <f t="shared" si="107"/>
        <v>-0.23906962545163321</v>
      </c>
      <c r="AI194" s="61" t="str">
        <f t="shared" si="95"/>
        <v>Short VOL</v>
      </c>
      <c r="AJ194" s="68" t="str">
        <f t="shared" si="96"/>
        <v>Short VOL</v>
      </c>
      <c r="AK194" s="72" t="str">
        <f t="shared" si="97"/>
        <v>00631L</v>
      </c>
      <c r="AL194" s="73">
        <f t="shared" si="24"/>
        <v>1</v>
      </c>
      <c r="AM194" s="72" t="str">
        <f t="shared" si="101"/>
        <v>00631L</v>
      </c>
      <c r="AN194" s="73">
        <f t="shared" si="25"/>
        <v>1</v>
      </c>
      <c r="AO194" s="74" t="str">
        <f t="shared" si="94"/>
        <v>00631L</v>
      </c>
      <c r="AP194" s="20">
        <f t="shared" si="26"/>
        <v>1</v>
      </c>
      <c r="AQ194" s="74" t="str">
        <f t="shared" si="104"/>
        <v>00631L</v>
      </c>
      <c r="AR194" s="20">
        <f t="shared" si="28"/>
        <v>1</v>
      </c>
      <c r="AS194" s="74" t="str">
        <f t="shared" si="98"/>
        <v>00631L</v>
      </c>
      <c r="AT194" s="20">
        <f t="shared" si="30"/>
        <v>1</v>
      </c>
      <c r="AU194" s="74" t="str">
        <f t="shared" si="123"/>
        <v>00631L</v>
      </c>
      <c r="AV194" s="20">
        <f t="shared" si="32"/>
        <v>1</v>
      </c>
      <c r="AW194" s="74" t="str">
        <f t="shared" si="124"/>
        <v>00631L</v>
      </c>
      <c r="AX194" s="20">
        <f t="shared" si="34"/>
        <v>1</v>
      </c>
      <c r="AY194" s="20">
        <f t="shared" si="92"/>
        <v>0</v>
      </c>
      <c r="AZ194" s="57">
        <v>46027</v>
      </c>
      <c r="BA194" s="75">
        <v>68.099999999999994</v>
      </c>
      <c r="BB194" s="33">
        <v>66.95</v>
      </c>
      <c r="BC194" s="76">
        <f t="shared" si="102"/>
        <v>62.738499999999995</v>
      </c>
      <c r="BD194" s="76">
        <f t="shared" si="103"/>
        <v>62.845166666666657</v>
      </c>
      <c r="BE194" s="77">
        <f t="shared" si="108"/>
        <v>6.7127840161942162E-2</v>
      </c>
      <c r="BF194" s="77">
        <f t="shared" si="99"/>
        <v>8.3615552508678817E-2</v>
      </c>
      <c r="BG194" s="23"/>
      <c r="BH194" s="23"/>
      <c r="BI194" s="23"/>
      <c r="BJ194" s="23"/>
      <c r="BK194" s="23"/>
      <c r="BL194" s="23"/>
      <c r="BM194" s="23"/>
    </row>
    <row r="195" spans="1:65" ht="15.75" customHeight="1" x14ac:dyDescent="0.4">
      <c r="A195" s="57">
        <v>46022</v>
      </c>
      <c r="B195" s="20">
        <v>16.533000000000001</v>
      </c>
      <c r="C195" s="20">
        <v>18.533999999999999</v>
      </c>
      <c r="D195" s="20">
        <v>19.738</v>
      </c>
      <c r="E195" s="20">
        <v>20.452999999999999</v>
      </c>
      <c r="F195" s="20">
        <v>20.85</v>
      </c>
      <c r="G195" s="20">
        <v>21.024999999999999</v>
      </c>
      <c r="H195" s="58">
        <v>21.425000000000001</v>
      </c>
      <c r="I195" s="59">
        <f t="shared" si="5"/>
        <v>17.356941176470588</v>
      </c>
      <c r="J195" s="59">
        <f t="shared" si="6"/>
        <v>19.029764705882354</v>
      </c>
      <c r="K195" s="60">
        <v>20</v>
      </c>
      <c r="L195" s="61">
        <f t="shared" si="93"/>
        <v>2.9411764705882353E-2</v>
      </c>
      <c r="M195" s="20">
        <v>12</v>
      </c>
      <c r="N195" s="62">
        <v>14.95</v>
      </c>
      <c r="O195" s="20">
        <v>18.18</v>
      </c>
      <c r="P195" s="20">
        <v>20.94</v>
      </c>
      <c r="Q195" s="20">
        <v>22.54</v>
      </c>
      <c r="R195" s="63">
        <f t="shared" si="111"/>
        <v>12.170000000000005</v>
      </c>
      <c r="S195" s="64">
        <f t="shared" si="109"/>
        <v>4.3265875785066236E-2</v>
      </c>
      <c r="T195" s="65">
        <f t="shared" si="125"/>
        <v>0.80267558528428096</v>
      </c>
      <c r="U195" s="65">
        <f t="shared" si="125"/>
        <v>0.82233223322332227</v>
      </c>
      <c r="V195" s="65">
        <f t="shared" si="112"/>
        <v>0.71394460362941725</v>
      </c>
      <c r="W195" s="65">
        <f t="shared" si="113"/>
        <v>0.66326530612244894</v>
      </c>
      <c r="X195" s="61">
        <f t="shared" si="126"/>
        <v>0.12103066594084542</v>
      </c>
      <c r="Y195" s="66">
        <f t="shared" si="115"/>
        <v>4.7523590671295232E-2</v>
      </c>
      <c r="Z195" s="61">
        <f t="shared" si="116"/>
        <v>9.6377784104003175E-2</v>
      </c>
      <c r="AA195" s="67">
        <f t="shared" si="117"/>
        <v>17.356941176470588</v>
      </c>
      <c r="AB195" s="68">
        <f t="shared" si="118"/>
        <v>0.1058862876254182</v>
      </c>
      <c r="AC195" s="69">
        <f t="shared" si="119"/>
        <v>0.16099940979736382</v>
      </c>
      <c r="AD195" s="70">
        <f>_xlfn.PERCENTILE.EXC(AC195:$AC$5675,0.5)</f>
        <v>8.636083743842364E-2</v>
      </c>
      <c r="AE195" s="70">
        <f>_xlfn.PERCENTILE.EXC($AC195:AC$5675,0.35)</f>
        <v>5.0290642286013792E-2</v>
      </c>
      <c r="AF195" s="71">
        <f t="shared" si="105"/>
        <v>1.8562948985881733E-2</v>
      </c>
      <c r="AG195" s="70">
        <f t="shared" si="106"/>
        <v>-0.19198182511420461</v>
      </c>
      <c r="AH195" s="70">
        <f t="shared" si="107"/>
        <v>-0.23906962545163321</v>
      </c>
      <c r="AI195" s="61" t="str">
        <f t="shared" si="95"/>
        <v>Short VOL</v>
      </c>
      <c r="AJ195" s="68" t="str">
        <f t="shared" si="96"/>
        <v>Short VOL</v>
      </c>
      <c r="AK195" s="72" t="str">
        <f t="shared" si="97"/>
        <v>00631L</v>
      </c>
      <c r="AL195" s="73">
        <f t="shared" si="24"/>
        <v>1</v>
      </c>
      <c r="AM195" s="72" t="str">
        <f t="shared" si="101"/>
        <v>00631L</v>
      </c>
      <c r="AN195" s="73">
        <f t="shared" si="25"/>
        <v>1</v>
      </c>
      <c r="AO195" s="74" t="str">
        <f t="shared" si="94"/>
        <v>00631L</v>
      </c>
      <c r="AP195" s="20">
        <f t="shared" si="26"/>
        <v>1</v>
      </c>
      <c r="AQ195" s="74" t="str">
        <f t="shared" si="104"/>
        <v>00631L</v>
      </c>
      <c r="AR195" s="20">
        <f t="shared" si="28"/>
        <v>1</v>
      </c>
      <c r="AS195" s="74" t="str">
        <f t="shared" si="98"/>
        <v>00631L</v>
      </c>
      <c r="AT195" s="20">
        <f t="shared" si="30"/>
        <v>1</v>
      </c>
      <c r="AU195" s="74" t="str">
        <f t="shared" si="123"/>
        <v>00631L</v>
      </c>
      <c r="AV195" s="20">
        <f t="shared" si="32"/>
        <v>1</v>
      </c>
      <c r="AW195" s="74" t="str">
        <f t="shared" si="124"/>
        <v>00631L</v>
      </c>
      <c r="AX195" s="20">
        <f t="shared" si="34"/>
        <v>1</v>
      </c>
      <c r="AY195" s="20">
        <f t="shared" ref="AY195:AY258" si="127">IF(AP195=1,0,1)</f>
        <v>0</v>
      </c>
      <c r="AZ195" s="57">
        <v>46024</v>
      </c>
      <c r="BA195" s="75">
        <v>66</v>
      </c>
      <c r="BB195" s="33">
        <v>65.599999999999994</v>
      </c>
      <c r="BC195" s="76">
        <f t="shared" si="102"/>
        <v>62.6235</v>
      </c>
      <c r="BD195" s="76">
        <f t="shared" si="103"/>
        <v>62.722666666666662</v>
      </c>
      <c r="BE195" s="77">
        <f t="shared" si="108"/>
        <v>4.7530080560811747E-2</v>
      </c>
      <c r="BF195" s="77">
        <f t="shared" si="99"/>
        <v>5.2251179796777431E-2</v>
      </c>
      <c r="BG195" s="23"/>
      <c r="BH195" s="23"/>
      <c r="BI195" s="23"/>
      <c r="BJ195" s="23"/>
      <c r="BK195" s="23"/>
      <c r="BL195" s="23"/>
      <c r="BM195" s="23"/>
    </row>
    <row r="196" spans="1:65" ht="15.75" customHeight="1" x14ac:dyDescent="0.4">
      <c r="A196" s="57">
        <v>46021</v>
      </c>
      <c r="B196" s="20">
        <v>16.373999999999999</v>
      </c>
      <c r="C196" s="20">
        <v>18.395</v>
      </c>
      <c r="D196" s="20">
        <v>19.532</v>
      </c>
      <c r="E196" s="20">
        <v>20.297999999999998</v>
      </c>
      <c r="F196" s="20">
        <v>20.695</v>
      </c>
      <c r="G196" s="20">
        <v>20.899000000000001</v>
      </c>
      <c r="H196" s="58">
        <v>21.324999999999999</v>
      </c>
      <c r="I196" s="59">
        <f t="shared" si="5"/>
        <v>17.146735294117647</v>
      </c>
      <c r="J196" s="59">
        <f t="shared" si="6"/>
        <v>18.829735294117647</v>
      </c>
      <c r="K196" s="60">
        <v>21</v>
      </c>
      <c r="L196" s="61">
        <f t="shared" ref="L196:L259" si="128">IF(K197&lt;&gt;0,L197,1/K196)</f>
        <v>2.9411764705882353E-2</v>
      </c>
      <c r="M196" s="20">
        <v>11.46</v>
      </c>
      <c r="N196" s="62">
        <v>14.33</v>
      </c>
      <c r="O196" s="20">
        <v>17.77</v>
      </c>
      <c r="P196" s="20">
        <v>20.69</v>
      </c>
      <c r="Q196" s="20">
        <v>22.43</v>
      </c>
      <c r="R196" s="63">
        <f t="shared" si="111"/>
        <v>12.670000000000002</v>
      </c>
      <c r="S196" s="64">
        <f t="shared" si="109"/>
        <v>9.1549295774648442E-3</v>
      </c>
      <c r="T196" s="65">
        <f t="shared" si="125"/>
        <v>0.79972086531751574</v>
      </c>
      <c r="U196" s="65">
        <f t="shared" si="125"/>
        <v>0.80641530669667982</v>
      </c>
      <c r="V196" s="65">
        <f t="shared" si="112"/>
        <v>0.69260512324794588</v>
      </c>
      <c r="W196" s="65">
        <f t="shared" si="113"/>
        <v>0.63887650468123047</v>
      </c>
      <c r="X196" s="61">
        <f t="shared" si="126"/>
        <v>0.12342738487846591</v>
      </c>
      <c r="Y196" s="66">
        <f t="shared" si="115"/>
        <v>5.0596117844122629E-2</v>
      </c>
      <c r="Z196" s="61">
        <f t="shared" si="116"/>
        <v>9.8152795335761045E-2</v>
      </c>
      <c r="AA196" s="67">
        <f t="shared" si="117"/>
        <v>17.146735294117647</v>
      </c>
      <c r="AB196" s="68">
        <f t="shared" si="118"/>
        <v>0.14263782274947653</v>
      </c>
      <c r="AC196" s="69">
        <f t="shared" si="119"/>
        <v>0.19656212799146178</v>
      </c>
      <c r="AD196" s="70">
        <f>_xlfn.PERCENTILE.EXC(AC196:$AC$5675,0.5)</f>
        <v>8.6360010555946526E-2</v>
      </c>
      <c r="AE196" s="70">
        <f>_xlfn.PERCENTILE.EXC($AC196:AC$5675,0.35)</f>
        <v>5.0239765587451315E-2</v>
      </c>
      <c r="AF196" s="71">
        <f t="shared" si="105"/>
        <v>1.8562948985881733E-2</v>
      </c>
      <c r="AG196" s="70">
        <f t="shared" si="106"/>
        <v>-0.19198182511420461</v>
      </c>
      <c r="AH196" s="70">
        <f t="shared" si="107"/>
        <v>-0.23906962545163321</v>
      </c>
      <c r="AI196" s="61" t="str">
        <f t="shared" si="95"/>
        <v>Short VOL</v>
      </c>
      <c r="AJ196" s="68" t="str">
        <f t="shared" si="96"/>
        <v>Short VOL</v>
      </c>
      <c r="AK196" s="72" t="str">
        <f t="shared" si="97"/>
        <v>00631L</v>
      </c>
      <c r="AL196" s="73">
        <f t="shared" si="24"/>
        <v>1</v>
      </c>
      <c r="AM196" s="72" t="str">
        <f t="shared" si="101"/>
        <v>00631L</v>
      </c>
      <c r="AN196" s="73">
        <f t="shared" si="25"/>
        <v>1</v>
      </c>
      <c r="AO196" s="74" t="str">
        <f t="shared" ref="AO196:AO259" si="129">IF(AC196&gt;AF196,"00631L",IF(AC196&lt;AH196,"00631L",IF(AC196&lt;AG196,AO197,"00635U")))</f>
        <v>00631L</v>
      </c>
      <c r="AP196" s="20">
        <f t="shared" si="26"/>
        <v>1</v>
      </c>
      <c r="AQ196" s="74" t="str">
        <f t="shared" si="104"/>
        <v>00631L</v>
      </c>
      <c r="AR196" s="20">
        <f t="shared" si="28"/>
        <v>1</v>
      </c>
      <c r="AS196" s="74" t="str">
        <f t="shared" si="98"/>
        <v>00631L</v>
      </c>
      <c r="AT196" s="20">
        <f t="shared" si="30"/>
        <v>1</v>
      </c>
      <c r="AU196" s="74" t="str">
        <f t="shared" si="123"/>
        <v>00631L</v>
      </c>
      <c r="AV196" s="20">
        <f t="shared" si="32"/>
        <v>1</v>
      </c>
      <c r="AW196" s="74" t="str">
        <f t="shared" si="124"/>
        <v>00631L</v>
      </c>
      <c r="AX196" s="20">
        <f t="shared" si="34"/>
        <v>1</v>
      </c>
      <c r="AY196" s="20">
        <f t="shared" si="127"/>
        <v>0</v>
      </c>
      <c r="AZ196" s="57">
        <v>46022</v>
      </c>
      <c r="BA196" s="75">
        <v>65.099999999999994</v>
      </c>
      <c r="BB196" s="33">
        <v>65.150000000000006</v>
      </c>
      <c r="BC196" s="76">
        <f t="shared" si="102"/>
        <v>62.516833333333331</v>
      </c>
      <c r="BD196" s="76">
        <f t="shared" si="103"/>
        <v>62.615166666666667</v>
      </c>
      <c r="BE196" s="77">
        <f t="shared" si="108"/>
        <v>4.2119322529132287E-2</v>
      </c>
      <c r="BF196" s="77">
        <f t="shared" si="99"/>
        <v>3.9684208565017427E-2</v>
      </c>
      <c r="BG196" s="23"/>
      <c r="BH196" s="23"/>
      <c r="BI196" s="23"/>
      <c r="BJ196" s="23"/>
      <c r="BK196" s="23"/>
      <c r="BL196" s="23"/>
      <c r="BM196" s="23"/>
    </row>
    <row r="197" spans="1:65" ht="15.75" customHeight="1" x14ac:dyDescent="0.4">
      <c r="A197" s="57">
        <v>46020</v>
      </c>
      <c r="B197" s="20">
        <v>16.625</v>
      </c>
      <c r="C197" s="20">
        <v>18.559999999999999</v>
      </c>
      <c r="D197" s="20">
        <v>19.626999999999999</v>
      </c>
      <c r="E197" s="20">
        <v>20.318999999999999</v>
      </c>
      <c r="F197" s="20">
        <v>20.748999999999999</v>
      </c>
      <c r="G197" s="20">
        <v>20.925000000000001</v>
      </c>
      <c r="H197" s="58">
        <v>21.324999999999999</v>
      </c>
      <c r="I197" s="59">
        <f t="shared" si="5"/>
        <v>17.307941176470589</v>
      </c>
      <c r="J197" s="59">
        <f t="shared" si="6"/>
        <v>18.936588235294117</v>
      </c>
      <c r="K197" s="60">
        <v>22</v>
      </c>
      <c r="L197" s="61">
        <f t="shared" si="128"/>
        <v>2.9411764705882353E-2</v>
      </c>
      <c r="M197" s="20">
        <v>11.37</v>
      </c>
      <c r="N197" s="62">
        <v>14.2</v>
      </c>
      <c r="O197" s="20">
        <v>17.82</v>
      </c>
      <c r="P197" s="20">
        <v>20.6</v>
      </c>
      <c r="Q197" s="20">
        <v>22.43</v>
      </c>
      <c r="R197" s="63">
        <f t="shared" si="111"/>
        <v>12.850000000000001</v>
      </c>
      <c r="S197" s="64">
        <f t="shared" si="109"/>
        <v>4.4117647058823505E-2</v>
      </c>
      <c r="T197" s="65">
        <f t="shared" si="125"/>
        <v>0.80070422535211261</v>
      </c>
      <c r="U197" s="65">
        <f t="shared" si="125"/>
        <v>0.79685746352413012</v>
      </c>
      <c r="V197" s="65">
        <f t="shared" si="112"/>
        <v>0.68932038834951448</v>
      </c>
      <c r="W197" s="65">
        <f t="shared" si="113"/>
        <v>0.63308069549710211</v>
      </c>
      <c r="X197" s="61">
        <f t="shared" si="126"/>
        <v>0.11639097744360895</v>
      </c>
      <c r="Y197" s="66">
        <f t="shared" si="115"/>
        <v>4.9510310546778888E-2</v>
      </c>
      <c r="Z197" s="61">
        <f t="shared" si="116"/>
        <v>9.4098254796336184E-2</v>
      </c>
      <c r="AA197" s="67">
        <f t="shared" si="117"/>
        <v>17.307941176470589</v>
      </c>
      <c r="AB197" s="68">
        <f t="shared" si="118"/>
        <v>0.17077464788732399</v>
      </c>
      <c r="AC197" s="69">
        <f t="shared" si="119"/>
        <v>0.21886909693454856</v>
      </c>
      <c r="AD197" s="70">
        <f>_xlfn.PERCENTILE.EXC(AC197:$AC$5675,0.5)</f>
        <v>8.6359183673469397E-2</v>
      </c>
      <c r="AE197" s="70">
        <f>_xlfn.PERCENTILE.EXC($AC197:AC$5675,0.35)</f>
        <v>5.0188888888888845E-2</v>
      </c>
      <c r="AF197" s="71">
        <f t="shared" si="105"/>
        <v>1.8562948985881733E-2</v>
      </c>
      <c r="AG197" s="70">
        <f t="shared" si="106"/>
        <v>-0.19198182511420461</v>
      </c>
      <c r="AH197" s="70">
        <f t="shared" si="107"/>
        <v>-0.23906962545163321</v>
      </c>
      <c r="AI197" s="61" t="str">
        <f t="shared" ref="AI197:AI260" si="130">IF(AC197&gt;AD197,"Short VOL","Safety")</f>
        <v>Short VOL</v>
      </c>
      <c r="AJ197" s="68" t="str">
        <f t="shared" ref="AJ197:AJ324" si="131">IF(AC197&gt;AF197,"Short VOL","Safety")</f>
        <v>Short VOL</v>
      </c>
      <c r="AK197" s="72" t="str">
        <f t="shared" ref="AK197:AK260" si="132">IF(AO197 = "00631L","00631L",IF(AS197 = "00631L","00631L","00635U"))</f>
        <v>00631L</v>
      </c>
      <c r="AL197" s="73">
        <f t="shared" si="24"/>
        <v>1</v>
      </c>
      <c r="AM197" s="72" t="str">
        <f t="shared" si="101"/>
        <v>00631L</v>
      </c>
      <c r="AN197" s="73">
        <f t="shared" si="25"/>
        <v>1</v>
      </c>
      <c r="AO197" s="74" t="str">
        <f t="shared" si="129"/>
        <v>00631L</v>
      </c>
      <c r="AP197" s="20">
        <f t="shared" si="26"/>
        <v>1</v>
      </c>
      <c r="AQ197" s="74" t="str">
        <f t="shared" si="104"/>
        <v>00631L</v>
      </c>
      <c r="AR197" s="20">
        <f t="shared" si="28"/>
        <v>1</v>
      </c>
      <c r="AS197" s="74" t="str">
        <f t="shared" ref="AS197:AS260" si="133">IF(BA197&gt;BD197,IF(BF197&lt;0.2,"00631L","00635U"),"00635U")</f>
        <v>00631L</v>
      </c>
      <c r="AT197" s="20">
        <f t="shared" si="30"/>
        <v>1</v>
      </c>
      <c r="AU197" s="74" t="str">
        <f t="shared" si="123"/>
        <v>00631L</v>
      </c>
      <c r="AV197" s="20">
        <f t="shared" si="32"/>
        <v>1</v>
      </c>
      <c r="AW197" s="74" t="str">
        <f t="shared" si="124"/>
        <v>00631L</v>
      </c>
      <c r="AX197" s="20">
        <f t="shared" si="34"/>
        <v>1</v>
      </c>
      <c r="AY197" s="20">
        <f t="shared" si="127"/>
        <v>0</v>
      </c>
      <c r="AZ197" s="57">
        <v>46021</v>
      </c>
      <c r="BA197" s="75">
        <v>64.900000000000006</v>
      </c>
      <c r="BB197" s="33">
        <v>65.25</v>
      </c>
      <c r="BC197" s="76">
        <f t="shared" si="102"/>
        <v>62.399333333333331</v>
      </c>
      <c r="BD197" s="76">
        <f t="shared" si="103"/>
        <v>62.512666666666661</v>
      </c>
      <c r="BE197" s="77">
        <f t="shared" si="108"/>
        <v>4.5684248763341526E-2</v>
      </c>
      <c r="BF197" s="77">
        <f t="shared" ref="BF197:BF260" si="134">(BA197-BD197)/BD197</f>
        <v>3.8189593575702181E-2</v>
      </c>
      <c r="BG197" s="23"/>
      <c r="BH197" s="23"/>
      <c r="BI197" s="23"/>
      <c r="BJ197" s="23"/>
      <c r="BK197" s="23"/>
      <c r="BL197" s="23"/>
      <c r="BM197" s="23"/>
    </row>
    <row r="198" spans="1:65" ht="15.75" customHeight="1" x14ac:dyDescent="0.4">
      <c r="A198" s="57">
        <v>46017</v>
      </c>
      <c r="B198" s="20">
        <v>16.817</v>
      </c>
      <c r="C198" s="20">
        <v>18.838999999999999</v>
      </c>
      <c r="D198" s="20">
        <v>19.625</v>
      </c>
      <c r="E198" s="20">
        <v>20.274999999999999</v>
      </c>
      <c r="F198" s="20">
        <v>20.65</v>
      </c>
      <c r="G198" s="20">
        <v>20.824999999999999</v>
      </c>
      <c r="H198" s="58">
        <v>21.265999999999998</v>
      </c>
      <c r="I198" s="59">
        <f t="shared" si="5"/>
        <v>17.352235294117648</v>
      </c>
      <c r="J198" s="59">
        <f t="shared" si="6"/>
        <v>19.047058823529412</v>
      </c>
      <c r="K198" s="60">
        <v>25</v>
      </c>
      <c r="L198" s="61">
        <f t="shared" si="128"/>
        <v>2.9411764705882353E-2</v>
      </c>
      <c r="M198" s="20">
        <v>9.65</v>
      </c>
      <c r="N198" s="62">
        <v>13.6</v>
      </c>
      <c r="O198" s="20">
        <v>17.77</v>
      </c>
      <c r="P198" s="20">
        <v>20.64</v>
      </c>
      <c r="Q198" s="20">
        <v>22.42</v>
      </c>
      <c r="R198" s="63">
        <f t="shared" si="111"/>
        <v>15.159999999999997</v>
      </c>
      <c r="S198" s="64">
        <f t="shared" si="109"/>
        <v>9.6510764662211587E-3</v>
      </c>
      <c r="T198" s="65">
        <f t="shared" si="125"/>
        <v>0.7095588235294118</v>
      </c>
      <c r="U198" s="65">
        <f t="shared" si="125"/>
        <v>0.76533483398987057</v>
      </c>
      <c r="V198" s="65">
        <f t="shared" si="112"/>
        <v>0.65891472868217049</v>
      </c>
      <c r="W198" s="65">
        <f t="shared" si="113"/>
        <v>0.60660124888492406</v>
      </c>
      <c r="X198" s="61">
        <f t="shared" si="126"/>
        <v>0.12023547600642198</v>
      </c>
      <c r="Y198" s="66">
        <f t="shared" si="115"/>
        <v>4.8877928483353872E-2</v>
      </c>
      <c r="Z198" s="61">
        <f t="shared" si="116"/>
        <v>9.7671769699106348E-2</v>
      </c>
      <c r="AA198" s="67">
        <f t="shared" si="117"/>
        <v>17.352235294117648</v>
      </c>
      <c r="AB198" s="68">
        <f t="shared" si="118"/>
        <v>0.23654411764705888</v>
      </c>
      <c r="AC198" s="69">
        <f t="shared" si="119"/>
        <v>0.27589965397923882</v>
      </c>
      <c r="AD198" s="70">
        <f>_xlfn.PERCENTILE.EXC(AC198:$AC$5675,0.5)</f>
        <v>8.6241454515184682E-2</v>
      </c>
      <c r="AE198" s="70">
        <f>_xlfn.PERCENTILE.EXC($AC198:AC$5675,0.35)</f>
        <v>5.0188667387647129E-2</v>
      </c>
      <c r="AF198" s="71">
        <f t="shared" si="105"/>
        <v>1.8562948985881733E-2</v>
      </c>
      <c r="AG198" s="70">
        <f t="shared" si="106"/>
        <v>-0.19198182511420461</v>
      </c>
      <c r="AH198" s="70">
        <f t="shared" si="107"/>
        <v>-0.23906962545163321</v>
      </c>
      <c r="AI198" s="61" t="str">
        <f t="shared" si="130"/>
        <v>Short VOL</v>
      </c>
      <c r="AJ198" s="68" t="str">
        <f t="shared" si="131"/>
        <v>Short VOL</v>
      </c>
      <c r="AK198" s="72" t="str">
        <f t="shared" si="132"/>
        <v>00631L</v>
      </c>
      <c r="AL198" s="73">
        <f t="shared" si="24"/>
        <v>1</v>
      </c>
      <c r="AM198" s="72" t="str">
        <f t="shared" ref="AM198:AM261" si="135">IF(AO198&lt;&gt;AQ198,AM199,AO198)</f>
        <v>00631L</v>
      </c>
      <c r="AN198" s="73">
        <f t="shared" si="25"/>
        <v>1</v>
      </c>
      <c r="AO198" s="74" t="str">
        <f t="shared" si="129"/>
        <v>00631L</v>
      </c>
      <c r="AP198" s="20">
        <f t="shared" si="26"/>
        <v>1</v>
      </c>
      <c r="AQ198" s="74" t="str">
        <f t="shared" si="104"/>
        <v>00631L</v>
      </c>
      <c r="AR198" s="20">
        <f t="shared" si="28"/>
        <v>1</v>
      </c>
      <c r="AS198" s="74" t="str">
        <f t="shared" si="133"/>
        <v>00631L</v>
      </c>
      <c r="AT198" s="20">
        <f t="shared" si="30"/>
        <v>1</v>
      </c>
      <c r="AU198" s="74" t="str">
        <f t="shared" si="123"/>
        <v>00631L</v>
      </c>
      <c r="AV198" s="20">
        <f t="shared" si="32"/>
        <v>1</v>
      </c>
      <c r="AW198" s="74" t="str">
        <f t="shared" si="124"/>
        <v>00631L</v>
      </c>
      <c r="AX198" s="20">
        <f t="shared" si="34"/>
        <v>1</v>
      </c>
      <c r="AY198" s="20">
        <f t="shared" si="127"/>
        <v>0</v>
      </c>
      <c r="AZ198" s="57">
        <v>46020</v>
      </c>
      <c r="BA198" s="75">
        <v>64.650000000000006</v>
      </c>
      <c r="BB198" s="33">
        <v>64.400000000000006</v>
      </c>
      <c r="BC198" s="76">
        <f t="shared" ref="BC198:BC261" si="136">AVERAGE(BB198:BB257)</f>
        <v>62.275166666666671</v>
      </c>
      <c r="BD198" s="76">
        <f t="shared" ref="BD198:BD261" si="137">AVERAGE(BA198,BB198:BB256)</f>
        <v>62.389333333333333</v>
      </c>
      <c r="BE198" s="77">
        <f t="shared" si="108"/>
        <v>3.4120074615082013E-2</v>
      </c>
      <c r="BF198" s="77">
        <f t="shared" si="134"/>
        <v>3.6234826466062672E-2</v>
      </c>
      <c r="BG198" s="23"/>
      <c r="BH198" s="23"/>
      <c r="BI198" s="23"/>
      <c r="BJ198" s="23"/>
      <c r="BK198" s="23"/>
      <c r="BL198" s="23"/>
      <c r="BM198" s="23"/>
    </row>
    <row r="199" spans="1:65" ht="15.75" customHeight="1" x14ac:dyDescent="0.4">
      <c r="A199" s="57">
        <v>46015</v>
      </c>
      <c r="B199" s="20">
        <v>16.853000000000002</v>
      </c>
      <c r="C199" s="20">
        <v>18.800999999999998</v>
      </c>
      <c r="D199" s="20">
        <v>19.574000000000002</v>
      </c>
      <c r="E199" s="20">
        <v>20.145</v>
      </c>
      <c r="F199" s="20">
        <v>20.504999999999999</v>
      </c>
      <c r="G199" s="20">
        <v>20.725000000000001</v>
      </c>
      <c r="H199" s="58">
        <v>21.076000000000001</v>
      </c>
      <c r="I199" s="59">
        <f t="shared" si="5"/>
        <v>17.254058823529412</v>
      </c>
      <c r="J199" s="59">
        <f t="shared" si="6"/>
        <v>18.96014705882353</v>
      </c>
      <c r="K199" s="60">
        <v>27</v>
      </c>
      <c r="L199" s="61">
        <f t="shared" si="128"/>
        <v>2.9411764705882353E-2</v>
      </c>
      <c r="M199" s="20">
        <v>9.17</v>
      </c>
      <c r="N199" s="62">
        <v>13.47</v>
      </c>
      <c r="O199" s="20">
        <v>17.77</v>
      </c>
      <c r="P199" s="20">
        <v>20.59</v>
      </c>
      <c r="Q199" s="20">
        <v>22.38</v>
      </c>
      <c r="R199" s="63">
        <f t="shared" si="111"/>
        <v>15.719999999999999</v>
      </c>
      <c r="S199" s="64">
        <f t="shared" si="109"/>
        <v>-3.7857142857142811E-2</v>
      </c>
      <c r="T199" s="65">
        <f t="shared" si="125"/>
        <v>0.68077208611729767</v>
      </c>
      <c r="U199" s="65">
        <f t="shared" si="125"/>
        <v>0.75801913337084981</v>
      </c>
      <c r="V199" s="65">
        <f t="shared" si="112"/>
        <v>0.65420106847984461</v>
      </c>
      <c r="W199" s="65">
        <f t="shared" si="113"/>
        <v>0.60187667560321723</v>
      </c>
      <c r="X199" s="61">
        <f t="shared" si="126"/>
        <v>0.11558772918768152</v>
      </c>
      <c r="Y199" s="66">
        <f t="shared" si="115"/>
        <v>4.6214941672871726E-2</v>
      </c>
      <c r="Z199" s="61">
        <f t="shared" si="116"/>
        <v>9.8880399837719346E-2</v>
      </c>
      <c r="AA199" s="67">
        <f t="shared" si="117"/>
        <v>17.254058823529412</v>
      </c>
      <c r="AB199" s="68">
        <f t="shared" si="118"/>
        <v>0.25115070527097261</v>
      </c>
      <c r="AC199" s="69">
        <f t="shared" si="119"/>
        <v>0.28092493121970391</v>
      </c>
      <c r="AD199" s="70">
        <f>_xlfn.PERCENTILE.EXC(AC199:$AC$5675,0.5)</f>
        <v>8.6123725356899966E-2</v>
      </c>
      <c r="AE199" s="70">
        <f>_xlfn.PERCENTILE.EXC($AC199:AC$5675,0.35)</f>
        <v>5.0188445886405419E-2</v>
      </c>
      <c r="AF199" s="71">
        <f t="shared" si="105"/>
        <v>1.8562948985881733E-2</v>
      </c>
      <c r="AG199" s="70">
        <f t="shared" si="106"/>
        <v>-0.19198182511420461</v>
      </c>
      <c r="AH199" s="70">
        <f t="shared" si="107"/>
        <v>-0.23906962545163321</v>
      </c>
      <c r="AI199" s="61" t="str">
        <f t="shared" si="130"/>
        <v>Short VOL</v>
      </c>
      <c r="AJ199" s="68" t="str">
        <f t="shared" si="131"/>
        <v>Short VOL</v>
      </c>
      <c r="AK199" s="72" t="str">
        <f t="shared" si="132"/>
        <v>00631L</v>
      </c>
      <c r="AL199" s="73">
        <f t="shared" si="24"/>
        <v>1</v>
      </c>
      <c r="AM199" s="72" t="str">
        <f t="shared" si="135"/>
        <v>00631L</v>
      </c>
      <c r="AN199" s="73">
        <f t="shared" si="25"/>
        <v>1</v>
      </c>
      <c r="AO199" s="74" t="str">
        <f t="shared" si="129"/>
        <v>00631L</v>
      </c>
      <c r="AP199" s="20">
        <f t="shared" si="26"/>
        <v>1</v>
      </c>
      <c r="AQ199" s="74" t="str">
        <f t="shared" si="104"/>
        <v>00631L</v>
      </c>
      <c r="AR199" s="20">
        <f t="shared" si="28"/>
        <v>1</v>
      </c>
      <c r="AS199" s="74" t="str">
        <f t="shared" si="133"/>
        <v>00631L</v>
      </c>
      <c r="AT199" s="20">
        <f t="shared" si="30"/>
        <v>1</v>
      </c>
      <c r="AU199" s="74" t="str">
        <f t="shared" si="123"/>
        <v>00631L</v>
      </c>
      <c r="AV199" s="20">
        <f t="shared" si="32"/>
        <v>1</v>
      </c>
      <c r="AW199" s="74" t="str">
        <f t="shared" si="124"/>
        <v>00631L</v>
      </c>
      <c r="AX199" s="20">
        <f t="shared" si="34"/>
        <v>1</v>
      </c>
      <c r="AY199" s="20">
        <f t="shared" si="127"/>
        <v>0</v>
      </c>
      <c r="AZ199" s="57">
        <v>46017</v>
      </c>
      <c r="BA199" s="75">
        <v>64.2</v>
      </c>
      <c r="BB199" s="33">
        <v>63.85</v>
      </c>
      <c r="BC199" s="76">
        <f t="shared" si="136"/>
        <v>62.156000000000013</v>
      </c>
      <c r="BD199" s="76">
        <f t="shared" si="137"/>
        <v>62.27183333333334</v>
      </c>
      <c r="BE199" s="77">
        <f t="shared" si="108"/>
        <v>2.7254006049295128E-2</v>
      </c>
      <c r="BF199" s="77">
        <f t="shared" si="134"/>
        <v>3.0963704831772451E-2</v>
      </c>
      <c r="BG199" s="23"/>
      <c r="BH199" s="23"/>
      <c r="BI199" s="23"/>
      <c r="BJ199" s="23"/>
      <c r="BK199" s="23"/>
      <c r="BL199" s="23"/>
      <c r="BM199" s="23"/>
    </row>
    <row r="200" spans="1:65" ht="15.75" customHeight="1" x14ac:dyDescent="0.4">
      <c r="A200" s="57">
        <v>46014</v>
      </c>
      <c r="B200" s="20">
        <v>16.936</v>
      </c>
      <c r="C200" s="20">
        <v>18.731000000000002</v>
      </c>
      <c r="D200" s="20">
        <v>19.475000000000001</v>
      </c>
      <c r="E200" s="20">
        <v>20.074999999999999</v>
      </c>
      <c r="F200" s="20">
        <v>20.452999999999999</v>
      </c>
      <c r="G200" s="20">
        <v>20.7</v>
      </c>
      <c r="H200" s="58">
        <v>21.074999999999999</v>
      </c>
      <c r="I200" s="59">
        <f t="shared" si="5"/>
        <v>17.252764705882353</v>
      </c>
      <c r="J200" s="59">
        <f t="shared" si="6"/>
        <v>18.86229411764706</v>
      </c>
      <c r="K200" s="60">
        <v>28</v>
      </c>
      <c r="L200" s="61">
        <f t="shared" si="128"/>
        <v>2.9411764705882353E-2</v>
      </c>
      <c r="M200" s="20">
        <v>10.06</v>
      </c>
      <c r="N200" s="62">
        <v>14</v>
      </c>
      <c r="O200" s="20">
        <v>17.84</v>
      </c>
      <c r="P200" s="20">
        <v>20.58</v>
      </c>
      <c r="Q200" s="20">
        <v>22.36</v>
      </c>
      <c r="R200" s="63">
        <f t="shared" si="111"/>
        <v>14.36</v>
      </c>
      <c r="S200" s="64">
        <f t="shared" si="109"/>
        <v>-5.6818181818181872E-3</v>
      </c>
      <c r="T200" s="65">
        <f t="shared" si="125"/>
        <v>0.71857142857142864</v>
      </c>
      <c r="U200" s="65">
        <f t="shared" si="125"/>
        <v>0.7847533632286996</v>
      </c>
      <c r="V200" s="65">
        <f t="shared" si="112"/>
        <v>0.6802721088435375</v>
      </c>
      <c r="W200" s="65">
        <f t="shared" si="113"/>
        <v>0.62611806797853309</v>
      </c>
      <c r="X200" s="61">
        <f t="shared" si="126"/>
        <v>0.10598724610297601</v>
      </c>
      <c r="Y200" s="66">
        <f t="shared" si="115"/>
        <v>4.981320049813201E-2</v>
      </c>
      <c r="Z200" s="61">
        <f t="shared" si="116"/>
        <v>9.3291100829534679E-2</v>
      </c>
      <c r="AA200" s="67">
        <f t="shared" si="117"/>
        <v>17.252764705882353</v>
      </c>
      <c r="AB200" s="68">
        <f t="shared" si="118"/>
        <v>0.20971428571428571</v>
      </c>
      <c r="AC200" s="69">
        <f t="shared" si="119"/>
        <v>0.23234033613445376</v>
      </c>
      <c r="AD200" s="70">
        <f>_xlfn.PERCENTILE.EXC(AC200:$AC$5675,0.5)</f>
        <v>8.6115317040527661E-2</v>
      </c>
      <c r="AE200" s="70">
        <f>_xlfn.PERCENTILE.EXC($AC200:AC$5675,0.35)</f>
        <v>5.0182957247930191E-2</v>
      </c>
      <c r="AF200" s="71">
        <f t="shared" si="105"/>
        <v>1.8562948985881733E-2</v>
      </c>
      <c r="AG200" s="70">
        <f t="shared" si="106"/>
        <v>-0.19198182511420461</v>
      </c>
      <c r="AH200" s="70">
        <f t="shared" si="107"/>
        <v>-0.23906962545163321</v>
      </c>
      <c r="AI200" s="61" t="str">
        <f t="shared" si="130"/>
        <v>Short VOL</v>
      </c>
      <c r="AJ200" s="68" t="str">
        <f t="shared" si="131"/>
        <v>Short VOL</v>
      </c>
      <c r="AK200" s="72" t="str">
        <f t="shared" si="132"/>
        <v>00631L</v>
      </c>
      <c r="AL200" s="73">
        <f t="shared" si="24"/>
        <v>1</v>
      </c>
      <c r="AM200" s="72" t="str">
        <f t="shared" si="135"/>
        <v>00631L</v>
      </c>
      <c r="AN200" s="73">
        <f t="shared" si="25"/>
        <v>1</v>
      </c>
      <c r="AO200" s="74" t="str">
        <f t="shared" si="129"/>
        <v>00631L</v>
      </c>
      <c r="AP200" s="20">
        <f t="shared" si="26"/>
        <v>1</v>
      </c>
      <c r="AQ200" s="74" t="str">
        <f t="shared" si="104"/>
        <v>00631L</v>
      </c>
      <c r="AR200" s="20">
        <f t="shared" si="28"/>
        <v>1</v>
      </c>
      <c r="AS200" s="74" t="str">
        <f t="shared" si="133"/>
        <v>00631L</v>
      </c>
      <c r="AT200" s="20">
        <f t="shared" si="30"/>
        <v>1</v>
      </c>
      <c r="AU200" s="74" t="str">
        <f t="shared" si="123"/>
        <v>00631L</v>
      </c>
      <c r="AV200" s="20">
        <f t="shared" si="32"/>
        <v>1</v>
      </c>
      <c r="AW200" s="74" t="str">
        <f t="shared" si="124"/>
        <v>00631L</v>
      </c>
      <c r="AX200" s="20">
        <f t="shared" si="34"/>
        <v>1</v>
      </c>
      <c r="AY200" s="20">
        <f t="shared" si="127"/>
        <v>0</v>
      </c>
      <c r="AZ200" s="57">
        <v>46015</v>
      </c>
      <c r="BA200" s="75">
        <v>63.95</v>
      </c>
      <c r="BB200" s="33">
        <v>63.7</v>
      </c>
      <c r="BC200" s="76">
        <f t="shared" si="136"/>
        <v>62.061833333333333</v>
      </c>
      <c r="BD200" s="76">
        <f t="shared" si="137"/>
        <v>62.157666666666678</v>
      </c>
      <c r="BE200" s="77">
        <f t="shared" si="108"/>
        <v>2.6395718248735864E-2</v>
      </c>
      <c r="BF200" s="77">
        <f t="shared" si="134"/>
        <v>2.8835273739361587E-2</v>
      </c>
      <c r="BG200" s="23"/>
      <c r="BH200" s="23"/>
      <c r="BI200" s="23"/>
      <c r="BJ200" s="23"/>
      <c r="BK200" s="23"/>
      <c r="BL200" s="23"/>
      <c r="BM200" s="23"/>
    </row>
    <row r="201" spans="1:65" ht="15.75" customHeight="1" x14ac:dyDescent="0.4">
      <c r="A201" s="57">
        <v>46013</v>
      </c>
      <c r="B201" s="20">
        <v>16.853999999999999</v>
      </c>
      <c r="C201" s="20">
        <v>18.626000000000001</v>
      </c>
      <c r="D201" s="20">
        <v>19.422000000000001</v>
      </c>
      <c r="E201" s="20">
        <v>20.018999999999998</v>
      </c>
      <c r="F201" s="20">
        <v>20.396999999999998</v>
      </c>
      <c r="G201" s="20">
        <v>20.625</v>
      </c>
      <c r="H201" s="58">
        <v>21.074999999999999</v>
      </c>
      <c r="I201" s="59">
        <f t="shared" si="5"/>
        <v>17.114588235294118</v>
      </c>
      <c r="J201" s="59">
        <f t="shared" si="6"/>
        <v>18.743058823529413</v>
      </c>
      <c r="K201" s="60">
        <v>29</v>
      </c>
      <c r="L201" s="61">
        <f t="shared" si="128"/>
        <v>2.9411764705882353E-2</v>
      </c>
      <c r="M201" s="20">
        <v>10.5</v>
      </c>
      <c r="N201" s="62">
        <v>14.08</v>
      </c>
      <c r="O201" s="20">
        <v>17.79</v>
      </c>
      <c r="P201" s="20">
        <v>20.420000000000002</v>
      </c>
      <c r="Q201" s="20">
        <v>22.3</v>
      </c>
      <c r="R201" s="63">
        <f t="shared" si="111"/>
        <v>13.630000000000003</v>
      </c>
      <c r="S201" s="64">
        <f t="shared" si="109"/>
        <v>-5.5667337357478204E-2</v>
      </c>
      <c r="T201" s="65">
        <f t="shared" ref="T201:U264" si="138">M201/N201</f>
        <v>0.74573863636363635</v>
      </c>
      <c r="U201" s="65">
        <f t="shared" si="138"/>
        <v>0.79145587408656548</v>
      </c>
      <c r="V201" s="65">
        <f t="shared" si="112"/>
        <v>0.68952007835455431</v>
      </c>
      <c r="W201" s="65">
        <f t="shared" si="113"/>
        <v>0.63139013452914794</v>
      </c>
      <c r="X201" s="61">
        <f t="shared" si="126"/>
        <v>0.10513824611368233</v>
      </c>
      <c r="Y201" s="66">
        <f t="shared" si="115"/>
        <v>5.274988760677362E-2</v>
      </c>
      <c r="Z201" s="61">
        <f t="shared" si="116"/>
        <v>9.5151023550600164E-2</v>
      </c>
      <c r="AA201" s="67">
        <f t="shared" si="117"/>
        <v>17.114588235294118</v>
      </c>
      <c r="AB201" s="68">
        <f t="shared" si="118"/>
        <v>0.1970170454545454</v>
      </c>
      <c r="AC201" s="69">
        <f t="shared" si="119"/>
        <v>0.21552473262032087</v>
      </c>
      <c r="AD201" s="70">
        <f>_xlfn.PERCENTILE.EXC(AC201:$AC$5675,0.5)</f>
        <v>8.6106908724155343E-2</v>
      </c>
      <c r="AE201" s="70">
        <f>_xlfn.PERCENTILE.EXC($AC201:AC$5675,0.35)</f>
        <v>5.0145865786054039E-2</v>
      </c>
      <c r="AF201" s="71">
        <f t="shared" si="105"/>
        <v>1.8562948985881733E-2</v>
      </c>
      <c r="AG201" s="70">
        <f t="shared" si="106"/>
        <v>-0.19198182511420461</v>
      </c>
      <c r="AH201" s="70">
        <f t="shared" si="107"/>
        <v>-0.23906962545163321</v>
      </c>
      <c r="AI201" s="61" t="str">
        <f t="shared" si="130"/>
        <v>Short VOL</v>
      </c>
      <c r="AJ201" s="68" t="str">
        <f t="shared" si="131"/>
        <v>Short VOL</v>
      </c>
      <c r="AK201" s="72" t="str">
        <f t="shared" si="132"/>
        <v>00631L</v>
      </c>
      <c r="AL201" s="73">
        <f t="shared" si="24"/>
        <v>1</v>
      </c>
      <c r="AM201" s="72" t="str">
        <f t="shared" si="135"/>
        <v>00631L</v>
      </c>
      <c r="AN201" s="73">
        <f t="shared" si="25"/>
        <v>1</v>
      </c>
      <c r="AO201" s="74" t="str">
        <f t="shared" si="129"/>
        <v>00631L</v>
      </c>
      <c r="AP201" s="20">
        <f t="shared" si="26"/>
        <v>1</v>
      </c>
      <c r="AQ201" s="74" t="str">
        <f t="shared" si="104"/>
        <v>00631L</v>
      </c>
      <c r="AR201" s="20">
        <f t="shared" si="28"/>
        <v>1</v>
      </c>
      <c r="AS201" s="74" t="str">
        <f t="shared" si="133"/>
        <v>00631L</v>
      </c>
      <c r="AT201" s="20">
        <f t="shared" si="30"/>
        <v>1</v>
      </c>
      <c r="AU201" s="74" t="str">
        <f t="shared" si="123"/>
        <v>00631L</v>
      </c>
      <c r="AV201" s="20">
        <f t="shared" si="32"/>
        <v>1</v>
      </c>
      <c r="AW201" s="74" t="str">
        <f t="shared" si="124"/>
        <v>00631L</v>
      </c>
      <c r="AX201" s="20">
        <f t="shared" si="34"/>
        <v>1</v>
      </c>
      <c r="AY201" s="20">
        <f t="shared" si="127"/>
        <v>0</v>
      </c>
      <c r="AZ201" s="57">
        <v>46014</v>
      </c>
      <c r="BA201" s="75">
        <v>63.5</v>
      </c>
      <c r="BB201" s="33">
        <v>63.4</v>
      </c>
      <c r="BC201" s="76">
        <f t="shared" si="136"/>
        <v>61.973499999999994</v>
      </c>
      <c r="BD201" s="76">
        <f t="shared" si="137"/>
        <v>62.058499999999995</v>
      </c>
      <c r="BE201" s="77">
        <f t="shared" si="108"/>
        <v>2.3017902813299306E-2</v>
      </c>
      <c r="BF201" s="77">
        <f t="shared" si="134"/>
        <v>2.3228083179580639E-2</v>
      </c>
      <c r="BG201" s="23"/>
      <c r="BH201" s="23"/>
      <c r="BI201" s="23"/>
      <c r="BJ201" s="23"/>
      <c r="BK201" s="23"/>
      <c r="BL201" s="23"/>
      <c r="BM201" s="23"/>
    </row>
    <row r="202" spans="1:65" ht="15.75" customHeight="1" x14ac:dyDescent="0.4">
      <c r="A202" s="57">
        <v>46010</v>
      </c>
      <c r="B202" s="20">
        <v>17.445</v>
      </c>
      <c r="C202" s="20">
        <v>19.126999999999999</v>
      </c>
      <c r="D202" s="20">
        <v>19.704000000000001</v>
      </c>
      <c r="E202" s="20">
        <v>20.274999999999999</v>
      </c>
      <c r="F202" s="20">
        <v>20.606999999999999</v>
      </c>
      <c r="G202" s="20">
        <v>20.824999999999999</v>
      </c>
      <c r="H202" s="58">
        <v>21.225000000000001</v>
      </c>
      <c r="I202" s="59">
        <f t="shared" si="5"/>
        <v>17.543941176470589</v>
      </c>
      <c r="J202" s="59">
        <f t="shared" si="6"/>
        <v>19.160941176470587</v>
      </c>
      <c r="K202" s="60">
        <v>32</v>
      </c>
      <c r="L202" s="61">
        <f t="shared" si="128"/>
        <v>2.9411764705882353E-2</v>
      </c>
      <c r="M202" s="20">
        <v>10.49</v>
      </c>
      <c r="N202" s="62">
        <v>14.91</v>
      </c>
      <c r="O202" s="20">
        <v>18.25</v>
      </c>
      <c r="P202" s="20">
        <v>20.79</v>
      </c>
      <c r="Q202" s="20">
        <v>22.57</v>
      </c>
      <c r="R202" s="63">
        <f t="shared" si="111"/>
        <v>13.64</v>
      </c>
      <c r="S202" s="64">
        <f t="shared" si="109"/>
        <v>-0.11618257261410793</v>
      </c>
      <c r="T202" s="65">
        <f t="shared" si="138"/>
        <v>0.70355466130114019</v>
      </c>
      <c r="U202" s="65">
        <f t="shared" si="138"/>
        <v>0.81698630136986305</v>
      </c>
      <c r="V202" s="65">
        <f t="shared" si="112"/>
        <v>0.71717171717171724</v>
      </c>
      <c r="W202" s="65">
        <f t="shared" si="113"/>
        <v>0.66061143110323439</v>
      </c>
      <c r="X202" s="61">
        <f t="shared" si="126"/>
        <v>9.6417311550587484E-2</v>
      </c>
      <c r="Y202" s="66">
        <f t="shared" si="115"/>
        <v>4.6855733662145641E-2</v>
      </c>
      <c r="Z202" s="61">
        <f t="shared" si="116"/>
        <v>9.2168571687225531E-2</v>
      </c>
      <c r="AA202" s="67">
        <f t="shared" si="117"/>
        <v>17.543941176470589</v>
      </c>
      <c r="AB202" s="68">
        <f t="shared" si="118"/>
        <v>0.17002012072434608</v>
      </c>
      <c r="AC202" s="69">
        <f t="shared" si="119"/>
        <v>0.17665601451848353</v>
      </c>
      <c r="AD202" s="70">
        <f>_xlfn.PERCENTILE.EXC(AC202:$AC$5675,0.5)</f>
        <v>8.6099811977971646E-2</v>
      </c>
      <c r="AE202" s="70">
        <f>_xlfn.PERCENTILE.EXC($AC202:AC$5675,0.35)</f>
        <v>5.010877432417786E-2</v>
      </c>
      <c r="AF202" s="71">
        <f t="shared" si="105"/>
        <v>1.8562948985881733E-2</v>
      </c>
      <c r="AG202" s="70">
        <f t="shared" si="106"/>
        <v>-0.19198182511420461</v>
      </c>
      <c r="AH202" s="70">
        <f t="shared" si="107"/>
        <v>-0.23906962545163321</v>
      </c>
      <c r="AI202" s="61" t="str">
        <f t="shared" si="130"/>
        <v>Short VOL</v>
      </c>
      <c r="AJ202" s="68" t="str">
        <f t="shared" si="131"/>
        <v>Short VOL</v>
      </c>
      <c r="AK202" s="72" t="str">
        <f t="shared" si="132"/>
        <v>00631L</v>
      </c>
      <c r="AL202" s="73">
        <f t="shared" si="24"/>
        <v>1</v>
      </c>
      <c r="AM202" s="72" t="str">
        <f t="shared" si="135"/>
        <v>00631L</v>
      </c>
      <c r="AN202" s="73">
        <f t="shared" si="25"/>
        <v>1</v>
      </c>
      <c r="AO202" s="74" t="str">
        <f t="shared" si="129"/>
        <v>00631L</v>
      </c>
      <c r="AP202" s="20">
        <f t="shared" si="26"/>
        <v>1</v>
      </c>
      <c r="AQ202" s="74" t="str">
        <f t="shared" ref="AQ202:AQ265" si="139">IF(BB202&gt;BC202,IF(BE202&lt;0.2,"00631L","00635U"),"00635U")</f>
        <v>00631L</v>
      </c>
      <c r="AR202" s="20">
        <f t="shared" si="28"/>
        <v>1</v>
      </c>
      <c r="AS202" s="74" t="str">
        <f t="shared" si="133"/>
        <v>00631L</v>
      </c>
      <c r="AT202" s="20">
        <f t="shared" si="30"/>
        <v>1</v>
      </c>
      <c r="AU202" s="74" t="str">
        <f t="shared" si="123"/>
        <v>00631L</v>
      </c>
      <c r="AV202" s="20">
        <f t="shared" si="32"/>
        <v>1</v>
      </c>
      <c r="AW202" s="74" t="str">
        <f t="shared" si="124"/>
        <v>00631L</v>
      </c>
      <c r="AX202" s="20">
        <f t="shared" si="34"/>
        <v>1</v>
      </c>
      <c r="AY202" s="20">
        <f t="shared" si="127"/>
        <v>0</v>
      </c>
      <c r="AZ202" s="57">
        <v>46013</v>
      </c>
      <c r="BA202" s="75">
        <v>63.3</v>
      </c>
      <c r="BB202" s="33">
        <v>62.5</v>
      </c>
      <c r="BC202" s="76">
        <f t="shared" si="136"/>
        <v>61.890999999999991</v>
      </c>
      <c r="BD202" s="76">
        <f t="shared" si="137"/>
        <v>61.971833333333329</v>
      </c>
      <c r="BE202" s="77">
        <f t="shared" si="108"/>
        <v>9.8398797886608547E-3</v>
      </c>
      <c r="BF202" s="77">
        <f t="shared" si="134"/>
        <v>2.1431779491220496E-2</v>
      </c>
      <c r="BG202" s="23"/>
      <c r="BH202" s="23"/>
      <c r="BI202" s="23"/>
      <c r="BJ202" s="23"/>
      <c r="BK202" s="23"/>
      <c r="BL202" s="23"/>
      <c r="BM202" s="23"/>
    </row>
    <row r="203" spans="1:65" ht="15.75" customHeight="1" x14ac:dyDescent="0.4">
      <c r="A203" s="57">
        <v>46009</v>
      </c>
      <c r="B203" s="20">
        <v>18.187000000000001</v>
      </c>
      <c r="C203" s="20">
        <v>19.664999999999999</v>
      </c>
      <c r="D203" s="20">
        <v>20.251999999999999</v>
      </c>
      <c r="E203" s="20">
        <v>20.741</v>
      </c>
      <c r="F203" s="20">
        <v>21.074999999999999</v>
      </c>
      <c r="G203" s="20">
        <v>21.274999999999999</v>
      </c>
      <c r="H203" s="58">
        <v>21.602</v>
      </c>
      <c r="I203" s="59">
        <f t="shared" si="5"/>
        <v>18.230470588235296</v>
      </c>
      <c r="J203" s="59">
        <f t="shared" si="6"/>
        <v>19.682264705882353</v>
      </c>
      <c r="K203" s="60">
        <v>33</v>
      </c>
      <c r="L203" s="61">
        <f t="shared" si="128"/>
        <v>2.9411764705882353E-2</v>
      </c>
      <c r="M203" s="20">
        <v>13.92</v>
      </c>
      <c r="N203" s="62">
        <v>16.87</v>
      </c>
      <c r="O203" s="20">
        <v>19.59</v>
      </c>
      <c r="P203" s="20">
        <v>21.71</v>
      </c>
      <c r="Q203" s="20">
        <v>23.23</v>
      </c>
      <c r="R203" s="63">
        <f t="shared" si="111"/>
        <v>10.509999999999998</v>
      </c>
      <c r="S203" s="64">
        <f t="shared" si="109"/>
        <v>-4.2565266742338251E-2</v>
      </c>
      <c r="T203" s="65">
        <f t="shared" si="138"/>
        <v>0.82513337285121513</v>
      </c>
      <c r="U203" s="65">
        <f t="shared" si="138"/>
        <v>0.86115364982133746</v>
      </c>
      <c r="V203" s="65">
        <f t="shared" si="112"/>
        <v>0.77706126209120219</v>
      </c>
      <c r="W203" s="65">
        <f t="shared" si="113"/>
        <v>0.72621609987085667</v>
      </c>
      <c r="X203" s="61">
        <f t="shared" si="126"/>
        <v>8.1266838950898881E-2</v>
      </c>
      <c r="Y203" s="66">
        <f t="shared" si="115"/>
        <v>4.1511981100236281E-2</v>
      </c>
      <c r="Z203" s="61">
        <f t="shared" si="116"/>
        <v>7.9635581024658078E-2</v>
      </c>
      <c r="AA203" s="67">
        <f t="shared" si="117"/>
        <v>18.230470588235296</v>
      </c>
      <c r="AB203" s="68">
        <f t="shared" si="118"/>
        <v>7.8067575577949022E-2</v>
      </c>
      <c r="AC203" s="69">
        <f t="shared" si="119"/>
        <v>8.0644373932145491E-2</v>
      </c>
      <c r="AD203" s="70">
        <f>_xlfn.PERCENTILE.EXC(AC203:$AC$5675,0.5)</f>
        <v>8.609271523178795E-2</v>
      </c>
      <c r="AE203" s="70">
        <f>_xlfn.PERCENTILE.EXC($AC203:AC$5675,0.35)</f>
        <v>5.0074587855788236E-2</v>
      </c>
      <c r="AF203" s="71">
        <f t="shared" si="105"/>
        <v>1.8562948985881733E-2</v>
      </c>
      <c r="AG203" s="70">
        <f t="shared" si="106"/>
        <v>-0.19198182511420461</v>
      </c>
      <c r="AH203" s="70">
        <f t="shared" si="107"/>
        <v>-0.23906962545163321</v>
      </c>
      <c r="AI203" s="61" t="str">
        <f t="shared" si="130"/>
        <v>Safety</v>
      </c>
      <c r="AJ203" s="68" t="str">
        <f t="shared" si="131"/>
        <v>Short VOL</v>
      </c>
      <c r="AK203" s="72" t="str">
        <f t="shared" si="132"/>
        <v>00631L</v>
      </c>
      <c r="AL203" s="73">
        <f t="shared" si="24"/>
        <v>1</v>
      </c>
      <c r="AM203" s="72" t="str">
        <f t="shared" si="135"/>
        <v>00631L</v>
      </c>
      <c r="AN203" s="73">
        <f t="shared" si="25"/>
        <v>1</v>
      </c>
      <c r="AO203" s="74" t="str">
        <f t="shared" si="129"/>
        <v>00631L</v>
      </c>
      <c r="AP203" s="20">
        <f t="shared" si="26"/>
        <v>1</v>
      </c>
      <c r="AQ203" s="74" t="str">
        <f t="shared" si="139"/>
        <v>00631L</v>
      </c>
      <c r="AR203" s="20">
        <f t="shared" si="28"/>
        <v>1</v>
      </c>
      <c r="AS203" s="74" t="str">
        <f t="shared" si="133"/>
        <v>00631L</v>
      </c>
      <c r="AT203" s="20">
        <f t="shared" si="30"/>
        <v>1</v>
      </c>
      <c r="AU203" s="74" t="str">
        <f t="shared" si="123"/>
        <v>00631L</v>
      </c>
      <c r="AV203" s="20">
        <f t="shared" si="32"/>
        <v>1</v>
      </c>
      <c r="AW203" s="74" t="str">
        <f t="shared" si="124"/>
        <v>00631L</v>
      </c>
      <c r="AX203" s="20">
        <f t="shared" si="34"/>
        <v>1</v>
      </c>
      <c r="AY203" s="20">
        <f t="shared" si="127"/>
        <v>0</v>
      </c>
      <c r="AZ203" s="57">
        <v>46010</v>
      </c>
      <c r="BA203" s="75">
        <v>62.4</v>
      </c>
      <c r="BB203" s="33">
        <v>61.9</v>
      </c>
      <c r="BC203" s="76">
        <f t="shared" si="136"/>
        <v>61.805999999999997</v>
      </c>
      <c r="BD203" s="76">
        <f t="shared" si="137"/>
        <v>61.889333333333326</v>
      </c>
      <c r="BE203" s="77">
        <f t="shared" si="108"/>
        <v>1.5208879396822509E-3</v>
      </c>
      <c r="BF203" s="77">
        <f t="shared" si="134"/>
        <v>8.251287243897806E-3</v>
      </c>
      <c r="BG203" s="23"/>
      <c r="BH203" s="23"/>
      <c r="BI203" s="23"/>
      <c r="BJ203" s="23"/>
      <c r="BK203" s="23"/>
      <c r="BL203" s="23"/>
      <c r="BM203" s="23"/>
    </row>
    <row r="204" spans="1:65" ht="15.75" customHeight="1" x14ac:dyDescent="0.4">
      <c r="A204" s="78">
        <v>46008</v>
      </c>
      <c r="B204" s="79">
        <v>18.803000000000001</v>
      </c>
      <c r="C204" s="79">
        <v>20.056999999999999</v>
      </c>
      <c r="D204" s="79">
        <v>20.553000000000001</v>
      </c>
      <c r="E204" s="79">
        <v>21.050999999999998</v>
      </c>
      <c r="F204" s="79">
        <v>21.335000000000001</v>
      </c>
      <c r="G204" s="79">
        <v>21.530999999999999</v>
      </c>
      <c r="H204" s="80">
        <v>21.823</v>
      </c>
      <c r="I204" s="81">
        <f t="shared" si="5"/>
        <v>18.803000000000001</v>
      </c>
      <c r="J204" s="81">
        <f t="shared" si="6"/>
        <v>20.056999999999999</v>
      </c>
      <c r="K204" s="82">
        <v>34</v>
      </c>
      <c r="L204" s="83">
        <f t="shared" si="128"/>
        <v>2.9411764705882353E-2</v>
      </c>
      <c r="M204" s="20">
        <v>15.75</v>
      </c>
      <c r="N204" s="62">
        <v>17.62</v>
      </c>
      <c r="O204" s="20">
        <v>20.079999999999998</v>
      </c>
      <c r="P204" s="20">
        <v>22.14</v>
      </c>
      <c r="Q204" s="20">
        <v>23.53</v>
      </c>
      <c r="R204" s="63">
        <f t="shared" si="111"/>
        <v>8.8499999999999943</v>
      </c>
      <c r="S204" s="64">
        <f t="shared" si="109"/>
        <v>6.9174757281553437E-2</v>
      </c>
      <c r="T204" s="65">
        <f t="shared" si="138"/>
        <v>0.89387060158910325</v>
      </c>
      <c r="U204" s="65">
        <f t="shared" si="138"/>
        <v>0.87749003984063756</v>
      </c>
      <c r="V204" s="65">
        <f t="shared" si="112"/>
        <v>0.79584462511291787</v>
      </c>
      <c r="W204" s="65">
        <f t="shared" si="113"/>
        <v>0.74883127921801951</v>
      </c>
      <c r="X204" s="61">
        <f t="shared" si="126"/>
        <v>6.6691485401265641E-2</v>
      </c>
      <c r="Y204" s="66">
        <f t="shared" si="115"/>
        <v>3.6672842145266359E-2</v>
      </c>
      <c r="Z204" s="61">
        <f t="shared" si="116"/>
        <v>6.6691485401265641E-2</v>
      </c>
      <c r="AA204" s="67">
        <f t="shared" si="117"/>
        <v>18.803000000000001</v>
      </c>
      <c r="AB204" s="68">
        <f t="shared" si="118"/>
        <v>6.7139614074914852E-2</v>
      </c>
      <c r="AC204" s="69">
        <f t="shared" si="119"/>
        <v>6.7139614074914852E-2</v>
      </c>
      <c r="AD204" s="70">
        <f>_xlfn.PERCENTILE.EXC(AC204:$AC$5675,0.5)</f>
        <v>8.6099811977971646E-2</v>
      </c>
      <c r="AE204" s="70">
        <f>_xlfn.PERCENTILE.EXC($AC204:AC$5675,0.35)</f>
        <v>5.0047663871114943E-2</v>
      </c>
      <c r="AF204" s="71">
        <f t="shared" si="105"/>
        <v>1.8562948985881733E-2</v>
      </c>
      <c r="AG204" s="70">
        <f t="shared" si="106"/>
        <v>-0.19198182511420461</v>
      </c>
      <c r="AH204" s="70">
        <f t="shared" si="107"/>
        <v>-0.23906962545163321</v>
      </c>
      <c r="AI204" s="61" t="str">
        <f t="shared" si="130"/>
        <v>Safety</v>
      </c>
      <c r="AJ204" s="68" t="str">
        <f t="shared" si="131"/>
        <v>Short VOL</v>
      </c>
      <c r="AK204" s="72" t="str">
        <f t="shared" si="132"/>
        <v>00631L</v>
      </c>
      <c r="AL204" s="73">
        <f t="shared" si="24"/>
        <v>1</v>
      </c>
      <c r="AM204" s="72" t="str">
        <f t="shared" si="135"/>
        <v>00631L</v>
      </c>
      <c r="AN204" s="73">
        <f t="shared" si="25"/>
        <v>1</v>
      </c>
      <c r="AO204" s="74" t="str">
        <f t="shared" si="129"/>
        <v>00631L</v>
      </c>
      <c r="AP204" s="20">
        <f t="shared" si="26"/>
        <v>1</v>
      </c>
      <c r="AQ204" s="74" t="str">
        <f t="shared" si="139"/>
        <v>00631L</v>
      </c>
      <c r="AR204" s="20">
        <f t="shared" si="28"/>
        <v>1</v>
      </c>
      <c r="AS204" s="74" t="str">
        <f t="shared" si="133"/>
        <v>00635U</v>
      </c>
      <c r="AT204" s="20">
        <f t="shared" si="30"/>
        <v>0</v>
      </c>
      <c r="AU204" s="74" t="str">
        <f t="shared" si="123"/>
        <v>00631L</v>
      </c>
      <c r="AV204" s="20">
        <f t="shared" si="32"/>
        <v>1</v>
      </c>
      <c r="AW204" s="74" t="str">
        <f t="shared" si="124"/>
        <v>00631L</v>
      </c>
      <c r="AX204" s="20">
        <f t="shared" si="34"/>
        <v>1</v>
      </c>
      <c r="AY204" s="20">
        <f t="shared" si="127"/>
        <v>0</v>
      </c>
      <c r="AZ204" s="57">
        <v>46009</v>
      </c>
      <c r="BA204" s="75">
        <v>61.8</v>
      </c>
      <c r="BB204" s="33">
        <v>61.9</v>
      </c>
      <c r="BC204" s="76">
        <f t="shared" si="136"/>
        <v>61.724333333333334</v>
      </c>
      <c r="BD204" s="76">
        <f t="shared" si="137"/>
        <v>61.804333333333332</v>
      </c>
      <c r="BE204" s="77">
        <f t="shared" si="108"/>
        <v>2.8459872659620674E-3</v>
      </c>
      <c r="BF204" s="77">
        <f t="shared" si="134"/>
        <v>-7.0113746069613408E-5</v>
      </c>
      <c r="BG204" s="23"/>
      <c r="BH204" s="23"/>
      <c r="BI204" s="23"/>
      <c r="BJ204" s="23"/>
      <c r="BK204" s="23"/>
      <c r="BL204" s="23"/>
      <c r="BM204" s="23"/>
    </row>
    <row r="205" spans="1:65" ht="15.75" customHeight="1" x14ac:dyDescent="0.4">
      <c r="A205" s="57">
        <v>46007</v>
      </c>
      <c r="B205" s="20">
        <v>16.34</v>
      </c>
      <c r="C205" s="20">
        <v>18.512</v>
      </c>
      <c r="D205" s="20">
        <v>19.797000000000001</v>
      </c>
      <c r="E205" s="20">
        <v>20.358000000000001</v>
      </c>
      <c r="F205" s="20">
        <v>20.875</v>
      </c>
      <c r="G205" s="20">
        <v>21.181999999999999</v>
      </c>
      <c r="H205" s="58">
        <v>21.385000000000002</v>
      </c>
      <c r="I205" s="59">
        <f t="shared" si="5"/>
        <v>18.512</v>
      </c>
      <c r="J205" s="59">
        <f t="shared" si="6"/>
        <v>19.797000000000001</v>
      </c>
      <c r="K205" s="60">
        <v>0</v>
      </c>
      <c r="L205" s="61">
        <f t="shared" si="128"/>
        <v>3.7037037037037035E-2</v>
      </c>
      <c r="M205" s="20">
        <v>13.88</v>
      </c>
      <c r="N205" s="62">
        <v>16.48</v>
      </c>
      <c r="O205" s="20">
        <v>19.670000000000002</v>
      </c>
      <c r="P205" s="20">
        <v>21.97</v>
      </c>
      <c r="Q205" s="20">
        <v>23.36</v>
      </c>
      <c r="R205" s="63">
        <f t="shared" si="111"/>
        <v>11.280000000000001</v>
      </c>
      <c r="S205" s="64">
        <f t="shared" si="109"/>
        <v>-1.2121212121211863E-3</v>
      </c>
      <c r="T205" s="65">
        <f t="shared" si="138"/>
        <v>0.84223300970873793</v>
      </c>
      <c r="U205" s="65">
        <f t="shared" si="138"/>
        <v>0.83782409761057441</v>
      </c>
      <c r="V205" s="65">
        <f t="shared" si="112"/>
        <v>0.75011379153390989</v>
      </c>
      <c r="W205" s="65">
        <f t="shared" si="113"/>
        <v>0.70547945205479456</v>
      </c>
      <c r="X205" s="61">
        <f t="shared" si="126"/>
        <v>0.13292533659730726</v>
      </c>
      <c r="Y205" s="66">
        <f t="shared" si="115"/>
        <v>5.044699872286084E-2</v>
      </c>
      <c r="Z205" s="61">
        <f t="shared" si="116"/>
        <v>6.9414433880726018E-2</v>
      </c>
      <c r="AA205" s="67">
        <f t="shared" si="117"/>
        <v>18.512</v>
      </c>
      <c r="AB205" s="68">
        <f t="shared" si="118"/>
        <v>-8.4951456310679956E-3</v>
      </c>
      <c r="AC205" s="69">
        <f t="shared" si="119"/>
        <v>0.1233009708737864</v>
      </c>
      <c r="AD205" s="70">
        <f>_xlfn.PERCENTILE.EXC(AC205:$AC$5675,0.5)</f>
        <v>8.6106908724155343E-2</v>
      </c>
      <c r="AE205" s="70">
        <f>_xlfn.PERCENTILE.EXC($AC205:AC$5675,0.35)</f>
        <v>5.002073988644163E-2</v>
      </c>
      <c r="AF205" s="71">
        <f t="shared" si="105"/>
        <v>1.8562948985881733E-2</v>
      </c>
      <c r="AG205" s="70">
        <f t="shared" si="106"/>
        <v>-0.19198182511420461</v>
      </c>
      <c r="AH205" s="70">
        <f t="shared" si="107"/>
        <v>-0.23906962545163321</v>
      </c>
      <c r="AI205" s="61" t="str">
        <f t="shared" si="130"/>
        <v>Short VOL</v>
      </c>
      <c r="AJ205" s="68" t="str">
        <f t="shared" si="131"/>
        <v>Short VOL</v>
      </c>
      <c r="AK205" s="72" t="str">
        <f t="shared" si="132"/>
        <v>00631L</v>
      </c>
      <c r="AL205" s="73">
        <f t="shared" si="24"/>
        <v>1</v>
      </c>
      <c r="AM205" s="72" t="str">
        <f t="shared" si="135"/>
        <v>00631L</v>
      </c>
      <c r="AN205" s="73">
        <f t="shared" si="25"/>
        <v>1</v>
      </c>
      <c r="AO205" s="74" t="str">
        <f t="shared" si="129"/>
        <v>00631L</v>
      </c>
      <c r="AP205" s="20">
        <f t="shared" si="26"/>
        <v>1</v>
      </c>
      <c r="AQ205" s="74" t="str">
        <f t="shared" si="139"/>
        <v>00631L</v>
      </c>
      <c r="AR205" s="20">
        <f t="shared" si="28"/>
        <v>1</v>
      </c>
      <c r="AS205" s="74" t="str">
        <f t="shared" si="133"/>
        <v>00631L</v>
      </c>
      <c r="AT205" s="20">
        <f t="shared" si="30"/>
        <v>1</v>
      </c>
      <c r="AU205" s="74" t="str">
        <f t="shared" si="123"/>
        <v>00631L</v>
      </c>
      <c r="AV205" s="20">
        <f t="shared" si="32"/>
        <v>1</v>
      </c>
      <c r="AW205" s="74" t="str">
        <f t="shared" si="124"/>
        <v>00631L</v>
      </c>
      <c r="AX205" s="20">
        <f t="shared" si="34"/>
        <v>1</v>
      </c>
      <c r="AY205" s="20">
        <f t="shared" si="127"/>
        <v>0</v>
      </c>
      <c r="AZ205" s="78">
        <v>46008</v>
      </c>
      <c r="BA205" s="85">
        <v>62.15</v>
      </c>
      <c r="BB205" s="33">
        <v>62.25</v>
      </c>
      <c r="BC205" s="76">
        <f t="shared" si="136"/>
        <v>61.641833333333338</v>
      </c>
      <c r="BD205" s="76">
        <f t="shared" si="137"/>
        <v>61.728500000000004</v>
      </c>
      <c r="BE205" s="77">
        <f t="shared" si="108"/>
        <v>9.8661352815051801E-3</v>
      </c>
      <c r="BF205" s="77">
        <f t="shared" si="134"/>
        <v>6.8282883919096472E-3</v>
      </c>
      <c r="BG205" s="23"/>
      <c r="BH205" s="23"/>
      <c r="BI205" s="23"/>
      <c r="BJ205" s="23"/>
      <c r="BK205" s="23"/>
      <c r="BL205" s="23"/>
      <c r="BM205" s="23"/>
    </row>
    <row r="206" spans="1:65" ht="15.75" customHeight="1" x14ac:dyDescent="0.4">
      <c r="A206" s="57">
        <v>46006</v>
      </c>
      <c r="B206" s="20">
        <v>16.504000000000001</v>
      </c>
      <c r="C206" s="20">
        <v>18.53</v>
      </c>
      <c r="D206" s="20">
        <v>19.841999999999999</v>
      </c>
      <c r="E206" s="20">
        <v>20.395</v>
      </c>
      <c r="F206" s="20">
        <v>20.940999999999999</v>
      </c>
      <c r="G206" s="20">
        <v>21.274999999999999</v>
      </c>
      <c r="H206" s="58">
        <v>21.475000000000001</v>
      </c>
      <c r="I206" s="59">
        <f t="shared" si="5"/>
        <v>18.454962962962963</v>
      </c>
      <c r="J206" s="59">
        <f t="shared" si="6"/>
        <v>19.793407407407408</v>
      </c>
      <c r="K206" s="60">
        <v>1</v>
      </c>
      <c r="L206" s="61">
        <f t="shared" si="128"/>
        <v>3.7037037037037035E-2</v>
      </c>
      <c r="M206" s="20">
        <v>14.2</v>
      </c>
      <c r="N206" s="62">
        <v>16.5</v>
      </c>
      <c r="O206" s="20">
        <v>19.68</v>
      </c>
      <c r="P206" s="20">
        <v>21.95</v>
      </c>
      <c r="Q206" s="20">
        <v>23.41</v>
      </c>
      <c r="R206" s="63">
        <f t="shared" si="111"/>
        <v>10.929999999999996</v>
      </c>
      <c r="S206" s="64">
        <f t="shared" si="109"/>
        <v>4.8284625158830988E-2</v>
      </c>
      <c r="T206" s="65">
        <f t="shared" si="138"/>
        <v>0.8606060606060606</v>
      </c>
      <c r="U206" s="65">
        <f t="shared" si="138"/>
        <v>0.83841463414634143</v>
      </c>
      <c r="V206" s="65">
        <f t="shared" si="112"/>
        <v>0.75170842824601369</v>
      </c>
      <c r="W206" s="65">
        <f t="shared" si="113"/>
        <v>0.70482699700982487</v>
      </c>
      <c r="X206" s="61">
        <f t="shared" si="126"/>
        <v>0.12275811924381966</v>
      </c>
      <c r="Y206" s="66">
        <f t="shared" si="115"/>
        <v>5.2954155430252607E-2</v>
      </c>
      <c r="Z206" s="61">
        <f t="shared" si="116"/>
        <v>7.2524905475592247E-2</v>
      </c>
      <c r="AA206" s="67">
        <f t="shared" si="117"/>
        <v>18.454962962962966</v>
      </c>
      <c r="AB206" s="68">
        <f t="shared" si="118"/>
        <v>2.4242424242432338E-4</v>
      </c>
      <c r="AC206" s="69">
        <f t="shared" si="119"/>
        <v>0.11848260381593735</v>
      </c>
      <c r="AD206" s="70">
        <f>_xlfn.PERCENTILE.EXC(AC206:$AC$5675,0.5)</f>
        <v>8.6099811977971646E-2</v>
      </c>
      <c r="AE206" s="70">
        <f>_xlfn.PERCENTILE.EXC($AC206:AC$5675,0.35)</f>
        <v>4.9998161914349241E-2</v>
      </c>
      <c r="AF206" s="71">
        <f t="shared" ref="AF206:AF269" si="140">_xlfn.PERCENTILE.EXC($AC206:$AC1206,0.28)</f>
        <v>1.8562948985881733E-2</v>
      </c>
      <c r="AG206" s="70">
        <f t="shared" ref="AG206:AG269" si="141">_xlfn.PERCENTILE.EXC($AC206:$AC1206,0.01)</f>
        <v>-0.19198182511420461</v>
      </c>
      <c r="AH206" s="70">
        <f t="shared" ref="AH206:AH269" si="142">_xlfn.PERCENTILE.EXC($AC206:$AC1206,0.005)</f>
        <v>-0.23906962545163321</v>
      </c>
      <c r="AI206" s="61" t="str">
        <f t="shared" si="130"/>
        <v>Short VOL</v>
      </c>
      <c r="AJ206" s="68" t="str">
        <f t="shared" si="131"/>
        <v>Short VOL</v>
      </c>
      <c r="AK206" s="72" t="str">
        <f t="shared" si="132"/>
        <v>00631L</v>
      </c>
      <c r="AL206" s="73">
        <f t="shared" si="24"/>
        <v>1</v>
      </c>
      <c r="AM206" s="72" t="str">
        <f t="shared" si="135"/>
        <v>00631L</v>
      </c>
      <c r="AN206" s="73">
        <f t="shared" si="25"/>
        <v>1</v>
      </c>
      <c r="AO206" s="74" t="str">
        <f t="shared" si="129"/>
        <v>00631L</v>
      </c>
      <c r="AP206" s="20">
        <f t="shared" si="26"/>
        <v>1</v>
      </c>
      <c r="AQ206" s="74" t="str">
        <f t="shared" si="139"/>
        <v>00631L</v>
      </c>
      <c r="AR206" s="20">
        <f t="shared" si="28"/>
        <v>1</v>
      </c>
      <c r="AS206" s="74" t="str">
        <f t="shared" si="133"/>
        <v>00631L</v>
      </c>
      <c r="AT206" s="20">
        <f t="shared" si="30"/>
        <v>1</v>
      </c>
      <c r="AU206" s="74" t="str">
        <f t="shared" si="123"/>
        <v>00631L</v>
      </c>
      <c r="AV206" s="20">
        <f t="shared" si="32"/>
        <v>1</v>
      </c>
      <c r="AW206" s="74" t="str">
        <f t="shared" si="124"/>
        <v>00631L</v>
      </c>
      <c r="AX206" s="20">
        <f t="shared" si="34"/>
        <v>1</v>
      </c>
      <c r="AY206" s="20">
        <f t="shared" si="127"/>
        <v>0</v>
      </c>
      <c r="AZ206" s="57">
        <v>46007</v>
      </c>
      <c r="BA206" s="75">
        <v>62.1</v>
      </c>
      <c r="BB206" s="33">
        <v>62.8</v>
      </c>
      <c r="BC206" s="76">
        <f t="shared" si="136"/>
        <v>61.543499999999995</v>
      </c>
      <c r="BD206" s="76">
        <f t="shared" si="137"/>
        <v>61.639333333333326</v>
      </c>
      <c r="BE206" s="77">
        <f t="shared" si="108"/>
        <v>2.0416453402877684E-2</v>
      </c>
      <c r="BF206" s="77">
        <f t="shared" si="134"/>
        <v>7.4735828853871797E-3</v>
      </c>
      <c r="BG206" s="23"/>
      <c r="BH206" s="23"/>
      <c r="BI206" s="23"/>
      <c r="BJ206" s="23"/>
      <c r="BK206" s="23"/>
      <c r="BL206" s="23"/>
      <c r="BM206" s="23"/>
    </row>
    <row r="207" spans="1:65" ht="15.75" customHeight="1" x14ac:dyDescent="0.4">
      <c r="A207" s="57">
        <v>46003</v>
      </c>
      <c r="B207" s="20">
        <v>16.571999999999999</v>
      </c>
      <c r="C207" s="20">
        <v>18.550999999999998</v>
      </c>
      <c r="D207" s="20">
        <v>19.779</v>
      </c>
      <c r="E207" s="20">
        <v>20.324999999999999</v>
      </c>
      <c r="F207" s="20">
        <v>20.893000000000001</v>
      </c>
      <c r="G207" s="20">
        <v>21.239000000000001</v>
      </c>
      <c r="H207" s="58">
        <v>21.431999999999999</v>
      </c>
      <c r="I207" s="59">
        <f t="shared" si="5"/>
        <v>18.257814814814814</v>
      </c>
      <c r="J207" s="59">
        <f t="shared" si="6"/>
        <v>19.597074074074072</v>
      </c>
      <c r="K207" s="60">
        <v>4</v>
      </c>
      <c r="L207" s="61">
        <f t="shared" si="128"/>
        <v>3.7037037037037035E-2</v>
      </c>
      <c r="M207" s="20">
        <v>13.48</v>
      </c>
      <c r="N207" s="62">
        <v>15.74</v>
      </c>
      <c r="O207" s="20">
        <v>19.25</v>
      </c>
      <c r="P207" s="20">
        <v>21.62</v>
      </c>
      <c r="Q207" s="20">
        <v>23.29</v>
      </c>
      <c r="R207" s="63">
        <f t="shared" si="111"/>
        <v>11.650000000000006</v>
      </c>
      <c r="S207" s="64">
        <f t="shared" si="109"/>
        <v>5.9932659932659969E-2</v>
      </c>
      <c r="T207" s="65">
        <f t="shared" si="138"/>
        <v>0.8564167725540025</v>
      </c>
      <c r="U207" s="65">
        <f t="shared" si="138"/>
        <v>0.81766233766233765</v>
      </c>
      <c r="V207" s="65">
        <f t="shared" si="112"/>
        <v>0.72802960222016644</v>
      </c>
      <c r="W207" s="65">
        <f t="shared" si="113"/>
        <v>0.67582653499355949</v>
      </c>
      <c r="X207" s="61">
        <f t="shared" si="126"/>
        <v>0.11941829592083028</v>
      </c>
      <c r="Y207" s="66">
        <f t="shared" si="115"/>
        <v>5.4464944649446463E-2</v>
      </c>
      <c r="Z207" s="61">
        <f t="shared" si="116"/>
        <v>7.3352658729595163E-2</v>
      </c>
      <c r="AA207" s="67">
        <f t="shared" si="117"/>
        <v>18.257814814814814</v>
      </c>
      <c r="AB207" s="68">
        <f t="shared" si="118"/>
        <v>5.2858958068614924E-2</v>
      </c>
      <c r="AC207" s="69">
        <f t="shared" si="119"/>
        <v>0.15996282177984844</v>
      </c>
      <c r="AD207" s="70">
        <f>_xlfn.PERCENTILE.EXC(AC207:$AC$5675,0.5)</f>
        <v>8.609271523178795E-2</v>
      </c>
      <c r="AE207" s="70">
        <f>_xlfn.PERCENTILE.EXC($AC207:AC$5675,0.35)</f>
        <v>4.9981378625698049E-2</v>
      </c>
      <c r="AF207" s="71">
        <f t="shared" si="140"/>
        <v>1.8562948985881733E-2</v>
      </c>
      <c r="AG207" s="70">
        <f t="shared" si="141"/>
        <v>-0.19198182511420461</v>
      </c>
      <c r="AH207" s="70">
        <f t="shared" si="142"/>
        <v>-0.23906962545163321</v>
      </c>
      <c r="AI207" s="61" t="str">
        <f t="shared" si="130"/>
        <v>Short VOL</v>
      </c>
      <c r="AJ207" s="68" t="str">
        <f t="shared" si="131"/>
        <v>Short VOL</v>
      </c>
      <c r="AK207" s="72" t="str">
        <f t="shared" si="132"/>
        <v>00631L</v>
      </c>
      <c r="AL207" s="73">
        <f t="shared" si="24"/>
        <v>1</v>
      </c>
      <c r="AM207" s="72" t="str">
        <f t="shared" si="135"/>
        <v>00631L</v>
      </c>
      <c r="AN207" s="73">
        <f t="shared" si="25"/>
        <v>1</v>
      </c>
      <c r="AO207" s="74" t="str">
        <f t="shared" si="129"/>
        <v>00631L</v>
      </c>
      <c r="AP207" s="20">
        <f t="shared" si="26"/>
        <v>1</v>
      </c>
      <c r="AQ207" s="74" t="str">
        <f t="shared" si="139"/>
        <v>00631L</v>
      </c>
      <c r="AR207" s="20">
        <f t="shared" si="28"/>
        <v>1</v>
      </c>
      <c r="AS207" s="74" t="str">
        <f t="shared" si="133"/>
        <v>00631L</v>
      </c>
      <c r="AT207" s="20">
        <f t="shared" si="30"/>
        <v>1</v>
      </c>
      <c r="AU207" s="74" t="str">
        <f t="shared" si="123"/>
        <v>00631L</v>
      </c>
      <c r="AV207" s="20">
        <f t="shared" si="32"/>
        <v>1</v>
      </c>
      <c r="AW207" s="74" t="str">
        <f t="shared" si="124"/>
        <v>00631L</v>
      </c>
      <c r="AX207" s="20">
        <f t="shared" si="34"/>
        <v>1</v>
      </c>
      <c r="AY207" s="20">
        <f t="shared" si="127"/>
        <v>0</v>
      </c>
      <c r="AZ207" s="57">
        <v>46006</v>
      </c>
      <c r="BA207" s="75">
        <v>62.5</v>
      </c>
      <c r="BB207" s="33">
        <v>63.45</v>
      </c>
      <c r="BC207" s="76">
        <f t="shared" si="136"/>
        <v>61.442666666666668</v>
      </c>
      <c r="BD207" s="76">
        <f t="shared" si="137"/>
        <v>61.538499999999999</v>
      </c>
      <c r="BE207" s="77">
        <f t="shared" si="108"/>
        <v>3.2670023002473882E-2</v>
      </c>
      <c r="BF207" s="77">
        <f t="shared" si="134"/>
        <v>1.5624365234771743E-2</v>
      </c>
      <c r="BG207" s="23"/>
      <c r="BH207" s="23"/>
      <c r="BI207" s="23"/>
      <c r="BJ207" s="23"/>
      <c r="BK207" s="23"/>
      <c r="BL207" s="23"/>
      <c r="BM207" s="23"/>
    </row>
    <row r="208" spans="1:65" ht="15.75" customHeight="1" x14ac:dyDescent="0.4">
      <c r="A208" s="57">
        <v>46002</v>
      </c>
      <c r="B208" s="20">
        <v>16.256</v>
      </c>
      <c r="C208" s="20">
        <v>18.571999999999999</v>
      </c>
      <c r="D208" s="20">
        <v>19.798999999999999</v>
      </c>
      <c r="E208" s="20">
        <v>20.335000000000001</v>
      </c>
      <c r="F208" s="20">
        <v>20.852</v>
      </c>
      <c r="G208" s="20">
        <v>21.175000000000001</v>
      </c>
      <c r="H208" s="58">
        <v>21.375</v>
      </c>
      <c r="I208" s="59">
        <f t="shared" si="5"/>
        <v>18.143111111111111</v>
      </c>
      <c r="J208" s="59">
        <f t="shared" si="6"/>
        <v>19.571777777777775</v>
      </c>
      <c r="K208" s="60">
        <v>5</v>
      </c>
      <c r="L208" s="61">
        <f t="shared" si="128"/>
        <v>3.7037037037037035E-2</v>
      </c>
      <c r="M208" s="20">
        <v>12.46</v>
      </c>
      <c r="N208" s="62">
        <v>14.85</v>
      </c>
      <c r="O208" s="20">
        <v>19.05</v>
      </c>
      <c r="P208" s="20">
        <v>21.4</v>
      </c>
      <c r="Q208" s="20">
        <v>23.15</v>
      </c>
      <c r="R208" s="63">
        <f t="shared" si="111"/>
        <v>13.14</v>
      </c>
      <c r="S208" s="64">
        <f t="shared" si="109"/>
        <v>-5.8338617628408369E-2</v>
      </c>
      <c r="T208" s="65">
        <f t="shared" si="138"/>
        <v>0.83905723905723917</v>
      </c>
      <c r="U208" s="65">
        <f t="shared" si="138"/>
        <v>0.77952755905511806</v>
      </c>
      <c r="V208" s="65">
        <f t="shared" si="112"/>
        <v>0.69392523364485981</v>
      </c>
      <c r="W208" s="65">
        <f t="shared" si="113"/>
        <v>0.64146868250539957</v>
      </c>
      <c r="X208" s="61">
        <f t="shared" si="126"/>
        <v>0.14247047244094482</v>
      </c>
      <c r="Y208" s="66">
        <f t="shared" si="115"/>
        <v>5.1143348905827349E-2</v>
      </c>
      <c r="Z208" s="61">
        <f t="shared" si="116"/>
        <v>7.87443045416686E-2</v>
      </c>
      <c r="AA208" s="67">
        <f t="shared" si="117"/>
        <v>18.143111111111111</v>
      </c>
      <c r="AB208" s="68">
        <f t="shared" si="118"/>
        <v>9.4680134680134725E-2</v>
      </c>
      <c r="AC208" s="69">
        <f t="shared" si="119"/>
        <v>0.22175832398054621</v>
      </c>
      <c r="AD208" s="70">
        <f>_xlfn.PERCENTILE.EXC(AC208:$AC$5675,0.5)</f>
        <v>8.6075617512623756E-2</v>
      </c>
      <c r="AE208" s="70">
        <f>_xlfn.PERCENTILE.EXC($AC208:AC$5675,0.35)</f>
        <v>4.996459533704687E-2</v>
      </c>
      <c r="AF208" s="71">
        <f t="shared" si="140"/>
        <v>1.8562948985881733E-2</v>
      </c>
      <c r="AG208" s="70">
        <f t="shared" si="141"/>
        <v>-0.19198182511420461</v>
      </c>
      <c r="AH208" s="70">
        <f t="shared" si="142"/>
        <v>-0.23906962545163321</v>
      </c>
      <c r="AI208" s="61" t="str">
        <f t="shared" si="130"/>
        <v>Short VOL</v>
      </c>
      <c r="AJ208" s="68" t="str">
        <f t="shared" si="131"/>
        <v>Short VOL</v>
      </c>
      <c r="AK208" s="72" t="str">
        <f t="shared" si="132"/>
        <v>00631L</v>
      </c>
      <c r="AL208" s="73">
        <f t="shared" si="24"/>
        <v>1</v>
      </c>
      <c r="AM208" s="72" t="str">
        <f t="shared" si="135"/>
        <v>00631L</v>
      </c>
      <c r="AN208" s="73">
        <f t="shared" si="25"/>
        <v>1</v>
      </c>
      <c r="AO208" s="74" t="str">
        <f t="shared" si="129"/>
        <v>00631L</v>
      </c>
      <c r="AP208" s="20">
        <f t="shared" si="26"/>
        <v>1</v>
      </c>
      <c r="AQ208" s="74" t="str">
        <f t="shared" si="139"/>
        <v>00631L</v>
      </c>
      <c r="AR208" s="20">
        <f t="shared" si="28"/>
        <v>1</v>
      </c>
      <c r="AS208" s="74" t="str">
        <f t="shared" si="133"/>
        <v>00631L</v>
      </c>
      <c r="AT208" s="20">
        <f t="shared" si="30"/>
        <v>1</v>
      </c>
      <c r="AU208" s="74" t="str">
        <f t="shared" si="123"/>
        <v>00631L</v>
      </c>
      <c r="AV208" s="20">
        <f t="shared" si="32"/>
        <v>1</v>
      </c>
      <c r="AW208" s="74" t="str">
        <f t="shared" si="124"/>
        <v>00631L</v>
      </c>
      <c r="AX208" s="20">
        <f t="shared" si="34"/>
        <v>1</v>
      </c>
      <c r="AY208" s="20">
        <f t="shared" si="127"/>
        <v>0</v>
      </c>
      <c r="AZ208" s="57">
        <v>46003</v>
      </c>
      <c r="BA208" s="75">
        <v>63.55</v>
      </c>
      <c r="BB208" s="33">
        <v>63.35</v>
      </c>
      <c r="BC208" s="76">
        <f t="shared" si="136"/>
        <v>61.3185</v>
      </c>
      <c r="BD208" s="76">
        <f t="shared" si="137"/>
        <v>61.444333333333333</v>
      </c>
      <c r="BE208" s="77">
        <f t="shared" si="108"/>
        <v>3.3130295098542872E-2</v>
      </c>
      <c r="BF208" s="77">
        <f t="shared" si="134"/>
        <v>3.4269501391503386E-2</v>
      </c>
      <c r="BG208" s="23"/>
      <c r="BH208" s="23"/>
      <c r="BI208" s="23"/>
      <c r="BJ208" s="23"/>
      <c r="BK208" s="23"/>
      <c r="BL208" s="23"/>
      <c r="BM208" s="23"/>
    </row>
    <row r="209" spans="1:65" ht="15.75" customHeight="1" x14ac:dyDescent="0.4">
      <c r="A209" s="57">
        <v>46001</v>
      </c>
      <c r="B209" s="20">
        <v>16.664000000000001</v>
      </c>
      <c r="C209" s="20">
        <v>18.815999999999999</v>
      </c>
      <c r="D209" s="20">
        <v>19.899999999999999</v>
      </c>
      <c r="E209" s="20">
        <v>20.391999999999999</v>
      </c>
      <c r="F209" s="20">
        <v>20.904</v>
      </c>
      <c r="G209" s="20">
        <v>21.239000000000001</v>
      </c>
      <c r="H209" s="58">
        <v>21.425000000000001</v>
      </c>
      <c r="I209" s="59">
        <f t="shared" si="5"/>
        <v>18.337777777777777</v>
      </c>
      <c r="J209" s="59">
        <f t="shared" si="6"/>
        <v>19.659111111111109</v>
      </c>
      <c r="K209" s="60">
        <v>6</v>
      </c>
      <c r="L209" s="61">
        <f t="shared" si="128"/>
        <v>3.7037037037037035E-2</v>
      </c>
      <c r="M209" s="20">
        <v>14.68</v>
      </c>
      <c r="N209" s="62">
        <v>15.77</v>
      </c>
      <c r="O209" s="20">
        <v>19.350000000000001</v>
      </c>
      <c r="P209" s="20">
        <v>21.68</v>
      </c>
      <c r="Q209" s="20">
        <v>23.33</v>
      </c>
      <c r="R209" s="63">
        <f t="shared" si="111"/>
        <v>10.580000000000002</v>
      </c>
      <c r="S209" s="64">
        <f t="shared" si="109"/>
        <v>-6.8517424689899589E-2</v>
      </c>
      <c r="T209" s="65">
        <f t="shared" si="138"/>
        <v>0.93088142041851618</v>
      </c>
      <c r="U209" s="65">
        <f t="shared" si="138"/>
        <v>0.81498708010335907</v>
      </c>
      <c r="V209" s="65">
        <f t="shared" si="112"/>
        <v>0.72739852398523985</v>
      </c>
      <c r="W209" s="65">
        <f t="shared" si="113"/>
        <v>0.67595370767252472</v>
      </c>
      <c r="X209" s="61">
        <f t="shared" si="126"/>
        <v>0.12914066250600079</v>
      </c>
      <c r="Y209" s="66">
        <f t="shared" si="115"/>
        <v>5.0657120439388061E-2</v>
      </c>
      <c r="Z209" s="61">
        <f t="shared" si="116"/>
        <v>7.2055259331071167E-2</v>
      </c>
      <c r="AA209" s="67">
        <f t="shared" si="117"/>
        <v>18.337777777777777</v>
      </c>
      <c r="AB209" s="68">
        <f t="shared" si="118"/>
        <v>5.6689917564996951E-2</v>
      </c>
      <c r="AC209" s="69">
        <f t="shared" si="119"/>
        <v>0.16282674557880644</v>
      </c>
      <c r="AD209" s="70">
        <f>_xlfn.PERCENTILE.EXC(AC209:$AC$5675,0.5)</f>
        <v>8.6058519793459562E-2</v>
      </c>
      <c r="AE209" s="70">
        <f>_xlfn.PERCENTILE.EXC($AC209:AC$5675,0.35)</f>
        <v>4.994468353106734E-2</v>
      </c>
      <c r="AF209" s="71">
        <f t="shared" si="140"/>
        <v>1.8562948985881733E-2</v>
      </c>
      <c r="AG209" s="70">
        <f t="shared" si="141"/>
        <v>-0.19198182511420461</v>
      </c>
      <c r="AH209" s="70">
        <f t="shared" si="142"/>
        <v>-0.23906962545163321</v>
      </c>
      <c r="AI209" s="61" t="str">
        <f t="shared" si="130"/>
        <v>Short VOL</v>
      </c>
      <c r="AJ209" s="68" t="str">
        <f t="shared" si="131"/>
        <v>Short VOL</v>
      </c>
      <c r="AK209" s="72" t="str">
        <f t="shared" si="132"/>
        <v>00631L</v>
      </c>
      <c r="AL209" s="73">
        <f t="shared" si="24"/>
        <v>1</v>
      </c>
      <c r="AM209" s="72" t="str">
        <f t="shared" si="135"/>
        <v>00631L</v>
      </c>
      <c r="AN209" s="73">
        <f t="shared" si="25"/>
        <v>1</v>
      </c>
      <c r="AO209" s="74" t="str">
        <f t="shared" si="129"/>
        <v>00631L</v>
      </c>
      <c r="AP209" s="20">
        <f t="shared" si="26"/>
        <v>1</v>
      </c>
      <c r="AQ209" s="74" t="str">
        <f t="shared" si="139"/>
        <v>00631L</v>
      </c>
      <c r="AR209" s="20">
        <f t="shared" si="28"/>
        <v>1</v>
      </c>
      <c r="AS209" s="74" t="str">
        <f t="shared" si="133"/>
        <v>00631L</v>
      </c>
      <c r="AT209" s="20">
        <f t="shared" si="30"/>
        <v>1</v>
      </c>
      <c r="AU209" s="74" t="str">
        <f t="shared" si="123"/>
        <v>00631L</v>
      </c>
      <c r="AV209" s="20">
        <f t="shared" si="32"/>
        <v>1</v>
      </c>
      <c r="AW209" s="74" t="str">
        <f t="shared" si="124"/>
        <v>00631L</v>
      </c>
      <c r="AX209" s="20">
        <f t="shared" si="34"/>
        <v>1</v>
      </c>
      <c r="AY209" s="20">
        <f t="shared" si="127"/>
        <v>0</v>
      </c>
      <c r="AZ209" s="57">
        <v>46002</v>
      </c>
      <c r="BA209" s="75">
        <v>64.3</v>
      </c>
      <c r="BB209" s="33">
        <v>64.260000000000005</v>
      </c>
      <c r="BC209" s="76">
        <f t="shared" si="136"/>
        <v>61.195999999999998</v>
      </c>
      <c r="BD209" s="76">
        <f t="shared" si="137"/>
        <v>61.334333333333333</v>
      </c>
      <c r="BE209" s="77">
        <f t="shared" ref="BE209:BE272" si="143">(BB209-BC209)/BC209</f>
        <v>5.006863193672801E-2</v>
      </c>
      <c r="BF209" s="77">
        <f t="shared" si="134"/>
        <v>4.8352472514035051E-2</v>
      </c>
      <c r="BG209" s="23"/>
      <c r="BH209" s="23"/>
      <c r="BI209" s="23"/>
      <c r="BJ209" s="23"/>
      <c r="BK209" s="23"/>
      <c r="BL209" s="23"/>
      <c r="BM209" s="23"/>
    </row>
    <row r="210" spans="1:65" ht="15.75" customHeight="1" x14ac:dyDescent="0.4">
      <c r="A210" s="57">
        <v>46000</v>
      </c>
      <c r="B210" s="20">
        <v>17.609000000000002</v>
      </c>
      <c r="C210" s="20">
        <v>19.5</v>
      </c>
      <c r="D210" s="20">
        <v>20.367000000000001</v>
      </c>
      <c r="E210" s="20">
        <v>20.786000000000001</v>
      </c>
      <c r="F210" s="20">
        <v>21.259</v>
      </c>
      <c r="G210" s="20">
        <v>21.574999999999999</v>
      </c>
      <c r="H210" s="58">
        <v>21.757000000000001</v>
      </c>
      <c r="I210" s="59">
        <f t="shared" si="5"/>
        <v>19.009740740740742</v>
      </c>
      <c r="J210" s="59">
        <f t="shared" si="6"/>
        <v>20.142222222222223</v>
      </c>
      <c r="K210" s="60">
        <v>7</v>
      </c>
      <c r="L210" s="61">
        <f t="shared" si="128"/>
        <v>3.7037037037037035E-2</v>
      </c>
      <c r="M210" s="20">
        <v>16.3</v>
      </c>
      <c r="N210" s="62">
        <v>16.93</v>
      </c>
      <c r="O210" s="20">
        <v>20.079999999999998</v>
      </c>
      <c r="P210" s="20">
        <v>22.25</v>
      </c>
      <c r="Q210" s="20">
        <v>23.69</v>
      </c>
      <c r="R210" s="63">
        <f t="shared" si="111"/>
        <v>9.0999999999999943</v>
      </c>
      <c r="S210" s="64">
        <f t="shared" ref="S210:S273" si="144">(N210-N211)/N211</f>
        <v>1.620648259303719E-2</v>
      </c>
      <c r="T210" s="65">
        <f t="shared" si="138"/>
        <v>0.96278795038393394</v>
      </c>
      <c r="U210" s="65">
        <f t="shared" si="138"/>
        <v>0.84312749003984067</v>
      </c>
      <c r="V210" s="65">
        <f t="shared" si="112"/>
        <v>0.76089887640449438</v>
      </c>
      <c r="W210" s="65">
        <f t="shared" si="113"/>
        <v>0.71464753060363018</v>
      </c>
      <c r="X210" s="61">
        <f t="shared" si="126"/>
        <v>0.10738826736328003</v>
      </c>
      <c r="Y210" s="66">
        <f t="shared" si="115"/>
        <v>4.6714134513614933E-2</v>
      </c>
      <c r="Z210" s="61">
        <f t="shared" si="116"/>
        <v>5.9573746792579978E-2</v>
      </c>
      <c r="AA210" s="67">
        <f t="shared" si="117"/>
        <v>19.009740740740739</v>
      </c>
      <c r="AB210" s="68">
        <f t="shared" si="118"/>
        <v>4.0106320141760313E-2</v>
      </c>
      <c r="AC210" s="69">
        <f t="shared" si="119"/>
        <v>0.12284351687777549</v>
      </c>
      <c r="AD210" s="70">
        <f>_xlfn.PERCENTILE.EXC(AC210:$AC$5675,0.5)</f>
        <v>8.6031772459543882E-2</v>
      </c>
      <c r="AE210" s="70">
        <f>_xlfn.PERCENTILE.EXC($AC210:AC$5675,0.35)</f>
        <v>4.9922425337091535E-2</v>
      </c>
      <c r="AF210" s="71">
        <f t="shared" si="140"/>
        <v>1.8562948985881733E-2</v>
      </c>
      <c r="AG210" s="70">
        <f t="shared" si="141"/>
        <v>-0.19198182511420461</v>
      </c>
      <c r="AH210" s="70">
        <f t="shared" si="142"/>
        <v>-0.23906962545163321</v>
      </c>
      <c r="AI210" s="61" t="str">
        <f t="shared" si="130"/>
        <v>Short VOL</v>
      </c>
      <c r="AJ210" s="68" t="str">
        <f t="shared" si="131"/>
        <v>Short VOL</v>
      </c>
      <c r="AK210" s="72" t="str">
        <f t="shared" si="132"/>
        <v>00631L</v>
      </c>
      <c r="AL210" s="73">
        <f t="shared" si="24"/>
        <v>1</v>
      </c>
      <c r="AM210" s="72" t="str">
        <f t="shared" si="135"/>
        <v>00631L</v>
      </c>
      <c r="AN210" s="73">
        <f t="shared" si="25"/>
        <v>1</v>
      </c>
      <c r="AO210" s="74" t="str">
        <f t="shared" si="129"/>
        <v>00631L</v>
      </c>
      <c r="AP210" s="20">
        <f t="shared" si="26"/>
        <v>1</v>
      </c>
      <c r="AQ210" s="74" t="str">
        <f t="shared" si="139"/>
        <v>00631L</v>
      </c>
      <c r="AR210" s="20">
        <f t="shared" si="28"/>
        <v>1</v>
      </c>
      <c r="AS210" s="74" t="str">
        <f t="shared" si="133"/>
        <v>00631L</v>
      </c>
      <c r="AT210" s="20">
        <f t="shared" si="30"/>
        <v>1</v>
      </c>
      <c r="AU210" s="74" t="str">
        <f t="shared" si="123"/>
        <v>00631L</v>
      </c>
      <c r="AV210" s="20">
        <f t="shared" si="32"/>
        <v>1</v>
      </c>
      <c r="AW210" s="74" t="str">
        <f t="shared" si="124"/>
        <v>00631L</v>
      </c>
      <c r="AX210" s="20">
        <f t="shared" si="34"/>
        <v>1</v>
      </c>
      <c r="AY210" s="20">
        <f t="shared" si="127"/>
        <v>0</v>
      </c>
      <c r="AZ210" s="57">
        <v>46001</v>
      </c>
      <c r="BA210" s="75">
        <v>63.7</v>
      </c>
      <c r="BB210" s="33">
        <v>63.6</v>
      </c>
      <c r="BC210" s="76">
        <f t="shared" si="136"/>
        <v>61.049166666666657</v>
      </c>
      <c r="BD210" s="76">
        <f t="shared" si="137"/>
        <v>61.186666666666653</v>
      </c>
      <c r="BE210" s="77">
        <f t="shared" si="143"/>
        <v>4.1783262124790312E-2</v>
      </c>
      <c r="BF210" s="77">
        <f t="shared" si="134"/>
        <v>4.107648725212492E-2</v>
      </c>
      <c r="BG210" s="23"/>
      <c r="BH210" s="23"/>
      <c r="BI210" s="23"/>
      <c r="BJ210" s="23"/>
      <c r="BK210" s="23"/>
      <c r="BL210" s="23"/>
      <c r="BM210" s="23"/>
    </row>
    <row r="211" spans="1:65" ht="15.75" customHeight="1" x14ac:dyDescent="0.4">
      <c r="A211" s="57">
        <v>45999</v>
      </c>
      <c r="B211" s="20">
        <v>17.605</v>
      </c>
      <c r="C211" s="20">
        <v>19.484999999999999</v>
      </c>
      <c r="D211" s="20">
        <v>20.347000000000001</v>
      </c>
      <c r="E211" s="20">
        <v>20.792000000000002</v>
      </c>
      <c r="F211" s="20">
        <v>21.309000000000001</v>
      </c>
      <c r="G211" s="20">
        <v>21.6</v>
      </c>
      <c r="H211" s="58">
        <v>21.774999999999999</v>
      </c>
      <c r="I211" s="59">
        <f t="shared" si="5"/>
        <v>18.927962962962962</v>
      </c>
      <c r="J211" s="59">
        <f t="shared" si="6"/>
        <v>20.091592592592594</v>
      </c>
      <c r="K211" s="60">
        <v>8</v>
      </c>
      <c r="L211" s="61">
        <f t="shared" si="128"/>
        <v>3.7037037037037035E-2</v>
      </c>
      <c r="M211" s="20">
        <v>16.29</v>
      </c>
      <c r="N211" s="62">
        <v>16.66</v>
      </c>
      <c r="O211" s="20">
        <v>19.91</v>
      </c>
      <c r="P211" s="20">
        <v>22.16</v>
      </c>
      <c r="Q211" s="20">
        <v>23.6</v>
      </c>
      <c r="R211" s="63">
        <f t="shared" si="111"/>
        <v>9.1199999999999974</v>
      </c>
      <c r="S211" s="64">
        <f t="shared" si="144"/>
        <v>8.1116158338741071E-2</v>
      </c>
      <c r="T211" s="65">
        <f t="shared" si="138"/>
        <v>0.97779111644657857</v>
      </c>
      <c r="U211" s="65">
        <f t="shared" si="138"/>
        <v>0.83676544450025114</v>
      </c>
      <c r="V211" s="65">
        <f t="shared" si="112"/>
        <v>0.75180505415162457</v>
      </c>
      <c r="W211" s="65">
        <f t="shared" si="113"/>
        <v>0.70593220338983043</v>
      </c>
      <c r="X211" s="61">
        <f t="shared" si="126"/>
        <v>0.10678784436239698</v>
      </c>
      <c r="Y211" s="66">
        <f t="shared" si="115"/>
        <v>4.7277799153520435E-2</v>
      </c>
      <c r="Z211" s="61">
        <f t="shared" si="116"/>
        <v>6.147674907788804E-2</v>
      </c>
      <c r="AA211" s="67">
        <f t="shared" si="117"/>
        <v>18.927962962962962</v>
      </c>
      <c r="AB211" s="68">
        <f t="shared" si="118"/>
        <v>5.6722689075630266E-2</v>
      </c>
      <c r="AC211" s="69">
        <f t="shared" si="119"/>
        <v>0.13613223067004571</v>
      </c>
      <c r="AD211" s="70">
        <f>_xlfn.PERCENTILE.EXC(AC211:$AC$5675,0.5)</f>
        <v>8.6005025125628215E-2</v>
      </c>
      <c r="AE211" s="70">
        <f>_xlfn.PERCENTILE.EXC($AC211:AC$5675,0.35)</f>
        <v>4.9900167143115751E-2</v>
      </c>
      <c r="AF211" s="71">
        <f t="shared" si="140"/>
        <v>1.8562948985881733E-2</v>
      </c>
      <c r="AG211" s="70">
        <f t="shared" si="141"/>
        <v>-0.19198182511420461</v>
      </c>
      <c r="AH211" s="70">
        <f t="shared" si="142"/>
        <v>-0.23906962545163321</v>
      </c>
      <c r="AI211" s="61" t="str">
        <f t="shared" si="130"/>
        <v>Short VOL</v>
      </c>
      <c r="AJ211" s="68" t="str">
        <f t="shared" si="131"/>
        <v>Short VOL</v>
      </c>
      <c r="AK211" s="72" t="str">
        <f t="shared" si="132"/>
        <v>00631L</v>
      </c>
      <c r="AL211" s="73">
        <f t="shared" si="24"/>
        <v>1</v>
      </c>
      <c r="AM211" s="72" t="str">
        <f t="shared" si="135"/>
        <v>00631L</v>
      </c>
      <c r="AN211" s="73">
        <f t="shared" si="25"/>
        <v>1</v>
      </c>
      <c r="AO211" s="74" t="str">
        <f t="shared" si="129"/>
        <v>00631L</v>
      </c>
      <c r="AP211" s="20">
        <f t="shared" si="26"/>
        <v>1</v>
      </c>
      <c r="AQ211" s="74" t="str">
        <f t="shared" si="139"/>
        <v>00631L</v>
      </c>
      <c r="AR211" s="20">
        <f t="shared" si="28"/>
        <v>1</v>
      </c>
      <c r="AS211" s="74" t="str">
        <f t="shared" si="133"/>
        <v>00631L</v>
      </c>
      <c r="AT211" s="20">
        <f t="shared" si="30"/>
        <v>1</v>
      </c>
      <c r="AU211" s="74" t="str">
        <f t="shared" si="123"/>
        <v>00631L</v>
      </c>
      <c r="AV211" s="20">
        <f t="shared" si="32"/>
        <v>1</v>
      </c>
      <c r="AW211" s="74" t="str">
        <f t="shared" si="124"/>
        <v>00631L</v>
      </c>
      <c r="AX211" s="20">
        <f t="shared" si="34"/>
        <v>1</v>
      </c>
      <c r="AY211" s="20">
        <f t="shared" si="127"/>
        <v>0</v>
      </c>
      <c r="AZ211" s="57">
        <v>46000</v>
      </c>
      <c r="BA211" s="75">
        <v>63.8</v>
      </c>
      <c r="BB211" s="33">
        <v>63.7</v>
      </c>
      <c r="BC211" s="76">
        <f t="shared" si="136"/>
        <v>60.904999999999987</v>
      </c>
      <c r="BD211" s="76">
        <f t="shared" si="137"/>
        <v>61.052499999999995</v>
      </c>
      <c r="BE211" s="77">
        <f t="shared" si="143"/>
        <v>4.5891141942369533E-2</v>
      </c>
      <c r="BF211" s="77">
        <f t="shared" si="134"/>
        <v>4.5002252160026249E-2</v>
      </c>
      <c r="BG211" s="23"/>
      <c r="BH211" s="23"/>
      <c r="BI211" s="23"/>
      <c r="BJ211" s="23"/>
      <c r="BK211" s="23"/>
      <c r="BL211" s="23"/>
      <c r="BM211" s="23"/>
    </row>
    <row r="212" spans="1:65" ht="15.75" customHeight="1" x14ac:dyDescent="0.4">
      <c r="A212" s="57">
        <v>45996</v>
      </c>
      <c r="B212" s="20">
        <v>17.263000000000002</v>
      </c>
      <c r="C212" s="20">
        <v>19.233000000000001</v>
      </c>
      <c r="D212" s="20">
        <v>20.152999999999999</v>
      </c>
      <c r="E212" s="20">
        <v>20.692</v>
      </c>
      <c r="F212" s="20">
        <v>21.245999999999999</v>
      </c>
      <c r="G212" s="20">
        <v>21.478000000000002</v>
      </c>
      <c r="H212" s="58">
        <v>21.675000000000001</v>
      </c>
      <c r="I212" s="59">
        <f t="shared" si="5"/>
        <v>18.430407407407408</v>
      </c>
      <c r="J212" s="59">
        <f t="shared" si="6"/>
        <v>19.778185185185183</v>
      </c>
      <c r="K212" s="60">
        <v>11</v>
      </c>
      <c r="L212" s="61">
        <f t="shared" si="128"/>
        <v>3.7037037037037035E-2</v>
      </c>
      <c r="M212" s="20">
        <v>13.9</v>
      </c>
      <c r="N212" s="62">
        <v>15.41</v>
      </c>
      <c r="O212" s="20">
        <v>19.27</v>
      </c>
      <c r="P212" s="20">
        <v>21.71</v>
      </c>
      <c r="Q212" s="20">
        <v>23.36</v>
      </c>
      <c r="R212" s="63">
        <f t="shared" si="111"/>
        <v>11.670000000000002</v>
      </c>
      <c r="S212" s="64">
        <f t="shared" si="144"/>
        <v>-2.3447401774397924E-2</v>
      </c>
      <c r="T212" s="65">
        <f t="shared" si="138"/>
        <v>0.90201168072680082</v>
      </c>
      <c r="U212" s="65">
        <f t="shared" si="138"/>
        <v>0.79968863518422417</v>
      </c>
      <c r="V212" s="65">
        <f t="shared" si="112"/>
        <v>0.7098111469368954</v>
      </c>
      <c r="W212" s="65">
        <f t="shared" si="113"/>
        <v>0.65967465753424659</v>
      </c>
      <c r="X212" s="61">
        <f t="shared" si="126"/>
        <v>0.11411689741064697</v>
      </c>
      <c r="Y212" s="66">
        <f t="shared" si="115"/>
        <v>4.7506282621302943E-2</v>
      </c>
      <c r="Z212" s="61">
        <f t="shared" si="116"/>
        <v>7.3127942751612038E-2</v>
      </c>
      <c r="AA212" s="67">
        <f t="shared" si="117"/>
        <v>18.430407407407408</v>
      </c>
      <c r="AB212" s="68">
        <f t="shared" si="118"/>
        <v>0.12024659312134987</v>
      </c>
      <c r="AC212" s="69">
        <f t="shared" si="119"/>
        <v>0.19600307640541259</v>
      </c>
      <c r="AD212" s="70">
        <f>_xlfn.PERCENTILE.EXC(AC212:$AC$5675,0.5)</f>
        <v>8.5941443860524103E-2</v>
      </c>
      <c r="AE212" s="70">
        <f>_xlfn.PERCENTILE.EXC($AC212:AC$5675,0.35)</f>
        <v>4.9872218922504846E-2</v>
      </c>
      <c r="AF212" s="71">
        <f t="shared" si="140"/>
        <v>1.8562948985881733E-2</v>
      </c>
      <c r="AG212" s="70">
        <f t="shared" si="141"/>
        <v>-0.19198182511420461</v>
      </c>
      <c r="AH212" s="70">
        <f t="shared" si="142"/>
        <v>-0.23906962545163321</v>
      </c>
      <c r="AI212" s="61" t="str">
        <f t="shared" si="130"/>
        <v>Short VOL</v>
      </c>
      <c r="AJ212" s="68" t="str">
        <f t="shared" si="131"/>
        <v>Short VOL</v>
      </c>
      <c r="AK212" s="72" t="str">
        <f t="shared" si="132"/>
        <v>00631L</v>
      </c>
      <c r="AL212" s="73">
        <f t="shared" si="24"/>
        <v>1</v>
      </c>
      <c r="AM212" s="72" t="str">
        <f t="shared" si="135"/>
        <v>00631L</v>
      </c>
      <c r="AN212" s="73">
        <f t="shared" si="25"/>
        <v>1</v>
      </c>
      <c r="AO212" s="74" t="str">
        <f t="shared" si="129"/>
        <v>00631L</v>
      </c>
      <c r="AP212" s="20">
        <f t="shared" si="26"/>
        <v>1</v>
      </c>
      <c r="AQ212" s="74" t="str">
        <f t="shared" si="139"/>
        <v>00631L</v>
      </c>
      <c r="AR212" s="20">
        <f t="shared" si="28"/>
        <v>1</v>
      </c>
      <c r="AS212" s="74" t="str">
        <f t="shared" si="133"/>
        <v>00631L</v>
      </c>
      <c r="AT212" s="20">
        <f t="shared" si="30"/>
        <v>1</v>
      </c>
      <c r="AU212" s="74" t="str">
        <f t="shared" si="123"/>
        <v>00631L</v>
      </c>
      <c r="AV212" s="20">
        <f t="shared" si="32"/>
        <v>1</v>
      </c>
      <c r="AW212" s="74" t="str">
        <f t="shared" si="124"/>
        <v>00631L</v>
      </c>
      <c r="AX212" s="20">
        <f t="shared" si="34"/>
        <v>1</v>
      </c>
      <c r="AY212" s="20">
        <f t="shared" si="127"/>
        <v>0</v>
      </c>
      <c r="AZ212" s="57">
        <v>45999</v>
      </c>
      <c r="BA212" s="75">
        <v>63</v>
      </c>
      <c r="BB212" s="33">
        <v>62.75</v>
      </c>
      <c r="BC212" s="76">
        <f t="shared" si="136"/>
        <v>60.74166666666666</v>
      </c>
      <c r="BD212" s="76">
        <f t="shared" si="137"/>
        <v>60.893333333333317</v>
      </c>
      <c r="BE212" s="77">
        <f t="shared" si="143"/>
        <v>3.3063520373165158E-2</v>
      </c>
      <c r="BF212" s="77">
        <f t="shared" si="134"/>
        <v>3.459601488942441E-2</v>
      </c>
      <c r="BG212" s="23"/>
      <c r="BH212" s="23"/>
      <c r="BI212" s="23"/>
      <c r="BJ212" s="23"/>
      <c r="BK212" s="23"/>
      <c r="BL212" s="23"/>
      <c r="BM212" s="23"/>
    </row>
    <row r="213" spans="1:65" ht="15.75" customHeight="1" x14ac:dyDescent="0.4">
      <c r="A213" s="57">
        <v>45995</v>
      </c>
      <c r="B213" s="20">
        <v>17.542000000000002</v>
      </c>
      <c r="C213" s="20">
        <v>19.416</v>
      </c>
      <c r="D213" s="20">
        <v>20.359000000000002</v>
      </c>
      <c r="E213" s="20">
        <v>20.888000000000002</v>
      </c>
      <c r="F213" s="20">
        <v>21.361000000000001</v>
      </c>
      <c r="G213" s="20">
        <v>21.585999999999999</v>
      </c>
      <c r="H213" s="58">
        <v>21.731999999999999</v>
      </c>
      <c r="I213" s="59">
        <f t="shared" si="5"/>
        <v>18.583111111111112</v>
      </c>
      <c r="J213" s="59">
        <f t="shared" si="6"/>
        <v>19.939888888888891</v>
      </c>
      <c r="K213" s="60">
        <v>12</v>
      </c>
      <c r="L213" s="61">
        <f t="shared" si="128"/>
        <v>3.7037037037037035E-2</v>
      </c>
      <c r="M213" s="20">
        <v>14.3</v>
      </c>
      <c r="N213" s="62">
        <v>15.78</v>
      </c>
      <c r="O213" s="20">
        <v>19.489999999999998</v>
      </c>
      <c r="P213" s="20">
        <v>21.93</v>
      </c>
      <c r="Q213" s="20">
        <v>23.55</v>
      </c>
      <c r="R213" s="63">
        <f t="shared" si="111"/>
        <v>11.340000000000003</v>
      </c>
      <c r="S213" s="64">
        <f t="shared" si="144"/>
        <v>-1.8656716417910384E-2</v>
      </c>
      <c r="T213" s="65">
        <f t="shared" si="138"/>
        <v>0.90621039290240823</v>
      </c>
      <c r="U213" s="65">
        <f t="shared" si="138"/>
        <v>0.8096459722934839</v>
      </c>
      <c r="V213" s="65">
        <f t="shared" si="112"/>
        <v>0.719562243502052</v>
      </c>
      <c r="W213" s="65">
        <f t="shared" si="113"/>
        <v>0.67006369426751589</v>
      </c>
      <c r="X213" s="61">
        <f t="shared" si="126"/>
        <v>0.1068293239083342</v>
      </c>
      <c r="Y213" s="66">
        <f t="shared" si="115"/>
        <v>4.0405974722328493E-2</v>
      </c>
      <c r="Z213" s="61">
        <f t="shared" si="116"/>
        <v>7.3011336458433052E-2</v>
      </c>
      <c r="AA213" s="67">
        <f t="shared" si="117"/>
        <v>18.583111111111112</v>
      </c>
      <c r="AB213" s="68">
        <f t="shared" si="118"/>
        <v>0.11166032953105211</v>
      </c>
      <c r="AC213" s="69">
        <f t="shared" si="119"/>
        <v>0.17763695254189563</v>
      </c>
      <c r="AD213" s="70">
        <f>_xlfn.PERCENTILE.EXC(AC213:$AC$5675,0.5)</f>
        <v>8.5877862595420004E-2</v>
      </c>
      <c r="AE213" s="70">
        <f>_xlfn.PERCENTILE.EXC($AC213:AC$5675,0.35)</f>
        <v>4.9841994691239934E-2</v>
      </c>
      <c r="AF213" s="71">
        <f t="shared" si="140"/>
        <v>1.8562948985881733E-2</v>
      </c>
      <c r="AG213" s="70">
        <f t="shared" si="141"/>
        <v>-0.19198182511420461</v>
      </c>
      <c r="AH213" s="70">
        <f t="shared" si="142"/>
        <v>-0.23906962545163321</v>
      </c>
      <c r="AI213" s="61" t="str">
        <f t="shared" si="130"/>
        <v>Short VOL</v>
      </c>
      <c r="AJ213" s="68" t="str">
        <f t="shared" si="131"/>
        <v>Short VOL</v>
      </c>
      <c r="AK213" s="72" t="str">
        <f t="shared" si="132"/>
        <v>00631L</v>
      </c>
      <c r="AL213" s="73">
        <f t="shared" si="24"/>
        <v>1</v>
      </c>
      <c r="AM213" s="72" t="str">
        <f t="shared" si="135"/>
        <v>00631L</v>
      </c>
      <c r="AN213" s="73">
        <f t="shared" si="25"/>
        <v>1</v>
      </c>
      <c r="AO213" s="74" t="str">
        <f t="shared" si="129"/>
        <v>00631L</v>
      </c>
      <c r="AP213" s="20">
        <f t="shared" si="26"/>
        <v>1</v>
      </c>
      <c r="AQ213" s="74" t="str">
        <f t="shared" si="139"/>
        <v>00631L</v>
      </c>
      <c r="AR213" s="20">
        <f t="shared" si="28"/>
        <v>1</v>
      </c>
      <c r="AS213" s="74" t="str">
        <f t="shared" si="133"/>
        <v>00631L</v>
      </c>
      <c r="AT213" s="20">
        <f t="shared" si="30"/>
        <v>1</v>
      </c>
      <c r="AU213" s="74" t="str">
        <f t="shared" si="123"/>
        <v>00631L</v>
      </c>
      <c r="AV213" s="20">
        <f t="shared" si="32"/>
        <v>1</v>
      </c>
      <c r="AW213" s="74" t="str">
        <f t="shared" si="124"/>
        <v>00631L</v>
      </c>
      <c r="AX213" s="20">
        <f t="shared" si="34"/>
        <v>1</v>
      </c>
      <c r="AY213" s="20">
        <f t="shared" si="127"/>
        <v>0</v>
      </c>
      <c r="AZ213" s="57">
        <v>45996</v>
      </c>
      <c r="BA213" s="75">
        <v>62.45</v>
      </c>
      <c r="BB213" s="33">
        <v>62.2</v>
      </c>
      <c r="BC213" s="76">
        <f t="shared" si="136"/>
        <v>60.584999999999994</v>
      </c>
      <c r="BD213" s="76">
        <f t="shared" si="137"/>
        <v>60.736666666666657</v>
      </c>
      <c r="BE213" s="77">
        <f t="shared" si="143"/>
        <v>2.6656763225220918E-2</v>
      </c>
      <c r="BF213" s="77">
        <f t="shared" si="134"/>
        <v>2.8209209154272746E-2</v>
      </c>
      <c r="BG213" s="23"/>
      <c r="BH213" s="23"/>
      <c r="BI213" s="23"/>
      <c r="BJ213" s="23"/>
      <c r="BK213" s="23"/>
      <c r="BL213" s="23"/>
      <c r="BM213" s="23"/>
    </row>
    <row r="214" spans="1:65" ht="15.75" customHeight="1" x14ac:dyDescent="0.4">
      <c r="A214" s="57">
        <v>45994</v>
      </c>
      <c r="B214" s="20">
        <v>17.795000000000002</v>
      </c>
      <c r="C214" s="20">
        <v>19.579999999999998</v>
      </c>
      <c r="D214" s="20">
        <v>20.55</v>
      </c>
      <c r="E214" s="20">
        <v>21.004999999999999</v>
      </c>
      <c r="F214" s="20">
        <v>21.475000000000001</v>
      </c>
      <c r="G214" s="20">
        <v>21.675000000000001</v>
      </c>
      <c r="H214" s="58">
        <v>21.774999999999999</v>
      </c>
      <c r="I214" s="59">
        <f t="shared" si="5"/>
        <v>18.720555555555556</v>
      </c>
      <c r="J214" s="59">
        <f t="shared" si="6"/>
        <v>20.082962962962963</v>
      </c>
      <c r="K214" s="60">
        <v>13</v>
      </c>
      <c r="L214" s="61">
        <f t="shared" si="128"/>
        <v>3.7037037037037035E-2</v>
      </c>
      <c r="M214" s="20">
        <v>14.46</v>
      </c>
      <c r="N214" s="62">
        <v>16.079999999999998</v>
      </c>
      <c r="O214" s="20">
        <v>19.71</v>
      </c>
      <c r="P214" s="20">
        <v>22.1</v>
      </c>
      <c r="Q214" s="20">
        <v>23.65</v>
      </c>
      <c r="R214" s="63">
        <f t="shared" si="111"/>
        <v>11.270000000000003</v>
      </c>
      <c r="S214" s="64">
        <f t="shared" si="144"/>
        <v>-3.0741410488246027E-2</v>
      </c>
      <c r="T214" s="65">
        <f t="shared" si="138"/>
        <v>0.89925373134328368</v>
      </c>
      <c r="U214" s="65">
        <f t="shared" si="138"/>
        <v>0.81582952815829513</v>
      </c>
      <c r="V214" s="65">
        <f t="shared" si="112"/>
        <v>0.72760180995475099</v>
      </c>
      <c r="W214" s="65">
        <f t="shared" si="113"/>
        <v>0.67991543340380545</v>
      </c>
      <c r="X214" s="61">
        <f t="shared" si="126"/>
        <v>0.10030907558302873</v>
      </c>
      <c r="Y214" s="66">
        <f t="shared" si="115"/>
        <v>3.6657938586050924E-2</v>
      </c>
      <c r="Z214" s="61">
        <f t="shared" si="116"/>
        <v>7.2776013690635119E-2</v>
      </c>
      <c r="AA214" s="67">
        <f t="shared" si="117"/>
        <v>18.720555555555556</v>
      </c>
      <c r="AB214" s="68">
        <f t="shared" si="118"/>
        <v>0.10665422885572162</v>
      </c>
      <c r="AC214" s="69">
        <f t="shared" si="119"/>
        <v>0.1642136539524601</v>
      </c>
      <c r="AD214" s="70">
        <f>_xlfn.PERCENTILE.EXC(AC214:$AC$5675,0.5)</f>
        <v>8.5877593007747152E-2</v>
      </c>
      <c r="AE214" s="70">
        <f>_xlfn.PERCENTILE.EXC($AC214:AC$5675,0.35)</f>
        <v>4.9811770459975015E-2</v>
      </c>
      <c r="AF214" s="71">
        <f t="shared" si="140"/>
        <v>1.8562948985881733E-2</v>
      </c>
      <c r="AG214" s="70">
        <f t="shared" si="141"/>
        <v>-0.19198182511420461</v>
      </c>
      <c r="AH214" s="70">
        <f t="shared" si="142"/>
        <v>-0.23906962545163321</v>
      </c>
      <c r="AI214" s="61" t="str">
        <f t="shared" si="130"/>
        <v>Short VOL</v>
      </c>
      <c r="AJ214" s="68" t="str">
        <f t="shared" si="131"/>
        <v>Short VOL</v>
      </c>
      <c r="AK214" s="72" t="str">
        <f t="shared" si="132"/>
        <v>00631L</v>
      </c>
      <c r="AL214" s="73">
        <f t="shared" si="24"/>
        <v>1</v>
      </c>
      <c r="AM214" s="72" t="str">
        <f t="shared" si="135"/>
        <v>00631L</v>
      </c>
      <c r="AN214" s="73">
        <f t="shared" si="25"/>
        <v>1</v>
      </c>
      <c r="AO214" s="74" t="str">
        <f t="shared" si="129"/>
        <v>00631L</v>
      </c>
      <c r="AP214" s="20">
        <f t="shared" si="26"/>
        <v>1</v>
      </c>
      <c r="AQ214" s="74" t="str">
        <f t="shared" si="139"/>
        <v>00631L</v>
      </c>
      <c r="AR214" s="20">
        <f t="shared" si="28"/>
        <v>1</v>
      </c>
      <c r="AS214" s="74" t="str">
        <f t="shared" si="133"/>
        <v>00631L</v>
      </c>
      <c r="AT214" s="20">
        <f t="shared" si="30"/>
        <v>1</v>
      </c>
      <c r="AU214" s="74" t="str">
        <f t="shared" si="123"/>
        <v>00631L</v>
      </c>
      <c r="AV214" s="20">
        <f t="shared" si="32"/>
        <v>1</v>
      </c>
      <c r="AW214" s="74" t="str">
        <f t="shared" si="124"/>
        <v>00631L</v>
      </c>
      <c r="AX214" s="20">
        <f t="shared" si="34"/>
        <v>1</v>
      </c>
      <c r="AY214" s="20">
        <f t="shared" si="127"/>
        <v>0</v>
      </c>
      <c r="AZ214" s="57">
        <v>45995</v>
      </c>
      <c r="BA214" s="75">
        <v>62.4</v>
      </c>
      <c r="BB214" s="33">
        <v>62.3</v>
      </c>
      <c r="BC214" s="76">
        <f t="shared" si="136"/>
        <v>60.429166666666653</v>
      </c>
      <c r="BD214" s="76">
        <f t="shared" si="137"/>
        <v>60.588333333333324</v>
      </c>
      <c r="BE214" s="77">
        <f t="shared" si="143"/>
        <v>3.0959111907881316E-2</v>
      </c>
      <c r="BF214" s="77">
        <f t="shared" si="134"/>
        <v>2.9901246114488623E-2</v>
      </c>
      <c r="BG214" s="23"/>
      <c r="BH214" s="23"/>
      <c r="BI214" s="23"/>
      <c r="BJ214" s="23"/>
      <c r="BK214" s="23"/>
      <c r="BL214" s="23"/>
      <c r="BM214" s="23"/>
    </row>
    <row r="215" spans="1:65" ht="15.75" customHeight="1" x14ac:dyDescent="0.4">
      <c r="A215" s="57">
        <v>45993</v>
      </c>
      <c r="B215" s="20">
        <v>17.946999999999999</v>
      </c>
      <c r="C215" s="20">
        <v>19.59</v>
      </c>
      <c r="D215" s="20">
        <v>20.553000000000001</v>
      </c>
      <c r="E215" s="20">
        <v>21.074999999999999</v>
      </c>
      <c r="F215" s="20">
        <v>21.524999999999999</v>
      </c>
      <c r="G215" s="20">
        <v>21.702000000000002</v>
      </c>
      <c r="H215" s="58">
        <v>21.824999999999999</v>
      </c>
      <c r="I215" s="59">
        <f t="shared" si="5"/>
        <v>18.738074074074074</v>
      </c>
      <c r="J215" s="59">
        <f t="shared" si="6"/>
        <v>20.053666666666668</v>
      </c>
      <c r="K215" s="60">
        <v>14</v>
      </c>
      <c r="L215" s="61">
        <f t="shared" si="128"/>
        <v>3.7037037037037035E-2</v>
      </c>
      <c r="M215" s="20">
        <v>15.42</v>
      </c>
      <c r="N215" s="62">
        <v>16.59</v>
      </c>
      <c r="O215" s="20">
        <v>19.84</v>
      </c>
      <c r="P215" s="20">
        <v>22.2</v>
      </c>
      <c r="Q215" s="20">
        <v>23.67</v>
      </c>
      <c r="R215" s="63">
        <f t="shared" si="111"/>
        <v>10.030000000000001</v>
      </c>
      <c r="S215" s="64">
        <f t="shared" si="144"/>
        <v>-3.7703016241299223E-2</v>
      </c>
      <c r="T215" s="65">
        <f t="shared" si="138"/>
        <v>0.92947558770343586</v>
      </c>
      <c r="U215" s="65">
        <f t="shared" si="138"/>
        <v>0.83618951612903225</v>
      </c>
      <c r="V215" s="65">
        <f t="shared" si="112"/>
        <v>0.74729729729729732</v>
      </c>
      <c r="W215" s="65">
        <f t="shared" si="113"/>
        <v>0.70088719898605822</v>
      </c>
      <c r="X215" s="61">
        <f t="shared" si="126"/>
        <v>9.1547333816236739E-2</v>
      </c>
      <c r="Y215" s="66">
        <f t="shared" si="115"/>
        <v>3.5587188612099648E-2</v>
      </c>
      <c r="Z215" s="61">
        <f t="shared" si="116"/>
        <v>7.0209595041191716E-2</v>
      </c>
      <c r="AA215" s="67">
        <f t="shared" si="117"/>
        <v>18.738074074074071</v>
      </c>
      <c r="AB215" s="68">
        <f t="shared" si="118"/>
        <v>8.1796262808920994E-2</v>
      </c>
      <c r="AC215" s="69">
        <f t="shared" si="119"/>
        <v>0.12948005268680354</v>
      </c>
      <c r="AD215" s="70">
        <f>_xlfn.PERCENTILE.EXC(AC215:$AC$5675,0.5)</f>
        <v>8.58773234200743E-2</v>
      </c>
      <c r="AE215" s="70">
        <f>_xlfn.PERCENTILE.EXC($AC215:AC$5675,0.35)</f>
        <v>4.9801531432206114E-2</v>
      </c>
      <c r="AF215" s="71">
        <f t="shared" si="140"/>
        <v>1.8562948985881733E-2</v>
      </c>
      <c r="AG215" s="70">
        <f t="shared" si="141"/>
        <v>-0.19198182511420461</v>
      </c>
      <c r="AH215" s="70">
        <f t="shared" si="142"/>
        <v>-0.23906962545163321</v>
      </c>
      <c r="AI215" s="61" t="str">
        <f t="shared" si="130"/>
        <v>Short VOL</v>
      </c>
      <c r="AJ215" s="68" t="str">
        <f t="shared" si="131"/>
        <v>Short VOL</v>
      </c>
      <c r="AK215" s="72" t="str">
        <f t="shared" si="132"/>
        <v>00631L</v>
      </c>
      <c r="AL215" s="73">
        <f t="shared" si="24"/>
        <v>1</v>
      </c>
      <c r="AM215" s="72" t="str">
        <f t="shared" si="135"/>
        <v>00631L</v>
      </c>
      <c r="AN215" s="73">
        <f t="shared" si="25"/>
        <v>1</v>
      </c>
      <c r="AO215" s="74" t="str">
        <f t="shared" si="129"/>
        <v>00631L</v>
      </c>
      <c r="AP215" s="20">
        <f t="shared" si="26"/>
        <v>1</v>
      </c>
      <c r="AQ215" s="74" t="str">
        <f t="shared" si="139"/>
        <v>00631L</v>
      </c>
      <c r="AR215" s="20">
        <f t="shared" si="28"/>
        <v>1</v>
      </c>
      <c r="AS215" s="74" t="str">
        <f t="shared" si="133"/>
        <v>00631L</v>
      </c>
      <c r="AT215" s="20">
        <f t="shared" si="30"/>
        <v>1</v>
      </c>
      <c r="AU215" s="74" t="str">
        <f t="shared" si="123"/>
        <v>00631L</v>
      </c>
      <c r="AV215" s="20">
        <f t="shared" si="32"/>
        <v>1</v>
      </c>
      <c r="AW215" s="74" t="str">
        <f t="shared" si="124"/>
        <v>00631L</v>
      </c>
      <c r="AX215" s="20">
        <f t="shared" si="34"/>
        <v>1</v>
      </c>
      <c r="AY215" s="20">
        <f t="shared" si="127"/>
        <v>0</v>
      </c>
      <c r="AZ215" s="57">
        <v>45994</v>
      </c>
      <c r="BA215" s="75">
        <v>62.4</v>
      </c>
      <c r="BB215" s="33">
        <v>61.7</v>
      </c>
      <c r="BC215" s="76">
        <f t="shared" si="136"/>
        <v>60.262499999999996</v>
      </c>
      <c r="BD215" s="76">
        <f t="shared" si="137"/>
        <v>60.430833333333318</v>
      </c>
      <c r="BE215" s="77">
        <f t="shared" si="143"/>
        <v>2.3853972204936853E-2</v>
      </c>
      <c r="BF215" s="77">
        <f t="shared" si="134"/>
        <v>3.25854627190868E-2</v>
      </c>
      <c r="BG215" s="23"/>
      <c r="BH215" s="23"/>
      <c r="BI215" s="23"/>
      <c r="BJ215" s="23"/>
      <c r="BK215" s="23"/>
      <c r="BL215" s="23"/>
      <c r="BM215" s="23"/>
    </row>
    <row r="216" spans="1:65" ht="15.75" customHeight="1" x14ac:dyDescent="0.4">
      <c r="A216" s="57">
        <v>45992</v>
      </c>
      <c r="B216" s="20">
        <v>18.344000000000001</v>
      </c>
      <c r="C216" s="20">
        <v>19.853999999999999</v>
      </c>
      <c r="D216" s="20">
        <v>20.798999999999999</v>
      </c>
      <c r="E216" s="20">
        <v>21.245999999999999</v>
      </c>
      <c r="F216" s="20">
        <v>21.675999999999998</v>
      </c>
      <c r="G216" s="20">
        <v>21.85</v>
      </c>
      <c r="H216" s="58">
        <v>21.998000000000001</v>
      </c>
      <c r="I216" s="59">
        <f t="shared" si="5"/>
        <v>19.015111111111111</v>
      </c>
      <c r="J216" s="59">
        <f t="shared" si="6"/>
        <v>20.274000000000001</v>
      </c>
      <c r="K216" s="60">
        <v>15</v>
      </c>
      <c r="L216" s="61">
        <f t="shared" si="128"/>
        <v>3.7037037037037035E-2</v>
      </c>
      <c r="M216" s="20">
        <v>16.55</v>
      </c>
      <c r="N216" s="62">
        <v>17.239999999999998</v>
      </c>
      <c r="O216" s="20">
        <v>20.22</v>
      </c>
      <c r="P216" s="20">
        <v>22.45</v>
      </c>
      <c r="Q216" s="20">
        <v>23.94</v>
      </c>
      <c r="R216" s="63">
        <f t="shared" si="111"/>
        <v>8.8800000000000026</v>
      </c>
      <c r="S216" s="64">
        <f t="shared" si="144"/>
        <v>5.4434250764525807E-2</v>
      </c>
      <c r="T216" s="65">
        <f t="shared" si="138"/>
        <v>0.95997679814385162</v>
      </c>
      <c r="U216" s="65">
        <f t="shared" si="138"/>
        <v>0.85262116716122649</v>
      </c>
      <c r="V216" s="65">
        <f t="shared" si="112"/>
        <v>0.76792873051224941</v>
      </c>
      <c r="W216" s="65">
        <f t="shared" si="113"/>
        <v>0.7201336675020884</v>
      </c>
      <c r="X216" s="61">
        <f t="shared" si="126"/>
        <v>8.2315743567378863E-2</v>
      </c>
      <c r="Y216" s="66">
        <f t="shared" si="115"/>
        <v>3.5394897863127293E-2</v>
      </c>
      <c r="Z216" s="61">
        <f t="shared" si="116"/>
        <v>6.6204655946148161E-2</v>
      </c>
      <c r="AA216" s="67">
        <f t="shared" si="117"/>
        <v>19.015111111111111</v>
      </c>
      <c r="AB216" s="68">
        <f t="shared" si="118"/>
        <v>6.4037122969837754E-2</v>
      </c>
      <c r="AC216" s="69">
        <f t="shared" si="119"/>
        <v>0.10296468161897404</v>
      </c>
      <c r="AD216" s="70">
        <f>_xlfn.PERCENTILE.EXC(AC216:$AC$5675,0.5)</f>
        <v>8.5852674448890692E-2</v>
      </c>
      <c r="AE216" s="70">
        <f>_xlfn.PERCENTILE.EXC($AC216:AC$5675,0.35)</f>
        <v>4.9794623271686558E-2</v>
      </c>
      <c r="AF216" s="71">
        <f t="shared" si="140"/>
        <v>1.8562948985881733E-2</v>
      </c>
      <c r="AG216" s="70">
        <f t="shared" si="141"/>
        <v>-0.19198182511420461</v>
      </c>
      <c r="AH216" s="70">
        <f t="shared" si="142"/>
        <v>-0.23906962545163321</v>
      </c>
      <c r="AI216" s="61" t="str">
        <f t="shared" si="130"/>
        <v>Short VOL</v>
      </c>
      <c r="AJ216" s="68" t="str">
        <f t="shared" si="131"/>
        <v>Short VOL</v>
      </c>
      <c r="AK216" s="72" t="str">
        <f t="shared" si="132"/>
        <v>00631L</v>
      </c>
      <c r="AL216" s="73">
        <f t="shared" si="24"/>
        <v>1</v>
      </c>
      <c r="AM216" s="72" t="str">
        <f t="shared" si="135"/>
        <v>00631L</v>
      </c>
      <c r="AN216" s="73">
        <f t="shared" si="25"/>
        <v>1</v>
      </c>
      <c r="AO216" s="74" t="str">
        <f t="shared" si="129"/>
        <v>00631L</v>
      </c>
      <c r="AP216" s="20">
        <f t="shared" si="26"/>
        <v>1</v>
      </c>
      <c r="AQ216" s="74" t="str">
        <f t="shared" si="139"/>
        <v>00631L</v>
      </c>
      <c r="AR216" s="20">
        <f t="shared" si="28"/>
        <v>1</v>
      </c>
      <c r="AS216" s="74" t="str">
        <f t="shared" si="133"/>
        <v>00631L</v>
      </c>
      <c r="AT216" s="20">
        <f t="shared" si="30"/>
        <v>1</v>
      </c>
      <c r="AU216" s="74" t="str">
        <f t="shared" si="123"/>
        <v>00631L</v>
      </c>
      <c r="AV216" s="20">
        <f t="shared" si="32"/>
        <v>1</v>
      </c>
      <c r="AW216" s="74" t="str">
        <f t="shared" si="124"/>
        <v>00631L</v>
      </c>
      <c r="AX216" s="20">
        <f t="shared" si="34"/>
        <v>1</v>
      </c>
      <c r="AY216" s="20">
        <f t="shared" si="127"/>
        <v>0</v>
      </c>
      <c r="AZ216" s="57">
        <v>45993</v>
      </c>
      <c r="BA216" s="75">
        <v>61.8</v>
      </c>
      <c r="BB216" s="33">
        <v>61.5</v>
      </c>
      <c r="BC216" s="76">
        <f t="shared" si="136"/>
        <v>60.099999999999987</v>
      </c>
      <c r="BD216" s="76">
        <f t="shared" si="137"/>
        <v>60.264166666666647</v>
      </c>
      <c r="BE216" s="77">
        <f t="shared" si="143"/>
        <v>2.3294509151414528E-2</v>
      </c>
      <c r="BF216" s="77">
        <f t="shared" si="134"/>
        <v>2.5485017354149386E-2</v>
      </c>
      <c r="BG216" s="23"/>
      <c r="BH216" s="23"/>
      <c r="BI216" s="23"/>
      <c r="BJ216" s="23"/>
      <c r="BK216" s="23"/>
      <c r="BL216" s="23"/>
      <c r="BM216" s="23"/>
    </row>
    <row r="217" spans="1:65" ht="15.75" customHeight="1" x14ac:dyDescent="0.4">
      <c r="A217" s="57">
        <v>45989</v>
      </c>
      <c r="B217" s="20">
        <v>18.268999999999998</v>
      </c>
      <c r="C217" s="20">
        <v>19.867000000000001</v>
      </c>
      <c r="D217" s="20">
        <v>20.838000000000001</v>
      </c>
      <c r="E217" s="20">
        <v>21.292999999999999</v>
      </c>
      <c r="F217" s="20">
        <v>21.75</v>
      </c>
      <c r="G217" s="20">
        <v>22</v>
      </c>
      <c r="H217" s="58">
        <v>22.125</v>
      </c>
      <c r="I217" s="59">
        <f t="shared" si="5"/>
        <v>18.801666666666666</v>
      </c>
      <c r="J217" s="59">
        <f t="shared" si="6"/>
        <v>20.190666666666669</v>
      </c>
      <c r="K217" s="60">
        <v>18</v>
      </c>
      <c r="L217" s="61">
        <f t="shared" si="128"/>
        <v>3.7037037037037035E-2</v>
      </c>
      <c r="M217" s="20">
        <v>13.61</v>
      </c>
      <c r="N217" s="62">
        <v>16.350000000000001</v>
      </c>
      <c r="O217" s="20">
        <v>19.64</v>
      </c>
      <c r="P217" s="20">
        <v>22.1</v>
      </c>
      <c r="Q217" s="20">
        <v>23.66</v>
      </c>
      <c r="R217" s="63">
        <f t="shared" si="111"/>
        <v>11.780000000000001</v>
      </c>
      <c r="S217" s="64">
        <f t="shared" si="144"/>
        <v>-4.886561954624781E-2</v>
      </c>
      <c r="T217" s="65">
        <f t="shared" si="138"/>
        <v>0.83241590214067263</v>
      </c>
      <c r="U217" s="65">
        <f t="shared" si="138"/>
        <v>0.83248472505091653</v>
      </c>
      <c r="V217" s="65">
        <f t="shared" si="112"/>
        <v>0.73981900452488691</v>
      </c>
      <c r="W217" s="65">
        <f t="shared" si="113"/>
        <v>0.69103972950126802</v>
      </c>
      <c r="X217" s="61">
        <f t="shared" si="126"/>
        <v>8.7470578575729527E-2</v>
      </c>
      <c r="Y217" s="66">
        <f t="shared" si="115"/>
        <v>3.90738740431128E-2</v>
      </c>
      <c r="Z217" s="61">
        <f t="shared" si="116"/>
        <v>7.387642939455738E-2</v>
      </c>
      <c r="AA217" s="67">
        <f t="shared" si="117"/>
        <v>18.801666666666666</v>
      </c>
      <c r="AB217" s="68">
        <f t="shared" si="118"/>
        <v>0.11737003058103956</v>
      </c>
      <c r="AC217" s="69">
        <f t="shared" si="119"/>
        <v>0.1499490316004076</v>
      </c>
      <c r="AD217" s="70">
        <f>_xlfn.PERCENTILE.EXC(AC217:$AC$5675,0.5)</f>
        <v>8.5828025477707098E-2</v>
      </c>
      <c r="AE217" s="70">
        <f>_xlfn.PERCENTILE.EXC($AC217:AC$5675,0.35)</f>
        <v>4.9787715111166995E-2</v>
      </c>
      <c r="AF217" s="71">
        <f t="shared" si="140"/>
        <v>1.8562948985881733E-2</v>
      </c>
      <c r="AG217" s="70">
        <f t="shared" si="141"/>
        <v>-0.19198182511420461</v>
      </c>
      <c r="AH217" s="70">
        <f t="shared" si="142"/>
        <v>-0.23906962545163321</v>
      </c>
      <c r="AI217" s="61" t="str">
        <f t="shared" si="130"/>
        <v>Short VOL</v>
      </c>
      <c r="AJ217" s="68" t="str">
        <f t="shared" si="131"/>
        <v>Short VOL</v>
      </c>
      <c r="AK217" s="72" t="str">
        <f t="shared" si="132"/>
        <v>00631L</v>
      </c>
      <c r="AL217" s="73">
        <f t="shared" si="24"/>
        <v>1</v>
      </c>
      <c r="AM217" s="72" t="str">
        <f t="shared" si="135"/>
        <v>00631L</v>
      </c>
      <c r="AN217" s="73">
        <f t="shared" si="25"/>
        <v>1</v>
      </c>
      <c r="AO217" s="74" t="str">
        <f t="shared" si="129"/>
        <v>00631L</v>
      </c>
      <c r="AP217" s="20">
        <f t="shared" si="26"/>
        <v>1</v>
      </c>
      <c r="AQ217" s="74" t="str">
        <f t="shared" si="139"/>
        <v>00631L</v>
      </c>
      <c r="AR217" s="20">
        <f t="shared" si="28"/>
        <v>1</v>
      </c>
      <c r="AS217" s="74" t="str">
        <f t="shared" si="133"/>
        <v>00631L</v>
      </c>
      <c r="AT217" s="20">
        <f t="shared" si="30"/>
        <v>1</v>
      </c>
      <c r="AU217" s="74" t="str">
        <f t="shared" si="123"/>
        <v>00631L</v>
      </c>
      <c r="AV217" s="20">
        <f t="shared" si="32"/>
        <v>1</v>
      </c>
      <c r="AW217" s="74" t="str">
        <f t="shared" si="124"/>
        <v>00631L</v>
      </c>
      <c r="AX217" s="20">
        <f t="shared" si="34"/>
        <v>1</v>
      </c>
      <c r="AY217" s="20">
        <f t="shared" si="127"/>
        <v>0</v>
      </c>
      <c r="AZ217" s="57">
        <v>45992</v>
      </c>
      <c r="BA217" s="75">
        <v>61.8</v>
      </c>
      <c r="BB217" s="33">
        <v>62.35</v>
      </c>
      <c r="BC217" s="76">
        <f t="shared" si="136"/>
        <v>59.941666666666649</v>
      </c>
      <c r="BD217" s="76">
        <f t="shared" si="137"/>
        <v>60.10499999999999</v>
      </c>
      <c r="BE217" s="77">
        <f t="shared" si="143"/>
        <v>4.0177950785486222E-2</v>
      </c>
      <c r="BF217" s="77">
        <f t="shared" si="134"/>
        <v>2.8200648864487275E-2</v>
      </c>
      <c r="BG217" s="23"/>
      <c r="BH217" s="23"/>
      <c r="BI217" s="23"/>
      <c r="BJ217" s="23"/>
      <c r="BK217" s="23"/>
      <c r="BL217" s="23"/>
      <c r="BM217" s="23"/>
    </row>
    <row r="218" spans="1:65" ht="15.75" customHeight="1" x14ac:dyDescent="0.4">
      <c r="A218" s="57">
        <v>45988</v>
      </c>
      <c r="B218" s="20">
        <v>18.742999999999999</v>
      </c>
      <c r="C218" s="20">
        <v>20.161000000000001</v>
      </c>
      <c r="D218" s="20">
        <v>21.071999999999999</v>
      </c>
      <c r="E218" s="20">
        <v>21.501000000000001</v>
      </c>
      <c r="F218" s="20">
        <v>21.998000000000001</v>
      </c>
      <c r="G218" s="20">
        <v>22.167999999999999</v>
      </c>
      <c r="H218" s="58">
        <v>22.324999999999999</v>
      </c>
      <c r="I218" s="59">
        <f t="shared" si="5"/>
        <v>19.163148148148146</v>
      </c>
      <c r="J218" s="59">
        <f t="shared" si="6"/>
        <v>20.430925925925926</v>
      </c>
      <c r="K218" s="60">
        <v>19</v>
      </c>
      <c r="L218" s="61">
        <f t="shared" si="128"/>
        <v>3.7037037037037035E-2</v>
      </c>
      <c r="M218" s="20">
        <v>13.33</v>
      </c>
      <c r="N218" s="62">
        <v>17.190000000000001</v>
      </c>
      <c r="O218" s="20">
        <v>20.02</v>
      </c>
      <c r="P218" s="20">
        <v>22.45</v>
      </c>
      <c r="Q218" s="20">
        <v>23.87</v>
      </c>
      <c r="R218" s="63">
        <f t="shared" si="111"/>
        <v>11.949999999999996</v>
      </c>
      <c r="S218" s="64">
        <f t="shared" si="144"/>
        <v>0</v>
      </c>
      <c r="T218" s="65">
        <f t="shared" si="138"/>
        <v>0.77545084351367066</v>
      </c>
      <c r="U218" s="65">
        <f t="shared" si="138"/>
        <v>0.85864135864135871</v>
      </c>
      <c r="V218" s="65">
        <f t="shared" si="112"/>
        <v>0.76570155902004466</v>
      </c>
      <c r="W218" s="65">
        <f t="shared" si="113"/>
        <v>0.72015081692501048</v>
      </c>
      <c r="X218" s="61">
        <f t="shared" si="126"/>
        <v>7.5654911166835773E-2</v>
      </c>
      <c r="Y218" s="66">
        <f t="shared" si="115"/>
        <v>3.8323798893074648E-2</v>
      </c>
      <c r="Z218" s="61">
        <f t="shared" si="116"/>
        <v>6.6157072312791873E-2</v>
      </c>
      <c r="AA218" s="67">
        <f t="shared" si="117"/>
        <v>19.163148148148149</v>
      </c>
      <c r="AB218" s="68">
        <f t="shared" si="118"/>
        <v>9.0343222803955625E-2</v>
      </c>
      <c r="AC218" s="69">
        <f t="shared" si="119"/>
        <v>0.11478465085213194</v>
      </c>
      <c r="AD218" s="70">
        <f>_xlfn.PERCENTILE.EXC(AC218:$AC$5675,0.5)</f>
        <v>8.5812758258566713E-2</v>
      </c>
      <c r="AE218" s="70">
        <f>_xlfn.PERCENTILE.EXC($AC218:AC$5675,0.35)</f>
        <v>4.9787617089617993E-2</v>
      </c>
      <c r="AF218" s="71">
        <f t="shared" si="140"/>
        <v>1.8562948985881733E-2</v>
      </c>
      <c r="AG218" s="70">
        <f t="shared" si="141"/>
        <v>-0.19198182511420461</v>
      </c>
      <c r="AH218" s="70">
        <f t="shared" si="142"/>
        <v>-0.23906962545163321</v>
      </c>
      <c r="AI218" s="61" t="str">
        <f t="shared" si="130"/>
        <v>Short VOL</v>
      </c>
      <c r="AJ218" s="68" t="str">
        <f t="shared" si="131"/>
        <v>Short VOL</v>
      </c>
      <c r="AK218" s="72" t="str">
        <f t="shared" si="132"/>
        <v>00631L</v>
      </c>
      <c r="AL218" s="73">
        <f t="shared" si="24"/>
        <v>1</v>
      </c>
      <c r="AM218" s="72" t="str">
        <f t="shared" si="135"/>
        <v>00631L</v>
      </c>
      <c r="AN218" s="73">
        <f t="shared" si="25"/>
        <v>1</v>
      </c>
      <c r="AO218" s="74" t="str">
        <f t="shared" si="129"/>
        <v>00631L</v>
      </c>
      <c r="AP218" s="20">
        <f t="shared" si="26"/>
        <v>1</v>
      </c>
      <c r="AQ218" s="74" t="str">
        <f t="shared" si="139"/>
        <v>00631L</v>
      </c>
      <c r="AR218" s="20">
        <f t="shared" si="28"/>
        <v>1</v>
      </c>
      <c r="AS218" s="74" t="str">
        <f t="shared" si="133"/>
        <v>00631L</v>
      </c>
      <c r="AT218" s="20">
        <f t="shared" si="30"/>
        <v>1</v>
      </c>
      <c r="AU218" s="74" t="str">
        <f t="shared" si="123"/>
        <v>00631L</v>
      </c>
      <c r="AV218" s="20">
        <f t="shared" si="32"/>
        <v>1</v>
      </c>
      <c r="AW218" s="74" t="str">
        <f t="shared" si="124"/>
        <v>00631L</v>
      </c>
      <c r="AX218" s="20">
        <f t="shared" si="34"/>
        <v>1</v>
      </c>
      <c r="AY218" s="20">
        <f t="shared" si="127"/>
        <v>0</v>
      </c>
      <c r="AZ218" s="57">
        <v>45989</v>
      </c>
      <c r="BA218" s="75">
        <v>61.95</v>
      </c>
      <c r="BB218" s="33">
        <v>61.9</v>
      </c>
      <c r="BC218" s="76">
        <f t="shared" si="136"/>
        <v>59.769166666666656</v>
      </c>
      <c r="BD218" s="76">
        <f t="shared" si="137"/>
        <v>59.934999999999981</v>
      </c>
      <c r="BE218" s="77">
        <f t="shared" si="143"/>
        <v>3.565104638679379E-2</v>
      </c>
      <c r="BF218" s="77">
        <f t="shared" si="134"/>
        <v>3.3619754734295862E-2</v>
      </c>
      <c r="BG218" s="23"/>
      <c r="BH218" s="23"/>
      <c r="BI218" s="23"/>
      <c r="BJ218" s="23"/>
      <c r="BK218" s="23"/>
      <c r="BL218" s="23"/>
      <c r="BM218" s="23"/>
    </row>
    <row r="219" spans="1:65" ht="15.75" customHeight="1" x14ac:dyDescent="0.4">
      <c r="A219" s="57">
        <v>45987</v>
      </c>
      <c r="B219" s="20">
        <v>18.742999999999999</v>
      </c>
      <c r="C219" s="20">
        <v>20.161000000000001</v>
      </c>
      <c r="D219" s="20">
        <v>21.071999999999999</v>
      </c>
      <c r="E219" s="20">
        <v>21.501000000000001</v>
      </c>
      <c r="F219" s="20">
        <v>21.998000000000001</v>
      </c>
      <c r="G219" s="20">
        <v>22.167999999999999</v>
      </c>
      <c r="H219" s="58">
        <v>22.324999999999999</v>
      </c>
      <c r="I219" s="59">
        <f t="shared" si="5"/>
        <v>19.110629629629628</v>
      </c>
      <c r="J219" s="59">
        <f t="shared" si="6"/>
        <v>20.397185185185187</v>
      </c>
      <c r="K219" s="60">
        <v>20</v>
      </c>
      <c r="L219" s="61">
        <f t="shared" si="128"/>
        <v>3.7037037037037035E-2</v>
      </c>
      <c r="M219" s="20">
        <v>13.33</v>
      </c>
      <c r="N219" s="62">
        <v>17.190000000000001</v>
      </c>
      <c r="O219" s="20">
        <v>20.02</v>
      </c>
      <c r="P219" s="20">
        <v>22.45</v>
      </c>
      <c r="Q219" s="20">
        <v>23.87</v>
      </c>
      <c r="R219" s="63">
        <f t="shared" si="111"/>
        <v>11.949999999999996</v>
      </c>
      <c r="S219" s="64">
        <f t="shared" si="144"/>
        <v>-7.381465517241366E-2</v>
      </c>
      <c r="T219" s="65">
        <f t="shared" si="138"/>
        <v>0.77545084351367066</v>
      </c>
      <c r="U219" s="65">
        <f t="shared" si="138"/>
        <v>0.85864135864135871</v>
      </c>
      <c r="V219" s="65">
        <f t="shared" si="112"/>
        <v>0.76570155902004466</v>
      </c>
      <c r="W219" s="65">
        <f t="shared" si="113"/>
        <v>0.72015081692501048</v>
      </c>
      <c r="X219" s="61">
        <f t="shared" si="126"/>
        <v>7.5654911166835773E-2</v>
      </c>
      <c r="Y219" s="66">
        <f t="shared" si="115"/>
        <v>3.8323798893074648E-2</v>
      </c>
      <c r="Z219" s="61">
        <f t="shared" si="116"/>
        <v>6.7321463525244027E-2</v>
      </c>
      <c r="AA219" s="67">
        <f t="shared" si="117"/>
        <v>19.110629629629628</v>
      </c>
      <c r="AB219" s="68">
        <f t="shared" si="118"/>
        <v>9.0343222803955625E-2</v>
      </c>
      <c r="AC219" s="69">
        <f t="shared" si="119"/>
        <v>0.11172947234610973</v>
      </c>
      <c r="AD219" s="70">
        <f>_xlfn.PERCENTILE.EXC(AC219:$AC$5675,0.5)</f>
        <v>8.5797491039426327E-2</v>
      </c>
      <c r="AE219" s="70">
        <f>_xlfn.PERCENTILE.EXC($AC219:AC$5675,0.35)</f>
        <v>4.978751906806899E-2</v>
      </c>
      <c r="AF219" s="71">
        <f t="shared" si="140"/>
        <v>1.8562948985881733E-2</v>
      </c>
      <c r="AG219" s="70">
        <f t="shared" si="141"/>
        <v>-0.19198182511420461</v>
      </c>
      <c r="AH219" s="70">
        <f t="shared" si="142"/>
        <v>-0.23906962545163321</v>
      </c>
      <c r="AI219" s="61" t="str">
        <f t="shared" si="130"/>
        <v>Short VOL</v>
      </c>
      <c r="AJ219" s="68" t="str">
        <f t="shared" si="131"/>
        <v>Short VOL</v>
      </c>
      <c r="AK219" s="72" t="str">
        <f t="shared" si="132"/>
        <v>00631L</v>
      </c>
      <c r="AL219" s="73">
        <f t="shared" si="24"/>
        <v>1</v>
      </c>
      <c r="AM219" s="72" t="str">
        <f t="shared" si="135"/>
        <v>00631L</v>
      </c>
      <c r="AN219" s="73">
        <f t="shared" si="25"/>
        <v>1</v>
      </c>
      <c r="AO219" s="74" t="str">
        <f t="shared" si="129"/>
        <v>00631L</v>
      </c>
      <c r="AP219" s="20">
        <f t="shared" si="26"/>
        <v>1</v>
      </c>
      <c r="AQ219" s="74" t="str">
        <f t="shared" si="139"/>
        <v>00631L</v>
      </c>
      <c r="AR219" s="20">
        <f t="shared" si="28"/>
        <v>1</v>
      </c>
      <c r="AS219" s="74" t="str">
        <f t="shared" si="133"/>
        <v>00631L</v>
      </c>
      <c r="AT219" s="20">
        <f t="shared" si="30"/>
        <v>1</v>
      </c>
      <c r="AU219" s="74" t="str">
        <f t="shared" si="123"/>
        <v>00631L</v>
      </c>
      <c r="AV219" s="20">
        <f t="shared" si="32"/>
        <v>1</v>
      </c>
      <c r="AW219" s="74" t="str">
        <f t="shared" si="124"/>
        <v>00631L</v>
      </c>
      <c r="AX219" s="20">
        <f t="shared" si="34"/>
        <v>1</v>
      </c>
      <c r="AY219" s="20">
        <f t="shared" si="127"/>
        <v>0</v>
      </c>
      <c r="AZ219" s="57">
        <v>45988</v>
      </c>
      <c r="BA219" s="75">
        <v>61.8</v>
      </c>
      <c r="BB219" s="33">
        <v>61.35</v>
      </c>
      <c r="BC219" s="76">
        <f t="shared" si="136"/>
        <v>59.612499999999983</v>
      </c>
      <c r="BD219" s="76">
        <f t="shared" si="137"/>
        <v>59.767499999999977</v>
      </c>
      <c r="BE219" s="77">
        <f t="shared" si="143"/>
        <v>2.9146571608303945E-2</v>
      </c>
      <c r="BF219" s="77">
        <f t="shared" si="134"/>
        <v>3.4006776258000103E-2</v>
      </c>
      <c r="BG219" s="23"/>
      <c r="BH219" s="23"/>
      <c r="BI219" s="23"/>
      <c r="BJ219" s="23"/>
      <c r="BK219" s="23"/>
      <c r="BL219" s="23"/>
      <c r="BM219" s="23"/>
    </row>
    <row r="220" spans="1:65" ht="15.75" customHeight="1" x14ac:dyDescent="0.4">
      <c r="A220" s="57">
        <v>45986</v>
      </c>
      <c r="B220" s="20">
        <v>19.318000000000001</v>
      </c>
      <c r="C220" s="20">
        <v>20.559000000000001</v>
      </c>
      <c r="D220" s="20">
        <v>21.391999999999999</v>
      </c>
      <c r="E220" s="20">
        <v>21.786999999999999</v>
      </c>
      <c r="F220" s="20">
        <v>22.149000000000001</v>
      </c>
      <c r="G220" s="20">
        <v>22.253</v>
      </c>
      <c r="H220" s="58">
        <v>22.327000000000002</v>
      </c>
      <c r="I220" s="59">
        <f t="shared" si="5"/>
        <v>19.593777777777778</v>
      </c>
      <c r="J220" s="59">
        <f t="shared" si="6"/>
        <v>20.744111111111113</v>
      </c>
      <c r="K220" s="60">
        <v>21</v>
      </c>
      <c r="L220" s="61">
        <f t="shared" si="128"/>
        <v>3.7037037037037035E-2</v>
      </c>
      <c r="M220" s="20">
        <v>15.39</v>
      </c>
      <c r="N220" s="62">
        <v>18.559999999999999</v>
      </c>
      <c r="O220" s="20">
        <v>20.73</v>
      </c>
      <c r="P220" s="20">
        <v>22.98</v>
      </c>
      <c r="Q220" s="20">
        <v>24.13</v>
      </c>
      <c r="R220" s="63">
        <f t="shared" si="111"/>
        <v>9.759999999999998</v>
      </c>
      <c r="S220" s="64">
        <f t="shared" si="144"/>
        <v>-9.5516569200779777E-2</v>
      </c>
      <c r="T220" s="65">
        <f t="shared" si="138"/>
        <v>0.82920258620689669</v>
      </c>
      <c r="U220" s="65">
        <f t="shared" si="138"/>
        <v>0.89532079112397489</v>
      </c>
      <c r="V220" s="65">
        <f t="shared" si="112"/>
        <v>0.80765883376849423</v>
      </c>
      <c r="W220" s="65">
        <f t="shared" si="113"/>
        <v>0.76916701201823456</v>
      </c>
      <c r="X220" s="61">
        <f t="shared" si="126"/>
        <v>6.4240604617455205E-2</v>
      </c>
      <c r="Y220" s="66">
        <f t="shared" si="115"/>
        <v>2.4785422499655884E-2</v>
      </c>
      <c r="Z220" s="61">
        <f t="shared" si="116"/>
        <v>5.8709114004445985E-2</v>
      </c>
      <c r="AA220" s="67">
        <f t="shared" si="117"/>
        <v>19.593777777777781</v>
      </c>
      <c r="AB220" s="68">
        <f t="shared" si="118"/>
        <v>4.0840517241379458E-2</v>
      </c>
      <c r="AC220" s="69">
        <f t="shared" si="119"/>
        <v>5.5699233716475345E-2</v>
      </c>
      <c r="AD220" s="70">
        <f>_xlfn.PERCENTILE.EXC(AC220:$AC$5675,0.5)</f>
        <v>8.577374551971316E-2</v>
      </c>
      <c r="AE220" s="70">
        <f>_xlfn.PERCENTILE.EXC($AC220:AC$5675,0.35)</f>
        <v>4.9786671779417827E-2</v>
      </c>
      <c r="AF220" s="71">
        <f t="shared" si="140"/>
        <v>1.8140627092328169E-2</v>
      </c>
      <c r="AG220" s="70">
        <f t="shared" si="141"/>
        <v>-0.19198182511420461</v>
      </c>
      <c r="AH220" s="70">
        <f t="shared" si="142"/>
        <v>-0.23906962545163321</v>
      </c>
      <c r="AI220" s="61" t="str">
        <f t="shared" si="130"/>
        <v>Safety</v>
      </c>
      <c r="AJ220" s="68" t="str">
        <f t="shared" si="131"/>
        <v>Short VOL</v>
      </c>
      <c r="AK220" s="72" t="str">
        <f t="shared" si="132"/>
        <v>00631L</v>
      </c>
      <c r="AL220" s="73">
        <f t="shared" si="24"/>
        <v>1</v>
      </c>
      <c r="AM220" s="72" t="str">
        <f t="shared" si="135"/>
        <v>00631L</v>
      </c>
      <c r="AN220" s="73">
        <f t="shared" si="25"/>
        <v>1</v>
      </c>
      <c r="AO220" s="74" t="str">
        <f t="shared" si="129"/>
        <v>00631L</v>
      </c>
      <c r="AP220" s="20">
        <f t="shared" si="26"/>
        <v>1</v>
      </c>
      <c r="AQ220" s="74" t="str">
        <f t="shared" si="139"/>
        <v>00631L</v>
      </c>
      <c r="AR220" s="20">
        <f t="shared" si="28"/>
        <v>1</v>
      </c>
      <c r="AS220" s="74" t="str">
        <f t="shared" si="133"/>
        <v>00631L</v>
      </c>
      <c r="AT220" s="20">
        <f t="shared" si="30"/>
        <v>1</v>
      </c>
      <c r="AU220" s="74" t="str">
        <f t="shared" si="123"/>
        <v>00631L</v>
      </c>
      <c r="AV220" s="20">
        <f t="shared" si="32"/>
        <v>1</v>
      </c>
      <c r="AW220" s="74" t="str">
        <f t="shared" si="124"/>
        <v>00631L</v>
      </c>
      <c r="AX220" s="20">
        <f t="shared" si="34"/>
        <v>1</v>
      </c>
      <c r="AY220" s="20">
        <f t="shared" si="127"/>
        <v>0</v>
      </c>
      <c r="AZ220" s="57">
        <v>45987</v>
      </c>
      <c r="BA220" s="75">
        <v>61.1</v>
      </c>
      <c r="BB220" s="33">
        <v>60.35</v>
      </c>
      <c r="BC220" s="76">
        <f t="shared" si="136"/>
        <v>59.464999999999982</v>
      </c>
      <c r="BD220" s="76">
        <f t="shared" si="137"/>
        <v>59.60833333333332</v>
      </c>
      <c r="BE220" s="77">
        <f t="shared" si="143"/>
        <v>1.4882704111662651E-2</v>
      </c>
      <c r="BF220" s="77">
        <f t="shared" si="134"/>
        <v>2.5024465259332E-2</v>
      </c>
      <c r="BG220" s="23"/>
      <c r="BH220" s="23"/>
      <c r="BI220" s="23"/>
      <c r="BJ220" s="23"/>
      <c r="BK220" s="23"/>
      <c r="BL220" s="23"/>
      <c r="BM220" s="23"/>
    </row>
    <row r="221" spans="1:65" ht="15.75" customHeight="1" x14ac:dyDescent="0.4">
      <c r="A221" s="57">
        <v>45985</v>
      </c>
      <c r="B221" s="20">
        <v>19.895</v>
      </c>
      <c r="C221" s="20">
        <v>21.100999999999999</v>
      </c>
      <c r="D221" s="20">
        <v>21.808</v>
      </c>
      <c r="E221" s="20">
        <v>22.149000000000001</v>
      </c>
      <c r="F221" s="20">
        <v>22.451000000000001</v>
      </c>
      <c r="G221" s="20">
        <v>22.547000000000001</v>
      </c>
      <c r="H221" s="58">
        <v>22.524999999999999</v>
      </c>
      <c r="I221" s="59">
        <f t="shared" si="5"/>
        <v>20.118333333333332</v>
      </c>
      <c r="J221" s="59">
        <f t="shared" si="6"/>
        <v>21.231925925925925</v>
      </c>
      <c r="K221" s="60">
        <v>22</v>
      </c>
      <c r="L221" s="61">
        <f t="shared" si="128"/>
        <v>3.7037037037037035E-2</v>
      </c>
      <c r="M221" s="20">
        <v>18.55</v>
      </c>
      <c r="N221" s="62">
        <v>20.52</v>
      </c>
      <c r="O221" s="20">
        <v>21.85</v>
      </c>
      <c r="P221" s="20">
        <v>23.75</v>
      </c>
      <c r="Q221" s="20">
        <v>24.66</v>
      </c>
      <c r="R221" s="63">
        <f t="shared" si="111"/>
        <v>6.5300000000000011</v>
      </c>
      <c r="S221" s="64">
        <f t="shared" si="144"/>
        <v>-0.12419974391805379</v>
      </c>
      <c r="T221" s="65">
        <f t="shared" si="138"/>
        <v>0.90399610136452246</v>
      </c>
      <c r="U221" s="65">
        <f t="shared" si="138"/>
        <v>0.9391304347826086</v>
      </c>
      <c r="V221" s="65">
        <f t="shared" si="112"/>
        <v>0.86399999999999999</v>
      </c>
      <c r="W221" s="65">
        <f t="shared" si="113"/>
        <v>0.83211678832116787</v>
      </c>
      <c r="X221" s="61">
        <f t="shared" si="126"/>
        <v>6.0618245790399573E-2</v>
      </c>
      <c r="Y221" s="66">
        <f t="shared" si="115"/>
        <v>1.6975935708158276E-2</v>
      </c>
      <c r="Z221" s="61">
        <f t="shared" si="116"/>
        <v>5.5352129529910983E-2</v>
      </c>
      <c r="AA221" s="67">
        <f t="shared" si="117"/>
        <v>20.118333333333332</v>
      </c>
      <c r="AB221" s="68">
        <f t="shared" si="118"/>
        <v>-3.0458089668615986E-2</v>
      </c>
      <c r="AC221" s="69">
        <f t="shared" si="119"/>
        <v>-1.9574398960363903E-2</v>
      </c>
      <c r="AD221" s="70">
        <f>_xlfn.PERCENTILE.EXC(AC221:$AC$5675,0.5)</f>
        <v>8.5797491039426327E-2</v>
      </c>
      <c r="AE221" s="70">
        <f>_xlfn.PERCENTILE.EXC($AC221:AC$5675,0.35)</f>
        <v>4.9781328888153745E-2</v>
      </c>
      <c r="AF221" s="71">
        <f t="shared" si="140"/>
        <v>1.7969418577792492E-2</v>
      </c>
      <c r="AG221" s="70">
        <f t="shared" si="141"/>
        <v>-0.19198182511420461</v>
      </c>
      <c r="AH221" s="70">
        <f t="shared" si="142"/>
        <v>-0.23906962545163321</v>
      </c>
      <c r="AI221" s="61" t="str">
        <f t="shared" si="130"/>
        <v>Safety</v>
      </c>
      <c r="AJ221" s="68" t="str">
        <f t="shared" si="131"/>
        <v>Safety</v>
      </c>
      <c r="AK221" s="72" t="str">
        <f t="shared" si="132"/>
        <v>00631L</v>
      </c>
      <c r="AL221" s="73">
        <f t="shared" si="24"/>
        <v>1</v>
      </c>
      <c r="AM221" s="72" t="str">
        <f t="shared" si="135"/>
        <v>00631L</v>
      </c>
      <c r="AN221" s="73">
        <f t="shared" si="25"/>
        <v>1</v>
      </c>
      <c r="AO221" s="74" t="str">
        <f t="shared" si="129"/>
        <v>00635U</v>
      </c>
      <c r="AP221" s="20">
        <f t="shared" si="26"/>
        <v>0</v>
      </c>
      <c r="AQ221" s="74" t="str">
        <f t="shared" si="139"/>
        <v>00631L</v>
      </c>
      <c r="AR221" s="20">
        <f t="shared" si="28"/>
        <v>1</v>
      </c>
      <c r="AS221" s="74" t="str">
        <f t="shared" si="133"/>
        <v>00631L</v>
      </c>
      <c r="AT221" s="20">
        <f t="shared" si="30"/>
        <v>1</v>
      </c>
      <c r="AU221" s="74" t="str">
        <f t="shared" si="123"/>
        <v>00635U</v>
      </c>
      <c r="AV221" s="20">
        <f t="shared" si="32"/>
        <v>0</v>
      </c>
      <c r="AW221" s="74" t="str">
        <f t="shared" si="124"/>
        <v>00635U</v>
      </c>
      <c r="AX221" s="20">
        <f t="shared" si="34"/>
        <v>0</v>
      </c>
      <c r="AY221" s="20">
        <f t="shared" si="127"/>
        <v>1</v>
      </c>
      <c r="AZ221" s="57">
        <v>45986</v>
      </c>
      <c r="BA221" s="75">
        <v>60.7</v>
      </c>
      <c r="BB221" s="33">
        <v>59.55</v>
      </c>
      <c r="BC221" s="76">
        <f t="shared" si="136"/>
        <v>59.34249999999998</v>
      </c>
      <c r="BD221" s="76">
        <f t="shared" si="137"/>
        <v>59.47083333333331</v>
      </c>
      <c r="BE221" s="77">
        <f t="shared" si="143"/>
        <v>3.4966507983320116E-3</v>
      </c>
      <c r="BF221" s="77">
        <f t="shared" si="134"/>
        <v>2.0668394871436024E-2</v>
      </c>
      <c r="BG221" s="23"/>
      <c r="BH221" s="23"/>
      <c r="BI221" s="23"/>
      <c r="BJ221" s="23"/>
      <c r="BK221" s="23"/>
      <c r="BL221" s="23"/>
      <c r="BM221" s="23"/>
    </row>
    <row r="222" spans="1:65" ht="15.75" customHeight="1" x14ac:dyDescent="0.4">
      <c r="A222" s="57">
        <v>45982</v>
      </c>
      <c r="B222" s="20">
        <v>21.553000000000001</v>
      </c>
      <c r="C222" s="20">
        <v>22.41</v>
      </c>
      <c r="D222" s="20">
        <v>22.856000000000002</v>
      </c>
      <c r="E222" s="20">
        <v>22.995000000000001</v>
      </c>
      <c r="F222" s="20">
        <v>23.125</v>
      </c>
      <c r="G222" s="20">
        <v>23.2</v>
      </c>
      <c r="H222" s="58">
        <v>23.175000000000001</v>
      </c>
      <c r="I222" s="59">
        <f t="shared" si="5"/>
        <v>21.616481481481483</v>
      </c>
      <c r="J222" s="59">
        <f t="shared" si="6"/>
        <v>22.443037037037037</v>
      </c>
      <c r="K222" s="60">
        <v>25</v>
      </c>
      <c r="L222" s="61">
        <f t="shared" si="128"/>
        <v>3.7037037037037035E-2</v>
      </c>
      <c r="M222" s="20">
        <v>21.51</v>
      </c>
      <c r="N222" s="62">
        <v>23.43</v>
      </c>
      <c r="O222" s="20">
        <v>23.96</v>
      </c>
      <c r="P222" s="20">
        <v>25.16</v>
      </c>
      <c r="Q222" s="20">
        <v>25.58</v>
      </c>
      <c r="R222" s="63">
        <f t="shared" si="111"/>
        <v>4.1800000000000068</v>
      </c>
      <c r="S222" s="64">
        <f t="shared" si="144"/>
        <v>-0.11317183951551861</v>
      </c>
      <c r="T222" s="65">
        <f t="shared" si="138"/>
        <v>0.91805377720870684</v>
      </c>
      <c r="U222" s="65">
        <f t="shared" si="138"/>
        <v>0.97787979966611016</v>
      </c>
      <c r="V222" s="65">
        <f t="shared" si="112"/>
        <v>0.93124006359300471</v>
      </c>
      <c r="W222" s="65">
        <f t="shared" si="113"/>
        <v>0.91594996090695857</v>
      </c>
      <c r="X222" s="61">
        <f t="shared" si="126"/>
        <v>3.9762446063193027E-2</v>
      </c>
      <c r="Y222" s="66">
        <f t="shared" si="115"/>
        <v>7.8277886497064453E-3</v>
      </c>
      <c r="Z222" s="61">
        <f t="shared" si="116"/>
        <v>3.8237284650772245E-2</v>
      </c>
      <c r="AA222" s="67">
        <f t="shared" si="117"/>
        <v>21.616481481481483</v>
      </c>
      <c r="AB222" s="68">
        <f t="shared" si="118"/>
        <v>-8.0110968843363162E-2</v>
      </c>
      <c r="AC222" s="69">
        <f t="shared" si="119"/>
        <v>-7.7401558622215844E-2</v>
      </c>
      <c r="AD222" s="70">
        <f>_xlfn.PERCENTILE.EXC(AC222:$AC$5675,0.5)</f>
        <v>8.5812758258566713E-2</v>
      </c>
      <c r="AE222" s="70">
        <f>_xlfn.PERCENTILE.EXC($AC222:AC$5675,0.35)</f>
        <v>4.9787505064990557E-2</v>
      </c>
      <c r="AF222" s="71">
        <f t="shared" si="140"/>
        <v>1.7969418577792492E-2</v>
      </c>
      <c r="AG222" s="70">
        <f t="shared" si="141"/>
        <v>-0.19198182511420461</v>
      </c>
      <c r="AH222" s="70">
        <f t="shared" si="142"/>
        <v>-0.23906962545163321</v>
      </c>
      <c r="AI222" s="61" t="str">
        <f t="shared" si="130"/>
        <v>Safety</v>
      </c>
      <c r="AJ222" s="68" t="str">
        <f t="shared" si="131"/>
        <v>Safety</v>
      </c>
      <c r="AK222" s="72" t="str">
        <f t="shared" si="132"/>
        <v>00631L</v>
      </c>
      <c r="AL222" s="73">
        <f t="shared" si="24"/>
        <v>1</v>
      </c>
      <c r="AM222" s="72" t="str">
        <f t="shared" si="135"/>
        <v>00631L</v>
      </c>
      <c r="AN222" s="73">
        <f t="shared" si="25"/>
        <v>1</v>
      </c>
      <c r="AO222" s="74" t="str">
        <f t="shared" si="129"/>
        <v>00635U</v>
      </c>
      <c r="AP222" s="20">
        <f t="shared" si="26"/>
        <v>0</v>
      </c>
      <c r="AQ222" s="74" t="str">
        <f t="shared" si="139"/>
        <v>00631L</v>
      </c>
      <c r="AR222" s="20">
        <f t="shared" si="28"/>
        <v>1</v>
      </c>
      <c r="AS222" s="74" t="str">
        <f t="shared" si="133"/>
        <v>00631L</v>
      </c>
      <c r="AT222" s="20">
        <f t="shared" si="30"/>
        <v>1</v>
      </c>
      <c r="AU222" s="74" t="str">
        <f t="shared" si="123"/>
        <v>00635U</v>
      </c>
      <c r="AV222" s="20">
        <f t="shared" si="32"/>
        <v>0</v>
      </c>
      <c r="AW222" s="74" t="str">
        <f t="shared" si="124"/>
        <v>00635U</v>
      </c>
      <c r="AX222" s="20">
        <f t="shared" si="34"/>
        <v>0</v>
      </c>
      <c r="AY222" s="20">
        <f t="shared" si="127"/>
        <v>1</v>
      </c>
      <c r="AZ222" s="57">
        <v>45985</v>
      </c>
      <c r="BA222" s="75">
        <v>60.1</v>
      </c>
      <c r="BB222" s="33">
        <v>59.85</v>
      </c>
      <c r="BC222" s="76">
        <f t="shared" si="136"/>
        <v>59.229166666666643</v>
      </c>
      <c r="BD222" s="76">
        <f t="shared" si="137"/>
        <v>59.351666666666652</v>
      </c>
      <c r="BE222" s="77">
        <f t="shared" si="143"/>
        <v>1.0481885332395784E-2</v>
      </c>
      <c r="BF222" s="77">
        <f t="shared" si="134"/>
        <v>1.2608463676954017E-2</v>
      </c>
      <c r="BG222" s="23"/>
      <c r="BH222" s="23"/>
      <c r="BI222" s="23"/>
      <c r="BJ222" s="23"/>
      <c r="BK222" s="23"/>
      <c r="BL222" s="23"/>
      <c r="BM222" s="23"/>
    </row>
    <row r="223" spans="1:65" ht="15.75" customHeight="1" x14ac:dyDescent="0.4">
      <c r="A223" s="57">
        <v>45981</v>
      </c>
      <c r="B223" s="20">
        <v>22.867000000000001</v>
      </c>
      <c r="C223" s="20">
        <v>23.221</v>
      </c>
      <c r="D223" s="20">
        <v>23.335999999999999</v>
      </c>
      <c r="E223" s="20">
        <v>23.25</v>
      </c>
      <c r="F223" s="20">
        <v>23.393000000000001</v>
      </c>
      <c r="G223" s="20">
        <v>23.323</v>
      </c>
      <c r="H223" s="58">
        <v>23.309000000000001</v>
      </c>
      <c r="I223" s="59">
        <f t="shared" si="5"/>
        <v>22.880111111111113</v>
      </c>
      <c r="J223" s="59">
        <f t="shared" si="6"/>
        <v>23.225259259259261</v>
      </c>
      <c r="K223" s="60">
        <v>26</v>
      </c>
      <c r="L223" s="61">
        <f t="shared" si="128"/>
        <v>3.7037037037037035E-2</v>
      </c>
      <c r="M223" s="20">
        <v>26.35</v>
      </c>
      <c r="N223" s="62">
        <v>26.42</v>
      </c>
      <c r="O223" s="20">
        <v>25.76</v>
      </c>
      <c r="P223" s="20">
        <v>26.23</v>
      </c>
      <c r="Q223" s="20">
        <v>26.04</v>
      </c>
      <c r="R223" s="63">
        <f t="shared" ref="R223:R286" si="145">(O223+P223)-(N223+M223)</f>
        <v>-0.78000000000000114</v>
      </c>
      <c r="S223" s="64">
        <f t="shared" si="144"/>
        <v>0.11665257819103979</v>
      </c>
      <c r="T223" s="65">
        <f t="shared" si="138"/>
        <v>0.99735049205147619</v>
      </c>
      <c r="U223" s="65">
        <f t="shared" si="138"/>
        <v>1.0256211180124224</v>
      </c>
      <c r="V223" s="65">
        <f t="shared" si="112"/>
        <v>1.0072436141822341</v>
      </c>
      <c r="W223" s="65">
        <f t="shared" si="113"/>
        <v>1.0145929339477728</v>
      </c>
      <c r="X223" s="61">
        <f t="shared" si="126"/>
        <v>1.5480823894695378E-2</v>
      </c>
      <c r="Y223" s="66">
        <f t="shared" si="115"/>
        <v>2.5376344086021959E-3</v>
      </c>
      <c r="Z223" s="61">
        <f t="shared" si="116"/>
        <v>1.5085073078186934E-2</v>
      </c>
      <c r="AA223" s="67">
        <f t="shared" si="117"/>
        <v>22.880111111111113</v>
      </c>
      <c r="AB223" s="68">
        <f t="shared" si="118"/>
        <v>-0.13448145344436035</v>
      </c>
      <c r="AC223" s="69">
        <f t="shared" si="119"/>
        <v>-0.13398519640003365</v>
      </c>
      <c r="AD223" s="70">
        <f>_xlfn.PERCENTILE.EXC(AC223:$AC$5675,0.5)</f>
        <v>8.5828025477707098E-2</v>
      </c>
      <c r="AE223" s="70">
        <f>_xlfn.PERCENTILE.EXC($AC223:AC$5675,0.35)</f>
        <v>4.9787687105010137E-2</v>
      </c>
      <c r="AF223" s="71">
        <f t="shared" si="140"/>
        <v>1.7969418577792492E-2</v>
      </c>
      <c r="AG223" s="70">
        <f t="shared" si="141"/>
        <v>-0.19198182511420461</v>
      </c>
      <c r="AH223" s="70">
        <f t="shared" si="142"/>
        <v>-0.23906962545163321</v>
      </c>
      <c r="AI223" s="61" t="str">
        <f t="shared" si="130"/>
        <v>Safety</v>
      </c>
      <c r="AJ223" s="68" t="str">
        <f t="shared" si="131"/>
        <v>Safety</v>
      </c>
      <c r="AK223" s="72" t="str">
        <f t="shared" si="132"/>
        <v>00631L</v>
      </c>
      <c r="AL223" s="73">
        <f t="shared" si="24"/>
        <v>1</v>
      </c>
      <c r="AM223" s="72" t="str">
        <f t="shared" si="135"/>
        <v>00631L</v>
      </c>
      <c r="AN223" s="73">
        <f t="shared" si="25"/>
        <v>1</v>
      </c>
      <c r="AO223" s="74" t="str">
        <f t="shared" si="129"/>
        <v>00635U</v>
      </c>
      <c r="AP223" s="20">
        <f t="shared" si="26"/>
        <v>0</v>
      </c>
      <c r="AQ223" s="74" t="str">
        <f t="shared" si="139"/>
        <v>00631L</v>
      </c>
      <c r="AR223" s="20">
        <f t="shared" si="28"/>
        <v>1</v>
      </c>
      <c r="AS223" s="74" t="str">
        <f t="shared" si="133"/>
        <v>00631L</v>
      </c>
      <c r="AT223" s="20">
        <f t="shared" si="30"/>
        <v>1</v>
      </c>
      <c r="AU223" s="74" t="str">
        <f t="shared" si="123"/>
        <v>00635U</v>
      </c>
      <c r="AV223" s="20">
        <f t="shared" si="32"/>
        <v>0</v>
      </c>
      <c r="AW223" s="74" t="str">
        <f t="shared" si="124"/>
        <v>00635U</v>
      </c>
      <c r="AX223" s="20">
        <f t="shared" si="34"/>
        <v>0</v>
      </c>
      <c r="AY223" s="20">
        <f t="shared" si="127"/>
        <v>1</v>
      </c>
      <c r="AZ223" s="57">
        <v>45982</v>
      </c>
      <c r="BA223" s="75">
        <v>60.1</v>
      </c>
      <c r="BB223" s="33">
        <v>61.9</v>
      </c>
      <c r="BC223" s="76">
        <f t="shared" si="136"/>
        <v>59.109999999999978</v>
      </c>
      <c r="BD223" s="76">
        <f t="shared" si="137"/>
        <v>59.233333333333313</v>
      </c>
      <c r="BE223" s="77">
        <f t="shared" si="143"/>
        <v>4.720013534089023E-2</v>
      </c>
      <c r="BF223" s="77">
        <f t="shared" si="134"/>
        <v>1.4631401238042015E-2</v>
      </c>
      <c r="BG223" s="23"/>
      <c r="BH223" s="23"/>
      <c r="BI223" s="23"/>
      <c r="BJ223" s="23"/>
      <c r="BK223" s="23"/>
      <c r="BL223" s="23"/>
      <c r="BM223" s="23"/>
    </row>
    <row r="224" spans="1:65" ht="15.75" customHeight="1" x14ac:dyDescent="0.4">
      <c r="A224" s="78">
        <v>45980</v>
      </c>
      <c r="B224" s="79">
        <v>21.231999999999999</v>
      </c>
      <c r="C224" s="79">
        <v>22.157</v>
      </c>
      <c r="D224" s="79">
        <v>22.574999999999999</v>
      </c>
      <c r="E224" s="79">
        <v>22.655999999999999</v>
      </c>
      <c r="F224" s="79">
        <v>22.890999999999998</v>
      </c>
      <c r="G224" s="79">
        <v>22.922999999999998</v>
      </c>
      <c r="H224" s="80">
        <v>22.925000000000001</v>
      </c>
      <c r="I224" s="81">
        <f t="shared" si="5"/>
        <v>21.231999999999999</v>
      </c>
      <c r="J224" s="81">
        <f t="shared" si="6"/>
        <v>22.157</v>
      </c>
      <c r="K224" s="82">
        <v>27</v>
      </c>
      <c r="L224" s="83">
        <f t="shared" si="128"/>
        <v>3.7037037037037035E-2</v>
      </c>
      <c r="M224" s="20">
        <v>23.1</v>
      </c>
      <c r="N224" s="62">
        <v>23.66</v>
      </c>
      <c r="O224" s="20">
        <v>23.99</v>
      </c>
      <c r="P224" s="20">
        <v>25</v>
      </c>
      <c r="Q224" s="20">
        <v>25.27</v>
      </c>
      <c r="R224" s="63">
        <f t="shared" si="145"/>
        <v>2.2299999999999898</v>
      </c>
      <c r="S224" s="64">
        <f t="shared" si="144"/>
        <v>-4.1717294451194861E-2</v>
      </c>
      <c r="T224" s="65">
        <f t="shared" si="138"/>
        <v>0.97633136094674566</v>
      </c>
      <c r="U224" s="65">
        <f t="shared" si="138"/>
        <v>0.98624426844518553</v>
      </c>
      <c r="V224" s="65">
        <f t="shared" si="112"/>
        <v>0.94640000000000002</v>
      </c>
      <c r="W224" s="65">
        <f t="shared" si="113"/>
        <v>0.93628808864265933</v>
      </c>
      <c r="X224" s="61">
        <f t="shared" si="126"/>
        <v>4.356631499623214E-2</v>
      </c>
      <c r="Y224" s="66">
        <f t="shared" si="115"/>
        <v>1.187323446327692E-2</v>
      </c>
      <c r="Z224" s="61">
        <f t="shared" si="116"/>
        <v>4.356631499623214E-2</v>
      </c>
      <c r="AA224" s="67">
        <f t="shared" si="117"/>
        <v>21.231999999999999</v>
      </c>
      <c r="AB224" s="68">
        <f t="shared" si="118"/>
        <v>-0.10262045646661035</v>
      </c>
      <c r="AC224" s="69">
        <f t="shared" si="119"/>
        <v>-0.10262045646661035</v>
      </c>
      <c r="AD224" s="70">
        <f>_xlfn.PERCENTILE.EXC(AC224:$AC$5675,0.5)</f>
        <v>8.5852674448890692E-2</v>
      </c>
      <c r="AE224" s="70">
        <f>_xlfn.PERCENTILE.EXC($AC224:AC$5675,0.35)</f>
        <v>4.9798570791983451E-2</v>
      </c>
      <c r="AF224" s="71">
        <f t="shared" si="140"/>
        <v>1.7969418577792492E-2</v>
      </c>
      <c r="AG224" s="70">
        <f t="shared" si="141"/>
        <v>-0.19198182511420461</v>
      </c>
      <c r="AH224" s="70">
        <f t="shared" si="142"/>
        <v>-0.23906962545163321</v>
      </c>
      <c r="AI224" s="61" t="str">
        <f t="shared" si="130"/>
        <v>Safety</v>
      </c>
      <c r="AJ224" s="68" t="str">
        <f t="shared" si="131"/>
        <v>Safety</v>
      </c>
      <c r="AK224" s="72" t="str">
        <f t="shared" si="132"/>
        <v>00631L</v>
      </c>
      <c r="AL224" s="73">
        <f t="shared" si="24"/>
        <v>1</v>
      </c>
      <c r="AM224" s="72" t="str">
        <f t="shared" si="135"/>
        <v>00631L</v>
      </c>
      <c r="AN224" s="73">
        <f t="shared" si="25"/>
        <v>1</v>
      </c>
      <c r="AO224" s="74" t="str">
        <f t="shared" si="129"/>
        <v>00635U</v>
      </c>
      <c r="AP224" s="20">
        <f t="shared" si="26"/>
        <v>0</v>
      </c>
      <c r="AQ224" s="74" t="str">
        <f t="shared" si="139"/>
        <v>00631L</v>
      </c>
      <c r="AR224" s="20">
        <f t="shared" si="28"/>
        <v>1</v>
      </c>
      <c r="AS224" s="74" t="str">
        <f t="shared" si="133"/>
        <v>00631L</v>
      </c>
      <c r="AT224" s="20">
        <f t="shared" si="30"/>
        <v>1</v>
      </c>
      <c r="AU224" s="74" t="str">
        <f t="shared" si="123"/>
        <v>00635U</v>
      </c>
      <c r="AV224" s="20">
        <f t="shared" si="32"/>
        <v>0</v>
      </c>
      <c r="AW224" s="74" t="str">
        <f t="shared" si="124"/>
        <v>00635U</v>
      </c>
      <c r="AX224" s="20">
        <f t="shared" si="34"/>
        <v>0</v>
      </c>
      <c r="AY224" s="20">
        <f t="shared" si="127"/>
        <v>1</v>
      </c>
      <c r="AZ224" s="57">
        <v>45981</v>
      </c>
      <c r="BA224" s="75">
        <v>61.55</v>
      </c>
      <c r="BB224" s="33">
        <v>60.05</v>
      </c>
      <c r="BC224" s="76">
        <f t="shared" si="136"/>
        <v>58.940833333333316</v>
      </c>
      <c r="BD224" s="76">
        <f t="shared" si="137"/>
        <v>59.104166666666643</v>
      </c>
      <c r="BE224" s="77">
        <f t="shared" si="143"/>
        <v>1.8818306493800528E-2</v>
      </c>
      <c r="BF224" s="77">
        <f t="shared" si="134"/>
        <v>4.1381741275996142E-2</v>
      </c>
      <c r="BG224" s="23"/>
      <c r="BH224" s="23"/>
      <c r="BI224" s="23"/>
      <c r="BJ224" s="23"/>
      <c r="BK224" s="23"/>
      <c r="BL224" s="23"/>
      <c r="BM224" s="23"/>
    </row>
    <row r="225" spans="1:65" ht="15.75" customHeight="1" x14ac:dyDescent="0.4">
      <c r="A225" s="57">
        <v>45979</v>
      </c>
      <c r="B225" s="20">
        <v>23.966999999999999</v>
      </c>
      <c r="C225" s="20">
        <v>21.771000000000001</v>
      </c>
      <c r="D225" s="20">
        <v>22.452999999999999</v>
      </c>
      <c r="E225" s="20">
        <v>22.792000000000002</v>
      </c>
      <c r="F225" s="20">
        <v>22.768999999999998</v>
      </c>
      <c r="G225" s="20">
        <v>22.91</v>
      </c>
      <c r="H225" s="58">
        <v>22.96</v>
      </c>
      <c r="I225" s="59">
        <f t="shared" si="5"/>
        <v>21.771000000000001</v>
      </c>
      <c r="J225" s="59">
        <f t="shared" si="6"/>
        <v>22.452999999999999</v>
      </c>
      <c r="K225" s="60">
        <v>0</v>
      </c>
      <c r="L225" s="61">
        <f t="shared" si="128"/>
        <v>3.7037037037037035E-2</v>
      </c>
      <c r="M225" s="20">
        <v>25.18</v>
      </c>
      <c r="N225" s="62">
        <v>24.69</v>
      </c>
      <c r="O225" s="20">
        <v>24.54</v>
      </c>
      <c r="P225" s="20">
        <v>25.29</v>
      </c>
      <c r="Q225" s="20">
        <v>25.33</v>
      </c>
      <c r="R225" s="63">
        <f t="shared" si="145"/>
        <v>-4.0000000000006253E-2</v>
      </c>
      <c r="S225" s="64">
        <f t="shared" si="144"/>
        <v>0.10321715817694381</v>
      </c>
      <c r="T225" s="65">
        <f t="shared" si="138"/>
        <v>1.0198460915350345</v>
      </c>
      <c r="U225" s="65">
        <f t="shared" si="138"/>
        <v>1.0061124694376529</v>
      </c>
      <c r="V225" s="65">
        <f t="shared" si="112"/>
        <v>0.97627520759193365</v>
      </c>
      <c r="W225" s="65">
        <f t="shared" si="113"/>
        <v>0.97473351756810123</v>
      </c>
      <c r="X225" s="61">
        <f t="shared" si="126"/>
        <v>-9.1625985730379195E-2</v>
      </c>
      <c r="Y225" s="66">
        <f t="shared" si="115"/>
        <v>7.3710073710073383E-3</v>
      </c>
      <c r="Z225" s="61">
        <f t="shared" si="116"/>
        <v>3.1326075972624066E-2</v>
      </c>
      <c r="AA225" s="67">
        <f t="shared" si="117"/>
        <v>21.771000000000001</v>
      </c>
      <c r="AB225" s="68">
        <f t="shared" si="118"/>
        <v>-2.928311057108151E-2</v>
      </c>
      <c r="AC225" s="69">
        <f t="shared" si="119"/>
        <v>-0.11822600243013368</v>
      </c>
      <c r="AD225" s="70">
        <f>_xlfn.PERCENTILE.EXC(AC225:$AC$5675,0.5)</f>
        <v>8.58773234200743E-2</v>
      </c>
      <c r="AE225" s="70">
        <f>_xlfn.PERCENTILE.EXC($AC225:AC$5675,0.35)</f>
        <v>4.982472370194569E-2</v>
      </c>
      <c r="AF225" s="71">
        <f t="shared" si="140"/>
        <v>1.7969418577792492E-2</v>
      </c>
      <c r="AG225" s="70">
        <f t="shared" si="141"/>
        <v>-0.19198182511420461</v>
      </c>
      <c r="AH225" s="70">
        <f t="shared" si="142"/>
        <v>-0.23906962545163321</v>
      </c>
      <c r="AI225" s="61" t="str">
        <f t="shared" si="130"/>
        <v>Safety</v>
      </c>
      <c r="AJ225" s="68" t="str">
        <f t="shared" si="131"/>
        <v>Safety</v>
      </c>
      <c r="AK225" s="72" t="str">
        <f t="shared" si="132"/>
        <v>00631L</v>
      </c>
      <c r="AL225" s="73">
        <f t="shared" si="24"/>
        <v>1</v>
      </c>
      <c r="AM225" s="72" t="str">
        <f t="shared" si="135"/>
        <v>00631L</v>
      </c>
      <c r="AN225" s="73">
        <f t="shared" si="25"/>
        <v>1</v>
      </c>
      <c r="AO225" s="74" t="str">
        <f t="shared" si="129"/>
        <v>00635U</v>
      </c>
      <c r="AP225" s="20">
        <f t="shared" si="26"/>
        <v>0</v>
      </c>
      <c r="AQ225" s="74" t="str">
        <f t="shared" si="139"/>
        <v>00631L</v>
      </c>
      <c r="AR225" s="20">
        <f t="shared" si="28"/>
        <v>1</v>
      </c>
      <c r="AS225" s="74" t="str">
        <f t="shared" si="133"/>
        <v>00631L</v>
      </c>
      <c r="AT225" s="20">
        <f t="shared" si="30"/>
        <v>1</v>
      </c>
      <c r="AU225" s="74" t="str">
        <f t="shared" si="123"/>
        <v>00635U</v>
      </c>
      <c r="AV225" s="20">
        <f t="shared" si="32"/>
        <v>0</v>
      </c>
      <c r="AW225" s="74" t="str">
        <f t="shared" si="124"/>
        <v>00635U</v>
      </c>
      <c r="AX225" s="20">
        <f t="shared" si="34"/>
        <v>0</v>
      </c>
      <c r="AY225" s="20">
        <f t="shared" si="127"/>
        <v>1</v>
      </c>
      <c r="AZ225" s="78">
        <v>45980</v>
      </c>
      <c r="BA225" s="85">
        <v>60.15</v>
      </c>
      <c r="BB225" s="33">
        <v>60.45</v>
      </c>
      <c r="BC225" s="76">
        <f t="shared" si="136"/>
        <v>58.806666666666644</v>
      </c>
      <c r="BD225" s="76">
        <f t="shared" si="137"/>
        <v>58.942499999999981</v>
      </c>
      <c r="BE225" s="77">
        <f t="shared" si="143"/>
        <v>2.7944677474209725E-2</v>
      </c>
      <c r="BF225" s="77">
        <f t="shared" si="134"/>
        <v>2.0486066929635113E-2</v>
      </c>
      <c r="BG225" s="23"/>
      <c r="BH225" s="23"/>
      <c r="BI225" s="23"/>
      <c r="BJ225" s="23"/>
      <c r="BK225" s="23"/>
      <c r="BL225" s="23"/>
      <c r="BM225" s="23"/>
    </row>
    <row r="226" spans="1:65" ht="15.75" customHeight="1" x14ac:dyDescent="0.4">
      <c r="A226" s="57">
        <v>45978</v>
      </c>
      <c r="B226" s="20">
        <v>22.048999999999999</v>
      </c>
      <c r="C226" s="20">
        <v>21.169</v>
      </c>
      <c r="D226" s="20">
        <v>22.041</v>
      </c>
      <c r="E226" s="20">
        <v>22.446000000000002</v>
      </c>
      <c r="F226" s="20">
        <v>22.507999999999999</v>
      </c>
      <c r="G226" s="20">
        <v>22.75</v>
      </c>
      <c r="H226" s="58">
        <v>22.85</v>
      </c>
      <c r="I226" s="59">
        <f t="shared" si="5"/>
        <v>21.201592592592593</v>
      </c>
      <c r="J226" s="59">
        <f t="shared" si="6"/>
        <v>22.008703703703706</v>
      </c>
      <c r="K226" s="60">
        <v>1</v>
      </c>
      <c r="L226" s="61">
        <f t="shared" si="128"/>
        <v>3.7037037037037035E-2</v>
      </c>
      <c r="M226" s="20">
        <v>22.33</v>
      </c>
      <c r="N226" s="62">
        <v>22.38</v>
      </c>
      <c r="O226" s="20">
        <v>23.18</v>
      </c>
      <c r="P226" s="20">
        <v>24.32</v>
      </c>
      <c r="Q226" s="20">
        <v>24.82</v>
      </c>
      <c r="R226" s="63">
        <f t="shared" si="145"/>
        <v>2.7900000000000063</v>
      </c>
      <c r="S226" s="64">
        <f t="shared" si="144"/>
        <v>0.12859304084720125</v>
      </c>
      <c r="T226" s="65">
        <f t="shared" si="138"/>
        <v>0.99776586237712239</v>
      </c>
      <c r="U226" s="65">
        <f t="shared" si="138"/>
        <v>0.9654874892148404</v>
      </c>
      <c r="V226" s="65">
        <f t="shared" si="112"/>
        <v>0.92023026315789469</v>
      </c>
      <c r="W226" s="65">
        <f t="shared" si="113"/>
        <v>0.90169218372280413</v>
      </c>
      <c r="X226" s="61">
        <f t="shared" si="126"/>
        <v>-3.9911107079686106E-2</v>
      </c>
      <c r="Y226" s="66">
        <f t="shared" si="115"/>
        <v>1.7998752561703638E-2</v>
      </c>
      <c r="Z226" s="61">
        <f t="shared" si="116"/>
        <v>3.8068419039100888E-2</v>
      </c>
      <c r="AA226" s="67">
        <f t="shared" si="117"/>
        <v>21.201592592592597</v>
      </c>
      <c r="AB226" s="68">
        <f t="shared" si="118"/>
        <v>-1.4789991063449488E-2</v>
      </c>
      <c r="AC226" s="69">
        <f t="shared" si="119"/>
        <v>-5.2654486479329854E-2</v>
      </c>
      <c r="AD226" s="70">
        <f>_xlfn.PERCENTILE.EXC(AC226:$AC$5675,0.5)</f>
        <v>8.5877593007747152E-2</v>
      </c>
      <c r="AE226" s="70">
        <f>_xlfn.PERCENTILE.EXC($AC226:AC$5675,0.35)</f>
        <v>4.9880854417151982E-2</v>
      </c>
      <c r="AF226" s="71">
        <f t="shared" si="140"/>
        <v>1.7969418577792492E-2</v>
      </c>
      <c r="AG226" s="70">
        <f t="shared" si="141"/>
        <v>-0.19198182511420461</v>
      </c>
      <c r="AH226" s="70">
        <f t="shared" si="142"/>
        <v>-0.23906962545163321</v>
      </c>
      <c r="AI226" s="61" t="str">
        <f t="shared" si="130"/>
        <v>Safety</v>
      </c>
      <c r="AJ226" s="68" t="str">
        <f t="shared" si="131"/>
        <v>Safety</v>
      </c>
      <c r="AK226" s="72" t="str">
        <f t="shared" si="132"/>
        <v>00631L</v>
      </c>
      <c r="AL226" s="73">
        <f t="shared" si="24"/>
        <v>1</v>
      </c>
      <c r="AM226" s="72" t="str">
        <f t="shared" si="135"/>
        <v>00631L</v>
      </c>
      <c r="AN226" s="73">
        <f t="shared" si="25"/>
        <v>1</v>
      </c>
      <c r="AO226" s="74" t="str">
        <f t="shared" si="129"/>
        <v>00635U</v>
      </c>
      <c r="AP226" s="20">
        <f t="shared" si="26"/>
        <v>0</v>
      </c>
      <c r="AQ226" s="74" t="str">
        <f t="shared" si="139"/>
        <v>00631L</v>
      </c>
      <c r="AR226" s="20">
        <f t="shared" si="28"/>
        <v>1</v>
      </c>
      <c r="AS226" s="74" t="str">
        <f t="shared" si="133"/>
        <v>00631L</v>
      </c>
      <c r="AT226" s="20">
        <f t="shared" si="30"/>
        <v>1</v>
      </c>
      <c r="AU226" s="74" t="str">
        <f t="shared" si="123"/>
        <v>00635U</v>
      </c>
      <c r="AV226" s="20">
        <f t="shared" si="32"/>
        <v>0</v>
      </c>
      <c r="AW226" s="74" t="str">
        <f t="shared" si="124"/>
        <v>00635U</v>
      </c>
      <c r="AX226" s="20">
        <f t="shared" si="34"/>
        <v>0</v>
      </c>
      <c r="AY226" s="20">
        <f t="shared" si="127"/>
        <v>1</v>
      </c>
      <c r="AZ226" s="57">
        <v>45979</v>
      </c>
      <c r="BA226" s="75">
        <v>61.3</v>
      </c>
      <c r="BB226" s="33">
        <v>61.9</v>
      </c>
      <c r="BC226" s="76">
        <f t="shared" si="136"/>
        <v>58.660833333333315</v>
      </c>
      <c r="BD226" s="76">
        <f t="shared" si="137"/>
        <v>58.820833333333312</v>
      </c>
      <c r="BE226" s="77">
        <f t="shared" si="143"/>
        <v>5.5218558663503781E-2</v>
      </c>
      <c r="BF226" s="77">
        <f t="shared" si="134"/>
        <v>4.2147765105901028E-2</v>
      </c>
      <c r="BG226" s="23"/>
      <c r="BH226" s="23"/>
      <c r="BI226" s="23"/>
      <c r="BJ226" s="23"/>
      <c r="BK226" s="23"/>
      <c r="BL226" s="23"/>
      <c r="BM226" s="23"/>
    </row>
    <row r="227" spans="1:65" ht="15.75" customHeight="1" x14ac:dyDescent="0.4">
      <c r="A227" s="57">
        <v>45975</v>
      </c>
      <c r="B227" s="20">
        <v>20.074000000000002</v>
      </c>
      <c r="C227" s="20">
        <v>20.125</v>
      </c>
      <c r="D227" s="20">
        <v>21.3</v>
      </c>
      <c r="E227" s="20">
        <v>21.884</v>
      </c>
      <c r="F227" s="20">
        <v>22.152999999999999</v>
      </c>
      <c r="G227" s="20">
        <v>22.539000000000001</v>
      </c>
      <c r="H227" s="58">
        <v>22.626000000000001</v>
      </c>
      <c r="I227" s="59">
        <f t="shared" si="5"/>
        <v>20.117444444444445</v>
      </c>
      <c r="J227" s="59">
        <f t="shared" si="6"/>
        <v>21.125925925925927</v>
      </c>
      <c r="K227" s="60">
        <v>4</v>
      </c>
      <c r="L227" s="61">
        <f t="shared" si="128"/>
        <v>3.7037037037037035E-2</v>
      </c>
      <c r="M227" s="20">
        <v>18.61</v>
      </c>
      <c r="N227" s="62">
        <v>19.829999999999998</v>
      </c>
      <c r="O227" s="20">
        <v>21.58</v>
      </c>
      <c r="P227" s="20">
        <v>23.35</v>
      </c>
      <c r="Q227" s="20">
        <v>24.36</v>
      </c>
      <c r="R227" s="63">
        <f t="shared" si="145"/>
        <v>6.490000000000002</v>
      </c>
      <c r="S227" s="64">
        <f t="shared" si="144"/>
        <v>-8.5000000000000856E-3</v>
      </c>
      <c r="T227" s="65">
        <f t="shared" si="138"/>
        <v>0.93847705496722145</v>
      </c>
      <c r="U227" s="65">
        <f t="shared" si="138"/>
        <v>0.91890639481000924</v>
      </c>
      <c r="V227" s="65">
        <f t="shared" si="112"/>
        <v>0.84925053533190564</v>
      </c>
      <c r="W227" s="65">
        <f t="shared" si="113"/>
        <v>0.814039408866995</v>
      </c>
      <c r="X227" s="61">
        <f t="shared" si="126"/>
        <v>2.5405997808109182E-3</v>
      </c>
      <c r="Y227" s="66">
        <f t="shared" si="115"/>
        <v>3.3906050082251914E-2</v>
      </c>
      <c r="Z227" s="61">
        <f t="shared" si="116"/>
        <v>5.012970132794279E-2</v>
      </c>
      <c r="AA227" s="67">
        <f t="shared" si="117"/>
        <v>20.117444444444445</v>
      </c>
      <c r="AB227" s="68">
        <f t="shared" si="118"/>
        <v>1.2304589006555892E-2</v>
      </c>
      <c r="AC227" s="69">
        <f t="shared" si="119"/>
        <v>1.4495433406174806E-2</v>
      </c>
      <c r="AD227" s="70">
        <f>_xlfn.PERCENTILE.EXC(AC227:$AC$5675,0.5)</f>
        <v>8.5877862595420004E-2</v>
      </c>
      <c r="AE227" s="70">
        <f>_xlfn.PERCENTILE.EXC($AC227:AC$5675,0.35)</f>
        <v>4.9925605079088074E-2</v>
      </c>
      <c r="AF227" s="71">
        <f t="shared" si="140"/>
        <v>1.8140627092328169E-2</v>
      </c>
      <c r="AG227" s="70">
        <f t="shared" si="141"/>
        <v>-0.19198182511420461</v>
      </c>
      <c r="AH227" s="70">
        <f t="shared" si="142"/>
        <v>-0.23906962545163321</v>
      </c>
      <c r="AI227" s="61" t="str">
        <f t="shared" si="130"/>
        <v>Safety</v>
      </c>
      <c r="AJ227" s="68" t="str">
        <f t="shared" si="131"/>
        <v>Safety</v>
      </c>
      <c r="AK227" s="72" t="str">
        <f t="shared" si="132"/>
        <v>00631L</v>
      </c>
      <c r="AL227" s="73">
        <f t="shared" si="24"/>
        <v>1</v>
      </c>
      <c r="AM227" s="72" t="str">
        <f t="shared" si="135"/>
        <v>00631L</v>
      </c>
      <c r="AN227" s="73">
        <f t="shared" si="25"/>
        <v>1</v>
      </c>
      <c r="AO227" s="74" t="str">
        <f t="shared" si="129"/>
        <v>00635U</v>
      </c>
      <c r="AP227" s="20">
        <f t="shared" si="26"/>
        <v>0</v>
      </c>
      <c r="AQ227" s="74" t="str">
        <f t="shared" si="139"/>
        <v>00631L</v>
      </c>
      <c r="AR227" s="20">
        <f t="shared" si="28"/>
        <v>1</v>
      </c>
      <c r="AS227" s="74" t="str">
        <f t="shared" si="133"/>
        <v>00631L</v>
      </c>
      <c r="AT227" s="20">
        <f t="shared" si="30"/>
        <v>1</v>
      </c>
      <c r="AU227" s="74" t="str">
        <f t="shared" si="123"/>
        <v>00635U</v>
      </c>
      <c r="AV227" s="20">
        <f t="shared" si="32"/>
        <v>0</v>
      </c>
      <c r="AW227" s="74" t="str">
        <f t="shared" si="124"/>
        <v>00635U</v>
      </c>
      <c r="AX227" s="20">
        <f t="shared" si="34"/>
        <v>0</v>
      </c>
      <c r="AY227" s="20">
        <f t="shared" si="127"/>
        <v>1</v>
      </c>
      <c r="AZ227" s="57">
        <v>45978</v>
      </c>
      <c r="BA227" s="75">
        <v>62</v>
      </c>
      <c r="BB227" s="33">
        <v>61.7</v>
      </c>
      <c r="BC227" s="76">
        <f t="shared" si="136"/>
        <v>58.515833333333305</v>
      </c>
      <c r="BD227" s="76">
        <f t="shared" si="137"/>
        <v>58.66249999999998</v>
      </c>
      <c r="BE227" s="77">
        <f t="shared" si="143"/>
        <v>5.4415471596007341E-2</v>
      </c>
      <c r="BF227" s="77">
        <f t="shared" si="134"/>
        <v>5.6893245258896587E-2</v>
      </c>
      <c r="BG227" s="23"/>
      <c r="BH227" s="23"/>
      <c r="BI227" s="23"/>
      <c r="BJ227" s="23"/>
      <c r="BK227" s="23"/>
      <c r="BL227" s="23"/>
      <c r="BM227" s="23"/>
    </row>
    <row r="228" spans="1:65" ht="15.75" customHeight="1" x14ac:dyDescent="0.4">
      <c r="A228" s="57">
        <v>45974</v>
      </c>
      <c r="B228" s="20">
        <v>20.445</v>
      </c>
      <c r="C228" s="20">
        <v>20.538</v>
      </c>
      <c r="D228" s="20">
        <v>21.655000000000001</v>
      </c>
      <c r="E228" s="20">
        <v>22.266999999999999</v>
      </c>
      <c r="F228" s="20">
        <v>22.452999999999999</v>
      </c>
      <c r="G228" s="20">
        <v>22.75</v>
      </c>
      <c r="H228" s="58">
        <v>22.95</v>
      </c>
      <c r="I228" s="59">
        <f t="shared" si="5"/>
        <v>20.520777777777777</v>
      </c>
      <c r="J228" s="59">
        <f t="shared" si="6"/>
        <v>21.44814814814815</v>
      </c>
      <c r="K228" s="60">
        <v>5</v>
      </c>
      <c r="L228" s="61">
        <f t="shared" si="128"/>
        <v>3.7037037037037035E-2</v>
      </c>
      <c r="M228" s="20">
        <v>19.170000000000002</v>
      </c>
      <c r="N228" s="62">
        <v>20</v>
      </c>
      <c r="O228" s="20">
        <v>21.85</v>
      </c>
      <c r="P228" s="20">
        <v>23.59</v>
      </c>
      <c r="Q228" s="20">
        <v>24.46</v>
      </c>
      <c r="R228" s="63">
        <f t="shared" si="145"/>
        <v>6.269999999999996</v>
      </c>
      <c r="S228" s="64">
        <f t="shared" si="144"/>
        <v>0.14220445459737283</v>
      </c>
      <c r="T228" s="65">
        <f t="shared" si="138"/>
        <v>0.95850000000000013</v>
      </c>
      <c r="U228" s="65">
        <f t="shared" si="138"/>
        <v>0.91533180778032031</v>
      </c>
      <c r="V228" s="65">
        <f t="shared" si="112"/>
        <v>0.84781687155574392</v>
      </c>
      <c r="W228" s="65">
        <f t="shared" si="113"/>
        <v>0.81766148814390838</v>
      </c>
      <c r="X228" s="61">
        <f t="shared" si="126"/>
        <v>4.5487894350696974E-3</v>
      </c>
      <c r="Y228" s="66">
        <f t="shared" si="115"/>
        <v>3.0673193515067133E-2</v>
      </c>
      <c r="Z228" s="61">
        <f t="shared" si="116"/>
        <v>4.5191774912870707E-2</v>
      </c>
      <c r="AA228" s="67">
        <f t="shared" si="117"/>
        <v>20.520777777777781</v>
      </c>
      <c r="AB228" s="68">
        <f t="shared" si="118"/>
        <v>2.2250000000000013E-2</v>
      </c>
      <c r="AC228" s="69">
        <f t="shared" si="119"/>
        <v>2.6038888888889035E-2</v>
      </c>
      <c r="AD228" s="70">
        <f>_xlfn.PERCENTILE.EXC(AC228:$AC$5675,0.5)</f>
        <v>8.5941443860524103E-2</v>
      </c>
      <c r="AE228" s="70">
        <f>_xlfn.PERCENTILE.EXC($AC228:AC$5675,0.35)</f>
        <v>4.996459533704687E-2</v>
      </c>
      <c r="AF228" s="71">
        <f t="shared" si="140"/>
        <v>1.8562948985881733E-2</v>
      </c>
      <c r="AG228" s="70">
        <f t="shared" si="141"/>
        <v>-0.19198182511420461</v>
      </c>
      <c r="AH228" s="70">
        <f t="shared" si="142"/>
        <v>-0.23906962545163321</v>
      </c>
      <c r="AI228" s="61" t="str">
        <f t="shared" si="130"/>
        <v>Safety</v>
      </c>
      <c r="AJ228" s="68" t="str">
        <f t="shared" si="131"/>
        <v>Short VOL</v>
      </c>
      <c r="AK228" s="72" t="str">
        <f t="shared" si="132"/>
        <v>00631L</v>
      </c>
      <c r="AL228" s="73">
        <f t="shared" si="24"/>
        <v>1</v>
      </c>
      <c r="AM228" s="72" t="str">
        <f t="shared" si="135"/>
        <v>00631L</v>
      </c>
      <c r="AN228" s="73">
        <f t="shared" si="25"/>
        <v>1</v>
      </c>
      <c r="AO228" s="74" t="str">
        <f t="shared" si="129"/>
        <v>00631L</v>
      </c>
      <c r="AP228" s="20">
        <f t="shared" si="26"/>
        <v>1</v>
      </c>
      <c r="AQ228" s="74" t="str">
        <f t="shared" si="139"/>
        <v>00631L</v>
      </c>
      <c r="AR228" s="20">
        <f t="shared" si="28"/>
        <v>1</v>
      </c>
      <c r="AS228" s="74" t="str">
        <f t="shared" si="133"/>
        <v>00631L</v>
      </c>
      <c r="AT228" s="20">
        <f t="shared" si="30"/>
        <v>1</v>
      </c>
      <c r="AU228" s="74" t="str">
        <f t="shared" si="123"/>
        <v>00631L</v>
      </c>
      <c r="AV228" s="20">
        <f t="shared" si="32"/>
        <v>1</v>
      </c>
      <c r="AW228" s="74" t="str">
        <f t="shared" si="124"/>
        <v>00635U</v>
      </c>
      <c r="AX228" s="20">
        <f t="shared" si="34"/>
        <v>0</v>
      </c>
      <c r="AY228" s="20">
        <f t="shared" si="127"/>
        <v>0</v>
      </c>
      <c r="AZ228" s="57">
        <v>45975</v>
      </c>
      <c r="BA228" s="75">
        <v>61.65</v>
      </c>
      <c r="BB228" s="33">
        <v>62.9</v>
      </c>
      <c r="BC228" s="76">
        <f t="shared" si="136"/>
        <v>58.375833333333311</v>
      </c>
      <c r="BD228" s="76">
        <f t="shared" si="137"/>
        <v>58.514999999999972</v>
      </c>
      <c r="BE228" s="77">
        <f t="shared" si="143"/>
        <v>7.7500678077401131E-2</v>
      </c>
      <c r="BF228" s="77">
        <f t="shared" si="134"/>
        <v>5.3576006152269123E-2</v>
      </c>
      <c r="BG228" s="23"/>
      <c r="BH228" s="23"/>
      <c r="BI228" s="23"/>
      <c r="BJ228" s="23"/>
      <c r="BK228" s="23"/>
      <c r="BL228" s="23"/>
      <c r="BM228" s="23"/>
    </row>
    <row r="229" spans="1:65" ht="15.75" customHeight="1" x14ac:dyDescent="0.4">
      <c r="A229" s="57">
        <v>45973</v>
      </c>
      <c r="B229" s="20">
        <v>18.338000000000001</v>
      </c>
      <c r="C229" s="20">
        <v>19.399999999999999</v>
      </c>
      <c r="D229" s="20">
        <v>20.798999999999999</v>
      </c>
      <c r="E229" s="20">
        <v>21.481999999999999</v>
      </c>
      <c r="F229" s="20">
        <v>21.853000000000002</v>
      </c>
      <c r="G229" s="20">
        <v>22.225000000000001</v>
      </c>
      <c r="H229" s="58">
        <v>22.45</v>
      </c>
      <c r="I229" s="59">
        <f t="shared" si="5"/>
        <v>19.163999999999998</v>
      </c>
      <c r="J229" s="59">
        <f t="shared" si="6"/>
        <v>20.48811111111111</v>
      </c>
      <c r="K229" s="60">
        <v>6</v>
      </c>
      <c r="L229" s="61">
        <f t="shared" si="128"/>
        <v>3.7037037037037035E-2</v>
      </c>
      <c r="M229" s="20">
        <v>15.37</v>
      </c>
      <c r="N229" s="62">
        <v>17.510000000000002</v>
      </c>
      <c r="O229" s="20">
        <v>20.34</v>
      </c>
      <c r="P229" s="20">
        <v>22.54</v>
      </c>
      <c r="Q229" s="20">
        <v>23.86</v>
      </c>
      <c r="R229" s="63">
        <f t="shared" si="145"/>
        <v>9.9999999999999929</v>
      </c>
      <c r="S229" s="64">
        <f t="shared" si="144"/>
        <v>1.331018518518521E-2</v>
      </c>
      <c r="T229" s="65">
        <f t="shared" si="138"/>
        <v>0.87778412335808098</v>
      </c>
      <c r="U229" s="65">
        <f t="shared" si="138"/>
        <v>0.86086529006882995</v>
      </c>
      <c r="V229" s="65">
        <f t="shared" si="112"/>
        <v>0.77684117125110919</v>
      </c>
      <c r="W229" s="65">
        <f t="shared" si="113"/>
        <v>0.73386420787929596</v>
      </c>
      <c r="X229" s="61">
        <f t="shared" si="126"/>
        <v>5.7912531355654794E-2</v>
      </c>
      <c r="Y229" s="66">
        <f t="shared" si="115"/>
        <v>4.50609812866586E-2</v>
      </c>
      <c r="Z229" s="61">
        <f t="shared" si="116"/>
        <v>6.9093671003501972E-2</v>
      </c>
      <c r="AA229" s="67">
        <f t="shared" si="117"/>
        <v>19.164000000000001</v>
      </c>
      <c r="AB229" s="68">
        <f t="shared" si="118"/>
        <v>4.7287264420331203E-2</v>
      </c>
      <c r="AC229" s="69">
        <f t="shared" si="119"/>
        <v>9.4460308395202724E-2</v>
      </c>
      <c r="AD229" s="70">
        <f>_xlfn.PERCENTILE.EXC(AC229:$AC$5675,0.5)</f>
        <v>8.6005025125628215E-2</v>
      </c>
      <c r="AE229" s="70">
        <f>_xlfn.PERCENTILE.EXC($AC229:AC$5675,0.35)</f>
        <v>4.9995764301684793E-2</v>
      </c>
      <c r="AF229" s="71">
        <f t="shared" si="140"/>
        <v>1.8562948985881733E-2</v>
      </c>
      <c r="AG229" s="70">
        <f t="shared" si="141"/>
        <v>-0.19198182511420461</v>
      </c>
      <c r="AH229" s="70">
        <f t="shared" si="142"/>
        <v>-0.23906962545163321</v>
      </c>
      <c r="AI229" s="61" t="str">
        <f t="shared" si="130"/>
        <v>Short VOL</v>
      </c>
      <c r="AJ229" s="68" t="str">
        <f t="shared" si="131"/>
        <v>Short VOL</v>
      </c>
      <c r="AK229" s="72" t="str">
        <f t="shared" si="132"/>
        <v>00631L</v>
      </c>
      <c r="AL229" s="73">
        <f t="shared" si="24"/>
        <v>1</v>
      </c>
      <c r="AM229" s="72" t="str">
        <f t="shared" si="135"/>
        <v>00631L</v>
      </c>
      <c r="AN229" s="73">
        <f t="shared" si="25"/>
        <v>1</v>
      </c>
      <c r="AO229" s="74" t="str">
        <f t="shared" si="129"/>
        <v>00631L</v>
      </c>
      <c r="AP229" s="20">
        <f t="shared" si="26"/>
        <v>1</v>
      </c>
      <c r="AQ229" s="74" t="str">
        <f t="shared" si="139"/>
        <v>00631L</v>
      </c>
      <c r="AR229" s="20">
        <f t="shared" si="28"/>
        <v>1</v>
      </c>
      <c r="AS229" s="74" t="str">
        <f t="shared" si="133"/>
        <v>00631L</v>
      </c>
      <c r="AT229" s="20">
        <f t="shared" si="30"/>
        <v>1</v>
      </c>
      <c r="AU229" s="74" t="str">
        <f t="shared" si="123"/>
        <v>00631L</v>
      </c>
      <c r="AV229" s="20">
        <f t="shared" si="32"/>
        <v>1</v>
      </c>
      <c r="AW229" s="74" t="str">
        <f t="shared" si="124"/>
        <v>00631L</v>
      </c>
      <c r="AX229" s="20">
        <f t="shared" si="34"/>
        <v>1</v>
      </c>
      <c r="AY229" s="20">
        <f t="shared" si="127"/>
        <v>0</v>
      </c>
      <c r="AZ229" s="57">
        <v>45974</v>
      </c>
      <c r="BA229" s="75">
        <v>62.8</v>
      </c>
      <c r="BB229" s="33">
        <v>63.2</v>
      </c>
      <c r="BC229" s="76">
        <f t="shared" si="136"/>
        <v>58.213333333333317</v>
      </c>
      <c r="BD229" s="76">
        <f t="shared" si="137"/>
        <v>58.374166666666646</v>
      </c>
      <c r="BE229" s="77">
        <f t="shared" si="143"/>
        <v>8.5661933119560593E-2</v>
      </c>
      <c r="BF229" s="77">
        <f t="shared" si="134"/>
        <v>7.5818355722423209E-2</v>
      </c>
    </row>
    <row r="230" spans="1:65" ht="15.75" customHeight="1" x14ac:dyDescent="0.4">
      <c r="A230" s="57">
        <v>45972</v>
      </c>
      <c r="B230" s="20">
        <v>18.327000000000002</v>
      </c>
      <c r="C230" s="20">
        <v>19.245000000000001</v>
      </c>
      <c r="D230" s="20">
        <v>20.658000000000001</v>
      </c>
      <c r="E230" s="20">
        <v>21.402000000000001</v>
      </c>
      <c r="F230" s="20">
        <v>21.791</v>
      </c>
      <c r="G230" s="20">
        <v>22.155000000000001</v>
      </c>
      <c r="H230" s="58">
        <v>22.324000000000002</v>
      </c>
      <c r="I230" s="59">
        <f t="shared" si="5"/>
        <v>19.007000000000001</v>
      </c>
      <c r="J230" s="59">
        <f t="shared" si="6"/>
        <v>20.291666666666668</v>
      </c>
      <c r="K230" s="60">
        <v>7</v>
      </c>
      <c r="L230" s="61">
        <f t="shared" si="128"/>
        <v>3.7037037037037035E-2</v>
      </c>
      <c r="M230" s="20">
        <v>15.18</v>
      </c>
      <c r="N230" s="62">
        <v>17.28</v>
      </c>
      <c r="O230" s="20">
        <v>20.190000000000001</v>
      </c>
      <c r="P230" s="20">
        <v>22.5</v>
      </c>
      <c r="Q230" s="20">
        <v>23.83</v>
      </c>
      <c r="R230" s="63">
        <f t="shared" si="145"/>
        <v>10.229999999999997</v>
      </c>
      <c r="S230" s="64">
        <f t="shared" si="144"/>
        <v>-1.8181818181818195E-2</v>
      </c>
      <c r="T230" s="65">
        <f t="shared" si="138"/>
        <v>0.8784722222222221</v>
      </c>
      <c r="U230" s="65">
        <f t="shared" si="138"/>
        <v>0.85586924219910843</v>
      </c>
      <c r="V230" s="65">
        <f t="shared" ref="V230:V293" si="146">N230/P230</f>
        <v>0.76800000000000002</v>
      </c>
      <c r="W230" s="65">
        <f t="shared" ref="W230:W293" si="147">N230/Q230</f>
        <v>0.72513638271086878</v>
      </c>
      <c r="X230" s="61">
        <f t="shared" si="126"/>
        <v>5.0090031101653255E-2</v>
      </c>
      <c r="Y230" s="66">
        <f t="shared" ref="Y230:Y293" si="148">(H230-E230)/E230</f>
        <v>4.3080085973273549E-2</v>
      </c>
      <c r="Z230" s="61">
        <f t="shared" ref="Z230:Z293" si="149">(J230-I230)/I230</f>
        <v>6.7589133827887948E-2</v>
      </c>
      <c r="AA230" s="67">
        <f t="shared" ref="AA230:AA293" si="150">B230*(K230*L230)+C230*(1-(K230*L230))</f>
        <v>19.006999999999998</v>
      </c>
      <c r="AB230" s="68">
        <f t="shared" ref="AB230:AB293" si="151">(B230-N230)/N230</f>
        <v>6.0590277777777805E-2</v>
      </c>
      <c r="AC230" s="69">
        <f t="shared" ref="AC230:AC293" si="152">(AA230-N230)/N230</f>
        <v>9.9942129629629436E-2</v>
      </c>
      <c r="AD230" s="70">
        <f>_xlfn.PERCENTILE.EXC(AC230:$AC$5675,0.5)</f>
        <v>8.5941443860524103E-2</v>
      </c>
      <c r="AE230" s="70">
        <f>_xlfn.PERCENTILE.EXC($AC230:AC$5675,0.35)</f>
        <v>4.9978981013033601E-2</v>
      </c>
      <c r="AF230" s="71">
        <f t="shared" si="140"/>
        <v>1.8562948985881733E-2</v>
      </c>
      <c r="AG230" s="70">
        <f t="shared" si="141"/>
        <v>-0.19198182511420461</v>
      </c>
      <c r="AH230" s="70">
        <f t="shared" si="142"/>
        <v>-0.23906962545163321</v>
      </c>
      <c r="AI230" s="61" t="str">
        <f t="shared" si="130"/>
        <v>Short VOL</v>
      </c>
      <c r="AJ230" s="68" t="str">
        <f t="shared" si="131"/>
        <v>Short VOL</v>
      </c>
      <c r="AK230" s="72" t="str">
        <f t="shared" si="132"/>
        <v>00631L</v>
      </c>
      <c r="AL230" s="73">
        <f t="shared" si="24"/>
        <v>1</v>
      </c>
      <c r="AM230" s="72" t="str">
        <f t="shared" si="135"/>
        <v>00631L</v>
      </c>
      <c r="AN230" s="73">
        <f t="shared" si="25"/>
        <v>1</v>
      </c>
      <c r="AO230" s="74" t="str">
        <f t="shared" si="129"/>
        <v>00631L</v>
      </c>
      <c r="AP230" s="20">
        <f t="shared" si="26"/>
        <v>1</v>
      </c>
      <c r="AQ230" s="74" t="str">
        <f t="shared" si="139"/>
        <v>00631L</v>
      </c>
      <c r="AR230" s="20">
        <f t="shared" si="28"/>
        <v>1</v>
      </c>
      <c r="AS230" s="74" t="str">
        <f t="shared" si="133"/>
        <v>00631L</v>
      </c>
      <c r="AT230" s="20">
        <f t="shared" si="30"/>
        <v>1</v>
      </c>
      <c r="AU230" s="74" t="str">
        <f t="shared" si="123"/>
        <v>00631L</v>
      </c>
      <c r="AV230" s="20">
        <f t="shared" si="32"/>
        <v>1</v>
      </c>
      <c r="AW230" s="74" t="str">
        <f t="shared" si="124"/>
        <v>00631L</v>
      </c>
      <c r="AX230" s="20">
        <f t="shared" si="34"/>
        <v>1</v>
      </c>
      <c r="AY230" s="20">
        <f t="shared" si="127"/>
        <v>0</v>
      </c>
      <c r="AZ230" s="57">
        <v>45973</v>
      </c>
      <c r="BA230" s="75">
        <v>62.95</v>
      </c>
      <c r="BB230" s="33">
        <v>62.9</v>
      </c>
      <c r="BC230" s="76">
        <f t="shared" si="136"/>
        <v>58.04583333333332</v>
      </c>
      <c r="BD230" s="76">
        <f t="shared" si="137"/>
        <v>58.209166666666647</v>
      </c>
      <c r="BE230" s="77">
        <f t="shared" si="143"/>
        <v>8.3626444619912643E-2</v>
      </c>
      <c r="BF230" s="77">
        <f t="shared" si="134"/>
        <v>8.1444789623627847E-2</v>
      </c>
    </row>
    <row r="231" spans="1:65" ht="15.75" customHeight="1" x14ac:dyDescent="0.4">
      <c r="A231" s="57">
        <v>45971</v>
      </c>
      <c r="B231" s="20">
        <v>18.501000000000001</v>
      </c>
      <c r="C231" s="20">
        <v>19.245999999999999</v>
      </c>
      <c r="D231" s="20">
        <v>20.600999999999999</v>
      </c>
      <c r="E231" s="20">
        <v>21.332000000000001</v>
      </c>
      <c r="F231" s="20">
        <v>21.7</v>
      </c>
      <c r="G231" s="20">
        <v>22.018999999999998</v>
      </c>
      <c r="H231" s="58">
        <v>22.14</v>
      </c>
      <c r="I231" s="59">
        <f t="shared" si="5"/>
        <v>19.025259259259258</v>
      </c>
      <c r="J231" s="59">
        <f t="shared" si="6"/>
        <v>20.199518518518516</v>
      </c>
      <c r="K231" s="60">
        <v>8</v>
      </c>
      <c r="L231" s="61">
        <f t="shared" si="128"/>
        <v>3.7037037037037035E-2</v>
      </c>
      <c r="M231" s="20">
        <v>16.04</v>
      </c>
      <c r="N231" s="62">
        <v>17.600000000000001</v>
      </c>
      <c r="O231" s="20">
        <v>20.239999999999998</v>
      </c>
      <c r="P231" s="20">
        <v>22.37</v>
      </c>
      <c r="Q231" s="20">
        <v>23.77</v>
      </c>
      <c r="R231" s="63">
        <f t="shared" si="145"/>
        <v>8.9699999999999989</v>
      </c>
      <c r="S231" s="64">
        <f t="shared" si="144"/>
        <v>-7.7568134171907596E-2</v>
      </c>
      <c r="T231" s="65">
        <f t="shared" si="138"/>
        <v>0.91136363636363626</v>
      </c>
      <c r="U231" s="65">
        <f t="shared" si="138"/>
        <v>0.86956521739130443</v>
      </c>
      <c r="V231" s="65">
        <f t="shared" si="146"/>
        <v>0.78676799284756371</v>
      </c>
      <c r="W231" s="65">
        <f t="shared" si="147"/>
        <v>0.74042911232646202</v>
      </c>
      <c r="X231" s="61">
        <f t="shared" si="126"/>
        <v>4.0268093616561126E-2</v>
      </c>
      <c r="Y231" s="66">
        <f t="shared" si="148"/>
        <v>3.7877367335458455E-2</v>
      </c>
      <c r="Z231" s="61">
        <f t="shared" si="149"/>
        <v>6.1721064783270559E-2</v>
      </c>
      <c r="AA231" s="67">
        <f t="shared" si="150"/>
        <v>19.025259259259258</v>
      </c>
      <c r="AB231" s="68">
        <f t="shared" si="151"/>
        <v>5.1193181818181804E-2</v>
      </c>
      <c r="AC231" s="69">
        <f t="shared" si="152"/>
        <v>8.0980639730639556E-2</v>
      </c>
      <c r="AD231" s="70">
        <f>_xlfn.PERCENTILE.EXC(AC231:$AC$5675,0.5)</f>
        <v>8.5877862595420004E-2</v>
      </c>
      <c r="AE231" s="70">
        <f>_xlfn.PERCENTILE.EXC($AC231:AC$5675,0.35)</f>
        <v>4.9962197724382415E-2</v>
      </c>
      <c r="AF231" s="71">
        <f t="shared" si="140"/>
        <v>1.8562948985881733E-2</v>
      </c>
      <c r="AG231" s="70">
        <f t="shared" si="141"/>
        <v>-0.19198182511420461</v>
      </c>
      <c r="AH231" s="70">
        <f t="shared" si="142"/>
        <v>-0.23906962545163321</v>
      </c>
      <c r="AI231" s="61" t="str">
        <f t="shared" si="130"/>
        <v>Safety</v>
      </c>
      <c r="AJ231" s="68" t="str">
        <f t="shared" si="131"/>
        <v>Short VOL</v>
      </c>
      <c r="AK231" s="72" t="str">
        <f t="shared" si="132"/>
        <v>00631L</v>
      </c>
      <c r="AL231" s="73">
        <f t="shared" si="24"/>
        <v>1</v>
      </c>
      <c r="AM231" s="72" t="str">
        <f t="shared" si="135"/>
        <v>00631L</v>
      </c>
      <c r="AN231" s="73">
        <f t="shared" si="25"/>
        <v>1</v>
      </c>
      <c r="AO231" s="74" t="str">
        <f t="shared" si="129"/>
        <v>00631L</v>
      </c>
      <c r="AP231" s="20">
        <f t="shared" si="26"/>
        <v>1</v>
      </c>
      <c r="AQ231" s="74" t="str">
        <f t="shared" si="139"/>
        <v>00631L</v>
      </c>
      <c r="AR231" s="20">
        <f t="shared" si="28"/>
        <v>1</v>
      </c>
      <c r="AS231" s="74" t="str">
        <f t="shared" si="133"/>
        <v>00631L</v>
      </c>
      <c r="AT231" s="20">
        <f t="shared" si="30"/>
        <v>1</v>
      </c>
      <c r="AU231" s="74" t="str">
        <f t="shared" si="123"/>
        <v>00631L</v>
      </c>
      <c r="AV231" s="20">
        <f t="shared" si="32"/>
        <v>1</v>
      </c>
      <c r="AW231" s="74" t="str">
        <f t="shared" si="124"/>
        <v>00631L</v>
      </c>
      <c r="AX231" s="20">
        <f t="shared" si="34"/>
        <v>1</v>
      </c>
      <c r="AY231" s="20">
        <f t="shared" si="127"/>
        <v>0</v>
      </c>
      <c r="AZ231" s="57">
        <v>45972</v>
      </c>
      <c r="BA231" s="75">
        <v>63.65</v>
      </c>
      <c r="BB231" s="33">
        <v>63.35</v>
      </c>
      <c r="BC231" s="76">
        <f t="shared" si="136"/>
        <v>57.886666666666656</v>
      </c>
      <c r="BD231" s="76">
        <f t="shared" si="137"/>
        <v>58.058333333333316</v>
      </c>
      <c r="BE231" s="77">
        <f t="shared" si="143"/>
        <v>9.437982264194425E-2</v>
      </c>
      <c r="BF231" s="77">
        <f t="shared" si="134"/>
        <v>9.6311181283192493E-2</v>
      </c>
    </row>
    <row r="232" spans="1:65" ht="15.75" customHeight="1" x14ac:dyDescent="0.4">
      <c r="A232" s="57">
        <v>45968</v>
      </c>
      <c r="B232" s="20">
        <v>19.856000000000002</v>
      </c>
      <c r="C232" s="20">
        <v>20.206</v>
      </c>
      <c r="D232" s="20">
        <v>21.213000000000001</v>
      </c>
      <c r="E232" s="20">
        <v>21.173999999999999</v>
      </c>
      <c r="F232" s="20">
        <v>21.928999999999998</v>
      </c>
      <c r="G232" s="20">
        <v>22.175000000000001</v>
      </c>
      <c r="H232" s="58">
        <v>22.324999999999999</v>
      </c>
      <c r="I232" s="59">
        <f t="shared" si="5"/>
        <v>20.063407407407407</v>
      </c>
      <c r="J232" s="59">
        <f t="shared" si="6"/>
        <v>20.802740740740742</v>
      </c>
      <c r="K232" s="60">
        <v>11</v>
      </c>
      <c r="L232" s="61">
        <f t="shared" si="128"/>
        <v>3.7037037037037035E-2</v>
      </c>
      <c r="M232" s="20">
        <v>17.309999999999999</v>
      </c>
      <c r="N232" s="62">
        <v>19.079999999999998</v>
      </c>
      <c r="O232" s="20">
        <v>21.19</v>
      </c>
      <c r="P232" s="20">
        <v>22.99</v>
      </c>
      <c r="Q232" s="20">
        <v>24.01</v>
      </c>
      <c r="R232" s="63">
        <f t="shared" si="145"/>
        <v>7.7899999999999991</v>
      </c>
      <c r="S232" s="64">
        <f t="shared" si="144"/>
        <v>-2.1538461538461624E-2</v>
      </c>
      <c r="T232" s="65">
        <f t="shared" si="138"/>
        <v>0.90723270440251569</v>
      </c>
      <c r="U232" s="65">
        <f t="shared" si="138"/>
        <v>0.90042472864558742</v>
      </c>
      <c r="V232" s="65">
        <f t="shared" si="146"/>
        <v>0.82992605480643755</v>
      </c>
      <c r="W232" s="65">
        <f t="shared" si="147"/>
        <v>0.79466888796334845</v>
      </c>
      <c r="X232" s="61">
        <f t="shared" si="126"/>
        <v>1.7626913779210204E-2</v>
      </c>
      <c r="Y232" s="66">
        <f t="shared" si="148"/>
        <v>5.4359119675073196E-2</v>
      </c>
      <c r="Z232" s="61">
        <f t="shared" si="149"/>
        <v>3.6849839028856718E-2</v>
      </c>
      <c r="AA232" s="67">
        <f t="shared" si="150"/>
        <v>20.063407407407407</v>
      </c>
      <c r="AB232" s="68">
        <f t="shared" si="151"/>
        <v>4.0670859538784243E-2</v>
      </c>
      <c r="AC232" s="69">
        <f t="shared" si="152"/>
        <v>5.1541268732044496E-2</v>
      </c>
      <c r="AD232" s="70">
        <f>_xlfn.PERCENTILE.EXC(AC232:$AC$5675,0.5)</f>
        <v>8.5941443860524103E-2</v>
      </c>
      <c r="AE232" s="70">
        <f>_xlfn.PERCENTILE.EXC($AC232:AC$5675,0.35)</f>
        <v>4.9941503789070786E-2</v>
      </c>
      <c r="AF232" s="71">
        <f t="shared" si="140"/>
        <v>1.8562948985881733E-2</v>
      </c>
      <c r="AG232" s="70">
        <f t="shared" si="141"/>
        <v>-0.19198182511420461</v>
      </c>
      <c r="AH232" s="70">
        <f t="shared" si="142"/>
        <v>-0.23906962545163321</v>
      </c>
      <c r="AI232" s="61" t="str">
        <f t="shared" si="130"/>
        <v>Safety</v>
      </c>
      <c r="AJ232" s="68" t="str">
        <f t="shared" si="131"/>
        <v>Short VOL</v>
      </c>
      <c r="AK232" s="72" t="str">
        <f t="shared" si="132"/>
        <v>00631L</v>
      </c>
      <c r="AL232" s="73">
        <f t="shared" si="24"/>
        <v>1</v>
      </c>
      <c r="AM232" s="72" t="str">
        <f t="shared" si="135"/>
        <v>00631L</v>
      </c>
      <c r="AN232" s="73">
        <f t="shared" si="25"/>
        <v>1</v>
      </c>
      <c r="AO232" s="74" t="str">
        <f t="shared" si="129"/>
        <v>00631L</v>
      </c>
      <c r="AP232" s="20">
        <f t="shared" si="26"/>
        <v>1</v>
      </c>
      <c r="AQ232" s="74" t="str">
        <f t="shared" si="139"/>
        <v>00631L</v>
      </c>
      <c r="AR232" s="20">
        <f t="shared" si="28"/>
        <v>1</v>
      </c>
      <c r="AS232" s="74" t="str">
        <f t="shared" si="133"/>
        <v>00631L</v>
      </c>
      <c r="AT232" s="20">
        <f t="shared" si="30"/>
        <v>1</v>
      </c>
      <c r="AU232" s="74" t="str">
        <f t="shared" si="123"/>
        <v>00631L</v>
      </c>
      <c r="AV232" s="20">
        <f t="shared" si="32"/>
        <v>1</v>
      </c>
      <c r="AW232" s="74" t="str">
        <f t="shared" si="124"/>
        <v>00631L</v>
      </c>
      <c r="AX232" s="20">
        <f t="shared" si="34"/>
        <v>1</v>
      </c>
      <c r="AY232" s="20">
        <f t="shared" si="127"/>
        <v>0</v>
      </c>
      <c r="AZ232" s="57">
        <v>45971</v>
      </c>
      <c r="BA232" s="75">
        <v>62.8</v>
      </c>
      <c r="BB232" s="33">
        <v>62.55</v>
      </c>
      <c r="BC232" s="76">
        <f t="shared" si="136"/>
        <v>57.712499999999991</v>
      </c>
      <c r="BD232" s="76">
        <f t="shared" si="137"/>
        <v>57.877499999999984</v>
      </c>
      <c r="BE232" s="77">
        <f t="shared" si="143"/>
        <v>8.3820662768031295E-2</v>
      </c>
      <c r="BF232" s="77">
        <f t="shared" si="134"/>
        <v>8.5050321800354461E-2</v>
      </c>
    </row>
    <row r="233" spans="1:65" ht="15.75" customHeight="1" x14ac:dyDescent="0.4">
      <c r="A233" s="57">
        <v>45967</v>
      </c>
      <c r="B233" s="20">
        <v>20.053000000000001</v>
      </c>
      <c r="C233" s="20">
        <v>20.385000000000002</v>
      </c>
      <c r="D233" s="20">
        <v>21.369</v>
      </c>
      <c r="E233" s="20">
        <v>21.797000000000001</v>
      </c>
      <c r="F233" s="20">
        <v>22.073</v>
      </c>
      <c r="G233" s="20">
        <v>22.376000000000001</v>
      </c>
      <c r="H233" s="58">
        <v>22.532</v>
      </c>
      <c r="I233" s="59">
        <f t="shared" si="5"/>
        <v>20.237444444444446</v>
      </c>
      <c r="J233" s="59">
        <f t="shared" si="6"/>
        <v>20.931666666666668</v>
      </c>
      <c r="K233" s="60">
        <v>12</v>
      </c>
      <c r="L233" s="61">
        <f t="shared" si="128"/>
        <v>3.7037037037037035E-2</v>
      </c>
      <c r="M233" s="20">
        <v>18.12</v>
      </c>
      <c r="N233" s="62">
        <v>19.5</v>
      </c>
      <c r="O233" s="20">
        <v>21.35</v>
      </c>
      <c r="P233" s="20">
        <v>23.16</v>
      </c>
      <c r="Q233" s="20">
        <v>24.15</v>
      </c>
      <c r="R233" s="63">
        <f t="shared" si="145"/>
        <v>6.8900000000000006</v>
      </c>
      <c r="S233" s="64">
        <f t="shared" si="144"/>
        <v>8.2731815657967708E-2</v>
      </c>
      <c r="T233" s="65">
        <f t="shared" si="138"/>
        <v>0.9292307692307693</v>
      </c>
      <c r="U233" s="65">
        <f t="shared" si="138"/>
        <v>0.91334894613583129</v>
      </c>
      <c r="V233" s="65">
        <f t="shared" si="146"/>
        <v>0.84196891191709844</v>
      </c>
      <c r="W233" s="65">
        <f t="shared" si="147"/>
        <v>0.8074534161490684</v>
      </c>
      <c r="X233" s="61">
        <f t="shared" si="126"/>
        <v>1.6556126265396733E-2</v>
      </c>
      <c r="Y233" s="66">
        <f t="shared" si="148"/>
        <v>3.372023672982518E-2</v>
      </c>
      <c r="Z233" s="61">
        <f t="shared" si="149"/>
        <v>3.4303848202177509E-2</v>
      </c>
      <c r="AA233" s="67">
        <f t="shared" si="150"/>
        <v>20.237444444444446</v>
      </c>
      <c r="AB233" s="68">
        <f t="shared" si="151"/>
        <v>2.8358974358974401E-2</v>
      </c>
      <c r="AC233" s="69">
        <f t="shared" si="152"/>
        <v>3.7817663817663882E-2</v>
      </c>
      <c r="AD233" s="70">
        <f>_xlfn.PERCENTILE.EXC(AC233:$AC$5675,0.5)</f>
        <v>8.6005025125628215E-2</v>
      </c>
      <c r="AE233" s="70">
        <f>_xlfn.PERCENTILE.EXC($AC233:AC$5675,0.35)</f>
        <v>4.9919245595095002E-2</v>
      </c>
      <c r="AF233" s="71">
        <f t="shared" si="140"/>
        <v>1.8562948985881733E-2</v>
      </c>
      <c r="AG233" s="70">
        <f t="shared" si="141"/>
        <v>-0.19198182511420461</v>
      </c>
      <c r="AH233" s="70">
        <f t="shared" si="142"/>
        <v>-0.23906962545163321</v>
      </c>
      <c r="AI233" s="61" t="str">
        <f t="shared" si="130"/>
        <v>Safety</v>
      </c>
      <c r="AJ233" s="68" t="str">
        <f t="shared" si="131"/>
        <v>Short VOL</v>
      </c>
      <c r="AK233" s="72" t="str">
        <f t="shared" si="132"/>
        <v>00631L</v>
      </c>
      <c r="AL233" s="73">
        <f t="shared" si="24"/>
        <v>1</v>
      </c>
      <c r="AM233" s="72" t="str">
        <f t="shared" si="135"/>
        <v>00631L</v>
      </c>
      <c r="AN233" s="73">
        <f t="shared" si="25"/>
        <v>1</v>
      </c>
      <c r="AO233" s="74" t="str">
        <f t="shared" si="129"/>
        <v>00631L</v>
      </c>
      <c r="AP233" s="20">
        <f t="shared" si="26"/>
        <v>1</v>
      </c>
      <c r="AQ233" s="74" t="str">
        <f t="shared" si="139"/>
        <v>00631L</v>
      </c>
      <c r="AR233" s="20">
        <f t="shared" si="28"/>
        <v>1</v>
      </c>
      <c r="AS233" s="74" t="str">
        <f t="shared" si="133"/>
        <v>00631L</v>
      </c>
      <c r="AT233" s="20">
        <f t="shared" si="30"/>
        <v>1</v>
      </c>
      <c r="AU233" s="74" t="str">
        <f t="shared" si="123"/>
        <v>00631L</v>
      </c>
      <c r="AV233" s="20">
        <f t="shared" si="32"/>
        <v>1</v>
      </c>
      <c r="AW233" s="74" t="str">
        <f t="shared" si="124"/>
        <v>00635U</v>
      </c>
      <c r="AX233" s="20">
        <f t="shared" si="34"/>
        <v>0</v>
      </c>
      <c r="AY233" s="20">
        <f t="shared" si="127"/>
        <v>0</v>
      </c>
      <c r="AZ233" s="57">
        <v>45968</v>
      </c>
      <c r="BA233" s="75">
        <v>62.65</v>
      </c>
      <c r="BB233" s="33">
        <v>63.3</v>
      </c>
      <c r="BC233" s="76">
        <f t="shared" si="136"/>
        <v>57.550833333333323</v>
      </c>
      <c r="BD233" s="76">
        <f t="shared" si="137"/>
        <v>57.714166666666664</v>
      </c>
      <c r="BE233" s="77">
        <f t="shared" si="143"/>
        <v>9.9897192337209284E-2</v>
      </c>
      <c r="BF233" s="77">
        <f t="shared" si="134"/>
        <v>8.5522041093319123E-2</v>
      </c>
    </row>
    <row r="234" spans="1:65" ht="15.75" customHeight="1" x14ac:dyDescent="0.4">
      <c r="A234" s="57">
        <v>45966</v>
      </c>
      <c r="B234" s="20">
        <v>18.911000000000001</v>
      </c>
      <c r="C234" s="20">
        <v>19.759</v>
      </c>
      <c r="D234" s="20">
        <v>20.925000000000001</v>
      </c>
      <c r="E234" s="20">
        <v>21.54</v>
      </c>
      <c r="F234" s="20">
        <v>21.8</v>
      </c>
      <c r="G234" s="20">
        <v>22.050999999999998</v>
      </c>
      <c r="H234" s="58">
        <v>22.225000000000001</v>
      </c>
      <c r="I234" s="59">
        <f t="shared" si="5"/>
        <v>19.350703703703704</v>
      </c>
      <c r="J234" s="59">
        <f t="shared" si="6"/>
        <v>20.363592592592592</v>
      </c>
      <c r="K234" s="60">
        <v>13</v>
      </c>
      <c r="L234" s="61">
        <f t="shared" si="128"/>
        <v>3.7037037037037035E-2</v>
      </c>
      <c r="M234" s="20">
        <v>15.87</v>
      </c>
      <c r="N234" s="62">
        <v>18.010000000000002</v>
      </c>
      <c r="O234" s="20">
        <v>20.6</v>
      </c>
      <c r="P234" s="20">
        <v>22.64</v>
      </c>
      <c r="Q234" s="20">
        <v>23.7</v>
      </c>
      <c r="R234" s="63">
        <f t="shared" si="145"/>
        <v>9.36</v>
      </c>
      <c r="S234" s="64">
        <f t="shared" si="144"/>
        <v>-5.2105263157894655E-2</v>
      </c>
      <c r="T234" s="65">
        <f t="shared" si="138"/>
        <v>0.88117712382009983</v>
      </c>
      <c r="U234" s="65">
        <f t="shared" si="138"/>
        <v>0.87427184466019414</v>
      </c>
      <c r="V234" s="65">
        <f t="shared" si="146"/>
        <v>0.79549469964664321</v>
      </c>
      <c r="W234" s="65">
        <f t="shared" si="147"/>
        <v>0.75991561181434608</v>
      </c>
      <c r="X234" s="61">
        <f t="shared" si="126"/>
        <v>4.4841626566548512E-2</v>
      </c>
      <c r="Y234" s="66">
        <f t="shared" si="148"/>
        <v>3.1801299907149597E-2</v>
      </c>
      <c r="Z234" s="61">
        <f t="shared" si="149"/>
        <v>5.2343775420168423E-2</v>
      </c>
      <c r="AA234" s="67">
        <f t="shared" si="150"/>
        <v>19.350703703703708</v>
      </c>
      <c r="AB234" s="68">
        <f t="shared" si="151"/>
        <v>5.0027762354247628E-2</v>
      </c>
      <c r="AC234" s="69">
        <f t="shared" si="152"/>
        <v>7.4442182326691073E-2</v>
      </c>
      <c r="AD234" s="70">
        <f>_xlfn.PERCENTILE.EXC(AC234:$AC$5675,0.5)</f>
        <v>8.6031772459543882E-2</v>
      </c>
      <c r="AE234" s="70">
        <f>_xlfn.PERCENTILE.EXC($AC234:AC$5675,0.35)</f>
        <v>4.9959800111717967E-2</v>
      </c>
      <c r="AF234" s="71">
        <f t="shared" si="140"/>
        <v>1.8562948985881733E-2</v>
      </c>
      <c r="AG234" s="70">
        <f t="shared" si="141"/>
        <v>-0.19198182511420461</v>
      </c>
      <c r="AH234" s="70">
        <f t="shared" si="142"/>
        <v>-0.23906962545163321</v>
      </c>
      <c r="AI234" s="61" t="str">
        <f t="shared" si="130"/>
        <v>Safety</v>
      </c>
      <c r="AJ234" s="68" t="str">
        <f t="shared" si="131"/>
        <v>Short VOL</v>
      </c>
      <c r="AK234" s="72" t="str">
        <f t="shared" si="132"/>
        <v>00631L</v>
      </c>
      <c r="AL234" s="73">
        <f t="shared" si="24"/>
        <v>1</v>
      </c>
      <c r="AM234" s="72" t="str">
        <f t="shared" si="135"/>
        <v>00631L</v>
      </c>
      <c r="AN234" s="73">
        <f t="shared" si="25"/>
        <v>1</v>
      </c>
      <c r="AO234" s="74" t="str">
        <f t="shared" si="129"/>
        <v>00631L</v>
      </c>
      <c r="AP234" s="20">
        <f t="shared" si="26"/>
        <v>1</v>
      </c>
      <c r="AQ234" s="74" t="str">
        <f t="shared" si="139"/>
        <v>00631L</v>
      </c>
      <c r="AR234" s="20">
        <f t="shared" si="28"/>
        <v>1</v>
      </c>
      <c r="AS234" s="74" t="str">
        <f t="shared" si="133"/>
        <v>00631L</v>
      </c>
      <c r="AT234" s="20">
        <f t="shared" si="30"/>
        <v>1</v>
      </c>
      <c r="AU234" s="74" t="str">
        <f t="shared" si="123"/>
        <v>00631L</v>
      </c>
      <c r="AV234" s="20">
        <f t="shared" si="32"/>
        <v>1</v>
      </c>
      <c r="AW234" s="74" t="str">
        <f t="shared" si="124"/>
        <v>00631L</v>
      </c>
      <c r="AX234" s="20">
        <f t="shared" si="34"/>
        <v>1</v>
      </c>
      <c r="AY234" s="20">
        <f t="shared" si="127"/>
        <v>0</v>
      </c>
      <c r="AZ234" s="57">
        <v>45967</v>
      </c>
      <c r="BA234" s="75">
        <v>63.35</v>
      </c>
      <c r="BB234" s="33">
        <v>63.15</v>
      </c>
      <c r="BC234" s="76">
        <f t="shared" si="136"/>
        <v>57.369999999999983</v>
      </c>
      <c r="BD234" s="76">
        <f t="shared" si="137"/>
        <v>57.551666666666655</v>
      </c>
      <c r="BE234" s="77">
        <f t="shared" si="143"/>
        <v>0.10074952065539511</v>
      </c>
      <c r="BF234" s="77">
        <f t="shared" si="134"/>
        <v>0.10075005067910019</v>
      </c>
    </row>
    <row r="235" spans="1:65" ht="15.75" customHeight="1" x14ac:dyDescent="0.4">
      <c r="A235" s="57">
        <v>45965</v>
      </c>
      <c r="B235" s="20">
        <v>19.760999999999999</v>
      </c>
      <c r="C235" s="20">
        <v>20.503</v>
      </c>
      <c r="D235" s="20">
        <v>21.550999999999998</v>
      </c>
      <c r="E235" s="20">
        <v>22.047999999999998</v>
      </c>
      <c r="F235" s="20">
        <v>22.302</v>
      </c>
      <c r="G235" s="20">
        <v>22.574999999999999</v>
      </c>
      <c r="H235" s="58">
        <v>22.673999999999999</v>
      </c>
      <c r="I235" s="59">
        <f t="shared" si="5"/>
        <v>20.118259259259258</v>
      </c>
      <c r="J235" s="59">
        <f t="shared" si="6"/>
        <v>21.007592592592591</v>
      </c>
      <c r="K235" s="60">
        <v>14</v>
      </c>
      <c r="L235" s="61">
        <f t="shared" si="128"/>
        <v>3.7037037037037035E-2</v>
      </c>
      <c r="M235" s="20">
        <v>17.75</v>
      </c>
      <c r="N235" s="62">
        <v>19</v>
      </c>
      <c r="O235" s="20">
        <v>21.29</v>
      </c>
      <c r="P235" s="20">
        <v>23.17</v>
      </c>
      <c r="Q235" s="20">
        <v>24.07</v>
      </c>
      <c r="R235" s="63">
        <f t="shared" si="145"/>
        <v>7.7100000000000009</v>
      </c>
      <c r="S235" s="64">
        <f t="shared" si="144"/>
        <v>0.10658124635993001</v>
      </c>
      <c r="T235" s="65">
        <f t="shared" si="138"/>
        <v>0.93421052631578949</v>
      </c>
      <c r="U235" s="65">
        <f t="shared" si="138"/>
        <v>0.8924377642085487</v>
      </c>
      <c r="V235" s="65">
        <f t="shared" si="146"/>
        <v>0.82002589555459637</v>
      </c>
      <c r="W235" s="65">
        <f t="shared" si="147"/>
        <v>0.78936435396759452</v>
      </c>
      <c r="X235" s="61">
        <f t="shared" si="126"/>
        <v>3.7548707049238447E-2</v>
      </c>
      <c r="Y235" s="66">
        <f t="shared" si="148"/>
        <v>2.8392597968069724E-2</v>
      </c>
      <c r="Z235" s="61">
        <f t="shared" si="149"/>
        <v>4.4205282468662142E-2</v>
      </c>
      <c r="AA235" s="67">
        <f t="shared" si="150"/>
        <v>20.118259259259261</v>
      </c>
      <c r="AB235" s="68">
        <f t="shared" si="151"/>
        <v>4.0052631578947326E-2</v>
      </c>
      <c r="AC235" s="69">
        <f t="shared" si="152"/>
        <v>5.8855750487329543E-2</v>
      </c>
      <c r="AD235" s="70">
        <f>_xlfn.PERCENTILE.EXC(AC235:$AC$5675,0.5)</f>
        <v>8.6058519793459562E-2</v>
      </c>
      <c r="AE235" s="70">
        <f>_xlfn.PERCENTILE.EXC($AC235:AC$5675,0.35)</f>
        <v>4.9938324047074246E-2</v>
      </c>
      <c r="AF235" s="71">
        <f t="shared" si="140"/>
        <v>1.8562948985881733E-2</v>
      </c>
      <c r="AG235" s="70">
        <f t="shared" si="141"/>
        <v>-0.19198182511420461</v>
      </c>
      <c r="AH235" s="70">
        <f t="shared" si="142"/>
        <v>-0.23906962545163321</v>
      </c>
      <c r="AI235" s="61" t="str">
        <f t="shared" si="130"/>
        <v>Safety</v>
      </c>
      <c r="AJ235" s="68" t="str">
        <f t="shared" si="131"/>
        <v>Short VOL</v>
      </c>
      <c r="AK235" s="72" t="str">
        <f t="shared" si="132"/>
        <v>00631L</v>
      </c>
      <c r="AL235" s="73">
        <f t="shared" si="24"/>
        <v>1</v>
      </c>
      <c r="AM235" s="72" t="str">
        <f t="shared" si="135"/>
        <v>00631L</v>
      </c>
      <c r="AN235" s="73">
        <f t="shared" si="25"/>
        <v>1</v>
      </c>
      <c r="AO235" s="74" t="str">
        <f t="shared" si="129"/>
        <v>00631L</v>
      </c>
      <c r="AP235" s="20">
        <f t="shared" si="26"/>
        <v>1</v>
      </c>
      <c r="AQ235" s="74" t="str">
        <f t="shared" si="139"/>
        <v>00631L</v>
      </c>
      <c r="AR235" s="20">
        <f t="shared" si="28"/>
        <v>1</v>
      </c>
      <c r="AS235" s="74" t="str">
        <f t="shared" si="133"/>
        <v>00631L</v>
      </c>
      <c r="AT235" s="20">
        <f t="shared" si="30"/>
        <v>1</v>
      </c>
      <c r="AU235" s="74" t="str">
        <f t="shared" si="123"/>
        <v>00631L</v>
      </c>
      <c r="AV235" s="20">
        <f t="shared" si="32"/>
        <v>1</v>
      </c>
      <c r="AW235" s="74" t="str">
        <f t="shared" si="124"/>
        <v>00631L</v>
      </c>
      <c r="AX235" s="20">
        <f t="shared" si="34"/>
        <v>1</v>
      </c>
      <c r="AY235" s="20">
        <f t="shared" si="127"/>
        <v>0</v>
      </c>
      <c r="AZ235" s="57">
        <v>45966</v>
      </c>
      <c r="BA235" s="75">
        <v>62.95</v>
      </c>
      <c r="BB235" s="33">
        <v>63.95</v>
      </c>
      <c r="BC235" s="76">
        <f t="shared" si="136"/>
        <v>57.191666666666649</v>
      </c>
      <c r="BD235" s="76">
        <f t="shared" si="137"/>
        <v>57.366666666666653</v>
      </c>
      <c r="BE235" s="77">
        <f t="shared" si="143"/>
        <v>0.1181698965467001</v>
      </c>
      <c r="BF235" s="77">
        <f t="shared" si="134"/>
        <v>9.7327135386403571E-2</v>
      </c>
    </row>
    <row r="236" spans="1:65" ht="15.75" customHeight="1" x14ac:dyDescent="0.4">
      <c r="A236" s="57">
        <v>45964</v>
      </c>
      <c r="B236" s="20">
        <v>18.937999999999999</v>
      </c>
      <c r="C236" s="20">
        <v>19.898</v>
      </c>
      <c r="D236" s="20">
        <v>21.11</v>
      </c>
      <c r="E236" s="20">
        <v>21.648</v>
      </c>
      <c r="F236" s="20">
        <v>21.95</v>
      </c>
      <c r="G236" s="20">
        <v>22.2</v>
      </c>
      <c r="H236" s="58">
        <v>22.4</v>
      </c>
      <c r="I236" s="59">
        <f t="shared" si="5"/>
        <v>19.364666666666665</v>
      </c>
      <c r="J236" s="59">
        <f t="shared" si="6"/>
        <v>20.436666666666667</v>
      </c>
      <c r="K236" s="60">
        <v>15</v>
      </c>
      <c r="L236" s="61">
        <f t="shared" si="128"/>
        <v>3.7037037037037035E-2</v>
      </c>
      <c r="M236" s="20">
        <v>14.97</v>
      </c>
      <c r="N236" s="62">
        <v>17.170000000000002</v>
      </c>
      <c r="O236" s="20">
        <v>20.38</v>
      </c>
      <c r="P236" s="20">
        <v>22.54</v>
      </c>
      <c r="Q236" s="20">
        <v>23.74</v>
      </c>
      <c r="R236" s="63">
        <f t="shared" si="145"/>
        <v>10.780000000000001</v>
      </c>
      <c r="S236" s="64">
        <f t="shared" si="144"/>
        <v>-1.5481651376146764E-2</v>
      </c>
      <c r="T236" s="65">
        <f t="shared" si="138"/>
        <v>0.87186953989516591</v>
      </c>
      <c r="U236" s="65">
        <f t="shared" si="138"/>
        <v>0.84249263984298339</v>
      </c>
      <c r="V236" s="65">
        <f t="shared" si="146"/>
        <v>0.76175687666370906</v>
      </c>
      <c r="W236" s="65">
        <f t="shared" si="147"/>
        <v>0.72325189553496216</v>
      </c>
      <c r="X236" s="61">
        <f t="shared" si="126"/>
        <v>5.0691730911395123E-2</v>
      </c>
      <c r="Y236" s="66">
        <f t="shared" si="148"/>
        <v>3.4737620103473713E-2</v>
      </c>
      <c r="Z236" s="61">
        <f t="shared" si="149"/>
        <v>5.5358556821702903E-2</v>
      </c>
      <c r="AA236" s="67">
        <f t="shared" si="150"/>
        <v>19.364666666666665</v>
      </c>
      <c r="AB236" s="68">
        <f t="shared" si="151"/>
        <v>0.1029702970297028</v>
      </c>
      <c r="AC236" s="69">
        <f t="shared" si="152"/>
        <v>0.12781984080760994</v>
      </c>
      <c r="AD236" s="70">
        <f>_xlfn.PERCENTILE.EXC(AC236:$AC$5675,0.5)</f>
        <v>8.6075617512623756E-2</v>
      </c>
      <c r="AE236" s="70">
        <f>_xlfn.PERCENTILE.EXC($AC236:AC$5675,0.35)</f>
        <v>4.9916065853098462E-2</v>
      </c>
      <c r="AF236" s="71">
        <f t="shared" si="140"/>
        <v>1.8562948985881733E-2</v>
      </c>
      <c r="AG236" s="70">
        <f t="shared" si="141"/>
        <v>-0.19198182511420461</v>
      </c>
      <c r="AH236" s="70">
        <f t="shared" si="142"/>
        <v>-0.23906962545163321</v>
      </c>
      <c r="AI236" s="61" t="str">
        <f t="shared" si="130"/>
        <v>Short VOL</v>
      </c>
      <c r="AJ236" s="68" t="str">
        <f t="shared" si="131"/>
        <v>Short VOL</v>
      </c>
      <c r="AK236" s="72" t="str">
        <f t="shared" si="132"/>
        <v>00631L</v>
      </c>
      <c r="AL236" s="73">
        <f t="shared" si="24"/>
        <v>1</v>
      </c>
      <c r="AM236" s="72" t="str">
        <f t="shared" si="135"/>
        <v>00631L</v>
      </c>
      <c r="AN236" s="73">
        <f t="shared" si="25"/>
        <v>1</v>
      </c>
      <c r="AO236" s="74" t="str">
        <f t="shared" si="129"/>
        <v>00631L</v>
      </c>
      <c r="AP236" s="20">
        <f t="shared" si="26"/>
        <v>1</v>
      </c>
      <c r="AQ236" s="74" t="str">
        <f t="shared" si="139"/>
        <v>00631L</v>
      </c>
      <c r="AR236" s="20">
        <f t="shared" si="28"/>
        <v>1</v>
      </c>
      <c r="AS236" s="74" t="str">
        <f t="shared" si="133"/>
        <v>00631L</v>
      </c>
      <c r="AT236" s="20">
        <f t="shared" si="30"/>
        <v>1</v>
      </c>
      <c r="AU236" s="74" t="str">
        <f t="shared" si="123"/>
        <v>00631L</v>
      </c>
      <c r="AV236" s="20">
        <f t="shared" si="32"/>
        <v>1</v>
      </c>
      <c r="AW236" s="74" t="str">
        <f t="shared" si="124"/>
        <v>00631L</v>
      </c>
      <c r="AX236" s="20">
        <f t="shared" si="34"/>
        <v>1</v>
      </c>
      <c r="AY236" s="20">
        <f t="shared" si="127"/>
        <v>0</v>
      </c>
      <c r="AZ236" s="57">
        <v>45965</v>
      </c>
      <c r="BA236" s="75">
        <v>64.5</v>
      </c>
      <c r="BB236" s="33">
        <v>64.150000000000006</v>
      </c>
      <c r="BC236" s="76">
        <f t="shared" si="136"/>
        <v>56.97583333333332</v>
      </c>
      <c r="BD236" s="76">
        <f t="shared" si="137"/>
        <v>57.200833333333321</v>
      </c>
      <c r="BE236" s="77">
        <f t="shared" si="143"/>
        <v>0.1259159585204257</v>
      </c>
      <c r="BF236" s="77">
        <f t="shared" si="134"/>
        <v>0.12760594979676892</v>
      </c>
    </row>
    <row r="237" spans="1:65" ht="15.75" customHeight="1" x14ac:dyDescent="0.4">
      <c r="A237" s="57">
        <v>45961</v>
      </c>
      <c r="B237" s="20">
        <v>19.131</v>
      </c>
      <c r="C237" s="20">
        <v>19.963000000000001</v>
      </c>
      <c r="D237" s="20">
        <v>21.052</v>
      </c>
      <c r="E237" s="20">
        <v>21.55</v>
      </c>
      <c r="F237" s="20">
        <v>21.809000000000001</v>
      </c>
      <c r="G237" s="20">
        <v>22.088000000000001</v>
      </c>
      <c r="H237" s="58">
        <v>22.207000000000001</v>
      </c>
      <c r="I237" s="59">
        <f t="shared" si="5"/>
        <v>19.408333333333335</v>
      </c>
      <c r="J237" s="59">
        <f t="shared" si="6"/>
        <v>20.326000000000001</v>
      </c>
      <c r="K237" s="60">
        <v>18</v>
      </c>
      <c r="L237" s="61">
        <f t="shared" si="128"/>
        <v>3.7037037037037035E-2</v>
      </c>
      <c r="M237" s="20">
        <v>14.71</v>
      </c>
      <c r="N237" s="62">
        <v>17.440000000000001</v>
      </c>
      <c r="O237" s="20">
        <v>20.49</v>
      </c>
      <c r="P237" s="20">
        <v>22.54</v>
      </c>
      <c r="Q237" s="20">
        <v>23.58</v>
      </c>
      <c r="R237" s="63">
        <f t="shared" si="145"/>
        <v>10.879999999999995</v>
      </c>
      <c r="S237" s="64">
        <f t="shared" si="144"/>
        <v>3.1342400946185754E-2</v>
      </c>
      <c r="T237" s="65">
        <f t="shared" si="138"/>
        <v>0.84346330275229353</v>
      </c>
      <c r="U237" s="65">
        <f t="shared" si="138"/>
        <v>0.85114690092728174</v>
      </c>
      <c r="V237" s="65">
        <f t="shared" si="146"/>
        <v>0.77373558118899743</v>
      </c>
      <c r="W237" s="65">
        <f t="shared" si="147"/>
        <v>0.73960983884648013</v>
      </c>
      <c r="X237" s="61">
        <f t="shared" si="126"/>
        <v>4.3489624170195008E-2</v>
      </c>
      <c r="Y237" s="66">
        <f t="shared" si="148"/>
        <v>3.0487238979118331E-2</v>
      </c>
      <c r="Z237" s="61">
        <f t="shared" si="149"/>
        <v>4.7282095319879716E-2</v>
      </c>
      <c r="AA237" s="67">
        <f t="shared" si="150"/>
        <v>19.408333333333335</v>
      </c>
      <c r="AB237" s="68">
        <f t="shared" si="151"/>
        <v>9.6961009174311857E-2</v>
      </c>
      <c r="AC237" s="69">
        <f t="shared" si="152"/>
        <v>0.11286314984709482</v>
      </c>
      <c r="AD237" s="70">
        <f>_xlfn.PERCENTILE.EXC(AC237:$AC$5675,0.5)</f>
        <v>8.6058519793459562E-2</v>
      </c>
      <c r="AE237" s="70">
        <f>_xlfn.PERCENTILE.EXC($AC237:AC$5675,0.35)</f>
        <v>4.9893807659122651E-2</v>
      </c>
      <c r="AF237" s="71">
        <f t="shared" si="140"/>
        <v>1.8562948985881733E-2</v>
      </c>
      <c r="AG237" s="70">
        <f t="shared" si="141"/>
        <v>-0.19198182511420461</v>
      </c>
      <c r="AH237" s="70">
        <f t="shared" si="142"/>
        <v>-0.23906962545163321</v>
      </c>
      <c r="AI237" s="61" t="str">
        <f t="shared" si="130"/>
        <v>Short VOL</v>
      </c>
      <c r="AJ237" s="68" t="str">
        <f t="shared" si="131"/>
        <v>Short VOL</v>
      </c>
      <c r="AK237" s="72" t="str">
        <f t="shared" si="132"/>
        <v>00631L</v>
      </c>
      <c r="AL237" s="73">
        <f t="shared" si="24"/>
        <v>1</v>
      </c>
      <c r="AM237" s="72" t="str">
        <f t="shared" si="135"/>
        <v>00631L</v>
      </c>
      <c r="AN237" s="73">
        <f t="shared" si="25"/>
        <v>1</v>
      </c>
      <c r="AO237" s="74" t="str">
        <f t="shared" si="129"/>
        <v>00631L</v>
      </c>
      <c r="AP237" s="20">
        <f t="shared" si="26"/>
        <v>1</v>
      </c>
      <c r="AQ237" s="74" t="str">
        <f t="shared" si="139"/>
        <v>00631L</v>
      </c>
      <c r="AR237" s="20">
        <f t="shared" si="28"/>
        <v>1</v>
      </c>
      <c r="AS237" s="74" t="str">
        <f t="shared" si="133"/>
        <v>00631L</v>
      </c>
      <c r="AT237" s="20">
        <f t="shared" si="30"/>
        <v>1</v>
      </c>
      <c r="AU237" s="74" t="str">
        <f t="shared" si="123"/>
        <v>00631L</v>
      </c>
      <c r="AV237" s="20">
        <f t="shared" si="32"/>
        <v>1</v>
      </c>
      <c r="AW237" s="74" t="str">
        <f t="shared" si="124"/>
        <v>00631L</v>
      </c>
      <c r="AX237" s="20">
        <f t="shared" si="34"/>
        <v>1</v>
      </c>
      <c r="AY237" s="20">
        <f t="shared" si="127"/>
        <v>0</v>
      </c>
      <c r="AZ237" s="57">
        <v>45964</v>
      </c>
      <c r="BA237" s="75">
        <v>64.45</v>
      </c>
      <c r="BB237" s="33">
        <v>64.75</v>
      </c>
      <c r="BC237" s="76">
        <f t="shared" si="136"/>
        <v>56.764166666666647</v>
      </c>
      <c r="BD237" s="76">
        <f t="shared" si="137"/>
        <v>56.980833333333322</v>
      </c>
      <c r="BE237" s="77">
        <f t="shared" si="143"/>
        <v>0.14068441064638823</v>
      </c>
      <c r="BF237" s="77">
        <f t="shared" si="134"/>
        <v>0.13108208900653756</v>
      </c>
    </row>
    <row r="238" spans="1:65" ht="15.75" customHeight="1" x14ac:dyDescent="0.4">
      <c r="A238" s="57">
        <v>45960</v>
      </c>
      <c r="B238" s="20">
        <v>19.108000000000001</v>
      </c>
      <c r="C238" s="20">
        <v>19.920000000000002</v>
      </c>
      <c r="D238" s="20">
        <v>20.940999999999999</v>
      </c>
      <c r="E238" s="20">
        <v>21.4</v>
      </c>
      <c r="F238" s="20">
        <v>21.678999999999998</v>
      </c>
      <c r="G238" s="20">
        <v>21.946000000000002</v>
      </c>
      <c r="H238" s="58">
        <v>22.074000000000002</v>
      </c>
      <c r="I238" s="59">
        <f t="shared" si="5"/>
        <v>19.348592592592592</v>
      </c>
      <c r="J238" s="59">
        <f t="shared" si="6"/>
        <v>20.22251851851852</v>
      </c>
      <c r="K238" s="60">
        <v>19</v>
      </c>
      <c r="L238" s="61">
        <f t="shared" si="128"/>
        <v>3.7037037037037035E-2</v>
      </c>
      <c r="M238" s="20">
        <v>14.9</v>
      </c>
      <c r="N238" s="62">
        <v>16.91</v>
      </c>
      <c r="O238" s="20">
        <v>19.98</v>
      </c>
      <c r="P238" s="20">
        <v>22.08</v>
      </c>
      <c r="Q238" s="20">
        <v>23.35</v>
      </c>
      <c r="R238" s="63">
        <f t="shared" si="145"/>
        <v>10.25</v>
      </c>
      <c r="S238" s="64">
        <f t="shared" si="144"/>
        <v>-5.9101654846344933E-4</v>
      </c>
      <c r="T238" s="65">
        <f t="shared" si="138"/>
        <v>0.88113542282672974</v>
      </c>
      <c r="U238" s="65">
        <f t="shared" si="138"/>
        <v>0.84634634634634631</v>
      </c>
      <c r="V238" s="65">
        <f t="shared" si="146"/>
        <v>0.76585144927536242</v>
      </c>
      <c r="W238" s="65">
        <f t="shared" si="147"/>
        <v>0.72419700214132754</v>
      </c>
      <c r="X238" s="61">
        <f t="shared" si="126"/>
        <v>4.2495289930919049E-2</v>
      </c>
      <c r="Y238" s="66">
        <f t="shared" si="148"/>
        <v>3.149532710280388E-2</v>
      </c>
      <c r="Z238" s="61">
        <f t="shared" si="149"/>
        <v>4.5167415756146585E-2</v>
      </c>
      <c r="AA238" s="67">
        <f t="shared" si="150"/>
        <v>19.348592592592592</v>
      </c>
      <c r="AB238" s="68">
        <f t="shared" si="151"/>
        <v>0.12998225901833238</v>
      </c>
      <c r="AC238" s="69">
        <f t="shared" si="152"/>
        <v>0.14421008826685935</v>
      </c>
      <c r="AD238" s="70">
        <f>_xlfn.PERCENTILE.EXC(AC238:$AC$5675,0.5)</f>
        <v>8.6031772459543882E-2</v>
      </c>
      <c r="AE238" s="70">
        <f>_xlfn.PERCENTILE.EXC($AC238:AC$5675,0.35)</f>
        <v>4.9863583427857738E-2</v>
      </c>
      <c r="AF238" s="71">
        <f t="shared" si="140"/>
        <v>1.8562948985881733E-2</v>
      </c>
      <c r="AG238" s="70">
        <f t="shared" si="141"/>
        <v>-0.19198182511420461</v>
      </c>
      <c r="AH238" s="70">
        <f t="shared" si="142"/>
        <v>-0.23906962545163321</v>
      </c>
      <c r="AI238" s="61" t="str">
        <f t="shared" si="130"/>
        <v>Short VOL</v>
      </c>
      <c r="AJ238" s="68" t="str">
        <f t="shared" si="131"/>
        <v>Short VOL</v>
      </c>
      <c r="AK238" s="72" t="str">
        <f t="shared" si="132"/>
        <v>00631L</v>
      </c>
      <c r="AL238" s="73">
        <f t="shared" si="24"/>
        <v>1</v>
      </c>
      <c r="AM238" s="72" t="str">
        <f t="shared" si="135"/>
        <v>00631L</v>
      </c>
      <c r="AN238" s="73">
        <f t="shared" si="25"/>
        <v>1</v>
      </c>
      <c r="AO238" s="74" t="str">
        <f t="shared" si="129"/>
        <v>00631L</v>
      </c>
      <c r="AP238" s="20">
        <f t="shared" si="26"/>
        <v>1</v>
      </c>
      <c r="AQ238" s="74" t="str">
        <f t="shared" si="139"/>
        <v>00631L</v>
      </c>
      <c r="AR238" s="20">
        <f t="shared" si="28"/>
        <v>1</v>
      </c>
      <c r="AS238" s="74" t="str">
        <f t="shared" si="133"/>
        <v>00631L</v>
      </c>
      <c r="AT238" s="20">
        <f t="shared" si="30"/>
        <v>1</v>
      </c>
      <c r="AU238" s="74" t="str">
        <f t="shared" si="123"/>
        <v>00631L</v>
      </c>
      <c r="AV238" s="20">
        <f t="shared" si="32"/>
        <v>1</v>
      </c>
      <c r="AW238" s="74" t="str">
        <f t="shared" si="124"/>
        <v>00631L</v>
      </c>
      <c r="AX238" s="20">
        <f t="shared" si="34"/>
        <v>1</v>
      </c>
      <c r="AY238" s="20">
        <f t="shared" si="127"/>
        <v>0</v>
      </c>
      <c r="AZ238" s="57">
        <v>45961</v>
      </c>
      <c r="BA238" s="75">
        <v>64.599999999999994</v>
      </c>
      <c r="BB238" s="33">
        <v>64.400000000000006</v>
      </c>
      <c r="BC238" s="76">
        <f t="shared" si="136"/>
        <v>56.531666666666659</v>
      </c>
      <c r="BD238" s="76">
        <f t="shared" si="137"/>
        <v>56.761666666666649</v>
      </c>
      <c r="BE238" s="77">
        <f t="shared" si="143"/>
        <v>0.13918452784575042</v>
      </c>
      <c r="BF238" s="77">
        <f t="shared" si="134"/>
        <v>0.13809202219807995</v>
      </c>
    </row>
    <row r="239" spans="1:65" ht="15.75" customHeight="1" x14ac:dyDescent="0.4">
      <c r="A239" s="57">
        <v>45959</v>
      </c>
      <c r="B239" s="20">
        <v>18.937000000000001</v>
      </c>
      <c r="C239" s="20">
        <v>19.687999999999999</v>
      </c>
      <c r="D239" s="20">
        <v>20.709</v>
      </c>
      <c r="E239" s="20">
        <v>21.2</v>
      </c>
      <c r="F239" s="20">
        <v>21.504999999999999</v>
      </c>
      <c r="G239" s="20">
        <v>21.8</v>
      </c>
      <c r="H239" s="58">
        <v>21.925000000000001</v>
      </c>
      <c r="I239" s="59">
        <f t="shared" si="5"/>
        <v>19.131703703703703</v>
      </c>
      <c r="J239" s="59">
        <f t="shared" si="6"/>
        <v>19.952703703703701</v>
      </c>
      <c r="K239" s="60">
        <v>20</v>
      </c>
      <c r="L239" s="61">
        <f t="shared" si="128"/>
        <v>3.7037037037037035E-2</v>
      </c>
      <c r="M239" s="20">
        <v>15.61</v>
      </c>
      <c r="N239" s="62">
        <v>16.920000000000002</v>
      </c>
      <c r="O239" s="20">
        <v>19.829999999999998</v>
      </c>
      <c r="P239" s="20">
        <v>22.02</v>
      </c>
      <c r="Q239" s="20">
        <v>23.27</v>
      </c>
      <c r="R239" s="63">
        <f t="shared" si="145"/>
        <v>9.3199999999999932</v>
      </c>
      <c r="S239" s="64">
        <f t="shared" si="144"/>
        <v>3.0450669914738122E-2</v>
      </c>
      <c r="T239" s="65">
        <f t="shared" si="138"/>
        <v>0.92257683215130015</v>
      </c>
      <c r="U239" s="65">
        <f t="shared" si="138"/>
        <v>0.85325264750378227</v>
      </c>
      <c r="V239" s="65">
        <f t="shared" si="146"/>
        <v>0.76839237057220722</v>
      </c>
      <c r="W239" s="65">
        <f t="shared" si="147"/>
        <v>0.72711645896003452</v>
      </c>
      <c r="X239" s="61">
        <f t="shared" si="126"/>
        <v>3.9657812747531163E-2</v>
      </c>
      <c r="Y239" s="66">
        <f t="shared" si="148"/>
        <v>3.4198113207547239E-2</v>
      </c>
      <c r="Z239" s="61">
        <f t="shared" si="149"/>
        <v>4.2913062668907043E-2</v>
      </c>
      <c r="AA239" s="67">
        <f t="shared" si="150"/>
        <v>19.131703703703703</v>
      </c>
      <c r="AB239" s="68">
        <f t="shared" si="151"/>
        <v>0.11920803782505905</v>
      </c>
      <c r="AC239" s="69">
        <f t="shared" si="152"/>
        <v>0.13071534891865846</v>
      </c>
      <c r="AD239" s="70">
        <f>_xlfn.PERCENTILE.EXC(AC239:$AC$5675,0.5)</f>
        <v>8.6005025125628215E-2</v>
      </c>
      <c r="AE239" s="70">
        <f>_xlfn.PERCENTILE.EXC($AC239:AC$5675,0.35)</f>
        <v>4.9833359196592819E-2</v>
      </c>
      <c r="AF239" s="71">
        <f t="shared" si="140"/>
        <v>1.8562948985881733E-2</v>
      </c>
      <c r="AG239" s="70">
        <f t="shared" si="141"/>
        <v>-0.19198182511420461</v>
      </c>
      <c r="AH239" s="70">
        <f t="shared" si="142"/>
        <v>-0.23906962545163321</v>
      </c>
      <c r="AI239" s="61" t="str">
        <f t="shared" si="130"/>
        <v>Short VOL</v>
      </c>
      <c r="AJ239" s="68" t="str">
        <f t="shared" si="131"/>
        <v>Short VOL</v>
      </c>
      <c r="AK239" s="72" t="str">
        <f t="shared" si="132"/>
        <v>00631L</v>
      </c>
      <c r="AL239" s="73">
        <f t="shared" si="24"/>
        <v>1</v>
      </c>
      <c r="AM239" s="72" t="str">
        <f t="shared" si="135"/>
        <v>00631L</v>
      </c>
      <c r="AN239" s="73">
        <f t="shared" si="25"/>
        <v>1</v>
      </c>
      <c r="AO239" s="74" t="str">
        <f t="shared" si="129"/>
        <v>00631L</v>
      </c>
      <c r="AP239" s="20">
        <f t="shared" si="26"/>
        <v>1</v>
      </c>
      <c r="AQ239" s="74" t="str">
        <f t="shared" si="139"/>
        <v>00631L</v>
      </c>
      <c r="AR239" s="20">
        <f t="shared" si="28"/>
        <v>1</v>
      </c>
      <c r="AS239" s="74" t="str">
        <f t="shared" si="133"/>
        <v>00631L</v>
      </c>
      <c r="AT239" s="20">
        <f t="shared" si="30"/>
        <v>1</v>
      </c>
      <c r="AU239" s="74" t="str">
        <f t="shared" si="123"/>
        <v>00631L</v>
      </c>
      <c r="AV239" s="20">
        <f t="shared" si="32"/>
        <v>1</v>
      </c>
      <c r="AW239" s="74" t="str">
        <f t="shared" si="124"/>
        <v>00631L</v>
      </c>
      <c r="AX239" s="20">
        <f t="shared" si="34"/>
        <v>1</v>
      </c>
      <c r="AY239" s="20">
        <f t="shared" si="127"/>
        <v>0</v>
      </c>
      <c r="AZ239" s="57">
        <v>45960</v>
      </c>
      <c r="BA239" s="75">
        <v>64.599999999999994</v>
      </c>
      <c r="BB239" s="33">
        <v>64.400000000000006</v>
      </c>
      <c r="BC239" s="76">
        <f t="shared" si="136"/>
        <v>56.309999999999988</v>
      </c>
      <c r="BD239" s="76">
        <f t="shared" si="137"/>
        <v>56.534999999999989</v>
      </c>
      <c r="BE239" s="77">
        <f t="shared" si="143"/>
        <v>0.14366897531521966</v>
      </c>
      <c r="BF239" s="77">
        <f t="shared" si="134"/>
        <v>0.14265499248253305</v>
      </c>
    </row>
    <row r="240" spans="1:65" ht="15.75" customHeight="1" x14ac:dyDescent="0.4">
      <c r="A240" s="57">
        <v>45958</v>
      </c>
      <c r="B240" s="20">
        <v>18.573</v>
      </c>
      <c r="C240" s="20">
        <v>19.404</v>
      </c>
      <c r="D240" s="20">
        <v>20.478999999999999</v>
      </c>
      <c r="E240" s="20">
        <v>21.050999999999998</v>
      </c>
      <c r="F240" s="20">
        <v>21.388000000000002</v>
      </c>
      <c r="G240" s="20">
        <v>21.675000000000001</v>
      </c>
      <c r="H240" s="58">
        <v>21.774999999999999</v>
      </c>
      <c r="I240" s="59">
        <f t="shared" si="5"/>
        <v>18.757666666666665</v>
      </c>
      <c r="J240" s="59">
        <f t="shared" si="6"/>
        <v>19.642888888888887</v>
      </c>
      <c r="K240" s="60">
        <v>21</v>
      </c>
      <c r="L240" s="61">
        <f t="shared" si="128"/>
        <v>3.7037037037037035E-2</v>
      </c>
      <c r="M240" s="20">
        <v>15.63</v>
      </c>
      <c r="N240" s="62">
        <v>16.420000000000002</v>
      </c>
      <c r="O240" s="20">
        <v>19.55</v>
      </c>
      <c r="P240" s="20">
        <v>21.85</v>
      </c>
      <c r="Q240" s="20">
        <v>23.21</v>
      </c>
      <c r="R240" s="63">
        <f t="shared" si="145"/>
        <v>9.3500000000000014</v>
      </c>
      <c r="S240" s="64">
        <f t="shared" si="144"/>
        <v>3.9898670044332021E-2</v>
      </c>
      <c r="T240" s="65">
        <f t="shared" si="138"/>
        <v>0.95188794153471368</v>
      </c>
      <c r="U240" s="65">
        <f t="shared" si="138"/>
        <v>0.83989769820971871</v>
      </c>
      <c r="V240" s="65">
        <f t="shared" si="146"/>
        <v>0.75148741418764309</v>
      </c>
      <c r="W240" s="65">
        <f t="shared" si="147"/>
        <v>0.70745368375700135</v>
      </c>
      <c r="X240" s="61">
        <f t="shared" si="126"/>
        <v>4.4742367953480834E-2</v>
      </c>
      <c r="Y240" s="66">
        <f t="shared" si="148"/>
        <v>3.4392665431570955E-2</v>
      </c>
      <c r="Z240" s="61">
        <f t="shared" si="149"/>
        <v>4.7192555340334889E-2</v>
      </c>
      <c r="AA240" s="67">
        <f t="shared" si="150"/>
        <v>18.757666666666669</v>
      </c>
      <c r="AB240" s="68">
        <f t="shared" si="151"/>
        <v>0.13112058465286228</v>
      </c>
      <c r="AC240" s="69">
        <f t="shared" si="152"/>
        <v>0.14236703207470566</v>
      </c>
      <c r="AD240" s="70">
        <f>_xlfn.PERCENTILE.EXC(AC240:$AC$5675,0.5)</f>
        <v>8.5941443860524103E-2</v>
      </c>
      <c r="AE240" s="70">
        <f>_xlfn.PERCENTILE.EXC($AC240:AC$5675,0.35)</f>
        <v>4.9806465832577231E-2</v>
      </c>
      <c r="AF240" s="71">
        <f t="shared" si="140"/>
        <v>1.8562948985881733E-2</v>
      </c>
      <c r="AG240" s="70">
        <f t="shared" si="141"/>
        <v>-0.19198182511420461</v>
      </c>
      <c r="AH240" s="70">
        <f t="shared" si="142"/>
        <v>-0.23906962545163321</v>
      </c>
      <c r="AI240" s="61" t="str">
        <f t="shared" si="130"/>
        <v>Short VOL</v>
      </c>
      <c r="AJ240" s="68" t="str">
        <f t="shared" si="131"/>
        <v>Short VOL</v>
      </c>
      <c r="AK240" s="72" t="str">
        <f t="shared" si="132"/>
        <v>00631L</v>
      </c>
      <c r="AL240" s="73">
        <f t="shared" si="24"/>
        <v>1</v>
      </c>
      <c r="AM240" s="72" t="str">
        <f t="shared" si="135"/>
        <v>00631L</v>
      </c>
      <c r="AN240" s="73">
        <f t="shared" si="25"/>
        <v>1</v>
      </c>
      <c r="AO240" s="74" t="str">
        <f t="shared" si="129"/>
        <v>00631L</v>
      </c>
      <c r="AP240" s="20">
        <f t="shared" si="26"/>
        <v>1</v>
      </c>
      <c r="AQ240" s="74" t="str">
        <f t="shared" si="139"/>
        <v>00631L</v>
      </c>
      <c r="AR240" s="20">
        <f t="shared" si="28"/>
        <v>1</v>
      </c>
      <c r="AS240" s="74" t="str">
        <f t="shared" si="133"/>
        <v>00631L</v>
      </c>
      <c r="AT240" s="20">
        <f t="shared" si="30"/>
        <v>1</v>
      </c>
      <c r="AU240" s="74" t="str">
        <f t="shared" ref="AU240:AU303" si="153">IF(AC240&gt;AF240,"00631L",IF(AC240&lt;AG240,"Cash","00635U"))</f>
        <v>00631L</v>
      </c>
      <c r="AV240" s="20">
        <f t="shared" si="32"/>
        <v>1</v>
      </c>
      <c r="AW240" s="74" t="str">
        <f t="shared" ref="AW240:AW303" si="154">IF(AC240&gt;AE240,"00631L",IF(AC240&lt;AH240,"00631L","00635U"))</f>
        <v>00631L</v>
      </c>
      <c r="AX240" s="20">
        <f t="shared" si="34"/>
        <v>1</v>
      </c>
      <c r="AY240" s="20">
        <f t="shared" si="127"/>
        <v>0</v>
      </c>
      <c r="AZ240" s="57">
        <v>45959</v>
      </c>
      <c r="BA240" s="75">
        <v>63.7</v>
      </c>
      <c r="BB240" s="33">
        <v>63.35</v>
      </c>
      <c r="BC240" s="76">
        <f t="shared" si="136"/>
        <v>56.095833333333324</v>
      </c>
      <c r="BD240" s="76">
        <f t="shared" si="137"/>
        <v>56.298333333333325</v>
      </c>
      <c r="BE240" s="77">
        <f t="shared" si="143"/>
        <v>0.1293173883978313</v>
      </c>
      <c r="BF240" s="77">
        <f t="shared" si="134"/>
        <v>0.13147221646585178</v>
      </c>
    </row>
    <row r="241" spans="1:58" ht="15.75" customHeight="1" x14ac:dyDescent="0.4">
      <c r="A241" s="57">
        <v>45957</v>
      </c>
      <c r="B241" s="20">
        <v>18.033999999999999</v>
      </c>
      <c r="C241" s="20">
        <v>18.936</v>
      </c>
      <c r="D241" s="20">
        <v>20.167000000000002</v>
      </c>
      <c r="E241" s="20">
        <v>20.795999999999999</v>
      </c>
      <c r="F241" s="20">
        <v>21.145</v>
      </c>
      <c r="G241" s="20">
        <v>21.425000000000001</v>
      </c>
      <c r="H241" s="58">
        <v>21.574999999999999</v>
      </c>
      <c r="I241" s="59">
        <f t="shared" si="5"/>
        <v>18.201037037037036</v>
      </c>
      <c r="J241" s="59">
        <f t="shared" si="6"/>
        <v>19.163962962962962</v>
      </c>
      <c r="K241" s="60">
        <v>22</v>
      </c>
      <c r="L241" s="61">
        <f t="shared" si="128"/>
        <v>3.7037037037037035E-2</v>
      </c>
      <c r="M241" s="20">
        <v>14.64</v>
      </c>
      <c r="N241" s="62">
        <v>15.79</v>
      </c>
      <c r="O241" s="20">
        <v>18.989999999999998</v>
      </c>
      <c r="P241" s="20">
        <v>21.41</v>
      </c>
      <c r="Q241" s="20">
        <v>22.77</v>
      </c>
      <c r="R241" s="63">
        <f t="shared" si="145"/>
        <v>9.9699999999999989</v>
      </c>
      <c r="S241" s="64">
        <f t="shared" si="144"/>
        <v>-3.5430665852168711E-2</v>
      </c>
      <c r="T241" s="65">
        <f t="shared" si="138"/>
        <v>0.92716909436352135</v>
      </c>
      <c r="U241" s="65">
        <f t="shared" si="138"/>
        <v>0.83149025803054244</v>
      </c>
      <c r="V241" s="65">
        <f t="shared" si="146"/>
        <v>0.7375058383932741</v>
      </c>
      <c r="W241" s="65">
        <f t="shared" si="147"/>
        <v>0.69345630215195431</v>
      </c>
      <c r="X241" s="61">
        <f t="shared" si="126"/>
        <v>5.0016635244538157E-2</v>
      </c>
      <c r="Y241" s="66">
        <f t="shared" si="148"/>
        <v>3.745912675514522E-2</v>
      </c>
      <c r="Z241" s="61">
        <f t="shared" si="149"/>
        <v>5.2905003377910931E-2</v>
      </c>
      <c r="AA241" s="67">
        <f t="shared" si="150"/>
        <v>18.201037037037036</v>
      </c>
      <c r="AB241" s="68">
        <f t="shared" si="151"/>
        <v>0.14211526282457251</v>
      </c>
      <c r="AC241" s="69">
        <f t="shared" si="152"/>
        <v>0.15269392254826072</v>
      </c>
      <c r="AD241" s="70">
        <f>_xlfn.PERCENTILE.EXC(AC241:$AC$5675,0.5)</f>
        <v>8.5877862595420004E-2</v>
      </c>
      <c r="AE241" s="70">
        <f>_xlfn.PERCENTILE.EXC($AC241:AC$5675,0.35)</f>
        <v>4.9799557672057675E-2</v>
      </c>
      <c r="AF241" s="71">
        <f t="shared" si="140"/>
        <v>1.8562948985881733E-2</v>
      </c>
      <c r="AG241" s="70">
        <f t="shared" si="141"/>
        <v>-0.19198182511420461</v>
      </c>
      <c r="AH241" s="70">
        <f t="shared" si="142"/>
        <v>-0.23906962545163321</v>
      </c>
      <c r="AI241" s="61" t="str">
        <f t="shared" si="130"/>
        <v>Short VOL</v>
      </c>
      <c r="AJ241" s="68" t="str">
        <f t="shared" si="131"/>
        <v>Short VOL</v>
      </c>
      <c r="AK241" s="72" t="str">
        <f t="shared" si="132"/>
        <v>00631L</v>
      </c>
      <c r="AL241" s="73">
        <f t="shared" si="24"/>
        <v>1</v>
      </c>
      <c r="AM241" s="72" t="str">
        <f t="shared" si="135"/>
        <v>00631L</v>
      </c>
      <c r="AN241" s="73">
        <f t="shared" si="25"/>
        <v>1</v>
      </c>
      <c r="AO241" s="74" t="str">
        <f t="shared" si="129"/>
        <v>00631L</v>
      </c>
      <c r="AP241" s="20">
        <f t="shared" si="26"/>
        <v>1</v>
      </c>
      <c r="AQ241" s="74" t="str">
        <f t="shared" si="139"/>
        <v>00631L</v>
      </c>
      <c r="AR241" s="20">
        <f t="shared" si="28"/>
        <v>1</v>
      </c>
      <c r="AS241" s="74" t="str">
        <f t="shared" si="133"/>
        <v>00631L</v>
      </c>
      <c r="AT241" s="20">
        <f t="shared" si="30"/>
        <v>1</v>
      </c>
      <c r="AU241" s="74" t="str">
        <f t="shared" si="153"/>
        <v>00631L</v>
      </c>
      <c r="AV241" s="20">
        <f t="shared" si="32"/>
        <v>1</v>
      </c>
      <c r="AW241" s="74" t="str">
        <f t="shared" si="154"/>
        <v>00631L</v>
      </c>
      <c r="AX241" s="20">
        <f t="shared" si="34"/>
        <v>1</v>
      </c>
      <c r="AY241" s="20">
        <f t="shared" si="127"/>
        <v>0</v>
      </c>
      <c r="AZ241" s="57">
        <v>45958</v>
      </c>
      <c r="BA241" s="75">
        <v>63.55</v>
      </c>
      <c r="BB241" s="33">
        <v>63.8</v>
      </c>
      <c r="BC241" s="76">
        <f t="shared" si="136"/>
        <v>55.889999999999993</v>
      </c>
      <c r="BD241" s="76">
        <f t="shared" si="137"/>
        <v>56.099166666666655</v>
      </c>
      <c r="BE241" s="77">
        <f t="shared" si="143"/>
        <v>0.14152800143138317</v>
      </c>
      <c r="BF241" s="77">
        <f t="shared" si="134"/>
        <v>0.13281540129829636</v>
      </c>
    </row>
    <row r="242" spans="1:58" ht="15.75" customHeight="1" x14ac:dyDescent="0.4">
      <c r="A242" s="57">
        <v>45954</v>
      </c>
      <c r="B242" s="20">
        <v>18.637</v>
      </c>
      <c r="C242" s="20">
        <v>19.343</v>
      </c>
      <c r="D242" s="20">
        <v>20.489000000000001</v>
      </c>
      <c r="E242" s="20">
        <v>21.044</v>
      </c>
      <c r="F242" s="20">
        <v>21.326000000000001</v>
      </c>
      <c r="G242" s="20">
        <v>21.574999999999999</v>
      </c>
      <c r="H242" s="58">
        <v>21.7</v>
      </c>
      <c r="I242" s="59">
        <f t="shared" si="5"/>
        <v>18.689296296296298</v>
      </c>
      <c r="J242" s="59">
        <f t="shared" si="6"/>
        <v>19.427888888888887</v>
      </c>
      <c r="K242" s="60">
        <v>25</v>
      </c>
      <c r="L242" s="61">
        <f t="shared" si="128"/>
        <v>3.7037037037037035E-2</v>
      </c>
      <c r="M242" s="20">
        <v>14.85</v>
      </c>
      <c r="N242" s="62">
        <v>16.37</v>
      </c>
      <c r="O242" s="20">
        <v>19.2</v>
      </c>
      <c r="P242" s="20">
        <v>21.54</v>
      </c>
      <c r="Q242" s="20">
        <v>22.79</v>
      </c>
      <c r="R242" s="63">
        <f t="shared" si="145"/>
        <v>9.519999999999996</v>
      </c>
      <c r="S242" s="64">
        <f t="shared" si="144"/>
        <v>-0.11989247311827958</v>
      </c>
      <c r="T242" s="65">
        <f t="shared" si="138"/>
        <v>0.90714722052535113</v>
      </c>
      <c r="U242" s="65">
        <f t="shared" si="138"/>
        <v>0.85260416666666672</v>
      </c>
      <c r="V242" s="65">
        <f t="shared" si="146"/>
        <v>0.75998142989786455</v>
      </c>
      <c r="W242" s="65">
        <f t="shared" si="147"/>
        <v>0.71829749890302774</v>
      </c>
      <c r="X242" s="61">
        <f t="shared" si="126"/>
        <v>3.7881633310082069E-2</v>
      </c>
      <c r="Y242" s="66">
        <f t="shared" si="148"/>
        <v>3.1172780840144403E-2</v>
      </c>
      <c r="Z242" s="61">
        <f t="shared" si="149"/>
        <v>3.9519550703412926E-2</v>
      </c>
      <c r="AA242" s="67">
        <f t="shared" si="150"/>
        <v>18.689296296296298</v>
      </c>
      <c r="AB242" s="68">
        <f t="shared" si="151"/>
        <v>0.13848503359804518</v>
      </c>
      <c r="AC242" s="69">
        <f t="shared" si="152"/>
        <v>0.14167967601076953</v>
      </c>
      <c r="AD242" s="70">
        <f>_xlfn.PERCENTILE.EXC(AC242:$AC$5675,0.5)</f>
        <v>8.5877593007747152E-2</v>
      </c>
      <c r="AE242" s="70">
        <f>_xlfn.PERCENTILE.EXC($AC242:AC$5675,0.35)</f>
        <v>4.9792649511538105E-2</v>
      </c>
      <c r="AF242" s="71">
        <f t="shared" si="140"/>
        <v>1.8562948985881733E-2</v>
      </c>
      <c r="AG242" s="70">
        <f t="shared" si="141"/>
        <v>-0.19198182511420461</v>
      </c>
      <c r="AH242" s="70">
        <f t="shared" si="142"/>
        <v>-0.23906962545163321</v>
      </c>
      <c r="AI242" s="61" t="str">
        <f t="shared" si="130"/>
        <v>Short VOL</v>
      </c>
      <c r="AJ242" s="68" t="str">
        <f t="shared" si="131"/>
        <v>Short VOL</v>
      </c>
      <c r="AK242" s="72" t="str">
        <f t="shared" si="132"/>
        <v>00631L</v>
      </c>
      <c r="AL242" s="73">
        <f t="shared" si="24"/>
        <v>1</v>
      </c>
      <c r="AM242" s="72" t="str">
        <f t="shared" si="135"/>
        <v>00631L</v>
      </c>
      <c r="AN242" s="73">
        <f t="shared" si="25"/>
        <v>1</v>
      </c>
      <c r="AO242" s="74" t="str">
        <f t="shared" si="129"/>
        <v>00631L</v>
      </c>
      <c r="AP242" s="20">
        <f t="shared" si="26"/>
        <v>1</v>
      </c>
      <c r="AQ242" s="74" t="str">
        <f t="shared" si="139"/>
        <v>00631L</v>
      </c>
      <c r="AR242" s="20">
        <f t="shared" si="28"/>
        <v>1</v>
      </c>
      <c r="AS242" s="74" t="str">
        <f t="shared" si="133"/>
        <v>00631L</v>
      </c>
      <c r="AT242" s="20">
        <f t="shared" si="30"/>
        <v>1</v>
      </c>
      <c r="AU242" s="74" t="str">
        <f t="shared" si="153"/>
        <v>00631L</v>
      </c>
      <c r="AV242" s="20">
        <f t="shared" si="32"/>
        <v>1</v>
      </c>
      <c r="AW242" s="74" t="str">
        <f t="shared" si="154"/>
        <v>00631L</v>
      </c>
      <c r="AX242" s="20">
        <f t="shared" si="34"/>
        <v>1</v>
      </c>
      <c r="AY242" s="20">
        <f t="shared" si="127"/>
        <v>0</v>
      </c>
      <c r="AZ242" s="57">
        <v>45957</v>
      </c>
      <c r="BA242" s="75">
        <v>63.75</v>
      </c>
      <c r="BB242" s="33">
        <v>62.35</v>
      </c>
      <c r="BC242" s="76">
        <f t="shared" si="136"/>
        <v>55.66749999999999</v>
      </c>
      <c r="BD242" s="76">
        <f t="shared" si="137"/>
        <v>55.889166666666668</v>
      </c>
      <c r="BE242" s="77">
        <f t="shared" si="143"/>
        <v>0.12004311312704923</v>
      </c>
      <c r="BF242" s="77">
        <f t="shared" si="134"/>
        <v>0.14065039438173763</v>
      </c>
    </row>
    <row r="243" spans="1:58" ht="15.75" customHeight="1" x14ac:dyDescent="0.4">
      <c r="A243" s="78">
        <v>45952</v>
      </c>
      <c r="B243" s="79">
        <v>19.303999999999998</v>
      </c>
      <c r="C243" s="79">
        <v>19.863</v>
      </c>
      <c r="D243" s="79">
        <v>20.95</v>
      </c>
      <c r="E243" s="79">
        <v>21.445</v>
      </c>
      <c r="F243" s="79">
        <v>21.648</v>
      </c>
      <c r="G243" s="79">
        <v>21.85</v>
      </c>
      <c r="H243" s="80">
        <v>21.878</v>
      </c>
      <c r="I243" s="81">
        <f t="shared" si="5"/>
        <v>19.303999999999998</v>
      </c>
      <c r="J243" s="81">
        <f t="shared" si="6"/>
        <v>19.863</v>
      </c>
      <c r="K243" s="82">
        <v>27</v>
      </c>
      <c r="L243" s="83">
        <f t="shared" si="128"/>
        <v>3.7037037037037035E-2</v>
      </c>
      <c r="M243" s="20">
        <v>18.350000000000001</v>
      </c>
      <c r="N243" s="62">
        <v>18.600000000000001</v>
      </c>
      <c r="O243" s="20">
        <v>20.309999999999999</v>
      </c>
      <c r="P243" s="20">
        <v>22.37</v>
      </c>
      <c r="Q243" s="20">
        <v>23.36</v>
      </c>
      <c r="R243" s="63">
        <f t="shared" si="145"/>
        <v>5.7299999999999969</v>
      </c>
      <c r="S243" s="64">
        <f t="shared" si="144"/>
        <v>4.0850587576944625E-2</v>
      </c>
      <c r="T243" s="65">
        <f t="shared" si="138"/>
        <v>0.98655913978494625</v>
      </c>
      <c r="U243" s="65">
        <f t="shared" si="138"/>
        <v>0.91580502215657322</v>
      </c>
      <c r="V243" s="65">
        <f t="shared" si="146"/>
        <v>0.83147071971390263</v>
      </c>
      <c r="W243" s="65">
        <f t="shared" si="147"/>
        <v>0.7962328767123289</v>
      </c>
      <c r="X243" s="61">
        <f t="shared" si="126"/>
        <v>2.8957728968089572E-2</v>
      </c>
      <c r="Y243" s="66">
        <f t="shared" si="148"/>
        <v>2.0191186756819763E-2</v>
      </c>
      <c r="Z243" s="61">
        <f t="shared" si="149"/>
        <v>2.8957728968089572E-2</v>
      </c>
      <c r="AA243" s="67">
        <f t="shared" si="150"/>
        <v>19.303999999999998</v>
      </c>
      <c r="AB243" s="68">
        <f t="shared" si="151"/>
        <v>3.7849462365591238E-2</v>
      </c>
      <c r="AC243" s="69">
        <f t="shared" si="152"/>
        <v>3.7849462365591238E-2</v>
      </c>
      <c r="AD243" s="70">
        <f>_xlfn.PERCENTILE.EXC(AC243:$AC$5675,0.5)</f>
        <v>8.58773234200743E-2</v>
      </c>
      <c r="AE243" s="70">
        <f>_xlfn.PERCENTILE.EXC($AC243:AC$5675,0.35)</f>
        <v>4.9787687105010137E-2</v>
      </c>
      <c r="AF243" s="71">
        <f t="shared" si="140"/>
        <v>1.8562948985881733E-2</v>
      </c>
      <c r="AG243" s="70">
        <f t="shared" si="141"/>
        <v>-0.19198182511420461</v>
      </c>
      <c r="AH243" s="70">
        <f t="shared" si="142"/>
        <v>-0.23906962545163321</v>
      </c>
      <c r="AI243" s="61" t="str">
        <f t="shared" si="130"/>
        <v>Safety</v>
      </c>
      <c r="AJ243" s="68" t="str">
        <f t="shared" si="131"/>
        <v>Short VOL</v>
      </c>
      <c r="AK243" s="72" t="str">
        <f t="shared" si="132"/>
        <v>00631L</v>
      </c>
      <c r="AL243" s="73">
        <f t="shared" si="24"/>
        <v>1</v>
      </c>
      <c r="AM243" s="72" t="str">
        <f t="shared" si="135"/>
        <v>00631L</v>
      </c>
      <c r="AN243" s="73">
        <f t="shared" si="25"/>
        <v>1</v>
      </c>
      <c r="AO243" s="74" t="str">
        <f t="shared" si="129"/>
        <v>00631L</v>
      </c>
      <c r="AP243" s="20">
        <f t="shared" si="26"/>
        <v>1</v>
      </c>
      <c r="AQ243" s="74" t="str">
        <f t="shared" si="139"/>
        <v>00631L</v>
      </c>
      <c r="AR243" s="20">
        <f t="shared" si="28"/>
        <v>1</v>
      </c>
      <c r="AS243" s="74" t="str">
        <f t="shared" si="133"/>
        <v>00631L</v>
      </c>
      <c r="AT243" s="20">
        <f t="shared" si="30"/>
        <v>1</v>
      </c>
      <c r="AU243" s="74" t="str">
        <f t="shared" si="153"/>
        <v>00631L</v>
      </c>
      <c r="AV243" s="20">
        <f t="shared" si="32"/>
        <v>1</v>
      </c>
      <c r="AW243" s="74" t="str">
        <f t="shared" si="154"/>
        <v>00635U</v>
      </c>
      <c r="AX243" s="20">
        <f t="shared" si="34"/>
        <v>0</v>
      </c>
      <c r="AY243" s="20">
        <f t="shared" si="127"/>
        <v>0</v>
      </c>
      <c r="AZ243" s="57">
        <v>45954</v>
      </c>
      <c r="BA243" s="75">
        <v>62.1</v>
      </c>
      <c r="BB243" s="33">
        <v>62.7</v>
      </c>
      <c r="BC243" s="76">
        <f t="shared" si="136"/>
        <v>55.479166666666657</v>
      </c>
      <c r="BD243" s="76">
        <f t="shared" si="137"/>
        <v>55.66333333333332</v>
      </c>
      <c r="BE243" s="77">
        <f t="shared" si="143"/>
        <v>0.13015396169733409</v>
      </c>
      <c r="BF243" s="77">
        <f t="shared" si="134"/>
        <v>0.11563566680639589</v>
      </c>
    </row>
    <row r="244" spans="1:58" ht="15.75" customHeight="1" x14ac:dyDescent="0.4">
      <c r="A244" s="57">
        <v>45951</v>
      </c>
      <c r="B244" s="20">
        <v>18.018000000000001</v>
      </c>
      <c r="C244" s="20">
        <v>19.044</v>
      </c>
      <c r="D244" s="20">
        <v>19.792000000000002</v>
      </c>
      <c r="E244" s="20">
        <v>20.94</v>
      </c>
      <c r="F244" s="20">
        <v>21.402000000000001</v>
      </c>
      <c r="G244" s="20">
        <v>21.62</v>
      </c>
      <c r="H244" s="58">
        <v>21.8</v>
      </c>
      <c r="I244" s="59">
        <f t="shared" si="5"/>
        <v>19.044</v>
      </c>
      <c r="J244" s="59">
        <f t="shared" si="6"/>
        <v>19.792000000000002</v>
      </c>
      <c r="K244" s="60">
        <v>0</v>
      </c>
      <c r="L244" s="61">
        <f t="shared" si="128"/>
        <v>2.9411764705882353E-2</v>
      </c>
      <c r="M244" s="20">
        <v>16.88</v>
      </c>
      <c r="N244" s="62">
        <v>17.87</v>
      </c>
      <c r="O244" s="20">
        <v>19.989999999999998</v>
      </c>
      <c r="P244" s="20">
        <v>22.1</v>
      </c>
      <c r="Q244" s="20">
        <v>23.14</v>
      </c>
      <c r="R244" s="63">
        <f t="shared" si="145"/>
        <v>7.3400000000000034</v>
      </c>
      <c r="S244" s="64">
        <f t="shared" si="144"/>
        <v>-1.9747668678003261E-2</v>
      </c>
      <c r="T244" s="65">
        <f t="shared" si="138"/>
        <v>0.94459988808058182</v>
      </c>
      <c r="U244" s="65">
        <f t="shared" si="138"/>
        <v>0.89394697348674346</v>
      </c>
      <c r="V244" s="65">
        <f t="shared" si="146"/>
        <v>0.80859728506787332</v>
      </c>
      <c r="W244" s="65">
        <f t="shared" si="147"/>
        <v>0.77225583405358689</v>
      </c>
      <c r="X244" s="61">
        <f t="shared" si="126"/>
        <v>5.694305694305693E-2</v>
      </c>
      <c r="Y244" s="66">
        <f t="shared" si="148"/>
        <v>4.1069723018147056E-2</v>
      </c>
      <c r="Z244" s="61">
        <f t="shared" si="149"/>
        <v>3.9277462717916461E-2</v>
      </c>
      <c r="AA244" s="67">
        <f t="shared" si="150"/>
        <v>19.044</v>
      </c>
      <c r="AB244" s="68">
        <f t="shared" si="151"/>
        <v>8.2820369334079286E-3</v>
      </c>
      <c r="AC244" s="69">
        <f t="shared" si="152"/>
        <v>6.5696698377168405E-2</v>
      </c>
      <c r="AD244" s="70">
        <f>_xlfn.PERCENTILE.EXC(AC244:$AC$5675,0.5)</f>
        <v>8.5877593007747152E-2</v>
      </c>
      <c r="AE244" s="70">
        <f>_xlfn.PERCENTILE.EXC($AC244:AC$5675,0.35)</f>
        <v>4.9798570791983451E-2</v>
      </c>
      <c r="AF244" s="71">
        <f t="shared" si="140"/>
        <v>1.8562948985881733E-2</v>
      </c>
      <c r="AG244" s="70">
        <f t="shared" si="141"/>
        <v>-0.19198182511420461</v>
      </c>
      <c r="AH244" s="70">
        <f t="shared" si="142"/>
        <v>-0.23906962545163321</v>
      </c>
      <c r="AI244" s="61" t="str">
        <f t="shared" si="130"/>
        <v>Safety</v>
      </c>
      <c r="AJ244" s="68" t="str">
        <f t="shared" si="131"/>
        <v>Short VOL</v>
      </c>
      <c r="AK244" s="72" t="str">
        <f t="shared" si="132"/>
        <v>00631L</v>
      </c>
      <c r="AL244" s="73">
        <f t="shared" si="24"/>
        <v>1</v>
      </c>
      <c r="AM244" s="72" t="str">
        <f t="shared" si="135"/>
        <v>00631L</v>
      </c>
      <c r="AN244" s="73">
        <f t="shared" si="25"/>
        <v>1</v>
      </c>
      <c r="AO244" s="74" t="str">
        <f t="shared" si="129"/>
        <v>00631L</v>
      </c>
      <c r="AP244" s="20">
        <f t="shared" si="26"/>
        <v>1</v>
      </c>
      <c r="AQ244" s="74" t="str">
        <f t="shared" si="139"/>
        <v>00631L</v>
      </c>
      <c r="AR244" s="20">
        <f t="shared" si="28"/>
        <v>1</v>
      </c>
      <c r="AS244" s="74" t="str">
        <f t="shared" si="133"/>
        <v>00631L</v>
      </c>
      <c r="AT244" s="20">
        <f t="shared" si="30"/>
        <v>1</v>
      </c>
      <c r="AU244" s="74" t="str">
        <f t="shared" si="153"/>
        <v>00631L</v>
      </c>
      <c r="AV244" s="20">
        <f t="shared" si="32"/>
        <v>1</v>
      </c>
      <c r="AW244" s="74" t="str">
        <f t="shared" si="154"/>
        <v>00631L</v>
      </c>
      <c r="AX244" s="20">
        <f t="shared" si="34"/>
        <v>1</v>
      </c>
      <c r="AY244" s="20">
        <f t="shared" si="127"/>
        <v>0</v>
      </c>
      <c r="AZ244" s="78">
        <v>45952</v>
      </c>
      <c r="BA244" s="85">
        <v>62.6</v>
      </c>
      <c r="BB244" s="33">
        <v>63.2</v>
      </c>
      <c r="BC244" s="76">
        <f t="shared" si="136"/>
        <v>55.282499999999999</v>
      </c>
      <c r="BD244" s="76">
        <f t="shared" si="137"/>
        <v>55.477499999999992</v>
      </c>
      <c r="BE244" s="77">
        <f t="shared" si="143"/>
        <v>0.14321892099669886</v>
      </c>
      <c r="BF244" s="77">
        <f t="shared" si="134"/>
        <v>0.12838538146095282</v>
      </c>
    </row>
    <row r="245" spans="1:58" ht="15.75" customHeight="1" x14ac:dyDescent="0.4">
      <c r="A245" s="57">
        <v>45950</v>
      </c>
      <c r="B245" s="20">
        <v>18.449000000000002</v>
      </c>
      <c r="C245" s="20">
        <v>19.181000000000001</v>
      </c>
      <c r="D245" s="20">
        <v>19.795999999999999</v>
      </c>
      <c r="E245" s="20">
        <v>20.763000000000002</v>
      </c>
      <c r="F245" s="20">
        <v>21.158000000000001</v>
      </c>
      <c r="G245" s="20">
        <v>21.381</v>
      </c>
      <c r="H245" s="58">
        <v>21.625</v>
      </c>
      <c r="I245" s="59">
        <f t="shared" si="5"/>
        <v>19.159470588235294</v>
      </c>
      <c r="J245" s="59">
        <f t="shared" si="6"/>
        <v>19.77791176470588</v>
      </c>
      <c r="K245" s="60">
        <v>1</v>
      </c>
      <c r="L245" s="61">
        <f t="shared" si="128"/>
        <v>2.9411764705882353E-2</v>
      </c>
      <c r="M245" s="20">
        <v>17.350000000000001</v>
      </c>
      <c r="N245" s="62">
        <v>18.23</v>
      </c>
      <c r="O245" s="20">
        <v>20.309999999999999</v>
      </c>
      <c r="P245" s="20">
        <v>22.28</v>
      </c>
      <c r="Q245" s="20">
        <v>23.14</v>
      </c>
      <c r="R245" s="63">
        <f t="shared" si="145"/>
        <v>7.0100000000000051</v>
      </c>
      <c r="S245" s="64">
        <f t="shared" si="144"/>
        <v>-0.12271414821944179</v>
      </c>
      <c r="T245" s="65">
        <f t="shared" si="138"/>
        <v>0.95172792100932535</v>
      </c>
      <c r="U245" s="65">
        <f t="shared" si="138"/>
        <v>0.89758739537173815</v>
      </c>
      <c r="V245" s="65">
        <f t="shared" si="146"/>
        <v>0.81822262118491917</v>
      </c>
      <c r="W245" s="65">
        <f t="shared" si="147"/>
        <v>0.78781331028522039</v>
      </c>
      <c r="X245" s="61">
        <f t="shared" si="126"/>
        <v>3.9676947260014049E-2</v>
      </c>
      <c r="Y245" s="66">
        <f t="shared" si="148"/>
        <v>4.1516158551269E-2</v>
      </c>
      <c r="Z245" s="61">
        <f t="shared" si="149"/>
        <v>3.2278615091292491E-2</v>
      </c>
      <c r="AA245" s="67">
        <f t="shared" si="150"/>
        <v>19.159470588235294</v>
      </c>
      <c r="AB245" s="68">
        <f t="shared" si="151"/>
        <v>1.2013165112452068E-2</v>
      </c>
      <c r="AC245" s="69">
        <f t="shared" si="152"/>
        <v>5.0985770062276115E-2</v>
      </c>
      <c r="AD245" s="70">
        <f>_xlfn.PERCENTILE.EXC(AC245:$AC$5675,0.5)</f>
        <v>8.5877862595420004E-2</v>
      </c>
      <c r="AE245" s="70">
        <f>_xlfn.PERCENTILE.EXC($AC245:AC$5675,0.35)</f>
        <v>4.9791662631463882E-2</v>
      </c>
      <c r="AF245" s="71">
        <f t="shared" si="140"/>
        <v>1.8562948985881733E-2</v>
      </c>
      <c r="AG245" s="70">
        <f t="shared" si="141"/>
        <v>-0.19198182511420461</v>
      </c>
      <c r="AH245" s="70">
        <f t="shared" si="142"/>
        <v>-0.23906962545163321</v>
      </c>
      <c r="AI245" s="61" t="str">
        <f t="shared" si="130"/>
        <v>Safety</v>
      </c>
      <c r="AJ245" s="68" t="str">
        <f t="shared" si="131"/>
        <v>Short VOL</v>
      </c>
      <c r="AK245" s="72" t="str">
        <f t="shared" si="132"/>
        <v>00631L</v>
      </c>
      <c r="AL245" s="73">
        <f t="shared" si="24"/>
        <v>1</v>
      </c>
      <c r="AM245" s="72" t="str">
        <f t="shared" si="135"/>
        <v>00631L</v>
      </c>
      <c r="AN245" s="73">
        <f t="shared" si="25"/>
        <v>1</v>
      </c>
      <c r="AO245" s="74" t="str">
        <f t="shared" si="129"/>
        <v>00631L</v>
      </c>
      <c r="AP245" s="20">
        <f t="shared" si="26"/>
        <v>1</v>
      </c>
      <c r="AQ245" s="74" t="str">
        <f t="shared" si="139"/>
        <v>00631L</v>
      </c>
      <c r="AR245" s="20">
        <f t="shared" si="28"/>
        <v>1</v>
      </c>
      <c r="AS245" s="74" t="str">
        <f t="shared" si="133"/>
        <v>00631L</v>
      </c>
      <c r="AT245" s="20">
        <f t="shared" si="30"/>
        <v>1</v>
      </c>
      <c r="AU245" s="74" t="str">
        <f t="shared" si="153"/>
        <v>00631L</v>
      </c>
      <c r="AV245" s="20">
        <f t="shared" si="32"/>
        <v>1</v>
      </c>
      <c r="AW245" s="74" t="str">
        <f t="shared" si="154"/>
        <v>00631L</v>
      </c>
      <c r="AX245" s="20">
        <f t="shared" ref="AX245:AX308" si="155">IF(AW245="00631L",1,0)</f>
        <v>1</v>
      </c>
      <c r="AY245" s="20">
        <f t="shared" si="127"/>
        <v>0</v>
      </c>
      <c r="AZ245" s="57">
        <v>45951</v>
      </c>
      <c r="BA245" s="75">
        <v>63.4</v>
      </c>
      <c r="BB245" s="33">
        <v>63.1</v>
      </c>
      <c r="BC245" s="76">
        <f t="shared" si="136"/>
        <v>55.079166666666659</v>
      </c>
      <c r="BD245" s="76">
        <f t="shared" si="137"/>
        <v>55.285833333333336</v>
      </c>
      <c r="BE245" s="77">
        <f t="shared" si="143"/>
        <v>0.14562372342839872</v>
      </c>
      <c r="BF245" s="77">
        <f t="shared" si="134"/>
        <v>0.14676755648674306</v>
      </c>
    </row>
    <row r="246" spans="1:58" ht="15.75" customHeight="1" x14ac:dyDescent="0.4">
      <c r="A246" s="57">
        <v>45947</v>
      </c>
      <c r="B246" s="20">
        <v>20.914000000000001</v>
      </c>
      <c r="C246" s="20">
        <v>20.71</v>
      </c>
      <c r="D246" s="20">
        <v>20.85</v>
      </c>
      <c r="E246" s="20">
        <v>21.553000000000001</v>
      </c>
      <c r="F246" s="20">
        <v>21.757000000000001</v>
      </c>
      <c r="G246" s="20">
        <v>21.803000000000001</v>
      </c>
      <c r="H246" s="58">
        <v>21.9</v>
      </c>
      <c r="I246" s="59">
        <f t="shared" ref="I246:I309" si="156">C246-((C246-B246)*K246*L246)</f>
        <v>20.734000000000002</v>
      </c>
      <c r="J246" s="59">
        <f t="shared" ref="J246:J309" si="157">D246-((D246-C246)*K246*L246)</f>
        <v>20.833529411764708</v>
      </c>
      <c r="K246" s="60">
        <v>4</v>
      </c>
      <c r="L246" s="61">
        <f t="shared" si="128"/>
        <v>2.9411764705882353E-2</v>
      </c>
      <c r="M246" s="20">
        <v>19.8</v>
      </c>
      <c r="N246" s="62">
        <v>20.78</v>
      </c>
      <c r="O246" s="20">
        <v>22.09</v>
      </c>
      <c r="P246" s="20">
        <v>23.38</v>
      </c>
      <c r="Q246" s="20">
        <v>23.86</v>
      </c>
      <c r="R246" s="63">
        <f t="shared" si="145"/>
        <v>4.8900000000000006</v>
      </c>
      <c r="S246" s="64">
        <f t="shared" si="144"/>
        <v>-0.17898064006321604</v>
      </c>
      <c r="T246" s="65">
        <f t="shared" si="138"/>
        <v>0.95283926852743017</v>
      </c>
      <c r="U246" s="65">
        <f t="shared" si="138"/>
        <v>0.94069714803078319</v>
      </c>
      <c r="V246" s="65">
        <f t="shared" si="146"/>
        <v>0.88879384088964941</v>
      </c>
      <c r="W246" s="65">
        <f t="shared" si="147"/>
        <v>0.87091366303436724</v>
      </c>
      <c r="X246" s="61">
        <f t="shared" si="126"/>
        <v>-9.7542316151860292E-3</v>
      </c>
      <c r="Y246" s="66">
        <f t="shared" si="148"/>
        <v>1.6099846889064063E-2</v>
      </c>
      <c r="Z246" s="61">
        <f t="shared" si="149"/>
        <v>4.8002995931661187E-3</v>
      </c>
      <c r="AA246" s="67">
        <f t="shared" si="150"/>
        <v>20.734000000000002</v>
      </c>
      <c r="AB246" s="68">
        <f t="shared" si="151"/>
        <v>6.4485081809432304E-3</v>
      </c>
      <c r="AC246" s="69">
        <f t="shared" si="152"/>
        <v>-2.2136669874879391E-3</v>
      </c>
      <c r="AD246" s="70">
        <f>_xlfn.PERCENTILE.EXC(AC246:$AC$5675,0.5)</f>
        <v>8.5941443860524103E-2</v>
      </c>
      <c r="AE246" s="70">
        <f>_xlfn.PERCENTILE.EXC($AC246:AC$5675,0.35)</f>
        <v>4.9787673101931711E-2</v>
      </c>
      <c r="AF246" s="71">
        <f t="shared" si="140"/>
        <v>1.8562948985881733E-2</v>
      </c>
      <c r="AG246" s="70">
        <f t="shared" si="141"/>
        <v>-0.19198182511420461</v>
      </c>
      <c r="AH246" s="70">
        <f t="shared" si="142"/>
        <v>-0.23906962545163321</v>
      </c>
      <c r="AI246" s="61" t="str">
        <f t="shared" si="130"/>
        <v>Safety</v>
      </c>
      <c r="AJ246" s="68" t="str">
        <f t="shared" si="131"/>
        <v>Safety</v>
      </c>
      <c r="AK246" s="72" t="str">
        <f t="shared" si="132"/>
        <v>00631L</v>
      </c>
      <c r="AL246" s="73">
        <f t="shared" si="24"/>
        <v>1</v>
      </c>
      <c r="AM246" s="72" t="str">
        <f t="shared" si="135"/>
        <v>00631L</v>
      </c>
      <c r="AN246" s="73">
        <f t="shared" si="25"/>
        <v>1</v>
      </c>
      <c r="AO246" s="74" t="str">
        <f t="shared" si="129"/>
        <v>00635U</v>
      </c>
      <c r="AP246" s="20">
        <f t="shared" si="26"/>
        <v>0</v>
      </c>
      <c r="AQ246" s="74" t="str">
        <f t="shared" si="139"/>
        <v>00631L</v>
      </c>
      <c r="AR246" s="20">
        <f t="shared" si="28"/>
        <v>1</v>
      </c>
      <c r="AS246" s="74" t="str">
        <f t="shared" si="133"/>
        <v>00631L</v>
      </c>
      <c r="AT246" s="20">
        <f t="shared" si="30"/>
        <v>1</v>
      </c>
      <c r="AU246" s="74" t="str">
        <f t="shared" si="153"/>
        <v>00635U</v>
      </c>
      <c r="AV246" s="20">
        <f t="shared" si="32"/>
        <v>0</v>
      </c>
      <c r="AW246" s="74" t="str">
        <f t="shared" si="154"/>
        <v>00635U</v>
      </c>
      <c r="AX246" s="20">
        <f t="shared" si="155"/>
        <v>0</v>
      </c>
      <c r="AY246" s="20">
        <f t="shared" si="127"/>
        <v>1</v>
      </c>
      <c r="AZ246" s="57">
        <v>45950</v>
      </c>
      <c r="BA246" s="75">
        <v>62.35</v>
      </c>
      <c r="BB246" s="33">
        <v>62.05</v>
      </c>
      <c r="BC246" s="76">
        <f t="shared" si="136"/>
        <v>54.872499999999988</v>
      </c>
      <c r="BD246" s="76">
        <f t="shared" si="137"/>
        <v>55.066666666666656</v>
      </c>
      <c r="BE246" s="77">
        <f t="shared" si="143"/>
        <v>0.13080322565948355</v>
      </c>
      <c r="BF246" s="77">
        <f t="shared" si="134"/>
        <v>0.13226392251816005</v>
      </c>
    </row>
    <row r="247" spans="1:58" ht="15.75" customHeight="1" x14ac:dyDescent="0.4">
      <c r="A247" s="57">
        <v>45946</v>
      </c>
      <c r="B247" s="20">
        <v>24.026</v>
      </c>
      <c r="C247" s="20">
        <v>22.414000000000001</v>
      </c>
      <c r="D247" s="20">
        <v>22.007000000000001</v>
      </c>
      <c r="E247" s="20">
        <v>22.446000000000002</v>
      </c>
      <c r="F247" s="20">
        <v>22.498000000000001</v>
      </c>
      <c r="G247" s="20">
        <v>22.404</v>
      </c>
      <c r="H247" s="58">
        <v>22.439</v>
      </c>
      <c r="I247" s="59">
        <f t="shared" si="156"/>
        <v>22.651058823529414</v>
      </c>
      <c r="J247" s="59">
        <f t="shared" si="157"/>
        <v>22.066852941176471</v>
      </c>
      <c r="K247" s="60">
        <v>5</v>
      </c>
      <c r="L247" s="61">
        <f t="shared" si="128"/>
        <v>2.9411764705882353E-2</v>
      </c>
      <c r="M247" s="20">
        <v>25.87</v>
      </c>
      <c r="N247" s="62">
        <v>25.31</v>
      </c>
      <c r="O247" s="20">
        <v>24.87</v>
      </c>
      <c r="P247" s="20">
        <v>25.15</v>
      </c>
      <c r="Q247" s="20">
        <v>25.06</v>
      </c>
      <c r="R247" s="63">
        <f t="shared" si="145"/>
        <v>-1.1600000000000037</v>
      </c>
      <c r="S247" s="64">
        <f t="shared" si="144"/>
        <v>0.22625968992248052</v>
      </c>
      <c r="T247" s="65">
        <f t="shared" si="138"/>
        <v>1.0221256420387199</v>
      </c>
      <c r="U247" s="65">
        <f t="shared" si="138"/>
        <v>1.0176919983916364</v>
      </c>
      <c r="V247" s="65">
        <f t="shared" si="146"/>
        <v>1.0063618290258449</v>
      </c>
      <c r="W247" s="65">
        <f t="shared" si="147"/>
        <v>1.0099760574620911</v>
      </c>
      <c r="X247" s="61">
        <f t="shared" si="126"/>
        <v>-6.7093981520019913E-2</v>
      </c>
      <c r="Y247" s="66">
        <f t="shared" si="148"/>
        <v>-3.1185957408898907E-4</v>
      </c>
      <c r="Z247" s="61">
        <f t="shared" si="149"/>
        <v>-2.5791548505718569E-2</v>
      </c>
      <c r="AA247" s="67">
        <f t="shared" si="150"/>
        <v>22.651058823529411</v>
      </c>
      <c r="AB247" s="68">
        <f t="shared" si="151"/>
        <v>-5.0730936388779097E-2</v>
      </c>
      <c r="AC247" s="69">
        <f t="shared" si="152"/>
        <v>-0.10505496548678736</v>
      </c>
      <c r="AD247" s="70">
        <f>_xlfn.PERCENTILE.EXC(AC247:$AC$5675,0.5)</f>
        <v>8.6005025125628215E-2</v>
      </c>
      <c r="AE247" s="70">
        <f>_xlfn.PERCENTILE.EXC($AC247:AC$5675,0.35)</f>
        <v>4.9797583911909221E-2</v>
      </c>
      <c r="AF247" s="71">
        <f t="shared" si="140"/>
        <v>1.9122526825834714E-2</v>
      </c>
      <c r="AG247" s="70">
        <f t="shared" si="141"/>
        <v>-0.19198182511420461</v>
      </c>
      <c r="AH247" s="70">
        <f t="shared" si="142"/>
        <v>-0.23906962545163321</v>
      </c>
      <c r="AI247" s="61" t="str">
        <f t="shared" si="130"/>
        <v>Safety</v>
      </c>
      <c r="AJ247" s="68" t="str">
        <f t="shared" si="131"/>
        <v>Safety</v>
      </c>
      <c r="AK247" s="72" t="str">
        <f t="shared" si="132"/>
        <v>00631L</v>
      </c>
      <c r="AL247" s="73">
        <f t="shared" si="24"/>
        <v>1</v>
      </c>
      <c r="AM247" s="72" t="str">
        <f t="shared" si="135"/>
        <v>00631L</v>
      </c>
      <c r="AN247" s="73">
        <f t="shared" si="25"/>
        <v>1</v>
      </c>
      <c r="AO247" s="74" t="str">
        <f t="shared" si="129"/>
        <v>00635U</v>
      </c>
      <c r="AP247" s="20">
        <f t="shared" si="26"/>
        <v>0</v>
      </c>
      <c r="AQ247" s="74" t="str">
        <f t="shared" si="139"/>
        <v>00631L</v>
      </c>
      <c r="AR247" s="20">
        <f t="shared" si="28"/>
        <v>1</v>
      </c>
      <c r="AS247" s="74" t="str">
        <f t="shared" si="133"/>
        <v>00631L</v>
      </c>
      <c r="AT247" s="20">
        <f t="shared" si="30"/>
        <v>1</v>
      </c>
      <c r="AU247" s="74" t="str">
        <f t="shared" si="153"/>
        <v>00635U</v>
      </c>
      <c r="AV247" s="20">
        <f t="shared" si="32"/>
        <v>0</v>
      </c>
      <c r="AW247" s="74" t="str">
        <f t="shared" si="154"/>
        <v>00635U</v>
      </c>
      <c r="AX247" s="20">
        <f t="shared" si="155"/>
        <v>0</v>
      </c>
      <c r="AY247" s="20">
        <f t="shared" si="127"/>
        <v>1</v>
      </c>
      <c r="AZ247" s="57">
        <v>45947</v>
      </c>
      <c r="BA247" s="75">
        <v>62.05</v>
      </c>
      <c r="BB247" s="33">
        <v>63</v>
      </c>
      <c r="BC247" s="76">
        <f t="shared" si="136"/>
        <v>54.680833333333332</v>
      </c>
      <c r="BD247" s="76">
        <f t="shared" si="137"/>
        <v>54.872499999999988</v>
      </c>
      <c r="BE247" s="77">
        <f t="shared" si="143"/>
        <v>0.1521404514074097</v>
      </c>
      <c r="BF247" s="77">
        <f t="shared" si="134"/>
        <v>0.13080322565948355</v>
      </c>
    </row>
    <row r="248" spans="1:58" ht="15.75" customHeight="1" x14ac:dyDescent="0.4">
      <c r="A248" s="57">
        <v>45945</v>
      </c>
      <c r="B248" s="20">
        <v>20.722999999999999</v>
      </c>
      <c r="C248" s="20">
        <v>20.681000000000001</v>
      </c>
      <c r="D248" s="20">
        <v>20.899000000000001</v>
      </c>
      <c r="E248" s="20">
        <v>21.550999999999998</v>
      </c>
      <c r="F248" s="20">
        <v>21.802</v>
      </c>
      <c r="G248" s="20">
        <v>21.849</v>
      </c>
      <c r="H248" s="58">
        <v>21.957000000000001</v>
      </c>
      <c r="I248" s="59">
        <f t="shared" si="156"/>
        <v>20.688411764705883</v>
      </c>
      <c r="J248" s="59">
        <f t="shared" si="157"/>
        <v>20.860529411764706</v>
      </c>
      <c r="K248" s="60">
        <v>6</v>
      </c>
      <c r="L248" s="61">
        <f t="shared" si="128"/>
        <v>2.9411764705882353E-2</v>
      </c>
      <c r="M248" s="20">
        <v>19.28</v>
      </c>
      <c r="N248" s="62">
        <v>20.64</v>
      </c>
      <c r="O248" s="20">
        <v>21.94</v>
      </c>
      <c r="P248" s="20">
        <v>23.2</v>
      </c>
      <c r="Q248" s="20">
        <v>23.91</v>
      </c>
      <c r="R248" s="63">
        <f t="shared" si="145"/>
        <v>5.2199999999999989</v>
      </c>
      <c r="S248" s="64">
        <f t="shared" si="144"/>
        <v>-8.1691494473809783E-3</v>
      </c>
      <c r="T248" s="65">
        <f t="shared" si="138"/>
        <v>0.93410852713178294</v>
      </c>
      <c r="U248" s="65">
        <f t="shared" si="138"/>
        <v>0.9407474931631723</v>
      </c>
      <c r="V248" s="65">
        <f t="shared" si="146"/>
        <v>0.8896551724137931</v>
      </c>
      <c r="W248" s="65">
        <f t="shared" si="147"/>
        <v>0.86323713927227108</v>
      </c>
      <c r="X248" s="61">
        <f t="shared" si="126"/>
        <v>-2.0267335810451211E-3</v>
      </c>
      <c r="Y248" s="66">
        <f t="shared" si="148"/>
        <v>1.8839032991508627E-2</v>
      </c>
      <c r="Z248" s="61">
        <f t="shared" si="149"/>
        <v>8.3195195946579471E-3</v>
      </c>
      <c r="AA248" s="67">
        <f t="shared" si="150"/>
        <v>20.688411764705883</v>
      </c>
      <c r="AB248" s="68">
        <f t="shared" si="151"/>
        <v>4.0213178294572875E-3</v>
      </c>
      <c r="AC248" s="69">
        <f t="shared" si="152"/>
        <v>2.3455312357501153E-3</v>
      </c>
      <c r="AD248" s="70">
        <f>_xlfn.PERCENTILE.EXC(AC248:$AC$5675,0.5)</f>
        <v>8.6031772459543882E-2</v>
      </c>
      <c r="AE248" s="70">
        <f>_xlfn.PERCENTILE.EXC($AC248:AC$5675,0.35)</f>
        <v>4.982040595462213E-2</v>
      </c>
      <c r="AF248" s="71">
        <f t="shared" si="140"/>
        <v>1.9518867567590657E-2</v>
      </c>
      <c r="AG248" s="70">
        <f t="shared" si="141"/>
        <v>-0.19198182511420461</v>
      </c>
      <c r="AH248" s="70">
        <f t="shared" si="142"/>
        <v>-0.23906962545163321</v>
      </c>
      <c r="AI248" s="61" t="str">
        <f t="shared" si="130"/>
        <v>Safety</v>
      </c>
      <c r="AJ248" s="68" t="str">
        <f t="shared" si="131"/>
        <v>Safety</v>
      </c>
      <c r="AK248" s="72" t="str">
        <f t="shared" si="132"/>
        <v>00631L</v>
      </c>
      <c r="AL248" s="73">
        <f t="shared" si="24"/>
        <v>1</v>
      </c>
      <c r="AM248" s="72" t="str">
        <f t="shared" si="135"/>
        <v>00631L</v>
      </c>
      <c r="AN248" s="73">
        <f t="shared" si="25"/>
        <v>1</v>
      </c>
      <c r="AO248" s="74" t="str">
        <f t="shared" si="129"/>
        <v>00635U</v>
      </c>
      <c r="AP248" s="20">
        <f t="shared" si="26"/>
        <v>0</v>
      </c>
      <c r="AQ248" s="74" t="str">
        <f t="shared" si="139"/>
        <v>00631L</v>
      </c>
      <c r="AR248" s="20">
        <f t="shared" si="28"/>
        <v>1</v>
      </c>
      <c r="AS248" s="74" t="str">
        <f t="shared" si="133"/>
        <v>00631L</v>
      </c>
      <c r="AT248" s="20">
        <f t="shared" si="30"/>
        <v>1</v>
      </c>
      <c r="AU248" s="74" t="str">
        <f t="shared" si="153"/>
        <v>00635U</v>
      </c>
      <c r="AV248" s="20">
        <f t="shared" si="32"/>
        <v>0</v>
      </c>
      <c r="AW248" s="74" t="str">
        <f t="shared" si="154"/>
        <v>00635U</v>
      </c>
      <c r="AX248" s="20">
        <f t="shared" si="155"/>
        <v>0</v>
      </c>
      <c r="AY248" s="20">
        <f t="shared" si="127"/>
        <v>1</v>
      </c>
      <c r="AZ248" s="57">
        <v>45946</v>
      </c>
      <c r="BA248" s="75">
        <v>62.1</v>
      </c>
      <c r="BB248" s="33">
        <v>61.8</v>
      </c>
      <c r="BC248" s="76">
        <f t="shared" si="136"/>
        <v>54.479166666666664</v>
      </c>
      <c r="BD248" s="76">
        <f t="shared" si="137"/>
        <v>54.665833333333332</v>
      </c>
      <c r="BE248" s="77">
        <f t="shared" si="143"/>
        <v>0.13437858508604206</v>
      </c>
      <c r="BF248" s="77">
        <f t="shared" si="134"/>
        <v>0.13599292672144397</v>
      </c>
    </row>
    <row r="249" spans="1:58" ht="15.75" customHeight="1" x14ac:dyDescent="0.4">
      <c r="A249" s="57">
        <v>45944</v>
      </c>
      <c r="B249" s="20">
        <v>20.286000000000001</v>
      </c>
      <c r="C249" s="20">
        <v>20.484000000000002</v>
      </c>
      <c r="D249" s="20">
        <v>20.734000000000002</v>
      </c>
      <c r="E249" s="20">
        <v>21.443999999999999</v>
      </c>
      <c r="F249" s="20">
        <v>21.783000000000001</v>
      </c>
      <c r="G249" s="20">
        <v>21.85</v>
      </c>
      <c r="H249" s="58">
        <v>21.936</v>
      </c>
      <c r="I249" s="59">
        <f t="shared" si="156"/>
        <v>20.443235294117649</v>
      </c>
      <c r="J249" s="59">
        <f t="shared" si="157"/>
        <v>20.682529411764708</v>
      </c>
      <c r="K249" s="60">
        <v>7</v>
      </c>
      <c r="L249" s="61">
        <f t="shared" si="128"/>
        <v>2.9411764705882353E-2</v>
      </c>
      <c r="M249" s="20">
        <v>20.38</v>
      </c>
      <c r="N249" s="62">
        <v>20.81</v>
      </c>
      <c r="O249" s="20">
        <v>22.03</v>
      </c>
      <c r="P249" s="20">
        <v>23.18</v>
      </c>
      <c r="Q249" s="20">
        <v>23.85</v>
      </c>
      <c r="R249" s="63">
        <f t="shared" si="145"/>
        <v>4.0200000000000031</v>
      </c>
      <c r="S249" s="64">
        <f t="shared" si="144"/>
        <v>9.3536521282185883E-2</v>
      </c>
      <c r="T249" s="65">
        <f t="shared" si="138"/>
        <v>0.97933685728015374</v>
      </c>
      <c r="U249" s="65">
        <f t="shared" si="138"/>
        <v>0.94462097140263268</v>
      </c>
      <c r="V249" s="65">
        <f t="shared" si="146"/>
        <v>0.89775668679896459</v>
      </c>
      <c r="W249" s="65">
        <f t="shared" si="147"/>
        <v>0.8725366876310271</v>
      </c>
      <c r="X249" s="61">
        <f t="shared" si="126"/>
        <v>9.7604259094942521E-3</v>
      </c>
      <c r="Y249" s="66">
        <f t="shared" si="148"/>
        <v>2.2943480693900432E-2</v>
      </c>
      <c r="Z249" s="61">
        <f t="shared" si="149"/>
        <v>1.1705295869480796E-2</v>
      </c>
      <c r="AA249" s="67">
        <f t="shared" si="150"/>
        <v>20.443235294117649</v>
      </c>
      <c r="AB249" s="68">
        <f t="shared" si="151"/>
        <v>-2.5180201826045044E-2</v>
      </c>
      <c r="AC249" s="69">
        <f t="shared" si="152"/>
        <v>-1.762444526104516E-2</v>
      </c>
      <c r="AD249" s="70">
        <f>_xlfn.PERCENTILE.EXC(AC249:$AC$5675,0.5)</f>
        <v>8.6058519793459562E-2</v>
      </c>
      <c r="AE249" s="70">
        <f>_xlfn.PERCENTILE.EXC($AC249:AC$5675,0.35)</f>
        <v>4.9876536669828428E-2</v>
      </c>
      <c r="AF249" s="71">
        <f t="shared" si="140"/>
        <v>1.9796266718401893E-2</v>
      </c>
      <c r="AG249" s="70">
        <f t="shared" si="141"/>
        <v>-0.19198182511420461</v>
      </c>
      <c r="AH249" s="70">
        <f t="shared" si="142"/>
        <v>-0.23906962545163321</v>
      </c>
      <c r="AI249" s="61" t="str">
        <f t="shared" si="130"/>
        <v>Safety</v>
      </c>
      <c r="AJ249" s="68" t="str">
        <f t="shared" si="131"/>
        <v>Safety</v>
      </c>
      <c r="AK249" s="72" t="str">
        <f t="shared" si="132"/>
        <v>00631L</v>
      </c>
      <c r="AL249" s="73">
        <f t="shared" si="24"/>
        <v>1</v>
      </c>
      <c r="AM249" s="72" t="str">
        <f t="shared" si="135"/>
        <v>00631L</v>
      </c>
      <c r="AN249" s="73">
        <f t="shared" si="25"/>
        <v>1</v>
      </c>
      <c r="AO249" s="74" t="str">
        <f t="shared" si="129"/>
        <v>00635U</v>
      </c>
      <c r="AP249" s="20">
        <f t="shared" si="26"/>
        <v>0</v>
      </c>
      <c r="AQ249" s="74" t="str">
        <f t="shared" si="139"/>
        <v>00631L</v>
      </c>
      <c r="AR249" s="20">
        <f t="shared" si="28"/>
        <v>1</v>
      </c>
      <c r="AS249" s="74" t="str">
        <f t="shared" si="133"/>
        <v>00631L</v>
      </c>
      <c r="AT249" s="20">
        <f t="shared" si="30"/>
        <v>1</v>
      </c>
      <c r="AU249" s="74" t="str">
        <f t="shared" si="153"/>
        <v>00635U</v>
      </c>
      <c r="AV249" s="20">
        <f t="shared" si="32"/>
        <v>0</v>
      </c>
      <c r="AW249" s="74" t="str">
        <f t="shared" si="154"/>
        <v>00635U</v>
      </c>
      <c r="AX249" s="20">
        <f t="shared" si="155"/>
        <v>0</v>
      </c>
      <c r="AY249" s="20">
        <f t="shared" si="127"/>
        <v>1</v>
      </c>
      <c r="AZ249" s="57">
        <v>45945</v>
      </c>
      <c r="BA249" s="75">
        <v>61</v>
      </c>
      <c r="BB249" s="33">
        <v>60.7</v>
      </c>
      <c r="BC249" s="76">
        <f t="shared" si="136"/>
        <v>54.306666666666665</v>
      </c>
      <c r="BD249" s="76">
        <f t="shared" si="137"/>
        <v>54.465833333333329</v>
      </c>
      <c r="BE249" s="77">
        <f t="shared" si="143"/>
        <v>0.11772649152958516</v>
      </c>
      <c r="BF249" s="77">
        <f t="shared" si="134"/>
        <v>0.11996817576768319</v>
      </c>
    </row>
    <row r="250" spans="1:58" ht="15.75" customHeight="1" x14ac:dyDescent="0.4">
      <c r="A250" s="57">
        <v>45943</v>
      </c>
      <c r="B250" s="20">
        <v>18.7</v>
      </c>
      <c r="C250" s="20">
        <v>19.45</v>
      </c>
      <c r="D250" s="20">
        <v>20.010000000000002</v>
      </c>
      <c r="E250" s="20">
        <v>20.92</v>
      </c>
      <c r="F250" s="20">
        <v>21.33</v>
      </c>
      <c r="G250" s="20">
        <v>21.45</v>
      </c>
      <c r="H250" s="58">
        <v>21.65</v>
      </c>
      <c r="I250" s="59">
        <f t="shared" si="156"/>
        <v>19.273529411764706</v>
      </c>
      <c r="J250" s="59">
        <f t="shared" si="157"/>
        <v>19.878235294117648</v>
      </c>
      <c r="K250" s="60">
        <v>8</v>
      </c>
      <c r="L250" s="61">
        <f t="shared" si="128"/>
        <v>2.9411764705882353E-2</v>
      </c>
      <c r="M250" s="20">
        <v>18.02</v>
      </c>
      <c r="N250" s="62">
        <v>19.03</v>
      </c>
      <c r="O250" s="20">
        <v>20.93</v>
      </c>
      <c r="P250" s="20">
        <v>22.41</v>
      </c>
      <c r="Q250" s="20">
        <v>23.46</v>
      </c>
      <c r="R250" s="63">
        <f t="shared" si="145"/>
        <v>6.2900000000000063</v>
      </c>
      <c r="S250" s="64">
        <f t="shared" si="144"/>
        <v>-0.12142197599261306</v>
      </c>
      <c r="T250" s="65">
        <f t="shared" si="138"/>
        <v>0.94692590646347863</v>
      </c>
      <c r="U250" s="65">
        <f t="shared" si="138"/>
        <v>0.90922121356903973</v>
      </c>
      <c r="V250" s="65">
        <f t="shared" si="146"/>
        <v>0.84917447568049986</v>
      </c>
      <c r="W250" s="65">
        <f t="shared" si="147"/>
        <v>0.81116794543904525</v>
      </c>
      <c r="X250" s="61">
        <f t="shared" si="126"/>
        <v>4.0106951871657755E-2</v>
      </c>
      <c r="Y250" s="66">
        <f t="shared" si="148"/>
        <v>3.4894837476099276E-2</v>
      </c>
      <c r="Z250" s="61">
        <f t="shared" si="149"/>
        <v>3.1374942774301882E-2</v>
      </c>
      <c r="AA250" s="67">
        <f t="shared" si="150"/>
        <v>19.273529411764702</v>
      </c>
      <c r="AB250" s="68">
        <f t="shared" si="151"/>
        <v>-1.7341040462427841E-2</v>
      </c>
      <c r="AC250" s="69">
        <f t="shared" si="152"/>
        <v>1.279713146425124E-2</v>
      </c>
      <c r="AD250" s="70">
        <f>_xlfn.PERCENTILE.EXC(AC250:$AC$5675,0.5)</f>
        <v>8.6075617512623756E-2</v>
      </c>
      <c r="AE250" s="70">
        <f>_xlfn.PERCENTILE.EXC($AC250:AC$5675,0.35)</f>
        <v>4.9922425337091535E-2</v>
      </c>
      <c r="AF250" s="71">
        <f t="shared" si="140"/>
        <v>2.0018024975531557E-2</v>
      </c>
      <c r="AG250" s="70">
        <f t="shared" si="141"/>
        <v>-0.19198182511420461</v>
      </c>
      <c r="AH250" s="70">
        <f t="shared" si="142"/>
        <v>-0.23906962545163321</v>
      </c>
      <c r="AI250" s="61" t="str">
        <f t="shared" si="130"/>
        <v>Safety</v>
      </c>
      <c r="AJ250" s="68" t="str">
        <f t="shared" si="131"/>
        <v>Safety</v>
      </c>
      <c r="AK250" s="72" t="str">
        <f t="shared" si="132"/>
        <v>00631L</v>
      </c>
      <c r="AL250" s="73">
        <f t="shared" si="24"/>
        <v>1</v>
      </c>
      <c r="AM250" s="72" t="str">
        <f t="shared" si="135"/>
        <v>00631L</v>
      </c>
      <c r="AN250" s="73">
        <f t="shared" si="25"/>
        <v>1</v>
      </c>
      <c r="AO250" s="74" t="str">
        <f t="shared" si="129"/>
        <v>00635U</v>
      </c>
      <c r="AP250" s="20">
        <f t="shared" si="26"/>
        <v>0</v>
      </c>
      <c r="AQ250" s="74" t="str">
        <f t="shared" si="139"/>
        <v>00631L</v>
      </c>
      <c r="AR250" s="20">
        <f t="shared" si="28"/>
        <v>1</v>
      </c>
      <c r="AS250" s="74" t="str">
        <f t="shared" si="133"/>
        <v>00631L</v>
      </c>
      <c r="AT250" s="20">
        <f t="shared" si="30"/>
        <v>1</v>
      </c>
      <c r="AU250" s="74" t="str">
        <f t="shared" si="153"/>
        <v>00635U</v>
      </c>
      <c r="AV250" s="20">
        <f t="shared" si="32"/>
        <v>0</v>
      </c>
      <c r="AW250" s="74" t="str">
        <f t="shared" si="154"/>
        <v>00635U</v>
      </c>
      <c r="AX250" s="20">
        <f t="shared" si="155"/>
        <v>0</v>
      </c>
      <c r="AY250" s="20">
        <f t="shared" si="127"/>
        <v>1</v>
      </c>
      <c r="AZ250" s="57">
        <v>45944</v>
      </c>
      <c r="BA250" s="75">
        <v>61.85</v>
      </c>
      <c r="BB250" s="33">
        <v>61</v>
      </c>
      <c r="BC250" s="76">
        <f t="shared" si="136"/>
        <v>54.14</v>
      </c>
      <c r="BD250" s="76">
        <f t="shared" si="137"/>
        <v>54.325833333333335</v>
      </c>
      <c r="BE250" s="77">
        <f t="shared" si="143"/>
        <v>0.12670853343184335</v>
      </c>
      <c r="BF250" s="77">
        <f t="shared" si="134"/>
        <v>0.13850071328864413</v>
      </c>
    </row>
    <row r="251" spans="1:58" ht="15.75" customHeight="1" x14ac:dyDescent="0.4">
      <c r="A251" s="57">
        <v>45940</v>
      </c>
      <c r="B251" s="20">
        <v>21.01</v>
      </c>
      <c r="C251" s="20">
        <v>21.234000000000002</v>
      </c>
      <c r="D251" s="20">
        <v>21.722000000000001</v>
      </c>
      <c r="E251" s="20">
        <v>21.983000000000001</v>
      </c>
      <c r="F251" s="20">
        <v>22.105</v>
      </c>
      <c r="G251" s="20">
        <v>22.175999999999998</v>
      </c>
      <c r="H251" s="58">
        <v>22.218</v>
      </c>
      <c r="I251" s="59">
        <f t="shared" si="156"/>
        <v>21.161529411764707</v>
      </c>
      <c r="J251" s="59">
        <f t="shared" si="157"/>
        <v>21.564117647058826</v>
      </c>
      <c r="K251" s="60">
        <v>11</v>
      </c>
      <c r="L251" s="61">
        <f t="shared" si="128"/>
        <v>2.9411764705882353E-2</v>
      </c>
      <c r="M251" s="20">
        <v>21.7</v>
      </c>
      <c r="N251" s="62">
        <v>21.66</v>
      </c>
      <c r="O251" s="20">
        <v>22.81</v>
      </c>
      <c r="P251" s="20">
        <v>23.78</v>
      </c>
      <c r="Q251" s="20">
        <v>24.05</v>
      </c>
      <c r="R251" s="63">
        <f t="shared" si="145"/>
        <v>3.230000000000004</v>
      </c>
      <c r="S251" s="64">
        <f t="shared" si="144"/>
        <v>0.32883435582822079</v>
      </c>
      <c r="T251" s="65">
        <f t="shared" si="138"/>
        <v>1.0018467220683287</v>
      </c>
      <c r="U251" s="65">
        <f t="shared" si="138"/>
        <v>0.94958351600175372</v>
      </c>
      <c r="V251" s="65">
        <f t="shared" si="146"/>
        <v>0.91084945332211942</v>
      </c>
      <c r="W251" s="65">
        <f t="shared" si="147"/>
        <v>0.90062370062370056</v>
      </c>
      <c r="X251" s="61">
        <f t="shared" ref="X251:X314" si="158">(C251-B251)/B251</f>
        <v>1.0661589719181351E-2</v>
      </c>
      <c r="Y251" s="66">
        <f t="shared" si="148"/>
        <v>1.0690078697175063E-2</v>
      </c>
      <c r="Z251" s="61">
        <f t="shared" si="149"/>
        <v>1.9024533976750285E-2</v>
      </c>
      <c r="AA251" s="67">
        <f t="shared" si="150"/>
        <v>21.161529411764707</v>
      </c>
      <c r="AB251" s="68">
        <f t="shared" si="151"/>
        <v>-3.0009233610341579E-2</v>
      </c>
      <c r="AC251" s="69">
        <f t="shared" si="152"/>
        <v>-2.3013415892672792E-2</v>
      </c>
      <c r="AD251" s="70">
        <f>_xlfn.PERCENTILE.EXC(AC251:$AC$5675,0.5)</f>
        <v>8.609271523178795E-2</v>
      </c>
      <c r="AE251" s="70">
        <f>_xlfn.PERCENTILE.EXC($AC251:AC$5675,0.35)</f>
        <v>4.9962197724382415E-2</v>
      </c>
      <c r="AF251" s="71">
        <f t="shared" si="140"/>
        <v>2.0131209472467649E-2</v>
      </c>
      <c r="AG251" s="70">
        <f t="shared" si="141"/>
        <v>-0.19198182511420461</v>
      </c>
      <c r="AH251" s="70">
        <f t="shared" si="142"/>
        <v>-0.23906962545163321</v>
      </c>
      <c r="AI251" s="61" t="str">
        <f t="shared" si="130"/>
        <v>Safety</v>
      </c>
      <c r="AJ251" s="68" t="str">
        <f t="shared" si="131"/>
        <v>Safety</v>
      </c>
      <c r="AK251" s="72" t="str">
        <f t="shared" si="132"/>
        <v>00631L</v>
      </c>
      <c r="AL251" s="73">
        <f t="shared" si="24"/>
        <v>1</v>
      </c>
      <c r="AM251" s="72" t="str">
        <f t="shared" si="135"/>
        <v>00631L</v>
      </c>
      <c r="AN251" s="73">
        <f t="shared" si="25"/>
        <v>1</v>
      </c>
      <c r="AO251" s="74" t="str">
        <f t="shared" si="129"/>
        <v>00635U</v>
      </c>
      <c r="AP251" s="20">
        <f t="shared" si="26"/>
        <v>0</v>
      </c>
      <c r="AQ251" s="74" t="str">
        <f t="shared" si="139"/>
        <v>00631L</v>
      </c>
      <c r="AR251" s="20">
        <f t="shared" si="28"/>
        <v>1</v>
      </c>
      <c r="AS251" s="74" t="str">
        <f t="shared" si="133"/>
        <v>00631L</v>
      </c>
      <c r="AT251" s="20">
        <f t="shared" si="30"/>
        <v>1</v>
      </c>
      <c r="AU251" s="74" t="str">
        <f t="shared" si="153"/>
        <v>00635U</v>
      </c>
      <c r="AV251" s="20">
        <f t="shared" si="32"/>
        <v>0</v>
      </c>
      <c r="AW251" s="74" t="str">
        <f t="shared" si="154"/>
        <v>00635U</v>
      </c>
      <c r="AX251" s="20">
        <f t="shared" si="155"/>
        <v>0</v>
      </c>
      <c r="AY251" s="20">
        <f t="shared" si="127"/>
        <v>1</v>
      </c>
      <c r="AZ251" s="57">
        <v>45943</v>
      </c>
      <c r="BA251" s="75">
        <v>59.9</v>
      </c>
      <c r="BB251" s="33">
        <v>61.6</v>
      </c>
      <c r="BC251" s="76">
        <f t="shared" si="136"/>
        <v>53.963333333333338</v>
      </c>
      <c r="BD251" s="76">
        <f t="shared" si="137"/>
        <v>54.121666666666663</v>
      </c>
      <c r="BE251" s="77">
        <f t="shared" si="143"/>
        <v>0.14151584409166709</v>
      </c>
      <c r="BF251" s="77">
        <f t="shared" si="134"/>
        <v>0.10676562066947931</v>
      </c>
    </row>
    <row r="252" spans="1:58" ht="15.75" customHeight="1" x14ac:dyDescent="0.4">
      <c r="A252" s="57">
        <v>45938</v>
      </c>
      <c r="B252" s="20">
        <v>17.649999999999999</v>
      </c>
      <c r="C252" s="20">
        <v>19.206</v>
      </c>
      <c r="D252" s="20">
        <v>19.899000000000001</v>
      </c>
      <c r="E252" s="20">
        <v>20.849</v>
      </c>
      <c r="F252" s="20">
        <v>21.343</v>
      </c>
      <c r="G252" s="20">
        <v>21.497</v>
      </c>
      <c r="H252" s="58">
        <v>21.638000000000002</v>
      </c>
      <c r="I252" s="59">
        <f t="shared" si="156"/>
        <v>18.611058823529412</v>
      </c>
      <c r="J252" s="59">
        <f t="shared" si="157"/>
        <v>19.634029411764708</v>
      </c>
      <c r="K252" s="60">
        <v>13</v>
      </c>
      <c r="L252" s="61">
        <f t="shared" si="128"/>
        <v>2.9411764705882353E-2</v>
      </c>
      <c r="M252" s="20">
        <v>13.17</v>
      </c>
      <c r="N252" s="62">
        <v>16.3</v>
      </c>
      <c r="O252" s="20">
        <v>19.260000000000002</v>
      </c>
      <c r="P252" s="20">
        <v>21.36</v>
      </c>
      <c r="Q252" s="20">
        <v>22.81</v>
      </c>
      <c r="R252" s="63">
        <f t="shared" si="145"/>
        <v>11.150000000000006</v>
      </c>
      <c r="S252" s="64">
        <f t="shared" si="144"/>
        <v>-5.4524361948955789E-2</v>
      </c>
      <c r="T252" s="65">
        <f t="shared" si="138"/>
        <v>0.80797546012269938</v>
      </c>
      <c r="U252" s="65">
        <f t="shared" si="138"/>
        <v>0.84631360332294914</v>
      </c>
      <c r="V252" s="65">
        <f t="shared" si="146"/>
        <v>0.76310861423220977</v>
      </c>
      <c r="W252" s="65">
        <f t="shared" si="147"/>
        <v>0.71459886014905749</v>
      </c>
      <c r="X252" s="61">
        <f t="shared" si="158"/>
        <v>8.8158640226628962E-2</v>
      </c>
      <c r="Y252" s="66">
        <f t="shared" si="148"/>
        <v>3.7843541656674251E-2</v>
      </c>
      <c r="Z252" s="61">
        <f t="shared" si="149"/>
        <v>5.4965738270730972E-2</v>
      </c>
      <c r="AA252" s="67">
        <f t="shared" si="150"/>
        <v>18.611058823529412</v>
      </c>
      <c r="AB252" s="68">
        <f t="shared" si="151"/>
        <v>8.2822085889570421E-2</v>
      </c>
      <c r="AC252" s="69">
        <f t="shared" si="152"/>
        <v>0.14178274990977979</v>
      </c>
      <c r="AD252" s="70">
        <f>_xlfn.PERCENTILE.EXC(AC252:$AC$5675,0.5)</f>
        <v>8.6099811977971646E-2</v>
      </c>
      <c r="AE252" s="70">
        <f>_xlfn.PERCENTILE.EXC($AC252:AC$5675,0.35)</f>
        <v>4.9993366689020324E-2</v>
      </c>
      <c r="AF252" s="71">
        <f t="shared" si="140"/>
        <v>2.0190379792855252E-2</v>
      </c>
      <c r="AG252" s="70">
        <f t="shared" si="141"/>
        <v>-0.19198182511420461</v>
      </c>
      <c r="AH252" s="70">
        <f t="shared" si="142"/>
        <v>-0.23906962545163321</v>
      </c>
      <c r="AI252" s="61" t="str">
        <f t="shared" si="130"/>
        <v>Short VOL</v>
      </c>
      <c r="AJ252" s="68" t="str">
        <f t="shared" si="131"/>
        <v>Short VOL</v>
      </c>
      <c r="AK252" s="72" t="str">
        <f t="shared" si="132"/>
        <v>00631L</v>
      </c>
      <c r="AL252" s="73">
        <f t="shared" si="24"/>
        <v>1</v>
      </c>
      <c r="AM252" s="72" t="str">
        <f t="shared" si="135"/>
        <v>00631L</v>
      </c>
      <c r="AN252" s="73">
        <f t="shared" si="25"/>
        <v>1</v>
      </c>
      <c r="AO252" s="74" t="str">
        <f t="shared" si="129"/>
        <v>00631L</v>
      </c>
      <c r="AP252" s="20">
        <f t="shared" si="26"/>
        <v>1</v>
      </c>
      <c r="AQ252" s="74" t="str">
        <f t="shared" si="139"/>
        <v>00631L</v>
      </c>
      <c r="AR252" s="20">
        <f t="shared" si="28"/>
        <v>1</v>
      </c>
      <c r="AS252" s="74" t="str">
        <f t="shared" si="133"/>
        <v>00631L</v>
      </c>
      <c r="AT252" s="20">
        <f t="shared" si="30"/>
        <v>1</v>
      </c>
      <c r="AU252" s="74" t="str">
        <f t="shared" si="153"/>
        <v>00631L</v>
      </c>
      <c r="AV252" s="20">
        <f t="shared" si="32"/>
        <v>1</v>
      </c>
      <c r="AW252" s="74" t="str">
        <f t="shared" si="154"/>
        <v>00631L</v>
      </c>
      <c r="AX252" s="20">
        <f t="shared" si="155"/>
        <v>1</v>
      </c>
      <c r="AY252" s="20">
        <f t="shared" si="127"/>
        <v>0</v>
      </c>
      <c r="AZ252" s="57">
        <v>45940</v>
      </c>
      <c r="BA252" s="75">
        <v>61.85</v>
      </c>
      <c r="BB252" s="33">
        <v>61.15</v>
      </c>
      <c r="BC252" s="76">
        <f t="shared" si="136"/>
        <v>53.769999999999996</v>
      </c>
      <c r="BD252" s="76">
        <f t="shared" si="137"/>
        <v>53.967500000000001</v>
      </c>
      <c r="BE252" s="77">
        <f t="shared" si="143"/>
        <v>0.13725125534684773</v>
      </c>
      <c r="BF252" s="77">
        <f t="shared" si="134"/>
        <v>0.14606012878121091</v>
      </c>
    </row>
    <row r="253" spans="1:58" ht="15.75" customHeight="1" x14ac:dyDescent="0.4">
      <c r="A253" s="57">
        <v>45937</v>
      </c>
      <c r="B253" s="20">
        <v>18.100999999999999</v>
      </c>
      <c r="C253" s="20">
        <v>19.491</v>
      </c>
      <c r="D253" s="20">
        <v>20.047999999999998</v>
      </c>
      <c r="E253" s="20">
        <v>20.9</v>
      </c>
      <c r="F253" s="20">
        <v>21.349</v>
      </c>
      <c r="G253" s="20">
        <v>21.45</v>
      </c>
      <c r="H253" s="58">
        <v>21.573</v>
      </c>
      <c r="I253" s="59">
        <f t="shared" si="156"/>
        <v>18.918647058823527</v>
      </c>
      <c r="J253" s="59">
        <f t="shared" si="157"/>
        <v>19.81864705882353</v>
      </c>
      <c r="K253" s="60">
        <v>14</v>
      </c>
      <c r="L253" s="61">
        <f t="shared" si="128"/>
        <v>2.9411764705882353E-2</v>
      </c>
      <c r="M253" s="20">
        <v>14.99</v>
      </c>
      <c r="N253" s="62">
        <v>17.239999999999998</v>
      </c>
      <c r="O253" s="20">
        <v>19.71</v>
      </c>
      <c r="P253" s="20">
        <v>21.58</v>
      </c>
      <c r="Q253" s="20">
        <v>22.9</v>
      </c>
      <c r="R253" s="63">
        <f t="shared" si="145"/>
        <v>9.0600000000000023</v>
      </c>
      <c r="S253" s="64">
        <f t="shared" si="144"/>
        <v>5.314599877825274E-2</v>
      </c>
      <c r="T253" s="65">
        <f t="shared" si="138"/>
        <v>0.86948955916473325</v>
      </c>
      <c r="U253" s="65">
        <f t="shared" si="138"/>
        <v>0.87468290208016219</v>
      </c>
      <c r="V253" s="65">
        <f t="shared" si="146"/>
        <v>0.79888785912882299</v>
      </c>
      <c r="W253" s="65">
        <f t="shared" si="147"/>
        <v>0.75283842794759825</v>
      </c>
      <c r="X253" s="61">
        <f t="shared" si="158"/>
        <v>7.6791337495166048E-2</v>
      </c>
      <c r="Y253" s="66">
        <f t="shared" si="148"/>
        <v>3.2200956937799133E-2</v>
      </c>
      <c r="Z253" s="61">
        <f t="shared" si="149"/>
        <v>4.757211217068761E-2</v>
      </c>
      <c r="AA253" s="67">
        <f t="shared" si="150"/>
        <v>18.918647058823527</v>
      </c>
      <c r="AB253" s="68">
        <f t="shared" si="151"/>
        <v>4.9941995359628816E-2</v>
      </c>
      <c r="AC253" s="69">
        <f t="shared" si="152"/>
        <v>9.7369318957281265E-2</v>
      </c>
      <c r="AD253" s="70">
        <f>_xlfn.PERCENTILE.EXC(AC253:$AC$5675,0.5)</f>
        <v>8.609271523178795E-2</v>
      </c>
      <c r="AE253" s="70">
        <f>_xlfn.PERCENTILE.EXC($AC253:AC$5675,0.35)</f>
        <v>4.9976583400369146E-2</v>
      </c>
      <c r="AF253" s="71">
        <f t="shared" si="140"/>
        <v>2.0190379792855252E-2</v>
      </c>
      <c r="AG253" s="70">
        <f t="shared" si="141"/>
        <v>-0.19198182511420461</v>
      </c>
      <c r="AH253" s="70">
        <f t="shared" si="142"/>
        <v>-0.23906962545163321</v>
      </c>
      <c r="AI253" s="61" t="str">
        <f t="shared" si="130"/>
        <v>Short VOL</v>
      </c>
      <c r="AJ253" s="68" t="str">
        <f t="shared" si="131"/>
        <v>Short VOL</v>
      </c>
      <c r="AK253" s="72" t="str">
        <f t="shared" si="132"/>
        <v>00631L</v>
      </c>
      <c r="AL253" s="73">
        <f t="shared" si="24"/>
        <v>1</v>
      </c>
      <c r="AM253" s="72" t="str">
        <f t="shared" si="135"/>
        <v>00631L</v>
      </c>
      <c r="AN253" s="73">
        <f t="shared" si="25"/>
        <v>1</v>
      </c>
      <c r="AO253" s="74" t="str">
        <f t="shared" si="129"/>
        <v>00631L</v>
      </c>
      <c r="AP253" s="20">
        <f t="shared" si="26"/>
        <v>1</v>
      </c>
      <c r="AQ253" s="74" t="str">
        <f t="shared" si="139"/>
        <v>00631L</v>
      </c>
      <c r="AR253" s="20">
        <f t="shared" si="28"/>
        <v>1</v>
      </c>
      <c r="AS253" s="74" t="str">
        <f t="shared" si="133"/>
        <v>00631L</v>
      </c>
      <c r="AT253" s="20">
        <f t="shared" si="30"/>
        <v>1</v>
      </c>
      <c r="AU253" s="74" t="str">
        <f t="shared" si="153"/>
        <v>00631L</v>
      </c>
      <c r="AV253" s="20">
        <f t="shared" si="32"/>
        <v>1</v>
      </c>
      <c r="AW253" s="74" t="str">
        <f t="shared" si="154"/>
        <v>00631L</v>
      </c>
      <c r="AX253" s="20">
        <f t="shared" si="155"/>
        <v>1</v>
      </c>
      <c r="AY253" s="20">
        <f t="shared" si="127"/>
        <v>0</v>
      </c>
      <c r="AZ253" s="57">
        <v>45938</v>
      </c>
      <c r="BA253" s="75">
        <v>61</v>
      </c>
      <c r="BB253" s="33">
        <v>61.7</v>
      </c>
      <c r="BC253" s="76">
        <f t="shared" si="136"/>
        <v>53.572999999999993</v>
      </c>
      <c r="BD253" s="76">
        <f t="shared" si="137"/>
        <v>53.767499999999998</v>
      </c>
      <c r="BE253" s="77">
        <f t="shared" si="143"/>
        <v>0.15169955014652922</v>
      </c>
      <c r="BF253" s="77">
        <f t="shared" si="134"/>
        <v>0.13451434416701544</v>
      </c>
    </row>
    <row r="254" spans="1:58" ht="15.75" customHeight="1" x14ac:dyDescent="0.4">
      <c r="A254" s="57">
        <v>45936</v>
      </c>
      <c r="B254" s="20">
        <v>17.602</v>
      </c>
      <c r="C254" s="20">
        <v>19.102</v>
      </c>
      <c r="D254" s="20">
        <v>19.748999999999999</v>
      </c>
      <c r="E254" s="20">
        <v>20.687000000000001</v>
      </c>
      <c r="F254" s="20">
        <v>21.146999999999998</v>
      </c>
      <c r="G254" s="20">
        <v>21.303000000000001</v>
      </c>
      <c r="H254" s="58">
        <v>21.443999999999999</v>
      </c>
      <c r="I254" s="59">
        <f t="shared" si="156"/>
        <v>18.440235294117649</v>
      </c>
      <c r="J254" s="59">
        <f t="shared" si="157"/>
        <v>19.463558823529411</v>
      </c>
      <c r="K254" s="60">
        <v>15</v>
      </c>
      <c r="L254" s="61">
        <f t="shared" si="128"/>
        <v>2.9411764705882353E-2</v>
      </c>
      <c r="M254" s="20">
        <v>13.57</v>
      </c>
      <c r="N254" s="62">
        <v>16.37</v>
      </c>
      <c r="O254" s="20">
        <v>19.12</v>
      </c>
      <c r="P254" s="20">
        <v>21.25</v>
      </c>
      <c r="Q254" s="20">
        <v>22.78</v>
      </c>
      <c r="R254" s="63">
        <f t="shared" si="145"/>
        <v>10.430000000000003</v>
      </c>
      <c r="S254" s="64">
        <f t="shared" si="144"/>
        <v>-1.5634395670474928E-2</v>
      </c>
      <c r="T254" s="65">
        <f t="shared" si="138"/>
        <v>0.82895540623091013</v>
      </c>
      <c r="U254" s="65">
        <f t="shared" si="138"/>
        <v>0.85617154811715479</v>
      </c>
      <c r="V254" s="65">
        <f t="shared" si="146"/>
        <v>0.77035294117647068</v>
      </c>
      <c r="W254" s="65">
        <f t="shared" si="147"/>
        <v>0.71861281826163304</v>
      </c>
      <c r="X254" s="61">
        <f t="shared" si="158"/>
        <v>8.5217588910351097E-2</v>
      </c>
      <c r="Y254" s="66">
        <f t="shared" si="148"/>
        <v>3.6593029438777874E-2</v>
      </c>
      <c r="Z254" s="61">
        <f t="shared" si="149"/>
        <v>5.5494060302918015E-2</v>
      </c>
      <c r="AA254" s="67">
        <f t="shared" si="150"/>
        <v>18.440235294117649</v>
      </c>
      <c r="AB254" s="68">
        <f t="shared" si="151"/>
        <v>7.5259621258399467E-2</v>
      </c>
      <c r="AC254" s="69">
        <f t="shared" si="152"/>
        <v>0.12646519817456614</v>
      </c>
      <c r="AD254" s="70">
        <f>_xlfn.PERCENTILE.EXC(AC254:$AC$5675,0.5)</f>
        <v>8.6075617512623756E-2</v>
      </c>
      <c r="AE254" s="70">
        <f>_xlfn.PERCENTILE.EXC($AC254:AC$5675,0.35)</f>
        <v>4.9959800111717967E-2</v>
      </c>
      <c r="AF254" s="71">
        <f t="shared" si="140"/>
        <v>2.0190379792855252E-2</v>
      </c>
      <c r="AG254" s="70">
        <f t="shared" si="141"/>
        <v>-0.19198182511420461</v>
      </c>
      <c r="AH254" s="70">
        <f t="shared" si="142"/>
        <v>-0.23906962545163321</v>
      </c>
      <c r="AI254" s="61" t="str">
        <f t="shared" si="130"/>
        <v>Short VOL</v>
      </c>
      <c r="AJ254" s="68" t="str">
        <f t="shared" si="131"/>
        <v>Short VOL</v>
      </c>
      <c r="AK254" s="72" t="str">
        <f t="shared" si="132"/>
        <v>00631L</v>
      </c>
      <c r="AL254" s="73">
        <f t="shared" si="24"/>
        <v>1</v>
      </c>
      <c r="AM254" s="72" t="str">
        <f t="shared" si="135"/>
        <v>00631L</v>
      </c>
      <c r="AN254" s="73">
        <f t="shared" si="25"/>
        <v>1</v>
      </c>
      <c r="AO254" s="74" t="str">
        <f t="shared" si="129"/>
        <v>00631L</v>
      </c>
      <c r="AP254" s="20">
        <f t="shared" si="26"/>
        <v>1</v>
      </c>
      <c r="AQ254" s="74" t="str">
        <f t="shared" si="139"/>
        <v>00631L</v>
      </c>
      <c r="AR254" s="20">
        <f t="shared" si="28"/>
        <v>1</v>
      </c>
      <c r="AS254" s="74" t="str">
        <f t="shared" si="133"/>
        <v>00631L</v>
      </c>
      <c r="AT254" s="20">
        <f t="shared" si="30"/>
        <v>1</v>
      </c>
      <c r="AU254" s="74" t="str">
        <f t="shared" si="153"/>
        <v>00631L</v>
      </c>
      <c r="AV254" s="20">
        <f t="shared" si="32"/>
        <v>1</v>
      </c>
      <c r="AW254" s="74" t="str">
        <f t="shared" si="154"/>
        <v>00631L</v>
      </c>
      <c r="AX254" s="20">
        <f t="shared" si="155"/>
        <v>1</v>
      </c>
      <c r="AY254" s="20">
        <f t="shared" si="127"/>
        <v>0</v>
      </c>
      <c r="AZ254" s="57">
        <v>45937</v>
      </c>
      <c r="BA254" s="75">
        <v>61</v>
      </c>
      <c r="BB254" s="33">
        <v>60.05</v>
      </c>
      <c r="BC254" s="76">
        <f t="shared" si="136"/>
        <v>53.371666666666655</v>
      </c>
      <c r="BD254" s="76">
        <f t="shared" si="137"/>
        <v>53.56133333333333</v>
      </c>
      <c r="BE254" s="77">
        <f t="shared" si="143"/>
        <v>0.12512881366517833</v>
      </c>
      <c r="BF254" s="77">
        <f t="shared" si="134"/>
        <v>0.13888128251723889</v>
      </c>
    </row>
    <row r="255" spans="1:58" ht="15.75" customHeight="1" x14ac:dyDescent="0.4">
      <c r="A255" s="57">
        <v>45932</v>
      </c>
      <c r="B255" s="20">
        <v>17.841999999999999</v>
      </c>
      <c r="C255" s="20">
        <v>19.347999999999999</v>
      </c>
      <c r="D255" s="20">
        <v>19.893999999999998</v>
      </c>
      <c r="E255" s="20">
        <v>20.748000000000001</v>
      </c>
      <c r="F255" s="20">
        <v>21.199000000000002</v>
      </c>
      <c r="G255" s="20">
        <v>21.324999999999999</v>
      </c>
      <c r="H255" s="58">
        <v>21.475000000000001</v>
      </c>
      <c r="I255" s="59">
        <f t="shared" si="156"/>
        <v>18.506411764705881</v>
      </c>
      <c r="J255" s="59">
        <f t="shared" si="157"/>
        <v>19.588882352941177</v>
      </c>
      <c r="K255" s="60">
        <v>19</v>
      </c>
      <c r="L255" s="61">
        <f t="shared" si="128"/>
        <v>2.9411764705882353E-2</v>
      </c>
      <c r="M255" s="20">
        <v>13.79</v>
      </c>
      <c r="N255" s="62">
        <v>16.63</v>
      </c>
      <c r="O255" s="20">
        <v>18.89</v>
      </c>
      <c r="P255" s="20">
        <v>21.08</v>
      </c>
      <c r="Q255" s="20">
        <v>22.63</v>
      </c>
      <c r="R255" s="63">
        <f t="shared" si="145"/>
        <v>9.5500000000000007</v>
      </c>
      <c r="S255" s="64">
        <f t="shared" si="144"/>
        <v>2.0871700429711471E-2</v>
      </c>
      <c r="T255" s="65">
        <f t="shared" si="138"/>
        <v>0.82922429344558024</v>
      </c>
      <c r="U255" s="65">
        <f t="shared" si="138"/>
        <v>0.8803599788247749</v>
      </c>
      <c r="V255" s="65">
        <f t="shared" si="146"/>
        <v>0.78889943074003799</v>
      </c>
      <c r="W255" s="65">
        <f t="shared" si="147"/>
        <v>0.73486522315510383</v>
      </c>
      <c r="X255" s="61">
        <f t="shared" si="158"/>
        <v>8.4407577625826721E-2</v>
      </c>
      <c r="Y255" s="66">
        <f t="shared" si="148"/>
        <v>3.5039521881627157E-2</v>
      </c>
      <c r="Z255" s="61">
        <f t="shared" si="149"/>
        <v>5.8491651542072955E-2</v>
      </c>
      <c r="AA255" s="67">
        <f t="shared" si="150"/>
        <v>18.506411764705881</v>
      </c>
      <c r="AB255" s="68">
        <f t="shared" si="151"/>
        <v>7.2880336740829818E-2</v>
      </c>
      <c r="AC255" s="69">
        <f t="shared" si="152"/>
        <v>0.11283293834671569</v>
      </c>
      <c r="AD255" s="70">
        <f>_xlfn.PERCENTILE.EXC(AC255:$AC$5675,0.5)</f>
        <v>8.6058519793459562E-2</v>
      </c>
      <c r="AE255" s="70">
        <f>_xlfn.PERCENTILE.EXC($AC255:AC$5675,0.35)</f>
        <v>4.9938324047074246E-2</v>
      </c>
      <c r="AF255" s="71">
        <f t="shared" si="140"/>
        <v>2.0190379792855252E-2</v>
      </c>
      <c r="AG255" s="70">
        <f t="shared" si="141"/>
        <v>-0.19198182511420461</v>
      </c>
      <c r="AH255" s="70">
        <f t="shared" si="142"/>
        <v>-0.23906962545163321</v>
      </c>
      <c r="AI255" s="61" t="str">
        <f t="shared" si="130"/>
        <v>Short VOL</v>
      </c>
      <c r="AJ255" s="68" t="str">
        <f t="shared" si="131"/>
        <v>Short VOL</v>
      </c>
      <c r="AK255" s="72" t="str">
        <f t="shared" si="132"/>
        <v>00631L</v>
      </c>
      <c r="AL255" s="73">
        <f t="shared" si="24"/>
        <v>1</v>
      </c>
      <c r="AM255" s="72" t="str">
        <f t="shared" si="135"/>
        <v>00631L</v>
      </c>
      <c r="AN255" s="73">
        <f t="shared" si="25"/>
        <v>1</v>
      </c>
      <c r="AO255" s="74" t="str">
        <f t="shared" si="129"/>
        <v>00631L</v>
      </c>
      <c r="AP255" s="20">
        <f t="shared" si="26"/>
        <v>1</v>
      </c>
      <c r="AQ255" s="74" t="str">
        <f t="shared" si="139"/>
        <v>00631L</v>
      </c>
      <c r="AR255" s="20">
        <f t="shared" si="28"/>
        <v>1</v>
      </c>
      <c r="AS255" s="74" t="str">
        <f t="shared" si="133"/>
        <v>00631L</v>
      </c>
      <c r="AT255" s="20">
        <f t="shared" si="30"/>
        <v>1</v>
      </c>
      <c r="AU255" s="74" t="str">
        <f t="shared" si="153"/>
        <v>00631L</v>
      </c>
      <c r="AV255" s="20">
        <f t="shared" si="32"/>
        <v>1</v>
      </c>
      <c r="AW255" s="74" t="str">
        <f t="shared" si="154"/>
        <v>00631L</v>
      </c>
      <c r="AX255" s="20">
        <f t="shared" si="155"/>
        <v>1</v>
      </c>
      <c r="AY255" s="20">
        <f t="shared" si="127"/>
        <v>0</v>
      </c>
      <c r="AZ255" s="57">
        <v>45936</v>
      </c>
      <c r="BA255" s="75">
        <v>59.2</v>
      </c>
      <c r="BB255" s="33">
        <v>59.2</v>
      </c>
      <c r="BC255" s="76">
        <f t="shared" si="136"/>
        <v>53.194333333333333</v>
      </c>
      <c r="BD255" s="76">
        <f t="shared" si="137"/>
        <v>53.357499999999987</v>
      </c>
      <c r="BE255" s="77">
        <f t="shared" si="143"/>
        <v>0.11290049692009807</v>
      </c>
      <c r="BF255" s="77">
        <f t="shared" si="134"/>
        <v>0.10949725905449124</v>
      </c>
    </row>
    <row r="256" spans="1:58" ht="15.75" customHeight="1" x14ac:dyDescent="0.4">
      <c r="A256" s="57">
        <v>45931</v>
      </c>
      <c r="B256" s="20">
        <v>17.501000000000001</v>
      </c>
      <c r="C256" s="20">
        <v>19.149000000000001</v>
      </c>
      <c r="D256" s="20">
        <v>19.745999999999999</v>
      </c>
      <c r="E256" s="20">
        <v>20.625</v>
      </c>
      <c r="F256" s="20">
        <v>21.074999999999999</v>
      </c>
      <c r="G256" s="20">
        <v>21.199000000000002</v>
      </c>
      <c r="H256" s="58">
        <v>21.375</v>
      </c>
      <c r="I256" s="59">
        <f t="shared" si="156"/>
        <v>18.179588235294119</v>
      </c>
      <c r="J256" s="59">
        <f t="shared" si="157"/>
        <v>19.394823529411763</v>
      </c>
      <c r="K256" s="60">
        <v>20</v>
      </c>
      <c r="L256" s="61">
        <f t="shared" si="128"/>
        <v>2.9411764705882353E-2</v>
      </c>
      <c r="M256" s="20">
        <v>13.53</v>
      </c>
      <c r="N256" s="62">
        <v>16.29</v>
      </c>
      <c r="O256" s="20">
        <v>18.760000000000002</v>
      </c>
      <c r="P256" s="20">
        <v>20.97</v>
      </c>
      <c r="Q256" s="20">
        <v>22.42</v>
      </c>
      <c r="R256" s="63">
        <f t="shared" si="145"/>
        <v>9.9100000000000037</v>
      </c>
      <c r="S256" s="64">
        <f t="shared" si="144"/>
        <v>6.1425061425049205E-4</v>
      </c>
      <c r="T256" s="65">
        <f t="shared" si="138"/>
        <v>0.8305709023941068</v>
      </c>
      <c r="U256" s="65">
        <f t="shared" si="138"/>
        <v>0.86833688699360334</v>
      </c>
      <c r="V256" s="65">
        <f t="shared" si="146"/>
        <v>0.77682403433476399</v>
      </c>
      <c r="W256" s="65">
        <f t="shared" si="147"/>
        <v>0.72658340767172158</v>
      </c>
      <c r="X256" s="61">
        <f t="shared" si="158"/>
        <v>9.4166047654419729E-2</v>
      </c>
      <c r="Y256" s="66">
        <f t="shared" si="148"/>
        <v>3.6363636363636362E-2</v>
      </c>
      <c r="Z256" s="61">
        <f t="shared" si="149"/>
        <v>6.6846139658893272E-2</v>
      </c>
      <c r="AA256" s="67">
        <f t="shared" si="150"/>
        <v>18.179588235294119</v>
      </c>
      <c r="AB256" s="68">
        <f t="shared" si="151"/>
        <v>7.4340085942296019E-2</v>
      </c>
      <c r="AC256" s="69">
        <f t="shared" si="152"/>
        <v>0.11599682230166483</v>
      </c>
      <c r="AD256" s="70">
        <f>_xlfn.PERCENTILE.EXC(AC256:$AC$5675,0.5)</f>
        <v>8.6031772459543882E-2</v>
      </c>
      <c r="AE256" s="70">
        <f>_xlfn.PERCENTILE.EXC($AC256:AC$5675,0.35)</f>
        <v>4.9916065853098462E-2</v>
      </c>
      <c r="AF256" s="71">
        <f t="shared" si="140"/>
        <v>2.0190379792855252E-2</v>
      </c>
      <c r="AG256" s="70">
        <f t="shared" si="141"/>
        <v>-0.19198182511420461</v>
      </c>
      <c r="AH256" s="70">
        <f t="shared" si="142"/>
        <v>-0.23906962545163321</v>
      </c>
      <c r="AI256" s="61" t="str">
        <f t="shared" si="130"/>
        <v>Short VOL</v>
      </c>
      <c r="AJ256" s="68" t="str">
        <f t="shared" si="131"/>
        <v>Short VOL</v>
      </c>
      <c r="AK256" s="72" t="str">
        <f t="shared" si="132"/>
        <v>00631L</v>
      </c>
      <c r="AL256" s="73">
        <f t="shared" si="24"/>
        <v>1</v>
      </c>
      <c r="AM256" s="72" t="str">
        <f t="shared" si="135"/>
        <v>00631L</v>
      </c>
      <c r="AN256" s="73">
        <f t="shared" si="25"/>
        <v>1</v>
      </c>
      <c r="AO256" s="74" t="str">
        <f t="shared" si="129"/>
        <v>00631L</v>
      </c>
      <c r="AP256" s="20">
        <f t="shared" si="26"/>
        <v>1</v>
      </c>
      <c r="AQ256" s="74" t="str">
        <f t="shared" si="139"/>
        <v>00631L</v>
      </c>
      <c r="AR256" s="20">
        <f t="shared" si="28"/>
        <v>1</v>
      </c>
      <c r="AS256" s="74" t="str">
        <f t="shared" si="133"/>
        <v>00631L</v>
      </c>
      <c r="AT256" s="20">
        <f t="shared" si="30"/>
        <v>1</v>
      </c>
      <c r="AU256" s="74" t="str">
        <f t="shared" si="153"/>
        <v>00631L</v>
      </c>
      <c r="AV256" s="20">
        <f t="shared" si="32"/>
        <v>1</v>
      </c>
      <c r="AW256" s="74" t="str">
        <f t="shared" si="154"/>
        <v>00631L</v>
      </c>
      <c r="AX256" s="20">
        <f t="shared" si="155"/>
        <v>1</v>
      </c>
      <c r="AY256" s="20">
        <f t="shared" si="127"/>
        <v>0</v>
      </c>
      <c r="AZ256" s="57">
        <v>45932</v>
      </c>
      <c r="BA256" s="75">
        <v>59</v>
      </c>
      <c r="BB256" s="33">
        <v>58.1</v>
      </c>
      <c r="BC256" s="76">
        <f t="shared" si="136"/>
        <v>53.021833333333326</v>
      </c>
      <c r="BD256" s="76">
        <f t="shared" si="137"/>
        <v>53.190999999999995</v>
      </c>
      <c r="BE256" s="77">
        <f t="shared" si="143"/>
        <v>9.5775010923173337E-2</v>
      </c>
      <c r="BF256" s="77">
        <f t="shared" si="134"/>
        <v>0.10921020473388365</v>
      </c>
    </row>
    <row r="257" spans="1:58" ht="15.75" customHeight="1" x14ac:dyDescent="0.4">
      <c r="A257" s="57">
        <v>45930</v>
      </c>
      <c r="B257" s="20">
        <v>17.588000000000001</v>
      </c>
      <c r="C257" s="20">
        <v>19.248999999999999</v>
      </c>
      <c r="D257" s="20">
        <v>19.8</v>
      </c>
      <c r="E257" s="20">
        <v>20.689</v>
      </c>
      <c r="F257" s="20">
        <v>21.119</v>
      </c>
      <c r="G257" s="20">
        <v>21.231999999999999</v>
      </c>
      <c r="H257" s="58">
        <v>21.45</v>
      </c>
      <c r="I257" s="59">
        <f t="shared" si="156"/>
        <v>18.223088235294117</v>
      </c>
      <c r="J257" s="59">
        <f t="shared" si="157"/>
        <v>19.459676470588235</v>
      </c>
      <c r="K257" s="60">
        <v>21</v>
      </c>
      <c r="L257" s="61">
        <f t="shared" si="128"/>
        <v>2.9411764705882353E-2</v>
      </c>
      <c r="M257" s="20">
        <v>13.95</v>
      </c>
      <c r="N257" s="62">
        <v>16.28</v>
      </c>
      <c r="O257" s="20">
        <v>18.77</v>
      </c>
      <c r="P257" s="20">
        <v>20.95</v>
      </c>
      <c r="Q257" s="20">
        <v>22.33</v>
      </c>
      <c r="R257" s="63">
        <f t="shared" si="145"/>
        <v>9.4899999999999984</v>
      </c>
      <c r="S257" s="64">
        <f t="shared" si="144"/>
        <v>9.9255583126550955E-3</v>
      </c>
      <c r="T257" s="65">
        <f t="shared" si="138"/>
        <v>0.85687960687960674</v>
      </c>
      <c r="U257" s="65">
        <f t="shared" si="138"/>
        <v>0.86734150239744279</v>
      </c>
      <c r="V257" s="65">
        <f t="shared" si="146"/>
        <v>0.77708830548926022</v>
      </c>
      <c r="W257" s="65">
        <f t="shared" si="147"/>
        <v>0.7290640394088671</v>
      </c>
      <c r="X257" s="61">
        <f t="shared" si="158"/>
        <v>9.4439390493518183E-2</v>
      </c>
      <c r="Y257" s="66">
        <f t="shared" si="148"/>
        <v>3.6782831456329414E-2</v>
      </c>
      <c r="Z257" s="61">
        <f t="shared" si="149"/>
        <v>6.7858324523673116E-2</v>
      </c>
      <c r="AA257" s="67">
        <f t="shared" si="150"/>
        <v>18.223088235294117</v>
      </c>
      <c r="AB257" s="68">
        <f t="shared" si="151"/>
        <v>8.0343980343980326E-2</v>
      </c>
      <c r="AC257" s="69">
        <f t="shared" si="152"/>
        <v>0.11935431420725529</v>
      </c>
      <c r="AD257" s="70">
        <f>_xlfn.PERCENTILE.EXC(AC257:$AC$5675,0.5)</f>
        <v>8.6005025125628215E-2</v>
      </c>
      <c r="AE257" s="70">
        <f>_xlfn.PERCENTILE.EXC($AC257:AC$5675,0.35)</f>
        <v>4.9893807659122651E-2</v>
      </c>
      <c r="AF257" s="71">
        <f t="shared" si="140"/>
        <v>2.0190379792855252E-2</v>
      </c>
      <c r="AG257" s="70">
        <f t="shared" si="141"/>
        <v>-0.19198182511420461</v>
      </c>
      <c r="AH257" s="70">
        <f t="shared" si="142"/>
        <v>-0.23906962545163321</v>
      </c>
      <c r="AI257" s="61" t="str">
        <f t="shared" si="130"/>
        <v>Short VOL</v>
      </c>
      <c r="AJ257" s="68" t="str">
        <f t="shared" si="131"/>
        <v>Short VOL</v>
      </c>
      <c r="AK257" s="72" t="str">
        <f t="shared" si="132"/>
        <v>00631L</v>
      </c>
      <c r="AL257" s="73">
        <f t="shared" si="24"/>
        <v>1</v>
      </c>
      <c r="AM257" s="72" t="str">
        <f t="shared" si="135"/>
        <v>00631L</v>
      </c>
      <c r="AN257" s="73">
        <f t="shared" si="25"/>
        <v>1</v>
      </c>
      <c r="AO257" s="74" t="str">
        <f t="shared" si="129"/>
        <v>00631L</v>
      </c>
      <c r="AP257" s="20">
        <f t="shared" si="26"/>
        <v>1</v>
      </c>
      <c r="AQ257" s="74" t="str">
        <f t="shared" si="139"/>
        <v>00631L</v>
      </c>
      <c r="AR257" s="20">
        <f t="shared" si="28"/>
        <v>1</v>
      </c>
      <c r="AS257" s="74" t="str">
        <f t="shared" si="133"/>
        <v>00631L</v>
      </c>
      <c r="AT257" s="20">
        <f t="shared" si="30"/>
        <v>1</v>
      </c>
      <c r="AU257" s="74" t="str">
        <f t="shared" si="153"/>
        <v>00631L</v>
      </c>
      <c r="AV257" s="20">
        <f t="shared" si="32"/>
        <v>1</v>
      </c>
      <c r="AW257" s="74" t="str">
        <f t="shared" si="154"/>
        <v>00631L</v>
      </c>
      <c r="AX257" s="20">
        <f t="shared" si="155"/>
        <v>1</v>
      </c>
      <c r="AY257" s="20">
        <f t="shared" si="127"/>
        <v>0</v>
      </c>
      <c r="AZ257" s="57">
        <v>45931</v>
      </c>
      <c r="BA257" s="75">
        <v>57.9</v>
      </c>
      <c r="BB257" s="33">
        <v>57.8</v>
      </c>
      <c r="BC257" s="76">
        <f t="shared" si="136"/>
        <v>52.859333333333325</v>
      </c>
      <c r="BD257" s="76">
        <f t="shared" si="137"/>
        <v>53.018499999999996</v>
      </c>
      <c r="BE257" s="77">
        <f t="shared" si="143"/>
        <v>9.3468198615192649E-2</v>
      </c>
      <c r="BF257" s="77">
        <f t="shared" si="134"/>
        <v>9.2071635372558691E-2</v>
      </c>
    </row>
    <row r="258" spans="1:58" ht="15.75" customHeight="1" x14ac:dyDescent="0.4">
      <c r="A258" s="57">
        <v>45929</v>
      </c>
      <c r="B258" s="20">
        <v>17.747</v>
      </c>
      <c r="C258" s="20">
        <v>19.297000000000001</v>
      </c>
      <c r="D258" s="20">
        <v>19.849</v>
      </c>
      <c r="E258" s="20">
        <v>20.707999999999998</v>
      </c>
      <c r="F258" s="20">
        <v>21.2</v>
      </c>
      <c r="G258" s="20">
        <v>21.274999999999999</v>
      </c>
      <c r="H258" s="58">
        <v>21.460999999999999</v>
      </c>
      <c r="I258" s="59">
        <f t="shared" si="156"/>
        <v>18.294058823529411</v>
      </c>
      <c r="J258" s="59">
        <f t="shared" si="157"/>
        <v>19.491823529411764</v>
      </c>
      <c r="K258" s="60">
        <v>22</v>
      </c>
      <c r="L258" s="61">
        <f t="shared" si="128"/>
        <v>2.9411764705882353E-2</v>
      </c>
      <c r="M258" s="20">
        <v>13.51</v>
      </c>
      <c r="N258" s="62">
        <v>16.12</v>
      </c>
      <c r="O258" s="20">
        <v>18.760000000000002</v>
      </c>
      <c r="P258" s="20">
        <v>20.98</v>
      </c>
      <c r="Q258" s="20">
        <v>22.37</v>
      </c>
      <c r="R258" s="63">
        <f t="shared" si="145"/>
        <v>10.11</v>
      </c>
      <c r="S258" s="64">
        <f t="shared" si="144"/>
        <v>-3.7037037037036889E-2</v>
      </c>
      <c r="T258" s="65">
        <f t="shared" si="138"/>
        <v>0.83808933002481378</v>
      </c>
      <c r="U258" s="65">
        <f t="shared" si="138"/>
        <v>0.85927505330490406</v>
      </c>
      <c r="V258" s="65">
        <f t="shared" si="146"/>
        <v>0.76835081029551955</v>
      </c>
      <c r="W258" s="65">
        <f t="shared" si="147"/>
        <v>0.72060795708538217</v>
      </c>
      <c r="X258" s="61">
        <f t="shared" si="158"/>
        <v>8.7338705133262001E-2</v>
      </c>
      <c r="Y258" s="66">
        <f t="shared" si="148"/>
        <v>3.6362758354259235E-2</v>
      </c>
      <c r="Z258" s="61">
        <f t="shared" si="149"/>
        <v>6.5472879334017145E-2</v>
      </c>
      <c r="AA258" s="67">
        <f t="shared" si="150"/>
        <v>18.294058823529411</v>
      </c>
      <c r="AB258" s="68">
        <f t="shared" si="151"/>
        <v>0.10093052109181135</v>
      </c>
      <c r="AC258" s="69">
        <f t="shared" si="152"/>
        <v>0.13486717267552173</v>
      </c>
      <c r="AD258" s="70">
        <f>_xlfn.PERCENTILE.EXC(AC258:$AC$5675,0.5)</f>
        <v>8.5941443860524103E-2</v>
      </c>
      <c r="AE258" s="70">
        <f>_xlfn.PERCENTILE.EXC($AC258:AC$5675,0.35)</f>
        <v>4.9863583427857738E-2</v>
      </c>
      <c r="AF258" s="71">
        <f t="shared" si="140"/>
        <v>2.0190379792855252E-2</v>
      </c>
      <c r="AG258" s="70">
        <f t="shared" si="141"/>
        <v>-0.19198182511420461</v>
      </c>
      <c r="AH258" s="70">
        <f t="shared" si="142"/>
        <v>-0.23906962545163321</v>
      </c>
      <c r="AI258" s="61" t="str">
        <f t="shared" si="130"/>
        <v>Short VOL</v>
      </c>
      <c r="AJ258" s="68" t="str">
        <f t="shared" si="131"/>
        <v>Short VOL</v>
      </c>
      <c r="AK258" s="72" t="str">
        <f t="shared" si="132"/>
        <v>00631L</v>
      </c>
      <c r="AL258" s="73">
        <f t="shared" si="24"/>
        <v>1</v>
      </c>
      <c r="AM258" s="72" t="str">
        <f t="shared" si="135"/>
        <v>00631L</v>
      </c>
      <c r="AN258" s="73">
        <f t="shared" si="25"/>
        <v>1</v>
      </c>
      <c r="AO258" s="74" t="str">
        <f t="shared" si="129"/>
        <v>00631L</v>
      </c>
      <c r="AP258" s="20">
        <f t="shared" si="26"/>
        <v>1</v>
      </c>
      <c r="AQ258" s="74" t="str">
        <f t="shared" si="139"/>
        <v>00631L</v>
      </c>
      <c r="AR258" s="20">
        <f t="shared" si="28"/>
        <v>1</v>
      </c>
      <c r="AS258" s="74" t="str">
        <f t="shared" si="133"/>
        <v>00631L</v>
      </c>
      <c r="AT258" s="20">
        <f t="shared" si="30"/>
        <v>1</v>
      </c>
      <c r="AU258" s="74" t="str">
        <f t="shared" si="153"/>
        <v>00631L</v>
      </c>
      <c r="AV258" s="20">
        <f t="shared" si="32"/>
        <v>1</v>
      </c>
      <c r="AW258" s="74" t="str">
        <f t="shared" si="154"/>
        <v>00631L</v>
      </c>
      <c r="AX258" s="20">
        <f t="shared" si="155"/>
        <v>1</v>
      </c>
      <c r="AY258" s="20">
        <f t="shared" si="127"/>
        <v>0</v>
      </c>
      <c r="AZ258" s="57">
        <v>45930</v>
      </c>
      <c r="BA258" s="75">
        <v>57.55</v>
      </c>
      <c r="BB258" s="33">
        <v>57.25</v>
      </c>
      <c r="BC258" s="76">
        <f t="shared" si="136"/>
        <v>52.705500000000001</v>
      </c>
      <c r="BD258" s="76">
        <f t="shared" si="137"/>
        <v>52.855166666666655</v>
      </c>
      <c r="BE258" s="77">
        <f t="shared" si="143"/>
        <v>8.6224397833243191E-2</v>
      </c>
      <c r="BF258" s="77">
        <f t="shared" si="134"/>
        <v>8.8824492086866505E-2</v>
      </c>
    </row>
    <row r="259" spans="1:58" ht="15.75" customHeight="1" x14ac:dyDescent="0.4">
      <c r="A259" s="57">
        <v>45925</v>
      </c>
      <c r="B259" s="20">
        <v>18.332999999999998</v>
      </c>
      <c r="C259" s="20">
        <v>19.713000000000001</v>
      </c>
      <c r="D259" s="20">
        <v>20.196999999999999</v>
      </c>
      <c r="E259" s="20">
        <v>21.088999999999999</v>
      </c>
      <c r="F259" s="20">
        <v>21.5</v>
      </c>
      <c r="G259" s="20">
        <v>21.622</v>
      </c>
      <c r="H259" s="58">
        <v>21.725999999999999</v>
      </c>
      <c r="I259" s="59">
        <f t="shared" si="156"/>
        <v>18.657705882352939</v>
      </c>
      <c r="J259" s="59">
        <f t="shared" si="157"/>
        <v>19.826882352941176</v>
      </c>
      <c r="K259" s="60">
        <v>26</v>
      </c>
      <c r="L259" s="61">
        <f t="shared" si="128"/>
        <v>2.9411764705882353E-2</v>
      </c>
      <c r="M259" s="20">
        <v>14.17</v>
      </c>
      <c r="N259" s="62">
        <v>16.739999999999998</v>
      </c>
      <c r="O259" s="20">
        <v>19.46</v>
      </c>
      <c r="P259" s="20">
        <v>21.38</v>
      </c>
      <c r="Q259" s="20">
        <v>22.57</v>
      </c>
      <c r="R259" s="63">
        <f t="shared" si="145"/>
        <v>9.9300000000000068</v>
      </c>
      <c r="S259" s="64">
        <f t="shared" si="144"/>
        <v>3.4610630407910924E-2</v>
      </c>
      <c r="T259" s="65">
        <f t="shared" si="138"/>
        <v>0.84647550776583047</v>
      </c>
      <c r="U259" s="65">
        <f t="shared" si="138"/>
        <v>0.86022610483042128</v>
      </c>
      <c r="V259" s="65">
        <f t="shared" si="146"/>
        <v>0.78297474275023382</v>
      </c>
      <c r="W259" s="65">
        <f t="shared" si="147"/>
        <v>0.74169251218431542</v>
      </c>
      <c r="X259" s="61">
        <f t="shared" si="158"/>
        <v>7.5274095892652743E-2</v>
      </c>
      <c r="Y259" s="66">
        <f t="shared" si="148"/>
        <v>3.020532030916594E-2</v>
      </c>
      <c r="Z259" s="61">
        <f t="shared" si="149"/>
        <v>6.2664535391464285E-2</v>
      </c>
      <c r="AA259" s="67">
        <f t="shared" si="150"/>
        <v>18.657705882352939</v>
      </c>
      <c r="AB259" s="68">
        <f t="shared" si="151"/>
        <v>9.5161290322580652E-2</v>
      </c>
      <c r="AC259" s="69">
        <f t="shared" si="152"/>
        <v>0.11455829643685429</v>
      </c>
      <c r="AD259" s="70">
        <f>_xlfn.PERCENTILE.EXC(AC259:$AC$5675,0.5)</f>
        <v>8.5877862595420004E-2</v>
      </c>
      <c r="AE259" s="70">
        <f>_xlfn.PERCENTILE.EXC($AC259:AC$5675,0.35)</f>
        <v>4.9833359196592819E-2</v>
      </c>
      <c r="AF259" s="71">
        <f t="shared" si="140"/>
        <v>2.0190379792855252E-2</v>
      </c>
      <c r="AG259" s="70">
        <f t="shared" si="141"/>
        <v>-0.19198182511420461</v>
      </c>
      <c r="AH259" s="70">
        <f t="shared" si="142"/>
        <v>-0.23906962545163321</v>
      </c>
      <c r="AI259" s="61" t="str">
        <f t="shared" si="130"/>
        <v>Short VOL</v>
      </c>
      <c r="AJ259" s="68" t="str">
        <f t="shared" si="131"/>
        <v>Short VOL</v>
      </c>
      <c r="AK259" s="72" t="str">
        <f t="shared" si="132"/>
        <v>00631L</v>
      </c>
      <c r="AL259" s="73">
        <f t="shared" si="24"/>
        <v>1</v>
      </c>
      <c r="AM259" s="72" t="str">
        <f t="shared" si="135"/>
        <v>00631L</v>
      </c>
      <c r="AN259" s="73">
        <f t="shared" si="25"/>
        <v>1</v>
      </c>
      <c r="AO259" s="74" t="str">
        <f t="shared" si="129"/>
        <v>00631L</v>
      </c>
      <c r="AP259" s="20">
        <f t="shared" si="26"/>
        <v>1</v>
      </c>
      <c r="AQ259" s="74" t="str">
        <f t="shared" si="139"/>
        <v>00631L</v>
      </c>
      <c r="AR259" s="20">
        <f t="shared" si="28"/>
        <v>1</v>
      </c>
      <c r="AS259" s="74" t="str">
        <f t="shared" si="133"/>
        <v>00631L</v>
      </c>
      <c r="AT259" s="20">
        <f t="shared" si="30"/>
        <v>1</v>
      </c>
      <c r="AU259" s="74" t="str">
        <f t="shared" si="153"/>
        <v>00631L</v>
      </c>
      <c r="AV259" s="20">
        <f t="shared" si="32"/>
        <v>1</v>
      </c>
      <c r="AW259" s="74" t="str">
        <f t="shared" si="154"/>
        <v>00631L</v>
      </c>
      <c r="AX259" s="20">
        <f t="shared" si="155"/>
        <v>1</v>
      </c>
      <c r="AY259" s="20">
        <f t="shared" ref="AY259:AY322" si="159">IF(AP259=1,0,1)</f>
        <v>0</v>
      </c>
      <c r="AZ259" s="57">
        <v>45929</v>
      </c>
      <c r="BA259" s="75">
        <v>57.9</v>
      </c>
      <c r="BB259" s="33">
        <v>58.2</v>
      </c>
      <c r="BC259" s="76">
        <f t="shared" si="136"/>
        <v>52.565666666666665</v>
      </c>
      <c r="BD259" s="76">
        <f t="shared" si="137"/>
        <v>52.716333333333331</v>
      </c>
      <c r="BE259" s="77">
        <f t="shared" si="143"/>
        <v>0.10718656664362679</v>
      </c>
      <c r="BF259" s="77">
        <f t="shared" si="134"/>
        <v>9.8331320463613439E-2</v>
      </c>
    </row>
    <row r="260" spans="1:58" ht="15.75" customHeight="1" x14ac:dyDescent="0.4">
      <c r="A260" s="57">
        <v>45924</v>
      </c>
      <c r="B260" s="20">
        <v>18.041</v>
      </c>
      <c r="C260" s="20">
        <v>19.524999999999999</v>
      </c>
      <c r="D260" s="20">
        <v>20.053999999999998</v>
      </c>
      <c r="E260" s="20">
        <v>20.988</v>
      </c>
      <c r="F260" s="20">
        <v>21.448</v>
      </c>
      <c r="G260" s="20">
        <v>21.55</v>
      </c>
      <c r="H260" s="58">
        <v>21.65</v>
      </c>
      <c r="I260" s="59">
        <f t="shared" si="156"/>
        <v>18.346529411764706</v>
      </c>
      <c r="J260" s="59">
        <f t="shared" si="157"/>
        <v>19.633911764705882</v>
      </c>
      <c r="K260" s="60">
        <v>27</v>
      </c>
      <c r="L260" s="61">
        <f t="shared" ref="L260:L323" si="160">IF(K261&lt;&gt;0,L261,1/K260)</f>
        <v>2.9411764705882353E-2</v>
      </c>
      <c r="M260" s="20">
        <v>13.39</v>
      </c>
      <c r="N260" s="62">
        <v>16.18</v>
      </c>
      <c r="O260" s="20">
        <v>19.14</v>
      </c>
      <c r="P260" s="20">
        <v>21.21</v>
      </c>
      <c r="Q260" s="20">
        <v>22.53</v>
      </c>
      <c r="R260" s="63">
        <f t="shared" si="145"/>
        <v>10.780000000000001</v>
      </c>
      <c r="S260" s="64">
        <f t="shared" si="144"/>
        <v>-2.764423076923082E-2</v>
      </c>
      <c r="T260" s="65">
        <f t="shared" si="138"/>
        <v>0.82756489493201491</v>
      </c>
      <c r="U260" s="65">
        <f t="shared" si="138"/>
        <v>0.84535005224660398</v>
      </c>
      <c r="V260" s="65">
        <f t="shared" si="146"/>
        <v>0.7628477133427628</v>
      </c>
      <c r="W260" s="65">
        <f t="shared" si="147"/>
        <v>0.71815357301375937</v>
      </c>
      <c r="X260" s="61">
        <f t="shared" si="158"/>
        <v>8.225708109306569E-2</v>
      </c>
      <c r="Y260" s="66">
        <f t="shared" si="148"/>
        <v>3.1541833428625835E-2</v>
      </c>
      <c r="Z260" s="61">
        <f t="shared" si="149"/>
        <v>7.017034797413195E-2</v>
      </c>
      <c r="AA260" s="67">
        <f t="shared" si="150"/>
        <v>18.346529411764706</v>
      </c>
      <c r="AB260" s="68">
        <f t="shared" si="151"/>
        <v>0.11501854140914713</v>
      </c>
      <c r="AC260" s="69">
        <f t="shared" si="152"/>
        <v>0.13390169417581624</v>
      </c>
      <c r="AD260" s="70">
        <f>_xlfn.PERCENTILE.EXC(AC260:$AC$5675,0.5)</f>
        <v>8.5877593007747152E-2</v>
      </c>
      <c r="AE260" s="70">
        <f>_xlfn.PERCENTILE.EXC($AC260:AC$5675,0.35)</f>
        <v>4.9806465832577231E-2</v>
      </c>
      <c r="AF260" s="71">
        <f t="shared" si="140"/>
        <v>2.0190379792855252E-2</v>
      </c>
      <c r="AG260" s="70">
        <f t="shared" si="141"/>
        <v>-0.19198182511420461</v>
      </c>
      <c r="AH260" s="70">
        <f t="shared" si="142"/>
        <v>-0.23906962545163321</v>
      </c>
      <c r="AI260" s="61" t="str">
        <f t="shared" si="130"/>
        <v>Short VOL</v>
      </c>
      <c r="AJ260" s="68" t="str">
        <f t="shared" si="131"/>
        <v>Short VOL</v>
      </c>
      <c r="AK260" s="72" t="str">
        <f t="shared" si="132"/>
        <v>00631L</v>
      </c>
      <c r="AL260" s="73">
        <f t="shared" ref="AL260:AL514" si="161">IF(AK260="00631L",1,0)</f>
        <v>1</v>
      </c>
      <c r="AM260" s="72" t="str">
        <f t="shared" si="135"/>
        <v>00631L</v>
      </c>
      <c r="AN260" s="73">
        <f t="shared" ref="AN260:AN514" si="162">IF(AM260="00631L",1,0)</f>
        <v>1</v>
      </c>
      <c r="AO260" s="74" t="str">
        <f t="shared" ref="AO260:AO323" si="163">IF(AC260&gt;AF260,"00631L",IF(AC260&lt;AH260,"00631L",IF(AC260&lt;AG260,AO261,"00635U")))</f>
        <v>00631L</v>
      </c>
      <c r="AP260" s="20">
        <f t="shared" ref="AP260:AP514" si="164">IF(AO260="00631L",1,0)</f>
        <v>1</v>
      </c>
      <c r="AQ260" s="74" t="str">
        <f t="shared" si="139"/>
        <v>00631L</v>
      </c>
      <c r="AR260" s="20">
        <f t="shared" ref="AR260:AR514" si="165">IF(AQ260="00631L",1,0)</f>
        <v>1</v>
      </c>
      <c r="AS260" s="74" t="str">
        <f t="shared" si="133"/>
        <v>00631L</v>
      </c>
      <c r="AT260" s="20">
        <f t="shared" ref="AT260:AT514" si="166">IF(AS260="00631L",1,0)</f>
        <v>1</v>
      </c>
      <c r="AU260" s="74" t="str">
        <f t="shared" si="153"/>
        <v>00631L</v>
      </c>
      <c r="AV260" s="20">
        <f t="shared" ref="AV260:AV514" si="167">IF(AU260="00631L",1,0)</f>
        <v>1</v>
      </c>
      <c r="AW260" s="74" t="str">
        <f t="shared" si="154"/>
        <v>00631L</v>
      </c>
      <c r="AX260" s="20">
        <f t="shared" si="155"/>
        <v>1</v>
      </c>
      <c r="AY260" s="20">
        <f t="shared" si="159"/>
        <v>0</v>
      </c>
      <c r="AZ260" s="57">
        <v>45925</v>
      </c>
      <c r="BA260" s="75">
        <v>58.35</v>
      </c>
      <c r="BB260" s="33">
        <v>58.4</v>
      </c>
      <c r="BC260" s="76">
        <f t="shared" si="136"/>
        <v>52.417666666666676</v>
      </c>
      <c r="BD260" s="76">
        <f t="shared" si="137"/>
        <v>52.56816666666667</v>
      </c>
      <c r="BE260" s="77">
        <f t="shared" si="143"/>
        <v>0.11412818833344969</v>
      </c>
      <c r="BF260" s="77">
        <f t="shared" si="134"/>
        <v>0.1099873497585674</v>
      </c>
    </row>
    <row r="261" spans="1:58" ht="15.75" customHeight="1" x14ac:dyDescent="0.4">
      <c r="A261" s="57">
        <v>45923</v>
      </c>
      <c r="B261" s="20">
        <v>18.34</v>
      </c>
      <c r="C261" s="20">
        <v>19.707999999999998</v>
      </c>
      <c r="D261" s="20">
        <v>20.225000000000001</v>
      </c>
      <c r="E261" s="20">
        <v>21.125</v>
      </c>
      <c r="F261" s="20">
        <v>21.582000000000001</v>
      </c>
      <c r="G261" s="20">
        <v>21.625</v>
      </c>
      <c r="H261" s="58">
        <v>21.725000000000001</v>
      </c>
      <c r="I261" s="59">
        <f t="shared" si="156"/>
        <v>18.581411764705884</v>
      </c>
      <c r="J261" s="59">
        <f t="shared" si="157"/>
        <v>19.799235294117647</v>
      </c>
      <c r="K261" s="60">
        <v>28</v>
      </c>
      <c r="L261" s="61">
        <f t="shared" si="160"/>
        <v>2.9411764705882353E-2</v>
      </c>
      <c r="M261" s="20">
        <v>14.67</v>
      </c>
      <c r="N261" s="62">
        <v>16.64</v>
      </c>
      <c r="O261" s="20">
        <v>19.440000000000001</v>
      </c>
      <c r="P261" s="20">
        <v>21.45</v>
      </c>
      <c r="Q261" s="20">
        <v>22.65</v>
      </c>
      <c r="R261" s="63">
        <f t="shared" si="145"/>
        <v>9.5799999999999983</v>
      </c>
      <c r="S261" s="64">
        <f t="shared" si="144"/>
        <v>3.3540372670807395E-2</v>
      </c>
      <c r="T261" s="65">
        <f t="shared" si="138"/>
        <v>0.88161057692307687</v>
      </c>
      <c r="U261" s="65">
        <f t="shared" si="138"/>
        <v>0.8559670781893004</v>
      </c>
      <c r="V261" s="65">
        <f t="shared" si="146"/>
        <v>0.77575757575757576</v>
      </c>
      <c r="W261" s="65">
        <f t="shared" si="147"/>
        <v>0.73465783664459172</v>
      </c>
      <c r="X261" s="61">
        <f t="shared" si="158"/>
        <v>7.4591057797164587E-2</v>
      </c>
      <c r="Y261" s="66">
        <f t="shared" si="148"/>
        <v>2.8402366863905393E-2</v>
      </c>
      <c r="Z261" s="61">
        <f t="shared" si="149"/>
        <v>6.5539881728735788E-2</v>
      </c>
      <c r="AA261" s="67">
        <f t="shared" si="150"/>
        <v>18.581411764705884</v>
      </c>
      <c r="AB261" s="68">
        <f t="shared" si="151"/>
        <v>0.10216346153846149</v>
      </c>
      <c r="AC261" s="69">
        <f t="shared" si="152"/>
        <v>0.11667138009049778</v>
      </c>
      <c r="AD261" s="70">
        <f>_xlfn.PERCENTILE.EXC(AC261:$AC$5675,0.5)</f>
        <v>8.58773234200743E-2</v>
      </c>
      <c r="AE261" s="70">
        <f>_xlfn.PERCENTILE.EXC($AC261:AC$5675,0.35)</f>
        <v>4.9799557672057675E-2</v>
      </c>
      <c r="AF261" s="71">
        <f t="shared" si="140"/>
        <v>2.0190379792855252E-2</v>
      </c>
      <c r="AG261" s="70">
        <f t="shared" si="141"/>
        <v>-0.19198182511420461</v>
      </c>
      <c r="AH261" s="70">
        <f t="shared" si="142"/>
        <v>-0.23906962545163321</v>
      </c>
      <c r="AI261" s="61" t="str">
        <f t="shared" ref="AI261:AI324" si="168">IF(AC261&gt;AD261,"Short VOL","Safety")</f>
        <v>Short VOL</v>
      </c>
      <c r="AJ261" s="68" t="str">
        <f t="shared" si="131"/>
        <v>Short VOL</v>
      </c>
      <c r="AK261" s="72" t="str">
        <f t="shared" ref="AK261:AK324" si="169">IF(AO261 = "00631L","00631L",IF(AS261 = "00631L","00631L","00635U"))</f>
        <v>00631L</v>
      </c>
      <c r="AL261" s="73">
        <f t="shared" si="161"/>
        <v>1</v>
      </c>
      <c r="AM261" s="72" t="str">
        <f t="shared" si="135"/>
        <v>00631L</v>
      </c>
      <c r="AN261" s="73">
        <f t="shared" si="162"/>
        <v>1</v>
      </c>
      <c r="AO261" s="74" t="str">
        <f t="shared" si="163"/>
        <v>00631L</v>
      </c>
      <c r="AP261" s="20">
        <f t="shared" si="164"/>
        <v>1</v>
      </c>
      <c r="AQ261" s="74" t="str">
        <f t="shared" si="139"/>
        <v>00631L</v>
      </c>
      <c r="AR261" s="20">
        <f t="shared" si="165"/>
        <v>1</v>
      </c>
      <c r="AS261" s="74" t="str">
        <f t="shared" ref="AS261:AS324" si="170">IF(BA261&gt;BD261,IF(BF261&lt;0.2,"00631L","00635U"),"00635U")</f>
        <v>00631L</v>
      </c>
      <c r="AT261" s="20">
        <f t="shared" si="166"/>
        <v>1</v>
      </c>
      <c r="AU261" s="74" t="str">
        <f t="shared" si="153"/>
        <v>00631L</v>
      </c>
      <c r="AV261" s="20">
        <f t="shared" si="167"/>
        <v>1</v>
      </c>
      <c r="AW261" s="74" t="str">
        <f t="shared" si="154"/>
        <v>00631L</v>
      </c>
      <c r="AX261" s="20">
        <f t="shared" si="155"/>
        <v>1</v>
      </c>
      <c r="AY261" s="20">
        <f t="shared" si="159"/>
        <v>0</v>
      </c>
      <c r="AZ261" s="57">
        <v>45924</v>
      </c>
      <c r="BA261" s="75">
        <v>58.7</v>
      </c>
      <c r="BB261" s="33">
        <v>58.45</v>
      </c>
      <c r="BC261" s="76">
        <f t="shared" si="136"/>
        <v>52.255166666666675</v>
      </c>
      <c r="BD261" s="76">
        <f t="shared" si="137"/>
        <v>52.422666666666679</v>
      </c>
      <c r="BE261" s="77">
        <f t="shared" si="143"/>
        <v>0.11854968089279835</v>
      </c>
      <c r="BF261" s="77">
        <f t="shared" ref="BF261:BF324" si="171">(BA261-BD261)/BD261</f>
        <v>0.11974463972327472</v>
      </c>
    </row>
    <row r="262" spans="1:58" ht="15.75" customHeight="1" x14ac:dyDescent="0.4">
      <c r="A262" s="57">
        <v>45922</v>
      </c>
      <c r="B262" s="20">
        <v>18.047999999999998</v>
      </c>
      <c r="C262" s="20">
        <v>19.533999999999999</v>
      </c>
      <c r="D262" s="20">
        <v>20.065999999999999</v>
      </c>
      <c r="E262" s="20">
        <v>21.024999999999999</v>
      </c>
      <c r="F262" s="20">
        <v>21.445</v>
      </c>
      <c r="G262" s="20">
        <v>21.524999999999999</v>
      </c>
      <c r="H262" s="58">
        <v>21.625</v>
      </c>
      <c r="I262" s="59">
        <f t="shared" si="156"/>
        <v>18.266529411764704</v>
      </c>
      <c r="J262" s="59">
        <f t="shared" si="157"/>
        <v>19.612235294117646</v>
      </c>
      <c r="K262" s="60">
        <v>29</v>
      </c>
      <c r="L262" s="61">
        <f t="shared" si="160"/>
        <v>2.9411764705882353E-2</v>
      </c>
      <c r="M262" s="20">
        <v>14.25</v>
      </c>
      <c r="N262" s="62">
        <v>16.100000000000001</v>
      </c>
      <c r="O262" s="20">
        <v>18.95</v>
      </c>
      <c r="P262" s="20">
        <v>21.1</v>
      </c>
      <c r="Q262" s="20">
        <v>22.38</v>
      </c>
      <c r="R262" s="63">
        <f t="shared" si="145"/>
        <v>9.6999999999999957</v>
      </c>
      <c r="S262" s="64">
        <f t="shared" si="144"/>
        <v>4.2071197411003375E-2</v>
      </c>
      <c r="T262" s="65">
        <f t="shared" si="138"/>
        <v>0.8850931677018633</v>
      </c>
      <c r="U262" s="65">
        <f t="shared" si="138"/>
        <v>0.849604221635884</v>
      </c>
      <c r="V262" s="65">
        <f t="shared" si="146"/>
        <v>0.76303317535545023</v>
      </c>
      <c r="W262" s="65">
        <f t="shared" si="147"/>
        <v>0.71939231456657737</v>
      </c>
      <c r="X262" s="61">
        <f t="shared" si="158"/>
        <v>8.2335992907801456E-2</v>
      </c>
      <c r="Y262" s="66">
        <f t="shared" si="148"/>
        <v>2.8537455410225992E-2</v>
      </c>
      <c r="Z262" s="61">
        <f t="shared" si="149"/>
        <v>7.367058361323027E-2</v>
      </c>
      <c r="AA262" s="67">
        <f t="shared" si="150"/>
        <v>18.266529411764704</v>
      </c>
      <c r="AB262" s="68">
        <f t="shared" si="151"/>
        <v>0.12099378881987558</v>
      </c>
      <c r="AC262" s="69">
        <f t="shared" si="152"/>
        <v>0.13456704420898774</v>
      </c>
      <c r="AD262" s="70">
        <f>_xlfn.PERCENTILE.EXC(AC262:$AC$5675,0.5)</f>
        <v>8.5852674448890692E-2</v>
      </c>
      <c r="AE262" s="70">
        <f>_xlfn.PERCENTILE.EXC($AC262:AC$5675,0.35)</f>
        <v>4.9792649511538105E-2</v>
      </c>
      <c r="AF262" s="71">
        <f t="shared" si="140"/>
        <v>2.0190379792855252E-2</v>
      </c>
      <c r="AG262" s="70">
        <f t="shared" si="141"/>
        <v>-0.19198182511420461</v>
      </c>
      <c r="AH262" s="70">
        <f t="shared" si="142"/>
        <v>-0.23906962545163321</v>
      </c>
      <c r="AI262" s="61" t="str">
        <f t="shared" si="168"/>
        <v>Short VOL</v>
      </c>
      <c r="AJ262" s="68" t="str">
        <f t="shared" si="131"/>
        <v>Short VOL</v>
      </c>
      <c r="AK262" s="72" t="str">
        <f t="shared" si="169"/>
        <v>00631L</v>
      </c>
      <c r="AL262" s="73">
        <f t="shared" si="161"/>
        <v>1</v>
      </c>
      <c r="AM262" s="72" t="str">
        <f t="shared" ref="AM262:AM325" si="172">IF(AO262&lt;&gt;AQ262,AM263,AO262)</f>
        <v>00631L</v>
      </c>
      <c r="AN262" s="73">
        <f t="shared" si="162"/>
        <v>1</v>
      </c>
      <c r="AO262" s="74" t="str">
        <f t="shared" si="163"/>
        <v>00631L</v>
      </c>
      <c r="AP262" s="20">
        <f t="shared" si="164"/>
        <v>1</v>
      </c>
      <c r="AQ262" s="74" t="str">
        <f t="shared" si="139"/>
        <v>00631L</v>
      </c>
      <c r="AR262" s="20">
        <f t="shared" si="165"/>
        <v>1</v>
      </c>
      <c r="AS262" s="74" t="str">
        <f t="shared" si="170"/>
        <v>00631L</v>
      </c>
      <c r="AT262" s="20">
        <f t="shared" si="166"/>
        <v>1</v>
      </c>
      <c r="AU262" s="74" t="str">
        <f t="shared" si="153"/>
        <v>00631L</v>
      </c>
      <c r="AV262" s="20">
        <f t="shared" si="167"/>
        <v>1</v>
      </c>
      <c r="AW262" s="74" t="str">
        <f t="shared" si="154"/>
        <v>00631L</v>
      </c>
      <c r="AX262" s="20">
        <f t="shared" si="155"/>
        <v>1</v>
      </c>
      <c r="AY262" s="20">
        <f t="shared" si="159"/>
        <v>0</v>
      </c>
      <c r="AZ262" s="57">
        <v>45923</v>
      </c>
      <c r="BA262" s="75">
        <v>57.85</v>
      </c>
      <c r="BB262" s="33">
        <v>57.4</v>
      </c>
      <c r="BC262" s="76">
        <f t="shared" ref="BC262:BC325" si="173">AVERAGE(BB262:BB321)</f>
        <v>52.091666666666669</v>
      </c>
      <c r="BD262" s="76">
        <f t="shared" ref="BD262:BD325" si="174">AVERAGE(BA262,BB262:BB320)</f>
        <v>52.245166666666677</v>
      </c>
      <c r="BE262" s="77">
        <f t="shared" si="143"/>
        <v>0.10190369540873453</v>
      </c>
      <c r="BF262" s="77">
        <f t="shared" si="171"/>
        <v>0.10727946125797902</v>
      </c>
    </row>
    <row r="263" spans="1:58" ht="15.75" customHeight="1" x14ac:dyDescent="0.4">
      <c r="A263" s="57">
        <v>45919</v>
      </c>
      <c r="B263" s="20">
        <v>17.718</v>
      </c>
      <c r="C263" s="20">
        <v>19.283000000000001</v>
      </c>
      <c r="D263" s="20">
        <v>19.899999999999999</v>
      </c>
      <c r="E263" s="20">
        <v>20.85</v>
      </c>
      <c r="F263" s="20">
        <v>21.254000000000001</v>
      </c>
      <c r="G263" s="20">
        <v>21.35</v>
      </c>
      <c r="H263" s="58">
        <v>21.5</v>
      </c>
      <c r="I263" s="59">
        <f t="shared" si="156"/>
        <v>17.810058823529413</v>
      </c>
      <c r="J263" s="59">
        <f t="shared" si="157"/>
        <v>19.319294117647061</v>
      </c>
      <c r="K263" s="60">
        <v>32</v>
      </c>
      <c r="L263" s="61">
        <f t="shared" si="160"/>
        <v>2.9411764705882353E-2</v>
      </c>
      <c r="M263" s="20">
        <v>12.41</v>
      </c>
      <c r="N263" s="62">
        <v>15.45</v>
      </c>
      <c r="O263" s="20">
        <v>18.48</v>
      </c>
      <c r="P263" s="20">
        <v>20.74</v>
      </c>
      <c r="Q263" s="20">
        <v>22.08</v>
      </c>
      <c r="R263" s="63">
        <f t="shared" si="145"/>
        <v>11.36</v>
      </c>
      <c r="S263" s="64">
        <f t="shared" si="144"/>
        <v>-1.5923566878980892E-2</v>
      </c>
      <c r="T263" s="65">
        <f t="shared" si="138"/>
        <v>0.80323624595469256</v>
      </c>
      <c r="U263" s="65">
        <f t="shared" si="138"/>
        <v>0.83603896103896103</v>
      </c>
      <c r="V263" s="65">
        <f t="shared" si="146"/>
        <v>0.74493731918997108</v>
      </c>
      <c r="W263" s="65">
        <f t="shared" si="147"/>
        <v>0.69972826086956519</v>
      </c>
      <c r="X263" s="61">
        <f t="shared" si="158"/>
        <v>8.8328253753245364E-2</v>
      </c>
      <c r="Y263" s="66">
        <f t="shared" si="148"/>
        <v>3.11750599520383E-2</v>
      </c>
      <c r="Z263" s="61">
        <f t="shared" si="149"/>
        <v>8.4740612542152358E-2</v>
      </c>
      <c r="AA263" s="67">
        <f t="shared" si="150"/>
        <v>17.810058823529413</v>
      </c>
      <c r="AB263" s="68">
        <f t="shared" si="151"/>
        <v>0.14679611650485441</v>
      </c>
      <c r="AC263" s="69">
        <f t="shared" si="152"/>
        <v>0.15275461640967081</v>
      </c>
      <c r="AD263" s="70">
        <f>_xlfn.PERCENTILE.EXC(AC263:$AC$5675,0.5)</f>
        <v>8.5828025477707098E-2</v>
      </c>
      <c r="AE263" s="70">
        <f>_xlfn.PERCENTILE.EXC($AC263:AC$5675,0.35)</f>
        <v>4.9787687105010137E-2</v>
      </c>
      <c r="AF263" s="71">
        <f t="shared" si="140"/>
        <v>2.0190379792855252E-2</v>
      </c>
      <c r="AG263" s="70">
        <f t="shared" si="141"/>
        <v>-0.19198182511420461</v>
      </c>
      <c r="AH263" s="70">
        <f t="shared" si="142"/>
        <v>-0.23906962545163321</v>
      </c>
      <c r="AI263" s="61" t="str">
        <f t="shared" si="168"/>
        <v>Short VOL</v>
      </c>
      <c r="AJ263" s="68" t="str">
        <f t="shared" si="131"/>
        <v>Short VOL</v>
      </c>
      <c r="AK263" s="72" t="str">
        <f t="shared" si="169"/>
        <v>00631L</v>
      </c>
      <c r="AL263" s="73">
        <f t="shared" si="161"/>
        <v>1</v>
      </c>
      <c r="AM263" s="72" t="str">
        <f t="shared" si="172"/>
        <v>00631L</v>
      </c>
      <c r="AN263" s="73">
        <f t="shared" si="162"/>
        <v>1</v>
      </c>
      <c r="AO263" s="74" t="str">
        <f t="shared" si="163"/>
        <v>00631L</v>
      </c>
      <c r="AP263" s="20">
        <f t="shared" si="164"/>
        <v>1</v>
      </c>
      <c r="AQ263" s="74" t="str">
        <f t="shared" si="139"/>
        <v>00631L</v>
      </c>
      <c r="AR263" s="20">
        <f t="shared" si="165"/>
        <v>1</v>
      </c>
      <c r="AS263" s="74" t="str">
        <f t="shared" si="170"/>
        <v>00631L</v>
      </c>
      <c r="AT263" s="20">
        <f t="shared" si="166"/>
        <v>1</v>
      </c>
      <c r="AU263" s="74" t="str">
        <f t="shared" si="153"/>
        <v>00631L</v>
      </c>
      <c r="AV263" s="20">
        <f t="shared" si="167"/>
        <v>1</v>
      </c>
      <c r="AW263" s="74" t="str">
        <f t="shared" si="154"/>
        <v>00631L</v>
      </c>
      <c r="AX263" s="20">
        <f t="shared" si="155"/>
        <v>1</v>
      </c>
      <c r="AY263" s="20">
        <f t="shared" si="159"/>
        <v>0</v>
      </c>
      <c r="AZ263" s="57">
        <v>45922</v>
      </c>
      <c r="BA263" s="75">
        <v>57</v>
      </c>
      <c r="BB263" s="33">
        <v>57</v>
      </c>
      <c r="BC263" s="76">
        <f t="shared" si="173"/>
        <v>51.941000000000003</v>
      </c>
      <c r="BD263" s="76">
        <f t="shared" si="174"/>
        <v>52.085000000000001</v>
      </c>
      <c r="BE263" s="77">
        <f t="shared" si="143"/>
        <v>9.7398971910436782E-2</v>
      </c>
      <c r="BF263" s="77">
        <f t="shared" si="171"/>
        <v>9.4364980320629718E-2</v>
      </c>
    </row>
    <row r="264" spans="1:58" ht="15.75" customHeight="1" x14ac:dyDescent="0.4">
      <c r="A264" s="57">
        <v>45918</v>
      </c>
      <c r="B264" s="20">
        <v>17.677</v>
      </c>
      <c r="C264" s="20">
        <v>19.25</v>
      </c>
      <c r="D264" s="20">
        <v>19.875</v>
      </c>
      <c r="E264" s="20">
        <v>20.875</v>
      </c>
      <c r="F264" s="20">
        <v>21.274999999999999</v>
      </c>
      <c r="G264" s="20">
        <v>21.375</v>
      </c>
      <c r="H264" s="58">
        <v>21.51</v>
      </c>
      <c r="I264" s="59">
        <f t="shared" si="156"/>
        <v>17.723264705882354</v>
      </c>
      <c r="J264" s="59">
        <f t="shared" si="157"/>
        <v>19.268382352941178</v>
      </c>
      <c r="K264" s="60">
        <v>33</v>
      </c>
      <c r="L264" s="61">
        <f t="shared" si="160"/>
        <v>2.9411764705882353E-2</v>
      </c>
      <c r="M264" s="20">
        <v>13.53</v>
      </c>
      <c r="N264" s="62">
        <v>15.7</v>
      </c>
      <c r="O264" s="20">
        <v>18.52</v>
      </c>
      <c r="P264" s="20">
        <v>20.73</v>
      </c>
      <c r="Q264" s="20">
        <v>22.05</v>
      </c>
      <c r="R264" s="63">
        <f t="shared" si="145"/>
        <v>10.020000000000003</v>
      </c>
      <c r="S264" s="64">
        <f t="shared" si="144"/>
        <v>-1.2722646310433427E-3</v>
      </c>
      <c r="T264" s="65">
        <f t="shared" si="138"/>
        <v>0.86178343949044589</v>
      </c>
      <c r="U264" s="65">
        <f t="shared" si="138"/>
        <v>0.8477321814254859</v>
      </c>
      <c r="V264" s="65">
        <f t="shared" si="146"/>
        <v>0.75735648818137957</v>
      </c>
      <c r="W264" s="65">
        <f t="shared" si="147"/>
        <v>0.71201814058956914</v>
      </c>
      <c r="X264" s="61">
        <f t="shared" si="158"/>
        <v>8.8985687616677064E-2</v>
      </c>
      <c r="Y264" s="66">
        <f t="shared" si="148"/>
        <v>3.041916167664678E-2</v>
      </c>
      <c r="Z264" s="61">
        <f t="shared" si="149"/>
        <v>8.7180193530935576E-2</v>
      </c>
      <c r="AA264" s="67">
        <f t="shared" si="150"/>
        <v>17.723264705882354</v>
      </c>
      <c r="AB264" s="68">
        <f t="shared" si="151"/>
        <v>0.12592356687898093</v>
      </c>
      <c r="AC264" s="69">
        <f t="shared" si="152"/>
        <v>0.12887036343199712</v>
      </c>
      <c r="AD264" s="70">
        <f>_xlfn.PERCENTILE.EXC(AC264:$AC$5675,0.5)</f>
        <v>8.5812758258566713E-2</v>
      </c>
      <c r="AE264" s="70">
        <f>_xlfn.PERCENTILE.EXC($AC264:AC$5675,0.35)</f>
        <v>4.9787589083461134E-2</v>
      </c>
      <c r="AF264" s="71">
        <f t="shared" si="140"/>
        <v>2.0131209472467649E-2</v>
      </c>
      <c r="AG264" s="70">
        <f t="shared" si="141"/>
        <v>-0.19198182511420461</v>
      </c>
      <c r="AH264" s="70">
        <f t="shared" si="142"/>
        <v>-0.23906962545163321</v>
      </c>
      <c r="AI264" s="61" t="str">
        <f t="shared" si="168"/>
        <v>Short VOL</v>
      </c>
      <c r="AJ264" s="68" t="str">
        <f t="shared" si="131"/>
        <v>Short VOL</v>
      </c>
      <c r="AK264" s="72" t="str">
        <f t="shared" si="169"/>
        <v>00631L</v>
      </c>
      <c r="AL264" s="73">
        <f t="shared" si="161"/>
        <v>1</v>
      </c>
      <c r="AM264" s="72" t="str">
        <f t="shared" si="172"/>
        <v>00631L</v>
      </c>
      <c r="AN264" s="73">
        <f t="shared" si="162"/>
        <v>1</v>
      </c>
      <c r="AO264" s="74" t="str">
        <f t="shared" si="163"/>
        <v>00631L</v>
      </c>
      <c r="AP264" s="20">
        <f t="shared" si="164"/>
        <v>1</v>
      </c>
      <c r="AQ264" s="74" t="str">
        <f t="shared" si="139"/>
        <v>00631L</v>
      </c>
      <c r="AR264" s="20">
        <f t="shared" si="165"/>
        <v>1</v>
      </c>
      <c r="AS264" s="74" t="str">
        <f t="shared" si="170"/>
        <v>00631L</v>
      </c>
      <c r="AT264" s="20">
        <f t="shared" si="166"/>
        <v>1</v>
      </c>
      <c r="AU264" s="74" t="str">
        <f t="shared" si="153"/>
        <v>00631L</v>
      </c>
      <c r="AV264" s="20">
        <f t="shared" si="167"/>
        <v>1</v>
      </c>
      <c r="AW264" s="74" t="str">
        <f t="shared" si="154"/>
        <v>00631L</v>
      </c>
      <c r="AX264" s="20">
        <f t="shared" si="155"/>
        <v>1</v>
      </c>
      <c r="AY264" s="20">
        <f t="shared" si="159"/>
        <v>0</v>
      </c>
      <c r="AZ264" s="57">
        <v>45919</v>
      </c>
      <c r="BA264" s="75">
        <v>57</v>
      </c>
      <c r="BB264" s="33">
        <v>56.95</v>
      </c>
      <c r="BC264" s="76">
        <f t="shared" si="173"/>
        <v>51.795833333333334</v>
      </c>
      <c r="BD264" s="76">
        <f t="shared" si="174"/>
        <v>51.941000000000003</v>
      </c>
      <c r="BE264" s="77">
        <f t="shared" si="143"/>
        <v>9.9509291287909293E-2</v>
      </c>
      <c r="BF264" s="77">
        <f t="shared" si="171"/>
        <v>9.7398971910436782E-2</v>
      </c>
    </row>
    <row r="265" spans="1:58" ht="15.75" customHeight="1" x14ac:dyDescent="0.4">
      <c r="A265" s="78">
        <v>45917</v>
      </c>
      <c r="B265" s="79">
        <v>17.779</v>
      </c>
      <c r="C265" s="79">
        <v>19.248999999999999</v>
      </c>
      <c r="D265" s="79">
        <v>19.812000000000001</v>
      </c>
      <c r="E265" s="79">
        <v>20.843</v>
      </c>
      <c r="F265" s="79">
        <v>21.257999999999999</v>
      </c>
      <c r="G265" s="79">
        <v>21.373999999999999</v>
      </c>
      <c r="H265" s="80">
        <v>21.475000000000001</v>
      </c>
      <c r="I265" s="81">
        <f t="shared" si="156"/>
        <v>17.779</v>
      </c>
      <c r="J265" s="81">
        <f t="shared" si="157"/>
        <v>19.248999999999999</v>
      </c>
      <c r="K265" s="82">
        <v>34</v>
      </c>
      <c r="L265" s="83">
        <f t="shared" si="160"/>
        <v>2.9411764705882353E-2</v>
      </c>
      <c r="M265" s="20">
        <v>14.53</v>
      </c>
      <c r="N265" s="62">
        <v>15.72</v>
      </c>
      <c r="O265" s="20">
        <v>18.440000000000001</v>
      </c>
      <c r="P265" s="20">
        <v>20.66</v>
      </c>
      <c r="Q265" s="20">
        <v>22.12</v>
      </c>
      <c r="R265" s="63">
        <f t="shared" si="145"/>
        <v>8.8500000000000014</v>
      </c>
      <c r="S265" s="64">
        <f t="shared" si="144"/>
        <v>-3.9119804400977926E-2</v>
      </c>
      <c r="T265" s="65">
        <f t="shared" ref="T265:U328" si="175">M265/N265</f>
        <v>0.92430025445292618</v>
      </c>
      <c r="U265" s="65">
        <f t="shared" si="175"/>
        <v>0.85249457700650755</v>
      </c>
      <c r="V265" s="65">
        <f t="shared" si="146"/>
        <v>0.76089060987415302</v>
      </c>
      <c r="W265" s="65">
        <f t="shared" si="147"/>
        <v>0.7106690777576854</v>
      </c>
      <c r="X265" s="61">
        <f t="shared" si="158"/>
        <v>8.2681815625175709E-2</v>
      </c>
      <c r="Y265" s="66">
        <f t="shared" si="148"/>
        <v>3.0321930624190446E-2</v>
      </c>
      <c r="Z265" s="61">
        <f t="shared" si="149"/>
        <v>8.2681815625175709E-2</v>
      </c>
      <c r="AA265" s="67">
        <f t="shared" si="150"/>
        <v>17.779</v>
      </c>
      <c r="AB265" s="68">
        <f t="shared" si="151"/>
        <v>0.13097964376590326</v>
      </c>
      <c r="AC265" s="69">
        <f t="shared" si="152"/>
        <v>0.13097964376590326</v>
      </c>
      <c r="AD265" s="70">
        <f>_xlfn.PERCENTILE.EXC(AC265:$AC$5675,0.5)</f>
        <v>8.5797491039426327E-2</v>
      </c>
      <c r="AE265" s="70">
        <f>_xlfn.PERCENTILE.EXC($AC265:AC$5675,0.35)</f>
        <v>4.9787491061912131E-2</v>
      </c>
      <c r="AF265" s="71">
        <f t="shared" si="140"/>
        <v>2.0131209472467649E-2</v>
      </c>
      <c r="AG265" s="70">
        <f t="shared" si="141"/>
        <v>-0.19198182511420461</v>
      </c>
      <c r="AH265" s="70">
        <f t="shared" si="142"/>
        <v>-0.23906962545163321</v>
      </c>
      <c r="AI265" s="61" t="str">
        <f t="shared" si="168"/>
        <v>Short VOL</v>
      </c>
      <c r="AJ265" s="68" t="str">
        <f t="shared" si="131"/>
        <v>Short VOL</v>
      </c>
      <c r="AK265" s="72" t="str">
        <f t="shared" si="169"/>
        <v>00631L</v>
      </c>
      <c r="AL265" s="73">
        <f t="shared" si="161"/>
        <v>1</v>
      </c>
      <c r="AM265" s="72" t="str">
        <f t="shared" si="172"/>
        <v>00631L</v>
      </c>
      <c r="AN265" s="73">
        <f t="shared" si="162"/>
        <v>1</v>
      </c>
      <c r="AO265" s="74" t="str">
        <f t="shared" si="163"/>
        <v>00631L</v>
      </c>
      <c r="AP265" s="20">
        <f t="shared" si="164"/>
        <v>1</v>
      </c>
      <c r="AQ265" s="74" t="str">
        <f t="shared" si="139"/>
        <v>00631L</v>
      </c>
      <c r="AR265" s="20">
        <f t="shared" si="165"/>
        <v>1</v>
      </c>
      <c r="AS265" s="74" t="str">
        <f t="shared" si="170"/>
        <v>00631L</v>
      </c>
      <c r="AT265" s="20">
        <f t="shared" si="166"/>
        <v>1</v>
      </c>
      <c r="AU265" s="74" t="str">
        <f t="shared" si="153"/>
        <v>00631L</v>
      </c>
      <c r="AV265" s="20">
        <f t="shared" si="167"/>
        <v>1</v>
      </c>
      <c r="AW265" s="74" t="str">
        <f t="shared" si="154"/>
        <v>00631L</v>
      </c>
      <c r="AX265" s="20">
        <f t="shared" si="155"/>
        <v>1</v>
      </c>
      <c r="AY265" s="20">
        <f t="shared" si="159"/>
        <v>0</v>
      </c>
      <c r="AZ265" s="57">
        <v>45918</v>
      </c>
      <c r="BA265" s="75">
        <v>56.5</v>
      </c>
      <c r="BB265" s="33">
        <v>56.35</v>
      </c>
      <c r="BC265" s="76">
        <f t="shared" si="173"/>
        <v>51.650666666666666</v>
      </c>
      <c r="BD265" s="76">
        <f t="shared" si="174"/>
        <v>51.788333333333334</v>
      </c>
      <c r="BE265" s="77">
        <f t="shared" si="143"/>
        <v>9.0983014094687426E-2</v>
      </c>
      <c r="BF265" s="77">
        <f t="shared" si="171"/>
        <v>9.0979306793679382E-2</v>
      </c>
    </row>
    <row r="266" spans="1:58" ht="15.75" customHeight="1" x14ac:dyDescent="0.4">
      <c r="A266" s="57">
        <v>45916</v>
      </c>
      <c r="B266" s="20">
        <v>16.103000000000002</v>
      </c>
      <c r="C266" s="20">
        <v>18.451000000000001</v>
      </c>
      <c r="D266" s="20">
        <v>19.648</v>
      </c>
      <c r="E266" s="20">
        <v>20.196000000000002</v>
      </c>
      <c r="F266" s="20">
        <v>21.2</v>
      </c>
      <c r="G266" s="20">
        <v>21.576000000000001</v>
      </c>
      <c r="H266" s="58">
        <v>21.645</v>
      </c>
      <c r="I266" s="59">
        <f t="shared" si="156"/>
        <v>18.451000000000001</v>
      </c>
      <c r="J266" s="59">
        <f t="shared" si="157"/>
        <v>19.648</v>
      </c>
      <c r="K266" s="60">
        <v>0</v>
      </c>
      <c r="L266" s="61">
        <f t="shared" si="160"/>
        <v>3.7037037037037035E-2</v>
      </c>
      <c r="M266" s="20">
        <v>15.79</v>
      </c>
      <c r="N266" s="62">
        <v>16.36</v>
      </c>
      <c r="O266" s="20">
        <v>18.91</v>
      </c>
      <c r="P266" s="20">
        <v>21.01</v>
      </c>
      <c r="Q266" s="20">
        <v>22.32</v>
      </c>
      <c r="R266" s="63">
        <f t="shared" si="145"/>
        <v>7.7700000000000031</v>
      </c>
      <c r="S266" s="64">
        <f t="shared" si="144"/>
        <v>4.2702358189929887E-2</v>
      </c>
      <c r="T266" s="65">
        <f t="shared" si="175"/>
        <v>0.96515892420537897</v>
      </c>
      <c r="U266" s="65">
        <f t="shared" si="175"/>
        <v>0.86515071390798515</v>
      </c>
      <c r="V266" s="65">
        <f t="shared" si="146"/>
        <v>0.77867682056163723</v>
      </c>
      <c r="W266" s="65">
        <f t="shared" si="147"/>
        <v>0.73297491039426521</v>
      </c>
      <c r="X266" s="61">
        <f t="shared" si="158"/>
        <v>0.14581133950195607</v>
      </c>
      <c r="Y266" s="66">
        <f t="shared" si="148"/>
        <v>7.1746880570409885E-2</v>
      </c>
      <c r="Z266" s="61">
        <f t="shared" si="149"/>
        <v>6.4874532545661431E-2</v>
      </c>
      <c r="AA266" s="67">
        <f t="shared" si="150"/>
        <v>18.451000000000001</v>
      </c>
      <c r="AB266" s="68">
        <f t="shared" si="151"/>
        <v>-1.5709046454767599E-2</v>
      </c>
      <c r="AC266" s="69">
        <f t="shared" si="152"/>
        <v>0.12781173594132036</v>
      </c>
      <c r="AD266" s="70">
        <f>_xlfn.PERCENTILE.EXC(AC266:$AC$5675,0.5)</f>
        <v>8.577374551971316E-2</v>
      </c>
      <c r="AE266" s="70">
        <f>_xlfn.PERCENTILE.EXC($AC266:AC$5675,0.35)</f>
        <v>4.9785145239056659E-2</v>
      </c>
      <c r="AF266" s="71">
        <f t="shared" si="140"/>
        <v>2.0018024975531557E-2</v>
      </c>
      <c r="AG266" s="70">
        <f t="shared" si="141"/>
        <v>-0.19198182511420461</v>
      </c>
      <c r="AH266" s="70">
        <f t="shared" si="142"/>
        <v>-0.23906962545163321</v>
      </c>
      <c r="AI266" s="61" t="str">
        <f t="shared" si="168"/>
        <v>Short VOL</v>
      </c>
      <c r="AJ266" s="68" t="str">
        <f t="shared" si="131"/>
        <v>Short VOL</v>
      </c>
      <c r="AK266" s="72" t="str">
        <f t="shared" si="169"/>
        <v>00631L</v>
      </c>
      <c r="AL266" s="73">
        <f t="shared" si="161"/>
        <v>1</v>
      </c>
      <c r="AM266" s="72" t="str">
        <f t="shared" si="172"/>
        <v>00631L</v>
      </c>
      <c r="AN266" s="73">
        <f t="shared" si="162"/>
        <v>1</v>
      </c>
      <c r="AO266" s="74" t="str">
        <f t="shared" si="163"/>
        <v>00631L</v>
      </c>
      <c r="AP266" s="20">
        <f t="shared" si="164"/>
        <v>1</v>
      </c>
      <c r="AQ266" s="74" t="str">
        <f t="shared" ref="AQ266:AQ329" si="176">IF(BB266&gt;BC266,IF(BE266&lt;0.2,"00631L","00635U"),"00635U")</f>
        <v>00631L</v>
      </c>
      <c r="AR266" s="20">
        <f t="shared" si="165"/>
        <v>1</v>
      </c>
      <c r="AS266" s="74" t="str">
        <f t="shared" si="170"/>
        <v>00631L</v>
      </c>
      <c r="AT266" s="20">
        <f t="shared" si="166"/>
        <v>1</v>
      </c>
      <c r="AU266" s="74" t="str">
        <f t="shared" si="153"/>
        <v>00631L</v>
      </c>
      <c r="AV266" s="20">
        <f t="shared" si="167"/>
        <v>1</v>
      </c>
      <c r="AW266" s="74" t="str">
        <f t="shared" si="154"/>
        <v>00631L</v>
      </c>
      <c r="AX266" s="20">
        <f t="shared" si="155"/>
        <v>1</v>
      </c>
      <c r="AY266" s="20">
        <f t="shared" si="159"/>
        <v>0</v>
      </c>
      <c r="AZ266" s="78">
        <v>45917</v>
      </c>
      <c r="BA266" s="85">
        <v>56.6</v>
      </c>
      <c r="BB266" s="33">
        <v>56.75</v>
      </c>
      <c r="BC266" s="76">
        <f t="shared" si="173"/>
        <v>51.514499999999991</v>
      </c>
      <c r="BD266" s="76">
        <f t="shared" si="174"/>
        <v>51.654833333333336</v>
      </c>
      <c r="BE266" s="77">
        <f t="shared" si="143"/>
        <v>0.10163157945821098</v>
      </c>
      <c r="BF266" s="77">
        <f t="shared" si="171"/>
        <v>9.5734829590002846E-2</v>
      </c>
    </row>
    <row r="267" spans="1:58" ht="15.75" customHeight="1" x14ac:dyDescent="0.4">
      <c r="A267" s="57">
        <v>45915</v>
      </c>
      <c r="B267" s="20">
        <v>15.757</v>
      </c>
      <c r="C267" s="20">
        <v>18.137</v>
      </c>
      <c r="D267" s="20">
        <v>19.372</v>
      </c>
      <c r="E267" s="20">
        <v>19.89</v>
      </c>
      <c r="F267" s="20">
        <v>20.936</v>
      </c>
      <c r="G267" s="20">
        <v>21.324999999999999</v>
      </c>
      <c r="H267" s="58">
        <v>21.459</v>
      </c>
      <c r="I267" s="59">
        <f t="shared" si="156"/>
        <v>18.048851851851854</v>
      </c>
      <c r="J267" s="59">
        <f t="shared" si="157"/>
        <v>19.32625925925926</v>
      </c>
      <c r="K267" s="60">
        <v>1</v>
      </c>
      <c r="L267" s="61">
        <f t="shared" si="160"/>
        <v>3.7037037037037035E-2</v>
      </c>
      <c r="M267" s="20">
        <v>14.71</v>
      </c>
      <c r="N267" s="62">
        <v>15.69</v>
      </c>
      <c r="O267" s="20">
        <v>18.53</v>
      </c>
      <c r="P267" s="20">
        <v>20.74</v>
      </c>
      <c r="Q267" s="20">
        <v>22.05</v>
      </c>
      <c r="R267" s="63">
        <f t="shared" si="145"/>
        <v>8.8699999999999974</v>
      </c>
      <c r="S267" s="64">
        <f t="shared" si="144"/>
        <v>6.3008130081300795E-2</v>
      </c>
      <c r="T267" s="65">
        <f t="shared" si="175"/>
        <v>0.93753983428935639</v>
      </c>
      <c r="U267" s="65">
        <f t="shared" si="175"/>
        <v>0.84673502428494329</v>
      </c>
      <c r="V267" s="65">
        <f t="shared" si="146"/>
        <v>0.75650916104146582</v>
      </c>
      <c r="W267" s="65">
        <f t="shared" si="147"/>
        <v>0.71156462585034008</v>
      </c>
      <c r="X267" s="61">
        <f t="shared" si="158"/>
        <v>0.151043980453132</v>
      </c>
      <c r="Y267" s="66">
        <f t="shared" si="148"/>
        <v>7.8883861236802369E-2</v>
      </c>
      <c r="Z267" s="61">
        <f t="shared" si="149"/>
        <v>7.077499543420214E-2</v>
      </c>
      <c r="AA267" s="67">
        <f t="shared" si="150"/>
        <v>18.04885185185185</v>
      </c>
      <c r="AB267" s="68">
        <f t="shared" si="151"/>
        <v>4.270235818993E-3</v>
      </c>
      <c r="AC267" s="69">
        <f t="shared" si="152"/>
        <v>0.15034109954441369</v>
      </c>
      <c r="AD267" s="70">
        <f>_xlfn.PERCENTILE.EXC(AC267:$AC$5675,0.5)</f>
        <v>8.5749999999999993E-2</v>
      </c>
      <c r="AE267" s="70">
        <f>_xlfn.PERCENTILE.EXC($AC267:AC$5675,0.35)</f>
        <v>4.9779802347792571E-2</v>
      </c>
      <c r="AF267" s="71">
        <f t="shared" si="140"/>
        <v>2.0018024975531557E-2</v>
      </c>
      <c r="AG267" s="70">
        <f t="shared" si="141"/>
        <v>-0.19198182511420461</v>
      </c>
      <c r="AH267" s="70">
        <f t="shared" si="142"/>
        <v>-0.23906962545163321</v>
      </c>
      <c r="AI267" s="61" t="str">
        <f t="shared" si="168"/>
        <v>Short VOL</v>
      </c>
      <c r="AJ267" s="68" t="str">
        <f t="shared" si="131"/>
        <v>Short VOL</v>
      </c>
      <c r="AK267" s="72" t="str">
        <f t="shared" si="169"/>
        <v>00631L</v>
      </c>
      <c r="AL267" s="73">
        <f t="shared" si="161"/>
        <v>1</v>
      </c>
      <c r="AM267" s="72" t="str">
        <f t="shared" si="172"/>
        <v>00631L</v>
      </c>
      <c r="AN267" s="73">
        <f t="shared" si="162"/>
        <v>1</v>
      </c>
      <c r="AO267" s="74" t="str">
        <f t="shared" si="163"/>
        <v>00631L</v>
      </c>
      <c r="AP267" s="20">
        <f t="shared" si="164"/>
        <v>1</v>
      </c>
      <c r="AQ267" s="74" t="str">
        <f t="shared" si="176"/>
        <v>00631L</v>
      </c>
      <c r="AR267" s="20">
        <f t="shared" si="165"/>
        <v>1</v>
      </c>
      <c r="AS267" s="74" t="str">
        <f t="shared" si="170"/>
        <v>00631L</v>
      </c>
      <c r="AT267" s="20">
        <f t="shared" si="166"/>
        <v>1</v>
      </c>
      <c r="AU267" s="74" t="str">
        <f t="shared" si="153"/>
        <v>00631L</v>
      </c>
      <c r="AV267" s="20">
        <f t="shared" si="167"/>
        <v>1</v>
      </c>
      <c r="AW267" s="74" t="str">
        <f t="shared" si="154"/>
        <v>00631L</v>
      </c>
      <c r="AX267" s="20">
        <f t="shared" si="155"/>
        <v>1</v>
      </c>
      <c r="AY267" s="20">
        <f t="shared" si="159"/>
        <v>0</v>
      </c>
      <c r="AZ267" s="57">
        <v>45916</v>
      </c>
      <c r="BA267" s="75">
        <v>56.15</v>
      </c>
      <c r="BB267" s="33">
        <v>56</v>
      </c>
      <c r="BC267" s="76">
        <f t="shared" si="173"/>
        <v>51.360166666666665</v>
      </c>
      <c r="BD267" s="76">
        <f t="shared" si="174"/>
        <v>51.5045</v>
      </c>
      <c r="BE267" s="77">
        <f t="shared" si="143"/>
        <v>9.0339140903618609E-2</v>
      </c>
      <c r="BF267" s="77">
        <f t="shared" si="171"/>
        <v>9.0196002291061908E-2</v>
      </c>
    </row>
    <row r="268" spans="1:58" ht="15.75" customHeight="1" x14ac:dyDescent="0.4">
      <c r="A268" s="57">
        <v>45912</v>
      </c>
      <c r="B268" s="20">
        <v>15.593</v>
      </c>
      <c r="C268" s="20">
        <v>17.946999999999999</v>
      </c>
      <c r="D268" s="20">
        <v>19.295999999999999</v>
      </c>
      <c r="E268" s="20">
        <v>19.802</v>
      </c>
      <c r="F268" s="20">
        <v>20.85</v>
      </c>
      <c r="G268" s="20">
        <v>21.251999999999999</v>
      </c>
      <c r="H268" s="58">
        <v>21.4</v>
      </c>
      <c r="I268" s="59">
        <f t="shared" si="156"/>
        <v>17.598259259259258</v>
      </c>
      <c r="J268" s="59">
        <f t="shared" si="157"/>
        <v>19.096148148148149</v>
      </c>
      <c r="K268" s="60">
        <v>4</v>
      </c>
      <c r="L268" s="61">
        <f t="shared" si="160"/>
        <v>3.7037037037037035E-2</v>
      </c>
      <c r="M268" s="20">
        <v>12.85</v>
      </c>
      <c r="N268" s="62">
        <v>14.76</v>
      </c>
      <c r="O268" s="20">
        <v>18.059999999999999</v>
      </c>
      <c r="P268" s="20">
        <v>20.399999999999999</v>
      </c>
      <c r="Q268" s="20">
        <v>21.87</v>
      </c>
      <c r="R268" s="63">
        <f t="shared" si="145"/>
        <v>10.849999999999994</v>
      </c>
      <c r="S268" s="64">
        <f t="shared" si="144"/>
        <v>3.3990482664853112E-3</v>
      </c>
      <c r="T268" s="65">
        <f t="shared" si="175"/>
        <v>0.87059620596205956</v>
      </c>
      <c r="U268" s="65">
        <f t="shared" si="175"/>
        <v>0.81727574750830567</v>
      </c>
      <c r="V268" s="65">
        <f t="shared" si="146"/>
        <v>0.72352941176470598</v>
      </c>
      <c r="W268" s="65">
        <f t="shared" si="147"/>
        <v>0.67489711934156371</v>
      </c>
      <c r="X268" s="61">
        <f t="shared" si="158"/>
        <v>0.15096517668184437</v>
      </c>
      <c r="Y268" s="66">
        <f t="shared" si="148"/>
        <v>8.0698919301080654E-2</v>
      </c>
      <c r="Z268" s="61">
        <f t="shared" si="149"/>
        <v>8.5115741666368649E-2</v>
      </c>
      <c r="AA268" s="67">
        <f t="shared" si="150"/>
        <v>17.598259259259258</v>
      </c>
      <c r="AB268" s="68">
        <f t="shared" si="151"/>
        <v>5.6436314363143641E-2</v>
      </c>
      <c r="AC268" s="69">
        <f t="shared" si="152"/>
        <v>0.19229398775469231</v>
      </c>
      <c r="AD268" s="70">
        <f>_xlfn.PERCENTILE.EXC(AC268:$AC$5675,0.5)</f>
        <v>8.5740811373092918E-2</v>
      </c>
      <c r="AE268" s="70">
        <f>_xlfn.PERCENTILE.EXC($AC268:AC$5675,0.35)</f>
        <v>4.9774459456528489E-2</v>
      </c>
      <c r="AF268" s="71">
        <f t="shared" si="140"/>
        <v>1.9796266718401893E-2</v>
      </c>
      <c r="AG268" s="70">
        <f t="shared" si="141"/>
        <v>-0.19198182511420461</v>
      </c>
      <c r="AH268" s="70">
        <f t="shared" si="142"/>
        <v>-0.23906962545163321</v>
      </c>
      <c r="AI268" s="61" t="str">
        <f t="shared" si="168"/>
        <v>Short VOL</v>
      </c>
      <c r="AJ268" s="68" t="str">
        <f t="shared" si="131"/>
        <v>Short VOL</v>
      </c>
      <c r="AK268" s="72" t="str">
        <f t="shared" si="169"/>
        <v>00631L</v>
      </c>
      <c r="AL268" s="73">
        <f t="shared" si="161"/>
        <v>1</v>
      </c>
      <c r="AM268" s="72" t="str">
        <f t="shared" si="172"/>
        <v>00631L</v>
      </c>
      <c r="AN268" s="73">
        <f t="shared" si="162"/>
        <v>1</v>
      </c>
      <c r="AO268" s="74" t="str">
        <f t="shared" si="163"/>
        <v>00631L</v>
      </c>
      <c r="AP268" s="20">
        <f t="shared" si="164"/>
        <v>1</v>
      </c>
      <c r="AQ268" s="74" t="str">
        <f t="shared" si="176"/>
        <v>00631L</v>
      </c>
      <c r="AR268" s="20">
        <f t="shared" si="165"/>
        <v>1</v>
      </c>
      <c r="AS268" s="74" t="str">
        <f t="shared" si="170"/>
        <v>00631L</v>
      </c>
      <c r="AT268" s="20">
        <f t="shared" si="166"/>
        <v>1</v>
      </c>
      <c r="AU268" s="74" t="str">
        <f t="shared" si="153"/>
        <v>00631L</v>
      </c>
      <c r="AV268" s="20">
        <f t="shared" si="167"/>
        <v>1</v>
      </c>
      <c r="AW268" s="74" t="str">
        <f t="shared" si="154"/>
        <v>00631L</v>
      </c>
      <c r="AX268" s="20">
        <f t="shared" si="155"/>
        <v>1</v>
      </c>
      <c r="AY268" s="20">
        <f t="shared" si="159"/>
        <v>0</v>
      </c>
      <c r="AZ268" s="57">
        <v>45915</v>
      </c>
      <c r="BA268" s="75">
        <v>56</v>
      </c>
      <c r="BB268" s="33">
        <v>56</v>
      </c>
      <c r="BC268" s="76">
        <f t="shared" si="173"/>
        <v>51.204166666666652</v>
      </c>
      <c r="BD268" s="76">
        <f t="shared" si="174"/>
        <v>51.360166666666665</v>
      </c>
      <c r="BE268" s="77">
        <f t="shared" si="143"/>
        <v>9.3660997640166332E-2</v>
      </c>
      <c r="BF268" s="77">
        <f t="shared" si="171"/>
        <v>9.0339140903618609E-2</v>
      </c>
    </row>
    <row r="269" spans="1:58" ht="15.75" customHeight="1" x14ac:dyDescent="0.4">
      <c r="A269" s="57">
        <v>45911</v>
      </c>
      <c r="B269" s="20">
        <v>15.647</v>
      </c>
      <c r="C269" s="20">
        <v>17.995000000000001</v>
      </c>
      <c r="D269" s="20">
        <v>19.302</v>
      </c>
      <c r="E269" s="20">
        <v>19.774999999999999</v>
      </c>
      <c r="F269" s="20">
        <v>20.792000000000002</v>
      </c>
      <c r="G269" s="20">
        <v>21.225000000000001</v>
      </c>
      <c r="H269" s="58">
        <v>21.375</v>
      </c>
      <c r="I269" s="59">
        <f t="shared" si="156"/>
        <v>17.560185185185187</v>
      </c>
      <c r="J269" s="59">
        <f t="shared" si="157"/>
        <v>19.059962962962963</v>
      </c>
      <c r="K269" s="60">
        <v>5</v>
      </c>
      <c r="L269" s="61">
        <f t="shared" si="160"/>
        <v>3.7037037037037035E-2</v>
      </c>
      <c r="M269" s="20">
        <v>12.99</v>
      </c>
      <c r="N269" s="62">
        <v>14.71</v>
      </c>
      <c r="O269" s="20">
        <v>18.03</v>
      </c>
      <c r="P269" s="20">
        <v>20.34</v>
      </c>
      <c r="Q269" s="20">
        <v>21.83</v>
      </c>
      <c r="R269" s="63">
        <f t="shared" si="145"/>
        <v>10.670000000000002</v>
      </c>
      <c r="S269" s="64">
        <f t="shared" si="144"/>
        <v>-4.1693811074918492E-2</v>
      </c>
      <c r="T269" s="65">
        <f t="shared" si="175"/>
        <v>0.88307273963290278</v>
      </c>
      <c r="U269" s="65">
        <f t="shared" si="175"/>
        <v>0.81586245146977254</v>
      </c>
      <c r="V269" s="65">
        <f t="shared" si="146"/>
        <v>0.72320550639134717</v>
      </c>
      <c r="W269" s="65">
        <f t="shared" si="147"/>
        <v>0.67384333486028414</v>
      </c>
      <c r="X269" s="61">
        <f t="shared" si="158"/>
        <v>0.15006071451396438</v>
      </c>
      <c r="Y269" s="66">
        <f t="shared" si="148"/>
        <v>8.0910240202275677E-2</v>
      </c>
      <c r="Z269" s="61">
        <f t="shared" si="149"/>
        <v>8.5407856577906574E-2</v>
      </c>
      <c r="AA269" s="67">
        <f t="shared" si="150"/>
        <v>17.560185185185187</v>
      </c>
      <c r="AB269" s="68">
        <f t="shared" si="151"/>
        <v>6.3698164513936048E-2</v>
      </c>
      <c r="AC269" s="69">
        <f t="shared" si="152"/>
        <v>0.19375834025732058</v>
      </c>
      <c r="AD269" s="70">
        <f>_xlfn.PERCENTILE.EXC(AC269:$AC$5675,0.5)</f>
        <v>8.5731622746185857E-2</v>
      </c>
      <c r="AE269" s="70">
        <f>_xlfn.PERCENTILE.EXC($AC269:AC$5675,0.35)</f>
        <v>4.9753833609379447E-2</v>
      </c>
      <c r="AF269" s="71">
        <f t="shared" si="140"/>
        <v>1.9796266718401893E-2</v>
      </c>
      <c r="AG269" s="70">
        <f t="shared" si="141"/>
        <v>-0.19198182511420461</v>
      </c>
      <c r="AH269" s="70">
        <f t="shared" si="142"/>
        <v>-0.23906962545163321</v>
      </c>
      <c r="AI269" s="61" t="str">
        <f t="shared" si="168"/>
        <v>Short VOL</v>
      </c>
      <c r="AJ269" s="68" t="str">
        <f t="shared" si="131"/>
        <v>Short VOL</v>
      </c>
      <c r="AK269" s="72" t="str">
        <f t="shared" si="169"/>
        <v>00631L</v>
      </c>
      <c r="AL269" s="73">
        <f t="shared" si="161"/>
        <v>1</v>
      </c>
      <c r="AM269" s="72" t="str">
        <f t="shared" si="172"/>
        <v>00631L</v>
      </c>
      <c r="AN269" s="73">
        <f t="shared" si="162"/>
        <v>1</v>
      </c>
      <c r="AO269" s="74" t="str">
        <f t="shared" si="163"/>
        <v>00631L</v>
      </c>
      <c r="AP269" s="20">
        <f t="shared" si="164"/>
        <v>1</v>
      </c>
      <c r="AQ269" s="74" t="str">
        <f t="shared" si="176"/>
        <v>00631L</v>
      </c>
      <c r="AR269" s="20">
        <f t="shared" si="165"/>
        <v>1</v>
      </c>
      <c r="AS269" s="74" t="str">
        <f t="shared" si="170"/>
        <v>00631L</v>
      </c>
      <c r="AT269" s="20">
        <f t="shared" si="166"/>
        <v>1</v>
      </c>
      <c r="AU269" s="74" t="str">
        <f t="shared" si="153"/>
        <v>00631L</v>
      </c>
      <c r="AV269" s="20">
        <f t="shared" si="167"/>
        <v>1</v>
      </c>
      <c r="AW269" s="74" t="str">
        <f t="shared" si="154"/>
        <v>00631L</v>
      </c>
      <c r="AX269" s="20">
        <f t="shared" si="155"/>
        <v>1</v>
      </c>
      <c r="AY269" s="20">
        <f t="shared" si="159"/>
        <v>0</v>
      </c>
      <c r="AZ269" s="57">
        <v>45912</v>
      </c>
      <c r="BA269" s="75">
        <v>55.75</v>
      </c>
      <c r="BB269" s="33">
        <v>55.45</v>
      </c>
      <c r="BC269" s="76">
        <f t="shared" si="173"/>
        <v>51.054666666666662</v>
      </c>
      <c r="BD269" s="76">
        <f t="shared" si="174"/>
        <v>51.199999999999982</v>
      </c>
      <c r="BE269" s="77">
        <f t="shared" si="143"/>
        <v>8.6090726280327115E-2</v>
      </c>
      <c r="BF269" s="77">
        <f t="shared" si="171"/>
        <v>8.8867187500000389E-2</v>
      </c>
    </row>
    <row r="270" spans="1:58" ht="15.75" customHeight="1" x14ac:dyDescent="0.4">
      <c r="A270" s="57">
        <v>45910</v>
      </c>
      <c r="B270" s="20">
        <v>16.131</v>
      </c>
      <c r="C270" s="20">
        <v>18.393000000000001</v>
      </c>
      <c r="D270" s="20">
        <v>19.643000000000001</v>
      </c>
      <c r="E270" s="20">
        <v>20.074999999999999</v>
      </c>
      <c r="F270" s="20">
        <v>21.048999999999999</v>
      </c>
      <c r="G270" s="20">
        <v>21.475000000000001</v>
      </c>
      <c r="H270" s="58">
        <v>21.625</v>
      </c>
      <c r="I270" s="59">
        <f t="shared" si="156"/>
        <v>17.890333333333334</v>
      </c>
      <c r="J270" s="59">
        <f t="shared" si="157"/>
        <v>19.365222222222222</v>
      </c>
      <c r="K270" s="60">
        <v>6</v>
      </c>
      <c r="L270" s="61">
        <f t="shared" si="160"/>
        <v>3.7037037037037035E-2</v>
      </c>
      <c r="M270" s="20">
        <v>14.29</v>
      </c>
      <c r="N270" s="62">
        <v>15.35</v>
      </c>
      <c r="O270" s="20">
        <v>18.440000000000001</v>
      </c>
      <c r="P270" s="20">
        <v>20.58</v>
      </c>
      <c r="Q270" s="20">
        <v>21.93</v>
      </c>
      <c r="R270" s="63">
        <f t="shared" si="145"/>
        <v>9.3799999999999955</v>
      </c>
      <c r="S270" s="64">
        <f t="shared" si="144"/>
        <v>2.0611702127659608E-2</v>
      </c>
      <c r="T270" s="65">
        <f t="shared" si="175"/>
        <v>0.93094462540716605</v>
      </c>
      <c r="U270" s="65">
        <f t="shared" si="175"/>
        <v>0.83242950108459857</v>
      </c>
      <c r="V270" s="65">
        <f t="shared" si="146"/>
        <v>0.74586977648202146</v>
      </c>
      <c r="W270" s="65">
        <f t="shared" si="147"/>
        <v>0.69995440036479706</v>
      </c>
      <c r="X270" s="61">
        <f t="shared" si="158"/>
        <v>0.1402268923191371</v>
      </c>
      <c r="Y270" s="66">
        <f t="shared" si="148"/>
        <v>7.7210460772104653E-2</v>
      </c>
      <c r="Z270" s="61">
        <f t="shared" si="149"/>
        <v>8.2440548278710349E-2</v>
      </c>
      <c r="AA270" s="67">
        <f t="shared" si="150"/>
        <v>17.890333333333334</v>
      </c>
      <c r="AB270" s="68">
        <f t="shared" si="151"/>
        <v>5.0879478827361602E-2</v>
      </c>
      <c r="AC270" s="69">
        <f t="shared" si="152"/>
        <v>0.16549402823018466</v>
      </c>
      <c r="AD270" s="70">
        <f>_xlfn.PERCENTILE.EXC(AC270:$AC$5675,0.5)</f>
        <v>8.5671800956426181E-2</v>
      </c>
      <c r="AE270" s="70">
        <f>_xlfn.PERCENTILE.EXC($AC270:AC$5675,0.35)</f>
        <v>4.9721745545316672E-2</v>
      </c>
      <c r="AF270" s="71">
        <f t="shared" ref="AF270:AF333" si="177">_xlfn.PERCENTILE.EXC($AC270:$AC1270,0.28)</f>
        <v>1.9796266718401893E-2</v>
      </c>
      <c r="AG270" s="70">
        <f t="shared" ref="AG270:AG333" si="178">_xlfn.PERCENTILE.EXC($AC270:$AC1270,0.01)</f>
        <v>-0.19198182511420461</v>
      </c>
      <c r="AH270" s="70">
        <f t="shared" ref="AH270:AH333" si="179">_xlfn.PERCENTILE.EXC($AC270:$AC1270,0.005)</f>
        <v>-0.23906962545163321</v>
      </c>
      <c r="AI270" s="61" t="str">
        <f t="shared" si="168"/>
        <v>Short VOL</v>
      </c>
      <c r="AJ270" s="68" t="str">
        <f t="shared" si="131"/>
        <v>Short VOL</v>
      </c>
      <c r="AK270" s="72" t="str">
        <f t="shared" si="169"/>
        <v>00631L</v>
      </c>
      <c r="AL270" s="73">
        <f t="shared" si="161"/>
        <v>1</v>
      </c>
      <c r="AM270" s="72" t="str">
        <f t="shared" si="172"/>
        <v>00631L</v>
      </c>
      <c r="AN270" s="73">
        <f t="shared" si="162"/>
        <v>1</v>
      </c>
      <c r="AO270" s="74" t="str">
        <f t="shared" si="163"/>
        <v>00631L</v>
      </c>
      <c r="AP270" s="20">
        <f t="shared" si="164"/>
        <v>1</v>
      </c>
      <c r="AQ270" s="74" t="str">
        <f t="shared" si="176"/>
        <v>00631L</v>
      </c>
      <c r="AR270" s="20">
        <f t="shared" si="165"/>
        <v>1</v>
      </c>
      <c r="AS270" s="74" t="str">
        <f t="shared" si="170"/>
        <v>00631L</v>
      </c>
      <c r="AT270" s="20">
        <f t="shared" si="166"/>
        <v>1</v>
      </c>
      <c r="AU270" s="74" t="str">
        <f t="shared" si="153"/>
        <v>00631L</v>
      </c>
      <c r="AV270" s="20">
        <f t="shared" si="167"/>
        <v>1</v>
      </c>
      <c r="AW270" s="74" t="str">
        <f t="shared" si="154"/>
        <v>00631L</v>
      </c>
      <c r="AX270" s="20">
        <f t="shared" si="155"/>
        <v>1</v>
      </c>
      <c r="AY270" s="20">
        <f t="shared" si="159"/>
        <v>0</v>
      </c>
      <c r="AZ270" s="57">
        <v>45911</v>
      </c>
      <c r="BA270" s="75">
        <v>55.55</v>
      </c>
      <c r="BB270" s="33">
        <v>54.95</v>
      </c>
      <c r="BC270" s="76">
        <f t="shared" si="173"/>
        <v>50.915499999999987</v>
      </c>
      <c r="BD270" s="76">
        <f t="shared" si="174"/>
        <v>51.056333333333328</v>
      </c>
      <c r="BE270" s="77">
        <f t="shared" si="143"/>
        <v>7.9239131502195137E-2</v>
      </c>
      <c r="BF270" s="77">
        <f t="shared" si="171"/>
        <v>8.801389315070289E-2</v>
      </c>
    </row>
    <row r="271" spans="1:58" ht="15.75" customHeight="1" x14ac:dyDescent="0.4">
      <c r="A271" s="57">
        <v>45909</v>
      </c>
      <c r="B271" s="20">
        <v>16.292000000000002</v>
      </c>
      <c r="C271" s="20">
        <v>18.440000000000001</v>
      </c>
      <c r="D271" s="20">
        <v>19.645</v>
      </c>
      <c r="E271" s="20">
        <v>20.047000000000001</v>
      </c>
      <c r="F271" s="20">
        <v>21.007999999999999</v>
      </c>
      <c r="G271" s="20">
        <v>21.425000000000001</v>
      </c>
      <c r="H271" s="58">
        <v>21.625</v>
      </c>
      <c r="I271" s="59">
        <f t="shared" si="156"/>
        <v>17.883111111111113</v>
      </c>
      <c r="J271" s="59">
        <f t="shared" si="157"/>
        <v>19.332592592592594</v>
      </c>
      <c r="K271" s="60">
        <v>7</v>
      </c>
      <c r="L271" s="61">
        <f t="shared" si="160"/>
        <v>3.7037037037037035E-2</v>
      </c>
      <c r="M271" s="20">
        <v>13.61</v>
      </c>
      <c r="N271" s="62">
        <v>15.04</v>
      </c>
      <c r="O271" s="20">
        <v>18.27</v>
      </c>
      <c r="P271" s="20">
        <v>20.51</v>
      </c>
      <c r="Q271" s="20">
        <v>21.87</v>
      </c>
      <c r="R271" s="63">
        <f t="shared" si="145"/>
        <v>10.130000000000003</v>
      </c>
      <c r="S271" s="64">
        <f t="shared" si="144"/>
        <v>-4.6326935804103433E-3</v>
      </c>
      <c r="T271" s="65">
        <f t="shared" si="175"/>
        <v>0.90492021276595747</v>
      </c>
      <c r="U271" s="65">
        <f t="shared" si="175"/>
        <v>0.82320744389709899</v>
      </c>
      <c r="V271" s="65">
        <f t="shared" si="146"/>
        <v>0.73330082886396875</v>
      </c>
      <c r="W271" s="65">
        <f t="shared" si="147"/>
        <v>0.68770004572473697</v>
      </c>
      <c r="X271" s="61">
        <f t="shared" si="158"/>
        <v>0.13184384974220473</v>
      </c>
      <c r="Y271" s="66">
        <f t="shared" si="148"/>
        <v>7.8715019703696279E-2</v>
      </c>
      <c r="Z271" s="61">
        <f t="shared" si="149"/>
        <v>8.1053093752847666E-2</v>
      </c>
      <c r="AA271" s="67">
        <f t="shared" si="150"/>
        <v>17.883111111111113</v>
      </c>
      <c r="AB271" s="68">
        <f t="shared" si="151"/>
        <v>8.3244680851063999E-2</v>
      </c>
      <c r="AC271" s="69">
        <f t="shared" si="152"/>
        <v>0.1890366430260049</v>
      </c>
      <c r="AD271" s="70">
        <f>_xlfn.PERCENTILE.EXC(AC271:$AC$5675,0.5)</f>
        <v>8.5611979166666519E-2</v>
      </c>
      <c r="AE271" s="70">
        <f>_xlfn.PERCENTILE.EXC($AC271:AC$5675,0.35)</f>
        <v>4.9689657481253917E-2</v>
      </c>
      <c r="AF271" s="71">
        <f t="shared" si="177"/>
        <v>1.9796266718401893E-2</v>
      </c>
      <c r="AG271" s="70">
        <f t="shared" si="178"/>
        <v>-0.19198182511420461</v>
      </c>
      <c r="AH271" s="70">
        <f t="shared" si="179"/>
        <v>-0.23906962545163321</v>
      </c>
      <c r="AI271" s="61" t="str">
        <f t="shared" si="168"/>
        <v>Short VOL</v>
      </c>
      <c r="AJ271" s="68" t="str">
        <f t="shared" si="131"/>
        <v>Short VOL</v>
      </c>
      <c r="AK271" s="72" t="str">
        <f t="shared" si="169"/>
        <v>00631L</v>
      </c>
      <c r="AL271" s="73">
        <f t="shared" si="161"/>
        <v>1</v>
      </c>
      <c r="AM271" s="72" t="str">
        <f t="shared" si="172"/>
        <v>00631L</v>
      </c>
      <c r="AN271" s="73">
        <f t="shared" si="162"/>
        <v>1</v>
      </c>
      <c r="AO271" s="74" t="str">
        <f t="shared" si="163"/>
        <v>00631L</v>
      </c>
      <c r="AP271" s="20">
        <f t="shared" si="164"/>
        <v>1</v>
      </c>
      <c r="AQ271" s="74" t="str">
        <f t="shared" si="176"/>
        <v>00631L</v>
      </c>
      <c r="AR271" s="20">
        <f t="shared" si="165"/>
        <v>1</v>
      </c>
      <c r="AS271" s="74" t="str">
        <f t="shared" si="170"/>
        <v>00631L</v>
      </c>
      <c r="AT271" s="20">
        <f t="shared" si="166"/>
        <v>1</v>
      </c>
      <c r="AU271" s="74" t="str">
        <f t="shared" si="153"/>
        <v>00631L</v>
      </c>
      <c r="AV271" s="20">
        <f t="shared" si="167"/>
        <v>1</v>
      </c>
      <c r="AW271" s="74" t="str">
        <f t="shared" si="154"/>
        <v>00631L</v>
      </c>
      <c r="AX271" s="20">
        <f t="shared" si="155"/>
        <v>1</v>
      </c>
      <c r="AY271" s="20">
        <f t="shared" si="159"/>
        <v>0</v>
      </c>
      <c r="AZ271" s="57">
        <v>45910</v>
      </c>
      <c r="BA271" s="75">
        <v>54.4</v>
      </c>
      <c r="BB271" s="33">
        <v>53.9</v>
      </c>
      <c r="BC271" s="76">
        <f t="shared" si="173"/>
        <v>50.792499999999997</v>
      </c>
      <c r="BD271" s="76">
        <f t="shared" si="174"/>
        <v>50.906333333333329</v>
      </c>
      <c r="BE271" s="77">
        <f t="shared" si="143"/>
        <v>6.1180292365998958E-2</v>
      </c>
      <c r="BF271" s="77">
        <f t="shared" si="171"/>
        <v>6.862931265919768E-2</v>
      </c>
    </row>
    <row r="272" spans="1:58" ht="15.75" customHeight="1" x14ac:dyDescent="0.4">
      <c r="A272" s="57">
        <v>45908</v>
      </c>
      <c r="B272" s="20">
        <v>16.361999999999998</v>
      </c>
      <c r="C272" s="20">
        <v>18.538</v>
      </c>
      <c r="D272" s="20">
        <v>19.684999999999999</v>
      </c>
      <c r="E272" s="20">
        <v>20.096</v>
      </c>
      <c r="F272" s="20">
        <v>21.099</v>
      </c>
      <c r="G272" s="20">
        <v>21.550999999999998</v>
      </c>
      <c r="H272" s="58">
        <v>21.725000000000001</v>
      </c>
      <c r="I272" s="59">
        <f t="shared" si="156"/>
        <v>17.89325925925926</v>
      </c>
      <c r="J272" s="59">
        <f t="shared" si="157"/>
        <v>19.345148148148148</v>
      </c>
      <c r="K272" s="60">
        <v>8</v>
      </c>
      <c r="L272" s="61">
        <f t="shared" si="160"/>
        <v>3.7037037037037035E-2</v>
      </c>
      <c r="M272" s="20">
        <v>13.5</v>
      </c>
      <c r="N272" s="62">
        <v>15.11</v>
      </c>
      <c r="O272" s="20">
        <v>18.29</v>
      </c>
      <c r="P272" s="20">
        <v>20.49</v>
      </c>
      <c r="Q272" s="20">
        <v>21.8</v>
      </c>
      <c r="R272" s="63">
        <f t="shared" si="145"/>
        <v>10.170000000000002</v>
      </c>
      <c r="S272" s="64">
        <f t="shared" si="144"/>
        <v>-4.6113306982872391E-3</v>
      </c>
      <c r="T272" s="65">
        <f t="shared" si="175"/>
        <v>0.89344804765056263</v>
      </c>
      <c r="U272" s="65">
        <f t="shared" si="175"/>
        <v>0.82613449972662656</v>
      </c>
      <c r="V272" s="65">
        <f t="shared" si="146"/>
        <v>0.73743289409468038</v>
      </c>
      <c r="W272" s="65">
        <f t="shared" si="147"/>
        <v>0.69311926605504581</v>
      </c>
      <c r="X272" s="61">
        <f t="shared" si="158"/>
        <v>0.13299107688546646</v>
      </c>
      <c r="Y272" s="66">
        <f t="shared" si="148"/>
        <v>8.1060907643312169E-2</v>
      </c>
      <c r="Z272" s="61">
        <f t="shared" si="149"/>
        <v>8.1141667253134805E-2</v>
      </c>
      <c r="AA272" s="67">
        <f t="shared" si="150"/>
        <v>17.89325925925926</v>
      </c>
      <c r="AB272" s="68">
        <f t="shared" si="151"/>
        <v>8.2859033752481728E-2</v>
      </c>
      <c r="AC272" s="69">
        <f t="shared" si="152"/>
        <v>0.18419981861411386</v>
      </c>
      <c r="AD272" s="70">
        <f>_xlfn.PERCENTILE.EXC(AC272:$AC$5675,0.5)</f>
        <v>8.5610143886003881E-2</v>
      </c>
      <c r="AE272" s="70">
        <f>_xlfn.PERCENTILE.EXC($AC272:AC$5675,0.35)</f>
        <v>4.9675397308693074E-2</v>
      </c>
      <c r="AF272" s="71">
        <f t="shared" si="177"/>
        <v>1.9796266718401893E-2</v>
      </c>
      <c r="AG272" s="70">
        <f t="shared" si="178"/>
        <v>-0.19198182511420461</v>
      </c>
      <c r="AH272" s="70">
        <f t="shared" si="179"/>
        <v>-0.23906962545163321</v>
      </c>
      <c r="AI272" s="61" t="str">
        <f t="shared" si="168"/>
        <v>Short VOL</v>
      </c>
      <c r="AJ272" s="68" t="str">
        <f t="shared" si="131"/>
        <v>Short VOL</v>
      </c>
      <c r="AK272" s="72" t="str">
        <f t="shared" si="169"/>
        <v>00631L</v>
      </c>
      <c r="AL272" s="73">
        <f t="shared" si="161"/>
        <v>1</v>
      </c>
      <c r="AM272" s="72" t="str">
        <f t="shared" si="172"/>
        <v>00631L</v>
      </c>
      <c r="AN272" s="73">
        <f t="shared" si="162"/>
        <v>1</v>
      </c>
      <c r="AO272" s="74" t="str">
        <f t="shared" si="163"/>
        <v>00631L</v>
      </c>
      <c r="AP272" s="20">
        <f t="shared" si="164"/>
        <v>1</v>
      </c>
      <c r="AQ272" s="74" t="str">
        <f t="shared" si="176"/>
        <v>00631L</v>
      </c>
      <c r="AR272" s="20">
        <f t="shared" si="165"/>
        <v>1</v>
      </c>
      <c r="AS272" s="74" t="str">
        <f t="shared" si="170"/>
        <v>00631L</v>
      </c>
      <c r="AT272" s="20">
        <f t="shared" si="166"/>
        <v>1</v>
      </c>
      <c r="AU272" s="74" t="str">
        <f t="shared" si="153"/>
        <v>00631L</v>
      </c>
      <c r="AV272" s="20">
        <f t="shared" si="167"/>
        <v>1</v>
      </c>
      <c r="AW272" s="74" t="str">
        <f t="shared" si="154"/>
        <v>00631L</v>
      </c>
      <c r="AX272" s="20">
        <f t="shared" si="155"/>
        <v>1</v>
      </c>
      <c r="AY272" s="20">
        <f t="shared" si="159"/>
        <v>0</v>
      </c>
      <c r="AZ272" s="57">
        <v>45909</v>
      </c>
      <c r="BA272" s="75">
        <v>53.55</v>
      </c>
      <c r="BB272" s="33">
        <v>53.35</v>
      </c>
      <c r="BC272" s="76">
        <f t="shared" si="173"/>
        <v>50.664583333333333</v>
      </c>
      <c r="BD272" s="76">
        <f t="shared" si="174"/>
        <v>50.786666666666662</v>
      </c>
      <c r="BE272" s="77">
        <f t="shared" si="143"/>
        <v>5.3003824170401781E-2</v>
      </c>
      <c r="BF272" s="77">
        <f t="shared" si="171"/>
        <v>5.4410606458388078E-2</v>
      </c>
    </row>
    <row r="273" spans="1:58" ht="15.75" customHeight="1" x14ac:dyDescent="0.4">
      <c r="A273" s="57">
        <v>45905</v>
      </c>
      <c r="B273" s="20">
        <v>16.710999999999999</v>
      </c>
      <c r="C273" s="20">
        <v>18.899000000000001</v>
      </c>
      <c r="D273" s="20">
        <v>19.981999999999999</v>
      </c>
      <c r="E273" s="20">
        <v>20.344999999999999</v>
      </c>
      <c r="F273" s="20">
        <v>21.35</v>
      </c>
      <c r="G273" s="20">
        <v>21.727</v>
      </c>
      <c r="H273" s="58">
        <v>21.875</v>
      </c>
      <c r="I273" s="59">
        <f t="shared" si="156"/>
        <v>18.007592592592594</v>
      </c>
      <c r="J273" s="59">
        <f t="shared" si="157"/>
        <v>19.540777777777777</v>
      </c>
      <c r="K273" s="60">
        <v>11</v>
      </c>
      <c r="L273" s="61">
        <f t="shared" si="160"/>
        <v>3.7037037037037035E-2</v>
      </c>
      <c r="M273" s="20">
        <v>12.66</v>
      </c>
      <c r="N273" s="62">
        <v>15.18</v>
      </c>
      <c r="O273" s="20">
        <v>18.420000000000002</v>
      </c>
      <c r="P273" s="20">
        <v>20.64</v>
      </c>
      <c r="Q273" s="20">
        <v>21.87</v>
      </c>
      <c r="R273" s="63">
        <f t="shared" si="145"/>
        <v>11.220000000000002</v>
      </c>
      <c r="S273" s="64">
        <f t="shared" si="144"/>
        <v>-7.8431372549020249E-3</v>
      </c>
      <c r="T273" s="65">
        <f t="shared" si="175"/>
        <v>0.83399209486166015</v>
      </c>
      <c r="U273" s="65">
        <f t="shared" si="175"/>
        <v>0.82410423452768722</v>
      </c>
      <c r="V273" s="65">
        <f t="shared" si="146"/>
        <v>0.73546511627906974</v>
      </c>
      <c r="W273" s="65">
        <f t="shared" si="147"/>
        <v>0.69410150891632372</v>
      </c>
      <c r="X273" s="61">
        <f t="shared" si="158"/>
        <v>0.13093172162048966</v>
      </c>
      <c r="Y273" s="66">
        <f t="shared" si="148"/>
        <v>7.5202752519046512E-2</v>
      </c>
      <c r="Z273" s="61">
        <f t="shared" si="149"/>
        <v>8.5141041330302897E-2</v>
      </c>
      <c r="AA273" s="67">
        <f t="shared" si="150"/>
        <v>18.007592592592594</v>
      </c>
      <c r="AB273" s="68">
        <f t="shared" si="151"/>
        <v>0.1008563899868247</v>
      </c>
      <c r="AC273" s="69">
        <f t="shared" si="152"/>
        <v>0.18627092177816829</v>
      </c>
      <c r="AD273" s="70">
        <f>_xlfn.PERCENTILE.EXC(AC273:$AC$5675,0.5)</f>
        <v>8.5608308605341243E-2</v>
      </c>
      <c r="AE273" s="70">
        <f>_xlfn.PERCENTILE.EXC($AC273:AC$5675,0.35)</f>
        <v>4.9668268292733006E-2</v>
      </c>
      <c r="AF273" s="71">
        <f t="shared" si="177"/>
        <v>1.9518867567590657E-2</v>
      </c>
      <c r="AG273" s="70">
        <f t="shared" si="178"/>
        <v>-0.19198182511420461</v>
      </c>
      <c r="AH273" s="70">
        <f t="shared" si="179"/>
        <v>-0.23906962545163321</v>
      </c>
      <c r="AI273" s="61" t="str">
        <f t="shared" si="168"/>
        <v>Short VOL</v>
      </c>
      <c r="AJ273" s="68" t="str">
        <f t="shared" si="131"/>
        <v>Short VOL</v>
      </c>
      <c r="AK273" s="72" t="str">
        <f t="shared" si="169"/>
        <v>00631L</v>
      </c>
      <c r="AL273" s="73">
        <f t="shared" si="161"/>
        <v>1</v>
      </c>
      <c r="AM273" s="72" t="str">
        <f t="shared" si="172"/>
        <v>00631L</v>
      </c>
      <c r="AN273" s="73">
        <f t="shared" si="162"/>
        <v>1</v>
      </c>
      <c r="AO273" s="74" t="str">
        <f t="shared" si="163"/>
        <v>00631L</v>
      </c>
      <c r="AP273" s="20">
        <f t="shared" si="164"/>
        <v>1</v>
      </c>
      <c r="AQ273" s="74" t="str">
        <f t="shared" si="176"/>
        <v>00631L</v>
      </c>
      <c r="AR273" s="20">
        <f t="shared" si="165"/>
        <v>1</v>
      </c>
      <c r="AS273" s="74" t="str">
        <f t="shared" si="170"/>
        <v>00631L</v>
      </c>
      <c r="AT273" s="20">
        <f t="shared" si="166"/>
        <v>1</v>
      </c>
      <c r="AU273" s="74" t="str">
        <f t="shared" si="153"/>
        <v>00631L</v>
      </c>
      <c r="AV273" s="20">
        <f t="shared" si="167"/>
        <v>1</v>
      </c>
      <c r="AW273" s="74" t="str">
        <f t="shared" si="154"/>
        <v>00631L</v>
      </c>
      <c r="AX273" s="20">
        <f t="shared" si="155"/>
        <v>1</v>
      </c>
      <c r="AY273" s="20">
        <f t="shared" si="159"/>
        <v>0</v>
      </c>
      <c r="AZ273" s="57">
        <v>45908</v>
      </c>
      <c r="BA273" s="75">
        <v>53.4</v>
      </c>
      <c r="BB273" s="33">
        <v>52.85</v>
      </c>
      <c r="BC273" s="76">
        <f t="shared" si="173"/>
        <v>50.545833333333334</v>
      </c>
      <c r="BD273" s="76">
        <f t="shared" si="174"/>
        <v>50.665416666666665</v>
      </c>
      <c r="BE273" s="77">
        <f t="shared" ref="BE273:BE336" si="180">(BB273-BC273)/BC273</f>
        <v>4.5585689555683796E-2</v>
      </c>
      <c r="BF273" s="77">
        <f t="shared" si="171"/>
        <v>5.3973371053562175E-2</v>
      </c>
    </row>
    <row r="274" spans="1:58" ht="15.75" customHeight="1" x14ac:dyDescent="0.4">
      <c r="A274" s="57">
        <v>45904</v>
      </c>
      <c r="B274" s="20">
        <v>16.596</v>
      </c>
      <c r="C274" s="20">
        <v>18.852</v>
      </c>
      <c r="D274" s="20">
        <v>19.850999999999999</v>
      </c>
      <c r="E274" s="20">
        <v>20.3</v>
      </c>
      <c r="F274" s="20">
        <v>21.279</v>
      </c>
      <c r="G274" s="20">
        <v>21.663</v>
      </c>
      <c r="H274" s="58">
        <v>21.794</v>
      </c>
      <c r="I274" s="59">
        <f t="shared" si="156"/>
        <v>17.849333333333334</v>
      </c>
      <c r="J274" s="59">
        <f t="shared" si="157"/>
        <v>19.407</v>
      </c>
      <c r="K274" s="60">
        <v>12</v>
      </c>
      <c r="L274" s="61">
        <f t="shared" si="160"/>
        <v>3.7037037037037035E-2</v>
      </c>
      <c r="M274" s="20">
        <v>13.32</v>
      </c>
      <c r="N274" s="62">
        <v>15.3</v>
      </c>
      <c r="O274" s="20">
        <v>18.39</v>
      </c>
      <c r="P274" s="20">
        <v>20.81</v>
      </c>
      <c r="Q274" s="20">
        <v>21.74</v>
      </c>
      <c r="R274" s="63">
        <f t="shared" si="145"/>
        <v>10.580000000000002</v>
      </c>
      <c r="S274" s="64">
        <f t="shared" ref="S274:S337" si="181">(N274-N275)/N275</f>
        <v>-6.4220183486238563E-2</v>
      </c>
      <c r="T274" s="65">
        <f t="shared" si="175"/>
        <v>0.87058823529411766</v>
      </c>
      <c r="U274" s="65">
        <f t="shared" si="175"/>
        <v>0.83197389885807504</v>
      </c>
      <c r="V274" s="65">
        <f t="shared" si="146"/>
        <v>0.73522345026429614</v>
      </c>
      <c r="W274" s="65">
        <f t="shared" si="147"/>
        <v>0.70377184912603508</v>
      </c>
      <c r="X274" s="61">
        <f t="shared" si="158"/>
        <v>0.1359363702096891</v>
      </c>
      <c r="Y274" s="66">
        <f t="shared" si="148"/>
        <v>7.3596059113300485E-2</v>
      </c>
      <c r="Z274" s="61">
        <f t="shared" si="149"/>
        <v>8.7267498319264919E-2</v>
      </c>
      <c r="AA274" s="67">
        <f t="shared" si="150"/>
        <v>17.849333333333334</v>
      </c>
      <c r="AB274" s="68">
        <f t="shared" si="151"/>
        <v>8.4705882352941131E-2</v>
      </c>
      <c r="AC274" s="69">
        <f t="shared" si="152"/>
        <v>0.16662309368191719</v>
      </c>
      <c r="AD274" s="70">
        <f>_xlfn.PERCENTILE.EXC(AC274:$AC$5675,0.5)</f>
        <v>8.5579960277234357E-2</v>
      </c>
      <c r="AE274" s="70">
        <f>_xlfn.PERCENTILE.EXC($AC274:AC$5675,0.35)</f>
        <v>4.9661139276772931E-2</v>
      </c>
      <c r="AF274" s="71">
        <f t="shared" si="177"/>
        <v>1.9122526825834714E-2</v>
      </c>
      <c r="AG274" s="70">
        <f t="shared" si="178"/>
        <v>-0.19198182511420461</v>
      </c>
      <c r="AH274" s="70">
        <f t="shared" si="179"/>
        <v>-0.23906962545163321</v>
      </c>
      <c r="AI274" s="61" t="str">
        <f t="shared" si="168"/>
        <v>Short VOL</v>
      </c>
      <c r="AJ274" s="68" t="str">
        <f t="shared" si="131"/>
        <v>Short VOL</v>
      </c>
      <c r="AK274" s="72" t="str">
        <f t="shared" si="169"/>
        <v>00631L</v>
      </c>
      <c r="AL274" s="73">
        <f t="shared" si="161"/>
        <v>1</v>
      </c>
      <c r="AM274" s="72" t="str">
        <f t="shared" si="172"/>
        <v>00631L</v>
      </c>
      <c r="AN274" s="73">
        <f t="shared" si="162"/>
        <v>1</v>
      </c>
      <c r="AO274" s="74" t="str">
        <f t="shared" si="163"/>
        <v>00631L</v>
      </c>
      <c r="AP274" s="20">
        <f t="shared" si="164"/>
        <v>1</v>
      </c>
      <c r="AQ274" s="74" t="str">
        <f t="shared" si="176"/>
        <v>00631L</v>
      </c>
      <c r="AR274" s="20">
        <f t="shared" si="165"/>
        <v>1</v>
      </c>
      <c r="AS274" s="74" t="str">
        <f t="shared" si="170"/>
        <v>00631L</v>
      </c>
      <c r="AT274" s="20">
        <f t="shared" si="166"/>
        <v>1</v>
      </c>
      <c r="AU274" s="74" t="str">
        <f t="shared" si="153"/>
        <v>00631L</v>
      </c>
      <c r="AV274" s="20">
        <f t="shared" si="167"/>
        <v>1</v>
      </c>
      <c r="AW274" s="74" t="str">
        <f t="shared" si="154"/>
        <v>00631L</v>
      </c>
      <c r="AX274" s="20">
        <f t="shared" si="155"/>
        <v>1</v>
      </c>
      <c r="AY274" s="20">
        <f t="shared" si="159"/>
        <v>0</v>
      </c>
      <c r="AZ274" s="57">
        <v>45905</v>
      </c>
      <c r="BA274" s="75">
        <v>52.7</v>
      </c>
      <c r="BB274" s="33">
        <v>52.3</v>
      </c>
      <c r="BC274" s="76">
        <f t="shared" si="173"/>
        <v>50.435416666666661</v>
      </c>
      <c r="BD274" s="76">
        <f t="shared" si="174"/>
        <v>50.543333333333329</v>
      </c>
      <c r="BE274" s="77">
        <f t="shared" si="180"/>
        <v>3.6969722004213362E-2</v>
      </c>
      <c r="BF274" s="77">
        <f t="shared" si="171"/>
        <v>4.2669656400448598E-2</v>
      </c>
    </row>
    <row r="275" spans="1:58" ht="15.75" customHeight="1" x14ac:dyDescent="0.4">
      <c r="A275" s="57">
        <v>45903</v>
      </c>
      <c r="B275" s="20">
        <v>17.189</v>
      </c>
      <c r="C275" s="20">
        <v>19.247</v>
      </c>
      <c r="D275" s="20">
        <v>20.375</v>
      </c>
      <c r="E275" s="20">
        <v>20.675000000000001</v>
      </c>
      <c r="F275" s="20">
        <v>21.6</v>
      </c>
      <c r="G275" s="20">
        <v>21.96</v>
      </c>
      <c r="H275" s="58">
        <v>22.125</v>
      </c>
      <c r="I275" s="59">
        <f t="shared" si="156"/>
        <v>18.25611111111111</v>
      </c>
      <c r="J275" s="59">
        <f t="shared" si="157"/>
        <v>19.831888888888891</v>
      </c>
      <c r="K275" s="60">
        <v>13</v>
      </c>
      <c r="L275" s="61">
        <f t="shared" si="160"/>
        <v>3.7037037037037035E-2</v>
      </c>
      <c r="M275" s="20">
        <v>14.45</v>
      </c>
      <c r="N275" s="62">
        <v>16.350000000000001</v>
      </c>
      <c r="O275" s="20">
        <v>18.93</v>
      </c>
      <c r="P275" s="20">
        <v>21.05</v>
      </c>
      <c r="Q275" s="20">
        <v>22.01</v>
      </c>
      <c r="R275" s="63">
        <f t="shared" si="145"/>
        <v>9.1800000000000033</v>
      </c>
      <c r="S275" s="64">
        <f t="shared" si="181"/>
        <v>-4.775771694816542E-2</v>
      </c>
      <c r="T275" s="65">
        <f t="shared" si="175"/>
        <v>0.88379204892966345</v>
      </c>
      <c r="U275" s="65">
        <f t="shared" si="175"/>
        <v>0.86370839936608568</v>
      </c>
      <c r="V275" s="65">
        <f t="shared" si="146"/>
        <v>0.77672209026128269</v>
      </c>
      <c r="W275" s="65">
        <f t="shared" si="147"/>
        <v>0.7428441617446615</v>
      </c>
      <c r="X275" s="61">
        <f t="shared" si="158"/>
        <v>0.11972773285240559</v>
      </c>
      <c r="Y275" s="66">
        <f t="shared" si="148"/>
        <v>7.0133010882708555E-2</v>
      </c>
      <c r="Z275" s="61">
        <f t="shared" si="149"/>
        <v>8.6315084750920687E-2</v>
      </c>
      <c r="AA275" s="67">
        <f t="shared" si="150"/>
        <v>18.25611111111111</v>
      </c>
      <c r="AB275" s="68">
        <f t="shared" si="151"/>
        <v>5.1314984709480031E-2</v>
      </c>
      <c r="AC275" s="69">
        <f t="shared" si="152"/>
        <v>0.11658171933401276</v>
      </c>
      <c r="AD275" s="70">
        <f>_xlfn.PERCENTILE.EXC(AC275:$AC$5675,0.5)</f>
        <v>8.5551611949127457E-2</v>
      </c>
      <c r="AE275" s="70">
        <f>_xlfn.PERCENTILE.EXC($AC275:AC$5675,0.35)</f>
        <v>4.9653125754372647E-2</v>
      </c>
      <c r="AF275" s="71">
        <f t="shared" si="177"/>
        <v>1.9122526825834714E-2</v>
      </c>
      <c r="AG275" s="70">
        <f t="shared" si="178"/>
        <v>-0.19198182511420461</v>
      </c>
      <c r="AH275" s="70">
        <f t="shared" si="179"/>
        <v>-0.23906962545163321</v>
      </c>
      <c r="AI275" s="61" t="str">
        <f t="shared" si="168"/>
        <v>Short VOL</v>
      </c>
      <c r="AJ275" s="68" t="str">
        <f t="shared" si="131"/>
        <v>Short VOL</v>
      </c>
      <c r="AK275" s="72" t="str">
        <f t="shared" si="169"/>
        <v>00631L</v>
      </c>
      <c r="AL275" s="73">
        <f t="shared" si="161"/>
        <v>1</v>
      </c>
      <c r="AM275" s="72" t="str">
        <f t="shared" si="172"/>
        <v>00631L</v>
      </c>
      <c r="AN275" s="73">
        <f t="shared" si="162"/>
        <v>1</v>
      </c>
      <c r="AO275" s="74" t="str">
        <f t="shared" si="163"/>
        <v>00631L</v>
      </c>
      <c r="AP275" s="20">
        <f t="shared" si="164"/>
        <v>1</v>
      </c>
      <c r="AQ275" s="74" t="str">
        <f t="shared" si="176"/>
        <v>00631L</v>
      </c>
      <c r="AR275" s="20">
        <f t="shared" si="165"/>
        <v>1</v>
      </c>
      <c r="AS275" s="74" t="str">
        <f t="shared" si="170"/>
        <v>00631L</v>
      </c>
      <c r="AT275" s="20">
        <f t="shared" si="166"/>
        <v>1</v>
      </c>
      <c r="AU275" s="74" t="str">
        <f t="shared" si="153"/>
        <v>00631L</v>
      </c>
      <c r="AV275" s="20">
        <f t="shared" si="167"/>
        <v>1</v>
      </c>
      <c r="AW275" s="74" t="str">
        <f t="shared" si="154"/>
        <v>00631L</v>
      </c>
      <c r="AX275" s="20">
        <f t="shared" si="155"/>
        <v>1</v>
      </c>
      <c r="AY275" s="20">
        <f t="shared" si="159"/>
        <v>0</v>
      </c>
      <c r="AZ275" s="57">
        <v>45904</v>
      </c>
      <c r="BA275" s="75">
        <v>52.55</v>
      </c>
      <c r="BB275" s="33">
        <v>51.95</v>
      </c>
      <c r="BC275" s="76">
        <f t="shared" si="173"/>
        <v>50.334166666666661</v>
      </c>
      <c r="BD275" s="76">
        <f t="shared" si="174"/>
        <v>50.439583333333324</v>
      </c>
      <c r="BE275" s="77">
        <f t="shared" si="180"/>
        <v>3.2102117514610853E-2</v>
      </c>
      <c r="BF275" s="77">
        <f t="shared" si="171"/>
        <v>4.1840485729627161E-2</v>
      </c>
    </row>
    <row r="276" spans="1:58" ht="15.75" customHeight="1" x14ac:dyDescent="0.4">
      <c r="A276" s="57">
        <v>45902</v>
      </c>
      <c r="B276" s="20">
        <v>17.725000000000001</v>
      </c>
      <c r="C276" s="20">
        <v>19.850000000000001</v>
      </c>
      <c r="D276" s="20">
        <v>20.649000000000001</v>
      </c>
      <c r="E276" s="20">
        <v>20.849</v>
      </c>
      <c r="F276" s="20">
        <v>21.742000000000001</v>
      </c>
      <c r="G276" s="20">
        <v>22.149000000000001</v>
      </c>
      <c r="H276" s="58">
        <v>22.277000000000001</v>
      </c>
      <c r="I276" s="59">
        <f t="shared" si="156"/>
        <v>18.74814814814815</v>
      </c>
      <c r="J276" s="59">
        <f t="shared" si="157"/>
        <v>20.234703703703705</v>
      </c>
      <c r="K276" s="60">
        <v>14</v>
      </c>
      <c r="L276" s="61">
        <f t="shared" si="160"/>
        <v>3.7037037037037035E-2</v>
      </c>
      <c r="M276" s="20">
        <v>16.170000000000002</v>
      </c>
      <c r="N276" s="62">
        <v>17.170000000000002</v>
      </c>
      <c r="O276" s="20">
        <v>19.38</v>
      </c>
      <c r="P276" s="20">
        <v>21.42</v>
      </c>
      <c r="Q276" s="20">
        <v>22.2</v>
      </c>
      <c r="R276" s="63">
        <f t="shared" si="145"/>
        <v>7.4599999999999937</v>
      </c>
      <c r="S276" s="64">
        <f t="shared" si="181"/>
        <v>6.5136476426799053E-2</v>
      </c>
      <c r="T276" s="65">
        <f t="shared" si="175"/>
        <v>0.94175888177053002</v>
      </c>
      <c r="U276" s="65">
        <f t="shared" si="175"/>
        <v>0.88596491228070184</v>
      </c>
      <c r="V276" s="65">
        <f t="shared" si="146"/>
        <v>0.80158730158730163</v>
      </c>
      <c r="W276" s="65">
        <f t="shared" si="147"/>
        <v>0.77342342342342352</v>
      </c>
      <c r="X276" s="61">
        <f t="shared" si="158"/>
        <v>0.11988716502115655</v>
      </c>
      <c r="Y276" s="66">
        <f t="shared" si="148"/>
        <v>6.8492493644779162E-2</v>
      </c>
      <c r="Z276" s="61">
        <f t="shared" si="149"/>
        <v>7.9290794152508823E-2</v>
      </c>
      <c r="AA276" s="67">
        <f t="shared" si="150"/>
        <v>18.74814814814815</v>
      </c>
      <c r="AB276" s="68">
        <f t="shared" si="151"/>
        <v>3.2323820617355836E-2</v>
      </c>
      <c r="AC276" s="69">
        <f t="shared" si="152"/>
        <v>9.1913112879915451E-2</v>
      </c>
      <c r="AD276" s="70">
        <f>_xlfn.PERCENTILE.EXC(AC276:$AC$5675,0.5)</f>
        <v>8.5520129765284253E-2</v>
      </c>
      <c r="AE276" s="70">
        <f>_xlfn.PERCENTILE.EXC($AC276:AC$5675,0.35)</f>
        <v>4.9644964814232341E-2</v>
      </c>
      <c r="AF276" s="71">
        <f t="shared" si="177"/>
        <v>1.9122526825834714E-2</v>
      </c>
      <c r="AG276" s="70">
        <f t="shared" si="178"/>
        <v>-0.19198182511420461</v>
      </c>
      <c r="AH276" s="70">
        <f t="shared" si="179"/>
        <v>-0.23906962545163321</v>
      </c>
      <c r="AI276" s="61" t="str">
        <f t="shared" si="168"/>
        <v>Short VOL</v>
      </c>
      <c r="AJ276" s="68" t="str">
        <f t="shared" si="131"/>
        <v>Short VOL</v>
      </c>
      <c r="AK276" s="72" t="str">
        <f t="shared" si="169"/>
        <v>00631L</v>
      </c>
      <c r="AL276" s="73">
        <f t="shared" si="161"/>
        <v>1</v>
      </c>
      <c r="AM276" s="72" t="str">
        <f t="shared" si="172"/>
        <v>00631L</v>
      </c>
      <c r="AN276" s="73">
        <f t="shared" si="162"/>
        <v>1</v>
      </c>
      <c r="AO276" s="74" t="str">
        <f t="shared" si="163"/>
        <v>00631L</v>
      </c>
      <c r="AP276" s="20">
        <f t="shared" si="164"/>
        <v>1</v>
      </c>
      <c r="AQ276" s="74" t="str">
        <f t="shared" si="176"/>
        <v>00631L</v>
      </c>
      <c r="AR276" s="20">
        <f t="shared" si="165"/>
        <v>1</v>
      </c>
      <c r="AS276" s="74" t="str">
        <f t="shared" si="170"/>
        <v>00631L</v>
      </c>
      <c r="AT276" s="20">
        <f t="shared" si="166"/>
        <v>1</v>
      </c>
      <c r="AU276" s="74" t="str">
        <f t="shared" si="153"/>
        <v>00631L</v>
      </c>
      <c r="AV276" s="20">
        <f t="shared" si="167"/>
        <v>1</v>
      </c>
      <c r="AW276" s="74" t="str">
        <f t="shared" si="154"/>
        <v>00631L</v>
      </c>
      <c r="AX276" s="20">
        <f t="shared" si="155"/>
        <v>1</v>
      </c>
      <c r="AY276" s="20">
        <f t="shared" si="159"/>
        <v>0</v>
      </c>
      <c r="AZ276" s="57">
        <v>45903</v>
      </c>
      <c r="BA276" s="75">
        <v>51.9</v>
      </c>
      <c r="BB276" s="33">
        <v>52</v>
      </c>
      <c r="BC276" s="76">
        <f t="shared" si="173"/>
        <v>50.238749999999996</v>
      </c>
      <c r="BD276" s="76">
        <f t="shared" si="174"/>
        <v>50.333333333333329</v>
      </c>
      <c r="BE276" s="77">
        <f t="shared" si="180"/>
        <v>3.5057599960190172E-2</v>
      </c>
      <c r="BF276" s="77">
        <f t="shared" si="171"/>
        <v>3.1125827814569604E-2</v>
      </c>
    </row>
    <row r="277" spans="1:58" ht="15.75" customHeight="1" x14ac:dyDescent="0.4">
      <c r="A277" s="57">
        <v>45901</v>
      </c>
      <c r="B277" s="20">
        <v>17</v>
      </c>
      <c r="C277" s="20">
        <v>19.350000000000001</v>
      </c>
      <c r="D277" s="20">
        <v>20.350000000000001</v>
      </c>
      <c r="E277" s="20">
        <v>20.65</v>
      </c>
      <c r="F277" s="20">
        <v>21.6</v>
      </c>
      <c r="G277" s="20">
        <v>22</v>
      </c>
      <c r="H277" s="58">
        <v>22.2</v>
      </c>
      <c r="I277" s="59">
        <f t="shared" si="156"/>
        <v>18.044444444444444</v>
      </c>
      <c r="J277" s="59">
        <f t="shared" si="157"/>
        <v>19.794444444444444</v>
      </c>
      <c r="K277" s="60">
        <v>15</v>
      </c>
      <c r="L277" s="61">
        <f t="shared" si="160"/>
        <v>3.7037037037037035E-2</v>
      </c>
      <c r="M277" s="20">
        <v>12.72</v>
      </c>
      <c r="N277" s="62">
        <v>16.12</v>
      </c>
      <c r="O277" s="20">
        <v>18.350000000000001</v>
      </c>
      <c r="P277" s="20">
        <v>20.83</v>
      </c>
      <c r="Q277" s="20">
        <v>21.92</v>
      </c>
      <c r="R277" s="63">
        <f t="shared" si="145"/>
        <v>10.339999999999996</v>
      </c>
      <c r="S277" s="64">
        <f t="shared" si="181"/>
        <v>4.9479166666666768E-2</v>
      </c>
      <c r="T277" s="65">
        <f t="shared" si="175"/>
        <v>0.78908188585607941</v>
      </c>
      <c r="U277" s="65">
        <f t="shared" si="175"/>
        <v>0.87847411444141688</v>
      </c>
      <c r="V277" s="65">
        <f t="shared" si="146"/>
        <v>0.77388382141142598</v>
      </c>
      <c r="W277" s="65">
        <f t="shared" si="147"/>
        <v>0.73540145985401462</v>
      </c>
      <c r="X277" s="61">
        <f t="shared" si="158"/>
        <v>0.13823529411764715</v>
      </c>
      <c r="Y277" s="66">
        <f t="shared" si="148"/>
        <v>7.5060532687651366E-2</v>
      </c>
      <c r="Z277" s="61">
        <f t="shared" si="149"/>
        <v>9.6982758620689655E-2</v>
      </c>
      <c r="AA277" s="67">
        <f t="shared" si="150"/>
        <v>18.044444444444444</v>
      </c>
      <c r="AB277" s="68">
        <f t="shared" si="151"/>
        <v>5.459057071960291E-2</v>
      </c>
      <c r="AC277" s="69">
        <f t="shared" si="152"/>
        <v>0.11938240970499027</v>
      </c>
      <c r="AD277" s="70">
        <f>_xlfn.PERCENTILE.EXC(AC277:$AC$5675,0.5)</f>
        <v>8.5488647581441049E-2</v>
      </c>
      <c r="AE277" s="70">
        <f>_xlfn.PERCENTILE.EXC($AC277:AC$5675,0.35)</f>
        <v>4.9636803874092028E-2</v>
      </c>
      <c r="AF277" s="71">
        <f t="shared" si="177"/>
        <v>1.9122526825834714E-2</v>
      </c>
      <c r="AG277" s="70">
        <f t="shared" si="178"/>
        <v>-0.19198182511420461</v>
      </c>
      <c r="AH277" s="70">
        <f t="shared" si="179"/>
        <v>-0.23906962545163321</v>
      </c>
      <c r="AI277" s="61" t="str">
        <f t="shared" si="168"/>
        <v>Short VOL</v>
      </c>
      <c r="AJ277" s="68" t="str">
        <f t="shared" si="131"/>
        <v>Short VOL</v>
      </c>
      <c r="AK277" s="72" t="str">
        <f t="shared" si="169"/>
        <v>00631L</v>
      </c>
      <c r="AL277" s="73">
        <f t="shared" si="161"/>
        <v>1</v>
      </c>
      <c r="AM277" s="72" t="str">
        <f t="shared" si="172"/>
        <v>00631L</v>
      </c>
      <c r="AN277" s="73">
        <f t="shared" si="162"/>
        <v>1</v>
      </c>
      <c r="AO277" s="74" t="str">
        <f t="shared" si="163"/>
        <v>00631L</v>
      </c>
      <c r="AP277" s="20">
        <f t="shared" si="164"/>
        <v>1</v>
      </c>
      <c r="AQ277" s="74" t="str">
        <f t="shared" si="176"/>
        <v>00631L</v>
      </c>
      <c r="AR277" s="20">
        <f t="shared" si="165"/>
        <v>1</v>
      </c>
      <c r="AS277" s="74" t="str">
        <f t="shared" si="170"/>
        <v>00631L</v>
      </c>
      <c r="AT277" s="20">
        <f t="shared" si="166"/>
        <v>1</v>
      </c>
      <c r="AU277" s="74" t="str">
        <f t="shared" si="153"/>
        <v>00631L</v>
      </c>
      <c r="AV277" s="20">
        <f t="shared" si="167"/>
        <v>1</v>
      </c>
      <c r="AW277" s="74" t="str">
        <f t="shared" si="154"/>
        <v>00631L</v>
      </c>
      <c r="AX277" s="20">
        <f t="shared" si="155"/>
        <v>1</v>
      </c>
      <c r="AY277" s="20">
        <f t="shared" si="159"/>
        <v>0</v>
      </c>
      <c r="AZ277" s="57">
        <v>45902</v>
      </c>
      <c r="BA277" s="75">
        <v>52.3</v>
      </c>
      <c r="BB277" s="33">
        <v>52</v>
      </c>
      <c r="BC277" s="76">
        <f t="shared" si="173"/>
        <v>50.158124999999998</v>
      </c>
      <c r="BD277" s="76">
        <f t="shared" si="174"/>
        <v>50.243749999999991</v>
      </c>
      <c r="BE277" s="77">
        <f t="shared" si="180"/>
        <v>3.6721368671576174E-2</v>
      </c>
      <c r="BF277" s="77">
        <f t="shared" si="171"/>
        <v>4.0925488244806685E-2</v>
      </c>
    </row>
    <row r="278" spans="1:58" ht="15.75" customHeight="1" x14ac:dyDescent="0.4">
      <c r="A278" s="57">
        <v>45898</v>
      </c>
      <c r="B278" s="20">
        <v>17.149000000000001</v>
      </c>
      <c r="C278" s="20">
        <v>19.344000000000001</v>
      </c>
      <c r="D278" s="20">
        <v>20.213999999999999</v>
      </c>
      <c r="E278" s="20">
        <v>20.501999999999999</v>
      </c>
      <c r="F278" s="20">
        <v>21.452000000000002</v>
      </c>
      <c r="G278" s="20">
        <v>21.829000000000001</v>
      </c>
      <c r="H278" s="58">
        <v>22.024999999999999</v>
      </c>
      <c r="I278" s="59">
        <f t="shared" si="156"/>
        <v>17.880666666666666</v>
      </c>
      <c r="J278" s="59">
        <f t="shared" si="157"/>
        <v>19.634</v>
      </c>
      <c r="K278" s="60">
        <v>18</v>
      </c>
      <c r="L278" s="61">
        <f t="shared" si="160"/>
        <v>3.7037037037037035E-2</v>
      </c>
      <c r="M278" s="20">
        <v>12.72</v>
      </c>
      <c r="N278" s="62">
        <v>15.36</v>
      </c>
      <c r="O278" s="20">
        <v>18.350000000000001</v>
      </c>
      <c r="P278" s="20">
        <v>20.83</v>
      </c>
      <c r="Q278" s="20">
        <v>21.92</v>
      </c>
      <c r="R278" s="63">
        <f t="shared" si="145"/>
        <v>11.100000000000001</v>
      </c>
      <c r="S278" s="64">
        <f t="shared" si="181"/>
        <v>6.4449064449064425E-2</v>
      </c>
      <c r="T278" s="65">
        <f t="shared" si="175"/>
        <v>0.82812500000000011</v>
      </c>
      <c r="U278" s="65">
        <f t="shared" si="175"/>
        <v>0.83705722070844679</v>
      </c>
      <c r="V278" s="65">
        <f t="shared" si="146"/>
        <v>0.7373979836773884</v>
      </c>
      <c r="W278" s="65">
        <f t="shared" si="147"/>
        <v>0.70072992700729919</v>
      </c>
      <c r="X278" s="61">
        <f t="shared" si="158"/>
        <v>0.12799580150446091</v>
      </c>
      <c r="Y278" s="66">
        <f t="shared" si="148"/>
        <v>7.4285435567261721E-2</v>
      </c>
      <c r="Z278" s="61">
        <f t="shared" si="149"/>
        <v>9.8057492263524879E-2</v>
      </c>
      <c r="AA278" s="67">
        <f t="shared" si="150"/>
        <v>17.880666666666666</v>
      </c>
      <c r="AB278" s="68">
        <f t="shared" si="151"/>
        <v>0.11647135416666676</v>
      </c>
      <c r="AC278" s="69">
        <f t="shared" si="152"/>
        <v>0.16410590277777781</v>
      </c>
      <c r="AD278" s="70">
        <f>_xlfn.PERCENTILE.EXC(AC278:$AC$5675,0.5)</f>
        <v>8.5486977397131875E-2</v>
      </c>
      <c r="AE278" s="70">
        <f>_xlfn.PERCENTILE.EXC($AC278:AC$5675,0.35)</f>
        <v>4.9634814536939166E-2</v>
      </c>
      <c r="AF278" s="71">
        <f t="shared" si="177"/>
        <v>1.9122526825834714E-2</v>
      </c>
      <c r="AG278" s="70">
        <f t="shared" si="178"/>
        <v>-0.19198182511420461</v>
      </c>
      <c r="AH278" s="70">
        <f t="shared" si="179"/>
        <v>-0.23906962545163321</v>
      </c>
      <c r="AI278" s="61" t="str">
        <f t="shared" si="168"/>
        <v>Short VOL</v>
      </c>
      <c r="AJ278" s="68" t="str">
        <f t="shared" si="131"/>
        <v>Short VOL</v>
      </c>
      <c r="AK278" s="72" t="str">
        <f t="shared" si="169"/>
        <v>00631L</v>
      </c>
      <c r="AL278" s="73">
        <f t="shared" si="161"/>
        <v>1</v>
      </c>
      <c r="AM278" s="72" t="str">
        <f t="shared" si="172"/>
        <v>00631L</v>
      </c>
      <c r="AN278" s="73">
        <f t="shared" si="162"/>
        <v>1</v>
      </c>
      <c r="AO278" s="74" t="str">
        <f t="shared" si="163"/>
        <v>00631L</v>
      </c>
      <c r="AP278" s="20">
        <f t="shared" si="164"/>
        <v>1</v>
      </c>
      <c r="AQ278" s="74" t="str">
        <f t="shared" si="176"/>
        <v>00631L</v>
      </c>
      <c r="AR278" s="20">
        <f t="shared" si="165"/>
        <v>1</v>
      </c>
      <c r="AS278" s="74" t="str">
        <f t="shared" si="170"/>
        <v>00631L</v>
      </c>
      <c r="AT278" s="20">
        <f t="shared" si="166"/>
        <v>1</v>
      </c>
      <c r="AU278" s="74" t="str">
        <f t="shared" si="153"/>
        <v>00631L</v>
      </c>
      <c r="AV278" s="20">
        <f t="shared" si="167"/>
        <v>1</v>
      </c>
      <c r="AW278" s="74" t="str">
        <f t="shared" si="154"/>
        <v>00631L</v>
      </c>
      <c r="AX278" s="20">
        <f t="shared" si="155"/>
        <v>1</v>
      </c>
      <c r="AY278" s="20">
        <f t="shared" si="159"/>
        <v>0</v>
      </c>
      <c r="AZ278" s="57">
        <v>45901</v>
      </c>
      <c r="BA278" s="75">
        <v>52.15</v>
      </c>
      <c r="BB278" s="33">
        <v>52.5</v>
      </c>
      <c r="BC278" s="76">
        <f t="shared" si="173"/>
        <v>50.056874999999991</v>
      </c>
      <c r="BD278" s="76">
        <f t="shared" si="174"/>
        <v>50.160624999999989</v>
      </c>
      <c r="BE278" s="77">
        <f t="shared" si="180"/>
        <v>4.8806982057909322E-2</v>
      </c>
      <c r="BF278" s="77">
        <f t="shared" si="171"/>
        <v>3.9660091954596063E-2</v>
      </c>
    </row>
    <row r="279" spans="1:58" ht="15.75" customHeight="1" x14ac:dyDescent="0.4">
      <c r="A279" s="57">
        <v>45897</v>
      </c>
      <c r="B279" s="20">
        <v>16.652999999999999</v>
      </c>
      <c r="C279" s="20">
        <v>19.036000000000001</v>
      </c>
      <c r="D279" s="20">
        <v>20.024999999999999</v>
      </c>
      <c r="E279" s="20">
        <v>20.344000000000001</v>
      </c>
      <c r="F279" s="20">
        <v>21.3</v>
      </c>
      <c r="G279" s="20">
        <v>21.65</v>
      </c>
      <c r="H279" s="58">
        <v>21.835000000000001</v>
      </c>
      <c r="I279" s="59">
        <f t="shared" si="156"/>
        <v>17.359074074074073</v>
      </c>
      <c r="J279" s="59">
        <f t="shared" si="157"/>
        <v>19.329037037037036</v>
      </c>
      <c r="K279" s="60">
        <v>19</v>
      </c>
      <c r="L279" s="61">
        <f t="shared" si="160"/>
        <v>3.7037037037037035E-2</v>
      </c>
      <c r="M279" s="20">
        <v>11.68</v>
      </c>
      <c r="N279" s="62">
        <v>14.43</v>
      </c>
      <c r="O279" s="20">
        <v>17.72</v>
      </c>
      <c r="P279" s="20">
        <v>20.41</v>
      </c>
      <c r="Q279" s="20">
        <v>21.66</v>
      </c>
      <c r="R279" s="63">
        <f t="shared" si="145"/>
        <v>12.019999999999996</v>
      </c>
      <c r="S279" s="64">
        <f t="shared" si="181"/>
        <v>-2.8282828282828278E-2</v>
      </c>
      <c r="T279" s="65">
        <f t="shared" si="175"/>
        <v>0.80942480942480943</v>
      </c>
      <c r="U279" s="65">
        <f t="shared" si="175"/>
        <v>0.81433408577878108</v>
      </c>
      <c r="V279" s="65">
        <f t="shared" si="146"/>
        <v>0.70700636942675155</v>
      </c>
      <c r="W279" s="65">
        <f t="shared" si="147"/>
        <v>0.66620498614958445</v>
      </c>
      <c r="X279" s="61">
        <f t="shared" si="158"/>
        <v>0.14309733981865147</v>
      </c>
      <c r="Y279" s="66">
        <f t="shared" si="148"/>
        <v>7.3289421942587474E-2</v>
      </c>
      <c r="Z279" s="61">
        <f t="shared" si="149"/>
        <v>0.11348318202669117</v>
      </c>
      <c r="AA279" s="67">
        <f t="shared" si="150"/>
        <v>17.359074074074073</v>
      </c>
      <c r="AB279" s="68">
        <f t="shared" si="151"/>
        <v>0.15405405405405398</v>
      </c>
      <c r="AC279" s="69">
        <f t="shared" si="152"/>
        <v>0.20298503631836959</v>
      </c>
      <c r="AD279" s="70">
        <f>_xlfn.PERCENTILE.EXC(AC279:$AC$5675,0.5)</f>
        <v>8.5485307212822714E-2</v>
      </c>
      <c r="AE279" s="70">
        <f>_xlfn.PERCENTILE.EXC($AC279:AC$5675,0.35)</f>
        <v>4.9632825199786304E-2</v>
      </c>
      <c r="AF279" s="71">
        <f t="shared" si="177"/>
        <v>1.9122526825834714E-2</v>
      </c>
      <c r="AG279" s="70">
        <f t="shared" si="178"/>
        <v>-0.19198182511420461</v>
      </c>
      <c r="AH279" s="70">
        <f t="shared" si="179"/>
        <v>-0.23906962545163321</v>
      </c>
      <c r="AI279" s="61" t="str">
        <f t="shared" si="168"/>
        <v>Short VOL</v>
      </c>
      <c r="AJ279" s="68" t="str">
        <f t="shared" si="131"/>
        <v>Short VOL</v>
      </c>
      <c r="AK279" s="72" t="str">
        <f t="shared" si="169"/>
        <v>00631L</v>
      </c>
      <c r="AL279" s="73">
        <f t="shared" si="161"/>
        <v>1</v>
      </c>
      <c r="AM279" s="72" t="str">
        <f t="shared" si="172"/>
        <v>00631L</v>
      </c>
      <c r="AN279" s="73">
        <f t="shared" si="162"/>
        <v>1</v>
      </c>
      <c r="AO279" s="74" t="str">
        <f t="shared" si="163"/>
        <v>00631L</v>
      </c>
      <c r="AP279" s="20">
        <f t="shared" si="164"/>
        <v>1</v>
      </c>
      <c r="AQ279" s="74" t="str">
        <f t="shared" si="176"/>
        <v>00631L</v>
      </c>
      <c r="AR279" s="20">
        <f t="shared" si="165"/>
        <v>1</v>
      </c>
      <c r="AS279" s="74" t="str">
        <f t="shared" si="170"/>
        <v>00631L</v>
      </c>
      <c r="AT279" s="20">
        <f t="shared" si="166"/>
        <v>1</v>
      </c>
      <c r="AU279" s="74" t="str">
        <f t="shared" si="153"/>
        <v>00631L</v>
      </c>
      <c r="AV279" s="20">
        <f t="shared" si="167"/>
        <v>1</v>
      </c>
      <c r="AW279" s="74" t="str">
        <f t="shared" si="154"/>
        <v>00631L</v>
      </c>
      <c r="AX279" s="20">
        <f t="shared" si="155"/>
        <v>1</v>
      </c>
      <c r="AY279" s="20">
        <f t="shared" si="159"/>
        <v>0</v>
      </c>
      <c r="AZ279" s="57">
        <v>45898</v>
      </c>
      <c r="BA279" s="75">
        <v>52.8</v>
      </c>
      <c r="BB279" s="33">
        <v>52.5</v>
      </c>
      <c r="BC279" s="76">
        <f t="shared" si="173"/>
        <v>49.939999999999991</v>
      </c>
      <c r="BD279" s="76">
        <f t="shared" si="174"/>
        <v>50.061874999999993</v>
      </c>
      <c r="BE279" s="77">
        <f t="shared" si="180"/>
        <v>5.126151381658009E-2</v>
      </c>
      <c r="BF279" s="77">
        <f t="shared" si="171"/>
        <v>5.4694815166231869E-2</v>
      </c>
    </row>
    <row r="280" spans="1:58" ht="15.75" customHeight="1" x14ac:dyDescent="0.4">
      <c r="A280" s="57">
        <v>45896</v>
      </c>
      <c r="B280" s="20">
        <v>16.905000000000001</v>
      </c>
      <c r="C280" s="20">
        <v>19.175000000000001</v>
      </c>
      <c r="D280" s="20">
        <v>20.175000000000001</v>
      </c>
      <c r="E280" s="20">
        <v>20.475000000000001</v>
      </c>
      <c r="F280" s="20">
        <v>21.36</v>
      </c>
      <c r="G280" s="20">
        <v>21.774999999999999</v>
      </c>
      <c r="H280" s="58">
        <v>21.975000000000001</v>
      </c>
      <c r="I280" s="59">
        <f t="shared" si="156"/>
        <v>17.49351851851852</v>
      </c>
      <c r="J280" s="59">
        <f t="shared" si="157"/>
        <v>19.43425925925926</v>
      </c>
      <c r="K280" s="60">
        <v>20</v>
      </c>
      <c r="L280" s="61">
        <f t="shared" si="160"/>
        <v>3.7037037037037035E-2</v>
      </c>
      <c r="M280" s="20">
        <v>13.27</v>
      </c>
      <c r="N280" s="62">
        <v>14.85</v>
      </c>
      <c r="O280" s="20">
        <v>17.940000000000001</v>
      </c>
      <c r="P280" s="20">
        <v>20.62</v>
      </c>
      <c r="Q280" s="20">
        <v>21.74</v>
      </c>
      <c r="R280" s="63">
        <f t="shared" si="145"/>
        <v>10.440000000000005</v>
      </c>
      <c r="S280" s="64">
        <f t="shared" si="181"/>
        <v>1.5731874145006871E-2</v>
      </c>
      <c r="T280" s="65">
        <f t="shared" si="175"/>
        <v>0.89360269360269362</v>
      </c>
      <c r="U280" s="65">
        <f t="shared" si="175"/>
        <v>0.82775919732441461</v>
      </c>
      <c r="V280" s="65">
        <f t="shared" si="146"/>
        <v>0.72017458777885546</v>
      </c>
      <c r="W280" s="65">
        <f t="shared" si="147"/>
        <v>0.6830726770929163</v>
      </c>
      <c r="X280" s="61">
        <f t="shared" si="158"/>
        <v>0.13427979887607214</v>
      </c>
      <c r="Y280" s="66">
        <f t="shared" si="148"/>
        <v>7.326007326007325E-2</v>
      </c>
      <c r="Z280" s="61">
        <f t="shared" si="149"/>
        <v>0.11094055999576556</v>
      </c>
      <c r="AA280" s="67">
        <f t="shared" si="150"/>
        <v>17.49351851851852</v>
      </c>
      <c r="AB280" s="68">
        <f t="shared" si="151"/>
        <v>0.1383838383838385</v>
      </c>
      <c r="AC280" s="69">
        <f t="shared" si="152"/>
        <v>0.17801471505175226</v>
      </c>
      <c r="AD280" s="70">
        <f>_xlfn.PERCENTILE.EXC(AC280:$AC$5675,0.5)</f>
        <v>8.5476031712522854E-2</v>
      </c>
      <c r="AE280" s="70">
        <f>_xlfn.PERCENTILE.EXC($AC280:AC$5675,0.35)</f>
        <v>4.9630582123905885E-2</v>
      </c>
      <c r="AF280" s="71">
        <f t="shared" si="177"/>
        <v>1.9122526825834714E-2</v>
      </c>
      <c r="AG280" s="70">
        <f t="shared" si="178"/>
        <v>-0.19198182511420461</v>
      </c>
      <c r="AH280" s="70">
        <f t="shared" si="179"/>
        <v>-0.23906962545163321</v>
      </c>
      <c r="AI280" s="61" t="str">
        <f t="shared" si="168"/>
        <v>Short VOL</v>
      </c>
      <c r="AJ280" s="68" t="str">
        <f t="shared" si="131"/>
        <v>Short VOL</v>
      </c>
      <c r="AK280" s="72" t="str">
        <f t="shared" si="169"/>
        <v>00631L</v>
      </c>
      <c r="AL280" s="73">
        <f t="shared" si="161"/>
        <v>1</v>
      </c>
      <c r="AM280" s="72" t="str">
        <f t="shared" si="172"/>
        <v>00631L</v>
      </c>
      <c r="AN280" s="73">
        <f t="shared" si="162"/>
        <v>1</v>
      </c>
      <c r="AO280" s="74" t="str">
        <f t="shared" si="163"/>
        <v>00631L</v>
      </c>
      <c r="AP280" s="20">
        <f t="shared" si="164"/>
        <v>1</v>
      </c>
      <c r="AQ280" s="74" t="str">
        <f t="shared" si="176"/>
        <v>00631L</v>
      </c>
      <c r="AR280" s="20">
        <f t="shared" si="165"/>
        <v>1</v>
      </c>
      <c r="AS280" s="74" t="str">
        <f t="shared" si="170"/>
        <v>00631L</v>
      </c>
      <c r="AT280" s="20">
        <f t="shared" si="166"/>
        <v>1</v>
      </c>
      <c r="AU280" s="74" t="str">
        <f t="shared" si="153"/>
        <v>00631L</v>
      </c>
      <c r="AV280" s="20">
        <f t="shared" si="167"/>
        <v>1</v>
      </c>
      <c r="AW280" s="74" t="str">
        <f t="shared" si="154"/>
        <v>00631L</v>
      </c>
      <c r="AX280" s="20">
        <f t="shared" si="155"/>
        <v>1</v>
      </c>
      <c r="AY280" s="20">
        <f t="shared" si="159"/>
        <v>0</v>
      </c>
      <c r="AZ280" s="57">
        <v>45897</v>
      </c>
      <c r="BA280" s="75">
        <v>52.8</v>
      </c>
      <c r="BB280" s="33">
        <v>53</v>
      </c>
      <c r="BC280" s="76">
        <f t="shared" si="173"/>
        <v>49.821874999999991</v>
      </c>
      <c r="BD280" s="76">
        <f t="shared" si="174"/>
        <v>49.945</v>
      </c>
      <c r="BE280" s="77">
        <f t="shared" si="180"/>
        <v>6.378975098789455E-2</v>
      </c>
      <c r="BF280" s="77">
        <f t="shared" si="171"/>
        <v>5.7162879167083729E-2</v>
      </c>
    </row>
    <row r="281" spans="1:58" ht="15.75" customHeight="1" x14ac:dyDescent="0.4">
      <c r="A281" s="57">
        <v>45895</v>
      </c>
      <c r="B281" s="20">
        <v>16.887</v>
      </c>
      <c r="C281" s="20">
        <v>19.09</v>
      </c>
      <c r="D281" s="20">
        <v>20.071000000000002</v>
      </c>
      <c r="E281" s="20">
        <v>20.350999999999999</v>
      </c>
      <c r="F281" s="20">
        <v>21.298999999999999</v>
      </c>
      <c r="G281" s="20">
        <v>21.625</v>
      </c>
      <c r="H281" s="58">
        <v>21.85</v>
      </c>
      <c r="I281" s="59">
        <f t="shared" si="156"/>
        <v>17.376555555555555</v>
      </c>
      <c r="J281" s="59">
        <f t="shared" si="157"/>
        <v>19.308</v>
      </c>
      <c r="K281" s="60">
        <v>21</v>
      </c>
      <c r="L281" s="61">
        <f t="shared" si="160"/>
        <v>3.7037037037037035E-2</v>
      </c>
      <c r="M281" s="20">
        <v>12.91</v>
      </c>
      <c r="N281" s="62">
        <v>14.62</v>
      </c>
      <c r="O281" s="20">
        <v>17.899999999999999</v>
      </c>
      <c r="P281" s="20">
        <v>20.46</v>
      </c>
      <c r="Q281" s="20">
        <v>21.69</v>
      </c>
      <c r="R281" s="63">
        <f t="shared" si="145"/>
        <v>10.829999999999998</v>
      </c>
      <c r="S281" s="64">
        <f t="shared" si="181"/>
        <v>-1.1494252873563215E-2</v>
      </c>
      <c r="T281" s="65">
        <f t="shared" si="175"/>
        <v>0.88303693570451447</v>
      </c>
      <c r="U281" s="65">
        <f t="shared" si="175"/>
        <v>0.81675977653631282</v>
      </c>
      <c r="V281" s="65">
        <f t="shared" si="146"/>
        <v>0.71456500488758545</v>
      </c>
      <c r="W281" s="65">
        <f t="shared" si="147"/>
        <v>0.67404333794375282</v>
      </c>
      <c r="X281" s="61">
        <f t="shared" si="158"/>
        <v>0.13045537987801265</v>
      </c>
      <c r="Y281" s="66">
        <f t="shared" si="148"/>
        <v>7.3657314136897564E-2</v>
      </c>
      <c r="Z281" s="61">
        <f t="shared" si="149"/>
        <v>0.11115231889710915</v>
      </c>
      <c r="AA281" s="67">
        <f t="shared" si="150"/>
        <v>17.376555555555555</v>
      </c>
      <c r="AB281" s="68">
        <f t="shared" si="151"/>
        <v>0.15506155950752404</v>
      </c>
      <c r="AC281" s="69">
        <f t="shared" si="152"/>
        <v>0.18854689162486704</v>
      </c>
      <c r="AD281" s="70">
        <f>_xlfn.PERCENTILE.EXC(AC281:$AC$5675,0.5)</f>
        <v>8.5466756212223008E-2</v>
      </c>
      <c r="AE281" s="70">
        <f>_xlfn.PERCENTILE.EXC($AC281:AC$5675,0.35)</f>
        <v>4.9626816615660173E-2</v>
      </c>
      <c r="AF281" s="71">
        <f t="shared" si="177"/>
        <v>1.9122526825834714E-2</v>
      </c>
      <c r="AG281" s="70">
        <f t="shared" si="178"/>
        <v>-0.19198182511420461</v>
      </c>
      <c r="AH281" s="70">
        <f t="shared" si="179"/>
        <v>-0.23906962545163321</v>
      </c>
      <c r="AI281" s="61" t="str">
        <f t="shared" si="168"/>
        <v>Short VOL</v>
      </c>
      <c r="AJ281" s="68" t="str">
        <f t="shared" si="131"/>
        <v>Short VOL</v>
      </c>
      <c r="AK281" s="72" t="str">
        <f t="shared" si="169"/>
        <v>00631L</v>
      </c>
      <c r="AL281" s="73">
        <f t="shared" si="161"/>
        <v>1</v>
      </c>
      <c r="AM281" s="72" t="str">
        <f t="shared" si="172"/>
        <v>00631L</v>
      </c>
      <c r="AN281" s="73">
        <f t="shared" si="162"/>
        <v>1</v>
      </c>
      <c r="AO281" s="74" t="str">
        <f t="shared" si="163"/>
        <v>00631L</v>
      </c>
      <c r="AP281" s="20">
        <f t="shared" si="164"/>
        <v>1</v>
      </c>
      <c r="AQ281" s="74" t="str">
        <f t="shared" si="176"/>
        <v>00631L</v>
      </c>
      <c r="AR281" s="20">
        <f t="shared" si="165"/>
        <v>1</v>
      </c>
      <c r="AS281" s="74" t="str">
        <f t="shared" si="170"/>
        <v>00631L</v>
      </c>
      <c r="AT281" s="20">
        <f t="shared" si="166"/>
        <v>1</v>
      </c>
      <c r="AU281" s="74" t="str">
        <f t="shared" si="153"/>
        <v>00631L</v>
      </c>
      <c r="AV281" s="20">
        <f t="shared" si="167"/>
        <v>1</v>
      </c>
      <c r="AW281" s="74" t="str">
        <f t="shared" si="154"/>
        <v>00631L</v>
      </c>
      <c r="AX281" s="20">
        <f t="shared" si="155"/>
        <v>1</v>
      </c>
      <c r="AY281" s="20">
        <f t="shared" si="159"/>
        <v>0</v>
      </c>
      <c r="AZ281" s="57">
        <v>45896</v>
      </c>
      <c r="BA281" s="75">
        <v>53</v>
      </c>
      <c r="BB281" s="33">
        <v>52.75</v>
      </c>
      <c r="BC281" s="76">
        <f t="shared" si="173"/>
        <v>49.693958333333313</v>
      </c>
      <c r="BD281" s="76">
        <f t="shared" si="174"/>
        <v>49.821874999999991</v>
      </c>
      <c r="BE281" s="77">
        <f t="shared" si="180"/>
        <v>6.1497247737191819E-2</v>
      </c>
      <c r="BF281" s="77">
        <f t="shared" si="171"/>
        <v>6.378975098789455E-2</v>
      </c>
    </row>
    <row r="282" spans="1:58" ht="15.75" customHeight="1" x14ac:dyDescent="0.4">
      <c r="A282" s="57">
        <v>45894</v>
      </c>
      <c r="B282" s="20">
        <v>17.016999999999999</v>
      </c>
      <c r="C282" s="20">
        <v>19.157</v>
      </c>
      <c r="D282" s="20">
        <v>20.149999999999999</v>
      </c>
      <c r="E282" s="20">
        <v>20.408999999999999</v>
      </c>
      <c r="F282" s="20">
        <v>21.295999999999999</v>
      </c>
      <c r="G282" s="20">
        <v>21.579000000000001</v>
      </c>
      <c r="H282" s="58">
        <v>21.72</v>
      </c>
      <c r="I282" s="59">
        <f t="shared" si="156"/>
        <v>17.413296296296295</v>
      </c>
      <c r="J282" s="59">
        <f t="shared" si="157"/>
        <v>19.340888888888887</v>
      </c>
      <c r="K282" s="60">
        <v>22</v>
      </c>
      <c r="L282" s="61">
        <f t="shared" si="160"/>
        <v>3.7037037037037035E-2</v>
      </c>
      <c r="M282" s="20">
        <v>13.01</v>
      </c>
      <c r="N282" s="62">
        <v>14.79</v>
      </c>
      <c r="O282" s="20">
        <v>18.02</v>
      </c>
      <c r="P282" s="20">
        <v>20.48</v>
      </c>
      <c r="Q282" s="20">
        <v>21.67</v>
      </c>
      <c r="R282" s="63">
        <f t="shared" si="145"/>
        <v>10.700000000000003</v>
      </c>
      <c r="S282" s="64">
        <f t="shared" si="181"/>
        <v>4.0084388185653901E-2</v>
      </c>
      <c r="T282" s="65">
        <f t="shared" si="175"/>
        <v>0.87964841108857339</v>
      </c>
      <c r="U282" s="65">
        <f t="shared" si="175"/>
        <v>0.820754716981132</v>
      </c>
      <c r="V282" s="65">
        <f t="shared" si="146"/>
        <v>0.72216796874999989</v>
      </c>
      <c r="W282" s="65">
        <f t="shared" si="147"/>
        <v>0.68251038301799716</v>
      </c>
      <c r="X282" s="61">
        <f t="shared" si="158"/>
        <v>0.12575659634483169</v>
      </c>
      <c r="Y282" s="66">
        <f t="shared" si="148"/>
        <v>6.423636630898133E-2</v>
      </c>
      <c r="Z282" s="61">
        <f t="shared" si="149"/>
        <v>0.11069659413092167</v>
      </c>
      <c r="AA282" s="67">
        <f t="shared" si="150"/>
        <v>17.413296296296295</v>
      </c>
      <c r="AB282" s="68">
        <f t="shared" si="151"/>
        <v>0.15057471264367819</v>
      </c>
      <c r="AC282" s="69">
        <f t="shared" si="152"/>
        <v>0.17736959407006733</v>
      </c>
      <c r="AD282" s="70">
        <f>_xlfn.PERCENTILE.EXC(AC282:$AC$5675,0.5)</f>
        <v>8.5460650833384222E-2</v>
      </c>
      <c r="AE282" s="70">
        <f>_xlfn.PERCENTILE.EXC($AC282:AC$5675,0.35)</f>
        <v>4.9623051107414461E-2</v>
      </c>
      <c r="AF282" s="71">
        <f t="shared" si="177"/>
        <v>1.9122526825834714E-2</v>
      </c>
      <c r="AG282" s="70">
        <f t="shared" si="178"/>
        <v>-0.19198182511420461</v>
      </c>
      <c r="AH282" s="70">
        <f t="shared" si="179"/>
        <v>-0.23906962545163321</v>
      </c>
      <c r="AI282" s="61" t="str">
        <f t="shared" si="168"/>
        <v>Short VOL</v>
      </c>
      <c r="AJ282" s="68" t="str">
        <f t="shared" si="131"/>
        <v>Short VOL</v>
      </c>
      <c r="AK282" s="72" t="str">
        <f t="shared" si="169"/>
        <v>00631L</v>
      </c>
      <c r="AL282" s="73">
        <f t="shared" si="161"/>
        <v>1</v>
      </c>
      <c r="AM282" s="72" t="str">
        <f t="shared" si="172"/>
        <v>00631L</v>
      </c>
      <c r="AN282" s="73">
        <f t="shared" si="162"/>
        <v>1</v>
      </c>
      <c r="AO282" s="74" t="str">
        <f t="shared" si="163"/>
        <v>00631L</v>
      </c>
      <c r="AP282" s="20">
        <f t="shared" si="164"/>
        <v>1</v>
      </c>
      <c r="AQ282" s="74" t="str">
        <f t="shared" si="176"/>
        <v>00631L</v>
      </c>
      <c r="AR282" s="20">
        <f t="shared" si="165"/>
        <v>1</v>
      </c>
      <c r="AS282" s="74" t="str">
        <f t="shared" si="170"/>
        <v>00631L</v>
      </c>
      <c r="AT282" s="20">
        <f t="shared" si="166"/>
        <v>1</v>
      </c>
      <c r="AU282" s="74" t="str">
        <f t="shared" si="153"/>
        <v>00631L</v>
      </c>
      <c r="AV282" s="20">
        <f t="shared" si="167"/>
        <v>1</v>
      </c>
      <c r="AW282" s="74" t="str">
        <f t="shared" si="154"/>
        <v>00631L</v>
      </c>
      <c r="AX282" s="20">
        <f t="shared" si="155"/>
        <v>1</v>
      </c>
      <c r="AY282" s="20">
        <f t="shared" si="159"/>
        <v>0</v>
      </c>
      <c r="AZ282" s="57">
        <v>45895</v>
      </c>
      <c r="BA282" s="75">
        <v>52.55</v>
      </c>
      <c r="BB282" s="33">
        <v>52.7</v>
      </c>
      <c r="BC282" s="76">
        <f t="shared" si="173"/>
        <v>49.552916666666647</v>
      </c>
      <c r="BD282" s="76">
        <f t="shared" si="174"/>
        <v>49.690624999999983</v>
      </c>
      <c r="BE282" s="77">
        <f t="shared" si="180"/>
        <v>6.3509547873906322E-2</v>
      </c>
      <c r="BF282" s="77">
        <f t="shared" si="171"/>
        <v>5.7543550720080806E-2</v>
      </c>
    </row>
    <row r="283" spans="1:58" ht="15.75" customHeight="1" x14ac:dyDescent="0.4">
      <c r="A283" s="57">
        <v>45891</v>
      </c>
      <c r="B283" s="20">
        <v>16.998000000000001</v>
      </c>
      <c r="C283" s="20">
        <v>19.050999999999998</v>
      </c>
      <c r="D283" s="20">
        <v>19.998999999999999</v>
      </c>
      <c r="E283" s="20">
        <v>20.25</v>
      </c>
      <c r="F283" s="20">
        <v>21.102</v>
      </c>
      <c r="G283" s="20">
        <v>21.4</v>
      </c>
      <c r="H283" s="58">
        <v>21.567</v>
      </c>
      <c r="I283" s="59">
        <f t="shared" si="156"/>
        <v>17.150074074074077</v>
      </c>
      <c r="J283" s="59">
        <f t="shared" si="157"/>
        <v>19.121222222222222</v>
      </c>
      <c r="K283" s="60">
        <v>25</v>
      </c>
      <c r="L283" s="61">
        <f t="shared" si="160"/>
        <v>3.7037037037037035E-2</v>
      </c>
      <c r="M283" s="20">
        <v>11.85</v>
      </c>
      <c r="N283" s="62">
        <v>14.22</v>
      </c>
      <c r="O283" s="20">
        <v>17.760000000000002</v>
      </c>
      <c r="P283" s="20">
        <v>20.149999999999999</v>
      </c>
      <c r="Q283" s="20">
        <v>21.49</v>
      </c>
      <c r="R283" s="63">
        <f t="shared" si="145"/>
        <v>11.839999999999996</v>
      </c>
      <c r="S283" s="64">
        <f t="shared" si="181"/>
        <v>-0.14337349397590365</v>
      </c>
      <c r="T283" s="65">
        <f t="shared" si="175"/>
        <v>0.83333333333333326</v>
      </c>
      <c r="U283" s="65">
        <f t="shared" si="175"/>
        <v>0.80067567567567566</v>
      </c>
      <c r="V283" s="65">
        <f t="shared" si="146"/>
        <v>0.70570719602977672</v>
      </c>
      <c r="W283" s="65">
        <f t="shared" si="147"/>
        <v>0.66170311772917645</v>
      </c>
      <c r="X283" s="61">
        <f t="shared" si="158"/>
        <v>0.12077891516649</v>
      </c>
      <c r="Y283" s="66">
        <f t="shared" si="148"/>
        <v>6.5037037037037046E-2</v>
      </c>
      <c r="Z283" s="61">
        <f t="shared" si="149"/>
        <v>0.11493525565163291</v>
      </c>
      <c r="AA283" s="67">
        <f t="shared" si="150"/>
        <v>17.150074074074077</v>
      </c>
      <c r="AB283" s="68">
        <f t="shared" si="151"/>
        <v>0.19535864978902956</v>
      </c>
      <c r="AC283" s="69">
        <f t="shared" si="152"/>
        <v>0.20605302911913334</v>
      </c>
      <c r="AD283" s="70">
        <f>_xlfn.PERCENTILE.EXC(AC283:$AC$5675,0.5)</f>
        <v>8.5454545454545422E-2</v>
      </c>
      <c r="AE283" s="70">
        <f>_xlfn.PERCENTILE.EXC($AC283:AC$5675,0.35)</f>
        <v>4.9615880491069041E-2</v>
      </c>
      <c r="AF283" s="71">
        <f t="shared" si="177"/>
        <v>1.9122526825834714E-2</v>
      </c>
      <c r="AG283" s="70">
        <f t="shared" si="178"/>
        <v>-0.19198182511420461</v>
      </c>
      <c r="AH283" s="70">
        <f t="shared" si="179"/>
        <v>-0.23906962545163321</v>
      </c>
      <c r="AI283" s="61" t="str">
        <f t="shared" si="168"/>
        <v>Short VOL</v>
      </c>
      <c r="AJ283" s="68" t="str">
        <f t="shared" si="131"/>
        <v>Short VOL</v>
      </c>
      <c r="AK283" s="72" t="str">
        <f t="shared" si="169"/>
        <v>00631L</v>
      </c>
      <c r="AL283" s="73">
        <f t="shared" si="161"/>
        <v>1</v>
      </c>
      <c r="AM283" s="72" t="str">
        <f t="shared" si="172"/>
        <v>00631L</v>
      </c>
      <c r="AN283" s="73">
        <f t="shared" si="162"/>
        <v>1</v>
      </c>
      <c r="AO283" s="74" t="str">
        <f t="shared" si="163"/>
        <v>00631L</v>
      </c>
      <c r="AP283" s="20">
        <f t="shared" si="164"/>
        <v>1</v>
      </c>
      <c r="AQ283" s="74" t="str">
        <f t="shared" si="176"/>
        <v>00631L</v>
      </c>
      <c r="AR283" s="20">
        <f t="shared" si="165"/>
        <v>1</v>
      </c>
      <c r="AS283" s="74" t="str">
        <f t="shared" si="170"/>
        <v>00631L</v>
      </c>
      <c r="AT283" s="20">
        <f t="shared" si="166"/>
        <v>1</v>
      </c>
      <c r="AU283" s="74" t="str">
        <f t="shared" si="153"/>
        <v>00631L</v>
      </c>
      <c r="AV283" s="20">
        <f t="shared" si="167"/>
        <v>1</v>
      </c>
      <c r="AW283" s="74" t="str">
        <f t="shared" si="154"/>
        <v>00631L</v>
      </c>
      <c r="AX283" s="20">
        <f t="shared" si="155"/>
        <v>1</v>
      </c>
      <c r="AY283" s="20">
        <f t="shared" si="159"/>
        <v>0</v>
      </c>
      <c r="AZ283" s="57">
        <v>45894</v>
      </c>
      <c r="BA283" s="75">
        <v>52.45</v>
      </c>
      <c r="BB283" s="33">
        <v>51.75</v>
      </c>
      <c r="BC283" s="76">
        <f t="shared" si="173"/>
        <v>49.407499999999985</v>
      </c>
      <c r="BD283" s="76">
        <f t="shared" si="174"/>
        <v>49.548749999999977</v>
      </c>
      <c r="BE283" s="77">
        <f t="shared" si="180"/>
        <v>4.7411830187724859E-2</v>
      </c>
      <c r="BF283" s="77">
        <f t="shared" si="171"/>
        <v>5.8553444839678642E-2</v>
      </c>
    </row>
    <row r="284" spans="1:58" ht="15.75" customHeight="1" x14ac:dyDescent="0.4">
      <c r="A284" s="57">
        <v>45890</v>
      </c>
      <c r="B284" s="20">
        <v>18.609000000000002</v>
      </c>
      <c r="C284" s="20">
        <v>20.375</v>
      </c>
      <c r="D284" s="20">
        <v>21.099</v>
      </c>
      <c r="E284" s="20">
        <v>21.219000000000001</v>
      </c>
      <c r="F284" s="20">
        <v>22.010999999999999</v>
      </c>
      <c r="G284" s="20">
        <v>22.297999999999998</v>
      </c>
      <c r="H284" s="58">
        <v>22.41</v>
      </c>
      <c r="I284" s="59">
        <f t="shared" si="156"/>
        <v>18.674407407407408</v>
      </c>
      <c r="J284" s="59">
        <f t="shared" si="157"/>
        <v>20.401814814814816</v>
      </c>
      <c r="K284" s="60">
        <v>26</v>
      </c>
      <c r="L284" s="61">
        <f t="shared" si="160"/>
        <v>3.7037037037037035E-2</v>
      </c>
      <c r="M284" s="20">
        <v>16.37</v>
      </c>
      <c r="N284" s="62">
        <v>16.600000000000001</v>
      </c>
      <c r="O284" s="20">
        <v>19.41</v>
      </c>
      <c r="P284" s="20">
        <v>21.4</v>
      </c>
      <c r="Q284" s="20">
        <v>22.22</v>
      </c>
      <c r="R284" s="63">
        <f t="shared" si="145"/>
        <v>7.8400000000000034</v>
      </c>
      <c r="S284" s="64">
        <f t="shared" si="181"/>
        <v>5.7998725302740722E-2</v>
      </c>
      <c r="T284" s="65">
        <f t="shared" si="175"/>
        <v>0.98614457831325297</v>
      </c>
      <c r="U284" s="65">
        <f t="shared" si="175"/>
        <v>0.85522926326635762</v>
      </c>
      <c r="V284" s="65">
        <f t="shared" si="146"/>
        <v>0.77570093457943934</v>
      </c>
      <c r="W284" s="65">
        <f t="shared" si="147"/>
        <v>0.74707470747074722</v>
      </c>
      <c r="X284" s="61">
        <f t="shared" si="158"/>
        <v>9.4900317050889249E-2</v>
      </c>
      <c r="Y284" s="66">
        <f t="shared" si="148"/>
        <v>5.6128941043404441E-2</v>
      </c>
      <c r="Z284" s="61">
        <f t="shared" si="149"/>
        <v>9.2501323855782094E-2</v>
      </c>
      <c r="AA284" s="67">
        <f t="shared" si="150"/>
        <v>18.674407407407408</v>
      </c>
      <c r="AB284" s="68">
        <f t="shared" si="151"/>
        <v>0.12102409638554218</v>
      </c>
      <c r="AC284" s="69">
        <f t="shared" si="152"/>
        <v>0.12496430165104856</v>
      </c>
      <c r="AD284" s="70">
        <f>_xlfn.PERCENTILE.EXC(AC284:$AC$5675,0.5)</f>
        <v>8.5433813174777079E-2</v>
      </c>
      <c r="AE284" s="70">
        <f>_xlfn.PERCENTILE.EXC($AC284:AC$5675,0.35)</f>
        <v>4.9600197104474393E-2</v>
      </c>
      <c r="AF284" s="71">
        <f t="shared" si="177"/>
        <v>1.9122526825834714E-2</v>
      </c>
      <c r="AG284" s="70">
        <f t="shared" si="178"/>
        <v>-0.19198182511420461</v>
      </c>
      <c r="AH284" s="70">
        <f t="shared" si="179"/>
        <v>-0.23906962545163321</v>
      </c>
      <c r="AI284" s="61" t="str">
        <f t="shared" si="168"/>
        <v>Short VOL</v>
      </c>
      <c r="AJ284" s="68" t="str">
        <f t="shared" si="131"/>
        <v>Short VOL</v>
      </c>
      <c r="AK284" s="72" t="str">
        <f t="shared" si="169"/>
        <v>00631L</v>
      </c>
      <c r="AL284" s="73">
        <f t="shared" si="161"/>
        <v>1</v>
      </c>
      <c r="AM284" s="72" t="str">
        <f t="shared" si="172"/>
        <v>00631L</v>
      </c>
      <c r="AN284" s="73">
        <f t="shared" si="162"/>
        <v>1</v>
      </c>
      <c r="AO284" s="74" t="str">
        <f t="shared" si="163"/>
        <v>00631L</v>
      </c>
      <c r="AP284" s="20">
        <f t="shared" si="164"/>
        <v>1</v>
      </c>
      <c r="AQ284" s="74" t="str">
        <f t="shared" si="176"/>
        <v>00631L</v>
      </c>
      <c r="AR284" s="20">
        <f t="shared" si="165"/>
        <v>1</v>
      </c>
      <c r="AS284" s="74" t="str">
        <f t="shared" si="170"/>
        <v>00631L</v>
      </c>
      <c r="AT284" s="20">
        <f t="shared" si="166"/>
        <v>1</v>
      </c>
      <c r="AU284" s="74" t="str">
        <f t="shared" si="153"/>
        <v>00631L</v>
      </c>
      <c r="AV284" s="20">
        <f t="shared" si="167"/>
        <v>1</v>
      </c>
      <c r="AW284" s="74" t="str">
        <f t="shared" si="154"/>
        <v>00631L</v>
      </c>
      <c r="AX284" s="20">
        <f t="shared" si="155"/>
        <v>1</v>
      </c>
      <c r="AY284" s="20">
        <f t="shared" si="159"/>
        <v>0</v>
      </c>
      <c r="AZ284" s="57">
        <v>45891</v>
      </c>
      <c r="BA284" s="75">
        <v>52.05</v>
      </c>
      <c r="BB284" s="33">
        <v>52</v>
      </c>
      <c r="BC284" s="76">
        <f t="shared" si="173"/>
        <v>49.293958333333315</v>
      </c>
      <c r="BD284" s="76">
        <f t="shared" si="174"/>
        <v>49.412499999999987</v>
      </c>
      <c r="BE284" s="77">
        <f t="shared" si="180"/>
        <v>5.4896010751825125E-2</v>
      </c>
      <c r="BF284" s="77">
        <f t="shared" si="171"/>
        <v>5.337718188717451E-2</v>
      </c>
    </row>
    <row r="285" spans="1:58" ht="15.75" customHeight="1" x14ac:dyDescent="0.4">
      <c r="A285" s="78">
        <v>45889</v>
      </c>
      <c r="B285" s="79">
        <v>18.300999999999998</v>
      </c>
      <c r="C285" s="79">
        <v>20.146999999999998</v>
      </c>
      <c r="D285" s="79">
        <v>20.891999999999999</v>
      </c>
      <c r="E285" s="79">
        <v>21.125</v>
      </c>
      <c r="F285" s="79">
        <v>21.95</v>
      </c>
      <c r="G285" s="79">
        <v>22.193999999999999</v>
      </c>
      <c r="H285" s="80">
        <v>22.321999999999999</v>
      </c>
      <c r="I285" s="81">
        <f t="shared" si="156"/>
        <v>18.300999999999998</v>
      </c>
      <c r="J285" s="81">
        <f t="shared" si="157"/>
        <v>20.146999999999998</v>
      </c>
      <c r="K285" s="82">
        <v>27</v>
      </c>
      <c r="L285" s="83">
        <f t="shared" si="160"/>
        <v>3.7037037037037035E-2</v>
      </c>
      <c r="M285" s="20">
        <v>15.09</v>
      </c>
      <c r="N285" s="62">
        <v>15.69</v>
      </c>
      <c r="O285" s="20">
        <v>19.100000000000001</v>
      </c>
      <c r="P285" s="20">
        <v>21.06</v>
      </c>
      <c r="Q285" s="20">
        <v>22.02</v>
      </c>
      <c r="R285" s="63">
        <f t="shared" si="145"/>
        <v>9.3799999999999955</v>
      </c>
      <c r="S285" s="64">
        <f t="shared" si="181"/>
        <v>7.707129094412281E-3</v>
      </c>
      <c r="T285" s="65">
        <f t="shared" si="175"/>
        <v>0.96175908221797324</v>
      </c>
      <c r="U285" s="65">
        <f t="shared" si="175"/>
        <v>0.82146596858638732</v>
      </c>
      <c r="V285" s="65">
        <f t="shared" si="146"/>
        <v>0.74501424501424507</v>
      </c>
      <c r="W285" s="65">
        <f t="shared" si="147"/>
        <v>0.71253405994550412</v>
      </c>
      <c r="X285" s="61">
        <f t="shared" si="158"/>
        <v>0.10086880498333425</v>
      </c>
      <c r="Y285" s="66">
        <f t="shared" si="148"/>
        <v>5.6662721893491086E-2</v>
      </c>
      <c r="Z285" s="61">
        <f t="shared" si="149"/>
        <v>0.10086880498333425</v>
      </c>
      <c r="AA285" s="67">
        <f t="shared" si="150"/>
        <v>18.300999999999998</v>
      </c>
      <c r="AB285" s="68">
        <f t="shared" si="151"/>
        <v>0.16641172721478642</v>
      </c>
      <c r="AC285" s="69">
        <f t="shared" si="152"/>
        <v>0.16641172721478642</v>
      </c>
      <c r="AD285" s="70">
        <f>_xlfn.PERCENTILE.EXC(AC285:$AC$5675,0.5)</f>
        <v>8.5413080895008736E-2</v>
      </c>
      <c r="AE285" s="70">
        <f>_xlfn.PERCENTILE.EXC($AC285:AC$5675,0.35)</f>
        <v>4.9584513717879725E-2</v>
      </c>
      <c r="AF285" s="71">
        <f t="shared" si="177"/>
        <v>1.9122526825834714E-2</v>
      </c>
      <c r="AG285" s="70">
        <f t="shared" si="178"/>
        <v>-0.19198182511420461</v>
      </c>
      <c r="AH285" s="70">
        <f t="shared" si="179"/>
        <v>-0.23906962545163321</v>
      </c>
      <c r="AI285" s="61" t="str">
        <f t="shared" si="168"/>
        <v>Short VOL</v>
      </c>
      <c r="AJ285" s="68" t="str">
        <f t="shared" si="131"/>
        <v>Short VOL</v>
      </c>
      <c r="AK285" s="72" t="str">
        <f t="shared" si="169"/>
        <v>00631L</v>
      </c>
      <c r="AL285" s="73">
        <f t="shared" si="161"/>
        <v>1</v>
      </c>
      <c r="AM285" s="72" t="str">
        <f t="shared" si="172"/>
        <v>00631L</v>
      </c>
      <c r="AN285" s="73">
        <f t="shared" si="162"/>
        <v>1</v>
      </c>
      <c r="AO285" s="74" t="str">
        <f t="shared" si="163"/>
        <v>00631L</v>
      </c>
      <c r="AP285" s="20">
        <f t="shared" si="164"/>
        <v>1</v>
      </c>
      <c r="AQ285" s="74" t="str">
        <f t="shared" si="176"/>
        <v>00631L</v>
      </c>
      <c r="AR285" s="20">
        <f t="shared" si="165"/>
        <v>1</v>
      </c>
      <c r="AS285" s="74" t="str">
        <f t="shared" si="170"/>
        <v>00631L</v>
      </c>
      <c r="AT285" s="20">
        <f t="shared" si="166"/>
        <v>1</v>
      </c>
      <c r="AU285" s="74" t="str">
        <f t="shared" si="153"/>
        <v>00631L</v>
      </c>
      <c r="AV285" s="20">
        <f t="shared" si="167"/>
        <v>1</v>
      </c>
      <c r="AW285" s="74" t="str">
        <f t="shared" si="154"/>
        <v>00631L</v>
      </c>
      <c r="AX285" s="20">
        <f t="shared" si="155"/>
        <v>1</v>
      </c>
      <c r="AY285" s="20">
        <f t="shared" si="159"/>
        <v>0</v>
      </c>
      <c r="AZ285" s="57">
        <v>45890</v>
      </c>
      <c r="BA285" s="75">
        <v>51.75</v>
      </c>
      <c r="BB285" s="33">
        <v>51.7</v>
      </c>
      <c r="BC285" s="76">
        <f t="shared" si="173"/>
        <v>49.174583333333317</v>
      </c>
      <c r="BD285" s="76">
        <f t="shared" si="174"/>
        <v>49.289791666666652</v>
      </c>
      <c r="BE285" s="77">
        <f t="shared" si="180"/>
        <v>5.135613757106948E-2</v>
      </c>
      <c r="BF285" s="77">
        <f t="shared" si="171"/>
        <v>4.9913141243750077E-2</v>
      </c>
    </row>
    <row r="286" spans="1:58" ht="15.75" customHeight="1" x14ac:dyDescent="0.4">
      <c r="A286" s="57">
        <v>45888</v>
      </c>
      <c r="B286" s="20">
        <v>15.574</v>
      </c>
      <c r="C286" s="20">
        <v>18.393000000000001</v>
      </c>
      <c r="D286" s="20">
        <v>20.079999999999998</v>
      </c>
      <c r="E286" s="20">
        <v>20.85</v>
      </c>
      <c r="F286" s="20">
        <v>21.097999999999999</v>
      </c>
      <c r="G286" s="20">
        <v>21.9</v>
      </c>
      <c r="H286" s="58">
        <v>22.125</v>
      </c>
      <c r="I286" s="59">
        <f t="shared" si="156"/>
        <v>18.393000000000001</v>
      </c>
      <c r="J286" s="59">
        <f t="shared" si="157"/>
        <v>20.079999999999998</v>
      </c>
      <c r="K286" s="60">
        <v>0</v>
      </c>
      <c r="L286" s="61">
        <f t="shared" si="160"/>
        <v>2.9411764705882353E-2</v>
      </c>
      <c r="M286" s="20">
        <v>14.7</v>
      </c>
      <c r="N286" s="62">
        <v>15.57</v>
      </c>
      <c r="O286" s="20">
        <v>18.899999999999999</v>
      </c>
      <c r="P286" s="20">
        <v>20.97</v>
      </c>
      <c r="Q286" s="20">
        <v>21.98</v>
      </c>
      <c r="R286" s="63">
        <f t="shared" si="145"/>
        <v>9.5999999999999979</v>
      </c>
      <c r="S286" s="64">
        <f t="shared" si="181"/>
        <v>3.8692461641094064E-2</v>
      </c>
      <c r="T286" s="65">
        <f t="shared" si="175"/>
        <v>0.94412331406551053</v>
      </c>
      <c r="U286" s="65">
        <f t="shared" si="175"/>
        <v>0.82380952380952388</v>
      </c>
      <c r="V286" s="65">
        <f t="shared" si="146"/>
        <v>0.74248927038626611</v>
      </c>
      <c r="W286" s="65">
        <f t="shared" si="147"/>
        <v>0.70837124658780715</v>
      </c>
      <c r="X286" s="61">
        <f t="shared" si="158"/>
        <v>0.1810068062154874</v>
      </c>
      <c r="Y286" s="66">
        <f t="shared" si="148"/>
        <v>6.1151079136690573E-2</v>
      </c>
      <c r="Z286" s="61">
        <f t="shared" si="149"/>
        <v>9.1719675963681704E-2</v>
      </c>
      <c r="AA286" s="67">
        <f t="shared" si="150"/>
        <v>18.393000000000001</v>
      </c>
      <c r="AB286" s="68">
        <f t="shared" si="151"/>
        <v>2.5690430314704942E-4</v>
      </c>
      <c r="AC286" s="69">
        <f t="shared" si="152"/>
        <v>0.18131021194605013</v>
      </c>
      <c r="AD286" s="70">
        <f>_xlfn.PERCENTILE.EXC(AC286:$AC$5675,0.5)</f>
        <v>8.5400252646522998E-2</v>
      </c>
      <c r="AE286" s="70">
        <f>_xlfn.PERCENTILE.EXC($AC286:AC$5675,0.35)</f>
        <v>4.9563332490457648E-2</v>
      </c>
      <c r="AF286" s="71">
        <f t="shared" si="177"/>
        <v>1.9122526825834714E-2</v>
      </c>
      <c r="AG286" s="70">
        <f t="shared" si="178"/>
        <v>-0.19198182511420461</v>
      </c>
      <c r="AH286" s="70">
        <f t="shared" si="179"/>
        <v>-0.23906962545163321</v>
      </c>
      <c r="AI286" s="61" t="str">
        <f t="shared" si="168"/>
        <v>Short VOL</v>
      </c>
      <c r="AJ286" s="68" t="str">
        <f t="shared" si="131"/>
        <v>Short VOL</v>
      </c>
      <c r="AK286" s="72" t="str">
        <f t="shared" si="169"/>
        <v>00631L</v>
      </c>
      <c r="AL286" s="73">
        <f t="shared" si="161"/>
        <v>1</v>
      </c>
      <c r="AM286" s="72" t="str">
        <f t="shared" si="172"/>
        <v>00631L</v>
      </c>
      <c r="AN286" s="73">
        <f t="shared" si="162"/>
        <v>1</v>
      </c>
      <c r="AO286" s="74" t="str">
        <f t="shared" si="163"/>
        <v>00631L</v>
      </c>
      <c r="AP286" s="20">
        <f t="shared" si="164"/>
        <v>1</v>
      </c>
      <c r="AQ286" s="74" t="str">
        <f t="shared" si="176"/>
        <v>00631L</v>
      </c>
      <c r="AR286" s="20">
        <f t="shared" si="165"/>
        <v>1</v>
      </c>
      <c r="AS286" s="74" t="str">
        <f t="shared" si="170"/>
        <v>00631L</v>
      </c>
      <c r="AT286" s="20">
        <f t="shared" si="166"/>
        <v>1</v>
      </c>
      <c r="AU286" s="74" t="str">
        <f t="shared" si="153"/>
        <v>00631L</v>
      </c>
      <c r="AV286" s="20">
        <f t="shared" si="167"/>
        <v>1</v>
      </c>
      <c r="AW286" s="74" t="str">
        <f t="shared" si="154"/>
        <v>00631L</v>
      </c>
      <c r="AX286" s="20">
        <f t="shared" si="155"/>
        <v>1</v>
      </c>
      <c r="AY286" s="20">
        <f t="shared" si="159"/>
        <v>0</v>
      </c>
      <c r="AZ286" s="78">
        <v>45889</v>
      </c>
      <c r="BA286" s="85">
        <v>52.55</v>
      </c>
      <c r="BB286" s="33">
        <v>53.2</v>
      </c>
      <c r="BC286" s="76">
        <f t="shared" si="173"/>
        <v>49.058958333333315</v>
      </c>
      <c r="BD286" s="76">
        <f t="shared" si="174"/>
        <v>49.188749999999992</v>
      </c>
      <c r="BE286" s="77">
        <f t="shared" si="180"/>
        <v>8.4409490281676838E-2</v>
      </c>
      <c r="BF286" s="77">
        <f t="shared" si="171"/>
        <v>6.8333714518055574E-2</v>
      </c>
    </row>
    <row r="287" spans="1:58" ht="15.75" customHeight="1" x14ac:dyDescent="0.4">
      <c r="A287" s="57">
        <v>45887</v>
      </c>
      <c r="B287" s="20">
        <v>15.321</v>
      </c>
      <c r="C287" s="20">
        <v>18.009</v>
      </c>
      <c r="D287" s="20">
        <v>19.824999999999999</v>
      </c>
      <c r="E287" s="20">
        <v>20.7</v>
      </c>
      <c r="F287" s="20">
        <v>20.995999999999999</v>
      </c>
      <c r="G287" s="20">
        <v>21.808</v>
      </c>
      <c r="H287" s="58">
        <v>22.05</v>
      </c>
      <c r="I287" s="59">
        <f t="shared" si="156"/>
        <v>17.929941176470589</v>
      </c>
      <c r="J287" s="59">
        <f t="shared" si="157"/>
        <v>19.771588235294118</v>
      </c>
      <c r="K287" s="60">
        <v>1</v>
      </c>
      <c r="L287" s="61">
        <f t="shared" si="160"/>
        <v>2.9411764705882353E-2</v>
      </c>
      <c r="M287" s="20">
        <v>13.79</v>
      </c>
      <c r="N287" s="62">
        <v>14.99</v>
      </c>
      <c r="O287" s="20">
        <v>18.45</v>
      </c>
      <c r="P287" s="20">
        <v>20.54</v>
      </c>
      <c r="Q287" s="20">
        <v>21.71</v>
      </c>
      <c r="R287" s="63">
        <f t="shared" ref="R287:R350" si="182">(O287+P287)-(N287+M287)</f>
        <v>10.209999999999994</v>
      </c>
      <c r="S287" s="64">
        <f t="shared" si="181"/>
        <v>-6.626905235255112E-3</v>
      </c>
      <c r="T287" s="65">
        <f t="shared" si="175"/>
        <v>0.9199466310873915</v>
      </c>
      <c r="U287" s="65">
        <f t="shared" si="175"/>
        <v>0.81246612466124668</v>
      </c>
      <c r="V287" s="65">
        <f t="shared" si="146"/>
        <v>0.72979552093476152</v>
      </c>
      <c r="W287" s="65">
        <f t="shared" si="147"/>
        <v>0.69046522339935512</v>
      </c>
      <c r="X287" s="61">
        <f t="shared" si="158"/>
        <v>0.17544546700607014</v>
      </c>
      <c r="Y287" s="66">
        <f t="shared" si="148"/>
        <v>6.5217391304347894E-2</v>
      </c>
      <c r="Z287" s="61">
        <f t="shared" si="149"/>
        <v>0.10271350255405842</v>
      </c>
      <c r="AA287" s="67">
        <f t="shared" si="150"/>
        <v>17.929941176470589</v>
      </c>
      <c r="AB287" s="68">
        <f t="shared" si="151"/>
        <v>2.2081387591727786E-2</v>
      </c>
      <c r="AC287" s="69">
        <f t="shared" si="152"/>
        <v>0.19612682965113998</v>
      </c>
      <c r="AD287" s="70">
        <f>_xlfn.PERCENTILE.EXC(AC287:$AC$5675,0.5)</f>
        <v>8.5387424398037259E-2</v>
      </c>
      <c r="AE287" s="70">
        <f>_xlfn.PERCENTILE.EXC($AC287:AC$5675,0.35)</f>
        <v>4.9534820808599E-2</v>
      </c>
      <c r="AF287" s="71">
        <f t="shared" si="177"/>
        <v>1.9122526825834714E-2</v>
      </c>
      <c r="AG287" s="70">
        <f t="shared" si="178"/>
        <v>-0.19198182511420461</v>
      </c>
      <c r="AH287" s="70">
        <f t="shared" si="179"/>
        <v>-0.23906962545163321</v>
      </c>
      <c r="AI287" s="61" t="str">
        <f t="shared" si="168"/>
        <v>Short VOL</v>
      </c>
      <c r="AJ287" s="68" t="str">
        <f t="shared" si="131"/>
        <v>Short VOL</v>
      </c>
      <c r="AK287" s="72" t="str">
        <f t="shared" si="169"/>
        <v>00631L</v>
      </c>
      <c r="AL287" s="73">
        <f t="shared" si="161"/>
        <v>1</v>
      </c>
      <c r="AM287" s="72" t="str">
        <f t="shared" si="172"/>
        <v>00631L</v>
      </c>
      <c r="AN287" s="73">
        <f t="shared" si="162"/>
        <v>1</v>
      </c>
      <c r="AO287" s="74" t="str">
        <f t="shared" si="163"/>
        <v>00631L</v>
      </c>
      <c r="AP287" s="20">
        <f t="shared" si="164"/>
        <v>1</v>
      </c>
      <c r="AQ287" s="74" t="str">
        <f t="shared" si="176"/>
        <v>00631L</v>
      </c>
      <c r="AR287" s="20">
        <f t="shared" si="165"/>
        <v>1</v>
      </c>
      <c r="AS287" s="74" t="str">
        <f t="shared" si="170"/>
        <v>00631L</v>
      </c>
      <c r="AT287" s="20">
        <f t="shared" si="166"/>
        <v>1</v>
      </c>
      <c r="AU287" s="74" t="str">
        <f t="shared" si="153"/>
        <v>00631L</v>
      </c>
      <c r="AV287" s="20">
        <f t="shared" si="167"/>
        <v>1</v>
      </c>
      <c r="AW287" s="74" t="str">
        <f t="shared" si="154"/>
        <v>00631L</v>
      </c>
      <c r="AX287" s="20">
        <f t="shared" si="155"/>
        <v>1</v>
      </c>
      <c r="AY287" s="20">
        <f t="shared" si="159"/>
        <v>0</v>
      </c>
      <c r="AZ287" s="57">
        <v>45888</v>
      </c>
      <c r="BA287" s="75">
        <v>53.3</v>
      </c>
      <c r="BB287" s="33">
        <v>53.3</v>
      </c>
      <c r="BC287" s="76">
        <f t="shared" si="173"/>
        <v>48.924999999999983</v>
      </c>
      <c r="BD287" s="76">
        <f t="shared" si="174"/>
        <v>49.06062499999998</v>
      </c>
      <c r="BE287" s="77">
        <f t="shared" si="180"/>
        <v>8.9422585590189382E-2</v>
      </c>
      <c r="BF287" s="77">
        <f t="shared" si="171"/>
        <v>8.6410945641235068E-2</v>
      </c>
    </row>
    <row r="288" spans="1:58" ht="15.75" customHeight="1" x14ac:dyDescent="0.4">
      <c r="A288" s="57">
        <v>45884</v>
      </c>
      <c r="B288" s="20">
        <v>15.773999999999999</v>
      </c>
      <c r="C288" s="20">
        <v>18.474</v>
      </c>
      <c r="D288" s="20">
        <v>20.16</v>
      </c>
      <c r="E288" s="20">
        <v>20.971</v>
      </c>
      <c r="F288" s="20">
        <v>21.228999999999999</v>
      </c>
      <c r="G288" s="20">
        <v>21.975000000000001</v>
      </c>
      <c r="H288" s="58">
        <v>22.324999999999999</v>
      </c>
      <c r="I288" s="59">
        <f t="shared" si="156"/>
        <v>18.156352941176472</v>
      </c>
      <c r="J288" s="59">
        <f t="shared" si="157"/>
        <v>19.96164705882353</v>
      </c>
      <c r="K288" s="60">
        <v>4</v>
      </c>
      <c r="L288" s="61">
        <f t="shared" si="160"/>
        <v>2.9411764705882353E-2</v>
      </c>
      <c r="M288" s="20">
        <v>13.27</v>
      </c>
      <c r="N288" s="62">
        <v>15.09</v>
      </c>
      <c r="O288" s="20">
        <v>18.64</v>
      </c>
      <c r="P288" s="20">
        <v>20.66</v>
      </c>
      <c r="Q288" s="20">
        <v>21.86</v>
      </c>
      <c r="R288" s="63">
        <f t="shared" si="182"/>
        <v>10.939999999999998</v>
      </c>
      <c r="S288" s="64">
        <f t="shared" si="181"/>
        <v>1.7532029669588656E-2</v>
      </c>
      <c r="T288" s="65">
        <f t="shared" si="175"/>
        <v>0.87939032471835654</v>
      </c>
      <c r="U288" s="65">
        <f t="shared" si="175"/>
        <v>0.80954935622317592</v>
      </c>
      <c r="V288" s="65">
        <f t="shared" si="146"/>
        <v>0.73039690222652465</v>
      </c>
      <c r="W288" s="65">
        <f t="shared" si="147"/>
        <v>0.69030192131747481</v>
      </c>
      <c r="X288" s="61">
        <f t="shared" si="158"/>
        <v>0.1711677443895018</v>
      </c>
      <c r="Y288" s="66">
        <f t="shared" si="148"/>
        <v>6.4565352152973113E-2</v>
      </c>
      <c r="Z288" s="61">
        <f t="shared" si="149"/>
        <v>9.9430437571681241E-2</v>
      </c>
      <c r="AA288" s="67">
        <f t="shared" si="150"/>
        <v>18.156352941176472</v>
      </c>
      <c r="AB288" s="68">
        <f t="shared" si="151"/>
        <v>4.5328031809145082E-2</v>
      </c>
      <c r="AC288" s="69">
        <f t="shared" si="152"/>
        <v>0.20320430359022346</v>
      </c>
      <c r="AD288" s="70">
        <f>_xlfn.PERCENTILE.EXC(AC288:$AC$5675,0.5)</f>
        <v>8.5377206982923282E-2</v>
      </c>
      <c r="AE288" s="70">
        <f>_xlfn.PERCENTILE.EXC($AC288:AC$5675,0.35)</f>
        <v>4.9506309126740373E-2</v>
      </c>
      <c r="AF288" s="71">
        <f t="shared" si="177"/>
        <v>1.9122526825834714E-2</v>
      </c>
      <c r="AG288" s="70">
        <f t="shared" si="178"/>
        <v>-0.19198182511420461</v>
      </c>
      <c r="AH288" s="70">
        <f t="shared" si="179"/>
        <v>-0.23906962545163321</v>
      </c>
      <c r="AI288" s="61" t="str">
        <f t="shared" si="168"/>
        <v>Short VOL</v>
      </c>
      <c r="AJ288" s="68" t="str">
        <f t="shared" si="131"/>
        <v>Short VOL</v>
      </c>
      <c r="AK288" s="72" t="str">
        <f t="shared" si="169"/>
        <v>00631L</v>
      </c>
      <c r="AL288" s="73">
        <f t="shared" si="161"/>
        <v>1</v>
      </c>
      <c r="AM288" s="72" t="str">
        <f t="shared" si="172"/>
        <v>00631L</v>
      </c>
      <c r="AN288" s="73">
        <f t="shared" si="162"/>
        <v>1</v>
      </c>
      <c r="AO288" s="74" t="str">
        <f t="shared" si="163"/>
        <v>00631L</v>
      </c>
      <c r="AP288" s="20">
        <f t="shared" si="164"/>
        <v>1</v>
      </c>
      <c r="AQ288" s="74" t="str">
        <f t="shared" si="176"/>
        <v>00631L</v>
      </c>
      <c r="AR288" s="20">
        <f t="shared" si="165"/>
        <v>1</v>
      </c>
      <c r="AS288" s="74" t="str">
        <f t="shared" si="170"/>
        <v>00631L</v>
      </c>
      <c r="AT288" s="20">
        <f t="shared" si="166"/>
        <v>1</v>
      </c>
      <c r="AU288" s="74" t="str">
        <f t="shared" si="153"/>
        <v>00631L</v>
      </c>
      <c r="AV288" s="20">
        <f t="shared" si="167"/>
        <v>1</v>
      </c>
      <c r="AW288" s="74" t="str">
        <f t="shared" si="154"/>
        <v>00631L</v>
      </c>
      <c r="AX288" s="20">
        <f t="shared" si="155"/>
        <v>1</v>
      </c>
      <c r="AY288" s="20">
        <f t="shared" si="159"/>
        <v>0</v>
      </c>
      <c r="AZ288" s="57">
        <v>45887</v>
      </c>
      <c r="BA288" s="75">
        <v>52.95</v>
      </c>
      <c r="BB288" s="33">
        <v>53.15</v>
      </c>
      <c r="BC288" s="76">
        <f t="shared" si="173"/>
        <v>48.790208333333325</v>
      </c>
      <c r="BD288" s="76">
        <f t="shared" si="174"/>
        <v>48.919166666666655</v>
      </c>
      <c r="BE288" s="77">
        <f t="shared" si="180"/>
        <v>8.9357922738937695E-2</v>
      </c>
      <c r="BF288" s="77">
        <f t="shared" si="171"/>
        <v>8.2397833160145456E-2</v>
      </c>
    </row>
    <row r="289" spans="1:58" ht="15.75" customHeight="1" x14ac:dyDescent="0.4">
      <c r="A289" s="57">
        <v>45883</v>
      </c>
      <c r="B289" s="11">
        <v>15.726000000000001</v>
      </c>
      <c r="C289" s="11">
        <v>18.544</v>
      </c>
      <c r="D289" s="11">
        <v>20.152000000000001</v>
      </c>
      <c r="E289" s="11">
        <v>20.850999999999999</v>
      </c>
      <c r="F289" s="11">
        <v>21.055</v>
      </c>
      <c r="G289" s="11">
        <v>21.824999999999999</v>
      </c>
      <c r="H289" s="87">
        <v>22.120999999999999</v>
      </c>
      <c r="I289" s="59">
        <f t="shared" si="156"/>
        <v>18.129588235294118</v>
      </c>
      <c r="J289" s="59">
        <f t="shared" si="157"/>
        <v>19.915529411764705</v>
      </c>
      <c r="K289" s="60">
        <v>5</v>
      </c>
      <c r="L289" s="61">
        <f t="shared" si="160"/>
        <v>2.9411764705882353E-2</v>
      </c>
      <c r="M289" s="20">
        <v>12.98</v>
      </c>
      <c r="N289" s="62">
        <v>14.83</v>
      </c>
      <c r="O289" s="20">
        <v>18.489999999999998</v>
      </c>
      <c r="P289" s="20">
        <v>20.49</v>
      </c>
      <c r="Q289" s="20">
        <v>21.92</v>
      </c>
      <c r="R289" s="63">
        <f t="shared" si="182"/>
        <v>11.169999999999995</v>
      </c>
      <c r="S289" s="64">
        <f t="shared" si="181"/>
        <v>1.3670539986329411E-2</v>
      </c>
      <c r="T289" s="65">
        <f t="shared" si="175"/>
        <v>0.87525286581254214</v>
      </c>
      <c r="U289" s="65">
        <f t="shared" si="175"/>
        <v>0.80205516495402929</v>
      </c>
      <c r="V289" s="65">
        <f t="shared" si="146"/>
        <v>0.72376769155685705</v>
      </c>
      <c r="W289" s="65">
        <f t="shared" si="147"/>
        <v>0.67655109489051091</v>
      </c>
      <c r="X289" s="61">
        <f t="shared" si="158"/>
        <v>0.17919369197507309</v>
      </c>
      <c r="Y289" s="66">
        <f t="shared" si="148"/>
        <v>6.0908349719437899E-2</v>
      </c>
      <c r="Z289" s="61">
        <f t="shared" si="149"/>
        <v>9.8509748445018294E-2</v>
      </c>
      <c r="AA289" s="67">
        <f t="shared" si="150"/>
        <v>18.129588235294118</v>
      </c>
      <c r="AB289" s="68">
        <f t="shared" si="151"/>
        <v>6.0418071476736397E-2</v>
      </c>
      <c r="AC289" s="69">
        <f t="shared" si="152"/>
        <v>0.22249414937923928</v>
      </c>
      <c r="AD289" s="70">
        <f>_xlfn.PERCENTILE.EXC(AC289:$AC$5675,0.5)</f>
        <v>8.5366989567809304E-2</v>
      </c>
      <c r="AE289" s="70">
        <f>_xlfn.PERCENTILE.EXC($AC289:AC$5675,0.35)</f>
        <v>4.9467049526044027E-2</v>
      </c>
      <c r="AF289" s="71">
        <f t="shared" si="177"/>
        <v>1.9122526825834714E-2</v>
      </c>
      <c r="AG289" s="70">
        <f t="shared" si="178"/>
        <v>-0.19198182511420461</v>
      </c>
      <c r="AH289" s="70">
        <f t="shared" si="179"/>
        <v>-0.23906962545163321</v>
      </c>
      <c r="AI289" s="61" t="str">
        <f t="shared" si="168"/>
        <v>Short VOL</v>
      </c>
      <c r="AJ289" s="68" t="str">
        <f t="shared" si="131"/>
        <v>Short VOL</v>
      </c>
      <c r="AK289" s="72" t="str">
        <f t="shared" si="169"/>
        <v>00631L</v>
      </c>
      <c r="AL289" s="73">
        <f t="shared" si="161"/>
        <v>1</v>
      </c>
      <c r="AM289" s="72" t="str">
        <f t="shared" si="172"/>
        <v>00631L</v>
      </c>
      <c r="AN289" s="73">
        <f t="shared" si="162"/>
        <v>1</v>
      </c>
      <c r="AO289" s="74" t="str">
        <f t="shared" si="163"/>
        <v>00631L</v>
      </c>
      <c r="AP289" s="20">
        <f t="shared" si="164"/>
        <v>1</v>
      </c>
      <c r="AQ289" s="74" t="str">
        <f t="shared" si="176"/>
        <v>00631L</v>
      </c>
      <c r="AR289" s="20">
        <f t="shared" si="165"/>
        <v>1</v>
      </c>
      <c r="AS289" s="74" t="str">
        <f t="shared" si="170"/>
        <v>00631L</v>
      </c>
      <c r="AT289" s="20">
        <f t="shared" si="166"/>
        <v>1</v>
      </c>
      <c r="AU289" s="74" t="str">
        <f t="shared" si="153"/>
        <v>00631L</v>
      </c>
      <c r="AV289" s="20">
        <f t="shared" si="167"/>
        <v>1</v>
      </c>
      <c r="AW289" s="74" t="str">
        <f t="shared" si="154"/>
        <v>00631L</v>
      </c>
      <c r="AX289" s="20">
        <f t="shared" si="155"/>
        <v>1</v>
      </c>
      <c r="AY289" s="20">
        <f t="shared" si="159"/>
        <v>0</v>
      </c>
      <c r="AZ289" s="57">
        <v>45884</v>
      </c>
      <c r="BA289" s="75">
        <v>53.15</v>
      </c>
      <c r="BB289" s="33">
        <v>53.15</v>
      </c>
      <c r="BC289" s="76">
        <f t="shared" si="173"/>
        <v>48.661041666666655</v>
      </c>
      <c r="BD289" s="76">
        <f t="shared" si="174"/>
        <v>48.790208333333325</v>
      </c>
      <c r="BE289" s="77">
        <f t="shared" si="180"/>
        <v>9.2249532266144005E-2</v>
      </c>
      <c r="BF289" s="77">
        <f t="shared" si="171"/>
        <v>8.9357922738937695E-2</v>
      </c>
    </row>
    <row r="290" spans="1:58" ht="15.75" customHeight="1" x14ac:dyDescent="0.4">
      <c r="A290" s="57">
        <v>45882</v>
      </c>
      <c r="B290" s="11">
        <v>15.646000000000001</v>
      </c>
      <c r="C290" s="11">
        <v>18.5</v>
      </c>
      <c r="D290" s="11">
        <v>20.059000000000001</v>
      </c>
      <c r="E290" s="11">
        <v>20.797999999999998</v>
      </c>
      <c r="F290" s="11">
        <v>21.012</v>
      </c>
      <c r="G290" s="11">
        <v>21.843</v>
      </c>
      <c r="H290" s="87">
        <v>22.117000000000001</v>
      </c>
      <c r="I290" s="59">
        <f t="shared" si="156"/>
        <v>17.996352941176472</v>
      </c>
      <c r="J290" s="59">
        <f t="shared" si="157"/>
        <v>19.783882352941177</v>
      </c>
      <c r="K290" s="60">
        <v>6</v>
      </c>
      <c r="L290" s="61">
        <f t="shared" si="160"/>
        <v>2.9411764705882353E-2</v>
      </c>
      <c r="M290" s="11">
        <v>12.38</v>
      </c>
      <c r="N290" s="88">
        <v>14.63</v>
      </c>
      <c r="O290" s="11">
        <v>18.329999999999998</v>
      </c>
      <c r="P290" s="11">
        <v>20.350000000000001</v>
      </c>
      <c r="Q290" s="11">
        <v>21.71</v>
      </c>
      <c r="R290" s="63">
        <f t="shared" si="182"/>
        <v>11.669999999999998</v>
      </c>
      <c r="S290" s="64">
        <f t="shared" si="181"/>
        <v>-6.7888662593346668E-3</v>
      </c>
      <c r="T290" s="65">
        <f t="shared" si="175"/>
        <v>0.84620642515379363</v>
      </c>
      <c r="U290" s="65">
        <f t="shared" si="175"/>
        <v>0.79814511729405357</v>
      </c>
      <c r="V290" s="65">
        <f t="shared" si="146"/>
        <v>0.7189189189189189</v>
      </c>
      <c r="W290" s="65">
        <f t="shared" si="147"/>
        <v>0.6738830032243206</v>
      </c>
      <c r="X290" s="61">
        <f t="shared" si="158"/>
        <v>0.18241083983126671</v>
      </c>
      <c r="Y290" s="66">
        <f t="shared" si="148"/>
        <v>6.3419559573035994E-2</v>
      </c>
      <c r="Z290" s="61">
        <f t="shared" si="149"/>
        <v>9.9327314684674622E-2</v>
      </c>
      <c r="AA290" s="67">
        <f t="shared" si="150"/>
        <v>17.996352941176468</v>
      </c>
      <c r="AB290" s="68">
        <f t="shared" si="151"/>
        <v>6.9446343130553659E-2</v>
      </c>
      <c r="AC290" s="69">
        <f t="shared" si="152"/>
        <v>0.2300993124522534</v>
      </c>
      <c r="AD290" s="70">
        <f>_xlfn.PERCENTILE.EXC(AC290:$AC$5675,0.5)</f>
        <v>8.5351266117790217E-2</v>
      </c>
      <c r="AE290" s="70">
        <f>_xlfn.PERCENTILE.EXC($AC290:AC$5675,0.35)</f>
        <v>4.9419728986219366E-2</v>
      </c>
      <c r="AF290" s="71">
        <f t="shared" si="177"/>
        <v>1.9122526825834714E-2</v>
      </c>
      <c r="AG290" s="70">
        <f t="shared" si="178"/>
        <v>-0.19198182511420461</v>
      </c>
      <c r="AH290" s="70">
        <f t="shared" si="179"/>
        <v>-0.23906962545163321</v>
      </c>
      <c r="AI290" s="61" t="str">
        <f t="shared" si="168"/>
        <v>Short VOL</v>
      </c>
      <c r="AJ290" s="68" t="str">
        <f t="shared" si="131"/>
        <v>Short VOL</v>
      </c>
      <c r="AK290" s="72" t="str">
        <f t="shared" si="169"/>
        <v>00631L</v>
      </c>
      <c r="AL290" s="73">
        <f t="shared" si="161"/>
        <v>1</v>
      </c>
      <c r="AM290" s="72" t="str">
        <f t="shared" si="172"/>
        <v>00631L</v>
      </c>
      <c r="AN290" s="73">
        <f t="shared" si="162"/>
        <v>1</v>
      </c>
      <c r="AO290" s="74" t="str">
        <f t="shared" si="163"/>
        <v>00631L</v>
      </c>
      <c r="AP290" s="20">
        <f t="shared" si="164"/>
        <v>1</v>
      </c>
      <c r="AQ290" s="74" t="str">
        <f t="shared" si="176"/>
        <v>00631L</v>
      </c>
      <c r="AR290" s="20">
        <f t="shared" si="165"/>
        <v>1</v>
      </c>
      <c r="AS290" s="74" t="str">
        <f t="shared" si="170"/>
        <v>00631L</v>
      </c>
      <c r="AT290" s="20">
        <f t="shared" si="166"/>
        <v>1</v>
      </c>
      <c r="AU290" s="74" t="str">
        <f t="shared" si="153"/>
        <v>00631L</v>
      </c>
      <c r="AV290" s="20">
        <f t="shared" si="167"/>
        <v>1</v>
      </c>
      <c r="AW290" s="74" t="str">
        <f t="shared" si="154"/>
        <v>00631L</v>
      </c>
      <c r="AX290" s="20">
        <f t="shared" si="155"/>
        <v>1</v>
      </c>
      <c r="AY290" s="20">
        <f t="shared" si="159"/>
        <v>0</v>
      </c>
      <c r="AZ290" s="57">
        <v>45883</v>
      </c>
      <c r="BA290" s="75">
        <v>53.2</v>
      </c>
      <c r="BB290" s="33">
        <v>53.35</v>
      </c>
      <c r="BC290" s="76">
        <f t="shared" si="173"/>
        <v>48.540208333333318</v>
      </c>
      <c r="BD290" s="76">
        <f t="shared" si="174"/>
        <v>48.661874999999988</v>
      </c>
      <c r="BE290" s="77">
        <f t="shared" si="180"/>
        <v>9.9088813827025224E-2</v>
      </c>
      <c r="BF290" s="77">
        <f t="shared" si="171"/>
        <v>9.3258325948188725E-2</v>
      </c>
    </row>
    <row r="291" spans="1:58" ht="15.75" customHeight="1" x14ac:dyDescent="0.4">
      <c r="A291" s="57">
        <v>45881</v>
      </c>
      <c r="B291" s="11">
        <v>15.894</v>
      </c>
      <c r="C291" s="11">
        <v>18.550999999999998</v>
      </c>
      <c r="D291" s="11">
        <v>20.05</v>
      </c>
      <c r="E291" s="11">
        <v>20.701000000000001</v>
      </c>
      <c r="F291" s="11">
        <v>20.998999999999999</v>
      </c>
      <c r="G291" s="11">
        <v>21.713000000000001</v>
      </c>
      <c r="H291" s="87">
        <v>21.975000000000001</v>
      </c>
      <c r="I291" s="59">
        <f t="shared" si="156"/>
        <v>18.003970588235294</v>
      </c>
      <c r="J291" s="59">
        <f t="shared" si="157"/>
        <v>19.741382352941176</v>
      </c>
      <c r="K291" s="60">
        <v>7</v>
      </c>
      <c r="L291" s="61">
        <f t="shared" si="160"/>
        <v>2.9411764705882353E-2</v>
      </c>
      <c r="M291" s="11">
        <v>13.11</v>
      </c>
      <c r="N291" s="88">
        <v>14.73</v>
      </c>
      <c r="O291" s="11">
        <v>18.34</v>
      </c>
      <c r="P291" s="11">
        <v>20.23</v>
      </c>
      <c r="Q291" s="11">
        <v>21.79</v>
      </c>
      <c r="R291" s="63">
        <f t="shared" si="182"/>
        <v>10.73</v>
      </c>
      <c r="S291" s="64">
        <f t="shared" si="181"/>
        <v>-9.3538461538461515E-2</v>
      </c>
      <c r="T291" s="65">
        <f t="shared" si="175"/>
        <v>0.89002036659877792</v>
      </c>
      <c r="U291" s="65">
        <f t="shared" si="175"/>
        <v>0.80316248636859322</v>
      </c>
      <c r="V291" s="65">
        <f t="shared" si="146"/>
        <v>0.72812654473554128</v>
      </c>
      <c r="W291" s="65">
        <f t="shared" si="147"/>
        <v>0.67599816429554849</v>
      </c>
      <c r="X291" s="61">
        <f t="shared" si="158"/>
        <v>0.16717000125833636</v>
      </c>
      <c r="Y291" s="66">
        <f t="shared" si="148"/>
        <v>6.1542920631853577E-2</v>
      </c>
      <c r="Z291" s="61">
        <f t="shared" si="149"/>
        <v>9.6501588701838656E-2</v>
      </c>
      <c r="AA291" s="67">
        <f t="shared" si="150"/>
        <v>18.003970588235294</v>
      </c>
      <c r="AB291" s="68">
        <f t="shared" si="151"/>
        <v>7.9022403258655782E-2</v>
      </c>
      <c r="AC291" s="69">
        <f t="shared" si="152"/>
        <v>0.22226548460524737</v>
      </c>
      <c r="AD291" s="70">
        <f>_xlfn.PERCENTILE.EXC(AC291:$AC$5675,0.5)</f>
        <v>8.533554266777113E-2</v>
      </c>
      <c r="AE291" s="70">
        <f>_xlfn.PERCENTILE.EXC($AC291:AC$5675,0.35)</f>
        <v>4.9372408446394733E-2</v>
      </c>
      <c r="AF291" s="71">
        <f t="shared" si="177"/>
        <v>1.9122526825834714E-2</v>
      </c>
      <c r="AG291" s="70">
        <f t="shared" si="178"/>
        <v>-0.19198182511420461</v>
      </c>
      <c r="AH291" s="70">
        <f t="shared" si="179"/>
        <v>-0.23906962545163321</v>
      </c>
      <c r="AI291" s="61" t="str">
        <f t="shared" si="168"/>
        <v>Short VOL</v>
      </c>
      <c r="AJ291" s="68" t="str">
        <f t="shared" si="131"/>
        <v>Short VOL</v>
      </c>
      <c r="AK291" s="72" t="str">
        <f t="shared" si="169"/>
        <v>00631L</v>
      </c>
      <c r="AL291" s="73">
        <f t="shared" si="161"/>
        <v>1</v>
      </c>
      <c r="AM291" s="72" t="str">
        <f t="shared" si="172"/>
        <v>00631L</v>
      </c>
      <c r="AN291" s="73">
        <f t="shared" si="162"/>
        <v>1</v>
      </c>
      <c r="AO291" s="74" t="str">
        <f t="shared" si="163"/>
        <v>00631L</v>
      </c>
      <c r="AP291" s="20">
        <f t="shared" si="164"/>
        <v>1</v>
      </c>
      <c r="AQ291" s="74" t="str">
        <f t="shared" si="176"/>
        <v>00631L</v>
      </c>
      <c r="AR291" s="20">
        <f t="shared" si="165"/>
        <v>1</v>
      </c>
      <c r="AS291" s="74" t="str">
        <f t="shared" si="170"/>
        <v>00631L</v>
      </c>
      <c r="AT291" s="20">
        <f t="shared" si="166"/>
        <v>1</v>
      </c>
      <c r="AU291" s="74" t="str">
        <f t="shared" si="153"/>
        <v>00631L</v>
      </c>
      <c r="AV291" s="20">
        <f t="shared" si="167"/>
        <v>1</v>
      </c>
      <c r="AW291" s="74" t="str">
        <f t="shared" si="154"/>
        <v>00631L</v>
      </c>
      <c r="AX291" s="20">
        <f t="shared" si="155"/>
        <v>1</v>
      </c>
      <c r="AY291" s="20">
        <f t="shared" si="159"/>
        <v>0</v>
      </c>
      <c r="AZ291" s="57">
        <v>45882</v>
      </c>
      <c r="BA291" s="75">
        <v>53.15</v>
      </c>
      <c r="BB291" s="33">
        <v>52.9</v>
      </c>
      <c r="BC291" s="76">
        <f t="shared" si="173"/>
        <v>48.40437499999998</v>
      </c>
      <c r="BD291" s="76">
        <f t="shared" si="174"/>
        <v>48.536874999999988</v>
      </c>
      <c r="BE291" s="77">
        <f t="shared" si="180"/>
        <v>9.2876418712151951E-2</v>
      </c>
      <c r="BF291" s="77">
        <f t="shared" si="171"/>
        <v>9.5043716761740671E-2</v>
      </c>
    </row>
    <row r="292" spans="1:58" ht="15.75" customHeight="1" x14ac:dyDescent="0.4">
      <c r="A292" s="57">
        <v>45880</v>
      </c>
      <c r="B292" s="11">
        <v>16.901</v>
      </c>
      <c r="C292" s="11">
        <v>19.297999999999998</v>
      </c>
      <c r="D292" s="11">
        <v>20.547000000000001</v>
      </c>
      <c r="E292" s="11">
        <v>21.05</v>
      </c>
      <c r="F292" s="11">
        <v>21.251000000000001</v>
      </c>
      <c r="G292" s="11">
        <v>21.954999999999998</v>
      </c>
      <c r="H292" s="87">
        <v>22.225000000000001</v>
      </c>
      <c r="I292" s="59">
        <f t="shared" si="156"/>
        <v>18.733999999999998</v>
      </c>
      <c r="J292" s="59">
        <f t="shared" si="157"/>
        <v>20.253117647058822</v>
      </c>
      <c r="K292" s="60">
        <v>8</v>
      </c>
      <c r="L292" s="61">
        <f t="shared" si="160"/>
        <v>2.9411764705882353E-2</v>
      </c>
      <c r="M292" s="11">
        <v>15.75</v>
      </c>
      <c r="N292" s="88">
        <v>16.25</v>
      </c>
      <c r="O292" s="11">
        <v>19.25</v>
      </c>
      <c r="P292" s="11">
        <v>20.8</v>
      </c>
      <c r="Q292" s="11">
        <v>21.92</v>
      </c>
      <c r="R292" s="63">
        <f t="shared" si="182"/>
        <v>8.0499999999999972</v>
      </c>
      <c r="S292" s="64">
        <f t="shared" si="181"/>
        <v>7.2607260726072584E-2</v>
      </c>
      <c r="T292" s="65">
        <f t="shared" si="175"/>
        <v>0.96923076923076923</v>
      </c>
      <c r="U292" s="65">
        <f t="shared" si="175"/>
        <v>0.8441558441558441</v>
      </c>
      <c r="V292" s="65">
        <f t="shared" si="146"/>
        <v>0.78125</v>
      </c>
      <c r="W292" s="65">
        <f t="shared" si="147"/>
        <v>0.74133211678832112</v>
      </c>
      <c r="X292" s="61">
        <f t="shared" si="158"/>
        <v>0.14182592745991351</v>
      </c>
      <c r="Y292" s="66">
        <f t="shared" si="148"/>
        <v>5.5819477434679368E-2</v>
      </c>
      <c r="Z292" s="61">
        <f t="shared" si="149"/>
        <v>8.1088803622228256E-2</v>
      </c>
      <c r="AA292" s="67">
        <f t="shared" si="150"/>
        <v>18.733999999999998</v>
      </c>
      <c r="AB292" s="68">
        <f t="shared" si="151"/>
        <v>4.0061538461538447E-2</v>
      </c>
      <c r="AC292" s="69">
        <f t="shared" si="152"/>
        <v>0.15286153846153835</v>
      </c>
      <c r="AD292" s="70">
        <f>_xlfn.PERCENTILE.EXC(AC292:$AC$5675,0.5)</f>
        <v>8.5291446245546326E-2</v>
      </c>
      <c r="AE292" s="70">
        <f>_xlfn.PERCENTILE.EXC($AC292:AC$5675,0.35)</f>
        <v>4.9348458528798496E-2</v>
      </c>
      <c r="AF292" s="71">
        <f t="shared" si="177"/>
        <v>1.9122526825834714E-2</v>
      </c>
      <c r="AG292" s="70">
        <f t="shared" si="178"/>
        <v>-0.19198182511420461</v>
      </c>
      <c r="AH292" s="70">
        <f t="shared" si="179"/>
        <v>-0.23906962545163321</v>
      </c>
      <c r="AI292" s="61" t="str">
        <f t="shared" si="168"/>
        <v>Short VOL</v>
      </c>
      <c r="AJ292" s="68" t="str">
        <f t="shared" si="131"/>
        <v>Short VOL</v>
      </c>
      <c r="AK292" s="72" t="str">
        <f t="shared" si="169"/>
        <v>00631L</v>
      </c>
      <c r="AL292" s="73">
        <f t="shared" si="161"/>
        <v>1</v>
      </c>
      <c r="AM292" s="72" t="str">
        <f t="shared" si="172"/>
        <v>00631L</v>
      </c>
      <c r="AN292" s="73">
        <f t="shared" si="162"/>
        <v>1</v>
      </c>
      <c r="AO292" s="74" t="str">
        <f t="shared" si="163"/>
        <v>00631L</v>
      </c>
      <c r="AP292" s="20">
        <f t="shared" si="164"/>
        <v>1</v>
      </c>
      <c r="AQ292" s="74" t="str">
        <f t="shared" si="176"/>
        <v>00631L</v>
      </c>
      <c r="AR292" s="20">
        <f t="shared" si="165"/>
        <v>1</v>
      </c>
      <c r="AS292" s="74" t="str">
        <f t="shared" si="170"/>
        <v>00631L</v>
      </c>
      <c r="AT292" s="20">
        <f t="shared" si="166"/>
        <v>1</v>
      </c>
      <c r="AU292" s="74" t="str">
        <f t="shared" si="153"/>
        <v>00631L</v>
      </c>
      <c r="AV292" s="20">
        <f t="shared" si="167"/>
        <v>1</v>
      </c>
      <c r="AW292" s="74" t="str">
        <f t="shared" si="154"/>
        <v>00631L</v>
      </c>
      <c r="AX292" s="20">
        <f t="shared" si="155"/>
        <v>1</v>
      </c>
      <c r="AY292" s="20">
        <f t="shared" si="159"/>
        <v>0</v>
      </c>
      <c r="AZ292" s="57">
        <v>45881</v>
      </c>
      <c r="BA292" s="75">
        <v>52.85</v>
      </c>
      <c r="BB292" s="33">
        <v>52.85</v>
      </c>
      <c r="BC292" s="76">
        <f t="shared" si="173"/>
        <v>48.274583333333318</v>
      </c>
      <c r="BD292" s="76">
        <f t="shared" si="174"/>
        <v>48.403541666666655</v>
      </c>
      <c r="BE292" s="77">
        <f t="shared" si="180"/>
        <v>9.4778998610380236E-2</v>
      </c>
      <c r="BF292" s="77">
        <f t="shared" si="171"/>
        <v>9.1862251815251414E-2</v>
      </c>
    </row>
    <row r="293" spans="1:58" ht="15.75" customHeight="1" x14ac:dyDescent="0.4">
      <c r="A293" s="57">
        <v>45877</v>
      </c>
      <c r="B293" s="11">
        <v>16.867999999999999</v>
      </c>
      <c r="C293" s="11">
        <v>19.16</v>
      </c>
      <c r="D293" s="11">
        <v>20.439</v>
      </c>
      <c r="E293" s="11">
        <v>21.024999999999999</v>
      </c>
      <c r="F293" s="11">
        <v>21.212</v>
      </c>
      <c r="G293" s="11">
        <v>21.905000000000001</v>
      </c>
      <c r="H293" s="87">
        <v>22.125</v>
      </c>
      <c r="I293" s="59">
        <f t="shared" si="156"/>
        <v>18.418470588235294</v>
      </c>
      <c r="J293" s="59">
        <f t="shared" si="157"/>
        <v>20.025205882352942</v>
      </c>
      <c r="K293" s="60">
        <v>11</v>
      </c>
      <c r="L293" s="61">
        <f t="shared" si="160"/>
        <v>2.9411764705882353E-2</v>
      </c>
      <c r="M293" s="11">
        <v>12.86</v>
      </c>
      <c r="N293" s="88">
        <v>15.15</v>
      </c>
      <c r="O293" s="11">
        <v>18.7</v>
      </c>
      <c r="P293" s="11">
        <v>20.48</v>
      </c>
      <c r="Q293" s="11">
        <v>21.69</v>
      </c>
      <c r="R293" s="63">
        <f t="shared" si="182"/>
        <v>11.170000000000002</v>
      </c>
      <c r="S293" s="64">
        <f t="shared" si="181"/>
        <v>-8.5697042848521421E-2</v>
      </c>
      <c r="T293" s="65">
        <f t="shared" si="175"/>
        <v>0.84884488448844875</v>
      </c>
      <c r="U293" s="65">
        <f t="shared" si="175"/>
        <v>0.81016042780748665</v>
      </c>
      <c r="V293" s="65">
        <f t="shared" si="146"/>
        <v>0.73974609375</v>
      </c>
      <c r="W293" s="65">
        <f t="shared" si="147"/>
        <v>0.69847856154910093</v>
      </c>
      <c r="X293" s="61">
        <f t="shared" si="158"/>
        <v>0.13587858667299038</v>
      </c>
      <c r="Y293" s="66">
        <f t="shared" si="148"/>
        <v>5.2318668252080924E-2</v>
      </c>
      <c r="Z293" s="61">
        <f t="shared" si="149"/>
        <v>8.7235000670682294E-2</v>
      </c>
      <c r="AA293" s="67">
        <f t="shared" si="150"/>
        <v>18.418470588235294</v>
      </c>
      <c r="AB293" s="68">
        <f t="shared" si="151"/>
        <v>0.11339933993399327</v>
      </c>
      <c r="AC293" s="69">
        <f t="shared" si="152"/>
        <v>0.21574063288681808</v>
      </c>
      <c r="AD293" s="70">
        <f>_xlfn.PERCENTILE.EXC(AC293:$AC$5675,0.5)</f>
        <v>8.5247349823321536E-2</v>
      </c>
      <c r="AE293" s="70">
        <f>_xlfn.PERCENTILE.EXC($AC293:AC$5675,0.35)</f>
        <v>4.9333856860093617E-2</v>
      </c>
      <c r="AF293" s="71">
        <f t="shared" si="177"/>
        <v>1.9122526825834714E-2</v>
      </c>
      <c r="AG293" s="70">
        <f t="shared" si="178"/>
        <v>-0.19198182511420461</v>
      </c>
      <c r="AH293" s="70">
        <f t="shared" si="179"/>
        <v>-0.23906962545163321</v>
      </c>
      <c r="AI293" s="61" t="str">
        <f t="shared" si="168"/>
        <v>Short VOL</v>
      </c>
      <c r="AJ293" s="68" t="str">
        <f t="shared" si="131"/>
        <v>Short VOL</v>
      </c>
      <c r="AK293" s="72" t="str">
        <f t="shared" si="169"/>
        <v>00631L</v>
      </c>
      <c r="AL293" s="73">
        <f t="shared" si="161"/>
        <v>1</v>
      </c>
      <c r="AM293" s="72" t="str">
        <f t="shared" si="172"/>
        <v>00631L</v>
      </c>
      <c r="AN293" s="73">
        <f t="shared" si="162"/>
        <v>1</v>
      </c>
      <c r="AO293" s="74" t="str">
        <f t="shared" si="163"/>
        <v>00631L</v>
      </c>
      <c r="AP293" s="20">
        <f t="shared" si="164"/>
        <v>1</v>
      </c>
      <c r="AQ293" s="74" t="str">
        <f t="shared" si="176"/>
        <v>00631L</v>
      </c>
      <c r="AR293" s="20">
        <f t="shared" si="165"/>
        <v>1</v>
      </c>
      <c r="AS293" s="74" t="str">
        <f t="shared" si="170"/>
        <v>00631L</v>
      </c>
      <c r="AT293" s="20">
        <f t="shared" si="166"/>
        <v>1</v>
      </c>
      <c r="AU293" s="74" t="str">
        <f t="shared" si="153"/>
        <v>00631L</v>
      </c>
      <c r="AV293" s="20">
        <f t="shared" si="167"/>
        <v>1</v>
      </c>
      <c r="AW293" s="74" t="str">
        <f t="shared" si="154"/>
        <v>00631L</v>
      </c>
      <c r="AX293" s="20">
        <f t="shared" si="155"/>
        <v>1</v>
      </c>
      <c r="AY293" s="20">
        <f t="shared" si="159"/>
        <v>0</v>
      </c>
      <c r="AZ293" s="57">
        <v>45880</v>
      </c>
      <c r="BA293" s="75">
        <v>52.35</v>
      </c>
      <c r="BB293" s="33">
        <v>52.45</v>
      </c>
      <c r="BC293" s="76">
        <f t="shared" si="173"/>
        <v>48.156249999999993</v>
      </c>
      <c r="BD293" s="76">
        <f t="shared" si="174"/>
        <v>48.266249999999985</v>
      </c>
      <c r="BE293" s="77">
        <f t="shared" si="180"/>
        <v>8.9162881245944417E-2</v>
      </c>
      <c r="BF293" s="77">
        <f t="shared" si="171"/>
        <v>8.4608810504234688E-2</v>
      </c>
    </row>
    <row r="294" spans="1:58" ht="15.75" customHeight="1" x14ac:dyDescent="0.4">
      <c r="A294" s="57">
        <v>45876</v>
      </c>
      <c r="B294" s="11">
        <v>17.797999999999998</v>
      </c>
      <c r="C294" s="11">
        <v>19.707999999999998</v>
      </c>
      <c r="D294" s="11">
        <v>20.75</v>
      </c>
      <c r="E294" s="11">
        <v>21.24</v>
      </c>
      <c r="F294" s="11">
        <v>21.315000000000001</v>
      </c>
      <c r="G294" s="11">
        <v>22.05</v>
      </c>
      <c r="H294" s="87">
        <v>22.25</v>
      </c>
      <c r="I294" s="59">
        <f t="shared" si="156"/>
        <v>19.033882352941173</v>
      </c>
      <c r="J294" s="59">
        <f t="shared" si="157"/>
        <v>20.382235294117645</v>
      </c>
      <c r="K294" s="60">
        <v>12</v>
      </c>
      <c r="L294" s="61">
        <f t="shared" si="160"/>
        <v>2.9411764705882353E-2</v>
      </c>
      <c r="M294" s="11">
        <v>14.76</v>
      </c>
      <c r="N294" s="88">
        <v>16.57</v>
      </c>
      <c r="O294" s="11">
        <v>19.350000000000001</v>
      </c>
      <c r="P294" s="11">
        <v>20.91</v>
      </c>
      <c r="Q294" s="11">
        <v>21.97</v>
      </c>
      <c r="R294" s="63">
        <f t="shared" si="182"/>
        <v>8.9300000000000068</v>
      </c>
      <c r="S294" s="64">
        <f t="shared" si="181"/>
        <v>-1.1926058437686302E-2</v>
      </c>
      <c r="T294" s="65">
        <f t="shared" si="175"/>
        <v>0.89076644538322269</v>
      </c>
      <c r="U294" s="65">
        <f t="shared" si="175"/>
        <v>0.85633074935400511</v>
      </c>
      <c r="V294" s="65">
        <f t="shared" ref="V294:V357" si="183">N294/P294</f>
        <v>0.79244380679100912</v>
      </c>
      <c r="W294" s="65">
        <f t="shared" ref="W294:W357" si="184">N294/Q294</f>
        <v>0.7542102867546655</v>
      </c>
      <c r="X294" s="61">
        <f t="shared" si="158"/>
        <v>0.10731542869985393</v>
      </c>
      <c r="Y294" s="66">
        <f t="shared" ref="Y294:Y357" si="185">(H294-E294)/E294</f>
        <v>4.7551789077212886E-2</v>
      </c>
      <c r="Z294" s="61">
        <f t="shared" ref="Z294:Z357" si="186">(J294-I294)/I294</f>
        <v>7.0839617276930389E-2</v>
      </c>
      <c r="AA294" s="67">
        <f t="shared" ref="AA294:AA357" si="187">B294*(K294*L294)+C294*(1-(K294*L294))</f>
        <v>19.033882352941173</v>
      </c>
      <c r="AB294" s="68">
        <f t="shared" ref="AB294:AB357" si="188">(B294-N294)/N294</f>
        <v>7.4109837054918401E-2</v>
      </c>
      <c r="AC294" s="69">
        <f t="shared" ref="AC294:AC357" si="189">(AA294-N294)/N294</f>
        <v>0.14869537434768695</v>
      </c>
      <c r="AD294" s="70">
        <f>_xlfn.PERCENTILE.EXC(AC294:$AC$5675,0.5)</f>
        <v>8.5209783919987736E-2</v>
      </c>
      <c r="AE294" s="70">
        <f>_xlfn.PERCENTILE.EXC($AC294:AC$5675,0.35)</f>
        <v>4.9319255191388738E-2</v>
      </c>
      <c r="AF294" s="71">
        <f t="shared" si="177"/>
        <v>1.9122526825834714E-2</v>
      </c>
      <c r="AG294" s="70">
        <f t="shared" si="178"/>
        <v>-0.19198182511420461</v>
      </c>
      <c r="AH294" s="70">
        <f t="shared" si="179"/>
        <v>-0.23906962545163321</v>
      </c>
      <c r="AI294" s="61" t="str">
        <f t="shared" si="168"/>
        <v>Short VOL</v>
      </c>
      <c r="AJ294" s="68" t="str">
        <f t="shared" si="131"/>
        <v>Short VOL</v>
      </c>
      <c r="AK294" s="72" t="str">
        <f t="shared" si="169"/>
        <v>00631L</v>
      </c>
      <c r="AL294" s="73">
        <f t="shared" si="161"/>
        <v>1</v>
      </c>
      <c r="AM294" s="72" t="str">
        <f t="shared" si="172"/>
        <v>00631L</v>
      </c>
      <c r="AN294" s="73">
        <f t="shared" si="162"/>
        <v>1</v>
      </c>
      <c r="AO294" s="74" t="str">
        <f t="shared" si="163"/>
        <v>00631L</v>
      </c>
      <c r="AP294" s="20">
        <f t="shared" si="164"/>
        <v>1</v>
      </c>
      <c r="AQ294" s="74" t="str">
        <f t="shared" si="176"/>
        <v>00631L</v>
      </c>
      <c r="AR294" s="20">
        <f t="shared" si="165"/>
        <v>1</v>
      </c>
      <c r="AS294" s="74" t="str">
        <f t="shared" si="170"/>
        <v>00631L</v>
      </c>
      <c r="AT294" s="20">
        <f t="shared" si="166"/>
        <v>1</v>
      </c>
      <c r="AU294" s="74" t="str">
        <f t="shared" si="153"/>
        <v>00631L</v>
      </c>
      <c r="AV294" s="20">
        <f t="shared" si="167"/>
        <v>1</v>
      </c>
      <c r="AW294" s="74" t="str">
        <f t="shared" si="154"/>
        <v>00631L</v>
      </c>
      <c r="AX294" s="20">
        <f t="shared" si="155"/>
        <v>1</v>
      </c>
      <c r="AY294" s="20">
        <f t="shared" si="159"/>
        <v>0</v>
      </c>
      <c r="AZ294" s="57">
        <v>45877</v>
      </c>
      <c r="BA294" s="75">
        <v>52.55</v>
      </c>
      <c r="BB294" s="33">
        <v>52.45</v>
      </c>
      <c r="BC294" s="76">
        <f t="shared" si="173"/>
        <v>48.04249999999999</v>
      </c>
      <c r="BD294" s="76">
        <f t="shared" si="174"/>
        <v>48.157916666666658</v>
      </c>
      <c r="BE294" s="77">
        <f t="shared" si="180"/>
        <v>9.1741687047926609E-2</v>
      </c>
      <c r="BF294" s="77">
        <f t="shared" si="171"/>
        <v>9.1201688888119956E-2</v>
      </c>
    </row>
    <row r="295" spans="1:58" ht="15.75" customHeight="1" x14ac:dyDescent="0.4">
      <c r="A295" s="57">
        <v>45875</v>
      </c>
      <c r="B295" s="11">
        <v>17.605</v>
      </c>
      <c r="C295" s="11">
        <v>19.568999999999999</v>
      </c>
      <c r="D295" s="11">
        <v>20.675000000000001</v>
      </c>
      <c r="E295" s="11">
        <v>21.125</v>
      </c>
      <c r="F295" s="11">
        <v>21.239000000000001</v>
      </c>
      <c r="G295" s="11">
        <v>21.914000000000001</v>
      </c>
      <c r="H295" s="87">
        <v>22.074999999999999</v>
      </c>
      <c r="I295" s="59">
        <f t="shared" si="156"/>
        <v>18.818058823529412</v>
      </c>
      <c r="J295" s="59">
        <f t="shared" si="157"/>
        <v>20.252117647058824</v>
      </c>
      <c r="K295" s="60">
        <v>13</v>
      </c>
      <c r="L295" s="61">
        <f t="shared" si="160"/>
        <v>2.9411764705882353E-2</v>
      </c>
      <c r="M295" s="11">
        <v>15</v>
      </c>
      <c r="N295" s="88">
        <v>16.77</v>
      </c>
      <c r="O295" s="11">
        <v>19.47</v>
      </c>
      <c r="P295" s="11">
        <v>21</v>
      </c>
      <c r="Q295" s="11">
        <v>21.95</v>
      </c>
      <c r="R295" s="63">
        <f t="shared" si="182"/>
        <v>8.6999999999999993</v>
      </c>
      <c r="S295" s="64">
        <f t="shared" si="181"/>
        <v>-6.0504201680672366E-2</v>
      </c>
      <c r="T295" s="65">
        <f t="shared" si="175"/>
        <v>0.89445438282647582</v>
      </c>
      <c r="U295" s="65">
        <f t="shared" si="175"/>
        <v>0.86132511556240376</v>
      </c>
      <c r="V295" s="65">
        <f t="shared" si="183"/>
        <v>0.7985714285714286</v>
      </c>
      <c r="W295" s="65">
        <f t="shared" si="184"/>
        <v>0.76400911161731211</v>
      </c>
      <c r="X295" s="61">
        <f t="shared" si="158"/>
        <v>0.11155921613178066</v>
      </c>
      <c r="Y295" s="66">
        <f t="shared" si="185"/>
        <v>4.4970414201183397E-2</v>
      </c>
      <c r="Z295" s="61">
        <f t="shared" si="186"/>
        <v>7.620652252060757E-2</v>
      </c>
      <c r="AA295" s="67">
        <f t="shared" si="187"/>
        <v>18.818058823529412</v>
      </c>
      <c r="AB295" s="68">
        <f t="shared" si="188"/>
        <v>4.9791293977340542E-2</v>
      </c>
      <c r="AC295" s="69">
        <f t="shared" si="189"/>
        <v>0.12212634606615462</v>
      </c>
      <c r="AD295" s="70">
        <f>_xlfn.PERCENTILE.EXC(AC295:$AC$5675,0.5)</f>
        <v>8.517221801665395E-2</v>
      </c>
      <c r="AE295" s="70">
        <f>_xlfn.PERCENTILE.EXC($AC295:AC$5675,0.35)</f>
        <v>4.9315691094336887E-2</v>
      </c>
      <c r="AF295" s="71">
        <f t="shared" si="177"/>
        <v>1.9122526825834714E-2</v>
      </c>
      <c r="AG295" s="70">
        <f t="shared" si="178"/>
        <v>-0.19198182511420461</v>
      </c>
      <c r="AH295" s="70">
        <f t="shared" si="179"/>
        <v>-0.23906962545163321</v>
      </c>
      <c r="AI295" s="61" t="str">
        <f t="shared" si="168"/>
        <v>Short VOL</v>
      </c>
      <c r="AJ295" s="68" t="str">
        <f t="shared" si="131"/>
        <v>Short VOL</v>
      </c>
      <c r="AK295" s="72" t="str">
        <f t="shared" si="169"/>
        <v>00631L</v>
      </c>
      <c r="AL295" s="73">
        <f t="shared" si="161"/>
        <v>1</v>
      </c>
      <c r="AM295" s="72" t="str">
        <f t="shared" si="172"/>
        <v>00631L</v>
      </c>
      <c r="AN295" s="73">
        <f t="shared" si="162"/>
        <v>1</v>
      </c>
      <c r="AO295" s="74" t="str">
        <f t="shared" si="163"/>
        <v>00631L</v>
      </c>
      <c r="AP295" s="20">
        <f t="shared" si="164"/>
        <v>1</v>
      </c>
      <c r="AQ295" s="74" t="str">
        <f t="shared" si="176"/>
        <v>00631L</v>
      </c>
      <c r="AR295" s="20">
        <f t="shared" si="165"/>
        <v>1</v>
      </c>
      <c r="AS295" s="74" t="str">
        <f t="shared" si="170"/>
        <v>00631L</v>
      </c>
      <c r="AT295" s="20">
        <f t="shared" si="166"/>
        <v>1</v>
      </c>
      <c r="AU295" s="74" t="str">
        <f t="shared" si="153"/>
        <v>00631L</v>
      </c>
      <c r="AV295" s="20">
        <f t="shared" si="167"/>
        <v>1</v>
      </c>
      <c r="AW295" s="74" t="str">
        <f t="shared" si="154"/>
        <v>00631L</v>
      </c>
      <c r="AX295" s="20">
        <f t="shared" si="155"/>
        <v>1</v>
      </c>
      <c r="AY295" s="20">
        <f t="shared" si="159"/>
        <v>0</v>
      </c>
      <c r="AZ295" s="57">
        <v>45876</v>
      </c>
      <c r="BA295" s="75">
        <v>51.65</v>
      </c>
      <c r="BB295" s="33">
        <v>51</v>
      </c>
      <c r="BC295" s="76">
        <f t="shared" si="173"/>
        <v>47.930416666666659</v>
      </c>
      <c r="BD295" s="76">
        <f t="shared" si="174"/>
        <v>48.029166666666661</v>
      </c>
      <c r="BE295" s="77">
        <f t="shared" si="180"/>
        <v>6.4042492154425423E-2</v>
      </c>
      <c r="BF295" s="77">
        <f t="shared" si="171"/>
        <v>7.5388218964171166E-2</v>
      </c>
    </row>
    <row r="296" spans="1:58" ht="15.75" customHeight="1" x14ac:dyDescent="0.4">
      <c r="A296" s="57">
        <v>45874</v>
      </c>
      <c r="B296" s="11">
        <v>18.311</v>
      </c>
      <c r="C296" s="11">
        <v>20.161000000000001</v>
      </c>
      <c r="D296" s="11">
        <v>21.100999999999999</v>
      </c>
      <c r="E296" s="11">
        <v>21.425000000000001</v>
      </c>
      <c r="F296" s="11">
        <v>21.5</v>
      </c>
      <c r="G296" s="11">
        <v>22.125</v>
      </c>
      <c r="H296" s="87">
        <v>22.274999999999999</v>
      </c>
      <c r="I296" s="59">
        <f t="shared" si="156"/>
        <v>19.399235294117648</v>
      </c>
      <c r="J296" s="59">
        <f t="shared" si="157"/>
        <v>20.713941176470588</v>
      </c>
      <c r="K296" s="60">
        <v>14</v>
      </c>
      <c r="L296" s="61">
        <f t="shared" si="160"/>
        <v>2.9411764705882353E-2</v>
      </c>
      <c r="M296" s="11">
        <v>16.809999999999999</v>
      </c>
      <c r="N296" s="88">
        <v>17.850000000000001</v>
      </c>
      <c r="O296" s="11">
        <v>20.03</v>
      </c>
      <c r="P296" s="11">
        <v>21.33</v>
      </c>
      <c r="Q296" s="11">
        <v>21.9</v>
      </c>
      <c r="R296" s="63">
        <f t="shared" si="182"/>
        <v>6.7000000000000028</v>
      </c>
      <c r="S296" s="64">
        <f t="shared" si="181"/>
        <v>1.8835616438356271E-2</v>
      </c>
      <c r="T296" s="65">
        <f t="shared" si="175"/>
        <v>0.94173669467787102</v>
      </c>
      <c r="U296" s="65">
        <f t="shared" si="175"/>
        <v>0.89116325511732408</v>
      </c>
      <c r="V296" s="65">
        <f t="shared" si="183"/>
        <v>0.83684950773558386</v>
      </c>
      <c r="W296" s="65">
        <f t="shared" si="184"/>
        <v>0.81506849315068508</v>
      </c>
      <c r="X296" s="61">
        <f t="shared" si="158"/>
        <v>0.10103216645732081</v>
      </c>
      <c r="Y296" s="66">
        <f t="shared" si="185"/>
        <v>3.9673278879813201E-2</v>
      </c>
      <c r="Z296" s="61">
        <f t="shared" si="186"/>
        <v>6.7771015837495008E-2</v>
      </c>
      <c r="AA296" s="67">
        <f t="shared" si="187"/>
        <v>19.399235294117648</v>
      </c>
      <c r="AB296" s="68">
        <f t="shared" si="188"/>
        <v>2.58263305322128E-2</v>
      </c>
      <c r="AC296" s="69">
        <f t="shared" si="189"/>
        <v>8.6791893227879377E-2</v>
      </c>
      <c r="AD296" s="70">
        <f>_xlfn.PERCENTILE.EXC(AC296:$AC$5675,0.5)</f>
        <v>8.5150317790431279E-2</v>
      </c>
      <c r="AE296" s="70">
        <f>_xlfn.PERCENTILE.EXC($AC296:AC$5675,0.35)</f>
        <v>4.931396659256055E-2</v>
      </c>
      <c r="AF296" s="71">
        <f t="shared" si="177"/>
        <v>1.8562948985881733E-2</v>
      </c>
      <c r="AG296" s="70">
        <f t="shared" si="178"/>
        <v>-0.19198182511420461</v>
      </c>
      <c r="AH296" s="70">
        <f t="shared" si="179"/>
        <v>-0.23906962545163321</v>
      </c>
      <c r="AI296" s="61" t="str">
        <f t="shared" si="168"/>
        <v>Short VOL</v>
      </c>
      <c r="AJ296" s="68" t="str">
        <f t="shared" si="131"/>
        <v>Short VOL</v>
      </c>
      <c r="AK296" s="72" t="str">
        <f t="shared" si="169"/>
        <v>00631L</v>
      </c>
      <c r="AL296" s="73">
        <f t="shared" si="161"/>
        <v>1</v>
      </c>
      <c r="AM296" s="72" t="str">
        <f t="shared" si="172"/>
        <v>00631L</v>
      </c>
      <c r="AN296" s="73">
        <f t="shared" si="162"/>
        <v>1</v>
      </c>
      <c r="AO296" s="74" t="str">
        <f t="shared" si="163"/>
        <v>00631L</v>
      </c>
      <c r="AP296" s="20">
        <f t="shared" si="164"/>
        <v>1</v>
      </c>
      <c r="AQ296" s="74" t="str">
        <f t="shared" si="176"/>
        <v>00631L</v>
      </c>
      <c r="AR296" s="20">
        <f t="shared" si="165"/>
        <v>1</v>
      </c>
      <c r="AS296" s="74" t="str">
        <f t="shared" si="170"/>
        <v>00631L</v>
      </c>
      <c r="AT296" s="20">
        <f t="shared" si="166"/>
        <v>1</v>
      </c>
      <c r="AU296" s="74" t="str">
        <f t="shared" si="153"/>
        <v>00631L</v>
      </c>
      <c r="AV296" s="20">
        <f t="shared" si="167"/>
        <v>1</v>
      </c>
      <c r="AW296" s="74" t="str">
        <f t="shared" si="154"/>
        <v>00631L</v>
      </c>
      <c r="AX296" s="20">
        <f t="shared" si="155"/>
        <v>1</v>
      </c>
      <c r="AY296" s="20">
        <f t="shared" si="159"/>
        <v>0</v>
      </c>
      <c r="AZ296" s="57">
        <v>45875</v>
      </c>
      <c r="BA296" s="75">
        <v>51.1</v>
      </c>
      <c r="BB296" s="89">
        <v>51.45</v>
      </c>
      <c r="BC296" s="76">
        <f t="shared" si="173"/>
        <v>47.825624999999981</v>
      </c>
      <c r="BD296" s="76">
        <f t="shared" si="174"/>
        <v>47.932083333333324</v>
      </c>
      <c r="BE296" s="77">
        <f t="shared" si="180"/>
        <v>7.578311835966646E-2</v>
      </c>
      <c r="BF296" s="77">
        <f t="shared" si="171"/>
        <v>6.6091779166703127E-2</v>
      </c>
    </row>
    <row r="297" spans="1:58" ht="15.75" customHeight="1" x14ac:dyDescent="0.4">
      <c r="A297" s="57">
        <v>45873</v>
      </c>
      <c r="B297" s="11">
        <v>18.105</v>
      </c>
      <c r="C297" s="11">
        <v>19.984999999999999</v>
      </c>
      <c r="D297" s="11">
        <v>21.024999999999999</v>
      </c>
      <c r="E297" s="11">
        <v>21.35</v>
      </c>
      <c r="F297" s="11">
        <v>21.431999999999999</v>
      </c>
      <c r="G297" s="11">
        <v>22.05</v>
      </c>
      <c r="H297" s="87">
        <v>22.175000000000001</v>
      </c>
      <c r="I297" s="59">
        <f t="shared" si="156"/>
        <v>19.155588235294118</v>
      </c>
      <c r="J297" s="59">
        <f t="shared" si="157"/>
        <v>20.566176470588236</v>
      </c>
      <c r="K297" s="60">
        <v>15</v>
      </c>
      <c r="L297" s="61">
        <f t="shared" si="160"/>
        <v>2.9411764705882353E-2</v>
      </c>
      <c r="M297" s="11">
        <v>16.43</v>
      </c>
      <c r="N297" s="88">
        <v>17.52</v>
      </c>
      <c r="O297" s="11">
        <v>19.61</v>
      </c>
      <c r="P297" s="11">
        <v>21.03</v>
      </c>
      <c r="Q297" s="11">
        <v>21.89</v>
      </c>
      <c r="R297" s="63">
        <f t="shared" si="182"/>
        <v>6.6899999999999977</v>
      </c>
      <c r="S297" s="64">
        <f t="shared" si="181"/>
        <v>-0.14033366045142295</v>
      </c>
      <c r="T297" s="65">
        <f t="shared" si="175"/>
        <v>0.93778538812785384</v>
      </c>
      <c r="U297" s="65">
        <f t="shared" si="175"/>
        <v>0.89342172361040284</v>
      </c>
      <c r="V297" s="65">
        <f t="shared" si="183"/>
        <v>0.83309557774607701</v>
      </c>
      <c r="W297" s="65">
        <f t="shared" si="184"/>
        <v>0.80036546368204653</v>
      </c>
      <c r="X297" s="61">
        <f t="shared" si="158"/>
        <v>0.1038387185860259</v>
      </c>
      <c r="Y297" s="66">
        <f t="shared" si="185"/>
        <v>3.8641686182669756E-2</v>
      </c>
      <c r="Z297" s="61">
        <f t="shared" si="186"/>
        <v>7.3638471341491485E-2</v>
      </c>
      <c r="AA297" s="67">
        <f t="shared" si="187"/>
        <v>19.155588235294118</v>
      </c>
      <c r="AB297" s="68">
        <f t="shared" si="188"/>
        <v>3.339041095890416E-2</v>
      </c>
      <c r="AC297" s="69">
        <f t="shared" si="189"/>
        <v>9.3355492882084404E-2</v>
      </c>
      <c r="AD297" s="70">
        <f>_xlfn.PERCENTILE.EXC(AC297:$AC$5675,0.5)</f>
        <v>8.5128417564208622E-2</v>
      </c>
      <c r="AE297" s="70">
        <f>_xlfn.PERCENTILE.EXC($AC297:AC$5675,0.35)</f>
        <v>4.9312242090784206E-2</v>
      </c>
      <c r="AF297" s="71">
        <f t="shared" si="177"/>
        <v>1.8562948985881733E-2</v>
      </c>
      <c r="AG297" s="70">
        <f t="shared" si="178"/>
        <v>-0.19198182511420461</v>
      </c>
      <c r="AH297" s="70">
        <f t="shared" si="179"/>
        <v>-0.23906962545163321</v>
      </c>
      <c r="AI297" s="61" t="str">
        <f t="shared" si="168"/>
        <v>Short VOL</v>
      </c>
      <c r="AJ297" s="68" t="str">
        <f t="shared" si="131"/>
        <v>Short VOL</v>
      </c>
      <c r="AK297" s="72" t="str">
        <f t="shared" si="169"/>
        <v>00631L</v>
      </c>
      <c r="AL297" s="73">
        <f t="shared" si="161"/>
        <v>1</v>
      </c>
      <c r="AM297" s="72" t="str">
        <f t="shared" si="172"/>
        <v>00631L</v>
      </c>
      <c r="AN297" s="73">
        <f t="shared" si="162"/>
        <v>1</v>
      </c>
      <c r="AO297" s="74" t="str">
        <f t="shared" si="163"/>
        <v>00631L</v>
      </c>
      <c r="AP297" s="20">
        <f t="shared" si="164"/>
        <v>1</v>
      </c>
      <c r="AQ297" s="74" t="str">
        <f t="shared" si="176"/>
        <v>00631L</v>
      </c>
      <c r="AR297" s="20">
        <f t="shared" si="165"/>
        <v>1</v>
      </c>
      <c r="AS297" s="74" t="str">
        <f t="shared" si="170"/>
        <v>00631L</v>
      </c>
      <c r="AT297" s="20">
        <f t="shared" si="166"/>
        <v>1</v>
      </c>
      <c r="AU297" s="74" t="str">
        <f t="shared" si="153"/>
        <v>00631L</v>
      </c>
      <c r="AV297" s="20">
        <f t="shared" si="167"/>
        <v>1</v>
      </c>
      <c r="AW297" s="74" t="str">
        <f t="shared" si="154"/>
        <v>00631L</v>
      </c>
      <c r="AX297" s="20">
        <f t="shared" si="155"/>
        <v>1</v>
      </c>
      <c r="AY297" s="20">
        <f t="shared" si="159"/>
        <v>0</v>
      </c>
      <c r="AZ297" s="57">
        <v>45874</v>
      </c>
      <c r="BA297" s="75">
        <v>51.25</v>
      </c>
      <c r="BB297" s="89">
        <v>50.8</v>
      </c>
      <c r="BC297" s="76">
        <f t="shared" si="173"/>
        <v>47.704374999999992</v>
      </c>
      <c r="BD297" s="76">
        <f t="shared" si="174"/>
        <v>47.822291666666651</v>
      </c>
      <c r="BE297" s="77">
        <f t="shared" si="180"/>
        <v>6.4891846921797128E-2</v>
      </c>
      <c r="BF297" s="77">
        <f t="shared" si="171"/>
        <v>7.1675953072791551E-2</v>
      </c>
    </row>
    <row r="298" spans="1:58" ht="15.75" customHeight="1" x14ac:dyDescent="0.4">
      <c r="A298" s="57">
        <v>45870</v>
      </c>
      <c r="B298" s="11">
        <v>19.852</v>
      </c>
      <c r="C298" s="11">
        <v>21.11</v>
      </c>
      <c r="D298" s="11">
        <v>21.754000000000001</v>
      </c>
      <c r="E298" s="11">
        <v>21.870999999999999</v>
      </c>
      <c r="F298" s="11">
        <v>21.762</v>
      </c>
      <c r="G298" s="11">
        <v>22.300999999999998</v>
      </c>
      <c r="H298" s="87">
        <v>22.35</v>
      </c>
      <c r="I298" s="59">
        <f t="shared" si="156"/>
        <v>20.443999999999999</v>
      </c>
      <c r="J298" s="59">
        <f t="shared" si="157"/>
        <v>21.413058823529411</v>
      </c>
      <c r="K298" s="60">
        <v>18</v>
      </c>
      <c r="L298" s="61">
        <f t="shared" si="160"/>
        <v>2.9411764705882353E-2</v>
      </c>
      <c r="M298" s="11">
        <v>19.53</v>
      </c>
      <c r="N298" s="88">
        <v>20.38</v>
      </c>
      <c r="O298" s="11">
        <v>21.24</v>
      </c>
      <c r="P298" s="11">
        <v>22.33</v>
      </c>
      <c r="Q298" s="11">
        <v>22.74</v>
      </c>
      <c r="R298" s="63">
        <f t="shared" si="182"/>
        <v>3.6599999999999966</v>
      </c>
      <c r="S298" s="64">
        <f t="shared" si="181"/>
        <v>0.171264367816092</v>
      </c>
      <c r="T298" s="65">
        <f t="shared" si="175"/>
        <v>0.95829244357212962</v>
      </c>
      <c r="U298" s="65">
        <f t="shared" si="175"/>
        <v>0.95951035781544258</v>
      </c>
      <c r="V298" s="65">
        <f t="shared" si="183"/>
        <v>0.91267353336318857</v>
      </c>
      <c r="W298" s="65">
        <f t="shared" si="184"/>
        <v>0.89621811785400174</v>
      </c>
      <c r="X298" s="61">
        <f t="shared" si="158"/>
        <v>6.3368930082611283E-2</v>
      </c>
      <c r="Y298" s="66">
        <f t="shared" si="185"/>
        <v>2.190114763842544E-2</v>
      </c>
      <c r="Z298" s="61">
        <f t="shared" si="186"/>
        <v>4.7400646817130319E-2</v>
      </c>
      <c r="AA298" s="67">
        <f t="shared" si="187"/>
        <v>20.443999999999999</v>
      </c>
      <c r="AB298" s="68">
        <f t="shared" si="188"/>
        <v>-2.5907752698724175E-2</v>
      </c>
      <c r="AC298" s="69">
        <f t="shared" si="189"/>
        <v>3.1403336604514261E-3</v>
      </c>
      <c r="AD298" s="70">
        <f>_xlfn.PERCENTILE.EXC(AC298:$AC$5675,0.5)</f>
        <v>8.5083555299731092E-2</v>
      </c>
      <c r="AE298" s="70">
        <f>_xlfn.PERCENTILE.EXC($AC298:AC$5675,0.35)</f>
        <v>4.9311991398291184E-2</v>
      </c>
      <c r="AF298" s="71">
        <f t="shared" si="177"/>
        <v>1.8562948985881733E-2</v>
      </c>
      <c r="AG298" s="70">
        <f t="shared" si="178"/>
        <v>-0.19198182511420461</v>
      </c>
      <c r="AH298" s="70">
        <f t="shared" si="179"/>
        <v>-0.23906962545163321</v>
      </c>
      <c r="AI298" s="61" t="str">
        <f t="shared" si="168"/>
        <v>Safety</v>
      </c>
      <c r="AJ298" s="68" t="str">
        <f t="shared" si="131"/>
        <v>Safety</v>
      </c>
      <c r="AK298" s="72" t="str">
        <f t="shared" si="169"/>
        <v>00631L</v>
      </c>
      <c r="AL298" s="73">
        <f t="shared" si="161"/>
        <v>1</v>
      </c>
      <c r="AM298" s="72" t="str">
        <f t="shared" si="172"/>
        <v>00631L</v>
      </c>
      <c r="AN298" s="73">
        <f t="shared" si="162"/>
        <v>1</v>
      </c>
      <c r="AO298" s="74" t="str">
        <f t="shared" si="163"/>
        <v>00635U</v>
      </c>
      <c r="AP298" s="20">
        <f t="shared" si="164"/>
        <v>0</v>
      </c>
      <c r="AQ298" s="74" t="str">
        <f t="shared" si="176"/>
        <v>00631L</v>
      </c>
      <c r="AR298" s="20">
        <f t="shared" si="165"/>
        <v>1</v>
      </c>
      <c r="AS298" s="74" t="str">
        <f t="shared" si="170"/>
        <v>00631L</v>
      </c>
      <c r="AT298" s="20">
        <f t="shared" si="166"/>
        <v>1</v>
      </c>
      <c r="AU298" s="74" t="str">
        <f t="shared" si="153"/>
        <v>00635U</v>
      </c>
      <c r="AV298" s="20">
        <f t="shared" si="167"/>
        <v>0</v>
      </c>
      <c r="AW298" s="74" t="str">
        <f t="shared" si="154"/>
        <v>00635U</v>
      </c>
      <c r="AX298" s="20">
        <f t="shared" si="155"/>
        <v>0</v>
      </c>
      <c r="AY298" s="20">
        <f t="shared" si="159"/>
        <v>1</v>
      </c>
      <c r="AZ298" s="57">
        <v>45873</v>
      </c>
      <c r="BA298" s="75">
        <v>50.65</v>
      </c>
      <c r="BB298" s="89">
        <v>51.1</v>
      </c>
      <c r="BC298" s="76">
        <f t="shared" si="173"/>
        <v>47.585833333333319</v>
      </c>
      <c r="BD298" s="76">
        <f t="shared" si="174"/>
        <v>47.701874999999987</v>
      </c>
      <c r="BE298" s="77">
        <f t="shared" si="180"/>
        <v>7.3849009684255118E-2</v>
      </c>
      <c r="BF298" s="77">
        <f t="shared" si="171"/>
        <v>6.180312618738807E-2</v>
      </c>
    </row>
    <row r="299" spans="1:58" ht="15.75" customHeight="1" x14ac:dyDescent="0.4">
      <c r="A299" s="57">
        <v>45869</v>
      </c>
      <c r="B299" s="11">
        <v>17.957000000000001</v>
      </c>
      <c r="C299" s="11">
        <v>19.870999999999999</v>
      </c>
      <c r="D299" s="11">
        <v>20.864999999999998</v>
      </c>
      <c r="E299" s="11">
        <v>21.238</v>
      </c>
      <c r="F299" s="11">
        <v>21.35</v>
      </c>
      <c r="G299" s="11">
        <v>22.024999999999999</v>
      </c>
      <c r="H299" s="87">
        <v>22.177</v>
      </c>
      <c r="I299" s="59">
        <f t="shared" si="156"/>
        <v>18.801411764705882</v>
      </c>
      <c r="J299" s="59">
        <f t="shared" si="157"/>
        <v>20.309529411764704</v>
      </c>
      <c r="K299" s="60">
        <v>19</v>
      </c>
      <c r="L299" s="61">
        <f t="shared" si="160"/>
        <v>2.9411764705882353E-2</v>
      </c>
      <c r="M299" s="11">
        <v>15.15</v>
      </c>
      <c r="N299" s="88">
        <v>17.399999999999999</v>
      </c>
      <c r="O299" s="11">
        <v>19.14</v>
      </c>
      <c r="P299" s="11">
        <v>20.84</v>
      </c>
      <c r="Q299" s="11">
        <v>21.82</v>
      </c>
      <c r="R299" s="63">
        <f t="shared" si="182"/>
        <v>7.4300000000000068</v>
      </c>
      <c r="S299" s="64">
        <f t="shared" si="181"/>
        <v>0.12403100775193786</v>
      </c>
      <c r="T299" s="65">
        <f t="shared" si="175"/>
        <v>0.87068965517241392</v>
      </c>
      <c r="U299" s="65">
        <f t="shared" si="175"/>
        <v>0.90909090909090895</v>
      </c>
      <c r="V299" s="65">
        <f t="shared" si="183"/>
        <v>0.83493282149712089</v>
      </c>
      <c r="W299" s="65">
        <f t="shared" si="184"/>
        <v>0.79743354720439952</v>
      </c>
      <c r="X299" s="61">
        <f t="shared" si="158"/>
        <v>0.10658796012696986</v>
      </c>
      <c r="Y299" s="66">
        <f t="shared" si="185"/>
        <v>4.4213202749788121E-2</v>
      </c>
      <c r="Z299" s="61">
        <f t="shared" si="186"/>
        <v>8.0213000275323382E-2</v>
      </c>
      <c r="AA299" s="67">
        <f t="shared" si="187"/>
        <v>18.801411764705882</v>
      </c>
      <c r="AB299" s="68">
        <f t="shared" si="188"/>
        <v>3.2011494252873689E-2</v>
      </c>
      <c r="AC299" s="69">
        <f t="shared" si="189"/>
        <v>8.0540906017579544E-2</v>
      </c>
      <c r="AD299" s="70">
        <f>_xlfn.PERCENTILE.EXC(AC299:$AC$5675,0.5)</f>
        <v>8.5128417564208622E-2</v>
      </c>
      <c r="AE299" s="70">
        <f>_xlfn.PERCENTILE.EXC($AC299:AC$5675,0.35)</f>
        <v>4.9313720235163928E-2</v>
      </c>
      <c r="AF299" s="71">
        <f t="shared" si="177"/>
        <v>1.9122526825834714E-2</v>
      </c>
      <c r="AG299" s="70">
        <f t="shared" si="178"/>
        <v>-0.19198182511420461</v>
      </c>
      <c r="AH299" s="70">
        <f t="shared" si="179"/>
        <v>-0.23906962545163321</v>
      </c>
      <c r="AI299" s="61" t="str">
        <f t="shared" si="168"/>
        <v>Safety</v>
      </c>
      <c r="AJ299" s="68" t="str">
        <f t="shared" si="131"/>
        <v>Short VOL</v>
      </c>
      <c r="AK299" s="72" t="str">
        <f t="shared" si="169"/>
        <v>00631L</v>
      </c>
      <c r="AL299" s="73">
        <f t="shared" si="161"/>
        <v>1</v>
      </c>
      <c r="AM299" s="72" t="str">
        <f t="shared" si="172"/>
        <v>00631L</v>
      </c>
      <c r="AN299" s="73">
        <f t="shared" si="162"/>
        <v>1</v>
      </c>
      <c r="AO299" s="74" t="str">
        <f t="shared" si="163"/>
        <v>00631L</v>
      </c>
      <c r="AP299" s="20">
        <f t="shared" si="164"/>
        <v>1</v>
      </c>
      <c r="AQ299" s="74" t="str">
        <f t="shared" si="176"/>
        <v>00631L</v>
      </c>
      <c r="AR299" s="20">
        <f t="shared" si="165"/>
        <v>1</v>
      </c>
      <c r="AS299" s="74" t="str">
        <f t="shared" si="170"/>
        <v>00631L</v>
      </c>
      <c r="AT299" s="20">
        <f t="shared" si="166"/>
        <v>1</v>
      </c>
      <c r="AU299" s="74" t="str">
        <f t="shared" si="153"/>
        <v>00631L</v>
      </c>
      <c r="AV299" s="20">
        <f t="shared" si="167"/>
        <v>1</v>
      </c>
      <c r="AW299" s="74" t="str">
        <f t="shared" si="154"/>
        <v>00631L</v>
      </c>
      <c r="AX299" s="20">
        <f t="shared" si="155"/>
        <v>1</v>
      </c>
      <c r="AY299" s="20">
        <f t="shared" si="159"/>
        <v>0</v>
      </c>
      <c r="AZ299" s="57">
        <v>45870</v>
      </c>
      <c r="BA299" s="75">
        <v>50.8</v>
      </c>
      <c r="BB299" s="89">
        <v>51.55</v>
      </c>
      <c r="BC299" s="76">
        <f t="shared" si="173"/>
        <v>47.453333333333333</v>
      </c>
      <c r="BD299" s="76">
        <f t="shared" si="174"/>
        <v>47.580833333333324</v>
      </c>
      <c r="BE299" s="77">
        <f t="shared" si="180"/>
        <v>8.6330429896038161E-2</v>
      </c>
      <c r="BF299" s="77">
        <f t="shared" si="171"/>
        <v>6.7656794577648713E-2</v>
      </c>
    </row>
    <row r="300" spans="1:58" ht="15.75" customHeight="1" x14ac:dyDescent="0.4">
      <c r="A300" s="57">
        <v>45868</v>
      </c>
      <c r="B300" s="11">
        <v>17.904</v>
      </c>
      <c r="C300" s="11">
        <v>19.788</v>
      </c>
      <c r="D300" s="11">
        <v>20.798999999999999</v>
      </c>
      <c r="E300" s="11">
        <v>21.146999999999998</v>
      </c>
      <c r="F300" s="11">
        <v>21.228000000000002</v>
      </c>
      <c r="G300" s="11">
        <v>21.95</v>
      </c>
      <c r="H300" s="87">
        <v>22.15</v>
      </c>
      <c r="I300" s="59">
        <f t="shared" si="156"/>
        <v>18.679764705882352</v>
      </c>
      <c r="J300" s="59">
        <f t="shared" si="157"/>
        <v>20.204294117647059</v>
      </c>
      <c r="K300" s="60">
        <v>20</v>
      </c>
      <c r="L300" s="61">
        <f t="shared" si="160"/>
        <v>2.9411764705882353E-2</v>
      </c>
      <c r="M300" s="11">
        <v>13.46</v>
      </c>
      <c r="N300" s="88">
        <v>15.48</v>
      </c>
      <c r="O300" s="11">
        <v>18.350000000000001</v>
      </c>
      <c r="P300" s="11">
        <v>20.3</v>
      </c>
      <c r="Q300" s="11">
        <v>21.47</v>
      </c>
      <c r="R300" s="63">
        <f t="shared" si="182"/>
        <v>9.7100000000000044</v>
      </c>
      <c r="S300" s="64">
        <f t="shared" si="181"/>
        <v>-3.1289111389236547E-2</v>
      </c>
      <c r="T300" s="65">
        <f t="shared" si="175"/>
        <v>0.86950904392764861</v>
      </c>
      <c r="U300" s="65">
        <f t="shared" si="175"/>
        <v>0.84359673024523152</v>
      </c>
      <c r="V300" s="65">
        <f t="shared" si="183"/>
        <v>0.7625615763546798</v>
      </c>
      <c r="W300" s="65">
        <f t="shared" si="184"/>
        <v>0.72100605496040993</v>
      </c>
      <c r="X300" s="61">
        <f t="shared" si="158"/>
        <v>0.10522788203753353</v>
      </c>
      <c r="Y300" s="66">
        <f t="shared" si="185"/>
        <v>4.7429895493450613E-2</v>
      </c>
      <c r="Z300" s="61">
        <f t="shared" si="186"/>
        <v>8.1613951555001382E-2</v>
      </c>
      <c r="AA300" s="67">
        <f t="shared" si="187"/>
        <v>18.679764705882352</v>
      </c>
      <c r="AB300" s="68">
        <f t="shared" si="188"/>
        <v>0.15658914728682166</v>
      </c>
      <c r="AC300" s="69">
        <f t="shared" si="189"/>
        <v>0.20670314637482892</v>
      </c>
      <c r="AD300" s="70">
        <f>_xlfn.PERCENTILE.EXC(AC300:$AC$5675,0.5)</f>
        <v>8.5150317790431279E-2</v>
      </c>
      <c r="AE300" s="70">
        <f>_xlfn.PERCENTILE.EXC($AC300:AC$5675,0.35)</f>
        <v>4.9312206277570915E-2</v>
      </c>
      <c r="AF300" s="71">
        <f t="shared" si="177"/>
        <v>1.9122526825834714E-2</v>
      </c>
      <c r="AG300" s="70">
        <f t="shared" si="178"/>
        <v>-0.19198182511420461</v>
      </c>
      <c r="AH300" s="70">
        <f t="shared" si="179"/>
        <v>-0.23906962545163321</v>
      </c>
      <c r="AI300" s="61" t="str">
        <f t="shared" si="168"/>
        <v>Short VOL</v>
      </c>
      <c r="AJ300" s="68" t="str">
        <f t="shared" si="131"/>
        <v>Short VOL</v>
      </c>
      <c r="AK300" s="72" t="str">
        <f t="shared" si="169"/>
        <v>00631L</v>
      </c>
      <c r="AL300" s="73">
        <f t="shared" si="161"/>
        <v>1</v>
      </c>
      <c r="AM300" s="72" t="str">
        <f t="shared" si="172"/>
        <v>00631L</v>
      </c>
      <c r="AN300" s="73">
        <f t="shared" si="162"/>
        <v>1</v>
      </c>
      <c r="AO300" s="74" t="str">
        <f t="shared" si="163"/>
        <v>00631L</v>
      </c>
      <c r="AP300" s="20">
        <f t="shared" si="164"/>
        <v>1</v>
      </c>
      <c r="AQ300" s="74" t="str">
        <f t="shared" si="176"/>
        <v>00631L</v>
      </c>
      <c r="AR300" s="20">
        <f t="shared" si="165"/>
        <v>1</v>
      </c>
      <c r="AS300" s="74" t="str">
        <f t="shared" si="170"/>
        <v>00631L</v>
      </c>
      <c r="AT300" s="20">
        <f t="shared" si="166"/>
        <v>1</v>
      </c>
      <c r="AU300" s="74" t="str">
        <f t="shared" si="153"/>
        <v>00631L</v>
      </c>
      <c r="AV300" s="20">
        <f t="shared" si="167"/>
        <v>1</v>
      </c>
      <c r="AW300" s="74" t="str">
        <f t="shared" si="154"/>
        <v>00631L</v>
      </c>
      <c r="AX300" s="20">
        <f t="shared" si="155"/>
        <v>1</v>
      </c>
      <c r="AY300" s="20">
        <f t="shared" si="159"/>
        <v>0</v>
      </c>
      <c r="AZ300" s="57">
        <v>45869</v>
      </c>
      <c r="BA300" s="75">
        <v>51.1</v>
      </c>
      <c r="BB300" s="89">
        <v>51</v>
      </c>
      <c r="BC300" s="76">
        <f t="shared" si="173"/>
        <v>47.303958333333327</v>
      </c>
      <c r="BD300" s="76">
        <f t="shared" si="174"/>
        <v>47.445833333333326</v>
      </c>
      <c r="BE300" s="77">
        <f t="shared" si="180"/>
        <v>7.8133877098023122E-2</v>
      </c>
      <c r="BF300" s="77">
        <f t="shared" si="171"/>
        <v>7.7017651708088372E-2</v>
      </c>
    </row>
    <row r="301" spans="1:58" ht="15.75" customHeight="1" x14ac:dyDescent="0.4">
      <c r="A301" s="57">
        <v>45867</v>
      </c>
      <c r="B301" s="11">
        <v>17.843</v>
      </c>
      <c r="C301" s="11">
        <v>19.71</v>
      </c>
      <c r="D301" s="11">
        <v>20.725000000000001</v>
      </c>
      <c r="E301" s="11">
        <v>21.047000000000001</v>
      </c>
      <c r="F301" s="11">
        <v>21.155000000000001</v>
      </c>
      <c r="G301" s="11">
        <v>21.899000000000001</v>
      </c>
      <c r="H301" s="87">
        <v>22.099</v>
      </c>
      <c r="I301" s="59">
        <f t="shared" si="156"/>
        <v>18.556852941176469</v>
      </c>
      <c r="J301" s="59">
        <f t="shared" si="157"/>
        <v>20.098088235294117</v>
      </c>
      <c r="K301" s="60">
        <v>21</v>
      </c>
      <c r="L301" s="61">
        <f t="shared" si="160"/>
        <v>2.9411764705882353E-2</v>
      </c>
      <c r="M301" s="11">
        <v>14.62</v>
      </c>
      <c r="N301" s="88">
        <v>15.98</v>
      </c>
      <c r="O301" s="11">
        <v>18.77</v>
      </c>
      <c r="P301" s="11">
        <v>20.61</v>
      </c>
      <c r="Q301" s="11">
        <v>21.76</v>
      </c>
      <c r="R301" s="63">
        <f t="shared" si="182"/>
        <v>8.779999999999994</v>
      </c>
      <c r="S301" s="64">
        <f t="shared" si="181"/>
        <v>6.3206919494344718E-2</v>
      </c>
      <c r="T301" s="65">
        <f t="shared" si="175"/>
        <v>0.91489361702127647</v>
      </c>
      <c r="U301" s="65">
        <f t="shared" si="175"/>
        <v>0.85135855087906243</v>
      </c>
      <c r="V301" s="65">
        <f t="shared" si="183"/>
        <v>0.77535177098495878</v>
      </c>
      <c r="W301" s="65">
        <f t="shared" si="184"/>
        <v>0.734375</v>
      </c>
      <c r="X301" s="61">
        <f t="shared" si="158"/>
        <v>0.10463487081768766</v>
      </c>
      <c r="Y301" s="66">
        <f t="shared" si="185"/>
        <v>4.9983370551622539E-2</v>
      </c>
      <c r="Z301" s="61">
        <f t="shared" si="186"/>
        <v>8.3054777607131078E-2</v>
      </c>
      <c r="AA301" s="67">
        <f t="shared" si="187"/>
        <v>18.556852941176469</v>
      </c>
      <c r="AB301" s="68">
        <f t="shared" si="188"/>
        <v>0.11658322903629534</v>
      </c>
      <c r="AC301" s="69">
        <f t="shared" si="189"/>
        <v>0.16125487742030467</v>
      </c>
      <c r="AD301" s="70">
        <f>_xlfn.PERCENTILE.EXC(AC301:$AC$5675,0.5)</f>
        <v>8.5128417564208622E-2</v>
      </c>
      <c r="AE301" s="70">
        <f>_xlfn.PERCENTILE.EXC($AC301:AC$5675,0.35)</f>
        <v>4.9311955585077893E-2</v>
      </c>
      <c r="AF301" s="71">
        <f t="shared" si="177"/>
        <v>1.9122526825834714E-2</v>
      </c>
      <c r="AG301" s="70">
        <f t="shared" si="178"/>
        <v>-0.19198182511420461</v>
      </c>
      <c r="AH301" s="70">
        <f t="shared" si="179"/>
        <v>-0.23906962545163321</v>
      </c>
      <c r="AI301" s="61" t="str">
        <f t="shared" si="168"/>
        <v>Short VOL</v>
      </c>
      <c r="AJ301" s="68" t="str">
        <f t="shared" si="131"/>
        <v>Short VOL</v>
      </c>
      <c r="AK301" s="72" t="str">
        <f t="shared" si="169"/>
        <v>00631L</v>
      </c>
      <c r="AL301" s="73">
        <f t="shared" si="161"/>
        <v>1</v>
      </c>
      <c r="AM301" s="72" t="str">
        <f t="shared" si="172"/>
        <v>00631L</v>
      </c>
      <c r="AN301" s="73">
        <f t="shared" si="162"/>
        <v>1</v>
      </c>
      <c r="AO301" s="74" t="str">
        <f t="shared" si="163"/>
        <v>00631L</v>
      </c>
      <c r="AP301" s="20">
        <f t="shared" si="164"/>
        <v>1</v>
      </c>
      <c r="AQ301" s="74" t="str">
        <f t="shared" si="176"/>
        <v>00631L</v>
      </c>
      <c r="AR301" s="20">
        <f t="shared" si="165"/>
        <v>1</v>
      </c>
      <c r="AS301" s="74" t="str">
        <f t="shared" si="170"/>
        <v>00631L</v>
      </c>
      <c r="AT301" s="20">
        <f t="shared" si="166"/>
        <v>1</v>
      </c>
      <c r="AU301" s="74" t="str">
        <f t="shared" si="153"/>
        <v>00631L</v>
      </c>
      <c r="AV301" s="20">
        <f t="shared" si="167"/>
        <v>1</v>
      </c>
      <c r="AW301" s="74" t="str">
        <f t="shared" si="154"/>
        <v>00631L</v>
      </c>
      <c r="AX301" s="20">
        <f t="shared" si="155"/>
        <v>1</v>
      </c>
      <c r="AY301" s="20">
        <f t="shared" si="159"/>
        <v>0</v>
      </c>
      <c r="AZ301" s="57">
        <v>45868</v>
      </c>
      <c r="BA301" s="75">
        <v>50.8</v>
      </c>
      <c r="BB301" s="89">
        <v>50.45</v>
      </c>
      <c r="BC301" s="76">
        <f t="shared" si="173"/>
        <v>47.166458333333331</v>
      </c>
      <c r="BD301" s="76">
        <f t="shared" si="174"/>
        <v>47.300624999999997</v>
      </c>
      <c r="BE301" s="77">
        <f t="shared" si="180"/>
        <v>6.9616031872932416E-2</v>
      </c>
      <c r="BF301" s="77">
        <f t="shared" si="171"/>
        <v>7.3981580581651954E-2</v>
      </c>
    </row>
    <row r="302" spans="1:58" ht="15.75" customHeight="1" x14ac:dyDescent="0.4">
      <c r="A302" s="57">
        <v>45866</v>
      </c>
      <c r="B302" s="11">
        <v>17.395</v>
      </c>
      <c r="C302" s="11">
        <v>19.306000000000001</v>
      </c>
      <c r="D302" s="11">
        <v>20.318999999999999</v>
      </c>
      <c r="E302" s="11">
        <v>20.651</v>
      </c>
      <c r="F302" s="11">
        <v>20.8</v>
      </c>
      <c r="G302" s="11">
        <v>21.5</v>
      </c>
      <c r="H302" s="87">
        <v>21.684999999999999</v>
      </c>
      <c r="I302" s="59">
        <f t="shared" si="156"/>
        <v>18.069470588235294</v>
      </c>
      <c r="J302" s="59">
        <f t="shared" si="157"/>
        <v>19.663529411764706</v>
      </c>
      <c r="K302" s="60">
        <v>22</v>
      </c>
      <c r="L302" s="61">
        <f t="shared" si="160"/>
        <v>2.9411764705882353E-2</v>
      </c>
      <c r="M302" s="11">
        <v>13.37</v>
      </c>
      <c r="N302" s="88">
        <v>15.03</v>
      </c>
      <c r="O302" s="11">
        <v>18.16</v>
      </c>
      <c r="P302" s="11">
        <v>20.14</v>
      </c>
      <c r="Q302" s="11">
        <v>21.4</v>
      </c>
      <c r="R302" s="63">
        <f t="shared" si="182"/>
        <v>9.8999999999999986</v>
      </c>
      <c r="S302" s="64">
        <f t="shared" si="181"/>
        <v>6.6979236436704387E-3</v>
      </c>
      <c r="T302" s="65">
        <f t="shared" si="175"/>
        <v>0.88955422488356617</v>
      </c>
      <c r="U302" s="65">
        <f t="shared" si="175"/>
        <v>0.82764317180616731</v>
      </c>
      <c r="V302" s="65">
        <f t="shared" si="183"/>
        <v>0.7462760675273088</v>
      </c>
      <c r="W302" s="65">
        <f t="shared" si="184"/>
        <v>0.70233644859813082</v>
      </c>
      <c r="X302" s="61">
        <f t="shared" si="158"/>
        <v>0.10985915492957754</v>
      </c>
      <c r="Y302" s="66">
        <f t="shared" si="185"/>
        <v>5.0070214517456732E-2</v>
      </c>
      <c r="Z302" s="61">
        <f t="shared" si="186"/>
        <v>8.8218346837857828E-2</v>
      </c>
      <c r="AA302" s="67">
        <f t="shared" si="187"/>
        <v>18.069470588235294</v>
      </c>
      <c r="AB302" s="68">
        <f t="shared" si="188"/>
        <v>0.15735196274118432</v>
      </c>
      <c r="AC302" s="69">
        <f t="shared" si="189"/>
        <v>0.20222691871159648</v>
      </c>
      <c r="AD302" s="70">
        <f>_xlfn.PERCENTILE.EXC(AC302:$AC$5675,0.5)</f>
        <v>8.5083555299731092E-2</v>
      </c>
      <c r="AE302" s="70">
        <f>_xlfn.PERCENTILE.EXC($AC302:AC$5675,0.35)</f>
        <v>4.9311704892584872E-2</v>
      </c>
      <c r="AF302" s="71">
        <f t="shared" si="177"/>
        <v>1.9122526825834714E-2</v>
      </c>
      <c r="AG302" s="70">
        <f t="shared" si="178"/>
        <v>-0.19198182511420461</v>
      </c>
      <c r="AH302" s="70">
        <f t="shared" si="179"/>
        <v>-0.23906962545163321</v>
      </c>
      <c r="AI302" s="61" t="str">
        <f t="shared" si="168"/>
        <v>Short VOL</v>
      </c>
      <c r="AJ302" s="68" t="str">
        <f t="shared" si="131"/>
        <v>Short VOL</v>
      </c>
      <c r="AK302" s="72" t="str">
        <f t="shared" si="169"/>
        <v>00631L</v>
      </c>
      <c r="AL302" s="73">
        <f t="shared" si="161"/>
        <v>1</v>
      </c>
      <c r="AM302" s="72" t="str">
        <f t="shared" si="172"/>
        <v>00631L</v>
      </c>
      <c r="AN302" s="73">
        <f t="shared" si="162"/>
        <v>1</v>
      </c>
      <c r="AO302" s="74" t="str">
        <f t="shared" si="163"/>
        <v>00631L</v>
      </c>
      <c r="AP302" s="20">
        <f t="shared" si="164"/>
        <v>1</v>
      </c>
      <c r="AQ302" s="74" t="str">
        <f t="shared" si="176"/>
        <v>00631L</v>
      </c>
      <c r="AR302" s="20">
        <f t="shared" si="165"/>
        <v>1</v>
      </c>
      <c r="AS302" s="74" t="str">
        <f t="shared" si="170"/>
        <v>00631L</v>
      </c>
      <c r="AT302" s="20">
        <f t="shared" si="166"/>
        <v>1</v>
      </c>
      <c r="AU302" s="74" t="str">
        <f t="shared" si="153"/>
        <v>00631L</v>
      </c>
      <c r="AV302" s="20">
        <f t="shared" si="167"/>
        <v>1</v>
      </c>
      <c r="AW302" s="74" t="str">
        <f t="shared" si="154"/>
        <v>00631L</v>
      </c>
      <c r="AX302" s="20">
        <f t="shared" si="155"/>
        <v>1</v>
      </c>
      <c r="AY302" s="20">
        <f t="shared" si="159"/>
        <v>0</v>
      </c>
      <c r="AZ302" s="57">
        <v>45867</v>
      </c>
      <c r="BA302" s="75">
        <v>51.05</v>
      </c>
      <c r="BB302" s="89">
        <v>51.05</v>
      </c>
      <c r="BC302" s="76">
        <f t="shared" si="173"/>
        <v>47.042124999999984</v>
      </c>
      <c r="BD302" s="76">
        <f t="shared" si="174"/>
        <v>47.176458333333329</v>
      </c>
      <c r="BE302" s="77">
        <f t="shared" si="180"/>
        <v>8.5197575577209028E-2</v>
      </c>
      <c r="BF302" s="77">
        <f t="shared" si="171"/>
        <v>8.2107513016290823E-2</v>
      </c>
    </row>
    <row r="303" spans="1:58" ht="15.75" customHeight="1" x14ac:dyDescent="0.4">
      <c r="A303" s="57">
        <v>45863</v>
      </c>
      <c r="B303" s="11">
        <v>17.884</v>
      </c>
      <c r="C303" s="11">
        <v>19.789000000000001</v>
      </c>
      <c r="D303" s="11">
        <v>20.64</v>
      </c>
      <c r="E303" s="11">
        <v>20.875</v>
      </c>
      <c r="F303" s="11">
        <v>21</v>
      </c>
      <c r="G303" s="11">
        <v>21.675000000000001</v>
      </c>
      <c r="H303" s="87">
        <v>21.925000000000001</v>
      </c>
      <c r="I303" s="59">
        <f t="shared" si="156"/>
        <v>18.388264705882353</v>
      </c>
      <c r="J303" s="59">
        <f t="shared" si="157"/>
        <v>20.014264705882354</v>
      </c>
      <c r="K303" s="60">
        <v>25</v>
      </c>
      <c r="L303" s="61">
        <f t="shared" si="160"/>
        <v>2.9411764705882353E-2</v>
      </c>
      <c r="M303" s="11">
        <v>12.83</v>
      </c>
      <c r="N303" s="88">
        <v>14.93</v>
      </c>
      <c r="O303" s="11">
        <v>18.32</v>
      </c>
      <c r="P303" s="11">
        <v>20.329999999999998</v>
      </c>
      <c r="Q303" s="11">
        <v>21.64</v>
      </c>
      <c r="R303" s="63">
        <f t="shared" si="182"/>
        <v>10.89</v>
      </c>
      <c r="S303" s="64">
        <f t="shared" si="181"/>
        <v>-2.988953866146854E-2</v>
      </c>
      <c r="T303" s="65">
        <f t="shared" si="175"/>
        <v>0.85934360348292027</v>
      </c>
      <c r="U303" s="65">
        <f t="shared" si="175"/>
        <v>0.8149563318777292</v>
      </c>
      <c r="V303" s="65">
        <f t="shared" si="183"/>
        <v>0.73438268568617815</v>
      </c>
      <c r="W303" s="65">
        <f t="shared" si="184"/>
        <v>0.68992606284658042</v>
      </c>
      <c r="X303" s="61">
        <f t="shared" si="158"/>
        <v>0.10651979422947892</v>
      </c>
      <c r="Y303" s="66">
        <f t="shared" si="185"/>
        <v>5.0299401197604822E-2</v>
      </c>
      <c r="Z303" s="61">
        <f t="shared" si="186"/>
        <v>8.8425962210553155E-2</v>
      </c>
      <c r="AA303" s="67">
        <f t="shared" si="187"/>
        <v>18.388264705882353</v>
      </c>
      <c r="AB303" s="68">
        <f t="shared" si="188"/>
        <v>0.1978566644340255</v>
      </c>
      <c r="AC303" s="69">
        <f t="shared" si="189"/>
        <v>0.23163192939600491</v>
      </c>
      <c r="AD303" s="70">
        <f>_xlfn.PERCENTILE.EXC(AC303:$AC$5675,0.5)</f>
        <v>8.5038693035253562E-2</v>
      </c>
      <c r="AE303" s="70">
        <f>_xlfn.PERCENTILE.EXC($AC303:AC$5675,0.35)</f>
        <v>4.9311098590239862E-2</v>
      </c>
      <c r="AF303" s="71">
        <f t="shared" si="177"/>
        <v>1.9122526825834714E-2</v>
      </c>
      <c r="AG303" s="70">
        <f t="shared" si="178"/>
        <v>-0.19198182511420461</v>
      </c>
      <c r="AH303" s="70">
        <f t="shared" si="179"/>
        <v>-0.23906962545163321</v>
      </c>
      <c r="AI303" s="61" t="str">
        <f t="shared" si="168"/>
        <v>Short VOL</v>
      </c>
      <c r="AJ303" s="68" t="str">
        <f t="shared" si="131"/>
        <v>Short VOL</v>
      </c>
      <c r="AK303" s="72" t="str">
        <f t="shared" si="169"/>
        <v>00631L</v>
      </c>
      <c r="AL303" s="73">
        <f t="shared" si="161"/>
        <v>1</v>
      </c>
      <c r="AM303" s="72" t="str">
        <f t="shared" si="172"/>
        <v>00631L</v>
      </c>
      <c r="AN303" s="73">
        <f t="shared" si="162"/>
        <v>1</v>
      </c>
      <c r="AO303" s="74" t="str">
        <f t="shared" si="163"/>
        <v>00631L</v>
      </c>
      <c r="AP303" s="20">
        <f t="shared" si="164"/>
        <v>1</v>
      </c>
      <c r="AQ303" s="74" t="str">
        <f t="shared" si="176"/>
        <v>00631L</v>
      </c>
      <c r="AR303" s="20">
        <f t="shared" si="165"/>
        <v>1</v>
      </c>
      <c r="AS303" s="74" t="str">
        <f t="shared" si="170"/>
        <v>00631L</v>
      </c>
      <c r="AT303" s="20">
        <f t="shared" si="166"/>
        <v>1</v>
      </c>
      <c r="AU303" s="74" t="str">
        <f t="shared" si="153"/>
        <v>00631L</v>
      </c>
      <c r="AV303" s="20">
        <f t="shared" si="167"/>
        <v>1</v>
      </c>
      <c r="AW303" s="74" t="str">
        <f t="shared" si="154"/>
        <v>00631L</v>
      </c>
      <c r="AX303" s="20">
        <f t="shared" si="155"/>
        <v>1</v>
      </c>
      <c r="AY303" s="20">
        <f t="shared" si="159"/>
        <v>0</v>
      </c>
      <c r="AZ303" s="57">
        <v>45866</v>
      </c>
      <c r="BA303" s="75">
        <v>51.2</v>
      </c>
      <c r="BB303" s="89">
        <v>50.9</v>
      </c>
      <c r="BC303" s="76">
        <f t="shared" si="173"/>
        <v>46.914208333333328</v>
      </c>
      <c r="BD303" s="76">
        <f t="shared" si="174"/>
        <v>47.044624999999989</v>
      </c>
      <c r="BE303" s="77">
        <f t="shared" si="180"/>
        <v>8.4959158606001658E-2</v>
      </c>
      <c r="BF303" s="77">
        <f t="shared" si="171"/>
        <v>8.8328369075107188E-2</v>
      </c>
    </row>
    <row r="304" spans="1:58" ht="15.75" customHeight="1" x14ac:dyDescent="0.4">
      <c r="A304" s="57">
        <v>45862</v>
      </c>
      <c r="B304" s="11">
        <v>18.077999999999999</v>
      </c>
      <c r="C304" s="11">
        <v>19.879000000000001</v>
      </c>
      <c r="D304" s="11">
        <v>20.713999999999999</v>
      </c>
      <c r="E304" s="11">
        <v>20.925000000000001</v>
      </c>
      <c r="F304" s="11">
        <v>21.045000000000002</v>
      </c>
      <c r="G304" s="11">
        <v>21.7</v>
      </c>
      <c r="H304" s="87">
        <v>21.925000000000001</v>
      </c>
      <c r="I304" s="59">
        <f t="shared" si="156"/>
        <v>18.501764705882351</v>
      </c>
      <c r="J304" s="59">
        <f t="shared" si="157"/>
        <v>20.075470588235294</v>
      </c>
      <c r="K304" s="60">
        <v>26</v>
      </c>
      <c r="L304" s="61">
        <f t="shared" si="160"/>
        <v>2.9411764705882353E-2</v>
      </c>
      <c r="M304" s="11">
        <v>14.08</v>
      </c>
      <c r="N304" s="88">
        <v>15.39</v>
      </c>
      <c r="O304" s="11">
        <v>18.559999999999999</v>
      </c>
      <c r="P304" s="11">
        <v>20.57</v>
      </c>
      <c r="Q304" s="11">
        <v>21.8</v>
      </c>
      <c r="R304" s="63">
        <f t="shared" si="182"/>
        <v>9.6599999999999966</v>
      </c>
      <c r="S304" s="64">
        <f t="shared" si="181"/>
        <v>1.3012361743657353E-3</v>
      </c>
      <c r="T304" s="65">
        <f t="shared" si="175"/>
        <v>0.91487979207277448</v>
      </c>
      <c r="U304" s="65">
        <f t="shared" si="175"/>
        <v>0.82920258620689669</v>
      </c>
      <c r="V304" s="65">
        <f t="shared" si="183"/>
        <v>0.74817695673310647</v>
      </c>
      <c r="W304" s="65">
        <f t="shared" si="184"/>
        <v>0.70596330275229358</v>
      </c>
      <c r="X304" s="61">
        <f t="shared" si="158"/>
        <v>9.9623852196039489E-2</v>
      </c>
      <c r="Y304" s="66">
        <f t="shared" si="185"/>
        <v>4.7789725209080043E-2</v>
      </c>
      <c r="Z304" s="61">
        <f t="shared" si="186"/>
        <v>8.505706927797041E-2</v>
      </c>
      <c r="AA304" s="67">
        <f t="shared" si="187"/>
        <v>18.501764705882351</v>
      </c>
      <c r="AB304" s="68">
        <f t="shared" si="188"/>
        <v>0.17465886939571143</v>
      </c>
      <c r="AC304" s="69">
        <f t="shared" si="189"/>
        <v>0.20219393800405139</v>
      </c>
      <c r="AD304" s="70">
        <f>_xlfn.PERCENTILE.EXC(AC304:$AC$5675,0.5)</f>
        <v>8.5030974424603598E-2</v>
      </c>
      <c r="AE304" s="70">
        <f>_xlfn.PERCENTILE.EXC($AC304:AC$5675,0.35)</f>
        <v>4.9309603263264862E-2</v>
      </c>
      <c r="AF304" s="71">
        <f t="shared" si="177"/>
        <v>1.9122526825834714E-2</v>
      </c>
      <c r="AG304" s="70">
        <f t="shared" si="178"/>
        <v>-0.19198182511420461</v>
      </c>
      <c r="AH304" s="70">
        <f t="shared" si="179"/>
        <v>-0.23906962545163321</v>
      </c>
      <c r="AI304" s="61" t="str">
        <f t="shared" si="168"/>
        <v>Short VOL</v>
      </c>
      <c r="AJ304" s="68" t="str">
        <f t="shared" si="131"/>
        <v>Short VOL</v>
      </c>
      <c r="AK304" s="72" t="str">
        <f t="shared" si="169"/>
        <v>00631L</v>
      </c>
      <c r="AL304" s="73">
        <f t="shared" si="161"/>
        <v>1</v>
      </c>
      <c r="AM304" s="72" t="str">
        <f t="shared" si="172"/>
        <v>00631L</v>
      </c>
      <c r="AN304" s="73">
        <f t="shared" si="162"/>
        <v>1</v>
      </c>
      <c r="AO304" s="74" t="str">
        <f t="shared" si="163"/>
        <v>00631L</v>
      </c>
      <c r="AP304" s="20">
        <f t="shared" si="164"/>
        <v>1</v>
      </c>
      <c r="AQ304" s="74" t="str">
        <f t="shared" si="176"/>
        <v>00631L</v>
      </c>
      <c r="AR304" s="20">
        <f t="shared" si="165"/>
        <v>1</v>
      </c>
      <c r="AS304" s="74" t="str">
        <f t="shared" si="170"/>
        <v>00631L</v>
      </c>
      <c r="AT304" s="20">
        <f t="shared" si="166"/>
        <v>1</v>
      </c>
      <c r="AU304" s="74" t="str">
        <f t="shared" ref="AU304:AU367" si="190">IF(AC304&gt;AF304,"00631L",IF(AC304&lt;AG304,"Cash","00635U"))</f>
        <v>00631L</v>
      </c>
      <c r="AV304" s="20">
        <f t="shared" si="167"/>
        <v>1</v>
      </c>
      <c r="AW304" s="74" t="str">
        <f t="shared" ref="AW304:AW367" si="191">IF(AC304&gt;AE304,"00631L",IF(AC304&lt;AH304,"00631L","00635U"))</f>
        <v>00631L</v>
      </c>
      <c r="AX304" s="20">
        <f t="shared" si="155"/>
        <v>1</v>
      </c>
      <c r="AY304" s="20">
        <f t="shared" si="159"/>
        <v>0</v>
      </c>
      <c r="AZ304" s="57">
        <v>45863</v>
      </c>
      <c r="BA304" s="75">
        <v>51</v>
      </c>
      <c r="BB304" s="89">
        <v>51</v>
      </c>
      <c r="BC304" s="76">
        <f t="shared" si="173"/>
        <v>46.768374999999999</v>
      </c>
      <c r="BD304" s="76">
        <f t="shared" si="174"/>
        <v>46.915874999999993</v>
      </c>
      <c r="BE304" s="77">
        <f t="shared" si="180"/>
        <v>9.048047959759134E-2</v>
      </c>
      <c r="BF304" s="77">
        <f t="shared" si="171"/>
        <v>8.7052090577017016E-2</v>
      </c>
    </row>
    <row r="305" spans="1:58" ht="15.75" customHeight="1" x14ac:dyDescent="0.4">
      <c r="A305" s="57">
        <v>45861</v>
      </c>
      <c r="B305" s="11">
        <v>18.096</v>
      </c>
      <c r="C305" s="11">
        <v>20.052</v>
      </c>
      <c r="D305" s="11">
        <v>20.849</v>
      </c>
      <c r="E305" s="11">
        <v>21.05</v>
      </c>
      <c r="F305" s="11">
        <v>21.15</v>
      </c>
      <c r="G305" s="11">
        <v>21.85</v>
      </c>
      <c r="H305" s="87">
        <v>22.076000000000001</v>
      </c>
      <c r="I305" s="59">
        <f t="shared" si="156"/>
        <v>18.49870588235294</v>
      </c>
      <c r="J305" s="59">
        <f t="shared" si="157"/>
        <v>20.216088235294116</v>
      </c>
      <c r="K305" s="60">
        <v>27</v>
      </c>
      <c r="L305" s="61">
        <f t="shared" si="160"/>
        <v>2.9411764705882353E-2</v>
      </c>
      <c r="M305" s="11">
        <v>14.05</v>
      </c>
      <c r="N305" s="88">
        <v>15.37</v>
      </c>
      <c r="O305" s="11">
        <v>18.559999999999999</v>
      </c>
      <c r="P305" s="11">
        <v>20.6</v>
      </c>
      <c r="Q305" s="11">
        <v>21.79</v>
      </c>
      <c r="R305" s="63">
        <f t="shared" si="182"/>
        <v>9.7399999999999949</v>
      </c>
      <c r="S305" s="64">
        <f t="shared" si="181"/>
        <v>-6.8484848484848537E-2</v>
      </c>
      <c r="T305" s="65">
        <f t="shared" si="175"/>
        <v>0.91411841249186732</v>
      </c>
      <c r="U305" s="65">
        <f t="shared" si="175"/>
        <v>0.828125</v>
      </c>
      <c r="V305" s="65">
        <f t="shared" si="183"/>
        <v>0.74611650485436887</v>
      </c>
      <c r="W305" s="65">
        <f t="shared" si="184"/>
        <v>0.70536943552088116</v>
      </c>
      <c r="X305" s="61">
        <f t="shared" si="158"/>
        <v>0.10809018567639254</v>
      </c>
      <c r="Y305" s="66">
        <f t="shared" si="185"/>
        <v>4.874109263657956E-2</v>
      </c>
      <c r="Z305" s="61">
        <f t="shared" si="186"/>
        <v>9.2837972767570345E-2</v>
      </c>
      <c r="AA305" s="67">
        <f t="shared" si="187"/>
        <v>18.498705882352944</v>
      </c>
      <c r="AB305" s="68">
        <f t="shared" si="188"/>
        <v>0.17735849056603781</v>
      </c>
      <c r="AC305" s="69">
        <f t="shared" si="189"/>
        <v>0.20355926365341215</v>
      </c>
      <c r="AD305" s="70">
        <f>_xlfn.PERCENTILE.EXC(AC305:$AC$5675,0.5)</f>
        <v>8.5023255813953633E-2</v>
      </c>
      <c r="AE305" s="70">
        <f>_xlfn.PERCENTILE.EXC($AC305:AC$5675,0.35)</f>
        <v>4.9308107936289862E-2</v>
      </c>
      <c r="AF305" s="71">
        <f t="shared" si="177"/>
        <v>1.9122526825834714E-2</v>
      </c>
      <c r="AG305" s="70">
        <f t="shared" si="178"/>
        <v>-0.19198182511420461</v>
      </c>
      <c r="AH305" s="70">
        <f t="shared" si="179"/>
        <v>-0.23906962545163321</v>
      </c>
      <c r="AI305" s="61" t="str">
        <f t="shared" si="168"/>
        <v>Short VOL</v>
      </c>
      <c r="AJ305" s="68" t="str">
        <f t="shared" si="131"/>
        <v>Short VOL</v>
      </c>
      <c r="AK305" s="72" t="str">
        <f t="shared" si="169"/>
        <v>00631L</v>
      </c>
      <c r="AL305" s="73">
        <f t="shared" si="161"/>
        <v>1</v>
      </c>
      <c r="AM305" s="72" t="str">
        <f t="shared" si="172"/>
        <v>00631L</v>
      </c>
      <c r="AN305" s="73">
        <f t="shared" si="162"/>
        <v>1</v>
      </c>
      <c r="AO305" s="74" t="str">
        <f t="shared" si="163"/>
        <v>00631L</v>
      </c>
      <c r="AP305" s="20">
        <f t="shared" si="164"/>
        <v>1</v>
      </c>
      <c r="AQ305" s="74" t="str">
        <f t="shared" si="176"/>
        <v>00631L</v>
      </c>
      <c r="AR305" s="20">
        <f t="shared" si="165"/>
        <v>1</v>
      </c>
      <c r="AS305" s="74" t="str">
        <f t="shared" si="170"/>
        <v>00631L</v>
      </c>
      <c r="AT305" s="20">
        <f t="shared" si="166"/>
        <v>1</v>
      </c>
      <c r="AU305" s="74" t="str">
        <f t="shared" si="190"/>
        <v>00631L</v>
      </c>
      <c r="AV305" s="20">
        <f t="shared" si="167"/>
        <v>1</v>
      </c>
      <c r="AW305" s="74" t="str">
        <f t="shared" si="191"/>
        <v>00631L</v>
      </c>
      <c r="AX305" s="20">
        <f t="shared" si="155"/>
        <v>1</v>
      </c>
      <c r="AY305" s="20">
        <f t="shared" si="159"/>
        <v>0</v>
      </c>
      <c r="AZ305" s="57">
        <v>45862</v>
      </c>
      <c r="BA305" s="75">
        <v>51</v>
      </c>
      <c r="BB305" s="89">
        <v>50.7</v>
      </c>
      <c r="BC305" s="76">
        <f t="shared" si="173"/>
        <v>46.617541666666654</v>
      </c>
      <c r="BD305" s="76">
        <f t="shared" si="174"/>
        <v>46.768374999999999</v>
      </c>
      <c r="BE305" s="77">
        <f t="shared" si="180"/>
        <v>8.7573436680219996E-2</v>
      </c>
      <c r="BF305" s="77">
        <f t="shared" si="171"/>
        <v>9.048047959759134E-2</v>
      </c>
    </row>
    <row r="306" spans="1:58" ht="15.75" customHeight="1" x14ac:dyDescent="0.4">
      <c r="A306" s="57">
        <v>45860</v>
      </c>
      <c r="B306" s="11">
        <v>18.898</v>
      </c>
      <c r="C306" s="11">
        <v>20.704999999999998</v>
      </c>
      <c r="D306" s="11">
        <v>21.45</v>
      </c>
      <c r="E306" s="11">
        <v>21.574999999999999</v>
      </c>
      <c r="F306" s="11">
        <v>21.600999999999999</v>
      </c>
      <c r="G306" s="11">
        <v>22.228000000000002</v>
      </c>
      <c r="H306" s="87">
        <v>22.428999999999998</v>
      </c>
      <c r="I306" s="59">
        <f t="shared" si="156"/>
        <v>19.216882352941177</v>
      </c>
      <c r="J306" s="59">
        <f t="shared" si="157"/>
        <v>20.836470588235294</v>
      </c>
      <c r="K306" s="60">
        <v>28</v>
      </c>
      <c r="L306" s="61">
        <f t="shared" si="160"/>
        <v>2.9411764705882353E-2</v>
      </c>
      <c r="M306" s="11">
        <v>15.03</v>
      </c>
      <c r="N306" s="88">
        <v>16.5</v>
      </c>
      <c r="O306" s="11">
        <v>19.53</v>
      </c>
      <c r="P306" s="11">
        <v>21.35</v>
      </c>
      <c r="Q306" s="11">
        <v>22.35</v>
      </c>
      <c r="R306" s="63">
        <f t="shared" si="182"/>
        <v>9.3500000000000014</v>
      </c>
      <c r="S306" s="64">
        <f t="shared" si="181"/>
        <v>-9.0090090090089239E-3</v>
      </c>
      <c r="T306" s="65">
        <f t="shared" si="175"/>
        <v>0.91090909090909089</v>
      </c>
      <c r="U306" s="65">
        <f t="shared" si="175"/>
        <v>0.84485407066052221</v>
      </c>
      <c r="V306" s="65">
        <f t="shared" si="183"/>
        <v>0.77283372365339575</v>
      </c>
      <c r="W306" s="65">
        <f t="shared" si="184"/>
        <v>0.73825503355704691</v>
      </c>
      <c r="X306" s="61">
        <f t="shared" si="158"/>
        <v>9.5618583977140362E-2</v>
      </c>
      <c r="Y306" s="66">
        <f t="shared" si="185"/>
        <v>3.9582850521436813E-2</v>
      </c>
      <c r="Z306" s="61">
        <f t="shared" si="186"/>
        <v>8.4279447911915648E-2</v>
      </c>
      <c r="AA306" s="67">
        <f t="shared" si="187"/>
        <v>19.216882352941177</v>
      </c>
      <c r="AB306" s="68">
        <f t="shared" si="188"/>
        <v>0.14533333333333331</v>
      </c>
      <c r="AC306" s="69">
        <f t="shared" si="189"/>
        <v>0.1646595365418895</v>
      </c>
      <c r="AD306" s="70">
        <f>_xlfn.PERCENTILE.EXC(AC306:$AC$5675,0.5)</f>
        <v>8.5022194263697046E-2</v>
      </c>
      <c r="AE306" s="70">
        <f>_xlfn.PERCENTILE.EXC($AC306:AC$5675,0.35)</f>
        <v>4.9306860729104729E-2</v>
      </c>
      <c r="AF306" s="71">
        <f t="shared" si="177"/>
        <v>1.9122526825834714E-2</v>
      </c>
      <c r="AG306" s="70">
        <f t="shared" si="178"/>
        <v>-0.19198182511420461</v>
      </c>
      <c r="AH306" s="70">
        <f t="shared" si="179"/>
        <v>-0.23906962545163321</v>
      </c>
      <c r="AI306" s="61" t="str">
        <f t="shared" si="168"/>
        <v>Short VOL</v>
      </c>
      <c r="AJ306" s="68" t="str">
        <f t="shared" si="131"/>
        <v>Short VOL</v>
      </c>
      <c r="AK306" s="72" t="str">
        <f t="shared" si="169"/>
        <v>00631L</v>
      </c>
      <c r="AL306" s="73">
        <f t="shared" si="161"/>
        <v>1</v>
      </c>
      <c r="AM306" s="72" t="str">
        <f t="shared" si="172"/>
        <v>00631L</v>
      </c>
      <c r="AN306" s="73">
        <f t="shared" si="162"/>
        <v>1</v>
      </c>
      <c r="AO306" s="74" t="str">
        <f t="shared" si="163"/>
        <v>00631L</v>
      </c>
      <c r="AP306" s="20">
        <f t="shared" si="164"/>
        <v>1</v>
      </c>
      <c r="AQ306" s="74" t="str">
        <f t="shared" si="176"/>
        <v>00631L</v>
      </c>
      <c r="AR306" s="20">
        <f t="shared" si="165"/>
        <v>1</v>
      </c>
      <c r="AS306" s="74" t="str">
        <f t="shared" si="170"/>
        <v>00631L</v>
      </c>
      <c r="AT306" s="20">
        <f t="shared" si="166"/>
        <v>1</v>
      </c>
      <c r="AU306" s="74" t="str">
        <f t="shared" si="190"/>
        <v>00631L</v>
      </c>
      <c r="AV306" s="20">
        <f t="shared" si="167"/>
        <v>1</v>
      </c>
      <c r="AW306" s="74" t="str">
        <f t="shared" si="191"/>
        <v>00631L</v>
      </c>
      <c r="AX306" s="20">
        <f t="shared" si="155"/>
        <v>1</v>
      </c>
      <c r="AY306" s="20">
        <f t="shared" si="159"/>
        <v>0</v>
      </c>
      <c r="AZ306" s="57">
        <v>45861</v>
      </c>
      <c r="BA306" s="75">
        <v>50.6</v>
      </c>
      <c r="BB306" s="89">
        <v>50.55</v>
      </c>
      <c r="BC306" s="76">
        <f t="shared" si="173"/>
        <v>46.468999999999987</v>
      </c>
      <c r="BD306" s="76">
        <f t="shared" si="174"/>
        <v>46.615874999999988</v>
      </c>
      <c r="BE306" s="77">
        <f t="shared" si="180"/>
        <v>8.7821988852783819E-2</v>
      </c>
      <c r="BF306" s="77">
        <f t="shared" si="171"/>
        <v>8.5467128955533156E-2</v>
      </c>
    </row>
    <row r="307" spans="1:58" ht="15.75" customHeight="1" x14ac:dyDescent="0.4">
      <c r="A307" s="57">
        <v>45859</v>
      </c>
      <c r="B307" s="11">
        <v>19.001999999999999</v>
      </c>
      <c r="C307" s="11">
        <v>20.692</v>
      </c>
      <c r="D307" s="11">
        <v>21.4</v>
      </c>
      <c r="E307" s="11">
        <v>21.5</v>
      </c>
      <c r="F307" s="11">
        <v>21.541</v>
      </c>
      <c r="G307" s="11">
        <v>22.152999999999999</v>
      </c>
      <c r="H307" s="87">
        <v>22.364000000000001</v>
      </c>
      <c r="I307" s="59">
        <f t="shared" si="156"/>
        <v>19.250529411764706</v>
      </c>
      <c r="J307" s="59">
        <f t="shared" si="157"/>
        <v>20.796117647058825</v>
      </c>
      <c r="K307" s="60">
        <v>29</v>
      </c>
      <c r="L307" s="61">
        <f t="shared" si="160"/>
        <v>2.9411764705882353E-2</v>
      </c>
      <c r="M307" s="11">
        <v>14.95</v>
      </c>
      <c r="N307" s="88">
        <v>16.649999999999999</v>
      </c>
      <c r="O307" s="11">
        <v>19.510000000000002</v>
      </c>
      <c r="P307" s="11">
        <v>21.26</v>
      </c>
      <c r="Q307" s="11">
        <v>22.4</v>
      </c>
      <c r="R307" s="63">
        <f t="shared" si="182"/>
        <v>9.1700000000000053</v>
      </c>
      <c r="S307" s="64">
        <f t="shared" si="181"/>
        <v>1.4625228519195517E-2</v>
      </c>
      <c r="T307" s="65">
        <f t="shared" si="175"/>
        <v>0.89789789789789798</v>
      </c>
      <c r="U307" s="65">
        <f t="shared" si="175"/>
        <v>0.85340850845720129</v>
      </c>
      <c r="V307" s="65">
        <f t="shared" si="183"/>
        <v>0.78316086547507047</v>
      </c>
      <c r="W307" s="65">
        <f t="shared" si="184"/>
        <v>0.7433035714285714</v>
      </c>
      <c r="X307" s="61">
        <f t="shared" si="158"/>
        <v>8.8938006525628957E-2</v>
      </c>
      <c r="Y307" s="66">
        <f t="shared" si="185"/>
        <v>4.0186046511627944E-2</v>
      </c>
      <c r="Z307" s="61">
        <f t="shared" si="186"/>
        <v>8.0288089861547035E-2</v>
      </c>
      <c r="AA307" s="67">
        <f t="shared" si="187"/>
        <v>19.250529411764706</v>
      </c>
      <c r="AB307" s="68">
        <f t="shared" si="188"/>
        <v>0.14126126126126129</v>
      </c>
      <c r="AC307" s="69">
        <f t="shared" si="189"/>
        <v>0.15618795265854102</v>
      </c>
      <c r="AD307" s="70">
        <f>_xlfn.PERCENTILE.EXC(AC307:$AC$5675,0.5)</f>
        <v>8.5021132713440459E-2</v>
      </c>
      <c r="AE307" s="70">
        <f>_xlfn.PERCENTILE.EXC($AC307:AC$5675,0.35)</f>
        <v>4.9305944348306076E-2</v>
      </c>
      <c r="AF307" s="71">
        <f t="shared" si="177"/>
        <v>1.9122526825834714E-2</v>
      </c>
      <c r="AG307" s="70">
        <f t="shared" si="178"/>
        <v>-0.19198182511420461</v>
      </c>
      <c r="AH307" s="70">
        <f t="shared" si="179"/>
        <v>-0.23906962545163321</v>
      </c>
      <c r="AI307" s="61" t="str">
        <f t="shared" si="168"/>
        <v>Short VOL</v>
      </c>
      <c r="AJ307" s="68" t="str">
        <f t="shared" si="131"/>
        <v>Short VOL</v>
      </c>
      <c r="AK307" s="72" t="str">
        <f t="shared" si="169"/>
        <v>00631L</v>
      </c>
      <c r="AL307" s="73">
        <f t="shared" si="161"/>
        <v>1</v>
      </c>
      <c r="AM307" s="72" t="str">
        <f t="shared" si="172"/>
        <v>00631L</v>
      </c>
      <c r="AN307" s="73">
        <f t="shared" si="162"/>
        <v>1</v>
      </c>
      <c r="AO307" s="74" t="str">
        <f t="shared" si="163"/>
        <v>00631L</v>
      </c>
      <c r="AP307" s="20">
        <f t="shared" si="164"/>
        <v>1</v>
      </c>
      <c r="AQ307" s="74" t="str">
        <f t="shared" si="176"/>
        <v>00631L</v>
      </c>
      <c r="AR307" s="20">
        <f t="shared" si="165"/>
        <v>1</v>
      </c>
      <c r="AS307" s="74" t="str">
        <f t="shared" si="170"/>
        <v>00631L</v>
      </c>
      <c r="AT307" s="20">
        <f t="shared" si="166"/>
        <v>1</v>
      </c>
      <c r="AU307" s="74" t="str">
        <f t="shared" si="190"/>
        <v>00631L</v>
      </c>
      <c r="AV307" s="20">
        <f t="shared" si="167"/>
        <v>1</v>
      </c>
      <c r="AW307" s="74" t="str">
        <f t="shared" si="191"/>
        <v>00631L</v>
      </c>
      <c r="AX307" s="20">
        <f t="shared" si="155"/>
        <v>1</v>
      </c>
      <c r="AY307" s="20">
        <f t="shared" si="159"/>
        <v>0</v>
      </c>
      <c r="AZ307" s="57">
        <v>45860</v>
      </c>
      <c r="BA307" s="75">
        <v>50.9</v>
      </c>
      <c r="BB307" s="89">
        <v>50.9</v>
      </c>
      <c r="BC307" s="76">
        <f t="shared" si="173"/>
        <v>46.317124999999997</v>
      </c>
      <c r="BD307" s="76">
        <f t="shared" si="174"/>
        <v>46.474833333333322</v>
      </c>
      <c r="BE307" s="77">
        <f t="shared" si="180"/>
        <v>9.8945584381586765E-2</v>
      </c>
      <c r="BF307" s="77">
        <f t="shared" si="171"/>
        <v>9.521640744632423E-2</v>
      </c>
    </row>
    <row r="308" spans="1:58" ht="15.75" customHeight="1" x14ac:dyDescent="0.4">
      <c r="A308" s="57">
        <v>45856</v>
      </c>
      <c r="B308" s="11">
        <v>19.140999999999998</v>
      </c>
      <c r="C308" s="11">
        <v>20.818999999999999</v>
      </c>
      <c r="D308" s="11">
        <v>21.45</v>
      </c>
      <c r="E308" s="11">
        <v>21.574999999999999</v>
      </c>
      <c r="F308" s="11">
        <v>21.556999999999999</v>
      </c>
      <c r="G308" s="11">
        <v>22.202999999999999</v>
      </c>
      <c r="H308" s="87">
        <v>22.425000000000001</v>
      </c>
      <c r="I308" s="59">
        <f t="shared" si="156"/>
        <v>19.23970588235294</v>
      </c>
      <c r="J308" s="59">
        <f t="shared" si="157"/>
        <v>20.856117647058824</v>
      </c>
      <c r="K308" s="60">
        <v>32</v>
      </c>
      <c r="L308" s="61">
        <f t="shared" si="160"/>
        <v>2.9411764705882353E-2</v>
      </c>
      <c r="M308" s="11">
        <v>12.7</v>
      </c>
      <c r="N308" s="88">
        <v>16.41</v>
      </c>
      <c r="O308" s="11">
        <v>19.579999999999998</v>
      </c>
      <c r="P308" s="11">
        <v>21.33</v>
      </c>
      <c r="Q308" s="11">
        <v>22.49</v>
      </c>
      <c r="R308" s="63">
        <f t="shared" si="182"/>
        <v>11.799999999999997</v>
      </c>
      <c r="S308" s="64">
        <f t="shared" si="181"/>
        <v>-6.6585956416464545E-3</v>
      </c>
      <c r="T308" s="65">
        <f t="shared" si="175"/>
        <v>0.77391834247410107</v>
      </c>
      <c r="U308" s="65">
        <f t="shared" si="175"/>
        <v>0.83810010214504604</v>
      </c>
      <c r="V308" s="65">
        <f t="shared" si="183"/>
        <v>0.76933895921237705</v>
      </c>
      <c r="W308" s="65">
        <f t="shared" si="184"/>
        <v>0.72965762561138292</v>
      </c>
      <c r="X308" s="61">
        <f t="shared" si="158"/>
        <v>8.7665221252808165E-2</v>
      </c>
      <c r="Y308" s="66">
        <f t="shared" si="185"/>
        <v>3.9397450753186625E-2</v>
      </c>
      <c r="Z308" s="61">
        <f t="shared" si="186"/>
        <v>8.4014369792861046E-2</v>
      </c>
      <c r="AA308" s="67">
        <f t="shared" si="187"/>
        <v>19.23970588235294</v>
      </c>
      <c r="AB308" s="68">
        <f t="shared" si="188"/>
        <v>0.16642291285801328</v>
      </c>
      <c r="AC308" s="69">
        <f t="shared" si="189"/>
        <v>0.17243789654801583</v>
      </c>
      <c r="AD308" s="70">
        <f>_xlfn.PERCENTILE.EXC(AC308:$AC$5675,0.5)</f>
        <v>8.5005469516760995E-2</v>
      </c>
      <c r="AE308" s="70">
        <f>_xlfn.PERCENTILE.EXC($AC308:AC$5675,0.35)</f>
        <v>4.930502796750743E-2</v>
      </c>
      <c r="AF308" s="71">
        <f t="shared" si="177"/>
        <v>1.9122526825834714E-2</v>
      </c>
      <c r="AG308" s="70">
        <f t="shared" si="178"/>
        <v>-0.19198182511420461</v>
      </c>
      <c r="AH308" s="70">
        <f t="shared" si="179"/>
        <v>-0.23906962545163321</v>
      </c>
      <c r="AI308" s="61" t="str">
        <f t="shared" si="168"/>
        <v>Short VOL</v>
      </c>
      <c r="AJ308" s="68" t="str">
        <f t="shared" si="131"/>
        <v>Short VOL</v>
      </c>
      <c r="AK308" s="72" t="str">
        <f t="shared" si="169"/>
        <v>00631L</v>
      </c>
      <c r="AL308" s="73">
        <f t="shared" si="161"/>
        <v>1</v>
      </c>
      <c r="AM308" s="72" t="str">
        <f t="shared" si="172"/>
        <v>00631L</v>
      </c>
      <c r="AN308" s="73">
        <f t="shared" si="162"/>
        <v>1</v>
      </c>
      <c r="AO308" s="74" t="str">
        <f t="shared" si="163"/>
        <v>00631L</v>
      </c>
      <c r="AP308" s="20">
        <f t="shared" si="164"/>
        <v>1</v>
      </c>
      <c r="AQ308" s="74" t="str">
        <f t="shared" si="176"/>
        <v>00631L</v>
      </c>
      <c r="AR308" s="20">
        <f t="shared" si="165"/>
        <v>1</v>
      </c>
      <c r="AS308" s="74" t="str">
        <f t="shared" si="170"/>
        <v>00631L</v>
      </c>
      <c r="AT308" s="20">
        <f t="shared" si="166"/>
        <v>1</v>
      </c>
      <c r="AU308" s="74" t="str">
        <f t="shared" si="190"/>
        <v>00631L</v>
      </c>
      <c r="AV308" s="20">
        <f t="shared" si="167"/>
        <v>1</v>
      </c>
      <c r="AW308" s="74" t="str">
        <f t="shared" si="191"/>
        <v>00631L</v>
      </c>
      <c r="AX308" s="20">
        <f t="shared" si="155"/>
        <v>1</v>
      </c>
      <c r="AY308" s="20">
        <f t="shared" si="159"/>
        <v>0</v>
      </c>
      <c r="AZ308" s="57">
        <v>45859</v>
      </c>
      <c r="BA308" s="75">
        <v>51.1</v>
      </c>
      <c r="BB308" s="90">
        <v>51.45</v>
      </c>
      <c r="BC308" s="76">
        <f t="shared" si="173"/>
        <v>46.143374999999985</v>
      </c>
      <c r="BD308" s="76">
        <f t="shared" si="174"/>
        <v>46.320458333333328</v>
      </c>
      <c r="BE308" s="77">
        <f t="shared" si="180"/>
        <v>0.11500296629797928</v>
      </c>
      <c r="BF308" s="77">
        <f t="shared" si="171"/>
        <v>0.10318424814089544</v>
      </c>
    </row>
    <row r="309" spans="1:58" ht="15.75" customHeight="1" x14ac:dyDescent="0.4">
      <c r="A309" s="57">
        <v>45855</v>
      </c>
      <c r="B309" s="11">
        <v>19.445</v>
      </c>
      <c r="C309" s="11">
        <v>20.949000000000002</v>
      </c>
      <c r="D309" s="11">
        <v>21.524999999999999</v>
      </c>
      <c r="E309" s="11">
        <v>21.675000000000001</v>
      </c>
      <c r="F309" s="11">
        <v>21.646999999999998</v>
      </c>
      <c r="G309" s="11">
        <v>22.302</v>
      </c>
      <c r="H309" s="87">
        <v>22.524999999999999</v>
      </c>
      <c r="I309" s="59">
        <f t="shared" si="156"/>
        <v>19.489235294117648</v>
      </c>
      <c r="J309" s="59">
        <f t="shared" si="157"/>
        <v>20.96594117647059</v>
      </c>
      <c r="K309" s="60">
        <v>33</v>
      </c>
      <c r="L309" s="61">
        <f t="shared" si="160"/>
        <v>2.9411764705882353E-2</v>
      </c>
      <c r="M309" s="11">
        <v>13.14</v>
      </c>
      <c r="N309" s="88">
        <v>16.52</v>
      </c>
      <c r="O309" s="11">
        <v>19.690000000000001</v>
      </c>
      <c r="P309" s="11">
        <v>21.39</v>
      </c>
      <c r="Q309" s="11">
        <v>22.59</v>
      </c>
      <c r="R309" s="63">
        <f t="shared" si="182"/>
        <v>11.419999999999998</v>
      </c>
      <c r="S309" s="64">
        <f t="shared" si="181"/>
        <v>-3.7296037296037331E-2</v>
      </c>
      <c r="T309" s="65">
        <f t="shared" si="175"/>
        <v>0.79539951573849887</v>
      </c>
      <c r="U309" s="65">
        <f t="shared" si="175"/>
        <v>0.83900457084814617</v>
      </c>
      <c r="V309" s="65">
        <f t="shared" si="183"/>
        <v>0.77232351566152402</v>
      </c>
      <c r="W309" s="65">
        <f t="shared" si="184"/>
        <v>0.73129703408587865</v>
      </c>
      <c r="X309" s="61">
        <f t="shared" si="158"/>
        <v>7.7346361532527705E-2</v>
      </c>
      <c r="Y309" s="66">
        <f t="shared" si="185"/>
        <v>3.9215686274509706E-2</v>
      </c>
      <c r="Z309" s="61">
        <f t="shared" si="186"/>
        <v>7.5770334754932611E-2</v>
      </c>
      <c r="AA309" s="67">
        <f t="shared" si="187"/>
        <v>19.489235294117648</v>
      </c>
      <c r="AB309" s="68">
        <f t="shared" si="188"/>
        <v>0.17705811138014532</v>
      </c>
      <c r="AC309" s="69">
        <f t="shared" si="189"/>
        <v>0.17973579262213371</v>
      </c>
      <c r="AD309" s="70">
        <f>_xlfn.PERCENTILE.EXC(AC309:$AC$5675,0.5)</f>
        <v>8.4989806320081532E-2</v>
      </c>
      <c r="AE309" s="70">
        <f>_xlfn.PERCENTILE.EXC($AC309:AC$5675,0.35)</f>
        <v>4.9300127105222483E-2</v>
      </c>
      <c r="AF309" s="71">
        <f t="shared" si="177"/>
        <v>1.9122526825834714E-2</v>
      </c>
      <c r="AG309" s="70">
        <f t="shared" si="178"/>
        <v>-0.19198182511420461</v>
      </c>
      <c r="AH309" s="70">
        <f t="shared" si="179"/>
        <v>-0.23906962545163321</v>
      </c>
      <c r="AI309" s="61" t="str">
        <f t="shared" si="168"/>
        <v>Short VOL</v>
      </c>
      <c r="AJ309" s="68" t="str">
        <f t="shared" si="131"/>
        <v>Short VOL</v>
      </c>
      <c r="AK309" s="72" t="str">
        <f t="shared" si="169"/>
        <v>00631L</v>
      </c>
      <c r="AL309" s="73">
        <f t="shared" si="161"/>
        <v>1</v>
      </c>
      <c r="AM309" s="72" t="str">
        <f t="shared" si="172"/>
        <v>00631L</v>
      </c>
      <c r="AN309" s="73">
        <f t="shared" si="162"/>
        <v>1</v>
      </c>
      <c r="AO309" s="74" t="str">
        <f t="shared" si="163"/>
        <v>00631L</v>
      </c>
      <c r="AP309" s="20">
        <f t="shared" si="164"/>
        <v>1</v>
      </c>
      <c r="AQ309" s="74" t="str">
        <f t="shared" si="176"/>
        <v>00631L</v>
      </c>
      <c r="AR309" s="20">
        <f t="shared" si="165"/>
        <v>1</v>
      </c>
      <c r="AS309" s="74" t="str">
        <f t="shared" si="170"/>
        <v>00631L</v>
      </c>
      <c r="AT309" s="20">
        <f t="shared" si="166"/>
        <v>1</v>
      </c>
      <c r="AU309" s="74" t="str">
        <f t="shared" si="190"/>
        <v>00631L</v>
      </c>
      <c r="AV309" s="20">
        <f t="shared" si="167"/>
        <v>1</v>
      </c>
      <c r="AW309" s="74" t="str">
        <f t="shared" si="191"/>
        <v>00631L</v>
      </c>
      <c r="AX309" s="20">
        <f t="shared" ref="AX309:AX372" si="192">IF(AW309="00631L",1,0)</f>
        <v>1</v>
      </c>
      <c r="AY309" s="20">
        <f t="shared" si="159"/>
        <v>0</v>
      </c>
      <c r="AZ309" s="57">
        <v>45856</v>
      </c>
      <c r="BA309" s="75">
        <v>51.4</v>
      </c>
      <c r="BB309" s="90">
        <v>50.7</v>
      </c>
      <c r="BC309" s="76">
        <f t="shared" si="173"/>
        <v>45.964416666666658</v>
      </c>
      <c r="BD309" s="76">
        <f t="shared" si="174"/>
        <v>46.142541666666652</v>
      </c>
      <c r="BE309" s="77">
        <f t="shared" si="180"/>
        <v>0.1030271605027805</v>
      </c>
      <c r="BF309" s="77">
        <f t="shared" si="171"/>
        <v>0.1139395044883566</v>
      </c>
    </row>
    <row r="310" spans="1:58" ht="15.75" customHeight="1" x14ac:dyDescent="0.4">
      <c r="A310" s="78">
        <v>45854</v>
      </c>
      <c r="B310" s="91">
        <v>19.526</v>
      </c>
      <c r="C310" s="91">
        <v>20.954000000000001</v>
      </c>
      <c r="D310" s="91">
        <v>21.445</v>
      </c>
      <c r="E310" s="91">
        <v>21.547000000000001</v>
      </c>
      <c r="F310" s="91">
        <v>21.498999999999999</v>
      </c>
      <c r="G310" s="91">
        <v>22.247</v>
      </c>
      <c r="H310" s="92">
        <v>22.425000000000001</v>
      </c>
      <c r="I310" s="81">
        <f t="shared" ref="I310:I373" si="193">C310-((C310-B310)*K310*L310)</f>
        <v>19.526</v>
      </c>
      <c r="J310" s="81">
        <f t="shared" ref="J310:J373" si="194">D310-((D310-C310)*K310*L310)</f>
        <v>20.954000000000001</v>
      </c>
      <c r="K310" s="82">
        <v>34</v>
      </c>
      <c r="L310" s="83">
        <f t="shared" si="160"/>
        <v>2.9411764705882353E-2</v>
      </c>
      <c r="M310" s="11">
        <v>13.77</v>
      </c>
      <c r="N310" s="88">
        <v>17.16</v>
      </c>
      <c r="O310" s="11">
        <v>20.09</v>
      </c>
      <c r="P310" s="11">
        <v>21.6</v>
      </c>
      <c r="Q310" s="11">
        <v>22.64</v>
      </c>
      <c r="R310" s="63">
        <f t="shared" si="182"/>
        <v>10.759999999999998</v>
      </c>
      <c r="S310" s="64">
        <f t="shared" si="181"/>
        <v>-1.2658227848101201E-2</v>
      </c>
      <c r="T310" s="65">
        <f t="shared" si="175"/>
        <v>0.80244755244755239</v>
      </c>
      <c r="U310" s="65">
        <f t="shared" si="175"/>
        <v>0.85415629666500748</v>
      </c>
      <c r="V310" s="65">
        <f t="shared" si="183"/>
        <v>0.7944444444444444</v>
      </c>
      <c r="W310" s="65">
        <f t="shared" si="184"/>
        <v>0.75795053003533563</v>
      </c>
      <c r="X310" s="61">
        <f t="shared" si="158"/>
        <v>7.3133258219809524E-2</v>
      </c>
      <c r="Y310" s="66">
        <f t="shared" si="185"/>
        <v>4.074813199053233E-2</v>
      </c>
      <c r="Z310" s="61">
        <f t="shared" si="186"/>
        <v>7.3133258219809524E-2</v>
      </c>
      <c r="AA310" s="67">
        <f t="shared" si="187"/>
        <v>19.526</v>
      </c>
      <c r="AB310" s="68">
        <f t="shared" si="188"/>
        <v>0.13787878787878785</v>
      </c>
      <c r="AC310" s="69">
        <f t="shared" si="189"/>
        <v>0.13787878787878785</v>
      </c>
      <c r="AD310" s="70">
        <f>_xlfn.PERCENTILE.EXC(AC310:$AC$5675,0.5)</f>
        <v>8.4954913479958205E-2</v>
      </c>
      <c r="AE310" s="70">
        <f>_xlfn.PERCENTILE.EXC($AC310:AC$5675,0.35)</f>
        <v>4.9292237881822805E-2</v>
      </c>
      <c r="AF310" s="71">
        <f t="shared" si="177"/>
        <v>1.9122526825834714E-2</v>
      </c>
      <c r="AG310" s="70">
        <f t="shared" si="178"/>
        <v>-0.19198182511420461</v>
      </c>
      <c r="AH310" s="70">
        <f t="shared" si="179"/>
        <v>-0.23906962545163321</v>
      </c>
      <c r="AI310" s="61" t="str">
        <f t="shared" si="168"/>
        <v>Short VOL</v>
      </c>
      <c r="AJ310" s="68" t="str">
        <f t="shared" si="131"/>
        <v>Short VOL</v>
      </c>
      <c r="AK310" s="72" t="str">
        <f t="shared" si="169"/>
        <v>00631L</v>
      </c>
      <c r="AL310" s="73">
        <f t="shared" si="161"/>
        <v>1</v>
      </c>
      <c r="AM310" s="72" t="str">
        <f t="shared" si="172"/>
        <v>00631L</v>
      </c>
      <c r="AN310" s="73">
        <f t="shared" si="162"/>
        <v>1</v>
      </c>
      <c r="AO310" s="74" t="str">
        <f t="shared" si="163"/>
        <v>00631L</v>
      </c>
      <c r="AP310" s="20">
        <f t="shared" si="164"/>
        <v>1</v>
      </c>
      <c r="AQ310" s="74" t="str">
        <f t="shared" si="176"/>
        <v>00631L</v>
      </c>
      <c r="AR310" s="20">
        <f t="shared" si="165"/>
        <v>1</v>
      </c>
      <c r="AS310" s="74" t="str">
        <f t="shared" si="170"/>
        <v>00631L</v>
      </c>
      <c r="AT310" s="20">
        <f t="shared" si="166"/>
        <v>1</v>
      </c>
      <c r="AU310" s="74" t="str">
        <f t="shared" si="190"/>
        <v>00631L</v>
      </c>
      <c r="AV310" s="20">
        <f t="shared" si="167"/>
        <v>1</v>
      </c>
      <c r="AW310" s="74" t="str">
        <f t="shared" si="191"/>
        <v>00631L</v>
      </c>
      <c r="AX310" s="20">
        <f t="shared" si="192"/>
        <v>1</v>
      </c>
      <c r="AY310" s="20">
        <f t="shared" si="159"/>
        <v>0</v>
      </c>
      <c r="AZ310" s="57">
        <v>45855</v>
      </c>
      <c r="BA310" s="75">
        <v>50.6</v>
      </c>
      <c r="BB310" s="90">
        <v>50.4</v>
      </c>
      <c r="BC310" s="76">
        <f t="shared" si="173"/>
        <v>45.769208333333331</v>
      </c>
      <c r="BD310" s="76">
        <f t="shared" si="174"/>
        <v>45.962749999999993</v>
      </c>
      <c r="BE310" s="77">
        <f t="shared" si="180"/>
        <v>0.10117701038088746</v>
      </c>
      <c r="BF310" s="77">
        <f t="shared" si="171"/>
        <v>0.10089148277681403</v>
      </c>
    </row>
    <row r="311" spans="1:58" ht="15.75" customHeight="1" x14ac:dyDescent="0.4">
      <c r="A311" s="57">
        <v>45853</v>
      </c>
      <c r="B311" s="11">
        <v>16.986000000000001</v>
      </c>
      <c r="C311" s="11">
        <v>19.390999999999998</v>
      </c>
      <c r="D311" s="11">
        <v>20.696000000000002</v>
      </c>
      <c r="E311" s="11">
        <v>21.225000000000001</v>
      </c>
      <c r="F311" s="11">
        <v>21.399000000000001</v>
      </c>
      <c r="G311" s="11">
        <v>21.324999999999999</v>
      </c>
      <c r="H311" s="87">
        <v>22.074999999999999</v>
      </c>
      <c r="I311" s="59">
        <f t="shared" si="193"/>
        <v>19.390999999999998</v>
      </c>
      <c r="J311" s="59">
        <f t="shared" si="194"/>
        <v>20.696000000000002</v>
      </c>
      <c r="K311" s="60">
        <v>0</v>
      </c>
      <c r="L311" s="61">
        <f t="shared" si="160"/>
        <v>3.7037037037037035E-2</v>
      </c>
      <c r="M311" s="11">
        <v>14.69</v>
      </c>
      <c r="N311" s="88">
        <v>17.38</v>
      </c>
      <c r="O311" s="11">
        <v>20.059999999999999</v>
      </c>
      <c r="P311" s="11">
        <v>21.49</v>
      </c>
      <c r="Q311" s="11">
        <v>22.56</v>
      </c>
      <c r="R311" s="63">
        <f t="shared" si="182"/>
        <v>9.4799999999999969</v>
      </c>
      <c r="S311" s="64">
        <f t="shared" si="181"/>
        <v>1.0465116279069752E-2</v>
      </c>
      <c r="T311" s="65">
        <f t="shared" si="175"/>
        <v>0.84522439585730724</v>
      </c>
      <c r="U311" s="65">
        <f t="shared" si="175"/>
        <v>0.86640079760717847</v>
      </c>
      <c r="V311" s="65">
        <f t="shared" si="183"/>
        <v>0.80874825500232672</v>
      </c>
      <c r="W311" s="65">
        <f t="shared" si="184"/>
        <v>0.77039007092198586</v>
      </c>
      <c r="X311" s="61">
        <f t="shared" si="158"/>
        <v>0.14158718945013526</v>
      </c>
      <c r="Y311" s="66">
        <f t="shared" si="185"/>
        <v>4.0047114252061145E-2</v>
      </c>
      <c r="Z311" s="61">
        <f t="shared" si="186"/>
        <v>6.7299262544479571E-2</v>
      </c>
      <c r="AA311" s="67">
        <f t="shared" si="187"/>
        <v>19.390999999999998</v>
      </c>
      <c r="AB311" s="68">
        <f t="shared" si="188"/>
        <v>-2.2669735327963084E-2</v>
      </c>
      <c r="AC311" s="69">
        <f t="shared" si="189"/>
        <v>0.11570771001150744</v>
      </c>
      <c r="AD311" s="70">
        <f>_xlfn.PERCENTILE.EXC(AC311:$AC$5675,0.5)</f>
        <v>8.4920020639834864E-2</v>
      </c>
      <c r="AE311" s="70">
        <f>_xlfn.PERCENTILE.EXC($AC311:AC$5675,0.35)</f>
        <v>4.9284348658423141E-2</v>
      </c>
      <c r="AF311" s="71">
        <f t="shared" si="177"/>
        <v>1.9122526825834714E-2</v>
      </c>
      <c r="AG311" s="70">
        <f t="shared" si="178"/>
        <v>-0.19198182511420461</v>
      </c>
      <c r="AH311" s="70">
        <f t="shared" si="179"/>
        <v>-0.23906962545163321</v>
      </c>
      <c r="AI311" s="61" t="str">
        <f t="shared" si="168"/>
        <v>Short VOL</v>
      </c>
      <c r="AJ311" s="68" t="str">
        <f t="shared" si="131"/>
        <v>Short VOL</v>
      </c>
      <c r="AK311" s="72" t="str">
        <f t="shared" si="169"/>
        <v>00631L</v>
      </c>
      <c r="AL311" s="73">
        <f t="shared" si="161"/>
        <v>1</v>
      </c>
      <c r="AM311" s="72" t="str">
        <f t="shared" si="172"/>
        <v>00631L</v>
      </c>
      <c r="AN311" s="73">
        <f t="shared" si="162"/>
        <v>1</v>
      </c>
      <c r="AO311" s="74" t="str">
        <f t="shared" si="163"/>
        <v>00631L</v>
      </c>
      <c r="AP311" s="20">
        <f t="shared" si="164"/>
        <v>1</v>
      </c>
      <c r="AQ311" s="74" t="str">
        <f t="shared" si="176"/>
        <v>00631L</v>
      </c>
      <c r="AR311" s="20">
        <f t="shared" si="165"/>
        <v>1</v>
      </c>
      <c r="AS311" s="74" t="str">
        <f t="shared" si="170"/>
        <v>00631L</v>
      </c>
      <c r="AT311" s="20">
        <f t="shared" si="166"/>
        <v>1</v>
      </c>
      <c r="AU311" s="74" t="str">
        <f t="shared" si="190"/>
        <v>00631L</v>
      </c>
      <c r="AV311" s="20">
        <f t="shared" si="167"/>
        <v>1</v>
      </c>
      <c r="AW311" s="74" t="str">
        <f t="shared" si="191"/>
        <v>00631L</v>
      </c>
      <c r="AX311" s="20">
        <f t="shared" si="192"/>
        <v>1</v>
      </c>
      <c r="AY311" s="20">
        <f t="shared" si="159"/>
        <v>0</v>
      </c>
      <c r="AZ311" s="78">
        <v>45854</v>
      </c>
      <c r="BA311" s="85">
        <v>50.15</v>
      </c>
      <c r="BB311" s="90">
        <v>50</v>
      </c>
      <c r="BC311" s="76">
        <f t="shared" si="173"/>
        <v>45.590041666666671</v>
      </c>
      <c r="BD311" s="76">
        <f t="shared" si="174"/>
        <v>45.765041666666662</v>
      </c>
      <c r="BE311" s="77">
        <f t="shared" si="180"/>
        <v>9.6730737067031156E-2</v>
      </c>
      <c r="BF311" s="77">
        <f t="shared" si="171"/>
        <v>9.5814581908862481E-2</v>
      </c>
    </row>
    <row r="312" spans="1:58" ht="15.75" customHeight="1" x14ac:dyDescent="0.4">
      <c r="A312" s="57">
        <v>45852</v>
      </c>
      <c r="B312" s="11">
        <v>17.338000000000001</v>
      </c>
      <c r="C312" s="11">
        <v>19.481999999999999</v>
      </c>
      <c r="D312" s="11">
        <v>20.701000000000001</v>
      </c>
      <c r="E312" s="11">
        <v>21.192</v>
      </c>
      <c r="F312" s="11">
        <v>21.35</v>
      </c>
      <c r="G312" s="11">
        <v>21.3</v>
      </c>
      <c r="H312" s="87">
        <v>22.035</v>
      </c>
      <c r="I312" s="59">
        <f t="shared" si="193"/>
        <v>19.40259259259259</v>
      </c>
      <c r="J312" s="59">
        <f t="shared" si="194"/>
        <v>20.655851851851853</v>
      </c>
      <c r="K312" s="60">
        <v>1</v>
      </c>
      <c r="L312" s="61">
        <f t="shared" si="160"/>
        <v>3.7037037037037035E-2</v>
      </c>
      <c r="M312" s="11">
        <v>14.27</v>
      </c>
      <c r="N312" s="88">
        <v>17.2</v>
      </c>
      <c r="O312" s="11">
        <v>19.84</v>
      </c>
      <c r="P312" s="11">
        <v>21.32</v>
      </c>
      <c r="Q312" s="11">
        <v>22.45</v>
      </c>
      <c r="R312" s="63">
        <f t="shared" si="182"/>
        <v>9.6899999999999977</v>
      </c>
      <c r="S312" s="64">
        <f t="shared" si="181"/>
        <v>4.8780487804878099E-2</v>
      </c>
      <c r="T312" s="65">
        <f t="shared" si="175"/>
        <v>0.82965116279069773</v>
      </c>
      <c r="U312" s="65">
        <f t="shared" si="175"/>
        <v>0.86693548387096775</v>
      </c>
      <c r="V312" s="65">
        <f t="shared" si="183"/>
        <v>0.80675422138836772</v>
      </c>
      <c r="W312" s="65">
        <f t="shared" si="184"/>
        <v>0.76614699331848557</v>
      </c>
      <c r="X312" s="61">
        <f t="shared" si="158"/>
        <v>0.12365901488060896</v>
      </c>
      <c r="Y312" s="66">
        <f t="shared" si="185"/>
        <v>3.9779161947904866E-2</v>
      </c>
      <c r="Z312" s="61">
        <f t="shared" si="186"/>
        <v>6.4592360700173906E-2</v>
      </c>
      <c r="AA312" s="67">
        <f t="shared" si="187"/>
        <v>19.402592592592594</v>
      </c>
      <c r="AB312" s="68">
        <f t="shared" si="188"/>
        <v>8.0232558139535868E-3</v>
      </c>
      <c r="AC312" s="69">
        <f t="shared" si="189"/>
        <v>0.12805770887166248</v>
      </c>
      <c r="AD312" s="70">
        <f>_xlfn.PERCENTILE.EXC(AC312:$AC$5675,0.5)</f>
        <v>8.4914405013118061E-2</v>
      </c>
      <c r="AE312" s="70">
        <f>_xlfn.PERCENTILE.EXC($AC312:AC$5675,0.35)</f>
        <v>4.927867199761491E-2</v>
      </c>
      <c r="AF312" s="71">
        <f t="shared" si="177"/>
        <v>1.9122526825834714E-2</v>
      </c>
      <c r="AG312" s="70">
        <f t="shared" si="178"/>
        <v>-0.19198182511420461</v>
      </c>
      <c r="AH312" s="70">
        <f t="shared" si="179"/>
        <v>-0.23906962545163321</v>
      </c>
      <c r="AI312" s="61" t="str">
        <f t="shared" si="168"/>
        <v>Short VOL</v>
      </c>
      <c r="AJ312" s="68" t="str">
        <f t="shared" si="131"/>
        <v>Short VOL</v>
      </c>
      <c r="AK312" s="72" t="str">
        <f t="shared" si="169"/>
        <v>00631L</v>
      </c>
      <c r="AL312" s="73">
        <f t="shared" si="161"/>
        <v>1</v>
      </c>
      <c r="AM312" s="72" t="str">
        <f t="shared" si="172"/>
        <v>00631L</v>
      </c>
      <c r="AN312" s="73">
        <f t="shared" si="162"/>
        <v>1</v>
      </c>
      <c r="AO312" s="74" t="str">
        <f t="shared" si="163"/>
        <v>00631L</v>
      </c>
      <c r="AP312" s="20">
        <f t="shared" si="164"/>
        <v>1</v>
      </c>
      <c r="AQ312" s="74" t="str">
        <f t="shared" si="176"/>
        <v>00631L</v>
      </c>
      <c r="AR312" s="20">
        <f t="shared" si="165"/>
        <v>1</v>
      </c>
      <c r="AS312" s="74" t="str">
        <f t="shared" si="170"/>
        <v>00631L</v>
      </c>
      <c r="AT312" s="20">
        <f t="shared" si="166"/>
        <v>1</v>
      </c>
      <c r="AU312" s="74" t="str">
        <f t="shared" si="190"/>
        <v>00631L</v>
      </c>
      <c r="AV312" s="20">
        <f t="shared" si="167"/>
        <v>1</v>
      </c>
      <c r="AW312" s="74" t="str">
        <f t="shared" si="191"/>
        <v>00631L</v>
      </c>
      <c r="AX312" s="20">
        <f t="shared" si="192"/>
        <v>1</v>
      </c>
      <c r="AY312" s="20">
        <f t="shared" si="159"/>
        <v>0</v>
      </c>
      <c r="AZ312" s="57">
        <v>45853</v>
      </c>
      <c r="BA312" s="75">
        <v>49.35</v>
      </c>
      <c r="BB312" s="90">
        <v>49.33</v>
      </c>
      <c r="BC312" s="76">
        <f t="shared" si="173"/>
        <v>45.427124999999997</v>
      </c>
      <c r="BD312" s="76">
        <f t="shared" si="174"/>
        <v>45.579208333333334</v>
      </c>
      <c r="BE312" s="77">
        <f t="shared" si="180"/>
        <v>8.5915078270967005E-2</v>
      </c>
      <c r="BF312" s="77">
        <f t="shared" si="171"/>
        <v>8.2730521317742667E-2</v>
      </c>
    </row>
    <row r="313" spans="1:58" ht="15.75" customHeight="1" x14ac:dyDescent="0.4">
      <c r="A313" s="57">
        <v>45849</v>
      </c>
      <c r="B313" s="11">
        <v>17.123000000000001</v>
      </c>
      <c r="C313" s="11">
        <v>19.193999999999999</v>
      </c>
      <c r="D313" s="11">
        <v>20.401</v>
      </c>
      <c r="E313" s="11">
        <v>20.95</v>
      </c>
      <c r="F313" s="11">
        <v>21.184000000000001</v>
      </c>
      <c r="G313" s="11">
        <v>21.151</v>
      </c>
      <c r="H313" s="87">
        <v>21.925000000000001</v>
      </c>
      <c r="I313" s="59">
        <f t="shared" si="193"/>
        <v>18.887185185185185</v>
      </c>
      <c r="J313" s="59">
        <f t="shared" si="194"/>
        <v>20.222185185185186</v>
      </c>
      <c r="K313" s="60">
        <v>4</v>
      </c>
      <c r="L313" s="61">
        <f t="shared" si="160"/>
        <v>3.7037037037037035E-2</v>
      </c>
      <c r="M313" s="11">
        <v>13.03</v>
      </c>
      <c r="N313" s="88">
        <v>16.399999999999999</v>
      </c>
      <c r="O313" s="11">
        <v>19.37</v>
      </c>
      <c r="P313" s="11">
        <v>21.09</v>
      </c>
      <c r="Q313" s="11">
        <v>22.23</v>
      </c>
      <c r="R313" s="63">
        <f t="shared" si="182"/>
        <v>11.030000000000001</v>
      </c>
      <c r="S313" s="64">
        <f t="shared" si="181"/>
        <v>3.9290240811153308E-2</v>
      </c>
      <c r="T313" s="65">
        <f t="shared" si="175"/>
        <v>0.79451219512195126</v>
      </c>
      <c r="U313" s="65">
        <f t="shared" si="175"/>
        <v>0.84667010841507473</v>
      </c>
      <c r="V313" s="65">
        <f t="shared" si="183"/>
        <v>0.77761972498814602</v>
      </c>
      <c r="W313" s="65">
        <f t="shared" si="184"/>
        <v>0.73774179037336929</v>
      </c>
      <c r="X313" s="61">
        <f t="shared" si="158"/>
        <v>0.12094843193365636</v>
      </c>
      <c r="Y313" s="66">
        <f t="shared" si="185"/>
        <v>4.6539379474940405E-2</v>
      </c>
      <c r="Z313" s="61">
        <f t="shared" si="186"/>
        <v>7.0682845903748223E-2</v>
      </c>
      <c r="AA313" s="67">
        <f t="shared" si="187"/>
        <v>18.887185185185185</v>
      </c>
      <c r="AB313" s="68">
        <f t="shared" si="188"/>
        <v>4.4085365853658694E-2</v>
      </c>
      <c r="AC313" s="69">
        <f t="shared" si="189"/>
        <v>0.15165763324299919</v>
      </c>
      <c r="AD313" s="70">
        <f>_xlfn.PERCENTILE.EXC(AC313:$AC$5675,0.5)</f>
        <v>8.4908789386401257E-2</v>
      </c>
      <c r="AE313" s="70">
        <f>_xlfn.PERCENTILE.EXC($AC313:AC$5675,0.35)</f>
        <v>4.927388036184327E-2</v>
      </c>
      <c r="AF313" s="71">
        <f t="shared" si="177"/>
        <v>1.9122526825834714E-2</v>
      </c>
      <c r="AG313" s="70">
        <f t="shared" si="178"/>
        <v>-0.19198182511420461</v>
      </c>
      <c r="AH313" s="70">
        <f t="shared" si="179"/>
        <v>-0.23906962545163321</v>
      </c>
      <c r="AI313" s="61" t="str">
        <f t="shared" si="168"/>
        <v>Short VOL</v>
      </c>
      <c r="AJ313" s="68" t="str">
        <f t="shared" si="131"/>
        <v>Short VOL</v>
      </c>
      <c r="AK313" s="72" t="str">
        <f t="shared" si="169"/>
        <v>00631L</v>
      </c>
      <c r="AL313" s="73">
        <f t="shared" si="161"/>
        <v>1</v>
      </c>
      <c r="AM313" s="72" t="str">
        <f t="shared" si="172"/>
        <v>00631L</v>
      </c>
      <c r="AN313" s="73">
        <f t="shared" si="162"/>
        <v>1</v>
      </c>
      <c r="AO313" s="74" t="str">
        <f t="shared" si="163"/>
        <v>00631L</v>
      </c>
      <c r="AP313" s="20">
        <f t="shared" si="164"/>
        <v>1</v>
      </c>
      <c r="AQ313" s="74" t="str">
        <f t="shared" si="176"/>
        <v>00631L</v>
      </c>
      <c r="AR313" s="20">
        <f t="shared" si="165"/>
        <v>1</v>
      </c>
      <c r="AS313" s="74" t="str">
        <f t="shared" si="170"/>
        <v>00631L</v>
      </c>
      <c r="AT313" s="20">
        <f t="shared" si="166"/>
        <v>1</v>
      </c>
      <c r="AU313" s="74" t="str">
        <f t="shared" si="190"/>
        <v>00631L</v>
      </c>
      <c r="AV313" s="20">
        <f t="shared" si="167"/>
        <v>1</v>
      </c>
      <c r="AW313" s="74" t="str">
        <f t="shared" si="191"/>
        <v>00631L</v>
      </c>
      <c r="AX313" s="20">
        <f t="shared" si="192"/>
        <v>1</v>
      </c>
      <c r="AY313" s="20">
        <f t="shared" si="159"/>
        <v>0</v>
      </c>
      <c r="AZ313" s="57">
        <v>45852</v>
      </c>
      <c r="BA313" s="75">
        <v>49.59</v>
      </c>
      <c r="BB313" s="90">
        <v>49.62</v>
      </c>
      <c r="BC313" s="76">
        <f t="shared" si="173"/>
        <v>45.273916666666658</v>
      </c>
      <c r="BD313" s="76">
        <f t="shared" si="174"/>
        <v>45.431458333333332</v>
      </c>
      <c r="BE313" s="77">
        <f t="shared" si="180"/>
        <v>9.5995302666914695E-2</v>
      </c>
      <c r="BF313" s="77">
        <f t="shared" si="171"/>
        <v>9.1534408518326713E-2</v>
      </c>
    </row>
    <row r="314" spans="1:58" ht="15.75" customHeight="1" x14ac:dyDescent="0.4">
      <c r="A314" s="57">
        <v>45848</v>
      </c>
      <c r="B314" s="11">
        <v>16.870999999999999</v>
      </c>
      <c r="C314" s="11">
        <v>19.111999999999998</v>
      </c>
      <c r="D314" s="11">
        <v>20.852</v>
      </c>
      <c r="E314" s="11">
        <v>21.05</v>
      </c>
      <c r="F314" s="11">
        <v>21.05</v>
      </c>
      <c r="G314" s="11">
        <v>21.824999999999999</v>
      </c>
      <c r="H314" s="87">
        <v>22.01</v>
      </c>
      <c r="I314" s="59">
        <f t="shared" si="193"/>
        <v>18.696999999999999</v>
      </c>
      <c r="J314" s="59">
        <f t="shared" si="194"/>
        <v>20.529777777777777</v>
      </c>
      <c r="K314" s="60">
        <v>5</v>
      </c>
      <c r="L314" s="61">
        <f t="shared" si="160"/>
        <v>3.7037037037037035E-2</v>
      </c>
      <c r="M314" s="11">
        <v>12.46</v>
      </c>
      <c r="N314" s="88">
        <v>15.78</v>
      </c>
      <c r="O314" s="11">
        <v>18.920000000000002</v>
      </c>
      <c r="P314" s="11">
        <v>20.68</v>
      </c>
      <c r="Q314" s="11">
        <v>21.99</v>
      </c>
      <c r="R314" s="63">
        <f t="shared" si="182"/>
        <v>11.36</v>
      </c>
      <c r="S314" s="64">
        <f t="shared" si="181"/>
        <v>-1.0037641154328742E-2</v>
      </c>
      <c r="T314" s="65">
        <f t="shared" si="175"/>
        <v>0.78960709759188852</v>
      </c>
      <c r="U314" s="65">
        <f t="shared" si="175"/>
        <v>0.83403805496828742</v>
      </c>
      <c r="V314" s="65">
        <f t="shared" si="183"/>
        <v>0.76305609284332687</v>
      </c>
      <c r="W314" s="65">
        <f t="shared" si="184"/>
        <v>0.7175989085948159</v>
      </c>
      <c r="X314" s="61">
        <f t="shared" si="158"/>
        <v>0.13283148598186237</v>
      </c>
      <c r="Y314" s="66">
        <f t="shared" si="185"/>
        <v>4.5605700712589112E-2</v>
      </c>
      <c r="Z314" s="61">
        <f t="shared" si="186"/>
        <v>9.8025232806213738E-2</v>
      </c>
      <c r="AA314" s="67">
        <f t="shared" si="187"/>
        <v>18.696999999999999</v>
      </c>
      <c r="AB314" s="68">
        <f t="shared" si="188"/>
        <v>6.9138149556400463E-2</v>
      </c>
      <c r="AC314" s="69">
        <f t="shared" si="189"/>
        <v>0.18485424588086186</v>
      </c>
      <c r="AD314" s="70">
        <f>_xlfn.PERCENTILE.EXC(AC314:$AC$5675,0.5)</f>
        <v>8.4905693394499299E-2</v>
      </c>
      <c r="AE314" s="70">
        <f>_xlfn.PERCENTILE.EXC($AC314:AC$5675,0.35)</f>
        <v>4.9269088726071622E-2</v>
      </c>
      <c r="AF314" s="71">
        <f t="shared" si="177"/>
        <v>1.9122526825834714E-2</v>
      </c>
      <c r="AG314" s="70">
        <f t="shared" si="178"/>
        <v>-0.19198182511420461</v>
      </c>
      <c r="AH314" s="70">
        <f t="shared" si="179"/>
        <v>-0.23906962545163321</v>
      </c>
      <c r="AI314" s="61" t="str">
        <f t="shared" si="168"/>
        <v>Short VOL</v>
      </c>
      <c r="AJ314" s="68" t="str">
        <f t="shared" si="131"/>
        <v>Short VOL</v>
      </c>
      <c r="AK314" s="72" t="str">
        <f t="shared" si="169"/>
        <v>00631L</v>
      </c>
      <c r="AL314" s="73">
        <f t="shared" si="161"/>
        <v>1</v>
      </c>
      <c r="AM314" s="72" t="str">
        <f t="shared" si="172"/>
        <v>00631L</v>
      </c>
      <c r="AN314" s="73">
        <f t="shared" si="162"/>
        <v>1</v>
      </c>
      <c r="AO314" s="74" t="str">
        <f t="shared" si="163"/>
        <v>00631L</v>
      </c>
      <c r="AP314" s="20">
        <f t="shared" si="164"/>
        <v>1</v>
      </c>
      <c r="AQ314" s="74" t="str">
        <f t="shared" si="176"/>
        <v>00631L</v>
      </c>
      <c r="AR314" s="20">
        <f t="shared" si="165"/>
        <v>1</v>
      </c>
      <c r="AS314" s="74" t="str">
        <f t="shared" si="170"/>
        <v>00631L</v>
      </c>
      <c r="AT314" s="20">
        <f t="shared" si="166"/>
        <v>1</v>
      </c>
      <c r="AU314" s="74" t="str">
        <f t="shared" si="190"/>
        <v>00631L</v>
      </c>
      <c r="AV314" s="20">
        <f t="shared" si="167"/>
        <v>1</v>
      </c>
      <c r="AW314" s="74" t="str">
        <f t="shared" si="191"/>
        <v>00631L</v>
      </c>
      <c r="AX314" s="20">
        <f t="shared" si="192"/>
        <v>1</v>
      </c>
      <c r="AY314" s="20">
        <f t="shared" si="159"/>
        <v>0</v>
      </c>
      <c r="AZ314" s="57">
        <v>45849</v>
      </c>
      <c r="BA314" s="75">
        <v>49.36</v>
      </c>
      <c r="BB314" s="90">
        <v>49.41</v>
      </c>
      <c r="BC314" s="76">
        <f t="shared" si="173"/>
        <v>45.123374999999996</v>
      </c>
      <c r="BD314" s="76">
        <f t="shared" si="174"/>
        <v>45.26958333333333</v>
      </c>
      <c r="BE314" s="77">
        <f t="shared" si="180"/>
        <v>9.4997880810112303E-2</v>
      </c>
      <c r="BF314" s="77">
        <f t="shared" si="171"/>
        <v>9.0356843723250604E-2</v>
      </c>
    </row>
    <row r="315" spans="1:58" ht="15.75" customHeight="1" x14ac:dyDescent="0.4">
      <c r="A315" s="57">
        <v>45847</v>
      </c>
      <c r="B315" s="11">
        <v>17.082000000000001</v>
      </c>
      <c r="C315" s="11">
        <v>19.259</v>
      </c>
      <c r="D315" s="11">
        <v>20.425000000000001</v>
      </c>
      <c r="E315" s="11">
        <v>20.945</v>
      </c>
      <c r="F315" s="11">
        <v>21.099</v>
      </c>
      <c r="G315" s="11">
        <v>21.097999999999999</v>
      </c>
      <c r="H315" s="87">
        <v>21.920999999999999</v>
      </c>
      <c r="I315" s="59">
        <f t="shared" si="193"/>
        <v>18.775222222222222</v>
      </c>
      <c r="J315" s="59">
        <f t="shared" si="194"/>
        <v>20.16588888888889</v>
      </c>
      <c r="K315" s="60">
        <v>6</v>
      </c>
      <c r="L315" s="61">
        <f t="shared" si="160"/>
        <v>3.7037037037037035E-2</v>
      </c>
      <c r="M315" s="11">
        <v>12.53</v>
      </c>
      <c r="N315" s="88">
        <v>15.94</v>
      </c>
      <c r="O315" s="11">
        <v>19.02</v>
      </c>
      <c r="P315" s="11">
        <v>20.72</v>
      </c>
      <c r="Q315" s="11">
        <v>22.01</v>
      </c>
      <c r="R315" s="63">
        <f t="shared" si="182"/>
        <v>11.269999999999996</v>
      </c>
      <c r="S315" s="64">
        <f t="shared" si="181"/>
        <v>-5.1754907792980323E-2</v>
      </c>
      <c r="T315" s="65">
        <f t="shared" si="175"/>
        <v>0.78607277289836885</v>
      </c>
      <c r="U315" s="65">
        <f t="shared" si="175"/>
        <v>0.83806519453207151</v>
      </c>
      <c r="V315" s="65">
        <f t="shared" si="183"/>
        <v>0.76930501930501938</v>
      </c>
      <c r="W315" s="65">
        <f t="shared" si="184"/>
        <v>0.72421626533393901</v>
      </c>
      <c r="X315" s="61">
        <f t="shared" ref="X315:X378" si="195">(C315-B315)/B315</f>
        <v>0.12744409319751782</v>
      </c>
      <c r="Y315" s="66">
        <f t="shared" si="185"/>
        <v>4.6598233468608218E-2</v>
      </c>
      <c r="Z315" s="61">
        <f t="shared" si="186"/>
        <v>7.4069252028382632E-2</v>
      </c>
      <c r="AA315" s="67">
        <f t="shared" si="187"/>
        <v>18.775222222222222</v>
      </c>
      <c r="AB315" s="68">
        <f t="shared" si="188"/>
        <v>7.164366373902141E-2</v>
      </c>
      <c r="AC315" s="69">
        <f t="shared" si="189"/>
        <v>0.17786839537153218</v>
      </c>
      <c r="AD315" s="70">
        <f>_xlfn.PERCENTILE.EXC(AC315:$AC$5675,0.5)</f>
        <v>8.4902597402597355E-2</v>
      </c>
      <c r="AE315" s="70">
        <f>_xlfn.PERCENTILE.EXC($AC315:AC$5675,0.35)</f>
        <v>4.9257376399425352E-2</v>
      </c>
      <c r="AF315" s="71">
        <f t="shared" si="177"/>
        <v>1.9122526825834714E-2</v>
      </c>
      <c r="AG315" s="70">
        <f t="shared" si="178"/>
        <v>-0.19198182511420461</v>
      </c>
      <c r="AH315" s="70">
        <f t="shared" si="179"/>
        <v>-0.23906962545163321</v>
      </c>
      <c r="AI315" s="61" t="str">
        <f t="shared" si="168"/>
        <v>Short VOL</v>
      </c>
      <c r="AJ315" s="68" t="str">
        <f t="shared" si="131"/>
        <v>Short VOL</v>
      </c>
      <c r="AK315" s="72" t="str">
        <f t="shared" si="169"/>
        <v>00631L</v>
      </c>
      <c r="AL315" s="73">
        <f t="shared" si="161"/>
        <v>1</v>
      </c>
      <c r="AM315" s="72" t="str">
        <f t="shared" si="172"/>
        <v>00631L</v>
      </c>
      <c r="AN315" s="73">
        <f t="shared" si="162"/>
        <v>1</v>
      </c>
      <c r="AO315" s="74" t="str">
        <f t="shared" si="163"/>
        <v>00631L</v>
      </c>
      <c r="AP315" s="20">
        <f t="shared" si="164"/>
        <v>1</v>
      </c>
      <c r="AQ315" s="74" t="str">
        <f t="shared" si="176"/>
        <v>00631L</v>
      </c>
      <c r="AR315" s="20">
        <f t="shared" si="165"/>
        <v>1</v>
      </c>
      <c r="AS315" s="74" t="str">
        <f t="shared" si="170"/>
        <v>00631L</v>
      </c>
      <c r="AT315" s="20">
        <f t="shared" si="166"/>
        <v>1</v>
      </c>
      <c r="AU315" s="74" t="str">
        <f t="shared" si="190"/>
        <v>00631L</v>
      </c>
      <c r="AV315" s="20">
        <f t="shared" si="167"/>
        <v>1</v>
      </c>
      <c r="AW315" s="74" t="str">
        <f t="shared" si="191"/>
        <v>00631L</v>
      </c>
      <c r="AX315" s="20">
        <f t="shared" si="192"/>
        <v>1</v>
      </c>
      <c r="AY315" s="20">
        <f t="shared" si="159"/>
        <v>0</v>
      </c>
      <c r="AZ315" s="57">
        <v>45848</v>
      </c>
      <c r="BA315" s="75">
        <v>49</v>
      </c>
      <c r="BB315" s="90">
        <v>48.85</v>
      </c>
      <c r="BC315" s="76">
        <f t="shared" si="173"/>
        <v>44.988833333333332</v>
      </c>
      <c r="BD315" s="76">
        <f t="shared" si="174"/>
        <v>45.116541666666663</v>
      </c>
      <c r="BE315" s="77">
        <f t="shared" si="180"/>
        <v>8.5825001018771385E-2</v>
      </c>
      <c r="BF315" s="77">
        <f t="shared" si="171"/>
        <v>8.6076152778406384E-2</v>
      </c>
    </row>
    <row r="316" spans="1:58" ht="15.75" customHeight="1" x14ac:dyDescent="0.4">
      <c r="A316" s="57">
        <v>45846</v>
      </c>
      <c r="B316" s="11">
        <v>18.016999999999999</v>
      </c>
      <c r="C316" s="11">
        <v>19.818000000000001</v>
      </c>
      <c r="D316" s="11">
        <v>20.675000000000001</v>
      </c>
      <c r="E316" s="11">
        <v>21.097000000000001</v>
      </c>
      <c r="F316" s="11">
        <v>21.274999999999999</v>
      </c>
      <c r="G316" s="11">
        <v>21.225000000000001</v>
      </c>
      <c r="H316" s="87">
        <v>22.024999999999999</v>
      </c>
      <c r="I316" s="59">
        <f t="shared" si="193"/>
        <v>19.351074074074074</v>
      </c>
      <c r="J316" s="59">
        <f t="shared" si="194"/>
        <v>20.452814814814815</v>
      </c>
      <c r="K316" s="60">
        <v>7</v>
      </c>
      <c r="L316" s="61">
        <f t="shared" si="160"/>
        <v>3.7037037037037035E-2</v>
      </c>
      <c r="M316" s="11">
        <v>13.9</v>
      </c>
      <c r="N316" s="88">
        <v>16.809999999999999</v>
      </c>
      <c r="O316" s="11">
        <v>19.579999999999998</v>
      </c>
      <c r="P316" s="11">
        <v>21.11</v>
      </c>
      <c r="Q316" s="11">
        <v>22.2</v>
      </c>
      <c r="R316" s="63">
        <f t="shared" si="182"/>
        <v>9.9799999999999969</v>
      </c>
      <c r="S316" s="64">
        <f t="shared" si="181"/>
        <v>-5.5087127599775181E-2</v>
      </c>
      <c r="T316" s="65">
        <f t="shared" si="175"/>
        <v>0.8268887566924451</v>
      </c>
      <c r="U316" s="65">
        <f t="shared" si="175"/>
        <v>0.85852911133810006</v>
      </c>
      <c r="V316" s="65">
        <f t="shared" si="183"/>
        <v>0.79630506868782569</v>
      </c>
      <c r="W316" s="65">
        <f t="shared" si="184"/>
        <v>0.75720720720720713</v>
      </c>
      <c r="X316" s="61">
        <f t="shared" si="195"/>
        <v>9.9961147804851089E-2</v>
      </c>
      <c r="Y316" s="66">
        <f t="shared" si="185"/>
        <v>4.3987296772052764E-2</v>
      </c>
      <c r="Z316" s="61">
        <f t="shared" si="186"/>
        <v>5.6934345686620917E-2</v>
      </c>
      <c r="AA316" s="67">
        <f t="shared" si="187"/>
        <v>19.351074074074074</v>
      </c>
      <c r="AB316" s="68">
        <f t="shared" si="188"/>
        <v>7.1802498512790053E-2</v>
      </c>
      <c r="AC316" s="69">
        <f t="shared" si="189"/>
        <v>0.1511644303434905</v>
      </c>
      <c r="AD316" s="70">
        <f>_xlfn.PERCENTILE.EXC(AC316:$AC$5675,0.5)</f>
        <v>8.4888975391095606E-2</v>
      </c>
      <c r="AE316" s="70">
        <f>_xlfn.PERCENTILE.EXC($AC316:AC$5675,0.35)</f>
        <v>4.9244510624299999E-2</v>
      </c>
      <c r="AF316" s="71">
        <f t="shared" si="177"/>
        <v>1.9122526825834714E-2</v>
      </c>
      <c r="AG316" s="70">
        <f t="shared" si="178"/>
        <v>-0.19198182511420461</v>
      </c>
      <c r="AH316" s="70">
        <f t="shared" si="179"/>
        <v>-0.23906962545163321</v>
      </c>
      <c r="AI316" s="61" t="str">
        <f t="shared" si="168"/>
        <v>Short VOL</v>
      </c>
      <c r="AJ316" s="68" t="str">
        <f t="shared" si="131"/>
        <v>Short VOL</v>
      </c>
      <c r="AK316" s="72" t="str">
        <f t="shared" si="169"/>
        <v>00631L</v>
      </c>
      <c r="AL316" s="73">
        <f t="shared" si="161"/>
        <v>1</v>
      </c>
      <c r="AM316" s="72" t="str">
        <f t="shared" si="172"/>
        <v>00631L</v>
      </c>
      <c r="AN316" s="73">
        <f t="shared" si="162"/>
        <v>1</v>
      </c>
      <c r="AO316" s="74" t="str">
        <f t="shared" si="163"/>
        <v>00631L</v>
      </c>
      <c r="AP316" s="20">
        <f t="shared" si="164"/>
        <v>1</v>
      </c>
      <c r="AQ316" s="74" t="str">
        <f t="shared" si="176"/>
        <v>00631L</v>
      </c>
      <c r="AR316" s="20">
        <f t="shared" si="165"/>
        <v>1</v>
      </c>
      <c r="AS316" s="74" t="str">
        <f t="shared" si="170"/>
        <v>00631L</v>
      </c>
      <c r="AT316" s="20">
        <f t="shared" si="166"/>
        <v>1</v>
      </c>
      <c r="AU316" s="74" t="str">
        <f t="shared" si="190"/>
        <v>00631L</v>
      </c>
      <c r="AV316" s="20">
        <f t="shared" si="167"/>
        <v>1</v>
      </c>
      <c r="AW316" s="74" t="str">
        <f t="shared" si="191"/>
        <v>00631L</v>
      </c>
      <c r="AX316" s="20">
        <f t="shared" si="192"/>
        <v>1</v>
      </c>
      <c r="AY316" s="20">
        <f t="shared" si="159"/>
        <v>0</v>
      </c>
      <c r="AZ316" s="57">
        <v>45847</v>
      </c>
      <c r="BA316" s="75">
        <v>48.35</v>
      </c>
      <c r="BB316" s="90">
        <v>48.35</v>
      </c>
      <c r="BC316" s="76">
        <f t="shared" si="173"/>
        <v>44.856750000000012</v>
      </c>
      <c r="BD316" s="76">
        <f t="shared" si="174"/>
        <v>44.980499999999999</v>
      </c>
      <c r="BE316" s="77">
        <f t="shared" si="180"/>
        <v>7.7875682032246832E-2</v>
      </c>
      <c r="BF316" s="77">
        <f t="shared" si="171"/>
        <v>7.4910238881293056E-2</v>
      </c>
    </row>
    <row r="317" spans="1:58" ht="15.75" customHeight="1" x14ac:dyDescent="0.4">
      <c r="A317" s="57">
        <v>45845</v>
      </c>
      <c r="B317" s="11">
        <v>18.728999999999999</v>
      </c>
      <c r="C317" s="11">
        <v>20.239999999999998</v>
      </c>
      <c r="D317" s="11">
        <v>20.948</v>
      </c>
      <c r="E317" s="11">
        <v>21.276</v>
      </c>
      <c r="F317" s="11">
        <v>21.401</v>
      </c>
      <c r="G317" s="11">
        <v>21.375</v>
      </c>
      <c r="H317" s="87">
        <v>22.175000000000001</v>
      </c>
      <c r="I317" s="59">
        <f t="shared" si="193"/>
        <v>19.792296296296296</v>
      </c>
      <c r="J317" s="59">
        <f t="shared" si="194"/>
        <v>20.738222222222223</v>
      </c>
      <c r="K317" s="60">
        <v>8</v>
      </c>
      <c r="L317" s="61">
        <f t="shared" si="160"/>
        <v>3.7037037037037035E-2</v>
      </c>
      <c r="M317" s="11">
        <v>15.71</v>
      </c>
      <c r="N317" s="88">
        <v>17.79</v>
      </c>
      <c r="O317" s="11">
        <v>20.21</v>
      </c>
      <c r="P317" s="11">
        <v>21.61</v>
      </c>
      <c r="Q317" s="11">
        <v>22.68</v>
      </c>
      <c r="R317" s="63">
        <f t="shared" si="182"/>
        <v>8.32</v>
      </c>
      <c r="S317" s="64">
        <f t="shared" si="181"/>
        <v>8.6080586080586094E-2</v>
      </c>
      <c r="T317" s="65">
        <f t="shared" si="175"/>
        <v>0.88308038223721197</v>
      </c>
      <c r="U317" s="65">
        <f t="shared" si="175"/>
        <v>0.88025729836714495</v>
      </c>
      <c r="V317" s="65">
        <f t="shared" si="183"/>
        <v>0.82322998611753817</v>
      </c>
      <c r="W317" s="65">
        <f t="shared" si="184"/>
        <v>0.78439153439153442</v>
      </c>
      <c r="X317" s="61">
        <f t="shared" si="195"/>
        <v>8.0677024934593375E-2</v>
      </c>
      <c r="Y317" s="66">
        <f t="shared" si="185"/>
        <v>4.2254183117127322E-2</v>
      </c>
      <c r="Z317" s="61">
        <f t="shared" si="186"/>
        <v>4.7792631626222E-2</v>
      </c>
      <c r="AA317" s="67">
        <f t="shared" si="187"/>
        <v>19.792296296296296</v>
      </c>
      <c r="AB317" s="68">
        <f t="shared" si="188"/>
        <v>5.278246205733559E-2</v>
      </c>
      <c r="AC317" s="69">
        <f t="shared" si="189"/>
        <v>0.1125517873128891</v>
      </c>
      <c r="AD317" s="70">
        <f>_xlfn.PERCENTILE.EXC(AC317:$AC$5675,0.5)</f>
        <v>8.4875353379593843E-2</v>
      </c>
      <c r="AE317" s="70">
        <f>_xlfn.PERCENTILE.EXC($AC317:AC$5675,0.35)</f>
        <v>4.9231644849174618E-2</v>
      </c>
      <c r="AF317" s="71">
        <f t="shared" si="177"/>
        <v>1.9122526825834714E-2</v>
      </c>
      <c r="AG317" s="70">
        <f t="shared" si="178"/>
        <v>-0.19198182511420461</v>
      </c>
      <c r="AH317" s="70">
        <f t="shared" si="179"/>
        <v>-0.23906962545163321</v>
      </c>
      <c r="AI317" s="61" t="str">
        <f t="shared" si="168"/>
        <v>Short VOL</v>
      </c>
      <c r="AJ317" s="68" t="str">
        <f t="shared" si="131"/>
        <v>Short VOL</v>
      </c>
      <c r="AK317" s="72" t="str">
        <f t="shared" si="169"/>
        <v>00631L</v>
      </c>
      <c r="AL317" s="73">
        <f t="shared" si="161"/>
        <v>1</v>
      </c>
      <c r="AM317" s="72" t="str">
        <f t="shared" si="172"/>
        <v>00631L</v>
      </c>
      <c r="AN317" s="73">
        <f t="shared" si="162"/>
        <v>1</v>
      </c>
      <c r="AO317" s="74" t="str">
        <f t="shared" si="163"/>
        <v>00631L</v>
      </c>
      <c r="AP317" s="20">
        <f t="shared" si="164"/>
        <v>1</v>
      </c>
      <c r="AQ317" s="74" t="str">
        <f t="shared" si="176"/>
        <v>00631L</v>
      </c>
      <c r="AR317" s="20">
        <f t="shared" si="165"/>
        <v>1</v>
      </c>
      <c r="AS317" s="74" t="str">
        <f t="shared" si="170"/>
        <v>00631L</v>
      </c>
      <c r="AT317" s="20">
        <f t="shared" si="166"/>
        <v>1</v>
      </c>
      <c r="AU317" s="74" t="str">
        <f t="shared" si="190"/>
        <v>00631L</v>
      </c>
      <c r="AV317" s="20">
        <f t="shared" si="167"/>
        <v>1</v>
      </c>
      <c r="AW317" s="74" t="str">
        <f t="shared" si="191"/>
        <v>00631L</v>
      </c>
      <c r="AX317" s="20">
        <f t="shared" si="192"/>
        <v>1</v>
      </c>
      <c r="AY317" s="20">
        <f t="shared" si="159"/>
        <v>0</v>
      </c>
      <c r="AZ317" s="57">
        <v>45846</v>
      </c>
      <c r="BA317" s="75">
        <v>48.45</v>
      </c>
      <c r="BB317" s="90">
        <v>48.57</v>
      </c>
      <c r="BC317" s="76">
        <f t="shared" si="173"/>
        <v>44.736541666666675</v>
      </c>
      <c r="BD317" s="76">
        <f t="shared" si="174"/>
        <v>44.85841666666667</v>
      </c>
      <c r="BE317" s="77">
        <f t="shared" si="180"/>
        <v>8.5689644092217493E-2</v>
      </c>
      <c r="BF317" s="77">
        <f t="shared" si="171"/>
        <v>8.0064870769327917E-2</v>
      </c>
    </row>
    <row r="318" spans="1:58" ht="15.75" customHeight="1" x14ac:dyDescent="0.4">
      <c r="A318" s="57">
        <v>45841</v>
      </c>
      <c r="B318" s="11">
        <v>18.321000000000002</v>
      </c>
      <c r="C318" s="11">
        <v>20.077000000000002</v>
      </c>
      <c r="D318" s="11">
        <v>20.751999999999999</v>
      </c>
      <c r="E318" s="11">
        <v>21.148</v>
      </c>
      <c r="F318" s="11">
        <v>21.3</v>
      </c>
      <c r="G318" s="11">
        <v>21.274999999999999</v>
      </c>
      <c r="H318" s="87">
        <v>22.074999999999999</v>
      </c>
      <c r="I318" s="59">
        <f t="shared" si="193"/>
        <v>19.296555555555557</v>
      </c>
      <c r="J318" s="59">
        <f t="shared" si="194"/>
        <v>20.452000000000002</v>
      </c>
      <c r="K318" s="60">
        <v>12</v>
      </c>
      <c r="L318" s="61">
        <f t="shared" si="160"/>
        <v>3.7037037037037035E-2</v>
      </c>
      <c r="M318" s="11">
        <v>12.85</v>
      </c>
      <c r="N318" s="88">
        <v>16.38</v>
      </c>
      <c r="O318" s="11">
        <v>19.21</v>
      </c>
      <c r="P318" s="11">
        <v>21.02</v>
      </c>
      <c r="Q318" s="11">
        <v>22.31</v>
      </c>
      <c r="R318" s="63">
        <f t="shared" si="182"/>
        <v>11.000000000000007</v>
      </c>
      <c r="S318" s="64">
        <f t="shared" si="181"/>
        <v>-1.5625000000000094E-2</v>
      </c>
      <c r="T318" s="65">
        <f t="shared" si="175"/>
        <v>0.78449328449328448</v>
      </c>
      <c r="U318" s="65">
        <f t="shared" si="175"/>
        <v>0.85268089536699632</v>
      </c>
      <c r="V318" s="65">
        <f t="shared" si="183"/>
        <v>0.77925784966698375</v>
      </c>
      <c r="W318" s="65">
        <f t="shared" si="184"/>
        <v>0.73419991035410126</v>
      </c>
      <c r="X318" s="61">
        <f t="shared" si="195"/>
        <v>9.5846296599530603E-2</v>
      </c>
      <c r="Y318" s="66">
        <f t="shared" si="185"/>
        <v>4.3833932286741047E-2</v>
      </c>
      <c r="Z318" s="61">
        <f t="shared" si="186"/>
        <v>5.9878274188254692E-2</v>
      </c>
      <c r="AA318" s="67">
        <f t="shared" si="187"/>
        <v>19.296555555555557</v>
      </c>
      <c r="AB318" s="68">
        <f t="shared" si="188"/>
        <v>0.11849816849816866</v>
      </c>
      <c r="AC318" s="69">
        <f t="shared" si="189"/>
        <v>0.17805589472256153</v>
      </c>
      <c r="AD318" s="70">
        <f>_xlfn.PERCENTILE.EXC(AC318:$AC$5675,0.5)</f>
        <v>8.4872566391684168E-2</v>
      </c>
      <c r="AE318" s="70">
        <f>_xlfn.PERCENTILE.EXC($AC318:AC$5675,0.35)</f>
        <v>4.919974702939247E-2</v>
      </c>
      <c r="AF318" s="71">
        <f t="shared" si="177"/>
        <v>1.9122526825834714E-2</v>
      </c>
      <c r="AG318" s="70">
        <f t="shared" si="178"/>
        <v>-0.19198182511420461</v>
      </c>
      <c r="AH318" s="70">
        <f t="shared" si="179"/>
        <v>-0.23906962545163321</v>
      </c>
      <c r="AI318" s="61" t="str">
        <f t="shared" si="168"/>
        <v>Short VOL</v>
      </c>
      <c r="AJ318" s="68" t="str">
        <f t="shared" si="131"/>
        <v>Short VOL</v>
      </c>
      <c r="AK318" s="72" t="str">
        <f t="shared" si="169"/>
        <v>00631L</v>
      </c>
      <c r="AL318" s="73">
        <f t="shared" si="161"/>
        <v>1</v>
      </c>
      <c r="AM318" s="72" t="str">
        <f t="shared" si="172"/>
        <v>00631L</v>
      </c>
      <c r="AN318" s="73">
        <f t="shared" si="162"/>
        <v>1</v>
      </c>
      <c r="AO318" s="74" t="str">
        <f t="shared" si="163"/>
        <v>00631L</v>
      </c>
      <c r="AP318" s="20">
        <f t="shared" si="164"/>
        <v>1</v>
      </c>
      <c r="AQ318" s="74" t="str">
        <f t="shared" si="176"/>
        <v>00631L</v>
      </c>
      <c r="AR318" s="20">
        <f t="shared" si="165"/>
        <v>1</v>
      </c>
      <c r="AS318" s="74" t="str">
        <f t="shared" si="170"/>
        <v>00631L</v>
      </c>
      <c r="AT318" s="20">
        <f t="shared" si="166"/>
        <v>1</v>
      </c>
      <c r="AU318" s="74" t="str">
        <f t="shared" si="190"/>
        <v>00631L</v>
      </c>
      <c r="AV318" s="20">
        <f t="shared" si="167"/>
        <v>1</v>
      </c>
      <c r="AW318" s="74" t="str">
        <f t="shared" si="191"/>
        <v>00631L</v>
      </c>
      <c r="AX318" s="20">
        <f t="shared" si="192"/>
        <v>1</v>
      </c>
      <c r="AY318" s="20">
        <f t="shared" si="159"/>
        <v>0</v>
      </c>
      <c r="AZ318" s="57">
        <v>45845</v>
      </c>
      <c r="BA318" s="75">
        <v>48.82</v>
      </c>
      <c r="BB318" s="90">
        <v>48.86</v>
      </c>
      <c r="BC318" s="76">
        <f t="shared" si="173"/>
        <v>44.597041666666669</v>
      </c>
      <c r="BD318" s="76">
        <f t="shared" si="174"/>
        <v>44.740708333333345</v>
      </c>
      <c r="BE318" s="77">
        <f t="shared" si="180"/>
        <v>9.5588365820229032E-2</v>
      </c>
      <c r="BF318" s="77">
        <f t="shared" si="171"/>
        <v>9.117628706891627E-2</v>
      </c>
    </row>
    <row r="319" spans="1:58" ht="15.75" customHeight="1" x14ac:dyDescent="0.4">
      <c r="A319" s="57">
        <v>45840</v>
      </c>
      <c r="B319" s="11">
        <v>18.559000000000001</v>
      </c>
      <c r="C319" s="11">
        <v>20.183</v>
      </c>
      <c r="D319" s="11">
        <v>20.792999999999999</v>
      </c>
      <c r="E319" s="11">
        <v>21.149000000000001</v>
      </c>
      <c r="F319" s="11">
        <v>21.324999999999999</v>
      </c>
      <c r="G319" s="11">
        <v>21.315999999999999</v>
      </c>
      <c r="H319" s="87">
        <v>22.074999999999999</v>
      </c>
      <c r="I319" s="59">
        <f t="shared" si="193"/>
        <v>19.401074074074074</v>
      </c>
      <c r="J319" s="59">
        <f t="shared" si="194"/>
        <v>20.499296296296297</v>
      </c>
      <c r="K319" s="60">
        <v>13</v>
      </c>
      <c r="L319" s="61">
        <f t="shared" si="160"/>
        <v>3.7037037037037035E-2</v>
      </c>
      <c r="M319" s="11">
        <v>13.07</v>
      </c>
      <c r="N319" s="88">
        <v>16.64</v>
      </c>
      <c r="O319" s="11">
        <v>19.350000000000001</v>
      </c>
      <c r="P319" s="11">
        <v>21.16</v>
      </c>
      <c r="Q319" s="11">
        <v>22.3</v>
      </c>
      <c r="R319" s="63">
        <f t="shared" si="182"/>
        <v>10.800000000000004</v>
      </c>
      <c r="S319" s="64">
        <f t="shared" si="181"/>
        <v>-1.1289364230540567E-2</v>
      </c>
      <c r="T319" s="65">
        <f t="shared" si="175"/>
        <v>0.78545673076923073</v>
      </c>
      <c r="U319" s="65">
        <f t="shared" si="175"/>
        <v>0.85994832041343661</v>
      </c>
      <c r="V319" s="65">
        <f t="shared" si="183"/>
        <v>0.78638941398865791</v>
      </c>
      <c r="W319" s="65">
        <f t="shared" si="184"/>
        <v>0.74618834080717489</v>
      </c>
      <c r="X319" s="61">
        <f t="shared" si="195"/>
        <v>8.7504714693679542E-2</v>
      </c>
      <c r="Y319" s="66">
        <f t="shared" si="185"/>
        <v>4.3784576102888946E-2</v>
      </c>
      <c r="Z319" s="61">
        <f t="shared" si="186"/>
        <v>5.6606258912736809E-2</v>
      </c>
      <c r="AA319" s="67">
        <f t="shared" si="187"/>
        <v>19.401074074074074</v>
      </c>
      <c r="AB319" s="68">
        <f t="shared" si="188"/>
        <v>0.11532451923076925</v>
      </c>
      <c r="AC319" s="69">
        <f t="shared" si="189"/>
        <v>0.16592993233618231</v>
      </c>
      <c r="AD319" s="70">
        <f>_xlfn.PERCENTILE.EXC(AC319:$AC$5675,0.5)</f>
        <v>8.4869779403774478E-2</v>
      </c>
      <c r="AE319" s="70">
        <f>_xlfn.PERCENTILE.EXC($AC319:AC$5675,0.35)</f>
        <v>4.9167849209610329E-2</v>
      </c>
      <c r="AF319" s="71">
        <f t="shared" si="177"/>
        <v>1.9122526825834714E-2</v>
      </c>
      <c r="AG319" s="70">
        <f t="shared" si="178"/>
        <v>-0.19198182511420461</v>
      </c>
      <c r="AH319" s="70">
        <f t="shared" si="179"/>
        <v>-0.23906962545163321</v>
      </c>
      <c r="AI319" s="61" t="str">
        <f t="shared" si="168"/>
        <v>Short VOL</v>
      </c>
      <c r="AJ319" s="68" t="str">
        <f t="shared" si="131"/>
        <v>Short VOL</v>
      </c>
      <c r="AK319" s="72" t="str">
        <f t="shared" si="169"/>
        <v>00631L</v>
      </c>
      <c r="AL319" s="73">
        <f t="shared" si="161"/>
        <v>1</v>
      </c>
      <c r="AM319" s="72" t="str">
        <f t="shared" si="172"/>
        <v>00631L</v>
      </c>
      <c r="AN319" s="73">
        <f t="shared" si="162"/>
        <v>1</v>
      </c>
      <c r="AO319" s="74" t="str">
        <f t="shared" si="163"/>
        <v>00631L</v>
      </c>
      <c r="AP319" s="20">
        <f t="shared" si="164"/>
        <v>1</v>
      </c>
      <c r="AQ319" s="74" t="str">
        <f t="shared" si="176"/>
        <v>00631L</v>
      </c>
      <c r="AR319" s="20">
        <f t="shared" si="165"/>
        <v>1</v>
      </c>
      <c r="AS319" s="74" t="str">
        <f t="shared" si="170"/>
        <v>00631L</v>
      </c>
      <c r="AT319" s="20">
        <f t="shared" si="166"/>
        <v>1</v>
      </c>
      <c r="AU319" s="74" t="str">
        <f t="shared" si="190"/>
        <v>00631L</v>
      </c>
      <c r="AV319" s="20">
        <f t="shared" si="167"/>
        <v>1</v>
      </c>
      <c r="AW319" s="74" t="str">
        <f t="shared" si="191"/>
        <v>00631L</v>
      </c>
      <c r="AX319" s="20">
        <f t="shared" si="192"/>
        <v>1</v>
      </c>
      <c r="AY319" s="20">
        <f t="shared" si="159"/>
        <v>0</v>
      </c>
      <c r="AZ319" s="57">
        <v>45841</v>
      </c>
      <c r="BA319" s="75">
        <v>49.4</v>
      </c>
      <c r="BB319" s="90">
        <v>49.32</v>
      </c>
      <c r="BC319" s="76">
        <f t="shared" si="173"/>
        <v>44.391875000000006</v>
      </c>
      <c r="BD319" s="76">
        <f t="shared" si="174"/>
        <v>44.60604166666667</v>
      </c>
      <c r="BE319" s="77">
        <f t="shared" si="180"/>
        <v>0.11101412139045701</v>
      </c>
      <c r="BF319" s="77">
        <f t="shared" si="171"/>
        <v>0.1074732963116916</v>
      </c>
    </row>
    <row r="320" spans="1:58" ht="15.75" customHeight="1" x14ac:dyDescent="0.4">
      <c r="A320" s="57">
        <v>45839</v>
      </c>
      <c r="B320" s="11">
        <v>18.68</v>
      </c>
      <c r="C320" s="11">
        <v>20.149999999999999</v>
      </c>
      <c r="D320" s="11">
        <v>20.78</v>
      </c>
      <c r="E320" s="11">
        <v>21.16</v>
      </c>
      <c r="F320" s="11">
        <v>21.35</v>
      </c>
      <c r="G320" s="11">
        <v>21.35</v>
      </c>
      <c r="H320" s="87">
        <v>22.07</v>
      </c>
      <c r="I320" s="59">
        <f t="shared" si="193"/>
        <v>19.387777777777778</v>
      </c>
      <c r="J320" s="59">
        <f t="shared" si="194"/>
        <v>20.453333333333333</v>
      </c>
      <c r="K320" s="60">
        <v>14</v>
      </c>
      <c r="L320" s="61">
        <f t="shared" si="160"/>
        <v>3.7037037037037035E-2</v>
      </c>
      <c r="M320" s="11">
        <v>13.79</v>
      </c>
      <c r="N320" s="88">
        <v>16.829999999999998</v>
      </c>
      <c r="O320" s="11">
        <v>19.510000000000002</v>
      </c>
      <c r="P320" s="11">
        <v>21.32</v>
      </c>
      <c r="Q320" s="11">
        <v>22.56</v>
      </c>
      <c r="R320" s="63">
        <f t="shared" si="182"/>
        <v>10.210000000000001</v>
      </c>
      <c r="S320" s="64">
        <f t="shared" si="181"/>
        <v>5.9772863120142183E-3</v>
      </c>
      <c r="T320" s="65">
        <f t="shared" si="175"/>
        <v>0.81937017231134879</v>
      </c>
      <c r="U320" s="65">
        <f t="shared" si="175"/>
        <v>0.8626345463864683</v>
      </c>
      <c r="V320" s="65">
        <f t="shared" si="183"/>
        <v>0.78939962476547831</v>
      </c>
      <c r="W320" s="65">
        <f t="shared" si="184"/>
        <v>0.74601063829787229</v>
      </c>
      <c r="X320" s="61">
        <f t="shared" si="195"/>
        <v>7.8693790149892875E-2</v>
      </c>
      <c r="Y320" s="66">
        <f t="shared" si="185"/>
        <v>4.3005671077504734E-2</v>
      </c>
      <c r="Z320" s="61">
        <f t="shared" si="186"/>
        <v>5.4960169637228475E-2</v>
      </c>
      <c r="AA320" s="67">
        <f t="shared" si="187"/>
        <v>19.387777777777778</v>
      </c>
      <c r="AB320" s="68">
        <f t="shared" si="188"/>
        <v>0.1099227569815806</v>
      </c>
      <c r="AC320" s="69">
        <f t="shared" si="189"/>
        <v>0.15197728923219131</v>
      </c>
      <c r="AD320" s="70">
        <f>_xlfn.PERCENTILE.EXC(AC320:$AC$5675,0.5)</f>
        <v>8.4828642358070805E-2</v>
      </c>
      <c r="AE320" s="70">
        <f>_xlfn.PERCENTILE.EXC($AC320:AC$5675,0.35)</f>
        <v>4.9138839953021478E-2</v>
      </c>
      <c r="AF320" s="71">
        <f t="shared" si="177"/>
        <v>1.9122526825834714E-2</v>
      </c>
      <c r="AG320" s="70">
        <f t="shared" si="178"/>
        <v>-0.19198182511420461</v>
      </c>
      <c r="AH320" s="70">
        <f t="shared" si="179"/>
        <v>-0.23906962545163321</v>
      </c>
      <c r="AI320" s="61" t="str">
        <f t="shared" si="168"/>
        <v>Short VOL</v>
      </c>
      <c r="AJ320" s="68" t="str">
        <f t="shared" si="131"/>
        <v>Short VOL</v>
      </c>
      <c r="AK320" s="72" t="str">
        <f t="shared" si="169"/>
        <v>00631L</v>
      </c>
      <c r="AL320" s="73">
        <f t="shared" si="161"/>
        <v>1</v>
      </c>
      <c r="AM320" s="72" t="str">
        <f t="shared" si="172"/>
        <v>00631L</v>
      </c>
      <c r="AN320" s="73">
        <f t="shared" si="162"/>
        <v>1</v>
      </c>
      <c r="AO320" s="74" t="str">
        <f t="shared" si="163"/>
        <v>00631L</v>
      </c>
      <c r="AP320" s="20">
        <f t="shared" si="164"/>
        <v>1</v>
      </c>
      <c r="AQ320" s="74" t="str">
        <f t="shared" si="176"/>
        <v>00631L</v>
      </c>
      <c r="AR320" s="20">
        <f t="shared" si="165"/>
        <v>1</v>
      </c>
      <c r="AS320" s="74" t="str">
        <f t="shared" si="170"/>
        <v>00631L</v>
      </c>
      <c r="AT320" s="20">
        <f t="shared" si="166"/>
        <v>1</v>
      </c>
      <c r="AU320" s="74" t="str">
        <f t="shared" si="190"/>
        <v>00631L</v>
      </c>
      <c r="AV320" s="20">
        <f t="shared" si="167"/>
        <v>1</v>
      </c>
      <c r="AW320" s="74" t="str">
        <f t="shared" si="191"/>
        <v>00631L</v>
      </c>
      <c r="AX320" s="20">
        <f t="shared" si="192"/>
        <v>1</v>
      </c>
      <c r="AY320" s="20">
        <f t="shared" si="159"/>
        <v>0</v>
      </c>
      <c r="AZ320" s="57">
        <v>45840</v>
      </c>
      <c r="BA320" s="75">
        <v>49.35</v>
      </c>
      <c r="BB320" s="90">
        <v>48.65</v>
      </c>
      <c r="BC320" s="76">
        <f t="shared" si="173"/>
        <v>44.208416666666679</v>
      </c>
      <c r="BD320" s="76">
        <f t="shared" si="174"/>
        <v>44.392375000000008</v>
      </c>
      <c r="BE320" s="77">
        <f t="shared" si="180"/>
        <v>0.10046917913444051</v>
      </c>
      <c r="BF320" s="77">
        <f t="shared" si="171"/>
        <v>0.11167739955341412</v>
      </c>
    </row>
    <row r="321" spans="1:58" ht="15.75" customHeight="1" x14ac:dyDescent="0.4">
      <c r="A321" s="57">
        <v>45838</v>
      </c>
      <c r="B321" s="11">
        <v>18.713000000000001</v>
      </c>
      <c r="C321" s="11">
        <v>20.097999999999999</v>
      </c>
      <c r="D321" s="11">
        <v>20.701000000000001</v>
      </c>
      <c r="E321" s="11">
        <v>21.106999999999999</v>
      </c>
      <c r="F321" s="11">
        <v>21.3</v>
      </c>
      <c r="G321" s="11">
        <v>21.263999999999999</v>
      </c>
      <c r="H321" s="87">
        <v>21.975000000000001</v>
      </c>
      <c r="I321" s="59">
        <f t="shared" si="193"/>
        <v>19.328555555555557</v>
      </c>
      <c r="J321" s="59">
        <f t="shared" si="194"/>
        <v>20.366</v>
      </c>
      <c r="K321" s="60">
        <v>15</v>
      </c>
      <c r="L321" s="61">
        <f t="shared" si="160"/>
        <v>3.7037037037037035E-2</v>
      </c>
      <c r="M321" s="11">
        <v>13.77</v>
      </c>
      <c r="N321" s="88">
        <v>16.73</v>
      </c>
      <c r="O321" s="11">
        <v>19.440000000000001</v>
      </c>
      <c r="P321" s="11">
        <v>21.27</v>
      </c>
      <c r="Q321" s="11">
        <v>22.48</v>
      </c>
      <c r="R321" s="63">
        <f t="shared" si="182"/>
        <v>10.210000000000001</v>
      </c>
      <c r="S321" s="64">
        <f t="shared" si="181"/>
        <v>2.5122549019607851E-2</v>
      </c>
      <c r="T321" s="65">
        <f t="shared" si="175"/>
        <v>0.82307232516437534</v>
      </c>
      <c r="U321" s="65">
        <f t="shared" si="175"/>
        <v>0.86059670781893005</v>
      </c>
      <c r="V321" s="65">
        <f t="shared" si="183"/>
        <v>0.78655383168782322</v>
      </c>
      <c r="W321" s="65">
        <f t="shared" si="184"/>
        <v>0.74421708185053381</v>
      </c>
      <c r="X321" s="61">
        <f t="shared" si="195"/>
        <v>7.4012718431037142E-2</v>
      </c>
      <c r="Y321" s="66">
        <f t="shared" si="185"/>
        <v>4.1123797792201738E-2</v>
      </c>
      <c r="Z321" s="61">
        <f t="shared" si="186"/>
        <v>5.3674183850031816E-2</v>
      </c>
      <c r="AA321" s="67">
        <f t="shared" si="187"/>
        <v>19.328555555555557</v>
      </c>
      <c r="AB321" s="68">
        <f t="shared" si="188"/>
        <v>0.11852958756724451</v>
      </c>
      <c r="AC321" s="69">
        <f t="shared" si="189"/>
        <v>0.1553231055323106</v>
      </c>
      <c r="AD321" s="70">
        <f>_xlfn.PERCENTILE.EXC(AC321:$AC$5675,0.5)</f>
        <v>8.4787505312367145E-2</v>
      </c>
      <c r="AE321" s="70">
        <f>_xlfn.PERCENTILE.EXC($AC321:AC$5675,0.35)</f>
        <v>4.9127162075592493E-2</v>
      </c>
      <c r="AF321" s="71">
        <f t="shared" si="177"/>
        <v>1.9122526825834714E-2</v>
      </c>
      <c r="AG321" s="70">
        <f t="shared" si="178"/>
        <v>-0.19198182511420461</v>
      </c>
      <c r="AH321" s="70">
        <f t="shared" si="179"/>
        <v>-0.23906962545163321</v>
      </c>
      <c r="AI321" s="61" t="str">
        <f t="shared" si="168"/>
        <v>Short VOL</v>
      </c>
      <c r="AJ321" s="68" t="str">
        <f t="shared" si="131"/>
        <v>Short VOL</v>
      </c>
      <c r="AK321" s="72" t="str">
        <f t="shared" si="169"/>
        <v>00631L</v>
      </c>
      <c r="AL321" s="73">
        <f t="shared" si="161"/>
        <v>1</v>
      </c>
      <c r="AM321" s="72" t="str">
        <f t="shared" si="172"/>
        <v>00631L</v>
      </c>
      <c r="AN321" s="73">
        <f t="shared" si="162"/>
        <v>1</v>
      </c>
      <c r="AO321" s="74" t="str">
        <f t="shared" si="163"/>
        <v>00631L</v>
      </c>
      <c r="AP321" s="20">
        <f t="shared" si="164"/>
        <v>1</v>
      </c>
      <c r="AQ321" s="74" t="str">
        <f t="shared" si="176"/>
        <v>00631L</v>
      </c>
      <c r="AR321" s="20">
        <f t="shared" si="165"/>
        <v>1</v>
      </c>
      <c r="AS321" s="74" t="str">
        <f t="shared" si="170"/>
        <v>00631L</v>
      </c>
      <c r="AT321" s="20">
        <f t="shared" si="166"/>
        <v>1</v>
      </c>
      <c r="AU321" s="74" t="str">
        <f t="shared" si="190"/>
        <v>00631L</v>
      </c>
      <c r="AV321" s="20">
        <f t="shared" si="167"/>
        <v>1</v>
      </c>
      <c r="AW321" s="74" t="str">
        <f t="shared" si="191"/>
        <v>00631L</v>
      </c>
      <c r="AX321" s="20">
        <f t="shared" si="192"/>
        <v>1</v>
      </c>
      <c r="AY321" s="20">
        <f t="shared" si="159"/>
        <v>0</v>
      </c>
      <c r="AZ321" s="57">
        <v>45839</v>
      </c>
      <c r="BA321" s="75">
        <v>48.57</v>
      </c>
      <c r="BB321" s="90">
        <v>48.64</v>
      </c>
      <c r="BC321" s="76">
        <f t="shared" si="173"/>
        <v>44.057583333333341</v>
      </c>
      <c r="BD321" s="76">
        <f t="shared" si="174"/>
        <v>44.207083333333344</v>
      </c>
      <c r="BE321" s="77">
        <f t="shared" si="180"/>
        <v>0.10400971455916577</v>
      </c>
      <c r="BF321" s="77">
        <f t="shared" si="171"/>
        <v>9.8692705731547287E-2</v>
      </c>
    </row>
    <row r="322" spans="1:58" ht="15.75" customHeight="1" x14ac:dyDescent="0.4">
      <c r="A322" s="57">
        <v>45835</v>
      </c>
      <c r="B322" s="11">
        <v>18.852</v>
      </c>
      <c r="C322" s="11">
        <v>20.195</v>
      </c>
      <c r="D322" s="11">
        <v>20.742999999999999</v>
      </c>
      <c r="E322" s="11">
        <v>21.05</v>
      </c>
      <c r="F322" s="11">
        <v>21.225000000000001</v>
      </c>
      <c r="G322" s="11">
        <v>21.193999999999999</v>
      </c>
      <c r="H322" s="87">
        <v>21.9</v>
      </c>
      <c r="I322" s="59">
        <f t="shared" si="193"/>
        <v>19.299666666666667</v>
      </c>
      <c r="J322" s="59">
        <f t="shared" si="194"/>
        <v>20.377666666666666</v>
      </c>
      <c r="K322" s="60">
        <v>18</v>
      </c>
      <c r="L322" s="61">
        <f t="shared" si="160"/>
        <v>3.7037037037037035E-2</v>
      </c>
      <c r="M322" s="11">
        <v>12.81</v>
      </c>
      <c r="N322" s="88">
        <v>16.32</v>
      </c>
      <c r="O322" s="11">
        <v>19.45</v>
      </c>
      <c r="P322" s="11">
        <v>21.31</v>
      </c>
      <c r="Q322" s="11">
        <v>22.72</v>
      </c>
      <c r="R322" s="63">
        <f t="shared" si="182"/>
        <v>11.629999999999995</v>
      </c>
      <c r="S322" s="64">
        <f t="shared" si="181"/>
        <v>-1.6274864376130172E-2</v>
      </c>
      <c r="T322" s="65">
        <f t="shared" si="175"/>
        <v>0.78492647058823528</v>
      </c>
      <c r="U322" s="65">
        <f t="shared" si="175"/>
        <v>0.83907455012853471</v>
      </c>
      <c r="V322" s="65">
        <f t="shared" si="183"/>
        <v>0.76583763491318635</v>
      </c>
      <c r="W322" s="65">
        <f t="shared" si="184"/>
        <v>0.71830985915492962</v>
      </c>
      <c r="X322" s="61">
        <f t="shared" si="195"/>
        <v>7.1239125822193924E-2</v>
      </c>
      <c r="Y322" s="66">
        <f t="shared" si="185"/>
        <v>4.0380047505938141E-2</v>
      </c>
      <c r="Z322" s="61">
        <f t="shared" si="186"/>
        <v>5.5855886975595403E-2</v>
      </c>
      <c r="AA322" s="67">
        <f t="shared" si="187"/>
        <v>19.299666666666667</v>
      </c>
      <c r="AB322" s="68">
        <f t="shared" si="188"/>
        <v>0.15514705882352942</v>
      </c>
      <c r="AC322" s="69">
        <f t="shared" si="189"/>
        <v>0.18257761437908496</v>
      </c>
      <c r="AD322" s="70">
        <f>_xlfn.PERCENTILE.EXC(AC322:$AC$5675,0.5)</f>
        <v>8.478430164853934E-2</v>
      </c>
      <c r="AE322" s="70">
        <f>_xlfn.PERCENTILE.EXC($AC322:AC$5675,0.35)</f>
        <v>4.9115484198163493E-2</v>
      </c>
      <c r="AF322" s="71">
        <f t="shared" si="177"/>
        <v>1.9122526825834714E-2</v>
      </c>
      <c r="AG322" s="70">
        <f t="shared" si="178"/>
        <v>-0.19198182511420461</v>
      </c>
      <c r="AH322" s="70">
        <f t="shared" si="179"/>
        <v>-0.23906962545163321</v>
      </c>
      <c r="AI322" s="61" t="str">
        <f t="shared" si="168"/>
        <v>Short VOL</v>
      </c>
      <c r="AJ322" s="68" t="str">
        <f t="shared" si="131"/>
        <v>Short VOL</v>
      </c>
      <c r="AK322" s="72" t="str">
        <f t="shared" si="169"/>
        <v>00631L</v>
      </c>
      <c r="AL322" s="73">
        <f t="shared" si="161"/>
        <v>1</v>
      </c>
      <c r="AM322" s="72" t="str">
        <f t="shared" si="172"/>
        <v>00631L</v>
      </c>
      <c r="AN322" s="73">
        <f t="shared" si="162"/>
        <v>1</v>
      </c>
      <c r="AO322" s="74" t="str">
        <f t="shared" si="163"/>
        <v>00631L</v>
      </c>
      <c r="AP322" s="20">
        <f t="shared" si="164"/>
        <v>1</v>
      </c>
      <c r="AQ322" s="74" t="str">
        <f t="shared" si="176"/>
        <v>00631L</v>
      </c>
      <c r="AR322" s="20">
        <f t="shared" si="165"/>
        <v>1</v>
      </c>
      <c r="AS322" s="74" t="str">
        <f t="shared" si="170"/>
        <v>00631L</v>
      </c>
      <c r="AT322" s="20">
        <f t="shared" si="166"/>
        <v>1</v>
      </c>
      <c r="AU322" s="74" t="str">
        <f t="shared" si="190"/>
        <v>00631L</v>
      </c>
      <c r="AV322" s="20">
        <f t="shared" si="167"/>
        <v>1</v>
      </c>
      <c r="AW322" s="74" t="str">
        <f t="shared" si="191"/>
        <v>00631L</v>
      </c>
      <c r="AX322" s="20">
        <f t="shared" si="192"/>
        <v>1</v>
      </c>
      <c r="AY322" s="20">
        <f t="shared" si="159"/>
        <v>0</v>
      </c>
      <c r="AZ322" s="57">
        <v>45838</v>
      </c>
      <c r="BA322" s="75">
        <v>48.38</v>
      </c>
      <c r="BB322" s="90">
        <v>48.36</v>
      </c>
      <c r="BC322" s="76">
        <f t="shared" si="173"/>
        <v>43.980250000000019</v>
      </c>
      <c r="BD322" s="76">
        <f t="shared" si="174"/>
        <v>44.053250000000013</v>
      </c>
      <c r="BE322" s="77">
        <f t="shared" si="180"/>
        <v>9.9584472575757935E-2</v>
      </c>
      <c r="BF322" s="77">
        <f t="shared" si="171"/>
        <v>9.8216363151413091E-2</v>
      </c>
    </row>
    <row r="323" spans="1:58" ht="15.75" customHeight="1" x14ac:dyDescent="0.4">
      <c r="A323" s="57">
        <v>45834</v>
      </c>
      <c r="B323" s="11">
        <v>18.911000000000001</v>
      </c>
      <c r="C323" s="11">
        <v>20.122</v>
      </c>
      <c r="D323" s="11">
        <v>20.684000000000001</v>
      </c>
      <c r="E323" s="11">
        <v>21.001000000000001</v>
      </c>
      <c r="F323" s="11">
        <v>21.187999999999999</v>
      </c>
      <c r="G323" s="11">
        <v>21.082000000000001</v>
      </c>
      <c r="H323" s="87">
        <v>21.774999999999999</v>
      </c>
      <c r="I323" s="59">
        <f t="shared" si="193"/>
        <v>19.269814814814815</v>
      </c>
      <c r="J323" s="59">
        <f t="shared" si="194"/>
        <v>20.288518518518519</v>
      </c>
      <c r="K323" s="60">
        <v>19</v>
      </c>
      <c r="L323" s="61">
        <f t="shared" si="160"/>
        <v>3.7037037037037035E-2</v>
      </c>
      <c r="M323" s="11">
        <v>13.49</v>
      </c>
      <c r="N323" s="88">
        <v>16.59</v>
      </c>
      <c r="O323" s="11">
        <v>19.45</v>
      </c>
      <c r="P323" s="11">
        <v>21.26</v>
      </c>
      <c r="Q323" s="11">
        <v>22.53</v>
      </c>
      <c r="R323" s="63">
        <f t="shared" si="182"/>
        <v>10.630000000000003</v>
      </c>
      <c r="S323" s="64">
        <f t="shared" si="181"/>
        <v>-1.0143198090692225E-2</v>
      </c>
      <c r="T323" s="65">
        <f t="shared" si="175"/>
        <v>0.81314044605183844</v>
      </c>
      <c r="U323" s="65">
        <f t="shared" si="175"/>
        <v>0.85295629820051422</v>
      </c>
      <c r="V323" s="65">
        <f t="shared" si="183"/>
        <v>0.7803386641580432</v>
      </c>
      <c r="W323" s="65">
        <f t="shared" si="184"/>
        <v>0.73635153129161113</v>
      </c>
      <c r="X323" s="61">
        <f t="shared" si="195"/>
        <v>6.403680397652152E-2</v>
      </c>
      <c r="Y323" s="66">
        <f t="shared" si="185"/>
        <v>3.6855387838674224E-2</v>
      </c>
      <c r="Z323" s="61">
        <f t="shared" si="186"/>
        <v>5.2865256542087506E-2</v>
      </c>
      <c r="AA323" s="67">
        <f t="shared" si="187"/>
        <v>19.269814814814815</v>
      </c>
      <c r="AB323" s="68">
        <f t="shared" si="188"/>
        <v>0.13990355635925267</v>
      </c>
      <c r="AC323" s="69">
        <f t="shared" si="189"/>
        <v>0.16153193579353919</v>
      </c>
      <c r="AD323" s="70">
        <f>_xlfn.PERCENTILE.EXC(AC323:$AC$5675,0.5)</f>
        <v>8.478109798471152E-2</v>
      </c>
      <c r="AE323" s="70">
        <f>_xlfn.PERCENTILE.EXC($AC323:AC$5675,0.35)</f>
        <v>4.9091974944247593E-2</v>
      </c>
      <c r="AF323" s="71">
        <f t="shared" si="177"/>
        <v>1.9122526825834714E-2</v>
      </c>
      <c r="AG323" s="70">
        <f t="shared" si="178"/>
        <v>-0.19198182511420461</v>
      </c>
      <c r="AH323" s="70">
        <f t="shared" si="179"/>
        <v>-0.23906962545163321</v>
      </c>
      <c r="AI323" s="61" t="str">
        <f t="shared" si="168"/>
        <v>Short VOL</v>
      </c>
      <c r="AJ323" s="68" t="str">
        <f t="shared" si="131"/>
        <v>Short VOL</v>
      </c>
      <c r="AK323" s="72" t="str">
        <f t="shared" si="169"/>
        <v>00631L</v>
      </c>
      <c r="AL323" s="73">
        <f t="shared" si="161"/>
        <v>1</v>
      </c>
      <c r="AM323" s="72" t="str">
        <f t="shared" si="172"/>
        <v>00631L</v>
      </c>
      <c r="AN323" s="73">
        <f t="shared" si="162"/>
        <v>1</v>
      </c>
      <c r="AO323" s="74" t="str">
        <f t="shared" si="163"/>
        <v>00631L</v>
      </c>
      <c r="AP323" s="20">
        <f t="shared" si="164"/>
        <v>1</v>
      </c>
      <c r="AQ323" s="74" t="str">
        <f t="shared" si="176"/>
        <v>00631L</v>
      </c>
      <c r="AR323" s="20">
        <f t="shared" si="165"/>
        <v>1</v>
      </c>
      <c r="AS323" s="74" t="str">
        <f t="shared" si="170"/>
        <v>00631L</v>
      </c>
      <c r="AT323" s="20">
        <f t="shared" si="166"/>
        <v>1</v>
      </c>
      <c r="AU323" s="74" t="str">
        <f t="shared" si="190"/>
        <v>00631L</v>
      </c>
      <c r="AV323" s="20">
        <f t="shared" si="167"/>
        <v>1</v>
      </c>
      <c r="AW323" s="74" t="str">
        <f t="shared" si="191"/>
        <v>00631L</v>
      </c>
      <c r="AX323" s="20">
        <f t="shared" si="192"/>
        <v>1</v>
      </c>
      <c r="AY323" s="20">
        <f t="shared" ref="AY323:AY386" si="196">IF(AP323=1,0,1)</f>
        <v>0</v>
      </c>
      <c r="AZ323" s="57">
        <v>45835</v>
      </c>
      <c r="BA323" s="75">
        <v>48.37</v>
      </c>
      <c r="BB323" s="90">
        <v>48.29</v>
      </c>
      <c r="BC323" s="76">
        <f t="shared" si="173"/>
        <v>43.908833333333334</v>
      </c>
      <c r="BD323" s="76">
        <f t="shared" si="174"/>
        <v>43.980416666666677</v>
      </c>
      <c r="BE323" s="77">
        <f t="shared" si="180"/>
        <v>9.9778708156673071E-2</v>
      </c>
      <c r="BF323" s="77">
        <f t="shared" si="171"/>
        <v>9.9807679554346773E-2</v>
      </c>
    </row>
    <row r="324" spans="1:58" ht="15.75" customHeight="1" x14ac:dyDescent="0.4">
      <c r="A324" s="57">
        <v>45833</v>
      </c>
      <c r="B324" s="11">
        <v>19.018000000000001</v>
      </c>
      <c r="C324" s="11">
        <v>20.239000000000001</v>
      </c>
      <c r="D324" s="11">
        <v>20.8</v>
      </c>
      <c r="E324" s="11">
        <v>21.125</v>
      </c>
      <c r="F324" s="11">
        <v>21.274999999999999</v>
      </c>
      <c r="G324" s="11">
        <v>21.175000000000001</v>
      </c>
      <c r="H324" s="87">
        <v>21.864999999999998</v>
      </c>
      <c r="I324" s="59">
        <f t="shared" si="193"/>
        <v>19.334555555555557</v>
      </c>
      <c r="J324" s="59">
        <f t="shared" si="194"/>
        <v>20.384444444444444</v>
      </c>
      <c r="K324" s="60">
        <v>20</v>
      </c>
      <c r="L324" s="61">
        <f t="shared" ref="L324:L387" si="197">IF(K325&lt;&gt;0,L325,1/K324)</f>
        <v>3.7037037037037035E-2</v>
      </c>
      <c r="M324" s="11">
        <v>13.81</v>
      </c>
      <c r="N324" s="88">
        <v>16.760000000000002</v>
      </c>
      <c r="O324" s="11">
        <v>19.670000000000002</v>
      </c>
      <c r="P324" s="11">
        <v>21.45</v>
      </c>
      <c r="Q324" s="11">
        <v>22.63</v>
      </c>
      <c r="R324" s="63">
        <f t="shared" si="182"/>
        <v>10.550000000000004</v>
      </c>
      <c r="S324" s="64">
        <f t="shared" si="181"/>
        <v>-4.1189931350114353E-2</v>
      </c>
      <c r="T324" s="65">
        <f t="shared" si="175"/>
        <v>0.82398568019093077</v>
      </c>
      <c r="U324" s="65">
        <f t="shared" si="175"/>
        <v>0.85205897305541434</v>
      </c>
      <c r="V324" s="65">
        <f t="shared" si="183"/>
        <v>0.78135198135198147</v>
      </c>
      <c r="W324" s="65">
        <f t="shared" si="184"/>
        <v>0.74060980998674342</v>
      </c>
      <c r="X324" s="61">
        <f t="shared" si="195"/>
        <v>6.4202334630350202E-2</v>
      </c>
      <c r="Y324" s="66">
        <f t="shared" si="185"/>
        <v>3.5029585798816494E-2</v>
      </c>
      <c r="Z324" s="61">
        <f t="shared" si="186"/>
        <v>5.4301164868887503E-2</v>
      </c>
      <c r="AA324" s="67">
        <f t="shared" si="187"/>
        <v>19.334555555555553</v>
      </c>
      <c r="AB324" s="68">
        <f t="shared" si="188"/>
        <v>0.13472553699284004</v>
      </c>
      <c r="AC324" s="69">
        <f t="shared" si="189"/>
        <v>0.1536130999734816</v>
      </c>
      <c r="AD324" s="70">
        <f>_xlfn.PERCENTILE.EXC(AC324:$AC$5675,0.5)</f>
        <v>8.4666454904625252E-2</v>
      </c>
      <c r="AE324" s="70">
        <f>_xlfn.PERCENTILE.EXC($AC324:AC$5675,0.35)</f>
        <v>4.9038887249114482E-2</v>
      </c>
      <c r="AF324" s="71">
        <f t="shared" si="177"/>
        <v>1.9122526825834714E-2</v>
      </c>
      <c r="AG324" s="70">
        <f t="shared" si="178"/>
        <v>-0.19198182511420461</v>
      </c>
      <c r="AH324" s="70">
        <f t="shared" si="179"/>
        <v>-0.23906962545163321</v>
      </c>
      <c r="AI324" s="61" t="str">
        <f t="shared" si="168"/>
        <v>Short VOL</v>
      </c>
      <c r="AJ324" s="68" t="str">
        <f t="shared" si="131"/>
        <v>Short VOL</v>
      </c>
      <c r="AK324" s="72" t="str">
        <f t="shared" si="169"/>
        <v>00631L</v>
      </c>
      <c r="AL324" s="73">
        <f t="shared" si="161"/>
        <v>1</v>
      </c>
      <c r="AM324" s="72" t="str">
        <f t="shared" si="172"/>
        <v>00631L</v>
      </c>
      <c r="AN324" s="73">
        <f t="shared" si="162"/>
        <v>1</v>
      </c>
      <c r="AO324" s="74" t="str">
        <f t="shared" ref="AO324:AO387" si="198">IF(AC324&gt;AF324,"00631L",IF(AC324&lt;AH324,"00631L",IF(AC324&lt;AG324,AO325,"00635U")))</f>
        <v>00631L</v>
      </c>
      <c r="AP324" s="20">
        <f t="shared" si="164"/>
        <v>1</v>
      </c>
      <c r="AQ324" s="74" t="str">
        <f t="shared" si="176"/>
        <v>00631L</v>
      </c>
      <c r="AR324" s="20">
        <f t="shared" si="165"/>
        <v>1</v>
      </c>
      <c r="AS324" s="74" t="str">
        <f t="shared" si="170"/>
        <v>00631L</v>
      </c>
      <c r="AT324" s="20">
        <f t="shared" si="166"/>
        <v>1</v>
      </c>
      <c r="AU324" s="74" t="str">
        <f t="shared" si="190"/>
        <v>00631L</v>
      </c>
      <c r="AV324" s="20">
        <f t="shared" si="167"/>
        <v>1</v>
      </c>
      <c r="AW324" s="74" t="str">
        <f t="shared" si="191"/>
        <v>00631L</v>
      </c>
      <c r="AX324" s="20">
        <f t="shared" si="192"/>
        <v>1</v>
      </c>
      <c r="AY324" s="20">
        <f t="shared" si="196"/>
        <v>0</v>
      </c>
      <c r="AZ324" s="57">
        <v>45834</v>
      </c>
      <c r="BA324" s="75">
        <v>48.32</v>
      </c>
      <c r="BB324" s="90">
        <v>48.24</v>
      </c>
      <c r="BC324" s="76">
        <f t="shared" si="173"/>
        <v>43.823791666666672</v>
      </c>
      <c r="BD324" s="76">
        <f t="shared" si="174"/>
        <v>43.909333333333343</v>
      </c>
      <c r="BE324" s="77">
        <f t="shared" si="180"/>
        <v>0.10077193609635549</v>
      </c>
      <c r="BF324" s="77">
        <f t="shared" si="171"/>
        <v>0.10044941090732394</v>
      </c>
    </row>
    <row r="325" spans="1:58" ht="15.75" customHeight="1" x14ac:dyDescent="0.4">
      <c r="A325" s="57">
        <v>45832</v>
      </c>
      <c r="B325" s="11">
        <v>19.248000000000001</v>
      </c>
      <c r="C325" s="11">
        <v>20.446000000000002</v>
      </c>
      <c r="D325" s="11">
        <v>20.95</v>
      </c>
      <c r="E325" s="11">
        <v>21.25</v>
      </c>
      <c r="F325" s="11">
        <v>21.353000000000002</v>
      </c>
      <c r="G325" s="11">
        <v>21.274999999999999</v>
      </c>
      <c r="H325" s="87">
        <v>21.951000000000001</v>
      </c>
      <c r="I325" s="59">
        <f t="shared" si="193"/>
        <v>19.514222222222223</v>
      </c>
      <c r="J325" s="59">
        <f t="shared" si="194"/>
        <v>20.558</v>
      </c>
      <c r="K325" s="60">
        <v>21</v>
      </c>
      <c r="L325" s="61">
        <f t="shared" si="197"/>
        <v>3.7037037037037035E-2</v>
      </c>
      <c r="M325" s="11">
        <v>15.4</v>
      </c>
      <c r="N325" s="88">
        <v>17.48</v>
      </c>
      <c r="O325" s="11">
        <v>20.05</v>
      </c>
      <c r="P325" s="11">
        <v>21.67</v>
      </c>
      <c r="Q325" s="11">
        <v>22.74</v>
      </c>
      <c r="R325" s="63">
        <f t="shared" si="182"/>
        <v>8.8399999999999963</v>
      </c>
      <c r="S325" s="64">
        <f t="shared" si="181"/>
        <v>-3.5320088300220778E-2</v>
      </c>
      <c r="T325" s="65">
        <f t="shared" si="175"/>
        <v>0.8810068649885584</v>
      </c>
      <c r="U325" s="65">
        <f t="shared" si="175"/>
        <v>0.87182044887780552</v>
      </c>
      <c r="V325" s="65">
        <f t="shared" si="183"/>
        <v>0.80664513151822792</v>
      </c>
      <c r="W325" s="65">
        <f t="shared" si="184"/>
        <v>0.76868953386103789</v>
      </c>
      <c r="X325" s="61">
        <f t="shared" si="195"/>
        <v>6.224023275145471E-2</v>
      </c>
      <c r="Y325" s="66">
        <f t="shared" si="185"/>
        <v>3.2988235294117672E-2</v>
      </c>
      <c r="Z325" s="61">
        <f t="shared" si="186"/>
        <v>5.3488054296581357E-2</v>
      </c>
      <c r="AA325" s="67">
        <f t="shared" si="187"/>
        <v>19.514222222222223</v>
      </c>
      <c r="AB325" s="68">
        <f t="shared" si="188"/>
        <v>0.10114416475972543</v>
      </c>
      <c r="AC325" s="69">
        <f t="shared" si="189"/>
        <v>0.11637426900584798</v>
      </c>
      <c r="AD325" s="70">
        <f>_xlfn.PERCENTILE.EXC(AC325:$AC$5675,0.5)</f>
        <v>8.4551811824538983E-2</v>
      </c>
      <c r="AE325" s="70">
        <f>_xlfn.PERCENTILE.EXC($AC325:AC$5675,0.35)</f>
        <v>4.8985799553981343E-2</v>
      </c>
      <c r="AF325" s="71">
        <f t="shared" si="177"/>
        <v>1.9122526825834714E-2</v>
      </c>
      <c r="AG325" s="70">
        <f t="shared" si="178"/>
        <v>-0.19198182511420461</v>
      </c>
      <c r="AH325" s="70">
        <f t="shared" si="179"/>
        <v>-0.23906962545163321</v>
      </c>
      <c r="AI325" s="61" t="str">
        <f t="shared" ref="AI325:AI388" si="199">IF(AC325&gt;AD325,"Short VOL","Safety")</f>
        <v>Short VOL</v>
      </c>
      <c r="AJ325" s="68" t="str">
        <f t="shared" ref="AJ325:AJ388" si="200">IF(AC325&gt;AF325,"Short VOL","Safety")</f>
        <v>Short VOL</v>
      </c>
      <c r="AK325" s="72" t="str">
        <f t="shared" ref="AK325:AK388" si="201">IF(AO325 = "00631L","00631L",IF(AS325 = "00631L","00631L","00635U"))</f>
        <v>00631L</v>
      </c>
      <c r="AL325" s="73">
        <f t="shared" si="161"/>
        <v>1</v>
      </c>
      <c r="AM325" s="72" t="str">
        <f t="shared" si="172"/>
        <v>00631L</v>
      </c>
      <c r="AN325" s="73">
        <f t="shared" si="162"/>
        <v>1</v>
      </c>
      <c r="AO325" s="74" t="str">
        <f t="shared" si="198"/>
        <v>00631L</v>
      </c>
      <c r="AP325" s="20">
        <f t="shared" si="164"/>
        <v>1</v>
      </c>
      <c r="AQ325" s="74" t="str">
        <f t="shared" si="176"/>
        <v>00631L</v>
      </c>
      <c r="AR325" s="20">
        <f t="shared" si="165"/>
        <v>1</v>
      </c>
      <c r="AS325" s="74" t="str">
        <f t="shared" ref="AS325:AS388" si="202">IF(BA325&gt;BD325,IF(BF325&lt;0.2,"00631L","00635U"),"00635U")</f>
        <v>00631L</v>
      </c>
      <c r="AT325" s="20">
        <f t="shared" si="166"/>
        <v>1</v>
      </c>
      <c r="AU325" s="74" t="str">
        <f t="shared" si="190"/>
        <v>00631L</v>
      </c>
      <c r="AV325" s="20">
        <f t="shared" si="167"/>
        <v>1</v>
      </c>
      <c r="AW325" s="74" t="str">
        <f t="shared" si="191"/>
        <v>00631L</v>
      </c>
      <c r="AX325" s="20">
        <f t="shared" si="192"/>
        <v>1</v>
      </c>
      <c r="AY325" s="20">
        <f t="shared" si="196"/>
        <v>0</v>
      </c>
      <c r="AZ325" s="57">
        <v>45833</v>
      </c>
      <c r="BA325" s="75">
        <v>48.3</v>
      </c>
      <c r="BB325" s="90">
        <v>48.18</v>
      </c>
      <c r="BC325" s="76">
        <f t="shared" si="173"/>
        <v>43.76645833333334</v>
      </c>
      <c r="BD325" s="76">
        <f t="shared" si="174"/>
        <v>43.82479166666667</v>
      </c>
      <c r="BE325" s="77">
        <f t="shared" si="180"/>
        <v>0.10084301619866795</v>
      </c>
      <c r="BF325" s="77">
        <f t="shared" ref="BF325:BF388" si="203">(BA325-BD325)/BD325</f>
        <v>0.10211590661678355</v>
      </c>
    </row>
    <row r="326" spans="1:58" ht="15.75" customHeight="1" x14ac:dyDescent="0.4">
      <c r="A326" s="57">
        <v>45831</v>
      </c>
      <c r="B326" s="11">
        <v>20.757999999999999</v>
      </c>
      <c r="C326" s="11">
        <v>21.498999999999999</v>
      </c>
      <c r="D326" s="11">
        <v>21.8</v>
      </c>
      <c r="E326" s="11">
        <v>21.905000000000001</v>
      </c>
      <c r="F326" s="11">
        <v>21.95</v>
      </c>
      <c r="G326" s="11">
        <v>21.774999999999999</v>
      </c>
      <c r="H326" s="87">
        <v>22.308</v>
      </c>
      <c r="I326" s="59">
        <f t="shared" si="193"/>
        <v>20.89522222222222</v>
      </c>
      <c r="J326" s="59">
        <f t="shared" si="194"/>
        <v>21.554740740740741</v>
      </c>
      <c r="K326" s="60">
        <v>22</v>
      </c>
      <c r="L326" s="61">
        <f t="shared" si="197"/>
        <v>3.7037037037037035E-2</v>
      </c>
      <c r="M326" s="11">
        <v>17.920000000000002</v>
      </c>
      <c r="N326" s="88">
        <v>18.12</v>
      </c>
      <c r="O326" s="11">
        <v>21.82</v>
      </c>
      <c r="P326" s="11">
        <v>22.9</v>
      </c>
      <c r="Q326" s="11">
        <v>23.25</v>
      </c>
      <c r="R326" s="63">
        <f t="shared" si="182"/>
        <v>8.6799999999999926</v>
      </c>
      <c r="S326" s="64">
        <f t="shared" si="181"/>
        <v>-0.1212415130940834</v>
      </c>
      <c r="T326" s="65">
        <f t="shared" si="175"/>
        <v>0.98896247240618107</v>
      </c>
      <c r="U326" s="65">
        <f t="shared" si="175"/>
        <v>0.8304307974335472</v>
      </c>
      <c r="V326" s="65">
        <f t="shared" si="183"/>
        <v>0.79126637554585166</v>
      </c>
      <c r="W326" s="65">
        <f t="shared" si="184"/>
        <v>0.77935483870967748</v>
      </c>
      <c r="X326" s="61">
        <f t="shared" si="195"/>
        <v>3.5697080643607271E-2</v>
      </c>
      <c r="Y326" s="66">
        <f t="shared" si="185"/>
        <v>1.8397626112759583E-2</v>
      </c>
      <c r="Z326" s="61">
        <f t="shared" si="186"/>
        <v>3.1563125364472942E-2</v>
      </c>
      <c r="AA326" s="67">
        <f t="shared" si="187"/>
        <v>20.89522222222222</v>
      </c>
      <c r="AB326" s="68">
        <f t="shared" si="188"/>
        <v>0.14558498896247229</v>
      </c>
      <c r="AC326" s="69">
        <f t="shared" si="189"/>
        <v>0.15315795928378689</v>
      </c>
      <c r="AD326" s="70">
        <f>_xlfn.PERCENTILE.EXC(AC326:$AC$5675,0.5)</f>
        <v>8.4547666156465223E-2</v>
      </c>
      <c r="AE326" s="70">
        <f>_xlfn.PERCENTILE.EXC($AC326:AC$5675,0.35)</f>
        <v>4.8949553841002399E-2</v>
      </c>
      <c r="AF326" s="71">
        <f t="shared" si="177"/>
        <v>1.9122526825834714E-2</v>
      </c>
      <c r="AG326" s="70">
        <f t="shared" si="178"/>
        <v>-0.19198182511420461</v>
      </c>
      <c r="AH326" s="70">
        <f t="shared" si="179"/>
        <v>-0.23906962545163321</v>
      </c>
      <c r="AI326" s="61" t="str">
        <f t="shared" si="199"/>
        <v>Short VOL</v>
      </c>
      <c r="AJ326" s="68" t="str">
        <f t="shared" si="200"/>
        <v>Short VOL</v>
      </c>
      <c r="AK326" s="72" t="str">
        <f t="shared" si="201"/>
        <v>00631L</v>
      </c>
      <c r="AL326" s="73">
        <f t="shared" si="161"/>
        <v>1</v>
      </c>
      <c r="AM326" s="72" t="str">
        <f t="shared" ref="AM326:AM389" si="204">IF(AO326&lt;&gt;AQ326,AM327,AO326)</f>
        <v>00631L</v>
      </c>
      <c r="AN326" s="73">
        <f t="shared" si="162"/>
        <v>1</v>
      </c>
      <c r="AO326" s="74" t="str">
        <f t="shared" si="198"/>
        <v>00631L</v>
      </c>
      <c r="AP326" s="20">
        <f t="shared" si="164"/>
        <v>1</v>
      </c>
      <c r="AQ326" s="74" t="str">
        <f t="shared" si="176"/>
        <v>00631L</v>
      </c>
      <c r="AR326" s="20">
        <f t="shared" si="165"/>
        <v>1</v>
      </c>
      <c r="AS326" s="74" t="str">
        <f t="shared" si="202"/>
        <v>00631L</v>
      </c>
      <c r="AT326" s="20">
        <f t="shared" si="166"/>
        <v>1</v>
      </c>
      <c r="AU326" s="74" t="str">
        <f t="shared" si="190"/>
        <v>00631L</v>
      </c>
      <c r="AV326" s="20">
        <f t="shared" si="167"/>
        <v>1</v>
      </c>
      <c r="AW326" s="74" t="str">
        <f t="shared" si="191"/>
        <v>00631L</v>
      </c>
      <c r="AX326" s="20">
        <f t="shared" si="192"/>
        <v>1</v>
      </c>
      <c r="AY326" s="20">
        <f t="shared" si="196"/>
        <v>0</v>
      </c>
      <c r="AZ326" s="57">
        <v>45832</v>
      </c>
      <c r="BA326" s="75">
        <v>47.9</v>
      </c>
      <c r="BB326" s="90">
        <v>47.49</v>
      </c>
      <c r="BC326" s="76">
        <f t="shared" ref="BC326:BC389" si="205">AVERAGE(BB326:BB385)</f>
        <v>43.717625000000005</v>
      </c>
      <c r="BD326" s="76">
        <f t="shared" ref="BD326:BD389" si="206">AVERAGE(BA326,BB326:BB384)</f>
        <v>43.761791666666674</v>
      </c>
      <c r="BE326" s="77">
        <f t="shared" si="180"/>
        <v>8.6289568566453381E-2</v>
      </c>
      <c r="BF326" s="77">
        <f t="shared" si="203"/>
        <v>9.4562132301484234E-2</v>
      </c>
    </row>
    <row r="327" spans="1:58" ht="15.75" customHeight="1" x14ac:dyDescent="0.4">
      <c r="A327" s="57">
        <v>45828</v>
      </c>
      <c r="B327" s="11">
        <v>21.1</v>
      </c>
      <c r="C327" s="11">
        <v>21.55</v>
      </c>
      <c r="D327" s="11">
        <v>21.93</v>
      </c>
      <c r="E327" s="11">
        <v>22.01</v>
      </c>
      <c r="F327" s="11">
        <v>22.02</v>
      </c>
      <c r="G327" s="11">
        <v>21.87</v>
      </c>
      <c r="H327" s="87">
        <v>22.4</v>
      </c>
      <c r="I327" s="59">
        <f t="shared" si="193"/>
        <v>21.133333333333336</v>
      </c>
      <c r="J327" s="59">
        <f t="shared" si="194"/>
        <v>21.578148148148149</v>
      </c>
      <c r="K327" s="60">
        <v>25</v>
      </c>
      <c r="L327" s="61">
        <f t="shared" si="197"/>
        <v>3.7037037037037035E-2</v>
      </c>
      <c r="M327" s="11">
        <v>18.32</v>
      </c>
      <c r="N327" s="88">
        <v>20.62</v>
      </c>
      <c r="O327" s="11">
        <v>22.48</v>
      </c>
      <c r="P327" s="11">
        <v>23.44</v>
      </c>
      <c r="Q327" s="11">
        <v>23.64</v>
      </c>
      <c r="R327" s="63">
        <f t="shared" si="182"/>
        <v>6.980000000000004</v>
      </c>
      <c r="S327" s="64">
        <f t="shared" si="181"/>
        <v>-6.9914298601714053E-2</v>
      </c>
      <c r="T327" s="65">
        <f t="shared" si="175"/>
        <v>0.8884578079534432</v>
      </c>
      <c r="U327" s="65">
        <f t="shared" si="175"/>
        <v>0.91725978647686834</v>
      </c>
      <c r="V327" s="65">
        <f t="shared" si="183"/>
        <v>0.87969283276450516</v>
      </c>
      <c r="W327" s="65">
        <f t="shared" si="184"/>
        <v>0.8722504230118443</v>
      </c>
      <c r="X327" s="61">
        <f t="shared" si="195"/>
        <v>2.1327014218009442E-2</v>
      </c>
      <c r="Y327" s="66">
        <f t="shared" si="185"/>
        <v>1.7719218537028486E-2</v>
      </c>
      <c r="Z327" s="61">
        <f t="shared" si="186"/>
        <v>2.1048019628461138E-2</v>
      </c>
      <c r="AA327" s="67">
        <f t="shared" si="187"/>
        <v>21.133333333333333</v>
      </c>
      <c r="AB327" s="68">
        <f t="shared" si="188"/>
        <v>2.3278370514064034E-2</v>
      </c>
      <c r="AC327" s="69">
        <f t="shared" si="189"/>
        <v>2.4894924021985055E-2</v>
      </c>
      <c r="AD327" s="70">
        <f>_xlfn.PERCENTILE.EXC(AC327:$AC$5675,0.5)</f>
        <v>8.4543520488391463E-2</v>
      </c>
      <c r="AE327" s="70">
        <f>_xlfn.PERCENTILE.EXC($AC327:AC$5675,0.35)</f>
        <v>4.8935764104228979E-2</v>
      </c>
      <c r="AF327" s="71">
        <f t="shared" si="177"/>
        <v>1.9122526825834714E-2</v>
      </c>
      <c r="AG327" s="70">
        <f t="shared" si="178"/>
        <v>-0.19198182511420461</v>
      </c>
      <c r="AH327" s="70">
        <f t="shared" si="179"/>
        <v>-0.23906962545163321</v>
      </c>
      <c r="AI327" s="61" t="str">
        <f t="shared" si="199"/>
        <v>Safety</v>
      </c>
      <c r="AJ327" s="68" t="str">
        <f t="shared" si="200"/>
        <v>Short VOL</v>
      </c>
      <c r="AK327" s="72" t="str">
        <f t="shared" si="201"/>
        <v>00631L</v>
      </c>
      <c r="AL327" s="73">
        <f t="shared" si="161"/>
        <v>1</v>
      </c>
      <c r="AM327" s="72" t="str">
        <f t="shared" si="204"/>
        <v>00631L</v>
      </c>
      <c r="AN327" s="73">
        <f t="shared" si="162"/>
        <v>1</v>
      </c>
      <c r="AO327" s="74" t="str">
        <f t="shared" si="198"/>
        <v>00631L</v>
      </c>
      <c r="AP327" s="20">
        <f t="shared" si="164"/>
        <v>1</v>
      </c>
      <c r="AQ327" s="74" t="str">
        <f t="shared" si="176"/>
        <v>00631L</v>
      </c>
      <c r="AR327" s="20">
        <f t="shared" si="165"/>
        <v>1</v>
      </c>
      <c r="AS327" s="74" t="str">
        <f t="shared" si="202"/>
        <v>00631L</v>
      </c>
      <c r="AT327" s="20">
        <f t="shared" si="166"/>
        <v>1</v>
      </c>
      <c r="AU327" s="74" t="str">
        <f t="shared" si="190"/>
        <v>00631L</v>
      </c>
      <c r="AV327" s="20">
        <f t="shared" si="167"/>
        <v>1</v>
      </c>
      <c r="AW327" s="74" t="str">
        <f t="shared" si="191"/>
        <v>00635U</v>
      </c>
      <c r="AX327" s="20">
        <f t="shared" si="192"/>
        <v>0</v>
      </c>
      <c r="AY327" s="20">
        <f t="shared" si="196"/>
        <v>0</v>
      </c>
      <c r="AZ327" s="57">
        <v>45831</v>
      </c>
      <c r="BA327" s="75">
        <v>47.3</v>
      </c>
      <c r="BB327" s="90">
        <v>46.64</v>
      </c>
      <c r="BC327" s="76">
        <f t="shared" si="205"/>
        <v>43.69487500000001</v>
      </c>
      <c r="BD327" s="76">
        <f t="shared" si="206"/>
        <v>43.71445833333334</v>
      </c>
      <c r="BE327" s="77">
        <f t="shared" si="180"/>
        <v>6.7402069464668105E-2</v>
      </c>
      <c r="BF327" s="77">
        <f t="shared" si="203"/>
        <v>8.2021871100998955E-2</v>
      </c>
    </row>
    <row r="328" spans="1:58" ht="15.75" customHeight="1" x14ac:dyDescent="0.4">
      <c r="A328" s="93">
        <v>45827</v>
      </c>
      <c r="B328" s="11">
        <v>20.68</v>
      </c>
      <c r="C328" s="11">
        <v>20.805</v>
      </c>
      <c r="D328" s="11">
        <v>21.462</v>
      </c>
      <c r="E328" s="11">
        <v>21.751999999999999</v>
      </c>
      <c r="F328" s="11">
        <v>21.899000000000001</v>
      </c>
      <c r="G328" s="11">
        <v>21.876000000000001</v>
      </c>
      <c r="H328" s="87">
        <v>21.725000000000001</v>
      </c>
      <c r="I328" s="59">
        <f t="shared" si="193"/>
        <v>20.684629629629629</v>
      </c>
      <c r="J328" s="59">
        <f t="shared" si="194"/>
        <v>20.829333333333334</v>
      </c>
      <c r="K328" s="60">
        <v>26</v>
      </c>
      <c r="L328" s="61">
        <f t="shared" si="197"/>
        <v>3.7037037037037035E-2</v>
      </c>
      <c r="M328" s="11">
        <v>19.13</v>
      </c>
      <c r="N328" s="88">
        <v>22.17</v>
      </c>
      <c r="O328" s="11">
        <v>21.97</v>
      </c>
      <c r="P328" s="11">
        <v>22.97</v>
      </c>
      <c r="Q328" s="11">
        <v>23.41</v>
      </c>
      <c r="R328" s="63">
        <f t="shared" si="182"/>
        <v>3.6400000000000006</v>
      </c>
      <c r="S328" s="64">
        <f t="shared" si="181"/>
        <v>0.1007944389275075</v>
      </c>
      <c r="T328" s="65">
        <f t="shared" si="175"/>
        <v>0.86287776274244465</v>
      </c>
      <c r="U328" s="65">
        <f t="shared" si="175"/>
        <v>1.0091033227127904</v>
      </c>
      <c r="V328" s="65">
        <f t="shared" si="183"/>
        <v>0.96517196343056177</v>
      </c>
      <c r="W328" s="65">
        <f t="shared" si="184"/>
        <v>0.94703118325501934</v>
      </c>
      <c r="X328" s="61">
        <f t="shared" si="195"/>
        <v>6.0444874274661513E-3</v>
      </c>
      <c r="Y328" s="66">
        <f t="shared" si="185"/>
        <v>-1.2412651710186407E-3</v>
      </c>
      <c r="Z328" s="61">
        <f t="shared" si="186"/>
        <v>6.995711612666467E-3</v>
      </c>
      <c r="AA328" s="67">
        <f t="shared" si="187"/>
        <v>20.684629629629629</v>
      </c>
      <c r="AB328" s="68">
        <f t="shared" si="188"/>
        <v>-6.7207938655841307E-2</v>
      </c>
      <c r="AC328" s="69">
        <f t="shared" si="189"/>
        <v>-6.6999114585943709E-2</v>
      </c>
      <c r="AD328" s="70">
        <f>_xlfn.PERCENTILE.EXC(AC328:$AC$5675,0.5)</f>
        <v>8.4547666156465223E-2</v>
      </c>
      <c r="AE328" s="70">
        <f>_xlfn.PERCENTILE.EXC($AC328:AC$5675,0.35)</f>
        <v>4.8978215597533757E-2</v>
      </c>
      <c r="AF328" s="71">
        <f t="shared" si="177"/>
        <v>1.9122526825834714E-2</v>
      </c>
      <c r="AG328" s="70">
        <f t="shared" si="178"/>
        <v>-0.19198182511420461</v>
      </c>
      <c r="AH328" s="70">
        <f t="shared" si="179"/>
        <v>-0.23906962545163321</v>
      </c>
      <c r="AI328" s="61" t="str">
        <f t="shared" si="199"/>
        <v>Safety</v>
      </c>
      <c r="AJ328" s="68" t="str">
        <f t="shared" si="200"/>
        <v>Safety</v>
      </c>
      <c r="AK328" s="72" t="str">
        <f t="shared" si="201"/>
        <v>00631L</v>
      </c>
      <c r="AL328" s="73">
        <f t="shared" si="161"/>
        <v>1</v>
      </c>
      <c r="AM328" s="72" t="str">
        <f t="shared" si="204"/>
        <v>00631L</v>
      </c>
      <c r="AN328" s="73">
        <f t="shared" si="162"/>
        <v>1</v>
      </c>
      <c r="AO328" s="74" t="str">
        <f t="shared" si="198"/>
        <v>00635U</v>
      </c>
      <c r="AP328" s="20">
        <f t="shared" si="164"/>
        <v>0</v>
      </c>
      <c r="AQ328" s="74" t="str">
        <f t="shared" si="176"/>
        <v>00631L</v>
      </c>
      <c r="AR328" s="20">
        <f t="shared" si="165"/>
        <v>1</v>
      </c>
      <c r="AS328" s="74" t="str">
        <f t="shared" si="202"/>
        <v>00631L</v>
      </c>
      <c r="AT328" s="20">
        <f t="shared" si="166"/>
        <v>1</v>
      </c>
      <c r="AU328" s="74" t="str">
        <f t="shared" si="190"/>
        <v>00635U</v>
      </c>
      <c r="AV328" s="20">
        <f t="shared" si="167"/>
        <v>0</v>
      </c>
      <c r="AW328" s="74" t="str">
        <f t="shared" si="191"/>
        <v>00635U</v>
      </c>
      <c r="AX328" s="20">
        <f t="shared" si="192"/>
        <v>0</v>
      </c>
      <c r="AY328" s="20">
        <f t="shared" si="196"/>
        <v>1</v>
      </c>
      <c r="AZ328" s="57">
        <v>45828</v>
      </c>
      <c r="BA328" s="75">
        <v>46.54</v>
      </c>
      <c r="BB328" s="90">
        <v>47.03</v>
      </c>
      <c r="BC328" s="76">
        <f t="shared" si="205"/>
        <v>43.686916666666669</v>
      </c>
      <c r="BD328" s="76">
        <f t="shared" si="206"/>
        <v>43.693208333333338</v>
      </c>
      <c r="BE328" s="77">
        <f t="shared" si="180"/>
        <v>7.6523673182093022E-2</v>
      </c>
      <c r="BF328" s="77">
        <f t="shared" si="203"/>
        <v>6.5154100036523471E-2</v>
      </c>
    </row>
    <row r="329" spans="1:58" ht="15.75" customHeight="1" x14ac:dyDescent="0.4">
      <c r="A329" s="78">
        <v>45826</v>
      </c>
      <c r="B329" s="91">
        <v>20.805</v>
      </c>
      <c r="C329" s="91">
        <v>21.462</v>
      </c>
      <c r="D329" s="91">
        <v>21.751999999999999</v>
      </c>
      <c r="E329" s="91">
        <v>21.899000000000001</v>
      </c>
      <c r="F329" s="91">
        <v>21.876000000000001</v>
      </c>
      <c r="G329" s="91">
        <v>21.725000000000001</v>
      </c>
      <c r="H329" s="92">
        <v>22.199000000000002</v>
      </c>
      <c r="I329" s="81">
        <f t="shared" si="193"/>
        <v>20.805</v>
      </c>
      <c r="J329" s="81">
        <f t="shared" si="194"/>
        <v>21.462</v>
      </c>
      <c r="K329" s="94">
        <v>27</v>
      </c>
      <c r="L329" s="83">
        <f t="shared" si="197"/>
        <v>3.7037037037037035E-2</v>
      </c>
      <c r="M329" s="11">
        <v>19.13</v>
      </c>
      <c r="N329" s="88">
        <v>20.14</v>
      </c>
      <c r="O329" s="11">
        <v>21.97</v>
      </c>
      <c r="P329" s="11">
        <v>22.97</v>
      </c>
      <c r="Q329" s="11">
        <v>23.41</v>
      </c>
      <c r="R329" s="63">
        <f t="shared" si="182"/>
        <v>5.6700000000000017</v>
      </c>
      <c r="S329" s="64">
        <f t="shared" si="181"/>
        <v>-6.7592592592592621E-2</v>
      </c>
      <c r="T329" s="65">
        <f t="shared" ref="T329:U392" si="207">M329/N329</f>
        <v>0.94985104270109233</v>
      </c>
      <c r="U329" s="65">
        <f t="shared" si="207"/>
        <v>0.91670459717797004</v>
      </c>
      <c r="V329" s="65">
        <f t="shared" si="183"/>
        <v>0.87679582063561179</v>
      </c>
      <c r="W329" s="65">
        <f t="shared" si="184"/>
        <v>0.86031610422896199</v>
      </c>
      <c r="X329" s="61">
        <f t="shared" si="195"/>
        <v>3.1578947368421054E-2</v>
      </c>
      <c r="Y329" s="66">
        <f t="shared" si="185"/>
        <v>1.369925567377509E-2</v>
      </c>
      <c r="Z329" s="61">
        <f t="shared" si="186"/>
        <v>3.1578947368421054E-2</v>
      </c>
      <c r="AA329" s="67">
        <f t="shared" si="187"/>
        <v>20.805</v>
      </c>
      <c r="AB329" s="68">
        <f t="shared" si="188"/>
        <v>3.301886792452826E-2</v>
      </c>
      <c r="AC329" s="69">
        <f t="shared" si="189"/>
        <v>3.301886792452826E-2</v>
      </c>
      <c r="AD329" s="70">
        <f>_xlfn.PERCENTILE.EXC(AC329:$AC$5675,0.5)</f>
        <v>8.4551811824538983E-2</v>
      </c>
      <c r="AE329" s="70">
        <f>_xlfn.PERCENTILE.EXC($AC329:AC$5675,0.35)</f>
        <v>4.9076807031352428E-2</v>
      </c>
      <c r="AF329" s="71">
        <f t="shared" si="177"/>
        <v>1.9518867567590657E-2</v>
      </c>
      <c r="AG329" s="70">
        <f t="shared" si="178"/>
        <v>-0.19198182511420461</v>
      </c>
      <c r="AH329" s="70">
        <f t="shared" si="179"/>
        <v>-0.23906962545163321</v>
      </c>
      <c r="AI329" s="61" t="str">
        <f t="shared" si="199"/>
        <v>Safety</v>
      </c>
      <c r="AJ329" s="68" t="str">
        <f t="shared" si="200"/>
        <v>Short VOL</v>
      </c>
      <c r="AK329" s="72" t="str">
        <f t="shared" si="201"/>
        <v>00631L</v>
      </c>
      <c r="AL329" s="73">
        <f t="shared" si="161"/>
        <v>1</v>
      </c>
      <c r="AM329" s="72" t="str">
        <f t="shared" si="204"/>
        <v>00631L</v>
      </c>
      <c r="AN329" s="73">
        <f t="shared" si="162"/>
        <v>1</v>
      </c>
      <c r="AO329" s="74" t="str">
        <f t="shared" si="198"/>
        <v>00631L</v>
      </c>
      <c r="AP329" s="20">
        <f t="shared" si="164"/>
        <v>1</v>
      </c>
      <c r="AQ329" s="74" t="str">
        <f t="shared" si="176"/>
        <v>00631L</v>
      </c>
      <c r="AR329" s="20">
        <f t="shared" si="165"/>
        <v>1</v>
      </c>
      <c r="AS329" s="74" t="str">
        <f t="shared" si="202"/>
        <v>00631L</v>
      </c>
      <c r="AT329" s="20">
        <f t="shared" si="166"/>
        <v>1</v>
      </c>
      <c r="AU329" s="74" t="str">
        <f t="shared" si="190"/>
        <v>00631L</v>
      </c>
      <c r="AV329" s="20">
        <f t="shared" si="167"/>
        <v>1</v>
      </c>
      <c r="AW329" s="74" t="str">
        <f t="shared" si="191"/>
        <v>00635U</v>
      </c>
      <c r="AX329" s="20">
        <f t="shared" si="192"/>
        <v>0</v>
      </c>
      <c r="AY329" s="20">
        <f t="shared" si="196"/>
        <v>0</v>
      </c>
      <c r="AZ329" s="93">
        <v>45827</v>
      </c>
      <c r="BA329" s="95">
        <v>47.1</v>
      </c>
      <c r="BB329" s="96">
        <v>47.1</v>
      </c>
      <c r="BC329" s="76">
        <f t="shared" si="205"/>
        <v>43.664541666666672</v>
      </c>
      <c r="BD329" s="76">
        <f t="shared" si="206"/>
        <v>43.688083333333338</v>
      </c>
      <c r="BE329" s="77">
        <f t="shared" si="180"/>
        <v>7.8678447138171709E-2</v>
      </c>
      <c r="BF329" s="77">
        <f t="shared" si="203"/>
        <v>7.8097192789032766E-2</v>
      </c>
    </row>
    <row r="330" spans="1:58" ht="15.75" customHeight="1" x14ac:dyDescent="0.4">
      <c r="A330" s="57">
        <v>45825</v>
      </c>
      <c r="B330" s="11">
        <v>20.994</v>
      </c>
      <c r="C330" s="11">
        <v>21.405000000000001</v>
      </c>
      <c r="D330" s="11">
        <v>21.748000000000001</v>
      </c>
      <c r="E330" s="11">
        <v>22.015999999999998</v>
      </c>
      <c r="F330" s="11">
        <v>22.125</v>
      </c>
      <c r="G330" s="11">
        <v>22.094999999999999</v>
      </c>
      <c r="H330" s="87">
        <v>21.896000000000001</v>
      </c>
      <c r="I330" s="59">
        <f t="shared" si="193"/>
        <v>21.405000000000001</v>
      </c>
      <c r="J330" s="59">
        <f t="shared" si="194"/>
        <v>21.748000000000001</v>
      </c>
      <c r="K330" s="60">
        <v>0</v>
      </c>
      <c r="L330" s="61">
        <f t="shared" si="197"/>
        <v>3.7037037037037035E-2</v>
      </c>
      <c r="M330" s="11">
        <v>21.86</v>
      </c>
      <c r="N330" s="88">
        <v>21.6</v>
      </c>
      <c r="O330" s="11">
        <v>22.91</v>
      </c>
      <c r="P330" s="11">
        <v>23.62</v>
      </c>
      <c r="Q330" s="11">
        <v>23.73</v>
      </c>
      <c r="R330" s="63">
        <f t="shared" si="182"/>
        <v>3.0700000000000003</v>
      </c>
      <c r="S330" s="64">
        <f t="shared" si="181"/>
        <v>0.14649681528662428</v>
      </c>
      <c r="T330" s="65">
        <f t="shared" si="207"/>
        <v>1.0120370370370368</v>
      </c>
      <c r="U330" s="65">
        <f t="shared" si="207"/>
        <v>0.94281972937581848</v>
      </c>
      <c r="V330" s="65">
        <f t="shared" si="183"/>
        <v>0.91447925486875536</v>
      </c>
      <c r="W330" s="65">
        <f t="shared" si="184"/>
        <v>0.91024020227560054</v>
      </c>
      <c r="X330" s="61">
        <f t="shared" si="195"/>
        <v>1.9577022006287578E-2</v>
      </c>
      <c r="Y330" s="66">
        <f t="shared" si="185"/>
        <v>-5.4505813953487211E-3</v>
      </c>
      <c r="Z330" s="61">
        <f t="shared" si="186"/>
        <v>1.6024293389394997E-2</v>
      </c>
      <c r="AA330" s="67">
        <f t="shared" si="187"/>
        <v>21.405000000000001</v>
      </c>
      <c r="AB330" s="68">
        <f t="shared" si="188"/>
        <v>-2.8055555555555629E-2</v>
      </c>
      <c r="AC330" s="69">
        <f t="shared" si="189"/>
        <v>-9.0277777777777908E-3</v>
      </c>
      <c r="AD330" s="70">
        <f>_xlfn.PERCENTILE.EXC(AC330:$AC$5675,0.5)</f>
        <v>8.4666454904625252E-2</v>
      </c>
      <c r="AE330" s="70">
        <f>_xlfn.PERCENTILE.EXC($AC330:AC$5675,0.35)</f>
        <v>4.9122157270980064E-2</v>
      </c>
      <c r="AF330" s="71">
        <f t="shared" si="177"/>
        <v>1.9518867567590657E-2</v>
      </c>
      <c r="AG330" s="70">
        <f t="shared" si="178"/>
        <v>-0.19198182511420461</v>
      </c>
      <c r="AH330" s="70">
        <f t="shared" si="179"/>
        <v>-0.23906962545163321</v>
      </c>
      <c r="AI330" s="61" t="str">
        <f t="shared" si="199"/>
        <v>Safety</v>
      </c>
      <c r="AJ330" s="68" t="str">
        <f t="shared" si="200"/>
        <v>Safety</v>
      </c>
      <c r="AK330" s="72" t="str">
        <f t="shared" si="201"/>
        <v>00631L</v>
      </c>
      <c r="AL330" s="73">
        <f t="shared" si="161"/>
        <v>1</v>
      </c>
      <c r="AM330" s="72" t="str">
        <f t="shared" si="204"/>
        <v>00631L</v>
      </c>
      <c r="AN330" s="73">
        <f t="shared" si="162"/>
        <v>1</v>
      </c>
      <c r="AO330" s="74" t="str">
        <f t="shared" si="198"/>
        <v>00635U</v>
      </c>
      <c r="AP330" s="20">
        <f t="shared" si="164"/>
        <v>0</v>
      </c>
      <c r="AQ330" s="74" t="str">
        <f t="shared" ref="AQ330:AQ393" si="208">IF(BB330&gt;BC330,IF(BE330&lt;0.2,"00631L","00635U"),"00635U")</f>
        <v>00631L</v>
      </c>
      <c r="AR330" s="20">
        <f t="shared" si="165"/>
        <v>1</v>
      </c>
      <c r="AS330" s="74" t="str">
        <f t="shared" si="202"/>
        <v>00631L</v>
      </c>
      <c r="AT330" s="20">
        <f t="shared" si="166"/>
        <v>1</v>
      </c>
      <c r="AU330" s="74" t="str">
        <f t="shared" si="190"/>
        <v>00635U</v>
      </c>
      <c r="AV330" s="20">
        <f t="shared" si="167"/>
        <v>0</v>
      </c>
      <c r="AW330" s="74" t="str">
        <f t="shared" si="191"/>
        <v>00635U</v>
      </c>
      <c r="AX330" s="20">
        <f t="shared" si="192"/>
        <v>0</v>
      </c>
      <c r="AY330" s="20">
        <f t="shared" si="196"/>
        <v>1</v>
      </c>
      <c r="AZ330" s="78">
        <v>45826</v>
      </c>
      <c r="BA330" s="85">
        <v>47.5</v>
      </c>
      <c r="BB330" s="96">
        <v>47.57</v>
      </c>
      <c r="BC330" s="76">
        <f t="shared" si="205"/>
        <v>43.641833333333338</v>
      </c>
      <c r="BD330" s="76">
        <f t="shared" si="206"/>
        <v>43.671208333333333</v>
      </c>
      <c r="BE330" s="77">
        <f t="shared" si="180"/>
        <v>9.0009203707451843E-2</v>
      </c>
      <c r="BF330" s="77">
        <f t="shared" si="203"/>
        <v>8.7673133233280146E-2</v>
      </c>
    </row>
    <row r="331" spans="1:58" ht="15.75" customHeight="1" x14ac:dyDescent="0.4">
      <c r="A331" s="57">
        <v>45824</v>
      </c>
      <c r="B331" s="11">
        <v>19.193999999999999</v>
      </c>
      <c r="C331" s="11">
        <v>20.282</v>
      </c>
      <c r="D331" s="11">
        <v>20.98</v>
      </c>
      <c r="E331" s="11">
        <v>21.425999999999998</v>
      </c>
      <c r="F331" s="11">
        <v>21.649000000000001</v>
      </c>
      <c r="G331" s="11">
        <v>21.716000000000001</v>
      </c>
      <c r="H331" s="87">
        <v>21.594000000000001</v>
      </c>
      <c r="I331" s="59">
        <f t="shared" si="193"/>
        <v>20.241703703703703</v>
      </c>
      <c r="J331" s="59">
        <f t="shared" si="194"/>
        <v>20.95414814814815</v>
      </c>
      <c r="K331" s="60">
        <v>1</v>
      </c>
      <c r="L331" s="61">
        <f t="shared" si="197"/>
        <v>3.7037037037037035E-2</v>
      </c>
      <c r="M331" s="11">
        <v>17.87</v>
      </c>
      <c r="N331" s="88">
        <v>18.84</v>
      </c>
      <c r="O331" s="11">
        <v>21.23</v>
      </c>
      <c r="P331" s="11">
        <v>22.43</v>
      </c>
      <c r="Q331" s="11">
        <v>22.87</v>
      </c>
      <c r="R331" s="63">
        <f t="shared" si="182"/>
        <v>6.9499999999999957</v>
      </c>
      <c r="S331" s="64">
        <f t="shared" si="181"/>
        <v>-9.5100864553314138E-2</v>
      </c>
      <c r="T331" s="65">
        <f t="shared" si="207"/>
        <v>0.94851380042462852</v>
      </c>
      <c r="U331" s="65">
        <f t="shared" si="207"/>
        <v>0.88742345737164385</v>
      </c>
      <c r="V331" s="65">
        <f t="shared" si="183"/>
        <v>0.83994650022291573</v>
      </c>
      <c r="W331" s="65">
        <f t="shared" si="184"/>
        <v>0.82378662002623515</v>
      </c>
      <c r="X331" s="61">
        <f t="shared" si="195"/>
        <v>5.668438053558409E-2</v>
      </c>
      <c r="Y331" s="66">
        <f t="shared" si="185"/>
        <v>7.8409409129096812E-3</v>
      </c>
      <c r="Z331" s="61">
        <f t="shared" si="186"/>
        <v>3.519686163146872E-2</v>
      </c>
      <c r="AA331" s="67">
        <f t="shared" si="187"/>
        <v>20.241703703703706</v>
      </c>
      <c r="AB331" s="68">
        <f t="shared" si="188"/>
        <v>1.878980891719741E-2</v>
      </c>
      <c r="AC331" s="69">
        <f t="shared" si="189"/>
        <v>7.4400408901470608E-2</v>
      </c>
      <c r="AD331" s="70">
        <f>_xlfn.PERCENTILE.EXC(AC331:$AC$5675,0.5)</f>
        <v>8.478109798471152E-2</v>
      </c>
      <c r="AE331" s="70">
        <f>_xlfn.PERCENTILE.EXC($AC331:AC$5675,0.35)</f>
        <v>4.9149621884020521E-2</v>
      </c>
      <c r="AF331" s="71">
        <f t="shared" si="177"/>
        <v>1.9796266718401893E-2</v>
      </c>
      <c r="AG331" s="70">
        <f t="shared" si="178"/>
        <v>-0.19198182511420461</v>
      </c>
      <c r="AH331" s="70">
        <f t="shared" si="179"/>
        <v>-0.23906962545163321</v>
      </c>
      <c r="AI331" s="61" t="str">
        <f t="shared" si="199"/>
        <v>Safety</v>
      </c>
      <c r="AJ331" s="68" t="str">
        <f t="shared" si="200"/>
        <v>Short VOL</v>
      </c>
      <c r="AK331" s="72" t="str">
        <f t="shared" si="201"/>
        <v>00631L</v>
      </c>
      <c r="AL331" s="73">
        <f t="shared" si="161"/>
        <v>1</v>
      </c>
      <c r="AM331" s="72" t="str">
        <f t="shared" si="204"/>
        <v>00631L</v>
      </c>
      <c r="AN331" s="73">
        <f t="shared" si="162"/>
        <v>1</v>
      </c>
      <c r="AO331" s="74" t="str">
        <f t="shared" si="198"/>
        <v>00631L</v>
      </c>
      <c r="AP331" s="20">
        <f t="shared" si="164"/>
        <v>1</v>
      </c>
      <c r="AQ331" s="74" t="str">
        <f t="shared" si="208"/>
        <v>00631L</v>
      </c>
      <c r="AR331" s="20">
        <f t="shared" si="165"/>
        <v>1</v>
      </c>
      <c r="AS331" s="74" t="str">
        <f t="shared" si="202"/>
        <v>00631L</v>
      </c>
      <c r="AT331" s="20">
        <f t="shared" si="166"/>
        <v>1</v>
      </c>
      <c r="AU331" s="74" t="str">
        <f t="shared" si="190"/>
        <v>00631L</v>
      </c>
      <c r="AV331" s="20">
        <f t="shared" si="167"/>
        <v>1</v>
      </c>
      <c r="AW331" s="74" t="str">
        <f t="shared" si="191"/>
        <v>00631L</v>
      </c>
      <c r="AX331" s="20">
        <f t="shared" si="192"/>
        <v>1</v>
      </c>
      <c r="AY331" s="20">
        <f t="shared" si="196"/>
        <v>0</v>
      </c>
      <c r="AZ331" s="57">
        <v>45825</v>
      </c>
      <c r="BA331" s="75">
        <v>47.5</v>
      </c>
      <c r="BB331" s="90">
        <v>46.225000000000001</v>
      </c>
      <c r="BC331" s="76">
        <f t="shared" si="205"/>
        <v>43.617541666666675</v>
      </c>
      <c r="BD331" s="76">
        <f t="shared" si="206"/>
        <v>43.640666666666668</v>
      </c>
      <c r="BE331" s="77">
        <f t="shared" si="180"/>
        <v>5.9780038803195414E-2</v>
      </c>
      <c r="BF331" s="77">
        <f t="shared" si="203"/>
        <v>8.8434334947525978E-2</v>
      </c>
    </row>
    <row r="332" spans="1:58" ht="15.75" customHeight="1" x14ac:dyDescent="0.4">
      <c r="A332" s="57">
        <v>45821</v>
      </c>
      <c r="B332" s="11">
        <v>21.271999999999998</v>
      </c>
      <c r="C332" s="11">
        <v>21.82</v>
      </c>
      <c r="D332" s="11">
        <v>22.141999999999999</v>
      </c>
      <c r="E332" s="11">
        <v>22.297999999999998</v>
      </c>
      <c r="F332" s="11">
        <v>22.335999999999999</v>
      </c>
      <c r="G332" s="11">
        <v>22.297000000000001</v>
      </c>
      <c r="H332" s="87">
        <v>22.024999999999999</v>
      </c>
      <c r="I332" s="59">
        <f t="shared" si="193"/>
        <v>21.738814814814816</v>
      </c>
      <c r="J332" s="59">
        <f t="shared" si="194"/>
        <v>22.094296296296296</v>
      </c>
      <c r="K332" s="60">
        <v>4</v>
      </c>
      <c r="L332" s="61">
        <f t="shared" si="197"/>
        <v>3.7037037037037035E-2</v>
      </c>
      <c r="M332" s="11">
        <v>19.260000000000002</v>
      </c>
      <c r="N332" s="88">
        <v>20.82</v>
      </c>
      <c r="O332" s="11">
        <v>22.62</v>
      </c>
      <c r="P332" s="11">
        <v>23.4</v>
      </c>
      <c r="Q332" s="11">
        <v>23.43</v>
      </c>
      <c r="R332" s="63">
        <f t="shared" si="182"/>
        <v>5.9399999999999977</v>
      </c>
      <c r="S332" s="64">
        <f t="shared" si="181"/>
        <v>0.15538290788013323</v>
      </c>
      <c r="T332" s="65">
        <f t="shared" si="207"/>
        <v>0.9250720461095101</v>
      </c>
      <c r="U332" s="65">
        <f t="shared" si="207"/>
        <v>0.92042440318302388</v>
      </c>
      <c r="V332" s="65">
        <f t="shared" si="183"/>
        <v>0.8897435897435898</v>
      </c>
      <c r="W332" s="65">
        <f t="shared" si="184"/>
        <v>0.88860435339308586</v>
      </c>
      <c r="X332" s="61">
        <f t="shared" si="195"/>
        <v>2.5761564497931641E-2</v>
      </c>
      <c r="Y332" s="66">
        <f t="shared" si="185"/>
        <v>-1.224325051574131E-2</v>
      </c>
      <c r="Z332" s="61">
        <f t="shared" si="186"/>
        <v>1.6352385560560651E-2</v>
      </c>
      <c r="AA332" s="67">
        <f t="shared" si="187"/>
        <v>21.738814814814816</v>
      </c>
      <c r="AB332" s="68">
        <f t="shared" si="188"/>
        <v>2.170989433237263E-2</v>
      </c>
      <c r="AC332" s="69">
        <f t="shared" si="189"/>
        <v>4.4131355178425355E-2</v>
      </c>
      <c r="AD332" s="70">
        <f>_xlfn.PERCENTILE.EXC(AC332:$AC$5675,0.5)</f>
        <v>8.478430164853934E-2</v>
      </c>
      <c r="AE332" s="70">
        <f>_xlfn.PERCENTILE.EXC($AC332:AC$5675,0.35)</f>
        <v>4.9132166880204914E-2</v>
      </c>
      <c r="AF332" s="71">
        <f t="shared" si="177"/>
        <v>1.9796266718401893E-2</v>
      </c>
      <c r="AG332" s="70">
        <f t="shared" si="178"/>
        <v>-0.19198182511420461</v>
      </c>
      <c r="AH332" s="70">
        <f t="shared" si="179"/>
        <v>-0.23906962545163321</v>
      </c>
      <c r="AI332" s="61" t="str">
        <f t="shared" si="199"/>
        <v>Safety</v>
      </c>
      <c r="AJ332" s="68" t="str">
        <f t="shared" si="200"/>
        <v>Short VOL</v>
      </c>
      <c r="AK332" s="72" t="str">
        <f t="shared" si="201"/>
        <v>00631L</v>
      </c>
      <c r="AL332" s="73">
        <f t="shared" si="161"/>
        <v>1</v>
      </c>
      <c r="AM332" s="72" t="str">
        <f t="shared" si="204"/>
        <v>00631L</v>
      </c>
      <c r="AN332" s="73">
        <f t="shared" si="162"/>
        <v>1</v>
      </c>
      <c r="AO332" s="74" t="str">
        <f t="shared" si="198"/>
        <v>00631L</v>
      </c>
      <c r="AP332" s="20">
        <f t="shared" si="164"/>
        <v>1</v>
      </c>
      <c r="AQ332" s="74" t="str">
        <f t="shared" si="208"/>
        <v>00631L</v>
      </c>
      <c r="AR332" s="20">
        <f t="shared" si="165"/>
        <v>1</v>
      </c>
      <c r="AS332" s="74" t="str">
        <f t="shared" si="202"/>
        <v>00631L</v>
      </c>
      <c r="AT332" s="20">
        <f t="shared" si="166"/>
        <v>1</v>
      </c>
      <c r="AU332" s="74" t="str">
        <f t="shared" si="190"/>
        <v>00631L</v>
      </c>
      <c r="AV332" s="20">
        <f t="shared" si="167"/>
        <v>1</v>
      </c>
      <c r="AW332" s="74" t="str">
        <f t="shared" si="191"/>
        <v>00635U</v>
      </c>
      <c r="AX332" s="20">
        <f t="shared" si="192"/>
        <v>0</v>
      </c>
      <c r="AY332" s="20">
        <f t="shared" si="196"/>
        <v>0</v>
      </c>
      <c r="AZ332" s="57">
        <v>45824</v>
      </c>
      <c r="BA332" s="75">
        <v>47.16</v>
      </c>
      <c r="BB332" s="90">
        <v>46.225000000000001</v>
      </c>
      <c r="BC332" s="76">
        <f t="shared" si="205"/>
        <v>43.599416666666677</v>
      </c>
      <c r="BD332" s="76">
        <f t="shared" si="206"/>
        <v>43.633125000000014</v>
      </c>
      <c r="BE332" s="77">
        <f t="shared" si="180"/>
        <v>6.0220606927080221E-2</v>
      </c>
      <c r="BF332" s="77">
        <f t="shared" si="203"/>
        <v>8.0830217867731952E-2</v>
      </c>
    </row>
    <row r="333" spans="1:58" ht="15.75" customHeight="1" x14ac:dyDescent="0.4">
      <c r="A333" s="57">
        <v>45820</v>
      </c>
      <c r="B333" s="11">
        <v>18.745999999999999</v>
      </c>
      <c r="C333" s="11">
        <v>20.3</v>
      </c>
      <c r="D333" s="11">
        <v>21.1</v>
      </c>
      <c r="E333" s="11">
        <v>21.501000000000001</v>
      </c>
      <c r="F333" s="11">
        <v>21.704999999999998</v>
      </c>
      <c r="G333" s="11">
        <v>21.687999999999999</v>
      </c>
      <c r="H333" s="87">
        <v>21.526</v>
      </c>
      <c r="I333" s="59">
        <f t="shared" si="193"/>
        <v>20.012222222222224</v>
      </c>
      <c r="J333" s="59">
        <f t="shared" si="194"/>
        <v>20.951851851851853</v>
      </c>
      <c r="K333" s="60">
        <v>5</v>
      </c>
      <c r="L333" s="61">
        <f t="shared" si="197"/>
        <v>3.7037037037037035E-2</v>
      </c>
      <c r="M333" s="11">
        <v>16.12</v>
      </c>
      <c r="N333" s="88">
        <v>18.02</v>
      </c>
      <c r="O333" s="11">
        <v>20.65</v>
      </c>
      <c r="P333" s="11">
        <v>22.1</v>
      </c>
      <c r="Q333" s="11">
        <v>22.69</v>
      </c>
      <c r="R333" s="63">
        <f t="shared" si="182"/>
        <v>8.61</v>
      </c>
      <c r="S333" s="64">
        <f t="shared" si="181"/>
        <v>4.4032444959443681E-2</v>
      </c>
      <c r="T333" s="65">
        <f t="shared" si="207"/>
        <v>0.89456159822419545</v>
      </c>
      <c r="U333" s="65">
        <f t="shared" si="207"/>
        <v>0.87263922518159809</v>
      </c>
      <c r="V333" s="65">
        <f t="shared" si="183"/>
        <v>0.81538461538461526</v>
      </c>
      <c r="W333" s="65">
        <f t="shared" si="184"/>
        <v>0.79418245923314224</v>
      </c>
      <c r="X333" s="61">
        <f t="shared" si="195"/>
        <v>8.2897684839432523E-2</v>
      </c>
      <c r="Y333" s="66">
        <f t="shared" si="185"/>
        <v>1.1627366169014732E-3</v>
      </c>
      <c r="Z333" s="61">
        <f t="shared" si="186"/>
        <v>4.695278811096916E-2</v>
      </c>
      <c r="AA333" s="67">
        <f t="shared" si="187"/>
        <v>20.012222222222221</v>
      </c>
      <c r="AB333" s="68">
        <f t="shared" si="188"/>
        <v>4.0288568257491629E-2</v>
      </c>
      <c r="AC333" s="69">
        <f t="shared" si="189"/>
        <v>0.11055617215439628</v>
      </c>
      <c r="AD333" s="70">
        <f>_xlfn.PERCENTILE.EXC(AC333:$AC$5675,0.5)</f>
        <v>8.4787505312367145E-2</v>
      </c>
      <c r="AE333" s="70">
        <f>_xlfn.PERCENTILE.EXC($AC333:AC$5675,0.35)</f>
        <v>4.9176962872405222E-2</v>
      </c>
      <c r="AF333" s="71">
        <f t="shared" si="177"/>
        <v>1.9796266718401893E-2</v>
      </c>
      <c r="AG333" s="70">
        <f t="shared" si="178"/>
        <v>-0.19198182511420461</v>
      </c>
      <c r="AH333" s="70">
        <f t="shared" si="179"/>
        <v>-0.23906962545163321</v>
      </c>
      <c r="AI333" s="61" t="str">
        <f t="shared" si="199"/>
        <v>Short VOL</v>
      </c>
      <c r="AJ333" s="68" t="str">
        <f t="shared" si="200"/>
        <v>Short VOL</v>
      </c>
      <c r="AK333" s="72" t="str">
        <f t="shared" si="201"/>
        <v>00631L</v>
      </c>
      <c r="AL333" s="73">
        <f t="shared" si="161"/>
        <v>1</v>
      </c>
      <c r="AM333" s="72" t="str">
        <f t="shared" si="204"/>
        <v>00631L</v>
      </c>
      <c r="AN333" s="73">
        <f t="shared" si="162"/>
        <v>1</v>
      </c>
      <c r="AO333" s="74" t="str">
        <f t="shared" si="198"/>
        <v>00631L</v>
      </c>
      <c r="AP333" s="20">
        <f t="shared" si="164"/>
        <v>1</v>
      </c>
      <c r="AQ333" s="74" t="str">
        <f t="shared" si="208"/>
        <v>00631L</v>
      </c>
      <c r="AR333" s="20">
        <f t="shared" si="165"/>
        <v>1</v>
      </c>
      <c r="AS333" s="74" t="str">
        <f t="shared" si="202"/>
        <v>00631L</v>
      </c>
      <c r="AT333" s="20">
        <f t="shared" si="166"/>
        <v>1</v>
      </c>
      <c r="AU333" s="74" t="str">
        <f t="shared" si="190"/>
        <v>00631L</v>
      </c>
      <c r="AV333" s="20">
        <f t="shared" si="167"/>
        <v>1</v>
      </c>
      <c r="AW333" s="74" t="str">
        <f t="shared" si="191"/>
        <v>00631L</v>
      </c>
      <c r="AX333" s="20">
        <f t="shared" si="192"/>
        <v>1</v>
      </c>
      <c r="AY333" s="20">
        <f t="shared" si="196"/>
        <v>0</v>
      </c>
      <c r="AZ333" s="57">
        <v>45821</v>
      </c>
      <c r="BA333" s="75">
        <v>47.16</v>
      </c>
      <c r="BB333" s="90">
        <v>46.225000000000001</v>
      </c>
      <c r="BC333" s="76">
        <f t="shared" si="205"/>
        <v>43.590666666666678</v>
      </c>
      <c r="BD333" s="76">
        <f t="shared" si="206"/>
        <v>43.615000000000009</v>
      </c>
      <c r="BE333" s="77">
        <f t="shared" si="180"/>
        <v>6.0433426115682011E-2</v>
      </c>
      <c r="BF333" s="77">
        <f t="shared" si="203"/>
        <v>8.1279376361343275E-2</v>
      </c>
    </row>
    <row r="334" spans="1:58" ht="15.75" customHeight="1" x14ac:dyDescent="0.4">
      <c r="A334" s="57">
        <v>45819</v>
      </c>
      <c r="B334" s="11">
        <v>18.346</v>
      </c>
      <c r="C334" s="11">
        <v>20.094999999999999</v>
      </c>
      <c r="D334" s="11">
        <v>20.899000000000001</v>
      </c>
      <c r="E334" s="11">
        <v>21.391999999999999</v>
      </c>
      <c r="F334" s="11">
        <v>21.605</v>
      </c>
      <c r="G334" s="11">
        <v>21.6</v>
      </c>
      <c r="H334" s="87">
        <v>21.451000000000001</v>
      </c>
      <c r="I334" s="59">
        <f t="shared" si="193"/>
        <v>19.706333333333333</v>
      </c>
      <c r="J334" s="59">
        <f t="shared" si="194"/>
        <v>20.720333333333333</v>
      </c>
      <c r="K334" s="60">
        <v>6</v>
      </c>
      <c r="L334" s="61">
        <f t="shared" si="197"/>
        <v>3.7037037037037035E-2</v>
      </c>
      <c r="M334" s="11">
        <v>15.42</v>
      </c>
      <c r="N334" s="88">
        <v>17.260000000000002</v>
      </c>
      <c r="O334" s="11">
        <v>20.3</v>
      </c>
      <c r="P334" s="11">
        <v>21.81</v>
      </c>
      <c r="Q334" s="11">
        <v>22.45</v>
      </c>
      <c r="R334" s="63">
        <f t="shared" si="182"/>
        <v>9.43</v>
      </c>
      <c r="S334" s="64">
        <f t="shared" si="181"/>
        <v>1.8289085545722849E-2</v>
      </c>
      <c r="T334" s="65">
        <f t="shared" si="207"/>
        <v>0.89339513325608333</v>
      </c>
      <c r="U334" s="65">
        <f t="shared" si="207"/>
        <v>0.85024630541871926</v>
      </c>
      <c r="V334" s="65">
        <f t="shared" si="183"/>
        <v>0.79138010087116017</v>
      </c>
      <c r="W334" s="65">
        <f t="shared" si="184"/>
        <v>0.76881959910913145</v>
      </c>
      <c r="X334" s="61">
        <f t="shared" si="195"/>
        <v>9.533413278098761E-2</v>
      </c>
      <c r="Y334" s="66">
        <f t="shared" si="185"/>
        <v>2.7580403889304905E-3</v>
      </c>
      <c r="Z334" s="61">
        <f t="shared" si="186"/>
        <v>5.1455538828464591E-2</v>
      </c>
      <c r="AA334" s="67">
        <f t="shared" si="187"/>
        <v>19.706333333333333</v>
      </c>
      <c r="AB334" s="68">
        <f t="shared" si="188"/>
        <v>6.2920046349941972E-2</v>
      </c>
      <c r="AC334" s="69">
        <f t="shared" si="189"/>
        <v>0.14173426033217448</v>
      </c>
      <c r="AD334" s="70">
        <f>_xlfn.PERCENTILE.EXC(AC334:$AC$5675,0.5)</f>
        <v>8.478430164853934E-2</v>
      </c>
      <c r="AE334" s="70">
        <f>_xlfn.PERCENTILE.EXC($AC334:AC$5675,0.35)</f>
        <v>4.9145065052623074E-2</v>
      </c>
      <c r="AF334" s="71">
        <f t="shared" ref="AF334:AF397" si="209">_xlfn.PERCENTILE.EXC($AC334:$AC1334,0.28)</f>
        <v>1.9796266718401893E-2</v>
      </c>
      <c r="AG334" s="70">
        <f t="shared" ref="AG334:AG397" si="210">_xlfn.PERCENTILE.EXC($AC334:$AC1334,0.01)</f>
        <v>-0.19198182511420461</v>
      </c>
      <c r="AH334" s="70">
        <f t="shared" ref="AH334:AH397" si="211">_xlfn.PERCENTILE.EXC($AC334:$AC1334,0.005)</f>
        <v>-0.23906962545163321</v>
      </c>
      <c r="AI334" s="61" t="str">
        <f t="shared" si="199"/>
        <v>Short VOL</v>
      </c>
      <c r="AJ334" s="68" t="str">
        <f t="shared" si="200"/>
        <v>Short VOL</v>
      </c>
      <c r="AK334" s="72" t="str">
        <f t="shared" si="201"/>
        <v>00631L</v>
      </c>
      <c r="AL334" s="73">
        <f t="shared" si="161"/>
        <v>1</v>
      </c>
      <c r="AM334" s="72" t="str">
        <f t="shared" si="204"/>
        <v>00631L</v>
      </c>
      <c r="AN334" s="73">
        <f t="shared" si="162"/>
        <v>1</v>
      </c>
      <c r="AO334" s="74" t="str">
        <f t="shared" si="198"/>
        <v>00631L</v>
      </c>
      <c r="AP334" s="20">
        <f t="shared" si="164"/>
        <v>1</v>
      </c>
      <c r="AQ334" s="74" t="str">
        <f t="shared" si="208"/>
        <v>00631L</v>
      </c>
      <c r="AR334" s="20">
        <f t="shared" si="165"/>
        <v>1</v>
      </c>
      <c r="AS334" s="74" t="str">
        <f t="shared" si="202"/>
        <v>00631L</v>
      </c>
      <c r="AT334" s="20">
        <f t="shared" si="166"/>
        <v>1</v>
      </c>
      <c r="AU334" s="74" t="str">
        <f t="shared" si="190"/>
        <v>00631L</v>
      </c>
      <c r="AV334" s="20">
        <f t="shared" si="167"/>
        <v>1</v>
      </c>
      <c r="AW334" s="74" t="str">
        <f t="shared" si="191"/>
        <v>00631L</v>
      </c>
      <c r="AX334" s="20">
        <f t="shared" si="192"/>
        <v>1</v>
      </c>
      <c r="AY334" s="20">
        <f t="shared" si="196"/>
        <v>0</v>
      </c>
      <c r="AZ334" s="57">
        <v>45820</v>
      </c>
      <c r="BA334" s="75">
        <v>47.16</v>
      </c>
      <c r="BB334" s="90">
        <v>46.225000000000001</v>
      </c>
      <c r="BC334" s="76">
        <f t="shared" si="205"/>
        <v>43.578791666666675</v>
      </c>
      <c r="BD334" s="76">
        <f t="shared" si="206"/>
        <v>43.60625000000001</v>
      </c>
      <c r="BE334" s="77">
        <f t="shared" si="180"/>
        <v>6.0722388853140366E-2</v>
      </c>
      <c r="BF334" s="77">
        <f t="shared" si="203"/>
        <v>8.1496345134011425E-2</v>
      </c>
    </row>
    <row r="335" spans="1:58" ht="15.75" customHeight="1" x14ac:dyDescent="0.4">
      <c r="A335" s="57">
        <v>45818</v>
      </c>
      <c r="B335" s="11">
        <v>18.140999999999998</v>
      </c>
      <c r="C335" s="11">
        <v>19.971</v>
      </c>
      <c r="D335" s="11">
        <v>20.779</v>
      </c>
      <c r="E335" s="11">
        <v>21.273</v>
      </c>
      <c r="F335" s="11">
        <v>21.475000000000001</v>
      </c>
      <c r="G335" s="11">
        <v>21.49</v>
      </c>
      <c r="H335" s="87">
        <v>21.324999999999999</v>
      </c>
      <c r="I335" s="59">
        <f t="shared" si="193"/>
        <v>19.496555555555556</v>
      </c>
      <c r="J335" s="59">
        <f t="shared" si="194"/>
        <v>20.569518518518517</v>
      </c>
      <c r="K335" s="60">
        <v>7</v>
      </c>
      <c r="L335" s="61">
        <f t="shared" si="197"/>
        <v>3.7037037037037035E-2</v>
      </c>
      <c r="M335" s="11">
        <v>15.16</v>
      </c>
      <c r="N335" s="88">
        <v>16.95</v>
      </c>
      <c r="O335" s="11">
        <v>19.940000000000001</v>
      </c>
      <c r="P335" s="11">
        <v>21.6</v>
      </c>
      <c r="Q335" s="11">
        <v>22.44</v>
      </c>
      <c r="R335" s="63">
        <f t="shared" si="182"/>
        <v>9.4300000000000068</v>
      </c>
      <c r="S335" s="64">
        <f t="shared" si="181"/>
        <v>-1.2237762237762287E-2</v>
      </c>
      <c r="T335" s="65">
        <f t="shared" si="207"/>
        <v>0.89439528023598824</v>
      </c>
      <c r="U335" s="65">
        <f t="shared" si="207"/>
        <v>0.85005015045135401</v>
      </c>
      <c r="V335" s="65">
        <f t="shared" si="183"/>
        <v>0.7847222222222221</v>
      </c>
      <c r="W335" s="65">
        <f t="shared" si="184"/>
        <v>0.75534759358288761</v>
      </c>
      <c r="X335" s="61">
        <f t="shared" si="195"/>
        <v>0.10087646766991908</v>
      </c>
      <c r="Y335" s="66">
        <f t="shared" si="185"/>
        <v>2.4444131058148641E-3</v>
      </c>
      <c r="Z335" s="61">
        <f t="shared" si="186"/>
        <v>5.5033462700913846E-2</v>
      </c>
      <c r="AA335" s="67">
        <f t="shared" si="187"/>
        <v>19.496555555555553</v>
      </c>
      <c r="AB335" s="68">
        <f t="shared" si="188"/>
        <v>7.0265486725663656E-2</v>
      </c>
      <c r="AC335" s="69">
        <f t="shared" si="189"/>
        <v>0.15023926581448693</v>
      </c>
      <c r="AD335" s="70">
        <f>_xlfn.PERCENTILE.EXC(AC335:$AC$5675,0.5)</f>
        <v>8.478109798471152E-2</v>
      </c>
      <c r="AE335" s="70">
        <f>_xlfn.PERCENTILE.EXC($AC335:AC$5675,0.35)</f>
        <v>4.9130498612000771E-2</v>
      </c>
      <c r="AF335" s="71">
        <f t="shared" si="209"/>
        <v>1.9796266718401893E-2</v>
      </c>
      <c r="AG335" s="70">
        <f t="shared" si="210"/>
        <v>-0.19198182511420461</v>
      </c>
      <c r="AH335" s="70">
        <f t="shared" si="211"/>
        <v>-0.23906962545163321</v>
      </c>
      <c r="AI335" s="61" t="str">
        <f t="shared" si="199"/>
        <v>Short VOL</v>
      </c>
      <c r="AJ335" s="68" t="str">
        <f t="shared" si="200"/>
        <v>Short VOL</v>
      </c>
      <c r="AK335" s="72" t="str">
        <f t="shared" si="201"/>
        <v>00631L</v>
      </c>
      <c r="AL335" s="73">
        <f t="shared" si="161"/>
        <v>1</v>
      </c>
      <c r="AM335" s="72" t="str">
        <f t="shared" si="204"/>
        <v>00631L</v>
      </c>
      <c r="AN335" s="73">
        <f t="shared" si="162"/>
        <v>1</v>
      </c>
      <c r="AO335" s="74" t="str">
        <f t="shared" si="198"/>
        <v>00631L</v>
      </c>
      <c r="AP335" s="20">
        <f t="shared" si="164"/>
        <v>1</v>
      </c>
      <c r="AQ335" s="74" t="str">
        <f t="shared" si="208"/>
        <v>00631L</v>
      </c>
      <c r="AR335" s="20">
        <f t="shared" si="165"/>
        <v>1</v>
      </c>
      <c r="AS335" s="74" t="str">
        <f t="shared" si="202"/>
        <v>00631L</v>
      </c>
      <c r="AT335" s="20">
        <f t="shared" si="166"/>
        <v>1</v>
      </c>
      <c r="AU335" s="74" t="str">
        <f t="shared" si="190"/>
        <v>00631L</v>
      </c>
      <c r="AV335" s="20">
        <f t="shared" si="167"/>
        <v>1</v>
      </c>
      <c r="AW335" s="74" t="str">
        <f t="shared" si="191"/>
        <v>00631L</v>
      </c>
      <c r="AX335" s="20">
        <f t="shared" si="192"/>
        <v>1</v>
      </c>
      <c r="AY335" s="20">
        <f t="shared" si="196"/>
        <v>0</v>
      </c>
      <c r="AZ335" s="57">
        <v>45819</v>
      </c>
      <c r="BA335" s="75">
        <v>47.16</v>
      </c>
      <c r="BB335" s="90">
        <v>46.225000000000001</v>
      </c>
      <c r="BC335" s="76">
        <f t="shared" si="205"/>
        <v>43.560458333333337</v>
      </c>
      <c r="BD335" s="76">
        <f t="shared" si="206"/>
        <v>43.594374999999999</v>
      </c>
      <c r="BE335" s="77">
        <f t="shared" si="180"/>
        <v>6.1168816137724243E-2</v>
      </c>
      <c r="BF335" s="77">
        <f t="shared" si="203"/>
        <v>8.1790942065346664E-2</v>
      </c>
    </row>
    <row r="336" spans="1:58" ht="15.75" customHeight="1" x14ac:dyDescent="0.4">
      <c r="A336" s="57">
        <v>45817</v>
      </c>
      <c r="B336" s="11">
        <v>18.305</v>
      </c>
      <c r="C336" s="11">
        <v>20</v>
      </c>
      <c r="D336" s="11">
        <v>20.8</v>
      </c>
      <c r="E336" s="11">
        <v>21.25</v>
      </c>
      <c r="F336" s="11">
        <v>21.5</v>
      </c>
      <c r="G336" s="11">
        <v>21.5</v>
      </c>
      <c r="H336" s="87">
        <v>21.35</v>
      </c>
      <c r="I336" s="59">
        <f t="shared" si="193"/>
        <v>19.497777777777777</v>
      </c>
      <c r="J336" s="59">
        <f t="shared" si="194"/>
        <v>20.562962962962963</v>
      </c>
      <c r="K336" s="60">
        <v>8</v>
      </c>
      <c r="L336" s="61">
        <f t="shared" si="197"/>
        <v>3.7037037037037035E-2</v>
      </c>
      <c r="M336" s="11">
        <v>15.38</v>
      </c>
      <c r="N336" s="88">
        <v>17.16</v>
      </c>
      <c r="O336" s="11">
        <v>20.09</v>
      </c>
      <c r="P336" s="11">
        <v>21.82</v>
      </c>
      <c r="Q336" s="11">
        <v>22.49</v>
      </c>
      <c r="R336" s="63">
        <f t="shared" si="182"/>
        <v>9.3699999999999974</v>
      </c>
      <c r="S336" s="64">
        <f t="shared" si="181"/>
        <v>2.3255813953488406E-2</v>
      </c>
      <c r="T336" s="65">
        <f t="shared" si="207"/>
        <v>0.89627039627039629</v>
      </c>
      <c r="U336" s="65">
        <f t="shared" si="207"/>
        <v>0.85415629666500748</v>
      </c>
      <c r="V336" s="65">
        <f t="shared" si="183"/>
        <v>0.78643446379468374</v>
      </c>
      <c r="W336" s="65">
        <f t="shared" si="184"/>
        <v>0.76300578034682087</v>
      </c>
      <c r="X336" s="61">
        <f t="shared" si="195"/>
        <v>9.2597650915050553E-2</v>
      </c>
      <c r="Y336" s="66">
        <f t="shared" si="185"/>
        <v>4.7058823529412437E-3</v>
      </c>
      <c r="Z336" s="61">
        <f t="shared" si="186"/>
        <v>5.4631107058734175E-2</v>
      </c>
      <c r="AA336" s="67">
        <f t="shared" si="187"/>
        <v>19.497777777777777</v>
      </c>
      <c r="AB336" s="68">
        <f t="shared" si="188"/>
        <v>6.67249417249417E-2</v>
      </c>
      <c r="AC336" s="69">
        <f t="shared" si="189"/>
        <v>0.13623413623413622</v>
      </c>
      <c r="AD336" s="70">
        <f>_xlfn.PERCENTILE.EXC(AC336:$AC$5675,0.5)</f>
        <v>8.4666454904625252E-2</v>
      </c>
      <c r="AE336" s="70">
        <f>_xlfn.PERCENTILE.EXC($AC336:AC$5675,0.35)</f>
        <v>4.9118820734571786E-2</v>
      </c>
      <c r="AF336" s="71">
        <f t="shared" si="209"/>
        <v>1.9796266718401893E-2</v>
      </c>
      <c r="AG336" s="70">
        <f t="shared" si="210"/>
        <v>-0.19198182511420461</v>
      </c>
      <c r="AH336" s="70">
        <f t="shared" si="211"/>
        <v>-0.23906962545163321</v>
      </c>
      <c r="AI336" s="61" t="str">
        <f t="shared" si="199"/>
        <v>Short VOL</v>
      </c>
      <c r="AJ336" s="68" t="str">
        <f t="shared" si="200"/>
        <v>Short VOL</v>
      </c>
      <c r="AK336" s="72" t="str">
        <f t="shared" si="201"/>
        <v>00631L</v>
      </c>
      <c r="AL336" s="73">
        <f t="shared" si="161"/>
        <v>1</v>
      </c>
      <c r="AM336" s="72" t="str">
        <f t="shared" si="204"/>
        <v>00631L</v>
      </c>
      <c r="AN336" s="73">
        <f t="shared" si="162"/>
        <v>1</v>
      </c>
      <c r="AO336" s="74" t="str">
        <f t="shared" si="198"/>
        <v>00631L</v>
      </c>
      <c r="AP336" s="20">
        <f t="shared" si="164"/>
        <v>1</v>
      </c>
      <c r="AQ336" s="74" t="str">
        <f t="shared" si="208"/>
        <v>00631L</v>
      </c>
      <c r="AR336" s="20">
        <f t="shared" si="165"/>
        <v>1</v>
      </c>
      <c r="AS336" s="74" t="str">
        <f t="shared" si="202"/>
        <v>00631L</v>
      </c>
      <c r="AT336" s="20">
        <f t="shared" si="166"/>
        <v>1</v>
      </c>
      <c r="AU336" s="74" t="str">
        <f t="shared" si="190"/>
        <v>00631L</v>
      </c>
      <c r="AV336" s="20">
        <f t="shared" si="167"/>
        <v>1</v>
      </c>
      <c r="AW336" s="74" t="str">
        <f t="shared" si="191"/>
        <v>00631L</v>
      </c>
      <c r="AX336" s="20">
        <f t="shared" si="192"/>
        <v>1</v>
      </c>
      <c r="AY336" s="20">
        <f t="shared" si="196"/>
        <v>0</v>
      </c>
      <c r="AZ336" s="57">
        <v>45818</v>
      </c>
      <c r="BA336" s="75">
        <v>47.16</v>
      </c>
      <c r="BB336" s="90">
        <v>47.162500000000001</v>
      </c>
      <c r="BC336" s="76">
        <f t="shared" si="205"/>
        <v>43.544625000000003</v>
      </c>
      <c r="BD336" s="76">
        <f t="shared" si="206"/>
        <v>43.576041666666669</v>
      </c>
      <c r="BE336" s="77">
        <f t="shared" si="180"/>
        <v>8.308430719061187E-2</v>
      </c>
      <c r="BF336" s="77">
        <f t="shared" si="203"/>
        <v>8.2246073673893694E-2</v>
      </c>
    </row>
    <row r="337" spans="1:58" ht="15.75" customHeight="1" x14ac:dyDescent="0.4">
      <c r="A337" s="57">
        <v>45814</v>
      </c>
      <c r="B337" s="11">
        <v>18.530999999999999</v>
      </c>
      <c r="C337" s="11">
        <v>20.155000000000001</v>
      </c>
      <c r="D337" s="11">
        <v>20.85</v>
      </c>
      <c r="E337" s="11">
        <v>21.298999999999999</v>
      </c>
      <c r="F337" s="11">
        <v>21.504000000000001</v>
      </c>
      <c r="G337" s="11">
        <v>21.5</v>
      </c>
      <c r="H337" s="87">
        <v>21.4</v>
      </c>
      <c r="I337" s="59">
        <f t="shared" si="193"/>
        <v>19.493370370370371</v>
      </c>
      <c r="J337" s="59">
        <f t="shared" si="194"/>
        <v>20.566851851851855</v>
      </c>
      <c r="K337" s="60">
        <v>11</v>
      </c>
      <c r="L337" s="61">
        <f t="shared" si="197"/>
        <v>3.7037037037037035E-2</v>
      </c>
      <c r="M337" s="11">
        <v>14.2</v>
      </c>
      <c r="N337" s="88">
        <v>16.77</v>
      </c>
      <c r="O337" s="11">
        <v>20.02</v>
      </c>
      <c r="P337" s="11">
        <v>21.75</v>
      </c>
      <c r="Q337" s="11">
        <v>22.39</v>
      </c>
      <c r="R337" s="63">
        <f t="shared" si="182"/>
        <v>10.799999999999997</v>
      </c>
      <c r="S337" s="64">
        <f t="shared" si="181"/>
        <v>-9.2532467532467577E-2</v>
      </c>
      <c r="T337" s="65">
        <f t="shared" si="207"/>
        <v>0.84675014907573043</v>
      </c>
      <c r="U337" s="65">
        <f t="shared" si="207"/>
        <v>0.83766233766233766</v>
      </c>
      <c r="V337" s="65">
        <f t="shared" si="183"/>
        <v>0.77103448275862063</v>
      </c>
      <c r="W337" s="65">
        <f t="shared" si="184"/>
        <v>0.74899508709245199</v>
      </c>
      <c r="X337" s="61">
        <f t="shared" si="195"/>
        <v>8.7636932707355369E-2</v>
      </c>
      <c r="Y337" s="66">
        <f t="shared" si="185"/>
        <v>4.7420066669796278E-3</v>
      </c>
      <c r="Z337" s="61">
        <f t="shared" si="186"/>
        <v>5.5069054816357405E-2</v>
      </c>
      <c r="AA337" s="67">
        <f t="shared" si="187"/>
        <v>19.493370370370371</v>
      </c>
      <c r="AB337" s="68">
        <f t="shared" si="188"/>
        <v>0.10500894454382823</v>
      </c>
      <c r="AC337" s="69">
        <f t="shared" si="189"/>
        <v>0.16239537092250278</v>
      </c>
      <c r="AD337" s="70">
        <f>_xlfn.PERCENTILE.EXC(AC337:$AC$5675,0.5)</f>
        <v>8.4551811824538983E-2</v>
      </c>
      <c r="AE337" s="70">
        <f>_xlfn.PERCENTILE.EXC($AC337:AC$5675,0.35)</f>
        <v>4.9107142857142759E-2</v>
      </c>
      <c r="AF337" s="71">
        <f t="shared" si="209"/>
        <v>1.9796266718401893E-2</v>
      </c>
      <c r="AG337" s="70">
        <f t="shared" si="210"/>
        <v>-0.19198182511420461</v>
      </c>
      <c r="AH337" s="70">
        <f t="shared" si="211"/>
        <v>-0.23906962545163321</v>
      </c>
      <c r="AI337" s="61" t="str">
        <f t="shared" si="199"/>
        <v>Short VOL</v>
      </c>
      <c r="AJ337" s="68" t="str">
        <f t="shared" si="200"/>
        <v>Short VOL</v>
      </c>
      <c r="AK337" s="72" t="str">
        <f t="shared" si="201"/>
        <v>00631L</v>
      </c>
      <c r="AL337" s="73">
        <f t="shared" si="161"/>
        <v>1</v>
      </c>
      <c r="AM337" s="72" t="str">
        <f t="shared" si="204"/>
        <v>00631L</v>
      </c>
      <c r="AN337" s="73">
        <f t="shared" si="162"/>
        <v>1</v>
      </c>
      <c r="AO337" s="74" t="str">
        <f t="shared" si="198"/>
        <v>00631L</v>
      </c>
      <c r="AP337" s="20">
        <f t="shared" si="164"/>
        <v>1</v>
      </c>
      <c r="AQ337" s="74" t="str">
        <f t="shared" si="208"/>
        <v>00631L</v>
      </c>
      <c r="AR337" s="20">
        <f t="shared" si="165"/>
        <v>1</v>
      </c>
      <c r="AS337" s="74" t="str">
        <f t="shared" si="202"/>
        <v>00631L</v>
      </c>
      <c r="AT337" s="20">
        <f t="shared" si="166"/>
        <v>1</v>
      </c>
      <c r="AU337" s="74" t="str">
        <f t="shared" si="190"/>
        <v>00631L</v>
      </c>
      <c r="AV337" s="20">
        <f t="shared" si="167"/>
        <v>1</v>
      </c>
      <c r="AW337" s="74" t="str">
        <f t="shared" si="191"/>
        <v>00631L</v>
      </c>
      <c r="AX337" s="20">
        <f t="shared" si="192"/>
        <v>1</v>
      </c>
      <c r="AY337" s="20">
        <f t="shared" si="196"/>
        <v>0</v>
      </c>
      <c r="AZ337" s="57">
        <v>45817</v>
      </c>
      <c r="BA337" s="75">
        <v>46.22</v>
      </c>
      <c r="BB337" s="90">
        <v>45.924999999999997</v>
      </c>
      <c r="BC337" s="76">
        <f t="shared" si="205"/>
        <v>43.520249999999997</v>
      </c>
      <c r="BD337" s="76">
        <f t="shared" si="206"/>
        <v>43.528916666666674</v>
      </c>
      <c r="BE337" s="77">
        <f t="shared" ref="BE337:BE400" si="212">(BB337-BC337)/BC337</f>
        <v>5.5255886627489502E-2</v>
      </c>
      <c r="BF337" s="77">
        <f t="shared" si="203"/>
        <v>6.1822887850413399E-2</v>
      </c>
    </row>
    <row r="338" spans="1:58" ht="15.75" customHeight="1" x14ac:dyDescent="0.4">
      <c r="A338" s="57">
        <v>45813</v>
      </c>
      <c r="B338" s="11">
        <v>19.55</v>
      </c>
      <c r="C338" s="11">
        <v>20.95</v>
      </c>
      <c r="D338" s="11">
        <v>21.5</v>
      </c>
      <c r="E338" s="11">
        <v>21.85</v>
      </c>
      <c r="F338" s="11">
        <v>22</v>
      </c>
      <c r="G338" s="11">
        <v>21.95</v>
      </c>
      <c r="H338" s="87">
        <v>21.77</v>
      </c>
      <c r="I338" s="59">
        <f t="shared" si="193"/>
        <v>20.327777777777779</v>
      </c>
      <c r="J338" s="59">
        <f t="shared" si="194"/>
        <v>21.255555555555556</v>
      </c>
      <c r="K338" s="60">
        <v>12</v>
      </c>
      <c r="L338" s="61">
        <f t="shared" si="197"/>
        <v>3.7037037037037035E-2</v>
      </c>
      <c r="M338" s="11">
        <v>17.34</v>
      </c>
      <c r="N338" s="88">
        <v>18.48</v>
      </c>
      <c r="O338" s="11">
        <v>21.11</v>
      </c>
      <c r="P338" s="11">
        <v>22.51</v>
      </c>
      <c r="Q338" s="11">
        <v>22.68</v>
      </c>
      <c r="R338" s="63">
        <f t="shared" si="182"/>
        <v>7.8000000000000043</v>
      </c>
      <c r="S338" s="64">
        <f t="shared" ref="S338:S401" si="213">(N338-N339)/N339</f>
        <v>4.9403747870528168E-2</v>
      </c>
      <c r="T338" s="65">
        <f t="shared" si="207"/>
        <v>0.93831168831168832</v>
      </c>
      <c r="U338" s="65">
        <f t="shared" si="207"/>
        <v>0.87541449549976313</v>
      </c>
      <c r="V338" s="65">
        <f t="shared" si="183"/>
        <v>0.82096845846290534</v>
      </c>
      <c r="W338" s="65">
        <f t="shared" si="184"/>
        <v>0.81481481481481488</v>
      </c>
      <c r="X338" s="61">
        <f t="shared" si="195"/>
        <v>7.1611253196930874E-2</v>
      </c>
      <c r="Y338" s="66">
        <f t="shared" si="185"/>
        <v>-3.6613272311213658E-3</v>
      </c>
      <c r="Z338" s="61">
        <f t="shared" si="186"/>
        <v>4.5640885487838172E-2</v>
      </c>
      <c r="AA338" s="67">
        <f t="shared" si="187"/>
        <v>20.327777777777776</v>
      </c>
      <c r="AB338" s="68">
        <f t="shared" si="188"/>
        <v>5.7900432900432917E-2</v>
      </c>
      <c r="AC338" s="69">
        <f t="shared" si="189"/>
        <v>9.9987974987974848E-2</v>
      </c>
      <c r="AD338" s="70">
        <f>_xlfn.PERCENTILE.EXC(AC338:$AC$5675,0.5)</f>
        <v>8.4547666156465223E-2</v>
      </c>
      <c r="AE338" s="70">
        <f>_xlfn.PERCENTILE.EXC($AC338:AC$5675,0.35)</f>
        <v>4.9054055162009648E-2</v>
      </c>
      <c r="AF338" s="71">
        <f t="shared" si="209"/>
        <v>1.9796266718401893E-2</v>
      </c>
      <c r="AG338" s="70">
        <f t="shared" si="210"/>
        <v>-0.19198182511420461</v>
      </c>
      <c r="AH338" s="70">
        <f t="shared" si="211"/>
        <v>-0.23906962545163321</v>
      </c>
      <c r="AI338" s="61" t="str">
        <f t="shared" si="199"/>
        <v>Short VOL</v>
      </c>
      <c r="AJ338" s="68" t="str">
        <f t="shared" si="200"/>
        <v>Short VOL</v>
      </c>
      <c r="AK338" s="72" t="str">
        <f t="shared" si="201"/>
        <v>00631L</v>
      </c>
      <c r="AL338" s="73">
        <f t="shared" si="161"/>
        <v>1</v>
      </c>
      <c r="AM338" s="72" t="str">
        <f t="shared" si="204"/>
        <v>00631L</v>
      </c>
      <c r="AN338" s="73">
        <f t="shared" si="162"/>
        <v>1</v>
      </c>
      <c r="AO338" s="74" t="str">
        <f t="shared" si="198"/>
        <v>00631L</v>
      </c>
      <c r="AP338" s="20">
        <f t="shared" si="164"/>
        <v>1</v>
      </c>
      <c r="AQ338" s="74" t="str">
        <f t="shared" si="208"/>
        <v>00631L</v>
      </c>
      <c r="AR338" s="20">
        <f t="shared" si="165"/>
        <v>1</v>
      </c>
      <c r="AS338" s="74" t="str">
        <f t="shared" si="202"/>
        <v>00631L</v>
      </c>
      <c r="AT338" s="20">
        <f t="shared" si="166"/>
        <v>1</v>
      </c>
      <c r="AU338" s="74" t="str">
        <f t="shared" si="190"/>
        <v>00631L</v>
      </c>
      <c r="AV338" s="20">
        <f t="shared" si="167"/>
        <v>1</v>
      </c>
      <c r="AW338" s="74" t="str">
        <f t="shared" si="191"/>
        <v>00631L</v>
      </c>
      <c r="AX338" s="20">
        <f t="shared" si="192"/>
        <v>1</v>
      </c>
      <c r="AY338" s="20">
        <f t="shared" si="196"/>
        <v>0</v>
      </c>
      <c r="AZ338" s="57">
        <v>45814</v>
      </c>
      <c r="BA338" s="75">
        <v>45.85</v>
      </c>
      <c r="BB338" s="90">
        <v>45.487499999999997</v>
      </c>
      <c r="BC338" s="76">
        <f t="shared" si="205"/>
        <v>43.513166666666656</v>
      </c>
      <c r="BD338" s="76">
        <f t="shared" si="206"/>
        <v>43.518999999999998</v>
      </c>
      <c r="BE338" s="77">
        <f t="shared" si="212"/>
        <v>4.5373239517540853E-2</v>
      </c>
      <c r="BF338" s="77">
        <f t="shared" si="203"/>
        <v>5.3562811645488248E-2</v>
      </c>
    </row>
    <row r="339" spans="1:58" s="101" customFormat="1" ht="13.15" x14ac:dyDescent="0.4">
      <c r="A339" s="57">
        <v>45812</v>
      </c>
      <c r="B339" s="97">
        <v>19.146999999999998</v>
      </c>
      <c r="C339" s="97">
        <v>20.498000000000001</v>
      </c>
      <c r="D339" s="97">
        <v>21.096</v>
      </c>
      <c r="E339" s="97">
        <v>21.427</v>
      </c>
      <c r="F339" s="97">
        <v>21.643000000000001</v>
      </c>
      <c r="G339" s="97">
        <v>21.552</v>
      </c>
      <c r="H339" s="98">
        <v>21.425000000000001</v>
      </c>
      <c r="I339" s="99">
        <f>C339-((C339-B339)*K339*L339)</f>
        <v>19.84751851851852</v>
      </c>
      <c r="J339" s="99">
        <f>D339-((D339-C339)*K339*L339)</f>
        <v>20.808074074074074</v>
      </c>
      <c r="K339" s="60">
        <v>13</v>
      </c>
      <c r="L339" s="61">
        <f t="shared" si="197"/>
        <v>3.7037037037037035E-2</v>
      </c>
      <c r="M339" s="100">
        <v>16.04</v>
      </c>
      <c r="N339" s="100">
        <v>17.61</v>
      </c>
      <c r="O339" s="100">
        <v>20.66</v>
      </c>
      <c r="P339" s="100">
        <v>22.17</v>
      </c>
      <c r="Q339" s="100">
        <v>22.79</v>
      </c>
      <c r="R339" s="63">
        <f t="shared" si="182"/>
        <v>9.18</v>
      </c>
      <c r="S339" s="64">
        <f t="shared" si="213"/>
        <v>-4.5223289994348126E-3</v>
      </c>
      <c r="T339" s="65">
        <f t="shared" si="207"/>
        <v>0.91084611016467909</v>
      </c>
      <c r="U339" s="65">
        <f t="shared" si="207"/>
        <v>0.85237173281703771</v>
      </c>
      <c r="V339" s="65">
        <f t="shared" si="183"/>
        <v>0.79431664411366698</v>
      </c>
      <c r="W339" s="65">
        <f t="shared" si="184"/>
        <v>0.77270732777534001</v>
      </c>
      <c r="X339" s="61">
        <f t="shared" si="195"/>
        <v>7.0559356557163153E-2</v>
      </c>
      <c r="Y339" s="66">
        <f t="shared" si="185"/>
        <v>-9.3340178279688779E-5</v>
      </c>
      <c r="Z339" s="61">
        <f t="shared" si="186"/>
        <v>4.8396758247602513E-2</v>
      </c>
      <c r="AA339" s="67">
        <f t="shared" si="187"/>
        <v>19.84751851851852</v>
      </c>
      <c r="AB339" s="68">
        <f t="shared" si="188"/>
        <v>8.7279954571266277E-2</v>
      </c>
      <c r="AC339" s="69">
        <f t="shared" si="189"/>
        <v>0.1270595410856627</v>
      </c>
      <c r="AD339" s="70">
        <f>_xlfn.PERCENTILE.EXC(AC339:$AC$5675,0.5)</f>
        <v>8.4543520488391463E-2</v>
      </c>
      <c r="AE339" s="70">
        <f>_xlfn.PERCENTILE.EXC($AC339:AC$5675,0.35)</f>
        <v>4.9000967466876537E-2</v>
      </c>
      <c r="AF339" s="71">
        <f t="shared" si="209"/>
        <v>1.9796266718401893E-2</v>
      </c>
      <c r="AG339" s="70">
        <f t="shared" si="210"/>
        <v>-0.19198182511420461</v>
      </c>
      <c r="AH339" s="70">
        <f t="shared" si="211"/>
        <v>-0.23906962545163321</v>
      </c>
      <c r="AI339" s="61" t="str">
        <f t="shared" si="199"/>
        <v>Short VOL</v>
      </c>
      <c r="AJ339" s="68" t="str">
        <f t="shared" si="200"/>
        <v>Short VOL</v>
      </c>
      <c r="AK339" s="72" t="str">
        <f t="shared" si="201"/>
        <v>00631L</v>
      </c>
      <c r="AL339" s="73">
        <f t="shared" si="161"/>
        <v>1</v>
      </c>
      <c r="AM339" s="72" t="str">
        <f t="shared" si="204"/>
        <v>00631L</v>
      </c>
      <c r="AN339" s="73">
        <f t="shared" si="162"/>
        <v>1</v>
      </c>
      <c r="AO339" s="74" t="str">
        <f t="shared" si="198"/>
        <v>00631L</v>
      </c>
      <c r="AP339" s="20">
        <f t="shared" si="164"/>
        <v>1</v>
      </c>
      <c r="AQ339" s="74" t="str">
        <f t="shared" si="208"/>
        <v>00631L</v>
      </c>
      <c r="AR339" s="20">
        <f t="shared" si="165"/>
        <v>1</v>
      </c>
      <c r="AS339" s="74" t="str">
        <f t="shared" si="202"/>
        <v>00631L</v>
      </c>
      <c r="AT339" s="20">
        <f t="shared" si="166"/>
        <v>1</v>
      </c>
      <c r="AU339" s="74" t="str">
        <f t="shared" si="190"/>
        <v>00631L</v>
      </c>
      <c r="AV339" s="20">
        <f t="shared" si="167"/>
        <v>1</v>
      </c>
      <c r="AW339" s="74" t="str">
        <f t="shared" si="191"/>
        <v>00631L</v>
      </c>
      <c r="AX339" s="20">
        <f t="shared" si="192"/>
        <v>1</v>
      </c>
      <c r="AY339" s="20">
        <f t="shared" si="196"/>
        <v>0</v>
      </c>
      <c r="AZ339" s="57">
        <v>45813</v>
      </c>
      <c r="BA339" s="75">
        <v>45.47</v>
      </c>
      <c r="BB339" s="90">
        <v>45.412500000000001</v>
      </c>
      <c r="BC339" s="76">
        <f t="shared" si="205"/>
        <v>43.526916666666665</v>
      </c>
      <c r="BD339" s="76">
        <f t="shared" si="206"/>
        <v>43.512874999999994</v>
      </c>
      <c r="BE339" s="77">
        <f t="shared" si="212"/>
        <v>4.331993804599843E-2</v>
      </c>
      <c r="BF339" s="77">
        <f t="shared" si="203"/>
        <v>4.4978066836539876E-2</v>
      </c>
    </row>
    <row r="340" spans="1:58" s="101" customFormat="1" ht="13.15" x14ac:dyDescent="0.4">
      <c r="A340" s="57">
        <v>45811</v>
      </c>
      <c r="B340" s="97">
        <v>19.204000000000001</v>
      </c>
      <c r="C340" s="97">
        <v>20.574000000000002</v>
      </c>
      <c r="D340" s="97">
        <v>21.07</v>
      </c>
      <c r="E340" s="97">
        <v>21.396999999999998</v>
      </c>
      <c r="F340" s="97">
        <v>21.544</v>
      </c>
      <c r="G340" s="97">
        <v>21.475000000000001</v>
      </c>
      <c r="H340" s="98">
        <v>21.341999999999999</v>
      </c>
      <c r="I340" s="99">
        <f t="shared" si="193"/>
        <v>19.863629629629632</v>
      </c>
      <c r="J340" s="99">
        <f>D340-((D340-C340)*K340*L340)</f>
        <v>20.812814814814814</v>
      </c>
      <c r="K340" s="60">
        <v>14</v>
      </c>
      <c r="L340" s="61">
        <f t="shared" si="197"/>
        <v>3.7037037037037035E-2</v>
      </c>
      <c r="M340" s="100">
        <v>16.62</v>
      </c>
      <c r="N340" s="100">
        <v>17.690000000000001</v>
      </c>
      <c r="O340" s="100">
        <v>20.72</v>
      </c>
      <c r="P340" s="100">
        <v>22.13</v>
      </c>
      <c r="Q340" s="100">
        <v>22.66</v>
      </c>
      <c r="R340" s="63">
        <f t="shared" si="182"/>
        <v>8.539999999999992</v>
      </c>
      <c r="S340" s="64">
        <f t="shared" si="213"/>
        <v>-3.6492374727668746E-2</v>
      </c>
      <c r="T340" s="65">
        <f t="shared" si="207"/>
        <v>0.93951384963256079</v>
      </c>
      <c r="U340" s="65">
        <f t="shared" si="207"/>
        <v>0.85376447876447892</v>
      </c>
      <c r="V340" s="65">
        <f t="shared" si="183"/>
        <v>0.79936737460460927</v>
      </c>
      <c r="W340" s="65">
        <f t="shared" si="184"/>
        <v>0.78067078552515445</v>
      </c>
      <c r="X340" s="61">
        <f t="shared" si="195"/>
        <v>7.1339304311601792E-2</v>
      </c>
      <c r="Y340" s="66">
        <f t="shared" si="185"/>
        <v>-2.5704538019348374E-3</v>
      </c>
      <c r="Z340" s="61">
        <f t="shared" si="186"/>
        <v>4.7785082730767807E-2</v>
      </c>
      <c r="AA340" s="67">
        <f t="shared" si="187"/>
        <v>19.863629629629628</v>
      </c>
      <c r="AB340" s="68">
        <f t="shared" si="188"/>
        <v>8.5585076314301817E-2</v>
      </c>
      <c r="AC340" s="69">
        <f t="shared" si="189"/>
        <v>0.12287335385130732</v>
      </c>
      <c r="AD340" s="70">
        <f>_xlfn.PERCENTILE.EXC(AC340:$AC$5675,0.5)</f>
        <v>8.4488243256133327E-2</v>
      </c>
      <c r="AE340" s="70">
        <f>_xlfn.PERCENTILE.EXC($AC340:AC$5675,0.35)</f>
        <v>4.8953493765794803E-2</v>
      </c>
      <c r="AF340" s="71">
        <f t="shared" si="209"/>
        <v>1.9796266718401893E-2</v>
      </c>
      <c r="AG340" s="70">
        <f t="shared" si="210"/>
        <v>-0.19198182511420461</v>
      </c>
      <c r="AH340" s="70">
        <f t="shared" si="211"/>
        <v>-0.23906962545163321</v>
      </c>
      <c r="AI340" s="61" t="str">
        <f t="shared" si="199"/>
        <v>Short VOL</v>
      </c>
      <c r="AJ340" s="68" t="str">
        <f t="shared" si="200"/>
        <v>Short VOL</v>
      </c>
      <c r="AK340" s="72" t="str">
        <f t="shared" si="201"/>
        <v>00631L</v>
      </c>
      <c r="AL340" s="73">
        <f t="shared" si="161"/>
        <v>1</v>
      </c>
      <c r="AM340" s="72" t="str">
        <f t="shared" si="204"/>
        <v>00631L</v>
      </c>
      <c r="AN340" s="73">
        <f t="shared" si="162"/>
        <v>1</v>
      </c>
      <c r="AO340" s="74" t="str">
        <f t="shared" si="198"/>
        <v>00631L</v>
      </c>
      <c r="AP340" s="20">
        <f t="shared" si="164"/>
        <v>1</v>
      </c>
      <c r="AQ340" s="74" t="str">
        <f t="shared" si="208"/>
        <v>00631L</v>
      </c>
      <c r="AR340" s="20">
        <f t="shared" si="165"/>
        <v>1</v>
      </c>
      <c r="AS340" s="74" t="str">
        <f t="shared" si="202"/>
        <v>00631L</v>
      </c>
      <c r="AT340" s="20">
        <f t="shared" si="166"/>
        <v>1</v>
      </c>
      <c r="AU340" s="74" t="str">
        <f t="shared" si="190"/>
        <v>00631L</v>
      </c>
      <c r="AV340" s="20">
        <f t="shared" si="167"/>
        <v>1</v>
      </c>
      <c r="AW340" s="74" t="str">
        <f t="shared" si="191"/>
        <v>00631L</v>
      </c>
      <c r="AX340" s="20">
        <f t="shared" si="192"/>
        <v>1</v>
      </c>
      <c r="AY340" s="20">
        <f t="shared" si="196"/>
        <v>0</v>
      </c>
      <c r="AZ340" s="57">
        <v>45812</v>
      </c>
      <c r="BA340" s="75">
        <v>45.5</v>
      </c>
      <c r="BB340" s="90">
        <v>45.325000000000003</v>
      </c>
      <c r="BC340" s="76">
        <f t="shared" si="205"/>
        <v>43.546500000000002</v>
      </c>
      <c r="BD340" s="76">
        <f t="shared" si="206"/>
        <v>43.52837499999999</v>
      </c>
      <c r="BE340" s="77">
        <f t="shared" si="212"/>
        <v>4.0841399423604673E-2</v>
      </c>
      <c r="BF340" s="77">
        <f t="shared" si="203"/>
        <v>4.5295166658530457E-2</v>
      </c>
    </row>
    <row r="341" spans="1:58" s="101" customFormat="1" ht="13.15" x14ac:dyDescent="0.4">
      <c r="A341" s="57">
        <v>45810</v>
      </c>
      <c r="B341" s="97">
        <v>19.706</v>
      </c>
      <c r="C341" s="97">
        <v>20.896000000000001</v>
      </c>
      <c r="D341" s="97">
        <v>21.303999999999998</v>
      </c>
      <c r="E341" s="97">
        <v>21.552</v>
      </c>
      <c r="F341" s="97">
        <v>21.654</v>
      </c>
      <c r="G341" s="97">
        <v>21.584</v>
      </c>
      <c r="H341" s="98">
        <v>21.45</v>
      </c>
      <c r="I341" s="99">
        <f t="shared" si="193"/>
        <v>20.234888888888889</v>
      </c>
      <c r="J341" s="99">
        <f t="shared" si="194"/>
        <v>21.077333333333332</v>
      </c>
      <c r="K341" s="60">
        <v>15</v>
      </c>
      <c r="L341" s="61">
        <f t="shared" si="197"/>
        <v>3.7037037037037035E-2</v>
      </c>
      <c r="M341" s="100">
        <v>17.64</v>
      </c>
      <c r="N341" s="100">
        <v>18.36</v>
      </c>
      <c r="O341" s="100">
        <v>21.09</v>
      </c>
      <c r="P341" s="100">
        <v>22.45</v>
      </c>
      <c r="Q341" s="100">
        <v>22.82</v>
      </c>
      <c r="R341" s="63">
        <f t="shared" si="182"/>
        <v>7.5399999999999991</v>
      </c>
      <c r="S341" s="64">
        <f t="shared" si="213"/>
        <v>-1.130856219709213E-2</v>
      </c>
      <c r="T341" s="65">
        <f t="shared" si="207"/>
        <v>0.96078431372549022</v>
      </c>
      <c r="U341" s="65">
        <f t="shared" si="207"/>
        <v>0.87055476529160736</v>
      </c>
      <c r="V341" s="65">
        <f t="shared" si="183"/>
        <v>0.81781737193763915</v>
      </c>
      <c r="W341" s="65">
        <f t="shared" si="184"/>
        <v>0.8045574057843996</v>
      </c>
      <c r="X341" s="61">
        <f t="shared" si="195"/>
        <v>6.0387699177915422E-2</v>
      </c>
      <c r="Y341" s="66">
        <f t="shared" si="185"/>
        <v>-4.7327394209354268E-3</v>
      </c>
      <c r="Z341" s="61">
        <f t="shared" si="186"/>
        <v>4.1633262681616913E-2</v>
      </c>
      <c r="AA341" s="67">
        <f t="shared" si="187"/>
        <v>20.234888888888889</v>
      </c>
      <c r="AB341" s="68">
        <f t="shared" si="188"/>
        <v>7.3311546840958614E-2</v>
      </c>
      <c r="AC341" s="69">
        <f t="shared" si="189"/>
        <v>0.10211813120309858</v>
      </c>
      <c r="AD341" s="70">
        <f>_xlfn.PERCENTILE.EXC(AC341:$AC$5675,0.5)</f>
        <v>8.4432966023875178E-2</v>
      </c>
      <c r="AE341" s="70">
        <f>_xlfn.PERCENTILE.EXC($AC341:AC$5675,0.35)</f>
        <v>4.893970402902139E-2</v>
      </c>
      <c r="AF341" s="71">
        <f t="shared" si="209"/>
        <v>1.9796266718401893E-2</v>
      </c>
      <c r="AG341" s="70">
        <f t="shared" si="210"/>
        <v>-0.19198182511420461</v>
      </c>
      <c r="AH341" s="70">
        <f t="shared" si="211"/>
        <v>-0.23906962545163321</v>
      </c>
      <c r="AI341" s="61" t="str">
        <f t="shared" si="199"/>
        <v>Short VOL</v>
      </c>
      <c r="AJ341" s="68" t="str">
        <f t="shared" si="200"/>
        <v>Short VOL</v>
      </c>
      <c r="AK341" s="72" t="str">
        <f t="shared" si="201"/>
        <v>00631L</v>
      </c>
      <c r="AL341" s="73">
        <f t="shared" si="161"/>
        <v>1</v>
      </c>
      <c r="AM341" s="72" t="str">
        <f t="shared" si="204"/>
        <v>00631L</v>
      </c>
      <c r="AN341" s="73">
        <f t="shared" si="162"/>
        <v>1</v>
      </c>
      <c r="AO341" s="74" t="str">
        <f t="shared" si="198"/>
        <v>00631L</v>
      </c>
      <c r="AP341" s="20">
        <f t="shared" si="164"/>
        <v>1</v>
      </c>
      <c r="AQ341" s="74" t="str">
        <f t="shared" si="208"/>
        <v>00631L</v>
      </c>
      <c r="AR341" s="20">
        <f t="shared" si="165"/>
        <v>1</v>
      </c>
      <c r="AS341" s="74" t="str">
        <f t="shared" si="202"/>
        <v>00631L</v>
      </c>
      <c r="AT341" s="20">
        <f t="shared" si="166"/>
        <v>1</v>
      </c>
      <c r="AU341" s="74" t="str">
        <f t="shared" si="190"/>
        <v>00631L</v>
      </c>
      <c r="AV341" s="20">
        <f t="shared" si="167"/>
        <v>1</v>
      </c>
      <c r="AW341" s="74" t="str">
        <f t="shared" si="191"/>
        <v>00631L</v>
      </c>
      <c r="AX341" s="20">
        <f t="shared" si="192"/>
        <v>1</v>
      </c>
      <c r="AY341" s="20">
        <f t="shared" si="196"/>
        <v>0</v>
      </c>
      <c r="AZ341" s="57">
        <v>45811</v>
      </c>
      <c r="BA341" s="75">
        <v>44.83</v>
      </c>
      <c r="BB341" s="90">
        <v>44.287500000000001</v>
      </c>
      <c r="BC341" s="76">
        <f t="shared" si="205"/>
        <v>43.574833333333324</v>
      </c>
      <c r="BD341" s="76">
        <f t="shared" si="206"/>
        <v>43.538249999999998</v>
      </c>
      <c r="BE341" s="77">
        <f t="shared" si="212"/>
        <v>1.6355006138864821E-2</v>
      </c>
      <c r="BF341" s="77">
        <f t="shared" si="203"/>
        <v>2.9669313764333672E-2</v>
      </c>
    </row>
    <row r="342" spans="1:58" s="101" customFormat="1" ht="13.15" x14ac:dyDescent="0.4">
      <c r="A342" s="57">
        <v>45807</v>
      </c>
      <c r="B342" s="97">
        <v>20.021999999999998</v>
      </c>
      <c r="C342" s="97">
        <v>21.038</v>
      </c>
      <c r="D342" s="97">
        <v>21.372</v>
      </c>
      <c r="E342" s="97">
        <v>21.63</v>
      </c>
      <c r="F342" s="97">
        <v>21.704999999999998</v>
      </c>
      <c r="G342" s="97">
        <v>21.672000000000001</v>
      </c>
      <c r="H342" s="98">
        <v>21.562999999999999</v>
      </c>
      <c r="I342" s="99">
        <f t="shared" si="193"/>
        <v>20.360666666666667</v>
      </c>
      <c r="J342" s="99">
        <f t="shared" si="194"/>
        <v>21.149333333333335</v>
      </c>
      <c r="K342" s="60">
        <v>18</v>
      </c>
      <c r="L342" s="61">
        <f t="shared" si="197"/>
        <v>3.7037037037037035E-2</v>
      </c>
      <c r="M342" s="100">
        <v>16.739999999999998</v>
      </c>
      <c r="N342" s="100">
        <v>18.57</v>
      </c>
      <c r="O342" s="100">
        <v>21.38</v>
      </c>
      <c r="P342" s="100">
        <v>22.72</v>
      </c>
      <c r="Q342" s="100">
        <v>23</v>
      </c>
      <c r="R342" s="63">
        <f t="shared" si="182"/>
        <v>8.789999999999992</v>
      </c>
      <c r="S342" s="64">
        <f t="shared" si="213"/>
        <v>-3.1803962460896736E-2</v>
      </c>
      <c r="T342" s="65">
        <f t="shared" si="207"/>
        <v>0.90145395799676886</v>
      </c>
      <c r="U342" s="65">
        <f t="shared" si="207"/>
        <v>0.86856875584658566</v>
      </c>
      <c r="V342" s="65">
        <f t="shared" si="183"/>
        <v>0.81734154929577474</v>
      </c>
      <c r="W342" s="65">
        <f t="shared" si="184"/>
        <v>0.80739130434782613</v>
      </c>
      <c r="X342" s="61">
        <f t="shared" si="195"/>
        <v>5.0744181400459588E-2</v>
      </c>
      <c r="Y342" s="66">
        <f t="shared" si="185"/>
        <v>-3.097549699491455E-3</v>
      </c>
      <c r="Z342" s="61">
        <f t="shared" si="186"/>
        <v>3.8734815493926253E-2</v>
      </c>
      <c r="AA342" s="67">
        <f t="shared" si="187"/>
        <v>20.360666666666667</v>
      </c>
      <c r="AB342" s="68">
        <f t="shared" si="188"/>
        <v>7.8190630048465173E-2</v>
      </c>
      <c r="AC342" s="69">
        <f t="shared" si="189"/>
        <v>9.6427930353616936E-2</v>
      </c>
      <c r="AD342" s="70">
        <f>_xlfn.PERCENTILE.EXC(AC342:$AC$5675,0.5)</f>
        <v>8.442194278205252E-2</v>
      </c>
      <c r="AE342" s="70">
        <f>_xlfn.PERCENTILE.EXC($AC342:AC$5675,0.35)</f>
        <v>4.8925914292247963E-2</v>
      </c>
      <c r="AF342" s="71">
        <f t="shared" si="209"/>
        <v>1.9796266718401893E-2</v>
      </c>
      <c r="AG342" s="70">
        <f t="shared" si="210"/>
        <v>-0.19198182511420461</v>
      </c>
      <c r="AH342" s="70">
        <f t="shared" si="211"/>
        <v>-0.23906962545163321</v>
      </c>
      <c r="AI342" s="61" t="str">
        <f t="shared" si="199"/>
        <v>Short VOL</v>
      </c>
      <c r="AJ342" s="68" t="str">
        <f t="shared" si="200"/>
        <v>Short VOL</v>
      </c>
      <c r="AK342" s="72" t="str">
        <f t="shared" si="201"/>
        <v>00631L</v>
      </c>
      <c r="AL342" s="73">
        <f t="shared" si="161"/>
        <v>1</v>
      </c>
      <c r="AM342" s="72" t="str">
        <f t="shared" si="204"/>
        <v>00631L</v>
      </c>
      <c r="AN342" s="73">
        <f t="shared" si="162"/>
        <v>1</v>
      </c>
      <c r="AO342" s="74" t="str">
        <f t="shared" si="198"/>
        <v>00631L</v>
      </c>
      <c r="AP342" s="20">
        <f t="shared" si="164"/>
        <v>1</v>
      </c>
      <c r="AQ342" s="74" t="str">
        <f t="shared" si="208"/>
        <v>00631L</v>
      </c>
      <c r="AR342" s="20">
        <f t="shared" si="165"/>
        <v>1</v>
      </c>
      <c r="AS342" s="74" t="str">
        <f t="shared" si="202"/>
        <v>00631L</v>
      </c>
      <c r="AT342" s="20">
        <f t="shared" si="166"/>
        <v>1</v>
      </c>
      <c r="AU342" s="74" t="str">
        <f t="shared" si="190"/>
        <v>00631L</v>
      </c>
      <c r="AV342" s="20">
        <f t="shared" si="167"/>
        <v>1</v>
      </c>
      <c r="AW342" s="74" t="str">
        <f t="shared" si="191"/>
        <v>00631L</v>
      </c>
      <c r="AX342" s="20">
        <f t="shared" si="192"/>
        <v>1</v>
      </c>
      <c r="AY342" s="20">
        <f t="shared" si="196"/>
        <v>0</v>
      </c>
      <c r="AZ342" s="57">
        <v>45810</v>
      </c>
      <c r="BA342" s="75">
        <v>44.38</v>
      </c>
      <c r="BB342" s="90">
        <v>43.975000000000001</v>
      </c>
      <c r="BC342" s="76">
        <f t="shared" si="205"/>
        <v>43.625250000000001</v>
      </c>
      <c r="BD342" s="76">
        <f t="shared" si="206"/>
        <v>43.576374999999999</v>
      </c>
      <c r="BE342" s="77">
        <f t="shared" si="212"/>
        <v>8.0171460335470915E-3</v>
      </c>
      <c r="BF342" s="77">
        <f t="shared" si="203"/>
        <v>1.8441758865899327E-2</v>
      </c>
    </row>
    <row r="343" spans="1:58" s="101" customFormat="1" ht="13.15" x14ac:dyDescent="0.4">
      <c r="A343" s="57">
        <v>45806</v>
      </c>
      <c r="B343" s="97">
        <v>20.11</v>
      </c>
      <c r="C343" s="97">
        <v>20.98</v>
      </c>
      <c r="D343" s="97">
        <v>21.35</v>
      </c>
      <c r="E343" s="97">
        <v>21.65</v>
      </c>
      <c r="F343" s="97">
        <v>21.7</v>
      </c>
      <c r="G343" s="97">
        <v>21.7</v>
      </c>
      <c r="H343" s="98">
        <v>21.5</v>
      </c>
      <c r="I343" s="99">
        <f t="shared" si="193"/>
        <v>20.367777777777778</v>
      </c>
      <c r="J343" s="99">
        <f t="shared" si="194"/>
        <v>21.089629629629631</v>
      </c>
      <c r="K343" s="60">
        <v>19</v>
      </c>
      <c r="L343" s="61">
        <f t="shared" si="197"/>
        <v>3.7037037037037035E-2</v>
      </c>
      <c r="M343" s="100">
        <v>17.84</v>
      </c>
      <c r="N343" s="100">
        <v>19.18</v>
      </c>
      <c r="O343" s="100">
        <v>21.62</v>
      </c>
      <c r="P343" s="100">
        <v>22.77</v>
      </c>
      <c r="Q343" s="100">
        <v>23.1</v>
      </c>
      <c r="R343" s="63">
        <f t="shared" si="182"/>
        <v>7.3700000000000045</v>
      </c>
      <c r="S343" s="64">
        <f t="shared" si="213"/>
        <v>-6.732263076126308E-3</v>
      </c>
      <c r="T343" s="65">
        <f t="shared" si="207"/>
        <v>0.93013555787278412</v>
      </c>
      <c r="U343" s="65">
        <f t="shared" si="207"/>
        <v>0.88714153561517106</v>
      </c>
      <c r="V343" s="65">
        <f t="shared" si="183"/>
        <v>0.8423364075537989</v>
      </c>
      <c r="W343" s="65">
        <f t="shared" si="184"/>
        <v>0.83030303030303021</v>
      </c>
      <c r="X343" s="61">
        <f t="shared" si="195"/>
        <v>4.3262058677275041E-2</v>
      </c>
      <c r="Y343" s="66">
        <f t="shared" si="185"/>
        <v>-6.9284064665126365E-3</v>
      </c>
      <c r="Z343" s="61">
        <f t="shared" si="186"/>
        <v>3.544087429309186E-2</v>
      </c>
      <c r="AA343" s="67">
        <f t="shared" si="187"/>
        <v>20.367777777777775</v>
      </c>
      <c r="AB343" s="68">
        <f t="shared" si="188"/>
        <v>4.848800834202293E-2</v>
      </c>
      <c r="AC343" s="69">
        <f t="shared" si="189"/>
        <v>6.192793419070778E-2</v>
      </c>
      <c r="AD343" s="70">
        <f>_xlfn.PERCENTILE.EXC(AC343:$AC$5675,0.5)</f>
        <v>8.4410919540229862E-2</v>
      </c>
      <c r="AE343" s="70">
        <f>_xlfn.PERCENTILE.EXC($AC343:AC$5675,0.35)</f>
        <v>4.8899648788725943E-2</v>
      </c>
      <c r="AF343" s="71">
        <f t="shared" si="209"/>
        <v>1.9796266718401893E-2</v>
      </c>
      <c r="AG343" s="70">
        <f t="shared" si="210"/>
        <v>-0.19198182511420461</v>
      </c>
      <c r="AH343" s="70">
        <f t="shared" si="211"/>
        <v>-0.23906962545163321</v>
      </c>
      <c r="AI343" s="61" t="str">
        <f t="shared" si="199"/>
        <v>Safety</v>
      </c>
      <c r="AJ343" s="68" t="str">
        <f t="shared" si="200"/>
        <v>Short VOL</v>
      </c>
      <c r="AK343" s="72" t="str">
        <f t="shared" si="201"/>
        <v>00631L</v>
      </c>
      <c r="AL343" s="73">
        <f t="shared" si="161"/>
        <v>1</v>
      </c>
      <c r="AM343" s="72" t="str">
        <f t="shared" si="204"/>
        <v>00631L</v>
      </c>
      <c r="AN343" s="73">
        <f t="shared" si="162"/>
        <v>1</v>
      </c>
      <c r="AO343" s="74" t="str">
        <f t="shared" si="198"/>
        <v>00631L</v>
      </c>
      <c r="AP343" s="20">
        <f t="shared" si="164"/>
        <v>1</v>
      </c>
      <c r="AQ343" s="74" t="str">
        <f t="shared" si="208"/>
        <v>00631L</v>
      </c>
      <c r="AR343" s="20">
        <f t="shared" si="165"/>
        <v>1</v>
      </c>
      <c r="AS343" s="74" t="str">
        <f t="shared" si="202"/>
        <v>00631L</v>
      </c>
      <c r="AT343" s="20">
        <f t="shared" si="166"/>
        <v>1</v>
      </c>
      <c r="AU343" s="74" t="str">
        <f t="shared" si="190"/>
        <v>00631L</v>
      </c>
      <c r="AV343" s="20">
        <f t="shared" si="167"/>
        <v>1</v>
      </c>
      <c r="AW343" s="74" t="str">
        <f t="shared" si="191"/>
        <v>00631L</v>
      </c>
      <c r="AX343" s="20">
        <f t="shared" si="192"/>
        <v>1</v>
      </c>
      <c r="AY343" s="20">
        <f t="shared" si="196"/>
        <v>0</v>
      </c>
      <c r="AZ343" s="57">
        <v>45807</v>
      </c>
      <c r="BA343" s="75">
        <v>44.5</v>
      </c>
      <c r="BB343" s="90">
        <v>44.9375</v>
      </c>
      <c r="BC343" s="76">
        <f t="shared" si="205"/>
        <v>43.670666666666655</v>
      </c>
      <c r="BD343" s="76">
        <f t="shared" si="206"/>
        <v>43.633999999999993</v>
      </c>
      <c r="BE343" s="77">
        <f t="shared" si="212"/>
        <v>2.900879308765637E-2</v>
      </c>
      <c r="BF343" s="77">
        <f t="shared" si="203"/>
        <v>1.9846908374203762E-2</v>
      </c>
    </row>
    <row r="344" spans="1:58" s="101" customFormat="1" ht="13.15" x14ac:dyDescent="0.4">
      <c r="A344" s="57">
        <v>45805</v>
      </c>
      <c r="B344" s="97">
        <v>19.920000000000002</v>
      </c>
      <c r="C344" s="97">
        <v>20.791</v>
      </c>
      <c r="D344" s="97">
        <v>21.1</v>
      </c>
      <c r="E344" s="97">
        <v>21.375</v>
      </c>
      <c r="F344" s="97">
        <v>21.492999999999999</v>
      </c>
      <c r="G344" s="97">
        <v>21.425000000000001</v>
      </c>
      <c r="H344" s="98">
        <v>21.295000000000002</v>
      </c>
      <c r="I344" s="99">
        <f t="shared" si="193"/>
        <v>20.145814814814816</v>
      </c>
      <c r="J344" s="99">
        <f t="shared" si="194"/>
        <v>20.871111111111112</v>
      </c>
      <c r="K344" s="60">
        <v>20</v>
      </c>
      <c r="L344" s="61">
        <f t="shared" si="197"/>
        <v>3.7037037037037035E-2</v>
      </c>
      <c r="M344" s="100">
        <v>18.190000000000001</v>
      </c>
      <c r="N344" s="100">
        <v>19.309999999999999</v>
      </c>
      <c r="O344" s="100">
        <v>21.67</v>
      </c>
      <c r="P344" s="100">
        <v>22.74</v>
      </c>
      <c r="Q344" s="100">
        <v>23.11</v>
      </c>
      <c r="R344" s="63">
        <f t="shared" si="182"/>
        <v>6.9099999999999966</v>
      </c>
      <c r="S344" s="64">
        <f t="shared" si="213"/>
        <v>1.8459915611814232E-2</v>
      </c>
      <c r="T344" s="65">
        <f t="shared" si="207"/>
        <v>0.94199896426721919</v>
      </c>
      <c r="U344" s="65">
        <f t="shared" si="207"/>
        <v>0.89109367789570826</v>
      </c>
      <c r="V344" s="65">
        <f t="shared" si="183"/>
        <v>0.84916446789797717</v>
      </c>
      <c r="W344" s="65">
        <f t="shared" si="184"/>
        <v>0.83556901774123749</v>
      </c>
      <c r="X344" s="61">
        <f t="shared" si="195"/>
        <v>4.3724899598393506E-2</v>
      </c>
      <c r="Y344" s="66">
        <f t="shared" si="185"/>
        <v>-3.7426900584794525E-3</v>
      </c>
      <c r="Z344" s="61">
        <f t="shared" si="186"/>
        <v>3.6002331152320939E-2</v>
      </c>
      <c r="AA344" s="67">
        <f t="shared" si="187"/>
        <v>20.145814814814816</v>
      </c>
      <c r="AB344" s="68">
        <f t="shared" si="188"/>
        <v>3.1589849818746921E-2</v>
      </c>
      <c r="AC344" s="69">
        <f t="shared" si="189"/>
        <v>4.3284040125055281E-2</v>
      </c>
      <c r="AD344" s="70">
        <f>_xlfn.PERCENTILE.EXC(AC344:$AC$5675,0.5)</f>
        <v>8.442194278205252E-2</v>
      </c>
      <c r="AE344" s="70">
        <f>_xlfn.PERCENTILE.EXC($AC344:AC$5675,0.35)</f>
        <v>4.8842193868332474E-2</v>
      </c>
      <c r="AF344" s="71">
        <f t="shared" si="209"/>
        <v>1.9796266718401893E-2</v>
      </c>
      <c r="AG344" s="70">
        <f t="shared" si="210"/>
        <v>-0.19198182511420461</v>
      </c>
      <c r="AH344" s="70">
        <f t="shared" si="211"/>
        <v>-0.23906962545163321</v>
      </c>
      <c r="AI344" s="61" t="str">
        <f t="shared" si="199"/>
        <v>Safety</v>
      </c>
      <c r="AJ344" s="68" t="str">
        <f t="shared" si="200"/>
        <v>Short VOL</v>
      </c>
      <c r="AK344" s="72" t="str">
        <f t="shared" si="201"/>
        <v>00631L</v>
      </c>
      <c r="AL344" s="73">
        <f t="shared" si="161"/>
        <v>1</v>
      </c>
      <c r="AM344" s="72" t="str">
        <f t="shared" si="204"/>
        <v>00631L</v>
      </c>
      <c r="AN344" s="73">
        <f t="shared" si="162"/>
        <v>1</v>
      </c>
      <c r="AO344" s="74" t="str">
        <f t="shared" si="198"/>
        <v>00631L</v>
      </c>
      <c r="AP344" s="20">
        <f t="shared" si="164"/>
        <v>1</v>
      </c>
      <c r="AQ344" s="74" t="str">
        <f t="shared" si="208"/>
        <v>00631L</v>
      </c>
      <c r="AR344" s="20">
        <f t="shared" si="165"/>
        <v>1</v>
      </c>
      <c r="AS344" s="74" t="str">
        <f t="shared" si="202"/>
        <v>00631L</v>
      </c>
      <c r="AT344" s="20">
        <f t="shared" si="166"/>
        <v>1</v>
      </c>
      <c r="AU344" s="74" t="str">
        <f t="shared" si="190"/>
        <v>00631L</v>
      </c>
      <c r="AV344" s="20">
        <f t="shared" si="167"/>
        <v>1</v>
      </c>
      <c r="AW344" s="74" t="str">
        <f t="shared" si="191"/>
        <v>00635U</v>
      </c>
      <c r="AX344" s="20">
        <f t="shared" si="192"/>
        <v>0</v>
      </c>
      <c r="AY344" s="20">
        <f t="shared" si="196"/>
        <v>0</v>
      </c>
      <c r="AZ344" s="57">
        <v>45806</v>
      </c>
      <c r="BA344" s="75">
        <v>45.38</v>
      </c>
      <c r="BB344" s="90">
        <v>44.837499999999999</v>
      </c>
      <c r="BC344" s="76">
        <f t="shared" si="205"/>
        <v>43.705249999999985</v>
      </c>
      <c r="BD344" s="76">
        <f t="shared" si="206"/>
        <v>43.678041666666658</v>
      </c>
      <c r="BE344" s="77">
        <f t="shared" si="212"/>
        <v>2.5906498647188008E-2</v>
      </c>
      <c r="BF344" s="77">
        <f t="shared" si="203"/>
        <v>3.8965994545314311E-2</v>
      </c>
    </row>
    <row r="345" spans="1:58" s="101" customFormat="1" ht="13.15" x14ac:dyDescent="0.4">
      <c r="A345" s="57">
        <v>45804</v>
      </c>
      <c r="B345" s="97">
        <v>19.649999999999999</v>
      </c>
      <c r="C345" s="97">
        <v>20.45</v>
      </c>
      <c r="D345" s="97">
        <v>20.77</v>
      </c>
      <c r="E345" s="97">
        <v>21.05</v>
      </c>
      <c r="F345" s="97">
        <v>21.12</v>
      </c>
      <c r="G345" s="97">
        <v>21.15</v>
      </c>
      <c r="H345" s="98">
        <v>21.05</v>
      </c>
      <c r="I345" s="99">
        <f t="shared" si="193"/>
        <v>19.827777777777776</v>
      </c>
      <c r="J345" s="99">
        <f t="shared" si="194"/>
        <v>20.521111111111111</v>
      </c>
      <c r="K345" s="60">
        <v>21</v>
      </c>
      <c r="L345" s="61">
        <f t="shared" si="197"/>
        <v>3.7037037037037035E-2</v>
      </c>
      <c r="M345" s="100">
        <v>17.899999999999999</v>
      </c>
      <c r="N345" s="100">
        <v>18.96</v>
      </c>
      <c r="O345" s="100">
        <v>21.29</v>
      </c>
      <c r="P345" s="100">
        <v>22.43</v>
      </c>
      <c r="Q345" s="100">
        <v>22.87</v>
      </c>
      <c r="R345" s="63">
        <f t="shared" si="182"/>
        <v>6.8599999999999994</v>
      </c>
      <c r="S345" s="64">
        <f t="shared" si="213"/>
        <v>-0.14939434724091513</v>
      </c>
      <c r="T345" s="65">
        <f t="shared" si="207"/>
        <v>0.94409282700421926</v>
      </c>
      <c r="U345" s="65">
        <f t="shared" si="207"/>
        <v>0.89055894786284651</v>
      </c>
      <c r="V345" s="65">
        <f t="shared" si="183"/>
        <v>0.84529647793134199</v>
      </c>
      <c r="W345" s="65">
        <f t="shared" si="184"/>
        <v>0.82903366856143423</v>
      </c>
      <c r="X345" s="61">
        <f t="shared" si="195"/>
        <v>4.0712468193384262E-2</v>
      </c>
      <c r="Y345" s="66">
        <f t="shared" si="185"/>
        <v>0</v>
      </c>
      <c r="Z345" s="61">
        <f t="shared" si="186"/>
        <v>3.4967778089100683E-2</v>
      </c>
      <c r="AA345" s="67">
        <f t="shared" si="187"/>
        <v>19.827777777777776</v>
      </c>
      <c r="AB345" s="68">
        <f t="shared" si="188"/>
        <v>3.6392405063291021E-2</v>
      </c>
      <c r="AC345" s="69">
        <f t="shared" si="189"/>
        <v>4.5768870135958588E-2</v>
      </c>
      <c r="AD345" s="70">
        <f>_xlfn.PERCENTILE.EXC(AC345:$AC$5675,0.5)</f>
        <v>8.4432966023875178E-2</v>
      </c>
      <c r="AE345" s="70">
        <f>_xlfn.PERCENTILE.EXC($AC345:AC$5675,0.35)</f>
        <v>4.8923944329851761E-2</v>
      </c>
      <c r="AF345" s="71">
        <f t="shared" si="209"/>
        <v>1.9796266718401893E-2</v>
      </c>
      <c r="AG345" s="70">
        <f t="shared" si="210"/>
        <v>-0.19198182511420461</v>
      </c>
      <c r="AH345" s="70">
        <f t="shared" si="211"/>
        <v>-0.23906962545163321</v>
      </c>
      <c r="AI345" s="61" t="str">
        <f t="shared" si="199"/>
        <v>Safety</v>
      </c>
      <c r="AJ345" s="68" t="str">
        <f t="shared" si="200"/>
        <v>Short VOL</v>
      </c>
      <c r="AK345" s="72" t="str">
        <f t="shared" si="201"/>
        <v>00631L</v>
      </c>
      <c r="AL345" s="73">
        <f t="shared" si="161"/>
        <v>1</v>
      </c>
      <c r="AM345" s="72" t="str">
        <f t="shared" si="204"/>
        <v>00631L</v>
      </c>
      <c r="AN345" s="73">
        <f t="shared" si="162"/>
        <v>1</v>
      </c>
      <c r="AO345" s="74" t="str">
        <f t="shared" si="198"/>
        <v>00631L</v>
      </c>
      <c r="AP345" s="20">
        <f t="shared" si="164"/>
        <v>1</v>
      </c>
      <c r="AQ345" s="74" t="str">
        <f t="shared" si="208"/>
        <v>00631L</v>
      </c>
      <c r="AR345" s="20">
        <f t="shared" si="165"/>
        <v>1</v>
      </c>
      <c r="AS345" s="74" t="str">
        <f t="shared" si="202"/>
        <v>00631L</v>
      </c>
      <c r="AT345" s="20">
        <f t="shared" si="166"/>
        <v>1</v>
      </c>
      <c r="AU345" s="74" t="str">
        <f t="shared" si="190"/>
        <v>00631L</v>
      </c>
      <c r="AV345" s="20">
        <f t="shared" si="167"/>
        <v>1</v>
      </c>
      <c r="AW345" s="74" t="str">
        <f t="shared" si="191"/>
        <v>00635U</v>
      </c>
      <c r="AX345" s="20">
        <f t="shared" si="192"/>
        <v>0</v>
      </c>
      <c r="AY345" s="20">
        <f t="shared" si="196"/>
        <v>0</v>
      </c>
      <c r="AZ345" s="57">
        <v>45805</v>
      </c>
      <c r="BA345" s="75">
        <v>45.22</v>
      </c>
      <c r="BB345" s="90">
        <v>44.762500000000003</v>
      </c>
      <c r="BC345" s="76">
        <f t="shared" si="205"/>
        <v>43.760041666666659</v>
      </c>
      <c r="BD345" s="76">
        <f t="shared" si="206"/>
        <v>43.711624999999991</v>
      </c>
      <c r="BE345" s="77">
        <f t="shared" si="212"/>
        <v>2.2908075384602447E-2</v>
      </c>
      <c r="BF345" s="77">
        <f t="shared" si="203"/>
        <v>3.4507410786032512E-2</v>
      </c>
    </row>
    <row r="346" spans="1:58" s="101" customFormat="1" ht="13.15" x14ac:dyDescent="0.4">
      <c r="A346" s="57">
        <v>45800</v>
      </c>
      <c r="B346" s="97">
        <v>22.042999999999999</v>
      </c>
      <c r="C346" s="97">
        <v>22.283999999999999</v>
      </c>
      <c r="D346" s="97">
        <v>22.202000000000002</v>
      </c>
      <c r="E346" s="97">
        <v>22.198</v>
      </c>
      <c r="F346" s="97">
        <v>22.100999999999999</v>
      </c>
      <c r="G346" s="97">
        <v>21.937999999999999</v>
      </c>
      <c r="H346" s="98">
        <v>21.779</v>
      </c>
      <c r="I346" s="99">
        <f t="shared" si="193"/>
        <v>22.060851851851851</v>
      </c>
      <c r="J346" s="99">
        <f t="shared" si="194"/>
        <v>22.277925925925924</v>
      </c>
      <c r="K346" s="60">
        <v>25</v>
      </c>
      <c r="L346" s="61">
        <f t="shared" si="197"/>
        <v>3.7037037037037035E-2</v>
      </c>
      <c r="M346" s="100">
        <v>20.63</v>
      </c>
      <c r="N346" s="100">
        <v>22.29</v>
      </c>
      <c r="O346" s="100">
        <v>23.8</v>
      </c>
      <c r="P346" s="100">
        <v>24.39</v>
      </c>
      <c r="Q346" s="100">
        <v>24.35</v>
      </c>
      <c r="R346" s="63">
        <f t="shared" si="182"/>
        <v>5.269999999999996</v>
      </c>
      <c r="S346" s="64">
        <f t="shared" si="213"/>
        <v>9.9112426035502854E-2</v>
      </c>
      <c r="T346" s="65">
        <f t="shared" si="207"/>
        <v>0.92552714221624044</v>
      </c>
      <c r="U346" s="65">
        <f t="shared" si="207"/>
        <v>0.93655462184873939</v>
      </c>
      <c r="V346" s="65">
        <f t="shared" si="183"/>
        <v>0.91389913899138986</v>
      </c>
      <c r="W346" s="65">
        <f t="shared" si="184"/>
        <v>0.91540041067761801</v>
      </c>
      <c r="X346" s="61">
        <f t="shared" si="195"/>
        <v>1.0933176064963919E-2</v>
      </c>
      <c r="Y346" s="66">
        <f t="shared" si="185"/>
        <v>-1.8875574376069938E-2</v>
      </c>
      <c r="Z346" s="61">
        <f t="shared" si="186"/>
        <v>9.8397865835743552E-3</v>
      </c>
      <c r="AA346" s="67">
        <f t="shared" si="187"/>
        <v>22.060851851851851</v>
      </c>
      <c r="AB346" s="68">
        <f t="shared" si="188"/>
        <v>-1.1081202332884697E-2</v>
      </c>
      <c r="AC346" s="69">
        <f t="shared" si="189"/>
        <v>-1.0280311715933079E-2</v>
      </c>
      <c r="AD346" s="70">
        <f>_xlfn.PERCENTILE.EXC(AC346:$AC$5675,0.5)</f>
        <v>8.4488243256133327E-2</v>
      </c>
      <c r="AE346" s="70">
        <f>_xlfn.PERCENTILE.EXC($AC346:AC$5675,0.35)</f>
        <v>4.8949553841002399E-2</v>
      </c>
      <c r="AF346" s="71">
        <f t="shared" si="209"/>
        <v>1.9796266718401893E-2</v>
      </c>
      <c r="AG346" s="70">
        <f t="shared" si="210"/>
        <v>-0.19198182511420461</v>
      </c>
      <c r="AH346" s="70">
        <f t="shared" si="211"/>
        <v>-0.23906962545163321</v>
      </c>
      <c r="AI346" s="61" t="str">
        <f t="shared" si="199"/>
        <v>Safety</v>
      </c>
      <c r="AJ346" s="68" t="str">
        <f t="shared" si="200"/>
        <v>Safety</v>
      </c>
      <c r="AK346" s="72" t="str">
        <f t="shared" si="201"/>
        <v>00631L</v>
      </c>
      <c r="AL346" s="73">
        <f t="shared" si="161"/>
        <v>1</v>
      </c>
      <c r="AM346" s="72" t="str">
        <f t="shared" si="204"/>
        <v>00631L</v>
      </c>
      <c r="AN346" s="73">
        <f t="shared" si="162"/>
        <v>1</v>
      </c>
      <c r="AO346" s="74" t="str">
        <f t="shared" si="198"/>
        <v>00635U</v>
      </c>
      <c r="AP346" s="20">
        <f t="shared" si="164"/>
        <v>0</v>
      </c>
      <c r="AQ346" s="74" t="str">
        <f t="shared" si="208"/>
        <v>00631L</v>
      </c>
      <c r="AR346" s="20">
        <f t="shared" si="165"/>
        <v>1</v>
      </c>
      <c r="AS346" s="74" t="str">
        <f t="shared" si="202"/>
        <v>00631L</v>
      </c>
      <c r="AT346" s="20">
        <f t="shared" si="166"/>
        <v>1</v>
      </c>
      <c r="AU346" s="74" t="str">
        <f t="shared" si="190"/>
        <v>00635U</v>
      </c>
      <c r="AV346" s="20">
        <f t="shared" si="167"/>
        <v>0</v>
      </c>
      <c r="AW346" s="74" t="str">
        <f t="shared" si="191"/>
        <v>00635U</v>
      </c>
      <c r="AX346" s="20">
        <f t="shared" si="192"/>
        <v>0</v>
      </c>
      <c r="AY346" s="20">
        <f t="shared" si="196"/>
        <v>1</v>
      </c>
      <c r="AZ346" s="57">
        <v>45804</v>
      </c>
      <c r="BA346" s="75">
        <v>45.16</v>
      </c>
      <c r="BB346" s="90">
        <v>45.162500000000001</v>
      </c>
      <c r="BC346" s="76">
        <f t="shared" si="205"/>
        <v>43.825249999999997</v>
      </c>
      <c r="BD346" s="76">
        <f t="shared" si="206"/>
        <v>43.766666666666659</v>
      </c>
      <c r="BE346" s="77">
        <f t="shared" si="212"/>
        <v>3.0513231527487111E-2</v>
      </c>
      <c r="BF346" s="77">
        <f t="shared" si="203"/>
        <v>3.1835491241431944E-2</v>
      </c>
    </row>
    <row r="347" spans="1:58" ht="13.15" x14ac:dyDescent="0.4">
      <c r="A347" s="57">
        <v>45799</v>
      </c>
      <c r="B347" s="28">
        <v>20.64</v>
      </c>
      <c r="C347" s="28">
        <v>21.239000000000001</v>
      </c>
      <c r="D347" s="28">
        <v>21.452000000000002</v>
      </c>
      <c r="E347" s="28">
        <v>21.594000000000001</v>
      </c>
      <c r="F347" s="28">
        <v>21.648</v>
      </c>
      <c r="G347" s="28">
        <v>21.542000000000002</v>
      </c>
      <c r="H347" s="102">
        <v>21.437999999999999</v>
      </c>
      <c r="I347" s="65">
        <f t="shared" si="193"/>
        <v>20.662185185185187</v>
      </c>
      <c r="J347" s="65">
        <f t="shared" si="194"/>
        <v>21.24688888888889</v>
      </c>
      <c r="K347" s="60">
        <v>26</v>
      </c>
      <c r="L347" s="61">
        <f t="shared" si="197"/>
        <v>3.7037037037037035E-2</v>
      </c>
      <c r="M347" s="28">
        <v>18.420000000000002</v>
      </c>
      <c r="N347" s="103">
        <v>20.28</v>
      </c>
      <c r="O347" s="28">
        <v>22.32</v>
      </c>
      <c r="P347" s="28">
        <v>23.35</v>
      </c>
      <c r="Q347" s="28">
        <v>23.53</v>
      </c>
      <c r="R347" s="63">
        <f t="shared" si="182"/>
        <v>6.9699999999999989</v>
      </c>
      <c r="S347" s="64">
        <f t="shared" si="213"/>
        <v>-2.8270244369908951E-2</v>
      </c>
      <c r="T347" s="65">
        <f t="shared" si="207"/>
        <v>0.90828402366863914</v>
      </c>
      <c r="U347" s="65">
        <f t="shared" si="207"/>
        <v>0.90860215053763449</v>
      </c>
      <c r="V347" s="65">
        <f t="shared" si="183"/>
        <v>0.86852248394004283</v>
      </c>
      <c r="W347" s="65">
        <f t="shared" si="184"/>
        <v>0.86187845303867405</v>
      </c>
      <c r="X347" s="61">
        <f t="shared" si="195"/>
        <v>2.9021317829457372E-2</v>
      </c>
      <c r="Y347" s="66">
        <f t="shared" si="185"/>
        <v>-7.2242289524869106E-3</v>
      </c>
      <c r="Z347" s="61">
        <f t="shared" si="186"/>
        <v>2.8298251054440064E-2</v>
      </c>
      <c r="AA347" s="67">
        <f t="shared" si="187"/>
        <v>20.662185185185184</v>
      </c>
      <c r="AB347" s="68">
        <f t="shared" si="188"/>
        <v>1.7751479289940801E-2</v>
      </c>
      <c r="AC347" s="69">
        <f t="shared" si="189"/>
        <v>1.8845423332602688E-2</v>
      </c>
      <c r="AD347" s="70">
        <f>_xlfn.PERCENTILE.EXC(AC347:$AC$5675,0.5)</f>
        <v>8.4543520488391463E-2</v>
      </c>
      <c r="AE347" s="70">
        <f>_xlfn.PERCENTILE.EXC($AC347:AC$5675,0.35)</f>
        <v>4.9031303292666868E-2</v>
      </c>
      <c r="AF347" s="71">
        <f t="shared" si="209"/>
        <v>2.0018024975531557E-2</v>
      </c>
      <c r="AG347" s="70">
        <f t="shared" si="210"/>
        <v>-0.19198182511420461</v>
      </c>
      <c r="AH347" s="70">
        <f t="shared" si="211"/>
        <v>-0.23906962545163321</v>
      </c>
      <c r="AI347" s="61" t="str">
        <f t="shared" si="199"/>
        <v>Safety</v>
      </c>
      <c r="AJ347" s="68" t="str">
        <f t="shared" si="200"/>
        <v>Safety</v>
      </c>
      <c r="AK347" s="72" t="str">
        <f t="shared" si="201"/>
        <v>00631L</v>
      </c>
      <c r="AL347" s="73">
        <f t="shared" si="161"/>
        <v>1</v>
      </c>
      <c r="AM347" s="72" t="str">
        <f t="shared" si="204"/>
        <v>00631L</v>
      </c>
      <c r="AN347" s="73">
        <f t="shared" si="162"/>
        <v>1</v>
      </c>
      <c r="AO347" s="74" t="str">
        <f t="shared" si="198"/>
        <v>00635U</v>
      </c>
      <c r="AP347" s="20">
        <f t="shared" si="164"/>
        <v>0</v>
      </c>
      <c r="AQ347" s="74" t="str">
        <f t="shared" si="208"/>
        <v>00631L</v>
      </c>
      <c r="AR347" s="20">
        <f t="shared" si="165"/>
        <v>1</v>
      </c>
      <c r="AS347" s="74" t="str">
        <f t="shared" si="202"/>
        <v>00631L</v>
      </c>
      <c r="AT347" s="20">
        <f t="shared" si="166"/>
        <v>1</v>
      </c>
      <c r="AU347" s="74" t="str">
        <f t="shared" si="190"/>
        <v>00635U</v>
      </c>
      <c r="AV347" s="20">
        <f t="shared" si="167"/>
        <v>0</v>
      </c>
      <c r="AW347" s="74" t="str">
        <f t="shared" si="191"/>
        <v>00635U</v>
      </c>
      <c r="AX347" s="20">
        <f t="shared" si="192"/>
        <v>0</v>
      </c>
      <c r="AY347" s="20">
        <f t="shared" si="196"/>
        <v>1</v>
      </c>
      <c r="AZ347" s="57">
        <v>45800</v>
      </c>
      <c r="BA347" s="75">
        <v>45.16</v>
      </c>
      <c r="BB347" s="90">
        <v>45.212499999999999</v>
      </c>
      <c r="BC347" s="76">
        <f t="shared" si="205"/>
        <v>43.879416666666664</v>
      </c>
      <c r="BD347" s="76">
        <f t="shared" si="206"/>
        <v>43.825208333333329</v>
      </c>
      <c r="BE347" s="77">
        <f t="shared" si="212"/>
        <v>3.0380607460217708E-2</v>
      </c>
      <c r="BF347" s="77">
        <f t="shared" si="203"/>
        <v>3.0457166489986288E-2</v>
      </c>
    </row>
    <row r="348" spans="1:58" ht="13.15" x14ac:dyDescent="0.4">
      <c r="A348" s="78">
        <v>45798</v>
      </c>
      <c r="B348" s="26">
        <v>20.79</v>
      </c>
      <c r="C348" s="26">
        <v>21.369</v>
      </c>
      <c r="D348" s="26">
        <v>21.544</v>
      </c>
      <c r="E348" s="26">
        <v>21.65</v>
      </c>
      <c r="F348" s="26">
        <v>21.7</v>
      </c>
      <c r="G348" s="26">
        <v>21.600999999999999</v>
      </c>
      <c r="H348" s="27">
        <v>21.414000000000001</v>
      </c>
      <c r="I348" s="104">
        <f t="shared" si="193"/>
        <v>20.79</v>
      </c>
      <c r="J348" s="104">
        <f t="shared" si="194"/>
        <v>21.369</v>
      </c>
      <c r="K348" s="94">
        <v>27</v>
      </c>
      <c r="L348" s="83">
        <f t="shared" si="197"/>
        <v>3.7037037037037035E-2</v>
      </c>
      <c r="M348" s="28">
        <v>19.559999999999999</v>
      </c>
      <c r="N348" s="103">
        <v>20.87</v>
      </c>
      <c r="O348" s="28">
        <v>22.66</v>
      </c>
      <c r="P348" s="28">
        <v>23.54</v>
      </c>
      <c r="Q348" s="28">
        <v>23.62</v>
      </c>
      <c r="R348" s="63">
        <f t="shared" si="182"/>
        <v>5.7700000000000031</v>
      </c>
      <c r="S348" s="64">
        <f t="shared" si="213"/>
        <v>0.1536760641238254</v>
      </c>
      <c r="T348" s="65">
        <f t="shared" si="207"/>
        <v>0.93723047436511731</v>
      </c>
      <c r="U348" s="65">
        <f t="shared" si="207"/>
        <v>0.92100617828773168</v>
      </c>
      <c r="V348" s="65">
        <f t="shared" si="183"/>
        <v>0.88657604078164831</v>
      </c>
      <c r="W348" s="65">
        <f t="shared" si="184"/>
        <v>0.88357324301439455</v>
      </c>
      <c r="X348" s="61">
        <f t="shared" si="195"/>
        <v>2.7849927849927882E-2</v>
      </c>
      <c r="Y348" s="66">
        <f t="shared" si="185"/>
        <v>-1.0900692840646518E-2</v>
      </c>
      <c r="Z348" s="61">
        <f t="shared" si="186"/>
        <v>2.7849927849927882E-2</v>
      </c>
      <c r="AA348" s="67">
        <f t="shared" si="187"/>
        <v>20.79</v>
      </c>
      <c r="AB348" s="68">
        <f t="shared" si="188"/>
        <v>-3.8332534738860489E-3</v>
      </c>
      <c r="AC348" s="69">
        <f t="shared" si="189"/>
        <v>-3.8332534738860489E-3</v>
      </c>
      <c r="AD348" s="70">
        <f>_xlfn.PERCENTILE.EXC(AC348:$AC$5675,0.5)</f>
        <v>8.4547666156465223E-2</v>
      </c>
      <c r="AE348" s="70">
        <f>_xlfn.PERCENTILE.EXC($AC348:AC$5675,0.35)</f>
        <v>4.9112147661755215E-2</v>
      </c>
      <c r="AF348" s="71">
        <f t="shared" si="209"/>
        <v>2.0131209472467649E-2</v>
      </c>
      <c r="AG348" s="70">
        <f t="shared" si="210"/>
        <v>-0.19198182511420461</v>
      </c>
      <c r="AH348" s="70">
        <f t="shared" si="211"/>
        <v>-0.23906962545163321</v>
      </c>
      <c r="AI348" s="61" t="str">
        <f t="shared" si="199"/>
        <v>Safety</v>
      </c>
      <c r="AJ348" s="68" t="str">
        <f t="shared" si="200"/>
        <v>Safety</v>
      </c>
      <c r="AK348" s="72" t="str">
        <f t="shared" si="201"/>
        <v>00631L</v>
      </c>
      <c r="AL348" s="73">
        <f t="shared" si="161"/>
        <v>1</v>
      </c>
      <c r="AM348" s="72" t="str">
        <f t="shared" si="204"/>
        <v>00631L</v>
      </c>
      <c r="AN348" s="73">
        <f t="shared" si="162"/>
        <v>1</v>
      </c>
      <c r="AO348" s="74" t="str">
        <f t="shared" si="198"/>
        <v>00635U</v>
      </c>
      <c r="AP348" s="20">
        <f t="shared" si="164"/>
        <v>0</v>
      </c>
      <c r="AQ348" s="74" t="str">
        <f t="shared" si="208"/>
        <v>00631L</v>
      </c>
      <c r="AR348" s="20">
        <f t="shared" si="165"/>
        <v>1</v>
      </c>
      <c r="AS348" s="74" t="str">
        <f t="shared" si="202"/>
        <v>00631L</v>
      </c>
      <c r="AT348" s="20">
        <f t="shared" si="166"/>
        <v>1</v>
      </c>
      <c r="AU348" s="74" t="str">
        <f t="shared" si="190"/>
        <v>00635U</v>
      </c>
      <c r="AV348" s="20">
        <f t="shared" si="167"/>
        <v>0</v>
      </c>
      <c r="AW348" s="74" t="str">
        <f t="shared" si="191"/>
        <v>00635U</v>
      </c>
      <c r="AX348" s="20">
        <f t="shared" si="192"/>
        <v>0</v>
      </c>
      <c r="AY348" s="20">
        <f t="shared" si="196"/>
        <v>1</v>
      </c>
      <c r="AZ348" s="57">
        <v>45799</v>
      </c>
      <c r="BA348" s="75">
        <v>45.69</v>
      </c>
      <c r="BB348" s="90">
        <v>45.4</v>
      </c>
      <c r="BC348" s="76">
        <f t="shared" si="205"/>
        <v>43.943374999999996</v>
      </c>
      <c r="BD348" s="76">
        <f t="shared" si="206"/>
        <v>43.887374999999999</v>
      </c>
      <c r="BE348" s="77">
        <f t="shared" si="212"/>
        <v>3.3147772559572464E-2</v>
      </c>
      <c r="BF348" s="77">
        <f t="shared" si="203"/>
        <v>4.107388514350651E-2</v>
      </c>
    </row>
    <row r="349" spans="1:58" ht="13.15" x14ac:dyDescent="0.4">
      <c r="A349" s="57">
        <v>45797</v>
      </c>
      <c r="B349" s="28">
        <v>18.004000000000001</v>
      </c>
      <c r="C349" s="28">
        <v>19.497</v>
      </c>
      <c r="D349" s="28">
        <v>20.2</v>
      </c>
      <c r="E349" s="28">
        <v>20.544</v>
      </c>
      <c r="F349" s="28">
        <v>20.774999999999999</v>
      </c>
      <c r="G349" s="28">
        <v>20.907</v>
      </c>
      <c r="H349" s="102">
        <v>20.896999999999998</v>
      </c>
      <c r="I349" s="65">
        <f t="shared" si="193"/>
        <v>19.497</v>
      </c>
      <c r="J349" s="65">
        <f t="shared" si="194"/>
        <v>20.2</v>
      </c>
      <c r="K349" s="60">
        <v>0</v>
      </c>
      <c r="L349" s="61">
        <f t="shared" si="197"/>
        <v>2.9411764705882353E-2</v>
      </c>
      <c r="M349" s="28">
        <v>16.57</v>
      </c>
      <c r="N349" s="103">
        <v>18.09</v>
      </c>
      <c r="O349" s="28">
        <v>20.72</v>
      </c>
      <c r="P349" s="28">
        <v>22.04</v>
      </c>
      <c r="Q349" s="28">
        <v>22.48</v>
      </c>
      <c r="R349" s="63">
        <f t="shared" si="182"/>
        <v>8.1000000000000014</v>
      </c>
      <c r="S349" s="64">
        <f t="shared" si="213"/>
        <v>-2.756339581036423E-3</v>
      </c>
      <c r="T349" s="65">
        <f t="shared" si="207"/>
        <v>0.91597567716970707</v>
      </c>
      <c r="U349" s="65">
        <f t="shared" si="207"/>
        <v>0.87306949806949807</v>
      </c>
      <c r="V349" s="65">
        <f t="shared" si="183"/>
        <v>0.82078039927404722</v>
      </c>
      <c r="W349" s="65">
        <f t="shared" si="184"/>
        <v>0.80471530249110323</v>
      </c>
      <c r="X349" s="61">
        <f t="shared" si="195"/>
        <v>8.2926016440790853E-2</v>
      </c>
      <c r="Y349" s="66">
        <f t="shared" si="185"/>
        <v>1.7182632398753797E-2</v>
      </c>
      <c r="Z349" s="61">
        <f t="shared" si="186"/>
        <v>3.6056829255782907E-2</v>
      </c>
      <c r="AA349" s="67">
        <f t="shared" si="187"/>
        <v>19.497</v>
      </c>
      <c r="AB349" s="68">
        <f t="shared" si="188"/>
        <v>-4.7540077390822843E-3</v>
      </c>
      <c r="AC349" s="69">
        <f t="shared" si="189"/>
        <v>7.7777777777777779E-2</v>
      </c>
      <c r="AD349" s="70">
        <f>_xlfn.PERCENTILE.EXC(AC349:$AC$5675,0.5)</f>
        <v>8.4551811824538983E-2</v>
      </c>
      <c r="AE349" s="70">
        <f>_xlfn.PERCENTILE.EXC($AC349:AC$5675,0.35)</f>
        <v>4.9133835148409057E-2</v>
      </c>
      <c r="AF349" s="71">
        <f t="shared" si="209"/>
        <v>2.0190379792855252E-2</v>
      </c>
      <c r="AG349" s="70">
        <f t="shared" si="210"/>
        <v>-0.19198182511420461</v>
      </c>
      <c r="AH349" s="70">
        <f t="shared" si="211"/>
        <v>-0.23906962545163321</v>
      </c>
      <c r="AI349" s="61" t="str">
        <f t="shared" si="199"/>
        <v>Safety</v>
      </c>
      <c r="AJ349" s="68" t="str">
        <f t="shared" si="200"/>
        <v>Short VOL</v>
      </c>
      <c r="AK349" s="72" t="str">
        <f t="shared" si="201"/>
        <v>00631L</v>
      </c>
      <c r="AL349" s="73">
        <f t="shared" si="161"/>
        <v>1</v>
      </c>
      <c r="AM349" s="72" t="str">
        <f t="shared" si="204"/>
        <v>00631L</v>
      </c>
      <c r="AN349" s="73">
        <f t="shared" si="162"/>
        <v>1</v>
      </c>
      <c r="AO349" s="74" t="str">
        <f t="shared" si="198"/>
        <v>00631L</v>
      </c>
      <c r="AP349" s="20">
        <f t="shared" si="164"/>
        <v>1</v>
      </c>
      <c r="AQ349" s="74" t="str">
        <f t="shared" si="208"/>
        <v>00631L</v>
      </c>
      <c r="AR349" s="20">
        <f t="shared" si="165"/>
        <v>1</v>
      </c>
      <c r="AS349" s="74" t="str">
        <f t="shared" si="202"/>
        <v>00631L</v>
      </c>
      <c r="AT349" s="20">
        <f t="shared" si="166"/>
        <v>1</v>
      </c>
      <c r="AU349" s="74" t="str">
        <f t="shared" si="190"/>
        <v>00631L</v>
      </c>
      <c r="AV349" s="20">
        <f t="shared" si="167"/>
        <v>1</v>
      </c>
      <c r="AW349" s="74" t="str">
        <f t="shared" si="191"/>
        <v>00631L</v>
      </c>
      <c r="AX349" s="20">
        <f t="shared" si="192"/>
        <v>1</v>
      </c>
      <c r="AY349" s="20">
        <f t="shared" si="196"/>
        <v>0</v>
      </c>
      <c r="AZ349" s="78">
        <v>45798</v>
      </c>
      <c r="BA349" s="85">
        <v>45.51</v>
      </c>
      <c r="BB349" s="90">
        <v>45.9</v>
      </c>
      <c r="BC349" s="76">
        <f t="shared" si="205"/>
        <v>44.011500000000005</v>
      </c>
      <c r="BD349" s="76">
        <f t="shared" si="206"/>
        <v>43.945208333333333</v>
      </c>
      <c r="BE349" s="77">
        <f t="shared" si="212"/>
        <v>4.2909239630550954E-2</v>
      </c>
      <c r="BF349" s="77">
        <f t="shared" si="203"/>
        <v>3.560778810734954E-2</v>
      </c>
    </row>
    <row r="350" spans="1:58" ht="15.75" customHeight="1" x14ac:dyDescent="0.4">
      <c r="A350" s="57">
        <v>45796</v>
      </c>
      <c r="B350" s="11">
        <v>18.204000000000001</v>
      </c>
      <c r="C350" s="11">
        <v>19.652000000000001</v>
      </c>
      <c r="D350" s="11">
        <v>20.248000000000001</v>
      </c>
      <c r="E350" s="11">
        <v>20.533000000000001</v>
      </c>
      <c r="F350" s="11">
        <v>20.786999999999999</v>
      </c>
      <c r="G350" s="11">
        <v>20.859000000000002</v>
      </c>
      <c r="H350" s="87">
        <v>20.87</v>
      </c>
      <c r="I350" s="59">
        <f t="shared" si="193"/>
        <v>19.609411764705882</v>
      </c>
      <c r="J350" s="59">
        <f t="shared" si="194"/>
        <v>20.230470588235296</v>
      </c>
      <c r="K350" s="60">
        <v>1</v>
      </c>
      <c r="L350" s="61">
        <f t="shared" si="197"/>
        <v>2.9411764705882353E-2</v>
      </c>
      <c r="M350" s="11">
        <v>16.809999999999999</v>
      </c>
      <c r="N350" s="88">
        <v>18.14</v>
      </c>
      <c r="O350" s="11">
        <v>20.69</v>
      </c>
      <c r="P350" s="11">
        <v>22.01</v>
      </c>
      <c r="Q350" s="11">
        <v>22.5</v>
      </c>
      <c r="R350" s="63">
        <f t="shared" si="182"/>
        <v>7.75</v>
      </c>
      <c r="S350" s="64">
        <f t="shared" si="213"/>
        <v>5.2204176334106858E-2</v>
      </c>
      <c r="T350" s="65">
        <f t="shared" si="207"/>
        <v>0.92668136714443206</v>
      </c>
      <c r="U350" s="65">
        <f t="shared" si="207"/>
        <v>0.87675205413243107</v>
      </c>
      <c r="V350" s="65">
        <f t="shared" si="183"/>
        <v>0.82417083144025438</v>
      </c>
      <c r="W350" s="65">
        <f t="shared" si="184"/>
        <v>0.80622222222222228</v>
      </c>
      <c r="X350" s="61">
        <f t="shared" si="195"/>
        <v>7.95429575917381E-2</v>
      </c>
      <c r="Y350" s="66">
        <f t="shared" si="185"/>
        <v>1.6412604100715909E-2</v>
      </c>
      <c r="Z350" s="61">
        <f t="shared" si="186"/>
        <v>3.1671466282697458E-2</v>
      </c>
      <c r="AA350" s="67">
        <f t="shared" si="187"/>
        <v>19.609411764705882</v>
      </c>
      <c r="AB350" s="68">
        <f t="shared" si="188"/>
        <v>3.5281146637265743E-3</v>
      </c>
      <c r="AC350" s="69">
        <f t="shared" si="189"/>
        <v>8.1003956157986862E-2</v>
      </c>
      <c r="AD350" s="70">
        <f>_xlfn.PERCENTILE.EXC(AC350:$AC$5675,0.5)</f>
        <v>8.4666454904625252E-2</v>
      </c>
      <c r="AE350" s="70">
        <f>_xlfn.PERCENTILE.EXC($AC350:AC$5675,0.35)</f>
        <v>4.9122157270980064E-2</v>
      </c>
      <c r="AF350" s="71">
        <f t="shared" si="209"/>
        <v>2.0190379792855252E-2</v>
      </c>
      <c r="AG350" s="70">
        <f t="shared" si="210"/>
        <v>-0.19198182511420461</v>
      </c>
      <c r="AH350" s="70">
        <f t="shared" si="211"/>
        <v>-0.23906962545163321</v>
      </c>
      <c r="AI350" s="61" t="str">
        <f t="shared" si="199"/>
        <v>Safety</v>
      </c>
      <c r="AJ350" s="68" t="str">
        <f t="shared" si="200"/>
        <v>Short VOL</v>
      </c>
      <c r="AK350" s="72" t="str">
        <f t="shared" si="201"/>
        <v>00631L</v>
      </c>
      <c r="AL350" s="73">
        <f t="shared" si="161"/>
        <v>1</v>
      </c>
      <c r="AM350" s="72" t="str">
        <f t="shared" si="204"/>
        <v>00631L</v>
      </c>
      <c r="AN350" s="73">
        <f t="shared" si="162"/>
        <v>1</v>
      </c>
      <c r="AO350" s="74" t="str">
        <f t="shared" si="198"/>
        <v>00631L</v>
      </c>
      <c r="AP350" s="20">
        <f t="shared" si="164"/>
        <v>1</v>
      </c>
      <c r="AQ350" s="74" t="str">
        <f t="shared" si="208"/>
        <v>00631L</v>
      </c>
      <c r="AR350" s="20">
        <f t="shared" si="165"/>
        <v>1</v>
      </c>
      <c r="AS350" s="74" t="str">
        <f t="shared" si="202"/>
        <v>00631L</v>
      </c>
      <c r="AT350" s="20">
        <f t="shared" si="166"/>
        <v>1</v>
      </c>
      <c r="AU350" s="74" t="str">
        <f t="shared" si="190"/>
        <v>00631L</v>
      </c>
      <c r="AV350" s="20">
        <f t="shared" si="167"/>
        <v>1</v>
      </c>
      <c r="AW350" s="74" t="str">
        <f t="shared" si="191"/>
        <v>00631L</v>
      </c>
      <c r="AX350" s="20">
        <f t="shared" si="192"/>
        <v>1</v>
      </c>
      <c r="AY350" s="20">
        <f t="shared" si="196"/>
        <v>0</v>
      </c>
      <c r="AZ350" s="57">
        <v>45797</v>
      </c>
      <c r="BA350" s="75">
        <v>45.22</v>
      </c>
      <c r="BB350" s="90">
        <v>45.2</v>
      </c>
      <c r="BC350" s="76">
        <f t="shared" si="205"/>
        <v>44.065458333333339</v>
      </c>
      <c r="BD350" s="76">
        <f t="shared" si="206"/>
        <v>44.000166666666672</v>
      </c>
      <c r="BE350" s="77">
        <f t="shared" si="212"/>
        <v>2.574673473459458E-2</v>
      </c>
      <c r="BF350" s="77">
        <f t="shared" si="203"/>
        <v>2.7723379835682287E-2</v>
      </c>
    </row>
    <row r="351" spans="1:58" ht="15.75" customHeight="1" x14ac:dyDescent="0.4">
      <c r="A351" s="57">
        <v>45793</v>
      </c>
      <c r="B351" s="11">
        <v>17.927</v>
      </c>
      <c r="C351" s="11">
        <v>19.411999999999999</v>
      </c>
      <c r="D351" s="11">
        <v>20.045999999999999</v>
      </c>
      <c r="E351" s="11">
        <v>20.286999999999999</v>
      </c>
      <c r="F351" s="11">
        <v>20.558</v>
      </c>
      <c r="G351" s="11">
        <v>20.7</v>
      </c>
      <c r="H351" s="87">
        <v>20.675000000000001</v>
      </c>
      <c r="I351" s="59">
        <f t="shared" si="193"/>
        <v>19.237294117647057</v>
      </c>
      <c r="J351" s="59">
        <f t="shared" si="194"/>
        <v>19.971411764705881</v>
      </c>
      <c r="K351" s="60">
        <v>4</v>
      </c>
      <c r="L351" s="61">
        <f t="shared" si="197"/>
        <v>2.9411764705882353E-2</v>
      </c>
      <c r="M351" s="11">
        <v>14.35</v>
      </c>
      <c r="N351" s="88">
        <v>17.239999999999998</v>
      </c>
      <c r="O351" s="11">
        <v>20.079999999999998</v>
      </c>
      <c r="P351" s="11">
        <v>21.63</v>
      </c>
      <c r="Q351" s="11">
        <v>22.2</v>
      </c>
      <c r="R351" s="63">
        <f t="shared" ref="R351:R414" si="214">(O351+P351)-(N351+M351)</f>
        <v>10.119999999999997</v>
      </c>
      <c r="S351" s="64">
        <f t="shared" si="213"/>
        <v>-3.3090297251822769E-2</v>
      </c>
      <c r="T351" s="65">
        <f t="shared" si="207"/>
        <v>0.83236658932714624</v>
      </c>
      <c r="U351" s="65">
        <f t="shared" si="207"/>
        <v>0.85856573705179284</v>
      </c>
      <c r="V351" s="65">
        <f t="shared" si="183"/>
        <v>0.79704114655570968</v>
      </c>
      <c r="W351" s="65">
        <f t="shared" si="184"/>
        <v>0.77657657657657653</v>
      </c>
      <c r="X351" s="61">
        <f t="shared" si="195"/>
        <v>8.2835945780108181E-2</v>
      </c>
      <c r="Y351" s="66">
        <f t="shared" si="185"/>
        <v>1.9125548380736514E-2</v>
      </c>
      <c r="Z351" s="61">
        <f t="shared" si="186"/>
        <v>3.8161169786627709E-2</v>
      </c>
      <c r="AA351" s="67">
        <f t="shared" si="187"/>
        <v>19.237294117647057</v>
      </c>
      <c r="AB351" s="68">
        <f t="shared" si="188"/>
        <v>3.9849187935034877E-2</v>
      </c>
      <c r="AC351" s="69">
        <f t="shared" si="189"/>
        <v>0.11585232700969017</v>
      </c>
      <c r="AD351" s="70">
        <f>_xlfn.PERCENTILE.EXC(AC351:$AC$5675,0.5)</f>
        <v>8.478109798471152E-2</v>
      </c>
      <c r="AE351" s="70">
        <f>_xlfn.PERCENTILE.EXC($AC351:AC$5675,0.35)</f>
        <v>4.9110479393551072E-2</v>
      </c>
      <c r="AF351" s="71">
        <f t="shared" si="209"/>
        <v>2.0190379792855252E-2</v>
      </c>
      <c r="AG351" s="70">
        <f t="shared" si="210"/>
        <v>-0.19198182511420461</v>
      </c>
      <c r="AH351" s="70">
        <f t="shared" si="211"/>
        <v>-0.23906962545163321</v>
      </c>
      <c r="AI351" s="61" t="str">
        <f t="shared" si="199"/>
        <v>Short VOL</v>
      </c>
      <c r="AJ351" s="68" t="str">
        <f t="shared" si="200"/>
        <v>Short VOL</v>
      </c>
      <c r="AK351" s="72" t="str">
        <f t="shared" si="201"/>
        <v>00631L</v>
      </c>
      <c r="AL351" s="73">
        <f t="shared" si="161"/>
        <v>1</v>
      </c>
      <c r="AM351" s="72" t="str">
        <f t="shared" si="204"/>
        <v>00631L</v>
      </c>
      <c r="AN351" s="73">
        <f t="shared" si="162"/>
        <v>1</v>
      </c>
      <c r="AO351" s="74" t="str">
        <f t="shared" si="198"/>
        <v>00631L</v>
      </c>
      <c r="AP351" s="20">
        <f t="shared" si="164"/>
        <v>1</v>
      </c>
      <c r="AQ351" s="74" t="str">
        <f t="shared" si="208"/>
        <v>00631L</v>
      </c>
      <c r="AR351" s="20">
        <f t="shared" si="165"/>
        <v>1</v>
      </c>
      <c r="AS351" s="74" t="str">
        <f t="shared" si="202"/>
        <v>00631L</v>
      </c>
      <c r="AT351" s="20">
        <f t="shared" si="166"/>
        <v>1</v>
      </c>
      <c r="AU351" s="74" t="str">
        <f t="shared" si="190"/>
        <v>00631L</v>
      </c>
      <c r="AV351" s="20">
        <f t="shared" si="167"/>
        <v>1</v>
      </c>
      <c r="AW351" s="74" t="str">
        <f t="shared" si="191"/>
        <v>00631L</v>
      </c>
      <c r="AX351" s="20">
        <f t="shared" si="192"/>
        <v>1</v>
      </c>
      <c r="AY351" s="20">
        <f t="shared" si="196"/>
        <v>0</v>
      </c>
      <c r="AZ351" s="57">
        <v>45796</v>
      </c>
      <c r="BA351" s="75">
        <v>45.46</v>
      </c>
      <c r="BB351" s="90">
        <v>45.112499999999997</v>
      </c>
      <c r="BC351" s="76">
        <f t="shared" si="205"/>
        <v>44.134208333333341</v>
      </c>
      <c r="BD351" s="76">
        <f t="shared" si="206"/>
        <v>44.069791666666667</v>
      </c>
      <c r="BE351" s="77">
        <f t="shared" si="212"/>
        <v>2.2166290132087405E-2</v>
      </c>
      <c r="BF351" s="77">
        <f t="shared" si="203"/>
        <v>3.1545607109934537E-2</v>
      </c>
    </row>
    <row r="352" spans="1:58" ht="15.75" customHeight="1" x14ac:dyDescent="0.4">
      <c r="A352" s="57">
        <v>45792</v>
      </c>
      <c r="B352" s="11">
        <v>18.233000000000001</v>
      </c>
      <c r="C352" s="11">
        <v>19.463000000000001</v>
      </c>
      <c r="D352" s="11">
        <v>19.98</v>
      </c>
      <c r="E352" s="11">
        <v>20.2</v>
      </c>
      <c r="F352" s="11">
        <v>20.402999999999999</v>
      </c>
      <c r="G352" s="11">
        <v>20.55</v>
      </c>
      <c r="H352" s="87">
        <v>20.524999999999999</v>
      </c>
      <c r="I352" s="59">
        <f t="shared" si="193"/>
        <v>19.282117647058826</v>
      </c>
      <c r="J352" s="59">
        <f t="shared" si="194"/>
        <v>19.903970588235296</v>
      </c>
      <c r="K352" s="60">
        <v>5</v>
      </c>
      <c r="L352" s="61">
        <f t="shared" si="197"/>
        <v>2.9411764705882353E-2</v>
      </c>
      <c r="M352" s="11">
        <v>15.88</v>
      </c>
      <c r="N352" s="88">
        <v>17.829999999999998</v>
      </c>
      <c r="O352" s="11">
        <v>20.25</v>
      </c>
      <c r="P352" s="11">
        <v>21.59</v>
      </c>
      <c r="Q352" s="11">
        <v>22.06</v>
      </c>
      <c r="R352" s="63">
        <f t="shared" si="214"/>
        <v>8.1300000000000026</v>
      </c>
      <c r="S352" s="64">
        <f t="shared" si="213"/>
        <v>-4.2427497314715505E-2</v>
      </c>
      <c r="T352" s="65">
        <f t="shared" si="207"/>
        <v>0.89063376332024691</v>
      </c>
      <c r="U352" s="65">
        <f t="shared" si="207"/>
        <v>0.88049382716049374</v>
      </c>
      <c r="V352" s="65">
        <f t="shared" si="183"/>
        <v>0.82584529874942092</v>
      </c>
      <c r="W352" s="65">
        <f t="shared" si="184"/>
        <v>0.80825022665457835</v>
      </c>
      <c r="X352" s="61">
        <f t="shared" si="195"/>
        <v>6.7460099819009509E-2</v>
      </c>
      <c r="Y352" s="66">
        <f t="shared" si="185"/>
        <v>1.6089108910891055E-2</v>
      </c>
      <c r="Z352" s="61">
        <f t="shared" si="186"/>
        <v>3.2250241003550985E-2</v>
      </c>
      <c r="AA352" s="67">
        <f t="shared" si="187"/>
        <v>19.282117647058826</v>
      </c>
      <c r="AB352" s="68">
        <f t="shared" si="188"/>
        <v>2.2602355580482462E-2</v>
      </c>
      <c r="AC352" s="69">
        <f t="shared" si="189"/>
        <v>8.1442380653888244E-2</v>
      </c>
      <c r="AD352" s="70">
        <f>_xlfn.PERCENTILE.EXC(AC352:$AC$5675,0.5)</f>
        <v>8.4666454904625252E-2</v>
      </c>
      <c r="AE352" s="70">
        <f>_xlfn.PERCENTILE.EXC($AC352:AC$5675,0.35)</f>
        <v>4.9069223074904814E-2</v>
      </c>
      <c r="AF352" s="71">
        <f t="shared" si="209"/>
        <v>2.0190379792855252E-2</v>
      </c>
      <c r="AG352" s="70">
        <f t="shared" si="210"/>
        <v>-0.19198182511420461</v>
      </c>
      <c r="AH352" s="70">
        <f t="shared" si="211"/>
        <v>-0.23906962545163321</v>
      </c>
      <c r="AI352" s="61" t="str">
        <f t="shared" si="199"/>
        <v>Safety</v>
      </c>
      <c r="AJ352" s="68" t="str">
        <f t="shared" si="200"/>
        <v>Short VOL</v>
      </c>
      <c r="AK352" s="72" t="str">
        <f t="shared" si="201"/>
        <v>00631L</v>
      </c>
      <c r="AL352" s="73">
        <f t="shared" si="161"/>
        <v>1</v>
      </c>
      <c r="AM352" s="72" t="str">
        <f t="shared" si="204"/>
        <v>00631L</v>
      </c>
      <c r="AN352" s="73">
        <f t="shared" si="162"/>
        <v>1</v>
      </c>
      <c r="AO352" s="74" t="str">
        <f t="shared" si="198"/>
        <v>00631L</v>
      </c>
      <c r="AP352" s="20">
        <f t="shared" si="164"/>
        <v>1</v>
      </c>
      <c r="AQ352" s="74" t="str">
        <f t="shared" si="208"/>
        <v>00631L</v>
      </c>
      <c r="AR352" s="20">
        <f t="shared" si="165"/>
        <v>1</v>
      </c>
      <c r="AS352" s="74" t="str">
        <f t="shared" si="202"/>
        <v>00631L</v>
      </c>
      <c r="AT352" s="20">
        <f t="shared" si="166"/>
        <v>1</v>
      </c>
      <c r="AU352" s="74" t="str">
        <f t="shared" si="190"/>
        <v>00631L</v>
      </c>
      <c r="AV352" s="20">
        <f t="shared" si="167"/>
        <v>1</v>
      </c>
      <c r="AW352" s="74" t="str">
        <f t="shared" si="191"/>
        <v>00631L</v>
      </c>
      <c r="AX352" s="20">
        <f t="shared" si="192"/>
        <v>1</v>
      </c>
      <c r="AY352" s="20">
        <f t="shared" si="196"/>
        <v>0</v>
      </c>
      <c r="AZ352" s="57">
        <v>45793</v>
      </c>
      <c r="BA352" s="75">
        <v>45.66</v>
      </c>
      <c r="BB352" s="90">
        <v>45.75</v>
      </c>
      <c r="BC352" s="76">
        <f t="shared" si="205"/>
        <v>44.205874999999992</v>
      </c>
      <c r="BD352" s="76">
        <f t="shared" si="206"/>
        <v>44.143333333333331</v>
      </c>
      <c r="BE352" s="77">
        <f t="shared" si="212"/>
        <v>3.4930311864656192E-2</v>
      </c>
      <c r="BF352" s="77">
        <f t="shared" si="203"/>
        <v>3.435777391829644E-2</v>
      </c>
    </row>
    <row r="353" spans="1:58" s="23" customFormat="1" ht="15.75" customHeight="1" x14ac:dyDescent="0.4">
      <c r="A353" s="57">
        <v>45791</v>
      </c>
      <c r="B353" s="11">
        <v>18.780999999999999</v>
      </c>
      <c r="C353" s="11">
        <v>19.744</v>
      </c>
      <c r="D353" s="11">
        <v>20.125</v>
      </c>
      <c r="E353" s="11">
        <v>20.3</v>
      </c>
      <c r="F353" s="11">
        <v>20.55</v>
      </c>
      <c r="G353" s="11">
        <v>20.628</v>
      </c>
      <c r="H353" s="87">
        <v>20.625</v>
      </c>
      <c r="I353" s="59">
        <f t="shared" si="193"/>
        <v>19.574058823529413</v>
      </c>
      <c r="J353" s="59">
        <f t="shared" si="194"/>
        <v>20.057764705882352</v>
      </c>
      <c r="K353" s="60">
        <v>6</v>
      </c>
      <c r="L353" s="61">
        <f t="shared" si="197"/>
        <v>2.9411764705882353E-2</v>
      </c>
      <c r="M353" s="11">
        <v>17.53</v>
      </c>
      <c r="N353" s="88">
        <v>18.62</v>
      </c>
      <c r="O353" s="11">
        <v>20.58</v>
      </c>
      <c r="P353" s="11">
        <v>21.83</v>
      </c>
      <c r="Q353" s="11">
        <v>21.97</v>
      </c>
      <c r="R353" s="63">
        <f t="shared" si="214"/>
        <v>6.2599999999999909</v>
      </c>
      <c r="S353" s="64">
        <f t="shared" si="213"/>
        <v>2.1953896816685081E-2</v>
      </c>
      <c r="T353" s="65">
        <f t="shared" si="207"/>
        <v>0.94146079484425349</v>
      </c>
      <c r="U353" s="65">
        <f t="shared" si="207"/>
        <v>0.90476190476190488</v>
      </c>
      <c r="V353" s="65">
        <f t="shared" si="183"/>
        <v>0.85295464956481915</v>
      </c>
      <c r="W353" s="65">
        <f t="shared" si="184"/>
        <v>0.84751934456076472</v>
      </c>
      <c r="X353" s="61">
        <f t="shared" si="195"/>
        <v>5.1275224961397213E-2</v>
      </c>
      <c r="Y353" s="66">
        <f t="shared" si="185"/>
        <v>1.6009852216748732E-2</v>
      </c>
      <c r="Z353" s="61">
        <f t="shared" si="186"/>
        <v>2.4711578048978312E-2</v>
      </c>
      <c r="AA353" s="67">
        <f t="shared" si="187"/>
        <v>19.574058823529409</v>
      </c>
      <c r="AB353" s="68">
        <f t="shared" si="188"/>
        <v>8.6466165413532654E-3</v>
      </c>
      <c r="AC353" s="69">
        <f t="shared" si="189"/>
        <v>5.1238390092879053E-2</v>
      </c>
      <c r="AD353" s="70">
        <f>_xlfn.PERCENTILE.EXC(AC353:$AC$5675,0.5)</f>
        <v>8.478109798471152E-2</v>
      </c>
      <c r="AE353" s="70">
        <f>_xlfn.PERCENTILE.EXC($AC353:AC$5675,0.35)</f>
        <v>4.9016135379771703E-2</v>
      </c>
      <c r="AF353" s="71">
        <f t="shared" si="209"/>
        <v>2.0190379792855252E-2</v>
      </c>
      <c r="AG353" s="70">
        <f t="shared" si="210"/>
        <v>-0.19198182511420461</v>
      </c>
      <c r="AH353" s="70">
        <f t="shared" si="211"/>
        <v>-0.23906962545163321</v>
      </c>
      <c r="AI353" s="61" t="str">
        <f t="shared" si="199"/>
        <v>Safety</v>
      </c>
      <c r="AJ353" s="68" t="str">
        <f t="shared" si="200"/>
        <v>Short VOL</v>
      </c>
      <c r="AK353" s="72" t="str">
        <f t="shared" si="201"/>
        <v>00631L</v>
      </c>
      <c r="AL353" s="73">
        <f t="shared" si="161"/>
        <v>1</v>
      </c>
      <c r="AM353" s="72" t="str">
        <f t="shared" si="204"/>
        <v>00631L</v>
      </c>
      <c r="AN353" s="73">
        <f t="shared" si="162"/>
        <v>1</v>
      </c>
      <c r="AO353" s="74" t="str">
        <f t="shared" si="198"/>
        <v>00631L</v>
      </c>
      <c r="AP353" s="20">
        <f t="shared" si="164"/>
        <v>1</v>
      </c>
      <c r="AQ353" s="74" t="str">
        <f t="shared" si="208"/>
        <v>00631L</v>
      </c>
      <c r="AR353" s="20">
        <f t="shared" si="165"/>
        <v>1</v>
      </c>
      <c r="AS353" s="74" t="str">
        <f t="shared" si="202"/>
        <v>00631L</v>
      </c>
      <c r="AT353" s="20">
        <f t="shared" si="166"/>
        <v>1</v>
      </c>
      <c r="AU353" s="74" t="str">
        <f t="shared" si="190"/>
        <v>00631L</v>
      </c>
      <c r="AV353" s="20">
        <f t="shared" si="167"/>
        <v>1</v>
      </c>
      <c r="AW353" s="74" t="str">
        <f t="shared" si="191"/>
        <v>00631L</v>
      </c>
      <c r="AX353" s="20">
        <f t="shared" si="192"/>
        <v>1</v>
      </c>
      <c r="AY353" s="20">
        <f t="shared" si="196"/>
        <v>0</v>
      </c>
      <c r="AZ353" s="57">
        <v>45792</v>
      </c>
      <c r="BA353" s="75">
        <v>45.56</v>
      </c>
      <c r="BB353" s="90">
        <v>45.625</v>
      </c>
      <c r="BC353" s="76">
        <f t="shared" si="205"/>
        <v>44.263999999999996</v>
      </c>
      <c r="BD353" s="76">
        <f t="shared" si="206"/>
        <v>44.202708333333327</v>
      </c>
      <c r="BE353" s="77">
        <f t="shared" si="212"/>
        <v>3.0747334176757735E-2</v>
      </c>
      <c r="BF353" s="77">
        <f t="shared" si="203"/>
        <v>3.070607475974815E-2</v>
      </c>
    </row>
    <row r="354" spans="1:58" s="23" customFormat="1" ht="15.75" customHeight="1" x14ac:dyDescent="0.4">
      <c r="A354" s="57">
        <v>45790</v>
      </c>
      <c r="B354" s="9">
        <v>18.437999999999999</v>
      </c>
      <c r="C354" s="9">
        <v>19.295000000000002</v>
      </c>
      <c r="D354" s="9">
        <v>19.783999999999999</v>
      </c>
      <c r="E354" s="9">
        <v>20.100999999999999</v>
      </c>
      <c r="F354" s="9">
        <v>20.367999999999999</v>
      </c>
      <c r="G354" s="9">
        <v>20.527999999999999</v>
      </c>
      <c r="H354" s="105">
        <v>20.486999999999998</v>
      </c>
      <c r="I354" s="96">
        <f t="shared" si="193"/>
        <v>19.118558823529412</v>
      </c>
      <c r="J354" s="96">
        <f t="shared" si="194"/>
        <v>19.683323529411766</v>
      </c>
      <c r="K354" s="60">
        <v>7</v>
      </c>
      <c r="L354" s="61">
        <f t="shared" si="197"/>
        <v>2.9411764705882353E-2</v>
      </c>
      <c r="M354" s="11">
        <v>17.41</v>
      </c>
      <c r="N354" s="88">
        <v>18.22</v>
      </c>
      <c r="O354" s="11">
        <v>20.09</v>
      </c>
      <c r="P354" s="11">
        <v>21.45</v>
      </c>
      <c r="Q354" s="11">
        <v>21.45</v>
      </c>
      <c r="R354" s="63">
        <f t="shared" si="214"/>
        <v>5.9100000000000037</v>
      </c>
      <c r="S354" s="64">
        <f t="shared" si="213"/>
        <v>-9.2441544317564822E-3</v>
      </c>
      <c r="T354" s="65">
        <f t="shared" si="207"/>
        <v>0.95554335894621301</v>
      </c>
      <c r="U354" s="65">
        <f t="shared" si="207"/>
        <v>0.90691886510701836</v>
      </c>
      <c r="V354" s="65">
        <f t="shared" si="183"/>
        <v>0.84941724941724939</v>
      </c>
      <c r="W354" s="65">
        <f t="shared" si="184"/>
        <v>0.84941724941724939</v>
      </c>
      <c r="X354" s="61">
        <f t="shared" si="195"/>
        <v>4.6480095455038666E-2</v>
      </c>
      <c r="Y354" s="66">
        <f t="shared" si="185"/>
        <v>1.9203024725138015E-2</v>
      </c>
      <c r="Z354" s="61">
        <f t="shared" si="186"/>
        <v>2.9540129624587175E-2</v>
      </c>
      <c r="AA354" s="67">
        <f t="shared" si="187"/>
        <v>19.118558823529415</v>
      </c>
      <c r="AB354" s="68">
        <f t="shared" si="188"/>
        <v>1.1964873765093304E-2</v>
      </c>
      <c r="AC354" s="69">
        <f t="shared" si="189"/>
        <v>4.931716923871661E-2</v>
      </c>
      <c r="AD354" s="70">
        <f>_xlfn.PERCENTILE.EXC(AC354:$AC$5675,0.5)</f>
        <v>8.478430164853934E-2</v>
      </c>
      <c r="AE354" s="70">
        <f>_xlfn.PERCENTILE.EXC($AC354:AC$5675,0.35)</f>
        <v>4.8963047684638591E-2</v>
      </c>
      <c r="AF354" s="71">
        <f t="shared" si="209"/>
        <v>2.0190379792855252E-2</v>
      </c>
      <c r="AG354" s="70">
        <f t="shared" si="210"/>
        <v>-0.19198182511420461</v>
      </c>
      <c r="AH354" s="70">
        <f t="shared" si="211"/>
        <v>-0.23906962545163321</v>
      </c>
      <c r="AI354" s="61" t="str">
        <f t="shared" si="199"/>
        <v>Safety</v>
      </c>
      <c r="AJ354" s="68" t="str">
        <f t="shared" si="200"/>
        <v>Short VOL</v>
      </c>
      <c r="AK354" s="72" t="str">
        <f t="shared" si="201"/>
        <v>00631L</v>
      </c>
      <c r="AL354" s="73">
        <f t="shared" si="161"/>
        <v>1</v>
      </c>
      <c r="AM354" s="72" t="str">
        <f t="shared" si="204"/>
        <v>00631L</v>
      </c>
      <c r="AN354" s="73">
        <f t="shared" si="162"/>
        <v>1</v>
      </c>
      <c r="AO354" s="74" t="str">
        <f t="shared" si="198"/>
        <v>00631L</v>
      </c>
      <c r="AP354" s="20">
        <f t="shared" si="164"/>
        <v>1</v>
      </c>
      <c r="AQ354" s="74" t="str">
        <f t="shared" si="208"/>
        <v>00631L</v>
      </c>
      <c r="AR354" s="20">
        <f t="shared" si="165"/>
        <v>1</v>
      </c>
      <c r="AS354" s="74" t="str">
        <f t="shared" si="202"/>
        <v>00631L</v>
      </c>
      <c r="AT354" s="20">
        <f t="shared" si="166"/>
        <v>1</v>
      </c>
      <c r="AU354" s="74" t="str">
        <f t="shared" si="190"/>
        <v>00631L</v>
      </c>
      <c r="AV354" s="20">
        <f t="shared" si="167"/>
        <v>1</v>
      </c>
      <c r="AW354" s="74" t="str">
        <f t="shared" si="191"/>
        <v>00631L</v>
      </c>
      <c r="AX354" s="20">
        <f t="shared" si="192"/>
        <v>1</v>
      </c>
      <c r="AY354" s="20">
        <f t="shared" si="196"/>
        <v>0</v>
      </c>
      <c r="AZ354" s="57">
        <v>45791</v>
      </c>
      <c r="BA354" s="75">
        <v>45.72</v>
      </c>
      <c r="BB354" s="90">
        <v>45.725000000000001</v>
      </c>
      <c r="BC354" s="76">
        <f t="shared" si="205"/>
        <v>44.311916666666669</v>
      </c>
      <c r="BD354" s="76">
        <f t="shared" si="206"/>
        <v>44.265583333333332</v>
      </c>
      <c r="BE354" s="77">
        <f t="shared" si="212"/>
        <v>3.1889465399638536E-2</v>
      </c>
      <c r="BF354" s="77">
        <f t="shared" si="203"/>
        <v>3.2856602288836141E-2</v>
      </c>
    </row>
    <row r="355" spans="1:58" s="23" customFormat="1" ht="15.75" customHeight="1" x14ac:dyDescent="0.4">
      <c r="A355" s="57">
        <v>45789</v>
      </c>
      <c r="B355" s="9">
        <v>18.571000000000002</v>
      </c>
      <c r="C355" s="9">
        <v>19.405999999999999</v>
      </c>
      <c r="D355" s="9">
        <v>19.997</v>
      </c>
      <c r="E355" s="9">
        <v>20.245999999999999</v>
      </c>
      <c r="F355" s="9">
        <v>20.401</v>
      </c>
      <c r="G355" s="9">
        <v>20.454999999999998</v>
      </c>
      <c r="H355" s="105">
        <v>20.352</v>
      </c>
      <c r="I355" s="96">
        <f t="shared" si="193"/>
        <v>19.209529411764706</v>
      </c>
      <c r="J355" s="96">
        <f t="shared" si="194"/>
        <v>19.85794117647059</v>
      </c>
      <c r="K355" s="60">
        <v>8</v>
      </c>
      <c r="L355" s="61">
        <f t="shared" si="197"/>
        <v>2.9411764705882353E-2</v>
      </c>
      <c r="M355" s="11">
        <v>17.97</v>
      </c>
      <c r="N355" s="88">
        <v>18.39</v>
      </c>
      <c r="O355" s="11">
        <v>20.22</v>
      </c>
      <c r="P355" s="11">
        <v>21.66</v>
      </c>
      <c r="Q355" s="11">
        <v>22.13</v>
      </c>
      <c r="R355" s="63">
        <f t="shared" si="214"/>
        <v>5.519999999999996</v>
      </c>
      <c r="S355" s="64">
        <f t="shared" si="213"/>
        <v>-0.16027397260273965</v>
      </c>
      <c r="T355" s="65">
        <f t="shared" si="207"/>
        <v>0.97716150081566056</v>
      </c>
      <c r="U355" s="65">
        <f t="shared" si="207"/>
        <v>0.90949554896142437</v>
      </c>
      <c r="V355" s="65">
        <f t="shared" si="183"/>
        <v>0.84903047091412742</v>
      </c>
      <c r="W355" s="65">
        <f t="shared" si="184"/>
        <v>0.83099864437415283</v>
      </c>
      <c r="X355" s="61">
        <f t="shared" si="195"/>
        <v>4.4962576059447375E-2</v>
      </c>
      <c r="Y355" s="66">
        <f t="shared" si="185"/>
        <v>5.2356020942409195E-3</v>
      </c>
      <c r="Z355" s="61">
        <f t="shared" si="186"/>
        <v>3.3754692830151777E-2</v>
      </c>
      <c r="AA355" s="67">
        <f t="shared" si="187"/>
        <v>19.209529411764706</v>
      </c>
      <c r="AB355" s="68">
        <f t="shared" si="188"/>
        <v>9.8423056008700889E-3</v>
      </c>
      <c r="AC355" s="69">
        <f t="shared" si="189"/>
        <v>4.4563861433643562E-2</v>
      </c>
      <c r="AD355" s="70">
        <f>_xlfn.PERCENTILE.EXC(AC355:$AC$5675,0.5)</f>
        <v>8.4787505312367145E-2</v>
      </c>
      <c r="AE355" s="70">
        <f>_xlfn.PERCENTILE.EXC($AC355:AC$5675,0.35)</f>
        <v>4.8943643953813787E-2</v>
      </c>
      <c r="AF355" s="71">
        <f t="shared" si="209"/>
        <v>2.0190379792855252E-2</v>
      </c>
      <c r="AG355" s="70">
        <f t="shared" si="210"/>
        <v>-0.19198182511420461</v>
      </c>
      <c r="AH355" s="70">
        <f t="shared" si="211"/>
        <v>-0.23906962545163321</v>
      </c>
      <c r="AI355" s="61" t="str">
        <f t="shared" si="199"/>
        <v>Safety</v>
      </c>
      <c r="AJ355" s="68" t="str">
        <f t="shared" si="200"/>
        <v>Short VOL</v>
      </c>
      <c r="AK355" s="72" t="str">
        <f t="shared" si="201"/>
        <v>00631L</v>
      </c>
      <c r="AL355" s="73">
        <f t="shared" si="161"/>
        <v>1</v>
      </c>
      <c r="AM355" s="72" t="str">
        <f t="shared" si="204"/>
        <v>00631L</v>
      </c>
      <c r="AN355" s="73">
        <f t="shared" si="162"/>
        <v>1</v>
      </c>
      <c r="AO355" s="74" t="str">
        <f t="shared" si="198"/>
        <v>00631L</v>
      </c>
      <c r="AP355" s="20">
        <f t="shared" si="164"/>
        <v>1</v>
      </c>
      <c r="AQ355" s="74" t="str">
        <f t="shared" si="208"/>
        <v>00631L</v>
      </c>
      <c r="AR355" s="20">
        <f t="shared" si="165"/>
        <v>1</v>
      </c>
      <c r="AS355" s="74" t="str">
        <f t="shared" si="202"/>
        <v>00631L</v>
      </c>
      <c r="AT355" s="20">
        <f t="shared" si="166"/>
        <v>1</v>
      </c>
      <c r="AU355" s="74" t="str">
        <f t="shared" si="190"/>
        <v>00631L</v>
      </c>
      <c r="AV355" s="20">
        <f t="shared" si="167"/>
        <v>1</v>
      </c>
      <c r="AW355" s="74" t="str">
        <f t="shared" si="191"/>
        <v>00635U</v>
      </c>
      <c r="AX355" s="20">
        <f t="shared" si="192"/>
        <v>0</v>
      </c>
      <c r="AY355" s="20">
        <f t="shared" si="196"/>
        <v>0</v>
      </c>
      <c r="AZ355" s="57">
        <v>45790</v>
      </c>
      <c r="BA355" s="75">
        <v>45.46</v>
      </c>
      <c r="BB355" s="90">
        <v>44.712499999999999</v>
      </c>
      <c r="BC355" s="76">
        <f t="shared" si="205"/>
        <v>44.367958333333341</v>
      </c>
      <c r="BD355" s="76">
        <f t="shared" si="206"/>
        <v>44.307499999999997</v>
      </c>
      <c r="BE355" s="77">
        <f t="shared" si="212"/>
        <v>7.7655515288339435E-3</v>
      </c>
      <c r="BF355" s="77">
        <f t="shared" si="203"/>
        <v>2.6011397618913357E-2</v>
      </c>
    </row>
    <row r="356" spans="1:58" s="23" customFormat="1" ht="15.75" customHeight="1" x14ac:dyDescent="0.4">
      <c r="A356" s="57">
        <v>45786</v>
      </c>
      <c r="B356" s="9">
        <v>22.006</v>
      </c>
      <c r="C356" s="9">
        <v>22.091999999999999</v>
      </c>
      <c r="D356" s="9">
        <v>22.149000000000001</v>
      </c>
      <c r="E356" s="9">
        <v>22.05</v>
      </c>
      <c r="F356" s="9">
        <v>22.05</v>
      </c>
      <c r="G356" s="9">
        <v>21.962</v>
      </c>
      <c r="H356" s="105">
        <v>21.818999999999999</v>
      </c>
      <c r="I356" s="96">
        <f t="shared" si="193"/>
        <v>22.064176470588233</v>
      </c>
      <c r="J356" s="96">
        <f t="shared" si="194"/>
        <v>22.130558823529412</v>
      </c>
      <c r="K356" s="60">
        <v>11</v>
      </c>
      <c r="L356" s="61">
        <f t="shared" si="197"/>
        <v>2.9411764705882353E-2</v>
      </c>
      <c r="M356" s="11">
        <v>20.87</v>
      </c>
      <c r="N356" s="88">
        <v>21.9</v>
      </c>
      <c r="O356" s="11">
        <v>23.38</v>
      </c>
      <c r="P356" s="11">
        <v>24.33</v>
      </c>
      <c r="Q356" s="11">
        <v>24.03</v>
      </c>
      <c r="R356" s="63">
        <f t="shared" si="214"/>
        <v>4.9399999999999977</v>
      </c>
      <c r="S356" s="64">
        <f t="shared" si="213"/>
        <v>-2.5800711743772322E-2</v>
      </c>
      <c r="T356" s="65">
        <f t="shared" si="207"/>
        <v>0.95296803652968043</v>
      </c>
      <c r="U356" s="65">
        <f t="shared" si="207"/>
        <v>0.9366980325064157</v>
      </c>
      <c r="V356" s="65">
        <f t="shared" si="183"/>
        <v>0.90012330456226886</v>
      </c>
      <c r="W356" s="65">
        <f t="shared" si="184"/>
        <v>0.91136079900124833</v>
      </c>
      <c r="X356" s="61">
        <f t="shared" si="195"/>
        <v>3.908025084067914E-3</v>
      </c>
      <c r="Y356" s="66">
        <f t="shared" si="185"/>
        <v>-1.047619047619055E-2</v>
      </c>
      <c r="Z356" s="61">
        <f t="shared" si="186"/>
        <v>3.008603245612528E-3</v>
      </c>
      <c r="AA356" s="67">
        <f t="shared" si="187"/>
        <v>22.064176470588237</v>
      </c>
      <c r="AB356" s="68">
        <f t="shared" si="188"/>
        <v>4.8401826484019018E-3</v>
      </c>
      <c r="AC356" s="69">
        <f t="shared" si="189"/>
        <v>7.4966424926136092E-3</v>
      </c>
      <c r="AD356" s="70">
        <f>_xlfn.PERCENTILE.EXC(AC356:$AC$5675,0.5)</f>
        <v>8.4828642358070805E-2</v>
      </c>
      <c r="AE356" s="70">
        <f>_xlfn.PERCENTILE.EXC($AC356:AC$5675,0.35)</f>
        <v>4.9008551423324123E-2</v>
      </c>
      <c r="AF356" s="71">
        <f t="shared" si="209"/>
        <v>2.0190379792855252E-2</v>
      </c>
      <c r="AG356" s="70">
        <f t="shared" si="210"/>
        <v>-0.19198182511420461</v>
      </c>
      <c r="AH356" s="70">
        <f t="shared" si="211"/>
        <v>-0.23906962545163321</v>
      </c>
      <c r="AI356" s="61" t="str">
        <f t="shared" si="199"/>
        <v>Safety</v>
      </c>
      <c r="AJ356" s="68" t="str">
        <f t="shared" si="200"/>
        <v>Safety</v>
      </c>
      <c r="AK356" s="72" t="str">
        <f t="shared" si="201"/>
        <v>00631L</v>
      </c>
      <c r="AL356" s="73">
        <f t="shared" si="161"/>
        <v>1</v>
      </c>
      <c r="AM356" s="72" t="str">
        <f t="shared" si="204"/>
        <v>00635U</v>
      </c>
      <c r="AN356" s="73">
        <f t="shared" si="162"/>
        <v>0</v>
      </c>
      <c r="AO356" s="74" t="str">
        <f t="shared" si="198"/>
        <v>00635U</v>
      </c>
      <c r="AP356" s="20">
        <f t="shared" si="164"/>
        <v>0</v>
      </c>
      <c r="AQ356" s="74" t="str">
        <f t="shared" si="208"/>
        <v>00635U</v>
      </c>
      <c r="AR356" s="20">
        <f t="shared" si="165"/>
        <v>0</v>
      </c>
      <c r="AS356" s="74" t="str">
        <f t="shared" si="202"/>
        <v>00631L</v>
      </c>
      <c r="AT356" s="20">
        <f t="shared" si="166"/>
        <v>1</v>
      </c>
      <c r="AU356" s="74" t="str">
        <f t="shared" si="190"/>
        <v>00635U</v>
      </c>
      <c r="AV356" s="20">
        <f t="shared" si="167"/>
        <v>0</v>
      </c>
      <c r="AW356" s="74" t="str">
        <f t="shared" si="191"/>
        <v>00635U</v>
      </c>
      <c r="AX356" s="20">
        <f t="shared" si="192"/>
        <v>0</v>
      </c>
      <c r="AY356" s="20">
        <f t="shared" si="196"/>
        <v>1</v>
      </c>
      <c r="AZ356" s="57">
        <v>45789</v>
      </c>
      <c r="BA356" s="75">
        <v>45.21</v>
      </c>
      <c r="BB356" s="90">
        <v>44.174999999999997</v>
      </c>
      <c r="BC356" s="76">
        <f t="shared" si="205"/>
        <v>44.444416666666676</v>
      </c>
      <c r="BD356" s="76">
        <f t="shared" si="206"/>
        <v>44.376250000000006</v>
      </c>
      <c r="BE356" s="77">
        <f t="shared" si="212"/>
        <v>-6.061878788674516E-3</v>
      </c>
      <c r="BF356" s="77">
        <f t="shared" si="203"/>
        <v>1.8788203149206945E-2</v>
      </c>
    </row>
    <row r="357" spans="1:58" s="23" customFormat="1" ht="15.75" customHeight="1" x14ac:dyDescent="0.4">
      <c r="A357" s="57">
        <v>45785</v>
      </c>
      <c r="B357" s="9">
        <v>22.292000000000002</v>
      </c>
      <c r="C357" s="9">
        <v>22.228999999999999</v>
      </c>
      <c r="D357" s="9">
        <v>22.305</v>
      </c>
      <c r="E357" s="9">
        <v>22.202999999999999</v>
      </c>
      <c r="F357" s="9">
        <v>22.233000000000001</v>
      </c>
      <c r="G357" s="9">
        <v>22.154</v>
      </c>
      <c r="H357" s="105">
        <v>22.068999999999999</v>
      </c>
      <c r="I357" s="96">
        <f t="shared" si="193"/>
        <v>22.251235294117649</v>
      </c>
      <c r="J357" s="96">
        <f t="shared" si="194"/>
        <v>22.278176470588235</v>
      </c>
      <c r="K357" s="60">
        <v>12</v>
      </c>
      <c r="L357" s="61">
        <f t="shared" si="197"/>
        <v>2.9411764705882353E-2</v>
      </c>
      <c r="M357" s="11">
        <v>21.63</v>
      </c>
      <c r="N357" s="88">
        <v>22.48</v>
      </c>
      <c r="O357" s="11">
        <v>23.76</v>
      </c>
      <c r="P357" s="11">
        <v>24.6</v>
      </c>
      <c r="Q357" s="11">
        <v>24.25</v>
      </c>
      <c r="R357" s="63">
        <f t="shared" si="214"/>
        <v>4.25</v>
      </c>
      <c r="S357" s="64">
        <f t="shared" si="213"/>
        <v>-4.5435244161358822E-2</v>
      </c>
      <c r="T357" s="65">
        <f t="shared" si="207"/>
        <v>0.96218861209964401</v>
      </c>
      <c r="U357" s="65">
        <f t="shared" si="207"/>
        <v>0.94612794612794604</v>
      </c>
      <c r="V357" s="65">
        <f t="shared" si="183"/>
        <v>0.91382113821138211</v>
      </c>
      <c r="W357" s="65">
        <f t="shared" si="184"/>
        <v>0.92701030927835049</v>
      </c>
      <c r="X357" s="61">
        <f t="shared" si="195"/>
        <v>-2.8261259644716662E-3</v>
      </c>
      <c r="Y357" s="66">
        <f t="shared" si="185"/>
        <v>-6.0352204657028487E-3</v>
      </c>
      <c r="Z357" s="61">
        <f t="shared" si="186"/>
        <v>1.2107721712739542E-3</v>
      </c>
      <c r="AA357" s="67">
        <f t="shared" si="187"/>
        <v>22.251235294117649</v>
      </c>
      <c r="AB357" s="68">
        <f t="shared" si="188"/>
        <v>-8.3629893238433648E-3</v>
      </c>
      <c r="AC357" s="69">
        <f t="shared" si="189"/>
        <v>-1.0176365920033436E-2</v>
      </c>
      <c r="AD357" s="70">
        <f>_xlfn.PERCENTILE.EXC(AC357:$AC$5675,0.5)</f>
        <v>8.4869779403774478E-2</v>
      </c>
      <c r="AE357" s="70">
        <f>_xlfn.PERCENTILE.EXC($AC357:AC$5675,0.35)</f>
        <v>4.9107142857142759E-2</v>
      </c>
      <c r="AF357" s="71">
        <f t="shared" si="209"/>
        <v>2.0343637983762687E-2</v>
      </c>
      <c r="AG357" s="70">
        <f t="shared" si="210"/>
        <v>-0.19198182511420461</v>
      </c>
      <c r="AH357" s="70">
        <f t="shared" si="211"/>
        <v>-0.23906962545163321</v>
      </c>
      <c r="AI357" s="61" t="str">
        <f t="shared" si="199"/>
        <v>Safety</v>
      </c>
      <c r="AJ357" s="68" t="str">
        <f t="shared" si="200"/>
        <v>Safety</v>
      </c>
      <c r="AK357" s="72" t="str">
        <f t="shared" si="201"/>
        <v>00635U</v>
      </c>
      <c r="AL357" s="73">
        <f t="shared" si="161"/>
        <v>0</v>
      </c>
      <c r="AM357" s="72" t="str">
        <f t="shared" si="204"/>
        <v>00635U</v>
      </c>
      <c r="AN357" s="73">
        <f t="shared" si="162"/>
        <v>0</v>
      </c>
      <c r="AO357" s="74" t="str">
        <f t="shared" si="198"/>
        <v>00635U</v>
      </c>
      <c r="AP357" s="20">
        <f t="shared" si="164"/>
        <v>0</v>
      </c>
      <c r="AQ357" s="74" t="str">
        <f t="shared" si="208"/>
        <v>00635U</v>
      </c>
      <c r="AR357" s="20">
        <f t="shared" si="165"/>
        <v>0</v>
      </c>
      <c r="AS357" s="74" t="str">
        <f t="shared" si="202"/>
        <v>00635U</v>
      </c>
      <c r="AT357" s="20">
        <f t="shared" si="166"/>
        <v>0</v>
      </c>
      <c r="AU357" s="74" t="str">
        <f t="shared" si="190"/>
        <v>00635U</v>
      </c>
      <c r="AV357" s="20">
        <f t="shared" si="167"/>
        <v>0</v>
      </c>
      <c r="AW357" s="74" t="str">
        <f t="shared" si="191"/>
        <v>00635U</v>
      </c>
      <c r="AX357" s="20">
        <f t="shared" si="192"/>
        <v>0</v>
      </c>
      <c r="AY357" s="20">
        <f t="shared" si="196"/>
        <v>1</v>
      </c>
      <c r="AZ357" s="57">
        <v>45786</v>
      </c>
      <c r="BA357" s="75">
        <v>43.88</v>
      </c>
      <c r="BB357" s="90">
        <v>43.6875</v>
      </c>
      <c r="BC357" s="76">
        <f t="shared" si="205"/>
        <v>44.531083333333342</v>
      </c>
      <c r="BD357" s="76">
        <f t="shared" si="206"/>
        <v>44.439500000000017</v>
      </c>
      <c r="BE357" s="77">
        <f t="shared" si="212"/>
        <v>-1.8943696631379396E-2</v>
      </c>
      <c r="BF357" s="77">
        <f t="shared" si="203"/>
        <v>-1.2590150654260598E-2</v>
      </c>
    </row>
    <row r="358" spans="1:58" s="23" customFormat="1" ht="15.75" customHeight="1" x14ac:dyDescent="0.4">
      <c r="A358" s="57">
        <v>45784</v>
      </c>
      <c r="B358" s="9">
        <v>23.323</v>
      </c>
      <c r="C358" s="9">
        <v>22.957999999999998</v>
      </c>
      <c r="D358" s="9">
        <v>22.798999999999999</v>
      </c>
      <c r="E358" s="9">
        <v>22.584</v>
      </c>
      <c r="F358" s="9">
        <v>22.573</v>
      </c>
      <c r="G358" s="9">
        <v>22.501000000000001</v>
      </c>
      <c r="H358" s="105">
        <v>22.442</v>
      </c>
      <c r="I358" s="96">
        <f t="shared" si="193"/>
        <v>23.097558823529411</v>
      </c>
      <c r="J358" s="96">
        <f t="shared" si="194"/>
        <v>22.859794117647059</v>
      </c>
      <c r="K358" s="60">
        <v>13</v>
      </c>
      <c r="L358" s="61">
        <f t="shared" si="197"/>
        <v>2.9411764705882353E-2</v>
      </c>
      <c r="M358" s="11">
        <v>22.69</v>
      </c>
      <c r="N358" s="88">
        <v>23.55</v>
      </c>
      <c r="O358" s="11">
        <v>24.7</v>
      </c>
      <c r="P358" s="11">
        <v>25.28</v>
      </c>
      <c r="Q358" s="11">
        <v>24.96</v>
      </c>
      <c r="R358" s="63">
        <f t="shared" si="214"/>
        <v>3.740000000000002</v>
      </c>
      <c r="S358" s="64">
        <f t="shared" si="213"/>
        <v>-4.8869143780290822E-2</v>
      </c>
      <c r="T358" s="65">
        <f t="shared" si="207"/>
        <v>0.9634819532908705</v>
      </c>
      <c r="U358" s="65">
        <f t="shared" si="207"/>
        <v>0.95344129554655876</v>
      </c>
      <c r="V358" s="65">
        <f t="shared" ref="V358:V421" si="215">N358/P358</f>
        <v>0.93156645569620256</v>
      </c>
      <c r="W358" s="65">
        <f t="shared" ref="W358:W421" si="216">N358/Q358</f>
        <v>0.94350961538461542</v>
      </c>
      <c r="X358" s="61">
        <f t="shared" si="195"/>
        <v>-1.5649787763152338E-2</v>
      </c>
      <c r="Y358" s="66">
        <f t="shared" ref="Y358:Y421" si="217">(H358-E358)/E358</f>
        <v>-6.2876372653205568E-3</v>
      </c>
      <c r="Z358" s="61">
        <f t="shared" ref="Z358:Z421" si="218">(J358-I358)/I358</f>
        <v>-1.0293932259202294E-2</v>
      </c>
      <c r="AA358" s="67">
        <f t="shared" ref="AA358:AA421" si="219">B358*(K358*L358)+C358*(1-(K358*L358))</f>
        <v>23.097558823529411</v>
      </c>
      <c r="AB358" s="68">
        <f t="shared" ref="AB358:AB421" si="220">(B358-N358)/N358</f>
        <v>-9.6390658174097792E-3</v>
      </c>
      <c r="AC358" s="69">
        <f t="shared" ref="AC358:AC421" si="221">(AA358-N358)/N358</f>
        <v>-1.9211939552891275E-2</v>
      </c>
      <c r="AD358" s="70">
        <f>_xlfn.PERCENTILE.EXC(AC358:$AC$5675,0.5)</f>
        <v>8.4872566391684168E-2</v>
      </c>
      <c r="AE358" s="70">
        <f>_xlfn.PERCENTILE.EXC($AC358:AC$5675,0.35)</f>
        <v>4.9128830343796628E-2</v>
      </c>
      <c r="AF358" s="71">
        <f t="shared" si="209"/>
        <v>2.0950627457589032E-2</v>
      </c>
      <c r="AG358" s="70">
        <f t="shared" si="210"/>
        <v>-0.19198182511420461</v>
      </c>
      <c r="AH358" s="70">
        <f t="shared" si="211"/>
        <v>-0.23906962545163321</v>
      </c>
      <c r="AI358" s="61" t="str">
        <f t="shared" si="199"/>
        <v>Safety</v>
      </c>
      <c r="AJ358" s="68" t="str">
        <f t="shared" si="200"/>
        <v>Safety</v>
      </c>
      <c r="AK358" s="72" t="str">
        <f t="shared" si="201"/>
        <v>00635U</v>
      </c>
      <c r="AL358" s="73">
        <f t="shared" si="161"/>
        <v>0</v>
      </c>
      <c r="AM358" s="72" t="str">
        <f t="shared" si="204"/>
        <v>00635U</v>
      </c>
      <c r="AN358" s="73">
        <f t="shared" si="162"/>
        <v>0</v>
      </c>
      <c r="AO358" s="74" t="str">
        <f t="shared" si="198"/>
        <v>00635U</v>
      </c>
      <c r="AP358" s="20">
        <f t="shared" si="164"/>
        <v>0</v>
      </c>
      <c r="AQ358" s="74" t="str">
        <f t="shared" si="208"/>
        <v>00635U</v>
      </c>
      <c r="AR358" s="20">
        <f t="shared" si="165"/>
        <v>0</v>
      </c>
      <c r="AS358" s="74" t="str">
        <f t="shared" si="202"/>
        <v>00635U</v>
      </c>
      <c r="AT358" s="20">
        <f t="shared" si="166"/>
        <v>0</v>
      </c>
      <c r="AU358" s="74" t="str">
        <f t="shared" si="190"/>
        <v>00635U</v>
      </c>
      <c r="AV358" s="20">
        <f t="shared" si="167"/>
        <v>0</v>
      </c>
      <c r="AW358" s="74" t="str">
        <f t="shared" si="191"/>
        <v>00635U</v>
      </c>
      <c r="AX358" s="20">
        <f t="shared" si="192"/>
        <v>0</v>
      </c>
      <c r="AY358" s="20">
        <f t="shared" si="196"/>
        <v>1</v>
      </c>
      <c r="AZ358" s="57">
        <v>45785</v>
      </c>
      <c r="BA358" s="75">
        <v>43.17</v>
      </c>
      <c r="BB358" s="90">
        <v>43.15</v>
      </c>
      <c r="BC358" s="76">
        <f t="shared" si="205"/>
        <v>44.620875000000005</v>
      </c>
      <c r="BD358" s="76">
        <f t="shared" si="206"/>
        <v>44.522458333333347</v>
      </c>
      <c r="BE358" s="77">
        <f t="shared" si="212"/>
        <v>-3.2963831390576862E-2</v>
      </c>
      <c r="BF358" s="77">
        <f t="shared" si="203"/>
        <v>-3.0376991387305732E-2</v>
      </c>
    </row>
    <row r="359" spans="1:58" s="23" customFormat="1" ht="15.75" customHeight="1" x14ac:dyDescent="0.4">
      <c r="A359" s="57">
        <v>45783</v>
      </c>
      <c r="B359" s="9">
        <v>24.108000000000001</v>
      </c>
      <c r="C359" s="9">
        <v>23.523</v>
      </c>
      <c r="D359" s="9">
        <v>23.227</v>
      </c>
      <c r="E359" s="9">
        <v>22.93</v>
      </c>
      <c r="F359" s="9">
        <v>22.85</v>
      </c>
      <c r="G359" s="9">
        <v>22.725000000000001</v>
      </c>
      <c r="H359" s="105">
        <v>22.65</v>
      </c>
      <c r="I359" s="96">
        <f t="shared" si="193"/>
        <v>23.763882352941177</v>
      </c>
      <c r="J359" s="96">
        <f t="shared" si="194"/>
        <v>23.348882352941178</v>
      </c>
      <c r="K359" s="60">
        <v>14</v>
      </c>
      <c r="L359" s="61">
        <f t="shared" si="197"/>
        <v>2.9411764705882353E-2</v>
      </c>
      <c r="M359" s="11">
        <v>24.14</v>
      </c>
      <c r="N359" s="88">
        <v>24.76</v>
      </c>
      <c r="O359" s="11">
        <v>25.41</v>
      </c>
      <c r="P359" s="11">
        <v>25.76</v>
      </c>
      <c r="Q359" s="11">
        <v>24.82</v>
      </c>
      <c r="R359" s="63">
        <f t="shared" si="214"/>
        <v>2.269999999999996</v>
      </c>
      <c r="S359" s="64">
        <f t="shared" si="213"/>
        <v>4.7377326565143867E-2</v>
      </c>
      <c r="T359" s="65">
        <f t="shared" si="207"/>
        <v>0.97495961227786754</v>
      </c>
      <c r="U359" s="65">
        <f t="shared" si="207"/>
        <v>0.97441951987406539</v>
      </c>
      <c r="V359" s="65">
        <f t="shared" si="215"/>
        <v>0.96118012422360244</v>
      </c>
      <c r="W359" s="65">
        <f t="shared" si="216"/>
        <v>0.9975825946817084</v>
      </c>
      <c r="X359" s="61">
        <f t="shared" si="195"/>
        <v>-2.4265803882528657E-2</v>
      </c>
      <c r="Y359" s="66">
        <f t="shared" si="217"/>
        <v>-1.2211077191452296E-2</v>
      </c>
      <c r="Z359" s="61">
        <f t="shared" si="218"/>
        <v>-1.7463476457104912E-2</v>
      </c>
      <c r="AA359" s="67">
        <f t="shared" si="219"/>
        <v>23.763882352941177</v>
      </c>
      <c r="AB359" s="68">
        <f t="shared" si="220"/>
        <v>-2.6332794830371608E-2</v>
      </c>
      <c r="AC359" s="69">
        <f t="shared" si="221"/>
        <v>-4.0230922740663332E-2</v>
      </c>
      <c r="AD359" s="70">
        <f>_xlfn.PERCENTILE.EXC(AC359:$AC$5675,0.5)</f>
        <v>8.4875353379593843E-2</v>
      </c>
      <c r="AE359" s="70">
        <f>_xlfn.PERCENTILE.EXC($AC359:AC$5675,0.35)</f>
        <v>4.9167849209610329E-2</v>
      </c>
      <c r="AF359" s="71">
        <f t="shared" si="209"/>
        <v>2.1431271735453152E-2</v>
      </c>
      <c r="AG359" s="70">
        <f t="shared" si="210"/>
        <v>-0.19198182511420461</v>
      </c>
      <c r="AH359" s="70">
        <f t="shared" si="211"/>
        <v>-0.23906962545163321</v>
      </c>
      <c r="AI359" s="61" t="str">
        <f t="shared" si="199"/>
        <v>Safety</v>
      </c>
      <c r="AJ359" s="68" t="str">
        <f t="shared" si="200"/>
        <v>Safety</v>
      </c>
      <c r="AK359" s="72" t="str">
        <f t="shared" si="201"/>
        <v>00635U</v>
      </c>
      <c r="AL359" s="73">
        <f t="shared" si="161"/>
        <v>0</v>
      </c>
      <c r="AM359" s="72" t="str">
        <f t="shared" si="204"/>
        <v>00635U</v>
      </c>
      <c r="AN359" s="73">
        <f t="shared" si="162"/>
        <v>0</v>
      </c>
      <c r="AO359" s="74" t="str">
        <f t="shared" si="198"/>
        <v>00635U</v>
      </c>
      <c r="AP359" s="20">
        <f t="shared" si="164"/>
        <v>0</v>
      </c>
      <c r="AQ359" s="74" t="str">
        <f t="shared" si="208"/>
        <v>00635U</v>
      </c>
      <c r="AR359" s="20">
        <f t="shared" si="165"/>
        <v>0</v>
      </c>
      <c r="AS359" s="74" t="str">
        <f t="shared" si="202"/>
        <v>00635U</v>
      </c>
      <c r="AT359" s="20">
        <f t="shared" si="166"/>
        <v>0</v>
      </c>
      <c r="AU359" s="74" t="str">
        <f t="shared" si="190"/>
        <v>00635U</v>
      </c>
      <c r="AV359" s="20">
        <f t="shared" si="167"/>
        <v>0</v>
      </c>
      <c r="AW359" s="74" t="str">
        <f t="shared" si="191"/>
        <v>00635U</v>
      </c>
      <c r="AX359" s="20">
        <f t="shared" si="192"/>
        <v>0</v>
      </c>
      <c r="AY359" s="20">
        <f t="shared" si="196"/>
        <v>1</v>
      </c>
      <c r="AZ359" s="57">
        <v>45784</v>
      </c>
      <c r="BA359" s="75">
        <v>43.01</v>
      </c>
      <c r="BB359" s="90">
        <v>42.587499999999999</v>
      </c>
      <c r="BC359" s="76">
        <f t="shared" si="205"/>
        <v>44.729000000000006</v>
      </c>
      <c r="BD359" s="76">
        <f t="shared" si="206"/>
        <v>44.61854166666668</v>
      </c>
      <c r="BE359" s="77">
        <f t="shared" si="212"/>
        <v>-4.7877216123767746E-2</v>
      </c>
      <c r="BF359" s="77">
        <f t="shared" si="203"/>
        <v>-3.6050969094500465E-2</v>
      </c>
    </row>
    <row r="360" spans="1:58" s="23" customFormat="1" ht="15.75" customHeight="1" x14ac:dyDescent="0.4">
      <c r="A360" s="57">
        <v>45782</v>
      </c>
      <c r="B360" s="9">
        <v>23.184000000000001</v>
      </c>
      <c r="C360" s="9">
        <v>22.808</v>
      </c>
      <c r="D360" s="9">
        <v>22.655000000000001</v>
      </c>
      <c r="E360" s="9">
        <v>22.446999999999999</v>
      </c>
      <c r="F360" s="9">
        <v>22.45</v>
      </c>
      <c r="G360" s="9">
        <v>22.422999999999998</v>
      </c>
      <c r="H360" s="105">
        <v>22.324999999999999</v>
      </c>
      <c r="I360" s="96">
        <f t="shared" si="193"/>
        <v>22.973882352941178</v>
      </c>
      <c r="J360" s="96">
        <f t="shared" si="194"/>
        <v>22.7225</v>
      </c>
      <c r="K360" s="60">
        <v>15</v>
      </c>
      <c r="L360" s="61">
        <f t="shared" si="197"/>
        <v>2.9411764705882353E-2</v>
      </c>
      <c r="M360" s="11">
        <v>22.73</v>
      </c>
      <c r="N360" s="88">
        <v>23.64</v>
      </c>
      <c r="O360" s="11">
        <v>24.55</v>
      </c>
      <c r="P360" s="11">
        <v>25.11</v>
      </c>
      <c r="Q360" s="11">
        <v>24.25</v>
      </c>
      <c r="R360" s="63">
        <f t="shared" si="214"/>
        <v>3.289999999999992</v>
      </c>
      <c r="S360" s="64">
        <f t="shared" si="213"/>
        <v>4.2328042328042367E-2</v>
      </c>
      <c r="T360" s="65">
        <f t="shared" si="207"/>
        <v>0.96150592216582065</v>
      </c>
      <c r="U360" s="65">
        <f t="shared" si="207"/>
        <v>0.96293279022403255</v>
      </c>
      <c r="V360" s="65">
        <f t="shared" si="215"/>
        <v>0.94145758661887702</v>
      </c>
      <c r="W360" s="65">
        <f t="shared" si="216"/>
        <v>0.97484536082474227</v>
      </c>
      <c r="X360" s="61">
        <f t="shared" si="195"/>
        <v>-1.6218081435472792E-2</v>
      </c>
      <c r="Y360" s="66">
        <f t="shared" si="217"/>
        <v>-5.4350247249075551E-3</v>
      </c>
      <c r="Z360" s="61">
        <f t="shared" si="218"/>
        <v>-1.0942092811274251E-2</v>
      </c>
      <c r="AA360" s="67">
        <f t="shared" si="219"/>
        <v>22.973882352941175</v>
      </c>
      <c r="AB360" s="68">
        <f t="shared" si="220"/>
        <v>-1.9289340101522823E-2</v>
      </c>
      <c r="AC360" s="69">
        <f t="shared" si="221"/>
        <v>-2.8177565442420723E-2</v>
      </c>
      <c r="AD360" s="70">
        <f>_xlfn.PERCENTILE.EXC(AC360:$AC$5675,0.5)</f>
        <v>8.4888975391095606E-2</v>
      </c>
      <c r="AE360" s="70">
        <f>_xlfn.PERCENTILE.EXC($AC360:AC$5675,0.35)</f>
        <v>4.9227088017777171E-2</v>
      </c>
      <c r="AF360" s="71">
        <f t="shared" si="209"/>
        <v>2.1504990219865738E-2</v>
      </c>
      <c r="AG360" s="70">
        <f t="shared" si="210"/>
        <v>-0.19198182511420461</v>
      </c>
      <c r="AH360" s="70">
        <f t="shared" si="211"/>
        <v>-0.23906962545163321</v>
      </c>
      <c r="AI360" s="61" t="str">
        <f t="shared" si="199"/>
        <v>Safety</v>
      </c>
      <c r="AJ360" s="68" t="str">
        <f t="shared" si="200"/>
        <v>Safety</v>
      </c>
      <c r="AK360" s="72" t="str">
        <f t="shared" si="201"/>
        <v>00635U</v>
      </c>
      <c r="AL360" s="73">
        <f t="shared" si="161"/>
        <v>0</v>
      </c>
      <c r="AM360" s="72" t="str">
        <f t="shared" si="204"/>
        <v>00635U</v>
      </c>
      <c r="AN360" s="73">
        <f t="shared" si="162"/>
        <v>0</v>
      </c>
      <c r="AO360" s="74" t="str">
        <f t="shared" si="198"/>
        <v>00635U</v>
      </c>
      <c r="AP360" s="20">
        <f t="shared" si="164"/>
        <v>0</v>
      </c>
      <c r="AQ360" s="74" t="str">
        <f t="shared" si="208"/>
        <v>00635U</v>
      </c>
      <c r="AR360" s="20">
        <f t="shared" si="165"/>
        <v>0</v>
      </c>
      <c r="AS360" s="74" t="str">
        <f t="shared" si="202"/>
        <v>00635U</v>
      </c>
      <c r="AT360" s="20">
        <f t="shared" si="166"/>
        <v>0</v>
      </c>
      <c r="AU360" s="74" t="str">
        <f t="shared" si="190"/>
        <v>00635U</v>
      </c>
      <c r="AV360" s="20">
        <f t="shared" si="167"/>
        <v>0</v>
      </c>
      <c r="AW360" s="74" t="str">
        <f t="shared" si="191"/>
        <v>00635U</v>
      </c>
      <c r="AX360" s="20">
        <f t="shared" si="192"/>
        <v>0</v>
      </c>
      <c r="AY360" s="20">
        <f t="shared" si="196"/>
        <v>1</v>
      </c>
      <c r="AZ360" s="57">
        <v>45783</v>
      </c>
      <c r="BA360" s="75">
        <v>42.95</v>
      </c>
      <c r="BB360" s="90">
        <v>42.75</v>
      </c>
      <c r="BC360" s="76">
        <f t="shared" si="205"/>
        <v>44.842750000000009</v>
      </c>
      <c r="BD360" s="76">
        <f t="shared" si="206"/>
        <v>44.735041666666675</v>
      </c>
      <c r="BE360" s="77">
        <f t="shared" si="212"/>
        <v>-4.6668636513148926E-2</v>
      </c>
      <c r="BF360" s="77">
        <f t="shared" si="203"/>
        <v>-3.9902537254072931E-2</v>
      </c>
    </row>
    <row r="361" spans="1:58" s="23" customFormat="1" ht="15.75" customHeight="1" x14ac:dyDescent="0.4">
      <c r="A361" s="57">
        <v>45779</v>
      </c>
      <c r="B361" s="9">
        <v>22.481999999999999</v>
      </c>
      <c r="C361" s="9">
        <v>22.4</v>
      </c>
      <c r="D361" s="9">
        <v>22.327999999999999</v>
      </c>
      <c r="E361" s="9">
        <v>22.181999999999999</v>
      </c>
      <c r="F361" s="9">
        <v>22.25</v>
      </c>
      <c r="G361" s="9">
        <v>22.213000000000001</v>
      </c>
      <c r="H361" s="105">
        <v>22.16</v>
      </c>
      <c r="I361" s="96">
        <f t="shared" si="193"/>
        <v>22.443411764705882</v>
      </c>
      <c r="J361" s="96">
        <f t="shared" si="194"/>
        <v>22.366117647058822</v>
      </c>
      <c r="K361" s="60">
        <v>18</v>
      </c>
      <c r="L361" s="61">
        <f t="shared" si="197"/>
        <v>2.9411764705882353E-2</v>
      </c>
      <c r="M361" s="11">
        <v>21.22</v>
      </c>
      <c r="N361" s="88">
        <v>22.68</v>
      </c>
      <c r="O361" s="11">
        <v>24</v>
      </c>
      <c r="P361" s="11">
        <v>24.7</v>
      </c>
      <c r="Q361" s="11">
        <v>24.4</v>
      </c>
      <c r="R361" s="63">
        <f t="shared" si="214"/>
        <v>4.8000000000000043</v>
      </c>
      <c r="S361" s="64">
        <f t="shared" si="213"/>
        <v>-7.8048780487804947E-2</v>
      </c>
      <c r="T361" s="65">
        <f t="shared" si="207"/>
        <v>0.93562610229276888</v>
      </c>
      <c r="U361" s="65">
        <f t="shared" si="207"/>
        <v>0.94499999999999995</v>
      </c>
      <c r="V361" s="65">
        <f t="shared" si="215"/>
        <v>0.9182186234817814</v>
      </c>
      <c r="W361" s="65">
        <f t="shared" si="216"/>
        <v>0.92950819672131146</v>
      </c>
      <c r="X361" s="61">
        <f t="shared" si="195"/>
        <v>-3.647362334311927E-3</v>
      </c>
      <c r="Y361" s="66">
        <f t="shared" si="217"/>
        <v>-9.9179514922001933E-4</v>
      </c>
      <c r="Z361" s="61">
        <f t="shared" si="218"/>
        <v>-3.4439557789788301E-3</v>
      </c>
      <c r="AA361" s="67">
        <f t="shared" si="219"/>
        <v>22.443411764705882</v>
      </c>
      <c r="AB361" s="68">
        <f t="shared" si="220"/>
        <v>-8.7301587301587477E-3</v>
      </c>
      <c r="AC361" s="69">
        <f t="shared" si="221"/>
        <v>-1.0431580039423183E-2</v>
      </c>
      <c r="AD361" s="70">
        <f>_xlfn.PERCENTILE.EXC(AC361:$AC$5675,0.5)</f>
        <v>8.4902597402597355E-2</v>
      </c>
      <c r="AE361" s="70">
        <f>_xlfn.PERCENTILE.EXC($AC361:AC$5675,0.35)</f>
        <v>4.9253700463675255E-2</v>
      </c>
      <c r="AF361" s="71">
        <f t="shared" si="209"/>
        <v>2.1814307057992775E-2</v>
      </c>
      <c r="AG361" s="70">
        <f t="shared" si="210"/>
        <v>-0.19198182511420461</v>
      </c>
      <c r="AH361" s="70">
        <f t="shared" si="211"/>
        <v>-0.23906962545163321</v>
      </c>
      <c r="AI361" s="61" t="str">
        <f t="shared" si="199"/>
        <v>Safety</v>
      </c>
      <c r="AJ361" s="68" t="str">
        <f t="shared" si="200"/>
        <v>Safety</v>
      </c>
      <c r="AK361" s="72" t="str">
        <f t="shared" si="201"/>
        <v>00635U</v>
      </c>
      <c r="AL361" s="73">
        <f t="shared" si="161"/>
        <v>0</v>
      </c>
      <c r="AM361" s="72" t="str">
        <f t="shared" si="204"/>
        <v>00635U</v>
      </c>
      <c r="AN361" s="73">
        <f t="shared" si="162"/>
        <v>0</v>
      </c>
      <c r="AO361" s="74" t="str">
        <f t="shared" si="198"/>
        <v>00635U</v>
      </c>
      <c r="AP361" s="20">
        <f t="shared" si="164"/>
        <v>0</v>
      </c>
      <c r="AQ361" s="74" t="str">
        <f t="shared" si="208"/>
        <v>00635U</v>
      </c>
      <c r="AR361" s="20">
        <f t="shared" si="165"/>
        <v>0</v>
      </c>
      <c r="AS361" s="74" t="str">
        <f t="shared" si="202"/>
        <v>00635U</v>
      </c>
      <c r="AT361" s="20">
        <f t="shared" si="166"/>
        <v>0</v>
      </c>
      <c r="AU361" s="74" t="str">
        <f t="shared" si="190"/>
        <v>00635U</v>
      </c>
      <c r="AV361" s="20">
        <f t="shared" si="167"/>
        <v>0</v>
      </c>
      <c r="AW361" s="74" t="str">
        <f t="shared" si="191"/>
        <v>00635U</v>
      </c>
      <c r="AX361" s="20">
        <f t="shared" si="192"/>
        <v>0</v>
      </c>
      <c r="AY361" s="20">
        <f t="shared" si="196"/>
        <v>1</v>
      </c>
      <c r="AZ361" s="57">
        <v>45782</v>
      </c>
      <c r="BA361" s="75">
        <v>42.49</v>
      </c>
      <c r="BB361" s="90">
        <v>42.99</v>
      </c>
      <c r="BC361" s="76">
        <f t="shared" si="205"/>
        <v>44.950249999999997</v>
      </c>
      <c r="BD361" s="76">
        <f t="shared" si="206"/>
        <v>44.838416666666674</v>
      </c>
      <c r="BE361" s="77">
        <f t="shared" si="212"/>
        <v>-4.3609323641136483E-2</v>
      </c>
      <c r="BF361" s="77">
        <f t="shared" si="203"/>
        <v>-5.2375102451209181E-2</v>
      </c>
    </row>
    <row r="362" spans="1:58" s="23" customFormat="1" ht="15.75" customHeight="1" x14ac:dyDescent="0.4">
      <c r="A362" s="57">
        <v>45778</v>
      </c>
      <c r="B362" s="9">
        <v>23.57</v>
      </c>
      <c r="C362" s="9">
        <v>23.260999999999999</v>
      </c>
      <c r="D362" s="9">
        <v>23.1</v>
      </c>
      <c r="E362" s="9">
        <v>22.875</v>
      </c>
      <c r="F362" s="9">
        <v>22.85</v>
      </c>
      <c r="G362" s="9">
        <v>22.8</v>
      </c>
      <c r="H362" s="105">
        <v>22.619</v>
      </c>
      <c r="I362" s="96">
        <f t="shared" si="193"/>
        <v>23.433676470588235</v>
      </c>
      <c r="J362" s="96">
        <f t="shared" si="194"/>
        <v>23.189970588235294</v>
      </c>
      <c r="K362" s="60">
        <v>19</v>
      </c>
      <c r="L362" s="61">
        <f t="shared" si="197"/>
        <v>2.9411764705882353E-2</v>
      </c>
      <c r="M362" s="11">
        <v>24.82</v>
      </c>
      <c r="N362" s="88">
        <v>24.6</v>
      </c>
      <c r="O362" s="11">
        <v>25.49</v>
      </c>
      <c r="P362" s="11">
        <v>25.91</v>
      </c>
      <c r="Q362" s="11">
        <v>24.82</v>
      </c>
      <c r="R362" s="63">
        <f t="shared" si="214"/>
        <v>1.9799999999999969</v>
      </c>
      <c r="S362" s="64">
        <f t="shared" si="213"/>
        <v>-4.0485829959513312E-3</v>
      </c>
      <c r="T362" s="65">
        <f t="shared" si="207"/>
        <v>1.0089430894308942</v>
      </c>
      <c r="U362" s="65">
        <f t="shared" si="207"/>
        <v>0.96508434680266786</v>
      </c>
      <c r="V362" s="65">
        <f t="shared" si="215"/>
        <v>0.94944037051331542</v>
      </c>
      <c r="W362" s="65">
        <f t="shared" si="216"/>
        <v>0.99113618049959717</v>
      </c>
      <c r="X362" s="61">
        <f t="shared" si="195"/>
        <v>-1.3109885447602929E-2</v>
      </c>
      <c r="Y362" s="66">
        <f t="shared" si="217"/>
        <v>-1.1191256830601104E-2</v>
      </c>
      <c r="Z362" s="61">
        <f t="shared" si="218"/>
        <v>-1.0399814244206116E-2</v>
      </c>
      <c r="AA362" s="67">
        <f t="shared" si="219"/>
        <v>23.433676470588235</v>
      </c>
      <c r="AB362" s="68">
        <f t="shared" si="220"/>
        <v>-4.1869918699187034E-2</v>
      </c>
      <c r="AC362" s="69">
        <f t="shared" si="221"/>
        <v>-4.7411525585844154E-2</v>
      </c>
      <c r="AD362" s="70">
        <f>_xlfn.PERCENTILE.EXC(AC362:$AC$5675,0.5)</f>
        <v>8.4905693394499299E-2</v>
      </c>
      <c r="AE362" s="70">
        <f>_xlfn.PERCENTILE.EXC($AC362:AC$5675,0.35)</f>
        <v>4.9271826803655418E-2</v>
      </c>
      <c r="AF362" s="71">
        <f t="shared" si="209"/>
        <v>2.2726941941214756E-2</v>
      </c>
      <c r="AG362" s="70">
        <f t="shared" si="210"/>
        <v>-0.19198182511420461</v>
      </c>
      <c r="AH362" s="70">
        <f t="shared" si="211"/>
        <v>-0.23906962545163321</v>
      </c>
      <c r="AI362" s="61" t="str">
        <f t="shared" si="199"/>
        <v>Safety</v>
      </c>
      <c r="AJ362" s="68" t="str">
        <f t="shared" si="200"/>
        <v>Safety</v>
      </c>
      <c r="AK362" s="72" t="str">
        <f t="shared" si="201"/>
        <v>00635U</v>
      </c>
      <c r="AL362" s="73">
        <f t="shared" si="161"/>
        <v>0</v>
      </c>
      <c r="AM362" s="72" t="str">
        <f t="shared" si="204"/>
        <v>00635U</v>
      </c>
      <c r="AN362" s="73">
        <f t="shared" si="162"/>
        <v>0</v>
      </c>
      <c r="AO362" s="74" t="str">
        <f t="shared" si="198"/>
        <v>00635U</v>
      </c>
      <c r="AP362" s="20">
        <f t="shared" si="164"/>
        <v>0</v>
      </c>
      <c r="AQ362" s="74" t="str">
        <f t="shared" si="208"/>
        <v>00635U</v>
      </c>
      <c r="AR362" s="20">
        <f t="shared" si="165"/>
        <v>0</v>
      </c>
      <c r="AS362" s="74" t="str">
        <f t="shared" si="202"/>
        <v>00635U</v>
      </c>
      <c r="AT362" s="20">
        <f t="shared" si="166"/>
        <v>0</v>
      </c>
      <c r="AU362" s="74" t="str">
        <f t="shared" si="190"/>
        <v>00635U</v>
      </c>
      <c r="AV362" s="20">
        <f t="shared" si="167"/>
        <v>0</v>
      </c>
      <c r="AW362" s="74" t="str">
        <f t="shared" si="191"/>
        <v>00635U</v>
      </c>
      <c r="AX362" s="20">
        <f t="shared" si="192"/>
        <v>0</v>
      </c>
      <c r="AY362" s="20">
        <f t="shared" si="196"/>
        <v>1</v>
      </c>
      <c r="AZ362" s="57">
        <v>45779</v>
      </c>
      <c r="BA362" s="75">
        <v>43.65</v>
      </c>
      <c r="BB362" s="90">
        <v>43.375</v>
      </c>
      <c r="BC362" s="76">
        <f t="shared" si="205"/>
        <v>45.041458333333331</v>
      </c>
      <c r="BD362" s="76">
        <f t="shared" si="206"/>
        <v>44.961249999999993</v>
      </c>
      <c r="BE362" s="77">
        <f t="shared" si="212"/>
        <v>-3.6998320991308883E-2</v>
      </c>
      <c r="BF362" s="77">
        <f t="shared" si="203"/>
        <v>-2.9164002335344195E-2</v>
      </c>
    </row>
    <row r="363" spans="1:58" s="23" customFormat="1" ht="15.75" customHeight="1" x14ac:dyDescent="0.4">
      <c r="A363" s="57">
        <v>45777</v>
      </c>
      <c r="B363" s="9">
        <v>24.010999999999999</v>
      </c>
      <c r="C363" s="9">
        <v>23.565000000000001</v>
      </c>
      <c r="D363" s="9">
        <v>23.363</v>
      </c>
      <c r="E363" s="9">
        <v>23.129000000000001</v>
      </c>
      <c r="F363" s="9">
        <v>23.074999999999999</v>
      </c>
      <c r="G363" s="9">
        <v>22.95</v>
      </c>
      <c r="H363" s="105">
        <v>22.7</v>
      </c>
      <c r="I363" s="96">
        <f t="shared" si="193"/>
        <v>23.827352941176471</v>
      </c>
      <c r="J363" s="96">
        <f t="shared" si="194"/>
        <v>23.481823529411766</v>
      </c>
      <c r="K363" s="60">
        <v>20</v>
      </c>
      <c r="L363" s="61">
        <f t="shared" si="197"/>
        <v>2.9411764705882353E-2</v>
      </c>
      <c r="M363" s="11">
        <v>25.07</v>
      </c>
      <c r="N363" s="88">
        <v>24.7</v>
      </c>
      <c r="O363" s="11">
        <v>25.54</v>
      </c>
      <c r="P363" s="11">
        <v>25.99</v>
      </c>
      <c r="Q363" s="11">
        <v>25.15</v>
      </c>
      <c r="R363" s="63">
        <f t="shared" si="214"/>
        <v>1.7600000000000051</v>
      </c>
      <c r="S363" s="64">
        <f t="shared" si="213"/>
        <v>2.1928009929664774E-2</v>
      </c>
      <c r="T363" s="65">
        <f t="shared" si="207"/>
        <v>1.0149797570850203</v>
      </c>
      <c r="U363" s="65">
        <f t="shared" si="207"/>
        <v>0.96711041503523887</v>
      </c>
      <c r="V363" s="65">
        <f t="shared" si="215"/>
        <v>0.95036552520200079</v>
      </c>
      <c r="W363" s="65">
        <f t="shared" si="216"/>
        <v>0.98210735586481113</v>
      </c>
      <c r="X363" s="61">
        <f t="shared" si="195"/>
        <v>-1.8574819874224231E-2</v>
      </c>
      <c r="Y363" s="66">
        <f t="shared" si="217"/>
        <v>-1.8548143023909464E-2</v>
      </c>
      <c r="Z363" s="61">
        <f t="shared" si="218"/>
        <v>-1.4501376322318602E-2</v>
      </c>
      <c r="AA363" s="67">
        <f t="shared" si="219"/>
        <v>23.827352941176471</v>
      </c>
      <c r="AB363" s="68">
        <f t="shared" si="220"/>
        <v>-2.7894736842105267E-2</v>
      </c>
      <c r="AC363" s="69">
        <f t="shared" si="221"/>
        <v>-3.5329840438199513E-2</v>
      </c>
      <c r="AD363" s="70">
        <f>_xlfn.PERCENTILE.EXC(AC363:$AC$5675,0.5)</f>
        <v>8.4908789386401257E-2</v>
      </c>
      <c r="AE363" s="70">
        <f>_xlfn.PERCENTILE.EXC($AC363:AC$5675,0.35)</f>
        <v>4.9280725555802762E-2</v>
      </c>
      <c r="AF363" s="71">
        <f t="shared" si="209"/>
        <v>2.3435712353841846E-2</v>
      </c>
      <c r="AG363" s="70">
        <f t="shared" si="210"/>
        <v>-0.19198182511420461</v>
      </c>
      <c r="AH363" s="70">
        <f t="shared" si="211"/>
        <v>-0.23906962545163321</v>
      </c>
      <c r="AI363" s="61" t="str">
        <f t="shared" si="199"/>
        <v>Safety</v>
      </c>
      <c r="AJ363" s="68" t="str">
        <f t="shared" si="200"/>
        <v>Safety</v>
      </c>
      <c r="AK363" s="72" t="str">
        <f t="shared" si="201"/>
        <v>00635U</v>
      </c>
      <c r="AL363" s="73">
        <f t="shared" si="161"/>
        <v>0</v>
      </c>
      <c r="AM363" s="72" t="str">
        <f t="shared" si="204"/>
        <v>00635U</v>
      </c>
      <c r="AN363" s="73">
        <f t="shared" si="162"/>
        <v>0</v>
      </c>
      <c r="AO363" s="74" t="str">
        <f t="shared" si="198"/>
        <v>00635U</v>
      </c>
      <c r="AP363" s="20">
        <f t="shared" si="164"/>
        <v>0</v>
      </c>
      <c r="AQ363" s="74" t="str">
        <f t="shared" si="208"/>
        <v>00635U</v>
      </c>
      <c r="AR363" s="20">
        <f t="shared" si="165"/>
        <v>0</v>
      </c>
      <c r="AS363" s="74" t="str">
        <f t="shared" si="202"/>
        <v>00635U</v>
      </c>
      <c r="AT363" s="20">
        <f t="shared" si="166"/>
        <v>0</v>
      </c>
      <c r="AU363" s="74" t="str">
        <f t="shared" si="190"/>
        <v>00635U</v>
      </c>
      <c r="AV363" s="20">
        <f t="shared" si="167"/>
        <v>0</v>
      </c>
      <c r="AW363" s="74" t="str">
        <f t="shared" si="191"/>
        <v>00635U</v>
      </c>
      <c r="AX363" s="20">
        <f t="shared" si="192"/>
        <v>0</v>
      </c>
      <c r="AY363" s="20">
        <f t="shared" si="196"/>
        <v>1</v>
      </c>
      <c r="AZ363" s="57">
        <v>45778</v>
      </c>
      <c r="BA363" s="75">
        <v>43</v>
      </c>
      <c r="BB363" s="90">
        <v>42.15</v>
      </c>
      <c r="BC363" s="76">
        <f t="shared" si="205"/>
        <v>45.121458333333329</v>
      </c>
      <c r="BD363" s="76">
        <f t="shared" si="206"/>
        <v>45.03520833333333</v>
      </c>
      <c r="BE363" s="77">
        <f t="shared" si="212"/>
        <v>-6.5854660799785719E-2</v>
      </c>
      <c r="BF363" s="77">
        <f t="shared" si="203"/>
        <v>-4.5191493692435011E-2</v>
      </c>
    </row>
    <row r="364" spans="1:58" s="23" customFormat="1" ht="15.75" customHeight="1" x14ac:dyDescent="0.4">
      <c r="A364" s="57">
        <v>45776</v>
      </c>
      <c r="B364" s="9">
        <v>23.385000000000002</v>
      </c>
      <c r="C364" s="9">
        <v>23.11</v>
      </c>
      <c r="D364" s="9">
        <v>23.1</v>
      </c>
      <c r="E364" s="9">
        <v>22.914000000000001</v>
      </c>
      <c r="F364" s="9">
        <v>22.863</v>
      </c>
      <c r="G364" s="9">
        <v>22.704000000000001</v>
      </c>
      <c r="H364" s="105">
        <v>22.42</v>
      </c>
      <c r="I364" s="96">
        <f t="shared" si="193"/>
        <v>23.279852941176472</v>
      </c>
      <c r="J364" s="96">
        <f t="shared" si="194"/>
        <v>23.106176470588235</v>
      </c>
      <c r="K364" s="60">
        <v>21</v>
      </c>
      <c r="L364" s="61">
        <f t="shared" si="197"/>
        <v>2.9411764705882353E-2</v>
      </c>
      <c r="M364" s="11">
        <v>24.95</v>
      </c>
      <c r="N364" s="88">
        <v>24.17</v>
      </c>
      <c r="O364" s="11">
        <v>25.22</v>
      </c>
      <c r="P364" s="11">
        <v>25.83</v>
      </c>
      <c r="Q364" s="11">
        <v>24.67</v>
      </c>
      <c r="R364" s="63">
        <f t="shared" si="214"/>
        <v>1.9299999999999926</v>
      </c>
      <c r="S364" s="64">
        <f t="shared" si="213"/>
        <v>-3.8966202783300076E-2</v>
      </c>
      <c r="T364" s="65">
        <f t="shared" si="207"/>
        <v>1.0322714108398841</v>
      </c>
      <c r="U364" s="65">
        <f t="shared" si="207"/>
        <v>0.95836637589214924</v>
      </c>
      <c r="V364" s="65">
        <f t="shared" si="215"/>
        <v>0.93573364305071638</v>
      </c>
      <c r="W364" s="65">
        <f t="shared" si="216"/>
        <v>0.97973246858532625</v>
      </c>
      <c r="X364" s="61">
        <f t="shared" si="195"/>
        <v>-1.1759675005345397E-2</v>
      </c>
      <c r="Y364" s="66">
        <f t="shared" si="217"/>
        <v>-2.155887230514095E-2</v>
      </c>
      <c r="Z364" s="61">
        <f t="shared" si="218"/>
        <v>-7.4603766195208742E-3</v>
      </c>
      <c r="AA364" s="67">
        <f t="shared" si="219"/>
        <v>23.279852941176472</v>
      </c>
      <c r="AB364" s="68">
        <f t="shared" si="220"/>
        <v>-3.2478278858088544E-2</v>
      </c>
      <c r="AC364" s="69">
        <f t="shared" si="221"/>
        <v>-3.6828591593857249E-2</v>
      </c>
      <c r="AD364" s="70">
        <f>_xlfn.PERCENTILE.EXC(AC364:$AC$5675,0.5)</f>
        <v>8.4914405013118061E-2</v>
      </c>
      <c r="AE364" s="70">
        <f>_xlfn.PERCENTILE.EXC($AC364:AC$5675,0.35)</f>
        <v>4.9294491945651289E-2</v>
      </c>
      <c r="AF364" s="71">
        <f t="shared" si="209"/>
        <v>2.3435712353841846E-2</v>
      </c>
      <c r="AG364" s="70">
        <f t="shared" si="210"/>
        <v>-0.19198182511420461</v>
      </c>
      <c r="AH364" s="70">
        <f t="shared" si="211"/>
        <v>-0.23906962545163321</v>
      </c>
      <c r="AI364" s="61" t="str">
        <f t="shared" si="199"/>
        <v>Safety</v>
      </c>
      <c r="AJ364" s="68" t="str">
        <f t="shared" si="200"/>
        <v>Safety</v>
      </c>
      <c r="AK364" s="72" t="str">
        <f t="shared" si="201"/>
        <v>00635U</v>
      </c>
      <c r="AL364" s="73">
        <f t="shared" si="161"/>
        <v>0</v>
      </c>
      <c r="AM364" s="72" t="str">
        <f t="shared" si="204"/>
        <v>00635U</v>
      </c>
      <c r="AN364" s="73">
        <f t="shared" si="162"/>
        <v>0</v>
      </c>
      <c r="AO364" s="74" t="str">
        <f t="shared" si="198"/>
        <v>00635U</v>
      </c>
      <c r="AP364" s="20">
        <f t="shared" si="164"/>
        <v>0</v>
      </c>
      <c r="AQ364" s="74" t="str">
        <f t="shared" si="208"/>
        <v>00635U</v>
      </c>
      <c r="AR364" s="20">
        <f t="shared" si="165"/>
        <v>0</v>
      </c>
      <c r="AS364" s="74" t="str">
        <f t="shared" si="202"/>
        <v>00635U</v>
      </c>
      <c r="AT364" s="20">
        <f t="shared" si="166"/>
        <v>0</v>
      </c>
      <c r="AU364" s="74" t="str">
        <f t="shared" si="190"/>
        <v>00635U</v>
      </c>
      <c r="AV364" s="20">
        <f t="shared" si="167"/>
        <v>0</v>
      </c>
      <c r="AW364" s="74" t="str">
        <f t="shared" si="191"/>
        <v>00635U</v>
      </c>
      <c r="AX364" s="20">
        <f t="shared" si="192"/>
        <v>0</v>
      </c>
      <c r="AY364" s="20">
        <f t="shared" si="196"/>
        <v>1</v>
      </c>
      <c r="AZ364" s="57">
        <v>45777</v>
      </c>
      <c r="BA364" s="75">
        <v>41.96</v>
      </c>
      <c r="BB364" s="90">
        <v>41.95</v>
      </c>
      <c r="BC364" s="76">
        <f t="shared" si="205"/>
        <v>45.257708333333333</v>
      </c>
      <c r="BD364" s="76">
        <f t="shared" si="206"/>
        <v>45.118291666666664</v>
      </c>
      <c r="BE364" s="77">
        <f t="shared" si="212"/>
        <v>-7.3086076497097585E-2</v>
      </c>
      <c r="BF364" s="77">
        <f t="shared" si="203"/>
        <v>-7.0000249344547003E-2</v>
      </c>
    </row>
    <row r="365" spans="1:58" s="23" customFormat="1" ht="15.75" customHeight="1" x14ac:dyDescent="0.4">
      <c r="A365" s="57">
        <v>45775</v>
      </c>
      <c r="B365" s="9">
        <v>23.681999999999999</v>
      </c>
      <c r="C365" s="9">
        <v>23.312999999999999</v>
      </c>
      <c r="D365" s="9">
        <v>23.300999999999998</v>
      </c>
      <c r="E365" s="9">
        <v>23.021999999999998</v>
      </c>
      <c r="F365" s="9">
        <v>22.931000000000001</v>
      </c>
      <c r="G365" s="9">
        <v>22.672999999999998</v>
      </c>
      <c r="H365" s="105">
        <v>22.381</v>
      </c>
      <c r="I365" s="96">
        <f t="shared" si="193"/>
        <v>23.551764705882352</v>
      </c>
      <c r="J365" s="96">
        <f t="shared" si="194"/>
        <v>23.30876470588235</v>
      </c>
      <c r="K365" s="60">
        <v>22</v>
      </c>
      <c r="L365" s="61">
        <f t="shared" si="197"/>
        <v>2.9411764705882353E-2</v>
      </c>
      <c r="M365" s="11">
        <v>26.47</v>
      </c>
      <c r="N365" s="88">
        <v>25.15</v>
      </c>
      <c r="O365" s="11">
        <v>25.73</v>
      </c>
      <c r="P365" s="11">
        <v>26.1</v>
      </c>
      <c r="Q365" s="11">
        <v>24.78</v>
      </c>
      <c r="R365" s="63">
        <f t="shared" si="214"/>
        <v>0.21000000000000085</v>
      </c>
      <c r="S365" s="64">
        <f t="shared" si="213"/>
        <v>1.2479871175523297E-2</v>
      </c>
      <c r="T365" s="65">
        <f t="shared" si="207"/>
        <v>1.0524850894632207</v>
      </c>
      <c r="U365" s="65">
        <f t="shared" si="207"/>
        <v>0.97745821997668081</v>
      </c>
      <c r="V365" s="65">
        <f t="shared" si="215"/>
        <v>0.96360153256704972</v>
      </c>
      <c r="W365" s="65">
        <f t="shared" si="216"/>
        <v>1.0149313962873283</v>
      </c>
      <c r="X365" s="61">
        <f t="shared" si="195"/>
        <v>-1.5581454269065103E-2</v>
      </c>
      <c r="Y365" s="66">
        <f t="shared" si="217"/>
        <v>-2.7842932846842076E-2</v>
      </c>
      <c r="Z365" s="61">
        <f t="shared" si="218"/>
        <v>-1.0317698186722703E-2</v>
      </c>
      <c r="AA365" s="67">
        <f t="shared" si="219"/>
        <v>23.551764705882348</v>
      </c>
      <c r="AB365" s="68">
        <f t="shared" si="220"/>
        <v>-5.8369781312127236E-2</v>
      </c>
      <c r="AC365" s="69">
        <f t="shared" si="221"/>
        <v>-6.3548123026546721E-2</v>
      </c>
      <c r="AD365" s="70">
        <f>_xlfn.PERCENTILE.EXC(AC365:$AC$5675,0.5)</f>
        <v>8.4920020639834864E-2</v>
      </c>
      <c r="AE365" s="70">
        <f>_xlfn.PERCENTILE.EXC($AC365:AC$5675,0.35)</f>
        <v>4.9305158879050091E-2</v>
      </c>
      <c r="AF365" s="71">
        <f t="shared" si="209"/>
        <v>2.3623179526839632E-2</v>
      </c>
      <c r="AG365" s="70">
        <f t="shared" si="210"/>
        <v>-0.19198182511420461</v>
      </c>
      <c r="AH365" s="70">
        <f t="shared" si="211"/>
        <v>-0.23906962545163321</v>
      </c>
      <c r="AI365" s="61" t="str">
        <f t="shared" si="199"/>
        <v>Safety</v>
      </c>
      <c r="AJ365" s="68" t="str">
        <f t="shared" si="200"/>
        <v>Safety</v>
      </c>
      <c r="AK365" s="72" t="str">
        <f t="shared" si="201"/>
        <v>00635U</v>
      </c>
      <c r="AL365" s="73">
        <f t="shared" si="161"/>
        <v>0</v>
      </c>
      <c r="AM365" s="72" t="str">
        <f t="shared" si="204"/>
        <v>00635U</v>
      </c>
      <c r="AN365" s="73">
        <f t="shared" si="162"/>
        <v>0</v>
      </c>
      <c r="AO365" s="74" t="str">
        <f t="shared" si="198"/>
        <v>00635U</v>
      </c>
      <c r="AP365" s="20">
        <f t="shared" si="164"/>
        <v>0</v>
      </c>
      <c r="AQ365" s="74" t="str">
        <f t="shared" si="208"/>
        <v>00635U</v>
      </c>
      <c r="AR365" s="20">
        <f t="shared" si="165"/>
        <v>0</v>
      </c>
      <c r="AS365" s="74" t="str">
        <f t="shared" si="202"/>
        <v>00635U</v>
      </c>
      <c r="AT365" s="20">
        <f t="shared" si="166"/>
        <v>0</v>
      </c>
      <c r="AU365" s="74" t="str">
        <f t="shared" si="190"/>
        <v>00635U</v>
      </c>
      <c r="AV365" s="20">
        <f t="shared" si="167"/>
        <v>0</v>
      </c>
      <c r="AW365" s="74" t="str">
        <f t="shared" si="191"/>
        <v>00635U</v>
      </c>
      <c r="AX365" s="20">
        <f t="shared" si="192"/>
        <v>0</v>
      </c>
      <c r="AY365" s="20">
        <f t="shared" si="196"/>
        <v>1</v>
      </c>
      <c r="AZ365" s="57">
        <v>45776</v>
      </c>
      <c r="BA365" s="75">
        <v>41.79</v>
      </c>
      <c r="BB365" s="90">
        <v>41.787500000000001</v>
      </c>
      <c r="BC365" s="76">
        <f t="shared" si="205"/>
        <v>45.386458333333344</v>
      </c>
      <c r="BD365" s="76">
        <f t="shared" si="206"/>
        <v>45.255041666666664</v>
      </c>
      <c r="BE365" s="77">
        <f t="shared" si="212"/>
        <v>-7.9295861926510947E-2</v>
      </c>
      <c r="BF365" s="77">
        <f t="shared" si="203"/>
        <v>-7.6566975502729395E-2</v>
      </c>
    </row>
    <row r="366" spans="1:58" s="23" customFormat="1" ht="15.75" customHeight="1" x14ac:dyDescent="0.4">
      <c r="A366" s="57">
        <v>45772</v>
      </c>
      <c r="B366" s="9">
        <v>23.498000000000001</v>
      </c>
      <c r="C366" s="9">
        <v>23.353000000000002</v>
      </c>
      <c r="D366" s="9">
        <v>23.25</v>
      </c>
      <c r="E366" s="9">
        <v>22.931000000000001</v>
      </c>
      <c r="F366" s="9">
        <v>22.797000000000001</v>
      </c>
      <c r="G366" s="9">
        <v>22.510999999999999</v>
      </c>
      <c r="H366" s="105">
        <v>22.23</v>
      </c>
      <c r="I366" s="96">
        <f t="shared" si="193"/>
        <v>23.459617647058824</v>
      </c>
      <c r="J366" s="96">
        <f t="shared" si="194"/>
        <v>23.325735294117649</v>
      </c>
      <c r="K366" s="60">
        <v>25</v>
      </c>
      <c r="L366" s="61">
        <f t="shared" si="197"/>
        <v>2.9411764705882353E-2</v>
      </c>
      <c r="M366" s="11">
        <v>24.64</v>
      </c>
      <c r="N366" s="88">
        <v>24.84</v>
      </c>
      <c r="O366" s="11">
        <v>25.37</v>
      </c>
      <c r="P366" s="11">
        <v>25.89</v>
      </c>
      <c r="Q366" s="11">
        <v>24.69</v>
      </c>
      <c r="R366" s="63">
        <f t="shared" si="214"/>
        <v>1.7800000000000011</v>
      </c>
      <c r="S366" s="64">
        <f t="shared" si="213"/>
        <v>-6.1579146203248926E-2</v>
      </c>
      <c r="T366" s="65">
        <f t="shared" si="207"/>
        <v>0.99194847020933985</v>
      </c>
      <c r="U366" s="65">
        <f t="shared" si="207"/>
        <v>0.97910918407567993</v>
      </c>
      <c r="V366" s="65">
        <f t="shared" si="215"/>
        <v>0.95944380069524915</v>
      </c>
      <c r="W366" s="65">
        <f t="shared" si="216"/>
        <v>1.0060753341433779</v>
      </c>
      <c r="X366" s="61">
        <f t="shared" si="195"/>
        <v>-6.1707379351433984E-3</v>
      </c>
      <c r="Y366" s="66">
        <f t="shared" si="217"/>
        <v>-3.0569970781910972E-2</v>
      </c>
      <c r="Z366" s="61">
        <f t="shared" si="218"/>
        <v>-5.7069281757011021E-3</v>
      </c>
      <c r="AA366" s="67">
        <f t="shared" si="219"/>
        <v>23.459617647058824</v>
      </c>
      <c r="AB366" s="68">
        <f t="shared" si="220"/>
        <v>-5.4025764895330064E-2</v>
      </c>
      <c r="AC366" s="69">
        <f t="shared" si="221"/>
        <v>-5.5570948186037673E-2</v>
      </c>
      <c r="AD366" s="70">
        <f>_xlfn.PERCENTILE.EXC(AC366:$AC$5675,0.5)</f>
        <v>8.4954913479958205E-2</v>
      </c>
      <c r="AE366" s="70">
        <f>_xlfn.PERCENTILE.EXC($AC366:AC$5675,0.35)</f>
        <v>4.9306860729104729E-2</v>
      </c>
      <c r="AF366" s="71">
        <f t="shared" si="209"/>
        <v>2.373242949852835E-2</v>
      </c>
      <c r="AG366" s="70">
        <f t="shared" si="210"/>
        <v>-0.19198182511420461</v>
      </c>
      <c r="AH366" s="70">
        <f t="shared" si="211"/>
        <v>-0.23906962545163321</v>
      </c>
      <c r="AI366" s="61" t="str">
        <f t="shared" si="199"/>
        <v>Safety</v>
      </c>
      <c r="AJ366" s="68" t="str">
        <f t="shared" si="200"/>
        <v>Safety</v>
      </c>
      <c r="AK366" s="72" t="str">
        <f t="shared" si="201"/>
        <v>00635U</v>
      </c>
      <c r="AL366" s="73">
        <f t="shared" si="161"/>
        <v>0</v>
      </c>
      <c r="AM366" s="72" t="str">
        <f t="shared" si="204"/>
        <v>00635U</v>
      </c>
      <c r="AN366" s="73">
        <f t="shared" si="162"/>
        <v>0</v>
      </c>
      <c r="AO366" s="74" t="str">
        <f t="shared" si="198"/>
        <v>00635U</v>
      </c>
      <c r="AP366" s="20">
        <f t="shared" si="164"/>
        <v>0</v>
      </c>
      <c r="AQ366" s="74" t="str">
        <f t="shared" si="208"/>
        <v>00635U</v>
      </c>
      <c r="AR366" s="20">
        <f t="shared" si="165"/>
        <v>0</v>
      </c>
      <c r="AS366" s="74" t="str">
        <f t="shared" si="202"/>
        <v>00635U</v>
      </c>
      <c r="AT366" s="20">
        <f t="shared" si="166"/>
        <v>0</v>
      </c>
      <c r="AU366" s="74" t="str">
        <f t="shared" si="190"/>
        <v>00635U</v>
      </c>
      <c r="AV366" s="20">
        <f t="shared" si="167"/>
        <v>0</v>
      </c>
      <c r="AW366" s="74" t="str">
        <f t="shared" si="191"/>
        <v>00635U</v>
      </c>
      <c r="AX366" s="20">
        <f t="shared" si="192"/>
        <v>0</v>
      </c>
      <c r="AY366" s="20">
        <f t="shared" si="196"/>
        <v>1</v>
      </c>
      <c r="AZ366" s="57">
        <v>45775</v>
      </c>
      <c r="BA366" s="75">
        <v>41.7</v>
      </c>
      <c r="BB366" s="90">
        <v>41.4375</v>
      </c>
      <c r="BC366" s="76">
        <f t="shared" si="205"/>
        <v>45.516249999999999</v>
      </c>
      <c r="BD366" s="76">
        <f t="shared" si="206"/>
        <v>45.385000000000005</v>
      </c>
      <c r="BE366" s="77">
        <f t="shared" si="212"/>
        <v>-8.9610853266690452E-2</v>
      </c>
      <c r="BF366" s="77">
        <f t="shared" si="203"/>
        <v>-8.1194227167566413E-2</v>
      </c>
    </row>
    <row r="367" spans="1:58" s="23" customFormat="1" ht="15.75" customHeight="1" x14ac:dyDescent="0.4">
      <c r="A367" s="57">
        <v>45771</v>
      </c>
      <c r="B367" s="9">
        <v>24.568000000000001</v>
      </c>
      <c r="C367" s="9">
        <v>24.053000000000001</v>
      </c>
      <c r="D367" s="9">
        <v>23.951000000000001</v>
      </c>
      <c r="E367" s="9">
        <v>23.498000000000001</v>
      </c>
      <c r="F367" s="9">
        <v>23.256</v>
      </c>
      <c r="G367" s="9">
        <v>23</v>
      </c>
      <c r="H367" s="105">
        <v>22.654</v>
      </c>
      <c r="I367" s="96">
        <f t="shared" si="193"/>
        <v>24.446823529411766</v>
      </c>
      <c r="J367" s="96">
        <f t="shared" si="194"/>
        <v>24.029</v>
      </c>
      <c r="K367" s="60">
        <v>26</v>
      </c>
      <c r="L367" s="61">
        <f t="shared" si="197"/>
        <v>2.9411764705882353E-2</v>
      </c>
      <c r="M367" s="11">
        <v>28.28</v>
      </c>
      <c r="N367" s="88">
        <v>26.47</v>
      </c>
      <c r="O367" s="11">
        <v>26.44</v>
      </c>
      <c r="P367" s="11">
        <v>26.73</v>
      </c>
      <c r="Q367" s="11">
        <v>25.48</v>
      </c>
      <c r="R367" s="63">
        <f t="shared" si="214"/>
        <v>-1.5799999999999983</v>
      </c>
      <c r="S367" s="64">
        <f t="shared" si="213"/>
        <v>-6.9595782073813728E-2</v>
      </c>
      <c r="T367" s="65">
        <f t="shared" si="207"/>
        <v>1.0683792973177182</v>
      </c>
      <c r="U367" s="65">
        <f t="shared" si="207"/>
        <v>1.0011346444780636</v>
      </c>
      <c r="V367" s="65">
        <f t="shared" si="215"/>
        <v>0.99027310138421243</v>
      </c>
      <c r="W367" s="65">
        <f t="shared" si="216"/>
        <v>1.0388540031397173</v>
      </c>
      <c r="X367" s="61">
        <f t="shared" si="195"/>
        <v>-2.0962227287528515E-2</v>
      </c>
      <c r="Y367" s="66">
        <f t="shared" si="217"/>
        <v>-3.5917950463869315E-2</v>
      </c>
      <c r="Z367" s="61">
        <f t="shared" si="218"/>
        <v>-1.7091117335104346E-2</v>
      </c>
      <c r="AA367" s="67">
        <f t="shared" si="219"/>
        <v>24.446823529411766</v>
      </c>
      <c r="AB367" s="68">
        <f t="shared" si="220"/>
        <v>-7.1854930109557902E-2</v>
      </c>
      <c r="AC367" s="69">
        <f t="shared" si="221"/>
        <v>-7.6432809617991412E-2</v>
      </c>
      <c r="AD367" s="70">
        <f>_xlfn.PERCENTILE.EXC(AC367:$AC$5675,0.5)</f>
        <v>8.4989806320081532E-2</v>
      </c>
      <c r="AE367" s="70">
        <f>_xlfn.PERCENTILE.EXC($AC367:AC$5675,0.35)</f>
        <v>4.9309389645125573E-2</v>
      </c>
      <c r="AF367" s="71">
        <f t="shared" si="209"/>
        <v>2.3938878477496209E-2</v>
      </c>
      <c r="AG367" s="70">
        <f t="shared" si="210"/>
        <v>-0.19198182511420461</v>
      </c>
      <c r="AH367" s="70">
        <f t="shared" si="211"/>
        <v>-0.23906962545163321</v>
      </c>
      <c r="AI367" s="61" t="str">
        <f t="shared" si="199"/>
        <v>Safety</v>
      </c>
      <c r="AJ367" s="68" t="str">
        <f t="shared" si="200"/>
        <v>Safety</v>
      </c>
      <c r="AK367" s="72" t="str">
        <f t="shared" si="201"/>
        <v>00635U</v>
      </c>
      <c r="AL367" s="73">
        <f t="shared" si="161"/>
        <v>0</v>
      </c>
      <c r="AM367" s="72" t="str">
        <f t="shared" si="204"/>
        <v>00635U</v>
      </c>
      <c r="AN367" s="73">
        <f t="shared" si="162"/>
        <v>0</v>
      </c>
      <c r="AO367" s="74" t="str">
        <f t="shared" si="198"/>
        <v>00635U</v>
      </c>
      <c r="AP367" s="20">
        <f t="shared" si="164"/>
        <v>0</v>
      </c>
      <c r="AQ367" s="74" t="str">
        <f t="shared" si="208"/>
        <v>00635U</v>
      </c>
      <c r="AR367" s="20">
        <f t="shared" si="165"/>
        <v>0</v>
      </c>
      <c r="AS367" s="74" t="str">
        <f t="shared" si="202"/>
        <v>00635U</v>
      </c>
      <c r="AT367" s="20">
        <f t="shared" si="166"/>
        <v>0</v>
      </c>
      <c r="AU367" s="74" t="str">
        <f t="shared" si="190"/>
        <v>00635U</v>
      </c>
      <c r="AV367" s="20">
        <f t="shared" si="167"/>
        <v>0</v>
      </c>
      <c r="AW367" s="74" t="str">
        <f t="shared" si="191"/>
        <v>00635U</v>
      </c>
      <c r="AX367" s="20">
        <f t="shared" si="192"/>
        <v>0</v>
      </c>
      <c r="AY367" s="20">
        <f t="shared" si="196"/>
        <v>1</v>
      </c>
      <c r="AZ367" s="57">
        <v>45772</v>
      </c>
      <c r="BA367" s="75">
        <v>41.55</v>
      </c>
      <c r="BB367" s="90">
        <v>40.475000000000001</v>
      </c>
      <c r="BC367" s="76">
        <f t="shared" si="205"/>
        <v>45.643541666666664</v>
      </c>
      <c r="BD367" s="76">
        <f t="shared" si="206"/>
        <v>45.518125000000005</v>
      </c>
      <c r="BE367" s="77">
        <f t="shared" si="212"/>
        <v>-0.11323708629826226</v>
      </c>
      <c r="BF367" s="77">
        <f t="shared" si="203"/>
        <v>-8.7176811435005441E-2</v>
      </c>
    </row>
    <row r="368" spans="1:58" s="23" customFormat="1" ht="15.75" customHeight="1" x14ac:dyDescent="0.4">
      <c r="A368" s="57">
        <v>45770</v>
      </c>
      <c r="B368" s="9">
        <v>26.54</v>
      </c>
      <c r="C368" s="9">
        <v>25.702000000000002</v>
      </c>
      <c r="D368" s="9">
        <v>25.302</v>
      </c>
      <c r="E368" s="9">
        <v>24.616</v>
      </c>
      <c r="F368" s="9">
        <v>24.236000000000001</v>
      </c>
      <c r="G368" s="9">
        <v>23.824999999999999</v>
      </c>
      <c r="H368" s="105">
        <v>23.425000000000001</v>
      </c>
      <c r="I368" s="96">
        <f t="shared" si="193"/>
        <v>26.367470588235292</v>
      </c>
      <c r="J368" s="96">
        <f t="shared" si="194"/>
        <v>25.619647058823531</v>
      </c>
      <c r="K368" s="60">
        <v>27</v>
      </c>
      <c r="L368" s="61">
        <f t="shared" si="197"/>
        <v>2.9411764705882353E-2</v>
      </c>
      <c r="M368" s="11">
        <v>30.74</v>
      </c>
      <c r="N368" s="88">
        <v>28.45</v>
      </c>
      <c r="O368" s="11">
        <v>28.02</v>
      </c>
      <c r="P368" s="11">
        <v>27.84</v>
      </c>
      <c r="Q368" s="11">
        <v>25.55</v>
      </c>
      <c r="R368" s="63">
        <f t="shared" si="214"/>
        <v>-3.3299999999999983</v>
      </c>
      <c r="S368" s="64">
        <f t="shared" si="213"/>
        <v>-6.9349035001635626E-2</v>
      </c>
      <c r="T368" s="65">
        <f t="shared" si="207"/>
        <v>1.0804920913884006</v>
      </c>
      <c r="U368" s="65">
        <f t="shared" si="207"/>
        <v>1.0153461812990721</v>
      </c>
      <c r="V368" s="65">
        <f t="shared" si="215"/>
        <v>1.0219109195402298</v>
      </c>
      <c r="W368" s="65">
        <f t="shared" si="216"/>
        <v>1.1135029354207435</v>
      </c>
      <c r="X368" s="61">
        <f t="shared" si="195"/>
        <v>-3.1574981160512335E-2</v>
      </c>
      <c r="Y368" s="66">
        <f t="shared" si="217"/>
        <v>-4.8383165420864439E-2</v>
      </c>
      <c r="Z368" s="61">
        <f t="shared" si="218"/>
        <v>-2.8361595281172963E-2</v>
      </c>
      <c r="AA368" s="67">
        <f t="shared" si="219"/>
        <v>26.367470588235292</v>
      </c>
      <c r="AB368" s="68">
        <f t="shared" si="220"/>
        <v>-6.7135325131810197E-2</v>
      </c>
      <c r="AC368" s="69">
        <f t="shared" si="221"/>
        <v>-7.3199627830042427E-2</v>
      </c>
      <c r="AD368" s="70">
        <f>_xlfn.PERCENTILE.EXC(AC368:$AC$5675,0.5)</f>
        <v>8.5005469516760995E-2</v>
      </c>
      <c r="AE368" s="70">
        <f>_xlfn.PERCENTILE.EXC($AC368:AC$5675,0.35)</f>
        <v>4.9311633266158297E-2</v>
      </c>
      <c r="AF368" s="71">
        <f t="shared" si="209"/>
        <v>2.4116267056731332E-2</v>
      </c>
      <c r="AG368" s="70">
        <f t="shared" si="210"/>
        <v>-0.19198182511420461</v>
      </c>
      <c r="AH368" s="70">
        <f t="shared" si="211"/>
        <v>-0.23906962545163321</v>
      </c>
      <c r="AI368" s="61" t="str">
        <f t="shared" si="199"/>
        <v>Safety</v>
      </c>
      <c r="AJ368" s="68" t="str">
        <f t="shared" si="200"/>
        <v>Safety</v>
      </c>
      <c r="AK368" s="72" t="str">
        <f t="shared" si="201"/>
        <v>00635U</v>
      </c>
      <c r="AL368" s="73">
        <f t="shared" si="161"/>
        <v>0</v>
      </c>
      <c r="AM368" s="72" t="str">
        <f t="shared" si="204"/>
        <v>00635U</v>
      </c>
      <c r="AN368" s="73">
        <f t="shared" si="162"/>
        <v>0</v>
      </c>
      <c r="AO368" s="74" t="str">
        <f t="shared" si="198"/>
        <v>00635U</v>
      </c>
      <c r="AP368" s="20">
        <f t="shared" si="164"/>
        <v>0</v>
      </c>
      <c r="AQ368" s="74" t="str">
        <f t="shared" si="208"/>
        <v>00635U</v>
      </c>
      <c r="AR368" s="20">
        <f t="shared" si="165"/>
        <v>0</v>
      </c>
      <c r="AS368" s="74" t="str">
        <f t="shared" si="202"/>
        <v>00635U</v>
      </c>
      <c r="AT368" s="20">
        <f t="shared" si="166"/>
        <v>0</v>
      </c>
      <c r="AU368" s="74" t="str">
        <f t="shared" ref="AU368:AU431" si="222">IF(AC368&gt;AF368,"00631L",IF(AC368&lt;AG368,"Cash","00635U"))</f>
        <v>00635U</v>
      </c>
      <c r="AV368" s="20">
        <f t="shared" si="167"/>
        <v>0</v>
      </c>
      <c r="AW368" s="74" t="str">
        <f t="shared" ref="AW368:AW431" si="223">IF(AC368&gt;AE368,"00631L",IF(AC368&lt;AH368,"00631L","00635U"))</f>
        <v>00635U</v>
      </c>
      <c r="AX368" s="20">
        <f t="shared" si="192"/>
        <v>0</v>
      </c>
      <c r="AY368" s="20">
        <f t="shared" si="196"/>
        <v>1</v>
      </c>
      <c r="AZ368" s="57">
        <v>45771</v>
      </c>
      <c r="BA368" s="75">
        <v>40.97</v>
      </c>
      <c r="BB368" s="90">
        <v>40.712499999999999</v>
      </c>
      <c r="BC368" s="76">
        <f t="shared" si="205"/>
        <v>45.794166666666655</v>
      </c>
      <c r="BD368" s="76">
        <f t="shared" si="206"/>
        <v>45.651791666666661</v>
      </c>
      <c r="BE368" s="77">
        <f t="shared" si="212"/>
        <v>-0.11096755409167815</v>
      </c>
      <c r="BF368" s="77">
        <f t="shared" si="203"/>
        <v>-0.10255439043557062</v>
      </c>
    </row>
    <row r="369" spans="1:58" ht="15.75" customHeight="1" x14ac:dyDescent="0.4">
      <c r="A369" s="57">
        <v>45769</v>
      </c>
      <c r="B369" s="9">
        <v>28.446999999999999</v>
      </c>
      <c r="C369" s="9">
        <v>27.016999999999999</v>
      </c>
      <c r="D369" s="9">
        <v>26.292999999999999</v>
      </c>
      <c r="E369" s="9">
        <v>25.47</v>
      </c>
      <c r="F369" s="9">
        <v>25.038</v>
      </c>
      <c r="G369" s="9">
        <v>24.571999999999999</v>
      </c>
      <c r="H369" s="105">
        <v>24.149000000000001</v>
      </c>
      <c r="I369" s="96">
        <f t="shared" si="193"/>
        <v>28.194647058823527</v>
      </c>
      <c r="J369" s="96">
        <f t="shared" si="194"/>
        <v>26.889235294117647</v>
      </c>
      <c r="K369" s="60">
        <v>28</v>
      </c>
      <c r="L369" s="61">
        <f t="shared" si="197"/>
        <v>2.9411764705882353E-2</v>
      </c>
      <c r="M369" s="11">
        <v>33.14</v>
      </c>
      <c r="N369" s="88">
        <v>30.57</v>
      </c>
      <c r="O369" s="11">
        <v>29.45</v>
      </c>
      <c r="P369" s="11">
        <v>28.93</v>
      </c>
      <c r="Q369" s="11">
        <v>26.81</v>
      </c>
      <c r="R369" s="63">
        <f t="shared" si="214"/>
        <v>-5.3300000000000054</v>
      </c>
      <c r="S369" s="64">
        <f t="shared" si="213"/>
        <v>-9.6096984033116492E-2</v>
      </c>
      <c r="T369" s="65">
        <f t="shared" si="207"/>
        <v>1.0840693490350017</v>
      </c>
      <c r="U369" s="65">
        <f t="shared" si="207"/>
        <v>1.0380305602716469</v>
      </c>
      <c r="V369" s="65">
        <f t="shared" si="215"/>
        <v>1.0566885585896992</v>
      </c>
      <c r="W369" s="65">
        <f t="shared" si="216"/>
        <v>1.1402461767997016</v>
      </c>
      <c r="X369" s="61">
        <f t="shared" si="195"/>
        <v>-5.0268921151615277E-2</v>
      </c>
      <c r="Y369" s="66">
        <f t="shared" si="217"/>
        <v>-5.1864939144091009E-2</v>
      </c>
      <c r="Z369" s="61">
        <f t="shared" si="218"/>
        <v>-4.6299986021543442E-2</v>
      </c>
      <c r="AA369" s="67">
        <f t="shared" si="219"/>
        <v>28.194647058823527</v>
      </c>
      <c r="AB369" s="68">
        <f t="shared" si="220"/>
        <v>-6.9447170428524732E-2</v>
      </c>
      <c r="AC369" s="69">
        <f t="shared" si="221"/>
        <v>-7.7702091631549661E-2</v>
      </c>
      <c r="AD369" s="70">
        <f>_xlfn.PERCENTILE.EXC(AC369:$AC$5675,0.5)</f>
        <v>8.5021132713440459E-2</v>
      </c>
      <c r="AE369" s="70">
        <f>_xlfn.PERCENTILE.EXC($AC369:AC$5675,0.35)</f>
        <v>4.931209883793105E-2</v>
      </c>
      <c r="AF369" s="71">
        <f t="shared" si="209"/>
        <v>2.4199261791127361E-2</v>
      </c>
      <c r="AG369" s="70">
        <f t="shared" si="210"/>
        <v>-0.19198182511420461</v>
      </c>
      <c r="AH369" s="70">
        <f t="shared" si="211"/>
        <v>-0.23906962545163321</v>
      </c>
      <c r="AI369" s="61" t="str">
        <f t="shared" si="199"/>
        <v>Safety</v>
      </c>
      <c r="AJ369" s="68" t="str">
        <f t="shared" si="200"/>
        <v>Safety</v>
      </c>
      <c r="AK369" s="72" t="str">
        <f t="shared" si="201"/>
        <v>00635U</v>
      </c>
      <c r="AL369" s="73">
        <f t="shared" si="161"/>
        <v>0</v>
      </c>
      <c r="AM369" s="72" t="str">
        <f t="shared" si="204"/>
        <v>00635U</v>
      </c>
      <c r="AN369" s="73">
        <f t="shared" si="162"/>
        <v>0</v>
      </c>
      <c r="AO369" s="74" t="str">
        <f t="shared" si="198"/>
        <v>00635U</v>
      </c>
      <c r="AP369" s="20">
        <f t="shared" si="164"/>
        <v>0</v>
      </c>
      <c r="AQ369" s="74" t="str">
        <f t="shared" si="208"/>
        <v>00635U</v>
      </c>
      <c r="AR369" s="20">
        <f t="shared" si="165"/>
        <v>0</v>
      </c>
      <c r="AS369" s="74" t="str">
        <f t="shared" si="202"/>
        <v>00635U</v>
      </c>
      <c r="AT369" s="20">
        <f t="shared" si="166"/>
        <v>0</v>
      </c>
      <c r="AU369" s="74" t="str">
        <f t="shared" si="222"/>
        <v>00635U</v>
      </c>
      <c r="AV369" s="20">
        <f t="shared" si="167"/>
        <v>0</v>
      </c>
      <c r="AW369" s="74" t="str">
        <f t="shared" si="223"/>
        <v>00635U</v>
      </c>
      <c r="AX369" s="20">
        <f t="shared" si="192"/>
        <v>0</v>
      </c>
      <c r="AY369" s="20">
        <f t="shared" si="196"/>
        <v>1</v>
      </c>
      <c r="AZ369" s="57">
        <v>45770</v>
      </c>
      <c r="BA369" s="75">
        <v>40.08</v>
      </c>
      <c r="BB369" s="90">
        <v>38.987499999999997</v>
      </c>
      <c r="BC369" s="76">
        <f t="shared" si="205"/>
        <v>45.924374999999991</v>
      </c>
      <c r="BD369" s="76">
        <f t="shared" si="206"/>
        <v>45.783624999999994</v>
      </c>
      <c r="BE369" s="77">
        <f t="shared" si="212"/>
        <v>-0.15104995985247474</v>
      </c>
      <c r="BF369" s="77">
        <f t="shared" si="203"/>
        <v>-0.12457783760023362</v>
      </c>
    </row>
    <row r="370" spans="1:58" ht="15.75" customHeight="1" x14ac:dyDescent="0.4">
      <c r="A370" s="57">
        <v>45768</v>
      </c>
      <c r="B370" s="9">
        <v>26.728000000000002</v>
      </c>
      <c r="C370" s="9">
        <v>25.762</v>
      </c>
      <c r="D370" s="9">
        <v>25.295999999999999</v>
      </c>
      <c r="E370" s="9">
        <v>24.463000000000001</v>
      </c>
      <c r="F370" s="9">
        <v>24.062000000000001</v>
      </c>
      <c r="G370" s="9">
        <v>23.731000000000002</v>
      </c>
      <c r="H370" s="105">
        <v>23.382999999999999</v>
      </c>
      <c r="I370" s="96">
        <f t="shared" si="193"/>
        <v>26.585941176470591</v>
      </c>
      <c r="J370" s="96">
        <f t="shared" si="194"/>
        <v>25.693470588235293</v>
      </c>
      <c r="K370" s="60">
        <v>29</v>
      </c>
      <c r="L370" s="61">
        <f t="shared" si="197"/>
        <v>2.9411764705882353E-2</v>
      </c>
      <c r="M370" s="11">
        <v>36.56</v>
      </c>
      <c r="N370" s="88">
        <v>33.82</v>
      </c>
      <c r="O370" s="11">
        <v>31.83</v>
      </c>
      <c r="P370" s="11">
        <v>30.93</v>
      </c>
      <c r="Q370" s="11">
        <v>27.7</v>
      </c>
      <c r="R370" s="63">
        <f t="shared" si="214"/>
        <v>-7.6199999999999974</v>
      </c>
      <c r="S370" s="64">
        <f t="shared" si="213"/>
        <v>0.14064080944350765</v>
      </c>
      <c r="T370" s="65">
        <f t="shared" si="207"/>
        <v>1.081017149615612</v>
      </c>
      <c r="U370" s="65">
        <f t="shared" si="207"/>
        <v>1.0625196355639335</v>
      </c>
      <c r="V370" s="65">
        <f t="shared" si="215"/>
        <v>1.0934367927578403</v>
      </c>
      <c r="W370" s="65">
        <f t="shared" si="216"/>
        <v>1.2209386281588448</v>
      </c>
      <c r="X370" s="61">
        <f t="shared" si="195"/>
        <v>-3.6141873690511861E-2</v>
      </c>
      <c r="Y370" s="66">
        <f t="shared" si="217"/>
        <v>-4.4148305604382203E-2</v>
      </c>
      <c r="Z370" s="61">
        <f t="shared" si="218"/>
        <v>-3.3569268144817956E-2</v>
      </c>
      <c r="AA370" s="67">
        <f t="shared" si="219"/>
        <v>26.585941176470588</v>
      </c>
      <c r="AB370" s="68">
        <f t="shared" si="220"/>
        <v>-0.20969840331164988</v>
      </c>
      <c r="AC370" s="69">
        <f t="shared" si="221"/>
        <v>-0.21389884161825584</v>
      </c>
      <c r="AD370" s="70">
        <f>_xlfn.PERCENTILE.EXC(AC370:$AC$5675,0.5)</f>
        <v>8.5022194263697046E-2</v>
      </c>
      <c r="AE370" s="70">
        <f>_xlfn.PERCENTILE.EXC($AC370:AC$5675,0.35)</f>
        <v>4.9333232881402914E-2</v>
      </c>
      <c r="AF370" s="71">
        <f t="shared" si="209"/>
        <v>2.443008827975399E-2</v>
      </c>
      <c r="AG370" s="70">
        <f t="shared" si="210"/>
        <v>-0.19198182511420461</v>
      </c>
      <c r="AH370" s="70">
        <f t="shared" si="211"/>
        <v>-0.23906962545163321</v>
      </c>
      <c r="AI370" s="61" t="str">
        <f t="shared" si="199"/>
        <v>Safety</v>
      </c>
      <c r="AJ370" s="68" t="str">
        <f t="shared" si="200"/>
        <v>Safety</v>
      </c>
      <c r="AK370" s="72" t="str">
        <f t="shared" si="201"/>
        <v>00635U</v>
      </c>
      <c r="AL370" s="73">
        <f t="shared" si="161"/>
        <v>0</v>
      </c>
      <c r="AM370" s="72" t="str">
        <f t="shared" si="204"/>
        <v>00635U</v>
      </c>
      <c r="AN370" s="73">
        <f t="shared" si="162"/>
        <v>0</v>
      </c>
      <c r="AO370" s="74" t="str">
        <f t="shared" si="198"/>
        <v>00635U</v>
      </c>
      <c r="AP370" s="20">
        <f t="shared" si="164"/>
        <v>0</v>
      </c>
      <c r="AQ370" s="74" t="str">
        <f t="shared" si="208"/>
        <v>00635U</v>
      </c>
      <c r="AR370" s="20">
        <f t="shared" si="165"/>
        <v>0</v>
      </c>
      <c r="AS370" s="74" t="str">
        <f t="shared" si="202"/>
        <v>00635U</v>
      </c>
      <c r="AT370" s="20">
        <f t="shared" si="166"/>
        <v>0</v>
      </c>
      <c r="AU370" s="74" t="str">
        <f t="shared" si="222"/>
        <v>Cash</v>
      </c>
      <c r="AV370" s="20">
        <f t="shared" si="167"/>
        <v>0</v>
      </c>
      <c r="AW370" s="74" t="str">
        <f t="shared" si="223"/>
        <v>00635U</v>
      </c>
      <c r="AX370" s="20">
        <f t="shared" si="192"/>
        <v>0</v>
      </c>
      <c r="AY370" s="20">
        <f t="shared" si="196"/>
        <v>1</v>
      </c>
      <c r="AZ370" s="57">
        <v>45769</v>
      </c>
      <c r="BA370" s="75">
        <v>39.39</v>
      </c>
      <c r="BB370" s="90">
        <v>39.65</v>
      </c>
      <c r="BC370" s="76">
        <f t="shared" si="205"/>
        <v>46.089583333333323</v>
      </c>
      <c r="BD370" s="76">
        <f t="shared" si="206"/>
        <v>45.931083333333319</v>
      </c>
      <c r="BE370" s="77">
        <f t="shared" si="212"/>
        <v>-0.13971884464132334</v>
      </c>
      <c r="BF370" s="77">
        <f t="shared" si="203"/>
        <v>-0.14241082201051186</v>
      </c>
    </row>
    <row r="371" spans="1:58" ht="13.15" x14ac:dyDescent="0.4">
      <c r="A371" s="57">
        <v>45764</v>
      </c>
      <c r="B371" s="9">
        <v>26.728000000000002</v>
      </c>
      <c r="C371" s="9">
        <v>25.762</v>
      </c>
      <c r="D371" s="9">
        <v>25.295999999999999</v>
      </c>
      <c r="E371" s="9">
        <v>24.463000000000001</v>
      </c>
      <c r="F371" s="9">
        <v>24.062000000000001</v>
      </c>
      <c r="G371" s="9">
        <v>23.731000000000002</v>
      </c>
      <c r="H371" s="105">
        <v>23.382999999999999</v>
      </c>
      <c r="I371" s="96">
        <f t="shared" si="193"/>
        <v>26.699588235294119</v>
      </c>
      <c r="J371" s="96">
        <f t="shared" si="194"/>
        <v>25.74829411764706</v>
      </c>
      <c r="K371" s="60">
        <v>33</v>
      </c>
      <c r="L371" s="61">
        <f t="shared" si="197"/>
        <v>2.9411764705882353E-2</v>
      </c>
      <c r="M371" s="11">
        <v>27.65</v>
      </c>
      <c r="N371" s="88">
        <v>29.65</v>
      </c>
      <c r="O371" s="11">
        <v>29.35</v>
      </c>
      <c r="P371" s="11">
        <v>28.88</v>
      </c>
      <c r="Q371" s="11">
        <v>27.03</v>
      </c>
      <c r="R371" s="63">
        <f t="shared" si="214"/>
        <v>0.93000000000000682</v>
      </c>
      <c r="S371" s="64">
        <f t="shared" si="213"/>
        <v>-9.1605392156862808E-2</v>
      </c>
      <c r="T371" s="65">
        <f t="shared" si="207"/>
        <v>0.93254637436762222</v>
      </c>
      <c r="U371" s="65">
        <f t="shared" si="207"/>
        <v>1.010221465076661</v>
      </c>
      <c r="V371" s="65">
        <f t="shared" si="215"/>
        <v>1.0266620498614958</v>
      </c>
      <c r="W371" s="65">
        <f t="shared" si="216"/>
        <v>1.0969293377728448</v>
      </c>
      <c r="X371" s="61">
        <f t="shared" si="195"/>
        <v>-3.6141873690511861E-2</v>
      </c>
      <c r="Y371" s="66">
        <f t="shared" si="217"/>
        <v>-4.4148305604382203E-2</v>
      </c>
      <c r="Z371" s="61">
        <f t="shared" si="218"/>
        <v>-3.5629542645513379E-2</v>
      </c>
      <c r="AA371" s="67">
        <f t="shared" si="219"/>
        <v>26.699588235294119</v>
      </c>
      <c r="AB371" s="68">
        <f t="shared" si="220"/>
        <v>-9.8549747048903777E-2</v>
      </c>
      <c r="AC371" s="69">
        <f t="shared" si="221"/>
        <v>-9.9507985318916692E-2</v>
      </c>
      <c r="AD371" s="70">
        <f>_xlfn.PERCENTILE.EXC(AC371:$AC$5675,0.5)</f>
        <v>8.5023255813953633E-2</v>
      </c>
      <c r="AE371" s="70">
        <f>_xlfn.PERCENTILE.EXC($AC371:AC$5675,0.35)</f>
        <v>4.9372408446394733E-2</v>
      </c>
      <c r="AF371" s="71">
        <f t="shared" si="209"/>
        <v>2.4679660642377688E-2</v>
      </c>
      <c r="AG371" s="70">
        <f t="shared" si="210"/>
        <v>-0.16306542141695596</v>
      </c>
      <c r="AH371" s="70">
        <f t="shared" si="211"/>
        <v>-0.23906962545163321</v>
      </c>
      <c r="AI371" s="61" t="str">
        <f t="shared" si="199"/>
        <v>Safety</v>
      </c>
      <c r="AJ371" s="68" t="str">
        <f t="shared" si="200"/>
        <v>Safety</v>
      </c>
      <c r="AK371" s="72" t="str">
        <f t="shared" si="201"/>
        <v>00635U</v>
      </c>
      <c r="AL371" s="73">
        <f t="shared" si="161"/>
        <v>0</v>
      </c>
      <c r="AM371" s="72" t="str">
        <f t="shared" si="204"/>
        <v>00635U</v>
      </c>
      <c r="AN371" s="73">
        <f t="shared" si="162"/>
        <v>0</v>
      </c>
      <c r="AO371" s="74" t="str">
        <f t="shared" si="198"/>
        <v>00635U</v>
      </c>
      <c r="AP371" s="20">
        <f t="shared" si="164"/>
        <v>0</v>
      </c>
      <c r="AQ371" s="74" t="str">
        <f t="shared" si="208"/>
        <v>00635U</v>
      </c>
      <c r="AR371" s="20">
        <f t="shared" si="165"/>
        <v>0</v>
      </c>
      <c r="AS371" s="74" t="str">
        <f t="shared" si="202"/>
        <v>00635U</v>
      </c>
      <c r="AT371" s="20">
        <f t="shared" si="166"/>
        <v>0</v>
      </c>
      <c r="AU371" s="74" t="str">
        <f t="shared" si="222"/>
        <v>00635U</v>
      </c>
      <c r="AV371" s="20">
        <f t="shared" si="167"/>
        <v>0</v>
      </c>
      <c r="AW371" s="74" t="str">
        <f t="shared" si="223"/>
        <v>00635U</v>
      </c>
      <c r="AX371" s="20">
        <f t="shared" si="192"/>
        <v>0</v>
      </c>
      <c r="AY371" s="20">
        <f t="shared" si="196"/>
        <v>1</v>
      </c>
      <c r="AZ371" s="57">
        <v>45768</v>
      </c>
      <c r="BA371" s="75">
        <v>40.19</v>
      </c>
      <c r="BB371" s="90">
        <v>40.225000000000001</v>
      </c>
      <c r="BC371" s="76">
        <f t="shared" si="205"/>
        <v>46.238749999999989</v>
      </c>
      <c r="BD371" s="76">
        <f t="shared" si="206"/>
        <v>46.098583333333323</v>
      </c>
      <c r="BE371" s="77">
        <f t="shared" si="212"/>
        <v>-0.13005866291800686</v>
      </c>
      <c r="BF371" s="77">
        <f t="shared" si="203"/>
        <v>-0.12817277465142624</v>
      </c>
    </row>
    <row r="372" spans="1:58" ht="13.15" x14ac:dyDescent="0.4">
      <c r="A372" s="78">
        <v>45763</v>
      </c>
      <c r="B372" s="106">
        <v>27.626000000000001</v>
      </c>
      <c r="C372" s="106">
        <v>26.318000000000001</v>
      </c>
      <c r="D372" s="106">
        <v>25.629000000000001</v>
      </c>
      <c r="E372" s="106">
        <v>24.724</v>
      </c>
      <c r="F372" s="106">
        <v>24.334</v>
      </c>
      <c r="G372" s="106">
        <v>23.89</v>
      </c>
      <c r="H372" s="107">
        <v>23.556999999999999</v>
      </c>
      <c r="I372" s="108">
        <f t="shared" si="193"/>
        <v>27.626000000000001</v>
      </c>
      <c r="J372" s="108">
        <f t="shared" si="194"/>
        <v>26.318000000000001</v>
      </c>
      <c r="K372" s="82">
        <v>34</v>
      </c>
      <c r="L372" s="83">
        <f t="shared" si="197"/>
        <v>2.9411764705882353E-2</v>
      </c>
      <c r="M372" s="9">
        <v>33.22</v>
      </c>
      <c r="N372" s="88">
        <v>32.64</v>
      </c>
      <c r="O372" s="9">
        <v>30.94</v>
      </c>
      <c r="P372" s="9">
        <v>29.78</v>
      </c>
      <c r="Q372" s="9">
        <v>26.57</v>
      </c>
      <c r="R372" s="63">
        <f t="shared" si="214"/>
        <v>-5.1400000000000006</v>
      </c>
      <c r="S372" s="64">
        <f t="shared" si="213"/>
        <v>8.3665338645418308E-2</v>
      </c>
      <c r="T372" s="65">
        <f t="shared" si="207"/>
        <v>1.0177696078431373</v>
      </c>
      <c r="U372" s="65">
        <f t="shared" si="207"/>
        <v>1.054945054945055</v>
      </c>
      <c r="V372" s="65">
        <f t="shared" si="215"/>
        <v>1.0960376091336468</v>
      </c>
      <c r="W372" s="65">
        <f t="shared" si="216"/>
        <v>1.2284531426420775</v>
      </c>
      <c r="X372" s="61">
        <f t="shared" si="195"/>
        <v>-4.7346702381814224E-2</v>
      </c>
      <c r="Y372" s="66">
        <f t="shared" si="217"/>
        <v>-4.720110014560757E-2</v>
      </c>
      <c r="Z372" s="61">
        <f t="shared" si="218"/>
        <v>-4.7346702381814224E-2</v>
      </c>
      <c r="AA372" s="67">
        <f t="shared" si="219"/>
        <v>27.626000000000001</v>
      </c>
      <c r="AB372" s="68">
        <f t="shared" si="220"/>
        <v>-0.15361519607843135</v>
      </c>
      <c r="AC372" s="69">
        <f t="shared" si="221"/>
        <v>-0.15361519607843135</v>
      </c>
      <c r="AD372" s="70">
        <f>_xlfn.PERCENTILE.EXC(AC372:$AC$5675,0.5)</f>
        <v>8.5030974424603598E-2</v>
      </c>
      <c r="AE372" s="70">
        <f>_xlfn.PERCENTILE.EXC($AC372:AC$5675,0.35)</f>
        <v>4.9460289448926192E-2</v>
      </c>
      <c r="AF372" s="71">
        <f t="shared" si="209"/>
        <v>2.4768695652173885E-2</v>
      </c>
      <c r="AG372" s="70">
        <f t="shared" si="210"/>
        <v>-0.16306542141695596</v>
      </c>
      <c r="AH372" s="70">
        <f t="shared" si="211"/>
        <v>-0.23906962545163321</v>
      </c>
      <c r="AI372" s="61" t="str">
        <f t="shared" si="199"/>
        <v>Safety</v>
      </c>
      <c r="AJ372" s="68" t="str">
        <f t="shared" si="200"/>
        <v>Safety</v>
      </c>
      <c r="AK372" s="72" t="str">
        <f t="shared" si="201"/>
        <v>00635U</v>
      </c>
      <c r="AL372" s="73">
        <f t="shared" si="161"/>
        <v>0</v>
      </c>
      <c r="AM372" s="72" t="str">
        <f t="shared" si="204"/>
        <v>00635U</v>
      </c>
      <c r="AN372" s="73">
        <f t="shared" si="162"/>
        <v>0</v>
      </c>
      <c r="AO372" s="74" t="str">
        <f t="shared" si="198"/>
        <v>00635U</v>
      </c>
      <c r="AP372" s="20">
        <f t="shared" si="164"/>
        <v>0</v>
      </c>
      <c r="AQ372" s="74" t="str">
        <f t="shared" si="208"/>
        <v>00635U</v>
      </c>
      <c r="AR372" s="20">
        <f t="shared" si="165"/>
        <v>0</v>
      </c>
      <c r="AS372" s="74" t="str">
        <f t="shared" si="202"/>
        <v>00635U</v>
      </c>
      <c r="AT372" s="20">
        <f t="shared" si="166"/>
        <v>0</v>
      </c>
      <c r="AU372" s="74" t="str">
        <f t="shared" si="222"/>
        <v>00635U</v>
      </c>
      <c r="AV372" s="20">
        <f t="shared" si="167"/>
        <v>0</v>
      </c>
      <c r="AW372" s="74" t="str">
        <f t="shared" si="223"/>
        <v>00635U</v>
      </c>
      <c r="AX372" s="20">
        <f t="shared" si="192"/>
        <v>0</v>
      </c>
      <c r="AY372" s="20">
        <f t="shared" si="196"/>
        <v>1</v>
      </c>
      <c r="AZ372" s="57">
        <v>45764</v>
      </c>
      <c r="BA372" s="75">
        <v>40.35</v>
      </c>
      <c r="BB372" s="90">
        <v>40.137500000000003</v>
      </c>
      <c r="BC372" s="76">
        <f t="shared" si="205"/>
        <v>46.397499999999994</v>
      </c>
      <c r="BD372" s="76">
        <f t="shared" si="206"/>
        <v>46.24083333333332</v>
      </c>
      <c r="BE372" s="77">
        <f t="shared" si="212"/>
        <v>-0.13492106255724967</v>
      </c>
      <c r="BF372" s="77">
        <f t="shared" si="203"/>
        <v>-0.12739461875326613</v>
      </c>
    </row>
    <row r="373" spans="1:58" ht="13.15" x14ac:dyDescent="0.4">
      <c r="A373" s="57">
        <v>45762</v>
      </c>
      <c r="B373" s="9">
        <v>29.902999999999999</v>
      </c>
      <c r="C373" s="9">
        <v>25.466999999999999</v>
      </c>
      <c r="D373" s="9">
        <v>24.71</v>
      </c>
      <c r="E373" s="9">
        <v>24.251999999999999</v>
      </c>
      <c r="F373" s="9">
        <v>23.62</v>
      </c>
      <c r="G373" s="9">
        <v>23.478000000000002</v>
      </c>
      <c r="H373" s="105">
        <v>23.216000000000001</v>
      </c>
      <c r="I373" s="96">
        <f t="shared" si="193"/>
        <v>25.466999999999999</v>
      </c>
      <c r="J373" s="96">
        <f t="shared" si="194"/>
        <v>24.71</v>
      </c>
      <c r="K373" s="60">
        <v>0</v>
      </c>
      <c r="L373" s="61">
        <f t="shared" si="197"/>
        <v>3.7037037037037035E-2</v>
      </c>
      <c r="M373" s="11">
        <v>29.94</v>
      </c>
      <c r="N373" s="88">
        <v>30.12</v>
      </c>
      <c r="O373" s="11">
        <v>29</v>
      </c>
      <c r="P373" s="11">
        <v>28.2</v>
      </c>
      <c r="Q373" s="11">
        <v>25.93</v>
      </c>
      <c r="R373" s="63">
        <f t="shared" si="214"/>
        <v>-2.8599999999999994</v>
      </c>
      <c r="S373" s="64">
        <f t="shared" si="213"/>
        <v>-2.4927160893493026E-2</v>
      </c>
      <c r="T373" s="65">
        <f t="shared" si="207"/>
        <v>0.99402390438247012</v>
      </c>
      <c r="U373" s="65">
        <f t="shared" si="207"/>
        <v>1.0386206896551724</v>
      </c>
      <c r="V373" s="65">
        <f t="shared" si="215"/>
        <v>1.0680851063829788</v>
      </c>
      <c r="W373" s="65">
        <f t="shared" si="216"/>
        <v>1.1615888931739298</v>
      </c>
      <c r="X373" s="61">
        <f t="shared" si="195"/>
        <v>-0.14834631976724744</v>
      </c>
      <c r="Y373" s="66">
        <f t="shared" si="217"/>
        <v>-4.2718126340095572E-2</v>
      </c>
      <c r="Z373" s="61">
        <f t="shared" si="218"/>
        <v>-2.9724741822750929E-2</v>
      </c>
      <c r="AA373" s="67">
        <f t="shared" si="219"/>
        <v>25.466999999999999</v>
      </c>
      <c r="AB373" s="68">
        <f t="shared" si="220"/>
        <v>-7.2045152722444317E-3</v>
      </c>
      <c r="AC373" s="69">
        <f t="shared" si="221"/>
        <v>-0.15448207171314748</v>
      </c>
      <c r="AD373" s="70">
        <f>_xlfn.PERCENTILE.EXC(AC373:$AC$5675,0.5)</f>
        <v>8.5038693035253562E-2</v>
      </c>
      <c r="AE373" s="70">
        <f>_xlfn.PERCENTILE.EXC($AC373:AC$5675,0.35)</f>
        <v>4.9526674613782254E-2</v>
      </c>
      <c r="AF373" s="71">
        <f t="shared" si="209"/>
        <v>2.5000238237045797E-2</v>
      </c>
      <c r="AG373" s="70">
        <f t="shared" si="210"/>
        <v>-0.16306542141695596</v>
      </c>
      <c r="AH373" s="70">
        <f t="shared" si="211"/>
        <v>-0.23906962545163321</v>
      </c>
      <c r="AI373" s="61" t="str">
        <f t="shared" si="199"/>
        <v>Safety</v>
      </c>
      <c r="AJ373" s="68" t="str">
        <f t="shared" si="200"/>
        <v>Safety</v>
      </c>
      <c r="AK373" s="72" t="str">
        <f t="shared" si="201"/>
        <v>00635U</v>
      </c>
      <c r="AL373" s="73">
        <f t="shared" si="161"/>
        <v>0</v>
      </c>
      <c r="AM373" s="72" t="str">
        <f t="shared" si="204"/>
        <v>00635U</v>
      </c>
      <c r="AN373" s="73">
        <f t="shared" si="162"/>
        <v>0</v>
      </c>
      <c r="AO373" s="74" t="str">
        <f t="shared" si="198"/>
        <v>00635U</v>
      </c>
      <c r="AP373" s="20">
        <f t="shared" si="164"/>
        <v>0</v>
      </c>
      <c r="AQ373" s="74" t="str">
        <f t="shared" si="208"/>
        <v>00635U</v>
      </c>
      <c r="AR373" s="20">
        <f t="shared" si="165"/>
        <v>0</v>
      </c>
      <c r="AS373" s="74" t="str">
        <f t="shared" si="202"/>
        <v>00635U</v>
      </c>
      <c r="AT373" s="20">
        <f t="shared" si="166"/>
        <v>0</v>
      </c>
      <c r="AU373" s="74" t="str">
        <f t="shared" si="222"/>
        <v>00635U</v>
      </c>
      <c r="AV373" s="20">
        <f t="shared" si="167"/>
        <v>0</v>
      </c>
      <c r="AW373" s="74" t="str">
        <f t="shared" si="223"/>
        <v>00635U</v>
      </c>
      <c r="AX373" s="20">
        <f t="shared" ref="AX373:AX436" si="224">IF(AW373="00631L",1,0)</f>
        <v>0</v>
      </c>
      <c r="AY373" s="20">
        <f t="shared" si="196"/>
        <v>1</v>
      </c>
      <c r="AZ373" s="78">
        <v>45763</v>
      </c>
      <c r="BA373" s="85">
        <v>40.33</v>
      </c>
      <c r="BB373" s="90">
        <v>40.587499999999999</v>
      </c>
      <c r="BC373" s="76">
        <f t="shared" si="205"/>
        <v>46.557916666666657</v>
      </c>
      <c r="BD373" s="76">
        <f t="shared" si="206"/>
        <v>46.400708333333327</v>
      </c>
      <c r="BE373" s="77">
        <f t="shared" si="212"/>
        <v>-0.1282363364626494</v>
      </c>
      <c r="BF373" s="77">
        <f t="shared" si="203"/>
        <v>-0.13083223406251873</v>
      </c>
    </row>
    <row r="374" spans="1:58" ht="13.15" x14ac:dyDescent="0.4">
      <c r="A374" s="57">
        <v>45761</v>
      </c>
      <c r="B374" s="9">
        <v>29.859000000000002</v>
      </c>
      <c r="C374" s="9">
        <v>25.698</v>
      </c>
      <c r="D374" s="9">
        <v>25.061</v>
      </c>
      <c r="E374" s="9">
        <v>24.611999999999998</v>
      </c>
      <c r="F374" s="9">
        <v>23.763000000000002</v>
      </c>
      <c r="G374" s="9">
        <v>23.404</v>
      </c>
      <c r="H374" s="105">
        <v>23.007999999999999</v>
      </c>
      <c r="I374" s="96">
        <f t="shared" ref="I374:I437" si="225">C374-((C374-B374)*K374*L374)</f>
        <v>25.85211111111111</v>
      </c>
      <c r="J374" s="96">
        <f t="shared" ref="J374:J437" si="226">D374-((D374-C374)*K374*L374)</f>
        <v>25.084592592592593</v>
      </c>
      <c r="K374" s="60">
        <v>1</v>
      </c>
      <c r="L374" s="61">
        <f t="shared" si="197"/>
        <v>3.7037037037037035E-2</v>
      </c>
      <c r="M374" s="11">
        <v>34.200000000000003</v>
      </c>
      <c r="N374" s="88">
        <v>30.89</v>
      </c>
      <c r="O374" s="11">
        <v>29.63</v>
      </c>
      <c r="P374" s="11">
        <v>28.77</v>
      </c>
      <c r="Q374" s="11">
        <v>26.32</v>
      </c>
      <c r="R374" s="63">
        <f t="shared" si="214"/>
        <v>-6.6900000000000048</v>
      </c>
      <c r="S374" s="64">
        <f t="shared" si="213"/>
        <v>-0.17758253461128864</v>
      </c>
      <c r="T374" s="65">
        <f t="shared" si="207"/>
        <v>1.1071544189057949</v>
      </c>
      <c r="U374" s="65">
        <f t="shared" si="207"/>
        <v>1.0425244684441446</v>
      </c>
      <c r="V374" s="65">
        <f t="shared" si="215"/>
        <v>1.0736878693083074</v>
      </c>
      <c r="W374" s="65">
        <f t="shared" si="216"/>
        <v>1.1736322188449848</v>
      </c>
      <c r="X374" s="61">
        <f t="shared" si="195"/>
        <v>-0.13935496835125091</v>
      </c>
      <c r="Y374" s="66">
        <f t="shared" si="217"/>
        <v>-6.5171461075897913E-2</v>
      </c>
      <c r="Z374" s="61">
        <f t="shared" si="218"/>
        <v>-2.9688814009028536E-2</v>
      </c>
      <c r="AA374" s="67">
        <f t="shared" si="219"/>
        <v>25.85211111111111</v>
      </c>
      <c r="AB374" s="68">
        <f t="shared" si="220"/>
        <v>-3.3376497248300378E-2</v>
      </c>
      <c r="AC374" s="69">
        <f t="shared" si="221"/>
        <v>-0.16309125571022628</v>
      </c>
      <c r="AD374" s="70">
        <f>_xlfn.PERCENTILE.EXC(AC374:$AC$5675,0.5)</f>
        <v>8.5083555299731092E-2</v>
      </c>
      <c r="AE374" s="70">
        <f>_xlfn.PERCENTILE.EXC($AC374:AC$5675,0.35)</f>
        <v>4.9577792266482026E-2</v>
      </c>
      <c r="AF374" s="71">
        <f t="shared" si="209"/>
        <v>2.5206875055301205E-2</v>
      </c>
      <c r="AG374" s="70">
        <f t="shared" si="210"/>
        <v>-0.16306542141695596</v>
      </c>
      <c r="AH374" s="70">
        <f t="shared" si="211"/>
        <v>-0.23906962545163321</v>
      </c>
      <c r="AI374" s="61" t="str">
        <f t="shared" si="199"/>
        <v>Safety</v>
      </c>
      <c r="AJ374" s="68" t="str">
        <f t="shared" si="200"/>
        <v>Safety</v>
      </c>
      <c r="AK374" s="72" t="str">
        <f t="shared" si="201"/>
        <v>00631L</v>
      </c>
      <c r="AL374" s="73">
        <f t="shared" si="161"/>
        <v>1</v>
      </c>
      <c r="AM374" s="72" t="str">
        <f t="shared" si="204"/>
        <v>00635U</v>
      </c>
      <c r="AN374" s="73">
        <f t="shared" si="162"/>
        <v>0</v>
      </c>
      <c r="AO374" s="74" t="str">
        <f t="shared" si="198"/>
        <v>00631L</v>
      </c>
      <c r="AP374" s="20">
        <f t="shared" si="164"/>
        <v>1</v>
      </c>
      <c r="AQ374" s="74" t="str">
        <f t="shared" si="208"/>
        <v>00635U</v>
      </c>
      <c r="AR374" s="20">
        <f t="shared" si="165"/>
        <v>0</v>
      </c>
      <c r="AS374" s="74" t="str">
        <f t="shared" si="202"/>
        <v>00635U</v>
      </c>
      <c r="AT374" s="20">
        <f t="shared" si="166"/>
        <v>0</v>
      </c>
      <c r="AU374" s="74" t="str">
        <f t="shared" si="222"/>
        <v>Cash</v>
      </c>
      <c r="AV374" s="20">
        <f t="shared" si="167"/>
        <v>0</v>
      </c>
      <c r="AW374" s="74" t="str">
        <f t="shared" si="223"/>
        <v>00635U</v>
      </c>
      <c r="AX374" s="20">
        <f t="shared" si="224"/>
        <v>0</v>
      </c>
      <c r="AY374" s="20">
        <f t="shared" si="196"/>
        <v>0</v>
      </c>
      <c r="AZ374" s="57">
        <v>45762</v>
      </c>
      <c r="BA374" s="75">
        <v>40.950000000000003</v>
      </c>
      <c r="BB374" s="90">
        <v>41.337499999999999</v>
      </c>
      <c r="BC374" s="76">
        <f t="shared" si="205"/>
        <v>46.720416666666658</v>
      </c>
      <c r="BD374" s="76">
        <f t="shared" si="206"/>
        <v>46.563958333333318</v>
      </c>
      <c r="BE374" s="77">
        <f t="shared" si="212"/>
        <v>-0.11521551070641836</v>
      </c>
      <c r="BF374" s="77">
        <f t="shared" si="203"/>
        <v>-0.12056445659420027</v>
      </c>
    </row>
    <row r="375" spans="1:58" ht="13.15" x14ac:dyDescent="0.4">
      <c r="A375" s="57">
        <v>45758</v>
      </c>
      <c r="B375" s="9">
        <v>34.637999999999998</v>
      </c>
      <c r="C375" s="9">
        <v>28.891999999999999</v>
      </c>
      <c r="D375" s="9">
        <v>27.137</v>
      </c>
      <c r="E375" s="9">
        <v>26.058</v>
      </c>
      <c r="F375" s="9">
        <v>24.763999999999999</v>
      </c>
      <c r="G375" s="9">
        <v>24.213999999999999</v>
      </c>
      <c r="H375" s="105">
        <v>23.65</v>
      </c>
      <c r="I375" s="96">
        <f t="shared" si="225"/>
        <v>29.743259259259258</v>
      </c>
      <c r="J375" s="96">
        <f t="shared" si="226"/>
        <v>27.397000000000002</v>
      </c>
      <c r="K375" s="60">
        <v>4</v>
      </c>
      <c r="L375" s="61">
        <f t="shared" si="197"/>
        <v>3.7037037037037035E-2</v>
      </c>
      <c r="M375" s="11">
        <v>43.32</v>
      </c>
      <c r="N375" s="88">
        <v>37.56</v>
      </c>
      <c r="O375" s="11">
        <v>33.909999999999997</v>
      </c>
      <c r="P375" s="11">
        <v>31.6</v>
      </c>
      <c r="Q375" s="11">
        <v>28.44</v>
      </c>
      <c r="R375" s="63">
        <f t="shared" si="214"/>
        <v>-15.370000000000005</v>
      </c>
      <c r="S375" s="64">
        <f t="shared" si="213"/>
        <v>-7.7603143418467496E-2</v>
      </c>
      <c r="T375" s="65">
        <f t="shared" si="207"/>
        <v>1.1533546325878594</v>
      </c>
      <c r="U375" s="65">
        <f t="shared" si="207"/>
        <v>1.107637864936597</v>
      </c>
      <c r="V375" s="65">
        <f t="shared" si="215"/>
        <v>1.188607594936709</v>
      </c>
      <c r="W375" s="65">
        <f t="shared" si="216"/>
        <v>1.3206751054852321</v>
      </c>
      <c r="X375" s="61">
        <f t="shared" si="195"/>
        <v>-0.16588717593394534</v>
      </c>
      <c r="Y375" s="66">
        <f t="shared" si="217"/>
        <v>-9.2409240924092459E-2</v>
      </c>
      <c r="Z375" s="61">
        <f t="shared" si="218"/>
        <v>-7.888373089202895E-2</v>
      </c>
      <c r="AA375" s="67">
        <f t="shared" si="219"/>
        <v>29.743259259259258</v>
      </c>
      <c r="AB375" s="68">
        <f t="shared" si="220"/>
        <v>-7.7795527156549624E-2</v>
      </c>
      <c r="AC375" s="69">
        <f t="shared" si="221"/>
        <v>-0.2081134382518835</v>
      </c>
      <c r="AD375" s="70">
        <f>_xlfn.PERCENTILE.EXC(AC375:$AC$5675,0.5)</f>
        <v>8.5128417564208622E-2</v>
      </c>
      <c r="AE375" s="70">
        <f>_xlfn.PERCENTILE.EXC($AC375:AC$5675,0.35)</f>
        <v>4.9606918555872091E-2</v>
      </c>
      <c r="AF375" s="71">
        <f t="shared" si="209"/>
        <v>2.5271161828546478E-2</v>
      </c>
      <c r="AG375" s="70">
        <f t="shared" si="210"/>
        <v>-0.16174309876210791</v>
      </c>
      <c r="AH375" s="70">
        <f t="shared" si="211"/>
        <v>-0.23906962545163321</v>
      </c>
      <c r="AI375" s="61" t="str">
        <f t="shared" si="199"/>
        <v>Safety</v>
      </c>
      <c r="AJ375" s="68" t="str">
        <f t="shared" si="200"/>
        <v>Safety</v>
      </c>
      <c r="AK375" s="72" t="str">
        <f t="shared" si="201"/>
        <v>00631L</v>
      </c>
      <c r="AL375" s="73">
        <f t="shared" si="161"/>
        <v>1</v>
      </c>
      <c r="AM375" s="72" t="str">
        <f t="shared" si="204"/>
        <v>00635U</v>
      </c>
      <c r="AN375" s="73">
        <f t="shared" si="162"/>
        <v>0</v>
      </c>
      <c r="AO375" s="74" t="str">
        <f t="shared" si="198"/>
        <v>00631L</v>
      </c>
      <c r="AP375" s="20">
        <f t="shared" si="164"/>
        <v>1</v>
      </c>
      <c r="AQ375" s="74" t="str">
        <f t="shared" si="208"/>
        <v>00635U</v>
      </c>
      <c r="AR375" s="20">
        <f t="shared" si="165"/>
        <v>0</v>
      </c>
      <c r="AS375" s="74" t="str">
        <f t="shared" si="202"/>
        <v>00635U</v>
      </c>
      <c r="AT375" s="20">
        <f t="shared" si="166"/>
        <v>0</v>
      </c>
      <c r="AU375" s="74" t="str">
        <f t="shared" si="222"/>
        <v>Cash</v>
      </c>
      <c r="AV375" s="20">
        <f t="shared" si="167"/>
        <v>0</v>
      </c>
      <c r="AW375" s="74" t="str">
        <f t="shared" si="223"/>
        <v>00635U</v>
      </c>
      <c r="AX375" s="20">
        <f t="shared" si="224"/>
        <v>0</v>
      </c>
      <c r="AY375" s="20">
        <f t="shared" si="196"/>
        <v>0</v>
      </c>
      <c r="AZ375" s="57">
        <v>45761</v>
      </c>
      <c r="BA375" s="75">
        <v>41.01</v>
      </c>
      <c r="BB375" s="90">
        <v>40.924999999999997</v>
      </c>
      <c r="BC375" s="76">
        <f t="shared" si="205"/>
        <v>46.883124999999993</v>
      </c>
      <c r="BD375" s="76">
        <f t="shared" si="206"/>
        <v>46.714958333333328</v>
      </c>
      <c r="BE375" s="77">
        <f t="shared" si="212"/>
        <v>-0.12708463866263173</v>
      </c>
      <c r="BF375" s="77">
        <f t="shared" si="203"/>
        <v>-0.12212273192294754</v>
      </c>
    </row>
    <row r="376" spans="1:58" ht="13.15" x14ac:dyDescent="0.4">
      <c r="A376" s="57">
        <v>45757</v>
      </c>
      <c r="B376" s="9">
        <v>35.862000000000002</v>
      </c>
      <c r="C376" s="9">
        <v>29.870999999999999</v>
      </c>
      <c r="D376" s="9">
        <v>27.568999999999999</v>
      </c>
      <c r="E376" s="9">
        <v>26.268000000000001</v>
      </c>
      <c r="F376" s="9">
        <v>24.803999999999998</v>
      </c>
      <c r="G376" s="9">
        <v>23.86</v>
      </c>
      <c r="H376" s="105">
        <v>23.074999999999999</v>
      </c>
      <c r="I376" s="96">
        <f t="shared" si="225"/>
        <v>30.980444444444444</v>
      </c>
      <c r="J376" s="96">
        <f t="shared" si="226"/>
        <v>27.995296296296296</v>
      </c>
      <c r="K376" s="60">
        <v>5</v>
      </c>
      <c r="L376" s="61">
        <f t="shared" si="197"/>
        <v>3.7037037037037035E-2</v>
      </c>
      <c r="M376" s="11">
        <v>50.43</v>
      </c>
      <c r="N376" s="88">
        <v>40.72</v>
      </c>
      <c r="O376" s="11">
        <v>35.71</v>
      </c>
      <c r="P376" s="11">
        <v>32.53</v>
      </c>
      <c r="Q376" s="11">
        <v>26.32</v>
      </c>
      <c r="R376" s="63">
        <f t="shared" si="214"/>
        <v>-22.909999999999997</v>
      </c>
      <c r="S376" s="64">
        <f t="shared" si="213"/>
        <v>0.21118381915526477</v>
      </c>
      <c r="T376" s="65">
        <f t="shared" si="207"/>
        <v>1.2384577603143418</v>
      </c>
      <c r="U376" s="65">
        <f t="shared" si="207"/>
        <v>1.1402968356202743</v>
      </c>
      <c r="V376" s="65">
        <f t="shared" si="215"/>
        <v>1.2517675991392561</v>
      </c>
      <c r="W376" s="65">
        <f t="shared" si="216"/>
        <v>1.547112462006079</v>
      </c>
      <c r="X376" s="61">
        <f t="shared" si="195"/>
        <v>-0.16705705203279245</v>
      </c>
      <c r="Y376" s="66">
        <f t="shared" si="217"/>
        <v>-0.12155474341403995</v>
      </c>
      <c r="Z376" s="61">
        <f t="shared" si="218"/>
        <v>-9.6355885194005314E-2</v>
      </c>
      <c r="AA376" s="67">
        <f t="shared" si="219"/>
        <v>30.980444444444448</v>
      </c>
      <c r="AB376" s="68">
        <f t="shared" si="220"/>
        <v>-0.11930255402750484</v>
      </c>
      <c r="AC376" s="69">
        <f t="shared" si="221"/>
        <v>-0.23918358437022474</v>
      </c>
      <c r="AD376" s="70">
        <f>_xlfn.PERCENTILE.EXC(AC376:$AC$5675,0.5)</f>
        <v>8.5150317790431279E-2</v>
      </c>
      <c r="AE376" s="70">
        <f>_xlfn.PERCENTILE.EXC($AC376:AC$5675,0.35)</f>
        <v>4.9624126966913235E-2</v>
      </c>
      <c r="AF376" s="71">
        <f t="shared" si="209"/>
        <v>2.5326771607994621E-2</v>
      </c>
      <c r="AG376" s="70">
        <f t="shared" si="210"/>
        <v>-0.15852849299604627</v>
      </c>
      <c r="AH376" s="70">
        <f t="shared" si="211"/>
        <v>-0.23906962545163321</v>
      </c>
      <c r="AI376" s="61" t="str">
        <f t="shared" si="199"/>
        <v>Safety</v>
      </c>
      <c r="AJ376" s="68" t="str">
        <f t="shared" si="200"/>
        <v>Safety</v>
      </c>
      <c r="AK376" s="72" t="str">
        <f t="shared" si="201"/>
        <v>00631L</v>
      </c>
      <c r="AL376" s="73">
        <f t="shared" si="161"/>
        <v>1</v>
      </c>
      <c r="AM376" s="72" t="str">
        <f t="shared" si="204"/>
        <v>00635U</v>
      </c>
      <c r="AN376" s="73">
        <f t="shared" si="162"/>
        <v>0</v>
      </c>
      <c r="AO376" s="74" t="str">
        <f t="shared" si="198"/>
        <v>00631L</v>
      </c>
      <c r="AP376" s="20">
        <f t="shared" si="164"/>
        <v>1</v>
      </c>
      <c r="AQ376" s="74" t="str">
        <f t="shared" si="208"/>
        <v>00635U</v>
      </c>
      <c r="AR376" s="20">
        <f t="shared" si="165"/>
        <v>0</v>
      </c>
      <c r="AS376" s="74" t="str">
        <f t="shared" si="202"/>
        <v>00635U</v>
      </c>
      <c r="AT376" s="20">
        <f t="shared" si="166"/>
        <v>0</v>
      </c>
      <c r="AU376" s="74" t="str">
        <f t="shared" si="222"/>
        <v>Cash</v>
      </c>
      <c r="AV376" s="20">
        <f t="shared" si="167"/>
        <v>0</v>
      </c>
      <c r="AW376" s="74" t="str">
        <f t="shared" si="223"/>
        <v>00631L</v>
      </c>
      <c r="AX376" s="20">
        <f t="shared" si="224"/>
        <v>1</v>
      </c>
      <c r="AY376" s="20">
        <f t="shared" si="196"/>
        <v>0</v>
      </c>
      <c r="AZ376" s="57">
        <v>45758</v>
      </c>
      <c r="BA376" s="75">
        <v>42.13</v>
      </c>
      <c r="BB376" s="90">
        <v>41.137500000000003</v>
      </c>
      <c r="BC376" s="76">
        <f t="shared" si="205"/>
        <v>47.043333333333322</v>
      </c>
      <c r="BD376" s="76">
        <f t="shared" si="206"/>
        <v>46.903208333333325</v>
      </c>
      <c r="BE376" s="77">
        <f t="shared" si="212"/>
        <v>-0.12554028200949452</v>
      </c>
      <c r="BF376" s="77">
        <f t="shared" si="203"/>
        <v>-0.10176720320305004</v>
      </c>
    </row>
    <row r="377" spans="1:58" ht="13.15" x14ac:dyDescent="0.4">
      <c r="A377" s="57">
        <v>45756</v>
      </c>
      <c r="B377" s="9">
        <v>28.649000000000001</v>
      </c>
      <c r="C377" s="9">
        <v>25.193999999999999</v>
      </c>
      <c r="D377" s="9">
        <v>23.827000000000002</v>
      </c>
      <c r="E377" s="9">
        <v>23.039000000000001</v>
      </c>
      <c r="F377" s="9">
        <v>21.991</v>
      </c>
      <c r="G377" s="9">
        <v>21.62</v>
      </c>
      <c r="H377" s="105">
        <v>21.318999999999999</v>
      </c>
      <c r="I377" s="96">
        <f t="shared" si="225"/>
        <v>25.961777777777776</v>
      </c>
      <c r="J377" s="96">
        <f t="shared" si="226"/>
        <v>24.13077777777778</v>
      </c>
      <c r="K377" s="60">
        <v>6</v>
      </c>
      <c r="L377" s="61">
        <f t="shared" si="197"/>
        <v>3.7037037037037035E-2</v>
      </c>
      <c r="M377" s="11">
        <v>40.06</v>
      </c>
      <c r="N377" s="88">
        <v>33.619999999999997</v>
      </c>
      <c r="O377" s="11">
        <v>29.92</v>
      </c>
      <c r="P377" s="11">
        <v>27.45</v>
      </c>
      <c r="Q377" s="11">
        <v>24.44</v>
      </c>
      <c r="R377" s="63">
        <f t="shared" si="214"/>
        <v>-16.310000000000002</v>
      </c>
      <c r="S377" s="64">
        <f t="shared" si="213"/>
        <v>-0.35753869673227595</v>
      </c>
      <c r="T377" s="65">
        <f t="shared" si="207"/>
        <v>1.1915526472337896</v>
      </c>
      <c r="U377" s="65">
        <f t="shared" si="207"/>
        <v>1.123663101604278</v>
      </c>
      <c r="V377" s="65">
        <f t="shared" si="215"/>
        <v>1.2247723132969035</v>
      </c>
      <c r="W377" s="65">
        <f t="shared" si="216"/>
        <v>1.3756137479541732</v>
      </c>
      <c r="X377" s="61">
        <f t="shared" si="195"/>
        <v>-0.12059757757687883</v>
      </c>
      <c r="Y377" s="66">
        <f t="shared" si="217"/>
        <v>-7.4656018056339354E-2</v>
      </c>
      <c r="Z377" s="61">
        <f t="shared" si="218"/>
        <v>-7.0526757284212538E-2</v>
      </c>
      <c r="AA377" s="67">
        <f t="shared" si="219"/>
        <v>25.961777777777776</v>
      </c>
      <c r="AB377" s="68">
        <f t="shared" si="220"/>
        <v>-0.14785841760856624</v>
      </c>
      <c r="AC377" s="69">
        <f t="shared" si="221"/>
        <v>-0.22778769251107145</v>
      </c>
      <c r="AD377" s="70">
        <f>_xlfn.PERCENTILE.EXC(AC377:$AC$5675,0.5)</f>
        <v>8.517221801665395E-2</v>
      </c>
      <c r="AE377" s="70">
        <f>_xlfn.PERCENTILE.EXC($AC377:AC$5675,0.35)</f>
        <v>4.9631120053655275E-2</v>
      </c>
      <c r="AF377" s="71">
        <f t="shared" si="209"/>
        <v>2.5464425470467691E-2</v>
      </c>
      <c r="AG377" s="70">
        <f t="shared" si="210"/>
        <v>-0.13648091101817808</v>
      </c>
      <c r="AH377" s="70">
        <f t="shared" si="211"/>
        <v>-0.22759760014610436</v>
      </c>
      <c r="AI377" s="61" t="str">
        <f t="shared" si="199"/>
        <v>Safety</v>
      </c>
      <c r="AJ377" s="68" t="str">
        <f t="shared" si="200"/>
        <v>Safety</v>
      </c>
      <c r="AK377" s="72" t="str">
        <f t="shared" si="201"/>
        <v>00631L</v>
      </c>
      <c r="AL377" s="73">
        <f t="shared" si="161"/>
        <v>1</v>
      </c>
      <c r="AM377" s="72" t="str">
        <f t="shared" si="204"/>
        <v>00635U</v>
      </c>
      <c r="AN377" s="73">
        <f t="shared" si="162"/>
        <v>0</v>
      </c>
      <c r="AO377" s="74" t="str">
        <f t="shared" si="198"/>
        <v>00631L</v>
      </c>
      <c r="AP377" s="20">
        <f t="shared" si="164"/>
        <v>1</v>
      </c>
      <c r="AQ377" s="74" t="str">
        <f t="shared" si="208"/>
        <v>00635U</v>
      </c>
      <c r="AR377" s="20">
        <f t="shared" si="165"/>
        <v>0</v>
      </c>
      <c r="AS377" s="74" t="str">
        <f t="shared" si="202"/>
        <v>00635U</v>
      </c>
      <c r="AT377" s="20">
        <f t="shared" si="166"/>
        <v>0</v>
      </c>
      <c r="AU377" s="74" t="str">
        <f t="shared" si="222"/>
        <v>Cash</v>
      </c>
      <c r="AV377" s="20">
        <f t="shared" si="167"/>
        <v>0</v>
      </c>
      <c r="AW377" s="74" t="str">
        <f t="shared" si="223"/>
        <v>00631L</v>
      </c>
      <c r="AX377" s="20">
        <f t="shared" si="224"/>
        <v>1</v>
      </c>
      <c r="AY377" s="20">
        <f t="shared" si="196"/>
        <v>0</v>
      </c>
      <c r="AZ377" s="57">
        <v>45757</v>
      </c>
      <c r="BA377" s="75">
        <v>39.31</v>
      </c>
      <c r="BB377" s="90">
        <v>40.200000000000003</v>
      </c>
      <c r="BC377" s="76">
        <f t="shared" si="205"/>
        <v>47.174374999999991</v>
      </c>
      <c r="BD377" s="76">
        <f t="shared" si="206"/>
        <v>47.012874999999994</v>
      </c>
      <c r="BE377" s="77">
        <f t="shared" si="212"/>
        <v>-0.14784244624332574</v>
      </c>
      <c r="BF377" s="77">
        <f t="shared" si="203"/>
        <v>-0.16384607408077026</v>
      </c>
    </row>
    <row r="378" spans="1:58" ht="13.15" x14ac:dyDescent="0.4">
      <c r="A378" s="57">
        <v>45755</v>
      </c>
      <c r="B378" s="9">
        <v>39.173000000000002</v>
      </c>
      <c r="C378" s="9">
        <v>31.433</v>
      </c>
      <c r="D378" s="9">
        <v>27.907</v>
      </c>
      <c r="E378" s="9">
        <v>26.170999999999999</v>
      </c>
      <c r="F378" s="9">
        <v>24.673999999999999</v>
      </c>
      <c r="G378" s="9">
        <v>23.951000000000001</v>
      </c>
      <c r="H378" s="105">
        <v>23.497</v>
      </c>
      <c r="I378" s="96">
        <f t="shared" si="225"/>
        <v>33.439666666666668</v>
      </c>
      <c r="J378" s="96">
        <f t="shared" si="226"/>
        <v>28.821148148148147</v>
      </c>
      <c r="K378" s="60">
        <v>7</v>
      </c>
      <c r="L378" s="61">
        <f t="shared" si="197"/>
        <v>3.7037037037037035E-2</v>
      </c>
      <c r="M378" s="11">
        <v>67.63</v>
      </c>
      <c r="N378" s="88">
        <v>52.33</v>
      </c>
      <c r="O378" s="11">
        <v>41.5</v>
      </c>
      <c r="P378" s="11">
        <v>35.770000000000003</v>
      </c>
      <c r="Q378" s="11">
        <v>26.45</v>
      </c>
      <c r="R378" s="63">
        <f t="shared" si="214"/>
        <v>-42.689999999999984</v>
      </c>
      <c r="S378" s="64">
        <f t="shared" si="213"/>
        <v>0.11387824606215415</v>
      </c>
      <c r="T378" s="65">
        <f t="shared" si="207"/>
        <v>1.292375310529333</v>
      </c>
      <c r="U378" s="65">
        <f t="shared" si="207"/>
        <v>1.2609638554216867</v>
      </c>
      <c r="V378" s="65">
        <f t="shared" si="215"/>
        <v>1.4629577858540674</v>
      </c>
      <c r="W378" s="65">
        <f t="shared" si="216"/>
        <v>1.9784499054820415</v>
      </c>
      <c r="X378" s="61">
        <f t="shared" si="195"/>
        <v>-0.1975850713501647</v>
      </c>
      <c r="Y378" s="66">
        <f t="shared" si="217"/>
        <v>-0.10217416224064803</v>
      </c>
      <c r="Z378" s="61">
        <f t="shared" si="218"/>
        <v>-0.13811496880506743</v>
      </c>
      <c r="AA378" s="67">
        <f t="shared" si="219"/>
        <v>33.439666666666668</v>
      </c>
      <c r="AB378" s="68">
        <f t="shared" si="220"/>
        <v>-0.25142365755780616</v>
      </c>
      <c r="AC378" s="69">
        <f t="shared" si="221"/>
        <v>-0.36098477610038854</v>
      </c>
      <c r="AD378" s="70">
        <f>_xlfn.PERCENTILE.EXC(AC378:$AC$5675,0.5)</f>
        <v>8.5209783919987736E-2</v>
      </c>
      <c r="AE378" s="70">
        <f>_xlfn.PERCENTILE.EXC($AC378:AC$5675,0.35)</f>
        <v>4.9634814536939166E-2</v>
      </c>
      <c r="AF378" s="71">
        <f t="shared" si="209"/>
        <v>2.5668497279834463E-2</v>
      </c>
      <c r="AG378" s="70">
        <f t="shared" si="210"/>
        <v>-0.13400904403056138</v>
      </c>
      <c r="AH378" s="70">
        <f t="shared" si="211"/>
        <v>-0.20861638573993344</v>
      </c>
      <c r="AI378" s="61" t="str">
        <f t="shared" si="199"/>
        <v>Safety</v>
      </c>
      <c r="AJ378" s="68" t="str">
        <f t="shared" si="200"/>
        <v>Safety</v>
      </c>
      <c r="AK378" s="72" t="str">
        <f t="shared" si="201"/>
        <v>00631L</v>
      </c>
      <c r="AL378" s="73">
        <f t="shared" si="161"/>
        <v>1</v>
      </c>
      <c r="AM378" s="72" t="str">
        <f t="shared" si="204"/>
        <v>00635U</v>
      </c>
      <c r="AN378" s="73">
        <f t="shared" si="162"/>
        <v>0</v>
      </c>
      <c r="AO378" s="74" t="str">
        <f t="shared" si="198"/>
        <v>00631L</v>
      </c>
      <c r="AP378" s="20">
        <f t="shared" si="164"/>
        <v>1</v>
      </c>
      <c r="AQ378" s="74" t="str">
        <f t="shared" si="208"/>
        <v>00635U</v>
      </c>
      <c r="AR378" s="20">
        <f t="shared" si="165"/>
        <v>0</v>
      </c>
      <c r="AS378" s="74" t="str">
        <f t="shared" si="202"/>
        <v>00635U</v>
      </c>
      <c r="AT378" s="20">
        <f t="shared" si="166"/>
        <v>0</v>
      </c>
      <c r="AU378" s="74" t="str">
        <f t="shared" si="222"/>
        <v>Cash</v>
      </c>
      <c r="AV378" s="20">
        <f t="shared" si="167"/>
        <v>0</v>
      </c>
      <c r="AW378" s="74" t="str">
        <f t="shared" si="223"/>
        <v>00631L</v>
      </c>
      <c r="AX378" s="20">
        <f t="shared" si="224"/>
        <v>1</v>
      </c>
      <c r="AY378" s="20">
        <f t="shared" si="196"/>
        <v>0</v>
      </c>
      <c r="AZ378" s="57">
        <v>45756</v>
      </c>
      <c r="BA378" s="75">
        <v>40.200000000000003</v>
      </c>
      <c r="BB378" s="90">
        <v>36.549999999999997</v>
      </c>
      <c r="BC378" s="76">
        <f t="shared" si="205"/>
        <v>47.312916666666652</v>
      </c>
      <c r="BD378" s="76">
        <f t="shared" si="206"/>
        <v>47.174374999999991</v>
      </c>
      <c r="BE378" s="77">
        <f t="shared" si="212"/>
        <v>-0.22748368574473127</v>
      </c>
      <c r="BF378" s="77">
        <f t="shared" si="203"/>
        <v>-0.14784244624332574</v>
      </c>
    </row>
    <row r="379" spans="1:58" ht="13.15" x14ac:dyDescent="0.4">
      <c r="A379" s="57">
        <v>45754</v>
      </c>
      <c r="B379" s="9">
        <v>33.170999999999999</v>
      </c>
      <c r="C379" s="9">
        <v>28.140999999999998</v>
      </c>
      <c r="D379" s="9">
        <v>26.065999999999999</v>
      </c>
      <c r="E379" s="9">
        <v>24.786999999999999</v>
      </c>
      <c r="F379" s="9">
        <v>23.579000000000001</v>
      </c>
      <c r="G379" s="9">
        <v>23.19</v>
      </c>
      <c r="H379" s="105">
        <v>22.893999999999998</v>
      </c>
      <c r="I379" s="96">
        <f t="shared" si="225"/>
        <v>29.631370370370369</v>
      </c>
      <c r="J379" s="96">
        <f t="shared" si="226"/>
        <v>26.680814814814813</v>
      </c>
      <c r="K379" s="60">
        <v>8</v>
      </c>
      <c r="L379" s="61">
        <f t="shared" si="197"/>
        <v>3.7037037037037035E-2</v>
      </c>
      <c r="M379" s="11">
        <v>62.58</v>
      </c>
      <c r="N379" s="88">
        <v>46.98</v>
      </c>
      <c r="O379" s="11">
        <v>36.880000000000003</v>
      </c>
      <c r="P379" s="11">
        <v>32.380000000000003</v>
      </c>
      <c r="Q379" s="11">
        <v>25.77</v>
      </c>
      <c r="R379" s="63">
        <f t="shared" si="214"/>
        <v>-40.299999999999997</v>
      </c>
      <c r="S379" s="64">
        <f t="shared" si="213"/>
        <v>3.6857205914808969E-2</v>
      </c>
      <c r="T379" s="65">
        <f t="shared" si="207"/>
        <v>1.3320561941251596</v>
      </c>
      <c r="U379" s="65">
        <f t="shared" si="207"/>
        <v>1.2738611713665942</v>
      </c>
      <c r="V379" s="65">
        <f t="shared" si="215"/>
        <v>1.4508956145768992</v>
      </c>
      <c r="W379" s="65">
        <f t="shared" si="216"/>
        <v>1.8230500582072175</v>
      </c>
      <c r="X379" s="61">
        <f t="shared" ref="X379:X442" si="227">(C379-B379)/B379</f>
        <v>-0.151638479394652</v>
      </c>
      <c r="Y379" s="66">
        <f t="shared" si="217"/>
        <v>-7.6370678178077245E-2</v>
      </c>
      <c r="Z379" s="61">
        <f t="shared" si="218"/>
        <v>-9.957539994525326E-2</v>
      </c>
      <c r="AA379" s="67">
        <f t="shared" si="219"/>
        <v>29.631370370370369</v>
      </c>
      <c r="AB379" s="68">
        <f t="shared" si="220"/>
        <v>-0.29393358876117492</v>
      </c>
      <c r="AC379" s="69">
        <f t="shared" si="221"/>
        <v>-0.3692769184680636</v>
      </c>
      <c r="AD379" s="70">
        <f>_xlfn.PERCENTILE.EXC(AC379:$AC$5675,0.5)</f>
        <v>8.5247349823321536E-2</v>
      </c>
      <c r="AE379" s="70">
        <f>_xlfn.PERCENTILE.EXC($AC379:AC$5675,0.35)</f>
        <v>4.9643798965640869E-2</v>
      </c>
      <c r="AF379" s="71">
        <f t="shared" si="209"/>
        <v>2.612553522249313E-2</v>
      </c>
      <c r="AG379" s="70">
        <f t="shared" si="210"/>
        <v>-0.13227665225570115</v>
      </c>
      <c r="AH379" s="70">
        <f t="shared" si="211"/>
        <v>-0.19226370969618145</v>
      </c>
      <c r="AI379" s="61" t="str">
        <f t="shared" si="199"/>
        <v>Safety</v>
      </c>
      <c r="AJ379" s="68" t="str">
        <f t="shared" si="200"/>
        <v>Safety</v>
      </c>
      <c r="AK379" s="72" t="str">
        <f t="shared" si="201"/>
        <v>00631L</v>
      </c>
      <c r="AL379" s="73">
        <f t="shared" si="161"/>
        <v>1</v>
      </c>
      <c r="AM379" s="72" t="str">
        <f t="shared" si="204"/>
        <v>00635U</v>
      </c>
      <c r="AN379" s="73">
        <f t="shared" si="162"/>
        <v>0</v>
      </c>
      <c r="AO379" s="74" t="str">
        <f t="shared" si="198"/>
        <v>00631L</v>
      </c>
      <c r="AP379" s="20">
        <f t="shared" si="164"/>
        <v>1</v>
      </c>
      <c r="AQ379" s="74" t="str">
        <f t="shared" si="208"/>
        <v>00635U</v>
      </c>
      <c r="AR379" s="20">
        <f t="shared" si="165"/>
        <v>0</v>
      </c>
      <c r="AS379" s="74" t="str">
        <f t="shared" si="202"/>
        <v>00635U</v>
      </c>
      <c r="AT379" s="20">
        <f t="shared" si="166"/>
        <v>0</v>
      </c>
      <c r="AU379" s="74" t="str">
        <f t="shared" si="222"/>
        <v>Cash</v>
      </c>
      <c r="AV379" s="20">
        <f t="shared" si="167"/>
        <v>0</v>
      </c>
      <c r="AW379" s="74" t="str">
        <f t="shared" si="223"/>
        <v>00631L</v>
      </c>
      <c r="AX379" s="20">
        <f t="shared" si="224"/>
        <v>1</v>
      </c>
      <c r="AY379" s="20">
        <f t="shared" si="196"/>
        <v>0</v>
      </c>
      <c r="AZ379" s="57">
        <v>45755</v>
      </c>
      <c r="BA379" s="75">
        <v>38.130000000000003</v>
      </c>
      <c r="BB379" s="90">
        <v>38.3125</v>
      </c>
      <c r="BC379" s="76">
        <f t="shared" si="205"/>
        <v>47.519374999999989</v>
      </c>
      <c r="BD379" s="76">
        <f t="shared" si="206"/>
        <v>47.339249999999986</v>
      </c>
      <c r="BE379" s="77">
        <f t="shared" si="212"/>
        <v>-0.19374991779668801</v>
      </c>
      <c r="BF379" s="77">
        <f t="shared" si="203"/>
        <v>-0.19453730255549012</v>
      </c>
    </row>
    <row r="380" spans="1:58" ht="13.15" x14ac:dyDescent="0.4">
      <c r="A380" s="57">
        <v>45751</v>
      </c>
      <c r="B380" s="9">
        <v>32.497999999999998</v>
      </c>
      <c r="C380" s="9">
        <v>28.518999999999998</v>
      </c>
      <c r="D380" s="9">
        <v>26.388999999999999</v>
      </c>
      <c r="E380" s="9">
        <v>25.222999999999999</v>
      </c>
      <c r="F380" s="9">
        <v>24.225000000000001</v>
      </c>
      <c r="G380" s="9">
        <v>23.757999999999999</v>
      </c>
      <c r="H380" s="105">
        <v>23.315000000000001</v>
      </c>
      <c r="I380" s="96">
        <f t="shared" si="225"/>
        <v>30.140074074074072</v>
      </c>
      <c r="J380" s="96">
        <f t="shared" si="226"/>
        <v>27.256777777777778</v>
      </c>
      <c r="K380" s="60">
        <v>11</v>
      </c>
      <c r="L380" s="61">
        <f t="shared" si="197"/>
        <v>3.7037037037037035E-2</v>
      </c>
      <c r="M380" s="11">
        <v>57.17</v>
      </c>
      <c r="N380" s="88">
        <v>45.31</v>
      </c>
      <c r="O380" s="11">
        <v>36.71</v>
      </c>
      <c r="P380" s="11">
        <v>32.549999999999997</v>
      </c>
      <c r="Q380" s="11">
        <v>26.16</v>
      </c>
      <c r="R380" s="63">
        <f t="shared" si="214"/>
        <v>-33.220000000000013</v>
      </c>
      <c r="S380" s="64">
        <f t="shared" si="213"/>
        <v>0.50932711525649577</v>
      </c>
      <c r="T380" s="65">
        <f t="shared" si="207"/>
        <v>1.2617523725446922</v>
      </c>
      <c r="U380" s="65">
        <f t="shared" si="207"/>
        <v>1.2342685916643967</v>
      </c>
      <c r="V380" s="65">
        <f t="shared" si="215"/>
        <v>1.3920122887864825</v>
      </c>
      <c r="W380" s="65">
        <f t="shared" si="216"/>
        <v>1.732033639143731</v>
      </c>
      <c r="X380" s="61">
        <f t="shared" si="227"/>
        <v>-0.12243830389562434</v>
      </c>
      <c r="Y380" s="66">
        <f t="shared" si="217"/>
        <v>-7.564524441977552E-2</v>
      </c>
      <c r="Z380" s="61">
        <f t="shared" si="218"/>
        <v>-9.5663212015011323E-2</v>
      </c>
      <c r="AA380" s="67">
        <f t="shared" si="219"/>
        <v>30.140074074074072</v>
      </c>
      <c r="AB380" s="68">
        <f t="shared" si="220"/>
        <v>-0.28276318693445163</v>
      </c>
      <c r="AC380" s="69">
        <f t="shared" si="221"/>
        <v>-0.33480304405045092</v>
      </c>
      <c r="AD380" s="70">
        <f>_xlfn.PERCENTILE.EXC(AC380:$AC$5675,0.5)</f>
        <v>8.5291446245546326E-2</v>
      </c>
      <c r="AE380" s="70">
        <f>_xlfn.PERCENTILE.EXC($AC380:AC$5675,0.35)</f>
        <v>4.9658954997330015E-2</v>
      </c>
      <c r="AF380" s="71">
        <f t="shared" si="209"/>
        <v>2.6463153392432104E-2</v>
      </c>
      <c r="AG380" s="70">
        <f t="shared" si="210"/>
        <v>-0.12045466880090637</v>
      </c>
      <c r="AH380" s="70">
        <f t="shared" si="211"/>
        <v>-0.16177131990440877</v>
      </c>
      <c r="AI380" s="61" t="str">
        <f t="shared" si="199"/>
        <v>Safety</v>
      </c>
      <c r="AJ380" s="68" t="str">
        <f t="shared" si="200"/>
        <v>Safety</v>
      </c>
      <c r="AK380" s="72" t="str">
        <f t="shared" si="201"/>
        <v>00631L</v>
      </c>
      <c r="AL380" s="73">
        <f t="shared" si="161"/>
        <v>1</v>
      </c>
      <c r="AM380" s="72" t="str">
        <f t="shared" si="204"/>
        <v>00635U</v>
      </c>
      <c r="AN380" s="73">
        <f t="shared" si="162"/>
        <v>0</v>
      </c>
      <c r="AO380" s="74" t="str">
        <f t="shared" si="198"/>
        <v>00631L</v>
      </c>
      <c r="AP380" s="20">
        <f t="shared" si="164"/>
        <v>1</v>
      </c>
      <c r="AQ380" s="74" t="str">
        <f t="shared" si="208"/>
        <v>00635U</v>
      </c>
      <c r="AR380" s="20">
        <f t="shared" si="165"/>
        <v>0</v>
      </c>
      <c r="AS380" s="74" t="str">
        <f t="shared" si="202"/>
        <v>00635U</v>
      </c>
      <c r="AT380" s="20">
        <f t="shared" si="166"/>
        <v>0</v>
      </c>
      <c r="AU380" s="74" t="str">
        <f t="shared" si="222"/>
        <v>Cash</v>
      </c>
      <c r="AV380" s="20">
        <f t="shared" si="167"/>
        <v>0</v>
      </c>
      <c r="AW380" s="74" t="str">
        <f t="shared" si="223"/>
        <v>00631L</v>
      </c>
      <c r="AX380" s="20">
        <f t="shared" si="224"/>
        <v>1</v>
      </c>
      <c r="AY380" s="20">
        <f t="shared" si="196"/>
        <v>0</v>
      </c>
      <c r="AZ380" s="57">
        <v>45754</v>
      </c>
      <c r="BA380" s="75">
        <v>37.799999999999997</v>
      </c>
      <c r="BB380" s="90">
        <v>39.6</v>
      </c>
      <c r="BC380" s="76">
        <f t="shared" si="205"/>
        <v>47.704999999999991</v>
      </c>
      <c r="BD380" s="76">
        <f t="shared" si="206"/>
        <v>47.510833333333316</v>
      </c>
      <c r="BE380" s="77">
        <f t="shared" si="212"/>
        <v>-0.16989833350801783</v>
      </c>
      <c r="BF380" s="77">
        <f t="shared" si="203"/>
        <v>-0.20439198077631396</v>
      </c>
    </row>
    <row r="381" spans="1:58" ht="13.15" x14ac:dyDescent="0.4">
      <c r="A381" s="57">
        <v>45750</v>
      </c>
      <c r="B381" s="9">
        <v>26.375</v>
      </c>
      <c r="C381" s="9">
        <v>24.193000000000001</v>
      </c>
      <c r="D381" s="9">
        <v>23.451000000000001</v>
      </c>
      <c r="E381" s="9">
        <v>23.173999999999999</v>
      </c>
      <c r="F381" s="9">
        <v>22.704000000000001</v>
      </c>
      <c r="G381" s="9">
        <v>22.501999999999999</v>
      </c>
      <c r="H381" s="105">
        <v>22.27</v>
      </c>
      <c r="I381" s="96">
        <f t="shared" si="225"/>
        <v>25.16277777777778</v>
      </c>
      <c r="J381" s="96">
        <f t="shared" si="226"/>
        <v>23.780777777777779</v>
      </c>
      <c r="K381" s="60">
        <v>12</v>
      </c>
      <c r="L381" s="61">
        <f t="shared" si="197"/>
        <v>3.7037037037037035E-2</v>
      </c>
      <c r="M381" s="11">
        <v>34.1</v>
      </c>
      <c r="N381" s="88">
        <v>30.02</v>
      </c>
      <c r="O381" s="11">
        <v>27.38</v>
      </c>
      <c r="P381" s="11">
        <v>26.19</v>
      </c>
      <c r="Q381" s="11">
        <v>24.12</v>
      </c>
      <c r="R381" s="63">
        <f t="shared" si="214"/>
        <v>-10.550000000000004</v>
      </c>
      <c r="S381" s="64">
        <f t="shared" si="213"/>
        <v>0.39562993956299386</v>
      </c>
      <c r="T381" s="65">
        <f t="shared" si="207"/>
        <v>1.1359093937375084</v>
      </c>
      <c r="U381" s="65">
        <f t="shared" si="207"/>
        <v>1.0964207450693937</v>
      </c>
      <c r="V381" s="65">
        <f t="shared" si="215"/>
        <v>1.1462390225276822</v>
      </c>
      <c r="W381" s="65">
        <f t="shared" si="216"/>
        <v>1.2446102819237146</v>
      </c>
      <c r="X381" s="61">
        <f t="shared" si="227"/>
        <v>-8.2729857819905162E-2</v>
      </c>
      <c r="Y381" s="66">
        <f t="shared" si="217"/>
        <v>-3.9009234486924997E-2</v>
      </c>
      <c r="Z381" s="61">
        <f t="shared" si="218"/>
        <v>-5.4922394188947572E-2</v>
      </c>
      <c r="AA381" s="67">
        <f t="shared" si="219"/>
        <v>25.162777777777777</v>
      </c>
      <c r="AB381" s="68">
        <f t="shared" si="220"/>
        <v>-0.12141905396402397</v>
      </c>
      <c r="AC381" s="69">
        <f t="shared" si="221"/>
        <v>-0.16179954104670963</v>
      </c>
      <c r="AD381" s="70">
        <f>_xlfn.PERCENTILE.EXC(AC381:$AC$5675,0.5)</f>
        <v>8.533554266777113E-2</v>
      </c>
      <c r="AE381" s="70">
        <f>_xlfn.PERCENTILE.EXC($AC381:AC$5675,0.35)</f>
        <v>4.9672342016138765E-2</v>
      </c>
      <c r="AF381" s="71">
        <f t="shared" si="209"/>
        <v>2.6554547669833877E-2</v>
      </c>
      <c r="AG381" s="70">
        <f t="shared" si="210"/>
        <v>-0.11768025198709756</v>
      </c>
      <c r="AH381" s="70">
        <f t="shared" si="211"/>
        <v>-0.15875295990633453</v>
      </c>
      <c r="AI381" s="61" t="str">
        <f t="shared" si="199"/>
        <v>Safety</v>
      </c>
      <c r="AJ381" s="68" t="str">
        <f t="shared" si="200"/>
        <v>Safety</v>
      </c>
      <c r="AK381" s="72" t="str">
        <f t="shared" si="201"/>
        <v>00631L</v>
      </c>
      <c r="AL381" s="73">
        <f t="shared" si="161"/>
        <v>1</v>
      </c>
      <c r="AM381" s="72" t="str">
        <f t="shared" si="204"/>
        <v>00635U</v>
      </c>
      <c r="AN381" s="73">
        <f t="shared" si="162"/>
        <v>0</v>
      </c>
      <c r="AO381" s="74" t="str">
        <f t="shared" si="198"/>
        <v>00631L</v>
      </c>
      <c r="AP381" s="20">
        <f t="shared" si="164"/>
        <v>1</v>
      </c>
      <c r="AQ381" s="74" t="str">
        <f t="shared" si="208"/>
        <v>00635U</v>
      </c>
      <c r="AR381" s="20">
        <f t="shared" si="165"/>
        <v>0</v>
      </c>
      <c r="AS381" s="74" t="str">
        <f t="shared" si="202"/>
        <v>00635U</v>
      </c>
      <c r="AT381" s="20">
        <f t="shared" si="166"/>
        <v>0</v>
      </c>
      <c r="AU381" s="74" t="str">
        <f t="shared" si="222"/>
        <v>Cash</v>
      </c>
      <c r="AV381" s="20">
        <f t="shared" si="167"/>
        <v>0</v>
      </c>
      <c r="AW381" s="74" t="str">
        <f t="shared" si="223"/>
        <v>00631L</v>
      </c>
      <c r="AX381" s="20">
        <f t="shared" si="224"/>
        <v>1</v>
      </c>
      <c r="AY381" s="20">
        <f t="shared" si="196"/>
        <v>0</v>
      </c>
      <c r="AZ381" s="57">
        <v>45751</v>
      </c>
      <c r="BA381" s="75">
        <v>39.6</v>
      </c>
      <c r="BB381" s="90">
        <v>44</v>
      </c>
      <c r="BC381" s="76">
        <f t="shared" si="205"/>
        <v>47.87374999999998</v>
      </c>
      <c r="BD381" s="76">
        <f t="shared" si="206"/>
        <v>47.704999999999991</v>
      </c>
      <c r="BE381" s="77">
        <f t="shared" si="212"/>
        <v>-8.0915950808114701E-2</v>
      </c>
      <c r="BF381" s="77">
        <f t="shared" si="203"/>
        <v>-0.16989833350801783</v>
      </c>
    </row>
    <row r="382" spans="1:58" ht="13.15" x14ac:dyDescent="0.4">
      <c r="A382" s="57">
        <v>45749</v>
      </c>
      <c r="B382" s="9">
        <v>20.155999999999999</v>
      </c>
      <c r="C382" s="9">
        <v>20.023</v>
      </c>
      <c r="D382" s="9">
        <v>19.978000000000002</v>
      </c>
      <c r="E382" s="9">
        <v>20.212</v>
      </c>
      <c r="F382" s="9">
        <v>20.251999999999999</v>
      </c>
      <c r="G382" s="9">
        <v>20.401</v>
      </c>
      <c r="H382" s="105">
        <v>20.524999999999999</v>
      </c>
      <c r="I382" s="96">
        <f t="shared" si="225"/>
        <v>20.087037037037035</v>
      </c>
      <c r="J382" s="96">
        <f t="shared" si="226"/>
        <v>19.999666666666666</v>
      </c>
      <c r="K382" s="60">
        <v>13</v>
      </c>
      <c r="L382" s="61">
        <f t="shared" si="197"/>
        <v>3.7037037037037035E-2</v>
      </c>
      <c r="M382" s="11">
        <v>24.29</v>
      </c>
      <c r="N382" s="88">
        <v>21.51</v>
      </c>
      <c r="O382" s="11">
        <v>21.45</v>
      </c>
      <c r="P382" s="11">
        <v>21.89</v>
      </c>
      <c r="Q382" s="11">
        <v>21.4</v>
      </c>
      <c r="R382" s="63">
        <f t="shared" si="214"/>
        <v>-2.4599999999999937</v>
      </c>
      <c r="S382" s="64">
        <f t="shared" si="213"/>
        <v>-1.1943040881947543E-2</v>
      </c>
      <c r="T382" s="65">
        <f t="shared" si="207"/>
        <v>1.1292422129242212</v>
      </c>
      <c r="U382" s="65">
        <f t="shared" si="207"/>
        <v>1.002797202797203</v>
      </c>
      <c r="V382" s="65">
        <f t="shared" si="215"/>
        <v>0.98264047510278674</v>
      </c>
      <c r="W382" s="65">
        <f t="shared" si="216"/>
        <v>1.005140186915888</v>
      </c>
      <c r="X382" s="61">
        <f t="shared" si="227"/>
        <v>-6.598531454653658E-3</v>
      </c>
      <c r="Y382" s="66">
        <f t="shared" si="217"/>
        <v>1.5485849990104831E-2</v>
      </c>
      <c r="Z382" s="61">
        <f t="shared" si="218"/>
        <v>-4.3495897483174385E-3</v>
      </c>
      <c r="AA382" s="67">
        <f t="shared" si="219"/>
        <v>20.087037037037035</v>
      </c>
      <c r="AB382" s="68">
        <f t="shared" si="220"/>
        <v>-6.2947466294746748E-2</v>
      </c>
      <c r="AC382" s="69">
        <f t="shared" si="221"/>
        <v>-6.6153554763503777E-2</v>
      </c>
      <c r="AD382" s="70">
        <f>_xlfn.PERCENTILE.EXC(AC382:$AC$5675,0.5)</f>
        <v>8.5351266117790217E-2</v>
      </c>
      <c r="AE382" s="70">
        <f>_xlfn.PERCENTILE.EXC($AC382:AC$5675,0.35)</f>
        <v>4.970340950870937E-2</v>
      </c>
      <c r="AF382" s="71">
        <f t="shared" si="209"/>
        <v>2.6825307547653918E-2</v>
      </c>
      <c r="AG382" s="70">
        <f t="shared" si="210"/>
        <v>-0.10923012842158292</v>
      </c>
      <c r="AH382" s="70">
        <f t="shared" si="211"/>
        <v>-0.136505823402986</v>
      </c>
      <c r="AI382" s="61" t="str">
        <f t="shared" si="199"/>
        <v>Safety</v>
      </c>
      <c r="AJ382" s="68" t="str">
        <f t="shared" si="200"/>
        <v>Safety</v>
      </c>
      <c r="AK382" s="72" t="str">
        <f t="shared" si="201"/>
        <v>00635U</v>
      </c>
      <c r="AL382" s="73">
        <f t="shared" si="161"/>
        <v>0</v>
      </c>
      <c r="AM382" s="72" t="str">
        <f t="shared" si="204"/>
        <v>00635U</v>
      </c>
      <c r="AN382" s="73">
        <f t="shared" si="162"/>
        <v>0</v>
      </c>
      <c r="AO382" s="74" t="str">
        <f t="shared" si="198"/>
        <v>00635U</v>
      </c>
      <c r="AP382" s="20">
        <f t="shared" si="164"/>
        <v>0</v>
      </c>
      <c r="AQ382" s="74" t="str">
        <f t="shared" si="208"/>
        <v>00635U</v>
      </c>
      <c r="AR382" s="20">
        <f t="shared" si="165"/>
        <v>0</v>
      </c>
      <c r="AS382" s="74" t="str">
        <f t="shared" si="202"/>
        <v>00635U</v>
      </c>
      <c r="AT382" s="20">
        <f t="shared" si="166"/>
        <v>0</v>
      </c>
      <c r="AU382" s="74" t="str">
        <f t="shared" si="222"/>
        <v>00635U</v>
      </c>
      <c r="AV382" s="20">
        <f t="shared" si="167"/>
        <v>0</v>
      </c>
      <c r="AW382" s="74" t="str">
        <f t="shared" si="223"/>
        <v>00635U</v>
      </c>
      <c r="AX382" s="20">
        <f t="shared" si="224"/>
        <v>0</v>
      </c>
      <c r="AY382" s="20">
        <f t="shared" si="196"/>
        <v>1</v>
      </c>
      <c r="AZ382" s="57">
        <v>45750</v>
      </c>
      <c r="BA382" s="75">
        <v>44.21</v>
      </c>
      <c r="BB382" s="90">
        <v>44.075000000000003</v>
      </c>
      <c r="BC382" s="76">
        <f t="shared" si="205"/>
        <v>47.966458333333314</v>
      </c>
      <c r="BD382" s="76">
        <f t="shared" si="206"/>
        <v>47.877249999999982</v>
      </c>
      <c r="BE382" s="77">
        <f t="shared" si="212"/>
        <v>-8.112874013525033E-2</v>
      </c>
      <c r="BF382" s="77">
        <f t="shared" si="203"/>
        <v>-7.6596922337853215E-2</v>
      </c>
    </row>
    <row r="383" spans="1:58" ht="13.15" x14ac:dyDescent="0.4">
      <c r="A383" s="57">
        <v>45748</v>
      </c>
      <c r="B383" s="9">
        <v>20.879000000000001</v>
      </c>
      <c r="C383" s="9">
        <v>20.513999999999999</v>
      </c>
      <c r="D383" s="9">
        <v>20.399999999999999</v>
      </c>
      <c r="E383" s="9">
        <v>20.603000000000002</v>
      </c>
      <c r="F383" s="9">
        <v>20.600999999999999</v>
      </c>
      <c r="G383" s="9">
        <v>20.696999999999999</v>
      </c>
      <c r="H383" s="105">
        <v>20.75</v>
      </c>
      <c r="I383" s="96">
        <f t="shared" si="225"/>
        <v>20.703259259259259</v>
      </c>
      <c r="J383" s="96">
        <f t="shared" si="226"/>
        <v>20.45911111111111</v>
      </c>
      <c r="K383" s="60">
        <v>14</v>
      </c>
      <c r="L383" s="61">
        <f t="shared" si="197"/>
        <v>3.7037037037037035E-2</v>
      </c>
      <c r="M383" s="11">
        <v>24.46</v>
      </c>
      <c r="N383" s="88">
        <v>21.77</v>
      </c>
      <c r="O383" s="11">
        <v>21.82</v>
      </c>
      <c r="P383" s="11">
        <v>22.32</v>
      </c>
      <c r="Q383" s="11">
        <v>22.5</v>
      </c>
      <c r="R383" s="63">
        <f t="shared" si="214"/>
        <v>-2.0900000000000034</v>
      </c>
      <c r="S383" s="64">
        <f t="shared" si="213"/>
        <v>-2.2890484739676909E-2</v>
      </c>
      <c r="T383" s="65">
        <f t="shared" si="207"/>
        <v>1.1235645383555353</v>
      </c>
      <c r="U383" s="65">
        <f t="shared" si="207"/>
        <v>0.99770852428964252</v>
      </c>
      <c r="V383" s="65">
        <f t="shared" si="215"/>
        <v>0.97535842293906805</v>
      </c>
      <c r="W383" s="65">
        <f t="shared" si="216"/>
        <v>0.9675555555555555</v>
      </c>
      <c r="X383" s="61">
        <f t="shared" si="227"/>
        <v>-1.7481680157095742E-2</v>
      </c>
      <c r="Y383" s="66">
        <f t="shared" si="217"/>
        <v>7.1348832694267074E-3</v>
      </c>
      <c r="Z383" s="61">
        <f t="shared" si="218"/>
        <v>-1.1792739736810129E-2</v>
      </c>
      <c r="AA383" s="67">
        <f t="shared" si="219"/>
        <v>20.703259259259259</v>
      </c>
      <c r="AB383" s="68">
        <f t="shared" si="220"/>
        <v>-4.0927882406982002E-2</v>
      </c>
      <c r="AC383" s="69">
        <f t="shared" si="221"/>
        <v>-4.9000493373483736E-2</v>
      </c>
      <c r="AD383" s="70">
        <f>_xlfn.PERCENTILE.EXC(AC383:$AC$5675,0.5)</f>
        <v>8.5366989567809304E-2</v>
      </c>
      <c r="AE383" s="70">
        <f>_xlfn.PERCENTILE.EXC($AC383:AC$5675,0.35)</f>
        <v>4.976300162768308E-2</v>
      </c>
      <c r="AF383" s="71">
        <f t="shared" si="209"/>
        <v>2.7203517743644046E-2</v>
      </c>
      <c r="AG383" s="70">
        <f t="shared" si="210"/>
        <v>-0.10923012842158292</v>
      </c>
      <c r="AH383" s="70">
        <f t="shared" si="211"/>
        <v>-0.136505823402986</v>
      </c>
      <c r="AI383" s="61" t="str">
        <f t="shared" si="199"/>
        <v>Safety</v>
      </c>
      <c r="AJ383" s="68" t="str">
        <f t="shared" si="200"/>
        <v>Safety</v>
      </c>
      <c r="AK383" s="72" t="str">
        <f t="shared" si="201"/>
        <v>00635U</v>
      </c>
      <c r="AL383" s="73">
        <f t="shared" si="161"/>
        <v>0</v>
      </c>
      <c r="AM383" s="72" t="str">
        <f t="shared" si="204"/>
        <v>00635U</v>
      </c>
      <c r="AN383" s="73">
        <f t="shared" si="162"/>
        <v>0</v>
      </c>
      <c r="AO383" s="74" t="str">
        <f t="shared" si="198"/>
        <v>00635U</v>
      </c>
      <c r="AP383" s="20">
        <f t="shared" si="164"/>
        <v>0</v>
      </c>
      <c r="AQ383" s="74" t="str">
        <f t="shared" si="208"/>
        <v>00635U</v>
      </c>
      <c r="AR383" s="20">
        <f t="shared" si="165"/>
        <v>0</v>
      </c>
      <c r="AS383" s="74" t="str">
        <f t="shared" si="202"/>
        <v>00635U</v>
      </c>
      <c r="AT383" s="20">
        <f t="shared" si="166"/>
        <v>0</v>
      </c>
      <c r="AU383" s="74" t="str">
        <f t="shared" si="222"/>
        <v>00635U</v>
      </c>
      <c r="AV383" s="20">
        <f t="shared" si="167"/>
        <v>0</v>
      </c>
      <c r="AW383" s="74" t="str">
        <f t="shared" si="223"/>
        <v>00635U</v>
      </c>
      <c r="AX383" s="20">
        <f t="shared" si="224"/>
        <v>0</v>
      </c>
      <c r="AY383" s="20">
        <f t="shared" si="196"/>
        <v>1</v>
      </c>
      <c r="AZ383" s="57">
        <v>45749</v>
      </c>
      <c r="BA383" s="75">
        <v>43.4</v>
      </c>
      <c r="BB383" s="90">
        <v>43.1875</v>
      </c>
      <c r="BC383" s="76">
        <f t="shared" si="205"/>
        <v>48.058541666666649</v>
      </c>
      <c r="BD383" s="76">
        <f t="shared" si="206"/>
        <v>47.955208333333317</v>
      </c>
      <c r="BE383" s="77">
        <f t="shared" si="212"/>
        <v>-0.10135641860404596</v>
      </c>
      <c r="BF383" s="77">
        <f t="shared" si="203"/>
        <v>-9.4988813345786807E-2</v>
      </c>
    </row>
    <row r="384" spans="1:58" ht="13.15" x14ac:dyDescent="0.4">
      <c r="A384" s="57">
        <v>45747</v>
      </c>
      <c r="B384" s="9">
        <v>20.844000000000001</v>
      </c>
      <c r="C384" s="9">
        <v>20.486999999999998</v>
      </c>
      <c r="D384" s="9">
        <v>20.39</v>
      </c>
      <c r="E384" s="9">
        <v>20.602</v>
      </c>
      <c r="F384" s="9">
        <v>20.548999999999999</v>
      </c>
      <c r="G384" s="9">
        <v>20.643000000000001</v>
      </c>
      <c r="H384" s="105">
        <v>20.632999999999999</v>
      </c>
      <c r="I384" s="96">
        <f t="shared" si="225"/>
        <v>20.685333333333332</v>
      </c>
      <c r="J384" s="96">
        <f t="shared" si="226"/>
        <v>20.443888888888889</v>
      </c>
      <c r="K384" s="60">
        <v>15</v>
      </c>
      <c r="L384" s="61">
        <f t="shared" si="197"/>
        <v>3.7037037037037035E-2</v>
      </c>
      <c r="M384" s="11">
        <v>25.14</v>
      </c>
      <c r="N384" s="88">
        <v>22.28</v>
      </c>
      <c r="O384" s="11">
        <v>21.97</v>
      </c>
      <c r="P384" s="11">
        <v>22.45</v>
      </c>
      <c r="Q384" s="11">
        <v>22.49</v>
      </c>
      <c r="R384" s="63">
        <f t="shared" si="214"/>
        <v>-3</v>
      </c>
      <c r="S384" s="64">
        <f t="shared" si="213"/>
        <v>2.9099307159353469E-2</v>
      </c>
      <c r="T384" s="65">
        <f t="shared" si="207"/>
        <v>1.1283662477558347</v>
      </c>
      <c r="U384" s="65">
        <f t="shared" si="207"/>
        <v>1.0141101502048249</v>
      </c>
      <c r="V384" s="65">
        <f t="shared" si="215"/>
        <v>0.99242761692650339</v>
      </c>
      <c r="W384" s="65">
        <f t="shared" si="216"/>
        <v>0.99066251667407745</v>
      </c>
      <c r="X384" s="61">
        <f t="shared" si="227"/>
        <v>-1.7127230857800942E-2</v>
      </c>
      <c r="Y384" s="66">
        <f t="shared" si="217"/>
        <v>1.5047082807493838E-3</v>
      </c>
      <c r="Z384" s="61">
        <f t="shared" si="218"/>
        <v>-1.1672253018778691E-2</v>
      </c>
      <c r="AA384" s="67">
        <f t="shared" si="219"/>
        <v>20.685333333333332</v>
      </c>
      <c r="AB384" s="68">
        <f t="shared" si="220"/>
        <v>-6.4452423698384192E-2</v>
      </c>
      <c r="AC384" s="69">
        <f t="shared" si="221"/>
        <v>-7.1573907839617076E-2</v>
      </c>
      <c r="AD384" s="70">
        <f>_xlfn.PERCENTILE.EXC(AC384:$AC$5675,0.5)</f>
        <v>8.5377206982923282E-2</v>
      </c>
      <c r="AE384" s="70">
        <f>_xlfn.PERCENTILE.EXC($AC384:AC$5675,0.35)</f>
        <v>4.9780565617973158E-2</v>
      </c>
      <c r="AF384" s="71">
        <f t="shared" si="209"/>
        <v>2.7533852209697545E-2</v>
      </c>
      <c r="AG384" s="70">
        <f t="shared" si="210"/>
        <v>-0.10923012842158292</v>
      </c>
      <c r="AH384" s="70">
        <f t="shared" si="211"/>
        <v>-0.136505823402986</v>
      </c>
      <c r="AI384" s="61" t="str">
        <f t="shared" si="199"/>
        <v>Safety</v>
      </c>
      <c r="AJ384" s="68" t="str">
        <f t="shared" si="200"/>
        <v>Safety</v>
      </c>
      <c r="AK384" s="72" t="str">
        <f t="shared" si="201"/>
        <v>00635U</v>
      </c>
      <c r="AL384" s="73">
        <f t="shared" si="161"/>
        <v>0</v>
      </c>
      <c r="AM384" s="72" t="str">
        <f t="shared" si="204"/>
        <v>00635U</v>
      </c>
      <c r="AN384" s="73">
        <f t="shared" si="162"/>
        <v>0</v>
      </c>
      <c r="AO384" s="74" t="str">
        <f t="shared" si="198"/>
        <v>00635U</v>
      </c>
      <c r="AP384" s="20">
        <f t="shared" si="164"/>
        <v>0</v>
      </c>
      <c r="AQ384" s="74" t="str">
        <f t="shared" si="208"/>
        <v>00635U</v>
      </c>
      <c r="AR384" s="20">
        <f t="shared" si="165"/>
        <v>0</v>
      </c>
      <c r="AS384" s="74" t="str">
        <f t="shared" si="202"/>
        <v>00635U</v>
      </c>
      <c r="AT384" s="20">
        <f t="shared" si="166"/>
        <v>0</v>
      </c>
      <c r="AU384" s="74" t="str">
        <f t="shared" si="222"/>
        <v>00635U</v>
      </c>
      <c r="AV384" s="20">
        <f t="shared" si="167"/>
        <v>0</v>
      </c>
      <c r="AW384" s="74" t="str">
        <f t="shared" si="223"/>
        <v>00635U</v>
      </c>
      <c r="AX384" s="20">
        <f t="shared" si="224"/>
        <v>0</v>
      </c>
      <c r="AY384" s="20">
        <f t="shared" si="196"/>
        <v>1</v>
      </c>
      <c r="AZ384" s="57">
        <v>45748</v>
      </c>
      <c r="BA384" s="75">
        <v>43.4</v>
      </c>
      <c r="BB384" s="90">
        <v>44.8</v>
      </c>
      <c r="BC384" s="76">
        <f t="shared" si="205"/>
        <v>48.162916666666646</v>
      </c>
      <c r="BD384" s="76">
        <f t="shared" si="206"/>
        <v>48.06208333333332</v>
      </c>
      <c r="BE384" s="77">
        <f t="shared" si="212"/>
        <v>-6.9823775207412009E-2</v>
      </c>
      <c r="BF384" s="77">
        <f t="shared" si="203"/>
        <v>-9.7001274393362522E-2</v>
      </c>
    </row>
    <row r="385" spans="1:58" ht="13.15" x14ac:dyDescent="0.4">
      <c r="A385" s="57">
        <v>45744</v>
      </c>
      <c r="B385" s="9">
        <v>20.981999999999999</v>
      </c>
      <c r="C385" s="9">
        <v>20.548999999999999</v>
      </c>
      <c r="D385" s="9">
        <v>20.448</v>
      </c>
      <c r="E385" s="9">
        <v>20.565000000000001</v>
      </c>
      <c r="F385" s="9">
        <v>20.544</v>
      </c>
      <c r="G385" s="9">
        <v>20.623999999999999</v>
      </c>
      <c r="H385" s="105">
        <v>20.625</v>
      </c>
      <c r="I385" s="96">
        <f t="shared" si="225"/>
        <v>20.837666666666667</v>
      </c>
      <c r="J385" s="96">
        <f t="shared" si="226"/>
        <v>20.515333333333334</v>
      </c>
      <c r="K385" s="60">
        <v>18</v>
      </c>
      <c r="L385" s="61">
        <f t="shared" si="197"/>
        <v>3.7037037037037035E-2</v>
      </c>
      <c r="M385" s="11">
        <v>22.69</v>
      </c>
      <c r="N385" s="88">
        <v>21.65</v>
      </c>
      <c r="O385" s="11">
        <v>22.01</v>
      </c>
      <c r="P385" s="11">
        <v>22.58</v>
      </c>
      <c r="Q385" s="11">
        <v>21.87</v>
      </c>
      <c r="R385" s="63">
        <f t="shared" si="214"/>
        <v>0.25</v>
      </c>
      <c r="S385" s="64">
        <f t="shared" si="213"/>
        <v>0.1583734617442481</v>
      </c>
      <c r="T385" s="65">
        <f t="shared" si="207"/>
        <v>1.0480369515011549</v>
      </c>
      <c r="U385" s="65">
        <f t="shared" si="207"/>
        <v>0.98364379827351189</v>
      </c>
      <c r="V385" s="65">
        <f t="shared" si="215"/>
        <v>0.95881310894596994</v>
      </c>
      <c r="W385" s="65">
        <f t="shared" si="216"/>
        <v>0.98994055784179225</v>
      </c>
      <c r="X385" s="61">
        <f t="shared" si="227"/>
        <v>-2.0636736250119143E-2</v>
      </c>
      <c r="Y385" s="66">
        <f t="shared" si="217"/>
        <v>2.9175784099197042E-3</v>
      </c>
      <c r="Z385" s="61">
        <f t="shared" si="218"/>
        <v>-1.5468782493241386E-2</v>
      </c>
      <c r="AA385" s="67">
        <f t="shared" si="219"/>
        <v>20.837666666666667</v>
      </c>
      <c r="AB385" s="68">
        <f t="shared" si="220"/>
        <v>-3.0854503464203202E-2</v>
      </c>
      <c r="AC385" s="69">
        <f t="shared" si="221"/>
        <v>-3.7521170130869808E-2</v>
      </c>
      <c r="AD385" s="70">
        <f>_xlfn.PERCENTILE.EXC(AC385:$AC$5675,0.5)</f>
        <v>8.5387424398037259E-2</v>
      </c>
      <c r="AE385" s="70">
        <f>_xlfn.PERCENTILE.EXC($AC385:AC$5675,0.35)</f>
        <v>4.9787491061912131E-2</v>
      </c>
      <c r="AF385" s="71">
        <f t="shared" si="209"/>
        <v>2.7726437330785114E-2</v>
      </c>
      <c r="AG385" s="70">
        <f t="shared" si="210"/>
        <v>-0.10923012842158292</v>
      </c>
      <c r="AH385" s="70">
        <f t="shared" si="211"/>
        <v>-0.136505823402986</v>
      </c>
      <c r="AI385" s="61" t="str">
        <f t="shared" si="199"/>
        <v>Safety</v>
      </c>
      <c r="AJ385" s="68" t="str">
        <f t="shared" si="200"/>
        <v>Safety</v>
      </c>
      <c r="AK385" s="72" t="str">
        <f t="shared" si="201"/>
        <v>00635U</v>
      </c>
      <c r="AL385" s="73">
        <f t="shared" si="161"/>
        <v>0</v>
      </c>
      <c r="AM385" s="72" t="str">
        <f t="shared" si="204"/>
        <v>00635U</v>
      </c>
      <c r="AN385" s="73">
        <f t="shared" si="162"/>
        <v>0</v>
      </c>
      <c r="AO385" s="74" t="str">
        <f t="shared" si="198"/>
        <v>00635U</v>
      </c>
      <c r="AP385" s="20">
        <f t="shared" si="164"/>
        <v>0</v>
      </c>
      <c r="AQ385" s="74" t="str">
        <f t="shared" si="208"/>
        <v>00635U</v>
      </c>
      <c r="AR385" s="20">
        <f t="shared" si="165"/>
        <v>0</v>
      </c>
      <c r="AS385" s="74" t="str">
        <f t="shared" si="202"/>
        <v>00635U</v>
      </c>
      <c r="AT385" s="20">
        <f t="shared" si="166"/>
        <v>0</v>
      </c>
      <c r="AU385" s="74" t="str">
        <f t="shared" si="222"/>
        <v>00635U</v>
      </c>
      <c r="AV385" s="20">
        <f t="shared" si="167"/>
        <v>0</v>
      </c>
      <c r="AW385" s="74" t="str">
        <f t="shared" si="223"/>
        <v>00635U</v>
      </c>
      <c r="AX385" s="20">
        <f t="shared" si="224"/>
        <v>0</v>
      </c>
      <c r="AY385" s="20">
        <f t="shared" si="196"/>
        <v>1</v>
      </c>
      <c r="AZ385" s="57">
        <v>45747</v>
      </c>
      <c r="BA385" s="75">
        <v>44.79</v>
      </c>
      <c r="BB385" s="90">
        <v>45.25</v>
      </c>
      <c r="BC385" s="76">
        <f t="shared" si="205"/>
        <v>48.238124999999982</v>
      </c>
      <c r="BD385" s="76">
        <f t="shared" si="206"/>
        <v>48.162749999999981</v>
      </c>
      <c r="BE385" s="77">
        <f t="shared" si="212"/>
        <v>-6.1945297417757915E-2</v>
      </c>
      <c r="BF385" s="77">
        <f t="shared" si="203"/>
        <v>-7.0028185682918506E-2</v>
      </c>
    </row>
    <row r="386" spans="1:58" ht="13.15" x14ac:dyDescent="0.4">
      <c r="A386" s="57">
        <v>45743</v>
      </c>
      <c r="B386" s="9">
        <v>18.975999999999999</v>
      </c>
      <c r="C386" s="9">
        <v>19.158999999999999</v>
      </c>
      <c r="D386" s="9">
        <v>19.298999999999999</v>
      </c>
      <c r="E386" s="9">
        <v>19.600000000000001</v>
      </c>
      <c r="F386" s="9">
        <v>19.673999999999999</v>
      </c>
      <c r="G386" s="9">
        <v>19.850000000000001</v>
      </c>
      <c r="H386" s="105">
        <v>19.925000000000001</v>
      </c>
      <c r="I386" s="96">
        <f t="shared" si="225"/>
        <v>19.030222222222221</v>
      </c>
      <c r="J386" s="96">
        <f t="shared" si="226"/>
        <v>19.200481481481482</v>
      </c>
      <c r="K386" s="60">
        <v>19</v>
      </c>
      <c r="L386" s="61">
        <f t="shared" si="197"/>
        <v>3.7037037037037035E-2</v>
      </c>
      <c r="M386" s="11">
        <v>20.03</v>
      </c>
      <c r="N386" s="88">
        <v>18.690000000000001</v>
      </c>
      <c r="O386" s="11">
        <v>19.89</v>
      </c>
      <c r="P386" s="11">
        <v>21</v>
      </c>
      <c r="Q386" s="11">
        <v>21.49</v>
      </c>
      <c r="R386" s="63">
        <f t="shared" si="214"/>
        <v>2.1700000000000017</v>
      </c>
      <c r="S386" s="64">
        <f t="shared" si="213"/>
        <v>1.9639934533551718E-2</v>
      </c>
      <c r="T386" s="65">
        <f t="shared" si="207"/>
        <v>1.0716960941680043</v>
      </c>
      <c r="U386" s="65">
        <f t="shared" si="207"/>
        <v>0.9396681749622926</v>
      </c>
      <c r="V386" s="65">
        <f t="shared" si="215"/>
        <v>0.89</v>
      </c>
      <c r="W386" s="65">
        <f t="shared" si="216"/>
        <v>0.86970684039087964</v>
      </c>
      <c r="X386" s="61">
        <f t="shared" si="227"/>
        <v>9.6437605396289972E-3</v>
      </c>
      <c r="Y386" s="66">
        <f t="shared" si="217"/>
        <v>1.6581632653061187E-2</v>
      </c>
      <c r="Z386" s="61">
        <f t="shared" si="218"/>
        <v>8.9467825057998277E-3</v>
      </c>
      <c r="AA386" s="67">
        <f t="shared" si="219"/>
        <v>19.030222222222221</v>
      </c>
      <c r="AB386" s="68">
        <f t="shared" si="220"/>
        <v>1.5302300695559004E-2</v>
      </c>
      <c r="AC386" s="69">
        <f t="shared" si="221"/>
        <v>1.820343618096415E-2</v>
      </c>
      <c r="AD386" s="70">
        <f>_xlfn.PERCENTILE.EXC(AC386:$AC$5675,0.5)</f>
        <v>8.5400252646522998E-2</v>
      </c>
      <c r="AE386" s="70">
        <f>_xlfn.PERCENTILE.EXC($AC386:AC$5675,0.35)</f>
        <v>4.9787673101931711E-2</v>
      </c>
      <c r="AF386" s="71">
        <f t="shared" si="209"/>
        <v>2.7787526169352483E-2</v>
      </c>
      <c r="AG386" s="70">
        <f t="shared" si="210"/>
        <v>-0.10923012842158292</v>
      </c>
      <c r="AH386" s="70">
        <f t="shared" si="211"/>
        <v>-0.136505823402986</v>
      </c>
      <c r="AI386" s="61" t="str">
        <f t="shared" si="199"/>
        <v>Safety</v>
      </c>
      <c r="AJ386" s="68" t="str">
        <f t="shared" si="200"/>
        <v>Safety</v>
      </c>
      <c r="AK386" s="72" t="str">
        <f t="shared" si="201"/>
        <v>00635U</v>
      </c>
      <c r="AL386" s="73">
        <f t="shared" si="161"/>
        <v>0</v>
      </c>
      <c r="AM386" s="72" t="str">
        <f t="shared" si="204"/>
        <v>00635U</v>
      </c>
      <c r="AN386" s="73">
        <f t="shared" si="162"/>
        <v>0</v>
      </c>
      <c r="AO386" s="74" t="str">
        <f t="shared" si="198"/>
        <v>00635U</v>
      </c>
      <c r="AP386" s="20">
        <f t="shared" si="164"/>
        <v>0</v>
      </c>
      <c r="AQ386" s="74" t="str">
        <f t="shared" si="208"/>
        <v>00635U</v>
      </c>
      <c r="AR386" s="20">
        <f t="shared" si="165"/>
        <v>0</v>
      </c>
      <c r="AS386" s="74" t="str">
        <f t="shared" si="202"/>
        <v>00635U</v>
      </c>
      <c r="AT386" s="20">
        <f t="shared" si="166"/>
        <v>0</v>
      </c>
      <c r="AU386" s="74" t="str">
        <f t="shared" si="222"/>
        <v>00635U</v>
      </c>
      <c r="AV386" s="20">
        <f t="shared" si="167"/>
        <v>0</v>
      </c>
      <c r="AW386" s="74" t="str">
        <f t="shared" si="223"/>
        <v>00635U</v>
      </c>
      <c r="AX386" s="20">
        <f t="shared" si="224"/>
        <v>0</v>
      </c>
      <c r="AY386" s="20">
        <f t="shared" si="196"/>
        <v>1</v>
      </c>
      <c r="AZ386" s="57">
        <v>45744</v>
      </c>
      <c r="BA386" s="75">
        <v>45.38</v>
      </c>
      <c r="BB386" s="90">
        <v>46.125</v>
      </c>
      <c r="BC386" s="76">
        <f t="shared" si="205"/>
        <v>48.286458333333321</v>
      </c>
      <c r="BD386" s="76">
        <f t="shared" si="206"/>
        <v>48.24029166666665</v>
      </c>
      <c r="BE386" s="77">
        <f t="shared" si="212"/>
        <v>-4.4763240211411696E-2</v>
      </c>
      <c r="BF386" s="77">
        <f t="shared" si="203"/>
        <v>-5.9292586504883588E-2</v>
      </c>
    </row>
    <row r="387" spans="1:58" ht="13.15" x14ac:dyDescent="0.4">
      <c r="A387" s="57">
        <v>45742</v>
      </c>
      <c r="B387" s="9">
        <v>18.844999999999999</v>
      </c>
      <c r="C387" s="9">
        <v>19.149999999999999</v>
      </c>
      <c r="D387" s="9">
        <v>19.300999999999998</v>
      </c>
      <c r="E387" s="9">
        <v>19.603999999999999</v>
      </c>
      <c r="F387" s="9">
        <v>19.712</v>
      </c>
      <c r="G387" s="9">
        <v>19.878</v>
      </c>
      <c r="H387" s="105">
        <v>19.945</v>
      </c>
      <c r="I387" s="96">
        <f t="shared" si="225"/>
        <v>18.924074074074074</v>
      </c>
      <c r="J387" s="96">
        <f t="shared" si="226"/>
        <v>19.189148148148146</v>
      </c>
      <c r="K387" s="60">
        <v>20</v>
      </c>
      <c r="L387" s="61">
        <f t="shared" si="197"/>
        <v>3.7037037037037035E-2</v>
      </c>
      <c r="M387" s="11">
        <v>19.96</v>
      </c>
      <c r="N387" s="88">
        <v>18.329999999999998</v>
      </c>
      <c r="O387" s="11">
        <v>19.84</v>
      </c>
      <c r="P387" s="11">
        <v>20.86</v>
      </c>
      <c r="Q387" s="11">
        <v>21.15</v>
      </c>
      <c r="R387" s="63">
        <f t="shared" si="214"/>
        <v>2.4100000000000037</v>
      </c>
      <c r="S387" s="64">
        <f t="shared" si="213"/>
        <v>6.8804664723032052E-2</v>
      </c>
      <c r="T387" s="65">
        <f t="shared" si="207"/>
        <v>1.0889252591380252</v>
      </c>
      <c r="U387" s="65">
        <f t="shared" si="207"/>
        <v>0.92389112903225801</v>
      </c>
      <c r="V387" s="65">
        <f t="shared" si="215"/>
        <v>0.87871524448705651</v>
      </c>
      <c r="W387" s="65">
        <f t="shared" si="216"/>
        <v>0.8666666666666667</v>
      </c>
      <c r="X387" s="61">
        <f t="shared" si="227"/>
        <v>1.6184664367206142E-2</v>
      </c>
      <c r="Y387" s="66">
        <f t="shared" si="217"/>
        <v>1.7394409304223684E-2</v>
      </c>
      <c r="Z387" s="61">
        <f t="shared" si="218"/>
        <v>1.4007241413053984E-2</v>
      </c>
      <c r="AA387" s="67">
        <f t="shared" si="219"/>
        <v>18.92407407407407</v>
      </c>
      <c r="AB387" s="68">
        <f t="shared" si="220"/>
        <v>2.809601745771962E-2</v>
      </c>
      <c r="AC387" s="69">
        <f t="shared" si="221"/>
        <v>3.2409933119152877E-2</v>
      </c>
      <c r="AD387" s="70">
        <f>_xlfn.PERCENTILE.EXC(AC387:$AC$5675,0.5)</f>
        <v>8.5413080895008736E-2</v>
      </c>
      <c r="AE387" s="70">
        <f>_xlfn.PERCENTILE.EXC($AC387:AC$5675,0.35)</f>
        <v>4.9797583911909221E-2</v>
      </c>
      <c r="AF387" s="71">
        <f t="shared" si="209"/>
        <v>2.792628172227107E-2</v>
      </c>
      <c r="AG387" s="70">
        <f t="shared" si="210"/>
        <v>-0.10923012842158292</v>
      </c>
      <c r="AH387" s="70">
        <f t="shared" si="211"/>
        <v>-0.136505823402986</v>
      </c>
      <c r="AI387" s="61" t="str">
        <f t="shared" si="199"/>
        <v>Safety</v>
      </c>
      <c r="AJ387" s="68" t="str">
        <f t="shared" si="200"/>
        <v>Short VOL</v>
      </c>
      <c r="AK387" s="72" t="str">
        <f t="shared" si="201"/>
        <v>00631L</v>
      </c>
      <c r="AL387" s="73">
        <f t="shared" si="161"/>
        <v>1</v>
      </c>
      <c r="AM387" s="72" t="str">
        <f t="shared" si="204"/>
        <v>00635U</v>
      </c>
      <c r="AN387" s="73">
        <f t="shared" si="162"/>
        <v>0</v>
      </c>
      <c r="AO387" s="74" t="str">
        <f t="shared" si="198"/>
        <v>00631L</v>
      </c>
      <c r="AP387" s="20">
        <f t="shared" si="164"/>
        <v>1</v>
      </c>
      <c r="AQ387" s="74" t="str">
        <f t="shared" si="208"/>
        <v>00635U</v>
      </c>
      <c r="AR387" s="20">
        <f t="shared" si="165"/>
        <v>0</v>
      </c>
      <c r="AS387" s="74" t="str">
        <f t="shared" si="202"/>
        <v>00635U</v>
      </c>
      <c r="AT387" s="20">
        <f t="shared" si="166"/>
        <v>0</v>
      </c>
      <c r="AU387" s="74" t="str">
        <f t="shared" si="222"/>
        <v>00631L</v>
      </c>
      <c r="AV387" s="20">
        <f t="shared" si="167"/>
        <v>1</v>
      </c>
      <c r="AW387" s="74" t="str">
        <f t="shared" si="223"/>
        <v>00635U</v>
      </c>
      <c r="AX387" s="20">
        <f t="shared" si="224"/>
        <v>0</v>
      </c>
      <c r="AY387" s="20">
        <f t="shared" ref="AY387:AY450" si="228">IF(AP387=1,0,1)</f>
        <v>0</v>
      </c>
      <c r="AZ387" s="57">
        <v>45743</v>
      </c>
      <c r="BA387" s="75">
        <v>46.3</v>
      </c>
      <c r="BB387" s="90">
        <v>46.162500000000001</v>
      </c>
      <c r="BC387" s="76">
        <f t="shared" si="205"/>
        <v>48.32770833333332</v>
      </c>
      <c r="BD387" s="76">
        <f t="shared" si="206"/>
        <v>48.289374999999986</v>
      </c>
      <c r="BE387" s="77">
        <f t="shared" si="212"/>
        <v>-4.4802627892038857E-2</v>
      </c>
      <c r="BF387" s="77">
        <f t="shared" si="203"/>
        <v>-4.1196950674967092E-2</v>
      </c>
    </row>
    <row r="388" spans="1:58" ht="13.15" x14ac:dyDescent="0.4">
      <c r="A388" s="57">
        <v>45741</v>
      </c>
      <c r="B388" s="9">
        <v>18.207000000000001</v>
      </c>
      <c r="C388" s="9">
        <v>18.655000000000001</v>
      </c>
      <c r="D388" s="9">
        <v>18.850999999999999</v>
      </c>
      <c r="E388" s="9">
        <v>19.207000000000001</v>
      </c>
      <c r="F388" s="9">
        <v>19.274999999999999</v>
      </c>
      <c r="G388" s="9">
        <v>19.484999999999999</v>
      </c>
      <c r="H388" s="105">
        <v>19.574999999999999</v>
      </c>
      <c r="I388" s="96">
        <f t="shared" si="225"/>
        <v>18.306555555555555</v>
      </c>
      <c r="J388" s="96">
        <f t="shared" si="226"/>
        <v>18.698555555555558</v>
      </c>
      <c r="K388" s="60">
        <v>21</v>
      </c>
      <c r="L388" s="61">
        <f t="shared" ref="L388:L451" si="229">IF(K389&lt;&gt;0,L389,1/K388)</f>
        <v>3.7037037037037035E-2</v>
      </c>
      <c r="M388" s="11">
        <v>18.010000000000002</v>
      </c>
      <c r="N388" s="88">
        <v>17.149999999999999</v>
      </c>
      <c r="O388" s="11">
        <v>19.05</v>
      </c>
      <c r="P388" s="11">
        <v>20.079999999999998</v>
      </c>
      <c r="Q388" s="11">
        <v>21.01</v>
      </c>
      <c r="R388" s="63">
        <f t="shared" si="214"/>
        <v>3.9699999999999989</v>
      </c>
      <c r="S388" s="64">
        <f t="shared" si="213"/>
        <v>-1.8878718535469213E-2</v>
      </c>
      <c r="T388" s="65">
        <f t="shared" si="207"/>
        <v>1.0501457725947523</v>
      </c>
      <c r="U388" s="65">
        <f t="shared" si="207"/>
        <v>0.90026246719160097</v>
      </c>
      <c r="V388" s="65">
        <f t="shared" si="215"/>
        <v>0.85408366533864544</v>
      </c>
      <c r="W388" s="65">
        <f t="shared" si="216"/>
        <v>0.81627796287482135</v>
      </c>
      <c r="X388" s="61">
        <f t="shared" si="227"/>
        <v>2.4605920799692448E-2</v>
      </c>
      <c r="Y388" s="66">
        <f t="shared" si="217"/>
        <v>1.9159681366168507E-2</v>
      </c>
      <c r="Z388" s="61">
        <f t="shared" si="218"/>
        <v>2.1413094277095802E-2</v>
      </c>
      <c r="AA388" s="67">
        <f t="shared" si="219"/>
        <v>18.306555555555558</v>
      </c>
      <c r="AB388" s="68">
        <f t="shared" si="220"/>
        <v>6.1632653061224618E-2</v>
      </c>
      <c r="AC388" s="69">
        <f t="shared" si="221"/>
        <v>6.7437641723356256E-2</v>
      </c>
      <c r="AD388" s="70">
        <f>_xlfn.PERCENTILE.EXC(AC388:$AC$5675,0.5)</f>
        <v>8.5433813174777079E-2</v>
      </c>
      <c r="AE388" s="70">
        <f>_xlfn.PERCENTILE.EXC($AC388:AC$5675,0.35)</f>
        <v>4.982040595462213E-2</v>
      </c>
      <c r="AF388" s="71">
        <f t="shared" si="209"/>
        <v>2.792628172227107E-2</v>
      </c>
      <c r="AG388" s="70">
        <f t="shared" si="210"/>
        <v>-0.10923012842158292</v>
      </c>
      <c r="AH388" s="70">
        <f t="shared" si="211"/>
        <v>-0.136505823402986</v>
      </c>
      <c r="AI388" s="61" t="str">
        <f t="shared" si="199"/>
        <v>Safety</v>
      </c>
      <c r="AJ388" s="68" t="str">
        <f t="shared" si="200"/>
        <v>Short VOL</v>
      </c>
      <c r="AK388" s="72" t="str">
        <f t="shared" si="201"/>
        <v>00631L</v>
      </c>
      <c r="AL388" s="73">
        <f t="shared" si="161"/>
        <v>1</v>
      </c>
      <c r="AM388" s="72" t="str">
        <f t="shared" si="204"/>
        <v>00635U</v>
      </c>
      <c r="AN388" s="73">
        <f t="shared" si="162"/>
        <v>0</v>
      </c>
      <c r="AO388" s="74" t="str">
        <f t="shared" ref="AO388:AO451" si="230">IF(AC388&gt;AF388,"00631L",IF(AC388&lt;AH388,"00631L",IF(AC388&lt;AG388,AO389,"00635U")))</f>
        <v>00631L</v>
      </c>
      <c r="AP388" s="20">
        <f t="shared" si="164"/>
        <v>1</v>
      </c>
      <c r="AQ388" s="74" t="str">
        <f t="shared" si="208"/>
        <v>00635U</v>
      </c>
      <c r="AR388" s="20">
        <f t="shared" si="165"/>
        <v>0</v>
      </c>
      <c r="AS388" s="74" t="str">
        <f t="shared" si="202"/>
        <v>00635U</v>
      </c>
      <c r="AT388" s="20">
        <f t="shared" si="166"/>
        <v>0</v>
      </c>
      <c r="AU388" s="74" t="str">
        <f t="shared" si="222"/>
        <v>00631L</v>
      </c>
      <c r="AV388" s="20">
        <f t="shared" si="167"/>
        <v>1</v>
      </c>
      <c r="AW388" s="74" t="str">
        <f t="shared" si="223"/>
        <v>00631L</v>
      </c>
      <c r="AX388" s="20">
        <f t="shared" si="224"/>
        <v>1</v>
      </c>
      <c r="AY388" s="20">
        <f t="shared" si="228"/>
        <v>0</v>
      </c>
      <c r="AZ388" s="57">
        <v>45742</v>
      </c>
      <c r="BA388" s="75">
        <v>46.16</v>
      </c>
      <c r="BB388" s="90">
        <v>45.6875</v>
      </c>
      <c r="BC388" s="76">
        <f t="shared" si="205"/>
        <v>48.379583333333322</v>
      </c>
      <c r="BD388" s="76">
        <f t="shared" si="206"/>
        <v>48.327666666666651</v>
      </c>
      <c r="BE388" s="77">
        <f t="shared" si="212"/>
        <v>-5.5645029325386695E-2</v>
      </c>
      <c r="BF388" s="77">
        <f t="shared" si="203"/>
        <v>-4.4853534552326595E-2</v>
      </c>
    </row>
    <row r="389" spans="1:58" ht="13.15" x14ac:dyDescent="0.4">
      <c r="A389" s="57">
        <v>45740</v>
      </c>
      <c r="B389" s="9">
        <v>18.064</v>
      </c>
      <c r="C389" s="9">
        <v>18.498999999999999</v>
      </c>
      <c r="D389" s="9">
        <v>18.663</v>
      </c>
      <c r="E389" s="9">
        <v>19.001000000000001</v>
      </c>
      <c r="F389" s="9">
        <v>19.100999999999999</v>
      </c>
      <c r="G389" s="9">
        <v>19.251999999999999</v>
      </c>
      <c r="H389" s="105">
        <v>19.350999999999999</v>
      </c>
      <c r="I389" s="96">
        <f t="shared" si="225"/>
        <v>18.144555555555556</v>
      </c>
      <c r="J389" s="96">
        <f t="shared" si="226"/>
        <v>18.529370370370369</v>
      </c>
      <c r="K389" s="60">
        <v>22</v>
      </c>
      <c r="L389" s="61">
        <f t="shared" si="229"/>
        <v>3.7037037037037035E-2</v>
      </c>
      <c r="M389" s="11">
        <v>18.559999999999999</v>
      </c>
      <c r="N389" s="88">
        <v>17.48</v>
      </c>
      <c r="O389" s="11">
        <v>19.04</v>
      </c>
      <c r="P389" s="11">
        <v>19.96</v>
      </c>
      <c r="Q389" s="11">
        <v>21.09</v>
      </c>
      <c r="R389" s="63">
        <f t="shared" si="214"/>
        <v>2.9600000000000009</v>
      </c>
      <c r="S389" s="64">
        <f t="shared" si="213"/>
        <v>-9.3360995850622436E-2</v>
      </c>
      <c r="T389" s="65">
        <f t="shared" si="207"/>
        <v>1.0617848970251715</v>
      </c>
      <c r="U389" s="65">
        <f t="shared" si="207"/>
        <v>0.91806722689075637</v>
      </c>
      <c r="V389" s="65">
        <f t="shared" si="215"/>
        <v>0.87575150300601201</v>
      </c>
      <c r="W389" s="65">
        <f t="shared" si="216"/>
        <v>0.8288288288288288</v>
      </c>
      <c r="X389" s="61">
        <f t="shared" si="227"/>
        <v>2.408104517271915E-2</v>
      </c>
      <c r="Y389" s="66">
        <f t="shared" si="217"/>
        <v>1.8420083153518122E-2</v>
      </c>
      <c r="Z389" s="61">
        <f t="shared" si="218"/>
        <v>2.1208280006450177E-2</v>
      </c>
      <c r="AA389" s="67">
        <f t="shared" si="219"/>
        <v>18.144555555555556</v>
      </c>
      <c r="AB389" s="68">
        <f t="shared" si="220"/>
        <v>3.3409610983981673E-2</v>
      </c>
      <c r="AC389" s="69">
        <f t="shared" si="221"/>
        <v>3.8018052377320095E-2</v>
      </c>
      <c r="AD389" s="70">
        <f>_xlfn.PERCENTILE.EXC(AC389:$AC$5675,0.5)</f>
        <v>8.5454545454545422E-2</v>
      </c>
      <c r="AE389" s="70">
        <f>_xlfn.PERCENTILE.EXC($AC389:AC$5675,0.35)</f>
        <v>4.9803505192354568E-2</v>
      </c>
      <c r="AF389" s="71">
        <f t="shared" si="209"/>
        <v>2.792628172227107E-2</v>
      </c>
      <c r="AG389" s="70">
        <f t="shared" si="210"/>
        <v>-0.10923012842158292</v>
      </c>
      <c r="AH389" s="70">
        <f t="shared" si="211"/>
        <v>-0.136505823402986</v>
      </c>
      <c r="AI389" s="61" t="str">
        <f t="shared" ref="AI389:AI452" si="231">IF(AC389&gt;AD389,"Short VOL","Safety")</f>
        <v>Safety</v>
      </c>
      <c r="AJ389" s="68" t="str">
        <f t="shared" ref="AJ389:AJ452" si="232">IF(AC389&gt;AF389,"Short VOL","Safety")</f>
        <v>Short VOL</v>
      </c>
      <c r="AK389" s="72" t="str">
        <f t="shared" ref="AK389:AK452" si="233">IF(AO389 = "00631L","00631L",IF(AS389 = "00631L","00631L","00635U"))</f>
        <v>00631L</v>
      </c>
      <c r="AL389" s="73">
        <f t="shared" si="161"/>
        <v>1</v>
      </c>
      <c r="AM389" s="72" t="str">
        <f t="shared" si="204"/>
        <v>00635U</v>
      </c>
      <c r="AN389" s="73">
        <f t="shared" si="162"/>
        <v>0</v>
      </c>
      <c r="AO389" s="74" t="str">
        <f t="shared" si="230"/>
        <v>00631L</v>
      </c>
      <c r="AP389" s="20">
        <f t="shared" si="164"/>
        <v>1</v>
      </c>
      <c r="AQ389" s="74" t="str">
        <f t="shared" si="208"/>
        <v>00635U</v>
      </c>
      <c r="AR389" s="20">
        <f t="shared" si="165"/>
        <v>0</v>
      </c>
      <c r="AS389" s="74" t="str">
        <f t="shared" ref="AS389:AS452" si="234">IF(BA389&gt;BD389,IF(BF389&lt;0.2,"00631L","00635U"),"00635U")</f>
        <v>00635U</v>
      </c>
      <c r="AT389" s="20">
        <f t="shared" si="166"/>
        <v>0</v>
      </c>
      <c r="AU389" s="74" t="str">
        <f t="shared" si="222"/>
        <v>00631L</v>
      </c>
      <c r="AV389" s="20">
        <f t="shared" si="167"/>
        <v>1</v>
      </c>
      <c r="AW389" s="74" t="str">
        <f t="shared" si="223"/>
        <v>00635U</v>
      </c>
      <c r="AX389" s="20">
        <f t="shared" si="224"/>
        <v>0</v>
      </c>
      <c r="AY389" s="20">
        <f t="shared" si="228"/>
        <v>0</v>
      </c>
      <c r="AZ389" s="57">
        <v>45741</v>
      </c>
      <c r="BA389" s="75">
        <v>46.1</v>
      </c>
      <c r="BB389" s="90">
        <v>45.737499999999997</v>
      </c>
      <c r="BC389" s="76">
        <f t="shared" si="205"/>
        <v>48.439374999999991</v>
      </c>
      <c r="BD389" s="76">
        <f t="shared" si="206"/>
        <v>48.386458333333323</v>
      </c>
      <c r="BE389" s="77">
        <f t="shared" si="212"/>
        <v>-5.5778485994090438E-2</v>
      </c>
      <c r="BF389" s="77">
        <f t="shared" ref="BF389:BF452" si="235">(BA389-BD389)/BD389</f>
        <v>-4.7254095713762656E-2</v>
      </c>
    </row>
    <row r="390" spans="1:58" ht="13.15" x14ac:dyDescent="0.4">
      <c r="A390" s="57">
        <v>45737</v>
      </c>
      <c r="B390" s="9">
        <v>19.417999999999999</v>
      </c>
      <c r="C390" s="9">
        <v>19.474</v>
      </c>
      <c r="D390" s="9">
        <v>19.475000000000001</v>
      </c>
      <c r="E390" s="9">
        <v>19.725000000000001</v>
      </c>
      <c r="F390" s="9">
        <v>19.8</v>
      </c>
      <c r="G390" s="9">
        <v>19.975000000000001</v>
      </c>
      <c r="H390" s="105">
        <v>20.074999999999999</v>
      </c>
      <c r="I390" s="96">
        <f t="shared" si="225"/>
        <v>19.422148148148146</v>
      </c>
      <c r="J390" s="96">
        <f t="shared" si="226"/>
        <v>19.474074074074075</v>
      </c>
      <c r="K390" s="60">
        <v>25</v>
      </c>
      <c r="L390" s="61">
        <f t="shared" si="229"/>
        <v>3.7037037037037035E-2</v>
      </c>
      <c r="M390" s="11">
        <v>18.579999999999998</v>
      </c>
      <c r="N390" s="88">
        <v>19.28</v>
      </c>
      <c r="O390" s="11">
        <v>20.350000000000001</v>
      </c>
      <c r="P390" s="11">
        <v>20.98</v>
      </c>
      <c r="Q390" s="11">
        <v>21.82</v>
      </c>
      <c r="R390" s="63">
        <f t="shared" si="214"/>
        <v>3.4699999999999989</v>
      </c>
      <c r="S390" s="64">
        <f t="shared" si="213"/>
        <v>-2.6262626262626241E-2</v>
      </c>
      <c r="T390" s="65">
        <f t="shared" si="207"/>
        <v>0.96369294605809119</v>
      </c>
      <c r="U390" s="65">
        <f t="shared" si="207"/>
        <v>0.94742014742014746</v>
      </c>
      <c r="V390" s="65">
        <f t="shared" si="215"/>
        <v>0.91897044804575789</v>
      </c>
      <c r="W390" s="65">
        <f t="shared" si="216"/>
        <v>0.88359303391384059</v>
      </c>
      <c r="X390" s="61">
        <f t="shared" si="227"/>
        <v>2.8839221341024276E-3</v>
      </c>
      <c r="Y390" s="66">
        <f t="shared" si="217"/>
        <v>1.7743979721165922E-2</v>
      </c>
      <c r="Z390" s="61">
        <f t="shared" si="218"/>
        <v>2.6735418517997251E-3</v>
      </c>
      <c r="AA390" s="67">
        <f t="shared" si="219"/>
        <v>19.42214814814815</v>
      </c>
      <c r="AB390" s="68">
        <f t="shared" si="220"/>
        <v>7.1576763485476204E-3</v>
      </c>
      <c r="AC390" s="69">
        <f t="shared" si="221"/>
        <v>7.3728292607960879E-3</v>
      </c>
      <c r="AD390" s="70">
        <f>_xlfn.PERCENTILE.EXC(AC390:$AC$5675,0.5)</f>
        <v>8.5460650833384222E-2</v>
      </c>
      <c r="AE390" s="70">
        <f>_xlfn.PERCENTILE.EXC($AC390:AC$5675,0.35)</f>
        <v>4.9846312438563488E-2</v>
      </c>
      <c r="AF390" s="71">
        <f t="shared" si="209"/>
        <v>2.792628172227107E-2</v>
      </c>
      <c r="AG390" s="70">
        <f t="shared" si="210"/>
        <v>-0.10923012842158292</v>
      </c>
      <c r="AH390" s="70">
        <f t="shared" si="211"/>
        <v>-0.136505823402986</v>
      </c>
      <c r="AI390" s="61" t="str">
        <f t="shared" si="231"/>
        <v>Safety</v>
      </c>
      <c r="AJ390" s="68" t="str">
        <f t="shared" si="232"/>
        <v>Safety</v>
      </c>
      <c r="AK390" s="72" t="str">
        <f t="shared" si="233"/>
        <v>00635U</v>
      </c>
      <c r="AL390" s="73">
        <f t="shared" si="161"/>
        <v>0</v>
      </c>
      <c r="AM390" s="72" t="str">
        <f t="shared" ref="AM390:AM453" si="236">IF(AO390&lt;&gt;AQ390,AM391,AO390)</f>
        <v>00635U</v>
      </c>
      <c r="AN390" s="73">
        <f t="shared" si="162"/>
        <v>0</v>
      </c>
      <c r="AO390" s="74" t="str">
        <f t="shared" si="230"/>
        <v>00635U</v>
      </c>
      <c r="AP390" s="20">
        <f t="shared" si="164"/>
        <v>0</v>
      </c>
      <c r="AQ390" s="74" t="str">
        <f t="shared" si="208"/>
        <v>00635U</v>
      </c>
      <c r="AR390" s="20">
        <f t="shared" si="165"/>
        <v>0</v>
      </c>
      <c r="AS390" s="74" t="str">
        <f t="shared" si="234"/>
        <v>00635U</v>
      </c>
      <c r="AT390" s="20">
        <f t="shared" si="166"/>
        <v>0</v>
      </c>
      <c r="AU390" s="74" t="str">
        <f t="shared" si="222"/>
        <v>00635U</v>
      </c>
      <c r="AV390" s="20">
        <f t="shared" si="167"/>
        <v>0</v>
      </c>
      <c r="AW390" s="74" t="str">
        <f t="shared" si="223"/>
        <v>00635U</v>
      </c>
      <c r="AX390" s="20">
        <f t="shared" si="224"/>
        <v>0</v>
      </c>
      <c r="AY390" s="20">
        <f t="shared" si="228"/>
        <v>1</v>
      </c>
      <c r="AZ390" s="57">
        <v>45740</v>
      </c>
      <c r="BA390" s="75">
        <v>46</v>
      </c>
      <c r="BB390" s="90">
        <v>46.112499999999997</v>
      </c>
      <c r="BC390" s="76">
        <f t="shared" ref="BC390:BC453" si="237">AVERAGE(BB390:BB449)</f>
        <v>48.494166666666658</v>
      </c>
      <c r="BD390" s="76">
        <f t="shared" ref="BD390:BD453" si="238">AVERAGE(BA390,BB390:BB448)</f>
        <v>48.443749999999994</v>
      </c>
      <c r="BE390" s="77">
        <f t="shared" si="212"/>
        <v>-4.9112436203666988E-2</v>
      </c>
      <c r="BF390" s="77">
        <f t="shared" si="235"/>
        <v>-5.0445103857566655E-2</v>
      </c>
    </row>
    <row r="391" spans="1:58" ht="13.15" x14ac:dyDescent="0.4">
      <c r="A391" s="57">
        <v>45736</v>
      </c>
      <c r="B391" s="9">
        <v>19.401</v>
      </c>
      <c r="C391" s="9">
        <v>19.471</v>
      </c>
      <c r="D391" s="9">
        <v>19.550999999999998</v>
      </c>
      <c r="E391" s="9">
        <v>19.850000000000001</v>
      </c>
      <c r="F391" s="9">
        <v>19.901</v>
      </c>
      <c r="G391" s="9">
        <v>20.050999999999998</v>
      </c>
      <c r="H391" s="105">
        <v>20.132999999999999</v>
      </c>
      <c r="I391" s="96">
        <f t="shared" si="225"/>
        <v>19.403592592592592</v>
      </c>
      <c r="J391" s="96">
        <f t="shared" si="226"/>
        <v>19.473962962962965</v>
      </c>
      <c r="K391" s="60">
        <v>26</v>
      </c>
      <c r="L391" s="61">
        <f t="shared" si="229"/>
        <v>3.7037037037037035E-2</v>
      </c>
      <c r="M391" s="11">
        <v>19.46</v>
      </c>
      <c r="N391" s="88">
        <v>19.8</v>
      </c>
      <c r="O391" s="11">
        <v>20.71</v>
      </c>
      <c r="P391" s="11">
        <v>21.26</v>
      </c>
      <c r="Q391" s="11">
        <v>21.81</v>
      </c>
      <c r="R391" s="63">
        <f t="shared" si="214"/>
        <v>2.7099999999999937</v>
      </c>
      <c r="S391" s="64">
        <f t="shared" si="213"/>
        <v>-5.0251256281405969E-3</v>
      </c>
      <c r="T391" s="65">
        <f t="shared" si="207"/>
        <v>0.98282828282828283</v>
      </c>
      <c r="U391" s="65">
        <f t="shared" si="207"/>
        <v>0.9560598744567842</v>
      </c>
      <c r="V391" s="65">
        <f t="shared" si="215"/>
        <v>0.93132643461900277</v>
      </c>
      <c r="W391" s="65">
        <f t="shared" si="216"/>
        <v>0.90784044016506193</v>
      </c>
      <c r="X391" s="61">
        <f t="shared" si="227"/>
        <v>3.6080614401319665E-3</v>
      </c>
      <c r="Y391" s="66">
        <f t="shared" si="217"/>
        <v>1.425692695214094E-2</v>
      </c>
      <c r="Z391" s="61">
        <f t="shared" si="218"/>
        <v>3.6266670738715305E-3</v>
      </c>
      <c r="AA391" s="67">
        <f t="shared" si="219"/>
        <v>19.403592592592592</v>
      </c>
      <c r="AB391" s="68">
        <f t="shared" si="220"/>
        <v>-2.0151515151515198E-2</v>
      </c>
      <c r="AC391" s="69">
        <f t="shared" si="221"/>
        <v>-2.0020576131687326E-2</v>
      </c>
      <c r="AD391" s="70">
        <f>_xlfn.PERCENTILE.EXC(AC391:$AC$5675,0.5)</f>
        <v>8.5466756212223008E-2</v>
      </c>
      <c r="AE391" s="70">
        <f>_xlfn.PERCENTILE.EXC($AC391:AC$5675,0.35)</f>
        <v>4.9900167143115751E-2</v>
      </c>
      <c r="AF391" s="71">
        <f t="shared" si="209"/>
        <v>2.8029652761634896E-2</v>
      </c>
      <c r="AG391" s="70">
        <f t="shared" si="210"/>
        <v>-0.10923012842158292</v>
      </c>
      <c r="AH391" s="70">
        <f t="shared" si="211"/>
        <v>-0.136505823402986</v>
      </c>
      <c r="AI391" s="61" t="str">
        <f t="shared" si="231"/>
        <v>Safety</v>
      </c>
      <c r="AJ391" s="68" t="str">
        <f t="shared" si="232"/>
        <v>Safety</v>
      </c>
      <c r="AK391" s="72" t="str">
        <f t="shared" si="233"/>
        <v>00635U</v>
      </c>
      <c r="AL391" s="73">
        <f t="shared" si="161"/>
        <v>0</v>
      </c>
      <c r="AM391" s="72" t="str">
        <f t="shared" si="236"/>
        <v>00635U</v>
      </c>
      <c r="AN391" s="73">
        <f t="shared" si="162"/>
        <v>0</v>
      </c>
      <c r="AO391" s="74" t="str">
        <f t="shared" si="230"/>
        <v>00635U</v>
      </c>
      <c r="AP391" s="20">
        <f t="shared" si="164"/>
        <v>0</v>
      </c>
      <c r="AQ391" s="74" t="str">
        <f t="shared" si="208"/>
        <v>00635U</v>
      </c>
      <c r="AR391" s="20">
        <f t="shared" si="165"/>
        <v>0</v>
      </c>
      <c r="AS391" s="74" t="str">
        <f t="shared" si="234"/>
        <v>00635U</v>
      </c>
      <c r="AT391" s="20">
        <f t="shared" si="166"/>
        <v>0</v>
      </c>
      <c r="AU391" s="74" t="str">
        <f t="shared" si="222"/>
        <v>00635U</v>
      </c>
      <c r="AV391" s="20">
        <f t="shared" si="167"/>
        <v>0</v>
      </c>
      <c r="AW391" s="74" t="str">
        <f t="shared" si="223"/>
        <v>00635U</v>
      </c>
      <c r="AX391" s="20">
        <f t="shared" si="224"/>
        <v>0</v>
      </c>
      <c r="AY391" s="20">
        <f t="shared" si="228"/>
        <v>1</v>
      </c>
      <c r="AZ391" s="57">
        <v>45737</v>
      </c>
      <c r="BA391" s="75">
        <v>45.61</v>
      </c>
      <c r="BB391" s="90">
        <v>45.137500000000003</v>
      </c>
      <c r="BC391" s="76">
        <f t="shared" si="237"/>
        <v>48.539374999999993</v>
      </c>
      <c r="BD391" s="76">
        <f t="shared" si="238"/>
        <v>48.485791666666657</v>
      </c>
      <c r="BE391" s="77">
        <f t="shared" si="212"/>
        <v>-7.0084853791380505E-2</v>
      </c>
      <c r="BF391" s="77">
        <f t="shared" si="235"/>
        <v>-5.931204932029039E-2</v>
      </c>
    </row>
    <row r="392" spans="1:58" ht="13.15" x14ac:dyDescent="0.4">
      <c r="A392" s="78">
        <v>45735</v>
      </c>
      <c r="B392" s="106">
        <v>19.751000000000001</v>
      </c>
      <c r="C392" s="106">
        <v>19.747</v>
      </c>
      <c r="D392" s="106">
        <v>19.777000000000001</v>
      </c>
      <c r="E392" s="106">
        <v>20.007999999999999</v>
      </c>
      <c r="F392" s="106">
        <v>20.05</v>
      </c>
      <c r="G392" s="106">
        <v>20.184000000000001</v>
      </c>
      <c r="H392" s="107">
        <v>20.285</v>
      </c>
      <c r="I392" s="108">
        <f t="shared" si="225"/>
        <v>19.751000000000001</v>
      </c>
      <c r="J392" s="108">
        <f t="shared" si="226"/>
        <v>19.747</v>
      </c>
      <c r="K392" s="82">
        <v>27</v>
      </c>
      <c r="L392" s="83">
        <f t="shared" si="229"/>
        <v>3.7037037037037035E-2</v>
      </c>
      <c r="M392" s="9">
        <v>19.79</v>
      </c>
      <c r="N392" s="88">
        <v>19.899999999999999</v>
      </c>
      <c r="O392" s="9">
        <v>20.83</v>
      </c>
      <c r="P392" s="9">
        <v>21.34</v>
      </c>
      <c r="Q392" s="9">
        <v>21.65</v>
      </c>
      <c r="R392" s="63">
        <f t="shared" si="214"/>
        <v>2.480000000000004</v>
      </c>
      <c r="S392" s="64">
        <f t="shared" si="213"/>
        <v>-8.2949308755760398E-2</v>
      </c>
      <c r="T392" s="65">
        <f t="shared" si="207"/>
        <v>0.9944723618090453</v>
      </c>
      <c r="U392" s="65">
        <f t="shared" si="207"/>
        <v>0.95535285645703316</v>
      </c>
      <c r="V392" s="65">
        <f t="shared" si="215"/>
        <v>0.93252108716026239</v>
      </c>
      <c r="W392" s="65">
        <f t="shared" si="216"/>
        <v>0.91916859122401851</v>
      </c>
      <c r="X392" s="61">
        <f t="shared" si="227"/>
        <v>-2.0252139132202599E-4</v>
      </c>
      <c r="Y392" s="66">
        <f t="shared" si="217"/>
        <v>1.3844462215114007E-2</v>
      </c>
      <c r="Z392" s="61">
        <f t="shared" si="218"/>
        <v>-2.0252139132202599E-4</v>
      </c>
      <c r="AA392" s="67">
        <f t="shared" si="219"/>
        <v>19.751000000000001</v>
      </c>
      <c r="AB392" s="68">
        <f t="shared" si="220"/>
        <v>-7.4874371859295161E-3</v>
      </c>
      <c r="AC392" s="69">
        <f t="shared" si="221"/>
        <v>-7.4874371859295161E-3</v>
      </c>
      <c r="AD392" s="70">
        <f>_xlfn.PERCENTILE.EXC(AC392:$AC$5675,0.5)</f>
        <v>8.5476031712522854E-2</v>
      </c>
      <c r="AE392" s="70">
        <f>_xlfn.PERCENTILE.EXC($AC392:AC$5675,0.35)</f>
        <v>4.9941503789070786E-2</v>
      </c>
      <c r="AF392" s="71">
        <f t="shared" si="209"/>
        <v>2.8108696709374582E-2</v>
      </c>
      <c r="AG392" s="70">
        <f t="shared" si="210"/>
        <v>-0.10923012842158292</v>
      </c>
      <c r="AH392" s="70">
        <f t="shared" si="211"/>
        <v>-0.136505823402986</v>
      </c>
      <c r="AI392" s="61" t="str">
        <f t="shared" si="231"/>
        <v>Safety</v>
      </c>
      <c r="AJ392" s="68" t="str">
        <f t="shared" si="232"/>
        <v>Safety</v>
      </c>
      <c r="AK392" s="72" t="str">
        <f t="shared" si="233"/>
        <v>00635U</v>
      </c>
      <c r="AL392" s="73">
        <f t="shared" si="161"/>
        <v>0</v>
      </c>
      <c r="AM392" s="72" t="str">
        <f t="shared" si="236"/>
        <v>00635U</v>
      </c>
      <c r="AN392" s="73">
        <f t="shared" si="162"/>
        <v>0</v>
      </c>
      <c r="AO392" s="74" t="str">
        <f t="shared" si="230"/>
        <v>00635U</v>
      </c>
      <c r="AP392" s="20">
        <f t="shared" si="164"/>
        <v>0</v>
      </c>
      <c r="AQ392" s="74" t="str">
        <f t="shared" si="208"/>
        <v>00635U</v>
      </c>
      <c r="AR392" s="20">
        <f t="shared" si="165"/>
        <v>0</v>
      </c>
      <c r="AS392" s="74" t="str">
        <f t="shared" si="234"/>
        <v>00635U</v>
      </c>
      <c r="AT392" s="20">
        <f t="shared" si="166"/>
        <v>0</v>
      </c>
      <c r="AU392" s="74" t="str">
        <f t="shared" si="222"/>
        <v>00635U</v>
      </c>
      <c r="AV392" s="20">
        <f t="shared" si="167"/>
        <v>0</v>
      </c>
      <c r="AW392" s="74" t="str">
        <f t="shared" si="223"/>
        <v>00635U</v>
      </c>
      <c r="AX392" s="20">
        <f t="shared" si="224"/>
        <v>0</v>
      </c>
      <c r="AY392" s="20">
        <f t="shared" si="228"/>
        <v>1</v>
      </c>
      <c r="AZ392" s="57">
        <v>45736</v>
      </c>
      <c r="BA392" s="75">
        <v>45.65</v>
      </c>
      <c r="BB392" s="90">
        <v>45.7</v>
      </c>
      <c r="BC392" s="76">
        <f t="shared" si="237"/>
        <v>48.600208333333327</v>
      </c>
      <c r="BD392" s="76">
        <f t="shared" si="238"/>
        <v>48.547916666666659</v>
      </c>
      <c r="BE392" s="77">
        <f t="shared" si="212"/>
        <v>-5.9674812779437501E-2</v>
      </c>
      <c r="BF392" s="77">
        <f t="shared" si="235"/>
        <v>-5.969188516500009E-2</v>
      </c>
    </row>
    <row r="393" spans="1:58" ht="13.15" x14ac:dyDescent="0.4">
      <c r="A393" s="57">
        <v>45734</v>
      </c>
      <c r="B393" s="9">
        <v>20.481000000000002</v>
      </c>
      <c r="C393" s="9">
        <v>20.303000000000001</v>
      </c>
      <c r="D393" s="9">
        <v>20.245999999999999</v>
      </c>
      <c r="E393" s="9">
        <v>20.399000000000001</v>
      </c>
      <c r="F393" s="9">
        <v>20.364000000000001</v>
      </c>
      <c r="G393" s="9">
        <v>20.443000000000001</v>
      </c>
      <c r="H393" s="105">
        <v>20.548999999999999</v>
      </c>
      <c r="I393" s="96">
        <f t="shared" si="225"/>
        <v>20.303000000000001</v>
      </c>
      <c r="J393" s="96">
        <f t="shared" si="226"/>
        <v>20.245999999999999</v>
      </c>
      <c r="K393" s="60">
        <v>0</v>
      </c>
      <c r="L393" s="61">
        <f t="shared" si="229"/>
        <v>3.7037037037037035E-2</v>
      </c>
      <c r="M393" s="11">
        <v>22.59</v>
      </c>
      <c r="N393" s="88">
        <v>21.7</v>
      </c>
      <c r="O393" s="11">
        <v>21.97</v>
      </c>
      <c r="P393" s="11">
        <v>22.12</v>
      </c>
      <c r="Q393" s="11">
        <v>21.2</v>
      </c>
      <c r="R393" s="63">
        <f t="shared" si="214"/>
        <v>-0.19999999999999574</v>
      </c>
      <c r="S393" s="64">
        <f t="shared" si="213"/>
        <v>5.8020477815699543E-2</v>
      </c>
      <c r="T393" s="65">
        <f t="shared" ref="T393:U456" si="239">M393/N393</f>
        <v>1.0410138248847927</v>
      </c>
      <c r="U393" s="65">
        <f t="shared" si="239"/>
        <v>0.98771051433773327</v>
      </c>
      <c r="V393" s="65">
        <f t="shared" si="215"/>
        <v>0.981012658227848</v>
      </c>
      <c r="W393" s="65">
        <f t="shared" si="216"/>
        <v>1.0235849056603774</v>
      </c>
      <c r="X393" s="61">
        <f t="shared" si="227"/>
        <v>-8.6909818856501543E-3</v>
      </c>
      <c r="Y393" s="66">
        <f t="shared" si="217"/>
        <v>7.3533016324328921E-3</v>
      </c>
      <c r="Z393" s="61">
        <f t="shared" si="218"/>
        <v>-2.8074668768163402E-3</v>
      </c>
      <c r="AA393" s="67">
        <f t="shared" si="219"/>
        <v>20.303000000000001</v>
      </c>
      <c r="AB393" s="68">
        <f t="shared" si="220"/>
        <v>-5.6175115207373165E-2</v>
      </c>
      <c r="AC393" s="69">
        <f t="shared" si="221"/>
        <v>-6.4377880184331729E-2</v>
      </c>
      <c r="AD393" s="70">
        <f>_xlfn.PERCENTILE.EXC(AC393:$AC$5675,0.5)</f>
        <v>8.5485307212822714E-2</v>
      </c>
      <c r="AE393" s="70">
        <f>_xlfn.PERCENTILE.EXC($AC393:AC$5675,0.35)</f>
        <v>4.9976583400369146E-2</v>
      </c>
      <c r="AF393" s="71">
        <f t="shared" si="209"/>
        <v>2.8841215970643357E-2</v>
      </c>
      <c r="AG393" s="70">
        <f t="shared" si="210"/>
        <v>-0.10923012842158292</v>
      </c>
      <c r="AH393" s="70">
        <f t="shared" si="211"/>
        <v>-0.136505823402986</v>
      </c>
      <c r="AI393" s="61" t="str">
        <f t="shared" si="231"/>
        <v>Safety</v>
      </c>
      <c r="AJ393" s="68" t="str">
        <f t="shared" si="232"/>
        <v>Safety</v>
      </c>
      <c r="AK393" s="72" t="str">
        <f t="shared" si="233"/>
        <v>00635U</v>
      </c>
      <c r="AL393" s="73">
        <f t="shared" si="161"/>
        <v>0</v>
      </c>
      <c r="AM393" s="72" t="str">
        <f t="shared" si="236"/>
        <v>00635U</v>
      </c>
      <c r="AN393" s="73">
        <f t="shared" si="162"/>
        <v>0</v>
      </c>
      <c r="AO393" s="74" t="str">
        <f t="shared" si="230"/>
        <v>00635U</v>
      </c>
      <c r="AP393" s="20">
        <f t="shared" si="164"/>
        <v>0</v>
      </c>
      <c r="AQ393" s="74" t="str">
        <f t="shared" si="208"/>
        <v>00635U</v>
      </c>
      <c r="AR393" s="20">
        <f t="shared" si="165"/>
        <v>0</v>
      </c>
      <c r="AS393" s="74" t="str">
        <f t="shared" si="234"/>
        <v>00635U</v>
      </c>
      <c r="AT393" s="20">
        <f t="shared" si="166"/>
        <v>0</v>
      </c>
      <c r="AU393" s="74" t="str">
        <f t="shared" si="222"/>
        <v>00635U</v>
      </c>
      <c r="AV393" s="20">
        <f t="shared" si="167"/>
        <v>0</v>
      </c>
      <c r="AW393" s="74" t="str">
        <f t="shared" si="223"/>
        <v>00635U</v>
      </c>
      <c r="AX393" s="20">
        <f t="shared" si="224"/>
        <v>0</v>
      </c>
      <c r="AY393" s="20">
        <f t="shared" si="228"/>
        <v>1</v>
      </c>
      <c r="AZ393" s="78">
        <v>45735</v>
      </c>
      <c r="BA393" s="85">
        <v>45.78</v>
      </c>
      <c r="BB393" s="90">
        <v>45.512500000000003</v>
      </c>
      <c r="BC393" s="76">
        <f t="shared" si="237"/>
        <v>48.642291666666658</v>
      </c>
      <c r="BD393" s="76">
        <f t="shared" si="238"/>
        <v>48.601541666666662</v>
      </c>
      <c r="BE393" s="77">
        <f t="shared" si="212"/>
        <v>-6.4343014266563081E-2</v>
      </c>
      <c r="BF393" s="77">
        <f t="shared" si="235"/>
        <v>-5.8054571314181458E-2</v>
      </c>
    </row>
    <row r="394" spans="1:58" ht="13.15" x14ac:dyDescent="0.4">
      <c r="A394" s="57">
        <v>45733</v>
      </c>
      <c r="B394" s="9">
        <v>20.835000000000001</v>
      </c>
      <c r="C394" s="9">
        <v>19.917000000000002</v>
      </c>
      <c r="D394" s="9">
        <v>19.937000000000001</v>
      </c>
      <c r="E394" s="9">
        <v>20.05</v>
      </c>
      <c r="F394" s="9">
        <v>20.228000000000002</v>
      </c>
      <c r="G394" s="9">
        <v>20.219000000000001</v>
      </c>
      <c r="H394" s="105">
        <v>20.280999999999999</v>
      </c>
      <c r="I394" s="96">
        <f t="shared" si="225"/>
        <v>19.951000000000001</v>
      </c>
      <c r="J394" s="96">
        <f t="shared" si="226"/>
        <v>19.936259259259259</v>
      </c>
      <c r="K394" s="60">
        <v>1</v>
      </c>
      <c r="L394" s="61">
        <f t="shared" si="229"/>
        <v>3.7037037037037035E-2</v>
      </c>
      <c r="M394" s="11">
        <v>21.3</v>
      </c>
      <c r="N394" s="88">
        <v>20.51</v>
      </c>
      <c r="O394" s="11">
        <v>21.3</v>
      </c>
      <c r="P394" s="11">
        <v>21.66</v>
      </c>
      <c r="Q394" s="11">
        <v>22.07</v>
      </c>
      <c r="R394" s="63">
        <f t="shared" si="214"/>
        <v>1.1499999999999986</v>
      </c>
      <c r="S394" s="64">
        <f t="shared" si="213"/>
        <v>-5.7877813504823059E-2</v>
      </c>
      <c r="T394" s="65">
        <f t="shared" si="239"/>
        <v>1.0385177961969771</v>
      </c>
      <c r="U394" s="65">
        <f t="shared" si="239"/>
        <v>0.96291079812206581</v>
      </c>
      <c r="V394" s="65">
        <f t="shared" si="215"/>
        <v>0.94690674053554946</v>
      </c>
      <c r="W394" s="65">
        <f t="shared" si="216"/>
        <v>0.92931581332125057</v>
      </c>
      <c r="X394" s="61">
        <f t="shared" si="227"/>
        <v>-4.4060475161987002E-2</v>
      </c>
      <c r="Y394" s="66">
        <f t="shared" si="217"/>
        <v>1.1521197007481202E-2</v>
      </c>
      <c r="Z394" s="61">
        <f t="shared" si="218"/>
        <v>-7.388472127082044E-4</v>
      </c>
      <c r="AA394" s="67">
        <f t="shared" si="219"/>
        <v>19.951000000000004</v>
      </c>
      <c r="AB394" s="68">
        <f t="shared" si="220"/>
        <v>1.5845928815212056E-2</v>
      </c>
      <c r="AC394" s="69">
        <f t="shared" si="221"/>
        <v>-2.7254997562164672E-2</v>
      </c>
      <c r="AD394" s="70">
        <f>_xlfn.PERCENTILE.EXC(AC394:$AC$5675,0.5)</f>
        <v>8.5486977397131875E-2</v>
      </c>
      <c r="AE394" s="70">
        <f>_xlfn.PERCENTILE.EXC($AC394:AC$5675,0.35)</f>
        <v>5.0009201035867368E-2</v>
      </c>
      <c r="AF394" s="71">
        <f t="shared" si="209"/>
        <v>2.9633825229699689E-2</v>
      </c>
      <c r="AG394" s="70">
        <f t="shared" si="210"/>
        <v>-0.10923012842158292</v>
      </c>
      <c r="AH394" s="70">
        <f t="shared" si="211"/>
        <v>-0.136505823402986</v>
      </c>
      <c r="AI394" s="61" t="str">
        <f t="shared" si="231"/>
        <v>Safety</v>
      </c>
      <c r="AJ394" s="68" t="str">
        <f t="shared" si="232"/>
        <v>Safety</v>
      </c>
      <c r="AK394" s="72" t="str">
        <f t="shared" si="233"/>
        <v>00635U</v>
      </c>
      <c r="AL394" s="73">
        <f t="shared" si="161"/>
        <v>0</v>
      </c>
      <c r="AM394" s="72" t="str">
        <f t="shared" si="236"/>
        <v>00635U</v>
      </c>
      <c r="AN394" s="73">
        <f t="shared" si="162"/>
        <v>0</v>
      </c>
      <c r="AO394" s="74" t="str">
        <f t="shared" si="230"/>
        <v>00635U</v>
      </c>
      <c r="AP394" s="20">
        <f t="shared" si="164"/>
        <v>0</v>
      </c>
      <c r="AQ394" s="74" t="str">
        <f t="shared" ref="AQ394:AQ457" si="240">IF(BB394&gt;BC394,IF(BE394&lt;0.2,"00631L","00635U"),"00635U")</f>
        <v>00635U</v>
      </c>
      <c r="AR394" s="20">
        <f t="shared" si="165"/>
        <v>0</v>
      </c>
      <c r="AS394" s="74" t="str">
        <f t="shared" si="234"/>
        <v>00635U</v>
      </c>
      <c r="AT394" s="20">
        <f t="shared" si="166"/>
        <v>0</v>
      </c>
      <c r="AU394" s="74" t="str">
        <f t="shared" si="222"/>
        <v>00635U</v>
      </c>
      <c r="AV394" s="20">
        <f t="shared" si="167"/>
        <v>0</v>
      </c>
      <c r="AW394" s="74" t="str">
        <f t="shared" si="223"/>
        <v>00635U</v>
      </c>
      <c r="AX394" s="20">
        <f t="shared" si="224"/>
        <v>0</v>
      </c>
      <c r="AY394" s="20">
        <f t="shared" si="228"/>
        <v>1</v>
      </c>
      <c r="AZ394" s="57">
        <v>45734</v>
      </c>
      <c r="BA394" s="75">
        <v>45.64</v>
      </c>
      <c r="BB394" s="90">
        <v>45.125</v>
      </c>
      <c r="BC394" s="76">
        <f t="shared" si="237"/>
        <v>48.69458333333332</v>
      </c>
      <c r="BD394" s="76">
        <f t="shared" si="238"/>
        <v>48.644416666666658</v>
      </c>
      <c r="BE394" s="77">
        <f t="shared" si="212"/>
        <v>-7.3305552465623064E-2</v>
      </c>
      <c r="BF394" s="77">
        <f t="shared" si="235"/>
        <v>-6.1762826497730794E-2</v>
      </c>
    </row>
    <row r="395" spans="1:58" ht="13.15" x14ac:dyDescent="0.4">
      <c r="A395" s="57">
        <v>45730</v>
      </c>
      <c r="B395" s="9">
        <v>21.521000000000001</v>
      </c>
      <c r="C395" s="9">
        <v>20.68</v>
      </c>
      <c r="D395" s="9">
        <v>20.513000000000002</v>
      </c>
      <c r="E395" s="9">
        <v>20.372</v>
      </c>
      <c r="F395" s="9">
        <v>20.477</v>
      </c>
      <c r="G395" s="9">
        <v>20.414000000000001</v>
      </c>
      <c r="H395" s="105">
        <v>20.466999999999999</v>
      </c>
      <c r="I395" s="96">
        <f t="shared" si="225"/>
        <v>20.804592592592591</v>
      </c>
      <c r="J395" s="96">
        <f t="shared" si="226"/>
        <v>20.537740740740741</v>
      </c>
      <c r="K395" s="60">
        <v>4</v>
      </c>
      <c r="L395" s="61">
        <f t="shared" si="229"/>
        <v>3.7037037037037035E-2</v>
      </c>
      <c r="M395" s="11">
        <v>21.77</v>
      </c>
      <c r="N395" s="88">
        <v>21.77</v>
      </c>
      <c r="O395" s="11">
        <v>22.17</v>
      </c>
      <c r="P395" s="11">
        <v>22.37</v>
      </c>
      <c r="Q395" s="11">
        <v>22.57</v>
      </c>
      <c r="R395" s="63">
        <f t="shared" si="214"/>
        <v>1.0000000000000071</v>
      </c>
      <c r="S395" s="64">
        <f t="shared" si="213"/>
        <v>-0.11719383617193839</v>
      </c>
      <c r="T395" s="65">
        <f t="shared" si="239"/>
        <v>1</v>
      </c>
      <c r="U395" s="65">
        <f t="shared" si="239"/>
        <v>0.98195760036084789</v>
      </c>
      <c r="V395" s="65">
        <f t="shared" si="215"/>
        <v>0.97317836388019663</v>
      </c>
      <c r="W395" s="65">
        <f t="shared" si="216"/>
        <v>0.96455471865307929</v>
      </c>
      <c r="X395" s="61">
        <f t="shared" si="227"/>
        <v>-3.9078109753264305E-2</v>
      </c>
      <c r="Y395" s="66">
        <f t="shared" si="217"/>
        <v>4.6632633025721019E-3</v>
      </c>
      <c r="Z395" s="61">
        <f t="shared" si="218"/>
        <v>-1.2826583873930897E-2</v>
      </c>
      <c r="AA395" s="67">
        <f t="shared" si="219"/>
        <v>20.804592592592595</v>
      </c>
      <c r="AB395" s="68">
        <f t="shared" si="220"/>
        <v>-1.1437758383095948E-2</v>
      </c>
      <c r="AC395" s="69">
        <f t="shared" si="221"/>
        <v>-4.4345769747698882E-2</v>
      </c>
      <c r="AD395" s="70">
        <f>_xlfn.PERCENTILE.EXC(AC395:$AC$5675,0.5)</f>
        <v>8.5488647581441049E-2</v>
      </c>
      <c r="AE395" s="70">
        <f>_xlfn.PERCENTILE.EXC($AC395:AC$5675,0.35)</f>
        <v>5.0059202721689205E-2</v>
      </c>
      <c r="AF395" s="71">
        <f t="shared" si="209"/>
        <v>3.0318963415333747E-2</v>
      </c>
      <c r="AG395" s="70">
        <f t="shared" si="210"/>
        <v>-0.10923012842158292</v>
      </c>
      <c r="AH395" s="70">
        <f t="shared" si="211"/>
        <v>-0.136505823402986</v>
      </c>
      <c r="AI395" s="61" t="str">
        <f t="shared" si="231"/>
        <v>Safety</v>
      </c>
      <c r="AJ395" s="68" t="str">
        <f t="shared" si="232"/>
        <v>Safety</v>
      </c>
      <c r="AK395" s="72" t="str">
        <f t="shared" si="233"/>
        <v>00635U</v>
      </c>
      <c r="AL395" s="73">
        <f t="shared" si="161"/>
        <v>0</v>
      </c>
      <c r="AM395" s="72" t="str">
        <f t="shared" si="236"/>
        <v>00635U</v>
      </c>
      <c r="AN395" s="73">
        <f t="shared" si="162"/>
        <v>0</v>
      </c>
      <c r="AO395" s="74" t="str">
        <f t="shared" si="230"/>
        <v>00635U</v>
      </c>
      <c r="AP395" s="20">
        <f t="shared" si="164"/>
        <v>0</v>
      </c>
      <c r="AQ395" s="74" t="str">
        <f t="shared" si="240"/>
        <v>00635U</v>
      </c>
      <c r="AR395" s="20">
        <f t="shared" si="165"/>
        <v>0</v>
      </c>
      <c r="AS395" s="74" t="str">
        <f t="shared" si="234"/>
        <v>00635U</v>
      </c>
      <c r="AT395" s="20">
        <f t="shared" si="166"/>
        <v>0</v>
      </c>
      <c r="AU395" s="74" t="str">
        <f t="shared" si="222"/>
        <v>00635U</v>
      </c>
      <c r="AV395" s="20">
        <f t="shared" si="167"/>
        <v>0</v>
      </c>
      <c r="AW395" s="74" t="str">
        <f t="shared" si="223"/>
        <v>00635U</v>
      </c>
      <c r="AX395" s="20">
        <f t="shared" si="224"/>
        <v>0</v>
      </c>
      <c r="AY395" s="20">
        <f t="shared" si="228"/>
        <v>1</v>
      </c>
      <c r="AZ395" s="57">
        <v>45733</v>
      </c>
      <c r="BA395" s="75">
        <v>45.28</v>
      </c>
      <c r="BB395" s="90">
        <v>45.274999999999999</v>
      </c>
      <c r="BC395" s="76">
        <f t="shared" si="237"/>
        <v>48.759166666666651</v>
      </c>
      <c r="BD395" s="76">
        <f t="shared" si="238"/>
        <v>48.697166666666661</v>
      </c>
      <c r="BE395" s="77">
        <f t="shared" si="212"/>
        <v>-7.1456649177077544E-2</v>
      </c>
      <c r="BF395" s="77">
        <f t="shared" si="235"/>
        <v>-7.017177590756464E-2</v>
      </c>
    </row>
    <row r="396" spans="1:58" ht="13.15" x14ac:dyDescent="0.4">
      <c r="A396" s="57">
        <v>45729</v>
      </c>
      <c r="B396" s="9">
        <v>24.41</v>
      </c>
      <c r="C396" s="9">
        <v>22.632999999999999</v>
      </c>
      <c r="D396" s="9">
        <v>21.838999999999999</v>
      </c>
      <c r="E396" s="9">
        <v>21.391999999999999</v>
      </c>
      <c r="F396" s="9">
        <v>21.35</v>
      </c>
      <c r="G396" s="9">
        <v>21.201000000000001</v>
      </c>
      <c r="H396" s="105">
        <v>21.321000000000002</v>
      </c>
      <c r="I396" s="96">
        <f t="shared" si="225"/>
        <v>22.962074074074074</v>
      </c>
      <c r="J396" s="96">
        <f t="shared" si="226"/>
        <v>21.986037037037036</v>
      </c>
      <c r="K396" s="60">
        <v>5</v>
      </c>
      <c r="L396" s="61">
        <f t="shared" si="229"/>
        <v>3.7037037037037035E-2</v>
      </c>
      <c r="M396" s="11">
        <v>25.36</v>
      </c>
      <c r="N396" s="88">
        <v>24.66</v>
      </c>
      <c r="O396" s="11">
        <v>24.06</v>
      </c>
      <c r="P396" s="11">
        <v>23.71</v>
      </c>
      <c r="Q396" s="11">
        <v>23.35</v>
      </c>
      <c r="R396" s="63">
        <f t="shared" si="214"/>
        <v>-2.25</v>
      </c>
      <c r="S396" s="64">
        <f t="shared" si="213"/>
        <v>1.7746595130004116E-2</v>
      </c>
      <c r="T396" s="65">
        <f t="shared" si="239"/>
        <v>1.0283860502838604</v>
      </c>
      <c r="U396" s="65">
        <f t="shared" si="239"/>
        <v>1.0249376558603491</v>
      </c>
      <c r="V396" s="65">
        <f t="shared" si="215"/>
        <v>1.0400674820750737</v>
      </c>
      <c r="W396" s="65">
        <f t="shared" si="216"/>
        <v>1.05610278372591</v>
      </c>
      <c r="X396" s="61">
        <f t="shared" si="227"/>
        <v>-7.2798033592789885E-2</v>
      </c>
      <c r="Y396" s="66">
        <f t="shared" si="217"/>
        <v>-3.3189977561704355E-3</v>
      </c>
      <c r="Z396" s="61">
        <f t="shared" si="218"/>
        <v>-4.2506484121966059E-2</v>
      </c>
      <c r="AA396" s="67">
        <f t="shared" si="219"/>
        <v>22.962074074074074</v>
      </c>
      <c r="AB396" s="68">
        <f t="shared" si="220"/>
        <v>-1.013787510137875E-2</v>
      </c>
      <c r="AC396" s="69">
        <f t="shared" si="221"/>
        <v>-6.8853443873719625E-2</v>
      </c>
      <c r="AD396" s="70">
        <f>_xlfn.PERCENTILE.EXC(AC396:$AC$5675,0.5)</f>
        <v>8.5520129765284253E-2</v>
      </c>
      <c r="AE396" s="70">
        <f>_xlfn.PERCENTILE.EXC($AC396:AC$5675,0.35)</f>
        <v>5.0119371884713923E-2</v>
      </c>
      <c r="AF396" s="71">
        <f t="shared" si="209"/>
        <v>3.0919530127897207E-2</v>
      </c>
      <c r="AG396" s="70">
        <f t="shared" si="210"/>
        <v>-0.10923012842158292</v>
      </c>
      <c r="AH396" s="70">
        <f t="shared" si="211"/>
        <v>-0.136505823402986</v>
      </c>
      <c r="AI396" s="61" t="str">
        <f t="shared" si="231"/>
        <v>Safety</v>
      </c>
      <c r="AJ396" s="68" t="str">
        <f t="shared" si="232"/>
        <v>Safety</v>
      </c>
      <c r="AK396" s="72" t="str">
        <f t="shared" si="233"/>
        <v>00635U</v>
      </c>
      <c r="AL396" s="73">
        <f t="shared" si="161"/>
        <v>0</v>
      </c>
      <c r="AM396" s="72" t="str">
        <f t="shared" si="236"/>
        <v>00635U</v>
      </c>
      <c r="AN396" s="73">
        <f t="shared" si="162"/>
        <v>0</v>
      </c>
      <c r="AO396" s="74" t="str">
        <f t="shared" si="230"/>
        <v>00635U</v>
      </c>
      <c r="AP396" s="20">
        <f t="shared" si="164"/>
        <v>0</v>
      </c>
      <c r="AQ396" s="74" t="str">
        <f t="shared" si="240"/>
        <v>00635U</v>
      </c>
      <c r="AR396" s="20">
        <f t="shared" si="165"/>
        <v>0</v>
      </c>
      <c r="AS396" s="74" t="str">
        <f t="shared" si="234"/>
        <v>00635U</v>
      </c>
      <c r="AT396" s="20">
        <f t="shared" si="166"/>
        <v>0</v>
      </c>
      <c r="AU396" s="74" t="str">
        <f t="shared" si="222"/>
        <v>00635U</v>
      </c>
      <c r="AV396" s="20">
        <f t="shared" si="167"/>
        <v>0</v>
      </c>
      <c r="AW396" s="74" t="str">
        <f t="shared" si="223"/>
        <v>00635U</v>
      </c>
      <c r="AX396" s="20">
        <f t="shared" si="224"/>
        <v>0</v>
      </c>
      <c r="AY396" s="20">
        <f t="shared" si="228"/>
        <v>1</v>
      </c>
      <c r="AZ396" s="57">
        <v>45730</v>
      </c>
      <c r="BA396" s="75">
        <v>46.3</v>
      </c>
      <c r="BB396" s="90">
        <v>45.7</v>
      </c>
      <c r="BC396" s="76">
        <f t="shared" si="237"/>
        <v>48.820208333333326</v>
      </c>
      <c r="BD396" s="76">
        <f t="shared" si="238"/>
        <v>48.77624999999999</v>
      </c>
      <c r="BE396" s="77">
        <f t="shared" si="212"/>
        <v>-6.3912228969390042E-2</v>
      </c>
      <c r="BF396" s="77">
        <f t="shared" si="235"/>
        <v>-5.0767535429640319E-2</v>
      </c>
    </row>
    <row r="397" spans="1:58" ht="13.15" x14ac:dyDescent="0.4">
      <c r="A397" s="57">
        <v>45728</v>
      </c>
      <c r="B397" s="9">
        <v>23.074999999999999</v>
      </c>
      <c r="C397" s="9">
        <v>21.713999999999999</v>
      </c>
      <c r="D397" s="9">
        <v>21.158000000000001</v>
      </c>
      <c r="E397" s="9">
        <v>20.852</v>
      </c>
      <c r="F397" s="9">
        <v>20.9</v>
      </c>
      <c r="G397" s="9">
        <v>20.797999999999998</v>
      </c>
      <c r="H397" s="105">
        <v>20.923999999999999</v>
      </c>
      <c r="I397" s="96">
        <f t="shared" si="225"/>
        <v>22.016444444444442</v>
      </c>
      <c r="J397" s="96">
        <f t="shared" si="226"/>
        <v>21.281555555555556</v>
      </c>
      <c r="K397" s="60">
        <v>6</v>
      </c>
      <c r="L397" s="61">
        <f t="shared" si="229"/>
        <v>3.7037037037037035E-2</v>
      </c>
      <c r="M397" s="11">
        <v>25.26</v>
      </c>
      <c r="N397" s="88">
        <v>24.23</v>
      </c>
      <c r="O397" s="11">
        <v>23.67</v>
      </c>
      <c r="P397" s="11">
        <v>23.52</v>
      </c>
      <c r="Q397" s="11">
        <v>23.4</v>
      </c>
      <c r="R397" s="63">
        <f t="shared" si="214"/>
        <v>-2.3000000000000043</v>
      </c>
      <c r="S397" s="64">
        <f t="shared" si="213"/>
        <v>-9.9925705794948042E-2</v>
      </c>
      <c r="T397" s="65">
        <f t="shared" si="239"/>
        <v>1.0425092860090797</v>
      </c>
      <c r="U397" s="65">
        <f t="shared" si="239"/>
        <v>1.0236586396282212</v>
      </c>
      <c r="V397" s="65">
        <f t="shared" si="215"/>
        <v>1.030187074829932</v>
      </c>
      <c r="W397" s="65">
        <f t="shared" si="216"/>
        <v>1.0354700854700856</v>
      </c>
      <c r="X397" s="61">
        <f t="shared" si="227"/>
        <v>-5.8981581798483236E-2</v>
      </c>
      <c r="Y397" s="66">
        <f t="shared" si="217"/>
        <v>3.4529061960483012E-3</v>
      </c>
      <c r="Z397" s="61">
        <f t="shared" si="218"/>
        <v>-3.3379090376889867E-2</v>
      </c>
      <c r="AA397" s="67">
        <f t="shared" si="219"/>
        <v>22.016444444444442</v>
      </c>
      <c r="AB397" s="68">
        <f t="shared" si="220"/>
        <v>-4.7668179942220432E-2</v>
      </c>
      <c r="AC397" s="69">
        <f t="shared" si="221"/>
        <v>-9.1355986609804304E-2</v>
      </c>
      <c r="AD397" s="70">
        <f>_xlfn.PERCENTILE.EXC(AC397:$AC$5675,0.5)</f>
        <v>8.5551611949127457E-2</v>
      </c>
      <c r="AE397" s="70">
        <f>_xlfn.PERCENTILE.EXC($AC397:AC$5675,0.35)</f>
        <v>5.0188256028198215E-2</v>
      </c>
      <c r="AF397" s="71">
        <f t="shared" si="209"/>
        <v>3.1102945178625108E-2</v>
      </c>
      <c r="AG397" s="70">
        <f t="shared" si="210"/>
        <v>-0.10923012842158292</v>
      </c>
      <c r="AH397" s="70">
        <f t="shared" si="211"/>
        <v>-0.136505823402986</v>
      </c>
      <c r="AI397" s="61" t="str">
        <f t="shared" si="231"/>
        <v>Safety</v>
      </c>
      <c r="AJ397" s="68" t="str">
        <f t="shared" si="232"/>
        <v>Safety</v>
      </c>
      <c r="AK397" s="72" t="str">
        <f t="shared" si="233"/>
        <v>00635U</v>
      </c>
      <c r="AL397" s="73">
        <f t="shared" si="161"/>
        <v>0</v>
      </c>
      <c r="AM397" s="72" t="str">
        <f t="shared" si="236"/>
        <v>00635U</v>
      </c>
      <c r="AN397" s="73">
        <f t="shared" si="162"/>
        <v>0</v>
      </c>
      <c r="AO397" s="74" t="str">
        <f t="shared" si="230"/>
        <v>00635U</v>
      </c>
      <c r="AP397" s="20">
        <f t="shared" si="164"/>
        <v>0</v>
      </c>
      <c r="AQ397" s="74" t="str">
        <f t="shared" si="240"/>
        <v>00635U</v>
      </c>
      <c r="AR397" s="20">
        <f t="shared" si="165"/>
        <v>0</v>
      </c>
      <c r="AS397" s="74" t="str">
        <f t="shared" si="234"/>
        <v>00635U</v>
      </c>
      <c r="AT397" s="20">
        <f t="shared" si="166"/>
        <v>0</v>
      </c>
      <c r="AU397" s="74" t="str">
        <f t="shared" si="222"/>
        <v>00635U</v>
      </c>
      <c r="AV397" s="20">
        <f t="shared" si="167"/>
        <v>0</v>
      </c>
      <c r="AW397" s="74" t="str">
        <f t="shared" si="223"/>
        <v>00635U</v>
      </c>
      <c r="AX397" s="20">
        <f t="shared" si="224"/>
        <v>0</v>
      </c>
      <c r="AY397" s="20">
        <f t="shared" si="228"/>
        <v>1</v>
      </c>
      <c r="AZ397" s="57">
        <v>45729</v>
      </c>
      <c r="BA397" s="75">
        <v>45.53</v>
      </c>
      <c r="BB397" s="90">
        <v>45.5</v>
      </c>
      <c r="BC397" s="76">
        <f t="shared" si="237"/>
        <v>48.877291666666665</v>
      </c>
      <c r="BD397" s="76">
        <f t="shared" si="238"/>
        <v>48.817374999999991</v>
      </c>
      <c r="BE397" s="77">
        <f t="shared" si="212"/>
        <v>-6.9097356901424017E-2</v>
      </c>
      <c r="BF397" s="77">
        <f t="shared" si="235"/>
        <v>-6.7340265632881549E-2</v>
      </c>
    </row>
    <row r="398" spans="1:58" ht="13.15" x14ac:dyDescent="0.4">
      <c r="A398" s="57">
        <v>45727</v>
      </c>
      <c r="B398" s="9">
        <v>24.611999999999998</v>
      </c>
      <c r="C398" s="9">
        <v>22.765999999999998</v>
      </c>
      <c r="D398" s="9">
        <v>21.742999999999999</v>
      </c>
      <c r="E398" s="9">
        <v>21.347999999999999</v>
      </c>
      <c r="F398" s="9">
        <v>21.356999999999999</v>
      </c>
      <c r="G398" s="9">
        <v>21.276</v>
      </c>
      <c r="H398" s="105">
        <v>21.416</v>
      </c>
      <c r="I398" s="96">
        <f t="shared" si="225"/>
        <v>23.244592592592589</v>
      </c>
      <c r="J398" s="96">
        <f t="shared" si="226"/>
        <v>22.008222222222219</v>
      </c>
      <c r="K398" s="60">
        <v>7</v>
      </c>
      <c r="L398" s="61">
        <f t="shared" si="229"/>
        <v>3.7037037037037035E-2</v>
      </c>
      <c r="M398" s="11">
        <v>28.93</v>
      </c>
      <c r="N398" s="88">
        <v>26.92</v>
      </c>
      <c r="O398" s="11">
        <v>25.34</v>
      </c>
      <c r="P398" s="11">
        <v>24.84</v>
      </c>
      <c r="Q398" s="11">
        <v>23.05</v>
      </c>
      <c r="R398" s="63">
        <f t="shared" si="214"/>
        <v>-5.6700000000000017</v>
      </c>
      <c r="S398" s="64">
        <f t="shared" si="213"/>
        <v>-3.3740129217516068E-2</v>
      </c>
      <c r="T398" s="65">
        <f t="shared" si="239"/>
        <v>1.0746656760772659</v>
      </c>
      <c r="U398" s="65">
        <f t="shared" si="239"/>
        <v>1.0623520126282557</v>
      </c>
      <c r="V398" s="65">
        <f t="shared" si="215"/>
        <v>1.0837359098228665</v>
      </c>
      <c r="W398" s="65">
        <f t="shared" si="216"/>
        <v>1.1678958785249458</v>
      </c>
      <c r="X398" s="61">
        <f t="shared" si="227"/>
        <v>-7.5004063058670578E-2</v>
      </c>
      <c r="Y398" s="66">
        <f t="shared" si="217"/>
        <v>3.1853100993067922E-3</v>
      </c>
      <c r="Z398" s="61">
        <f t="shared" si="218"/>
        <v>-5.3189590888522049E-2</v>
      </c>
      <c r="AA398" s="67">
        <f t="shared" si="219"/>
        <v>23.244592592592589</v>
      </c>
      <c r="AB398" s="68">
        <f t="shared" si="220"/>
        <v>-8.5735512630014984E-2</v>
      </c>
      <c r="AC398" s="69">
        <f t="shared" si="221"/>
        <v>-0.13653073578779393</v>
      </c>
      <c r="AD398" s="70">
        <f>_xlfn.PERCENTILE.EXC(AC398:$AC$5675,0.5)</f>
        <v>8.5579960277234357E-2</v>
      </c>
      <c r="AE398" s="70">
        <f>_xlfn.PERCENTILE.EXC($AC398:AC$5675,0.35)</f>
        <v>5.0188667387647129E-2</v>
      </c>
      <c r="AF398" s="71">
        <f t="shared" ref="AF398:AF461" si="241">_xlfn.PERCENTILE.EXC($AC398:$AC1398,0.28)</f>
        <v>3.1230656806200335E-2</v>
      </c>
      <c r="AG398" s="70">
        <f t="shared" ref="AG398:AG461" si="242">_xlfn.PERCENTILE.EXC($AC398:$AC1398,0.01)</f>
        <v>-0.10923012842158292</v>
      </c>
      <c r="AH398" s="70">
        <f t="shared" ref="AH398:AH461" si="243">_xlfn.PERCENTILE.EXC($AC398:$AC1398,0.005)</f>
        <v>-0.136505823402986</v>
      </c>
      <c r="AI398" s="61" t="str">
        <f t="shared" si="231"/>
        <v>Safety</v>
      </c>
      <c r="AJ398" s="68" t="str">
        <f t="shared" si="232"/>
        <v>Safety</v>
      </c>
      <c r="AK398" s="72" t="str">
        <f t="shared" si="233"/>
        <v>00631L</v>
      </c>
      <c r="AL398" s="73">
        <f t="shared" si="161"/>
        <v>1</v>
      </c>
      <c r="AM398" s="72" t="str">
        <f t="shared" si="236"/>
        <v>00635U</v>
      </c>
      <c r="AN398" s="73">
        <f t="shared" si="162"/>
        <v>0</v>
      </c>
      <c r="AO398" s="74" t="str">
        <f t="shared" si="230"/>
        <v>00631L</v>
      </c>
      <c r="AP398" s="20">
        <f t="shared" si="164"/>
        <v>1</v>
      </c>
      <c r="AQ398" s="74" t="str">
        <f t="shared" si="240"/>
        <v>00635U</v>
      </c>
      <c r="AR398" s="20">
        <f t="shared" si="165"/>
        <v>0</v>
      </c>
      <c r="AS398" s="74" t="str">
        <f t="shared" si="234"/>
        <v>00635U</v>
      </c>
      <c r="AT398" s="20">
        <f t="shared" si="166"/>
        <v>0</v>
      </c>
      <c r="AU398" s="74" t="str">
        <f t="shared" si="222"/>
        <v>Cash</v>
      </c>
      <c r="AV398" s="20">
        <f t="shared" si="167"/>
        <v>0</v>
      </c>
      <c r="AW398" s="74" t="str">
        <f t="shared" si="223"/>
        <v>00631L</v>
      </c>
      <c r="AX398" s="20">
        <f t="shared" si="224"/>
        <v>1</v>
      </c>
      <c r="AY398" s="20">
        <f t="shared" si="228"/>
        <v>0</v>
      </c>
      <c r="AZ398" s="57">
        <v>45728</v>
      </c>
      <c r="BA398" s="75">
        <v>45.19</v>
      </c>
      <c r="BB398" s="90">
        <v>46.3125</v>
      </c>
      <c r="BC398" s="76">
        <f t="shared" si="237"/>
        <v>48.93333333333333</v>
      </c>
      <c r="BD398" s="76">
        <f t="shared" si="238"/>
        <v>48.87212499999999</v>
      </c>
      <c r="BE398" s="77">
        <f t="shared" si="212"/>
        <v>-5.3559264305177046E-2</v>
      </c>
      <c r="BF398" s="77">
        <f t="shared" si="235"/>
        <v>-7.5342027791915997E-2</v>
      </c>
    </row>
    <row r="399" spans="1:58" ht="13.15" x14ac:dyDescent="0.4">
      <c r="A399" s="57">
        <v>45726</v>
      </c>
      <c r="B399" s="9">
        <v>24.934000000000001</v>
      </c>
      <c r="C399" s="9">
        <v>22.797999999999998</v>
      </c>
      <c r="D399" s="9">
        <v>21.797999999999998</v>
      </c>
      <c r="E399" s="9">
        <v>21.577999999999999</v>
      </c>
      <c r="F399" s="9">
        <v>21.550999999999998</v>
      </c>
      <c r="G399" s="9">
        <v>21.466000000000001</v>
      </c>
      <c r="H399" s="105">
        <v>21.491</v>
      </c>
      <c r="I399" s="96">
        <f t="shared" si="225"/>
        <v>23.430888888888887</v>
      </c>
      <c r="J399" s="96">
        <f t="shared" si="226"/>
        <v>22.094296296296296</v>
      </c>
      <c r="K399" s="60">
        <v>8</v>
      </c>
      <c r="L399" s="61">
        <f t="shared" si="229"/>
        <v>3.7037037037037035E-2</v>
      </c>
      <c r="M399" s="11">
        <v>31.19</v>
      </c>
      <c r="N399" s="88">
        <v>27.86</v>
      </c>
      <c r="O399" s="11">
        <v>25.72</v>
      </c>
      <c r="P399" s="11">
        <v>24.98</v>
      </c>
      <c r="Q399" s="11">
        <v>22.96</v>
      </c>
      <c r="R399" s="63">
        <f t="shared" si="214"/>
        <v>-8.3499999999999943</v>
      </c>
      <c r="S399" s="64">
        <f t="shared" si="213"/>
        <v>0.19212665810868629</v>
      </c>
      <c r="T399" s="65">
        <f t="shared" si="239"/>
        <v>1.1195262024407753</v>
      </c>
      <c r="U399" s="65">
        <f t="shared" si="239"/>
        <v>1.0832037325038881</v>
      </c>
      <c r="V399" s="65">
        <f t="shared" si="215"/>
        <v>1.1152922337870297</v>
      </c>
      <c r="W399" s="65">
        <f t="shared" si="216"/>
        <v>1.2134146341463414</v>
      </c>
      <c r="X399" s="61">
        <f t="shared" si="227"/>
        <v>-8.5666158658859501E-2</v>
      </c>
      <c r="Y399" s="66">
        <f t="shared" si="217"/>
        <v>-4.0318843266289621E-3</v>
      </c>
      <c r="Z399" s="61">
        <f t="shared" si="218"/>
        <v>-5.7044041262404442E-2</v>
      </c>
      <c r="AA399" s="67">
        <f t="shared" si="219"/>
        <v>23.430888888888887</v>
      </c>
      <c r="AB399" s="68">
        <f t="shared" si="220"/>
        <v>-0.10502512562814065</v>
      </c>
      <c r="AC399" s="69">
        <f t="shared" si="221"/>
        <v>-0.15897742681662283</v>
      </c>
      <c r="AD399" s="70">
        <f>_xlfn.PERCENTILE.EXC(AC399:$AC$5675,0.5)</f>
        <v>8.5608308605341243E-2</v>
      </c>
      <c r="AE399" s="70">
        <f>_xlfn.PERCENTILE.EXC($AC399:AC$5675,0.35)</f>
        <v>5.0232497487656687E-2</v>
      </c>
      <c r="AF399" s="71">
        <f t="shared" si="241"/>
        <v>3.141859027601214E-2</v>
      </c>
      <c r="AG399" s="70">
        <f t="shared" si="242"/>
        <v>-0.10893925686780637</v>
      </c>
      <c r="AH399" s="70">
        <f t="shared" si="243"/>
        <v>-0.13402427066878153</v>
      </c>
      <c r="AI399" s="61" t="str">
        <f t="shared" si="231"/>
        <v>Safety</v>
      </c>
      <c r="AJ399" s="68" t="str">
        <f t="shared" si="232"/>
        <v>Safety</v>
      </c>
      <c r="AK399" s="72" t="str">
        <f t="shared" si="233"/>
        <v>00631L</v>
      </c>
      <c r="AL399" s="73">
        <f t="shared" si="161"/>
        <v>1</v>
      </c>
      <c r="AM399" s="72" t="str">
        <f t="shared" si="236"/>
        <v>00635U</v>
      </c>
      <c r="AN399" s="73">
        <f t="shared" si="162"/>
        <v>0</v>
      </c>
      <c r="AO399" s="74" t="str">
        <f t="shared" si="230"/>
        <v>00631L</v>
      </c>
      <c r="AP399" s="20">
        <f t="shared" si="164"/>
        <v>1</v>
      </c>
      <c r="AQ399" s="74" t="str">
        <f t="shared" si="240"/>
        <v>00635U</v>
      </c>
      <c r="AR399" s="20">
        <f t="shared" si="165"/>
        <v>0</v>
      </c>
      <c r="AS399" s="74" t="str">
        <f t="shared" si="234"/>
        <v>00635U</v>
      </c>
      <c r="AT399" s="20">
        <f t="shared" si="166"/>
        <v>0</v>
      </c>
      <c r="AU399" s="74" t="str">
        <f t="shared" si="222"/>
        <v>Cash</v>
      </c>
      <c r="AV399" s="20">
        <f t="shared" si="167"/>
        <v>0</v>
      </c>
      <c r="AW399" s="74" t="str">
        <f t="shared" si="223"/>
        <v>00631L</v>
      </c>
      <c r="AX399" s="20">
        <f t="shared" si="224"/>
        <v>1</v>
      </c>
      <c r="AY399" s="20">
        <f t="shared" si="228"/>
        <v>0</v>
      </c>
      <c r="AZ399" s="57">
        <v>45727</v>
      </c>
      <c r="BA399" s="75">
        <v>46.59</v>
      </c>
      <c r="BB399" s="90">
        <v>46.587499999999999</v>
      </c>
      <c r="BC399" s="76">
        <f t="shared" si="237"/>
        <v>48.971041666666672</v>
      </c>
      <c r="BD399" s="76">
        <f t="shared" si="238"/>
        <v>48.937958333333334</v>
      </c>
      <c r="BE399" s="77">
        <f t="shared" si="212"/>
        <v>-4.8672472251883682E-2</v>
      </c>
      <c r="BF399" s="77">
        <f t="shared" si="235"/>
        <v>-4.797826499709236E-2</v>
      </c>
    </row>
    <row r="400" spans="1:58" ht="13.15" x14ac:dyDescent="0.4">
      <c r="A400" s="57">
        <v>45723</v>
      </c>
      <c r="B400" s="9">
        <v>21.625</v>
      </c>
      <c r="C400" s="9">
        <v>20.786000000000001</v>
      </c>
      <c r="D400" s="9">
        <v>20.506</v>
      </c>
      <c r="E400" s="9">
        <v>20.318000000000001</v>
      </c>
      <c r="F400" s="9">
        <v>20.462</v>
      </c>
      <c r="G400" s="9">
        <v>20.478000000000002</v>
      </c>
      <c r="H400" s="105">
        <v>20.654</v>
      </c>
      <c r="I400" s="96">
        <f t="shared" si="225"/>
        <v>21.127814814814815</v>
      </c>
      <c r="J400" s="96">
        <f t="shared" si="226"/>
        <v>20.620074074074076</v>
      </c>
      <c r="K400" s="60">
        <v>11</v>
      </c>
      <c r="L400" s="61">
        <f t="shared" si="229"/>
        <v>3.7037037037037035E-2</v>
      </c>
      <c r="M400" s="11">
        <v>23.79</v>
      </c>
      <c r="N400" s="88">
        <v>23.37</v>
      </c>
      <c r="O400" s="11">
        <v>22.59</v>
      </c>
      <c r="P400" s="11">
        <v>22.84</v>
      </c>
      <c r="Q400" s="11">
        <v>22.22</v>
      </c>
      <c r="R400" s="63">
        <f t="shared" si="214"/>
        <v>-1.7299999999999969</v>
      </c>
      <c r="S400" s="64">
        <f t="shared" si="213"/>
        <v>-6.0313630880579006E-2</v>
      </c>
      <c r="T400" s="65">
        <f t="shared" si="239"/>
        <v>1.017971758664955</v>
      </c>
      <c r="U400" s="65">
        <f t="shared" si="239"/>
        <v>1.0345285524568393</v>
      </c>
      <c r="V400" s="65">
        <f t="shared" si="215"/>
        <v>1.0232049036777584</v>
      </c>
      <c r="W400" s="65">
        <f t="shared" si="216"/>
        <v>1.0517551755175518</v>
      </c>
      <c r="X400" s="61">
        <f t="shared" si="227"/>
        <v>-3.8797687861271614E-2</v>
      </c>
      <c r="Y400" s="66">
        <f t="shared" si="217"/>
        <v>1.653706073432417E-2</v>
      </c>
      <c r="Z400" s="61">
        <f t="shared" si="218"/>
        <v>-2.4031862508786868E-2</v>
      </c>
      <c r="AA400" s="67">
        <f t="shared" si="219"/>
        <v>21.127814814814815</v>
      </c>
      <c r="AB400" s="68">
        <f t="shared" si="220"/>
        <v>-7.466837826273004E-2</v>
      </c>
      <c r="AC400" s="69">
        <f t="shared" si="221"/>
        <v>-9.5942883405442256E-2</v>
      </c>
      <c r="AD400" s="70">
        <f>_xlfn.PERCENTILE.EXC(AC400:$AC$5675,0.5)</f>
        <v>8.5610143886003881E-2</v>
      </c>
      <c r="AE400" s="70">
        <f>_xlfn.PERCENTILE.EXC($AC400:AC$5675,0.35)</f>
        <v>5.0326982784986991E-2</v>
      </c>
      <c r="AF400" s="71">
        <f t="shared" si="241"/>
        <v>3.1623016015806658E-2</v>
      </c>
      <c r="AG400" s="70">
        <f t="shared" si="242"/>
        <v>-0.10555792610349293</v>
      </c>
      <c r="AH400" s="70">
        <f t="shared" si="243"/>
        <v>-0.13239674287034375</v>
      </c>
      <c r="AI400" s="61" t="str">
        <f t="shared" si="231"/>
        <v>Safety</v>
      </c>
      <c r="AJ400" s="68" t="str">
        <f t="shared" si="232"/>
        <v>Safety</v>
      </c>
      <c r="AK400" s="72" t="str">
        <f t="shared" si="233"/>
        <v>00635U</v>
      </c>
      <c r="AL400" s="73">
        <f t="shared" si="161"/>
        <v>0</v>
      </c>
      <c r="AM400" s="72" t="str">
        <f t="shared" si="236"/>
        <v>00635U</v>
      </c>
      <c r="AN400" s="73">
        <f t="shared" si="162"/>
        <v>0</v>
      </c>
      <c r="AO400" s="74" t="str">
        <f t="shared" si="230"/>
        <v>00635U</v>
      </c>
      <c r="AP400" s="20">
        <f t="shared" si="164"/>
        <v>0</v>
      </c>
      <c r="AQ400" s="74" t="str">
        <f t="shared" si="240"/>
        <v>00635U</v>
      </c>
      <c r="AR400" s="20">
        <f t="shared" si="165"/>
        <v>0</v>
      </c>
      <c r="AS400" s="74" t="str">
        <f t="shared" si="234"/>
        <v>00635U</v>
      </c>
      <c r="AT400" s="20">
        <f t="shared" si="166"/>
        <v>0</v>
      </c>
      <c r="AU400" s="74" t="str">
        <f t="shared" si="222"/>
        <v>00635U</v>
      </c>
      <c r="AV400" s="20">
        <f t="shared" si="167"/>
        <v>0</v>
      </c>
      <c r="AW400" s="74" t="str">
        <f t="shared" si="223"/>
        <v>00635U</v>
      </c>
      <c r="AX400" s="20">
        <f t="shared" si="224"/>
        <v>0</v>
      </c>
      <c r="AY400" s="20">
        <f t="shared" si="228"/>
        <v>1</v>
      </c>
      <c r="AZ400" s="57">
        <v>45726</v>
      </c>
      <c r="BA400" s="75">
        <v>46.7</v>
      </c>
      <c r="BB400" s="90">
        <v>47.024999999999999</v>
      </c>
      <c r="BC400" s="76">
        <f t="shared" si="237"/>
        <v>48.993333333333332</v>
      </c>
      <c r="BD400" s="76">
        <f t="shared" si="238"/>
        <v>48.97291666666667</v>
      </c>
      <c r="BE400" s="77">
        <f t="shared" si="212"/>
        <v>-4.0175534086270247E-2</v>
      </c>
      <c r="BF400" s="77">
        <f t="shared" si="235"/>
        <v>-4.6411707151061389E-2</v>
      </c>
    </row>
    <row r="401" spans="1:58" s="23" customFormat="1" ht="13.15" x14ac:dyDescent="0.4">
      <c r="A401" s="57">
        <v>45722</v>
      </c>
      <c r="B401" s="9">
        <v>22.827999999999999</v>
      </c>
      <c r="C401" s="9">
        <v>21.792000000000002</v>
      </c>
      <c r="D401" s="9">
        <v>21.280999999999999</v>
      </c>
      <c r="E401" s="9">
        <v>21.045999999999999</v>
      </c>
      <c r="F401" s="9">
        <v>21.175999999999998</v>
      </c>
      <c r="G401" s="9">
        <v>21.111999999999998</v>
      </c>
      <c r="H401" s="105">
        <v>21.103000000000002</v>
      </c>
      <c r="I401" s="96">
        <f t="shared" si="225"/>
        <v>22.252444444444446</v>
      </c>
      <c r="J401" s="96">
        <f t="shared" si="226"/>
        <v>21.508111111111113</v>
      </c>
      <c r="K401" s="60">
        <v>12</v>
      </c>
      <c r="L401" s="61">
        <f t="shared" si="229"/>
        <v>3.7037037037037035E-2</v>
      </c>
      <c r="M401" s="11">
        <v>26.79</v>
      </c>
      <c r="N401" s="88">
        <v>24.87</v>
      </c>
      <c r="O401" s="11">
        <v>23.7</v>
      </c>
      <c r="P401" s="11">
        <v>23.69</v>
      </c>
      <c r="Q401" s="11">
        <v>22.03</v>
      </c>
      <c r="R401" s="63">
        <f t="shared" si="214"/>
        <v>-4.269999999999996</v>
      </c>
      <c r="S401" s="64">
        <f t="shared" si="213"/>
        <v>0.13406292749658008</v>
      </c>
      <c r="T401" s="65">
        <f t="shared" si="239"/>
        <v>1.077201447527141</v>
      </c>
      <c r="U401" s="65">
        <f t="shared" si="239"/>
        <v>1.049367088607595</v>
      </c>
      <c r="V401" s="65">
        <f t="shared" si="215"/>
        <v>1.0498100464330942</v>
      </c>
      <c r="W401" s="65">
        <f t="shared" si="216"/>
        <v>1.1289151157512483</v>
      </c>
      <c r="X401" s="61">
        <f t="shared" si="227"/>
        <v>-4.5382863150516817E-2</v>
      </c>
      <c r="Y401" s="66">
        <f t="shared" si="217"/>
        <v>2.708353131236442E-3</v>
      </c>
      <c r="Z401" s="61">
        <f t="shared" si="218"/>
        <v>-3.3449508668211239E-2</v>
      </c>
      <c r="AA401" s="67">
        <f t="shared" si="219"/>
        <v>22.252444444444443</v>
      </c>
      <c r="AB401" s="68">
        <f t="shared" si="220"/>
        <v>-8.2106956172094958E-2</v>
      </c>
      <c r="AC401" s="69">
        <f t="shared" si="221"/>
        <v>-0.10524951972479124</v>
      </c>
      <c r="AD401" s="70">
        <f>_xlfn.PERCENTILE.EXC(AC401:$AC$5675,0.5)</f>
        <v>8.5611979166666519E-2</v>
      </c>
      <c r="AE401" s="70">
        <f>_xlfn.PERCENTILE.EXC($AC401:AC$5675,0.35)</f>
        <v>5.03452270246669E-2</v>
      </c>
      <c r="AF401" s="71">
        <f t="shared" si="241"/>
        <v>3.1928723733565902E-2</v>
      </c>
      <c r="AG401" s="70">
        <f t="shared" si="242"/>
        <v>-0.10555792610349293</v>
      </c>
      <c r="AH401" s="70">
        <f t="shared" si="243"/>
        <v>-0.13239674287034375</v>
      </c>
      <c r="AI401" s="61" t="str">
        <f t="shared" si="231"/>
        <v>Safety</v>
      </c>
      <c r="AJ401" s="68" t="str">
        <f t="shared" si="232"/>
        <v>Safety</v>
      </c>
      <c r="AK401" s="72" t="str">
        <f t="shared" si="233"/>
        <v>00635U</v>
      </c>
      <c r="AL401" s="73">
        <f t="shared" si="161"/>
        <v>0</v>
      </c>
      <c r="AM401" s="72" t="str">
        <f t="shared" si="236"/>
        <v>00635U</v>
      </c>
      <c r="AN401" s="73">
        <f t="shared" si="162"/>
        <v>0</v>
      </c>
      <c r="AO401" s="74" t="str">
        <f t="shared" si="230"/>
        <v>00635U</v>
      </c>
      <c r="AP401" s="20">
        <f t="shared" si="164"/>
        <v>0</v>
      </c>
      <c r="AQ401" s="74" t="str">
        <f t="shared" si="240"/>
        <v>00635U</v>
      </c>
      <c r="AR401" s="20">
        <f t="shared" si="165"/>
        <v>0</v>
      </c>
      <c r="AS401" s="74" t="str">
        <f t="shared" si="234"/>
        <v>00635U</v>
      </c>
      <c r="AT401" s="20">
        <f t="shared" si="166"/>
        <v>0</v>
      </c>
      <c r="AU401" s="74" t="str">
        <f t="shared" si="222"/>
        <v>00635U</v>
      </c>
      <c r="AV401" s="20">
        <f t="shared" si="167"/>
        <v>0</v>
      </c>
      <c r="AW401" s="74" t="str">
        <f t="shared" si="223"/>
        <v>00635U</v>
      </c>
      <c r="AX401" s="20">
        <f t="shared" si="224"/>
        <v>0</v>
      </c>
      <c r="AY401" s="20">
        <f t="shared" si="228"/>
        <v>1</v>
      </c>
      <c r="AZ401" s="57">
        <v>45723</v>
      </c>
      <c r="BA401" s="75">
        <v>47.34</v>
      </c>
      <c r="BB401" s="90">
        <v>47.3125</v>
      </c>
      <c r="BC401" s="76">
        <f t="shared" si="237"/>
        <v>48.989791666666669</v>
      </c>
      <c r="BD401" s="76">
        <f t="shared" si="238"/>
        <v>48.998583333333343</v>
      </c>
      <c r="BE401" s="77">
        <f t="shared" ref="BE401:BE464" si="244">(BB401-BC401)/BC401</f>
        <v>-3.4237575004996836E-2</v>
      </c>
      <c r="BF401" s="77">
        <f t="shared" si="235"/>
        <v>-3.3849618101203731E-2</v>
      </c>
    </row>
    <row r="402" spans="1:58" s="23" customFormat="1" ht="13.15" x14ac:dyDescent="0.4">
      <c r="A402" s="57">
        <v>45721</v>
      </c>
      <c r="B402" s="9">
        <v>20.126999999999999</v>
      </c>
      <c r="C402" s="9">
        <v>19.902000000000001</v>
      </c>
      <c r="D402" s="9">
        <v>19.855</v>
      </c>
      <c r="E402" s="9">
        <v>19.917999999999999</v>
      </c>
      <c r="F402" s="9">
        <v>20.218</v>
      </c>
      <c r="G402" s="9">
        <v>20.219000000000001</v>
      </c>
      <c r="H402" s="105">
        <v>20.321999999999999</v>
      </c>
      <c r="I402" s="96">
        <f t="shared" si="225"/>
        <v>20.010333333333332</v>
      </c>
      <c r="J402" s="96">
        <f t="shared" si="226"/>
        <v>19.877629629629631</v>
      </c>
      <c r="K402" s="60">
        <v>13</v>
      </c>
      <c r="L402" s="61">
        <f t="shared" si="229"/>
        <v>3.7037037037037035E-2</v>
      </c>
      <c r="M402" s="11">
        <v>22.9</v>
      </c>
      <c r="N402" s="88">
        <v>21.93</v>
      </c>
      <c r="O402" s="11">
        <v>21.72</v>
      </c>
      <c r="P402" s="11">
        <v>22.1</v>
      </c>
      <c r="Q402" s="11">
        <v>21.6</v>
      </c>
      <c r="R402" s="63">
        <f t="shared" si="214"/>
        <v>-1.009999999999998</v>
      </c>
      <c r="S402" s="64">
        <f t="shared" ref="S402:S465" si="245">(N402-N403)/N403</f>
        <v>-6.7205444491705735E-2</v>
      </c>
      <c r="T402" s="65">
        <f t="shared" si="239"/>
        <v>1.0442316461468308</v>
      </c>
      <c r="U402" s="65">
        <f t="shared" si="239"/>
        <v>1.0096685082872929</v>
      </c>
      <c r="V402" s="65">
        <f t="shared" si="215"/>
        <v>0.99230769230769222</v>
      </c>
      <c r="W402" s="65">
        <f t="shared" si="216"/>
        <v>1.0152777777777777</v>
      </c>
      <c r="X402" s="61">
        <f t="shared" si="227"/>
        <v>-1.1179013265762303E-2</v>
      </c>
      <c r="Y402" s="66">
        <f t="shared" si="217"/>
        <v>2.0283160959935733E-2</v>
      </c>
      <c r="Z402" s="61">
        <f t="shared" si="218"/>
        <v>-6.6317587764838613E-3</v>
      </c>
      <c r="AA402" s="67">
        <f t="shared" si="219"/>
        <v>20.010333333333335</v>
      </c>
      <c r="AB402" s="68">
        <f t="shared" si="220"/>
        <v>-8.2216142270861867E-2</v>
      </c>
      <c r="AC402" s="69">
        <f t="shared" si="221"/>
        <v>-8.7536099711202214E-2</v>
      </c>
      <c r="AD402" s="70">
        <f>_xlfn.PERCENTILE.EXC(AC402:$AC$5675,0.5)</f>
        <v>8.5671800956426181E-2</v>
      </c>
      <c r="AE402" s="70">
        <f>_xlfn.PERCENTILE.EXC($AC402:AC$5675,0.35)</f>
        <v>5.0392832995977029E-2</v>
      </c>
      <c r="AF402" s="71">
        <f t="shared" si="241"/>
        <v>3.210229705322621E-2</v>
      </c>
      <c r="AG402" s="70">
        <f t="shared" si="242"/>
        <v>-0.10553144899091656</v>
      </c>
      <c r="AH402" s="70">
        <f t="shared" si="243"/>
        <v>-0.13239674287034375</v>
      </c>
      <c r="AI402" s="61" t="str">
        <f t="shared" si="231"/>
        <v>Safety</v>
      </c>
      <c r="AJ402" s="68" t="str">
        <f t="shared" si="232"/>
        <v>Safety</v>
      </c>
      <c r="AK402" s="72" t="str">
        <f t="shared" si="233"/>
        <v>00635U</v>
      </c>
      <c r="AL402" s="73">
        <f t="shared" si="161"/>
        <v>0</v>
      </c>
      <c r="AM402" s="72" t="str">
        <f t="shared" si="236"/>
        <v>00635U</v>
      </c>
      <c r="AN402" s="73">
        <f t="shared" si="162"/>
        <v>0</v>
      </c>
      <c r="AO402" s="74" t="str">
        <f t="shared" si="230"/>
        <v>00635U</v>
      </c>
      <c r="AP402" s="20">
        <f t="shared" si="164"/>
        <v>0</v>
      </c>
      <c r="AQ402" s="74" t="str">
        <f t="shared" si="240"/>
        <v>00635U</v>
      </c>
      <c r="AR402" s="20">
        <f t="shared" si="165"/>
        <v>0</v>
      </c>
      <c r="AS402" s="74" t="str">
        <f t="shared" si="234"/>
        <v>00635U</v>
      </c>
      <c r="AT402" s="20">
        <f t="shared" si="166"/>
        <v>0</v>
      </c>
      <c r="AU402" s="74" t="str">
        <f t="shared" si="222"/>
        <v>00635U</v>
      </c>
      <c r="AV402" s="20">
        <f t="shared" si="167"/>
        <v>0</v>
      </c>
      <c r="AW402" s="74" t="str">
        <f t="shared" si="223"/>
        <v>00635U</v>
      </c>
      <c r="AX402" s="20">
        <f t="shared" si="224"/>
        <v>0</v>
      </c>
      <c r="AY402" s="20">
        <f t="shared" si="228"/>
        <v>1</v>
      </c>
      <c r="AZ402" s="57">
        <v>45722</v>
      </c>
      <c r="BA402" s="75">
        <v>47</v>
      </c>
      <c r="BB402" s="90">
        <v>46.7</v>
      </c>
      <c r="BC402" s="76">
        <f t="shared" si="237"/>
        <v>48.979583333333338</v>
      </c>
      <c r="BD402" s="76">
        <f t="shared" si="238"/>
        <v>48.98458333333334</v>
      </c>
      <c r="BE402" s="77">
        <f t="shared" si="244"/>
        <v>-4.6541501135677309E-2</v>
      </c>
      <c r="BF402" s="77">
        <f t="shared" si="235"/>
        <v>-4.0514447572790893E-2</v>
      </c>
    </row>
    <row r="403" spans="1:58" s="23" customFormat="1" ht="13.15" x14ac:dyDescent="0.4">
      <c r="A403" s="57">
        <v>45720</v>
      </c>
      <c r="B403" s="9">
        <v>21.241</v>
      </c>
      <c r="C403" s="9">
        <v>20.798999999999999</v>
      </c>
      <c r="D403" s="9">
        <v>20.486000000000001</v>
      </c>
      <c r="E403" s="9">
        <v>20.353000000000002</v>
      </c>
      <c r="F403" s="9">
        <v>20.56</v>
      </c>
      <c r="G403" s="9">
        <v>20.454999999999998</v>
      </c>
      <c r="H403" s="105">
        <v>20.524999999999999</v>
      </c>
      <c r="I403" s="96">
        <f t="shared" si="225"/>
        <v>21.028185185185183</v>
      </c>
      <c r="J403" s="96">
        <f t="shared" si="226"/>
        <v>20.648296296296298</v>
      </c>
      <c r="K403" s="60">
        <v>14</v>
      </c>
      <c r="L403" s="61">
        <f t="shared" si="229"/>
        <v>3.7037037037037035E-2</v>
      </c>
      <c r="M403" s="11">
        <v>24.79</v>
      </c>
      <c r="N403" s="88">
        <v>23.51</v>
      </c>
      <c r="O403" s="11">
        <v>22.78</v>
      </c>
      <c r="P403" s="11">
        <v>22.91</v>
      </c>
      <c r="Q403" s="11">
        <v>21.42</v>
      </c>
      <c r="R403" s="63">
        <f t="shared" si="214"/>
        <v>-2.6099999999999994</v>
      </c>
      <c r="S403" s="64">
        <f t="shared" si="245"/>
        <v>3.2045654082528553E-2</v>
      </c>
      <c r="T403" s="65">
        <f t="shared" si="239"/>
        <v>1.0544449170565715</v>
      </c>
      <c r="U403" s="65">
        <f t="shared" si="239"/>
        <v>1.0320456540825285</v>
      </c>
      <c r="V403" s="65">
        <f t="shared" si="215"/>
        <v>1.0261894369271061</v>
      </c>
      <c r="W403" s="65">
        <f t="shared" si="216"/>
        <v>1.0975723622782445</v>
      </c>
      <c r="X403" s="61">
        <f t="shared" si="227"/>
        <v>-2.0808813144390575E-2</v>
      </c>
      <c r="Y403" s="66">
        <f t="shared" si="217"/>
        <v>8.450842627622317E-3</v>
      </c>
      <c r="Z403" s="61">
        <f t="shared" si="218"/>
        <v>-1.8065700180181284E-2</v>
      </c>
      <c r="AA403" s="67">
        <f t="shared" si="219"/>
        <v>21.028185185185183</v>
      </c>
      <c r="AB403" s="68">
        <f t="shared" si="220"/>
        <v>-9.6512122501063446E-2</v>
      </c>
      <c r="AC403" s="69">
        <f t="shared" si="221"/>
        <v>-0.10556422011122153</v>
      </c>
      <c r="AD403" s="70">
        <f>_xlfn.PERCENTILE.EXC(AC403:$AC$5675,0.5)</f>
        <v>8.5731622746185857E-2</v>
      </c>
      <c r="AE403" s="70">
        <f>_xlfn.PERCENTILE.EXC($AC403:AC$5675,0.35)</f>
        <v>5.0497583212249057E-2</v>
      </c>
      <c r="AF403" s="71">
        <f t="shared" si="241"/>
        <v>3.2433675609414646E-2</v>
      </c>
      <c r="AG403" s="70">
        <f t="shared" si="242"/>
        <v>-0.10553144899091656</v>
      </c>
      <c r="AH403" s="70">
        <f t="shared" si="243"/>
        <v>-0.13239674287034375</v>
      </c>
      <c r="AI403" s="61" t="str">
        <f t="shared" si="231"/>
        <v>Safety</v>
      </c>
      <c r="AJ403" s="68" t="str">
        <f t="shared" si="232"/>
        <v>Safety</v>
      </c>
      <c r="AK403" s="72" t="str">
        <f t="shared" si="233"/>
        <v>00635U</v>
      </c>
      <c r="AL403" s="73">
        <f t="shared" si="161"/>
        <v>0</v>
      </c>
      <c r="AM403" s="72" t="str">
        <f t="shared" si="236"/>
        <v>00635U</v>
      </c>
      <c r="AN403" s="73">
        <f t="shared" si="162"/>
        <v>0</v>
      </c>
      <c r="AO403" s="74" t="str">
        <f t="shared" si="230"/>
        <v>00635U</v>
      </c>
      <c r="AP403" s="20">
        <f t="shared" si="164"/>
        <v>0</v>
      </c>
      <c r="AQ403" s="74" t="str">
        <f t="shared" si="240"/>
        <v>00635U</v>
      </c>
      <c r="AR403" s="20">
        <f t="shared" si="165"/>
        <v>0</v>
      </c>
      <c r="AS403" s="74" t="str">
        <f t="shared" si="234"/>
        <v>00635U</v>
      </c>
      <c r="AT403" s="20">
        <f t="shared" si="166"/>
        <v>0</v>
      </c>
      <c r="AU403" s="74" t="str">
        <f t="shared" si="222"/>
        <v>Cash</v>
      </c>
      <c r="AV403" s="20">
        <f t="shared" si="167"/>
        <v>0</v>
      </c>
      <c r="AW403" s="74" t="str">
        <f t="shared" si="223"/>
        <v>00635U</v>
      </c>
      <c r="AX403" s="20">
        <f t="shared" si="224"/>
        <v>0</v>
      </c>
      <c r="AY403" s="20">
        <f t="shared" si="228"/>
        <v>1</v>
      </c>
      <c r="AZ403" s="57">
        <v>45721</v>
      </c>
      <c r="BA403" s="75">
        <v>46.25</v>
      </c>
      <c r="BB403" s="90">
        <v>47.012500000000003</v>
      </c>
      <c r="BC403" s="76">
        <f t="shared" si="237"/>
        <v>48.980833333333329</v>
      </c>
      <c r="BD403" s="76">
        <f t="shared" si="238"/>
        <v>48.972083333333337</v>
      </c>
      <c r="BE403" s="77">
        <f t="shared" si="244"/>
        <v>-4.0185786957483233E-2</v>
      </c>
      <c r="BF403" s="77">
        <f t="shared" si="235"/>
        <v>-5.5584389065198789E-2</v>
      </c>
    </row>
    <row r="404" spans="1:58" s="23" customFormat="1" ht="13.15" x14ac:dyDescent="0.4">
      <c r="A404" s="57">
        <v>45719</v>
      </c>
      <c r="B404" s="9">
        <v>20.658000000000001</v>
      </c>
      <c r="C404" s="9">
        <v>20.443999999999999</v>
      </c>
      <c r="D404" s="9">
        <v>20.273</v>
      </c>
      <c r="E404" s="9">
        <v>20.254000000000001</v>
      </c>
      <c r="F404" s="9">
        <v>20.491</v>
      </c>
      <c r="G404" s="9">
        <v>20.478000000000002</v>
      </c>
      <c r="H404" s="105">
        <v>20.600999999999999</v>
      </c>
      <c r="I404" s="96">
        <f t="shared" si="225"/>
        <v>20.562888888888889</v>
      </c>
      <c r="J404" s="96">
        <f t="shared" si="226"/>
        <v>20.367999999999999</v>
      </c>
      <c r="K404" s="60">
        <v>15</v>
      </c>
      <c r="L404" s="61">
        <f t="shared" si="229"/>
        <v>3.7037037037037035E-2</v>
      </c>
      <c r="M404" s="11">
        <v>23.96</v>
      </c>
      <c r="N404" s="88">
        <v>22.78</v>
      </c>
      <c r="O404" s="11">
        <v>22.18</v>
      </c>
      <c r="P404" s="11">
        <v>22.5</v>
      </c>
      <c r="Q404" s="11">
        <v>20.81</v>
      </c>
      <c r="R404" s="63">
        <f t="shared" si="214"/>
        <v>-2.0600000000000023</v>
      </c>
      <c r="S404" s="64">
        <f t="shared" si="245"/>
        <v>0.16046867040244536</v>
      </c>
      <c r="T404" s="65">
        <f t="shared" si="239"/>
        <v>1.051799824407375</v>
      </c>
      <c r="U404" s="65">
        <f t="shared" si="239"/>
        <v>1.0270513976555455</v>
      </c>
      <c r="V404" s="65">
        <f t="shared" si="215"/>
        <v>1.0124444444444445</v>
      </c>
      <c r="W404" s="65">
        <f t="shared" si="216"/>
        <v>1.094666025949063</v>
      </c>
      <c r="X404" s="61">
        <f t="shared" si="227"/>
        <v>-1.0359182883144649E-2</v>
      </c>
      <c r="Y404" s="66">
        <f t="shared" si="217"/>
        <v>1.7132418287745518E-2</v>
      </c>
      <c r="Z404" s="61">
        <f t="shared" si="218"/>
        <v>-9.4776998476219943E-3</v>
      </c>
      <c r="AA404" s="67">
        <f t="shared" si="219"/>
        <v>20.562888888888889</v>
      </c>
      <c r="AB404" s="68">
        <f t="shared" si="220"/>
        <v>-9.3151887620719923E-2</v>
      </c>
      <c r="AC404" s="69">
        <f t="shared" si="221"/>
        <v>-9.732709003999615E-2</v>
      </c>
      <c r="AD404" s="70">
        <f>_xlfn.PERCENTILE.EXC(AC404:$AC$5675,0.5)</f>
        <v>8.5740811373092918E-2</v>
      </c>
      <c r="AE404" s="70">
        <f>_xlfn.PERCENTILE.EXC($AC404:AC$5675,0.35)</f>
        <v>5.0516412174572083E-2</v>
      </c>
      <c r="AF404" s="71">
        <f t="shared" si="241"/>
        <v>3.2771739623622738E-2</v>
      </c>
      <c r="AG404" s="70">
        <f t="shared" si="242"/>
        <v>-0.10383916605103223</v>
      </c>
      <c r="AH404" s="70">
        <f t="shared" si="243"/>
        <v>-0.13239674287034375</v>
      </c>
      <c r="AI404" s="61" t="str">
        <f t="shared" si="231"/>
        <v>Safety</v>
      </c>
      <c r="AJ404" s="68" t="str">
        <f t="shared" si="232"/>
        <v>Safety</v>
      </c>
      <c r="AK404" s="72" t="str">
        <f t="shared" si="233"/>
        <v>00635U</v>
      </c>
      <c r="AL404" s="73">
        <f t="shared" si="161"/>
        <v>0</v>
      </c>
      <c r="AM404" s="72" t="str">
        <f t="shared" si="236"/>
        <v>00635U</v>
      </c>
      <c r="AN404" s="73">
        <f t="shared" si="162"/>
        <v>0</v>
      </c>
      <c r="AO404" s="74" t="str">
        <f t="shared" si="230"/>
        <v>00635U</v>
      </c>
      <c r="AP404" s="20">
        <f t="shared" si="164"/>
        <v>0</v>
      </c>
      <c r="AQ404" s="74" t="str">
        <f t="shared" si="240"/>
        <v>00635U</v>
      </c>
      <c r="AR404" s="20">
        <f t="shared" si="165"/>
        <v>0</v>
      </c>
      <c r="AS404" s="74" t="str">
        <f t="shared" si="234"/>
        <v>00635U</v>
      </c>
      <c r="AT404" s="20">
        <f t="shared" si="166"/>
        <v>0</v>
      </c>
      <c r="AU404" s="74" t="str">
        <f t="shared" si="222"/>
        <v>00635U</v>
      </c>
      <c r="AV404" s="20">
        <f t="shared" si="167"/>
        <v>0</v>
      </c>
      <c r="AW404" s="74" t="str">
        <f t="shared" si="223"/>
        <v>00635U</v>
      </c>
      <c r="AX404" s="20">
        <f t="shared" si="224"/>
        <v>0</v>
      </c>
      <c r="AY404" s="20">
        <f t="shared" si="228"/>
        <v>1</v>
      </c>
      <c r="AZ404" s="57">
        <v>45720</v>
      </c>
      <c r="BA404" s="75">
        <v>47.2</v>
      </c>
      <c r="BB404" s="90">
        <v>48.125</v>
      </c>
      <c r="BC404" s="76">
        <f t="shared" si="237"/>
        <v>48.988333333333337</v>
      </c>
      <c r="BD404" s="76">
        <f t="shared" si="238"/>
        <v>48.983958333333334</v>
      </c>
      <c r="BE404" s="77">
        <f t="shared" si="244"/>
        <v>-1.762324362943565E-2</v>
      </c>
      <c r="BF404" s="77">
        <f t="shared" si="235"/>
        <v>-3.641923588930044E-2</v>
      </c>
    </row>
    <row r="405" spans="1:58" s="23" customFormat="1" ht="13.15" x14ac:dyDescent="0.4">
      <c r="A405" s="57">
        <v>45716</v>
      </c>
      <c r="B405" s="9">
        <v>18.829000000000001</v>
      </c>
      <c r="C405" s="9">
        <v>19.045999999999999</v>
      </c>
      <c r="D405" s="9">
        <v>19.151</v>
      </c>
      <c r="E405" s="9">
        <v>19.266999999999999</v>
      </c>
      <c r="F405" s="9">
        <v>19.617000000000001</v>
      </c>
      <c r="G405" s="9">
        <v>19.71</v>
      </c>
      <c r="H405" s="105">
        <v>19.917999999999999</v>
      </c>
      <c r="I405" s="96">
        <f t="shared" si="225"/>
        <v>18.901333333333334</v>
      </c>
      <c r="J405" s="96">
        <f t="shared" si="226"/>
        <v>19.081</v>
      </c>
      <c r="K405" s="60">
        <v>18</v>
      </c>
      <c r="L405" s="61">
        <f t="shared" si="229"/>
        <v>3.7037037037037035E-2</v>
      </c>
      <c r="M405" s="11">
        <v>18.88</v>
      </c>
      <c r="N405" s="88">
        <v>19.63</v>
      </c>
      <c r="O405" s="11">
        <v>20.18</v>
      </c>
      <c r="P405" s="11">
        <v>21.17</v>
      </c>
      <c r="Q405" s="11">
        <v>20.97</v>
      </c>
      <c r="R405" s="63">
        <f t="shared" si="214"/>
        <v>2.8400000000000034</v>
      </c>
      <c r="S405" s="64">
        <f t="shared" si="245"/>
        <v>-7.0989115002366307E-2</v>
      </c>
      <c r="T405" s="65">
        <f t="shared" si="239"/>
        <v>0.96179317371370354</v>
      </c>
      <c r="U405" s="65">
        <f t="shared" si="239"/>
        <v>0.97274529236868179</v>
      </c>
      <c r="V405" s="65">
        <f t="shared" si="215"/>
        <v>0.9272555503070381</v>
      </c>
      <c r="W405" s="65">
        <f t="shared" si="216"/>
        <v>0.93609918931807345</v>
      </c>
      <c r="X405" s="61">
        <f t="shared" si="227"/>
        <v>1.152477561208767E-2</v>
      </c>
      <c r="Y405" s="66">
        <f t="shared" si="217"/>
        <v>3.378834276223594E-2</v>
      </c>
      <c r="Z405" s="61">
        <f t="shared" si="218"/>
        <v>9.5055022573363058E-3</v>
      </c>
      <c r="AA405" s="67">
        <f t="shared" si="219"/>
        <v>18.901333333333334</v>
      </c>
      <c r="AB405" s="68">
        <f t="shared" si="220"/>
        <v>-4.0804890473764566E-2</v>
      </c>
      <c r="AC405" s="69">
        <f t="shared" si="221"/>
        <v>-3.7120054338597323E-2</v>
      </c>
      <c r="AD405" s="70">
        <f>_xlfn.PERCENTILE.EXC(AC405:$AC$5675,0.5)</f>
        <v>8.5749999999999993E-2</v>
      </c>
      <c r="AE405" s="70">
        <f>_xlfn.PERCENTILE.EXC($AC405:AC$5675,0.35)</f>
        <v>5.0524854925835444E-2</v>
      </c>
      <c r="AF405" s="71">
        <f t="shared" si="241"/>
        <v>3.2858486799378243E-2</v>
      </c>
      <c r="AG405" s="70">
        <f t="shared" si="242"/>
        <v>-0.10383916605103223</v>
      </c>
      <c r="AH405" s="70">
        <f t="shared" si="243"/>
        <v>-0.13239674287034375</v>
      </c>
      <c r="AI405" s="61" t="str">
        <f t="shared" si="231"/>
        <v>Safety</v>
      </c>
      <c r="AJ405" s="68" t="str">
        <f t="shared" si="232"/>
        <v>Safety</v>
      </c>
      <c r="AK405" s="72" t="str">
        <f t="shared" si="233"/>
        <v>00635U</v>
      </c>
      <c r="AL405" s="73">
        <f t="shared" si="161"/>
        <v>0</v>
      </c>
      <c r="AM405" s="72" t="str">
        <f t="shared" si="236"/>
        <v>00635U</v>
      </c>
      <c r="AN405" s="73">
        <f t="shared" si="162"/>
        <v>0</v>
      </c>
      <c r="AO405" s="74" t="str">
        <f t="shared" si="230"/>
        <v>00635U</v>
      </c>
      <c r="AP405" s="20">
        <f t="shared" si="164"/>
        <v>0</v>
      </c>
      <c r="AQ405" s="74" t="str">
        <f t="shared" si="240"/>
        <v>00635U</v>
      </c>
      <c r="AR405" s="20">
        <f t="shared" si="165"/>
        <v>0</v>
      </c>
      <c r="AS405" s="74" t="str">
        <f t="shared" si="234"/>
        <v>00635U</v>
      </c>
      <c r="AT405" s="20">
        <f t="shared" si="166"/>
        <v>0</v>
      </c>
      <c r="AU405" s="74" t="str">
        <f t="shared" si="222"/>
        <v>00635U</v>
      </c>
      <c r="AV405" s="20">
        <f t="shared" si="167"/>
        <v>0</v>
      </c>
      <c r="AW405" s="74" t="str">
        <f t="shared" si="223"/>
        <v>00635U</v>
      </c>
      <c r="AX405" s="20">
        <f t="shared" si="224"/>
        <v>0</v>
      </c>
      <c r="AY405" s="20">
        <f t="shared" si="228"/>
        <v>1</v>
      </c>
      <c r="AZ405" s="57">
        <v>45719</v>
      </c>
      <c r="BA405" s="75">
        <v>48.74</v>
      </c>
      <c r="BB405" s="90">
        <v>48.674999999999997</v>
      </c>
      <c r="BC405" s="76">
        <f t="shared" si="237"/>
        <v>48.987708333333345</v>
      </c>
      <c r="BD405" s="76">
        <f t="shared" si="238"/>
        <v>48.998583333333343</v>
      </c>
      <c r="BE405" s="77">
        <f t="shared" si="244"/>
        <v>-6.3834040001533848E-3</v>
      </c>
      <c r="BF405" s="77">
        <f t="shared" si="235"/>
        <v>-5.2773634611886621E-3</v>
      </c>
    </row>
    <row r="406" spans="1:58" s="23" customFormat="1" ht="13.15" x14ac:dyDescent="0.4">
      <c r="A406" s="57">
        <v>45715</v>
      </c>
      <c r="B406" s="9">
        <v>19.306000000000001</v>
      </c>
      <c r="C406" s="9">
        <v>19.428000000000001</v>
      </c>
      <c r="D406" s="9">
        <v>19.501000000000001</v>
      </c>
      <c r="E406" s="9">
        <v>19.600000000000001</v>
      </c>
      <c r="F406" s="9">
        <v>19.882999999999999</v>
      </c>
      <c r="G406" s="9">
        <v>19.928999999999998</v>
      </c>
      <c r="H406" s="105">
        <v>20.125</v>
      </c>
      <c r="I406" s="96">
        <f t="shared" si="225"/>
        <v>19.342148148148148</v>
      </c>
      <c r="J406" s="96">
        <f t="shared" si="226"/>
        <v>19.44962962962963</v>
      </c>
      <c r="K406" s="60">
        <v>19</v>
      </c>
      <c r="L406" s="61">
        <f t="shared" si="229"/>
        <v>3.7037037037037035E-2</v>
      </c>
      <c r="M406" s="11">
        <v>20.95</v>
      </c>
      <c r="N406" s="88">
        <v>21.13</v>
      </c>
      <c r="O406" s="11">
        <v>21.22</v>
      </c>
      <c r="P406" s="11">
        <v>21.91</v>
      </c>
      <c r="Q406" s="11">
        <v>20.74</v>
      </c>
      <c r="R406" s="63">
        <f t="shared" si="214"/>
        <v>1.0499999999999972</v>
      </c>
      <c r="S406" s="64">
        <f t="shared" si="245"/>
        <v>0.10628272251308887</v>
      </c>
      <c r="T406" s="65">
        <f t="shared" si="239"/>
        <v>0.99148130619971608</v>
      </c>
      <c r="U406" s="65">
        <f t="shared" si="239"/>
        <v>0.99575871819038642</v>
      </c>
      <c r="V406" s="65">
        <f t="shared" si="215"/>
        <v>0.96439981743496117</v>
      </c>
      <c r="W406" s="65">
        <f t="shared" si="216"/>
        <v>1.018804243008679</v>
      </c>
      <c r="X406" s="61">
        <f t="shared" si="227"/>
        <v>6.319278980627778E-3</v>
      </c>
      <c r="Y406" s="66">
        <f t="shared" si="217"/>
        <v>2.6785714285714211E-2</v>
      </c>
      <c r="Z406" s="61">
        <f t="shared" si="218"/>
        <v>5.5568533886848886E-3</v>
      </c>
      <c r="AA406" s="67">
        <f t="shared" si="219"/>
        <v>19.342148148148148</v>
      </c>
      <c r="AB406" s="68">
        <f t="shared" si="220"/>
        <v>-8.6322763842877334E-2</v>
      </c>
      <c r="AC406" s="69">
        <f t="shared" si="221"/>
        <v>-8.4612013812203082E-2</v>
      </c>
      <c r="AD406" s="70">
        <f>_xlfn.PERCENTILE.EXC(AC406:$AC$5675,0.5)</f>
        <v>8.577374551971316E-2</v>
      </c>
      <c r="AE406" s="70">
        <f>_xlfn.PERCENTILE.EXC($AC406:AC$5675,0.35)</f>
        <v>5.0545078306102866E-2</v>
      </c>
      <c r="AF406" s="71">
        <f t="shared" si="241"/>
        <v>3.3160908213099034E-2</v>
      </c>
      <c r="AG406" s="70">
        <f t="shared" si="242"/>
        <v>-0.10383916605103223</v>
      </c>
      <c r="AH406" s="70">
        <f t="shared" si="243"/>
        <v>-0.13239674287034375</v>
      </c>
      <c r="AI406" s="61" t="str">
        <f t="shared" si="231"/>
        <v>Safety</v>
      </c>
      <c r="AJ406" s="68" t="str">
        <f t="shared" si="232"/>
        <v>Safety</v>
      </c>
      <c r="AK406" s="72" t="str">
        <f t="shared" si="233"/>
        <v>00635U</v>
      </c>
      <c r="AL406" s="73">
        <f t="shared" si="161"/>
        <v>0</v>
      </c>
      <c r="AM406" s="72" t="str">
        <f t="shared" si="236"/>
        <v>00635U</v>
      </c>
      <c r="AN406" s="73">
        <f t="shared" si="162"/>
        <v>0</v>
      </c>
      <c r="AO406" s="74" t="str">
        <f t="shared" si="230"/>
        <v>00635U</v>
      </c>
      <c r="AP406" s="20">
        <f t="shared" si="164"/>
        <v>0</v>
      </c>
      <c r="AQ406" s="74" t="str">
        <f t="shared" si="240"/>
        <v>00635U</v>
      </c>
      <c r="AR406" s="20">
        <f t="shared" si="165"/>
        <v>0</v>
      </c>
      <c r="AS406" s="74" t="str">
        <f t="shared" si="234"/>
        <v>00635U</v>
      </c>
      <c r="AT406" s="20">
        <f t="shared" si="166"/>
        <v>0</v>
      </c>
      <c r="AU406" s="74" t="str">
        <f t="shared" si="222"/>
        <v>00635U</v>
      </c>
      <c r="AV406" s="20">
        <f t="shared" si="167"/>
        <v>0</v>
      </c>
      <c r="AW406" s="74" t="str">
        <f t="shared" si="223"/>
        <v>00635U</v>
      </c>
      <c r="AX406" s="20">
        <f t="shared" si="224"/>
        <v>0</v>
      </c>
      <c r="AY406" s="20">
        <f t="shared" si="228"/>
        <v>1</v>
      </c>
      <c r="AZ406" s="57">
        <v>45716</v>
      </c>
      <c r="BA406" s="75">
        <v>48.22</v>
      </c>
      <c r="BB406" s="90">
        <v>48.412500000000001</v>
      </c>
      <c r="BC406" s="76">
        <f t="shared" si="237"/>
        <v>48.980833333333337</v>
      </c>
      <c r="BD406" s="76">
        <f t="shared" si="238"/>
        <v>48.980125000000008</v>
      </c>
      <c r="BE406" s="77">
        <f t="shared" si="244"/>
        <v>-1.1603178113888122E-2</v>
      </c>
      <c r="BF406" s="77">
        <f t="shared" si="235"/>
        <v>-1.551904981867664E-2</v>
      </c>
    </row>
    <row r="407" spans="1:58" s="23" customFormat="1" ht="13.15" x14ac:dyDescent="0.4">
      <c r="A407" s="57">
        <v>45714</v>
      </c>
      <c r="B407" s="9">
        <v>18.134</v>
      </c>
      <c r="C407" s="9">
        <v>18.603000000000002</v>
      </c>
      <c r="D407" s="9">
        <v>18.853000000000002</v>
      </c>
      <c r="E407" s="9">
        <v>19.065000000000001</v>
      </c>
      <c r="F407" s="9">
        <v>19.449000000000002</v>
      </c>
      <c r="G407" s="9">
        <v>19.530999999999999</v>
      </c>
      <c r="H407" s="105">
        <v>19.774999999999999</v>
      </c>
      <c r="I407" s="96">
        <f t="shared" si="225"/>
        <v>18.255592592592592</v>
      </c>
      <c r="J407" s="96">
        <f t="shared" si="226"/>
        <v>18.667814814814815</v>
      </c>
      <c r="K407" s="60">
        <v>20</v>
      </c>
      <c r="L407" s="61">
        <f t="shared" si="229"/>
        <v>3.7037037037037035E-2</v>
      </c>
      <c r="M407" s="11">
        <v>18.88</v>
      </c>
      <c r="N407" s="88">
        <v>19.100000000000001</v>
      </c>
      <c r="O407" s="11">
        <v>19.75</v>
      </c>
      <c r="P407" s="11">
        <v>20.81</v>
      </c>
      <c r="Q407" s="11">
        <v>20.62</v>
      </c>
      <c r="R407" s="63">
        <f t="shared" si="214"/>
        <v>2.5799999999999983</v>
      </c>
      <c r="S407" s="64">
        <f t="shared" si="245"/>
        <v>-1.6984045290787356E-2</v>
      </c>
      <c r="T407" s="65">
        <f t="shared" si="239"/>
        <v>0.98848167539267007</v>
      </c>
      <c r="U407" s="65">
        <f t="shared" si="239"/>
        <v>0.96708860759493676</v>
      </c>
      <c r="V407" s="65">
        <f t="shared" si="215"/>
        <v>0.91782796732340233</v>
      </c>
      <c r="W407" s="65">
        <f t="shared" si="216"/>
        <v>0.92628516003879735</v>
      </c>
      <c r="X407" s="61">
        <f t="shared" si="227"/>
        <v>2.5863019741921317E-2</v>
      </c>
      <c r="Y407" s="66">
        <f t="shared" si="217"/>
        <v>3.724101757146589E-2</v>
      </c>
      <c r="Z407" s="61">
        <f t="shared" si="218"/>
        <v>2.2580599349565154E-2</v>
      </c>
      <c r="AA407" s="67">
        <f t="shared" si="219"/>
        <v>18.255592592592592</v>
      </c>
      <c r="AB407" s="68">
        <f t="shared" si="220"/>
        <v>-5.0575916230366544E-2</v>
      </c>
      <c r="AC407" s="69">
        <f t="shared" si="221"/>
        <v>-4.420981190614709E-2</v>
      </c>
      <c r="AD407" s="70">
        <f>_xlfn.PERCENTILE.EXC(AC407:$AC$5675,0.5)</f>
        <v>8.5797491039426327E-2</v>
      </c>
      <c r="AE407" s="70">
        <f>_xlfn.PERCENTILE.EXC($AC407:AC$5675,0.35)</f>
        <v>5.0572861899176695E-2</v>
      </c>
      <c r="AF407" s="71">
        <f t="shared" si="241"/>
        <v>3.3404287927766771E-2</v>
      </c>
      <c r="AG407" s="70">
        <f t="shared" si="242"/>
        <v>-0.10383916605103223</v>
      </c>
      <c r="AH407" s="70">
        <f t="shared" si="243"/>
        <v>-0.13239674287034375</v>
      </c>
      <c r="AI407" s="61" t="str">
        <f t="shared" si="231"/>
        <v>Safety</v>
      </c>
      <c r="AJ407" s="68" t="str">
        <f t="shared" si="232"/>
        <v>Safety</v>
      </c>
      <c r="AK407" s="72" t="str">
        <f t="shared" si="233"/>
        <v>00635U</v>
      </c>
      <c r="AL407" s="73">
        <f t="shared" si="161"/>
        <v>0</v>
      </c>
      <c r="AM407" s="72" t="str">
        <f t="shared" si="236"/>
        <v>00631L</v>
      </c>
      <c r="AN407" s="73">
        <f t="shared" si="162"/>
        <v>1</v>
      </c>
      <c r="AO407" s="74" t="str">
        <f t="shared" si="230"/>
        <v>00635U</v>
      </c>
      <c r="AP407" s="20">
        <f t="shared" si="164"/>
        <v>0</v>
      </c>
      <c r="AQ407" s="74" t="str">
        <f t="shared" si="240"/>
        <v>00631L</v>
      </c>
      <c r="AR407" s="20">
        <f t="shared" si="165"/>
        <v>1</v>
      </c>
      <c r="AS407" s="74" t="str">
        <f t="shared" si="234"/>
        <v>00635U</v>
      </c>
      <c r="AT407" s="20">
        <f t="shared" si="166"/>
        <v>0</v>
      </c>
      <c r="AU407" s="74" t="str">
        <f t="shared" si="222"/>
        <v>00635U</v>
      </c>
      <c r="AV407" s="20">
        <f t="shared" si="167"/>
        <v>0</v>
      </c>
      <c r="AW407" s="74" t="str">
        <f t="shared" si="223"/>
        <v>00635U</v>
      </c>
      <c r="AX407" s="20">
        <f t="shared" si="224"/>
        <v>0</v>
      </c>
      <c r="AY407" s="20">
        <f t="shared" si="228"/>
        <v>1</v>
      </c>
      <c r="AZ407" s="57">
        <v>45715</v>
      </c>
      <c r="BA407" s="75">
        <v>48.5</v>
      </c>
      <c r="BB407" s="90">
        <v>49.05</v>
      </c>
      <c r="BC407" s="76">
        <f t="shared" si="237"/>
        <v>48.962916666666665</v>
      </c>
      <c r="BD407" s="76">
        <f t="shared" si="238"/>
        <v>48.982291666666669</v>
      </c>
      <c r="BE407" s="77">
        <f t="shared" si="244"/>
        <v>1.7785569010560502E-3</v>
      </c>
      <c r="BF407" s="77">
        <f t="shared" si="235"/>
        <v>-9.8462454543521635E-3</v>
      </c>
    </row>
    <row r="408" spans="1:58" s="23" customFormat="1" ht="13.15" x14ac:dyDescent="0.4">
      <c r="A408" s="57">
        <v>45713</v>
      </c>
      <c r="B408" s="9">
        <v>18.484000000000002</v>
      </c>
      <c r="C408" s="9">
        <v>18.791</v>
      </c>
      <c r="D408" s="9">
        <v>19.04</v>
      </c>
      <c r="E408" s="9">
        <v>19.2</v>
      </c>
      <c r="F408" s="9">
        <v>19.530999999999999</v>
      </c>
      <c r="G408" s="9">
        <v>19.591999999999999</v>
      </c>
      <c r="H408" s="105">
        <v>19.829999999999998</v>
      </c>
      <c r="I408" s="96">
        <f t="shared" si="225"/>
        <v>18.552222222222223</v>
      </c>
      <c r="J408" s="96">
        <f t="shared" si="226"/>
        <v>18.846333333333334</v>
      </c>
      <c r="K408" s="60">
        <v>21</v>
      </c>
      <c r="L408" s="61">
        <f t="shared" si="229"/>
        <v>3.7037037037037035E-2</v>
      </c>
      <c r="M408" s="11">
        <v>19.29</v>
      </c>
      <c r="N408" s="88">
        <v>19.43</v>
      </c>
      <c r="O408" s="11">
        <v>20.03</v>
      </c>
      <c r="P408" s="11">
        <v>21.04</v>
      </c>
      <c r="Q408" s="11">
        <v>20.94</v>
      </c>
      <c r="R408" s="63">
        <f t="shared" si="214"/>
        <v>2.3500000000000014</v>
      </c>
      <c r="S408" s="64">
        <f t="shared" si="245"/>
        <v>2.3709167544783947E-2</v>
      </c>
      <c r="T408" s="65">
        <f t="shared" si="239"/>
        <v>0.99279464745239321</v>
      </c>
      <c r="U408" s="65">
        <f t="shared" si="239"/>
        <v>0.97004493260109825</v>
      </c>
      <c r="V408" s="65">
        <f t="shared" si="215"/>
        <v>0.92347908745247154</v>
      </c>
      <c r="W408" s="65">
        <f t="shared" si="216"/>
        <v>0.92788920725883473</v>
      </c>
      <c r="X408" s="61">
        <f t="shared" si="227"/>
        <v>1.6608959099761879E-2</v>
      </c>
      <c r="Y408" s="66">
        <f t="shared" si="217"/>
        <v>3.2812499999999953E-2</v>
      </c>
      <c r="Z408" s="61">
        <f t="shared" si="218"/>
        <v>1.5853147271964994E-2</v>
      </c>
      <c r="AA408" s="67">
        <f t="shared" si="219"/>
        <v>18.552222222222223</v>
      </c>
      <c r="AB408" s="68">
        <f t="shared" si="220"/>
        <v>-4.8687596500257231E-2</v>
      </c>
      <c r="AC408" s="69">
        <f t="shared" si="221"/>
        <v>-4.5176416766740939E-2</v>
      </c>
      <c r="AD408" s="70">
        <f>_xlfn.PERCENTILE.EXC(AC408:$AC$5675,0.5)</f>
        <v>8.5812758258566713E-2</v>
      </c>
      <c r="AE408" s="70">
        <f>_xlfn.PERCENTILE.EXC($AC408:AC$5675,0.35)</f>
        <v>5.0597475977015131E-2</v>
      </c>
      <c r="AF408" s="71">
        <f t="shared" si="241"/>
        <v>3.3656659684191167E-2</v>
      </c>
      <c r="AG408" s="70">
        <f t="shared" si="242"/>
        <v>-0.10383916605103223</v>
      </c>
      <c r="AH408" s="70">
        <f t="shared" si="243"/>
        <v>-0.13239674287034375</v>
      </c>
      <c r="AI408" s="61" t="str">
        <f t="shared" si="231"/>
        <v>Safety</v>
      </c>
      <c r="AJ408" s="68" t="str">
        <f t="shared" si="232"/>
        <v>Safety</v>
      </c>
      <c r="AK408" s="72" t="str">
        <f t="shared" si="233"/>
        <v>00631L</v>
      </c>
      <c r="AL408" s="73">
        <f t="shared" si="161"/>
        <v>1</v>
      </c>
      <c r="AM408" s="72" t="str">
        <f t="shared" si="236"/>
        <v>00631L</v>
      </c>
      <c r="AN408" s="73">
        <f t="shared" si="162"/>
        <v>1</v>
      </c>
      <c r="AO408" s="74" t="str">
        <f t="shared" si="230"/>
        <v>00635U</v>
      </c>
      <c r="AP408" s="20">
        <f t="shared" si="164"/>
        <v>0</v>
      </c>
      <c r="AQ408" s="74" t="str">
        <f t="shared" si="240"/>
        <v>00631L</v>
      </c>
      <c r="AR408" s="20">
        <f t="shared" si="165"/>
        <v>1</v>
      </c>
      <c r="AS408" s="74" t="str">
        <f t="shared" si="234"/>
        <v>00631L</v>
      </c>
      <c r="AT408" s="20">
        <f t="shared" si="166"/>
        <v>1</v>
      </c>
      <c r="AU408" s="74" t="str">
        <f t="shared" si="222"/>
        <v>00635U</v>
      </c>
      <c r="AV408" s="20">
        <f t="shared" si="167"/>
        <v>0</v>
      </c>
      <c r="AW408" s="74" t="str">
        <f t="shared" si="223"/>
        <v>00635U</v>
      </c>
      <c r="AX408" s="20">
        <f t="shared" si="224"/>
        <v>0</v>
      </c>
      <c r="AY408" s="20">
        <f t="shared" si="228"/>
        <v>1</v>
      </c>
      <c r="AZ408" s="57">
        <v>45714</v>
      </c>
      <c r="BA408" s="75">
        <v>49.04</v>
      </c>
      <c r="BB408" s="90">
        <v>49.487499999999997</v>
      </c>
      <c r="BC408" s="76">
        <f t="shared" si="237"/>
        <v>48.943125000000002</v>
      </c>
      <c r="BD408" s="76">
        <f t="shared" si="238"/>
        <v>48.962750000000007</v>
      </c>
      <c r="BE408" s="77">
        <f t="shared" si="244"/>
        <v>1.1122604042957927E-2</v>
      </c>
      <c r="BF408" s="77">
        <f t="shared" si="235"/>
        <v>1.5777300090373246E-3</v>
      </c>
    </row>
    <row r="409" spans="1:58" s="23" customFormat="1" ht="13.15" x14ac:dyDescent="0.4">
      <c r="A409" s="57">
        <v>45712</v>
      </c>
      <c r="B409" s="9">
        <v>18.43</v>
      </c>
      <c r="C409" s="9">
        <v>18.768000000000001</v>
      </c>
      <c r="D409" s="9">
        <v>19.032</v>
      </c>
      <c r="E409" s="9">
        <v>19.210999999999999</v>
      </c>
      <c r="F409" s="9">
        <v>19.571000000000002</v>
      </c>
      <c r="G409" s="9">
        <v>19.675999999999998</v>
      </c>
      <c r="H409" s="105">
        <v>19.916</v>
      </c>
      <c r="I409" s="96">
        <f t="shared" si="225"/>
        <v>18.492592592592594</v>
      </c>
      <c r="J409" s="96">
        <f t="shared" si="226"/>
        <v>18.81688888888889</v>
      </c>
      <c r="K409" s="60">
        <v>22</v>
      </c>
      <c r="L409" s="61">
        <f t="shared" si="229"/>
        <v>3.7037037037037035E-2</v>
      </c>
      <c r="M409" s="11">
        <v>18.3</v>
      </c>
      <c r="N409" s="88">
        <v>18.98</v>
      </c>
      <c r="O409" s="11">
        <v>19.86</v>
      </c>
      <c r="P409" s="11">
        <v>20.88</v>
      </c>
      <c r="Q409" s="11">
        <v>20.56</v>
      </c>
      <c r="R409" s="63">
        <f t="shared" si="214"/>
        <v>3.4599999999999937</v>
      </c>
      <c r="S409" s="64">
        <f t="shared" si="245"/>
        <v>4.2284459088412933E-2</v>
      </c>
      <c r="T409" s="65">
        <f t="shared" si="239"/>
        <v>0.96417281348788197</v>
      </c>
      <c r="U409" s="65">
        <f t="shared" si="239"/>
        <v>0.95568982880161135</v>
      </c>
      <c r="V409" s="65">
        <f t="shared" si="215"/>
        <v>0.90900383141762453</v>
      </c>
      <c r="W409" s="65">
        <f t="shared" si="216"/>
        <v>0.9231517509727627</v>
      </c>
      <c r="X409" s="61">
        <f t="shared" si="227"/>
        <v>1.8339663591969667E-2</v>
      </c>
      <c r="Y409" s="66">
        <f t="shared" si="217"/>
        <v>3.6697725261568989E-2</v>
      </c>
      <c r="Z409" s="61">
        <f t="shared" si="218"/>
        <v>1.7536551171640297E-2</v>
      </c>
      <c r="AA409" s="67">
        <f t="shared" si="219"/>
        <v>18.492592592592594</v>
      </c>
      <c r="AB409" s="68">
        <f t="shared" si="220"/>
        <v>-2.8977871443624906E-2</v>
      </c>
      <c r="AC409" s="69">
        <f t="shared" si="221"/>
        <v>-2.568005307731331E-2</v>
      </c>
      <c r="AD409" s="70">
        <f>_xlfn.PERCENTILE.EXC(AC409:$AC$5675,0.5)</f>
        <v>8.5828025477707098E-2</v>
      </c>
      <c r="AE409" s="70">
        <f>_xlfn.PERCENTILE.EXC($AC409:AC$5675,0.35)</f>
        <v>5.0603964791262418E-2</v>
      </c>
      <c r="AF409" s="71">
        <f t="shared" si="241"/>
        <v>3.3849003005789698E-2</v>
      </c>
      <c r="AG409" s="70">
        <f t="shared" si="242"/>
        <v>-0.10383916605103223</v>
      </c>
      <c r="AH409" s="70">
        <f t="shared" si="243"/>
        <v>-0.13239674287034375</v>
      </c>
      <c r="AI409" s="61" t="str">
        <f t="shared" si="231"/>
        <v>Safety</v>
      </c>
      <c r="AJ409" s="68" t="str">
        <f t="shared" si="232"/>
        <v>Safety</v>
      </c>
      <c r="AK409" s="72" t="str">
        <f t="shared" si="233"/>
        <v>00631L</v>
      </c>
      <c r="AL409" s="73">
        <f t="shared" si="161"/>
        <v>1</v>
      </c>
      <c r="AM409" s="72" t="str">
        <f t="shared" si="236"/>
        <v>00631L</v>
      </c>
      <c r="AN409" s="73">
        <f t="shared" si="162"/>
        <v>1</v>
      </c>
      <c r="AO409" s="74" t="str">
        <f t="shared" si="230"/>
        <v>00635U</v>
      </c>
      <c r="AP409" s="20">
        <f t="shared" si="164"/>
        <v>0</v>
      </c>
      <c r="AQ409" s="74" t="str">
        <f t="shared" si="240"/>
        <v>00631L</v>
      </c>
      <c r="AR409" s="20">
        <f t="shared" si="165"/>
        <v>1</v>
      </c>
      <c r="AS409" s="74" t="str">
        <f t="shared" si="234"/>
        <v>00631L</v>
      </c>
      <c r="AT409" s="20">
        <f t="shared" si="166"/>
        <v>1</v>
      </c>
      <c r="AU409" s="74" t="str">
        <f t="shared" si="222"/>
        <v>00635U</v>
      </c>
      <c r="AV409" s="20">
        <f t="shared" si="167"/>
        <v>0</v>
      </c>
      <c r="AW409" s="74" t="str">
        <f t="shared" si="223"/>
        <v>00635U</v>
      </c>
      <c r="AX409" s="20">
        <f t="shared" si="224"/>
        <v>0</v>
      </c>
      <c r="AY409" s="20">
        <f t="shared" si="228"/>
        <v>1</v>
      </c>
      <c r="AZ409" s="57">
        <v>45713</v>
      </c>
      <c r="BA409" s="75">
        <v>49.13</v>
      </c>
      <c r="BB409" s="90">
        <v>49.137500000000003</v>
      </c>
      <c r="BC409" s="76">
        <f t="shared" si="237"/>
        <v>48.919375000000009</v>
      </c>
      <c r="BD409" s="76">
        <f t="shared" si="238"/>
        <v>48.937166666666677</v>
      </c>
      <c r="BE409" s="77">
        <f t="shared" si="244"/>
        <v>4.4588672688478425E-3</v>
      </c>
      <c r="BF409" s="77">
        <f t="shared" si="235"/>
        <v>3.9404270101455049E-3</v>
      </c>
    </row>
    <row r="410" spans="1:58" s="23" customFormat="1" ht="13.15" x14ac:dyDescent="0.4">
      <c r="A410" s="57">
        <v>45709</v>
      </c>
      <c r="B410" s="9">
        <v>18.300999999999998</v>
      </c>
      <c r="C410" s="9">
        <v>18.699000000000002</v>
      </c>
      <c r="D410" s="9">
        <v>19.047999999999998</v>
      </c>
      <c r="E410" s="9">
        <v>19.271999999999998</v>
      </c>
      <c r="F410" s="9">
        <v>19.63</v>
      </c>
      <c r="G410" s="9">
        <v>19.677</v>
      </c>
      <c r="H410" s="105">
        <v>19.925000000000001</v>
      </c>
      <c r="I410" s="96">
        <f t="shared" si="225"/>
        <v>18.330481481481481</v>
      </c>
      <c r="J410" s="96">
        <f t="shared" si="226"/>
        <v>18.724851851851852</v>
      </c>
      <c r="K410" s="60">
        <v>25</v>
      </c>
      <c r="L410" s="61">
        <f t="shared" si="229"/>
        <v>3.7037037037037035E-2</v>
      </c>
      <c r="M410" s="11">
        <v>17</v>
      </c>
      <c r="N410" s="88">
        <v>18.21</v>
      </c>
      <c r="O410" s="11">
        <v>19.48</v>
      </c>
      <c r="P410" s="11">
        <v>20.6</v>
      </c>
      <c r="Q410" s="11">
        <v>20.41</v>
      </c>
      <c r="R410" s="63">
        <f t="shared" si="214"/>
        <v>4.8699999999999974</v>
      </c>
      <c r="S410" s="64">
        <f t="shared" si="245"/>
        <v>0.16283524904214564</v>
      </c>
      <c r="T410" s="65">
        <f t="shared" si="239"/>
        <v>0.9335529928610653</v>
      </c>
      <c r="U410" s="65">
        <f t="shared" si="239"/>
        <v>0.93480492813141691</v>
      </c>
      <c r="V410" s="65">
        <f t="shared" si="215"/>
        <v>0.88398058252427181</v>
      </c>
      <c r="W410" s="65">
        <f t="shared" si="216"/>
        <v>0.89220970112689857</v>
      </c>
      <c r="X410" s="61">
        <f t="shared" si="227"/>
        <v>2.1747445494781886E-2</v>
      </c>
      <c r="Y410" s="66">
        <f t="shared" si="217"/>
        <v>3.388335408883366E-2</v>
      </c>
      <c r="Z410" s="61">
        <f t="shared" si="218"/>
        <v>2.1514457804547416E-2</v>
      </c>
      <c r="AA410" s="67">
        <f t="shared" si="219"/>
        <v>18.330481481481478</v>
      </c>
      <c r="AB410" s="68">
        <f t="shared" si="220"/>
        <v>4.997254255903214E-3</v>
      </c>
      <c r="AC410" s="69">
        <f t="shared" si="221"/>
        <v>6.6162263306686845E-3</v>
      </c>
      <c r="AD410" s="70">
        <f>_xlfn.PERCENTILE.EXC(AC410:$AC$5675,0.5)</f>
        <v>8.5852674448890692E-2</v>
      </c>
      <c r="AE410" s="70">
        <f>_xlfn.PERCENTILE.EXC($AC410:AC$5675,0.35)</f>
        <v>5.0701355204914401E-2</v>
      </c>
      <c r="AF410" s="71">
        <f t="shared" si="241"/>
        <v>3.3909541096836512E-2</v>
      </c>
      <c r="AG410" s="70">
        <f t="shared" si="242"/>
        <v>-0.10383916605103223</v>
      </c>
      <c r="AH410" s="70">
        <f t="shared" si="243"/>
        <v>-0.13239674287034375</v>
      </c>
      <c r="AI410" s="61" t="str">
        <f t="shared" si="231"/>
        <v>Safety</v>
      </c>
      <c r="AJ410" s="68" t="str">
        <f t="shared" si="232"/>
        <v>Safety</v>
      </c>
      <c r="AK410" s="72" t="str">
        <f t="shared" si="233"/>
        <v>00631L</v>
      </c>
      <c r="AL410" s="73">
        <f t="shared" si="161"/>
        <v>1</v>
      </c>
      <c r="AM410" s="72" t="str">
        <f t="shared" si="236"/>
        <v>00631L</v>
      </c>
      <c r="AN410" s="73">
        <f t="shared" si="162"/>
        <v>1</v>
      </c>
      <c r="AO410" s="74" t="str">
        <f t="shared" si="230"/>
        <v>00635U</v>
      </c>
      <c r="AP410" s="20">
        <f t="shared" si="164"/>
        <v>0</v>
      </c>
      <c r="AQ410" s="74" t="str">
        <f t="shared" si="240"/>
        <v>00631L</v>
      </c>
      <c r="AR410" s="20">
        <f t="shared" si="165"/>
        <v>1</v>
      </c>
      <c r="AS410" s="74" t="str">
        <f t="shared" si="234"/>
        <v>00631L</v>
      </c>
      <c r="AT410" s="20">
        <f t="shared" si="166"/>
        <v>1</v>
      </c>
      <c r="AU410" s="74" t="str">
        <f t="shared" si="222"/>
        <v>00635U</v>
      </c>
      <c r="AV410" s="20">
        <f t="shared" si="167"/>
        <v>0</v>
      </c>
      <c r="AW410" s="74" t="str">
        <f t="shared" si="223"/>
        <v>00635U</v>
      </c>
      <c r="AX410" s="20">
        <f t="shared" si="224"/>
        <v>0</v>
      </c>
      <c r="AY410" s="20">
        <f t="shared" si="228"/>
        <v>1</v>
      </c>
      <c r="AZ410" s="57">
        <v>45712</v>
      </c>
      <c r="BA410" s="75">
        <v>49.24</v>
      </c>
      <c r="BB410" s="90">
        <v>49.325000000000003</v>
      </c>
      <c r="BC410" s="76">
        <f t="shared" si="237"/>
        <v>48.890625000000007</v>
      </c>
      <c r="BD410" s="76">
        <f t="shared" si="238"/>
        <v>48.921083333333335</v>
      </c>
      <c r="BE410" s="77">
        <f t="shared" si="244"/>
        <v>8.8846276765738967E-3</v>
      </c>
      <c r="BF410" s="77">
        <f t="shared" si="235"/>
        <v>6.5190025432115975E-3</v>
      </c>
    </row>
    <row r="411" spans="1:58" s="23" customFormat="1" ht="13.15" x14ac:dyDescent="0.4">
      <c r="A411" s="57">
        <v>45708</v>
      </c>
      <c r="B411" s="9">
        <v>17.033000000000001</v>
      </c>
      <c r="C411" s="9">
        <v>17.858000000000001</v>
      </c>
      <c r="D411" s="9">
        <v>18.396999999999998</v>
      </c>
      <c r="E411" s="9">
        <v>18.675000000000001</v>
      </c>
      <c r="F411" s="9">
        <v>19.077000000000002</v>
      </c>
      <c r="G411" s="9">
        <v>19.239000000000001</v>
      </c>
      <c r="H411" s="105">
        <v>19.451000000000001</v>
      </c>
      <c r="I411" s="96">
        <f t="shared" si="225"/>
        <v>17.063555555555556</v>
      </c>
      <c r="J411" s="96">
        <f t="shared" si="226"/>
        <v>17.877962962962965</v>
      </c>
      <c r="K411" s="60">
        <v>26</v>
      </c>
      <c r="L411" s="61">
        <f t="shared" si="229"/>
        <v>3.7037037037037035E-2</v>
      </c>
      <c r="M411" s="11">
        <v>13.46</v>
      </c>
      <c r="N411" s="88">
        <v>15.66</v>
      </c>
      <c r="O411" s="11">
        <v>18.010000000000002</v>
      </c>
      <c r="P411" s="11">
        <v>19.66</v>
      </c>
      <c r="Q411" s="11">
        <v>20.190000000000001</v>
      </c>
      <c r="R411" s="63">
        <f t="shared" si="214"/>
        <v>8.5500000000000007</v>
      </c>
      <c r="S411" s="64">
        <f t="shared" si="245"/>
        <v>2.5540275049115952E-2</v>
      </c>
      <c r="T411" s="65">
        <f t="shared" si="239"/>
        <v>0.85951468710089407</v>
      </c>
      <c r="U411" s="65">
        <f t="shared" si="239"/>
        <v>0.86951693503609095</v>
      </c>
      <c r="V411" s="65">
        <f t="shared" si="215"/>
        <v>0.79654120040691756</v>
      </c>
      <c r="W411" s="65">
        <f t="shared" si="216"/>
        <v>0.77563150074294196</v>
      </c>
      <c r="X411" s="61">
        <f t="shared" si="227"/>
        <v>4.8435390125051325E-2</v>
      </c>
      <c r="Y411" s="66">
        <f t="shared" si="217"/>
        <v>4.1552878179384189E-2</v>
      </c>
      <c r="Z411" s="61">
        <f t="shared" si="218"/>
        <v>4.772788442337584E-2</v>
      </c>
      <c r="AA411" s="67">
        <f t="shared" si="219"/>
        <v>17.06355555555556</v>
      </c>
      <c r="AB411" s="68">
        <f t="shared" si="220"/>
        <v>8.7675606641123949E-2</v>
      </c>
      <c r="AC411" s="69">
        <f t="shared" si="221"/>
        <v>8.9626791542500611E-2</v>
      </c>
      <c r="AD411" s="70">
        <f>_xlfn.PERCENTILE.EXC(AC411:$AC$5675,0.5)</f>
        <v>8.58773234200743E-2</v>
      </c>
      <c r="AE411" s="70">
        <f>_xlfn.PERCENTILE.EXC($AC411:AC$5675,0.35)</f>
        <v>5.0823810709398495E-2</v>
      </c>
      <c r="AF411" s="71">
        <f t="shared" si="241"/>
        <v>3.427774485636105E-2</v>
      </c>
      <c r="AG411" s="70">
        <f t="shared" si="242"/>
        <v>-0.10383916605103223</v>
      </c>
      <c r="AH411" s="70">
        <f t="shared" si="243"/>
        <v>-0.13239674287034375</v>
      </c>
      <c r="AI411" s="61" t="str">
        <f t="shared" si="231"/>
        <v>Short VOL</v>
      </c>
      <c r="AJ411" s="68" t="str">
        <f t="shared" si="232"/>
        <v>Short VOL</v>
      </c>
      <c r="AK411" s="72" t="str">
        <f t="shared" si="233"/>
        <v>00631L</v>
      </c>
      <c r="AL411" s="73">
        <f t="shared" si="161"/>
        <v>1</v>
      </c>
      <c r="AM411" s="72" t="str">
        <f t="shared" si="236"/>
        <v>00631L</v>
      </c>
      <c r="AN411" s="73">
        <f t="shared" si="162"/>
        <v>1</v>
      </c>
      <c r="AO411" s="74" t="str">
        <f t="shared" si="230"/>
        <v>00631L</v>
      </c>
      <c r="AP411" s="20">
        <f t="shared" si="164"/>
        <v>1</v>
      </c>
      <c r="AQ411" s="74" t="str">
        <f t="shared" si="240"/>
        <v>00631L</v>
      </c>
      <c r="AR411" s="20">
        <f t="shared" si="165"/>
        <v>1</v>
      </c>
      <c r="AS411" s="74" t="str">
        <f t="shared" si="234"/>
        <v>00631L</v>
      </c>
      <c r="AT411" s="20">
        <f t="shared" si="166"/>
        <v>1</v>
      </c>
      <c r="AU411" s="74" t="str">
        <f t="shared" si="222"/>
        <v>00631L</v>
      </c>
      <c r="AV411" s="20">
        <f t="shared" si="167"/>
        <v>1</v>
      </c>
      <c r="AW411" s="74" t="str">
        <f t="shared" si="223"/>
        <v>00631L</v>
      </c>
      <c r="AX411" s="20">
        <f t="shared" si="224"/>
        <v>1</v>
      </c>
      <c r="AY411" s="20">
        <f t="shared" si="228"/>
        <v>0</v>
      </c>
      <c r="AZ411" s="57">
        <v>45709</v>
      </c>
      <c r="BA411" s="75">
        <v>49.41</v>
      </c>
      <c r="BB411" s="90">
        <v>49.412500000000001</v>
      </c>
      <c r="BC411" s="76">
        <f t="shared" si="237"/>
        <v>48.870000000000012</v>
      </c>
      <c r="BD411" s="76">
        <f t="shared" si="238"/>
        <v>48.892041666666678</v>
      </c>
      <c r="BE411" s="77">
        <f t="shared" si="244"/>
        <v>1.1100879885410061E-2</v>
      </c>
      <c r="BF411" s="77">
        <f t="shared" si="235"/>
        <v>1.0593919085331405E-2</v>
      </c>
    </row>
    <row r="412" spans="1:58" s="23" customFormat="1" ht="13.15" x14ac:dyDescent="0.4">
      <c r="A412" s="78">
        <v>45707</v>
      </c>
      <c r="B412" s="106">
        <v>16.907</v>
      </c>
      <c r="C412" s="106">
        <v>17.841000000000001</v>
      </c>
      <c r="D412" s="106">
        <v>18.300999999999998</v>
      </c>
      <c r="E412" s="106">
        <v>18.625</v>
      </c>
      <c r="F412" s="106">
        <v>19.05</v>
      </c>
      <c r="G412" s="106">
        <v>19.190000000000001</v>
      </c>
      <c r="H412" s="107">
        <v>19.457000000000001</v>
      </c>
      <c r="I412" s="108">
        <f t="shared" si="225"/>
        <v>16.907</v>
      </c>
      <c r="J412" s="108">
        <f t="shared" si="226"/>
        <v>17.841000000000001</v>
      </c>
      <c r="K412" s="109">
        <v>27</v>
      </c>
      <c r="L412" s="83">
        <f t="shared" si="229"/>
        <v>3.7037037037037035E-2</v>
      </c>
      <c r="M412" s="11">
        <v>13.06</v>
      </c>
      <c r="N412" s="88">
        <v>15.27</v>
      </c>
      <c r="O412" s="11">
        <v>17.93</v>
      </c>
      <c r="P412" s="11">
        <v>19.41</v>
      </c>
      <c r="Q412" s="11">
        <v>20.010000000000002</v>
      </c>
      <c r="R412" s="63">
        <f t="shared" si="214"/>
        <v>9.0100000000000051</v>
      </c>
      <c r="S412" s="64">
        <f t="shared" si="245"/>
        <v>-5.2117263843648254E-3</v>
      </c>
      <c r="T412" s="65">
        <f t="shared" si="239"/>
        <v>0.85527177472167659</v>
      </c>
      <c r="U412" s="65">
        <f t="shared" si="239"/>
        <v>0.85164528722810928</v>
      </c>
      <c r="V412" s="65">
        <f t="shared" si="215"/>
        <v>0.78670788253477586</v>
      </c>
      <c r="W412" s="65">
        <f t="shared" si="216"/>
        <v>0.76311844077961011</v>
      </c>
      <c r="X412" s="61">
        <f t="shared" si="227"/>
        <v>5.5243390311705276E-2</v>
      </c>
      <c r="Y412" s="66">
        <f t="shared" si="217"/>
        <v>4.4671140939597356E-2</v>
      </c>
      <c r="Z412" s="61">
        <f t="shared" si="218"/>
        <v>5.5243390311705276E-2</v>
      </c>
      <c r="AA412" s="67">
        <f t="shared" si="219"/>
        <v>16.907</v>
      </c>
      <c r="AB412" s="68">
        <f t="shared" si="220"/>
        <v>0.10720366732154554</v>
      </c>
      <c r="AC412" s="69">
        <f t="shared" si="221"/>
        <v>0.10720366732154554</v>
      </c>
      <c r="AD412" s="70">
        <f>_xlfn.PERCENTILE.EXC(AC412:$AC$5675,0.5)</f>
        <v>8.5852674448890692E-2</v>
      </c>
      <c r="AE412" s="70">
        <f>_xlfn.PERCENTILE.EXC($AC412:AC$5675,0.35)</f>
        <v>5.0764951108529112E-2</v>
      </c>
      <c r="AF412" s="71">
        <f t="shared" si="241"/>
        <v>3.3909541096836512E-2</v>
      </c>
      <c r="AG412" s="70">
        <f t="shared" si="242"/>
        <v>-0.10383916605103223</v>
      </c>
      <c r="AH412" s="70">
        <f t="shared" si="243"/>
        <v>-0.13239674287034375</v>
      </c>
      <c r="AI412" s="61" t="str">
        <f t="shared" si="231"/>
        <v>Short VOL</v>
      </c>
      <c r="AJ412" s="68" t="str">
        <f t="shared" si="232"/>
        <v>Short VOL</v>
      </c>
      <c r="AK412" s="72" t="str">
        <f t="shared" si="233"/>
        <v>00631L</v>
      </c>
      <c r="AL412" s="73">
        <f t="shared" si="161"/>
        <v>1</v>
      </c>
      <c r="AM412" s="72" t="str">
        <f t="shared" si="236"/>
        <v>00631L</v>
      </c>
      <c r="AN412" s="73">
        <f t="shared" si="162"/>
        <v>1</v>
      </c>
      <c r="AO412" s="74" t="str">
        <f t="shared" si="230"/>
        <v>00631L</v>
      </c>
      <c r="AP412" s="20">
        <f t="shared" si="164"/>
        <v>1</v>
      </c>
      <c r="AQ412" s="74" t="str">
        <f t="shared" si="240"/>
        <v>00631L</v>
      </c>
      <c r="AR412" s="20">
        <f t="shared" si="165"/>
        <v>1</v>
      </c>
      <c r="AS412" s="74" t="str">
        <f t="shared" si="234"/>
        <v>00631L</v>
      </c>
      <c r="AT412" s="20">
        <f t="shared" si="166"/>
        <v>1</v>
      </c>
      <c r="AU412" s="74" t="str">
        <f t="shared" si="222"/>
        <v>00631L</v>
      </c>
      <c r="AV412" s="20">
        <f t="shared" si="167"/>
        <v>1</v>
      </c>
      <c r="AW412" s="74" t="str">
        <f t="shared" si="223"/>
        <v>00631L</v>
      </c>
      <c r="AX412" s="20">
        <f t="shared" si="224"/>
        <v>1</v>
      </c>
      <c r="AY412" s="20">
        <f t="shared" si="228"/>
        <v>0</v>
      </c>
      <c r="AZ412" s="57">
        <v>45708</v>
      </c>
      <c r="BA412" s="75">
        <v>49.47</v>
      </c>
      <c r="BB412" s="90">
        <v>49.237499999999997</v>
      </c>
      <c r="BC412" s="76">
        <f t="shared" si="237"/>
        <v>48.842291666666675</v>
      </c>
      <c r="BD412" s="76">
        <f t="shared" si="238"/>
        <v>48.870958333333341</v>
      </c>
      <c r="BE412" s="77">
        <f t="shared" si="244"/>
        <v>8.0915190472735186E-3</v>
      </c>
      <c r="BF412" s="77">
        <f t="shared" si="235"/>
        <v>1.2257620621653947E-2</v>
      </c>
    </row>
    <row r="413" spans="1:58" s="23" customFormat="1" ht="13.15" x14ac:dyDescent="0.4">
      <c r="A413" s="57">
        <v>45706</v>
      </c>
      <c r="B413" s="9">
        <v>15.66</v>
      </c>
      <c r="C413" s="9">
        <v>17.126000000000001</v>
      </c>
      <c r="D413" s="9">
        <v>17.893000000000001</v>
      </c>
      <c r="E413" s="9">
        <v>18.350999999999999</v>
      </c>
      <c r="F413" s="9">
        <v>18.646999999999998</v>
      </c>
      <c r="G413" s="9">
        <v>19.023</v>
      </c>
      <c r="H413" s="105">
        <v>19.175999999999998</v>
      </c>
      <c r="I413" s="96">
        <f t="shared" si="225"/>
        <v>17.126000000000001</v>
      </c>
      <c r="J413" s="96">
        <f t="shared" si="226"/>
        <v>17.893000000000001</v>
      </c>
      <c r="K413" s="60">
        <v>0</v>
      </c>
      <c r="L413" s="61">
        <f t="shared" si="229"/>
        <v>3.7037037037037035E-2</v>
      </c>
      <c r="M413" s="11">
        <v>13.2</v>
      </c>
      <c r="N413" s="88">
        <v>15.35</v>
      </c>
      <c r="O413" s="11">
        <v>17.82</v>
      </c>
      <c r="P413" s="11">
        <v>19.32</v>
      </c>
      <c r="Q413" s="11">
        <v>20.04</v>
      </c>
      <c r="R413" s="63">
        <f t="shared" si="214"/>
        <v>8.5900000000000034</v>
      </c>
      <c r="S413" s="64">
        <f t="shared" si="245"/>
        <v>-1.3012361743656197E-3</v>
      </c>
      <c r="T413" s="65">
        <f t="shared" si="239"/>
        <v>0.85993485342019538</v>
      </c>
      <c r="U413" s="65">
        <f t="shared" si="239"/>
        <v>0.86139169472502808</v>
      </c>
      <c r="V413" s="65">
        <f t="shared" si="215"/>
        <v>0.79451345755693581</v>
      </c>
      <c r="W413" s="65">
        <f t="shared" si="216"/>
        <v>0.76596806387225547</v>
      </c>
      <c r="X413" s="61">
        <f t="shared" si="227"/>
        <v>9.3614303959131617E-2</v>
      </c>
      <c r="Y413" s="66">
        <f t="shared" si="217"/>
        <v>4.4956678110184695E-2</v>
      </c>
      <c r="Z413" s="61">
        <f t="shared" si="218"/>
        <v>4.4785705944178404E-2</v>
      </c>
      <c r="AA413" s="67">
        <f t="shared" si="219"/>
        <v>17.126000000000001</v>
      </c>
      <c r="AB413" s="68">
        <f t="shared" si="220"/>
        <v>2.0195439739413713E-2</v>
      </c>
      <c r="AC413" s="69">
        <f t="shared" si="221"/>
        <v>0.11570032573289912</v>
      </c>
      <c r="AD413" s="70">
        <f>_xlfn.PERCENTILE.EXC(AC413:$AC$5675,0.5)</f>
        <v>8.5828025477707098E-2</v>
      </c>
      <c r="AE413" s="70">
        <f>_xlfn.PERCENTILE.EXC($AC413:AC$5675,0.35)</f>
        <v>5.0690755887645288E-2</v>
      </c>
      <c r="AF413" s="71">
        <f t="shared" si="241"/>
        <v>3.3849003005789698E-2</v>
      </c>
      <c r="AG413" s="70">
        <f t="shared" si="242"/>
        <v>-0.10383916605103223</v>
      </c>
      <c r="AH413" s="70">
        <f t="shared" si="243"/>
        <v>-0.13239674287034375</v>
      </c>
      <c r="AI413" s="61" t="str">
        <f t="shared" si="231"/>
        <v>Short VOL</v>
      </c>
      <c r="AJ413" s="68" t="str">
        <f t="shared" si="232"/>
        <v>Short VOL</v>
      </c>
      <c r="AK413" s="72" t="str">
        <f t="shared" si="233"/>
        <v>00631L</v>
      </c>
      <c r="AL413" s="73">
        <f t="shared" si="161"/>
        <v>1</v>
      </c>
      <c r="AM413" s="72" t="str">
        <f t="shared" si="236"/>
        <v>00631L</v>
      </c>
      <c r="AN413" s="73">
        <f t="shared" si="162"/>
        <v>1</v>
      </c>
      <c r="AO413" s="74" t="str">
        <f t="shared" si="230"/>
        <v>00631L</v>
      </c>
      <c r="AP413" s="20">
        <f t="shared" si="164"/>
        <v>1</v>
      </c>
      <c r="AQ413" s="74" t="str">
        <f t="shared" si="240"/>
        <v>00635U</v>
      </c>
      <c r="AR413" s="20">
        <f t="shared" si="165"/>
        <v>0</v>
      </c>
      <c r="AS413" s="74" t="str">
        <f t="shared" si="234"/>
        <v>00635U</v>
      </c>
      <c r="AT413" s="20">
        <f t="shared" si="166"/>
        <v>0</v>
      </c>
      <c r="AU413" s="74" t="str">
        <f t="shared" si="222"/>
        <v>00631L</v>
      </c>
      <c r="AV413" s="20">
        <f t="shared" si="167"/>
        <v>1</v>
      </c>
      <c r="AW413" s="74" t="str">
        <f t="shared" si="223"/>
        <v>00631L</v>
      </c>
      <c r="AX413" s="20">
        <f t="shared" si="224"/>
        <v>1</v>
      </c>
      <c r="AY413" s="20">
        <f t="shared" si="228"/>
        <v>0</v>
      </c>
      <c r="AZ413" s="78">
        <v>45707</v>
      </c>
      <c r="BA413" s="85">
        <v>48.69</v>
      </c>
      <c r="BB413" s="90">
        <v>48.5</v>
      </c>
      <c r="BC413" s="76">
        <f t="shared" si="237"/>
        <v>48.82479166666667</v>
      </c>
      <c r="BD413" s="76">
        <f t="shared" si="238"/>
        <v>48.833166666666671</v>
      </c>
      <c r="BE413" s="77">
        <f t="shared" si="244"/>
        <v>-6.6521874559970573E-3</v>
      </c>
      <c r="BF413" s="77">
        <f t="shared" si="235"/>
        <v>-2.9317506203094114E-3</v>
      </c>
    </row>
    <row r="414" spans="1:58" s="23" customFormat="1" ht="13.15" x14ac:dyDescent="0.4">
      <c r="A414" s="93">
        <v>45705</v>
      </c>
      <c r="B414" s="9">
        <v>16.012</v>
      </c>
      <c r="C414" s="9">
        <v>17.181999999999999</v>
      </c>
      <c r="D414" s="9">
        <v>17.846</v>
      </c>
      <c r="E414" s="9">
        <v>18.253</v>
      </c>
      <c r="F414" s="9">
        <v>18.29</v>
      </c>
      <c r="G414" s="9">
        <v>19.021000000000001</v>
      </c>
      <c r="H414" s="105">
        <v>19.175000000000001</v>
      </c>
      <c r="I414" s="96">
        <f t="shared" si="225"/>
        <v>17.138666666666666</v>
      </c>
      <c r="J414" s="96">
        <f t="shared" si="226"/>
        <v>17.821407407407406</v>
      </c>
      <c r="K414" s="60">
        <v>1</v>
      </c>
      <c r="L414" s="61">
        <f t="shared" si="229"/>
        <v>3.7037037037037035E-2</v>
      </c>
      <c r="M414" s="110">
        <v>11.56</v>
      </c>
      <c r="N414" s="88">
        <v>15.37</v>
      </c>
      <c r="O414" s="110">
        <v>17.809999999999999</v>
      </c>
      <c r="P414" s="110">
        <v>19.190000000000001</v>
      </c>
      <c r="Q414" s="110">
        <v>19.97</v>
      </c>
      <c r="R414" s="63">
        <f t="shared" si="214"/>
        <v>10.07</v>
      </c>
      <c r="S414" s="64">
        <f t="shared" si="245"/>
        <v>4.0622884224779936E-2</v>
      </c>
      <c r="T414" s="65">
        <f t="shared" si="239"/>
        <v>0.75211450878334429</v>
      </c>
      <c r="U414" s="65">
        <f t="shared" si="239"/>
        <v>0.86299831555306006</v>
      </c>
      <c r="V414" s="65">
        <f t="shared" si="215"/>
        <v>0.80093798853569553</v>
      </c>
      <c r="W414" s="65">
        <f t="shared" si="216"/>
        <v>0.76965448172258388</v>
      </c>
      <c r="X414" s="61">
        <f t="shared" si="227"/>
        <v>7.3070197351985888E-2</v>
      </c>
      <c r="Y414" s="66">
        <f t="shared" si="217"/>
        <v>5.0512244562537695E-2</v>
      </c>
      <c r="Z414" s="61">
        <f t="shared" si="218"/>
        <v>3.9836280967446361E-2</v>
      </c>
      <c r="AA414" s="67">
        <f t="shared" si="219"/>
        <v>17.138666666666666</v>
      </c>
      <c r="AB414" s="68">
        <f t="shared" si="220"/>
        <v>4.1769681197137365E-2</v>
      </c>
      <c r="AC414" s="69">
        <f t="shared" si="221"/>
        <v>0.11507265235306874</v>
      </c>
      <c r="AD414" s="70">
        <f>_xlfn.PERCENTILE.EXC(AC414:$AC$5675,0.5)</f>
        <v>8.5812758258566713E-2</v>
      </c>
      <c r="AE414" s="70">
        <f>_xlfn.PERCENTILE.EXC($AC414:AC$5675,0.35)</f>
        <v>5.061656066676147E-2</v>
      </c>
      <c r="AF414" s="71">
        <f t="shared" si="241"/>
        <v>3.3849003005789698E-2</v>
      </c>
      <c r="AG414" s="70">
        <f t="shared" si="242"/>
        <v>-0.10383916605103223</v>
      </c>
      <c r="AH414" s="70">
        <f t="shared" si="243"/>
        <v>-0.13239674287034375</v>
      </c>
      <c r="AI414" s="61" t="str">
        <f t="shared" si="231"/>
        <v>Short VOL</v>
      </c>
      <c r="AJ414" s="68" t="str">
        <f t="shared" si="232"/>
        <v>Short VOL</v>
      </c>
      <c r="AK414" s="72" t="str">
        <f t="shared" si="233"/>
        <v>00631L</v>
      </c>
      <c r="AL414" s="73">
        <f t="shared" si="161"/>
        <v>1</v>
      </c>
      <c r="AM414" s="72" t="str">
        <f t="shared" si="236"/>
        <v>00631L</v>
      </c>
      <c r="AN414" s="73">
        <f t="shared" si="162"/>
        <v>1</v>
      </c>
      <c r="AO414" s="74" t="str">
        <f t="shared" si="230"/>
        <v>00631L</v>
      </c>
      <c r="AP414" s="20">
        <f t="shared" si="164"/>
        <v>1</v>
      </c>
      <c r="AQ414" s="74" t="str">
        <f t="shared" si="240"/>
        <v>00631L</v>
      </c>
      <c r="AR414" s="20">
        <f t="shared" si="165"/>
        <v>1</v>
      </c>
      <c r="AS414" s="74" t="str">
        <f t="shared" si="234"/>
        <v>00635U</v>
      </c>
      <c r="AT414" s="20">
        <f t="shared" si="166"/>
        <v>0</v>
      </c>
      <c r="AU414" s="74" t="str">
        <f t="shared" si="222"/>
        <v>00631L</v>
      </c>
      <c r="AV414" s="20">
        <f t="shared" si="167"/>
        <v>1</v>
      </c>
      <c r="AW414" s="74" t="str">
        <f t="shared" si="223"/>
        <v>00631L</v>
      </c>
      <c r="AX414" s="20">
        <f t="shared" si="224"/>
        <v>1</v>
      </c>
      <c r="AY414" s="20">
        <f t="shared" si="228"/>
        <v>0</v>
      </c>
      <c r="AZ414" s="57">
        <v>45706</v>
      </c>
      <c r="BA414" s="75">
        <v>48.79</v>
      </c>
      <c r="BB414" s="90">
        <v>49.087499999999999</v>
      </c>
      <c r="BC414" s="76">
        <f t="shared" si="237"/>
        <v>48.82479166666667</v>
      </c>
      <c r="BD414" s="76">
        <f t="shared" si="238"/>
        <v>48.829625000000007</v>
      </c>
      <c r="BE414" s="77">
        <f t="shared" si="244"/>
        <v>5.3806339846132582E-3</v>
      </c>
      <c r="BF414" s="77">
        <f t="shared" si="235"/>
        <v>-8.1149507087158689E-4</v>
      </c>
    </row>
    <row r="415" spans="1:58" s="23" customFormat="1" ht="13.15" x14ac:dyDescent="0.4">
      <c r="A415" s="57">
        <v>45702</v>
      </c>
      <c r="B415" s="9">
        <v>16.012</v>
      </c>
      <c r="C415" s="9">
        <v>17.181999999999999</v>
      </c>
      <c r="D415" s="9">
        <v>17.846</v>
      </c>
      <c r="E415" s="9">
        <v>18.253</v>
      </c>
      <c r="F415" s="9">
        <v>18.59</v>
      </c>
      <c r="G415" s="9">
        <v>19.021000000000001</v>
      </c>
      <c r="H415" s="105">
        <v>19.175000000000001</v>
      </c>
      <c r="I415" s="96">
        <f t="shared" si="225"/>
        <v>17.008666666666667</v>
      </c>
      <c r="J415" s="96">
        <f t="shared" si="226"/>
        <v>17.747629629629628</v>
      </c>
      <c r="K415" s="60">
        <v>4</v>
      </c>
      <c r="L415" s="61">
        <f t="shared" si="229"/>
        <v>3.7037037037037035E-2</v>
      </c>
      <c r="M415" s="11">
        <v>11.56</v>
      </c>
      <c r="N415" s="88">
        <v>14.77</v>
      </c>
      <c r="O415" s="11">
        <v>17.809999999999999</v>
      </c>
      <c r="P415" s="11">
        <v>19.190000000000001</v>
      </c>
      <c r="Q415" s="88">
        <v>19.97</v>
      </c>
      <c r="R415" s="63">
        <f t="shared" ref="R415:R478" si="246">(O415+P415)-(N415+M415)</f>
        <v>10.670000000000002</v>
      </c>
      <c r="S415" s="64">
        <f t="shared" si="245"/>
        <v>-2.1854304635761594E-2</v>
      </c>
      <c r="T415" s="65">
        <f t="shared" si="239"/>
        <v>0.78266756939742732</v>
      </c>
      <c r="U415" s="65">
        <f t="shared" si="239"/>
        <v>0.82930937675463223</v>
      </c>
      <c r="V415" s="65">
        <f t="shared" si="215"/>
        <v>0.7696717040125064</v>
      </c>
      <c r="W415" s="65">
        <f t="shared" si="216"/>
        <v>0.73960941412118175</v>
      </c>
      <c r="X415" s="61">
        <f t="shared" si="227"/>
        <v>7.3070197351985888E-2</v>
      </c>
      <c r="Y415" s="66">
        <f t="shared" si="217"/>
        <v>5.0512244562537695E-2</v>
      </c>
      <c r="Z415" s="61">
        <f t="shared" si="218"/>
        <v>4.3446260512070026E-2</v>
      </c>
      <c r="AA415" s="67">
        <f t="shared" si="219"/>
        <v>17.008666666666667</v>
      </c>
      <c r="AB415" s="68">
        <f t="shared" si="220"/>
        <v>8.4089370345294581E-2</v>
      </c>
      <c r="AC415" s="69">
        <f t="shared" si="221"/>
        <v>0.15156849469645681</v>
      </c>
      <c r="AD415" s="70">
        <f>_xlfn.PERCENTILE.EXC(AC415:$AC$5675,0.5)</f>
        <v>8.5797491039426327E-2</v>
      </c>
      <c r="AE415" s="70">
        <f>_xlfn.PERCENTILE.EXC($AC415:AC$5675,0.35)</f>
        <v>5.0602966512147449E-2</v>
      </c>
      <c r="AF415" s="71">
        <f t="shared" si="241"/>
        <v>3.3849003005789698E-2</v>
      </c>
      <c r="AG415" s="70">
        <f t="shared" si="242"/>
        <v>-0.10383916605103223</v>
      </c>
      <c r="AH415" s="70">
        <f t="shared" si="243"/>
        <v>-0.13239674287034375</v>
      </c>
      <c r="AI415" s="61" t="str">
        <f t="shared" si="231"/>
        <v>Short VOL</v>
      </c>
      <c r="AJ415" s="68" t="str">
        <f t="shared" si="232"/>
        <v>Short VOL</v>
      </c>
      <c r="AK415" s="72" t="str">
        <f t="shared" si="233"/>
        <v>00631L</v>
      </c>
      <c r="AL415" s="73">
        <f t="shared" si="161"/>
        <v>1</v>
      </c>
      <c r="AM415" s="72" t="str">
        <f t="shared" si="236"/>
        <v>00631L</v>
      </c>
      <c r="AN415" s="73">
        <f t="shared" si="162"/>
        <v>1</v>
      </c>
      <c r="AO415" s="74" t="str">
        <f t="shared" si="230"/>
        <v>00631L</v>
      </c>
      <c r="AP415" s="20">
        <f t="shared" si="164"/>
        <v>1</v>
      </c>
      <c r="AQ415" s="74" t="str">
        <f t="shared" si="240"/>
        <v>00631L</v>
      </c>
      <c r="AR415" s="20">
        <f t="shared" si="165"/>
        <v>1</v>
      </c>
      <c r="AS415" s="74" t="str">
        <f t="shared" si="234"/>
        <v>00631L</v>
      </c>
      <c r="AT415" s="20">
        <f t="shared" si="166"/>
        <v>1</v>
      </c>
      <c r="AU415" s="74" t="str">
        <f t="shared" si="222"/>
        <v>00631L</v>
      </c>
      <c r="AV415" s="20">
        <f t="shared" si="167"/>
        <v>1</v>
      </c>
      <c r="AW415" s="74" t="str">
        <f t="shared" si="223"/>
        <v>00631L</v>
      </c>
      <c r="AX415" s="20">
        <f t="shared" si="224"/>
        <v>1</v>
      </c>
      <c r="AY415" s="20">
        <f t="shared" si="228"/>
        <v>0</v>
      </c>
      <c r="AZ415" s="93">
        <v>45705</v>
      </c>
      <c r="BA415" s="95">
        <v>49.33</v>
      </c>
      <c r="BB415" s="90">
        <v>49.3</v>
      </c>
      <c r="BC415" s="76">
        <f t="shared" si="237"/>
        <v>48.836250000000014</v>
      </c>
      <c r="BD415" s="76">
        <f t="shared" si="238"/>
        <v>48.828833333333343</v>
      </c>
      <c r="BE415" s="77">
        <f t="shared" si="244"/>
        <v>9.4960198622945687E-3</v>
      </c>
      <c r="BF415" s="77">
        <f t="shared" si="235"/>
        <v>1.0263744440613754E-2</v>
      </c>
    </row>
    <row r="416" spans="1:58" s="23" customFormat="1" ht="13.15" x14ac:dyDescent="0.4">
      <c r="A416" s="57">
        <v>45701</v>
      </c>
      <c r="B416" s="9">
        <v>16.135000000000002</v>
      </c>
      <c r="C416" s="9">
        <v>17.242999999999999</v>
      </c>
      <c r="D416" s="9">
        <v>17.844000000000001</v>
      </c>
      <c r="E416" s="9">
        <v>18.242000000000001</v>
      </c>
      <c r="F416" s="9">
        <v>18.5</v>
      </c>
      <c r="G416" s="9">
        <v>18.850000000000001</v>
      </c>
      <c r="H416" s="105">
        <v>19</v>
      </c>
      <c r="I416" s="96">
        <f t="shared" si="225"/>
        <v>17.037814814814816</v>
      </c>
      <c r="J416" s="96">
        <f t="shared" si="226"/>
        <v>17.732703703703706</v>
      </c>
      <c r="K416" s="60">
        <v>5</v>
      </c>
      <c r="L416" s="61">
        <f t="shared" si="229"/>
        <v>3.7037037037037035E-2</v>
      </c>
      <c r="M416" s="11">
        <v>12.31</v>
      </c>
      <c r="N416" s="88">
        <v>15.1</v>
      </c>
      <c r="O416" s="11">
        <v>17.84</v>
      </c>
      <c r="P416" s="11">
        <v>19.11</v>
      </c>
      <c r="Q416" s="11">
        <v>19.84</v>
      </c>
      <c r="R416" s="63">
        <f t="shared" si="246"/>
        <v>9.5400000000000027</v>
      </c>
      <c r="S416" s="64">
        <f t="shared" si="245"/>
        <v>-4.9716803020767836E-2</v>
      </c>
      <c r="T416" s="65">
        <f t="shared" si="239"/>
        <v>0.81523178807947028</v>
      </c>
      <c r="U416" s="65">
        <f t="shared" si="239"/>
        <v>0.8464125560538116</v>
      </c>
      <c r="V416" s="65">
        <f t="shared" si="215"/>
        <v>0.79016221873364734</v>
      </c>
      <c r="W416" s="65">
        <f t="shared" si="216"/>
        <v>0.76108870967741937</v>
      </c>
      <c r="X416" s="61">
        <f t="shared" si="227"/>
        <v>6.8670591881003828E-2</v>
      </c>
      <c r="Y416" s="66">
        <f t="shared" si="217"/>
        <v>4.1552461352921781E-2</v>
      </c>
      <c r="Z416" s="61">
        <f t="shared" si="218"/>
        <v>4.0785094593507765E-2</v>
      </c>
      <c r="AA416" s="67">
        <f t="shared" si="219"/>
        <v>17.037814814814816</v>
      </c>
      <c r="AB416" s="68">
        <f t="shared" si="220"/>
        <v>6.8543046357616016E-2</v>
      </c>
      <c r="AC416" s="69">
        <f t="shared" si="221"/>
        <v>0.12833210694137853</v>
      </c>
      <c r="AD416" s="70">
        <f>_xlfn.PERCENTILE.EXC(AC416:$AC$5675,0.5)</f>
        <v>8.577374551971316E-2</v>
      </c>
      <c r="AE416" s="70">
        <f>_xlfn.PERCENTILE.EXC($AC416:AC$5675,0.35)</f>
        <v>5.0599472535245063E-2</v>
      </c>
      <c r="AF416" s="71">
        <f t="shared" si="241"/>
        <v>3.3656659684191167E-2</v>
      </c>
      <c r="AG416" s="70">
        <f t="shared" si="242"/>
        <v>-0.10383916605103223</v>
      </c>
      <c r="AH416" s="70">
        <f t="shared" si="243"/>
        <v>-0.13239674287034375</v>
      </c>
      <c r="AI416" s="61" t="str">
        <f t="shared" si="231"/>
        <v>Short VOL</v>
      </c>
      <c r="AJ416" s="68" t="str">
        <f t="shared" si="232"/>
        <v>Short VOL</v>
      </c>
      <c r="AK416" s="72" t="str">
        <f t="shared" si="233"/>
        <v>00631L</v>
      </c>
      <c r="AL416" s="73">
        <f t="shared" si="161"/>
        <v>1</v>
      </c>
      <c r="AM416" s="72" t="str">
        <f t="shared" si="236"/>
        <v>00631L</v>
      </c>
      <c r="AN416" s="73">
        <f t="shared" si="162"/>
        <v>1</v>
      </c>
      <c r="AO416" s="74" t="str">
        <f t="shared" si="230"/>
        <v>00631L</v>
      </c>
      <c r="AP416" s="20">
        <f t="shared" si="164"/>
        <v>1</v>
      </c>
      <c r="AQ416" s="74" t="str">
        <f t="shared" si="240"/>
        <v>00631L</v>
      </c>
      <c r="AR416" s="20">
        <f t="shared" si="165"/>
        <v>1</v>
      </c>
      <c r="AS416" s="74" t="str">
        <f t="shared" si="234"/>
        <v>00631L</v>
      </c>
      <c r="AT416" s="20">
        <f t="shared" si="166"/>
        <v>1</v>
      </c>
      <c r="AU416" s="74" t="str">
        <f t="shared" si="222"/>
        <v>00631L</v>
      </c>
      <c r="AV416" s="20">
        <f t="shared" si="167"/>
        <v>1</v>
      </c>
      <c r="AW416" s="74" t="str">
        <f t="shared" si="223"/>
        <v>00631L</v>
      </c>
      <c r="AX416" s="20">
        <f t="shared" si="224"/>
        <v>1</v>
      </c>
      <c r="AY416" s="20">
        <f t="shared" si="228"/>
        <v>0</v>
      </c>
      <c r="AZ416" s="57">
        <v>45702</v>
      </c>
      <c r="BA416" s="75">
        <v>49.5</v>
      </c>
      <c r="BB416" s="90">
        <v>49.375</v>
      </c>
      <c r="BC416" s="76">
        <f t="shared" si="237"/>
        <v>48.843750000000007</v>
      </c>
      <c r="BD416" s="76">
        <f t="shared" si="238"/>
        <v>48.839583333333344</v>
      </c>
      <c r="BE416" s="77">
        <f t="shared" si="244"/>
        <v>1.0876519513755451E-2</v>
      </c>
      <c r="BF416" s="77">
        <f t="shared" si="235"/>
        <v>1.3522160133088542E-2</v>
      </c>
    </row>
    <row r="417" spans="1:58" s="23" customFormat="1" ht="13.15" x14ac:dyDescent="0.4">
      <c r="A417" s="57">
        <v>45700</v>
      </c>
      <c r="B417" s="9">
        <v>16.800999999999998</v>
      </c>
      <c r="C417" s="9">
        <v>17.48</v>
      </c>
      <c r="D417" s="9">
        <v>18.024000000000001</v>
      </c>
      <c r="E417" s="9">
        <v>18.350000000000001</v>
      </c>
      <c r="F417" s="9">
        <v>18.597000000000001</v>
      </c>
      <c r="G417" s="9">
        <v>18.925000000000001</v>
      </c>
      <c r="H417" s="105">
        <v>19.021000000000001</v>
      </c>
      <c r="I417" s="96">
        <f t="shared" si="225"/>
        <v>17.329111111111111</v>
      </c>
      <c r="J417" s="96">
        <f t="shared" si="226"/>
        <v>17.903111111111112</v>
      </c>
      <c r="K417" s="60">
        <v>6</v>
      </c>
      <c r="L417" s="61">
        <f t="shared" si="229"/>
        <v>3.7037037037037035E-2</v>
      </c>
      <c r="M417" s="11">
        <v>13.51</v>
      </c>
      <c r="N417" s="88">
        <v>15.89</v>
      </c>
      <c r="O417" s="11">
        <v>18.309999999999999</v>
      </c>
      <c r="P417" s="11">
        <v>19.54</v>
      </c>
      <c r="Q417" s="11">
        <v>20.059999999999999</v>
      </c>
      <c r="R417" s="63">
        <f t="shared" si="246"/>
        <v>8.4499999999999957</v>
      </c>
      <c r="S417" s="64">
        <f t="shared" si="245"/>
        <v>-8.1148564294631093E-3</v>
      </c>
      <c r="T417" s="65">
        <f t="shared" si="239"/>
        <v>0.85022026431718056</v>
      </c>
      <c r="U417" s="65">
        <f t="shared" si="239"/>
        <v>0.86783178590933929</v>
      </c>
      <c r="V417" s="65">
        <f t="shared" si="215"/>
        <v>0.81320368474923244</v>
      </c>
      <c r="W417" s="65">
        <f t="shared" si="216"/>
        <v>0.7921236291126621</v>
      </c>
      <c r="X417" s="61">
        <f t="shared" si="227"/>
        <v>4.0414261055889654E-2</v>
      </c>
      <c r="Y417" s="66">
        <f t="shared" si="217"/>
        <v>3.6566757493187975E-2</v>
      </c>
      <c r="Z417" s="61">
        <f t="shared" si="218"/>
        <v>3.3123453148844045E-2</v>
      </c>
      <c r="AA417" s="67">
        <f t="shared" si="219"/>
        <v>17.329111111111111</v>
      </c>
      <c r="AB417" s="68">
        <f t="shared" si="220"/>
        <v>5.7331655129011817E-2</v>
      </c>
      <c r="AC417" s="69">
        <f t="shared" si="221"/>
        <v>9.0567093210264946E-2</v>
      </c>
      <c r="AD417" s="70">
        <f>_xlfn.PERCENTILE.EXC(AC417:$AC$5675,0.5)</f>
        <v>8.5749999999999993E-2</v>
      </c>
      <c r="AE417" s="70">
        <f>_xlfn.PERCENTILE.EXC($AC417:AC$5675,0.35)</f>
        <v>5.0595978558342664E-2</v>
      </c>
      <c r="AF417" s="71">
        <f t="shared" si="241"/>
        <v>3.3404287927766771E-2</v>
      </c>
      <c r="AG417" s="70">
        <f t="shared" si="242"/>
        <v>-0.10383916605103223</v>
      </c>
      <c r="AH417" s="70">
        <f t="shared" si="243"/>
        <v>-0.13239674287034375</v>
      </c>
      <c r="AI417" s="61" t="str">
        <f t="shared" si="231"/>
        <v>Short VOL</v>
      </c>
      <c r="AJ417" s="68" t="str">
        <f t="shared" si="232"/>
        <v>Short VOL</v>
      </c>
      <c r="AK417" s="72" t="str">
        <f t="shared" si="233"/>
        <v>00631L</v>
      </c>
      <c r="AL417" s="73">
        <f t="shared" si="161"/>
        <v>1</v>
      </c>
      <c r="AM417" s="72" t="str">
        <f t="shared" si="236"/>
        <v>00631L</v>
      </c>
      <c r="AN417" s="73">
        <f t="shared" si="162"/>
        <v>1</v>
      </c>
      <c r="AO417" s="74" t="str">
        <f t="shared" si="230"/>
        <v>00631L</v>
      </c>
      <c r="AP417" s="20">
        <f t="shared" si="164"/>
        <v>1</v>
      </c>
      <c r="AQ417" s="74" t="str">
        <f t="shared" si="240"/>
        <v>00631L</v>
      </c>
      <c r="AR417" s="20">
        <f t="shared" si="165"/>
        <v>1</v>
      </c>
      <c r="AS417" s="74" t="str">
        <f t="shared" si="234"/>
        <v>00631L</v>
      </c>
      <c r="AT417" s="20">
        <f t="shared" si="166"/>
        <v>1</v>
      </c>
      <c r="AU417" s="74" t="str">
        <f t="shared" si="222"/>
        <v>00631L</v>
      </c>
      <c r="AV417" s="20">
        <f t="shared" si="167"/>
        <v>1</v>
      </c>
      <c r="AW417" s="74" t="str">
        <f t="shared" si="223"/>
        <v>00631L</v>
      </c>
      <c r="AX417" s="20">
        <f t="shared" si="224"/>
        <v>1</v>
      </c>
      <c r="AY417" s="20">
        <f t="shared" si="228"/>
        <v>0</v>
      </c>
      <c r="AZ417" s="57">
        <v>45701</v>
      </c>
      <c r="BA417" s="75">
        <v>49.38</v>
      </c>
      <c r="BB417" s="90">
        <v>49.075000000000003</v>
      </c>
      <c r="BC417" s="76">
        <f t="shared" si="237"/>
        <v>48.843541666666674</v>
      </c>
      <c r="BD417" s="76">
        <f t="shared" si="238"/>
        <v>48.843833333333343</v>
      </c>
      <c r="BE417" s="77">
        <f t="shared" si="244"/>
        <v>4.7387704788673804E-3</v>
      </c>
      <c r="BF417" s="77">
        <f t="shared" si="235"/>
        <v>1.0977161907166567E-2</v>
      </c>
    </row>
    <row r="418" spans="1:58" s="23" customFormat="1" ht="13.15" x14ac:dyDescent="0.4">
      <c r="A418" s="57">
        <v>45699</v>
      </c>
      <c r="B418" s="9">
        <v>16.768999999999998</v>
      </c>
      <c r="C418" s="9">
        <v>17.561</v>
      </c>
      <c r="D418" s="9">
        <v>18.056000000000001</v>
      </c>
      <c r="E418" s="9">
        <v>18.366</v>
      </c>
      <c r="F418" s="9">
        <v>18.600000000000001</v>
      </c>
      <c r="G418" s="9">
        <v>18.951000000000001</v>
      </c>
      <c r="H418" s="105">
        <v>19.026</v>
      </c>
      <c r="I418" s="96">
        <f t="shared" si="225"/>
        <v>17.355666666666668</v>
      </c>
      <c r="J418" s="96">
        <f t="shared" si="226"/>
        <v>17.927666666666667</v>
      </c>
      <c r="K418" s="60">
        <v>7</v>
      </c>
      <c r="L418" s="61">
        <f t="shared" si="229"/>
        <v>3.7037037037037035E-2</v>
      </c>
      <c r="M418" s="11">
        <v>13.83</v>
      </c>
      <c r="N418" s="88">
        <v>16.02</v>
      </c>
      <c r="O418" s="11">
        <v>18.28</v>
      </c>
      <c r="P418" s="11">
        <v>19.48</v>
      </c>
      <c r="Q418" s="11">
        <v>19.78</v>
      </c>
      <c r="R418" s="63">
        <f t="shared" si="246"/>
        <v>7.9100000000000037</v>
      </c>
      <c r="S418" s="64">
        <f t="shared" si="245"/>
        <v>1.3282732447817778E-2</v>
      </c>
      <c r="T418" s="65">
        <f t="shared" si="239"/>
        <v>0.86329588014981273</v>
      </c>
      <c r="U418" s="65">
        <f t="shared" si="239"/>
        <v>0.87636761487964976</v>
      </c>
      <c r="V418" s="65">
        <f t="shared" si="215"/>
        <v>0.82238193018480488</v>
      </c>
      <c r="W418" s="65">
        <f t="shared" si="216"/>
        <v>0.80990899898887758</v>
      </c>
      <c r="X418" s="61">
        <f t="shared" si="227"/>
        <v>4.7230007752400362E-2</v>
      </c>
      <c r="Y418" s="66">
        <f t="shared" si="217"/>
        <v>3.5935968637700107E-2</v>
      </c>
      <c r="Z418" s="61">
        <f t="shared" si="218"/>
        <v>3.2957535483127458E-2</v>
      </c>
      <c r="AA418" s="67">
        <f t="shared" si="219"/>
        <v>17.355666666666664</v>
      </c>
      <c r="AB418" s="68">
        <f t="shared" si="220"/>
        <v>4.675405742821466E-2</v>
      </c>
      <c r="AC418" s="69">
        <f t="shared" si="221"/>
        <v>8.3374947981689443E-2</v>
      </c>
      <c r="AD418" s="70">
        <f>_xlfn.PERCENTILE.EXC(AC418:$AC$5675,0.5)</f>
        <v>8.5740811373092918E-2</v>
      </c>
      <c r="AE418" s="70">
        <f>_xlfn.PERCENTILE.EXC($AC418:AC$5675,0.35)</f>
        <v>5.0579796896926488E-2</v>
      </c>
      <c r="AF418" s="71">
        <f t="shared" si="241"/>
        <v>3.3404287927766771E-2</v>
      </c>
      <c r="AG418" s="70">
        <f t="shared" si="242"/>
        <v>-0.10383916605103223</v>
      </c>
      <c r="AH418" s="70">
        <f t="shared" si="243"/>
        <v>-0.13239674287034375</v>
      </c>
      <c r="AI418" s="61" t="str">
        <f t="shared" si="231"/>
        <v>Safety</v>
      </c>
      <c r="AJ418" s="68" t="str">
        <f t="shared" si="232"/>
        <v>Short VOL</v>
      </c>
      <c r="AK418" s="72" t="str">
        <f t="shared" si="233"/>
        <v>00631L</v>
      </c>
      <c r="AL418" s="73">
        <f t="shared" si="161"/>
        <v>1</v>
      </c>
      <c r="AM418" s="72" t="str">
        <f t="shared" si="236"/>
        <v>00631L</v>
      </c>
      <c r="AN418" s="73">
        <f t="shared" si="162"/>
        <v>1</v>
      </c>
      <c r="AO418" s="74" t="str">
        <f t="shared" si="230"/>
        <v>00631L</v>
      </c>
      <c r="AP418" s="20">
        <f t="shared" si="164"/>
        <v>1</v>
      </c>
      <c r="AQ418" s="74" t="str">
        <f t="shared" si="240"/>
        <v>00631L</v>
      </c>
      <c r="AR418" s="20">
        <f t="shared" si="165"/>
        <v>1</v>
      </c>
      <c r="AS418" s="74" t="str">
        <f t="shared" si="234"/>
        <v>00631L</v>
      </c>
      <c r="AT418" s="20">
        <f t="shared" si="166"/>
        <v>1</v>
      </c>
      <c r="AU418" s="74" t="str">
        <f t="shared" si="222"/>
        <v>00631L</v>
      </c>
      <c r="AV418" s="20">
        <f t="shared" si="167"/>
        <v>1</v>
      </c>
      <c r="AW418" s="74" t="str">
        <f t="shared" si="223"/>
        <v>00631L</v>
      </c>
      <c r="AX418" s="20">
        <f t="shared" si="224"/>
        <v>1</v>
      </c>
      <c r="AY418" s="20">
        <f t="shared" si="228"/>
        <v>0</v>
      </c>
      <c r="AZ418" s="57">
        <v>45700</v>
      </c>
      <c r="BA418" s="75">
        <v>49.55</v>
      </c>
      <c r="BB418" s="90">
        <v>49.637500000000003</v>
      </c>
      <c r="BC418" s="76">
        <f t="shared" si="237"/>
        <v>48.838958333333352</v>
      </c>
      <c r="BD418" s="76">
        <f t="shared" si="238"/>
        <v>48.851458333333341</v>
      </c>
      <c r="BE418" s="77">
        <f t="shared" si="244"/>
        <v>1.635050570113478E-2</v>
      </c>
      <c r="BF418" s="77">
        <f t="shared" si="235"/>
        <v>1.4299300174423107E-2</v>
      </c>
    </row>
    <row r="419" spans="1:58" s="23" customFormat="1" ht="13.15" x14ac:dyDescent="0.4">
      <c r="A419" s="57">
        <v>45698</v>
      </c>
      <c r="B419" s="9">
        <v>16.702000000000002</v>
      </c>
      <c r="C419" s="9">
        <v>17.524000000000001</v>
      </c>
      <c r="D419" s="9">
        <v>18.003</v>
      </c>
      <c r="E419" s="9">
        <v>18.343</v>
      </c>
      <c r="F419" s="9">
        <v>18.547000000000001</v>
      </c>
      <c r="G419" s="9">
        <v>18.853999999999999</v>
      </c>
      <c r="H419" s="105">
        <v>18.957000000000001</v>
      </c>
      <c r="I419" s="96">
        <f t="shared" si="225"/>
        <v>17.280444444444445</v>
      </c>
      <c r="J419" s="96">
        <f t="shared" si="226"/>
        <v>17.861074074074075</v>
      </c>
      <c r="K419" s="60">
        <v>8</v>
      </c>
      <c r="L419" s="61">
        <f t="shared" si="229"/>
        <v>3.7037037037037035E-2</v>
      </c>
      <c r="M419" s="11">
        <v>13.76</v>
      </c>
      <c r="N419" s="88">
        <v>15.81</v>
      </c>
      <c r="O419" s="11">
        <v>18.23</v>
      </c>
      <c r="P419" s="11">
        <v>19.440000000000001</v>
      </c>
      <c r="Q419" s="11">
        <v>20.03</v>
      </c>
      <c r="R419" s="63">
        <f t="shared" si="246"/>
        <v>8.1000000000000014</v>
      </c>
      <c r="S419" s="64">
        <f t="shared" si="245"/>
        <v>-4.4135429262394117E-2</v>
      </c>
      <c r="T419" s="65">
        <f t="shared" si="239"/>
        <v>0.87033523086654008</v>
      </c>
      <c r="U419" s="65">
        <f t="shared" si="239"/>
        <v>0.86725178277564452</v>
      </c>
      <c r="V419" s="65">
        <f t="shared" si="215"/>
        <v>0.81327160493827155</v>
      </c>
      <c r="W419" s="65">
        <f t="shared" si="216"/>
        <v>0.78931602596105843</v>
      </c>
      <c r="X419" s="61">
        <f t="shared" si="227"/>
        <v>4.9215662794874812E-2</v>
      </c>
      <c r="Y419" s="66">
        <f t="shared" si="217"/>
        <v>3.3473259554053357E-2</v>
      </c>
      <c r="Z419" s="61">
        <f t="shared" si="218"/>
        <v>3.3600387507180064E-2</v>
      </c>
      <c r="AA419" s="67">
        <f t="shared" si="219"/>
        <v>17.280444444444445</v>
      </c>
      <c r="AB419" s="68">
        <f t="shared" si="220"/>
        <v>5.6419987349778697E-2</v>
      </c>
      <c r="AC419" s="69">
        <f t="shared" si="221"/>
        <v>9.3007238737789016E-2</v>
      </c>
      <c r="AD419" s="70">
        <f>_xlfn.PERCENTILE.EXC(AC419:$AC$5675,0.5)</f>
        <v>8.5749999999999993E-2</v>
      </c>
      <c r="AE419" s="70">
        <f>_xlfn.PERCENTILE.EXC($AC419:AC$5675,0.35)</f>
        <v>5.0563615235510312E-2</v>
      </c>
      <c r="AF419" s="71">
        <f t="shared" si="241"/>
        <v>3.3404287927766771E-2</v>
      </c>
      <c r="AG419" s="70">
        <f t="shared" si="242"/>
        <v>-0.10383916605103223</v>
      </c>
      <c r="AH419" s="70">
        <f t="shared" si="243"/>
        <v>-0.13239674287034375</v>
      </c>
      <c r="AI419" s="61" t="str">
        <f t="shared" si="231"/>
        <v>Short VOL</v>
      </c>
      <c r="AJ419" s="68" t="str">
        <f t="shared" si="232"/>
        <v>Short VOL</v>
      </c>
      <c r="AK419" s="72" t="str">
        <f t="shared" si="233"/>
        <v>00631L</v>
      </c>
      <c r="AL419" s="73">
        <f t="shared" si="161"/>
        <v>1</v>
      </c>
      <c r="AM419" s="72" t="str">
        <f t="shared" si="236"/>
        <v>00631L</v>
      </c>
      <c r="AN419" s="73">
        <f t="shared" si="162"/>
        <v>1</v>
      </c>
      <c r="AO419" s="74" t="str">
        <f t="shared" si="230"/>
        <v>00631L</v>
      </c>
      <c r="AP419" s="20">
        <f t="shared" si="164"/>
        <v>1</v>
      </c>
      <c r="AQ419" s="74" t="str">
        <f t="shared" si="240"/>
        <v>00631L</v>
      </c>
      <c r="AR419" s="20">
        <f t="shared" si="165"/>
        <v>1</v>
      </c>
      <c r="AS419" s="74" t="str">
        <f t="shared" si="234"/>
        <v>00631L</v>
      </c>
      <c r="AT419" s="20">
        <f t="shared" si="166"/>
        <v>1</v>
      </c>
      <c r="AU419" s="74" t="str">
        <f t="shared" si="222"/>
        <v>00631L</v>
      </c>
      <c r="AV419" s="20">
        <f t="shared" si="167"/>
        <v>1</v>
      </c>
      <c r="AW419" s="74" t="str">
        <f t="shared" si="223"/>
        <v>00631L</v>
      </c>
      <c r="AX419" s="20">
        <f t="shared" si="224"/>
        <v>1</v>
      </c>
      <c r="AY419" s="20">
        <f t="shared" si="228"/>
        <v>0</v>
      </c>
      <c r="AZ419" s="57">
        <v>45699</v>
      </c>
      <c r="BA419" s="75">
        <v>49.41</v>
      </c>
      <c r="BB419" s="90">
        <v>49.412500000000001</v>
      </c>
      <c r="BC419" s="76">
        <f t="shared" si="237"/>
        <v>48.818541666666675</v>
      </c>
      <c r="BD419" s="76">
        <f t="shared" si="238"/>
        <v>48.835166666666687</v>
      </c>
      <c r="BE419" s="77">
        <f t="shared" si="244"/>
        <v>1.2166654575404515E-2</v>
      </c>
      <c r="BF419" s="77">
        <f t="shared" si="235"/>
        <v>1.1770889147505912E-2</v>
      </c>
    </row>
    <row r="420" spans="1:58" s="23" customFormat="1" ht="13.15" x14ac:dyDescent="0.4">
      <c r="A420" s="57">
        <v>45695</v>
      </c>
      <c r="B420" s="9">
        <v>17.346</v>
      </c>
      <c r="C420" s="9">
        <v>17.951000000000001</v>
      </c>
      <c r="D420" s="9">
        <v>18.346</v>
      </c>
      <c r="E420" s="9">
        <v>18.597999999999999</v>
      </c>
      <c r="F420" s="9">
        <v>18.795999999999999</v>
      </c>
      <c r="G420" s="9">
        <v>19.100000000000001</v>
      </c>
      <c r="H420" s="105">
        <v>19.125</v>
      </c>
      <c r="I420" s="96">
        <f t="shared" si="225"/>
        <v>17.704518518518519</v>
      </c>
      <c r="J420" s="96">
        <f t="shared" si="226"/>
        <v>18.185074074074073</v>
      </c>
      <c r="K420" s="60">
        <v>11</v>
      </c>
      <c r="L420" s="61">
        <f t="shared" si="229"/>
        <v>3.7037037037037035E-2</v>
      </c>
      <c r="M420" s="11">
        <v>14.67</v>
      </c>
      <c r="N420" s="88">
        <v>16.54</v>
      </c>
      <c r="O420" s="11">
        <v>18.63</v>
      </c>
      <c r="P420" s="11">
        <v>19.760000000000002</v>
      </c>
      <c r="Q420" s="11">
        <v>19.55</v>
      </c>
      <c r="R420" s="63">
        <f t="shared" si="246"/>
        <v>7.18</v>
      </c>
      <c r="S420" s="64">
        <f t="shared" si="245"/>
        <v>6.7096774193548328E-2</v>
      </c>
      <c r="T420" s="65">
        <f t="shared" si="239"/>
        <v>0.88694074969770254</v>
      </c>
      <c r="U420" s="65">
        <f t="shared" si="239"/>
        <v>0.88781535158346758</v>
      </c>
      <c r="V420" s="65">
        <f t="shared" si="215"/>
        <v>0.83704453441295534</v>
      </c>
      <c r="W420" s="65">
        <f t="shared" si="216"/>
        <v>0.84603580562659841</v>
      </c>
      <c r="X420" s="61">
        <f t="shared" si="227"/>
        <v>3.4878358122910208E-2</v>
      </c>
      <c r="Y420" s="66">
        <f t="shared" si="217"/>
        <v>2.8336380255941554E-2</v>
      </c>
      <c r="Z420" s="61">
        <f t="shared" si="218"/>
        <v>2.7143102200317067E-2</v>
      </c>
      <c r="AA420" s="67">
        <f t="shared" si="219"/>
        <v>17.704518518518519</v>
      </c>
      <c r="AB420" s="68">
        <f t="shared" si="220"/>
        <v>4.8730350665054475E-2</v>
      </c>
      <c r="AC420" s="69">
        <f t="shared" si="221"/>
        <v>7.0406198217564692E-2</v>
      </c>
      <c r="AD420" s="70">
        <f>_xlfn.PERCENTILE.EXC(AC420:$AC$5675,0.5)</f>
        <v>8.5740811373092918E-2</v>
      </c>
      <c r="AE420" s="70">
        <f>_xlfn.PERCENTILE.EXC($AC420:AC$5675,0.35)</f>
        <v>5.0548189595374771E-2</v>
      </c>
      <c r="AF420" s="71">
        <f t="shared" si="241"/>
        <v>3.3404287927766771E-2</v>
      </c>
      <c r="AG420" s="70">
        <f t="shared" si="242"/>
        <v>-0.10383916605103223</v>
      </c>
      <c r="AH420" s="70">
        <f t="shared" si="243"/>
        <v>-0.13239674287034375</v>
      </c>
      <c r="AI420" s="61" t="str">
        <f t="shared" si="231"/>
        <v>Safety</v>
      </c>
      <c r="AJ420" s="68" t="str">
        <f t="shared" si="232"/>
        <v>Short VOL</v>
      </c>
      <c r="AK420" s="72" t="str">
        <f t="shared" si="233"/>
        <v>00631L</v>
      </c>
      <c r="AL420" s="73">
        <f t="shared" si="161"/>
        <v>1</v>
      </c>
      <c r="AM420" s="72" t="str">
        <f t="shared" si="236"/>
        <v>00631L</v>
      </c>
      <c r="AN420" s="73">
        <f t="shared" si="162"/>
        <v>1</v>
      </c>
      <c r="AO420" s="74" t="str">
        <f t="shared" si="230"/>
        <v>00631L</v>
      </c>
      <c r="AP420" s="20">
        <f t="shared" si="164"/>
        <v>1</v>
      </c>
      <c r="AQ420" s="74" t="str">
        <f t="shared" si="240"/>
        <v>00631L</v>
      </c>
      <c r="AR420" s="20">
        <f t="shared" si="165"/>
        <v>1</v>
      </c>
      <c r="AS420" s="74" t="str">
        <f t="shared" si="234"/>
        <v>00631L</v>
      </c>
      <c r="AT420" s="20">
        <f t="shared" si="166"/>
        <v>1</v>
      </c>
      <c r="AU420" s="74" t="str">
        <f t="shared" si="222"/>
        <v>00631L</v>
      </c>
      <c r="AV420" s="20">
        <f t="shared" si="167"/>
        <v>1</v>
      </c>
      <c r="AW420" s="74" t="str">
        <f t="shared" si="223"/>
        <v>00631L</v>
      </c>
      <c r="AX420" s="20">
        <f t="shared" si="224"/>
        <v>1</v>
      </c>
      <c r="AY420" s="20">
        <f t="shared" si="228"/>
        <v>0</v>
      </c>
      <c r="AZ420" s="57">
        <v>45698</v>
      </c>
      <c r="BA420" s="75">
        <v>49.5</v>
      </c>
      <c r="BB420" s="90">
        <v>49.2</v>
      </c>
      <c r="BC420" s="76">
        <f t="shared" si="237"/>
        <v>48.798958333333346</v>
      </c>
      <c r="BD420" s="76">
        <f t="shared" si="238"/>
        <v>48.820000000000014</v>
      </c>
      <c r="BE420" s="77">
        <f t="shared" si="244"/>
        <v>8.2182423634382315E-3</v>
      </c>
      <c r="BF420" s="77">
        <f t="shared" si="235"/>
        <v>1.3928717738631408E-2</v>
      </c>
    </row>
    <row r="421" spans="1:58" s="23" customFormat="1" ht="13.15" x14ac:dyDescent="0.4">
      <c r="A421" s="57">
        <v>45694</v>
      </c>
      <c r="B421" s="9">
        <v>16.579999999999998</v>
      </c>
      <c r="C421" s="9">
        <v>17.434000000000001</v>
      </c>
      <c r="D421" s="9">
        <v>17.942</v>
      </c>
      <c r="E421" s="9">
        <v>18.227</v>
      </c>
      <c r="F421" s="9">
        <v>18.456</v>
      </c>
      <c r="G421" s="9">
        <v>18.763000000000002</v>
      </c>
      <c r="H421" s="105">
        <v>18.774999999999999</v>
      </c>
      <c r="I421" s="96">
        <f t="shared" si="225"/>
        <v>17.054444444444446</v>
      </c>
      <c r="J421" s="96">
        <f t="shared" si="226"/>
        <v>17.716222222222221</v>
      </c>
      <c r="K421" s="60">
        <v>12</v>
      </c>
      <c r="L421" s="61">
        <f t="shared" si="229"/>
        <v>3.7037037037037035E-2</v>
      </c>
      <c r="M421" s="11">
        <v>14.15</v>
      </c>
      <c r="N421" s="88">
        <v>15.5</v>
      </c>
      <c r="O421" s="11">
        <v>17.940000000000001</v>
      </c>
      <c r="P421" s="11">
        <v>19.22</v>
      </c>
      <c r="Q421" s="11">
        <v>19.86</v>
      </c>
      <c r="R421" s="63">
        <f t="shared" si="246"/>
        <v>7.509999999999998</v>
      </c>
      <c r="S421" s="64">
        <f t="shared" si="245"/>
        <v>-1.7121116043119822E-2</v>
      </c>
      <c r="T421" s="65">
        <f t="shared" si="239"/>
        <v>0.91290322580645167</v>
      </c>
      <c r="U421" s="65">
        <f t="shared" si="239"/>
        <v>0.86399108138238567</v>
      </c>
      <c r="V421" s="65">
        <f t="shared" si="215"/>
        <v>0.80645161290322587</v>
      </c>
      <c r="W421" s="65">
        <f t="shared" si="216"/>
        <v>0.78046324269889222</v>
      </c>
      <c r="X421" s="61">
        <f t="shared" si="227"/>
        <v>5.1507840772014646E-2</v>
      </c>
      <c r="Y421" s="66">
        <f t="shared" si="217"/>
        <v>3.0065287759916511E-2</v>
      </c>
      <c r="Z421" s="61">
        <f t="shared" si="218"/>
        <v>3.8803830868460343E-2</v>
      </c>
      <c r="AA421" s="67">
        <f t="shared" si="219"/>
        <v>17.054444444444442</v>
      </c>
      <c r="AB421" s="68">
        <f t="shared" si="220"/>
        <v>6.9677419354838593E-2</v>
      </c>
      <c r="AC421" s="69">
        <f t="shared" si="221"/>
        <v>0.10028673835125435</v>
      </c>
      <c r="AD421" s="70">
        <f>_xlfn.PERCENTILE.EXC(AC421:$AC$5675,0.5)</f>
        <v>8.5749999999999993E-2</v>
      </c>
      <c r="AE421" s="70">
        <f>_xlfn.PERCENTILE.EXC($AC421:AC$5675,0.35)</f>
        <v>5.0537300082923085E-2</v>
      </c>
      <c r="AF421" s="71">
        <f t="shared" si="241"/>
        <v>3.3404287927766771E-2</v>
      </c>
      <c r="AG421" s="70">
        <f t="shared" si="242"/>
        <v>-0.10383916605103223</v>
      </c>
      <c r="AH421" s="70">
        <f t="shared" si="243"/>
        <v>-0.13239674287034375</v>
      </c>
      <c r="AI421" s="61" t="str">
        <f t="shared" si="231"/>
        <v>Short VOL</v>
      </c>
      <c r="AJ421" s="68" t="str">
        <f t="shared" si="232"/>
        <v>Short VOL</v>
      </c>
      <c r="AK421" s="72" t="str">
        <f t="shared" si="233"/>
        <v>00631L</v>
      </c>
      <c r="AL421" s="73">
        <f t="shared" si="161"/>
        <v>1</v>
      </c>
      <c r="AM421" s="72" t="str">
        <f t="shared" si="236"/>
        <v>00631L</v>
      </c>
      <c r="AN421" s="73">
        <f t="shared" si="162"/>
        <v>1</v>
      </c>
      <c r="AO421" s="74" t="str">
        <f t="shared" si="230"/>
        <v>00631L</v>
      </c>
      <c r="AP421" s="20">
        <f t="shared" si="164"/>
        <v>1</v>
      </c>
      <c r="AQ421" s="74" t="str">
        <f t="shared" si="240"/>
        <v>00635U</v>
      </c>
      <c r="AR421" s="20">
        <f t="shared" si="165"/>
        <v>0</v>
      </c>
      <c r="AS421" s="74" t="str">
        <f t="shared" si="234"/>
        <v>00631L</v>
      </c>
      <c r="AT421" s="20">
        <f t="shared" si="166"/>
        <v>1</v>
      </c>
      <c r="AU421" s="74" t="str">
        <f t="shared" si="222"/>
        <v>00631L</v>
      </c>
      <c r="AV421" s="20">
        <f t="shared" si="167"/>
        <v>1</v>
      </c>
      <c r="AW421" s="74" t="str">
        <f t="shared" si="223"/>
        <v>00631L</v>
      </c>
      <c r="AX421" s="20">
        <f t="shared" si="224"/>
        <v>1</v>
      </c>
      <c r="AY421" s="20">
        <f t="shared" si="228"/>
        <v>0</v>
      </c>
      <c r="AZ421" s="57">
        <v>45695</v>
      </c>
      <c r="BA421" s="75">
        <v>48.94</v>
      </c>
      <c r="BB421" s="90">
        <v>48.462499999999999</v>
      </c>
      <c r="BC421" s="76">
        <f t="shared" si="237"/>
        <v>48.772708333333348</v>
      </c>
      <c r="BD421" s="76">
        <f t="shared" si="238"/>
        <v>48.794625000000018</v>
      </c>
      <c r="BE421" s="77">
        <f t="shared" si="244"/>
        <v>-6.3602851663117511E-3</v>
      </c>
      <c r="BF421" s="77">
        <f t="shared" si="235"/>
        <v>2.9793240546470024E-3</v>
      </c>
    </row>
    <row r="422" spans="1:58" s="23" customFormat="1" ht="13.15" x14ac:dyDescent="0.4">
      <c r="A422" s="57">
        <v>45693</v>
      </c>
      <c r="B422" s="9">
        <v>16.77</v>
      </c>
      <c r="C422" s="9">
        <v>17.491</v>
      </c>
      <c r="D422" s="9">
        <v>18.152999999999999</v>
      </c>
      <c r="E422" s="9">
        <v>18.359000000000002</v>
      </c>
      <c r="F422" s="9">
        <v>18.646000000000001</v>
      </c>
      <c r="G422" s="9">
        <v>18.690999999999999</v>
      </c>
      <c r="H422" s="105">
        <v>18.899000000000001</v>
      </c>
      <c r="I422" s="96">
        <f t="shared" si="225"/>
        <v>17.143851851851853</v>
      </c>
      <c r="J422" s="96">
        <f t="shared" si="226"/>
        <v>17.834259259259259</v>
      </c>
      <c r="K422" s="60">
        <v>13</v>
      </c>
      <c r="L422" s="61">
        <f t="shared" si="229"/>
        <v>3.7037037037037035E-2</v>
      </c>
      <c r="M422" s="11">
        <v>14.88</v>
      </c>
      <c r="N422" s="88">
        <v>15.77</v>
      </c>
      <c r="O422" s="11">
        <v>17.96</v>
      </c>
      <c r="P422" s="11">
        <v>19.239999999999998</v>
      </c>
      <c r="Q422" s="11">
        <v>19.93</v>
      </c>
      <c r="R422" s="63">
        <f t="shared" si="246"/>
        <v>6.5500000000000043</v>
      </c>
      <c r="S422" s="64">
        <f t="shared" si="245"/>
        <v>-8.3672283556072119E-2</v>
      </c>
      <c r="T422" s="65">
        <f t="shared" si="239"/>
        <v>0.94356372859860504</v>
      </c>
      <c r="U422" s="65">
        <f t="shared" si="239"/>
        <v>0.87806236080178168</v>
      </c>
      <c r="V422" s="65">
        <f t="shared" ref="V422:V485" si="247">N422/P422</f>
        <v>0.81964656964656968</v>
      </c>
      <c r="W422" s="65">
        <f t="shared" ref="W422:W485" si="248">N422/Q422</f>
        <v>0.79126944305067737</v>
      </c>
      <c r="X422" s="61">
        <f t="shared" si="227"/>
        <v>4.2993440667859276E-2</v>
      </c>
      <c r="Y422" s="66">
        <f t="shared" ref="Y422:Y485" si="249">(H422-E422)/E422</f>
        <v>2.9413366741107855E-2</v>
      </c>
      <c r="Z422" s="61">
        <f t="shared" ref="Z422:Z485" si="250">(J422-I422)/I422</f>
        <v>4.0271428694878118E-2</v>
      </c>
      <c r="AA422" s="67">
        <f t="shared" ref="AA422:AA485" si="251">B422*(K422*L422)+C422*(1-(K422*L422))</f>
        <v>17.143851851851853</v>
      </c>
      <c r="AB422" s="68">
        <f t="shared" ref="AB422:AB485" si="252">(B422-N422)/N422</f>
        <v>6.3411540900443888E-2</v>
      </c>
      <c r="AC422" s="69">
        <f t="shared" ref="AC422:AC485" si="253">(AA422-N422)/N422</f>
        <v>8.7118062894854353E-2</v>
      </c>
      <c r="AD422" s="70">
        <f>_xlfn.PERCENTILE.EXC(AC422:$AC$5675,0.5)</f>
        <v>8.5740811373092918E-2</v>
      </c>
      <c r="AE422" s="70">
        <f>_xlfn.PERCENTILE.EXC($AC422:AC$5675,0.35)</f>
        <v>5.0526410570471393E-2</v>
      </c>
      <c r="AF422" s="71">
        <f t="shared" si="241"/>
        <v>3.3404287927766771E-2</v>
      </c>
      <c r="AG422" s="70">
        <f t="shared" si="242"/>
        <v>-0.10383916605103223</v>
      </c>
      <c r="AH422" s="70">
        <f t="shared" si="243"/>
        <v>-0.13239674287034375</v>
      </c>
      <c r="AI422" s="61" t="str">
        <f t="shared" si="231"/>
        <v>Short VOL</v>
      </c>
      <c r="AJ422" s="68" t="str">
        <f t="shared" si="232"/>
        <v>Short VOL</v>
      </c>
      <c r="AK422" s="72" t="str">
        <f t="shared" si="233"/>
        <v>00631L</v>
      </c>
      <c r="AL422" s="73">
        <f t="shared" si="161"/>
        <v>1</v>
      </c>
      <c r="AM422" s="72" t="str">
        <f t="shared" si="236"/>
        <v>00631L</v>
      </c>
      <c r="AN422" s="73">
        <f t="shared" si="162"/>
        <v>1</v>
      </c>
      <c r="AO422" s="74" t="str">
        <f t="shared" si="230"/>
        <v>00631L</v>
      </c>
      <c r="AP422" s="20">
        <f t="shared" si="164"/>
        <v>1</v>
      </c>
      <c r="AQ422" s="74" t="str">
        <f t="shared" si="240"/>
        <v>00635U</v>
      </c>
      <c r="AR422" s="20">
        <f t="shared" si="165"/>
        <v>0</v>
      </c>
      <c r="AS422" s="74" t="str">
        <f t="shared" si="234"/>
        <v>00635U</v>
      </c>
      <c r="AT422" s="20">
        <f t="shared" si="166"/>
        <v>0</v>
      </c>
      <c r="AU422" s="74" t="str">
        <f t="shared" si="222"/>
        <v>00631L</v>
      </c>
      <c r="AV422" s="20">
        <f t="shared" si="167"/>
        <v>1</v>
      </c>
      <c r="AW422" s="74" t="str">
        <f t="shared" si="223"/>
        <v>00631L</v>
      </c>
      <c r="AX422" s="20">
        <f t="shared" si="224"/>
        <v>1</v>
      </c>
      <c r="AY422" s="20">
        <f t="shared" si="228"/>
        <v>0</v>
      </c>
      <c r="AZ422" s="57">
        <v>45694</v>
      </c>
      <c r="BA422" s="75">
        <v>48.41</v>
      </c>
      <c r="BB422" s="90">
        <v>48.174999999999997</v>
      </c>
      <c r="BC422" s="76">
        <f t="shared" si="237"/>
        <v>48.764166666666682</v>
      </c>
      <c r="BD422" s="76">
        <f t="shared" si="238"/>
        <v>48.771833333333355</v>
      </c>
      <c r="BE422" s="77">
        <f t="shared" si="244"/>
        <v>-1.2081959088812171E-2</v>
      </c>
      <c r="BF422" s="77">
        <f t="shared" si="235"/>
        <v>-7.41889956976584E-3</v>
      </c>
    </row>
    <row r="423" spans="1:58" s="23" customFormat="1" ht="13.15" x14ac:dyDescent="0.4">
      <c r="A423" s="57">
        <v>45692</v>
      </c>
      <c r="B423" s="9">
        <v>17.201000000000001</v>
      </c>
      <c r="C423" s="9">
        <v>17.766999999999999</v>
      </c>
      <c r="D423" s="9">
        <v>18.103000000000002</v>
      </c>
      <c r="E423" s="9">
        <v>18.36</v>
      </c>
      <c r="F423" s="9">
        <v>18.451000000000001</v>
      </c>
      <c r="G423" s="9">
        <v>18.709</v>
      </c>
      <c r="H423" s="105">
        <v>18.792000000000002</v>
      </c>
      <c r="I423" s="96">
        <f t="shared" si="225"/>
        <v>17.473518518518517</v>
      </c>
      <c r="J423" s="96">
        <f t="shared" si="226"/>
        <v>17.928777777777778</v>
      </c>
      <c r="K423" s="60">
        <v>14</v>
      </c>
      <c r="L423" s="61">
        <f t="shared" si="229"/>
        <v>3.7037037037037035E-2</v>
      </c>
      <c r="M423" s="11">
        <v>17</v>
      </c>
      <c r="N423" s="88">
        <v>17.21</v>
      </c>
      <c r="O423" s="11">
        <v>18.64</v>
      </c>
      <c r="P423" s="11">
        <v>19.829999999999998</v>
      </c>
      <c r="Q423" s="11">
        <v>20.190000000000001</v>
      </c>
      <c r="R423" s="63">
        <f t="shared" si="246"/>
        <v>4.259999999999998</v>
      </c>
      <c r="S423" s="64">
        <f t="shared" si="245"/>
        <v>-7.5725026852846405E-2</v>
      </c>
      <c r="T423" s="65">
        <f t="shared" si="239"/>
        <v>0.98779779198140616</v>
      </c>
      <c r="U423" s="65">
        <f t="shared" si="239"/>
        <v>0.92328326180257514</v>
      </c>
      <c r="V423" s="65">
        <f t="shared" si="247"/>
        <v>0.8678769541099346</v>
      </c>
      <c r="W423" s="65">
        <f t="shared" si="248"/>
        <v>0.85240217929668149</v>
      </c>
      <c r="X423" s="61">
        <f t="shared" si="227"/>
        <v>3.2905063659089524E-2</v>
      </c>
      <c r="Y423" s="66">
        <f t="shared" si="249"/>
        <v>2.3529411764706E-2</v>
      </c>
      <c r="Z423" s="61">
        <f t="shared" si="250"/>
        <v>2.6054240808843113E-2</v>
      </c>
      <c r="AA423" s="67">
        <f t="shared" si="251"/>
        <v>17.473518518518517</v>
      </c>
      <c r="AB423" s="68">
        <f t="shared" si="252"/>
        <v>-5.2295177222547011E-4</v>
      </c>
      <c r="AC423" s="69">
        <f t="shared" si="253"/>
        <v>1.5311941808164815E-2</v>
      </c>
      <c r="AD423" s="70">
        <f>_xlfn.PERCENTILE.EXC(AC423:$AC$5675,0.5)</f>
        <v>8.5731622746185857E-2</v>
      </c>
      <c r="AE423" s="70">
        <f>_xlfn.PERCENTILE.EXC($AC423:AC$5675,0.35)</f>
        <v>5.0518138975576173E-2</v>
      </c>
      <c r="AF423" s="71">
        <f t="shared" si="241"/>
        <v>3.3404287927766771E-2</v>
      </c>
      <c r="AG423" s="70">
        <f t="shared" si="242"/>
        <v>-0.10383916605103223</v>
      </c>
      <c r="AH423" s="70">
        <f t="shared" si="243"/>
        <v>-0.13239674287034375</v>
      </c>
      <c r="AI423" s="61" t="str">
        <f t="shared" si="231"/>
        <v>Safety</v>
      </c>
      <c r="AJ423" s="68" t="str">
        <f t="shared" si="232"/>
        <v>Safety</v>
      </c>
      <c r="AK423" s="72" t="str">
        <f t="shared" si="233"/>
        <v>00635U</v>
      </c>
      <c r="AL423" s="73">
        <f t="shared" si="161"/>
        <v>0</v>
      </c>
      <c r="AM423" s="72" t="str">
        <f t="shared" si="236"/>
        <v>00631L</v>
      </c>
      <c r="AN423" s="73">
        <f t="shared" si="162"/>
        <v>1</v>
      </c>
      <c r="AO423" s="74" t="str">
        <f t="shared" si="230"/>
        <v>00635U</v>
      </c>
      <c r="AP423" s="20">
        <f t="shared" si="164"/>
        <v>0</v>
      </c>
      <c r="AQ423" s="74" t="str">
        <f t="shared" si="240"/>
        <v>00631L</v>
      </c>
      <c r="AR423" s="20">
        <f t="shared" si="165"/>
        <v>1</v>
      </c>
      <c r="AS423" s="74" t="str">
        <f t="shared" si="234"/>
        <v>00635U</v>
      </c>
      <c r="AT423" s="20">
        <f t="shared" si="166"/>
        <v>0</v>
      </c>
      <c r="AU423" s="74" t="str">
        <f t="shared" si="222"/>
        <v>00635U</v>
      </c>
      <c r="AV423" s="20">
        <f t="shared" si="167"/>
        <v>0</v>
      </c>
      <c r="AW423" s="74" t="str">
        <f t="shared" si="223"/>
        <v>00635U</v>
      </c>
      <c r="AX423" s="20">
        <f t="shared" si="224"/>
        <v>0</v>
      </c>
      <c r="AY423" s="20">
        <f t="shared" si="228"/>
        <v>1</v>
      </c>
      <c r="AZ423" s="57">
        <v>45693</v>
      </c>
      <c r="BA423" s="75">
        <v>48.08</v>
      </c>
      <c r="BB423" s="90">
        <v>50.325000000000003</v>
      </c>
      <c r="BC423" s="76">
        <f t="shared" si="237"/>
        <v>48.759166666666687</v>
      </c>
      <c r="BD423" s="76">
        <f t="shared" si="238"/>
        <v>48.762583333333353</v>
      </c>
      <c r="BE423" s="77">
        <f t="shared" si="244"/>
        <v>3.2113619661259911E-2</v>
      </c>
      <c r="BF423" s="77">
        <f t="shared" si="235"/>
        <v>-1.3998096217899747E-2</v>
      </c>
    </row>
    <row r="424" spans="1:58" s="23" customFormat="1" ht="13.15" x14ac:dyDescent="0.4">
      <c r="A424" s="57">
        <v>45691</v>
      </c>
      <c r="B424" s="9">
        <v>17.911000000000001</v>
      </c>
      <c r="C424" s="9">
        <v>18.134</v>
      </c>
      <c r="D424" s="9">
        <v>18.434000000000001</v>
      </c>
      <c r="E424" s="9">
        <v>18.565999999999999</v>
      </c>
      <c r="F424" s="9">
        <v>18.734000000000002</v>
      </c>
      <c r="G424" s="9">
        <v>19.027000000000001</v>
      </c>
      <c r="H424" s="105">
        <v>19.023</v>
      </c>
      <c r="I424" s="96">
        <f t="shared" si="225"/>
        <v>18.010111111111112</v>
      </c>
      <c r="J424" s="96">
        <f t="shared" si="226"/>
        <v>18.267333333333333</v>
      </c>
      <c r="K424" s="60">
        <v>15</v>
      </c>
      <c r="L424" s="61">
        <f t="shared" si="229"/>
        <v>3.7037037037037035E-2</v>
      </c>
      <c r="M424" s="11">
        <v>19.38</v>
      </c>
      <c r="N424" s="88">
        <v>18.62</v>
      </c>
      <c r="O424" s="11">
        <v>19.55</v>
      </c>
      <c r="P424" s="11">
        <v>20.350000000000001</v>
      </c>
      <c r="Q424" s="11">
        <v>20.12</v>
      </c>
      <c r="R424" s="63">
        <f t="shared" si="246"/>
        <v>1.9000000000000057</v>
      </c>
      <c r="S424" s="64">
        <f t="shared" si="245"/>
        <v>0.13329275715155212</v>
      </c>
      <c r="T424" s="65">
        <f t="shared" si="239"/>
        <v>1.0408163265306121</v>
      </c>
      <c r="U424" s="65">
        <f t="shared" si="239"/>
        <v>0.95242966751918157</v>
      </c>
      <c r="V424" s="65">
        <f t="shared" si="247"/>
        <v>0.91498771498771492</v>
      </c>
      <c r="W424" s="65">
        <f t="shared" si="248"/>
        <v>0.92544731610337971</v>
      </c>
      <c r="X424" s="61">
        <f t="shared" si="227"/>
        <v>1.2450449444475403E-2</v>
      </c>
      <c r="Y424" s="66">
        <f t="shared" si="249"/>
        <v>2.4614887428633027E-2</v>
      </c>
      <c r="Z424" s="61">
        <f t="shared" si="250"/>
        <v>1.4282100795232271E-2</v>
      </c>
      <c r="AA424" s="67">
        <f t="shared" si="251"/>
        <v>18.010111111111112</v>
      </c>
      <c r="AB424" s="68">
        <f t="shared" si="252"/>
        <v>-3.8077336197636931E-2</v>
      </c>
      <c r="AC424" s="69">
        <f t="shared" si="253"/>
        <v>-3.2754505310896312E-2</v>
      </c>
      <c r="AD424" s="70">
        <f>_xlfn.PERCENTILE.EXC(AC424:$AC$5675,0.5)</f>
        <v>8.5740811373092918E-2</v>
      </c>
      <c r="AE424" s="70">
        <f>_xlfn.PERCENTILE.EXC($AC424:AC$5675,0.35)</f>
        <v>5.0535744438287136E-2</v>
      </c>
      <c r="AF424" s="71">
        <f t="shared" si="241"/>
        <v>3.3656659684191167E-2</v>
      </c>
      <c r="AG424" s="70">
        <f t="shared" si="242"/>
        <v>-0.10383916605103223</v>
      </c>
      <c r="AH424" s="70">
        <f t="shared" si="243"/>
        <v>-0.13239674287034375</v>
      </c>
      <c r="AI424" s="61" t="str">
        <f t="shared" si="231"/>
        <v>Safety</v>
      </c>
      <c r="AJ424" s="68" t="str">
        <f t="shared" si="232"/>
        <v>Safety</v>
      </c>
      <c r="AK424" s="72" t="str">
        <f t="shared" si="233"/>
        <v>00631L</v>
      </c>
      <c r="AL424" s="73">
        <f t="shared" si="161"/>
        <v>1</v>
      </c>
      <c r="AM424" s="72" t="str">
        <f t="shared" si="236"/>
        <v>00631L</v>
      </c>
      <c r="AN424" s="73">
        <f t="shared" si="162"/>
        <v>1</v>
      </c>
      <c r="AO424" s="74" t="str">
        <f t="shared" si="230"/>
        <v>00635U</v>
      </c>
      <c r="AP424" s="20">
        <f t="shared" si="164"/>
        <v>0</v>
      </c>
      <c r="AQ424" s="74" t="str">
        <f t="shared" si="240"/>
        <v>00631L</v>
      </c>
      <c r="AR424" s="20">
        <f t="shared" si="165"/>
        <v>1</v>
      </c>
      <c r="AS424" s="74" t="str">
        <f t="shared" si="234"/>
        <v>00631L</v>
      </c>
      <c r="AT424" s="20">
        <f t="shared" si="166"/>
        <v>1</v>
      </c>
      <c r="AU424" s="74" t="str">
        <f t="shared" si="222"/>
        <v>00635U</v>
      </c>
      <c r="AV424" s="20">
        <f t="shared" si="167"/>
        <v>0</v>
      </c>
      <c r="AW424" s="74" t="str">
        <f t="shared" si="223"/>
        <v>00635U</v>
      </c>
      <c r="AX424" s="20">
        <f t="shared" si="224"/>
        <v>0</v>
      </c>
      <c r="AY424" s="20">
        <f t="shared" si="228"/>
        <v>1</v>
      </c>
      <c r="AZ424" s="57">
        <v>45692</v>
      </c>
      <c r="BA424" s="75">
        <v>50.08</v>
      </c>
      <c r="BB424" s="90">
        <v>49.674999999999997</v>
      </c>
      <c r="BC424" s="76">
        <f t="shared" si="237"/>
        <v>48.737291666666685</v>
      </c>
      <c r="BD424" s="76">
        <f t="shared" si="238"/>
        <v>48.755083333333346</v>
      </c>
      <c r="BE424" s="77">
        <f t="shared" si="244"/>
        <v>1.9240058305797218E-2</v>
      </c>
      <c r="BF424" s="77">
        <f t="shared" si="235"/>
        <v>2.7174944151122406E-2</v>
      </c>
    </row>
    <row r="425" spans="1:58" s="23" customFormat="1" ht="13.15" x14ac:dyDescent="0.4">
      <c r="A425" s="57">
        <v>45688</v>
      </c>
      <c r="B425" s="9">
        <v>17.359000000000002</v>
      </c>
      <c r="C425" s="9">
        <v>17.986000000000001</v>
      </c>
      <c r="D425" s="9">
        <v>18.318999999999999</v>
      </c>
      <c r="E425" s="9">
        <v>18.574000000000002</v>
      </c>
      <c r="F425" s="9">
        <v>18.718</v>
      </c>
      <c r="G425" s="9">
        <v>19.05</v>
      </c>
      <c r="H425" s="105">
        <v>19.093</v>
      </c>
      <c r="I425" s="96">
        <f t="shared" si="225"/>
        <v>17.568000000000001</v>
      </c>
      <c r="J425" s="96">
        <f t="shared" si="226"/>
        <v>18.097000000000001</v>
      </c>
      <c r="K425" s="60">
        <v>18</v>
      </c>
      <c r="L425" s="61">
        <f t="shared" si="229"/>
        <v>3.7037037037037035E-2</v>
      </c>
      <c r="M425" s="11">
        <v>15.85</v>
      </c>
      <c r="N425" s="88">
        <v>16.43</v>
      </c>
      <c r="O425" s="11">
        <v>18.43</v>
      </c>
      <c r="P425" s="11">
        <v>19.77</v>
      </c>
      <c r="Q425" s="11">
        <v>19.79</v>
      </c>
      <c r="R425" s="63">
        <f t="shared" si="246"/>
        <v>5.9200000000000017</v>
      </c>
      <c r="S425" s="64">
        <f t="shared" si="245"/>
        <v>3.7247474747474738E-2</v>
      </c>
      <c r="T425" s="65">
        <f t="shared" si="239"/>
        <v>0.96469872185027383</v>
      </c>
      <c r="U425" s="65">
        <f t="shared" si="239"/>
        <v>0.89148128052088982</v>
      </c>
      <c r="V425" s="65">
        <f t="shared" si="247"/>
        <v>0.83105715730905416</v>
      </c>
      <c r="W425" s="65">
        <f t="shared" si="248"/>
        <v>0.83021728145528051</v>
      </c>
      <c r="X425" s="61">
        <f t="shared" si="227"/>
        <v>3.6119592142404448E-2</v>
      </c>
      <c r="Y425" s="66">
        <f t="shared" si="249"/>
        <v>2.7942284914396376E-2</v>
      </c>
      <c r="Z425" s="61">
        <f t="shared" si="250"/>
        <v>3.0111566484517297E-2</v>
      </c>
      <c r="AA425" s="67">
        <f t="shared" si="251"/>
        <v>17.568000000000001</v>
      </c>
      <c r="AB425" s="68">
        <f t="shared" si="252"/>
        <v>5.6542909312233845E-2</v>
      </c>
      <c r="AC425" s="69">
        <f t="shared" si="253"/>
        <v>6.9263542300669612E-2</v>
      </c>
      <c r="AD425" s="70">
        <f>_xlfn.PERCENTILE.EXC(AC425:$AC$5675,0.5)</f>
        <v>8.5749999999999993E-2</v>
      </c>
      <c r="AE425" s="70">
        <f>_xlfn.PERCENTILE.EXC($AC425:AC$5675,0.35)</f>
        <v>5.0558991903677117E-2</v>
      </c>
      <c r="AF425" s="71">
        <f t="shared" si="241"/>
        <v>3.3849003005789698E-2</v>
      </c>
      <c r="AG425" s="70">
        <f t="shared" si="242"/>
        <v>-0.10383916605103223</v>
      </c>
      <c r="AH425" s="70">
        <f t="shared" si="243"/>
        <v>-0.13239674287034375</v>
      </c>
      <c r="AI425" s="61" t="str">
        <f t="shared" si="231"/>
        <v>Safety</v>
      </c>
      <c r="AJ425" s="68" t="str">
        <f t="shared" si="232"/>
        <v>Short VOL</v>
      </c>
      <c r="AK425" s="72" t="str">
        <f t="shared" si="233"/>
        <v>00631L</v>
      </c>
      <c r="AL425" s="73">
        <f t="shared" si="161"/>
        <v>1</v>
      </c>
      <c r="AM425" s="72" t="str">
        <f t="shared" si="236"/>
        <v>00631L</v>
      </c>
      <c r="AN425" s="73">
        <f t="shared" si="162"/>
        <v>1</v>
      </c>
      <c r="AO425" s="74" t="str">
        <f t="shared" si="230"/>
        <v>00631L</v>
      </c>
      <c r="AP425" s="20">
        <f t="shared" si="164"/>
        <v>1</v>
      </c>
      <c r="AQ425" s="74" t="str">
        <f t="shared" si="240"/>
        <v>00631L</v>
      </c>
      <c r="AR425" s="20">
        <f t="shared" si="165"/>
        <v>1</v>
      </c>
      <c r="AS425" s="74" t="str">
        <f t="shared" si="234"/>
        <v>00631L</v>
      </c>
      <c r="AT425" s="20">
        <f t="shared" si="166"/>
        <v>1</v>
      </c>
      <c r="AU425" s="74" t="str">
        <f t="shared" si="222"/>
        <v>00631L</v>
      </c>
      <c r="AV425" s="20">
        <f t="shared" si="167"/>
        <v>1</v>
      </c>
      <c r="AW425" s="74" t="str">
        <f t="shared" si="223"/>
        <v>00631L</v>
      </c>
      <c r="AX425" s="20">
        <f t="shared" si="224"/>
        <v>1</v>
      </c>
      <c r="AY425" s="20">
        <f t="shared" si="228"/>
        <v>0</v>
      </c>
      <c r="AZ425" s="57">
        <v>45691</v>
      </c>
      <c r="BA425" s="75">
        <v>49.33</v>
      </c>
      <c r="BB425" s="90">
        <v>49.575000000000003</v>
      </c>
      <c r="BC425" s="76">
        <f t="shared" si="237"/>
        <v>48.727708333333347</v>
      </c>
      <c r="BD425" s="76">
        <f t="shared" si="238"/>
        <v>48.731541666666686</v>
      </c>
      <c r="BE425" s="77">
        <f t="shared" si="244"/>
        <v>1.7388292937368582E-2</v>
      </c>
      <c r="BF425" s="77">
        <f t="shared" si="235"/>
        <v>1.2280718254860159E-2</v>
      </c>
    </row>
    <row r="426" spans="1:58" s="23" customFormat="1" ht="13.15" x14ac:dyDescent="0.4">
      <c r="A426" s="57">
        <v>45687</v>
      </c>
      <c r="B426" s="9">
        <v>16.709</v>
      </c>
      <c r="C426" s="9">
        <v>17.523</v>
      </c>
      <c r="D426" s="9">
        <v>17.911000000000001</v>
      </c>
      <c r="E426" s="9">
        <v>18.2</v>
      </c>
      <c r="F426" s="9">
        <v>18.399000000000001</v>
      </c>
      <c r="G426" s="9">
        <v>18.706</v>
      </c>
      <c r="H426" s="105">
        <v>18.760999999999999</v>
      </c>
      <c r="I426" s="96">
        <f t="shared" si="225"/>
        <v>16.950185185185184</v>
      </c>
      <c r="J426" s="96">
        <f t="shared" si="226"/>
        <v>17.637962962962963</v>
      </c>
      <c r="K426" s="60">
        <v>19</v>
      </c>
      <c r="L426" s="61">
        <f t="shared" si="229"/>
        <v>3.7037037037037035E-2</v>
      </c>
      <c r="M426" s="11">
        <v>14.98</v>
      </c>
      <c r="N426" s="88">
        <v>15.84</v>
      </c>
      <c r="O426" s="11">
        <v>17.91</v>
      </c>
      <c r="P426" s="11">
        <v>19.329999999999998</v>
      </c>
      <c r="Q426" s="11">
        <v>19.53</v>
      </c>
      <c r="R426" s="63">
        <f t="shared" si="246"/>
        <v>6.4199999999999946</v>
      </c>
      <c r="S426" s="64">
        <f t="shared" si="245"/>
        <v>-4.3478260869565154E-2</v>
      </c>
      <c r="T426" s="65">
        <f t="shared" si="239"/>
        <v>0.94570707070707072</v>
      </c>
      <c r="U426" s="65">
        <f t="shared" si="239"/>
        <v>0.88442211055276376</v>
      </c>
      <c r="V426" s="65">
        <f t="shared" si="247"/>
        <v>0.81945162959130891</v>
      </c>
      <c r="W426" s="65">
        <f t="shared" si="248"/>
        <v>0.81105990783410131</v>
      </c>
      <c r="X426" s="61">
        <f t="shared" si="227"/>
        <v>4.8716260697827522E-2</v>
      </c>
      <c r="Y426" s="66">
        <f t="shared" si="249"/>
        <v>3.0824175824175824E-2</v>
      </c>
      <c r="Z426" s="61">
        <f t="shared" si="250"/>
        <v>4.0576416733128721E-2</v>
      </c>
      <c r="AA426" s="67">
        <f t="shared" si="251"/>
        <v>16.950185185185184</v>
      </c>
      <c r="AB426" s="68">
        <f t="shared" si="252"/>
        <v>5.4861111111111097E-2</v>
      </c>
      <c r="AC426" s="69">
        <f t="shared" si="253"/>
        <v>7.0087448559670709E-2</v>
      </c>
      <c r="AD426" s="70">
        <f>_xlfn.PERCENTILE.EXC(AC426:$AC$5675,0.5)</f>
        <v>8.577374551971316E-2</v>
      </c>
      <c r="AE426" s="70">
        <f>_xlfn.PERCENTILE.EXC($AC426:AC$5675,0.35)</f>
        <v>5.0545078306102866E-2</v>
      </c>
      <c r="AF426" s="71">
        <f t="shared" si="241"/>
        <v>3.3849003005789698E-2</v>
      </c>
      <c r="AG426" s="70">
        <f t="shared" si="242"/>
        <v>-0.10383916605103223</v>
      </c>
      <c r="AH426" s="70">
        <f t="shared" si="243"/>
        <v>-0.13239674287034375</v>
      </c>
      <c r="AI426" s="61" t="str">
        <f t="shared" si="231"/>
        <v>Safety</v>
      </c>
      <c r="AJ426" s="68" t="str">
        <f t="shared" si="232"/>
        <v>Short VOL</v>
      </c>
      <c r="AK426" s="72" t="str">
        <f t="shared" si="233"/>
        <v>00631L</v>
      </c>
      <c r="AL426" s="73">
        <f t="shared" si="161"/>
        <v>1</v>
      </c>
      <c r="AM426" s="72" t="str">
        <f t="shared" si="236"/>
        <v>00631L</v>
      </c>
      <c r="AN426" s="73">
        <f t="shared" si="162"/>
        <v>1</v>
      </c>
      <c r="AO426" s="74" t="str">
        <f t="shared" si="230"/>
        <v>00631L</v>
      </c>
      <c r="AP426" s="20">
        <f t="shared" si="164"/>
        <v>1</v>
      </c>
      <c r="AQ426" s="74" t="str">
        <f t="shared" si="240"/>
        <v>00631L</v>
      </c>
      <c r="AR426" s="20">
        <f t="shared" si="165"/>
        <v>1</v>
      </c>
      <c r="AS426" s="74" t="str">
        <f t="shared" si="234"/>
        <v>00631L</v>
      </c>
      <c r="AT426" s="20">
        <f t="shared" si="166"/>
        <v>1</v>
      </c>
      <c r="AU426" s="74" t="str">
        <f t="shared" si="222"/>
        <v>00631L</v>
      </c>
      <c r="AV426" s="20">
        <f t="shared" si="167"/>
        <v>1</v>
      </c>
      <c r="AW426" s="74" t="str">
        <f t="shared" si="223"/>
        <v>00631L</v>
      </c>
      <c r="AX426" s="20">
        <f t="shared" si="224"/>
        <v>1</v>
      </c>
      <c r="AY426" s="20">
        <f t="shared" si="228"/>
        <v>0</v>
      </c>
      <c r="AZ426" s="57">
        <v>45688</v>
      </c>
      <c r="BA426" s="75">
        <v>49.29</v>
      </c>
      <c r="BB426" s="90">
        <v>49.075000000000003</v>
      </c>
      <c r="BC426" s="76">
        <f t="shared" si="237"/>
        <v>48.713125000000012</v>
      </c>
      <c r="BD426" s="76">
        <f t="shared" si="238"/>
        <v>48.722958333333352</v>
      </c>
      <c r="BE426" s="77">
        <f t="shared" si="244"/>
        <v>7.428696064972028E-3</v>
      </c>
      <c r="BF426" s="77">
        <f t="shared" si="235"/>
        <v>1.1638079584316018E-2</v>
      </c>
    </row>
    <row r="427" spans="1:58" s="23" customFormat="1" ht="13.15" x14ac:dyDescent="0.4">
      <c r="A427" s="57">
        <v>45686</v>
      </c>
      <c r="B427" s="9">
        <v>16.843</v>
      </c>
      <c r="C427" s="9">
        <v>17.498999999999999</v>
      </c>
      <c r="D427" s="9">
        <v>17.853000000000002</v>
      </c>
      <c r="E427" s="9">
        <v>18.151</v>
      </c>
      <c r="F427" s="9">
        <v>18.25</v>
      </c>
      <c r="G427" s="9">
        <v>18.55</v>
      </c>
      <c r="H427" s="105">
        <v>18.632000000000001</v>
      </c>
      <c r="I427" s="96">
        <f t="shared" si="225"/>
        <v>17.013074074074073</v>
      </c>
      <c r="J427" s="96">
        <f t="shared" si="226"/>
        <v>17.590777777777777</v>
      </c>
      <c r="K427" s="60">
        <v>20</v>
      </c>
      <c r="L427" s="61">
        <f t="shared" si="229"/>
        <v>3.7037037037037035E-2</v>
      </c>
      <c r="M427" s="11">
        <v>16.41</v>
      </c>
      <c r="N427" s="88">
        <v>16.559999999999999</v>
      </c>
      <c r="O427" s="11">
        <v>18.149999999999999</v>
      </c>
      <c r="P427" s="11">
        <v>19.59</v>
      </c>
      <c r="Q427" s="11">
        <v>19.68</v>
      </c>
      <c r="R427" s="63">
        <f t="shared" si="246"/>
        <v>4.769999999999996</v>
      </c>
      <c r="S427" s="64">
        <f t="shared" si="245"/>
        <v>9.1407678244971712E-3</v>
      </c>
      <c r="T427" s="65">
        <f t="shared" si="239"/>
        <v>0.99094202898550732</v>
      </c>
      <c r="U427" s="65">
        <f t="shared" si="239"/>
        <v>0.91239669421487601</v>
      </c>
      <c r="V427" s="65">
        <f t="shared" si="247"/>
        <v>0.8453292496171515</v>
      </c>
      <c r="W427" s="65">
        <f t="shared" si="248"/>
        <v>0.84146341463414631</v>
      </c>
      <c r="X427" s="61">
        <f t="shared" si="227"/>
        <v>3.8947930891171337E-2</v>
      </c>
      <c r="Y427" s="66">
        <f t="shared" si="249"/>
        <v>2.6499917359925164E-2</v>
      </c>
      <c r="Z427" s="61">
        <f t="shared" si="250"/>
        <v>3.3956456145927051E-2</v>
      </c>
      <c r="AA427" s="67">
        <f t="shared" si="251"/>
        <v>17.013074074074073</v>
      </c>
      <c r="AB427" s="68">
        <f t="shared" si="252"/>
        <v>1.7089371980676404E-2</v>
      </c>
      <c r="AC427" s="69">
        <f t="shared" si="253"/>
        <v>2.7359545535874035E-2</v>
      </c>
      <c r="AD427" s="70">
        <f>_xlfn.PERCENTILE.EXC(AC427:$AC$5675,0.5)</f>
        <v>8.5797491039426327E-2</v>
      </c>
      <c r="AE427" s="70">
        <f>_xlfn.PERCENTILE.EXC($AC427:AC$5675,0.35)</f>
        <v>5.0534188793651173E-2</v>
      </c>
      <c r="AF427" s="71">
        <f t="shared" si="241"/>
        <v>3.3849003005789698E-2</v>
      </c>
      <c r="AG427" s="70">
        <f t="shared" si="242"/>
        <v>-0.10383916605103223</v>
      </c>
      <c r="AH427" s="70">
        <f t="shared" si="243"/>
        <v>-0.13239674287034375</v>
      </c>
      <c r="AI427" s="61" t="str">
        <f t="shared" si="231"/>
        <v>Safety</v>
      </c>
      <c r="AJ427" s="68" t="str">
        <f t="shared" si="232"/>
        <v>Safety</v>
      </c>
      <c r="AK427" s="72" t="str">
        <f t="shared" si="233"/>
        <v>00631L</v>
      </c>
      <c r="AL427" s="73">
        <f t="shared" si="161"/>
        <v>1</v>
      </c>
      <c r="AM427" s="72" t="str">
        <f t="shared" si="236"/>
        <v>00631L</v>
      </c>
      <c r="AN427" s="73">
        <f t="shared" si="162"/>
        <v>1</v>
      </c>
      <c r="AO427" s="74" t="str">
        <f t="shared" si="230"/>
        <v>00635U</v>
      </c>
      <c r="AP427" s="20">
        <f t="shared" si="164"/>
        <v>0</v>
      </c>
      <c r="AQ427" s="74" t="str">
        <f t="shared" si="240"/>
        <v>00631L</v>
      </c>
      <c r="AR427" s="20">
        <f t="shared" si="165"/>
        <v>1</v>
      </c>
      <c r="AS427" s="74" t="str">
        <f t="shared" si="234"/>
        <v>00631L</v>
      </c>
      <c r="AT427" s="20">
        <f t="shared" si="166"/>
        <v>1</v>
      </c>
      <c r="AU427" s="74" t="str">
        <f t="shared" si="222"/>
        <v>00635U</v>
      </c>
      <c r="AV427" s="20">
        <f t="shared" si="167"/>
        <v>0</v>
      </c>
      <c r="AW427" s="74" t="str">
        <f t="shared" si="223"/>
        <v>00635U</v>
      </c>
      <c r="AX427" s="20">
        <f t="shared" si="224"/>
        <v>0</v>
      </c>
      <c r="AY427" s="20">
        <f t="shared" si="228"/>
        <v>1</v>
      </c>
      <c r="AZ427" s="57">
        <v>45687</v>
      </c>
      <c r="BA427" s="75">
        <v>49.25</v>
      </c>
      <c r="BB427" s="90">
        <v>49.512500000000003</v>
      </c>
      <c r="BC427" s="76">
        <f t="shared" si="237"/>
        <v>48.711875000000006</v>
      </c>
      <c r="BD427" s="76">
        <f t="shared" si="238"/>
        <v>48.716041666666683</v>
      </c>
      <c r="BE427" s="77">
        <f t="shared" si="244"/>
        <v>1.6435930663724122E-2</v>
      </c>
      <c r="BF427" s="77">
        <f t="shared" si="235"/>
        <v>1.0960626419257513E-2</v>
      </c>
    </row>
    <row r="428" spans="1:58" s="23" customFormat="1" ht="13.15" x14ac:dyDescent="0.4">
      <c r="A428" s="57">
        <v>45685</v>
      </c>
      <c r="B428" s="9">
        <v>16.939</v>
      </c>
      <c r="C428" s="9">
        <v>17.48</v>
      </c>
      <c r="D428" s="9">
        <v>17.847000000000001</v>
      </c>
      <c r="E428" s="9">
        <v>18.100999999999999</v>
      </c>
      <c r="F428" s="9">
        <v>18.274999999999999</v>
      </c>
      <c r="G428" s="9">
        <v>18.5</v>
      </c>
      <c r="H428" s="105">
        <v>18.529</v>
      </c>
      <c r="I428" s="96">
        <f t="shared" si="225"/>
        <v>17.059222222222221</v>
      </c>
      <c r="J428" s="96">
        <f t="shared" si="226"/>
        <v>17.561555555555557</v>
      </c>
      <c r="K428" s="60">
        <v>21</v>
      </c>
      <c r="L428" s="61">
        <f t="shared" si="229"/>
        <v>3.7037037037037035E-2</v>
      </c>
      <c r="M428" s="11">
        <v>16.64</v>
      </c>
      <c r="N428" s="88">
        <v>16.41</v>
      </c>
      <c r="O428" s="11">
        <v>18.13</v>
      </c>
      <c r="P428" s="11">
        <v>19.47</v>
      </c>
      <c r="Q428" s="11">
        <v>20</v>
      </c>
      <c r="R428" s="63">
        <f t="shared" si="246"/>
        <v>4.5499999999999972</v>
      </c>
      <c r="S428" s="64">
        <f t="shared" si="245"/>
        <v>-8.3240223463687077E-2</v>
      </c>
      <c r="T428" s="65">
        <f t="shared" si="239"/>
        <v>1.0140158439975624</v>
      </c>
      <c r="U428" s="65">
        <f t="shared" si="239"/>
        <v>0.90512961941533376</v>
      </c>
      <c r="V428" s="65">
        <f t="shared" si="247"/>
        <v>0.84283513097072427</v>
      </c>
      <c r="W428" s="65">
        <f t="shared" si="248"/>
        <v>0.82050000000000001</v>
      </c>
      <c r="X428" s="61">
        <f t="shared" si="227"/>
        <v>3.1938130940433344E-2</v>
      </c>
      <c r="Y428" s="66">
        <f t="shared" si="249"/>
        <v>2.3645102480525985E-2</v>
      </c>
      <c r="Z428" s="61">
        <f t="shared" si="250"/>
        <v>2.9446438225007171E-2</v>
      </c>
      <c r="AA428" s="67">
        <f t="shared" si="251"/>
        <v>17.059222222222225</v>
      </c>
      <c r="AB428" s="68">
        <f t="shared" si="252"/>
        <v>3.2236441194393659E-2</v>
      </c>
      <c r="AC428" s="69">
        <f t="shared" si="253"/>
        <v>3.9562597332250128E-2</v>
      </c>
      <c r="AD428" s="70">
        <f>_xlfn.PERCENTILE.EXC(AC428:$AC$5675,0.5)</f>
        <v>8.5812758258566713E-2</v>
      </c>
      <c r="AE428" s="70">
        <f>_xlfn.PERCENTILE.EXC($AC428:AC$5675,0.35)</f>
        <v>5.0556680237760519E-2</v>
      </c>
      <c r="AF428" s="71">
        <f t="shared" si="241"/>
        <v>3.3909541096836512E-2</v>
      </c>
      <c r="AG428" s="70">
        <f t="shared" si="242"/>
        <v>-0.10383916605103223</v>
      </c>
      <c r="AH428" s="70">
        <f t="shared" si="243"/>
        <v>-0.13239674287034375</v>
      </c>
      <c r="AI428" s="61" t="str">
        <f t="shared" si="231"/>
        <v>Safety</v>
      </c>
      <c r="AJ428" s="68" t="str">
        <f t="shared" si="232"/>
        <v>Short VOL</v>
      </c>
      <c r="AK428" s="72" t="str">
        <f t="shared" si="233"/>
        <v>00631L</v>
      </c>
      <c r="AL428" s="73">
        <f t="shared" si="161"/>
        <v>1</v>
      </c>
      <c r="AM428" s="72" t="str">
        <f t="shared" si="236"/>
        <v>00631L</v>
      </c>
      <c r="AN428" s="73">
        <f t="shared" si="162"/>
        <v>1</v>
      </c>
      <c r="AO428" s="74" t="str">
        <f t="shared" si="230"/>
        <v>00631L</v>
      </c>
      <c r="AP428" s="20">
        <f t="shared" si="164"/>
        <v>1</v>
      </c>
      <c r="AQ428" s="74" t="str">
        <f t="shared" si="240"/>
        <v>00635U</v>
      </c>
      <c r="AR428" s="20">
        <f t="shared" si="165"/>
        <v>0</v>
      </c>
      <c r="AS428" s="74" t="str">
        <f t="shared" si="234"/>
        <v>00631L</v>
      </c>
      <c r="AT428" s="20">
        <f t="shared" si="166"/>
        <v>1</v>
      </c>
      <c r="AU428" s="74" t="str">
        <f t="shared" si="222"/>
        <v>00631L</v>
      </c>
      <c r="AV428" s="20">
        <f t="shared" si="167"/>
        <v>1</v>
      </c>
      <c r="AW428" s="74" t="str">
        <f t="shared" si="223"/>
        <v>00635U</v>
      </c>
      <c r="AX428" s="20">
        <f t="shared" si="224"/>
        <v>0</v>
      </c>
      <c r="AY428" s="20">
        <f t="shared" si="228"/>
        <v>0</v>
      </c>
      <c r="AZ428" s="57">
        <v>45686</v>
      </c>
      <c r="BA428" s="75">
        <v>49.47</v>
      </c>
      <c r="BB428" s="90">
        <v>48.524999999999999</v>
      </c>
      <c r="BC428" s="76">
        <f t="shared" si="237"/>
        <v>48.708750000000002</v>
      </c>
      <c r="BD428" s="76">
        <f t="shared" si="238"/>
        <v>48.711166666666678</v>
      </c>
      <c r="BE428" s="77">
        <f t="shared" si="244"/>
        <v>-3.7724228193087156E-3</v>
      </c>
      <c r="BF428" s="77">
        <f t="shared" si="235"/>
        <v>1.5578221283962695E-2</v>
      </c>
    </row>
    <row r="429" spans="1:58" s="23" customFormat="1" ht="13.15" x14ac:dyDescent="0.4">
      <c r="A429" s="57">
        <v>45684</v>
      </c>
      <c r="B429" s="9">
        <v>17.613</v>
      </c>
      <c r="C429" s="9">
        <v>18.035</v>
      </c>
      <c r="D429" s="9">
        <v>18.364000000000001</v>
      </c>
      <c r="E429" s="9">
        <v>18.545999999999999</v>
      </c>
      <c r="F429" s="9">
        <v>18.651</v>
      </c>
      <c r="G429" s="9">
        <v>18.943000000000001</v>
      </c>
      <c r="H429" s="105">
        <v>18.972999999999999</v>
      </c>
      <c r="I429" s="96">
        <f t="shared" si="225"/>
        <v>17.691148148148148</v>
      </c>
      <c r="J429" s="96">
        <f t="shared" si="226"/>
        <v>18.095925925925926</v>
      </c>
      <c r="K429" s="60">
        <v>22</v>
      </c>
      <c r="L429" s="61">
        <f t="shared" si="229"/>
        <v>3.7037037037037035E-2</v>
      </c>
      <c r="M429" s="11">
        <v>18.45</v>
      </c>
      <c r="N429" s="88">
        <v>17.899999999999999</v>
      </c>
      <c r="O429" s="11">
        <v>18.97</v>
      </c>
      <c r="P429" s="11">
        <v>20.100000000000001</v>
      </c>
      <c r="Q429" s="11">
        <v>20.58</v>
      </c>
      <c r="R429" s="63">
        <f t="shared" si="246"/>
        <v>2.720000000000006</v>
      </c>
      <c r="S429" s="64">
        <f t="shared" si="245"/>
        <v>0.20538720538720531</v>
      </c>
      <c r="T429" s="65">
        <f t="shared" si="239"/>
        <v>1.0307262569832403</v>
      </c>
      <c r="U429" s="65">
        <f t="shared" si="239"/>
        <v>0.94359515023721663</v>
      </c>
      <c r="V429" s="65">
        <f t="shared" si="247"/>
        <v>0.89054726368159187</v>
      </c>
      <c r="W429" s="65">
        <f t="shared" si="248"/>
        <v>0.86977648202138003</v>
      </c>
      <c r="X429" s="61">
        <f t="shared" si="227"/>
        <v>2.3959575313688787E-2</v>
      </c>
      <c r="Y429" s="66">
        <f t="shared" si="249"/>
        <v>2.3023832632373536E-2</v>
      </c>
      <c r="Z429" s="61">
        <f t="shared" si="250"/>
        <v>2.2880243519985913E-2</v>
      </c>
      <c r="AA429" s="67">
        <f t="shared" si="251"/>
        <v>17.691148148148148</v>
      </c>
      <c r="AB429" s="68">
        <f t="shared" si="252"/>
        <v>-1.6033519553072573E-2</v>
      </c>
      <c r="AC429" s="69">
        <f t="shared" si="253"/>
        <v>-1.1667701220773773E-2</v>
      </c>
      <c r="AD429" s="70">
        <f>_xlfn.PERCENTILE.EXC(AC429:$AC$5675,0.5)</f>
        <v>8.5828025477707098E-2</v>
      </c>
      <c r="AE429" s="70">
        <f>_xlfn.PERCENTILE.EXC($AC429:AC$5675,0.35)</f>
        <v>5.0586731894676287E-2</v>
      </c>
      <c r="AF429" s="71">
        <f t="shared" si="241"/>
        <v>3.3909541096836512E-2</v>
      </c>
      <c r="AG429" s="70">
        <f t="shared" si="242"/>
        <v>-0.10383916605103223</v>
      </c>
      <c r="AH429" s="70">
        <f t="shared" si="243"/>
        <v>-0.13239674287034375</v>
      </c>
      <c r="AI429" s="61" t="str">
        <f t="shared" si="231"/>
        <v>Safety</v>
      </c>
      <c r="AJ429" s="68" t="str">
        <f t="shared" si="232"/>
        <v>Safety</v>
      </c>
      <c r="AK429" s="72" t="str">
        <f t="shared" si="233"/>
        <v>00631L</v>
      </c>
      <c r="AL429" s="73">
        <f t="shared" si="161"/>
        <v>1</v>
      </c>
      <c r="AM429" s="72" t="str">
        <f t="shared" si="236"/>
        <v>00631L</v>
      </c>
      <c r="AN429" s="73">
        <f t="shared" si="162"/>
        <v>1</v>
      </c>
      <c r="AO429" s="74" t="str">
        <f t="shared" si="230"/>
        <v>00635U</v>
      </c>
      <c r="AP429" s="20">
        <f t="shared" si="164"/>
        <v>0</v>
      </c>
      <c r="AQ429" s="74" t="str">
        <f t="shared" si="240"/>
        <v>00631L</v>
      </c>
      <c r="AR429" s="20">
        <f t="shared" si="165"/>
        <v>1</v>
      </c>
      <c r="AS429" s="74" t="str">
        <f t="shared" si="234"/>
        <v>00631L</v>
      </c>
      <c r="AT429" s="20">
        <f t="shared" si="166"/>
        <v>1</v>
      </c>
      <c r="AU429" s="74" t="str">
        <f t="shared" si="222"/>
        <v>00635U</v>
      </c>
      <c r="AV429" s="20">
        <f t="shared" si="167"/>
        <v>0</v>
      </c>
      <c r="AW429" s="74" t="str">
        <f t="shared" si="223"/>
        <v>00635U</v>
      </c>
      <c r="AX429" s="20">
        <f t="shared" si="224"/>
        <v>0</v>
      </c>
      <c r="AY429" s="20">
        <f t="shared" si="228"/>
        <v>1</v>
      </c>
      <c r="AZ429" s="57">
        <v>45685</v>
      </c>
      <c r="BA429" s="75">
        <v>49</v>
      </c>
      <c r="BB429" s="90">
        <v>48.9</v>
      </c>
      <c r="BC429" s="76">
        <f t="shared" si="237"/>
        <v>48.725208333333335</v>
      </c>
      <c r="BD429" s="76">
        <f t="shared" si="238"/>
        <v>48.716666666666669</v>
      </c>
      <c r="BE429" s="77">
        <f t="shared" si="244"/>
        <v>3.5872943933025225E-3</v>
      </c>
      <c r="BF429" s="77">
        <f t="shared" si="235"/>
        <v>5.8159425248032453E-3</v>
      </c>
    </row>
    <row r="430" spans="1:58" s="23" customFormat="1" ht="13.15" x14ac:dyDescent="0.4">
      <c r="A430" s="57">
        <v>45681</v>
      </c>
      <c r="B430" s="9">
        <v>16.382000000000001</v>
      </c>
      <c r="C430" s="9">
        <v>17.298999999999999</v>
      </c>
      <c r="D430" s="9">
        <v>17.800999999999998</v>
      </c>
      <c r="E430" s="9">
        <v>18.100000000000001</v>
      </c>
      <c r="F430" s="9">
        <v>18.3</v>
      </c>
      <c r="G430" s="9">
        <v>18.55</v>
      </c>
      <c r="H430" s="105">
        <v>18.625</v>
      </c>
      <c r="I430" s="96">
        <f t="shared" si="225"/>
        <v>16.449925925925928</v>
      </c>
      <c r="J430" s="96">
        <f t="shared" si="226"/>
        <v>17.336185185185183</v>
      </c>
      <c r="K430" s="60">
        <v>25</v>
      </c>
      <c r="L430" s="61">
        <f t="shared" si="229"/>
        <v>3.7037037037037035E-2</v>
      </c>
      <c r="M430" s="11">
        <v>12.88</v>
      </c>
      <c r="N430" s="88">
        <v>14.85</v>
      </c>
      <c r="O430" s="11">
        <v>17.55</v>
      </c>
      <c r="P430" s="11">
        <v>19.239999999999998</v>
      </c>
      <c r="Q430" s="11">
        <v>20.07</v>
      </c>
      <c r="R430" s="63">
        <f t="shared" si="246"/>
        <v>9.0599999999999987</v>
      </c>
      <c r="S430" s="64">
        <f t="shared" si="245"/>
        <v>-1.1318242343541939E-2</v>
      </c>
      <c r="T430" s="65">
        <f t="shared" si="239"/>
        <v>0.86734006734006741</v>
      </c>
      <c r="U430" s="65">
        <f t="shared" si="239"/>
        <v>0.84615384615384615</v>
      </c>
      <c r="V430" s="65">
        <f t="shared" si="247"/>
        <v>0.77182952182952191</v>
      </c>
      <c r="W430" s="65">
        <f t="shared" si="248"/>
        <v>0.73991031390134532</v>
      </c>
      <c r="X430" s="61">
        <f t="shared" si="227"/>
        <v>5.5976071297765717E-2</v>
      </c>
      <c r="Y430" s="66">
        <f t="shared" si="249"/>
        <v>2.9005524861878372E-2</v>
      </c>
      <c r="Z430" s="61">
        <f t="shared" si="250"/>
        <v>5.3876185415671976E-2</v>
      </c>
      <c r="AA430" s="67">
        <f t="shared" si="251"/>
        <v>16.449925925925928</v>
      </c>
      <c r="AB430" s="68">
        <f t="shared" si="252"/>
        <v>0.10316498316498329</v>
      </c>
      <c r="AC430" s="69">
        <f t="shared" si="253"/>
        <v>0.10773911959097163</v>
      </c>
      <c r="AD430" s="70">
        <f>_xlfn.PERCENTILE.EXC(AC430:$AC$5675,0.5)</f>
        <v>8.5852674448890692E-2</v>
      </c>
      <c r="AE430" s="70">
        <f>_xlfn.PERCENTILE.EXC($AC430:AC$5675,0.35)</f>
        <v>5.0600470814360032E-2</v>
      </c>
      <c r="AF430" s="71">
        <f t="shared" si="241"/>
        <v>3.427774485636105E-2</v>
      </c>
      <c r="AG430" s="70">
        <f t="shared" si="242"/>
        <v>-0.10383916605103223</v>
      </c>
      <c r="AH430" s="70">
        <f t="shared" si="243"/>
        <v>-0.13239674287034375</v>
      </c>
      <c r="AI430" s="61" t="str">
        <f t="shared" si="231"/>
        <v>Short VOL</v>
      </c>
      <c r="AJ430" s="68" t="str">
        <f t="shared" si="232"/>
        <v>Short VOL</v>
      </c>
      <c r="AK430" s="72" t="str">
        <f t="shared" si="233"/>
        <v>00631L</v>
      </c>
      <c r="AL430" s="73">
        <f t="shared" si="161"/>
        <v>1</v>
      </c>
      <c r="AM430" s="72" t="str">
        <f t="shared" si="236"/>
        <v>00631L</v>
      </c>
      <c r="AN430" s="73">
        <f t="shared" si="162"/>
        <v>1</v>
      </c>
      <c r="AO430" s="74" t="str">
        <f t="shared" si="230"/>
        <v>00631L</v>
      </c>
      <c r="AP430" s="20">
        <f t="shared" si="164"/>
        <v>1</v>
      </c>
      <c r="AQ430" s="74" t="str">
        <f t="shared" si="240"/>
        <v>00635U</v>
      </c>
      <c r="AR430" s="20">
        <f t="shared" si="165"/>
        <v>0</v>
      </c>
      <c r="AS430" s="74" t="str">
        <f t="shared" si="234"/>
        <v>00635U</v>
      </c>
      <c r="AT430" s="20">
        <f t="shared" si="166"/>
        <v>0</v>
      </c>
      <c r="AU430" s="74" t="str">
        <f t="shared" si="222"/>
        <v>00631L</v>
      </c>
      <c r="AV430" s="20">
        <f t="shared" si="167"/>
        <v>1</v>
      </c>
      <c r="AW430" s="74" t="str">
        <f t="shared" si="223"/>
        <v>00631L</v>
      </c>
      <c r="AX430" s="20">
        <f t="shared" si="224"/>
        <v>1</v>
      </c>
      <c r="AY430" s="20">
        <f t="shared" si="228"/>
        <v>0</v>
      </c>
      <c r="AZ430" s="57">
        <v>45684</v>
      </c>
      <c r="BA430" s="75">
        <v>48.67</v>
      </c>
      <c r="BB430" s="90">
        <v>48.6</v>
      </c>
      <c r="BC430" s="76">
        <f t="shared" si="237"/>
        <v>48.735624999999999</v>
      </c>
      <c r="BD430" s="76">
        <f t="shared" si="238"/>
        <v>48.721374999999995</v>
      </c>
      <c r="BE430" s="77">
        <f t="shared" si="244"/>
        <v>-2.7828718724751647E-3</v>
      </c>
      <c r="BF430" s="77">
        <f t="shared" si="235"/>
        <v>-1.0544653142484806E-3</v>
      </c>
    </row>
    <row r="431" spans="1:58" s="23" customFormat="1" ht="13.15" x14ac:dyDescent="0.4">
      <c r="A431" s="57">
        <v>45680</v>
      </c>
      <c r="B431" s="9">
        <v>16.472999999999999</v>
      </c>
      <c r="C431" s="9">
        <v>17.344000000000001</v>
      </c>
      <c r="D431" s="9">
        <v>17.817</v>
      </c>
      <c r="E431" s="9">
        <v>18.065999999999999</v>
      </c>
      <c r="F431" s="9">
        <v>18.262</v>
      </c>
      <c r="G431" s="9">
        <v>18.553999999999998</v>
      </c>
      <c r="H431" s="105">
        <v>18.625</v>
      </c>
      <c r="I431" s="96">
        <f t="shared" si="225"/>
        <v>16.505259259259258</v>
      </c>
      <c r="J431" s="96">
        <f t="shared" si="226"/>
        <v>17.361518518518519</v>
      </c>
      <c r="K431" s="60">
        <v>26</v>
      </c>
      <c r="L431" s="61">
        <f t="shared" si="229"/>
        <v>3.7037037037037035E-2</v>
      </c>
      <c r="M431" s="11">
        <v>13.42</v>
      </c>
      <c r="N431" s="88">
        <v>15.02</v>
      </c>
      <c r="O431" s="11">
        <v>17.52</v>
      </c>
      <c r="P431" s="11">
        <v>19.18</v>
      </c>
      <c r="Q431" s="11">
        <v>20.04</v>
      </c>
      <c r="R431" s="63">
        <f t="shared" si="246"/>
        <v>8.2600000000000051</v>
      </c>
      <c r="S431" s="64">
        <f t="shared" si="245"/>
        <v>-5.2980132450331178E-3</v>
      </c>
      <c r="T431" s="65">
        <f t="shared" si="239"/>
        <v>0.89347536617842882</v>
      </c>
      <c r="U431" s="65">
        <f t="shared" si="239"/>
        <v>0.85730593607305938</v>
      </c>
      <c r="V431" s="65">
        <f t="shared" si="247"/>
        <v>0.78310740354535979</v>
      </c>
      <c r="W431" s="65">
        <f t="shared" si="248"/>
        <v>0.74950099800399206</v>
      </c>
      <c r="X431" s="61">
        <f t="shared" si="227"/>
        <v>5.2874400534207631E-2</v>
      </c>
      <c r="Y431" s="66">
        <f t="shared" si="249"/>
        <v>3.0942101184545615E-2</v>
      </c>
      <c r="Z431" s="61">
        <f t="shared" si="250"/>
        <v>5.1877964823782416E-2</v>
      </c>
      <c r="AA431" s="67">
        <f t="shared" si="251"/>
        <v>16.505259259259258</v>
      </c>
      <c r="AB431" s="68">
        <f t="shared" si="252"/>
        <v>9.6737683089214349E-2</v>
      </c>
      <c r="AC431" s="69">
        <f t="shared" si="253"/>
        <v>9.8885436701681664E-2</v>
      </c>
      <c r="AD431" s="70">
        <f>_xlfn.PERCENTILE.EXC(AC431:$AC$5675,0.5)</f>
        <v>8.5828025477707098E-2</v>
      </c>
      <c r="AE431" s="70">
        <f>_xlfn.PERCENTILE.EXC($AC431:AC$5675,0.35)</f>
        <v>5.0596976837457647E-2</v>
      </c>
      <c r="AF431" s="71">
        <f t="shared" si="241"/>
        <v>3.427774485636105E-2</v>
      </c>
      <c r="AG431" s="70">
        <f t="shared" si="242"/>
        <v>-0.10383916605103223</v>
      </c>
      <c r="AH431" s="70">
        <f t="shared" si="243"/>
        <v>-0.13239674287034375</v>
      </c>
      <c r="AI431" s="61" t="str">
        <f t="shared" si="231"/>
        <v>Short VOL</v>
      </c>
      <c r="AJ431" s="68" t="str">
        <f t="shared" si="232"/>
        <v>Short VOL</v>
      </c>
      <c r="AK431" s="72" t="str">
        <f t="shared" si="233"/>
        <v>00631L</v>
      </c>
      <c r="AL431" s="73">
        <f t="shared" si="161"/>
        <v>1</v>
      </c>
      <c r="AM431" s="72" t="str">
        <f t="shared" si="236"/>
        <v>00631L</v>
      </c>
      <c r="AN431" s="73">
        <f t="shared" si="162"/>
        <v>1</v>
      </c>
      <c r="AO431" s="74" t="str">
        <f t="shared" si="230"/>
        <v>00631L</v>
      </c>
      <c r="AP431" s="20">
        <f t="shared" si="164"/>
        <v>1</v>
      </c>
      <c r="AQ431" s="74" t="str">
        <f t="shared" si="240"/>
        <v>00631L</v>
      </c>
      <c r="AR431" s="20">
        <f t="shared" si="165"/>
        <v>1</v>
      </c>
      <c r="AS431" s="74" t="str">
        <f t="shared" si="234"/>
        <v>00631L</v>
      </c>
      <c r="AT431" s="20">
        <f t="shared" si="166"/>
        <v>1</v>
      </c>
      <c r="AU431" s="74" t="str">
        <f t="shared" si="222"/>
        <v>00631L</v>
      </c>
      <c r="AV431" s="20">
        <f t="shared" si="167"/>
        <v>1</v>
      </c>
      <c r="AW431" s="74" t="str">
        <f t="shared" si="223"/>
        <v>00631L</v>
      </c>
      <c r="AX431" s="20">
        <f t="shared" si="224"/>
        <v>1</v>
      </c>
      <c r="AY431" s="20">
        <f t="shared" si="228"/>
        <v>0</v>
      </c>
      <c r="AZ431" s="57">
        <v>45681</v>
      </c>
      <c r="BA431" s="75">
        <v>49.75</v>
      </c>
      <c r="BB431" s="90">
        <v>49.75</v>
      </c>
      <c r="BC431" s="76">
        <f t="shared" si="237"/>
        <v>48.731041666666663</v>
      </c>
      <c r="BD431" s="76">
        <f t="shared" si="238"/>
        <v>48.754791666666662</v>
      </c>
      <c r="BE431" s="77">
        <f t="shared" si="244"/>
        <v>2.0909841006545367E-2</v>
      </c>
      <c r="BF431" s="77">
        <f t="shared" si="235"/>
        <v>2.0412523555377128E-2</v>
      </c>
    </row>
    <row r="432" spans="1:58" s="23" customFormat="1" ht="13.15" x14ac:dyDescent="0.4">
      <c r="A432" s="78">
        <v>45679</v>
      </c>
      <c r="B432" s="106">
        <v>16.742999999999999</v>
      </c>
      <c r="C432" s="106">
        <v>17.588000000000001</v>
      </c>
      <c r="D432" s="106">
        <v>17.997</v>
      </c>
      <c r="E432" s="106">
        <v>18.25</v>
      </c>
      <c r="F432" s="106">
        <v>18.399999999999999</v>
      </c>
      <c r="G432" s="106">
        <v>18.7</v>
      </c>
      <c r="H432" s="107">
        <v>18.725000000000001</v>
      </c>
      <c r="I432" s="108">
        <f t="shared" si="225"/>
        <v>16.742999999999999</v>
      </c>
      <c r="J432" s="108">
        <f t="shared" si="226"/>
        <v>17.588000000000001</v>
      </c>
      <c r="K432" s="109">
        <v>27</v>
      </c>
      <c r="L432" s="83">
        <f t="shared" si="229"/>
        <v>3.7037037037037035E-2</v>
      </c>
      <c r="M432" s="11">
        <v>13.57</v>
      </c>
      <c r="N432" s="88">
        <v>15.1</v>
      </c>
      <c r="O432" s="11">
        <v>17.809999999999999</v>
      </c>
      <c r="P432" s="11">
        <v>19.39</v>
      </c>
      <c r="Q432" s="11">
        <v>19.809999999999999</v>
      </c>
      <c r="R432" s="63">
        <f t="shared" si="246"/>
        <v>8.5300000000000011</v>
      </c>
      <c r="S432" s="64">
        <f t="shared" si="245"/>
        <v>2.6560424966798903E-3</v>
      </c>
      <c r="T432" s="65">
        <f t="shared" si="239"/>
        <v>0.8986754966887418</v>
      </c>
      <c r="U432" s="65">
        <f t="shared" si="239"/>
        <v>0.84783829309376757</v>
      </c>
      <c r="V432" s="65">
        <f t="shared" si="247"/>
        <v>0.77875193398659104</v>
      </c>
      <c r="W432" s="65">
        <f t="shared" si="248"/>
        <v>0.76224129227662796</v>
      </c>
      <c r="X432" s="61">
        <f t="shared" si="227"/>
        <v>5.0468852654840975E-2</v>
      </c>
      <c r="Y432" s="66">
        <f t="shared" si="249"/>
        <v>2.602739726027405E-2</v>
      </c>
      <c r="Z432" s="61">
        <f t="shared" si="250"/>
        <v>5.0468852654840975E-2</v>
      </c>
      <c r="AA432" s="67">
        <f t="shared" si="251"/>
        <v>16.742999999999999</v>
      </c>
      <c r="AB432" s="68">
        <f t="shared" si="252"/>
        <v>0.10880794701986748</v>
      </c>
      <c r="AC432" s="69">
        <f t="shared" si="253"/>
        <v>0.10880794701986748</v>
      </c>
      <c r="AD432" s="70">
        <f>_xlfn.PERCENTILE.EXC(AC432:$AC$5675,0.5)</f>
        <v>8.5812758258566713E-2</v>
      </c>
      <c r="AE432" s="70">
        <f>_xlfn.PERCENTILE.EXC($AC432:AC$5675,0.35)</f>
        <v>5.0584420228759683E-2</v>
      </c>
      <c r="AF432" s="71">
        <f t="shared" si="241"/>
        <v>3.427774485636105E-2</v>
      </c>
      <c r="AG432" s="70">
        <f t="shared" si="242"/>
        <v>-0.10383916605103223</v>
      </c>
      <c r="AH432" s="70">
        <f t="shared" si="243"/>
        <v>-0.13239674287034375</v>
      </c>
      <c r="AI432" s="61" t="str">
        <f t="shared" si="231"/>
        <v>Short VOL</v>
      </c>
      <c r="AJ432" s="68" t="str">
        <f t="shared" si="232"/>
        <v>Short VOL</v>
      </c>
      <c r="AK432" s="72" t="str">
        <f t="shared" si="233"/>
        <v>00631L</v>
      </c>
      <c r="AL432" s="73">
        <f t="shared" si="161"/>
        <v>1</v>
      </c>
      <c r="AM432" s="72" t="str">
        <f t="shared" si="236"/>
        <v>00631L</v>
      </c>
      <c r="AN432" s="73">
        <f t="shared" si="162"/>
        <v>1</v>
      </c>
      <c r="AO432" s="74" t="str">
        <f t="shared" si="230"/>
        <v>00631L</v>
      </c>
      <c r="AP432" s="20">
        <f t="shared" si="164"/>
        <v>1</v>
      </c>
      <c r="AQ432" s="74" t="str">
        <f t="shared" si="240"/>
        <v>00631L</v>
      </c>
      <c r="AR432" s="20">
        <f t="shared" si="165"/>
        <v>1</v>
      </c>
      <c r="AS432" s="74" t="str">
        <f t="shared" si="234"/>
        <v>00631L</v>
      </c>
      <c r="AT432" s="20">
        <f t="shared" si="166"/>
        <v>1</v>
      </c>
      <c r="AU432" s="74" t="str">
        <f t="shared" ref="AU432:AU495" si="254">IF(AC432&gt;AF432,"00631L",IF(AC432&lt;AG432,"Cash","00635U"))</f>
        <v>00631L</v>
      </c>
      <c r="AV432" s="20">
        <f t="shared" si="167"/>
        <v>1</v>
      </c>
      <c r="AW432" s="74" t="str">
        <f t="shared" ref="AW432:AW495" si="255">IF(AC432&gt;AE432,"00631L",IF(AC432&lt;AH432,"00631L","00635U"))</f>
        <v>00631L</v>
      </c>
      <c r="AX432" s="20">
        <f t="shared" si="224"/>
        <v>1</v>
      </c>
      <c r="AY432" s="20">
        <f t="shared" si="228"/>
        <v>0</v>
      </c>
      <c r="AZ432" s="57">
        <v>45680</v>
      </c>
      <c r="BA432" s="75">
        <v>49.75</v>
      </c>
      <c r="BB432" s="90">
        <v>49.762500000000003</v>
      </c>
      <c r="BC432" s="76">
        <f t="shared" si="237"/>
        <v>48.706041666666664</v>
      </c>
      <c r="BD432" s="76">
        <f t="shared" si="238"/>
        <v>48.731041666666663</v>
      </c>
      <c r="BE432" s="77">
        <f t="shared" si="244"/>
        <v>2.1690498697543626E-2</v>
      </c>
      <c r="BF432" s="77">
        <f t="shared" si="235"/>
        <v>2.0909841006545367E-2</v>
      </c>
    </row>
    <row r="433" spans="1:58" s="23" customFormat="1" ht="13.15" x14ac:dyDescent="0.4">
      <c r="A433" s="57">
        <v>45678</v>
      </c>
      <c r="B433" s="9">
        <v>15.242000000000001</v>
      </c>
      <c r="C433" s="9">
        <v>16.536999999999999</v>
      </c>
      <c r="D433" s="9">
        <v>17.391999999999999</v>
      </c>
      <c r="E433" s="9">
        <v>17.887</v>
      </c>
      <c r="F433" s="9">
        <v>18.2</v>
      </c>
      <c r="G433" s="9">
        <v>18.303999999999998</v>
      </c>
      <c r="H433" s="105">
        <v>18.675000000000001</v>
      </c>
      <c r="I433" s="96">
        <f t="shared" si="225"/>
        <v>16.536999999999999</v>
      </c>
      <c r="J433" s="96">
        <f t="shared" si="226"/>
        <v>17.391999999999999</v>
      </c>
      <c r="K433" s="60">
        <v>0</v>
      </c>
      <c r="L433" s="61">
        <f t="shared" si="229"/>
        <v>2.9411764705882353E-2</v>
      </c>
      <c r="M433" s="11">
        <v>14.31</v>
      </c>
      <c r="N433" s="88">
        <v>15.06</v>
      </c>
      <c r="O433" s="11">
        <v>17.5</v>
      </c>
      <c r="P433" s="11">
        <v>19.21</v>
      </c>
      <c r="Q433" s="11">
        <v>20.170000000000002</v>
      </c>
      <c r="R433" s="63">
        <f t="shared" si="246"/>
        <v>7.34</v>
      </c>
      <c r="S433" s="64">
        <f t="shared" si="245"/>
        <v>-4.743833017077799E-2</v>
      </c>
      <c r="T433" s="65">
        <f t="shared" si="239"/>
        <v>0.95019920318725104</v>
      </c>
      <c r="U433" s="65">
        <f t="shared" si="239"/>
        <v>0.86057142857142865</v>
      </c>
      <c r="V433" s="65">
        <f t="shared" si="247"/>
        <v>0.78396668401874026</v>
      </c>
      <c r="W433" s="65">
        <f t="shared" si="248"/>
        <v>0.74665344571145265</v>
      </c>
      <c r="X433" s="61">
        <f t="shared" si="227"/>
        <v>8.496260333289582E-2</v>
      </c>
      <c r="Y433" s="66">
        <f t="shared" si="249"/>
        <v>4.405434114161124E-2</v>
      </c>
      <c r="Z433" s="61">
        <f t="shared" si="250"/>
        <v>5.1702243454072712E-2</v>
      </c>
      <c r="AA433" s="67">
        <f t="shared" si="251"/>
        <v>16.536999999999999</v>
      </c>
      <c r="AB433" s="68">
        <f t="shared" si="252"/>
        <v>1.2084993359893784E-2</v>
      </c>
      <c r="AC433" s="69">
        <f t="shared" si="253"/>
        <v>9.8074369189906932E-2</v>
      </c>
      <c r="AD433" s="70">
        <f>_xlfn.PERCENTILE.EXC(AC433:$AC$5675,0.5)</f>
        <v>8.5797491039426327E-2</v>
      </c>
      <c r="AE433" s="70">
        <f>_xlfn.PERCENTILE.EXC($AC433:AC$5675,0.35)</f>
        <v>5.0568238567343507E-2</v>
      </c>
      <c r="AF433" s="71">
        <f t="shared" si="241"/>
        <v>3.427774485636105E-2</v>
      </c>
      <c r="AG433" s="70">
        <f t="shared" si="242"/>
        <v>-0.10383916605103223</v>
      </c>
      <c r="AH433" s="70">
        <f t="shared" si="243"/>
        <v>-0.13239674287034375</v>
      </c>
      <c r="AI433" s="61" t="str">
        <f t="shared" si="231"/>
        <v>Short VOL</v>
      </c>
      <c r="AJ433" s="68" t="str">
        <f t="shared" si="232"/>
        <v>Short VOL</v>
      </c>
      <c r="AK433" s="72" t="str">
        <f t="shared" si="233"/>
        <v>00631L</v>
      </c>
      <c r="AL433" s="73">
        <f t="shared" si="161"/>
        <v>1</v>
      </c>
      <c r="AM433" s="72" t="str">
        <f t="shared" si="236"/>
        <v>00631L</v>
      </c>
      <c r="AN433" s="73">
        <f t="shared" si="162"/>
        <v>1</v>
      </c>
      <c r="AO433" s="74" t="str">
        <f t="shared" si="230"/>
        <v>00631L</v>
      </c>
      <c r="AP433" s="20">
        <f t="shared" si="164"/>
        <v>1</v>
      </c>
      <c r="AQ433" s="74" t="str">
        <f t="shared" si="240"/>
        <v>00631L</v>
      </c>
      <c r="AR433" s="20">
        <f t="shared" si="165"/>
        <v>1</v>
      </c>
      <c r="AS433" s="74" t="str">
        <f t="shared" si="234"/>
        <v>00631L</v>
      </c>
      <c r="AT433" s="20">
        <f t="shared" si="166"/>
        <v>1</v>
      </c>
      <c r="AU433" s="74" t="str">
        <f t="shared" si="254"/>
        <v>00631L</v>
      </c>
      <c r="AV433" s="20">
        <f t="shared" si="167"/>
        <v>1</v>
      </c>
      <c r="AW433" s="74" t="str">
        <f t="shared" si="255"/>
        <v>00631L</v>
      </c>
      <c r="AX433" s="20">
        <f t="shared" si="224"/>
        <v>1</v>
      </c>
      <c r="AY433" s="20">
        <f t="shared" si="228"/>
        <v>0</v>
      </c>
      <c r="AZ433" s="78">
        <v>45679</v>
      </c>
      <c r="BA433" s="85">
        <v>50.05</v>
      </c>
      <c r="BB433" s="90">
        <v>50.337499999999999</v>
      </c>
      <c r="BC433" s="76">
        <f t="shared" si="237"/>
        <v>48.695</v>
      </c>
      <c r="BD433" s="76">
        <f t="shared" si="238"/>
        <v>48.710833333333326</v>
      </c>
      <c r="BE433" s="77">
        <f t="shared" si="244"/>
        <v>3.3730362460211487E-2</v>
      </c>
      <c r="BF433" s="77">
        <f t="shared" si="235"/>
        <v>2.7492173198980466E-2</v>
      </c>
    </row>
    <row r="434" spans="1:58" s="23" customFormat="1" ht="13.15" x14ac:dyDescent="0.4">
      <c r="A434" s="93">
        <v>45677</v>
      </c>
      <c r="B434" s="9">
        <v>16.178999999999998</v>
      </c>
      <c r="C434" s="9">
        <v>17.238</v>
      </c>
      <c r="D434" s="9">
        <v>17.835000000000001</v>
      </c>
      <c r="E434" s="9">
        <v>18.196000000000002</v>
      </c>
      <c r="F434" s="9">
        <v>18.401</v>
      </c>
      <c r="G434" s="9">
        <v>18.547999999999998</v>
      </c>
      <c r="H434" s="105">
        <v>18.824999999999999</v>
      </c>
      <c r="I434" s="96">
        <f t="shared" si="225"/>
        <v>17.206852941176471</v>
      </c>
      <c r="J434" s="96">
        <f t="shared" si="226"/>
        <v>17.817441176470588</v>
      </c>
      <c r="K434" s="60">
        <v>1</v>
      </c>
      <c r="L434" s="61">
        <f t="shared" si="229"/>
        <v>2.9411764705882353E-2</v>
      </c>
      <c r="M434" s="110">
        <v>14.13</v>
      </c>
      <c r="N434" s="88">
        <v>15.81</v>
      </c>
      <c r="O434" s="110">
        <v>18.190000000000001</v>
      </c>
      <c r="P434" s="110">
        <v>19.8</v>
      </c>
      <c r="Q434" s="110">
        <v>20.37</v>
      </c>
      <c r="R434" s="63">
        <f t="shared" si="246"/>
        <v>8.0500000000000007</v>
      </c>
      <c r="S434" s="64">
        <f t="shared" si="245"/>
        <v>-1.0018785222291805E-2</v>
      </c>
      <c r="T434" s="65">
        <f t="shared" si="239"/>
        <v>0.89373814041745736</v>
      </c>
      <c r="U434" s="65">
        <f t="shared" si="239"/>
        <v>0.86915887850467288</v>
      </c>
      <c r="V434" s="65">
        <f t="shared" si="247"/>
        <v>0.79848484848484846</v>
      </c>
      <c r="W434" s="65">
        <f t="shared" si="248"/>
        <v>0.77614138438880709</v>
      </c>
      <c r="X434" s="61">
        <f t="shared" si="227"/>
        <v>6.5455219729278771E-2</v>
      </c>
      <c r="Y434" s="66">
        <f t="shared" si="249"/>
        <v>3.4568036931193542E-2</v>
      </c>
      <c r="Z434" s="61">
        <f t="shared" si="250"/>
        <v>3.5485177759203262E-2</v>
      </c>
      <c r="AA434" s="67">
        <f t="shared" si="251"/>
        <v>17.206852941176468</v>
      </c>
      <c r="AB434" s="68">
        <f t="shared" si="252"/>
        <v>2.3339658444022644E-2</v>
      </c>
      <c r="AC434" s="69">
        <f t="shared" si="253"/>
        <v>8.8352494698068773E-2</v>
      </c>
      <c r="AD434" s="70">
        <f>_xlfn.PERCENTILE.EXC(AC434:$AC$5675,0.5)</f>
        <v>8.577374551971316E-2</v>
      </c>
      <c r="AE434" s="70">
        <f>_xlfn.PERCENTILE.EXC($AC434:AC$5675,0.35)</f>
        <v>5.0552056905927331E-2</v>
      </c>
      <c r="AF434" s="71">
        <f t="shared" si="241"/>
        <v>3.3909541096836512E-2</v>
      </c>
      <c r="AG434" s="70">
        <f t="shared" si="242"/>
        <v>-0.10383916605103223</v>
      </c>
      <c r="AH434" s="70">
        <f t="shared" si="243"/>
        <v>-0.13239674287034375</v>
      </c>
      <c r="AI434" s="61" t="str">
        <f t="shared" si="231"/>
        <v>Short VOL</v>
      </c>
      <c r="AJ434" s="68" t="str">
        <f t="shared" si="232"/>
        <v>Short VOL</v>
      </c>
      <c r="AK434" s="72" t="str">
        <f t="shared" si="233"/>
        <v>00631L</v>
      </c>
      <c r="AL434" s="73">
        <f t="shared" si="161"/>
        <v>1</v>
      </c>
      <c r="AM434" s="72" t="str">
        <f t="shared" si="236"/>
        <v>00631L</v>
      </c>
      <c r="AN434" s="73">
        <f t="shared" si="162"/>
        <v>1</v>
      </c>
      <c r="AO434" s="74" t="str">
        <f t="shared" si="230"/>
        <v>00631L</v>
      </c>
      <c r="AP434" s="20">
        <f t="shared" si="164"/>
        <v>1</v>
      </c>
      <c r="AQ434" s="74" t="str">
        <f t="shared" si="240"/>
        <v>00631L</v>
      </c>
      <c r="AR434" s="20">
        <f t="shared" si="165"/>
        <v>1</v>
      </c>
      <c r="AS434" s="74" t="str">
        <f t="shared" si="234"/>
        <v>00631L</v>
      </c>
      <c r="AT434" s="20">
        <f t="shared" si="166"/>
        <v>1</v>
      </c>
      <c r="AU434" s="74" t="str">
        <f t="shared" si="254"/>
        <v>00631L</v>
      </c>
      <c r="AV434" s="20">
        <f t="shared" si="167"/>
        <v>1</v>
      </c>
      <c r="AW434" s="74" t="str">
        <f t="shared" si="255"/>
        <v>00631L</v>
      </c>
      <c r="AX434" s="20">
        <f t="shared" si="224"/>
        <v>1</v>
      </c>
      <c r="AY434" s="20">
        <f t="shared" si="228"/>
        <v>0</v>
      </c>
      <c r="AZ434" s="57">
        <v>45678</v>
      </c>
      <c r="BA434" s="75">
        <v>50.66</v>
      </c>
      <c r="BB434" s="90">
        <v>51.1</v>
      </c>
      <c r="BC434" s="76">
        <f t="shared" si="237"/>
        <v>48.657291666666659</v>
      </c>
      <c r="BD434" s="76">
        <f t="shared" si="238"/>
        <v>48.700375000000001</v>
      </c>
      <c r="BE434" s="77">
        <f t="shared" si="244"/>
        <v>5.0202307807583002E-2</v>
      </c>
      <c r="BF434" s="77">
        <f t="shared" si="235"/>
        <v>4.0238396521587269E-2</v>
      </c>
    </row>
    <row r="435" spans="1:58" s="23" customFormat="1" ht="13.15" x14ac:dyDescent="0.4">
      <c r="A435" s="57">
        <v>45674</v>
      </c>
      <c r="B435" s="9">
        <v>16.178999999999998</v>
      </c>
      <c r="C435" s="9">
        <v>17.238</v>
      </c>
      <c r="D435" s="9">
        <v>17.835000000000001</v>
      </c>
      <c r="E435" s="9">
        <v>18.196000000000002</v>
      </c>
      <c r="F435" s="9">
        <v>18.401</v>
      </c>
      <c r="G435" s="9">
        <v>18.547999999999998</v>
      </c>
      <c r="H435" s="105">
        <v>18.824999999999999</v>
      </c>
      <c r="I435" s="96">
        <f t="shared" si="225"/>
        <v>17.11341176470588</v>
      </c>
      <c r="J435" s="96">
        <f t="shared" si="226"/>
        <v>17.764764705882353</v>
      </c>
      <c r="K435" s="60">
        <v>4</v>
      </c>
      <c r="L435" s="61">
        <f t="shared" si="229"/>
        <v>2.9411764705882353E-2</v>
      </c>
      <c r="M435" s="11">
        <v>14.13</v>
      </c>
      <c r="N435" s="88">
        <v>15.97</v>
      </c>
      <c r="O435" s="11">
        <v>18.190000000000001</v>
      </c>
      <c r="P435" s="11">
        <v>19.8</v>
      </c>
      <c r="Q435" s="11">
        <v>20.37</v>
      </c>
      <c r="R435" s="63">
        <f t="shared" si="246"/>
        <v>7.8900000000000006</v>
      </c>
      <c r="S435" s="64">
        <f t="shared" si="245"/>
        <v>-3.795180722891571E-2</v>
      </c>
      <c r="T435" s="65">
        <f t="shared" si="239"/>
        <v>0.88478396994364439</v>
      </c>
      <c r="U435" s="65">
        <f t="shared" si="239"/>
        <v>0.8779549202858713</v>
      </c>
      <c r="V435" s="65">
        <f t="shared" si="247"/>
        <v>0.8065656565656566</v>
      </c>
      <c r="W435" s="65">
        <f t="shared" si="248"/>
        <v>0.78399607265586646</v>
      </c>
      <c r="X435" s="61">
        <f t="shared" si="227"/>
        <v>6.5455219729278771E-2</v>
      </c>
      <c r="Y435" s="66">
        <f t="shared" si="249"/>
        <v>3.4568036931193542E-2</v>
      </c>
      <c r="Z435" s="61">
        <f t="shared" si="250"/>
        <v>3.8060963537370214E-2</v>
      </c>
      <c r="AA435" s="67">
        <f t="shared" si="251"/>
        <v>17.11341176470588</v>
      </c>
      <c r="AB435" s="68">
        <f t="shared" si="252"/>
        <v>1.3087038196618526E-2</v>
      </c>
      <c r="AC435" s="69">
        <f t="shared" si="253"/>
        <v>7.159748057018657E-2</v>
      </c>
      <c r="AD435" s="70">
        <f>_xlfn.PERCENTILE.EXC(AC435:$AC$5675,0.5)</f>
        <v>8.5749999999999993E-2</v>
      </c>
      <c r="AE435" s="70">
        <f>_xlfn.PERCENTILE.EXC($AC435:AC$5675,0.35)</f>
        <v>5.0540411372194997E-2</v>
      </c>
      <c r="AF435" s="71">
        <f t="shared" si="241"/>
        <v>3.3849003005789698E-2</v>
      </c>
      <c r="AG435" s="70">
        <f t="shared" si="242"/>
        <v>-0.10383916605103223</v>
      </c>
      <c r="AH435" s="70">
        <f t="shared" si="243"/>
        <v>-0.13239674287034375</v>
      </c>
      <c r="AI435" s="61" t="str">
        <f t="shared" si="231"/>
        <v>Safety</v>
      </c>
      <c r="AJ435" s="68" t="str">
        <f t="shared" si="232"/>
        <v>Short VOL</v>
      </c>
      <c r="AK435" s="72" t="str">
        <f t="shared" si="233"/>
        <v>00631L</v>
      </c>
      <c r="AL435" s="73">
        <f t="shared" si="161"/>
        <v>1</v>
      </c>
      <c r="AM435" s="72" t="str">
        <f t="shared" si="236"/>
        <v>00631L</v>
      </c>
      <c r="AN435" s="73">
        <f t="shared" si="162"/>
        <v>1</v>
      </c>
      <c r="AO435" s="74" t="str">
        <f t="shared" si="230"/>
        <v>00631L</v>
      </c>
      <c r="AP435" s="20">
        <f t="shared" si="164"/>
        <v>1</v>
      </c>
      <c r="AQ435" s="74" t="str">
        <f t="shared" si="240"/>
        <v>00631L</v>
      </c>
      <c r="AR435" s="20">
        <f t="shared" si="165"/>
        <v>1</v>
      </c>
      <c r="AS435" s="74" t="str">
        <f t="shared" si="234"/>
        <v>00631L</v>
      </c>
      <c r="AT435" s="20">
        <f t="shared" si="166"/>
        <v>1</v>
      </c>
      <c r="AU435" s="74" t="str">
        <f t="shared" si="254"/>
        <v>00631L</v>
      </c>
      <c r="AV435" s="20">
        <f t="shared" si="167"/>
        <v>1</v>
      </c>
      <c r="AW435" s="74" t="str">
        <f t="shared" si="255"/>
        <v>00631L</v>
      </c>
      <c r="AX435" s="20">
        <f t="shared" si="224"/>
        <v>1</v>
      </c>
      <c r="AY435" s="20">
        <f t="shared" si="228"/>
        <v>0</v>
      </c>
      <c r="AZ435" s="93">
        <v>45677</v>
      </c>
      <c r="BA435" s="95">
        <v>51.24</v>
      </c>
      <c r="BB435" s="90">
        <v>50.537500000000001</v>
      </c>
      <c r="BC435" s="76">
        <f t="shared" si="237"/>
        <v>48.606249999999982</v>
      </c>
      <c r="BD435" s="76">
        <f t="shared" si="238"/>
        <v>48.659624999999991</v>
      </c>
      <c r="BE435" s="77">
        <f t="shared" si="244"/>
        <v>3.9732544683040154E-2</v>
      </c>
      <c r="BF435" s="77">
        <f t="shared" si="235"/>
        <v>5.3029076981173019E-2</v>
      </c>
    </row>
    <row r="436" spans="1:58" s="23" customFormat="1" ht="13.15" x14ac:dyDescent="0.4">
      <c r="A436" s="57">
        <v>45673</v>
      </c>
      <c r="B436" s="9">
        <v>16.189</v>
      </c>
      <c r="C436" s="9">
        <v>17.100000000000001</v>
      </c>
      <c r="D436" s="9">
        <v>17.754999999999999</v>
      </c>
      <c r="E436" s="9">
        <v>18.126000000000001</v>
      </c>
      <c r="F436" s="9">
        <v>18.391999999999999</v>
      </c>
      <c r="G436" s="9">
        <v>18.457999999999998</v>
      </c>
      <c r="H436" s="105">
        <v>18.75</v>
      </c>
      <c r="I436" s="96">
        <f t="shared" si="225"/>
        <v>16.966029411764708</v>
      </c>
      <c r="J436" s="96">
        <f t="shared" si="226"/>
        <v>17.658676470588233</v>
      </c>
      <c r="K436" s="60">
        <v>5</v>
      </c>
      <c r="L436" s="61">
        <f t="shared" si="229"/>
        <v>2.9411764705882353E-2</v>
      </c>
      <c r="M436" s="11">
        <v>14.88</v>
      </c>
      <c r="N436" s="88">
        <v>16.600000000000001</v>
      </c>
      <c r="O436" s="11">
        <v>18.350000000000001</v>
      </c>
      <c r="P436" s="11">
        <v>19.899999999999999</v>
      </c>
      <c r="Q436" s="11">
        <v>20.36</v>
      </c>
      <c r="R436" s="63">
        <f t="shared" si="246"/>
        <v>6.769999999999996</v>
      </c>
      <c r="S436" s="64">
        <f t="shared" si="245"/>
        <v>2.9776674937965285E-2</v>
      </c>
      <c r="T436" s="65">
        <f t="shared" si="239"/>
        <v>0.89638554216867472</v>
      </c>
      <c r="U436" s="65">
        <f t="shared" si="239"/>
        <v>0.90463215258855589</v>
      </c>
      <c r="V436" s="65">
        <f t="shared" si="247"/>
        <v>0.83417085427135695</v>
      </c>
      <c r="W436" s="65">
        <f t="shared" si="248"/>
        <v>0.81532416502946969</v>
      </c>
      <c r="X436" s="61">
        <f t="shared" si="227"/>
        <v>5.6272777812094714E-2</v>
      </c>
      <c r="Y436" s="66">
        <f t="shared" si="249"/>
        <v>3.4425686858656004E-2</v>
      </c>
      <c r="Z436" s="61">
        <f t="shared" si="250"/>
        <v>4.082552505439041E-2</v>
      </c>
      <c r="AA436" s="67">
        <f t="shared" si="251"/>
        <v>16.966029411764708</v>
      </c>
      <c r="AB436" s="68">
        <f t="shared" si="252"/>
        <v>-2.4759036144578393E-2</v>
      </c>
      <c r="AC436" s="69">
        <f t="shared" si="253"/>
        <v>2.204996456413897E-2</v>
      </c>
      <c r="AD436" s="70">
        <f>_xlfn.PERCENTILE.EXC(AC436:$AC$5675,0.5)</f>
        <v>8.577374551971316E-2</v>
      </c>
      <c r="AE436" s="70">
        <f>_xlfn.PERCENTILE.EXC($AC436:AC$5675,0.35)</f>
        <v>5.0529521859743312E-2</v>
      </c>
      <c r="AF436" s="71">
        <f t="shared" si="241"/>
        <v>3.3656659684191167E-2</v>
      </c>
      <c r="AG436" s="70">
        <f t="shared" si="242"/>
        <v>-0.10383916605103223</v>
      </c>
      <c r="AH436" s="70">
        <f t="shared" si="243"/>
        <v>-0.13239674287034375</v>
      </c>
      <c r="AI436" s="61" t="str">
        <f t="shared" si="231"/>
        <v>Safety</v>
      </c>
      <c r="AJ436" s="68" t="str">
        <f t="shared" si="232"/>
        <v>Safety</v>
      </c>
      <c r="AK436" s="72" t="str">
        <f t="shared" si="233"/>
        <v>00631L</v>
      </c>
      <c r="AL436" s="73">
        <f t="shared" si="161"/>
        <v>1</v>
      </c>
      <c r="AM436" s="72" t="str">
        <f t="shared" si="236"/>
        <v>00631L</v>
      </c>
      <c r="AN436" s="73">
        <f t="shared" si="162"/>
        <v>1</v>
      </c>
      <c r="AO436" s="74" t="str">
        <f t="shared" si="230"/>
        <v>00635U</v>
      </c>
      <c r="AP436" s="20">
        <f t="shared" si="164"/>
        <v>0</v>
      </c>
      <c r="AQ436" s="74" t="str">
        <f t="shared" si="240"/>
        <v>00631L</v>
      </c>
      <c r="AR436" s="20">
        <f t="shared" si="165"/>
        <v>1</v>
      </c>
      <c r="AS436" s="74" t="str">
        <f t="shared" si="234"/>
        <v>00631L</v>
      </c>
      <c r="AT436" s="20">
        <f t="shared" si="166"/>
        <v>1</v>
      </c>
      <c r="AU436" s="74" t="str">
        <f t="shared" si="254"/>
        <v>00635U</v>
      </c>
      <c r="AV436" s="20">
        <f t="shared" si="167"/>
        <v>0</v>
      </c>
      <c r="AW436" s="74" t="str">
        <f t="shared" si="255"/>
        <v>00635U</v>
      </c>
      <c r="AX436" s="20">
        <f t="shared" si="224"/>
        <v>0</v>
      </c>
      <c r="AY436" s="20">
        <f t="shared" si="228"/>
        <v>1</v>
      </c>
      <c r="AZ436" s="57">
        <v>45674</v>
      </c>
      <c r="BA436" s="75">
        <v>49.66</v>
      </c>
      <c r="BB436" s="90">
        <v>49</v>
      </c>
      <c r="BC436" s="76">
        <f t="shared" si="237"/>
        <v>48.551458333333322</v>
      </c>
      <c r="BD436" s="76">
        <f t="shared" si="238"/>
        <v>48.591624999999986</v>
      </c>
      <c r="BE436" s="77">
        <f t="shared" si="244"/>
        <v>9.2384797916302483E-3</v>
      </c>
      <c r="BF436" s="77">
        <f t="shared" si="235"/>
        <v>2.1986813571268929E-2</v>
      </c>
    </row>
    <row r="437" spans="1:58" s="23" customFormat="1" ht="13.15" x14ac:dyDescent="0.4">
      <c r="A437" s="57">
        <v>45672</v>
      </c>
      <c r="B437" s="9">
        <v>16.100999999999999</v>
      </c>
      <c r="C437" s="9">
        <v>17.062999999999999</v>
      </c>
      <c r="D437" s="9">
        <v>17.800999999999998</v>
      </c>
      <c r="E437" s="9">
        <v>18.201000000000001</v>
      </c>
      <c r="F437" s="9">
        <v>18.5</v>
      </c>
      <c r="G437" s="9">
        <v>18.600000000000001</v>
      </c>
      <c r="H437" s="105">
        <v>18.896999999999998</v>
      </c>
      <c r="I437" s="96">
        <f t="shared" si="225"/>
        <v>16.893235294117645</v>
      </c>
      <c r="J437" s="96">
        <f t="shared" si="226"/>
        <v>17.670764705882352</v>
      </c>
      <c r="K437" s="60">
        <v>6</v>
      </c>
      <c r="L437" s="61">
        <f t="shared" si="229"/>
        <v>2.9411764705882353E-2</v>
      </c>
      <c r="M437" s="11">
        <v>13.94</v>
      </c>
      <c r="N437" s="88">
        <v>16.12</v>
      </c>
      <c r="O437" s="11">
        <v>18.23</v>
      </c>
      <c r="P437" s="11">
        <v>19.79</v>
      </c>
      <c r="Q437" s="11">
        <v>20.47</v>
      </c>
      <c r="R437" s="63">
        <f t="shared" si="246"/>
        <v>7.9599999999999937</v>
      </c>
      <c r="S437" s="64">
        <f t="shared" si="245"/>
        <v>-0.13842864778193478</v>
      </c>
      <c r="T437" s="65">
        <f t="shared" si="239"/>
        <v>0.86476426799007433</v>
      </c>
      <c r="U437" s="65">
        <f t="shared" si="239"/>
        <v>0.88425671969281405</v>
      </c>
      <c r="V437" s="65">
        <f t="shared" si="247"/>
        <v>0.81455280444669032</v>
      </c>
      <c r="W437" s="65">
        <f t="shared" si="248"/>
        <v>0.78749389350268695</v>
      </c>
      <c r="X437" s="61">
        <f t="shared" si="227"/>
        <v>5.9747841748959682E-2</v>
      </c>
      <c r="Y437" s="66">
        <f t="shared" si="249"/>
        <v>3.82396571616943E-2</v>
      </c>
      <c r="Z437" s="61">
        <f t="shared" si="250"/>
        <v>4.6026080749342842E-2</v>
      </c>
      <c r="AA437" s="67">
        <f t="shared" si="251"/>
        <v>16.893235294117645</v>
      </c>
      <c r="AB437" s="68">
        <f t="shared" si="252"/>
        <v>-1.1786600496279096E-3</v>
      </c>
      <c r="AC437" s="69">
        <f t="shared" si="253"/>
        <v>4.796745000729799E-2</v>
      </c>
      <c r="AD437" s="70">
        <f>_xlfn.PERCENTILE.EXC(AC437:$AC$5675,0.5)</f>
        <v>8.5797491039426327E-2</v>
      </c>
      <c r="AE437" s="70">
        <f>_xlfn.PERCENTILE.EXC($AC437:AC$5675,0.35)</f>
        <v>5.0549745240010727E-2</v>
      </c>
      <c r="AF437" s="71">
        <f t="shared" si="241"/>
        <v>3.3656659684191167E-2</v>
      </c>
      <c r="AG437" s="70">
        <f t="shared" si="242"/>
        <v>-0.10890648574750139</v>
      </c>
      <c r="AH437" s="70">
        <f t="shared" si="243"/>
        <v>-0.13402427066878153</v>
      </c>
      <c r="AI437" s="61" t="str">
        <f t="shared" si="231"/>
        <v>Safety</v>
      </c>
      <c r="AJ437" s="68" t="str">
        <f t="shared" si="232"/>
        <v>Short VOL</v>
      </c>
      <c r="AK437" s="72" t="str">
        <f t="shared" si="233"/>
        <v>00631L</v>
      </c>
      <c r="AL437" s="73">
        <f t="shared" si="161"/>
        <v>1</v>
      </c>
      <c r="AM437" s="72" t="str">
        <f t="shared" si="236"/>
        <v>00631L</v>
      </c>
      <c r="AN437" s="73">
        <f t="shared" si="162"/>
        <v>1</v>
      </c>
      <c r="AO437" s="74" t="str">
        <f t="shared" si="230"/>
        <v>00631L</v>
      </c>
      <c r="AP437" s="20">
        <f t="shared" si="164"/>
        <v>1</v>
      </c>
      <c r="AQ437" s="74" t="str">
        <f t="shared" si="240"/>
        <v>00635U</v>
      </c>
      <c r="AR437" s="20">
        <f t="shared" si="165"/>
        <v>0</v>
      </c>
      <c r="AS437" s="74" t="str">
        <f t="shared" si="234"/>
        <v>00631L</v>
      </c>
      <c r="AT437" s="20">
        <f t="shared" si="166"/>
        <v>1</v>
      </c>
      <c r="AU437" s="74" t="str">
        <f t="shared" si="254"/>
        <v>00631L</v>
      </c>
      <c r="AV437" s="20">
        <f t="shared" si="167"/>
        <v>1</v>
      </c>
      <c r="AW437" s="74" t="str">
        <f t="shared" si="255"/>
        <v>00635U</v>
      </c>
      <c r="AX437" s="20">
        <f t="shared" ref="AX437:AX500" si="256">IF(AW437="00631L",1,0)</f>
        <v>0</v>
      </c>
      <c r="AY437" s="20">
        <f t="shared" si="228"/>
        <v>0</v>
      </c>
      <c r="AZ437" s="57">
        <v>45673</v>
      </c>
      <c r="BA437" s="75">
        <v>49</v>
      </c>
      <c r="BB437" s="90">
        <v>48.512500000000003</v>
      </c>
      <c r="BC437" s="76">
        <f t="shared" si="237"/>
        <v>48.514999999999986</v>
      </c>
      <c r="BD437" s="76">
        <f t="shared" si="238"/>
        <v>48.551458333333322</v>
      </c>
      <c r="BE437" s="77">
        <f t="shared" si="244"/>
        <v>-5.1530454498268912E-5</v>
      </c>
      <c r="BF437" s="77">
        <f t="shared" si="235"/>
        <v>9.2384797916302483E-3</v>
      </c>
    </row>
    <row r="438" spans="1:58" s="23" customFormat="1" ht="13.15" x14ac:dyDescent="0.4">
      <c r="A438" s="57">
        <v>45671</v>
      </c>
      <c r="B438" s="9">
        <v>18.207999999999998</v>
      </c>
      <c r="C438" s="9">
        <v>18.553999999999998</v>
      </c>
      <c r="D438" s="9">
        <v>18.948</v>
      </c>
      <c r="E438" s="9">
        <v>19.149999999999999</v>
      </c>
      <c r="F438" s="9">
        <v>19.2</v>
      </c>
      <c r="G438" s="9">
        <v>19.175000000000001</v>
      </c>
      <c r="H438" s="105">
        <v>19.41</v>
      </c>
      <c r="I438" s="96">
        <f t="shared" ref="I438:I501" si="257">C438-((C438-B438)*K438*L438)</f>
        <v>18.482764705882353</v>
      </c>
      <c r="J438" s="96">
        <f t="shared" ref="J438:J501" si="258">D438-((D438-C438)*K438*L438)</f>
        <v>18.866882352941175</v>
      </c>
      <c r="K438" s="60">
        <v>7</v>
      </c>
      <c r="L438" s="61">
        <f t="shared" si="229"/>
        <v>2.9411764705882353E-2</v>
      </c>
      <c r="M438" s="11">
        <v>18.149999999999999</v>
      </c>
      <c r="N438" s="88">
        <v>18.71</v>
      </c>
      <c r="O438" s="11">
        <v>19.989999999999998</v>
      </c>
      <c r="P438" s="11">
        <v>20.92</v>
      </c>
      <c r="Q438" s="11">
        <v>21.18</v>
      </c>
      <c r="R438" s="63">
        <f t="shared" si="246"/>
        <v>4.0499999999999972</v>
      </c>
      <c r="S438" s="64">
        <f t="shared" si="245"/>
        <v>-2.5013027618551349E-2</v>
      </c>
      <c r="T438" s="65">
        <f t="shared" si="239"/>
        <v>0.97006948156066264</v>
      </c>
      <c r="U438" s="65">
        <f t="shared" si="239"/>
        <v>0.9359679839919961</v>
      </c>
      <c r="V438" s="65">
        <f t="shared" si="247"/>
        <v>0.89435946462715099</v>
      </c>
      <c r="W438" s="65">
        <f t="shared" si="248"/>
        <v>0.88338054768649676</v>
      </c>
      <c r="X438" s="61">
        <f t="shared" si="227"/>
        <v>1.9002636203866437E-2</v>
      </c>
      <c r="Y438" s="66">
        <f t="shared" si="249"/>
        <v>1.35770234986946E-2</v>
      </c>
      <c r="Z438" s="61">
        <f t="shared" si="250"/>
        <v>2.0782477793301803E-2</v>
      </c>
      <c r="AA438" s="67">
        <f t="shared" si="251"/>
        <v>18.482764705882353</v>
      </c>
      <c r="AB438" s="68">
        <f t="shared" si="252"/>
        <v>-2.6830571886691738E-2</v>
      </c>
      <c r="AC438" s="69">
        <f t="shared" si="253"/>
        <v>-1.2145125286886577E-2</v>
      </c>
      <c r="AD438" s="70">
        <f>_xlfn.PERCENTILE.EXC(AC438:$AC$5675,0.5)</f>
        <v>8.5812758258566713E-2</v>
      </c>
      <c r="AE438" s="70">
        <f>_xlfn.PERCENTILE.EXC($AC438:AC$5675,0.35)</f>
        <v>5.0579796896926488E-2</v>
      </c>
      <c r="AF438" s="71">
        <f t="shared" si="241"/>
        <v>3.3656659684191167E-2</v>
      </c>
      <c r="AG438" s="70">
        <f t="shared" si="242"/>
        <v>-0.10890648574750139</v>
      </c>
      <c r="AH438" s="70">
        <f t="shared" si="243"/>
        <v>-0.13402427066878153</v>
      </c>
      <c r="AI438" s="61" t="str">
        <f t="shared" si="231"/>
        <v>Safety</v>
      </c>
      <c r="AJ438" s="68" t="str">
        <f t="shared" si="232"/>
        <v>Safety</v>
      </c>
      <c r="AK438" s="72" t="str">
        <f t="shared" si="233"/>
        <v>00631L</v>
      </c>
      <c r="AL438" s="73">
        <f t="shared" si="161"/>
        <v>1</v>
      </c>
      <c r="AM438" s="72" t="str">
        <f t="shared" si="236"/>
        <v>00631L</v>
      </c>
      <c r="AN438" s="73">
        <f t="shared" si="162"/>
        <v>1</v>
      </c>
      <c r="AO438" s="74" t="str">
        <f t="shared" si="230"/>
        <v>00635U</v>
      </c>
      <c r="AP438" s="20">
        <f t="shared" si="164"/>
        <v>0</v>
      </c>
      <c r="AQ438" s="74" t="str">
        <f t="shared" si="240"/>
        <v>00631L</v>
      </c>
      <c r="AR438" s="20">
        <f t="shared" si="165"/>
        <v>1</v>
      </c>
      <c r="AS438" s="74" t="str">
        <f t="shared" si="234"/>
        <v>00631L</v>
      </c>
      <c r="AT438" s="20">
        <f t="shared" si="166"/>
        <v>1</v>
      </c>
      <c r="AU438" s="74" t="str">
        <f t="shared" si="254"/>
        <v>00635U</v>
      </c>
      <c r="AV438" s="20">
        <f t="shared" si="167"/>
        <v>0</v>
      </c>
      <c r="AW438" s="74" t="str">
        <f t="shared" si="255"/>
        <v>00635U</v>
      </c>
      <c r="AX438" s="20">
        <f t="shared" si="256"/>
        <v>0</v>
      </c>
      <c r="AY438" s="20">
        <f t="shared" si="228"/>
        <v>1</v>
      </c>
      <c r="AZ438" s="57">
        <v>45672</v>
      </c>
      <c r="BA438" s="75">
        <v>48.91</v>
      </c>
      <c r="BB438" s="90">
        <v>48.9375</v>
      </c>
      <c r="BC438" s="76">
        <f t="shared" si="237"/>
        <v>48.490416666666647</v>
      </c>
      <c r="BD438" s="76">
        <f t="shared" si="238"/>
        <v>48.521624999999979</v>
      </c>
      <c r="BE438" s="77">
        <f t="shared" si="244"/>
        <v>9.2200348866189E-3</v>
      </c>
      <c r="BF438" s="77">
        <f t="shared" si="235"/>
        <v>8.0041630922298643E-3</v>
      </c>
    </row>
    <row r="439" spans="1:58" s="23" customFormat="1" ht="13.15" x14ac:dyDescent="0.4">
      <c r="A439" s="57">
        <v>45670</v>
      </c>
      <c r="B439" s="9">
        <v>18.596</v>
      </c>
      <c r="C439" s="9">
        <v>18.908000000000001</v>
      </c>
      <c r="D439" s="9">
        <v>19.263000000000002</v>
      </c>
      <c r="E439" s="9">
        <v>19.399000000000001</v>
      </c>
      <c r="F439" s="9">
        <v>19.45</v>
      </c>
      <c r="G439" s="9">
        <v>19.45</v>
      </c>
      <c r="H439" s="105">
        <v>19.687000000000001</v>
      </c>
      <c r="I439" s="96">
        <f t="shared" si="257"/>
        <v>18.83458823529412</v>
      </c>
      <c r="J439" s="96">
        <f t="shared" si="258"/>
        <v>19.179470588235297</v>
      </c>
      <c r="K439" s="60">
        <v>8</v>
      </c>
      <c r="L439" s="61">
        <f t="shared" si="229"/>
        <v>2.9411764705882353E-2</v>
      </c>
      <c r="M439" s="11">
        <v>18.7</v>
      </c>
      <c r="N439" s="88">
        <v>19.190000000000001</v>
      </c>
      <c r="O439" s="11">
        <v>20.43</v>
      </c>
      <c r="P439" s="11">
        <v>21.14</v>
      </c>
      <c r="Q439" s="11">
        <v>21.38</v>
      </c>
      <c r="R439" s="63">
        <f t="shared" si="246"/>
        <v>3.6799999999999997</v>
      </c>
      <c r="S439" s="64">
        <f t="shared" si="245"/>
        <v>-1.7911975435005008E-2</v>
      </c>
      <c r="T439" s="65">
        <f t="shared" si="239"/>
        <v>0.97446586763939547</v>
      </c>
      <c r="U439" s="65">
        <f t="shared" si="239"/>
        <v>0.9393049437102301</v>
      </c>
      <c r="V439" s="65">
        <f t="shared" si="247"/>
        <v>0.90775780510879855</v>
      </c>
      <c r="W439" s="65">
        <f t="shared" si="248"/>
        <v>0.89756782039289063</v>
      </c>
      <c r="X439" s="61">
        <f t="shared" si="227"/>
        <v>1.677780167778023E-2</v>
      </c>
      <c r="Y439" s="66">
        <f t="shared" si="249"/>
        <v>1.4846126088973672E-2</v>
      </c>
      <c r="Z439" s="61">
        <f t="shared" si="250"/>
        <v>1.8311117218634071E-2</v>
      </c>
      <c r="AA439" s="67">
        <f t="shared" si="251"/>
        <v>18.83458823529412</v>
      </c>
      <c r="AB439" s="68">
        <f t="shared" si="252"/>
        <v>-3.095362167795733E-2</v>
      </c>
      <c r="AC439" s="69">
        <f t="shared" si="253"/>
        <v>-1.8520675596971389E-2</v>
      </c>
      <c r="AD439" s="70">
        <f>_xlfn.PERCENTILE.EXC(AC439:$AC$5675,0.5)</f>
        <v>8.5828025477707098E-2</v>
      </c>
      <c r="AE439" s="70">
        <f>_xlfn.PERCENTILE.EXC($AC439:AC$5675,0.35)</f>
        <v>5.0598973395687578E-2</v>
      </c>
      <c r="AF439" s="71">
        <f t="shared" si="241"/>
        <v>3.3849003005789698E-2</v>
      </c>
      <c r="AG439" s="70">
        <f t="shared" si="242"/>
        <v>-0.10890648574750139</v>
      </c>
      <c r="AH439" s="70">
        <f t="shared" si="243"/>
        <v>-0.13402427066878153</v>
      </c>
      <c r="AI439" s="61" t="str">
        <f t="shared" si="231"/>
        <v>Safety</v>
      </c>
      <c r="AJ439" s="68" t="str">
        <f t="shared" si="232"/>
        <v>Safety</v>
      </c>
      <c r="AK439" s="72" t="str">
        <f t="shared" si="233"/>
        <v>00631L</v>
      </c>
      <c r="AL439" s="73">
        <f t="shared" si="161"/>
        <v>1</v>
      </c>
      <c r="AM439" s="72" t="str">
        <f t="shared" si="236"/>
        <v>00631L</v>
      </c>
      <c r="AN439" s="73">
        <f t="shared" si="162"/>
        <v>1</v>
      </c>
      <c r="AO439" s="74" t="str">
        <f t="shared" si="230"/>
        <v>00635U</v>
      </c>
      <c r="AP439" s="20">
        <f t="shared" si="164"/>
        <v>0</v>
      </c>
      <c r="AQ439" s="74" t="str">
        <f t="shared" si="240"/>
        <v>00631L</v>
      </c>
      <c r="AR439" s="20">
        <f t="shared" si="165"/>
        <v>1</v>
      </c>
      <c r="AS439" s="74" t="str">
        <f t="shared" si="234"/>
        <v>00631L</v>
      </c>
      <c r="AT439" s="20">
        <f t="shared" si="166"/>
        <v>1</v>
      </c>
      <c r="AU439" s="74" t="str">
        <f t="shared" si="254"/>
        <v>00635U</v>
      </c>
      <c r="AV439" s="20">
        <f t="shared" si="167"/>
        <v>0</v>
      </c>
      <c r="AW439" s="74" t="str">
        <f t="shared" si="255"/>
        <v>00635U</v>
      </c>
      <c r="AX439" s="20">
        <f t="shared" si="256"/>
        <v>0</v>
      </c>
      <c r="AY439" s="20">
        <f t="shared" si="228"/>
        <v>1</v>
      </c>
      <c r="AZ439" s="57">
        <v>45671</v>
      </c>
      <c r="BA439" s="75">
        <v>49.17</v>
      </c>
      <c r="BB439" s="90">
        <v>49.45</v>
      </c>
      <c r="BC439" s="76">
        <f t="shared" si="237"/>
        <v>48.43979166666665</v>
      </c>
      <c r="BD439" s="76">
        <f t="shared" si="238"/>
        <v>48.494291666666648</v>
      </c>
      <c r="BE439" s="77">
        <f t="shared" si="244"/>
        <v>2.0854927293762846E-2</v>
      </c>
      <c r="BF439" s="77">
        <f t="shared" si="235"/>
        <v>1.3933770555469589E-2</v>
      </c>
    </row>
    <row r="440" spans="1:58" s="23" customFormat="1" ht="13.15" x14ac:dyDescent="0.4">
      <c r="A440" s="57">
        <v>45667</v>
      </c>
      <c r="B440" s="9">
        <v>19.012</v>
      </c>
      <c r="C440" s="9">
        <v>19.295000000000002</v>
      </c>
      <c r="D440" s="9">
        <v>19.449000000000002</v>
      </c>
      <c r="E440" s="9">
        <v>19.481999999999999</v>
      </c>
      <c r="F440" s="9">
        <v>19.498000000000001</v>
      </c>
      <c r="G440" s="9">
        <v>19.481000000000002</v>
      </c>
      <c r="H440" s="105">
        <v>19.625</v>
      </c>
      <c r="I440" s="96">
        <f t="shared" si="257"/>
        <v>19.203441176470591</v>
      </c>
      <c r="J440" s="96">
        <f t="shared" si="258"/>
        <v>19.399176470588237</v>
      </c>
      <c r="K440" s="60">
        <v>11</v>
      </c>
      <c r="L440" s="61">
        <f t="shared" si="229"/>
        <v>2.9411764705882353E-2</v>
      </c>
      <c r="M440" s="11">
        <v>17.829999999999998</v>
      </c>
      <c r="N440" s="88">
        <v>19.54</v>
      </c>
      <c r="O440" s="11">
        <v>20.97</v>
      </c>
      <c r="P440" s="11">
        <v>21.71</v>
      </c>
      <c r="Q440" s="11">
        <v>21.39</v>
      </c>
      <c r="R440" s="63">
        <f t="shared" si="246"/>
        <v>5.3100000000000023</v>
      </c>
      <c r="S440" s="64">
        <f t="shared" si="245"/>
        <v>8.1350304371887047E-2</v>
      </c>
      <c r="T440" s="65">
        <f t="shared" si="239"/>
        <v>0.91248720573183206</v>
      </c>
      <c r="U440" s="65">
        <f t="shared" si="239"/>
        <v>0.93180734382451125</v>
      </c>
      <c r="V440" s="65">
        <f t="shared" si="247"/>
        <v>0.9000460617227084</v>
      </c>
      <c r="W440" s="65">
        <f t="shared" si="248"/>
        <v>0.9135109864422627</v>
      </c>
      <c r="X440" s="61">
        <f t="shared" si="227"/>
        <v>1.4885335577530046E-2</v>
      </c>
      <c r="Y440" s="66">
        <f t="shared" si="249"/>
        <v>7.3401088183965039E-3</v>
      </c>
      <c r="Z440" s="61">
        <f t="shared" si="250"/>
        <v>1.0192719748451927E-2</v>
      </c>
      <c r="AA440" s="67">
        <f t="shared" si="251"/>
        <v>19.203441176470591</v>
      </c>
      <c r="AB440" s="68">
        <f t="shared" si="252"/>
        <v>-2.702149437052194E-2</v>
      </c>
      <c r="AC440" s="69">
        <f t="shared" si="253"/>
        <v>-1.7224095369979958E-2</v>
      </c>
      <c r="AD440" s="70">
        <f>_xlfn.PERCENTILE.EXC(AC440:$AC$5675,0.5)</f>
        <v>8.5852674448890692E-2</v>
      </c>
      <c r="AE440" s="70">
        <f>_xlfn.PERCENTILE.EXC($AC440:AC$5675,0.35)</f>
        <v>5.0605462209934872E-2</v>
      </c>
      <c r="AF440" s="71">
        <f t="shared" si="241"/>
        <v>3.3909541096836512E-2</v>
      </c>
      <c r="AG440" s="70">
        <f t="shared" si="242"/>
        <v>-0.10890648574750139</v>
      </c>
      <c r="AH440" s="70">
        <f t="shared" si="243"/>
        <v>-0.13402427066878153</v>
      </c>
      <c r="AI440" s="61" t="str">
        <f t="shared" si="231"/>
        <v>Safety</v>
      </c>
      <c r="AJ440" s="68" t="str">
        <f t="shared" si="232"/>
        <v>Safety</v>
      </c>
      <c r="AK440" s="72" t="str">
        <f t="shared" si="233"/>
        <v>00631L</v>
      </c>
      <c r="AL440" s="73">
        <f t="shared" si="161"/>
        <v>1</v>
      </c>
      <c r="AM440" s="72" t="str">
        <f t="shared" si="236"/>
        <v>00631L</v>
      </c>
      <c r="AN440" s="73">
        <f t="shared" si="162"/>
        <v>1</v>
      </c>
      <c r="AO440" s="74" t="str">
        <f t="shared" si="230"/>
        <v>00635U</v>
      </c>
      <c r="AP440" s="20">
        <f t="shared" si="164"/>
        <v>0</v>
      </c>
      <c r="AQ440" s="74" t="str">
        <f t="shared" si="240"/>
        <v>00631L</v>
      </c>
      <c r="AR440" s="20">
        <f t="shared" si="165"/>
        <v>1</v>
      </c>
      <c r="AS440" s="74" t="str">
        <f t="shared" si="234"/>
        <v>00631L</v>
      </c>
      <c r="AT440" s="20">
        <f t="shared" si="166"/>
        <v>1</v>
      </c>
      <c r="AU440" s="74" t="str">
        <f t="shared" si="254"/>
        <v>00635U</v>
      </c>
      <c r="AV440" s="20">
        <f t="shared" si="167"/>
        <v>0</v>
      </c>
      <c r="AW440" s="74" t="str">
        <f t="shared" si="255"/>
        <v>00635U</v>
      </c>
      <c r="AX440" s="20">
        <f t="shared" si="256"/>
        <v>0</v>
      </c>
      <c r="AY440" s="20">
        <f t="shared" si="228"/>
        <v>1</v>
      </c>
      <c r="AZ440" s="57">
        <v>45670</v>
      </c>
      <c r="BA440" s="75">
        <v>49.54</v>
      </c>
      <c r="BB440" s="90">
        <v>49.725000000000001</v>
      </c>
      <c r="BC440" s="76">
        <f t="shared" si="237"/>
        <v>48.380624999999988</v>
      </c>
      <c r="BD440" s="76">
        <f t="shared" si="238"/>
        <v>48.44129166666665</v>
      </c>
      <c r="BE440" s="77">
        <f t="shared" si="244"/>
        <v>2.7787466573654516E-2</v>
      </c>
      <c r="BF440" s="77">
        <f t="shared" si="235"/>
        <v>2.2681235275346514E-2</v>
      </c>
    </row>
    <row r="441" spans="1:58" s="23" customFormat="1" ht="13.15" x14ac:dyDescent="0.4">
      <c r="A441" s="93">
        <v>45666</v>
      </c>
      <c r="B441" s="9">
        <v>17.966999999999999</v>
      </c>
      <c r="C441" s="9">
        <v>18.324999999999999</v>
      </c>
      <c r="D441" s="9">
        <v>18.591999999999999</v>
      </c>
      <c r="E441" s="9">
        <v>18.725000000000001</v>
      </c>
      <c r="F441" s="9">
        <v>18.824999999999999</v>
      </c>
      <c r="G441" s="9">
        <v>18.875</v>
      </c>
      <c r="H441" s="105">
        <v>19.074999999999999</v>
      </c>
      <c r="I441" s="96">
        <f t="shared" si="257"/>
        <v>18.198647058823529</v>
      </c>
      <c r="J441" s="96">
        <f t="shared" si="258"/>
        <v>18.497764705882354</v>
      </c>
      <c r="K441" s="60">
        <v>12</v>
      </c>
      <c r="L441" s="61">
        <f t="shared" si="229"/>
        <v>2.9411764705882353E-2</v>
      </c>
      <c r="M441" s="110">
        <v>16.149999999999999</v>
      </c>
      <c r="N441" s="88">
        <v>18.07</v>
      </c>
      <c r="O441" s="110">
        <v>19.34</v>
      </c>
      <c r="P441" s="110">
        <v>20.46</v>
      </c>
      <c r="Q441" s="110">
        <v>20.98</v>
      </c>
      <c r="R441" s="63">
        <f t="shared" si="246"/>
        <v>5.5799999999999983</v>
      </c>
      <c r="S441" s="64">
        <f t="shared" si="245"/>
        <v>2.0903954802259945E-2</v>
      </c>
      <c r="T441" s="65">
        <f t="shared" si="239"/>
        <v>0.89374654122855557</v>
      </c>
      <c r="U441" s="65">
        <f t="shared" si="239"/>
        <v>0.93433298862461223</v>
      </c>
      <c r="V441" s="65">
        <f t="shared" si="247"/>
        <v>0.88318670576735092</v>
      </c>
      <c r="W441" s="65">
        <f t="shared" si="248"/>
        <v>0.86129647283126787</v>
      </c>
      <c r="X441" s="61">
        <f t="shared" si="227"/>
        <v>1.9925418823398485E-2</v>
      </c>
      <c r="Y441" s="66">
        <f t="shared" si="249"/>
        <v>1.8691588785046613E-2</v>
      </c>
      <c r="Z441" s="61">
        <f t="shared" si="250"/>
        <v>1.6436257381770545E-2</v>
      </c>
      <c r="AA441" s="67">
        <f t="shared" si="251"/>
        <v>18.198647058823529</v>
      </c>
      <c r="AB441" s="68">
        <f t="shared" si="252"/>
        <v>-5.7000553403431953E-3</v>
      </c>
      <c r="AC441" s="69">
        <f t="shared" si="253"/>
        <v>7.1193723754027797E-3</v>
      </c>
      <c r="AD441" s="70">
        <f>_xlfn.PERCENTILE.EXC(AC441:$AC$5675,0.5)</f>
        <v>8.58773234200743E-2</v>
      </c>
      <c r="AE441" s="70">
        <f>_xlfn.PERCENTILE.EXC($AC441:AC$5675,0.35)</f>
        <v>5.0733153156721784E-2</v>
      </c>
      <c r="AF441" s="71">
        <f t="shared" si="241"/>
        <v>3.427774485636105E-2</v>
      </c>
      <c r="AG441" s="70">
        <f t="shared" si="242"/>
        <v>-0.10890648574750139</v>
      </c>
      <c r="AH441" s="70">
        <f t="shared" si="243"/>
        <v>-0.13402427066878153</v>
      </c>
      <c r="AI441" s="61" t="str">
        <f t="shared" si="231"/>
        <v>Safety</v>
      </c>
      <c r="AJ441" s="68" t="str">
        <f t="shared" si="232"/>
        <v>Safety</v>
      </c>
      <c r="AK441" s="72" t="str">
        <f t="shared" si="233"/>
        <v>00631L</v>
      </c>
      <c r="AL441" s="73">
        <f t="shared" si="161"/>
        <v>1</v>
      </c>
      <c r="AM441" s="72" t="str">
        <f t="shared" si="236"/>
        <v>00631L</v>
      </c>
      <c r="AN441" s="73">
        <f t="shared" si="162"/>
        <v>1</v>
      </c>
      <c r="AO441" s="74" t="str">
        <f t="shared" si="230"/>
        <v>00635U</v>
      </c>
      <c r="AP441" s="20">
        <f t="shared" si="164"/>
        <v>0</v>
      </c>
      <c r="AQ441" s="74" t="str">
        <f t="shared" si="240"/>
        <v>00631L</v>
      </c>
      <c r="AR441" s="20">
        <f t="shared" si="165"/>
        <v>1</v>
      </c>
      <c r="AS441" s="74" t="str">
        <f t="shared" si="234"/>
        <v>00631L</v>
      </c>
      <c r="AT441" s="20">
        <f t="shared" si="166"/>
        <v>1</v>
      </c>
      <c r="AU441" s="74" t="str">
        <f t="shared" si="254"/>
        <v>00635U</v>
      </c>
      <c r="AV441" s="20">
        <f t="shared" si="167"/>
        <v>0</v>
      </c>
      <c r="AW441" s="74" t="str">
        <f t="shared" si="255"/>
        <v>00635U</v>
      </c>
      <c r="AX441" s="20">
        <f t="shared" si="256"/>
        <v>0</v>
      </c>
      <c r="AY441" s="20">
        <f t="shared" si="228"/>
        <v>1</v>
      </c>
      <c r="AZ441" s="57">
        <v>45667</v>
      </c>
      <c r="BA441" s="75">
        <v>49.4</v>
      </c>
      <c r="BB441" s="90">
        <v>49.5625</v>
      </c>
      <c r="BC441" s="76">
        <f t="shared" si="237"/>
        <v>48.318333333333321</v>
      </c>
      <c r="BD441" s="76">
        <f t="shared" si="238"/>
        <v>48.375208333333326</v>
      </c>
      <c r="BE441" s="77">
        <f t="shared" si="244"/>
        <v>2.5749370494291594E-2</v>
      </c>
      <c r="BF441" s="77">
        <f t="shared" si="235"/>
        <v>2.118423262604394E-2</v>
      </c>
    </row>
    <row r="442" spans="1:58" s="23" customFormat="1" ht="13.15" x14ac:dyDescent="0.4">
      <c r="A442" s="57">
        <v>45665</v>
      </c>
      <c r="B442" s="9">
        <v>17.72</v>
      </c>
      <c r="C442" s="9">
        <v>18.152000000000001</v>
      </c>
      <c r="D442" s="9">
        <v>18.448</v>
      </c>
      <c r="E442" s="9">
        <v>18.594000000000001</v>
      </c>
      <c r="F442" s="9">
        <v>18.721</v>
      </c>
      <c r="G442" s="9">
        <v>18.803000000000001</v>
      </c>
      <c r="H442" s="105">
        <v>18.983000000000001</v>
      </c>
      <c r="I442" s="96">
        <f t="shared" si="257"/>
        <v>17.986823529411765</v>
      </c>
      <c r="J442" s="96">
        <f t="shared" si="258"/>
        <v>18.334823529411764</v>
      </c>
      <c r="K442" s="60">
        <v>13</v>
      </c>
      <c r="L442" s="61">
        <f t="shared" si="229"/>
        <v>2.9411764705882353E-2</v>
      </c>
      <c r="M442" s="11">
        <v>16.149999999999999</v>
      </c>
      <c r="N442" s="88">
        <v>17.7</v>
      </c>
      <c r="O442" s="11">
        <v>19.34</v>
      </c>
      <c r="P442" s="11">
        <v>20.46</v>
      </c>
      <c r="Q442" s="11">
        <v>20.98</v>
      </c>
      <c r="R442" s="63">
        <f t="shared" si="246"/>
        <v>5.9500000000000028</v>
      </c>
      <c r="S442" s="64">
        <f t="shared" si="245"/>
        <v>-6.7340067340067901E-3</v>
      </c>
      <c r="T442" s="65">
        <f t="shared" si="239"/>
        <v>0.91242937853107342</v>
      </c>
      <c r="U442" s="65">
        <f t="shared" si="239"/>
        <v>0.91520165460186143</v>
      </c>
      <c r="V442" s="65">
        <f t="shared" si="247"/>
        <v>0.86510263929618758</v>
      </c>
      <c r="W442" s="65">
        <f t="shared" si="248"/>
        <v>0.84366062917063867</v>
      </c>
      <c r="X442" s="61">
        <f t="shared" si="227"/>
        <v>2.4379232505643465E-2</v>
      </c>
      <c r="Y442" s="66">
        <f t="shared" si="249"/>
        <v>2.0920727116274029E-2</v>
      </c>
      <c r="Z442" s="61">
        <f t="shared" si="250"/>
        <v>1.9347496206373237E-2</v>
      </c>
      <c r="AA442" s="67">
        <f t="shared" si="251"/>
        <v>17.986823529411765</v>
      </c>
      <c r="AB442" s="68">
        <f t="shared" si="252"/>
        <v>1.1299435028248347E-3</v>
      </c>
      <c r="AC442" s="69">
        <f t="shared" si="253"/>
        <v>1.6204719175805991E-2</v>
      </c>
      <c r="AD442" s="70">
        <f>_xlfn.PERCENTILE.EXC(AC442:$AC$5675,0.5)</f>
        <v>8.5877593007747152E-2</v>
      </c>
      <c r="AE442" s="70">
        <f>_xlfn.PERCENTILE.EXC($AC442:AC$5675,0.35)</f>
        <v>5.0832605231184082E-2</v>
      </c>
      <c r="AF442" s="71">
        <f t="shared" si="241"/>
        <v>3.4577746256895324E-2</v>
      </c>
      <c r="AG442" s="70">
        <f t="shared" si="242"/>
        <v>-0.10890648574750139</v>
      </c>
      <c r="AH442" s="70">
        <f t="shared" si="243"/>
        <v>-0.13402427066878153</v>
      </c>
      <c r="AI442" s="61" t="str">
        <f t="shared" si="231"/>
        <v>Safety</v>
      </c>
      <c r="AJ442" s="68" t="str">
        <f t="shared" si="232"/>
        <v>Safety</v>
      </c>
      <c r="AK442" s="72" t="str">
        <f t="shared" si="233"/>
        <v>00631L</v>
      </c>
      <c r="AL442" s="73">
        <f t="shared" si="161"/>
        <v>1</v>
      </c>
      <c r="AM442" s="72" t="str">
        <f t="shared" si="236"/>
        <v>00631L</v>
      </c>
      <c r="AN442" s="73">
        <f t="shared" si="162"/>
        <v>1</v>
      </c>
      <c r="AO442" s="74" t="str">
        <f t="shared" si="230"/>
        <v>00635U</v>
      </c>
      <c r="AP442" s="20">
        <f t="shared" si="164"/>
        <v>0</v>
      </c>
      <c r="AQ442" s="74" t="str">
        <f t="shared" si="240"/>
        <v>00631L</v>
      </c>
      <c r="AR442" s="20">
        <f t="shared" si="165"/>
        <v>1</v>
      </c>
      <c r="AS442" s="74" t="str">
        <f t="shared" si="234"/>
        <v>00631L</v>
      </c>
      <c r="AT442" s="20">
        <f t="shared" si="166"/>
        <v>1</v>
      </c>
      <c r="AU442" s="74" t="str">
        <f t="shared" si="254"/>
        <v>00635U</v>
      </c>
      <c r="AV442" s="20">
        <f t="shared" si="167"/>
        <v>0</v>
      </c>
      <c r="AW442" s="74" t="str">
        <f t="shared" si="255"/>
        <v>00635U</v>
      </c>
      <c r="AX442" s="20">
        <f t="shared" si="256"/>
        <v>0</v>
      </c>
      <c r="AY442" s="20">
        <f t="shared" si="228"/>
        <v>1</v>
      </c>
      <c r="AZ442" s="93">
        <v>45666</v>
      </c>
      <c r="BA442" s="95">
        <v>49.6</v>
      </c>
      <c r="BB442" s="90">
        <v>49.6</v>
      </c>
      <c r="BC442" s="76">
        <f t="shared" si="237"/>
        <v>48.279374999999987</v>
      </c>
      <c r="BD442" s="76">
        <f t="shared" si="238"/>
        <v>48.31895833333332</v>
      </c>
      <c r="BE442" s="77">
        <f t="shared" si="244"/>
        <v>2.7353813093065397E-2</v>
      </c>
      <c r="BF442" s="77">
        <f t="shared" si="235"/>
        <v>2.651219543743644E-2</v>
      </c>
    </row>
    <row r="443" spans="1:58" s="23" customFormat="1" ht="13.15" x14ac:dyDescent="0.4">
      <c r="A443" s="57">
        <v>45664</v>
      </c>
      <c r="B443" s="9">
        <v>17.881</v>
      </c>
      <c r="C443" s="9">
        <v>18.263000000000002</v>
      </c>
      <c r="D443" s="9">
        <v>18.478000000000002</v>
      </c>
      <c r="E443" s="9">
        <v>18.541</v>
      </c>
      <c r="F443" s="9">
        <v>18.645</v>
      </c>
      <c r="G443" s="9">
        <v>18.696999999999999</v>
      </c>
      <c r="H443" s="105">
        <v>18.969000000000001</v>
      </c>
      <c r="I443" s="96">
        <f t="shared" si="257"/>
        <v>18.105705882352943</v>
      </c>
      <c r="J443" s="96">
        <f t="shared" si="258"/>
        <v>18.389470588235294</v>
      </c>
      <c r="K443" s="60">
        <v>14</v>
      </c>
      <c r="L443" s="61">
        <f t="shared" si="229"/>
        <v>2.9411764705882353E-2</v>
      </c>
      <c r="M443" s="11">
        <v>16.100000000000001</v>
      </c>
      <c r="N443" s="88">
        <v>17.82</v>
      </c>
      <c r="O443" s="11">
        <v>19.190000000000001</v>
      </c>
      <c r="P443" s="11">
        <v>20.48</v>
      </c>
      <c r="Q443" s="11">
        <v>20.64</v>
      </c>
      <c r="R443" s="63">
        <f t="shared" si="246"/>
        <v>5.75</v>
      </c>
      <c r="S443" s="64">
        <f t="shared" si="245"/>
        <v>0.1109725685785537</v>
      </c>
      <c r="T443" s="65">
        <f t="shared" si="239"/>
        <v>0.90347923681257025</v>
      </c>
      <c r="U443" s="65">
        <f t="shared" si="239"/>
        <v>0.92860865033871809</v>
      </c>
      <c r="V443" s="65">
        <f t="shared" si="247"/>
        <v>0.8701171875</v>
      </c>
      <c r="W443" s="65">
        <f t="shared" si="248"/>
        <v>0.86337209302325579</v>
      </c>
      <c r="X443" s="61">
        <f t="shared" ref="X443:X506" si="259">(C443-B443)/B443</f>
        <v>2.1363458419551559E-2</v>
      </c>
      <c r="Y443" s="66">
        <f t="shared" si="249"/>
        <v>2.3083976053071616E-2</v>
      </c>
      <c r="Z443" s="61">
        <f t="shared" si="250"/>
        <v>1.5672667374925592E-2</v>
      </c>
      <c r="AA443" s="67">
        <f t="shared" si="251"/>
        <v>18.105705882352943</v>
      </c>
      <c r="AB443" s="68">
        <f t="shared" si="252"/>
        <v>3.4231200897867531E-3</v>
      </c>
      <c r="AC443" s="69">
        <f t="shared" si="253"/>
        <v>1.6032877797583771E-2</v>
      </c>
      <c r="AD443" s="70">
        <f>_xlfn.PERCENTILE.EXC(AC443:$AC$5675,0.5)</f>
        <v>8.5877862595420004E-2</v>
      </c>
      <c r="AE443" s="70">
        <f>_xlfn.PERCENTILE.EXC($AC443:AC$5675,0.35)</f>
        <v>5.0870714825588359E-2</v>
      </c>
      <c r="AF443" s="71">
        <f t="shared" si="241"/>
        <v>3.4959875852272435E-2</v>
      </c>
      <c r="AG443" s="70">
        <f t="shared" si="242"/>
        <v>-0.10890648574750139</v>
      </c>
      <c r="AH443" s="70">
        <f t="shared" si="243"/>
        <v>-0.13402427066878153</v>
      </c>
      <c r="AI443" s="61" t="str">
        <f t="shared" si="231"/>
        <v>Safety</v>
      </c>
      <c r="AJ443" s="68" t="str">
        <f t="shared" si="232"/>
        <v>Safety</v>
      </c>
      <c r="AK443" s="72" t="str">
        <f t="shared" si="233"/>
        <v>00631L</v>
      </c>
      <c r="AL443" s="73">
        <f t="shared" si="161"/>
        <v>1</v>
      </c>
      <c r="AM443" s="72" t="str">
        <f t="shared" si="236"/>
        <v>00631L</v>
      </c>
      <c r="AN443" s="73">
        <f t="shared" si="162"/>
        <v>1</v>
      </c>
      <c r="AO443" s="74" t="str">
        <f t="shared" si="230"/>
        <v>00635U</v>
      </c>
      <c r="AP443" s="20">
        <f t="shared" si="164"/>
        <v>0</v>
      </c>
      <c r="AQ443" s="74" t="str">
        <f t="shared" si="240"/>
        <v>00631L</v>
      </c>
      <c r="AR443" s="20">
        <f t="shared" si="165"/>
        <v>1</v>
      </c>
      <c r="AS443" s="74" t="str">
        <f t="shared" si="234"/>
        <v>00631L</v>
      </c>
      <c r="AT443" s="20">
        <f t="shared" si="166"/>
        <v>1</v>
      </c>
      <c r="AU443" s="74" t="str">
        <f t="shared" si="254"/>
        <v>00635U</v>
      </c>
      <c r="AV443" s="20">
        <f t="shared" si="167"/>
        <v>0</v>
      </c>
      <c r="AW443" s="74" t="str">
        <f t="shared" si="255"/>
        <v>00635U</v>
      </c>
      <c r="AX443" s="20">
        <f t="shared" si="256"/>
        <v>0</v>
      </c>
      <c r="AY443" s="20">
        <f t="shared" si="228"/>
        <v>1</v>
      </c>
      <c r="AZ443" s="57">
        <v>45665</v>
      </c>
      <c r="BA443" s="75">
        <v>49.63</v>
      </c>
      <c r="BB443" s="90">
        <v>49.45</v>
      </c>
      <c r="BC443" s="76">
        <f t="shared" si="237"/>
        <v>48.24145833333332</v>
      </c>
      <c r="BD443" s="76">
        <f t="shared" si="238"/>
        <v>48.279874999999983</v>
      </c>
      <c r="BE443" s="77">
        <f t="shared" si="244"/>
        <v>2.5051930609477843E-2</v>
      </c>
      <c r="BF443" s="77">
        <f t="shared" si="235"/>
        <v>2.7964550446744535E-2</v>
      </c>
    </row>
    <row r="444" spans="1:58" s="23" customFormat="1" ht="13.15" x14ac:dyDescent="0.4">
      <c r="A444" s="57">
        <v>45663</v>
      </c>
      <c r="B444" s="9">
        <v>16.568999999999999</v>
      </c>
      <c r="C444" s="9">
        <v>17.379000000000001</v>
      </c>
      <c r="D444" s="9">
        <v>17.75</v>
      </c>
      <c r="E444" s="9">
        <v>17.95</v>
      </c>
      <c r="F444" s="9">
        <v>18.105</v>
      </c>
      <c r="G444" s="9">
        <v>18.2</v>
      </c>
      <c r="H444" s="105">
        <v>18.460999999999999</v>
      </c>
      <c r="I444" s="96">
        <f t="shared" si="257"/>
        <v>17.021647058823529</v>
      </c>
      <c r="J444" s="96">
        <f t="shared" si="258"/>
        <v>17.586323529411764</v>
      </c>
      <c r="K444" s="60">
        <v>15</v>
      </c>
      <c r="L444" s="61">
        <f t="shared" si="229"/>
        <v>2.9411764705882353E-2</v>
      </c>
      <c r="M444" s="11">
        <v>14.2</v>
      </c>
      <c r="N444" s="88">
        <v>16.04</v>
      </c>
      <c r="O444" s="11">
        <v>18.03</v>
      </c>
      <c r="P444" s="11">
        <v>19.649999999999999</v>
      </c>
      <c r="Q444" s="11">
        <v>20.47</v>
      </c>
      <c r="R444" s="63">
        <f t="shared" si="246"/>
        <v>7.4400000000000013</v>
      </c>
      <c r="S444" s="64">
        <f t="shared" si="245"/>
        <v>-5.5796652200867866E-3</v>
      </c>
      <c r="T444" s="65">
        <f t="shared" si="239"/>
        <v>0.88528678304239405</v>
      </c>
      <c r="U444" s="65">
        <f t="shared" si="239"/>
        <v>0.88962839711591779</v>
      </c>
      <c r="V444" s="65">
        <f t="shared" si="247"/>
        <v>0.81628498727735366</v>
      </c>
      <c r="W444" s="65">
        <f t="shared" si="248"/>
        <v>0.78358573522227648</v>
      </c>
      <c r="X444" s="61">
        <f t="shared" si="259"/>
        <v>4.8886474741988192E-2</v>
      </c>
      <c r="Y444" s="66">
        <f t="shared" si="249"/>
        <v>2.8467966573816113E-2</v>
      </c>
      <c r="Z444" s="61">
        <f t="shared" si="250"/>
        <v>3.3174020624257013E-2</v>
      </c>
      <c r="AA444" s="67">
        <f t="shared" si="251"/>
        <v>17.021647058823529</v>
      </c>
      <c r="AB444" s="68">
        <f t="shared" si="252"/>
        <v>3.2980049875311716E-2</v>
      </c>
      <c r="AC444" s="69">
        <f t="shared" si="253"/>
        <v>6.1199941323162706E-2</v>
      </c>
      <c r="AD444" s="70">
        <f>_xlfn.PERCENTILE.EXC(AC444:$AC$5675,0.5)</f>
        <v>8.5941443860524103E-2</v>
      </c>
      <c r="AE444" s="70">
        <f>_xlfn.PERCENTILE.EXC($AC444:AC$5675,0.35)</f>
        <v>5.0950838019661597E-2</v>
      </c>
      <c r="AF444" s="71">
        <f t="shared" si="241"/>
        <v>3.5278983114899486E-2</v>
      </c>
      <c r="AG444" s="70">
        <f t="shared" si="242"/>
        <v>-0.10890648574750139</v>
      </c>
      <c r="AH444" s="70">
        <f t="shared" si="243"/>
        <v>-0.13402427066878153</v>
      </c>
      <c r="AI444" s="61" t="str">
        <f t="shared" si="231"/>
        <v>Safety</v>
      </c>
      <c r="AJ444" s="68" t="str">
        <f t="shared" si="232"/>
        <v>Short VOL</v>
      </c>
      <c r="AK444" s="72" t="str">
        <f t="shared" si="233"/>
        <v>00631L</v>
      </c>
      <c r="AL444" s="73">
        <f t="shared" si="161"/>
        <v>1</v>
      </c>
      <c r="AM444" s="72" t="str">
        <f t="shared" si="236"/>
        <v>00631L</v>
      </c>
      <c r="AN444" s="73">
        <f t="shared" si="162"/>
        <v>1</v>
      </c>
      <c r="AO444" s="74" t="str">
        <f t="shared" si="230"/>
        <v>00631L</v>
      </c>
      <c r="AP444" s="20">
        <f t="shared" si="164"/>
        <v>1</v>
      </c>
      <c r="AQ444" s="74" t="str">
        <f t="shared" si="240"/>
        <v>00631L</v>
      </c>
      <c r="AR444" s="20">
        <f t="shared" si="165"/>
        <v>1</v>
      </c>
      <c r="AS444" s="74" t="str">
        <f t="shared" si="234"/>
        <v>00631L</v>
      </c>
      <c r="AT444" s="20">
        <f t="shared" si="166"/>
        <v>1</v>
      </c>
      <c r="AU444" s="74" t="str">
        <f t="shared" si="254"/>
        <v>00631L</v>
      </c>
      <c r="AV444" s="20">
        <f t="shared" si="167"/>
        <v>1</v>
      </c>
      <c r="AW444" s="74" t="str">
        <f t="shared" si="255"/>
        <v>00631L</v>
      </c>
      <c r="AX444" s="20">
        <f t="shared" si="256"/>
        <v>1</v>
      </c>
      <c r="AY444" s="20">
        <f t="shared" si="228"/>
        <v>0</v>
      </c>
      <c r="AZ444" s="57">
        <v>45664</v>
      </c>
      <c r="BA444" s="75">
        <v>49.63</v>
      </c>
      <c r="BB444" s="90">
        <v>49.3125</v>
      </c>
      <c r="BC444" s="76">
        <f t="shared" si="237"/>
        <v>48.199583333333315</v>
      </c>
      <c r="BD444" s="76">
        <f t="shared" si="238"/>
        <v>48.24445833333332</v>
      </c>
      <c r="BE444" s="77">
        <f t="shared" si="244"/>
        <v>2.308975699997445E-2</v>
      </c>
      <c r="BF444" s="77">
        <f t="shared" si="235"/>
        <v>2.8719187955093626E-2</v>
      </c>
    </row>
    <row r="445" spans="1:58" s="23" customFormat="1" ht="13.15" x14ac:dyDescent="0.4">
      <c r="A445" s="57">
        <v>45660</v>
      </c>
      <c r="B445" s="9">
        <v>16.686</v>
      </c>
      <c r="C445" s="9">
        <v>17.436</v>
      </c>
      <c r="D445" s="9">
        <v>17.815000000000001</v>
      </c>
      <c r="E445" s="9">
        <v>18.045000000000002</v>
      </c>
      <c r="F445" s="9">
        <v>18.298999999999999</v>
      </c>
      <c r="G445" s="9">
        <v>18.422000000000001</v>
      </c>
      <c r="H445" s="105">
        <v>18.725999999999999</v>
      </c>
      <c r="I445" s="96">
        <f t="shared" si="257"/>
        <v>17.038941176470587</v>
      </c>
      <c r="J445" s="96">
        <f t="shared" si="258"/>
        <v>17.61435294117647</v>
      </c>
      <c r="K445" s="60">
        <v>18</v>
      </c>
      <c r="L445" s="61">
        <f t="shared" si="229"/>
        <v>2.9411764705882353E-2</v>
      </c>
      <c r="M445" s="11">
        <v>13.44</v>
      </c>
      <c r="N445" s="88">
        <v>16.13</v>
      </c>
      <c r="O445" s="11">
        <v>18.14</v>
      </c>
      <c r="P445" s="11">
        <v>19.82</v>
      </c>
      <c r="Q445" s="11">
        <v>20.76</v>
      </c>
      <c r="R445" s="63">
        <f t="shared" si="246"/>
        <v>8.39</v>
      </c>
      <c r="S445" s="64">
        <f t="shared" si="245"/>
        <v>-0.10039040713887344</v>
      </c>
      <c r="T445" s="65">
        <f t="shared" si="239"/>
        <v>0.83323000619962806</v>
      </c>
      <c r="U445" s="65">
        <f t="shared" si="239"/>
        <v>0.8891951488423373</v>
      </c>
      <c r="V445" s="65">
        <f t="shared" si="247"/>
        <v>0.81382441977800191</v>
      </c>
      <c r="W445" s="65">
        <f t="shared" si="248"/>
        <v>0.77697495183044307</v>
      </c>
      <c r="X445" s="61">
        <f t="shared" si="259"/>
        <v>4.4947860481841066E-2</v>
      </c>
      <c r="Y445" s="66">
        <f t="shared" si="249"/>
        <v>3.7738985868661527E-2</v>
      </c>
      <c r="Z445" s="61">
        <f t="shared" si="250"/>
        <v>3.3770394459749706E-2</v>
      </c>
      <c r="AA445" s="67">
        <f t="shared" si="251"/>
        <v>17.038941176470587</v>
      </c>
      <c r="AB445" s="68">
        <f t="shared" si="252"/>
        <v>3.4469931804091816E-2</v>
      </c>
      <c r="AC445" s="69">
        <f t="shared" si="253"/>
        <v>5.6350971882863483E-2</v>
      </c>
      <c r="AD445" s="70">
        <f>_xlfn.PERCENTILE.EXC(AC445:$AC$5675,0.5)</f>
        <v>8.6005025125628215E-2</v>
      </c>
      <c r="AE445" s="70">
        <f>_xlfn.PERCENTILE.EXC($AC445:AC$5675,0.35)</f>
        <v>5.0903581541766441E-2</v>
      </c>
      <c r="AF445" s="71">
        <f t="shared" si="241"/>
        <v>3.5278983114899486E-2</v>
      </c>
      <c r="AG445" s="70">
        <f t="shared" si="242"/>
        <v>-0.10890648574750139</v>
      </c>
      <c r="AH445" s="70">
        <f t="shared" si="243"/>
        <v>-0.13402427066878153</v>
      </c>
      <c r="AI445" s="61" t="str">
        <f t="shared" si="231"/>
        <v>Safety</v>
      </c>
      <c r="AJ445" s="68" t="str">
        <f t="shared" si="232"/>
        <v>Short VOL</v>
      </c>
      <c r="AK445" s="72" t="str">
        <f t="shared" si="233"/>
        <v>00631L</v>
      </c>
      <c r="AL445" s="73">
        <f t="shared" si="161"/>
        <v>1</v>
      </c>
      <c r="AM445" s="72" t="str">
        <f t="shared" si="236"/>
        <v>00631L</v>
      </c>
      <c r="AN445" s="73">
        <f t="shared" si="162"/>
        <v>1</v>
      </c>
      <c r="AO445" s="74" t="str">
        <f t="shared" si="230"/>
        <v>00631L</v>
      </c>
      <c r="AP445" s="20">
        <f t="shared" si="164"/>
        <v>1</v>
      </c>
      <c r="AQ445" s="74" t="str">
        <f t="shared" si="240"/>
        <v>00631L</v>
      </c>
      <c r="AR445" s="20">
        <f t="shared" si="165"/>
        <v>1</v>
      </c>
      <c r="AS445" s="74" t="str">
        <f t="shared" si="234"/>
        <v>00631L</v>
      </c>
      <c r="AT445" s="20">
        <f t="shared" si="166"/>
        <v>1</v>
      </c>
      <c r="AU445" s="74" t="str">
        <f t="shared" si="254"/>
        <v>00631L</v>
      </c>
      <c r="AV445" s="20">
        <f t="shared" si="167"/>
        <v>1</v>
      </c>
      <c r="AW445" s="74" t="str">
        <f t="shared" si="255"/>
        <v>00631L</v>
      </c>
      <c r="AX445" s="20">
        <f t="shared" si="256"/>
        <v>1</v>
      </c>
      <c r="AY445" s="20">
        <f t="shared" si="228"/>
        <v>0</v>
      </c>
      <c r="AZ445" s="57">
        <v>45663</v>
      </c>
      <c r="BA445" s="75">
        <v>48.67</v>
      </c>
      <c r="BB445" s="90">
        <v>48.15</v>
      </c>
      <c r="BC445" s="76">
        <f t="shared" si="237"/>
        <v>48.148541666666652</v>
      </c>
      <c r="BD445" s="76">
        <f t="shared" si="238"/>
        <v>48.188874999999982</v>
      </c>
      <c r="BE445" s="77">
        <f t="shared" si="244"/>
        <v>3.0288213990826339E-5</v>
      </c>
      <c r="BF445" s="77">
        <f t="shared" si="235"/>
        <v>9.9841509062002422E-3</v>
      </c>
    </row>
    <row r="446" spans="1:58" s="23" customFormat="1" ht="13.15" x14ac:dyDescent="0.4">
      <c r="A446" s="57">
        <v>45659</v>
      </c>
      <c r="B446" s="9">
        <v>17.91</v>
      </c>
      <c r="C446" s="9">
        <v>18.268999999999998</v>
      </c>
      <c r="D446" s="9">
        <v>18.443000000000001</v>
      </c>
      <c r="E446" s="9">
        <v>18.524999999999999</v>
      </c>
      <c r="F446" s="9">
        <v>18.692</v>
      </c>
      <c r="G446" s="9">
        <v>18.8</v>
      </c>
      <c r="H446" s="105">
        <v>19.085000000000001</v>
      </c>
      <c r="I446" s="96">
        <f t="shared" si="257"/>
        <v>18.068382352941175</v>
      </c>
      <c r="J446" s="96">
        <f t="shared" si="258"/>
        <v>18.345764705882353</v>
      </c>
      <c r="K446" s="60">
        <v>19</v>
      </c>
      <c r="L446" s="61">
        <f t="shared" si="229"/>
        <v>2.9411764705882353E-2</v>
      </c>
      <c r="M446" s="11">
        <v>16.260000000000002</v>
      </c>
      <c r="N446" s="88">
        <v>17.93</v>
      </c>
      <c r="O446" s="11">
        <v>19.329999999999998</v>
      </c>
      <c r="P446" s="11">
        <v>20.71</v>
      </c>
      <c r="Q446" s="11">
        <v>21.19</v>
      </c>
      <c r="R446" s="63">
        <f t="shared" si="246"/>
        <v>5.8500000000000014</v>
      </c>
      <c r="S446" s="64">
        <f t="shared" si="245"/>
        <v>3.3429394812680015E-2</v>
      </c>
      <c r="T446" s="65">
        <f t="shared" si="239"/>
        <v>0.90686001115448978</v>
      </c>
      <c r="U446" s="65">
        <f t="shared" si="239"/>
        <v>0.92757371960682888</v>
      </c>
      <c r="V446" s="65">
        <f t="shared" si="247"/>
        <v>0.86576533075808781</v>
      </c>
      <c r="W446" s="65">
        <f t="shared" si="248"/>
        <v>0.84615384615384603</v>
      </c>
      <c r="X446" s="61">
        <f t="shared" si="259"/>
        <v>2.0044667783361149E-2</v>
      </c>
      <c r="Y446" s="66">
        <f t="shared" si="249"/>
        <v>3.0229419703104037E-2</v>
      </c>
      <c r="Z446" s="61">
        <f t="shared" si="250"/>
        <v>1.535180889594278E-2</v>
      </c>
      <c r="AA446" s="67">
        <f t="shared" si="251"/>
        <v>18.068382352941178</v>
      </c>
      <c r="AB446" s="68">
        <f t="shared" si="252"/>
        <v>-1.1154489682096806E-3</v>
      </c>
      <c r="AC446" s="69">
        <f t="shared" si="253"/>
        <v>7.7179226403334359E-3</v>
      </c>
      <c r="AD446" s="70">
        <f>_xlfn.PERCENTILE.EXC(AC446:$AC$5675,0.5)</f>
        <v>8.6031772459543882E-2</v>
      </c>
      <c r="AE446" s="70">
        <f>_xlfn.PERCENTILE.EXC($AC446:AC$5675,0.35)</f>
        <v>5.086778331832649E-2</v>
      </c>
      <c r="AF446" s="71">
        <f t="shared" si="241"/>
        <v>3.5278983114899486E-2</v>
      </c>
      <c r="AG446" s="70">
        <f t="shared" si="242"/>
        <v>-0.10890648574750139</v>
      </c>
      <c r="AH446" s="70">
        <f t="shared" si="243"/>
        <v>-0.13402427066878153</v>
      </c>
      <c r="AI446" s="61" t="str">
        <f t="shared" si="231"/>
        <v>Safety</v>
      </c>
      <c r="AJ446" s="68" t="str">
        <f t="shared" si="232"/>
        <v>Safety</v>
      </c>
      <c r="AK446" s="72" t="str">
        <f t="shared" si="233"/>
        <v>00631L</v>
      </c>
      <c r="AL446" s="73">
        <f t="shared" si="161"/>
        <v>1</v>
      </c>
      <c r="AM446" s="72" t="str">
        <f t="shared" si="236"/>
        <v>00631L</v>
      </c>
      <c r="AN446" s="73">
        <f t="shared" si="162"/>
        <v>1</v>
      </c>
      <c r="AO446" s="74" t="str">
        <f t="shared" si="230"/>
        <v>00635U</v>
      </c>
      <c r="AP446" s="20">
        <f t="shared" si="164"/>
        <v>0</v>
      </c>
      <c r="AQ446" s="74" t="str">
        <f t="shared" si="240"/>
        <v>00631L</v>
      </c>
      <c r="AR446" s="20">
        <f t="shared" si="165"/>
        <v>1</v>
      </c>
      <c r="AS446" s="74" t="str">
        <f t="shared" si="234"/>
        <v>00631L</v>
      </c>
      <c r="AT446" s="20">
        <f t="shared" si="166"/>
        <v>1</v>
      </c>
      <c r="AU446" s="74" t="str">
        <f t="shared" si="254"/>
        <v>00635U</v>
      </c>
      <c r="AV446" s="20">
        <f t="shared" si="167"/>
        <v>0</v>
      </c>
      <c r="AW446" s="74" t="str">
        <f t="shared" si="255"/>
        <v>00635U</v>
      </c>
      <c r="AX446" s="20">
        <f t="shared" si="256"/>
        <v>0</v>
      </c>
      <c r="AY446" s="20">
        <f t="shared" si="228"/>
        <v>1</v>
      </c>
      <c r="AZ446" s="57">
        <v>45660</v>
      </c>
      <c r="BA446" s="75">
        <v>48.44</v>
      </c>
      <c r="BB446" s="90">
        <v>48.6</v>
      </c>
      <c r="BC446" s="76">
        <f t="shared" si="237"/>
        <v>48.109583333333326</v>
      </c>
      <c r="BD446" s="76">
        <f t="shared" si="238"/>
        <v>48.153374999999983</v>
      </c>
      <c r="BE446" s="77">
        <f t="shared" si="244"/>
        <v>1.0193741718126335E-2</v>
      </c>
      <c r="BF446" s="77">
        <f t="shared" si="235"/>
        <v>5.952334597523333E-3</v>
      </c>
    </row>
    <row r="447" spans="1:58" s="23" customFormat="1" ht="13.15" x14ac:dyDescent="0.4">
      <c r="A447" s="93">
        <v>45658</v>
      </c>
      <c r="B447" s="9">
        <v>17.518000000000001</v>
      </c>
      <c r="C447" s="9">
        <v>17.870999999999999</v>
      </c>
      <c r="D447" s="9">
        <v>18.158999999999999</v>
      </c>
      <c r="E447" s="9">
        <v>18.3</v>
      </c>
      <c r="F447" s="9">
        <v>18.507999999999999</v>
      </c>
      <c r="G447" s="9">
        <v>18.625</v>
      </c>
      <c r="H447" s="105">
        <v>18.922000000000001</v>
      </c>
      <c r="I447" s="96">
        <f t="shared" si="257"/>
        <v>17.66335294117647</v>
      </c>
      <c r="J447" s="96">
        <f t="shared" si="258"/>
        <v>17.989588235294118</v>
      </c>
      <c r="K447" s="60">
        <v>20</v>
      </c>
      <c r="L447" s="61">
        <f t="shared" si="229"/>
        <v>2.9411764705882353E-2</v>
      </c>
      <c r="M447" s="110">
        <v>15.15</v>
      </c>
      <c r="N447" s="88">
        <v>17.350000000000001</v>
      </c>
      <c r="O447" s="111">
        <v>18.98</v>
      </c>
      <c r="P447" s="110">
        <v>20.55</v>
      </c>
      <c r="Q447" s="110">
        <v>20.92</v>
      </c>
      <c r="R447" s="63">
        <f t="shared" si="246"/>
        <v>7.0300000000000011</v>
      </c>
      <c r="S447" s="64">
        <f t="shared" si="245"/>
        <v>0</v>
      </c>
      <c r="T447" s="65">
        <f t="shared" si="239"/>
        <v>0.87319884726224783</v>
      </c>
      <c r="U447" s="65">
        <f t="shared" si="239"/>
        <v>0.91412012644889362</v>
      </c>
      <c r="V447" s="65">
        <f t="shared" si="247"/>
        <v>0.84428223844282246</v>
      </c>
      <c r="W447" s="65">
        <f t="shared" si="248"/>
        <v>0.82934990439770551</v>
      </c>
      <c r="X447" s="61">
        <f t="shared" si="259"/>
        <v>2.0150702134946796E-2</v>
      </c>
      <c r="Y447" s="66">
        <f t="shared" si="249"/>
        <v>3.3989071038251356E-2</v>
      </c>
      <c r="Z447" s="61">
        <f t="shared" si="250"/>
        <v>1.8469613057277172E-2</v>
      </c>
      <c r="AA447" s="67">
        <f t="shared" si="251"/>
        <v>17.66335294117647</v>
      </c>
      <c r="AB447" s="68">
        <f t="shared" si="252"/>
        <v>9.6829971181555761E-3</v>
      </c>
      <c r="AC447" s="69">
        <f t="shared" si="253"/>
        <v>1.8060688252246014E-2</v>
      </c>
      <c r="AD447" s="70">
        <f>_xlfn.PERCENTILE.EXC(AC447:$AC$5675,0.5)</f>
        <v>8.6058519793459562E-2</v>
      </c>
      <c r="AE447" s="70">
        <f>_xlfn.PERCENTILE.EXC($AC447:AC$5675,0.35)</f>
        <v>5.0944087094247983E-2</v>
      </c>
      <c r="AF447" s="71">
        <f t="shared" si="241"/>
        <v>3.5460866534660483E-2</v>
      </c>
      <c r="AG447" s="70">
        <f t="shared" si="242"/>
        <v>-0.10890648574750139</v>
      </c>
      <c r="AH447" s="70">
        <f t="shared" si="243"/>
        <v>-0.13402427066878153</v>
      </c>
      <c r="AI447" s="61" t="str">
        <f t="shared" si="231"/>
        <v>Safety</v>
      </c>
      <c r="AJ447" s="68" t="str">
        <f t="shared" si="232"/>
        <v>Safety</v>
      </c>
      <c r="AK447" s="72" t="str">
        <f t="shared" si="233"/>
        <v>00631L</v>
      </c>
      <c r="AL447" s="73">
        <f t="shared" si="161"/>
        <v>1</v>
      </c>
      <c r="AM447" s="72" t="str">
        <f t="shared" si="236"/>
        <v>00631L</v>
      </c>
      <c r="AN447" s="73">
        <f t="shared" si="162"/>
        <v>1</v>
      </c>
      <c r="AO447" s="74" t="str">
        <f t="shared" si="230"/>
        <v>00635U</v>
      </c>
      <c r="AP447" s="20">
        <f t="shared" si="164"/>
        <v>0</v>
      </c>
      <c r="AQ447" s="74" t="str">
        <f t="shared" si="240"/>
        <v>00631L</v>
      </c>
      <c r="AR447" s="20">
        <f t="shared" si="165"/>
        <v>1</v>
      </c>
      <c r="AS447" s="74" t="str">
        <f t="shared" si="234"/>
        <v>00631L</v>
      </c>
      <c r="AT447" s="20">
        <f t="shared" si="166"/>
        <v>1</v>
      </c>
      <c r="AU447" s="74" t="str">
        <f t="shared" si="254"/>
        <v>00635U</v>
      </c>
      <c r="AV447" s="20">
        <f t="shared" si="167"/>
        <v>0</v>
      </c>
      <c r="AW447" s="74" t="str">
        <f t="shared" si="255"/>
        <v>00635U</v>
      </c>
      <c r="AX447" s="20">
        <f t="shared" si="256"/>
        <v>0</v>
      </c>
      <c r="AY447" s="20">
        <f t="shared" si="228"/>
        <v>1</v>
      </c>
      <c r="AZ447" s="57">
        <v>45659</v>
      </c>
      <c r="BA447" s="75">
        <v>48.59</v>
      </c>
      <c r="BB447" s="90">
        <v>49.274999999999999</v>
      </c>
      <c r="BC447" s="76">
        <f t="shared" si="237"/>
        <v>48.059791666666662</v>
      </c>
      <c r="BD447" s="76">
        <f t="shared" si="238"/>
        <v>48.109416666666661</v>
      </c>
      <c r="BE447" s="77">
        <f t="shared" si="244"/>
        <v>2.5285343344011651E-2</v>
      </c>
      <c r="BF447" s="77">
        <f t="shared" si="235"/>
        <v>9.9893818431251516E-3</v>
      </c>
    </row>
    <row r="448" spans="1:58" s="23" customFormat="1" ht="13.15" x14ac:dyDescent="0.4">
      <c r="A448" s="57">
        <v>45657</v>
      </c>
      <c r="B448" s="9">
        <v>17.518000000000001</v>
      </c>
      <c r="C448" s="9">
        <v>17.870999999999999</v>
      </c>
      <c r="D448" s="9">
        <v>18.158999999999999</v>
      </c>
      <c r="E448" s="9">
        <v>18.3</v>
      </c>
      <c r="F448" s="9">
        <v>18.507999999999999</v>
      </c>
      <c r="G448" s="9">
        <v>18.625</v>
      </c>
      <c r="H448" s="105">
        <v>18.922000000000001</v>
      </c>
      <c r="I448" s="96">
        <f t="shared" si="257"/>
        <v>17.652970588235295</v>
      </c>
      <c r="J448" s="96">
        <f t="shared" si="258"/>
        <v>17.981117647058824</v>
      </c>
      <c r="K448" s="60">
        <v>21</v>
      </c>
      <c r="L448" s="61">
        <f t="shared" si="229"/>
        <v>2.9411764705882353E-2</v>
      </c>
      <c r="M448" s="11">
        <v>15.15</v>
      </c>
      <c r="N448" s="88">
        <v>17.350000000000001</v>
      </c>
      <c r="O448" s="43">
        <v>18.98</v>
      </c>
      <c r="P448" s="11">
        <v>20.55</v>
      </c>
      <c r="Q448" s="11">
        <v>20.92</v>
      </c>
      <c r="R448" s="63">
        <f t="shared" si="246"/>
        <v>7.0300000000000011</v>
      </c>
      <c r="S448" s="64">
        <f t="shared" si="245"/>
        <v>-2.8735632183906415E-3</v>
      </c>
      <c r="T448" s="65">
        <f t="shared" si="239"/>
        <v>0.87319884726224783</v>
      </c>
      <c r="U448" s="65">
        <f t="shared" si="239"/>
        <v>0.91412012644889362</v>
      </c>
      <c r="V448" s="65">
        <f t="shared" si="247"/>
        <v>0.84428223844282246</v>
      </c>
      <c r="W448" s="65">
        <f t="shared" si="248"/>
        <v>0.82934990439770551</v>
      </c>
      <c r="X448" s="61">
        <f t="shared" si="259"/>
        <v>2.0150702134946796E-2</v>
      </c>
      <c r="Y448" s="66">
        <f t="shared" si="249"/>
        <v>3.3989071038251356E-2</v>
      </c>
      <c r="Z448" s="61">
        <f t="shared" si="250"/>
        <v>1.8588772761124982E-2</v>
      </c>
      <c r="AA448" s="67">
        <f t="shared" si="251"/>
        <v>17.652970588235295</v>
      </c>
      <c r="AB448" s="68">
        <f t="shared" si="252"/>
        <v>9.6829971181555761E-3</v>
      </c>
      <c r="AC448" s="69">
        <f t="shared" si="253"/>
        <v>1.7462281742668215E-2</v>
      </c>
      <c r="AD448" s="70">
        <f>_xlfn.PERCENTILE.EXC(AC448:$AC$5675,0.5)</f>
        <v>8.6075617512623756E-2</v>
      </c>
      <c r="AE448" s="70">
        <f>_xlfn.PERCENTILE.EXC($AC448:AC$5675,0.35)</f>
        <v>5.1019980459120005E-2</v>
      </c>
      <c r="AF448" s="71">
        <f t="shared" si="241"/>
        <v>3.5857927610787432E-2</v>
      </c>
      <c r="AG448" s="70">
        <f t="shared" si="242"/>
        <v>-0.10890648574750139</v>
      </c>
      <c r="AH448" s="70">
        <f t="shared" si="243"/>
        <v>-0.13402427066878153</v>
      </c>
      <c r="AI448" s="61" t="str">
        <f t="shared" si="231"/>
        <v>Safety</v>
      </c>
      <c r="AJ448" s="68" t="str">
        <f t="shared" si="232"/>
        <v>Safety</v>
      </c>
      <c r="AK448" s="72" t="str">
        <f t="shared" si="233"/>
        <v>00631L</v>
      </c>
      <c r="AL448" s="73">
        <f t="shared" si="161"/>
        <v>1</v>
      </c>
      <c r="AM448" s="72" t="str">
        <f t="shared" si="236"/>
        <v>00631L</v>
      </c>
      <c r="AN448" s="73">
        <f t="shared" si="162"/>
        <v>1</v>
      </c>
      <c r="AO448" s="74" t="str">
        <f t="shared" si="230"/>
        <v>00635U</v>
      </c>
      <c r="AP448" s="20">
        <f t="shared" si="164"/>
        <v>0</v>
      </c>
      <c r="AQ448" s="74" t="str">
        <f t="shared" si="240"/>
        <v>00631L</v>
      </c>
      <c r="AR448" s="20">
        <f t="shared" si="165"/>
        <v>1</v>
      </c>
      <c r="AS448" s="74" t="str">
        <f t="shared" si="234"/>
        <v>00631L</v>
      </c>
      <c r="AT448" s="20">
        <f t="shared" si="166"/>
        <v>1</v>
      </c>
      <c r="AU448" s="74" t="str">
        <f t="shared" si="254"/>
        <v>00635U</v>
      </c>
      <c r="AV448" s="20">
        <f t="shared" si="167"/>
        <v>0</v>
      </c>
      <c r="AW448" s="74" t="str">
        <f t="shared" si="255"/>
        <v>00635U</v>
      </c>
      <c r="AX448" s="20">
        <f t="shared" si="256"/>
        <v>0</v>
      </c>
      <c r="AY448" s="20">
        <f t="shared" si="228"/>
        <v>1</v>
      </c>
      <c r="AZ448" s="93">
        <v>45658</v>
      </c>
      <c r="BA448" s="95">
        <v>49.2</v>
      </c>
      <c r="BB448" s="90">
        <v>49.274999999999999</v>
      </c>
      <c r="BC448" s="76">
        <f t="shared" si="237"/>
        <v>47.989166666666662</v>
      </c>
      <c r="BD448" s="76">
        <f t="shared" si="238"/>
        <v>48.058541666666656</v>
      </c>
      <c r="BE448" s="77">
        <f t="shared" si="244"/>
        <v>2.6794241755951929E-2</v>
      </c>
      <c r="BF448" s="77">
        <f t="shared" si="235"/>
        <v>2.3751414290730775E-2</v>
      </c>
    </row>
    <row r="449" spans="1:58" s="23" customFormat="1" ht="13.15" x14ac:dyDescent="0.4">
      <c r="A449" s="57">
        <v>45656</v>
      </c>
      <c r="B449" s="9">
        <v>17.387</v>
      </c>
      <c r="C449" s="9">
        <v>17.792000000000002</v>
      </c>
      <c r="D449" s="9">
        <v>18.138000000000002</v>
      </c>
      <c r="E449" s="9">
        <v>18.361999999999998</v>
      </c>
      <c r="F449" s="9">
        <v>18.55</v>
      </c>
      <c r="G449" s="9">
        <v>18.672999999999998</v>
      </c>
      <c r="H449" s="105">
        <v>18.951000000000001</v>
      </c>
      <c r="I449" s="96">
        <f t="shared" si="257"/>
        <v>17.52994117647059</v>
      </c>
      <c r="J449" s="96">
        <f t="shared" si="258"/>
        <v>17.914117647058823</v>
      </c>
      <c r="K449" s="60">
        <v>22</v>
      </c>
      <c r="L449" s="61">
        <f t="shared" si="229"/>
        <v>2.9411764705882353E-2</v>
      </c>
      <c r="M449" s="11">
        <v>15.81</v>
      </c>
      <c r="N449" s="88">
        <v>17.399999999999999</v>
      </c>
      <c r="O449" s="43">
        <v>18.940000000000001</v>
      </c>
      <c r="P449" s="11">
        <v>20.5</v>
      </c>
      <c r="Q449" s="11">
        <v>20.96</v>
      </c>
      <c r="R449" s="63">
        <f t="shared" si="246"/>
        <v>6.2299999999999969</v>
      </c>
      <c r="S449" s="64">
        <f t="shared" si="245"/>
        <v>9.090909090909087E-2</v>
      </c>
      <c r="T449" s="65">
        <f t="shared" si="239"/>
        <v>0.90862068965517251</v>
      </c>
      <c r="U449" s="65">
        <f t="shared" si="239"/>
        <v>0.91869060190073903</v>
      </c>
      <c r="V449" s="65">
        <f t="shared" si="247"/>
        <v>0.84878048780487803</v>
      </c>
      <c r="W449" s="65">
        <f t="shared" si="248"/>
        <v>0.83015267175572505</v>
      </c>
      <c r="X449" s="61">
        <f t="shared" si="259"/>
        <v>2.3293265083108135E-2</v>
      </c>
      <c r="Y449" s="66">
        <f t="shared" si="249"/>
        <v>3.207711578259461E-2</v>
      </c>
      <c r="Z449" s="61">
        <f t="shared" si="250"/>
        <v>2.1915445506679215E-2</v>
      </c>
      <c r="AA449" s="67">
        <f t="shared" si="251"/>
        <v>17.529941176470587</v>
      </c>
      <c r="AB449" s="68">
        <f t="shared" si="252"/>
        <v>-7.4712643678150146E-4</v>
      </c>
      <c r="AC449" s="69">
        <f t="shared" si="253"/>
        <v>7.4678837052062075E-3</v>
      </c>
      <c r="AD449" s="70">
        <f>_xlfn.PERCENTILE.EXC(AC449:$AC$5675,0.5)</f>
        <v>8.609271523178795E-2</v>
      </c>
      <c r="AE449" s="70">
        <f>_xlfn.PERCENTILE.EXC($AC449:AC$5675,0.35)</f>
        <v>5.1056311605643029E-2</v>
      </c>
      <c r="AF449" s="71">
        <f t="shared" si="241"/>
        <v>3.6100702662245944E-2</v>
      </c>
      <c r="AG449" s="70">
        <f t="shared" si="242"/>
        <v>-0.10890648574750139</v>
      </c>
      <c r="AH449" s="70">
        <f t="shared" si="243"/>
        <v>-0.13402427066878153</v>
      </c>
      <c r="AI449" s="61" t="str">
        <f t="shared" si="231"/>
        <v>Safety</v>
      </c>
      <c r="AJ449" s="68" t="str">
        <f t="shared" si="232"/>
        <v>Safety</v>
      </c>
      <c r="AK449" s="72" t="str">
        <f t="shared" si="233"/>
        <v>00631L</v>
      </c>
      <c r="AL449" s="73">
        <f t="shared" si="161"/>
        <v>1</v>
      </c>
      <c r="AM449" s="72" t="str">
        <f t="shared" si="236"/>
        <v>00631L</v>
      </c>
      <c r="AN449" s="73">
        <f t="shared" si="162"/>
        <v>1</v>
      </c>
      <c r="AO449" s="74" t="str">
        <f t="shared" si="230"/>
        <v>00635U</v>
      </c>
      <c r="AP449" s="20">
        <f t="shared" si="164"/>
        <v>0</v>
      </c>
      <c r="AQ449" s="74" t="str">
        <f t="shared" si="240"/>
        <v>00631L</v>
      </c>
      <c r="AR449" s="20">
        <f t="shared" si="165"/>
        <v>1</v>
      </c>
      <c r="AS449" s="74" t="str">
        <f t="shared" si="234"/>
        <v>00631L</v>
      </c>
      <c r="AT449" s="20">
        <f t="shared" si="166"/>
        <v>1</v>
      </c>
      <c r="AU449" s="74" t="str">
        <f t="shared" si="254"/>
        <v>00635U</v>
      </c>
      <c r="AV449" s="20">
        <f t="shared" si="167"/>
        <v>0</v>
      </c>
      <c r="AW449" s="74" t="str">
        <f t="shared" si="255"/>
        <v>00635U</v>
      </c>
      <c r="AX449" s="20">
        <f t="shared" si="256"/>
        <v>0</v>
      </c>
      <c r="AY449" s="20">
        <f t="shared" si="228"/>
        <v>1</v>
      </c>
      <c r="AZ449" s="57">
        <v>45657</v>
      </c>
      <c r="BA449" s="75">
        <v>49.28</v>
      </c>
      <c r="BB449" s="90">
        <v>49.024999999999999</v>
      </c>
      <c r="BC449" s="76">
        <f t="shared" si="237"/>
        <v>47.908958333333331</v>
      </c>
      <c r="BD449" s="76">
        <f t="shared" si="238"/>
        <v>47.989249999999991</v>
      </c>
      <c r="BE449" s="77">
        <f t="shared" si="244"/>
        <v>2.3295051812682932E-2</v>
      </c>
      <c r="BF449" s="77">
        <f t="shared" si="235"/>
        <v>2.6896648728621724E-2</v>
      </c>
    </row>
    <row r="450" spans="1:58" s="23" customFormat="1" ht="13.15" x14ac:dyDescent="0.4">
      <c r="A450" s="57">
        <v>45653</v>
      </c>
      <c r="B450" s="9">
        <v>16.942</v>
      </c>
      <c r="C450" s="9">
        <v>17.559000000000001</v>
      </c>
      <c r="D450" s="9">
        <v>17.959</v>
      </c>
      <c r="E450" s="9">
        <v>18.155000000000001</v>
      </c>
      <c r="F450" s="9">
        <v>18.402000000000001</v>
      </c>
      <c r="G450" s="9">
        <v>18.509</v>
      </c>
      <c r="H450" s="105">
        <v>18.759</v>
      </c>
      <c r="I450" s="96">
        <f t="shared" si="257"/>
        <v>17.105323529411766</v>
      </c>
      <c r="J450" s="96">
        <f t="shared" si="258"/>
        <v>17.664882352941177</v>
      </c>
      <c r="K450" s="60">
        <v>25</v>
      </c>
      <c r="L450" s="61">
        <f t="shared" si="229"/>
        <v>2.9411764705882353E-2</v>
      </c>
      <c r="M450" s="11">
        <v>13.31</v>
      </c>
      <c r="N450" s="88">
        <v>15.95</v>
      </c>
      <c r="O450" s="43">
        <v>18.07</v>
      </c>
      <c r="P450" s="11">
        <v>19.88</v>
      </c>
      <c r="Q450" s="11">
        <v>20.85</v>
      </c>
      <c r="R450" s="63">
        <f t="shared" si="246"/>
        <v>8.6900000000000048</v>
      </c>
      <c r="S450" s="64">
        <f t="shared" si="245"/>
        <v>8.2824168363883149E-2</v>
      </c>
      <c r="T450" s="65">
        <f t="shared" si="239"/>
        <v>0.83448275862068977</v>
      </c>
      <c r="U450" s="65">
        <f t="shared" si="239"/>
        <v>0.8826784726065301</v>
      </c>
      <c r="V450" s="65">
        <f t="shared" si="247"/>
        <v>0.8023138832997988</v>
      </c>
      <c r="W450" s="65">
        <f t="shared" si="248"/>
        <v>0.76498800959232605</v>
      </c>
      <c r="X450" s="61">
        <f t="shared" si="259"/>
        <v>3.6418368551528794E-2</v>
      </c>
      <c r="Y450" s="66">
        <f t="shared" si="249"/>
        <v>3.3269071881024466E-2</v>
      </c>
      <c r="Z450" s="61">
        <f t="shared" si="250"/>
        <v>3.2712554227184124E-2</v>
      </c>
      <c r="AA450" s="67">
        <f t="shared" si="251"/>
        <v>17.105323529411766</v>
      </c>
      <c r="AB450" s="68">
        <f t="shared" si="252"/>
        <v>6.2194357366771216E-2</v>
      </c>
      <c r="AC450" s="69">
        <f t="shared" si="253"/>
        <v>7.243407707910765E-2</v>
      </c>
      <c r="AD450" s="70">
        <f>_xlfn.PERCENTILE.EXC(AC450:$AC$5675,0.5)</f>
        <v>8.6099811977971646E-2</v>
      </c>
      <c r="AE450" s="70">
        <f>_xlfn.PERCENTILE.EXC($AC450:AC$5675,0.35)</f>
        <v>5.1069818692914444E-2</v>
      </c>
      <c r="AF450" s="71">
        <f t="shared" si="241"/>
        <v>3.6292745347919882E-2</v>
      </c>
      <c r="AG450" s="70">
        <f t="shared" si="242"/>
        <v>-0.10890648574750139</v>
      </c>
      <c r="AH450" s="70">
        <f t="shared" si="243"/>
        <v>-0.13402427066878153</v>
      </c>
      <c r="AI450" s="61" t="str">
        <f t="shared" si="231"/>
        <v>Safety</v>
      </c>
      <c r="AJ450" s="68" t="str">
        <f t="shared" si="232"/>
        <v>Short VOL</v>
      </c>
      <c r="AK450" s="72" t="str">
        <f t="shared" si="233"/>
        <v>00631L</v>
      </c>
      <c r="AL450" s="73">
        <f t="shared" si="161"/>
        <v>1</v>
      </c>
      <c r="AM450" s="72" t="str">
        <f t="shared" si="236"/>
        <v>00631L</v>
      </c>
      <c r="AN450" s="73">
        <f t="shared" si="162"/>
        <v>1</v>
      </c>
      <c r="AO450" s="74" t="str">
        <f t="shared" si="230"/>
        <v>00631L</v>
      </c>
      <c r="AP450" s="20">
        <f t="shared" si="164"/>
        <v>1</v>
      </c>
      <c r="AQ450" s="74" t="str">
        <f t="shared" si="240"/>
        <v>00631L</v>
      </c>
      <c r="AR450" s="20">
        <f t="shared" si="165"/>
        <v>1</v>
      </c>
      <c r="AS450" s="74" t="str">
        <f t="shared" si="234"/>
        <v>00631L</v>
      </c>
      <c r="AT450" s="20">
        <f t="shared" si="166"/>
        <v>1</v>
      </c>
      <c r="AU450" s="74" t="str">
        <f t="shared" si="254"/>
        <v>00631L</v>
      </c>
      <c r="AV450" s="20">
        <f t="shared" si="167"/>
        <v>1</v>
      </c>
      <c r="AW450" s="74" t="str">
        <f t="shared" si="255"/>
        <v>00631L</v>
      </c>
      <c r="AX450" s="20">
        <f t="shared" si="256"/>
        <v>1</v>
      </c>
      <c r="AY450" s="20">
        <f t="shared" si="228"/>
        <v>0</v>
      </c>
      <c r="AZ450" s="57">
        <v>45656</v>
      </c>
      <c r="BA450" s="75">
        <v>49.25</v>
      </c>
      <c r="BB450" s="90">
        <v>48.825000000000003</v>
      </c>
      <c r="BC450" s="76">
        <f t="shared" si="237"/>
        <v>47.836666666666673</v>
      </c>
      <c r="BD450" s="76">
        <f t="shared" si="238"/>
        <v>47.912708333333327</v>
      </c>
      <c r="BE450" s="77">
        <f t="shared" si="244"/>
        <v>2.0660581144171061E-2</v>
      </c>
      <c r="BF450" s="77">
        <f t="shared" si="235"/>
        <v>2.791100134358938E-2</v>
      </c>
    </row>
    <row r="451" spans="1:58" s="23" customFormat="1" ht="13.15" x14ac:dyDescent="0.4">
      <c r="A451" s="57">
        <v>45652</v>
      </c>
      <c r="B451" s="9">
        <v>16.033000000000001</v>
      </c>
      <c r="C451" s="9">
        <v>16.978000000000002</v>
      </c>
      <c r="D451" s="9">
        <v>17.417999999999999</v>
      </c>
      <c r="E451" s="9">
        <v>17.681000000000001</v>
      </c>
      <c r="F451" s="9">
        <v>17.992999999999999</v>
      </c>
      <c r="G451" s="9">
        <v>18.071999999999999</v>
      </c>
      <c r="H451" s="105">
        <v>18.363</v>
      </c>
      <c r="I451" s="96">
        <f t="shared" si="257"/>
        <v>16.255352941176472</v>
      </c>
      <c r="J451" s="96">
        <f t="shared" si="258"/>
        <v>17.081529411764706</v>
      </c>
      <c r="K451" s="60">
        <v>26</v>
      </c>
      <c r="L451" s="61">
        <f t="shared" si="229"/>
        <v>2.9411764705882353E-2</v>
      </c>
      <c r="M451" s="11">
        <v>11.63</v>
      </c>
      <c r="N451" s="88">
        <v>14.73</v>
      </c>
      <c r="O451" s="43">
        <v>17.36</v>
      </c>
      <c r="P451" s="11">
        <v>19.38</v>
      </c>
      <c r="Q451" s="11">
        <v>20.5</v>
      </c>
      <c r="R451" s="63">
        <f t="shared" si="246"/>
        <v>10.379999999999995</v>
      </c>
      <c r="S451" s="64">
        <f t="shared" si="245"/>
        <v>3.2235459004905459E-2</v>
      </c>
      <c r="T451" s="65">
        <f t="shared" si="239"/>
        <v>0.78954514596062464</v>
      </c>
      <c r="U451" s="65">
        <f t="shared" si="239"/>
        <v>0.84850230414746552</v>
      </c>
      <c r="V451" s="65">
        <f t="shared" si="247"/>
        <v>0.76006191950464408</v>
      </c>
      <c r="W451" s="65">
        <f t="shared" si="248"/>
        <v>0.71853658536585363</v>
      </c>
      <c r="X451" s="61">
        <f t="shared" si="259"/>
        <v>5.894093432295891E-2</v>
      </c>
      <c r="Y451" s="66">
        <f t="shared" si="249"/>
        <v>3.8572478932187015E-2</v>
      </c>
      <c r="Z451" s="61">
        <f t="shared" si="250"/>
        <v>5.0824886643675633E-2</v>
      </c>
      <c r="AA451" s="67">
        <f t="shared" si="251"/>
        <v>16.255352941176472</v>
      </c>
      <c r="AB451" s="68">
        <f t="shared" si="252"/>
        <v>8.8458927359131079E-2</v>
      </c>
      <c r="AC451" s="69">
        <f t="shared" si="253"/>
        <v>0.10355417115929882</v>
      </c>
      <c r="AD451" s="70">
        <f>_xlfn.PERCENTILE.EXC(AC451:$AC$5675,0.5)</f>
        <v>8.6106908724155343E-2</v>
      </c>
      <c r="AE451" s="70">
        <f>_xlfn.PERCENTILE.EXC($AC451:AC$5675,0.35)</f>
        <v>5.1068007813948171E-2</v>
      </c>
      <c r="AF451" s="71">
        <f t="shared" si="241"/>
        <v>3.6100702662245944E-2</v>
      </c>
      <c r="AG451" s="70">
        <f t="shared" si="242"/>
        <v>-0.10890648574750139</v>
      </c>
      <c r="AH451" s="70">
        <f t="shared" si="243"/>
        <v>-0.13402427066878153</v>
      </c>
      <c r="AI451" s="61" t="str">
        <f t="shared" si="231"/>
        <v>Short VOL</v>
      </c>
      <c r="AJ451" s="68" t="str">
        <f t="shared" si="232"/>
        <v>Short VOL</v>
      </c>
      <c r="AK451" s="72" t="str">
        <f t="shared" si="233"/>
        <v>00631L</v>
      </c>
      <c r="AL451" s="73">
        <f t="shared" si="161"/>
        <v>1</v>
      </c>
      <c r="AM451" s="72" t="str">
        <f t="shared" si="236"/>
        <v>00631L</v>
      </c>
      <c r="AN451" s="73">
        <f t="shared" si="162"/>
        <v>1</v>
      </c>
      <c r="AO451" s="74" t="str">
        <f t="shared" si="230"/>
        <v>00631L</v>
      </c>
      <c r="AP451" s="20">
        <f t="shared" si="164"/>
        <v>1</v>
      </c>
      <c r="AQ451" s="74" t="str">
        <f t="shared" si="240"/>
        <v>00631L</v>
      </c>
      <c r="AR451" s="20">
        <f t="shared" si="165"/>
        <v>1</v>
      </c>
      <c r="AS451" s="74" t="str">
        <f t="shared" si="234"/>
        <v>00631L</v>
      </c>
      <c r="AT451" s="20">
        <f t="shared" si="166"/>
        <v>1</v>
      </c>
      <c r="AU451" s="74" t="str">
        <f t="shared" si="254"/>
        <v>00631L</v>
      </c>
      <c r="AV451" s="20">
        <f t="shared" si="167"/>
        <v>1</v>
      </c>
      <c r="AW451" s="74" t="str">
        <f t="shared" si="255"/>
        <v>00631L</v>
      </c>
      <c r="AX451" s="20">
        <f t="shared" si="256"/>
        <v>1</v>
      </c>
      <c r="AY451" s="20">
        <f t="shared" ref="AY451:AY514" si="260">IF(AP451=1,0,1)</f>
        <v>0</v>
      </c>
      <c r="AZ451" s="57">
        <v>45653</v>
      </c>
      <c r="BA451" s="75">
        <v>48.66</v>
      </c>
      <c r="BB451" s="90">
        <v>48.787500000000001</v>
      </c>
      <c r="BC451" s="76">
        <f t="shared" si="237"/>
        <v>47.766249999999999</v>
      </c>
      <c r="BD451" s="76">
        <f t="shared" si="238"/>
        <v>47.833916666666667</v>
      </c>
      <c r="BE451" s="77">
        <f t="shared" si="244"/>
        <v>2.1380158584774857E-2</v>
      </c>
      <c r="BF451" s="77">
        <f t="shared" si="235"/>
        <v>1.7269824235592864E-2</v>
      </c>
    </row>
    <row r="452" spans="1:58" s="23" customFormat="1" ht="13.15" x14ac:dyDescent="0.4">
      <c r="A452" s="93">
        <v>45651</v>
      </c>
      <c r="B452" s="9">
        <v>15.988</v>
      </c>
      <c r="C452" s="9">
        <v>16.850000000000001</v>
      </c>
      <c r="D452" s="9">
        <v>17.25</v>
      </c>
      <c r="E452" s="9">
        <v>17.498000000000001</v>
      </c>
      <c r="F452" s="9">
        <v>17.771999999999998</v>
      </c>
      <c r="G452" s="9">
        <v>17.901</v>
      </c>
      <c r="H452" s="105">
        <v>18.225000000000001</v>
      </c>
      <c r="I452" s="96">
        <f t="shared" si="257"/>
        <v>16.165470588235294</v>
      </c>
      <c r="J452" s="96">
        <f t="shared" si="258"/>
        <v>16.932352941176472</v>
      </c>
      <c r="K452" s="60">
        <v>27</v>
      </c>
      <c r="L452" s="61">
        <f t="shared" ref="L452:L515" si="261">IF(K453&lt;&gt;0,L453,1/K452)</f>
        <v>2.9411764705882353E-2</v>
      </c>
      <c r="M452" s="110">
        <v>10.89</v>
      </c>
      <c r="N452" s="88">
        <v>14.27</v>
      </c>
      <c r="O452" s="111">
        <v>17.2</v>
      </c>
      <c r="P452" s="110">
        <v>19.28</v>
      </c>
      <c r="Q452" s="110">
        <v>20.57</v>
      </c>
      <c r="R452" s="63">
        <f t="shared" si="246"/>
        <v>11.320000000000004</v>
      </c>
      <c r="S452" s="64">
        <f t="shared" si="245"/>
        <v>0</v>
      </c>
      <c r="T452" s="65">
        <f t="shared" si="239"/>
        <v>0.76313945339873868</v>
      </c>
      <c r="U452" s="65">
        <f t="shared" si="239"/>
        <v>0.82965116279069773</v>
      </c>
      <c r="V452" s="65">
        <f t="shared" si="247"/>
        <v>0.74014522821576756</v>
      </c>
      <c r="W452" s="65">
        <f t="shared" si="248"/>
        <v>0.69372873116188616</v>
      </c>
      <c r="X452" s="61">
        <f t="shared" si="259"/>
        <v>5.3915436577433196E-2</v>
      </c>
      <c r="Y452" s="66">
        <f t="shared" si="249"/>
        <v>4.1547605440621797E-2</v>
      </c>
      <c r="Z452" s="61">
        <f t="shared" si="250"/>
        <v>4.7439531608766752E-2</v>
      </c>
      <c r="AA452" s="67">
        <f t="shared" si="251"/>
        <v>16.165470588235294</v>
      </c>
      <c r="AB452" s="68">
        <f t="shared" si="252"/>
        <v>0.12039243167484233</v>
      </c>
      <c r="AC452" s="69">
        <f t="shared" si="253"/>
        <v>0.13282905313491905</v>
      </c>
      <c r="AD452" s="70">
        <f>_xlfn.PERCENTILE.EXC(AC452:$AC$5675,0.5)</f>
        <v>8.6099811977971646E-2</v>
      </c>
      <c r="AE452" s="70">
        <f>_xlfn.PERCENTILE.EXC($AC452:AC$5675,0.35)</f>
        <v>5.1053516902064326E-2</v>
      </c>
      <c r="AF452" s="71">
        <f t="shared" si="241"/>
        <v>3.5857927610787432E-2</v>
      </c>
      <c r="AG452" s="70">
        <f t="shared" si="242"/>
        <v>-0.10890648574750139</v>
      </c>
      <c r="AH452" s="70">
        <f t="shared" si="243"/>
        <v>-0.13402427066878153</v>
      </c>
      <c r="AI452" s="61" t="str">
        <f t="shared" si="231"/>
        <v>Short VOL</v>
      </c>
      <c r="AJ452" s="68" t="str">
        <f t="shared" si="232"/>
        <v>Short VOL</v>
      </c>
      <c r="AK452" s="72" t="str">
        <f t="shared" si="233"/>
        <v>00631L</v>
      </c>
      <c r="AL452" s="73">
        <f t="shared" si="161"/>
        <v>1</v>
      </c>
      <c r="AM452" s="72" t="str">
        <f t="shared" si="236"/>
        <v>00631L</v>
      </c>
      <c r="AN452" s="73">
        <f t="shared" si="162"/>
        <v>1</v>
      </c>
      <c r="AO452" s="74" t="str">
        <f t="shared" ref="AO452:AO515" si="262">IF(AC452&gt;AF452,"00631L",IF(AC452&lt;AH452,"00631L",IF(AC452&lt;AG452,AO453,"00635U")))</f>
        <v>00631L</v>
      </c>
      <c r="AP452" s="20">
        <f t="shared" si="164"/>
        <v>1</v>
      </c>
      <c r="AQ452" s="74" t="str">
        <f t="shared" si="240"/>
        <v>00631L</v>
      </c>
      <c r="AR452" s="20">
        <f t="shared" si="165"/>
        <v>1</v>
      </c>
      <c r="AS452" s="74" t="str">
        <f t="shared" si="234"/>
        <v>00631L</v>
      </c>
      <c r="AT452" s="20">
        <f t="shared" si="166"/>
        <v>1</v>
      </c>
      <c r="AU452" s="74" t="str">
        <f t="shared" si="254"/>
        <v>00631L</v>
      </c>
      <c r="AV452" s="20">
        <f t="shared" si="167"/>
        <v>1</v>
      </c>
      <c r="AW452" s="74" t="str">
        <f t="shared" si="255"/>
        <v>00631L</v>
      </c>
      <c r="AX452" s="20">
        <f t="shared" si="256"/>
        <v>1</v>
      </c>
      <c r="AY452" s="20">
        <f t="shared" si="260"/>
        <v>0</v>
      </c>
      <c r="AZ452" s="57">
        <v>45652</v>
      </c>
      <c r="BA452" s="75">
        <v>48.72</v>
      </c>
      <c r="BB452" s="90">
        <v>48.225000000000001</v>
      </c>
      <c r="BC452" s="76">
        <f t="shared" si="237"/>
        <v>47.696041666666666</v>
      </c>
      <c r="BD452" s="76">
        <f t="shared" si="238"/>
        <v>47.765124999999998</v>
      </c>
      <c r="BE452" s="77">
        <f t="shared" si="244"/>
        <v>1.1090193543314697E-2</v>
      </c>
      <c r="BF452" s="77">
        <f t="shared" si="235"/>
        <v>1.9991049955380653E-2</v>
      </c>
    </row>
    <row r="453" spans="1:58" s="23" customFormat="1" ht="13.15" x14ac:dyDescent="0.4">
      <c r="A453" s="57">
        <v>45650</v>
      </c>
      <c r="B453" s="9">
        <v>15.988</v>
      </c>
      <c r="C453" s="9">
        <v>16.850000000000001</v>
      </c>
      <c r="D453" s="9">
        <v>17.25</v>
      </c>
      <c r="E453" s="9">
        <v>17.498000000000001</v>
      </c>
      <c r="F453" s="9">
        <v>17.771999999999998</v>
      </c>
      <c r="G453" s="9">
        <v>17.901</v>
      </c>
      <c r="H453" s="105">
        <v>18.225000000000001</v>
      </c>
      <c r="I453" s="96">
        <f t="shared" si="257"/>
        <v>16.140117647058823</v>
      </c>
      <c r="J453" s="96">
        <f t="shared" si="258"/>
        <v>16.920588235294119</v>
      </c>
      <c r="K453" s="60">
        <v>28</v>
      </c>
      <c r="L453" s="61">
        <f t="shared" si="261"/>
        <v>2.9411764705882353E-2</v>
      </c>
      <c r="M453" s="11">
        <v>10.89</v>
      </c>
      <c r="N453" s="88">
        <v>14.27</v>
      </c>
      <c r="O453" s="43">
        <v>17.2</v>
      </c>
      <c r="P453" s="11">
        <v>19.28</v>
      </c>
      <c r="Q453" s="11">
        <v>20.57</v>
      </c>
      <c r="R453" s="63">
        <f t="shared" si="246"/>
        <v>11.320000000000004</v>
      </c>
      <c r="S453" s="64">
        <f t="shared" si="245"/>
        <v>-0.14958283671036957</v>
      </c>
      <c r="T453" s="65">
        <f t="shared" si="239"/>
        <v>0.76313945339873868</v>
      </c>
      <c r="U453" s="65">
        <f t="shared" si="239"/>
        <v>0.82965116279069773</v>
      </c>
      <c r="V453" s="65">
        <f t="shared" si="247"/>
        <v>0.74014522821576756</v>
      </c>
      <c r="W453" s="65">
        <f t="shared" si="248"/>
        <v>0.69372873116188616</v>
      </c>
      <c r="X453" s="61">
        <f t="shared" si="259"/>
        <v>5.3915436577433196E-2</v>
      </c>
      <c r="Y453" s="66">
        <f t="shared" si="249"/>
        <v>4.1547605440621797E-2</v>
      </c>
      <c r="Z453" s="61">
        <f t="shared" si="250"/>
        <v>4.8355941716293475E-2</v>
      </c>
      <c r="AA453" s="67">
        <f t="shared" si="251"/>
        <v>16.140117647058823</v>
      </c>
      <c r="AB453" s="68">
        <f t="shared" si="252"/>
        <v>0.12039243167484233</v>
      </c>
      <c r="AC453" s="69">
        <f t="shared" si="253"/>
        <v>0.13105239292633658</v>
      </c>
      <c r="AD453" s="70">
        <f>_xlfn.PERCENTILE.EXC(AC453:$AC$5675,0.5)</f>
        <v>8.609271523178795E-2</v>
      </c>
      <c r="AE453" s="70">
        <f>_xlfn.PERCENTILE.EXC($AC453:AC$5675,0.35)</f>
        <v>5.1033953977013477E-2</v>
      </c>
      <c r="AF453" s="71">
        <f t="shared" si="241"/>
        <v>3.5460866534660483E-2</v>
      </c>
      <c r="AG453" s="70">
        <f t="shared" si="242"/>
        <v>-0.10890648574750139</v>
      </c>
      <c r="AH453" s="70">
        <f t="shared" si="243"/>
        <v>-0.13402427066878153</v>
      </c>
      <c r="AI453" s="61" t="str">
        <f t="shared" ref="AI453:AI516" si="263">IF(AC453&gt;AD453,"Short VOL","Safety")</f>
        <v>Short VOL</v>
      </c>
      <c r="AJ453" s="68" t="str">
        <f t="shared" ref="AJ453:AJ516" si="264">IF(AC453&gt;AF453,"Short VOL","Safety")</f>
        <v>Short VOL</v>
      </c>
      <c r="AK453" s="72" t="str">
        <f t="shared" ref="AK453:AK516" si="265">IF(AO453 = "00631L","00631L",IF(AS453 = "00631L","00631L","00635U"))</f>
        <v>00631L</v>
      </c>
      <c r="AL453" s="73">
        <f t="shared" si="161"/>
        <v>1</v>
      </c>
      <c r="AM453" s="72" t="str">
        <f t="shared" si="236"/>
        <v>00631L</v>
      </c>
      <c r="AN453" s="73">
        <f t="shared" si="162"/>
        <v>1</v>
      </c>
      <c r="AO453" s="74" t="str">
        <f t="shared" si="262"/>
        <v>00631L</v>
      </c>
      <c r="AP453" s="20">
        <f t="shared" si="164"/>
        <v>1</v>
      </c>
      <c r="AQ453" s="74" t="str">
        <f t="shared" si="240"/>
        <v>00631L</v>
      </c>
      <c r="AR453" s="20">
        <f t="shared" si="165"/>
        <v>1</v>
      </c>
      <c r="AS453" s="74" t="str">
        <f t="shared" ref="AS453:AS516" si="266">IF(BA453&gt;BD453,IF(BF453&lt;0.2,"00631L","00635U"),"00635U")</f>
        <v>00631L</v>
      </c>
      <c r="AT453" s="20">
        <f t="shared" si="166"/>
        <v>1</v>
      </c>
      <c r="AU453" s="74" t="str">
        <f t="shared" si="254"/>
        <v>00631L</v>
      </c>
      <c r="AV453" s="20">
        <f t="shared" si="167"/>
        <v>1</v>
      </c>
      <c r="AW453" s="74" t="str">
        <f t="shared" si="255"/>
        <v>00631L</v>
      </c>
      <c r="AX453" s="20">
        <f t="shared" si="256"/>
        <v>1</v>
      </c>
      <c r="AY453" s="20">
        <f t="shared" si="260"/>
        <v>0</v>
      </c>
      <c r="AZ453" s="93">
        <v>45651</v>
      </c>
      <c r="BA453" s="95">
        <v>48.25</v>
      </c>
      <c r="BB453" s="90">
        <v>48.65</v>
      </c>
      <c r="BC453" s="76">
        <f t="shared" si="237"/>
        <v>47.608333333333334</v>
      </c>
      <c r="BD453" s="76">
        <f t="shared" si="238"/>
        <v>47.696458333333332</v>
      </c>
      <c r="BE453" s="77">
        <f t="shared" si="244"/>
        <v>2.1879922982671052E-2</v>
      </c>
      <c r="BF453" s="77">
        <f t="shared" ref="BF453:BF516" si="267">(BA453-BD453)/BD453</f>
        <v>1.1605508794765532E-2</v>
      </c>
    </row>
    <row r="454" spans="1:58" s="23" customFormat="1" ht="13.15" x14ac:dyDescent="0.4">
      <c r="A454" s="57">
        <v>45649</v>
      </c>
      <c r="B454" s="9">
        <v>17.026</v>
      </c>
      <c r="C454" s="9">
        <v>17.559999999999999</v>
      </c>
      <c r="D454" s="9">
        <v>17.824000000000002</v>
      </c>
      <c r="E454" s="9">
        <v>18.033999999999999</v>
      </c>
      <c r="F454" s="9">
        <v>18.228999999999999</v>
      </c>
      <c r="G454" s="9">
        <v>18.300999999999998</v>
      </c>
      <c r="H454" s="105">
        <v>18.605</v>
      </c>
      <c r="I454" s="96">
        <f t="shared" si="257"/>
        <v>17.104529411764705</v>
      </c>
      <c r="J454" s="96">
        <f t="shared" si="258"/>
        <v>17.598823529411764</v>
      </c>
      <c r="K454" s="60">
        <v>29</v>
      </c>
      <c r="L454" s="61">
        <f t="shared" si="261"/>
        <v>2.9411764705882353E-2</v>
      </c>
      <c r="M454" s="11">
        <v>14.76</v>
      </c>
      <c r="N454" s="88">
        <v>16.78</v>
      </c>
      <c r="O454" s="43">
        <v>18.649999999999999</v>
      </c>
      <c r="P454" s="11">
        <v>20.32</v>
      </c>
      <c r="Q454" s="11">
        <v>21.24</v>
      </c>
      <c r="R454" s="63">
        <f t="shared" si="246"/>
        <v>7.43</v>
      </c>
      <c r="S454" s="64">
        <f t="shared" si="245"/>
        <v>-8.6056644880174199E-2</v>
      </c>
      <c r="T454" s="65">
        <f t="shared" si="239"/>
        <v>0.87961859356376637</v>
      </c>
      <c r="U454" s="65">
        <f t="shared" si="239"/>
        <v>0.89973190348525478</v>
      </c>
      <c r="V454" s="65">
        <f t="shared" si="247"/>
        <v>0.82578740157480324</v>
      </c>
      <c r="W454" s="65">
        <f t="shared" si="248"/>
        <v>0.79001883239171389</v>
      </c>
      <c r="X454" s="61">
        <f t="shared" si="259"/>
        <v>3.1363796546458295E-2</v>
      </c>
      <c r="Y454" s="66">
        <f t="shared" si="249"/>
        <v>3.1662415437507016E-2</v>
      </c>
      <c r="Z454" s="61">
        <f t="shared" si="250"/>
        <v>2.8898434195276764E-2</v>
      </c>
      <c r="AA454" s="67">
        <f t="shared" si="251"/>
        <v>17.104529411764705</v>
      </c>
      <c r="AB454" s="68">
        <f t="shared" si="252"/>
        <v>1.4660309892729359E-2</v>
      </c>
      <c r="AC454" s="69">
        <f t="shared" si="253"/>
        <v>1.9340250999088447E-2</v>
      </c>
      <c r="AD454" s="70">
        <f>_xlfn.PERCENTILE.EXC(AC454:$AC$5675,0.5)</f>
        <v>8.6075617512623756E-2</v>
      </c>
      <c r="AE454" s="70">
        <f>_xlfn.PERCENTILE.EXC($AC454:AC$5675,0.35)</f>
        <v>5.1014391051962621E-2</v>
      </c>
      <c r="AF454" s="71">
        <f t="shared" si="241"/>
        <v>3.5460866534660483E-2</v>
      </c>
      <c r="AG454" s="70">
        <f t="shared" si="242"/>
        <v>-0.10890648574750139</v>
      </c>
      <c r="AH454" s="70">
        <f t="shared" si="243"/>
        <v>-0.13402427066878153</v>
      </c>
      <c r="AI454" s="61" t="str">
        <f t="shared" si="263"/>
        <v>Safety</v>
      </c>
      <c r="AJ454" s="68" t="str">
        <f t="shared" si="264"/>
        <v>Safety</v>
      </c>
      <c r="AK454" s="72" t="str">
        <f t="shared" si="265"/>
        <v>00631L</v>
      </c>
      <c r="AL454" s="73">
        <f t="shared" si="161"/>
        <v>1</v>
      </c>
      <c r="AM454" s="72" t="str">
        <f t="shared" ref="AM454:AM517" si="268">IF(AO454&lt;&gt;AQ454,AM455,AO454)</f>
        <v>00631L</v>
      </c>
      <c r="AN454" s="73">
        <f t="shared" si="162"/>
        <v>1</v>
      </c>
      <c r="AO454" s="74" t="str">
        <f t="shared" si="262"/>
        <v>00635U</v>
      </c>
      <c r="AP454" s="20">
        <f t="shared" si="164"/>
        <v>0</v>
      </c>
      <c r="AQ454" s="74" t="str">
        <f t="shared" si="240"/>
        <v>00631L</v>
      </c>
      <c r="AR454" s="20">
        <f t="shared" si="165"/>
        <v>1</v>
      </c>
      <c r="AS454" s="74" t="str">
        <f t="shared" si="266"/>
        <v>00631L</v>
      </c>
      <c r="AT454" s="20">
        <f t="shared" si="166"/>
        <v>1</v>
      </c>
      <c r="AU454" s="74" t="str">
        <f t="shared" si="254"/>
        <v>00635U</v>
      </c>
      <c r="AV454" s="20">
        <f t="shared" si="167"/>
        <v>0</v>
      </c>
      <c r="AW454" s="74" t="str">
        <f t="shared" si="255"/>
        <v>00635U</v>
      </c>
      <c r="AX454" s="20">
        <f t="shared" si="256"/>
        <v>0</v>
      </c>
      <c r="AY454" s="20">
        <f t="shared" si="260"/>
        <v>1</v>
      </c>
      <c r="AZ454" s="57">
        <v>45650</v>
      </c>
      <c r="BA454" s="75">
        <v>48.94</v>
      </c>
      <c r="BB454" s="90">
        <v>49</v>
      </c>
      <c r="BC454" s="76">
        <f t="shared" ref="BC454:BC517" si="269">AVERAGE(BB454:BB513)</f>
        <v>47.515625</v>
      </c>
      <c r="BD454" s="76">
        <f t="shared" ref="BD454:BD517" si="270">AVERAGE(BA454,BB454:BB512)</f>
        <v>47.613166666666665</v>
      </c>
      <c r="BE454" s="77">
        <f t="shared" si="244"/>
        <v>3.1239723775073988E-2</v>
      </c>
      <c r="BF454" s="77">
        <f t="shared" si="267"/>
        <v>2.7866941567283556E-2</v>
      </c>
    </row>
    <row r="455" spans="1:58" s="23" customFormat="1" ht="13.15" x14ac:dyDescent="0.4">
      <c r="A455" s="57">
        <v>45646</v>
      </c>
      <c r="B455" s="9">
        <v>18.260999999999999</v>
      </c>
      <c r="C455" s="9">
        <v>18.585999999999999</v>
      </c>
      <c r="D455" s="9">
        <v>18.753</v>
      </c>
      <c r="E455" s="9">
        <v>18.815000000000001</v>
      </c>
      <c r="F455" s="9">
        <v>18.95</v>
      </c>
      <c r="G455" s="9">
        <v>19.05</v>
      </c>
      <c r="H455" s="105">
        <v>19.376000000000001</v>
      </c>
      <c r="I455" s="96">
        <f t="shared" si="257"/>
        <v>18.280117647058823</v>
      </c>
      <c r="J455" s="96">
        <f t="shared" si="258"/>
        <v>18.595823529411764</v>
      </c>
      <c r="K455" s="60">
        <v>32</v>
      </c>
      <c r="L455" s="61">
        <f t="shared" si="261"/>
        <v>2.9411764705882353E-2</v>
      </c>
      <c r="M455" s="11">
        <v>15.95</v>
      </c>
      <c r="N455" s="88">
        <v>18.36</v>
      </c>
      <c r="O455" s="43">
        <v>20.100000000000001</v>
      </c>
      <c r="P455" s="11">
        <v>21.5</v>
      </c>
      <c r="Q455" s="11">
        <v>21.67</v>
      </c>
      <c r="R455" s="63">
        <f t="shared" si="246"/>
        <v>7.2899999999999991</v>
      </c>
      <c r="S455" s="64">
        <f t="shared" si="245"/>
        <v>-0.23785803237858033</v>
      </c>
      <c r="T455" s="65">
        <f t="shared" si="239"/>
        <v>0.86873638344226578</v>
      </c>
      <c r="U455" s="65">
        <f t="shared" si="239"/>
        <v>0.91343283582089541</v>
      </c>
      <c r="V455" s="65">
        <f t="shared" si="247"/>
        <v>0.85395348837209295</v>
      </c>
      <c r="W455" s="65">
        <f t="shared" si="248"/>
        <v>0.84725426857406538</v>
      </c>
      <c r="X455" s="61">
        <f t="shared" si="259"/>
        <v>1.7797491922676704E-2</v>
      </c>
      <c r="Y455" s="66">
        <f t="shared" si="249"/>
        <v>2.9816635663034809E-2</v>
      </c>
      <c r="Z455" s="61">
        <f t="shared" si="250"/>
        <v>1.7270451342184651E-2</v>
      </c>
      <c r="AA455" s="67">
        <f t="shared" si="251"/>
        <v>18.280117647058823</v>
      </c>
      <c r="AB455" s="68">
        <f t="shared" si="252"/>
        <v>-5.3921568627451092E-3</v>
      </c>
      <c r="AC455" s="69">
        <f t="shared" si="253"/>
        <v>-4.350890683070604E-3</v>
      </c>
      <c r="AD455" s="70">
        <f>_xlfn.PERCENTILE.EXC(AC455:$AC$5675,0.5)</f>
        <v>8.609271523178795E-2</v>
      </c>
      <c r="AE455" s="70">
        <f>_xlfn.PERCENTILE.EXC($AC455:AC$5675,0.35)</f>
        <v>5.105072219848563E-2</v>
      </c>
      <c r="AF455" s="71">
        <f t="shared" si="241"/>
        <v>3.5857927610787432E-2</v>
      </c>
      <c r="AG455" s="70">
        <f t="shared" si="242"/>
        <v>-0.10890648574750139</v>
      </c>
      <c r="AH455" s="70">
        <f t="shared" si="243"/>
        <v>-0.13402427066878153</v>
      </c>
      <c r="AI455" s="61" t="str">
        <f t="shared" si="263"/>
        <v>Safety</v>
      </c>
      <c r="AJ455" s="68" t="str">
        <f t="shared" si="264"/>
        <v>Safety</v>
      </c>
      <c r="AK455" s="72" t="str">
        <f t="shared" si="265"/>
        <v>00631L</v>
      </c>
      <c r="AL455" s="73">
        <f t="shared" si="161"/>
        <v>1</v>
      </c>
      <c r="AM455" s="72" t="str">
        <f t="shared" si="268"/>
        <v>00631L</v>
      </c>
      <c r="AN455" s="73">
        <f t="shared" si="162"/>
        <v>1</v>
      </c>
      <c r="AO455" s="74" t="str">
        <f t="shared" si="262"/>
        <v>00635U</v>
      </c>
      <c r="AP455" s="20">
        <f t="shared" si="164"/>
        <v>0</v>
      </c>
      <c r="AQ455" s="74" t="str">
        <f t="shared" si="240"/>
        <v>00631L</v>
      </c>
      <c r="AR455" s="20">
        <f t="shared" si="165"/>
        <v>1</v>
      </c>
      <c r="AS455" s="74" t="str">
        <f t="shared" si="266"/>
        <v>00631L</v>
      </c>
      <c r="AT455" s="20">
        <f t="shared" si="166"/>
        <v>1</v>
      </c>
      <c r="AU455" s="74" t="str">
        <f t="shared" si="254"/>
        <v>00635U</v>
      </c>
      <c r="AV455" s="20">
        <f t="shared" si="167"/>
        <v>0</v>
      </c>
      <c r="AW455" s="74" t="str">
        <f t="shared" si="255"/>
        <v>00635U</v>
      </c>
      <c r="AX455" s="20">
        <f t="shared" si="256"/>
        <v>0</v>
      </c>
      <c r="AY455" s="20">
        <f t="shared" si="260"/>
        <v>1</v>
      </c>
      <c r="AZ455" s="57">
        <v>45649</v>
      </c>
      <c r="BA455" s="75">
        <v>49.04</v>
      </c>
      <c r="BB455" s="90">
        <v>48.9375</v>
      </c>
      <c r="BC455" s="76">
        <f t="shared" si="269"/>
        <v>47.415833333333332</v>
      </c>
      <c r="BD455" s="76">
        <f t="shared" si="270"/>
        <v>47.516291666666667</v>
      </c>
      <c r="BE455" s="77">
        <f t="shared" si="244"/>
        <v>3.2091952406896468E-2</v>
      </c>
      <c r="BF455" s="77">
        <f t="shared" si="267"/>
        <v>3.2067071732414548E-2</v>
      </c>
    </row>
    <row r="456" spans="1:58" s="23" customFormat="1" ht="13.15" x14ac:dyDescent="0.4">
      <c r="A456" s="57">
        <v>45645</v>
      </c>
      <c r="B456" s="9">
        <v>21.710999999999999</v>
      </c>
      <c r="C456" s="9">
        <v>21.018000000000001</v>
      </c>
      <c r="D456" s="9">
        <v>20.571999999999999</v>
      </c>
      <c r="E456" s="9">
        <v>20.501999999999999</v>
      </c>
      <c r="F456" s="9">
        <v>20.359000000000002</v>
      </c>
      <c r="G456" s="9">
        <v>20.350999999999999</v>
      </c>
      <c r="H456" s="105">
        <v>20.518999999999998</v>
      </c>
      <c r="I456" s="96">
        <f t="shared" si="257"/>
        <v>21.690617647058822</v>
      </c>
      <c r="J456" s="96">
        <f t="shared" si="258"/>
        <v>21.004882352941177</v>
      </c>
      <c r="K456" s="60">
        <v>33</v>
      </c>
      <c r="L456" s="61">
        <f t="shared" si="261"/>
        <v>2.9411764705882353E-2</v>
      </c>
      <c r="M456" s="11">
        <v>23.72</v>
      </c>
      <c r="N456" s="88">
        <v>24.09</v>
      </c>
      <c r="O456" s="43">
        <v>24.14</v>
      </c>
      <c r="P456" s="11">
        <v>23.91</v>
      </c>
      <c r="Q456" s="11">
        <v>21.91</v>
      </c>
      <c r="R456" s="63">
        <f t="shared" si="246"/>
        <v>0.23999999999999488</v>
      </c>
      <c r="S456" s="64">
        <f t="shared" si="245"/>
        <v>-0.12780593772628535</v>
      </c>
      <c r="T456" s="65">
        <f t="shared" si="239"/>
        <v>0.98464092984640927</v>
      </c>
      <c r="U456" s="65">
        <f t="shared" si="239"/>
        <v>0.99792874896437445</v>
      </c>
      <c r="V456" s="65">
        <f t="shared" si="247"/>
        <v>1.0075282308657465</v>
      </c>
      <c r="W456" s="65">
        <f t="shared" si="248"/>
        <v>1.0994979461433136</v>
      </c>
      <c r="X456" s="61">
        <f t="shared" si="259"/>
        <v>-3.191930357883091E-2</v>
      </c>
      <c r="Y456" s="66">
        <f t="shared" si="249"/>
        <v>8.2918739635154913E-4</v>
      </c>
      <c r="Z456" s="61">
        <f t="shared" si="250"/>
        <v>-3.1614373794036643E-2</v>
      </c>
      <c r="AA456" s="67">
        <f t="shared" si="251"/>
        <v>21.690617647058822</v>
      </c>
      <c r="AB456" s="68">
        <f t="shared" si="252"/>
        <v>-9.8754669987546756E-2</v>
      </c>
      <c r="AC456" s="69">
        <f t="shared" si="253"/>
        <v>-9.9600761848948852E-2</v>
      </c>
      <c r="AD456" s="70">
        <f>_xlfn.PERCENTILE.EXC(AC456:$AC$5675,0.5)</f>
        <v>8.6099811977971646E-2</v>
      </c>
      <c r="AE456" s="70">
        <f>_xlfn.PERCENTILE.EXC($AC456:AC$5675,0.35)</f>
        <v>5.1069301298924084E-2</v>
      </c>
      <c r="AF456" s="71">
        <f t="shared" si="241"/>
        <v>3.6100702662245944E-2</v>
      </c>
      <c r="AG456" s="70">
        <f t="shared" si="242"/>
        <v>-0.10890648574750139</v>
      </c>
      <c r="AH456" s="70">
        <f t="shared" si="243"/>
        <v>-0.13402427066878153</v>
      </c>
      <c r="AI456" s="61" t="str">
        <f t="shared" si="263"/>
        <v>Safety</v>
      </c>
      <c r="AJ456" s="68" t="str">
        <f t="shared" si="264"/>
        <v>Safety</v>
      </c>
      <c r="AK456" s="72" t="str">
        <f t="shared" si="265"/>
        <v>00631L</v>
      </c>
      <c r="AL456" s="73">
        <f t="shared" si="161"/>
        <v>1</v>
      </c>
      <c r="AM456" s="72" t="str">
        <f t="shared" si="268"/>
        <v>00631L</v>
      </c>
      <c r="AN456" s="73">
        <f t="shared" si="162"/>
        <v>1</v>
      </c>
      <c r="AO456" s="74" t="str">
        <f t="shared" si="262"/>
        <v>00635U</v>
      </c>
      <c r="AP456" s="20">
        <f t="shared" si="164"/>
        <v>0</v>
      </c>
      <c r="AQ456" s="74" t="str">
        <f t="shared" si="240"/>
        <v>00631L</v>
      </c>
      <c r="AR456" s="20">
        <f t="shared" si="165"/>
        <v>1</v>
      </c>
      <c r="AS456" s="74" t="str">
        <f t="shared" si="266"/>
        <v>00631L</v>
      </c>
      <c r="AT456" s="20">
        <f t="shared" si="166"/>
        <v>1</v>
      </c>
      <c r="AU456" s="74" t="str">
        <f t="shared" si="254"/>
        <v>00635U</v>
      </c>
      <c r="AV456" s="20">
        <f t="shared" si="167"/>
        <v>0</v>
      </c>
      <c r="AW456" s="74" t="str">
        <f t="shared" si="255"/>
        <v>00635U</v>
      </c>
      <c r="AX456" s="20">
        <f t="shared" si="256"/>
        <v>0</v>
      </c>
      <c r="AY456" s="20">
        <f t="shared" si="260"/>
        <v>1</v>
      </c>
      <c r="AZ456" s="57">
        <v>45646</v>
      </c>
      <c r="BA456" s="75">
        <v>49.13</v>
      </c>
      <c r="BB456" s="90">
        <v>49.125</v>
      </c>
      <c r="BC456" s="76">
        <f t="shared" si="269"/>
        <v>47.328333333333333</v>
      </c>
      <c r="BD456" s="76">
        <f t="shared" si="270"/>
        <v>47.419041666666665</v>
      </c>
      <c r="BE456" s="77">
        <f t="shared" si="244"/>
        <v>3.7961756523576438E-2</v>
      </c>
      <c r="BF456" s="77">
        <f t="shared" si="267"/>
        <v>3.6081672534855551E-2</v>
      </c>
    </row>
    <row r="457" spans="1:58" s="23" customFormat="1" ht="13.15" x14ac:dyDescent="0.4">
      <c r="A457" s="78">
        <v>45644</v>
      </c>
      <c r="B457" s="106">
        <v>19.762</v>
      </c>
      <c r="C457" s="106">
        <v>19.675000000000001</v>
      </c>
      <c r="D457" s="106">
        <v>19.591000000000001</v>
      </c>
      <c r="E457" s="106">
        <v>19.547999999999998</v>
      </c>
      <c r="F457" s="106">
        <v>19.574999999999999</v>
      </c>
      <c r="G457" s="106">
        <v>19.678000000000001</v>
      </c>
      <c r="H457" s="107">
        <v>19.896000000000001</v>
      </c>
      <c r="I457" s="108">
        <f t="shared" si="257"/>
        <v>19.762</v>
      </c>
      <c r="J457" s="108">
        <f t="shared" si="258"/>
        <v>19.675000000000001</v>
      </c>
      <c r="K457" s="109">
        <v>34</v>
      </c>
      <c r="L457" s="83">
        <f t="shared" si="261"/>
        <v>2.9411764705882353E-2</v>
      </c>
      <c r="M457" s="11">
        <v>35.42</v>
      </c>
      <c r="N457" s="88">
        <v>27.62</v>
      </c>
      <c r="O457" s="43">
        <v>24.24</v>
      </c>
      <c r="P457" s="11">
        <v>23.62</v>
      </c>
      <c r="Q457" s="11">
        <v>20.88</v>
      </c>
      <c r="R457" s="63">
        <f t="shared" si="246"/>
        <v>-15.180000000000007</v>
      </c>
      <c r="S457" s="64">
        <f t="shared" si="245"/>
        <v>0.74039067422810345</v>
      </c>
      <c r="T457" s="65">
        <f t="shared" ref="T457:U520" si="271">M457/N457</f>
        <v>1.282404055032585</v>
      </c>
      <c r="U457" s="65">
        <f t="shared" si="271"/>
        <v>1.1394389438943895</v>
      </c>
      <c r="V457" s="65">
        <f t="shared" si="247"/>
        <v>1.1693480101608806</v>
      </c>
      <c r="W457" s="65">
        <f t="shared" si="248"/>
        <v>1.3227969348659006</v>
      </c>
      <c r="X457" s="61">
        <f t="shared" si="259"/>
        <v>-4.4023884222244578E-3</v>
      </c>
      <c r="Y457" s="66">
        <f t="shared" si="249"/>
        <v>1.7802332719459923E-2</v>
      </c>
      <c r="Z457" s="61">
        <f t="shared" si="250"/>
        <v>-4.4023884222244578E-3</v>
      </c>
      <c r="AA457" s="67">
        <f t="shared" si="251"/>
        <v>19.762</v>
      </c>
      <c r="AB457" s="68">
        <f t="shared" si="252"/>
        <v>-0.28450398262128895</v>
      </c>
      <c r="AC457" s="69">
        <f t="shared" si="253"/>
        <v>-0.28450398262128895</v>
      </c>
      <c r="AD457" s="70">
        <f>_xlfn.PERCENTILE.EXC(AC457:$AC$5675,0.5)</f>
        <v>8.6106908724155343E-2</v>
      </c>
      <c r="AE457" s="70">
        <f>_xlfn.PERCENTILE.EXC($AC457:AC$5675,0.35)</f>
        <v>5.1072664359861457E-2</v>
      </c>
      <c r="AF457" s="71">
        <f t="shared" si="241"/>
        <v>3.6292745347919882E-2</v>
      </c>
      <c r="AG457" s="70">
        <f t="shared" si="242"/>
        <v>-0.10890648574750139</v>
      </c>
      <c r="AH457" s="70">
        <f t="shared" si="243"/>
        <v>-0.13402427066878153</v>
      </c>
      <c r="AI457" s="61" t="str">
        <f t="shared" si="263"/>
        <v>Safety</v>
      </c>
      <c r="AJ457" s="68" t="str">
        <f t="shared" si="264"/>
        <v>Safety</v>
      </c>
      <c r="AK457" s="72" t="str">
        <f t="shared" si="265"/>
        <v>00631L</v>
      </c>
      <c r="AL457" s="73">
        <f t="shared" si="161"/>
        <v>1</v>
      </c>
      <c r="AM457" s="72" t="str">
        <f t="shared" si="268"/>
        <v>00631L</v>
      </c>
      <c r="AN457" s="73">
        <f t="shared" si="162"/>
        <v>1</v>
      </c>
      <c r="AO457" s="74" t="str">
        <f t="shared" si="262"/>
        <v>00631L</v>
      </c>
      <c r="AP457" s="20">
        <f t="shared" si="164"/>
        <v>1</v>
      </c>
      <c r="AQ457" s="74" t="str">
        <f t="shared" si="240"/>
        <v>00631L</v>
      </c>
      <c r="AR457" s="20">
        <f t="shared" si="165"/>
        <v>1</v>
      </c>
      <c r="AS457" s="74" t="str">
        <f t="shared" si="266"/>
        <v>00631L</v>
      </c>
      <c r="AT457" s="20">
        <f t="shared" si="166"/>
        <v>1</v>
      </c>
      <c r="AU457" s="74" t="str">
        <f t="shared" si="254"/>
        <v>Cash</v>
      </c>
      <c r="AV457" s="20">
        <f t="shared" si="167"/>
        <v>0</v>
      </c>
      <c r="AW457" s="74" t="str">
        <f t="shared" si="255"/>
        <v>00631L</v>
      </c>
      <c r="AX457" s="20">
        <f t="shared" si="256"/>
        <v>1</v>
      </c>
      <c r="AY457" s="20">
        <f t="shared" si="260"/>
        <v>0</v>
      </c>
      <c r="AZ457" s="57">
        <v>45645</v>
      </c>
      <c r="BA457" s="75">
        <v>48.94</v>
      </c>
      <c r="BB457" s="90">
        <v>48.862499999999997</v>
      </c>
      <c r="BC457" s="76">
        <f t="shared" si="269"/>
        <v>47.227499999999992</v>
      </c>
      <c r="BD457" s="76">
        <f t="shared" si="270"/>
        <v>47.32524999999999</v>
      </c>
      <c r="BE457" s="77">
        <f t="shared" si="244"/>
        <v>3.4619660155629776E-2</v>
      </c>
      <c r="BF457" s="77">
        <f t="shared" si="267"/>
        <v>3.4120263495702782E-2</v>
      </c>
    </row>
    <row r="458" spans="1:58" s="23" customFormat="1" ht="13.15" x14ac:dyDescent="0.4">
      <c r="A458" s="57">
        <v>45643</v>
      </c>
      <c r="B458" s="112">
        <v>15.747999999999999</v>
      </c>
      <c r="C458" s="112">
        <v>16.952999999999999</v>
      </c>
      <c r="D458" s="112">
        <v>17.667000000000002</v>
      </c>
      <c r="E458" s="112">
        <v>18.004999999999999</v>
      </c>
      <c r="F458" s="112">
        <v>18.3</v>
      </c>
      <c r="G458" s="112">
        <v>18.5</v>
      </c>
      <c r="H458" s="113">
        <v>18.719000000000001</v>
      </c>
      <c r="I458" s="90">
        <f t="shared" si="257"/>
        <v>16.952999999999999</v>
      </c>
      <c r="J458" s="90">
        <f t="shared" si="258"/>
        <v>17.667000000000002</v>
      </c>
      <c r="K458" s="114">
        <v>0</v>
      </c>
      <c r="L458" s="115">
        <v>5.2631578947368418E-2</v>
      </c>
      <c r="M458" s="90">
        <v>13.39</v>
      </c>
      <c r="N458" s="90">
        <v>15.87</v>
      </c>
      <c r="O458" s="90">
        <v>18.13</v>
      </c>
      <c r="P458" s="90">
        <v>19.87</v>
      </c>
      <c r="Q458" s="90">
        <v>21.14</v>
      </c>
      <c r="R458" s="63">
        <f t="shared" si="246"/>
        <v>8.740000000000002</v>
      </c>
      <c r="S458" s="64">
        <f t="shared" si="245"/>
        <v>8.0326752893124562E-2</v>
      </c>
      <c r="T458" s="65">
        <f t="shared" si="271"/>
        <v>0.84373030875866417</v>
      </c>
      <c r="U458" s="65">
        <f t="shared" si="271"/>
        <v>0.87534473248758959</v>
      </c>
      <c r="V458" s="65">
        <f t="shared" si="247"/>
        <v>0.79869149471565171</v>
      </c>
      <c r="W458" s="65">
        <f t="shared" si="248"/>
        <v>0.75070955534531691</v>
      </c>
      <c r="X458" s="61">
        <f t="shared" si="259"/>
        <v>7.6517653035306082E-2</v>
      </c>
      <c r="Y458" s="66">
        <f t="shared" si="249"/>
        <v>3.9655651207997904E-2</v>
      </c>
      <c r="Z458" s="61">
        <f t="shared" si="250"/>
        <v>4.2116439568218145E-2</v>
      </c>
      <c r="AA458" s="67">
        <f t="shared" si="251"/>
        <v>16.952999999999999</v>
      </c>
      <c r="AB458" s="68">
        <f t="shared" si="252"/>
        <v>-7.6874606175173213E-3</v>
      </c>
      <c r="AC458" s="69">
        <f t="shared" si="253"/>
        <v>6.824196597353499E-2</v>
      </c>
      <c r="AD458" s="70">
        <f>_xlfn.PERCENTILE.EXC(AC458:$AC$5675,0.5)</f>
        <v>8.6115317040527661E-2</v>
      </c>
      <c r="AE458" s="70">
        <f>_xlfn.PERCENTILE.EXC($AC458:AC$5675,0.35)</f>
        <v>5.1094105744624696E-2</v>
      </c>
      <c r="AF458" s="71">
        <f t="shared" si="241"/>
        <v>3.6799651294769108E-2</v>
      </c>
      <c r="AG458" s="70">
        <f t="shared" si="242"/>
        <v>-0.10383912770750639</v>
      </c>
      <c r="AH458" s="70">
        <f t="shared" si="243"/>
        <v>-0.13239674287034375</v>
      </c>
      <c r="AI458" s="61" t="str">
        <f t="shared" si="263"/>
        <v>Safety</v>
      </c>
      <c r="AJ458" s="68" t="str">
        <f t="shared" si="264"/>
        <v>Short VOL</v>
      </c>
      <c r="AK458" s="72" t="str">
        <f t="shared" si="265"/>
        <v>00631L</v>
      </c>
      <c r="AL458" s="73">
        <f t="shared" si="161"/>
        <v>1</v>
      </c>
      <c r="AM458" s="72" t="str">
        <f t="shared" si="268"/>
        <v>00631L</v>
      </c>
      <c r="AN458" s="73">
        <f t="shared" si="162"/>
        <v>1</v>
      </c>
      <c r="AO458" s="74" t="str">
        <f t="shared" si="262"/>
        <v>00631L</v>
      </c>
      <c r="AP458" s="20">
        <f t="shared" si="164"/>
        <v>1</v>
      </c>
      <c r="AQ458" s="74" t="str">
        <f t="shared" ref="AQ458:AQ521" si="272">IF(BB458&gt;BC458,IF(BE458&lt;0.2,"00631L","00635U"),"00635U")</f>
        <v>00631L</v>
      </c>
      <c r="AR458" s="20">
        <f t="shared" si="165"/>
        <v>1</v>
      </c>
      <c r="AS458" s="74" t="str">
        <f t="shared" si="266"/>
        <v>00631L</v>
      </c>
      <c r="AT458" s="20">
        <f t="shared" si="166"/>
        <v>1</v>
      </c>
      <c r="AU458" s="74" t="str">
        <f t="shared" si="254"/>
        <v>00631L</v>
      </c>
      <c r="AV458" s="20">
        <f t="shared" si="167"/>
        <v>1</v>
      </c>
      <c r="AW458" s="74" t="str">
        <f t="shared" si="255"/>
        <v>00631L</v>
      </c>
      <c r="AX458" s="20">
        <f t="shared" si="256"/>
        <v>1</v>
      </c>
      <c r="AY458" s="20">
        <f t="shared" si="260"/>
        <v>0</v>
      </c>
      <c r="AZ458" s="78">
        <v>45644</v>
      </c>
      <c r="BA458" s="85">
        <v>48.67</v>
      </c>
      <c r="BB458" s="90">
        <v>48.575000000000003</v>
      </c>
      <c r="BC458" s="76">
        <f t="shared" si="269"/>
        <v>47.126666666666658</v>
      </c>
      <c r="BD458" s="76">
        <f t="shared" si="270"/>
        <v>47.224291666666659</v>
      </c>
      <c r="BE458" s="77">
        <f t="shared" si="244"/>
        <v>3.0732776913283598E-2</v>
      </c>
      <c r="BF458" s="77">
        <f t="shared" si="267"/>
        <v>3.0613658401440851E-2</v>
      </c>
    </row>
    <row r="459" spans="1:58" s="23" customFormat="1" ht="13.15" x14ac:dyDescent="0.4">
      <c r="A459" s="57">
        <v>45642</v>
      </c>
      <c r="B459" s="112">
        <v>14.7</v>
      </c>
      <c r="C459" s="112">
        <v>16.609000000000002</v>
      </c>
      <c r="D459" s="112">
        <v>17.459</v>
      </c>
      <c r="E459" s="112">
        <v>17.853999999999999</v>
      </c>
      <c r="F459" s="112">
        <v>18.196000000000002</v>
      </c>
      <c r="G459" s="112">
        <v>18.478999999999999</v>
      </c>
      <c r="H459" s="113">
        <v>18.741</v>
      </c>
      <c r="I459" s="90">
        <f t="shared" si="257"/>
        <v>16.508526315789474</v>
      </c>
      <c r="J459" s="90">
        <f t="shared" si="258"/>
        <v>17.414263157894737</v>
      </c>
      <c r="K459" s="114">
        <v>1</v>
      </c>
      <c r="L459" s="115">
        <v>5.2631578947368418E-2</v>
      </c>
      <c r="M459" s="90">
        <v>12.06</v>
      </c>
      <c r="N459" s="90">
        <v>14.69</v>
      </c>
      <c r="O459" s="90">
        <v>17.57</v>
      </c>
      <c r="P459" s="90">
        <v>19.5</v>
      </c>
      <c r="Q459" s="90">
        <v>21</v>
      </c>
      <c r="R459" s="63">
        <f t="shared" si="246"/>
        <v>10.32</v>
      </c>
      <c r="S459" s="64">
        <f t="shared" si="245"/>
        <v>6.3721940622737075E-2</v>
      </c>
      <c r="T459" s="65">
        <f t="shared" si="271"/>
        <v>0.82096664397549357</v>
      </c>
      <c r="U459" s="65">
        <f t="shared" si="271"/>
        <v>0.83608423449060898</v>
      </c>
      <c r="V459" s="65">
        <f t="shared" si="247"/>
        <v>0.7533333333333333</v>
      </c>
      <c r="W459" s="65">
        <f t="shared" si="248"/>
        <v>0.69952380952380955</v>
      </c>
      <c r="X459" s="61">
        <f t="shared" si="259"/>
        <v>0.12986394557823147</v>
      </c>
      <c r="Y459" s="66">
        <f t="shared" si="249"/>
        <v>4.9680743810910748E-2</v>
      </c>
      <c r="Z459" s="61">
        <f t="shared" si="250"/>
        <v>5.4864790762030449E-2</v>
      </c>
      <c r="AA459" s="67">
        <f t="shared" si="251"/>
        <v>16.508526315789474</v>
      </c>
      <c r="AB459" s="68">
        <f t="shared" si="252"/>
        <v>6.8073519400951583E-4</v>
      </c>
      <c r="AC459" s="69">
        <f t="shared" si="253"/>
        <v>0.12379348643903845</v>
      </c>
      <c r="AD459" s="70">
        <f>_xlfn.PERCENTILE.EXC(AC459:$AC$5675,0.5)</f>
        <v>8.6123725356899966E-2</v>
      </c>
      <c r="AE459" s="70">
        <f>_xlfn.PERCENTILE.EXC($AC459:AC$5675,0.35)</f>
        <v>5.1082560383598333E-2</v>
      </c>
      <c r="AF459" s="71">
        <f t="shared" si="241"/>
        <v>3.6799651294769108E-2</v>
      </c>
      <c r="AG459" s="70">
        <f t="shared" si="242"/>
        <v>-0.10383912770750639</v>
      </c>
      <c r="AH459" s="70">
        <f t="shared" si="243"/>
        <v>-0.13239674287034375</v>
      </c>
      <c r="AI459" s="61" t="str">
        <f t="shared" si="263"/>
        <v>Short VOL</v>
      </c>
      <c r="AJ459" s="68" t="str">
        <f t="shared" si="264"/>
        <v>Short VOL</v>
      </c>
      <c r="AK459" s="72" t="str">
        <f t="shared" si="265"/>
        <v>00631L</v>
      </c>
      <c r="AL459" s="73">
        <f t="shared" si="161"/>
        <v>1</v>
      </c>
      <c r="AM459" s="72" t="str">
        <f t="shared" si="268"/>
        <v>00631L</v>
      </c>
      <c r="AN459" s="73">
        <f t="shared" si="162"/>
        <v>1</v>
      </c>
      <c r="AO459" s="74" t="str">
        <f t="shared" si="262"/>
        <v>00631L</v>
      </c>
      <c r="AP459" s="20">
        <f t="shared" si="164"/>
        <v>1</v>
      </c>
      <c r="AQ459" s="74" t="str">
        <f t="shared" si="272"/>
        <v>00631L</v>
      </c>
      <c r="AR459" s="20">
        <f t="shared" si="165"/>
        <v>1</v>
      </c>
      <c r="AS459" s="74" t="str">
        <f t="shared" si="266"/>
        <v>00631L</v>
      </c>
      <c r="AT459" s="20">
        <f t="shared" si="166"/>
        <v>1</v>
      </c>
      <c r="AU459" s="74" t="str">
        <f t="shared" si="254"/>
        <v>00631L</v>
      </c>
      <c r="AV459" s="20">
        <f t="shared" si="167"/>
        <v>1</v>
      </c>
      <c r="AW459" s="74" t="str">
        <f t="shared" si="255"/>
        <v>00631L</v>
      </c>
      <c r="AX459" s="20">
        <f t="shared" si="256"/>
        <v>1</v>
      </c>
      <c r="AY459" s="20">
        <f t="shared" si="260"/>
        <v>0</v>
      </c>
      <c r="AZ459" s="57">
        <v>45643</v>
      </c>
      <c r="BA459" s="75">
        <v>48.58</v>
      </c>
      <c r="BB459" s="90">
        <v>47.924999999999997</v>
      </c>
      <c r="BC459" s="76">
        <f t="shared" si="269"/>
        <v>47.067291666666655</v>
      </c>
      <c r="BD459" s="76">
        <f t="shared" si="270"/>
        <v>47.126749999999994</v>
      </c>
      <c r="BE459" s="77">
        <f t="shared" si="244"/>
        <v>1.8223022888329398E-2</v>
      </c>
      <c r="BF459" s="77">
        <f t="shared" si="267"/>
        <v>3.0837051143989439E-2</v>
      </c>
    </row>
    <row r="460" spans="1:58" s="23" customFormat="1" ht="13.15" x14ac:dyDescent="0.4">
      <c r="A460" s="57">
        <v>45639</v>
      </c>
      <c r="B460" s="112">
        <v>14.519</v>
      </c>
      <c r="C460" s="112">
        <v>16.277999999999999</v>
      </c>
      <c r="D460" s="112">
        <v>17.125</v>
      </c>
      <c r="E460" s="112">
        <v>17.553000000000001</v>
      </c>
      <c r="F460" s="112">
        <v>17.946999999999999</v>
      </c>
      <c r="G460" s="112">
        <v>18.298999999999999</v>
      </c>
      <c r="H460" s="113">
        <v>18.574999999999999</v>
      </c>
      <c r="I460" s="90">
        <f t="shared" si="257"/>
        <v>16.092842105263156</v>
      </c>
      <c r="J460" s="90">
        <f t="shared" si="258"/>
        <v>17.035842105263157</v>
      </c>
      <c r="K460" s="114">
        <v>2</v>
      </c>
      <c r="L460" s="115">
        <v>5.2631578947368418E-2</v>
      </c>
      <c r="M460" s="90">
        <v>10.9</v>
      </c>
      <c r="N460" s="90">
        <v>13.81</v>
      </c>
      <c r="O460" s="90">
        <v>17.149999999999999</v>
      </c>
      <c r="P460" s="90">
        <v>19.23</v>
      </c>
      <c r="Q460" s="90">
        <v>20.87</v>
      </c>
      <c r="R460" s="63">
        <f t="shared" si="246"/>
        <v>11.669999999999995</v>
      </c>
      <c r="S460" s="64">
        <f t="shared" si="245"/>
        <v>-7.9022988505746718E-3</v>
      </c>
      <c r="T460" s="65">
        <f t="shared" si="271"/>
        <v>0.78928312816799417</v>
      </c>
      <c r="U460" s="65">
        <f t="shared" si="271"/>
        <v>0.80524781341107876</v>
      </c>
      <c r="V460" s="65">
        <f t="shared" si="247"/>
        <v>0.718148725949038</v>
      </c>
      <c r="W460" s="65">
        <f t="shared" si="248"/>
        <v>0.66171538092956395</v>
      </c>
      <c r="X460" s="61">
        <f t="shared" si="259"/>
        <v>0.12115159446242844</v>
      </c>
      <c r="Y460" s="66">
        <f t="shared" si="249"/>
        <v>5.8223665470289891E-2</v>
      </c>
      <c r="Z460" s="61">
        <f t="shared" si="250"/>
        <v>5.8597480409727856E-2</v>
      </c>
      <c r="AA460" s="67">
        <f t="shared" si="251"/>
        <v>16.092842105263156</v>
      </c>
      <c r="AB460" s="68">
        <f t="shared" si="252"/>
        <v>5.1339608979000695E-2</v>
      </c>
      <c r="AC460" s="69">
        <f t="shared" si="253"/>
        <v>0.16530355577575345</v>
      </c>
      <c r="AD460" s="70">
        <f>_xlfn.PERCENTILE.EXC(AC460:$AC$5675,0.5)</f>
        <v>8.6115317040527661E-2</v>
      </c>
      <c r="AE460" s="70">
        <f>_xlfn.PERCENTILE.EXC($AC460:AC$5675,0.35)</f>
        <v>5.107240566286627E-2</v>
      </c>
      <c r="AF460" s="71">
        <f t="shared" si="241"/>
        <v>3.6799651294769108E-2</v>
      </c>
      <c r="AG460" s="70">
        <f t="shared" si="242"/>
        <v>-0.10383912770750639</v>
      </c>
      <c r="AH460" s="70">
        <f t="shared" si="243"/>
        <v>-0.13239674287034375</v>
      </c>
      <c r="AI460" s="61" t="str">
        <f t="shared" si="263"/>
        <v>Short VOL</v>
      </c>
      <c r="AJ460" s="68" t="str">
        <f t="shared" si="264"/>
        <v>Short VOL</v>
      </c>
      <c r="AK460" s="72" t="str">
        <f t="shared" si="265"/>
        <v>00631L</v>
      </c>
      <c r="AL460" s="73">
        <f t="shared" si="161"/>
        <v>1</v>
      </c>
      <c r="AM460" s="72" t="str">
        <f t="shared" si="268"/>
        <v>00631L</v>
      </c>
      <c r="AN460" s="73">
        <f t="shared" si="162"/>
        <v>1</v>
      </c>
      <c r="AO460" s="74" t="str">
        <f t="shared" si="262"/>
        <v>00631L</v>
      </c>
      <c r="AP460" s="20">
        <f t="shared" si="164"/>
        <v>1</v>
      </c>
      <c r="AQ460" s="74" t="str">
        <f t="shared" si="272"/>
        <v>00635U</v>
      </c>
      <c r="AR460" s="20">
        <f t="shared" si="165"/>
        <v>0</v>
      </c>
      <c r="AS460" s="74" t="str">
        <f t="shared" si="266"/>
        <v>00631L</v>
      </c>
      <c r="AT460" s="20">
        <f t="shared" si="166"/>
        <v>1</v>
      </c>
      <c r="AU460" s="74" t="str">
        <f t="shared" si="254"/>
        <v>00631L</v>
      </c>
      <c r="AV460" s="20">
        <f t="shared" si="167"/>
        <v>1</v>
      </c>
      <c r="AW460" s="74" t="str">
        <f t="shared" si="255"/>
        <v>00631L</v>
      </c>
      <c r="AX460" s="20">
        <f t="shared" si="256"/>
        <v>1</v>
      </c>
      <c r="AY460" s="20">
        <f t="shared" si="260"/>
        <v>0</v>
      </c>
      <c r="AZ460" s="57">
        <v>45642</v>
      </c>
      <c r="BA460" s="75">
        <v>47.13</v>
      </c>
      <c r="BB460" s="90">
        <v>46.8125</v>
      </c>
      <c r="BC460" s="76">
        <f t="shared" si="269"/>
        <v>47.02208333333332</v>
      </c>
      <c r="BD460" s="76">
        <f t="shared" si="270"/>
        <v>47.054041666666656</v>
      </c>
      <c r="BE460" s="77">
        <f t="shared" si="244"/>
        <v>-4.4571256413207354E-3</v>
      </c>
      <c r="BF460" s="77">
        <f t="shared" si="267"/>
        <v>1.6142786175827267E-3</v>
      </c>
    </row>
    <row r="461" spans="1:58" s="23" customFormat="1" ht="13.15" x14ac:dyDescent="0.4">
      <c r="A461" s="57">
        <v>45638</v>
      </c>
      <c r="B461" s="112">
        <v>14.406000000000001</v>
      </c>
      <c r="C461" s="112">
        <v>16.298999999999999</v>
      </c>
      <c r="D461" s="112">
        <v>17.155000000000001</v>
      </c>
      <c r="E461" s="112">
        <v>17.529</v>
      </c>
      <c r="F461" s="112">
        <v>17.901</v>
      </c>
      <c r="G461" s="112">
        <v>18.245999999999999</v>
      </c>
      <c r="H461" s="113">
        <v>18.558</v>
      </c>
      <c r="I461" s="90">
        <f t="shared" si="257"/>
        <v>16.000105263157895</v>
      </c>
      <c r="J461" s="90">
        <f t="shared" si="258"/>
        <v>17.019842105263159</v>
      </c>
      <c r="K461" s="114">
        <v>3</v>
      </c>
      <c r="L461" s="115">
        <v>5.2631578947368418E-2</v>
      </c>
      <c r="M461" s="90">
        <v>11.93</v>
      </c>
      <c r="N461" s="90">
        <v>13.92</v>
      </c>
      <c r="O461" s="90">
        <v>17.350000000000001</v>
      </c>
      <c r="P461" s="90">
        <v>19.309999999999999</v>
      </c>
      <c r="Q461" s="90">
        <v>20.73</v>
      </c>
      <c r="R461" s="63">
        <f t="shared" si="246"/>
        <v>10.809999999999995</v>
      </c>
      <c r="S461" s="64">
        <f t="shared" si="245"/>
        <v>2.5036818851251832E-2</v>
      </c>
      <c r="T461" s="65">
        <f t="shared" si="271"/>
        <v>0.85704022988505746</v>
      </c>
      <c r="U461" s="65">
        <f t="shared" si="271"/>
        <v>0.80230547550432274</v>
      </c>
      <c r="V461" s="65">
        <f t="shared" si="247"/>
        <v>0.72087001553599173</v>
      </c>
      <c r="W461" s="65">
        <f t="shared" si="248"/>
        <v>0.67149059334298122</v>
      </c>
      <c r="X461" s="61">
        <f t="shared" si="259"/>
        <v>0.13140358184089954</v>
      </c>
      <c r="Y461" s="66">
        <f t="shared" si="249"/>
        <v>5.870272120486051E-2</v>
      </c>
      <c r="Z461" s="61">
        <f t="shared" si="250"/>
        <v>6.3733133334649153E-2</v>
      </c>
      <c r="AA461" s="67">
        <f t="shared" si="251"/>
        <v>16.000105263157895</v>
      </c>
      <c r="AB461" s="68">
        <f t="shared" si="252"/>
        <v>3.4913793103448325E-2</v>
      </c>
      <c r="AC461" s="69">
        <f t="shared" si="253"/>
        <v>0.14943284936479131</v>
      </c>
      <c r="AD461" s="70">
        <f>_xlfn.PERCENTILE.EXC(AC461:$AC$5675,0.5)</f>
        <v>8.6106908724155343E-2</v>
      </c>
      <c r="AE461" s="70">
        <f>_xlfn.PERCENTILE.EXC($AC461:AC$5675,0.35)</f>
        <v>5.1070594783899997E-2</v>
      </c>
      <c r="AF461" s="71">
        <f t="shared" si="241"/>
        <v>3.6799651294769108E-2</v>
      </c>
      <c r="AG461" s="70">
        <f t="shared" si="242"/>
        <v>-0.10383912770750639</v>
      </c>
      <c r="AH461" s="70">
        <f t="shared" si="243"/>
        <v>-0.13239674287034375</v>
      </c>
      <c r="AI461" s="61" t="str">
        <f t="shared" si="263"/>
        <v>Short VOL</v>
      </c>
      <c r="AJ461" s="68" t="str">
        <f t="shared" si="264"/>
        <v>Short VOL</v>
      </c>
      <c r="AK461" s="72" t="str">
        <f t="shared" si="265"/>
        <v>00631L</v>
      </c>
      <c r="AL461" s="73">
        <f t="shared" si="161"/>
        <v>1</v>
      </c>
      <c r="AM461" s="72" t="str">
        <f t="shared" si="268"/>
        <v>00631L</v>
      </c>
      <c r="AN461" s="73">
        <f t="shared" si="162"/>
        <v>1</v>
      </c>
      <c r="AO461" s="74" t="str">
        <f t="shared" si="262"/>
        <v>00631L</v>
      </c>
      <c r="AP461" s="20">
        <f t="shared" si="164"/>
        <v>1</v>
      </c>
      <c r="AQ461" s="74" t="str">
        <f t="shared" si="272"/>
        <v>00635U</v>
      </c>
      <c r="AR461" s="20">
        <f t="shared" si="165"/>
        <v>0</v>
      </c>
      <c r="AS461" s="74" t="str">
        <f t="shared" si="266"/>
        <v>00635U</v>
      </c>
      <c r="AT461" s="20">
        <f t="shared" si="166"/>
        <v>0</v>
      </c>
      <c r="AU461" s="74" t="str">
        <f t="shared" si="254"/>
        <v>00631L</v>
      </c>
      <c r="AV461" s="20">
        <f t="shared" si="167"/>
        <v>1</v>
      </c>
      <c r="AW461" s="74" t="str">
        <f t="shared" si="255"/>
        <v>00631L</v>
      </c>
      <c r="AX461" s="20">
        <f t="shared" si="256"/>
        <v>1</v>
      </c>
      <c r="AY461" s="20">
        <f t="shared" si="260"/>
        <v>0</v>
      </c>
      <c r="AZ461" s="57">
        <v>45639</v>
      </c>
      <c r="BA461" s="75">
        <v>46.24</v>
      </c>
      <c r="BB461" s="90">
        <v>46.7</v>
      </c>
      <c r="BC461" s="76">
        <f t="shared" si="269"/>
        <v>46.997499999999995</v>
      </c>
      <c r="BD461" s="76">
        <f t="shared" si="270"/>
        <v>47.012541666666657</v>
      </c>
      <c r="BE461" s="77">
        <f t="shared" si="244"/>
        <v>-6.3301239427627507E-3</v>
      </c>
      <c r="BF461" s="77">
        <f t="shared" si="267"/>
        <v>-1.6432671778186598E-2</v>
      </c>
    </row>
    <row r="462" spans="1:58" s="23" customFormat="1" ht="13.15" x14ac:dyDescent="0.4">
      <c r="A462" s="57">
        <v>45637</v>
      </c>
      <c r="B462" s="112">
        <v>14.284000000000001</v>
      </c>
      <c r="C462" s="112">
        <v>16.184000000000001</v>
      </c>
      <c r="D462" s="112">
        <v>17.035</v>
      </c>
      <c r="E462" s="112">
        <v>17.478999999999999</v>
      </c>
      <c r="F462" s="112">
        <v>17.821999999999999</v>
      </c>
      <c r="G462" s="112">
        <v>18.161000000000001</v>
      </c>
      <c r="H462" s="113">
        <v>18.5</v>
      </c>
      <c r="I462" s="90">
        <f t="shared" si="257"/>
        <v>15.784000000000001</v>
      </c>
      <c r="J462" s="90">
        <f t="shared" si="258"/>
        <v>16.855842105263157</v>
      </c>
      <c r="K462" s="114">
        <v>4</v>
      </c>
      <c r="L462" s="115">
        <v>5.2631578947368418E-2</v>
      </c>
      <c r="M462" s="90">
        <v>12.04</v>
      </c>
      <c r="N462" s="90">
        <v>13.58</v>
      </c>
      <c r="O462" s="90">
        <v>16.88</v>
      </c>
      <c r="P462" s="90">
        <v>18.899999999999999</v>
      </c>
      <c r="Q462" s="90">
        <v>20.59</v>
      </c>
      <c r="R462" s="63">
        <f t="shared" si="246"/>
        <v>10.160000000000004</v>
      </c>
      <c r="S462" s="64">
        <f t="shared" si="245"/>
        <v>-4.2313117066290526E-2</v>
      </c>
      <c r="T462" s="65">
        <f t="shared" si="271"/>
        <v>0.88659793814432986</v>
      </c>
      <c r="U462" s="65">
        <f t="shared" si="271"/>
        <v>0.80450236966824651</v>
      </c>
      <c r="V462" s="65">
        <f t="shared" si="247"/>
        <v>0.71851851851851856</v>
      </c>
      <c r="W462" s="65">
        <f t="shared" si="248"/>
        <v>0.65954346770276839</v>
      </c>
      <c r="X462" s="61">
        <f t="shared" si="259"/>
        <v>0.13301596191542986</v>
      </c>
      <c r="Y462" s="66">
        <f t="shared" si="249"/>
        <v>5.8412952686080488E-2</v>
      </c>
      <c r="Z462" s="61">
        <f t="shared" si="250"/>
        <v>6.7906874383119389E-2</v>
      </c>
      <c r="AA462" s="67">
        <f t="shared" si="251"/>
        <v>15.784000000000001</v>
      </c>
      <c r="AB462" s="68">
        <f t="shared" si="252"/>
        <v>5.1840942562592092E-2</v>
      </c>
      <c r="AC462" s="69">
        <f t="shared" si="253"/>
        <v>0.16229749631811491</v>
      </c>
      <c r="AD462" s="70">
        <f>_xlfn.PERCENTILE.EXC(AC462:$AC$5675,0.5)</f>
        <v>8.6099811977971646E-2</v>
      </c>
      <c r="AE462" s="70">
        <f>_xlfn.PERCENTILE.EXC($AC462:AC$5675,0.35)</f>
        <v>5.1068783904933718E-2</v>
      </c>
      <c r="AF462" s="71">
        <f t="shared" ref="AF462:AF525" si="273">_xlfn.PERCENTILE.EXC($AC462:$AC1462,0.28)</f>
        <v>3.6799651294769108E-2</v>
      </c>
      <c r="AG462" s="70">
        <f t="shared" ref="AG462:AG525" si="274">_xlfn.PERCENTILE.EXC($AC462:$AC1462,0.01)</f>
        <v>-0.10383912770750639</v>
      </c>
      <c r="AH462" s="70">
        <f t="shared" ref="AH462:AH525" si="275">_xlfn.PERCENTILE.EXC($AC462:$AC1462,0.005)</f>
        <v>-0.13239674287034375</v>
      </c>
      <c r="AI462" s="61" t="str">
        <f t="shared" si="263"/>
        <v>Short VOL</v>
      </c>
      <c r="AJ462" s="68" t="str">
        <f t="shared" si="264"/>
        <v>Short VOL</v>
      </c>
      <c r="AK462" s="72" t="str">
        <f t="shared" si="265"/>
        <v>00631L</v>
      </c>
      <c r="AL462" s="73">
        <f t="shared" si="161"/>
        <v>1</v>
      </c>
      <c r="AM462" s="72" t="str">
        <f t="shared" si="268"/>
        <v>00631L</v>
      </c>
      <c r="AN462" s="73">
        <f t="shared" si="162"/>
        <v>1</v>
      </c>
      <c r="AO462" s="74" t="str">
        <f t="shared" si="262"/>
        <v>00631L</v>
      </c>
      <c r="AP462" s="20">
        <f t="shared" si="164"/>
        <v>1</v>
      </c>
      <c r="AQ462" s="74" t="str">
        <f t="shared" si="272"/>
        <v>00635U</v>
      </c>
      <c r="AR462" s="20">
        <f t="shared" si="165"/>
        <v>0</v>
      </c>
      <c r="AS462" s="74" t="str">
        <f t="shared" si="266"/>
        <v>00635U</v>
      </c>
      <c r="AT462" s="20">
        <f t="shared" si="166"/>
        <v>0</v>
      </c>
      <c r="AU462" s="74" t="str">
        <f t="shared" si="254"/>
        <v>00631L</v>
      </c>
      <c r="AV462" s="20">
        <f t="shared" si="167"/>
        <v>1</v>
      </c>
      <c r="AW462" s="74" t="str">
        <f t="shared" si="255"/>
        <v>00631L</v>
      </c>
      <c r="AX462" s="20">
        <f t="shared" si="256"/>
        <v>1</v>
      </c>
      <c r="AY462" s="20">
        <f t="shared" si="260"/>
        <v>0</v>
      </c>
      <c r="AZ462" s="57">
        <v>45638</v>
      </c>
      <c r="BA462" s="75">
        <v>46.75</v>
      </c>
      <c r="BB462" s="90">
        <v>46.774999999999999</v>
      </c>
      <c r="BC462" s="76">
        <f t="shared" si="269"/>
        <v>46.971249999999991</v>
      </c>
      <c r="BD462" s="76">
        <f t="shared" si="270"/>
        <v>46.998333333333328</v>
      </c>
      <c r="BE462" s="77">
        <f t="shared" si="244"/>
        <v>-4.1780876600046217E-3</v>
      </c>
      <c r="BF462" s="77">
        <f t="shared" si="267"/>
        <v>-5.2838753147273539E-3</v>
      </c>
    </row>
    <row r="463" spans="1:58" s="23" customFormat="1" ht="13.15" x14ac:dyDescent="0.4">
      <c r="A463" s="57">
        <v>45636</v>
      </c>
      <c r="B463" s="112">
        <v>14.651999999999999</v>
      </c>
      <c r="C463" s="112">
        <v>16.265999999999998</v>
      </c>
      <c r="D463" s="112">
        <v>17.003</v>
      </c>
      <c r="E463" s="112">
        <v>17.483000000000001</v>
      </c>
      <c r="F463" s="112">
        <v>17.795000000000002</v>
      </c>
      <c r="G463" s="112">
        <v>18.135999999999999</v>
      </c>
      <c r="H463" s="113">
        <v>18.399999999999999</v>
      </c>
      <c r="I463" s="90">
        <f t="shared" si="257"/>
        <v>15.841263157894735</v>
      </c>
      <c r="J463" s="90">
        <f t="shared" si="258"/>
        <v>16.809052631578947</v>
      </c>
      <c r="K463" s="114">
        <v>5</v>
      </c>
      <c r="L463" s="115">
        <v>5.2631578947368418E-2</v>
      </c>
      <c r="M463" s="90">
        <v>13.29</v>
      </c>
      <c r="N463" s="90">
        <v>14.18</v>
      </c>
      <c r="O463" s="90">
        <v>16.98</v>
      </c>
      <c r="P463" s="90">
        <v>18.8</v>
      </c>
      <c r="Q463" s="90">
        <v>20.53</v>
      </c>
      <c r="R463" s="63">
        <f t="shared" si="246"/>
        <v>8.3100000000000023</v>
      </c>
      <c r="S463" s="64">
        <f t="shared" si="245"/>
        <v>-7.0472163495417805E-4</v>
      </c>
      <c r="T463" s="65">
        <f t="shared" si="271"/>
        <v>0.93723554301833567</v>
      </c>
      <c r="U463" s="65">
        <f t="shared" si="271"/>
        <v>0.83510011778563009</v>
      </c>
      <c r="V463" s="65">
        <f t="shared" si="247"/>
        <v>0.75425531914893618</v>
      </c>
      <c r="W463" s="65">
        <f t="shared" si="248"/>
        <v>0.69069654164637106</v>
      </c>
      <c r="X463" s="61">
        <f t="shared" si="259"/>
        <v>0.1101556101556101</v>
      </c>
      <c r="Y463" s="66">
        <f t="shared" si="249"/>
        <v>5.2450952353714921E-2</v>
      </c>
      <c r="Z463" s="61">
        <f t="shared" si="250"/>
        <v>6.1092948462376812E-2</v>
      </c>
      <c r="AA463" s="67">
        <f t="shared" si="251"/>
        <v>15.841263157894735</v>
      </c>
      <c r="AB463" s="68">
        <f t="shared" si="252"/>
        <v>3.32863187588152E-2</v>
      </c>
      <c r="AC463" s="69">
        <f t="shared" si="253"/>
        <v>0.11715537079652577</v>
      </c>
      <c r="AD463" s="70">
        <f>_xlfn.PERCENTILE.EXC(AC463:$AC$5675,0.5)</f>
        <v>8.609271523178795E-2</v>
      </c>
      <c r="AE463" s="70">
        <f>_xlfn.PERCENTILE.EXC($AC463:AC$5675,0.35)</f>
        <v>5.1061901012800413E-2</v>
      </c>
      <c r="AF463" s="71">
        <f t="shared" si="273"/>
        <v>3.6799651294769108E-2</v>
      </c>
      <c r="AG463" s="70">
        <f t="shared" si="274"/>
        <v>-0.10383912770750639</v>
      </c>
      <c r="AH463" s="70">
        <f t="shared" si="275"/>
        <v>-0.13239674287034375</v>
      </c>
      <c r="AI463" s="61" t="str">
        <f t="shared" si="263"/>
        <v>Short VOL</v>
      </c>
      <c r="AJ463" s="68" t="str">
        <f t="shared" si="264"/>
        <v>Short VOL</v>
      </c>
      <c r="AK463" s="72" t="str">
        <f t="shared" si="265"/>
        <v>00631L</v>
      </c>
      <c r="AL463" s="73">
        <f t="shared" si="161"/>
        <v>1</v>
      </c>
      <c r="AM463" s="72" t="str">
        <f t="shared" si="268"/>
        <v>00631L</v>
      </c>
      <c r="AN463" s="73">
        <f t="shared" si="162"/>
        <v>1</v>
      </c>
      <c r="AO463" s="74" t="str">
        <f t="shared" si="262"/>
        <v>00631L</v>
      </c>
      <c r="AP463" s="20">
        <f t="shared" si="164"/>
        <v>1</v>
      </c>
      <c r="AQ463" s="74" t="str">
        <f t="shared" si="272"/>
        <v>00631L</v>
      </c>
      <c r="AR463" s="20">
        <f t="shared" si="165"/>
        <v>1</v>
      </c>
      <c r="AS463" s="74" t="str">
        <f t="shared" si="266"/>
        <v>00631L</v>
      </c>
      <c r="AT463" s="20">
        <f t="shared" si="166"/>
        <v>1</v>
      </c>
      <c r="AU463" s="74" t="str">
        <f t="shared" si="254"/>
        <v>00631L</v>
      </c>
      <c r="AV463" s="20">
        <f t="shared" si="167"/>
        <v>1</v>
      </c>
      <c r="AW463" s="74" t="str">
        <f t="shared" si="255"/>
        <v>00631L</v>
      </c>
      <c r="AX463" s="20">
        <f t="shared" si="256"/>
        <v>1</v>
      </c>
      <c r="AY463" s="20">
        <f t="shared" si="260"/>
        <v>0</v>
      </c>
      <c r="AZ463" s="57">
        <v>45637</v>
      </c>
      <c r="BA463" s="75">
        <v>47.29</v>
      </c>
      <c r="BB463" s="90">
        <v>47.462499999999999</v>
      </c>
      <c r="BC463" s="76">
        <f t="shared" si="269"/>
        <v>46.954166666666659</v>
      </c>
      <c r="BD463" s="76">
        <f t="shared" si="270"/>
        <v>46.979833333333325</v>
      </c>
      <c r="BE463" s="77">
        <f t="shared" si="244"/>
        <v>1.0826160262667637E-2</v>
      </c>
      <c r="BF463" s="77">
        <f t="shared" si="267"/>
        <v>6.6021236062283719E-3</v>
      </c>
    </row>
    <row r="464" spans="1:58" s="23" customFormat="1" ht="13.15" x14ac:dyDescent="0.4">
      <c r="A464" s="57">
        <v>45635</v>
      </c>
      <c r="B464" s="112">
        <v>14.736000000000001</v>
      </c>
      <c r="C464" s="112">
        <v>16.297999999999998</v>
      </c>
      <c r="D464" s="112">
        <v>17.050999999999998</v>
      </c>
      <c r="E464" s="112">
        <v>17.449000000000002</v>
      </c>
      <c r="F464" s="112">
        <v>17.795999999999999</v>
      </c>
      <c r="G464" s="112">
        <v>18.149000000000001</v>
      </c>
      <c r="H464" s="113">
        <v>18.375</v>
      </c>
      <c r="I464" s="90">
        <f t="shared" si="257"/>
        <v>15.804736842105262</v>
      </c>
      <c r="J464" s="90">
        <f t="shared" si="258"/>
        <v>16.813210526315789</v>
      </c>
      <c r="K464" s="114">
        <v>6</v>
      </c>
      <c r="L464" s="115">
        <v>5.2631578947368418E-2</v>
      </c>
      <c r="M464" s="90">
        <v>12.97</v>
      </c>
      <c r="N464" s="90">
        <v>14.19</v>
      </c>
      <c r="O464" s="90">
        <v>17.09</v>
      </c>
      <c r="P464" s="90">
        <v>18.78</v>
      </c>
      <c r="Q464" s="90">
        <v>20.58</v>
      </c>
      <c r="R464" s="63">
        <f t="shared" si="246"/>
        <v>8.7100000000000044</v>
      </c>
      <c r="S464" s="64">
        <f t="shared" si="245"/>
        <v>0.11119812059514488</v>
      </c>
      <c r="T464" s="65">
        <f t="shared" si="271"/>
        <v>0.91402396053558854</v>
      </c>
      <c r="U464" s="65">
        <f t="shared" si="271"/>
        <v>0.83031012287887651</v>
      </c>
      <c r="V464" s="65">
        <f t="shared" si="247"/>
        <v>0.75559105431309892</v>
      </c>
      <c r="W464" s="65">
        <f t="shared" si="248"/>
        <v>0.68950437317784263</v>
      </c>
      <c r="X464" s="61">
        <f t="shared" si="259"/>
        <v>0.10599891422366976</v>
      </c>
      <c r="Y464" s="66">
        <f t="shared" si="249"/>
        <v>5.3068943779013028E-2</v>
      </c>
      <c r="Z464" s="61">
        <f t="shared" si="250"/>
        <v>6.3808318625328889E-2</v>
      </c>
      <c r="AA464" s="67">
        <f t="shared" si="251"/>
        <v>15.804736842105262</v>
      </c>
      <c r="AB464" s="68">
        <f t="shared" si="252"/>
        <v>3.8477801268499028E-2</v>
      </c>
      <c r="AC464" s="69">
        <f t="shared" si="253"/>
        <v>0.11379399873891914</v>
      </c>
      <c r="AD464" s="70">
        <f>_xlfn.PERCENTILE.EXC(AC464:$AC$5675,0.5)</f>
        <v>8.6075617512623756E-2</v>
      </c>
      <c r="AE464" s="70">
        <f>_xlfn.PERCENTILE.EXC($AC464:AC$5675,0.35)</f>
        <v>5.1042338087749557E-2</v>
      </c>
      <c r="AF464" s="71">
        <f t="shared" si="273"/>
        <v>3.6799651294769108E-2</v>
      </c>
      <c r="AG464" s="70">
        <f t="shared" si="274"/>
        <v>-0.10383912770750639</v>
      </c>
      <c r="AH464" s="70">
        <f t="shared" si="275"/>
        <v>-0.13239674287034375</v>
      </c>
      <c r="AI464" s="61" t="str">
        <f t="shared" si="263"/>
        <v>Short VOL</v>
      </c>
      <c r="AJ464" s="68" t="str">
        <f t="shared" si="264"/>
        <v>Short VOL</v>
      </c>
      <c r="AK464" s="72" t="str">
        <f t="shared" si="265"/>
        <v>00631L</v>
      </c>
      <c r="AL464" s="73">
        <f t="shared" si="161"/>
        <v>1</v>
      </c>
      <c r="AM464" s="72" t="str">
        <f t="shared" si="268"/>
        <v>00631L</v>
      </c>
      <c r="AN464" s="73">
        <f t="shared" si="162"/>
        <v>1</v>
      </c>
      <c r="AO464" s="74" t="str">
        <f t="shared" si="262"/>
        <v>00631L</v>
      </c>
      <c r="AP464" s="20">
        <f t="shared" si="164"/>
        <v>1</v>
      </c>
      <c r="AQ464" s="74" t="str">
        <f t="shared" si="272"/>
        <v>00631L</v>
      </c>
      <c r="AR464" s="20">
        <f t="shared" si="165"/>
        <v>1</v>
      </c>
      <c r="AS464" s="74" t="str">
        <f t="shared" si="266"/>
        <v>00631L</v>
      </c>
      <c r="AT464" s="20">
        <f t="shared" si="166"/>
        <v>1</v>
      </c>
      <c r="AU464" s="74" t="str">
        <f t="shared" si="254"/>
        <v>00631L</v>
      </c>
      <c r="AV464" s="20">
        <f t="shared" si="167"/>
        <v>1</v>
      </c>
      <c r="AW464" s="74" t="str">
        <f t="shared" si="255"/>
        <v>00631L</v>
      </c>
      <c r="AX464" s="20">
        <f t="shared" si="256"/>
        <v>1</v>
      </c>
      <c r="AY464" s="20">
        <f t="shared" si="260"/>
        <v>0</v>
      </c>
      <c r="AZ464" s="57">
        <v>45636</v>
      </c>
      <c r="BA464" s="75">
        <v>47.53</v>
      </c>
      <c r="BB464" s="90">
        <v>48.087499999999999</v>
      </c>
      <c r="BC464" s="76">
        <f t="shared" si="269"/>
        <v>46.914999999999999</v>
      </c>
      <c r="BD464" s="76">
        <f t="shared" si="270"/>
        <v>46.95529166666666</v>
      </c>
      <c r="BE464" s="77">
        <f t="shared" si="244"/>
        <v>2.4992006820846201E-2</v>
      </c>
      <c r="BF464" s="77">
        <f t="shared" si="267"/>
        <v>1.2239479575873307E-2</v>
      </c>
    </row>
    <row r="465" spans="1:58" s="23" customFormat="1" ht="13.15" x14ac:dyDescent="0.4">
      <c r="A465" s="57">
        <v>45632</v>
      </c>
      <c r="B465" s="112">
        <v>14.286</v>
      </c>
      <c r="C465" s="112">
        <v>15.952</v>
      </c>
      <c r="D465" s="112">
        <v>16.75</v>
      </c>
      <c r="E465" s="112">
        <v>17.2</v>
      </c>
      <c r="F465" s="112">
        <v>17.600000000000001</v>
      </c>
      <c r="G465" s="112">
        <v>17.949000000000002</v>
      </c>
      <c r="H465" s="113">
        <v>18.202000000000002</v>
      </c>
      <c r="I465" s="90">
        <f t="shared" si="257"/>
        <v>15.338210526315789</v>
      </c>
      <c r="J465" s="90">
        <f t="shared" si="258"/>
        <v>16.456</v>
      </c>
      <c r="K465" s="114">
        <v>7</v>
      </c>
      <c r="L465" s="115">
        <v>5.2631578947368418E-2</v>
      </c>
      <c r="M465" s="90">
        <v>10.38</v>
      </c>
      <c r="N465" s="90">
        <v>12.77</v>
      </c>
      <c r="O465" s="90">
        <v>16.32</v>
      </c>
      <c r="P465" s="90">
        <v>18.21</v>
      </c>
      <c r="Q465" s="90">
        <v>20.18</v>
      </c>
      <c r="R465" s="63">
        <f t="shared" si="246"/>
        <v>11.380000000000003</v>
      </c>
      <c r="S465" s="64">
        <f t="shared" si="245"/>
        <v>-5.6868537666174272E-2</v>
      </c>
      <c r="T465" s="65">
        <f t="shared" si="271"/>
        <v>0.81284259984338303</v>
      </c>
      <c r="U465" s="65">
        <f t="shared" si="271"/>
        <v>0.78247549019607843</v>
      </c>
      <c r="V465" s="65">
        <f t="shared" si="247"/>
        <v>0.70126304228445902</v>
      </c>
      <c r="W465" s="65">
        <f t="shared" si="248"/>
        <v>0.63280475718533202</v>
      </c>
      <c r="X465" s="61">
        <f t="shared" si="259"/>
        <v>0.11661766764664709</v>
      </c>
      <c r="Y465" s="66">
        <f t="shared" si="249"/>
        <v>5.8255813953488514E-2</v>
      </c>
      <c r="Z465" s="61">
        <f t="shared" si="250"/>
        <v>7.2876133220783304E-2</v>
      </c>
      <c r="AA465" s="67">
        <f t="shared" si="251"/>
        <v>15.338210526315788</v>
      </c>
      <c r="AB465" s="68">
        <f t="shared" si="252"/>
        <v>0.11871574001566171</v>
      </c>
      <c r="AC465" s="69">
        <f t="shared" si="253"/>
        <v>0.2011128055063264</v>
      </c>
      <c r="AD465" s="70">
        <f>_xlfn.PERCENTILE.EXC(AC465:$AC$5675,0.5)</f>
        <v>8.6058519793459562E-2</v>
      </c>
      <c r="AE465" s="70">
        <f>_xlfn.PERCENTILE.EXC($AC465:AC$5675,0.35)</f>
        <v>5.1022775162698694E-2</v>
      </c>
      <c r="AF465" s="71">
        <f t="shared" si="273"/>
        <v>3.6799651294769108E-2</v>
      </c>
      <c r="AG465" s="70">
        <f t="shared" si="274"/>
        <v>-0.10383912770750639</v>
      </c>
      <c r="AH465" s="70">
        <f t="shared" si="275"/>
        <v>-0.13239674287034375</v>
      </c>
      <c r="AI465" s="61" t="str">
        <f t="shared" si="263"/>
        <v>Short VOL</v>
      </c>
      <c r="AJ465" s="68" t="str">
        <f t="shared" si="264"/>
        <v>Short VOL</v>
      </c>
      <c r="AK465" s="72" t="str">
        <f t="shared" si="265"/>
        <v>00631L</v>
      </c>
      <c r="AL465" s="73">
        <f t="shared" si="161"/>
        <v>1</v>
      </c>
      <c r="AM465" s="72" t="str">
        <f t="shared" si="268"/>
        <v>00631L</v>
      </c>
      <c r="AN465" s="73">
        <f t="shared" si="162"/>
        <v>1</v>
      </c>
      <c r="AO465" s="74" t="str">
        <f t="shared" si="262"/>
        <v>00631L</v>
      </c>
      <c r="AP465" s="20">
        <f t="shared" si="164"/>
        <v>1</v>
      </c>
      <c r="AQ465" s="74" t="str">
        <f t="shared" si="272"/>
        <v>00631L</v>
      </c>
      <c r="AR465" s="20">
        <f t="shared" si="165"/>
        <v>1</v>
      </c>
      <c r="AS465" s="74" t="str">
        <f t="shared" si="266"/>
        <v>00631L</v>
      </c>
      <c r="AT465" s="20">
        <f t="shared" si="166"/>
        <v>1</v>
      </c>
      <c r="AU465" s="74" t="str">
        <f t="shared" si="254"/>
        <v>00631L</v>
      </c>
      <c r="AV465" s="20">
        <f t="shared" si="167"/>
        <v>1</v>
      </c>
      <c r="AW465" s="74" t="str">
        <f t="shared" si="255"/>
        <v>00631L</v>
      </c>
      <c r="AX465" s="20">
        <f t="shared" si="256"/>
        <v>1</v>
      </c>
      <c r="AY465" s="20">
        <f t="shared" si="260"/>
        <v>0</v>
      </c>
      <c r="AZ465" s="57">
        <v>45635</v>
      </c>
      <c r="BA465" s="75">
        <v>48.67</v>
      </c>
      <c r="BB465" s="90">
        <v>48.262500000000003</v>
      </c>
      <c r="BC465" s="76">
        <f t="shared" si="269"/>
        <v>46.868749999999999</v>
      </c>
      <c r="BD465" s="76">
        <f t="shared" si="270"/>
        <v>46.924708333333335</v>
      </c>
      <c r="BE465" s="77">
        <f t="shared" ref="BE465:BE528" si="276">(BB465-BC465)/BC465</f>
        <v>2.9737298306440951E-2</v>
      </c>
      <c r="BF465" s="77">
        <f t="shared" si="267"/>
        <v>3.7193447304325278E-2</v>
      </c>
    </row>
    <row r="466" spans="1:58" s="23" customFormat="1" ht="13.15" x14ac:dyDescent="0.4">
      <c r="A466" s="57">
        <v>45631</v>
      </c>
      <c r="B466" s="112">
        <v>14.603</v>
      </c>
      <c r="C466" s="112">
        <v>16.201000000000001</v>
      </c>
      <c r="D466" s="112">
        <v>16.969000000000001</v>
      </c>
      <c r="E466" s="112">
        <v>17.405999999999999</v>
      </c>
      <c r="F466" s="112">
        <v>17.8</v>
      </c>
      <c r="G466" s="112">
        <v>18.149000000000001</v>
      </c>
      <c r="H466" s="113">
        <v>18.359000000000002</v>
      </c>
      <c r="I466" s="90">
        <f t="shared" si="257"/>
        <v>15.528157894736843</v>
      </c>
      <c r="J466" s="90">
        <f t="shared" si="258"/>
        <v>16.64563157894737</v>
      </c>
      <c r="K466" s="114">
        <v>8</v>
      </c>
      <c r="L466" s="115">
        <v>5.2631578947368418E-2</v>
      </c>
      <c r="M466" s="90">
        <v>11.68</v>
      </c>
      <c r="N466" s="90">
        <v>13.54</v>
      </c>
      <c r="O466" s="90">
        <v>16.579999999999998</v>
      </c>
      <c r="P466" s="90">
        <v>18.36</v>
      </c>
      <c r="Q466" s="90">
        <v>20.239999999999998</v>
      </c>
      <c r="R466" s="63">
        <f t="shared" si="246"/>
        <v>9.7199999999999989</v>
      </c>
      <c r="S466" s="64">
        <f t="shared" ref="S466:S529" si="277">(N466-N467)/N467</f>
        <v>6.6914498141263839E-3</v>
      </c>
      <c r="T466" s="65">
        <f t="shared" si="271"/>
        <v>0.86262924667651408</v>
      </c>
      <c r="U466" s="65">
        <f t="shared" si="271"/>
        <v>0.81664656212303988</v>
      </c>
      <c r="V466" s="65">
        <f t="shared" si="247"/>
        <v>0.73747276688453156</v>
      </c>
      <c r="W466" s="65">
        <f t="shared" si="248"/>
        <v>0.6689723320158103</v>
      </c>
      <c r="X466" s="61">
        <f t="shared" si="259"/>
        <v>0.10942956926658912</v>
      </c>
      <c r="Y466" s="66">
        <f t="shared" si="249"/>
        <v>5.4751235206250894E-2</v>
      </c>
      <c r="Z466" s="61">
        <f t="shared" si="250"/>
        <v>7.1964343213517065E-2</v>
      </c>
      <c r="AA466" s="67">
        <f t="shared" si="251"/>
        <v>15.528157894736843</v>
      </c>
      <c r="AB466" s="68">
        <f t="shared" si="252"/>
        <v>7.8508124076809502E-2</v>
      </c>
      <c r="AC466" s="69">
        <f t="shared" si="253"/>
        <v>0.14683588587421301</v>
      </c>
      <c r="AD466" s="70">
        <f>_xlfn.PERCENTILE.EXC(AC466:$AC$5675,0.5)</f>
        <v>8.6031772459543882E-2</v>
      </c>
      <c r="AE466" s="70">
        <f>_xlfn.PERCENTILE.EXC($AC466:AC$5675,0.35)</f>
        <v>5.0991343572143147E-2</v>
      </c>
      <c r="AF466" s="71">
        <f t="shared" si="273"/>
        <v>3.6799651294769108E-2</v>
      </c>
      <c r="AG466" s="70">
        <f t="shared" si="274"/>
        <v>-0.10383912770750639</v>
      </c>
      <c r="AH466" s="70">
        <f t="shared" si="275"/>
        <v>-0.13239674287034375</v>
      </c>
      <c r="AI466" s="61" t="str">
        <f t="shared" si="263"/>
        <v>Short VOL</v>
      </c>
      <c r="AJ466" s="68" t="str">
        <f t="shared" si="264"/>
        <v>Short VOL</v>
      </c>
      <c r="AK466" s="72" t="str">
        <f t="shared" si="265"/>
        <v>00631L</v>
      </c>
      <c r="AL466" s="73">
        <f t="shared" si="161"/>
        <v>1</v>
      </c>
      <c r="AM466" s="72" t="str">
        <f t="shared" si="268"/>
        <v>00631L</v>
      </c>
      <c r="AN466" s="73">
        <f t="shared" si="162"/>
        <v>1</v>
      </c>
      <c r="AO466" s="74" t="str">
        <f t="shared" si="262"/>
        <v>00631L</v>
      </c>
      <c r="AP466" s="20">
        <f t="shared" si="164"/>
        <v>1</v>
      </c>
      <c r="AQ466" s="74" t="str">
        <f t="shared" si="272"/>
        <v>00631L</v>
      </c>
      <c r="AR466" s="20">
        <f t="shared" si="165"/>
        <v>1</v>
      </c>
      <c r="AS466" s="74" t="str">
        <f t="shared" si="266"/>
        <v>00631L</v>
      </c>
      <c r="AT466" s="20">
        <f t="shared" si="166"/>
        <v>1</v>
      </c>
      <c r="AU466" s="74" t="str">
        <f t="shared" si="254"/>
        <v>00631L</v>
      </c>
      <c r="AV466" s="20">
        <f t="shared" si="167"/>
        <v>1</v>
      </c>
      <c r="AW466" s="74" t="str">
        <f t="shared" si="255"/>
        <v>00631L</v>
      </c>
      <c r="AX466" s="20">
        <f t="shared" si="256"/>
        <v>1</v>
      </c>
      <c r="AY466" s="20">
        <f t="shared" si="260"/>
        <v>0</v>
      </c>
      <c r="AZ466" s="57">
        <v>45632</v>
      </c>
      <c r="BA466" s="75">
        <v>47.78</v>
      </c>
      <c r="BB466" s="90">
        <v>47.337499999999999</v>
      </c>
      <c r="BC466" s="76">
        <f t="shared" si="269"/>
        <v>46.818333333333335</v>
      </c>
      <c r="BD466" s="76">
        <f t="shared" si="270"/>
        <v>46.860708333333335</v>
      </c>
      <c r="BE466" s="77">
        <f t="shared" si="276"/>
        <v>1.1088960877149195E-2</v>
      </c>
      <c r="BF466" s="77">
        <f t="shared" si="267"/>
        <v>1.9617536724530222E-2</v>
      </c>
    </row>
    <row r="467" spans="1:58" s="23" customFormat="1" ht="13.15" x14ac:dyDescent="0.4">
      <c r="A467" s="57">
        <v>45630</v>
      </c>
      <c r="B467" s="112">
        <v>14.657</v>
      </c>
      <c r="C467" s="112">
        <v>16.088000000000001</v>
      </c>
      <c r="D467" s="112">
        <v>16.675999999999998</v>
      </c>
      <c r="E467" s="112">
        <v>17.126000000000001</v>
      </c>
      <c r="F467" s="112">
        <v>17.5</v>
      </c>
      <c r="G467" s="112">
        <v>17.87</v>
      </c>
      <c r="H467" s="113">
        <v>18.074999999999999</v>
      </c>
      <c r="I467" s="90">
        <f t="shared" si="257"/>
        <v>15.410157894736843</v>
      </c>
      <c r="J467" s="90">
        <f t="shared" si="258"/>
        <v>16.397473684210524</v>
      </c>
      <c r="K467" s="114">
        <v>9</v>
      </c>
      <c r="L467" s="115">
        <v>5.2631578947368418E-2</v>
      </c>
      <c r="M467" s="90">
        <v>11.6</v>
      </c>
      <c r="N467" s="90">
        <v>13.45</v>
      </c>
      <c r="O467" s="90">
        <v>16.39</v>
      </c>
      <c r="P467" s="90">
        <v>18.3</v>
      </c>
      <c r="Q467" s="90">
        <v>20.079999999999998</v>
      </c>
      <c r="R467" s="63">
        <f t="shared" si="246"/>
        <v>9.64</v>
      </c>
      <c r="S467" s="64">
        <f t="shared" si="277"/>
        <v>1.1278195488721696E-2</v>
      </c>
      <c r="T467" s="65">
        <f t="shared" si="271"/>
        <v>0.86245353159851301</v>
      </c>
      <c r="U467" s="65">
        <f t="shared" si="271"/>
        <v>0.82062233068944468</v>
      </c>
      <c r="V467" s="65">
        <f t="shared" si="247"/>
        <v>0.73497267759562834</v>
      </c>
      <c r="W467" s="65">
        <f t="shared" si="248"/>
        <v>0.66982071713147417</v>
      </c>
      <c r="X467" s="61">
        <f t="shared" si="259"/>
        <v>9.7632530531486725E-2</v>
      </c>
      <c r="Y467" s="66">
        <f t="shared" si="249"/>
        <v>5.5412822608898633E-2</v>
      </c>
      <c r="Z467" s="61">
        <f t="shared" si="250"/>
        <v>6.4069154658751917E-2</v>
      </c>
      <c r="AA467" s="67">
        <f t="shared" si="251"/>
        <v>15.410157894736844</v>
      </c>
      <c r="AB467" s="68">
        <f t="shared" si="252"/>
        <v>8.9739776951672928E-2</v>
      </c>
      <c r="AC467" s="69">
        <f t="shared" si="253"/>
        <v>0.14573664644883608</v>
      </c>
      <c r="AD467" s="70">
        <f>_xlfn.PERCENTILE.EXC(AC467:$AC$5675,0.5)</f>
        <v>8.6005025125628215E-2</v>
      </c>
      <c r="AE467" s="70">
        <f>_xlfn.PERCENTILE.EXC($AC467:AC$5675,0.35)</f>
        <v>5.0944087094247983E-2</v>
      </c>
      <c r="AF467" s="71">
        <f t="shared" si="273"/>
        <v>3.6799651294769108E-2</v>
      </c>
      <c r="AG467" s="70">
        <f t="shared" si="274"/>
        <v>-0.10383912770750639</v>
      </c>
      <c r="AH467" s="70">
        <f t="shared" si="275"/>
        <v>-0.13239674287034375</v>
      </c>
      <c r="AI467" s="61" t="str">
        <f t="shared" si="263"/>
        <v>Short VOL</v>
      </c>
      <c r="AJ467" s="68" t="str">
        <f t="shared" si="264"/>
        <v>Short VOL</v>
      </c>
      <c r="AK467" s="72" t="str">
        <f t="shared" si="265"/>
        <v>00631L</v>
      </c>
      <c r="AL467" s="73">
        <f t="shared" si="161"/>
        <v>1</v>
      </c>
      <c r="AM467" s="72" t="str">
        <f t="shared" si="268"/>
        <v>00631L</v>
      </c>
      <c r="AN467" s="73">
        <f t="shared" si="162"/>
        <v>1</v>
      </c>
      <c r="AO467" s="74" t="str">
        <f t="shared" si="262"/>
        <v>00631L</v>
      </c>
      <c r="AP467" s="20">
        <f t="shared" si="164"/>
        <v>1</v>
      </c>
      <c r="AQ467" s="74" t="str">
        <f t="shared" si="272"/>
        <v>00631L</v>
      </c>
      <c r="AR467" s="20">
        <f t="shared" si="165"/>
        <v>1</v>
      </c>
      <c r="AS467" s="74" t="str">
        <f t="shared" si="266"/>
        <v>00631L</v>
      </c>
      <c r="AT467" s="20">
        <f t="shared" si="166"/>
        <v>1</v>
      </c>
      <c r="AU467" s="74" t="str">
        <f t="shared" si="254"/>
        <v>00631L</v>
      </c>
      <c r="AV467" s="20">
        <f t="shared" si="167"/>
        <v>1</v>
      </c>
      <c r="AW467" s="74" t="str">
        <f t="shared" si="255"/>
        <v>00631L</v>
      </c>
      <c r="AX467" s="20">
        <f t="shared" si="256"/>
        <v>1</v>
      </c>
      <c r="AY467" s="20">
        <f t="shared" si="260"/>
        <v>0</v>
      </c>
      <c r="AZ467" s="57">
        <v>45631</v>
      </c>
      <c r="BA467" s="75">
        <v>47.5</v>
      </c>
      <c r="BB467" s="90">
        <v>47.862499999999997</v>
      </c>
      <c r="BC467" s="76">
        <f t="shared" si="269"/>
        <v>46.782916666666672</v>
      </c>
      <c r="BD467" s="76">
        <f t="shared" si="270"/>
        <v>46.821041666666666</v>
      </c>
      <c r="BE467" s="77">
        <f t="shared" si="276"/>
        <v>2.3076443502346649E-2</v>
      </c>
      <c r="BF467" s="77">
        <f t="shared" si="267"/>
        <v>1.4501136864212597E-2</v>
      </c>
    </row>
    <row r="468" spans="1:58" s="23" customFormat="1" ht="13.15" x14ac:dyDescent="0.4">
      <c r="A468" s="57">
        <v>45629</v>
      </c>
      <c r="B468" s="112">
        <v>14.531000000000001</v>
      </c>
      <c r="C468" s="112">
        <v>15.936999999999999</v>
      </c>
      <c r="D468" s="112">
        <v>16.538</v>
      </c>
      <c r="E468" s="112">
        <v>16.925000000000001</v>
      </c>
      <c r="F468" s="112">
        <v>17.303000000000001</v>
      </c>
      <c r="G468" s="112">
        <v>17.635000000000002</v>
      </c>
      <c r="H468" s="113">
        <v>17.875</v>
      </c>
      <c r="I468" s="90">
        <f t="shared" si="257"/>
        <v>15.196999999999999</v>
      </c>
      <c r="J468" s="90">
        <f t="shared" si="258"/>
        <v>16.221684210526316</v>
      </c>
      <c r="K468" s="114">
        <v>10</v>
      </c>
      <c r="L468" s="115">
        <v>5.2631578947368418E-2</v>
      </c>
      <c r="M468" s="90">
        <v>11.87</v>
      </c>
      <c r="N468" s="90">
        <v>13.3</v>
      </c>
      <c r="O468" s="90">
        <v>16.239999999999998</v>
      </c>
      <c r="P468" s="90">
        <v>17.98</v>
      </c>
      <c r="Q468" s="90">
        <v>19.82</v>
      </c>
      <c r="R468" s="63">
        <f t="shared" si="246"/>
        <v>9.0499999999999972</v>
      </c>
      <c r="S468" s="64">
        <f t="shared" si="277"/>
        <v>-2.9985007496251236E-3</v>
      </c>
      <c r="T468" s="65">
        <f t="shared" si="271"/>
        <v>0.89248120300751865</v>
      </c>
      <c r="U468" s="65">
        <f t="shared" si="271"/>
        <v>0.81896551724137945</v>
      </c>
      <c r="V468" s="65">
        <f t="shared" si="247"/>
        <v>0.73971078976640714</v>
      </c>
      <c r="W468" s="65">
        <f t="shared" si="248"/>
        <v>0.67103935418768923</v>
      </c>
      <c r="X468" s="61">
        <f t="shared" si="259"/>
        <v>9.6758653912325285E-2</v>
      </c>
      <c r="Y468" s="66">
        <f t="shared" si="249"/>
        <v>5.6129985228951212E-2</v>
      </c>
      <c r="Z468" s="61">
        <f t="shared" si="250"/>
        <v>6.7426742812812857E-2</v>
      </c>
      <c r="AA468" s="67">
        <f t="shared" si="251"/>
        <v>15.196999999999999</v>
      </c>
      <c r="AB468" s="68">
        <f t="shared" si="252"/>
        <v>9.2556390977443601E-2</v>
      </c>
      <c r="AC468" s="69">
        <f t="shared" si="253"/>
        <v>0.1426315789473683</v>
      </c>
      <c r="AD468" s="70">
        <f>_xlfn.PERCENTILE.EXC(AC468:$AC$5675,0.5)</f>
        <v>8.5941443860524103E-2</v>
      </c>
      <c r="AE468" s="70">
        <f>_xlfn.PERCENTILE.EXC($AC468:AC$5675,0.35)</f>
        <v>5.0896830616352855E-2</v>
      </c>
      <c r="AF468" s="71">
        <f t="shared" si="273"/>
        <v>3.6799651294769108E-2</v>
      </c>
      <c r="AG468" s="70">
        <f t="shared" si="274"/>
        <v>-0.10383912770750639</v>
      </c>
      <c r="AH468" s="70">
        <f t="shared" si="275"/>
        <v>-0.13239674287034375</v>
      </c>
      <c r="AI468" s="61" t="str">
        <f t="shared" si="263"/>
        <v>Short VOL</v>
      </c>
      <c r="AJ468" s="68" t="str">
        <f t="shared" si="264"/>
        <v>Short VOL</v>
      </c>
      <c r="AK468" s="72" t="str">
        <f t="shared" si="265"/>
        <v>00631L</v>
      </c>
      <c r="AL468" s="73">
        <f t="shared" si="161"/>
        <v>1</v>
      </c>
      <c r="AM468" s="72" t="str">
        <f t="shared" si="268"/>
        <v>00631L</v>
      </c>
      <c r="AN468" s="73">
        <f t="shared" si="162"/>
        <v>1</v>
      </c>
      <c r="AO468" s="74" t="str">
        <f t="shared" si="262"/>
        <v>00631L</v>
      </c>
      <c r="AP468" s="20">
        <f t="shared" si="164"/>
        <v>1</v>
      </c>
      <c r="AQ468" s="74" t="str">
        <f t="shared" si="272"/>
        <v>00631L</v>
      </c>
      <c r="AR468" s="20">
        <f t="shared" si="165"/>
        <v>1</v>
      </c>
      <c r="AS468" s="74" t="str">
        <f t="shared" si="266"/>
        <v>00631L</v>
      </c>
      <c r="AT468" s="20">
        <f t="shared" si="166"/>
        <v>1</v>
      </c>
      <c r="AU468" s="74" t="str">
        <f t="shared" si="254"/>
        <v>00631L</v>
      </c>
      <c r="AV468" s="20">
        <f t="shared" si="167"/>
        <v>1</v>
      </c>
      <c r="AW468" s="74" t="str">
        <f t="shared" si="255"/>
        <v>00631L</v>
      </c>
      <c r="AX468" s="20">
        <f t="shared" si="256"/>
        <v>1</v>
      </c>
      <c r="AY468" s="20">
        <f t="shared" si="260"/>
        <v>0</v>
      </c>
      <c r="AZ468" s="57">
        <v>45630</v>
      </c>
      <c r="BA468" s="75">
        <v>48.2</v>
      </c>
      <c r="BB468" s="90">
        <v>48.0625</v>
      </c>
      <c r="BC468" s="76">
        <f t="shared" si="269"/>
        <v>46.742708333333333</v>
      </c>
      <c r="BD468" s="76">
        <f t="shared" si="270"/>
        <v>46.788541666666667</v>
      </c>
      <c r="BE468" s="77">
        <f t="shared" si="276"/>
        <v>2.8235241682080549E-2</v>
      </c>
      <c r="BF468" s="77">
        <f t="shared" si="267"/>
        <v>3.0166752009261576E-2</v>
      </c>
    </row>
    <row r="469" spans="1:58" s="23" customFormat="1" ht="13.15" x14ac:dyDescent="0.4">
      <c r="A469" s="57">
        <v>45628</v>
      </c>
      <c r="B469" s="112">
        <v>14.712999999999999</v>
      </c>
      <c r="C469" s="112">
        <v>16.033000000000001</v>
      </c>
      <c r="D469" s="112">
        <v>16.605</v>
      </c>
      <c r="E469" s="112">
        <v>16.951000000000001</v>
      </c>
      <c r="F469" s="112">
        <v>17.306000000000001</v>
      </c>
      <c r="G469" s="112">
        <v>17.7</v>
      </c>
      <c r="H469" s="113">
        <v>17.911000000000001</v>
      </c>
      <c r="I469" s="90">
        <f t="shared" si="257"/>
        <v>15.26878947368421</v>
      </c>
      <c r="J469" s="90">
        <f t="shared" si="258"/>
        <v>16.27384210526316</v>
      </c>
      <c r="K469" s="114">
        <v>11</v>
      </c>
      <c r="L469" s="115">
        <v>5.2631578947368418E-2</v>
      </c>
      <c r="M469" s="90">
        <v>11.86</v>
      </c>
      <c r="N469" s="90">
        <v>13.34</v>
      </c>
      <c r="O469" s="90">
        <v>16.34</v>
      </c>
      <c r="P469" s="90">
        <v>18.05</v>
      </c>
      <c r="Q469" s="90">
        <v>19.809999999999999</v>
      </c>
      <c r="R469" s="63">
        <f t="shared" si="246"/>
        <v>9.1900000000000013</v>
      </c>
      <c r="S469" s="64">
        <f t="shared" si="277"/>
        <v>-1.2583271650629158E-2</v>
      </c>
      <c r="T469" s="65">
        <f t="shared" si="271"/>
        <v>0.88905547226386805</v>
      </c>
      <c r="U469" s="65">
        <f t="shared" si="271"/>
        <v>0.81640146878824971</v>
      </c>
      <c r="V469" s="65">
        <f t="shared" si="247"/>
        <v>0.73905817174515231</v>
      </c>
      <c r="W469" s="65">
        <f t="shared" si="248"/>
        <v>0.67339727410398798</v>
      </c>
      <c r="X469" s="61">
        <f t="shared" si="259"/>
        <v>8.9716577176646647E-2</v>
      </c>
      <c r="Y469" s="66">
        <f t="shared" si="249"/>
        <v>5.6633826912866544E-2</v>
      </c>
      <c r="Z469" s="61">
        <f t="shared" si="250"/>
        <v>6.5823989079891398E-2</v>
      </c>
      <c r="AA469" s="67">
        <f t="shared" si="251"/>
        <v>15.26878947368421</v>
      </c>
      <c r="AB469" s="68">
        <f t="shared" si="252"/>
        <v>0.10292353823088451</v>
      </c>
      <c r="AC469" s="69">
        <f t="shared" si="253"/>
        <v>0.14458691706778187</v>
      </c>
      <c r="AD469" s="70">
        <f>_xlfn.PERCENTILE.EXC(AC469:$AC$5675,0.5)</f>
        <v>8.5877862595420004E-2</v>
      </c>
      <c r="AE469" s="70">
        <f>_xlfn.PERCENTILE.EXC($AC469:AC$5675,0.35)</f>
        <v>5.0864851811064628E-2</v>
      </c>
      <c r="AF469" s="71">
        <f t="shared" si="273"/>
        <v>3.6799651294769108E-2</v>
      </c>
      <c r="AG469" s="70">
        <f t="shared" si="274"/>
        <v>-0.10383912770750639</v>
      </c>
      <c r="AH469" s="70">
        <f t="shared" si="275"/>
        <v>-0.13239674287034375</v>
      </c>
      <c r="AI469" s="61" t="str">
        <f t="shared" si="263"/>
        <v>Short VOL</v>
      </c>
      <c r="AJ469" s="68" t="str">
        <f t="shared" si="264"/>
        <v>Short VOL</v>
      </c>
      <c r="AK469" s="72" t="str">
        <f t="shared" si="265"/>
        <v>00631L</v>
      </c>
      <c r="AL469" s="73">
        <f t="shared" si="161"/>
        <v>1</v>
      </c>
      <c r="AM469" s="72" t="str">
        <f t="shared" si="268"/>
        <v>00631L</v>
      </c>
      <c r="AN469" s="73">
        <f t="shared" si="162"/>
        <v>1</v>
      </c>
      <c r="AO469" s="74" t="str">
        <f t="shared" si="262"/>
        <v>00631L</v>
      </c>
      <c r="AP469" s="20">
        <f t="shared" si="164"/>
        <v>1</v>
      </c>
      <c r="AQ469" s="74" t="str">
        <f t="shared" si="272"/>
        <v>00631L</v>
      </c>
      <c r="AR469" s="20">
        <f t="shared" si="165"/>
        <v>1</v>
      </c>
      <c r="AS469" s="74" t="str">
        <f t="shared" si="266"/>
        <v>00631L</v>
      </c>
      <c r="AT469" s="20">
        <f t="shared" si="166"/>
        <v>1</v>
      </c>
      <c r="AU469" s="74" t="str">
        <f t="shared" si="254"/>
        <v>00631L</v>
      </c>
      <c r="AV469" s="20">
        <f t="shared" si="167"/>
        <v>1</v>
      </c>
      <c r="AW469" s="74" t="str">
        <f t="shared" si="255"/>
        <v>00631L</v>
      </c>
      <c r="AX469" s="20">
        <f t="shared" si="256"/>
        <v>1</v>
      </c>
      <c r="AY469" s="20">
        <f t="shared" si="260"/>
        <v>0</v>
      </c>
      <c r="AZ469" s="57">
        <v>45629</v>
      </c>
      <c r="BA469" s="75">
        <v>47.67</v>
      </c>
      <c r="BB469" s="90">
        <v>47.412500000000001</v>
      </c>
      <c r="BC469" s="76">
        <f t="shared" si="269"/>
        <v>46.70729166666667</v>
      </c>
      <c r="BD469" s="76">
        <f t="shared" si="270"/>
        <v>46.736166666666669</v>
      </c>
      <c r="BE469" s="77">
        <f t="shared" si="276"/>
        <v>1.5098463391244188E-2</v>
      </c>
      <c r="BF469" s="77">
        <f t="shared" si="267"/>
        <v>1.9980956931997682E-2</v>
      </c>
    </row>
    <row r="470" spans="1:58" s="23" customFormat="1" ht="13.15" x14ac:dyDescent="0.4">
      <c r="A470" s="57">
        <v>45625</v>
      </c>
      <c r="B470" s="112">
        <v>14.852</v>
      </c>
      <c r="C470" s="112">
        <v>16.053000000000001</v>
      </c>
      <c r="D470" s="112">
        <v>16.600999999999999</v>
      </c>
      <c r="E470" s="112">
        <v>16.951000000000001</v>
      </c>
      <c r="F470" s="112">
        <v>17.251999999999999</v>
      </c>
      <c r="G470" s="112">
        <v>17.541</v>
      </c>
      <c r="H470" s="113">
        <v>17.736000000000001</v>
      </c>
      <c r="I470" s="90">
        <f t="shared" si="257"/>
        <v>15.294473684210526</v>
      </c>
      <c r="J470" s="90">
        <f t="shared" si="258"/>
        <v>16.254894736842104</v>
      </c>
      <c r="K470" s="114">
        <v>12</v>
      </c>
      <c r="L470" s="115">
        <v>5.2631578947368418E-2</v>
      </c>
      <c r="M470" s="90">
        <v>10.89</v>
      </c>
      <c r="N470" s="90">
        <v>13.51</v>
      </c>
      <c r="O470" s="90">
        <v>16.260000000000002</v>
      </c>
      <c r="P470" s="90">
        <v>18.149999999999999</v>
      </c>
      <c r="Q470" s="90">
        <v>19.739999999999998</v>
      </c>
      <c r="R470" s="63">
        <f t="shared" si="246"/>
        <v>10.009999999999998</v>
      </c>
      <c r="S470" s="64">
        <f t="shared" si="277"/>
        <v>-4.1843971631205665E-2</v>
      </c>
      <c r="T470" s="65">
        <f t="shared" si="271"/>
        <v>0.80606957809030355</v>
      </c>
      <c r="U470" s="65">
        <f t="shared" si="271"/>
        <v>0.83087330873308729</v>
      </c>
      <c r="V470" s="65">
        <f t="shared" si="247"/>
        <v>0.74435261707988987</v>
      </c>
      <c r="W470" s="65">
        <f t="shared" si="248"/>
        <v>0.68439716312056742</v>
      </c>
      <c r="X470" s="61">
        <f t="shared" si="259"/>
        <v>8.0864530029625667E-2</v>
      </c>
      <c r="Y470" s="66">
        <f t="shared" si="249"/>
        <v>4.6309952215208547E-2</v>
      </c>
      <c r="Z470" s="61">
        <f t="shared" si="250"/>
        <v>6.2795299299712559E-2</v>
      </c>
      <c r="AA470" s="67">
        <f t="shared" si="251"/>
        <v>15.294473684210526</v>
      </c>
      <c r="AB470" s="68">
        <f t="shared" si="252"/>
        <v>9.9333826794966731E-2</v>
      </c>
      <c r="AC470" s="69">
        <f t="shared" si="253"/>
        <v>0.13208539483423587</v>
      </c>
      <c r="AD470" s="70">
        <f>_xlfn.PERCENTILE.EXC(AC470:$AC$5675,0.5)</f>
        <v>8.5877593007747152E-2</v>
      </c>
      <c r="AE470" s="70">
        <f>_xlfn.PERCENTILE.EXC($AC470:AC$5675,0.35)</f>
        <v>5.0844331260231551E-2</v>
      </c>
      <c r="AF470" s="71">
        <f t="shared" si="273"/>
        <v>3.6799651294769108E-2</v>
      </c>
      <c r="AG470" s="70">
        <f t="shared" si="274"/>
        <v>-0.10383912770750639</v>
      </c>
      <c r="AH470" s="70">
        <f t="shared" si="275"/>
        <v>-0.13239674287034375</v>
      </c>
      <c r="AI470" s="61" t="str">
        <f t="shared" si="263"/>
        <v>Short VOL</v>
      </c>
      <c r="AJ470" s="68" t="str">
        <f t="shared" si="264"/>
        <v>Short VOL</v>
      </c>
      <c r="AK470" s="72" t="str">
        <f t="shared" si="265"/>
        <v>00631L</v>
      </c>
      <c r="AL470" s="73">
        <f t="shared" si="161"/>
        <v>1</v>
      </c>
      <c r="AM470" s="72" t="str">
        <f t="shared" si="268"/>
        <v>00631L</v>
      </c>
      <c r="AN470" s="73">
        <f t="shared" si="162"/>
        <v>1</v>
      </c>
      <c r="AO470" s="74" t="str">
        <f t="shared" si="262"/>
        <v>00631L</v>
      </c>
      <c r="AP470" s="20">
        <f t="shared" si="164"/>
        <v>1</v>
      </c>
      <c r="AQ470" s="74" t="str">
        <f t="shared" si="272"/>
        <v>00631L</v>
      </c>
      <c r="AR470" s="20">
        <f t="shared" si="165"/>
        <v>1</v>
      </c>
      <c r="AS470" s="74" t="str">
        <f t="shared" si="266"/>
        <v>00631L</v>
      </c>
      <c r="AT470" s="20">
        <f t="shared" si="166"/>
        <v>1</v>
      </c>
      <c r="AU470" s="74" t="str">
        <f t="shared" si="254"/>
        <v>00631L</v>
      </c>
      <c r="AV470" s="20">
        <f t="shared" si="167"/>
        <v>1</v>
      </c>
      <c r="AW470" s="74" t="str">
        <f t="shared" si="255"/>
        <v>00631L</v>
      </c>
      <c r="AX470" s="20">
        <f t="shared" si="256"/>
        <v>1</v>
      </c>
      <c r="AY470" s="20">
        <f t="shared" si="260"/>
        <v>0</v>
      </c>
      <c r="AZ470" s="57">
        <v>45628</v>
      </c>
      <c r="BA470" s="75">
        <v>47.86</v>
      </c>
      <c r="BB470" s="90">
        <v>48.087499999999999</v>
      </c>
      <c r="BC470" s="76">
        <f t="shared" si="269"/>
        <v>46.682291666666664</v>
      </c>
      <c r="BD470" s="76">
        <f t="shared" si="270"/>
        <v>46.714749999999995</v>
      </c>
      <c r="BE470" s="77">
        <f t="shared" si="276"/>
        <v>3.0101528506080576E-2</v>
      </c>
      <c r="BF470" s="77">
        <f t="shared" si="267"/>
        <v>2.4515811387195788E-2</v>
      </c>
    </row>
    <row r="471" spans="1:58" s="23" customFormat="1" ht="13.15" x14ac:dyDescent="0.4">
      <c r="A471" s="57">
        <v>45623</v>
      </c>
      <c r="B471" s="112">
        <v>15.169</v>
      </c>
      <c r="C471" s="112">
        <v>16.257999999999999</v>
      </c>
      <c r="D471" s="112">
        <v>16.8</v>
      </c>
      <c r="E471" s="112">
        <v>17.100000000000001</v>
      </c>
      <c r="F471" s="112">
        <v>17.346</v>
      </c>
      <c r="G471" s="112">
        <v>17.649000000000001</v>
      </c>
      <c r="H471" s="113">
        <v>17.824999999999999</v>
      </c>
      <c r="I471" s="90">
        <f t="shared" si="257"/>
        <v>15.512894736842105</v>
      </c>
      <c r="J471" s="90">
        <f t="shared" si="258"/>
        <v>16.429157894736843</v>
      </c>
      <c r="K471" s="114">
        <v>13</v>
      </c>
      <c r="L471" s="115">
        <v>5.2631578947368418E-2</v>
      </c>
      <c r="M471" s="90">
        <v>10.75</v>
      </c>
      <c r="N471" s="90">
        <v>14.1</v>
      </c>
      <c r="O471" s="90">
        <v>16.600000000000001</v>
      </c>
      <c r="P471" s="90">
        <v>18.28</v>
      </c>
      <c r="Q471" s="90">
        <v>20.03</v>
      </c>
      <c r="R471" s="63">
        <f t="shared" si="246"/>
        <v>10.030000000000001</v>
      </c>
      <c r="S471" s="64">
        <f t="shared" si="277"/>
        <v>0</v>
      </c>
      <c r="T471" s="65">
        <f t="shared" si="271"/>
        <v>0.76241134751773054</v>
      </c>
      <c r="U471" s="65">
        <f t="shared" si="271"/>
        <v>0.84939759036144569</v>
      </c>
      <c r="V471" s="65">
        <f t="shared" si="247"/>
        <v>0.77133479212253819</v>
      </c>
      <c r="W471" s="65">
        <f t="shared" si="248"/>
        <v>0.70394408387418861</v>
      </c>
      <c r="X471" s="61">
        <f t="shared" si="259"/>
        <v>7.1791153009427025E-2</v>
      </c>
      <c r="Y471" s="66">
        <f t="shared" si="249"/>
        <v>4.2397660818713323E-2</v>
      </c>
      <c r="Z471" s="61">
        <f t="shared" si="250"/>
        <v>5.9064615175830032E-2</v>
      </c>
      <c r="AA471" s="67">
        <f t="shared" si="251"/>
        <v>15.512894736842107</v>
      </c>
      <c r="AB471" s="68">
        <f t="shared" si="252"/>
        <v>7.5815602836879492E-2</v>
      </c>
      <c r="AC471" s="69">
        <f t="shared" si="253"/>
        <v>0.10020530048525582</v>
      </c>
      <c r="AD471" s="70">
        <f>_xlfn.PERCENTILE.EXC(AC471:$AC$5675,0.5)</f>
        <v>8.58773234200743E-2</v>
      </c>
      <c r="AE471" s="70">
        <f>_xlfn.PERCENTILE.EXC($AC471:AC$5675,0.35)</f>
        <v>5.0823810709398495E-2</v>
      </c>
      <c r="AF471" s="71">
        <f t="shared" si="273"/>
        <v>3.6799651294769108E-2</v>
      </c>
      <c r="AG471" s="70">
        <f t="shared" si="274"/>
        <v>-0.10383912770750639</v>
      </c>
      <c r="AH471" s="70">
        <f t="shared" si="275"/>
        <v>-0.13239674287034375</v>
      </c>
      <c r="AI471" s="61" t="str">
        <f t="shared" si="263"/>
        <v>Short VOL</v>
      </c>
      <c r="AJ471" s="68" t="str">
        <f t="shared" si="264"/>
        <v>Short VOL</v>
      </c>
      <c r="AK471" s="72" t="str">
        <f t="shared" si="265"/>
        <v>00631L</v>
      </c>
      <c r="AL471" s="73">
        <f t="shared" si="161"/>
        <v>1</v>
      </c>
      <c r="AM471" s="72" t="str">
        <f t="shared" si="268"/>
        <v>00631L</v>
      </c>
      <c r="AN471" s="73">
        <f t="shared" si="162"/>
        <v>1</v>
      </c>
      <c r="AO471" s="74" t="str">
        <f t="shared" si="262"/>
        <v>00631L</v>
      </c>
      <c r="AP471" s="20">
        <f t="shared" si="164"/>
        <v>1</v>
      </c>
      <c r="AQ471" s="74" t="str">
        <f t="shared" si="272"/>
        <v>00631L</v>
      </c>
      <c r="AR471" s="20">
        <f t="shared" si="165"/>
        <v>1</v>
      </c>
      <c r="AS471" s="74" t="str">
        <f t="shared" si="266"/>
        <v>00631L</v>
      </c>
      <c r="AT471" s="20">
        <f t="shared" si="166"/>
        <v>1</v>
      </c>
      <c r="AU471" s="74" t="str">
        <f t="shared" si="254"/>
        <v>00631L</v>
      </c>
      <c r="AV471" s="20">
        <f t="shared" si="167"/>
        <v>1</v>
      </c>
      <c r="AW471" s="74" t="str">
        <f t="shared" si="255"/>
        <v>00631L</v>
      </c>
      <c r="AX471" s="20">
        <f t="shared" si="256"/>
        <v>1</v>
      </c>
      <c r="AY471" s="20">
        <f t="shared" si="260"/>
        <v>0</v>
      </c>
      <c r="AZ471" s="57">
        <v>45625</v>
      </c>
      <c r="BA471" s="75">
        <v>48.01</v>
      </c>
      <c r="BB471" s="90">
        <v>47.75</v>
      </c>
      <c r="BC471" s="76">
        <f t="shared" si="269"/>
        <v>46.645000000000003</v>
      </c>
      <c r="BD471" s="76">
        <f t="shared" si="270"/>
        <v>46.681000000000004</v>
      </c>
      <c r="BE471" s="77">
        <f t="shared" si="276"/>
        <v>2.368957015757309E-2</v>
      </c>
      <c r="BF471" s="77">
        <f t="shared" si="267"/>
        <v>2.8469827124525896E-2</v>
      </c>
    </row>
    <row r="472" spans="1:58" s="23" customFormat="1" ht="13.15" x14ac:dyDescent="0.4">
      <c r="A472" s="57">
        <v>45622</v>
      </c>
      <c r="B472" s="112">
        <v>15.254</v>
      </c>
      <c r="C472" s="112">
        <v>16.341999999999999</v>
      </c>
      <c r="D472" s="112">
        <v>16.8</v>
      </c>
      <c r="E472" s="112">
        <v>17.05</v>
      </c>
      <c r="F472" s="112">
        <v>17.297000000000001</v>
      </c>
      <c r="G472" s="112">
        <v>17.59</v>
      </c>
      <c r="H472" s="113">
        <v>17.771000000000001</v>
      </c>
      <c r="I472" s="90">
        <f t="shared" si="257"/>
        <v>15.540315789473684</v>
      </c>
      <c r="J472" s="90">
        <f t="shared" si="258"/>
        <v>16.462526315789471</v>
      </c>
      <c r="K472" s="114">
        <v>14</v>
      </c>
      <c r="L472" s="115">
        <v>5.2631578947368418E-2</v>
      </c>
      <c r="M472" s="90">
        <v>11.73</v>
      </c>
      <c r="N472" s="90">
        <v>14.1</v>
      </c>
      <c r="O472" s="90">
        <v>16.53</v>
      </c>
      <c r="P472" s="90">
        <v>18.170000000000002</v>
      </c>
      <c r="Q472" s="90">
        <v>19.89</v>
      </c>
      <c r="R472" s="63">
        <f t="shared" si="246"/>
        <v>8.8700000000000045</v>
      </c>
      <c r="S472" s="64">
        <f t="shared" si="277"/>
        <v>-3.4246575342465752E-2</v>
      </c>
      <c r="T472" s="65">
        <f t="shared" si="271"/>
        <v>0.83191489361702131</v>
      </c>
      <c r="U472" s="65">
        <f t="shared" si="271"/>
        <v>0.8529945553539019</v>
      </c>
      <c r="V472" s="65">
        <f t="shared" si="247"/>
        <v>0.77600440286186012</v>
      </c>
      <c r="W472" s="65">
        <f t="shared" si="248"/>
        <v>0.70889894419306176</v>
      </c>
      <c r="X472" s="61">
        <f t="shared" si="259"/>
        <v>7.1325553953061435E-2</v>
      </c>
      <c r="Y472" s="66">
        <f t="shared" si="249"/>
        <v>4.2287390029325515E-2</v>
      </c>
      <c r="Z472" s="61">
        <f t="shared" si="250"/>
        <v>5.9343100797247077E-2</v>
      </c>
      <c r="AA472" s="67">
        <f t="shared" si="251"/>
        <v>15.540315789473684</v>
      </c>
      <c r="AB472" s="68">
        <f t="shared" si="252"/>
        <v>8.1843971631205673E-2</v>
      </c>
      <c r="AC472" s="69">
        <f t="shared" si="253"/>
        <v>0.10215005599104147</v>
      </c>
      <c r="AD472" s="70">
        <f>_xlfn.PERCENTILE.EXC(AC472:$AC$5675,0.5)</f>
        <v>8.5852674448890692E-2</v>
      </c>
      <c r="AE472" s="70">
        <f>_xlfn.PERCENTILE.EXC($AC472:AC$5675,0.35)</f>
        <v>5.0764951108529112E-2</v>
      </c>
      <c r="AF472" s="71">
        <f t="shared" si="273"/>
        <v>3.6799651294769108E-2</v>
      </c>
      <c r="AG472" s="70">
        <f t="shared" si="274"/>
        <v>-0.10383912770750639</v>
      </c>
      <c r="AH472" s="70">
        <f t="shared" si="275"/>
        <v>-0.13239674287034375</v>
      </c>
      <c r="AI472" s="61" t="str">
        <f t="shared" si="263"/>
        <v>Short VOL</v>
      </c>
      <c r="AJ472" s="68" t="str">
        <f t="shared" si="264"/>
        <v>Short VOL</v>
      </c>
      <c r="AK472" s="72" t="str">
        <f t="shared" si="265"/>
        <v>00631L</v>
      </c>
      <c r="AL472" s="73">
        <f t="shared" si="161"/>
        <v>1</v>
      </c>
      <c r="AM472" s="72" t="str">
        <f t="shared" si="268"/>
        <v>00631L</v>
      </c>
      <c r="AN472" s="73">
        <f t="shared" si="162"/>
        <v>1</v>
      </c>
      <c r="AO472" s="74" t="str">
        <f t="shared" si="262"/>
        <v>00631L</v>
      </c>
      <c r="AP472" s="20">
        <f t="shared" si="164"/>
        <v>1</v>
      </c>
      <c r="AQ472" s="74" t="str">
        <f t="shared" si="272"/>
        <v>00631L</v>
      </c>
      <c r="AR472" s="20">
        <f t="shared" si="165"/>
        <v>1</v>
      </c>
      <c r="AS472" s="74" t="str">
        <f t="shared" si="266"/>
        <v>00631L</v>
      </c>
      <c r="AT472" s="20">
        <f t="shared" si="166"/>
        <v>1</v>
      </c>
      <c r="AU472" s="74" t="str">
        <f t="shared" si="254"/>
        <v>00631L</v>
      </c>
      <c r="AV472" s="20">
        <f t="shared" si="167"/>
        <v>1</v>
      </c>
      <c r="AW472" s="74" t="str">
        <f t="shared" si="255"/>
        <v>00631L</v>
      </c>
      <c r="AX472" s="20">
        <f t="shared" si="256"/>
        <v>1</v>
      </c>
      <c r="AY472" s="20">
        <f t="shared" si="260"/>
        <v>0</v>
      </c>
      <c r="AZ472" s="57">
        <v>45623</v>
      </c>
      <c r="BA472" s="75">
        <v>48.08</v>
      </c>
      <c r="BB472" s="90">
        <v>48.1875</v>
      </c>
      <c r="BC472" s="76">
        <f t="shared" si="269"/>
        <v>46.596458333333338</v>
      </c>
      <c r="BD472" s="76">
        <f t="shared" si="270"/>
        <v>46.650500000000001</v>
      </c>
      <c r="BE472" s="77">
        <f t="shared" si="276"/>
        <v>3.4145120113742447E-2</v>
      </c>
      <c r="BF472" s="77">
        <f t="shared" si="267"/>
        <v>3.0642758384154454E-2</v>
      </c>
    </row>
    <row r="473" spans="1:58" s="23" customFormat="1" ht="13.15" x14ac:dyDescent="0.4">
      <c r="A473" s="57">
        <v>45621</v>
      </c>
      <c r="B473" s="112">
        <v>15.449</v>
      </c>
      <c r="C473" s="112">
        <v>16.427</v>
      </c>
      <c r="D473" s="112">
        <v>16.885999999999999</v>
      </c>
      <c r="E473" s="112">
        <v>17.132999999999999</v>
      </c>
      <c r="F473" s="112">
        <v>17.344999999999999</v>
      </c>
      <c r="G473" s="112">
        <v>17.600000000000001</v>
      </c>
      <c r="H473" s="113">
        <v>17.776</v>
      </c>
      <c r="I473" s="90">
        <f t="shared" si="257"/>
        <v>15.654894736842104</v>
      </c>
      <c r="J473" s="90">
        <f t="shared" si="258"/>
        <v>16.523631578947366</v>
      </c>
      <c r="K473" s="114">
        <v>15</v>
      </c>
      <c r="L473" s="115">
        <v>5.2631578947368418E-2</v>
      </c>
      <c r="M473" s="90">
        <v>12.31</v>
      </c>
      <c r="N473" s="90">
        <v>14.6</v>
      </c>
      <c r="O473" s="90">
        <v>16.87</v>
      </c>
      <c r="P473" s="90">
        <v>18.440000000000001</v>
      </c>
      <c r="Q473" s="90">
        <v>20.059999999999999</v>
      </c>
      <c r="R473" s="63">
        <f t="shared" si="246"/>
        <v>8.4000000000000021</v>
      </c>
      <c r="S473" s="64">
        <f t="shared" si="277"/>
        <v>-4.1994750656168013E-2</v>
      </c>
      <c r="T473" s="65">
        <f t="shared" si="271"/>
        <v>0.84315068493150691</v>
      </c>
      <c r="U473" s="65">
        <f t="shared" si="271"/>
        <v>0.86544161232957906</v>
      </c>
      <c r="V473" s="65">
        <f t="shared" si="247"/>
        <v>0.79175704989154005</v>
      </c>
      <c r="W473" s="65">
        <f t="shared" si="248"/>
        <v>0.72781655034895321</v>
      </c>
      <c r="X473" s="61">
        <f t="shared" si="259"/>
        <v>6.3305068289209648E-2</v>
      </c>
      <c r="Y473" s="66">
        <f t="shared" si="249"/>
        <v>3.752991303332754E-2</v>
      </c>
      <c r="Z473" s="61">
        <f t="shared" si="250"/>
        <v>5.5492985210611717E-2</v>
      </c>
      <c r="AA473" s="67">
        <f t="shared" si="251"/>
        <v>15.654894736842104</v>
      </c>
      <c r="AB473" s="68">
        <f t="shared" si="252"/>
        <v>5.8150684931506866E-2</v>
      </c>
      <c r="AC473" s="69">
        <f t="shared" si="253"/>
        <v>7.2253064167267442E-2</v>
      </c>
      <c r="AD473" s="70">
        <f>_xlfn.PERCENTILE.EXC(AC473:$AC$5675,0.5)</f>
        <v>8.5828025477707098E-2</v>
      </c>
      <c r="AE473" s="70">
        <f>_xlfn.PERCENTILE.EXC($AC473:AC$5675,0.35)</f>
        <v>5.0690755887645288E-2</v>
      </c>
      <c r="AF473" s="71">
        <f t="shared" si="273"/>
        <v>3.6799651294769108E-2</v>
      </c>
      <c r="AG473" s="70">
        <f t="shared" si="274"/>
        <v>-0.10383912770750639</v>
      </c>
      <c r="AH473" s="70">
        <f t="shared" si="275"/>
        <v>-0.13239674287034375</v>
      </c>
      <c r="AI473" s="61" t="str">
        <f t="shared" si="263"/>
        <v>Safety</v>
      </c>
      <c r="AJ473" s="68" t="str">
        <f t="shared" si="264"/>
        <v>Short VOL</v>
      </c>
      <c r="AK473" s="72" t="str">
        <f t="shared" si="265"/>
        <v>00631L</v>
      </c>
      <c r="AL473" s="73">
        <f t="shared" si="161"/>
        <v>1</v>
      </c>
      <c r="AM473" s="72" t="str">
        <f t="shared" si="268"/>
        <v>00631L</v>
      </c>
      <c r="AN473" s="73">
        <f t="shared" si="162"/>
        <v>1</v>
      </c>
      <c r="AO473" s="74" t="str">
        <f t="shared" si="262"/>
        <v>00631L</v>
      </c>
      <c r="AP473" s="20">
        <f t="shared" si="164"/>
        <v>1</v>
      </c>
      <c r="AQ473" s="74" t="str">
        <f t="shared" si="272"/>
        <v>00631L</v>
      </c>
      <c r="AR473" s="20">
        <f t="shared" si="165"/>
        <v>1</v>
      </c>
      <c r="AS473" s="74" t="str">
        <f t="shared" si="266"/>
        <v>00631L</v>
      </c>
      <c r="AT473" s="20">
        <f t="shared" si="166"/>
        <v>1</v>
      </c>
      <c r="AU473" s="74" t="str">
        <f t="shared" si="254"/>
        <v>00631L</v>
      </c>
      <c r="AV473" s="20">
        <f t="shared" si="167"/>
        <v>1</v>
      </c>
      <c r="AW473" s="74" t="str">
        <f t="shared" si="255"/>
        <v>00631L</v>
      </c>
      <c r="AX473" s="20">
        <f t="shared" si="256"/>
        <v>1</v>
      </c>
      <c r="AY473" s="20">
        <f t="shared" si="260"/>
        <v>0</v>
      </c>
      <c r="AZ473" s="57">
        <v>45622</v>
      </c>
      <c r="BA473" s="75">
        <v>48.46</v>
      </c>
      <c r="BB473" s="90">
        <v>48.5</v>
      </c>
      <c r="BC473" s="76">
        <f t="shared" si="269"/>
        <v>46.546458333333341</v>
      </c>
      <c r="BD473" s="76">
        <f t="shared" si="270"/>
        <v>46.601000000000006</v>
      </c>
      <c r="BE473" s="77">
        <f t="shared" si="276"/>
        <v>4.1969716636156361E-2</v>
      </c>
      <c r="BF473" s="77">
        <f t="shared" si="267"/>
        <v>3.9891847814424466E-2</v>
      </c>
    </row>
    <row r="474" spans="1:58" s="23" customFormat="1" ht="13.15" x14ac:dyDescent="0.4">
      <c r="A474" s="57">
        <v>45618</v>
      </c>
      <c r="B474" s="112">
        <v>16.065000000000001</v>
      </c>
      <c r="C474" s="112">
        <v>16.843</v>
      </c>
      <c r="D474" s="112">
        <v>17.2</v>
      </c>
      <c r="E474" s="112">
        <v>17.440000000000001</v>
      </c>
      <c r="F474" s="112">
        <v>17.594999999999999</v>
      </c>
      <c r="G474" s="112">
        <v>17.864000000000001</v>
      </c>
      <c r="H474" s="113">
        <v>18.07</v>
      </c>
      <c r="I474" s="90">
        <f t="shared" si="257"/>
        <v>16.187842105263158</v>
      </c>
      <c r="J474" s="90">
        <f t="shared" si="258"/>
        <v>16.899368421052632</v>
      </c>
      <c r="K474" s="114">
        <v>16</v>
      </c>
      <c r="L474" s="115">
        <v>5.2631578947368418E-2</v>
      </c>
      <c r="M474" s="90">
        <v>11.46</v>
      </c>
      <c r="N474" s="90">
        <v>15.24</v>
      </c>
      <c r="O474" s="90">
        <v>17.3</v>
      </c>
      <c r="P474" s="90">
        <v>18.78</v>
      </c>
      <c r="Q474" s="90">
        <v>20.260000000000002</v>
      </c>
      <c r="R474" s="63">
        <f t="shared" si="246"/>
        <v>9.3799999999999955</v>
      </c>
      <c r="S474" s="64">
        <f t="shared" si="277"/>
        <v>-9.6621221102548949E-2</v>
      </c>
      <c r="T474" s="65">
        <f t="shared" si="271"/>
        <v>0.75196850393700787</v>
      </c>
      <c r="U474" s="65">
        <f t="shared" si="271"/>
        <v>0.88092485549132948</v>
      </c>
      <c r="V474" s="65">
        <f t="shared" si="247"/>
        <v>0.81150159744408945</v>
      </c>
      <c r="W474" s="65">
        <f t="shared" si="248"/>
        <v>0.75222112537018748</v>
      </c>
      <c r="X474" s="61">
        <f t="shared" si="259"/>
        <v>4.8428260192965991E-2</v>
      </c>
      <c r="Y474" s="66">
        <f t="shared" si="249"/>
        <v>3.6123853211009117E-2</v>
      </c>
      <c r="Z474" s="61">
        <f t="shared" si="250"/>
        <v>4.39543647116582E-2</v>
      </c>
      <c r="AA474" s="67">
        <f t="shared" si="251"/>
        <v>16.187842105263158</v>
      </c>
      <c r="AB474" s="68">
        <f t="shared" si="252"/>
        <v>5.4133858267716606E-2</v>
      </c>
      <c r="AC474" s="69">
        <f t="shared" si="253"/>
        <v>6.2194363862411929E-2</v>
      </c>
      <c r="AD474" s="70">
        <f>_xlfn.PERCENTILE.EXC(AC474:$AC$5675,0.5)</f>
        <v>8.5852674448890692E-2</v>
      </c>
      <c r="AE474" s="70">
        <f>_xlfn.PERCENTILE.EXC($AC474:AC$5675,0.35)</f>
        <v>5.061656066676147E-2</v>
      </c>
      <c r="AF474" s="71">
        <f t="shared" si="273"/>
        <v>3.6799651294769108E-2</v>
      </c>
      <c r="AG474" s="70">
        <f t="shared" si="274"/>
        <v>-0.10383912770750639</v>
      </c>
      <c r="AH474" s="70">
        <f t="shared" si="275"/>
        <v>-0.13239674287034375</v>
      </c>
      <c r="AI474" s="61" t="str">
        <f t="shared" si="263"/>
        <v>Safety</v>
      </c>
      <c r="AJ474" s="68" t="str">
        <f t="shared" si="264"/>
        <v>Short VOL</v>
      </c>
      <c r="AK474" s="72" t="str">
        <f t="shared" si="265"/>
        <v>00631L</v>
      </c>
      <c r="AL474" s="73">
        <f t="shared" si="161"/>
        <v>1</v>
      </c>
      <c r="AM474" s="72" t="str">
        <f t="shared" si="268"/>
        <v>00631L</v>
      </c>
      <c r="AN474" s="73">
        <f t="shared" si="162"/>
        <v>1</v>
      </c>
      <c r="AO474" s="74" t="str">
        <f t="shared" si="262"/>
        <v>00631L</v>
      </c>
      <c r="AP474" s="20">
        <f t="shared" si="164"/>
        <v>1</v>
      </c>
      <c r="AQ474" s="74" t="str">
        <f t="shared" si="272"/>
        <v>00631L</v>
      </c>
      <c r="AR474" s="20">
        <f t="shared" si="165"/>
        <v>1</v>
      </c>
      <c r="AS474" s="74" t="str">
        <f t="shared" si="266"/>
        <v>00631L</v>
      </c>
      <c r="AT474" s="20">
        <f t="shared" si="166"/>
        <v>1</v>
      </c>
      <c r="AU474" s="74" t="str">
        <f t="shared" si="254"/>
        <v>00631L</v>
      </c>
      <c r="AV474" s="20">
        <f t="shared" si="167"/>
        <v>1</v>
      </c>
      <c r="AW474" s="74" t="str">
        <f t="shared" si="255"/>
        <v>00631L</v>
      </c>
      <c r="AX474" s="20">
        <f t="shared" si="256"/>
        <v>1</v>
      </c>
      <c r="AY474" s="20">
        <f t="shared" si="260"/>
        <v>0</v>
      </c>
      <c r="AZ474" s="57">
        <v>45621</v>
      </c>
      <c r="BA474" s="75">
        <v>48.8</v>
      </c>
      <c r="BB474" s="90">
        <v>49.774999999999999</v>
      </c>
      <c r="BC474" s="76">
        <f t="shared" si="269"/>
        <v>46.481875000000009</v>
      </c>
      <c r="BD474" s="76">
        <f t="shared" si="270"/>
        <v>46.551458333333343</v>
      </c>
      <c r="BE474" s="77">
        <f t="shared" si="276"/>
        <v>7.084750776512326E-2</v>
      </c>
      <c r="BF474" s="77">
        <f t="shared" si="267"/>
        <v>4.8302281972906043E-2</v>
      </c>
    </row>
    <row r="475" spans="1:58" s="23" customFormat="1" ht="13.15" x14ac:dyDescent="0.4">
      <c r="A475" s="57">
        <v>45617</v>
      </c>
      <c r="B475" s="112">
        <v>16.771999999999998</v>
      </c>
      <c r="C475" s="112">
        <v>17.280999999999999</v>
      </c>
      <c r="D475" s="112">
        <v>17.507999999999999</v>
      </c>
      <c r="E475" s="112">
        <v>17.658999999999999</v>
      </c>
      <c r="F475" s="112">
        <v>17.8</v>
      </c>
      <c r="G475" s="112">
        <v>17.940000000000001</v>
      </c>
      <c r="H475" s="113">
        <v>18.157</v>
      </c>
      <c r="I475" s="90">
        <f t="shared" si="257"/>
        <v>16.82557894736842</v>
      </c>
      <c r="J475" s="90">
        <f t="shared" si="258"/>
        <v>17.304894736842105</v>
      </c>
      <c r="K475" s="114">
        <v>17</v>
      </c>
      <c r="L475" s="115">
        <v>5.2631578947368418E-2</v>
      </c>
      <c r="M475" s="90">
        <v>14.15</v>
      </c>
      <c r="N475" s="90">
        <v>16.87</v>
      </c>
      <c r="O475" s="90">
        <v>18.18</v>
      </c>
      <c r="P475" s="90">
        <v>19.41</v>
      </c>
      <c r="Q475" s="90">
        <v>20.63</v>
      </c>
      <c r="R475" s="63">
        <f t="shared" si="246"/>
        <v>6.57</v>
      </c>
      <c r="S475" s="64">
        <f t="shared" si="277"/>
        <v>-1.6899766899766851E-2</v>
      </c>
      <c r="T475" s="65">
        <f t="shared" si="271"/>
        <v>0.83876704208654418</v>
      </c>
      <c r="U475" s="65">
        <f t="shared" si="271"/>
        <v>0.92794279427942805</v>
      </c>
      <c r="V475" s="65">
        <f t="shared" si="247"/>
        <v>0.86913961875321999</v>
      </c>
      <c r="W475" s="65">
        <f t="shared" si="248"/>
        <v>0.81774115365971889</v>
      </c>
      <c r="X475" s="61">
        <f t="shared" si="259"/>
        <v>3.0348199379918936E-2</v>
      </c>
      <c r="Y475" s="66">
        <f t="shared" si="249"/>
        <v>2.820091737924011E-2</v>
      </c>
      <c r="Z475" s="61">
        <f t="shared" si="250"/>
        <v>2.8487328190787219E-2</v>
      </c>
      <c r="AA475" s="67">
        <f t="shared" si="251"/>
        <v>16.82557894736842</v>
      </c>
      <c r="AB475" s="68">
        <f t="shared" si="252"/>
        <v>-5.8091286307055436E-3</v>
      </c>
      <c r="AC475" s="69">
        <f t="shared" si="253"/>
        <v>-2.6331388637570062E-3</v>
      </c>
      <c r="AD475" s="70">
        <f>_xlfn.PERCENTILE.EXC(AC475:$AC$5675,0.5)</f>
        <v>8.58773234200743E-2</v>
      </c>
      <c r="AE475" s="70">
        <f>_xlfn.PERCENTILE.EXC($AC475:AC$5675,0.35)</f>
        <v>5.0602966512147449E-2</v>
      </c>
      <c r="AF475" s="71">
        <f t="shared" si="273"/>
        <v>3.6799651294769108E-2</v>
      </c>
      <c r="AG475" s="70">
        <f t="shared" si="274"/>
        <v>-0.10383912770750639</v>
      </c>
      <c r="AH475" s="70">
        <f t="shared" si="275"/>
        <v>-0.13239674287034375</v>
      </c>
      <c r="AI475" s="61" t="str">
        <f t="shared" si="263"/>
        <v>Safety</v>
      </c>
      <c r="AJ475" s="68" t="str">
        <f t="shared" si="264"/>
        <v>Safety</v>
      </c>
      <c r="AK475" s="72" t="str">
        <f t="shared" si="265"/>
        <v>00631L</v>
      </c>
      <c r="AL475" s="73">
        <f t="shared" si="161"/>
        <v>1</v>
      </c>
      <c r="AM475" s="72" t="str">
        <f t="shared" si="268"/>
        <v>00631L</v>
      </c>
      <c r="AN475" s="73">
        <f t="shared" si="162"/>
        <v>1</v>
      </c>
      <c r="AO475" s="74" t="str">
        <f t="shared" si="262"/>
        <v>00635U</v>
      </c>
      <c r="AP475" s="20">
        <f t="shared" si="164"/>
        <v>0</v>
      </c>
      <c r="AQ475" s="74" t="str">
        <f t="shared" si="272"/>
        <v>00631L</v>
      </c>
      <c r="AR475" s="20">
        <f t="shared" si="165"/>
        <v>1</v>
      </c>
      <c r="AS475" s="74" t="str">
        <f t="shared" si="266"/>
        <v>00631L</v>
      </c>
      <c r="AT475" s="20">
        <f t="shared" si="166"/>
        <v>1</v>
      </c>
      <c r="AU475" s="74" t="str">
        <f t="shared" si="254"/>
        <v>00635U</v>
      </c>
      <c r="AV475" s="20">
        <f t="shared" si="167"/>
        <v>0</v>
      </c>
      <c r="AW475" s="74" t="str">
        <f t="shared" si="255"/>
        <v>00635U</v>
      </c>
      <c r="AX475" s="20">
        <f t="shared" si="256"/>
        <v>0</v>
      </c>
      <c r="AY475" s="20">
        <f t="shared" si="260"/>
        <v>1</v>
      </c>
      <c r="AZ475" s="57">
        <v>45618</v>
      </c>
      <c r="BA475" s="75">
        <v>49.71</v>
      </c>
      <c r="BB475" s="90">
        <v>49.75</v>
      </c>
      <c r="BC475" s="76">
        <f t="shared" si="269"/>
        <v>46.394166666666678</v>
      </c>
      <c r="BD475" s="76">
        <f t="shared" si="270"/>
        <v>46.480791666666683</v>
      </c>
      <c r="BE475" s="77">
        <f t="shared" si="276"/>
        <v>7.2333087852280029E-2</v>
      </c>
      <c r="BF475" s="77">
        <f t="shared" si="267"/>
        <v>6.9474039007152238E-2</v>
      </c>
    </row>
    <row r="476" spans="1:58" s="23" customFormat="1" ht="13.15" x14ac:dyDescent="0.4">
      <c r="A476" s="57">
        <v>45616</v>
      </c>
      <c r="B476" s="112">
        <v>16.952000000000002</v>
      </c>
      <c r="C476" s="112">
        <v>17.408999999999999</v>
      </c>
      <c r="D476" s="112">
        <v>17.620999999999999</v>
      </c>
      <c r="E476" s="112">
        <v>17.75</v>
      </c>
      <c r="F476" s="112">
        <v>17.971</v>
      </c>
      <c r="G476" s="112">
        <v>18.170999999999999</v>
      </c>
      <c r="H476" s="113">
        <v>18.327999999999999</v>
      </c>
      <c r="I476" s="90">
        <f t="shared" si="257"/>
        <v>16.976052631578948</v>
      </c>
      <c r="J476" s="90">
        <f t="shared" si="258"/>
        <v>17.420157894736843</v>
      </c>
      <c r="K476" s="114">
        <v>18</v>
      </c>
      <c r="L476" s="115">
        <v>5.2631578947368418E-2</v>
      </c>
      <c r="M476" s="90">
        <v>15.08</v>
      </c>
      <c r="N476" s="90">
        <v>17.16</v>
      </c>
      <c r="O476" s="90">
        <v>18.260000000000002</v>
      </c>
      <c r="P476" s="90">
        <v>19.43</v>
      </c>
      <c r="Q476" s="90">
        <v>20.75</v>
      </c>
      <c r="R476" s="63">
        <f t="shared" si="246"/>
        <v>5.4499999999999957</v>
      </c>
      <c r="S476" s="64">
        <f t="shared" si="277"/>
        <v>4.9541284403669644E-2</v>
      </c>
      <c r="T476" s="65">
        <f t="shared" si="271"/>
        <v>0.87878787878787878</v>
      </c>
      <c r="U476" s="65">
        <f t="shared" si="271"/>
        <v>0.93975903614457823</v>
      </c>
      <c r="V476" s="65">
        <f t="shared" si="247"/>
        <v>0.88317035512094699</v>
      </c>
      <c r="W476" s="65">
        <f t="shared" si="248"/>
        <v>0.82698795180722895</v>
      </c>
      <c r="X476" s="61">
        <f t="shared" si="259"/>
        <v>2.6958470976875717E-2</v>
      </c>
      <c r="Y476" s="66">
        <f t="shared" si="249"/>
        <v>3.2563380281690105E-2</v>
      </c>
      <c r="Z476" s="61">
        <f t="shared" si="250"/>
        <v>2.6160690756328535E-2</v>
      </c>
      <c r="AA476" s="67">
        <f t="shared" si="251"/>
        <v>16.976052631578948</v>
      </c>
      <c r="AB476" s="68">
        <f t="shared" si="252"/>
        <v>-1.2121212121212028E-2</v>
      </c>
      <c r="AC476" s="69">
        <f t="shared" si="253"/>
        <v>-1.0719543614280404E-2</v>
      </c>
      <c r="AD476" s="70">
        <f>_xlfn.PERCENTILE.EXC(AC476:$AC$5675,0.5)</f>
        <v>8.5877593007747152E-2</v>
      </c>
      <c r="AE476" s="70">
        <f>_xlfn.PERCENTILE.EXC($AC476:AC$5675,0.35)</f>
        <v>5.0680156570376181E-2</v>
      </c>
      <c r="AF476" s="71">
        <f t="shared" si="273"/>
        <v>3.7301555264349195E-2</v>
      </c>
      <c r="AG476" s="70">
        <f t="shared" si="274"/>
        <v>-0.10383912770750639</v>
      </c>
      <c r="AH476" s="70">
        <f t="shared" si="275"/>
        <v>-0.13239674287034375</v>
      </c>
      <c r="AI476" s="61" t="str">
        <f t="shared" si="263"/>
        <v>Safety</v>
      </c>
      <c r="AJ476" s="68" t="str">
        <f t="shared" si="264"/>
        <v>Safety</v>
      </c>
      <c r="AK476" s="72" t="str">
        <f t="shared" si="265"/>
        <v>00631L</v>
      </c>
      <c r="AL476" s="73">
        <f t="shared" si="161"/>
        <v>1</v>
      </c>
      <c r="AM476" s="72" t="str">
        <f t="shared" si="268"/>
        <v>00631L</v>
      </c>
      <c r="AN476" s="73">
        <f t="shared" si="162"/>
        <v>1</v>
      </c>
      <c r="AO476" s="74" t="str">
        <f t="shared" si="262"/>
        <v>00635U</v>
      </c>
      <c r="AP476" s="20">
        <f t="shared" si="164"/>
        <v>0</v>
      </c>
      <c r="AQ476" s="74" t="str">
        <f t="shared" si="272"/>
        <v>00631L</v>
      </c>
      <c r="AR476" s="20">
        <f t="shared" si="165"/>
        <v>1</v>
      </c>
      <c r="AS476" s="74" t="str">
        <f t="shared" si="266"/>
        <v>00631L</v>
      </c>
      <c r="AT476" s="20">
        <f t="shared" si="166"/>
        <v>1</v>
      </c>
      <c r="AU476" s="74" t="str">
        <f t="shared" si="254"/>
        <v>00635U</v>
      </c>
      <c r="AV476" s="20">
        <f t="shared" si="167"/>
        <v>0</v>
      </c>
      <c r="AW476" s="74" t="str">
        <f t="shared" si="255"/>
        <v>00635U</v>
      </c>
      <c r="AX476" s="20">
        <f t="shared" si="256"/>
        <v>0</v>
      </c>
      <c r="AY476" s="20">
        <f t="shared" si="260"/>
        <v>1</v>
      </c>
      <c r="AZ476" s="57">
        <v>45617</v>
      </c>
      <c r="BA476" s="75">
        <v>49.85</v>
      </c>
      <c r="BB476" s="90">
        <v>49.362499999999997</v>
      </c>
      <c r="BC476" s="76">
        <f t="shared" si="269"/>
        <v>46.297708333333347</v>
      </c>
      <c r="BD476" s="76">
        <f t="shared" si="270"/>
        <v>46.395833333333343</v>
      </c>
      <c r="BE476" s="77">
        <f t="shared" si="276"/>
        <v>6.6197480976829842E-2</v>
      </c>
      <c r="BF476" s="77">
        <f t="shared" si="267"/>
        <v>7.4449932644813463E-2</v>
      </c>
    </row>
    <row r="477" spans="1:58" s="23" customFormat="1" ht="13.15" x14ac:dyDescent="0.4">
      <c r="A477" s="57">
        <v>45615</v>
      </c>
      <c r="B477" s="112">
        <v>16.417999999999999</v>
      </c>
      <c r="C477" s="112">
        <v>16.405999999999999</v>
      </c>
      <c r="D477" s="112">
        <v>17.001000000000001</v>
      </c>
      <c r="E477" s="112">
        <v>17.382000000000001</v>
      </c>
      <c r="F477" s="112">
        <v>17.620999999999999</v>
      </c>
      <c r="G477" s="112">
        <v>17.794</v>
      </c>
      <c r="H477" s="113">
        <v>17.942</v>
      </c>
      <c r="I477" s="90">
        <f t="shared" si="257"/>
        <v>16.405999999999999</v>
      </c>
      <c r="J477" s="90">
        <f t="shared" si="258"/>
        <v>17.001000000000001</v>
      </c>
      <c r="K477" s="114">
        <v>0</v>
      </c>
      <c r="L477" s="115">
        <v>0.04</v>
      </c>
      <c r="M477" s="90">
        <v>14.24</v>
      </c>
      <c r="N477" s="90">
        <v>16.350000000000001</v>
      </c>
      <c r="O477" s="90">
        <v>17.690000000000001</v>
      </c>
      <c r="P477" s="90">
        <v>19.16</v>
      </c>
      <c r="Q477" s="90">
        <v>20.52</v>
      </c>
      <c r="R477" s="63">
        <f t="shared" si="246"/>
        <v>6.259999999999998</v>
      </c>
      <c r="S477" s="64">
        <f t="shared" si="277"/>
        <v>4.9422336328626533E-2</v>
      </c>
      <c r="T477" s="65">
        <f t="shared" si="271"/>
        <v>0.8709480122324158</v>
      </c>
      <c r="U477" s="65">
        <f t="shared" si="271"/>
        <v>0.92425098925946869</v>
      </c>
      <c r="V477" s="65">
        <f t="shared" si="247"/>
        <v>0.85334029227557417</v>
      </c>
      <c r="W477" s="65">
        <f t="shared" si="248"/>
        <v>0.79678362573099426</v>
      </c>
      <c r="X477" s="61">
        <f t="shared" si="259"/>
        <v>-7.3090510415400509E-4</v>
      </c>
      <c r="Y477" s="66">
        <f t="shared" si="249"/>
        <v>3.2217236221378363E-2</v>
      </c>
      <c r="Z477" s="61">
        <f t="shared" si="250"/>
        <v>3.6267219310008682E-2</v>
      </c>
      <c r="AA477" s="67">
        <f t="shared" si="251"/>
        <v>16.405999999999999</v>
      </c>
      <c r="AB477" s="68">
        <f t="shared" si="252"/>
        <v>4.1590214067276964E-3</v>
      </c>
      <c r="AC477" s="69">
        <f t="shared" si="253"/>
        <v>3.425076452599228E-3</v>
      </c>
      <c r="AD477" s="70">
        <f>_xlfn.PERCENTILE.EXC(AC477:$AC$5675,0.5)</f>
        <v>8.5877862595420004E-2</v>
      </c>
      <c r="AE477" s="70">
        <f>_xlfn.PERCENTILE.EXC($AC477:AC$5675,0.35)</f>
        <v>5.0817947694874716E-2</v>
      </c>
      <c r="AF477" s="71">
        <f t="shared" si="273"/>
        <v>3.7610529226291524E-2</v>
      </c>
      <c r="AG477" s="70">
        <f t="shared" si="274"/>
        <v>-0.10383912770750639</v>
      </c>
      <c r="AH477" s="70">
        <f t="shared" si="275"/>
        <v>-0.13239674287034375</v>
      </c>
      <c r="AI477" s="61" t="str">
        <f t="shared" si="263"/>
        <v>Safety</v>
      </c>
      <c r="AJ477" s="68" t="str">
        <f t="shared" si="264"/>
        <v>Safety</v>
      </c>
      <c r="AK477" s="72" t="str">
        <f t="shared" si="265"/>
        <v>00631L</v>
      </c>
      <c r="AL477" s="73">
        <f t="shared" si="161"/>
        <v>1</v>
      </c>
      <c r="AM477" s="72" t="str">
        <f t="shared" si="268"/>
        <v>00631L</v>
      </c>
      <c r="AN477" s="73">
        <f t="shared" si="162"/>
        <v>1</v>
      </c>
      <c r="AO477" s="74" t="str">
        <f t="shared" si="262"/>
        <v>00635U</v>
      </c>
      <c r="AP477" s="20">
        <f t="shared" si="164"/>
        <v>0</v>
      </c>
      <c r="AQ477" s="74" t="str">
        <f t="shared" si="272"/>
        <v>00631L</v>
      </c>
      <c r="AR477" s="20">
        <f t="shared" si="165"/>
        <v>1</v>
      </c>
      <c r="AS477" s="74" t="str">
        <f t="shared" si="266"/>
        <v>00631L</v>
      </c>
      <c r="AT477" s="20">
        <f t="shared" si="166"/>
        <v>1</v>
      </c>
      <c r="AU477" s="74" t="str">
        <f t="shared" si="254"/>
        <v>00635U</v>
      </c>
      <c r="AV477" s="20">
        <f t="shared" si="167"/>
        <v>0</v>
      </c>
      <c r="AW477" s="74" t="str">
        <f t="shared" si="255"/>
        <v>00635U</v>
      </c>
      <c r="AX477" s="20">
        <f t="shared" si="256"/>
        <v>0</v>
      </c>
      <c r="AY477" s="20">
        <f t="shared" si="260"/>
        <v>1</v>
      </c>
      <c r="AZ477" s="57">
        <v>45616</v>
      </c>
      <c r="BA477" s="75">
        <v>48.72</v>
      </c>
      <c r="BB477" s="90">
        <v>48.8</v>
      </c>
      <c r="BC477" s="76">
        <f t="shared" si="269"/>
        <v>46.185625000000002</v>
      </c>
      <c r="BD477" s="76">
        <f t="shared" si="270"/>
        <v>46.287000000000013</v>
      </c>
      <c r="BE477" s="77">
        <f t="shared" si="276"/>
        <v>5.6605816203634689E-2</v>
      </c>
      <c r="BF477" s="77">
        <f t="shared" si="267"/>
        <v>5.2563354721627778E-2</v>
      </c>
    </row>
    <row r="478" spans="1:58" s="23" customFormat="1" ht="13.15" x14ac:dyDescent="0.4">
      <c r="A478" s="57">
        <v>45614</v>
      </c>
      <c r="B478" s="112">
        <v>15.612</v>
      </c>
      <c r="C478" s="112">
        <v>15.852</v>
      </c>
      <c r="D478" s="112">
        <v>16.68</v>
      </c>
      <c r="E478" s="112">
        <v>17.117000000000001</v>
      </c>
      <c r="F478" s="112">
        <v>17.446999999999999</v>
      </c>
      <c r="G478" s="112">
        <v>17.687999999999999</v>
      </c>
      <c r="H478" s="113">
        <v>17.899999999999999</v>
      </c>
      <c r="I478" s="90">
        <f t="shared" si="257"/>
        <v>15.8424</v>
      </c>
      <c r="J478" s="90">
        <f t="shared" si="258"/>
        <v>16.646879999999999</v>
      </c>
      <c r="K478" s="114">
        <v>1</v>
      </c>
      <c r="L478" s="115">
        <v>0.04</v>
      </c>
      <c r="M478" s="90">
        <v>13.98</v>
      </c>
      <c r="N478" s="90">
        <v>15.58</v>
      </c>
      <c r="O478" s="90">
        <v>17.190000000000001</v>
      </c>
      <c r="P478" s="90">
        <v>18.760000000000002</v>
      </c>
      <c r="Q478" s="90">
        <v>20.399999999999999</v>
      </c>
      <c r="R478" s="63">
        <f t="shared" si="246"/>
        <v>6.3900000000000006</v>
      </c>
      <c r="S478" s="64">
        <f t="shared" si="277"/>
        <v>-3.469640644361837E-2</v>
      </c>
      <c r="T478" s="65">
        <f t="shared" si="271"/>
        <v>0.89730423620025679</v>
      </c>
      <c r="U478" s="65">
        <f t="shared" si="271"/>
        <v>0.90634089586969158</v>
      </c>
      <c r="V478" s="65">
        <f t="shared" si="247"/>
        <v>0.83049040511727068</v>
      </c>
      <c r="W478" s="65">
        <f t="shared" si="248"/>
        <v>0.76372549019607849</v>
      </c>
      <c r="X478" s="61">
        <f t="shared" si="259"/>
        <v>1.537279016141431E-2</v>
      </c>
      <c r="Y478" s="66">
        <f t="shared" si="249"/>
        <v>4.5743997195770152E-2</v>
      </c>
      <c r="Z478" s="61">
        <f t="shared" si="250"/>
        <v>5.0780184820481737E-2</v>
      </c>
      <c r="AA478" s="67">
        <f t="shared" si="251"/>
        <v>15.8424</v>
      </c>
      <c r="AB478" s="68">
        <f t="shared" si="252"/>
        <v>2.0539152759948671E-3</v>
      </c>
      <c r="AC478" s="69">
        <f t="shared" si="253"/>
        <v>1.6842105263157863E-2</v>
      </c>
      <c r="AD478" s="70">
        <f>_xlfn.PERCENTILE.EXC(AC478:$AC$5675,0.5)</f>
        <v>8.5941443860524103E-2</v>
      </c>
      <c r="AE478" s="70">
        <f>_xlfn.PERCENTILE.EXC($AC478:AC$5675,0.35)</f>
        <v>5.0856057289279021E-2</v>
      </c>
      <c r="AF478" s="71">
        <f t="shared" si="273"/>
        <v>3.7878927933761658E-2</v>
      </c>
      <c r="AG478" s="70">
        <f t="shared" si="274"/>
        <v>-0.10383912770750639</v>
      </c>
      <c r="AH478" s="70">
        <f t="shared" si="275"/>
        <v>-0.13239674287034375</v>
      </c>
      <c r="AI478" s="61" t="str">
        <f t="shared" si="263"/>
        <v>Safety</v>
      </c>
      <c r="AJ478" s="68" t="str">
        <f t="shared" si="264"/>
        <v>Safety</v>
      </c>
      <c r="AK478" s="72" t="str">
        <f t="shared" si="265"/>
        <v>00631L</v>
      </c>
      <c r="AL478" s="73">
        <f t="shared" si="161"/>
        <v>1</v>
      </c>
      <c r="AM478" s="72" t="str">
        <f t="shared" si="268"/>
        <v>00631L</v>
      </c>
      <c r="AN478" s="73">
        <f t="shared" si="162"/>
        <v>1</v>
      </c>
      <c r="AO478" s="74" t="str">
        <f t="shared" si="262"/>
        <v>00635U</v>
      </c>
      <c r="AP478" s="20">
        <f t="shared" si="164"/>
        <v>0</v>
      </c>
      <c r="AQ478" s="74" t="str">
        <f t="shared" si="272"/>
        <v>00631L</v>
      </c>
      <c r="AR478" s="20">
        <f t="shared" si="165"/>
        <v>1</v>
      </c>
      <c r="AS478" s="74" t="str">
        <f t="shared" si="266"/>
        <v>00631L</v>
      </c>
      <c r="AT478" s="20">
        <f t="shared" si="166"/>
        <v>1</v>
      </c>
      <c r="AU478" s="74" t="str">
        <f t="shared" si="254"/>
        <v>00635U</v>
      </c>
      <c r="AV478" s="20">
        <f t="shared" si="167"/>
        <v>0</v>
      </c>
      <c r="AW478" s="74" t="str">
        <f t="shared" si="255"/>
        <v>00635U</v>
      </c>
      <c r="AX478" s="20">
        <f t="shared" si="256"/>
        <v>0</v>
      </c>
      <c r="AY478" s="20">
        <f t="shared" si="260"/>
        <v>1</v>
      </c>
      <c r="AZ478" s="57">
        <v>45615</v>
      </c>
      <c r="BA478" s="75">
        <v>48.51</v>
      </c>
      <c r="BB478" s="90">
        <v>48.412500000000001</v>
      </c>
      <c r="BC478" s="76">
        <f t="shared" si="269"/>
        <v>46.09791666666667</v>
      </c>
      <c r="BD478" s="76">
        <f t="shared" si="270"/>
        <v>46.180791666666671</v>
      </c>
      <c r="BE478" s="77">
        <f t="shared" si="276"/>
        <v>5.0210150494870473E-2</v>
      </c>
      <c r="BF478" s="77">
        <f t="shared" si="267"/>
        <v>5.0436734609176283E-2</v>
      </c>
    </row>
    <row r="479" spans="1:58" s="23" customFormat="1" ht="13.15" x14ac:dyDescent="0.4">
      <c r="A479" s="57">
        <v>45611</v>
      </c>
      <c r="B479" s="112">
        <v>16.388000000000002</v>
      </c>
      <c r="C479" s="112">
        <v>16.37</v>
      </c>
      <c r="D479" s="112">
        <v>17.103000000000002</v>
      </c>
      <c r="E479" s="112">
        <v>17.54</v>
      </c>
      <c r="F479" s="112">
        <v>17.826000000000001</v>
      </c>
      <c r="G479" s="112">
        <v>18.030999999999999</v>
      </c>
      <c r="H479" s="113">
        <v>18.224</v>
      </c>
      <c r="I479" s="90">
        <f t="shared" si="257"/>
        <v>16.37144</v>
      </c>
      <c r="J479" s="90">
        <f t="shared" si="258"/>
        <v>17.044360000000001</v>
      </c>
      <c r="K479" s="114">
        <v>2</v>
      </c>
      <c r="L479" s="115">
        <v>0.04</v>
      </c>
      <c r="M479" s="90">
        <v>14.81</v>
      </c>
      <c r="N479" s="90">
        <v>16.14</v>
      </c>
      <c r="O479" s="90">
        <v>17.809999999999999</v>
      </c>
      <c r="P479" s="90">
        <v>19.25</v>
      </c>
      <c r="Q479" s="90">
        <v>20.72</v>
      </c>
      <c r="R479" s="63">
        <f t="shared" ref="R479:R542" si="278">(O479+P479)-(N479+M479)</f>
        <v>6.1099999999999994</v>
      </c>
      <c r="S479" s="64">
        <f t="shared" si="277"/>
        <v>0.1278825995807128</v>
      </c>
      <c r="T479" s="65">
        <f t="shared" si="271"/>
        <v>0.91759603469640649</v>
      </c>
      <c r="U479" s="65">
        <f t="shared" si="271"/>
        <v>0.90623245367770922</v>
      </c>
      <c r="V479" s="65">
        <f t="shared" si="247"/>
        <v>0.83844155844155843</v>
      </c>
      <c r="W479" s="65">
        <f t="shared" si="248"/>
        <v>0.77895752895752901</v>
      </c>
      <c r="X479" s="61">
        <f t="shared" si="259"/>
        <v>-1.0983646570661874E-3</v>
      </c>
      <c r="Y479" s="66">
        <f t="shared" si="249"/>
        <v>3.89965792474345E-2</v>
      </c>
      <c r="Z479" s="61">
        <f t="shared" si="250"/>
        <v>4.1103287187932235E-2</v>
      </c>
      <c r="AA479" s="67">
        <f t="shared" si="251"/>
        <v>16.37144</v>
      </c>
      <c r="AB479" s="68">
        <f t="shared" si="252"/>
        <v>1.5365551425031047E-2</v>
      </c>
      <c r="AC479" s="69">
        <f t="shared" si="253"/>
        <v>1.4339529120198214E-2</v>
      </c>
      <c r="AD479" s="70">
        <f>_xlfn.PERCENTILE.EXC(AC479:$AC$5675,0.5)</f>
        <v>8.6005025125628215E-2</v>
      </c>
      <c r="AE479" s="70">
        <f>_xlfn.PERCENTILE.EXC($AC479:AC$5675,0.35)</f>
        <v>5.091708339259364E-2</v>
      </c>
      <c r="AF479" s="71">
        <f t="shared" si="273"/>
        <v>3.851241831434641E-2</v>
      </c>
      <c r="AG479" s="70">
        <f t="shared" si="274"/>
        <v>-0.10383912770750639</v>
      </c>
      <c r="AH479" s="70">
        <f t="shared" si="275"/>
        <v>-0.13239674287034375</v>
      </c>
      <c r="AI479" s="61" t="str">
        <f t="shared" si="263"/>
        <v>Safety</v>
      </c>
      <c r="AJ479" s="68" t="str">
        <f t="shared" si="264"/>
        <v>Safety</v>
      </c>
      <c r="AK479" s="72" t="str">
        <f t="shared" si="265"/>
        <v>00631L</v>
      </c>
      <c r="AL479" s="73">
        <f t="shared" si="161"/>
        <v>1</v>
      </c>
      <c r="AM479" s="72" t="str">
        <f t="shared" si="268"/>
        <v>00631L</v>
      </c>
      <c r="AN479" s="73">
        <f t="shared" si="162"/>
        <v>1</v>
      </c>
      <c r="AO479" s="74" t="str">
        <f t="shared" si="262"/>
        <v>00635U</v>
      </c>
      <c r="AP479" s="20">
        <f t="shared" si="164"/>
        <v>0</v>
      </c>
      <c r="AQ479" s="74" t="str">
        <f t="shared" si="272"/>
        <v>00631L</v>
      </c>
      <c r="AR479" s="20">
        <f t="shared" si="165"/>
        <v>1</v>
      </c>
      <c r="AS479" s="74" t="str">
        <f t="shared" si="266"/>
        <v>00631L</v>
      </c>
      <c r="AT479" s="20">
        <f t="shared" si="166"/>
        <v>1</v>
      </c>
      <c r="AU479" s="74" t="str">
        <f t="shared" si="254"/>
        <v>00635U</v>
      </c>
      <c r="AV479" s="20">
        <f t="shared" si="167"/>
        <v>0</v>
      </c>
      <c r="AW479" s="74" t="str">
        <f t="shared" si="255"/>
        <v>00635U</v>
      </c>
      <c r="AX479" s="20">
        <f t="shared" si="256"/>
        <v>0</v>
      </c>
      <c r="AY479" s="20">
        <f t="shared" si="260"/>
        <v>1</v>
      </c>
      <c r="AZ479" s="57">
        <v>45614</v>
      </c>
      <c r="BA479" s="75">
        <v>47.89</v>
      </c>
      <c r="BB479" s="90">
        <v>48.237499999999997</v>
      </c>
      <c r="BC479" s="76">
        <f t="shared" si="269"/>
        <v>45.988958333333336</v>
      </c>
      <c r="BD479" s="76">
        <f t="shared" si="270"/>
        <v>46.089208333333332</v>
      </c>
      <c r="BE479" s="77">
        <f t="shared" si="276"/>
        <v>4.8893076689603805E-2</v>
      </c>
      <c r="BF479" s="77">
        <f t="shared" si="267"/>
        <v>3.9071872392398482E-2</v>
      </c>
    </row>
    <row r="480" spans="1:58" s="23" customFormat="1" ht="13.15" x14ac:dyDescent="0.4">
      <c r="A480" s="57">
        <v>45610</v>
      </c>
      <c r="B480" s="112">
        <v>14.64</v>
      </c>
      <c r="C480" s="112">
        <v>15.441000000000001</v>
      </c>
      <c r="D480" s="112">
        <v>16.492999999999999</v>
      </c>
      <c r="E480" s="112">
        <v>17.053000000000001</v>
      </c>
      <c r="F480" s="112">
        <v>17.495000000000001</v>
      </c>
      <c r="G480" s="112">
        <v>17.728000000000002</v>
      </c>
      <c r="H480" s="113">
        <v>18.027000000000001</v>
      </c>
      <c r="I480" s="90">
        <f t="shared" si="257"/>
        <v>15.34488</v>
      </c>
      <c r="J480" s="90">
        <f t="shared" si="258"/>
        <v>16.366759999999999</v>
      </c>
      <c r="K480" s="114">
        <v>3</v>
      </c>
      <c r="L480" s="115">
        <v>0.04</v>
      </c>
      <c r="M480" s="90">
        <v>13.13</v>
      </c>
      <c r="N480" s="90">
        <v>14.31</v>
      </c>
      <c r="O480" s="90">
        <v>16.68</v>
      </c>
      <c r="P480" s="90">
        <v>18.57</v>
      </c>
      <c r="Q480" s="90">
        <v>20.190000000000001</v>
      </c>
      <c r="R480" s="63">
        <f t="shared" si="278"/>
        <v>7.8099999999999987</v>
      </c>
      <c r="S480" s="64">
        <f t="shared" si="277"/>
        <v>2.0684736091298211E-2</v>
      </c>
      <c r="T480" s="65">
        <f t="shared" si="271"/>
        <v>0.91754018169112506</v>
      </c>
      <c r="U480" s="65">
        <f t="shared" si="271"/>
        <v>0.8579136690647482</v>
      </c>
      <c r="V480" s="65">
        <f t="shared" si="247"/>
        <v>0.77059773828756062</v>
      </c>
      <c r="W480" s="65">
        <f t="shared" si="248"/>
        <v>0.70876671619613663</v>
      </c>
      <c r="X480" s="61">
        <f t="shared" si="259"/>
        <v>5.4713114754098367E-2</v>
      </c>
      <c r="Y480" s="66">
        <f t="shared" si="249"/>
        <v>5.7116049961883547E-2</v>
      </c>
      <c r="Z480" s="61">
        <f t="shared" si="250"/>
        <v>6.6594199498464596E-2</v>
      </c>
      <c r="AA480" s="67">
        <f t="shared" si="251"/>
        <v>15.344880000000002</v>
      </c>
      <c r="AB480" s="68">
        <f t="shared" si="252"/>
        <v>2.3060796645702309E-2</v>
      </c>
      <c r="AC480" s="69">
        <f t="shared" si="253"/>
        <v>7.2318658280922515E-2</v>
      </c>
      <c r="AD480" s="70">
        <f>_xlfn.PERCENTILE.EXC(AC480:$AC$5675,0.5)</f>
        <v>8.6031772459543882E-2</v>
      </c>
      <c r="AE480" s="70">
        <f>_xlfn.PERCENTILE.EXC($AC480:AC$5675,0.35)</f>
        <v>5.1004845422970319E-2</v>
      </c>
      <c r="AF480" s="71">
        <f t="shared" si="273"/>
        <v>3.9138778223923122E-2</v>
      </c>
      <c r="AG480" s="70">
        <f t="shared" si="274"/>
        <v>-0.10383912770750639</v>
      </c>
      <c r="AH480" s="70">
        <f t="shared" si="275"/>
        <v>-0.13239674287034375</v>
      </c>
      <c r="AI480" s="61" t="str">
        <f t="shared" si="263"/>
        <v>Safety</v>
      </c>
      <c r="AJ480" s="68" t="str">
        <f t="shared" si="264"/>
        <v>Short VOL</v>
      </c>
      <c r="AK480" s="72" t="str">
        <f t="shared" si="265"/>
        <v>00631L</v>
      </c>
      <c r="AL480" s="73">
        <f t="shared" si="161"/>
        <v>1</v>
      </c>
      <c r="AM480" s="72" t="str">
        <f t="shared" si="268"/>
        <v>00631L</v>
      </c>
      <c r="AN480" s="73">
        <f t="shared" si="162"/>
        <v>1</v>
      </c>
      <c r="AO480" s="74" t="str">
        <f t="shared" si="262"/>
        <v>00631L</v>
      </c>
      <c r="AP480" s="20">
        <f t="shared" si="164"/>
        <v>1</v>
      </c>
      <c r="AQ480" s="74" t="str">
        <f t="shared" si="272"/>
        <v>00631L</v>
      </c>
      <c r="AR480" s="20">
        <f t="shared" si="165"/>
        <v>1</v>
      </c>
      <c r="AS480" s="74" t="str">
        <f t="shared" si="266"/>
        <v>00631L</v>
      </c>
      <c r="AT480" s="20">
        <f t="shared" si="166"/>
        <v>1</v>
      </c>
      <c r="AU480" s="74" t="str">
        <f t="shared" si="254"/>
        <v>00631L</v>
      </c>
      <c r="AV480" s="20">
        <f t="shared" si="167"/>
        <v>1</v>
      </c>
      <c r="AW480" s="74" t="str">
        <f t="shared" si="255"/>
        <v>00631L</v>
      </c>
      <c r="AX480" s="20">
        <f t="shared" si="256"/>
        <v>1</v>
      </c>
      <c r="AY480" s="20">
        <f t="shared" si="260"/>
        <v>0</v>
      </c>
      <c r="AZ480" s="57">
        <v>45611</v>
      </c>
      <c r="BA480" s="75">
        <v>47.76</v>
      </c>
      <c r="BB480" s="90">
        <v>47.625</v>
      </c>
      <c r="BC480" s="76">
        <f t="shared" si="269"/>
        <v>45.846458333333331</v>
      </c>
      <c r="BD480" s="76">
        <f t="shared" si="270"/>
        <v>45.981000000000002</v>
      </c>
      <c r="BE480" s="77">
        <f t="shared" si="276"/>
        <v>3.8793436425023801E-2</v>
      </c>
      <c r="BF480" s="77">
        <f t="shared" si="267"/>
        <v>3.8689893651725635E-2</v>
      </c>
    </row>
    <row r="481" spans="1:58" s="23" customFormat="1" ht="13.15" x14ac:dyDescent="0.4">
      <c r="A481" s="57">
        <v>45609</v>
      </c>
      <c r="B481" s="112">
        <v>14.544</v>
      </c>
      <c r="C481" s="112">
        <v>15.46</v>
      </c>
      <c r="D481" s="112">
        <v>16.472999999999999</v>
      </c>
      <c r="E481" s="112">
        <v>17.007999999999999</v>
      </c>
      <c r="F481" s="112">
        <v>17.425000000000001</v>
      </c>
      <c r="G481" s="112">
        <v>17.745999999999999</v>
      </c>
      <c r="H481" s="113">
        <v>17.986999999999998</v>
      </c>
      <c r="I481" s="90">
        <f t="shared" si="257"/>
        <v>15.31344</v>
      </c>
      <c r="J481" s="90">
        <f t="shared" si="258"/>
        <v>16.310919999999999</v>
      </c>
      <c r="K481" s="114">
        <v>4</v>
      </c>
      <c r="L481" s="115">
        <v>0.04</v>
      </c>
      <c r="M481" s="90">
        <v>12.81</v>
      </c>
      <c r="N481" s="90">
        <v>14.02</v>
      </c>
      <c r="O481" s="90">
        <v>16.510000000000002</v>
      </c>
      <c r="P481" s="90">
        <v>18.46</v>
      </c>
      <c r="Q481" s="90">
        <v>20.059999999999999</v>
      </c>
      <c r="R481" s="63">
        <f t="shared" si="278"/>
        <v>8.14</v>
      </c>
      <c r="S481" s="64">
        <f t="shared" si="277"/>
        <v>-4.6906866077498388E-2</v>
      </c>
      <c r="T481" s="65">
        <f t="shared" si="271"/>
        <v>0.91369472182596301</v>
      </c>
      <c r="U481" s="65">
        <f t="shared" si="271"/>
        <v>0.8491823137492428</v>
      </c>
      <c r="V481" s="65">
        <f t="shared" si="247"/>
        <v>0.75947995666305523</v>
      </c>
      <c r="W481" s="65">
        <f t="shared" si="248"/>
        <v>0.69890329012961117</v>
      </c>
      <c r="X481" s="61">
        <f t="shared" si="259"/>
        <v>6.2981298129812999E-2</v>
      </c>
      <c r="Y481" s="66">
        <f t="shared" si="249"/>
        <v>5.7561147695202215E-2</v>
      </c>
      <c r="Z481" s="61">
        <f t="shared" si="250"/>
        <v>6.5137552372295154E-2</v>
      </c>
      <c r="AA481" s="67">
        <f t="shared" si="251"/>
        <v>15.31344</v>
      </c>
      <c r="AB481" s="68">
        <f t="shared" si="252"/>
        <v>3.7375178316690509E-2</v>
      </c>
      <c r="AC481" s="69">
        <f t="shared" si="253"/>
        <v>9.2256776034236834E-2</v>
      </c>
      <c r="AD481" s="70">
        <f>_xlfn.PERCENTILE.EXC(AC481:$AC$5675,0.5)</f>
        <v>8.6058519793459562E-2</v>
      </c>
      <c r="AE481" s="70">
        <f>_xlfn.PERCENTILE.EXC($AC481:AC$5675,0.35)</f>
        <v>5.0957588945075183E-2</v>
      </c>
      <c r="AF481" s="71">
        <f t="shared" si="273"/>
        <v>3.8573647212793515E-2</v>
      </c>
      <c r="AG481" s="70">
        <f t="shared" si="274"/>
        <v>-0.10383912770750639</v>
      </c>
      <c r="AH481" s="70">
        <f t="shared" si="275"/>
        <v>-0.13239674287034375</v>
      </c>
      <c r="AI481" s="61" t="str">
        <f t="shared" si="263"/>
        <v>Short VOL</v>
      </c>
      <c r="AJ481" s="68" t="str">
        <f t="shared" si="264"/>
        <v>Short VOL</v>
      </c>
      <c r="AK481" s="72" t="str">
        <f t="shared" si="265"/>
        <v>00631L</v>
      </c>
      <c r="AL481" s="73">
        <f t="shared" si="161"/>
        <v>1</v>
      </c>
      <c r="AM481" s="72" t="str">
        <f t="shared" si="268"/>
        <v>00631L</v>
      </c>
      <c r="AN481" s="73">
        <f t="shared" si="162"/>
        <v>1</v>
      </c>
      <c r="AO481" s="74" t="str">
        <f t="shared" si="262"/>
        <v>00631L</v>
      </c>
      <c r="AP481" s="20">
        <f t="shared" si="164"/>
        <v>1</v>
      </c>
      <c r="AQ481" s="74" t="str">
        <f t="shared" si="272"/>
        <v>00631L</v>
      </c>
      <c r="AR481" s="20">
        <f t="shared" si="165"/>
        <v>1</v>
      </c>
      <c r="AS481" s="74" t="str">
        <f t="shared" si="266"/>
        <v>00631L</v>
      </c>
      <c r="AT481" s="20">
        <f t="shared" si="166"/>
        <v>1</v>
      </c>
      <c r="AU481" s="74" t="str">
        <f t="shared" si="254"/>
        <v>00631L</v>
      </c>
      <c r="AV481" s="20">
        <f t="shared" si="167"/>
        <v>1</v>
      </c>
      <c r="AW481" s="74" t="str">
        <f t="shared" si="255"/>
        <v>00631L</v>
      </c>
      <c r="AX481" s="20">
        <f t="shared" si="256"/>
        <v>1</v>
      </c>
      <c r="AY481" s="20">
        <f t="shared" si="260"/>
        <v>0</v>
      </c>
      <c r="AZ481" s="57">
        <v>45610</v>
      </c>
      <c r="BA481" s="75">
        <v>46.54</v>
      </c>
      <c r="BB481" s="90">
        <v>47.95</v>
      </c>
      <c r="BC481" s="76">
        <f t="shared" si="269"/>
        <v>45.780625000000001</v>
      </c>
      <c r="BD481" s="76">
        <f t="shared" si="270"/>
        <v>45.828375000000008</v>
      </c>
      <c r="BE481" s="77">
        <f t="shared" si="276"/>
        <v>4.7386312441125525E-2</v>
      </c>
      <c r="BF481" s="77">
        <f t="shared" si="267"/>
        <v>1.5528043488340809E-2</v>
      </c>
    </row>
    <row r="482" spans="1:58" s="23" customFormat="1" ht="13.15" x14ac:dyDescent="0.4">
      <c r="A482" s="57">
        <v>45608</v>
      </c>
      <c r="B482" s="112">
        <v>15.257</v>
      </c>
      <c r="C482" s="112">
        <v>15.736000000000001</v>
      </c>
      <c r="D482" s="112">
        <v>16.556000000000001</v>
      </c>
      <c r="E482" s="112">
        <v>17.103999999999999</v>
      </c>
      <c r="F482" s="112">
        <v>17.484999999999999</v>
      </c>
      <c r="G482" s="112">
        <v>17.725000000000001</v>
      </c>
      <c r="H482" s="113">
        <v>17.975000000000001</v>
      </c>
      <c r="I482" s="90">
        <f t="shared" si="257"/>
        <v>15.6402</v>
      </c>
      <c r="J482" s="90">
        <f t="shared" si="258"/>
        <v>16.391999999999999</v>
      </c>
      <c r="K482" s="114">
        <v>5</v>
      </c>
      <c r="L482" s="115">
        <v>0.04</v>
      </c>
      <c r="M482" s="90">
        <v>13.92</v>
      </c>
      <c r="N482" s="90">
        <v>14.71</v>
      </c>
      <c r="O482" s="90">
        <v>16.71</v>
      </c>
      <c r="P482" s="90">
        <v>18.54</v>
      </c>
      <c r="Q482" s="90">
        <v>20.170000000000002</v>
      </c>
      <c r="R482" s="63">
        <f t="shared" si="278"/>
        <v>6.6199999999999974</v>
      </c>
      <c r="S482" s="64">
        <f t="shared" si="277"/>
        <v>-1.7368069472277873E-2</v>
      </c>
      <c r="T482" s="65">
        <f t="shared" si="271"/>
        <v>0.94629503738953091</v>
      </c>
      <c r="U482" s="65">
        <f t="shared" si="271"/>
        <v>0.88031119090365051</v>
      </c>
      <c r="V482" s="65">
        <f t="shared" si="247"/>
        <v>0.7934196332254585</v>
      </c>
      <c r="W482" s="65">
        <f t="shared" si="248"/>
        <v>0.72930094199305895</v>
      </c>
      <c r="X482" s="61">
        <f t="shared" si="259"/>
        <v>3.139542505079642E-2</v>
      </c>
      <c r="Y482" s="66">
        <f t="shared" si="249"/>
        <v>5.0923760523854202E-2</v>
      </c>
      <c r="Z482" s="61">
        <f t="shared" si="250"/>
        <v>4.8068439022518852E-2</v>
      </c>
      <c r="AA482" s="67">
        <f t="shared" si="251"/>
        <v>15.6402</v>
      </c>
      <c r="AB482" s="68">
        <f t="shared" si="252"/>
        <v>3.718558803535002E-2</v>
      </c>
      <c r="AC482" s="69">
        <f t="shared" si="253"/>
        <v>6.3235893949694033E-2</v>
      </c>
      <c r="AD482" s="70">
        <f>_xlfn.PERCENTILE.EXC(AC482:$AC$5675,0.5)</f>
        <v>8.6031772459543882E-2</v>
      </c>
      <c r="AE482" s="70">
        <f>_xlfn.PERCENTILE.EXC($AC482:AC$5675,0.35)</f>
        <v>5.0910332467180026E-2</v>
      </c>
      <c r="AF482" s="71">
        <f t="shared" si="273"/>
        <v>3.8573647212793515E-2</v>
      </c>
      <c r="AG482" s="70">
        <f t="shared" si="274"/>
        <v>-0.10383912770750639</v>
      </c>
      <c r="AH482" s="70">
        <f t="shared" si="275"/>
        <v>-0.13239674287034375</v>
      </c>
      <c r="AI482" s="61" t="str">
        <f t="shared" si="263"/>
        <v>Safety</v>
      </c>
      <c r="AJ482" s="68" t="str">
        <f t="shared" si="264"/>
        <v>Short VOL</v>
      </c>
      <c r="AK482" s="72" t="str">
        <f t="shared" si="265"/>
        <v>00631L</v>
      </c>
      <c r="AL482" s="73">
        <f t="shared" si="161"/>
        <v>1</v>
      </c>
      <c r="AM482" s="72" t="str">
        <f t="shared" si="268"/>
        <v>00631L</v>
      </c>
      <c r="AN482" s="73">
        <f t="shared" si="162"/>
        <v>1</v>
      </c>
      <c r="AO482" s="74" t="str">
        <f t="shared" si="262"/>
        <v>00631L</v>
      </c>
      <c r="AP482" s="20">
        <f t="shared" si="164"/>
        <v>1</v>
      </c>
      <c r="AQ482" s="74" t="str">
        <f t="shared" si="272"/>
        <v>00631L</v>
      </c>
      <c r="AR482" s="20">
        <f t="shared" si="165"/>
        <v>1</v>
      </c>
      <c r="AS482" s="74" t="str">
        <f t="shared" si="266"/>
        <v>00631L</v>
      </c>
      <c r="AT482" s="20">
        <f t="shared" si="166"/>
        <v>1</v>
      </c>
      <c r="AU482" s="74" t="str">
        <f t="shared" si="254"/>
        <v>00631L</v>
      </c>
      <c r="AV482" s="20">
        <f t="shared" si="167"/>
        <v>1</v>
      </c>
      <c r="AW482" s="74" t="str">
        <f t="shared" si="255"/>
        <v>00631L</v>
      </c>
      <c r="AX482" s="20">
        <f t="shared" si="256"/>
        <v>1</v>
      </c>
      <c r="AY482" s="20">
        <f t="shared" si="260"/>
        <v>0</v>
      </c>
      <c r="AZ482" s="57">
        <v>45609</v>
      </c>
      <c r="BA482" s="75">
        <v>48.24</v>
      </c>
      <c r="BB482" s="90">
        <v>47.875</v>
      </c>
      <c r="BC482" s="76">
        <f t="shared" si="269"/>
        <v>45.748124999999995</v>
      </c>
      <c r="BD482" s="76">
        <f t="shared" si="270"/>
        <v>45.785458333333331</v>
      </c>
      <c r="BE482" s="77">
        <f t="shared" si="276"/>
        <v>4.6490976406136988E-2</v>
      </c>
      <c r="BF482" s="77">
        <f t="shared" si="267"/>
        <v>5.3609634063217039E-2</v>
      </c>
    </row>
    <row r="483" spans="1:58" s="23" customFormat="1" ht="13.15" x14ac:dyDescent="0.4">
      <c r="A483" s="57">
        <v>45607</v>
      </c>
      <c r="B483" s="112">
        <v>15.486000000000001</v>
      </c>
      <c r="C483" s="112">
        <v>15.722</v>
      </c>
      <c r="D483" s="112">
        <v>16.544</v>
      </c>
      <c r="E483" s="112">
        <v>17.05</v>
      </c>
      <c r="F483" s="112">
        <v>17.379000000000001</v>
      </c>
      <c r="G483" s="112">
        <v>17.574999999999999</v>
      </c>
      <c r="H483" s="113">
        <v>17.745999999999999</v>
      </c>
      <c r="I483" s="90">
        <f t="shared" si="257"/>
        <v>15.66536</v>
      </c>
      <c r="J483" s="90">
        <f t="shared" si="258"/>
        <v>16.346720000000001</v>
      </c>
      <c r="K483" s="114">
        <v>6</v>
      </c>
      <c r="L483" s="115">
        <v>0.04</v>
      </c>
      <c r="M483" s="90">
        <v>14</v>
      </c>
      <c r="N483" s="90">
        <v>14.97</v>
      </c>
      <c r="O483" s="90">
        <v>16.8</v>
      </c>
      <c r="P483" s="90">
        <v>18.47</v>
      </c>
      <c r="Q483" s="90">
        <v>20.14</v>
      </c>
      <c r="R483" s="63">
        <f t="shared" si="278"/>
        <v>6.2999999999999972</v>
      </c>
      <c r="S483" s="64">
        <f t="shared" si="277"/>
        <v>2.0080321285141324E-3</v>
      </c>
      <c r="T483" s="65">
        <f t="shared" si="271"/>
        <v>0.93520374081496327</v>
      </c>
      <c r="U483" s="65">
        <f t="shared" si="271"/>
        <v>0.89107142857142863</v>
      </c>
      <c r="V483" s="65">
        <f t="shared" si="247"/>
        <v>0.81050351922035746</v>
      </c>
      <c r="W483" s="65">
        <f t="shared" si="248"/>
        <v>0.74329692154915594</v>
      </c>
      <c r="X483" s="61">
        <f t="shared" si="259"/>
        <v>1.5239571225623071E-2</v>
      </c>
      <c r="Y483" s="66">
        <f t="shared" si="249"/>
        <v>4.0821114369501345E-2</v>
      </c>
      <c r="Z483" s="61">
        <f t="shared" si="250"/>
        <v>4.3494691472139899E-2</v>
      </c>
      <c r="AA483" s="67">
        <f t="shared" si="251"/>
        <v>15.66536</v>
      </c>
      <c r="AB483" s="68">
        <f t="shared" si="252"/>
        <v>3.4468937875751504E-2</v>
      </c>
      <c r="AC483" s="69">
        <f t="shared" si="253"/>
        <v>4.6450233800935138E-2</v>
      </c>
      <c r="AD483" s="70">
        <f>_xlfn.PERCENTILE.EXC(AC483:$AC$5675,0.5)</f>
        <v>8.6058519793459562E-2</v>
      </c>
      <c r="AE483" s="70">
        <f>_xlfn.PERCENTILE.EXC($AC483:AC$5675,0.35)</f>
        <v>5.0870714825588359E-2</v>
      </c>
      <c r="AF483" s="71">
        <f t="shared" si="273"/>
        <v>3.8573647212793515E-2</v>
      </c>
      <c r="AG483" s="70">
        <f t="shared" si="274"/>
        <v>-0.10383912770750639</v>
      </c>
      <c r="AH483" s="70">
        <f t="shared" si="275"/>
        <v>-0.13239674287034375</v>
      </c>
      <c r="AI483" s="61" t="str">
        <f t="shared" si="263"/>
        <v>Safety</v>
      </c>
      <c r="AJ483" s="68" t="str">
        <f t="shared" si="264"/>
        <v>Short VOL</v>
      </c>
      <c r="AK483" s="72" t="str">
        <f t="shared" si="265"/>
        <v>00631L</v>
      </c>
      <c r="AL483" s="73">
        <f t="shared" si="161"/>
        <v>1</v>
      </c>
      <c r="AM483" s="72" t="str">
        <f t="shared" si="268"/>
        <v>00631L</v>
      </c>
      <c r="AN483" s="73">
        <f t="shared" si="162"/>
        <v>1</v>
      </c>
      <c r="AO483" s="74" t="str">
        <f t="shared" si="262"/>
        <v>00631L</v>
      </c>
      <c r="AP483" s="20">
        <f t="shared" si="164"/>
        <v>1</v>
      </c>
      <c r="AQ483" s="74" t="str">
        <f t="shared" si="272"/>
        <v>00631L</v>
      </c>
      <c r="AR483" s="20">
        <f t="shared" si="165"/>
        <v>1</v>
      </c>
      <c r="AS483" s="74" t="str">
        <f t="shared" si="266"/>
        <v>00631L</v>
      </c>
      <c r="AT483" s="20">
        <f t="shared" si="166"/>
        <v>1</v>
      </c>
      <c r="AU483" s="74" t="str">
        <f t="shared" si="254"/>
        <v>00631L</v>
      </c>
      <c r="AV483" s="20">
        <f t="shared" si="167"/>
        <v>1</v>
      </c>
      <c r="AW483" s="74" t="str">
        <f t="shared" si="255"/>
        <v>00635U</v>
      </c>
      <c r="AX483" s="20">
        <f t="shared" si="256"/>
        <v>0</v>
      </c>
      <c r="AY483" s="20">
        <f t="shared" si="260"/>
        <v>0</v>
      </c>
      <c r="AZ483" s="57">
        <v>45608</v>
      </c>
      <c r="BA483" s="75">
        <v>48.31</v>
      </c>
      <c r="BB483" s="90">
        <v>49.012500000000003</v>
      </c>
      <c r="BC483" s="76">
        <f t="shared" si="269"/>
        <v>45.703750000000007</v>
      </c>
      <c r="BD483" s="76">
        <f t="shared" si="270"/>
        <v>45.755374999999994</v>
      </c>
      <c r="BE483" s="77">
        <f t="shared" si="276"/>
        <v>7.2395591171402693E-2</v>
      </c>
      <c r="BF483" s="77">
        <f t="shared" si="267"/>
        <v>5.5832238288944389E-2</v>
      </c>
    </row>
    <row r="484" spans="1:58" s="23" customFormat="1" ht="13.15" x14ac:dyDescent="0.4">
      <c r="A484" s="57">
        <v>45604</v>
      </c>
      <c r="B484" s="112">
        <v>15.497</v>
      </c>
      <c r="C484" s="112">
        <v>15.760999999999999</v>
      </c>
      <c r="D484" s="112">
        <v>16.632999999999999</v>
      </c>
      <c r="E484" s="112">
        <v>17.134</v>
      </c>
      <c r="F484" s="112">
        <v>17.475000000000001</v>
      </c>
      <c r="G484" s="112">
        <v>17.7</v>
      </c>
      <c r="H484" s="113">
        <v>17.899999999999999</v>
      </c>
      <c r="I484" s="90">
        <f t="shared" si="257"/>
        <v>15.68708</v>
      </c>
      <c r="J484" s="90">
        <f t="shared" si="258"/>
        <v>16.388839999999998</v>
      </c>
      <c r="K484" s="114">
        <v>7</v>
      </c>
      <c r="L484" s="115">
        <v>0.04</v>
      </c>
      <c r="M484" s="90">
        <v>13.09</v>
      </c>
      <c r="N484" s="90">
        <v>14.94</v>
      </c>
      <c r="O484" s="90">
        <v>16.829999999999998</v>
      </c>
      <c r="P484" s="90">
        <v>18.559999999999999</v>
      </c>
      <c r="Q484" s="90">
        <v>20.239999999999998</v>
      </c>
      <c r="R484" s="63">
        <f t="shared" si="278"/>
        <v>7.3599999999999994</v>
      </c>
      <c r="S484" s="64">
        <f t="shared" si="277"/>
        <v>-1.7105263157894724E-2</v>
      </c>
      <c r="T484" s="65">
        <f t="shared" si="271"/>
        <v>0.87617135207496655</v>
      </c>
      <c r="U484" s="65">
        <f t="shared" si="271"/>
        <v>0.8877005347593584</v>
      </c>
      <c r="V484" s="65">
        <f t="shared" si="247"/>
        <v>0.8049568965517242</v>
      </c>
      <c r="W484" s="65">
        <f t="shared" si="248"/>
        <v>0.73814229249011865</v>
      </c>
      <c r="X484" s="61">
        <f t="shared" si="259"/>
        <v>1.7035555268761653E-2</v>
      </c>
      <c r="Y484" s="66">
        <f t="shared" si="249"/>
        <v>4.4706431656355683E-2</v>
      </c>
      <c r="Z484" s="61">
        <f t="shared" si="250"/>
        <v>4.4734902862737895E-2</v>
      </c>
      <c r="AA484" s="67">
        <f t="shared" si="251"/>
        <v>15.687079999999998</v>
      </c>
      <c r="AB484" s="68">
        <f t="shared" si="252"/>
        <v>3.7282463186077669E-2</v>
      </c>
      <c r="AC484" s="69">
        <f t="shared" si="253"/>
        <v>5.0005354752342614E-2</v>
      </c>
      <c r="AD484" s="70">
        <f>_xlfn.PERCENTILE.EXC(AC484:$AC$5675,0.5)</f>
        <v>8.6075617512623756E-2</v>
      </c>
      <c r="AE484" s="70">
        <f>_xlfn.PERCENTILE.EXC($AC484:AC$5675,0.35)</f>
        <v>5.0950838019661597E-2</v>
      </c>
      <c r="AF484" s="71">
        <f t="shared" si="273"/>
        <v>3.8573647212793515E-2</v>
      </c>
      <c r="AG484" s="70">
        <f t="shared" si="274"/>
        <v>-0.10383912770750639</v>
      </c>
      <c r="AH484" s="70">
        <f t="shared" si="275"/>
        <v>-0.13239674287034375</v>
      </c>
      <c r="AI484" s="61" t="str">
        <f t="shared" si="263"/>
        <v>Safety</v>
      </c>
      <c r="AJ484" s="68" t="str">
        <f t="shared" si="264"/>
        <v>Short VOL</v>
      </c>
      <c r="AK484" s="72" t="str">
        <f t="shared" si="265"/>
        <v>00631L</v>
      </c>
      <c r="AL484" s="73">
        <f t="shared" si="161"/>
        <v>1</v>
      </c>
      <c r="AM484" s="72" t="str">
        <f t="shared" si="268"/>
        <v>00631L</v>
      </c>
      <c r="AN484" s="73">
        <f t="shared" si="162"/>
        <v>1</v>
      </c>
      <c r="AO484" s="74" t="str">
        <f t="shared" si="262"/>
        <v>00631L</v>
      </c>
      <c r="AP484" s="20">
        <f t="shared" si="164"/>
        <v>1</v>
      </c>
      <c r="AQ484" s="74" t="str">
        <f t="shared" si="272"/>
        <v>00631L</v>
      </c>
      <c r="AR484" s="20">
        <f t="shared" si="165"/>
        <v>1</v>
      </c>
      <c r="AS484" s="74" t="str">
        <f t="shared" si="266"/>
        <v>00631L</v>
      </c>
      <c r="AT484" s="20">
        <f t="shared" si="166"/>
        <v>1</v>
      </c>
      <c r="AU484" s="74" t="str">
        <f t="shared" si="254"/>
        <v>00631L</v>
      </c>
      <c r="AV484" s="20">
        <f t="shared" si="167"/>
        <v>1</v>
      </c>
      <c r="AW484" s="74" t="str">
        <f t="shared" si="255"/>
        <v>00635U</v>
      </c>
      <c r="AX484" s="20">
        <f t="shared" si="256"/>
        <v>0</v>
      </c>
      <c r="AY484" s="20">
        <f t="shared" si="260"/>
        <v>0</v>
      </c>
      <c r="AZ484" s="57">
        <v>45607</v>
      </c>
      <c r="BA484" s="75">
        <v>49.47</v>
      </c>
      <c r="BB484" s="90">
        <v>49.1</v>
      </c>
      <c r="BC484" s="76">
        <f t="shared" si="269"/>
        <v>45.639375000000001</v>
      </c>
      <c r="BD484" s="76">
        <f t="shared" si="270"/>
        <v>45.711375000000004</v>
      </c>
      <c r="BE484" s="77">
        <f t="shared" si="276"/>
        <v>7.5825424866138066E-2</v>
      </c>
      <c r="BF484" s="77">
        <f t="shared" si="267"/>
        <v>8.2225157304937666E-2</v>
      </c>
    </row>
    <row r="485" spans="1:58" s="23" customFormat="1" ht="13.15" x14ac:dyDescent="0.4">
      <c r="A485" s="57">
        <v>45603</v>
      </c>
      <c r="B485" s="112">
        <v>15.641</v>
      </c>
      <c r="C485" s="112">
        <v>15.83</v>
      </c>
      <c r="D485" s="112">
        <v>16.763999999999999</v>
      </c>
      <c r="E485" s="112">
        <v>17.312000000000001</v>
      </c>
      <c r="F485" s="112">
        <v>17.648</v>
      </c>
      <c r="G485" s="112">
        <v>17.812000000000001</v>
      </c>
      <c r="H485" s="113">
        <v>17.975000000000001</v>
      </c>
      <c r="I485" s="90">
        <f t="shared" si="257"/>
        <v>15.76952</v>
      </c>
      <c r="J485" s="90">
        <f t="shared" si="258"/>
        <v>16.465119999999999</v>
      </c>
      <c r="K485" s="114">
        <v>8</v>
      </c>
      <c r="L485" s="115">
        <v>0.04</v>
      </c>
      <c r="M485" s="90">
        <v>13.84</v>
      </c>
      <c r="N485" s="90">
        <v>15.2</v>
      </c>
      <c r="O485" s="90">
        <v>16.95</v>
      </c>
      <c r="P485" s="90">
        <v>18.61</v>
      </c>
      <c r="Q485" s="90">
        <v>20.260000000000002</v>
      </c>
      <c r="R485" s="63">
        <f t="shared" si="278"/>
        <v>6.5200000000000031</v>
      </c>
      <c r="S485" s="64">
        <f t="shared" si="277"/>
        <v>-6.5765212046711763E-2</v>
      </c>
      <c r="T485" s="65">
        <f t="shared" si="271"/>
        <v>0.91052631578947374</v>
      </c>
      <c r="U485" s="65">
        <f t="shared" si="271"/>
        <v>0.89675516224188789</v>
      </c>
      <c r="V485" s="65">
        <f t="shared" si="247"/>
        <v>0.81676518001074694</v>
      </c>
      <c r="W485" s="65">
        <f t="shared" si="248"/>
        <v>0.75024679170779851</v>
      </c>
      <c r="X485" s="61">
        <f t="shared" si="259"/>
        <v>1.2083626366600604E-2</v>
      </c>
      <c r="Y485" s="66">
        <f t="shared" si="249"/>
        <v>3.8297134935305004E-2</v>
      </c>
      <c r="Z485" s="61">
        <f t="shared" si="250"/>
        <v>4.4110410462715348E-2</v>
      </c>
      <c r="AA485" s="67">
        <f t="shared" si="251"/>
        <v>15.769519999999998</v>
      </c>
      <c r="AB485" s="68">
        <f t="shared" si="252"/>
        <v>2.901315789473689E-2</v>
      </c>
      <c r="AC485" s="69">
        <f t="shared" si="253"/>
        <v>3.7468421052631512E-2</v>
      </c>
      <c r="AD485" s="70">
        <f>_xlfn.PERCENTILE.EXC(AC485:$AC$5675,0.5)</f>
        <v>8.609271523178795E-2</v>
      </c>
      <c r="AE485" s="70">
        <f>_xlfn.PERCENTILE.EXC($AC485:AC$5675,0.35)</f>
        <v>5.1022775162698694E-2</v>
      </c>
      <c r="AF485" s="71">
        <f t="shared" si="273"/>
        <v>3.8573647212793515E-2</v>
      </c>
      <c r="AG485" s="70">
        <f t="shared" si="274"/>
        <v>-0.10383912770750639</v>
      </c>
      <c r="AH485" s="70">
        <f t="shared" si="275"/>
        <v>-0.13239674287034375</v>
      </c>
      <c r="AI485" s="61" t="str">
        <f t="shared" si="263"/>
        <v>Safety</v>
      </c>
      <c r="AJ485" s="68" t="str">
        <f t="shared" si="264"/>
        <v>Safety</v>
      </c>
      <c r="AK485" s="72" t="str">
        <f t="shared" si="265"/>
        <v>00631L</v>
      </c>
      <c r="AL485" s="73">
        <f t="shared" si="161"/>
        <v>1</v>
      </c>
      <c r="AM485" s="72" t="str">
        <f t="shared" si="268"/>
        <v>00631L</v>
      </c>
      <c r="AN485" s="73">
        <f t="shared" si="162"/>
        <v>1</v>
      </c>
      <c r="AO485" s="74" t="str">
        <f t="shared" si="262"/>
        <v>00635U</v>
      </c>
      <c r="AP485" s="20">
        <f t="shared" si="164"/>
        <v>0</v>
      </c>
      <c r="AQ485" s="74" t="str">
        <f t="shared" si="272"/>
        <v>00631L</v>
      </c>
      <c r="AR485" s="20">
        <f t="shared" si="165"/>
        <v>1</v>
      </c>
      <c r="AS485" s="74" t="str">
        <f t="shared" si="266"/>
        <v>00631L</v>
      </c>
      <c r="AT485" s="20">
        <f t="shared" si="166"/>
        <v>1</v>
      </c>
      <c r="AU485" s="74" t="str">
        <f t="shared" si="254"/>
        <v>00635U</v>
      </c>
      <c r="AV485" s="20">
        <f t="shared" si="167"/>
        <v>0</v>
      </c>
      <c r="AW485" s="74" t="str">
        <f t="shared" si="255"/>
        <v>00635U</v>
      </c>
      <c r="AX485" s="20">
        <f t="shared" si="256"/>
        <v>0</v>
      </c>
      <c r="AY485" s="20">
        <f t="shared" si="260"/>
        <v>1</v>
      </c>
      <c r="AZ485" s="57">
        <v>45604</v>
      </c>
      <c r="BA485" s="75">
        <v>48.75</v>
      </c>
      <c r="BB485" s="90">
        <v>48.7</v>
      </c>
      <c r="BC485" s="76">
        <f t="shared" si="269"/>
        <v>45.573541666666678</v>
      </c>
      <c r="BD485" s="76">
        <f t="shared" si="270"/>
        <v>45.633541666666673</v>
      </c>
      <c r="BE485" s="77">
        <f t="shared" si="276"/>
        <v>6.8602487737310827E-2</v>
      </c>
      <c r="BF485" s="77">
        <f t="shared" si="267"/>
        <v>6.829315059737659E-2</v>
      </c>
    </row>
    <row r="486" spans="1:58" s="23" customFormat="1" ht="13.15" x14ac:dyDescent="0.4">
      <c r="A486" s="57">
        <v>45602</v>
      </c>
      <c r="B486" s="112">
        <v>16.245999999999999</v>
      </c>
      <c r="C486" s="112">
        <v>16.279</v>
      </c>
      <c r="D486" s="112">
        <v>17.149999999999999</v>
      </c>
      <c r="E486" s="112">
        <v>17.649000000000001</v>
      </c>
      <c r="F486" s="112">
        <v>17.949000000000002</v>
      </c>
      <c r="G486" s="112">
        <v>18.071000000000002</v>
      </c>
      <c r="H486" s="113">
        <v>18.245999999999999</v>
      </c>
      <c r="I486" s="90">
        <f t="shared" si="257"/>
        <v>16.267119999999998</v>
      </c>
      <c r="J486" s="90">
        <f t="shared" si="258"/>
        <v>16.83644</v>
      </c>
      <c r="K486" s="114">
        <v>9</v>
      </c>
      <c r="L486" s="115">
        <v>0.04</v>
      </c>
      <c r="M486" s="90">
        <v>15.85</v>
      </c>
      <c r="N486" s="90">
        <v>16.27</v>
      </c>
      <c r="O486" s="90">
        <v>17.670000000000002</v>
      </c>
      <c r="P486" s="90">
        <v>19.170000000000002</v>
      </c>
      <c r="Q486" s="90">
        <v>20.47</v>
      </c>
      <c r="R486" s="63">
        <f t="shared" si="278"/>
        <v>4.720000000000006</v>
      </c>
      <c r="S486" s="64">
        <f t="shared" si="277"/>
        <v>-0.20595412396290869</v>
      </c>
      <c r="T486" s="65">
        <f t="shared" si="271"/>
        <v>0.97418561770129075</v>
      </c>
      <c r="U486" s="65">
        <f t="shared" si="271"/>
        <v>0.92076966610073563</v>
      </c>
      <c r="V486" s="65">
        <f t="shared" ref="V486:V549" si="279">N486/P486</f>
        <v>0.84872196139801759</v>
      </c>
      <c r="W486" s="65">
        <f t="shared" ref="W486:W549" si="280">N486/Q486</f>
        <v>0.79482169027845628</v>
      </c>
      <c r="X486" s="61">
        <f t="shared" si="259"/>
        <v>2.0312692355042013E-3</v>
      </c>
      <c r="Y486" s="66">
        <f t="shared" ref="Y486:Y549" si="281">(H486-E486)/E486</f>
        <v>3.3826279109297849E-2</v>
      </c>
      <c r="Z486" s="61">
        <f t="shared" ref="Z486:Z549" si="282">(J486-I486)/I486</f>
        <v>3.499820496805834E-2</v>
      </c>
      <c r="AA486" s="67">
        <f t="shared" ref="AA486:AA549" si="283">B486*(K486*L486)+C486*(1-(K486*L486))</f>
        <v>16.267119999999998</v>
      </c>
      <c r="AB486" s="68">
        <f t="shared" ref="AB486:AB549" si="284">(B486-N486)/N486</f>
        <v>-1.4751075599263007E-3</v>
      </c>
      <c r="AC486" s="69">
        <f t="shared" ref="AC486:AC549" si="285">(AA486-N486)/N486</f>
        <v>-1.7701290719121721E-4</v>
      </c>
      <c r="AD486" s="70">
        <f>_xlfn.PERCENTILE.EXC(AC486:$AC$5675,0.5)</f>
        <v>8.6099811977971646E-2</v>
      </c>
      <c r="AE486" s="70">
        <f>_xlfn.PERCENTILE.EXC($AC486:AC$5675,0.35)</f>
        <v>5.1059106309221718E-2</v>
      </c>
      <c r="AF486" s="71">
        <f t="shared" si="273"/>
        <v>3.9138778223923122E-2</v>
      </c>
      <c r="AG486" s="70">
        <f t="shared" si="274"/>
        <v>-0.10383912770750639</v>
      </c>
      <c r="AH486" s="70">
        <f t="shared" si="275"/>
        <v>-0.13239674287034375</v>
      </c>
      <c r="AI486" s="61" t="str">
        <f t="shared" si="263"/>
        <v>Safety</v>
      </c>
      <c r="AJ486" s="68" t="str">
        <f t="shared" si="264"/>
        <v>Safety</v>
      </c>
      <c r="AK486" s="72" t="str">
        <f t="shared" si="265"/>
        <v>00631L</v>
      </c>
      <c r="AL486" s="73">
        <f t="shared" si="161"/>
        <v>1</v>
      </c>
      <c r="AM486" s="72" t="str">
        <f t="shared" si="268"/>
        <v>00631L</v>
      </c>
      <c r="AN486" s="73">
        <f t="shared" si="162"/>
        <v>1</v>
      </c>
      <c r="AO486" s="74" t="str">
        <f t="shared" si="262"/>
        <v>00635U</v>
      </c>
      <c r="AP486" s="20">
        <f t="shared" si="164"/>
        <v>0</v>
      </c>
      <c r="AQ486" s="74" t="str">
        <f t="shared" si="272"/>
        <v>00631L</v>
      </c>
      <c r="AR486" s="20">
        <f t="shared" si="165"/>
        <v>1</v>
      </c>
      <c r="AS486" s="74" t="str">
        <f t="shared" si="266"/>
        <v>00631L</v>
      </c>
      <c r="AT486" s="20">
        <f t="shared" si="166"/>
        <v>1</v>
      </c>
      <c r="AU486" s="74" t="str">
        <f t="shared" si="254"/>
        <v>00635U</v>
      </c>
      <c r="AV486" s="20">
        <f t="shared" si="167"/>
        <v>0</v>
      </c>
      <c r="AW486" s="74" t="str">
        <f t="shared" si="255"/>
        <v>00635U</v>
      </c>
      <c r="AX486" s="20">
        <f t="shared" si="256"/>
        <v>0</v>
      </c>
      <c r="AY486" s="20">
        <f t="shared" si="260"/>
        <v>1</v>
      </c>
      <c r="AZ486" s="57">
        <v>45603</v>
      </c>
      <c r="BA486" s="75">
        <v>49</v>
      </c>
      <c r="BB486" s="90">
        <v>49</v>
      </c>
      <c r="BC486" s="76">
        <f t="shared" si="269"/>
        <v>45.507708333333341</v>
      </c>
      <c r="BD486" s="76">
        <f t="shared" si="270"/>
        <v>45.578541666666673</v>
      </c>
      <c r="BE486" s="77">
        <f t="shared" si="276"/>
        <v>7.6740662067323592E-2</v>
      </c>
      <c r="BF486" s="77">
        <f t="shared" si="267"/>
        <v>7.5067305978233384E-2</v>
      </c>
    </row>
    <row r="487" spans="1:58" s="23" customFormat="1" ht="13.15" x14ac:dyDescent="0.4">
      <c r="A487" s="57">
        <v>45601</v>
      </c>
      <c r="B487" s="112">
        <v>18.344000000000001</v>
      </c>
      <c r="C487" s="112">
        <v>17.896000000000001</v>
      </c>
      <c r="D487" s="112">
        <v>18.350999999999999</v>
      </c>
      <c r="E487" s="112">
        <v>18.559999999999999</v>
      </c>
      <c r="F487" s="112">
        <v>18.625</v>
      </c>
      <c r="G487" s="112">
        <v>18.675000000000001</v>
      </c>
      <c r="H487" s="113">
        <v>18.727</v>
      </c>
      <c r="I487" s="90">
        <f t="shared" si="257"/>
        <v>18.075200000000002</v>
      </c>
      <c r="J487" s="90">
        <f t="shared" si="258"/>
        <v>18.169</v>
      </c>
      <c r="K487" s="114">
        <v>10</v>
      </c>
      <c r="L487" s="115">
        <v>0.04</v>
      </c>
      <c r="M487" s="90">
        <v>24.7</v>
      </c>
      <c r="N487" s="90">
        <v>20.49</v>
      </c>
      <c r="O487" s="90">
        <v>20.190000000000001</v>
      </c>
      <c r="P487" s="90">
        <v>20.85</v>
      </c>
      <c r="Q487" s="90">
        <v>21.51</v>
      </c>
      <c r="R487" s="63">
        <f t="shared" si="278"/>
        <v>-4.1499999999999915</v>
      </c>
      <c r="S487" s="64">
        <f t="shared" si="277"/>
        <v>-6.7788898999090172E-2</v>
      </c>
      <c r="T487" s="65">
        <f t="shared" si="271"/>
        <v>1.2054660810151294</v>
      </c>
      <c r="U487" s="65">
        <f t="shared" si="271"/>
        <v>1.0148588410104011</v>
      </c>
      <c r="V487" s="65">
        <f t="shared" si="279"/>
        <v>0.98273381294964013</v>
      </c>
      <c r="W487" s="65">
        <f t="shared" si="280"/>
        <v>0.9525801952580194</v>
      </c>
      <c r="X487" s="61">
        <f t="shared" si="259"/>
        <v>-2.4422154382904512E-2</v>
      </c>
      <c r="Y487" s="66">
        <f t="shared" si="281"/>
        <v>8.9978448275862925E-3</v>
      </c>
      <c r="Z487" s="61">
        <f t="shared" si="282"/>
        <v>5.1894308223421094E-3</v>
      </c>
      <c r="AA487" s="67">
        <f t="shared" si="283"/>
        <v>18.075200000000002</v>
      </c>
      <c r="AB487" s="68">
        <f t="shared" si="284"/>
        <v>-0.1047340165934601</v>
      </c>
      <c r="AC487" s="69">
        <f t="shared" si="285"/>
        <v>-0.11785261102977043</v>
      </c>
      <c r="AD487" s="70">
        <f>_xlfn.PERCENTILE.EXC(AC487:$AC$5675,0.5)</f>
        <v>8.6106908724155343E-2</v>
      </c>
      <c r="AE487" s="70">
        <f>_xlfn.PERCENTILE.EXC($AC487:AC$5675,0.35)</f>
        <v>5.1070077389909631E-2</v>
      </c>
      <c r="AF487" s="71">
        <f t="shared" si="273"/>
        <v>3.9422172244375171E-2</v>
      </c>
      <c r="AG487" s="70">
        <f t="shared" si="274"/>
        <v>-0.10383912770750639</v>
      </c>
      <c r="AH487" s="70">
        <f t="shared" si="275"/>
        <v>-0.13239674287034375</v>
      </c>
      <c r="AI487" s="61" t="str">
        <f t="shared" si="263"/>
        <v>Safety</v>
      </c>
      <c r="AJ487" s="68" t="str">
        <f t="shared" si="264"/>
        <v>Safety</v>
      </c>
      <c r="AK487" s="72" t="str">
        <f t="shared" si="265"/>
        <v>00631L</v>
      </c>
      <c r="AL487" s="73">
        <f t="shared" si="161"/>
        <v>1</v>
      </c>
      <c r="AM487" s="72" t="str">
        <f t="shared" si="268"/>
        <v>00631L</v>
      </c>
      <c r="AN487" s="73">
        <f t="shared" si="162"/>
        <v>1</v>
      </c>
      <c r="AO487" s="74" t="str">
        <f t="shared" si="262"/>
        <v>00631L</v>
      </c>
      <c r="AP487" s="20">
        <f t="shared" si="164"/>
        <v>1</v>
      </c>
      <c r="AQ487" s="74" t="str">
        <f t="shared" si="272"/>
        <v>00631L</v>
      </c>
      <c r="AR487" s="20">
        <f t="shared" si="165"/>
        <v>1</v>
      </c>
      <c r="AS487" s="74" t="str">
        <f t="shared" si="266"/>
        <v>00631L</v>
      </c>
      <c r="AT487" s="20">
        <f t="shared" si="166"/>
        <v>1</v>
      </c>
      <c r="AU487" s="74" t="str">
        <f t="shared" si="254"/>
        <v>Cash</v>
      </c>
      <c r="AV487" s="20">
        <f t="shared" si="167"/>
        <v>0</v>
      </c>
      <c r="AW487" s="74" t="str">
        <f t="shared" si="255"/>
        <v>00635U</v>
      </c>
      <c r="AX487" s="20">
        <f t="shared" si="256"/>
        <v>0</v>
      </c>
      <c r="AY487" s="20">
        <f t="shared" si="260"/>
        <v>0</v>
      </c>
      <c r="AZ487" s="57">
        <v>45602</v>
      </c>
      <c r="BA487" s="75">
        <v>49.17</v>
      </c>
      <c r="BB487" s="90">
        <v>49.325000000000003</v>
      </c>
      <c r="BC487" s="76">
        <f t="shared" si="269"/>
        <v>45.467291666666675</v>
      </c>
      <c r="BD487" s="76">
        <f t="shared" si="270"/>
        <v>45.510541666666676</v>
      </c>
      <c r="BE487" s="77">
        <f t="shared" si="276"/>
        <v>8.4845791159395584E-2</v>
      </c>
      <c r="BF487" s="77">
        <f t="shared" si="267"/>
        <v>8.0409026113912999E-2</v>
      </c>
    </row>
    <row r="488" spans="1:58" s="23" customFormat="1" ht="13.15" x14ac:dyDescent="0.4">
      <c r="A488" s="57">
        <v>45600</v>
      </c>
      <c r="B488" s="112">
        <v>19.507999999999999</v>
      </c>
      <c r="C488" s="112">
        <v>18.721</v>
      </c>
      <c r="D488" s="112">
        <v>19.106999999999999</v>
      </c>
      <c r="E488" s="112">
        <v>19.248000000000001</v>
      </c>
      <c r="F488" s="112">
        <v>19.25</v>
      </c>
      <c r="G488" s="112">
        <v>19.2</v>
      </c>
      <c r="H488" s="113">
        <v>19.27</v>
      </c>
      <c r="I488" s="90">
        <f t="shared" si="257"/>
        <v>19.06728</v>
      </c>
      <c r="J488" s="90">
        <f t="shared" si="258"/>
        <v>18.937159999999999</v>
      </c>
      <c r="K488" s="114">
        <v>11</v>
      </c>
      <c r="L488" s="115">
        <v>0.04</v>
      </c>
      <c r="M488" s="90">
        <v>25.77</v>
      </c>
      <c r="N488" s="90">
        <v>21.98</v>
      </c>
      <c r="O488" s="90">
        <v>21.57</v>
      </c>
      <c r="P488" s="90">
        <v>22</v>
      </c>
      <c r="Q488" s="90">
        <v>22.37</v>
      </c>
      <c r="R488" s="63">
        <f t="shared" si="278"/>
        <v>-4.18</v>
      </c>
      <c r="S488" s="64">
        <f t="shared" si="277"/>
        <v>4.570383912248694E-3</v>
      </c>
      <c r="T488" s="65">
        <f t="shared" si="271"/>
        <v>1.1724294813466787</v>
      </c>
      <c r="U488" s="65">
        <f t="shared" si="271"/>
        <v>1.0190078813166434</v>
      </c>
      <c r="V488" s="65">
        <f t="shared" si="279"/>
        <v>0.99909090909090914</v>
      </c>
      <c r="W488" s="65">
        <f t="shared" si="280"/>
        <v>0.98256593652212787</v>
      </c>
      <c r="X488" s="61">
        <f t="shared" si="259"/>
        <v>-4.0342423621078483E-2</v>
      </c>
      <c r="Y488" s="66">
        <f t="shared" si="281"/>
        <v>1.1429758935992552E-3</v>
      </c>
      <c r="Z488" s="61">
        <f t="shared" si="282"/>
        <v>-6.8242560029538333E-3</v>
      </c>
      <c r="AA488" s="67">
        <f t="shared" si="283"/>
        <v>19.06728</v>
      </c>
      <c r="AB488" s="68">
        <f t="shared" si="284"/>
        <v>-0.11246587807097366</v>
      </c>
      <c r="AC488" s="69">
        <f t="shared" si="285"/>
        <v>-0.13251683348498636</v>
      </c>
      <c r="AD488" s="70">
        <f>_xlfn.PERCENTILE.EXC(AC488:$AC$5675,0.5)</f>
        <v>8.6115317040527661E-2</v>
      </c>
      <c r="AE488" s="70">
        <f>_xlfn.PERCENTILE.EXC($AC488:AC$5675,0.35)</f>
        <v>5.1077612371729891E-2</v>
      </c>
      <c r="AF488" s="71">
        <f t="shared" si="273"/>
        <v>3.9508722974319829E-2</v>
      </c>
      <c r="AG488" s="70">
        <f t="shared" si="274"/>
        <v>-9.9578675655099119E-2</v>
      </c>
      <c r="AH488" s="70">
        <f t="shared" si="275"/>
        <v>-0.13239674287034375</v>
      </c>
      <c r="AI488" s="61" t="str">
        <f t="shared" si="263"/>
        <v>Safety</v>
      </c>
      <c r="AJ488" s="68" t="str">
        <f t="shared" si="264"/>
        <v>Safety</v>
      </c>
      <c r="AK488" s="72" t="str">
        <f t="shared" si="265"/>
        <v>00631L</v>
      </c>
      <c r="AL488" s="73">
        <f t="shared" si="161"/>
        <v>1</v>
      </c>
      <c r="AM488" s="72" t="str">
        <f t="shared" si="268"/>
        <v>00631L</v>
      </c>
      <c r="AN488" s="73">
        <f t="shared" si="162"/>
        <v>1</v>
      </c>
      <c r="AO488" s="74" t="str">
        <f t="shared" si="262"/>
        <v>00631L</v>
      </c>
      <c r="AP488" s="20">
        <f t="shared" si="164"/>
        <v>1</v>
      </c>
      <c r="AQ488" s="74" t="str">
        <f t="shared" si="272"/>
        <v>00631L</v>
      </c>
      <c r="AR488" s="20">
        <f t="shared" si="165"/>
        <v>1</v>
      </c>
      <c r="AS488" s="74" t="str">
        <f t="shared" si="266"/>
        <v>00631L</v>
      </c>
      <c r="AT488" s="20">
        <f t="shared" si="166"/>
        <v>1</v>
      </c>
      <c r="AU488" s="74" t="str">
        <f t="shared" si="254"/>
        <v>Cash</v>
      </c>
      <c r="AV488" s="20">
        <f t="shared" si="167"/>
        <v>0</v>
      </c>
      <c r="AW488" s="74" t="str">
        <f t="shared" si="255"/>
        <v>00631L</v>
      </c>
      <c r="AX488" s="20">
        <f t="shared" si="256"/>
        <v>1</v>
      </c>
      <c r="AY488" s="20">
        <f t="shared" si="260"/>
        <v>0</v>
      </c>
      <c r="AZ488" s="57">
        <v>45601</v>
      </c>
      <c r="BA488" s="75">
        <v>49.3</v>
      </c>
      <c r="BB488" s="90">
        <v>49.512500000000003</v>
      </c>
      <c r="BC488" s="76">
        <f t="shared" si="269"/>
        <v>45.398125000000007</v>
      </c>
      <c r="BD488" s="76">
        <f t="shared" si="270"/>
        <v>45.466875000000002</v>
      </c>
      <c r="BE488" s="77">
        <f t="shared" si="276"/>
        <v>9.0628742927158223E-2</v>
      </c>
      <c r="BF488" s="77">
        <f t="shared" si="267"/>
        <v>8.4305882029499402E-2</v>
      </c>
    </row>
    <row r="489" spans="1:58" s="23" customFormat="1" ht="13.15" x14ac:dyDescent="0.4">
      <c r="A489" s="57">
        <v>45597</v>
      </c>
      <c r="B489" s="112">
        <v>20.488</v>
      </c>
      <c r="C489" s="112">
        <v>19.477</v>
      </c>
      <c r="D489" s="112">
        <v>19.684000000000001</v>
      </c>
      <c r="E489" s="112">
        <v>19.585999999999999</v>
      </c>
      <c r="F489" s="112">
        <v>19.600000000000001</v>
      </c>
      <c r="G489" s="112">
        <v>19.584</v>
      </c>
      <c r="H489" s="113">
        <v>19.579999999999998</v>
      </c>
      <c r="I489" s="90">
        <f t="shared" si="257"/>
        <v>19.96228</v>
      </c>
      <c r="J489" s="90">
        <f t="shared" si="258"/>
        <v>19.58464</v>
      </c>
      <c r="K489" s="114">
        <v>12</v>
      </c>
      <c r="L489" s="115">
        <v>0.04</v>
      </c>
      <c r="M489" s="90">
        <v>23.47</v>
      </c>
      <c r="N489" s="90">
        <v>21.88</v>
      </c>
      <c r="O489" s="90">
        <v>21.91</v>
      </c>
      <c r="P489" s="90">
        <v>22.18</v>
      </c>
      <c r="Q489" s="90">
        <v>22.41</v>
      </c>
      <c r="R489" s="63">
        <f t="shared" si="278"/>
        <v>-1.2599999999999909</v>
      </c>
      <c r="S489" s="64">
        <f t="shared" si="277"/>
        <v>-5.5267702936096764E-2</v>
      </c>
      <c r="T489" s="65">
        <f t="shared" si="271"/>
        <v>1.0726691042047531</v>
      </c>
      <c r="U489" s="65">
        <f t="shared" si="271"/>
        <v>0.9986307622090369</v>
      </c>
      <c r="V489" s="65">
        <f t="shared" si="279"/>
        <v>0.98647430117222723</v>
      </c>
      <c r="W489" s="65">
        <f t="shared" si="280"/>
        <v>0.97634984381972334</v>
      </c>
      <c r="X489" s="61">
        <f t="shared" si="259"/>
        <v>-4.9345958609917966E-2</v>
      </c>
      <c r="Y489" s="66">
        <f t="shared" si="281"/>
        <v>-3.0634126416829511E-4</v>
      </c>
      <c r="Z489" s="61">
        <f t="shared" si="282"/>
        <v>-1.8917678742107591E-2</v>
      </c>
      <c r="AA489" s="67">
        <f t="shared" si="283"/>
        <v>19.96228</v>
      </c>
      <c r="AB489" s="68">
        <f t="shared" si="284"/>
        <v>-6.3619744058500891E-2</v>
      </c>
      <c r="AC489" s="69">
        <f t="shared" si="285"/>
        <v>-8.764716636197438E-2</v>
      </c>
      <c r="AD489" s="70">
        <f>_xlfn.PERCENTILE.EXC(AC489:$AC$5675,0.5)</f>
        <v>8.6123725356899966E-2</v>
      </c>
      <c r="AE489" s="70">
        <f>_xlfn.PERCENTILE.EXC($AC489:AC$5675,0.35)</f>
        <v>5.1099053756493137E-2</v>
      </c>
      <c r="AF489" s="71">
        <f t="shared" si="273"/>
        <v>3.9508722974319829E-2</v>
      </c>
      <c r="AG489" s="70">
        <f t="shared" si="274"/>
        <v>-9.8571634500530372E-2</v>
      </c>
      <c r="AH489" s="70">
        <f t="shared" si="275"/>
        <v>-0.12039504088947948</v>
      </c>
      <c r="AI489" s="61" t="str">
        <f t="shared" si="263"/>
        <v>Safety</v>
      </c>
      <c r="AJ489" s="68" t="str">
        <f t="shared" si="264"/>
        <v>Safety</v>
      </c>
      <c r="AK489" s="72" t="str">
        <f t="shared" si="265"/>
        <v>00631L</v>
      </c>
      <c r="AL489" s="73">
        <f t="shared" si="161"/>
        <v>1</v>
      </c>
      <c r="AM489" s="72" t="str">
        <f t="shared" si="268"/>
        <v>00631L</v>
      </c>
      <c r="AN489" s="73">
        <f t="shared" si="162"/>
        <v>1</v>
      </c>
      <c r="AO489" s="74" t="str">
        <f t="shared" si="262"/>
        <v>00635U</v>
      </c>
      <c r="AP489" s="20">
        <f t="shared" si="164"/>
        <v>0</v>
      </c>
      <c r="AQ489" s="74" t="str">
        <f t="shared" si="272"/>
        <v>00631L</v>
      </c>
      <c r="AR489" s="20">
        <f t="shared" si="165"/>
        <v>1</v>
      </c>
      <c r="AS489" s="74" t="str">
        <f t="shared" si="266"/>
        <v>00631L</v>
      </c>
      <c r="AT489" s="20">
        <f t="shared" si="166"/>
        <v>1</v>
      </c>
      <c r="AU489" s="74" t="str">
        <f t="shared" si="254"/>
        <v>00635U</v>
      </c>
      <c r="AV489" s="20">
        <f t="shared" si="167"/>
        <v>0</v>
      </c>
      <c r="AW489" s="74" t="str">
        <f t="shared" si="255"/>
        <v>00635U</v>
      </c>
      <c r="AX489" s="20">
        <f t="shared" si="256"/>
        <v>0</v>
      </c>
      <c r="AY489" s="20">
        <f t="shared" si="260"/>
        <v>1</v>
      </c>
      <c r="AZ489" s="57">
        <v>45600</v>
      </c>
      <c r="BA489" s="75">
        <v>49.76</v>
      </c>
      <c r="BB489" s="90">
        <v>49.524999999999999</v>
      </c>
      <c r="BC489" s="76">
        <f t="shared" si="269"/>
        <v>45.348958333333343</v>
      </c>
      <c r="BD489" s="76">
        <f t="shared" si="270"/>
        <v>45.402250000000009</v>
      </c>
      <c r="BE489" s="77">
        <f t="shared" si="276"/>
        <v>9.2086826691167772E-2</v>
      </c>
      <c r="BF489" s="77">
        <f t="shared" si="267"/>
        <v>9.5980926055426505E-2</v>
      </c>
    </row>
    <row r="490" spans="1:58" s="23" customFormat="1" ht="13.15" x14ac:dyDescent="0.4">
      <c r="A490" s="57">
        <v>45596</v>
      </c>
      <c r="B490" s="112">
        <v>20.957999999999998</v>
      </c>
      <c r="C490" s="112">
        <v>19.731000000000002</v>
      </c>
      <c r="D490" s="112">
        <v>19.742000000000001</v>
      </c>
      <c r="E490" s="112">
        <v>19.632999999999999</v>
      </c>
      <c r="F490" s="112">
        <v>19.64</v>
      </c>
      <c r="G490" s="112">
        <v>19.596</v>
      </c>
      <c r="H490" s="113">
        <v>19.637</v>
      </c>
      <c r="I490" s="90">
        <f t="shared" si="257"/>
        <v>20.369039999999998</v>
      </c>
      <c r="J490" s="90">
        <f t="shared" si="258"/>
        <v>19.736280000000001</v>
      </c>
      <c r="K490" s="114">
        <v>13</v>
      </c>
      <c r="L490" s="115">
        <v>0.04</v>
      </c>
      <c r="M490" s="90">
        <v>26.05</v>
      </c>
      <c r="N490" s="90">
        <v>23.16</v>
      </c>
      <c r="O490" s="90">
        <v>22.64</v>
      </c>
      <c r="P490" s="90">
        <v>22.61</v>
      </c>
      <c r="Q490" s="90">
        <v>22.73</v>
      </c>
      <c r="R490" s="63">
        <f t="shared" si="278"/>
        <v>-3.9600000000000009</v>
      </c>
      <c r="S490" s="64">
        <f t="shared" si="277"/>
        <v>0.13808353808353802</v>
      </c>
      <c r="T490" s="65">
        <f t="shared" si="271"/>
        <v>1.1247841105354059</v>
      </c>
      <c r="U490" s="65">
        <f t="shared" si="271"/>
        <v>1.0229681978798586</v>
      </c>
      <c r="V490" s="65">
        <f t="shared" si="279"/>
        <v>1.0243255196815568</v>
      </c>
      <c r="W490" s="65">
        <f t="shared" si="280"/>
        <v>1.0189177298724152</v>
      </c>
      <c r="X490" s="61">
        <f t="shared" si="259"/>
        <v>-5.8545662754079436E-2</v>
      </c>
      <c r="Y490" s="66">
        <f t="shared" si="281"/>
        <v>2.0373860337194192E-4</v>
      </c>
      <c r="Z490" s="61">
        <f t="shared" si="282"/>
        <v>-3.1064792449717691E-2</v>
      </c>
      <c r="AA490" s="67">
        <f t="shared" si="283"/>
        <v>20.369039999999998</v>
      </c>
      <c r="AB490" s="68">
        <f t="shared" si="284"/>
        <v>-9.5077720207253955E-2</v>
      </c>
      <c r="AC490" s="69">
        <f t="shared" si="285"/>
        <v>-0.12050777202072548</v>
      </c>
      <c r="AD490" s="70">
        <f>_xlfn.PERCENTILE.EXC(AC490:$AC$5675,0.5)</f>
        <v>8.6241454515184682E-2</v>
      </c>
      <c r="AE490" s="70">
        <f>_xlfn.PERCENTILE.EXC($AC490:AC$5675,0.35)</f>
        <v>5.1163589923876568E-2</v>
      </c>
      <c r="AF490" s="71">
        <f t="shared" si="273"/>
        <v>3.9508722974319829E-2</v>
      </c>
      <c r="AG490" s="70">
        <f t="shared" si="274"/>
        <v>-9.8571634500530372E-2</v>
      </c>
      <c r="AH490" s="70">
        <f t="shared" si="275"/>
        <v>-0.12039504088947948</v>
      </c>
      <c r="AI490" s="61" t="str">
        <f t="shared" si="263"/>
        <v>Safety</v>
      </c>
      <c r="AJ490" s="68" t="str">
        <f t="shared" si="264"/>
        <v>Safety</v>
      </c>
      <c r="AK490" s="72" t="str">
        <f t="shared" si="265"/>
        <v>00631L</v>
      </c>
      <c r="AL490" s="73">
        <f t="shared" si="161"/>
        <v>1</v>
      </c>
      <c r="AM490" s="72" t="str">
        <f t="shared" si="268"/>
        <v>00631L</v>
      </c>
      <c r="AN490" s="73">
        <f t="shared" si="162"/>
        <v>1</v>
      </c>
      <c r="AO490" s="74" t="str">
        <f t="shared" si="262"/>
        <v>00631L</v>
      </c>
      <c r="AP490" s="20">
        <f t="shared" si="164"/>
        <v>1</v>
      </c>
      <c r="AQ490" s="74" t="str">
        <f t="shared" si="272"/>
        <v>00631L</v>
      </c>
      <c r="AR490" s="20">
        <f t="shared" si="165"/>
        <v>1</v>
      </c>
      <c r="AS490" s="74" t="str">
        <f t="shared" si="266"/>
        <v>00631L</v>
      </c>
      <c r="AT490" s="20">
        <f t="shared" si="166"/>
        <v>1</v>
      </c>
      <c r="AU490" s="74" t="str">
        <f t="shared" si="254"/>
        <v>Cash</v>
      </c>
      <c r="AV490" s="20">
        <f t="shared" si="167"/>
        <v>0</v>
      </c>
      <c r="AW490" s="74" t="str">
        <f t="shared" si="255"/>
        <v>00631L</v>
      </c>
      <c r="AX490" s="20">
        <f t="shared" si="256"/>
        <v>1</v>
      </c>
      <c r="AY490" s="20">
        <f t="shared" si="260"/>
        <v>0</v>
      </c>
      <c r="AZ490" s="57">
        <v>45597</v>
      </c>
      <c r="BA490" s="75">
        <v>49.83</v>
      </c>
      <c r="BB490" s="90">
        <v>48.325000000000003</v>
      </c>
      <c r="BC490" s="76">
        <f t="shared" si="269"/>
        <v>45.31770833333335</v>
      </c>
      <c r="BD490" s="76">
        <f t="shared" si="270"/>
        <v>45.354041666666681</v>
      </c>
      <c r="BE490" s="77">
        <f t="shared" si="276"/>
        <v>6.6360188484081956E-2</v>
      </c>
      <c r="BF490" s="77">
        <f t="shared" si="267"/>
        <v>9.8689293585558405E-2</v>
      </c>
    </row>
    <row r="491" spans="1:58" s="23" customFormat="1" ht="13.15" x14ac:dyDescent="0.4">
      <c r="A491" s="57">
        <v>45595</v>
      </c>
      <c r="B491" s="112">
        <v>19.318000000000001</v>
      </c>
      <c r="C491" s="112">
        <v>18.553999999999998</v>
      </c>
      <c r="D491" s="112">
        <v>18.792999999999999</v>
      </c>
      <c r="E491" s="112">
        <v>18.748999999999999</v>
      </c>
      <c r="F491" s="112">
        <v>18.812999999999999</v>
      </c>
      <c r="G491" s="112">
        <v>18.88</v>
      </c>
      <c r="H491" s="113">
        <v>19.021000000000001</v>
      </c>
      <c r="I491" s="90">
        <f t="shared" si="257"/>
        <v>18.981840000000002</v>
      </c>
      <c r="J491" s="90">
        <f t="shared" si="258"/>
        <v>18.65916</v>
      </c>
      <c r="K491" s="114">
        <v>14</v>
      </c>
      <c r="L491" s="115">
        <v>0.04</v>
      </c>
      <c r="M491" s="90">
        <v>23.59</v>
      </c>
      <c r="N491" s="90">
        <v>20.350000000000001</v>
      </c>
      <c r="O491" s="90">
        <v>20.76</v>
      </c>
      <c r="P491" s="90">
        <v>21.23</v>
      </c>
      <c r="Q491" s="90">
        <v>21.94</v>
      </c>
      <c r="R491" s="63">
        <f t="shared" si="278"/>
        <v>-1.9499999999999957</v>
      </c>
      <c r="S491" s="64">
        <f t="shared" si="277"/>
        <v>5.2223371251292741E-2</v>
      </c>
      <c r="T491" s="65">
        <f t="shared" si="271"/>
        <v>1.159213759213759</v>
      </c>
      <c r="U491" s="65">
        <f t="shared" si="271"/>
        <v>0.98025048169556839</v>
      </c>
      <c r="V491" s="65">
        <f t="shared" si="279"/>
        <v>0.95854922279792754</v>
      </c>
      <c r="W491" s="65">
        <f t="shared" si="280"/>
        <v>0.92752962625341839</v>
      </c>
      <c r="X491" s="61">
        <f t="shared" si="259"/>
        <v>-3.9548607516306185E-2</v>
      </c>
      <c r="Y491" s="66">
        <f t="shared" si="281"/>
        <v>1.4507440396821272E-2</v>
      </c>
      <c r="Z491" s="61">
        <f t="shared" si="282"/>
        <v>-1.699940574780958E-2</v>
      </c>
      <c r="AA491" s="67">
        <f t="shared" si="283"/>
        <v>18.981839999999998</v>
      </c>
      <c r="AB491" s="68">
        <f t="shared" si="284"/>
        <v>-5.0712530712530714E-2</v>
      </c>
      <c r="AC491" s="69">
        <f t="shared" si="285"/>
        <v>-6.723144963144978E-2</v>
      </c>
      <c r="AD491" s="70">
        <f>_xlfn.PERCENTILE.EXC(AC491:$AC$5675,0.5)</f>
        <v>8.6359183673469397E-2</v>
      </c>
      <c r="AE491" s="70">
        <f>_xlfn.PERCENTILE.EXC($AC491:AC$5675,0.35)</f>
        <v>5.1235747809844981E-2</v>
      </c>
      <c r="AF491" s="71">
        <f t="shared" si="273"/>
        <v>3.973751884930659E-2</v>
      </c>
      <c r="AG491" s="70">
        <f t="shared" si="274"/>
        <v>-9.7491080249503093E-2</v>
      </c>
      <c r="AH491" s="70">
        <f t="shared" si="275"/>
        <v>-0.10923239365885457</v>
      </c>
      <c r="AI491" s="61" t="str">
        <f t="shared" si="263"/>
        <v>Safety</v>
      </c>
      <c r="AJ491" s="68" t="str">
        <f t="shared" si="264"/>
        <v>Safety</v>
      </c>
      <c r="AK491" s="72" t="str">
        <f t="shared" si="265"/>
        <v>00631L</v>
      </c>
      <c r="AL491" s="73">
        <f t="shared" si="161"/>
        <v>1</v>
      </c>
      <c r="AM491" s="72" t="str">
        <f t="shared" si="268"/>
        <v>00635U</v>
      </c>
      <c r="AN491" s="73">
        <f t="shared" si="162"/>
        <v>0</v>
      </c>
      <c r="AO491" s="74" t="str">
        <f t="shared" si="262"/>
        <v>00635U</v>
      </c>
      <c r="AP491" s="20">
        <f t="shared" si="164"/>
        <v>0</v>
      </c>
      <c r="AQ491" s="74" t="str">
        <f t="shared" si="272"/>
        <v>00631L</v>
      </c>
      <c r="AR491" s="20">
        <f t="shared" si="165"/>
        <v>1</v>
      </c>
      <c r="AS491" s="74" t="str">
        <f t="shared" si="266"/>
        <v>00631L</v>
      </c>
      <c r="AT491" s="20">
        <f t="shared" si="166"/>
        <v>1</v>
      </c>
      <c r="AU491" s="74" t="str">
        <f t="shared" si="254"/>
        <v>00635U</v>
      </c>
      <c r="AV491" s="20">
        <f t="shared" si="167"/>
        <v>0</v>
      </c>
      <c r="AW491" s="74" t="str">
        <f t="shared" si="255"/>
        <v>00635U</v>
      </c>
      <c r="AX491" s="20">
        <f t="shared" si="256"/>
        <v>0</v>
      </c>
      <c r="AY491" s="20">
        <f t="shared" si="260"/>
        <v>1</v>
      </c>
      <c r="AZ491" s="57">
        <v>45596</v>
      </c>
      <c r="BA491" s="75">
        <v>48.5</v>
      </c>
      <c r="BB491" s="90">
        <v>48.25</v>
      </c>
      <c r="BC491" s="76">
        <f t="shared" si="269"/>
        <v>45.32104166666668</v>
      </c>
      <c r="BD491" s="76">
        <f t="shared" si="270"/>
        <v>45.320625000000014</v>
      </c>
      <c r="BE491" s="77">
        <f t="shared" si="276"/>
        <v>6.4626897918093285E-2</v>
      </c>
      <c r="BF491" s="77">
        <f t="shared" si="267"/>
        <v>7.0152938093858697E-2</v>
      </c>
    </row>
    <row r="492" spans="1:58" s="23" customFormat="1" ht="13.15" x14ac:dyDescent="0.4">
      <c r="A492" s="57">
        <v>45594</v>
      </c>
      <c r="B492" s="112">
        <v>18.757999999999999</v>
      </c>
      <c r="C492" s="112">
        <v>18.195</v>
      </c>
      <c r="D492" s="112">
        <v>18.440999999999999</v>
      </c>
      <c r="E492" s="112">
        <v>18.481999999999999</v>
      </c>
      <c r="F492" s="112">
        <v>18.55</v>
      </c>
      <c r="G492" s="112">
        <v>18.591000000000001</v>
      </c>
      <c r="H492" s="113">
        <v>18.713000000000001</v>
      </c>
      <c r="I492" s="90">
        <f t="shared" si="257"/>
        <v>18.532799999999998</v>
      </c>
      <c r="J492" s="90">
        <f t="shared" si="258"/>
        <v>18.293399999999998</v>
      </c>
      <c r="K492" s="114">
        <v>15</v>
      </c>
      <c r="L492" s="115">
        <v>0.04</v>
      </c>
      <c r="M492" s="90">
        <v>21.77</v>
      </c>
      <c r="N492" s="90">
        <v>19.34</v>
      </c>
      <c r="O492" s="90">
        <v>19.96</v>
      </c>
      <c r="P492" s="90">
        <v>20.45</v>
      </c>
      <c r="Q492" s="90">
        <v>21.44</v>
      </c>
      <c r="R492" s="63">
        <f t="shared" si="278"/>
        <v>-0.70000000000000284</v>
      </c>
      <c r="S492" s="64">
        <f t="shared" si="277"/>
        <v>-2.3232323232323274E-2</v>
      </c>
      <c r="T492" s="65">
        <f t="shared" si="271"/>
        <v>1.1256463288521199</v>
      </c>
      <c r="U492" s="65">
        <f t="shared" si="271"/>
        <v>0.96893787575150292</v>
      </c>
      <c r="V492" s="65">
        <f t="shared" si="279"/>
        <v>0.94572127139364304</v>
      </c>
      <c r="W492" s="65">
        <f t="shared" si="280"/>
        <v>0.90205223880597007</v>
      </c>
      <c r="X492" s="61">
        <f t="shared" si="259"/>
        <v>-3.0013860752745435E-2</v>
      </c>
      <c r="Y492" s="66">
        <f t="shared" si="281"/>
        <v>1.2498647332539858E-2</v>
      </c>
      <c r="Z492" s="61">
        <f t="shared" si="282"/>
        <v>-1.2917637917637909E-2</v>
      </c>
      <c r="AA492" s="67">
        <f t="shared" si="283"/>
        <v>18.532800000000002</v>
      </c>
      <c r="AB492" s="68">
        <f t="shared" si="284"/>
        <v>-3.0093071354705313E-2</v>
      </c>
      <c r="AC492" s="69">
        <f t="shared" si="285"/>
        <v>-4.1737331954498351E-2</v>
      </c>
      <c r="AD492" s="70">
        <f>_xlfn.PERCENTILE.EXC(AC492:$AC$5675,0.5)</f>
        <v>8.6360010555946526E-2</v>
      </c>
      <c r="AE492" s="70">
        <f>_xlfn.PERCENTILE.EXC($AC492:AC$5675,0.35)</f>
        <v>5.1244482346069986E-2</v>
      </c>
      <c r="AF492" s="71">
        <f t="shared" si="273"/>
        <v>3.973751884930659E-2</v>
      </c>
      <c r="AG492" s="70">
        <f t="shared" si="274"/>
        <v>-9.7491080249503093E-2</v>
      </c>
      <c r="AH492" s="70">
        <f t="shared" si="275"/>
        <v>-0.10923239365885457</v>
      </c>
      <c r="AI492" s="61" t="str">
        <f t="shared" si="263"/>
        <v>Safety</v>
      </c>
      <c r="AJ492" s="68" t="str">
        <f t="shared" si="264"/>
        <v>Safety</v>
      </c>
      <c r="AK492" s="72" t="str">
        <f t="shared" si="265"/>
        <v>00631L</v>
      </c>
      <c r="AL492" s="73">
        <f t="shared" si="161"/>
        <v>1</v>
      </c>
      <c r="AM492" s="72" t="str">
        <f t="shared" si="268"/>
        <v>00635U</v>
      </c>
      <c r="AN492" s="73">
        <f t="shared" si="162"/>
        <v>0</v>
      </c>
      <c r="AO492" s="74" t="str">
        <f t="shared" si="262"/>
        <v>00635U</v>
      </c>
      <c r="AP492" s="20">
        <f t="shared" si="164"/>
        <v>0</v>
      </c>
      <c r="AQ492" s="74" t="str">
        <f t="shared" si="272"/>
        <v>00631L</v>
      </c>
      <c r="AR492" s="20">
        <f t="shared" si="165"/>
        <v>1</v>
      </c>
      <c r="AS492" s="74" t="str">
        <f t="shared" si="266"/>
        <v>00631L</v>
      </c>
      <c r="AT492" s="20">
        <f t="shared" si="166"/>
        <v>1</v>
      </c>
      <c r="AU492" s="74" t="str">
        <f t="shared" si="254"/>
        <v>00635U</v>
      </c>
      <c r="AV492" s="20">
        <f t="shared" si="167"/>
        <v>0</v>
      </c>
      <c r="AW492" s="74" t="str">
        <f t="shared" si="255"/>
        <v>00635U</v>
      </c>
      <c r="AX492" s="20">
        <f t="shared" si="256"/>
        <v>0</v>
      </c>
      <c r="AY492" s="20">
        <f t="shared" si="260"/>
        <v>1</v>
      </c>
      <c r="AZ492" s="57">
        <v>45595</v>
      </c>
      <c r="BA492" s="75">
        <v>48.11</v>
      </c>
      <c r="BB492" s="90">
        <v>49.1</v>
      </c>
      <c r="BC492" s="76">
        <f t="shared" si="269"/>
        <v>45.337083333333354</v>
      </c>
      <c r="BD492" s="76">
        <f t="shared" si="270"/>
        <v>45.318708333333348</v>
      </c>
      <c r="BE492" s="77">
        <f t="shared" si="276"/>
        <v>8.2998649008813152E-2</v>
      </c>
      <c r="BF492" s="77">
        <f t="shared" si="267"/>
        <v>6.1592480662419243E-2</v>
      </c>
    </row>
    <row r="493" spans="1:58" s="23" customFormat="1" ht="13.15" x14ac:dyDescent="0.4">
      <c r="A493" s="57">
        <v>45593</v>
      </c>
      <c r="B493" s="112">
        <v>18.797999999999998</v>
      </c>
      <c r="C493" s="112">
        <v>18.245000000000001</v>
      </c>
      <c r="D493" s="112">
        <v>18.498000000000001</v>
      </c>
      <c r="E493" s="112">
        <v>18.506</v>
      </c>
      <c r="F493" s="112">
        <v>18.55</v>
      </c>
      <c r="G493" s="112">
        <v>18.587</v>
      </c>
      <c r="H493" s="113">
        <v>18.731999999999999</v>
      </c>
      <c r="I493" s="90">
        <f t="shared" si="257"/>
        <v>18.59892</v>
      </c>
      <c r="J493" s="90">
        <f t="shared" si="258"/>
        <v>18.336080000000003</v>
      </c>
      <c r="K493" s="114">
        <v>16</v>
      </c>
      <c r="L493" s="115">
        <v>0.04</v>
      </c>
      <c r="M493" s="90">
        <v>21.17</v>
      </c>
      <c r="N493" s="90">
        <v>19.8</v>
      </c>
      <c r="O493" s="90">
        <v>20.170000000000002</v>
      </c>
      <c r="P493" s="90">
        <v>20.79</v>
      </c>
      <c r="Q493" s="90">
        <v>21.6</v>
      </c>
      <c r="R493" s="63">
        <f t="shared" si="278"/>
        <v>-9.9999999999980105E-3</v>
      </c>
      <c r="S493" s="64">
        <f t="shared" si="277"/>
        <v>-2.6069847515986112E-2</v>
      </c>
      <c r="T493" s="65">
        <f t="shared" si="271"/>
        <v>1.0691919191919192</v>
      </c>
      <c r="U493" s="65">
        <f t="shared" si="271"/>
        <v>0.98165592464055518</v>
      </c>
      <c r="V493" s="65">
        <f t="shared" si="279"/>
        <v>0.95238095238095244</v>
      </c>
      <c r="W493" s="65">
        <f t="shared" si="280"/>
        <v>0.91666666666666663</v>
      </c>
      <c r="X493" s="61">
        <f t="shared" si="259"/>
        <v>-2.9418023193956661E-2</v>
      </c>
      <c r="Y493" s="66">
        <f t="shared" si="281"/>
        <v>1.2212255484707613E-2</v>
      </c>
      <c r="Z493" s="61">
        <f t="shared" si="282"/>
        <v>-1.4132003363636011E-2</v>
      </c>
      <c r="AA493" s="67">
        <f t="shared" si="283"/>
        <v>18.59892</v>
      </c>
      <c r="AB493" s="68">
        <f t="shared" si="284"/>
        <v>-5.0606060606060731E-2</v>
      </c>
      <c r="AC493" s="69">
        <f t="shared" si="285"/>
        <v>-6.0660606060606109E-2</v>
      </c>
      <c r="AD493" s="70">
        <f>_xlfn.PERCENTILE.EXC(AC493:$AC$5675,0.5)</f>
        <v>8.636083743842364E-2</v>
      </c>
      <c r="AE493" s="70">
        <f>_xlfn.PERCENTILE.EXC($AC493:AC$5675,0.35)</f>
        <v>5.1249078067075272E-2</v>
      </c>
      <c r="AF493" s="71">
        <f t="shared" si="273"/>
        <v>3.973751884930659E-2</v>
      </c>
      <c r="AG493" s="70">
        <f t="shared" si="274"/>
        <v>-9.7491080249503093E-2</v>
      </c>
      <c r="AH493" s="70">
        <f t="shared" si="275"/>
        <v>-0.10923239365885457</v>
      </c>
      <c r="AI493" s="61" t="str">
        <f t="shared" si="263"/>
        <v>Safety</v>
      </c>
      <c r="AJ493" s="68" t="str">
        <f t="shared" si="264"/>
        <v>Safety</v>
      </c>
      <c r="AK493" s="72" t="str">
        <f t="shared" si="265"/>
        <v>00631L</v>
      </c>
      <c r="AL493" s="73">
        <f t="shared" si="161"/>
        <v>1</v>
      </c>
      <c r="AM493" s="72" t="str">
        <f t="shared" si="268"/>
        <v>00635U</v>
      </c>
      <c r="AN493" s="73">
        <f t="shared" si="162"/>
        <v>0</v>
      </c>
      <c r="AO493" s="74" t="str">
        <f t="shared" si="262"/>
        <v>00635U</v>
      </c>
      <c r="AP493" s="20">
        <f t="shared" si="164"/>
        <v>0</v>
      </c>
      <c r="AQ493" s="74" t="str">
        <f t="shared" si="272"/>
        <v>00631L</v>
      </c>
      <c r="AR493" s="20">
        <f t="shared" si="165"/>
        <v>1</v>
      </c>
      <c r="AS493" s="74" t="str">
        <f t="shared" si="266"/>
        <v>00631L</v>
      </c>
      <c r="AT493" s="20">
        <f t="shared" si="166"/>
        <v>1</v>
      </c>
      <c r="AU493" s="74" t="str">
        <f t="shared" si="254"/>
        <v>00635U</v>
      </c>
      <c r="AV493" s="20">
        <f t="shared" si="167"/>
        <v>0</v>
      </c>
      <c r="AW493" s="74" t="str">
        <f t="shared" si="255"/>
        <v>00635U</v>
      </c>
      <c r="AX493" s="20">
        <f t="shared" si="256"/>
        <v>0</v>
      </c>
      <c r="AY493" s="20">
        <f t="shared" si="260"/>
        <v>1</v>
      </c>
      <c r="AZ493" s="57">
        <v>45594</v>
      </c>
      <c r="BA493" s="75">
        <v>48.25</v>
      </c>
      <c r="BB493" s="90">
        <v>48.075000000000003</v>
      </c>
      <c r="BC493" s="76">
        <f t="shared" si="269"/>
        <v>45.338333333333352</v>
      </c>
      <c r="BD493" s="76">
        <f t="shared" si="270"/>
        <v>45.322916666666693</v>
      </c>
      <c r="BE493" s="77">
        <f t="shared" si="276"/>
        <v>6.0360989596735269E-2</v>
      </c>
      <c r="BF493" s="77">
        <f t="shared" si="267"/>
        <v>6.4582854516202562E-2</v>
      </c>
    </row>
    <row r="494" spans="1:58" s="23" customFormat="1" ht="13.15" x14ac:dyDescent="0.4">
      <c r="A494" s="57">
        <v>45590</v>
      </c>
      <c r="B494" s="112">
        <v>19.896999999999998</v>
      </c>
      <c r="C494" s="112">
        <v>19.044</v>
      </c>
      <c r="D494" s="112">
        <v>19.148</v>
      </c>
      <c r="E494" s="112">
        <v>19.04</v>
      </c>
      <c r="F494" s="112">
        <v>19.100000000000001</v>
      </c>
      <c r="G494" s="112">
        <v>19.093</v>
      </c>
      <c r="H494" s="113">
        <v>19.190999999999999</v>
      </c>
      <c r="I494" s="90">
        <f t="shared" si="257"/>
        <v>19.624040000000001</v>
      </c>
      <c r="J494" s="90">
        <f t="shared" si="258"/>
        <v>19.077280000000002</v>
      </c>
      <c r="K494" s="114">
        <v>17</v>
      </c>
      <c r="L494" s="115">
        <v>0.04</v>
      </c>
      <c r="M494" s="90">
        <v>18.489999999999998</v>
      </c>
      <c r="N494" s="90">
        <v>20.329999999999998</v>
      </c>
      <c r="O494" s="90">
        <v>20.94</v>
      </c>
      <c r="P494" s="90">
        <v>21.51</v>
      </c>
      <c r="Q494" s="90">
        <v>21.98</v>
      </c>
      <c r="R494" s="63">
        <f t="shared" si="278"/>
        <v>3.6300000000000097</v>
      </c>
      <c r="S494" s="64">
        <f t="shared" si="277"/>
        <v>6.5513626834381555E-2</v>
      </c>
      <c r="T494" s="65">
        <f t="shared" si="271"/>
        <v>0.90949335956714217</v>
      </c>
      <c r="U494" s="65">
        <f t="shared" si="271"/>
        <v>0.97086914995224438</v>
      </c>
      <c r="V494" s="65">
        <f t="shared" si="279"/>
        <v>0.94514179451417935</v>
      </c>
      <c r="W494" s="65">
        <f t="shared" si="280"/>
        <v>0.92493175614194711</v>
      </c>
      <c r="X494" s="61">
        <f t="shared" si="259"/>
        <v>-4.2870784540382872E-2</v>
      </c>
      <c r="Y494" s="66">
        <f t="shared" si="281"/>
        <v>7.9306722689075522E-3</v>
      </c>
      <c r="Z494" s="61">
        <f t="shared" si="282"/>
        <v>-2.7861745084090686E-2</v>
      </c>
      <c r="AA494" s="67">
        <f t="shared" si="283"/>
        <v>19.624039999999997</v>
      </c>
      <c r="AB494" s="68">
        <f t="shared" si="284"/>
        <v>-2.1298573536645344E-2</v>
      </c>
      <c r="AC494" s="69">
        <f t="shared" si="285"/>
        <v>-3.4725036891293706E-2</v>
      </c>
      <c r="AD494" s="70">
        <f>_xlfn.PERCENTILE.EXC(AC494:$AC$5675,0.5)</f>
        <v>8.637431911092977E-2</v>
      </c>
      <c r="AE494" s="70">
        <f>_xlfn.PERCENTILE.EXC($AC494:AC$5675,0.35)</f>
        <v>5.1251037913053694E-2</v>
      </c>
      <c r="AF494" s="71">
        <f t="shared" si="273"/>
        <v>3.973751884930659E-2</v>
      </c>
      <c r="AG494" s="70">
        <f t="shared" si="274"/>
        <v>-9.8571634500530372E-2</v>
      </c>
      <c r="AH494" s="70">
        <f t="shared" si="275"/>
        <v>-0.11387715671554346</v>
      </c>
      <c r="AI494" s="61" t="str">
        <f t="shared" si="263"/>
        <v>Safety</v>
      </c>
      <c r="AJ494" s="68" t="str">
        <f t="shared" si="264"/>
        <v>Safety</v>
      </c>
      <c r="AK494" s="72" t="str">
        <f t="shared" si="265"/>
        <v>00631L</v>
      </c>
      <c r="AL494" s="73">
        <f t="shared" si="161"/>
        <v>1</v>
      </c>
      <c r="AM494" s="72" t="str">
        <f t="shared" si="268"/>
        <v>00635U</v>
      </c>
      <c r="AN494" s="73">
        <f t="shared" si="162"/>
        <v>0</v>
      </c>
      <c r="AO494" s="74" t="str">
        <f t="shared" si="262"/>
        <v>00635U</v>
      </c>
      <c r="AP494" s="20">
        <f t="shared" si="164"/>
        <v>0</v>
      </c>
      <c r="AQ494" s="74" t="str">
        <f t="shared" si="272"/>
        <v>00631L</v>
      </c>
      <c r="AR494" s="20">
        <f t="shared" si="165"/>
        <v>1</v>
      </c>
      <c r="AS494" s="74" t="str">
        <f t="shared" si="266"/>
        <v>00631L</v>
      </c>
      <c r="AT494" s="20">
        <f t="shared" si="166"/>
        <v>1</v>
      </c>
      <c r="AU494" s="74" t="str">
        <f t="shared" si="254"/>
        <v>00635U</v>
      </c>
      <c r="AV494" s="20">
        <f t="shared" si="167"/>
        <v>0</v>
      </c>
      <c r="AW494" s="74" t="str">
        <f t="shared" si="255"/>
        <v>00635U</v>
      </c>
      <c r="AX494" s="20">
        <f t="shared" si="256"/>
        <v>0</v>
      </c>
      <c r="AY494" s="20">
        <f t="shared" si="260"/>
        <v>1</v>
      </c>
      <c r="AZ494" s="57">
        <v>45593</v>
      </c>
      <c r="BA494" s="75">
        <v>48.03</v>
      </c>
      <c r="BB494" s="90">
        <v>48.037500000000001</v>
      </c>
      <c r="BC494" s="76">
        <f t="shared" si="269"/>
        <v>45.355208333333358</v>
      </c>
      <c r="BD494" s="76">
        <f t="shared" si="270"/>
        <v>45.337583333333349</v>
      </c>
      <c r="BE494" s="77">
        <f t="shared" si="276"/>
        <v>5.9139661468500401E-2</v>
      </c>
      <c r="BF494" s="77">
        <f t="shared" si="267"/>
        <v>5.9385976682332753E-2</v>
      </c>
    </row>
    <row r="495" spans="1:58" s="23" customFormat="1" ht="13.15" x14ac:dyDescent="0.4">
      <c r="A495" s="57">
        <v>45589</v>
      </c>
      <c r="B495" s="112">
        <v>18.902000000000001</v>
      </c>
      <c r="C495" s="112">
        <v>18.364999999999998</v>
      </c>
      <c r="D495" s="112">
        <v>18.603000000000002</v>
      </c>
      <c r="E495" s="112">
        <v>18.591000000000001</v>
      </c>
      <c r="F495" s="112">
        <v>18.677</v>
      </c>
      <c r="G495" s="112">
        <v>18.75</v>
      </c>
      <c r="H495" s="113">
        <v>18.882999999999999</v>
      </c>
      <c r="I495" s="90">
        <f t="shared" si="257"/>
        <v>18.751640000000002</v>
      </c>
      <c r="J495" s="90">
        <f t="shared" si="258"/>
        <v>18.431639999999998</v>
      </c>
      <c r="K495" s="114">
        <v>18</v>
      </c>
      <c r="L495" s="115">
        <v>0.04</v>
      </c>
      <c r="M495" s="90">
        <v>16.670000000000002</v>
      </c>
      <c r="N495" s="90">
        <v>19.079999999999998</v>
      </c>
      <c r="O495" s="90">
        <v>19.850000000000001</v>
      </c>
      <c r="P495" s="90">
        <v>20.56</v>
      </c>
      <c r="Q495" s="90">
        <v>21.61</v>
      </c>
      <c r="R495" s="63">
        <f t="shared" si="278"/>
        <v>4.6599999999999966</v>
      </c>
      <c r="S495" s="64">
        <f t="shared" si="277"/>
        <v>-8.3160083160083234E-3</v>
      </c>
      <c r="T495" s="65">
        <f t="shared" si="271"/>
        <v>0.87368972746331253</v>
      </c>
      <c r="U495" s="65">
        <f t="shared" si="271"/>
        <v>0.96120906801007544</v>
      </c>
      <c r="V495" s="65">
        <f t="shared" si="279"/>
        <v>0.92801556420233455</v>
      </c>
      <c r="W495" s="65">
        <f t="shared" si="280"/>
        <v>0.88292457195742702</v>
      </c>
      <c r="X495" s="61">
        <f t="shared" si="259"/>
        <v>-2.8409692096074624E-2</v>
      </c>
      <c r="Y495" s="66">
        <f t="shared" si="281"/>
        <v>1.570652466247098E-2</v>
      </c>
      <c r="Z495" s="61">
        <f t="shared" si="282"/>
        <v>-1.7065174032778137E-2</v>
      </c>
      <c r="AA495" s="67">
        <f t="shared" si="283"/>
        <v>18.751640000000002</v>
      </c>
      <c r="AB495" s="68">
        <f t="shared" si="284"/>
        <v>-9.3291404612157909E-3</v>
      </c>
      <c r="AC495" s="69">
        <f t="shared" si="285"/>
        <v>-1.7209643605869837E-2</v>
      </c>
      <c r="AD495" s="70">
        <f>_xlfn.PERCENTILE.EXC(AC495:$AC$5675,0.5)</f>
        <v>8.6387800783435886E-2</v>
      </c>
      <c r="AE495" s="70">
        <f>_xlfn.PERCENTILE.EXC($AC495:AC$5675,0.35)</f>
        <v>5.1252408372857897E-2</v>
      </c>
      <c r="AF495" s="71">
        <f t="shared" si="273"/>
        <v>3.973751884930659E-2</v>
      </c>
      <c r="AG495" s="70">
        <f t="shared" si="274"/>
        <v>-9.9578675655099119E-2</v>
      </c>
      <c r="AH495" s="70">
        <f t="shared" si="275"/>
        <v>-0.11387715671554346</v>
      </c>
      <c r="AI495" s="61" t="str">
        <f t="shared" si="263"/>
        <v>Safety</v>
      </c>
      <c r="AJ495" s="68" t="str">
        <f t="shared" si="264"/>
        <v>Safety</v>
      </c>
      <c r="AK495" s="72" t="str">
        <f t="shared" si="265"/>
        <v>00631L</v>
      </c>
      <c r="AL495" s="73">
        <f t="shared" si="161"/>
        <v>1</v>
      </c>
      <c r="AM495" s="72" t="str">
        <f t="shared" si="268"/>
        <v>00635U</v>
      </c>
      <c r="AN495" s="73">
        <f t="shared" si="162"/>
        <v>0</v>
      </c>
      <c r="AO495" s="74" t="str">
        <f t="shared" si="262"/>
        <v>00635U</v>
      </c>
      <c r="AP495" s="20">
        <f t="shared" si="164"/>
        <v>0</v>
      </c>
      <c r="AQ495" s="74" t="str">
        <f t="shared" si="272"/>
        <v>00631L</v>
      </c>
      <c r="AR495" s="20">
        <f t="shared" si="165"/>
        <v>1</v>
      </c>
      <c r="AS495" s="74" t="str">
        <f t="shared" si="266"/>
        <v>00631L</v>
      </c>
      <c r="AT495" s="20">
        <f t="shared" si="166"/>
        <v>1</v>
      </c>
      <c r="AU495" s="74" t="str">
        <f t="shared" si="254"/>
        <v>00635U</v>
      </c>
      <c r="AV495" s="20">
        <f t="shared" si="167"/>
        <v>0</v>
      </c>
      <c r="AW495" s="74" t="str">
        <f t="shared" si="255"/>
        <v>00635U</v>
      </c>
      <c r="AX495" s="20">
        <f t="shared" si="256"/>
        <v>0</v>
      </c>
      <c r="AY495" s="20">
        <f t="shared" si="260"/>
        <v>1</v>
      </c>
      <c r="AZ495" s="57">
        <v>45590</v>
      </c>
      <c r="BA495" s="75">
        <v>47.26</v>
      </c>
      <c r="BB495" s="90">
        <v>47.25</v>
      </c>
      <c r="BC495" s="76">
        <f t="shared" si="269"/>
        <v>45.399375000000028</v>
      </c>
      <c r="BD495" s="76">
        <f t="shared" si="270"/>
        <v>45.342250000000021</v>
      </c>
      <c r="BE495" s="77">
        <f t="shared" si="276"/>
        <v>4.0763226366001104E-2</v>
      </c>
      <c r="BF495" s="77">
        <f t="shared" si="267"/>
        <v>4.229498977223177E-2</v>
      </c>
    </row>
    <row r="496" spans="1:58" s="23" customFormat="1" ht="13.15" x14ac:dyDescent="0.4">
      <c r="A496" s="57">
        <v>45588</v>
      </c>
      <c r="B496" s="112">
        <v>19.274000000000001</v>
      </c>
      <c r="C496" s="112">
        <v>18.626999999999999</v>
      </c>
      <c r="D496" s="112">
        <v>18.821000000000002</v>
      </c>
      <c r="E496" s="112">
        <v>18.7</v>
      </c>
      <c r="F496" s="112">
        <v>18.757999999999999</v>
      </c>
      <c r="G496" s="112">
        <v>18.824999999999999</v>
      </c>
      <c r="H496" s="113">
        <v>18.925000000000001</v>
      </c>
      <c r="I496" s="90">
        <f t="shared" si="257"/>
        <v>19.11872</v>
      </c>
      <c r="J496" s="90">
        <f t="shared" si="258"/>
        <v>18.673559999999998</v>
      </c>
      <c r="K496" s="114">
        <v>19</v>
      </c>
      <c r="L496" s="115">
        <v>0.04</v>
      </c>
      <c r="M496" s="90">
        <v>16.489999999999998</v>
      </c>
      <c r="N496" s="90">
        <v>19.239999999999998</v>
      </c>
      <c r="O496" s="90">
        <v>20.04</v>
      </c>
      <c r="P496" s="90">
        <v>20.74</v>
      </c>
      <c r="Q496" s="90">
        <v>21.64</v>
      </c>
      <c r="R496" s="63">
        <f t="shared" si="278"/>
        <v>5.0500000000000043</v>
      </c>
      <c r="S496" s="64">
        <f t="shared" si="277"/>
        <v>5.7142857142857099E-2</v>
      </c>
      <c r="T496" s="65">
        <f t="shared" si="271"/>
        <v>0.8570686070686071</v>
      </c>
      <c r="U496" s="65">
        <f t="shared" si="271"/>
        <v>0.96007984031936122</v>
      </c>
      <c r="V496" s="65">
        <f t="shared" si="279"/>
        <v>0.92767598842815813</v>
      </c>
      <c r="W496" s="65">
        <f t="shared" si="280"/>
        <v>0.88909426987060991</v>
      </c>
      <c r="X496" s="61">
        <f t="shared" si="259"/>
        <v>-3.3568537926740791E-2</v>
      </c>
      <c r="Y496" s="66">
        <f t="shared" si="281"/>
        <v>1.2032085561497402E-2</v>
      </c>
      <c r="Z496" s="61">
        <f t="shared" si="282"/>
        <v>-2.3283985538780909E-2</v>
      </c>
      <c r="AA496" s="67">
        <f t="shared" si="283"/>
        <v>19.11872</v>
      </c>
      <c r="AB496" s="68">
        <f t="shared" si="284"/>
        <v>1.7671517671518958E-3</v>
      </c>
      <c r="AC496" s="69">
        <f t="shared" si="285"/>
        <v>-6.3035343035342372E-3</v>
      </c>
      <c r="AD496" s="70">
        <f>_xlfn.PERCENTILE.EXC(AC496:$AC$5675,0.5)</f>
        <v>8.6406791016717971E-2</v>
      </c>
      <c r="AE496" s="70">
        <f>_xlfn.PERCENTILE.EXC($AC496:AC$5675,0.35)</f>
        <v>5.1254844216715181E-2</v>
      </c>
      <c r="AF496" s="71">
        <f t="shared" si="273"/>
        <v>3.973751884930659E-2</v>
      </c>
      <c r="AG496" s="70">
        <f t="shared" si="274"/>
        <v>-0.10329129304284818</v>
      </c>
      <c r="AH496" s="70">
        <f t="shared" si="275"/>
        <v>-0.11387715671554346</v>
      </c>
      <c r="AI496" s="61" t="str">
        <f t="shared" si="263"/>
        <v>Safety</v>
      </c>
      <c r="AJ496" s="68" t="str">
        <f t="shared" si="264"/>
        <v>Safety</v>
      </c>
      <c r="AK496" s="72" t="str">
        <f t="shared" si="265"/>
        <v>00631L</v>
      </c>
      <c r="AL496" s="73">
        <f t="shared" si="161"/>
        <v>1</v>
      </c>
      <c r="AM496" s="72" t="str">
        <f t="shared" si="268"/>
        <v>00635U</v>
      </c>
      <c r="AN496" s="73">
        <f t="shared" si="162"/>
        <v>0</v>
      </c>
      <c r="AO496" s="74" t="str">
        <f t="shared" si="262"/>
        <v>00635U</v>
      </c>
      <c r="AP496" s="20">
        <f t="shared" si="164"/>
        <v>0</v>
      </c>
      <c r="AQ496" s="74" t="str">
        <f t="shared" si="272"/>
        <v>00631L</v>
      </c>
      <c r="AR496" s="20">
        <f t="shared" si="165"/>
        <v>1</v>
      </c>
      <c r="AS496" s="74" t="str">
        <f t="shared" si="266"/>
        <v>00631L</v>
      </c>
      <c r="AT496" s="20">
        <f t="shared" si="166"/>
        <v>1</v>
      </c>
      <c r="AU496" s="74" t="str">
        <f t="shared" ref="AU496:AU559" si="286">IF(AC496&gt;AF496,"00631L",IF(AC496&lt;AG496,"Cash","00635U"))</f>
        <v>00635U</v>
      </c>
      <c r="AV496" s="20">
        <f t="shared" si="167"/>
        <v>0</v>
      </c>
      <c r="AW496" s="74" t="str">
        <f t="shared" ref="AW496:AW559" si="287">IF(AC496&gt;AE496,"00631L",IF(AC496&lt;AH496,"00631L","00635U"))</f>
        <v>00635U</v>
      </c>
      <c r="AX496" s="20">
        <f t="shared" si="256"/>
        <v>0</v>
      </c>
      <c r="AY496" s="20">
        <f t="shared" si="260"/>
        <v>1</v>
      </c>
      <c r="AZ496" s="57">
        <v>45589</v>
      </c>
      <c r="BA496" s="75">
        <v>47.25</v>
      </c>
      <c r="BB496" s="90">
        <v>46.8125</v>
      </c>
      <c r="BC496" s="76">
        <f t="shared" si="269"/>
        <v>45.438333333333354</v>
      </c>
      <c r="BD496" s="76">
        <f t="shared" si="270"/>
        <v>45.399375000000028</v>
      </c>
      <c r="BE496" s="77">
        <f t="shared" si="276"/>
        <v>3.0242453141620045E-2</v>
      </c>
      <c r="BF496" s="77">
        <f t="shared" si="267"/>
        <v>4.0763226366001104E-2</v>
      </c>
    </row>
    <row r="497" spans="1:58" s="23" customFormat="1" ht="13.15" x14ac:dyDescent="0.4">
      <c r="A497" s="57">
        <v>45587</v>
      </c>
      <c r="B497" s="112">
        <v>18.283000000000001</v>
      </c>
      <c r="C497" s="112">
        <v>17.844000000000001</v>
      </c>
      <c r="D497" s="112">
        <v>18.196000000000002</v>
      </c>
      <c r="E497" s="112">
        <v>18.12</v>
      </c>
      <c r="F497" s="112">
        <v>18.256</v>
      </c>
      <c r="G497" s="112">
        <v>18.352</v>
      </c>
      <c r="H497" s="113">
        <v>18.5</v>
      </c>
      <c r="I497" s="90">
        <f t="shared" si="257"/>
        <v>18.1952</v>
      </c>
      <c r="J497" s="90">
        <f t="shared" si="258"/>
        <v>17.914400000000001</v>
      </c>
      <c r="K497" s="114">
        <v>20</v>
      </c>
      <c r="L497" s="115">
        <v>0.04</v>
      </c>
      <c r="M497" s="90">
        <v>14.55</v>
      </c>
      <c r="N497" s="90">
        <v>18.2</v>
      </c>
      <c r="O497" s="90">
        <v>19.170000000000002</v>
      </c>
      <c r="P497" s="90">
        <v>20.22</v>
      </c>
      <c r="Q497" s="90">
        <v>21.26</v>
      </c>
      <c r="R497" s="63">
        <f t="shared" si="278"/>
        <v>6.6400000000000006</v>
      </c>
      <c r="S497" s="64">
        <f t="shared" si="277"/>
        <v>-9.2542188350572506E-3</v>
      </c>
      <c r="T497" s="65">
        <f t="shared" si="271"/>
        <v>0.7994505494505495</v>
      </c>
      <c r="U497" s="65">
        <f t="shared" si="271"/>
        <v>0.94940010432968169</v>
      </c>
      <c r="V497" s="65">
        <f t="shared" si="279"/>
        <v>0.90009891196834824</v>
      </c>
      <c r="W497" s="65">
        <f t="shared" si="280"/>
        <v>0.85606773283160853</v>
      </c>
      <c r="X497" s="61">
        <f t="shared" si="259"/>
        <v>-2.4011376688727236E-2</v>
      </c>
      <c r="Y497" s="66">
        <f t="shared" si="281"/>
        <v>2.0971302428256015E-2</v>
      </c>
      <c r="Z497" s="61">
        <f t="shared" si="282"/>
        <v>-1.5432641575800172E-2</v>
      </c>
      <c r="AA497" s="67">
        <f t="shared" si="283"/>
        <v>18.1952</v>
      </c>
      <c r="AB497" s="68">
        <f t="shared" si="284"/>
        <v>4.5604395604396681E-3</v>
      </c>
      <c r="AC497" s="69">
        <f t="shared" si="285"/>
        <v>-2.6373626373623471E-4</v>
      </c>
      <c r="AD497" s="70">
        <f>_xlfn.PERCENTILE.EXC(AC497:$AC$5675,0.5)</f>
        <v>8.6425781250000042E-2</v>
      </c>
      <c r="AE497" s="70">
        <f>_xlfn.PERCENTILE.EXC($AC497:AC$5675,0.35)</f>
        <v>5.1258193246903679E-2</v>
      </c>
      <c r="AF497" s="71">
        <f t="shared" si="273"/>
        <v>3.973751884930659E-2</v>
      </c>
      <c r="AG497" s="70">
        <f t="shared" si="274"/>
        <v>-0.10355130820483316</v>
      </c>
      <c r="AH497" s="70">
        <f t="shared" si="275"/>
        <v>-0.12380284784870738</v>
      </c>
      <c r="AI497" s="61" t="str">
        <f t="shared" si="263"/>
        <v>Safety</v>
      </c>
      <c r="AJ497" s="68" t="str">
        <f t="shared" si="264"/>
        <v>Safety</v>
      </c>
      <c r="AK497" s="72" t="str">
        <f t="shared" si="265"/>
        <v>00631L</v>
      </c>
      <c r="AL497" s="73">
        <f t="shared" si="161"/>
        <v>1</v>
      </c>
      <c r="AM497" s="72" t="str">
        <f t="shared" si="268"/>
        <v>00635U</v>
      </c>
      <c r="AN497" s="73">
        <f t="shared" si="162"/>
        <v>0</v>
      </c>
      <c r="AO497" s="74" t="str">
        <f t="shared" si="262"/>
        <v>00635U</v>
      </c>
      <c r="AP497" s="20">
        <f t="shared" si="164"/>
        <v>0</v>
      </c>
      <c r="AQ497" s="74" t="str">
        <f t="shared" si="272"/>
        <v>00631L</v>
      </c>
      <c r="AR497" s="20">
        <f t="shared" si="165"/>
        <v>1</v>
      </c>
      <c r="AS497" s="74" t="str">
        <f t="shared" si="266"/>
        <v>00631L</v>
      </c>
      <c r="AT497" s="20">
        <f t="shared" si="166"/>
        <v>1</v>
      </c>
      <c r="AU497" s="74" t="str">
        <f t="shared" si="286"/>
        <v>00635U</v>
      </c>
      <c r="AV497" s="20">
        <f t="shared" si="167"/>
        <v>0</v>
      </c>
      <c r="AW497" s="74" t="str">
        <f t="shared" si="287"/>
        <v>00635U</v>
      </c>
      <c r="AX497" s="20">
        <f t="shared" si="256"/>
        <v>0</v>
      </c>
      <c r="AY497" s="20">
        <f t="shared" si="260"/>
        <v>1</v>
      </c>
      <c r="AZ497" s="57">
        <v>45588</v>
      </c>
      <c r="BA497" s="75">
        <v>46.74</v>
      </c>
      <c r="BB497" s="90">
        <v>47.037500000000001</v>
      </c>
      <c r="BC497" s="76">
        <f t="shared" si="269"/>
        <v>45.481666666666683</v>
      </c>
      <c r="BD497" s="76">
        <f t="shared" si="270"/>
        <v>45.437125000000016</v>
      </c>
      <c r="BE497" s="77">
        <f t="shared" si="276"/>
        <v>3.4207922606177964E-2</v>
      </c>
      <c r="BF497" s="77">
        <f t="shared" si="267"/>
        <v>2.8674239402250595E-2</v>
      </c>
    </row>
    <row r="498" spans="1:58" s="23" customFormat="1" ht="13.15" x14ac:dyDescent="0.4">
      <c r="A498" s="57">
        <v>45586</v>
      </c>
      <c r="B498" s="112">
        <v>18.356000000000002</v>
      </c>
      <c r="C498" s="112">
        <v>17.937000000000001</v>
      </c>
      <c r="D498" s="112">
        <v>18.204000000000001</v>
      </c>
      <c r="E498" s="112">
        <v>18.2</v>
      </c>
      <c r="F498" s="112">
        <v>18.324999999999999</v>
      </c>
      <c r="G498" s="112">
        <v>18.45</v>
      </c>
      <c r="H498" s="113">
        <v>18.556000000000001</v>
      </c>
      <c r="I498" s="90">
        <f t="shared" si="257"/>
        <v>18.288960000000003</v>
      </c>
      <c r="J498" s="90">
        <f t="shared" si="258"/>
        <v>17.97972</v>
      </c>
      <c r="K498" s="114">
        <v>21</v>
      </c>
      <c r="L498" s="115">
        <v>0.04</v>
      </c>
      <c r="M498" s="90">
        <v>14.39</v>
      </c>
      <c r="N498" s="90">
        <v>18.37</v>
      </c>
      <c r="O498" s="90">
        <v>19.239999999999998</v>
      </c>
      <c r="P498" s="90">
        <v>20.2</v>
      </c>
      <c r="Q498" s="90">
        <v>21.26</v>
      </c>
      <c r="R498" s="63">
        <f t="shared" si="278"/>
        <v>6.6799999999999926</v>
      </c>
      <c r="S498" s="64">
        <f t="shared" si="277"/>
        <v>1.8857459789240145E-2</v>
      </c>
      <c r="T498" s="65">
        <f t="shared" si="271"/>
        <v>0.78334240609689709</v>
      </c>
      <c r="U498" s="65">
        <f t="shared" si="271"/>
        <v>0.95478170478170488</v>
      </c>
      <c r="V498" s="65">
        <f t="shared" si="279"/>
        <v>0.90940594059405944</v>
      </c>
      <c r="W498" s="65">
        <f t="shared" si="280"/>
        <v>0.86406396989651924</v>
      </c>
      <c r="X498" s="61">
        <f t="shared" si="259"/>
        <v>-2.2826323817825258E-2</v>
      </c>
      <c r="Y498" s="66">
        <f t="shared" si="281"/>
        <v>1.9560439560439652E-2</v>
      </c>
      <c r="Z498" s="61">
        <f t="shared" si="282"/>
        <v>-1.6908561230381747E-2</v>
      </c>
      <c r="AA498" s="67">
        <f t="shared" si="283"/>
        <v>18.288960000000003</v>
      </c>
      <c r="AB498" s="68">
        <f t="shared" si="284"/>
        <v>-7.621121393576127E-4</v>
      </c>
      <c r="AC498" s="69">
        <f t="shared" si="285"/>
        <v>-4.4115405552530209E-3</v>
      </c>
      <c r="AD498" s="70">
        <f>_xlfn.PERCENTILE.EXC(AC498:$AC$5675,0.5)</f>
        <v>8.6432919864766006E-2</v>
      </c>
      <c r="AE498" s="70">
        <f>_xlfn.PERCENTILE.EXC($AC498:AC$5675,0.35)</f>
        <v>5.1280884877795613E-2</v>
      </c>
      <c r="AF498" s="71">
        <f t="shared" si="273"/>
        <v>3.973751884930659E-2</v>
      </c>
      <c r="AG498" s="70">
        <f t="shared" si="274"/>
        <v>-0.10391825234920003</v>
      </c>
      <c r="AH498" s="70">
        <f t="shared" si="275"/>
        <v>-0.1238211296859731</v>
      </c>
      <c r="AI498" s="61" t="str">
        <f t="shared" si="263"/>
        <v>Safety</v>
      </c>
      <c r="AJ498" s="68" t="str">
        <f t="shared" si="264"/>
        <v>Safety</v>
      </c>
      <c r="AK498" s="72" t="str">
        <f t="shared" si="265"/>
        <v>00631L</v>
      </c>
      <c r="AL498" s="73">
        <f t="shared" si="161"/>
        <v>1</v>
      </c>
      <c r="AM498" s="72" t="str">
        <f t="shared" si="268"/>
        <v>00635U</v>
      </c>
      <c r="AN498" s="73">
        <f t="shared" si="162"/>
        <v>0</v>
      </c>
      <c r="AO498" s="74" t="str">
        <f t="shared" si="262"/>
        <v>00635U</v>
      </c>
      <c r="AP498" s="20">
        <f t="shared" si="164"/>
        <v>0</v>
      </c>
      <c r="AQ498" s="74" t="str">
        <f t="shared" si="272"/>
        <v>00631L</v>
      </c>
      <c r="AR498" s="20">
        <f t="shared" si="165"/>
        <v>1</v>
      </c>
      <c r="AS498" s="74" t="str">
        <f t="shared" si="266"/>
        <v>00631L</v>
      </c>
      <c r="AT498" s="20">
        <f t="shared" si="166"/>
        <v>1</v>
      </c>
      <c r="AU498" s="74" t="str">
        <f t="shared" si="286"/>
        <v>00635U</v>
      </c>
      <c r="AV498" s="20">
        <f t="shared" si="167"/>
        <v>0</v>
      </c>
      <c r="AW498" s="74" t="str">
        <f t="shared" si="287"/>
        <v>00635U</v>
      </c>
      <c r="AX498" s="20">
        <f t="shared" si="256"/>
        <v>0</v>
      </c>
      <c r="AY498" s="20">
        <f t="shared" si="260"/>
        <v>1</v>
      </c>
      <c r="AZ498" s="57">
        <v>45587</v>
      </c>
      <c r="BA498" s="75">
        <v>46.45</v>
      </c>
      <c r="BB498" s="90">
        <v>45.9</v>
      </c>
      <c r="BC498" s="76">
        <f t="shared" si="269"/>
        <v>45.522083333333356</v>
      </c>
      <c r="BD498" s="76">
        <f t="shared" si="270"/>
        <v>45.471875000000018</v>
      </c>
      <c r="BE498" s="77">
        <f t="shared" si="276"/>
        <v>8.3018315286531447E-3</v>
      </c>
      <c r="BF498" s="77">
        <f t="shared" si="267"/>
        <v>2.1510549103154069E-2</v>
      </c>
    </row>
    <row r="499" spans="1:58" s="23" customFormat="1" ht="13.15" x14ac:dyDescent="0.4">
      <c r="A499" s="57">
        <v>45583</v>
      </c>
      <c r="B499" s="112">
        <v>18.3</v>
      </c>
      <c r="C499" s="112">
        <v>17.942</v>
      </c>
      <c r="D499" s="112">
        <v>18.254000000000001</v>
      </c>
      <c r="E499" s="112">
        <v>18.3</v>
      </c>
      <c r="F499" s="112">
        <v>18.446999999999999</v>
      </c>
      <c r="G499" s="112">
        <v>18.524999999999999</v>
      </c>
      <c r="H499" s="113">
        <v>18.625</v>
      </c>
      <c r="I499" s="90">
        <f t="shared" si="257"/>
        <v>18.25704</v>
      </c>
      <c r="J499" s="90">
        <f t="shared" si="258"/>
        <v>17.97944</v>
      </c>
      <c r="K499" s="114">
        <v>22</v>
      </c>
      <c r="L499" s="115">
        <v>0.04</v>
      </c>
      <c r="M499" s="90">
        <v>12.38</v>
      </c>
      <c r="N499" s="90">
        <v>18.03</v>
      </c>
      <c r="O499" s="90">
        <v>19.190000000000001</v>
      </c>
      <c r="P499" s="90">
        <v>20.23</v>
      </c>
      <c r="Q499" s="90">
        <v>21.29</v>
      </c>
      <c r="R499" s="63">
        <f t="shared" si="278"/>
        <v>9.009999999999998</v>
      </c>
      <c r="S499" s="64">
        <f t="shared" si="277"/>
        <v>-5.6514913657770713E-2</v>
      </c>
      <c r="T499" s="65">
        <f t="shared" si="271"/>
        <v>0.68663338879645031</v>
      </c>
      <c r="U499" s="65">
        <f t="shared" si="271"/>
        <v>0.93955184992183427</v>
      </c>
      <c r="V499" s="65">
        <f t="shared" si="279"/>
        <v>0.89125061789421656</v>
      </c>
      <c r="W499" s="65">
        <f t="shared" si="280"/>
        <v>0.84687646782527015</v>
      </c>
      <c r="X499" s="61">
        <f t="shared" si="259"/>
        <v>-1.9562841530054675E-2</v>
      </c>
      <c r="Y499" s="66">
        <f t="shared" si="281"/>
        <v>1.7759562841530015E-2</v>
      </c>
      <c r="Z499" s="61">
        <f t="shared" si="282"/>
        <v>-1.5205093487224633E-2</v>
      </c>
      <c r="AA499" s="67">
        <f t="shared" si="283"/>
        <v>18.25704</v>
      </c>
      <c r="AB499" s="68">
        <f t="shared" si="284"/>
        <v>1.4975041597337745E-2</v>
      </c>
      <c r="AC499" s="69">
        <f t="shared" si="285"/>
        <v>1.2592346089850182E-2</v>
      </c>
      <c r="AD499" s="70">
        <f>_xlfn.PERCENTILE.EXC(AC499:$AC$5675,0.5)</f>
        <v>8.644005847953197E-2</v>
      </c>
      <c r="AE499" s="70">
        <f>_xlfn.PERCENTILE.EXC($AC499:AC$5675,0.35)</f>
        <v>5.131702519488697E-2</v>
      </c>
      <c r="AF499" s="71">
        <f t="shared" si="273"/>
        <v>3.973751884930659E-2</v>
      </c>
      <c r="AG499" s="70">
        <f t="shared" si="274"/>
        <v>-0.10391825234920003</v>
      </c>
      <c r="AH499" s="70">
        <f t="shared" si="275"/>
        <v>-0.1238211296859731</v>
      </c>
      <c r="AI499" s="61" t="str">
        <f t="shared" si="263"/>
        <v>Safety</v>
      </c>
      <c r="AJ499" s="68" t="str">
        <f t="shared" si="264"/>
        <v>Safety</v>
      </c>
      <c r="AK499" s="72" t="str">
        <f t="shared" si="265"/>
        <v>00631L</v>
      </c>
      <c r="AL499" s="73">
        <f t="shared" si="161"/>
        <v>1</v>
      </c>
      <c r="AM499" s="72" t="str">
        <f t="shared" si="268"/>
        <v>00635U</v>
      </c>
      <c r="AN499" s="73">
        <f t="shared" si="162"/>
        <v>0</v>
      </c>
      <c r="AO499" s="74" t="str">
        <f t="shared" si="262"/>
        <v>00635U</v>
      </c>
      <c r="AP499" s="20">
        <f t="shared" si="164"/>
        <v>0</v>
      </c>
      <c r="AQ499" s="74" t="str">
        <f t="shared" si="272"/>
        <v>00631L</v>
      </c>
      <c r="AR499" s="20">
        <f t="shared" si="165"/>
        <v>1</v>
      </c>
      <c r="AS499" s="74" t="str">
        <f t="shared" si="266"/>
        <v>00631L</v>
      </c>
      <c r="AT499" s="20">
        <f t="shared" si="166"/>
        <v>1</v>
      </c>
      <c r="AU499" s="74" t="str">
        <f t="shared" si="286"/>
        <v>00635U</v>
      </c>
      <c r="AV499" s="20">
        <f t="shared" si="167"/>
        <v>0</v>
      </c>
      <c r="AW499" s="74" t="str">
        <f t="shared" si="287"/>
        <v>00635U</v>
      </c>
      <c r="AX499" s="20">
        <f t="shared" si="256"/>
        <v>0</v>
      </c>
      <c r="AY499" s="20">
        <f t="shared" si="260"/>
        <v>1</v>
      </c>
      <c r="AZ499" s="57">
        <v>45586</v>
      </c>
      <c r="BA499" s="75">
        <v>46</v>
      </c>
      <c r="BB499" s="90">
        <v>45.9</v>
      </c>
      <c r="BC499" s="76">
        <f t="shared" si="269"/>
        <v>45.556250000000013</v>
      </c>
      <c r="BD499" s="76">
        <f t="shared" si="270"/>
        <v>45.523750000000021</v>
      </c>
      <c r="BE499" s="77">
        <f t="shared" si="276"/>
        <v>7.5456166826722059E-3</v>
      </c>
      <c r="BF499" s="77">
        <f t="shared" si="267"/>
        <v>1.0461572256239409E-2</v>
      </c>
    </row>
    <row r="500" spans="1:58" s="23" customFormat="1" ht="13.15" x14ac:dyDescent="0.4">
      <c r="A500" s="57">
        <v>45582</v>
      </c>
      <c r="B500" s="112">
        <v>18.763999999999999</v>
      </c>
      <c r="C500" s="112">
        <v>18.315000000000001</v>
      </c>
      <c r="D500" s="112">
        <v>18.613</v>
      </c>
      <c r="E500" s="112">
        <v>18.669</v>
      </c>
      <c r="F500" s="112">
        <v>18.780999999999999</v>
      </c>
      <c r="G500" s="112">
        <v>18.824999999999999</v>
      </c>
      <c r="H500" s="113">
        <v>18.875</v>
      </c>
      <c r="I500" s="90">
        <f t="shared" si="257"/>
        <v>18.728079999999999</v>
      </c>
      <c r="J500" s="90">
        <f t="shared" si="258"/>
        <v>18.338840000000001</v>
      </c>
      <c r="K500" s="114">
        <v>23</v>
      </c>
      <c r="L500" s="115">
        <v>0.04</v>
      </c>
      <c r="M500" s="90">
        <v>13.85</v>
      </c>
      <c r="N500" s="90">
        <v>19.11</v>
      </c>
      <c r="O500" s="90">
        <v>19.809999999999999</v>
      </c>
      <c r="P500" s="90">
        <v>20.75</v>
      </c>
      <c r="Q500" s="90">
        <v>21.66</v>
      </c>
      <c r="R500" s="63">
        <f t="shared" si="278"/>
        <v>7.6000000000000014</v>
      </c>
      <c r="S500" s="64">
        <f t="shared" si="277"/>
        <v>-2.4004085801838555E-2</v>
      </c>
      <c r="T500" s="65">
        <f t="shared" si="271"/>
        <v>0.72475143903715333</v>
      </c>
      <c r="U500" s="65">
        <f t="shared" si="271"/>
        <v>0.96466431095406369</v>
      </c>
      <c r="V500" s="65">
        <f t="shared" si="279"/>
        <v>0.92096385542168668</v>
      </c>
      <c r="W500" s="65">
        <f t="shared" si="280"/>
        <v>0.88227146814404434</v>
      </c>
      <c r="X500" s="61">
        <f t="shared" si="259"/>
        <v>-2.3928799829460567E-2</v>
      </c>
      <c r="Y500" s="66">
        <f t="shared" si="281"/>
        <v>1.1034334993840029E-2</v>
      </c>
      <c r="Z500" s="61">
        <f t="shared" si="282"/>
        <v>-2.0783764272685582E-2</v>
      </c>
      <c r="AA500" s="67">
        <f t="shared" si="283"/>
        <v>18.728079999999999</v>
      </c>
      <c r="AB500" s="68">
        <f t="shared" si="284"/>
        <v>-1.8105703819989539E-2</v>
      </c>
      <c r="AC500" s="69">
        <f t="shared" si="285"/>
        <v>-1.9985347985348033E-2</v>
      </c>
      <c r="AD500" s="70">
        <f>_xlfn.PERCENTILE.EXC(AC500:$AC$5675,0.5)</f>
        <v>8.6441962110136369E-2</v>
      </c>
      <c r="AE500" s="70">
        <f>_xlfn.PERCENTILE.EXC($AC500:AC$5675,0.35)</f>
        <v>5.1368855645877634E-2</v>
      </c>
      <c r="AF500" s="71">
        <f t="shared" si="273"/>
        <v>3.973751884930659E-2</v>
      </c>
      <c r="AG500" s="70">
        <f t="shared" si="274"/>
        <v>-0.10391825234920003</v>
      </c>
      <c r="AH500" s="70">
        <f t="shared" si="275"/>
        <v>-0.1238211296859731</v>
      </c>
      <c r="AI500" s="61" t="str">
        <f t="shared" si="263"/>
        <v>Safety</v>
      </c>
      <c r="AJ500" s="68" t="str">
        <f t="shared" si="264"/>
        <v>Safety</v>
      </c>
      <c r="AK500" s="72" t="str">
        <f t="shared" si="265"/>
        <v>00631L</v>
      </c>
      <c r="AL500" s="73">
        <f t="shared" si="161"/>
        <v>1</v>
      </c>
      <c r="AM500" s="72" t="str">
        <f t="shared" si="268"/>
        <v>00635U</v>
      </c>
      <c r="AN500" s="73">
        <f t="shared" si="162"/>
        <v>0</v>
      </c>
      <c r="AO500" s="74" t="str">
        <f t="shared" si="262"/>
        <v>00635U</v>
      </c>
      <c r="AP500" s="20">
        <f t="shared" si="164"/>
        <v>0</v>
      </c>
      <c r="AQ500" s="74" t="str">
        <f t="shared" si="272"/>
        <v>00631L</v>
      </c>
      <c r="AR500" s="20">
        <f t="shared" si="165"/>
        <v>1</v>
      </c>
      <c r="AS500" s="74" t="str">
        <f t="shared" si="266"/>
        <v>00631L</v>
      </c>
      <c r="AT500" s="20">
        <f t="shared" si="166"/>
        <v>1</v>
      </c>
      <c r="AU500" s="74" t="str">
        <f t="shared" si="286"/>
        <v>00635U</v>
      </c>
      <c r="AV500" s="20">
        <f t="shared" si="167"/>
        <v>0</v>
      </c>
      <c r="AW500" s="74" t="str">
        <f t="shared" si="287"/>
        <v>00635U</v>
      </c>
      <c r="AX500" s="20">
        <f t="shared" si="256"/>
        <v>0</v>
      </c>
      <c r="AY500" s="20">
        <f t="shared" si="260"/>
        <v>1</v>
      </c>
      <c r="AZ500" s="57">
        <v>45583</v>
      </c>
      <c r="BA500" s="75">
        <v>45.97</v>
      </c>
      <c r="BB500" s="90">
        <v>45.987499999999997</v>
      </c>
      <c r="BC500" s="76">
        <f t="shared" si="269"/>
        <v>45.593333333333348</v>
      </c>
      <c r="BD500" s="76">
        <f t="shared" si="270"/>
        <v>45.557416666666676</v>
      </c>
      <c r="BE500" s="77">
        <f t="shared" si="276"/>
        <v>8.6452697762826967E-3</v>
      </c>
      <c r="BF500" s="77">
        <f t="shared" si="267"/>
        <v>9.056337332559972E-3</v>
      </c>
    </row>
    <row r="501" spans="1:58" s="23" customFormat="1" ht="13.15" x14ac:dyDescent="0.4">
      <c r="A501" s="57">
        <v>45581</v>
      </c>
      <c r="B501" s="112">
        <v>19.053000000000001</v>
      </c>
      <c r="C501" s="112">
        <v>18.494</v>
      </c>
      <c r="D501" s="112">
        <v>18.744</v>
      </c>
      <c r="E501" s="112">
        <v>18.745999999999999</v>
      </c>
      <c r="F501" s="112">
        <v>18.8</v>
      </c>
      <c r="G501" s="112">
        <v>18.800999999999998</v>
      </c>
      <c r="H501" s="113">
        <v>18.832000000000001</v>
      </c>
      <c r="I501" s="90">
        <f t="shared" si="257"/>
        <v>19.030640000000002</v>
      </c>
      <c r="J501" s="90">
        <f t="shared" si="258"/>
        <v>18.504000000000001</v>
      </c>
      <c r="K501" s="114">
        <v>24</v>
      </c>
      <c r="L501" s="115">
        <v>0.04</v>
      </c>
      <c r="M501" s="90">
        <v>14.25</v>
      </c>
      <c r="N501" s="90">
        <v>19.579999999999998</v>
      </c>
      <c r="O501" s="90">
        <v>20.32</v>
      </c>
      <c r="P501" s="90">
        <v>21.14</v>
      </c>
      <c r="Q501" s="90">
        <v>21.92</v>
      </c>
      <c r="R501" s="63">
        <f t="shared" si="278"/>
        <v>7.6300000000000026</v>
      </c>
      <c r="S501" s="64">
        <f t="shared" si="277"/>
        <v>-5.1356589147286934E-2</v>
      </c>
      <c r="T501" s="65">
        <f t="shared" si="271"/>
        <v>0.72778345250255372</v>
      </c>
      <c r="U501" s="65">
        <f t="shared" si="271"/>
        <v>0.96358267716535428</v>
      </c>
      <c r="V501" s="65">
        <f t="shared" si="279"/>
        <v>0.92620624408703867</v>
      </c>
      <c r="W501" s="65">
        <f t="shared" si="280"/>
        <v>0.89324817518248156</v>
      </c>
      <c r="X501" s="61">
        <f t="shared" si="259"/>
        <v>-2.9339211672702516E-2</v>
      </c>
      <c r="Y501" s="66">
        <f t="shared" si="281"/>
        <v>4.5876453643445047E-3</v>
      </c>
      <c r="Z501" s="61">
        <f t="shared" si="282"/>
        <v>-2.767326795105159E-2</v>
      </c>
      <c r="AA501" s="67">
        <f t="shared" si="283"/>
        <v>19.030640000000002</v>
      </c>
      <c r="AB501" s="68">
        <f t="shared" si="284"/>
        <v>-2.6915219611848697E-2</v>
      </c>
      <c r="AC501" s="69">
        <f t="shared" si="285"/>
        <v>-2.8057201225740375E-2</v>
      </c>
      <c r="AD501" s="70">
        <f>_xlfn.PERCENTILE.EXC(AC501:$AC$5675,0.5)</f>
        <v>8.6443865740740769E-2</v>
      </c>
      <c r="AE501" s="70">
        <f>_xlfn.PERCENTILE.EXC($AC501:AC$5675,0.35)</f>
        <v>5.1416499187509228E-2</v>
      </c>
      <c r="AF501" s="71">
        <f t="shared" si="273"/>
        <v>4.0573280404358286E-2</v>
      </c>
      <c r="AG501" s="70">
        <f t="shared" si="274"/>
        <v>-0.10391825234920003</v>
      </c>
      <c r="AH501" s="70">
        <f t="shared" si="275"/>
        <v>-0.1238211296859731</v>
      </c>
      <c r="AI501" s="61" t="str">
        <f t="shared" si="263"/>
        <v>Safety</v>
      </c>
      <c r="AJ501" s="68" t="str">
        <f t="shared" si="264"/>
        <v>Safety</v>
      </c>
      <c r="AK501" s="72" t="str">
        <f t="shared" si="265"/>
        <v>00631L</v>
      </c>
      <c r="AL501" s="73">
        <f t="shared" si="161"/>
        <v>1</v>
      </c>
      <c r="AM501" s="72" t="str">
        <f t="shared" si="268"/>
        <v>00635U</v>
      </c>
      <c r="AN501" s="73">
        <f t="shared" si="162"/>
        <v>0</v>
      </c>
      <c r="AO501" s="74" t="str">
        <f t="shared" si="262"/>
        <v>00635U</v>
      </c>
      <c r="AP501" s="20">
        <f t="shared" si="164"/>
        <v>0</v>
      </c>
      <c r="AQ501" s="74" t="str">
        <f t="shared" si="272"/>
        <v>00631L</v>
      </c>
      <c r="AR501" s="20">
        <f t="shared" si="165"/>
        <v>1</v>
      </c>
      <c r="AS501" s="74" t="str">
        <f t="shared" si="266"/>
        <v>00631L</v>
      </c>
      <c r="AT501" s="20">
        <f t="shared" si="166"/>
        <v>1</v>
      </c>
      <c r="AU501" s="74" t="str">
        <f t="shared" si="286"/>
        <v>00635U</v>
      </c>
      <c r="AV501" s="20">
        <f t="shared" si="167"/>
        <v>0</v>
      </c>
      <c r="AW501" s="74" t="str">
        <f t="shared" si="287"/>
        <v>00635U</v>
      </c>
      <c r="AX501" s="20">
        <f t="shared" ref="AX501:AX564" si="288">IF(AW501="00631L",1,0)</f>
        <v>0</v>
      </c>
      <c r="AY501" s="20">
        <f t="shared" si="260"/>
        <v>1</v>
      </c>
      <c r="AZ501" s="57">
        <v>45582</v>
      </c>
      <c r="BA501" s="75">
        <v>46.64</v>
      </c>
      <c r="BB501" s="90">
        <v>47.225000000000001</v>
      </c>
      <c r="BC501" s="76">
        <f t="shared" si="269"/>
        <v>45.608541666666689</v>
      </c>
      <c r="BD501" s="76">
        <f t="shared" si="270"/>
        <v>45.604208333333347</v>
      </c>
      <c r="BE501" s="77">
        <f t="shared" si="276"/>
        <v>3.5442008761150813E-2</v>
      </c>
      <c r="BF501" s="77">
        <f t="shared" si="267"/>
        <v>2.2712633428383974E-2</v>
      </c>
    </row>
    <row r="502" spans="1:58" s="23" customFormat="1" ht="13.15" x14ac:dyDescent="0.4">
      <c r="A502" s="57">
        <v>45580</v>
      </c>
      <c r="B502" s="112">
        <v>20.968</v>
      </c>
      <c r="C502" s="112">
        <v>19.305</v>
      </c>
      <c r="D502" s="112">
        <v>18.582999999999998</v>
      </c>
      <c r="E502" s="112">
        <v>18.878</v>
      </c>
      <c r="F502" s="112">
        <v>18.876999999999999</v>
      </c>
      <c r="G502" s="112">
        <v>18.88</v>
      </c>
      <c r="H502" s="113">
        <v>18.881</v>
      </c>
      <c r="I502" s="90">
        <f t="shared" ref="I502:I565" si="289">C502-((C502-B502)*K502*L502)</f>
        <v>19.305</v>
      </c>
      <c r="J502" s="90">
        <f t="shared" ref="J502:J565" si="290">D502-((D502-C502)*K502*L502)</f>
        <v>18.582999999999998</v>
      </c>
      <c r="K502" s="114">
        <v>0</v>
      </c>
      <c r="L502" s="115">
        <v>0.05</v>
      </c>
      <c r="M502" s="90">
        <v>14.88</v>
      </c>
      <c r="N502" s="90">
        <v>20.64</v>
      </c>
      <c r="O502" s="90">
        <v>20.8</v>
      </c>
      <c r="P502" s="90">
        <v>21.52</v>
      </c>
      <c r="Q502" s="90">
        <v>22.14</v>
      </c>
      <c r="R502" s="63">
        <f t="shared" si="278"/>
        <v>6.7999999999999972</v>
      </c>
      <c r="S502" s="64">
        <f t="shared" si="277"/>
        <v>4.7715736040609205E-2</v>
      </c>
      <c r="T502" s="65">
        <f t="shared" si="271"/>
        <v>0.72093023255813959</v>
      </c>
      <c r="U502" s="65">
        <f t="shared" si="271"/>
        <v>0.99230769230769234</v>
      </c>
      <c r="V502" s="65">
        <f t="shared" si="279"/>
        <v>0.9591078066914499</v>
      </c>
      <c r="W502" s="65">
        <f t="shared" si="280"/>
        <v>0.9322493224932249</v>
      </c>
      <c r="X502" s="61">
        <f t="shared" si="259"/>
        <v>-7.9311331552842437E-2</v>
      </c>
      <c r="Y502" s="66">
        <f t="shared" si="281"/>
        <v>1.5891513931561149E-4</v>
      </c>
      <c r="Z502" s="61">
        <f t="shared" si="282"/>
        <v>-3.7399637399637468E-2</v>
      </c>
      <c r="AA502" s="67">
        <f t="shared" si="283"/>
        <v>19.305</v>
      </c>
      <c r="AB502" s="68">
        <f t="shared" si="284"/>
        <v>1.5891472868217026E-2</v>
      </c>
      <c r="AC502" s="69">
        <f t="shared" si="285"/>
        <v>-6.468023255813958E-2</v>
      </c>
      <c r="AD502" s="70">
        <f>_xlfn.PERCENTILE.EXC(AC502:$AC$5675,0.5)</f>
        <v>8.644874991297688E-2</v>
      </c>
      <c r="AE502" s="70">
        <f>_xlfn.PERCENTILE.EXC($AC502:AC$5675,0.35)</f>
        <v>5.1445715474554517E-2</v>
      </c>
      <c r="AF502" s="71">
        <f t="shared" si="273"/>
        <v>4.0573280404358286E-2</v>
      </c>
      <c r="AG502" s="70">
        <f t="shared" si="274"/>
        <v>-0.10391825234920003</v>
      </c>
      <c r="AH502" s="70">
        <f t="shared" si="275"/>
        <v>-0.1238211296859731</v>
      </c>
      <c r="AI502" s="61" t="str">
        <f t="shared" si="263"/>
        <v>Safety</v>
      </c>
      <c r="AJ502" s="68" t="str">
        <f t="shared" si="264"/>
        <v>Safety</v>
      </c>
      <c r="AK502" s="72" t="str">
        <f t="shared" si="265"/>
        <v>00631L</v>
      </c>
      <c r="AL502" s="73">
        <f t="shared" si="161"/>
        <v>1</v>
      </c>
      <c r="AM502" s="72" t="str">
        <f t="shared" si="268"/>
        <v>00635U</v>
      </c>
      <c r="AN502" s="73">
        <f t="shared" si="162"/>
        <v>0</v>
      </c>
      <c r="AO502" s="74" t="str">
        <f t="shared" si="262"/>
        <v>00635U</v>
      </c>
      <c r="AP502" s="20">
        <f t="shared" si="164"/>
        <v>0</v>
      </c>
      <c r="AQ502" s="74" t="str">
        <f t="shared" si="272"/>
        <v>00631L</v>
      </c>
      <c r="AR502" s="20">
        <f t="shared" si="165"/>
        <v>1</v>
      </c>
      <c r="AS502" s="74" t="str">
        <f t="shared" si="266"/>
        <v>00631L</v>
      </c>
      <c r="AT502" s="20">
        <f t="shared" si="166"/>
        <v>1</v>
      </c>
      <c r="AU502" s="74" t="str">
        <f t="shared" si="286"/>
        <v>00635U</v>
      </c>
      <c r="AV502" s="20">
        <f t="shared" si="167"/>
        <v>0</v>
      </c>
      <c r="AW502" s="74" t="str">
        <f t="shared" si="287"/>
        <v>00635U</v>
      </c>
      <c r="AX502" s="20">
        <f t="shared" si="288"/>
        <v>0</v>
      </c>
      <c r="AY502" s="20">
        <f t="shared" si="260"/>
        <v>1</v>
      </c>
      <c r="AZ502" s="57">
        <v>45581</v>
      </c>
      <c r="BA502" s="75">
        <v>47.55</v>
      </c>
      <c r="BB502" s="90">
        <v>47.325000000000003</v>
      </c>
      <c r="BC502" s="76">
        <f t="shared" si="269"/>
        <v>45.593750000000021</v>
      </c>
      <c r="BD502" s="76">
        <f t="shared" si="270"/>
        <v>45.61395833333335</v>
      </c>
      <c r="BE502" s="77">
        <f t="shared" si="276"/>
        <v>3.7971213159698002E-2</v>
      </c>
      <c r="BF502" s="77">
        <f t="shared" si="267"/>
        <v>4.244406180491124E-2</v>
      </c>
    </row>
    <row r="503" spans="1:58" s="23" customFormat="1" ht="13.15" x14ac:dyDescent="0.4">
      <c r="A503" s="57">
        <v>45579</v>
      </c>
      <c r="B503" s="112">
        <v>20.2</v>
      </c>
      <c r="C503" s="112">
        <v>18.649000000000001</v>
      </c>
      <c r="D503" s="112">
        <v>18.3</v>
      </c>
      <c r="E503" s="112">
        <v>18.699000000000002</v>
      </c>
      <c r="F503" s="112">
        <v>18.742999999999999</v>
      </c>
      <c r="G503" s="112">
        <v>18.760000000000002</v>
      </c>
      <c r="H503" s="113">
        <v>18.751000000000001</v>
      </c>
      <c r="I503" s="90">
        <f t="shared" si="289"/>
        <v>18.72655</v>
      </c>
      <c r="J503" s="90">
        <f t="shared" si="290"/>
        <v>18.317450000000001</v>
      </c>
      <c r="K503" s="114">
        <v>1</v>
      </c>
      <c r="L503" s="115">
        <v>0.05</v>
      </c>
      <c r="M503" s="90">
        <v>14.64</v>
      </c>
      <c r="N503" s="90">
        <v>19.7</v>
      </c>
      <c r="O503" s="90">
        <v>20.12</v>
      </c>
      <c r="P503" s="90">
        <v>21.14</v>
      </c>
      <c r="Q503" s="90">
        <v>21.95</v>
      </c>
      <c r="R503" s="63">
        <f t="shared" si="278"/>
        <v>6.9200000000000017</v>
      </c>
      <c r="S503" s="64">
        <f t="shared" si="277"/>
        <v>-3.7145650048875933E-2</v>
      </c>
      <c r="T503" s="65">
        <f t="shared" si="271"/>
        <v>0.74314720812182744</v>
      </c>
      <c r="U503" s="65">
        <f t="shared" si="271"/>
        <v>0.97912524850894622</v>
      </c>
      <c r="V503" s="65">
        <f t="shared" si="279"/>
        <v>0.9318826868495742</v>
      </c>
      <c r="W503" s="65">
        <f t="shared" si="280"/>
        <v>0.89749430523917995</v>
      </c>
      <c r="X503" s="61">
        <f t="shared" si="259"/>
        <v>-7.6782178217821712E-2</v>
      </c>
      <c r="Y503" s="66">
        <f t="shared" si="281"/>
        <v>2.7808973741911117E-3</v>
      </c>
      <c r="Z503" s="61">
        <f t="shared" si="282"/>
        <v>-2.1845988716554767E-2</v>
      </c>
      <c r="AA503" s="67">
        <f t="shared" si="283"/>
        <v>18.726550000000003</v>
      </c>
      <c r="AB503" s="68">
        <f t="shared" si="284"/>
        <v>2.5380710659898477E-2</v>
      </c>
      <c r="AC503" s="69">
        <f t="shared" si="285"/>
        <v>-4.941370558375615E-2</v>
      </c>
      <c r="AD503" s="70">
        <f>_xlfn.PERCENTILE.EXC(AC503:$AC$5675,0.5)</f>
        <v>8.6453634085212991E-2</v>
      </c>
      <c r="AE503" s="70">
        <f>_xlfn.PERCENTILE.EXC($AC503:AC$5675,0.35)</f>
        <v>5.1446006408842948E-2</v>
      </c>
      <c r="AF503" s="71">
        <f t="shared" si="273"/>
        <v>4.0573280404358286E-2</v>
      </c>
      <c r="AG503" s="70">
        <f t="shared" si="274"/>
        <v>-0.10391825234920003</v>
      </c>
      <c r="AH503" s="70">
        <f t="shared" si="275"/>
        <v>-0.1238211296859731</v>
      </c>
      <c r="AI503" s="61" t="str">
        <f t="shared" si="263"/>
        <v>Safety</v>
      </c>
      <c r="AJ503" s="68" t="str">
        <f t="shared" si="264"/>
        <v>Safety</v>
      </c>
      <c r="AK503" s="72" t="str">
        <f t="shared" si="265"/>
        <v>00631L</v>
      </c>
      <c r="AL503" s="73">
        <f t="shared" si="161"/>
        <v>1</v>
      </c>
      <c r="AM503" s="72" t="str">
        <f t="shared" si="268"/>
        <v>00635U</v>
      </c>
      <c r="AN503" s="73">
        <f t="shared" si="162"/>
        <v>0</v>
      </c>
      <c r="AO503" s="74" t="str">
        <f t="shared" si="262"/>
        <v>00635U</v>
      </c>
      <c r="AP503" s="20">
        <f t="shared" si="164"/>
        <v>0</v>
      </c>
      <c r="AQ503" s="74" t="str">
        <f t="shared" si="272"/>
        <v>00631L</v>
      </c>
      <c r="AR503" s="20">
        <f t="shared" si="165"/>
        <v>1</v>
      </c>
      <c r="AS503" s="74" t="str">
        <f t="shared" si="266"/>
        <v>00631L</v>
      </c>
      <c r="AT503" s="20">
        <f t="shared" si="166"/>
        <v>1</v>
      </c>
      <c r="AU503" s="74" t="str">
        <f t="shared" si="286"/>
        <v>00635U</v>
      </c>
      <c r="AV503" s="20">
        <f t="shared" si="167"/>
        <v>0</v>
      </c>
      <c r="AW503" s="74" t="str">
        <f t="shared" si="287"/>
        <v>00635U</v>
      </c>
      <c r="AX503" s="20">
        <f t="shared" si="288"/>
        <v>0</v>
      </c>
      <c r="AY503" s="20">
        <f t="shared" si="260"/>
        <v>1</v>
      </c>
      <c r="AZ503" s="57">
        <v>45580</v>
      </c>
      <c r="BA503" s="75">
        <v>47.4</v>
      </c>
      <c r="BB503" s="90">
        <v>46.9375</v>
      </c>
      <c r="BC503" s="76">
        <f t="shared" si="269"/>
        <v>45.582500000000017</v>
      </c>
      <c r="BD503" s="76">
        <f t="shared" si="270"/>
        <v>45.59500000000002</v>
      </c>
      <c r="BE503" s="77">
        <f t="shared" si="276"/>
        <v>2.9726320408050944E-2</v>
      </c>
      <c r="BF503" s="77">
        <f t="shared" si="267"/>
        <v>3.9587674087070458E-2</v>
      </c>
    </row>
    <row r="504" spans="1:58" s="23" customFormat="1" ht="13.15" x14ac:dyDescent="0.4">
      <c r="A504" s="57">
        <v>45576</v>
      </c>
      <c r="B504" s="112">
        <v>21.128</v>
      </c>
      <c r="C504" s="112">
        <v>19.34</v>
      </c>
      <c r="D504" s="112">
        <v>18.899999999999999</v>
      </c>
      <c r="E504" s="112">
        <v>19.148</v>
      </c>
      <c r="F504" s="112">
        <v>19.210999999999999</v>
      </c>
      <c r="G504" s="112">
        <v>19.248999999999999</v>
      </c>
      <c r="H504" s="113">
        <v>19.245000000000001</v>
      </c>
      <c r="I504" s="90">
        <f t="shared" si="289"/>
        <v>19.518799999999999</v>
      </c>
      <c r="J504" s="90">
        <f t="shared" si="290"/>
        <v>18.943999999999999</v>
      </c>
      <c r="K504" s="114">
        <v>2</v>
      </c>
      <c r="L504" s="115">
        <v>0.05</v>
      </c>
      <c r="M504" s="90">
        <v>14.33</v>
      </c>
      <c r="N504" s="90">
        <v>20.46</v>
      </c>
      <c r="O504" s="90">
        <v>20.77</v>
      </c>
      <c r="P504" s="90">
        <v>21.76</v>
      </c>
      <c r="Q504" s="90">
        <v>22.47</v>
      </c>
      <c r="R504" s="63">
        <f t="shared" si="278"/>
        <v>7.740000000000002</v>
      </c>
      <c r="S504" s="64">
        <f t="shared" si="277"/>
        <v>-2.2455805064500664E-2</v>
      </c>
      <c r="T504" s="65">
        <f t="shared" si="271"/>
        <v>0.70039100684261968</v>
      </c>
      <c r="U504" s="65">
        <f t="shared" si="271"/>
        <v>0.98507462686567171</v>
      </c>
      <c r="V504" s="65">
        <f t="shared" si="279"/>
        <v>0.94025735294117641</v>
      </c>
      <c r="W504" s="65">
        <f t="shared" si="280"/>
        <v>0.91054739652870498</v>
      </c>
      <c r="X504" s="61">
        <f t="shared" si="259"/>
        <v>-8.4627035213934124E-2</v>
      </c>
      <c r="Y504" s="66">
        <f t="shared" si="281"/>
        <v>5.065803217046235E-3</v>
      </c>
      <c r="Z504" s="61">
        <f t="shared" si="282"/>
        <v>-2.9448531672029009E-2</v>
      </c>
      <c r="AA504" s="67">
        <f t="shared" si="283"/>
        <v>19.518799999999999</v>
      </c>
      <c r="AB504" s="68">
        <f t="shared" si="284"/>
        <v>3.2649071358748741E-2</v>
      </c>
      <c r="AC504" s="69">
        <f t="shared" si="285"/>
        <v>-4.6001955034213199E-2</v>
      </c>
      <c r="AD504" s="70">
        <f>_xlfn.PERCENTILE.EXC(AC504:$AC$5675,0.5)</f>
        <v>8.6582179730718634E-2</v>
      </c>
      <c r="AE504" s="70">
        <f>_xlfn.PERCENTILE.EXC($AC504:AC$5675,0.35)</f>
        <v>5.145103859360637E-2</v>
      </c>
      <c r="AF504" s="71">
        <f t="shared" si="273"/>
        <v>4.0573280404358286E-2</v>
      </c>
      <c r="AG504" s="70">
        <f t="shared" si="274"/>
        <v>-0.10391825234920003</v>
      </c>
      <c r="AH504" s="70">
        <f t="shared" si="275"/>
        <v>-0.1238211296859731</v>
      </c>
      <c r="AI504" s="61" t="str">
        <f t="shared" si="263"/>
        <v>Safety</v>
      </c>
      <c r="AJ504" s="68" t="str">
        <f t="shared" si="264"/>
        <v>Safety</v>
      </c>
      <c r="AK504" s="72" t="str">
        <f t="shared" si="265"/>
        <v>00631L</v>
      </c>
      <c r="AL504" s="73">
        <f t="shared" si="161"/>
        <v>1</v>
      </c>
      <c r="AM504" s="72" t="str">
        <f t="shared" si="268"/>
        <v>00635U</v>
      </c>
      <c r="AN504" s="73">
        <f t="shared" si="162"/>
        <v>0</v>
      </c>
      <c r="AO504" s="74" t="str">
        <f t="shared" si="262"/>
        <v>00635U</v>
      </c>
      <c r="AP504" s="20">
        <f t="shared" si="164"/>
        <v>0</v>
      </c>
      <c r="AQ504" s="74" t="str">
        <f t="shared" si="272"/>
        <v>00631L</v>
      </c>
      <c r="AR504" s="20">
        <f t="shared" si="165"/>
        <v>1</v>
      </c>
      <c r="AS504" s="74" t="str">
        <f t="shared" si="266"/>
        <v>00631L</v>
      </c>
      <c r="AT504" s="20">
        <f t="shared" si="166"/>
        <v>1</v>
      </c>
      <c r="AU504" s="74" t="str">
        <f t="shared" si="286"/>
        <v>00635U</v>
      </c>
      <c r="AV504" s="20">
        <f t="shared" si="167"/>
        <v>0</v>
      </c>
      <c r="AW504" s="74" t="str">
        <f t="shared" si="287"/>
        <v>00635U</v>
      </c>
      <c r="AX504" s="20">
        <f t="shared" si="288"/>
        <v>0</v>
      </c>
      <c r="AY504" s="20">
        <f t="shared" si="260"/>
        <v>1</v>
      </c>
      <c r="AZ504" s="57">
        <v>45579</v>
      </c>
      <c r="BA504" s="75">
        <v>46.92</v>
      </c>
      <c r="BB504" s="90">
        <v>46.25</v>
      </c>
      <c r="BC504" s="76">
        <f t="shared" si="269"/>
        <v>45.577083333333348</v>
      </c>
      <c r="BD504" s="76">
        <f t="shared" si="270"/>
        <v>45.582208333333348</v>
      </c>
      <c r="BE504" s="77">
        <f t="shared" si="276"/>
        <v>1.4764364400968717E-2</v>
      </c>
      <c r="BF504" s="77">
        <f t="shared" si="267"/>
        <v>2.9348987589272933E-2</v>
      </c>
    </row>
    <row r="505" spans="1:58" s="23" customFormat="1" ht="13.15" x14ac:dyDescent="0.4">
      <c r="A505" s="57">
        <v>45575</v>
      </c>
      <c r="B505" s="112">
        <v>21.395</v>
      </c>
      <c r="C505" s="112">
        <v>19.555</v>
      </c>
      <c r="D505" s="112">
        <v>19.048999999999999</v>
      </c>
      <c r="E505" s="112">
        <v>19.326000000000001</v>
      </c>
      <c r="F505" s="112">
        <v>19.396000000000001</v>
      </c>
      <c r="G505" s="112">
        <v>19.39</v>
      </c>
      <c r="H505" s="113">
        <v>19.376000000000001</v>
      </c>
      <c r="I505" s="90">
        <f t="shared" si="289"/>
        <v>19.831</v>
      </c>
      <c r="J505" s="90">
        <f t="shared" si="290"/>
        <v>19.1249</v>
      </c>
      <c r="K505" s="114">
        <v>3</v>
      </c>
      <c r="L505" s="115">
        <v>0.05</v>
      </c>
      <c r="M505" s="90">
        <v>15.49</v>
      </c>
      <c r="N505" s="90">
        <v>20.93</v>
      </c>
      <c r="O505" s="90">
        <v>21.02</v>
      </c>
      <c r="P505" s="90">
        <v>21.96</v>
      </c>
      <c r="Q505" s="90">
        <v>22.54</v>
      </c>
      <c r="R505" s="63">
        <f t="shared" si="278"/>
        <v>6.5600000000000023</v>
      </c>
      <c r="S505" s="64">
        <f t="shared" si="277"/>
        <v>3.355704697986591E-3</v>
      </c>
      <c r="T505" s="65">
        <f t="shared" si="271"/>
        <v>0.7400860009555662</v>
      </c>
      <c r="U505" s="65">
        <f t="shared" si="271"/>
        <v>0.99571836346336817</v>
      </c>
      <c r="V505" s="65">
        <f t="shared" si="279"/>
        <v>0.9530965391621129</v>
      </c>
      <c r="W505" s="65">
        <f t="shared" si="280"/>
        <v>0.9285714285714286</v>
      </c>
      <c r="X505" s="61">
        <f t="shared" si="259"/>
        <v>-8.6001402196774948E-2</v>
      </c>
      <c r="Y505" s="66">
        <f t="shared" si="281"/>
        <v>2.5871882438166568E-3</v>
      </c>
      <c r="Z505" s="61">
        <f t="shared" si="282"/>
        <v>-3.5605869598103947E-2</v>
      </c>
      <c r="AA505" s="67">
        <f t="shared" si="283"/>
        <v>19.831</v>
      </c>
      <c r="AB505" s="68">
        <f t="shared" si="284"/>
        <v>2.2216913521261341E-2</v>
      </c>
      <c r="AC505" s="69">
        <f t="shared" si="285"/>
        <v>-5.2508361204013386E-2</v>
      </c>
      <c r="AD505" s="70">
        <f>_xlfn.PERCENTILE.EXC(AC505:$AC$5675,0.5)</f>
        <v>8.6710725376224276E-2</v>
      </c>
      <c r="AE505" s="70">
        <f>_xlfn.PERCENTILE.EXC($AC505:AC$5675,0.35)</f>
        <v>5.1459823739686529E-2</v>
      </c>
      <c r="AF505" s="71">
        <f t="shared" si="273"/>
        <v>4.0573280404358286E-2</v>
      </c>
      <c r="AG505" s="70">
        <f t="shared" si="274"/>
        <v>-0.10391825234920003</v>
      </c>
      <c r="AH505" s="70">
        <f t="shared" si="275"/>
        <v>-0.1238211296859731</v>
      </c>
      <c r="AI505" s="61" t="str">
        <f t="shared" si="263"/>
        <v>Safety</v>
      </c>
      <c r="AJ505" s="68" t="str">
        <f t="shared" si="264"/>
        <v>Safety</v>
      </c>
      <c r="AK505" s="72" t="str">
        <f t="shared" si="265"/>
        <v>00631L</v>
      </c>
      <c r="AL505" s="73">
        <f t="shared" si="161"/>
        <v>1</v>
      </c>
      <c r="AM505" s="72" t="str">
        <f t="shared" si="268"/>
        <v>00635U</v>
      </c>
      <c r="AN505" s="73">
        <f t="shared" si="162"/>
        <v>0</v>
      </c>
      <c r="AO505" s="74" t="str">
        <f t="shared" si="262"/>
        <v>00635U</v>
      </c>
      <c r="AP505" s="20">
        <f t="shared" si="164"/>
        <v>0</v>
      </c>
      <c r="AQ505" s="74" t="str">
        <f t="shared" si="272"/>
        <v>00631L</v>
      </c>
      <c r="AR505" s="20">
        <f t="shared" si="165"/>
        <v>1</v>
      </c>
      <c r="AS505" s="74" t="str">
        <f t="shared" si="266"/>
        <v>00631L</v>
      </c>
      <c r="AT505" s="20">
        <f t="shared" si="166"/>
        <v>1</v>
      </c>
      <c r="AU505" s="74" t="str">
        <f t="shared" si="286"/>
        <v>00635U</v>
      </c>
      <c r="AV505" s="20">
        <f t="shared" si="167"/>
        <v>0</v>
      </c>
      <c r="AW505" s="74" t="str">
        <f t="shared" si="287"/>
        <v>00635U</v>
      </c>
      <c r="AX505" s="20">
        <f t="shared" si="288"/>
        <v>0</v>
      </c>
      <c r="AY505" s="20">
        <f t="shared" si="260"/>
        <v>1</v>
      </c>
      <c r="AZ505" s="57">
        <v>45576</v>
      </c>
      <c r="BA505" s="75">
        <v>45.8</v>
      </c>
      <c r="BB505" s="90">
        <v>45.8125</v>
      </c>
      <c r="BC505" s="76">
        <f t="shared" si="269"/>
        <v>45.578333333333347</v>
      </c>
      <c r="BD505" s="76">
        <f t="shared" si="270"/>
        <v>45.569583333333348</v>
      </c>
      <c r="BE505" s="77">
        <f t="shared" si="276"/>
        <v>5.1376750649062622E-3</v>
      </c>
      <c r="BF505" s="77">
        <f t="shared" si="267"/>
        <v>5.0563698373362834E-3</v>
      </c>
    </row>
    <row r="506" spans="1:58" s="23" customFormat="1" ht="13.15" x14ac:dyDescent="0.4">
      <c r="A506" s="57">
        <v>45574</v>
      </c>
      <c r="B506" s="112">
        <v>20.899000000000001</v>
      </c>
      <c r="C506" s="112">
        <v>19.347999999999999</v>
      </c>
      <c r="D506" s="112">
        <v>18.95</v>
      </c>
      <c r="E506" s="112">
        <v>19.28</v>
      </c>
      <c r="F506" s="112">
        <v>19.352</v>
      </c>
      <c r="G506" s="112">
        <v>19.376999999999999</v>
      </c>
      <c r="H506" s="113">
        <v>19.350000000000001</v>
      </c>
      <c r="I506" s="90">
        <f t="shared" si="289"/>
        <v>19.658200000000001</v>
      </c>
      <c r="J506" s="90">
        <f t="shared" si="290"/>
        <v>19.029599999999999</v>
      </c>
      <c r="K506" s="114">
        <v>4</v>
      </c>
      <c r="L506" s="115">
        <v>0.05</v>
      </c>
      <c r="M506" s="90">
        <v>16.41</v>
      </c>
      <c r="N506" s="90">
        <v>20.86</v>
      </c>
      <c r="O506" s="90">
        <v>20.91</v>
      </c>
      <c r="P506" s="90">
        <v>21.85</v>
      </c>
      <c r="Q506" s="90">
        <v>22.55</v>
      </c>
      <c r="R506" s="63">
        <f t="shared" si="278"/>
        <v>5.4900000000000091</v>
      </c>
      <c r="S506" s="64">
        <f t="shared" si="277"/>
        <v>-2.6143790849673307E-2</v>
      </c>
      <c r="T506" s="65">
        <f t="shared" si="271"/>
        <v>0.78667305848513902</v>
      </c>
      <c r="U506" s="65">
        <f t="shared" si="271"/>
        <v>0.99760879961740789</v>
      </c>
      <c r="V506" s="65">
        <f t="shared" si="279"/>
        <v>0.95469107551487409</v>
      </c>
      <c r="W506" s="65">
        <f t="shared" si="280"/>
        <v>0.92505543237250554</v>
      </c>
      <c r="X506" s="61">
        <f t="shared" si="259"/>
        <v>-7.421407722857562E-2</v>
      </c>
      <c r="Y506" s="66">
        <f t="shared" si="281"/>
        <v>3.6307053941908858E-3</v>
      </c>
      <c r="Z506" s="61">
        <f t="shared" si="282"/>
        <v>-3.1976478009176947E-2</v>
      </c>
      <c r="AA506" s="67">
        <f t="shared" si="283"/>
        <v>19.658200000000001</v>
      </c>
      <c r="AB506" s="68">
        <f t="shared" si="284"/>
        <v>1.869606903164021E-3</v>
      </c>
      <c r="AC506" s="69">
        <f t="shared" si="285"/>
        <v>-5.7612655800575202E-2</v>
      </c>
      <c r="AD506" s="70">
        <f>_xlfn.PERCENTILE.EXC(AC506:$AC$5675,0.5)</f>
        <v>8.677808157904994E-2</v>
      </c>
      <c r="AE506" s="70">
        <f>_xlfn.PERCENTILE.EXC($AC506:AC$5675,0.35)</f>
        <v>5.1475113446262308E-2</v>
      </c>
      <c r="AF506" s="71">
        <f t="shared" si="273"/>
        <v>4.1109260595564544E-2</v>
      </c>
      <c r="AG506" s="70">
        <f t="shared" si="274"/>
        <v>-0.10391825234920003</v>
      </c>
      <c r="AH506" s="70">
        <f t="shared" si="275"/>
        <v>-0.1238211296859731</v>
      </c>
      <c r="AI506" s="61" t="str">
        <f t="shared" si="263"/>
        <v>Safety</v>
      </c>
      <c r="AJ506" s="68" t="str">
        <f t="shared" si="264"/>
        <v>Safety</v>
      </c>
      <c r="AK506" s="72" t="str">
        <f t="shared" si="265"/>
        <v>00631L</v>
      </c>
      <c r="AL506" s="73">
        <f t="shared" si="161"/>
        <v>1</v>
      </c>
      <c r="AM506" s="72" t="str">
        <f t="shared" si="268"/>
        <v>00635U</v>
      </c>
      <c r="AN506" s="73">
        <f t="shared" si="162"/>
        <v>0</v>
      </c>
      <c r="AO506" s="74" t="str">
        <f t="shared" si="262"/>
        <v>00635U</v>
      </c>
      <c r="AP506" s="20">
        <f t="shared" si="164"/>
        <v>0</v>
      </c>
      <c r="AQ506" s="74" t="str">
        <f t="shared" si="272"/>
        <v>00631L</v>
      </c>
      <c r="AR506" s="20">
        <f t="shared" si="165"/>
        <v>1</v>
      </c>
      <c r="AS506" s="74" t="str">
        <f t="shared" si="266"/>
        <v>00631L</v>
      </c>
      <c r="AT506" s="20">
        <f t="shared" si="166"/>
        <v>1</v>
      </c>
      <c r="AU506" s="74" t="str">
        <f t="shared" si="286"/>
        <v>00635U</v>
      </c>
      <c r="AV506" s="20">
        <f t="shared" si="167"/>
        <v>0</v>
      </c>
      <c r="AW506" s="74" t="str">
        <f t="shared" si="287"/>
        <v>00635U</v>
      </c>
      <c r="AX506" s="20">
        <f t="shared" si="288"/>
        <v>0</v>
      </c>
      <c r="AY506" s="20">
        <f t="shared" si="260"/>
        <v>1</v>
      </c>
      <c r="AZ506" s="57">
        <v>45575</v>
      </c>
      <c r="BA506" s="75">
        <v>45.64</v>
      </c>
      <c r="BB506" s="90">
        <v>45.612499999999997</v>
      </c>
      <c r="BC506" s="76">
        <f t="shared" si="269"/>
        <v>45.587083333333347</v>
      </c>
      <c r="BD506" s="76">
        <f t="shared" si="270"/>
        <v>45.575458333333344</v>
      </c>
      <c r="BE506" s="77">
        <f t="shared" si="276"/>
        <v>5.5754097012093663E-4</v>
      </c>
      <c r="BF506" s="77">
        <f t="shared" si="267"/>
        <v>1.4161495907425968E-3</v>
      </c>
    </row>
    <row r="507" spans="1:58" s="23" customFormat="1" ht="13.15" x14ac:dyDescent="0.4">
      <c r="A507" s="57">
        <v>45573</v>
      </c>
      <c r="B507" s="112">
        <v>21.456</v>
      </c>
      <c r="C507" s="112">
        <v>19.893999999999998</v>
      </c>
      <c r="D507" s="112">
        <v>19.312000000000001</v>
      </c>
      <c r="E507" s="112">
        <v>19.600000000000001</v>
      </c>
      <c r="F507" s="112">
        <v>19.7</v>
      </c>
      <c r="G507" s="112">
        <v>19.687999999999999</v>
      </c>
      <c r="H507" s="113">
        <v>19.675000000000001</v>
      </c>
      <c r="I507" s="90">
        <f t="shared" si="289"/>
        <v>20.284499999999998</v>
      </c>
      <c r="J507" s="90">
        <f t="shared" si="290"/>
        <v>19.4575</v>
      </c>
      <c r="K507" s="114">
        <v>5</v>
      </c>
      <c r="L507" s="115">
        <v>0.05</v>
      </c>
      <c r="M507" s="90">
        <v>18</v>
      </c>
      <c r="N507" s="90">
        <v>21.42</v>
      </c>
      <c r="O507" s="90">
        <v>21.52</v>
      </c>
      <c r="P507" s="90">
        <v>22.45</v>
      </c>
      <c r="Q507" s="90">
        <v>22.8</v>
      </c>
      <c r="R507" s="63">
        <f t="shared" si="278"/>
        <v>4.5499999999999972</v>
      </c>
      <c r="S507" s="64">
        <f t="shared" si="277"/>
        <v>-5.3886925795052949E-2</v>
      </c>
      <c r="T507" s="65">
        <f t="shared" si="271"/>
        <v>0.84033613445378141</v>
      </c>
      <c r="U507" s="65">
        <f t="shared" si="271"/>
        <v>0.99535315985130124</v>
      </c>
      <c r="V507" s="65">
        <f t="shared" si="279"/>
        <v>0.95412026726057919</v>
      </c>
      <c r="W507" s="65">
        <f t="shared" si="280"/>
        <v>0.93947368421052635</v>
      </c>
      <c r="X507" s="61">
        <f t="shared" ref="X507:X570" si="291">(C507-B507)/B507</f>
        <v>-7.2800149142431075E-2</v>
      </c>
      <c r="Y507" s="66">
        <f t="shared" si="281"/>
        <v>3.8265306122448614E-3</v>
      </c>
      <c r="Z507" s="61">
        <f t="shared" si="282"/>
        <v>-4.0770046094308378E-2</v>
      </c>
      <c r="AA507" s="67">
        <f t="shared" si="283"/>
        <v>20.284499999999998</v>
      </c>
      <c r="AB507" s="68">
        <f t="shared" si="284"/>
        <v>1.6806722689074608E-3</v>
      </c>
      <c r="AC507" s="69">
        <f t="shared" si="285"/>
        <v>-5.3011204481792897E-2</v>
      </c>
      <c r="AD507" s="70">
        <f>_xlfn.PERCENTILE.EXC(AC507:$AC$5675,0.5)</f>
        <v>8.6845437781875603E-2</v>
      </c>
      <c r="AE507" s="70">
        <f>_xlfn.PERCENTILE.EXC($AC507:AC$5675,0.35)</f>
        <v>5.1520570920043751E-2</v>
      </c>
      <c r="AF507" s="71">
        <f t="shared" si="273"/>
        <v>4.1175947774268931E-2</v>
      </c>
      <c r="AG507" s="70">
        <f t="shared" si="274"/>
        <v>-0.10391825234920003</v>
      </c>
      <c r="AH507" s="70">
        <f t="shared" si="275"/>
        <v>-0.1238211296859731</v>
      </c>
      <c r="AI507" s="61" t="str">
        <f t="shared" si="263"/>
        <v>Safety</v>
      </c>
      <c r="AJ507" s="68" t="str">
        <f t="shared" si="264"/>
        <v>Safety</v>
      </c>
      <c r="AK507" s="72" t="str">
        <f t="shared" si="265"/>
        <v>00631L</v>
      </c>
      <c r="AL507" s="73">
        <f t="shared" si="161"/>
        <v>1</v>
      </c>
      <c r="AM507" s="72" t="str">
        <f t="shared" si="268"/>
        <v>00635U</v>
      </c>
      <c r="AN507" s="73">
        <f t="shared" si="162"/>
        <v>0</v>
      </c>
      <c r="AO507" s="74" t="str">
        <f t="shared" si="262"/>
        <v>00635U</v>
      </c>
      <c r="AP507" s="20">
        <f t="shared" si="164"/>
        <v>0</v>
      </c>
      <c r="AQ507" s="74" t="str">
        <f t="shared" si="272"/>
        <v>00635U</v>
      </c>
      <c r="AR507" s="20">
        <f t="shared" si="165"/>
        <v>0</v>
      </c>
      <c r="AS507" s="74" t="str">
        <f t="shared" si="266"/>
        <v>00631L</v>
      </c>
      <c r="AT507" s="20">
        <f t="shared" si="166"/>
        <v>1</v>
      </c>
      <c r="AU507" s="74" t="str">
        <f t="shared" si="286"/>
        <v>00635U</v>
      </c>
      <c r="AV507" s="20">
        <f t="shared" si="167"/>
        <v>0</v>
      </c>
      <c r="AW507" s="74" t="str">
        <f t="shared" si="287"/>
        <v>00635U</v>
      </c>
      <c r="AX507" s="20">
        <f t="shared" si="288"/>
        <v>0</v>
      </c>
      <c r="AY507" s="20">
        <f t="shared" si="260"/>
        <v>1</v>
      </c>
      <c r="AZ507" s="57">
        <v>45574</v>
      </c>
      <c r="BA507" s="75">
        <v>45.78</v>
      </c>
      <c r="BB507" s="90">
        <v>45.037500000000001</v>
      </c>
      <c r="BC507" s="76">
        <f t="shared" si="269"/>
        <v>45.593125000000008</v>
      </c>
      <c r="BD507" s="76">
        <f t="shared" si="270"/>
        <v>45.589875000000013</v>
      </c>
      <c r="BE507" s="77">
        <f t="shared" si="276"/>
        <v>-1.2186596115094242E-2</v>
      </c>
      <c r="BF507" s="77">
        <f t="shared" si="267"/>
        <v>4.1703338734749244E-3</v>
      </c>
    </row>
    <row r="508" spans="1:58" s="23" customFormat="1" ht="13.15" x14ac:dyDescent="0.4">
      <c r="A508" s="57">
        <v>45572</v>
      </c>
      <c r="B508" s="112">
        <v>22.565999999999999</v>
      </c>
      <c r="C508" s="112">
        <v>20.649000000000001</v>
      </c>
      <c r="D508" s="112">
        <v>19.940999999999999</v>
      </c>
      <c r="E508" s="112">
        <v>20.178000000000001</v>
      </c>
      <c r="F508" s="112">
        <v>20.271999999999998</v>
      </c>
      <c r="G508" s="112">
        <v>20.25</v>
      </c>
      <c r="H508" s="113">
        <v>20.224</v>
      </c>
      <c r="I508" s="90">
        <f t="shared" si="289"/>
        <v>21.2241</v>
      </c>
      <c r="J508" s="90">
        <f t="shared" si="290"/>
        <v>20.153399999999998</v>
      </c>
      <c r="K508" s="114">
        <v>6</v>
      </c>
      <c r="L508" s="115">
        <v>0.05</v>
      </c>
      <c r="M508" s="90">
        <v>20</v>
      </c>
      <c r="N508" s="90">
        <v>22.64</v>
      </c>
      <c r="O508" s="90">
        <v>22.59</v>
      </c>
      <c r="P508" s="90">
        <v>23.02</v>
      </c>
      <c r="Q508" s="90">
        <v>23.2</v>
      </c>
      <c r="R508" s="63">
        <f t="shared" si="278"/>
        <v>2.9699999999999989</v>
      </c>
      <c r="S508" s="64">
        <f t="shared" si="277"/>
        <v>0.17855283706402914</v>
      </c>
      <c r="T508" s="65">
        <f t="shared" si="271"/>
        <v>0.88339222614840984</v>
      </c>
      <c r="U508" s="65">
        <f t="shared" si="271"/>
        <v>1.0022133687472332</v>
      </c>
      <c r="V508" s="65">
        <f t="shared" si="279"/>
        <v>0.98349261511728936</v>
      </c>
      <c r="W508" s="65">
        <f t="shared" si="280"/>
        <v>0.9758620689655173</v>
      </c>
      <c r="X508" s="61">
        <f t="shared" si="291"/>
        <v>-8.4950810954533287E-2</v>
      </c>
      <c r="Y508" s="66">
        <f t="shared" si="281"/>
        <v>2.2797105758746838E-3</v>
      </c>
      <c r="Z508" s="61">
        <f t="shared" si="282"/>
        <v>-5.0447368793023133E-2</v>
      </c>
      <c r="AA508" s="67">
        <f t="shared" si="283"/>
        <v>21.2241</v>
      </c>
      <c r="AB508" s="68">
        <f t="shared" si="284"/>
        <v>-3.2685512367491881E-3</v>
      </c>
      <c r="AC508" s="69">
        <f t="shared" si="285"/>
        <v>-6.2539752650176708E-2</v>
      </c>
      <c r="AD508" s="70">
        <f>_xlfn.PERCENTILE.EXC(AC508:$AC$5675,0.5)</f>
        <v>8.6848884694046585E-2</v>
      </c>
      <c r="AE508" s="70">
        <f>_xlfn.PERCENTILE.EXC($AC508:AC$5675,0.35)</f>
        <v>5.1598147042615734E-2</v>
      </c>
      <c r="AF508" s="71">
        <f t="shared" si="273"/>
        <v>4.1297921301474333E-2</v>
      </c>
      <c r="AG508" s="70">
        <f t="shared" si="274"/>
        <v>-0.10391825234920003</v>
      </c>
      <c r="AH508" s="70">
        <f t="shared" si="275"/>
        <v>-0.1238211296859731</v>
      </c>
      <c r="AI508" s="61" t="str">
        <f t="shared" si="263"/>
        <v>Safety</v>
      </c>
      <c r="AJ508" s="68" t="str">
        <f t="shared" si="264"/>
        <v>Safety</v>
      </c>
      <c r="AK508" s="72" t="str">
        <f t="shared" si="265"/>
        <v>00635U</v>
      </c>
      <c r="AL508" s="73">
        <f t="shared" si="161"/>
        <v>0</v>
      </c>
      <c r="AM508" s="72" t="str">
        <f t="shared" si="268"/>
        <v>00635U</v>
      </c>
      <c r="AN508" s="73">
        <f t="shared" si="162"/>
        <v>0</v>
      </c>
      <c r="AO508" s="74" t="str">
        <f t="shared" si="262"/>
        <v>00635U</v>
      </c>
      <c r="AP508" s="20">
        <f t="shared" si="164"/>
        <v>0</v>
      </c>
      <c r="AQ508" s="74" t="str">
        <f t="shared" si="272"/>
        <v>00635U</v>
      </c>
      <c r="AR508" s="20">
        <f t="shared" si="165"/>
        <v>0</v>
      </c>
      <c r="AS508" s="74" t="str">
        <f t="shared" si="266"/>
        <v>00635U</v>
      </c>
      <c r="AT508" s="20">
        <f t="shared" si="166"/>
        <v>0</v>
      </c>
      <c r="AU508" s="74" t="str">
        <f t="shared" si="286"/>
        <v>00635U</v>
      </c>
      <c r="AV508" s="20">
        <f t="shared" si="167"/>
        <v>0</v>
      </c>
      <c r="AW508" s="74" t="str">
        <f t="shared" si="287"/>
        <v>00635U</v>
      </c>
      <c r="AX508" s="20">
        <f t="shared" si="288"/>
        <v>0</v>
      </c>
      <c r="AY508" s="20">
        <f t="shared" si="260"/>
        <v>1</v>
      </c>
      <c r="AZ508" s="57">
        <v>45573</v>
      </c>
      <c r="BA508" s="75">
        <v>44.5</v>
      </c>
      <c r="BB508" s="90">
        <v>44.462499999999999</v>
      </c>
      <c r="BC508" s="76">
        <f t="shared" si="269"/>
        <v>45.609166666666674</v>
      </c>
      <c r="BD508" s="76">
        <f t="shared" si="270"/>
        <v>45.584166666666675</v>
      </c>
      <c r="BE508" s="77">
        <f t="shared" si="276"/>
        <v>-2.5141144872193277E-2</v>
      </c>
      <c r="BF508" s="77">
        <f t="shared" si="267"/>
        <v>-2.3783843074167022E-2</v>
      </c>
    </row>
    <row r="509" spans="1:58" s="23" customFormat="1" ht="13.15" x14ac:dyDescent="0.4">
      <c r="A509" s="57">
        <v>45569</v>
      </c>
      <c r="B509" s="112">
        <v>20.202999999999999</v>
      </c>
      <c r="C509" s="112">
        <v>19.163</v>
      </c>
      <c r="D509" s="112">
        <v>18.8</v>
      </c>
      <c r="E509" s="112">
        <v>19.152000000000001</v>
      </c>
      <c r="F509" s="112">
        <v>19.338000000000001</v>
      </c>
      <c r="G509" s="112">
        <v>19.407</v>
      </c>
      <c r="H509" s="113">
        <v>19.498000000000001</v>
      </c>
      <c r="I509" s="90">
        <f t="shared" si="289"/>
        <v>19.527000000000001</v>
      </c>
      <c r="J509" s="90">
        <f t="shared" si="290"/>
        <v>18.927050000000001</v>
      </c>
      <c r="K509" s="114">
        <v>7</v>
      </c>
      <c r="L509" s="115">
        <v>0.05</v>
      </c>
      <c r="M509" s="90">
        <v>16.48</v>
      </c>
      <c r="N509" s="90">
        <v>19.21</v>
      </c>
      <c r="O509" s="90">
        <v>20.65</v>
      </c>
      <c r="P509" s="90">
        <v>21.6</v>
      </c>
      <c r="Q509" s="90">
        <v>22.32</v>
      </c>
      <c r="R509" s="63">
        <f t="shared" si="278"/>
        <v>6.5600000000000023</v>
      </c>
      <c r="S509" s="64">
        <f t="shared" si="277"/>
        <v>-6.2469497315763671E-2</v>
      </c>
      <c r="T509" s="65">
        <f t="shared" si="271"/>
        <v>0.85788651743883393</v>
      </c>
      <c r="U509" s="65">
        <f t="shared" si="271"/>
        <v>0.93026634382566598</v>
      </c>
      <c r="V509" s="65">
        <f t="shared" si="279"/>
        <v>0.88935185185185184</v>
      </c>
      <c r="W509" s="65">
        <f t="shared" si="280"/>
        <v>0.86066308243727596</v>
      </c>
      <c r="X509" s="61">
        <f t="shared" si="291"/>
        <v>-5.1477503341087916E-2</v>
      </c>
      <c r="Y509" s="66">
        <f t="shared" si="281"/>
        <v>1.8065998329156226E-2</v>
      </c>
      <c r="Z509" s="61">
        <f t="shared" si="282"/>
        <v>-3.0724125569723957E-2</v>
      </c>
      <c r="AA509" s="67">
        <f t="shared" si="283"/>
        <v>19.526999999999997</v>
      </c>
      <c r="AB509" s="68">
        <f t="shared" si="284"/>
        <v>5.1691827173347138E-2</v>
      </c>
      <c r="AC509" s="69">
        <f t="shared" si="285"/>
        <v>1.6501821967724966E-2</v>
      </c>
      <c r="AD509" s="70">
        <f>_xlfn.PERCENTILE.EXC(AC509:$AC$5675,0.5)</f>
        <v>8.6852331606217581E-2</v>
      </c>
      <c r="AE509" s="70">
        <f>_xlfn.PERCENTILE.EXC($AC509:AC$5675,0.35)</f>
        <v>5.1752617560617199E-2</v>
      </c>
      <c r="AF509" s="71">
        <f t="shared" si="273"/>
        <v>4.1499394456381067E-2</v>
      </c>
      <c r="AG509" s="70">
        <f t="shared" si="274"/>
        <v>-0.10391825234920003</v>
      </c>
      <c r="AH509" s="70">
        <f t="shared" si="275"/>
        <v>-0.1238211296859731</v>
      </c>
      <c r="AI509" s="61" t="str">
        <f t="shared" si="263"/>
        <v>Safety</v>
      </c>
      <c r="AJ509" s="68" t="str">
        <f t="shared" si="264"/>
        <v>Safety</v>
      </c>
      <c r="AK509" s="72" t="str">
        <f t="shared" si="265"/>
        <v>00635U</v>
      </c>
      <c r="AL509" s="73">
        <f t="shared" si="161"/>
        <v>0</v>
      </c>
      <c r="AM509" s="72" t="str">
        <f t="shared" si="268"/>
        <v>00635U</v>
      </c>
      <c r="AN509" s="73">
        <f t="shared" si="162"/>
        <v>0</v>
      </c>
      <c r="AO509" s="74" t="str">
        <f t="shared" si="262"/>
        <v>00635U</v>
      </c>
      <c r="AP509" s="20">
        <f t="shared" si="164"/>
        <v>0</v>
      </c>
      <c r="AQ509" s="74" t="str">
        <f t="shared" si="272"/>
        <v>00635U</v>
      </c>
      <c r="AR509" s="20">
        <f t="shared" si="165"/>
        <v>0</v>
      </c>
      <c r="AS509" s="74" t="str">
        <f t="shared" si="266"/>
        <v>00635U</v>
      </c>
      <c r="AT509" s="20">
        <f t="shared" si="166"/>
        <v>0</v>
      </c>
      <c r="AU509" s="74" t="str">
        <f t="shared" si="286"/>
        <v>00635U</v>
      </c>
      <c r="AV509" s="20">
        <f t="shared" si="167"/>
        <v>0</v>
      </c>
      <c r="AW509" s="74" t="str">
        <f t="shared" si="287"/>
        <v>00635U</v>
      </c>
      <c r="AX509" s="20">
        <f t="shared" si="288"/>
        <v>0</v>
      </c>
      <c r="AY509" s="20">
        <f t="shared" si="260"/>
        <v>1</v>
      </c>
      <c r="AZ509" s="57">
        <v>45572</v>
      </c>
      <c r="BA509" s="75">
        <v>44.63</v>
      </c>
      <c r="BB509" s="90">
        <v>44.6875</v>
      </c>
      <c r="BC509" s="76">
        <f t="shared" si="269"/>
        <v>45.653958333333343</v>
      </c>
      <c r="BD509" s="76">
        <f t="shared" si="270"/>
        <v>45.611958333333341</v>
      </c>
      <c r="BE509" s="77">
        <f t="shared" si="276"/>
        <v>-2.116921223515688E-2</v>
      </c>
      <c r="BF509" s="77">
        <f t="shared" si="267"/>
        <v>-2.1528528245973615E-2</v>
      </c>
    </row>
    <row r="510" spans="1:58" s="23" customFormat="1" ht="13.15" x14ac:dyDescent="0.4">
      <c r="A510" s="57">
        <v>45568</v>
      </c>
      <c r="B510" s="112">
        <v>21.073</v>
      </c>
      <c r="C510" s="112">
        <v>19.913</v>
      </c>
      <c r="D510" s="112">
        <v>19.411000000000001</v>
      </c>
      <c r="E510" s="112">
        <v>19.663</v>
      </c>
      <c r="F510" s="112">
        <v>19.786000000000001</v>
      </c>
      <c r="G510" s="112">
        <v>19.827999999999999</v>
      </c>
      <c r="H510" s="113">
        <v>19.956</v>
      </c>
      <c r="I510" s="90">
        <f t="shared" si="289"/>
        <v>20.376999999999999</v>
      </c>
      <c r="J510" s="90">
        <f t="shared" si="290"/>
        <v>19.611800000000002</v>
      </c>
      <c r="K510" s="114">
        <v>8</v>
      </c>
      <c r="L510" s="115">
        <v>0.05</v>
      </c>
      <c r="M510" s="90">
        <v>18.760000000000002</v>
      </c>
      <c r="N510" s="90">
        <v>20.49</v>
      </c>
      <c r="O510" s="90">
        <v>21.63</v>
      </c>
      <c r="P510" s="90">
        <v>22.28</v>
      </c>
      <c r="Q510" s="90">
        <v>22.86</v>
      </c>
      <c r="R510" s="63">
        <f t="shared" si="278"/>
        <v>4.6599999999999966</v>
      </c>
      <c r="S510" s="64">
        <f t="shared" si="277"/>
        <v>8.412698412698412E-2</v>
      </c>
      <c r="T510" s="65">
        <f t="shared" si="271"/>
        <v>0.91556857003416314</v>
      </c>
      <c r="U510" s="65">
        <f t="shared" si="271"/>
        <v>0.94729542302357839</v>
      </c>
      <c r="V510" s="65">
        <f t="shared" si="279"/>
        <v>0.91965888689407527</v>
      </c>
      <c r="W510" s="65">
        <f t="shared" si="280"/>
        <v>0.89632545931758523</v>
      </c>
      <c r="X510" s="61">
        <f t="shared" si="291"/>
        <v>-5.5046742276847159E-2</v>
      </c>
      <c r="Y510" s="66">
        <f t="shared" si="281"/>
        <v>1.4901083252809809E-2</v>
      </c>
      <c r="Z510" s="61">
        <f t="shared" si="282"/>
        <v>-3.7552142121018629E-2</v>
      </c>
      <c r="AA510" s="67">
        <f t="shared" si="283"/>
        <v>20.376999999999999</v>
      </c>
      <c r="AB510" s="68">
        <f t="shared" si="284"/>
        <v>2.8452903855539384E-2</v>
      </c>
      <c r="AC510" s="69">
        <f t="shared" si="285"/>
        <v>-5.5148853099072498E-3</v>
      </c>
      <c r="AD510" s="70">
        <f>_xlfn.PERCENTILE.EXC(AC510:$AC$5675,0.5)</f>
        <v>8.6868167319409051E-2</v>
      </c>
      <c r="AE510" s="70">
        <f>_xlfn.PERCENTILE.EXC($AC510:AC$5675,0.35)</f>
        <v>5.1828648662120308E-2</v>
      </c>
      <c r="AF510" s="71">
        <f t="shared" si="273"/>
        <v>4.1966553004724592E-2</v>
      </c>
      <c r="AG510" s="70">
        <f t="shared" si="274"/>
        <v>-0.10391825234920003</v>
      </c>
      <c r="AH510" s="70">
        <f t="shared" si="275"/>
        <v>-0.1238211296859731</v>
      </c>
      <c r="AI510" s="61" t="str">
        <f t="shared" si="263"/>
        <v>Safety</v>
      </c>
      <c r="AJ510" s="68" t="str">
        <f t="shared" si="264"/>
        <v>Safety</v>
      </c>
      <c r="AK510" s="72" t="str">
        <f t="shared" si="265"/>
        <v>00635U</v>
      </c>
      <c r="AL510" s="73">
        <f t="shared" si="161"/>
        <v>0</v>
      </c>
      <c r="AM510" s="72" t="str">
        <f t="shared" si="268"/>
        <v>00635U</v>
      </c>
      <c r="AN510" s="73">
        <f t="shared" si="162"/>
        <v>0</v>
      </c>
      <c r="AO510" s="74" t="str">
        <f t="shared" si="262"/>
        <v>00635U</v>
      </c>
      <c r="AP510" s="20">
        <f t="shared" si="164"/>
        <v>0</v>
      </c>
      <c r="AQ510" s="74" t="str">
        <f t="shared" si="272"/>
        <v>00635U</v>
      </c>
      <c r="AR510" s="20">
        <f t="shared" si="165"/>
        <v>0</v>
      </c>
      <c r="AS510" s="74" t="str">
        <f t="shared" si="266"/>
        <v>00635U</v>
      </c>
      <c r="AT510" s="20">
        <f t="shared" si="166"/>
        <v>0</v>
      </c>
      <c r="AU510" s="74" t="str">
        <f t="shared" si="286"/>
        <v>00635U</v>
      </c>
      <c r="AV510" s="20">
        <f t="shared" si="167"/>
        <v>0</v>
      </c>
      <c r="AW510" s="74" t="str">
        <f t="shared" si="287"/>
        <v>00635U</v>
      </c>
      <c r="AX510" s="20">
        <f t="shared" si="288"/>
        <v>0</v>
      </c>
      <c r="AY510" s="20">
        <f t="shared" si="260"/>
        <v>1</v>
      </c>
      <c r="AZ510" s="57">
        <v>45569</v>
      </c>
      <c r="BA510" s="75">
        <v>44.65</v>
      </c>
      <c r="BB510" s="90">
        <v>44.6</v>
      </c>
      <c r="BC510" s="76">
        <f t="shared" si="269"/>
        <v>45.699791666666677</v>
      </c>
      <c r="BD510" s="76">
        <f t="shared" si="270"/>
        <v>45.65333333333335</v>
      </c>
      <c r="BE510" s="77">
        <f t="shared" si="276"/>
        <v>-2.4065572873691259E-2</v>
      </c>
      <c r="BF510" s="77">
        <f t="shared" si="267"/>
        <v>-2.1977219626168616E-2</v>
      </c>
    </row>
    <row r="511" spans="1:58" s="23" customFormat="1" ht="13.15" x14ac:dyDescent="0.4">
      <c r="A511" s="57">
        <v>45567</v>
      </c>
      <c r="B511" s="112">
        <v>20.102</v>
      </c>
      <c r="C511" s="112">
        <v>19.106000000000002</v>
      </c>
      <c r="D511" s="112">
        <v>18.8</v>
      </c>
      <c r="E511" s="112">
        <v>19.202999999999999</v>
      </c>
      <c r="F511" s="112">
        <v>19.443999999999999</v>
      </c>
      <c r="G511" s="112">
        <v>19.523</v>
      </c>
      <c r="H511" s="113">
        <v>19.623999999999999</v>
      </c>
      <c r="I511" s="90">
        <f t="shared" si="289"/>
        <v>19.554200000000002</v>
      </c>
      <c r="J511" s="90">
        <f t="shared" si="290"/>
        <v>18.9377</v>
      </c>
      <c r="K511" s="114">
        <v>9</v>
      </c>
      <c r="L511" s="115">
        <v>0.05</v>
      </c>
      <c r="M511" s="90">
        <v>18.760000000000002</v>
      </c>
      <c r="N511" s="90">
        <v>18.899999999999999</v>
      </c>
      <c r="O511" s="90">
        <v>20.59</v>
      </c>
      <c r="P511" s="90">
        <v>21.62</v>
      </c>
      <c r="Q511" s="90">
        <v>22.43</v>
      </c>
      <c r="R511" s="63">
        <f t="shared" si="278"/>
        <v>4.5500000000000043</v>
      </c>
      <c r="S511" s="64">
        <f t="shared" si="277"/>
        <v>-1.8691588785046884E-2</v>
      </c>
      <c r="T511" s="65">
        <f t="shared" si="271"/>
        <v>0.9925925925925928</v>
      </c>
      <c r="U511" s="65">
        <f t="shared" si="271"/>
        <v>0.91792132102962598</v>
      </c>
      <c r="V511" s="65">
        <f t="shared" si="279"/>
        <v>0.87419056429232178</v>
      </c>
      <c r="W511" s="65">
        <f t="shared" si="280"/>
        <v>0.84262148907712875</v>
      </c>
      <c r="X511" s="61">
        <f t="shared" si="291"/>
        <v>-4.9547308725499881E-2</v>
      </c>
      <c r="Y511" s="66">
        <f t="shared" si="281"/>
        <v>2.1923657761808019E-2</v>
      </c>
      <c r="Z511" s="61">
        <f t="shared" si="282"/>
        <v>-3.1527753628376613E-2</v>
      </c>
      <c r="AA511" s="67">
        <f t="shared" si="283"/>
        <v>19.554200000000002</v>
      </c>
      <c r="AB511" s="68">
        <f t="shared" si="284"/>
        <v>6.3597883597883695E-2</v>
      </c>
      <c r="AC511" s="69">
        <f t="shared" si="285"/>
        <v>3.4613756613756777E-2</v>
      </c>
      <c r="AD511" s="70">
        <f>_xlfn.PERCENTILE.EXC(AC511:$AC$5675,0.5)</f>
        <v>8.6884003032600521E-2</v>
      </c>
      <c r="AE511" s="70">
        <f>_xlfn.PERCENTILE.EXC($AC511:AC$5675,0.35)</f>
        <v>5.1868203818355149E-2</v>
      </c>
      <c r="AF511" s="71">
        <f t="shared" si="273"/>
        <v>4.2254708867525907E-2</v>
      </c>
      <c r="AG511" s="70">
        <f t="shared" si="274"/>
        <v>-0.10391825234920003</v>
      </c>
      <c r="AH511" s="70">
        <f t="shared" si="275"/>
        <v>-0.1238211296859731</v>
      </c>
      <c r="AI511" s="61" t="str">
        <f t="shared" si="263"/>
        <v>Safety</v>
      </c>
      <c r="AJ511" s="68" t="str">
        <f t="shared" si="264"/>
        <v>Safety</v>
      </c>
      <c r="AK511" s="72" t="str">
        <f t="shared" si="265"/>
        <v>00635U</v>
      </c>
      <c r="AL511" s="73">
        <f t="shared" si="161"/>
        <v>0</v>
      </c>
      <c r="AM511" s="72" t="str">
        <f t="shared" si="268"/>
        <v>00635U</v>
      </c>
      <c r="AN511" s="73">
        <f t="shared" si="162"/>
        <v>0</v>
      </c>
      <c r="AO511" s="74" t="str">
        <f t="shared" si="262"/>
        <v>00635U</v>
      </c>
      <c r="AP511" s="20">
        <f t="shared" si="164"/>
        <v>0</v>
      </c>
      <c r="AQ511" s="74" t="str">
        <f t="shared" si="272"/>
        <v>00635U</v>
      </c>
      <c r="AR511" s="20">
        <f t="shared" si="165"/>
        <v>0</v>
      </c>
      <c r="AS511" s="74" t="str">
        <f t="shared" si="266"/>
        <v>00635U</v>
      </c>
      <c r="AT511" s="20">
        <f t="shared" si="166"/>
        <v>0</v>
      </c>
      <c r="AU511" s="74" t="str">
        <f t="shared" si="286"/>
        <v>00635U</v>
      </c>
      <c r="AV511" s="20">
        <f t="shared" si="167"/>
        <v>0</v>
      </c>
      <c r="AW511" s="74" t="str">
        <f t="shared" si="287"/>
        <v>00635U</v>
      </c>
      <c r="AX511" s="20">
        <f t="shared" si="288"/>
        <v>0</v>
      </c>
      <c r="AY511" s="20">
        <f t="shared" si="260"/>
        <v>1</v>
      </c>
      <c r="AZ511" s="57">
        <v>45568</v>
      </c>
      <c r="BA511" s="75">
        <v>44.75</v>
      </c>
      <c r="BB511" s="90">
        <v>44.575000000000003</v>
      </c>
      <c r="BC511" s="76">
        <f t="shared" si="269"/>
        <v>45.73958333333335</v>
      </c>
      <c r="BD511" s="76">
        <f t="shared" si="270"/>
        <v>45.702291666666682</v>
      </c>
      <c r="BE511" s="77">
        <f t="shared" si="276"/>
        <v>-2.5461170576178839E-2</v>
      </c>
      <c r="BF511" s="77">
        <f t="shared" si="267"/>
        <v>-2.0836847167584004E-2</v>
      </c>
    </row>
    <row r="512" spans="1:58" s="23" customFormat="1" ht="13.15" x14ac:dyDescent="0.4">
      <c r="A512" s="57">
        <v>45566</v>
      </c>
      <c r="B512" s="112">
        <v>20.466999999999999</v>
      </c>
      <c r="C512" s="112">
        <v>19.289000000000001</v>
      </c>
      <c r="D512" s="112">
        <v>18.852</v>
      </c>
      <c r="E512" s="112">
        <v>19.251000000000001</v>
      </c>
      <c r="F512" s="112">
        <v>19.475000000000001</v>
      </c>
      <c r="G512" s="112">
        <v>19.55</v>
      </c>
      <c r="H512" s="113">
        <v>19.651</v>
      </c>
      <c r="I512" s="90">
        <f t="shared" si="289"/>
        <v>19.878</v>
      </c>
      <c r="J512" s="90">
        <f t="shared" si="290"/>
        <v>19.070500000000003</v>
      </c>
      <c r="K512" s="114">
        <v>10</v>
      </c>
      <c r="L512" s="115">
        <v>0.05</v>
      </c>
      <c r="M512" s="90">
        <v>19.55</v>
      </c>
      <c r="N512" s="90">
        <v>19.260000000000002</v>
      </c>
      <c r="O512" s="90">
        <v>20.89</v>
      </c>
      <c r="P512" s="90">
        <v>21.83</v>
      </c>
      <c r="Q512" s="90">
        <v>22.66</v>
      </c>
      <c r="R512" s="63">
        <f t="shared" si="278"/>
        <v>3.9099999999999966</v>
      </c>
      <c r="S512" s="64">
        <f t="shared" si="277"/>
        <v>0.15122534369396301</v>
      </c>
      <c r="T512" s="65">
        <f t="shared" si="271"/>
        <v>1.0150571131879542</v>
      </c>
      <c r="U512" s="65">
        <f t="shared" si="271"/>
        <v>0.92197223551938734</v>
      </c>
      <c r="V512" s="65">
        <f t="shared" si="279"/>
        <v>0.8822721026110858</v>
      </c>
      <c r="W512" s="65">
        <f t="shared" si="280"/>
        <v>0.84995586937334522</v>
      </c>
      <c r="X512" s="61">
        <f t="shared" si="291"/>
        <v>-5.7556065862119379E-2</v>
      </c>
      <c r="Y512" s="66">
        <f t="shared" si="281"/>
        <v>2.0778141395252119E-2</v>
      </c>
      <c r="Z512" s="61">
        <f t="shared" si="282"/>
        <v>-4.0622799074353427E-2</v>
      </c>
      <c r="AA512" s="67">
        <f t="shared" si="283"/>
        <v>19.878</v>
      </c>
      <c r="AB512" s="68">
        <f t="shared" si="284"/>
        <v>6.2668743509864858E-2</v>
      </c>
      <c r="AC512" s="69">
        <f t="shared" si="285"/>
        <v>3.2087227414330143E-2</v>
      </c>
      <c r="AD512" s="70">
        <f>_xlfn.PERCENTILE.EXC(AC512:$AC$5675,0.5)</f>
        <v>8.689771609833713E-2</v>
      </c>
      <c r="AE512" s="70">
        <f>_xlfn.PERCENTILE.EXC($AC512:AC$5675,0.35)</f>
        <v>5.1898882071499342E-2</v>
      </c>
      <c r="AF512" s="71">
        <f t="shared" si="273"/>
        <v>4.2435421645500564E-2</v>
      </c>
      <c r="AG512" s="70">
        <f t="shared" si="274"/>
        <v>-0.10391825234920003</v>
      </c>
      <c r="AH512" s="70">
        <f t="shared" si="275"/>
        <v>-0.1238211296859731</v>
      </c>
      <c r="AI512" s="61" t="str">
        <f t="shared" si="263"/>
        <v>Safety</v>
      </c>
      <c r="AJ512" s="68" t="str">
        <f t="shared" si="264"/>
        <v>Safety</v>
      </c>
      <c r="AK512" s="72" t="str">
        <f t="shared" si="265"/>
        <v>00635U</v>
      </c>
      <c r="AL512" s="73">
        <f t="shared" si="161"/>
        <v>0</v>
      </c>
      <c r="AM512" s="72" t="str">
        <f t="shared" si="268"/>
        <v>00635U</v>
      </c>
      <c r="AN512" s="73">
        <f t="shared" si="162"/>
        <v>0</v>
      </c>
      <c r="AO512" s="74" t="str">
        <f t="shared" si="262"/>
        <v>00635U</v>
      </c>
      <c r="AP512" s="20">
        <f t="shared" si="164"/>
        <v>0</v>
      </c>
      <c r="AQ512" s="74" t="str">
        <f t="shared" si="272"/>
        <v>00635U</v>
      </c>
      <c r="AR512" s="20">
        <f t="shared" si="165"/>
        <v>0</v>
      </c>
      <c r="AS512" s="74" t="str">
        <f t="shared" si="266"/>
        <v>00635U</v>
      </c>
      <c r="AT512" s="20">
        <f t="shared" si="166"/>
        <v>0</v>
      </c>
      <c r="AU512" s="74" t="str">
        <f t="shared" si="286"/>
        <v>00635U</v>
      </c>
      <c r="AV512" s="20">
        <f t="shared" si="167"/>
        <v>0</v>
      </c>
      <c r="AW512" s="74" t="str">
        <f t="shared" si="287"/>
        <v>00635U</v>
      </c>
      <c r="AX512" s="20">
        <f t="shared" si="288"/>
        <v>0</v>
      </c>
      <c r="AY512" s="20">
        <f t="shared" si="260"/>
        <v>1</v>
      </c>
      <c r="AZ512" s="57">
        <v>45567</v>
      </c>
      <c r="BA512" s="75">
        <v>44.03</v>
      </c>
      <c r="BB512" s="90">
        <v>42.962499999999999</v>
      </c>
      <c r="BC512" s="76">
        <f t="shared" si="269"/>
        <v>45.75916666666668</v>
      </c>
      <c r="BD512" s="76">
        <f t="shared" si="270"/>
        <v>45.730500000000021</v>
      </c>
      <c r="BE512" s="77">
        <f t="shared" si="276"/>
        <v>-6.1117080366411398E-2</v>
      </c>
      <c r="BF512" s="77">
        <f t="shared" si="267"/>
        <v>-3.7185248357223706E-2</v>
      </c>
    </row>
    <row r="513" spans="1:58" s="23" customFormat="1" ht="13.15" x14ac:dyDescent="0.4">
      <c r="A513" s="57">
        <v>45565</v>
      </c>
      <c r="B513" s="112">
        <v>18.843</v>
      </c>
      <c r="C513" s="112">
        <v>18.097999999999999</v>
      </c>
      <c r="D513" s="112">
        <v>17.992999999999999</v>
      </c>
      <c r="E513" s="112">
        <v>18.550999999999998</v>
      </c>
      <c r="F513" s="112">
        <v>18.850999999999999</v>
      </c>
      <c r="G513" s="112">
        <v>18.975000000000001</v>
      </c>
      <c r="H513" s="113">
        <v>19.088999999999999</v>
      </c>
      <c r="I513" s="90">
        <f t="shared" si="289"/>
        <v>18.507749999999998</v>
      </c>
      <c r="J513" s="90">
        <f t="shared" si="290"/>
        <v>18.050749999999997</v>
      </c>
      <c r="K513" s="114">
        <v>11</v>
      </c>
      <c r="L513" s="115">
        <v>0.05</v>
      </c>
      <c r="M513" s="90">
        <v>16.649999999999999</v>
      </c>
      <c r="N513" s="90">
        <v>16.73</v>
      </c>
      <c r="O513" s="90">
        <v>19.22</v>
      </c>
      <c r="P513" s="90">
        <v>20.62</v>
      </c>
      <c r="Q513" s="90">
        <v>21.85</v>
      </c>
      <c r="R513" s="63">
        <f t="shared" si="278"/>
        <v>6.460000000000008</v>
      </c>
      <c r="S513" s="64">
        <f t="shared" si="277"/>
        <v>-1.3561320754717006E-2</v>
      </c>
      <c r="T513" s="65">
        <f t="shared" si="271"/>
        <v>0.99521817095038845</v>
      </c>
      <c r="U513" s="65">
        <f t="shared" si="271"/>
        <v>0.87044745057232054</v>
      </c>
      <c r="V513" s="65">
        <f t="shared" si="279"/>
        <v>0.81134820562560617</v>
      </c>
      <c r="W513" s="65">
        <f t="shared" si="280"/>
        <v>0.76567505720823792</v>
      </c>
      <c r="X513" s="61">
        <f t="shared" si="291"/>
        <v>-3.9537228679085122E-2</v>
      </c>
      <c r="Y513" s="66">
        <f t="shared" si="281"/>
        <v>2.9001132014446675E-2</v>
      </c>
      <c r="Z513" s="61">
        <f t="shared" si="282"/>
        <v>-2.4692358606529741E-2</v>
      </c>
      <c r="AA513" s="67">
        <f t="shared" si="283"/>
        <v>18.507750000000001</v>
      </c>
      <c r="AB513" s="68">
        <f t="shared" si="284"/>
        <v>0.1263000597728631</v>
      </c>
      <c r="AC513" s="69">
        <f t="shared" si="285"/>
        <v>0.10626120741183509</v>
      </c>
      <c r="AD513" s="70">
        <f>_xlfn.PERCENTILE.EXC(AC513:$AC$5675,0.5)</f>
        <v>8.6911429164073725E-2</v>
      </c>
      <c r="AE513" s="70">
        <f>_xlfn.PERCENTILE.EXC($AC513:AC$5675,0.35)</f>
        <v>5.1913727547225293E-2</v>
      </c>
      <c r="AF513" s="71">
        <f t="shared" si="273"/>
        <v>4.2806676817201912E-2</v>
      </c>
      <c r="AG513" s="70">
        <f t="shared" si="274"/>
        <v>-0.10391825234920003</v>
      </c>
      <c r="AH513" s="70">
        <f t="shared" si="275"/>
        <v>-0.1238211296859731</v>
      </c>
      <c r="AI513" s="61" t="str">
        <f t="shared" si="263"/>
        <v>Short VOL</v>
      </c>
      <c r="AJ513" s="68" t="str">
        <f t="shared" si="264"/>
        <v>Short VOL</v>
      </c>
      <c r="AK513" s="72" t="str">
        <f t="shared" si="265"/>
        <v>00631L</v>
      </c>
      <c r="AL513" s="73">
        <f t="shared" si="161"/>
        <v>1</v>
      </c>
      <c r="AM513" s="72" t="str">
        <f t="shared" si="268"/>
        <v>00635U</v>
      </c>
      <c r="AN513" s="73">
        <f t="shared" si="162"/>
        <v>0</v>
      </c>
      <c r="AO513" s="74" t="str">
        <f t="shared" si="262"/>
        <v>00631L</v>
      </c>
      <c r="AP513" s="20">
        <f t="shared" si="164"/>
        <v>1</v>
      </c>
      <c r="AQ513" s="74" t="str">
        <f t="shared" si="272"/>
        <v>00635U</v>
      </c>
      <c r="AR513" s="20">
        <f t="shared" si="165"/>
        <v>0</v>
      </c>
      <c r="AS513" s="74" t="str">
        <f t="shared" si="266"/>
        <v>00635U</v>
      </c>
      <c r="AT513" s="20">
        <f t="shared" si="166"/>
        <v>0</v>
      </c>
      <c r="AU513" s="74" t="str">
        <f t="shared" si="286"/>
        <v>00631L</v>
      </c>
      <c r="AV513" s="20">
        <f t="shared" si="167"/>
        <v>1</v>
      </c>
      <c r="AW513" s="74" t="str">
        <f t="shared" si="287"/>
        <v>00631L</v>
      </c>
      <c r="AX513" s="20">
        <f t="shared" si="288"/>
        <v>1</v>
      </c>
      <c r="AY513" s="20">
        <f t="shared" si="260"/>
        <v>0</v>
      </c>
      <c r="AZ513" s="57">
        <v>45566</v>
      </c>
      <c r="BA513" s="75">
        <v>43.09</v>
      </c>
      <c r="BB513" s="90">
        <v>43.087499999999999</v>
      </c>
      <c r="BC513" s="76">
        <f t="shared" si="269"/>
        <v>45.793125000000018</v>
      </c>
      <c r="BD513" s="76">
        <f t="shared" si="270"/>
        <v>45.761291666666679</v>
      </c>
      <c r="BE513" s="77">
        <f t="shared" si="276"/>
        <v>-5.9083650657167815E-2</v>
      </c>
      <c r="BF513" s="77">
        <f t="shared" si="267"/>
        <v>-5.8374481343857934E-2</v>
      </c>
    </row>
    <row r="514" spans="1:58" s="23" customFormat="1" ht="13.15" x14ac:dyDescent="0.4">
      <c r="A514" s="57">
        <v>45562</v>
      </c>
      <c r="B514" s="112">
        <v>19.254999999999999</v>
      </c>
      <c r="C514" s="112">
        <v>18.52</v>
      </c>
      <c r="D514" s="112">
        <v>18.300999999999998</v>
      </c>
      <c r="E514" s="112">
        <v>18.800999999999998</v>
      </c>
      <c r="F514" s="112">
        <v>19.100000000000001</v>
      </c>
      <c r="G514" s="112">
        <v>19.254999999999999</v>
      </c>
      <c r="H514" s="113">
        <v>19.274999999999999</v>
      </c>
      <c r="I514" s="90">
        <f t="shared" si="289"/>
        <v>18.960999999999999</v>
      </c>
      <c r="J514" s="90">
        <f t="shared" si="290"/>
        <v>18.432399999999998</v>
      </c>
      <c r="K514" s="114">
        <v>12</v>
      </c>
      <c r="L514" s="115">
        <v>0.05</v>
      </c>
      <c r="M514" s="90">
        <v>15.74</v>
      </c>
      <c r="N514" s="90">
        <v>16.96</v>
      </c>
      <c r="O514" s="90">
        <v>19.54</v>
      </c>
      <c r="P514" s="90">
        <v>20.92</v>
      </c>
      <c r="Q514" s="90">
        <v>22.23</v>
      </c>
      <c r="R514" s="63">
        <f t="shared" si="278"/>
        <v>7.759999999999998</v>
      </c>
      <c r="S514" s="64">
        <f t="shared" si="277"/>
        <v>0.10344827586206908</v>
      </c>
      <c r="T514" s="65">
        <f t="shared" si="271"/>
        <v>0.92806603773584906</v>
      </c>
      <c r="U514" s="65">
        <f t="shared" si="271"/>
        <v>0.86796315250767664</v>
      </c>
      <c r="V514" s="65">
        <f t="shared" si="279"/>
        <v>0.81070745697896751</v>
      </c>
      <c r="W514" s="65">
        <f t="shared" si="280"/>
        <v>0.76293297345928923</v>
      </c>
      <c r="X514" s="61">
        <f t="shared" si="291"/>
        <v>-3.8171903401713815E-2</v>
      </c>
      <c r="Y514" s="66">
        <f t="shared" si="281"/>
        <v>2.5211424924206173E-2</v>
      </c>
      <c r="Z514" s="61">
        <f t="shared" si="282"/>
        <v>-2.7878276462211957E-2</v>
      </c>
      <c r="AA514" s="67">
        <f t="shared" si="283"/>
        <v>18.960999999999999</v>
      </c>
      <c r="AB514" s="68">
        <f t="shared" si="284"/>
        <v>0.13531839622641498</v>
      </c>
      <c r="AC514" s="69">
        <f t="shared" si="285"/>
        <v>0.11798349056603759</v>
      </c>
      <c r="AD514" s="70">
        <f>_xlfn.PERCENTILE.EXC(AC514:$AC$5675,0.5)</f>
        <v>8.689771609833713E-2</v>
      </c>
      <c r="AE514" s="70">
        <f>_xlfn.PERCENTILE.EXC($AC514:AC$5675,0.35)</f>
        <v>5.1911062168080932E-2</v>
      </c>
      <c r="AF514" s="71">
        <f t="shared" si="273"/>
        <v>4.2806676817201912E-2</v>
      </c>
      <c r="AG514" s="70">
        <f t="shared" si="274"/>
        <v>-0.10391825234920003</v>
      </c>
      <c r="AH514" s="70">
        <f t="shared" si="275"/>
        <v>-0.1238211296859731</v>
      </c>
      <c r="AI514" s="61" t="str">
        <f t="shared" si="263"/>
        <v>Short VOL</v>
      </c>
      <c r="AJ514" s="68" t="str">
        <f t="shared" si="264"/>
        <v>Short VOL</v>
      </c>
      <c r="AK514" s="72" t="str">
        <f t="shared" si="265"/>
        <v>00631L</v>
      </c>
      <c r="AL514" s="73">
        <f t="shared" si="161"/>
        <v>1</v>
      </c>
      <c r="AM514" s="72" t="str">
        <f t="shared" si="268"/>
        <v>00635U</v>
      </c>
      <c r="AN514" s="73">
        <f t="shared" si="162"/>
        <v>0</v>
      </c>
      <c r="AO514" s="74" t="str">
        <f t="shared" si="262"/>
        <v>00631L</v>
      </c>
      <c r="AP514" s="20">
        <f t="shared" si="164"/>
        <v>1</v>
      </c>
      <c r="AQ514" s="74" t="str">
        <f t="shared" si="272"/>
        <v>00635U</v>
      </c>
      <c r="AR514" s="20">
        <f t="shared" si="165"/>
        <v>0</v>
      </c>
      <c r="AS514" s="74" t="str">
        <f t="shared" si="266"/>
        <v>00635U</v>
      </c>
      <c r="AT514" s="20">
        <f t="shared" si="166"/>
        <v>0</v>
      </c>
      <c r="AU514" s="74" t="str">
        <f t="shared" si="286"/>
        <v>00631L</v>
      </c>
      <c r="AV514" s="20">
        <f t="shared" si="167"/>
        <v>1</v>
      </c>
      <c r="AW514" s="74" t="str">
        <f t="shared" si="287"/>
        <v>00631L</v>
      </c>
      <c r="AX514" s="20">
        <f t="shared" si="288"/>
        <v>1</v>
      </c>
      <c r="AY514" s="20">
        <f t="shared" si="260"/>
        <v>0</v>
      </c>
      <c r="AZ514" s="57">
        <v>45565</v>
      </c>
      <c r="BA514" s="75">
        <v>43.35</v>
      </c>
      <c r="BB514" s="90">
        <v>43.012500000000003</v>
      </c>
      <c r="BC514" s="76">
        <f t="shared" si="269"/>
        <v>45.825000000000017</v>
      </c>
      <c r="BD514" s="76">
        <f t="shared" si="270"/>
        <v>45.797500000000014</v>
      </c>
      <c r="BE514" s="77">
        <f t="shared" si="276"/>
        <v>-6.1374795417348894E-2</v>
      </c>
      <c r="BF514" s="77">
        <f t="shared" si="267"/>
        <v>-5.3441781756646357E-2</v>
      </c>
    </row>
    <row r="515" spans="1:58" s="23" customFormat="1" ht="13.15" x14ac:dyDescent="0.4">
      <c r="A515" s="57">
        <v>45561</v>
      </c>
      <c r="B515" s="112">
        <v>18.297999999999998</v>
      </c>
      <c r="C515" s="112">
        <v>17.844000000000001</v>
      </c>
      <c r="D515" s="112">
        <v>17.725000000000001</v>
      </c>
      <c r="E515" s="112">
        <v>18.312999999999999</v>
      </c>
      <c r="F515" s="112">
        <v>18.599</v>
      </c>
      <c r="G515" s="112">
        <v>18.75</v>
      </c>
      <c r="H515" s="113">
        <v>18.835000000000001</v>
      </c>
      <c r="I515" s="90">
        <f t="shared" si="289"/>
        <v>18.139099999999999</v>
      </c>
      <c r="J515" s="90">
        <f t="shared" si="290"/>
        <v>17.802350000000001</v>
      </c>
      <c r="K515" s="114">
        <v>13</v>
      </c>
      <c r="L515" s="115">
        <v>0.05</v>
      </c>
      <c r="M515" s="90">
        <v>14.56</v>
      </c>
      <c r="N515" s="90">
        <v>15.37</v>
      </c>
      <c r="O515" s="90">
        <v>18.45</v>
      </c>
      <c r="P515" s="90">
        <v>19.989999999999998</v>
      </c>
      <c r="Q515" s="90">
        <v>21.6</v>
      </c>
      <c r="R515" s="63">
        <f t="shared" si="278"/>
        <v>8.509999999999998</v>
      </c>
      <c r="S515" s="64">
        <f t="shared" si="277"/>
        <v>-2.5957170668397746E-3</v>
      </c>
      <c r="T515" s="65">
        <f t="shared" si="271"/>
        <v>0.94729993493819131</v>
      </c>
      <c r="U515" s="65">
        <f t="shared" si="271"/>
        <v>0.83306233062330626</v>
      </c>
      <c r="V515" s="65">
        <f t="shared" si="279"/>
        <v>0.76888444222111063</v>
      </c>
      <c r="W515" s="65">
        <f t="shared" si="280"/>
        <v>0.71157407407407403</v>
      </c>
      <c r="X515" s="61">
        <f t="shared" si="291"/>
        <v>-2.4811454803803538E-2</v>
      </c>
      <c r="Y515" s="66">
        <f t="shared" si="281"/>
        <v>2.8504341178397972E-2</v>
      </c>
      <c r="Z515" s="61">
        <f t="shared" si="282"/>
        <v>-1.8564868157736523E-2</v>
      </c>
      <c r="AA515" s="67">
        <f t="shared" si="283"/>
        <v>18.139099999999999</v>
      </c>
      <c r="AB515" s="68">
        <f t="shared" si="284"/>
        <v>0.19050097592713072</v>
      </c>
      <c r="AC515" s="69">
        <f t="shared" si="285"/>
        <v>0.1801626545217957</v>
      </c>
      <c r="AD515" s="70">
        <f>_xlfn.PERCENTILE.EXC(AC515:$AC$5675,0.5)</f>
        <v>8.6884003032600521E-2</v>
      </c>
      <c r="AE515" s="70">
        <f>_xlfn.PERCENTILE.EXC($AC515:AC$5675,0.35)</f>
        <v>5.1896522205872868E-2</v>
      </c>
      <c r="AF515" s="71">
        <f t="shared" si="273"/>
        <v>4.2806676817201912E-2</v>
      </c>
      <c r="AG515" s="70">
        <f t="shared" si="274"/>
        <v>-0.10391825234920003</v>
      </c>
      <c r="AH515" s="70">
        <f t="shared" si="275"/>
        <v>-0.1238211296859731</v>
      </c>
      <c r="AI515" s="61" t="str">
        <f t="shared" si="263"/>
        <v>Short VOL</v>
      </c>
      <c r="AJ515" s="68" t="str">
        <f t="shared" si="264"/>
        <v>Short VOL</v>
      </c>
      <c r="AK515" s="72" t="str">
        <f t="shared" si="265"/>
        <v>00631L</v>
      </c>
      <c r="AL515" s="73">
        <f t="shared" ref="AL515:AL578" si="292">IF(AK515="00631L",1,0)</f>
        <v>1</v>
      </c>
      <c r="AM515" s="72" t="str">
        <f t="shared" si="268"/>
        <v>00635U</v>
      </c>
      <c r="AN515" s="73">
        <f t="shared" ref="AN515:AN578" si="293">IF(AM515="00631L",1,0)</f>
        <v>0</v>
      </c>
      <c r="AO515" s="74" t="str">
        <f t="shared" si="262"/>
        <v>00631L</v>
      </c>
      <c r="AP515" s="20">
        <f t="shared" ref="AP515:AP578" si="294">IF(AO515="00631L",1,0)</f>
        <v>1</v>
      </c>
      <c r="AQ515" s="74" t="str">
        <f t="shared" si="272"/>
        <v>00635U</v>
      </c>
      <c r="AR515" s="20">
        <f t="shared" ref="AR515:AR578" si="295">IF(AQ515="00631L",1,0)</f>
        <v>0</v>
      </c>
      <c r="AS515" s="74" t="str">
        <f t="shared" si="266"/>
        <v>00635U</v>
      </c>
      <c r="AT515" s="20">
        <f t="shared" ref="AT515:AT578" si="296">IF(AS515="00631L",1,0)</f>
        <v>0</v>
      </c>
      <c r="AU515" s="74" t="str">
        <f t="shared" si="286"/>
        <v>00631L</v>
      </c>
      <c r="AV515" s="20">
        <f t="shared" ref="AV515:AV578" si="297">IF(AU515="00631L",1,0)</f>
        <v>1</v>
      </c>
      <c r="AW515" s="74" t="str">
        <f t="shared" si="287"/>
        <v>00631L</v>
      </c>
      <c r="AX515" s="20">
        <f t="shared" si="288"/>
        <v>1</v>
      </c>
      <c r="AY515" s="20">
        <f t="shared" ref="AY515:AY578" si="298">IF(AP515=1,0,1)</f>
        <v>0</v>
      </c>
      <c r="AZ515" s="57">
        <v>45562</v>
      </c>
      <c r="BA515" s="75">
        <v>42.6</v>
      </c>
      <c r="BB515" s="90">
        <v>43.6875</v>
      </c>
      <c r="BC515" s="76">
        <f t="shared" si="269"/>
        <v>45.853750000000019</v>
      </c>
      <c r="BD515" s="76">
        <f t="shared" si="270"/>
        <v>45.818125000000016</v>
      </c>
      <c r="BE515" s="77">
        <f t="shared" si="276"/>
        <v>-4.7242591936319675E-2</v>
      </c>
      <c r="BF515" s="77">
        <f t="shared" si="267"/>
        <v>-7.0236942258113222E-2</v>
      </c>
    </row>
    <row r="516" spans="1:58" s="23" customFormat="1" ht="13.15" x14ac:dyDescent="0.4">
      <c r="A516" s="57">
        <v>45560</v>
      </c>
      <c r="B516" s="112">
        <v>18.314</v>
      </c>
      <c r="C516" s="112">
        <v>17.905999999999999</v>
      </c>
      <c r="D516" s="112">
        <v>17.751999999999999</v>
      </c>
      <c r="E516" s="112">
        <v>18.324999999999999</v>
      </c>
      <c r="F516" s="112">
        <v>18.599</v>
      </c>
      <c r="G516" s="112">
        <v>18.8</v>
      </c>
      <c r="H516" s="113">
        <v>18.916</v>
      </c>
      <c r="I516" s="90">
        <f t="shared" si="289"/>
        <v>18.191600000000001</v>
      </c>
      <c r="J516" s="90">
        <f t="shared" si="290"/>
        <v>17.8598</v>
      </c>
      <c r="K516" s="114">
        <v>14</v>
      </c>
      <c r="L516" s="115">
        <v>0.05</v>
      </c>
      <c r="M516" s="90">
        <v>14.24</v>
      </c>
      <c r="N516" s="90">
        <v>15.41</v>
      </c>
      <c r="O516" s="90">
        <v>18.57</v>
      </c>
      <c r="P516" s="90">
        <v>20</v>
      </c>
      <c r="Q516" s="90">
        <v>21.49</v>
      </c>
      <c r="R516" s="63">
        <f t="shared" si="278"/>
        <v>8.9200000000000017</v>
      </c>
      <c r="S516" s="64">
        <f t="shared" si="277"/>
        <v>1.2995451591942542E-3</v>
      </c>
      <c r="T516" s="65">
        <f t="shared" si="271"/>
        <v>0.92407527579493831</v>
      </c>
      <c r="U516" s="65">
        <f t="shared" si="271"/>
        <v>0.82983306408185242</v>
      </c>
      <c r="V516" s="65">
        <f t="shared" si="279"/>
        <v>0.77049999999999996</v>
      </c>
      <c r="W516" s="65">
        <f t="shared" si="280"/>
        <v>0.71707771056305269</v>
      </c>
      <c r="X516" s="61">
        <f t="shared" si="291"/>
        <v>-2.2278038658949506E-2</v>
      </c>
      <c r="Y516" s="66">
        <f t="shared" si="281"/>
        <v>3.2251023192360222E-2</v>
      </c>
      <c r="Z516" s="61">
        <f t="shared" si="282"/>
        <v>-1.8239187317223397E-2</v>
      </c>
      <c r="AA516" s="67">
        <f t="shared" si="283"/>
        <v>18.191600000000001</v>
      </c>
      <c r="AB516" s="68">
        <f t="shared" si="284"/>
        <v>0.18844905905256326</v>
      </c>
      <c r="AC516" s="69">
        <f t="shared" si="285"/>
        <v>0.1805061648280338</v>
      </c>
      <c r="AD516" s="70">
        <f>_xlfn.PERCENTILE.EXC(AC516:$AC$5675,0.5)</f>
        <v>8.6868167319409051E-2</v>
      </c>
      <c r="AE516" s="70">
        <f>_xlfn.PERCENTILE.EXC($AC516:AC$5675,0.35)</f>
        <v>5.1880003146487538E-2</v>
      </c>
      <c r="AF516" s="71">
        <f t="shared" si="273"/>
        <v>4.2806676817201912E-2</v>
      </c>
      <c r="AG516" s="70">
        <f t="shared" si="274"/>
        <v>-0.10391825234920003</v>
      </c>
      <c r="AH516" s="70">
        <f t="shared" si="275"/>
        <v>-0.1238211296859731</v>
      </c>
      <c r="AI516" s="61" t="str">
        <f t="shared" si="263"/>
        <v>Short VOL</v>
      </c>
      <c r="AJ516" s="68" t="str">
        <f t="shared" si="264"/>
        <v>Short VOL</v>
      </c>
      <c r="AK516" s="72" t="str">
        <f t="shared" si="265"/>
        <v>00631L</v>
      </c>
      <c r="AL516" s="73">
        <f t="shared" si="292"/>
        <v>1</v>
      </c>
      <c r="AM516" s="72" t="str">
        <f t="shared" si="268"/>
        <v>00635U</v>
      </c>
      <c r="AN516" s="73">
        <f t="shared" si="293"/>
        <v>0</v>
      </c>
      <c r="AO516" s="74" t="str">
        <f t="shared" ref="AO516:AO579" si="299">IF(AC516&gt;AF516,"00631L",IF(AC516&lt;AH516,"00631L",IF(AC516&lt;AG516,AO517,"00635U")))</f>
        <v>00631L</v>
      </c>
      <c r="AP516" s="20">
        <f t="shared" si="294"/>
        <v>1</v>
      </c>
      <c r="AQ516" s="74" t="str">
        <f t="shared" si="272"/>
        <v>00635U</v>
      </c>
      <c r="AR516" s="20">
        <f t="shared" si="295"/>
        <v>0</v>
      </c>
      <c r="AS516" s="74" t="str">
        <f t="shared" si="266"/>
        <v>00635U</v>
      </c>
      <c r="AT516" s="20">
        <f t="shared" si="296"/>
        <v>0</v>
      </c>
      <c r="AU516" s="74" t="str">
        <f t="shared" si="286"/>
        <v>00631L</v>
      </c>
      <c r="AV516" s="20">
        <f t="shared" si="297"/>
        <v>1</v>
      </c>
      <c r="AW516" s="74" t="str">
        <f t="shared" si="287"/>
        <v>00631L</v>
      </c>
      <c r="AX516" s="20">
        <f t="shared" si="288"/>
        <v>1</v>
      </c>
      <c r="AY516" s="20">
        <f t="shared" si="298"/>
        <v>0</v>
      </c>
      <c r="AZ516" s="57">
        <v>45561</v>
      </c>
      <c r="BA516" s="75">
        <v>43.25</v>
      </c>
      <c r="BB516" s="90">
        <v>43.075000000000003</v>
      </c>
      <c r="BC516" s="76">
        <f t="shared" si="269"/>
        <v>45.86062500000002</v>
      </c>
      <c r="BD516" s="76">
        <f t="shared" si="270"/>
        <v>45.846458333333352</v>
      </c>
      <c r="BE516" s="77">
        <f t="shared" si="276"/>
        <v>-6.0741104160704662E-2</v>
      </c>
      <c r="BF516" s="77">
        <f t="shared" si="267"/>
        <v>-5.6633782144204545E-2</v>
      </c>
    </row>
    <row r="517" spans="1:58" s="23" customFormat="1" ht="13.15" x14ac:dyDescent="0.4">
      <c r="A517" s="57">
        <v>45559</v>
      </c>
      <c r="B517" s="112">
        <v>18.053000000000001</v>
      </c>
      <c r="C517" s="112">
        <v>17.661000000000001</v>
      </c>
      <c r="D517" s="112">
        <v>17.591999999999999</v>
      </c>
      <c r="E517" s="112">
        <v>18.149999999999999</v>
      </c>
      <c r="F517" s="112">
        <v>18.463000000000001</v>
      </c>
      <c r="G517" s="112">
        <v>18.600000000000001</v>
      </c>
      <c r="H517" s="113">
        <v>18.754000000000001</v>
      </c>
      <c r="I517" s="90">
        <f t="shared" si="289"/>
        <v>17.955000000000002</v>
      </c>
      <c r="J517" s="90">
        <f t="shared" si="290"/>
        <v>17.643750000000001</v>
      </c>
      <c r="K517" s="114">
        <v>15</v>
      </c>
      <c r="L517" s="115">
        <v>0.05</v>
      </c>
      <c r="M517" s="90">
        <v>14.12</v>
      </c>
      <c r="N517" s="90">
        <v>15.39</v>
      </c>
      <c r="O517" s="90">
        <v>18.47</v>
      </c>
      <c r="P517" s="90">
        <v>19.87</v>
      </c>
      <c r="Q517" s="90">
        <v>21.29</v>
      </c>
      <c r="R517" s="63">
        <f t="shared" si="278"/>
        <v>8.8300000000000054</v>
      </c>
      <c r="S517" s="64">
        <f t="shared" si="277"/>
        <v>-3.1466331025802388E-2</v>
      </c>
      <c r="T517" s="65">
        <f t="shared" si="271"/>
        <v>0.91747888239116304</v>
      </c>
      <c r="U517" s="65">
        <f t="shared" si="271"/>
        <v>0.83324309691391452</v>
      </c>
      <c r="V517" s="65">
        <f t="shared" si="279"/>
        <v>0.77453447408152998</v>
      </c>
      <c r="W517" s="65">
        <f t="shared" si="280"/>
        <v>0.72287458900892443</v>
      </c>
      <c r="X517" s="61">
        <f t="shared" si="291"/>
        <v>-2.1713842574641304E-2</v>
      </c>
      <c r="Y517" s="66">
        <f t="shared" si="281"/>
        <v>3.3278236914600703E-2</v>
      </c>
      <c r="Z517" s="61">
        <f t="shared" si="282"/>
        <v>-1.7335004177109502E-2</v>
      </c>
      <c r="AA517" s="67">
        <f t="shared" si="283"/>
        <v>17.955000000000002</v>
      </c>
      <c r="AB517" s="68">
        <f t="shared" si="284"/>
        <v>0.17303443794671866</v>
      </c>
      <c r="AC517" s="69">
        <f t="shared" si="285"/>
        <v>0.16666666666666674</v>
      </c>
      <c r="AD517" s="70">
        <f>_xlfn.PERCENTILE.EXC(AC517:$AC$5675,0.5)</f>
        <v>8.6852331606217581E-2</v>
      </c>
      <c r="AE517" s="70">
        <f>_xlfn.PERCENTILE.EXC($AC517:AC$5675,0.35)</f>
        <v>5.1863484087102188E-2</v>
      </c>
      <c r="AF517" s="71">
        <f t="shared" si="273"/>
        <v>4.2806676817201912E-2</v>
      </c>
      <c r="AG517" s="70">
        <f t="shared" si="274"/>
        <v>-0.10391825234920003</v>
      </c>
      <c r="AH517" s="70">
        <f t="shared" si="275"/>
        <v>-0.1238211296859731</v>
      </c>
      <c r="AI517" s="61" t="str">
        <f t="shared" ref="AI517:AI580" si="300">IF(AC517&gt;AD517,"Short VOL","Safety")</f>
        <v>Short VOL</v>
      </c>
      <c r="AJ517" s="68" t="str">
        <f t="shared" ref="AJ517:AJ580" si="301">IF(AC517&gt;AF517,"Short VOL","Safety")</f>
        <v>Short VOL</v>
      </c>
      <c r="AK517" s="72" t="str">
        <f t="shared" ref="AK517:AK580" si="302">IF(AO517 = "00631L","00631L",IF(AS517 = "00631L","00631L","00635U"))</f>
        <v>00631L</v>
      </c>
      <c r="AL517" s="73">
        <f t="shared" si="292"/>
        <v>1</v>
      </c>
      <c r="AM517" s="72" t="str">
        <f t="shared" si="268"/>
        <v>00635U</v>
      </c>
      <c r="AN517" s="73">
        <f t="shared" si="293"/>
        <v>0</v>
      </c>
      <c r="AO517" s="74" t="str">
        <f t="shared" si="299"/>
        <v>00631L</v>
      </c>
      <c r="AP517" s="20">
        <f t="shared" si="294"/>
        <v>1</v>
      </c>
      <c r="AQ517" s="74" t="str">
        <f t="shared" si="272"/>
        <v>00635U</v>
      </c>
      <c r="AR517" s="20">
        <f t="shared" si="295"/>
        <v>0</v>
      </c>
      <c r="AS517" s="74" t="str">
        <f t="shared" ref="AS517:AS580" si="303">IF(BA517&gt;BD517,IF(BF517&lt;0.2,"00631L","00635U"),"00635U")</f>
        <v>00635U</v>
      </c>
      <c r="AT517" s="20">
        <f t="shared" si="296"/>
        <v>0</v>
      </c>
      <c r="AU517" s="74" t="str">
        <f t="shared" si="286"/>
        <v>00631L</v>
      </c>
      <c r="AV517" s="20">
        <f t="shared" si="297"/>
        <v>1</v>
      </c>
      <c r="AW517" s="74" t="str">
        <f t="shared" si="287"/>
        <v>00631L</v>
      </c>
      <c r="AX517" s="20">
        <f t="shared" si="288"/>
        <v>1</v>
      </c>
      <c r="AY517" s="20">
        <f t="shared" si="298"/>
        <v>0</v>
      </c>
      <c r="AZ517" s="57">
        <v>45560</v>
      </c>
      <c r="BA517" s="75">
        <v>43.21</v>
      </c>
      <c r="BB517" s="90">
        <v>42.8125</v>
      </c>
      <c r="BC517" s="76">
        <f t="shared" si="269"/>
        <v>45.864791666666683</v>
      </c>
      <c r="BD517" s="76">
        <f t="shared" si="270"/>
        <v>45.862875000000024</v>
      </c>
      <c r="BE517" s="77">
        <f t="shared" si="276"/>
        <v>-6.6549777198377805E-2</v>
      </c>
      <c r="BF517" s="77">
        <f t="shared" ref="BF517:BF580" si="304">(BA517-BD517)/BD517</f>
        <v>-5.7843626244539217E-2</v>
      </c>
    </row>
    <row r="518" spans="1:58" s="23" customFormat="1" ht="13.15" x14ac:dyDescent="0.4">
      <c r="A518" s="57">
        <v>45558</v>
      </c>
      <c r="B518" s="112">
        <v>18.007000000000001</v>
      </c>
      <c r="C518" s="112">
        <v>17.709</v>
      </c>
      <c r="D518" s="112">
        <v>17.695</v>
      </c>
      <c r="E518" s="112">
        <v>18.245999999999999</v>
      </c>
      <c r="F518" s="112">
        <v>18.524999999999999</v>
      </c>
      <c r="G518" s="112">
        <v>18.72</v>
      </c>
      <c r="H518" s="113">
        <v>18.875</v>
      </c>
      <c r="I518" s="90">
        <f t="shared" si="289"/>
        <v>17.947400000000002</v>
      </c>
      <c r="J518" s="90">
        <f t="shared" si="290"/>
        <v>17.706199999999999</v>
      </c>
      <c r="K518" s="114">
        <v>16</v>
      </c>
      <c r="L518" s="115">
        <v>0.05</v>
      </c>
      <c r="M518" s="90">
        <v>14.35</v>
      </c>
      <c r="N518" s="90">
        <v>15.89</v>
      </c>
      <c r="O518" s="90">
        <v>18.7</v>
      </c>
      <c r="P518" s="90">
        <v>20.05</v>
      </c>
      <c r="Q518" s="90">
        <v>21.41</v>
      </c>
      <c r="R518" s="63">
        <f t="shared" si="278"/>
        <v>8.509999999999998</v>
      </c>
      <c r="S518" s="64">
        <f t="shared" si="277"/>
        <v>-1.6099071207430218E-2</v>
      </c>
      <c r="T518" s="65">
        <f t="shared" si="271"/>
        <v>0.90308370044052855</v>
      </c>
      <c r="U518" s="65">
        <f t="shared" si="271"/>
        <v>0.84973262032085572</v>
      </c>
      <c r="V518" s="65">
        <f t="shared" si="279"/>
        <v>0.79251870324189522</v>
      </c>
      <c r="W518" s="65">
        <f t="shared" si="280"/>
        <v>0.74217655301261098</v>
      </c>
      <c r="X518" s="61">
        <f t="shared" si="291"/>
        <v>-1.6549119786749698E-2</v>
      </c>
      <c r="Y518" s="66">
        <f t="shared" si="281"/>
        <v>3.4473309218458918E-2</v>
      </c>
      <c r="Z518" s="61">
        <f t="shared" si="282"/>
        <v>-1.343927254086958E-2</v>
      </c>
      <c r="AA518" s="67">
        <f t="shared" si="283"/>
        <v>17.947400000000002</v>
      </c>
      <c r="AB518" s="68">
        <f t="shared" si="284"/>
        <v>0.13322844556324737</v>
      </c>
      <c r="AC518" s="69">
        <f t="shared" si="285"/>
        <v>0.12947765890497176</v>
      </c>
      <c r="AD518" s="70">
        <f>_xlfn.PERCENTILE.EXC(AC518:$AC$5675,0.5)</f>
        <v>8.6848884694046585E-2</v>
      </c>
      <c r="AE518" s="70">
        <f>_xlfn.PERCENTILE.EXC($AC518:AC$5675,0.35)</f>
        <v>5.1841316089386448E-2</v>
      </c>
      <c r="AF518" s="71">
        <f t="shared" si="273"/>
        <v>4.2806676817201912E-2</v>
      </c>
      <c r="AG518" s="70">
        <f t="shared" si="274"/>
        <v>-0.10391825234920003</v>
      </c>
      <c r="AH518" s="70">
        <f t="shared" si="275"/>
        <v>-0.1238211296859731</v>
      </c>
      <c r="AI518" s="61" t="str">
        <f t="shared" si="300"/>
        <v>Short VOL</v>
      </c>
      <c r="AJ518" s="68" t="str">
        <f t="shared" si="301"/>
        <v>Short VOL</v>
      </c>
      <c r="AK518" s="72" t="str">
        <f t="shared" si="302"/>
        <v>00631L</v>
      </c>
      <c r="AL518" s="73">
        <f t="shared" si="292"/>
        <v>1</v>
      </c>
      <c r="AM518" s="72" t="str">
        <f t="shared" ref="AM518:AM581" si="305">IF(AO518&lt;&gt;AQ518,AM519,AO518)</f>
        <v>00635U</v>
      </c>
      <c r="AN518" s="73">
        <f t="shared" si="293"/>
        <v>0</v>
      </c>
      <c r="AO518" s="74" t="str">
        <f t="shared" si="299"/>
        <v>00631L</v>
      </c>
      <c r="AP518" s="20">
        <f t="shared" si="294"/>
        <v>1</v>
      </c>
      <c r="AQ518" s="74" t="str">
        <f t="shared" si="272"/>
        <v>00635U</v>
      </c>
      <c r="AR518" s="20">
        <f t="shared" si="295"/>
        <v>0</v>
      </c>
      <c r="AS518" s="74" t="str">
        <f t="shared" si="303"/>
        <v>00635U</v>
      </c>
      <c r="AT518" s="20">
        <f t="shared" si="296"/>
        <v>0</v>
      </c>
      <c r="AU518" s="74" t="str">
        <f t="shared" si="286"/>
        <v>00631L</v>
      </c>
      <c r="AV518" s="20">
        <f t="shared" si="297"/>
        <v>1</v>
      </c>
      <c r="AW518" s="74" t="str">
        <f t="shared" si="287"/>
        <v>00631L</v>
      </c>
      <c r="AX518" s="20">
        <f t="shared" si="288"/>
        <v>1</v>
      </c>
      <c r="AY518" s="20">
        <f t="shared" si="298"/>
        <v>0</v>
      </c>
      <c r="AZ518" s="57">
        <v>45559</v>
      </c>
      <c r="BA518" s="75">
        <v>42.75</v>
      </c>
      <c r="BB518" s="90">
        <v>45.012500000000003</v>
      </c>
      <c r="BC518" s="76">
        <f t="shared" ref="BC518:BC581" si="306">AVERAGE(BB518:BB577)</f>
        <v>45.871458333333358</v>
      </c>
      <c r="BD518" s="76">
        <f t="shared" ref="BD518:BD581" si="307">AVERAGE(BA518,BB518:BB576)</f>
        <v>45.863750000000017</v>
      </c>
      <c r="BE518" s="77">
        <f t="shared" si="276"/>
        <v>-1.8725333018444212E-2</v>
      </c>
      <c r="BF518" s="77">
        <f t="shared" si="304"/>
        <v>-6.7891308495271668E-2</v>
      </c>
    </row>
    <row r="519" spans="1:58" s="23" customFormat="1" ht="13.15" x14ac:dyDescent="0.4">
      <c r="A519" s="57">
        <v>45555</v>
      </c>
      <c r="B519" s="112">
        <v>17.954000000000001</v>
      </c>
      <c r="C519" s="112">
        <v>17.707999999999998</v>
      </c>
      <c r="D519" s="112">
        <v>17.649000000000001</v>
      </c>
      <c r="E519" s="112">
        <v>18.175000000000001</v>
      </c>
      <c r="F519" s="112">
        <v>18.45</v>
      </c>
      <c r="G519" s="112">
        <v>18.635999999999999</v>
      </c>
      <c r="H519" s="113">
        <v>18.776</v>
      </c>
      <c r="I519" s="90">
        <f t="shared" si="289"/>
        <v>17.917100000000001</v>
      </c>
      <c r="J519" s="90">
        <f t="shared" si="290"/>
        <v>17.699149999999999</v>
      </c>
      <c r="K519" s="114">
        <v>17</v>
      </c>
      <c r="L519" s="115">
        <v>0.05</v>
      </c>
      <c r="M519" s="90">
        <v>13.2</v>
      </c>
      <c r="N519" s="90">
        <v>16.149999999999999</v>
      </c>
      <c r="O519" s="90">
        <v>18.940000000000001</v>
      </c>
      <c r="P519" s="90">
        <v>20.12</v>
      </c>
      <c r="Q519" s="90">
        <v>21.47</v>
      </c>
      <c r="R519" s="63">
        <f t="shared" si="278"/>
        <v>9.7100000000000044</v>
      </c>
      <c r="S519" s="64">
        <f t="shared" si="277"/>
        <v>-1.102265768524187E-2</v>
      </c>
      <c r="T519" s="65">
        <f t="shared" si="271"/>
        <v>0.8173374613003096</v>
      </c>
      <c r="U519" s="65">
        <f t="shared" si="271"/>
        <v>0.85269271383315726</v>
      </c>
      <c r="V519" s="65">
        <f t="shared" si="279"/>
        <v>0.80268389662027817</v>
      </c>
      <c r="W519" s="65">
        <f t="shared" si="280"/>
        <v>0.75221238938053092</v>
      </c>
      <c r="X519" s="61">
        <f t="shared" si="291"/>
        <v>-1.3701682076417634E-2</v>
      </c>
      <c r="Y519" s="66">
        <f t="shared" si="281"/>
        <v>3.3067400275103111E-2</v>
      </c>
      <c r="Z519" s="61">
        <f t="shared" si="282"/>
        <v>-1.2164356955087701E-2</v>
      </c>
      <c r="AA519" s="67">
        <f t="shared" si="283"/>
        <v>17.917099999999998</v>
      </c>
      <c r="AB519" s="68">
        <f t="shared" si="284"/>
        <v>0.11170278637770911</v>
      </c>
      <c r="AC519" s="69">
        <f t="shared" si="285"/>
        <v>0.10941795665634671</v>
      </c>
      <c r="AD519" s="70">
        <f>_xlfn.PERCENTILE.EXC(AC519:$AC$5675,0.5)</f>
        <v>8.6845437781875603E-2</v>
      </c>
      <c r="AE519" s="70">
        <f>_xlfn.PERCENTILE.EXC($AC519:AC$5675,0.35)</f>
        <v>5.1819148091670708E-2</v>
      </c>
      <c r="AF519" s="71">
        <f t="shared" si="273"/>
        <v>4.2806676817201912E-2</v>
      </c>
      <c r="AG519" s="70">
        <f t="shared" si="274"/>
        <v>-0.10391825234920003</v>
      </c>
      <c r="AH519" s="70">
        <f t="shared" si="275"/>
        <v>-0.1238211296859731</v>
      </c>
      <c r="AI519" s="61" t="str">
        <f t="shared" si="300"/>
        <v>Short VOL</v>
      </c>
      <c r="AJ519" s="68" t="str">
        <f t="shared" si="301"/>
        <v>Short VOL</v>
      </c>
      <c r="AK519" s="72" t="str">
        <f t="shared" si="302"/>
        <v>00631L</v>
      </c>
      <c r="AL519" s="73">
        <f t="shared" si="292"/>
        <v>1</v>
      </c>
      <c r="AM519" s="72" t="str">
        <f t="shared" si="305"/>
        <v>00635U</v>
      </c>
      <c r="AN519" s="73">
        <f t="shared" si="293"/>
        <v>0</v>
      </c>
      <c r="AO519" s="74" t="str">
        <f t="shared" si="299"/>
        <v>00631L</v>
      </c>
      <c r="AP519" s="20">
        <f t="shared" si="294"/>
        <v>1</v>
      </c>
      <c r="AQ519" s="74" t="str">
        <f t="shared" si="272"/>
        <v>00635U</v>
      </c>
      <c r="AR519" s="20">
        <f t="shared" si="295"/>
        <v>0</v>
      </c>
      <c r="AS519" s="74" t="str">
        <f t="shared" si="303"/>
        <v>00635U</v>
      </c>
      <c r="AT519" s="20">
        <f t="shared" si="296"/>
        <v>0</v>
      </c>
      <c r="AU519" s="74" t="str">
        <f t="shared" si="286"/>
        <v>00631L</v>
      </c>
      <c r="AV519" s="20">
        <f t="shared" si="297"/>
        <v>1</v>
      </c>
      <c r="AW519" s="74" t="str">
        <f t="shared" si="287"/>
        <v>00631L</v>
      </c>
      <c r="AX519" s="20">
        <f t="shared" si="288"/>
        <v>1</v>
      </c>
      <c r="AY519" s="20">
        <f t="shared" si="298"/>
        <v>0</v>
      </c>
      <c r="AZ519" s="57">
        <v>45558</v>
      </c>
      <c r="BA519" s="75">
        <v>45.25</v>
      </c>
      <c r="BB519" s="90">
        <v>45.212499999999999</v>
      </c>
      <c r="BC519" s="76">
        <f t="shared" si="306"/>
        <v>45.847083333333359</v>
      </c>
      <c r="BD519" s="76">
        <f t="shared" si="307"/>
        <v>45.875416666666688</v>
      </c>
      <c r="BE519" s="77">
        <f t="shared" si="276"/>
        <v>-1.384130215480868E-2</v>
      </c>
      <c r="BF519" s="77">
        <f t="shared" si="304"/>
        <v>-1.3632937030545132E-2</v>
      </c>
    </row>
    <row r="520" spans="1:58" s="23" customFormat="1" ht="13.15" x14ac:dyDescent="0.4">
      <c r="A520" s="57">
        <v>45554</v>
      </c>
      <c r="B520" s="112">
        <v>18.021999999999998</v>
      </c>
      <c r="C520" s="112">
        <v>17.795000000000002</v>
      </c>
      <c r="D520" s="112">
        <v>17.600999999999999</v>
      </c>
      <c r="E520" s="112">
        <v>18.041</v>
      </c>
      <c r="F520" s="112">
        <v>18.207999999999998</v>
      </c>
      <c r="G520" s="112">
        <v>18.350000000000001</v>
      </c>
      <c r="H520" s="113">
        <v>18.483000000000001</v>
      </c>
      <c r="I520" s="90">
        <f t="shared" si="289"/>
        <v>17.999299999999998</v>
      </c>
      <c r="J520" s="90">
        <f t="shared" si="290"/>
        <v>17.775600000000001</v>
      </c>
      <c r="K520" s="114">
        <v>18</v>
      </c>
      <c r="L520" s="115">
        <v>0.05</v>
      </c>
      <c r="M520" s="90">
        <v>14.66</v>
      </c>
      <c r="N520" s="90">
        <v>16.329999999999998</v>
      </c>
      <c r="O520" s="90">
        <v>19.07</v>
      </c>
      <c r="P520" s="90">
        <v>20.04</v>
      </c>
      <c r="Q520" s="90">
        <v>21.52</v>
      </c>
      <c r="R520" s="63">
        <f t="shared" si="278"/>
        <v>8.120000000000001</v>
      </c>
      <c r="S520" s="64">
        <f t="shared" si="277"/>
        <v>-0.10422380691168415</v>
      </c>
      <c r="T520" s="65">
        <f t="shared" si="271"/>
        <v>0.89773423147581144</v>
      </c>
      <c r="U520" s="65">
        <f t="shared" si="271"/>
        <v>0.85631882538017823</v>
      </c>
      <c r="V520" s="65">
        <f t="shared" si="279"/>
        <v>0.81487025948103786</v>
      </c>
      <c r="W520" s="65">
        <f t="shared" si="280"/>
        <v>0.75882899628252787</v>
      </c>
      <c r="X520" s="61">
        <f t="shared" si="291"/>
        <v>-1.2595716346687203E-2</v>
      </c>
      <c r="Y520" s="66">
        <f t="shared" si="281"/>
        <v>2.4499750568150333E-2</v>
      </c>
      <c r="Z520" s="61">
        <f t="shared" si="282"/>
        <v>-1.2428261099042595E-2</v>
      </c>
      <c r="AA520" s="67">
        <f t="shared" si="283"/>
        <v>17.999299999999998</v>
      </c>
      <c r="AB520" s="68">
        <f t="shared" si="284"/>
        <v>0.10361298224127376</v>
      </c>
      <c r="AC520" s="69">
        <f t="shared" si="285"/>
        <v>0.10222290263319045</v>
      </c>
      <c r="AD520" s="70">
        <f>_xlfn.PERCENTILE.EXC(AC520:$AC$5675,0.5)</f>
        <v>8.677808157904994E-2</v>
      </c>
      <c r="AE520" s="70">
        <f>_xlfn.PERCENTILE.EXC($AC520:AC$5675,0.35)</f>
        <v>5.1788264603232888E-2</v>
      </c>
      <c r="AF520" s="71">
        <f t="shared" si="273"/>
        <v>4.2806676817201912E-2</v>
      </c>
      <c r="AG520" s="70">
        <f t="shared" si="274"/>
        <v>-0.10391825234920003</v>
      </c>
      <c r="AH520" s="70">
        <f t="shared" si="275"/>
        <v>-0.1238211296859731</v>
      </c>
      <c r="AI520" s="61" t="str">
        <f t="shared" si="300"/>
        <v>Short VOL</v>
      </c>
      <c r="AJ520" s="68" t="str">
        <f t="shared" si="301"/>
        <v>Short VOL</v>
      </c>
      <c r="AK520" s="72" t="str">
        <f t="shared" si="302"/>
        <v>00631L</v>
      </c>
      <c r="AL520" s="73">
        <f t="shared" si="292"/>
        <v>1</v>
      </c>
      <c r="AM520" s="72" t="str">
        <f t="shared" si="305"/>
        <v>00635U</v>
      </c>
      <c r="AN520" s="73">
        <f t="shared" si="293"/>
        <v>0</v>
      </c>
      <c r="AO520" s="74" t="str">
        <f t="shared" si="299"/>
        <v>00631L</v>
      </c>
      <c r="AP520" s="20">
        <f t="shared" si="294"/>
        <v>1</v>
      </c>
      <c r="AQ520" s="74" t="str">
        <f t="shared" si="272"/>
        <v>00635U</v>
      </c>
      <c r="AR520" s="20">
        <f t="shared" si="295"/>
        <v>0</v>
      </c>
      <c r="AS520" s="74" t="str">
        <f t="shared" si="303"/>
        <v>00635U</v>
      </c>
      <c r="AT520" s="20">
        <f t="shared" si="296"/>
        <v>0</v>
      </c>
      <c r="AU520" s="74" t="str">
        <f t="shared" si="286"/>
        <v>00631L</v>
      </c>
      <c r="AV520" s="20">
        <f t="shared" si="297"/>
        <v>1</v>
      </c>
      <c r="AW520" s="74" t="str">
        <f t="shared" si="287"/>
        <v>00631L</v>
      </c>
      <c r="AX520" s="20">
        <f t="shared" si="288"/>
        <v>1</v>
      </c>
      <c r="AY520" s="20">
        <f t="shared" si="298"/>
        <v>0</v>
      </c>
      <c r="AZ520" s="57">
        <v>45555</v>
      </c>
      <c r="BA520" s="75">
        <v>45.47</v>
      </c>
      <c r="BB520" s="90">
        <v>45.337499999999999</v>
      </c>
      <c r="BC520" s="76">
        <f t="shared" si="306"/>
        <v>45.795416666666696</v>
      </c>
      <c r="BD520" s="76">
        <f t="shared" si="307"/>
        <v>45.851375000000026</v>
      </c>
      <c r="BE520" s="77">
        <f t="shared" si="276"/>
        <v>-9.9991811407625763E-3</v>
      </c>
      <c r="BF520" s="77">
        <f t="shared" si="304"/>
        <v>-8.3176349673270804E-3</v>
      </c>
    </row>
    <row r="521" spans="1:58" s="23" customFormat="1" ht="13.15" x14ac:dyDescent="0.4">
      <c r="A521" s="57">
        <v>45553</v>
      </c>
      <c r="B521" s="112">
        <v>18.739000000000001</v>
      </c>
      <c r="C521" s="112">
        <v>18.405000000000001</v>
      </c>
      <c r="D521" s="112">
        <v>18.175000000000001</v>
      </c>
      <c r="E521" s="112">
        <v>18.593</v>
      </c>
      <c r="F521" s="112">
        <v>18.696000000000002</v>
      </c>
      <c r="G521" s="112">
        <v>18.785</v>
      </c>
      <c r="H521" s="113">
        <v>18.981999999999999</v>
      </c>
      <c r="I521" s="90">
        <f t="shared" si="289"/>
        <v>18.722300000000001</v>
      </c>
      <c r="J521" s="90">
        <f t="shared" si="290"/>
        <v>18.3935</v>
      </c>
      <c r="K521" s="114">
        <v>19</v>
      </c>
      <c r="L521" s="115">
        <v>0.05</v>
      </c>
      <c r="M521" s="90">
        <v>17.95</v>
      </c>
      <c r="N521" s="90">
        <v>18.23</v>
      </c>
      <c r="O521" s="90">
        <v>20.350000000000001</v>
      </c>
      <c r="P521" s="90">
        <v>20.98</v>
      </c>
      <c r="Q521" s="90">
        <v>22.25</v>
      </c>
      <c r="R521" s="63">
        <f t="shared" si="278"/>
        <v>5.1499999999999986</v>
      </c>
      <c r="S521" s="64">
        <f t="shared" si="277"/>
        <v>3.5207268597387903E-2</v>
      </c>
      <c r="T521" s="65">
        <f t="shared" ref="T521:U584" si="308">M521/N521</f>
        <v>0.98464070213933075</v>
      </c>
      <c r="U521" s="65">
        <f t="shared" si="308"/>
        <v>0.89582309582309583</v>
      </c>
      <c r="V521" s="65">
        <f t="shared" si="279"/>
        <v>0.86892278360343189</v>
      </c>
      <c r="W521" s="65">
        <f t="shared" si="280"/>
        <v>0.81932584269662923</v>
      </c>
      <c r="X521" s="61">
        <f t="shared" si="291"/>
        <v>-1.7823789956774621E-2</v>
      </c>
      <c r="Y521" s="66">
        <f t="shared" si="281"/>
        <v>2.0921852310009106E-2</v>
      </c>
      <c r="Z521" s="61">
        <f t="shared" si="282"/>
        <v>-1.7561944846519982E-2</v>
      </c>
      <c r="AA521" s="67">
        <f t="shared" si="283"/>
        <v>18.722300000000001</v>
      </c>
      <c r="AB521" s="68">
        <f t="shared" si="284"/>
        <v>2.7921009325288005E-2</v>
      </c>
      <c r="AC521" s="69">
        <f t="shared" si="285"/>
        <v>2.7004936917169511E-2</v>
      </c>
      <c r="AD521" s="70">
        <f>_xlfn.PERCENTILE.EXC(AC521:$AC$5675,0.5)</f>
        <v>8.6710725376224276E-2</v>
      </c>
      <c r="AE521" s="70">
        <f>_xlfn.PERCENTILE.EXC($AC521:AC$5675,0.35)</f>
        <v>5.1705088170462897E-2</v>
      </c>
      <c r="AF521" s="71">
        <f t="shared" si="273"/>
        <v>4.2806676817201912E-2</v>
      </c>
      <c r="AG521" s="70">
        <f t="shared" si="274"/>
        <v>-0.10391825234920003</v>
      </c>
      <c r="AH521" s="70">
        <f t="shared" si="275"/>
        <v>-0.1238211296859731</v>
      </c>
      <c r="AI521" s="61" t="str">
        <f t="shared" si="300"/>
        <v>Safety</v>
      </c>
      <c r="AJ521" s="68" t="str">
        <f t="shared" si="301"/>
        <v>Safety</v>
      </c>
      <c r="AK521" s="72" t="str">
        <f t="shared" si="302"/>
        <v>00635U</v>
      </c>
      <c r="AL521" s="73">
        <f t="shared" si="292"/>
        <v>0</v>
      </c>
      <c r="AM521" s="72" t="str">
        <f t="shared" si="305"/>
        <v>00635U</v>
      </c>
      <c r="AN521" s="73">
        <f t="shared" si="293"/>
        <v>0</v>
      </c>
      <c r="AO521" s="74" t="str">
        <f t="shared" si="299"/>
        <v>00635U</v>
      </c>
      <c r="AP521" s="20">
        <f t="shared" si="294"/>
        <v>0</v>
      </c>
      <c r="AQ521" s="74" t="str">
        <f t="shared" si="272"/>
        <v>00635U</v>
      </c>
      <c r="AR521" s="20">
        <f t="shared" si="295"/>
        <v>0</v>
      </c>
      <c r="AS521" s="74" t="str">
        <f t="shared" si="303"/>
        <v>00635U</v>
      </c>
      <c r="AT521" s="20">
        <f t="shared" si="296"/>
        <v>0</v>
      </c>
      <c r="AU521" s="74" t="str">
        <f t="shared" si="286"/>
        <v>00635U</v>
      </c>
      <c r="AV521" s="20">
        <f t="shared" si="297"/>
        <v>0</v>
      </c>
      <c r="AW521" s="74" t="str">
        <f t="shared" si="287"/>
        <v>00635U</v>
      </c>
      <c r="AX521" s="20">
        <f t="shared" si="288"/>
        <v>0</v>
      </c>
      <c r="AY521" s="20">
        <f t="shared" si="298"/>
        <v>1</v>
      </c>
      <c r="AZ521" s="57">
        <v>45554</v>
      </c>
      <c r="BA521" s="75">
        <v>45.24</v>
      </c>
      <c r="BB521" s="90">
        <v>45.125</v>
      </c>
      <c r="BC521" s="76">
        <f t="shared" si="306"/>
        <v>45.735000000000021</v>
      </c>
      <c r="BD521" s="76">
        <f t="shared" si="307"/>
        <v>45.793791666666692</v>
      </c>
      <c r="BE521" s="77">
        <f t="shared" si="276"/>
        <v>-1.3337706351809784E-2</v>
      </c>
      <c r="BF521" s="77">
        <f t="shared" si="304"/>
        <v>-1.2093160371994163E-2</v>
      </c>
    </row>
    <row r="522" spans="1:58" s="23" customFormat="1" ht="13.15" x14ac:dyDescent="0.4">
      <c r="A522" s="57">
        <v>45552</v>
      </c>
      <c r="B522" s="112">
        <v>17.832999999999998</v>
      </c>
      <c r="C522" s="112">
        <v>19.032</v>
      </c>
      <c r="D522" s="112">
        <v>18.7</v>
      </c>
      <c r="E522" s="112">
        <v>18.399999999999999</v>
      </c>
      <c r="F522" s="112">
        <v>18.75</v>
      </c>
      <c r="G522" s="112">
        <v>18.88</v>
      </c>
      <c r="H522" s="113">
        <v>18.975999999999999</v>
      </c>
      <c r="I522" s="90">
        <f t="shared" si="289"/>
        <v>19.032</v>
      </c>
      <c r="J522" s="90">
        <f t="shared" si="290"/>
        <v>18.7</v>
      </c>
      <c r="K522" s="114">
        <v>0</v>
      </c>
      <c r="L522" s="115">
        <v>5.2631578947368418E-2</v>
      </c>
      <c r="M522" s="90">
        <v>18.09</v>
      </c>
      <c r="N522" s="90">
        <v>17.61</v>
      </c>
      <c r="O522" s="90">
        <v>20.13</v>
      </c>
      <c r="P522" s="90">
        <v>20.88</v>
      </c>
      <c r="Q522" s="90">
        <v>22.08</v>
      </c>
      <c r="R522" s="63">
        <f t="shared" si="278"/>
        <v>5.3099999999999952</v>
      </c>
      <c r="S522" s="64">
        <f t="shared" si="277"/>
        <v>2.7421236872812067E-2</v>
      </c>
      <c r="T522" s="65">
        <f t="shared" si="308"/>
        <v>1.0272572402044293</v>
      </c>
      <c r="U522" s="65">
        <f t="shared" si="308"/>
        <v>0.87481371087928461</v>
      </c>
      <c r="V522" s="65">
        <f t="shared" si="279"/>
        <v>0.84339080459770122</v>
      </c>
      <c r="W522" s="65">
        <f t="shared" si="280"/>
        <v>0.79755434782608703</v>
      </c>
      <c r="X522" s="61">
        <f t="shared" si="291"/>
        <v>6.7234901586945645E-2</v>
      </c>
      <c r="Y522" s="66">
        <f t="shared" si="281"/>
        <v>3.1304347826086987E-2</v>
      </c>
      <c r="Z522" s="61">
        <f t="shared" si="282"/>
        <v>-1.744430432955027E-2</v>
      </c>
      <c r="AA522" s="67">
        <f t="shared" si="283"/>
        <v>19.032</v>
      </c>
      <c r="AB522" s="68">
        <f t="shared" si="284"/>
        <v>1.2663259511641056E-2</v>
      </c>
      <c r="AC522" s="69">
        <f t="shared" si="285"/>
        <v>8.0749574105621849E-2</v>
      </c>
      <c r="AD522" s="70">
        <f>_xlfn.PERCENTILE.EXC(AC522:$AC$5675,0.5)</f>
        <v>8.677808157904994E-2</v>
      </c>
      <c r="AE522" s="70">
        <f>_xlfn.PERCENTILE.EXC($AC522:AC$5675,0.35)</f>
        <v>5.1815981234854161E-2</v>
      </c>
      <c r="AF522" s="71">
        <f t="shared" si="273"/>
        <v>4.3105084992684346E-2</v>
      </c>
      <c r="AG522" s="70">
        <f t="shared" si="274"/>
        <v>-0.10391825234920003</v>
      </c>
      <c r="AH522" s="70">
        <f t="shared" si="275"/>
        <v>-0.1238211296859731</v>
      </c>
      <c r="AI522" s="61" t="str">
        <f t="shared" si="300"/>
        <v>Safety</v>
      </c>
      <c r="AJ522" s="68" t="str">
        <f t="shared" si="301"/>
        <v>Short VOL</v>
      </c>
      <c r="AK522" s="72" t="str">
        <f t="shared" si="302"/>
        <v>00631L</v>
      </c>
      <c r="AL522" s="73">
        <f t="shared" si="292"/>
        <v>1</v>
      </c>
      <c r="AM522" s="72" t="str">
        <f t="shared" si="305"/>
        <v>00631L</v>
      </c>
      <c r="AN522" s="73">
        <f t="shared" si="293"/>
        <v>1</v>
      </c>
      <c r="AO522" s="74" t="str">
        <f t="shared" si="299"/>
        <v>00631L</v>
      </c>
      <c r="AP522" s="20">
        <f t="shared" si="294"/>
        <v>1</v>
      </c>
      <c r="AQ522" s="74" t="str">
        <f t="shared" ref="AQ522:AQ585" si="309">IF(BB522&gt;BC522,IF(BE522&lt;0.2,"00631L","00635U"),"00635U")</f>
        <v>00631L</v>
      </c>
      <c r="AR522" s="20">
        <f t="shared" si="295"/>
        <v>1</v>
      </c>
      <c r="AS522" s="74" t="str">
        <f t="shared" si="303"/>
        <v>00635U</v>
      </c>
      <c r="AT522" s="20">
        <f t="shared" si="296"/>
        <v>0</v>
      </c>
      <c r="AU522" s="74" t="str">
        <f t="shared" si="286"/>
        <v>00631L</v>
      </c>
      <c r="AV522" s="20">
        <f t="shared" si="297"/>
        <v>1</v>
      </c>
      <c r="AW522" s="74" t="str">
        <f t="shared" si="287"/>
        <v>00631L</v>
      </c>
      <c r="AX522" s="20">
        <f t="shared" si="288"/>
        <v>1</v>
      </c>
      <c r="AY522" s="20">
        <f t="shared" si="298"/>
        <v>0</v>
      </c>
      <c r="AZ522" s="57">
        <v>45553</v>
      </c>
      <c r="BA522" s="75">
        <v>44.88</v>
      </c>
      <c r="BB522" s="90">
        <v>45.75</v>
      </c>
      <c r="BC522" s="76">
        <f t="shared" si="306"/>
        <v>45.689375000000027</v>
      </c>
      <c r="BD522" s="76">
        <f t="shared" si="307"/>
        <v>45.730916666666687</v>
      </c>
      <c r="BE522" s="77">
        <f t="shared" si="276"/>
        <v>1.3268949290720928E-3</v>
      </c>
      <c r="BF522" s="77">
        <f t="shared" si="304"/>
        <v>-1.8607032806034225E-2</v>
      </c>
    </row>
    <row r="523" spans="1:58" s="23" customFormat="1" ht="13.15" x14ac:dyDescent="0.4">
      <c r="A523" s="57">
        <v>45551</v>
      </c>
      <c r="B523" s="112">
        <v>17.09</v>
      </c>
      <c r="C523" s="112">
        <v>18.661999999999999</v>
      </c>
      <c r="D523" s="112">
        <v>18.398</v>
      </c>
      <c r="E523" s="112">
        <v>18.202000000000002</v>
      </c>
      <c r="F523" s="112">
        <v>18.651</v>
      </c>
      <c r="G523" s="112">
        <v>18.849</v>
      </c>
      <c r="H523" s="113">
        <v>19.05</v>
      </c>
      <c r="I523" s="90">
        <f t="shared" si="289"/>
        <v>18.579263157894736</v>
      </c>
      <c r="J523" s="90">
        <f t="shared" si="290"/>
        <v>18.411894736842104</v>
      </c>
      <c r="K523" s="114">
        <v>1</v>
      </c>
      <c r="L523" s="115">
        <v>5.2631578947368418E-2</v>
      </c>
      <c r="M523" s="90">
        <v>17.190000000000001</v>
      </c>
      <c r="N523" s="90">
        <v>17.14</v>
      </c>
      <c r="O523" s="90">
        <v>19.809999999999999</v>
      </c>
      <c r="P523" s="90">
        <v>20.58</v>
      </c>
      <c r="Q523" s="90">
        <v>21.83</v>
      </c>
      <c r="R523" s="63">
        <f t="shared" si="278"/>
        <v>6.0600000000000023</v>
      </c>
      <c r="S523" s="64">
        <f t="shared" si="277"/>
        <v>3.5024154589372095E-2</v>
      </c>
      <c r="T523" s="65">
        <f t="shared" si="308"/>
        <v>1.0029171528588099</v>
      </c>
      <c r="U523" s="65">
        <f t="shared" si="308"/>
        <v>0.86521958606764271</v>
      </c>
      <c r="V523" s="65">
        <f t="shared" si="279"/>
        <v>0.83284742468415951</v>
      </c>
      <c r="W523" s="65">
        <f t="shared" si="280"/>
        <v>0.78515803939532758</v>
      </c>
      <c r="X523" s="61">
        <f t="shared" si="291"/>
        <v>9.1983616149795153E-2</v>
      </c>
      <c r="Y523" s="66">
        <f t="shared" si="281"/>
        <v>4.6588287001428356E-2</v>
      </c>
      <c r="Z523" s="61">
        <f t="shared" si="282"/>
        <v>-9.0083454672159041E-3</v>
      </c>
      <c r="AA523" s="67">
        <f t="shared" si="283"/>
        <v>18.579263157894736</v>
      </c>
      <c r="AB523" s="68">
        <f t="shared" si="284"/>
        <v>-2.9171528588098428E-3</v>
      </c>
      <c r="AC523" s="69">
        <f t="shared" si="285"/>
        <v>8.3971012712645038E-2</v>
      </c>
      <c r="AD523" s="70">
        <f>_xlfn.PERCENTILE.EXC(AC523:$AC$5675,0.5)</f>
        <v>8.6845437781875603E-2</v>
      </c>
      <c r="AE523" s="70">
        <f>_xlfn.PERCENTILE.EXC($AC523:AC$5675,0.35)</f>
        <v>5.1776382255694323E-2</v>
      </c>
      <c r="AF523" s="71">
        <f t="shared" si="273"/>
        <v>4.3105084992684346E-2</v>
      </c>
      <c r="AG523" s="70">
        <f t="shared" si="274"/>
        <v>-0.10391825234920003</v>
      </c>
      <c r="AH523" s="70">
        <f t="shared" si="275"/>
        <v>-0.1238211296859731</v>
      </c>
      <c r="AI523" s="61" t="str">
        <f t="shared" si="300"/>
        <v>Safety</v>
      </c>
      <c r="AJ523" s="68" t="str">
        <f t="shared" si="301"/>
        <v>Short VOL</v>
      </c>
      <c r="AK523" s="72" t="str">
        <f t="shared" si="302"/>
        <v>00631L</v>
      </c>
      <c r="AL523" s="73">
        <f t="shared" si="292"/>
        <v>1</v>
      </c>
      <c r="AM523" s="72" t="str">
        <f t="shared" si="305"/>
        <v>00635U</v>
      </c>
      <c r="AN523" s="73">
        <f t="shared" si="293"/>
        <v>0</v>
      </c>
      <c r="AO523" s="74" t="str">
        <f t="shared" si="299"/>
        <v>00631L</v>
      </c>
      <c r="AP523" s="20">
        <f t="shared" si="294"/>
        <v>1</v>
      </c>
      <c r="AQ523" s="74" t="str">
        <f t="shared" si="309"/>
        <v>00635U</v>
      </c>
      <c r="AR523" s="20">
        <f t="shared" si="295"/>
        <v>0</v>
      </c>
      <c r="AS523" s="74" t="str">
        <f t="shared" si="303"/>
        <v>00635U</v>
      </c>
      <c r="AT523" s="20">
        <f t="shared" si="296"/>
        <v>0</v>
      </c>
      <c r="AU523" s="74" t="str">
        <f t="shared" si="286"/>
        <v>00631L</v>
      </c>
      <c r="AV523" s="20">
        <f t="shared" si="297"/>
        <v>1</v>
      </c>
      <c r="AW523" s="74" t="str">
        <f t="shared" si="287"/>
        <v>00631L</v>
      </c>
      <c r="AX523" s="20">
        <f t="shared" si="288"/>
        <v>1</v>
      </c>
      <c r="AY523" s="20">
        <f t="shared" si="298"/>
        <v>0</v>
      </c>
      <c r="AZ523" s="57">
        <v>45552</v>
      </c>
      <c r="BA523" s="75">
        <v>45.13</v>
      </c>
      <c r="BB523" s="90">
        <v>45.112499999999997</v>
      </c>
      <c r="BC523" s="76">
        <f t="shared" si="306"/>
        <v>45.618541666666687</v>
      </c>
      <c r="BD523" s="76">
        <f t="shared" si="307"/>
        <v>45.679041666666691</v>
      </c>
      <c r="BE523" s="77">
        <f t="shared" si="276"/>
        <v>-1.1092894427978887E-2</v>
      </c>
      <c r="BF523" s="77">
        <f t="shared" si="304"/>
        <v>-1.2019553095557614E-2</v>
      </c>
    </row>
    <row r="524" spans="1:58" s="23" customFormat="1" ht="13.15" x14ac:dyDescent="0.4">
      <c r="A524" s="57">
        <v>45548</v>
      </c>
      <c r="B524" s="112">
        <v>16.702999999999999</v>
      </c>
      <c r="C524" s="112">
        <v>18.486999999999998</v>
      </c>
      <c r="D524" s="112">
        <v>18.298999999999999</v>
      </c>
      <c r="E524" s="112">
        <v>18.103999999999999</v>
      </c>
      <c r="F524" s="112">
        <v>18.594999999999999</v>
      </c>
      <c r="G524" s="112">
        <v>18.75</v>
      </c>
      <c r="H524" s="113">
        <v>18.937000000000001</v>
      </c>
      <c r="I524" s="90">
        <f t="shared" si="289"/>
        <v>18.29921052631579</v>
      </c>
      <c r="J524" s="90">
        <f t="shared" si="290"/>
        <v>18.318789473684209</v>
      </c>
      <c r="K524" s="114">
        <v>2</v>
      </c>
      <c r="L524" s="115">
        <v>5.2631578947368418E-2</v>
      </c>
      <c r="M524" s="90">
        <v>15.8</v>
      </c>
      <c r="N524" s="90">
        <v>16.559999999999999</v>
      </c>
      <c r="O524" s="90">
        <v>19.28</v>
      </c>
      <c r="P524" s="90">
        <v>20.28</v>
      </c>
      <c r="Q524" s="90">
        <v>21.65</v>
      </c>
      <c r="R524" s="63">
        <f t="shared" si="278"/>
        <v>7.2000000000000028</v>
      </c>
      <c r="S524" s="64">
        <f t="shared" si="277"/>
        <v>-2.9876977152899914E-2</v>
      </c>
      <c r="T524" s="65">
        <f t="shared" si="308"/>
        <v>0.95410628019323684</v>
      </c>
      <c r="U524" s="65">
        <f t="shared" si="308"/>
        <v>0.85892116182572598</v>
      </c>
      <c r="V524" s="65">
        <f t="shared" si="279"/>
        <v>0.81656804733727795</v>
      </c>
      <c r="W524" s="65">
        <f t="shared" si="280"/>
        <v>0.76489607390300229</v>
      </c>
      <c r="X524" s="61">
        <f t="shared" si="291"/>
        <v>0.10680716039034897</v>
      </c>
      <c r="Y524" s="66">
        <f t="shared" si="281"/>
        <v>4.6011931064958128E-2</v>
      </c>
      <c r="Z524" s="61">
        <f t="shared" si="282"/>
        <v>1.0699339919754028E-3</v>
      </c>
      <c r="AA524" s="67">
        <f t="shared" si="283"/>
        <v>18.29921052631579</v>
      </c>
      <c r="AB524" s="68">
        <f t="shared" si="284"/>
        <v>8.6352657004831329E-3</v>
      </c>
      <c r="AC524" s="69">
        <f t="shared" si="285"/>
        <v>0.10502479023646082</v>
      </c>
      <c r="AD524" s="70">
        <f>_xlfn.PERCENTILE.EXC(AC524:$AC$5675,0.5)</f>
        <v>8.6848884694046585E-2</v>
      </c>
      <c r="AE524" s="70">
        <f>_xlfn.PERCENTILE.EXC($AC524:AC$5675,0.35)</f>
        <v>5.1693205822924339E-2</v>
      </c>
      <c r="AF524" s="71">
        <f t="shared" si="273"/>
        <v>4.3105084992684346E-2</v>
      </c>
      <c r="AG524" s="70">
        <f t="shared" si="274"/>
        <v>-0.10391825234920003</v>
      </c>
      <c r="AH524" s="70">
        <f t="shared" si="275"/>
        <v>-0.1238211296859731</v>
      </c>
      <c r="AI524" s="61" t="str">
        <f t="shared" si="300"/>
        <v>Short VOL</v>
      </c>
      <c r="AJ524" s="68" t="str">
        <f t="shared" si="301"/>
        <v>Short VOL</v>
      </c>
      <c r="AK524" s="72" t="str">
        <f t="shared" si="302"/>
        <v>00631L</v>
      </c>
      <c r="AL524" s="73">
        <f t="shared" si="292"/>
        <v>1</v>
      </c>
      <c r="AM524" s="72" t="str">
        <f t="shared" si="305"/>
        <v>00635U</v>
      </c>
      <c r="AN524" s="73">
        <f t="shared" si="293"/>
        <v>0</v>
      </c>
      <c r="AO524" s="74" t="str">
        <f t="shared" si="299"/>
        <v>00631L</v>
      </c>
      <c r="AP524" s="20">
        <f t="shared" si="294"/>
        <v>1</v>
      </c>
      <c r="AQ524" s="74" t="str">
        <f t="shared" si="309"/>
        <v>00635U</v>
      </c>
      <c r="AR524" s="20">
        <f t="shared" si="295"/>
        <v>0</v>
      </c>
      <c r="AS524" s="74" t="str">
        <f t="shared" si="303"/>
        <v>00635U</v>
      </c>
      <c r="AT524" s="20">
        <f t="shared" si="296"/>
        <v>0</v>
      </c>
      <c r="AU524" s="74" t="str">
        <f t="shared" si="286"/>
        <v>00631L</v>
      </c>
      <c r="AV524" s="20">
        <f t="shared" si="297"/>
        <v>1</v>
      </c>
      <c r="AW524" s="74" t="str">
        <f t="shared" si="287"/>
        <v>00631L</v>
      </c>
      <c r="AX524" s="20">
        <f t="shared" si="288"/>
        <v>1</v>
      </c>
      <c r="AY524" s="20">
        <f t="shared" si="298"/>
        <v>0</v>
      </c>
      <c r="AZ524" s="57">
        <v>45551</v>
      </c>
      <c r="BA524" s="75">
        <v>45.1</v>
      </c>
      <c r="BB524" s="90">
        <v>45.3125</v>
      </c>
      <c r="BC524" s="76">
        <f t="shared" si="306"/>
        <v>45.566250000000011</v>
      </c>
      <c r="BD524" s="76">
        <f t="shared" si="307"/>
        <v>45.618333333333354</v>
      </c>
      <c r="BE524" s="77">
        <f t="shared" si="276"/>
        <v>-5.5688146380272838E-3</v>
      </c>
      <c r="BF524" s="77">
        <f t="shared" si="304"/>
        <v>-1.1362390851631697E-2</v>
      </c>
    </row>
    <row r="525" spans="1:58" s="23" customFormat="1" ht="13.15" x14ac:dyDescent="0.4">
      <c r="A525" s="57">
        <v>45547</v>
      </c>
      <c r="B525" s="112">
        <v>16.948</v>
      </c>
      <c r="C525" s="112">
        <v>18.507000000000001</v>
      </c>
      <c r="D525" s="112">
        <v>18.297999999999998</v>
      </c>
      <c r="E525" s="112">
        <v>18.09</v>
      </c>
      <c r="F525" s="112">
        <v>18.545000000000002</v>
      </c>
      <c r="G525" s="112">
        <v>18.725000000000001</v>
      </c>
      <c r="H525" s="113">
        <v>18.875</v>
      </c>
      <c r="I525" s="90">
        <f t="shared" si="289"/>
        <v>18.260842105263158</v>
      </c>
      <c r="J525" s="90">
        <f t="shared" si="290"/>
        <v>18.331</v>
      </c>
      <c r="K525" s="114">
        <v>3</v>
      </c>
      <c r="L525" s="115">
        <v>5.2631578947368418E-2</v>
      </c>
      <c r="M525" s="90">
        <v>16.75</v>
      </c>
      <c r="N525" s="90">
        <v>17.07</v>
      </c>
      <c r="O525" s="90">
        <v>19.48</v>
      </c>
      <c r="P525" s="90">
        <v>20.399999999999999</v>
      </c>
      <c r="Q525" s="90">
        <v>21.91</v>
      </c>
      <c r="R525" s="63">
        <f t="shared" si="278"/>
        <v>6.0599999999999952</v>
      </c>
      <c r="S525" s="64">
        <f t="shared" si="277"/>
        <v>-3.504804974561905E-2</v>
      </c>
      <c r="T525" s="65">
        <f t="shared" si="308"/>
        <v>0.98125366139425896</v>
      </c>
      <c r="U525" s="65">
        <f t="shared" si="308"/>
        <v>0.87628336755646818</v>
      </c>
      <c r="V525" s="65">
        <f t="shared" si="279"/>
        <v>0.83676470588235297</v>
      </c>
      <c r="W525" s="65">
        <f t="shared" si="280"/>
        <v>0.7790963030579644</v>
      </c>
      <c r="X525" s="61">
        <f t="shared" si="291"/>
        <v>9.1987255133349127E-2</v>
      </c>
      <c r="Y525" s="66">
        <f t="shared" si="281"/>
        <v>4.3394140409065793E-2</v>
      </c>
      <c r="Z525" s="61">
        <f t="shared" si="282"/>
        <v>3.8419857272967771E-3</v>
      </c>
      <c r="AA525" s="67">
        <f t="shared" si="283"/>
        <v>18.260842105263158</v>
      </c>
      <c r="AB525" s="68">
        <f t="shared" si="284"/>
        <v>-7.1470415934387745E-3</v>
      </c>
      <c r="AC525" s="69">
        <f t="shared" si="285"/>
        <v>6.976227916011471E-2</v>
      </c>
      <c r="AD525" s="70">
        <f>_xlfn.PERCENTILE.EXC(AC525:$AC$5675,0.5)</f>
        <v>8.6845437781875603E-2</v>
      </c>
      <c r="AE525" s="70">
        <f>_xlfn.PERCENTILE.EXC($AC525:AC$5675,0.35)</f>
        <v>5.1610029390154299E-2</v>
      </c>
      <c r="AF525" s="71">
        <f t="shared" si="273"/>
        <v>4.3105084992684346E-2</v>
      </c>
      <c r="AG525" s="70">
        <f t="shared" si="274"/>
        <v>-0.10391825234920003</v>
      </c>
      <c r="AH525" s="70">
        <f t="shared" si="275"/>
        <v>-0.1238211296859731</v>
      </c>
      <c r="AI525" s="61" t="str">
        <f t="shared" si="300"/>
        <v>Safety</v>
      </c>
      <c r="AJ525" s="68" t="str">
        <f t="shared" si="301"/>
        <v>Short VOL</v>
      </c>
      <c r="AK525" s="72" t="str">
        <f t="shared" si="302"/>
        <v>00631L</v>
      </c>
      <c r="AL525" s="73">
        <f t="shared" si="292"/>
        <v>1</v>
      </c>
      <c r="AM525" s="72" t="str">
        <f t="shared" si="305"/>
        <v>00635U</v>
      </c>
      <c r="AN525" s="73">
        <f t="shared" si="293"/>
        <v>0</v>
      </c>
      <c r="AO525" s="74" t="str">
        <f t="shared" si="299"/>
        <v>00631L</v>
      </c>
      <c r="AP525" s="20">
        <f t="shared" si="294"/>
        <v>1</v>
      </c>
      <c r="AQ525" s="74" t="str">
        <f t="shared" si="309"/>
        <v>00635U</v>
      </c>
      <c r="AR525" s="20">
        <f t="shared" si="295"/>
        <v>0</v>
      </c>
      <c r="AS525" s="74" t="str">
        <f t="shared" si="303"/>
        <v>00631L</v>
      </c>
      <c r="AT525" s="20">
        <f t="shared" si="296"/>
        <v>1</v>
      </c>
      <c r="AU525" s="74" t="str">
        <f t="shared" si="286"/>
        <v>00631L</v>
      </c>
      <c r="AV525" s="20">
        <f t="shared" si="297"/>
        <v>1</v>
      </c>
      <c r="AW525" s="74" t="str">
        <f t="shared" si="287"/>
        <v>00631L</v>
      </c>
      <c r="AX525" s="20">
        <f t="shared" si="288"/>
        <v>1</v>
      </c>
      <c r="AY525" s="20">
        <f t="shared" si="298"/>
        <v>0</v>
      </c>
      <c r="AZ525" s="57">
        <v>45548</v>
      </c>
      <c r="BA525" s="75">
        <v>45.6</v>
      </c>
      <c r="BB525" s="90">
        <v>45.237499999999997</v>
      </c>
      <c r="BC525" s="76">
        <f t="shared" si="306"/>
        <v>45.522916666666688</v>
      </c>
      <c r="BD525" s="76">
        <f t="shared" si="307"/>
        <v>45.571041666666687</v>
      </c>
      <c r="BE525" s="77">
        <f t="shared" si="276"/>
        <v>-6.2697359388591712E-3</v>
      </c>
      <c r="BF525" s="77">
        <f t="shared" si="304"/>
        <v>6.3545471585074417E-4</v>
      </c>
    </row>
    <row r="526" spans="1:58" s="23" customFormat="1" ht="13.15" x14ac:dyDescent="0.4">
      <c r="A526" s="57">
        <v>45546</v>
      </c>
      <c r="B526" s="112">
        <v>17.233000000000001</v>
      </c>
      <c r="C526" s="112">
        <v>18.609000000000002</v>
      </c>
      <c r="D526" s="112">
        <v>18.427</v>
      </c>
      <c r="E526" s="112">
        <v>18.2</v>
      </c>
      <c r="F526" s="112">
        <v>18.622</v>
      </c>
      <c r="G526" s="112">
        <v>18.733000000000001</v>
      </c>
      <c r="H526" s="113">
        <v>18.832000000000001</v>
      </c>
      <c r="I526" s="90">
        <f t="shared" si="289"/>
        <v>18.319315789473684</v>
      </c>
      <c r="J526" s="90">
        <f t="shared" si="290"/>
        <v>18.465315789473685</v>
      </c>
      <c r="K526" s="114">
        <v>4</v>
      </c>
      <c r="L526" s="115">
        <v>5.2631578947368418E-2</v>
      </c>
      <c r="M526" s="90">
        <v>17.88</v>
      </c>
      <c r="N526" s="90">
        <v>17.690000000000001</v>
      </c>
      <c r="O526" s="90">
        <v>19.59</v>
      </c>
      <c r="P526" s="90">
        <v>20.37</v>
      </c>
      <c r="Q526" s="90">
        <v>21.63</v>
      </c>
      <c r="R526" s="63">
        <f t="shared" si="278"/>
        <v>4.3900000000000006</v>
      </c>
      <c r="S526" s="64">
        <f t="shared" si="277"/>
        <v>-7.2851153039832139E-2</v>
      </c>
      <c r="T526" s="65">
        <f t="shared" si="308"/>
        <v>1.0107405313736573</v>
      </c>
      <c r="U526" s="65">
        <f t="shared" si="308"/>
        <v>0.90301174068402257</v>
      </c>
      <c r="V526" s="65">
        <f t="shared" si="279"/>
        <v>0.86843397152675506</v>
      </c>
      <c r="W526" s="65">
        <f t="shared" si="280"/>
        <v>0.81784558483587622</v>
      </c>
      <c r="X526" s="61">
        <f t="shared" si="291"/>
        <v>7.9846805547496152E-2</v>
      </c>
      <c r="Y526" s="66">
        <f t="shared" si="281"/>
        <v>3.4725274725274806E-2</v>
      </c>
      <c r="Z526" s="61">
        <f t="shared" si="282"/>
        <v>7.969729965782494E-3</v>
      </c>
      <c r="AA526" s="67">
        <f t="shared" si="283"/>
        <v>18.319315789473684</v>
      </c>
      <c r="AB526" s="68">
        <f t="shared" si="284"/>
        <v>-2.5833804409270814E-2</v>
      </c>
      <c r="AC526" s="69">
        <f t="shared" si="285"/>
        <v>3.5574663056737302E-2</v>
      </c>
      <c r="AD526" s="70">
        <f>_xlfn.PERCENTILE.EXC(AC526:$AC$5675,0.5)</f>
        <v>8.6848884694046585E-2</v>
      </c>
      <c r="AE526" s="70">
        <f>_xlfn.PERCENTILE.EXC($AC526:AC$5675,0.35)</f>
        <v>5.1549921276013162E-2</v>
      </c>
      <c r="AF526" s="71">
        <f t="shared" ref="AF526:AF589" si="310">_xlfn.PERCENTILE.EXC($AC526:$AC1526,0.28)</f>
        <v>4.3105084992684346E-2</v>
      </c>
      <c r="AG526" s="70">
        <f t="shared" ref="AG526:AG589" si="311">_xlfn.PERCENTILE.EXC($AC526:$AC1526,0.01)</f>
        <v>-0.10391825234920003</v>
      </c>
      <c r="AH526" s="70">
        <f t="shared" ref="AH526:AH589" si="312">_xlfn.PERCENTILE.EXC($AC526:$AC1526,0.005)</f>
        <v>-0.1238211296859731</v>
      </c>
      <c r="AI526" s="61" t="str">
        <f t="shared" si="300"/>
        <v>Safety</v>
      </c>
      <c r="AJ526" s="68" t="str">
        <f t="shared" si="301"/>
        <v>Safety</v>
      </c>
      <c r="AK526" s="72" t="str">
        <f t="shared" si="302"/>
        <v>00635U</v>
      </c>
      <c r="AL526" s="73">
        <f t="shared" si="292"/>
        <v>0</v>
      </c>
      <c r="AM526" s="72" t="str">
        <f t="shared" si="305"/>
        <v>00635U</v>
      </c>
      <c r="AN526" s="73">
        <f t="shared" si="293"/>
        <v>0</v>
      </c>
      <c r="AO526" s="74" t="str">
        <f t="shared" si="299"/>
        <v>00635U</v>
      </c>
      <c r="AP526" s="20">
        <f t="shared" si="294"/>
        <v>0</v>
      </c>
      <c r="AQ526" s="74" t="str">
        <f t="shared" si="309"/>
        <v>00635U</v>
      </c>
      <c r="AR526" s="20">
        <f t="shared" si="295"/>
        <v>0</v>
      </c>
      <c r="AS526" s="74" t="str">
        <f t="shared" si="303"/>
        <v>00635U</v>
      </c>
      <c r="AT526" s="20">
        <f t="shared" si="296"/>
        <v>0</v>
      </c>
      <c r="AU526" s="74" t="str">
        <f t="shared" si="286"/>
        <v>00635U</v>
      </c>
      <c r="AV526" s="20">
        <f t="shared" si="297"/>
        <v>0</v>
      </c>
      <c r="AW526" s="74" t="str">
        <f t="shared" si="287"/>
        <v>00635U</v>
      </c>
      <c r="AX526" s="20">
        <f t="shared" si="288"/>
        <v>0</v>
      </c>
      <c r="AY526" s="20">
        <f t="shared" si="298"/>
        <v>1</v>
      </c>
      <c r="AZ526" s="57">
        <v>45547</v>
      </c>
      <c r="BA526" s="75">
        <v>44.75</v>
      </c>
      <c r="BB526" s="90">
        <v>45.212499999999999</v>
      </c>
      <c r="BC526" s="76">
        <f t="shared" si="306"/>
        <v>45.490625000000023</v>
      </c>
      <c r="BD526" s="76">
        <f t="shared" si="307"/>
        <v>45.514791666666689</v>
      </c>
      <c r="BE526" s="77">
        <f t="shared" si="276"/>
        <v>-6.1138970941820216E-3</v>
      </c>
      <c r="BF526" s="77">
        <f t="shared" si="304"/>
        <v>-1.6803145497572235E-2</v>
      </c>
    </row>
    <row r="527" spans="1:58" s="23" customFormat="1" ht="13.15" x14ac:dyDescent="0.4">
      <c r="A527" s="57">
        <v>45545</v>
      </c>
      <c r="B527" s="112">
        <v>18.286000000000001</v>
      </c>
      <c r="C527" s="112">
        <v>19.335000000000001</v>
      </c>
      <c r="D527" s="112">
        <v>19.015000000000001</v>
      </c>
      <c r="E527" s="112">
        <v>18.658000000000001</v>
      </c>
      <c r="F527" s="112">
        <v>19.099</v>
      </c>
      <c r="G527" s="112">
        <v>19.222000000000001</v>
      </c>
      <c r="H527" s="113">
        <v>19.355</v>
      </c>
      <c r="I527" s="90">
        <f t="shared" si="289"/>
        <v>19.058947368421055</v>
      </c>
      <c r="J527" s="90">
        <f t="shared" si="290"/>
        <v>19.09921052631579</v>
      </c>
      <c r="K527" s="114">
        <v>5</v>
      </c>
      <c r="L527" s="115">
        <v>5.2631578947368418E-2</v>
      </c>
      <c r="M527" s="90">
        <v>19.690000000000001</v>
      </c>
      <c r="N527" s="90">
        <v>19.079999999999998</v>
      </c>
      <c r="O527" s="90">
        <v>20.55</v>
      </c>
      <c r="P527" s="90">
        <v>21.23</v>
      </c>
      <c r="Q527" s="90">
        <v>22.19</v>
      </c>
      <c r="R527" s="63">
        <f t="shared" si="278"/>
        <v>3.0100000000000051</v>
      </c>
      <c r="S527" s="64">
        <f t="shared" si="277"/>
        <v>-1.9023136246786684E-2</v>
      </c>
      <c r="T527" s="65">
        <f t="shared" si="308"/>
        <v>1.0319706498951784</v>
      </c>
      <c r="U527" s="65">
        <f t="shared" si="308"/>
        <v>0.92846715328467144</v>
      </c>
      <c r="V527" s="65">
        <f t="shared" si="279"/>
        <v>0.89872821479039089</v>
      </c>
      <c r="W527" s="65">
        <f t="shared" si="280"/>
        <v>0.85984677782785024</v>
      </c>
      <c r="X527" s="61">
        <f t="shared" si="291"/>
        <v>5.7366291151700721E-2</v>
      </c>
      <c r="Y527" s="66">
        <f t="shared" si="281"/>
        <v>3.7356629863865322E-2</v>
      </c>
      <c r="Z527" s="61">
        <f t="shared" si="282"/>
        <v>2.1125593725835772E-3</v>
      </c>
      <c r="AA527" s="67">
        <f t="shared" si="283"/>
        <v>19.058947368421052</v>
      </c>
      <c r="AB527" s="68">
        <f t="shared" si="284"/>
        <v>-4.1614255765199004E-2</v>
      </c>
      <c r="AC527" s="69">
        <f t="shared" si="285"/>
        <v>-1.1033873993158568E-3</v>
      </c>
      <c r="AD527" s="70">
        <f>_xlfn.PERCENTILE.EXC(AC527:$AC$5675,0.5)</f>
        <v>8.6852331606217581E-2</v>
      </c>
      <c r="AE527" s="70">
        <f>_xlfn.PERCENTILE.EXC($AC527:AC$5675,0.35)</f>
        <v>5.1681323475385725E-2</v>
      </c>
      <c r="AF527" s="71">
        <f t="shared" si="310"/>
        <v>4.333640666438255E-2</v>
      </c>
      <c r="AG527" s="70">
        <f t="shared" si="311"/>
        <v>-0.10391825234920003</v>
      </c>
      <c r="AH527" s="70">
        <f t="shared" si="312"/>
        <v>-0.1238211296859731</v>
      </c>
      <c r="AI527" s="61" t="str">
        <f t="shared" si="300"/>
        <v>Safety</v>
      </c>
      <c r="AJ527" s="68" t="str">
        <f t="shared" si="301"/>
        <v>Safety</v>
      </c>
      <c r="AK527" s="72" t="str">
        <f t="shared" si="302"/>
        <v>00631L</v>
      </c>
      <c r="AL527" s="73">
        <f t="shared" si="292"/>
        <v>1</v>
      </c>
      <c r="AM527" s="72" t="str">
        <f t="shared" si="305"/>
        <v>00635U</v>
      </c>
      <c r="AN527" s="73">
        <f t="shared" si="293"/>
        <v>0</v>
      </c>
      <c r="AO527" s="74" t="str">
        <f t="shared" si="299"/>
        <v>00635U</v>
      </c>
      <c r="AP527" s="20">
        <f t="shared" si="294"/>
        <v>0</v>
      </c>
      <c r="AQ527" s="74" t="str">
        <f t="shared" si="309"/>
        <v>00635U</v>
      </c>
      <c r="AR527" s="20">
        <f t="shared" si="295"/>
        <v>0</v>
      </c>
      <c r="AS527" s="74" t="str">
        <f t="shared" si="303"/>
        <v>00631L</v>
      </c>
      <c r="AT527" s="20">
        <f t="shared" si="296"/>
        <v>1</v>
      </c>
      <c r="AU527" s="74" t="str">
        <f t="shared" si="286"/>
        <v>00635U</v>
      </c>
      <c r="AV527" s="20">
        <f t="shared" si="297"/>
        <v>0</v>
      </c>
      <c r="AW527" s="74" t="str">
        <f t="shared" si="287"/>
        <v>00635U</v>
      </c>
      <c r="AX527" s="20">
        <f t="shared" si="288"/>
        <v>0</v>
      </c>
      <c r="AY527" s="20">
        <f t="shared" si="298"/>
        <v>1</v>
      </c>
      <c r="AZ527" s="57">
        <v>45546</v>
      </c>
      <c r="BA527" s="75">
        <v>45.53</v>
      </c>
      <c r="BB527" s="90">
        <v>45.45</v>
      </c>
      <c r="BC527" s="76">
        <f t="shared" si="306"/>
        <v>45.45770833333335</v>
      </c>
      <c r="BD527" s="76">
        <f t="shared" si="307"/>
        <v>45.49591666666668</v>
      </c>
      <c r="BE527" s="77">
        <f t="shared" si="276"/>
        <v>-1.6957153398107513E-4</v>
      </c>
      <c r="BF527" s="77">
        <f t="shared" si="304"/>
        <v>7.4915148062710678E-4</v>
      </c>
    </row>
    <row r="528" spans="1:58" s="23" customFormat="1" ht="13.15" x14ac:dyDescent="0.4">
      <c r="A528" s="57">
        <v>45544</v>
      </c>
      <c r="B528" s="112">
        <v>18.725000000000001</v>
      </c>
      <c r="C528" s="112">
        <v>19.719000000000001</v>
      </c>
      <c r="D528" s="112">
        <v>19.347999999999999</v>
      </c>
      <c r="E528" s="112">
        <v>18.998999999999999</v>
      </c>
      <c r="F528" s="112">
        <v>19.486999999999998</v>
      </c>
      <c r="G528" s="112">
        <v>19.643999999999998</v>
      </c>
      <c r="H528" s="113">
        <v>19.747</v>
      </c>
      <c r="I528" s="90">
        <f t="shared" si="289"/>
        <v>19.405105263157896</v>
      </c>
      <c r="J528" s="90">
        <f t="shared" si="290"/>
        <v>19.465157894736841</v>
      </c>
      <c r="K528" s="114">
        <v>6</v>
      </c>
      <c r="L528" s="115">
        <v>5.2631578947368418E-2</v>
      </c>
      <c r="M528" s="90">
        <v>19.670000000000002</v>
      </c>
      <c r="N528" s="90">
        <v>19.45</v>
      </c>
      <c r="O528" s="90">
        <v>20.88</v>
      </c>
      <c r="P528" s="90">
        <v>21.4</v>
      </c>
      <c r="Q528" s="90">
        <v>22.27</v>
      </c>
      <c r="R528" s="63">
        <f t="shared" si="278"/>
        <v>3.1599999999999966</v>
      </c>
      <c r="S528" s="64">
        <f t="shared" si="277"/>
        <v>-0.13092046470062554</v>
      </c>
      <c r="T528" s="65">
        <f t="shared" si="308"/>
        <v>1.011311053984576</v>
      </c>
      <c r="U528" s="65">
        <f t="shared" si="308"/>
        <v>0.93151340996168586</v>
      </c>
      <c r="V528" s="65">
        <f t="shared" si="279"/>
        <v>0.90887850467289721</v>
      </c>
      <c r="W528" s="65">
        <f t="shared" si="280"/>
        <v>0.87337224966322402</v>
      </c>
      <c r="X528" s="61">
        <f t="shared" si="291"/>
        <v>5.3084112149532695E-2</v>
      </c>
      <c r="Y528" s="66">
        <f t="shared" si="281"/>
        <v>3.9370493183851843E-2</v>
      </c>
      <c r="Z528" s="61">
        <f t="shared" si="282"/>
        <v>3.0946820831195937E-3</v>
      </c>
      <c r="AA528" s="67">
        <f t="shared" si="283"/>
        <v>19.405105263157896</v>
      </c>
      <c r="AB528" s="68">
        <f t="shared" si="284"/>
        <v>-3.7275064267352075E-2</v>
      </c>
      <c r="AC528" s="69">
        <f t="shared" si="285"/>
        <v>-2.3082126911106995E-3</v>
      </c>
      <c r="AD528" s="70">
        <f>_xlfn.PERCENTILE.EXC(AC528:$AC$5675,0.5)</f>
        <v>8.6868167319409051E-2</v>
      </c>
      <c r="AE528" s="70">
        <f>_xlfn.PERCENTILE.EXC($AC528:AC$5675,0.35)</f>
        <v>5.1809647521221101E-2</v>
      </c>
      <c r="AF528" s="71">
        <f t="shared" si="310"/>
        <v>4.3559488003167078E-2</v>
      </c>
      <c r="AG528" s="70">
        <f t="shared" si="311"/>
        <v>-0.10391825234920003</v>
      </c>
      <c r="AH528" s="70">
        <f t="shared" si="312"/>
        <v>-0.1238211296859731</v>
      </c>
      <c r="AI528" s="61" t="str">
        <f t="shared" si="300"/>
        <v>Safety</v>
      </c>
      <c r="AJ528" s="68" t="str">
        <f t="shared" si="301"/>
        <v>Safety</v>
      </c>
      <c r="AK528" s="72" t="str">
        <f t="shared" si="302"/>
        <v>00631L</v>
      </c>
      <c r="AL528" s="73">
        <f t="shared" si="292"/>
        <v>1</v>
      </c>
      <c r="AM528" s="72" t="str">
        <f t="shared" si="305"/>
        <v>00635U</v>
      </c>
      <c r="AN528" s="73">
        <f t="shared" si="293"/>
        <v>0</v>
      </c>
      <c r="AO528" s="74" t="str">
        <f t="shared" si="299"/>
        <v>00635U</v>
      </c>
      <c r="AP528" s="20">
        <f t="shared" si="294"/>
        <v>0</v>
      </c>
      <c r="AQ528" s="74" t="str">
        <f t="shared" si="309"/>
        <v>00631L</v>
      </c>
      <c r="AR528" s="20">
        <f t="shared" si="295"/>
        <v>1</v>
      </c>
      <c r="AS528" s="74" t="str">
        <f t="shared" si="303"/>
        <v>00631L</v>
      </c>
      <c r="AT528" s="20">
        <f t="shared" si="296"/>
        <v>1</v>
      </c>
      <c r="AU528" s="74" t="str">
        <f t="shared" si="286"/>
        <v>00635U</v>
      </c>
      <c r="AV528" s="20">
        <f t="shared" si="297"/>
        <v>0</v>
      </c>
      <c r="AW528" s="74" t="str">
        <f t="shared" si="287"/>
        <v>00635U</v>
      </c>
      <c r="AX528" s="20">
        <f t="shared" si="288"/>
        <v>0</v>
      </c>
      <c r="AY528" s="20">
        <f t="shared" si="298"/>
        <v>1</v>
      </c>
      <c r="AZ528" s="57">
        <v>45545</v>
      </c>
      <c r="BA528" s="75">
        <v>45.75</v>
      </c>
      <c r="BB528" s="90">
        <v>45.9375</v>
      </c>
      <c r="BC528" s="76">
        <f t="shared" si="306"/>
        <v>45.411041666666691</v>
      </c>
      <c r="BD528" s="76">
        <f t="shared" si="307"/>
        <v>45.462708333333353</v>
      </c>
      <c r="BE528" s="77">
        <f t="shared" si="276"/>
        <v>1.1593178971706969E-2</v>
      </c>
      <c r="BF528" s="77">
        <f t="shared" si="304"/>
        <v>6.3192818289711109E-3</v>
      </c>
    </row>
    <row r="529" spans="1:58" s="23" customFormat="1" ht="13.15" x14ac:dyDescent="0.4">
      <c r="A529" s="57">
        <v>45541</v>
      </c>
      <c r="B529" s="112">
        <v>20.463999999999999</v>
      </c>
      <c r="C529" s="112">
        <v>20.919</v>
      </c>
      <c r="D529" s="112">
        <v>19.992999999999999</v>
      </c>
      <c r="E529" s="112">
        <v>19.501000000000001</v>
      </c>
      <c r="F529" s="112">
        <v>19.928000000000001</v>
      </c>
      <c r="G529" s="112">
        <v>20.097000000000001</v>
      </c>
      <c r="H529" s="113">
        <v>20.202000000000002</v>
      </c>
      <c r="I529" s="90">
        <f t="shared" si="289"/>
        <v>20.751368421052632</v>
      </c>
      <c r="J529" s="90">
        <f t="shared" si="290"/>
        <v>20.33415789473684</v>
      </c>
      <c r="K529" s="114">
        <v>7</v>
      </c>
      <c r="L529" s="115">
        <v>5.2631578947368418E-2</v>
      </c>
      <c r="M529" s="90">
        <v>22.26</v>
      </c>
      <c r="N529" s="90">
        <v>22.38</v>
      </c>
      <c r="O529" s="90">
        <v>22.74</v>
      </c>
      <c r="P529" s="90">
        <v>22.79</v>
      </c>
      <c r="Q529" s="90">
        <v>23.38</v>
      </c>
      <c r="R529" s="63">
        <f t="shared" si="278"/>
        <v>0.89000000000000057</v>
      </c>
      <c r="S529" s="64">
        <f t="shared" si="277"/>
        <v>0.12462311557788948</v>
      </c>
      <c r="T529" s="65">
        <f t="shared" si="308"/>
        <v>0.99463806970509394</v>
      </c>
      <c r="U529" s="65">
        <f t="shared" si="308"/>
        <v>0.9841688654353562</v>
      </c>
      <c r="V529" s="65">
        <f t="shared" si="279"/>
        <v>0.9820096533567354</v>
      </c>
      <c r="W529" s="65">
        <f t="shared" si="280"/>
        <v>0.95722840034217282</v>
      </c>
      <c r="X529" s="61">
        <f t="shared" si="291"/>
        <v>2.2234167318217448E-2</v>
      </c>
      <c r="Y529" s="66">
        <f t="shared" si="281"/>
        <v>3.5946874519255448E-2</v>
      </c>
      <c r="Z529" s="61">
        <f t="shared" si="282"/>
        <v>-2.0105205490570165E-2</v>
      </c>
      <c r="AA529" s="67">
        <f t="shared" si="283"/>
        <v>20.751368421052632</v>
      </c>
      <c r="AB529" s="68">
        <f t="shared" si="284"/>
        <v>-8.5612153708668468E-2</v>
      </c>
      <c r="AC529" s="69">
        <f t="shared" si="285"/>
        <v>-7.2771741686656247E-2</v>
      </c>
      <c r="AD529" s="70">
        <f>_xlfn.PERCENTILE.EXC(AC529:$AC$5675,0.5)</f>
        <v>8.6884003032600521E-2</v>
      </c>
      <c r="AE529" s="70">
        <f>_xlfn.PERCENTILE.EXC($AC529:AC$5675,0.35)</f>
        <v>5.1850816659836062E-2</v>
      </c>
      <c r="AF529" s="71">
        <f t="shared" si="310"/>
        <v>4.3946699026693341E-2</v>
      </c>
      <c r="AG529" s="70">
        <f t="shared" si="311"/>
        <v>-0.10391825234920003</v>
      </c>
      <c r="AH529" s="70">
        <f t="shared" si="312"/>
        <v>-0.1238211296859731</v>
      </c>
      <c r="AI529" s="61" t="str">
        <f t="shared" si="300"/>
        <v>Safety</v>
      </c>
      <c r="AJ529" s="68" t="str">
        <f t="shared" si="301"/>
        <v>Safety</v>
      </c>
      <c r="AK529" s="72" t="str">
        <f t="shared" si="302"/>
        <v>00631L</v>
      </c>
      <c r="AL529" s="73">
        <f t="shared" si="292"/>
        <v>1</v>
      </c>
      <c r="AM529" s="72" t="str">
        <f t="shared" si="305"/>
        <v>00635U</v>
      </c>
      <c r="AN529" s="73">
        <f t="shared" si="293"/>
        <v>0</v>
      </c>
      <c r="AO529" s="74" t="str">
        <f t="shared" si="299"/>
        <v>00635U</v>
      </c>
      <c r="AP529" s="20">
        <f t="shared" si="294"/>
        <v>0</v>
      </c>
      <c r="AQ529" s="74" t="str">
        <f t="shared" si="309"/>
        <v>00631L</v>
      </c>
      <c r="AR529" s="20">
        <f t="shared" si="295"/>
        <v>1</v>
      </c>
      <c r="AS529" s="74" t="str">
        <f t="shared" si="303"/>
        <v>00631L</v>
      </c>
      <c r="AT529" s="20">
        <f t="shared" si="296"/>
        <v>1</v>
      </c>
      <c r="AU529" s="74" t="str">
        <f t="shared" si="286"/>
        <v>00635U</v>
      </c>
      <c r="AV529" s="20">
        <f t="shared" si="297"/>
        <v>0</v>
      </c>
      <c r="AW529" s="74" t="str">
        <f t="shared" si="287"/>
        <v>00635U</v>
      </c>
      <c r="AX529" s="20">
        <f t="shared" si="288"/>
        <v>0</v>
      </c>
      <c r="AY529" s="20">
        <f t="shared" si="298"/>
        <v>1</v>
      </c>
      <c r="AZ529" s="57">
        <v>45544</v>
      </c>
      <c r="BA529" s="75">
        <v>46.15</v>
      </c>
      <c r="BB529" s="90">
        <v>45.912500000000001</v>
      </c>
      <c r="BC529" s="76">
        <f t="shared" si="306"/>
        <v>45.359166666666688</v>
      </c>
      <c r="BD529" s="76">
        <f t="shared" si="307"/>
        <v>45.414583333333347</v>
      </c>
      <c r="BE529" s="77">
        <f t="shared" ref="BE529:BE592" si="313">(BB529-BC529)/BC529</f>
        <v>1.2198930756370002E-2</v>
      </c>
      <c r="BF529" s="77">
        <f t="shared" si="304"/>
        <v>1.6193403367126595E-2</v>
      </c>
    </row>
    <row r="530" spans="1:58" s="23" customFormat="1" ht="13.15" x14ac:dyDescent="0.4">
      <c r="A530" s="57">
        <v>45540</v>
      </c>
      <c r="B530" s="112">
        <v>18.751999999999999</v>
      </c>
      <c r="C530" s="112">
        <v>19.689</v>
      </c>
      <c r="D530" s="112">
        <v>19</v>
      </c>
      <c r="E530" s="112">
        <v>18.606999999999999</v>
      </c>
      <c r="F530" s="112">
        <v>19.05</v>
      </c>
      <c r="G530" s="112">
        <v>19.25</v>
      </c>
      <c r="H530" s="113">
        <v>19.399999999999999</v>
      </c>
      <c r="I530" s="90">
        <f t="shared" si="289"/>
        <v>19.294473684210526</v>
      </c>
      <c r="J530" s="90">
        <f t="shared" si="290"/>
        <v>19.290105263157894</v>
      </c>
      <c r="K530" s="114">
        <v>8</v>
      </c>
      <c r="L530" s="115">
        <v>5.2631578947368418E-2</v>
      </c>
      <c r="M530" s="90">
        <v>19.54</v>
      </c>
      <c r="N530" s="90">
        <v>19.899999999999999</v>
      </c>
      <c r="O530" s="90">
        <v>20.93</v>
      </c>
      <c r="P530" s="90">
        <v>21.45</v>
      </c>
      <c r="Q530" s="90">
        <v>22.43</v>
      </c>
      <c r="R530" s="63">
        <f t="shared" si="278"/>
        <v>2.9399999999999977</v>
      </c>
      <c r="S530" s="64">
        <f t="shared" ref="S530:S593" si="314">(N530-N531)/N531</f>
        <v>-6.660412757973741E-2</v>
      </c>
      <c r="T530" s="65">
        <f t="shared" si="308"/>
        <v>0.98190954773869354</v>
      </c>
      <c r="U530" s="65">
        <f t="shared" si="308"/>
        <v>0.95078834209268981</v>
      </c>
      <c r="V530" s="65">
        <f t="shared" si="279"/>
        <v>0.92773892773892774</v>
      </c>
      <c r="W530" s="65">
        <f t="shared" si="280"/>
        <v>0.88720463664734728</v>
      </c>
      <c r="X530" s="61">
        <f t="shared" si="291"/>
        <v>4.996800341296935E-2</v>
      </c>
      <c r="Y530" s="66">
        <f t="shared" si="281"/>
        <v>4.2618369430859317E-2</v>
      </c>
      <c r="Z530" s="61">
        <f t="shared" si="282"/>
        <v>-2.2640788881466637E-4</v>
      </c>
      <c r="AA530" s="67">
        <f t="shared" si="283"/>
        <v>19.294473684210526</v>
      </c>
      <c r="AB530" s="68">
        <f t="shared" si="284"/>
        <v>-5.7688442211055263E-2</v>
      </c>
      <c r="AC530" s="69">
        <f t="shared" si="285"/>
        <v>-3.0428458079872975E-2</v>
      </c>
      <c r="AD530" s="70">
        <f>_xlfn.PERCENTILE.EXC(AC530:$AC$5675,0.5)</f>
        <v>8.689771609833713E-2</v>
      </c>
      <c r="AE530" s="70">
        <f>_xlfn.PERCENTILE.EXC($AC530:AC$5675,0.35)</f>
        <v>5.1884722877740486E-2</v>
      </c>
      <c r="AF530" s="71">
        <f t="shared" si="310"/>
        <v>4.4576298027518148E-2</v>
      </c>
      <c r="AG530" s="70">
        <f t="shared" si="311"/>
        <v>-0.10391825234920003</v>
      </c>
      <c r="AH530" s="70">
        <f t="shared" si="312"/>
        <v>-0.1238211296859731</v>
      </c>
      <c r="AI530" s="61" t="str">
        <f t="shared" si="300"/>
        <v>Safety</v>
      </c>
      <c r="AJ530" s="68" t="str">
        <f t="shared" si="301"/>
        <v>Safety</v>
      </c>
      <c r="AK530" s="72" t="str">
        <f t="shared" si="302"/>
        <v>00631L</v>
      </c>
      <c r="AL530" s="73">
        <f t="shared" si="292"/>
        <v>1</v>
      </c>
      <c r="AM530" s="72" t="str">
        <f t="shared" si="305"/>
        <v>00635U</v>
      </c>
      <c r="AN530" s="73">
        <f t="shared" si="293"/>
        <v>0</v>
      </c>
      <c r="AO530" s="74" t="str">
        <f t="shared" si="299"/>
        <v>00635U</v>
      </c>
      <c r="AP530" s="20">
        <f t="shared" si="294"/>
        <v>0</v>
      </c>
      <c r="AQ530" s="74" t="str">
        <f t="shared" si="309"/>
        <v>00631L</v>
      </c>
      <c r="AR530" s="20">
        <f t="shared" si="295"/>
        <v>1</v>
      </c>
      <c r="AS530" s="74" t="str">
        <f t="shared" si="303"/>
        <v>00631L</v>
      </c>
      <c r="AT530" s="20">
        <f t="shared" si="296"/>
        <v>1</v>
      </c>
      <c r="AU530" s="74" t="str">
        <f t="shared" si="286"/>
        <v>00635U</v>
      </c>
      <c r="AV530" s="20">
        <f t="shared" si="297"/>
        <v>0</v>
      </c>
      <c r="AW530" s="74" t="str">
        <f t="shared" si="287"/>
        <v>00635U</v>
      </c>
      <c r="AX530" s="20">
        <f t="shared" si="288"/>
        <v>0</v>
      </c>
      <c r="AY530" s="20">
        <f t="shared" si="298"/>
        <v>1</v>
      </c>
      <c r="AZ530" s="57">
        <v>45541</v>
      </c>
      <c r="BA530" s="75">
        <v>45.88</v>
      </c>
      <c r="BB530" s="90">
        <v>45.85</v>
      </c>
      <c r="BC530" s="76">
        <f t="shared" si="306"/>
        <v>45.302291666666676</v>
      </c>
      <c r="BD530" s="76">
        <f t="shared" si="307"/>
        <v>45.358625000000011</v>
      </c>
      <c r="BE530" s="77">
        <f t="shared" si="313"/>
        <v>1.2090080064014245E-2</v>
      </c>
      <c r="BF530" s="77">
        <f t="shared" si="304"/>
        <v>1.1494506281881159E-2</v>
      </c>
    </row>
    <row r="531" spans="1:58" s="23" customFormat="1" ht="13.15" x14ac:dyDescent="0.4">
      <c r="A531" s="57">
        <v>45539</v>
      </c>
      <c r="B531" s="112">
        <v>19.545000000000002</v>
      </c>
      <c r="C531" s="112">
        <v>20.558</v>
      </c>
      <c r="D531" s="112">
        <v>19.600000000000001</v>
      </c>
      <c r="E531" s="112">
        <v>19.219000000000001</v>
      </c>
      <c r="F531" s="112">
        <v>19.614000000000001</v>
      </c>
      <c r="G531" s="112">
        <v>19.762</v>
      </c>
      <c r="H531" s="113">
        <v>19.850000000000001</v>
      </c>
      <c r="I531" s="90">
        <f t="shared" si="289"/>
        <v>20.078157894736844</v>
      </c>
      <c r="J531" s="90">
        <f t="shared" si="290"/>
        <v>20.053789473684212</v>
      </c>
      <c r="K531" s="114">
        <v>9</v>
      </c>
      <c r="L531" s="115">
        <v>5.2631578947368418E-2</v>
      </c>
      <c r="M531" s="90">
        <v>20.43</v>
      </c>
      <c r="N531" s="90">
        <v>21.32</v>
      </c>
      <c r="O531" s="90">
        <v>22.07</v>
      </c>
      <c r="P531" s="90">
        <v>22.27</v>
      </c>
      <c r="Q531" s="90">
        <v>22.76</v>
      </c>
      <c r="R531" s="63">
        <f t="shared" si="278"/>
        <v>2.5900000000000034</v>
      </c>
      <c r="S531" s="64">
        <f t="shared" si="314"/>
        <v>2.8957528957529028E-2</v>
      </c>
      <c r="T531" s="65">
        <f t="shared" si="308"/>
        <v>0.95825515947467166</v>
      </c>
      <c r="U531" s="65">
        <f t="shared" si="308"/>
        <v>0.96601721794290896</v>
      </c>
      <c r="V531" s="65">
        <f t="shared" si="279"/>
        <v>0.95734171531207901</v>
      </c>
      <c r="W531" s="65">
        <f t="shared" si="280"/>
        <v>0.9367311072056238</v>
      </c>
      <c r="X531" s="61">
        <f t="shared" si="291"/>
        <v>5.1829112304937225E-2</v>
      </c>
      <c r="Y531" s="66">
        <f t="shared" si="281"/>
        <v>3.2832093241063544E-2</v>
      </c>
      <c r="Z531" s="61">
        <f t="shared" si="282"/>
        <v>-1.213678126269721E-3</v>
      </c>
      <c r="AA531" s="67">
        <f t="shared" si="283"/>
        <v>20.078157894736844</v>
      </c>
      <c r="AB531" s="68">
        <f t="shared" si="284"/>
        <v>-8.3255159474671603E-2</v>
      </c>
      <c r="AC531" s="69">
        <f t="shared" si="285"/>
        <v>-5.8247753530166813E-2</v>
      </c>
      <c r="AD531" s="70">
        <f>_xlfn.PERCENTILE.EXC(AC531:$AC$5675,0.5)</f>
        <v>8.6911429164073725E-2</v>
      </c>
      <c r="AE531" s="70">
        <f>_xlfn.PERCENTILE.EXC($AC531:AC$5675,0.35)</f>
        <v>5.1911442936530126E-2</v>
      </c>
      <c r="AF531" s="71">
        <f t="shared" si="310"/>
        <v>4.5004225309359713E-2</v>
      </c>
      <c r="AG531" s="70">
        <f t="shared" si="311"/>
        <v>-0.10391825234920003</v>
      </c>
      <c r="AH531" s="70">
        <f t="shared" si="312"/>
        <v>-0.1238211296859731</v>
      </c>
      <c r="AI531" s="61" t="str">
        <f t="shared" si="300"/>
        <v>Safety</v>
      </c>
      <c r="AJ531" s="68" t="str">
        <f t="shared" si="301"/>
        <v>Safety</v>
      </c>
      <c r="AK531" s="72" t="str">
        <f t="shared" si="302"/>
        <v>00631L</v>
      </c>
      <c r="AL531" s="73">
        <f t="shared" si="292"/>
        <v>1</v>
      </c>
      <c r="AM531" s="72" t="str">
        <f t="shared" si="305"/>
        <v>00635U</v>
      </c>
      <c r="AN531" s="73">
        <f t="shared" si="293"/>
        <v>0</v>
      </c>
      <c r="AO531" s="74" t="str">
        <f t="shared" si="299"/>
        <v>00635U</v>
      </c>
      <c r="AP531" s="20">
        <f t="shared" si="294"/>
        <v>0</v>
      </c>
      <c r="AQ531" s="74" t="str">
        <f t="shared" si="309"/>
        <v>00635U</v>
      </c>
      <c r="AR531" s="20">
        <f t="shared" si="295"/>
        <v>0</v>
      </c>
      <c r="AS531" s="74" t="str">
        <f t="shared" si="303"/>
        <v>00631L</v>
      </c>
      <c r="AT531" s="20">
        <f t="shared" si="296"/>
        <v>1</v>
      </c>
      <c r="AU531" s="74" t="str">
        <f t="shared" si="286"/>
        <v>00635U</v>
      </c>
      <c r="AV531" s="20">
        <f t="shared" si="297"/>
        <v>0</v>
      </c>
      <c r="AW531" s="74" t="str">
        <f t="shared" si="287"/>
        <v>00635U</v>
      </c>
      <c r="AX531" s="20">
        <f t="shared" si="288"/>
        <v>0</v>
      </c>
      <c r="AY531" s="20">
        <f t="shared" si="298"/>
        <v>1</v>
      </c>
      <c r="AZ531" s="57">
        <v>45540</v>
      </c>
      <c r="BA531" s="75">
        <v>45.75</v>
      </c>
      <c r="BB531" s="90">
        <v>44.837499999999999</v>
      </c>
      <c r="BC531" s="76">
        <f t="shared" si="306"/>
        <v>45.233958333333348</v>
      </c>
      <c r="BD531" s="76">
        <f t="shared" si="307"/>
        <v>45.300625000000011</v>
      </c>
      <c r="BE531" s="77">
        <f t="shared" si="313"/>
        <v>-8.7646172906604841E-3</v>
      </c>
      <c r="BF531" s="77">
        <f t="shared" si="304"/>
        <v>9.9198410617952638E-3</v>
      </c>
    </row>
    <row r="532" spans="1:58" s="23" customFormat="1" ht="13.15" x14ac:dyDescent="0.4">
      <c r="A532" s="57">
        <v>45538</v>
      </c>
      <c r="B532" s="112">
        <v>19.120999999999999</v>
      </c>
      <c r="C532" s="112">
        <v>20.183</v>
      </c>
      <c r="D532" s="112">
        <v>19.155000000000001</v>
      </c>
      <c r="E532" s="112">
        <v>18.672000000000001</v>
      </c>
      <c r="F532" s="112">
        <v>19.131</v>
      </c>
      <c r="G532" s="112">
        <v>19.343</v>
      </c>
      <c r="H532" s="113">
        <v>19.423999999999999</v>
      </c>
      <c r="I532" s="90">
        <f t="shared" si="289"/>
        <v>19.624052631578948</v>
      </c>
      <c r="J532" s="90">
        <f t="shared" si="290"/>
        <v>19.696052631578947</v>
      </c>
      <c r="K532" s="114">
        <v>10</v>
      </c>
      <c r="L532" s="115">
        <v>5.2631578947368418E-2</v>
      </c>
      <c r="M532" s="90">
        <v>20.07</v>
      </c>
      <c r="N532" s="90">
        <v>20.72</v>
      </c>
      <c r="O532" s="90">
        <v>21.7</v>
      </c>
      <c r="P532" s="90">
        <v>21.93</v>
      </c>
      <c r="Q532" s="90">
        <v>22.01</v>
      </c>
      <c r="R532" s="63">
        <f t="shared" si="278"/>
        <v>2.8399999999999963</v>
      </c>
      <c r="S532" s="64">
        <f t="shared" si="314"/>
        <v>0.38133333333333325</v>
      </c>
      <c r="T532" s="65">
        <f t="shared" si="308"/>
        <v>0.96862934362934372</v>
      </c>
      <c r="U532" s="65">
        <f t="shared" si="308"/>
        <v>0.95483870967741935</v>
      </c>
      <c r="V532" s="65">
        <f t="shared" si="279"/>
        <v>0.94482444140446875</v>
      </c>
      <c r="W532" s="65">
        <f t="shared" si="280"/>
        <v>0.94139027714675139</v>
      </c>
      <c r="X532" s="61">
        <f t="shared" si="291"/>
        <v>5.5541028188902317E-2</v>
      </c>
      <c r="Y532" s="66">
        <f t="shared" si="281"/>
        <v>4.0274207369322988E-2</v>
      </c>
      <c r="Z532" s="61">
        <f t="shared" si="282"/>
        <v>3.6689669229757905E-3</v>
      </c>
      <c r="AA532" s="67">
        <f t="shared" si="283"/>
        <v>19.624052631578948</v>
      </c>
      <c r="AB532" s="68">
        <f t="shared" si="284"/>
        <v>-7.7171814671814692E-2</v>
      </c>
      <c r="AC532" s="69">
        <f t="shared" si="285"/>
        <v>-5.289321276163373E-2</v>
      </c>
      <c r="AD532" s="70">
        <f>_xlfn.PERCENTILE.EXC(AC532:$AC$5675,0.5)</f>
        <v>8.6912230786161532E-2</v>
      </c>
      <c r="AE532" s="70">
        <f>_xlfn.PERCENTILE.EXC($AC532:AC$5675,0.35)</f>
        <v>5.191639292636966E-2</v>
      </c>
      <c r="AF532" s="71">
        <f t="shared" si="310"/>
        <v>4.5110258506963555E-2</v>
      </c>
      <c r="AG532" s="70">
        <f t="shared" si="311"/>
        <v>-0.10391825234920003</v>
      </c>
      <c r="AH532" s="70">
        <f t="shared" si="312"/>
        <v>-0.1238211296859731</v>
      </c>
      <c r="AI532" s="61" t="str">
        <f t="shared" si="300"/>
        <v>Safety</v>
      </c>
      <c r="AJ532" s="68" t="str">
        <f t="shared" si="301"/>
        <v>Safety</v>
      </c>
      <c r="AK532" s="72" t="str">
        <f t="shared" si="302"/>
        <v>00635U</v>
      </c>
      <c r="AL532" s="73">
        <f t="shared" si="292"/>
        <v>0</v>
      </c>
      <c r="AM532" s="72" t="str">
        <f t="shared" si="305"/>
        <v>00635U</v>
      </c>
      <c r="AN532" s="73">
        <f t="shared" si="293"/>
        <v>0</v>
      </c>
      <c r="AO532" s="74" t="str">
        <f t="shared" si="299"/>
        <v>00635U</v>
      </c>
      <c r="AP532" s="20">
        <f t="shared" si="294"/>
        <v>0</v>
      </c>
      <c r="AQ532" s="74" t="str">
        <f t="shared" si="309"/>
        <v>00631L</v>
      </c>
      <c r="AR532" s="20">
        <f t="shared" si="295"/>
        <v>1</v>
      </c>
      <c r="AS532" s="74" t="str">
        <f t="shared" si="303"/>
        <v>00635U</v>
      </c>
      <c r="AT532" s="20">
        <f t="shared" si="296"/>
        <v>0</v>
      </c>
      <c r="AU532" s="74" t="str">
        <f t="shared" si="286"/>
        <v>00635U</v>
      </c>
      <c r="AV532" s="20">
        <f t="shared" si="297"/>
        <v>0</v>
      </c>
      <c r="AW532" s="74" t="str">
        <f t="shared" si="287"/>
        <v>00635U</v>
      </c>
      <c r="AX532" s="20">
        <f t="shared" si="288"/>
        <v>0</v>
      </c>
      <c r="AY532" s="20">
        <f t="shared" si="298"/>
        <v>1</v>
      </c>
      <c r="AZ532" s="57">
        <v>45539</v>
      </c>
      <c r="BA532" s="75">
        <v>45.15</v>
      </c>
      <c r="BB532" s="90">
        <v>45.1875</v>
      </c>
      <c r="BC532" s="76">
        <f t="shared" si="306"/>
        <v>45.183333333333351</v>
      </c>
      <c r="BD532" s="76">
        <f t="shared" si="307"/>
        <v>45.239166666666684</v>
      </c>
      <c r="BE532" s="77">
        <f t="shared" si="313"/>
        <v>9.2216894134607106E-5</v>
      </c>
      <c r="BF532" s="77">
        <f t="shared" si="304"/>
        <v>-1.971005949859488E-3</v>
      </c>
    </row>
    <row r="533" spans="1:58" s="23" customFormat="1" ht="13.15" x14ac:dyDescent="0.4">
      <c r="A533" s="57">
        <v>45534</v>
      </c>
      <c r="B533" s="112">
        <v>15.411</v>
      </c>
      <c r="C533" s="112">
        <v>17.402000000000001</v>
      </c>
      <c r="D533" s="112">
        <v>17.173999999999999</v>
      </c>
      <c r="E533" s="112">
        <v>17.175999999999998</v>
      </c>
      <c r="F533" s="112">
        <v>17.850000000000001</v>
      </c>
      <c r="G533" s="112">
        <v>18.210999999999999</v>
      </c>
      <c r="H533" s="113">
        <v>18.413</v>
      </c>
      <c r="I533" s="90">
        <f t="shared" si="289"/>
        <v>16.249315789473684</v>
      </c>
      <c r="J533" s="90">
        <f t="shared" si="290"/>
        <v>17.306000000000001</v>
      </c>
      <c r="K533" s="114">
        <v>11</v>
      </c>
      <c r="L533" s="115">
        <v>5.2631578947368418E-2</v>
      </c>
      <c r="M533" s="90">
        <v>12.9</v>
      </c>
      <c r="N533" s="90">
        <v>15</v>
      </c>
      <c r="O533" s="90">
        <v>17.43</v>
      </c>
      <c r="P533" s="90">
        <v>18.88</v>
      </c>
      <c r="Q533" s="90">
        <v>20.29</v>
      </c>
      <c r="R533" s="63">
        <f t="shared" si="278"/>
        <v>8.4100000000000037</v>
      </c>
      <c r="S533" s="64">
        <f t="shared" si="314"/>
        <v>-4.1533546325878613E-2</v>
      </c>
      <c r="T533" s="65">
        <f t="shared" si="308"/>
        <v>0.86</v>
      </c>
      <c r="U533" s="65">
        <f t="shared" si="308"/>
        <v>0.86058519793459554</v>
      </c>
      <c r="V533" s="65">
        <f t="shared" si="279"/>
        <v>0.79449152542372881</v>
      </c>
      <c r="W533" s="65">
        <f t="shared" si="280"/>
        <v>0.73928043371118779</v>
      </c>
      <c r="X533" s="61">
        <f t="shared" si="291"/>
        <v>0.12919343326195584</v>
      </c>
      <c r="Y533" s="66">
        <f t="shared" si="281"/>
        <v>7.2019096413600492E-2</v>
      </c>
      <c r="Z533" s="61">
        <f t="shared" si="282"/>
        <v>6.5029458730246209E-2</v>
      </c>
      <c r="AA533" s="67">
        <f t="shared" si="283"/>
        <v>16.249315789473684</v>
      </c>
      <c r="AB533" s="68">
        <f t="shared" si="284"/>
        <v>2.7399999999999973E-2</v>
      </c>
      <c r="AC533" s="69">
        <f t="shared" si="285"/>
        <v>8.3287719298245591E-2</v>
      </c>
      <c r="AD533" s="70">
        <f>_xlfn.PERCENTILE.EXC(AC533:$AC$5675,0.5)</f>
        <v>8.6913032408249352E-2</v>
      </c>
      <c r="AE533" s="70">
        <f>_xlfn.PERCENTILE.EXC($AC533:AC$5675,0.35)</f>
        <v>5.1935861782099656E-2</v>
      </c>
      <c r="AF533" s="71">
        <f t="shared" si="310"/>
        <v>4.5328281896250905E-2</v>
      </c>
      <c r="AG533" s="70">
        <f t="shared" si="311"/>
        <v>-0.10391825234920003</v>
      </c>
      <c r="AH533" s="70">
        <f t="shared" si="312"/>
        <v>-0.1238211296859731</v>
      </c>
      <c r="AI533" s="61" t="str">
        <f t="shared" si="300"/>
        <v>Safety</v>
      </c>
      <c r="AJ533" s="68" t="str">
        <f t="shared" si="301"/>
        <v>Short VOL</v>
      </c>
      <c r="AK533" s="72" t="str">
        <f t="shared" si="302"/>
        <v>00631L</v>
      </c>
      <c r="AL533" s="73">
        <f t="shared" si="292"/>
        <v>1</v>
      </c>
      <c r="AM533" s="72" t="str">
        <f t="shared" si="305"/>
        <v>00635U</v>
      </c>
      <c r="AN533" s="73">
        <f t="shared" si="293"/>
        <v>0</v>
      </c>
      <c r="AO533" s="74" t="str">
        <f t="shared" si="299"/>
        <v>00631L</v>
      </c>
      <c r="AP533" s="20">
        <f t="shared" si="294"/>
        <v>1</v>
      </c>
      <c r="AQ533" s="74" t="str">
        <f t="shared" si="309"/>
        <v>00635U</v>
      </c>
      <c r="AR533" s="20">
        <f t="shared" si="295"/>
        <v>0</v>
      </c>
      <c r="AS533" s="74" t="str">
        <f t="shared" si="303"/>
        <v>00635U</v>
      </c>
      <c r="AT533" s="20">
        <f t="shared" si="296"/>
        <v>0</v>
      </c>
      <c r="AU533" s="74" t="str">
        <f t="shared" si="286"/>
        <v>00631L</v>
      </c>
      <c r="AV533" s="20">
        <f t="shared" si="297"/>
        <v>1</v>
      </c>
      <c r="AW533" s="74" t="str">
        <f t="shared" si="287"/>
        <v>00631L</v>
      </c>
      <c r="AX533" s="20">
        <f t="shared" si="288"/>
        <v>1</v>
      </c>
      <c r="AY533" s="20">
        <f t="shared" si="298"/>
        <v>0</v>
      </c>
      <c r="AZ533" s="57">
        <v>45538</v>
      </c>
      <c r="BA533" s="75">
        <v>45.09</v>
      </c>
      <c r="BB533" s="90">
        <v>44.625</v>
      </c>
      <c r="BC533" s="76">
        <f t="shared" si="306"/>
        <v>45.127083333333346</v>
      </c>
      <c r="BD533" s="76">
        <f t="shared" si="307"/>
        <v>45.181708333333354</v>
      </c>
      <c r="BE533" s="77">
        <f t="shared" si="313"/>
        <v>-1.1125986796547058E-2</v>
      </c>
      <c r="BF533" s="77">
        <f t="shared" si="304"/>
        <v>-2.0297668396414281E-3</v>
      </c>
    </row>
    <row r="534" spans="1:58" s="23" customFormat="1" ht="13.15" x14ac:dyDescent="0.4">
      <c r="A534" s="57">
        <v>45533</v>
      </c>
      <c r="B534" s="112">
        <v>15.935</v>
      </c>
      <c r="C534" s="112">
        <v>17.858000000000001</v>
      </c>
      <c r="D534" s="112">
        <v>17.506</v>
      </c>
      <c r="E534" s="112">
        <v>17.385000000000002</v>
      </c>
      <c r="F534" s="112">
        <v>18.050999999999998</v>
      </c>
      <c r="G534" s="112">
        <v>18.3</v>
      </c>
      <c r="H534" s="113">
        <v>18.536999999999999</v>
      </c>
      <c r="I534" s="90">
        <f t="shared" si="289"/>
        <v>16.643473684210527</v>
      </c>
      <c r="J534" s="90">
        <f t="shared" si="290"/>
        <v>17.728315789473683</v>
      </c>
      <c r="K534" s="114">
        <v>12</v>
      </c>
      <c r="L534" s="115">
        <v>5.2631578947368418E-2</v>
      </c>
      <c r="M534" s="90">
        <v>13.73</v>
      </c>
      <c r="N534" s="90">
        <v>15.65</v>
      </c>
      <c r="O534" s="90">
        <v>18</v>
      </c>
      <c r="P534" s="90">
        <v>19.309999999999999</v>
      </c>
      <c r="Q534" s="90">
        <v>20.18</v>
      </c>
      <c r="R534" s="63">
        <f t="shared" si="278"/>
        <v>7.93</v>
      </c>
      <c r="S534" s="64">
        <f t="shared" si="314"/>
        <v>-8.5330216247808247E-2</v>
      </c>
      <c r="T534" s="65">
        <f t="shared" si="308"/>
        <v>0.87731629392971244</v>
      </c>
      <c r="U534" s="65">
        <f t="shared" si="308"/>
        <v>0.86944444444444446</v>
      </c>
      <c r="V534" s="65">
        <f t="shared" si="279"/>
        <v>0.81046090108751945</v>
      </c>
      <c r="W534" s="65">
        <f t="shared" si="280"/>
        <v>0.77552031714568881</v>
      </c>
      <c r="X534" s="61">
        <f t="shared" si="291"/>
        <v>0.12067775337307812</v>
      </c>
      <c r="Y534" s="66">
        <f t="shared" si="281"/>
        <v>6.6264020707506324E-2</v>
      </c>
      <c r="Z534" s="61">
        <f t="shared" si="282"/>
        <v>6.518123114481407E-2</v>
      </c>
      <c r="AA534" s="67">
        <f t="shared" si="283"/>
        <v>16.643473684210527</v>
      </c>
      <c r="AB534" s="68">
        <f t="shared" si="284"/>
        <v>1.8210862619808317E-2</v>
      </c>
      <c r="AC534" s="69">
        <f t="shared" si="285"/>
        <v>6.3480746594921811E-2</v>
      </c>
      <c r="AD534" s="70">
        <f>_xlfn.PERCENTILE.EXC(AC534:$AC$5675,0.5)</f>
        <v>8.6921490346108757E-2</v>
      </c>
      <c r="AE534" s="70">
        <f>_xlfn.PERCENTILE.EXC($AC534:AC$5675,0.35)</f>
        <v>5.1920492395301131E-2</v>
      </c>
      <c r="AF534" s="71">
        <f t="shared" si="310"/>
        <v>4.5328281896250905E-2</v>
      </c>
      <c r="AG534" s="70">
        <f t="shared" si="311"/>
        <v>-0.10391825234920003</v>
      </c>
      <c r="AH534" s="70">
        <f t="shared" si="312"/>
        <v>-0.1238211296859731</v>
      </c>
      <c r="AI534" s="61" t="str">
        <f t="shared" si="300"/>
        <v>Safety</v>
      </c>
      <c r="AJ534" s="68" t="str">
        <f t="shared" si="301"/>
        <v>Short VOL</v>
      </c>
      <c r="AK534" s="72" t="str">
        <f t="shared" si="302"/>
        <v>00631L</v>
      </c>
      <c r="AL534" s="73">
        <f t="shared" si="292"/>
        <v>1</v>
      </c>
      <c r="AM534" s="72" t="str">
        <f t="shared" si="305"/>
        <v>00635U</v>
      </c>
      <c r="AN534" s="73">
        <f t="shared" si="293"/>
        <v>0</v>
      </c>
      <c r="AO534" s="74" t="str">
        <f t="shared" si="299"/>
        <v>00631L</v>
      </c>
      <c r="AP534" s="20">
        <f t="shared" si="294"/>
        <v>1</v>
      </c>
      <c r="AQ534" s="74" t="str">
        <f t="shared" si="309"/>
        <v>00635U</v>
      </c>
      <c r="AR534" s="20">
        <f t="shared" si="295"/>
        <v>0</v>
      </c>
      <c r="AS534" s="74" t="str">
        <f t="shared" si="303"/>
        <v>00635U</v>
      </c>
      <c r="AT534" s="20">
        <f t="shared" si="296"/>
        <v>0</v>
      </c>
      <c r="AU534" s="74" t="str">
        <f t="shared" si="286"/>
        <v>00631L</v>
      </c>
      <c r="AV534" s="20">
        <f t="shared" si="297"/>
        <v>1</v>
      </c>
      <c r="AW534" s="74" t="str">
        <f t="shared" si="287"/>
        <v>00631L</v>
      </c>
      <c r="AX534" s="20">
        <f t="shared" si="288"/>
        <v>1</v>
      </c>
      <c r="AY534" s="20">
        <f t="shared" si="298"/>
        <v>0</v>
      </c>
      <c r="AZ534" s="57">
        <v>45534</v>
      </c>
      <c r="BA534" s="75">
        <v>44.83</v>
      </c>
      <c r="BB534" s="90">
        <v>44.512500000000003</v>
      </c>
      <c r="BC534" s="76">
        <f t="shared" si="306"/>
        <v>45.081041666666685</v>
      </c>
      <c r="BD534" s="76">
        <f t="shared" si="307"/>
        <v>45.130500000000012</v>
      </c>
      <c r="BE534" s="77">
        <f t="shared" si="313"/>
        <v>-1.2611546797665662E-2</v>
      </c>
      <c r="BF534" s="77">
        <f t="shared" si="304"/>
        <v>-6.6584682199402551E-3</v>
      </c>
    </row>
    <row r="535" spans="1:58" s="23" customFormat="1" ht="13.15" x14ac:dyDescent="0.4">
      <c r="A535" s="57">
        <v>45532</v>
      </c>
      <c r="B535" s="112">
        <v>16.57</v>
      </c>
      <c r="C535" s="112">
        <v>18.395</v>
      </c>
      <c r="D535" s="112">
        <v>17.75</v>
      </c>
      <c r="E535" s="112">
        <v>17.5</v>
      </c>
      <c r="F535" s="112">
        <v>18.05</v>
      </c>
      <c r="G535" s="112">
        <v>18.3</v>
      </c>
      <c r="H535" s="113">
        <v>18.399999999999999</v>
      </c>
      <c r="I535" s="90">
        <f t="shared" si="289"/>
        <v>17.146315789473686</v>
      </c>
      <c r="J535" s="90">
        <f t="shared" si="290"/>
        <v>18.191315789473684</v>
      </c>
      <c r="K535" s="114">
        <v>13</v>
      </c>
      <c r="L535" s="115">
        <v>5.2631578947368418E-2</v>
      </c>
      <c r="M535" s="90">
        <v>16.64</v>
      </c>
      <c r="N535" s="90">
        <v>17.11</v>
      </c>
      <c r="O535" s="90">
        <v>18.899999999999999</v>
      </c>
      <c r="P535" s="90">
        <v>19.829999999999998</v>
      </c>
      <c r="Q535" s="90">
        <v>20.81</v>
      </c>
      <c r="R535" s="63">
        <f t="shared" si="278"/>
        <v>4.9799999999999969</v>
      </c>
      <c r="S535" s="64">
        <f t="shared" si="314"/>
        <v>0.1088788075178224</v>
      </c>
      <c r="T535" s="65">
        <f t="shared" si="308"/>
        <v>0.97253068381063712</v>
      </c>
      <c r="U535" s="65">
        <f t="shared" si="308"/>
        <v>0.90529100529100537</v>
      </c>
      <c r="V535" s="65">
        <f t="shared" si="279"/>
        <v>0.86283408976298537</v>
      </c>
      <c r="W535" s="65">
        <f t="shared" si="280"/>
        <v>0.82220086496876499</v>
      </c>
      <c r="X535" s="61">
        <f t="shared" si="291"/>
        <v>0.11013880506940249</v>
      </c>
      <c r="Y535" s="66">
        <f t="shared" si="281"/>
        <v>5.1428571428571344E-2</v>
      </c>
      <c r="Z535" s="61">
        <f t="shared" si="282"/>
        <v>6.0946037203020331E-2</v>
      </c>
      <c r="AA535" s="67">
        <f t="shared" si="283"/>
        <v>17.146315789473686</v>
      </c>
      <c r="AB535" s="68">
        <f t="shared" si="284"/>
        <v>-3.1560490940970146E-2</v>
      </c>
      <c r="AC535" s="69">
        <f t="shared" si="285"/>
        <v>2.1224891568490077E-3</v>
      </c>
      <c r="AD535" s="70">
        <f>_xlfn.PERCENTILE.EXC(AC535:$AC$5675,0.5)</f>
        <v>8.6929948283968161E-2</v>
      </c>
      <c r="AE535" s="70">
        <f>_xlfn.PERCENTILE.EXC($AC535:AC$5675,0.35)</f>
        <v>5.1916012157920466E-2</v>
      </c>
      <c r="AF535" s="71">
        <f t="shared" si="310"/>
        <v>4.5328281896250905E-2</v>
      </c>
      <c r="AG535" s="70">
        <f t="shared" si="311"/>
        <v>-0.10391825234920003</v>
      </c>
      <c r="AH535" s="70">
        <f t="shared" si="312"/>
        <v>-0.1238211296859731</v>
      </c>
      <c r="AI535" s="61" t="str">
        <f t="shared" si="300"/>
        <v>Safety</v>
      </c>
      <c r="AJ535" s="68" t="str">
        <f t="shared" si="301"/>
        <v>Safety</v>
      </c>
      <c r="AK535" s="72" t="str">
        <f t="shared" si="302"/>
        <v>00635U</v>
      </c>
      <c r="AL535" s="73">
        <f t="shared" si="292"/>
        <v>0</v>
      </c>
      <c r="AM535" s="72" t="str">
        <f t="shared" si="305"/>
        <v>00635U</v>
      </c>
      <c r="AN535" s="73">
        <f t="shared" si="293"/>
        <v>0</v>
      </c>
      <c r="AO535" s="74" t="str">
        <f t="shared" si="299"/>
        <v>00635U</v>
      </c>
      <c r="AP535" s="20">
        <f t="shared" si="294"/>
        <v>0</v>
      </c>
      <c r="AQ535" s="74" t="str">
        <f t="shared" si="309"/>
        <v>00635U</v>
      </c>
      <c r="AR535" s="20">
        <f t="shared" si="295"/>
        <v>0</v>
      </c>
      <c r="AS535" s="74" t="str">
        <f t="shared" si="303"/>
        <v>00635U</v>
      </c>
      <c r="AT535" s="20">
        <f t="shared" si="296"/>
        <v>0</v>
      </c>
      <c r="AU535" s="74" t="str">
        <f t="shared" si="286"/>
        <v>00635U</v>
      </c>
      <c r="AV535" s="20">
        <f t="shared" si="297"/>
        <v>0</v>
      </c>
      <c r="AW535" s="74" t="str">
        <f t="shared" si="287"/>
        <v>00635U</v>
      </c>
      <c r="AX535" s="20">
        <f t="shared" si="288"/>
        <v>0</v>
      </c>
      <c r="AY535" s="20">
        <f t="shared" si="298"/>
        <v>1</v>
      </c>
      <c r="AZ535" s="57">
        <v>45533</v>
      </c>
      <c r="BA535" s="75">
        <v>44.31</v>
      </c>
      <c r="BB535" s="90">
        <v>43.962499999999999</v>
      </c>
      <c r="BC535" s="76">
        <f t="shared" si="306"/>
        <v>45.033541666666679</v>
      </c>
      <c r="BD535" s="76">
        <f t="shared" si="307"/>
        <v>45.077666666666687</v>
      </c>
      <c r="BE535" s="77">
        <f t="shared" si="313"/>
        <v>-2.3783198634351542E-2</v>
      </c>
      <c r="BF535" s="77">
        <f t="shared" si="304"/>
        <v>-1.7029866970340472E-2</v>
      </c>
    </row>
    <row r="536" spans="1:58" s="23" customFormat="1" ht="13.15" x14ac:dyDescent="0.4">
      <c r="A536" s="57">
        <v>45531</v>
      </c>
      <c r="B536" s="112">
        <v>15.579000000000001</v>
      </c>
      <c r="C536" s="112">
        <v>17.657</v>
      </c>
      <c r="D536" s="112">
        <v>17.350000000000001</v>
      </c>
      <c r="E536" s="112">
        <v>17.242999999999999</v>
      </c>
      <c r="F536" s="112">
        <v>17.802</v>
      </c>
      <c r="G536" s="112">
        <v>18.149999999999999</v>
      </c>
      <c r="H536" s="113">
        <v>18.216000000000001</v>
      </c>
      <c r="I536" s="90">
        <f t="shared" si="289"/>
        <v>16.125842105263157</v>
      </c>
      <c r="J536" s="90">
        <f t="shared" si="290"/>
        <v>17.576210526315791</v>
      </c>
      <c r="K536" s="114">
        <v>14</v>
      </c>
      <c r="L536" s="115">
        <v>5.2631578947368418E-2</v>
      </c>
      <c r="M536" s="90">
        <v>14.17</v>
      </c>
      <c r="N536" s="90">
        <v>15.43</v>
      </c>
      <c r="O536" s="90">
        <v>17.73</v>
      </c>
      <c r="P536" s="90">
        <v>19</v>
      </c>
      <c r="Q536" s="90">
        <v>20.04</v>
      </c>
      <c r="R536" s="63">
        <f t="shared" si="278"/>
        <v>7.1300000000000026</v>
      </c>
      <c r="S536" s="64">
        <f t="shared" si="314"/>
        <v>-4.4582043343653184E-2</v>
      </c>
      <c r="T536" s="65">
        <f t="shared" si="308"/>
        <v>0.91834089436163324</v>
      </c>
      <c r="U536" s="65">
        <f t="shared" si="308"/>
        <v>0.87027636773829664</v>
      </c>
      <c r="V536" s="65">
        <f t="shared" si="279"/>
        <v>0.81210526315789477</v>
      </c>
      <c r="W536" s="65">
        <f t="shared" si="280"/>
        <v>0.76996007984031933</v>
      </c>
      <c r="X536" s="61">
        <f t="shared" si="291"/>
        <v>0.13338468451120092</v>
      </c>
      <c r="Y536" s="66">
        <f t="shared" si="281"/>
        <v>5.6428695702604108E-2</v>
      </c>
      <c r="Z536" s="61">
        <f t="shared" si="282"/>
        <v>8.994063141541378E-2</v>
      </c>
      <c r="AA536" s="67">
        <f t="shared" si="283"/>
        <v>16.12584210526316</v>
      </c>
      <c r="AB536" s="68">
        <f t="shared" si="284"/>
        <v>9.6565132858069287E-3</v>
      </c>
      <c r="AC536" s="69">
        <f t="shared" si="285"/>
        <v>4.5096701572466667E-2</v>
      </c>
      <c r="AD536" s="70">
        <f>_xlfn.PERCENTILE.EXC(AC536:$AC$5675,0.5)</f>
        <v>8.6943235011549269E-2</v>
      </c>
      <c r="AE536" s="70">
        <f>_xlfn.PERCENTILE.EXC($AC536:AC$5675,0.35)</f>
        <v>5.193366615541415E-2</v>
      </c>
      <c r="AF536" s="71">
        <f t="shared" si="310"/>
        <v>4.5935421799773689E-2</v>
      </c>
      <c r="AG536" s="70">
        <f t="shared" si="311"/>
        <v>-0.10391825234920003</v>
      </c>
      <c r="AH536" s="70">
        <f t="shared" si="312"/>
        <v>-0.1238211296859731</v>
      </c>
      <c r="AI536" s="61" t="str">
        <f t="shared" si="300"/>
        <v>Safety</v>
      </c>
      <c r="AJ536" s="68" t="str">
        <f t="shared" si="301"/>
        <v>Safety</v>
      </c>
      <c r="AK536" s="72" t="str">
        <f t="shared" si="302"/>
        <v>00635U</v>
      </c>
      <c r="AL536" s="73">
        <f t="shared" si="292"/>
        <v>0</v>
      </c>
      <c r="AM536" s="72" t="str">
        <f t="shared" si="305"/>
        <v>00635U</v>
      </c>
      <c r="AN536" s="73">
        <f t="shared" si="293"/>
        <v>0</v>
      </c>
      <c r="AO536" s="74" t="str">
        <f t="shared" si="299"/>
        <v>00635U</v>
      </c>
      <c r="AP536" s="20">
        <f t="shared" si="294"/>
        <v>0</v>
      </c>
      <c r="AQ536" s="74" t="str">
        <f t="shared" si="309"/>
        <v>00635U</v>
      </c>
      <c r="AR536" s="20">
        <f t="shared" si="295"/>
        <v>0</v>
      </c>
      <c r="AS536" s="74" t="str">
        <f t="shared" si="303"/>
        <v>00635U</v>
      </c>
      <c r="AT536" s="20">
        <f t="shared" si="296"/>
        <v>0</v>
      </c>
      <c r="AU536" s="74" t="str">
        <f t="shared" si="286"/>
        <v>00635U</v>
      </c>
      <c r="AV536" s="20">
        <f t="shared" si="297"/>
        <v>0</v>
      </c>
      <c r="AW536" s="74" t="str">
        <f t="shared" si="287"/>
        <v>00635U</v>
      </c>
      <c r="AX536" s="20">
        <f t="shared" si="288"/>
        <v>0</v>
      </c>
      <c r="AY536" s="20">
        <f t="shared" si="298"/>
        <v>1</v>
      </c>
      <c r="AZ536" s="57">
        <v>45532</v>
      </c>
      <c r="BA536" s="75">
        <v>43.75</v>
      </c>
      <c r="BB536" s="90">
        <v>42.637500000000003</v>
      </c>
      <c r="BC536" s="76">
        <f t="shared" si="306"/>
        <v>44.985833333333332</v>
      </c>
      <c r="BD536" s="76">
        <f t="shared" si="307"/>
        <v>45.030000000000008</v>
      </c>
      <c r="BE536" s="77">
        <f t="shared" si="313"/>
        <v>-5.2201619028212493E-2</v>
      </c>
      <c r="BF536" s="77">
        <f t="shared" si="304"/>
        <v>-2.8425494115034599E-2</v>
      </c>
    </row>
    <row r="537" spans="1:58" s="23" customFormat="1" ht="13.15" x14ac:dyDescent="0.4">
      <c r="A537" s="57">
        <v>45530</v>
      </c>
      <c r="B537" s="112">
        <v>15.946999999999999</v>
      </c>
      <c r="C537" s="112">
        <v>17.957999999999998</v>
      </c>
      <c r="D537" s="112">
        <v>17.55</v>
      </c>
      <c r="E537" s="112">
        <v>17.381</v>
      </c>
      <c r="F537" s="112">
        <v>17.946000000000002</v>
      </c>
      <c r="G537" s="112">
        <v>18.196999999999999</v>
      </c>
      <c r="H537" s="113">
        <v>18.350000000000001</v>
      </c>
      <c r="I537" s="90">
        <f t="shared" si="289"/>
        <v>16.370368421052632</v>
      </c>
      <c r="J537" s="90">
        <f t="shared" si="290"/>
        <v>17.872105263157895</v>
      </c>
      <c r="K537" s="114">
        <v>15</v>
      </c>
      <c r="L537" s="115">
        <v>5.2631578947368418E-2</v>
      </c>
      <c r="M537" s="90">
        <v>14.87</v>
      </c>
      <c r="N537" s="90">
        <v>16.149999999999999</v>
      </c>
      <c r="O537" s="90">
        <v>18.25</v>
      </c>
      <c r="P537" s="90">
        <v>19.37</v>
      </c>
      <c r="Q537" s="90">
        <v>20.27</v>
      </c>
      <c r="R537" s="63">
        <f t="shared" si="278"/>
        <v>6.6000000000000085</v>
      </c>
      <c r="S537" s="64">
        <f t="shared" si="314"/>
        <v>1.8284993694829707E-2</v>
      </c>
      <c r="T537" s="65">
        <f t="shared" si="308"/>
        <v>0.92074303405572755</v>
      </c>
      <c r="U537" s="65">
        <f t="shared" si="308"/>
        <v>0.88493150684931499</v>
      </c>
      <c r="V537" s="65">
        <f t="shared" si="279"/>
        <v>0.83376355188435713</v>
      </c>
      <c r="W537" s="65">
        <f t="shared" si="280"/>
        <v>0.79674395658608776</v>
      </c>
      <c r="X537" s="61">
        <f t="shared" si="291"/>
        <v>0.12610522355301934</v>
      </c>
      <c r="Y537" s="66">
        <f t="shared" si="281"/>
        <v>5.5750532190322832E-2</v>
      </c>
      <c r="Z537" s="61">
        <f t="shared" si="282"/>
        <v>9.1735066889148231E-2</v>
      </c>
      <c r="AA537" s="67">
        <f t="shared" si="283"/>
        <v>16.370368421052632</v>
      </c>
      <c r="AB537" s="68">
        <f t="shared" si="284"/>
        <v>-1.2569659442724422E-2</v>
      </c>
      <c r="AC537" s="69">
        <f t="shared" si="285"/>
        <v>1.3645103470751291E-2</v>
      </c>
      <c r="AD537" s="70">
        <f>_xlfn.PERCENTILE.EXC(AC537:$AC$5675,0.5)</f>
        <v>8.6956521739130363E-2</v>
      </c>
      <c r="AE537" s="70">
        <f>_xlfn.PERCENTILE.EXC($AC537:AC$5675,0.35)</f>
        <v>5.1962209302325695E-2</v>
      </c>
      <c r="AF537" s="71">
        <f t="shared" si="310"/>
        <v>4.6507648543477491E-2</v>
      </c>
      <c r="AG537" s="70">
        <f t="shared" si="311"/>
        <v>-0.10391825234920003</v>
      </c>
      <c r="AH537" s="70">
        <f t="shared" si="312"/>
        <v>-0.1238211296859731</v>
      </c>
      <c r="AI537" s="61" t="str">
        <f t="shared" si="300"/>
        <v>Safety</v>
      </c>
      <c r="AJ537" s="68" t="str">
        <f t="shared" si="301"/>
        <v>Safety</v>
      </c>
      <c r="AK537" s="72" t="str">
        <f t="shared" si="302"/>
        <v>00635U</v>
      </c>
      <c r="AL537" s="73">
        <f t="shared" si="292"/>
        <v>0</v>
      </c>
      <c r="AM537" s="72" t="str">
        <f t="shared" si="305"/>
        <v>00635U</v>
      </c>
      <c r="AN537" s="73">
        <f t="shared" si="293"/>
        <v>0</v>
      </c>
      <c r="AO537" s="74" t="str">
        <f t="shared" si="299"/>
        <v>00635U</v>
      </c>
      <c r="AP537" s="20">
        <f t="shared" si="294"/>
        <v>0</v>
      </c>
      <c r="AQ537" s="74" t="str">
        <f t="shared" si="309"/>
        <v>00635U</v>
      </c>
      <c r="AR537" s="20">
        <f t="shared" si="295"/>
        <v>0</v>
      </c>
      <c r="AS537" s="74" t="str">
        <f t="shared" si="303"/>
        <v>00635U</v>
      </c>
      <c r="AT537" s="20">
        <f t="shared" si="296"/>
        <v>0</v>
      </c>
      <c r="AU537" s="74" t="str">
        <f t="shared" si="286"/>
        <v>00635U</v>
      </c>
      <c r="AV537" s="20">
        <f t="shared" si="297"/>
        <v>0</v>
      </c>
      <c r="AW537" s="74" t="str">
        <f t="shared" si="287"/>
        <v>00635U</v>
      </c>
      <c r="AX537" s="20">
        <f t="shared" si="288"/>
        <v>0</v>
      </c>
      <c r="AY537" s="20">
        <f t="shared" si="298"/>
        <v>1</v>
      </c>
      <c r="AZ537" s="57">
        <v>45531</v>
      </c>
      <c r="BA537" s="75">
        <v>42.76</v>
      </c>
      <c r="BB537" s="90">
        <v>43.537500000000001</v>
      </c>
      <c r="BC537" s="76">
        <f t="shared" si="306"/>
        <v>44.955625000000005</v>
      </c>
      <c r="BD537" s="76">
        <f t="shared" si="307"/>
        <v>44.987875000000003</v>
      </c>
      <c r="BE537" s="77">
        <f t="shared" si="313"/>
        <v>-3.154499575970756E-2</v>
      </c>
      <c r="BF537" s="77">
        <f t="shared" si="304"/>
        <v>-4.9521676673992814E-2</v>
      </c>
    </row>
    <row r="538" spans="1:58" s="23" customFormat="1" ht="13.15" x14ac:dyDescent="0.4">
      <c r="A538" s="57">
        <v>45527</v>
      </c>
      <c r="B538" s="112">
        <v>15.929</v>
      </c>
      <c r="C538" s="112">
        <v>18.059000000000001</v>
      </c>
      <c r="D538" s="112">
        <v>17.646000000000001</v>
      </c>
      <c r="E538" s="112">
        <v>17.5</v>
      </c>
      <c r="F538" s="112">
        <v>18.100999999999999</v>
      </c>
      <c r="G538" s="112">
        <v>18.375</v>
      </c>
      <c r="H538" s="113">
        <v>18.649999999999999</v>
      </c>
      <c r="I538" s="90">
        <f t="shared" si="289"/>
        <v>16.265315789473686</v>
      </c>
      <c r="J538" s="90">
        <f t="shared" si="290"/>
        <v>17.993789473684213</v>
      </c>
      <c r="K538" s="114">
        <v>16</v>
      </c>
      <c r="L538" s="115">
        <v>5.2631578947368418E-2</v>
      </c>
      <c r="M538" s="90">
        <v>13.69</v>
      </c>
      <c r="N538" s="90">
        <v>15.86</v>
      </c>
      <c r="O538" s="90">
        <v>18.190000000000001</v>
      </c>
      <c r="P538" s="90">
        <v>19.350000000000001</v>
      </c>
      <c r="Q538" s="90">
        <v>21.24</v>
      </c>
      <c r="R538" s="63">
        <f t="shared" si="278"/>
        <v>7.9900000000000091</v>
      </c>
      <c r="S538" s="64">
        <f t="shared" si="314"/>
        <v>-9.6296296296296366E-2</v>
      </c>
      <c r="T538" s="65">
        <f t="shared" si="308"/>
        <v>0.86317780580075665</v>
      </c>
      <c r="U538" s="65">
        <f t="shared" si="308"/>
        <v>0.8719076415612973</v>
      </c>
      <c r="V538" s="65">
        <f t="shared" si="279"/>
        <v>0.81963824289405673</v>
      </c>
      <c r="W538" s="65">
        <f t="shared" si="280"/>
        <v>0.74670433145009418</v>
      </c>
      <c r="X538" s="61">
        <f t="shared" si="291"/>
        <v>0.13371837529035097</v>
      </c>
      <c r="Y538" s="66">
        <f t="shared" si="281"/>
        <v>6.5714285714285628E-2</v>
      </c>
      <c r="Z538" s="61">
        <f t="shared" si="282"/>
        <v>0.1062674531858233</v>
      </c>
      <c r="AA538" s="67">
        <f t="shared" si="283"/>
        <v>16.265315789473686</v>
      </c>
      <c r="AB538" s="68">
        <f t="shared" si="284"/>
        <v>4.3505674653216168E-3</v>
      </c>
      <c r="AC538" s="69">
        <f t="shared" si="285"/>
        <v>2.5555850534280347E-2</v>
      </c>
      <c r="AD538" s="70">
        <f>_xlfn.PERCENTILE.EXC(AC538:$AC$5675,0.5)</f>
        <v>8.698733116434984E-2</v>
      </c>
      <c r="AE538" s="70">
        <f>_xlfn.PERCENTILE.EXC($AC538:AC$5675,0.35)</f>
        <v>5.1975109308016264E-2</v>
      </c>
      <c r="AF538" s="71">
        <f t="shared" si="310"/>
        <v>4.6761879459269684E-2</v>
      </c>
      <c r="AG538" s="70">
        <f t="shared" si="311"/>
        <v>-0.10391825234920003</v>
      </c>
      <c r="AH538" s="70">
        <f t="shared" si="312"/>
        <v>-0.1238211296859731</v>
      </c>
      <c r="AI538" s="61" t="str">
        <f t="shared" si="300"/>
        <v>Safety</v>
      </c>
      <c r="AJ538" s="68" t="str">
        <f t="shared" si="301"/>
        <v>Safety</v>
      </c>
      <c r="AK538" s="72" t="str">
        <f t="shared" si="302"/>
        <v>00635U</v>
      </c>
      <c r="AL538" s="73">
        <f t="shared" si="292"/>
        <v>0</v>
      </c>
      <c r="AM538" s="72" t="str">
        <f t="shared" si="305"/>
        <v>00635U</v>
      </c>
      <c r="AN538" s="73">
        <f t="shared" si="293"/>
        <v>0</v>
      </c>
      <c r="AO538" s="74" t="str">
        <f t="shared" si="299"/>
        <v>00635U</v>
      </c>
      <c r="AP538" s="20">
        <f t="shared" si="294"/>
        <v>0</v>
      </c>
      <c r="AQ538" s="74" t="str">
        <f t="shared" si="309"/>
        <v>00635U</v>
      </c>
      <c r="AR538" s="20">
        <f t="shared" si="295"/>
        <v>0</v>
      </c>
      <c r="AS538" s="74" t="str">
        <f t="shared" si="303"/>
        <v>00635U</v>
      </c>
      <c r="AT538" s="20">
        <f t="shared" si="296"/>
        <v>0</v>
      </c>
      <c r="AU538" s="74" t="str">
        <f t="shared" si="286"/>
        <v>00635U</v>
      </c>
      <c r="AV538" s="20">
        <f t="shared" si="297"/>
        <v>0</v>
      </c>
      <c r="AW538" s="74" t="str">
        <f t="shared" si="287"/>
        <v>00635U</v>
      </c>
      <c r="AX538" s="20">
        <f t="shared" si="288"/>
        <v>0</v>
      </c>
      <c r="AY538" s="20">
        <f t="shared" si="298"/>
        <v>1</v>
      </c>
      <c r="AZ538" s="57">
        <v>45530</v>
      </c>
      <c r="BA538" s="75">
        <v>42.46</v>
      </c>
      <c r="BB538" s="90">
        <v>41.875</v>
      </c>
      <c r="BC538" s="76">
        <f t="shared" si="306"/>
        <v>44.903541666666676</v>
      </c>
      <c r="BD538" s="76">
        <f t="shared" si="307"/>
        <v>44.937666666666672</v>
      </c>
      <c r="BE538" s="77">
        <f t="shared" si="313"/>
        <v>-6.7445496596872198E-2</v>
      </c>
      <c r="BF538" s="77">
        <f t="shared" si="304"/>
        <v>-5.5135632320325291E-2</v>
      </c>
    </row>
    <row r="539" spans="1:58" s="23" customFormat="1" ht="13.15" x14ac:dyDescent="0.4">
      <c r="A539" s="57">
        <v>45526</v>
      </c>
      <c r="B539" s="112">
        <v>17.010000000000002</v>
      </c>
      <c r="C539" s="112">
        <v>19.044</v>
      </c>
      <c r="D539" s="112">
        <v>18.25</v>
      </c>
      <c r="E539" s="112">
        <v>17.95</v>
      </c>
      <c r="F539" s="112">
        <v>18.5</v>
      </c>
      <c r="G539" s="112">
        <v>18.736999999999998</v>
      </c>
      <c r="H539" s="113">
        <v>18.89</v>
      </c>
      <c r="I539" s="90">
        <f t="shared" si="289"/>
        <v>17.224105263157895</v>
      </c>
      <c r="J539" s="90">
        <f t="shared" si="290"/>
        <v>18.960421052631581</v>
      </c>
      <c r="K539" s="114">
        <v>17</v>
      </c>
      <c r="L539" s="115">
        <v>5.2631578947368418E-2</v>
      </c>
      <c r="M539" s="90">
        <v>16.55</v>
      </c>
      <c r="N539" s="90">
        <v>17.55</v>
      </c>
      <c r="O539" s="90">
        <v>19.36</v>
      </c>
      <c r="P539" s="90">
        <v>20.09</v>
      </c>
      <c r="Q539" s="90">
        <v>21.65</v>
      </c>
      <c r="R539" s="63">
        <f t="shared" si="278"/>
        <v>5.3500000000000014</v>
      </c>
      <c r="S539" s="64">
        <f t="shared" si="314"/>
        <v>7.8672403196066457E-2</v>
      </c>
      <c r="T539" s="65">
        <f t="shared" si="308"/>
        <v>0.94301994301994307</v>
      </c>
      <c r="U539" s="65">
        <f t="shared" si="308"/>
        <v>0.90650826446280997</v>
      </c>
      <c r="V539" s="65">
        <f t="shared" si="279"/>
        <v>0.87356893977103045</v>
      </c>
      <c r="W539" s="65">
        <f t="shared" si="280"/>
        <v>0.81062355658198626</v>
      </c>
      <c r="X539" s="61">
        <f t="shared" si="291"/>
        <v>0.1195767195767195</v>
      </c>
      <c r="Y539" s="66">
        <f t="shared" si="281"/>
        <v>5.2367688022284198E-2</v>
      </c>
      <c r="Z539" s="61">
        <f t="shared" si="282"/>
        <v>0.10080731410691268</v>
      </c>
      <c r="AA539" s="67">
        <f t="shared" si="283"/>
        <v>17.224105263157895</v>
      </c>
      <c r="AB539" s="68">
        <f t="shared" si="284"/>
        <v>-3.0769230769230719E-2</v>
      </c>
      <c r="AC539" s="69">
        <f t="shared" si="285"/>
        <v>-1.8569500674763845E-2</v>
      </c>
      <c r="AD539" s="70">
        <f>_xlfn.PERCENTILE.EXC(AC539:$AC$5675,0.5)</f>
        <v>8.7018140589569318E-2</v>
      </c>
      <c r="AE539" s="70">
        <f>_xlfn.PERCENTILE.EXC($AC539:AC$5675,0.35)</f>
        <v>5.1986108448508504E-2</v>
      </c>
      <c r="AF539" s="71">
        <f t="shared" si="310"/>
        <v>4.7205622424649117E-2</v>
      </c>
      <c r="AG539" s="70">
        <f t="shared" si="311"/>
        <v>-0.10391825234920003</v>
      </c>
      <c r="AH539" s="70">
        <f t="shared" si="312"/>
        <v>-0.1238211296859731</v>
      </c>
      <c r="AI539" s="61" t="str">
        <f t="shared" si="300"/>
        <v>Safety</v>
      </c>
      <c r="AJ539" s="68" t="str">
        <f t="shared" si="301"/>
        <v>Safety</v>
      </c>
      <c r="AK539" s="72" t="str">
        <f t="shared" si="302"/>
        <v>00635U</v>
      </c>
      <c r="AL539" s="73">
        <f t="shared" si="292"/>
        <v>0</v>
      </c>
      <c r="AM539" s="72" t="str">
        <f t="shared" si="305"/>
        <v>00635U</v>
      </c>
      <c r="AN539" s="73">
        <f t="shared" si="293"/>
        <v>0</v>
      </c>
      <c r="AO539" s="74" t="str">
        <f t="shared" si="299"/>
        <v>00635U</v>
      </c>
      <c r="AP539" s="20">
        <f t="shared" si="294"/>
        <v>0</v>
      </c>
      <c r="AQ539" s="74" t="str">
        <f t="shared" si="309"/>
        <v>00635U</v>
      </c>
      <c r="AR539" s="20">
        <f t="shared" si="295"/>
        <v>0</v>
      </c>
      <c r="AS539" s="74" t="str">
        <f t="shared" si="303"/>
        <v>00635U</v>
      </c>
      <c r="AT539" s="20">
        <f t="shared" si="296"/>
        <v>0</v>
      </c>
      <c r="AU539" s="74" t="str">
        <f t="shared" si="286"/>
        <v>00635U</v>
      </c>
      <c r="AV539" s="20">
        <f t="shared" si="297"/>
        <v>0</v>
      </c>
      <c r="AW539" s="74" t="str">
        <f t="shared" si="287"/>
        <v>00635U</v>
      </c>
      <c r="AX539" s="20">
        <f t="shared" si="288"/>
        <v>0</v>
      </c>
      <c r="AY539" s="20">
        <f t="shared" si="298"/>
        <v>1</v>
      </c>
      <c r="AZ539" s="57">
        <v>45527</v>
      </c>
      <c r="BA539" s="75">
        <v>41.83</v>
      </c>
      <c r="BB539" s="90">
        <v>39.6875</v>
      </c>
      <c r="BC539" s="76">
        <f t="shared" si="306"/>
        <v>44.874375000000008</v>
      </c>
      <c r="BD539" s="76">
        <f t="shared" si="307"/>
        <v>44.902791666666673</v>
      </c>
      <c r="BE539" s="77">
        <f t="shared" si="313"/>
        <v>-0.11558656805805109</v>
      </c>
      <c r="BF539" s="77">
        <f t="shared" si="304"/>
        <v>-6.8432085235977505E-2</v>
      </c>
    </row>
    <row r="540" spans="1:58" s="23" customFormat="1" ht="13.15" x14ac:dyDescent="0.4">
      <c r="A540" s="57">
        <v>45525</v>
      </c>
      <c r="B540" s="112">
        <v>16.228000000000002</v>
      </c>
      <c r="C540" s="112">
        <v>18.478999999999999</v>
      </c>
      <c r="D540" s="112">
        <v>17.896000000000001</v>
      </c>
      <c r="E540" s="112">
        <v>17.7</v>
      </c>
      <c r="F540" s="112">
        <v>18.218</v>
      </c>
      <c r="G540" s="112">
        <v>18.45</v>
      </c>
      <c r="H540" s="113">
        <v>18.695</v>
      </c>
      <c r="I540" s="90">
        <f t="shared" si="289"/>
        <v>16.34647368421053</v>
      </c>
      <c r="J540" s="90">
        <f t="shared" si="290"/>
        <v>18.448315789473682</v>
      </c>
      <c r="K540" s="114">
        <v>18</v>
      </c>
      <c r="L540" s="115">
        <v>5.2631578947368418E-2</v>
      </c>
      <c r="M540" s="90">
        <v>15.65</v>
      </c>
      <c r="N540" s="90">
        <v>16.27</v>
      </c>
      <c r="O540" s="90">
        <v>18.579999999999998</v>
      </c>
      <c r="P540" s="90">
        <v>19.54</v>
      </c>
      <c r="Q540" s="90">
        <v>21.44</v>
      </c>
      <c r="R540" s="63">
        <f t="shared" si="278"/>
        <v>6.1999999999999957</v>
      </c>
      <c r="S540" s="64">
        <f t="shared" si="314"/>
        <v>2.4559193954659872E-2</v>
      </c>
      <c r="T540" s="65">
        <f t="shared" si="308"/>
        <v>0.96189305470190545</v>
      </c>
      <c r="U540" s="65">
        <f t="shared" si="308"/>
        <v>0.87567276641550063</v>
      </c>
      <c r="V540" s="65">
        <f t="shared" si="279"/>
        <v>0.83265097236438079</v>
      </c>
      <c r="W540" s="65">
        <f t="shared" si="280"/>
        <v>0.7588619402985074</v>
      </c>
      <c r="X540" s="61">
        <f t="shared" si="291"/>
        <v>0.13871087010105973</v>
      </c>
      <c r="Y540" s="66">
        <f t="shared" si="281"/>
        <v>5.6214689265536778E-2</v>
      </c>
      <c r="Z540" s="61">
        <f t="shared" si="282"/>
        <v>0.12858076585003006</v>
      </c>
      <c r="AA540" s="67">
        <f t="shared" si="283"/>
        <v>16.346473684210526</v>
      </c>
      <c r="AB540" s="68">
        <f t="shared" si="284"/>
        <v>-2.5814382298708074E-3</v>
      </c>
      <c r="AC540" s="69">
        <f t="shared" si="285"/>
        <v>4.7002879047649956E-3</v>
      </c>
      <c r="AD540" s="70">
        <f>_xlfn.PERCENTILE.EXC(AC540:$AC$5675,0.5)</f>
        <v>8.7093141091244802E-2</v>
      </c>
      <c r="AE540" s="70">
        <f>_xlfn.PERCENTILE.EXC($AC540:AC$5675,0.35)</f>
        <v>5.1994889912936035E-2</v>
      </c>
      <c r="AF540" s="71">
        <f t="shared" si="310"/>
        <v>4.7559609633750652E-2</v>
      </c>
      <c r="AG540" s="70">
        <f t="shared" si="311"/>
        <v>-0.10391825234920003</v>
      </c>
      <c r="AH540" s="70">
        <f t="shared" si="312"/>
        <v>-0.1238211296859731</v>
      </c>
      <c r="AI540" s="61" t="str">
        <f t="shared" si="300"/>
        <v>Safety</v>
      </c>
      <c r="AJ540" s="68" t="str">
        <f t="shared" si="301"/>
        <v>Safety</v>
      </c>
      <c r="AK540" s="72" t="str">
        <f t="shared" si="302"/>
        <v>00635U</v>
      </c>
      <c r="AL540" s="73">
        <f t="shared" si="292"/>
        <v>0</v>
      </c>
      <c r="AM540" s="72" t="str">
        <f t="shared" si="305"/>
        <v>00635U</v>
      </c>
      <c r="AN540" s="73">
        <f t="shared" si="293"/>
        <v>0</v>
      </c>
      <c r="AO540" s="74" t="str">
        <f t="shared" si="299"/>
        <v>00635U</v>
      </c>
      <c r="AP540" s="20">
        <f t="shared" si="294"/>
        <v>0</v>
      </c>
      <c r="AQ540" s="74" t="str">
        <f t="shared" si="309"/>
        <v>00635U</v>
      </c>
      <c r="AR540" s="20">
        <f t="shared" si="295"/>
        <v>0</v>
      </c>
      <c r="AS540" s="74" t="str">
        <f t="shared" si="303"/>
        <v>00635U</v>
      </c>
      <c r="AT540" s="20">
        <f t="shared" si="296"/>
        <v>0</v>
      </c>
      <c r="AU540" s="74" t="str">
        <f t="shared" si="286"/>
        <v>00635U</v>
      </c>
      <c r="AV540" s="20">
        <f t="shared" si="297"/>
        <v>0</v>
      </c>
      <c r="AW540" s="74" t="str">
        <f t="shared" si="287"/>
        <v>00635U</v>
      </c>
      <c r="AX540" s="20">
        <f t="shared" si="288"/>
        <v>0</v>
      </c>
      <c r="AY540" s="20">
        <f t="shared" si="298"/>
        <v>1</v>
      </c>
      <c r="AZ540" s="57">
        <v>45526</v>
      </c>
      <c r="BA540" s="75">
        <v>41.66</v>
      </c>
      <c r="BB540" s="90">
        <v>43.674999999999997</v>
      </c>
      <c r="BC540" s="76">
        <f t="shared" si="306"/>
        <v>44.882500000000007</v>
      </c>
      <c r="BD540" s="76">
        <f t="shared" si="307"/>
        <v>44.907250000000005</v>
      </c>
      <c r="BE540" s="77">
        <f t="shared" si="313"/>
        <v>-2.6903581574110401E-2</v>
      </c>
      <c r="BF540" s="77">
        <f t="shared" si="304"/>
        <v>-7.2310150365475681E-2</v>
      </c>
    </row>
    <row r="541" spans="1:58" s="23" customFormat="1" ht="13.15" x14ac:dyDescent="0.4">
      <c r="A541" s="57">
        <v>45524</v>
      </c>
      <c r="B541" s="112">
        <v>15.88</v>
      </c>
      <c r="C541" s="112">
        <v>16.041</v>
      </c>
      <c r="D541" s="112">
        <v>18.265000000000001</v>
      </c>
      <c r="E541" s="112">
        <v>17.850000000000001</v>
      </c>
      <c r="F541" s="112">
        <v>17.692</v>
      </c>
      <c r="G541" s="112">
        <v>18.25</v>
      </c>
      <c r="H541" s="113">
        <v>18.670000000000002</v>
      </c>
      <c r="I541" s="90">
        <f t="shared" si="289"/>
        <v>16.041</v>
      </c>
      <c r="J541" s="90">
        <f t="shared" si="290"/>
        <v>18.265000000000001</v>
      </c>
      <c r="K541" s="114">
        <v>0</v>
      </c>
      <c r="L541" s="115">
        <v>0.04</v>
      </c>
      <c r="M541" s="90">
        <v>15.85</v>
      </c>
      <c r="N541" s="90">
        <v>15.88</v>
      </c>
      <c r="O541" s="90">
        <v>18.28</v>
      </c>
      <c r="P541" s="90">
        <v>19.3</v>
      </c>
      <c r="Q541" s="90">
        <v>20.66</v>
      </c>
      <c r="R541" s="63">
        <f t="shared" si="278"/>
        <v>5.8499999999999979</v>
      </c>
      <c r="S541" s="64">
        <f t="shared" si="314"/>
        <v>8.3959044368600716E-2</v>
      </c>
      <c r="T541" s="65">
        <f t="shared" si="308"/>
        <v>0.99811083123425681</v>
      </c>
      <c r="U541" s="65">
        <f t="shared" si="308"/>
        <v>0.86870897155361049</v>
      </c>
      <c r="V541" s="65">
        <f t="shared" si="279"/>
        <v>0.82279792746113989</v>
      </c>
      <c r="W541" s="65">
        <f t="shared" si="280"/>
        <v>0.7686350435624395</v>
      </c>
      <c r="X541" s="61">
        <f t="shared" si="291"/>
        <v>1.0138539042821132E-2</v>
      </c>
      <c r="Y541" s="66">
        <f t="shared" si="281"/>
        <v>4.5938375350140066E-2</v>
      </c>
      <c r="Z541" s="61">
        <f t="shared" si="282"/>
        <v>0.13864472289757498</v>
      </c>
      <c r="AA541" s="67">
        <f t="shared" si="283"/>
        <v>16.041</v>
      </c>
      <c r="AB541" s="68">
        <f t="shared" si="284"/>
        <v>0</v>
      </c>
      <c r="AC541" s="69">
        <f t="shared" si="285"/>
        <v>1.0138539042821132E-2</v>
      </c>
      <c r="AD541" s="70">
        <f>_xlfn.PERCENTILE.EXC(AC541:$AC$5675,0.5)</f>
        <v>8.7168141592920301E-2</v>
      </c>
      <c r="AE541" s="70">
        <f>_xlfn.PERCENTILE.EXC($AC541:AC$5675,0.35)</f>
        <v>5.2048226164079843E-2</v>
      </c>
      <c r="AF541" s="71">
        <f t="shared" si="310"/>
        <v>4.7648197524775254E-2</v>
      </c>
      <c r="AG541" s="70">
        <f t="shared" si="311"/>
        <v>-0.10391825234920003</v>
      </c>
      <c r="AH541" s="70">
        <f t="shared" si="312"/>
        <v>-0.1238211296859731</v>
      </c>
      <c r="AI541" s="61" t="str">
        <f t="shared" si="300"/>
        <v>Safety</v>
      </c>
      <c r="AJ541" s="68" t="str">
        <f t="shared" si="301"/>
        <v>Safety</v>
      </c>
      <c r="AK541" s="72" t="str">
        <f t="shared" si="302"/>
        <v>00635U</v>
      </c>
      <c r="AL541" s="73">
        <f t="shared" si="292"/>
        <v>0</v>
      </c>
      <c r="AM541" s="72" t="str">
        <f t="shared" si="305"/>
        <v>00631L</v>
      </c>
      <c r="AN541" s="73">
        <f t="shared" si="293"/>
        <v>1</v>
      </c>
      <c r="AO541" s="74" t="str">
        <f t="shared" si="299"/>
        <v>00635U</v>
      </c>
      <c r="AP541" s="20">
        <f t="shared" si="294"/>
        <v>0</v>
      </c>
      <c r="AQ541" s="74" t="str">
        <f t="shared" si="309"/>
        <v>00631L</v>
      </c>
      <c r="AR541" s="20">
        <f t="shared" si="295"/>
        <v>1</v>
      </c>
      <c r="AS541" s="74" t="str">
        <f t="shared" si="303"/>
        <v>00635U</v>
      </c>
      <c r="AT541" s="20">
        <f t="shared" si="296"/>
        <v>0</v>
      </c>
      <c r="AU541" s="74" t="str">
        <f t="shared" si="286"/>
        <v>00635U</v>
      </c>
      <c r="AV541" s="20">
        <f t="shared" si="297"/>
        <v>0</v>
      </c>
      <c r="AW541" s="74" t="str">
        <f t="shared" si="287"/>
        <v>00635U</v>
      </c>
      <c r="AX541" s="20">
        <f t="shared" si="288"/>
        <v>0</v>
      </c>
      <c r="AY541" s="20">
        <f t="shared" si="298"/>
        <v>1</v>
      </c>
      <c r="AZ541" s="57">
        <v>45525</v>
      </c>
      <c r="BA541" s="75">
        <v>44.54</v>
      </c>
      <c r="BB541" s="90">
        <v>46</v>
      </c>
      <c r="BC541" s="76">
        <f t="shared" si="306"/>
        <v>44.821666666666673</v>
      </c>
      <c r="BD541" s="76">
        <f t="shared" si="307"/>
        <v>44.896916666666677</v>
      </c>
      <c r="BE541" s="77">
        <f t="shared" si="313"/>
        <v>2.6289368980775531E-2</v>
      </c>
      <c r="BF541" s="77">
        <f t="shared" si="304"/>
        <v>-7.9496921652008924E-3</v>
      </c>
    </row>
    <row r="542" spans="1:58" s="23" customFormat="1" ht="13.15" x14ac:dyDescent="0.4">
      <c r="A542" s="57">
        <v>45523</v>
      </c>
      <c r="B542" s="112">
        <v>14.785</v>
      </c>
      <c r="C542" s="112">
        <v>15.372999999999999</v>
      </c>
      <c r="D542" s="112">
        <v>17.914000000000001</v>
      </c>
      <c r="E542" s="112">
        <v>17.454000000000001</v>
      </c>
      <c r="F542" s="112">
        <v>17.349</v>
      </c>
      <c r="G542" s="112">
        <v>17.882999999999999</v>
      </c>
      <c r="H542" s="113">
        <v>18.238</v>
      </c>
      <c r="I542" s="90">
        <f t="shared" si="289"/>
        <v>15.34948</v>
      </c>
      <c r="J542" s="90">
        <f t="shared" si="290"/>
        <v>17.812360000000002</v>
      </c>
      <c r="K542" s="114">
        <v>1</v>
      </c>
      <c r="L542" s="115">
        <v>0.04</v>
      </c>
      <c r="M542" s="90">
        <v>14.12</v>
      </c>
      <c r="N542" s="90">
        <v>14.65</v>
      </c>
      <c r="O542" s="90">
        <v>17.59</v>
      </c>
      <c r="P542" s="90">
        <v>18.77</v>
      </c>
      <c r="Q542" s="90">
        <v>20.04</v>
      </c>
      <c r="R542" s="63">
        <f t="shared" si="278"/>
        <v>7.59</v>
      </c>
      <c r="S542" s="64">
        <f t="shared" si="314"/>
        <v>-1.0135135135135158E-2</v>
      </c>
      <c r="T542" s="65">
        <f t="shared" si="308"/>
        <v>0.96382252559726955</v>
      </c>
      <c r="U542" s="65">
        <f t="shared" si="308"/>
        <v>0.83285957930642418</v>
      </c>
      <c r="V542" s="65">
        <f t="shared" si="279"/>
        <v>0.78050079914757597</v>
      </c>
      <c r="W542" s="65">
        <f t="shared" si="280"/>
        <v>0.73103792415169666</v>
      </c>
      <c r="X542" s="61">
        <f t="shared" si="291"/>
        <v>3.9770037199864675E-2</v>
      </c>
      <c r="Y542" s="66">
        <f t="shared" si="281"/>
        <v>4.491807035636524E-2</v>
      </c>
      <c r="Z542" s="61">
        <f t="shared" si="282"/>
        <v>0.16045364403224097</v>
      </c>
      <c r="AA542" s="67">
        <f t="shared" si="283"/>
        <v>15.34948</v>
      </c>
      <c r="AB542" s="68">
        <f t="shared" si="284"/>
        <v>9.2150170648464015E-3</v>
      </c>
      <c r="AC542" s="69">
        <f t="shared" si="285"/>
        <v>4.7746075085324191E-2</v>
      </c>
      <c r="AD542" s="70">
        <f>_xlfn.PERCENTILE.EXC(AC542:$AC$5675,0.5)</f>
        <v>8.7237542081510397E-2</v>
      </c>
      <c r="AE542" s="70">
        <f>_xlfn.PERCENTILE.EXC($AC542:AC$5675,0.35)</f>
        <v>5.2083709712386128E-2</v>
      </c>
      <c r="AF542" s="71">
        <f t="shared" si="310"/>
        <v>4.7689231870885924E-2</v>
      </c>
      <c r="AG542" s="70">
        <f t="shared" si="311"/>
        <v>-0.10391825234920003</v>
      </c>
      <c r="AH542" s="70">
        <f t="shared" si="312"/>
        <v>-0.1238211296859731</v>
      </c>
      <c r="AI542" s="61" t="str">
        <f t="shared" si="300"/>
        <v>Safety</v>
      </c>
      <c r="AJ542" s="68" t="str">
        <f t="shared" si="301"/>
        <v>Short VOL</v>
      </c>
      <c r="AK542" s="72" t="str">
        <f t="shared" si="302"/>
        <v>00631L</v>
      </c>
      <c r="AL542" s="73">
        <f t="shared" si="292"/>
        <v>1</v>
      </c>
      <c r="AM542" s="72" t="str">
        <f t="shared" si="305"/>
        <v>00631L</v>
      </c>
      <c r="AN542" s="73">
        <f t="shared" si="293"/>
        <v>1</v>
      </c>
      <c r="AO542" s="74" t="str">
        <f t="shared" si="299"/>
        <v>00631L</v>
      </c>
      <c r="AP542" s="20">
        <f t="shared" si="294"/>
        <v>1</v>
      </c>
      <c r="AQ542" s="74" t="str">
        <f t="shared" si="309"/>
        <v>00631L</v>
      </c>
      <c r="AR542" s="20">
        <f t="shared" si="295"/>
        <v>1</v>
      </c>
      <c r="AS542" s="74" t="str">
        <f t="shared" si="303"/>
        <v>00631L</v>
      </c>
      <c r="AT542" s="20">
        <f t="shared" si="296"/>
        <v>1</v>
      </c>
      <c r="AU542" s="74" t="str">
        <f t="shared" si="286"/>
        <v>00631L</v>
      </c>
      <c r="AV542" s="20">
        <f t="shared" si="297"/>
        <v>1</v>
      </c>
      <c r="AW542" s="74" t="str">
        <f t="shared" si="287"/>
        <v>00635U</v>
      </c>
      <c r="AX542" s="20">
        <f t="shared" si="288"/>
        <v>0</v>
      </c>
      <c r="AY542" s="20">
        <f t="shared" si="298"/>
        <v>0</v>
      </c>
      <c r="AZ542" s="57">
        <v>45524</v>
      </c>
      <c r="BA542" s="75">
        <v>46.25</v>
      </c>
      <c r="BB542" s="90">
        <v>45.212499999999999</v>
      </c>
      <c r="BC542" s="76">
        <f t="shared" si="306"/>
        <v>44.718333333333341</v>
      </c>
      <c r="BD542" s="76">
        <f t="shared" si="307"/>
        <v>44.825833333333335</v>
      </c>
      <c r="BE542" s="77">
        <f t="shared" si="313"/>
        <v>1.1050650367112468E-2</v>
      </c>
      <c r="BF542" s="77">
        <f t="shared" si="304"/>
        <v>3.1771114126898502E-2</v>
      </c>
    </row>
    <row r="543" spans="1:58" s="23" customFormat="1" ht="13.15" x14ac:dyDescent="0.4">
      <c r="A543" s="57">
        <v>45520</v>
      </c>
      <c r="B543" s="112">
        <v>15.28</v>
      </c>
      <c r="C543" s="112">
        <v>15.69</v>
      </c>
      <c r="D543" s="112">
        <v>18.024999999999999</v>
      </c>
      <c r="E543" s="112">
        <v>17.529</v>
      </c>
      <c r="F543" s="112">
        <v>17.289000000000001</v>
      </c>
      <c r="G543" s="112">
        <v>17.832000000000001</v>
      </c>
      <c r="H543" s="113">
        <v>18.169</v>
      </c>
      <c r="I543" s="90">
        <f t="shared" si="289"/>
        <v>15.6572</v>
      </c>
      <c r="J543" s="90">
        <f t="shared" si="290"/>
        <v>17.838199999999997</v>
      </c>
      <c r="K543" s="114">
        <v>2</v>
      </c>
      <c r="L543" s="115">
        <v>0.04</v>
      </c>
      <c r="M543" s="90">
        <v>12.97</v>
      </c>
      <c r="N543" s="90">
        <v>14.8</v>
      </c>
      <c r="O543" s="90">
        <v>17.809999999999999</v>
      </c>
      <c r="P543" s="90">
        <v>18.78</v>
      </c>
      <c r="Q543" s="90">
        <v>20.079999999999998</v>
      </c>
      <c r="R543" s="63">
        <f t="shared" ref="R543:R606" si="315">(O543+P543)-(N543+M543)</f>
        <v>8.82</v>
      </c>
      <c r="S543" s="64">
        <f t="shared" si="314"/>
        <v>-2.8233749179251456E-2</v>
      </c>
      <c r="T543" s="65">
        <f t="shared" si="308"/>
        <v>0.87635135135135134</v>
      </c>
      <c r="U543" s="65">
        <f t="shared" si="308"/>
        <v>0.83099382369455377</v>
      </c>
      <c r="V543" s="65">
        <f t="shared" si="279"/>
        <v>0.7880724174653887</v>
      </c>
      <c r="W543" s="65">
        <f t="shared" si="280"/>
        <v>0.73705179282868538</v>
      </c>
      <c r="X543" s="61">
        <f t="shared" si="291"/>
        <v>2.6832460732984304E-2</v>
      </c>
      <c r="Y543" s="66">
        <f t="shared" si="281"/>
        <v>3.6510924753266047E-2</v>
      </c>
      <c r="Z543" s="61">
        <f t="shared" si="282"/>
        <v>0.139296936872493</v>
      </c>
      <c r="AA543" s="67">
        <f t="shared" si="283"/>
        <v>15.657200000000001</v>
      </c>
      <c r="AB543" s="68">
        <f t="shared" si="284"/>
        <v>3.2432432432432337E-2</v>
      </c>
      <c r="AC543" s="69">
        <f t="shared" si="285"/>
        <v>5.7918918918918962E-2</v>
      </c>
      <c r="AD543" s="70">
        <f>_xlfn.PERCENTILE.EXC(AC543:$AC$5675,0.5)</f>
        <v>8.7306942570100493E-2</v>
      </c>
      <c r="AE543" s="70">
        <f>_xlfn.PERCENTILE.EXC($AC543:AC$5675,0.35)</f>
        <v>5.208468829792353E-2</v>
      </c>
      <c r="AF543" s="71">
        <f t="shared" si="310"/>
        <v>4.7689231870885924E-2</v>
      </c>
      <c r="AG543" s="70">
        <f t="shared" si="311"/>
        <v>-0.10391825234920003</v>
      </c>
      <c r="AH543" s="70">
        <f t="shared" si="312"/>
        <v>-0.1238211296859731</v>
      </c>
      <c r="AI543" s="61" t="str">
        <f t="shared" si="300"/>
        <v>Safety</v>
      </c>
      <c r="AJ543" s="68" t="str">
        <f t="shared" si="301"/>
        <v>Short VOL</v>
      </c>
      <c r="AK543" s="72" t="str">
        <f t="shared" si="302"/>
        <v>00631L</v>
      </c>
      <c r="AL543" s="73">
        <f t="shared" si="292"/>
        <v>1</v>
      </c>
      <c r="AM543" s="72" t="str">
        <f t="shared" si="305"/>
        <v>00631L</v>
      </c>
      <c r="AN543" s="73">
        <f t="shared" si="293"/>
        <v>1</v>
      </c>
      <c r="AO543" s="74" t="str">
        <f t="shared" si="299"/>
        <v>00631L</v>
      </c>
      <c r="AP543" s="20">
        <f t="shared" si="294"/>
        <v>1</v>
      </c>
      <c r="AQ543" s="74" t="str">
        <f t="shared" si="309"/>
        <v>00631L</v>
      </c>
      <c r="AR543" s="20">
        <f t="shared" si="295"/>
        <v>1</v>
      </c>
      <c r="AS543" s="74" t="str">
        <f t="shared" si="303"/>
        <v>00631L</v>
      </c>
      <c r="AT543" s="20">
        <f t="shared" si="296"/>
        <v>1</v>
      </c>
      <c r="AU543" s="74" t="str">
        <f t="shared" si="286"/>
        <v>00631L</v>
      </c>
      <c r="AV543" s="20">
        <f t="shared" si="297"/>
        <v>1</v>
      </c>
      <c r="AW543" s="74" t="str">
        <f t="shared" si="287"/>
        <v>00631L</v>
      </c>
      <c r="AX543" s="20">
        <f t="shared" si="288"/>
        <v>1</v>
      </c>
      <c r="AY543" s="20">
        <f t="shared" si="298"/>
        <v>0</v>
      </c>
      <c r="AZ543" s="57">
        <v>45523</v>
      </c>
      <c r="BA543" s="75">
        <v>44.71</v>
      </c>
      <c r="BB543" s="90">
        <v>45.15</v>
      </c>
      <c r="BC543" s="76">
        <f t="shared" si="306"/>
        <v>44.618749999999999</v>
      </c>
      <c r="BD543" s="76">
        <f t="shared" si="307"/>
        <v>44.70995833333334</v>
      </c>
      <c r="BE543" s="77">
        <f t="shared" si="313"/>
        <v>1.1906429471914835E-2</v>
      </c>
      <c r="BF543" s="77">
        <f t="shared" si="304"/>
        <v>9.3193257641396642E-7</v>
      </c>
    </row>
    <row r="544" spans="1:58" s="23" customFormat="1" ht="13.15" x14ac:dyDescent="0.4">
      <c r="A544" s="57">
        <v>45519</v>
      </c>
      <c r="B544" s="112">
        <v>15.349</v>
      </c>
      <c r="C544" s="112">
        <v>15.744999999999999</v>
      </c>
      <c r="D544" s="112">
        <v>17.948</v>
      </c>
      <c r="E544" s="112">
        <v>17.396999999999998</v>
      </c>
      <c r="F544" s="112">
        <v>17.173999999999999</v>
      </c>
      <c r="G544" s="112">
        <v>17.713999999999999</v>
      </c>
      <c r="H544" s="113">
        <v>18.047000000000001</v>
      </c>
      <c r="I544" s="90">
        <f t="shared" si="289"/>
        <v>15.697479999999999</v>
      </c>
      <c r="J544" s="90">
        <f t="shared" si="290"/>
        <v>17.68364</v>
      </c>
      <c r="K544" s="114">
        <v>3</v>
      </c>
      <c r="L544" s="115">
        <v>0.04</v>
      </c>
      <c r="M544" s="90">
        <v>14.37</v>
      </c>
      <c r="N544" s="90">
        <v>15.23</v>
      </c>
      <c r="O544" s="90">
        <v>17.88</v>
      </c>
      <c r="P544" s="90">
        <v>18.77</v>
      </c>
      <c r="Q544" s="90">
        <v>19.989999999999998</v>
      </c>
      <c r="R544" s="63">
        <f t="shared" si="315"/>
        <v>7.0499999999999972</v>
      </c>
      <c r="S544" s="64">
        <f t="shared" si="314"/>
        <v>-5.9295861642989549E-2</v>
      </c>
      <c r="T544" s="65">
        <f t="shared" si="308"/>
        <v>0.94353250164149693</v>
      </c>
      <c r="U544" s="65">
        <f t="shared" si="308"/>
        <v>0.8517897091722596</v>
      </c>
      <c r="V544" s="65">
        <f t="shared" si="279"/>
        <v>0.81140117208311135</v>
      </c>
      <c r="W544" s="65">
        <f t="shared" si="280"/>
        <v>0.76188094047023525</v>
      </c>
      <c r="X544" s="61">
        <f t="shared" si="291"/>
        <v>2.5799726366538472E-2</v>
      </c>
      <c r="Y544" s="66">
        <f t="shared" si="281"/>
        <v>3.7362763694890049E-2</v>
      </c>
      <c r="Z544" s="61">
        <f t="shared" si="282"/>
        <v>0.12652731521237814</v>
      </c>
      <c r="AA544" s="67">
        <f t="shared" si="283"/>
        <v>15.697479999999999</v>
      </c>
      <c r="AB544" s="68">
        <f t="shared" si="284"/>
        <v>7.8135259356533013E-3</v>
      </c>
      <c r="AC544" s="69">
        <f t="shared" si="285"/>
        <v>3.06946815495731E-2</v>
      </c>
      <c r="AD544" s="70">
        <f>_xlfn.PERCENTILE.EXC(AC544:$AC$5675,0.5)</f>
        <v>8.7313045753135338E-2</v>
      </c>
      <c r="AE544" s="70">
        <f>_xlfn.PERCENTILE.EXC($AC544:AC$5675,0.35)</f>
        <v>5.2084161367249547E-2</v>
      </c>
      <c r="AF544" s="71">
        <f t="shared" si="310"/>
        <v>4.7689231870885924E-2</v>
      </c>
      <c r="AG544" s="70">
        <f t="shared" si="311"/>
        <v>-0.10391825234920003</v>
      </c>
      <c r="AH544" s="70">
        <f t="shared" si="312"/>
        <v>-0.1238211296859731</v>
      </c>
      <c r="AI544" s="61" t="str">
        <f t="shared" si="300"/>
        <v>Safety</v>
      </c>
      <c r="AJ544" s="68" t="str">
        <f t="shared" si="301"/>
        <v>Safety</v>
      </c>
      <c r="AK544" s="72" t="str">
        <f t="shared" si="302"/>
        <v>00631L</v>
      </c>
      <c r="AL544" s="73">
        <f t="shared" si="292"/>
        <v>1</v>
      </c>
      <c r="AM544" s="72" t="str">
        <f t="shared" si="305"/>
        <v>00631L</v>
      </c>
      <c r="AN544" s="73">
        <f t="shared" si="293"/>
        <v>1</v>
      </c>
      <c r="AO544" s="74" t="str">
        <f t="shared" si="299"/>
        <v>00635U</v>
      </c>
      <c r="AP544" s="20">
        <f t="shared" si="294"/>
        <v>0</v>
      </c>
      <c r="AQ544" s="74" t="str">
        <f t="shared" si="309"/>
        <v>00631L</v>
      </c>
      <c r="AR544" s="20">
        <f t="shared" si="295"/>
        <v>1</v>
      </c>
      <c r="AS544" s="74" t="str">
        <f t="shared" si="303"/>
        <v>00631L</v>
      </c>
      <c r="AT544" s="20">
        <f t="shared" si="296"/>
        <v>1</v>
      </c>
      <c r="AU544" s="74" t="str">
        <f t="shared" si="286"/>
        <v>00635U</v>
      </c>
      <c r="AV544" s="20">
        <f t="shared" si="297"/>
        <v>0</v>
      </c>
      <c r="AW544" s="74" t="str">
        <f t="shared" si="287"/>
        <v>00635U</v>
      </c>
      <c r="AX544" s="20">
        <f t="shared" si="288"/>
        <v>0</v>
      </c>
      <c r="AY544" s="20">
        <f t="shared" si="298"/>
        <v>1</v>
      </c>
      <c r="AZ544" s="57">
        <v>45520</v>
      </c>
      <c r="BA544" s="75">
        <v>44.81</v>
      </c>
      <c r="BB544" s="90">
        <v>45.15</v>
      </c>
      <c r="BC544" s="76">
        <f t="shared" si="306"/>
        <v>44.516875000000006</v>
      </c>
      <c r="BD544" s="76">
        <f t="shared" si="307"/>
        <v>44.613083333333336</v>
      </c>
      <c r="BE544" s="77">
        <f t="shared" si="313"/>
        <v>1.4222134864587699E-2</v>
      </c>
      <c r="BF544" s="77">
        <f t="shared" si="304"/>
        <v>4.4138770950972895E-3</v>
      </c>
    </row>
    <row r="545" spans="1:58" s="23" customFormat="1" ht="13.15" x14ac:dyDescent="0.4">
      <c r="A545" s="57">
        <v>45518</v>
      </c>
      <c r="B545" s="112">
        <v>16.245000000000001</v>
      </c>
      <c r="C545" s="112">
        <v>16.263000000000002</v>
      </c>
      <c r="D545" s="112">
        <v>18.25</v>
      </c>
      <c r="E545" s="112">
        <v>17.498000000000001</v>
      </c>
      <c r="F545" s="112">
        <v>17.256</v>
      </c>
      <c r="G545" s="112">
        <v>17.835999999999999</v>
      </c>
      <c r="H545" s="113">
        <v>18.001999999999999</v>
      </c>
      <c r="I545" s="90">
        <f t="shared" si="289"/>
        <v>16.260120000000001</v>
      </c>
      <c r="J545" s="90">
        <f t="shared" si="290"/>
        <v>17.932079999999999</v>
      </c>
      <c r="K545" s="114">
        <v>4</v>
      </c>
      <c r="L545" s="115">
        <v>0.04</v>
      </c>
      <c r="M545" s="90">
        <v>15.79</v>
      </c>
      <c r="N545" s="90">
        <v>16.190000000000001</v>
      </c>
      <c r="O545" s="90">
        <v>18.45</v>
      </c>
      <c r="P545" s="90">
        <v>19.2</v>
      </c>
      <c r="Q545" s="90">
        <v>20.72</v>
      </c>
      <c r="R545" s="63">
        <f t="shared" si="315"/>
        <v>5.6699999999999982</v>
      </c>
      <c r="S545" s="64">
        <f t="shared" si="314"/>
        <v>-0.10651214128035318</v>
      </c>
      <c r="T545" s="65">
        <f t="shared" si="308"/>
        <v>0.97529339098208756</v>
      </c>
      <c r="U545" s="65">
        <f t="shared" si="308"/>
        <v>0.87750677506775077</v>
      </c>
      <c r="V545" s="65">
        <f t="shared" si="279"/>
        <v>0.84322916666666681</v>
      </c>
      <c r="W545" s="65">
        <f t="shared" si="280"/>
        <v>0.7813706563706565</v>
      </c>
      <c r="X545" s="61">
        <f t="shared" si="291"/>
        <v>1.1080332409972719E-3</v>
      </c>
      <c r="Y545" s="66">
        <f t="shared" si="281"/>
        <v>2.8803291804777559E-2</v>
      </c>
      <c r="Z545" s="61">
        <f t="shared" si="282"/>
        <v>0.10282580940362054</v>
      </c>
      <c r="AA545" s="67">
        <f t="shared" si="283"/>
        <v>16.260120000000001</v>
      </c>
      <c r="AB545" s="68">
        <f t="shared" si="284"/>
        <v>3.397158739962922E-3</v>
      </c>
      <c r="AC545" s="69">
        <f t="shared" si="285"/>
        <v>4.3310685608399808E-3</v>
      </c>
      <c r="AD545" s="70">
        <f>_xlfn.PERCENTILE.EXC(AC545:$AC$5675,0.5)</f>
        <v>8.7319148936170196E-2</v>
      </c>
      <c r="AE545" s="70">
        <f>_xlfn.PERCENTILE.EXC($AC545:AC$5675,0.35)</f>
        <v>5.2088128271734362E-2</v>
      </c>
      <c r="AF545" s="71">
        <f t="shared" si="310"/>
        <v>4.7715685919670202E-2</v>
      </c>
      <c r="AG545" s="70">
        <f t="shared" si="311"/>
        <v>-0.10391825234920003</v>
      </c>
      <c r="AH545" s="70">
        <f t="shared" si="312"/>
        <v>-0.1238211296859731</v>
      </c>
      <c r="AI545" s="61" t="str">
        <f t="shared" si="300"/>
        <v>Safety</v>
      </c>
      <c r="AJ545" s="68" t="str">
        <f t="shared" si="301"/>
        <v>Safety</v>
      </c>
      <c r="AK545" s="72" t="str">
        <f t="shared" si="302"/>
        <v>00631L</v>
      </c>
      <c r="AL545" s="73">
        <f t="shared" si="292"/>
        <v>1</v>
      </c>
      <c r="AM545" s="72" t="str">
        <f t="shared" si="305"/>
        <v>00631L</v>
      </c>
      <c r="AN545" s="73">
        <f t="shared" si="293"/>
        <v>1</v>
      </c>
      <c r="AO545" s="74" t="str">
        <f t="shared" si="299"/>
        <v>00635U</v>
      </c>
      <c r="AP545" s="20">
        <f t="shared" si="294"/>
        <v>0</v>
      </c>
      <c r="AQ545" s="74" t="str">
        <f t="shared" si="309"/>
        <v>00631L</v>
      </c>
      <c r="AR545" s="20">
        <f t="shared" si="295"/>
        <v>1</v>
      </c>
      <c r="AS545" s="74" t="str">
        <f t="shared" si="303"/>
        <v>00631L</v>
      </c>
      <c r="AT545" s="20">
        <f t="shared" si="296"/>
        <v>1</v>
      </c>
      <c r="AU545" s="74" t="str">
        <f t="shared" si="286"/>
        <v>00635U</v>
      </c>
      <c r="AV545" s="20">
        <f t="shared" si="297"/>
        <v>0</v>
      </c>
      <c r="AW545" s="74" t="str">
        <f t="shared" si="287"/>
        <v>00635U</v>
      </c>
      <c r="AX545" s="20">
        <f t="shared" si="288"/>
        <v>0</v>
      </c>
      <c r="AY545" s="20">
        <f t="shared" si="298"/>
        <v>1</v>
      </c>
      <c r="AZ545" s="57">
        <v>45519</v>
      </c>
      <c r="BA545" s="75">
        <v>45.45</v>
      </c>
      <c r="BB545" s="90">
        <v>44.75</v>
      </c>
      <c r="BC545" s="76">
        <f t="shared" si="306"/>
        <v>44.423750000000013</v>
      </c>
      <c r="BD545" s="76">
        <f t="shared" si="307"/>
        <v>44.521875000000009</v>
      </c>
      <c r="BE545" s="77">
        <f t="shared" si="313"/>
        <v>7.3440445707529736E-3</v>
      </c>
      <c r="BF545" s="77">
        <f t="shared" si="304"/>
        <v>2.0846493998736445E-2</v>
      </c>
    </row>
    <row r="546" spans="1:58" s="23" customFormat="1" ht="13.15" x14ac:dyDescent="0.4">
      <c r="A546" s="57">
        <v>45517</v>
      </c>
      <c r="B546" s="112">
        <v>17.545000000000002</v>
      </c>
      <c r="C546" s="112">
        <v>17.405000000000001</v>
      </c>
      <c r="D546" s="112">
        <v>19.149999999999999</v>
      </c>
      <c r="E546" s="112">
        <v>18.091999999999999</v>
      </c>
      <c r="F546" s="112">
        <v>17.686</v>
      </c>
      <c r="G546" s="112">
        <v>18.146999999999998</v>
      </c>
      <c r="H546" s="113">
        <v>18.411999999999999</v>
      </c>
      <c r="I546" s="90">
        <f t="shared" si="289"/>
        <v>17.433</v>
      </c>
      <c r="J546" s="90">
        <f t="shared" si="290"/>
        <v>18.800999999999998</v>
      </c>
      <c r="K546" s="114">
        <v>5</v>
      </c>
      <c r="L546" s="115">
        <v>0.04</v>
      </c>
      <c r="M546" s="90">
        <v>18.57</v>
      </c>
      <c r="N546" s="90">
        <v>18.12</v>
      </c>
      <c r="O546" s="90">
        <v>19.86</v>
      </c>
      <c r="P546" s="90">
        <v>20.23</v>
      </c>
      <c r="Q546" s="90">
        <v>21.06</v>
      </c>
      <c r="R546" s="63">
        <f t="shared" si="315"/>
        <v>3.4000000000000057</v>
      </c>
      <c r="S546" s="64">
        <f t="shared" si="314"/>
        <v>-0.1250603573153066</v>
      </c>
      <c r="T546" s="65">
        <f t="shared" si="308"/>
        <v>1.0248344370860927</v>
      </c>
      <c r="U546" s="65">
        <f t="shared" si="308"/>
        <v>0.91238670694864055</v>
      </c>
      <c r="V546" s="65">
        <f t="shared" si="279"/>
        <v>0.89569945625308955</v>
      </c>
      <c r="W546" s="65">
        <f t="shared" si="280"/>
        <v>0.86039886039886049</v>
      </c>
      <c r="X546" s="61">
        <f t="shared" si="291"/>
        <v>-7.97948133371334E-3</v>
      </c>
      <c r="Y546" s="66">
        <f t="shared" si="281"/>
        <v>1.768737563564008E-2</v>
      </c>
      <c r="Z546" s="61">
        <f t="shared" si="282"/>
        <v>7.8471863706762957E-2</v>
      </c>
      <c r="AA546" s="67">
        <f t="shared" si="283"/>
        <v>17.433</v>
      </c>
      <c r="AB546" s="68">
        <f t="shared" si="284"/>
        <v>-3.1732891832229541E-2</v>
      </c>
      <c r="AC546" s="69">
        <f t="shared" si="285"/>
        <v>-3.7913907284768275E-2</v>
      </c>
      <c r="AD546" s="70">
        <f>_xlfn.PERCENTILE.EXC(AC546:$AC$5675,0.5)</f>
        <v>8.7335325691006133E-2</v>
      </c>
      <c r="AE546" s="70">
        <f>_xlfn.PERCENTILE.EXC($AC546:AC$5675,0.35)</f>
        <v>5.2098818893850873E-2</v>
      </c>
      <c r="AF546" s="71">
        <f t="shared" si="310"/>
        <v>4.7787205040152839E-2</v>
      </c>
      <c r="AG546" s="70">
        <f t="shared" si="311"/>
        <v>-0.10391825234920003</v>
      </c>
      <c r="AH546" s="70">
        <f t="shared" si="312"/>
        <v>-0.1238211296859731</v>
      </c>
      <c r="AI546" s="61" t="str">
        <f t="shared" si="300"/>
        <v>Safety</v>
      </c>
      <c r="AJ546" s="68" t="str">
        <f t="shared" si="301"/>
        <v>Safety</v>
      </c>
      <c r="AK546" s="72" t="str">
        <f t="shared" si="302"/>
        <v>00631L</v>
      </c>
      <c r="AL546" s="73">
        <f t="shared" si="292"/>
        <v>1</v>
      </c>
      <c r="AM546" s="72" t="str">
        <f t="shared" si="305"/>
        <v>00631L</v>
      </c>
      <c r="AN546" s="73">
        <f t="shared" si="293"/>
        <v>1</v>
      </c>
      <c r="AO546" s="74" t="str">
        <f t="shared" si="299"/>
        <v>00635U</v>
      </c>
      <c r="AP546" s="20">
        <f t="shared" si="294"/>
        <v>0</v>
      </c>
      <c r="AQ546" s="74" t="str">
        <f t="shared" si="309"/>
        <v>00631L</v>
      </c>
      <c r="AR546" s="20">
        <f t="shared" si="295"/>
        <v>1</v>
      </c>
      <c r="AS546" s="74" t="str">
        <f t="shared" si="303"/>
        <v>00631L</v>
      </c>
      <c r="AT546" s="20">
        <f t="shared" si="296"/>
        <v>1</v>
      </c>
      <c r="AU546" s="74" t="str">
        <f t="shared" si="286"/>
        <v>00635U</v>
      </c>
      <c r="AV546" s="20">
        <f t="shared" si="297"/>
        <v>0</v>
      </c>
      <c r="AW546" s="74" t="str">
        <f t="shared" si="287"/>
        <v>00635U</v>
      </c>
      <c r="AX546" s="20">
        <f t="shared" si="288"/>
        <v>0</v>
      </c>
      <c r="AY546" s="20">
        <f t="shared" si="298"/>
        <v>1</v>
      </c>
      <c r="AZ546" s="57">
        <v>45518</v>
      </c>
      <c r="BA546" s="75">
        <v>44.51</v>
      </c>
      <c r="BB546" s="90">
        <v>46.575000000000003</v>
      </c>
      <c r="BC546" s="76">
        <f t="shared" si="306"/>
        <v>44.339583333333344</v>
      </c>
      <c r="BD546" s="76">
        <f t="shared" si="307"/>
        <v>44.419750000000008</v>
      </c>
      <c r="BE546" s="77">
        <f t="shared" si="313"/>
        <v>5.0415824836723952E-2</v>
      </c>
      <c r="BF546" s="77">
        <f t="shared" si="304"/>
        <v>2.0317538932567241E-3</v>
      </c>
    </row>
    <row r="547" spans="1:58" s="23" customFormat="1" ht="13.15" x14ac:dyDescent="0.4">
      <c r="A547" s="57">
        <v>45516</v>
      </c>
      <c r="B547" s="112">
        <v>19.465</v>
      </c>
      <c r="C547" s="112">
        <v>18.829999999999998</v>
      </c>
      <c r="D547" s="112">
        <v>20.347999999999999</v>
      </c>
      <c r="E547" s="112">
        <v>19.082999999999998</v>
      </c>
      <c r="F547" s="112">
        <v>18.553999999999998</v>
      </c>
      <c r="G547" s="112">
        <v>19.125</v>
      </c>
      <c r="H547" s="113">
        <v>19.390999999999998</v>
      </c>
      <c r="I547" s="90">
        <f t="shared" si="289"/>
        <v>18.982399999999998</v>
      </c>
      <c r="J547" s="90">
        <f t="shared" si="290"/>
        <v>19.98368</v>
      </c>
      <c r="K547" s="114">
        <v>6</v>
      </c>
      <c r="L547" s="115">
        <v>0.04</v>
      </c>
      <c r="M547" s="90">
        <v>21.92</v>
      </c>
      <c r="N547" s="90">
        <v>20.71</v>
      </c>
      <c r="O547" s="90">
        <v>21.63</v>
      </c>
      <c r="P547" s="90">
        <v>21.63</v>
      </c>
      <c r="Q547" s="90">
        <v>21.91</v>
      </c>
      <c r="R547" s="63">
        <f t="shared" si="315"/>
        <v>0.62999999999999545</v>
      </c>
      <c r="S547" s="64">
        <f t="shared" si="314"/>
        <v>1.669121256750122E-2</v>
      </c>
      <c r="T547" s="65">
        <f t="shared" si="308"/>
        <v>1.0584258812168035</v>
      </c>
      <c r="U547" s="65">
        <f t="shared" si="308"/>
        <v>0.95746648173832649</v>
      </c>
      <c r="V547" s="65">
        <f t="shared" si="279"/>
        <v>0.95746648173832649</v>
      </c>
      <c r="W547" s="65">
        <f t="shared" si="280"/>
        <v>0.94523048836147883</v>
      </c>
      <c r="X547" s="61">
        <f t="shared" si="291"/>
        <v>-3.2622656049319375E-2</v>
      </c>
      <c r="Y547" s="66">
        <f t="shared" si="281"/>
        <v>1.6140019913011575E-2</v>
      </c>
      <c r="Z547" s="61">
        <f t="shared" si="282"/>
        <v>5.2747808496291376E-2</v>
      </c>
      <c r="AA547" s="67">
        <f t="shared" si="283"/>
        <v>18.982399999999998</v>
      </c>
      <c r="AB547" s="68">
        <f t="shared" si="284"/>
        <v>-6.0115886045388749E-2</v>
      </c>
      <c r="AC547" s="69">
        <f t="shared" si="285"/>
        <v>-8.3418638338966802E-2</v>
      </c>
      <c r="AD547" s="70">
        <f>_xlfn.PERCENTILE.EXC(AC547:$AC$5675,0.5)</f>
        <v>8.7351502445842069E-2</v>
      </c>
      <c r="AE547" s="70">
        <f>_xlfn.PERCENTILE.EXC($AC547:AC$5675,0.35)</f>
        <v>5.2102118184264204E-2</v>
      </c>
      <c r="AF547" s="71">
        <f t="shared" si="310"/>
        <v>4.7928349985882156E-2</v>
      </c>
      <c r="AG547" s="70">
        <f t="shared" si="311"/>
        <v>-0.10391825234920003</v>
      </c>
      <c r="AH547" s="70">
        <f t="shared" si="312"/>
        <v>-0.1238211296859731</v>
      </c>
      <c r="AI547" s="61" t="str">
        <f t="shared" si="300"/>
        <v>Safety</v>
      </c>
      <c r="AJ547" s="68" t="str">
        <f t="shared" si="301"/>
        <v>Safety</v>
      </c>
      <c r="AK547" s="72" t="str">
        <f t="shared" si="302"/>
        <v>00631L</v>
      </c>
      <c r="AL547" s="73">
        <f t="shared" si="292"/>
        <v>1</v>
      </c>
      <c r="AM547" s="72" t="str">
        <f t="shared" si="305"/>
        <v>00631L</v>
      </c>
      <c r="AN547" s="73">
        <f t="shared" si="293"/>
        <v>1</v>
      </c>
      <c r="AO547" s="74" t="str">
        <f t="shared" si="299"/>
        <v>00635U</v>
      </c>
      <c r="AP547" s="20">
        <f t="shared" si="294"/>
        <v>0</v>
      </c>
      <c r="AQ547" s="74" t="str">
        <f t="shared" si="309"/>
        <v>00631L</v>
      </c>
      <c r="AR547" s="20">
        <f t="shared" si="295"/>
        <v>1</v>
      </c>
      <c r="AS547" s="74" t="str">
        <f t="shared" si="303"/>
        <v>00631L</v>
      </c>
      <c r="AT547" s="20">
        <f t="shared" si="296"/>
        <v>1</v>
      </c>
      <c r="AU547" s="74" t="str">
        <f t="shared" si="286"/>
        <v>00635U</v>
      </c>
      <c r="AV547" s="20">
        <f t="shared" si="297"/>
        <v>0</v>
      </c>
      <c r="AW547" s="74" t="str">
        <f t="shared" si="287"/>
        <v>00635U</v>
      </c>
      <c r="AX547" s="20">
        <f t="shared" si="288"/>
        <v>0</v>
      </c>
      <c r="AY547" s="20">
        <f t="shared" si="298"/>
        <v>1</v>
      </c>
      <c r="AZ547" s="57">
        <v>45517</v>
      </c>
      <c r="BA547" s="75">
        <v>45.92</v>
      </c>
      <c r="BB547" s="90">
        <v>45.174999999999997</v>
      </c>
      <c r="BC547" s="76">
        <f t="shared" si="306"/>
        <v>44.213333333333338</v>
      </c>
      <c r="BD547" s="76">
        <f t="shared" si="307"/>
        <v>44.328666666666678</v>
      </c>
      <c r="BE547" s="77">
        <f t="shared" si="313"/>
        <v>2.1750603136308628E-2</v>
      </c>
      <c r="BF547" s="77">
        <f t="shared" si="304"/>
        <v>3.5898515633224333E-2</v>
      </c>
    </row>
    <row r="548" spans="1:58" s="23" customFormat="1" ht="13.15" x14ac:dyDescent="0.4">
      <c r="A548" s="57">
        <v>45513</v>
      </c>
      <c r="B548" s="112">
        <v>19.497</v>
      </c>
      <c r="C548" s="112">
        <v>18.853000000000002</v>
      </c>
      <c r="D548" s="112">
        <v>20.507000000000001</v>
      </c>
      <c r="E548" s="112">
        <v>19.114999999999998</v>
      </c>
      <c r="F548" s="112">
        <v>18.670000000000002</v>
      </c>
      <c r="G548" s="112">
        <v>19.117000000000001</v>
      </c>
      <c r="H548" s="113">
        <v>19.338000000000001</v>
      </c>
      <c r="I548" s="90">
        <f t="shared" si="289"/>
        <v>19.03332</v>
      </c>
      <c r="J548" s="90">
        <f t="shared" si="290"/>
        <v>20.043880000000001</v>
      </c>
      <c r="K548" s="114">
        <v>7</v>
      </c>
      <c r="L548" s="115">
        <v>0.04</v>
      </c>
      <c r="M548" s="90">
        <v>20.059999999999999</v>
      </c>
      <c r="N548" s="90">
        <v>20.37</v>
      </c>
      <c r="O548" s="90">
        <v>21.18</v>
      </c>
      <c r="P548" s="90">
        <v>21.43</v>
      </c>
      <c r="Q548" s="90">
        <v>21.86</v>
      </c>
      <c r="R548" s="63">
        <f t="shared" si="315"/>
        <v>2.1799999999999997</v>
      </c>
      <c r="S548" s="64">
        <f t="shared" si="314"/>
        <v>-0.26858168761220824</v>
      </c>
      <c r="T548" s="65">
        <f t="shared" si="308"/>
        <v>0.98478154148257235</v>
      </c>
      <c r="U548" s="65">
        <f t="shared" si="308"/>
        <v>0.9617563739376771</v>
      </c>
      <c r="V548" s="65">
        <f t="shared" si="279"/>
        <v>0.95053663089127394</v>
      </c>
      <c r="W548" s="65">
        <f t="shared" si="280"/>
        <v>0.93183897529734683</v>
      </c>
      <c r="X548" s="61">
        <f t="shared" si="291"/>
        <v>-3.3030722675283293E-2</v>
      </c>
      <c r="Y548" s="66">
        <f t="shared" si="281"/>
        <v>1.1666230708867515E-2</v>
      </c>
      <c r="Z548" s="61">
        <f t="shared" si="282"/>
        <v>5.3094257859375119E-2</v>
      </c>
      <c r="AA548" s="67">
        <f t="shared" si="283"/>
        <v>19.033320000000003</v>
      </c>
      <c r="AB548" s="68">
        <f t="shared" si="284"/>
        <v>-4.2857142857142906E-2</v>
      </c>
      <c r="AC548" s="69">
        <f t="shared" si="285"/>
        <v>-6.5620029455080886E-2</v>
      </c>
      <c r="AD548" s="70">
        <f>_xlfn.PERCENTILE.EXC(AC548:$AC$5675,0.5)</f>
        <v>8.7373069230583772E-2</v>
      </c>
      <c r="AE548" s="70">
        <f>_xlfn.PERCENTILE.EXC($AC548:AC$5675,0.35)</f>
        <v>5.2103430767722489E-2</v>
      </c>
      <c r="AF548" s="71">
        <f t="shared" si="310"/>
        <v>4.8185541086115551E-2</v>
      </c>
      <c r="AG548" s="70">
        <f t="shared" si="311"/>
        <v>-0.10391825234920003</v>
      </c>
      <c r="AH548" s="70">
        <f t="shared" si="312"/>
        <v>-0.1238211296859731</v>
      </c>
      <c r="AI548" s="61" t="str">
        <f t="shared" si="300"/>
        <v>Safety</v>
      </c>
      <c r="AJ548" s="68" t="str">
        <f t="shared" si="301"/>
        <v>Safety</v>
      </c>
      <c r="AK548" s="72" t="str">
        <f t="shared" si="302"/>
        <v>00631L</v>
      </c>
      <c r="AL548" s="73">
        <f t="shared" si="292"/>
        <v>1</v>
      </c>
      <c r="AM548" s="72" t="str">
        <f t="shared" si="305"/>
        <v>00631L</v>
      </c>
      <c r="AN548" s="73">
        <f t="shared" si="293"/>
        <v>1</v>
      </c>
      <c r="AO548" s="74" t="str">
        <f t="shared" si="299"/>
        <v>00635U</v>
      </c>
      <c r="AP548" s="20">
        <f t="shared" si="294"/>
        <v>0</v>
      </c>
      <c r="AQ548" s="74" t="str">
        <f t="shared" si="309"/>
        <v>00631L</v>
      </c>
      <c r="AR548" s="20">
        <f t="shared" si="295"/>
        <v>1</v>
      </c>
      <c r="AS548" s="74" t="str">
        <f t="shared" si="303"/>
        <v>00631L</v>
      </c>
      <c r="AT548" s="20">
        <f t="shared" si="296"/>
        <v>1</v>
      </c>
      <c r="AU548" s="74" t="str">
        <f t="shared" si="286"/>
        <v>00635U</v>
      </c>
      <c r="AV548" s="20">
        <f t="shared" si="297"/>
        <v>0</v>
      </c>
      <c r="AW548" s="74" t="str">
        <f t="shared" si="287"/>
        <v>00635U</v>
      </c>
      <c r="AX548" s="20">
        <f t="shared" si="288"/>
        <v>0</v>
      </c>
      <c r="AY548" s="20">
        <f t="shared" si="298"/>
        <v>1</v>
      </c>
      <c r="AZ548" s="57">
        <v>45516</v>
      </c>
      <c r="BA548" s="75">
        <v>46.35</v>
      </c>
      <c r="BB548" s="90">
        <v>46.5625</v>
      </c>
      <c r="BC548" s="76">
        <f t="shared" si="306"/>
        <v>44.1</v>
      </c>
      <c r="BD548" s="76">
        <f t="shared" si="307"/>
        <v>44.232916666666675</v>
      </c>
      <c r="BE548" s="77">
        <f t="shared" si="313"/>
        <v>5.5839002267573663E-2</v>
      </c>
      <c r="BF548" s="77">
        <f t="shared" si="304"/>
        <v>4.7862169010634822E-2</v>
      </c>
    </row>
    <row r="549" spans="1:58" s="23" customFormat="1" ht="13.15" x14ac:dyDescent="0.4">
      <c r="A549" s="57">
        <v>45512</v>
      </c>
      <c r="B549" s="112">
        <v>22.689</v>
      </c>
      <c r="C549" s="112">
        <v>21.728000000000002</v>
      </c>
      <c r="D549" s="112">
        <v>22.835000000000001</v>
      </c>
      <c r="E549" s="112">
        <v>20.734000000000002</v>
      </c>
      <c r="F549" s="112">
        <v>19.803000000000001</v>
      </c>
      <c r="G549" s="112">
        <v>20.193999999999999</v>
      </c>
      <c r="H549" s="113">
        <v>20.329999999999998</v>
      </c>
      <c r="I549" s="90">
        <f t="shared" si="289"/>
        <v>22.035520000000002</v>
      </c>
      <c r="J549" s="90">
        <f t="shared" si="290"/>
        <v>22.48076</v>
      </c>
      <c r="K549" s="114">
        <v>8</v>
      </c>
      <c r="L549" s="115">
        <v>0.04</v>
      </c>
      <c r="M549" s="90">
        <v>23.9</v>
      </c>
      <c r="N549" s="90">
        <v>27.85</v>
      </c>
      <c r="O549" s="90">
        <v>24.13</v>
      </c>
      <c r="P549" s="90">
        <v>23.5</v>
      </c>
      <c r="Q549" s="90">
        <v>23.3</v>
      </c>
      <c r="R549" s="63">
        <f t="shared" si="315"/>
        <v>-4.1200000000000045</v>
      </c>
      <c r="S549" s="64">
        <f t="shared" si="314"/>
        <v>0</v>
      </c>
      <c r="T549" s="65">
        <f t="shared" si="308"/>
        <v>0.85816876122082575</v>
      </c>
      <c r="U549" s="65">
        <f t="shared" si="308"/>
        <v>1.1541649399088274</v>
      </c>
      <c r="V549" s="65">
        <f t="shared" si="279"/>
        <v>1.1851063829787234</v>
      </c>
      <c r="W549" s="65">
        <f t="shared" si="280"/>
        <v>1.1952789699570816</v>
      </c>
      <c r="X549" s="61">
        <f t="shared" si="291"/>
        <v>-4.2355326369606351E-2</v>
      </c>
      <c r="Y549" s="66">
        <f t="shared" si="281"/>
        <v>-1.9484904022378867E-2</v>
      </c>
      <c r="Z549" s="61">
        <f t="shared" si="282"/>
        <v>2.0205559024701857E-2</v>
      </c>
      <c r="AA549" s="67">
        <f t="shared" si="283"/>
        <v>22.035519999999998</v>
      </c>
      <c r="AB549" s="68">
        <f t="shared" si="284"/>
        <v>-0.18531418312387796</v>
      </c>
      <c r="AC549" s="69">
        <f t="shared" si="285"/>
        <v>-0.20877845601436276</v>
      </c>
      <c r="AD549" s="70">
        <f>_xlfn.PERCENTILE.EXC(AC549:$AC$5675,0.5)</f>
        <v>8.7394636015325489E-2</v>
      </c>
      <c r="AE549" s="70">
        <f>_xlfn.PERCENTILE.EXC($AC549:AC$5675,0.35)</f>
        <v>5.210551232636712E-2</v>
      </c>
      <c r="AF549" s="71">
        <f t="shared" si="310"/>
        <v>4.8514460165438943E-2</v>
      </c>
      <c r="AG549" s="70">
        <f t="shared" si="311"/>
        <v>-0.10391825234920003</v>
      </c>
      <c r="AH549" s="70">
        <f t="shared" si="312"/>
        <v>-0.1238211296859731</v>
      </c>
      <c r="AI549" s="61" t="str">
        <f t="shared" si="300"/>
        <v>Safety</v>
      </c>
      <c r="AJ549" s="68" t="str">
        <f t="shared" si="301"/>
        <v>Safety</v>
      </c>
      <c r="AK549" s="72" t="str">
        <f t="shared" si="302"/>
        <v>00631L</v>
      </c>
      <c r="AL549" s="73">
        <f t="shared" si="292"/>
        <v>1</v>
      </c>
      <c r="AM549" s="72" t="str">
        <f t="shared" si="305"/>
        <v>00631L</v>
      </c>
      <c r="AN549" s="73">
        <f t="shared" si="293"/>
        <v>1</v>
      </c>
      <c r="AO549" s="74" t="str">
        <f t="shared" si="299"/>
        <v>00631L</v>
      </c>
      <c r="AP549" s="20">
        <f t="shared" si="294"/>
        <v>1</v>
      </c>
      <c r="AQ549" s="74" t="str">
        <f t="shared" si="309"/>
        <v>00631L</v>
      </c>
      <c r="AR549" s="20">
        <f t="shared" si="295"/>
        <v>1</v>
      </c>
      <c r="AS549" s="74" t="str">
        <f t="shared" si="303"/>
        <v>00631L</v>
      </c>
      <c r="AT549" s="20">
        <f t="shared" si="296"/>
        <v>1</v>
      </c>
      <c r="AU549" s="74" t="str">
        <f t="shared" si="286"/>
        <v>Cash</v>
      </c>
      <c r="AV549" s="20">
        <f t="shared" si="297"/>
        <v>0</v>
      </c>
      <c r="AW549" s="74" t="str">
        <f t="shared" si="287"/>
        <v>00631L</v>
      </c>
      <c r="AX549" s="20">
        <f t="shared" si="288"/>
        <v>1</v>
      </c>
      <c r="AY549" s="20">
        <f t="shared" si="298"/>
        <v>0</v>
      </c>
      <c r="AZ549" s="57">
        <v>45513</v>
      </c>
      <c r="BA549" s="75">
        <v>47.19</v>
      </c>
      <c r="BB549" s="90">
        <v>47.65</v>
      </c>
      <c r="BC549" s="76">
        <f t="shared" si="306"/>
        <v>43.975416666666668</v>
      </c>
      <c r="BD549" s="76">
        <f t="shared" si="307"/>
        <v>44.110458333333334</v>
      </c>
      <c r="BE549" s="77">
        <f t="shared" si="313"/>
        <v>8.3559943529055006E-2</v>
      </c>
      <c r="BF549" s="77">
        <f t="shared" si="304"/>
        <v>6.9814320300079946E-2</v>
      </c>
    </row>
    <row r="550" spans="1:58" s="23" customFormat="1" ht="13.15" x14ac:dyDescent="0.4">
      <c r="A550" s="57">
        <v>45511</v>
      </c>
      <c r="B550" s="112">
        <v>25.077000000000002</v>
      </c>
      <c r="C550" s="112">
        <v>23.577000000000002</v>
      </c>
      <c r="D550" s="112">
        <v>24.071999999999999</v>
      </c>
      <c r="E550" s="112">
        <v>21.673999999999999</v>
      </c>
      <c r="F550" s="112">
        <v>20.858000000000001</v>
      </c>
      <c r="G550" s="112">
        <v>21.178000000000001</v>
      </c>
      <c r="H550" s="113">
        <v>21.233000000000001</v>
      </c>
      <c r="I550" s="90">
        <f t="shared" si="289"/>
        <v>24.117000000000001</v>
      </c>
      <c r="J550" s="90">
        <f t="shared" si="290"/>
        <v>23.893799999999999</v>
      </c>
      <c r="K550" s="114">
        <v>9</v>
      </c>
      <c r="L550" s="115">
        <v>0.04</v>
      </c>
      <c r="M550" s="90">
        <v>29.26</v>
      </c>
      <c r="N550" s="90">
        <v>27.85</v>
      </c>
      <c r="O550" s="90">
        <v>27.01</v>
      </c>
      <c r="P550" s="90">
        <v>25.75</v>
      </c>
      <c r="Q550" s="90">
        <v>24.09</v>
      </c>
      <c r="R550" s="63">
        <f t="shared" si="315"/>
        <v>-4.3499999999999943</v>
      </c>
      <c r="S550" s="64">
        <f t="shared" si="314"/>
        <v>5.052327679538093E-3</v>
      </c>
      <c r="T550" s="65">
        <f t="shared" si="308"/>
        <v>1.0506283662477558</v>
      </c>
      <c r="U550" s="65">
        <f t="shared" si="308"/>
        <v>1.0310995927434283</v>
      </c>
      <c r="V550" s="65">
        <f t="shared" ref="V550:V613" si="316">N550/P550</f>
        <v>1.0815533980582526</v>
      </c>
      <c r="W550" s="65">
        <f t="shared" ref="W550:W613" si="317">N550/Q550</f>
        <v>1.1560813615608136</v>
      </c>
      <c r="X550" s="61">
        <f t="shared" si="291"/>
        <v>-5.9815767436296206E-2</v>
      </c>
      <c r="Y550" s="66">
        <f t="shared" ref="Y550:Y613" si="318">(H550-E550)/E550</f>
        <v>-2.0346959490633892E-2</v>
      </c>
      <c r="Z550" s="61">
        <f t="shared" ref="Z550:Z613" si="319">(J550-I550)/I550</f>
        <v>-9.2548824480657658E-3</v>
      </c>
      <c r="AA550" s="67">
        <f t="shared" ref="AA550:AA613" si="320">B550*(K550*L550)+C550*(1-(K550*L550))</f>
        <v>24.117000000000004</v>
      </c>
      <c r="AB550" s="68">
        <f t="shared" ref="AB550:AB613" si="321">(B550-N550)/N550</f>
        <v>-9.9569120287253121E-2</v>
      </c>
      <c r="AC550" s="69">
        <f t="shared" ref="AC550:AC613" si="322">(AA550-N550)/N550</f>
        <v>-0.13403949730700168</v>
      </c>
      <c r="AD550" s="70">
        <f>_xlfn.PERCENTILE.EXC(AC550:$AC$5675,0.5)</f>
        <v>8.7410135746981352E-2</v>
      </c>
      <c r="AE550" s="70">
        <f>_xlfn.PERCENTILE.EXC($AC550:AC$5675,0.35)</f>
        <v>5.2143758361567032E-2</v>
      </c>
      <c r="AF550" s="71">
        <f t="shared" si="310"/>
        <v>4.8676564765608853E-2</v>
      </c>
      <c r="AG550" s="70">
        <f t="shared" si="311"/>
        <v>-0.10355130820483316</v>
      </c>
      <c r="AH550" s="70">
        <f t="shared" si="312"/>
        <v>-0.11573395252221792</v>
      </c>
      <c r="AI550" s="61" t="str">
        <f t="shared" si="300"/>
        <v>Safety</v>
      </c>
      <c r="AJ550" s="68" t="str">
        <f t="shared" si="301"/>
        <v>Safety</v>
      </c>
      <c r="AK550" s="72" t="str">
        <f t="shared" si="302"/>
        <v>00631L</v>
      </c>
      <c r="AL550" s="73">
        <f t="shared" si="292"/>
        <v>1</v>
      </c>
      <c r="AM550" s="72" t="str">
        <f t="shared" si="305"/>
        <v>00631L</v>
      </c>
      <c r="AN550" s="73">
        <f t="shared" si="293"/>
        <v>1</v>
      </c>
      <c r="AO550" s="74" t="str">
        <f t="shared" si="299"/>
        <v>00631L</v>
      </c>
      <c r="AP550" s="20">
        <f t="shared" si="294"/>
        <v>1</v>
      </c>
      <c r="AQ550" s="74" t="str">
        <f t="shared" si="309"/>
        <v>00631L</v>
      </c>
      <c r="AR550" s="20">
        <f t="shared" si="295"/>
        <v>1</v>
      </c>
      <c r="AS550" s="74" t="str">
        <f t="shared" si="303"/>
        <v>00631L</v>
      </c>
      <c r="AT550" s="20">
        <f t="shared" si="296"/>
        <v>1</v>
      </c>
      <c r="AU550" s="74" t="str">
        <f t="shared" si="286"/>
        <v>Cash</v>
      </c>
      <c r="AV550" s="20">
        <f t="shared" si="297"/>
        <v>0</v>
      </c>
      <c r="AW550" s="74" t="str">
        <f t="shared" si="287"/>
        <v>00631L</v>
      </c>
      <c r="AX550" s="20">
        <f t="shared" si="288"/>
        <v>1</v>
      </c>
      <c r="AY550" s="20">
        <f t="shared" si="298"/>
        <v>0</v>
      </c>
      <c r="AZ550" s="57">
        <v>45512</v>
      </c>
      <c r="BA550" s="75">
        <v>47.15</v>
      </c>
      <c r="BB550" s="90">
        <v>48.524999999999999</v>
      </c>
      <c r="BC550" s="76">
        <f t="shared" si="306"/>
        <v>43.814166666666665</v>
      </c>
      <c r="BD550" s="76">
        <f t="shared" si="307"/>
        <v>43.967083333333335</v>
      </c>
      <c r="BE550" s="77">
        <f t="shared" si="313"/>
        <v>0.10751849668105826</v>
      </c>
      <c r="BF550" s="77">
        <f t="shared" si="304"/>
        <v>7.2393172922925228E-2</v>
      </c>
    </row>
    <row r="551" spans="1:58" s="23" customFormat="1" ht="13.15" x14ac:dyDescent="0.4">
      <c r="A551" s="57">
        <v>45510</v>
      </c>
      <c r="B551" s="112">
        <v>25.77</v>
      </c>
      <c r="C551" s="112">
        <v>24.866</v>
      </c>
      <c r="D551" s="112">
        <v>25.271999999999998</v>
      </c>
      <c r="E551" s="112">
        <v>22.233000000000001</v>
      </c>
      <c r="F551" s="112">
        <v>21.004999999999999</v>
      </c>
      <c r="G551" s="112">
        <v>21.259</v>
      </c>
      <c r="H551" s="113">
        <v>21.63</v>
      </c>
      <c r="I551" s="90">
        <f t="shared" si="289"/>
        <v>25.227599999999999</v>
      </c>
      <c r="J551" s="90">
        <f t="shared" si="290"/>
        <v>25.1096</v>
      </c>
      <c r="K551" s="114">
        <v>10</v>
      </c>
      <c r="L551" s="115">
        <v>0.04</v>
      </c>
      <c r="M551" s="90">
        <v>28.93</v>
      </c>
      <c r="N551" s="90">
        <v>27.71</v>
      </c>
      <c r="O551" s="90">
        <v>26.76</v>
      </c>
      <c r="P551" s="90">
        <v>25.56</v>
      </c>
      <c r="Q551" s="90">
        <v>23.96</v>
      </c>
      <c r="R551" s="63">
        <f t="shared" si="315"/>
        <v>-4.32</v>
      </c>
      <c r="S551" s="64">
        <f t="shared" si="314"/>
        <v>-0.28156598392533055</v>
      </c>
      <c r="T551" s="65">
        <f t="shared" si="308"/>
        <v>1.0440274269216889</v>
      </c>
      <c r="U551" s="65">
        <f t="shared" si="308"/>
        <v>1.0355007473841553</v>
      </c>
      <c r="V551" s="65">
        <f t="shared" si="316"/>
        <v>1.0841158059467919</v>
      </c>
      <c r="W551" s="65">
        <f t="shared" si="317"/>
        <v>1.1565108514190316</v>
      </c>
      <c r="X551" s="61">
        <f t="shared" si="291"/>
        <v>-3.5079549864183157E-2</v>
      </c>
      <c r="Y551" s="66">
        <f t="shared" si="318"/>
        <v>-2.7121845904736271E-2</v>
      </c>
      <c r="Z551" s="61">
        <f t="shared" si="319"/>
        <v>-4.6774167974757228E-3</v>
      </c>
      <c r="AA551" s="67">
        <f t="shared" si="320"/>
        <v>25.227599999999999</v>
      </c>
      <c r="AB551" s="68">
        <f t="shared" si="321"/>
        <v>-7.0010826416456201E-2</v>
      </c>
      <c r="AC551" s="69">
        <f t="shared" si="322"/>
        <v>-8.9584987369180871E-2</v>
      </c>
      <c r="AD551" s="70">
        <f>_xlfn.PERCENTILE.EXC(AC551:$AC$5675,0.5)</f>
        <v>8.7425635478637215E-2</v>
      </c>
      <c r="AE551" s="70">
        <f>_xlfn.PERCENTILE.EXC($AC551:AC$5675,0.35)</f>
        <v>5.2195829022441097E-2</v>
      </c>
      <c r="AF551" s="71">
        <f t="shared" si="310"/>
        <v>4.9033276142783647E-2</v>
      </c>
      <c r="AG551" s="70">
        <f t="shared" si="311"/>
        <v>-0.10329129304284818</v>
      </c>
      <c r="AH551" s="70">
        <f t="shared" si="312"/>
        <v>-0.11387715671554346</v>
      </c>
      <c r="AI551" s="61" t="str">
        <f t="shared" si="300"/>
        <v>Safety</v>
      </c>
      <c r="AJ551" s="68" t="str">
        <f t="shared" si="301"/>
        <v>Safety</v>
      </c>
      <c r="AK551" s="72" t="str">
        <f t="shared" si="302"/>
        <v>00631L</v>
      </c>
      <c r="AL551" s="73">
        <f t="shared" si="292"/>
        <v>1</v>
      </c>
      <c r="AM551" s="72" t="str">
        <f t="shared" si="305"/>
        <v>00631L</v>
      </c>
      <c r="AN551" s="73">
        <f t="shared" si="293"/>
        <v>1</v>
      </c>
      <c r="AO551" s="74" t="str">
        <f t="shared" si="299"/>
        <v>00635U</v>
      </c>
      <c r="AP551" s="20">
        <f t="shared" si="294"/>
        <v>0</v>
      </c>
      <c r="AQ551" s="74" t="str">
        <f t="shared" si="309"/>
        <v>00631L</v>
      </c>
      <c r="AR551" s="20">
        <f t="shared" si="295"/>
        <v>1</v>
      </c>
      <c r="AS551" s="74" t="str">
        <f t="shared" si="303"/>
        <v>00631L</v>
      </c>
      <c r="AT551" s="20">
        <f t="shared" si="296"/>
        <v>1</v>
      </c>
      <c r="AU551" s="74" t="str">
        <f t="shared" si="286"/>
        <v>00635U</v>
      </c>
      <c r="AV551" s="20">
        <f t="shared" si="297"/>
        <v>0</v>
      </c>
      <c r="AW551" s="74" t="str">
        <f t="shared" si="287"/>
        <v>00635U</v>
      </c>
      <c r="AX551" s="20">
        <f t="shared" si="288"/>
        <v>0</v>
      </c>
      <c r="AY551" s="20">
        <f t="shared" si="298"/>
        <v>1</v>
      </c>
      <c r="AZ551" s="57">
        <v>45511</v>
      </c>
      <c r="BA551" s="75">
        <v>49.1</v>
      </c>
      <c r="BB551" s="90">
        <v>49.212499999999999</v>
      </c>
      <c r="BC551" s="76">
        <f t="shared" si="306"/>
        <v>43.632291666666667</v>
      </c>
      <c r="BD551" s="76">
        <f t="shared" si="307"/>
        <v>43.823749999999997</v>
      </c>
      <c r="BE551" s="77">
        <f t="shared" si="313"/>
        <v>0.12789170864468685</v>
      </c>
      <c r="BF551" s="77">
        <f t="shared" si="304"/>
        <v>0.12039704498131731</v>
      </c>
    </row>
    <row r="552" spans="1:58" s="23" customFormat="1" ht="13.15" x14ac:dyDescent="0.4">
      <c r="A552" s="57">
        <v>45509</v>
      </c>
      <c r="B552" s="112">
        <v>32.098999999999997</v>
      </c>
      <c r="C552" s="112">
        <v>30.390999999999998</v>
      </c>
      <c r="D552" s="112">
        <v>27.305</v>
      </c>
      <c r="E552" s="112">
        <v>22.925999999999998</v>
      </c>
      <c r="F552" s="112">
        <v>22.315999999999999</v>
      </c>
      <c r="G552" s="112">
        <v>23.001000000000001</v>
      </c>
      <c r="H552" s="113">
        <v>23.279</v>
      </c>
      <c r="I552" s="90">
        <f t="shared" si="289"/>
        <v>31.142519999999998</v>
      </c>
      <c r="J552" s="90">
        <f t="shared" si="290"/>
        <v>28.662839999999999</v>
      </c>
      <c r="K552" s="114">
        <v>11</v>
      </c>
      <c r="L552" s="115">
        <v>0.04</v>
      </c>
      <c r="M552" s="90">
        <v>42.79</v>
      </c>
      <c r="N552" s="90">
        <v>38.57</v>
      </c>
      <c r="O552" s="90">
        <v>33.71</v>
      </c>
      <c r="P552" s="90">
        <v>30.28</v>
      </c>
      <c r="Q552" s="90">
        <v>26.38</v>
      </c>
      <c r="R552" s="63">
        <f t="shared" si="315"/>
        <v>-17.369999999999997</v>
      </c>
      <c r="S552" s="64">
        <f t="shared" si="314"/>
        <v>0.64899529713552795</v>
      </c>
      <c r="T552" s="65">
        <f t="shared" si="308"/>
        <v>1.1094114596836919</v>
      </c>
      <c r="U552" s="65">
        <f t="shared" si="308"/>
        <v>1.1441708691782853</v>
      </c>
      <c r="V552" s="65">
        <f t="shared" si="316"/>
        <v>1.2737780713342139</v>
      </c>
      <c r="W552" s="65">
        <f t="shared" si="317"/>
        <v>1.4620924943138742</v>
      </c>
      <c r="X552" s="61">
        <f t="shared" si="291"/>
        <v>-5.3210380385681752E-2</v>
      </c>
      <c r="Y552" s="66">
        <f t="shared" si="318"/>
        <v>1.5397365436622243E-2</v>
      </c>
      <c r="Z552" s="61">
        <f t="shared" si="319"/>
        <v>-7.962361427398934E-2</v>
      </c>
      <c r="AA552" s="67">
        <f t="shared" si="320"/>
        <v>31.142519999999998</v>
      </c>
      <c r="AB552" s="68">
        <f t="shared" si="321"/>
        <v>-0.1677728804770548</v>
      </c>
      <c r="AC552" s="69">
        <f t="shared" si="322"/>
        <v>-0.19257142857142864</v>
      </c>
      <c r="AD552" s="70">
        <f>_xlfn.PERCENTILE.EXC(AC552:$AC$5675,0.5)</f>
        <v>8.7428398420638334E-2</v>
      </c>
      <c r="AE552" s="70">
        <f>_xlfn.PERCENTILE.EXC($AC552:AC$5675,0.35)</f>
        <v>5.2235533070720964E-2</v>
      </c>
      <c r="AF552" s="71">
        <f t="shared" si="310"/>
        <v>4.9306101442157274E-2</v>
      </c>
      <c r="AG552" s="70">
        <f t="shared" si="311"/>
        <v>-0.10329129304284818</v>
      </c>
      <c r="AH552" s="70">
        <f t="shared" si="312"/>
        <v>-0.11387715671554346</v>
      </c>
      <c r="AI552" s="61" t="str">
        <f t="shared" si="300"/>
        <v>Safety</v>
      </c>
      <c r="AJ552" s="68" t="str">
        <f t="shared" si="301"/>
        <v>Safety</v>
      </c>
      <c r="AK552" s="72" t="str">
        <f t="shared" si="302"/>
        <v>00631L</v>
      </c>
      <c r="AL552" s="73">
        <f t="shared" si="292"/>
        <v>1</v>
      </c>
      <c r="AM552" s="72" t="str">
        <f t="shared" si="305"/>
        <v>00631L</v>
      </c>
      <c r="AN552" s="73">
        <f t="shared" si="293"/>
        <v>1</v>
      </c>
      <c r="AO552" s="74" t="str">
        <f t="shared" si="299"/>
        <v>00631L</v>
      </c>
      <c r="AP552" s="20">
        <f t="shared" si="294"/>
        <v>1</v>
      </c>
      <c r="AQ552" s="74" t="str">
        <f t="shared" si="309"/>
        <v>00631L</v>
      </c>
      <c r="AR552" s="20">
        <f t="shared" si="295"/>
        <v>1</v>
      </c>
      <c r="AS552" s="74" t="str">
        <f t="shared" si="303"/>
        <v>00631L</v>
      </c>
      <c r="AT552" s="20">
        <f t="shared" si="296"/>
        <v>1</v>
      </c>
      <c r="AU552" s="74" t="str">
        <f t="shared" si="286"/>
        <v>Cash</v>
      </c>
      <c r="AV552" s="20">
        <f t="shared" si="297"/>
        <v>0</v>
      </c>
      <c r="AW552" s="74" t="str">
        <f t="shared" si="287"/>
        <v>00631L</v>
      </c>
      <c r="AX552" s="20">
        <f t="shared" si="288"/>
        <v>1</v>
      </c>
      <c r="AY552" s="20">
        <f t="shared" si="298"/>
        <v>0</v>
      </c>
      <c r="AZ552" s="57">
        <v>45510</v>
      </c>
      <c r="BA552" s="75">
        <v>49.14</v>
      </c>
      <c r="BB552" s="90">
        <v>49.174999999999997</v>
      </c>
      <c r="BC552" s="76">
        <f t="shared" si="306"/>
        <v>43.440833333333337</v>
      </c>
      <c r="BD552" s="76">
        <f t="shared" si="307"/>
        <v>43.631083333333336</v>
      </c>
      <c r="BE552" s="77">
        <f t="shared" si="313"/>
        <v>0.13199946287095457</v>
      </c>
      <c r="BF552" s="77">
        <f t="shared" si="304"/>
        <v>0.12626128543679671</v>
      </c>
    </row>
    <row r="553" spans="1:58" s="23" customFormat="1" ht="13.15" x14ac:dyDescent="0.4">
      <c r="A553" s="57">
        <v>45506</v>
      </c>
      <c r="B553" s="112">
        <v>21.853000000000002</v>
      </c>
      <c r="C553" s="112">
        <v>21.984000000000002</v>
      </c>
      <c r="D553" s="112">
        <v>22.239000000000001</v>
      </c>
      <c r="E553" s="112">
        <v>20.381</v>
      </c>
      <c r="F553" s="112">
        <v>19.683</v>
      </c>
      <c r="G553" s="112">
        <v>20.04</v>
      </c>
      <c r="H553" s="113">
        <v>20.239999999999998</v>
      </c>
      <c r="I553" s="90">
        <f t="shared" si="289"/>
        <v>21.921120000000002</v>
      </c>
      <c r="J553" s="90">
        <f t="shared" si="290"/>
        <v>22.116600000000002</v>
      </c>
      <c r="K553" s="114">
        <v>12</v>
      </c>
      <c r="L553" s="115">
        <v>0.04</v>
      </c>
      <c r="M553" s="90">
        <v>23.31</v>
      </c>
      <c r="N553" s="90">
        <v>23.39</v>
      </c>
      <c r="O553" s="90">
        <v>23.34</v>
      </c>
      <c r="P553" s="90">
        <v>22.98</v>
      </c>
      <c r="Q553" s="90">
        <v>22.43</v>
      </c>
      <c r="R553" s="63">
        <f t="shared" si="315"/>
        <v>-0.38000000000000256</v>
      </c>
      <c r="S553" s="64">
        <f t="shared" si="314"/>
        <v>0.25820333512641208</v>
      </c>
      <c r="T553" s="65">
        <f t="shared" si="308"/>
        <v>0.99657973492945695</v>
      </c>
      <c r="U553" s="65">
        <f t="shared" si="308"/>
        <v>1.0021422450728363</v>
      </c>
      <c r="V553" s="65">
        <f t="shared" si="316"/>
        <v>1.0178416013925153</v>
      </c>
      <c r="W553" s="65">
        <f t="shared" si="317"/>
        <v>1.0427998216674097</v>
      </c>
      <c r="X553" s="61">
        <f t="shared" si="291"/>
        <v>5.9946002837139162E-3</v>
      </c>
      <c r="Y553" s="66">
        <f t="shared" si="318"/>
        <v>-6.9182081350278096E-3</v>
      </c>
      <c r="Z553" s="61">
        <f t="shared" si="319"/>
        <v>8.9174275766931554E-3</v>
      </c>
      <c r="AA553" s="67">
        <f t="shared" si="320"/>
        <v>21.921120000000002</v>
      </c>
      <c r="AB553" s="68">
        <f t="shared" si="321"/>
        <v>-6.5711842667806705E-2</v>
      </c>
      <c r="AC553" s="69">
        <f t="shared" si="322"/>
        <v>-6.2799486960239362E-2</v>
      </c>
      <c r="AD553" s="70">
        <f>_xlfn.PERCENTILE.EXC(AC553:$AC$5675,0.5)</f>
        <v>8.7431161362639453E-2</v>
      </c>
      <c r="AE553" s="70">
        <f>_xlfn.PERCENTILE.EXC($AC553:AC$5675,0.35)</f>
        <v>5.2258073373364439E-2</v>
      </c>
      <c r="AF553" s="71">
        <f t="shared" si="310"/>
        <v>4.931004709488155E-2</v>
      </c>
      <c r="AG553" s="70">
        <f t="shared" si="311"/>
        <v>-9.9578675655099119E-2</v>
      </c>
      <c r="AH553" s="70">
        <f t="shared" si="312"/>
        <v>-0.10923239365885457</v>
      </c>
      <c r="AI553" s="61" t="str">
        <f t="shared" si="300"/>
        <v>Safety</v>
      </c>
      <c r="AJ553" s="68" t="str">
        <f t="shared" si="301"/>
        <v>Safety</v>
      </c>
      <c r="AK553" s="72" t="str">
        <f t="shared" si="302"/>
        <v>00631L</v>
      </c>
      <c r="AL553" s="73">
        <f t="shared" si="292"/>
        <v>1</v>
      </c>
      <c r="AM553" s="72" t="str">
        <f t="shared" si="305"/>
        <v>00631L</v>
      </c>
      <c r="AN553" s="73">
        <f t="shared" si="293"/>
        <v>1</v>
      </c>
      <c r="AO553" s="74" t="str">
        <f t="shared" si="299"/>
        <v>00635U</v>
      </c>
      <c r="AP553" s="20">
        <f t="shared" si="294"/>
        <v>0</v>
      </c>
      <c r="AQ553" s="74" t="str">
        <f t="shared" si="309"/>
        <v>00631L</v>
      </c>
      <c r="AR553" s="20">
        <f t="shared" si="295"/>
        <v>1</v>
      </c>
      <c r="AS553" s="74" t="str">
        <f t="shared" si="303"/>
        <v>00631L</v>
      </c>
      <c r="AT553" s="20">
        <f t="shared" si="296"/>
        <v>1</v>
      </c>
      <c r="AU553" s="74" t="str">
        <f t="shared" si="286"/>
        <v>00635U</v>
      </c>
      <c r="AV553" s="20">
        <f t="shared" si="297"/>
        <v>0</v>
      </c>
      <c r="AW553" s="74" t="str">
        <f t="shared" si="287"/>
        <v>00635U</v>
      </c>
      <c r="AX553" s="20">
        <f t="shared" si="288"/>
        <v>0</v>
      </c>
      <c r="AY553" s="20">
        <f t="shared" si="298"/>
        <v>1</v>
      </c>
      <c r="AZ553" s="57">
        <v>45509</v>
      </c>
      <c r="BA553" s="75">
        <v>49.41</v>
      </c>
      <c r="BB553" s="90">
        <v>49.087499999999999</v>
      </c>
      <c r="BC553" s="76">
        <f t="shared" si="306"/>
        <v>43.283541666666672</v>
      </c>
      <c r="BD553" s="76">
        <f t="shared" si="307"/>
        <v>43.444750000000006</v>
      </c>
      <c r="BE553" s="77">
        <f t="shared" si="313"/>
        <v>0.1340915763786272</v>
      </c>
      <c r="BF553" s="77">
        <f t="shared" si="304"/>
        <v>0.13730657904579932</v>
      </c>
    </row>
    <row r="554" spans="1:58" s="23" customFormat="1" ht="13.15" x14ac:dyDescent="0.4">
      <c r="A554" s="57">
        <v>45505</v>
      </c>
      <c r="B554" s="112">
        <v>17.466999999999999</v>
      </c>
      <c r="C554" s="112">
        <v>17.847000000000001</v>
      </c>
      <c r="D554" s="112">
        <v>19.388999999999999</v>
      </c>
      <c r="E554" s="112">
        <v>18.427</v>
      </c>
      <c r="F554" s="112">
        <v>18.044</v>
      </c>
      <c r="G554" s="112">
        <v>18.606999999999999</v>
      </c>
      <c r="H554" s="113">
        <v>18.887</v>
      </c>
      <c r="I554" s="90">
        <f t="shared" si="289"/>
        <v>17.6494</v>
      </c>
      <c r="J554" s="90">
        <f t="shared" si="290"/>
        <v>18.587160000000001</v>
      </c>
      <c r="K554" s="114">
        <v>13</v>
      </c>
      <c r="L554" s="115">
        <v>0.04</v>
      </c>
      <c r="M554" s="90">
        <v>19.54</v>
      </c>
      <c r="N554" s="90">
        <v>18.59</v>
      </c>
      <c r="O554" s="90">
        <v>19.14</v>
      </c>
      <c r="P554" s="90">
        <v>19.940000000000001</v>
      </c>
      <c r="Q554" s="90">
        <v>20.43</v>
      </c>
      <c r="R554" s="63">
        <f t="shared" si="315"/>
        <v>0.95000000000000284</v>
      </c>
      <c r="S554" s="64">
        <f t="shared" si="314"/>
        <v>0.13630806845965773</v>
      </c>
      <c r="T554" s="65">
        <f t="shared" si="308"/>
        <v>1.0511027434104356</v>
      </c>
      <c r="U554" s="65">
        <f t="shared" si="308"/>
        <v>0.97126436781609193</v>
      </c>
      <c r="V554" s="65">
        <f t="shared" si="316"/>
        <v>0.93229689067201593</v>
      </c>
      <c r="W554" s="65">
        <f t="shared" si="317"/>
        <v>0.90993636808614786</v>
      </c>
      <c r="X554" s="61">
        <f t="shared" si="291"/>
        <v>2.1755310013167835E-2</v>
      </c>
      <c r="Y554" s="66">
        <f t="shared" si="318"/>
        <v>2.4963368969447054E-2</v>
      </c>
      <c r="Z554" s="61">
        <f t="shared" si="319"/>
        <v>5.3132684397203353E-2</v>
      </c>
      <c r="AA554" s="67">
        <f t="shared" si="320"/>
        <v>17.6494</v>
      </c>
      <c r="AB554" s="68">
        <f t="shared" si="321"/>
        <v>-6.0408821947283545E-2</v>
      </c>
      <c r="AC554" s="69">
        <f t="shared" si="322"/>
        <v>-5.059709521247982E-2</v>
      </c>
      <c r="AD554" s="70">
        <f>_xlfn.PERCENTILE.EXC(AC554:$AC$5675,0.5)</f>
        <v>8.7465580681319599E-2</v>
      </c>
      <c r="AE554" s="70">
        <f>_xlfn.PERCENTILE.EXC($AC554:AC$5675,0.35)</f>
        <v>5.2271100539503935E-2</v>
      </c>
      <c r="AF554" s="71">
        <f t="shared" si="310"/>
        <v>4.9578506982198567E-2</v>
      </c>
      <c r="AG554" s="70">
        <f t="shared" si="311"/>
        <v>-9.9578675655099119E-2</v>
      </c>
      <c r="AH554" s="70">
        <f t="shared" si="312"/>
        <v>-0.10923239365885457</v>
      </c>
      <c r="AI554" s="61" t="str">
        <f t="shared" si="300"/>
        <v>Safety</v>
      </c>
      <c r="AJ554" s="68" t="str">
        <f t="shared" si="301"/>
        <v>Safety</v>
      </c>
      <c r="AK554" s="72" t="str">
        <f t="shared" si="302"/>
        <v>00631L</v>
      </c>
      <c r="AL554" s="73">
        <f t="shared" si="292"/>
        <v>1</v>
      </c>
      <c r="AM554" s="72" t="str">
        <f t="shared" si="305"/>
        <v>00631L</v>
      </c>
      <c r="AN554" s="73">
        <f t="shared" si="293"/>
        <v>1</v>
      </c>
      <c r="AO554" s="74" t="str">
        <f t="shared" si="299"/>
        <v>00635U</v>
      </c>
      <c r="AP554" s="20">
        <f t="shared" si="294"/>
        <v>0</v>
      </c>
      <c r="AQ554" s="74" t="str">
        <f t="shared" si="309"/>
        <v>00631L</v>
      </c>
      <c r="AR554" s="20">
        <f t="shared" si="295"/>
        <v>1</v>
      </c>
      <c r="AS554" s="74" t="str">
        <f t="shared" si="303"/>
        <v>00631L</v>
      </c>
      <c r="AT554" s="20">
        <f t="shared" si="296"/>
        <v>1</v>
      </c>
      <c r="AU554" s="74" t="str">
        <f t="shared" si="286"/>
        <v>00635U</v>
      </c>
      <c r="AV554" s="20">
        <f t="shared" si="297"/>
        <v>0</v>
      </c>
      <c r="AW554" s="74" t="str">
        <f t="shared" si="287"/>
        <v>00635U</v>
      </c>
      <c r="AX554" s="20">
        <f t="shared" si="288"/>
        <v>0</v>
      </c>
      <c r="AY554" s="20">
        <f t="shared" si="298"/>
        <v>1</v>
      </c>
      <c r="AZ554" s="57">
        <v>45506</v>
      </c>
      <c r="BA554" s="75">
        <v>49.55</v>
      </c>
      <c r="BB554" s="90">
        <v>50.6875</v>
      </c>
      <c r="BC554" s="76">
        <f t="shared" si="306"/>
        <v>43.121250000000003</v>
      </c>
      <c r="BD554" s="76">
        <f t="shared" si="307"/>
        <v>43.291250000000005</v>
      </c>
      <c r="BE554" s="77">
        <f t="shared" si="313"/>
        <v>0.17546453314780985</v>
      </c>
      <c r="BF554" s="77">
        <f t="shared" si="304"/>
        <v>0.14457309502497598</v>
      </c>
    </row>
    <row r="555" spans="1:58" s="23" customFormat="1" ht="13.15" x14ac:dyDescent="0.4">
      <c r="A555" s="57">
        <v>45504</v>
      </c>
      <c r="B555" s="112">
        <v>15.999000000000001</v>
      </c>
      <c r="C555" s="112">
        <v>16.492999999999999</v>
      </c>
      <c r="D555" s="112">
        <v>18.347999999999999</v>
      </c>
      <c r="E555" s="112">
        <v>17.702000000000002</v>
      </c>
      <c r="F555" s="112">
        <v>17.399000000000001</v>
      </c>
      <c r="G555" s="112">
        <v>17.95</v>
      </c>
      <c r="H555" s="113">
        <v>18.233000000000001</v>
      </c>
      <c r="I555" s="90">
        <f t="shared" si="289"/>
        <v>16.216359999999998</v>
      </c>
      <c r="J555" s="90">
        <f t="shared" si="290"/>
        <v>17.309199999999997</v>
      </c>
      <c r="K555" s="114">
        <v>14</v>
      </c>
      <c r="L555" s="115">
        <v>0.04</v>
      </c>
      <c r="M555" s="90">
        <v>16.510000000000002</v>
      </c>
      <c r="N555" s="90">
        <v>16.36</v>
      </c>
      <c r="O555" s="90">
        <v>16.97</v>
      </c>
      <c r="P555" s="90">
        <v>18.32</v>
      </c>
      <c r="Q555" s="90">
        <v>19.25</v>
      </c>
      <c r="R555" s="63">
        <f t="shared" si="315"/>
        <v>2.4199999999999946</v>
      </c>
      <c r="S555" s="64">
        <f t="shared" si="314"/>
        <v>-7.5183719615602135E-2</v>
      </c>
      <c r="T555" s="65">
        <f t="shared" si="308"/>
        <v>1.0091687041564794</v>
      </c>
      <c r="U555" s="65">
        <f t="shared" si="308"/>
        <v>0.96405421331761931</v>
      </c>
      <c r="V555" s="65">
        <f t="shared" si="316"/>
        <v>0.89301310043668114</v>
      </c>
      <c r="W555" s="65">
        <f t="shared" si="317"/>
        <v>0.84987012987012989</v>
      </c>
      <c r="X555" s="61">
        <f t="shared" si="291"/>
        <v>3.087692980811288E-2</v>
      </c>
      <c r="Y555" s="66">
        <f t="shared" si="318"/>
        <v>2.9996610552479874E-2</v>
      </c>
      <c r="Z555" s="61">
        <f t="shared" si="319"/>
        <v>6.7391202464671424E-2</v>
      </c>
      <c r="AA555" s="67">
        <f t="shared" si="320"/>
        <v>16.216359999999998</v>
      </c>
      <c r="AB555" s="68">
        <f t="shared" si="321"/>
        <v>-2.2066014669926581E-2</v>
      </c>
      <c r="AC555" s="69">
        <f t="shared" si="322"/>
        <v>-8.7799511002445794E-3</v>
      </c>
      <c r="AD555" s="70">
        <f>_xlfn.PERCENTILE.EXC(AC555:$AC$5675,0.5)</f>
        <v>8.7499999999999745E-2</v>
      </c>
      <c r="AE555" s="70">
        <f>_xlfn.PERCENTILE.EXC($AC555:AC$5675,0.35)</f>
        <v>5.2298698159868928E-2</v>
      </c>
      <c r="AF555" s="71">
        <f t="shared" si="310"/>
        <v>4.9952671685702624E-2</v>
      </c>
      <c r="AG555" s="70">
        <f t="shared" si="311"/>
        <v>-9.9578675655099119E-2</v>
      </c>
      <c r="AH555" s="70">
        <f t="shared" si="312"/>
        <v>-0.10923239365885457</v>
      </c>
      <c r="AI555" s="61" t="str">
        <f t="shared" si="300"/>
        <v>Safety</v>
      </c>
      <c r="AJ555" s="68" t="str">
        <f t="shared" si="301"/>
        <v>Safety</v>
      </c>
      <c r="AK555" s="72" t="str">
        <f t="shared" si="302"/>
        <v>00631L</v>
      </c>
      <c r="AL555" s="73">
        <f t="shared" si="292"/>
        <v>1</v>
      </c>
      <c r="AM555" s="72" t="str">
        <f t="shared" si="305"/>
        <v>00631L</v>
      </c>
      <c r="AN555" s="73">
        <f t="shared" si="293"/>
        <v>1</v>
      </c>
      <c r="AO555" s="74" t="str">
        <f t="shared" si="299"/>
        <v>00635U</v>
      </c>
      <c r="AP555" s="20">
        <f t="shared" si="294"/>
        <v>0</v>
      </c>
      <c r="AQ555" s="74" t="str">
        <f t="shared" si="309"/>
        <v>00631L</v>
      </c>
      <c r="AR555" s="20">
        <f t="shared" si="295"/>
        <v>1</v>
      </c>
      <c r="AS555" s="74" t="str">
        <f t="shared" si="303"/>
        <v>00631L</v>
      </c>
      <c r="AT555" s="20">
        <f t="shared" si="296"/>
        <v>1</v>
      </c>
      <c r="AU555" s="74" t="str">
        <f t="shared" si="286"/>
        <v>00635U</v>
      </c>
      <c r="AV555" s="20">
        <f t="shared" si="297"/>
        <v>0</v>
      </c>
      <c r="AW555" s="74" t="str">
        <f t="shared" si="287"/>
        <v>00635U</v>
      </c>
      <c r="AX555" s="20">
        <f t="shared" si="288"/>
        <v>0</v>
      </c>
      <c r="AY555" s="20">
        <f t="shared" si="298"/>
        <v>1</v>
      </c>
      <c r="AZ555" s="57">
        <v>45505</v>
      </c>
      <c r="BA555" s="75">
        <v>50.16</v>
      </c>
      <c r="BB555" s="90">
        <v>49.587499999999999</v>
      </c>
      <c r="BC555" s="76">
        <f t="shared" si="306"/>
        <v>42.924999999999997</v>
      </c>
      <c r="BD555" s="76">
        <f t="shared" si="307"/>
        <v>43.112458333333329</v>
      </c>
      <c r="BE555" s="77">
        <f t="shared" si="313"/>
        <v>0.1552125800815376</v>
      </c>
      <c r="BF555" s="77">
        <f t="shared" si="304"/>
        <v>0.16346879623929281</v>
      </c>
    </row>
    <row r="556" spans="1:58" s="23" customFormat="1" ht="13.15" x14ac:dyDescent="0.4">
      <c r="A556" s="57">
        <v>45503</v>
      </c>
      <c r="B556" s="112">
        <v>16.486000000000001</v>
      </c>
      <c r="C556" s="112">
        <v>16.829000000000001</v>
      </c>
      <c r="D556" s="112">
        <v>18.600999999999999</v>
      </c>
      <c r="E556" s="112">
        <v>17.917000000000002</v>
      </c>
      <c r="F556" s="112">
        <v>17.600000000000001</v>
      </c>
      <c r="G556" s="112">
        <v>18.2</v>
      </c>
      <c r="H556" s="113">
        <v>18.45</v>
      </c>
      <c r="I556" s="90">
        <f t="shared" si="289"/>
        <v>16.623200000000001</v>
      </c>
      <c r="J556" s="90">
        <f t="shared" si="290"/>
        <v>17.537800000000001</v>
      </c>
      <c r="K556" s="114">
        <v>15</v>
      </c>
      <c r="L556" s="115">
        <v>0.04</v>
      </c>
      <c r="M556" s="90">
        <v>18.899999999999999</v>
      </c>
      <c r="N556" s="90">
        <v>17.690000000000001</v>
      </c>
      <c r="O556" s="90">
        <v>18.010000000000002</v>
      </c>
      <c r="P556" s="90">
        <v>19.239999999999998</v>
      </c>
      <c r="Q556" s="90">
        <v>19.93</v>
      </c>
      <c r="R556" s="63">
        <f t="shared" si="315"/>
        <v>0.65999999999999659</v>
      </c>
      <c r="S556" s="64">
        <f t="shared" si="314"/>
        <v>6.5662650602409625E-2</v>
      </c>
      <c r="T556" s="65">
        <f t="shared" si="308"/>
        <v>1.0684002261164498</v>
      </c>
      <c r="U556" s="65">
        <f t="shared" si="308"/>
        <v>0.98223209328151029</v>
      </c>
      <c r="V556" s="65">
        <f t="shared" si="316"/>
        <v>0.91943866943866959</v>
      </c>
      <c r="W556" s="65">
        <f t="shared" si="317"/>
        <v>0.88760662318113404</v>
      </c>
      <c r="X556" s="61">
        <f t="shared" si="291"/>
        <v>2.0805531966517042E-2</v>
      </c>
      <c r="Y556" s="66">
        <f t="shared" si="318"/>
        <v>2.9748283752860281E-2</v>
      </c>
      <c r="Z556" s="61">
        <f t="shared" si="319"/>
        <v>5.5019490832090096E-2</v>
      </c>
      <c r="AA556" s="67">
        <f t="shared" si="320"/>
        <v>16.623200000000001</v>
      </c>
      <c r="AB556" s="68">
        <f t="shared" si="321"/>
        <v>-6.8061051441492396E-2</v>
      </c>
      <c r="AC556" s="69">
        <f t="shared" si="322"/>
        <v>-6.0305257207461875E-2</v>
      </c>
      <c r="AD556" s="70">
        <f>_xlfn.PERCENTILE.EXC(AC556:$AC$5675,0.5)</f>
        <v>8.7505319148936167E-2</v>
      </c>
      <c r="AE556" s="70">
        <f>_xlfn.PERCENTILE.EXC($AC556:AC$5675,0.35)</f>
        <v>5.2324447804229186E-2</v>
      </c>
      <c r="AF556" s="71">
        <f t="shared" si="310"/>
        <v>5.0141981163826371E-2</v>
      </c>
      <c r="AG556" s="70">
        <f t="shared" si="311"/>
        <v>-9.9578675655099119E-2</v>
      </c>
      <c r="AH556" s="70">
        <f t="shared" si="312"/>
        <v>-0.10923239365885457</v>
      </c>
      <c r="AI556" s="61" t="str">
        <f t="shared" si="300"/>
        <v>Safety</v>
      </c>
      <c r="AJ556" s="68" t="str">
        <f t="shared" si="301"/>
        <v>Safety</v>
      </c>
      <c r="AK556" s="72" t="str">
        <f t="shared" si="302"/>
        <v>00631L</v>
      </c>
      <c r="AL556" s="73">
        <f t="shared" si="292"/>
        <v>1</v>
      </c>
      <c r="AM556" s="72" t="str">
        <f t="shared" si="305"/>
        <v>00631L</v>
      </c>
      <c r="AN556" s="73">
        <f t="shared" si="293"/>
        <v>1</v>
      </c>
      <c r="AO556" s="74" t="str">
        <f t="shared" si="299"/>
        <v>00635U</v>
      </c>
      <c r="AP556" s="20">
        <f t="shared" si="294"/>
        <v>0</v>
      </c>
      <c r="AQ556" s="74" t="str">
        <f t="shared" si="309"/>
        <v>00631L</v>
      </c>
      <c r="AR556" s="20">
        <f t="shared" si="295"/>
        <v>1</v>
      </c>
      <c r="AS556" s="74" t="str">
        <f t="shared" si="303"/>
        <v>00631L</v>
      </c>
      <c r="AT556" s="20">
        <f t="shared" si="296"/>
        <v>1</v>
      </c>
      <c r="AU556" s="74" t="str">
        <f t="shared" si="286"/>
        <v>00635U</v>
      </c>
      <c r="AV556" s="20">
        <f t="shared" si="297"/>
        <v>0</v>
      </c>
      <c r="AW556" s="74" t="str">
        <f t="shared" si="287"/>
        <v>00635U</v>
      </c>
      <c r="AX556" s="20">
        <f t="shared" si="288"/>
        <v>0</v>
      </c>
      <c r="AY556" s="20">
        <f t="shared" si="298"/>
        <v>1</v>
      </c>
      <c r="AZ556" s="57">
        <v>45504</v>
      </c>
      <c r="BA556" s="75">
        <v>49.24</v>
      </c>
      <c r="BB556" s="90">
        <v>49.412500000000001</v>
      </c>
      <c r="BC556" s="76">
        <f t="shared" si="306"/>
        <v>42.765208333333327</v>
      </c>
      <c r="BD556" s="76">
        <f t="shared" si="307"/>
        <v>42.91920833333333</v>
      </c>
      <c r="BE556" s="77">
        <f t="shared" si="313"/>
        <v>0.15543690597399581</v>
      </c>
      <c r="BF556" s="77">
        <f t="shared" si="304"/>
        <v>0.14727186059854722</v>
      </c>
    </row>
    <row r="557" spans="1:58" s="23" customFormat="1" ht="13.15" x14ac:dyDescent="0.4">
      <c r="A557" s="57">
        <v>45502</v>
      </c>
      <c r="B557" s="112">
        <v>15.972</v>
      </c>
      <c r="C557" s="112">
        <v>16.399000000000001</v>
      </c>
      <c r="D557" s="112">
        <v>18.297999999999998</v>
      </c>
      <c r="E557" s="112">
        <v>17.655000000000001</v>
      </c>
      <c r="F557" s="112">
        <v>17.393999999999998</v>
      </c>
      <c r="G557" s="112">
        <v>18.007000000000001</v>
      </c>
      <c r="H557" s="113">
        <v>18.350000000000001</v>
      </c>
      <c r="I557" s="90">
        <f t="shared" si="289"/>
        <v>16.125720000000001</v>
      </c>
      <c r="J557" s="90">
        <f t="shared" si="290"/>
        <v>17.082640000000001</v>
      </c>
      <c r="K557" s="114">
        <v>16</v>
      </c>
      <c r="L557" s="115">
        <v>0.04</v>
      </c>
      <c r="M557" s="90">
        <v>17.39</v>
      </c>
      <c r="N557" s="90">
        <v>16.600000000000001</v>
      </c>
      <c r="O557" s="90">
        <v>17.16</v>
      </c>
      <c r="P557" s="90">
        <v>18.64</v>
      </c>
      <c r="Q557" s="90">
        <v>19.510000000000002</v>
      </c>
      <c r="R557" s="63">
        <f t="shared" si="315"/>
        <v>1.8099999999999952</v>
      </c>
      <c r="S557" s="64">
        <f t="shared" si="314"/>
        <v>1.2812690665039711E-2</v>
      </c>
      <c r="T557" s="65">
        <f t="shared" si="308"/>
        <v>1.0475903614457831</v>
      </c>
      <c r="U557" s="65">
        <f t="shared" si="308"/>
        <v>0.96736596736596747</v>
      </c>
      <c r="V557" s="65">
        <f t="shared" si="316"/>
        <v>0.8905579399141631</v>
      </c>
      <c r="W557" s="65">
        <f t="shared" si="317"/>
        <v>0.85084572014351612</v>
      </c>
      <c r="X557" s="61">
        <f t="shared" si="291"/>
        <v>2.6734284998747897E-2</v>
      </c>
      <c r="Y557" s="66">
        <f t="shared" si="318"/>
        <v>3.9365618804871154E-2</v>
      </c>
      <c r="Z557" s="61">
        <f t="shared" si="319"/>
        <v>5.9341226314235898E-2</v>
      </c>
      <c r="AA557" s="67">
        <f t="shared" si="320"/>
        <v>16.125720000000001</v>
      </c>
      <c r="AB557" s="68">
        <f t="shared" si="321"/>
        <v>-3.7831325301204928E-2</v>
      </c>
      <c r="AC557" s="69">
        <f t="shared" si="322"/>
        <v>-2.8571084337349409E-2</v>
      </c>
      <c r="AD557" s="70">
        <f>_xlfn.PERCENTILE.EXC(AC557:$AC$5675,0.5)</f>
        <v>8.7510638297872576E-2</v>
      </c>
      <c r="AE557" s="70">
        <f>_xlfn.PERCENTILE.EXC($AC557:AC$5675,0.35)</f>
        <v>5.2348613469156799E-2</v>
      </c>
      <c r="AF557" s="71">
        <f t="shared" si="310"/>
        <v>5.0892649114091811E-2</v>
      </c>
      <c r="AG557" s="70">
        <f t="shared" si="311"/>
        <v>-9.9578675655099119E-2</v>
      </c>
      <c r="AH557" s="70">
        <f t="shared" si="312"/>
        <v>-0.10923239365885457</v>
      </c>
      <c r="AI557" s="61" t="str">
        <f t="shared" si="300"/>
        <v>Safety</v>
      </c>
      <c r="AJ557" s="68" t="str">
        <f t="shared" si="301"/>
        <v>Safety</v>
      </c>
      <c r="AK557" s="72" t="str">
        <f t="shared" si="302"/>
        <v>00631L</v>
      </c>
      <c r="AL557" s="73">
        <f t="shared" si="292"/>
        <v>1</v>
      </c>
      <c r="AM557" s="72" t="str">
        <f t="shared" si="305"/>
        <v>00631L</v>
      </c>
      <c r="AN557" s="73">
        <f t="shared" si="293"/>
        <v>1</v>
      </c>
      <c r="AO557" s="74" t="str">
        <f t="shared" si="299"/>
        <v>00635U</v>
      </c>
      <c r="AP557" s="20">
        <f t="shared" si="294"/>
        <v>0</v>
      </c>
      <c r="AQ557" s="74" t="str">
        <f t="shared" si="309"/>
        <v>00631L</v>
      </c>
      <c r="AR557" s="20">
        <f t="shared" si="295"/>
        <v>1</v>
      </c>
      <c r="AS557" s="74" t="str">
        <f t="shared" si="303"/>
        <v>00631L</v>
      </c>
      <c r="AT557" s="20">
        <f t="shared" si="296"/>
        <v>1</v>
      </c>
      <c r="AU557" s="74" t="str">
        <f t="shared" si="286"/>
        <v>00635U</v>
      </c>
      <c r="AV557" s="20">
        <f t="shared" si="297"/>
        <v>0</v>
      </c>
      <c r="AW557" s="74" t="str">
        <f t="shared" si="287"/>
        <v>00635U</v>
      </c>
      <c r="AX557" s="20">
        <f t="shared" si="288"/>
        <v>0</v>
      </c>
      <c r="AY557" s="20">
        <f t="shared" si="298"/>
        <v>1</v>
      </c>
      <c r="AZ557" s="57">
        <v>45503</v>
      </c>
      <c r="BA557" s="75">
        <v>49.36</v>
      </c>
      <c r="BB557" s="90">
        <v>49.462499999999999</v>
      </c>
      <c r="BC557" s="76">
        <f t="shared" si="306"/>
        <v>42.617083333333326</v>
      </c>
      <c r="BD557" s="76">
        <f t="shared" si="307"/>
        <v>42.764333333333326</v>
      </c>
      <c r="BE557" s="77">
        <f t="shared" si="313"/>
        <v>0.16062611824288006</v>
      </c>
      <c r="BF557" s="77">
        <f t="shared" si="304"/>
        <v>0.15423288877803173</v>
      </c>
    </row>
    <row r="558" spans="1:58" s="23" customFormat="1" ht="13.15" x14ac:dyDescent="0.4">
      <c r="A558" s="57">
        <v>45499</v>
      </c>
      <c r="B558" s="112">
        <v>16.177</v>
      </c>
      <c r="C558" s="112">
        <v>16.718</v>
      </c>
      <c r="D558" s="112">
        <v>18.649000000000001</v>
      </c>
      <c r="E558" s="112">
        <v>18.039000000000001</v>
      </c>
      <c r="F558" s="112">
        <v>17.75</v>
      </c>
      <c r="G558" s="112">
        <v>18.350000000000001</v>
      </c>
      <c r="H558" s="113">
        <v>18.55</v>
      </c>
      <c r="I558" s="90">
        <f t="shared" si="289"/>
        <v>16.35012</v>
      </c>
      <c r="J558" s="90">
        <f t="shared" si="290"/>
        <v>17.335920000000002</v>
      </c>
      <c r="K558" s="114">
        <v>17</v>
      </c>
      <c r="L558" s="115">
        <v>0.04</v>
      </c>
      <c r="M558" s="90">
        <v>16.809999999999999</v>
      </c>
      <c r="N558" s="90">
        <v>16.39</v>
      </c>
      <c r="O558" s="90">
        <v>17.239999999999998</v>
      </c>
      <c r="P558" s="90">
        <v>18.75</v>
      </c>
      <c r="Q558" s="90">
        <v>19.63</v>
      </c>
      <c r="R558" s="63">
        <f t="shared" si="315"/>
        <v>2.789999999999992</v>
      </c>
      <c r="S558" s="64">
        <f t="shared" si="314"/>
        <v>-0.11213434452871074</v>
      </c>
      <c r="T558" s="65">
        <f t="shared" si="308"/>
        <v>1.0256253813300793</v>
      </c>
      <c r="U558" s="65">
        <f t="shared" si="308"/>
        <v>0.95069605568445492</v>
      </c>
      <c r="V558" s="65">
        <f t="shared" si="316"/>
        <v>0.87413333333333332</v>
      </c>
      <c r="W558" s="65">
        <f t="shared" si="317"/>
        <v>0.83494651044319923</v>
      </c>
      <c r="X558" s="61">
        <f t="shared" si="291"/>
        <v>3.3442541880447575E-2</v>
      </c>
      <c r="Y558" s="66">
        <f t="shared" si="318"/>
        <v>2.8327512611563788E-2</v>
      </c>
      <c r="Z558" s="61">
        <f t="shared" si="319"/>
        <v>6.0293135463226025E-2</v>
      </c>
      <c r="AA558" s="67">
        <f t="shared" si="320"/>
        <v>16.35012</v>
      </c>
      <c r="AB558" s="68">
        <f t="shared" si="321"/>
        <v>-1.2995729103111711E-2</v>
      </c>
      <c r="AC558" s="69">
        <f t="shared" si="322"/>
        <v>-2.43319097010373E-3</v>
      </c>
      <c r="AD558" s="70">
        <f>_xlfn.PERCENTILE.EXC(AC558:$AC$5675,0.5)</f>
        <v>8.7521327576598876E-2</v>
      </c>
      <c r="AE558" s="70">
        <f>_xlfn.PERCENTILE.EXC($AC558:AC$5675,0.35)</f>
        <v>5.241563146865693E-2</v>
      </c>
      <c r="AF558" s="71">
        <f t="shared" si="310"/>
        <v>5.1679616662547799E-2</v>
      </c>
      <c r="AG558" s="70">
        <f t="shared" si="311"/>
        <v>-9.9578675655099119E-2</v>
      </c>
      <c r="AH558" s="70">
        <f t="shared" si="312"/>
        <v>-0.10923239365885457</v>
      </c>
      <c r="AI558" s="61" t="str">
        <f t="shared" si="300"/>
        <v>Safety</v>
      </c>
      <c r="AJ558" s="68" t="str">
        <f t="shared" si="301"/>
        <v>Safety</v>
      </c>
      <c r="AK558" s="72" t="str">
        <f t="shared" si="302"/>
        <v>00631L</v>
      </c>
      <c r="AL558" s="73">
        <f t="shared" si="292"/>
        <v>1</v>
      </c>
      <c r="AM558" s="72" t="str">
        <f t="shared" si="305"/>
        <v>00631L</v>
      </c>
      <c r="AN558" s="73">
        <f t="shared" si="293"/>
        <v>1</v>
      </c>
      <c r="AO558" s="74" t="str">
        <f t="shared" si="299"/>
        <v>00635U</v>
      </c>
      <c r="AP558" s="20">
        <f t="shared" si="294"/>
        <v>0</v>
      </c>
      <c r="AQ558" s="74" t="str">
        <f t="shared" si="309"/>
        <v>00631L</v>
      </c>
      <c r="AR558" s="20">
        <f t="shared" si="295"/>
        <v>1</v>
      </c>
      <c r="AS558" s="74" t="str">
        <f t="shared" si="303"/>
        <v>00631L</v>
      </c>
      <c r="AT558" s="20">
        <f t="shared" si="296"/>
        <v>1</v>
      </c>
      <c r="AU558" s="74" t="str">
        <f t="shared" si="286"/>
        <v>00635U</v>
      </c>
      <c r="AV558" s="20">
        <f t="shared" si="297"/>
        <v>0</v>
      </c>
      <c r="AW558" s="74" t="str">
        <f t="shared" si="287"/>
        <v>00635U</v>
      </c>
      <c r="AX558" s="20">
        <f t="shared" si="288"/>
        <v>0</v>
      </c>
      <c r="AY558" s="20">
        <f t="shared" si="298"/>
        <v>1</v>
      </c>
      <c r="AZ558" s="57">
        <v>45502</v>
      </c>
      <c r="BA558" s="75">
        <v>47.97</v>
      </c>
      <c r="BB558" s="90">
        <v>47.95</v>
      </c>
      <c r="BC558" s="76">
        <f t="shared" si="306"/>
        <v>42.469791666666659</v>
      </c>
      <c r="BD558" s="76">
        <f t="shared" si="307"/>
        <v>42.592208333333325</v>
      </c>
      <c r="BE558" s="77">
        <f t="shared" si="313"/>
        <v>0.12903779647298352</v>
      </c>
      <c r="BF558" s="77">
        <f t="shared" si="304"/>
        <v>0.12626233475802029</v>
      </c>
    </row>
    <row r="559" spans="1:58" s="23" customFormat="1" ht="13.15" x14ac:dyDescent="0.4">
      <c r="A559" s="57">
        <v>45498</v>
      </c>
      <c r="B559" s="112">
        <v>17.143999999999998</v>
      </c>
      <c r="C559" s="112">
        <v>17.565999999999999</v>
      </c>
      <c r="D559" s="112">
        <v>19.256</v>
      </c>
      <c r="E559" s="112">
        <v>18.486000000000001</v>
      </c>
      <c r="F559" s="112">
        <v>18.137</v>
      </c>
      <c r="G559" s="112">
        <v>18.696999999999999</v>
      </c>
      <c r="H559" s="113">
        <v>18.899999999999999</v>
      </c>
      <c r="I559" s="90">
        <f t="shared" si="289"/>
        <v>17.262159999999998</v>
      </c>
      <c r="J559" s="90">
        <f t="shared" si="290"/>
        <v>18.039200000000001</v>
      </c>
      <c r="K559" s="114">
        <v>18</v>
      </c>
      <c r="L559" s="115">
        <v>0.04</v>
      </c>
      <c r="M559" s="90">
        <v>19.82</v>
      </c>
      <c r="N559" s="90">
        <v>18.46</v>
      </c>
      <c r="O559" s="90">
        <v>18.690000000000001</v>
      </c>
      <c r="P559" s="90">
        <v>19.8</v>
      </c>
      <c r="Q559" s="90">
        <v>20.56</v>
      </c>
      <c r="R559" s="63">
        <f t="shared" si="315"/>
        <v>0.21000000000000085</v>
      </c>
      <c r="S559" s="64">
        <f t="shared" si="314"/>
        <v>2.3281596452328256E-2</v>
      </c>
      <c r="T559" s="65">
        <f t="shared" si="308"/>
        <v>1.0736728060671723</v>
      </c>
      <c r="U559" s="65">
        <f t="shared" si="308"/>
        <v>0.98769395398608884</v>
      </c>
      <c r="V559" s="65">
        <f t="shared" si="316"/>
        <v>0.93232323232323233</v>
      </c>
      <c r="W559" s="65">
        <f t="shared" si="317"/>
        <v>0.89785992217898847</v>
      </c>
      <c r="X559" s="61">
        <f t="shared" si="291"/>
        <v>2.4615025664955707E-2</v>
      </c>
      <c r="Y559" s="66">
        <f t="shared" si="318"/>
        <v>2.2395326192794433E-2</v>
      </c>
      <c r="Z559" s="61">
        <f t="shared" si="319"/>
        <v>4.5014065447197986E-2</v>
      </c>
      <c r="AA559" s="67">
        <f t="shared" si="320"/>
        <v>17.262159999999998</v>
      </c>
      <c r="AB559" s="68">
        <f t="shared" si="321"/>
        <v>-7.1289274106175651E-2</v>
      </c>
      <c r="AC559" s="69">
        <f t="shared" si="322"/>
        <v>-6.4888407367280757E-2</v>
      </c>
      <c r="AD559" s="70">
        <f>_xlfn.PERCENTILE.EXC(AC559:$AC$5675,0.5)</f>
        <v>8.7532016855325176E-2</v>
      </c>
      <c r="AE559" s="70">
        <f>_xlfn.PERCENTILE.EXC($AC559:AC$5675,0.35)</f>
        <v>5.2505676342851242E-2</v>
      </c>
      <c r="AF559" s="71">
        <f t="shared" si="310"/>
        <v>5.1894179188749723E-2</v>
      </c>
      <c r="AG559" s="70">
        <f t="shared" si="311"/>
        <v>-9.9578675655099119E-2</v>
      </c>
      <c r="AH559" s="70">
        <f t="shared" si="312"/>
        <v>-0.10923239365885457</v>
      </c>
      <c r="AI559" s="61" t="str">
        <f t="shared" si="300"/>
        <v>Safety</v>
      </c>
      <c r="AJ559" s="68" t="str">
        <f t="shared" si="301"/>
        <v>Safety</v>
      </c>
      <c r="AK559" s="72" t="str">
        <f t="shared" si="302"/>
        <v>00631L</v>
      </c>
      <c r="AL559" s="73">
        <f t="shared" si="292"/>
        <v>1</v>
      </c>
      <c r="AM559" s="72" t="str">
        <f t="shared" si="305"/>
        <v>00631L</v>
      </c>
      <c r="AN559" s="73">
        <f t="shared" si="293"/>
        <v>1</v>
      </c>
      <c r="AO559" s="74" t="str">
        <f t="shared" si="299"/>
        <v>00635U</v>
      </c>
      <c r="AP559" s="20">
        <f t="shared" si="294"/>
        <v>0</v>
      </c>
      <c r="AQ559" s="74" t="str">
        <f t="shared" si="309"/>
        <v>00631L</v>
      </c>
      <c r="AR559" s="20">
        <f t="shared" si="295"/>
        <v>1</v>
      </c>
      <c r="AS559" s="74" t="str">
        <f t="shared" si="303"/>
        <v>00631L</v>
      </c>
      <c r="AT559" s="20">
        <f t="shared" si="296"/>
        <v>1</v>
      </c>
      <c r="AU559" s="74" t="str">
        <f t="shared" si="286"/>
        <v>00635U</v>
      </c>
      <c r="AV559" s="20">
        <f t="shared" si="297"/>
        <v>0</v>
      </c>
      <c r="AW559" s="74" t="str">
        <f t="shared" si="287"/>
        <v>00635U</v>
      </c>
      <c r="AX559" s="20">
        <f t="shared" si="288"/>
        <v>0</v>
      </c>
      <c r="AY559" s="20">
        <f t="shared" si="298"/>
        <v>1</v>
      </c>
      <c r="AZ559" s="57">
        <v>45499</v>
      </c>
      <c r="BA559" s="75">
        <v>48.15</v>
      </c>
      <c r="BB559" s="90">
        <v>48.125</v>
      </c>
      <c r="BC559" s="76">
        <f t="shared" si="306"/>
        <v>42.349791666666654</v>
      </c>
      <c r="BD559" s="76">
        <f t="shared" si="307"/>
        <v>42.473124999999996</v>
      </c>
      <c r="BE559" s="77">
        <f t="shared" si="313"/>
        <v>0.13636922653102421</v>
      </c>
      <c r="BF559" s="77">
        <f t="shared" si="304"/>
        <v>0.13365804847182786</v>
      </c>
    </row>
    <row r="560" spans="1:58" s="23" customFormat="1" ht="13.15" x14ac:dyDescent="0.4">
      <c r="A560" s="57">
        <v>45497</v>
      </c>
      <c r="B560" s="112">
        <v>17.071999999999999</v>
      </c>
      <c r="C560" s="112">
        <v>17.457000000000001</v>
      </c>
      <c r="D560" s="112">
        <v>19.100000000000001</v>
      </c>
      <c r="E560" s="112">
        <v>18.449000000000002</v>
      </c>
      <c r="F560" s="112">
        <v>18.02</v>
      </c>
      <c r="G560" s="112">
        <v>18.617000000000001</v>
      </c>
      <c r="H560" s="113">
        <v>18.847000000000001</v>
      </c>
      <c r="I560" s="90">
        <f t="shared" si="289"/>
        <v>17.164400000000001</v>
      </c>
      <c r="J560" s="90">
        <f t="shared" si="290"/>
        <v>17.851320000000001</v>
      </c>
      <c r="K560" s="114">
        <v>19</v>
      </c>
      <c r="L560" s="115">
        <v>0.04</v>
      </c>
      <c r="M560" s="90">
        <v>19.79</v>
      </c>
      <c r="N560" s="90">
        <v>18.04</v>
      </c>
      <c r="O560" s="90">
        <v>18.43</v>
      </c>
      <c r="P560" s="90">
        <v>19.62</v>
      </c>
      <c r="Q560" s="90">
        <v>20.41</v>
      </c>
      <c r="R560" s="63">
        <f t="shared" si="315"/>
        <v>0.21999999999999886</v>
      </c>
      <c r="S560" s="64">
        <f t="shared" si="314"/>
        <v>0.22554347826086946</v>
      </c>
      <c r="T560" s="65">
        <f t="shared" si="308"/>
        <v>1.0970066518847006</v>
      </c>
      <c r="U560" s="65">
        <f t="shared" si="308"/>
        <v>0.97883884970157353</v>
      </c>
      <c r="V560" s="65">
        <f t="shared" si="316"/>
        <v>0.91946992864424049</v>
      </c>
      <c r="W560" s="65">
        <f t="shared" si="317"/>
        <v>0.88388045075943156</v>
      </c>
      <c r="X560" s="61">
        <f t="shared" si="291"/>
        <v>2.2551546391752671E-2</v>
      </c>
      <c r="Y560" s="66">
        <f t="shared" si="318"/>
        <v>2.1572984985636059E-2</v>
      </c>
      <c r="Z560" s="61">
        <f t="shared" si="319"/>
        <v>4.0020041481205325E-2</v>
      </c>
      <c r="AA560" s="67">
        <f t="shared" si="320"/>
        <v>17.164400000000001</v>
      </c>
      <c r="AB560" s="68">
        <f t="shared" si="321"/>
        <v>-5.3658536585365853E-2</v>
      </c>
      <c r="AC560" s="69">
        <f t="shared" si="322"/>
        <v>-4.8536585365853584E-2</v>
      </c>
      <c r="AD560" s="70">
        <f>_xlfn.PERCENTILE.EXC(AC560:$AC$5675,0.5)</f>
        <v>8.753258667699941E-2</v>
      </c>
      <c r="AE560" s="70">
        <f>_xlfn.PERCENTILE.EXC($AC560:AC$5675,0.35)</f>
        <v>5.2622585904188716E-2</v>
      </c>
      <c r="AF560" s="71">
        <f t="shared" si="310"/>
        <v>5.2011560333935891E-2</v>
      </c>
      <c r="AG560" s="70">
        <f t="shared" si="311"/>
        <v>-9.9578675655099119E-2</v>
      </c>
      <c r="AH560" s="70">
        <f t="shared" si="312"/>
        <v>-0.10923239365885457</v>
      </c>
      <c r="AI560" s="61" t="str">
        <f t="shared" si="300"/>
        <v>Safety</v>
      </c>
      <c r="AJ560" s="68" t="str">
        <f t="shared" si="301"/>
        <v>Safety</v>
      </c>
      <c r="AK560" s="72" t="str">
        <f t="shared" si="302"/>
        <v>00631L</v>
      </c>
      <c r="AL560" s="73">
        <f t="shared" si="292"/>
        <v>1</v>
      </c>
      <c r="AM560" s="72" t="str">
        <f t="shared" si="305"/>
        <v>00631L</v>
      </c>
      <c r="AN560" s="73">
        <f t="shared" si="293"/>
        <v>1</v>
      </c>
      <c r="AO560" s="74" t="str">
        <f t="shared" si="299"/>
        <v>00635U</v>
      </c>
      <c r="AP560" s="20">
        <f t="shared" si="294"/>
        <v>0</v>
      </c>
      <c r="AQ560" s="74" t="str">
        <f t="shared" si="309"/>
        <v>00631L</v>
      </c>
      <c r="AR560" s="20">
        <f t="shared" si="295"/>
        <v>1</v>
      </c>
      <c r="AS560" s="74" t="str">
        <f t="shared" si="303"/>
        <v>00631L</v>
      </c>
      <c r="AT560" s="20">
        <f t="shared" si="296"/>
        <v>1</v>
      </c>
      <c r="AU560" s="74" t="str">
        <f t="shared" ref="AU560:AU623" si="323">IF(AC560&gt;AF560,"00631L",IF(AC560&lt;AG560,"Cash","00635U"))</f>
        <v>00635U</v>
      </c>
      <c r="AV560" s="20">
        <f t="shared" si="297"/>
        <v>0</v>
      </c>
      <c r="AW560" s="74" t="str">
        <f t="shared" ref="AW560:AW623" si="324">IF(AC560&gt;AE560,"00631L",IF(AC560&lt;AH560,"00631L","00635U"))</f>
        <v>00635U</v>
      </c>
      <c r="AX560" s="20">
        <f t="shared" si="288"/>
        <v>0</v>
      </c>
      <c r="AY560" s="20">
        <f t="shared" si="298"/>
        <v>1</v>
      </c>
      <c r="AZ560" s="57">
        <v>45498</v>
      </c>
      <c r="BA560" s="75">
        <v>47.65</v>
      </c>
      <c r="BB560" s="90">
        <v>46.9</v>
      </c>
      <c r="BC560" s="76">
        <f t="shared" si="306"/>
        <v>42.227916666666665</v>
      </c>
      <c r="BD560" s="76">
        <f t="shared" si="307"/>
        <v>42.341874999999995</v>
      </c>
      <c r="BE560" s="77">
        <f t="shared" si="313"/>
        <v>0.11063968346374338</v>
      </c>
      <c r="BF560" s="77">
        <f t="shared" si="304"/>
        <v>0.12536348472995126</v>
      </c>
    </row>
    <row r="561" spans="1:58" s="23" customFormat="1" ht="13.15" x14ac:dyDescent="0.4">
      <c r="A561" s="57">
        <v>45496</v>
      </c>
      <c r="B561" s="112">
        <v>14.932</v>
      </c>
      <c r="C561" s="112">
        <v>15.696</v>
      </c>
      <c r="D561" s="112">
        <v>17.713000000000001</v>
      </c>
      <c r="E561" s="112">
        <v>17.463000000000001</v>
      </c>
      <c r="F561" s="112">
        <v>17.3</v>
      </c>
      <c r="G561" s="112">
        <v>17.95</v>
      </c>
      <c r="H561" s="113">
        <v>18.25</v>
      </c>
      <c r="I561" s="90">
        <f t="shared" si="289"/>
        <v>15.0848</v>
      </c>
      <c r="J561" s="90">
        <f t="shared" si="290"/>
        <v>16.099399999999999</v>
      </c>
      <c r="K561" s="114">
        <v>20</v>
      </c>
      <c r="L561" s="115">
        <v>0.04</v>
      </c>
      <c r="M561" s="90">
        <v>14.61</v>
      </c>
      <c r="N561" s="90">
        <v>14.72</v>
      </c>
      <c r="O561" s="90">
        <v>16.010000000000002</v>
      </c>
      <c r="P561" s="90">
        <v>17.920000000000002</v>
      </c>
      <c r="Q561" s="90">
        <v>19.37</v>
      </c>
      <c r="R561" s="63">
        <f t="shared" si="315"/>
        <v>4.6000000000000085</v>
      </c>
      <c r="S561" s="64">
        <f t="shared" si="314"/>
        <v>-1.2743125419181723E-2</v>
      </c>
      <c r="T561" s="65">
        <f t="shared" si="308"/>
        <v>0.99252717391304335</v>
      </c>
      <c r="U561" s="65">
        <f t="shared" si="308"/>
        <v>0.91942535915053092</v>
      </c>
      <c r="V561" s="65">
        <f t="shared" si="316"/>
        <v>0.8214285714285714</v>
      </c>
      <c r="W561" s="65">
        <f t="shared" si="317"/>
        <v>0.75993804852865254</v>
      </c>
      <c r="X561" s="61">
        <f t="shared" si="291"/>
        <v>5.1165282614519109E-2</v>
      </c>
      <c r="Y561" s="66">
        <f t="shared" si="318"/>
        <v>4.5066712477810168E-2</v>
      </c>
      <c r="Z561" s="61">
        <f t="shared" si="319"/>
        <v>6.7259758167161635E-2</v>
      </c>
      <c r="AA561" s="67">
        <f t="shared" si="320"/>
        <v>15.0848</v>
      </c>
      <c r="AB561" s="68">
        <f t="shared" si="321"/>
        <v>1.4402173913043461E-2</v>
      </c>
      <c r="AC561" s="69">
        <f t="shared" si="322"/>
        <v>2.47826086956521E-2</v>
      </c>
      <c r="AD561" s="70">
        <f>_xlfn.PERCENTILE.EXC(AC561:$AC$5675,0.5)</f>
        <v>8.7533156498673645E-2</v>
      </c>
      <c r="AE561" s="70">
        <f>_xlfn.PERCENTILE.EXC($AC561:AC$5675,0.35)</f>
        <v>5.2706430847537344E-2</v>
      </c>
      <c r="AF561" s="71">
        <f t="shared" si="310"/>
        <v>5.2096774665131698E-2</v>
      </c>
      <c r="AG561" s="70">
        <f t="shared" si="311"/>
        <v>-9.9578675655099119E-2</v>
      </c>
      <c r="AH561" s="70">
        <f t="shared" si="312"/>
        <v>-0.10923239365885457</v>
      </c>
      <c r="AI561" s="61" t="str">
        <f t="shared" si="300"/>
        <v>Safety</v>
      </c>
      <c r="AJ561" s="68" t="str">
        <f t="shared" si="301"/>
        <v>Safety</v>
      </c>
      <c r="AK561" s="72" t="str">
        <f t="shared" si="302"/>
        <v>00631L</v>
      </c>
      <c r="AL561" s="73">
        <f t="shared" si="292"/>
        <v>1</v>
      </c>
      <c r="AM561" s="72" t="str">
        <f t="shared" si="305"/>
        <v>00631L</v>
      </c>
      <c r="AN561" s="73">
        <f t="shared" si="293"/>
        <v>1</v>
      </c>
      <c r="AO561" s="74" t="str">
        <f t="shared" si="299"/>
        <v>00635U</v>
      </c>
      <c r="AP561" s="20">
        <f t="shared" si="294"/>
        <v>0</v>
      </c>
      <c r="AQ561" s="74" t="str">
        <f t="shared" si="309"/>
        <v>00631L</v>
      </c>
      <c r="AR561" s="20">
        <f t="shared" si="295"/>
        <v>1</v>
      </c>
      <c r="AS561" s="74" t="str">
        <f t="shared" si="303"/>
        <v>00631L</v>
      </c>
      <c r="AT561" s="20">
        <f t="shared" si="296"/>
        <v>1</v>
      </c>
      <c r="AU561" s="74" t="str">
        <f t="shared" si="323"/>
        <v>00635U</v>
      </c>
      <c r="AV561" s="20">
        <f t="shared" si="297"/>
        <v>0</v>
      </c>
      <c r="AW561" s="74" t="str">
        <f t="shared" si="324"/>
        <v>00635U</v>
      </c>
      <c r="AX561" s="20">
        <f t="shared" si="288"/>
        <v>0</v>
      </c>
      <c r="AY561" s="20">
        <f t="shared" si="298"/>
        <v>1</v>
      </c>
      <c r="AZ561" s="57">
        <v>45497</v>
      </c>
      <c r="BA561" s="75">
        <v>46.9</v>
      </c>
      <c r="BB561" s="90">
        <v>46.337499999999999</v>
      </c>
      <c r="BC561" s="76">
        <f t="shared" si="306"/>
        <v>42.110624999999999</v>
      </c>
      <c r="BD561" s="76">
        <f t="shared" si="307"/>
        <v>42.227916666666665</v>
      </c>
      <c r="BE561" s="77">
        <f t="shared" si="313"/>
        <v>0.10037549905754188</v>
      </c>
      <c r="BF561" s="77">
        <f t="shared" si="304"/>
        <v>0.11063968346374338</v>
      </c>
    </row>
    <row r="562" spans="1:58" s="23" customFormat="1" ht="13.15" x14ac:dyDescent="0.4">
      <c r="A562" s="57">
        <v>45495</v>
      </c>
      <c r="B562" s="112">
        <v>15.044</v>
      </c>
      <c r="C562" s="112">
        <v>15.797000000000001</v>
      </c>
      <c r="D562" s="112">
        <v>17.765999999999998</v>
      </c>
      <c r="E562" s="112">
        <v>17.443999999999999</v>
      </c>
      <c r="F562" s="112">
        <v>17.2</v>
      </c>
      <c r="G562" s="112">
        <v>17.904</v>
      </c>
      <c r="H562" s="113">
        <v>18.253</v>
      </c>
      <c r="I562" s="90">
        <f t="shared" si="289"/>
        <v>15.164480000000001</v>
      </c>
      <c r="J562" s="90">
        <f t="shared" si="290"/>
        <v>16.11204</v>
      </c>
      <c r="K562" s="114">
        <v>21</v>
      </c>
      <c r="L562" s="115">
        <v>0.04</v>
      </c>
      <c r="M562" s="90">
        <v>14.79</v>
      </c>
      <c r="N562" s="90">
        <v>14.91</v>
      </c>
      <c r="O562" s="90">
        <v>16.09</v>
      </c>
      <c r="P562" s="90">
        <v>17.93</v>
      </c>
      <c r="Q562" s="90">
        <v>19.350000000000001</v>
      </c>
      <c r="R562" s="63">
        <f t="shared" si="315"/>
        <v>4.3199999999999967</v>
      </c>
      <c r="S562" s="64">
        <f t="shared" si="314"/>
        <v>-9.745762711864403E-2</v>
      </c>
      <c r="T562" s="65">
        <f t="shared" si="308"/>
        <v>0.99195171026156936</v>
      </c>
      <c r="U562" s="65">
        <f t="shared" si="308"/>
        <v>0.92666252330640153</v>
      </c>
      <c r="V562" s="65">
        <f t="shared" si="316"/>
        <v>0.83156720580033461</v>
      </c>
      <c r="W562" s="65">
        <f t="shared" si="317"/>
        <v>0.77054263565891468</v>
      </c>
      <c r="X562" s="61">
        <f t="shared" si="291"/>
        <v>5.0053177346450421E-2</v>
      </c>
      <c r="Y562" s="66">
        <f t="shared" si="318"/>
        <v>4.6376977757395153E-2</v>
      </c>
      <c r="Z562" s="61">
        <f t="shared" si="319"/>
        <v>6.2485492413851262E-2</v>
      </c>
      <c r="AA562" s="67">
        <f t="shared" si="320"/>
        <v>15.164480000000001</v>
      </c>
      <c r="AB562" s="68">
        <f t="shared" si="321"/>
        <v>8.9872568745808408E-3</v>
      </c>
      <c r="AC562" s="69">
        <f t="shared" si="322"/>
        <v>1.7067739771965185E-2</v>
      </c>
      <c r="AD562" s="70">
        <f>_xlfn.PERCENTILE.EXC(AC562:$AC$5675,0.5)</f>
        <v>8.757997818150462E-2</v>
      </c>
      <c r="AE562" s="70">
        <f>_xlfn.PERCENTILE.EXC($AC562:AC$5675,0.35)</f>
        <v>5.2757353252404056E-2</v>
      </c>
      <c r="AF562" s="71">
        <f t="shared" si="310"/>
        <v>5.2152950830717866E-2</v>
      </c>
      <c r="AG562" s="70">
        <f t="shared" si="311"/>
        <v>-9.9578675655099119E-2</v>
      </c>
      <c r="AH562" s="70">
        <f t="shared" si="312"/>
        <v>-0.10923239365885457</v>
      </c>
      <c r="AI562" s="61" t="str">
        <f t="shared" si="300"/>
        <v>Safety</v>
      </c>
      <c r="AJ562" s="68" t="str">
        <f t="shared" si="301"/>
        <v>Safety</v>
      </c>
      <c r="AK562" s="72" t="str">
        <f t="shared" si="302"/>
        <v>00631L</v>
      </c>
      <c r="AL562" s="73">
        <f t="shared" si="292"/>
        <v>1</v>
      </c>
      <c r="AM562" s="72" t="str">
        <f t="shared" si="305"/>
        <v>00631L</v>
      </c>
      <c r="AN562" s="73">
        <f t="shared" si="293"/>
        <v>1</v>
      </c>
      <c r="AO562" s="74" t="str">
        <f t="shared" si="299"/>
        <v>00635U</v>
      </c>
      <c r="AP562" s="20">
        <f t="shared" si="294"/>
        <v>0</v>
      </c>
      <c r="AQ562" s="74" t="str">
        <f t="shared" si="309"/>
        <v>00631L</v>
      </c>
      <c r="AR562" s="20">
        <f t="shared" si="295"/>
        <v>1</v>
      </c>
      <c r="AS562" s="74" t="str">
        <f t="shared" si="303"/>
        <v>00631L</v>
      </c>
      <c r="AT562" s="20">
        <f t="shared" si="296"/>
        <v>1</v>
      </c>
      <c r="AU562" s="74" t="str">
        <f t="shared" si="323"/>
        <v>00635U</v>
      </c>
      <c r="AV562" s="20">
        <f t="shared" si="297"/>
        <v>0</v>
      </c>
      <c r="AW562" s="74" t="str">
        <f t="shared" si="324"/>
        <v>00635U</v>
      </c>
      <c r="AX562" s="20">
        <f t="shared" si="288"/>
        <v>0</v>
      </c>
      <c r="AY562" s="20">
        <f t="shared" si="298"/>
        <v>1</v>
      </c>
      <c r="AZ562" s="57">
        <v>45496</v>
      </c>
      <c r="BA562" s="75">
        <v>46.49</v>
      </c>
      <c r="BB562" s="90">
        <v>46.65</v>
      </c>
      <c r="BC562" s="76">
        <f t="shared" si="306"/>
        <v>41.998958333333327</v>
      </c>
      <c r="BD562" s="76">
        <f t="shared" si="307"/>
        <v>42.113166666666665</v>
      </c>
      <c r="BE562" s="77">
        <f t="shared" si="313"/>
        <v>0.11074183387484822</v>
      </c>
      <c r="BF562" s="77">
        <f t="shared" si="304"/>
        <v>0.10393028308644575</v>
      </c>
    </row>
    <row r="563" spans="1:58" s="23" customFormat="1" ht="13.15" x14ac:dyDescent="0.4">
      <c r="A563" s="57">
        <v>45492</v>
      </c>
      <c r="B563" s="112">
        <v>15.917</v>
      </c>
      <c r="C563" s="112">
        <v>16.507000000000001</v>
      </c>
      <c r="D563" s="112">
        <v>18.297999999999998</v>
      </c>
      <c r="E563" s="112">
        <v>17.806999999999999</v>
      </c>
      <c r="F563" s="112">
        <v>17.524999999999999</v>
      </c>
      <c r="G563" s="112">
        <v>18.207999999999998</v>
      </c>
      <c r="H563" s="113">
        <v>18.475000000000001</v>
      </c>
      <c r="I563" s="90">
        <f t="shared" si="289"/>
        <v>15.9878</v>
      </c>
      <c r="J563" s="90">
        <f t="shared" si="290"/>
        <v>16.721920000000001</v>
      </c>
      <c r="K563" s="114">
        <v>22</v>
      </c>
      <c r="L563" s="115">
        <v>0.04</v>
      </c>
      <c r="M563" s="90">
        <v>15.04</v>
      </c>
      <c r="N563" s="90">
        <v>16.52</v>
      </c>
      <c r="O563" s="90">
        <v>17.16</v>
      </c>
      <c r="P563" s="90">
        <v>18.64</v>
      </c>
      <c r="Q563" s="90">
        <v>19.829999999999998</v>
      </c>
      <c r="R563" s="63">
        <f t="shared" si="315"/>
        <v>4.2399999999999984</v>
      </c>
      <c r="S563" s="64">
        <f t="shared" si="314"/>
        <v>3.7037037037037028E-2</v>
      </c>
      <c r="T563" s="65">
        <f t="shared" si="308"/>
        <v>0.91041162227602901</v>
      </c>
      <c r="U563" s="65">
        <f t="shared" si="308"/>
        <v>0.96270396270396263</v>
      </c>
      <c r="V563" s="65">
        <f t="shared" si="316"/>
        <v>0.88626609442060078</v>
      </c>
      <c r="W563" s="65">
        <f t="shared" si="317"/>
        <v>0.83308119011598591</v>
      </c>
      <c r="X563" s="61">
        <f t="shared" si="291"/>
        <v>3.70672865489729E-2</v>
      </c>
      <c r="Y563" s="66">
        <f t="shared" si="318"/>
        <v>3.7513337451564155E-2</v>
      </c>
      <c r="Z563" s="61">
        <f t="shared" si="319"/>
        <v>4.5917512102978571E-2</v>
      </c>
      <c r="AA563" s="67">
        <f t="shared" si="320"/>
        <v>15.9878</v>
      </c>
      <c r="AB563" s="68">
        <f t="shared" si="321"/>
        <v>-3.6501210653753016E-2</v>
      </c>
      <c r="AC563" s="69">
        <f t="shared" si="322"/>
        <v>-3.2215496368038714E-2</v>
      </c>
      <c r="AD563" s="70">
        <f>_xlfn.PERCENTILE.EXC(AC563:$AC$5675,0.5)</f>
        <v>8.7626799864335594E-2</v>
      </c>
      <c r="AE563" s="70">
        <f>_xlfn.PERCENTILE.EXC($AC563:AC$5675,0.35)</f>
        <v>5.2760008211431571E-2</v>
      </c>
      <c r="AF563" s="71">
        <f t="shared" si="310"/>
        <v>5.2509310444554577E-2</v>
      </c>
      <c r="AG563" s="70">
        <f t="shared" si="311"/>
        <v>-9.9578675655099119E-2</v>
      </c>
      <c r="AH563" s="70">
        <f t="shared" si="312"/>
        <v>-0.10923239365885457</v>
      </c>
      <c r="AI563" s="61" t="str">
        <f t="shared" si="300"/>
        <v>Safety</v>
      </c>
      <c r="AJ563" s="68" t="str">
        <f t="shared" si="301"/>
        <v>Safety</v>
      </c>
      <c r="AK563" s="72" t="str">
        <f t="shared" si="302"/>
        <v>00631L</v>
      </c>
      <c r="AL563" s="73">
        <f t="shared" si="292"/>
        <v>1</v>
      </c>
      <c r="AM563" s="72" t="str">
        <f t="shared" si="305"/>
        <v>00631L</v>
      </c>
      <c r="AN563" s="73">
        <f t="shared" si="293"/>
        <v>1</v>
      </c>
      <c r="AO563" s="74" t="str">
        <f t="shared" si="299"/>
        <v>00635U</v>
      </c>
      <c r="AP563" s="20">
        <f t="shared" si="294"/>
        <v>0</v>
      </c>
      <c r="AQ563" s="74" t="str">
        <f t="shared" si="309"/>
        <v>00631L</v>
      </c>
      <c r="AR563" s="20">
        <f t="shared" si="295"/>
        <v>1</v>
      </c>
      <c r="AS563" s="74" t="str">
        <f t="shared" si="303"/>
        <v>00631L</v>
      </c>
      <c r="AT563" s="20">
        <f t="shared" si="296"/>
        <v>1</v>
      </c>
      <c r="AU563" s="74" t="str">
        <f t="shared" si="323"/>
        <v>00635U</v>
      </c>
      <c r="AV563" s="20">
        <f t="shared" si="297"/>
        <v>0</v>
      </c>
      <c r="AW563" s="74" t="str">
        <f t="shared" si="324"/>
        <v>00635U</v>
      </c>
      <c r="AX563" s="20">
        <f t="shared" si="288"/>
        <v>0</v>
      </c>
      <c r="AY563" s="20">
        <f t="shared" si="298"/>
        <v>1</v>
      </c>
      <c r="AZ563" s="57">
        <v>45495</v>
      </c>
      <c r="BA563" s="75">
        <v>46.64</v>
      </c>
      <c r="BB563" s="90">
        <v>46.612499999999997</v>
      </c>
      <c r="BC563" s="76">
        <f t="shared" si="306"/>
        <v>41.886666666666663</v>
      </c>
      <c r="BD563" s="76">
        <f t="shared" si="307"/>
        <v>41.998791666666662</v>
      </c>
      <c r="BE563" s="77">
        <f t="shared" si="313"/>
        <v>0.11282428776062393</v>
      </c>
      <c r="BF563" s="77">
        <f t="shared" si="304"/>
        <v>0.11050813961909632</v>
      </c>
    </row>
    <row r="564" spans="1:58" s="23" customFormat="1" ht="13.15" x14ac:dyDescent="0.4">
      <c r="A564" s="57">
        <v>45491</v>
      </c>
      <c r="B564" s="112">
        <v>15.292999999999999</v>
      </c>
      <c r="C564" s="112">
        <v>16.047999999999998</v>
      </c>
      <c r="D564" s="112">
        <v>17.998999999999999</v>
      </c>
      <c r="E564" s="112">
        <v>17.603000000000002</v>
      </c>
      <c r="F564" s="112">
        <v>17.449000000000002</v>
      </c>
      <c r="G564" s="112">
        <v>18.149999999999999</v>
      </c>
      <c r="H564" s="113">
        <v>18.399999999999999</v>
      </c>
      <c r="I564" s="90">
        <f t="shared" si="289"/>
        <v>15.353399999999999</v>
      </c>
      <c r="J564" s="90">
        <f t="shared" si="290"/>
        <v>16.204079999999998</v>
      </c>
      <c r="K564" s="114">
        <v>23</v>
      </c>
      <c r="L564" s="115">
        <v>0.04</v>
      </c>
      <c r="M564" s="90">
        <v>14.9</v>
      </c>
      <c r="N564" s="90">
        <v>15.93</v>
      </c>
      <c r="O564" s="90">
        <v>16.559999999999999</v>
      </c>
      <c r="P564" s="90">
        <v>18.2</v>
      </c>
      <c r="Q564" s="90">
        <v>19.55</v>
      </c>
      <c r="R564" s="63">
        <f t="shared" si="315"/>
        <v>3.9299999999999997</v>
      </c>
      <c r="S564" s="64">
        <f t="shared" si="314"/>
        <v>0.10013812154696128</v>
      </c>
      <c r="T564" s="65">
        <f t="shared" si="308"/>
        <v>0.93534212178279974</v>
      </c>
      <c r="U564" s="65">
        <f t="shared" si="308"/>
        <v>0.96195652173913049</v>
      </c>
      <c r="V564" s="65">
        <f t="shared" si="316"/>
        <v>0.87527472527472527</v>
      </c>
      <c r="W564" s="65">
        <f t="shared" si="317"/>
        <v>0.81483375959079285</v>
      </c>
      <c r="X564" s="61">
        <f t="shared" si="291"/>
        <v>4.9368992349440859E-2</v>
      </c>
      <c r="Y564" s="66">
        <f t="shared" si="318"/>
        <v>4.5276373345452307E-2</v>
      </c>
      <c r="Z564" s="61">
        <f t="shared" si="319"/>
        <v>5.5406620032044947E-2</v>
      </c>
      <c r="AA564" s="67">
        <f t="shared" si="320"/>
        <v>15.353399999999999</v>
      </c>
      <c r="AB564" s="68">
        <f t="shared" si="321"/>
        <v>-3.9987445072190861E-2</v>
      </c>
      <c r="AC564" s="69">
        <f t="shared" si="322"/>
        <v>-3.6195856873823033E-2</v>
      </c>
      <c r="AD564" s="70">
        <f>_xlfn.PERCENTILE.EXC(AC564:$AC$5675,0.5)</f>
        <v>8.7626915690007162E-2</v>
      </c>
      <c r="AE564" s="70">
        <f>_xlfn.PERCENTILE.EXC($AC564:AC$5675,0.35)</f>
        <v>5.2763076159168948E-2</v>
      </c>
      <c r="AF564" s="71">
        <f t="shared" si="310"/>
        <v>5.2837305186509941E-2</v>
      </c>
      <c r="AG564" s="70">
        <f t="shared" si="311"/>
        <v>-9.9578675655099119E-2</v>
      </c>
      <c r="AH564" s="70">
        <f t="shared" si="312"/>
        <v>-0.10923239365885457</v>
      </c>
      <c r="AI564" s="61" t="str">
        <f t="shared" si="300"/>
        <v>Safety</v>
      </c>
      <c r="AJ564" s="68" t="str">
        <f t="shared" si="301"/>
        <v>Safety</v>
      </c>
      <c r="AK564" s="72" t="str">
        <f t="shared" si="302"/>
        <v>00631L</v>
      </c>
      <c r="AL564" s="73">
        <f t="shared" si="292"/>
        <v>1</v>
      </c>
      <c r="AM564" s="72" t="str">
        <f t="shared" si="305"/>
        <v>00631L</v>
      </c>
      <c r="AN564" s="73">
        <f t="shared" si="293"/>
        <v>1</v>
      </c>
      <c r="AO564" s="74" t="str">
        <f t="shared" si="299"/>
        <v>00635U</v>
      </c>
      <c r="AP564" s="20">
        <f t="shared" si="294"/>
        <v>0</v>
      </c>
      <c r="AQ564" s="74" t="str">
        <f t="shared" si="309"/>
        <v>00631L</v>
      </c>
      <c r="AR564" s="20">
        <f t="shared" si="295"/>
        <v>1</v>
      </c>
      <c r="AS564" s="74" t="str">
        <f t="shared" si="303"/>
        <v>00631L</v>
      </c>
      <c r="AT564" s="20">
        <f t="shared" si="296"/>
        <v>1</v>
      </c>
      <c r="AU564" s="74" t="str">
        <f t="shared" si="323"/>
        <v>00635U</v>
      </c>
      <c r="AV564" s="20">
        <f t="shared" si="297"/>
        <v>0</v>
      </c>
      <c r="AW564" s="74" t="str">
        <f t="shared" si="324"/>
        <v>00635U</v>
      </c>
      <c r="AX564" s="20">
        <f t="shared" si="288"/>
        <v>0</v>
      </c>
      <c r="AY564" s="20">
        <f t="shared" si="298"/>
        <v>1</v>
      </c>
      <c r="AZ564" s="57">
        <v>45492</v>
      </c>
      <c r="BA564" s="75">
        <v>46.33</v>
      </c>
      <c r="BB564" s="90">
        <v>46.325000000000003</v>
      </c>
      <c r="BC564" s="76">
        <f t="shared" si="306"/>
        <v>41.765624999999986</v>
      </c>
      <c r="BD564" s="76">
        <f t="shared" si="307"/>
        <v>41.881958333333323</v>
      </c>
      <c r="BE564" s="77">
        <f t="shared" si="313"/>
        <v>0.10916573138795406</v>
      </c>
      <c r="BF564" s="77">
        <f t="shared" si="304"/>
        <v>0.10620424267808259</v>
      </c>
    </row>
    <row r="565" spans="1:58" s="23" customFormat="1" ht="13.15" x14ac:dyDescent="0.4">
      <c r="A565" s="57">
        <v>45490</v>
      </c>
      <c r="B565" s="112">
        <v>14.808</v>
      </c>
      <c r="C565" s="112">
        <v>15.784000000000001</v>
      </c>
      <c r="D565" s="112">
        <v>17.75</v>
      </c>
      <c r="E565" s="112">
        <v>17.478999999999999</v>
      </c>
      <c r="F565" s="112">
        <v>17.298999999999999</v>
      </c>
      <c r="G565" s="112">
        <v>17.989999999999998</v>
      </c>
      <c r="H565" s="113">
        <v>18.39</v>
      </c>
      <c r="I565" s="90">
        <f t="shared" si="289"/>
        <v>14.84704</v>
      </c>
      <c r="J565" s="90">
        <f t="shared" si="290"/>
        <v>15.862640000000001</v>
      </c>
      <c r="K565" s="114">
        <v>24</v>
      </c>
      <c r="L565" s="115">
        <v>0.04</v>
      </c>
      <c r="M565" s="90">
        <v>13.16</v>
      </c>
      <c r="N565" s="90">
        <v>14.48</v>
      </c>
      <c r="O565" s="90">
        <v>15.79</v>
      </c>
      <c r="P565" s="90">
        <v>17.73</v>
      </c>
      <c r="Q565" s="90">
        <v>19.28</v>
      </c>
      <c r="R565" s="63">
        <f t="shared" si="315"/>
        <v>5.8799999999999955</v>
      </c>
      <c r="S565" s="64">
        <f t="shared" si="314"/>
        <v>9.7801364670204768E-2</v>
      </c>
      <c r="T565" s="65">
        <f t="shared" si="308"/>
        <v>0.90883977900552482</v>
      </c>
      <c r="U565" s="65">
        <f t="shared" si="308"/>
        <v>0.91703609879670689</v>
      </c>
      <c r="V565" s="65">
        <f t="shared" si="316"/>
        <v>0.81669486745628883</v>
      </c>
      <c r="W565" s="65">
        <f t="shared" si="317"/>
        <v>0.75103734439834025</v>
      </c>
      <c r="X565" s="61">
        <f t="shared" si="291"/>
        <v>6.5910318746623509E-2</v>
      </c>
      <c r="Y565" s="66">
        <f t="shared" si="318"/>
        <v>5.2119686480920038E-2</v>
      </c>
      <c r="Z565" s="61">
        <f t="shared" si="319"/>
        <v>6.8404207168567002E-2</v>
      </c>
      <c r="AA565" s="67">
        <f t="shared" si="320"/>
        <v>14.84704</v>
      </c>
      <c r="AB565" s="68">
        <f t="shared" si="321"/>
        <v>2.2651933701657415E-2</v>
      </c>
      <c r="AC565" s="69">
        <f t="shared" si="322"/>
        <v>2.5348066298342496E-2</v>
      </c>
      <c r="AD565" s="70">
        <f>_xlfn.PERCENTILE.EXC(AC565:$AC$5675,0.5)</f>
        <v>8.7627031515678716E-2</v>
      </c>
      <c r="AE565" s="70">
        <f>_xlfn.PERCENTILE.EXC($AC565:AC$5675,0.35)</f>
        <v>5.2767838689435909E-2</v>
      </c>
      <c r="AF565" s="71">
        <f t="shared" si="310"/>
        <v>5.3062347520437848E-2</v>
      </c>
      <c r="AG565" s="70">
        <f t="shared" si="311"/>
        <v>-9.9578675655099119E-2</v>
      </c>
      <c r="AH565" s="70">
        <f t="shared" si="312"/>
        <v>-0.10923239365885457</v>
      </c>
      <c r="AI565" s="61" t="str">
        <f t="shared" si="300"/>
        <v>Safety</v>
      </c>
      <c r="AJ565" s="68" t="str">
        <f t="shared" si="301"/>
        <v>Safety</v>
      </c>
      <c r="AK565" s="72" t="str">
        <f t="shared" si="302"/>
        <v>00631L</v>
      </c>
      <c r="AL565" s="73">
        <f t="shared" si="292"/>
        <v>1</v>
      </c>
      <c r="AM565" s="72" t="str">
        <f t="shared" si="305"/>
        <v>00631L</v>
      </c>
      <c r="AN565" s="73">
        <f t="shared" si="293"/>
        <v>1</v>
      </c>
      <c r="AO565" s="74" t="str">
        <f t="shared" si="299"/>
        <v>00635U</v>
      </c>
      <c r="AP565" s="20">
        <f t="shared" si="294"/>
        <v>0</v>
      </c>
      <c r="AQ565" s="74" t="str">
        <f t="shared" si="309"/>
        <v>00631L</v>
      </c>
      <c r="AR565" s="20">
        <f t="shared" si="295"/>
        <v>1</v>
      </c>
      <c r="AS565" s="74" t="str">
        <f t="shared" si="303"/>
        <v>00631L</v>
      </c>
      <c r="AT565" s="20">
        <f t="shared" si="296"/>
        <v>1</v>
      </c>
      <c r="AU565" s="74" t="str">
        <f t="shared" si="323"/>
        <v>00635U</v>
      </c>
      <c r="AV565" s="20">
        <f t="shared" si="297"/>
        <v>0</v>
      </c>
      <c r="AW565" s="74" t="str">
        <f t="shared" si="324"/>
        <v>00635U</v>
      </c>
      <c r="AX565" s="20">
        <f t="shared" ref="AX565:AX628" si="325">IF(AW565="00631L",1,0)</f>
        <v>0</v>
      </c>
      <c r="AY565" s="20">
        <f t="shared" si="298"/>
        <v>1</v>
      </c>
      <c r="AZ565" s="57">
        <v>45491</v>
      </c>
      <c r="BA565" s="75">
        <v>45.9</v>
      </c>
      <c r="BB565" s="90">
        <v>46.337499999999999</v>
      </c>
      <c r="BC565" s="76">
        <f t="shared" si="306"/>
        <v>41.651458333333316</v>
      </c>
      <c r="BD565" s="76">
        <f t="shared" si="307"/>
        <v>41.758541666666659</v>
      </c>
      <c r="BE565" s="77">
        <f t="shared" si="313"/>
        <v>0.11250606471362089</v>
      </c>
      <c r="BF565" s="77">
        <f t="shared" si="304"/>
        <v>9.9176316222729058E-2</v>
      </c>
    </row>
    <row r="566" spans="1:58" s="23" customFormat="1" ht="13.15" x14ac:dyDescent="0.4">
      <c r="A566" s="57">
        <v>45489</v>
      </c>
      <c r="B566" s="112">
        <v>13.159000000000001</v>
      </c>
      <c r="C566" s="112">
        <v>14.336</v>
      </c>
      <c r="D566" s="112">
        <v>15.394</v>
      </c>
      <c r="E566" s="112">
        <v>17.533999999999999</v>
      </c>
      <c r="F566" s="112">
        <v>17.3</v>
      </c>
      <c r="G566" s="112">
        <v>17.047999999999998</v>
      </c>
      <c r="H566" s="113">
        <v>17.704000000000001</v>
      </c>
      <c r="I566" s="90">
        <f t="shared" ref="I566:I629" si="326">C566-((C566-B566)*K566*L566)</f>
        <v>14.336</v>
      </c>
      <c r="J566" s="90">
        <f t="shared" ref="J566:J629" si="327">D566-((D566-C566)*K566*L566)</f>
        <v>15.394</v>
      </c>
      <c r="K566" s="114">
        <v>0</v>
      </c>
      <c r="L566" s="115">
        <v>5.5555555555555552E-2</v>
      </c>
      <c r="M566" s="90">
        <v>11.8</v>
      </c>
      <c r="N566" s="90">
        <v>13.19</v>
      </c>
      <c r="O566" s="90">
        <v>14.91</v>
      </c>
      <c r="P566" s="90">
        <v>17.149999999999999</v>
      </c>
      <c r="Q566" s="90">
        <v>18.86</v>
      </c>
      <c r="R566" s="63">
        <f t="shared" si="315"/>
        <v>7.07</v>
      </c>
      <c r="S566" s="64">
        <f t="shared" si="314"/>
        <v>5.3353658536585587E-3</v>
      </c>
      <c r="T566" s="65">
        <f t="shared" si="308"/>
        <v>0.89461713419257016</v>
      </c>
      <c r="U566" s="65">
        <f t="shared" si="308"/>
        <v>0.88464118041582829</v>
      </c>
      <c r="V566" s="65">
        <f t="shared" si="316"/>
        <v>0.76909620991253647</v>
      </c>
      <c r="W566" s="65">
        <f t="shared" si="317"/>
        <v>0.69936373276776242</v>
      </c>
      <c r="X566" s="61">
        <f t="shared" si="291"/>
        <v>8.9444486663120257E-2</v>
      </c>
      <c r="Y566" s="66">
        <f t="shared" si="318"/>
        <v>9.6954488422494427E-3</v>
      </c>
      <c r="Z566" s="61">
        <f t="shared" si="319"/>
        <v>7.3800223214285698E-2</v>
      </c>
      <c r="AA566" s="67">
        <f t="shared" si="320"/>
        <v>14.336</v>
      </c>
      <c r="AB566" s="68">
        <f t="shared" si="321"/>
        <v>-2.3502653525397125E-3</v>
      </c>
      <c r="AC566" s="69">
        <f t="shared" si="322"/>
        <v>8.6884003032600521E-2</v>
      </c>
      <c r="AD566" s="70">
        <f>_xlfn.PERCENTILE.EXC(AC566:$AC$5675,0.5)</f>
        <v>8.7634744164196032E-2</v>
      </c>
      <c r="AE566" s="70">
        <f>_xlfn.PERCENTILE.EXC($AC566:AC$5675,0.35)</f>
        <v>5.2776245080467674E-2</v>
      </c>
      <c r="AF566" s="71">
        <f t="shared" si="310"/>
        <v>5.3214859582656794E-2</v>
      </c>
      <c r="AG566" s="70">
        <f t="shared" si="311"/>
        <v>-9.9578675655099119E-2</v>
      </c>
      <c r="AH566" s="70">
        <f t="shared" si="312"/>
        <v>-0.10923239365885457</v>
      </c>
      <c r="AI566" s="61" t="str">
        <f t="shared" si="300"/>
        <v>Safety</v>
      </c>
      <c r="AJ566" s="68" t="str">
        <f t="shared" si="301"/>
        <v>Short VOL</v>
      </c>
      <c r="AK566" s="72" t="str">
        <f t="shared" si="302"/>
        <v>00631L</v>
      </c>
      <c r="AL566" s="73">
        <f t="shared" si="292"/>
        <v>1</v>
      </c>
      <c r="AM566" s="72" t="str">
        <f t="shared" si="305"/>
        <v>00631L</v>
      </c>
      <c r="AN566" s="73">
        <f t="shared" si="293"/>
        <v>1</v>
      </c>
      <c r="AO566" s="74" t="str">
        <f t="shared" si="299"/>
        <v>00631L</v>
      </c>
      <c r="AP566" s="20">
        <f t="shared" si="294"/>
        <v>1</v>
      </c>
      <c r="AQ566" s="74" t="str">
        <f t="shared" si="309"/>
        <v>00631L</v>
      </c>
      <c r="AR566" s="20">
        <f t="shared" si="295"/>
        <v>1</v>
      </c>
      <c r="AS566" s="74" t="str">
        <f t="shared" si="303"/>
        <v>00631L</v>
      </c>
      <c r="AT566" s="20">
        <f t="shared" si="296"/>
        <v>1</v>
      </c>
      <c r="AU566" s="74" t="str">
        <f t="shared" si="323"/>
        <v>00631L</v>
      </c>
      <c r="AV566" s="20">
        <f t="shared" si="297"/>
        <v>1</v>
      </c>
      <c r="AW566" s="74" t="str">
        <f t="shared" si="324"/>
        <v>00631L</v>
      </c>
      <c r="AX566" s="20">
        <f t="shared" si="325"/>
        <v>1</v>
      </c>
      <c r="AY566" s="20">
        <f t="shared" si="298"/>
        <v>0</v>
      </c>
      <c r="AZ566" s="57">
        <v>45490</v>
      </c>
      <c r="BA566" s="75">
        <v>46.24</v>
      </c>
      <c r="BB566" s="90">
        <v>45.975000000000001</v>
      </c>
      <c r="BC566" s="76">
        <f t="shared" si="306"/>
        <v>41.532916666666651</v>
      </c>
      <c r="BD566" s="76">
        <f t="shared" si="307"/>
        <v>41.649833333333312</v>
      </c>
      <c r="BE566" s="77">
        <f t="shared" si="313"/>
        <v>0.10695332015770669</v>
      </c>
      <c r="BF566" s="77">
        <f t="shared" si="304"/>
        <v>0.11020852424379511</v>
      </c>
    </row>
    <row r="567" spans="1:58" s="23" customFormat="1" ht="13.15" x14ac:dyDescent="0.4">
      <c r="A567" s="57">
        <v>45488</v>
      </c>
      <c r="B567" s="112">
        <v>13.137</v>
      </c>
      <c r="C567" s="112">
        <v>14.218999999999999</v>
      </c>
      <c r="D567" s="112">
        <v>15.301</v>
      </c>
      <c r="E567" s="112">
        <v>17.648</v>
      </c>
      <c r="F567" s="112">
        <v>17.349</v>
      </c>
      <c r="G567" s="112">
        <v>17.058</v>
      </c>
      <c r="H567" s="113">
        <v>17.75</v>
      </c>
      <c r="I567" s="90">
        <f t="shared" si="326"/>
        <v>14.158888888888889</v>
      </c>
      <c r="J567" s="90">
        <f t="shared" si="327"/>
        <v>15.24088888888889</v>
      </c>
      <c r="K567" s="114">
        <v>1</v>
      </c>
      <c r="L567" s="115">
        <v>5.5555555555555552E-2</v>
      </c>
      <c r="M567" s="90">
        <v>12.18</v>
      </c>
      <c r="N567" s="90">
        <v>13.12</v>
      </c>
      <c r="O567" s="90">
        <v>14.87</v>
      </c>
      <c r="P567" s="90">
        <v>17.07</v>
      </c>
      <c r="Q567" s="90">
        <v>18.86</v>
      </c>
      <c r="R567" s="63">
        <f t="shared" si="315"/>
        <v>6.6400000000000006</v>
      </c>
      <c r="S567" s="64">
        <f t="shared" si="314"/>
        <v>5.2969502407704518E-2</v>
      </c>
      <c r="T567" s="65">
        <f t="shared" si="308"/>
        <v>0.92835365853658536</v>
      </c>
      <c r="U567" s="65">
        <f t="shared" si="308"/>
        <v>0.88231338264963011</v>
      </c>
      <c r="V567" s="65">
        <f t="shared" si="316"/>
        <v>0.76859988283538361</v>
      </c>
      <c r="W567" s="65">
        <f t="shared" si="317"/>
        <v>0.69565217391304346</v>
      </c>
      <c r="X567" s="61">
        <f t="shared" si="291"/>
        <v>8.2362792113876759E-2</v>
      </c>
      <c r="Y567" s="66">
        <f t="shared" si="318"/>
        <v>5.7796917497733632E-3</v>
      </c>
      <c r="Z567" s="61">
        <f t="shared" si="319"/>
        <v>7.6418425802401366E-2</v>
      </c>
      <c r="AA567" s="67">
        <f t="shared" si="320"/>
        <v>14.158888888888889</v>
      </c>
      <c r="AB567" s="68">
        <f t="shared" si="321"/>
        <v>1.2957317073171676E-3</v>
      </c>
      <c r="AC567" s="69">
        <f t="shared" si="322"/>
        <v>7.918360433604342E-2</v>
      </c>
      <c r="AD567" s="70">
        <f>_xlfn.PERCENTILE.EXC(AC567:$AC$5675,0.5)</f>
        <v>8.7642456812713335E-2</v>
      </c>
      <c r="AE567" s="70">
        <f>_xlfn.PERCENTILE.EXC($AC567:AC$5675,0.35)</f>
        <v>5.2771718562219801E-2</v>
      </c>
      <c r="AF567" s="71">
        <f t="shared" si="310"/>
        <v>5.3214859582656794E-2</v>
      </c>
      <c r="AG567" s="70">
        <f t="shared" si="311"/>
        <v>-9.9578675655099119E-2</v>
      </c>
      <c r="AH567" s="70">
        <f t="shared" si="312"/>
        <v>-0.10923239365885457</v>
      </c>
      <c r="AI567" s="61" t="str">
        <f t="shared" si="300"/>
        <v>Safety</v>
      </c>
      <c r="AJ567" s="68" t="str">
        <f t="shared" si="301"/>
        <v>Short VOL</v>
      </c>
      <c r="AK567" s="72" t="str">
        <f t="shared" si="302"/>
        <v>00631L</v>
      </c>
      <c r="AL567" s="73">
        <f t="shared" si="292"/>
        <v>1</v>
      </c>
      <c r="AM567" s="72" t="str">
        <f t="shared" si="305"/>
        <v>00631L</v>
      </c>
      <c r="AN567" s="73">
        <f t="shared" si="293"/>
        <v>1</v>
      </c>
      <c r="AO567" s="74" t="str">
        <f t="shared" si="299"/>
        <v>00631L</v>
      </c>
      <c r="AP567" s="20">
        <f t="shared" si="294"/>
        <v>1</v>
      </c>
      <c r="AQ567" s="74" t="str">
        <f t="shared" si="309"/>
        <v>00631L</v>
      </c>
      <c r="AR567" s="20">
        <f t="shared" si="295"/>
        <v>1</v>
      </c>
      <c r="AS567" s="74" t="str">
        <f t="shared" si="303"/>
        <v>00631L</v>
      </c>
      <c r="AT567" s="20">
        <f t="shared" si="296"/>
        <v>1</v>
      </c>
      <c r="AU567" s="74" t="str">
        <f t="shared" si="323"/>
        <v>00631L</v>
      </c>
      <c r="AV567" s="20">
        <f t="shared" si="297"/>
        <v>1</v>
      </c>
      <c r="AW567" s="74" t="str">
        <f t="shared" si="324"/>
        <v>00631L</v>
      </c>
      <c r="AX567" s="20">
        <f t="shared" si="325"/>
        <v>1</v>
      </c>
      <c r="AY567" s="20">
        <f t="shared" si="298"/>
        <v>0</v>
      </c>
      <c r="AZ567" s="57">
        <v>45489</v>
      </c>
      <c r="BA567" s="75">
        <v>45.49</v>
      </c>
      <c r="BB567" s="90">
        <v>46</v>
      </c>
      <c r="BC567" s="76">
        <f t="shared" si="306"/>
        <v>41.423541666666644</v>
      </c>
      <c r="BD567" s="76">
        <f t="shared" si="307"/>
        <v>41.524833333333312</v>
      </c>
      <c r="BE567" s="77">
        <f t="shared" si="313"/>
        <v>0.11047964875045954</v>
      </c>
      <c r="BF567" s="77">
        <f t="shared" si="304"/>
        <v>9.5489044708187268E-2</v>
      </c>
    </row>
    <row r="568" spans="1:58" s="23" customFormat="1" ht="13.15" x14ac:dyDescent="0.4">
      <c r="A568" s="57">
        <v>45485</v>
      </c>
      <c r="B568" s="112">
        <v>13.831</v>
      </c>
      <c r="C568" s="112">
        <v>14.023</v>
      </c>
      <c r="D568" s="112">
        <v>15.05</v>
      </c>
      <c r="E568" s="112">
        <v>17.45</v>
      </c>
      <c r="F568" s="112">
        <v>17.068000000000001</v>
      </c>
      <c r="G568" s="112">
        <v>16.832000000000001</v>
      </c>
      <c r="H568" s="113">
        <v>17.559999999999999</v>
      </c>
      <c r="I568" s="90">
        <f t="shared" si="326"/>
        <v>14.001666666666667</v>
      </c>
      <c r="J568" s="90">
        <f t="shared" si="327"/>
        <v>14.93588888888889</v>
      </c>
      <c r="K568" s="114">
        <v>2</v>
      </c>
      <c r="L568" s="115">
        <v>5.5555555555555552E-2</v>
      </c>
      <c r="M568" s="90">
        <v>10.55</v>
      </c>
      <c r="N568" s="90">
        <v>12.46</v>
      </c>
      <c r="O568" s="90">
        <v>14.37</v>
      </c>
      <c r="P568" s="90">
        <v>16.8</v>
      </c>
      <c r="Q568" s="90">
        <v>18.61</v>
      </c>
      <c r="R568" s="63">
        <f t="shared" si="315"/>
        <v>8.16</v>
      </c>
      <c r="S568" s="64">
        <f t="shared" si="314"/>
        <v>-3.5603715170278563E-2</v>
      </c>
      <c r="T568" s="65">
        <f t="shared" si="308"/>
        <v>0.8467094703049759</v>
      </c>
      <c r="U568" s="65">
        <f t="shared" si="308"/>
        <v>0.86708420320111357</v>
      </c>
      <c r="V568" s="65">
        <f t="shared" si="316"/>
        <v>0.7416666666666667</v>
      </c>
      <c r="W568" s="65">
        <f t="shared" si="317"/>
        <v>0.66953250940354658</v>
      </c>
      <c r="X568" s="61">
        <f t="shared" si="291"/>
        <v>1.388185959077436E-2</v>
      </c>
      <c r="Y568" s="66">
        <f t="shared" si="318"/>
        <v>6.30372492836673E-3</v>
      </c>
      <c r="Z568" s="61">
        <f t="shared" si="319"/>
        <v>6.6722215609252913E-2</v>
      </c>
      <c r="AA568" s="67">
        <f t="shared" si="320"/>
        <v>14.001666666666665</v>
      </c>
      <c r="AB568" s="68">
        <f t="shared" si="321"/>
        <v>0.11003210272873183</v>
      </c>
      <c r="AC568" s="69">
        <f t="shared" si="322"/>
        <v>0.12372926698769375</v>
      </c>
      <c r="AD568" s="70">
        <f>_xlfn.PERCENTILE.EXC(AC568:$AC$5675,0.5)</f>
        <v>8.7702709887838182E-2</v>
      </c>
      <c r="AE568" s="70">
        <f>_xlfn.PERCENTILE.EXC($AC568:AC$5675,0.35)</f>
        <v>5.2767192043971928E-2</v>
      </c>
      <c r="AF568" s="71">
        <f t="shared" si="310"/>
        <v>5.3214859582656794E-2</v>
      </c>
      <c r="AG568" s="70">
        <f t="shared" si="311"/>
        <v>-9.9578675655099119E-2</v>
      </c>
      <c r="AH568" s="70">
        <f t="shared" si="312"/>
        <v>-0.10923239365885457</v>
      </c>
      <c r="AI568" s="61" t="str">
        <f t="shared" si="300"/>
        <v>Short VOL</v>
      </c>
      <c r="AJ568" s="68" t="str">
        <f t="shared" si="301"/>
        <v>Short VOL</v>
      </c>
      <c r="AK568" s="72" t="str">
        <f t="shared" si="302"/>
        <v>00631L</v>
      </c>
      <c r="AL568" s="73">
        <f t="shared" si="292"/>
        <v>1</v>
      </c>
      <c r="AM568" s="72" t="str">
        <f t="shared" si="305"/>
        <v>00631L</v>
      </c>
      <c r="AN568" s="73">
        <f t="shared" si="293"/>
        <v>1</v>
      </c>
      <c r="AO568" s="74" t="str">
        <f t="shared" si="299"/>
        <v>00631L</v>
      </c>
      <c r="AP568" s="20">
        <f t="shared" si="294"/>
        <v>1</v>
      </c>
      <c r="AQ568" s="74" t="str">
        <f t="shared" si="309"/>
        <v>00631L</v>
      </c>
      <c r="AR568" s="20">
        <f t="shared" si="295"/>
        <v>1</v>
      </c>
      <c r="AS568" s="74" t="str">
        <f t="shared" si="303"/>
        <v>00631L</v>
      </c>
      <c r="AT568" s="20">
        <f t="shared" si="296"/>
        <v>1</v>
      </c>
      <c r="AU568" s="74" t="str">
        <f t="shared" si="323"/>
        <v>00631L</v>
      </c>
      <c r="AV568" s="20">
        <f t="shared" si="297"/>
        <v>1</v>
      </c>
      <c r="AW568" s="74" t="str">
        <f t="shared" si="324"/>
        <v>00631L</v>
      </c>
      <c r="AX568" s="20">
        <f t="shared" si="325"/>
        <v>1</v>
      </c>
      <c r="AY568" s="20">
        <f t="shared" si="298"/>
        <v>0</v>
      </c>
      <c r="AZ568" s="57">
        <v>45488</v>
      </c>
      <c r="BA568" s="75">
        <v>46.63</v>
      </c>
      <c r="BB568" s="90">
        <v>47.15</v>
      </c>
      <c r="BC568" s="76">
        <f t="shared" si="306"/>
        <v>41.313541666666652</v>
      </c>
      <c r="BD568" s="76">
        <f t="shared" si="307"/>
        <v>41.434041666666644</v>
      </c>
      <c r="BE568" s="77">
        <f t="shared" si="313"/>
        <v>0.14127228259499294</v>
      </c>
      <c r="BF568" s="77">
        <f t="shared" si="304"/>
        <v>0.12540312565050746</v>
      </c>
    </row>
    <row r="569" spans="1:58" s="23" customFormat="1" ht="13.15" x14ac:dyDescent="0.4">
      <c r="A569" s="57">
        <v>45484</v>
      </c>
      <c r="B569" s="112">
        <v>13.118</v>
      </c>
      <c r="C569" s="112">
        <v>14.196999999999999</v>
      </c>
      <c r="D569" s="112">
        <v>15.250999999999999</v>
      </c>
      <c r="E569" s="112">
        <v>17.648</v>
      </c>
      <c r="F569" s="112">
        <v>17.183</v>
      </c>
      <c r="G569" s="112">
        <v>16.95</v>
      </c>
      <c r="H569" s="113">
        <v>17.719000000000001</v>
      </c>
      <c r="I569" s="90">
        <f t="shared" si="326"/>
        <v>14.017166666666666</v>
      </c>
      <c r="J569" s="90">
        <f t="shared" si="327"/>
        <v>15.075333333333333</v>
      </c>
      <c r="K569" s="114">
        <v>3</v>
      </c>
      <c r="L569" s="115">
        <v>5.5555555555555552E-2</v>
      </c>
      <c r="M569" s="90">
        <v>11.42</v>
      </c>
      <c r="N569" s="90">
        <v>12.92</v>
      </c>
      <c r="O569" s="90">
        <v>14.67</v>
      </c>
      <c r="P569" s="90">
        <v>16.989999999999998</v>
      </c>
      <c r="Q569" s="90">
        <v>18.8</v>
      </c>
      <c r="R569" s="63">
        <f t="shared" si="315"/>
        <v>7.3199999999999967</v>
      </c>
      <c r="S569" s="64">
        <f t="shared" si="314"/>
        <v>5.4474708171206448E-3</v>
      </c>
      <c r="T569" s="65">
        <f t="shared" si="308"/>
        <v>0.88390092879256965</v>
      </c>
      <c r="U569" s="65">
        <f t="shared" si="308"/>
        <v>0.88070892978868442</v>
      </c>
      <c r="V569" s="65">
        <f t="shared" si="316"/>
        <v>0.7604473219540907</v>
      </c>
      <c r="W569" s="65">
        <f t="shared" si="317"/>
        <v>0.68723404255319143</v>
      </c>
      <c r="X569" s="61">
        <f t="shared" si="291"/>
        <v>8.2253392285409274E-2</v>
      </c>
      <c r="Y569" s="66">
        <f t="shared" si="318"/>
        <v>4.0231187669991786E-3</v>
      </c>
      <c r="Z569" s="61">
        <f t="shared" si="319"/>
        <v>7.5490767273462309E-2</v>
      </c>
      <c r="AA569" s="67">
        <f t="shared" si="320"/>
        <v>14.017166666666666</v>
      </c>
      <c r="AB569" s="68">
        <f t="shared" si="321"/>
        <v>1.5325077399380835E-2</v>
      </c>
      <c r="AC569" s="69">
        <f t="shared" si="322"/>
        <v>8.4920020639834864E-2</v>
      </c>
      <c r="AD569" s="70">
        <f>_xlfn.PERCENTILE.EXC(AC569:$AC$5675,0.5)</f>
        <v>8.7642456812713335E-2</v>
      </c>
      <c r="AE569" s="70">
        <f>_xlfn.PERCENTILE.EXC($AC569:AC$5675,0.35)</f>
        <v>5.2764285019397304E-2</v>
      </c>
      <c r="AF569" s="71">
        <f t="shared" si="310"/>
        <v>5.3214859582656794E-2</v>
      </c>
      <c r="AG569" s="70">
        <f t="shared" si="311"/>
        <v>-9.9578675655099119E-2</v>
      </c>
      <c r="AH569" s="70">
        <f t="shared" si="312"/>
        <v>-0.10923239365885457</v>
      </c>
      <c r="AI569" s="61" t="str">
        <f t="shared" si="300"/>
        <v>Safety</v>
      </c>
      <c r="AJ569" s="68" t="str">
        <f t="shared" si="301"/>
        <v>Short VOL</v>
      </c>
      <c r="AK569" s="72" t="str">
        <f t="shared" si="302"/>
        <v>00631L</v>
      </c>
      <c r="AL569" s="73">
        <f t="shared" si="292"/>
        <v>1</v>
      </c>
      <c r="AM569" s="72" t="str">
        <f t="shared" si="305"/>
        <v>00631L</v>
      </c>
      <c r="AN569" s="73">
        <f t="shared" si="293"/>
        <v>1</v>
      </c>
      <c r="AO569" s="74" t="str">
        <f t="shared" si="299"/>
        <v>00631L</v>
      </c>
      <c r="AP569" s="20">
        <f t="shared" si="294"/>
        <v>1</v>
      </c>
      <c r="AQ569" s="74" t="str">
        <f t="shared" si="309"/>
        <v>00631L</v>
      </c>
      <c r="AR569" s="20">
        <f t="shared" si="295"/>
        <v>1</v>
      </c>
      <c r="AS569" s="74" t="str">
        <f t="shared" si="303"/>
        <v>00631L</v>
      </c>
      <c r="AT569" s="20">
        <f t="shared" si="296"/>
        <v>1</v>
      </c>
      <c r="AU569" s="74" t="str">
        <f t="shared" si="323"/>
        <v>00631L</v>
      </c>
      <c r="AV569" s="20">
        <f t="shared" si="297"/>
        <v>1</v>
      </c>
      <c r="AW569" s="74" t="str">
        <f t="shared" si="324"/>
        <v>00631L</v>
      </c>
      <c r="AX569" s="20">
        <f t="shared" si="325"/>
        <v>1</v>
      </c>
      <c r="AY569" s="20">
        <f t="shared" si="298"/>
        <v>0</v>
      </c>
      <c r="AZ569" s="57">
        <v>45485</v>
      </c>
      <c r="BA569" s="75">
        <v>46.78</v>
      </c>
      <c r="BB569" s="90">
        <v>47.4375</v>
      </c>
      <c r="BC569" s="76">
        <f t="shared" si="306"/>
        <v>41.183958333333315</v>
      </c>
      <c r="BD569" s="76">
        <f t="shared" si="307"/>
        <v>41.307374999999986</v>
      </c>
      <c r="BE569" s="77">
        <f t="shared" si="313"/>
        <v>0.15184411406140183</v>
      </c>
      <c r="BF569" s="77">
        <f t="shared" si="304"/>
        <v>0.13248542179211381</v>
      </c>
    </row>
    <row r="570" spans="1:58" s="23" customFormat="1" ht="13.15" x14ac:dyDescent="0.4">
      <c r="A570" s="57">
        <v>45483</v>
      </c>
      <c r="B570" s="112">
        <v>12.933999999999999</v>
      </c>
      <c r="C570" s="112">
        <v>14.154999999999999</v>
      </c>
      <c r="D570" s="112">
        <v>15.16</v>
      </c>
      <c r="E570" s="112">
        <v>17.503</v>
      </c>
      <c r="F570" s="112">
        <v>16.946000000000002</v>
      </c>
      <c r="G570" s="112">
        <v>16.721</v>
      </c>
      <c r="H570" s="113">
        <v>17.55</v>
      </c>
      <c r="I570" s="90">
        <f t="shared" si="326"/>
        <v>13.883666666666667</v>
      </c>
      <c r="J570" s="90">
        <f t="shared" si="327"/>
        <v>14.936666666666667</v>
      </c>
      <c r="K570" s="114">
        <v>4</v>
      </c>
      <c r="L570" s="115">
        <v>5.5555555555555552E-2</v>
      </c>
      <c r="M570" s="90">
        <v>12</v>
      </c>
      <c r="N570" s="90">
        <v>12.85</v>
      </c>
      <c r="O570" s="90">
        <v>14.5</v>
      </c>
      <c r="P570" s="90">
        <v>16.8</v>
      </c>
      <c r="Q570" s="90">
        <v>18.5</v>
      </c>
      <c r="R570" s="63">
        <f t="shared" si="315"/>
        <v>6.4499999999999993</v>
      </c>
      <c r="S570" s="64">
        <f t="shared" si="314"/>
        <v>2.7178257394084721E-2</v>
      </c>
      <c r="T570" s="65">
        <f t="shared" si="308"/>
        <v>0.93385214007782102</v>
      </c>
      <c r="U570" s="65">
        <f t="shared" si="308"/>
        <v>0.88620689655172413</v>
      </c>
      <c r="V570" s="65">
        <f t="shared" si="316"/>
        <v>0.76488095238095233</v>
      </c>
      <c r="W570" s="65">
        <f t="shared" si="317"/>
        <v>0.69459459459459461</v>
      </c>
      <c r="X570" s="61">
        <f t="shared" si="291"/>
        <v>9.4402350394309581E-2</v>
      </c>
      <c r="Y570" s="66">
        <f t="shared" si="318"/>
        <v>2.68525395646464E-3</v>
      </c>
      <c r="Z570" s="61">
        <f t="shared" si="319"/>
        <v>7.5844517538594572E-2</v>
      </c>
      <c r="AA570" s="67">
        <f t="shared" si="320"/>
        <v>13.883666666666667</v>
      </c>
      <c r="AB570" s="68">
        <f t="shared" si="321"/>
        <v>6.5369649805447185E-3</v>
      </c>
      <c r="AC570" s="69">
        <f t="shared" si="322"/>
        <v>8.0440985732814552E-2</v>
      </c>
      <c r="AD570" s="70">
        <f>_xlfn.PERCENTILE.EXC(AC570:$AC$5675,0.5)</f>
        <v>8.7702709887838182E-2</v>
      </c>
      <c r="AE570" s="70">
        <f>_xlfn.PERCENTILE.EXC($AC570:AC$5675,0.35)</f>
        <v>5.2762592615077611E-2</v>
      </c>
      <c r="AF570" s="71">
        <f t="shared" si="310"/>
        <v>5.3214859582656794E-2</v>
      </c>
      <c r="AG570" s="70">
        <f t="shared" si="311"/>
        <v>-9.9578675655099119E-2</v>
      </c>
      <c r="AH570" s="70">
        <f t="shared" si="312"/>
        <v>-0.10923239365885457</v>
      </c>
      <c r="AI570" s="61" t="str">
        <f t="shared" si="300"/>
        <v>Safety</v>
      </c>
      <c r="AJ570" s="68" t="str">
        <f t="shared" si="301"/>
        <v>Short VOL</v>
      </c>
      <c r="AK570" s="72" t="str">
        <f t="shared" si="302"/>
        <v>00631L</v>
      </c>
      <c r="AL570" s="73">
        <f t="shared" si="292"/>
        <v>1</v>
      </c>
      <c r="AM570" s="72" t="str">
        <f t="shared" si="305"/>
        <v>00631L</v>
      </c>
      <c r="AN570" s="73">
        <f t="shared" si="293"/>
        <v>1</v>
      </c>
      <c r="AO570" s="74" t="str">
        <f t="shared" si="299"/>
        <v>00631L</v>
      </c>
      <c r="AP570" s="20">
        <f t="shared" si="294"/>
        <v>1</v>
      </c>
      <c r="AQ570" s="74" t="str">
        <f t="shared" si="309"/>
        <v>00631L</v>
      </c>
      <c r="AR570" s="20">
        <f t="shared" si="295"/>
        <v>1</v>
      </c>
      <c r="AS570" s="74" t="str">
        <f t="shared" si="303"/>
        <v>00631L</v>
      </c>
      <c r="AT570" s="20">
        <f t="shared" si="296"/>
        <v>1</v>
      </c>
      <c r="AU570" s="74" t="str">
        <f t="shared" si="323"/>
        <v>00631L</v>
      </c>
      <c r="AV570" s="20">
        <f t="shared" si="297"/>
        <v>1</v>
      </c>
      <c r="AW570" s="74" t="str">
        <f t="shared" si="324"/>
        <v>00631L</v>
      </c>
      <c r="AX570" s="20">
        <f t="shared" si="325"/>
        <v>1</v>
      </c>
      <c r="AY570" s="20">
        <f t="shared" si="298"/>
        <v>0</v>
      </c>
      <c r="AZ570" s="57">
        <v>45484</v>
      </c>
      <c r="BA570" s="75">
        <v>46.99</v>
      </c>
      <c r="BB570" s="90">
        <v>46.987499999999997</v>
      </c>
      <c r="BC570" s="76">
        <f t="shared" si="306"/>
        <v>41.048333333333318</v>
      </c>
      <c r="BD570" s="76">
        <f t="shared" si="307"/>
        <v>41.176499999999983</v>
      </c>
      <c r="BE570" s="77">
        <f t="shared" si="313"/>
        <v>0.14468715741605462</v>
      </c>
      <c r="BF570" s="77">
        <f t="shared" si="304"/>
        <v>0.14118489915364399</v>
      </c>
    </row>
    <row r="571" spans="1:58" s="23" customFormat="1" ht="13.15" x14ac:dyDescent="0.4">
      <c r="A571" s="57">
        <v>45482</v>
      </c>
      <c r="B571" s="112">
        <v>12.996</v>
      </c>
      <c r="C571" s="112">
        <v>14.218999999999999</v>
      </c>
      <c r="D571" s="112">
        <v>15.224</v>
      </c>
      <c r="E571" s="112">
        <v>17.596</v>
      </c>
      <c r="F571" s="112">
        <v>17.149999999999999</v>
      </c>
      <c r="G571" s="112">
        <v>16.901</v>
      </c>
      <c r="H571" s="113">
        <v>17.760999999999999</v>
      </c>
      <c r="I571" s="90">
        <f t="shared" si="326"/>
        <v>13.879277777777778</v>
      </c>
      <c r="J571" s="90">
        <f t="shared" si="327"/>
        <v>14.944833333333333</v>
      </c>
      <c r="K571" s="114">
        <v>5</v>
      </c>
      <c r="L571" s="115">
        <v>5.5555555555555552E-2</v>
      </c>
      <c r="M571" s="90">
        <v>11.11</v>
      </c>
      <c r="N571" s="90">
        <v>12.51</v>
      </c>
      <c r="O571" s="90">
        <v>14.39</v>
      </c>
      <c r="P571" s="90">
        <v>16.77</v>
      </c>
      <c r="Q571" s="90">
        <v>18.48</v>
      </c>
      <c r="R571" s="63">
        <f t="shared" si="315"/>
        <v>7.5400000000000027</v>
      </c>
      <c r="S571" s="64">
        <f t="shared" si="314"/>
        <v>1.1317704122877977E-2</v>
      </c>
      <c r="T571" s="65">
        <f t="shared" si="308"/>
        <v>0.88808952837729815</v>
      </c>
      <c r="U571" s="65">
        <f t="shared" si="308"/>
        <v>0.86935371785962468</v>
      </c>
      <c r="V571" s="65">
        <f t="shared" si="316"/>
        <v>0.74597495527728086</v>
      </c>
      <c r="W571" s="65">
        <f t="shared" si="317"/>
        <v>0.67694805194805197</v>
      </c>
      <c r="X571" s="61">
        <f t="shared" ref="X571:X634" si="328">(C571-B571)/B571</f>
        <v>9.4105878731917433E-2</v>
      </c>
      <c r="Y571" s="66">
        <f t="shared" si="318"/>
        <v>9.3771311661740818E-3</v>
      </c>
      <c r="Z571" s="61">
        <f t="shared" si="319"/>
        <v>7.6773127003886651E-2</v>
      </c>
      <c r="AA571" s="67">
        <f t="shared" si="320"/>
        <v>13.879277777777776</v>
      </c>
      <c r="AB571" s="68">
        <f t="shared" si="321"/>
        <v>3.8848920863309405E-2</v>
      </c>
      <c r="AC571" s="69">
        <f t="shared" si="322"/>
        <v>0.10945465849542579</v>
      </c>
      <c r="AD571" s="70">
        <f>_xlfn.PERCENTILE.EXC(AC571:$AC$5675,0.5)</f>
        <v>8.7762962962963029E-2</v>
      </c>
      <c r="AE571" s="70">
        <f>_xlfn.PERCENTILE.EXC($AC571:AC$5675,0.35)</f>
        <v>5.2760900210757918E-2</v>
      </c>
      <c r="AF571" s="71">
        <f t="shared" si="310"/>
        <v>5.3214859582656794E-2</v>
      </c>
      <c r="AG571" s="70">
        <f t="shared" si="311"/>
        <v>-9.9578675655099119E-2</v>
      </c>
      <c r="AH571" s="70">
        <f t="shared" si="312"/>
        <v>-0.10923239365885457</v>
      </c>
      <c r="AI571" s="61" t="str">
        <f t="shared" si="300"/>
        <v>Short VOL</v>
      </c>
      <c r="AJ571" s="68" t="str">
        <f t="shared" si="301"/>
        <v>Short VOL</v>
      </c>
      <c r="AK571" s="72" t="str">
        <f t="shared" si="302"/>
        <v>00631L</v>
      </c>
      <c r="AL571" s="73">
        <f t="shared" si="292"/>
        <v>1</v>
      </c>
      <c r="AM571" s="72" t="str">
        <f t="shared" si="305"/>
        <v>00631L</v>
      </c>
      <c r="AN571" s="73">
        <f t="shared" si="293"/>
        <v>1</v>
      </c>
      <c r="AO571" s="74" t="str">
        <f t="shared" si="299"/>
        <v>00631L</v>
      </c>
      <c r="AP571" s="20">
        <f t="shared" si="294"/>
        <v>1</v>
      </c>
      <c r="AQ571" s="74" t="str">
        <f t="shared" si="309"/>
        <v>00631L</v>
      </c>
      <c r="AR571" s="20">
        <f t="shared" si="295"/>
        <v>1</v>
      </c>
      <c r="AS571" s="74" t="str">
        <f t="shared" si="303"/>
        <v>00631L</v>
      </c>
      <c r="AT571" s="20">
        <f t="shared" si="296"/>
        <v>1</v>
      </c>
      <c r="AU571" s="74" t="str">
        <f t="shared" si="323"/>
        <v>00631L</v>
      </c>
      <c r="AV571" s="20">
        <f t="shared" si="297"/>
        <v>1</v>
      </c>
      <c r="AW571" s="74" t="str">
        <f t="shared" si="324"/>
        <v>00631L</v>
      </c>
      <c r="AX571" s="20">
        <f t="shared" si="325"/>
        <v>1</v>
      </c>
      <c r="AY571" s="20">
        <f t="shared" si="298"/>
        <v>0</v>
      </c>
      <c r="AZ571" s="57">
        <v>45483</v>
      </c>
      <c r="BA571" s="75">
        <v>46.19</v>
      </c>
      <c r="BB571" s="90">
        <v>45.75</v>
      </c>
      <c r="BC571" s="76">
        <f t="shared" si="306"/>
        <v>40.921041666666646</v>
      </c>
      <c r="BD571" s="76">
        <f t="shared" si="307"/>
        <v>41.03504166666665</v>
      </c>
      <c r="BE571" s="77">
        <f t="shared" si="313"/>
        <v>0.11800673044124665</v>
      </c>
      <c r="BF571" s="77">
        <f t="shared" si="304"/>
        <v>0.12562332396803177</v>
      </c>
    </row>
    <row r="572" spans="1:58" s="23" customFormat="1" ht="13.15" x14ac:dyDescent="0.4">
      <c r="A572" s="57">
        <v>45481</v>
      </c>
      <c r="B572" s="112">
        <v>13.082000000000001</v>
      </c>
      <c r="C572" s="112">
        <v>14.182</v>
      </c>
      <c r="D572" s="112">
        <v>15.111000000000001</v>
      </c>
      <c r="E572" s="112">
        <v>17.501000000000001</v>
      </c>
      <c r="F572" s="112">
        <v>17.100000000000001</v>
      </c>
      <c r="G572" s="112">
        <v>16.95</v>
      </c>
      <c r="H572" s="113">
        <v>17.55</v>
      </c>
      <c r="I572" s="90">
        <f t="shared" si="326"/>
        <v>13.815333333333333</v>
      </c>
      <c r="J572" s="90">
        <f t="shared" si="327"/>
        <v>14.801333333333334</v>
      </c>
      <c r="K572" s="114">
        <v>6</v>
      </c>
      <c r="L572" s="115">
        <v>5.5555555555555552E-2</v>
      </c>
      <c r="M572" s="90">
        <v>11.05</v>
      </c>
      <c r="N572" s="90">
        <v>12.37</v>
      </c>
      <c r="O572" s="90">
        <v>14.29</v>
      </c>
      <c r="P572" s="90">
        <v>16.649999999999999</v>
      </c>
      <c r="Q572" s="90">
        <v>18.38</v>
      </c>
      <c r="R572" s="63">
        <f t="shared" si="315"/>
        <v>7.519999999999996</v>
      </c>
      <c r="S572" s="64">
        <f t="shared" si="314"/>
        <v>-8.8141025641026612E-3</v>
      </c>
      <c r="T572" s="65">
        <f t="shared" si="308"/>
        <v>0.89329021827000821</v>
      </c>
      <c r="U572" s="65">
        <f t="shared" si="308"/>
        <v>0.86564030790762769</v>
      </c>
      <c r="V572" s="65">
        <f t="shared" si="316"/>
        <v>0.74294294294294294</v>
      </c>
      <c r="W572" s="65">
        <f t="shared" si="317"/>
        <v>0.67301414581066377</v>
      </c>
      <c r="X572" s="61">
        <f t="shared" si="328"/>
        <v>8.4085002293227309E-2</v>
      </c>
      <c r="Y572" s="66">
        <f t="shared" si="318"/>
        <v>2.7998400091423055E-3</v>
      </c>
      <c r="Z572" s="61">
        <f t="shared" si="319"/>
        <v>7.1369975389663706E-2</v>
      </c>
      <c r="AA572" s="67">
        <f t="shared" si="320"/>
        <v>13.815333333333335</v>
      </c>
      <c r="AB572" s="68">
        <f t="shared" si="321"/>
        <v>5.755860953920789E-2</v>
      </c>
      <c r="AC572" s="69">
        <f t="shared" si="322"/>
        <v>0.1168418216114257</v>
      </c>
      <c r="AD572" s="70">
        <f>_xlfn.PERCENTILE.EXC(AC572:$AC$5675,0.5)</f>
        <v>8.7702709887838182E-2</v>
      </c>
      <c r="AE572" s="70">
        <f>_xlfn.PERCENTILE.EXC($AC572:AC$5675,0.35)</f>
        <v>5.275939552857907E-2</v>
      </c>
      <c r="AF572" s="71">
        <f t="shared" si="310"/>
        <v>5.3214859582656794E-2</v>
      </c>
      <c r="AG572" s="70">
        <f t="shared" si="311"/>
        <v>-9.9578675655099119E-2</v>
      </c>
      <c r="AH572" s="70">
        <f t="shared" si="312"/>
        <v>-0.10923239365885457</v>
      </c>
      <c r="AI572" s="61" t="str">
        <f t="shared" si="300"/>
        <v>Short VOL</v>
      </c>
      <c r="AJ572" s="68" t="str">
        <f t="shared" si="301"/>
        <v>Short VOL</v>
      </c>
      <c r="AK572" s="72" t="str">
        <f t="shared" si="302"/>
        <v>00631L</v>
      </c>
      <c r="AL572" s="73">
        <f t="shared" si="292"/>
        <v>1</v>
      </c>
      <c r="AM572" s="72" t="str">
        <f t="shared" si="305"/>
        <v>00631L</v>
      </c>
      <c r="AN572" s="73">
        <f t="shared" si="293"/>
        <v>1</v>
      </c>
      <c r="AO572" s="74" t="str">
        <f t="shared" si="299"/>
        <v>00631L</v>
      </c>
      <c r="AP572" s="20">
        <f t="shared" si="294"/>
        <v>1</v>
      </c>
      <c r="AQ572" s="74" t="str">
        <f t="shared" si="309"/>
        <v>00631L</v>
      </c>
      <c r="AR572" s="20">
        <f t="shared" si="295"/>
        <v>1</v>
      </c>
      <c r="AS572" s="74" t="str">
        <f t="shared" si="303"/>
        <v>00631L</v>
      </c>
      <c r="AT572" s="20">
        <f t="shared" si="296"/>
        <v>1</v>
      </c>
      <c r="AU572" s="74" t="str">
        <f t="shared" si="323"/>
        <v>00631L</v>
      </c>
      <c r="AV572" s="20">
        <f t="shared" si="297"/>
        <v>1</v>
      </c>
      <c r="AW572" s="74" t="str">
        <f t="shared" si="324"/>
        <v>00631L</v>
      </c>
      <c r="AX572" s="20">
        <f t="shared" si="325"/>
        <v>1</v>
      </c>
      <c r="AY572" s="20">
        <f t="shared" si="298"/>
        <v>0</v>
      </c>
      <c r="AZ572" s="57">
        <v>45482</v>
      </c>
      <c r="BA572" s="75">
        <v>45.63</v>
      </c>
      <c r="BB572" s="90">
        <v>45</v>
      </c>
      <c r="BC572" s="76">
        <f t="shared" si="306"/>
        <v>40.796874999999986</v>
      </c>
      <c r="BD572" s="76">
        <f t="shared" si="307"/>
        <v>40.919041666666651</v>
      </c>
      <c r="BE572" s="77">
        <f t="shared" si="313"/>
        <v>0.10302566066641172</v>
      </c>
      <c r="BF572" s="77">
        <f t="shared" si="304"/>
        <v>0.11512875525555083</v>
      </c>
    </row>
    <row r="573" spans="1:58" s="23" customFormat="1" ht="13.15" x14ac:dyDescent="0.4">
      <c r="A573" s="57">
        <v>45478</v>
      </c>
      <c r="B573" s="112">
        <v>13.303000000000001</v>
      </c>
      <c r="C573" s="112">
        <v>14.374000000000001</v>
      </c>
      <c r="D573" s="112">
        <v>15.305</v>
      </c>
      <c r="E573" s="112">
        <v>17.701000000000001</v>
      </c>
      <c r="F573" s="112">
        <v>17.204000000000001</v>
      </c>
      <c r="G573" s="112">
        <v>17.044</v>
      </c>
      <c r="H573" s="113">
        <v>17.7</v>
      </c>
      <c r="I573" s="90">
        <f t="shared" si="326"/>
        <v>13.957500000000001</v>
      </c>
      <c r="J573" s="90">
        <f t="shared" si="327"/>
        <v>14.942944444444445</v>
      </c>
      <c r="K573" s="114">
        <v>7</v>
      </c>
      <c r="L573" s="115">
        <v>5.5555555555555552E-2</v>
      </c>
      <c r="M573" s="90">
        <v>10.81</v>
      </c>
      <c r="N573" s="90">
        <v>12.48</v>
      </c>
      <c r="O573" s="90">
        <v>14.35</v>
      </c>
      <c r="P573" s="90">
        <v>16.71</v>
      </c>
      <c r="Q573" s="90">
        <v>18.440000000000001</v>
      </c>
      <c r="R573" s="63">
        <f t="shared" si="315"/>
        <v>7.7700000000000031</v>
      </c>
      <c r="S573" s="64">
        <f t="shared" si="314"/>
        <v>3.225806451612908E-2</v>
      </c>
      <c r="T573" s="65">
        <f t="shared" si="308"/>
        <v>0.86618589743589747</v>
      </c>
      <c r="U573" s="65">
        <f t="shared" si="308"/>
        <v>0.86968641114982581</v>
      </c>
      <c r="V573" s="65">
        <f t="shared" si="316"/>
        <v>0.7468581687612208</v>
      </c>
      <c r="W573" s="65">
        <f t="shared" si="317"/>
        <v>0.67678958785249455</v>
      </c>
      <c r="X573" s="61">
        <f t="shared" si="328"/>
        <v>8.0508156055025162E-2</v>
      </c>
      <c r="Y573" s="66">
        <f t="shared" si="318"/>
        <v>-5.6493983390837927E-5</v>
      </c>
      <c r="Z573" s="61">
        <f t="shared" si="319"/>
        <v>7.0603220092741767E-2</v>
      </c>
      <c r="AA573" s="67">
        <f t="shared" si="320"/>
        <v>13.957500000000001</v>
      </c>
      <c r="AB573" s="68">
        <f t="shared" si="321"/>
        <v>6.594551282051285E-2</v>
      </c>
      <c r="AC573" s="69">
        <f t="shared" si="322"/>
        <v>0.11838942307692314</v>
      </c>
      <c r="AD573" s="70">
        <f>_xlfn.PERCENTILE.EXC(AC573:$AC$5675,0.5)</f>
        <v>8.7642456812713335E-2</v>
      </c>
      <c r="AE573" s="70">
        <f>_xlfn.PERCENTILE.EXC($AC573:AC$5675,0.35)</f>
        <v>5.2757965935256564E-2</v>
      </c>
      <c r="AF573" s="71">
        <f t="shared" si="310"/>
        <v>5.3062347520437848E-2</v>
      </c>
      <c r="AG573" s="70">
        <f t="shared" si="311"/>
        <v>-9.9578675655099119E-2</v>
      </c>
      <c r="AH573" s="70">
        <f t="shared" si="312"/>
        <v>-0.10923239365885457</v>
      </c>
      <c r="AI573" s="61" t="str">
        <f t="shared" si="300"/>
        <v>Short VOL</v>
      </c>
      <c r="AJ573" s="68" t="str">
        <f t="shared" si="301"/>
        <v>Short VOL</v>
      </c>
      <c r="AK573" s="72" t="str">
        <f t="shared" si="302"/>
        <v>00631L</v>
      </c>
      <c r="AL573" s="73">
        <f t="shared" si="292"/>
        <v>1</v>
      </c>
      <c r="AM573" s="72" t="str">
        <f t="shared" si="305"/>
        <v>00631L</v>
      </c>
      <c r="AN573" s="73">
        <f t="shared" si="293"/>
        <v>1</v>
      </c>
      <c r="AO573" s="74" t="str">
        <f t="shared" si="299"/>
        <v>00631L</v>
      </c>
      <c r="AP573" s="20">
        <f t="shared" si="294"/>
        <v>1</v>
      </c>
      <c r="AQ573" s="74" t="str">
        <f t="shared" si="309"/>
        <v>00631L</v>
      </c>
      <c r="AR573" s="20">
        <f t="shared" si="295"/>
        <v>1</v>
      </c>
      <c r="AS573" s="74" t="str">
        <f t="shared" si="303"/>
        <v>00631L</v>
      </c>
      <c r="AT573" s="20">
        <f t="shared" si="296"/>
        <v>1</v>
      </c>
      <c r="AU573" s="74" t="str">
        <f t="shared" si="323"/>
        <v>00631L</v>
      </c>
      <c r="AV573" s="20">
        <f t="shared" si="297"/>
        <v>1</v>
      </c>
      <c r="AW573" s="74" t="str">
        <f t="shared" si="324"/>
        <v>00631L</v>
      </c>
      <c r="AX573" s="20">
        <f t="shared" si="325"/>
        <v>1</v>
      </c>
      <c r="AY573" s="20">
        <f t="shared" si="298"/>
        <v>0</v>
      </c>
      <c r="AZ573" s="57">
        <v>45481</v>
      </c>
      <c r="BA573" s="75">
        <v>44.8</v>
      </c>
      <c r="BB573" s="90">
        <v>45</v>
      </c>
      <c r="BC573" s="76">
        <f t="shared" si="306"/>
        <v>40.688749999999992</v>
      </c>
      <c r="BD573" s="76">
        <f t="shared" si="307"/>
        <v>40.793541666666655</v>
      </c>
      <c r="BE573" s="77">
        <f t="shared" si="313"/>
        <v>0.10595680624251197</v>
      </c>
      <c r="BF573" s="77">
        <f t="shared" si="304"/>
        <v>9.8213054558268745E-2</v>
      </c>
    </row>
    <row r="574" spans="1:58" s="23" customFormat="1" ht="13.15" x14ac:dyDescent="0.4">
      <c r="A574" s="57">
        <v>45476</v>
      </c>
      <c r="B574" s="112">
        <v>13.27</v>
      </c>
      <c r="C574" s="112">
        <v>14.348000000000001</v>
      </c>
      <c r="D574" s="112">
        <v>15.3</v>
      </c>
      <c r="E574" s="112">
        <v>17.704000000000001</v>
      </c>
      <c r="F574" s="112">
        <v>17.149999999999999</v>
      </c>
      <c r="G574" s="112">
        <v>17</v>
      </c>
      <c r="H574" s="113">
        <v>17.7</v>
      </c>
      <c r="I574" s="90">
        <f t="shared" si="326"/>
        <v>13.86888888888889</v>
      </c>
      <c r="J574" s="90">
        <f t="shared" si="327"/>
        <v>14.876888888888889</v>
      </c>
      <c r="K574" s="114">
        <v>8</v>
      </c>
      <c r="L574" s="115">
        <v>5.5555555555555552E-2</v>
      </c>
      <c r="M574" s="90">
        <v>10.72</v>
      </c>
      <c r="N574" s="90">
        <v>12.09</v>
      </c>
      <c r="O574" s="90">
        <v>14.02</v>
      </c>
      <c r="P574" s="90">
        <v>16.55</v>
      </c>
      <c r="Q574" s="90">
        <v>18.399999999999999</v>
      </c>
      <c r="R574" s="63">
        <f t="shared" si="315"/>
        <v>7.759999999999998</v>
      </c>
      <c r="S574" s="64">
        <f t="shared" si="314"/>
        <v>4.9875311720698669E-3</v>
      </c>
      <c r="T574" s="65">
        <f t="shared" si="308"/>
        <v>0.88668320926385447</v>
      </c>
      <c r="U574" s="65">
        <f t="shared" si="308"/>
        <v>0.86233951497860206</v>
      </c>
      <c r="V574" s="65">
        <f t="shared" si="316"/>
        <v>0.7305135951661631</v>
      </c>
      <c r="W574" s="65">
        <f t="shared" si="317"/>
        <v>0.65706521739130441</v>
      </c>
      <c r="X574" s="61">
        <f t="shared" si="328"/>
        <v>8.1235870384325642E-2</v>
      </c>
      <c r="Y574" s="66">
        <f t="shared" si="318"/>
        <v>-2.259376412111012E-4</v>
      </c>
      <c r="Z574" s="61">
        <f t="shared" si="319"/>
        <v>7.2680660150616819E-2</v>
      </c>
      <c r="AA574" s="67">
        <f t="shared" si="320"/>
        <v>13.86888888888889</v>
      </c>
      <c r="AB574" s="68">
        <f t="shared" si="321"/>
        <v>9.7601323407774998E-2</v>
      </c>
      <c r="AC574" s="69">
        <f t="shared" si="322"/>
        <v>0.14713721165334076</v>
      </c>
      <c r="AD574" s="70">
        <f>_xlfn.PERCENTILE.EXC(AC574:$AC$5675,0.5)</f>
        <v>8.7634744164196032E-2</v>
      </c>
      <c r="AE574" s="70">
        <f>_xlfn.PERCENTILE.EXC($AC574:AC$5675,0.35)</f>
        <v>5.275653634193405E-2</v>
      </c>
      <c r="AF574" s="71">
        <f t="shared" si="310"/>
        <v>5.2837305186509941E-2</v>
      </c>
      <c r="AG574" s="70">
        <f t="shared" si="311"/>
        <v>-9.9578675655099119E-2</v>
      </c>
      <c r="AH574" s="70">
        <f t="shared" si="312"/>
        <v>-0.10923239365885457</v>
      </c>
      <c r="AI574" s="61" t="str">
        <f t="shared" si="300"/>
        <v>Short VOL</v>
      </c>
      <c r="AJ574" s="68" t="str">
        <f t="shared" si="301"/>
        <v>Short VOL</v>
      </c>
      <c r="AK574" s="72" t="str">
        <f t="shared" si="302"/>
        <v>00631L</v>
      </c>
      <c r="AL574" s="73">
        <f t="shared" si="292"/>
        <v>1</v>
      </c>
      <c r="AM574" s="72" t="str">
        <f t="shared" si="305"/>
        <v>00631L</v>
      </c>
      <c r="AN574" s="73">
        <f t="shared" si="293"/>
        <v>1</v>
      </c>
      <c r="AO574" s="74" t="str">
        <f t="shared" si="299"/>
        <v>00631L</v>
      </c>
      <c r="AP574" s="20">
        <f t="shared" si="294"/>
        <v>1</v>
      </c>
      <c r="AQ574" s="74" t="str">
        <f t="shared" si="309"/>
        <v>00631L</v>
      </c>
      <c r="AR574" s="20">
        <f t="shared" si="295"/>
        <v>1</v>
      </c>
      <c r="AS574" s="74" t="str">
        <f t="shared" si="303"/>
        <v>00631L</v>
      </c>
      <c r="AT574" s="20">
        <f t="shared" si="296"/>
        <v>1</v>
      </c>
      <c r="AU574" s="74" t="str">
        <f t="shared" si="323"/>
        <v>00631L</v>
      </c>
      <c r="AV574" s="20">
        <f t="shared" si="297"/>
        <v>1</v>
      </c>
      <c r="AW574" s="74" t="str">
        <f t="shared" si="324"/>
        <v>00631L</v>
      </c>
      <c r="AX574" s="20">
        <f t="shared" si="325"/>
        <v>1</v>
      </c>
      <c r="AY574" s="20">
        <f t="shared" si="298"/>
        <v>0</v>
      </c>
      <c r="AZ574" s="57">
        <v>45478</v>
      </c>
      <c r="BA574" s="75">
        <v>44.74</v>
      </c>
      <c r="BB574" s="90">
        <v>44.737499999999997</v>
      </c>
      <c r="BC574" s="76">
        <f t="shared" si="306"/>
        <v>40.582083333333323</v>
      </c>
      <c r="BD574" s="76">
        <f t="shared" si="307"/>
        <v>40.68441666666665</v>
      </c>
      <c r="BE574" s="77">
        <f t="shared" si="313"/>
        <v>0.10239535098617022</v>
      </c>
      <c r="BF574" s="77">
        <f t="shared" si="304"/>
        <v>9.9683949423715154E-2</v>
      </c>
    </row>
    <row r="575" spans="1:58" s="23" customFormat="1" ht="13.15" x14ac:dyDescent="0.4">
      <c r="A575" s="57">
        <v>45475</v>
      </c>
      <c r="B575" s="112">
        <v>13.206</v>
      </c>
      <c r="C575" s="112">
        <v>14.295999999999999</v>
      </c>
      <c r="D575" s="112">
        <v>15.24</v>
      </c>
      <c r="E575" s="112">
        <v>17.655999999999999</v>
      </c>
      <c r="F575" s="112">
        <v>16.95</v>
      </c>
      <c r="G575" s="112">
        <v>16.829000000000001</v>
      </c>
      <c r="H575" s="113">
        <v>17.475000000000001</v>
      </c>
      <c r="I575" s="90">
        <f t="shared" si="326"/>
        <v>13.750999999999999</v>
      </c>
      <c r="J575" s="90">
        <f t="shared" si="327"/>
        <v>14.768000000000001</v>
      </c>
      <c r="K575" s="114">
        <v>9</v>
      </c>
      <c r="L575" s="115">
        <v>5.5555555555555552E-2</v>
      </c>
      <c r="M575" s="90">
        <v>10.6</v>
      </c>
      <c r="N575" s="90">
        <v>12.03</v>
      </c>
      <c r="O575" s="90">
        <v>14.01</v>
      </c>
      <c r="P575" s="90">
        <v>16.53</v>
      </c>
      <c r="Q575" s="90">
        <v>18.38</v>
      </c>
      <c r="R575" s="63">
        <f t="shared" si="315"/>
        <v>7.91</v>
      </c>
      <c r="S575" s="64">
        <f t="shared" si="314"/>
        <v>-1.5548281505728418E-2</v>
      </c>
      <c r="T575" s="65">
        <f t="shared" si="308"/>
        <v>0.8811305070656692</v>
      </c>
      <c r="U575" s="65">
        <f t="shared" si="308"/>
        <v>0.8586723768736616</v>
      </c>
      <c r="V575" s="65">
        <f t="shared" si="316"/>
        <v>0.72776769509981842</v>
      </c>
      <c r="W575" s="65">
        <f t="shared" si="317"/>
        <v>0.65451577801958649</v>
      </c>
      <c r="X575" s="61">
        <f t="shared" si="328"/>
        <v>8.2538240193851267E-2</v>
      </c>
      <c r="Y575" s="66">
        <f t="shared" si="318"/>
        <v>-1.0251472587222327E-2</v>
      </c>
      <c r="Z575" s="61">
        <f t="shared" si="319"/>
        <v>7.3958257581266909E-2</v>
      </c>
      <c r="AA575" s="67">
        <f t="shared" si="320"/>
        <v>13.750999999999999</v>
      </c>
      <c r="AB575" s="68">
        <f t="shared" si="321"/>
        <v>9.7755610972568602E-2</v>
      </c>
      <c r="AC575" s="69">
        <f t="shared" si="322"/>
        <v>0.14305901911886951</v>
      </c>
      <c r="AD575" s="70">
        <f>_xlfn.PERCENTILE.EXC(AC575:$AC$5675,0.5)</f>
        <v>8.7627031515678716E-2</v>
      </c>
      <c r="AE575" s="70">
        <f>_xlfn.PERCENTILE.EXC($AC575:AC$5675,0.35)</f>
        <v>5.2718906164232131E-2</v>
      </c>
      <c r="AF575" s="71">
        <f t="shared" si="310"/>
        <v>5.2837305186509941E-2</v>
      </c>
      <c r="AG575" s="70">
        <f t="shared" si="311"/>
        <v>-9.9578675655099119E-2</v>
      </c>
      <c r="AH575" s="70">
        <f t="shared" si="312"/>
        <v>-0.10923239365885457</v>
      </c>
      <c r="AI575" s="61" t="str">
        <f t="shared" si="300"/>
        <v>Short VOL</v>
      </c>
      <c r="AJ575" s="68" t="str">
        <f t="shared" si="301"/>
        <v>Short VOL</v>
      </c>
      <c r="AK575" s="72" t="str">
        <f t="shared" si="302"/>
        <v>00631L</v>
      </c>
      <c r="AL575" s="73">
        <f t="shared" si="292"/>
        <v>1</v>
      </c>
      <c r="AM575" s="72" t="str">
        <f t="shared" si="305"/>
        <v>00631L</v>
      </c>
      <c r="AN575" s="73">
        <f t="shared" si="293"/>
        <v>1</v>
      </c>
      <c r="AO575" s="74" t="str">
        <f t="shared" si="299"/>
        <v>00631L</v>
      </c>
      <c r="AP575" s="20">
        <f t="shared" si="294"/>
        <v>1</v>
      </c>
      <c r="AQ575" s="74" t="str">
        <f t="shared" si="309"/>
        <v>00631L</v>
      </c>
      <c r="AR575" s="20">
        <f t="shared" si="295"/>
        <v>1</v>
      </c>
      <c r="AS575" s="74" t="str">
        <f t="shared" si="303"/>
        <v>00631L</v>
      </c>
      <c r="AT575" s="20">
        <f t="shared" si="296"/>
        <v>1</v>
      </c>
      <c r="AU575" s="74" t="str">
        <f t="shared" si="323"/>
        <v>00631L</v>
      </c>
      <c r="AV575" s="20">
        <f t="shared" si="297"/>
        <v>1</v>
      </c>
      <c r="AW575" s="74" t="str">
        <f t="shared" si="324"/>
        <v>00631L</v>
      </c>
      <c r="AX575" s="20">
        <f t="shared" si="325"/>
        <v>1</v>
      </c>
      <c r="AY575" s="20">
        <f t="shared" si="298"/>
        <v>0</v>
      </c>
      <c r="AZ575" s="57">
        <v>45476</v>
      </c>
      <c r="BA575" s="75">
        <v>44.72</v>
      </c>
      <c r="BB575" s="90">
        <v>44.1</v>
      </c>
      <c r="BC575" s="76">
        <f t="shared" si="306"/>
        <v>40.473958333333329</v>
      </c>
      <c r="BD575" s="76">
        <f t="shared" si="307"/>
        <v>40.581791666666653</v>
      </c>
      <c r="BE575" s="77">
        <f t="shared" si="313"/>
        <v>8.9589499420924104E-2</v>
      </c>
      <c r="BF575" s="77">
        <f t="shared" si="304"/>
        <v>0.10197204616602512</v>
      </c>
    </row>
    <row r="576" spans="1:58" s="23" customFormat="1" ht="13.15" x14ac:dyDescent="0.4">
      <c r="A576" s="57">
        <v>45474</v>
      </c>
      <c r="B576" s="112">
        <v>13.417999999999999</v>
      </c>
      <c r="C576" s="112">
        <v>14.430999999999999</v>
      </c>
      <c r="D576" s="112">
        <v>15.358000000000001</v>
      </c>
      <c r="E576" s="112">
        <v>17.718</v>
      </c>
      <c r="F576" s="112">
        <v>16.998000000000001</v>
      </c>
      <c r="G576" s="112">
        <v>16.922999999999998</v>
      </c>
      <c r="H576" s="113">
        <v>17.611999999999998</v>
      </c>
      <c r="I576" s="90">
        <f t="shared" si="326"/>
        <v>13.868222222222222</v>
      </c>
      <c r="J576" s="90">
        <f t="shared" si="327"/>
        <v>14.843</v>
      </c>
      <c r="K576" s="114">
        <v>10</v>
      </c>
      <c r="L576" s="115">
        <v>5.5555555555555552E-2</v>
      </c>
      <c r="M576" s="90">
        <v>10.93</v>
      </c>
      <c r="N576" s="90">
        <v>12.22</v>
      </c>
      <c r="O576" s="90">
        <v>14.19</v>
      </c>
      <c r="P576" s="90">
        <v>16.68</v>
      </c>
      <c r="Q576" s="90">
        <v>18.48</v>
      </c>
      <c r="R576" s="63">
        <f t="shared" si="315"/>
        <v>7.7199999999999989</v>
      </c>
      <c r="S576" s="64">
        <f t="shared" si="314"/>
        <v>-1.7684887459806984E-2</v>
      </c>
      <c r="T576" s="65">
        <f t="shared" si="308"/>
        <v>0.89443535188216028</v>
      </c>
      <c r="U576" s="65">
        <f t="shared" si="308"/>
        <v>0.86116983791402402</v>
      </c>
      <c r="V576" s="65">
        <f t="shared" si="316"/>
        <v>0.73261390887290168</v>
      </c>
      <c r="W576" s="65">
        <f t="shared" si="317"/>
        <v>0.66125541125541132</v>
      </c>
      <c r="X576" s="61">
        <f t="shared" si="328"/>
        <v>7.5495602921448801E-2</v>
      </c>
      <c r="Y576" s="66">
        <f t="shared" si="318"/>
        <v>-5.982616548143224E-3</v>
      </c>
      <c r="Z576" s="61">
        <f t="shared" si="319"/>
        <v>7.0288589421058534E-2</v>
      </c>
      <c r="AA576" s="67">
        <f t="shared" si="320"/>
        <v>13.868222222222222</v>
      </c>
      <c r="AB576" s="68">
        <f t="shared" si="321"/>
        <v>9.8036006546644724E-2</v>
      </c>
      <c r="AC576" s="69">
        <f t="shared" si="322"/>
        <v>0.13487906892162205</v>
      </c>
      <c r="AD576" s="70">
        <f>_xlfn.PERCENTILE.EXC(AC576:$AC$5675,0.5)</f>
        <v>8.7626915690007162E-2</v>
      </c>
      <c r="AE576" s="70">
        <f>_xlfn.PERCENTILE.EXC($AC576:AC$5675,0.35)</f>
        <v>5.2675242555800347E-2</v>
      </c>
      <c r="AF576" s="71">
        <f t="shared" si="310"/>
        <v>5.2837305186509941E-2</v>
      </c>
      <c r="AG576" s="70">
        <f t="shared" si="311"/>
        <v>-9.9578675655099119E-2</v>
      </c>
      <c r="AH576" s="70">
        <f t="shared" si="312"/>
        <v>-0.10923239365885457</v>
      </c>
      <c r="AI576" s="61" t="str">
        <f t="shared" si="300"/>
        <v>Short VOL</v>
      </c>
      <c r="AJ576" s="68" t="str">
        <f t="shared" si="301"/>
        <v>Short VOL</v>
      </c>
      <c r="AK576" s="72" t="str">
        <f t="shared" si="302"/>
        <v>00631L</v>
      </c>
      <c r="AL576" s="73">
        <f t="shared" si="292"/>
        <v>1</v>
      </c>
      <c r="AM576" s="72" t="str">
        <f t="shared" si="305"/>
        <v>00631L</v>
      </c>
      <c r="AN576" s="73">
        <f t="shared" si="293"/>
        <v>1</v>
      </c>
      <c r="AO576" s="74" t="str">
        <f t="shared" si="299"/>
        <v>00631L</v>
      </c>
      <c r="AP576" s="20">
        <f t="shared" si="294"/>
        <v>1</v>
      </c>
      <c r="AQ576" s="74" t="str">
        <f t="shared" si="309"/>
        <v>00631L</v>
      </c>
      <c r="AR576" s="20">
        <f t="shared" si="295"/>
        <v>1</v>
      </c>
      <c r="AS576" s="74" t="str">
        <f t="shared" si="303"/>
        <v>00631L</v>
      </c>
      <c r="AT576" s="20">
        <f t="shared" si="296"/>
        <v>1</v>
      </c>
      <c r="AU576" s="74" t="str">
        <f t="shared" si="323"/>
        <v>00631L</v>
      </c>
      <c r="AV576" s="20">
        <f t="shared" si="297"/>
        <v>1</v>
      </c>
      <c r="AW576" s="74" t="str">
        <f t="shared" si="324"/>
        <v>00631L</v>
      </c>
      <c r="AX576" s="20">
        <f t="shared" si="325"/>
        <v>1</v>
      </c>
      <c r="AY576" s="20">
        <f t="shared" si="298"/>
        <v>0</v>
      </c>
      <c r="AZ576" s="57">
        <v>45475</v>
      </c>
      <c r="BA576" s="75">
        <v>43.33</v>
      </c>
      <c r="BB576" s="90">
        <v>43.325000000000003</v>
      </c>
      <c r="BC576" s="76">
        <f t="shared" si="306"/>
        <v>40.385208333333324</v>
      </c>
      <c r="BD576" s="76">
        <f t="shared" si="307"/>
        <v>40.461124999999996</v>
      </c>
      <c r="BE576" s="77">
        <f t="shared" si="313"/>
        <v>7.2793772472388621E-2</v>
      </c>
      <c r="BF576" s="77">
        <f t="shared" si="304"/>
        <v>7.0904479299574663E-2</v>
      </c>
    </row>
    <row r="577" spans="1:58" s="23" customFormat="1" ht="13.15" x14ac:dyDescent="0.4">
      <c r="A577" s="57">
        <v>45471</v>
      </c>
      <c r="B577" s="112">
        <v>14.023</v>
      </c>
      <c r="C577" s="112">
        <v>14.94</v>
      </c>
      <c r="D577" s="112">
        <v>15.808</v>
      </c>
      <c r="E577" s="112">
        <v>18.178000000000001</v>
      </c>
      <c r="F577" s="112">
        <v>17.324999999999999</v>
      </c>
      <c r="G577" s="112">
        <v>17.300999999999998</v>
      </c>
      <c r="H577" s="113">
        <v>17.95</v>
      </c>
      <c r="I577" s="90">
        <f t="shared" si="326"/>
        <v>14.37961111111111</v>
      </c>
      <c r="J577" s="90">
        <f t="shared" si="327"/>
        <v>15.277555555555555</v>
      </c>
      <c r="K577" s="114">
        <v>11</v>
      </c>
      <c r="L577" s="115">
        <v>5.5555555555555552E-2</v>
      </c>
      <c r="M577" s="90">
        <v>10.54</v>
      </c>
      <c r="N577" s="90">
        <v>12.44</v>
      </c>
      <c r="O577" s="90">
        <v>14.52</v>
      </c>
      <c r="P577" s="90">
        <v>16.95</v>
      </c>
      <c r="Q577" s="90">
        <v>18.73</v>
      </c>
      <c r="R577" s="63">
        <f t="shared" si="315"/>
        <v>8.490000000000002</v>
      </c>
      <c r="S577" s="64">
        <f t="shared" si="314"/>
        <v>1.6339869281045694E-2</v>
      </c>
      <c r="T577" s="65">
        <f t="shared" si="308"/>
        <v>0.84726688102893888</v>
      </c>
      <c r="U577" s="65">
        <f t="shared" si="308"/>
        <v>0.85674931129476584</v>
      </c>
      <c r="V577" s="65">
        <f t="shared" si="316"/>
        <v>0.7339233038348083</v>
      </c>
      <c r="W577" s="65">
        <f t="shared" si="317"/>
        <v>0.66417512012813662</v>
      </c>
      <c r="X577" s="61">
        <f t="shared" si="328"/>
        <v>6.539256935035298E-2</v>
      </c>
      <c r="Y577" s="66">
        <f t="shared" si="318"/>
        <v>-1.2542633953130241E-2</v>
      </c>
      <c r="Z577" s="61">
        <f t="shared" si="319"/>
        <v>6.244566960163505E-2</v>
      </c>
      <c r="AA577" s="67">
        <f t="shared" si="320"/>
        <v>14.37961111111111</v>
      </c>
      <c r="AB577" s="68">
        <f t="shared" si="321"/>
        <v>0.12725080385852092</v>
      </c>
      <c r="AC577" s="69">
        <f t="shared" si="322"/>
        <v>0.15591729188996067</v>
      </c>
      <c r="AD577" s="70">
        <f>_xlfn.PERCENTILE.EXC(AC577:$AC$5675,0.5)</f>
        <v>8.7626799864335594E-2</v>
      </c>
      <c r="AE577" s="70">
        <f>_xlfn.PERCENTILE.EXC($AC577:AC$5675,0.35)</f>
        <v>5.2631578947368557E-2</v>
      </c>
      <c r="AF577" s="71">
        <f t="shared" si="310"/>
        <v>5.2837305186509941E-2</v>
      </c>
      <c r="AG577" s="70">
        <f t="shared" si="311"/>
        <v>-9.9578675655099119E-2</v>
      </c>
      <c r="AH577" s="70">
        <f t="shared" si="312"/>
        <v>-0.10923239365885457</v>
      </c>
      <c r="AI577" s="61" t="str">
        <f t="shared" si="300"/>
        <v>Short VOL</v>
      </c>
      <c r="AJ577" s="68" t="str">
        <f t="shared" si="301"/>
        <v>Short VOL</v>
      </c>
      <c r="AK577" s="72" t="str">
        <f t="shared" si="302"/>
        <v>00631L</v>
      </c>
      <c r="AL577" s="73">
        <f t="shared" si="292"/>
        <v>1</v>
      </c>
      <c r="AM577" s="72" t="str">
        <f t="shared" si="305"/>
        <v>00631L</v>
      </c>
      <c r="AN577" s="73">
        <f t="shared" si="293"/>
        <v>1</v>
      </c>
      <c r="AO577" s="74" t="str">
        <f t="shared" si="299"/>
        <v>00631L</v>
      </c>
      <c r="AP577" s="20">
        <f t="shared" si="294"/>
        <v>1</v>
      </c>
      <c r="AQ577" s="74" t="str">
        <f t="shared" si="309"/>
        <v>00631L</v>
      </c>
      <c r="AR577" s="20">
        <f t="shared" si="295"/>
        <v>1</v>
      </c>
      <c r="AS577" s="74" t="str">
        <f t="shared" si="303"/>
        <v>00631L</v>
      </c>
      <c r="AT577" s="20">
        <f t="shared" si="296"/>
        <v>1</v>
      </c>
      <c r="AU577" s="74" t="str">
        <f t="shared" si="323"/>
        <v>00631L</v>
      </c>
      <c r="AV577" s="20">
        <f t="shared" si="297"/>
        <v>1</v>
      </c>
      <c r="AW577" s="74" t="str">
        <f t="shared" si="324"/>
        <v>00631L</v>
      </c>
      <c r="AX577" s="20">
        <f t="shared" si="325"/>
        <v>1</v>
      </c>
      <c r="AY577" s="20">
        <f t="shared" si="298"/>
        <v>0</v>
      </c>
      <c r="AZ577" s="57">
        <v>45474</v>
      </c>
      <c r="BA577" s="75">
        <v>43.29</v>
      </c>
      <c r="BB577" s="90">
        <v>43.212499999999999</v>
      </c>
      <c r="BC577" s="76">
        <f t="shared" si="306"/>
        <v>40.309999999999981</v>
      </c>
      <c r="BD577" s="76">
        <f t="shared" si="307"/>
        <v>40.384624999999993</v>
      </c>
      <c r="BE577" s="77">
        <f t="shared" si="313"/>
        <v>7.2004465393203154E-2</v>
      </c>
      <c r="BF577" s="77">
        <f t="shared" si="304"/>
        <v>7.1942601918428287E-2</v>
      </c>
    </row>
    <row r="578" spans="1:58" s="23" customFormat="1" ht="13.15" x14ac:dyDescent="0.4">
      <c r="A578" s="57">
        <v>45470</v>
      </c>
      <c r="B578" s="112">
        <v>13.759</v>
      </c>
      <c r="C578" s="112">
        <v>14.818</v>
      </c>
      <c r="D578" s="112">
        <v>15.659000000000001</v>
      </c>
      <c r="E578" s="112">
        <v>18.068000000000001</v>
      </c>
      <c r="F578" s="112">
        <v>17.245999999999999</v>
      </c>
      <c r="G578" s="112">
        <v>17.228999999999999</v>
      </c>
      <c r="H578" s="113">
        <v>17.899999999999999</v>
      </c>
      <c r="I578" s="90">
        <f t="shared" si="326"/>
        <v>14.112</v>
      </c>
      <c r="J578" s="90">
        <f t="shared" si="327"/>
        <v>15.098333333333333</v>
      </c>
      <c r="K578" s="114">
        <v>12</v>
      </c>
      <c r="L578" s="115">
        <v>5.5555555555555552E-2</v>
      </c>
      <c r="M578" s="90">
        <v>10.49</v>
      </c>
      <c r="N578" s="90">
        <v>12.24</v>
      </c>
      <c r="O578" s="90">
        <v>14.42</v>
      </c>
      <c r="P578" s="90">
        <v>16.920000000000002</v>
      </c>
      <c r="Q578" s="90">
        <v>18.66</v>
      </c>
      <c r="R578" s="63">
        <f t="shared" si="315"/>
        <v>8.610000000000003</v>
      </c>
      <c r="S578" s="64">
        <f t="shared" si="314"/>
        <v>-2.4701195219123544E-2</v>
      </c>
      <c r="T578" s="65">
        <f t="shared" si="308"/>
        <v>0.85702614379084963</v>
      </c>
      <c r="U578" s="65">
        <f t="shared" si="308"/>
        <v>0.84882108183079064</v>
      </c>
      <c r="V578" s="65">
        <f t="shared" si="316"/>
        <v>0.72340425531914887</v>
      </c>
      <c r="W578" s="65">
        <f t="shared" si="317"/>
        <v>0.65594855305466238</v>
      </c>
      <c r="X578" s="61">
        <f t="shared" si="328"/>
        <v>7.6967802892652024E-2</v>
      </c>
      <c r="Y578" s="66">
        <f t="shared" si="318"/>
        <v>-9.2982067744079473E-3</v>
      </c>
      <c r="Z578" s="61">
        <f t="shared" si="319"/>
        <v>6.9893235071806448E-2</v>
      </c>
      <c r="AA578" s="67">
        <f t="shared" si="320"/>
        <v>14.112</v>
      </c>
      <c r="AB578" s="68">
        <f t="shared" si="321"/>
        <v>0.12410130718954249</v>
      </c>
      <c r="AC578" s="69">
        <f t="shared" si="322"/>
        <v>0.15294117647058822</v>
      </c>
      <c r="AD578" s="70">
        <f>_xlfn.PERCENTILE.EXC(AC578:$AC$5675,0.5)</f>
        <v>8.757997818150462E-2</v>
      </c>
      <c r="AE578" s="70">
        <f>_xlfn.PERCENTILE.EXC($AC578:AC$5675,0.35)</f>
        <v>5.2568627645109882E-2</v>
      </c>
      <c r="AF578" s="71">
        <f t="shared" si="310"/>
        <v>5.2509310444554577E-2</v>
      </c>
      <c r="AG578" s="70">
        <f t="shared" si="311"/>
        <v>-9.9578675655099119E-2</v>
      </c>
      <c r="AH578" s="70">
        <f t="shared" si="312"/>
        <v>-0.10923239365885457</v>
      </c>
      <c r="AI578" s="61" t="str">
        <f t="shared" si="300"/>
        <v>Short VOL</v>
      </c>
      <c r="AJ578" s="68" t="str">
        <f t="shared" si="301"/>
        <v>Short VOL</v>
      </c>
      <c r="AK578" s="72" t="str">
        <f t="shared" si="302"/>
        <v>00631L</v>
      </c>
      <c r="AL578" s="73">
        <f t="shared" si="292"/>
        <v>1</v>
      </c>
      <c r="AM578" s="72" t="str">
        <f t="shared" si="305"/>
        <v>00631L</v>
      </c>
      <c r="AN578" s="73">
        <f t="shared" si="293"/>
        <v>1</v>
      </c>
      <c r="AO578" s="74" t="str">
        <f t="shared" si="299"/>
        <v>00631L</v>
      </c>
      <c r="AP578" s="20">
        <f t="shared" si="294"/>
        <v>1</v>
      </c>
      <c r="AQ578" s="74" t="str">
        <f t="shared" si="309"/>
        <v>00631L</v>
      </c>
      <c r="AR578" s="20">
        <f t="shared" si="295"/>
        <v>1</v>
      </c>
      <c r="AS578" s="74" t="str">
        <f t="shared" si="303"/>
        <v>00631L</v>
      </c>
      <c r="AT578" s="20">
        <f t="shared" si="296"/>
        <v>1</v>
      </c>
      <c r="AU578" s="74" t="str">
        <f t="shared" si="323"/>
        <v>00631L</v>
      </c>
      <c r="AV578" s="20">
        <f t="shared" si="297"/>
        <v>1</v>
      </c>
      <c r="AW578" s="74" t="str">
        <f t="shared" si="324"/>
        <v>00631L</v>
      </c>
      <c r="AX578" s="20">
        <f t="shared" si="325"/>
        <v>1</v>
      </c>
      <c r="AY578" s="20">
        <f t="shared" si="298"/>
        <v>0</v>
      </c>
      <c r="AZ578" s="57">
        <v>45471</v>
      </c>
      <c r="BA578" s="75">
        <v>43.33</v>
      </c>
      <c r="BB578" s="90">
        <v>43.55</v>
      </c>
      <c r="BC578" s="76">
        <f t="shared" si="306"/>
        <v>40.233541666666653</v>
      </c>
      <c r="BD578" s="76">
        <f t="shared" si="307"/>
        <v>40.311958333333322</v>
      </c>
      <c r="BE578" s="77">
        <f t="shared" si="313"/>
        <v>8.2430186256285218E-2</v>
      </c>
      <c r="BF578" s="77">
        <f t="shared" si="304"/>
        <v>7.4867155837753108E-2</v>
      </c>
    </row>
    <row r="579" spans="1:58" s="23" customFormat="1" ht="13.15" x14ac:dyDescent="0.4">
      <c r="A579" s="57">
        <v>45469</v>
      </c>
      <c r="B579" s="112">
        <v>13.907999999999999</v>
      </c>
      <c r="C579" s="112">
        <v>14.89</v>
      </c>
      <c r="D579" s="112">
        <v>15.787000000000001</v>
      </c>
      <c r="E579" s="112">
        <v>18.155000000000001</v>
      </c>
      <c r="F579" s="112">
        <v>17.396000000000001</v>
      </c>
      <c r="G579" s="112">
        <v>17.393000000000001</v>
      </c>
      <c r="H579" s="113">
        <v>18.05</v>
      </c>
      <c r="I579" s="90">
        <f t="shared" si="326"/>
        <v>14.180777777777777</v>
      </c>
      <c r="J579" s="90">
        <f t="shared" si="327"/>
        <v>15.139166666666668</v>
      </c>
      <c r="K579" s="114">
        <v>13</v>
      </c>
      <c r="L579" s="115">
        <v>5.5555555555555552E-2</v>
      </c>
      <c r="M579" s="90">
        <v>10.51</v>
      </c>
      <c r="N579" s="90">
        <v>12.55</v>
      </c>
      <c r="O579" s="90">
        <v>14.71</v>
      </c>
      <c r="P579" s="90">
        <v>17.18</v>
      </c>
      <c r="Q579" s="90">
        <v>18.89</v>
      </c>
      <c r="R579" s="63">
        <f t="shared" si="315"/>
        <v>8.8299999999999983</v>
      </c>
      <c r="S579" s="64">
        <f t="shared" si="314"/>
        <v>-2.2585669781931397E-2</v>
      </c>
      <c r="T579" s="65">
        <f t="shared" si="308"/>
        <v>0.8374501992031872</v>
      </c>
      <c r="U579" s="65">
        <f t="shared" si="308"/>
        <v>0.85316111488783142</v>
      </c>
      <c r="V579" s="65">
        <f t="shared" si="316"/>
        <v>0.73050058207217705</v>
      </c>
      <c r="W579" s="65">
        <f t="shared" si="317"/>
        <v>0.66437268395976712</v>
      </c>
      <c r="X579" s="61">
        <f t="shared" si="328"/>
        <v>7.0606844981305802E-2</v>
      </c>
      <c r="Y579" s="66">
        <f t="shared" si="318"/>
        <v>-5.783530707794019E-3</v>
      </c>
      <c r="Z579" s="61">
        <f t="shared" si="319"/>
        <v>6.7583661764360342E-2</v>
      </c>
      <c r="AA579" s="67">
        <f t="shared" si="320"/>
        <v>14.180777777777777</v>
      </c>
      <c r="AB579" s="68">
        <f t="shared" si="321"/>
        <v>0.10820717131474093</v>
      </c>
      <c r="AC579" s="69">
        <f t="shared" si="322"/>
        <v>0.12994245241257182</v>
      </c>
      <c r="AD579" s="70">
        <f>_xlfn.PERCENTILE.EXC(AC579:$AC$5675,0.5)</f>
        <v>8.7533156498673645E-2</v>
      </c>
      <c r="AE579" s="70">
        <f>_xlfn.PERCENTILE.EXC($AC579:AC$5675,0.35)</f>
        <v>5.2505676342851242E-2</v>
      </c>
      <c r="AF579" s="71">
        <f t="shared" si="310"/>
        <v>5.2509310444554577E-2</v>
      </c>
      <c r="AG579" s="70">
        <f t="shared" si="311"/>
        <v>-9.9578675655099119E-2</v>
      </c>
      <c r="AH579" s="70">
        <f t="shared" si="312"/>
        <v>-0.10923239365885457</v>
      </c>
      <c r="AI579" s="61" t="str">
        <f t="shared" si="300"/>
        <v>Short VOL</v>
      </c>
      <c r="AJ579" s="68" t="str">
        <f t="shared" si="301"/>
        <v>Short VOL</v>
      </c>
      <c r="AK579" s="72" t="str">
        <f t="shared" si="302"/>
        <v>00631L</v>
      </c>
      <c r="AL579" s="73">
        <f t="shared" ref="AL579:AL642" si="329">IF(AK579="00631L",1,0)</f>
        <v>1</v>
      </c>
      <c r="AM579" s="72" t="str">
        <f t="shared" si="305"/>
        <v>00631L</v>
      </c>
      <c r="AN579" s="73">
        <f t="shared" ref="AN579:AN642" si="330">IF(AM579="00631L",1,0)</f>
        <v>1</v>
      </c>
      <c r="AO579" s="74" t="str">
        <f t="shared" si="299"/>
        <v>00631L</v>
      </c>
      <c r="AP579" s="20">
        <f t="shared" ref="AP579:AP642" si="331">IF(AO579="00631L",1,0)</f>
        <v>1</v>
      </c>
      <c r="AQ579" s="74" t="str">
        <f t="shared" si="309"/>
        <v>00631L</v>
      </c>
      <c r="AR579" s="20">
        <f t="shared" ref="AR579:AR642" si="332">IF(AQ579="00631L",1,0)</f>
        <v>1</v>
      </c>
      <c r="AS579" s="74" t="str">
        <f t="shared" si="303"/>
        <v>00631L</v>
      </c>
      <c r="AT579" s="20">
        <f t="shared" ref="AT579:AT642" si="333">IF(AS579="00631L",1,0)</f>
        <v>1</v>
      </c>
      <c r="AU579" s="74" t="str">
        <f t="shared" si="323"/>
        <v>00631L</v>
      </c>
      <c r="AV579" s="20">
        <f t="shared" ref="AV579:AV642" si="334">IF(AU579="00631L",1,0)</f>
        <v>1</v>
      </c>
      <c r="AW579" s="74" t="str">
        <f t="shared" si="324"/>
        <v>00631L</v>
      </c>
      <c r="AX579" s="20">
        <f t="shared" si="325"/>
        <v>1</v>
      </c>
      <c r="AY579" s="20">
        <f t="shared" ref="AY579:AY642" si="335">IF(AP579=1,0,1)</f>
        <v>0</v>
      </c>
      <c r="AZ579" s="57">
        <v>45470</v>
      </c>
      <c r="BA579" s="75">
        <v>43.19</v>
      </c>
      <c r="BB579" s="90">
        <v>42.112499999999997</v>
      </c>
      <c r="BC579" s="76">
        <f t="shared" si="306"/>
        <v>40.144791666666649</v>
      </c>
      <c r="BD579" s="76">
        <f t="shared" si="307"/>
        <v>40.227541666666653</v>
      </c>
      <c r="BE579" s="77">
        <f t="shared" si="313"/>
        <v>4.9015283219596133E-2</v>
      </c>
      <c r="BF579" s="77">
        <f t="shared" si="304"/>
        <v>7.3642539677936547E-2</v>
      </c>
    </row>
    <row r="580" spans="1:58" s="23" customFormat="1" ht="13.15" x14ac:dyDescent="0.4">
      <c r="A580" s="57">
        <v>45468</v>
      </c>
      <c r="B580" s="112">
        <v>14.077</v>
      </c>
      <c r="C580" s="112">
        <v>14.987</v>
      </c>
      <c r="D580" s="112">
        <v>15.849</v>
      </c>
      <c r="E580" s="112">
        <v>18.248000000000001</v>
      </c>
      <c r="F580" s="112">
        <v>17.399999999999999</v>
      </c>
      <c r="G580" s="112">
        <v>17.300999999999998</v>
      </c>
      <c r="H580" s="113">
        <v>17.957999999999998</v>
      </c>
      <c r="I580" s="90">
        <f t="shared" si="326"/>
        <v>14.279222222222222</v>
      </c>
      <c r="J580" s="90">
        <f t="shared" si="327"/>
        <v>15.178555555555556</v>
      </c>
      <c r="K580" s="114">
        <v>14</v>
      </c>
      <c r="L580" s="115">
        <v>5.5555555555555552E-2</v>
      </c>
      <c r="M580" s="90">
        <v>11.11</v>
      </c>
      <c r="N580" s="90">
        <v>12.84</v>
      </c>
      <c r="O580" s="90">
        <v>14.86</v>
      </c>
      <c r="P580" s="90">
        <v>17.239999999999998</v>
      </c>
      <c r="Q580" s="90">
        <v>18.899999999999999</v>
      </c>
      <c r="R580" s="63">
        <f t="shared" si="315"/>
        <v>8.149999999999995</v>
      </c>
      <c r="S580" s="64">
        <f t="shared" si="314"/>
        <v>-3.6759189797449375E-2</v>
      </c>
      <c r="T580" s="65">
        <f t="shared" si="308"/>
        <v>0.86526479750778817</v>
      </c>
      <c r="U580" s="65">
        <f t="shared" si="308"/>
        <v>0.8640646029609691</v>
      </c>
      <c r="V580" s="65">
        <f t="shared" si="316"/>
        <v>0.74477958236658937</v>
      </c>
      <c r="W580" s="65">
        <f t="shared" si="317"/>
        <v>0.67936507936507939</v>
      </c>
      <c r="X580" s="61">
        <f t="shared" si="328"/>
        <v>6.4644455494778721E-2</v>
      </c>
      <c r="Y580" s="66">
        <f t="shared" si="318"/>
        <v>-1.5892152564664769E-2</v>
      </c>
      <c r="Z580" s="61">
        <f t="shared" si="319"/>
        <v>6.2981955132943843E-2</v>
      </c>
      <c r="AA580" s="67">
        <f t="shared" si="320"/>
        <v>14.279222222222222</v>
      </c>
      <c r="AB580" s="68">
        <f t="shared" si="321"/>
        <v>9.6339563862928357E-2</v>
      </c>
      <c r="AC580" s="69">
        <f t="shared" si="322"/>
        <v>0.11208895811699549</v>
      </c>
      <c r="AD580" s="70">
        <f>_xlfn.PERCENTILE.EXC(AC580:$AC$5675,0.5)</f>
        <v>8.753258667699941E-2</v>
      </c>
      <c r="AE580" s="70">
        <f>_xlfn.PERCENTILE.EXC($AC580:AC$5675,0.35)</f>
        <v>5.2446562853041605E-2</v>
      </c>
      <c r="AF580" s="71">
        <f t="shared" si="310"/>
        <v>5.2509310444554577E-2</v>
      </c>
      <c r="AG580" s="70">
        <f t="shared" si="311"/>
        <v>-9.9578675655099119E-2</v>
      </c>
      <c r="AH580" s="70">
        <f t="shared" si="312"/>
        <v>-0.10923239365885457</v>
      </c>
      <c r="AI580" s="61" t="str">
        <f t="shared" si="300"/>
        <v>Short VOL</v>
      </c>
      <c r="AJ580" s="68" t="str">
        <f t="shared" si="301"/>
        <v>Short VOL</v>
      </c>
      <c r="AK580" s="72" t="str">
        <f t="shared" si="302"/>
        <v>00631L</v>
      </c>
      <c r="AL580" s="73">
        <f t="shared" si="329"/>
        <v>1</v>
      </c>
      <c r="AM580" s="72" t="str">
        <f t="shared" si="305"/>
        <v>00631L</v>
      </c>
      <c r="AN580" s="73">
        <f t="shared" si="330"/>
        <v>1</v>
      </c>
      <c r="AO580" s="74" t="str">
        <f t="shared" ref="AO580:AO643" si="336">IF(AC580&gt;AF580,"00631L",IF(AC580&lt;AH580,"00631L",IF(AC580&lt;AG580,AO581,"00635U")))</f>
        <v>00631L</v>
      </c>
      <c r="AP580" s="20">
        <f t="shared" si="331"/>
        <v>1</v>
      </c>
      <c r="AQ580" s="74" t="str">
        <f t="shared" si="309"/>
        <v>00631L</v>
      </c>
      <c r="AR580" s="20">
        <f t="shared" si="332"/>
        <v>1</v>
      </c>
      <c r="AS580" s="74" t="str">
        <f t="shared" si="303"/>
        <v>00631L</v>
      </c>
      <c r="AT580" s="20">
        <f t="shared" si="333"/>
        <v>1</v>
      </c>
      <c r="AU580" s="74" t="str">
        <f t="shared" si="323"/>
        <v>00631L</v>
      </c>
      <c r="AV580" s="20">
        <f t="shared" si="334"/>
        <v>1</v>
      </c>
      <c r="AW580" s="74" t="str">
        <f t="shared" si="324"/>
        <v>00631L</v>
      </c>
      <c r="AX580" s="20">
        <f t="shared" si="325"/>
        <v>1</v>
      </c>
      <c r="AY580" s="20">
        <f t="shared" si="335"/>
        <v>0</v>
      </c>
      <c r="AZ580" s="57">
        <v>45469</v>
      </c>
      <c r="BA580" s="75">
        <v>41.85</v>
      </c>
      <c r="BB580" s="90">
        <v>41.712499999999999</v>
      </c>
      <c r="BC580" s="76">
        <f t="shared" si="306"/>
        <v>40.086458333333319</v>
      </c>
      <c r="BD580" s="76">
        <f t="shared" si="307"/>
        <v>40.140416666666653</v>
      </c>
      <c r="BE580" s="77">
        <f t="shared" si="313"/>
        <v>4.0563365641972125E-2</v>
      </c>
      <c r="BF580" s="77">
        <f t="shared" si="304"/>
        <v>4.2590074426233311E-2</v>
      </c>
    </row>
    <row r="581" spans="1:58" s="23" customFormat="1" ht="13.15" x14ac:dyDescent="0.4">
      <c r="A581" s="57">
        <v>45467</v>
      </c>
      <c r="B581" s="112">
        <v>14.397</v>
      </c>
      <c r="C581" s="112">
        <v>15.275</v>
      </c>
      <c r="D581" s="112">
        <v>16.09</v>
      </c>
      <c r="E581" s="112">
        <v>18.446999999999999</v>
      </c>
      <c r="F581" s="112">
        <v>17.451000000000001</v>
      </c>
      <c r="G581" s="112">
        <v>17.462</v>
      </c>
      <c r="H581" s="113">
        <v>18.05</v>
      </c>
      <c r="I581" s="90">
        <f t="shared" si="326"/>
        <v>14.543333333333333</v>
      </c>
      <c r="J581" s="90">
        <f t="shared" si="327"/>
        <v>15.410833333333333</v>
      </c>
      <c r="K581" s="114">
        <v>15</v>
      </c>
      <c r="L581" s="115">
        <v>5.5555555555555552E-2</v>
      </c>
      <c r="M581" s="90">
        <v>11.83</v>
      </c>
      <c r="N581" s="90">
        <v>13.33</v>
      </c>
      <c r="O581" s="90">
        <v>15.23</v>
      </c>
      <c r="P581" s="90">
        <v>17.559999999999999</v>
      </c>
      <c r="Q581" s="90">
        <v>19.25</v>
      </c>
      <c r="R581" s="63">
        <f t="shared" si="315"/>
        <v>7.629999999999999</v>
      </c>
      <c r="S581" s="64">
        <f t="shared" si="314"/>
        <v>9.8484848484849084E-3</v>
      </c>
      <c r="T581" s="65">
        <f t="shared" si="308"/>
        <v>0.88747186796699173</v>
      </c>
      <c r="U581" s="65">
        <f t="shared" si="308"/>
        <v>0.87524622455679579</v>
      </c>
      <c r="V581" s="65">
        <f t="shared" si="316"/>
        <v>0.75911161731207299</v>
      </c>
      <c r="W581" s="65">
        <f t="shared" si="317"/>
        <v>0.69246753246753245</v>
      </c>
      <c r="X581" s="61">
        <f t="shared" si="328"/>
        <v>6.0984927415433779E-2</v>
      </c>
      <c r="Y581" s="66">
        <f t="shared" si="318"/>
        <v>-2.1521114544370275E-2</v>
      </c>
      <c r="Z581" s="61">
        <f t="shared" si="319"/>
        <v>5.9649323859729528E-2</v>
      </c>
      <c r="AA581" s="67">
        <f t="shared" si="320"/>
        <v>14.543333333333333</v>
      </c>
      <c r="AB581" s="68">
        <f t="shared" si="321"/>
        <v>8.0045011252813214E-2</v>
      </c>
      <c r="AC581" s="69">
        <f t="shared" si="322"/>
        <v>9.1022755688922194E-2</v>
      </c>
      <c r="AD581" s="70">
        <f>_xlfn.PERCENTILE.EXC(AC581:$AC$5675,0.5)</f>
        <v>8.7532016855325176E-2</v>
      </c>
      <c r="AE581" s="70">
        <f>_xlfn.PERCENTILE.EXC($AC581:AC$5675,0.35)</f>
        <v>5.2410476237926155E-2</v>
      </c>
      <c r="AF581" s="71">
        <f t="shared" si="310"/>
        <v>5.2509310444554577E-2</v>
      </c>
      <c r="AG581" s="70">
        <f t="shared" si="311"/>
        <v>-9.9578675655099119E-2</v>
      </c>
      <c r="AH581" s="70">
        <f t="shared" si="312"/>
        <v>-0.10923239365885457</v>
      </c>
      <c r="AI581" s="61" t="str">
        <f t="shared" ref="AI581:AI644" si="337">IF(AC581&gt;AD581,"Short VOL","Safety")</f>
        <v>Short VOL</v>
      </c>
      <c r="AJ581" s="68" t="str">
        <f t="shared" ref="AJ581:AJ644" si="338">IF(AC581&gt;AF581,"Short VOL","Safety")</f>
        <v>Short VOL</v>
      </c>
      <c r="AK581" s="72" t="str">
        <f t="shared" ref="AK581:AK644" si="339">IF(AO581 = "00631L","00631L",IF(AS581 = "00631L","00631L","00635U"))</f>
        <v>00631L</v>
      </c>
      <c r="AL581" s="73">
        <f t="shared" si="329"/>
        <v>1</v>
      </c>
      <c r="AM581" s="72" t="str">
        <f t="shared" si="305"/>
        <v>00631L</v>
      </c>
      <c r="AN581" s="73">
        <f t="shared" si="330"/>
        <v>1</v>
      </c>
      <c r="AO581" s="74" t="str">
        <f t="shared" si="336"/>
        <v>00631L</v>
      </c>
      <c r="AP581" s="20">
        <f t="shared" si="331"/>
        <v>1</v>
      </c>
      <c r="AQ581" s="74" t="str">
        <f t="shared" si="309"/>
        <v>00631L</v>
      </c>
      <c r="AR581" s="20">
        <f t="shared" si="332"/>
        <v>1</v>
      </c>
      <c r="AS581" s="74" t="str">
        <f t="shared" ref="AS581:AS644" si="340">IF(BA581&gt;BD581,IF(BF581&lt;0.2,"00631L","00635U"),"00635U")</f>
        <v>00631L</v>
      </c>
      <c r="AT581" s="20">
        <f t="shared" si="333"/>
        <v>1</v>
      </c>
      <c r="AU581" s="74" t="str">
        <f t="shared" si="323"/>
        <v>00631L</v>
      </c>
      <c r="AV581" s="20">
        <f t="shared" si="334"/>
        <v>1</v>
      </c>
      <c r="AW581" s="74" t="str">
        <f t="shared" si="324"/>
        <v>00631L</v>
      </c>
      <c r="AX581" s="20">
        <f t="shared" si="325"/>
        <v>1</v>
      </c>
      <c r="AY581" s="20">
        <f t="shared" si="335"/>
        <v>0</v>
      </c>
      <c r="AZ581" s="57">
        <v>45468</v>
      </c>
      <c r="BA581" s="75">
        <v>42.19</v>
      </c>
      <c r="BB581" s="90">
        <v>42.387500000000003</v>
      </c>
      <c r="BC581" s="76">
        <f t="shared" si="306"/>
        <v>40.025833333333317</v>
      </c>
      <c r="BD581" s="76">
        <f t="shared" si="307"/>
        <v>40.09441666666666</v>
      </c>
      <c r="BE581" s="77">
        <f t="shared" si="313"/>
        <v>5.9003560200704214E-2</v>
      </c>
      <c r="BF581" s="77">
        <f t="shared" ref="BF581:BF644" si="341">(BA581-BD581)/BD581</f>
        <v>5.2266213292374568E-2</v>
      </c>
    </row>
    <row r="582" spans="1:58" s="23" customFormat="1" ht="13.15" x14ac:dyDescent="0.4">
      <c r="A582" s="57">
        <v>45464</v>
      </c>
      <c r="B582" s="112">
        <v>14.446</v>
      </c>
      <c r="C582" s="112">
        <v>15.343</v>
      </c>
      <c r="D582" s="112">
        <v>16.149000000000001</v>
      </c>
      <c r="E582" s="112">
        <v>18.547000000000001</v>
      </c>
      <c r="F582" s="112">
        <v>17.600000000000001</v>
      </c>
      <c r="G582" s="112">
        <v>17.588999999999999</v>
      </c>
      <c r="H582" s="113">
        <v>18.209</v>
      </c>
      <c r="I582" s="90">
        <f t="shared" si="326"/>
        <v>14.545666666666666</v>
      </c>
      <c r="J582" s="90">
        <f t="shared" si="327"/>
        <v>15.432555555555556</v>
      </c>
      <c r="K582" s="114">
        <v>16</v>
      </c>
      <c r="L582" s="115">
        <v>5.5555555555555552E-2</v>
      </c>
      <c r="M582" s="90">
        <v>10.96</v>
      </c>
      <c r="N582" s="90">
        <v>13.2</v>
      </c>
      <c r="O582" s="90">
        <v>15.17</v>
      </c>
      <c r="P582" s="90">
        <v>17.46</v>
      </c>
      <c r="Q582" s="90">
        <v>19.13</v>
      </c>
      <c r="R582" s="63">
        <f t="shared" si="315"/>
        <v>8.4700000000000024</v>
      </c>
      <c r="S582" s="64">
        <f t="shared" si="314"/>
        <v>-6.0240963855421742E-3</v>
      </c>
      <c r="T582" s="65">
        <f t="shared" si="308"/>
        <v>0.83030303030303043</v>
      </c>
      <c r="U582" s="65">
        <f t="shared" si="308"/>
        <v>0.87013843111404088</v>
      </c>
      <c r="V582" s="65">
        <f t="shared" si="316"/>
        <v>0.75601374570446722</v>
      </c>
      <c r="W582" s="65">
        <f t="shared" si="317"/>
        <v>0.69001568217459486</v>
      </c>
      <c r="X582" s="61">
        <f t="shared" si="328"/>
        <v>6.2093313027827793E-2</v>
      </c>
      <c r="Y582" s="66">
        <f t="shared" si="318"/>
        <v>-1.8223971531784167E-2</v>
      </c>
      <c r="Z582" s="61">
        <f t="shared" si="319"/>
        <v>6.0972721925583138E-2</v>
      </c>
      <c r="AA582" s="67">
        <f t="shared" si="320"/>
        <v>14.545666666666666</v>
      </c>
      <c r="AB582" s="68">
        <f t="shared" si="321"/>
        <v>9.4393939393939433E-2</v>
      </c>
      <c r="AC582" s="69">
        <f t="shared" si="322"/>
        <v>0.10194444444444442</v>
      </c>
      <c r="AD582" s="70">
        <f>_xlfn.PERCENTILE.EXC(AC582:$AC$5675,0.5)</f>
        <v>8.7521327576598876E-2</v>
      </c>
      <c r="AE582" s="70">
        <f>_xlfn.PERCENTILE.EXC($AC582:AC$5675,0.35)</f>
        <v>5.2374389622810699E-2</v>
      </c>
      <c r="AF582" s="71">
        <f t="shared" si="310"/>
        <v>5.2152950830717866E-2</v>
      </c>
      <c r="AG582" s="70">
        <f t="shared" si="311"/>
        <v>-9.9578675655099119E-2</v>
      </c>
      <c r="AH582" s="70">
        <f t="shared" si="312"/>
        <v>-0.10923239365885457</v>
      </c>
      <c r="AI582" s="61" t="str">
        <f t="shared" si="337"/>
        <v>Short VOL</v>
      </c>
      <c r="AJ582" s="68" t="str">
        <f t="shared" si="338"/>
        <v>Short VOL</v>
      </c>
      <c r="AK582" s="72" t="str">
        <f t="shared" si="339"/>
        <v>00631L</v>
      </c>
      <c r="AL582" s="73">
        <f t="shared" si="329"/>
        <v>1</v>
      </c>
      <c r="AM582" s="72" t="str">
        <f t="shared" ref="AM582:AM645" si="342">IF(AO582&lt;&gt;AQ582,AM583,AO582)</f>
        <v>00631L</v>
      </c>
      <c r="AN582" s="73">
        <f t="shared" si="330"/>
        <v>1</v>
      </c>
      <c r="AO582" s="74" t="str">
        <f t="shared" si="336"/>
        <v>00631L</v>
      </c>
      <c r="AP582" s="20">
        <f t="shared" si="331"/>
        <v>1</v>
      </c>
      <c r="AQ582" s="74" t="str">
        <f t="shared" si="309"/>
        <v>00631L</v>
      </c>
      <c r="AR582" s="20">
        <f t="shared" si="332"/>
        <v>1</v>
      </c>
      <c r="AS582" s="74" t="str">
        <f t="shared" si="340"/>
        <v>00631L</v>
      </c>
      <c r="AT582" s="20">
        <f t="shared" si="333"/>
        <v>1</v>
      </c>
      <c r="AU582" s="74" t="str">
        <f t="shared" si="323"/>
        <v>00631L</v>
      </c>
      <c r="AV582" s="20">
        <f t="shared" si="334"/>
        <v>1</v>
      </c>
      <c r="AW582" s="74" t="str">
        <f t="shared" si="324"/>
        <v>00631L</v>
      </c>
      <c r="AX582" s="20">
        <f t="shared" si="325"/>
        <v>1</v>
      </c>
      <c r="AY582" s="20">
        <f t="shared" si="335"/>
        <v>0</v>
      </c>
      <c r="AZ582" s="57">
        <v>45467</v>
      </c>
      <c r="BA582" s="75">
        <v>42.16</v>
      </c>
      <c r="BB582" s="90">
        <v>41.5</v>
      </c>
      <c r="BC582" s="76">
        <f t="shared" ref="BC582:BC645" si="343">AVERAGE(BB582:BB641)</f>
        <v>39.939583333333317</v>
      </c>
      <c r="BD582" s="76">
        <f t="shared" ref="BD582:BD645" si="344">AVERAGE(BA582,BB582:BB640)</f>
        <v>40.022041666666645</v>
      </c>
      <c r="BE582" s="77">
        <f t="shared" si="313"/>
        <v>3.9069427781545464E-2</v>
      </c>
      <c r="BF582" s="77">
        <f t="shared" si="341"/>
        <v>5.341952195092544E-2</v>
      </c>
    </row>
    <row r="583" spans="1:58" s="23" customFormat="1" ht="13.15" x14ac:dyDescent="0.4">
      <c r="A583" s="57">
        <v>45463</v>
      </c>
      <c r="B583" s="112">
        <v>14.768000000000001</v>
      </c>
      <c r="C583" s="112">
        <v>15.654999999999999</v>
      </c>
      <c r="D583" s="112">
        <v>16.449000000000002</v>
      </c>
      <c r="E583" s="112">
        <v>18.841000000000001</v>
      </c>
      <c r="F583" s="112">
        <v>17.994</v>
      </c>
      <c r="G583" s="112">
        <v>17.861000000000001</v>
      </c>
      <c r="H583" s="113">
        <v>18.558</v>
      </c>
      <c r="I583" s="90">
        <f t="shared" si="326"/>
        <v>14.817277777777779</v>
      </c>
      <c r="J583" s="90">
        <f t="shared" si="327"/>
        <v>15.69911111111111</v>
      </c>
      <c r="K583" s="114">
        <v>17</v>
      </c>
      <c r="L583" s="115">
        <v>5.5555555555555552E-2</v>
      </c>
      <c r="M583" s="90">
        <v>12.36</v>
      </c>
      <c r="N583" s="90">
        <v>13.28</v>
      </c>
      <c r="O583" s="90">
        <v>15.41</v>
      </c>
      <c r="P583" s="90">
        <v>17.62</v>
      </c>
      <c r="Q583" s="90">
        <v>19.09</v>
      </c>
      <c r="R583" s="63">
        <f t="shared" si="315"/>
        <v>7.3900000000000006</v>
      </c>
      <c r="S583" s="64">
        <f t="shared" si="314"/>
        <v>7.9674796747967361E-2</v>
      </c>
      <c r="T583" s="65">
        <f t="shared" si="308"/>
        <v>0.93072289156626509</v>
      </c>
      <c r="U583" s="65">
        <f t="shared" si="308"/>
        <v>0.86177806619078512</v>
      </c>
      <c r="V583" s="65">
        <f t="shared" si="316"/>
        <v>0.75368898978433585</v>
      </c>
      <c r="W583" s="65">
        <f t="shared" si="317"/>
        <v>0.69565217391304346</v>
      </c>
      <c r="X583" s="61">
        <f t="shared" si="328"/>
        <v>6.0062296858071414E-2</v>
      </c>
      <c r="Y583" s="66">
        <f t="shared" si="318"/>
        <v>-1.5020434159545737E-2</v>
      </c>
      <c r="Z583" s="61">
        <f t="shared" si="319"/>
        <v>5.9513855821469522E-2</v>
      </c>
      <c r="AA583" s="67">
        <f t="shared" si="320"/>
        <v>14.817277777777779</v>
      </c>
      <c r="AB583" s="68">
        <f t="shared" si="321"/>
        <v>0.11204819277108444</v>
      </c>
      <c r="AC583" s="69">
        <f t="shared" si="322"/>
        <v>0.11575886880856774</v>
      </c>
      <c r="AD583" s="70">
        <f>_xlfn.PERCENTILE.EXC(AC583:$AC$5675,0.5)</f>
        <v>8.7510638297872576E-2</v>
      </c>
      <c r="AE583" s="70">
        <f>_xlfn.PERCENTILE.EXC($AC583:AC$5675,0.35)</f>
        <v>5.2344895674552548E-2</v>
      </c>
      <c r="AF583" s="71">
        <f t="shared" si="310"/>
        <v>5.2096774665131698E-2</v>
      </c>
      <c r="AG583" s="70">
        <f t="shared" si="311"/>
        <v>-9.9578675655099119E-2</v>
      </c>
      <c r="AH583" s="70">
        <f t="shared" si="312"/>
        <v>-0.10923239365885457</v>
      </c>
      <c r="AI583" s="61" t="str">
        <f t="shared" si="337"/>
        <v>Short VOL</v>
      </c>
      <c r="AJ583" s="68" t="str">
        <f t="shared" si="338"/>
        <v>Short VOL</v>
      </c>
      <c r="AK583" s="72" t="str">
        <f t="shared" si="339"/>
        <v>00631L</v>
      </c>
      <c r="AL583" s="73">
        <f t="shared" si="329"/>
        <v>1</v>
      </c>
      <c r="AM583" s="72" t="str">
        <f t="shared" si="342"/>
        <v>00631L</v>
      </c>
      <c r="AN583" s="73">
        <f t="shared" si="330"/>
        <v>1</v>
      </c>
      <c r="AO583" s="74" t="str">
        <f t="shared" si="336"/>
        <v>00631L</v>
      </c>
      <c r="AP583" s="20">
        <f t="shared" si="331"/>
        <v>1</v>
      </c>
      <c r="AQ583" s="74" t="str">
        <f t="shared" si="309"/>
        <v>00631L</v>
      </c>
      <c r="AR583" s="20">
        <f t="shared" si="332"/>
        <v>1</v>
      </c>
      <c r="AS583" s="74" t="str">
        <f t="shared" si="340"/>
        <v>00631L</v>
      </c>
      <c r="AT583" s="20">
        <f t="shared" si="333"/>
        <v>1</v>
      </c>
      <c r="AU583" s="74" t="str">
        <f t="shared" si="323"/>
        <v>00631L</v>
      </c>
      <c r="AV583" s="20">
        <f t="shared" si="334"/>
        <v>1</v>
      </c>
      <c r="AW583" s="74" t="str">
        <f t="shared" si="324"/>
        <v>00631L</v>
      </c>
      <c r="AX583" s="20">
        <f t="shared" si="325"/>
        <v>1</v>
      </c>
      <c r="AY583" s="20">
        <f t="shared" si="335"/>
        <v>0</v>
      </c>
      <c r="AZ583" s="57">
        <v>45464</v>
      </c>
      <c r="BA583" s="75">
        <v>42.06</v>
      </c>
      <c r="BB583" s="90">
        <v>41.975000000000001</v>
      </c>
      <c r="BC583" s="76">
        <f t="shared" si="343"/>
        <v>39.865208333333321</v>
      </c>
      <c r="BD583" s="76">
        <f t="shared" si="344"/>
        <v>39.948916666666648</v>
      </c>
      <c r="BE583" s="77">
        <f t="shared" si="313"/>
        <v>5.292313159448804E-2</v>
      </c>
      <c r="BF583" s="77">
        <f t="shared" si="341"/>
        <v>5.2844570253261489E-2</v>
      </c>
    </row>
    <row r="584" spans="1:58" s="23" customFormat="1" ht="13.15" x14ac:dyDescent="0.4">
      <c r="A584" s="57">
        <v>45461</v>
      </c>
      <c r="B584" s="112">
        <v>14.295999999999999</v>
      </c>
      <c r="C584" s="112">
        <v>15.295999999999999</v>
      </c>
      <c r="D584" s="112">
        <v>16.006</v>
      </c>
      <c r="E584" s="112">
        <v>18.350000000000001</v>
      </c>
      <c r="F584" s="112">
        <v>17.489999999999998</v>
      </c>
      <c r="G584" s="112">
        <v>17.399999999999999</v>
      </c>
      <c r="H584" s="113">
        <v>18.024999999999999</v>
      </c>
      <c r="I584" s="90">
        <f t="shared" si="326"/>
        <v>15.295999999999999</v>
      </c>
      <c r="J584" s="90">
        <f t="shared" si="327"/>
        <v>16.006</v>
      </c>
      <c r="K584" s="114">
        <v>0</v>
      </c>
      <c r="L584" s="115">
        <v>5.2631578947368418E-2</v>
      </c>
      <c r="M584" s="90">
        <v>11.12</v>
      </c>
      <c r="N584" s="90">
        <v>12.3</v>
      </c>
      <c r="O584" s="90">
        <v>14.69</v>
      </c>
      <c r="P584" s="90">
        <v>16.989999999999998</v>
      </c>
      <c r="Q584" s="90">
        <v>18.59</v>
      </c>
      <c r="R584" s="63">
        <f t="shared" si="315"/>
        <v>8.259999999999998</v>
      </c>
      <c r="S584" s="64">
        <f t="shared" si="314"/>
        <v>-3.5294117647058768E-2</v>
      </c>
      <c r="T584" s="65">
        <f t="shared" si="308"/>
        <v>0.90406504065040638</v>
      </c>
      <c r="U584" s="65">
        <f t="shared" si="308"/>
        <v>0.83730428863172235</v>
      </c>
      <c r="V584" s="65">
        <f t="shared" si="316"/>
        <v>0.72395526780459107</v>
      </c>
      <c r="W584" s="65">
        <f t="shared" si="317"/>
        <v>0.66164604626143086</v>
      </c>
      <c r="X584" s="61">
        <f t="shared" si="328"/>
        <v>6.9949636261891435E-2</v>
      </c>
      <c r="Y584" s="66">
        <f t="shared" si="318"/>
        <v>-1.7711171662125495E-2</v>
      </c>
      <c r="Z584" s="61">
        <f t="shared" si="319"/>
        <v>4.6417364016736462E-2</v>
      </c>
      <c r="AA584" s="67">
        <f t="shared" si="320"/>
        <v>15.295999999999999</v>
      </c>
      <c r="AB584" s="68">
        <f t="shared" si="321"/>
        <v>0.16227642276422752</v>
      </c>
      <c r="AC584" s="69">
        <f t="shared" si="322"/>
        <v>0.2435772357723576</v>
      </c>
      <c r="AD584" s="70">
        <f>_xlfn.PERCENTILE.EXC(AC584:$AC$5675,0.5)</f>
        <v>8.7505319148936167E-2</v>
      </c>
      <c r="AE584" s="70">
        <f>_xlfn.PERCENTILE.EXC($AC584:AC$5675,0.35)</f>
        <v>5.2331883393437681E-2</v>
      </c>
      <c r="AF584" s="71">
        <f t="shared" si="310"/>
        <v>5.2011560333935891E-2</v>
      </c>
      <c r="AG584" s="70">
        <f t="shared" si="311"/>
        <v>-9.9578675655099119E-2</v>
      </c>
      <c r="AH584" s="70">
        <f t="shared" si="312"/>
        <v>-0.10923239365885457</v>
      </c>
      <c r="AI584" s="61" t="str">
        <f t="shared" si="337"/>
        <v>Short VOL</v>
      </c>
      <c r="AJ584" s="68" t="str">
        <f t="shared" si="338"/>
        <v>Short VOL</v>
      </c>
      <c r="AK584" s="72" t="str">
        <f t="shared" si="339"/>
        <v>00631L</v>
      </c>
      <c r="AL584" s="73">
        <f t="shared" si="329"/>
        <v>1</v>
      </c>
      <c r="AM584" s="72" t="str">
        <f t="shared" si="342"/>
        <v>00631L</v>
      </c>
      <c r="AN584" s="73">
        <f t="shared" si="330"/>
        <v>1</v>
      </c>
      <c r="AO584" s="74" t="str">
        <f t="shared" si="336"/>
        <v>00631L</v>
      </c>
      <c r="AP584" s="20">
        <f t="shared" si="331"/>
        <v>1</v>
      </c>
      <c r="AQ584" s="74" t="str">
        <f t="shared" si="309"/>
        <v>00631L</v>
      </c>
      <c r="AR584" s="20">
        <f t="shared" si="332"/>
        <v>1</v>
      </c>
      <c r="AS584" s="74" t="str">
        <f t="shared" si="340"/>
        <v>00631L</v>
      </c>
      <c r="AT584" s="20">
        <f t="shared" si="333"/>
        <v>1</v>
      </c>
      <c r="AU584" s="74" t="str">
        <f t="shared" si="323"/>
        <v>00631L</v>
      </c>
      <c r="AV584" s="20">
        <f t="shared" si="334"/>
        <v>1</v>
      </c>
      <c r="AW584" s="74" t="str">
        <f t="shared" si="324"/>
        <v>00631L</v>
      </c>
      <c r="AX584" s="20">
        <f t="shared" si="325"/>
        <v>1</v>
      </c>
      <c r="AY584" s="20">
        <f t="shared" si="335"/>
        <v>0</v>
      </c>
      <c r="AZ584" s="57">
        <v>45463</v>
      </c>
      <c r="BA584" s="75">
        <v>42</v>
      </c>
      <c r="BB584" s="90">
        <v>42.712499999999999</v>
      </c>
      <c r="BC584" s="76">
        <f t="shared" si="343"/>
        <v>39.777916666666655</v>
      </c>
      <c r="BD584" s="76">
        <f t="shared" si="344"/>
        <v>39.865624999999994</v>
      </c>
      <c r="BE584" s="77">
        <f t="shared" si="313"/>
        <v>7.3774183749358679E-2</v>
      </c>
      <c r="BF584" s="77">
        <f t="shared" si="341"/>
        <v>5.3539233362075875E-2</v>
      </c>
    </row>
    <row r="585" spans="1:58" s="23" customFormat="1" ht="13.15" x14ac:dyDescent="0.4">
      <c r="A585" s="57">
        <v>45460</v>
      </c>
      <c r="B585" s="112">
        <v>12.802</v>
      </c>
      <c r="C585" s="112">
        <v>14.319000000000001</v>
      </c>
      <c r="D585" s="112">
        <v>15.205</v>
      </c>
      <c r="E585" s="112">
        <v>15.914</v>
      </c>
      <c r="F585" s="112">
        <v>18.289000000000001</v>
      </c>
      <c r="G585" s="112">
        <v>17.353999999999999</v>
      </c>
      <c r="H585" s="113">
        <v>17.3</v>
      </c>
      <c r="I585" s="90">
        <f t="shared" si="326"/>
        <v>14.239157894736843</v>
      </c>
      <c r="J585" s="90">
        <f t="shared" si="327"/>
        <v>15.158368421052632</v>
      </c>
      <c r="K585" s="114">
        <v>1</v>
      </c>
      <c r="L585" s="115">
        <v>5.2631578947368418E-2</v>
      </c>
      <c r="M585" s="90">
        <v>11.94</v>
      </c>
      <c r="N585" s="90">
        <v>12.75</v>
      </c>
      <c r="O585" s="90">
        <v>14.79</v>
      </c>
      <c r="P585" s="90">
        <v>17</v>
      </c>
      <c r="Q585" s="90">
        <v>18.559999999999999</v>
      </c>
      <c r="R585" s="63">
        <f t="shared" si="315"/>
        <v>7.1000000000000014</v>
      </c>
      <c r="S585" s="64">
        <f t="shared" si="314"/>
        <v>7.1090047393364813E-3</v>
      </c>
      <c r="T585" s="65">
        <f t="shared" ref="T585:U648" si="345">M585/N585</f>
        <v>0.93647058823529405</v>
      </c>
      <c r="U585" s="65">
        <f t="shared" si="345"/>
        <v>0.86206896551724144</v>
      </c>
      <c r="V585" s="65">
        <f t="shared" si="316"/>
        <v>0.75</v>
      </c>
      <c r="W585" s="65">
        <f t="shared" si="317"/>
        <v>0.68696120689655182</v>
      </c>
      <c r="X585" s="61">
        <f t="shared" si="328"/>
        <v>0.11849710982658969</v>
      </c>
      <c r="Y585" s="66">
        <f t="shared" si="318"/>
        <v>8.7093125549830397E-2</v>
      </c>
      <c r="Z585" s="61">
        <f t="shared" si="319"/>
        <v>6.4555118575906276E-2</v>
      </c>
      <c r="AA585" s="67">
        <f t="shared" si="320"/>
        <v>14.239157894736845</v>
      </c>
      <c r="AB585" s="68">
        <f t="shared" si="321"/>
        <v>4.0784313725489886E-3</v>
      </c>
      <c r="AC585" s="69">
        <f t="shared" si="322"/>
        <v>0.11679669762641923</v>
      </c>
      <c r="AD585" s="70">
        <f>_xlfn.PERCENTILE.EXC(AC585:$AC$5675,0.5)</f>
        <v>8.7499999999999745E-2</v>
      </c>
      <c r="AE585" s="70">
        <f>_xlfn.PERCENTILE.EXC($AC585:AC$5675,0.35)</f>
        <v>5.2318871112322807E-2</v>
      </c>
      <c r="AF585" s="71">
        <f t="shared" si="310"/>
        <v>5.1894179188749723E-2</v>
      </c>
      <c r="AG585" s="70">
        <f t="shared" si="311"/>
        <v>-9.9578675655099119E-2</v>
      </c>
      <c r="AH585" s="70">
        <f t="shared" si="312"/>
        <v>-0.10923239365885457</v>
      </c>
      <c r="AI585" s="61" t="str">
        <f t="shared" si="337"/>
        <v>Short VOL</v>
      </c>
      <c r="AJ585" s="68" t="str">
        <f t="shared" si="338"/>
        <v>Short VOL</v>
      </c>
      <c r="AK585" s="72" t="str">
        <f t="shared" si="339"/>
        <v>00631L</v>
      </c>
      <c r="AL585" s="73">
        <f t="shared" si="329"/>
        <v>1</v>
      </c>
      <c r="AM585" s="72" t="str">
        <f t="shared" si="342"/>
        <v>00631L</v>
      </c>
      <c r="AN585" s="73">
        <f t="shared" si="330"/>
        <v>1</v>
      </c>
      <c r="AO585" s="74" t="str">
        <f t="shared" si="336"/>
        <v>00631L</v>
      </c>
      <c r="AP585" s="20">
        <f t="shared" si="331"/>
        <v>1</v>
      </c>
      <c r="AQ585" s="74" t="str">
        <f t="shared" si="309"/>
        <v>00631L</v>
      </c>
      <c r="AR585" s="20">
        <f t="shared" si="332"/>
        <v>1</v>
      </c>
      <c r="AS585" s="74" t="str">
        <f t="shared" si="340"/>
        <v>00631L</v>
      </c>
      <c r="AT585" s="20">
        <f t="shared" si="333"/>
        <v>1</v>
      </c>
      <c r="AU585" s="74" t="str">
        <f t="shared" si="323"/>
        <v>00631L</v>
      </c>
      <c r="AV585" s="20">
        <f t="shared" si="334"/>
        <v>1</v>
      </c>
      <c r="AW585" s="74" t="str">
        <f t="shared" si="324"/>
        <v>00631L</v>
      </c>
      <c r="AX585" s="20">
        <f t="shared" si="325"/>
        <v>1</v>
      </c>
      <c r="AY585" s="20">
        <f t="shared" si="335"/>
        <v>0</v>
      </c>
      <c r="AZ585" s="57">
        <v>45461</v>
      </c>
      <c r="BA585" s="75">
        <v>43.11</v>
      </c>
      <c r="BB585" s="90">
        <v>43.3</v>
      </c>
      <c r="BC585" s="76">
        <f t="shared" si="343"/>
        <v>39.661041666666648</v>
      </c>
      <c r="BD585" s="76">
        <f t="shared" si="344"/>
        <v>39.784541666666655</v>
      </c>
      <c r="BE585" s="77">
        <f t="shared" si="313"/>
        <v>9.1751456351478855E-2</v>
      </c>
      <c r="BF585" s="77">
        <f t="shared" si="341"/>
        <v>8.3586694580914792E-2</v>
      </c>
    </row>
    <row r="586" spans="1:58" s="23" customFormat="1" ht="13.15" x14ac:dyDescent="0.4">
      <c r="A586" s="57">
        <v>45457</v>
      </c>
      <c r="B586" s="112">
        <v>12.955</v>
      </c>
      <c r="C586" s="112">
        <v>14.413</v>
      </c>
      <c r="D586" s="112">
        <v>15.253</v>
      </c>
      <c r="E586" s="112">
        <v>15.917</v>
      </c>
      <c r="F586" s="112">
        <v>18.254000000000001</v>
      </c>
      <c r="G586" s="112">
        <v>17.367999999999999</v>
      </c>
      <c r="H586" s="113">
        <v>17.36</v>
      </c>
      <c r="I586" s="90">
        <f t="shared" si="326"/>
        <v>14.259526315789474</v>
      </c>
      <c r="J586" s="90">
        <f t="shared" si="327"/>
        <v>15.164578947368421</v>
      </c>
      <c r="K586" s="114">
        <v>2</v>
      </c>
      <c r="L586" s="115">
        <v>5.2631578947368418E-2</v>
      </c>
      <c r="M586" s="90">
        <v>11</v>
      </c>
      <c r="N586" s="90">
        <v>12.66</v>
      </c>
      <c r="O586" s="90">
        <v>14.84</v>
      </c>
      <c r="P586" s="90">
        <v>17.03</v>
      </c>
      <c r="Q586" s="90">
        <v>18.59</v>
      </c>
      <c r="R586" s="63">
        <f t="shared" si="315"/>
        <v>8.2100000000000009</v>
      </c>
      <c r="S586" s="64">
        <f t="shared" si="314"/>
        <v>6.0301507537688495E-2</v>
      </c>
      <c r="T586" s="65">
        <f t="shared" si="345"/>
        <v>0.86887835703001581</v>
      </c>
      <c r="U586" s="65">
        <f t="shared" si="345"/>
        <v>0.85309973045822107</v>
      </c>
      <c r="V586" s="65">
        <f t="shared" si="316"/>
        <v>0.7433940105695831</v>
      </c>
      <c r="W586" s="65">
        <f t="shared" si="317"/>
        <v>0.68101129639591185</v>
      </c>
      <c r="X586" s="61">
        <f t="shared" si="328"/>
        <v>0.11254341952913934</v>
      </c>
      <c r="Y586" s="66">
        <f t="shared" si="318"/>
        <v>9.0657787271470738E-2</v>
      </c>
      <c r="Z586" s="61">
        <f t="shared" si="319"/>
        <v>6.3470034805909958E-2</v>
      </c>
      <c r="AA586" s="67">
        <f t="shared" si="320"/>
        <v>14.259526315789474</v>
      </c>
      <c r="AB586" s="68">
        <f t="shared" si="321"/>
        <v>2.3301737756714055E-2</v>
      </c>
      <c r="AC586" s="69">
        <f t="shared" si="322"/>
        <v>0.12634489066267565</v>
      </c>
      <c r="AD586" s="70">
        <f>_xlfn.PERCENTILE.EXC(AC586:$AC$5675,0.5)</f>
        <v>8.7465580681319599E-2</v>
      </c>
      <c r="AE586" s="70">
        <f>_xlfn.PERCENTILE.EXC($AC586:AC$5675,0.35)</f>
        <v>5.2305066841491624E-2</v>
      </c>
      <c r="AF586" s="71">
        <f t="shared" si="310"/>
        <v>5.1679616662547799E-2</v>
      </c>
      <c r="AG586" s="70">
        <f t="shared" si="311"/>
        <v>-9.9578675655099119E-2</v>
      </c>
      <c r="AH586" s="70">
        <f t="shared" si="312"/>
        <v>-0.10923239365885457</v>
      </c>
      <c r="AI586" s="61" t="str">
        <f t="shared" si="337"/>
        <v>Short VOL</v>
      </c>
      <c r="AJ586" s="68" t="str">
        <f t="shared" si="338"/>
        <v>Short VOL</v>
      </c>
      <c r="AK586" s="72" t="str">
        <f t="shared" si="339"/>
        <v>00631L</v>
      </c>
      <c r="AL586" s="73">
        <f t="shared" si="329"/>
        <v>1</v>
      </c>
      <c r="AM586" s="72" t="str">
        <f t="shared" si="342"/>
        <v>00631L</v>
      </c>
      <c r="AN586" s="73">
        <f t="shared" si="330"/>
        <v>1</v>
      </c>
      <c r="AO586" s="74" t="str">
        <f t="shared" si="336"/>
        <v>00631L</v>
      </c>
      <c r="AP586" s="20">
        <f t="shared" si="331"/>
        <v>1</v>
      </c>
      <c r="AQ586" s="74" t="str">
        <f t="shared" ref="AQ586:AQ649" si="346">IF(BB586&gt;BC586,IF(BE586&lt;0.2,"00631L","00635U"),"00635U")</f>
        <v>00631L</v>
      </c>
      <c r="AR586" s="20">
        <f t="shared" si="332"/>
        <v>1</v>
      </c>
      <c r="AS586" s="74" t="str">
        <f t="shared" si="340"/>
        <v>00631L</v>
      </c>
      <c r="AT586" s="20">
        <f t="shared" si="333"/>
        <v>1</v>
      </c>
      <c r="AU586" s="74" t="str">
        <f t="shared" si="323"/>
        <v>00631L</v>
      </c>
      <c r="AV586" s="20">
        <f t="shared" si="334"/>
        <v>1</v>
      </c>
      <c r="AW586" s="74" t="str">
        <f t="shared" si="324"/>
        <v>00631L</v>
      </c>
      <c r="AX586" s="20">
        <f t="shared" si="325"/>
        <v>1</v>
      </c>
      <c r="AY586" s="20">
        <f t="shared" si="335"/>
        <v>0</v>
      </c>
      <c r="AZ586" s="57">
        <v>45460</v>
      </c>
      <c r="BA586" s="75">
        <v>43.24</v>
      </c>
      <c r="BB586" s="90">
        <v>43.237499999999997</v>
      </c>
      <c r="BC586" s="76">
        <f t="shared" si="343"/>
        <v>39.536458333333307</v>
      </c>
      <c r="BD586" s="76">
        <f t="shared" si="344"/>
        <v>39.66004166666665</v>
      </c>
      <c r="BE586" s="77">
        <f t="shared" si="313"/>
        <v>9.3610854959821493E-2</v>
      </c>
      <c r="BF586" s="77">
        <f t="shared" si="341"/>
        <v>9.0266126380351835E-2</v>
      </c>
    </row>
    <row r="587" spans="1:58" s="23" customFormat="1" ht="13.15" x14ac:dyDescent="0.4">
      <c r="A587" s="57">
        <v>45456</v>
      </c>
      <c r="B587" s="112">
        <v>12.411</v>
      </c>
      <c r="C587" s="112">
        <v>13.965</v>
      </c>
      <c r="D587" s="112">
        <v>14.849</v>
      </c>
      <c r="E587" s="112">
        <v>15.566000000000001</v>
      </c>
      <c r="F587" s="112">
        <v>17.998999999999999</v>
      </c>
      <c r="G587" s="112">
        <v>17.25</v>
      </c>
      <c r="H587" s="113">
        <v>17.149999999999999</v>
      </c>
      <c r="I587" s="90">
        <f t="shared" si="326"/>
        <v>13.719631578947368</v>
      </c>
      <c r="J587" s="90">
        <f t="shared" si="327"/>
        <v>14.70942105263158</v>
      </c>
      <c r="K587" s="114">
        <v>3</v>
      </c>
      <c r="L587" s="115">
        <v>5.2631578947368418E-2</v>
      </c>
      <c r="M587" s="90">
        <v>10.28</v>
      </c>
      <c r="N587" s="90">
        <v>11.94</v>
      </c>
      <c r="O587" s="90">
        <v>14.17</v>
      </c>
      <c r="P587" s="90">
        <v>16.489999999999998</v>
      </c>
      <c r="Q587" s="90">
        <v>18.25</v>
      </c>
      <c r="R587" s="63">
        <f t="shared" si="315"/>
        <v>8.4399999999999977</v>
      </c>
      <c r="S587" s="64">
        <f t="shared" si="314"/>
        <v>-8.3056478405315326E-3</v>
      </c>
      <c r="T587" s="65">
        <f t="shared" si="345"/>
        <v>0.86097152428810719</v>
      </c>
      <c r="U587" s="65">
        <f t="shared" si="345"/>
        <v>0.8426252646436132</v>
      </c>
      <c r="V587" s="65">
        <f t="shared" si="316"/>
        <v>0.72407519708914503</v>
      </c>
      <c r="W587" s="65">
        <f t="shared" si="317"/>
        <v>0.65424657534246577</v>
      </c>
      <c r="X587" s="61">
        <f t="shared" si="328"/>
        <v>0.12521150592216584</v>
      </c>
      <c r="Y587" s="66">
        <f t="shared" si="318"/>
        <v>0.10176024669150699</v>
      </c>
      <c r="Z587" s="61">
        <f t="shared" si="319"/>
        <v>7.2144027191155299E-2</v>
      </c>
      <c r="AA587" s="67">
        <f t="shared" si="320"/>
        <v>13.719631578947368</v>
      </c>
      <c r="AB587" s="68">
        <f t="shared" si="321"/>
        <v>3.9447236180904531E-2</v>
      </c>
      <c r="AC587" s="69">
        <f t="shared" si="322"/>
        <v>0.14904787093361546</v>
      </c>
      <c r="AD587" s="70">
        <f>_xlfn.PERCENTILE.EXC(AC587:$AC$5675,0.5)</f>
        <v>8.7431161362639453E-2</v>
      </c>
      <c r="AE587" s="70">
        <f>_xlfn.PERCENTILE.EXC($AC587:AC$5675,0.35)</f>
        <v>5.2290206584372015E-2</v>
      </c>
      <c r="AF587" s="71">
        <f t="shared" si="310"/>
        <v>5.0892649114091811E-2</v>
      </c>
      <c r="AG587" s="70">
        <f t="shared" si="311"/>
        <v>-9.9578675655099119E-2</v>
      </c>
      <c r="AH587" s="70">
        <f t="shared" si="312"/>
        <v>-0.10923239365885457</v>
      </c>
      <c r="AI587" s="61" t="str">
        <f t="shared" si="337"/>
        <v>Short VOL</v>
      </c>
      <c r="AJ587" s="68" t="str">
        <f t="shared" si="338"/>
        <v>Short VOL</v>
      </c>
      <c r="AK587" s="72" t="str">
        <f t="shared" si="339"/>
        <v>00631L</v>
      </c>
      <c r="AL587" s="73">
        <f t="shared" si="329"/>
        <v>1</v>
      </c>
      <c r="AM587" s="72" t="str">
        <f t="shared" si="342"/>
        <v>00631L</v>
      </c>
      <c r="AN587" s="73">
        <f t="shared" si="330"/>
        <v>1</v>
      </c>
      <c r="AO587" s="74" t="str">
        <f t="shared" si="336"/>
        <v>00631L</v>
      </c>
      <c r="AP587" s="20">
        <f t="shared" si="331"/>
        <v>1</v>
      </c>
      <c r="AQ587" s="74" t="str">
        <f t="shared" si="346"/>
        <v>00631L</v>
      </c>
      <c r="AR587" s="20">
        <f t="shared" si="332"/>
        <v>1</v>
      </c>
      <c r="AS587" s="74" t="str">
        <f t="shared" si="340"/>
        <v>00631L</v>
      </c>
      <c r="AT587" s="20">
        <f t="shared" si="333"/>
        <v>1</v>
      </c>
      <c r="AU587" s="74" t="str">
        <f t="shared" si="323"/>
        <v>00631L</v>
      </c>
      <c r="AV587" s="20">
        <f t="shared" si="334"/>
        <v>1</v>
      </c>
      <c r="AW587" s="74" t="str">
        <f t="shared" si="324"/>
        <v>00631L</v>
      </c>
      <c r="AX587" s="20">
        <f t="shared" si="325"/>
        <v>1</v>
      </c>
      <c r="AY587" s="20">
        <f t="shared" si="335"/>
        <v>0</v>
      </c>
      <c r="AZ587" s="57">
        <v>45457</v>
      </c>
      <c r="BA587" s="75">
        <v>42.94</v>
      </c>
      <c r="BB587" s="90">
        <v>42.65</v>
      </c>
      <c r="BC587" s="76">
        <f t="shared" si="343"/>
        <v>39.413124999999994</v>
      </c>
      <c r="BD587" s="76">
        <f t="shared" si="344"/>
        <v>39.53149999999998</v>
      </c>
      <c r="BE587" s="77">
        <f t="shared" si="313"/>
        <v>8.21268295777106E-2</v>
      </c>
      <c r="BF587" s="77">
        <f t="shared" si="341"/>
        <v>8.622237962131514E-2</v>
      </c>
    </row>
    <row r="588" spans="1:58" s="23" customFormat="1" ht="13.15" x14ac:dyDescent="0.4">
      <c r="A588" s="57">
        <v>45455</v>
      </c>
      <c r="B588" s="112">
        <v>12.555999999999999</v>
      </c>
      <c r="C588" s="112">
        <v>13.968</v>
      </c>
      <c r="D588" s="112">
        <v>14.776999999999999</v>
      </c>
      <c r="E588" s="112">
        <v>15.462999999999999</v>
      </c>
      <c r="F588" s="112">
        <v>17.939</v>
      </c>
      <c r="G588" s="112">
        <v>17.157</v>
      </c>
      <c r="H588" s="113">
        <v>17.100000000000001</v>
      </c>
      <c r="I588" s="90">
        <f t="shared" si="326"/>
        <v>13.670736842105264</v>
      </c>
      <c r="J588" s="90">
        <f t="shared" si="327"/>
        <v>14.606684210526316</v>
      </c>
      <c r="K588" s="114">
        <v>4</v>
      </c>
      <c r="L588" s="115">
        <v>5.2631578947368418E-2</v>
      </c>
      <c r="M588" s="90">
        <v>10.4</v>
      </c>
      <c r="N588" s="90">
        <v>12.04</v>
      </c>
      <c r="O588" s="90">
        <v>14.12</v>
      </c>
      <c r="P588" s="90">
        <v>16.38</v>
      </c>
      <c r="Q588" s="90">
        <v>18.21</v>
      </c>
      <c r="R588" s="63">
        <f t="shared" si="315"/>
        <v>8.0600000000000023</v>
      </c>
      <c r="S588" s="64">
        <f t="shared" si="314"/>
        <v>-6.3035019455252958E-2</v>
      </c>
      <c r="T588" s="65">
        <f t="shared" si="345"/>
        <v>0.8637873754152825</v>
      </c>
      <c r="U588" s="65">
        <f t="shared" si="345"/>
        <v>0.85269121813031157</v>
      </c>
      <c r="V588" s="65">
        <f t="shared" si="316"/>
        <v>0.73504273504273498</v>
      </c>
      <c r="W588" s="65">
        <f t="shared" si="317"/>
        <v>0.66117517847336615</v>
      </c>
      <c r="X588" s="61">
        <f t="shared" si="328"/>
        <v>0.11245619624084111</v>
      </c>
      <c r="Y588" s="66">
        <f t="shared" si="318"/>
        <v>0.10586561469313861</v>
      </c>
      <c r="Z588" s="61">
        <f t="shared" si="319"/>
        <v>6.8463564124676593E-2</v>
      </c>
      <c r="AA588" s="67">
        <f t="shared" si="320"/>
        <v>13.670736842105264</v>
      </c>
      <c r="AB588" s="68">
        <f t="shared" si="321"/>
        <v>4.2857142857142864E-2</v>
      </c>
      <c r="AC588" s="69">
        <f t="shared" si="322"/>
        <v>0.13544325931106849</v>
      </c>
      <c r="AD588" s="70">
        <f>_xlfn.PERCENTILE.EXC(AC588:$AC$5675,0.5)</f>
        <v>8.7428398420638334E-2</v>
      </c>
      <c r="AE588" s="70">
        <f>_xlfn.PERCENTILE.EXC($AC588:AC$5675,0.35)</f>
        <v>5.2275346327252392E-2</v>
      </c>
      <c r="AF588" s="71">
        <f t="shared" si="310"/>
        <v>5.0141981163826371E-2</v>
      </c>
      <c r="AG588" s="70">
        <f t="shared" si="311"/>
        <v>-9.9578675655099119E-2</v>
      </c>
      <c r="AH588" s="70">
        <f t="shared" si="312"/>
        <v>-0.10923239365885457</v>
      </c>
      <c r="AI588" s="61" t="str">
        <f t="shared" si="337"/>
        <v>Short VOL</v>
      </c>
      <c r="AJ588" s="68" t="str">
        <f t="shared" si="338"/>
        <v>Short VOL</v>
      </c>
      <c r="AK588" s="72" t="str">
        <f t="shared" si="339"/>
        <v>00631L</v>
      </c>
      <c r="AL588" s="73">
        <f t="shared" si="329"/>
        <v>1</v>
      </c>
      <c r="AM588" s="72" t="str">
        <f t="shared" si="342"/>
        <v>00631L</v>
      </c>
      <c r="AN588" s="73">
        <f t="shared" si="330"/>
        <v>1</v>
      </c>
      <c r="AO588" s="74" t="str">
        <f t="shared" si="336"/>
        <v>00631L</v>
      </c>
      <c r="AP588" s="20">
        <f t="shared" si="331"/>
        <v>1</v>
      </c>
      <c r="AQ588" s="74" t="str">
        <f t="shared" si="346"/>
        <v>00631L</v>
      </c>
      <c r="AR588" s="20">
        <f t="shared" si="332"/>
        <v>1</v>
      </c>
      <c r="AS588" s="74" t="str">
        <f t="shared" si="340"/>
        <v>00631L</v>
      </c>
      <c r="AT588" s="20">
        <f t="shared" si="333"/>
        <v>1</v>
      </c>
      <c r="AU588" s="74" t="str">
        <f t="shared" si="323"/>
        <v>00631L</v>
      </c>
      <c r="AV588" s="20">
        <f t="shared" si="334"/>
        <v>1</v>
      </c>
      <c r="AW588" s="74" t="str">
        <f t="shared" si="324"/>
        <v>00631L</v>
      </c>
      <c r="AX588" s="20">
        <f t="shared" si="325"/>
        <v>1</v>
      </c>
      <c r="AY588" s="20">
        <f t="shared" si="335"/>
        <v>0</v>
      </c>
      <c r="AZ588" s="57">
        <v>45456</v>
      </c>
      <c r="BA588" s="75">
        <v>42.33</v>
      </c>
      <c r="BB588" s="90">
        <v>42.825000000000003</v>
      </c>
      <c r="BC588" s="76">
        <f t="shared" si="343"/>
        <v>39.302083333333329</v>
      </c>
      <c r="BD588" s="76">
        <f t="shared" si="344"/>
        <v>39.407791666666654</v>
      </c>
      <c r="BE588" s="77">
        <f t="shared" si="313"/>
        <v>8.9636893718526581E-2</v>
      </c>
      <c r="BF588" s="77">
        <f t="shared" si="341"/>
        <v>7.4153059832711046E-2</v>
      </c>
    </row>
    <row r="589" spans="1:58" s="23" customFormat="1" ht="13.15" x14ac:dyDescent="0.4">
      <c r="A589" s="57">
        <v>45454</v>
      </c>
      <c r="B589" s="112">
        <v>12.968999999999999</v>
      </c>
      <c r="C589" s="112">
        <v>14.244999999999999</v>
      </c>
      <c r="D589" s="112">
        <v>14.906000000000001</v>
      </c>
      <c r="E589" s="112">
        <v>15.558</v>
      </c>
      <c r="F589" s="112">
        <v>17.899999999999999</v>
      </c>
      <c r="G589" s="112">
        <v>17.064</v>
      </c>
      <c r="H589" s="113">
        <v>17.05</v>
      </c>
      <c r="I589" s="90">
        <f t="shared" si="326"/>
        <v>13.909210526315789</v>
      </c>
      <c r="J589" s="90">
        <f t="shared" si="327"/>
        <v>14.732052631578947</v>
      </c>
      <c r="K589" s="114">
        <v>5</v>
      </c>
      <c r="L589" s="115">
        <v>5.2631578947368418E-2</v>
      </c>
      <c r="M589" s="90">
        <v>12.87</v>
      </c>
      <c r="N589" s="90">
        <v>12.85</v>
      </c>
      <c r="O589" s="90">
        <v>14.49</v>
      </c>
      <c r="P589" s="90">
        <v>16.59</v>
      </c>
      <c r="Q589" s="90">
        <v>18.25</v>
      </c>
      <c r="R589" s="63">
        <f t="shared" si="315"/>
        <v>5.3599999999999994</v>
      </c>
      <c r="S589" s="64">
        <f t="shared" si="314"/>
        <v>8.6342229199371616E-3</v>
      </c>
      <c r="T589" s="65">
        <f t="shared" si="345"/>
        <v>1.001556420233463</v>
      </c>
      <c r="U589" s="65">
        <f t="shared" si="345"/>
        <v>0.8868184955141476</v>
      </c>
      <c r="V589" s="65">
        <f t="shared" si="316"/>
        <v>0.7745629897528632</v>
      </c>
      <c r="W589" s="65">
        <f t="shared" si="317"/>
        <v>0.70410958904109588</v>
      </c>
      <c r="X589" s="61">
        <f t="shared" si="328"/>
        <v>9.8388464800678532E-2</v>
      </c>
      <c r="Y589" s="66">
        <f t="shared" si="318"/>
        <v>9.5899215837511306E-2</v>
      </c>
      <c r="Z589" s="61">
        <f t="shared" si="319"/>
        <v>5.9158073975971996E-2</v>
      </c>
      <c r="AA589" s="67">
        <f t="shared" si="320"/>
        <v>13.909210526315789</v>
      </c>
      <c r="AB589" s="68">
        <f t="shared" si="321"/>
        <v>9.2607003891050418E-3</v>
      </c>
      <c r="AC589" s="69">
        <f t="shared" si="322"/>
        <v>8.2428834732746259E-2</v>
      </c>
      <c r="AD589" s="70">
        <f>_xlfn.PERCENTILE.EXC(AC589:$AC$5675,0.5)</f>
        <v>8.7425635478637215E-2</v>
      </c>
      <c r="AE589" s="70">
        <f>_xlfn.PERCENTILE.EXC($AC589:AC$5675,0.35)</f>
        <v>5.2265342888207951E-2</v>
      </c>
      <c r="AF589" s="71">
        <f t="shared" si="310"/>
        <v>4.9961356230355788E-2</v>
      </c>
      <c r="AG589" s="70">
        <f t="shared" si="311"/>
        <v>-9.9578675655099119E-2</v>
      </c>
      <c r="AH589" s="70">
        <f t="shared" si="312"/>
        <v>-0.10923239365885457</v>
      </c>
      <c r="AI589" s="61" t="str">
        <f t="shared" si="337"/>
        <v>Safety</v>
      </c>
      <c r="AJ589" s="68" t="str">
        <f t="shared" si="338"/>
        <v>Short VOL</v>
      </c>
      <c r="AK589" s="72" t="str">
        <f t="shared" si="339"/>
        <v>00631L</v>
      </c>
      <c r="AL589" s="73">
        <f t="shared" si="329"/>
        <v>1</v>
      </c>
      <c r="AM589" s="72" t="str">
        <f t="shared" si="342"/>
        <v>00631L</v>
      </c>
      <c r="AN589" s="73">
        <f t="shared" si="330"/>
        <v>1</v>
      </c>
      <c r="AO589" s="74" t="str">
        <f t="shared" si="336"/>
        <v>00631L</v>
      </c>
      <c r="AP589" s="20">
        <f t="shared" si="331"/>
        <v>1</v>
      </c>
      <c r="AQ589" s="74" t="str">
        <f t="shared" si="346"/>
        <v>00631L</v>
      </c>
      <c r="AR589" s="20">
        <f t="shared" si="332"/>
        <v>1</v>
      </c>
      <c r="AS589" s="74" t="str">
        <f t="shared" si="340"/>
        <v>00631L</v>
      </c>
      <c r="AT589" s="20">
        <f t="shared" si="333"/>
        <v>1</v>
      </c>
      <c r="AU589" s="74" t="str">
        <f t="shared" si="323"/>
        <v>00631L</v>
      </c>
      <c r="AV589" s="20">
        <f t="shared" si="334"/>
        <v>1</v>
      </c>
      <c r="AW589" s="74" t="str">
        <f t="shared" si="324"/>
        <v>00631L</v>
      </c>
      <c r="AX589" s="20">
        <f t="shared" si="325"/>
        <v>1</v>
      </c>
      <c r="AY589" s="20">
        <f t="shared" si="335"/>
        <v>0</v>
      </c>
      <c r="AZ589" s="57">
        <v>45455</v>
      </c>
      <c r="BA589" s="75">
        <v>42.58</v>
      </c>
      <c r="BB589" s="90">
        <v>42.5</v>
      </c>
      <c r="BC589" s="76">
        <f t="shared" si="343"/>
        <v>39.187291666666653</v>
      </c>
      <c r="BD589" s="76">
        <f t="shared" si="344"/>
        <v>39.297999999999988</v>
      </c>
      <c r="BE589" s="77">
        <f t="shared" si="313"/>
        <v>8.4535271319890443E-2</v>
      </c>
      <c r="BF589" s="77">
        <f t="shared" si="341"/>
        <v>8.3515700544557273E-2</v>
      </c>
    </row>
    <row r="590" spans="1:58" s="23" customFormat="1" ht="13.15" x14ac:dyDescent="0.4">
      <c r="A590" s="57">
        <v>45453</v>
      </c>
      <c r="B590" s="112">
        <v>13.03</v>
      </c>
      <c r="C590" s="112">
        <v>14.236000000000001</v>
      </c>
      <c r="D590" s="112">
        <v>14.956</v>
      </c>
      <c r="E590" s="112">
        <v>15.599</v>
      </c>
      <c r="F590" s="112">
        <v>17.873999999999999</v>
      </c>
      <c r="G590" s="112">
        <v>17.082000000000001</v>
      </c>
      <c r="H590" s="113">
        <v>17.05</v>
      </c>
      <c r="I590" s="90">
        <f t="shared" si="326"/>
        <v>13.855157894736843</v>
      </c>
      <c r="J590" s="90">
        <f t="shared" si="327"/>
        <v>14.728631578947368</v>
      </c>
      <c r="K590" s="114">
        <v>6</v>
      </c>
      <c r="L590" s="115">
        <v>5.2631578947368418E-2</v>
      </c>
      <c r="M590" s="90">
        <v>12.85</v>
      </c>
      <c r="N590" s="90">
        <v>12.74</v>
      </c>
      <c r="O590" s="90">
        <v>14.6</v>
      </c>
      <c r="P590" s="90">
        <v>16.670000000000002</v>
      </c>
      <c r="Q590" s="90">
        <v>18.32</v>
      </c>
      <c r="R590" s="63">
        <f t="shared" si="315"/>
        <v>5.6800000000000033</v>
      </c>
      <c r="S590" s="64">
        <f t="shared" si="314"/>
        <v>4.2553191489361666E-2</v>
      </c>
      <c r="T590" s="65">
        <f t="shared" si="345"/>
        <v>1.0086342229199372</v>
      </c>
      <c r="U590" s="65">
        <f t="shared" si="345"/>
        <v>0.87260273972602742</v>
      </c>
      <c r="V590" s="65">
        <f t="shared" si="316"/>
        <v>0.7642471505698859</v>
      </c>
      <c r="W590" s="65">
        <f t="shared" si="317"/>
        <v>0.69541484716157209</v>
      </c>
      <c r="X590" s="61">
        <f t="shared" si="328"/>
        <v>9.2555640828856589E-2</v>
      </c>
      <c r="Y590" s="66">
        <f t="shared" si="318"/>
        <v>9.3018783255336912E-2</v>
      </c>
      <c r="Z590" s="61">
        <f t="shared" si="319"/>
        <v>6.3043214003525111E-2</v>
      </c>
      <c r="AA590" s="67">
        <f t="shared" si="320"/>
        <v>13.855157894736843</v>
      </c>
      <c r="AB590" s="68">
        <f t="shared" si="321"/>
        <v>2.276295133437984E-2</v>
      </c>
      <c r="AC590" s="69">
        <f t="shared" si="322"/>
        <v>8.7532016855325176E-2</v>
      </c>
      <c r="AD590" s="70">
        <f>_xlfn.PERCENTILE.EXC(AC590:$AC$5675,0.5)</f>
        <v>8.7428398420638334E-2</v>
      </c>
      <c r="AE590" s="70">
        <f>_xlfn.PERCENTILE.EXC($AC590:AC$5675,0.35)</f>
        <v>5.2258982062719873E-2</v>
      </c>
      <c r="AF590" s="71">
        <f t="shared" ref="AF590:AF653" si="347">_xlfn.PERCENTILE.EXC($AC590:$AC1590,0.28)</f>
        <v>4.9798768167998296E-2</v>
      </c>
      <c r="AG590" s="70">
        <f t="shared" ref="AG590:AG653" si="348">_xlfn.PERCENTILE.EXC($AC590:$AC1590,0.01)</f>
        <v>-9.9578675655099119E-2</v>
      </c>
      <c r="AH590" s="70">
        <f t="shared" ref="AH590:AH653" si="349">_xlfn.PERCENTILE.EXC($AC590:$AC1590,0.005)</f>
        <v>-0.10923239365885457</v>
      </c>
      <c r="AI590" s="61" t="str">
        <f t="shared" si="337"/>
        <v>Short VOL</v>
      </c>
      <c r="AJ590" s="68" t="str">
        <f t="shared" si="338"/>
        <v>Short VOL</v>
      </c>
      <c r="AK590" s="72" t="str">
        <f t="shared" si="339"/>
        <v>00631L</v>
      </c>
      <c r="AL590" s="73">
        <f t="shared" si="329"/>
        <v>1</v>
      </c>
      <c r="AM590" s="72" t="str">
        <f t="shared" si="342"/>
        <v>00631L</v>
      </c>
      <c r="AN590" s="73">
        <f t="shared" si="330"/>
        <v>1</v>
      </c>
      <c r="AO590" s="74" t="str">
        <f t="shared" si="336"/>
        <v>00631L</v>
      </c>
      <c r="AP590" s="20">
        <f t="shared" si="331"/>
        <v>1</v>
      </c>
      <c r="AQ590" s="74" t="str">
        <f t="shared" si="346"/>
        <v>00631L</v>
      </c>
      <c r="AR590" s="20">
        <f t="shared" si="332"/>
        <v>1</v>
      </c>
      <c r="AS590" s="74" t="str">
        <f t="shared" si="340"/>
        <v>00631L</v>
      </c>
      <c r="AT590" s="20">
        <f t="shared" si="333"/>
        <v>1</v>
      </c>
      <c r="AU590" s="74" t="str">
        <f t="shared" si="323"/>
        <v>00631L</v>
      </c>
      <c r="AV590" s="20">
        <f t="shared" si="334"/>
        <v>1</v>
      </c>
      <c r="AW590" s="74" t="str">
        <f t="shared" si="324"/>
        <v>00631L</v>
      </c>
      <c r="AX590" s="20">
        <f t="shared" si="325"/>
        <v>1</v>
      </c>
      <c r="AY590" s="20">
        <f t="shared" si="335"/>
        <v>0</v>
      </c>
      <c r="AZ590" s="57">
        <v>45454</v>
      </c>
      <c r="BA590" s="75">
        <v>41.8</v>
      </c>
      <c r="BB590" s="90">
        <v>41.75</v>
      </c>
      <c r="BC590" s="76">
        <f t="shared" si="343"/>
        <v>39.073958333333316</v>
      </c>
      <c r="BD590" s="76">
        <f t="shared" si="344"/>
        <v>39.175624999999989</v>
      </c>
      <c r="BE590" s="77">
        <f t="shared" si="313"/>
        <v>6.8486577270667745E-2</v>
      </c>
      <c r="BF590" s="77">
        <f t="shared" si="341"/>
        <v>6.6989996968778637E-2</v>
      </c>
    </row>
    <row r="591" spans="1:58" s="23" customFormat="1" ht="13.15" x14ac:dyDescent="0.4">
      <c r="A591" s="57">
        <v>45450</v>
      </c>
      <c r="B591" s="112">
        <v>13.01</v>
      </c>
      <c r="C591" s="112">
        <v>14.223000000000001</v>
      </c>
      <c r="D591" s="112">
        <v>14.95</v>
      </c>
      <c r="E591" s="112">
        <v>15.555999999999999</v>
      </c>
      <c r="F591" s="112">
        <v>17.95</v>
      </c>
      <c r="G591" s="112">
        <v>17.95</v>
      </c>
      <c r="H591" s="113">
        <v>17.100000000000001</v>
      </c>
      <c r="I591" s="90">
        <f t="shared" si="326"/>
        <v>13.776105263157895</v>
      </c>
      <c r="J591" s="90">
        <f t="shared" si="327"/>
        <v>14.682157894736841</v>
      </c>
      <c r="K591" s="114">
        <v>7</v>
      </c>
      <c r="L591" s="115">
        <v>5.2631578947368418E-2</v>
      </c>
      <c r="M591" s="90">
        <v>12.33</v>
      </c>
      <c r="N591" s="90">
        <v>12.22</v>
      </c>
      <c r="O591" s="90">
        <v>14.41</v>
      </c>
      <c r="P591" s="90">
        <v>16.54</v>
      </c>
      <c r="Q591" s="90">
        <v>18.25</v>
      </c>
      <c r="R591" s="63">
        <f t="shared" si="315"/>
        <v>6.3999999999999986</v>
      </c>
      <c r="S591" s="64">
        <f t="shared" si="314"/>
        <v>-2.8616852146263867E-2</v>
      </c>
      <c r="T591" s="65">
        <f t="shared" si="345"/>
        <v>1.0090016366612111</v>
      </c>
      <c r="U591" s="65">
        <f t="shared" si="345"/>
        <v>0.84802220680083285</v>
      </c>
      <c r="V591" s="65">
        <f t="shared" si="316"/>
        <v>0.73881499395405081</v>
      </c>
      <c r="W591" s="65">
        <f t="shared" si="317"/>
        <v>0.66958904109589046</v>
      </c>
      <c r="X591" s="61">
        <f t="shared" si="328"/>
        <v>9.323597232897779E-2</v>
      </c>
      <c r="Y591" s="66">
        <f t="shared" si="318"/>
        <v>9.9254307019799579E-2</v>
      </c>
      <c r="Z591" s="61">
        <f t="shared" si="319"/>
        <v>6.5769868498467901E-2</v>
      </c>
      <c r="AA591" s="67">
        <f t="shared" si="320"/>
        <v>13.776105263157895</v>
      </c>
      <c r="AB591" s="68">
        <f t="shared" si="321"/>
        <v>6.4648117839607125E-2</v>
      </c>
      <c r="AC591" s="69">
        <f t="shared" si="322"/>
        <v>0.12734085623223357</v>
      </c>
      <c r="AD591" s="70">
        <f>_xlfn.PERCENTILE.EXC(AC591:$AC$5675,0.5)</f>
        <v>8.7425635478637215E-2</v>
      </c>
      <c r="AE591" s="70">
        <f>_xlfn.PERCENTILE.EXC($AC591:AC$5675,0.35)</f>
        <v>5.225262123723181E-2</v>
      </c>
      <c r="AF591" s="71">
        <f t="shared" si="347"/>
        <v>4.9578506982198567E-2</v>
      </c>
      <c r="AG591" s="70">
        <f t="shared" si="348"/>
        <v>-9.9578675655099119E-2</v>
      </c>
      <c r="AH591" s="70">
        <f t="shared" si="349"/>
        <v>-0.10923239365885457</v>
      </c>
      <c r="AI591" s="61" t="str">
        <f t="shared" si="337"/>
        <v>Short VOL</v>
      </c>
      <c r="AJ591" s="68" t="str">
        <f t="shared" si="338"/>
        <v>Short VOL</v>
      </c>
      <c r="AK591" s="72" t="str">
        <f t="shared" si="339"/>
        <v>00631L</v>
      </c>
      <c r="AL591" s="73">
        <f t="shared" si="329"/>
        <v>1</v>
      </c>
      <c r="AM591" s="72" t="str">
        <f t="shared" si="342"/>
        <v>00631L</v>
      </c>
      <c r="AN591" s="73">
        <f t="shared" si="330"/>
        <v>1</v>
      </c>
      <c r="AO591" s="74" t="str">
        <f t="shared" si="336"/>
        <v>00631L</v>
      </c>
      <c r="AP591" s="20">
        <f t="shared" si="331"/>
        <v>1</v>
      </c>
      <c r="AQ591" s="74" t="str">
        <f t="shared" si="346"/>
        <v>00631L</v>
      </c>
      <c r="AR591" s="20">
        <f t="shared" si="332"/>
        <v>1</v>
      </c>
      <c r="AS591" s="74" t="str">
        <f t="shared" si="340"/>
        <v>00631L</v>
      </c>
      <c r="AT591" s="20">
        <f t="shared" si="333"/>
        <v>1</v>
      </c>
      <c r="AU591" s="74" t="str">
        <f t="shared" si="323"/>
        <v>00631L</v>
      </c>
      <c r="AV591" s="20">
        <f t="shared" si="334"/>
        <v>1</v>
      </c>
      <c r="AW591" s="74" t="str">
        <f t="shared" si="324"/>
        <v>00631L</v>
      </c>
      <c r="AX591" s="20">
        <f t="shared" si="325"/>
        <v>1</v>
      </c>
      <c r="AY591" s="20">
        <f t="shared" si="335"/>
        <v>0</v>
      </c>
      <c r="AZ591" s="57">
        <v>45453</v>
      </c>
      <c r="BA591" s="75">
        <v>41.6</v>
      </c>
      <c r="BB591" s="90">
        <v>41.8</v>
      </c>
      <c r="BC591" s="76">
        <f t="shared" si="343"/>
        <v>38.966458333333328</v>
      </c>
      <c r="BD591" s="76">
        <f t="shared" si="344"/>
        <v>39.071458333333325</v>
      </c>
      <c r="BE591" s="77">
        <f t="shared" si="313"/>
        <v>7.2717454648495827E-2</v>
      </c>
      <c r="BF591" s="77">
        <f t="shared" si="341"/>
        <v>6.471582517076109E-2</v>
      </c>
    </row>
    <row r="592" spans="1:58" s="23" customFormat="1" ht="13.15" x14ac:dyDescent="0.4">
      <c r="A592" s="57">
        <v>45449</v>
      </c>
      <c r="B592" s="112">
        <v>13.256</v>
      </c>
      <c r="C592" s="112">
        <v>14.317</v>
      </c>
      <c r="D592" s="112">
        <v>15.073</v>
      </c>
      <c r="E592" s="112">
        <v>15.65</v>
      </c>
      <c r="F592" s="112">
        <v>18</v>
      </c>
      <c r="G592" s="112">
        <v>17.2</v>
      </c>
      <c r="H592" s="113">
        <v>17.123000000000001</v>
      </c>
      <c r="I592" s="90">
        <f t="shared" si="326"/>
        <v>13.870263157894737</v>
      </c>
      <c r="J592" s="90">
        <f t="shared" si="327"/>
        <v>14.754684210526316</v>
      </c>
      <c r="K592" s="114">
        <v>8</v>
      </c>
      <c r="L592" s="115">
        <v>5.2631578947368418E-2</v>
      </c>
      <c r="M592" s="90">
        <v>13.47</v>
      </c>
      <c r="N592" s="90">
        <v>12.58</v>
      </c>
      <c r="O592" s="90">
        <v>14.54</v>
      </c>
      <c r="P592" s="90">
        <v>16.62</v>
      </c>
      <c r="Q592" s="90">
        <v>18.350000000000001</v>
      </c>
      <c r="R592" s="63">
        <f t="shared" si="315"/>
        <v>5.1099999999999994</v>
      </c>
      <c r="S592" s="64">
        <f t="shared" si="314"/>
        <v>-3.9588281868567464E-3</v>
      </c>
      <c r="T592" s="65">
        <f t="shared" si="345"/>
        <v>1.0707472178060413</v>
      </c>
      <c r="U592" s="65">
        <f t="shared" si="345"/>
        <v>0.86519944979367269</v>
      </c>
      <c r="V592" s="65">
        <f t="shared" si="316"/>
        <v>0.75691937424789402</v>
      </c>
      <c r="W592" s="65">
        <f t="shared" si="317"/>
        <v>0.68555858310626694</v>
      </c>
      <c r="X592" s="61">
        <f t="shared" si="328"/>
        <v>8.0039227519613759E-2</v>
      </c>
      <c r="Y592" s="66">
        <f t="shared" si="318"/>
        <v>9.4121405750798762E-2</v>
      </c>
      <c r="Z592" s="61">
        <f t="shared" si="319"/>
        <v>6.3763826436716173E-2</v>
      </c>
      <c r="AA592" s="67">
        <f t="shared" si="320"/>
        <v>13.870263157894737</v>
      </c>
      <c r="AB592" s="68">
        <f t="shared" si="321"/>
        <v>5.3736089030206692E-2</v>
      </c>
      <c r="AC592" s="69">
        <f t="shared" si="322"/>
        <v>0.10256463894234792</v>
      </c>
      <c r="AD592" s="70">
        <f>_xlfn.PERCENTILE.EXC(AC592:$AC$5675,0.5)</f>
        <v>8.7410135746981352E-2</v>
      </c>
      <c r="AE592" s="70">
        <f>_xlfn.PERCENTILE.EXC($AC592:AC$5675,0.35)</f>
        <v>5.2235533070720978E-2</v>
      </c>
      <c r="AF592" s="71">
        <f t="shared" si="347"/>
        <v>4.931004709488155E-2</v>
      </c>
      <c r="AG592" s="70">
        <f t="shared" si="348"/>
        <v>-9.9578675655099119E-2</v>
      </c>
      <c r="AH592" s="70">
        <f t="shared" si="349"/>
        <v>-0.10923239365885457</v>
      </c>
      <c r="AI592" s="61" t="str">
        <f t="shared" si="337"/>
        <v>Short VOL</v>
      </c>
      <c r="AJ592" s="68" t="str">
        <f t="shared" si="338"/>
        <v>Short VOL</v>
      </c>
      <c r="AK592" s="72" t="str">
        <f t="shared" si="339"/>
        <v>00631L</v>
      </c>
      <c r="AL592" s="73">
        <f t="shared" si="329"/>
        <v>1</v>
      </c>
      <c r="AM592" s="72" t="str">
        <f t="shared" si="342"/>
        <v>00631L</v>
      </c>
      <c r="AN592" s="73">
        <f t="shared" si="330"/>
        <v>1</v>
      </c>
      <c r="AO592" s="74" t="str">
        <f t="shared" si="336"/>
        <v>00631L</v>
      </c>
      <c r="AP592" s="20">
        <f t="shared" si="331"/>
        <v>1</v>
      </c>
      <c r="AQ592" s="74" t="str">
        <f t="shared" si="346"/>
        <v>00631L</v>
      </c>
      <c r="AR592" s="20">
        <f t="shared" si="332"/>
        <v>1</v>
      </c>
      <c r="AS592" s="74" t="str">
        <f t="shared" si="340"/>
        <v>00631L</v>
      </c>
      <c r="AT592" s="20">
        <f t="shared" si="333"/>
        <v>1</v>
      </c>
      <c r="AU592" s="74" t="str">
        <f t="shared" si="323"/>
        <v>00631L</v>
      </c>
      <c r="AV592" s="20">
        <f t="shared" si="334"/>
        <v>1</v>
      </c>
      <c r="AW592" s="74" t="str">
        <f t="shared" si="324"/>
        <v>00631L</v>
      </c>
      <c r="AX592" s="20">
        <f t="shared" si="325"/>
        <v>1</v>
      </c>
      <c r="AY592" s="20">
        <f t="shared" si="335"/>
        <v>0</v>
      </c>
      <c r="AZ592" s="57">
        <v>45450</v>
      </c>
      <c r="BA592" s="75">
        <v>41.81</v>
      </c>
      <c r="BB592" s="90">
        <v>41.8125</v>
      </c>
      <c r="BC592" s="76">
        <f t="shared" si="343"/>
        <v>38.859999999999992</v>
      </c>
      <c r="BD592" s="76">
        <f t="shared" si="344"/>
        <v>38.966624999999993</v>
      </c>
      <c r="BE592" s="77">
        <f t="shared" si="313"/>
        <v>7.597786927431828E-2</v>
      </c>
      <c r="BF592" s="77">
        <f t="shared" si="341"/>
        <v>7.2969496331797001E-2</v>
      </c>
    </row>
    <row r="593" spans="1:58" s="23" customFormat="1" ht="13.15" x14ac:dyDescent="0.4">
      <c r="A593" s="57">
        <v>45448</v>
      </c>
      <c r="B593" s="112">
        <v>13.353</v>
      </c>
      <c r="C593" s="112">
        <v>14.395</v>
      </c>
      <c r="D593" s="112">
        <v>15.010999999999999</v>
      </c>
      <c r="E593" s="112">
        <v>15.569000000000001</v>
      </c>
      <c r="F593" s="112">
        <v>17.899999999999999</v>
      </c>
      <c r="G593" s="112">
        <v>17</v>
      </c>
      <c r="H593" s="113">
        <v>17</v>
      </c>
      <c r="I593" s="90">
        <f t="shared" si="326"/>
        <v>13.901421052631578</v>
      </c>
      <c r="J593" s="90">
        <f t="shared" si="327"/>
        <v>14.71921052631579</v>
      </c>
      <c r="K593" s="114">
        <v>9</v>
      </c>
      <c r="L593" s="115">
        <v>5.2631578947368418E-2</v>
      </c>
      <c r="M593" s="90">
        <v>14.28</v>
      </c>
      <c r="N593" s="90">
        <v>12.63</v>
      </c>
      <c r="O593" s="90">
        <v>14.54</v>
      </c>
      <c r="P593" s="90">
        <v>16.61</v>
      </c>
      <c r="Q593" s="90">
        <v>18.37</v>
      </c>
      <c r="R593" s="63">
        <f t="shared" si="315"/>
        <v>4.2399999999999984</v>
      </c>
      <c r="S593" s="64">
        <f t="shared" si="314"/>
        <v>-4.027355623100299E-2</v>
      </c>
      <c r="T593" s="65">
        <f t="shared" si="345"/>
        <v>1.1306413301662706</v>
      </c>
      <c r="U593" s="65">
        <f t="shared" si="345"/>
        <v>0.86863823933975248</v>
      </c>
      <c r="V593" s="65">
        <f t="shared" si="316"/>
        <v>0.7603853100541843</v>
      </c>
      <c r="W593" s="65">
        <f t="shared" si="317"/>
        <v>0.68753402286336418</v>
      </c>
      <c r="X593" s="61">
        <f t="shared" si="328"/>
        <v>7.8034898524676086E-2</v>
      </c>
      <c r="Y593" s="66">
        <f t="shared" si="318"/>
        <v>9.1913417688997301E-2</v>
      </c>
      <c r="Z593" s="61">
        <f t="shared" si="319"/>
        <v>5.8827760887754814E-2</v>
      </c>
      <c r="AA593" s="67">
        <f t="shared" si="320"/>
        <v>13.90142105263158</v>
      </c>
      <c r="AB593" s="68">
        <f t="shared" si="321"/>
        <v>5.7244655581947662E-2</v>
      </c>
      <c r="AC593" s="69">
        <f t="shared" si="322"/>
        <v>0.10066675001041799</v>
      </c>
      <c r="AD593" s="70">
        <f>_xlfn.PERCENTILE.EXC(AC593:$AC$5675,0.5)</f>
        <v>8.7394636015325489E-2</v>
      </c>
      <c r="AE593" s="70">
        <f>_xlfn.PERCENTILE.EXC($AC593:AC$5675,0.35)</f>
        <v>5.221415396780104E-2</v>
      </c>
      <c r="AF593" s="71">
        <f t="shared" si="347"/>
        <v>4.9306101442157274E-2</v>
      </c>
      <c r="AG593" s="70">
        <f t="shared" si="348"/>
        <v>-9.9578675655099119E-2</v>
      </c>
      <c r="AH593" s="70">
        <f t="shared" si="349"/>
        <v>-0.10923239365885457</v>
      </c>
      <c r="AI593" s="61" t="str">
        <f t="shared" si="337"/>
        <v>Short VOL</v>
      </c>
      <c r="AJ593" s="68" t="str">
        <f t="shared" si="338"/>
        <v>Short VOL</v>
      </c>
      <c r="AK593" s="72" t="str">
        <f t="shared" si="339"/>
        <v>00631L</v>
      </c>
      <c r="AL593" s="73">
        <f t="shared" si="329"/>
        <v>1</v>
      </c>
      <c r="AM593" s="72" t="str">
        <f t="shared" si="342"/>
        <v>00631L</v>
      </c>
      <c r="AN593" s="73">
        <f t="shared" si="330"/>
        <v>1</v>
      </c>
      <c r="AO593" s="74" t="str">
        <f t="shared" si="336"/>
        <v>00631L</v>
      </c>
      <c r="AP593" s="20">
        <f t="shared" si="331"/>
        <v>1</v>
      </c>
      <c r="AQ593" s="74" t="str">
        <f t="shared" si="346"/>
        <v>00631L</v>
      </c>
      <c r="AR593" s="20">
        <f t="shared" si="332"/>
        <v>1</v>
      </c>
      <c r="AS593" s="74" t="str">
        <f t="shared" si="340"/>
        <v>00631L</v>
      </c>
      <c r="AT593" s="20">
        <f t="shared" si="333"/>
        <v>1</v>
      </c>
      <c r="AU593" s="74" t="str">
        <f t="shared" si="323"/>
        <v>00631L</v>
      </c>
      <c r="AV593" s="20">
        <f t="shared" si="334"/>
        <v>1</v>
      </c>
      <c r="AW593" s="74" t="str">
        <f t="shared" si="324"/>
        <v>00631L</v>
      </c>
      <c r="AX593" s="20">
        <f t="shared" si="325"/>
        <v>1</v>
      </c>
      <c r="AY593" s="20">
        <f t="shared" si="335"/>
        <v>0</v>
      </c>
      <c r="AZ593" s="57">
        <v>45449</v>
      </c>
      <c r="BA593" s="75">
        <v>41.89</v>
      </c>
      <c r="BB593" s="90">
        <v>41.862499999999997</v>
      </c>
      <c r="BC593" s="76">
        <f t="shared" si="343"/>
        <v>38.751041666666659</v>
      </c>
      <c r="BD593" s="76">
        <f t="shared" si="344"/>
        <v>38.861291666666652</v>
      </c>
      <c r="BE593" s="77">
        <f t="shared" ref="BE593:BE656" si="350">(BB593-BC593)/BC593</f>
        <v>8.0293540496223365E-2</v>
      </c>
      <c r="BF593" s="77">
        <f t="shared" si="341"/>
        <v>7.7936378422831187E-2</v>
      </c>
    </row>
    <row r="594" spans="1:58" s="23" customFormat="1" ht="13.15" x14ac:dyDescent="0.4">
      <c r="A594" s="57">
        <v>45447</v>
      </c>
      <c r="B594" s="112">
        <v>13.717000000000001</v>
      </c>
      <c r="C594" s="112">
        <v>14.589</v>
      </c>
      <c r="D594" s="112">
        <v>15.151999999999999</v>
      </c>
      <c r="E594" s="112">
        <v>15.701000000000001</v>
      </c>
      <c r="F594" s="112">
        <v>18</v>
      </c>
      <c r="G594" s="112">
        <v>16.997</v>
      </c>
      <c r="H594" s="113">
        <v>17.05</v>
      </c>
      <c r="I594" s="90">
        <f t="shared" si="326"/>
        <v>14.130052631578948</v>
      </c>
      <c r="J594" s="90">
        <f t="shared" si="327"/>
        <v>14.855684210526316</v>
      </c>
      <c r="K594" s="114">
        <v>10</v>
      </c>
      <c r="L594" s="115">
        <v>5.2631578947368418E-2</v>
      </c>
      <c r="M594" s="90">
        <v>14.28</v>
      </c>
      <c r="N594" s="90">
        <v>13.16</v>
      </c>
      <c r="O594" s="90">
        <v>14.88</v>
      </c>
      <c r="P594" s="90">
        <v>16.84</v>
      </c>
      <c r="Q594" s="90">
        <v>18.68</v>
      </c>
      <c r="R594" s="63">
        <f t="shared" si="315"/>
        <v>4.2800000000000011</v>
      </c>
      <c r="S594" s="64">
        <f t="shared" ref="S594:S657" si="351">(N594-N595)/N595</f>
        <v>3.813882532418056E-3</v>
      </c>
      <c r="T594" s="65">
        <f t="shared" si="345"/>
        <v>1.0851063829787233</v>
      </c>
      <c r="U594" s="65">
        <f t="shared" si="345"/>
        <v>0.88440860215053763</v>
      </c>
      <c r="V594" s="65">
        <f t="shared" si="316"/>
        <v>0.78147268408551074</v>
      </c>
      <c r="W594" s="65">
        <f t="shared" si="317"/>
        <v>0.7044967880085653</v>
      </c>
      <c r="X594" s="61">
        <f t="shared" si="328"/>
        <v>6.3570751622074789E-2</v>
      </c>
      <c r="Y594" s="66">
        <f t="shared" si="318"/>
        <v>8.5918094388892433E-2</v>
      </c>
      <c r="Z594" s="61">
        <f t="shared" si="319"/>
        <v>5.1353777502970509E-2</v>
      </c>
      <c r="AA594" s="67">
        <f t="shared" si="320"/>
        <v>14.130052631578948</v>
      </c>
      <c r="AB594" s="68">
        <f t="shared" si="321"/>
        <v>4.2325227963525863E-2</v>
      </c>
      <c r="AC594" s="69">
        <f t="shared" si="322"/>
        <v>7.3712206047032533E-2</v>
      </c>
      <c r="AD594" s="70">
        <f>_xlfn.PERCENTILE.EXC(AC594:$AC$5675,0.5)</f>
        <v>8.7373069230583772E-2</v>
      </c>
      <c r="AE594" s="70">
        <f>_xlfn.PERCENTILE.EXC($AC594:AC$5675,0.35)</f>
        <v>5.2192774864881109E-2</v>
      </c>
      <c r="AF594" s="71">
        <f t="shared" si="347"/>
        <v>4.9033276142783647E-2</v>
      </c>
      <c r="AG594" s="70">
        <f t="shared" si="348"/>
        <v>-9.9578675655099119E-2</v>
      </c>
      <c r="AH594" s="70">
        <f t="shared" si="349"/>
        <v>-0.10923239365885457</v>
      </c>
      <c r="AI594" s="61" t="str">
        <f t="shared" si="337"/>
        <v>Safety</v>
      </c>
      <c r="AJ594" s="68" t="str">
        <f t="shared" si="338"/>
        <v>Short VOL</v>
      </c>
      <c r="AK594" s="72" t="str">
        <f t="shared" si="339"/>
        <v>00631L</v>
      </c>
      <c r="AL594" s="73">
        <f t="shared" si="329"/>
        <v>1</v>
      </c>
      <c r="AM594" s="72" t="str">
        <f t="shared" si="342"/>
        <v>00631L</v>
      </c>
      <c r="AN594" s="73">
        <f t="shared" si="330"/>
        <v>1</v>
      </c>
      <c r="AO594" s="74" t="str">
        <f t="shared" si="336"/>
        <v>00631L</v>
      </c>
      <c r="AP594" s="20">
        <f t="shared" si="331"/>
        <v>1</v>
      </c>
      <c r="AQ594" s="74" t="str">
        <f t="shared" si="346"/>
        <v>00631L</v>
      </c>
      <c r="AR594" s="20">
        <f t="shared" si="332"/>
        <v>1</v>
      </c>
      <c r="AS594" s="74" t="str">
        <f t="shared" si="340"/>
        <v>00631L</v>
      </c>
      <c r="AT594" s="20">
        <f t="shared" si="333"/>
        <v>1</v>
      </c>
      <c r="AU594" s="74" t="str">
        <f t="shared" si="323"/>
        <v>00631L</v>
      </c>
      <c r="AV594" s="20">
        <f t="shared" si="334"/>
        <v>1</v>
      </c>
      <c r="AW594" s="74" t="str">
        <f t="shared" si="324"/>
        <v>00631L</v>
      </c>
      <c r="AX594" s="20">
        <f t="shared" si="325"/>
        <v>1</v>
      </c>
      <c r="AY594" s="20">
        <f t="shared" si="335"/>
        <v>0</v>
      </c>
      <c r="AZ594" s="57">
        <v>45448</v>
      </c>
      <c r="BA594" s="75">
        <v>42.24</v>
      </c>
      <c r="BB594" s="90">
        <v>41.662500000000001</v>
      </c>
      <c r="BC594" s="76">
        <f t="shared" si="343"/>
        <v>38.642083333333325</v>
      </c>
      <c r="BD594" s="76">
        <f t="shared" si="344"/>
        <v>38.757333333333328</v>
      </c>
      <c r="BE594" s="77">
        <f t="shared" si="350"/>
        <v>7.8163918870834098E-2</v>
      </c>
      <c r="BF594" s="77">
        <f t="shared" si="341"/>
        <v>8.9858263382413844E-2</v>
      </c>
    </row>
    <row r="595" spans="1:58" s="23" customFormat="1" ht="13.15" x14ac:dyDescent="0.4">
      <c r="A595" s="57">
        <v>45446</v>
      </c>
      <c r="B595" s="112">
        <v>13.654</v>
      </c>
      <c r="C595" s="112">
        <v>14.512</v>
      </c>
      <c r="D595" s="112">
        <v>15.113</v>
      </c>
      <c r="E595" s="112">
        <v>15.65</v>
      </c>
      <c r="F595" s="112">
        <v>17.899000000000001</v>
      </c>
      <c r="G595" s="112">
        <v>16.899999999999999</v>
      </c>
      <c r="H595" s="113">
        <v>16.95</v>
      </c>
      <c r="I595" s="90">
        <f t="shared" si="326"/>
        <v>14.015263157894736</v>
      </c>
      <c r="J595" s="90">
        <f t="shared" si="327"/>
        <v>14.765052631578948</v>
      </c>
      <c r="K595" s="114">
        <v>11</v>
      </c>
      <c r="L595" s="115">
        <v>5.2631578947368418E-2</v>
      </c>
      <c r="M595" s="90">
        <v>13.91</v>
      </c>
      <c r="N595" s="90">
        <v>13.11</v>
      </c>
      <c r="O595" s="90">
        <v>14.8</v>
      </c>
      <c r="P595" s="90">
        <v>16.739999999999998</v>
      </c>
      <c r="Q595" s="90">
        <v>18.5</v>
      </c>
      <c r="R595" s="63">
        <f t="shared" si="315"/>
        <v>4.5199999999999996</v>
      </c>
      <c r="S595" s="64">
        <f t="shared" si="351"/>
        <v>1.4705882352941138E-2</v>
      </c>
      <c r="T595" s="65">
        <f t="shared" si="345"/>
        <v>1.061022120518688</v>
      </c>
      <c r="U595" s="65">
        <f t="shared" si="345"/>
        <v>0.8858108108108107</v>
      </c>
      <c r="V595" s="65">
        <f t="shared" si="316"/>
        <v>0.78315412186379929</v>
      </c>
      <c r="W595" s="65">
        <f t="shared" si="317"/>
        <v>0.70864864864864863</v>
      </c>
      <c r="X595" s="61">
        <f t="shared" si="328"/>
        <v>6.2838728577706213E-2</v>
      </c>
      <c r="Y595" s="66">
        <f t="shared" si="318"/>
        <v>8.3067092651757116E-2</v>
      </c>
      <c r="Z595" s="61">
        <f t="shared" si="319"/>
        <v>5.3498066018250863E-2</v>
      </c>
      <c r="AA595" s="67">
        <f t="shared" si="320"/>
        <v>14.015263157894736</v>
      </c>
      <c r="AB595" s="68">
        <f t="shared" si="321"/>
        <v>4.1495041952707895E-2</v>
      </c>
      <c r="AC595" s="69">
        <f t="shared" si="322"/>
        <v>6.9051346902725935E-2</v>
      </c>
      <c r="AD595" s="70">
        <f>_xlfn.PERCENTILE.EXC(AC595:$AC$5675,0.5)</f>
        <v>8.7394636015325489E-2</v>
      </c>
      <c r="AE595" s="70">
        <f>_xlfn.PERCENTILE.EXC($AC595:AC$5675,0.35)</f>
        <v>5.2164650336909792E-2</v>
      </c>
      <c r="AF595" s="71">
        <f t="shared" si="347"/>
        <v>4.8676564765608853E-2</v>
      </c>
      <c r="AG595" s="70">
        <f t="shared" si="348"/>
        <v>-9.9578675655099119E-2</v>
      </c>
      <c r="AH595" s="70">
        <f t="shared" si="349"/>
        <v>-0.10923239365885457</v>
      </c>
      <c r="AI595" s="61" t="str">
        <f t="shared" si="337"/>
        <v>Safety</v>
      </c>
      <c r="AJ595" s="68" t="str">
        <f t="shared" si="338"/>
        <v>Short VOL</v>
      </c>
      <c r="AK595" s="72" t="str">
        <f t="shared" si="339"/>
        <v>00631L</v>
      </c>
      <c r="AL595" s="73">
        <f t="shared" si="329"/>
        <v>1</v>
      </c>
      <c r="AM595" s="72" t="str">
        <f t="shared" si="342"/>
        <v>00631L</v>
      </c>
      <c r="AN595" s="73">
        <f t="shared" si="330"/>
        <v>1</v>
      </c>
      <c r="AO595" s="74" t="str">
        <f t="shared" si="336"/>
        <v>00631L</v>
      </c>
      <c r="AP595" s="20">
        <f t="shared" si="331"/>
        <v>1</v>
      </c>
      <c r="AQ595" s="74" t="str">
        <f t="shared" si="346"/>
        <v>00631L</v>
      </c>
      <c r="AR595" s="20">
        <f t="shared" si="332"/>
        <v>1</v>
      </c>
      <c r="AS595" s="74" t="str">
        <f t="shared" si="340"/>
        <v>00631L</v>
      </c>
      <c r="AT595" s="20">
        <f t="shared" si="333"/>
        <v>1</v>
      </c>
      <c r="AU595" s="74" t="str">
        <f t="shared" si="323"/>
        <v>00631L</v>
      </c>
      <c r="AV595" s="20">
        <f t="shared" si="334"/>
        <v>1</v>
      </c>
      <c r="AW595" s="74" t="str">
        <f t="shared" si="324"/>
        <v>00631L</v>
      </c>
      <c r="AX595" s="20">
        <f t="shared" si="325"/>
        <v>1</v>
      </c>
      <c r="AY595" s="20">
        <f t="shared" si="335"/>
        <v>0</v>
      </c>
      <c r="AZ595" s="57">
        <v>45447</v>
      </c>
      <c r="BA595" s="75">
        <v>41.4</v>
      </c>
      <c r="BB595" s="90">
        <v>41.1</v>
      </c>
      <c r="BC595" s="76">
        <f t="shared" si="343"/>
        <v>38.540833333333325</v>
      </c>
      <c r="BD595" s="76">
        <f t="shared" si="344"/>
        <v>38.637708333333322</v>
      </c>
      <c r="BE595" s="77">
        <f t="shared" si="350"/>
        <v>6.6401435706718262E-2</v>
      </c>
      <c r="BF595" s="77">
        <f t="shared" si="341"/>
        <v>7.1492119637012921E-2</v>
      </c>
    </row>
    <row r="596" spans="1:58" s="23" customFormat="1" ht="13.15" x14ac:dyDescent="0.4">
      <c r="A596" s="57">
        <v>45443</v>
      </c>
      <c r="B596" s="112">
        <v>13.79</v>
      </c>
      <c r="C596" s="112">
        <v>14.581</v>
      </c>
      <c r="D596" s="112">
        <v>15.102</v>
      </c>
      <c r="E596" s="112">
        <v>15.6</v>
      </c>
      <c r="F596" s="112">
        <v>17.835999999999999</v>
      </c>
      <c r="G596" s="112">
        <v>16.84</v>
      </c>
      <c r="H596" s="113">
        <v>16.940999999999999</v>
      </c>
      <c r="I596" s="90">
        <f t="shared" si="326"/>
        <v>14.081421052631578</v>
      </c>
      <c r="J596" s="90">
        <f t="shared" si="327"/>
        <v>14.772947368421052</v>
      </c>
      <c r="K596" s="114">
        <v>12</v>
      </c>
      <c r="L596" s="115">
        <v>5.2631578947368418E-2</v>
      </c>
      <c r="M596" s="90">
        <v>11.68</v>
      </c>
      <c r="N596" s="90">
        <v>12.92</v>
      </c>
      <c r="O596" s="90">
        <v>14.66</v>
      </c>
      <c r="P596" s="90">
        <v>16.61</v>
      </c>
      <c r="Q596" s="90">
        <v>18.399999999999999</v>
      </c>
      <c r="R596" s="63">
        <f t="shared" si="315"/>
        <v>6.6699999999999982</v>
      </c>
      <c r="S596" s="64">
        <f t="shared" si="351"/>
        <v>-0.10711817553559093</v>
      </c>
      <c r="T596" s="65">
        <f t="shared" si="345"/>
        <v>0.90402476780185759</v>
      </c>
      <c r="U596" s="65">
        <f t="shared" si="345"/>
        <v>0.88130968622100958</v>
      </c>
      <c r="V596" s="65">
        <f t="shared" si="316"/>
        <v>0.77784467188440698</v>
      </c>
      <c r="W596" s="65">
        <f t="shared" si="317"/>
        <v>0.70217391304347831</v>
      </c>
      <c r="X596" s="61">
        <f t="shared" si="328"/>
        <v>5.7360406091370587E-2</v>
      </c>
      <c r="Y596" s="66">
        <f t="shared" si="318"/>
        <v>8.5961538461538423E-2</v>
      </c>
      <c r="Z596" s="61">
        <f t="shared" si="319"/>
        <v>4.9109128489573835E-2</v>
      </c>
      <c r="AA596" s="67">
        <f t="shared" si="320"/>
        <v>14.08142105263158</v>
      </c>
      <c r="AB596" s="68">
        <f t="shared" si="321"/>
        <v>6.7337461300309542E-2</v>
      </c>
      <c r="AC596" s="69">
        <f t="shared" si="322"/>
        <v>8.989327032752166E-2</v>
      </c>
      <c r="AD596" s="70">
        <f>_xlfn.PERCENTILE.EXC(AC596:$AC$5675,0.5)</f>
        <v>8.7410135746981352E-2</v>
      </c>
      <c r="AE596" s="70">
        <f>_xlfn.PERCENTILE.EXC($AC596:AC$5675,0.35)</f>
        <v>5.2135401571429936E-2</v>
      </c>
      <c r="AF596" s="71">
        <f t="shared" si="347"/>
        <v>4.8514460165438943E-2</v>
      </c>
      <c r="AG596" s="70">
        <f t="shared" si="348"/>
        <v>-9.9578675655099119E-2</v>
      </c>
      <c r="AH596" s="70">
        <f t="shared" si="349"/>
        <v>-0.10923239365885457</v>
      </c>
      <c r="AI596" s="61" t="str">
        <f t="shared" si="337"/>
        <v>Short VOL</v>
      </c>
      <c r="AJ596" s="68" t="str">
        <f t="shared" si="338"/>
        <v>Short VOL</v>
      </c>
      <c r="AK596" s="72" t="str">
        <f t="shared" si="339"/>
        <v>00631L</v>
      </c>
      <c r="AL596" s="73">
        <f t="shared" si="329"/>
        <v>1</v>
      </c>
      <c r="AM596" s="72" t="str">
        <f t="shared" si="342"/>
        <v>00631L</v>
      </c>
      <c r="AN596" s="73">
        <f t="shared" si="330"/>
        <v>1</v>
      </c>
      <c r="AO596" s="74" t="str">
        <f t="shared" si="336"/>
        <v>00631L</v>
      </c>
      <c r="AP596" s="20">
        <f t="shared" si="331"/>
        <v>1</v>
      </c>
      <c r="AQ596" s="74" t="str">
        <f t="shared" si="346"/>
        <v>00631L</v>
      </c>
      <c r="AR596" s="20">
        <f t="shared" si="332"/>
        <v>1</v>
      </c>
      <c r="AS596" s="74" t="str">
        <f t="shared" si="340"/>
        <v>00631L</v>
      </c>
      <c r="AT596" s="20">
        <f t="shared" si="333"/>
        <v>1</v>
      </c>
      <c r="AU596" s="74" t="str">
        <f t="shared" si="323"/>
        <v>00631L</v>
      </c>
      <c r="AV596" s="20">
        <f t="shared" si="334"/>
        <v>1</v>
      </c>
      <c r="AW596" s="74" t="str">
        <f t="shared" si="324"/>
        <v>00631L</v>
      </c>
      <c r="AX596" s="20">
        <f t="shared" si="325"/>
        <v>1</v>
      </c>
      <c r="AY596" s="20">
        <f t="shared" si="335"/>
        <v>0</v>
      </c>
      <c r="AZ596" s="57">
        <v>45446</v>
      </c>
      <c r="BA596" s="75">
        <v>40.799999999999997</v>
      </c>
      <c r="BB596" s="90">
        <v>40.825000000000003</v>
      </c>
      <c r="BC596" s="76">
        <f t="shared" si="343"/>
        <v>38.422291666666659</v>
      </c>
      <c r="BD596" s="76">
        <f t="shared" si="344"/>
        <v>38.535833333333329</v>
      </c>
      <c r="BE596" s="77">
        <f t="shared" si="350"/>
        <v>6.2534227634782613E-2</v>
      </c>
      <c r="BF596" s="77">
        <f t="shared" si="341"/>
        <v>5.8754838570162012E-2</v>
      </c>
    </row>
    <row r="597" spans="1:58" s="23" customFormat="1" ht="13.15" x14ac:dyDescent="0.4">
      <c r="A597" s="57">
        <v>45442</v>
      </c>
      <c r="B597" s="112">
        <v>14.292999999999999</v>
      </c>
      <c r="C597" s="112">
        <v>14.903</v>
      </c>
      <c r="D597" s="112">
        <v>15.393000000000001</v>
      </c>
      <c r="E597" s="112">
        <v>15.8</v>
      </c>
      <c r="F597" s="112">
        <v>18.05</v>
      </c>
      <c r="G597" s="112">
        <v>17</v>
      </c>
      <c r="H597" s="113">
        <v>17.013000000000002</v>
      </c>
      <c r="I597" s="90">
        <f t="shared" si="326"/>
        <v>14.485631578947368</v>
      </c>
      <c r="J597" s="90">
        <f t="shared" si="327"/>
        <v>15.057736842105264</v>
      </c>
      <c r="K597" s="114">
        <v>13</v>
      </c>
      <c r="L597" s="115">
        <v>5.2631578947368418E-2</v>
      </c>
      <c r="M597" s="90">
        <v>13.67</v>
      </c>
      <c r="N597" s="90">
        <v>14.47</v>
      </c>
      <c r="O597" s="90">
        <v>15.59</v>
      </c>
      <c r="P597" s="90">
        <v>17.3</v>
      </c>
      <c r="Q597" s="90">
        <v>18.7</v>
      </c>
      <c r="R597" s="63">
        <f t="shared" si="315"/>
        <v>4.75</v>
      </c>
      <c r="S597" s="64">
        <f t="shared" si="351"/>
        <v>1.330532212885163E-2</v>
      </c>
      <c r="T597" s="65">
        <f t="shared" si="345"/>
        <v>0.94471319972356593</v>
      </c>
      <c r="U597" s="65">
        <f t="shared" si="345"/>
        <v>0.92815907633098149</v>
      </c>
      <c r="V597" s="65">
        <f t="shared" si="316"/>
        <v>0.83641618497109826</v>
      </c>
      <c r="W597" s="65">
        <f t="shared" si="317"/>
        <v>0.77379679144385038</v>
      </c>
      <c r="X597" s="61">
        <f t="shared" si="328"/>
        <v>4.2678234100608774E-2</v>
      </c>
      <c r="Y597" s="66">
        <f t="shared" si="318"/>
        <v>7.6772151898734237E-2</v>
      </c>
      <c r="Z597" s="61">
        <f t="shared" si="319"/>
        <v>3.9494671671020734E-2</v>
      </c>
      <c r="AA597" s="67">
        <f t="shared" si="320"/>
        <v>14.485631578947368</v>
      </c>
      <c r="AB597" s="68">
        <f t="shared" si="321"/>
        <v>-1.2232204561161118E-2</v>
      </c>
      <c r="AC597" s="69">
        <f t="shared" si="322"/>
        <v>1.0802749790855099E-3</v>
      </c>
      <c r="AD597" s="70">
        <f>_xlfn.PERCENTILE.EXC(AC597:$AC$5675,0.5)</f>
        <v>8.7394636015325489E-2</v>
      </c>
      <c r="AE597" s="70">
        <f>_xlfn.PERCENTILE.EXC($AC597:AC$5675,0.35)</f>
        <v>5.210615280595008E-2</v>
      </c>
      <c r="AF597" s="71">
        <f t="shared" si="347"/>
        <v>4.8514460165438943E-2</v>
      </c>
      <c r="AG597" s="70">
        <f t="shared" si="348"/>
        <v>-9.9578675655099119E-2</v>
      </c>
      <c r="AH597" s="70">
        <f t="shared" si="349"/>
        <v>-0.10923239365885457</v>
      </c>
      <c r="AI597" s="61" t="str">
        <f t="shared" si="337"/>
        <v>Safety</v>
      </c>
      <c r="AJ597" s="68" t="str">
        <f t="shared" si="338"/>
        <v>Safety</v>
      </c>
      <c r="AK597" s="72" t="str">
        <f t="shared" si="339"/>
        <v>00631L</v>
      </c>
      <c r="AL597" s="73">
        <f t="shared" si="329"/>
        <v>1</v>
      </c>
      <c r="AM597" s="72" t="str">
        <f t="shared" si="342"/>
        <v>00631L</v>
      </c>
      <c r="AN597" s="73">
        <f t="shared" si="330"/>
        <v>1</v>
      </c>
      <c r="AO597" s="74" t="str">
        <f t="shared" si="336"/>
        <v>00635U</v>
      </c>
      <c r="AP597" s="20">
        <f t="shared" si="331"/>
        <v>0</v>
      </c>
      <c r="AQ597" s="74" t="str">
        <f t="shared" si="346"/>
        <v>00631L</v>
      </c>
      <c r="AR597" s="20">
        <f t="shared" si="332"/>
        <v>1</v>
      </c>
      <c r="AS597" s="74" t="str">
        <f t="shared" si="340"/>
        <v>00631L</v>
      </c>
      <c r="AT597" s="20">
        <f t="shared" si="333"/>
        <v>1</v>
      </c>
      <c r="AU597" s="74" t="str">
        <f t="shared" si="323"/>
        <v>00635U</v>
      </c>
      <c r="AV597" s="20">
        <f t="shared" si="334"/>
        <v>0</v>
      </c>
      <c r="AW597" s="74" t="str">
        <f t="shared" si="324"/>
        <v>00635U</v>
      </c>
      <c r="AX597" s="20">
        <f t="shared" si="325"/>
        <v>0</v>
      </c>
      <c r="AY597" s="20">
        <f t="shared" si="335"/>
        <v>1</v>
      </c>
      <c r="AZ597" s="57">
        <v>45443</v>
      </c>
      <c r="BA597" s="75">
        <v>40.840000000000003</v>
      </c>
      <c r="BB597" s="90">
        <v>40.412500000000001</v>
      </c>
      <c r="BC597" s="76">
        <f t="shared" si="343"/>
        <v>38.304791666666667</v>
      </c>
      <c r="BD597" s="76">
        <f t="shared" si="344"/>
        <v>38.42254166666666</v>
      </c>
      <c r="BE597" s="77">
        <f t="shared" si="350"/>
        <v>5.502466510390893E-2</v>
      </c>
      <c r="BF597" s="77">
        <f t="shared" si="341"/>
        <v>6.2917709981445621E-2</v>
      </c>
    </row>
    <row r="598" spans="1:58" s="23" customFormat="1" ht="13.15" x14ac:dyDescent="0.4">
      <c r="A598" s="57">
        <v>45441</v>
      </c>
      <c r="B598" s="112">
        <v>14.339</v>
      </c>
      <c r="C598" s="112">
        <v>14.952</v>
      </c>
      <c r="D598" s="112">
        <v>15.45</v>
      </c>
      <c r="E598" s="112">
        <v>15.894</v>
      </c>
      <c r="F598" s="112">
        <v>18.102</v>
      </c>
      <c r="G598" s="112">
        <v>17.12</v>
      </c>
      <c r="H598" s="113">
        <v>17.181999999999999</v>
      </c>
      <c r="I598" s="90">
        <f t="shared" si="326"/>
        <v>14.500315789473685</v>
      </c>
      <c r="J598" s="90">
        <f t="shared" si="327"/>
        <v>15.083052631578948</v>
      </c>
      <c r="K598" s="114">
        <v>14</v>
      </c>
      <c r="L598" s="115">
        <v>5.2631578947368418E-2</v>
      </c>
      <c r="M598" s="90">
        <v>13.41</v>
      </c>
      <c r="N598" s="90">
        <v>14.28</v>
      </c>
      <c r="O598" s="90">
        <v>15.45</v>
      </c>
      <c r="P598" s="90">
        <v>17.21</v>
      </c>
      <c r="Q598" s="90">
        <v>18.89</v>
      </c>
      <c r="R598" s="63">
        <f t="shared" si="315"/>
        <v>4.9699999999999989</v>
      </c>
      <c r="S598" s="64">
        <f t="shared" si="351"/>
        <v>0.10526315789473679</v>
      </c>
      <c r="T598" s="65">
        <f t="shared" si="345"/>
        <v>0.93907563025210095</v>
      </c>
      <c r="U598" s="65">
        <f t="shared" si="345"/>
        <v>0.92427184466019419</v>
      </c>
      <c r="V598" s="65">
        <f t="shared" si="316"/>
        <v>0.82975014526438107</v>
      </c>
      <c r="W598" s="65">
        <f t="shared" si="317"/>
        <v>0.75595553202752774</v>
      </c>
      <c r="X598" s="61">
        <f t="shared" si="328"/>
        <v>4.2750540483994667E-2</v>
      </c>
      <c r="Y598" s="66">
        <f t="shared" si="318"/>
        <v>8.1036869258839711E-2</v>
      </c>
      <c r="Z598" s="61">
        <f t="shared" si="319"/>
        <v>4.0187872496424713E-2</v>
      </c>
      <c r="AA598" s="67">
        <f t="shared" si="320"/>
        <v>14.500315789473685</v>
      </c>
      <c r="AB598" s="68">
        <f t="shared" si="321"/>
        <v>4.1316526610644996E-3</v>
      </c>
      <c r="AC598" s="69">
        <f t="shared" si="322"/>
        <v>1.5428276573787522E-2</v>
      </c>
      <c r="AD598" s="70">
        <f>_xlfn.PERCENTILE.EXC(AC598:$AC$5675,0.5)</f>
        <v>8.7410135746981352E-2</v>
      </c>
      <c r="AE598" s="70">
        <f>_xlfn.PERCENTILE.EXC($AC598:AC$5675,0.35)</f>
        <v>5.2160471941841244E-2</v>
      </c>
      <c r="AF598" s="71">
        <f t="shared" si="347"/>
        <v>4.8676564765608853E-2</v>
      </c>
      <c r="AG598" s="70">
        <f t="shared" si="348"/>
        <v>-9.9578675655099119E-2</v>
      </c>
      <c r="AH598" s="70">
        <f t="shared" si="349"/>
        <v>-0.10923239365885457</v>
      </c>
      <c r="AI598" s="61" t="str">
        <f t="shared" si="337"/>
        <v>Safety</v>
      </c>
      <c r="AJ598" s="68" t="str">
        <f t="shared" si="338"/>
        <v>Safety</v>
      </c>
      <c r="AK598" s="72" t="str">
        <f t="shared" si="339"/>
        <v>00631L</v>
      </c>
      <c r="AL598" s="73">
        <f t="shared" si="329"/>
        <v>1</v>
      </c>
      <c r="AM598" s="72" t="str">
        <f t="shared" si="342"/>
        <v>00631L</v>
      </c>
      <c r="AN598" s="73">
        <f t="shared" si="330"/>
        <v>1</v>
      </c>
      <c r="AO598" s="74" t="str">
        <f t="shared" si="336"/>
        <v>00635U</v>
      </c>
      <c r="AP598" s="20">
        <f t="shared" si="331"/>
        <v>0</v>
      </c>
      <c r="AQ598" s="74" t="str">
        <f t="shared" si="346"/>
        <v>00631L</v>
      </c>
      <c r="AR598" s="20">
        <f t="shared" si="332"/>
        <v>1</v>
      </c>
      <c r="AS598" s="74" t="str">
        <f t="shared" si="340"/>
        <v>00631L</v>
      </c>
      <c r="AT598" s="20">
        <f t="shared" si="333"/>
        <v>1</v>
      </c>
      <c r="AU598" s="74" t="str">
        <f t="shared" si="323"/>
        <v>00635U</v>
      </c>
      <c r="AV598" s="20">
        <f t="shared" si="334"/>
        <v>0</v>
      </c>
      <c r="AW598" s="74" t="str">
        <f t="shared" si="324"/>
        <v>00635U</v>
      </c>
      <c r="AX598" s="20">
        <f t="shared" si="325"/>
        <v>0</v>
      </c>
      <c r="AY598" s="20">
        <f t="shared" si="335"/>
        <v>1</v>
      </c>
      <c r="AZ598" s="57">
        <v>45442</v>
      </c>
      <c r="BA598" s="75">
        <v>40.31</v>
      </c>
      <c r="BB598" s="90">
        <v>40.125</v>
      </c>
      <c r="BC598" s="76">
        <f t="shared" si="343"/>
        <v>38.191041666666671</v>
      </c>
      <c r="BD598" s="76">
        <f t="shared" si="344"/>
        <v>38.303083333333333</v>
      </c>
      <c r="BE598" s="77">
        <f t="shared" si="350"/>
        <v>5.0639056934163117E-2</v>
      </c>
      <c r="BF598" s="77">
        <f t="shared" si="341"/>
        <v>5.2395694863555428E-2</v>
      </c>
    </row>
    <row r="599" spans="1:58" s="23" customFormat="1" ht="13.15" x14ac:dyDescent="0.4">
      <c r="A599" s="57">
        <v>45440</v>
      </c>
      <c r="B599" s="112">
        <v>13.726000000000001</v>
      </c>
      <c r="C599" s="112">
        <v>14.564</v>
      </c>
      <c r="D599" s="112">
        <v>15.176</v>
      </c>
      <c r="E599" s="112">
        <v>15.65</v>
      </c>
      <c r="F599" s="112">
        <v>17.911000000000001</v>
      </c>
      <c r="G599" s="112">
        <v>16.968</v>
      </c>
      <c r="H599" s="113">
        <v>17.015999999999998</v>
      </c>
      <c r="I599" s="90">
        <f t="shared" si="326"/>
        <v>13.902421052631579</v>
      </c>
      <c r="J599" s="90">
        <f t="shared" si="327"/>
        <v>14.692842105263159</v>
      </c>
      <c r="K599" s="114">
        <v>15</v>
      </c>
      <c r="L599" s="115">
        <v>5.2631578947368418E-2</v>
      </c>
      <c r="M599" s="90">
        <v>11.51</v>
      </c>
      <c r="N599" s="90">
        <v>12.92</v>
      </c>
      <c r="O599" s="90">
        <v>14.72</v>
      </c>
      <c r="P599" s="90">
        <v>16.71</v>
      </c>
      <c r="Q599" s="90">
        <v>18.559999999999999</v>
      </c>
      <c r="R599" s="63">
        <f t="shared" si="315"/>
        <v>7</v>
      </c>
      <c r="S599" s="64">
        <f t="shared" si="351"/>
        <v>8.2984073763621144E-2</v>
      </c>
      <c r="T599" s="65">
        <f t="shared" si="345"/>
        <v>0.89086687306501544</v>
      </c>
      <c r="U599" s="65">
        <f t="shared" si="345"/>
        <v>0.87771739130434778</v>
      </c>
      <c r="V599" s="65">
        <f t="shared" si="316"/>
        <v>0.77318970676241772</v>
      </c>
      <c r="W599" s="65">
        <f t="shared" si="317"/>
        <v>0.69612068965517249</v>
      </c>
      <c r="X599" s="61">
        <f t="shared" si="328"/>
        <v>6.1052018067900275E-2</v>
      </c>
      <c r="Y599" s="66">
        <f t="shared" si="318"/>
        <v>8.7284345047923179E-2</v>
      </c>
      <c r="Z599" s="61">
        <f t="shared" si="319"/>
        <v>5.6854921142095685E-2</v>
      </c>
      <c r="AA599" s="67">
        <f t="shared" si="320"/>
        <v>13.902421052631579</v>
      </c>
      <c r="AB599" s="68">
        <f t="shared" si="321"/>
        <v>6.2383900928792646E-2</v>
      </c>
      <c r="AC599" s="69">
        <f t="shared" si="322"/>
        <v>7.6038781163434946E-2</v>
      </c>
      <c r="AD599" s="70">
        <f>_xlfn.PERCENTILE.EXC(AC599:$AC$5675,0.5)</f>
        <v>8.7425635478637215E-2</v>
      </c>
      <c r="AE599" s="70">
        <f>_xlfn.PERCENTILE.EXC($AC599:AC$5675,0.35)</f>
        <v>5.2208045652681064E-2</v>
      </c>
      <c r="AF599" s="71">
        <f t="shared" si="347"/>
        <v>4.9033276142783647E-2</v>
      </c>
      <c r="AG599" s="70">
        <f t="shared" si="348"/>
        <v>-9.9578675655099119E-2</v>
      </c>
      <c r="AH599" s="70">
        <f t="shared" si="349"/>
        <v>-0.10923239365885457</v>
      </c>
      <c r="AI599" s="61" t="str">
        <f t="shared" si="337"/>
        <v>Safety</v>
      </c>
      <c r="AJ599" s="68" t="str">
        <f t="shared" si="338"/>
        <v>Short VOL</v>
      </c>
      <c r="AK599" s="72" t="str">
        <f t="shared" si="339"/>
        <v>00631L</v>
      </c>
      <c r="AL599" s="73">
        <f t="shared" si="329"/>
        <v>1</v>
      </c>
      <c r="AM599" s="72" t="str">
        <f t="shared" si="342"/>
        <v>00631L</v>
      </c>
      <c r="AN599" s="73">
        <f t="shared" si="330"/>
        <v>1</v>
      </c>
      <c r="AO599" s="74" t="str">
        <f t="shared" si="336"/>
        <v>00631L</v>
      </c>
      <c r="AP599" s="20">
        <f t="shared" si="331"/>
        <v>1</v>
      </c>
      <c r="AQ599" s="74" t="str">
        <f t="shared" si="346"/>
        <v>00631L</v>
      </c>
      <c r="AR599" s="20">
        <f t="shared" si="332"/>
        <v>1</v>
      </c>
      <c r="AS599" s="74" t="str">
        <f t="shared" si="340"/>
        <v>00631L</v>
      </c>
      <c r="AT599" s="20">
        <f t="shared" si="333"/>
        <v>1</v>
      </c>
      <c r="AU599" s="74" t="str">
        <f t="shared" si="323"/>
        <v>00631L</v>
      </c>
      <c r="AV599" s="20">
        <f t="shared" si="334"/>
        <v>1</v>
      </c>
      <c r="AW599" s="74" t="str">
        <f t="shared" si="324"/>
        <v>00631L</v>
      </c>
      <c r="AX599" s="20">
        <f t="shared" si="325"/>
        <v>1</v>
      </c>
      <c r="AY599" s="20">
        <f t="shared" si="335"/>
        <v>0</v>
      </c>
      <c r="AZ599" s="57">
        <v>45441</v>
      </c>
      <c r="BA599" s="75">
        <v>40.19</v>
      </c>
      <c r="BB599" s="90">
        <v>40.174999999999997</v>
      </c>
      <c r="BC599" s="76">
        <f t="shared" si="343"/>
        <v>38.082083333333337</v>
      </c>
      <c r="BD599" s="76">
        <f t="shared" si="344"/>
        <v>38.192125000000004</v>
      </c>
      <c r="BE599" s="77">
        <f t="shared" si="350"/>
        <v>5.4958040198255786E-2</v>
      </c>
      <c r="BF599" s="77">
        <f t="shared" si="341"/>
        <v>5.2311176715094887E-2</v>
      </c>
    </row>
    <row r="600" spans="1:58" s="23" customFormat="1" ht="13.15" x14ac:dyDescent="0.4">
      <c r="A600" s="57">
        <v>45436</v>
      </c>
      <c r="B600" s="112">
        <v>13.427</v>
      </c>
      <c r="C600" s="112">
        <v>14.315</v>
      </c>
      <c r="D600" s="112">
        <v>14.901999999999999</v>
      </c>
      <c r="E600" s="112">
        <v>15.401999999999999</v>
      </c>
      <c r="F600" s="112">
        <v>17.762</v>
      </c>
      <c r="G600" s="112">
        <v>16.763000000000002</v>
      </c>
      <c r="H600" s="113">
        <v>16.902999999999999</v>
      </c>
      <c r="I600" s="90">
        <f t="shared" si="326"/>
        <v>13.567210526315788</v>
      </c>
      <c r="J600" s="90">
        <f t="shared" si="327"/>
        <v>14.407684210526316</v>
      </c>
      <c r="K600" s="114">
        <v>16</v>
      </c>
      <c r="L600" s="115">
        <v>5.2631578947368418E-2</v>
      </c>
      <c r="M600" s="90">
        <v>9.19</v>
      </c>
      <c r="N600" s="90">
        <v>11.93</v>
      </c>
      <c r="O600" s="90">
        <v>14.17</v>
      </c>
      <c r="P600" s="90">
        <v>16.36</v>
      </c>
      <c r="Q600" s="90">
        <v>18.440000000000001</v>
      </c>
      <c r="R600" s="63">
        <f t="shared" si="315"/>
        <v>9.4100000000000037</v>
      </c>
      <c r="S600" s="64">
        <f t="shared" si="351"/>
        <v>-6.5779169929522305E-2</v>
      </c>
      <c r="T600" s="65">
        <f t="shared" si="345"/>
        <v>0.77032690695725059</v>
      </c>
      <c r="U600" s="65">
        <f t="shared" si="345"/>
        <v>0.84191954834156668</v>
      </c>
      <c r="V600" s="65">
        <f t="shared" si="316"/>
        <v>0.72921760391198043</v>
      </c>
      <c r="W600" s="65">
        <f t="shared" si="317"/>
        <v>0.64696312364425157</v>
      </c>
      <c r="X600" s="61">
        <f t="shared" si="328"/>
        <v>6.613539882326655E-2</v>
      </c>
      <c r="Y600" s="66">
        <f t="shared" si="318"/>
        <v>9.7454875990131126E-2</v>
      </c>
      <c r="Z600" s="61">
        <f t="shared" si="319"/>
        <v>6.1948893811317636E-2</v>
      </c>
      <c r="AA600" s="67">
        <f t="shared" si="320"/>
        <v>13.567210526315788</v>
      </c>
      <c r="AB600" s="68">
        <f t="shared" si="321"/>
        <v>0.12548197820620285</v>
      </c>
      <c r="AC600" s="69">
        <f t="shared" si="322"/>
        <v>0.13723474654784484</v>
      </c>
      <c r="AD600" s="70">
        <f>_xlfn.PERCENTILE.EXC(AC600:$AC$5675,0.5)</f>
        <v>8.7428398420638334E-2</v>
      </c>
      <c r="AE600" s="70">
        <f>_xlfn.PERCENTILE.EXC($AC600:AC$5675,0.35)</f>
        <v>5.2185542312252552E-2</v>
      </c>
      <c r="AF600" s="71">
        <f t="shared" si="347"/>
        <v>4.9033276142783647E-2</v>
      </c>
      <c r="AG600" s="70">
        <f t="shared" si="348"/>
        <v>-9.9578675655099119E-2</v>
      </c>
      <c r="AH600" s="70">
        <f t="shared" si="349"/>
        <v>-0.10923239365885457</v>
      </c>
      <c r="AI600" s="61" t="str">
        <f t="shared" si="337"/>
        <v>Short VOL</v>
      </c>
      <c r="AJ600" s="68" t="str">
        <f t="shared" si="338"/>
        <v>Short VOL</v>
      </c>
      <c r="AK600" s="72" t="str">
        <f t="shared" si="339"/>
        <v>00631L</v>
      </c>
      <c r="AL600" s="73">
        <f t="shared" si="329"/>
        <v>1</v>
      </c>
      <c r="AM600" s="72" t="str">
        <f t="shared" si="342"/>
        <v>00631L</v>
      </c>
      <c r="AN600" s="73">
        <f t="shared" si="330"/>
        <v>1</v>
      </c>
      <c r="AO600" s="74" t="str">
        <f t="shared" si="336"/>
        <v>00631L</v>
      </c>
      <c r="AP600" s="20">
        <f t="shared" si="331"/>
        <v>1</v>
      </c>
      <c r="AQ600" s="74" t="str">
        <f t="shared" si="346"/>
        <v>00631L</v>
      </c>
      <c r="AR600" s="20">
        <f t="shared" si="332"/>
        <v>1</v>
      </c>
      <c r="AS600" s="74" t="str">
        <f t="shared" si="340"/>
        <v>00631L</v>
      </c>
      <c r="AT600" s="20">
        <f t="shared" si="333"/>
        <v>1</v>
      </c>
      <c r="AU600" s="74" t="str">
        <f t="shared" si="323"/>
        <v>00631L</v>
      </c>
      <c r="AV600" s="20">
        <f t="shared" si="334"/>
        <v>1</v>
      </c>
      <c r="AW600" s="74" t="str">
        <f t="shared" si="324"/>
        <v>00631L</v>
      </c>
      <c r="AX600" s="20">
        <f t="shared" si="325"/>
        <v>1</v>
      </c>
      <c r="AY600" s="20">
        <f t="shared" si="335"/>
        <v>0</v>
      </c>
      <c r="AZ600" s="57">
        <v>45440</v>
      </c>
      <c r="BA600" s="75">
        <v>40</v>
      </c>
      <c r="BB600" s="90">
        <v>40.024999999999999</v>
      </c>
      <c r="BC600" s="76">
        <f t="shared" si="343"/>
        <v>37.979791666666671</v>
      </c>
      <c r="BD600" s="76">
        <f t="shared" si="344"/>
        <v>38.079166666666666</v>
      </c>
      <c r="BE600" s="77">
        <f t="shared" si="350"/>
        <v>5.3849909217072521E-2</v>
      </c>
      <c r="BF600" s="77">
        <f t="shared" si="341"/>
        <v>5.0443155706313629E-2</v>
      </c>
    </row>
    <row r="601" spans="1:58" s="23" customFormat="1" ht="13.15" x14ac:dyDescent="0.4">
      <c r="A601" s="57">
        <v>45435</v>
      </c>
      <c r="B601" s="112">
        <v>13.856</v>
      </c>
      <c r="C601" s="112">
        <v>14.67</v>
      </c>
      <c r="D601" s="112">
        <v>15.292</v>
      </c>
      <c r="E601" s="112">
        <v>15.702</v>
      </c>
      <c r="F601" s="112">
        <v>18</v>
      </c>
      <c r="G601" s="112">
        <v>17.045999999999999</v>
      </c>
      <c r="H601" s="113">
        <v>17.100000000000001</v>
      </c>
      <c r="I601" s="90">
        <f t="shared" si="326"/>
        <v>13.941684210526315</v>
      </c>
      <c r="J601" s="90">
        <f t="shared" si="327"/>
        <v>14.735473684210525</v>
      </c>
      <c r="K601" s="114">
        <v>17</v>
      </c>
      <c r="L601" s="115">
        <v>5.2631578947368418E-2</v>
      </c>
      <c r="M601" s="90">
        <v>10.79</v>
      </c>
      <c r="N601" s="90">
        <v>12.77</v>
      </c>
      <c r="O601" s="90">
        <v>14.67</v>
      </c>
      <c r="P601" s="90">
        <v>16.7</v>
      </c>
      <c r="Q601" s="90">
        <v>18.66</v>
      </c>
      <c r="R601" s="63">
        <f t="shared" si="315"/>
        <v>7.8099999999999987</v>
      </c>
      <c r="S601" s="64">
        <f t="shared" si="351"/>
        <v>3.9056143205858457E-2</v>
      </c>
      <c r="T601" s="65">
        <f t="shared" si="345"/>
        <v>0.84494909945184016</v>
      </c>
      <c r="U601" s="65">
        <f t="shared" si="345"/>
        <v>0.87048398091342871</v>
      </c>
      <c r="V601" s="65">
        <f t="shared" si="316"/>
        <v>0.76467065868263473</v>
      </c>
      <c r="W601" s="65">
        <f t="shared" si="317"/>
        <v>0.68435155412647375</v>
      </c>
      <c r="X601" s="61">
        <f t="shared" si="328"/>
        <v>5.8747113163972291E-2</v>
      </c>
      <c r="Y601" s="66">
        <f t="shared" si="318"/>
        <v>8.9033244172716949E-2</v>
      </c>
      <c r="Z601" s="61">
        <f t="shared" si="319"/>
        <v>5.6936411820666527E-2</v>
      </c>
      <c r="AA601" s="67">
        <f t="shared" si="320"/>
        <v>13.941684210526315</v>
      </c>
      <c r="AB601" s="68">
        <f t="shared" si="321"/>
        <v>8.504306969459674E-2</v>
      </c>
      <c r="AC601" s="69">
        <f t="shared" si="322"/>
        <v>9.1752874747557986E-2</v>
      </c>
      <c r="AD601" s="70">
        <f>_xlfn.PERCENTILE.EXC(AC601:$AC$5675,0.5)</f>
        <v>8.7425635478637215E-2</v>
      </c>
      <c r="AE601" s="70">
        <f>_xlfn.PERCENTILE.EXC($AC601:AC$5675,0.35)</f>
        <v>5.2156293546772696E-2</v>
      </c>
      <c r="AF601" s="71">
        <f t="shared" si="347"/>
        <v>4.9033276142783647E-2</v>
      </c>
      <c r="AG601" s="70">
        <f t="shared" si="348"/>
        <v>-9.9578675655099119E-2</v>
      </c>
      <c r="AH601" s="70">
        <f t="shared" si="349"/>
        <v>-0.10923239365885457</v>
      </c>
      <c r="AI601" s="61" t="str">
        <f t="shared" si="337"/>
        <v>Short VOL</v>
      </c>
      <c r="AJ601" s="68" t="str">
        <f t="shared" si="338"/>
        <v>Short VOL</v>
      </c>
      <c r="AK601" s="72" t="str">
        <f t="shared" si="339"/>
        <v>00631L</v>
      </c>
      <c r="AL601" s="73">
        <f t="shared" si="329"/>
        <v>1</v>
      </c>
      <c r="AM601" s="72" t="str">
        <f t="shared" si="342"/>
        <v>00631L</v>
      </c>
      <c r="AN601" s="73">
        <f t="shared" si="330"/>
        <v>1</v>
      </c>
      <c r="AO601" s="74" t="str">
        <f t="shared" si="336"/>
        <v>00631L</v>
      </c>
      <c r="AP601" s="20">
        <f t="shared" si="331"/>
        <v>1</v>
      </c>
      <c r="AQ601" s="74" t="str">
        <f t="shared" si="346"/>
        <v>00631L</v>
      </c>
      <c r="AR601" s="20">
        <f t="shared" si="332"/>
        <v>1</v>
      </c>
      <c r="AS601" s="74" t="str">
        <f t="shared" si="340"/>
        <v>00631L</v>
      </c>
      <c r="AT601" s="20">
        <f t="shared" si="333"/>
        <v>1</v>
      </c>
      <c r="AU601" s="74" t="str">
        <f t="shared" si="323"/>
        <v>00631L</v>
      </c>
      <c r="AV601" s="20">
        <f t="shared" si="334"/>
        <v>1</v>
      </c>
      <c r="AW601" s="74" t="str">
        <f t="shared" si="324"/>
        <v>00631L</v>
      </c>
      <c r="AX601" s="20">
        <f t="shared" si="325"/>
        <v>1</v>
      </c>
      <c r="AY601" s="20">
        <f t="shared" si="335"/>
        <v>0</v>
      </c>
      <c r="AZ601" s="57">
        <v>45436</v>
      </c>
      <c r="BA601" s="75">
        <v>40.06</v>
      </c>
      <c r="BB601" s="90">
        <v>39.799999999999997</v>
      </c>
      <c r="BC601" s="76">
        <f t="shared" si="343"/>
        <v>37.881458333333335</v>
      </c>
      <c r="BD601" s="76">
        <f t="shared" si="344"/>
        <v>37.980375000000002</v>
      </c>
      <c r="BE601" s="77">
        <f t="shared" si="350"/>
        <v>5.064592946197282E-2</v>
      </c>
      <c r="BF601" s="77">
        <f t="shared" si="341"/>
        <v>5.4755251889956322E-2</v>
      </c>
    </row>
    <row r="602" spans="1:58" s="23" customFormat="1" ht="13.15" x14ac:dyDescent="0.4">
      <c r="A602" s="57">
        <v>45434</v>
      </c>
      <c r="B602" s="112">
        <v>13.664999999999999</v>
      </c>
      <c r="C602" s="112">
        <v>14.513999999999999</v>
      </c>
      <c r="D602" s="112">
        <v>15.16</v>
      </c>
      <c r="E602" s="112">
        <v>15.6</v>
      </c>
      <c r="F602" s="112">
        <v>17.91</v>
      </c>
      <c r="G602" s="112">
        <v>16.803999999999998</v>
      </c>
      <c r="H602" s="113">
        <v>16.937000000000001</v>
      </c>
      <c r="I602" s="90">
        <f t="shared" si="326"/>
        <v>13.709684210526316</v>
      </c>
      <c r="J602" s="90">
        <f t="shared" si="327"/>
        <v>14.548</v>
      </c>
      <c r="K602" s="114">
        <v>18</v>
      </c>
      <c r="L602" s="115">
        <v>5.2631578947368418E-2</v>
      </c>
      <c r="M602" s="90">
        <v>11.14</v>
      </c>
      <c r="N602" s="90">
        <v>12.29</v>
      </c>
      <c r="O602" s="90">
        <v>14.31</v>
      </c>
      <c r="P602" s="90">
        <v>16.510000000000002</v>
      </c>
      <c r="Q602" s="90">
        <v>18.47</v>
      </c>
      <c r="R602" s="63">
        <f t="shared" si="315"/>
        <v>7.3900000000000006</v>
      </c>
      <c r="S602" s="64">
        <f t="shared" si="351"/>
        <v>3.625632377740301E-2</v>
      </c>
      <c r="T602" s="65">
        <f t="shared" si="345"/>
        <v>0.90642799023596432</v>
      </c>
      <c r="U602" s="65">
        <f t="shared" si="345"/>
        <v>0.85883997204751916</v>
      </c>
      <c r="V602" s="65">
        <f t="shared" si="316"/>
        <v>0.7443973349485159</v>
      </c>
      <c r="W602" s="65">
        <f t="shared" si="317"/>
        <v>0.66540335679480234</v>
      </c>
      <c r="X602" s="61">
        <f t="shared" si="328"/>
        <v>6.2129527991218458E-2</v>
      </c>
      <c r="Y602" s="66">
        <f t="shared" si="318"/>
        <v>8.5705128205128309E-2</v>
      </c>
      <c r="Z602" s="61">
        <f t="shared" si="319"/>
        <v>6.1147709648193375E-2</v>
      </c>
      <c r="AA602" s="67">
        <f t="shared" si="320"/>
        <v>13.709684210526316</v>
      </c>
      <c r="AB602" s="68">
        <f t="shared" si="321"/>
        <v>0.11187957689178195</v>
      </c>
      <c r="AC602" s="69">
        <f t="shared" si="322"/>
        <v>0.11551539548627475</v>
      </c>
      <c r="AD602" s="70">
        <f>_xlfn.PERCENTILE.EXC(AC602:$AC$5675,0.5)</f>
        <v>8.7410135746981352E-2</v>
      </c>
      <c r="AE602" s="70">
        <f>_xlfn.PERCENTILE.EXC($AC602:AC$5675,0.35)</f>
        <v>5.212704478129284E-2</v>
      </c>
      <c r="AF602" s="71">
        <f t="shared" si="347"/>
        <v>4.9033276142783647E-2</v>
      </c>
      <c r="AG602" s="70">
        <f t="shared" si="348"/>
        <v>-9.9578675655099119E-2</v>
      </c>
      <c r="AH602" s="70">
        <f t="shared" si="349"/>
        <v>-0.10923239365885457</v>
      </c>
      <c r="AI602" s="61" t="str">
        <f t="shared" si="337"/>
        <v>Short VOL</v>
      </c>
      <c r="AJ602" s="68" t="str">
        <f t="shared" si="338"/>
        <v>Short VOL</v>
      </c>
      <c r="AK602" s="72" t="str">
        <f t="shared" si="339"/>
        <v>00631L</v>
      </c>
      <c r="AL602" s="73">
        <f t="shared" si="329"/>
        <v>1</v>
      </c>
      <c r="AM602" s="72" t="str">
        <f t="shared" si="342"/>
        <v>00631L</v>
      </c>
      <c r="AN602" s="73">
        <f t="shared" si="330"/>
        <v>1</v>
      </c>
      <c r="AO602" s="74" t="str">
        <f t="shared" si="336"/>
        <v>00631L</v>
      </c>
      <c r="AP602" s="20">
        <f t="shared" si="331"/>
        <v>1</v>
      </c>
      <c r="AQ602" s="74" t="str">
        <f t="shared" si="346"/>
        <v>00631L</v>
      </c>
      <c r="AR602" s="20">
        <f t="shared" si="332"/>
        <v>1</v>
      </c>
      <c r="AS602" s="74" t="str">
        <f t="shared" si="340"/>
        <v>00631L</v>
      </c>
      <c r="AT602" s="20">
        <f t="shared" si="333"/>
        <v>1</v>
      </c>
      <c r="AU602" s="74" t="str">
        <f t="shared" si="323"/>
        <v>00631L</v>
      </c>
      <c r="AV602" s="20">
        <f t="shared" si="334"/>
        <v>1</v>
      </c>
      <c r="AW602" s="74" t="str">
        <f t="shared" si="324"/>
        <v>00631L</v>
      </c>
      <c r="AX602" s="20">
        <f t="shared" si="325"/>
        <v>1</v>
      </c>
      <c r="AY602" s="20">
        <f t="shared" si="335"/>
        <v>0</v>
      </c>
      <c r="AZ602" s="57">
        <v>45435</v>
      </c>
      <c r="BA602" s="75">
        <v>39.75</v>
      </c>
      <c r="BB602" s="90">
        <v>39.237499999999997</v>
      </c>
      <c r="BC602" s="76">
        <f t="shared" si="343"/>
        <v>37.783333333333339</v>
      </c>
      <c r="BD602" s="76">
        <f t="shared" si="344"/>
        <v>37.880625000000009</v>
      </c>
      <c r="BE602" s="77">
        <f t="shared" si="350"/>
        <v>3.8486987207763348E-2</v>
      </c>
      <c r="BF602" s="77">
        <f t="shared" si="341"/>
        <v>4.9349106568331184E-2</v>
      </c>
    </row>
    <row r="603" spans="1:58" s="23" customFormat="1" ht="13.15" x14ac:dyDescent="0.4">
      <c r="A603" s="57">
        <v>45433</v>
      </c>
      <c r="B603" s="112">
        <v>12.198</v>
      </c>
      <c r="C603" s="112">
        <v>13.388999999999999</v>
      </c>
      <c r="D603" s="112">
        <v>14.298999999999999</v>
      </c>
      <c r="E603" s="112">
        <v>14.952</v>
      </c>
      <c r="F603" s="112">
        <v>15.449</v>
      </c>
      <c r="G603" s="112">
        <v>17.744</v>
      </c>
      <c r="H603" s="113">
        <v>16.73</v>
      </c>
      <c r="I603" s="90">
        <f t="shared" si="326"/>
        <v>13.388999999999999</v>
      </c>
      <c r="J603" s="90">
        <f t="shared" si="327"/>
        <v>14.298999999999999</v>
      </c>
      <c r="K603" s="114">
        <v>0</v>
      </c>
      <c r="L603" s="115">
        <v>0.04</v>
      </c>
      <c r="M603" s="90">
        <v>10.08</v>
      </c>
      <c r="N603" s="90">
        <v>11.86</v>
      </c>
      <c r="O603" s="90">
        <v>13.95</v>
      </c>
      <c r="P603" s="90">
        <v>16.2</v>
      </c>
      <c r="Q603" s="90">
        <v>18.27</v>
      </c>
      <c r="R603" s="63">
        <f t="shared" si="315"/>
        <v>8.2100000000000009</v>
      </c>
      <c r="S603" s="64">
        <f t="shared" si="351"/>
        <v>-2.3868312757201721E-2</v>
      </c>
      <c r="T603" s="65">
        <f t="shared" si="345"/>
        <v>0.84991568296795961</v>
      </c>
      <c r="U603" s="65">
        <f t="shared" si="345"/>
        <v>0.85017921146953401</v>
      </c>
      <c r="V603" s="65">
        <f t="shared" si="316"/>
        <v>0.73209876543209873</v>
      </c>
      <c r="W603" s="65">
        <f t="shared" si="317"/>
        <v>0.64915161466885607</v>
      </c>
      <c r="X603" s="61">
        <f t="shared" si="328"/>
        <v>9.7638957206099275E-2</v>
      </c>
      <c r="Y603" s="66">
        <f t="shared" si="318"/>
        <v>0.11891385767790265</v>
      </c>
      <c r="Z603" s="61">
        <f t="shared" si="319"/>
        <v>6.7966240944058565E-2</v>
      </c>
      <c r="AA603" s="67">
        <f t="shared" si="320"/>
        <v>13.388999999999999</v>
      </c>
      <c r="AB603" s="68">
        <f t="shared" si="321"/>
        <v>2.8499156829679677E-2</v>
      </c>
      <c r="AC603" s="69">
        <f t="shared" si="322"/>
        <v>0.12892074198988196</v>
      </c>
      <c r="AD603" s="70">
        <f>_xlfn.PERCENTILE.EXC(AC603:$AC$5675,0.5)</f>
        <v>8.7394636015325489E-2</v>
      </c>
      <c r="AE603" s="70">
        <f>_xlfn.PERCENTILE.EXC($AC603:AC$5675,0.35)</f>
        <v>5.2105832566158597E-2</v>
      </c>
      <c r="AF603" s="71">
        <f t="shared" si="347"/>
        <v>4.9033276142783647E-2</v>
      </c>
      <c r="AG603" s="70">
        <f t="shared" si="348"/>
        <v>-9.9578675655099119E-2</v>
      </c>
      <c r="AH603" s="70">
        <f t="shared" si="349"/>
        <v>-0.10923239365885457</v>
      </c>
      <c r="AI603" s="61" t="str">
        <f t="shared" si="337"/>
        <v>Short VOL</v>
      </c>
      <c r="AJ603" s="68" t="str">
        <f t="shared" si="338"/>
        <v>Short VOL</v>
      </c>
      <c r="AK603" s="72" t="str">
        <f t="shared" si="339"/>
        <v>00631L</v>
      </c>
      <c r="AL603" s="73">
        <f t="shared" si="329"/>
        <v>1</v>
      </c>
      <c r="AM603" s="72" t="str">
        <f t="shared" si="342"/>
        <v>00631L</v>
      </c>
      <c r="AN603" s="73">
        <f t="shared" si="330"/>
        <v>1</v>
      </c>
      <c r="AO603" s="74" t="str">
        <f t="shared" si="336"/>
        <v>00631L</v>
      </c>
      <c r="AP603" s="20">
        <f t="shared" si="331"/>
        <v>1</v>
      </c>
      <c r="AQ603" s="74" t="str">
        <f t="shared" si="346"/>
        <v>00631L</v>
      </c>
      <c r="AR603" s="20">
        <f t="shared" si="332"/>
        <v>1</v>
      </c>
      <c r="AS603" s="74" t="str">
        <f t="shared" si="340"/>
        <v>00631L</v>
      </c>
      <c r="AT603" s="20">
        <f t="shared" si="333"/>
        <v>1</v>
      </c>
      <c r="AU603" s="74" t="str">
        <f t="shared" si="323"/>
        <v>00631L</v>
      </c>
      <c r="AV603" s="20">
        <f t="shared" si="334"/>
        <v>1</v>
      </c>
      <c r="AW603" s="74" t="str">
        <f t="shared" si="324"/>
        <v>00631L</v>
      </c>
      <c r="AX603" s="20">
        <f t="shared" si="325"/>
        <v>1</v>
      </c>
      <c r="AY603" s="20">
        <f t="shared" si="335"/>
        <v>0</v>
      </c>
      <c r="AZ603" s="57">
        <v>45434</v>
      </c>
      <c r="BA603" s="75">
        <v>39.64</v>
      </c>
      <c r="BB603" s="90">
        <v>39.037500000000001</v>
      </c>
      <c r="BC603" s="76">
        <f t="shared" si="343"/>
        <v>37.694583333333334</v>
      </c>
      <c r="BD603" s="76">
        <f t="shared" si="344"/>
        <v>37.790041666666674</v>
      </c>
      <c r="BE603" s="77">
        <f t="shared" si="350"/>
        <v>3.5626250455967387E-2</v>
      </c>
      <c r="BF603" s="77">
        <f t="shared" si="341"/>
        <v>4.8953593373915548E-2</v>
      </c>
    </row>
    <row r="604" spans="1:58" s="23" customFormat="1" ht="13.15" x14ac:dyDescent="0.4">
      <c r="A604" s="57">
        <v>45432</v>
      </c>
      <c r="B604" s="112">
        <v>12.573</v>
      </c>
      <c r="C604" s="112">
        <v>13.602</v>
      </c>
      <c r="D604" s="112">
        <v>14.446999999999999</v>
      </c>
      <c r="E604" s="112">
        <v>15.042</v>
      </c>
      <c r="F604" s="112">
        <v>15.548</v>
      </c>
      <c r="G604" s="112">
        <v>17.821999999999999</v>
      </c>
      <c r="H604" s="113">
        <v>16.838000000000001</v>
      </c>
      <c r="I604" s="90">
        <f t="shared" si="326"/>
        <v>13.560840000000001</v>
      </c>
      <c r="J604" s="90">
        <f t="shared" si="327"/>
        <v>14.4132</v>
      </c>
      <c r="K604" s="114">
        <v>1</v>
      </c>
      <c r="L604" s="115">
        <v>0.04</v>
      </c>
      <c r="M604" s="90">
        <v>10.53</v>
      </c>
      <c r="N604" s="90">
        <v>12.15</v>
      </c>
      <c r="O604" s="90">
        <v>14.11</v>
      </c>
      <c r="P604" s="90">
        <v>16.34</v>
      </c>
      <c r="Q604" s="90">
        <v>18.329999999999998</v>
      </c>
      <c r="R604" s="63">
        <f t="shared" si="315"/>
        <v>7.77</v>
      </c>
      <c r="S604" s="64">
        <f t="shared" si="351"/>
        <v>1.33444537114262E-2</v>
      </c>
      <c r="T604" s="65">
        <f t="shared" si="345"/>
        <v>0.86666666666666659</v>
      </c>
      <c r="U604" s="65">
        <f t="shared" si="345"/>
        <v>0.86109142452161591</v>
      </c>
      <c r="V604" s="65">
        <f t="shared" si="316"/>
        <v>0.74357405140758881</v>
      </c>
      <c r="W604" s="65">
        <f t="shared" si="317"/>
        <v>0.66284779050736509</v>
      </c>
      <c r="X604" s="61">
        <f t="shared" si="328"/>
        <v>8.1842042471963722E-2</v>
      </c>
      <c r="Y604" s="66">
        <f t="shared" si="318"/>
        <v>0.11939901608828621</v>
      </c>
      <c r="Z604" s="61">
        <f t="shared" si="319"/>
        <v>6.2854513437220635E-2</v>
      </c>
      <c r="AA604" s="67">
        <f t="shared" si="320"/>
        <v>13.560839999999999</v>
      </c>
      <c r="AB604" s="68">
        <f t="shared" si="321"/>
        <v>3.4814814814814819E-2</v>
      </c>
      <c r="AC604" s="69">
        <f t="shared" si="322"/>
        <v>0.1161185185185184</v>
      </c>
      <c r="AD604" s="70">
        <f>_xlfn.PERCENTILE.EXC(AC604:$AC$5675,0.5)</f>
        <v>8.7373069230583772E-2</v>
      </c>
      <c r="AE604" s="70">
        <f>_xlfn.PERCENTILE.EXC($AC604:AC$5675,0.35)</f>
        <v>5.2104711726888416E-2</v>
      </c>
      <c r="AF604" s="71">
        <f t="shared" si="347"/>
        <v>4.9033276142783647E-2</v>
      </c>
      <c r="AG604" s="70">
        <f t="shared" si="348"/>
        <v>-9.9578675655099119E-2</v>
      </c>
      <c r="AH604" s="70">
        <f t="shared" si="349"/>
        <v>-0.10923239365885457</v>
      </c>
      <c r="AI604" s="61" t="str">
        <f t="shared" si="337"/>
        <v>Short VOL</v>
      </c>
      <c r="AJ604" s="68" t="str">
        <f t="shared" si="338"/>
        <v>Short VOL</v>
      </c>
      <c r="AK604" s="72" t="str">
        <f t="shared" si="339"/>
        <v>00631L</v>
      </c>
      <c r="AL604" s="73">
        <f t="shared" si="329"/>
        <v>1</v>
      </c>
      <c r="AM604" s="72" t="str">
        <f t="shared" si="342"/>
        <v>00631L</v>
      </c>
      <c r="AN604" s="73">
        <f t="shared" si="330"/>
        <v>1</v>
      </c>
      <c r="AO604" s="74" t="str">
        <f t="shared" si="336"/>
        <v>00631L</v>
      </c>
      <c r="AP604" s="20">
        <f t="shared" si="331"/>
        <v>1</v>
      </c>
      <c r="AQ604" s="74" t="str">
        <f t="shared" si="346"/>
        <v>00631L</v>
      </c>
      <c r="AR604" s="20">
        <f t="shared" si="332"/>
        <v>1</v>
      </c>
      <c r="AS604" s="74" t="str">
        <f t="shared" si="340"/>
        <v>00631L</v>
      </c>
      <c r="AT604" s="20">
        <f t="shared" si="333"/>
        <v>1</v>
      </c>
      <c r="AU604" s="74" t="str">
        <f t="shared" si="323"/>
        <v>00631L</v>
      </c>
      <c r="AV604" s="20">
        <f t="shared" si="334"/>
        <v>1</v>
      </c>
      <c r="AW604" s="74" t="str">
        <f t="shared" si="324"/>
        <v>00631L</v>
      </c>
      <c r="AX604" s="20">
        <f t="shared" si="325"/>
        <v>1</v>
      </c>
      <c r="AY604" s="20">
        <f t="shared" si="335"/>
        <v>0</v>
      </c>
      <c r="AZ604" s="57">
        <v>45433</v>
      </c>
      <c r="BA604" s="75">
        <v>39.340000000000003</v>
      </c>
      <c r="BB604" s="90">
        <v>39.5625</v>
      </c>
      <c r="BC604" s="76">
        <f t="shared" si="343"/>
        <v>37.602291666666666</v>
      </c>
      <c r="BD604" s="76">
        <f t="shared" si="344"/>
        <v>37.699624999999997</v>
      </c>
      <c r="BE604" s="77">
        <f t="shared" si="350"/>
        <v>5.2130023103645076E-2</v>
      </c>
      <c r="BF604" s="77">
        <f t="shared" si="341"/>
        <v>4.3511706018296098E-2</v>
      </c>
    </row>
    <row r="605" spans="1:58" s="23" customFormat="1" ht="13.15" x14ac:dyDescent="0.4">
      <c r="A605" s="57">
        <v>45429</v>
      </c>
      <c r="B605" s="112">
        <v>12.65</v>
      </c>
      <c r="C605" s="112">
        <v>13.615</v>
      </c>
      <c r="D605" s="112">
        <v>14.352</v>
      </c>
      <c r="E605" s="112">
        <v>14.973000000000001</v>
      </c>
      <c r="F605" s="112">
        <v>15.563000000000001</v>
      </c>
      <c r="G605" s="112">
        <v>17.8</v>
      </c>
      <c r="H605" s="113">
        <v>16.850000000000001</v>
      </c>
      <c r="I605" s="90">
        <f t="shared" si="326"/>
        <v>13.537800000000001</v>
      </c>
      <c r="J605" s="90">
        <f t="shared" si="327"/>
        <v>14.29304</v>
      </c>
      <c r="K605" s="114">
        <v>2</v>
      </c>
      <c r="L605" s="115">
        <v>0.04</v>
      </c>
      <c r="M605" s="90">
        <v>9.67</v>
      </c>
      <c r="N605" s="90">
        <v>11.99</v>
      </c>
      <c r="O605" s="90">
        <v>13.99</v>
      </c>
      <c r="P605" s="90">
        <v>16.29</v>
      </c>
      <c r="Q605" s="90">
        <v>18.309999999999999</v>
      </c>
      <c r="R605" s="63">
        <f t="shared" si="315"/>
        <v>8.620000000000001</v>
      </c>
      <c r="S605" s="64">
        <f t="shared" si="351"/>
        <v>-3.462157809983895E-2</v>
      </c>
      <c r="T605" s="65">
        <f t="shared" si="345"/>
        <v>0.80650542118432023</v>
      </c>
      <c r="U605" s="65">
        <f t="shared" si="345"/>
        <v>0.85704074338813441</v>
      </c>
      <c r="V605" s="65">
        <f t="shared" si="316"/>
        <v>0.73603437691835483</v>
      </c>
      <c r="W605" s="65">
        <f t="shared" si="317"/>
        <v>0.65483342435827419</v>
      </c>
      <c r="X605" s="61">
        <f t="shared" si="328"/>
        <v>7.6284584980237144E-2</v>
      </c>
      <c r="Y605" s="66">
        <f t="shared" si="318"/>
        <v>0.12535897949642694</v>
      </c>
      <c r="Z605" s="61">
        <f t="shared" si="319"/>
        <v>5.5787498707323108E-2</v>
      </c>
      <c r="AA605" s="67">
        <f t="shared" si="320"/>
        <v>13.537800000000001</v>
      </c>
      <c r="AB605" s="68">
        <f t="shared" si="321"/>
        <v>5.5045871559633038E-2</v>
      </c>
      <c r="AC605" s="69">
        <f t="shared" si="322"/>
        <v>0.12909090909090912</v>
      </c>
      <c r="AD605" s="70">
        <f>_xlfn.PERCENTILE.EXC(AC605:$AC$5675,0.5)</f>
        <v>8.7351502445842069E-2</v>
      </c>
      <c r="AE605" s="70">
        <f>_xlfn.PERCENTILE.EXC($AC605:AC$5675,0.35)</f>
        <v>5.2103590887618227E-2</v>
      </c>
      <c r="AF605" s="71">
        <f t="shared" si="347"/>
        <v>4.9033276142783647E-2</v>
      </c>
      <c r="AG605" s="70">
        <f t="shared" si="348"/>
        <v>-9.9578675655099119E-2</v>
      </c>
      <c r="AH605" s="70">
        <f t="shared" si="349"/>
        <v>-0.10923239365885457</v>
      </c>
      <c r="AI605" s="61" t="str">
        <f t="shared" si="337"/>
        <v>Short VOL</v>
      </c>
      <c r="AJ605" s="68" t="str">
        <f t="shared" si="338"/>
        <v>Short VOL</v>
      </c>
      <c r="AK605" s="72" t="str">
        <f t="shared" si="339"/>
        <v>00631L</v>
      </c>
      <c r="AL605" s="73">
        <f t="shared" si="329"/>
        <v>1</v>
      </c>
      <c r="AM605" s="72" t="str">
        <f t="shared" si="342"/>
        <v>00631L</v>
      </c>
      <c r="AN605" s="73">
        <f t="shared" si="330"/>
        <v>1</v>
      </c>
      <c r="AO605" s="74" t="str">
        <f t="shared" si="336"/>
        <v>00631L</v>
      </c>
      <c r="AP605" s="20">
        <f t="shared" si="331"/>
        <v>1</v>
      </c>
      <c r="AQ605" s="74" t="str">
        <f t="shared" si="346"/>
        <v>00631L</v>
      </c>
      <c r="AR605" s="20">
        <f t="shared" si="332"/>
        <v>1</v>
      </c>
      <c r="AS605" s="74" t="str">
        <f t="shared" si="340"/>
        <v>00631L</v>
      </c>
      <c r="AT605" s="20">
        <f t="shared" si="333"/>
        <v>1</v>
      </c>
      <c r="AU605" s="74" t="str">
        <f t="shared" si="323"/>
        <v>00631L</v>
      </c>
      <c r="AV605" s="20">
        <f t="shared" si="334"/>
        <v>1</v>
      </c>
      <c r="AW605" s="74" t="str">
        <f t="shared" si="324"/>
        <v>00631L</v>
      </c>
      <c r="AX605" s="20">
        <f t="shared" si="325"/>
        <v>1</v>
      </c>
      <c r="AY605" s="20">
        <f t="shared" si="335"/>
        <v>0</v>
      </c>
      <c r="AZ605" s="57">
        <v>45432</v>
      </c>
      <c r="BA605" s="75">
        <v>39.65</v>
      </c>
      <c r="BB605" s="90">
        <v>39.700000000000003</v>
      </c>
      <c r="BC605" s="76">
        <f t="shared" si="343"/>
        <v>37.501458333333332</v>
      </c>
      <c r="BD605" s="76">
        <f t="shared" si="344"/>
        <v>37.603749999999998</v>
      </c>
      <c r="BE605" s="77">
        <f t="shared" si="350"/>
        <v>5.8625497897304105E-2</v>
      </c>
      <c r="BF605" s="77">
        <f t="shared" si="341"/>
        <v>5.4416115414021228E-2</v>
      </c>
    </row>
    <row r="606" spans="1:58" s="23" customFormat="1" ht="13.15" x14ac:dyDescent="0.4">
      <c r="A606" s="57">
        <v>45428</v>
      </c>
      <c r="B606" s="112">
        <v>12.835000000000001</v>
      </c>
      <c r="C606" s="112">
        <v>13.739000000000001</v>
      </c>
      <c r="D606" s="112">
        <v>14.595000000000001</v>
      </c>
      <c r="E606" s="112">
        <v>15.154999999999999</v>
      </c>
      <c r="F606" s="112">
        <v>15.743</v>
      </c>
      <c r="G606" s="112">
        <v>18.004999999999999</v>
      </c>
      <c r="H606" s="113">
        <v>16.957000000000001</v>
      </c>
      <c r="I606" s="90">
        <f t="shared" si="326"/>
        <v>13.630520000000001</v>
      </c>
      <c r="J606" s="90">
        <f t="shared" si="327"/>
        <v>14.492280000000001</v>
      </c>
      <c r="K606" s="114">
        <v>3</v>
      </c>
      <c r="L606" s="115">
        <v>0.04</v>
      </c>
      <c r="M606" s="90">
        <v>10.96</v>
      </c>
      <c r="N606" s="90">
        <v>12.42</v>
      </c>
      <c r="O606" s="90">
        <v>14.22</v>
      </c>
      <c r="P606" s="90">
        <v>16.46</v>
      </c>
      <c r="Q606" s="90">
        <v>18.37</v>
      </c>
      <c r="R606" s="63">
        <f t="shared" si="315"/>
        <v>7.2999999999999972</v>
      </c>
      <c r="S606" s="64">
        <f t="shared" si="351"/>
        <v>-2.4096385542168161E-3</v>
      </c>
      <c r="T606" s="65">
        <f t="shared" si="345"/>
        <v>0.88244766505636074</v>
      </c>
      <c r="U606" s="65">
        <f t="shared" si="345"/>
        <v>0.87341772151898733</v>
      </c>
      <c r="V606" s="65">
        <f t="shared" si="316"/>
        <v>0.75455650060753332</v>
      </c>
      <c r="W606" s="65">
        <f t="shared" si="317"/>
        <v>0.67610234077299947</v>
      </c>
      <c r="X606" s="61">
        <f t="shared" si="328"/>
        <v>7.0432411375146067E-2</v>
      </c>
      <c r="Y606" s="66">
        <f t="shared" si="318"/>
        <v>0.11890465193005618</v>
      </c>
      <c r="Z606" s="61">
        <f t="shared" si="319"/>
        <v>6.3222826421882677E-2</v>
      </c>
      <c r="AA606" s="67">
        <f t="shared" si="320"/>
        <v>13.630520000000001</v>
      </c>
      <c r="AB606" s="68">
        <f t="shared" si="321"/>
        <v>3.3413848631240008E-2</v>
      </c>
      <c r="AC606" s="69">
        <f t="shared" si="322"/>
        <v>9.7465378421900215E-2</v>
      </c>
      <c r="AD606" s="70">
        <f>_xlfn.PERCENTILE.EXC(AC606:$AC$5675,0.5)</f>
        <v>8.7335325691006133E-2</v>
      </c>
      <c r="AE606" s="70">
        <f>_xlfn.PERCENTILE.EXC($AC606:AC$5675,0.35)</f>
        <v>5.2102700740903951E-2</v>
      </c>
      <c r="AF606" s="71">
        <f t="shared" si="347"/>
        <v>4.9033276142783647E-2</v>
      </c>
      <c r="AG606" s="70">
        <f t="shared" si="348"/>
        <v>-9.9578675655099119E-2</v>
      </c>
      <c r="AH606" s="70">
        <f t="shared" si="349"/>
        <v>-0.10923239365885457</v>
      </c>
      <c r="AI606" s="61" t="str">
        <f t="shared" si="337"/>
        <v>Short VOL</v>
      </c>
      <c r="AJ606" s="68" t="str">
        <f t="shared" si="338"/>
        <v>Short VOL</v>
      </c>
      <c r="AK606" s="72" t="str">
        <f t="shared" si="339"/>
        <v>00631L</v>
      </c>
      <c r="AL606" s="73">
        <f t="shared" si="329"/>
        <v>1</v>
      </c>
      <c r="AM606" s="72" t="str">
        <f t="shared" si="342"/>
        <v>00631L</v>
      </c>
      <c r="AN606" s="73">
        <f t="shared" si="330"/>
        <v>1</v>
      </c>
      <c r="AO606" s="74" t="str">
        <f t="shared" si="336"/>
        <v>00631L</v>
      </c>
      <c r="AP606" s="20">
        <f t="shared" si="331"/>
        <v>1</v>
      </c>
      <c r="AQ606" s="74" t="str">
        <f t="shared" si="346"/>
        <v>00631L</v>
      </c>
      <c r="AR606" s="20">
        <f t="shared" si="332"/>
        <v>1</v>
      </c>
      <c r="AS606" s="74" t="str">
        <f t="shared" si="340"/>
        <v>00631L</v>
      </c>
      <c r="AT606" s="20">
        <f t="shared" si="333"/>
        <v>1</v>
      </c>
      <c r="AU606" s="74" t="str">
        <f t="shared" si="323"/>
        <v>00631L</v>
      </c>
      <c r="AV606" s="20">
        <f t="shared" si="334"/>
        <v>1</v>
      </c>
      <c r="AW606" s="74" t="str">
        <f t="shared" si="324"/>
        <v>00631L</v>
      </c>
      <c r="AX606" s="20">
        <f t="shared" si="325"/>
        <v>1</v>
      </c>
      <c r="AY606" s="20">
        <f t="shared" si="335"/>
        <v>0</v>
      </c>
      <c r="AZ606" s="57">
        <v>45429</v>
      </c>
      <c r="BA606" s="75">
        <v>39.33</v>
      </c>
      <c r="BB606" s="90">
        <v>39</v>
      </c>
      <c r="BC606" s="76">
        <f t="shared" si="343"/>
        <v>37.397291666666661</v>
      </c>
      <c r="BD606" s="76">
        <f t="shared" si="344"/>
        <v>37.495291666666667</v>
      </c>
      <c r="BE606" s="77">
        <f t="shared" si="350"/>
        <v>4.2856267443609611E-2</v>
      </c>
      <c r="BF606" s="77">
        <f t="shared" si="341"/>
        <v>4.8931699202233121E-2</v>
      </c>
    </row>
    <row r="607" spans="1:58" s="23" customFormat="1" ht="13.15" x14ac:dyDescent="0.4">
      <c r="A607" s="57">
        <v>45427</v>
      </c>
      <c r="B607" s="112">
        <v>12.879</v>
      </c>
      <c r="C607" s="112">
        <v>13.776</v>
      </c>
      <c r="D607" s="112">
        <v>14.545</v>
      </c>
      <c r="E607" s="112">
        <v>15.169</v>
      </c>
      <c r="F607" s="112">
        <v>15.746</v>
      </c>
      <c r="G607" s="112">
        <v>18.05</v>
      </c>
      <c r="H607" s="113">
        <v>16.899999999999999</v>
      </c>
      <c r="I607" s="90">
        <f t="shared" si="326"/>
        <v>13.632479999999999</v>
      </c>
      <c r="J607" s="90">
        <f t="shared" si="327"/>
        <v>14.42196</v>
      </c>
      <c r="K607" s="114">
        <v>4</v>
      </c>
      <c r="L607" s="115">
        <v>0.04</v>
      </c>
      <c r="M607" s="90">
        <v>11.42</v>
      </c>
      <c r="N607" s="90">
        <v>12.45</v>
      </c>
      <c r="O607" s="90">
        <v>14.08</v>
      </c>
      <c r="P607" s="90">
        <v>16.329999999999998</v>
      </c>
      <c r="Q607" s="90">
        <v>18.28</v>
      </c>
      <c r="R607" s="63">
        <f t="shared" ref="R607:R670" si="352">(O607+P607)-(N607+M607)</f>
        <v>6.5399999999999991</v>
      </c>
      <c r="S607" s="64">
        <f t="shared" si="351"/>
        <v>-7.2280178837555928E-2</v>
      </c>
      <c r="T607" s="65">
        <f t="shared" si="345"/>
        <v>0.91726907630522092</v>
      </c>
      <c r="U607" s="65">
        <f t="shared" si="345"/>
        <v>0.88423295454545447</v>
      </c>
      <c r="V607" s="65">
        <f t="shared" si="316"/>
        <v>0.76240048989589715</v>
      </c>
      <c r="W607" s="65">
        <f t="shared" si="317"/>
        <v>0.68107221006564544</v>
      </c>
      <c r="X607" s="61">
        <f t="shared" si="328"/>
        <v>6.9648264616818098E-2</v>
      </c>
      <c r="Y607" s="66">
        <f t="shared" si="318"/>
        <v>0.1141143120838551</v>
      </c>
      <c r="Z607" s="61">
        <f t="shared" si="319"/>
        <v>5.7911693250237747E-2</v>
      </c>
      <c r="AA607" s="67">
        <f t="shared" si="320"/>
        <v>13.632479999999999</v>
      </c>
      <c r="AB607" s="68">
        <f t="shared" si="321"/>
        <v>3.4457831325301232E-2</v>
      </c>
      <c r="AC607" s="69">
        <f t="shared" si="322"/>
        <v>9.4978313253012051E-2</v>
      </c>
      <c r="AD607" s="70">
        <f>_xlfn.PERCENTILE.EXC(AC607:$AC$5675,0.5)</f>
        <v>8.7319148936170196E-2</v>
      </c>
      <c r="AE607" s="70">
        <f>_xlfn.PERCENTILE.EXC($AC607:AC$5675,0.35)</f>
        <v>5.2102118184264204E-2</v>
      </c>
      <c r="AF607" s="71">
        <f t="shared" si="347"/>
        <v>4.9033276142783647E-2</v>
      </c>
      <c r="AG607" s="70">
        <f t="shared" si="348"/>
        <v>-9.9578675655099119E-2</v>
      </c>
      <c r="AH607" s="70">
        <f t="shared" si="349"/>
        <v>-0.10923239365885457</v>
      </c>
      <c r="AI607" s="61" t="str">
        <f t="shared" si="337"/>
        <v>Short VOL</v>
      </c>
      <c r="AJ607" s="68" t="str">
        <f t="shared" si="338"/>
        <v>Short VOL</v>
      </c>
      <c r="AK607" s="72" t="str">
        <f t="shared" si="339"/>
        <v>00631L</v>
      </c>
      <c r="AL607" s="73">
        <f t="shared" si="329"/>
        <v>1</v>
      </c>
      <c r="AM607" s="72" t="str">
        <f t="shared" si="342"/>
        <v>00631L</v>
      </c>
      <c r="AN607" s="73">
        <f t="shared" si="330"/>
        <v>1</v>
      </c>
      <c r="AO607" s="74" t="str">
        <f t="shared" si="336"/>
        <v>00631L</v>
      </c>
      <c r="AP607" s="20">
        <f t="shared" si="331"/>
        <v>1</v>
      </c>
      <c r="AQ607" s="74" t="str">
        <f t="shared" si="346"/>
        <v>00631L</v>
      </c>
      <c r="AR607" s="20">
        <f t="shared" si="332"/>
        <v>1</v>
      </c>
      <c r="AS607" s="74" t="str">
        <f t="shared" si="340"/>
        <v>00631L</v>
      </c>
      <c r="AT607" s="20">
        <f t="shared" si="333"/>
        <v>1</v>
      </c>
      <c r="AU607" s="74" t="str">
        <f t="shared" si="323"/>
        <v>00631L</v>
      </c>
      <c r="AV607" s="20">
        <f t="shared" si="334"/>
        <v>1</v>
      </c>
      <c r="AW607" s="74" t="str">
        <f t="shared" si="324"/>
        <v>00631L</v>
      </c>
      <c r="AX607" s="20">
        <f t="shared" si="325"/>
        <v>1</v>
      </c>
      <c r="AY607" s="20">
        <f t="shared" si="335"/>
        <v>0</v>
      </c>
      <c r="AZ607" s="57">
        <v>45428</v>
      </c>
      <c r="BA607" s="75">
        <v>39</v>
      </c>
      <c r="BB607" s="90">
        <v>38.375</v>
      </c>
      <c r="BC607" s="76">
        <f t="shared" si="343"/>
        <v>37.30104166666667</v>
      </c>
      <c r="BD607" s="76">
        <f t="shared" si="344"/>
        <v>37.397291666666661</v>
      </c>
      <c r="BE607" s="77">
        <f t="shared" si="350"/>
        <v>2.8791644558630421E-2</v>
      </c>
      <c r="BF607" s="77">
        <f t="shared" si="341"/>
        <v>4.2856267443609611E-2</v>
      </c>
    </row>
    <row r="608" spans="1:58" s="23" customFormat="1" ht="13.15" x14ac:dyDescent="0.4">
      <c r="A608" s="57">
        <v>45426</v>
      </c>
      <c r="B608" s="112">
        <v>13.516</v>
      </c>
      <c r="C608" s="112">
        <v>14.259</v>
      </c>
      <c r="D608" s="112">
        <v>14.95</v>
      </c>
      <c r="E608" s="112">
        <v>15.513999999999999</v>
      </c>
      <c r="F608" s="112">
        <v>16.044</v>
      </c>
      <c r="G608" s="112">
        <v>18.36</v>
      </c>
      <c r="H608" s="113">
        <v>17.3</v>
      </c>
      <c r="I608" s="90">
        <f t="shared" si="326"/>
        <v>14.1104</v>
      </c>
      <c r="J608" s="90">
        <f t="shared" si="327"/>
        <v>14.8118</v>
      </c>
      <c r="K608" s="114">
        <v>5</v>
      </c>
      <c r="L608" s="115">
        <v>0.04</v>
      </c>
      <c r="M608" s="90">
        <v>13.31</v>
      </c>
      <c r="N608" s="90">
        <v>13.42</v>
      </c>
      <c r="O608" s="90">
        <v>14.7</v>
      </c>
      <c r="P608" s="90">
        <v>16.760000000000002</v>
      </c>
      <c r="Q608" s="90">
        <v>18.72</v>
      </c>
      <c r="R608" s="63">
        <f t="shared" si="352"/>
        <v>4.7300000000000004</v>
      </c>
      <c r="S608" s="64">
        <f t="shared" si="351"/>
        <v>-1.3235294117647038E-2</v>
      </c>
      <c r="T608" s="65">
        <f t="shared" si="345"/>
        <v>0.99180327868852458</v>
      </c>
      <c r="U608" s="65">
        <f t="shared" si="345"/>
        <v>0.9129251700680272</v>
      </c>
      <c r="V608" s="65">
        <f t="shared" si="316"/>
        <v>0.80071599045346054</v>
      </c>
      <c r="W608" s="65">
        <f t="shared" si="317"/>
        <v>0.71688034188034189</v>
      </c>
      <c r="X608" s="61">
        <f t="shared" si="328"/>
        <v>5.497188517312817E-2</v>
      </c>
      <c r="Y608" s="66">
        <f t="shared" si="318"/>
        <v>0.11512182544798256</v>
      </c>
      <c r="Z608" s="61">
        <f t="shared" si="319"/>
        <v>4.9708016781948035E-2</v>
      </c>
      <c r="AA608" s="67">
        <f t="shared" si="320"/>
        <v>14.110400000000002</v>
      </c>
      <c r="AB608" s="68">
        <f t="shared" si="321"/>
        <v>7.1535022354694546E-3</v>
      </c>
      <c r="AC608" s="69">
        <f t="shared" si="322"/>
        <v>5.1445603576751278E-2</v>
      </c>
      <c r="AD608" s="70">
        <f>_xlfn.PERCENTILE.EXC(AC608:$AC$5675,0.5)</f>
        <v>8.7313045753135338E-2</v>
      </c>
      <c r="AE608" s="70">
        <f>_xlfn.PERCENTILE.EXC($AC608:AC$5675,0.35)</f>
        <v>5.2101535627624464E-2</v>
      </c>
      <c r="AF608" s="71">
        <f t="shared" si="347"/>
        <v>4.9033276142783647E-2</v>
      </c>
      <c r="AG608" s="70">
        <f t="shared" si="348"/>
        <v>-9.9578675655099119E-2</v>
      </c>
      <c r="AH608" s="70">
        <f t="shared" si="349"/>
        <v>-0.10923239365885457</v>
      </c>
      <c r="AI608" s="61" t="str">
        <f t="shared" si="337"/>
        <v>Safety</v>
      </c>
      <c r="AJ608" s="68" t="str">
        <f t="shared" si="338"/>
        <v>Short VOL</v>
      </c>
      <c r="AK608" s="72" t="str">
        <f t="shared" si="339"/>
        <v>00631L</v>
      </c>
      <c r="AL608" s="73">
        <f t="shared" si="329"/>
        <v>1</v>
      </c>
      <c r="AM608" s="72" t="str">
        <f t="shared" si="342"/>
        <v>00631L</v>
      </c>
      <c r="AN608" s="73">
        <f t="shared" si="330"/>
        <v>1</v>
      </c>
      <c r="AO608" s="74" t="str">
        <f t="shared" si="336"/>
        <v>00631L</v>
      </c>
      <c r="AP608" s="20">
        <f t="shared" si="331"/>
        <v>1</v>
      </c>
      <c r="AQ608" s="74" t="str">
        <f t="shared" si="346"/>
        <v>00631L</v>
      </c>
      <c r="AR608" s="20">
        <f t="shared" si="332"/>
        <v>1</v>
      </c>
      <c r="AS608" s="74" t="str">
        <f t="shared" si="340"/>
        <v>00631L</v>
      </c>
      <c r="AT608" s="20">
        <f t="shared" si="333"/>
        <v>1</v>
      </c>
      <c r="AU608" s="74" t="str">
        <f t="shared" si="323"/>
        <v>00631L</v>
      </c>
      <c r="AV608" s="20">
        <f t="shared" si="334"/>
        <v>1</v>
      </c>
      <c r="AW608" s="74" t="str">
        <f t="shared" si="324"/>
        <v>00635U</v>
      </c>
      <c r="AX608" s="20">
        <f t="shared" si="325"/>
        <v>0</v>
      </c>
      <c r="AY608" s="20">
        <f t="shared" si="335"/>
        <v>0</v>
      </c>
      <c r="AZ608" s="57">
        <v>45427</v>
      </c>
      <c r="BA608" s="75">
        <v>38.53</v>
      </c>
      <c r="BB608" s="90">
        <v>39.087499999999999</v>
      </c>
      <c r="BC608" s="76">
        <f t="shared" si="343"/>
        <v>37.196041666666666</v>
      </c>
      <c r="BD608" s="76">
        <f t="shared" si="344"/>
        <v>37.303624999999997</v>
      </c>
      <c r="BE608" s="77">
        <f t="shared" si="350"/>
        <v>5.0851065021479638E-2</v>
      </c>
      <c r="BF608" s="77">
        <f t="shared" si="341"/>
        <v>3.2875491322894343E-2</v>
      </c>
    </row>
    <row r="609" spans="1:58" s="23" customFormat="1" ht="13.15" x14ac:dyDescent="0.4">
      <c r="A609" s="57">
        <v>45425</v>
      </c>
      <c r="B609" s="112">
        <v>13.819000000000001</v>
      </c>
      <c r="C609" s="112">
        <v>14.526</v>
      </c>
      <c r="D609" s="112">
        <v>15.202</v>
      </c>
      <c r="E609" s="112">
        <v>15.747999999999999</v>
      </c>
      <c r="F609" s="112">
        <v>16.210999999999999</v>
      </c>
      <c r="G609" s="112">
        <v>18.649999999999999</v>
      </c>
      <c r="H609" s="113">
        <v>17.5</v>
      </c>
      <c r="I609" s="90">
        <f t="shared" si="326"/>
        <v>14.35632</v>
      </c>
      <c r="J609" s="90">
        <f t="shared" si="327"/>
        <v>15.039759999999999</v>
      </c>
      <c r="K609" s="114">
        <v>6</v>
      </c>
      <c r="L609" s="115">
        <v>0.04</v>
      </c>
      <c r="M609" s="90">
        <v>13.71</v>
      </c>
      <c r="N609" s="90">
        <v>13.6</v>
      </c>
      <c r="O609" s="90">
        <v>14.89</v>
      </c>
      <c r="P609" s="90">
        <v>16.86</v>
      </c>
      <c r="Q609" s="90">
        <v>18.649999999999999</v>
      </c>
      <c r="R609" s="63">
        <f t="shared" si="352"/>
        <v>4.4399999999999977</v>
      </c>
      <c r="S609" s="64">
        <f t="shared" si="351"/>
        <v>8.3665338645418239E-2</v>
      </c>
      <c r="T609" s="65">
        <f t="shared" si="345"/>
        <v>1.0080882352941178</v>
      </c>
      <c r="U609" s="65">
        <f t="shared" si="345"/>
        <v>0.91336467427803891</v>
      </c>
      <c r="V609" s="65">
        <f t="shared" si="316"/>
        <v>0.80664294187425856</v>
      </c>
      <c r="W609" s="65">
        <f t="shared" si="317"/>
        <v>0.72922252010723865</v>
      </c>
      <c r="X609" s="61">
        <f t="shared" si="328"/>
        <v>5.1161444388161149E-2</v>
      </c>
      <c r="Y609" s="66">
        <f t="shared" si="318"/>
        <v>0.11125222250444505</v>
      </c>
      <c r="Z609" s="61">
        <f t="shared" si="319"/>
        <v>4.7605514505109886E-2</v>
      </c>
      <c r="AA609" s="67">
        <f t="shared" si="320"/>
        <v>14.35632</v>
      </c>
      <c r="AB609" s="68">
        <f t="shared" si="321"/>
        <v>1.6102941176470677E-2</v>
      </c>
      <c r="AC609" s="69">
        <f t="shared" si="322"/>
        <v>5.5611764705882395E-2</v>
      </c>
      <c r="AD609" s="70">
        <f>_xlfn.PERCENTILE.EXC(AC609:$AC$5675,0.5)</f>
        <v>8.7319148936170196E-2</v>
      </c>
      <c r="AE609" s="70">
        <f>_xlfn.PERCENTILE.EXC($AC609:AC$5675,0.35)</f>
        <v>5.2102617518526843E-2</v>
      </c>
      <c r="AF609" s="71">
        <f t="shared" si="347"/>
        <v>4.9033276142783647E-2</v>
      </c>
      <c r="AG609" s="70">
        <f t="shared" si="348"/>
        <v>-9.9578675655099119E-2</v>
      </c>
      <c r="AH609" s="70">
        <f t="shared" si="349"/>
        <v>-0.10923239365885457</v>
      </c>
      <c r="AI609" s="61" t="str">
        <f t="shared" si="337"/>
        <v>Safety</v>
      </c>
      <c r="AJ609" s="68" t="str">
        <f t="shared" si="338"/>
        <v>Short VOL</v>
      </c>
      <c r="AK609" s="72" t="str">
        <f t="shared" si="339"/>
        <v>00631L</v>
      </c>
      <c r="AL609" s="73">
        <f t="shared" si="329"/>
        <v>1</v>
      </c>
      <c r="AM609" s="72" t="str">
        <f t="shared" si="342"/>
        <v>00631L</v>
      </c>
      <c r="AN609" s="73">
        <f t="shared" si="330"/>
        <v>1</v>
      </c>
      <c r="AO609" s="74" t="str">
        <f t="shared" si="336"/>
        <v>00631L</v>
      </c>
      <c r="AP609" s="20">
        <f t="shared" si="331"/>
        <v>1</v>
      </c>
      <c r="AQ609" s="74" t="str">
        <f t="shared" si="346"/>
        <v>00631L</v>
      </c>
      <c r="AR609" s="20">
        <f t="shared" si="332"/>
        <v>1</v>
      </c>
      <c r="AS609" s="74" t="str">
        <f t="shared" si="340"/>
        <v>00631L</v>
      </c>
      <c r="AT609" s="20">
        <f t="shared" si="333"/>
        <v>1</v>
      </c>
      <c r="AU609" s="74" t="str">
        <f t="shared" si="323"/>
        <v>00631L</v>
      </c>
      <c r="AV609" s="20">
        <f t="shared" si="334"/>
        <v>1</v>
      </c>
      <c r="AW609" s="74" t="str">
        <f t="shared" si="324"/>
        <v>00631L</v>
      </c>
      <c r="AX609" s="20">
        <f t="shared" si="325"/>
        <v>1</v>
      </c>
      <c r="AY609" s="20">
        <f t="shared" si="335"/>
        <v>0</v>
      </c>
      <c r="AZ609" s="57">
        <v>45426</v>
      </c>
      <c r="BA609" s="75">
        <v>38.5</v>
      </c>
      <c r="BB609" s="90">
        <v>37.975000000000001</v>
      </c>
      <c r="BC609" s="76">
        <f t="shared" si="343"/>
        <v>37.075624999999995</v>
      </c>
      <c r="BD609" s="76">
        <f t="shared" si="344"/>
        <v>37.186249999999994</v>
      </c>
      <c r="BE609" s="77">
        <f t="shared" si="350"/>
        <v>2.4257851351123721E-2</v>
      </c>
      <c r="BF609" s="77">
        <f t="shared" si="341"/>
        <v>3.5328918619113414E-2</v>
      </c>
    </row>
    <row r="610" spans="1:58" s="23" customFormat="1" ht="13.15" x14ac:dyDescent="0.4">
      <c r="A610" s="57">
        <v>45422</v>
      </c>
      <c r="B610" s="112">
        <v>13.551</v>
      </c>
      <c r="C610" s="112">
        <v>14.379</v>
      </c>
      <c r="D610" s="112">
        <v>15.127000000000001</v>
      </c>
      <c r="E610" s="112">
        <v>15.68</v>
      </c>
      <c r="F610" s="112">
        <v>16.2</v>
      </c>
      <c r="G610" s="112">
        <v>18.648</v>
      </c>
      <c r="H610" s="113">
        <v>17.5</v>
      </c>
      <c r="I610" s="90">
        <f t="shared" si="326"/>
        <v>14.14716</v>
      </c>
      <c r="J610" s="90">
        <f t="shared" si="327"/>
        <v>14.91756</v>
      </c>
      <c r="K610" s="114">
        <v>7</v>
      </c>
      <c r="L610" s="115">
        <v>0.04</v>
      </c>
      <c r="M610" s="90">
        <v>11.82</v>
      </c>
      <c r="N610" s="90">
        <v>12.55</v>
      </c>
      <c r="O610" s="90">
        <v>14.66</v>
      </c>
      <c r="P610" s="90">
        <v>16.670000000000002</v>
      </c>
      <c r="Q610" s="90">
        <v>18.68</v>
      </c>
      <c r="R610" s="63">
        <f t="shared" si="352"/>
        <v>6.9600000000000009</v>
      </c>
      <c r="S610" s="64">
        <f t="shared" si="351"/>
        <v>-1.1032308904649235E-2</v>
      </c>
      <c r="T610" s="65">
        <f t="shared" si="345"/>
        <v>0.94183266932270915</v>
      </c>
      <c r="U610" s="65">
        <f t="shared" si="345"/>
        <v>0.85607094133697137</v>
      </c>
      <c r="V610" s="65">
        <f t="shared" si="316"/>
        <v>0.7528494301139772</v>
      </c>
      <c r="W610" s="65">
        <f t="shared" si="317"/>
        <v>0.67184154175588873</v>
      </c>
      <c r="X610" s="61">
        <f t="shared" si="328"/>
        <v>6.1102501660394021E-2</v>
      </c>
      <c r="Y610" s="66">
        <f t="shared" si="318"/>
        <v>0.11607142857142859</v>
      </c>
      <c r="Z610" s="61">
        <f t="shared" si="319"/>
        <v>5.445615939877689E-2</v>
      </c>
      <c r="AA610" s="67">
        <f t="shared" si="320"/>
        <v>14.14716</v>
      </c>
      <c r="AB610" s="68">
        <f t="shared" si="321"/>
        <v>7.9760956175298756E-2</v>
      </c>
      <c r="AC610" s="69">
        <f t="shared" si="322"/>
        <v>0.12726374501992022</v>
      </c>
      <c r="AD610" s="70">
        <f>_xlfn.PERCENTILE.EXC(AC610:$AC$5675,0.5)</f>
        <v>8.7335325691006133E-2</v>
      </c>
      <c r="AE610" s="70">
        <f>_xlfn.PERCENTILE.EXC($AC610:AC$5675,0.35)</f>
        <v>5.2102034961887103E-2</v>
      </c>
      <c r="AF610" s="71">
        <f t="shared" si="347"/>
        <v>4.9033276142783647E-2</v>
      </c>
      <c r="AG610" s="70">
        <f t="shared" si="348"/>
        <v>-9.9578675655099119E-2</v>
      </c>
      <c r="AH610" s="70">
        <f t="shared" si="349"/>
        <v>-0.10923239365885457</v>
      </c>
      <c r="AI610" s="61" t="str">
        <f t="shared" si="337"/>
        <v>Short VOL</v>
      </c>
      <c r="AJ610" s="68" t="str">
        <f t="shared" si="338"/>
        <v>Short VOL</v>
      </c>
      <c r="AK610" s="72" t="str">
        <f t="shared" si="339"/>
        <v>00631L</v>
      </c>
      <c r="AL610" s="73">
        <f t="shared" si="329"/>
        <v>1</v>
      </c>
      <c r="AM610" s="72" t="str">
        <f t="shared" si="342"/>
        <v>00631L</v>
      </c>
      <c r="AN610" s="73">
        <f t="shared" si="330"/>
        <v>1</v>
      </c>
      <c r="AO610" s="74" t="str">
        <f t="shared" si="336"/>
        <v>00631L</v>
      </c>
      <c r="AP610" s="20">
        <f t="shared" si="331"/>
        <v>1</v>
      </c>
      <c r="AQ610" s="74" t="str">
        <f t="shared" si="346"/>
        <v>00631L</v>
      </c>
      <c r="AR610" s="20">
        <f t="shared" si="332"/>
        <v>1</v>
      </c>
      <c r="AS610" s="74" t="str">
        <f t="shared" si="340"/>
        <v>00631L</v>
      </c>
      <c r="AT610" s="20">
        <f t="shared" si="333"/>
        <v>1</v>
      </c>
      <c r="AU610" s="74" t="str">
        <f t="shared" si="323"/>
        <v>00631L</v>
      </c>
      <c r="AV610" s="20">
        <f t="shared" si="334"/>
        <v>1</v>
      </c>
      <c r="AW610" s="74" t="str">
        <f t="shared" si="324"/>
        <v>00631L</v>
      </c>
      <c r="AX610" s="20">
        <f t="shared" si="325"/>
        <v>1</v>
      </c>
      <c r="AY610" s="20">
        <f t="shared" si="335"/>
        <v>0</v>
      </c>
      <c r="AZ610" s="57">
        <v>45425</v>
      </c>
      <c r="BA610" s="75">
        <v>38.04</v>
      </c>
      <c r="BB610" s="90">
        <v>37.612499999999997</v>
      </c>
      <c r="BC610" s="76">
        <f t="shared" si="343"/>
        <v>36.991249999999994</v>
      </c>
      <c r="BD610" s="76">
        <f t="shared" si="344"/>
        <v>37.076708333333322</v>
      </c>
      <c r="BE610" s="77">
        <f t="shared" si="350"/>
        <v>1.6794512215726788E-2</v>
      </c>
      <c r="BF610" s="77">
        <f t="shared" si="341"/>
        <v>2.5981046052047797E-2</v>
      </c>
    </row>
    <row r="611" spans="1:58" s="23" customFormat="1" ht="13.15" x14ac:dyDescent="0.4">
      <c r="A611" s="57">
        <v>45421</v>
      </c>
      <c r="B611" s="112">
        <v>13.811</v>
      </c>
      <c r="C611" s="112">
        <v>14.571</v>
      </c>
      <c r="D611" s="112">
        <v>15.250999999999999</v>
      </c>
      <c r="E611" s="112">
        <v>15.801</v>
      </c>
      <c r="F611" s="112">
        <v>16.350000000000001</v>
      </c>
      <c r="G611" s="112">
        <v>18.797999999999998</v>
      </c>
      <c r="H611" s="113">
        <v>17.5</v>
      </c>
      <c r="I611" s="90">
        <f t="shared" si="326"/>
        <v>14.3278</v>
      </c>
      <c r="J611" s="90">
        <f t="shared" si="327"/>
        <v>15.0334</v>
      </c>
      <c r="K611" s="114">
        <v>8</v>
      </c>
      <c r="L611" s="115">
        <v>0.04</v>
      </c>
      <c r="M611" s="90">
        <v>11.92</v>
      </c>
      <c r="N611" s="90">
        <v>12.69</v>
      </c>
      <c r="O611" s="90">
        <v>14.71</v>
      </c>
      <c r="P611" s="90">
        <v>16.68</v>
      </c>
      <c r="Q611" s="90">
        <v>18.55</v>
      </c>
      <c r="R611" s="63">
        <f t="shared" si="352"/>
        <v>6.7800000000000011</v>
      </c>
      <c r="S611" s="64">
        <f t="shared" si="351"/>
        <v>-2.3846153846153885E-2</v>
      </c>
      <c r="T611" s="65">
        <f t="shared" si="345"/>
        <v>0.93932230102442871</v>
      </c>
      <c r="U611" s="65">
        <f t="shared" si="345"/>
        <v>0.86267845003399035</v>
      </c>
      <c r="V611" s="65">
        <f t="shared" si="316"/>
        <v>0.76079136690647475</v>
      </c>
      <c r="W611" s="65">
        <f t="shared" si="317"/>
        <v>0.68409703504043118</v>
      </c>
      <c r="X611" s="61">
        <f t="shared" si="328"/>
        <v>5.5028600390992673E-2</v>
      </c>
      <c r="Y611" s="66">
        <f t="shared" si="318"/>
        <v>0.10752484019998733</v>
      </c>
      <c r="Z611" s="61">
        <f t="shared" si="319"/>
        <v>4.9246918577869628E-2</v>
      </c>
      <c r="AA611" s="67">
        <f t="shared" si="320"/>
        <v>14.3278</v>
      </c>
      <c r="AB611" s="68">
        <f t="shared" si="321"/>
        <v>8.8337273443656467E-2</v>
      </c>
      <c r="AC611" s="69">
        <f t="shared" si="322"/>
        <v>0.12906225374310484</v>
      </c>
      <c r="AD611" s="70">
        <f>_xlfn.PERCENTILE.EXC(AC611:$AC$5675,0.5)</f>
        <v>8.7319148936170196E-2</v>
      </c>
      <c r="AE611" s="70">
        <f>_xlfn.PERCENTILE.EXC($AC611:AC$5675,0.35)</f>
        <v>5.2101452405247356E-2</v>
      </c>
      <c r="AF611" s="71">
        <f t="shared" si="347"/>
        <v>4.9033276142783647E-2</v>
      </c>
      <c r="AG611" s="70">
        <f t="shared" si="348"/>
        <v>-9.9578675655099119E-2</v>
      </c>
      <c r="AH611" s="70">
        <f t="shared" si="349"/>
        <v>-0.10923239365885457</v>
      </c>
      <c r="AI611" s="61" t="str">
        <f t="shared" si="337"/>
        <v>Short VOL</v>
      </c>
      <c r="AJ611" s="68" t="str">
        <f t="shared" si="338"/>
        <v>Short VOL</v>
      </c>
      <c r="AK611" s="72" t="str">
        <f t="shared" si="339"/>
        <v>00631L</v>
      </c>
      <c r="AL611" s="73">
        <f t="shared" si="329"/>
        <v>1</v>
      </c>
      <c r="AM611" s="72" t="str">
        <f t="shared" si="342"/>
        <v>00631L</v>
      </c>
      <c r="AN611" s="73">
        <f t="shared" si="330"/>
        <v>1</v>
      </c>
      <c r="AO611" s="74" t="str">
        <f t="shared" si="336"/>
        <v>00631L</v>
      </c>
      <c r="AP611" s="20">
        <f t="shared" si="331"/>
        <v>1</v>
      </c>
      <c r="AQ611" s="74" t="str">
        <f t="shared" si="346"/>
        <v>00631L</v>
      </c>
      <c r="AR611" s="20">
        <f t="shared" si="332"/>
        <v>1</v>
      </c>
      <c r="AS611" s="74" t="str">
        <f t="shared" si="340"/>
        <v>00631L</v>
      </c>
      <c r="AT611" s="20">
        <f t="shared" si="333"/>
        <v>1</v>
      </c>
      <c r="AU611" s="74" t="str">
        <f t="shared" si="323"/>
        <v>00631L</v>
      </c>
      <c r="AV611" s="20">
        <f t="shared" si="334"/>
        <v>1</v>
      </c>
      <c r="AW611" s="74" t="str">
        <f t="shared" si="324"/>
        <v>00631L</v>
      </c>
      <c r="AX611" s="20">
        <f t="shared" si="325"/>
        <v>1</v>
      </c>
      <c r="AY611" s="20">
        <f t="shared" si="335"/>
        <v>0</v>
      </c>
      <c r="AZ611" s="57">
        <v>45422</v>
      </c>
      <c r="BA611" s="75">
        <v>37.6</v>
      </c>
      <c r="BB611" s="90">
        <v>37.725000000000001</v>
      </c>
      <c r="BC611" s="76">
        <f t="shared" si="343"/>
        <v>36.91854166666667</v>
      </c>
      <c r="BD611" s="76">
        <f t="shared" si="344"/>
        <v>36.991041666666661</v>
      </c>
      <c r="BE611" s="77">
        <f t="shared" si="350"/>
        <v>2.1844262988900066E-2</v>
      </c>
      <c r="BF611" s="77">
        <f t="shared" si="341"/>
        <v>1.6462319142585401E-2</v>
      </c>
    </row>
    <row r="612" spans="1:58" s="23" customFormat="1" ht="13.15" x14ac:dyDescent="0.4">
      <c r="A612" s="57">
        <v>45420</v>
      </c>
      <c r="B612" s="112">
        <v>13.911</v>
      </c>
      <c r="C612" s="112">
        <v>14.613</v>
      </c>
      <c r="D612" s="112">
        <v>15.345000000000001</v>
      </c>
      <c r="E612" s="112">
        <v>15.901999999999999</v>
      </c>
      <c r="F612" s="112">
        <v>16.466999999999999</v>
      </c>
      <c r="G612" s="112">
        <v>18.946999999999999</v>
      </c>
      <c r="H612" s="113">
        <v>17.55</v>
      </c>
      <c r="I612" s="90">
        <f t="shared" si="326"/>
        <v>14.360279999999999</v>
      </c>
      <c r="J612" s="90">
        <f t="shared" si="327"/>
        <v>15.081480000000001</v>
      </c>
      <c r="K612" s="114">
        <v>9</v>
      </c>
      <c r="L612" s="115">
        <v>0.04</v>
      </c>
      <c r="M612" s="90">
        <v>12.48</v>
      </c>
      <c r="N612" s="90">
        <v>13</v>
      </c>
      <c r="O612" s="90">
        <v>14.9</v>
      </c>
      <c r="P612" s="90">
        <v>16.89</v>
      </c>
      <c r="Q612" s="90">
        <v>18.690000000000001</v>
      </c>
      <c r="R612" s="63">
        <f t="shared" si="352"/>
        <v>6.3099999999999987</v>
      </c>
      <c r="S612" s="64">
        <f t="shared" si="351"/>
        <v>-1.7384731670445987E-2</v>
      </c>
      <c r="T612" s="65">
        <f t="shared" si="345"/>
        <v>0.96000000000000008</v>
      </c>
      <c r="U612" s="65">
        <f t="shared" si="345"/>
        <v>0.87248322147651003</v>
      </c>
      <c r="V612" s="65">
        <f t="shared" si="316"/>
        <v>0.76968620485494377</v>
      </c>
      <c r="W612" s="65">
        <f t="shared" si="317"/>
        <v>0.69555912252541463</v>
      </c>
      <c r="X612" s="61">
        <f t="shared" si="328"/>
        <v>5.0463661850334268E-2</v>
      </c>
      <c r="Y612" s="66">
        <f t="shared" si="318"/>
        <v>0.10363476292290287</v>
      </c>
      <c r="Z612" s="61">
        <f t="shared" si="319"/>
        <v>5.022186196926532E-2</v>
      </c>
      <c r="AA612" s="67">
        <f t="shared" si="320"/>
        <v>14.360279999999999</v>
      </c>
      <c r="AB612" s="68">
        <f t="shared" si="321"/>
        <v>7.0076923076923051E-2</v>
      </c>
      <c r="AC612" s="69">
        <f t="shared" si="322"/>
        <v>0.10463692307692304</v>
      </c>
      <c r="AD612" s="70">
        <f>_xlfn.PERCENTILE.EXC(AC612:$AC$5675,0.5)</f>
        <v>8.7313045753135338E-2</v>
      </c>
      <c r="AE612" s="70">
        <f>_xlfn.PERCENTILE.EXC($AC612:AC$5675,0.35)</f>
        <v>5.2097174182756029E-2</v>
      </c>
      <c r="AF612" s="71">
        <f t="shared" si="347"/>
        <v>4.8676564765608853E-2</v>
      </c>
      <c r="AG612" s="70">
        <f t="shared" si="348"/>
        <v>-9.9578675655099119E-2</v>
      </c>
      <c r="AH612" s="70">
        <f t="shared" si="349"/>
        <v>-0.10923239365885457</v>
      </c>
      <c r="AI612" s="61" t="str">
        <f t="shared" si="337"/>
        <v>Short VOL</v>
      </c>
      <c r="AJ612" s="68" t="str">
        <f t="shared" si="338"/>
        <v>Short VOL</v>
      </c>
      <c r="AK612" s="72" t="str">
        <f t="shared" si="339"/>
        <v>00631L</v>
      </c>
      <c r="AL612" s="73">
        <f t="shared" si="329"/>
        <v>1</v>
      </c>
      <c r="AM612" s="72" t="str">
        <f t="shared" si="342"/>
        <v>00631L</v>
      </c>
      <c r="AN612" s="73">
        <f t="shared" si="330"/>
        <v>1</v>
      </c>
      <c r="AO612" s="74" t="str">
        <f t="shared" si="336"/>
        <v>00631L</v>
      </c>
      <c r="AP612" s="20">
        <f t="shared" si="331"/>
        <v>1</v>
      </c>
      <c r="AQ612" s="74" t="str">
        <f t="shared" si="346"/>
        <v>00631L</v>
      </c>
      <c r="AR612" s="20">
        <f t="shared" si="332"/>
        <v>1</v>
      </c>
      <c r="AS612" s="74" t="str">
        <f t="shared" si="340"/>
        <v>00631L</v>
      </c>
      <c r="AT612" s="20">
        <f t="shared" si="333"/>
        <v>1</v>
      </c>
      <c r="AU612" s="74" t="str">
        <f t="shared" si="323"/>
        <v>00631L</v>
      </c>
      <c r="AV612" s="20">
        <f t="shared" si="334"/>
        <v>1</v>
      </c>
      <c r="AW612" s="74" t="str">
        <f t="shared" si="324"/>
        <v>00631L</v>
      </c>
      <c r="AX612" s="20">
        <f t="shared" si="325"/>
        <v>1</v>
      </c>
      <c r="AY612" s="20">
        <f t="shared" si="335"/>
        <v>0</v>
      </c>
      <c r="AZ612" s="57">
        <v>45421</v>
      </c>
      <c r="BA612" s="75">
        <v>38.53</v>
      </c>
      <c r="BB612" s="90">
        <v>39.737499999999997</v>
      </c>
      <c r="BC612" s="76">
        <f t="shared" si="343"/>
        <v>36.842500000000001</v>
      </c>
      <c r="BD612" s="76">
        <f t="shared" si="344"/>
        <v>36.931958333333334</v>
      </c>
      <c r="BE612" s="77">
        <f t="shared" si="350"/>
        <v>7.8577729524326415E-2</v>
      </c>
      <c r="BF612" s="77">
        <f t="shared" si="341"/>
        <v>4.3269887078377249E-2</v>
      </c>
    </row>
    <row r="613" spans="1:58" s="23" customFormat="1" ht="13.15" x14ac:dyDescent="0.4">
      <c r="A613" s="57">
        <v>45419</v>
      </c>
      <c r="B613" s="112">
        <v>14.097</v>
      </c>
      <c r="C613" s="112">
        <v>14.711</v>
      </c>
      <c r="D613" s="112">
        <v>15.442</v>
      </c>
      <c r="E613" s="112">
        <v>15.992000000000001</v>
      </c>
      <c r="F613" s="112">
        <v>16.594999999999999</v>
      </c>
      <c r="G613" s="112">
        <v>19</v>
      </c>
      <c r="H613" s="113">
        <v>17.55</v>
      </c>
      <c r="I613" s="90">
        <f t="shared" si="326"/>
        <v>14.465400000000001</v>
      </c>
      <c r="J613" s="90">
        <f t="shared" si="327"/>
        <v>15.1496</v>
      </c>
      <c r="K613" s="114">
        <v>10</v>
      </c>
      <c r="L613" s="115">
        <v>0.04</v>
      </c>
      <c r="M613" s="90">
        <v>12.76</v>
      </c>
      <c r="N613" s="90">
        <v>13.23</v>
      </c>
      <c r="O613" s="90">
        <v>14.95</v>
      </c>
      <c r="P613" s="90">
        <v>16.899999999999999</v>
      </c>
      <c r="Q613" s="90">
        <v>18.87</v>
      </c>
      <c r="R613" s="63">
        <f t="shared" si="352"/>
        <v>5.8599999999999959</v>
      </c>
      <c r="S613" s="64">
        <f t="shared" si="351"/>
        <v>-1.9273535952557434E-2</v>
      </c>
      <c r="T613" s="65">
        <f t="shared" si="345"/>
        <v>0.96447467876039294</v>
      </c>
      <c r="U613" s="65">
        <f t="shared" si="345"/>
        <v>0.88494983277591976</v>
      </c>
      <c r="V613" s="65">
        <f t="shared" si="316"/>
        <v>0.78284023668639058</v>
      </c>
      <c r="W613" s="65">
        <f t="shared" si="317"/>
        <v>0.70111287758346585</v>
      </c>
      <c r="X613" s="61">
        <f t="shared" si="328"/>
        <v>4.3555366390012118E-2</v>
      </c>
      <c r="Y613" s="66">
        <f t="shared" si="318"/>
        <v>9.742371185592795E-2</v>
      </c>
      <c r="Z613" s="61">
        <f t="shared" si="319"/>
        <v>4.7299072269000424E-2</v>
      </c>
      <c r="AA613" s="67">
        <f t="shared" si="320"/>
        <v>14.465399999999999</v>
      </c>
      <c r="AB613" s="68">
        <f t="shared" si="321"/>
        <v>6.5532879818594028E-2</v>
      </c>
      <c r="AC613" s="69">
        <f t="shared" si="322"/>
        <v>9.3378684807256113E-2</v>
      </c>
      <c r="AD613" s="70">
        <f>_xlfn.PERCENTILE.EXC(AC613:$AC$5675,0.5)</f>
        <v>8.7306942570100493E-2</v>
      </c>
      <c r="AE613" s="70">
        <f>_xlfn.PERCENTILE.EXC($AC613:AC$5675,0.35)</f>
        <v>5.2091417693924058E-2</v>
      </c>
      <c r="AF613" s="71">
        <f t="shared" si="347"/>
        <v>4.8514460165438943E-2</v>
      </c>
      <c r="AG613" s="70">
        <f t="shared" si="348"/>
        <v>-9.9578675655099119E-2</v>
      </c>
      <c r="AH613" s="70">
        <f t="shared" si="349"/>
        <v>-0.10923239365885457</v>
      </c>
      <c r="AI613" s="61" t="str">
        <f t="shared" si="337"/>
        <v>Short VOL</v>
      </c>
      <c r="AJ613" s="68" t="str">
        <f t="shared" si="338"/>
        <v>Short VOL</v>
      </c>
      <c r="AK613" s="72" t="str">
        <f t="shared" si="339"/>
        <v>00631L</v>
      </c>
      <c r="AL613" s="73">
        <f t="shared" si="329"/>
        <v>1</v>
      </c>
      <c r="AM613" s="72" t="str">
        <f t="shared" si="342"/>
        <v>00631L</v>
      </c>
      <c r="AN613" s="73">
        <f t="shared" si="330"/>
        <v>1</v>
      </c>
      <c r="AO613" s="74" t="str">
        <f t="shared" si="336"/>
        <v>00631L</v>
      </c>
      <c r="AP613" s="20">
        <f t="shared" si="331"/>
        <v>1</v>
      </c>
      <c r="AQ613" s="74" t="str">
        <f t="shared" si="346"/>
        <v>00631L</v>
      </c>
      <c r="AR613" s="20">
        <f t="shared" si="332"/>
        <v>1</v>
      </c>
      <c r="AS613" s="74" t="str">
        <f t="shared" si="340"/>
        <v>00631L</v>
      </c>
      <c r="AT613" s="20">
        <f t="shared" si="333"/>
        <v>1</v>
      </c>
      <c r="AU613" s="74" t="str">
        <f t="shared" si="323"/>
        <v>00631L</v>
      </c>
      <c r="AV613" s="20">
        <f t="shared" si="334"/>
        <v>1</v>
      </c>
      <c r="AW613" s="74" t="str">
        <f t="shared" si="324"/>
        <v>00631L</v>
      </c>
      <c r="AX613" s="20">
        <f t="shared" si="325"/>
        <v>1</v>
      </c>
      <c r="AY613" s="20">
        <f t="shared" si="335"/>
        <v>0</v>
      </c>
      <c r="AZ613" s="57">
        <v>45420</v>
      </c>
      <c r="BA613" s="75">
        <v>39.090000000000003</v>
      </c>
      <c r="BB613" s="90">
        <v>39.35</v>
      </c>
      <c r="BC613" s="76">
        <f t="shared" si="343"/>
        <v>36.733750000000008</v>
      </c>
      <c r="BD613" s="76">
        <f t="shared" si="344"/>
        <v>36.831708333333339</v>
      </c>
      <c r="BE613" s="77">
        <f t="shared" si="350"/>
        <v>7.1221968897811766E-2</v>
      </c>
      <c r="BF613" s="77">
        <f t="shared" si="341"/>
        <v>6.1313790993041489E-2</v>
      </c>
    </row>
    <row r="614" spans="1:58" s="23" customFormat="1" ht="13.15" x14ac:dyDescent="0.4">
      <c r="A614" s="57">
        <v>45418</v>
      </c>
      <c r="B614" s="112">
        <v>14.198</v>
      </c>
      <c r="C614" s="112">
        <v>14.795</v>
      </c>
      <c r="D614" s="112">
        <v>15.487</v>
      </c>
      <c r="E614" s="112">
        <v>16.015000000000001</v>
      </c>
      <c r="F614" s="112">
        <v>16.600000000000001</v>
      </c>
      <c r="G614" s="112">
        <v>19.001999999999999</v>
      </c>
      <c r="H614" s="113">
        <v>17.55</v>
      </c>
      <c r="I614" s="90">
        <f t="shared" si="326"/>
        <v>14.53232</v>
      </c>
      <c r="J614" s="90">
        <f t="shared" si="327"/>
        <v>15.18252</v>
      </c>
      <c r="K614" s="114">
        <v>11</v>
      </c>
      <c r="L614" s="115">
        <v>0.04</v>
      </c>
      <c r="M614" s="90">
        <v>13.13</v>
      </c>
      <c r="N614" s="90">
        <v>13.49</v>
      </c>
      <c r="O614" s="90">
        <v>15.02</v>
      </c>
      <c r="P614" s="90">
        <v>16.940000000000001</v>
      </c>
      <c r="Q614" s="90">
        <v>18.88</v>
      </c>
      <c r="R614" s="63">
        <f t="shared" si="352"/>
        <v>5.34</v>
      </c>
      <c r="S614" s="64">
        <f t="shared" si="351"/>
        <v>0</v>
      </c>
      <c r="T614" s="65">
        <f t="shared" si="345"/>
        <v>0.97331356560415128</v>
      </c>
      <c r="U614" s="65">
        <f t="shared" si="345"/>
        <v>0.89813581890812255</v>
      </c>
      <c r="V614" s="65">
        <f t="shared" ref="V614:V677" si="353">N614/P614</f>
        <v>0.7963400236127508</v>
      </c>
      <c r="W614" s="65">
        <f t="shared" ref="W614:W677" si="354">N614/Q614</f>
        <v>0.71451271186440679</v>
      </c>
      <c r="X614" s="61">
        <f t="shared" si="328"/>
        <v>4.2048175799408331E-2</v>
      </c>
      <c r="Y614" s="66">
        <f t="shared" ref="Y614:Y677" si="355">(H614-E614)/E614</f>
        <v>9.5847642834842345E-2</v>
      </c>
      <c r="Z614" s="61">
        <f t="shared" ref="Z614:Z677" si="356">(J614-I614)/I614</f>
        <v>4.4741651711495474E-2</v>
      </c>
      <c r="AA614" s="67">
        <f t="shared" ref="AA614:AA677" si="357">B614*(K614*L614)+C614*(1-(K614*L614))</f>
        <v>14.532320000000002</v>
      </c>
      <c r="AB614" s="68">
        <f t="shared" ref="AB614:AB677" si="358">(B614-N614)/N614</f>
        <v>5.2483320978502605E-2</v>
      </c>
      <c r="AC614" s="69">
        <f t="shared" ref="AC614:AC677" si="359">(AA614-N614)/N614</f>
        <v>7.7266123054114302E-2</v>
      </c>
      <c r="AD614" s="70">
        <f>_xlfn.PERCENTILE.EXC(AC614:$AC$5675,0.5)</f>
        <v>8.7237542081510397E-2</v>
      </c>
      <c r="AE614" s="70">
        <f>_xlfn.PERCENTILE.EXC($AC614:AC$5675,0.35)</f>
        <v>5.2085661205092088E-2</v>
      </c>
      <c r="AF614" s="71">
        <f t="shared" si="347"/>
        <v>4.8185541086115551E-2</v>
      </c>
      <c r="AG614" s="70">
        <f t="shared" si="348"/>
        <v>-9.9578675655099119E-2</v>
      </c>
      <c r="AH614" s="70">
        <f t="shared" si="349"/>
        <v>-0.10923239365885457</v>
      </c>
      <c r="AI614" s="61" t="str">
        <f t="shared" si="337"/>
        <v>Safety</v>
      </c>
      <c r="AJ614" s="68" t="str">
        <f t="shared" si="338"/>
        <v>Short VOL</v>
      </c>
      <c r="AK614" s="72" t="str">
        <f t="shared" si="339"/>
        <v>00631L</v>
      </c>
      <c r="AL614" s="73">
        <f t="shared" si="329"/>
        <v>1</v>
      </c>
      <c r="AM614" s="72" t="str">
        <f t="shared" si="342"/>
        <v>00631L</v>
      </c>
      <c r="AN614" s="73">
        <f t="shared" si="330"/>
        <v>1</v>
      </c>
      <c r="AO614" s="74" t="str">
        <f t="shared" si="336"/>
        <v>00631L</v>
      </c>
      <c r="AP614" s="20">
        <f t="shared" si="331"/>
        <v>1</v>
      </c>
      <c r="AQ614" s="74" t="str">
        <f t="shared" si="346"/>
        <v>00631L</v>
      </c>
      <c r="AR614" s="20">
        <f t="shared" si="332"/>
        <v>1</v>
      </c>
      <c r="AS614" s="74" t="str">
        <f t="shared" si="340"/>
        <v>00631L</v>
      </c>
      <c r="AT614" s="20">
        <f t="shared" si="333"/>
        <v>1</v>
      </c>
      <c r="AU614" s="74" t="str">
        <f t="shared" si="323"/>
        <v>00631L</v>
      </c>
      <c r="AV614" s="20">
        <f t="shared" si="334"/>
        <v>1</v>
      </c>
      <c r="AW614" s="74" t="str">
        <f t="shared" si="324"/>
        <v>00631L</v>
      </c>
      <c r="AX614" s="20">
        <f t="shared" si="325"/>
        <v>1</v>
      </c>
      <c r="AY614" s="20">
        <f t="shared" si="335"/>
        <v>0</v>
      </c>
      <c r="AZ614" s="57">
        <v>45419</v>
      </c>
      <c r="BA614" s="75">
        <v>38.99</v>
      </c>
      <c r="BB614" s="90">
        <v>38.912500000000001</v>
      </c>
      <c r="BC614" s="76">
        <f t="shared" si="343"/>
        <v>36.62916666666667</v>
      </c>
      <c r="BD614" s="76">
        <f t="shared" si="344"/>
        <v>36.727750000000007</v>
      </c>
      <c r="BE614" s="77">
        <f t="shared" si="350"/>
        <v>6.2336480491411612E-2</v>
      </c>
      <c r="BF614" s="77">
        <f t="shared" si="341"/>
        <v>6.1595115410009983E-2</v>
      </c>
    </row>
    <row r="615" spans="1:58" s="23" customFormat="1" ht="13.15" x14ac:dyDescent="0.4">
      <c r="A615" s="57">
        <v>45415</v>
      </c>
      <c r="B615" s="112">
        <v>14.592000000000001</v>
      </c>
      <c r="C615" s="112">
        <v>15.167</v>
      </c>
      <c r="D615" s="112">
        <v>15.885999999999999</v>
      </c>
      <c r="E615" s="112">
        <v>16.443999999999999</v>
      </c>
      <c r="F615" s="112">
        <v>16.940000000000001</v>
      </c>
      <c r="G615" s="112">
        <v>19.399999999999999</v>
      </c>
      <c r="H615" s="113">
        <v>17.774999999999999</v>
      </c>
      <c r="I615" s="90">
        <f t="shared" si="326"/>
        <v>14.891</v>
      </c>
      <c r="J615" s="90">
        <f t="shared" si="327"/>
        <v>15.54088</v>
      </c>
      <c r="K615" s="114">
        <v>12</v>
      </c>
      <c r="L615" s="115">
        <v>0.04</v>
      </c>
      <c r="M615" s="90">
        <v>12</v>
      </c>
      <c r="N615" s="90">
        <v>13.49</v>
      </c>
      <c r="O615" s="90">
        <v>15.27</v>
      </c>
      <c r="P615" s="90">
        <v>17.13</v>
      </c>
      <c r="Q615" s="90">
        <v>18.98</v>
      </c>
      <c r="R615" s="63">
        <f t="shared" si="352"/>
        <v>6.9099999999999966</v>
      </c>
      <c r="S615" s="64">
        <f t="shared" si="351"/>
        <v>-8.1062670299727482E-2</v>
      </c>
      <c r="T615" s="65">
        <f t="shared" si="345"/>
        <v>0.88954781319495924</v>
      </c>
      <c r="U615" s="65">
        <f t="shared" si="345"/>
        <v>0.88343156516044541</v>
      </c>
      <c r="V615" s="65">
        <f t="shared" si="353"/>
        <v>0.78750729713952139</v>
      </c>
      <c r="W615" s="65">
        <f t="shared" si="354"/>
        <v>0.71074815595363539</v>
      </c>
      <c r="X615" s="61">
        <f t="shared" si="328"/>
        <v>3.9405153508771877E-2</v>
      </c>
      <c r="Y615" s="66">
        <f t="shared" si="355"/>
        <v>8.0941376793967373E-2</v>
      </c>
      <c r="Z615" s="61">
        <f t="shared" si="356"/>
        <v>4.3642468605197743E-2</v>
      </c>
      <c r="AA615" s="67">
        <f t="shared" si="357"/>
        <v>14.891</v>
      </c>
      <c r="AB615" s="68">
        <f t="shared" si="358"/>
        <v>8.1690140845070439E-2</v>
      </c>
      <c r="AC615" s="69">
        <f t="shared" si="359"/>
        <v>0.10385470719051147</v>
      </c>
      <c r="AD615" s="70">
        <f>_xlfn.PERCENTILE.EXC(AC615:$AC$5675,0.5)</f>
        <v>8.7306942570100493E-2</v>
      </c>
      <c r="AE615" s="70">
        <f>_xlfn.PERCENTILE.EXC($AC615:AC$5675,0.35)</f>
        <v>5.2084387194681253E-2</v>
      </c>
      <c r="AF615" s="71">
        <f t="shared" si="347"/>
        <v>4.7928349985882156E-2</v>
      </c>
      <c r="AG615" s="70">
        <f t="shared" si="348"/>
        <v>-9.9578675655099119E-2</v>
      </c>
      <c r="AH615" s="70">
        <f t="shared" si="349"/>
        <v>-0.10923239365885457</v>
      </c>
      <c r="AI615" s="61" t="str">
        <f t="shared" si="337"/>
        <v>Short VOL</v>
      </c>
      <c r="AJ615" s="68" t="str">
        <f t="shared" si="338"/>
        <v>Short VOL</v>
      </c>
      <c r="AK615" s="72" t="str">
        <f t="shared" si="339"/>
        <v>00631L</v>
      </c>
      <c r="AL615" s="73">
        <f t="shared" si="329"/>
        <v>1</v>
      </c>
      <c r="AM615" s="72" t="str">
        <f t="shared" si="342"/>
        <v>00631L</v>
      </c>
      <c r="AN615" s="73">
        <f t="shared" si="330"/>
        <v>1</v>
      </c>
      <c r="AO615" s="74" t="str">
        <f t="shared" si="336"/>
        <v>00631L</v>
      </c>
      <c r="AP615" s="20">
        <f t="shared" si="331"/>
        <v>1</v>
      </c>
      <c r="AQ615" s="74" t="str">
        <f t="shared" si="346"/>
        <v>00631L</v>
      </c>
      <c r="AR615" s="20">
        <f t="shared" si="332"/>
        <v>1</v>
      </c>
      <c r="AS615" s="74" t="str">
        <f t="shared" si="340"/>
        <v>00631L</v>
      </c>
      <c r="AT615" s="20">
        <f t="shared" si="333"/>
        <v>1</v>
      </c>
      <c r="AU615" s="74" t="str">
        <f t="shared" si="323"/>
        <v>00631L</v>
      </c>
      <c r="AV615" s="20">
        <f t="shared" si="334"/>
        <v>1</v>
      </c>
      <c r="AW615" s="74" t="str">
        <f t="shared" si="324"/>
        <v>00631L</v>
      </c>
      <c r="AX615" s="20">
        <f t="shared" si="325"/>
        <v>1</v>
      </c>
      <c r="AY615" s="20">
        <f t="shared" si="335"/>
        <v>0</v>
      </c>
      <c r="AZ615" s="57">
        <v>45418</v>
      </c>
      <c r="BA615" s="75">
        <v>39.58</v>
      </c>
      <c r="BB615" s="90">
        <v>40</v>
      </c>
      <c r="BC615" s="76">
        <f t="shared" si="343"/>
        <v>36.534791666666663</v>
      </c>
      <c r="BD615" s="76">
        <f t="shared" si="344"/>
        <v>36.64029166666667</v>
      </c>
      <c r="BE615" s="77">
        <f t="shared" si="350"/>
        <v>9.4846806981929419E-2</v>
      </c>
      <c r="BF615" s="77">
        <f t="shared" si="341"/>
        <v>8.0231575667497043E-2</v>
      </c>
    </row>
    <row r="616" spans="1:58" s="23" customFormat="1" ht="13.15" x14ac:dyDescent="0.4">
      <c r="A616" s="57">
        <v>45414</v>
      </c>
      <c r="B616" s="112">
        <v>15.163</v>
      </c>
      <c r="C616" s="112">
        <v>15.645</v>
      </c>
      <c r="D616" s="112">
        <v>16.29</v>
      </c>
      <c r="E616" s="112">
        <v>16.7</v>
      </c>
      <c r="F616" s="112">
        <v>17.196000000000002</v>
      </c>
      <c r="G616" s="112">
        <v>19.646000000000001</v>
      </c>
      <c r="H616" s="113">
        <v>18.05</v>
      </c>
      <c r="I616" s="90">
        <f t="shared" si="326"/>
        <v>15.394360000000001</v>
      </c>
      <c r="J616" s="90">
        <f t="shared" si="327"/>
        <v>15.954599999999999</v>
      </c>
      <c r="K616" s="114">
        <v>13</v>
      </c>
      <c r="L616" s="115">
        <v>0.04</v>
      </c>
      <c r="M616" s="90">
        <v>14.86</v>
      </c>
      <c r="N616" s="90">
        <v>14.68</v>
      </c>
      <c r="O616" s="90">
        <v>16.05</v>
      </c>
      <c r="P616" s="90">
        <v>17.71</v>
      </c>
      <c r="Q616" s="90">
        <v>19.399999999999999</v>
      </c>
      <c r="R616" s="63">
        <f t="shared" si="352"/>
        <v>4.220000000000006</v>
      </c>
      <c r="S616" s="64">
        <f t="shared" si="351"/>
        <v>-4.6133853151397064E-2</v>
      </c>
      <c r="T616" s="65">
        <f t="shared" si="345"/>
        <v>1.0122615803814714</v>
      </c>
      <c r="U616" s="65">
        <f t="shared" si="345"/>
        <v>0.91464174454828651</v>
      </c>
      <c r="V616" s="65">
        <f t="shared" si="353"/>
        <v>0.82891022021456795</v>
      </c>
      <c r="W616" s="65">
        <f t="shared" si="354"/>
        <v>0.75670103092783514</v>
      </c>
      <c r="X616" s="61">
        <f t="shared" si="328"/>
        <v>3.1787904768185667E-2</v>
      </c>
      <c r="Y616" s="66">
        <f t="shared" si="355"/>
        <v>8.0838323353293495E-2</v>
      </c>
      <c r="Z616" s="61">
        <f t="shared" si="356"/>
        <v>3.6392548959488964E-2</v>
      </c>
      <c r="AA616" s="67">
        <f t="shared" si="357"/>
        <v>15.394359999999999</v>
      </c>
      <c r="AB616" s="68">
        <f t="shared" si="358"/>
        <v>3.2901907356948264E-2</v>
      </c>
      <c r="AC616" s="69">
        <f t="shared" si="359"/>
        <v>4.8662125340599403E-2</v>
      </c>
      <c r="AD616" s="70">
        <f>_xlfn.PERCENTILE.EXC(AC616:$AC$5675,0.5)</f>
        <v>8.7237542081510397E-2</v>
      </c>
      <c r="AE616" s="70">
        <f>_xlfn.PERCENTILE.EXC($AC616:AC$5675,0.35)</f>
        <v>5.208386026400727E-2</v>
      </c>
      <c r="AF616" s="71">
        <f t="shared" si="347"/>
        <v>4.7819345922736484E-2</v>
      </c>
      <c r="AG616" s="70">
        <f t="shared" si="348"/>
        <v>-9.9578675655099119E-2</v>
      </c>
      <c r="AH616" s="70">
        <f t="shared" si="349"/>
        <v>-0.10923239365885457</v>
      </c>
      <c r="AI616" s="61" t="str">
        <f t="shared" si="337"/>
        <v>Safety</v>
      </c>
      <c r="AJ616" s="68" t="str">
        <f t="shared" si="338"/>
        <v>Short VOL</v>
      </c>
      <c r="AK616" s="72" t="str">
        <f t="shared" si="339"/>
        <v>00631L</v>
      </c>
      <c r="AL616" s="73">
        <f t="shared" si="329"/>
        <v>1</v>
      </c>
      <c r="AM616" s="72" t="str">
        <f t="shared" si="342"/>
        <v>00631L</v>
      </c>
      <c r="AN616" s="73">
        <f t="shared" si="330"/>
        <v>1</v>
      </c>
      <c r="AO616" s="74" t="str">
        <f t="shared" si="336"/>
        <v>00631L</v>
      </c>
      <c r="AP616" s="20">
        <f t="shared" si="331"/>
        <v>1</v>
      </c>
      <c r="AQ616" s="74" t="str">
        <f t="shared" si="346"/>
        <v>00631L</v>
      </c>
      <c r="AR616" s="20">
        <f t="shared" si="332"/>
        <v>1</v>
      </c>
      <c r="AS616" s="74" t="str">
        <f t="shared" si="340"/>
        <v>00631L</v>
      </c>
      <c r="AT616" s="20">
        <f t="shared" si="333"/>
        <v>1</v>
      </c>
      <c r="AU616" s="74" t="str">
        <f t="shared" si="323"/>
        <v>00631L</v>
      </c>
      <c r="AV616" s="20">
        <f t="shared" si="334"/>
        <v>1</v>
      </c>
      <c r="AW616" s="74" t="str">
        <f t="shared" si="324"/>
        <v>00635U</v>
      </c>
      <c r="AX616" s="20">
        <f t="shared" si="325"/>
        <v>0</v>
      </c>
      <c r="AY616" s="20">
        <f t="shared" si="335"/>
        <v>0</v>
      </c>
      <c r="AZ616" s="57">
        <v>45415</v>
      </c>
      <c r="BA616" s="75">
        <v>40.06</v>
      </c>
      <c r="BB616" s="90">
        <v>40.524999999999999</v>
      </c>
      <c r="BC616" s="76">
        <f t="shared" si="343"/>
        <v>36.421250000000001</v>
      </c>
      <c r="BD616" s="76">
        <f t="shared" si="344"/>
        <v>36.535791666666668</v>
      </c>
      <c r="BE616" s="77">
        <f t="shared" si="350"/>
        <v>0.11267460617084801</v>
      </c>
      <c r="BF616" s="77">
        <f t="shared" si="341"/>
        <v>9.6459065824722121E-2</v>
      </c>
    </row>
    <row r="617" spans="1:58" s="23" customFormat="1" ht="13.15" x14ac:dyDescent="0.4">
      <c r="A617" s="57">
        <v>45413</v>
      </c>
      <c r="B617" s="112">
        <v>15.708</v>
      </c>
      <c r="C617" s="112">
        <v>16.081</v>
      </c>
      <c r="D617" s="112">
        <v>16.693000000000001</v>
      </c>
      <c r="E617" s="112">
        <v>17.149999999999999</v>
      </c>
      <c r="F617" s="112">
        <v>17.600000000000001</v>
      </c>
      <c r="G617" s="112">
        <v>20.100000000000001</v>
      </c>
      <c r="H617" s="113">
        <v>18.45</v>
      </c>
      <c r="I617" s="90">
        <f t="shared" si="326"/>
        <v>15.872120000000001</v>
      </c>
      <c r="J617" s="90">
        <f t="shared" si="327"/>
        <v>16.350280000000001</v>
      </c>
      <c r="K617" s="114">
        <v>14</v>
      </c>
      <c r="L617" s="115">
        <v>0.04</v>
      </c>
      <c r="M617" s="90">
        <v>15.91</v>
      </c>
      <c r="N617" s="90">
        <v>15.39</v>
      </c>
      <c r="O617" s="90">
        <v>16.57</v>
      </c>
      <c r="P617" s="90">
        <v>18.16</v>
      </c>
      <c r="Q617" s="90">
        <v>19.72</v>
      </c>
      <c r="R617" s="63">
        <f t="shared" si="352"/>
        <v>3.4300000000000033</v>
      </c>
      <c r="S617" s="64">
        <f t="shared" si="351"/>
        <v>-1.6613418530351424E-2</v>
      </c>
      <c r="T617" s="65">
        <f t="shared" si="345"/>
        <v>1.0337881741390513</v>
      </c>
      <c r="U617" s="65">
        <f t="shared" si="345"/>
        <v>0.92878696439348218</v>
      </c>
      <c r="V617" s="65">
        <f t="shared" si="353"/>
        <v>0.84746696035242297</v>
      </c>
      <c r="W617" s="65">
        <f t="shared" si="354"/>
        <v>0.78042596348884385</v>
      </c>
      <c r="X617" s="61">
        <f t="shared" si="328"/>
        <v>2.3745861981156056E-2</v>
      </c>
      <c r="Y617" s="66">
        <f t="shared" si="355"/>
        <v>7.5801749271137073E-2</v>
      </c>
      <c r="Z617" s="61">
        <f t="shared" si="356"/>
        <v>3.0125780299040127E-2</v>
      </c>
      <c r="AA617" s="67">
        <f t="shared" si="357"/>
        <v>15.872119999999999</v>
      </c>
      <c r="AB617" s="68">
        <f t="shared" si="358"/>
        <v>2.066276803118906E-2</v>
      </c>
      <c r="AC617" s="69">
        <f t="shared" si="359"/>
        <v>3.1326835607537254E-2</v>
      </c>
      <c r="AD617" s="70">
        <f>_xlfn.PERCENTILE.EXC(AC617:$AC$5675,0.5)</f>
        <v>8.7306942570100493E-2</v>
      </c>
      <c r="AE617" s="70">
        <f>_xlfn.PERCENTILE.EXC($AC617:AC$5675,0.35)</f>
        <v>5.2084838849544665E-2</v>
      </c>
      <c r="AF617" s="71">
        <f t="shared" si="347"/>
        <v>4.7774430933134604E-2</v>
      </c>
      <c r="AG617" s="70">
        <f t="shared" si="348"/>
        <v>-9.9578675655099119E-2</v>
      </c>
      <c r="AH617" s="70">
        <f t="shared" si="349"/>
        <v>-0.10923239365885457</v>
      </c>
      <c r="AI617" s="61" t="str">
        <f t="shared" si="337"/>
        <v>Safety</v>
      </c>
      <c r="AJ617" s="68" t="str">
        <f t="shared" si="338"/>
        <v>Safety</v>
      </c>
      <c r="AK617" s="72" t="str">
        <f t="shared" si="339"/>
        <v>00631L</v>
      </c>
      <c r="AL617" s="73">
        <f t="shared" si="329"/>
        <v>1</v>
      </c>
      <c r="AM617" s="72" t="str">
        <f t="shared" si="342"/>
        <v>00631L</v>
      </c>
      <c r="AN617" s="73">
        <f t="shared" si="330"/>
        <v>1</v>
      </c>
      <c r="AO617" s="74" t="str">
        <f t="shared" si="336"/>
        <v>00635U</v>
      </c>
      <c r="AP617" s="20">
        <f t="shared" si="331"/>
        <v>0</v>
      </c>
      <c r="AQ617" s="74" t="str">
        <f t="shared" si="346"/>
        <v>00631L</v>
      </c>
      <c r="AR617" s="20">
        <f t="shared" si="332"/>
        <v>1</v>
      </c>
      <c r="AS617" s="74" t="str">
        <f t="shared" si="340"/>
        <v>00631L</v>
      </c>
      <c r="AT617" s="20">
        <f t="shared" si="333"/>
        <v>1</v>
      </c>
      <c r="AU617" s="74" t="str">
        <f t="shared" si="323"/>
        <v>00635U</v>
      </c>
      <c r="AV617" s="20">
        <f t="shared" si="334"/>
        <v>0</v>
      </c>
      <c r="AW617" s="74" t="str">
        <f t="shared" si="324"/>
        <v>00635U</v>
      </c>
      <c r="AX617" s="20">
        <f t="shared" si="325"/>
        <v>0</v>
      </c>
      <c r="AY617" s="20">
        <f t="shared" si="335"/>
        <v>1</v>
      </c>
      <c r="AZ617" s="57">
        <v>45414</v>
      </c>
      <c r="BA617" s="75">
        <v>40.65</v>
      </c>
      <c r="BB617" s="90">
        <v>40.625</v>
      </c>
      <c r="BC617" s="76">
        <f t="shared" si="343"/>
        <v>36.296458333333334</v>
      </c>
      <c r="BD617" s="76">
        <f t="shared" si="344"/>
        <v>36.423333333333332</v>
      </c>
      <c r="BE617" s="77">
        <f t="shared" si="350"/>
        <v>0.11925520740659958</v>
      </c>
      <c r="BF617" s="77">
        <f t="shared" si="341"/>
        <v>0.11604282968792899</v>
      </c>
    </row>
    <row r="618" spans="1:58" s="23" customFormat="1" ht="13.15" x14ac:dyDescent="0.4">
      <c r="A618" s="57">
        <v>45412</v>
      </c>
      <c r="B618" s="112">
        <v>15.663</v>
      </c>
      <c r="C618" s="112">
        <v>15.952</v>
      </c>
      <c r="D618" s="112">
        <v>16.5</v>
      </c>
      <c r="E618" s="112">
        <v>16.899999999999999</v>
      </c>
      <c r="F618" s="112">
        <v>17.347999999999999</v>
      </c>
      <c r="G618" s="112">
        <v>19.867999999999999</v>
      </c>
      <c r="H618" s="113">
        <v>18.2</v>
      </c>
      <c r="I618" s="90">
        <f t="shared" si="326"/>
        <v>15.778600000000001</v>
      </c>
      <c r="J618" s="90">
        <f t="shared" si="327"/>
        <v>16.171199999999999</v>
      </c>
      <c r="K618" s="114">
        <v>15</v>
      </c>
      <c r="L618" s="115">
        <v>0.04</v>
      </c>
      <c r="M618" s="90">
        <v>16.66</v>
      </c>
      <c r="N618" s="90">
        <v>15.65</v>
      </c>
      <c r="O618" s="90">
        <v>16.59</v>
      </c>
      <c r="P618" s="90">
        <v>17.940000000000001</v>
      </c>
      <c r="Q618" s="90">
        <v>19.649999999999999</v>
      </c>
      <c r="R618" s="63">
        <f t="shared" si="352"/>
        <v>2.2199999999999989</v>
      </c>
      <c r="S618" s="64">
        <f t="shared" si="351"/>
        <v>6.6802999318336775E-2</v>
      </c>
      <c r="T618" s="65">
        <f t="shared" si="345"/>
        <v>1.0645367412140574</v>
      </c>
      <c r="U618" s="65">
        <f t="shared" si="345"/>
        <v>0.94333936106088012</v>
      </c>
      <c r="V618" s="65">
        <f t="shared" si="353"/>
        <v>0.87235228539576359</v>
      </c>
      <c r="W618" s="65">
        <f t="shared" si="354"/>
        <v>0.79643765903307895</v>
      </c>
      <c r="X618" s="61">
        <f t="shared" si="328"/>
        <v>1.845112685947773E-2</v>
      </c>
      <c r="Y618" s="66">
        <f t="shared" si="355"/>
        <v>7.6923076923076969E-2</v>
      </c>
      <c r="Z618" s="61">
        <f t="shared" si="356"/>
        <v>2.4881801934265275E-2</v>
      </c>
      <c r="AA618" s="67">
        <f t="shared" si="357"/>
        <v>15.778600000000001</v>
      </c>
      <c r="AB618" s="68">
        <f t="shared" si="358"/>
        <v>8.3067092651756551E-4</v>
      </c>
      <c r="AC618" s="69">
        <f t="shared" si="359"/>
        <v>8.2172523961661654E-3</v>
      </c>
      <c r="AD618" s="70">
        <f>_xlfn.PERCENTILE.EXC(AC618:$AC$5675,0.5)</f>
        <v>8.7313045753135338E-2</v>
      </c>
      <c r="AE618" s="70">
        <f>_xlfn.PERCENTILE.EXC($AC618:AC$5675,0.35)</f>
        <v>5.2095529471661177E-2</v>
      </c>
      <c r="AF618" s="71">
        <f t="shared" si="347"/>
        <v>4.7819345922736484E-2</v>
      </c>
      <c r="AG618" s="70">
        <f t="shared" si="348"/>
        <v>-9.9578675655099119E-2</v>
      </c>
      <c r="AH618" s="70">
        <f t="shared" si="349"/>
        <v>-0.10923239365885457</v>
      </c>
      <c r="AI618" s="61" t="str">
        <f t="shared" si="337"/>
        <v>Safety</v>
      </c>
      <c r="AJ618" s="68" t="str">
        <f t="shared" si="338"/>
        <v>Safety</v>
      </c>
      <c r="AK618" s="72" t="str">
        <f t="shared" si="339"/>
        <v>00631L</v>
      </c>
      <c r="AL618" s="73">
        <f t="shared" si="329"/>
        <v>1</v>
      </c>
      <c r="AM618" s="72" t="str">
        <f t="shared" si="342"/>
        <v>00631L</v>
      </c>
      <c r="AN618" s="73">
        <f t="shared" si="330"/>
        <v>1</v>
      </c>
      <c r="AO618" s="74" t="str">
        <f t="shared" si="336"/>
        <v>00635U</v>
      </c>
      <c r="AP618" s="20">
        <f t="shared" si="331"/>
        <v>0</v>
      </c>
      <c r="AQ618" s="74" t="str">
        <f t="shared" si="346"/>
        <v>00631L</v>
      </c>
      <c r="AR618" s="20">
        <f t="shared" si="332"/>
        <v>1</v>
      </c>
      <c r="AS618" s="74" t="str">
        <f t="shared" si="340"/>
        <v>00631L</v>
      </c>
      <c r="AT618" s="20">
        <f t="shared" si="333"/>
        <v>1</v>
      </c>
      <c r="AU618" s="74" t="str">
        <f t="shared" si="323"/>
        <v>00635U</v>
      </c>
      <c r="AV618" s="20">
        <f t="shared" si="334"/>
        <v>0</v>
      </c>
      <c r="AW618" s="74" t="str">
        <f t="shared" si="324"/>
        <v>00635U</v>
      </c>
      <c r="AX618" s="20">
        <f t="shared" si="325"/>
        <v>0</v>
      </c>
      <c r="AY618" s="20">
        <f t="shared" si="335"/>
        <v>1</v>
      </c>
      <c r="AZ618" s="57">
        <v>45413</v>
      </c>
      <c r="BA618" s="75">
        <v>40.51</v>
      </c>
      <c r="BB618" s="90">
        <v>40.75</v>
      </c>
      <c r="BC618" s="76">
        <f t="shared" si="343"/>
        <v>36.171458333333334</v>
      </c>
      <c r="BD618" s="76">
        <f t="shared" si="344"/>
        <v>36.294541666666667</v>
      </c>
      <c r="BE618" s="77">
        <f t="shared" si="350"/>
        <v>0.12657885188022322</v>
      </c>
      <c r="BF618" s="77">
        <f t="shared" si="341"/>
        <v>0.11614579327240429</v>
      </c>
    </row>
    <row r="619" spans="1:58" s="23" customFormat="1" ht="13.15" x14ac:dyDescent="0.4">
      <c r="A619" s="57">
        <v>45411</v>
      </c>
      <c r="B619" s="112">
        <v>15.186</v>
      </c>
      <c r="C619" s="112">
        <v>15.654999999999999</v>
      </c>
      <c r="D619" s="112">
        <v>16.254999999999999</v>
      </c>
      <c r="E619" s="112">
        <v>16.707000000000001</v>
      </c>
      <c r="F619" s="112">
        <v>17.202000000000002</v>
      </c>
      <c r="G619" s="112">
        <v>19.748999999999999</v>
      </c>
      <c r="H619" s="113">
        <v>18.05</v>
      </c>
      <c r="I619" s="90">
        <f t="shared" si="326"/>
        <v>15.354839999999999</v>
      </c>
      <c r="J619" s="90">
        <f t="shared" si="327"/>
        <v>15.870999999999999</v>
      </c>
      <c r="K619" s="114">
        <v>16</v>
      </c>
      <c r="L619" s="115">
        <v>0.04</v>
      </c>
      <c r="M619" s="90">
        <v>15.11</v>
      </c>
      <c r="N619" s="90">
        <v>14.67</v>
      </c>
      <c r="O619" s="90">
        <v>16</v>
      </c>
      <c r="P619" s="90">
        <v>17.63</v>
      </c>
      <c r="Q619" s="90">
        <v>19.440000000000001</v>
      </c>
      <c r="R619" s="63">
        <f t="shared" si="352"/>
        <v>3.8499999999999943</v>
      </c>
      <c r="S619" s="64">
        <f t="shared" si="351"/>
        <v>-2.3952095808383197E-2</v>
      </c>
      <c r="T619" s="65">
        <f t="shared" si="345"/>
        <v>1.0299931833674165</v>
      </c>
      <c r="U619" s="65">
        <f t="shared" si="345"/>
        <v>0.916875</v>
      </c>
      <c r="V619" s="65">
        <f t="shared" si="353"/>
        <v>0.83210436755530348</v>
      </c>
      <c r="W619" s="65">
        <f t="shared" si="354"/>
        <v>0.75462962962962954</v>
      </c>
      <c r="X619" s="61">
        <f t="shared" si="328"/>
        <v>3.088370867904645E-2</v>
      </c>
      <c r="Y619" s="66">
        <f t="shared" si="355"/>
        <v>8.0385467169449928E-2</v>
      </c>
      <c r="Z619" s="61">
        <f t="shared" si="356"/>
        <v>3.361545936004539E-2</v>
      </c>
      <c r="AA619" s="67">
        <f t="shared" si="357"/>
        <v>15.354839999999999</v>
      </c>
      <c r="AB619" s="68">
        <f t="shared" si="358"/>
        <v>3.5173824130879348E-2</v>
      </c>
      <c r="AC619" s="69">
        <f t="shared" si="359"/>
        <v>4.6683026584867039E-2</v>
      </c>
      <c r="AD619" s="70">
        <f>_xlfn.PERCENTILE.EXC(AC619:$AC$5675,0.5)</f>
        <v>8.7319148936170196E-2</v>
      </c>
      <c r="AE619" s="70">
        <f>_xlfn.PERCENTILE.EXC($AC619:AC$5675,0.35)</f>
        <v>5.210178529475578E-2</v>
      </c>
      <c r="AF619" s="71">
        <f t="shared" si="347"/>
        <v>4.7819345922736484E-2</v>
      </c>
      <c r="AG619" s="70">
        <f t="shared" si="348"/>
        <v>-9.9578675655099119E-2</v>
      </c>
      <c r="AH619" s="70">
        <f t="shared" si="349"/>
        <v>-0.10923239365885457</v>
      </c>
      <c r="AI619" s="61" t="str">
        <f t="shared" si="337"/>
        <v>Safety</v>
      </c>
      <c r="AJ619" s="68" t="str">
        <f t="shared" si="338"/>
        <v>Safety</v>
      </c>
      <c r="AK619" s="72" t="str">
        <f t="shared" si="339"/>
        <v>00631L</v>
      </c>
      <c r="AL619" s="73">
        <f t="shared" si="329"/>
        <v>1</v>
      </c>
      <c r="AM619" s="72" t="str">
        <f t="shared" si="342"/>
        <v>00631L</v>
      </c>
      <c r="AN619" s="73">
        <f t="shared" si="330"/>
        <v>1</v>
      </c>
      <c r="AO619" s="74" t="str">
        <f t="shared" si="336"/>
        <v>00635U</v>
      </c>
      <c r="AP619" s="20">
        <f t="shared" si="331"/>
        <v>0</v>
      </c>
      <c r="AQ619" s="74" t="str">
        <f t="shared" si="346"/>
        <v>00631L</v>
      </c>
      <c r="AR619" s="20">
        <f t="shared" si="332"/>
        <v>1</v>
      </c>
      <c r="AS619" s="74" t="str">
        <f t="shared" si="340"/>
        <v>00631L</v>
      </c>
      <c r="AT619" s="20">
        <f t="shared" si="333"/>
        <v>1</v>
      </c>
      <c r="AU619" s="74" t="str">
        <f t="shared" si="323"/>
        <v>00635U</v>
      </c>
      <c r="AV619" s="20">
        <f t="shared" si="334"/>
        <v>0</v>
      </c>
      <c r="AW619" s="74" t="str">
        <f t="shared" si="324"/>
        <v>00635U</v>
      </c>
      <c r="AX619" s="20">
        <f t="shared" si="325"/>
        <v>0</v>
      </c>
      <c r="AY619" s="20">
        <f t="shared" si="335"/>
        <v>1</v>
      </c>
      <c r="AZ619" s="57">
        <v>45412</v>
      </c>
      <c r="BA619" s="75">
        <v>40.69</v>
      </c>
      <c r="BB619" s="90">
        <v>40.8125</v>
      </c>
      <c r="BC619" s="76">
        <f t="shared" si="343"/>
        <v>36.044583333333328</v>
      </c>
      <c r="BD619" s="76">
        <f t="shared" si="344"/>
        <v>36.170458333333336</v>
      </c>
      <c r="BE619" s="77">
        <f t="shared" si="350"/>
        <v>0.13227831273769769</v>
      </c>
      <c r="BF619" s="77">
        <f t="shared" si="341"/>
        <v>0.12495118599317338</v>
      </c>
    </row>
    <row r="620" spans="1:58" s="23" customFormat="1" ht="13.15" x14ac:dyDescent="0.4">
      <c r="A620" s="57">
        <v>45408</v>
      </c>
      <c r="B620" s="112">
        <v>15.396000000000001</v>
      </c>
      <c r="C620" s="112">
        <v>15.911</v>
      </c>
      <c r="D620" s="112">
        <v>16.55</v>
      </c>
      <c r="E620" s="112">
        <v>17.044</v>
      </c>
      <c r="F620" s="112">
        <v>17.501999999999999</v>
      </c>
      <c r="G620" s="112">
        <v>20.001999999999999</v>
      </c>
      <c r="H620" s="113">
        <v>18.399999999999999</v>
      </c>
      <c r="I620" s="90">
        <f t="shared" si="326"/>
        <v>15.5608</v>
      </c>
      <c r="J620" s="90">
        <f t="shared" si="327"/>
        <v>16.115480000000002</v>
      </c>
      <c r="K620" s="114">
        <v>17</v>
      </c>
      <c r="L620" s="115">
        <v>0.04</v>
      </c>
      <c r="M620" s="90">
        <v>14.67</v>
      </c>
      <c r="N620" s="90">
        <v>15.03</v>
      </c>
      <c r="O620" s="90">
        <v>16.27</v>
      </c>
      <c r="P620" s="90">
        <v>17.829999999999998</v>
      </c>
      <c r="Q620" s="90">
        <v>19.600000000000001</v>
      </c>
      <c r="R620" s="63">
        <f t="shared" si="352"/>
        <v>4.399999999999995</v>
      </c>
      <c r="S620" s="64">
        <f t="shared" si="351"/>
        <v>-2.2121014964215997E-2</v>
      </c>
      <c r="T620" s="65">
        <f t="shared" si="345"/>
        <v>0.9760479041916168</v>
      </c>
      <c r="U620" s="65">
        <f t="shared" si="345"/>
        <v>0.92378610940381067</v>
      </c>
      <c r="V620" s="65">
        <f t="shared" si="353"/>
        <v>0.84296130117779033</v>
      </c>
      <c r="W620" s="65">
        <f t="shared" si="354"/>
        <v>0.76683673469387748</v>
      </c>
      <c r="X620" s="61">
        <f t="shared" si="328"/>
        <v>3.3450246817355075E-2</v>
      </c>
      <c r="Y620" s="66">
        <f t="shared" si="355"/>
        <v>7.9558789016662634E-2</v>
      </c>
      <c r="Z620" s="61">
        <f t="shared" si="356"/>
        <v>3.5645982211711558E-2</v>
      </c>
      <c r="AA620" s="67">
        <f t="shared" si="357"/>
        <v>15.5608</v>
      </c>
      <c r="AB620" s="68">
        <f t="shared" si="358"/>
        <v>2.4351297405189716E-2</v>
      </c>
      <c r="AC620" s="69">
        <f t="shared" si="359"/>
        <v>3.5316034597471797E-2</v>
      </c>
      <c r="AD620" s="70">
        <f>_xlfn.PERCENTILE.EXC(AC620:$AC$5675,0.5)</f>
        <v>8.7335325691006133E-2</v>
      </c>
      <c r="AE620" s="70">
        <f>_xlfn.PERCENTILE.EXC($AC620:AC$5675,0.35)</f>
        <v>5.210286718565816E-2</v>
      </c>
      <c r="AF620" s="71">
        <f t="shared" si="347"/>
        <v>4.7819345922736484E-2</v>
      </c>
      <c r="AG620" s="70">
        <f t="shared" si="348"/>
        <v>-9.9578675655099119E-2</v>
      </c>
      <c r="AH620" s="70">
        <f t="shared" si="349"/>
        <v>-0.10923239365885457</v>
      </c>
      <c r="AI620" s="61" t="str">
        <f t="shared" si="337"/>
        <v>Safety</v>
      </c>
      <c r="AJ620" s="68" t="str">
        <f t="shared" si="338"/>
        <v>Safety</v>
      </c>
      <c r="AK620" s="72" t="str">
        <f t="shared" si="339"/>
        <v>00631L</v>
      </c>
      <c r="AL620" s="73">
        <f t="shared" si="329"/>
        <v>1</v>
      </c>
      <c r="AM620" s="72" t="str">
        <f t="shared" si="342"/>
        <v>00631L</v>
      </c>
      <c r="AN620" s="73">
        <f t="shared" si="330"/>
        <v>1</v>
      </c>
      <c r="AO620" s="74" t="str">
        <f t="shared" si="336"/>
        <v>00635U</v>
      </c>
      <c r="AP620" s="20">
        <f t="shared" si="331"/>
        <v>0</v>
      </c>
      <c r="AQ620" s="74" t="str">
        <f t="shared" si="346"/>
        <v>00631L</v>
      </c>
      <c r="AR620" s="20">
        <f t="shared" si="332"/>
        <v>1</v>
      </c>
      <c r="AS620" s="74" t="str">
        <f t="shared" si="340"/>
        <v>00631L</v>
      </c>
      <c r="AT620" s="20">
        <f t="shared" si="333"/>
        <v>1</v>
      </c>
      <c r="AU620" s="74" t="str">
        <f t="shared" si="323"/>
        <v>00635U</v>
      </c>
      <c r="AV620" s="20">
        <f t="shared" si="334"/>
        <v>0</v>
      </c>
      <c r="AW620" s="74" t="str">
        <f t="shared" si="324"/>
        <v>00635U</v>
      </c>
      <c r="AX620" s="20">
        <f t="shared" si="325"/>
        <v>0</v>
      </c>
      <c r="AY620" s="20">
        <f t="shared" si="335"/>
        <v>1</v>
      </c>
      <c r="AZ620" s="57">
        <v>45411</v>
      </c>
      <c r="BA620" s="75">
        <v>40</v>
      </c>
      <c r="BB620" s="90">
        <v>39.862499999999997</v>
      </c>
      <c r="BC620" s="76">
        <f t="shared" si="343"/>
        <v>35.926458333333329</v>
      </c>
      <c r="BD620" s="76">
        <f t="shared" si="344"/>
        <v>36.03104166666666</v>
      </c>
      <c r="BE620" s="77">
        <f t="shared" si="350"/>
        <v>0.10955829907159886</v>
      </c>
      <c r="BF620" s="77">
        <f t="shared" si="341"/>
        <v>0.11015386038658817</v>
      </c>
    </row>
    <row r="621" spans="1:58" s="23" customFormat="1" ht="13.15" x14ac:dyDescent="0.4">
      <c r="A621" s="57">
        <v>45407</v>
      </c>
      <c r="B621" s="112">
        <v>16.001999999999999</v>
      </c>
      <c r="C621" s="112">
        <v>16.242000000000001</v>
      </c>
      <c r="D621" s="112">
        <v>16.701000000000001</v>
      </c>
      <c r="E621" s="112">
        <v>17.097000000000001</v>
      </c>
      <c r="F621" s="112">
        <v>17.553999999999998</v>
      </c>
      <c r="G621" s="112">
        <v>20</v>
      </c>
      <c r="H621" s="113">
        <v>18.312000000000001</v>
      </c>
      <c r="I621" s="90">
        <f t="shared" si="326"/>
        <v>16.069199999999999</v>
      </c>
      <c r="J621" s="90">
        <f t="shared" si="327"/>
        <v>16.370519999999999</v>
      </c>
      <c r="K621" s="114">
        <v>18</v>
      </c>
      <c r="L621" s="115">
        <v>0.04</v>
      </c>
      <c r="M621" s="90">
        <v>15.81</v>
      </c>
      <c r="N621" s="90">
        <v>15.37</v>
      </c>
      <c r="O621" s="90">
        <v>16.37</v>
      </c>
      <c r="P621" s="90">
        <v>17.88</v>
      </c>
      <c r="Q621" s="90">
        <v>19.600000000000001</v>
      </c>
      <c r="R621" s="63">
        <f t="shared" si="352"/>
        <v>3.0700000000000003</v>
      </c>
      <c r="S621" s="64">
        <f t="shared" si="351"/>
        <v>-3.7570444583594327E-2</v>
      </c>
      <c r="T621" s="65">
        <f t="shared" si="345"/>
        <v>1.0286271958360442</v>
      </c>
      <c r="U621" s="65">
        <f t="shared" si="345"/>
        <v>0.93891264508246786</v>
      </c>
      <c r="V621" s="65">
        <f t="shared" si="353"/>
        <v>0.85961968680089484</v>
      </c>
      <c r="W621" s="65">
        <f t="shared" si="354"/>
        <v>0.78418367346938767</v>
      </c>
      <c r="X621" s="61">
        <f t="shared" si="328"/>
        <v>1.4998125234345832E-2</v>
      </c>
      <c r="Y621" s="66">
        <f t="shared" si="355"/>
        <v>7.1065099140200025E-2</v>
      </c>
      <c r="Z621" s="61">
        <f t="shared" si="356"/>
        <v>1.8751400194160286E-2</v>
      </c>
      <c r="AA621" s="67">
        <f t="shared" si="357"/>
        <v>16.069199999999999</v>
      </c>
      <c r="AB621" s="68">
        <f t="shared" si="358"/>
        <v>4.1119063109954439E-2</v>
      </c>
      <c r="AC621" s="69">
        <f t="shared" si="359"/>
        <v>4.5491216655822994E-2</v>
      </c>
      <c r="AD621" s="70">
        <f>_xlfn.PERCENTILE.EXC(AC621:$AC$5675,0.5)</f>
        <v>8.7351502445842069E-2</v>
      </c>
      <c r="AE621" s="70">
        <f>_xlfn.PERCENTILE.EXC($AC621:AC$5675,0.35)</f>
        <v>5.2104871846784154E-2</v>
      </c>
      <c r="AF621" s="71">
        <f t="shared" si="347"/>
        <v>4.7819345922736484E-2</v>
      </c>
      <c r="AG621" s="70">
        <f t="shared" si="348"/>
        <v>-9.9578675655099119E-2</v>
      </c>
      <c r="AH621" s="70">
        <f t="shared" si="349"/>
        <v>-0.10923239365885457</v>
      </c>
      <c r="AI621" s="61" t="str">
        <f t="shared" si="337"/>
        <v>Safety</v>
      </c>
      <c r="AJ621" s="68" t="str">
        <f t="shared" si="338"/>
        <v>Safety</v>
      </c>
      <c r="AK621" s="72" t="str">
        <f t="shared" si="339"/>
        <v>00631L</v>
      </c>
      <c r="AL621" s="73">
        <f t="shared" si="329"/>
        <v>1</v>
      </c>
      <c r="AM621" s="72" t="str">
        <f t="shared" si="342"/>
        <v>00631L</v>
      </c>
      <c r="AN621" s="73">
        <f t="shared" si="330"/>
        <v>1</v>
      </c>
      <c r="AO621" s="74" t="str">
        <f t="shared" si="336"/>
        <v>00635U</v>
      </c>
      <c r="AP621" s="20">
        <f t="shared" si="331"/>
        <v>0</v>
      </c>
      <c r="AQ621" s="74" t="str">
        <f t="shared" si="346"/>
        <v>00631L</v>
      </c>
      <c r="AR621" s="20">
        <f t="shared" si="332"/>
        <v>1</v>
      </c>
      <c r="AS621" s="74" t="str">
        <f t="shared" si="340"/>
        <v>00631L</v>
      </c>
      <c r="AT621" s="20">
        <f t="shared" si="333"/>
        <v>1</v>
      </c>
      <c r="AU621" s="74" t="str">
        <f t="shared" si="323"/>
        <v>00635U</v>
      </c>
      <c r="AV621" s="20">
        <f t="shared" si="334"/>
        <v>0</v>
      </c>
      <c r="AW621" s="74" t="str">
        <f t="shared" si="324"/>
        <v>00635U</v>
      </c>
      <c r="AX621" s="20">
        <f t="shared" si="325"/>
        <v>0</v>
      </c>
      <c r="AY621" s="20">
        <f t="shared" si="335"/>
        <v>1</v>
      </c>
      <c r="AZ621" s="57">
        <v>45408</v>
      </c>
      <c r="BA621" s="75">
        <v>39.659999999999997</v>
      </c>
      <c r="BB621" s="90">
        <v>39.637500000000003</v>
      </c>
      <c r="BC621" s="76">
        <f t="shared" si="343"/>
        <v>35.826458333333335</v>
      </c>
      <c r="BD621" s="76">
        <f t="shared" si="344"/>
        <v>35.923083333333331</v>
      </c>
      <c r="BE621" s="77">
        <f t="shared" si="350"/>
        <v>0.10637506033134267</v>
      </c>
      <c r="BF621" s="77">
        <f t="shared" si="341"/>
        <v>0.10402549892478605</v>
      </c>
    </row>
    <row r="622" spans="1:58" s="23" customFormat="1" ht="13.15" x14ac:dyDescent="0.4">
      <c r="A622" s="57">
        <v>45406</v>
      </c>
      <c r="B622" s="112">
        <v>15.625</v>
      </c>
      <c r="C622" s="112">
        <v>16.027000000000001</v>
      </c>
      <c r="D622" s="112">
        <v>16.649999999999999</v>
      </c>
      <c r="E622" s="112">
        <v>17.100000000000001</v>
      </c>
      <c r="F622" s="112">
        <v>17.588999999999999</v>
      </c>
      <c r="G622" s="112">
        <v>20.082999999999998</v>
      </c>
      <c r="H622" s="113">
        <v>18.399999999999999</v>
      </c>
      <c r="I622" s="90">
        <f t="shared" si="326"/>
        <v>15.72148</v>
      </c>
      <c r="J622" s="90">
        <f t="shared" si="327"/>
        <v>16.17652</v>
      </c>
      <c r="K622" s="114">
        <v>19</v>
      </c>
      <c r="L622" s="115">
        <v>0.04</v>
      </c>
      <c r="M622" s="90">
        <v>16.29</v>
      </c>
      <c r="N622" s="90">
        <v>15.97</v>
      </c>
      <c r="O622" s="90">
        <v>16.84</v>
      </c>
      <c r="P622" s="90">
        <v>18.309999999999999</v>
      </c>
      <c r="Q622" s="90">
        <v>20.04</v>
      </c>
      <c r="R622" s="63">
        <f t="shared" si="352"/>
        <v>2.8900000000000006</v>
      </c>
      <c r="S622" s="64">
        <f t="shared" si="351"/>
        <v>1.7845761631612566E-2</v>
      </c>
      <c r="T622" s="65">
        <f t="shared" si="345"/>
        <v>1.0200375704445834</v>
      </c>
      <c r="U622" s="65">
        <f t="shared" si="345"/>
        <v>0.94833729216152018</v>
      </c>
      <c r="V622" s="65">
        <f t="shared" si="353"/>
        <v>0.87220098306936111</v>
      </c>
      <c r="W622" s="65">
        <f t="shared" si="354"/>
        <v>0.79690618762475052</v>
      </c>
      <c r="X622" s="61">
        <f t="shared" si="328"/>
        <v>2.5728000000000067E-2</v>
      </c>
      <c r="Y622" s="66">
        <f t="shared" si="355"/>
        <v>7.6023391812865326E-2</v>
      </c>
      <c r="Z622" s="61">
        <f t="shared" si="356"/>
        <v>2.8943839892936311E-2</v>
      </c>
      <c r="AA622" s="67">
        <f t="shared" si="357"/>
        <v>15.72148</v>
      </c>
      <c r="AB622" s="68">
        <f t="shared" si="358"/>
        <v>-2.1603005635566726E-2</v>
      </c>
      <c r="AC622" s="69">
        <f t="shared" si="359"/>
        <v>-1.5561678146524793E-2</v>
      </c>
      <c r="AD622" s="70">
        <f>_xlfn.PERCENTILE.EXC(AC622:$AC$5675,0.5)</f>
        <v>8.7373069230583772E-2</v>
      </c>
      <c r="AE622" s="70">
        <f>_xlfn.PERCENTILE.EXC($AC622:AC$5675,0.35)</f>
        <v>5.212704478129284E-2</v>
      </c>
      <c r="AF622" s="71">
        <f t="shared" si="347"/>
        <v>4.7819345922736484E-2</v>
      </c>
      <c r="AG622" s="70">
        <f t="shared" si="348"/>
        <v>-9.9578675655099119E-2</v>
      </c>
      <c r="AH622" s="70">
        <f t="shared" si="349"/>
        <v>-0.10923239365885457</v>
      </c>
      <c r="AI622" s="61" t="str">
        <f t="shared" si="337"/>
        <v>Safety</v>
      </c>
      <c r="AJ622" s="68" t="str">
        <f t="shared" si="338"/>
        <v>Safety</v>
      </c>
      <c r="AK622" s="72" t="str">
        <f t="shared" si="339"/>
        <v>00631L</v>
      </c>
      <c r="AL622" s="73">
        <f t="shared" si="329"/>
        <v>1</v>
      </c>
      <c r="AM622" s="72" t="str">
        <f t="shared" si="342"/>
        <v>00631L</v>
      </c>
      <c r="AN622" s="73">
        <f t="shared" si="330"/>
        <v>1</v>
      </c>
      <c r="AO622" s="74" t="str">
        <f t="shared" si="336"/>
        <v>00635U</v>
      </c>
      <c r="AP622" s="20">
        <f t="shared" si="331"/>
        <v>0</v>
      </c>
      <c r="AQ622" s="74" t="str">
        <f t="shared" si="346"/>
        <v>00631L</v>
      </c>
      <c r="AR622" s="20">
        <f t="shared" si="332"/>
        <v>1</v>
      </c>
      <c r="AS622" s="74" t="str">
        <f t="shared" si="340"/>
        <v>00631L</v>
      </c>
      <c r="AT622" s="20">
        <f t="shared" si="333"/>
        <v>1</v>
      </c>
      <c r="AU622" s="74" t="str">
        <f t="shared" si="323"/>
        <v>00635U</v>
      </c>
      <c r="AV622" s="20">
        <f t="shared" si="334"/>
        <v>0</v>
      </c>
      <c r="AW622" s="74" t="str">
        <f t="shared" si="324"/>
        <v>00635U</v>
      </c>
      <c r="AX622" s="20">
        <f t="shared" si="325"/>
        <v>0</v>
      </c>
      <c r="AY622" s="20">
        <f t="shared" si="335"/>
        <v>1</v>
      </c>
      <c r="AZ622" s="57">
        <v>45407</v>
      </c>
      <c r="BA622" s="75">
        <v>39.659999999999997</v>
      </c>
      <c r="BB622" s="90">
        <v>39.912500000000001</v>
      </c>
      <c r="BC622" s="76">
        <f t="shared" si="343"/>
        <v>35.731458333333336</v>
      </c>
      <c r="BD622" s="76">
        <f t="shared" si="344"/>
        <v>35.826833333333333</v>
      </c>
      <c r="BE622" s="77">
        <f t="shared" si="350"/>
        <v>0.11701290296249216</v>
      </c>
      <c r="BF622" s="77">
        <f t="shared" si="341"/>
        <v>0.10699150078386303</v>
      </c>
    </row>
    <row r="623" spans="1:58" s="23" customFormat="1" ht="13.15" x14ac:dyDescent="0.4">
      <c r="A623" s="57">
        <v>45405</v>
      </c>
      <c r="B623" s="112">
        <v>15.794</v>
      </c>
      <c r="C623" s="112">
        <v>16.212</v>
      </c>
      <c r="D623" s="112">
        <v>16.850000000000001</v>
      </c>
      <c r="E623" s="112">
        <v>17.25</v>
      </c>
      <c r="F623" s="112">
        <v>17.649999999999999</v>
      </c>
      <c r="G623" s="112">
        <v>20.155000000000001</v>
      </c>
      <c r="H623" s="113">
        <v>18.43</v>
      </c>
      <c r="I623" s="90">
        <f t="shared" si="326"/>
        <v>15.877600000000001</v>
      </c>
      <c r="J623" s="90">
        <f t="shared" si="327"/>
        <v>16.339600000000001</v>
      </c>
      <c r="K623" s="114">
        <v>20</v>
      </c>
      <c r="L623" s="115">
        <v>0.04</v>
      </c>
      <c r="M623" s="90">
        <v>16.25</v>
      </c>
      <c r="N623" s="90">
        <v>15.69</v>
      </c>
      <c r="O623" s="90">
        <v>16.68</v>
      </c>
      <c r="P623" s="90">
        <v>18.170000000000002</v>
      </c>
      <c r="Q623" s="90">
        <v>20</v>
      </c>
      <c r="R623" s="63">
        <f t="shared" si="352"/>
        <v>2.9100000000000037</v>
      </c>
      <c r="S623" s="64">
        <f t="shared" si="351"/>
        <v>-7.378984651711934E-2</v>
      </c>
      <c r="T623" s="65">
        <f t="shared" si="345"/>
        <v>1.0356915232632251</v>
      </c>
      <c r="U623" s="65">
        <f t="shared" si="345"/>
        <v>0.94064748201438853</v>
      </c>
      <c r="V623" s="65">
        <f t="shared" si="353"/>
        <v>0.86351128233351671</v>
      </c>
      <c r="W623" s="65">
        <f t="shared" si="354"/>
        <v>0.78449999999999998</v>
      </c>
      <c r="X623" s="61">
        <f t="shared" si="328"/>
        <v>2.6465746486007295E-2</v>
      </c>
      <c r="Y623" s="66">
        <f t="shared" si="355"/>
        <v>6.8405797101449256E-2</v>
      </c>
      <c r="Z623" s="61">
        <f t="shared" si="356"/>
        <v>2.9097596614097831E-2</v>
      </c>
      <c r="AA623" s="67">
        <f t="shared" si="357"/>
        <v>15.877600000000001</v>
      </c>
      <c r="AB623" s="68">
        <f t="shared" si="358"/>
        <v>6.6284257488847028E-3</v>
      </c>
      <c r="AC623" s="69">
        <f t="shared" si="359"/>
        <v>1.1956660293180469E-2</v>
      </c>
      <c r="AD623" s="70">
        <f>_xlfn.PERCENTILE.EXC(AC623:$AC$5675,0.5)</f>
        <v>8.7394636015325489E-2</v>
      </c>
      <c r="AE623" s="70">
        <f>_xlfn.PERCENTILE.EXC($AC623:AC$5675,0.35)</f>
        <v>5.2181363917184004E-2</v>
      </c>
      <c r="AF623" s="71">
        <f t="shared" si="347"/>
        <v>4.7819345922736484E-2</v>
      </c>
      <c r="AG623" s="70">
        <f t="shared" si="348"/>
        <v>-9.9578675655099119E-2</v>
      </c>
      <c r="AH623" s="70">
        <f t="shared" si="349"/>
        <v>-0.10923239365885457</v>
      </c>
      <c r="AI623" s="61" t="str">
        <f t="shared" si="337"/>
        <v>Safety</v>
      </c>
      <c r="AJ623" s="68" t="str">
        <f t="shared" si="338"/>
        <v>Safety</v>
      </c>
      <c r="AK623" s="72" t="str">
        <f t="shared" si="339"/>
        <v>00631L</v>
      </c>
      <c r="AL623" s="73">
        <f t="shared" si="329"/>
        <v>1</v>
      </c>
      <c r="AM623" s="72" t="str">
        <f t="shared" si="342"/>
        <v>00631L</v>
      </c>
      <c r="AN623" s="73">
        <f t="shared" si="330"/>
        <v>1</v>
      </c>
      <c r="AO623" s="74" t="str">
        <f t="shared" si="336"/>
        <v>00635U</v>
      </c>
      <c r="AP623" s="20">
        <f t="shared" si="331"/>
        <v>0</v>
      </c>
      <c r="AQ623" s="74" t="str">
        <f t="shared" si="346"/>
        <v>00631L</v>
      </c>
      <c r="AR623" s="20">
        <f t="shared" si="332"/>
        <v>1</v>
      </c>
      <c r="AS623" s="74" t="str">
        <f t="shared" si="340"/>
        <v>00631L</v>
      </c>
      <c r="AT623" s="20">
        <f t="shared" si="333"/>
        <v>1</v>
      </c>
      <c r="AU623" s="74" t="str">
        <f t="shared" si="323"/>
        <v>00635U</v>
      </c>
      <c r="AV623" s="20">
        <f t="shared" si="334"/>
        <v>0</v>
      </c>
      <c r="AW623" s="74" t="str">
        <f t="shared" si="324"/>
        <v>00635U</v>
      </c>
      <c r="AX623" s="20">
        <f t="shared" si="325"/>
        <v>0</v>
      </c>
      <c r="AY623" s="20">
        <f t="shared" si="335"/>
        <v>1</v>
      </c>
      <c r="AZ623" s="57">
        <v>45406</v>
      </c>
      <c r="BA623" s="75">
        <v>39.61</v>
      </c>
      <c r="BB623" s="90">
        <v>39.35</v>
      </c>
      <c r="BC623" s="76">
        <f t="shared" si="343"/>
        <v>35.631875000000001</v>
      </c>
      <c r="BD623" s="76">
        <f t="shared" si="344"/>
        <v>35.726416666666665</v>
      </c>
      <c r="BE623" s="77">
        <f t="shared" si="350"/>
        <v>0.10434828366455598</v>
      </c>
      <c r="BF623" s="77">
        <f t="shared" si="341"/>
        <v>0.10870341040826469</v>
      </c>
    </row>
    <row r="624" spans="1:58" s="23" customFormat="1" ht="13.15" x14ac:dyDescent="0.4">
      <c r="A624" s="57">
        <v>45404</v>
      </c>
      <c r="B624" s="112">
        <v>16.47</v>
      </c>
      <c r="C624" s="112">
        <v>16.805</v>
      </c>
      <c r="D624" s="112">
        <v>17.321999999999999</v>
      </c>
      <c r="E624" s="112">
        <v>17.597999999999999</v>
      </c>
      <c r="F624" s="112">
        <v>17.934000000000001</v>
      </c>
      <c r="G624" s="112">
        <v>20.431000000000001</v>
      </c>
      <c r="H624" s="113">
        <v>18.600000000000001</v>
      </c>
      <c r="I624" s="90">
        <f t="shared" si="326"/>
        <v>16.523599999999998</v>
      </c>
      <c r="J624" s="90">
        <f t="shared" si="327"/>
        <v>16.887719999999998</v>
      </c>
      <c r="K624" s="114">
        <v>21</v>
      </c>
      <c r="L624" s="115">
        <v>0.04</v>
      </c>
      <c r="M624" s="90">
        <v>17.45</v>
      </c>
      <c r="N624" s="90">
        <v>16.940000000000001</v>
      </c>
      <c r="O624" s="90">
        <v>17.63</v>
      </c>
      <c r="P624" s="90">
        <v>18.86</v>
      </c>
      <c r="Q624" s="90">
        <v>20.5</v>
      </c>
      <c r="R624" s="63">
        <f t="shared" si="352"/>
        <v>2.0999999999999943</v>
      </c>
      <c r="S624" s="64">
        <f t="shared" si="351"/>
        <v>-9.4601817210048081E-2</v>
      </c>
      <c r="T624" s="65">
        <f t="shared" si="345"/>
        <v>1.0301062573789845</v>
      </c>
      <c r="U624" s="65">
        <f t="shared" si="345"/>
        <v>0.96086216676120262</v>
      </c>
      <c r="V624" s="65">
        <f t="shared" si="353"/>
        <v>0.89819724284199376</v>
      </c>
      <c r="W624" s="65">
        <f t="shared" si="354"/>
        <v>0.82634146341463421</v>
      </c>
      <c r="X624" s="61">
        <f t="shared" si="328"/>
        <v>2.0340012143290884E-2</v>
      </c>
      <c r="Y624" s="66">
        <f t="shared" si="355"/>
        <v>5.6938288441868538E-2</v>
      </c>
      <c r="Z624" s="61">
        <f t="shared" si="356"/>
        <v>2.2036360115229116E-2</v>
      </c>
      <c r="AA624" s="67">
        <f t="shared" si="357"/>
        <v>16.523599999999998</v>
      </c>
      <c r="AB624" s="68">
        <f t="shared" si="358"/>
        <v>-2.7744982290436978E-2</v>
      </c>
      <c r="AC624" s="69">
        <f t="shared" si="359"/>
        <v>-2.4580873671782938E-2</v>
      </c>
      <c r="AD624" s="70">
        <f>_xlfn.PERCENTILE.EXC(AC624:$AC$5675,0.5)</f>
        <v>8.7410135746981352E-2</v>
      </c>
      <c r="AE624" s="70">
        <f>_xlfn.PERCENTILE.EXC($AC624:AC$5675,0.35)</f>
        <v>5.2223316440481012E-2</v>
      </c>
      <c r="AF624" s="71">
        <f t="shared" si="347"/>
        <v>4.7819345922736484E-2</v>
      </c>
      <c r="AG624" s="70">
        <f t="shared" si="348"/>
        <v>-9.9578675655099119E-2</v>
      </c>
      <c r="AH624" s="70">
        <f t="shared" si="349"/>
        <v>-0.10923239365885457</v>
      </c>
      <c r="AI624" s="61" t="str">
        <f t="shared" si="337"/>
        <v>Safety</v>
      </c>
      <c r="AJ624" s="68" t="str">
        <f t="shared" si="338"/>
        <v>Safety</v>
      </c>
      <c r="AK624" s="72" t="str">
        <f t="shared" si="339"/>
        <v>00631L</v>
      </c>
      <c r="AL624" s="73">
        <f t="shared" si="329"/>
        <v>1</v>
      </c>
      <c r="AM624" s="72" t="str">
        <f t="shared" si="342"/>
        <v>00631L</v>
      </c>
      <c r="AN624" s="73">
        <f t="shared" si="330"/>
        <v>1</v>
      </c>
      <c r="AO624" s="74" t="str">
        <f t="shared" si="336"/>
        <v>00635U</v>
      </c>
      <c r="AP624" s="20">
        <f t="shared" si="331"/>
        <v>0</v>
      </c>
      <c r="AQ624" s="74" t="str">
        <f t="shared" si="346"/>
        <v>00631L</v>
      </c>
      <c r="AR624" s="20">
        <f t="shared" si="332"/>
        <v>1</v>
      </c>
      <c r="AS624" s="74" t="str">
        <f t="shared" si="340"/>
        <v>00631L</v>
      </c>
      <c r="AT624" s="20">
        <f t="shared" si="333"/>
        <v>1</v>
      </c>
      <c r="AU624" s="74" t="str">
        <f t="shared" ref="AU624:AU687" si="360">IF(AC624&gt;AF624,"00631L",IF(AC624&lt;AG624,"Cash","00635U"))</f>
        <v>00635U</v>
      </c>
      <c r="AV624" s="20">
        <f t="shared" si="334"/>
        <v>0</v>
      </c>
      <c r="AW624" s="74" t="str">
        <f t="shared" ref="AW624:AW687" si="361">IF(AC624&gt;AE624,"00631L",IF(AC624&lt;AH624,"00631L","00635U"))</f>
        <v>00635U</v>
      </c>
      <c r="AX624" s="20">
        <f t="shared" si="325"/>
        <v>0</v>
      </c>
      <c r="AY624" s="20">
        <f t="shared" si="335"/>
        <v>1</v>
      </c>
      <c r="AZ624" s="57">
        <v>45405</v>
      </c>
      <c r="BA624" s="75">
        <v>39.549999999999997</v>
      </c>
      <c r="BB624" s="90">
        <v>39.475000000000001</v>
      </c>
      <c r="BC624" s="76">
        <f t="shared" si="343"/>
        <v>35.53541666666667</v>
      </c>
      <c r="BD624" s="76">
        <f t="shared" si="344"/>
        <v>35.635208333333338</v>
      </c>
      <c r="BE624" s="77">
        <f t="shared" si="350"/>
        <v>0.11086357507181796</v>
      </c>
      <c r="BF624" s="77">
        <f t="shared" si="341"/>
        <v>0.10985740928038142</v>
      </c>
    </row>
    <row r="625" spans="1:58" s="23" customFormat="1" ht="13.15" x14ac:dyDescent="0.4">
      <c r="A625" s="57">
        <v>45401</v>
      </c>
      <c r="B625" s="112">
        <v>17.835000000000001</v>
      </c>
      <c r="C625" s="112">
        <v>17.951000000000001</v>
      </c>
      <c r="D625" s="112">
        <v>18.292999999999999</v>
      </c>
      <c r="E625" s="112">
        <v>18.468</v>
      </c>
      <c r="F625" s="112">
        <v>18.7</v>
      </c>
      <c r="G625" s="112">
        <v>21.251000000000001</v>
      </c>
      <c r="H625" s="113">
        <v>19.347000000000001</v>
      </c>
      <c r="I625" s="90">
        <f t="shared" si="326"/>
        <v>17.84892</v>
      </c>
      <c r="J625" s="90">
        <f t="shared" si="327"/>
        <v>17.992039999999999</v>
      </c>
      <c r="K625" s="114">
        <v>22</v>
      </c>
      <c r="L625" s="115">
        <v>0.04</v>
      </c>
      <c r="M625" s="90">
        <v>18.13</v>
      </c>
      <c r="N625" s="90">
        <v>18.71</v>
      </c>
      <c r="O625" s="90">
        <v>19.25</v>
      </c>
      <c r="P625" s="90">
        <v>20.170000000000002</v>
      </c>
      <c r="Q625" s="90">
        <v>21.59</v>
      </c>
      <c r="R625" s="63">
        <f t="shared" si="352"/>
        <v>2.5799999999999983</v>
      </c>
      <c r="S625" s="64">
        <f t="shared" si="351"/>
        <v>3.944444444444449E-2</v>
      </c>
      <c r="T625" s="65">
        <f t="shared" si="345"/>
        <v>0.96900053447354351</v>
      </c>
      <c r="U625" s="65">
        <f t="shared" si="345"/>
        <v>0.97194805194805201</v>
      </c>
      <c r="V625" s="65">
        <f t="shared" si="353"/>
        <v>0.92761527020327217</v>
      </c>
      <c r="W625" s="65">
        <f t="shared" si="354"/>
        <v>0.8666049096804076</v>
      </c>
      <c r="X625" s="61">
        <f t="shared" si="328"/>
        <v>6.5040650406503874E-3</v>
      </c>
      <c r="Y625" s="66">
        <f t="shared" si="355"/>
        <v>4.7595841455490652E-2</v>
      </c>
      <c r="Z625" s="61">
        <f t="shared" si="356"/>
        <v>8.0184123185044077E-3</v>
      </c>
      <c r="AA625" s="67">
        <f t="shared" si="357"/>
        <v>17.84892</v>
      </c>
      <c r="AB625" s="68">
        <f t="shared" si="358"/>
        <v>-4.6766435061464454E-2</v>
      </c>
      <c r="AC625" s="69">
        <f t="shared" si="359"/>
        <v>-4.6022447888829567E-2</v>
      </c>
      <c r="AD625" s="70">
        <f>_xlfn.PERCENTILE.EXC(AC625:$AC$5675,0.5)</f>
        <v>8.7425635478637215E-2</v>
      </c>
      <c r="AE625" s="70">
        <f>_xlfn.PERCENTILE.EXC($AC625:AC$5675,0.35)</f>
        <v>5.2254438615942686E-2</v>
      </c>
      <c r="AF625" s="71">
        <f t="shared" si="347"/>
        <v>4.7819345922736484E-2</v>
      </c>
      <c r="AG625" s="70">
        <f t="shared" si="348"/>
        <v>-9.9578675655099119E-2</v>
      </c>
      <c r="AH625" s="70">
        <f t="shared" si="349"/>
        <v>-0.10923239365885457</v>
      </c>
      <c r="AI625" s="61" t="str">
        <f t="shared" si="337"/>
        <v>Safety</v>
      </c>
      <c r="AJ625" s="68" t="str">
        <f t="shared" si="338"/>
        <v>Safety</v>
      </c>
      <c r="AK625" s="72" t="str">
        <f t="shared" si="339"/>
        <v>00631L</v>
      </c>
      <c r="AL625" s="73">
        <f t="shared" si="329"/>
        <v>1</v>
      </c>
      <c r="AM625" s="72" t="str">
        <f t="shared" si="342"/>
        <v>00631L</v>
      </c>
      <c r="AN625" s="73">
        <f t="shared" si="330"/>
        <v>1</v>
      </c>
      <c r="AO625" s="74" t="str">
        <f t="shared" si="336"/>
        <v>00635U</v>
      </c>
      <c r="AP625" s="20">
        <f t="shared" si="331"/>
        <v>0</v>
      </c>
      <c r="AQ625" s="74" t="str">
        <f t="shared" si="346"/>
        <v>00631L</v>
      </c>
      <c r="AR625" s="20">
        <f t="shared" si="332"/>
        <v>1</v>
      </c>
      <c r="AS625" s="74" t="str">
        <f t="shared" si="340"/>
        <v>00631L</v>
      </c>
      <c r="AT625" s="20">
        <f t="shared" si="333"/>
        <v>1</v>
      </c>
      <c r="AU625" s="74" t="str">
        <f t="shared" si="360"/>
        <v>00635U</v>
      </c>
      <c r="AV625" s="20">
        <f t="shared" si="334"/>
        <v>0</v>
      </c>
      <c r="AW625" s="74" t="str">
        <f t="shared" si="361"/>
        <v>00635U</v>
      </c>
      <c r="AX625" s="20">
        <f t="shared" si="325"/>
        <v>0</v>
      </c>
      <c r="AY625" s="20">
        <f t="shared" si="335"/>
        <v>1</v>
      </c>
      <c r="AZ625" s="57">
        <v>45404</v>
      </c>
      <c r="BA625" s="75">
        <v>39.22</v>
      </c>
      <c r="BB625" s="90">
        <v>39.225000000000001</v>
      </c>
      <c r="BC625" s="76">
        <f t="shared" si="343"/>
        <v>35.433749999999996</v>
      </c>
      <c r="BD625" s="76">
        <f t="shared" si="344"/>
        <v>35.531166666666664</v>
      </c>
      <c r="BE625" s="77">
        <f t="shared" si="350"/>
        <v>0.10699544925388946</v>
      </c>
      <c r="BF625" s="77">
        <f t="shared" si="341"/>
        <v>0.1038196512920582</v>
      </c>
    </row>
    <row r="626" spans="1:58" s="23" customFormat="1" ht="13.15" x14ac:dyDescent="0.4">
      <c r="A626" s="57">
        <v>45400</v>
      </c>
      <c r="B626" s="112">
        <v>17.382999999999999</v>
      </c>
      <c r="C626" s="112">
        <v>17.646000000000001</v>
      </c>
      <c r="D626" s="112">
        <v>18.035</v>
      </c>
      <c r="E626" s="112">
        <v>18.3</v>
      </c>
      <c r="F626" s="112">
        <v>18.646000000000001</v>
      </c>
      <c r="G626" s="112">
        <v>21.190999999999999</v>
      </c>
      <c r="H626" s="113">
        <v>19.181000000000001</v>
      </c>
      <c r="I626" s="90">
        <f t="shared" si="326"/>
        <v>17.404039999999998</v>
      </c>
      <c r="J626" s="90">
        <f t="shared" si="327"/>
        <v>17.677120000000002</v>
      </c>
      <c r="K626" s="114">
        <v>23</v>
      </c>
      <c r="L626" s="115">
        <v>0.04</v>
      </c>
      <c r="M626" s="90">
        <v>17.88</v>
      </c>
      <c r="N626" s="90">
        <v>18</v>
      </c>
      <c r="O626" s="90">
        <v>18.66</v>
      </c>
      <c r="P626" s="90">
        <v>19.77</v>
      </c>
      <c r="Q626" s="90">
        <v>21.41</v>
      </c>
      <c r="R626" s="63">
        <f t="shared" si="352"/>
        <v>2.5500000000000043</v>
      </c>
      <c r="S626" s="64">
        <f t="shared" si="351"/>
        <v>-1.1532125205930853E-2</v>
      </c>
      <c r="T626" s="65">
        <f t="shared" si="345"/>
        <v>0.99333333333333329</v>
      </c>
      <c r="U626" s="65">
        <f t="shared" si="345"/>
        <v>0.96463022508038587</v>
      </c>
      <c r="V626" s="65">
        <f t="shared" si="353"/>
        <v>0.91047040971168436</v>
      </c>
      <c r="W626" s="65">
        <f t="shared" si="354"/>
        <v>0.8407286314806165</v>
      </c>
      <c r="X626" s="61">
        <f t="shared" si="328"/>
        <v>1.5129724443421831E-2</v>
      </c>
      <c r="Y626" s="66">
        <f t="shared" si="355"/>
        <v>4.8142076502732251E-2</v>
      </c>
      <c r="Z626" s="61">
        <f t="shared" si="356"/>
        <v>1.5690609766468234E-2</v>
      </c>
      <c r="AA626" s="67">
        <f t="shared" si="357"/>
        <v>17.404039999999998</v>
      </c>
      <c r="AB626" s="68">
        <f t="shared" si="358"/>
        <v>-3.4277777777777824E-2</v>
      </c>
      <c r="AC626" s="69">
        <f t="shared" si="359"/>
        <v>-3.3108888888888979E-2</v>
      </c>
      <c r="AD626" s="70">
        <f>_xlfn.PERCENTILE.EXC(AC626:$AC$5675,0.5)</f>
        <v>8.7428398420638334E-2</v>
      </c>
      <c r="AE626" s="70">
        <f>_xlfn.PERCENTILE.EXC($AC626:AC$5675,0.35)</f>
        <v>5.2266251577563386E-2</v>
      </c>
      <c r="AF626" s="71">
        <f t="shared" si="347"/>
        <v>4.7819345922736484E-2</v>
      </c>
      <c r="AG626" s="70">
        <f t="shared" si="348"/>
        <v>-9.9578675655099119E-2</v>
      </c>
      <c r="AH626" s="70">
        <f t="shared" si="349"/>
        <v>-0.10923239365885457</v>
      </c>
      <c r="AI626" s="61" t="str">
        <f t="shared" si="337"/>
        <v>Safety</v>
      </c>
      <c r="AJ626" s="68" t="str">
        <f t="shared" si="338"/>
        <v>Safety</v>
      </c>
      <c r="AK626" s="72" t="str">
        <f t="shared" si="339"/>
        <v>00631L</v>
      </c>
      <c r="AL626" s="73">
        <f t="shared" si="329"/>
        <v>1</v>
      </c>
      <c r="AM626" s="72" t="str">
        <f t="shared" si="342"/>
        <v>00631L</v>
      </c>
      <c r="AN626" s="73">
        <f t="shared" si="330"/>
        <v>1</v>
      </c>
      <c r="AO626" s="74" t="str">
        <f t="shared" si="336"/>
        <v>00635U</v>
      </c>
      <c r="AP626" s="20">
        <f t="shared" si="331"/>
        <v>0</v>
      </c>
      <c r="AQ626" s="74" t="str">
        <f t="shared" si="346"/>
        <v>00631L</v>
      </c>
      <c r="AR626" s="20">
        <f t="shared" si="332"/>
        <v>1</v>
      </c>
      <c r="AS626" s="74" t="str">
        <f t="shared" si="340"/>
        <v>00631L</v>
      </c>
      <c r="AT626" s="20">
        <f t="shared" si="333"/>
        <v>1</v>
      </c>
      <c r="AU626" s="74" t="str">
        <f t="shared" si="360"/>
        <v>00635U</v>
      </c>
      <c r="AV626" s="20">
        <f t="shared" si="334"/>
        <v>0</v>
      </c>
      <c r="AW626" s="74" t="str">
        <f t="shared" si="361"/>
        <v>00635U</v>
      </c>
      <c r="AX626" s="20">
        <f t="shared" si="325"/>
        <v>0</v>
      </c>
      <c r="AY626" s="20">
        <f t="shared" si="335"/>
        <v>1</v>
      </c>
      <c r="AZ626" s="57">
        <v>45401</v>
      </c>
      <c r="BA626" s="75">
        <v>39.33</v>
      </c>
      <c r="BB626" s="90">
        <v>39.412500000000001</v>
      </c>
      <c r="BC626" s="76">
        <f t="shared" si="343"/>
        <v>35.333958333333335</v>
      </c>
      <c r="BD626" s="76">
        <f t="shared" si="344"/>
        <v>35.435500000000005</v>
      </c>
      <c r="BE626" s="77">
        <f t="shared" si="350"/>
        <v>0.11542838275266355</v>
      </c>
      <c r="BF626" s="77">
        <f t="shared" si="341"/>
        <v>0.1099039099208419</v>
      </c>
    </row>
    <row r="627" spans="1:58" s="23" customFormat="1" ht="13.15" x14ac:dyDescent="0.4">
      <c r="A627" s="57">
        <v>45399</v>
      </c>
      <c r="B627" s="112">
        <v>17.209</v>
      </c>
      <c r="C627" s="112">
        <v>17.523</v>
      </c>
      <c r="D627" s="112">
        <v>18.026</v>
      </c>
      <c r="E627" s="112">
        <v>18.3</v>
      </c>
      <c r="F627" s="112">
        <v>18.631</v>
      </c>
      <c r="G627" s="112">
        <v>21.097000000000001</v>
      </c>
      <c r="H627" s="113">
        <v>19.099</v>
      </c>
      <c r="I627" s="90">
        <f t="shared" si="326"/>
        <v>17.22156</v>
      </c>
      <c r="J627" s="90">
        <f t="shared" si="327"/>
        <v>17.543119999999998</v>
      </c>
      <c r="K627" s="114">
        <v>24</v>
      </c>
      <c r="L627" s="115">
        <v>0.04</v>
      </c>
      <c r="M627" s="90">
        <v>18.100000000000001</v>
      </c>
      <c r="N627" s="90">
        <v>18.21</v>
      </c>
      <c r="O627" s="90">
        <v>18.77</v>
      </c>
      <c r="P627" s="90">
        <v>19.87</v>
      </c>
      <c r="Q627" s="90">
        <v>21.52</v>
      </c>
      <c r="R627" s="63">
        <f t="shared" si="352"/>
        <v>2.3299999999999983</v>
      </c>
      <c r="S627" s="64">
        <f t="shared" si="351"/>
        <v>-1.0326086956521617E-2</v>
      </c>
      <c r="T627" s="65">
        <f t="shared" si="345"/>
        <v>0.99395936298736964</v>
      </c>
      <c r="U627" s="65">
        <f t="shared" si="345"/>
        <v>0.97016515716568996</v>
      </c>
      <c r="V627" s="65">
        <f t="shared" si="353"/>
        <v>0.91645697030699547</v>
      </c>
      <c r="W627" s="65">
        <f t="shared" si="354"/>
        <v>0.84618959107806702</v>
      </c>
      <c r="X627" s="61">
        <f t="shared" si="328"/>
        <v>1.8246266488465342E-2</v>
      </c>
      <c r="Y627" s="66">
        <f t="shared" si="355"/>
        <v>4.3661202185792322E-2</v>
      </c>
      <c r="Z627" s="61">
        <f t="shared" si="356"/>
        <v>1.8671943772805604E-2</v>
      </c>
      <c r="AA627" s="67">
        <f t="shared" si="357"/>
        <v>17.22156</v>
      </c>
      <c r="AB627" s="68">
        <f t="shared" si="358"/>
        <v>-5.4969796814936911E-2</v>
      </c>
      <c r="AC627" s="69">
        <f t="shared" si="359"/>
        <v>-5.4280065897858353E-2</v>
      </c>
      <c r="AD627" s="70">
        <f>_xlfn.PERCENTILE.EXC(AC627:$AC$5675,0.5)</f>
        <v>8.7431161362639453E-2</v>
      </c>
      <c r="AE627" s="70">
        <f>_xlfn.PERCENTILE.EXC($AC627:AC$5675,0.35)</f>
        <v>5.2290206584372015E-2</v>
      </c>
      <c r="AF627" s="71">
        <f t="shared" si="347"/>
        <v>4.7819345922736484E-2</v>
      </c>
      <c r="AG627" s="70">
        <f t="shared" si="348"/>
        <v>-9.9578675655099119E-2</v>
      </c>
      <c r="AH627" s="70">
        <f t="shared" si="349"/>
        <v>-0.10923239365885457</v>
      </c>
      <c r="AI627" s="61" t="str">
        <f t="shared" si="337"/>
        <v>Safety</v>
      </c>
      <c r="AJ627" s="68" t="str">
        <f t="shared" si="338"/>
        <v>Safety</v>
      </c>
      <c r="AK627" s="72" t="str">
        <f t="shared" si="339"/>
        <v>00631L</v>
      </c>
      <c r="AL627" s="73">
        <f t="shared" si="329"/>
        <v>1</v>
      </c>
      <c r="AM627" s="72" t="str">
        <f t="shared" si="342"/>
        <v>00631L</v>
      </c>
      <c r="AN627" s="73">
        <f t="shared" si="330"/>
        <v>1</v>
      </c>
      <c r="AO627" s="74" t="str">
        <f t="shared" si="336"/>
        <v>00635U</v>
      </c>
      <c r="AP627" s="20">
        <f t="shared" si="331"/>
        <v>0</v>
      </c>
      <c r="AQ627" s="74" t="str">
        <f t="shared" si="346"/>
        <v>00631L</v>
      </c>
      <c r="AR627" s="20">
        <f t="shared" si="332"/>
        <v>1</v>
      </c>
      <c r="AS627" s="74" t="str">
        <f t="shared" si="340"/>
        <v>00631L</v>
      </c>
      <c r="AT627" s="20">
        <f t="shared" si="333"/>
        <v>1</v>
      </c>
      <c r="AU627" s="74" t="str">
        <f t="shared" si="360"/>
        <v>00635U</v>
      </c>
      <c r="AV627" s="20">
        <f t="shared" si="334"/>
        <v>0</v>
      </c>
      <c r="AW627" s="74" t="str">
        <f t="shared" si="361"/>
        <v>00635U</v>
      </c>
      <c r="AX627" s="20">
        <f t="shared" si="325"/>
        <v>0</v>
      </c>
      <c r="AY627" s="20">
        <f t="shared" si="335"/>
        <v>1</v>
      </c>
      <c r="AZ627" s="57">
        <v>45400</v>
      </c>
      <c r="BA627" s="75">
        <v>39.35</v>
      </c>
      <c r="BB627" s="90">
        <v>39.4</v>
      </c>
      <c r="BC627" s="76">
        <f t="shared" si="343"/>
        <v>35.229583333333338</v>
      </c>
      <c r="BD627" s="76">
        <f t="shared" si="344"/>
        <v>35.332916666666662</v>
      </c>
      <c r="BE627" s="77">
        <f t="shared" si="350"/>
        <v>0.11837825691003045</v>
      </c>
      <c r="BF627" s="77">
        <f t="shared" si="341"/>
        <v>0.11369237844785923</v>
      </c>
    </row>
    <row r="628" spans="1:58" s="23" customFormat="1" ht="13.15" x14ac:dyDescent="0.4">
      <c r="A628" s="57">
        <v>45398</v>
      </c>
      <c r="B628" s="112">
        <v>18.248000000000001</v>
      </c>
      <c r="C628" s="112">
        <v>17.456</v>
      </c>
      <c r="D628" s="112">
        <v>17.661999999999999</v>
      </c>
      <c r="E628" s="112">
        <v>18.145</v>
      </c>
      <c r="F628" s="112">
        <v>18.402999999999999</v>
      </c>
      <c r="G628" s="112">
        <v>18.663</v>
      </c>
      <c r="H628" s="113">
        <v>21.3</v>
      </c>
      <c r="I628" s="90">
        <f t="shared" si="326"/>
        <v>17.456</v>
      </c>
      <c r="J628" s="90">
        <f t="shared" si="327"/>
        <v>17.661999999999999</v>
      </c>
      <c r="K628" s="114">
        <v>0</v>
      </c>
      <c r="L628" s="115">
        <v>5.2631578947368418E-2</v>
      </c>
      <c r="M628" s="90">
        <v>19.239999999999998</v>
      </c>
      <c r="N628" s="90">
        <v>18.399999999999999</v>
      </c>
      <c r="O628" s="90">
        <v>18.84</v>
      </c>
      <c r="P628" s="90">
        <v>19.899999999999999</v>
      </c>
      <c r="Q628" s="90">
        <v>21.57</v>
      </c>
      <c r="R628" s="63">
        <f t="shared" si="352"/>
        <v>1.0999999999999943</v>
      </c>
      <c r="S628" s="64">
        <f t="shared" si="351"/>
        <v>-4.3161726469058859E-2</v>
      </c>
      <c r="T628" s="65">
        <f t="shared" si="345"/>
        <v>1.0456521739130435</v>
      </c>
      <c r="U628" s="65">
        <f t="shared" si="345"/>
        <v>0.97664543524416125</v>
      </c>
      <c r="V628" s="65">
        <f t="shared" si="353"/>
        <v>0.92462311557788945</v>
      </c>
      <c r="W628" s="65">
        <f t="shared" si="354"/>
        <v>0.85303662494204902</v>
      </c>
      <c r="X628" s="61">
        <f t="shared" si="328"/>
        <v>-4.3402016659360013E-2</v>
      </c>
      <c r="Y628" s="66">
        <f t="shared" si="355"/>
        <v>0.17387710112978788</v>
      </c>
      <c r="Z628" s="61">
        <f t="shared" si="356"/>
        <v>1.1801099908340945E-2</v>
      </c>
      <c r="AA628" s="67">
        <f t="shared" si="357"/>
        <v>17.456</v>
      </c>
      <c r="AB628" s="68">
        <f t="shared" si="358"/>
        <v>-8.2608695652172538E-3</v>
      </c>
      <c r="AC628" s="69">
        <f t="shared" si="359"/>
        <v>-5.1304347826086907E-2</v>
      </c>
      <c r="AD628" s="70">
        <f>_xlfn.PERCENTILE.EXC(AC628:$AC$5675,0.5)</f>
        <v>8.7465580681319599E-2</v>
      </c>
      <c r="AE628" s="70">
        <f>_xlfn.PERCENTILE.EXC($AC628:AC$5675,0.35)</f>
        <v>5.2317012215020685E-2</v>
      </c>
      <c r="AF628" s="71">
        <f t="shared" si="347"/>
        <v>4.7819345922736484E-2</v>
      </c>
      <c r="AG628" s="70">
        <f t="shared" si="348"/>
        <v>-9.9578675655099119E-2</v>
      </c>
      <c r="AH628" s="70">
        <f t="shared" si="349"/>
        <v>-0.10923239365885457</v>
      </c>
      <c r="AI628" s="61" t="str">
        <f t="shared" si="337"/>
        <v>Safety</v>
      </c>
      <c r="AJ628" s="68" t="str">
        <f t="shared" si="338"/>
        <v>Safety</v>
      </c>
      <c r="AK628" s="72" t="str">
        <f t="shared" si="339"/>
        <v>00631L</v>
      </c>
      <c r="AL628" s="73">
        <f t="shared" si="329"/>
        <v>1</v>
      </c>
      <c r="AM628" s="72" t="str">
        <f t="shared" si="342"/>
        <v>00631L</v>
      </c>
      <c r="AN628" s="73">
        <f t="shared" si="330"/>
        <v>1</v>
      </c>
      <c r="AO628" s="74" t="str">
        <f t="shared" si="336"/>
        <v>00635U</v>
      </c>
      <c r="AP628" s="20">
        <f t="shared" si="331"/>
        <v>0</v>
      </c>
      <c r="AQ628" s="74" t="str">
        <f t="shared" si="346"/>
        <v>00631L</v>
      </c>
      <c r="AR628" s="20">
        <f t="shared" si="332"/>
        <v>1</v>
      </c>
      <c r="AS628" s="74" t="str">
        <f t="shared" si="340"/>
        <v>00631L</v>
      </c>
      <c r="AT628" s="20">
        <f t="shared" si="333"/>
        <v>1</v>
      </c>
      <c r="AU628" s="74" t="str">
        <f t="shared" si="360"/>
        <v>00635U</v>
      </c>
      <c r="AV628" s="20">
        <f t="shared" si="334"/>
        <v>0</v>
      </c>
      <c r="AW628" s="74" t="str">
        <f t="shared" si="361"/>
        <v>00635U</v>
      </c>
      <c r="AX628" s="20">
        <f t="shared" si="325"/>
        <v>0</v>
      </c>
      <c r="AY628" s="20">
        <f t="shared" si="335"/>
        <v>1</v>
      </c>
      <c r="AZ628" s="57">
        <v>45399</v>
      </c>
      <c r="BA628" s="75">
        <v>39.58</v>
      </c>
      <c r="BB628" s="90">
        <v>39.375</v>
      </c>
      <c r="BC628" s="76">
        <f t="shared" si="343"/>
        <v>35.130208333333329</v>
      </c>
      <c r="BD628" s="76">
        <f t="shared" si="344"/>
        <v>35.232583333333331</v>
      </c>
      <c r="BE628" s="77">
        <f t="shared" si="350"/>
        <v>0.12083024462564879</v>
      </c>
      <c r="BF628" s="77">
        <f t="shared" si="341"/>
        <v>0.12339193596836265</v>
      </c>
    </row>
    <row r="629" spans="1:58" s="23" customFormat="1" ht="13.15" x14ac:dyDescent="0.4">
      <c r="A629" s="57">
        <v>45397</v>
      </c>
      <c r="B629" s="112">
        <v>18.408000000000001</v>
      </c>
      <c r="C629" s="112">
        <v>18.013000000000002</v>
      </c>
      <c r="D629" s="112">
        <v>18.238</v>
      </c>
      <c r="E629" s="112">
        <v>18.634</v>
      </c>
      <c r="F629" s="112">
        <v>18.849</v>
      </c>
      <c r="G629" s="112">
        <v>19.137</v>
      </c>
      <c r="H629" s="113">
        <v>21.826000000000001</v>
      </c>
      <c r="I629" s="90">
        <f t="shared" si="326"/>
        <v>18.033789473684212</v>
      </c>
      <c r="J629" s="90">
        <f t="shared" si="327"/>
        <v>18.226157894736843</v>
      </c>
      <c r="K629" s="114">
        <v>1</v>
      </c>
      <c r="L629" s="115">
        <v>5.2631578947368418E-2</v>
      </c>
      <c r="M629" s="90">
        <v>20.76</v>
      </c>
      <c r="N629" s="90">
        <v>19.23</v>
      </c>
      <c r="O629" s="90">
        <v>19.55</v>
      </c>
      <c r="P629" s="90">
        <v>20.41</v>
      </c>
      <c r="Q629" s="90">
        <v>22</v>
      </c>
      <c r="R629" s="63">
        <f t="shared" si="352"/>
        <v>-3.0000000000001137E-2</v>
      </c>
      <c r="S629" s="64">
        <f t="shared" si="351"/>
        <v>0.11091854419410756</v>
      </c>
      <c r="T629" s="65">
        <f t="shared" si="345"/>
        <v>1.0795631825273011</v>
      </c>
      <c r="U629" s="65">
        <f t="shared" si="345"/>
        <v>0.98363171355498724</v>
      </c>
      <c r="V629" s="65">
        <f t="shared" si="353"/>
        <v>0.94218520333170019</v>
      </c>
      <c r="W629" s="65">
        <f t="shared" si="354"/>
        <v>0.87409090909090914</v>
      </c>
      <c r="X629" s="61">
        <f t="shared" si="328"/>
        <v>-2.1458061712298977E-2</v>
      </c>
      <c r="Y629" s="66">
        <f t="shared" si="355"/>
        <v>0.17129977460555973</v>
      </c>
      <c r="Z629" s="61">
        <f t="shared" si="356"/>
        <v>1.0667110278366313E-2</v>
      </c>
      <c r="AA629" s="67">
        <f t="shared" si="357"/>
        <v>18.033789473684212</v>
      </c>
      <c r="AB629" s="68">
        <f t="shared" si="358"/>
        <v>-4.274570982839309E-2</v>
      </c>
      <c r="AC629" s="69">
        <f t="shared" si="359"/>
        <v>-6.2205435585844411E-2</v>
      </c>
      <c r="AD629" s="70">
        <f>_xlfn.PERCENTILE.EXC(AC629:$AC$5675,0.5)</f>
        <v>8.7499999999999745E-2</v>
      </c>
      <c r="AE629" s="70">
        <f>_xlfn.PERCENTILE.EXC($AC629:AC$5675,0.35)</f>
        <v>5.2341177879948304E-2</v>
      </c>
      <c r="AF629" s="71">
        <f t="shared" si="347"/>
        <v>4.7819345922736484E-2</v>
      </c>
      <c r="AG629" s="70">
        <f t="shared" si="348"/>
        <v>-9.9578675655099119E-2</v>
      </c>
      <c r="AH629" s="70">
        <f t="shared" si="349"/>
        <v>-0.10923239365885457</v>
      </c>
      <c r="AI629" s="61" t="str">
        <f t="shared" si="337"/>
        <v>Safety</v>
      </c>
      <c r="AJ629" s="68" t="str">
        <f t="shared" si="338"/>
        <v>Safety</v>
      </c>
      <c r="AK629" s="72" t="str">
        <f t="shared" si="339"/>
        <v>00631L</v>
      </c>
      <c r="AL629" s="73">
        <f t="shared" si="329"/>
        <v>1</v>
      </c>
      <c r="AM629" s="72" t="str">
        <f t="shared" si="342"/>
        <v>00631L</v>
      </c>
      <c r="AN629" s="73">
        <f t="shared" si="330"/>
        <v>1</v>
      </c>
      <c r="AO629" s="74" t="str">
        <f t="shared" si="336"/>
        <v>00635U</v>
      </c>
      <c r="AP629" s="20">
        <f t="shared" si="331"/>
        <v>0</v>
      </c>
      <c r="AQ629" s="74" t="str">
        <f t="shared" si="346"/>
        <v>00631L</v>
      </c>
      <c r="AR629" s="20">
        <f t="shared" si="332"/>
        <v>1</v>
      </c>
      <c r="AS629" s="74" t="str">
        <f t="shared" si="340"/>
        <v>00631L</v>
      </c>
      <c r="AT629" s="20">
        <f t="shared" si="333"/>
        <v>1</v>
      </c>
      <c r="AU629" s="74" t="str">
        <f t="shared" si="360"/>
        <v>00635U</v>
      </c>
      <c r="AV629" s="20">
        <f t="shared" si="334"/>
        <v>0</v>
      </c>
      <c r="AW629" s="74" t="str">
        <f t="shared" si="361"/>
        <v>00635U</v>
      </c>
      <c r="AX629" s="20">
        <f t="shared" ref="AX629:AX692" si="362">IF(AW629="00631L",1,0)</f>
        <v>0</v>
      </c>
      <c r="AY629" s="20">
        <f t="shared" si="335"/>
        <v>1</v>
      </c>
      <c r="AZ629" s="57">
        <v>45398</v>
      </c>
      <c r="BA629" s="75">
        <v>39.299999999999997</v>
      </c>
      <c r="BB629" s="90">
        <v>39.299999999999997</v>
      </c>
      <c r="BC629" s="76">
        <f t="shared" si="343"/>
        <v>35.029791666666668</v>
      </c>
      <c r="BD629" s="76">
        <f t="shared" si="344"/>
        <v>35.12895833333333</v>
      </c>
      <c r="BE629" s="77">
        <f t="shared" si="350"/>
        <v>0.12190219039745918</v>
      </c>
      <c r="BF629" s="77">
        <f t="shared" si="341"/>
        <v>0.11873513660975338</v>
      </c>
    </row>
    <row r="630" spans="1:58" s="23" customFormat="1" ht="13.15" x14ac:dyDescent="0.4">
      <c r="A630" s="57">
        <v>45394</v>
      </c>
      <c r="B630" s="112">
        <v>17.088000000000001</v>
      </c>
      <c r="C630" s="112">
        <v>17.117000000000001</v>
      </c>
      <c r="D630" s="112">
        <v>17.526</v>
      </c>
      <c r="E630" s="112">
        <v>18.099</v>
      </c>
      <c r="F630" s="112">
        <v>18.448</v>
      </c>
      <c r="G630" s="112">
        <v>18.75</v>
      </c>
      <c r="H630" s="113">
        <v>21.411000000000001</v>
      </c>
      <c r="I630" s="90">
        <f t="shared" ref="I630:I693" si="363">C630-((C630-B630)*K630*L630)</f>
        <v>17.113947368421055</v>
      </c>
      <c r="J630" s="90">
        <f t="shared" ref="J630:J693" si="364">D630-((D630-C630)*K630*L630)</f>
        <v>17.482947368421051</v>
      </c>
      <c r="K630" s="114">
        <v>2</v>
      </c>
      <c r="L630" s="115">
        <v>5.2631578947368418E-2</v>
      </c>
      <c r="M630" s="90">
        <v>17.329999999999998</v>
      </c>
      <c r="N630" s="90">
        <v>17.309999999999999</v>
      </c>
      <c r="O630" s="90">
        <v>18.2</v>
      </c>
      <c r="P630" s="90">
        <v>19.38</v>
      </c>
      <c r="Q630" s="90">
        <v>21.29</v>
      </c>
      <c r="R630" s="63">
        <f t="shared" si="352"/>
        <v>2.9399999999999977</v>
      </c>
      <c r="S630" s="64">
        <f t="shared" si="351"/>
        <v>0.16096579476861159</v>
      </c>
      <c r="T630" s="65">
        <f t="shared" si="345"/>
        <v>1.0011554015020219</v>
      </c>
      <c r="U630" s="65">
        <f t="shared" si="345"/>
        <v>0.95109890109890105</v>
      </c>
      <c r="V630" s="65">
        <f t="shared" si="353"/>
        <v>0.89318885448916407</v>
      </c>
      <c r="W630" s="65">
        <f t="shared" si="354"/>
        <v>0.81305777360263032</v>
      </c>
      <c r="X630" s="61">
        <f t="shared" si="328"/>
        <v>1.6970973782771484E-3</v>
      </c>
      <c r="Y630" s="66">
        <f t="shared" si="355"/>
        <v>0.18299353555445058</v>
      </c>
      <c r="Z630" s="61">
        <f t="shared" si="356"/>
        <v>2.1561361155105645E-2</v>
      </c>
      <c r="AA630" s="67">
        <f t="shared" si="357"/>
        <v>17.113947368421051</v>
      </c>
      <c r="AB630" s="68">
        <f t="shared" si="358"/>
        <v>-1.2824956672443545E-2</v>
      </c>
      <c r="AC630" s="69">
        <f t="shared" si="359"/>
        <v>-1.1325975250083609E-2</v>
      </c>
      <c r="AD630" s="70">
        <f>_xlfn.PERCENTILE.EXC(AC630:$AC$5675,0.5)</f>
        <v>8.7505319148936167E-2</v>
      </c>
      <c r="AE630" s="70">
        <f>_xlfn.PERCENTILE.EXC($AC630:AC$5675,0.35)</f>
        <v>5.2395010545733804E-2</v>
      </c>
      <c r="AF630" s="71">
        <f t="shared" si="347"/>
        <v>4.7819345922736484E-2</v>
      </c>
      <c r="AG630" s="70">
        <f t="shared" si="348"/>
        <v>-9.9578675655099119E-2</v>
      </c>
      <c r="AH630" s="70">
        <f t="shared" si="349"/>
        <v>-0.10923239365885457</v>
      </c>
      <c r="AI630" s="61" t="str">
        <f t="shared" si="337"/>
        <v>Safety</v>
      </c>
      <c r="AJ630" s="68" t="str">
        <f t="shared" si="338"/>
        <v>Safety</v>
      </c>
      <c r="AK630" s="72" t="str">
        <f t="shared" si="339"/>
        <v>00631L</v>
      </c>
      <c r="AL630" s="73">
        <f t="shared" si="329"/>
        <v>1</v>
      </c>
      <c r="AM630" s="72" t="str">
        <f t="shared" si="342"/>
        <v>00631L</v>
      </c>
      <c r="AN630" s="73">
        <f t="shared" si="330"/>
        <v>1</v>
      </c>
      <c r="AO630" s="74" t="str">
        <f t="shared" si="336"/>
        <v>00635U</v>
      </c>
      <c r="AP630" s="20">
        <f t="shared" si="331"/>
        <v>0</v>
      </c>
      <c r="AQ630" s="74" t="str">
        <f t="shared" si="346"/>
        <v>00631L</v>
      </c>
      <c r="AR630" s="20">
        <f t="shared" si="332"/>
        <v>1</v>
      </c>
      <c r="AS630" s="74" t="str">
        <f t="shared" si="340"/>
        <v>00631L</v>
      </c>
      <c r="AT630" s="20">
        <f t="shared" si="333"/>
        <v>1</v>
      </c>
      <c r="AU630" s="74" t="str">
        <f t="shared" si="360"/>
        <v>00635U</v>
      </c>
      <c r="AV630" s="20">
        <f t="shared" si="334"/>
        <v>0</v>
      </c>
      <c r="AW630" s="74" t="str">
        <f t="shared" si="361"/>
        <v>00635U</v>
      </c>
      <c r="AX630" s="20">
        <f t="shared" si="362"/>
        <v>0</v>
      </c>
      <c r="AY630" s="20">
        <f t="shared" si="335"/>
        <v>1</v>
      </c>
      <c r="AZ630" s="57">
        <v>45397</v>
      </c>
      <c r="BA630" s="75">
        <v>39.380000000000003</v>
      </c>
      <c r="BB630" s="90">
        <v>39.35</v>
      </c>
      <c r="BC630" s="76">
        <f t="shared" si="343"/>
        <v>34.932708333333331</v>
      </c>
      <c r="BD630" s="76">
        <f t="shared" si="344"/>
        <v>35.031124999999996</v>
      </c>
      <c r="BE630" s="77">
        <f t="shared" si="350"/>
        <v>0.12645145130220617</v>
      </c>
      <c r="BF630" s="77">
        <f t="shared" si="341"/>
        <v>0.12414317267858246</v>
      </c>
    </row>
    <row r="631" spans="1:58" s="23" customFormat="1" ht="13.15" x14ac:dyDescent="0.4">
      <c r="A631" s="57">
        <v>45393</v>
      </c>
      <c r="B631" s="112">
        <v>15.023999999999999</v>
      </c>
      <c r="C631" s="112">
        <v>15.898999999999999</v>
      </c>
      <c r="D631" s="112">
        <v>16.503</v>
      </c>
      <c r="E631" s="112">
        <v>17.25</v>
      </c>
      <c r="F631" s="112">
        <v>17.78</v>
      </c>
      <c r="G631" s="112">
        <v>18.25</v>
      </c>
      <c r="H631" s="113">
        <v>21.1</v>
      </c>
      <c r="I631" s="90">
        <f t="shared" si="363"/>
        <v>15.760842105263157</v>
      </c>
      <c r="J631" s="90">
        <f t="shared" si="364"/>
        <v>16.407631578947367</v>
      </c>
      <c r="K631" s="114">
        <v>3</v>
      </c>
      <c r="L631" s="115">
        <v>5.2631578947368418E-2</v>
      </c>
      <c r="M631" s="90">
        <v>14.18</v>
      </c>
      <c r="N631" s="90">
        <v>14.91</v>
      </c>
      <c r="O631" s="90">
        <v>16.489999999999998</v>
      </c>
      <c r="P631" s="90">
        <v>18.149999999999999</v>
      </c>
      <c r="Q631" s="90">
        <v>20.45</v>
      </c>
      <c r="R631" s="63">
        <f t="shared" si="352"/>
        <v>5.5500000000000007</v>
      </c>
      <c r="S631" s="64">
        <f t="shared" si="351"/>
        <v>-5.6329113924050669E-2</v>
      </c>
      <c r="T631" s="65">
        <f t="shared" si="345"/>
        <v>0.95103957075788059</v>
      </c>
      <c r="U631" s="65">
        <f t="shared" si="345"/>
        <v>0.90418435415403287</v>
      </c>
      <c r="V631" s="65">
        <f t="shared" si="353"/>
        <v>0.82148760330578519</v>
      </c>
      <c r="W631" s="65">
        <f t="shared" si="354"/>
        <v>0.72909535452322738</v>
      </c>
      <c r="X631" s="61">
        <f t="shared" si="328"/>
        <v>5.8240149094781687E-2</v>
      </c>
      <c r="Y631" s="66">
        <f t="shared" si="355"/>
        <v>0.22318840579710153</v>
      </c>
      <c r="Z631" s="61">
        <f t="shared" si="356"/>
        <v>4.1037748450523596E-2</v>
      </c>
      <c r="AA631" s="67">
        <f t="shared" si="357"/>
        <v>15.760842105263155</v>
      </c>
      <c r="AB631" s="68">
        <f t="shared" si="358"/>
        <v>7.6458752515089863E-3</v>
      </c>
      <c r="AC631" s="69">
        <f t="shared" si="359"/>
        <v>5.7065198206784358E-2</v>
      </c>
      <c r="AD631" s="70">
        <f>_xlfn.PERCENTILE.EXC(AC631:$AC$5675,0.5)</f>
        <v>8.7510638297872576E-2</v>
      </c>
      <c r="AE631" s="70">
        <f>_xlfn.PERCENTILE.EXC($AC631:AC$5675,0.35)</f>
        <v>5.2469704170132005E-2</v>
      </c>
      <c r="AF631" s="71">
        <f t="shared" si="347"/>
        <v>4.7819345922736484E-2</v>
      </c>
      <c r="AG631" s="70">
        <f t="shared" si="348"/>
        <v>-9.9578675655099119E-2</v>
      </c>
      <c r="AH631" s="70">
        <f t="shared" si="349"/>
        <v>-0.10923239365885457</v>
      </c>
      <c r="AI631" s="61" t="str">
        <f t="shared" si="337"/>
        <v>Safety</v>
      </c>
      <c r="AJ631" s="68" t="str">
        <f t="shared" si="338"/>
        <v>Short VOL</v>
      </c>
      <c r="AK631" s="72" t="str">
        <f t="shared" si="339"/>
        <v>00631L</v>
      </c>
      <c r="AL631" s="73">
        <f t="shared" si="329"/>
        <v>1</v>
      </c>
      <c r="AM631" s="72" t="str">
        <f t="shared" si="342"/>
        <v>00631L</v>
      </c>
      <c r="AN631" s="73">
        <f t="shared" si="330"/>
        <v>1</v>
      </c>
      <c r="AO631" s="74" t="str">
        <f t="shared" si="336"/>
        <v>00631L</v>
      </c>
      <c r="AP631" s="20">
        <f t="shared" si="331"/>
        <v>1</v>
      </c>
      <c r="AQ631" s="74" t="str">
        <f t="shared" si="346"/>
        <v>00631L</v>
      </c>
      <c r="AR631" s="20">
        <f t="shared" si="332"/>
        <v>1</v>
      </c>
      <c r="AS631" s="74" t="str">
        <f t="shared" si="340"/>
        <v>00631L</v>
      </c>
      <c r="AT631" s="20">
        <f t="shared" si="333"/>
        <v>1</v>
      </c>
      <c r="AU631" s="74" t="str">
        <f t="shared" si="360"/>
        <v>00631L</v>
      </c>
      <c r="AV631" s="20">
        <f t="shared" si="334"/>
        <v>1</v>
      </c>
      <c r="AW631" s="74" t="str">
        <f t="shared" si="361"/>
        <v>00631L</v>
      </c>
      <c r="AX631" s="20">
        <f t="shared" si="362"/>
        <v>1</v>
      </c>
      <c r="AY631" s="20">
        <f t="shared" si="335"/>
        <v>0</v>
      </c>
      <c r="AZ631" s="57">
        <v>45394</v>
      </c>
      <c r="BA631" s="75">
        <v>38.89</v>
      </c>
      <c r="BB631" s="90">
        <v>38.299999999999997</v>
      </c>
      <c r="BC631" s="76">
        <f t="shared" si="343"/>
        <v>34.833958333333321</v>
      </c>
      <c r="BD631" s="76">
        <f t="shared" si="344"/>
        <v>34.925041666666658</v>
      </c>
      <c r="BE631" s="77">
        <f t="shared" si="350"/>
        <v>9.9501803197311361E-2</v>
      </c>
      <c r="BF631" s="77">
        <f t="shared" si="341"/>
        <v>0.11352766221944408</v>
      </c>
    </row>
    <row r="632" spans="1:58" s="23" customFormat="1" ht="13.15" x14ac:dyDescent="0.4">
      <c r="A632" s="57">
        <v>45392</v>
      </c>
      <c r="B632" s="112">
        <v>15.317</v>
      </c>
      <c r="C632" s="112">
        <v>16.152999999999999</v>
      </c>
      <c r="D632" s="112">
        <v>16.666</v>
      </c>
      <c r="E632" s="112">
        <v>17.39</v>
      </c>
      <c r="F632" s="112">
        <v>17.850000000000001</v>
      </c>
      <c r="G632" s="112">
        <v>18.350000000000001</v>
      </c>
      <c r="H632" s="113">
        <v>21.071999999999999</v>
      </c>
      <c r="I632" s="90">
        <f t="shared" si="363"/>
        <v>15.976999999999999</v>
      </c>
      <c r="J632" s="90">
        <f t="shared" si="364"/>
        <v>16.558</v>
      </c>
      <c r="K632" s="114">
        <v>4</v>
      </c>
      <c r="L632" s="115">
        <v>5.2631578947368418E-2</v>
      </c>
      <c r="M632" s="90">
        <v>15.81</v>
      </c>
      <c r="N632" s="90">
        <v>15.8</v>
      </c>
      <c r="O632" s="90">
        <v>17.04</v>
      </c>
      <c r="P632" s="90">
        <v>18.54</v>
      </c>
      <c r="Q632" s="90">
        <v>20.7</v>
      </c>
      <c r="R632" s="63">
        <f t="shared" si="352"/>
        <v>3.9699999999999989</v>
      </c>
      <c r="S632" s="64">
        <f t="shared" si="351"/>
        <v>5.473965287049401E-2</v>
      </c>
      <c r="T632" s="65">
        <f t="shared" si="345"/>
        <v>1.0006329113924051</v>
      </c>
      <c r="U632" s="65">
        <f t="shared" si="345"/>
        <v>0.92723004694835687</v>
      </c>
      <c r="V632" s="65">
        <f t="shared" si="353"/>
        <v>0.85221143473570671</v>
      </c>
      <c r="W632" s="65">
        <f t="shared" si="354"/>
        <v>0.76328502415458943</v>
      </c>
      <c r="X632" s="61">
        <f t="shared" si="328"/>
        <v>5.4579878566298784E-2</v>
      </c>
      <c r="Y632" s="66">
        <f t="shared" si="355"/>
        <v>0.21173087981598612</v>
      </c>
      <c r="Z632" s="61">
        <f t="shared" si="356"/>
        <v>3.6364774363147105E-2</v>
      </c>
      <c r="AA632" s="67">
        <f t="shared" si="357"/>
        <v>15.977</v>
      </c>
      <c r="AB632" s="68">
        <f t="shared" si="358"/>
        <v>-3.0569620253164589E-2</v>
      </c>
      <c r="AC632" s="69">
        <f t="shared" si="359"/>
        <v>1.1202531645569594E-2</v>
      </c>
      <c r="AD632" s="70">
        <f>_xlfn.PERCENTILE.EXC(AC632:$AC$5675,0.5)</f>
        <v>8.752189739827311E-2</v>
      </c>
      <c r="AE632" s="70">
        <f>_xlfn.PERCENTILE.EXC($AC632:AC$5675,0.35)</f>
        <v>5.2425941930118507E-2</v>
      </c>
      <c r="AF632" s="71">
        <f t="shared" si="347"/>
        <v>4.7774430933134604E-2</v>
      </c>
      <c r="AG632" s="70">
        <f t="shared" si="348"/>
        <v>-0.10329129304284818</v>
      </c>
      <c r="AH632" s="70">
        <f t="shared" si="349"/>
        <v>-0.11387715671554346</v>
      </c>
      <c r="AI632" s="61" t="str">
        <f t="shared" si="337"/>
        <v>Safety</v>
      </c>
      <c r="AJ632" s="68" t="str">
        <f t="shared" si="338"/>
        <v>Safety</v>
      </c>
      <c r="AK632" s="72" t="str">
        <f t="shared" si="339"/>
        <v>00631L</v>
      </c>
      <c r="AL632" s="73">
        <f t="shared" si="329"/>
        <v>1</v>
      </c>
      <c r="AM632" s="72" t="str">
        <f t="shared" si="342"/>
        <v>00631L</v>
      </c>
      <c r="AN632" s="73">
        <f t="shared" si="330"/>
        <v>1</v>
      </c>
      <c r="AO632" s="74" t="str">
        <f t="shared" si="336"/>
        <v>00635U</v>
      </c>
      <c r="AP632" s="20">
        <f t="shared" si="331"/>
        <v>0</v>
      </c>
      <c r="AQ632" s="74" t="str">
        <f t="shared" si="346"/>
        <v>00631L</v>
      </c>
      <c r="AR632" s="20">
        <f t="shared" si="332"/>
        <v>1</v>
      </c>
      <c r="AS632" s="74" t="str">
        <f t="shared" si="340"/>
        <v>00631L</v>
      </c>
      <c r="AT632" s="20">
        <f t="shared" si="333"/>
        <v>1</v>
      </c>
      <c r="AU632" s="74" t="str">
        <f t="shared" si="360"/>
        <v>00635U</v>
      </c>
      <c r="AV632" s="20">
        <f t="shared" si="334"/>
        <v>0</v>
      </c>
      <c r="AW632" s="74" t="str">
        <f t="shared" si="361"/>
        <v>00635U</v>
      </c>
      <c r="AX632" s="20">
        <f t="shared" si="362"/>
        <v>0</v>
      </c>
      <c r="AY632" s="20">
        <f t="shared" si="335"/>
        <v>1</v>
      </c>
      <c r="AZ632" s="57">
        <v>45393</v>
      </c>
      <c r="BA632" s="75">
        <v>38.549999999999997</v>
      </c>
      <c r="BB632" s="90">
        <v>38.512500000000003</v>
      </c>
      <c r="BC632" s="76">
        <f t="shared" si="343"/>
        <v>34.750416666666652</v>
      </c>
      <c r="BD632" s="76">
        <f t="shared" si="344"/>
        <v>34.838124999999991</v>
      </c>
      <c r="BE632" s="77">
        <f t="shared" si="350"/>
        <v>0.10826009280464317</v>
      </c>
      <c r="BF632" s="77">
        <f t="shared" si="341"/>
        <v>0.10654634828941016</v>
      </c>
    </row>
    <row r="633" spans="1:58" s="23" customFormat="1" ht="13.15" x14ac:dyDescent="0.4">
      <c r="A633" s="57">
        <v>45391</v>
      </c>
      <c r="B633" s="112">
        <v>15.074999999999999</v>
      </c>
      <c r="C633" s="112">
        <v>15.898</v>
      </c>
      <c r="D633" s="112">
        <v>16.5</v>
      </c>
      <c r="E633" s="112">
        <v>17.158999999999999</v>
      </c>
      <c r="F633" s="112">
        <v>17.696999999999999</v>
      </c>
      <c r="G633" s="112">
        <v>18.135000000000002</v>
      </c>
      <c r="H633" s="113">
        <v>20.95</v>
      </c>
      <c r="I633" s="90">
        <f t="shared" si="363"/>
        <v>15.681421052631579</v>
      </c>
      <c r="J633" s="90">
        <f t="shared" si="364"/>
        <v>16.341578947368422</v>
      </c>
      <c r="K633" s="114">
        <v>5</v>
      </c>
      <c r="L633" s="115">
        <v>5.2631578947368418E-2</v>
      </c>
      <c r="M633" s="90">
        <v>14.7</v>
      </c>
      <c r="N633" s="90">
        <v>14.98</v>
      </c>
      <c r="O633" s="90">
        <v>16.420000000000002</v>
      </c>
      <c r="P633" s="90">
        <v>18.07</v>
      </c>
      <c r="Q633" s="90">
        <v>20.38</v>
      </c>
      <c r="R633" s="63">
        <f t="shared" si="352"/>
        <v>4.8100000000000023</v>
      </c>
      <c r="S633" s="64">
        <f t="shared" si="351"/>
        <v>-1.3824884792626668E-2</v>
      </c>
      <c r="T633" s="65">
        <f t="shared" si="345"/>
        <v>0.98130841121495316</v>
      </c>
      <c r="U633" s="65">
        <f t="shared" si="345"/>
        <v>0.91230207064555413</v>
      </c>
      <c r="V633" s="65">
        <f t="shared" si="353"/>
        <v>0.82899833978970672</v>
      </c>
      <c r="W633" s="65">
        <f t="shared" si="354"/>
        <v>0.7350343473994112</v>
      </c>
      <c r="X633" s="61">
        <f t="shared" si="328"/>
        <v>5.4593698175787755E-2</v>
      </c>
      <c r="Y633" s="66">
        <f t="shared" si="355"/>
        <v>0.22093362084037535</v>
      </c>
      <c r="Z633" s="61">
        <f t="shared" si="356"/>
        <v>4.2098091271266402E-2</v>
      </c>
      <c r="AA633" s="67">
        <f t="shared" si="357"/>
        <v>15.681421052631579</v>
      </c>
      <c r="AB633" s="68">
        <f t="shared" si="358"/>
        <v>6.3417890520693502E-3</v>
      </c>
      <c r="AC633" s="69">
        <f t="shared" si="359"/>
        <v>4.682383528915747E-2</v>
      </c>
      <c r="AD633" s="70">
        <f>_xlfn.PERCENTILE.EXC(AC633:$AC$5675,0.5)</f>
        <v>8.7533156498673645E-2</v>
      </c>
      <c r="AE633" s="70">
        <f>_xlfn.PERCENTILE.EXC($AC633:AC$5675,0.35)</f>
        <v>5.2523662429210839E-2</v>
      </c>
      <c r="AF633" s="71">
        <f t="shared" si="347"/>
        <v>4.7774430933134604E-2</v>
      </c>
      <c r="AG633" s="70">
        <f t="shared" si="348"/>
        <v>-0.10329129304284818</v>
      </c>
      <c r="AH633" s="70">
        <f t="shared" si="349"/>
        <v>-0.11387715671554346</v>
      </c>
      <c r="AI633" s="61" t="str">
        <f t="shared" si="337"/>
        <v>Safety</v>
      </c>
      <c r="AJ633" s="68" t="str">
        <f t="shared" si="338"/>
        <v>Safety</v>
      </c>
      <c r="AK633" s="72" t="str">
        <f t="shared" si="339"/>
        <v>00631L</v>
      </c>
      <c r="AL633" s="73">
        <f t="shared" si="329"/>
        <v>1</v>
      </c>
      <c r="AM633" s="72" t="str">
        <f t="shared" si="342"/>
        <v>00631L</v>
      </c>
      <c r="AN633" s="73">
        <f t="shared" si="330"/>
        <v>1</v>
      </c>
      <c r="AO633" s="74" t="str">
        <f t="shared" si="336"/>
        <v>00635U</v>
      </c>
      <c r="AP633" s="20">
        <f t="shared" si="331"/>
        <v>0</v>
      </c>
      <c r="AQ633" s="74" t="str">
        <f t="shared" si="346"/>
        <v>00631L</v>
      </c>
      <c r="AR633" s="20">
        <f t="shared" si="332"/>
        <v>1</v>
      </c>
      <c r="AS633" s="74" t="str">
        <f t="shared" si="340"/>
        <v>00631L</v>
      </c>
      <c r="AT633" s="20">
        <f t="shared" si="333"/>
        <v>1</v>
      </c>
      <c r="AU633" s="74" t="str">
        <f t="shared" si="360"/>
        <v>00635U</v>
      </c>
      <c r="AV633" s="20">
        <f t="shared" si="334"/>
        <v>0</v>
      </c>
      <c r="AW633" s="74" t="str">
        <f t="shared" si="361"/>
        <v>00635U</v>
      </c>
      <c r="AX633" s="20">
        <f t="shared" si="362"/>
        <v>0</v>
      </c>
      <c r="AY633" s="20">
        <f t="shared" si="335"/>
        <v>1</v>
      </c>
      <c r="AZ633" s="57">
        <v>45392</v>
      </c>
      <c r="BA633" s="75">
        <v>38.35</v>
      </c>
      <c r="BB633" s="90">
        <v>38.6</v>
      </c>
      <c r="BC633" s="76">
        <f t="shared" si="343"/>
        <v>34.656666666666652</v>
      </c>
      <c r="BD633" s="76">
        <f t="shared" si="344"/>
        <v>34.747708333333321</v>
      </c>
      <c r="BE633" s="77">
        <f t="shared" si="350"/>
        <v>0.11378282196787586</v>
      </c>
      <c r="BF633" s="77">
        <f t="shared" si="341"/>
        <v>0.10366990628878446</v>
      </c>
    </row>
    <row r="634" spans="1:58" s="23" customFormat="1" ht="13.15" x14ac:dyDescent="0.4">
      <c r="A634" s="57">
        <v>45390</v>
      </c>
      <c r="B634" s="112">
        <v>15.347</v>
      </c>
      <c r="C634" s="112">
        <v>15.955</v>
      </c>
      <c r="D634" s="112">
        <v>16.46</v>
      </c>
      <c r="E634" s="112">
        <v>17.169</v>
      </c>
      <c r="F634" s="112">
        <v>17.7</v>
      </c>
      <c r="G634" s="112">
        <v>18.16</v>
      </c>
      <c r="H634" s="113">
        <v>20.888999999999999</v>
      </c>
      <c r="I634" s="90">
        <f t="shared" si="363"/>
        <v>15.763</v>
      </c>
      <c r="J634" s="90">
        <f t="shared" si="364"/>
        <v>16.300526315789476</v>
      </c>
      <c r="K634" s="114">
        <v>6</v>
      </c>
      <c r="L634" s="115">
        <v>5.2631578947368418E-2</v>
      </c>
      <c r="M634" s="90">
        <v>14.56</v>
      </c>
      <c r="N634" s="90">
        <v>15.19</v>
      </c>
      <c r="O634" s="90">
        <v>16.559999999999999</v>
      </c>
      <c r="P634" s="90">
        <v>18.16</v>
      </c>
      <c r="Q634" s="90">
        <v>20.47</v>
      </c>
      <c r="R634" s="63">
        <f t="shared" si="352"/>
        <v>4.9699999999999989</v>
      </c>
      <c r="S634" s="64">
        <f t="shared" si="351"/>
        <v>-5.2401746724890931E-2</v>
      </c>
      <c r="T634" s="65">
        <f t="shared" si="345"/>
        <v>0.95852534562211988</v>
      </c>
      <c r="U634" s="65">
        <f t="shared" si="345"/>
        <v>0.91727053140096626</v>
      </c>
      <c r="V634" s="65">
        <f t="shared" si="353"/>
        <v>0.83645374449339205</v>
      </c>
      <c r="W634" s="65">
        <f t="shared" si="354"/>
        <v>0.74206155349291647</v>
      </c>
      <c r="X634" s="61">
        <f t="shared" si="328"/>
        <v>3.9616863230598848E-2</v>
      </c>
      <c r="Y634" s="66">
        <f t="shared" si="355"/>
        <v>0.21666957889218935</v>
      </c>
      <c r="Z634" s="61">
        <f t="shared" si="356"/>
        <v>3.4100508519284152E-2</v>
      </c>
      <c r="AA634" s="67">
        <f t="shared" si="357"/>
        <v>15.763</v>
      </c>
      <c r="AB634" s="68">
        <f t="shared" si="358"/>
        <v>1.0335747202106652E-2</v>
      </c>
      <c r="AC634" s="69">
        <f t="shared" si="359"/>
        <v>3.7722185648452956E-2</v>
      </c>
      <c r="AD634" s="70">
        <f>_xlfn.PERCENTILE.EXC(AC634:$AC$5675,0.5)</f>
        <v>8.757997818150462E-2</v>
      </c>
      <c r="AE634" s="70">
        <f>_xlfn.PERCENTILE.EXC($AC634:AC$5675,0.35)</f>
        <v>5.2637816605715954E-2</v>
      </c>
      <c r="AF634" s="71">
        <f t="shared" si="347"/>
        <v>4.7774430933134604E-2</v>
      </c>
      <c r="AG634" s="70">
        <f t="shared" si="348"/>
        <v>-0.10329129304284818</v>
      </c>
      <c r="AH634" s="70">
        <f t="shared" si="349"/>
        <v>-0.11387715671554346</v>
      </c>
      <c r="AI634" s="61" t="str">
        <f t="shared" si="337"/>
        <v>Safety</v>
      </c>
      <c r="AJ634" s="68" t="str">
        <f t="shared" si="338"/>
        <v>Safety</v>
      </c>
      <c r="AK634" s="72" t="str">
        <f t="shared" si="339"/>
        <v>00631L</v>
      </c>
      <c r="AL634" s="73">
        <f t="shared" si="329"/>
        <v>1</v>
      </c>
      <c r="AM634" s="72" t="str">
        <f t="shared" si="342"/>
        <v>00631L</v>
      </c>
      <c r="AN634" s="73">
        <f t="shared" si="330"/>
        <v>1</v>
      </c>
      <c r="AO634" s="74" t="str">
        <f t="shared" si="336"/>
        <v>00635U</v>
      </c>
      <c r="AP634" s="20">
        <f t="shared" si="331"/>
        <v>0</v>
      </c>
      <c r="AQ634" s="74" t="str">
        <f t="shared" si="346"/>
        <v>00631L</v>
      </c>
      <c r="AR634" s="20">
        <f t="shared" si="332"/>
        <v>1</v>
      </c>
      <c r="AS634" s="74" t="str">
        <f t="shared" si="340"/>
        <v>00631L</v>
      </c>
      <c r="AT634" s="20">
        <f t="shared" si="333"/>
        <v>1</v>
      </c>
      <c r="AU634" s="74" t="str">
        <f t="shared" si="360"/>
        <v>00635U</v>
      </c>
      <c r="AV634" s="20">
        <f t="shared" si="334"/>
        <v>0</v>
      </c>
      <c r="AW634" s="74" t="str">
        <f t="shared" si="361"/>
        <v>00635U</v>
      </c>
      <c r="AX634" s="20">
        <f t="shared" si="362"/>
        <v>0</v>
      </c>
      <c r="AY634" s="20">
        <f t="shared" si="335"/>
        <v>1</v>
      </c>
      <c r="AZ634" s="57">
        <v>45391</v>
      </c>
      <c r="BA634" s="75">
        <v>38.25</v>
      </c>
      <c r="BB634" s="90">
        <v>38.25</v>
      </c>
      <c r="BC634" s="76">
        <f t="shared" si="343"/>
        <v>34.561249999999987</v>
      </c>
      <c r="BD634" s="76">
        <f t="shared" si="344"/>
        <v>34.650833333333324</v>
      </c>
      <c r="BE634" s="77">
        <f t="shared" si="350"/>
        <v>0.10673080400737862</v>
      </c>
      <c r="BF634" s="77">
        <f t="shared" si="341"/>
        <v>0.10386955580673896</v>
      </c>
    </row>
    <row r="635" spans="1:58" s="23" customFormat="1" ht="13.15" x14ac:dyDescent="0.4">
      <c r="A635" s="57">
        <v>45387</v>
      </c>
      <c r="B635" s="112">
        <v>16.077000000000002</v>
      </c>
      <c r="C635" s="112">
        <v>16.513999999999999</v>
      </c>
      <c r="D635" s="112">
        <v>16.952999999999999</v>
      </c>
      <c r="E635" s="112">
        <v>17.603999999999999</v>
      </c>
      <c r="F635" s="112">
        <v>18.100000000000001</v>
      </c>
      <c r="G635" s="112">
        <v>18.497</v>
      </c>
      <c r="H635" s="113">
        <v>21.2</v>
      </c>
      <c r="I635" s="90">
        <f t="shared" si="363"/>
        <v>16.353000000000002</v>
      </c>
      <c r="J635" s="90">
        <f t="shared" si="364"/>
        <v>16.791263157894736</v>
      </c>
      <c r="K635" s="114">
        <v>7</v>
      </c>
      <c r="L635" s="115">
        <v>5.2631578947368418E-2</v>
      </c>
      <c r="M635" s="90">
        <v>15.46</v>
      </c>
      <c r="N635" s="90">
        <v>16.03</v>
      </c>
      <c r="O635" s="90">
        <v>17.18</v>
      </c>
      <c r="P635" s="90">
        <v>18.68</v>
      </c>
      <c r="Q635" s="90">
        <v>20.83</v>
      </c>
      <c r="R635" s="63">
        <f t="shared" si="352"/>
        <v>4.3699999999999974</v>
      </c>
      <c r="S635" s="64">
        <f t="shared" si="351"/>
        <v>-1.9571865443425093E-2</v>
      </c>
      <c r="T635" s="65">
        <f t="shared" si="345"/>
        <v>0.96444167186525265</v>
      </c>
      <c r="U635" s="65">
        <f t="shared" si="345"/>
        <v>0.9330616996507568</v>
      </c>
      <c r="V635" s="65">
        <f t="shared" si="353"/>
        <v>0.85813704496788012</v>
      </c>
      <c r="W635" s="65">
        <f t="shared" si="354"/>
        <v>0.76956313010081623</v>
      </c>
      <c r="X635" s="61">
        <f t="shared" ref="X635:X698" si="365">(C635-B635)/B635</f>
        <v>2.7181688125893982E-2</v>
      </c>
      <c r="Y635" s="66">
        <f t="shared" si="355"/>
        <v>0.2042717564189957</v>
      </c>
      <c r="Z635" s="61">
        <f t="shared" si="356"/>
        <v>2.6800168647632523E-2</v>
      </c>
      <c r="AA635" s="67">
        <f t="shared" si="357"/>
        <v>16.353000000000002</v>
      </c>
      <c r="AB635" s="68">
        <f t="shared" si="358"/>
        <v>2.9320024953213095E-3</v>
      </c>
      <c r="AC635" s="69">
        <f t="shared" si="359"/>
        <v>2.0149719276356854E-2</v>
      </c>
      <c r="AD635" s="70">
        <f>_xlfn.PERCENTILE.EXC(AC635:$AC$5675,0.5)</f>
        <v>8.7626799864335594E-2</v>
      </c>
      <c r="AE635" s="70">
        <f>_xlfn.PERCENTILE.EXC($AC635:AC$5675,0.35)</f>
        <v>5.2718906164232131E-2</v>
      </c>
      <c r="AF635" s="71">
        <f t="shared" si="347"/>
        <v>4.7774430933134604E-2</v>
      </c>
      <c r="AG635" s="70">
        <f t="shared" si="348"/>
        <v>-0.10355130820483316</v>
      </c>
      <c r="AH635" s="70">
        <f t="shared" si="349"/>
        <v>-0.11387715671554346</v>
      </c>
      <c r="AI635" s="61" t="str">
        <f t="shared" si="337"/>
        <v>Safety</v>
      </c>
      <c r="AJ635" s="68" t="str">
        <f t="shared" si="338"/>
        <v>Safety</v>
      </c>
      <c r="AK635" s="72" t="str">
        <f t="shared" si="339"/>
        <v>00631L</v>
      </c>
      <c r="AL635" s="73">
        <f t="shared" si="329"/>
        <v>1</v>
      </c>
      <c r="AM635" s="72" t="str">
        <f t="shared" si="342"/>
        <v>00631L</v>
      </c>
      <c r="AN635" s="73">
        <f t="shared" si="330"/>
        <v>1</v>
      </c>
      <c r="AO635" s="74" t="str">
        <f t="shared" si="336"/>
        <v>00635U</v>
      </c>
      <c r="AP635" s="20">
        <f t="shared" si="331"/>
        <v>0</v>
      </c>
      <c r="AQ635" s="74" t="str">
        <f t="shared" si="346"/>
        <v>00631L</v>
      </c>
      <c r="AR635" s="20">
        <f t="shared" si="332"/>
        <v>1</v>
      </c>
      <c r="AS635" s="74" t="str">
        <f t="shared" si="340"/>
        <v>00631L</v>
      </c>
      <c r="AT635" s="20">
        <f t="shared" si="333"/>
        <v>1</v>
      </c>
      <c r="AU635" s="74" t="str">
        <f t="shared" si="360"/>
        <v>00635U</v>
      </c>
      <c r="AV635" s="20">
        <f t="shared" si="334"/>
        <v>0</v>
      </c>
      <c r="AW635" s="74" t="str">
        <f t="shared" si="361"/>
        <v>00635U</v>
      </c>
      <c r="AX635" s="20">
        <f t="shared" si="362"/>
        <v>0</v>
      </c>
      <c r="AY635" s="20">
        <f t="shared" si="335"/>
        <v>1</v>
      </c>
      <c r="AZ635" s="57">
        <v>45390</v>
      </c>
      <c r="BA635" s="75">
        <v>38.58</v>
      </c>
      <c r="BB635" s="90">
        <v>38.774999999999999</v>
      </c>
      <c r="BC635" s="76">
        <f t="shared" si="343"/>
        <v>34.470416666666658</v>
      </c>
      <c r="BD635" s="76">
        <f t="shared" si="344"/>
        <v>34.566749999999985</v>
      </c>
      <c r="BE635" s="77">
        <f t="shared" si="350"/>
        <v>0.12487761244545467</v>
      </c>
      <c r="BF635" s="77">
        <f t="shared" si="341"/>
        <v>0.11610145587884355</v>
      </c>
    </row>
    <row r="636" spans="1:58" s="23" customFormat="1" ht="13.15" x14ac:dyDescent="0.4">
      <c r="A636" s="57">
        <v>45386</v>
      </c>
      <c r="B636" s="112">
        <v>15.831</v>
      </c>
      <c r="C636" s="112">
        <v>16.212</v>
      </c>
      <c r="D636" s="112">
        <v>16.786999999999999</v>
      </c>
      <c r="E636" s="112">
        <v>17.439</v>
      </c>
      <c r="F636" s="112">
        <v>17.95</v>
      </c>
      <c r="G636" s="112">
        <v>18.398</v>
      </c>
      <c r="H636" s="113">
        <v>21.006</v>
      </c>
      <c r="I636" s="90">
        <f t="shared" si="363"/>
        <v>16.051578947368419</v>
      </c>
      <c r="J636" s="90">
        <f t="shared" si="364"/>
        <v>16.544894736842103</v>
      </c>
      <c r="K636" s="114">
        <v>8</v>
      </c>
      <c r="L636" s="115">
        <v>5.2631578947368418E-2</v>
      </c>
      <c r="M636" s="90">
        <v>17.14</v>
      </c>
      <c r="N636" s="90">
        <v>16.350000000000001</v>
      </c>
      <c r="O636" s="90">
        <v>17.16</v>
      </c>
      <c r="P636" s="90">
        <v>18.649999999999999</v>
      </c>
      <c r="Q636" s="90">
        <v>20.78</v>
      </c>
      <c r="R636" s="63">
        <f t="shared" si="352"/>
        <v>2.3200000000000003</v>
      </c>
      <c r="S636" s="64">
        <f t="shared" si="351"/>
        <v>0.14096301465457092</v>
      </c>
      <c r="T636" s="65">
        <f t="shared" si="345"/>
        <v>1.0483180428134555</v>
      </c>
      <c r="U636" s="65">
        <f t="shared" si="345"/>
        <v>0.95279720279720292</v>
      </c>
      <c r="V636" s="65">
        <f t="shared" si="353"/>
        <v>0.87667560321715832</v>
      </c>
      <c r="W636" s="65">
        <f t="shared" si="354"/>
        <v>0.78681424446583259</v>
      </c>
      <c r="X636" s="61">
        <f t="shared" si="365"/>
        <v>2.4066704566988836E-2</v>
      </c>
      <c r="Y636" s="66">
        <f t="shared" si="355"/>
        <v>0.20454154481334941</v>
      </c>
      <c r="Z636" s="61">
        <f t="shared" si="356"/>
        <v>3.0733162830349502E-2</v>
      </c>
      <c r="AA636" s="67">
        <f t="shared" si="357"/>
        <v>16.051578947368419</v>
      </c>
      <c r="AB636" s="68">
        <f t="shared" si="358"/>
        <v>-3.1743119266055157E-2</v>
      </c>
      <c r="AC636" s="69">
        <f t="shared" si="359"/>
        <v>-1.8252052148720613E-2</v>
      </c>
      <c r="AD636" s="70">
        <f>_xlfn.PERCENTILE.EXC(AC636:$AC$5675,0.5)</f>
        <v>8.7626915690007162E-2</v>
      </c>
      <c r="AE636" s="70">
        <f>_xlfn.PERCENTILE.EXC($AC636:AC$5675,0.35)</f>
        <v>5.2757761707639059E-2</v>
      </c>
      <c r="AF636" s="71">
        <f t="shared" si="347"/>
        <v>4.7774430933134604E-2</v>
      </c>
      <c r="AG636" s="70">
        <f t="shared" si="348"/>
        <v>-0.10391825234920003</v>
      </c>
      <c r="AH636" s="70">
        <f t="shared" si="349"/>
        <v>-0.11573395252221792</v>
      </c>
      <c r="AI636" s="61" t="str">
        <f t="shared" si="337"/>
        <v>Safety</v>
      </c>
      <c r="AJ636" s="68" t="str">
        <f t="shared" si="338"/>
        <v>Safety</v>
      </c>
      <c r="AK636" s="72" t="str">
        <f t="shared" si="339"/>
        <v>00631L</v>
      </c>
      <c r="AL636" s="73">
        <f t="shared" si="329"/>
        <v>1</v>
      </c>
      <c r="AM636" s="72" t="str">
        <f t="shared" si="342"/>
        <v>00631L</v>
      </c>
      <c r="AN636" s="73">
        <f t="shared" si="330"/>
        <v>1</v>
      </c>
      <c r="AO636" s="74" t="str">
        <f t="shared" si="336"/>
        <v>00635U</v>
      </c>
      <c r="AP636" s="20">
        <f t="shared" si="331"/>
        <v>0</v>
      </c>
      <c r="AQ636" s="74" t="str">
        <f t="shared" si="346"/>
        <v>00631L</v>
      </c>
      <c r="AR636" s="20">
        <f t="shared" si="332"/>
        <v>1</v>
      </c>
      <c r="AS636" s="74" t="str">
        <f t="shared" si="340"/>
        <v>00631L</v>
      </c>
      <c r="AT636" s="20">
        <f t="shared" si="333"/>
        <v>1</v>
      </c>
      <c r="AU636" s="74" t="str">
        <f t="shared" si="360"/>
        <v>00635U</v>
      </c>
      <c r="AV636" s="20">
        <f t="shared" si="334"/>
        <v>0</v>
      </c>
      <c r="AW636" s="74" t="str">
        <f t="shared" si="361"/>
        <v>00635U</v>
      </c>
      <c r="AX636" s="20">
        <f t="shared" si="362"/>
        <v>0</v>
      </c>
      <c r="AY636" s="20">
        <f t="shared" si="335"/>
        <v>1</v>
      </c>
      <c r="AZ636" s="57">
        <v>45387</v>
      </c>
      <c r="BA636" s="75">
        <v>38.72</v>
      </c>
      <c r="BB636" s="90">
        <v>38.8125</v>
      </c>
      <c r="BC636" s="76">
        <f t="shared" si="343"/>
        <v>34.370208333333316</v>
      </c>
      <c r="BD636" s="76">
        <f t="shared" si="344"/>
        <v>34.469499999999996</v>
      </c>
      <c r="BE636" s="77">
        <f t="shared" si="350"/>
        <v>0.12924831946271353</v>
      </c>
      <c r="BF636" s="77">
        <f t="shared" si="341"/>
        <v>0.1233119134307142</v>
      </c>
    </row>
    <row r="637" spans="1:58" s="23" customFormat="1" ht="13.15" x14ac:dyDescent="0.4">
      <c r="A637" s="57">
        <v>45385</v>
      </c>
      <c r="B637" s="112">
        <v>14.945</v>
      </c>
      <c r="C637" s="112">
        <v>15.644</v>
      </c>
      <c r="D637" s="112">
        <v>16.298999999999999</v>
      </c>
      <c r="E637" s="112">
        <v>17.047999999999998</v>
      </c>
      <c r="F637" s="112">
        <v>17.600000000000001</v>
      </c>
      <c r="G637" s="112">
        <v>18.082000000000001</v>
      </c>
      <c r="H637" s="113">
        <v>20.724</v>
      </c>
      <c r="I637" s="90">
        <f t="shared" si="363"/>
        <v>15.312894736842106</v>
      </c>
      <c r="J637" s="90">
        <f t="shared" si="364"/>
        <v>15.988736842105263</v>
      </c>
      <c r="K637" s="114">
        <v>9</v>
      </c>
      <c r="L637" s="115">
        <v>5.2631578947368418E-2</v>
      </c>
      <c r="M637" s="90">
        <v>13.27</v>
      </c>
      <c r="N637" s="90">
        <v>14.33</v>
      </c>
      <c r="O637" s="90">
        <v>15.91</v>
      </c>
      <c r="P637" s="90">
        <v>17.739999999999998</v>
      </c>
      <c r="Q637" s="90">
        <v>20.21</v>
      </c>
      <c r="R637" s="63">
        <f t="shared" si="352"/>
        <v>6.0499999999999972</v>
      </c>
      <c r="S637" s="64">
        <f t="shared" si="351"/>
        <v>-1.9164955509924666E-2</v>
      </c>
      <c r="T637" s="65">
        <f t="shared" si="345"/>
        <v>0.92602930914166082</v>
      </c>
      <c r="U637" s="65">
        <f t="shared" si="345"/>
        <v>0.90069138906348212</v>
      </c>
      <c r="V637" s="65">
        <f t="shared" si="353"/>
        <v>0.80777903043968435</v>
      </c>
      <c r="W637" s="65">
        <f t="shared" si="354"/>
        <v>0.7090549233052944</v>
      </c>
      <c r="X637" s="61">
        <f t="shared" si="365"/>
        <v>4.6771495483439264E-2</v>
      </c>
      <c r="Y637" s="66">
        <f t="shared" si="355"/>
        <v>0.21562646644767727</v>
      </c>
      <c r="Z637" s="61">
        <f t="shared" si="356"/>
        <v>4.4135489525511676E-2</v>
      </c>
      <c r="AA637" s="67">
        <f t="shared" si="357"/>
        <v>15.312894736842106</v>
      </c>
      <c r="AB637" s="68">
        <f t="shared" si="358"/>
        <v>4.2916957431960938E-2</v>
      </c>
      <c r="AC637" s="69">
        <f t="shared" si="359"/>
        <v>6.859000257097736E-2</v>
      </c>
      <c r="AD637" s="70">
        <f>_xlfn.PERCENTILE.EXC(AC637:$AC$5675,0.5)</f>
        <v>8.7627031515678716E-2</v>
      </c>
      <c r="AE637" s="70">
        <f>_xlfn.PERCENTILE.EXC($AC637:AC$5675,0.35)</f>
        <v>5.2760416666666574E-2</v>
      </c>
      <c r="AF637" s="71">
        <f t="shared" si="347"/>
        <v>4.7774430933134604E-2</v>
      </c>
      <c r="AG637" s="70">
        <f t="shared" si="348"/>
        <v>-0.10634149075498504</v>
      </c>
      <c r="AH637" s="70">
        <f t="shared" si="349"/>
        <v>-0.1168408252084811</v>
      </c>
      <c r="AI637" s="61" t="str">
        <f t="shared" si="337"/>
        <v>Safety</v>
      </c>
      <c r="AJ637" s="68" t="str">
        <f t="shared" si="338"/>
        <v>Short VOL</v>
      </c>
      <c r="AK637" s="72" t="str">
        <f t="shared" si="339"/>
        <v>00631L</v>
      </c>
      <c r="AL637" s="73">
        <f t="shared" si="329"/>
        <v>1</v>
      </c>
      <c r="AM637" s="72" t="str">
        <f t="shared" si="342"/>
        <v>00631L</v>
      </c>
      <c r="AN637" s="73">
        <f t="shared" si="330"/>
        <v>1</v>
      </c>
      <c r="AO637" s="74" t="str">
        <f t="shared" si="336"/>
        <v>00631L</v>
      </c>
      <c r="AP637" s="20">
        <f t="shared" si="331"/>
        <v>1</v>
      </c>
      <c r="AQ637" s="74" t="str">
        <f t="shared" si="346"/>
        <v>00631L</v>
      </c>
      <c r="AR637" s="20">
        <f t="shared" si="332"/>
        <v>1</v>
      </c>
      <c r="AS637" s="74" t="str">
        <f t="shared" si="340"/>
        <v>00631L</v>
      </c>
      <c r="AT637" s="20">
        <f t="shared" si="333"/>
        <v>1</v>
      </c>
      <c r="AU637" s="74" t="str">
        <f t="shared" si="360"/>
        <v>00631L</v>
      </c>
      <c r="AV637" s="20">
        <f t="shared" si="334"/>
        <v>1</v>
      </c>
      <c r="AW637" s="74" t="str">
        <f t="shared" si="361"/>
        <v>00631L</v>
      </c>
      <c r="AX637" s="20">
        <f t="shared" si="362"/>
        <v>1</v>
      </c>
      <c r="AY637" s="20">
        <f t="shared" si="335"/>
        <v>0</v>
      </c>
      <c r="AZ637" s="57">
        <v>45386</v>
      </c>
      <c r="BA637" s="75">
        <v>38.89</v>
      </c>
      <c r="BB637" s="90">
        <v>38.625</v>
      </c>
      <c r="BC637" s="76">
        <f t="shared" si="343"/>
        <v>34.264999999999993</v>
      </c>
      <c r="BD637" s="76">
        <f t="shared" si="344"/>
        <v>34.37149999999999</v>
      </c>
      <c r="BE637" s="77">
        <f t="shared" si="350"/>
        <v>0.12724354297388027</v>
      </c>
      <c r="BF637" s="77">
        <f t="shared" si="341"/>
        <v>0.13146065781243216</v>
      </c>
    </row>
    <row r="638" spans="1:58" s="23" customFormat="1" ht="13.15" x14ac:dyDescent="0.4">
      <c r="A638" s="57">
        <v>45384</v>
      </c>
      <c r="B638" s="112">
        <v>15</v>
      </c>
      <c r="C638" s="112">
        <v>15.778</v>
      </c>
      <c r="D638" s="112">
        <v>16.443000000000001</v>
      </c>
      <c r="E638" s="112">
        <v>17.151</v>
      </c>
      <c r="F638" s="112">
        <v>17.699000000000002</v>
      </c>
      <c r="G638" s="112">
        <v>18.149999999999999</v>
      </c>
      <c r="H638" s="113">
        <v>20.75</v>
      </c>
      <c r="I638" s="90">
        <f t="shared" si="363"/>
        <v>15.368526315789474</v>
      </c>
      <c r="J638" s="90">
        <f t="shared" si="364"/>
        <v>16.093</v>
      </c>
      <c r="K638" s="114">
        <v>10</v>
      </c>
      <c r="L638" s="115">
        <v>5.2631578947368418E-2</v>
      </c>
      <c r="M638" s="90">
        <v>14.03</v>
      </c>
      <c r="N638" s="90">
        <v>14.61</v>
      </c>
      <c r="O638" s="90">
        <v>16.09</v>
      </c>
      <c r="P638" s="90">
        <v>17.84</v>
      </c>
      <c r="Q638" s="90">
        <v>20.239999999999998</v>
      </c>
      <c r="R638" s="63">
        <f t="shared" si="352"/>
        <v>5.2899999999999991</v>
      </c>
      <c r="S638" s="64">
        <f t="shared" si="351"/>
        <v>7.032967032967026E-2</v>
      </c>
      <c r="T638" s="65">
        <f t="shared" si="345"/>
        <v>0.96030116358658457</v>
      </c>
      <c r="U638" s="65">
        <f t="shared" si="345"/>
        <v>0.90801740211311366</v>
      </c>
      <c r="V638" s="65">
        <f t="shared" si="353"/>
        <v>0.81894618834080712</v>
      </c>
      <c r="W638" s="65">
        <f t="shared" si="354"/>
        <v>0.72183794466403162</v>
      </c>
      <c r="X638" s="61">
        <f t="shared" si="365"/>
        <v>5.18666666666667E-2</v>
      </c>
      <c r="Y638" s="66">
        <f t="shared" si="355"/>
        <v>0.20984199172059939</v>
      </c>
      <c r="Z638" s="61">
        <f t="shared" si="356"/>
        <v>4.7140088081588469E-2</v>
      </c>
      <c r="AA638" s="67">
        <f t="shared" si="357"/>
        <v>15.368526315789474</v>
      </c>
      <c r="AB638" s="68">
        <f t="shared" si="358"/>
        <v>2.6694045174538026E-2</v>
      </c>
      <c r="AC638" s="69">
        <f t="shared" si="359"/>
        <v>5.1918296768615632E-2</v>
      </c>
      <c r="AD638" s="70">
        <f>_xlfn.PERCENTILE.EXC(AC638:$AC$5675,0.5)</f>
        <v>8.7634744164196032E-2</v>
      </c>
      <c r="AE638" s="70">
        <f>_xlfn.PERCENTILE.EXC($AC638:AC$5675,0.35)</f>
        <v>5.2758987073344067E-2</v>
      </c>
      <c r="AF638" s="71">
        <f t="shared" si="347"/>
        <v>4.7715685919670202E-2</v>
      </c>
      <c r="AG638" s="70">
        <f t="shared" si="348"/>
        <v>-0.10634149075498504</v>
      </c>
      <c r="AH638" s="70">
        <f t="shared" si="349"/>
        <v>-0.1168408252084811</v>
      </c>
      <c r="AI638" s="61" t="str">
        <f t="shared" si="337"/>
        <v>Safety</v>
      </c>
      <c r="AJ638" s="68" t="str">
        <f t="shared" si="338"/>
        <v>Short VOL</v>
      </c>
      <c r="AK638" s="72" t="str">
        <f t="shared" si="339"/>
        <v>00631L</v>
      </c>
      <c r="AL638" s="73">
        <f t="shared" si="329"/>
        <v>1</v>
      </c>
      <c r="AM638" s="72" t="str">
        <f t="shared" si="342"/>
        <v>00631L</v>
      </c>
      <c r="AN638" s="73">
        <f t="shared" si="330"/>
        <v>1</v>
      </c>
      <c r="AO638" s="74" t="str">
        <f t="shared" si="336"/>
        <v>00631L</v>
      </c>
      <c r="AP638" s="20">
        <f t="shared" si="331"/>
        <v>1</v>
      </c>
      <c r="AQ638" s="74" t="str">
        <f t="shared" si="346"/>
        <v>00631L</v>
      </c>
      <c r="AR638" s="20">
        <f t="shared" si="332"/>
        <v>1</v>
      </c>
      <c r="AS638" s="74" t="str">
        <f t="shared" si="340"/>
        <v>00631L</v>
      </c>
      <c r="AT638" s="20">
        <f t="shared" si="333"/>
        <v>1</v>
      </c>
      <c r="AU638" s="74" t="str">
        <f t="shared" si="360"/>
        <v>00631L</v>
      </c>
      <c r="AV638" s="20">
        <f t="shared" si="334"/>
        <v>1</v>
      </c>
      <c r="AW638" s="74" t="str">
        <f t="shared" si="361"/>
        <v>00635U</v>
      </c>
      <c r="AX638" s="20">
        <f t="shared" si="362"/>
        <v>0</v>
      </c>
      <c r="AY638" s="20">
        <f t="shared" si="335"/>
        <v>0</v>
      </c>
      <c r="AZ638" s="57">
        <v>45385</v>
      </c>
      <c r="BA638" s="75">
        <v>38.049999999999997</v>
      </c>
      <c r="BB638" s="90">
        <v>38.225000000000001</v>
      </c>
      <c r="BC638" s="76">
        <f t="shared" si="343"/>
        <v>34.166249999999991</v>
      </c>
      <c r="BD638" s="76">
        <f t="shared" si="344"/>
        <v>34.255416666666655</v>
      </c>
      <c r="BE638" s="77">
        <f t="shared" si="350"/>
        <v>0.11879413163575199</v>
      </c>
      <c r="BF638" s="77">
        <f t="shared" si="341"/>
        <v>0.11077323537640063</v>
      </c>
    </row>
    <row r="639" spans="1:58" s="23" customFormat="1" ht="13.15" x14ac:dyDescent="0.4">
      <c r="A639" s="57">
        <v>45383</v>
      </c>
      <c r="B639" s="112">
        <v>14.502000000000001</v>
      </c>
      <c r="C639" s="112">
        <v>15.430999999999999</v>
      </c>
      <c r="D639" s="112">
        <v>16.146999999999998</v>
      </c>
      <c r="E639" s="112">
        <v>16.902999999999999</v>
      </c>
      <c r="F639" s="112">
        <v>17.5</v>
      </c>
      <c r="G639" s="112">
        <v>17.995999999999999</v>
      </c>
      <c r="H639" s="113">
        <v>20.6</v>
      </c>
      <c r="I639" s="90">
        <f t="shared" si="363"/>
        <v>14.893157894736841</v>
      </c>
      <c r="J639" s="90">
        <f t="shared" si="364"/>
        <v>15.732473684210525</v>
      </c>
      <c r="K639" s="114">
        <v>11</v>
      </c>
      <c r="L639" s="115">
        <v>5.2631578947368418E-2</v>
      </c>
      <c r="M639" s="90">
        <v>12.62</v>
      </c>
      <c r="N639" s="90">
        <v>13.65</v>
      </c>
      <c r="O639" s="90">
        <v>15.52</v>
      </c>
      <c r="P639" s="90">
        <v>17.420000000000002</v>
      </c>
      <c r="Q639" s="90">
        <v>19.93</v>
      </c>
      <c r="R639" s="63">
        <f t="shared" si="352"/>
        <v>6.6699999999999982</v>
      </c>
      <c r="S639" s="64">
        <f t="shared" si="351"/>
        <v>4.9192928516525791E-2</v>
      </c>
      <c r="T639" s="65">
        <f t="shared" si="345"/>
        <v>0.92454212454212448</v>
      </c>
      <c r="U639" s="65">
        <f t="shared" si="345"/>
        <v>0.87951030927835061</v>
      </c>
      <c r="V639" s="65">
        <f t="shared" si="353"/>
        <v>0.78358208955223874</v>
      </c>
      <c r="W639" s="65">
        <f t="shared" si="354"/>
        <v>0.68489713998996493</v>
      </c>
      <c r="X639" s="61">
        <f t="shared" si="365"/>
        <v>6.4060129637291297E-2</v>
      </c>
      <c r="Y639" s="66">
        <f t="shared" si="355"/>
        <v>0.21871857066792894</v>
      </c>
      <c r="Z639" s="61">
        <f t="shared" si="356"/>
        <v>5.6355797434356973E-2</v>
      </c>
      <c r="AA639" s="67">
        <f t="shared" si="357"/>
        <v>14.893157894736841</v>
      </c>
      <c r="AB639" s="68">
        <f t="shared" si="358"/>
        <v>6.241758241758244E-2</v>
      </c>
      <c r="AC639" s="69">
        <f t="shared" si="359"/>
        <v>9.1073838442259428E-2</v>
      </c>
      <c r="AD639" s="70">
        <f>_xlfn.PERCENTILE.EXC(AC639:$AC$5675,0.5)</f>
        <v>8.7642456812713335E-2</v>
      </c>
      <c r="AE639" s="70">
        <f>_xlfn.PERCENTILE.EXC($AC639:AC$5675,0.35)</f>
        <v>5.2761867298940598E-2</v>
      </c>
      <c r="AF639" s="71">
        <f t="shared" si="347"/>
        <v>4.7689231870885924E-2</v>
      </c>
      <c r="AG639" s="70">
        <f t="shared" si="348"/>
        <v>-0.10634149075498504</v>
      </c>
      <c r="AH639" s="70">
        <f t="shared" si="349"/>
        <v>-0.1168408252084811</v>
      </c>
      <c r="AI639" s="61" t="str">
        <f t="shared" si="337"/>
        <v>Short VOL</v>
      </c>
      <c r="AJ639" s="68" t="str">
        <f t="shared" si="338"/>
        <v>Short VOL</v>
      </c>
      <c r="AK639" s="72" t="str">
        <f t="shared" si="339"/>
        <v>00631L</v>
      </c>
      <c r="AL639" s="73">
        <f t="shared" si="329"/>
        <v>1</v>
      </c>
      <c r="AM639" s="72" t="str">
        <f t="shared" si="342"/>
        <v>00631L</v>
      </c>
      <c r="AN639" s="73">
        <f t="shared" si="330"/>
        <v>1</v>
      </c>
      <c r="AO639" s="74" t="str">
        <f t="shared" si="336"/>
        <v>00631L</v>
      </c>
      <c r="AP639" s="20">
        <f t="shared" si="331"/>
        <v>1</v>
      </c>
      <c r="AQ639" s="74" t="str">
        <f t="shared" si="346"/>
        <v>00631L</v>
      </c>
      <c r="AR639" s="20">
        <f t="shared" si="332"/>
        <v>1</v>
      </c>
      <c r="AS639" s="74" t="str">
        <f t="shared" si="340"/>
        <v>00631L</v>
      </c>
      <c r="AT639" s="20">
        <f t="shared" si="333"/>
        <v>1</v>
      </c>
      <c r="AU639" s="74" t="str">
        <f t="shared" si="360"/>
        <v>00631L</v>
      </c>
      <c r="AV639" s="20">
        <f t="shared" si="334"/>
        <v>1</v>
      </c>
      <c r="AW639" s="74" t="str">
        <f t="shared" si="361"/>
        <v>00631L</v>
      </c>
      <c r="AX639" s="20">
        <f t="shared" si="362"/>
        <v>1</v>
      </c>
      <c r="AY639" s="20">
        <f t="shared" si="335"/>
        <v>0</v>
      </c>
      <c r="AZ639" s="57">
        <v>45384</v>
      </c>
      <c r="BA639" s="75">
        <v>38.46</v>
      </c>
      <c r="BB639" s="90">
        <v>38.612499999999997</v>
      </c>
      <c r="BC639" s="76">
        <f t="shared" si="343"/>
        <v>34.072291666666665</v>
      </c>
      <c r="BD639" s="76">
        <f t="shared" si="344"/>
        <v>34.17016666666666</v>
      </c>
      <c r="BE639" s="77">
        <f t="shared" si="350"/>
        <v>0.13325221495961403</v>
      </c>
      <c r="BF639" s="77">
        <f t="shared" si="341"/>
        <v>0.1255432370342553</v>
      </c>
    </row>
    <row r="640" spans="1:58" s="23" customFormat="1" ht="13.15" x14ac:dyDescent="0.4">
      <c r="A640" s="57">
        <v>45379</v>
      </c>
      <c r="B640" s="112">
        <v>14.369</v>
      </c>
      <c r="C640" s="112">
        <v>15.419</v>
      </c>
      <c r="D640" s="112">
        <v>16.149000000000001</v>
      </c>
      <c r="E640" s="112">
        <v>16.917999999999999</v>
      </c>
      <c r="F640" s="112">
        <v>17.5</v>
      </c>
      <c r="G640" s="112">
        <v>18.010000000000002</v>
      </c>
      <c r="H640" s="113">
        <v>20.6</v>
      </c>
      <c r="I640" s="90">
        <f t="shared" si="363"/>
        <v>14.755842105263158</v>
      </c>
      <c r="J640" s="90">
        <f t="shared" si="364"/>
        <v>15.687947368421053</v>
      </c>
      <c r="K640" s="114">
        <v>12</v>
      </c>
      <c r="L640" s="115">
        <v>5.2631578947368418E-2</v>
      </c>
      <c r="M640" s="90">
        <v>10.56</v>
      </c>
      <c r="N640" s="90">
        <v>13.01</v>
      </c>
      <c r="O640" s="90">
        <v>15.19</v>
      </c>
      <c r="P640" s="90">
        <v>17.190000000000001</v>
      </c>
      <c r="Q640" s="90">
        <v>20.03</v>
      </c>
      <c r="R640" s="63">
        <f t="shared" si="352"/>
        <v>8.8100000000000023</v>
      </c>
      <c r="S640" s="64">
        <f t="shared" si="351"/>
        <v>1.79968701095462E-2</v>
      </c>
      <c r="T640" s="65">
        <f t="shared" si="345"/>
        <v>0.81168332052267489</v>
      </c>
      <c r="U640" s="65">
        <f t="shared" si="345"/>
        <v>0.85648452929558927</v>
      </c>
      <c r="V640" s="65">
        <f t="shared" si="353"/>
        <v>0.75683536940081431</v>
      </c>
      <c r="W640" s="65">
        <f t="shared" si="354"/>
        <v>0.64952571143285065</v>
      </c>
      <c r="X640" s="61">
        <f t="shared" si="365"/>
        <v>7.3073978704154829E-2</v>
      </c>
      <c r="Y640" s="66">
        <f t="shared" si="355"/>
        <v>0.21763801867833091</v>
      </c>
      <c r="Z640" s="61">
        <f t="shared" si="356"/>
        <v>6.3168557680989917E-2</v>
      </c>
      <c r="AA640" s="67">
        <f t="shared" si="357"/>
        <v>14.755842105263159</v>
      </c>
      <c r="AB640" s="68">
        <f t="shared" si="358"/>
        <v>0.10445810914681014</v>
      </c>
      <c r="AC640" s="69">
        <f t="shared" si="359"/>
        <v>0.13419232169586162</v>
      </c>
      <c r="AD640" s="70">
        <f>_xlfn.PERCENTILE.EXC(AC640:$AC$5675,0.5)</f>
        <v>8.7634744164196032E-2</v>
      </c>
      <c r="AE640" s="70">
        <f>_xlfn.PERCENTILE.EXC($AC640:AC$5675,0.35)</f>
        <v>5.2760212439049069E-2</v>
      </c>
      <c r="AF640" s="71">
        <f t="shared" si="347"/>
        <v>4.7648197524775254E-2</v>
      </c>
      <c r="AG640" s="70">
        <f t="shared" si="348"/>
        <v>-0.10895578833237919</v>
      </c>
      <c r="AH640" s="70">
        <f t="shared" si="349"/>
        <v>-0.11887077693765578</v>
      </c>
      <c r="AI640" s="61" t="str">
        <f t="shared" si="337"/>
        <v>Short VOL</v>
      </c>
      <c r="AJ640" s="68" t="str">
        <f t="shared" si="338"/>
        <v>Short VOL</v>
      </c>
      <c r="AK640" s="72" t="str">
        <f t="shared" si="339"/>
        <v>00631L</v>
      </c>
      <c r="AL640" s="73">
        <f t="shared" si="329"/>
        <v>1</v>
      </c>
      <c r="AM640" s="72" t="str">
        <f t="shared" si="342"/>
        <v>00631L</v>
      </c>
      <c r="AN640" s="73">
        <f t="shared" si="330"/>
        <v>1</v>
      </c>
      <c r="AO640" s="74" t="str">
        <f t="shared" si="336"/>
        <v>00631L</v>
      </c>
      <c r="AP640" s="20">
        <f t="shared" si="331"/>
        <v>1</v>
      </c>
      <c r="AQ640" s="74" t="str">
        <f t="shared" si="346"/>
        <v>00631L</v>
      </c>
      <c r="AR640" s="20">
        <f t="shared" si="332"/>
        <v>1</v>
      </c>
      <c r="AS640" s="74" t="str">
        <f t="shared" si="340"/>
        <v>00631L</v>
      </c>
      <c r="AT640" s="20">
        <f t="shared" si="333"/>
        <v>1</v>
      </c>
      <c r="AU640" s="74" t="str">
        <f t="shared" si="360"/>
        <v>00631L</v>
      </c>
      <c r="AV640" s="20">
        <f t="shared" si="334"/>
        <v>1</v>
      </c>
      <c r="AW640" s="74" t="str">
        <f t="shared" si="361"/>
        <v>00631L</v>
      </c>
      <c r="AX640" s="20">
        <f t="shared" si="362"/>
        <v>1</v>
      </c>
      <c r="AY640" s="20">
        <f t="shared" si="335"/>
        <v>0</v>
      </c>
      <c r="AZ640" s="57">
        <v>45383</v>
      </c>
      <c r="BA640" s="75">
        <v>38.9</v>
      </c>
      <c r="BB640" s="90">
        <v>38.075000000000003</v>
      </c>
      <c r="BC640" s="76">
        <f t="shared" si="343"/>
        <v>33.975833333333327</v>
      </c>
      <c r="BD640" s="76">
        <f t="shared" si="344"/>
        <v>34.077083333333327</v>
      </c>
      <c r="BE640" s="77">
        <f t="shared" si="350"/>
        <v>0.12064948124892723</v>
      </c>
      <c r="BF640" s="77">
        <f t="shared" si="341"/>
        <v>0.14152962034602939</v>
      </c>
    </row>
    <row r="641" spans="1:58" s="23" customFormat="1" ht="13.15" x14ac:dyDescent="0.4">
      <c r="A641" s="57">
        <v>45378</v>
      </c>
      <c r="B641" s="112">
        <v>14.066000000000001</v>
      </c>
      <c r="C641" s="112">
        <v>15.199</v>
      </c>
      <c r="D641" s="112">
        <v>15.996</v>
      </c>
      <c r="E641" s="112">
        <v>16.751000000000001</v>
      </c>
      <c r="F641" s="112">
        <v>17.350000000000001</v>
      </c>
      <c r="G641" s="112">
        <v>17.808</v>
      </c>
      <c r="H641" s="113">
        <v>20.442</v>
      </c>
      <c r="I641" s="90">
        <f t="shared" si="363"/>
        <v>14.423789473684211</v>
      </c>
      <c r="J641" s="90">
        <f t="shared" si="364"/>
        <v>15.450684210526315</v>
      </c>
      <c r="K641" s="114">
        <v>13</v>
      </c>
      <c r="L641" s="115">
        <v>5.2631578947368418E-2</v>
      </c>
      <c r="M641" s="90">
        <v>10.53</v>
      </c>
      <c r="N641" s="90">
        <v>12.78</v>
      </c>
      <c r="O641" s="90">
        <v>15.01</v>
      </c>
      <c r="P641" s="90">
        <v>17.07</v>
      </c>
      <c r="Q641" s="90">
        <v>19.88</v>
      </c>
      <c r="R641" s="63">
        <f t="shared" si="352"/>
        <v>8.77</v>
      </c>
      <c r="S641" s="64">
        <f t="shared" si="351"/>
        <v>-3.4743202416918494E-2</v>
      </c>
      <c r="T641" s="65">
        <f t="shared" si="345"/>
        <v>0.823943661971831</v>
      </c>
      <c r="U641" s="65">
        <f t="shared" si="345"/>
        <v>0.85143237841439035</v>
      </c>
      <c r="V641" s="65">
        <f t="shared" si="353"/>
        <v>0.74868189806678376</v>
      </c>
      <c r="W641" s="65">
        <f t="shared" si="354"/>
        <v>0.6428571428571429</v>
      </c>
      <c r="X641" s="61">
        <f t="shared" si="365"/>
        <v>8.0548841177306915E-2</v>
      </c>
      <c r="Y641" s="66">
        <f t="shared" si="355"/>
        <v>0.22034505402662519</v>
      </c>
      <c r="Z641" s="61">
        <f t="shared" si="356"/>
        <v>7.119451782873315E-2</v>
      </c>
      <c r="AA641" s="67">
        <f t="shared" si="357"/>
        <v>14.423789473684211</v>
      </c>
      <c r="AB641" s="68">
        <f t="shared" si="358"/>
        <v>0.10062597809076694</v>
      </c>
      <c r="AC641" s="69">
        <f t="shared" si="359"/>
        <v>0.12862202454493052</v>
      </c>
      <c r="AD641" s="70">
        <f>_xlfn.PERCENTILE.EXC(AC641:$AC$5675,0.5)</f>
        <v>8.7627031515678716E-2</v>
      </c>
      <c r="AE641" s="70">
        <f>_xlfn.PERCENTILE.EXC($AC641:AC$5675,0.35)</f>
        <v>5.2758782845726562E-2</v>
      </c>
      <c r="AF641" s="71">
        <f t="shared" si="347"/>
        <v>4.7559609633750652E-2</v>
      </c>
      <c r="AG641" s="70">
        <f t="shared" si="348"/>
        <v>-0.10923012842158292</v>
      </c>
      <c r="AH641" s="70">
        <f t="shared" si="349"/>
        <v>-0.12385251904669037</v>
      </c>
      <c r="AI641" s="61" t="str">
        <f t="shared" si="337"/>
        <v>Short VOL</v>
      </c>
      <c r="AJ641" s="68" t="str">
        <f t="shared" si="338"/>
        <v>Short VOL</v>
      </c>
      <c r="AK641" s="72" t="str">
        <f t="shared" si="339"/>
        <v>00631L</v>
      </c>
      <c r="AL641" s="73">
        <f t="shared" si="329"/>
        <v>1</v>
      </c>
      <c r="AM641" s="72" t="str">
        <f t="shared" si="342"/>
        <v>00631L</v>
      </c>
      <c r="AN641" s="73">
        <f t="shared" si="330"/>
        <v>1</v>
      </c>
      <c r="AO641" s="74" t="str">
        <f t="shared" si="336"/>
        <v>00631L</v>
      </c>
      <c r="AP641" s="20">
        <f t="shared" si="331"/>
        <v>1</v>
      </c>
      <c r="AQ641" s="74" t="str">
        <f t="shared" si="346"/>
        <v>00631L</v>
      </c>
      <c r="AR641" s="20">
        <f t="shared" si="332"/>
        <v>1</v>
      </c>
      <c r="AS641" s="74" t="str">
        <f t="shared" si="340"/>
        <v>00631L</v>
      </c>
      <c r="AT641" s="20">
        <f t="shared" si="333"/>
        <v>1</v>
      </c>
      <c r="AU641" s="74" t="str">
        <f t="shared" si="360"/>
        <v>00631L</v>
      </c>
      <c r="AV641" s="20">
        <f t="shared" si="334"/>
        <v>1</v>
      </c>
      <c r="AW641" s="74" t="str">
        <f t="shared" si="361"/>
        <v>00631L</v>
      </c>
      <c r="AX641" s="20">
        <f t="shared" si="362"/>
        <v>1</v>
      </c>
      <c r="AY641" s="20">
        <f t="shared" si="335"/>
        <v>0</v>
      </c>
      <c r="AZ641" s="57">
        <v>45379</v>
      </c>
      <c r="BA641" s="75">
        <v>37.75</v>
      </c>
      <c r="BB641" s="90">
        <v>37.212499999999999</v>
      </c>
      <c r="BC641" s="76">
        <f t="shared" si="343"/>
        <v>33.890416666666667</v>
      </c>
      <c r="BD641" s="76">
        <f t="shared" si="344"/>
        <v>33.970416666666665</v>
      </c>
      <c r="BE641" s="77">
        <f t="shared" si="350"/>
        <v>9.8024269397691044E-2</v>
      </c>
      <c r="BF641" s="77">
        <f t="shared" si="341"/>
        <v>0.11126102368482385</v>
      </c>
    </row>
    <row r="642" spans="1:58" s="23" customFormat="1" ht="13.15" x14ac:dyDescent="0.4">
      <c r="A642" s="57">
        <v>45377</v>
      </c>
      <c r="B642" s="112">
        <v>14.346</v>
      </c>
      <c r="C642" s="112">
        <v>15.395</v>
      </c>
      <c r="D642" s="112">
        <v>16.103000000000002</v>
      </c>
      <c r="E642" s="112">
        <v>16.867000000000001</v>
      </c>
      <c r="F642" s="112">
        <v>17.45</v>
      </c>
      <c r="G642" s="112">
        <v>17.91</v>
      </c>
      <c r="H642" s="113">
        <v>20.5</v>
      </c>
      <c r="I642" s="90">
        <f t="shared" si="363"/>
        <v>14.622052631578947</v>
      </c>
      <c r="J642" s="90">
        <f t="shared" si="364"/>
        <v>15.581315789473685</v>
      </c>
      <c r="K642" s="114">
        <v>14</v>
      </c>
      <c r="L642" s="115">
        <v>5.2631578947368418E-2</v>
      </c>
      <c r="M642" s="90">
        <v>11.59</v>
      </c>
      <c r="N642" s="90">
        <v>13.24</v>
      </c>
      <c r="O642" s="90">
        <v>15.29</v>
      </c>
      <c r="P642" s="90">
        <v>17.34</v>
      </c>
      <c r="Q642" s="90">
        <v>20.100000000000001</v>
      </c>
      <c r="R642" s="63">
        <f t="shared" si="352"/>
        <v>7.7999999999999972</v>
      </c>
      <c r="S642" s="64">
        <f t="shared" si="351"/>
        <v>3.7907505686126395E-3</v>
      </c>
      <c r="T642" s="65">
        <f t="shared" si="345"/>
        <v>0.87537764350453173</v>
      </c>
      <c r="U642" s="65">
        <f t="shared" si="345"/>
        <v>0.86592544146500983</v>
      </c>
      <c r="V642" s="65">
        <f t="shared" si="353"/>
        <v>0.7635524798154556</v>
      </c>
      <c r="W642" s="65">
        <f t="shared" si="354"/>
        <v>0.6587064676616915</v>
      </c>
      <c r="X642" s="61">
        <f t="shared" si="365"/>
        <v>7.3121427575630796E-2</v>
      </c>
      <c r="Y642" s="66">
        <f t="shared" si="355"/>
        <v>0.21539100017786203</v>
      </c>
      <c r="Z642" s="61">
        <f t="shared" si="356"/>
        <v>6.5603864386525074E-2</v>
      </c>
      <c r="AA642" s="67">
        <f t="shared" si="357"/>
        <v>14.622052631578946</v>
      </c>
      <c r="AB642" s="68">
        <f t="shared" si="358"/>
        <v>8.3534743202416911E-2</v>
      </c>
      <c r="AC642" s="69">
        <f t="shared" si="359"/>
        <v>0.10438463984735237</v>
      </c>
      <c r="AD642" s="70">
        <f>_xlfn.PERCENTILE.EXC(AC642:$AC$5675,0.5)</f>
        <v>8.7626915690007162E-2</v>
      </c>
      <c r="AE642" s="70">
        <f>_xlfn.PERCENTILE.EXC($AC642:AC$5675,0.35)</f>
        <v>5.2757353252404056E-2</v>
      </c>
      <c r="AF642" s="71">
        <f t="shared" si="347"/>
        <v>4.6968288553371783E-2</v>
      </c>
      <c r="AG642" s="70">
        <f t="shared" si="348"/>
        <v>-0.10923012842158292</v>
      </c>
      <c r="AH642" s="70">
        <f t="shared" si="349"/>
        <v>-0.12385251904669037</v>
      </c>
      <c r="AI642" s="61" t="str">
        <f t="shared" si="337"/>
        <v>Short VOL</v>
      </c>
      <c r="AJ642" s="68" t="str">
        <f t="shared" si="338"/>
        <v>Short VOL</v>
      </c>
      <c r="AK642" s="72" t="str">
        <f t="shared" si="339"/>
        <v>00631L</v>
      </c>
      <c r="AL642" s="73">
        <f t="shared" si="329"/>
        <v>1</v>
      </c>
      <c r="AM642" s="72" t="str">
        <f t="shared" si="342"/>
        <v>00631L</v>
      </c>
      <c r="AN642" s="73">
        <f t="shared" si="330"/>
        <v>1</v>
      </c>
      <c r="AO642" s="74" t="str">
        <f t="shared" si="336"/>
        <v>00631L</v>
      </c>
      <c r="AP642" s="20">
        <f t="shared" si="331"/>
        <v>1</v>
      </c>
      <c r="AQ642" s="74" t="str">
        <f t="shared" si="346"/>
        <v>00631L</v>
      </c>
      <c r="AR642" s="20">
        <f t="shared" si="332"/>
        <v>1</v>
      </c>
      <c r="AS642" s="74" t="str">
        <f t="shared" si="340"/>
        <v>00631L</v>
      </c>
      <c r="AT642" s="20">
        <f t="shared" si="333"/>
        <v>1</v>
      </c>
      <c r="AU642" s="74" t="str">
        <f t="shared" si="360"/>
        <v>00631L</v>
      </c>
      <c r="AV642" s="20">
        <f t="shared" si="334"/>
        <v>1</v>
      </c>
      <c r="AW642" s="74" t="str">
        <f t="shared" si="361"/>
        <v>00631L</v>
      </c>
      <c r="AX642" s="20">
        <f t="shared" si="362"/>
        <v>1</v>
      </c>
      <c r="AY642" s="20">
        <f t="shared" si="335"/>
        <v>0</v>
      </c>
      <c r="AZ642" s="57">
        <v>45378</v>
      </c>
      <c r="BA642" s="75">
        <v>36.75</v>
      </c>
      <c r="BB642" s="90">
        <v>37.037500000000001</v>
      </c>
      <c r="BC642" s="76">
        <f t="shared" si="343"/>
        <v>33.817500000000003</v>
      </c>
      <c r="BD642" s="76">
        <f t="shared" si="344"/>
        <v>33.882708333333333</v>
      </c>
      <c r="BE642" s="77">
        <f t="shared" si="350"/>
        <v>9.5216973460486395E-2</v>
      </c>
      <c r="BF642" s="77">
        <f t="shared" si="341"/>
        <v>8.4624040040089277E-2</v>
      </c>
    </row>
    <row r="643" spans="1:58" s="23" customFormat="1" ht="13.15" x14ac:dyDescent="0.4">
      <c r="A643" s="57">
        <v>45376</v>
      </c>
      <c r="B643" s="112">
        <v>14.401</v>
      </c>
      <c r="C643" s="112">
        <v>15.497</v>
      </c>
      <c r="D643" s="112">
        <v>16.25</v>
      </c>
      <c r="E643" s="112">
        <v>17.048999999999999</v>
      </c>
      <c r="F643" s="112">
        <v>17.600000000000001</v>
      </c>
      <c r="G643" s="112">
        <v>18.082999999999998</v>
      </c>
      <c r="H643" s="113">
        <v>20.65</v>
      </c>
      <c r="I643" s="90">
        <f t="shared" si="363"/>
        <v>14.631736842105264</v>
      </c>
      <c r="J643" s="90">
        <f t="shared" si="364"/>
        <v>15.655526315789473</v>
      </c>
      <c r="K643" s="114">
        <v>15</v>
      </c>
      <c r="L643" s="115">
        <v>5.2631578947368418E-2</v>
      </c>
      <c r="M643" s="90">
        <v>11.47</v>
      </c>
      <c r="N643" s="90">
        <v>13.19</v>
      </c>
      <c r="O643" s="90">
        <v>15.38</v>
      </c>
      <c r="P643" s="90">
        <v>17.46</v>
      </c>
      <c r="Q643" s="90">
        <v>20.23</v>
      </c>
      <c r="R643" s="63">
        <f t="shared" si="352"/>
        <v>8.1800000000000033</v>
      </c>
      <c r="S643" s="64">
        <f t="shared" si="351"/>
        <v>9.9540581929555127E-3</v>
      </c>
      <c r="T643" s="65">
        <f t="shared" si="345"/>
        <v>0.86959818043972714</v>
      </c>
      <c r="U643" s="65">
        <f t="shared" si="345"/>
        <v>0.85760728218465532</v>
      </c>
      <c r="V643" s="65">
        <f t="shared" si="353"/>
        <v>0.75544100801832759</v>
      </c>
      <c r="W643" s="65">
        <f t="shared" si="354"/>
        <v>0.65200197726149278</v>
      </c>
      <c r="X643" s="61">
        <f t="shared" si="365"/>
        <v>7.6105825984306652E-2</v>
      </c>
      <c r="Y643" s="66">
        <f t="shared" si="355"/>
        <v>0.2112147340019942</v>
      </c>
      <c r="Z643" s="61">
        <f t="shared" si="356"/>
        <v>6.9970467944590414E-2</v>
      </c>
      <c r="AA643" s="67">
        <f t="shared" si="357"/>
        <v>14.631736842105264</v>
      </c>
      <c r="AB643" s="68">
        <f t="shared" si="358"/>
        <v>9.1811978771796837E-2</v>
      </c>
      <c r="AC643" s="69">
        <f t="shared" si="359"/>
        <v>0.10930529508000487</v>
      </c>
      <c r="AD643" s="70">
        <f>_xlfn.PERCENTILE.EXC(AC643:$AC$5675,0.5)</f>
        <v>8.7626799864335594E-2</v>
      </c>
      <c r="AE643" s="70">
        <f>_xlfn.PERCENTILE.EXC($AC643:AC$5675,0.35)</f>
        <v>5.2743856797621738E-2</v>
      </c>
      <c r="AF643" s="71">
        <f t="shared" si="347"/>
        <v>4.57724870402016E-2</v>
      </c>
      <c r="AG643" s="70">
        <f t="shared" si="348"/>
        <v>-0.11383026279817562</v>
      </c>
      <c r="AH643" s="70">
        <f t="shared" si="349"/>
        <v>-0.12669321065882552</v>
      </c>
      <c r="AI643" s="61" t="str">
        <f t="shared" si="337"/>
        <v>Short VOL</v>
      </c>
      <c r="AJ643" s="68" t="str">
        <f t="shared" si="338"/>
        <v>Short VOL</v>
      </c>
      <c r="AK643" s="72" t="str">
        <f t="shared" si="339"/>
        <v>00631L</v>
      </c>
      <c r="AL643" s="73">
        <f t="shared" ref="AL643:AL706" si="366">IF(AK643="00631L",1,0)</f>
        <v>1</v>
      </c>
      <c r="AM643" s="72" t="str">
        <f t="shared" si="342"/>
        <v>00631L</v>
      </c>
      <c r="AN643" s="73">
        <f t="shared" ref="AN643:AN706" si="367">IF(AM643="00631L",1,0)</f>
        <v>1</v>
      </c>
      <c r="AO643" s="74" t="str">
        <f t="shared" si="336"/>
        <v>00631L</v>
      </c>
      <c r="AP643" s="20">
        <f t="shared" ref="AP643:AP706" si="368">IF(AO643="00631L",1,0)</f>
        <v>1</v>
      </c>
      <c r="AQ643" s="74" t="str">
        <f t="shared" si="346"/>
        <v>00631L</v>
      </c>
      <c r="AR643" s="20">
        <f t="shared" ref="AR643:AR706" si="369">IF(AQ643="00631L",1,0)</f>
        <v>1</v>
      </c>
      <c r="AS643" s="74" t="str">
        <f t="shared" si="340"/>
        <v>00631L</v>
      </c>
      <c r="AT643" s="20">
        <f t="shared" ref="AT643:AT706" si="370">IF(AS643="00631L",1,0)</f>
        <v>1</v>
      </c>
      <c r="AU643" s="74" t="str">
        <f t="shared" si="360"/>
        <v>00631L</v>
      </c>
      <c r="AV643" s="20">
        <f t="shared" ref="AV643:AV706" si="371">IF(AU643="00631L",1,0)</f>
        <v>1</v>
      </c>
      <c r="AW643" s="74" t="str">
        <f t="shared" si="361"/>
        <v>00631L</v>
      </c>
      <c r="AX643" s="20">
        <f t="shared" si="362"/>
        <v>1</v>
      </c>
      <c r="AY643" s="20">
        <f t="shared" ref="AY643:AY706" si="372">IF(AP643=1,0,1)</f>
        <v>0</v>
      </c>
      <c r="AZ643" s="57">
        <v>45377</v>
      </c>
      <c r="BA643" s="75">
        <v>36.94</v>
      </c>
      <c r="BB643" s="90">
        <v>36.737499999999997</v>
      </c>
      <c r="BC643" s="76">
        <f t="shared" si="343"/>
        <v>33.746666666666663</v>
      </c>
      <c r="BD643" s="76">
        <f t="shared" si="344"/>
        <v>33.815874999999998</v>
      </c>
      <c r="BE643" s="77">
        <f t="shared" si="350"/>
        <v>8.8626037139470606E-2</v>
      </c>
      <c r="BF643" s="77">
        <f t="shared" si="341"/>
        <v>9.2386342213531356E-2</v>
      </c>
    </row>
    <row r="644" spans="1:58" s="23" customFormat="1" ht="13.15" x14ac:dyDescent="0.4">
      <c r="A644" s="57">
        <v>45373</v>
      </c>
      <c r="B644" s="112">
        <v>14.481</v>
      </c>
      <c r="C644" s="112">
        <v>15.58</v>
      </c>
      <c r="D644" s="112">
        <v>16.338999999999999</v>
      </c>
      <c r="E644" s="112">
        <v>17.100000000000001</v>
      </c>
      <c r="F644" s="112">
        <v>17.600000000000001</v>
      </c>
      <c r="G644" s="112">
        <v>18.077999999999999</v>
      </c>
      <c r="H644" s="113">
        <v>20.6</v>
      </c>
      <c r="I644" s="90">
        <f t="shared" si="363"/>
        <v>14.654526315789473</v>
      </c>
      <c r="J644" s="90">
        <f t="shared" si="364"/>
        <v>15.699842105263158</v>
      </c>
      <c r="K644" s="114">
        <v>16</v>
      </c>
      <c r="L644" s="115">
        <v>5.2631578947368418E-2</v>
      </c>
      <c r="M644" s="90">
        <v>10.86</v>
      </c>
      <c r="N644" s="90">
        <v>13.06</v>
      </c>
      <c r="O644" s="90">
        <v>15.3</v>
      </c>
      <c r="P644" s="90">
        <v>17.34</v>
      </c>
      <c r="Q644" s="90">
        <v>20.14</v>
      </c>
      <c r="R644" s="63">
        <f t="shared" si="352"/>
        <v>8.7199999999999989</v>
      </c>
      <c r="S644" s="64">
        <f t="shared" si="351"/>
        <v>1.0835913312693542E-2</v>
      </c>
      <c r="T644" s="65">
        <f t="shared" si="345"/>
        <v>0.83154670750382842</v>
      </c>
      <c r="U644" s="65">
        <f t="shared" si="345"/>
        <v>0.85359477124183003</v>
      </c>
      <c r="V644" s="65">
        <f t="shared" si="353"/>
        <v>0.75317185697808542</v>
      </c>
      <c r="W644" s="65">
        <f t="shared" si="354"/>
        <v>0.64846077457795437</v>
      </c>
      <c r="X644" s="61">
        <f t="shared" si="365"/>
        <v>7.589254885712314E-2</v>
      </c>
      <c r="Y644" s="66">
        <f t="shared" si="355"/>
        <v>0.2046783625730994</v>
      </c>
      <c r="Z644" s="61">
        <f t="shared" si="356"/>
        <v>7.133057506931581E-2</v>
      </c>
      <c r="AA644" s="67">
        <f t="shared" si="357"/>
        <v>14.654526315789473</v>
      </c>
      <c r="AB644" s="68">
        <f t="shared" si="358"/>
        <v>0.10880551301684528</v>
      </c>
      <c r="AC644" s="69">
        <f t="shared" si="359"/>
        <v>0.12209236721205764</v>
      </c>
      <c r="AD644" s="70">
        <f>_xlfn.PERCENTILE.EXC(AC644:$AC$5675,0.5)</f>
        <v>8.757997818150462E-2</v>
      </c>
      <c r="AE644" s="70">
        <f>_xlfn.PERCENTILE.EXC($AC644:AC$5675,0.35)</f>
        <v>5.2700193189189948E-2</v>
      </c>
      <c r="AF644" s="71">
        <f t="shared" si="347"/>
        <v>4.5017782243856601E-2</v>
      </c>
      <c r="AG644" s="70">
        <f t="shared" si="348"/>
        <v>-0.1157156706849522</v>
      </c>
      <c r="AH644" s="70">
        <f t="shared" si="349"/>
        <v>-0.13077724441244343</v>
      </c>
      <c r="AI644" s="61" t="str">
        <f t="shared" si="337"/>
        <v>Short VOL</v>
      </c>
      <c r="AJ644" s="68" t="str">
        <f t="shared" si="338"/>
        <v>Short VOL</v>
      </c>
      <c r="AK644" s="72" t="str">
        <f t="shared" si="339"/>
        <v>00631L</v>
      </c>
      <c r="AL644" s="73">
        <f t="shared" si="366"/>
        <v>1</v>
      </c>
      <c r="AM644" s="72" t="str">
        <f t="shared" si="342"/>
        <v>00631L</v>
      </c>
      <c r="AN644" s="73">
        <f t="shared" si="367"/>
        <v>1</v>
      </c>
      <c r="AO644" s="74" t="str">
        <f t="shared" ref="AO644:AO707" si="373">IF(AC644&gt;AF644,"00631L",IF(AC644&lt;AH644,"00631L",IF(AC644&lt;AG644,AO645,"00635U")))</f>
        <v>00631L</v>
      </c>
      <c r="AP644" s="20">
        <f t="shared" si="368"/>
        <v>1</v>
      </c>
      <c r="AQ644" s="74" t="str">
        <f t="shared" si="346"/>
        <v>00631L</v>
      </c>
      <c r="AR644" s="20">
        <f t="shared" si="369"/>
        <v>1</v>
      </c>
      <c r="AS644" s="74" t="str">
        <f t="shared" si="340"/>
        <v>00631L</v>
      </c>
      <c r="AT644" s="20">
        <f t="shared" si="370"/>
        <v>1</v>
      </c>
      <c r="AU644" s="74" t="str">
        <f t="shared" si="360"/>
        <v>00631L</v>
      </c>
      <c r="AV644" s="20">
        <f t="shared" si="371"/>
        <v>1</v>
      </c>
      <c r="AW644" s="74" t="str">
        <f t="shared" si="361"/>
        <v>00631L</v>
      </c>
      <c r="AX644" s="20">
        <f t="shared" si="362"/>
        <v>1</v>
      </c>
      <c r="AY644" s="20">
        <f t="shared" si="372"/>
        <v>0</v>
      </c>
      <c r="AZ644" s="57">
        <v>45376</v>
      </c>
      <c r="BA644" s="75">
        <v>36.25</v>
      </c>
      <c r="BB644" s="90">
        <v>35.700000000000003</v>
      </c>
      <c r="BC644" s="76">
        <f t="shared" si="343"/>
        <v>33.681249999999999</v>
      </c>
      <c r="BD644" s="76">
        <f t="shared" si="344"/>
        <v>33.73854166666667</v>
      </c>
      <c r="BE644" s="77">
        <f t="shared" si="350"/>
        <v>5.9936908517350285E-2</v>
      </c>
      <c r="BF644" s="77">
        <f t="shared" si="341"/>
        <v>7.443885269690316E-2</v>
      </c>
    </row>
    <row r="645" spans="1:58" s="23" customFormat="1" ht="13.15" x14ac:dyDescent="0.4">
      <c r="A645" s="57">
        <v>45372</v>
      </c>
      <c r="B645" s="112">
        <v>14.457000000000001</v>
      </c>
      <c r="C645" s="112">
        <v>15.537000000000001</v>
      </c>
      <c r="D645" s="112">
        <v>16.268999999999998</v>
      </c>
      <c r="E645" s="112">
        <v>17.050999999999998</v>
      </c>
      <c r="F645" s="112">
        <v>17.55</v>
      </c>
      <c r="G645" s="112">
        <v>18.030999999999999</v>
      </c>
      <c r="H645" s="113">
        <v>20.588999999999999</v>
      </c>
      <c r="I645" s="90">
        <f t="shared" si="363"/>
        <v>14.570684210526316</v>
      </c>
      <c r="J645" s="90">
        <f t="shared" si="364"/>
        <v>15.614052631578948</v>
      </c>
      <c r="K645" s="114">
        <v>17</v>
      </c>
      <c r="L645" s="115">
        <v>5.2631578947368418E-2</v>
      </c>
      <c r="M645" s="90">
        <v>11.17</v>
      </c>
      <c r="N645" s="90">
        <v>12.92</v>
      </c>
      <c r="O645" s="90">
        <v>15.18</v>
      </c>
      <c r="P645" s="90">
        <v>17.25</v>
      </c>
      <c r="Q645" s="90">
        <v>19.97</v>
      </c>
      <c r="R645" s="63">
        <f t="shared" si="352"/>
        <v>8.34</v>
      </c>
      <c r="S645" s="64">
        <f t="shared" si="351"/>
        <v>-9.2024539877300013E-3</v>
      </c>
      <c r="T645" s="65">
        <f t="shared" si="345"/>
        <v>0.86455108359133126</v>
      </c>
      <c r="U645" s="65">
        <f t="shared" si="345"/>
        <v>0.85111989459815551</v>
      </c>
      <c r="V645" s="65">
        <f t="shared" si="353"/>
        <v>0.7489855072463768</v>
      </c>
      <c r="W645" s="65">
        <f t="shared" si="354"/>
        <v>0.64697045568352529</v>
      </c>
      <c r="X645" s="61">
        <f t="shared" si="365"/>
        <v>7.4704295496991077E-2</v>
      </c>
      <c r="Y645" s="66">
        <f t="shared" si="355"/>
        <v>0.20749516157410125</v>
      </c>
      <c r="Z645" s="61">
        <f t="shared" si="356"/>
        <v>7.1607373132064042E-2</v>
      </c>
      <c r="AA645" s="67">
        <f t="shared" si="357"/>
        <v>14.570684210526316</v>
      </c>
      <c r="AB645" s="68">
        <f t="shared" si="358"/>
        <v>0.11896284829721368</v>
      </c>
      <c r="AC645" s="69">
        <f t="shared" si="359"/>
        <v>0.12776193579925049</v>
      </c>
      <c r="AD645" s="70">
        <f>_xlfn.PERCENTILE.EXC(AC645:$AC$5675,0.5)</f>
        <v>8.7533156498673645E-2</v>
      </c>
      <c r="AE645" s="70">
        <f>_xlfn.PERCENTILE.EXC($AC645:AC$5675,0.35)</f>
        <v>5.2656529580758137E-2</v>
      </c>
      <c r="AF645" s="71">
        <f t="shared" si="347"/>
        <v>4.4576298027518148E-2</v>
      </c>
      <c r="AG645" s="70">
        <f t="shared" si="348"/>
        <v>-0.11682982934131951</v>
      </c>
      <c r="AH645" s="70">
        <f t="shared" si="349"/>
        <v>-0.13719023404379532</v>
      </c>
      <c r="AI645" s="61" t="str">
        <f t="shared" ref="AI645:AI708" si="374">IF(AC645&gt;AD645,"Short VOL","Safety")</f>
        <v>Short VOL</v>
      </c>
      <c r="AJ645" s="68" t="str">
        <f t="shared" ref="AJ645:AJ708" si="375">IF(AC645&gt;AF645,"Short VOL","Safety")</f>
        <v>Short VOL</v>
      </c>
      <c r="AK645" s="72" t="str">
        <f t="shared" ref="AK645:AK708" si="376">IF(AO645 = "00631L","00631L",IF(AS645 = "00631L","00631L","00635U"))</f>
        <v>00631L</v>
      </c>
      <c r="AL645" s="73">
        <f t="shared" si="366"/>
        <v>1</v>
      </c>
      <c r="AM645" s="72" t="str">
        <f t="shared" si="342"/>
        <v>00631L</v>
      </c>
      <c r="AN645" s="73">
        <f t="shared" si="367"/>
        <v>1</v>
      </c>
      <c r="AO645" s="74" t="str">
        <f t="shared" si="373"/>
        <v>00631L</v>
      </c>
      <c r="AP645" s="20">
        <f t="shared" si="368"/>
        <v>1</v>
      </c>
      <c r="AQ645" s="74" t="str">
        <f t="shared" si="346"/>
        <v>00631L</v>
      </c>
      <c r="AR645" s="20">
        <f t="shared" si="369"/>
        <v>1</v>
      </c>
      <c r="AS645" s="74" t="str">
        <f t="shared" ref="AS645:AS708" si="377">IF(BA645&gt;BD645,IF(BF645&lt;0.2,"00631L","00635U"),"00635U")</f>
        <v>00631L</v>
      </c>
      <c r="AT645" s="20">
        <f t="shared" si="370"/>
        <v>1</v>
      </c>
      <c r="AU645" s="74" t="str">
        <f t="shared" si="360"/>
        <v>00631L</v>
      </c>
      <c r="AV645" s="20">
        <f t="shared" si="371"/>
        <v>1</v>
      </c>
      <c r="AW645" s="74" t="str">
        <f t="shared" si="361"/>
        <v>00631L</v>
      </c>
      <c r="AX645" s="20">
        <f t="shared" si="362"/>
        <v>1</v>
      </c>
      <c r="AY645" s="20">
        <f t="shared" si="372"/>
        <v>0</v>
      </c>
      <c r="AZ645" s="57">
        <v>45373</v>
      </c>
      <c r="BA645" s="75">
        <v>35.89</v>
      </c>
      <c r="BB645" s="90">
        <v>35.825000000000003</v>
      </c>
      <c r="BC645" s="76">
        <f t="shared" si="343"/>
        <v>33.629375000000003</v>
      </c>
      <c r="BD645" s="76">
        <f t="shared" si="344"/>
        <v>33.684416666666671</v>
      </c>
      <c r="BE645" s="77">
        <f t="shared" si="350"/>
        <v>6.5288902930845411E-2</v>
      </c>
      <c r="BF645" s="77">
        <f t="shared" ref="BF645:BF708" si="378">(BA645-BD645)/BD645</f>
        <v>6.5477854497504914E-2</v>
      </c>
    </row>
    <row r="646" spans="1:58" s="23" customFormat="1" ht="13.15" x14ac:dyDescent="0.4">
      <c r="A646" s="57">
        <v>45371</v>
      </c>
      <c r="B646" s="112">
        <v>14.565</v>
      </c>
      <c r="C646" s="112">
        <v>15.545999999999999</v>
      </c>
      <c r="D646" s="112">
        <v>16.247</v>
      </c>
      <c r="E646" s="112">
        <v>16.972999999999999</v>
      </c>
      <c r="F646" s="112">
        <v>17.478000000000002</v>
      </c>
      <c r="G646" s="112">
        <v>17.954000000000001</v>
      </c>
      <c r="H646" s="113">
        <v>20.542999999999999</v>
      </c>
      <c r="I646" s="90">
        <f t="shared" si="363"/>
        <v>14.616631578947368</v>
      </c>
      <c r="J646" s="90">
        <f t="shared" si="364"/>
        <v>15.582894736842105</v>
      </c>
      <c r="K646" s="114">
        <v>18</v>
      </c>
      <c r="L646" s="115">
        <v>5.2631578947368418E-2</v>
      </c>
      <c r="M646" s="90">
        <v>11.58</v>
      </c>
      <c r="N646" s="90">
        <v>13.04</v>
      </c>
      <c r="O646" s="90">
        <v>15.28</v>
      </c>
      <c r="P646" s="90">
        <v>17.27</v>
      </c>
      <c r="Q646" s="90">
        <v>19.989999999999998</v>
      </c>
      <c r="R646" s="63">
        <f t="shared" si="352"/>
        <v>7.93</v>
      </c>
      <c r="S646" s="64">
        <f t="shared" si="351"/>
        <v>-5.6439942112879962E-2</v>
      </c>
      <c r="T646" s="65">
        <f t="shared" si="345"/>
        <v>0.88803680981595101</v>
      </c>
      <c r="U646" s="65">
        <f t="shared" si="345"/>
        <v>0.8534031413612565</v>
      </c>
      <c r="V646" s="65">
        <f t="shared" si="353"/>
        <v>0.75506658946149385</v>
      </c>
      <c r="W646" s="65">
        <f t="shared" si="354"/>
        <v>0.65232616308154079</v>
      </c>
      <c r="X646" s="61">
        <f t="shared" si="365"/>
        <v>6.7353244078269814E-2</v>
      </c>
      <c r="Y646" s="66">
        <f t="shared" si="355"/>
        <v>0.21033405997761154</v>
      </c>
      <c r="Z646" s="61">
        <f t="shared" si="356"/>
        <v>6.6107102219533628E-2</v>
      </c>
      <c r="AA646" s="67">
        <f t="shared" si="357"/>
        <v>14.616631578947368</v>
      </c>
      <c r="AB646" s="68">
        <f t="shared" si="358"/>
        <v>0.11694785276073623</v>
      </c>
      <c r="AC646" s="69">
        <f t="shared" si="359"/>
        <v>0.120907329673878</v>
      </c>
      <c r="AD646" s="70">
        <f>_xlfn.PERCENTILE.EXC(AC646:$AC$5675,0.5)</f>
        <v>8.752189739827311E-2</v>
      </c>
      <c r="AE646" s="70">
        <f>_xlfn.PERCENTILE.EXC($AC646:AC$5675,0.35)</f>
        <v>5.2604599817829119E-2</v>
      </c>
      <c r="AF646" s="71">
        <f t="shared" si="347"/>
        <v>4.3946699026693341E-2</v>
      </c>
      <c r="AG646" s="70">
        <f t="shared" si="348"/>
        <v>-0.11885038344410009</v>
      </c>
      <c r="AH646" s="70">
        <f t="shared" si="349"/>
        <v>-0.13927757878645503</v>
      </c>
      <c r="AI646" s="61" t="str">
        <f t="shared" si="374"/>
        <v>Short VOL</v>
      </c>
      <c r="AJ646" s="68" t="str">
        <f t="shared" si="375"/>
        <v>Short VOL</v>
      </c>
      <c r="AK646" s="72" t="str">
        <f t="shared" si="376"/>
        <v>00631L</v>
      </c>
      <c r="AL646" s="73">
        <f t="shared" si="366"/>
        <v>1</v>
      </c>
      <c r="AM646" s="72" t="str">
        <f t="shared" ref="AM646:AM709" si="379">IF(AO646&lt;&gt;AQ646,AM647,AO646)</f>
        <v>00631L</v>
      </c>
      <c r="AN646" s="73">
        <f t="shared" si="367"/>
        <v>1</v>
      </c>
      <c r="AO646" s="74" t="str">
        <f t="shared" si="373"/>
        <v>00631L</v>
      </c>
      <c r="AP646" s="20">
        <f t="shared" si="368"/>
        <v>1</v>
      </c>
      <c r="AQ646" s="74" t="str">
        <f t="shared" si="346"/>
        <v>00631L</v>
      </c>
      <c r="AR646" s="20">
        <f t="shared" si="369"/>
        <v>1</v>
      </c>
      <c r="AS646" s="74" t="str">
        <f t="shared" si="377"/>
        <v>00631L</v>
      </c>
      <c r="AT646" s="20">
        <f t="shared" si="370"/>
        <v>1</v>
      </c>
      <c r="AU646" s="74" t="str">
        <f t="shared" si="360"/>
        <v>00631L</v>
      </c>
      <c r="AV646" s="20">
        <f t="shared" si="371"/>
        <v>1</v>
      </c>
      <c r="AW646" s="74" t="str">
        <f t="shared" si="361"/>
        <v>00631L</v>
      </c>
      <c r="AX646" s="20">
        <f t="shared" si="362"/>
        <v>1</v>
      </c>
      <c r="AY646" s="20">
        <f t="shared" si="372"/>
        <v>0</v>
      </c>
      <c r="AZ646" s="57">
        <v>45372</v>
      </c>
      <c r="BA646" s="75">
        <v>35.75</v>
      </c>
      <c r="BB646" s="90">
        <v>35.837499999999999</v>
      </c>
      <c r="BC646" s="76">
        <f t="shared" ref="BC646:BC709" si="380">AVERAGE(BB646:BB705)</f>
        <v>33.578958333333333</v>
      </c>
      <c r="BD646" s="76">
        <f t="shared" ref="BD646:BD709" si="381">AVERAGE(BA646,BB646:BB704)</f>
        <v>33.628124999999997</v>
      </c>
      <c r="BE646" s="77">
        <f t="shared" si="350"/>
        <v>6.7260623282189347E-2</v>
      </c>
      <c r="BF646" s="77">
        <f t="shared" si="378"/>
        <v>6.3098225072019412E-2</v>
      </c>
    </row>
    <row r="647" spans="1:58" s="23" customFormat="1" ht="13.15" x14ac:dyDescent="0.4">
      <c r="A647" s="57">
        <v>45370</v>
      </c>
      <c r="B647" s="112">
        <v>13.945</v>
      </c>
      <c r="C647" s="112">
        <v>14.920999999999999</v>
      </c>
      <c r="D647" s="112">
        <v>15.842000000000001</v>
      </c>
      <c r="E647" s="112">
        <v>16.547000000000001</v>
      </c>
      <c r="F647" s="112">
        <v>17.295999999999999</v>
      </c>
      <c r="G647" s="112">
        <v>17.744</v>
      </c>
      <c r="H647" s="113">
        <v>18.206</v>
      </c>
      <c r="I647" s="90">
        <f t="shared" si="363"/>
        <v>14.920999999999999</v>
      </c>
      <c r="J647" s="90">
        <f t="shared" si="364"/>
        <v>15.842000000000001</v>
      </c>
      <c r="K647" s="114">
        <v>0</v>
      </c>
      <c r="L647" s="115">
        <v>4.1666666666666664E-2</v>
      </c>
      <c r="M647" s="90">
        <v>13.64</v>
      </c>
      <c r="N647" s="90">
        <v>13.82</v>
      </c>
      <c r="O647" s="90">
        <v>15.77</v>
      </c>
      <c r="P647" s="90">
        <v>17.64</v>
      </c>
      <c r="Q647" s="90">
        <v>20.27</v>
      </c>
      <c r="R647" s="63">
        <f t="shared" si="352"/>
        <v>5.9499999999999957</v>
      </c>
      <c r="S647" s="64">
        <f t="shared" si="351"/>
        <v>-3.5589672016748064E-2</v>
      </c>
      <c r="T647" s="65">
        <f t="shared" si="345"/>
        <v>0.98697539797395084</v>
      </c>
      <c r="U647" s="65">
        <f t="shared" si="345"/>
        <v>0.87634749524413447</v>
      </c>
      <c r="V647" s="65">
        <f t="shared" si="353"/>
        <v>0.78344671201814053</v>
      </c>
      <c r="W647" s="65">
        <f t="shared" si="354"/>
        <v>0.68179575727676367</v>
      </c>
      <c r="X647" s="61">
        <f t="shared" si="365"/>
        <v>6.9989243456435937E-2</v>
      </c>
      <c r="Y647" s="66">
        <f t="shared" si="355"/>
        <v>0.10025986583670748</v>
      </c>
      <c r="Z647" s="61">
        <f t="shared" si="356"/>
        <v>6.1725085450036937E-2</v>
      </c>
      <c r="AA647" s="67">
        <f t="shared" si="357"/>
        <v>14.920999999999999</v>
      </c>
      <c r="AB647" s="68">
        <f t="shared" si="358"/>
        <v>9.0448625180897246E-3</v>
      </c>
      <c r="AC647" s="69">
        <f t="shared" si="359"/>
        <v>7.9667149059334225E-2</v>
      </c>
      <c r="AD647" s="70">
        <f>_xlfn.PERCENTILE.EXC(AC647:$AC$5675,0.5)</f>
        <v>8.7510638297872576E-2</v>
      </c>
      <c r="AE647" s="70">
        <f>_xlfn.PERCENTILE.EXC($AC647:AC$5675,0.35)</f>
        <v>5.2541648515570485E-2</v>
      </c>
      <c r="AF647" s="71">
        <f t="shared" si="347"/>
        <v>4.3559488003167078E-2</v>
      </c>
      <c r="AG647" s="70">
        <f t="shared" si="348"/>
        <v>-0.12380240441421078</v>
      </c>
      <c r="AH647" s="70">
        <f t="shared" si="349"/>
        <v>-0.15495297390580101</v>
      </c>
      <c r="AI647" s="61" t="str">
        <f t="shared" si="374"/>
        <v>Safety</v>
      </c>
      <c r="AJ647" s="68" t="str">
        <f t="shared" si="375"/>
        <v>Short VOL</v>
      </c>
      <c r="AK647" s="72" t="str">
        <f t="shared" si="376"/>
        <v>00631L</v>
      </c>
      <c r="AL647" s="73">
        <f t="shared" si="366"/>
        <v>1</v>
      </c>
      <c r="AM647" s="72" t="str">
        <f t="shared" si="379"/>
        <v>00631L</v>
      </c>
      <c r="AN647" s="73">
        <f t="shared" si="367"/>
        <v>1</v>
      </c>
      <c r="AO647" s="74" t="str">
        <f t="shared" si="373"/>
        <v>00631L</v>
      </c>
      <c r="AP647" s="20">
        <f t="shared" si="368"/>
        <v>1</v>
      </c>
      <c r="AQ647" s="74" t="str">
        <f t="shared" si="346"/>
        <v>00631L</v>
      </c>
      <c r="AR647" s="20">
        <f t="shared" si="369"/>
        <v>1</v>
      </c>
      <c r="AS647" s="74" t="str">
        <f t="shared" si="377"/>
        <v>00631L</v>
      </c>
      <c r="AT647" s="20">
        <f t="shared" si="370"/>
        <v>1</v>
      </c>
      <c r="AU647" s="74" t="str">
        <f t="shared" si="360"/>
        <v>00631L</v>
      </c>
      <c r="AV647" s="20">
        <f t="shared" si="371"/>
        <v>1</v>
      </c>
      <c r="AW647" s="74" t="str">
        <f t="shared" si="361"/>
        <v>00631L</v>
      </c>
      <c r="AX647" s="20">
        <f t="shared" si="362"/>
        <v>1</v>
      </c>
      <c r="AY647" s="20">
        <f t="shared" si="372"/>
        <v>0</v>
      </c>
      <c r="AZ647" s="57">
        <v>45371</v>
      </c>
      <c r="BA647" s="75">
        <v>35.99</v>
      </c>
      <c r="BB647" s="90">
        <v>35.987499999999997</v>
      </c>
      <c r="BC647" s="76">
        <f t="shared" si="380"/>
        <v>33.528750000000002</v>
      </c>
      <c r="BD647" s="76">
        <f t="shared" si="381"/>
        <v>33.581499999999998</v>
      </c>
      <c r="BE647" s="77">
        <f t="shared" si="350"/>
        <v>7.3332587704581731E-2</v>
      </c>
      <c r="BF647" s="77">
        <f t="shared" si="378"/>
        <v>7.1721036880425346E-2</v>
      </c>
    </row>
    <row r="648" spans="1:58" s="23" customFormat="1" ht="13.15" x14ac:dyDescent="0.4">
      <c r="A648" s="57">
        <v>45369</v>
      </c>
      <c r="B648" s="112">
        <v>14.358000000000001</v>
      </c>
      <c r="C648" s="112">
        <v>15.331</v>
      </c>
      <c r="D648" s="112">
        <v>16.204000000000001</v>
      </c>
      <c r="E648" s="112">
        <v>16.805</v>
      </c>
      <c r="F648" s="112">
        <v>17.5</v>
      </c>
      <c r="G648" s="112">
        <v>17.966999999999999</v>
      </c>
      <c r="H648" s="113">
        <v>18.460999999999999</v>
      </c>
      <c r="I648" s="90">
        <f t="shared" si="363"/>
        <v>15.290458333333333</v>
      </c>
      <c r="J648" s="90">
        <f t="shared" si="364"/>
        <v>16.167625000000001</v>
      </c>
      <c r="K648" s="114">
        <v>1</v>
      </c>
      <c r="L648" s="115">
        <v>4.1666666666666664E-2</v>
      </c>
      <c r="M648" s="90">
        <v>14.5</v>
      </c>
      <c r="N648" s="90">
        <v>14.33</v>
      </c>
      <c r="O648" s="90">
        <v>16.22</v>
      </c>
      <c r="P648" s="90">
        <v>18</v>
      </c>
      <c r="Q648" s="90">
        <v>20.51</v>
      </c>
      <c r="R648" s="63">
        <f t="shared" si="352"/>
        <v>5.3900000000000006</v>
      </c>
      <c r="S648" s="64">
        <f t="shared" si="351"/>
        <v>-5.5517002081887628E-3</v>
      </c>
      <c r="T648" s="65">
        <f t="shared" si="345"/>
        <v>1.0118632240055827</v>
      </c>
      <c r="U648" s="65">
        <f t="shared" si="345"/>
        <v>0.88347718865598035</v>
      </c>
      <c r="V648" s="65">
        <f t="shared" si="353"/>
        <v>0.7961111111111111</v>
      </c>
      <c r="W648" s="65">
        <f t="shared" si="354"/>
        <v>0.69868356899073614</v>
      </c>
      <c r="X648" s="61">
        <f t="shared" si="365"/>
        <v>6.7767098481682608E-2</v>
      </c>
      <c r="Y648" s="66">
        <f t="shared" si="355"/>
        <v>9.8542100565307877E-2</v>
      </c>
      <c r="Z648" s="61">
        <f t="shared" si="356"/>
        <v>5.7366930901896936E-2</v>
      </c>
      <c r="AA648" s="67">
        <f t="shared" si="357"/>
        <v>15.290458333333333</v>
      </c>
      <c r="AB648" s="68">
        <f t="shared" si="358"/>
        <v>1.9539427773901234E-3</v>
      </c>
      <c r="AC648" s="69">
        <f t="shared" si="359"/>
        <v>6.7024307978599679E-2</v>
      </c>
      <c r="AD648" s="70">
        <f>_xlfn.PERCENTILE.EXC(AC648:$AC$5675,0.5)</f>
        <v>8.752189739827311E-2</v>
      </c>
      <c r="AE648" s="70">
        <f>_xlfn.PERCENTILE.EXC($AC648:AC$5675,0.35)</f>
        <v>5.2478697213311803E-2</v>
      </c>
      <c r="AF648" s="71">
        <f t="shared" si="347"/>
        <v>4.333640666438255E-2</v>
      </c>
      <c r="AG648" s="70">
        <f t="shared" si="348"/>
        <v>-0.12666502301256638</v>
      </c>
      <c r="AH648" s="70">
        <f t="shared" si="349"/>
        <v>-0.16835461428583601</v>
      </c>
      <c r="AI648" s="61" t="str">
        <f t="shared" si="374"/>
        <v>Safety</v>
      </c>
      <c r="AJ648" s="68" t="str">
        <f t="shared" si="375"/>
        <v>Short VOL</v>
      </c>
      <c r="AK648" s="72" t="str">
        <f t="shared" si="376"/>
        <v>00631L</v>
      </c>
      <c r="AL648" s="73">
        <f t="shared" si="366"/>
        <v>1</v>
      </c>
      <c r="AM648" s="72" t="str">
        <f t="shared" si="379"/>
        <v>00631L</v>
      </c>
      <c r="AN648" s="73">
        <f t="shared" si="367"/>
        <v>1</v>
      </c>
      <c r="AO648" s="74" t="str">
        <f t="shared" si="373"/>
        <v>00631L</v>
      </c>
      <c r="AP648" s="20">
        <f t="shared" si="368"/>
        <v>1</v>
      </c>
      <c r="AQ648" s="74" t="str">
        <f t="shared" si="346"/>
        <v>00631L</v>
      </c>
      <c r="AR648" s="20">
        <f t="shared" si="369"/>
        <v>1</v>
      </c>
      <c r="AS648" s="74" t="str">
        <f t="shared" si="377"/>
        <v>00631L</v>
      </c>
      <c r="AT648" s="20">
        <f t="shared" si="370"/>
        <v>1</v>
      </c>
      <c r="AU648" s="74" t="str">
        <f t="shared" si="360"/>
        <v>00631L</v>
      </c>
      <c r="AV648" s="20">
        <f t="shared" si="371"/>
        <v>1</v>
      </c>
      <c r="AW648" s="74" t="str">
        <f t="shared" si="361"/>
        <v>00631L</v>
      </c>
      <c r="AX648" s="20">
        <f t="shared" si="362"/>
        <v>1</v>
      </c>
      <c r="AY648" s="20">
        <f t="shared" si="372"/>
        <v>0</v>
      </c>
      <c r="AZ648" s="57">
        <v>45370</v>
      </c>
      <c r="BA648" s="75">
        <v>35.92</v>
      </c>
      <c r="BB648" s="90">
        <v>35.9375</v>
      </c>
      <c r="BC648" s="76">
        <f t="shared" si="380"/>
        <v>33.476250000000007</v>
      </c>
      <c r="BD648" s="76">
        <f t="shared" si="381"/>
        <v>33.527625000000008</v>
      </c>
      <c r="BE648" s="77">
        <f t="shared" si="350"/>
        <v>7.3522273253425696E-2</v>
      </c>
      <c r="BF648" s="77">
        <f t="shared" si="378"/>
        <v>7.1355337576103101E-2</v>
      </c>
    </row>
    <row r="649" spans="1:58" s="23" customFormat="1" ht="13.15" x14ac:dyDescent="0.4">
      <c r="A649" s="57">
        <v>45366</v>
      </c>
      <c r="B649" s="112">
        <v>14.598000000000001</v>
      </c>
      <c r="C649" s="112">
        <v>15.678000000000001</v>
      </c>
      <c r="D649" s="112">
        <v>16.501000000000001</v>
      </c>
      <c r="E649" s="112">
        <v>17.05</v>
      </c>
      <c r="F649" s="112">
        <v>17.75</v>
      </c>
      <c r="G649" s="112">
        <v>18.2</v>
      </c>
      <c r="H649" s="113">
        <v>18.657</v>
      </c>
      <c r="I649" s="90">
        <f t="shared" si="363"/>
        <v>15.588000000000001</v>
      </c>
      <c r="J649" s="90">
        <f t="shared" si="364"/>
        <v>16.432416666666668</v>
      </c>
      <c r="K649" s="114">
        <v>2</v>
      </c>
      <c r="L649" s="115">
        <v>4.1666666666666664E-2</v>
      </c>
      <c r="M649" s="90">
        <v>14.16</v>
      </c>
      <c r="N649" s="90">
        <v>14.41</v>
      </c>
      <c r="O649" s="90">
        <v>16.41</v>
      </c>
      <c r="P649" s="90">
        <v>18.170000000000002</v>
      </c>
      <c r="Q649" s="90">
        <v>20.65</v>
      </c>
      <c r="R649" s="63">
        <f t="shared" si="352"/>
        <v>6.009999999999998</v>
      </c>
      <c r="S649" s="64">
        <f t="shared" si="351"/>
        <v>6.9444444444442962E-4</v>
      </c>
      <c r="T649" s="65">
        <f t="shared" ref="T649:U712" si="382">M649/N649</f>
        <v>0.98265093684941018</v>
      </c>
      <c r="U649" s="65">
        <f t="shared" si="382"/>
        <v>0.87812309567336988</v>
      </c>
      <c r="V649" s="65">
        <f t="shared" si="353"/>
        <v>0.79306549257017056</v>
      </c>
      <c r="W649" s="65">
        <f t="shared" si="354"/>
        <v>0.69782082324455208</v>
      </c>
      <c r="X649" s="61">
        <f t="shared" si="365"/>
        <v>7.3982737361282372E-2</v>
      </c>
      <c r="Y649" s="66">
        <f t="shared" si="355"/>
        <v>9.4252199413489696E-2</v>
      </c>
      <c r="Z649" s="61">
        <f t="shared" si="356"/>
        <v>5.4170943460781849E-2</v>
      </c>
      <c r="AA649" s="67">
        <f t="shared" si="357"/>
        <v>15.588000000000001</v>
      </c>
      <c r="AB649" s="68">
        <f t="shared" si="358"/>
        <v>1.3046495489243623E-2</v>
      </c>
      <c r="AC649" s="69">
        <f t="shared" si="359"/>
        <v>8.1748785565579518E-2</v>
      </c>
      <c r="AD649" s="70">
        <f>_xlfn.PERCENTILE.EXC(AC649:$AC$5675,0.5)</f>
        <v>8.7533156498673645E-2</v>
      </c>
      <c r="AE649" s="70">
        <f>_xlfn.PERCENTILE.EXC($AC649:AC$5675,0.35)</f>
        <v>5.2431097160849281E-2</v>
      </c>
      <c r="AF649" s="71">
        <f t="shared" si="347"/>
        <v>4.3105084992684346E-2</v>
      </c>
      <c r="AG649" s="70">
        <f t="shared" si="348"/>
        <v>-0.13073627626994486</v>
      </c>
      <c r="AH649" s="70">
        <f t="shared" si="349"/>
        <v>-0.18370781802754618</v>
      </c>
      <c r="AI649" s="61" t="str">
        <f t="shared" si="374"/>
        <v>Safety</v>
      </c>
      <c r="AJ649" s="68" t="str">
        <f t="shared" si="375"/>
        <v>Short VOL</v>
      </c>
      <c r="AK649" s="72" t="str">
        <f t="shared" si="376"/>
        <v>00631L</v>
      </c>
      <c r="AL649" s="73">
        <f t="shared" si="366"/>
        <v>1</v>
      </c>
      <c r="AM649" s="72" t="str">
        <f t="shared" si="379"/>
        <v>00631L</v>
      </c>
      <c r="AN649" s="73">
        <f t="shared" si="367"/>
        <v>1</v>
      </c>
      <c r="AO649" s="74" t="str">
        <f t="shared" si="373"/>
        <v>00631L</v>
      </c>
      <c r="AP649" s="20">
        <f t="shared" si="368"/>
        <v>1</v>
      </c>
      <c r="AQ649" s="74" t="str">
        <f t="shared" si="346"/>
        <v>00631L</v>
      </c>
      <c r="AR649" s="20">
        <f t="shared" si="369"/>
        <v>1</v>
      </c>
      <c r="AS649" s="74" t="str">
        <f t="shared" si="377"/>
        <v>00631L</v>
      </c>
      <c r="AT649" s="20">
        <f t="shared" si="370"/>
        <v>1</v>
      </c>
      <c r="AU649" s="74" t="str">
        <f t="shared" si="360"/>
        <v>00631L</v>
      </c>
      <c r="AV649" s="20">
        <f t="shared" si="371"/>
        <v>1</v>
      </c>
      <c r="AW649" s="74" t="str">
        <f t="shared" si="361"/>
        <v>00631L</v>
      </c>
      <c r="AX649" s="20">
        <f t="shared" si="362"/>
        <v>1</v>
      </c>
      <c r="AY649" s="20">
        <f t="shared" si="372"/>
        <v>0</v>
      </c>
      <c r="AZ649" s="57">
        <v>45369</v>
      </c>
      <c r="BA649" s="75">
        <v>35.86</v>
      </c>
      <c r="BB649" s="90">
        <v>35.700000000000003</v>
      </c>
      <c r="BC649" s="76">
        <f t="shared" si="380"/>
        <v>33.429583333333341</v>
      </c>
      <c r="BD649" s="76">
        <f t="shared" si="381"/>
        <v>33.474958333333333</v>
      </c>
      <c r="BE649" s="77">
        <f t="shared" si="350"/>
        <v>6.7916391419775249E-2</v>
      </c>
      <c r="BF649" s="77">
        <f t="shared" si="378"/>
        <v>7.124853279628178E-2</v>
      </c>
    </row>
    <row r="650" spans="1:58" s="23" customFormat="1" ht="13.15" x14ac:dyDescent="0.4">
      <c r="A650" s="57">
        <v>45365</v>
      </c>
      <c r="B650" s="112">
        <v>14.342000000000001</v>
      </c>
      <c r="C650" s="112">
        <v>15.404</v>
      </c>
      <c r="D650" s="112">
        <v>16.199000000000002</v>
      </c>
      <c r="E650" s="112">
        <v>16.824000000000002</v>
      </c>
      <c r="F650" s="112">
        <v>17.573</v>
      </c>
      <c r="G650" s="112">
        <v>18</v>
      </c>
      <c r="H650" s="113">
        <v>18.524000000000001</v>
      </c>
      <c r="I650" s="90">
        <f t="shared" si="363"/>
        <v>15.27125</v>
      </c>
      <c r="J650" s="90">
        <f t="shared" si="364"/>
        <v>16.099625000000003</v>
      </c>
      <c r="K650" s="114">
        <v>3</v>
      </c>
      <c r="L650" s="115">
        <v>4.1666666666666664E-2</v>
      </c>
      <c r="M650" s="90">
        <v>14.87</v>
      </c>
      <c r="N650" s="90">
        <v>14.4</v>
      </c>
      <c r="O650" s="90">
        <v>16.12</v>
      </c>
      <c r="P650" s="90">
        <v>17.93</v>
      </c>
      <c r="Q650" s="90">
        <v>20.48</v>
      </c>
      <c r="R650" s="63">
        <f t="shared" si="352"/>
        <v>4.7799999999999976</v>
      </c>
      <c r="S650" s="64">
        <f t="shared" si="351"/>
        <v>4.72727272727273E-2</v>
      </c>
      <c r="T650" s="65">
        <f t="shared" si="382"/>
        <v>1.0326388888888889</v>
      </c>
      <c r="U650" s="65">
        <f t="shared" si="382"/>
        <v>0.89330024813895781</v>
      </c>
      <c r="V650" s="65">
        <f t="shared" si="353"/>
        <v>0.8031232571109872</v>
      </c>
      <c r="W650" s="65">
        <f t="shared" si="354"/>
        <v>0.703125</v>
      </c>
      <c r="X650" s="61">
        <f t="shared" si="365"/>
        <v>7.4048249895412033E-2</v>
      </c>
      <c r="Y650" s="66">
        <f t="shared" si="355"/>
        <v>0.10104612458392767</v>
      </c>
      <c r="Z650" s="61">
        <f t="shared" si="356"/>
        <v>5.4244086109519717E-2</v>
      </c>
      <c r="AA650" s="67">
        <f t="shared" si="357"/>
        <v>15.27125</v>
      </c>
      <c r="AB650" s="68">
        <f t="shared" si="358"/>
        <v>-4.0277777777777655E-3</v>
      </c>
      <c r="AC650" s="69">
        <f t="shared" si="359"/>
        <v>6.0503472222222208E-2</v>
      </c>
      <c r="AD650" s="70">
        <f>_xlfn.PERCENTILE.EXC(AC650:$AC$5675,0.5)</f>
        <v>8.757997818150462E-2</v>
      </c>
      <c r="AE650" s="70">
        <f>_xlfn.PERCENTILE.EXC($AC650:AC$5675,0.35)</f>
        <v>5.2395010545733804E-2</v>
      </c>
      <c r="AF650" s="71">
        <f t="shared" si="347"/>
        <v>4.2806676817201912E-2</v>
      </c>
      <c r="AG650" s="70">
        <f t="shared" si="348"/>
        <v>-0.13712587019037256</v>
      </c>
      <c r="AH650" s="70">
        <f t="shared" si="349"/>
        <v>-0.18625181211807676</v>
      </c>
      <c r="AI650" s="61" t="str">
        <f t="shared" si="374"/>
        <v>Safety</v>
      </c>
      <c r="AJ650" s="68" t="str">
        <f t="shared" si="375"/>
        <v>Short VOL</v>
      </c>
      <c r="AK650" s="72" t="str">
        <f t="shared" si="376"/>
        <v>00631L</v>
      </c>
      <c r="AL650" s="73">
        <f t="shared" si="366"/>
        <v>1</v>
      </c>
      <c r="AM650" s="72" t="str">
        <f t="shared" si="379"/>
        <v>00631L</v>
      </c>
      <c r="AN650" s="73">
        <f t="shared" si="367"/>
        <v>1</v>
      </c>
      <c r="AO650" s="74" t="str">
        <f t="shared" si="373"/>
        <v>00631L</v>
      </c>
      <c r="AP650" s="20">
        <f t="shared" si="368"/>
        <v>1</v>
      </c>
      <c r="AQ650" s="74" t="str">
        <f t="shared" ref="AQ650:AQ713" si="383">IF(BB650&gt;BC650,IF(BE650&lt;0.2,"00631L","00635U"),"00635U")</f>
        <v>00631L</v>
      </c>
      <c r="AR650" s="20">
        <f t="shared" si="369"/>
        <v>1</v>
      </c>
      <c r="AS650" s="74" t="str">
        <f t="shared" si="377"/>
        <v>00631L</v>
      </c>
      <c r="AT650" s="20">
        <f t="shared" si="370"/>
        <v>1</v>
      </c>
      <c r="AU650" s="74" t="str">
        <f t="shared" si="360"/>
        <v>00631L</v>
      </c>
      <c r="AV650" s="20">
        <f t="shared" si="371"/>
        <v>1</v>
      </c>
      <c r="AW650" s="74" t="str">
        <f t="shared" si="361"/>
        <v>00631L</v>
      </c>
      <c r="AX650" s="20">
        <f t="shared" si="362"/>
        <v>1</v>
      </c>
      <c r="AY650" s="20">
        <f t="shared" si="372"/>
        <v>0</v>
      </c>
      <c r="AZ650" s="57">
        <v>45366</v>
      </c>
      <c r="BA650" s="75">
        <v>35.74</v>
      </c>
      <c r="BB650" s="90">
        <v>35.299999999999997</v>
      </c>
      <c r="BC650" s="76">
        <f t="shared" si="380"/>
        <v>33.380208333333343</v>
      </c>
      <c r="BD650" s="76">
        <f t="shared" si="381"/>
        <v>33.430250000000008</v>
      </c>
      <c r="BE650" s="77">
        <f t="shared" si="350"/>
        <v>5.7512872523014125E-2</v>
      </c>
      <c r="BF650" s="77">
        <f t="shared" si="378"/>
        <v>6.9091616126113128E-2</v>
      </c>
    </row>
    <row r="651" spans="1:58" s="23" customFormat="1" ht="13.15" x14ac:dyDescent="0.4">
      <c r="A651" s="57">
        <v>45364</v>
      </c>
      <c r="B651" s="112">
        <v>13.797000000000001</v>
      </c>
      <c r="C651" s="112">
        <v>15.036</v>
      </c>
      <c r="D651" s="112">
        <v>15.896000000000001</v>
      </c>
      <c r="E651" s="112">
        <v>16.536000000000001</v>
      </c>
      <c r="F651" s="112">
        <v>17.271999999999998</v>
      </c>
      <c r="G651" s="112">
        <v>17.744</v>
      </c>
      <c r="H651" s="113">
        <v>18.283000000000001</v>
      </c>
      <c r="I651" s="90">
        <f t="shared" si="363"/>
        <v>14.829499999999999</v>
      </c>
      <c r="J651" s="90">
        <f t="shared" si="364"/>
        <v>15.752666666666666</v>
      </c>
      <c r="K651" s="114">
        <v>4</v>
      </c>
      <c r="L651" s="115">
        <v>4.1666666666666664E-2</v>
      </c>
      <c r="M651" s="90">
        <v>14.1</v>
      </c>
      <c r="N651" s="90">
        <v>13.75</v>
      </c>
      <c r="O651" s="90">
        <v>15.6</v>
      </c>
      <c r="P651" s="90">
        <v>17.559999999999999</v>
      </c>
      <c r="Q651" s="90">
        <v>20.2</v>
      </c>
      <c r="R651" s="63">
        <f t="shared" si="352"/>
        <v>5.3099999999999952</v>
      </c>
      <c r="S651" s="64">
        <f t="shared" si="351"/>
        <v>-6.5028901734103944E-3</v>
      </c>
      <c r="T651" s="65">
        <f t="shared" si="382"/>
        <v>1.0254545454545454</v>
      </c>
      <c r="U651" s="65">
        <f t="shared" si="382"/>
        <v>0.88141025641025639</v>
      </c>
      <c r="V651" s="65">
        <f t="shared" si="353"/>
        <v>0.78302961275626426</v>
      </c>
      <c r="W651" s="65">
        <f t="shared" si="354"/>
        <v>0.68069306930693074</v>
      </c>
      <c r="X651" s="61">
        <f t="shared" si="365"/>
        <v>8.9802130898021235E-2</v>
      </c>
      <c r="Y651" s="66">
        <f t="shared" si="355"/>
        <v>0.10564828253507497</v>
      </c>
      <c r="Z651" s="61">
        <f t="shared" si="356"/>
        <v>6.2252042662710609E-2</v>
      </c>
      <c r="AA651" s="67">
        <f t="shared" si="357"/>
        <v>14.829499999999999</v>
      </c>
      <c r="AB651" s="68">
        <f t="shared" si="358"/>
        <v>3.4181818181818614E-3</v>
      </c>
      <c r="AC651" s="69">
        <f t="shared" si="359"/>
        <v>7.8509090909090876E-2</v>
      </c>
      <c r="AD651" s="70">
        <f>_xlfn.PERCENTILE.EXC(AC651:$AC$5675,0.5)</f>
        <v>8.7626799864335594E-2</v>
      </c>
      <c r="AE651" s="70">
        <f>_xlfn.PERCENTILE.EXC($AC651:AC$5675,0.35)</f>
        <v>5.2358923930618348E-2</v>
      </c>
      <c r="AF651" s="71">
        <f t="shared" si="347"/>
        <v>4.2465861789039216E-2</v>
      </c>
      <c r="AG651" s="70">
        <f t="shared" si="348"/>
        <v>-0.13925714463605868</v>
      </c>
      <c r="AH651" s="70">
        <f t="shared" si="349"/>
        <v>-0.2109606137931257</v>
      </c>
      <c r="AI651" s="61" t="str">
        <f t="shared" si="374"/>
        <v>Safety</v>
      </c>
      <c r="AJ651" s="68" t="str">
        <f t="shared" si="375"/>
        <v>Short VOL</v>
      </c>
      <c r="AK651" s="72" t="str">
        <f t="shared" si="376"/>
        <v>00631L</v>
      </c>
      <c r="AL651" s="73">
        <f t="shared" si="366"/>
        <v>1</v>
      </c>
      <c r="AM651" s="72" t="str">
        <f t="shared" si="379"/>
        <v>00631L</v>
      </c>
      <c r="AN651" s="73">
        <f t="shared" si="367"/>
        <v>1</v>
      </c>
      <c r="AO651" s="74" t="str">
        <f t="shared" si="373"/>
        <v>00631L</v>
      </c>
      <c r="AP651" s="20">
        <f t="shared" si="368"/>
        <v>1</v>
      </c>
      <c r="AQ651" s="74" t="str">
        <f t="shared" si="383"/>
        <v>00631L</v>
      </c>
      <c r="AR651" s="20">
        <f t="shared" si="369"/>
        <v>1</v>
      </c>
      <c r="AS651" s="74" t="str">
        <f t="shared" si="377"/>
        <v>00631L</v>
      </c>
      <c r="AT651" s="20">
        <f t="shared" si="370"/>
        <v>1</v>
      </c>
      <c r="AU651" s="74" t="str">
        <f t="shared" si="360"/>
        <v>00631L</v>
      </c>
      <c r="AV651" s="20">
        <f t="shared" si="371"/>
        <v>1</v>
      </c>
      <c r="AW651" s="74" t="str">
        <f t="shared" si="361"/>
        <v>00631L</v>
      </c>
      <c r="AX651" s="20">
        <f t="shared" si="362"/>
        <v>1</v>
      </c>
      <c r="AY651" s="20">
        <f t="shared" si="372"/>
        <v>0</v>
      </c>
      <c r="AZ651" s="57">
        <v>45365</v>
      </c>
      <c r="BA651" s="75">
        <v>35.35</v>
      </c>
      <c r="BB651" s="90">
        <v>35.412500000000001</v>
      </c>
      <c r="BC651" s="76">
        <f t="shared" si="380"/>
        <v>33.337708333333339</v>
      </c>
      <c r="BD651" s="76">
        <f t="shared" si="381"/>
        <v>33.381041666666675</v>
      </c>
      <c r="BE651" s="77">
        <f t="shared" si="350"/>
        <v>6.2235581579917501E-2</v>
      </c>
      <c r="BF651" s="77">
        <f t="shared" si="378"/>
        <v>5.8984328679577119E-2</v>
      </c>
    </row>
    <row r="652" spans="1:58" s="23" customFormat="1" ht="13.15" x14ac:dyDescent="0.4">
      <c r="A652" s="57">
        <v>45363</v>
      </c>
      <c r="B652" s="112">
        <v>13.961</v>
      </c>
      <c r="C652" s="112">
        <v>15.1</v>
      </c>
      <c r="D652" s="112">
        <v>15.951000000000001</v>
      </c>
      <c r="E652" s="112">
        <v>16.571000000000002</v>
      </c>
      <c r="F652" s="112">
        <v>17.3</v>
      </c>
      <c r="G652" s="112">
        <v>17.759</v>
      </c>
      <c r="H652" s="113">
        <v>18.25</v>
      </c>
      <c r="I652" s="90">
        <f t="shared" si="363"/>
        <v>14.862708333333334</v>
      </c>
      <c r="J652" s="90">
        <f t="shared" si="364"/>
        <v>15.773708333333333</v>
      </c>
      <c r="K652" s="114">
        <v>5</v>
      </c>
      <c r="L652" s="115">
        <v>4.1666666666666664E-2</v>
      </c>
      <c r="M652" s="90">
        <v>14.07</v>
      </c>
      <c r="N652" s="90">
        <v>13.84</v>
      </c>
      <c r="O652" s="90">
        <v>15.66</v>
      </c>
      <c r="P652" s="90">
        <v>17.579999999999998</v>
      </c>
      <c r="Q652" s="90">
        <v>20.11</v>
      </c>
      <c r="R652" s="63">
        <f t="shared" si="352"/>
        <v>5.3299999999999947</v>
      </c>
      <c r="S652" s="64">
        <f t="shared" si="351"/>
        <v>-9.0670170827858124E-2</v>
      </c>
      <c r="T652" s="65">
        <f t="shared" si="382"/>
        <v>1.0166184971098267</v>
      </c>
      <c r="U652" s="65">
        <f t="shared" si="382"/>
        <v>0.88378033205619411</v>
      </c>
      <c r="V652" s="65">
        <f t="shared" si="353"/>
        <v>0.78725824800910127</v>
      </c>
      <c r="W652" s="65">
        <f t="shared" si="354"/>
        <v>0.68821481849825961</v>
      </c>
      <c r="X652" s="61">
        <f t="shared" si="365"/>
        <v>8.1584413723945232E-2</v>
      </c>
      <c r="Y652" s="66">
        <f t="shared" si="355"/>
        <v>0.1013215859030836</v>
      </c>
      <c r="Z652" s="61">
        <f t="shared" si="356"/>
        <v>6.1294346869261683E-2</v>
      </c>
      <c r="AA652" s="67">
        <f t="shared" si="357"/>
        <v>14.862708333333334</v>
      </c>
      <c r="AB652" s="68">
        <f t="shared" si="358"/>
        <v>8.7427745664740205E-3</v>
      </c>
      <c r="AC652" s="69">
        <f t="shared" si="359"/>
        <v>7.3895110789980775E-2</v>
      </c>
      <c r="AD652" s="70">
        <f>_xlfn.PERCENTILE.EXC(AC652:$AC$5675,0.5)</f>
        <v>8.7626915690007162E-2</v>
      </c>
      <c r="AE652" s="70">
        <f>_xlfn.PERCENTILE.EXC($AC652:AC$5675,0.35)</f>
        <v>5.2339318982646182E-2</v>
      </c>
      <c r="AF652" s="71">
        <f t="shared" si="347"/>
        <v>4.2298177919573354E-2</v>
      </c>
      <c r="AG652" s="70">
        <f t="shared" si="348"/>
        <v>-0.13925714463605868</v>
      </c>
      <c r="AH652" s="70">
        <f t="shared" si="349"/>
        <v>-0.2109606137931257</v>
      </c>
      <c r="AI652" s="61" t="str">
        <f t="shared" si="374"/>
        <v>Safety</v>
      </c>
      <c r="AJ652" s="68" t="str">
        <f t="shared" si="375"/>
        <v>Short VOL</v>
      </c>
      <c r="AK652" s="72" t="str">
        <f t="shared" si="376"/>
        <v>00631L</v>
      </c>
      <c r="AL652" s="73">
        <f t="shared" si="366"/>
        <v>1</v>
      </c>
      <c r="AM652" s="72" t="str">
        <f t="shared" si="379"/>
        <v>00631L</v>
      </c>
      <c r="AN652" s="73">
        <f t="shared" si="367"/>
        <v>1</v>
      </c>
      <c r="AO652" s="74" t="str">
        <f t="shared" si="373"/>
        <v>00631L</v>
      </c>
      <c r="AP652" s="20">
        <f t="shared" si="368"/>
        <v>1</v>
      </c>
      <c r="AQ652" s="74" t="str">
        <f t="shared" si="383"/>
        <v>00631L</v>
      </c>
      <c r="AR652" s="20">
        <f t="shared" si="369"/>
        <v>1</v>
      </c>
      <c r="AS652" s="74" t="str">
        <f t="shared" si="377"/>
        <v>00631L</v>
      </c>
      <c r="AT652" s="20">
        <f t="shared" si="370"/>
        <v>1</v>
      </c>
      <c r="AU652" s="74" t="str">
        <f t="shared" si="360"/>
        <v>00631L</v>
      </c>
      <c r="AV652" s="20">
        <f t="shared" si="371"/>
        <v>1</v>
      </c>
      <c r="AW652" s="74" t="str">
        <f t="shared" si="361"/>
        <v>00631L</v>
      </c>
      <c r="AX652" s="20">
        <f t="shared" si="362"/>
        <v>1</v>
      </c>
      <c r="AY652" s="20">
        <f t="shared" si="372"/>
        <v>0</v>
      </c>
      <c r="AZ652" s="57">
        <v>45364</v>
      </c>
      <c r="BA652" s="75">
        <v>35.14</v>
      </c>
      <c r="BB652" s="90">
        <v>35.274999999999999</v>
      </c>
      <c r="BC652" s="76">
        <f t="shared" si="380"/>
        <v>33.291666666666671</v>
      </c>
      <c r="BD652" s="76">
        <f t="shared" si="381"/>
        <v>33.333166666666671</v>
      </c>
      <c r="BE652" s="77">
        <f t="shared" si="350"/>
        <v>5.9574468085106191E-2</v>
      </c>
      <c r="BF652" s="77">
        <f t="shared" si="378"/>
        <v>5.4205271026355022E-2</v>
      </c>
    </row>
    <row r="653" spans="1:58" s="23" customFormat="1" ht="13.15" x14ac:dyDescent="0.4">
      <c r="A653" s="57">
        <v>45362</v>
      </c>
      <c r="B653" s="112">
        <v>14.898</v>
      </c>
      <c r="C653" s="112">
        <v>15.819000000000001</v>
      </c>
      <c r="D653" s="112">
        <v>16.643000000000001</v>
      </c>
      <c r="E653" s="112">
        <v>16.991</v>
      </c>
      <c r="F653" s="112">
        <v>17.600000000000001</v>
      </c>
      <c r="G653" s="112">
        <v>17.948</v>
      </c>
      <c r="H653" s="113">
        <v>18.849</v>
      </c>
      <c r="I653" s="90">
        <f t="shared" si="363"/>
        <v>15.588750000000001</v>
      </c>
      <c r="J653" s="90">
        <f t="shared" si="364"/>
        <v>16.437000000000001</v>
      </c>
      <c r="K653" s="114">
        <v>6</v>
      </c>
      <c r="L653" s="115">
        <v>4.1666666666666664E-2</v>
      </c>
      <c r="M653" s="90">
        <v>16.46</v>
      </c>
      <c r="N653" s="90">
        <v>15.22</v>
      </c>
      <c r="O653" s="90">
        <v>16.46</v>
      </c>
      <c r="P653" s="90">
        <v>18.11</v>
      </c>
      <c r="Q653" s="90">
        <v>20.45</v>
      </c>
      <c r="R653" s="63">
        <f t="shared" si="352"/>
        <v>2.8900000000000006</v>
      </c>
      <c r="S653" s="64">
        <f t="shared" si="351"/>
        <v>3.2564450474898261E-2</v>
      </c>
      <c r="T653" s="65">
        <f t="shared" si="382"/>
        <v>1.0814717477003943</v>
      </c>
      <c r="U653" s="65">
        <f t="shared" si="382"/>
        <v>0.9246658566221142</v>
      </c>
      <c r="V653" s="65">
        <f t="shared" si="353"/>
        <v>0.84041965764770854</v>
      </c>
      <c r="W653" s="65">
        <f t="shared" si="354"/>
        <v>0.74425427872860639</v>
      </c>
      <c r="X653" s="61">
        <f t="shared" si="365"/>
        <v>6.1820378574305355E-2</v>
      </c>
      <c r="Y653" s="66">
        <f t="shared" si="355"/>
        <v>0.10935200988758759</v>
      </c>
      <c r="Z653" s="61">
        <f t="shared" si="356"/>
        <v>5.4414241039210977E-2</v>
      </c>
      <c r="AA653" s="67">
        <f t="shared" si="357"/>
        <v>15.588750000000001</v>
      </c>
      <c r="AB653" s="68">
        <f t="shared" si="358"/>
        <v>-2.1156373193166947E-2</v>
      </c>
      <c r="AC653" s="69">
        <f t="shared" si="359"/>
        <v>2.4227989487516449E-2</v>
      </c>
      <c r="AD653" s="70">
        <f>_xlfn.PERCENTILE.EXC(AC653:$AC$5675,0.5)</f>
        <v>8.7627031515678716E-2</v>
      </c>
      <c r="AE653" s="70">
        <f>_xlfn.PERCENTILE.EXC($AC653:AC$5675,0.35)</f>
        <v>5.2326306701531308E-2</v>
      </c>
      <c r="AF653" s="71">
        <f t="shared" si="347"/>
        <v>4.2254708867525907E-2</v>
      </c>
      <c r="AG653" s="70">
        <f t="shared" si="348"/>
        <v>-0.13925714463605868</v>
      </c>
      <c r="AH653" s="70">
        <f t="shared" si="349"/>
        <v>-0.2109606137931257</v>
      </c>
      <c r="AI653" s="61" t="str">
        <f t="shared" si="374"/>
        <v>Safety</v>
      </c>
      <c r="AJ653" s="68" t="str">
        <f t="shared" si="375"/>
        <v>Safety</v>
      </c>
      <c r="AK653" s="72" t="str">
        <f t="shared" si="376"/>
        <v>00631L</v>
      </c>
      <c r="AL653" s="73">
        <f t="shared" si="366"/>
        <v>1</v>
      </c>
      <c r="AM653" s="72" t="str">
        <f t="shared" si="379"/>
        <v>00631L</v>
      </c>
      <c r="AN653" s="73">
        <f t="shared" si="367"/>
        <v>1</v>
      </c>
      <c r="AO653" s="74" t="str">
        <f t="shared" si="373"/>
        <v>00635U</v>
      </c>
      <c r="AP653" s="20">
        <f t="shared" si="368"/>
        <v>0</v>
      </c>
      <c r="AQ653" s="74" t="str">
        <f t="shared" si="383"/>
        <v>00631L</v>
      </c>
      <c r="AR653" s="20">
        <f t="shared" si="369"/>
        <v>1</v>
      </c>
      <c r="AS653" s="74" t="str">
        <f t="shared" si="377"/>
        <v>00631L</v>
      </c>
      <c r="AT653" s="20">
        <f t="shared" si="370"/>
        <v>1</v>
      </c>
      <c r="AU653" s="74" t="str">
        <f t="shared" si="360"/>
        <v>00635U</v>
      </c>
      <c r="AV653" s="20">
        <f t="shared" si="371"/>
        <v>0</v>
      </c>
      <c r="AW653" s="74" t="str">
        <f t="shared" si="361"/>
        <v>00635U</v>
      </c>
      <c r="AX653" s="20">
        <f t="shared" si="362"/>
        <v>0</v>
      </c>
      <c r="AY653" s="20">
        <f t="shared" si="372"/>
        <v>1</v>
      </c>
      <c r="AZ653" s="57">
        <v>45363</v>
      </c>
      <c r="BA653" s="75">
        <v>35.25</v>
      </c>
      <c r="BB653" s="90">
        <v>35.325000000000003</v>
      </c>
      <c r="BC653" s="76">
        <f t="shared" si="380"/>
        <v>33.247708333333343</v>
      </c>
      <c r="BD653" s="76">
        <f t="shared" si="381"/>
        <v>33.291250000000005</v>
      </c>
      <c r="BE653" s="77">
        <f t="shared" si="350"/>
        <v>6.2479243556886548E-2</v>
      </c>
      <c r="BF653" s="77">
        <f t="shared" si="378"/>
        <v>5.8836781436563498E-2</v>
      </c>
    </row>
    <row r="654" spans="1:58" s="23" customFormat="1" ht="13.15" x14ac:dyDescent="0.4">
      <c r="A654" s="57">
        <v>45359</v>
      </c>
      <c r="B654" s="112">
        <v>15.077</v>
      </c>
      <c r="C654" s="112">
        <v>15.945</v>
      </c>
      <c r="D654" s="112">
        <v>16.5</v>
      </c>
      <c r="E654" s="112">
        <v>16.977</v>
      </c>
      <c r="F654" s="112">
        <v>17.628</v>
      </c>
      <c r="G654" s="112">
        <v>17.940000000000001</v>
      </c>
      <c r="H654" s="113">
        <v>18.402999999999999</v>
      </c>
      <c r="I654" s="90">
        <f t="shared" si="363"/>
        <v>15.691833333333333</v>
      </c>
      <c r="J654" s="90">
        <f t="shared" si="364"/>
        <v>16.338125000000002</v>
      </c>
      <c r="K654" s="114">
        <v>7</v>
      </c>
      <c r="L654" s="115">
        <v>4.1666666666666664E-2</v>
      </c>
      <c r="M654" s="90">
        <v>14.63</v>
      </c>
      <c r="N654" s="90">
        <v>14.74</v>
      </c>
      <c r="O654" s="90">
        <v>16.3</v>
      </c>
      <c r="P654" s="90">
        <v>17.96</v>
      </c>
      <c r="Q654" s="90">
        <v>20.27</v>
      </c>
      <c r="R654" s="63">
        <f t="shared" si="352"/>
        <v>4.8900000000000041</v>
      </c>
      <c r="S654" s="64">
        <f t="shared" si="351"/>
        <v>2.0775623268698112E-2</v>
      </c>
      <c r="T654" s="65">
        <f t="shared" si="382"/>
        <v>0.99253731343283591</v>
      </c>
      <c r="U654" s="65">
        <f t="shared" si="382"/>
        <v>0.90429447852760736</v>
      </c>
      <c r="V654" s="65">
        <f t="shared" si="353"/>
        <v>0.82071269487750553</v>
      </c>
      <c r="W654" s="65">
        <f t="shared" si="354"/>
        <v>0.72718302910705479</v>
      </c>
      <c r="X654" s="61">
        <f t="shared" si="365"/>
        <v>5.7571134841148792E-2</v>
      </c>
      <c r="Y654" s="66">
        <f t="shared" si="355"/>
        <v>8.3995994580903482E-2</v>
      </c>
      <c r="Z654" s="61">
        <f t="shared" si="356"/>
        <v>4.118649828467047E-2</v>
      </c>
      <c r="AA654" s="67">
        <f t="shared" si="357"/>
        <v>15.691833333333333</v>
      </c>
      <c r="AB654" s="68">
        <f t="shared" si="358"/>
        <v>2.2862957937584784E-2</v>
      </c>
      <c r="AC654" s="69">
        <f t="shared" si="359"/>
        <v>6.4574853007688809E-2</v>
      </c>
      <c r="AD654" s="70">
        <f>_xlfn.PERCENTILE.EXC(AC654:$AC$5675,0.5)</f>
        <v>8.7634744164196032E-2</v>
      </c>
      <c r="AE654" s="70">
        <f>_xlfn.PERCENTILE.EXC($AC654:AC$5675,0.35)</f>
        <v>5.2353768699887573E-2</v>
      </c>
      <c r="AF654" s="71">
        <f t="shared" ref="AF654:AF717" si="384">_xlfn.PERCENTILE.EXC($AC654:$AC1654,0.28)</f>
        <v>4.2254708867525907E-2</v>
      </c>
      <c r="AG654" s="70">
        <f t="shared" ref="AG654:AG717" si="385">_xlfn.PERCENTILE.EXC($AC654:$AC1654,0.01)</f>
        <v>-0.13925714463605868</v>
      </c>
      <c r="AH654" s="70">
        <f t="shared" ref="AH654:AH717" si="386">_xlfn.PERCENTILE.EXC($AC654:$AC1654,0.005)</f>
        <v>-0.2109606137931257</v>
      </c>
      <c r="AI654" s="61" t="str">
        <f t="shared" si="374"/>
        <v>Safety</v>
      </c>
      <c r="AJ654" s="68" t="str">
        <f t="shared" si="375"/>
        <v>Short VOL</v>
      </c>
      <c r="AK654" s="72" t="str">
        <f t="shared" si="376"/>
        <v>00631L</v>
      </c>
      <c r="AL654" s="73">
        <f t="shared" si="366"/>
        <v>1</v>
      </c>
      <c r="AM654" s="72" t="str">
        <f t="shared" si="379"/>
        <v>00631L</v>
      </c>
      <c r="AN654" s="73">
        <f t="shared" si="367"/>
        <v>1</v>
      </c>
      <c r="AO654" s="74" t="str">
        <f t="shared" si="373"/>
        <v>00631L</v>
      </c>
      <c r="AP654" s="20">
        <f t="shared" si="368"/>
        <v>1</v>
      </c>
      <c r="AQ654" s="74" t="str">
        <f t="shared" si="383"/>
        <v>00631L</v>
      </c>
      <c r="AR654" s="20">
        <f t="shared" si="369"/>
        <v>1</v>
      </c>
      <c r="AS654" s="74" t="str">
        <f t="shared" si="377"/>
        <v>00631L</v>
      </c>
      <c r="AT654" s="20">
        <f t="shared" si="370"/>
        <v>1</v>
      </c>
      <c r="AU654" s="74" t="str">
        <f t="shared" si="360"/>
        <v>00631L</v>
      </c>
      <c r="AV654" s="20">
        <f t="shared" si="371"/>
        <v>1</v>
      </c>
      <c r="AW654" s="74" t="str">
        <f t="shared" si="361"/>
        <v>00631L</v>
      </c>
      <c r="AX654" s="20">
        <f t="shared" si="362"/>
        <v>1</v>
      </c>
      <c r="AY654" s="20">
        <f t="shared" si="372"/>
        <v>0</v>
      </c>
      <c r="AZ654" s="57">
        <v>45362</v>
      </c>
      <c r="BA654" s="75">
        <v>35.590000000000003</v>
      </c>
      <c r="BB654" s="90">
        <v>35.587499999999999</v>
      </c>
      <c r="BC654" s="76">
        <f t="shared" si="380"/>
        <v>33.196458333333347</v>
      </c>
      <c r="BD654" s="76">
        <f t="shared" si="381"/>
        <v>33.252125000000007</v>
      </c>
      <c r="BE654" s="77">
        <f t="shared" si="350"/>
        <v>7.2027010913563352E-2</v>
      </c>
      <c r="BF654" s="77">
        <f t="shared" si="378"/>
        <v>7.0307536736373882E-2</v>
      </c>
    </row>
    <row r="655" spans="1:58" s="23" customFormat="1" ht="13.15" x14ac:dyDescent="0.4">
      <c r="A655" s="57">
        <v>45358</v>
      </c>
      <c r="B655" s="112">
        <v>14.617000000000001</v>
      </c>
      <c r="C655" s="112">
        <v>15.617000000000001</v>
      </c>
      <c r="D655" s="112">
        <v>16.326000000000001</v>
      </c>
      <c r="E655" s="112">
        <v>16.8</v>
      </c>
      <c r="F655" s="112">
        <v>17.393000000000001</v>
      </c>
      <c r="G655" s="112">
        <v>17.795000000000002</v>
      </c>
      <c r="H655" s="113">
        <v>18.196000000000002</v>
      </c>
      <c r="I655" s="90">
        <f t="shared" si="363"/>
        <v>15.283666666666667</v>
      </c>
      <c r="J655" s="90">
        <f t="shared" si="364"/>
        <v>16.089666666666666</v>
      </c>
      <c r="K655" s="114">
        <v>8</v>
      </c>
      <c r="L655" s="115">
        <v>4.1666666666666664E-2</v>
      </c>
      <c r="M655" s="90">
        <v>14.55</v>
      </c>
      <c r="N655" s="90">
        <v>14.44</v>
      </c>
      <c r="O655" s="90">
        <v>15.91</v>
      </c>
      <c r="P655" s="90">
        <v>17.57</v>
      </c>
      <c r="Q655" s="90">
        <v>20.059999999999999</v>
      </c>
      <c r="R655" s="63">
        <f t="shared" si="352"/>
        <v>4.490000000000002</v>
      </c>
      <c r="S655" s="64">
        <f t="shared" si="351"/>
        <v>-4.1379310344827926E-3</v>
      </c>
      <c r="T655" s="65">
        <f t="shared" si="382"/>
        <v>1.0076177285318559</v>
      </c>
      <c r="U655" s="65">
        <f t="shared" si="382"/>
        <v>0.90760527969830296</v>
      </c>
      <c r="V655" s="65">
        <f t="shared" si="353"/>
        <v>0.82185543540125205</v>
      </c>
      <c r="W655" s="65">
        <f t="shared" si="354"/>
        <v>0.71984047856430711</v>
      </c>
      <c r="X655" s="61">
        <f t="shared" si="365"/>
        <v>6.8413491140452892E-2</v>
      </c>
      <c r="Y655" s="66">
        <f t="shared" si="355"/>
        <v>8.3095238095238139E-2</v>
      </c>
      <c r="Z655" s="61">
        <f t="shared" si="356"/>
        <v>5.2736036291465782E-2</v>
      </c>
      <c r="AA655" s="67">
        <f t="shared" si="357"/>
        <v>15.283666666666669</v>
      </c>
      <c r="AB655" s="68">
        <f t="shared" si="358"/>
        <v>1.2257617728531952E-2</v>
      </c>
      <c r="AC655" s="69">
        <f t="shared" si="359"/>
        <v>5.8425669436749948E-2</v>
      </c>
      <c r="AD655" s="70">
        <f>_xlfn.PERCENTILE.EXC(AC655:$AC$5675,0.5)</f>
        <v>8.7642456812713335E-2</v>
      </c>
      <c r="AE655" s="70">
        <f>_xlfn.PERCENTILE.EXC($AC655:AC$5675,0.35)</f>
        <v>5.2337460085344047E-2</v>
      </c>
      <c r="AF655" s="71">
        <f t="shared" si="384"/>
        <v>4.1966553004724592E-2</v>
      </c>
      <c r="AG655" s="70">
        <f t="shared" si="385"/>
        <v>-0.15479484298692275</v>
      </c>
      <c r="AH655" s="70">
        <f t="shared" si="386"/>
        <v>-0.2110060349716423</v>
      </c>
      <c r="AI655" s="61" t="str">
        <f t="shared" si="374"/>
        <v>Safety</v>
      </c>
      <c r="AJ655" s="68" t="str">
        <f t="shared" si="375"/>
        <v>Short VOL</v>
      </c>
      <c r="AK655" s="72" t="str">
        <f t="shared" si="376"/>
        <v>00631L</v>
      </c>
      <c r="AL655" s="73">
        <f t="shared" si="366"/>
        <v>1</v>
      </c>
      <c r="AM655" s="72" t="str">
        <f t="shared" si="379"/>
        <v>00631L</v>
      </c>
      <c r="AN655" s="73">
        <f t="shared" si="367"/>
        <v>1</v>
      </c>
      <c r="AO655" s="74" t="str">
        <f t="shared" si="373"/>
        <v>00631L</v>
      </c>
      <c r="AP655" s="20">
        <f t="shared" si="368"/>
        <v>1</v>
      </c>
      <c r="AQ655" s="74" t="str">
        <f t="shared" si="383"/>
        <v>00631L</v>
      </c>
      <c r="AR655" s="20">
        <f t="shared" si="369"/>
        <v>1</v>
      </c>
      <c r="AS655" s="74" t="str">
        <f t="shared" si="377"/>
        <v>00631L</v>
      </c>
      <c r="AT655" s="20">
        <f t="shared" si="370"/>
        <v>1</v>
      </c>
      <c r="AU655" s="74" t="str">
        <f t="shared" si="360"/>
        <v>00631L</v>
      </c>
      <c r="AV655" s="20">
        <f t="shared" si="371"/>
        <v>1</v>
      </c>
      <c r="AW655" s="74" t="str">
        <f t="shared" si="361"/>
        <v>00631L</v>
      </c>
      <c r="AX655" s="20">
        <f t="shared" si="362"/>
        <v>1</v>
      </c>
      <c r="AY655" s="20">
        <f t="shared" si="372"/>
        <v>0</v>
      </c>
      <c r="AZ655" s="57">
        <v>45359</v>
      </c>
      <c r="BA655" s="75">
        <v>35.549999999999997</v>
      </c>
      <c r="BB655" s="90">
        <v>33.987499999999997</v>
      </c>
      <c r="BC655" s="76">
        <f t="shared" si="380"/>
        <v>33.139583333333341</v>
      </c>
      <c r="BD655" s="76">
        <f t="shared" si="381"/>
        <v>33.19583333333334</v>
      </c>
      <c r="BE655" s="77">
        <f t="shared" si="350"/>
        <v>2.5586219903186942E-2</v>
      </c>
      <c r="BF655" s="77">
        <f t="shared" si="378"/>
        <v>7.0917534831178311E-2</v>
      </c>
    </row>
    <row r="656" spans="1:58" s="23" customFormat="1" ht="13.15" x14ac:dyDescent="0.4">
      <c r="A656" s="57">
        <v>45357</v>
      </c>
      <c r="B656" s="112">
        <v>14.79</v>
      </c>
      <c r="C656" s="112">
        <v>15.61</v>
      </c>
      <c r="D656" s="112">
        <v>16.248999999999999</v>
      </c>
      <c r="E656" s="112">
        <v>16.742000000000001</v>
      </c>
      <c r="F656" s="112">
        <v>17.344999999999999</v>
      </c>
      <c r="G656" s="112">
        <v>17.655000000000001</v>
      </c>
      <c r="H656" s="113">
        <v>18.149999999999999</v>
      </c>
      <c r="I656" s="90">
        <f t="shared" si="363"/>
        <v>15.302499999999998</v>
      </c>
      <c r="J656" s="90">
        <f t="shared" si="364"/>
        <v>16.009374999999999</v>
      </c>
      <c r="K656" s="114">
        <v>9</v>
      </c>
      <c r="L656" s="115">
        <v>4.1666666666666664E-2</v>
      </c>
      <c r="M656" s="90">
        <v>14.88</v>
      </c>
      <c r="N656" s="90">
        <v>14.5</v>
      </c>
      <c r="O656" s="90">
        <v>15.97</v>
      </c>
      <c r="P656" s="90">
        <v>17.670000000000002</v>
      </c>
      <c r="Q656" s="90">
        <v>20.14</v>
      </c>
      <c r="R656" s="63">
        <f t="shared" si="352"/>
        <v>4.259999999999998</v>
      </c>
      <c r="S656" s="64">
        <f t="shared" si="351"/>
        <v>2.7662517289072713E-3</v>
      </c>
      <c r="T656" s="65">
        <f t="shared" si="382"/>
        <v>1.0262068965517241</v>
      </c>
      <c r="U656" s="65">
        <f t="shared" si="382"/>
        <v>0.90795241077019406</v>
      </c>
      <c r="V656" s="65">
        <f t="shared" si="353"/>
        <v>0.82059988681380869</v>
      </c>
      <c r="W656" s="65">
        <f t="shared" si="354"/>
        <v>0.71996027805362461</v>
      </c>
      <c r="X656" s="61">
        <f t="shared" si="365"/>
        <v>5.5442866801893191E-2</v>
      </c>
      <c r="Y656" s="66">
        <f t="shared" si="355"/>
        <v>8.4099868593955185E-2</v>
      </c>
      <c r="Z656" s="61">
        <f t="shared" si="356"/>
        <v>4.6193432445678827E-2</v>
      </c>
      <c r="AA656" s="67">
        <f t="shared" si="357"/>
        <v>15.302499999999998</v>
      </c>
      <c r="AB656" s="68">
        <f t="shared" si="358"/>
        <v>1.9999999999999941E-2</v>
      </c>
      <c r="AC656" s="69">
        <f t="shared" si="359"/>
        <v>5.5344827586206791E-2</v>
      </c>
      <c r="AD656" s="70">
        <f>_xlfn.PERCENTILE.EXC(AC656:$AC$5675,0.5)</f>
        <v>8.7702709887838182E-2</v>
      </c>
      <c r="AE656" s="70">
        <f>_xlfn.PERCENTILE.EXC($AC656:AC$5675,0.35)</f>
        <v>5.2324447804229186E-2</v>
      </c>
      <c r="AF656" s="71">
        <f t="shared" si="384"/>
        <v>4.1499394456381067E-2</v>
      </c>
      <c r="AG656" s="70">
        <f t="shared" si="385"/>
        <v>-0.16822084146299604</v>
      </c>
      <c r="AH656" s="70">
        <f t="shared" si="386"/>
        <v>-0.23133044446176704</v>
      </c>
      <c r="AI656" s="61" t="str">
        <f t="shared" si="374"/>
        <v>Safety</v>
      </c>
      <c r="AJ656" s="68" t="str">
        <f t="shared" si="375"/>
        <v>Short VOL</v>
      </c>
      <c r="AK656" s="72" t="str">
        <f t="shared" si="376"/>
        <v>00631L</v>
      </c>
      <c r="AL656" s="73">
        <f t="shared" si="366"/>
        <v>1</v>
      </c>
      <c r="AM656" s="72" t="str">
        <f t="shared" si="379"/>
        <v>00631L</v>
      </c>
      <c r="AN656" s="73">
        <f t="shared" si="367"/>
        <v>1</v>
      </c>
      <c r="AO656" s="74" t="str">
        <f t="shared" si="373"/>
        <v>00631L</v>
      </c>
      <c r="AP656" s="20">
        <f t="shared" si="368"/>
        <v>1</v>
      </c>
      <c r="AQ656" s="74" t="str">
        <f t="shared" si="383"/>
        <v>00631L</v>
      </c>
      <c r="AR656" s="20">
        <f t="shared" si="369"/>
        <v>1</v>
      </c>
      <c r="AS656" s="74" t="str">
        <f t="shared" si="377"/>
        <v>00631L</v>
      </c>
      <c r="AT656" s="20">
        <f t="shared" si="370"/>
        <v>1</v>
      </c>
      <c r="AU656" s="74" t="str">
        <f t="shared" si="360"/>
        <v>00631L</v>
      </c>
      <c r="AV656" s="20">
        <f t="shared" si="371"/>
        <v>1</v>
      </c>
      <c r="AW656" s="74" t="str">
        <f t="shared" si="361"/>
        <v>00631L</v>
      </c>
      <c r="AX656" s="20">
        <f t="shared" si="362"/>
        <v>1</v>
      </c>
      <c r="AY656" s="20">
        <f t="shared" si="372"/>
        <v>0</v>
      </c>
      <c r="AZ656" s="57">
        <v>45358</v>
      </c>
      <c r="BA656" s="75">
        <v>33.78</v>
      </c>
      <c r="BB656" s="90">
        <v>33.774999999999999</v>
      </c>
      <c r="BC656" s="76">
        <f t="shared" si="380"/>
        <v>33.101250000000007</v>
      </c>
      <c r="BD656" s="76">
        <f t="shared" si="381"/>
        <v>33.136125000000007</v>
      </c>
      <c r="BE656" s="77">
        <f t="shared" si="350"/>
        <v>2.035421623050462E-2</v>
      </c>
      <c r="BF656" s="77">
        <f t="shared" si="378"/>
        <v>1.9431209895544335E-2</v>
      </c>
    </row>
    <row r="657" spans="1:58" s="23" customFormat="1" ht="13.15" x14ac:dyDescent="0.4">
      <c r="A657" s="57">
        <v>45356</v>
      </c>
      <c r="B657" s="112">
        <v>14.702999999999999</v>
      </c>
      <c r="C657" s="112">
        <v>15.606</v>
      </c>
      <c r="D657" s="112">
        <v>16.248000000000001</v>
      </c>
      <c r="E657" s="112">
        <v>16.75</v>
      </c>
      <c r="F657" s="112">
        <v>17.382000000000001</v>
      </c>
      <c r="G657" s="112">
        <v>17.748999999999999</v>
      </c>
      <c r="H657" s="113">
        <v>18.149999999999999</v>
      </c>
      <c r="I657" s="90">
        <f t="shared" si="363"/>
        <v>15.229749999999999</v>
      </c>
      <c r="J657" s="90">
        <f t="shared" si="364"/>
        <v>15.980500000000001</v>
      </c>
      <c r="K657" s="114">
        <v>10</v>
      </c>
      <c r="L657" s="115">
        <v>4.1666666666666664E-2</v>
      </c>
      <c r="M657" s="90">
        <v>14.88</v>
      </c>
      <c r="N657" s="90">
        <v>14.46</v>
      </c>
      <c r="O657" s="90">
        <v>15.91</v>
      </c>
      <c r="P657" s="90">
        <v>17.62</v>
      </c>
      <c r="Q657" s="90">
        <v>20.079999999999998</v>
      </c>
      <c r="R657" s="63">
        <f t="shared" si="352"/>
        <v>4.1899999999999977</v>
      </c>
      <c r="S657" s="64">
        <f t="shared" si="351"/>
        <v>7.1905114899925918E-2</v>
      </c>
      <c r="T657" s="65">
        <f t="shared" si="382"/>
        <v>1.0290456431535269</v>
      </c>
      <c r="U657" s="65">
        <f t="shared" si="382"/>
        <v>0.90886235072281585</v>
      </c>
      <c r="V657" s="65">
        <f t="shared" si="353"/>
        <v>0.82065834279228145</v>
      </c>
      <c r="W657" s="65">
        <f t="shared" si="354"/>
        <v>0.72011952191235074</v>
      </c>
      <c r="X657" s="61">
        <f t="shared" si="365"/>
        <v>6.1416037543358531E-2</v>
      </c>
      <c r="Y657" s="66">
        <f t="shared" si="355"/>
        <v>8.3582089552238725E-2</v>
      </c>
      <c r="Z657" s="61">
        <f t="shared" si="356"/>
        <v>4.9294965445920116E-2</v>
      </c>
      <c r="AA657" s="67">
        <f t="shared" si="357"/>
        <v>15.229749999999999</v>
      </c>
      <c r="AB657" s="68">
        <f t="shared" si="358"/>
        <v>1.6804979253111932E-2</v>
      </c>
      <c r="AC657" s="69">
        <f t="shared" si="359"/>
        <v>5.323305670816033E-2</v>
      </c>
      <c r="AD657" s="70">
        <f>_xlfn.PERCENTILE.EXC(AC657:$AC$5675,0.5)</f>
        <v>8.7762962962963029E-2</v>
      </c>
      <c r="AE657" s="70">
        <f>_xlfn.PERCENTILE.EXC($AC657:AC$5675,0.35)</f>
        <v>5.2311435523114319E-2</v>
      </c>
      <c r="AF657" s="71">
        <f t="shared" si="384"/>
        <v>4.1297921301474333E-2</v>
      </c>
      <c r="AG657" s="70">
        <f t="shared" si="385"/>
        <v>-0.18355408640210305</v>
      </c>
      <c r="AH657" s="70">
        <f t="shared" si="386"/>
        <v>-0.23146242239251921</v>
      </c>
      <c r="AI657" s="61" t="str">
        <f t="shared" si="374"/>
        <v>Safety</v>
      </c>
      <c r="AJ657" s="68" t="str">
        <f t="shared" si="375"/>
        <v>Short VOL</v>
      </c>
      <c r="AK657" s="72" t="str">
        <f t="shared" si="376"/>
        <v>00631L</v>
      </c>
      <c r="AL657" s="73">
        <f t="shared" si="366"/>
        <v>1</v>
      </c>
      <c r="AM657" s="72" t="str">
        <f t="shared" si="379"/>
        <v>00631L</v>
      </c>
      <c r="AN657" s="73">
        <f t="shared" si="367"/>
        <v>1</v>
      </c>
      <c r="AO657" s="74" t="str">
        <f t="shared" si="373"/>
        <v>00631L</v>
      </c>
      <c r="AP657" s="20">
        <f t="shared" si="368"/>
        <v>1</v>
      </c>
      <c r="AQ657" s="74" t="str">
        <f t="shared" si="383"/>
        <v>00631L</v>
      </c>
      <c r="AR657" s="20">
        <f t="shared" si="369"/>
        <v>1</v>
      </c>
      <c r="AS657" s="74" t="str">
        <f t="shared" si="377"/>
        <v>00631L</v>
      </c>
      <c r="AT657" s="20">
        <f t="shared" si="370"/>
        <v>1</v>
      </c>
      <c r="AU657" s="74" t="str">
        <f t="shared" si="360"/>
        <v>00631L</v>
      </c>
      <c r="AV657" s="20">
        <f t="shared" si="371"/>
        <v>1</v>
      </c>
      <c r="AW657" s="74" t="str">
        <f t="shared" si="361"/>
        <v>00631L</v>
      </c>
      <c r="AX657" s="20">
        <f t="shared" si="362"/>
        <v>1</v>
      </c>
      <c r="AY657" s="20">
        <f t="shared" si="372"/>
        <v>0</v>
      </c>
      <c r="AZ657" s="57">
        <v>45357</v>
      </c>
      <c r="BA657" s="75">
        <v>33.75</v>
      </c>
      <c r="BB657" s="90">
        <v>33.587499999999999</v>
      </c>
      <c r="BC657" s="76">
        <f t="shared" si="380"/>
        <v>33.068541666666675</v>
      </c>
      <c r="BD657" s="76">
        <f t="shared" si="381"/>
        <v>33.100833333333341</v>
      </c>
      <c r="BE657" s="77">
        <f t="shared" ref="BE657:BE720" si="387">(BB657-BC657)/BC657</f>
        <v>1.5693414561925991E-2</v>
      </c>
      <c r="BF657" s="77">
        <f t="shared" si="378"/>
        <v>1.9611792250950139E-2</v>
      </c>
    </row>
    <row r="658" spans="1:58" s="23" customFormat="1" ht="13.15" x14ac:dyDescent="0.4">
      <c r="A658" s="57">
        <v>45355</v>
      </c>
      <c r="B658" s="112">
        <v>14.03</v>
      </c>
      <c r="C658" s="112">
        <v>15.051</v>
      </c>
      <c r="D658" s="112">
        <v>15.75</v>
      </c>
      <c r="E658" s="112">
        <v>16.300999999999998</v>
      </c>
      <c r="F658" s="112">
        <v>17.003</v>
      </c>
      <c r="G658" s="112">
        <v>17.443999999999999</v>
      </c>
      <c r="H658" s="113">
        <v>17.899999999999999</v>
      </c>
      <c r="I658" s="90">
        <f t="shared" si="363"/>
        <v>14.583041666666666</v>
      </c>
      <c r="J658" s="90">
        <f t="shared" si="364"/>
        <v>15.429625</v>
      </c>
      <c r="K658" s="114">
        <v>11</v>
      </c>
      <c r="L658" s="115">
        <v>4.1666666666666664E-2</v>
      </c>
      <c r="M658" s="90">
        <v>13.23</v>
      </c>
      <c r="N658" s="90">
        <v>13.49</v>
      </c>
      <c r="O658" s="90">
        <v>15.23</v>
      </c>
      <c r="P658" s="90">
        <v>17.12</v>
      </c>
      <c r="Q658" s="90">
        <v>19.7</v>
      </c>
      <c r="R658" s="63">
        <f t="shared" si="352"/>
        <v>5.6300000000000026</v>
      </c>
      <c r="S658" s="64">
        <f t="shared" ref="S658:S721" si="388">(N658-N659)/N659</f>
        <v>2.8985507246376871E-2</v>
      </c>
      <c r="T658" s="65">
        <f t="shared" si="382"/>
        <v>0.98072646404744257</v>
      </c>
      <c r="U658" s="65">
        <f t="shared" si="382"/>
        <v>0.88575180564674982</v>
      </c>
      <c r="V658" s="65">
        <f t="shared" si="353"/>
        <v>0.78796728971962615</v>
      </c>
      <c r="W658" s="65">
        <f t="shared" si="354"/>
        <v>0.68477157360406093</v>
      </c>
      <c r="X658" s="61">
        <f t="shared" si="365"/>
        <v>7.2772630078403483E-2</v>
      </c>
      <c r="Y658" s="66">
        <f t="shared" si="355"/>
        <v>9.8092141586405765E-2</v>
      </c>
      <c r="Z658" s="61">
        <f t="shared" si="356"/>
        <v>5.8052589623221032E-2</v>
      </c>
      <c r="AA658" s="67">
        <f t="shared" si="357"/>
        <v>14.583041666666666</v>
      </c>
      <c r="AB658" s="68">
        <f t="shared" si="358"/>
        <v>4.00296515937731E-2</v>
      </c>
      <c r="AC658" s="69">
        <f t="shared" si="359"/>
        <v>8.1026068692858874E-2</v>
      </c>
      <c r="AD658" s="70">
        <f>_xlfn.PERCENTILE.EXC(AC658:$AC$5675,0.5)</f>
        <v>8.7766229115946837E-2</v>
      </c>
      <c r="AE658" s="70">
        <f>_xlfn.PERCENTILE.EXC($AC658:AC$5675,0.35)</f>
        <v>5.2296575265994696E-2</v>
      </c>
      <c r="AF658" s="71">
        <f t="shared" si="384"/>
        <v>4.1175947774268931E-2</v>
      </c>
      <c r="AG658" s="70">
        <f t="shared" si="385"/>
        <v>-0.18622766805277283</v>
      </c>
      <c r="AH658" s="70">
        <f t="shared" si="386"/>
        <v>-0.24001280561911106</v>
      </c>
      <c r="AI658" s="61" t="str">
        <f t="shared" si="374"/>
        <v>Safety</v>
      </c>
      <c r="AJ658" s="68" t="str">
        <f t="shared" si="375"/>
        <v>Short VOL</v>
      </c>
      <c r="AK658" s="72" t="str">
        <f t="shared" si="376"/>
        <v>00631L</v>
      </c>
      <c r="AL658" s="73">
        <f t="shared" si="366"/>
        <v>1</v>
      </c>
      <c r="AM658" s="72" t="str">
        <f t="shared" si="379"/>
        <v>00631L</v>
      </c>
      <c r="AN658" s="73">
        <f t="shared" si="367"/>
        <v>1</v>
      </c>
      <c r="AO658" s="74" t="str">
        <f t="shared" si="373"/>
        <v>00631L</v>
      </c>
      <c r="AP658" s="20">
        <f t="shared" si="368"/>
        <v>1</v>
      </c>
      <c r="AQ658" s="74" t="str">
        <f t="shared" si="383"/>
        <v>00631L</v>
      </c>
      <c r="AR658" s="20">
        <f t="shared" si="369"/>
        <v>1</v>
      </c>
      <c r="AS658" s="74" t="str">
        <f t="shared" si="377"/>
        <v>00631L</v>
      </c>
      <c r="AT658" s="20">
        <f t="shared" si="370"/>
        <v>1</v>
      </c>
      <c r="AU658" s="74" t="str">
        <f t="shared" si="360"/>
        <v>00631L</v>
      </c>
      <c r="AV658" s="20">
        <f t="shared" si="371"/>
        <v>1</v>
      </c>
      <c r="AW658" s="74" t="str">
        <f t="shared" si="361"/>
        <v>00631L</v>
      </c>
      <c r="AX658" s="20">
        <f t="shared" si="362"/>
        <v>1</v>
      </c>
      <c r="AY658" s="20">
        <f t="shared" si="372"/>
        <v>0</v>
      </c>
      <c r="AZ658" s="57">
        <v>45356</v>
      </c>
      <c r="BA658" s="75">
        <v>33.590000000000003</v>
      </c>
      <c r="BB658" s="90">
        <v>33.587499999999999</v>
      </c>
      <c r="BC658" s="76">
        <f t="shared" si="380"/>
        <v>33.038750000000007</v>
      </c>
      <c r="BD658" s="76">
        <f t="shared" si="381"/>
        <v>33.068583333333343</v>
      </c>
      <c r="BE658" s="77">
        <f t="shared" si="387"/>
        <v>1.6609284552230066E-2</v>
      </c>
      <c r="BF658" s="77">
        <f t="shared" si="378"/>
        <v>1.5767735237120627E-2</v>
      </c>
    </row>
    <row r="659" spans="1:58" s="23" customFormat="1" ht="13.15" x14ac:dyDescent="0.4">
      <c r="A659" s="57">
        <v>45352</v>
      </c>
      <c r="B659" s="112">
        <v>14.08</v>
      </c>
      <c r="C659" s="112">
        <v>15.096</v>
      </c>
      <c r="D659" s="112">
        <v>15.75</v>
      </c>
      <c r="E659" s="112">
        <v>16.248000000000001</v>
      </c>
      <c r="F659" s="112">
        <v>16.872</v>
      </c>
      <c r="G659" s="112">
        <v>17.2</v>
      </c>
      <c r="H659" s="113">
        <v>17.738</v>
      </c>
      <c r="I659" s="90">
        <f t="shared" si="363"/>
        <v>14.588000000000001</v>
      </c>
      <c r="J659" s="90">
        <f t="shared" si="364"/>
        <v>15.423</v>
      </c>
      <c r="K659" s="114">
        <v>12</v>
      </c>
      <c r="L659" s="115">
        <v>4.1666666666666664E-2</v>
      </c>
      <c r="M659" s="90">
        <v>11.82</v>
      </c>
      <c r="N659" s="90">
        <v>13.11</v>
      </c>
      <c r="O659" s="90">
        <v>14.93</v>
      </c>
      <c r="P659" s="90">
        <v>16.86</v>
      </c>
      <c r="Q659" s="90">
        <v>19.399999999999999</v>
      </c>
      <c r="R659" s="63">
        <f t="shared" si="352"/>
        <v>6.8599999999999994</v>
      </c>
      <c r="S659" s="64">
        <f t="shared" si="388"/>
        <v>-2.1641791044776187E-2</v>
      </c>
      <c r="T659" s="65">
        <f t="shared" si="382"/>
        <v>0.90160183066361566</v>
      </c>
      <c r="U659" s="65">
        <f t="shared" si="382"/>
        <v>0.87809778968519758</v>
      </c>
      <c r="V659" s="65">
        <f t="shared" si="353"/>
        <v>0.77758007117437722</v>
      </c>
      <c r="W659" s="65">
        <f t="shared" si="354"/>
        <v>0.6757731958762887</v>
      </c>
      <c r="X659" s="61">
        <f t="shared" si="365"/>
        <v>7.2159090909090909E-2</v>
      </c>
      <c r="Y659" s="66">
        <f t="shared" si="355"/>
        <v>9.1703594288527715E-2</v>
      </c>
      <c r="Z659" s="61">
        <f t="shared" si="356"/>
        <v>5.7238826432684332E-2</v>
      </c>
      <c r="AA659" s="67">
        <f t="shared" si="357"/>
        <v>14.588000000000001</v>
      </c>
      <c r="AB659" s="68">
        <f t="shared" si="358"/>
        <v>7.3989321128909283E-2</v>
      </c>
      <c r="AC659" s="69">
        <f t="shared" si="359"/>
        <v>0.11273836765827625</v>
      </c>
      <c r="AD659" s="70">
        <f>_xlfn.PERCENTILE.EXC(AC659:$AC$5675,0.5)</f>
        <v>8.7769495268930631E-2</v>
      </c>
      <c r="AE659" s="70">
        <f>_xlfn.PERCENTILE.EXC($AC659:AC$5675,0.35)</f>
        <v>5.2281715008875088E-2</v>
      </c>
      <c r="AF659" s="71">
        <f t="shared" si="384"/>
        <v>4.1109260595564544E-2</v>
      </c>
      <c r="AG659" s="70">
        <f t="shared" si="385"/>
        <v>-0.19072723167800829</v>
      </c>
      <c r="AH659" s="70">
        <f t="shared" si="386"/>
        <v>-0.25205337885627466</v>
      </c>
      <c r="AI659" s="61" t="str">
        <f t="shared" si="374"/>
        <v>Short VOL</v>
      </c>
      <c r="AJ659" s="68" t="str">
        <f t="shared" si="375"/>
        <v>Short VOL</v>
      </c>
      <c r="AK659" s="72" t="str">
        <f t="shared" si="376"/>
        <v>00631L</v>
      </c>
      <c r="AL659" s="73">
        <f t="shared" si="366"/>
        <v>1</v>
      </c>
      <c r="AM659" s="72" t="str">
        <f t="shared" si="379"/>
        <v>00631L</v>
      </c>
      <c r="AN659" s="73">
        <f t="shared" si="367"/>
        <v>1</v>
      </c>
      <c r="AO659" s="74" t="str">
        <f t="shared" si="373"/>
        <v>00631L</v>
      </c>
      <c r="AP659" s="20">
        <f t="shared" si="368"/>
        <v>1</v>
      </c>
      <c r="AQ659" s="74" t="str">
        <f t="shared" si="383"/>
        <v>00631L</v>
      </c>
      <c r="AR659" s="20">
        <f t="shared" si="369"/>
        <v>1</v>
      </c>
      <c r="AS659" s="74" t="str">
        <f t="shared" si="377"/>
        <v>00631L</v>
      </c>
      <c r="AT659" s="20">
        <f t="shared" si="370"/>
        <v>1</v>
      </c>
      <c r="AU659" s="74" t="str">
        <f t="shared" si="360"/>
        <v>00631L</v>
      </c>
      <c r="AV659" s="20">
        <f t="shared" si="371"/>
        <v>1</v>
      </c>
      <c r="AW659" s="74" t="str">
        <f t="shared" si="361"/>
        <v>00631L</v>
      </c>
      <c r="AX659" s="20">
        <f t="shared" si="362"/>
        <v>1</v>
      </c>
      <c r="AY659" s="20">
        <f t="shared" si="372"/>
        <v>0</v>
      </c>
      <c r="AZ659" s="57">
        <v>45355</v>
      </c>
      <c r="BA659" s="75">
        <v>33.81</v>
      </c>
      <c r="BB659" s="90">
        <v>34.037500000000001</v>
      </c>
      <c r="BC659" s="76">
        <f t="shared" si="380"/>
        <v>33.006041666666675</v>
      </c>
      <c r="BD659" s="76">
        <f t="shared" si="381"/>
        <v>33.042458333333336</v>
      </c>
      <c r="BE659" s="77">
        <f t="shared" si="387"/>
        <v>3.1250591747722725E-2</v>
      </c>
      <c r="BF659" s="77">
        <f t="shared" si="378"/>
        <v>2.3228951639241924E-2</v>
      </c>
    </row>
    <row r="660" spans="1:58" s="23" customFormat="1" ht="13.15" x14ac:dyDescent="0.4">
      <c r="A660" s="57">
        <v>45351</v>
      </c>
      <c r="B660" s="112">
        <v>14.009</v>
      </c>
      <c r="C660" s="112">
        <v>15.051</v>
      </c>
      <c r="D660" s="112">
        <v>15.701000000000001</v>
      </c>
      <c r="E660" s="112">
        <v>16.196999999999999</v>
      </c>
      <c r="F660" s="112">
        <v>16.8</v>
      </c>
      <c r="G660" s="112">
        <v>17.198</v>
      </c>
      <c r="H660" s="113">
        <v>17.693999999999999</v>
      </c>
      <c r="I660" s="90">
        <f t="shared" si="363"/>
        <v>14.486583333333334</v>
      </c>
      <c r="J660" s="90">
        <f t="shared" si="364"/>
        <v>15.348916666666668</v>
      </c>
      <c r="K660" s="114">
        <v>13</v>
      </c>
      <c r="L660" s="115">
        <v>4.1666666666666664E-2</v>
      </c>
      <c r="M660" s="90">
        <v>12.48</v>
      </c>
      <c r="N660" s="90">
        <v>13.4</v>
      </c>
      <c r="O660" s="90">
        <v>14.93</v>
      </c>
      <c r="P660" s="90">
        <v>16.86</v>
      </c>
      <c r="Q660" s="90">
        <v>19.32</v>
      </c>
      <c r="R660" s="63">
        <f t="shared" si="352"/>
        <v>5.9099999999999966</v>
      </c>
      <c r="S660" s="64">
        <f t="shared" si="388"/>
        <v>-3.179190751445083E-2</v>
      </c>
      <c r="T660" s="65">
        <f t="shared" si="382"/>
        <v>0.93134328358208951</v>
      </c>
      <c r="U660" s="65">
        <f t="shared" si="382"/>
        <v>0.89752176825184193</v>
      </c>
      <c r="V660" s="65">
        <f t="shared" si="353"/>
        <v>0.79478054567022538</v>
      </c>
      <c r="W660" s="65">
        <f t="shared" si="354"/>
        <v>0.69358178053830233</v>
      </c>
      <c r="X660" s="61">
        <f t="shared" si="365"/>
        <v>7.4380755228781487E-2</v>
      </c>
      <c r="Y660" s="66">
        <f t="shared" si="355"/>
        <v>9.2424523059825889E-2</v>
      </c>
      <c r="Z660" s="61">
        <f t="shared" si="356"/>
        <v>5.9526343340677329E-2</v>
      </c>
      <c r="AA660" s="67">
        <f t="shared" si="357"/>
        <v>14.486583333333334</v>
      </c>
      <c r="AB660" s="68">
        <f t="shared" si="358"/>
        <v>4.5447761194029851E-2</v>
      </c>
      <c r="AC660" s="69">
        <f t="shared" si="359"/>
        <v>8.108830845771145E-2</v>
      </c>
      <c r="AD660" s="70">
        <f>_xlfn.PERCENTILE.EXC(AC660:$AC$5675,0.5)</f>
        <v>8.7766229115946837E-2</v>
      </c>
      <c r="AE660" s="70">
        <f>_xlfn.PERCENTILE.EXC($AC660:AC$5675,0.35)</f>
        <v>5.2268068956274262E-2</v>
      </c>
      <c r="AF660" s="71">
        <f t="shared" si="384"/>
        <v>4.1023591047568607E-2</v>
      </c>
      <c r="AG660" s="70">
        <f t="shared" si="385"/>
        <v>-0.21080211617430289</v>
      </c>
      <c r="AH660" s="70">
        <f t="shared" si="386"/>
        <v>-0.25205337885627466</v>
      </c>
      <c r="AI660" s="61" t="str">
        <f t="shared" si="374"/>
        <v>Safety</v>
      </c>
      <c r="AJ660" s="68" t="str">
        <f t="shared" si="375"/>
        <v>Short VOL</v>
      </c>
      <c r="AK660" s="72" t="str">
        <f t="shared" si="376"/>
        <v>00631L</v>
      </c>
      <c r="AL660" s="73">
        <f t="shared" si="366"/>
        <v>1</v>
      </c>
      <c r="AM660" s="72" t="str">
        <f t="shared" si="379"/>
        <v>00631L</v>
      </c>
      <c r="AN660" s="73">
        <f t="shared" si="367"/>
        <v>1</v>
      </c>
      <c r="AO660" s="74" t="str">
        <f t="shared" si="373"/>
        <v>00631L</v>
      </c>
      <c r="AP660" s="20">
        <f t="shared" si="368"/>
        <v>1</v>
      </c>
      <c r="AQ660" s="74" t="str">
        <f t="shared" si="383"/>
        <v>00631L</v>
      </c>
      <c r="AR660" s="20">
        <f t="shared" si="369"/>
        <v>1</v>
      </c>
      <c r="AS660" s="74" t="str">
        <f t="shared" si="377"/>
        <v>00631L</v>
      </c>
      <c r="AT660" s="20">
        <f t="shared" si="370"/>
        <v>1</v>
      </c>
      <c r="AU660" s="74" t="str">
        <f t="shared" si="360"/>
        <v>00631L</v>
      </c>
      <c r="AV660" s="20">
        <f t="shared" si="371"/>
        <v>1</v>
      </c>
      <c r="AW660" s="74" t="str">
        <f t="shared" si="361"/>
        <v>00631L</v>
      </c>
      <c r="AX660" s="20">
        <f t="shared" si="362"/>
        <v>1</v>
      </c>
      <c r="AY660" s="20">
        <f t="shared" si="372"/>
        <v>0</v>
      </c>
      <c r="AZ660" s="57">
        <v>45352</v>
      </c>
      <c r="BA660" s="75">
        <v>34.090000000000003</v>
      </c>
      <c r="BB660" s="90">
        <v>34.125</v>
      </c>
      <c r="BC660" s="76">
        <f t="shared" si="380"/>
        <v>32.966041666666676</v>
      </c>
      <c r="BD660" s="76">
        <f t="shared" si="381"/>
        <v>33.006916666666676</v>
      </c>
      <c r="BE660" s="77">
        <f t="shared" si="387"/>
        <v>3.5156126569638908E-2</v>
      </c>
      <c r="BF660" s="77">
        <f t="shared" si="378"/>
        <v>3.2813829424640603E-2</v>
      </c>
    </row>
    <row r="661" spans="1:58" s="23" customFormat="1" ht="13.15" x14ac:dyDescent="0.4">
      <c r="A661" s="57">
        <v>45350</v>
      </c>
      <c r="B661" s="112">
        <v>14.223000000000001</v>
      </c>
      <c r="C661" s="112">
        <v>15.233000000000001</v>
      </c>
      <c r="D661" s="112">
        <v>15.85</v>
      </c>
      <c r="E661" s="112">
        <v>16.350000000000001</v>
      </c>
      <c r="F661" s="112">
        <v>16.97</v>
      </c>
      <c r="G661" s="112">
        <v>17.306999999999999</v>
      </c>
      <c r="H661" s="113">
        <v>17.8</v>
      </c>
      <c r="I661" s="90">
        <f t="shared" si="363"/>
        <v>14.643833333333333</v>
      </c>
      <c r="J661" s="90">
        <f t="shared" si="364"/>
        <v>15.490083333333333</v>
      </c>
      <c r="K661" s="114">
        <v>14</v>
      </c>
      <c r="L661" s="115">
        <v>4.1666666666666664E-2</v>
      </c>
      <c r="M661" s="90">
        <v>13.52</v>
      </c>
      <c r="N661" s="90">
        <v>13.84</v>
      </c>
      <c r="O661" s="90">
        <v>15.22</v>
      </c>
      <c r="P661" s="90">
        <v>17.03</v>
      </c>
      <c r="Q661" s="90">
        <v>19.43</v>
      </c>
      <c r="R661" s="63">
        <f t="shared" si="352"/>
        <v>4.8900000000000006</v>
      </c>
      <c r="S661" s="64">
        <f t="shared" si="388"/>
        <v>3.052866716306777E-2</v>
      </c>
      <c r="T661" s="65">
        <f t="shared" si="382"/>
        <v>0.97687861271676302</v>
      </c>
      <c r="U661" s="65">
        <f t="shared" si="382"/>
        <v>0.90932982917214189</v>
      </c>
      <c r="V661" s="65">
        <f t="shared" si="353"/>
        <v>0.81268349970640041</v>
      </c>
      <c r="W661" s="65">
        <f t="shared" si="354"/>
        <v>0.71230056613484305</v>
      </c>
      <c r="X661" s="61">
        <f t="shared" si="365"/>
        <v>7.1011741545384213E-2</v>
      </c>
      <c r="Y661" s="66">
        <f t="shared" si="355"/>
        <v>8.8685015290519822E-2</v>
      </c>
      <c r="Z661" s="61">
        <f t="shared" si="356"/>
        <v>5.7788830338140022E-2</v>
      </c>
      <c r="AA661" s="67">
        <f t="shared" si="357"/>
        <v>14.643833333333333</v>
      </c>
      <c r="AB661" s="68">
        <f t="shared" si="358"/>
        <v>2.7673410404624343E-2</v>
      </c>
      <c r="AC661" s="69">
        <f t="shared" si="359"/>
        <v>5.8080443159922931E-2</v>
      </c>
      <c r="AD661" s="70">
        <f>_xlfn.PERCENTILE.EXC(AC661:$AC$5675,0.5)</f>
        <v>8.7769495268930631E-2</v>
      </c>
      <c r="AE661" s="70">
        <f>_xlfn.PERCENTILE.EXC($AC661:AC$5675,0.35)</f>
        <v>5.2261708130786191E-2</v>
      </c>
      <c r="AF661" s="71">
        <f t="shared" si="384"/>
        <v>4.0488543565215959E-2</v>
      </c>
      <c r="AG661" s="70">
        <f t="shared" si="385"/>
        <v>-0.22414379098269419</v>
      </c>
      <c r="AH661" s="70">
        <f t="shared" si="386"/>
        <v>-0.2554401087037359</v>
      </c>
      <c r="AI661" s="61" t="str">
        <f t="shared" si="374"/>
        <v>Safety</v>
      </c>
      <c r="AJ661" s="68" t="str">
        <f t="shared" si="375"/>
        <v>Short VOL</v>
      </c>
      <c r="AK661" s="72" t="str">
        <f t="shared" si="376"/>
        <v>00631L</v>
      </c>
      <c r="AL661" s="73">
        <f t="shared" si="366"/>
        <v>1</v>
      </c>
      <c r="AM661" s="72" t="str">
        <f t="shared" si="379"/>
        <v>00631L</v>
      </c>
      <c r="AN661" s="73">
        <f t="shared" si="367"/>
        <v>1</v>
      </c>
      <c r="AO661" s="74" t="str">
        <f t="shared" si="373"/>
        <v>00631L</v>
      </c>
      <c r="AP661" s="20">
        <f t="shared" si="368"/>
        <v>1</v>
      </c>
      <c r="AQ661" s="74" t="str">
        <f t="shared" si="383"/>
        <v>00631L</v>
      </c>
      <c r="AR661" s="20">
        <f t="shared" si="369"/>
        <v>1</v>
      </c>
      <c r="AS661" s="74" t="str">
        <f t="shared" si="377"/>
        <v>00631L</v>
      </c>
      <c r="AT661" s="20">
        <f t="shared" si="370"/>
        <v>1</v>
      </c>
      <c r="AU661" s="74" t="str">
        <f t="shared" si="360"/>
        <v>00631L</v>
      </c>
      <c r="AV661" s="20">
        <f t="shared" si="371"/>
        <v>1</v>
      </c>
      <c r="AW661" s="74" t="str">
        <f t="shared" si="361"/>
        <v>00631L</v>
      </c>
      <c r="AX661" s="20">
        <f t="shared" si="362"/>
        <v>1</v>
      </c>
      <c r="AY661" s="20">
        <f t="shared" si="372"/>
        <v>0</v>
      </c>
      <c r="AZ661" s="57">
        <v>45351</v>
      </c>
      <c r="BA661" s="75">
        <v>33.909999999999997</v>
      </c>
      <c r="BB661" s="90">
        <v>33.912500000000001</v>
      </c>
      <c r="BC661" s="76">
        <f t="shared" si="380"/>
        <v>32.920000000000009</v>
      </c>
      <c r="BD661" s="76">
        <f t="shared" si="381"/>
        <v>32.962458333333345</v>
      </c>
      <c r="BE661" s="77">
        <f t="shared" si="387"/>
        <v>3.0148845686512524E-2</v>
      </c>
      <c r="BF661" s="77">
        <f t="shared" si="378"/>
        <v>2.8746086140925012E-2</v>
      </c>
    </row>
    <row r="662" spans="1:58" s="23" customFormat="1" ht="13.15" x14ac:dyDescent="0.4">
      <c r="A662" s="57">
        <v>45349</v>
      </c>
      <c r="B662" s="112">
        <v>13.997999999999999</v>
      </c>
      <c r="C662" s="112">
        <v>15.023</v>
      </c>
      <c r="D662" s="112">
        <v>15.692</v>
      </c>
      <c r="E662" s="112">
        <v>16.198</v>
      </c>
      <c r="F662" s="112">
        <v>16.780999999999999</v>
      </c>
      <c r="G662" s="112">
        <v>17.053000000000001</v>
      </c>
      <c r="H662" s="113">
        <v>17.521999999999998</v>
      </c>
      <c r="I662" s="90">
        <f t="shared" si="363"/>
        <v>14.382375</v>
      </c>
      <c r="J662" s="90">
        <f t="shared" si="364"/>
        <v>15.273875</v>
      </c>
      <c r="K662" s="114">
        <v>15</v>
      </c>
      <c r="L662" s="115">
        <v>4.1666666666666664E-2</v>
      </c>
      <c r="M662" s="90">
        <v>12.84</v>
      </c>
      <c r="N662" s="90">
        <v>13.43</v>
      </c>
      <c r="O662" s="90">
        <v>14.89</v>
      </c>
      <c r="P662" s="90">
        <v>16.78</v>
      </c>
      <c r="Q662" s="90">
        <v>19.18</v>
      </c>
      <c r="R662" s="63">
        <f t="shared" si="352"/>
        <v>5.4000000000000021</v>
      </c>
      <c r="S662" s="64">
        <f t="shared" si="388"/>
        <v>-2.2561863173216921E-2</v>
      </c>
      <c r="T662" s="65">
        <f t="shared" si="382"/>
        <v>0.95606850335070737</v>
      </c>
      <c r="U662" s="65">
        <f t="shared" si="382"/>
        <v>0.9019476158495634</v>
      </c>
      <c r="V662" s="65">
        <f t="shared" si="353"/>
        <v>0.80035756853396889</v>
      </c>
      <c r="W662" s="65">
        <f t="shared" si="354"/>
        <v>0.70020855057351405</v>
      </c>
      <c r="X662" s="61">
        <f t="shared" si="365"/>
        <v>7.3224746392341791E-2</v>
      </c>
      <c r="Y662" s="66">
        <f t="shared" si="355"/>
        <v>8.1738486232868141E-2</v>
      </c>
      <c r="Z662" s="61">
        <f t="shared" si="356"/>
        <v>6.1985590001651374E-2</v>
      </c>
      <c r="AA662" s="67">
        <f t="shared" si="357"/>
        <v>14.382375</v>
      </c>
      <c r="AB662" s="68">
        <f t="shared" si="358"/>
        <v>4.2293373045420669E-2</v>
      </c>
      <c r="AC662" s="69">
        <f t="shared" si="359"/>
        <v>7.0913998510796716E-2</v>
      </c>
      <c r="AD662" s="70">
        <f>_xlfn.PERCENTILE.EXC(AC662:$AC$5675,0.5)</f>
        <v>8.7779068416657988E-2</v>
      </c>
      <c r="AE662" s="70">
        <f>_xlfn.PERCENTILE.EXC($AC662:AC$5675,0.35)</f>
        <v>5.2255347305298128E-2</v>
      </c>
      <c r="AF662" s="71">
        <f t="shared" si="384"/>
        <v>3.973751884930659E-2</v>
      </c>
      <c r="AG662" s="70">
        <f t="shared" si="385"/>
        <v>-0.22747441286500245</v>
      </c>
      <c r="AH662" s="70">
        <f t="shared" si="386"/>
        <v>-0.2554401087037359</v>
      </c>
      <c r="AI662" s="61" t="str">
        <f t="shared" si="374"/>
        <v>Safety</v>
      </c>
      <c r="AJ662" s="68" t="str">
        <f t="shared" si="375"/>
        <v>Short VOL</v>
      </c>
      <c r="AK662" s="72" t="str">
        <f t="shared" si="376"/>
        <v>00631L</v>
      </c>
      <c r="AL662" s="73">
        <f t="shared" si="366"/>
        <v>1</v>
      </c>
      <c r="AM662" s="72" t="str">
        <f t="shared" si="379"/>
        <v>00631L</v>
      </c>
      <c r="AN662" s="73">
        <f t="shared" si="367"/>
        <v>1</v>
      </c>
      <c r="AO662" s="74" t="str">
        <f t="shared" si="373"/>
        <v>00631L</v>
      </c>
      <c r="AP662" s="20">
        <f t="shared" si="368"/>
        <v>1</v>
      </c>
      <c r="AQ662" s="74" t="str">
        <f t="shared" si="383"/>
        <v>00631L</v>
      </c>
      <c r="AR662" s="20">
        <f t="shared" si="369"/>
        <v>1</v>
      </c>
      <c r="AS662" s="74" t="str">
        <f t="shared" si="377"/>
        <v>00631L</v>
      </c>
      <c r="AT662" s="20">
        <f t="shared" si="370"/>
        <v>1</v>
      </c>
      <c r="AU662" s="74" t="str">
        <f t="shared" si="360"/>
        <v>00631L</v>
      </c>
      <c r="AV662" s="20">
        <f t="shared" si="371"/>
        <v>1</v>
      </c>
      <c r="AW662" s="74" t="str">
        <f t="shared" si="361"/>
        <v>00631L</v>
      </c>
      <c r="AX662" s="20">
        <f t="shared" si="362"/>
        <v>1</v>
      </c>
      <c r="AY662" s="20">
        <f t="shared" si="372"/>
        <v>0</v>
      </c>
      <c r="AZ662" s="57">
        <v>45350</v>
      </c>
      <c r="BA662" s="75">
        <v>33.909999999999997</v>
      </c>
      <c r="BB662" s="90">
        <v>33.912500000000001</v>
      </c>
      <c r="BC662" s="76">
        <f t="shared" si="380"/>
        <v>32.873541666666675</v>
      </c>
      <c r="BD662" s="76">
        <f t="shared" si="381"/>
        <v>32.919958333333341</v>
      </c>
      <c r="BE662" s="77">
        <f t="shared" si="387"/>
        <v>3.1604697293289088E-2</v>
      </c>
      <c r="BF662" s="77">
        <f t="shared" si="378"/>
        <v>3.0074207769096171E-2</v>
      </c>
    </row>
    <row r="663" spans="1:58" s="23" customFormat="1" ht="13.15" x14ac:dyDescent="0.4">
      <c r="A663" s="57">
        <v>45348</v>
      </c>
      <c r="B663" s="112">
        <v>14.252000000000001</v>
      </c>
      <c r="C663" s="112">
        <v>15.252000000000001</v>
      </c>
      <c r="D663" s="112">
        <v>15.943</v>
      </c>
      <c r="E663" s="112">
        <v>16.399000000000001</v>
      </c>
      <c r="F663" s="112">
        <v>16.95</v>
      </c>
      <c r="G663" s="112">
        <v>17.2</v>
      </c>
      <c r="H663" s="113">
        <v>17.649999999999999</v>
      </c>
      <c r="I663" s="90">
        <f t="shared" si="363"/>
        <v>14.585333333333335</v>
      </c>
      <c r="J663" s="90">
        <f t="shared" si="364"/>
        <v>15.482333333333333</v>
      </c>
      <c r="K663" s="114">
        <v>16</v>
      </c>
      <c r="L663" s="115">
        <v>4.1666666666666664E-2</v>
      </c>
      <c r="M663" s="90">
        <v>13.13</v>
      </c>
      <c r="N663" s="90">
        <v>13.74</v>
      </c>
      <c r="O663" s="90">
        <v>15.22</v>
      </c>
      <c r="P663" s="90">
        <v>17.04</v>
      </c>
      <c r="Q663" s="90">
        <v>19.350000000000001</v>
      </c>
      <c r="R663" s="63">
        <f t="shared" si="352"/>
        <v>5.389999999999997</v>
      </c>
      <c r="S663" s="64">
        <f t="shared" si="388"/>
        <v>-7.2727272727271172E-4</v>
      </c>
      <c r="T663" s="65">
        <f t="shared" si="382"/>
        <v>0.95560407569141192</v>
      </c>
      <c r="U663" s="65">
        <f t="shared" si="382"/>
        <v>0.90275952693823913</v>
      </c>
      <c r="V663" s="65">
        <f t="shared" si="353"/>
        <v>0.80633802816901412</v>
      </c>
      <c r="W663" s="65">
        <f t="shared" si="354"/>
        <v>0.71007751937984487</v>
      </c>
      <c r="X663" s="61">
        <f t="shared" si="365"/>
        <v>7.0165590794274479E-2</v>
      </c>
      <c r="Y663" s="66">
        <f t="shared" si="355"/>
        <v>7.6285139337764346E-2</v>
      </c>
      <c r="Z663" s="61">
        <f t="shared" si="356"/>
        <v>6.1500137124051446E-2</v>
      </c>
      <c r="AA663" s="67">
        <f t="shared" si="357"/>
        <v>14.585333333333335</v>
      </c>
      <c r="AB663" s="68">
        <f t="shared" si="358"/>
        <v>3.7263464337700176E-2</v>
      </c>
      <c r="AC663" s="69">
        <f t="shared" si="359"/>
        <v>6.152353226589042E-2</v>
      </c>
      <c r="AD663" s="70">
        <f>_xlfn.PERCENTILE.EXC(AC663:$AC$5675,0.5)</f>
        <v>8.7788641564385345E-2</v>
      </c>
      <c r="AE663" s="70">
        <f>_xlfn.PERCENTILE.EXC($AC663:AC$5675,0.35)</f>
        <v>5.2244695543400943E-2</v>
      </c>
      <c r="AF663" s="71">
        <f t="shared" si="384"/>
        <v>3.9508722974319829E-2</v>
      </c>
      <c r="AG663" s="70">
        <f t="shared" si="385"/>
        <v>-0.2313831195476071</v>
      </c>
      <c r="AH663" s="70">
        <f t="shared" si="386"/>
        <v>-0.26129905203327719</v>
      </c>
      <c r="AI663" s="61" t="str">
        <f t="shared" si="374"/>
        <v>Safety</v>
      </c>
      <c r="AJ663" s="68" t="str">
        <f t="shared" si="375"/>
        <v>Short VOL</v>
      </c>
      <c r="AK663" s="72" t="str">
        <f t="shared" si="376"/>
        <v>00631L</v>
      </c>
      <c r="AL663" s="73">
        <f t="shared" si="366"/>
        <v>1</v>
      </c>
      <c r="AM663" s="72" t="str">
        <f t="shared" si="379"/>
        <v>00631L</v>
      </c>
      <c r="AN663" s="73">
        <f t="shared" si="367"/>
        <v>1</v>
      </c>
      <c r="AO663" s="74" t="str">
        <f t="shared" si="373"/>
        <v>00631L</v>
      </c>
      <c r="AP663" s="20">
        <f t="shared" si="368"/>
        <v>1</v>
      </c>
      <c r="AQ663" s="74" t="str">
        <f t="shared" si="383"/>
        <v>00631L</v>
      </c>
      <c r="AR663" s="20">
        <f t="shared" si="369"/>
        <v>1</v>
      </c>
      <c r="AS663" s="74" t="str">
        <f t="shared" si="377"/>
        <v>00631L</v>
      </c>
      <c r="AT663" s="20">
        <f t="shared" si="370"/>
        <v>1</v>
      </c>
      <c r="AU663" s="74" t="str">
        <f t="shared" si="360"/>
        <v>00631L</v>
      </c>
      <c r="AV663" s="20">
        <f t="shared" si="371"/>
        <v>1</v>
      </c>
      <c r="AW663" s="74" t="str">
        <f t="shared" si="361"/>
        <v>00631L</v>
      </c>
      <c r="AX663" s="20">
        <f t="shared" si="362"/>
        <v>1</v>
      </c>
      <c r="AY663" s="20">
        <f t="shared" si="372"/>
        <v>0</v>
      </c>
      <c r="AZ663" s="57">
        <v>45349</v>
      </c>
      <c r="BA663" s="75">
        <v>33.76</v>
      </c>
      <c r="BB663" s="90">
        <v>33.5</v>
      </c>
      <c r="BC663" s="76">
        <f t="shared" si="380"/>
        <v>32.815625000000004</v>
      </c>
      <c r="BD663" s="76">
        <f t="shared" si="381"/>
        <v>32.871000000000009</v>
      </c>
      <c r="BE663" s="77">
        <f t="shared" si="387"/>
        <v>2.0855156651747319E-2</v>
      </c>
      <c r="BF663" s="77">
        <f t="shared" si="378"/>
        <v>2.7045115755528839E-2</v>
      </c>
    </row>
    <row r="664" spans="1:58" s="23" customFormat="1" ht="13.15" x14ac:dyDescent="0.4">
      <c r="A664" s="57">
        <v>45345</v>
      </c>
      <c r="B664" s="112">
        <v>14.43</v>
      </c>
      <c r="C664" s="112">
        <v>15.403</v>
      </c>
      <c r="D664" s="112">
        <v>16.05</v>
      </c>
      <c r="E664" s="112">
        <v>16.5</v>
      </c>
      <c r="F664" s="112">
        <v>17.071000000000002</v>
      </c>
      <c r="G664" s="112">
        <v>17.350000000000001</v>
      </c>
      <c r="H664" s="113">
        <v>17.786000000000001</v>
      </c>
      <c r="I664" s="90">
        <f t="shared" si="363"/>
        <v>14.713791666666667</v>
      </c>
      <c r="J664" s="90">
        <f t="shared" si="364"/>
        <v>15.591708333333333</v>
      </c>
      <c r="K664" s="114">
        <v>17</v>
      </c>
      <c r="L664" s="115">
        <v>4.1666666666666664E-2</v>
      </c>
      <c r="M664" s="90">
        <v>11.92</v>
      </c>
      <c r="N664" s="90">
        <v>13.75</v>
      </c>
      <c r="O664" s="90">
        <v>15.25</v>
      </c>
      <c r="P664" s="90">
        <v>17.09</v>
      </c>
      <c r="Q664" s="90">
        <v>19.38</v>
      </c>
      <c r="R664" s="63">
        <f t="shared" si="352"/>
        <v>6.6700000000000017</v>
      </c>
      <c r="S664" s="64">
        <f t="shared" si="388"/>
        <v>-5.4332874828060471E-2</v>
      </c>
      <c r="T664" s="65">
        <f t="shared" si="382"/>
        <v>0.86690909090909085</v>
      </c>
      <c r="U664" s="65">
        <f t="shared" si="382"/>
        <v>0.90163934426229508</v>
      </c>
      <c r="V664" s="65">
        <f t="shared" si="353"/>
        <v>0.80456407255705087</v>
      </c>
      <c r="W664" s="65">
        <f t="shared" si="354"/>
        <v>0.70949432404540769</v>
      </c>
      <c r="X664" s="61">
        <f t="shared" si="365"/>
        <v>6.7428967428967479E-2</v>
      </c>
      <c r="Y664" s="66">
        <f t="shared" si="355"/>
        <v>7.7939393939394017E-2</v>
      </c>
      <c r="Z664" s="61">
        <f t="shared" si="356"/>
        <v>5.9666242839059663E-2</v>
      </c>
      <c r="AA664" s="67">
        <f t="shared" si="357"/>
        <v>14.713791666666667</v>
      </c>
      <c r="AB664" s="68">
        <f t="shared" si="358"/>
        <v>4.9454545454545432E-2</v>
      </c>
      <c r="AC664" s="69">
        <f t="shared" si="359"/>
        <v>7.0093939393939445E-2</v>
      </c>
      <c r="AD664" s="70">
        <f>_xlfn.PERCENTILE.EXC(AC664:$AC$5675,0.5)</f>
        <v>8.7791042430266003E-2</v>
      </c>
      <c r="AE664" s="70">
        <f>_xlfn.PERCENTILE.EXC($AC664:AC$5675,0.35)</f>
        <v>5.2223316440481012E-2</v>
      </c>
      <c r="AF664" s="71">
        <f t="shared" si="384"/>
        <v>3.9422172244375171E-2</v>
      </c>
      <c r="AG664" s="70">
        <f t="shared" si="385"/>
        <v>-0.2313831195476071</v>
      </c>
      <c r="AH664" s="70">
        <f t="shared" si="386"/>
        <v>-0.26129905203327719</v>
      </c>
      <c r="AI664" s="61" t="str">
        <f t="shared" si="374"/>
        <v>Safety</v>
      </c>
      <c r="AJ664" s="68" t="str">
        <f t="shared" si="375"/>
        <v>Short VOL</v>
      </c>
      <c r="AK664" s="72" t="str">
        <f t="shared" si="376"/>
        <v>00631L</v>
      </c>
      <c r="AL664" s="73">
        <f t="shared" si="366"/>
        <v>1</v>
      </c>
      <c r="AM664" s="72" t="str">
        <f t="shared" si="379"/>
        <v>00631L</v>
      </c>
      <c r="AN664" s="73">
        <f t="shared" si="367"/>
        <v>1</v>
      </c>
      <c r="AO664" s="74" t="str">
        <f t="shared" si="373"/>
        <v>00631L</v>
      </c>
      <c r="AP664" s="20">
        <f t="shared" si="368"/>
        <v>1</v>
      </c>
      <c r="AQ664" s="74" t="str">
        <f t="shared" si="383"/>
        <v>00631L</v>
      </c>
      <c r="AR664" s="20">
        <f t="shared" si="369"/>
        <v>1</v>
      </c>
      <c r="AS664" s="74" t="str">
        <f t="shared" si="377"/>
        <v>00631L</v>
      </c>
      <c r="AT664" s="20">
        <f t="shared" si="370"/>
        <v>1</v>
      </c>
      <c r="AU664" s="74" t="str">
        <f t="shared" si="360"/>
        <v>00631L</v>
      </c>
      <c r="AV664" s="20">
        <f t="shared" si="371"/>
        <v>1</v>
      </c>
      <c r="AW664" s="74" t="str">
        <f t="shared" si="361"/>
        <v>00631L</v>
      </c>
      <c r="AX664" s="20">
        <f t="shared" si="362"/>
        <v>1</v>
      </c>
      <c r="AY664" s="20">
        <f t="shared" si="372"/>
        <v>0</v>
      </c>
      <c r="AZ664" s="57">
        <v>45348</v>
      </c>
      <c r="BA664" s="75">
        <v>33.54</v>
      </c>
      <c r="BB664" s="90">
        <v>33.512500000000003</v>
      </c>
      <c r="BC664" s="76">
        <f t="shared" si="380"/>
        <v>32.762083333333337</v>
      </c>
      <c r="BD664" s="76">
        <f t="shared" si="381"/>
        <v>32.816291666666672</v>
      </c>
      <c r="BE664" s="77">
        <f t="shared" si="387"/>
        <v>2.2905035037963078E-2</v>
      </c>
      <c r="BF664" s="77">
        <f t="shared" si="378"/>
        <v>2.2053324631693169E-2</v>
      </c>
    </row>
    <row r="665" spans="1:58" s="23" customFormat="1" ht="13.15" x14ac:dyDescent="0.4">
      <c r="A665" s="57">
        <v>45344</v>
      </c>
      <c r="B665" s="112">
        <v>15.035</v>
      </c>
      <c r="C665" s="112">
        <v>15.923</v>
      </c>
      <c r="D665" s="112">
        <v>16.501999999999999</v>
      </c>
      <c r="E665" s="112">
        <v>16.856000000000002</v>
      </c>
      <c r="F665" s="112">
        <v>17.318000000000001</v>
      </c>
      <c r="G665" s="112">
        <v>17.611000000000001</v>
      </c>
      <c r="H665" s="113">
        <v>18.021000000000001</v>
      </c>
      <c r="I665" s="90">
        <f t="shared" si="363"/>
        <v>15.257</v>
      </c>
      <c r="J665" s="90">
        <f t="shared" si="364"/>
        <v>16.06775</v>
      </c>
      <c r="K665" s="114">
        <v>18</v>
      </c>
      <c r="L665" s="115">
        <v>4.1666666666666664E-2</v>
      </c>
      <c r="M665" s="90">
        <v>13.17</v>
      </c>
      <c r="N665" s="90">
        <v>14.54</v>
      </c>
      <c r="O665" s="90">
        <v>15.77</v>
      </c>
      <c r="P665" s="90">
        <v>17.39</v>
      </c>
      <c r="Q665" s="90">
        <v>19.510000000000002</v>
      </c>
      <c r="R665" s="63">
        <f t="shared" si="352"/>
        <v>5.4499999999999957</v>
      </c>
      <c r="S665" s="64">
        <f t="shared" si="388"/>
        <v>-5.2151238591916602E-2</v>
      </c>
      <c r="T665" s="65">
        <f t="shared" si="382"/>
        <v>0.90577716643741413</v>
      </c>
      <c r="U665" s="65">
        <f t="shared" si="382"/>
        <v>0.92200380469245402</v>
      </c>
      <c r="V665" s="65">
        <f t="shared" si="353"/>
        <v>0.8361127084531339</v>
      </c>
      <c r="W665" s="65">
        <f t="shared" si="354"/>
        <v>0.74525884161968214</v>
      </c>
      <c r="X665" s="61">
        <f t="shared" si="365"/>
        <v>5.9062188227469233E-2</v>
      </c>
      <c r="Y665" s="66">
        <f t="shared" si="355"/>
        <v>6.911485524442329E-2</v>
      </c>
      <c r="Z665" s="61">
        <f t="shared" si="356"/>
        <v>5.313954250507967E-2</v>
      </c>
      <c r="AA665" s="67">
        <f t="shared" si="357"/>
        <v>15.257000000000001</v>
      </c>
      <c r="AB665" s="68">
        <f t="shared" si="358"/>
        <v>3.4044016506189892E-2</v>
      </c>
      <c r="AC665" s="69">
        <f t="shared" si="359"/>
        <v>4.9312242090784206E-2</v>
      </c>
      <c r="AD665" s="70">
        <f>_xlfn.PERCENTILE.EXC(AC665:$AC$5675,0.5)</f>
        <v>8.7793443296146648E-2</v>
      </c>
      <c r="AE665" s="70">
        <f>_xlfn.PERCENTILE.EXC($AC665:AC$5675,0.35)</f>
        <v>5.2201937337561073E-2</v>
      </c>
      <c r="AF665" s="71">
        <f t="shared" si="384"/>
        <v>3.9138778223923122E-2</v>
      </c>
      <c r="AG665" s="70">
        <f t="shared" si="385"/>
        <v>-0.23153224034319067</v>
      </c>
      <c r="AH665" s="70">
        <f t="shared" si="386"/>
        <v>-0.26131629280445606</v>
      </c>
      <c r="AI665" s="61" t="str">
        <f t="shared" si="374"/>
        <v>Safety</v>
      </c>
      <c r="AJ665" s="68" t="str">
        <f t="shared" si="375"/>
        <v>Short VOL</v>
      </c>
      <c r="AK665" s="72" t="str">
        <f t="shared" si="376"/>
        <v>00631L</v>
      </c>
      <c r="AL665" s="73">
        <f t="shared" si="366"/>
        <v>1</v>
      </c>
      <c r="AM665" s="72" t="str">
        <f t="shared" si="379"/>
        <v>00631L</v>
      </c>
      <c r="AN665" s="73">
        <f t="shared" si="367"/>
        <v>1</v>
      </c>
      <c r="AO665" s="74" t="str">
        <f t="shared" si="373"/>
        <v>00631L</v>
      </c>
      <c r="AP665" s="20">
        <f t="shared" si="368"/>
        <v>1</v>
      </c>
      <c r="AQ665" s="74" t="str">
        <f t="shared" si="383"/>
        <v>00631L</v>
      </c>
      <c r="AR665" s="20">
        <f t="shared" si="369"/>
        <v>1</v>
      </c>
      <c r="AS665" s="74" t="str">
        <f t="shared" si="377"/>
        <v>00631L</v>
      </c>
      <c r="AT665" s="20">
        <f t="shared" si="370"/>
        <v>1</v>
      </c>
      <c r="AU665" s="74" t="str">
        <f t="shared" si="360"/>
        <v>00631L</v>
      </c>
      <c r="AV665" s="20">
        <f t="shared" si="371"/>
        <v>1</v>
      </c>
      <c r="AW665" s="74" t="str">
        <f t="shared" si="361"/>
        <v>00635U</v>
      </c>
      <c r="AX665" s="20">
        <f t="shared" si="362"/>
        <v>0</v>
      </c>
      <c r="AY665" s="20">
        <f t="shared" si="372"/>
        <v>0</v>
      </c>
      <c r="AZ665" s="57">
        <v>45345</v>
      </c>
      <c r="BA665" s="75">
        <v>33.47</v>
      </c>
      <c r="BB665" s="90">
        <v>33.450000000000003</v>
      </c>
      <c r="BC665" s="76">
        <f t="shared" si="380"/>
        <v>32.711875000000006</v>
      </c>
      <c r="BD665" s="76">
        <f t="shared" si="381"/>
        <v>32.761375000000008</v>
      </c>
      <c r="BE665" s="77">
        <f t="shared" si="387"/>
        <v>2.2564435698045327E-2</v>
      </c>
      <c r="BF665" s="77">
        <f t="shared" si="378"/>
        <v>2.1629891907772203E-2</v>
      </c>
    </row>
    <row r="666" spans="1:58" s="23" customFormat="1" ht="13.15" x14ac:dyDescent="0.4">
      <c r="A666" s="57">
        <v>45343</v>
      </c>
      <c r="B666" s="112">
        <v>15.349</v>
      </c>
      <c r="C666" s="112">
        <v>16.097999999999999</v>
      </c>
      <c r="D666" s="112">
        <v>16.507000000000001</v>
      </c>
      <c r="E666" s="112">
        <v>16.852</v>
      </c>
      <c r="F666" s="112">
        <v>17.306000000000001</v>
      </c>
      <c r="G666" s="112">
        <v>17.597999999999999</v>
      </c>
      <c r="H666" s="113">
        <v>17.994</v>
      </c>
      <c r="I666" s="90">
        <f t="shared" si="363"/>
        <v>15.505041666666667</v>
      </c>
      <c r="J666" s="90">
        <f t="shared" si="364"/>
        <v>16.183208333333333</v>
      </c>
      <c r="K666" s="114">
        <v>19</v>
      </c>
      <c r="L666" s="115">
        <v>4.1666666666666664E-2</v>
      </c>
      <c r="M666" s="90">
        <v>14.65</v>
      </c>
      <c r="N666" s="90">
        <v>15.34</v>
      </c>
      <c r="O666" s="90">
        <v>16.23</v>
      </c>
      <c r="P666" s="90">
        <v>17.78</v>
      </c>
      <c r="Q666" s="90">
        <v>19.87</v>
      </c>
      <c r="R666" s="63">
        <f t="shared" si="352"/>
        <v>4.0200000000000031</v>
      </c>
      <c r="S666" s="64">
        <f t="shared" si="388"/>
        <v>-5.1880674448767884E-3</v>
      </c>
      <c r="T666" s="65">
        <f t="shared" si="382"/>
        <v>0.95501955671447203</v>
      </c>
      <c r="U666" s="65">
        <f t="shared" si="382"/>
        <v>0.94516327788046828</v>
      </c>
      <c r="V666" s="65">
        <f t="shared" si="353"/>
        <v>0.86276715410573668</v>
      </c>
      <c r="W666" s="65">
        <f t="shared" si="354"/>
        <v>0.77201811776547558</v>
      </c>
      <c r="X666" s="61">
        <f t="shared" si="365"/>
        <v>4.879796729428619E-2</v>
      </c>
      <c r="Y666" s="66">
        <f t="shared" si="355"/>
        <v>6.7766437218134315E-2</v>
      </c>
      <c r="Z666" s="61">
        <f t="shared" si="356"/>
        <v>4.3738461414432356E-2</v>
      </c>
      <c r="AA666" s="67">
        <f t="shared" si="357"/>
        <v>15.505041666666665</v>
      </c>
      <c r="AB666" s="68">
        <f t="shared" si="358"/>
        <v>5.8670143415908349E-4</v>
      </c>
      <c r="AC666" s="69">
        <f t="shared" si="359"/>
        <v>1.0758909169926037E-2</v>
      </c>
      <c r="AD666" s="70">
        <f>_xlfn.PERCENTILE.EXC(AC666:$AC$5675,0.5)</f>
        <v>8.781691831978275E-2</v>
      </c>
      <c r="AE666" s="70">
        <f>_xlfn.PERCENTILE.EXC($AC666:AC$5675,0.35)</f>
        <v>5.2241641385840955E-2</v>
      </c>
      <c r="AF666" s="71">
        <f t="shared" si="384"/>
        <v>3.8573647212793515E-2</v>
      </c>
      <c r="AG666" s="70">
        <f t="shared" si="385"/>
        <v>-0.23992715790317554</v>
      </c>
      <c r="AH666" s="70">
        <f t="shared" si="386"/>
        <v>-0.26131629280445606</v>
      </c>
      <c r="AI666" s="61" t="str">
        <f t="shared" si="374"/>
        <v>Safety</v>
      </c>
      <c r="AJ666" s="68" t="str">
        <f t="shared" si="375"/>
        <v>Safety</v>
      </c>
      <c r="AK666" s="72" t="str">
        <f t="shared" si="376"/>
        <v>00631L</v>
      </c>
      <c r="AL666" s="73">
        <f t="shared" si="366"/>
        <v>1</v>
      </c>
      <c r="AM666" s="72" t="str">
        <f t="shared" si="379"/>
        <v>00635U</v>
      </c>
      <c r="AN666" s="73">
        <f t="shared" si="367"/>
        <v>0</v>
      </c>
      <c r="AO666" s="74" t="str">
        <f t="shared" si="373"/>
        <v>00635U</v>
      </c>
      <c r="AP666" s="20">
        <f t="shared" si="368"/>
        <v>0</v>
      </c>
      <c r="AQ666" s="74" t="str">
        <f t="shared" si="383"/>
        <v>00631L</v>
      </c>
      <c r="AR666" s="20">
        <f t="shared" si="369"/>
        <v>1</v>
      </c>
      <c r="AS666" s="74" t="str">
        <f t="shared" si="377"/>
        <v>00631L</v>
      </c>
      <c r="AT666" s="20">
        <f t="shared" si="370"/>
        <v>1</v>
      </c>
      <c r="AU666" s="74" t="str">
        <f t="shared" si="360"/>
        <v>00635U</v>
      </c>
      <c r="AV666" s="20">
        <f t="shared" si="371"/>
        <v>0</v>
      </c>
      <c r="AW666" s="74" t="str">
        <f t="shared" si="361"/>
        <v>00635U</v>
      </c>
      <c r="AX666" s="20">
        <f t="shared" si="362"/>
        <v>0</v>
      </c>
      <c r="AY666" s="20">
        <f t="shared" si="372"/>
        <v>1</v>
      </c>
      <c r="AZ666" s="57">
        <v>45344</v>
      </c>
      <c r="BA666" s="75">
        <v>33.450000000000003</v>
      </c>
      <c r="BB666" s="90">
        <v>33.225000000000001</v>
      </c>
      <c r="BC666" s="76">
        <f t="shared" si="380"/>
        <v>32.663958333333341</v>
      </c>
      <c r="BD666" s="76">
        <f t="shared" si="381"/>
        <v>32.711875000000006</v>
      </c>
      <c r="BE666" s="77">
        <f t="shared" si="387"/>
        <v>1.7176168942577966E-2</v>
      </c>
      <c r="BF666" s="77">
        <f t="shared" si="378"/>
        <v>2.2564435698045327E-2</v>
      </c>
    </row>
    <row r="667" spans="1:58" s="23" customFormat="1" ht="13.15" x14ac:dyDescent="0.4">
      <c r="A667" s="57">
        <v>45342</v>
      </c>
      <c r="B667" s="112">
        <v>15.526999999999999</v>
      </c>
      <c r="C667" s="112">
        <v>16.29</v>
      </c>
      <c r="D667" s="112">
        <v>16.702000000000002</v>
      </c>
      <c r="E667" s="112">
        <v>17.074000000000002</v>
      </c>
      <c r="F667" s="112">
        <v>17.599</v>
      </c>
      <c r="G667" s="112">
        <v>17.850000000000001</v>
      </c>
      <c r="H667" s="113">
        <v>18.3</v>
      </c>
      <c r="I667" s="90">
        <f t="shared" si="363"/>
        <v>15.654166666666665</v>
      </c>
      <c r="J667" s="90">
        <f t="shared" si="364"/>
        <v>16.358666666666664</v>
      </c>
      <c r="K667" s="114">
        <v>20</v>
      </c>
      <c r="L667" s="115">
        <v>4.1666666666666664E-2</v>
      </c>
      <c r="M667" s="90">
        <v>14.85</v>
      </c>
      <c r="N667" s="90">
        <v>15.42</v>
      </c>
      <c r="O667" s="90">
        <v>16.420000000000002</v>
      </c>
      <c r="P667" s="90">
        <v>18</v>
      </c>
      <c r="Q667" s="90">
        <v>20.2</v>
      </c>
      <c r="R667" s="63">
        <f t="shared" si="352"/>
        <v>4.1500000000000021</v>
      </c>
      <c r="S667" s="64">
        <f t="shared" si="388"/>
        <v>8.2865168539325823E-2</v>
      </c>
      <c r="T667" s="65">
        <f t="shared" si="382"/>
        <v>0.96303501945525294</v>
      </c>
      <c r="U667" s="65">
        <f t="shared" si="382"/>
        <v>0.93909866017052368</v>
      </c>
      <c r="V667" s="65">
        <f t="shared" si="353"/>
        <v>0.85666666666666669</v>
      </c>
      <c r="W667" s="65">
        <f t="shared" si="354"/>
        <v>0.76336633663366338</v>
      </c>
      <c r="X667" s="61">
        <f t="shared" si="365"/>
        <v>4.9140207380691692E-2</v>
      </c>
      <c r="Y667" s="66">
        <f t="shared" si="355"/>
        <v>7.1805083753074789E-2</v>
      </c>
      <c r="Z667" s="61">
        <f t="shared" si="356"/>
        <v>4.500399254724511E-2</v>
      </c>
      <c r="AA667" s="67">
        <f t="shared" si="357"/>
        <v>15.654166666666667</v>
      </c>
      <c r="AB667" s="68">
        <f t="shared" si="358"/>
        <v>6.9390402075226532E-3</v>
      </c>
      <c r="AC667" s="69">
        <f t="shared" si="359"/>
        <v>1.5185905750108097E-2</v>
      </c>
      <c r="AD667" s="70">
        <f>_xlfn.PERCENTILE.EXC(AC667:$AC$5675,0.5)</f>
        <v>8.7840393343418852E-2</v>
      </c>
      <c r="AE667" s="70">
        <f>_xlfn.PERCENTILE.EXC($AC667:AC$5675,0.35)</f>
        <v>5.2259890752075322E-2</v>
      </c>
      <c r="AF667" s="71">
        <f t="shared" si="384"/>
        <v>3.8573647212793515E-2</v>
      </c>
      <c r="AG667" s="70">
        <f t="shared" si="385"/>
        <v>-0.2519326220328279</v>
      </c>
      <c r="AH667" s="70">
        <f t="shared" si="386"/>
        <v>-0.27637809103339878</v>
      </c>
      <c r="AI667" s="61" t="str">
        <f t="shared" si="374"/>
        <v>Safety</v>
      </c>
      <c r="AJ667" s="68" t="str">
        <f t="shared" si="375"/>
        <v>Safety</v>
      </c>
      <c r="AK667" s="72" t="str">
        <f t="shared" si="376"/>
        <v>00631L</v>
      </c>
      <c r="AL667" s="73">
        <f t="shared" si="366"/>
        <v>1</v>
      </c>
      <c r="AM667" s="72" t="str">
        <f t="shared" si="379"/>
        <v>00635U</v>
      </c>
      <c r="AN667" s="73">
        <f t="shared" si="367"/>
        <v>0</v>
      </c>
      <c r="AO667" s="74" t="str">
        <f t="shared" si="373"/>
        <v>00635U</v>
      </c>
      <c r="AP667" s="20">
        <f t="shared" si="368"/>
        <v>0</v>
      </c>
      <c r="AQ667" s="74" t="str">
        <f t="shared" si="383"/>
        <v>00635U</v>
      </c>
      <c r="AR667" s="20">
        <f t="shared" si="369"/>
        <v>0</v>
      </c>
      <c r="AS667" s="74" t="str">
        <f t="shared" si="377"/>
        <v>00631L</v>
      </c>
      <c r="AT667" s="20">
        <f t="shared" si="370"/>
        <v>1</v>
      </c>
      <c r="AU667" s="74" t="str">
        <f t="shared" si="360"/>
        <v>00635U</v>
      </c>
      <c r="AV667" s="20">
        <f t="shared" si="371"/>
        <v>0</v>
      </c>
      <c r="AW667" s="74" t="str">
        <f t="shared" si="361"/>
        <v>00635U</v>
      </c>
      <c r="AX667" s="20">
        <f t="shared" si="362"/>
        <v>0</v>
      </c>
      <c r="AY667" s="20">
        <f t="shared" si="372"/>
        <v>1</v>
      </c>
      <c r="AZ667" s="57">
        <v>45343</v>
      </c>
      <c r="BA667" s="75">
        <v>32.92</v>
      </c>
      <c r="BB667" s="90">
        <v>32.075000000000003</v>
      </c>
      <c r="BC667" s="76">
        <f t="shared" si="380"/>
        <v>32.617500000000007</v>
      </c>
      <c r="BD667" s="76">
        <f t="shared" si="381"/>
        <v>32.658875000000009</v>
      </c>
      <c r="BE667" s="77">
        <f t="shared" si="387"/>
        <v>-1.6632175979152414E-2</v>
      </c>
      <c r="BF667" s="77">
        <f t="shared" si="378"/>
        <v>7.9955295459501492E-3</v>
      </c>
    </row>
    <row r="668" spans="1:58" s="23" customFormat="1" ht="13.15" x14ac:dyDescent="0.4">
      <c r="A668" s="57">
        <v>45338</v>
      </c>
      <c r="B668" s="112">
        <v>14.952</v>
      </c>
      <c r="C668" s="112">
        <v>15.896000000000001</v>
      </c>
      <c r="D668" s="112">
        <v>16.449000000000002</v>
      </c>
      <c r="E668" s="112">
        <v>16.855</v>
      </c>
      <c r="F668" s="112">
        <v>17.393999999999998</v>
      </c>
      <c r="G668" s="112">
        <v>17.693000000000001</v>
      </c>
      <c r="H668" s="113">
        <v>18.085999999999999</v>
      </c>
      <c r="I668" s="90">
        <f t="shared" si="363"/>
        <v>15.07</v>
      </c>
      <c r="J668" s="90">
        <f t="shared" si="364"/>
        <v>15.965125</v>
      </c>
      <c r="K668" s="114">
        <v>21</v>
      </c>
      <c r="L668" s="115">
        <v>4.1666666666666664E-2</v>
      </c>
      <c r="M668" s="90">
        <v>12.57</v>
      </c>
      <c r="N668" s="90">
        <v>14.24</v>
      </c>
      <c r="O668" s="90">
        <v>15.86</v>
      </c>
      <c r="P668" s="90">
        <v>17.62</v>
      </c>
      <c r="Q668" s="90">
        <v>19.89</v>
      </c>
      <c r="R668" s="63">
        <f t="shared" si="352"/>
        <v>6.6700000000000017</v>
      </c>
      <c r="S668" s="64">
        <f t="shared" si="388"/>
        <v>1.6416845110635292E-2</v>
      </c>
      <c r="T668" s="65">
        <f t="shared" si="382"/>
        <v>0.8827247191011236</v>
      </c>
      <c r="U668" s="65">
        <f t="shared" si="382"/>
        <v>0.89785624211853721</v>
      </c>
      <c r="V668" s="65">
        <f t="shared" si="353"/>
        <v>0.80817253121452892</v>
      </c>
      <c r="W668" s="65">
        <f t="shared" si="354"/>
        <v>0.71593765711412771</v>
      </c>
      <c r="X668" s="61">
        <f t="shared" si="365"/>
        <v>6.3135366506153076E-2</v>
      </c>
      <c r="Y668" s="66">
        <f t="shared" si="355"/>
        <v>7.3034707801839099E-2</v>
      </c>
      <c r="Z668" s="61">
        <f t="shared" si="356"/>
        <v>5.9397810218978116E-2</v>
      </c>
      <c r="AA668" s="67">
        <f t="shared" si="357"/>
        <v>15.07</v>
      </c>
      <c r="AB668" s="68">
        <f t="shared" si="358"/>
        <v>4.9999999999999982E-2</v>
      </c>
      <c r="AC668" s="69">
        <f t="shared" si="359"/>
        <v>5.8286516853932588E-2</v>
      </c>
      <c r="AD668" s="70">
        <f>_xlfn.PERCENTILE.EXC(AC668:$AC$5675,0.5)</f>
        <v>8.7843728760921974E-2</v>
      </c>
      <c r="AE668" s="70">
        <f>_xlfn.PERCENTILE.EXC($AC668:AC$5675,0.35)</f>
        <v>5.2275346327252392E-2</v>
      </c>
      <c r="AF668" s="71">
        <f t="shared" si="384"/>
        <v>3.8573647212793515E-2</v>
      </c>
      <c r="AG668" s="70">
        <f t="shared" si="385"/>
        <v>-0.25348902430545567</v>
      </c>
      <c r="AH668" s="70">
        <f t="shared" si="386"/>
        <v>-0.28545770534896964</v>
      </c>
      <c r="AI668" s="61" t="str">
        <f t="shared" si="374"/>
        <v>Safety</v>
      </c>
      <c r="AJ668" s="68" t="str">
        <f t="shared" si="375"/>
        <v>Short VOL</v>
      </c>
      <c r="AK668" s="72" t="str">
        <f t="shared" si="376"/>
        <v>00631L</v>
      </c>
      <c r="AL668" s="73">
        <f t="shared" si="366"/>
        <v>1</v>
      </c>
      <c r="AM668" s="72" t="str">
        <f t="shared" si="379"/>
        <v>00631L</v>
      </c>
      <c r="AN668" s="73">
        <f t="shared" si="367"/>
        <v>1</v>
      </c>
      <c r="AO668" s="74" t="str">
        <f t="shared" si="373"/>
        <v>00631L</v>
      </c>
      <c r="AP668" s="20">
        <f t="shared" si="368"/>
        <v>1</v>
      </c>
      <c r="AQ668" s="74" t="str">
        <f t="shared" si="383"/>
        <v>00635U</v>
      </c>
      <c r="AR668" s="20">
        <f t="shared" si="369"/>
        <v>0</v>
      </c>
      <c r="AS668" s="74" t="str">
        <f t="shared" si="377"/>
        <v>00635U</v>
      </c>
      <c r="AT668" s="20">
        <f t="shared" si="370"/>
        <v>0</v>
      </c>
      <c r="AU668" s="74" t="str">
        <f t="shared" si="360"/>
        <v>00631L</v>
      </c>
      <c r="AV668" s="20">
        <f t="shared" si="371"/>
        <v>1</v>
      </c>
      <c r="AW668" s="74" t="str">
        <f t="shared" si="361"/>
        <v>00631L</v>
      </c>
      <c r="AX668" s="20">
        <f t="shared" si="362"/>
        <v>1</v>
      </c>
      <c r="AY668" s="20">
        <f t="shared" si="372"/>
        <v>0</v>
      </c>
      <c r="AZ668" s="57">
        <v>45342</v>
      </c>
      <c r="BA668" s="75">
        <v>31.98</v>
      </c>
      <c r="BB668" s="90">
        <v>31.862500000000001</v>
      </c>
      <c r="BC668" s="76">
        <f t="shared" si="380"/>
        <v>32.600416666666675</v>
      </c>
      <c r="BD668" s="76">
        <f t="shared" si="381"/>
        <v>32.615916666666671</v>
      </c>
      <c r="BE668" s="77">
        <f t="shared" si="387"/>
        <v>-2.2635191268005488E-2</v>
      </c>
      <c r="BF668" s="77">
        <f t="shared" si="378"/>
        <v>-1.9497126914006818E-2</v>
      </c>
    </row>
    <row r="669" spans="1:58" s="23" customFormat="1" ht="13.15" x14ac:dyDescent="0.4">
      <c r="A669" s="57">
        <v>45337</v>
      </c>
      <c r="B669" s="112">
        <v>15.019</v>
      </c>
      <c r="C669" s="112">
        <v>15.968999999999999</v>
      </c>
      <c r="D669" s="112">
        <v>16.577000000000002</v>
      </c>
      <c r="E669" s="112">
        <v>16.998000000000001</v>
      </c>
      <c r="F669" s="112">
        <v>17.48</v>
      </c>
      <c r="G669" s="112">
        <v>17.75</v>
      </c>
      <c r="H669" s="113">
        <v>18.149999999999999</v>
      </c>
      <c r="I669" s="90">
        <f t="shared" si="363"/>
        <v>15.098166666666668</v>
      </c>
      <c r="J669" s="90">
        <f t="shared" si="364"/>
        <v>16.019666666666666</v>
      </c>
      <c r="K669" s="114">
        <v>22</v>
      </c>
      <c r="L669" s="115">
        <v>4.1666666666666664E-2</v>
      </c>
      <c r="M669" s="90">
        <v>12.47</v>
      </c>
      <c r="N669" s="90">
        <v>14.01</v>
      </c>
      <c r="O669" s="90">
        <v>15.76</v>
      </c>
      <c r="P669" s="90">
        <v>17.53</v>
      </c>
      <c r="Q669" s="90">
        <v>19.77</v>
      </c>
      <c r="R669" s="63">
        <f t="shared" si="352"/>
        <v>6.8099999999999987</v>
      </c>
      <c r="S669" s="64">
        <f t="shared" si="388"/>
        <v>-2.5730180806676006E-2</v>
      </c>
      <c r="T669" s="65">
        <f t="shared" si="382"/>
        <v>0.89007851534618132</v>
      </c>
      <c r="U669" s="65">
        <f t="shared" si="382"/>
        <v>0.88895939086294418</v>
      </c>
      <c r="V669" s="65">
        <f t="shared" si="353"/>
        <v>0.79920136908157435</v>
      </c>
      <c r="W669" s="65">
        <f t="shared" si="354"/>
        <v>0.70864946889226099</v>
      </c>
      <c r="X669" s="61">
        <f t="shared" si="365"/>
        <v>6.325321259737661E-2</v>
      </c>
      <c r="Y669" s="66">
        <f t="shared" si="355"/>
        <v>6.777267913872205E-2</v>
      </c>
      <c r="Z669" s="61">
        <f t="shared" si="356"/>
        <v>6.1033900363178628E-2</v>
      </c>
      <c r="AA669" s="67">
        <f t="shared" si="357"/>
        <v>15.098166666666666</v>
      </c>
      <c r="AB669" s="68">
        <f t="shared" si="358"/>
        <v>7.2019985724482538E-2</v>
      </c>
      <c r="AC669" s="69">
        <f t="shared" si="359"/>
        <v>7.767071139662142E-2</v>
      </c>
      <c r="AD669" s="70">
        <f>_xlfn.PERCENTILE.EXC(AC669:$AC$5675,0.5)</f>
        <v>8.7847064178425111E-2</v>
      </c>
      <c r="AE669" s="70">
        <f>_xlfn.PERCENTILE.EXC($AC669:AC$5675,0.35)</f>
        <v>5.2265342888207951E-2</v>
      </c>
      <c r="AF669" s="71">
        <f t="shared" si="384"/>
        <v>3.8080010275436886E-2</v>
      </c>
      <c r="AG669" s="70">
        <f t="shared" si="385"/>
        <v>-0.25348902430545567</v>
      </c>
      <c r="AH669" s="70">
        <f t="shared" si="386"/>
        <v>-0.28545770534896964</v>
      </c>
      <c r="AI669" s="61" t="str">
        <f t="shared" si="374"/>
        <v>Safety</v>
      </c>
      <c r="AJ669" s="68" t="str">
        <f t="shared" si="375"/>
        <v>Short VOL</v>
      </c>
      <c r="AK669" s="72" t="str">
        <f t="shared" si="376"/>
        <v>00631L</v>
      </c>
      <c r="AL669" s="73">
        <f t="shared" si="366"/>
        <v>1</v>
      </c>
      <c r="AM669" s="72" t="str">
        <f t="shared" si="379"/>
        <v>00631L</v>
      </c>
      <c r="AN669" s="73">
        <f t="shared" si="367"/>
        <v>1</v>
      </c>
      <c r="AO669" s="74" t="str">
        <f t="shared" si="373"/>
        <v>00631L</v>
      </c>
      <c r="AP669" s="20">
        <f t="shared" si="368"/>
        <v>1</v>
      </c>
      <c r="AQ669" s="74" t="str">
        <f t="shared" si="383"/>
        <v>00631L</v>
      </c>
      <c r="AR669" s="20">
        <f t="shared" si="369"/>
        <v>1</v>
      </c>
      <c r="AS669" s="74" t="str">
        <f t="shared" si="377"/>
        <v>00635U</v>
      </c>
      <c r="AT669" s="20">
        <f t="shared" si="370"/>
        <v>0</v>
      </c>
      <c r="AU669" s="74" t="str">
        <f t="shared" si="360"/>
        <v>00631L</v>
      </c>
      <c r="AV669" s="20">
        <f t="shared" si="371"/>
        <v>1</v>
      </c>
      <c r="AW669" s="74" t="str">
        <f t="shared" si="361"/>
        <v>00631L</v>
      </c>
      <c r="AX669" s="20">
        <f t="shared" si="362"/>
        <v>1</v>
      </c>
      <c r="AY669" s="20">
        <f t="shared" si="372"/>
        <v>0</v>
      </c>
      <c r="AZ669" s="57">
        <v>45338</v>
      </c>
      <c r="BA669" s="75">
        <v>32.5</v>
      </c>
      <c r="BB669" s="90">
        <v>32.912500000000001</v>
      </c>
      <c r="BC669" s="76">
        <f t="shared" si="380"/>
        <v>32.585833333333333</v>
      </c>
      <c r="BD669" s="76">
        <f t="shared" si="381"/>
        <v>32.611041666666672</v>
      </c>
      <c r="BE669" s="77">
        <f t="shared" si="387"/>
        <v>1.0024806280848057E-2</v>
      </c>
      <c r="BF669" s="77">
        <f t="shared" si="378"/>
        <v>-3.4050328045845076E-3</v>
      </c>
    </row>
    <row r="670" spans="1:58" s="23" customFormat="1" ht="13.15" x14ac:dyDescent="0.4">
      <c r="A670" s="57">
        <v>45336</v>
      </c>
      <c r="B670" s="112">
        <v>15.14</v>
      </c>
      <c r="C670" s="112">
        <v>16.045999999999999</v>
      </c>
      <c r="D670" s="112">
        <v>16.64</v>
      </c>
      <c r="E670" s="112">
        <v>17.015000000000001</v>
      </c>
      <c r="F670" s="112">
        <v>17.488</v>
      </c>
      <c r="G670" s="112">
        <v>17.760999999999999</v>
      </c>
      <c r="H670" s="113">
        <v>18.148</v>
      </c>
      <c r="I670" s="90">
        <f t="shared" si="363"/>
        <v>15.17775</v>
      </c>
      <c r="J670" s="90">
        <f t="shared" si="364"/>
        <v>16.07075</v>
      </c>
      <c r="K670" s="114">
        <v>23</v>
      </c>
      <c r="L670" s="115">
        <v>4.1666666666666664E-2</v>
      </c>
      <c r="M670" s="90">
        <v>12.92</v>
      </c>
      <c r="N670" s="90">
        <v>14.38</v>
      </c>
      <c r="O670" s="90">
        <v>15.93</v>
      </c>
      <c r="P670" s="90">
        <v>17.62</v>
      </c>
      <c r="Q670" s="90">
        <v>19.48</v>
      </c>
      <c r="R670" s="63">
        <f t="shared" si="352"/>
        <v>6.2499999999999964</v>
      </c>
      <c r="S670" s="64">
        <f t="shared" si="388"/>
        <v>-9.2744479495268067E-2</v>
      </c>
      <c r="T670" s="65">
        <f t="shared" si="382"/>
        <v>0.89847009735744088</v>
      </c>
      <c r="U670" s="65">
        <f t="shared" si="382"/>
        <v>0.90269930947897059</v>
      </c>
      <c r="V670" s="65">
        <f t="shared" si="353"/>
        <v>0.8161180476730987</v>
      </c>
      <c r="W670" s="65">
        <f t="shared" si="354"/>
        <v>0.73819301848049279</v>
      </c>
      <c r="X670" s="61">
        <f t="shared" si="365"/>
        <v>5.9841479524438496E-2</v>
      </c>
      <c r="Y670" s="66">
        <f t="shared" si="355"/>
        <v>6.6588304437261187E-2</v>
      </c>
      <c r="Z670" s="61">
        <f t="shared" si="356"/>
        <v>5.8836125249131177E-2</v>
      </c>
      <c r="AA670" s="67">
        <f t="shared" si="357"/>
        <v>15.17775</v>
      </c>
      <c r="AB670" s="68">
        <f t="shared" si="358"/>
        <v>5.2851182197496502E-2</v>
      </c>
      <c r="AC670" s="69">
        <f t="shared" si="359"/>
        <v>5.547635605006946E-2</v>
      </c>
      <c r="AD670" s="70">
        <f>_xlfn.PERCENTILE.EXC(AC670:$AC$5675,0.5)</f>
        <v>8.7870997188404354E-2</v>
      </c>
      <c r="AE670" s="70">
        <f>_xlfn.PERCENTILE.EXC($AC670:AC$5675,0.35)</f>
        <v>5.2258982062719873E-2</v>
      </c>
      <c r="AF670" s="71">
        <f t="shared" si="384"/>
        <v>3.7600405723317902E-2</v>
      </c>
      <c r="AG670" s="70">
        <f t="shared" si="385"/>
        <v>-0.25348902430545567</v>
      </c>
      <c r="AH670" s="70">
        <f t="shared" si="386"/>
        <v>-0.28545770534896964</v>
      </c>
      <c r="AI670" s="61" t="str">
        <f t="shared" si="374"/>
        <v>Safety</v>
      </c>
      <c r="AJ670" s="68" t="str">
        <f t="shared" si="375"/>
        <v>Short VOL</v>
      </c>
      <c r="AK670" s="72" t="str">
        <f t="shared" si="376"/>
        <v>00631L</v>
      </c>
      <c r="AL670" s="73">
        <f t="shared" si="366"/>
        <v>1</v>
      </c>
      <c r="AM670" s="72" t="str">
        <f t="shared" si="379"/>
        <v>00631L</v>
      </c>
      <c r="AN670" s="73">
        <f t="shared" si="367"/>
        <v>1</v>
      </c>
      <c r="AO670" s="74" t="str">
        <f t="shared" si="373"/>
        <v>00631L</v>
      </c>
      <c r="AP670" s="20">
        <f t="shared" si="368"/>
        <v>1</v>
      </c>
      <c r="AQ670" s="74" t="str">
        <f t="shared" si="383"/>
        <v>00631L</v>
      </c>
      <c r="AR670" s="20">
        <f t="shared" si="369"/>
        <v>1</v>
      </c>
      <c r="AS670" s="74" t="str">
        <f t="shared" si="377"/>
        <v>00631L</v>
      </c>
      <c r="AT670" s="20">
        <f t="shared" si="370"/>
        <v>1</v>
      </c>
      <c r="AU670" s="74" t="str">
        <f t="shared" si="360"/>
        <v>00631L</v>
      </c>
      <c r="AV670" s="20">
        <f t="shared" si="371"/>
        <v>1</v>
      </c>
      <c r="AW670" s="74" t="str">
        <f t="shared" si="361"/>
        <v>00631L</v>
      </c>
      <c r="AX670" s="20">
        <f t="shared" si="362"/>
        <v>1</v>
      </c>
      <c r="AY670" s="20">
        <f t="shared" si="372"/>
        <v>0</v>
      </c>
      <c r="AZ670" s="57">
        <v>45337</v>
      </c>
      <c r="BA670" s="75">
        <v>33.01</v>
      </c>
      <c r="BB670" s="90">
        <v>33.25</v>
      </c>
      <c r="BC670" s="76">
        <f t="shared" si="380"/>
        <v>32.553333333333335</v>
      </c>
      <c r="BD670" s="76">
        <f t="shared" si="381"/>
        <v>32.587458333333338</v>
      </c>
      <c r="BE670" s="77">
        <f t="shared" si="387"/>
        <v>2.1400778210116694E-2</v>
      </c>
      <c r="BF670" s="77">
        <f t="shared" si="378"/>
        <v>1.2966389165565801E-2</v>
      </c>
    </row>
    <row r="671" spans="1:58" s="23" customFormat="1" ht="13.15" x14ac:dyDescent="0.4">
      <c r="A671" s="57">
        <v>45335</v>
      </c>
      <c r="B671" s="112">
        <v>15.753</v>
      </c>
      <c r="C671" s="112">
        <v>16.015000000000001</v>
      </c>
      <c r="D671" s="112">
        <v>16.658999999999999</v>
      </c>
      <c r="E671" s="112">
        <v>17.077999999999999</v>
      </c>
      <c r="F671" s="112">
        <v>17.350000000000001</v>
      </c>
      <c r="G671" s="112">
        <v>17.7</v>
      </c>
      <c r="H671" s="113">
        <v>17.948</v>
      </c>
      <c r="I671" s="90">
        <f t="shared" si="363"/>
        <v>16.015000000000001</v>
      </c>
      <c r="J671" s="90">
        <f t="shared" si="364"/>
        <v>16.658999999999999</v>
      </c>
      <c r="K671" s="114">
        <v>0</v>
      </c>
      <c r="L671" s="115">
        <v>0.05</v>
      </c>
      <c r="M671" s="90">
        <v>15</v>
      </c>
      <c r="N671" s="90">
        <v>15.85</v>
      </c>
      <c r="O671" s="90">
        <v>16.82</v>
      </c>
      <c r="P671" s="90">
        <v>18.190000000000001</v>
      </c>
      <c r="Q671" s="90">
        <v>19.8</v>
      </c>
      <c r="R671" s="63">
        <f t="shared" ref="R671:R734" si="389">(O671+P671)-(N671+M671)</f>
        <v>4.1600000000000037</v>
      </c>
      <c r="S671" s="64">
        <f t="shared" si="388"/>
        <v>0.13783201722900215</v>
      </c>
      <c r="T671" s="65">
        <f t="shared" si="382"/>
        <v>0.94637223974763407</v>
      </c>
      <c r="U671" s="65">
        <f t="shared" si="382"/>
        <v>0.9423305588585017</v>
      </c>
      <c r="V671" s="65">
        <f t="shared" si="353"/>
        <v>0.87135788894997246</v>
      </c>
      <c r="W671" s="65">
        <f t="shared" si="354"/>
        <v>0.8005050505050505</v>
      </c>
      <c r="X671" s="61">
        <f t="shared" si="365"/>
        <v>1.663175268202885E-2</v>
      </c>
      <c r="Y671" s="66">
        <f t="shared" si="355"/>
        <v>5.094273334114071E-2</v>
      </c>
      <c r="Z671" s="61">
        <f t="shared" si="356"/>
        <v>4.0212300967842542E-2</v>
      </c>
      <c r="AA671" s="67">
        <f t="shared" si="357"/>
        <v>16.015000000000001</v>
      </c>
      <c r="AB671" s="68">
        <f t="shared" si="358"/>
        <v>-6.1198738170346705E-3</v>
      </c>
      <c r="AC671" s="69">
        <f t="shared" si="359"/>
        <v>1.0410094637224034E-2</v>
      </c>
      <c r="AD671" s="70">
        <f>_xlfn.PERCENTILE.EXC(AC671:$AC$5675,0.5)</f>
        <v>8.7894930198383611E-2</v>
      </c>
      <c r="AE671" s="70">
        <f>_xlfn.PERCENTILE.EXC($AC671:AC$5675,0.35)</f>
        <v>5.225262123723181E-2</v>
      </c>
      <c r="AF671" s="71">
        <f t="shared" si="384"/>
        <v>3.6799651294769108E-2</v>
      </c>
      <c r="AG671" s="70">
        <f t="shared" si="385"/>
        <v>-0.25348902430545567</v>
      </c>
      <c r="AH671" s="70">
        <f t="shared" si="386"/>
        <v>-0.28545770534896964</v>
      </c>
      <c r="AI671" s="61" t="str">
        <f t="shared" si="374"/>
        <v>Safety</v>
      </c>
      <c r="AJ671" s="68" t="str">
        <f t="shared" si="375"/>
        <v>Safety</v>
      </c>
      <c r="AK671" s="72" t="str">
        <f t="shared" si="376"/>
        <v>00631L</v>
      </c>
      <c r="AL671" s="73">
        <f t="shared" si="366"/>
        <v>1</v>
      </c>
      <c r="AM671" s="72" t="str">
        <f t="shared" si="379"/>
        <v>00631L</v>
      </c>
      <c r="AN671" s="73">
        <f t="shared" si="367"/>
        <v>1</v>
      </c>
      <c r="AO671" s="74" t="str">
        <f t="shared" si="373"/>
        <v>00635U</v>
      </c>
      <c r="AP671" s="20">
        <f t="shared" si="368"/>
        <v>0</v>
      </c>
      <c r="AQ671" s="74" t="str">
        <f t="shared" si="383"/>
        <v>00631L</v>
      </c>
      <c r="AR671" s="20">
        <f t="shared" si="369"/>
        <v>1</v>
      </c>
      <c r="AS671" s="74" t="str">
        <f t="shared" si="377"/>
        <v>00631L</v>
      </c>
      <c r="AT671" s="20">
        <f t="shared" si="370"/>
        <v>1</v>
      </c>
      <c r="AU671" s="74" t="str">
        <f t="shared" si="360"/>
        <v>00635U</v>
      </c>
      <c r="AV671" s="20">
        <f t="shared" si="371"/>
        <v>0</v>
      </c>
      <c r="AW671" s="74" t="str">
        <f t="shared" si="361"/>
        <v>00635U</v>
      </c>
      <c r="AX671" s="20">
        <f t="shared" si="362"/>
        <v>0</v>
      </c>
      <c r="AY671" s="20">
        <f t="shared" si="372"/>
        <v>1</v>
      </c>
      <c r="AZ671" s="57">
        <v>45336</v>
      </c>
      <c r="BA671" s="75">
        <v>33.33</v>
      </c>
      <c r="BB671" s="90">
        <v>33.162500000000001</v>
      </c>
      <c r="BC671" s="76">
        <f t="shared" si="380"/>
        <v>32.521666666666668</v>
      </c>
      <c r="BD671" s="76">
        <f t="shared" si="381"/>
        <v>32.55466666666667</v>
      </c>
      <c r="BE671" s="77">
        <f t="shared" si="387"/>
        <v>1.9704812176497714E-2</v>
      </c>
      <c r="BF671" s="77">
        <f t="shared" si="378"/>
        <v>2.3816349934469058E-2</v>
      </c>
    </row>
    <row r="672" spans="1:58" s="23" customFormat="1" ht="13.15" x14ac:dyDescent="0.4">
      <c r="A672" s="57">
        <v>45334</v>
      </c>
      <c r="B672" s="112">
        <v>13.803000000000001</v>
      </c>
      <c r="C672" s="112">
        <v>14.952999999999999</v>
      </c>
      <c r="D672" s="112">
        <v>15.898999999999999</v>
      </c>
      <c r="E672" s="112">
        <v>16.443999999999999</v>
      </c>
      <c r="F672" s="112">
        <v>16.838999999999999</v>
      </c>
      <c r="G672" s="112">
        <v>17.300999999999998</v>
      </c>
      <c r="H672" s="113">
        <v>17.649999999999999</v>
      </c>
      <c r="I672" s="90">
        <f t="shared" si="363"/>
        <v>14.8955</v>
      </c>
      <c r="J672" s="90">
        <f t="shared" si="364"/>
        <v>15.851699999999999</v>
      </c>
      <c r="K672" s="114">
        <v>1</v>
      </c>
      <c r="L672" s="115">
        <v>0.05</v>
      </c>
      <c r="M672" s="90">
        <v>13.03</v>
      </c>
      <c r="N672" s="90">
        <v>13.93</v>
      </c>
      <c r="O672" s="90">
        <v>15.67</v>
      </c>
      <c r="P672" s="90">
        <v>17.37</v>
      </c>
      <c r="Q672" s="90">
        <v>19.399999999999999</v>
      </c>
      <c r="R672" s="63">
        <f t="shared" si="389"/>
        <v>6.0799999999999983</v>
      </c>
      <c r="S672" s="64">
        <f t="shared" si="388"/>
        <v>7.7339520494972933E-2</v>
      </c>
      <c r="T672" s="65">
        <f t="shared" si="382"/>
        <v>0.93539124192390521</v>
      </c>
      <c r="U672" s="65">
        <f t="shared" si="382"/>
        <v>0.88895979578813022</v>
      </c>
      <c r="V672" s="65">
        <f t="shared" si="353"/>
        <v>0.80195739781232001</v>
      </c>
      <c r="W672" s="65">
        <f t="shared" si="354"/>
        <v>0.71804123711340206</v>
      </c>
      <c r="X672" s="61">
        <f t="shared" si="365"/>
        <v>8.3315221328696551E-2</v>
      </c>
      <c r="Y672" s="66">
        <f t="shared" si="355"/>
        <v>7.3339819995134975E-2</v>
      </c>
      <c r="Z672" s="61">
        <f t="shared" si="356"/>
        <v>6.4193884058943912E-2</v>
      </c>
      <c r="AA672" s="67">
        <f t="shared" si="357"/>
        <v>14.895499999999998</v>
      </c>
      <c r="AB672" s="68">
        <f t="shared" si="358"/>
        <v>-9.1170136396266262E-3</v>
      </c>
      <c r="AC672" s="69">
        <f t="shared" si="359"/>
        <v>6.9310839913854894E-2</v>
      </c>
      <c r="AD672" s="70">
        <f>_xlfn.PERCENTILE.EXC(AC672:$AC$5675,0.5)</f>
        <v>8.7896183047909693E-2</v>
      </c>
      <c r="AE672" s="70">
        <f>_xlfn.PERCENTILE.EXC($AC672:AC$5675,0.35)</f>
        <v>5.2264434198852509E-2</v>
      </c>
      <c r="AF672" s="71">
        <f t="shared" si="384"/>
        <v>3.6799651294769108E-2</v>
      </c>
      <c r="AG672" s="70">
        <f t="shared" si="385"/>
        <v>-0.25348902430545567</v>
      </c>
      <c r="AH672" s="70">
        <f t="shared" si="386"/>
        <v>-0.28545770534896964</v>
      </c>
      <c r="AI672" s="61" t="str">
        <f t="shared" si="374"/>
        <v>Safety</v>
      </c>
      <c r="AJ672" s="68" t="str">
        <f t="shared" si="375"/>
        <v>Short VOL</v>
      </c>
      <c r="AK672" s="72" t="str">
        <f t="shared" si="376"/>
        <v>00631L</v>
      </c>
      <c r="AL672" s="73">
        <f t="shared" si="366"/>
        <v>1</v>
      </c>
      <c r="AM672" s="72" t="str">
        <f t="shared" si="379"/>
        <v>00631L</v>
      </c>
      <c r="AN672" s="73">
        <f t="shared" si="367"/>
        <v>1</v>
      </c>
      <c r="AO672" s="74" t="str">
        <f t="shared" si="373"/>
        <v>00631L</v>
      </c>
      <c r="AP672" s="20">
        <f t="shared" si="368"/>
        <v>1</v>
      </c>
      <c r="AQ672" s="74" t="str">
        <f t="shared" si="383"/>
        <v>00631L</v>
      </c>
      <c r="AR672" s="20">
        <f t="shared" si="369"/>
        <v>1</v>
      </c>
      <c r="AS672" s="74" t="str">
        <f t="shared" si="377"/>
        <v>00631L</v>
      </c>
      <c r="AT672" s="20">
        <f t="shared" si="370"/>
        <v>1</v>
      </c>
      <c r="AU672" s="74" t="str">
        <f t="shared" si="360"/>
        <v>00631L</v>
      </c>
      <c r="AV672" s="20">
        <f t="shared" si="371"/>
        <v>1</v>
      </c>
      <c r="AW672" s="74" t="str">
        <f t="shared" si="361"/>
        <v>00631L</v>
      </c>
      <c r="AX672" s="20">
        <f t="shared" si="362"/>
        <v>1</v>
      </c>
      <c r="AY672" s="20">
        <f t="shared" si="372"/>
        <v>0</v>
      </c>
      <c r="AZ672" s="57">
        <v>45335</v>
      </c>
      <c r="BA672" s="75">
        <v>33.049999999999997</v>
      </c>
      <c r="BB672" s="90">
        <v>33.212499999999999</v>
      </c>
      <c r="BC672" s="76">
        <f t="shared" si="380"/>
        <v>32.489166666666669</v>
      </c>
      <c r="BD672" s="76">
        <f t="shared" si="381"/>
        <v>32.51979166666667</v>
      </c>
      <c r="BE672" s="77">
        <f t="shared" si="387"/>
        <v>2.2263831533587988E-2</v>
      </c>
      <c r="BF672" s="77">
        <f t="shared" si="378"/>
        <v>1.6304173740350238E-2</v>
      </c>
    </row>
    <row r="673" spans="1:58" s="23" customFormat="1" ht="13.15" x14ac:dyDescent="0.4">
      <c r="A673" s="57">
        <v>45331</v>
      </c>
      <c r="B673" s="112">
        <v>13.371</v>
      </c>
      <c r="C673" s="112">
        <v>14.696</v>
      </c>
      <c r="D673" s="112">
        <v>15.545</v>
      </c>
      <c r="E673" s="112">
        <v>16.050999999999998</v>
      </c>
      <c r="F673" s="112">
        <v>16.497</v>
      </c>
      <c r="G673" s="112">
        <v>17.045000000000002</v>
      </c>
      <c r="H673" s="113">
        <v>17.350000000000001</v>
      </c>
      <c r="I673" s="90">
        <f t="shared" si="363"/>
        <v>14.563499999999999</v>
      </c>
      <c r="J673" s="90">
        <f t="shared" si="364"/>
        <v>15.460100000000001</v>
      </c>
      <c r="K673" s="114">
        <v>2</v>
      </c>
      <c r="L673" s="115">
        <v>0.05</v>
      </c>
      <c r="M673" s="90">
        <v>11.61</v>
      </c>
      <c r="N673" s="90">
        <v>12.93</v>
      </c>
      <c r="O673" s="90">
        <v>15.08</v>
      </c>
      <c r="P673" s="90">
        <v>16.940000000000001</v>
      </c>
      <c r="Q673" s="90">
        <v>19.07</v>
      </c>
      <c r="R673" s="63">
        <f t="shared" si="389"/>
        <v>7.480000000000004</v>
      </c>
      <c r="S673" s="64">
        <f t="shared" si="388"/>
        <v>1.0946051602814744E-2</v>
      </c>
      <c r="T673" s="65">
        <f t="shared" si="382"/>
        <v>0.89791183294663568</v>
      </c>
      <c r="U673" s="65">
        <f t="shared" si="382"/>
        <v>0.85742705570291777</v>
      </c>
      <c r="V673" s="65">
        <f t="shared" si="353"/>
        <v>0.76328217237308138</v>
      </c>
      <c r="W673" s="65">
        <f t="shared" si="354"/>
        <v>0.6780283167278448</v>
      </c>
      <c r="X673" s="61">
        <f t="shared" si="365"/>
        <v>9.9095056465484943E-2</v>
      </c>
      <c r="Y673" s="66">
        <f t="shared" si="355"/>
        <v>8.0929537100492374E-2</v>
      </c>
      <c r="Z673" s="61">
        <f t="shared" si="356"/>
        <v>6.1564871081814208E-2</v>
      </c>
      <c r="AA673" s="67">
        <f t="shared" si="357"/>
        <v>14.563499999999999</v>
      </c>
      <c r="AB673" s="68">
        <f t="shared" si="358"/>
        <v>3.4106728538283122E-2</v>
      </c>
      <c r="AC673" s="69">
        <f t="shared" si="359"/>
        <v>0.12633410672853826</v>
      </c>
      <c r="AD673" s="70">
        <f>_xlfn.PERCENTILE.EXC(AC673:$AC$5675,0.5)</f>
        <v>8.7897435897435761E-2</v>
      </c>
      <c r="AE673" s="70">
        <f>_xlfn.PERCENTILE.EXC($AC673:AC$5675,0.35)</f>
        <v>5.2258073373364439E-2</v>
      </c>
      <c r="AF673" s="71">
        <f t="shared" si="384"/>
        <v>3.6799651294769108E-2</v>
      </c>
      <c r="AG673" s="70">
        <f t="shared" si="385"/>
        <v>-0.25348902430545567</v>
      </c>
      <c r="AH673" s="70">
        <f t="shared" si="386"/>
        <v>-0.28545770534896964</v>
      </c>
      <c r="AI673" s="61" t="str">
        <f t="shared" si="374"/>
        <v>Short VOL</v>
      </c>
      <c r="AJ673" s="68" t="str">
        <f t="shared" si="375"/>
        <v>Short VOL</v>
      </c>
      <c r="AK673" s="72" t="str">
        <f t="shared" si="376"/>
        <v>00631L</v>
      </c>
      <c r="AL673" s="73">
        <f t="shared" si="366"/>
        <v>1</v>
      </c>
      <c r="AM673" s="72" t="str">
        <f t="shared" si="379"/>
        <v>00631L</v>
      </c>
      <c r="AN673" s="73">
        <f t="shared" si="367"/>
        <v>1</v>
      </c>
      <c r="AO673" s="74" t="str">
        <f t="shared" si="373"/>
        <v>00631L</v>
      </c>
      <c r="AP673" s="20">
        <f t="shared" si="368"/>
        <v>1</v>
      </c>
      <c r="AQ673" s="74" t="str">
        <f t="shared" si="383"/>
        <v>00631L</v>
      </c>
      <c r="AR673" s="20">
        <f t="shared" si="369"/>
        <v>1</v>
      </c>
      <c r="AS673" s="74" t="str">
        <f t="shared" si="377"/>
        <v>00631L</v>
      </c>
      <c r="AT673" s="20">
        <f t="shared" si="370"/>
        <v>1</v>
      </c>
      <c r="AU673" s="74" t="str">
        <f t="shared" si="360"/>
        <v>00631L</v>
      </c>
      <c r="AV673" s="20">
        <f t="shared" si="371"/>
        <v>1</v>
      </c>
      <c r="AW673" s="74" t="str">
        <f t="shared" si="361"/>
        <v>00631L</v>
      </c>
      <c r="AX673" s="20">
        <f t="shared" si="362"/>
        <v>1</v>
      </c>
      <c r="AY673" s="20">
        <f t="shared" si="372"/>
        <v>0</v>
      </c>
      <c r="AZ673" s="57">
        <v>45334</v>
      </c>
      <c r="BA673" s="75">
        <v>33.11</v>
      </c>
      <c r="BB673" s="90">
        <v>33.075000000000003</v>
      </c>
      <c r="BC673" s="76">
        <f t="shared" si="380"/>
        <v>32.455625000000005</v>
      </c>
      <c r="BD673" s="76">
        <f t="shared" si="381"/>
        <v>32.487458333333343</v>
      </c>
      <c r="BE673" s="77">
        <f t="shared" si="387"/>
        <v>1.9083748964932826E-2</v>
      </c>
      <c r="BF673" s="77">
        <f t="shared" si="378"/>
        <v>1.9162522973608716E-2</v>
      </c>
    </row>
    <row r="674" spans="1:58" s="23" customFormat="1" ht="13.15" x14ac:dyDescent="0.4">
      <c r="A674" s="57">
        <v>45330</v>
      </c>
      <c r="B674" s="112">
        <v>13.345000000000001</v>
      </c>
      <c r="C674" s="112">
        <v>14.532999999999999</v>
      </c>
      <c r="D674" s="112">
        <v>15.368</v>
      </c>
      <c r="E674" s="112">
        <v>15.9</v>
      </c>
      <c r="F674" s="112">
        <v>16.384</v>
      </c>
      <c r="G674" s="112">
        <v>16.905999999999999</v>
      </c>
      <c r="H674" s="113">
        <v>17.196999999999999</v>
      </c>
      <c r="I674" s="90">
        <f t="shared" si="363"/>
        <v>14.354799999999999</v>
      </c>
      <c r="J674" s="90">
        <f t="shared" si="364"/>
        <v>15.242750000000001</v>
      </c>
      <c r="K674" s="114">
        <v>3</v>
      </c>
      <c r="L674" s="115">
        <v>0.05</v>
      </c>
      <c r="M674" s="90">
        <v>11.6</v>
      </c>
      <c r="N674" s="90">
        <v>12.79</v>
      </c>
      <c r="O674" s="90">
        <v>14.93</v>
      </c>
      <c r="P674" s="90">
        <v>16.73</v>
      </c>
      <c r="Q674" s="90">
        <v>18.940000000000001</v>
      </c>
      <c r="R674" s="63">
        <f t="shared" si="389"/>
        <v>7.27</v>
      </c>
      <c r="S674" s="64">
        <f t="shared" si="388"/>
        <v>-3.1176929072487081E-3</v>
      </c>
      <c r="T674" s="65">
        <f t="shared" si="382"/>
        <v>0.90695856137607511</v>
      </c>
      <c r="U674" s="65">
        <f t="shared" si="382"/>
        <v>0.85666443402545212</v>
      </c>
      <c r="V674" s="65">
        <f t="shared" si="353"/>
        <v>0.76449491930663471</v>
      </c>
      <c r="W674" s="65">
        <f t="shared" si="354"/>
        <v>0.6752903907074973</v>
      </c>
      <c r="X674" s="61">
        <f t="shared" si="365"/>
        <v>8.9022105657549547E-2</v>
      </c>
      <c r="Y674" s="66">
        <f t="shared" si="355"/>
        <v>8.1572327044025075E-2</v>
      </c>
      <c r="Z674" s="61">
        <f t="shared" si="356"/>
        <v>6.1857357817594244E-2</v>
      </c>
      <c r="AA674" s="67">
        <f t="shared" si="357"/>
        <v>14.354800000000001</v>
      </c>
      <c r="AB674" s="68">
        <f t="shared" si="358"/>
        <v>4.3393275996872677E-2</v>
      </c>
      <c r="AC674" s="69">
        <f t="shared" si="359"/>
        <v>0.12234558248631758</v>
      </c>
      <c r="AD674" s="70">
        <f>_xlfn.PERCENTILE.EXC(AC674:$AC$5675,0.5)</f>
        <v>8.7896183047909693E-2</v>
      </c>
      <c r="AE674" s="70">
        <f>_xlfn.PERCENTILE.EXC($AC674:AC$5675,0.35)</f>
        <v>5.2251712547876368E-2</v>
      </c>
      <c r="AF674" s="71">
        <f t="shared" si="384"/>
        <v>3.6799651294769108E-2</v>
      </c>
      <c r="AG674" s="70">
        <f t="shared" si="385"/>
        <v>-0.25348902430545567</v>
      </c>
      <c r="AH674" s="70">
        <f t="shared" si="386"/>
        <v>-0.28545770534896964</v>
      </c>
      <c r="AI674" s="61" t="str">
        <f t="shared" si="374"/>
        <v>Short VOL</v>
      </c>
      <c r="AJ674" s="68" t="str">
        <f t="shared" si="375"/>
        <v>Short VOL</v>
      </c>
      <c r="AK674" s="72" t="str">
        <f t="shared" si="376"/>
        <v>00631L</v>
      </c>
      <c r="AL674" s="73">
        <f t="shared" si="366"/>
        <v>1</v>
      </c>
      <c r="AM674" s="72" t="str">
        <f t="shared" si="379"/>
        <v>00631L</v>
      </c>
      <c r="AN674" s="73">
        <f t="shared" si="367"/>
        <v>1</v>
      </c>
      <c r="AO674" s="74" t="str">
        <f t="shared" si="373"/>
        <v>00631L</v>
      </c>
      <c r="AP674" s="20">
        <f t="shared" si="368"/>
        <v>1</v>
      </c>
      <c r="AQ674" s="74" t="str">
        <f t="shared" si="383"/>
        <v>00631L</v>
      </c>
      <c r="AR674" s="20">
        <f t="shared" si="369"/>
        <v>1</v>
      </c>
      <c r="AS674" s="74" t="str">
        <f t="shared" si="377"/>
        <v>00631L</v>
      </c>
      <c r="AT674" s="20">
        <f t="shared" si="370"/>
        <v>1</v>
      </c>
      <c r="AU674" s="74" t="str">
        <f t="shared" si="360"/>
        <v>00631L</v>
      </c>
      <c r="AV674" s="20">
        <f t="shared" si="371"/>
        <v>1</v>
      </c>
      <c r="AW674" s="74" t="str">
        <f t="shared" si="361"/>
        <v>00631L</v>
      </c>
      <c r="AX674" s="20">
        <f t="shared" si="362"/>
        <v>1</v>
      </c>
      <c r="AY674" s="20">
        <f t="shared" si="372"/>
        <v>0</v>
      </c>
      <c r="AZ674" s="57">
        <v>45331</v>
      </c>
      <c r="BA674" s="75">
        <v>33.1</v>
      </c>
      <c r="BB674" s="90">
        <v>33.25</v>
      </c>
      <c r="BC674" s="76">
        <f t="shared" si="380"/>
        <v>32.431666666666672</v>
      </c>
      <c r="BD674" s="76">
        <f t="shared" si="381"/>
        <v>32.456041666666671</v>
      </c>
      <c r="BE674" s="77">
        <f t="shared" si="387"/>
        <v>2.5232540212754857E-2</v>
      </c>
      <c r="BF674" s="77">
        <f t="shared" si="378"/>
        <v>1.9840938705556779E-2</v>
      </c>
    </row>
    <row r="675" spans="1:58" s="23" customFormat="1" ht="13.15" x14ac:dyDescent="0.4">
      <c r="A675" s="57">
        <v>45329</v>
      </c>
      <c r="B675" s="112">
        <v>13.385</v>
      </c>
      <c r="C675" s="112">
        <v>14.644</v>
      </c>
      <c r="D675" s="112">
        <v>15.55</v>
      </c>
      <c r="E675" s="112">
        <v>16.05</v>
      </c>
      <c r="F675" s="112">
        <v>16.448</v>
      </c>
      <c r="G675" s="112">
        <v>16.951000000000001</v>
      </c>
      <c r="H675" s="113">
        <v>17.3</v>
      </c>
      <c r="I675" s="90">
        <f t="shared" si="363"/>
        <v>14.392200000000001</v>
      </c>
      <c r="J675" s="90">
        <f t="shared" si="364"/>
        <v>15.3688</v>
      </c>
      <c r="K675" s="114">
        <v>4</v>
      </c>
      <c r="L675" s="115">
        <v>0.05</v>
      </c>
      <c r="M675" s="90">
        <v>11.96</v>
      </c>
      <c r="N675" s="90">
        <v>12.83</v>
      </c>
      <c r="O675" s="90">
        <v>14.85</v>
      </c>
      <c r="P675" s="90">
        <v>16.690000000000001</v>
      </c>
      <c r="Q675" s="90">
        <v>18.97</v>
      </c>
      <c r="R675" s="63">
        <f t="shared" si="389"/>
        <v>6.75</v>
      </c>
      <c r="S675" s="64">
        <f t="shared" si="388"/>
        <v>-1.7611026033690691E-2</v>
      </c>
      <c r="T675" s="65">
        <f t="shared" si="382"/>
        <v>0.93219017926734227</v>
      </c>
      <c r="U675" s="65">
        <f t="shared" si="382"/>
        <v>0.86397306397306395</v>
      </c>
      <c r="V675" s="65">
        <f t="shared" si="353"/>
        <v>0.76872378669862185</v>
      </c>
      <c r="W675" s="65">
        <f t="shared" si="354"/>
        <v>0.67633104902477603</v>
      </c>
      <c r="X675" s="61">
        <f t="shared" si="365"/>
        <v>9.4060515502428124E-2</v>
      </c>
      <c r="Y675" s="66">
        <f t="shared" si="355"/>
        <v>7.7881619937694699E-2</v>
      </c>
      <c r="Z675" s="61">
        <f t="shared" si="356"/>
        <v>6.7856199886049351E-2</v>
      </c>
      <c r="AA675" s="67">
        <f t="shared" si="357"/>
        <v>14.392200000000001</v>
      </c>
      <c r="AB675" s="68">
        <f t="shared" si="358"/>
        <v>4.3257989088074801E-2</v>
      </c>
      <c r="AC675" s="69">
        <f t="shared" si="359"/>
        <v>0.12176149649259553</v>
      </c>
      <c r="AD675" s="70">
        <f>_xlfn.PERCENTILE.EXC(AC675:$AC$5675,0.5)</f>
        <v>8.7894930198383611E-2</v>
      </c>
      <c r="AE675" s="70">
        <f>_xlfn.PERCENTILE.EXC($AC675:AC$5675,0.35)</f>
        <v>5.2232478913160976E-2</v>
      </c>
      <c r="AF675" s="71">
        <f t="shared" si="384"/>
        <v>3.6799651294769108E-2</v>
      </c>
      <c r="AG675" s="70">
        <f t="shared" si="385"/>
        <v>-0.25348902430545567</v>
      </c>
      <c r="AH675" s="70">
        <f t="shared" si="386"/>
        <v>-0.28545770534896964</v>
      </c>
      <c r="AI675" s="61" t="str">
        <f t="shared" si="374"/>
        <v>Short VOL</v>
      </c>
      <c r="AJ675" s="68" t="str">
        <f t="shared" si="375"/>
        <v>Short VOL</v>
      </c>
      <c r="AK675" s="72" t="str">
        <f t="shared" si="376"/>
        <v>00631L</v>
      </c>
      <c r="AL675" s="73">
        <f t="shared" si="366"/>
        <v>1</v>
      </c>
      <c r="AM675" s="72" t="str">
        <f t="shared" si="379"/>
        <v>00631L</v>
      </c>
      <c r="AN675" s="73">
        <f t="shared" si="367"/>
        <v>1</v>
      </c>
      <c r="AO675" s="74" t="str">
        <f t="shared" si="373"/>
        <v>00631L</v>
      </c>
      <c r="AP675" s="20">
        <f t="shared" si="368"/>
        <v>1</v>
      </c>
      <c r="AQ675" s="74" t="str">
        <f t="shared" si="383"/>
        <v>00631L</v>
      </c>
      <c r="AR675" s="20">
        <f t="shared" si="369"/>
        <v>1</v>
      </c>
      <c r="AS675" s="74" t="str">
        <f t="shared" si="377"/>
        <v>00631L</v>
      </c>
      <c r="AT675" s="20">
        <f t="shared" si="370"/>
        <v>1</v>
      </c>
      <c r="AU675" s="74" t="str">
        <f t="shared" si="360"/>
        <v>00631L</v>
      </c>
      <c r="AV675" s="20">
        <f t="shared" si="371"/>
        <v>1</v>
      </c>
      <c r="AW675" s="74" t="str">
        <f t="shared" si="361"/>
        <v>00631L</v>
      </c>
      <c r="AX675" s="20">
        <f t="shared" si="362"/>
        <v>1</v>
      </c>
      <c r="AY675" s="20">
        <f t="shared" si="372"/>
        <v>0</v>
      </c>
      <c r="AZ675" s="57">
        <v>45330</v>
      </c>
      <c r="BA675" s="75">
        <v>33.46</v>
      </c>
      <c r="BB675" s="90">
        <v>33.1875</v>
      </c>
      <c r="BC675" s="76">
        <f t="shared" si="380"/>
        <v>32.403541666666669</v>
      </c>
      <c r="BD675" s="76">
        <f t="shared" si="381"/>
        <v>32.435166666666674</v>
      </c>
      <c r="BE675" s="77">
        <f t="shared" si="387"/>
        <v>2.4193600236599572E-2</v>
      </c>
      <c r="BF675" s="77">
        <f t="shared" si="378"/>
        <v>3.1596364028754577E-2</v>
      </c>
    </row>
    <row r="676" spans="1:58" s="23" customFormat="1" ht="13.15" x14ac:dyDescent="0.4">
      <c r="A676" s="57">
        <v>45328</v>
      </c>
      <c r="B676" s="112">
        <v>13.552</v>
      </c>
      <c r="C676" s="112">
        <v>14.647</v>
      </c>
      <c r="D676" s="112">
        <v>15.551</v>
      </c>
      <c r="E676" s="112">
        <v>16.084</v>
      </c>
      <c r="F676" s="112">
        <v>16.451000000000001</v>
      </c>
      <c r="G676" s="112">
        <v>16.95</v>
      </c>
      <c r="H676" s="113">
        <v>17.233000000000001</v>
      </c>
      <c r="I676" s="90">
        <f t="shared" si="363"/>
        <v>14.373250000000001</v>
      </c>
      <c r="J676" s="90">
        <f t="shared" si="364"/>
        <v>15.324999999999999</v>
      </c>
      <c r="K676" s="114">
        <v>5</v>
      </c>
      <c r="L676" s="115">
        <v>0.05</v>
      </c>
      <c r="M676" s="90">
        <v>12.46</v>
      </c>
      <c r="N676" s="90">
        <v>13.06</v>
      </c>
      <c r="O676" s="90">
        <v>14.99</v>
      </c>
      <c r="P676" s="90">
        <v>16.82</v>
      </c>
      <c r="Q676" s="90">
        <v>19.09</v>
      </c>
      <c r="R676" s="63">
        <f t="shared" si="389"/>
        <v>6.2899999999999991</v>
      </c>
      <c r="S676" s="64">
        <f t="shared" si="388"/>
        <v>-4.4623262618873401E-2</v>
      </c>
      <c r="T676" s="65">
        <f t="shared" si="382"/>
        <v>0.95405819295558958</v>
      </c>
      <c r="U676" s="65">
        <f t="shared" si="382"/>
        <v>0.87124749833222148</v>
      </c>
      <c r="V676" s="65">
        <f t="shared" si="353"/>
        <v>0.77645659928656363</v>
      </c>
      <c r="W676" s="65">
        <f t="shared" si="354"/>
        <v>0.68412781561026714</v>
      </c>
      <c r="X676" s="61">
        <f t="shared" si="365"/>
        <v>8.0799881936245627E-2</v>
      </c>
      <c r="Y676" s="66">
        <f t="shared" si="355"/>
        <v>7.1437453369808557E-2</v>
      </c>
      <c r="Z676" s="61">
        <f t="shared" si="356"/>
        <v>6.6216756822569611E-2</v>
      </c>
      <c r="AA676" s="67">
        <f t="shared" si="357"/>
        <v>14.373250000000001</v>
      </c>
      <c r="AB676" s="68">
        <f t="shared" si="358"/>
        <v>3.7672281776416468E-2</v>
      </c>
      <c r="AC676" s="69">
        <f t="shared" si="359"/>
        <v>0.10055513016845329</v>
      </c>
      <c r="AD676" s="70">
        <f>_xlfn.PERCENTILE.EXC(AC676:$AC$5675,0.5)</f>
        <v>8.7870997188404354E-2</v>
      </c>
      <c r="AE676" s="70">
        <f>_xlfn.PERCENTILE.EXC($AC676:AC$5675,0.35)</f>
        <v>5.2211099810241052E-2</v>
      </c>
      <c r="AF676" s="71">
        <f t="shared" si="384"/>
        <v>3.6799651294769108E-2</v>
      </c>
      <c r="AG676" s="70">
        <f t="shared" si="385"/>
        <v>-0.25348902430545567</v>
      </c>
      <c r="AH676" s="70">
        <f t="shared" si="386"/>
        <v>-0.28545770534896964</v>
      </c>
      <c r="AI676" s="61" t="str">
        <f t="shared" si="374"/>
        <v>Short VOL</v>
      </c>
      <c r="AJ676" s="68" t="str">
        <f t="shared" si="375"/>
        <v>Short VOL</v>
      </c>
      <c r="AK676" s="72" t="str">
        <f t="shared" si="376"/>
        <v>00631L</v>
      </c>
      <c r="AL676" s="73">
        <f t="shared" si="366"/>
        <v>1</v>
      </c>
      <c r="AM676" s="72" t="str">
        <f t="shared" si="379"/>
        <v>00631L</v>
      </c>
      <c r="AN676" s="73">
        <f t="shared" si="367"/>
        <v>1</v>
      </c>
      <c r="AO676" s="74" t="str">
        <f t="shared" si="373"/>
        <v>00631L</v>
      </c>
      <c r="AP676" s="20">
        <f t="shared" si="368"/>
        <v>1</v>
      </c>
      <c r="AQ676" s="74" t="str">
        <f t="shared" si="383"/>
        <v>00631L</v>
      </c>
      <c r="AR676" s="20">
        <f t="shared" si="369"/>
        <v>1</v>
      </c>
      <c r="AS676" s="74" t="str">
        <f t="shared" si="377"/>
        <v>00631L</v>
      </c>
      <c r="AT676" s="20">
        <f t="shared" si="370"/>
        <v>1</v>
      </c>
      <c r="AU676" s="74" t="str">
        <f t="shared" si="360"/>
        <v>00631L</v>
      </c>
      <c r="AV676" s="20">
        <f t="shared" si="371"/>
        <v>1</v>
      </c>
      <c r="AW676" s="74" t="str">
        <f t="shared" si="361"/>
        <v>00631L</v>
      </c>
      <c r="AX676" s="20">
        <f t="shared" si="362"/>
        <v>1</v>
      </c>
      <c r="AY676" s="20">
        <f t="shared" si="372"/>
        <v>0</v>
      </c>
      <c r="AZ676" s="57">
        <v>45329</v>
      </c>
      <c r="BA676" s="75">
        <v>33.25</v>
      </c>
      <c r="BB676" s="90">
        <v>33.037500000000001</v>
      </c>
      <c r="BC676" s="76">
        <f t="shared" si="380"/>
        <v>32.379375000000003</v>
      </c>
      <c r="BD676" s="76">
        <f t="shared" si="381"/>
        <v>32.404583333333342</v>
      </c>
      <c r="BE676" s="77">
        <f t="shared" si="387"/>
        <v>2.0325438647286993E-2</v>
      </c>
      <c r="BF676" s="77">
        <f t="shared" si="378"/>
        <v>2.6089416363425683E-2</v>
      </c>
    </row>
    <row r="677" spans="1:58" s="23" customFormat="1" ht="13.15" x14ac:dyDescent="0.4">
      <c r="A677" s="57">
        <v>45327</v>
      </c>
      <c r="B677" s="112">
        <v>13.956</v>
      </c>
      <c r="C677" s="112">
        <v>15</v>
      </c>
      <c r="D677" s="112">
        <v>15.9</v>
      </c>
      <c r="E677" s="112">
        <v>16.350000000000001</v>
      </c>
      <c r="F677" s="112">
        <v>16.681999999999999</v>
      </c>
      <c r="G677" s="112">
        <v>17.100999999999999</v>
      </c>
      <c r="H677" s="113">
        <v>17.36</v>
      </c>
      <c r="I677" s="90">
        <f t="shared" si="363"/>
        <v>14.6868</v>
      </c>
      <c r="J677" s="90">
        <f t="shared" si="364"/>
        <v>15.63</v>
      </c>
      <c r="K677" s="114">
        <v>6</v>
      </c>
      <c r="L677" s="115">
        <v>0.05</v>
      </c>
      <c r="M677" s="90">
        <v>13.35</v>
      </c>
      <c r="N677" s="90">
        <v>13.67</v>
      </c>
      <c r="O677" s="90">
        <v>15.33</v>
      </c>
      <c r="P677" s="90">
        <v>17.059999999999999</v>
      </c>
      <c r="Q677" s="90">
        <v>19.260000000000002</v>
      </c>
      <c r="R677" s="63">
        <f t="shared" si="389"/>
        <v>5.370000000000001</v>
      </c>
      <c r="S677" s="64">
        <f t="shared" si="388"/>
        <v>-1.2996389891696731E-2</v>
      </c>
      <c r="T677" s="65">
        <f t="shared" si="382"/>
        <v>0.97659107534747625</v>
      </c>
      <c r="U677" s="65">
        <f t="shared" si="382"/>
        <v>0.89171559034572734</v>
      </c>
      <c r="V677" s="65">
        <f t="shared" si="353"/>
        <v>0.80128956623681136</v>
      </c>
      <c r="W677" s="65">
        <f t="shared" si="354"/>
        <v>0.70976116303219106</v>
      </c>
      <c r="X677" s="61">
        <f t="shared" si="365"/>
        <v>7.4806534823731771E-2</v>
      </c>
      <c r="Y677" s="66">
        <f t="shared" si="355"/>
        <v>6.1773700305810274E-2</v>
      </c>
      <c r="Z677" s="61">
        <f t="shared" si="356"/>
        <v>6.4220933082768258E-2</v>
      </c>
      <c r="AA677" s="67">
        <f t="shared" si="357"/>
        <v>14.686800000000002</v>
      </c>
      <c r="AB677" s="68">
        <f t="shared" si="358"/>
        <v>2.0921726408193092E-2</v>
      </c>
      <c r="AC677" s="69">
        <f t="shared" si="359"/>
        <v>7.4381858083394425E-2</v>
      </c>
      <c r="AD677" s="70">
        <f>_xlfn.PERCENTILE.EXC(AC677:$AC$5675,0.5)</f>
        <v>8.7847064178425111E-2</v>
      </c>
      <c r="AE677" s="70">
        <f>_xlfn.PERCENTILE.EXC($AC677:AC$5675,0.35)</f>
        <v>5.218972070732112E-2</v>
      </c>
      <c r="AF677" s="71">
        <f t="shared" si="384"/>
        <v>3.6799651294769108E-2</v>
      </c>
      <c r="AG677" s="70">
        <f t="shared" si="385"/>
        <v>-0.25348902430545567</v>
      </c>
      <c r="AH677" s="70">
        <f t="shared" si="386"/>
        <v>-0.28545770534896964</v>
      </c>
      <c r="AI677" s="61" t="str">
        <f t="shared" si="374"/>
        <v>Safety</v>
      </c>
      <c r="AJ677" s="68" t="str">
        <f t="shared" si="375"/>
        <v>Short VOL</v>
      </c>
      <c r="AK677" s="72" t="str">
        <f t="shared" si="376"/>
        <v>00631L</v>
      </c>
      <c r="AL677" s="73">
        <f t="shared" si="366"/>
        <v>1</v>
      </c>
      <c r="AM677" s="72" t="str">
        <f t="shared" si="379"/>
        <v>00631L</v>
      </c>
      <c r="AN677" s="73">
        <f t="shared" si="367"/>
        <v>1</v>
      </c>
      <c r="AO677" s="74" t="str">
        <f t="shared" si="373"/>
        <v>00631L</v>
      </c>
      <c r="AP677" s="20">
        <f t="shared" si="368"/>
        <v>1</v>
      </c>
      <c r="AQ677" s="74" t="str">
        <f t="shared" si="383"/>
        <v>00631L</v>
      </c>
      <c r="AR677" s="20">
        <f t="shared" si="369"/>
        <v>1</v>
      </c>
      <c r="AS677" s="74" t="str">
        <f t="shared" si="377"/>
        <v>00631L</v>
      </c>
      <c r="AT677" s="20">
        <f t="shared" si="370"/>
        <v>1</v>
      </c>
      <c r="AU677" s="74" t="str">
        <f t="shared" si="360"/>
        <v>00631L</v>
      </c>
      <c r="AV677" s="20">
        <f t="shared" si="371"/>
        <v>1</v>
      </c>
      <c r="AW677" s="74" t="str">
        <f t="shared" si="361"/>
        <v>00631L</v>
      </c>
      <c r="AX677" s="20">
        <f t="shared" si="362"/>
        <v>1</v>
      </c>
      <c r="AY677" s="20">
        <f t="shared" si="372"/>
        <v>0</v>
      </c>
      <c r="AZ677" s="57">
        <v>45328</v>
      </c>
      <c r="BA677" s="75">
        <v>33.14</v>
      </c>
      <c r="BB677" s="90">
        <v>33.125</v>
      </c>
      <c r="BC677" s="76">
        <f t="shared" si="380"/>
        <v>32.359166666666674</v>
      </c>
      <c r="BD677" s="76">
        <f t="shared" si="381"/>
        <v>32.381083333333336</v>
      </c>
      <c r="BE677" s="77">
        <f t="shared" si="387"/>
        <v>2.3666658082459661E-2</v>
      </c>
      <c r="BF677" s="77">
        <f t="shared" si="378"/>
        <v>2.3437037570803863E-2</v>
      </c>
    </row>
    <row r="678" spans="1:58" s="23" customFormat="1" ht="13.15" x14ac:dyDescent="0.4">
      <c r="A678" s="57">
        <v>45324</v>
      </c>
      <c r="B678" s="112">
        <v>14.547000000000001</v>
      </c>
      <c r="C678" s="112">
        <v>15.548999999999999</v>
      </c>
      <c r="D678" s="112">
        <v>16.297000000000001</v>
      </c>
      <c r="E678" s="112">
        <v>16.648</v>
      </c>
      <c r="F678" s="112">
        <v>16.95</v>
      </c>
      <c r="G678" s="112">
        <v>17.376000000000001</v>
      </c>
      <c r="H678" s="113">
        <v>17.600000000000001</v>
      </c>
      <c r="I678" s="90">
        <f t="shared" si="363"/>
        <v>15.1983</v>
      </c>
      <c r="J678" s="90">
        <f t="shared" si="364"/>
        <v>16.0352</v>
      </c>
      <c r="K678" s="114">
        <v>7</v>
      </c>
      <c r="L678" s="115">
        <v>0.05</v>
      </c>
      <c r="M678" s="90">
        <v>13.04</v>
      </c>
      <c r="N678" s="90">
        <v>13.85</v>
      </c>
      <c r="O678" s="90">
        <v>15.61</v>
      </c>
      <c r="P678" s="90">
        <v>17.27</v>
      </c>
      <c r="Q678" s="90">
        <v>19.53</v>
      </c>
      <c r="R678" s="63">
        <f t="shared" si="389"/>
        <v>5.9899999999999949</v>
      </c>
      <c r="S678" s="64">
        <f t="shared" si="388"/>
        <v>-2.1613832853026754E-3</v>
      </c>
      <c r="T678" s="65">
        <f t="shared" si="382"/>
        <v>0.94151624548736457</v>
      </c>
      <c r="U678" s="65">
        <f t="shared" si="382"/>
        <v>0.88725176169122355</v>
      </c>
      <c r="V678" s="65">
        <f t="shared" ref="V678:V741" si="390">N678/P678</f>
        <v>0.80196873190503759</v>
      </c>
      <c r="W678" s="65">
        <f t="shared" ref="W678:W741" si="391">N678/Q678</f>
        <v>0.70916538658474138</v>
      </c>
      <c r="X678" s="61">
        <f t="shared" si="365"/>
        <v>6.8880181480717589E-2</v>
      </c>
      <c r="Y678" s="66">
        <f t="shared" ref="Y678:Y741" si="392">(H678-E678)/E678</f>
        <v>5.7184046131667575E-2</v>
      </c>
      <c r="Z678" s="61">
        <f t="shared" ref="Z678:Z741" si="393">(J678-I678)/I678</f>
        <v>5.5065369153128971E-2</v>
      </c>
      <c r="AA678" s="67">
        <f t="shared" ref="AA678:AA741" si="394">B678*(K678*L678)+C678*(1-(K678*L678))</f>
        <v>15.1983</v>
      </c>
      <c r="AB678" s="68">
        <f t="shared" ref="AB678:AB741" si="395">(B678-N678)/N678</f>
        <v>5.0324909747292486E-2</v>
      </c>
      <c r="AC678" s="69">
        <f t="shared" ref="AC678:AC741" si="396">(AA678-N678)/N678</f>
        <v>9.7350180505415163E-2</v>
      </c>
      <c r="AD678" s="70">
        <f>_xlfn.PERCENTILE.EXC(AC678:$AC$5675,0.5)</f>
        <v>8.7870997188404354E-2</v>
      </c>
      <c r="AE678" s="70">
        <f>_xlfn.PERCENTILE.EXC($AC678:AC$5675,0.35)</f>
        <v>5.2160471941841244E-2</v>
      </c>
      <c r="AF678" s="71">
        <f t="shared" si="384"/>
        <v>3.6799651294769108E-2</v>
      </c>
      <c r="AG678" s="70">
        <f t="shared" si="385"/>
        <v>-0.25348902430545567</v>
      </c>
      <c r="AH678" s="70">
        <f t="shared" si="386"/>
        <v>-0.28545770534896964</v>
      </c>
      <c r="AI678" s="61" t="str">
        <f t="shared" si="374"/>
        <v>Short VOL</v>
      </c>
      <c r="AJ678" s="68" t="str">
        <f t="shared" si="375"/>
        <v>Short VOL</v>
      </c>
      <c r="AK678" s="72" t="str">
        <f t="shared" si="376"/>
        <v>00631L</v>
      </c>
      <c r="AL678" s="73">
        <f t="shared" si="366"/>
        <v>1</v>
      </c>
      <c r="AM678" s="72" t="str">
        <f t="shared" si="379"/>
        <v>00631L</v>
      </c>
      <c r="AN678" s="73">
        <f t="shared" si="367"/>
        <v>1</v>
      </c>
      <c r="AO678" s="74" t="str">
        <f t="shared" si="373"/>
        <v>00631L</v>
      </c>
      <c r="AP678" s="20">
        <f t="shared" si="368"/>
        <v>1</v>
      </c>
      <c r="AQ678" s="74" t="str">
        <f t="shared" si="383"/>
        <v>00631L</v>
      </c>
      <c r="AR678" s="20">
        <f t="shared" si="369"/>
        <v>1</v>
      </c>
      <c r="AS678" s="74" t="str">
        <f t="shared" si="377"/>
        <v>00631L</v>
      </c>
      <c r="AT678" s="20">
        <f t="shared" si="370"/>
        <v>1</v>
      </c>
      <c r="AU678" s="74" t="str">
        <f t="shared" si="360"/>
        <v>00631L</v>
      </c>
      <c r="AV678" s="20">
        <f t="shared" si="371"/>
        <v>1</v>
      </c>
      <c r="AW678" s="74" t="str">
        <f t="shared" si="361"/>
        <v>00631L</v>
      </c>
      <c r="AX678" s="20">
        <f t="shared" si="362"/>
        <v>1</v>
      </c>
      <c r="AY678" s="20">
        <f t="shared" si="372"/>
        <v>0</v>
      </c>
      <c r="AZ678" s="57">
        <v>45327</v>
      </c>
      <c r="BA678" s="75">
        <v>33.14</v>
      </c>
      <c r="BB678" s="90">
        <v>33.137500000000003</v>
      </c>
      <c r="BC678" s="76">
        <f t="shared" si="380"/>
        <v>32.333125000000003</v>
      </c>
      <c r="BD678" s="76">
        <f t="shared" si="381"/>
        <v>32.359416666666668</v>
      </c>
      <c r="BE678" s="77">
        <f t="shared" si="387"/>
        <v>2.4877737614288759E-2</v>
      </c>
      <c r="BF678" s="77">
        <f t="shared" si="378"/>
        <v>2.4122293098608569E-2</v>
      </c>
    </row>
    <row r="679" spans="1:58" s="23" customFormat="1" ht="13.15" x14ac:dyDescent="0.4">
      <c r="A679" s="57">
        <v>45323</v>
      </c>
      <c r="B679" s="112">
        <v>14.698</v>
      </c>
      <c r="C679" s="112">
        <v>15.553000000000001</v>
      </c>
      <c r="D679" s="112">
        <v>16.268999999999998</v>
      </c>
      <c r="E679" s="112">
        <v>16.565000000000001</v>
      </c>
      <c r="F679" s="112">
        <v>16.899000000000001</v>
      </c>
      <c r="G679" s="112">
        <v>17.300999999999998</v>
      </c>
      <c r="H679" s="113">
        <v>17.565999999999999</v>
      </c>
      <c r="I679" s="90">
        <f t="shared" si="363"/>
        <v>15.211</v>
      </c>
      <c r="J679" s="90">
        <f t="shared" si="364"/>
        <v>15.9826</v>
      </c>
      <c r="K679" s="114">
        <v>8</v>
      </c>
      <c r="L679" s="115">
        <v>0.05</v>
      </c>
      <c r="M679" s="90">
        <v>13.28</v>
      </c>
      <c r="N679" s="90">
        <v>13.88</v>
      </c>
      <c r="O679" s="90">
        <v>15.5</v>
      </c>
      <c r="P679" s="90">
        <v>17.22</v>
      </c>
      <c r="Q679" s="90">
        <v>19.52</v>
      </c>
      <c r="R679" s="63">
        <f t="shared" si="389"/>
        <v>5.5599999999999987</v>
      </c>
      <c r="S679" s="64">
        <f t="shared" si="388"/>
        <v>-3.275261324041804E-2</v>
      </c>
      <c r="T679" s="65">
        <f t="shared" si="382"/>
        <v>0.95677233429394803</v>
      </c>
      <c r="U679" s="65">
        <f t="shared" si="382"/>
        <v>0.89548387096774196</v>
      </c>
      <c r="V679" s="65">
        <f t="shared" si="390"/>
        <v>0.80603948896631838</v>
      </c>
      <c r="W679" s="65">
        <f t="shared" si="391"/>
        <v>0.71106557377049184</v>
      </c>
      <c r="X679" s="61">
        <f t="shared" si="365"/>
        <v>5.8171179752347285E-2</v>
      </c>
      <c r="Y679" s="66">
        <f t="shared" si="392"/>
        <v>6.0428614548747213E-2</v>
      </c>
      <c r="Z679" s="61">
        <f t="shared" si="393"/>
        <v>5.0726447965288239E-2</v>
      </c>
      <c r="AA679" s="67">
        <f t="shared" si="394"/>
        <v>15.211</v>
      </c>
      <c r="AB679" s="68">
        <f t="shared" si="395"/>
        <v>5.8933717579250693E-2</v>
      </c>
      <c r="AC679" s="69">
        <f t="shared" si="396"/>
        <v>9.5893371757925033E-2</v>
      </c>
      <c r="AD679" s="70">
        <f>_xlfn.PERCENTILE.EXC(AC679:$AC$5675,0.5)</f>
        <v>8.7847064178425111E-2</v>
      </c>
      <c r="AE679" s="70">
        <f>_xlfn.PERCENTILE.EXC($AC679:AC$5675,0.35)</f>
        <v>5.2131223176361388E-2</v>
      </c>
      <c r="AF679" s="71">
        <f t="shared" si="384"/>
        <v>3.6799651294769108E-2</v>
      </c>
      <c r="AG679" s="70">
        <f t="shared" si="385"/>
        <v>-0.25348902430545567</v>
      </c>
      <c r="AH679" s="70">
        <f t="shared" si="386"/>
        <v>-0.28545770534896964</v>
      </c>
      <c r="AI679" s="61" t="str">
        <f t="shared" si="374"/>
        <v>Short VOL</v>
      </c>
      <c r="AJ679" s="68" t="str">
        <f t="shared" si="375"/>
        <v>Short VOL</v>
      </c>
      <c r="AK679" s="72" t="str">
        <f t="shared" si="376"/>
        <v>00631L</v>
      </c>
      <c r="AL679" s="73">
        <f t="shared" si="366"/>
        <v>1</v>
      </c>
      <c r="AM679" s="72" t="str">
        <f t="shared" si="379"/>
        <v>00631L</v>
      </c>
      <c r="AN679" s="73">
        <f t="shared" si="367"/>
        <v>1</v>
      </c>
      <c r="AO679" s="74" t="str">
        <f t="shared" si="373"/>
        <v>00631L</v>
      </c>
      <c r="AP679" s="20">
        <f t="shared" si="368"/>
        <v>1</v>
      </c>
      <c r="AQ679" s="74" t="str">
        <f t="shared" si="383"/>
        <v>00631L</v>
      </c>
      <c r="AR679" s="20">
        <f t="shared" si="369"/>
        <v>1</v>
      </c>
      <c r="AS679" s="74" t="str">
        <f t="shared" si="377"/>
        <v>00631L</v>
      </c>
      <c r="AT679" s="20">
        <f t="shared" si="370"/>
        <v>1</v>
      </c>
      <c r="AU679" s="74" t="str">
        <f t="shared" si="360"/>
        <v>00631L</v>
      </c>
      <c r="AV679" s="20">
        <f t="shared" si="371"/>
        <v>1</v>
      </c>
      <c r="AW679" s="74" t="str">
        <f t="shared" si="361"/>
        <v>00631L</v>
      </c>
      <c r="AX679" s="20">
        <f t="shared" si="362"/>
        <v>1</v>
      </c>
      <c r="AY679" s="20">
        <f t="shared" si="372"/>
        <v>0</v>
      </c>
      <c r="AZ679" s="57">
        <v>45324</v>
      </c>
      <c r="BA679" s="75">
        <v>33.42</v>
      </c>
      <c r="BB679" s="90">
        <v>33.725000000000001</v>
      </c>
      <c r="BC679" s="76">
        <f t="shared" si="380"/>
        <v>32.297916666666673</v>
      </c>
      <c r="BD679" s="76">
        <f t="shared" si="381"/>
        <v>32.337833333333336</v>
      </c>
      <c r="BE679" s="77">
        <f t="shared" si="387"/>
        <v>4.4184996452299397E-2</v>
      </c>
      <c r="BF679" s="77">
        <f t="shared" si="378"/>
        <v>3.3464414746401244E-2</v>
      </c>
    </row>
    <row r="680" spans="1:58" s="23" customFormat="1" ht="13.15" x14ac:dyDescent="0.4">
      <c r="A680" s="57">
        <v>45322</v>
      </c>
      <c r="B680" s="112">
        <v>14.874000000000001</v>
      </c>
      <c r="C680" s="112">
        <v>15.675000000000001</v>
      </c>
      <c r="D680" s="112">
        <v>16.427</v>
      </c>
      <c r="E680" s="112">
        <v>16.698</v>
      </c>
      <c r="F680" s="112">
        <v>17.047999999999998</v>
      </c>
      <c r="G680" s="112">
        <v>17.483000000000001</v>
      </c>
      <c r="H680" s="113">
        <v>17.689</v>
      </c>
      <c r="I680" s="90">
        <f t="shared" si="363"/>
        <v>15.314550000000001</v>
      </c>
      <c r="J680" s="90">
        <f t="shared" si="364"/>
        <v>16.0886</v>
      </c>
      <c r="K680" s="114">
        <v>9</v>
      </c>
      <c r="L680" s="115">
        <v>0.05</v>
      </c>
      <c r="M680" s="90">
        <v>14.55</v>
      </c>
      <c r="N680" s="90">
        <v>14.35</v>
      </c>
      <c r="O680" s="90">
        <v>15.96</v>
      </c>
      <c r="P680" s="90">
        <v>17.579999999999998</v>
      </c>
      <c r="Q680" s="90">
        <v>17.760000000000002</v>
      </c>
      <c r="R680" s="63">
        <f t="shared" si="389"/>
        <v>4.6400000000000006</v>
      </c>
      <c r="S680" s="64">
        <f t="shared" si="388"/>
        <v>7.8136739293764024E-2</v>
      </c>
      <c r="T680" s="65">
        <f t="shared" si="382"/>
        <v>1.0139372822299653</v>
      </c>
      <c r="U680" s="65">
        <f t="shared" si="382"/>
        <v>0.89912280701754377</v>
      </c>
      <c r="V680" s="65">
        <f t="shared" si="390"/>
        <v>0.81626848691695109</v>
      </c>
      <c r="W680" s="65">
        <f t="shared" si="391"/>
        <v>0.80799549549549543</v>
      </c>
      <c r="X680" s="61">
        <f t="shared" si="365"/>
        <v>5.3852359822509084E-2</v>
      </c>
      <c r="Y680" s="66">
        <f t="shared" si="392"/>
        <v>5.9348424961073162E-2</v>
      </c>
      <c r="Z680" s="61">
        <f t="shared" si="393"/>
        <v>5.0543437450006626E-2</v>
      </c>
      <c r="AA680" s="67">
        <f t="shared" si="394"/>
        <v>15.314550000000002</v>
      </c>
      <c r="AB680" s="68">
        <f t="shared" si="395"/>
        <v>3.6515679442508775E-2</v>
      </c>
      <c r="AC680" s="69">
        <f t="shared" si="396"/>
        <v>6.7216027874564654E-2</v>
      </c>
      <c r="AD680" s="70">
        <f>_xlfn.PERCENTILE.EXC(AC680:$AC$5675,0.5)</f>
        <v>8.7843728760921974E-2</v>
      </c>
      <c r="AE680" s="70">
        <f>_xlfn.PERCENTILE.EXC($AC680:AC$5675,0.35)</f>
        <v>5.2105992686054342E-2</v>
      </c>
      <c r="AF680" s="71">
        <f t="shared" si="384"/>
        <v>3.6799651294769108E-2</v>
      </c>
      <c r="AG680" s="70">
        <f t="shared" si="385"/>
        <v>-0.25348902430545567</v>
      </c>
      <c r="AH680" s="70">
        <f t="shared" si="386"/>
        <v>-0.28545770534896964</v>
      </c>
      <c r="AI680" s="61" t="str">
        <f t="shared" si="374"/>
        <v>Safety</v>
      </c>
      <c r="AJ680" s="68" t="str">
        <f t="shared" si="375"/>
        <v>Short VOL</v>
      </c>
      <c r="AK680" s="72" t="str">
        <f t="shared" si="376"/>
        <v>00631L</v>
      </c>
      <c r="AL680" s="73">
        <f t="shared" si="366"/>
        <v>1</v>
      </c>
      <c r="AM680" s="72" t="str">
        <f t="shared" si="379"/>
        <v>00631L</v>
      </c>
      <c r="AN680" s="73">
        <f t="shared" si="367"/>
        <v>1</v>
      </c>
      <c r="AO680" s="74" t="str">
        <f t="shared" si="373"/>
        <v>00631L</v>
      </c>
      <c r="AP680" s="20">
        <f t="shared" si="368"/>
        <v>1</v>
      </c>
      <c r="AQ680" s="74" t="str">
        <f t="shared" si="383"/>
        <v>00631L</v>
      </c>
      <c r="AR680" s="20">
        <f t="shared" si="369"/>
        <v>1</v>
      </c>
      <c r="AS680" s="74" t="str">
        <f t="shared" si="377"/>
        <v>00631L</v>
      </c>
      <c r="AT680" s="20">
        <f t="shared" si="370"/>
        <v>1</v>
      </c>
      <c r="AU680" s="74" t="str">
        <f t="shared" si="360"/>
        <v>00631L</v>
      </c>
      <c r="AV680" s="20">
        <f t="shared" si="371"/>
        <v>1</v>
      </c>
      <c r="AW680" s="74" t="str">
        <f t="shared" si="361"/>
        <v>00631L</v>
      </c>
      <c r="AX680" s="20">
        <f t="shared" si="362"/>
        <v>1</v>
      </c>
      <c r="AY680" s="20">
        <f t="shared" si="372"/>
        <v>0</v>
      </c>
      <c r="AZ680" s="57">
        <v>45323</v>
      </c>
      <c r="BA680" s="75">
        <v>33.9</v>
      </c>
      <c r="BB680" s="90">
        <v>33.862499999999997</v>
      </c>
      <c r="BC680" s="76">
        <f t="shared" si="380"/>
        <v>32.251041666666673</v>
      </c>
      <c r="BD680" s="76">
        <f t="shared" si="381"/>
        <v>32.300833333333337</v>
      </c>
      <c r="BE680" s="77">
        <f t="shared" si="387"/>
        <v>4.9966086366719134E-2</v>
      </c>
      <c r="BF680" s="77">
        <f t="shared" si="378"/>
        <v>4.9508526611800364E-2</v>
      </c>
    </row>
    <row r="681" spans="1:58" s="23" customFormat="1" ht="13.15" x14ac:dyDescent="0.4">
      <c r="A681" s="57">
        <v>45321</v>
      </c>
      <c r="B681" s="112">
        <v>13.993</v>
      </c>
      <c r="C681" s="112">
        <v>15.042999999999999</v>
      </c>
      <c r="D681" s="112">
        <v>15.801</v>
      </c>
      <c r="E681" s="112">
        <v>16.157</v>
      </c>
      <c r="F681" s="112">
        <v>16.574999999999999</v>
      </c>
      <c r="G681" s="112">
        <v>17.027999999999999</v>
      </c>
      <c r="H681" s="113">
        <v>17.3</v>
      </c>
      <c r="I681" s="90">
        <f t="shared" si="363"/>
        <v>14.518000000000001</v>
      </c>
      <c r="J681" s="90">
        <f t="shared" si="364"/>
        <v>15.422000000000001</v>
      </c>
      <c r="K681" s="114">
        <v>10</v>
      </c>
      <c r="L681" s="115">
        <v>0.05</v>
      </c>
      <c r="M681" s="90">
        <v>13.72</v>
      </c>
      <c r="N681" s="90">
        <v>13.31</v>
      </c>
      <c r="O681" s="90">
        <v>15.14</v>
      </c>
      <c r="P681" s="90">
        <v>16.93</v>
      </c>
      <c r="Q681" s="90">
        <v>20.55</v>
      </c>
      <c r="R681" s="63">
        <f t="shared" si="389"/>
        <v>5.0399999999999991</v>
      </c>
      <c r="S681" s="64">
        <f t="shared" si="388"/>
        <v>-2.1323529411764644E-2</v>
      </c>
      <c r="T681" s="65">
        <f t="shared" si="382"/>
        <v>1.0308039068369648</v>
      </c>
      <c r="U681" s="65">
        <f t="shared" si="382"/>
        <v>0.8791281373844122</v>
      </c>
      <c r="V681" s="65">
        <f t="shared" si="390"/>
        <v>0.78617838157117548</v>
      </c>
      <c r="W681" s="65">
        <f t="shared" si="391"/>
        <v>0.64768856447688561</v>
      </c>
      <c r="X681" s="61">
        <f t="shared" si="365"/>
        <v>7.5037518759379612E-2</v>
      </c>
      <c r="Y681" s="66">
        <f t="shared" si="392"/>
        <v>7.0743331063935183E-2</v>
      </c>
      <c r="Z681" s="61">
        <f t="shared" si="393"/>
        <v>6.2267529962804782E-2</v>
      </c>
      <c r="AA681" s="67">
        <f t="shared" si="394"/>
        <v>14.518000000000001</v>
      </c>
      <c r="AB681" s="68">
        <f t="shared" si="395"/>
        <v>5.1314800901577744E-2</v>
      </c>
      <c r="AC681" s="69">
        <f t="shared" si="396"/>
        <v>9.0758827948910603E-2</v>
      </c>
      <c r="AD681" s="70">
        <f>_xlfn.PERCENTILE.EXC(AC681:$AC$5675,0.5)</f>
        <v>8.7847064178425111E-2</v>
      </c>
      <c r="AE681" s="70">
        <f>_xlfn.PERCENTILE.EXC($AC681:AC$5675,0.35)</f>
        <v>5.2104871846784154E-2</v>
      </c>
      <c r="AF681" s="71">
        <f t="shared" si="384"/>
        <v>3.6799651294769108E-2</v>
      </c>
      <c r="AG681" s="70">
        <f t="shared" si="385"/>
        <v>-0.25348902430545567</v>
      </c>
      <c r="AH681" s="70">
        <f t="shared" si="386"/>
        <v>-0.28545770534896964</v>
      </c>
      <c r="AI681" s="61" t="str">
        <f t="shared" si="374"/>
        <v>Short VOL</v>
      </c>
      <c r="AJ681" s="68" t="str">
        <f t="shared" si="375"/>
        <v>Short VOL</v>
      </c>
      <c r="AK681" s="72" t="str">
        <f t="shared" si="376"/>
        <v>00631L</v>
      </c>
      <c r="AL681" s="73">
        <f t="shared" si="366"/>
        <v>1</v>
      </c>
      <c r="AM681" s="72" t="str">
        <f t="shared" si="379"/>
        <v>00631L</v>
      </c>
      <c r="AN681" s="73">
        <f t="shared" si="367"/>
        <v>1</v>
      </c>
      <c r="AO681" s="74" t="str">
        <f t="shared" si="373"/>
        <v>00631L</v>
      </c>
      <c r="AP681" s="20">
        <f t="shared" si="368"/>
        <v>1</v>
      </c>
      <c r="AQ681" s="74" t="str">
        <f t="shared" si="383"/>
        <v>00631L</v>
      </c>
      <c r="AR681" s="20">
        <f t="shared" si="369"/>
        <v>1</v>
      </c>
      <c r="AS681" s="74" t="str">
        <f t="shared" si="377"/>
        <v>00631L</v>
      </c>
      <c r="AT681" s="20">
        <f t="shared" si="370"/>
        <v>1</v>
      </c>
      <c r="AU681" s="74" t="str">
        <f t="shared" si="360"/>
        <v>00631L</v>
      </c>
      <c r="AV681" s="20">
        <f t="shared" si="371"/>
        <v>1</v>
      </c>
      <c r="AW681" s="74" t="str">
        <f t="shared" si="361"/>
        <v>00631L</v>
      </c>
      <c r="AX681" s="20">
        <f t="shared" si="362"/>
        <v>1</v>
      </c>
      <c r="AY681" s="20">
        <f t="shared" si="372"/>
        <v>0</v>
      </c>
      <c r="AZ681" s="57">
        <v>45322</v>
      </c>
      <c r="BA681" s="75">
        <v>33.92</v>
      </c>
      <c r="BB681" s="90">
        <v>33.9375</v>
      </c>
      <c r="BC681" s="76">
        <f t="shared" si="380"/>
        <v>32.194583333333334</v>
      </c>
      <c r="BD681" s="76">
        <f t="shared" si="381"/>
        <v>32.252000000000002</v>
      </c>
      <c r="BE681" s="77">
        <f t="shared" si="387"/>
        <v>5.4136953680096266E-2</v>
      </c>
      <c r="BF681" s="77">
        <f t="shared" si="378"/>
        <v>5.1717722931911174E-2</v>
      </c>
    </row>
    <row r="682" spans="1:58" s="23" customFormat="1" ht="13.15" x14ac:dyDescent="0.4">
      <c r="A682" s="57">
        <v>45320</v>
      </c>
      <c r="B682" s="112">
        <v>14.250999999999999</v>
      </c>
      <c r="C682" s="112">
        <v>15.25</v>
      </c>
      <c r="D682" s="112">
        <v>15.9</v>
      </c>
      <c r="E682" s="112">
        <v>16.248999999999999</v>
      </c>
      <c r="F682" s="112">
        <v>16.532</v>
      </c>
      <c r="G682" s="112">
        <v>16.951000000000001</v>
      </c>
      <c r="H682" s="113">
        <v>17.177</v>
      </c>
      <c r="I682" s="90">
        <f t="shared" si="363"/>
        <v>14.70055</v>
      </c>
      <c r="J682" s="90">
        <f t="shared" si="364"/>
        <v>15.5425</v>
      </c>
      <c r="K682" s="114">
        <v>11</v>
      </c>
      <c r="L682" s="115">
        <v>0.05</v>
      </c>
      <c r="M682" s="90">
        <v>13.95</v>
      </c>
      <c r="N682" s="90">
        <v>13.6</v>
      </c>
      <c r="O682" s="90">
        <v>15.22</v>
      </c>
      <c r="P682" s="90">
        <v>16.97</v>
      </c>
      <c r="Q682" s="90">
        <v>19.12</v>
      </c>
      <c r="R682" s="63">
        <f t="shared" si="389"/>
        <v>4.6400000000000006</v>
      </c>
      <c r="S682" s="64">
        <f t="shared" si="388"/>
        <v>2.564102564102563E-2</v>
      </c>
      <c r="T682" s="65">
        <f t="shared" si="382"/>
        <v>1.025735294117647</v>
      </c>
      <c r="U682" s="65">
        <f t="shared" si="382"/>
        <v>0.89356110381077525</v>
      </c>
      <c r="V682" s="65">
        <f t="shared" si="390"/>
        <v>0.80141426045963471</v>
      </c>
      <c r="W682" s="65">
        <f t="shared" si="391"/>
        <v>0.71129707112970708</v>
      </c>
      <c r="X682" s="61">
        <f t="shared" si="365"/>
        <v>7.0100343835520357E-2</v>
      </c>
      <c r="Y682" s="66">
        <f t="shared" si="392"/>
        <v>5.7111206843498116E-2</v>
      </c>
      <c r="Z682" s="61">
        <f t="shared" si="393"/>
        <v>5.7273367322991361E-2</v>
      </c>
      <c r="AA682" s="67">
        <f t="shared" si="394"/>
        <v>14.70055</v>
      </c>
      <c r="AB682" s="68">
        <f t="shared" si="395"/>
        <v>4.7867647058823515E-2</v>
      </c>
      <c r="AC682" s="69">
        <f t="shared" si="396"/>
        <v>8.0922794117647065E-2</v>
      </c>
      <c r="AD682" s="70">
        <f>_xlfn.PERCENTILE.EXC(AC682:$AC$5675,0.5)</f>
        <v>8.7843728760921974E-2</v>
      </c>
      <c r="AE682" s="70">
        <f>_xlfn.PERCENTILE.EXC($AC682:AC$5675,0.35)</f>
        <v>5.2103751007513972E-2</v>
      </c>
      <c r="AF682" s="71">
        <f t="shared" si="384"/>
        <v>3.6799651294769108E-2</v>
      </c>
      <c r="AG682" s="70">
        <f t="shared" si="385"/>
        <v>-0.25348902430545567</v>
      </c>
      <c r="AH682" s="70">
        <f t="shared" si="386"/>
        <v>-0.28545770534896964</v>
      </c>
      <c r="AI682" s="61" t="str">
        <f t="shared" si="374"/>
        <v>Safety</v>
      </c>
      <c r="AJ682" s="68" t="str">
        <f t="shared" si="375"/>
        <v>Short VOL</v>
      </c>
      <c r="AK682" s="72" t="str">
        <f t="shared" si="376"/>
        <v>00631L</v>
      </c>
      <c r="AL682" s="73">
        <f t="shared" si="366"/>
        <v>1</v>
      </c>
      <c r="AM682" s="72" t="str">
        <f t="shared" si="379"/>
        <v>00631L</v>
      </c>
      <c r="AN682" s="73">
        <f t="shared" si="367"/>
        <v>1</v>
      </c>
      <c r="AO682" s="74" t="str">
        <f t="shared" si="373"/>
        <v>00631L</v>
      </c>
      <c r="AP682" s="20">
        <f t="shared" si="368"/>
        <v>1</v>
      </c>
      <c r="AQ682" s="74" t="str">
        <f t="shared" si="383"/>
        <v>00631L</v>
      </c>
      <c r="AR682" s="20">
        <f t="shared" si="369"/>
        <v>1</v>
      </c>
      <c r="AS682" s="74" t="str">
        <f t="shared" si="377"/>
        <v>00631L</v>
      </c>
      <c r="AT682" s="20">
        <f t="shared" si="370"/>
        <v>1</v>
      </c>
      <c r="AU682" s="74" t="str">
        <f t="shared" si="360"/>
        <v>00631L</v>
      </c>
      <c r="AV682" s="20">
        <f t="shared" si="371"/>
        <v>1</v>
      </c>
      <c r="AW682" s="74" t="str">
        <f t="shared" si="361"/>
        <v>00631L</v>
      </c>
      <c r="AX682" s="20">
        <f t="shared" si="362"/>
        <v>1</v>
      </c>
      <c r="AY682" s="20">
        <f t="shared" si="372"/>
        <v>0</v>
      </c>
      <c r="AZ682" s="57">
        <v>45321</v>
      </c>
      <c r="BA682" s="75">
        <v>33.94</v>
      </c>
      <c r="BB682" s="90">
        <v>33.9375</v>
      </c>
      <c r="BC682" s="76">
        <f t="shared" si="380"/>
        <v>32.143541666666664</v>
      </c>
      <c r="BD682" s="76">
        <f t="shared" si="381"/>
        <v>32.194625000000002</v>
      </c>
      <c r="BE682" s="77">
        <f t="shared" si="387"/>
        <v>5.5810848472671502E-2</v>
      </c>
      <c r="BF682" s="77">
        <f t="shared" si="378"/>
        <v>5.4213242117278758E-2</v>
      </c>
    </row>
    <row r="683" spans="1:58" s="23" customFormat="1" ht="13.15" x14ac:dyDescent="0.4">
      <c r="A683" s="57">
        <v>45317</v>
      </c>
      <c r="B683" s="112">
        <v>14.117000000000001</v>
      </c>
      <c r="C683" s="112">
        <v>15.177</v>
      </c>
      <c r="D683" s="112">
        <v>15.86</v>
      </c>
      <c r="E683" s="112">
        <v>16.204000000000001</v>
      </c>
      <c r="F683" s="112">
        <v>16.574000000000002</v>
      </c>
      <c r="G683" s="112">
        <v>16.989999999999998</v>
      </c>
      <c r="H683" s="113">
        <v>17.225999999999999</v>
      </c>
      <c r="I683" s="90">
        <f t="shared" si="363"/>
        <v>14.541</v>
      </c>
      <c r="J683" s="90">
        <f t="shared" si="364"/>
        <v>15.450199999999999</v>
      </c>
      <c r="K683" s="114">
        <v>12</v>
      </c>
      <c r="L683" s="115">
        <v>0.05</v>
      </c>
      <c r="M683" s="90">
        <v>13.07</v>
      </c>
      <c r="N683" s="90">
        <v>13.26</v>
      </c>
      <c r="O683" s="90">
        <v>15.03</v>
      </c>
      <c r="P683" s="90">
        <v>16.86</v>
      </c>
      <c r="Q683" s="90">
        <v>19.05</v>
      </c>
      <c r="R683" s="63">
        <f t="shared" si="389"/>
        <v>5.5600000000000023</v>
      </c>
      <c r="S683" s="64">
        <f t="shared" si="388"/>
        <v>-1.4126394052044574E-2</v>
      </c>
      <c r="T683" s="65">
        <f t="shared" si="382"/>
        <v>0.98567119155354455</v>
      </c>
      <c r="U683" s="65">
        <f t="shared" si="382"/>
        <v>0.88223552894211577</v>
      </c>
      <c r="V683" s="65">
        <f t="shared" si="390"/>
        <v>0.78647686832740216</v>
      </c>
      <c r="W683" s="65">
        <f t="shared" si="391"/>
        <v>0.69606299212598421</v>
      </c>
      <c r="X683" s="61">
        <f t="shared" si="365"/>
        <v>7.5086774810512055E-2</v>
      </c>
      <c r="Y683" s="66">
        <f t="shared" si="392"/>
        <v>6.3070846704517305E-2</v>
      </c>
      <c r="Z683" s="61">
        <f t="shared" si="393"/>
        <v>6.2526648786190658E-2</v>
      </c>
      <c r="AA683" s="67">
        <f t="shared" si="394"/>
        <v>14.541</v>
      </c>
      <c r="AB683" s="68">
        <f t="shared" si="395"/>
        <v>6.4630467571644132E-2</v>
      </c>
      <c r="AC683" s="69">
        <f t="shared" si="396"/>
        <v>9.6606334841629005E-2</v>
      </c>
      <c r="AD683" s="70">
        <f>_xlfn.PERCENTILE.EXC(AC683:$AC$5675,0.5)</f>
        <v>8.7847064178425111E-2</v>
      </c>
      <c r="AE683" s="70">
        <f>_xlfn.PERCENTILE.EXC($AC683:AC$5675,0.35)</f>
        <v>5.2102783963281052E-2</v>
      </c>
      <c r="AF683" s="71">
        <f t="shared" si="384"/>
        <v>3.6799651294769108E-2</v>
      </c>
      <c r="AG683" s="70">
        <f t="shared" si="385"/>
        <v>-0.25348902430545567</v>
      </c>
      <c r="AH683" s="70">
        <f t="shared" si="386"/>
        <v>-0.28545770534896964</v>
      </c>
      <c r="AI683" s="61" t="str">
        <f t="shared" si="374"/>
        <v>Short VOL</v>
      </c>
      <c r="AJ683" s="68" t="str">
        <f t="shared" si="375"/>
        <v>Short VOL</v>
      </c>
      <c r="AK683" s="72" t="str">
        <f t="shared" si="376"/>
        <v>00631L</v>
      </c>
      <c r="AL683" s="73">
        <f t="shared" si="366"/>
        <v>1</v>
      </c>
      <c r="AM683" s="72" t="str">
        <f t="shared" si="379"/>
        <v>00631L</v>
      </c>
      <c r="AN683" s="73">
        <f t="shared" si="367"/>
        <v>1</v>
      </c>
      <c r="AO683" s="74" t="str">
        <f t="shared" si="373"/>
        <v>00631L</v>
      </c>
      <c r="AP683" s="20">
        <f t="shared" si="368"/>
        <v>1</v>
      </c>
      <c r="AQ683" s="74" t="str">
        <f t="shared" si="383"/>
        <v>00631L</v>
      </c>
      <c r="AR683" s="20">
        <f t="shared" si="369"/>
        <v>1</v>
      </c>
      <c r="AS683" s="74" t="str">
        <f t="shared" si="377"/>
        <v>00631L</v>
      </c>
      <c r="AT683" s="20">
        <f t="shared" si="370"/>
        <v>1</v>
      </c>
      <c r="AU683" s="74" t="str">
        <f t="shared" si="360"/>
        <v>00631L</v>
      </c>
      <c r="AV683" s="20">
        <f t="shared" si="371"/>
        <v>1</v>
      </c>
      <c r="AW683" s="74" t="str">
        <f t="shared" si="361"/>
        <v>00631L</v>
      </c>
      <c r="AX683" s="20">
        <f t="shared" si="362"/>
        <v>1</v>
      </c>
      <c r="AY683" s="20">
        <f t="shared" si="372"/>
        <v>0</v>
      </c>
      <c r="AZ683" s="57">
        <v>45320</v>
      </c>
      <c r="BA683" s="75">
        <v>33.6</v>
      </c>
      <c r="BB683" s="90">
        <v>33.5625</v>
      </c>
      <c r="BC683" s="76">
        <f t="shared" si="380"/>
        <v>32.095624999999998</v>
      </c>
      <c r="BD683" s="76">
        <f t="shared" si="381"/>
        <v>32.137916666666662</v>
      </c>
      <c r="BE683" s="77">
        <f t="shared" si="387"/>
        <v>4.5703269526609989E-2</v>
      </c>
      <c r="BF683" s="77">
        <f t="shared" si="378"/>
        <v>4.5494029637888983E-2</v>
      </c>
    </row>
    <row r="684" spans="1:58" s="23" customFormat="1" ht="13.15" x14ac:dyDescent="0.4">
      <c r="A684" s="57">
        <v>45316</v>
      </c>
      <c r="B684" s="112">
        <v>14.226000000000001</v>
      </c>
      <c r="C684" s="112">
        <v>15.308999999999999</v>
      </c>
      <c r="D684" s="112">
        <v>15.949</v>
      </c>
      <c r="E684" s="112">
        <v>16.25</v>
      </c>
      <c r="F684" s="112">
        <v>16.602</v>
      </c>
      <c r="G684" s="112">
        <v>17.088000000000001</v>
      </c>
      <c r="H684" s="113">
        <v>17.295999999999999</v>
      </c>
      <c r="I684" s="90">
        <f t="shared" si="363"/>
        <v>14.60505</v>
      </c>
      <c r="J684" s="90">
        <f t="shared" si="364"/>
        <v>15.532999999999999</v>
      </c>
      <c r="K684" s="114">
        <v>13</v>
      </c>
      <c r="L684" s="115">
        <v>0.05</v>
      </c>
      <c r="M684" s="90">
        <v>13.74</v>
      </c>
      <c r="N684" s="90">
        <v>13.45</v>
      </c>
      <c r="O684" s="90">
        <v>15.1</v>
      </c>
      <c r="P684" s="90">
        <v>16.829999999999998</v>
      </c>
      <c r="Q684" s="90">
        <v>19.190000000000001</v>
      </c>
      <c r="R684" s="63">
        <f t="shared" si="389"/>
        <v>4.740000000000002</v>
      </c>
      <c r="S684" s="64">
        <f t="shared" si="388"/>
        <v>2.3592085235920754E-2</v>
      </c>
      <c r="T684" s="65">
        <f t="shared" si="382"/>
        <v>1.0215613382899629</v>
      </c>
      <c r="U684" s="65">
        <f t="shared" si="382"/>
        <v>0.89072847682119205</v>
      </c>
      <c r="V684" s="65">
        <f t="shared" si="390"/>
        <v>0.79916815210932857</v>
      </c>
      <c r="W684" s="65">
        <f t="shared" si="391"/>
        <v>0.70088587806149028</v>
      </c>
      <c r="X684" s="61">
        <f t="shared" si="365"/>
        <v>7.6128215942640118E-2</v>
      </c>
      <c r="Y684" s="66">
        <f t="shared" si="392"/>
        <v>6.4369230769230734E-2</v>
      </c>
      <c r="Z684" s="61">
        <f t="shared" si="393"/>
        <v>6.3536242601018089E-2</v>
      </c>
      <c r="AA684" s="67">
        <f t="shared" si="394"/>
        <v>14.605049999999999</v>
      </c>
      <c r="AB684" s="68">
        <f t="shared" si="395"/>
        <v>5.769516728624547E-2</v>
      </c>
      <c r="AC684" s="69">
        <f t="shared" si="396"/>
        <v>8.58773234200743E-2</v>
      </c>
      <c r="AD684" s="70">
        <f>_xlfn.PERCENTILE.EXC(AC684:$AC$5675,0.5)</f>
        <v>8.7843728760921974E-2</v>
      </c>
      <c r="AE684" s="70">
        <f>_xlfn.PERCENTILE.EXC($AC684:AC$5675,0.35)</f>
        <v>5.2102201406641312E-2</v>
      </c>
      <c r="AF684" s="71">
        <f t="shared" si="384"/>
        <v>3.6292745347919882E-2</v>
      </c>
      <c r="AG684" s="70">
        <f t="shared" si="385"/>
        <v>-0.25348902430545567</v>
      </c>
      <c r="AH684" s="70">
        <f t="shared" si="386"/>
        <v>-0.28545770534896964</v>
      </c>
      <c r="AI684" s="61" t="str">
        <f t="shared" si="374"/>
        <v>Safety</v>
      </c>
      <c r="AJ684" s="68" t="str">
        <f t="shared" si="375"/>
        <v>Short VOL</v>
      </c>
      <c r="AK684" s="72" t="str">
        <f t="shared" si="376"/>
        <v>00631L</v>
      </c>
      <c r="AL684" s="73">
        <f t="shared" si="366"/>
        <v>1</v>
      </c>
      <c r="AM684" s="72" t="str">
        <f t="shared" si="379"/>
        <v>00631L</v>
      </c>
      <c r="AN684" s="73">
        <f t="shared" si="367"/>
        <v>1</v>
      </c>
      <c r="AO684" s="74" t="str">
        <f t="shared" si="373"/>
        <v>00631L</v>
      </c>
      <c r="AP684" s="20">
        <f t="shared" si="368"/>
        <v>1</v>
      </c>
      <c r="AQ684" s="74" t="str">
        <f t="shared" si="383"/>
        <v>00631L</v>
      </c>
      <c r="AR684" s="20">
        <f t="shared" si="369"/>
        <v>1</v>
      </c>
      <c r="AS684" s="74" t="str">
        <f t="shared" si="377"/>
        <v>00631L</v>
      </c>
      <c r="AT684" s="20">
        <f t="shared" si="370"/>
        <v>1</v>
      </c>
      <c r="AU684" s="74" t="str">
        <f t="shared" si="360"/>
        <v>00631L</v>
      </c>
      <c r="AV684" s="20">
        <f t="shared" si="371"/>
        <v>1</v>
      </c>
      <c r="AW684" s="74" t="str">
        <f t="shared" si="361"/>
        <v>00631L</v>
      </c>
      <c r="AX684" s="20">
        <f t="shared" si="362"/>
        <v>1</v>
      </c>
      <c r="AY684" s="20">
        <f t="shared" si="372"/>
        <v>0</v>
      </c>
      <c r="AZ684" s="57">
        <v>45317</v>
      </c>
      <c r="BA684" s="75">
        <v>33.380000000000003</v>
      </c>
      <c r="BB684" s="90">
        <v>33.375</v>
      </c>
      <c r="BC684" s="76">
        <f t="shared" si="380"/>
        <v>32.047291666666659</v>
      </c>
      <c r="BD684" s="76">
        <f t="shared" si="381"/>
        <v>32.092583333333337</v>
      </c>
      <c r="BE684" s="77">
        <f t="shared" si="387"/>
        <v>4.14296579924203E-2</v>
      </c>
      <c r="BF684" s="77">
        <f t="shared" si="378"/>
        <v>4.0115706900088498E-2</v>
      </c>
    </row>
    <row r="685" spans="1:58" s="23" customFormat="1" ht="13.15" x14ac:dyDescent="0.4">
      <c r="A685" s="57">
        <v>45315</v>
      </c>
      <c r="B685" s="112">
        <v>14.038</v>
      </c>
      <c r="C685" s="112">
        <v>15.121</v>
      </c>
      <c r="D685" s="112">
        <v>15.8</v>
      </c>
      <c r="E685" s="112">
        <v>16.193000000000001</v>
      </c>
      <c r="F685" s="112">
        <v>16.498000000000001</v>
      </c>
      <c r="G685" s="112">
        <v>16.946999999999999</v>
      </c>
      <c r="H685" s="113">
        <v>17.154</v>
      </c>
      <c r="I685" s="90">
        <f t="shared" si="363"/>
        <v>14.3629</v>
      </c>
      <c r="J685" s="90">
        <f t="shared" si="364"/>
        <v>15.3247</v>
      </c>
      <c r="K685" s="114">
        <v>14</v>
      </c>
      <c r="L685" s="115">
        <v>0.05</v>
      </c>
      <c r="M685" s="90">
        <v>13.58</v>
      </c>
      <c r="N685" s="90">
        <v>13.14</v>
      </c>
      <c r="O685" s="90">
        <v>14.97</v>
      </c>
      <c r="P685" s="90">
        <v>16.73</v>
      </c>
      <c r="Q685" s="90">
        <v>18.91</v>
      </c>
      <c r="R685" s="63">
        <f t="shared" si="389"/>
        <v>4.980000000000004</v>
      </c>
      <c r="S685" s="64">
        <f t="shared" si="388"/>
        <v>4.7011952191235044E-2</v>
      </c>
      <c r="T685" s="65">
        <f t="shared" si="382"/>
        <v>1.0334855403348553</v>
      </c>
      <c r="U685" s="65">
        <f t="shared" si="382"/>
        <v>0.87775551102204408</v>
      </c>
      <c r="V685" s="65">
        <f t="shared" si="390"/>
        <v>0.78541542139868503</v>
      </c>
      <c r="W685" s="65">
        <f t="shared" si="391"/>
        <v>0.6948704389212057</v>
      </c>
      <c r="X685" s="61">
        <f t="shared" si="365"/>
        <v>7.7147741843567472E-2</v>
      </c>
      <c r="Y685" s="66">
        <f t="shared" si="392"/>
        <v>5.9346631260421071E-2</v>
      </c>
      <c r="Z685" s="61">
        <f t="shared" si="393"/>
        <v>6.6964192468094902E-2</v>
      </c>
      <c r="AA685" s="67">
        <f t="shared" si="394"/>
        <v>14.3629</v>
      </c>
      <c r="AB685" s="68">
        <f t="shared" si="395"/>
        <v>6.8340943683409414E-2</v>
      </c>
      <c r="AC685" s="69">
        <f t="shared" si="396"/>
        <v>9.306697108066965E-2</v>
      </c>
      <c r="AD685" s="70">
        <f>_xlfn.PERCENTILE.EXC(AC685:$AC$5675,0.5)</f>
        <v>8.7847064178425111E-2</v>
      </c>
      <c r="AE685" s="70">
        <f>_xlfn.PERCENTILE.EXC($AC685:AC$5675,0.35)</f>
        <v>5.2101618850001571E-2</v>
      </c>
      <c r="AF685" s="71">
        <f t="shared" si="384"/>
        <v>3.6100702662245944E-2</v>
      </c>
      <c r="AG685" s="70">
        <f t="shared" si="385"/>
        <v>-0.25348902430545567</v>
      </c>
      <c r="AH685" s="70">
        <f t="shared" si="386"/>
        <v>-0.28545770534896964</v>
      </c>
      <c r="AI685" s="61" t="str">
        <f t="shared" si="374"/>
        <v>Short VOL</v>
      </c>
      <c r="AJ685" s="68" t="str">
        <f t="shared" si="375"/>
        <v>Short VOL</v>
      </c>
      <c r="AK685" s="72" t="str">
        <f t="shared" si="376"/>
        <v>00631L</v>
      </c>
      <c r="AL685" s="73">
        <f t="shared" si="366"/>
        <v>1</v>
      </c>
      <c r="AM685" s="72" t="str">
        <f t="shared" si="379"/>
        <v>00631L</v>
      </c>
      <c r="AN685" s="73">
        <f t="shared" si="367"/>
        <v>1</v>
      </c>
      <c r="AO685" s="74" t="str">
        <f t="shared" si="373"/>
        <v>00631L</v>
      </c>
      <c r="AP685" s="20">
        <f t="shared" si="368"/>
        <v>1</v>
      </c>
      <c r="AQ685" s="74" t="str">
        <f t="shared" si="383"/>
        <v>00631L</v>
      </c>
      <c r="AR685" s="20">
        <f t="shared" si="369"/>
        <v>1</v>
      </c>
      <c r="AS685" s="74" t="str">
        <f t="shared" si="377"/>
        <v>00631L</v>
      </c>
      <c r="AT685" s="20">
        <f t="shared" si="370"/>
        <v>1</v>
      </c>
      <c r="AU685" s="74" t="str">
        <f t="shared" si="360"/>
        <v>00631L</v>
      </c>
      <c r="AV685" s="20">
        <f t="shared" si="371"/>
        <v>1</v>
      </c>
      <c r="AW685" s="74" t="str">
        <f t="shared" si="361"/>
        <v>00631L</v>
      </c>
      <c r="AX685" s="20">
        <f t="shared" si="362"/>
        <v>1</v>
      </c>
      <c r="AY685" s="20">
        <f t="shared" si="372"/>
        <v>0</v>
      </c>
      <c r="AZ685" s="57">
        <v>45316</v>
      </c>
      <c r="BA685" s="75">
        <v>33.25</v>
      </c>
      <c r="BB685" s="90">
        <v>33.237499999999997</v>
      </c>
      <c r="BC685" s="76">
        <f t="shared" si="380"/>
        <v>31.999999999999993</v>
      </c>
      <c r="BD685" s="76">
        <f t="shared" si="381"/>
        <v>32.045208333333328</v>
      </c>
      <c r="BE685" s="77">
        <f t="shared" si="387"/>
        <v>3.867187500000014E-2</v>
      </c>
      <c r="BF685" s="77">
        <f t="shared" si="378"/>
        <v>3.7596624560354369E-2</v>
      </c>
    </row>
    <row r="686" spans="1:58" s="23" customFormat="1" ht="13.15" x14ac:dyDescent="0.4">
      <c r="A686" s="57">
        <v>45314</v>
      </c>
      <c r="B686" s="112">
        <v>13.7</v>
      </c>
      <c r="C686" s="112">
        <v>14.772</v>
      </c>
      <c r="D686" s="112">
        <v>15.551</v>
      </c>
      <c r="E686" s="112">
        <v>15.97</v>
      </c>
      <c r="F686" s="112">
        <v>16.315999999999999</v>
      </c>
      <c r="G686" s="112">
        <v>16.771000000000001</v>
      </c>
      <c r="H686" s="113">
        <v>17.032</v>
      </c>
      <c r="I686" s="90">
        <f t="shared" si="363"/>
        <v>13.968</v>
      </c>
      <c r="J686" s="90">
        <f t="shared" si="364"/>
        <v>14.966750000000001</v>
      </c>
      <c r="K686" s="114">
        <v>15</v>
      </c>
      <c r="L686" s="115">
        <v>0.05</v>
      </c>
      <c r="M686" s="90">
        <v>12.49</v>
      </c>
      <c r="N686" s="90">
        <v>12.55</v>
      </c>
      <c r="O686" s="90">
        <v>14.52</v>
      </c>
      <c r="P686" s="90">
        <v>16.36</v>
      </c>
      <c r="Q686" s="90">
        <v>18.68</v>
      </c>
      <c r="R686" s="63">
        <f t="shared" si="389"/>
        <v>5.84</v>
      </c>
      <c r="S686" s="64">
        <f t="shared" si="388"/>
        <v>-4.8521607278241001E-2</v>
      </c>
      <c r="T686" s="65">
        <f t="shared" si="382"/>
        <v>0.99521912350597608</v>
      </c>
      <c r="U686" s="65">
        <f t="shared" si="382"/>
        <v>0.86432506887052352</v>
      </c>
      <c r="V686" s="65">
        <f t="shared" si="390"/>
        <v>0.7671149144254279</v>
      </c>
      <c r="W686" s="65">
        <f t="shared" si="391"/>
        <v>0.67184154175588873</v>
      </c>
      <c r="X686" s="61">
        <f t="shared" si="365"/>
        <v>7.8248175182481824E-2</v>
      </c>
      <c r="Y686" s="66">
        <f t="shared" si="392"/>
        <v>6.6499686912961764E-2</v>
      </c>
      <c r="Z686" s="61">
        <f t="shared" si="393"/>
        <v>7.1502720504009243E-2</v>
      </c>
      <c r="AA686" s="67">
        <f t="shared" si="394"/>
        <v>13.967999999999998</v>
      </c>
      <c r="AB686" s="68">
        <f t="shared" si="395"/>
        <v>9.1633466135458044E-2</v>
      </c>
      <c r="AC686" s="69">
        <f t="shared" si="396"/>
        <v>0.11298804780876473</v>
      </c>
      <c r="AD686" s="70">
        <f>_xlfn.PERCENTILE.EXC(AC686:$AC$5675,0.5)</f>
        <v>8.7843728760921974E-2</v>
      </c>
      <c r="AE686" s="70">
        <f>_xlfn.PERCENTILE.EXC($AC686:AC$5675,0.35)</f>
        <v>5.2098818893850873E-2</v>
      </c>
      <c r="AF686" s="71">
        <f t="shared" si="384"/>
        <v>3.5707079606138302E-2</v>
      </c>
      <c r="AG686" s="70">
        <f t="shared" si="385"/>
        <v>-0.25348902430545567</v>
      </c>
      <c r="AH686" s="70">
        <f t="shared" si="386"/>
        <v>-0.28545770534896964</v>
      </c>
      <c r="AI686" s="61" t="str">
        <f t="shared" si="374"/>
        <v>Short VOL</v>
      </c>
      <c r="AJ686" s="68" t="str">
        <f t="shared" si="375"/>
        <v>Short VOL</v>
      </c>
      <c r="AK686" s="72" t="str">
        <f t="shared" si="376"/>
        <v>00631L</v>
      </c>
      <c r="AL686" s="73">
        <f t="shared" si="366"/>
        <v>1</v>
      </c>
      <c r="AM686" s="72" t="str">
        <f t="shared" si="379"/>
        <v>00631L</v>
      </c>
      <c r="AN686" s="73">
        <f t="shared" si="367"/>
        <v>1</v>
      </c>
      <c r="AO686" s="74" t="str">
        <f t="shared" si="373"/>
        <v>00631L</v>
      </c>
      <c r="AP686" s="20">
        <f t="shared" si="368"/>
        <v>1</v>
      </c>
      <c r="AQ686" s="74" t="str">
        <f t="shared" si="383"/>
        <v>00631L</v>
      </c>
      <c r="AR686" s="20">
        <f t="shared" si="369"/>
        <v>1</v>
      </c>
      <c r="AS686" s="74" t="str">
        <f t="shared" si="377"/>
        <v>00631L</v>
      </c>
      <c r="AT686" s="20">
        <f t="shared" si="370"/>
        <v>1</v>
      </c>
      <c r="AU686" s="74" t="str">
        <f t="shared" si="360"/>
        <v>00631L</v>
      </c>
      <c r="AV686" s="20">
        <f t="shared" si="371"/>
        <v>1</v>
      </c>
      <c r="AW686" s="74" t="str">
        <f t="shared" si="361"/>
        <v>00631L</v>
      </c>
      <c r="AX686" s="20">
        <f t="shared" si="362"/>
        <v>1</v>
      </c>
      <c r="AY686" s="20">
        <f t="shared" si="372"/>
        <v>0</v>
      </c>
      <c r="AZ686" s="57">
        <v>45315</v>
      </c>
      <c r="BA686" s="75">
        <v>33.15</v>
      </c>
      <c r="BB686" s="90">
        <v>33.15</v>
      </c>
      <c r="BC686" s="76">
        <f t="shared" si="380"/>
        <v>31.954791666666662</v>
      </c>
      <c r="BD686" s="76">
        <f t="shared" si="381"/>
        <v>31.998541666666661</v>
      </c>
      <c r="BE686" s="77">
        <f t="shared" si="387"/>
        <v>3.7403102038687588E-2</v>
      </c>
      <c r="BF686" s="77">
        <f t="shared" si="378"/>
        <v>3.5984712844986569E-2</v>
      </c>
    </row>
    <row r="687" spans="1:58" s="23" customFormat="1" ht="13.15" x14ac:dyDescent="0.4">
      <c r="A687" s="57">
        <v>45313</v>
      </c>
      <c r="B687" s="112">
        <v>14.08</v>
      </c>
      <c r="C687" s="112">
        <v>15.173</v>
      </c>
      <c r="D687" s="112">
        <v>15.896000000000001</v>
      </c>
      <c r="E687" s="112">
        <v>16.25</v>
      </c>
      <c r="F687" s="112">
        <v>16.594999999999999</v>
      </c>
      <c r="G687" s="112">
        <v>17.036000000000001</v>
      </c>
      <c r="H687" s="113">
        <v>17.3</v>
      </c>
      <c r="I687" s="90">
        <f t="shared" si="363"/>
        <v>14.2986</v>
      </c>
      <c r="J687" s="90">
        <f t="shared" si="364"/>
        <v>15.317600000000001</v>
      </c>
      <c r="K687" s="114">
        <v>16</v>
      </c>
      <c r="L687" s="115">
        <v>0.05</v>
      </c>
      <c r="M687" s="90">
        <v>13.18</v>
      </c>
      <c r="N687" s="90">
        <v>13.19</v>
      </c>
      <c r="O687" s="90">
        <v>14.97</v>
      </c>
      <c r="P687" s="90">
        <v>16.75</v>
      </c>
      <c r="Q687" s="90">
        <v>18.940000000000001</v>
      </c>
      <c r="R687" s="63">
        <f t="shared" si="389"/>
        <v>5.3500000000000014</v>
      </c>
      <c r="S687" s="64">
        <f t="shared" si="388"/>
        <v>-8.2706766917294144E-3</v>
      </c>
      <c r="T687" s="65">
        <f t="shared" si="382"/>
        <v>0.99924184988627751</v>
      </c>
      <c r="U687" s="65">
        <f t="shared" si="382"/>
        <v>0.88109552438209748</v>
      </c>
      <c r="V687" s="65">
        <f t="shared" si="390"/>
        <v>0.78746268656716412</v>
      </c>
      <c r="W687" s="65">
        <f t="shared" si="391"/>
        <v>0.69640971488912351</v>
      </c>
      <c r="X687" s="61">
        <f t="shared" si="365"/>
        <v>7.7627840909090903E-2</v>
      </c>
      <c r="Y687" s="66">
        <f t="shared" si="392"/>
        <v>6.4615384615384658E-2</v>
      </c>
      <c r="Z687" s="61">
        <f t="shared" si="393"/>
        <v>7.1265718322073499E-2</v>
      </c>
      <c r="AA687" s="67">
        <f t="shared" si="394"/>
        <v>14.2986</v>
      </c>
      <c r="AB687" s="68">
        <f t="shared" si="395"/>
        <v>6.7475360121304062E-2</v>
      </c>
      <c r="AC687" s="69">
        <f t="shared" si="396"/>
        <v>8.4048521607278312E-2</v>
      </c>
      <c r="AD687" s="70">
        <f>_xlfn.PERCENTILE.EXC(AC687:$AC$5675,0.5)</f>
        <v>8.7840393343418852E-2</v>
      </c>
      <c r="AE687" s="70">
        <f>_xlfn.PERCENTILE.EXC($AC687:AC$5675,0.35)</f>
        <v>5.2093062405018903E-2</v>
      </c>
      <c r="AF687" s="71">
        <f t="shared" si="384"/>
        <v>3.5707079606138302E-2</v>
      </c>
      <c r="AG687" s="70">
        <f t="shared" si="385"/>
        <v>-0.25348902430545567</v>
      </c>
      <c r="AH687" s="70">
        <f t="shared" si="386"/>
        <v>-0.28545770534896964</v>
      </c>
      <c r="AI687" s="61" t="str">
        <f t="shared" si="374"/>
        <v>Safety</v>
      </c>
      <c r="AJ687" s="68" t="str">
        <f t="shared" si="375"/>
        <v>Short VOL</v>
      </c>
      <c r="AK687" s="72" t="str">
        <f t="shared" si="376"/>
        <v>00631L</v>
      </c>
      <c r="AL687" s="73">
        <f t="shared" si="366"/>
        <v>1</v>
      </c>
      <c r="AM687" s="72" t="str">
        <f t="shared" si="379"/>
        <v>00631L</v>
      </c>
      <c r="AN687" s="73">
        <f t="shared" si="367"/>
        <v>1</v>
      </c>
      <c r="AO687" s="74" t="str">
        <f t="shared" si="373"/>
        <v>00631L</v>
      </c>
      <c r="AP687" s="20">
        <f t="shared" si="368"/>
        <v>1</v>
      </c>
      <c r="AQ687" s="74" t="str">
        <f t="shared" si="383"/>
        <v>00631L</v>
      </c>
      <c r="AR687" s="20">
        <f t="shared" si="369"/>
        <v>1</v>
      </c>
      <c r="AS687" s="74" t="str">
        <f t="shared" si="377"/>
        <v>00631L</v>
      </c>
      <c r="AT687" s="20">
        <f t="shared" si="370"/>
        <v>1</v>
      </c>
      <c r="AU687" s="74" t="str">
        <f t="shared" si="360"/>
        <v>00631L</v>
      </c>
      <c r="AV687" s="20">
        <f t="shared" si="371"/>
        <v>1</v>
      </c>
      <c r="AW687" s="74" t="str">
        <f t="shared" si="361"/>
        <v>00631L</v>
      </c>
      <c r="AX687" s="20">
        <f t="shared" si="362"/>
        <v>1</v>
      </c>
      <c r="AY687" s="20">
        <f t="shared" si="372"/>
        <v>0</v>
      </c>
      <c r="AZ687" s="57">
        <v>45314</v>
      </c>
      <c r="BA687" s="75">
        <v>33.049999999999997</v>
      </c>
      <c r="BB687" s="90">
        <v>33.4375</v>
      </c>
      <c r="BC687" s="76">
        <f t="shared" si="380"/>
        <v>31.917083333333327</v>
      </c>
      <c r="BD687" s="76">
        <f t="shared" si="381"/>
        <v>31.953124999999996</v>
      </c>
      <c r="BE687" s="77">
        <f t="shared" si="387"/>
        <v>4.7636453832195606E-2</v>
      </c>
      <c r="BF687" s="77">
        <f t="shared" si="378"/>
        <v>3.4327628361858216E-2</v>
      </c>
    </row>
    <row r="688" spans="1:58" s="23" customFormat="1" ht="13.15" x14ac:dyDescent="0.4">
      <c r="A688" s="57">
        <v>45310</v>
      </c>
      <c r="B688" s="112">
        <v>14.605</v>
      </c>
      <c r="C688" s="112">
        <v>15.7</v>
      </c>
      <c r="D688" s="112">
        <v>16.254999999999999</v>
      </c>
      <c r="E688" s="112">
        <v>16.596</v>
      </c>
      <c r="F688" s="112">
        <v>16.898</v>
      </c>
      <c r="G688" s="112">
        <v>17.300999999999998</v>
      </c>
      <c r="H688" s="113">
        <v>17.55</v>
      </c>
      <c r="I688" s="90">
        <f t="shared" si="363"/>
        <v>14.76925</v>
      </c>
      <c r="J688" s="90">
        <f t="shared" si="364"/>
        <v>15.783249999999999</v>
      </c>
      <c r="K688" s="114">
        <v>17</v>
      </c>
      <c r="L688" s="115">
        <v>0.05</v>
      </c>
      <c r="M688" s="90">
        <v>11.82</v>
      </c>
      <c r="N688" s="90">
        <v>13.3</v>
      </c>
      <c r="O688" s="90">
        <v>15.26</v>
      </c>
      <c r="P688" s="90">
        <v>16.940000000000001</v>
      </c>
      <c r="Q688" s="90">
        <v>19.18</v>
      </c>
      <c r="R688" s="63">
        <f t="shared" si="389"/>
        <v>7.0800000000000018</v>
      </c>
      <c r="S688" s="64">
        <f t="shared" si="388"/>
        <v>-5.8740268931351737E-2</v>
      </c>
      <c r="T688" s="65">
        <f t="shared" si="382"/>
        <v>0.88872180451127814</v>
      </c>
      <c r="U688" s="65">
        <f t="shared" si="382"/>
        <v>0.87155963302752304</v>
      </c>
      <c r="V688" s="65">
        <f t="shared" si="390"/>
        <v>0.7851239669421487</v>
      </c>
      <c r="W688" s="65">
        <f t="shared" si="391"/>
        <v>0.69343065693430661</v>
      </c>
      <c r="X688" s="61">
        <f t="shared" si="365"/>
        <v>7.4974323861691117E-2</v>
      </c>
      <c r="Y688" s="66">
        <f t="shared" si="392"/>
        <v>5.7483731019522817E-2</v>
      </c>
      <c r="Z688" s="61">
        <f t="shared" si="393"/>
        <v>6.8656160603957503E-2</v>
      </c>
      <c r="AA688" s="67">
        <f t="shared" si="394"/>
        <v>14.76925</v>
      </c>
      <c r="AB688" s="68">
        <f t="shared" si="395"/>
        <v>9.8120300751879677E-2</v>
      </c>
      <c r="AC688" s="69">
        <f t="shared" si="396"/>
        <v>0.11046992481202998</v>
      </c>
      <c r="AD688" s="70">
        <f>_xlfn.PERCENTILE.EXC(AC688:$AC$5675,0.5)</f>
        <v>8.7843728760921974E-2</v>
      </c>
      <c r="AE688" s="70">
        <f>_xlfn.PERCENTILE.EXC($AC688:AC$5675,0.35)</f>
        <v>5.2087305916186932E-2</v>
      </c>
      <c r="AF688" s="71">
        <f t="shared" si="384"/>
        <v>3.4923865495410981E-2</v>
      </c>
      <c r="AG688" s="70">
        <f t="shared" si="385"/>
        <v>-0.25348902430545567</v>
      </c>
      <c r="AH688" s="70">
        <f t="shared" si="386"/>
        <v>-0.28545770534896964</v>
      </c>
      <c r="AI688" s="61" t="str">
        <f t="shared" si="374"/>
        <v>Short VOL</v>
      </c>
      <c r="AJ688" s="68" t="str">
        <f t="shared" si="375"/>
        <v>Short VOL</v>
      </c>
      <c r="AK688" s="72" t="str">
        <f t="shared" si="376"/>
        <v>00631L</v>
      </c>
      <c r="AL688" s="73">
        <f t="shared" si="366"/>
        <v>1</v>
      </c>
      <c r="AM688" s="72" t="str">
        <f t="shared" si="379"/>
        <v>00631L</v>
      </c>
      <c r="AN688" s="73">
        <f t="shared" si="367"/>
        <v>1</v>
      </c>
      <c r="AO688" s="74" t="str">
        <f t="shared" si="373"/>
        <v>00631L</v>
      </c>
      <c r="AP688" s="20">
        <f t="shared" si="368"/>
        <v>1</v>
      </c>
      <c r="AQ688" s="74" t="str">
        <f t="shared" si="383"/>
        <v>00631L</v>
      </c>
      <c r="AR688" s="20">
        <f t="shared" si="369"/>
        <v>1</v>
      </c>
      <c r="AS688" s="74" t="str">
        <f t="shared" si="377"/>
        <v>00631L</v>
      </c>
      <c r="AT688" s="20">
        <f t="shared" si="370"/>
        <v>1</v>
      </c>
      <c r="AU688" s="74" t="str">
        <f t="shared" ref="AU688:AU751" si="397">IF(AC688&gt;AF688,"00631L",IF(AC688&lt;AG688,"Cash","00635U"))</f>
        <v>00631L</v>
      </c>
      <c r="AV688" s="20">
        <f t="shared" si="371"/>
        <v>1</v>
      </c>
      <c r="AW688" s="74" t="str">
        <f t="shared" ref="AW688:AW751" si="398">IF(AC688&gt;AE688,"00631L",IF(AC688&lt;AH688,"00631L","00635U"))</f>
        <v>00631L</v>
      </c>
      <c r="AX688" s="20">
        <f t="shared" si="362"/>
        <v>1</v>
      </c>
      <c r="AY688" s="20">
        <f t="shared" si="372"/>
        <v>0</v>
      </c>
      <c r="AZ688" s="57">
        <v>45313</v>
      </c>
      <c r="BA688" s="75">
        <v>33.39</v>
      </c>
      <c r="BB688" s="90">
        <v>33.35</v>
      </c>
      <c r="BC688" s="76">
        <f t="shared" si="380"/>
        <v>31.870833333333326</v>
      </c>
      <c r="BD688" s="76">
        <f t="shared" si="381"/>
        <v>31.916291666666663</v>
      </c>
      <c r="BE688" s="77">
        <f t="shared" si="387"/>
        <v>4.6411295594195587E-2</v>
      </c>
      <c r="BF688" s="77">
        <f t="shared" si="378"/>
        <v>4.6174171759198371E-2</v>
      </c>
    </row>
    <row r="689" spans="1:58" s="23" customFormat="1" ht="13.15" x14ac:dyDescent="0.4">
      <c r="A689" s="57">
        <v>45309</v>
      </c>
      <c r="B689" s="112">
        <v>15.004</v>
      </c>
      <c r="C689" s="112">
        <v>15.997</v>
      </c>
      <c r="D689" s="112">
        <v>16.550999999999998</v>
      </c>
      <c r="E689" s="112">
        <v>16.850999999999999</v>
      </c>
      <c r="F689" s="112">
        <v>17.18</v>
      </c>
      <c r="G689" s="112">
        <v>17.61</v>
      </c>
      <c r="H689" s="113">
        <v>17.850999999999999</v>
      </c>
      <c r="I689" s="90">
        <f t="shared" si="363"/>
        <v>15.103299999999999</v>
      </c>
      <c r="J689" s="90">
        <f t="shared" si="364"/>
        <v>16.052399999999999</v>
      </c>
      <c r="K689" s="114">
        <v>18</v>
      </c>
      <c r="L689" s="115">
        <v>0.05</v>
      </c>
      <c r="M689" s="90">
        <v>12.66</v>
      </c>
      <c r="N689" s="90">
        <v>14.13</v>
      </c>
      <c r="O689" s="90">
        <v>15.84</v>
      </c>
      <c r="P689" s="90">
        <v>17.45</v>
      </c>
      <c r="Q689" s="90">
        <v>19.55</v>
      </c>
      <c r="R689" s="63">
        <f t="shared" si="389"/>
        <v>6.5</v>
      </c>
      <c r="S689" s="64">
        <f t="shared" si="388"/>
        <v>-4.4624746450304155E-2</v>
      </c>
      <c r="T689" s="65">
        <f t="shared" si="382"/>
        <v>0.89596602972399142</v>
      </c>
      <c r="U689" s="65">
        <f t="shared" si="382"/>
        <v>0.89204545454545459</v>
      </c>
      <c r="V689" s="65">
        <f t="shared" si="390"/>
        <v>0.80974212034383963</v>
      </c>
      <c r="W689" s="65">
        <f t="shared" si="391"/>
        <v>0.72276214833759589</v>
      </c>
      <c r="X689" s="61">
        <f t="shared" si="365"/>
        <v>6.6182351372967227E-2</v>
      </c>
      <c r="Y689" s="66">
        <f t="shared" si="392"/>
        <v>5.9343659130021958E-2</v>
      </c>
      <c r="Z689" s="61">
        <f t="shared" si="393"/>
        <v>6.2840571265882272E-2</v>
      </c>
      <c r="AA689" s="67">
        <f t="shared" si="394"/>
        <v>15.103300000000001</v>
      </c>
      <c r="AB689" s="68">
        <f t="shared" si="395"/>
        <v>6.1854210898796794E-2</v>
      </c>
      <c r="AC689" s="69">
        <f t="shared" si="396"/>
        <v>6.8881811748053787E-2</v>
      </c>
      <c r="AD689" s="70">
        <f>_xlfn.PERCENTILE.EXC(AC689:$AC$5675,0.5)</f>
        <v>8.7840393343418852E-2</v>
      </c>
      <c r="AE689" s="70">
        <f>_xlfn.PERCENTILE.EXC($AC689:AC$5675,0.35)</f>
        <v>5.2084537746302388E-2</v>
      </c>
      <c r="AF689" s="71">
        <f t="shared" si="384"/>
        <v>3.4461929914106237E-2</v>
      </c>
      <c r="AG689" s="70">
        <f t="shared" si="385"/>
        <v>-0.25348902430545567</v>
      </c>
      <c r="AH689" s="70">
        <f t="shared" si="386"/>
        <v>-0.28545770534896964</v>
      </c>
      <c r="AI689" s="61" t="str">
        <f t="shared" si="374"/>
        <v>Safety</v>
      </c>
      <c r="AJ689" s="68" t="str">
        <f t="shared" si="375"/>
        <v>Short VOL</v>
      </c>
      <c r="AK689" s="72" t="str">
        <f t="shared" si="376"/>
        <v>00631L</v>
      </c>
      <c r="AL689" s="73">
        <f t="shared" si="366"/>
        <v>1</v>
      </c>
      <c r="AM689" s="72" t="str">
        <f t="shared" si="379"/>
        <v>00631L</v>
      </c>
      <c r="AN689" s="73">
        <f t="shared" si="367"/>
        <v>1</v>
      </c>
      <c r="AO689" s="74" t="str">
        <f t="shared" si="373"/>
        <v>00631L</v>
      </c>
      <c r="AP689" s="20">
        <f t="shared" si="368"/>
        <v>1</v>
      </c>
      <c r="AQ689" s="74" t="str">
        <f t="shared" si="383"/>
        <v>00631L</v>
      </c>
      <c r="AR689" s="20">
        <f t="shared" si="369"/>
        <v>1</v>
      </c>
      <c r="AS689" s="74" t="str">
        <f t="shared" si="377"/>
        <v>00631L</v>
      </c>
      <c r="AT689" s="20">
        <f t="shared" si="370"/>
        <v>1</v>
      </c>
      <c r="AU689" s="74" t="str">
        <f t="shared" si="397"/>
        <v>00631L</v>
      </c>
      <c r="AV689" s="20">
        <f t="shared" si="371"/>
        <v>1</v>
      </c>
      <c r="AW689" s="74" t="str">
        <f t="shared" si="398"/>
        <v>00631L</v>
      </c>
      <c r="AX689" s="20">
        <f t="shared" si="362"/>
        <v>1</v>
      </c>
      <c r="AY689" s="20">
        <f t="shared" si="372"/>
        <v>0</v>
      </c>
      <c r="AZ689" s="57">
        <v>45310</v>
      </c>
      <c r="BA689" s="75">
        <v>33.450000000000003</v>
      </c>
      <c r="BB689" s="90">
        <v>33.475000000000001</v>
      </c>
      <c r="BC689" s="76">
        <f t="shared" si="380"/>
        <v>31.826458333333328</v>
      </c>
      <c r="BD689" s="76">
        <f t="shared" si="381"/>
        <v>31.872499999999995</v>
      </c>
      <c r="BE689" s="77">
        <f t="shared" si="387"/>
        <v>5.17978359200615E-2</v>
      </c>
      <c r="BF689" s="77">
        <f t="shared" si="378"/>
        <v>4.9494077966899613E-2</v>
      </c>
    </row>
    <row r="690" spans="1:58" s="23" customFormat="1" ht="13.15" x14ac:dyDescent="0.4">
      <c r="A690" s="57">
        <v>45308</v>
      </c>
      <c r="B690" s="112">
        <v>15.519</v>
      </c>
      <c r="C690" s="112">
        <v>16.352</v>
      </c>
      <c r="D690" s="112">
        <v>16.905000000000001</v>
      </c>
      <c r="E690" s="112">
        <v>17.196000000000002</v>
      </c>
      <c r="F690" s="112">
        <v>17.454999999999998</v>
      </c>
      <c r="G690" s="112">
        <v>17.899999999999999</v>
      </c>
      <c r="H690" s="113">
        <v>18.100999999999999</v>
      </c>
      <c r="I690" s="90">
        <f t="shared" si="363"/>
        <v>15.560650000000001</v>
      </c>
      <c r="J690" s="90">
        <f t="shared" si="364"/>
        <v>16.379650000000002</v>
      </c>
      <c r="K690" s="114">
        <v>19</v>
      </c>
      <c r="L690" s="115">
        <v>0.05</v>
      </c>
      <c r="M690" s="90">
        <v>13.32</v>
      </c>
      <c r="N690" s="90">
        <v>14.79</v>
      </c>
      <c r="O690" s="90">
        <v>16.38</v>
      </c>
      <c r="P690" s="90">
        <v>17.899999999999999</v>
      </c>
      <c r="Q690" s="90">
        <v>20.03</v>
      </c>
      <c r="R690" s="63">
        <f t="shared" si="389"/>
        <v>6.1700000000000017</v>
      </c>
      <c r="S690" s="64">
        <f t="shared" si="388"/>
        <v>6.8641618497109771E-2</v>
      </c>
      <c r="T690" s="65">
        <f t="shared" si="382"/>
        <v>0.90060851926977692</v>
      </c>
      <c r="U690" s="65">
        <f t="shared" si="382"/>
        <v>0.90293040293040294</v>
      </c>
      <c r="V690" s="65">
        <f t="shared" si="390"/>
        <v>0.82625698324022345</v>
      </c>
      <c r="W690" s="65">
        <f t="shared" si="391"/>
        <v>0.73839241138292555</v>
      </c>
      <c r="X690" s="61">
        <f t="shared" si="365"/>
        <v>5.3676138926477233E-2</v>
      </c>
      <c r="Y690" s="66">
        <f t="shared" si="392"/>
        <v>5.2628518260060334E-2</v>
      </c>
      <c r="Z690" s="61">
        <f t="shared" si="393"/>
        <v>5.2632762770192812E-2</v>
      </c>
      <c r="AA690" s="67">
        <f t="shared" si="394"/>
        <v>15.560650000000001</v>
      </c>
      <c r="AB690" s="68">
        <f t="shared" si="395"/>
        <v>4.9290060851927046E-2</v>
      </c>
      <c r="AC690" s="69">
        <f t="shared" si="396"/>
        <v>5.210615280595008E-2</v>
      </c>
      <c r="AD690" s="70">
        <f>_xlfn.PERCENTILE.EXC(AC690:$AC$5675,0.5)</f>
        <v>8.7843728760921974E-2</v>
      </c>
      <c r="AE690" s="70">
        <f>_xlfn.PERCENTILE.EXC($AC690:AC$5675,0.35)</f>
        <v>5.2084010815628405E-2</v>
      </c>
      <c r="AF690" s="71">
        <f t="shared" si="384"/>
        <v>3.4188673064256311E-2</v>
      </c>
      <c r="AG690" s="70">
        <f t="shared" si="385"/>
        <v>-0.25348902430545567</v>
      </c>
      <c r="AH690" s="70">
        <f t="shared" si="386"/>
        <v>-0.28545770534896964</v>
      </c>
      <c r="AI690" s="61" t="str">
        <f t="shared" si="374"/>
        <v>Safety</v>
      </c>
      <c r="AJ690" s="68" t="str">
        <f t="shared" si="375"/>
        <v>Short VOL</v>
      </c>
      <c r="AK690" s="72" t="str">
        <f t="shared" si="376"/>
        <v>00631L</v>
      </c>
      <c r="AL690" s="73">
        <f t="shared" si="366"/>
        <v>1</v>
      </c>
      <c r="AM690" s="72" t="str">
        <f t="shared" si="379"/>
        <v>00631L</v>
      </c>
      <c r="AN690" s="73">
        <f t="shared" si="367"/>
        <v>1</v>
      </c>
      <c r="AO690" s="74" t="str">
        <f t="shared" si="373"/>
        <v>00631L</v>
      </c>
      <c r="AP690" s="20">
        <f t="shared" si="368"/>
        <v>1</v>
      </c>
      <c r="AQ690" s="74" t="str">
        <f t="shared" si="383"/>
        <v>00631L</v>
      </c>
      <c r="AR690" s="20">
        <f t="shared" si="369"/>
        <v>1</v>
      </c>
      <c r="AS690" s="74" t="str">
        <f t="shared" si="377"/>
        <v>00631L</v>
      </c>
      <c r="AT690" s="20">
        <f t="shared" si="370"/>
        <v>1</v>
      </c>
      <c r="AU690" s="74" t="str">
        <f t="shared" si="397"/>
        <v>00631L</v>
      </c>
      <c r="AV690" s="20">
        <f t="shared" si="371"/>
        <v>1</v>
      </c>
      <c r="AW690" s="74" t="str">
        <f t="shared" si="398"/>
        <v>00631L</v>
      </c>
      <c r="AX690" s="20">
        <f t="shared" si="362"/>
        <v>1</v>
      </c>
      <c r="AY690" s="20">
        <f t="shared" si="372"/>
        <v>0</v>
      </c>
      <c r="AZ690" s="57">
        <v>45309</v>
      </c>
      <c r="BA690" s="75">
        <v>33.409999999999997</v>
      </c>
      <c r="BB690" s="90">
        <v>33.424999999999997</v>
      </c>
      <c r="BC690" s="76">
        <f t="shared" si="380"/>
        <v>31.78833333333333</v>
      </c>
      <c r="BD690" s="76">
        <f t="shared" si="381"/>
        <v>31.825374999999998</v>
      </c>
      <c r="BE690" s="77">
        <f t="shared" si="387"/>
        <v>5.1486394379489334E-2</v>
      </c>
      <c r="BF690" s="77">
        <f t="shared" si="378"/>
        <v>4.9791243622423903E-2</v>
      </c>
    </row>
    <row r="691" spans="1:58" s="23" customFormat="1" ht="13.15" x14ac:dyDescent="0.4">
      <c r="A691" s="57">
        <v>45307</v>
      </c>
      <c r="B691" s="112">
        <v>13.954000000000001</v>
      </c>
      <c r="C691" s="112">
        <v>14.988</v>
      </c>
      <c r="D691" s="112">
        <v>15.972</v>
      </c>
      <c r="E691" s="112">
        <v>16.649000000000001</v>
      </c>
      <c r="F691" s="112">
        <v>16.998999999999999</v>
      </c>
      <c r="G691" s="112">
        <v>17.305</v>
      </c>
      <c r="H691" s="113">
        <v>17.82</v>
      </c>
      <c r="I691" s="90">
        <f t="shared" si="363"/>
        <v>14.988</v>
      </c>
      <c r="J691" s="90">
        <f t="shared" si="364"/>
        <v>15.972</v>
      </c>
      <c r="K691" s="114">
        <v>0</v>
      </c>
      <c r="L691" s="115">
        <v>5.8823529411764705E-2</v>
      </c>
      <c r="M691" s="90">
        <v>10.52</v>
      </c>
      <c r="N691" s="90">
        <v>13.84</v>
      </c>
      <c r="O691" s="90">
        <v>15.74</v>
      </c>
      <c r="P691" s="90">
        <v>17.440000000000001</v>
      </c>
      <c r="Q691" s="90">
        <v>19.75</v>
      </c>
      <c r="R691" s="63">
        <f t="shared" si="389"/>
        <v>8.82</v>
      </c>
      <c r="S691" s="64">
        <f t="shared" si="388"/>
        <v>8.9763779527559109E-2</v>
      </c>
      <c r="T691" s="65">
        <f t="shared" si="382"/>
        <v>0.76011560693641611</v>
      </c>
      <c r="U691" s="65">
        <f t="shared" si="382"/>
        <v>0.87928843710292248</v>
      </c>
      <c r="V691" s="65">
        <f t="shared" si="390"/>
        <v>0.79357798165137605</v>
      </c>
      <c r="W691" s="65">
        <f t="shared" si="391"/>
        <v>0.70075949367088608</v>
      </c>
      <c r="X691" s="61">
        <f t="shared" si="365"/>
        <v>7.4100616310735196E-2</v>
      </c>
      <c r="Y691" s="66">
        <f t="shared" si="392"/>
        <v>7.0334554627905541E-2</v>
      </c>
      <c r="Z691" s="61">
        <f t="shared" si="393"/>
        <v>6.5652522017614096E-2</v>
      </c>
      <c r="AA691" s="67">
        <f t="shared" si="394"/>
        <v>14.988</v>
      </c>
      <c r="AB691" s="68">
        <f t="shared" si="395"/>
        <v>8.2369942196532341E-3</v>
      </c>
      <c r="AC691" s="69">
        <f t="shared" si="396"/>
        <v>8.2947976878612689E-2</v>
      </c>
      <c r="AD691" s="70">
        <f>_xlfn.PERCENTILE.EXC(AC691:$AC$5675,0.5)</f>
        <v>8.7847064178425111E-2</v>
      </c>
      <c r="AE691" s="70">
        <f>_xlfn.PERCENTILE.EXC($AC691:AC$5675,0.35)</f>
        <v>5.2083483884954422E-2</v>
      </c>
      <c r="AF691" s="71">
        <f t="shared" si="384"/>
        <v>3.4188673064256311E-2</v>
      </c>
      <c r="AG691" s="70">
        <f t="shared" si="385"/>
        <v>-0.25348902430545567</v>
      </c>
      <c r="AH691" s="70">
        <f t="shared" si="386"/>
        <v>-0.28545770534896964</v>
      </c>
      <c r="AI691" s="61" t="str">
        <f t="shared" si="374"/>
        <v>Safety</v>
      </c>
      <c r="AJ691" s="68" t="str">
        <f t="shared" si="375"/>
        <v>Short VOL</v>
      </c>
      <c r="AK691" s="72" t="str">
        <f t="shared" si="376"/>
        <v>00631L</v>
      </c>
      <c r="AL691" s="73">
        <f t="shared" si="366"/>
        <v>1</v>
      </c>
      <c r="AM691" s="72" t="str">
        <f t="shared" si="379"/>
        <v>00631L</v>
      </c>
      <c r="AN691" s="73">
        <f t="shared" si="367"/>
        <v>1</v>
      </c>
      <c r="AO691" s="74" t="str">
        <f t="shared" si="373"/>
        <v>00631L</v>
      </c>
      <c r="AP691" s="20">
        <f t="shared" si="368"/>
        <v>1</v>
      </c>
      <c r="AQ691" s="74" t="str">
        <f t="shared" si="383"/>
        <v>00631L</v>
      </c>
      <c r="AR691" s="20">
        <f t="shared" si="369"/>
        <v>1</v>
      </c>
      <c r="AS691" s="74" t="str">
        <f t="shared" si="377"/>
        <v>00631L</v>
      </c>
      <c r="AT691" s="20">
        <f t="shared" si="370"/>
        <v>1</v>
      </c>
      <c r="AU691" s="74" t="str">
        <f t="shared" si="397"/>
        <v>00631L</v>
      </c>
      <c r="AV691" s="20">
        <f t="shared" si="371"/>
        <v>1</v>
      </c>
      <c r="AW691" s="74" t="str">
        <f t="shared" si="398"/>
        <v>00631L</v>
      </c>
      <c r="AX691" s="20">
        <f t="shared" si="362"/>
        <v>1</v>
      </c>
      <c r="AY691" s="20">
        <f t="shared" si="372"/>
        <v>0</v>
      </c>
      <c r="AZ691" s="57">
        <v>45308</v>
      </c>
      <c r="BA691" s="75">
        <v>33.409999999999997</v>
      </c>
      <c r="BB691" s="90">
        <v>33.287500000000001</v>
      </c>
      <c r="BC691" s="76">
        <f t="shared" si="380"/>
        <v>31.753958333333326</v>
      </c>
      <c r="BD691" s="76">
        <f t="shared" si="381"/>
        <v>31.788083333333326</v>
      </c>
      <c r="BE691" s="77">
        <f t="shared" si="387"/>
        <v>4.8294503966041263E-2</v>
      </c>
      <c r="BF691" s="77">
        <f t="shared" si="378"/>
        <v>5.1022788938202876E-2</v>
      </c>
    </row>
    <row r="692" spans="1:58" s="23" customFormat="1" ht="13.15" x14ac:dyDescent="0.4">
      <c r="A692" s="57">
        <v>45303</v>
      </c>
      <c r="B692" s="112">
        <v>13.180999999999999</v>
      </c>
      <c r="C692" s="112">
        <v>14.465</v>
      </c>
      <c r="D692" s="112">
        <v>15.45</v>
      </c>
      <c r="E692" s="112">
        <v>16.18</v>
      </c>
      <c r="F692" s="112">
        <v>16.541</v>
      </c>
      <c r="G692" s="112">
        <v>16.850000000000001</v>
      </c>
      <c r="H692" s="113">
        <v>17.399999999999999</v>
      </c>
      <c r="I692" s="90">
        <f t="shared" si="363"/>
        <v>14.389470588235294</v>
      </c>
      <c r="J692" s="90">
        <f t="shared" si="364"/>
        <v>15.39205882352941</v>
      </c>
      <c r="K692" s="114">
        <v>1</v>
      </c>
      <c r="L692" s="115">
        <v>5.8823529411764705E-2</v>
      </c>
      <c r="M692" s="90">
        <v>10.52</v>
      </c>
      <c r="N692" s="90">
        <v>12.7</v>
      </c>
      <c r="O692" s="90">
        <v>14.94</v>
      </c>
      <c r="P692" s="90">
        <v>16.850000000000001</v>
      </c>
      <c r="Q692" s="90">
        <v>19.47</v>
      </c>
      <c r="R692" s="63">
        <f t="shared" si="389"/>
        <v>8.57</v>
      </c>
      <c r="S692" s="64">
        <f t="shared" si="388"/>
        <v>2.0900321543408342E-2</v>
      </c>
      <c r="T692" s="65">
        <f t="shared" si="382"/>
        <v>0.8283464566929134</v>
      </c>
      <c r="U692" s="65">
        <f t="shared" si="382"/>
        <v>0.85006693440428382</v>
      </c>
      <c r="V692" s="65">
        <f t="shared" si="390"/>
        <v>0.75370919881305631</v>
      </c>
      <c r="W692" s="65">
        <f t="shared" si="391"/>
        <v>0.65228556753980482</v>
      </c>
      <c r="X692" s="61">
        <f t="shared" si="365"/>
        <v>9.7412942872316277E-2</v>
      </c>
      <c r="Y692" s="66">
        <f t="shared" si="392"/>
        <v>7.5401730531520328E-2</v>
      </c>
      <c r="Z692" s="61">
        <f t="shared" si="393"/>
        <v>6.9675130099214583E-2</v>
      </c>
      <c r="AA692" s="67">
        <f t="shared" si="394"/>
        <v>14.389470588235293</v>
      </c>
      <c r="AB692" s="68">
        <f t="shared" si="395"/>
        <v>3.7874015748031488E-2</v>
      </c>
      <c r="AC692" s="69">
        <f t="shared" si="396"/>
        <v>0.13302918017600737</v>
      </c>
      <c r="AD692" s="70">
        <f>_xlfn.PERCENTILE.EXC(AC692:$AC$5675,0.5)</f>
        <v>8.7870997188404354E-2</v>
      </c>
      <c r="AE692" s="70">
        <f>_xlfn.PERCENTILE.EXC($AC692:AC$5675,0.35)</f>
        <v>5.2061391352549891E-2</v>
      </c>
      <c r="AF692" s="71">
        <f t="shared" si="384"/>
        <v>3.4188673064256311E-2</v>
      </c>
      <c r="AG692" s="70">
        <f t="shared" si="385"/>
        <v>-0.25348902430545567</v>
      </c>
      <c r="AH692" s="70">
        <f t="shared" si="386"/>
        <v>-0.28545770534896964</v>
      </c>
      <c r="AI692" s="61" t="str">
        <f t="shared" si="374"/>
        <v>Short VOL</v>
      </c>
      <c r="AJ692" s="68" t="str">
        <f t="shared" si="375"/>
        <v>Short VOL</v>
      </c>
      <c r="AK692" s="72" t="str">
        <f t="shared" si="376"/>
        <v>00631L</v>
      </c>
      <c r="AL692" s="73">
        <f t="shared" si="366"/>
        <v>1</v>
      </c>
      <c r="AM692" s="72" t="str">
        <f t="shared" si="379"/>
        <v>00631L</v>
      </c>
      <c r="AN692" s="73">
        <f t="shared" si="367"/>
        <v>1</v>
      </c>
      <c r="AO692" s="74" t="str">
        <f t="shared" si="373"/>
        <v>00631L</v>
      </c>
      <c r="AP692" s="20">
        <f t="shared" si="368"/>
        <v>1</v>
      </c>
      <c r="AQ692" s="74" t="str">
        <f t="shared" si="383"/>
        <v>00631L</v>
      </c>
      <c r="AR692" s="20">
        <f t="shared" si="369"/>
        <v>1</v>
      </c>
      <c r="AS692" s="74" t="str">
        <f t="shared" si="377"/>
        <v>00631L</v>
      </c>
      <c r="AT692" s="20">
        <f t="shared" si="370"/>
        <v>1</v>
      </c>
      <c r="AU692" s="74" t="str">
        <f t="shared" si="397"/>
        <v>00631L</v>
      </c>
      <c r="AV692" s="20">
        <f t="shared" si="371"/>
        <v>1</v>
      </c>
      <c r="AW692" s="74" t="str">
        <f t="shared" si="398"/>
        <v>00631L</v>
      </c>
      <c r="AX692" s="20">
        <f t="shared" si="362"/>
        <v>1</v>
      </c>
      <c r="AY692" s="20">
        <f t="shared" si="372"/>
        <v>0</v>
      </c>
      <c r="AZ692" s="57">
        <v>45307</v>
      </c>
      <c r="BA692" s="75">
        <v>33.159999999999997</v>
      </c>
      <c r="BB692" s="90">
        <v>32.887500000000003</v>
      </c>
      <c r="BC692" s="76">
        <f t="shared" si="380"/>
        <v>31.724166666666665</v>
      </c>
      <c r="BD692" s="76">
        <f t="shared" si="381"/>
        <v>31.751833333333327</v>
      </c>
      <c r="BE692" s="77">
        <f t="shared" si="387"/>
        <v>3.6670256639260428E-2</v>
      </c>
      <c r="BF692" s="77">
        <f t="shared" si="378"/>
        <v>4.4349145193715959E-2</v>
      </c>
    </row>
    <row r="693" spans="1:58" s="23" customFormat="1" ht="13.15" x14ac:dyDescent="0.4">
      <c r="A693" s="57">
        <v>45302</v>
      </c>
      <c r="B693" s="112">
        <v>13.051</v>
      </c>
      <c r="C693" s="112">
        <v>14.252000000000001</v>
      </c>
      <c r="D693" s="112">
        <v>15.363</v>
      </c>
      <c r="E693" s="112">
        <v>16.094000000000001</v>
      </c>
      <c r="F693" s="112">
        <v>16.443999999999999</v>
      </c>
      <c r="G693" s="112">
        <v>16.795000000000002</v>
      </c>
      <c r="H693" s="113">
        <v>17.303000000000001</v>
      </c>
      <c r="I693" s="90">
        <f t="shared" si="363"/>
        <v>14.110705882352942</v>
      </c>
      <c r="J693" s="90">
        <f t="shared" si="364"/>
        <v>15.232294117647058</v>
      </c>
      <c r="K693" s="114">
        <v>2</v>
      </c>
      <c r="L693" s="115">
        <v>5.8823529411764705E-2</v>
      </c>
      <c r="M693" s="90">
        <v>10.75</v>
      </c>
      <c r="N693" s="90">
        <v>12.44</v>
      </c>
      <c r="O693" s="90">
        <v>14.56</v>
      </c>
      <c r="P693" s="90">
        <v>16.68</v>
      </c>
      <c r="Q693" s="90">
        <v>19.170000000000002</v>
      </c>
      <c r="R693" s="63">
        <f t="shared" si="389"/>
        <v>8.0500000000000043</v>
      </c>
      <c r="S693" s="64">
        <f t="shared" si="388"/>
        <v>-1.9700551615445233E-2</v>
      </c>
      <c r="T693" s="65">
        <f t="shared" si="382"/>
        <v>0.86414790996784574</v>
      </c>
      <c r="U693" s="65">
        <f t="shared" si="382"/>
        <v>0.85439560439560436</v>
      </c>
      <c r="V693" s="65">
        <f t="shared" si="390"/>
        <v>0.74580335731414871</v>
      </c>
      <c r="W693" s="65">
        <f t="shared" si="391"/>
        <v>0.64893062076160657</v>
      </c>
      <c r="X693" s="61">
        <f t="shared" si="365"/>
        <v>9.2023599724159105E-2</v>
      </c>
      <c r="Y693" s="66">
        <f t="shared" si="392"/>
        <v>7.5121163166397387E-2</v>
      </c>
      <c r="Z693" s="61">
        <f t="shared" si="393"/>
        <v>7.9484913415762609E-2</v>
      </c>
      <c r="AA693" s="67">
        <f t="shared" si="394"/>
        <v>14.110705882352942</v>
      </c>
      <c r="AB693" s="68">
        <f t="shared" si="395"/>
        <v>4.9115755627009698E-2</v>
      </c>
      <c r="AC693" s="69">
        <f t="shared" si="396"/>
        <v>0.13430111594477032</v>
      </c>
      <c r="AD693" s="70">
        <f>_xlfn.PERCENTILE.EXC(AC693:$AC$5675,0.5)</f>
        <v>8.7847064178425111E-2</v>
      </c>
      <c r="AE693" s="70">
        <f>_xlfn.PERCENTILE.EXC($AC693:AC$5675,0.35)</f>
        <v>5.2030672579453117E-2</v>
      </c>
      <c r="AF693" s="71">
        <f t="shared" si="384"/>
        <v>3.4188673064256311E-2</v>
      </c>
      <c r="AG693" s="70">
        <f t="shared" si="385"/>
        <v>-0.25348902430545567</v>
      </c>
      <c r="AH693" s="70">
        <f t="shared" si="386"/>
        <v>-0.28545770534896964</v>
      </c>
      <c r="AI693" s="61" t="str">
        <f t="shared" si="374"/>
        <v>Short VOL</v>
      </c>
      <c r="AJ693" s="68" t="str">
        <f t="shared" si="375"/>
        <v>Short VOL</v>
      </c>
      <c r="AK693" s="72" t="str">
        <f t="shared" si="376"/>
        <v>00631L</v>
      </c>
      <c r="AL693" s="73">
        <f t="shared" si="366"/>
        <v>1</v>
      </c>
      <c r="AM693" s="72" t="str">
        <f t="shared" si="379"/>
        <v>00631L</v>
      </c>
      <c r="AN693" s="73">
        <f t="shared" si="367"/>
        <v>1</v>
      </c>
      <c r="AO693" s="74" t="str">
        <f t="shared" si="373"/>
        <v>00631L</v>
      </c>
      <c r="AP693" s="20">
        <f t="shared" si="368"/>
        <v>1</v>
      </c>
      <c r="AQ693" s="74" t="str">
        <f t="shared" si="383"/>
        <v>00631L</v>
      </c>
      <c r="AR693" s="20">
        <f t="shared" si="369"/>
        <v>1</v>
      </c>
      <c r="AS693" s="74" t="str">
        <f t="shared" si="377"/>
        <v>00631L</v>
      </c>
      <c r="AT693" s="20">
        <f t="shared" si="370"/>
        <v>1</v>
      </c>
      <c r="AU693" s="74" t="str">
        <f t="shared" si="397"/>
        <v>00631L</v>
      </c>
      <c r="AV693" s="20">
        <f t="shared" si="371"/>
        <v>1</v>
      </c>
      <c r="AW693" s="74" t="str">
        <f t="shared" si="398"/>
        <v>00631L</v>
      </c>
      <c r="AX693" s="20">
        <f t="shared" ref="AX693:AX756" si="399">IF(AW693="00631L",1,0)</f>
        <v>1</v>
      </c>
      <c r="AY693" s="20">
        <f t="shared" si="372"/>
        <v>0</v>
      </c>
      <c r="AZ693" s="57">
        <v>45303</v>
      </c>
      <c r="BA693" s="75">
        <v>32.9</v>
      </c>
      <c r="BB693" s="90">
        <v>32.875</v>
      </c>
      <c r="BC693" s="76">
        <f t="shared" si="380"/>
        <v>31.706666666666663</v>
      </c>
      <c r="BD693" s="76">
        <f t="shared" si="381"/>
        <v>31.724374999999998</v>
      </c>
      <c r="BE693" s="77">
        <f t="shared" si="387"/>
        <v>3.6848191757779751E-2</v>
      </c>
      <c r="BF693" s="77">
        <f t="shared" si="378"/>
        <v>3.7057467641206494E-2</v>
      </c>
    </row>
    <row r="694" spans="1:58" s="23" customFormat="1" ht="13.15" x14ac:dyDescent="0.4">
      <c r="A694" s="57">
        <v>45301</v>
      </c>
      <c r="B694" s="112">
        <v>13.345000000000001</v>
      </c>
      <c r="C694" s="112">
        <v>14.298</v>
      </c>
      <c r="D694" s="112">
        <v>15.250999999999999</v>
      </c>
      <c r="E694" s="112">
        <v>15.98</v>
      </c>
      <c r="F694" s="112">
        <v>16.350000000000001</v>
      </c>
      <c r="G694" s="112">
        <v>16.725000000000001</v>
      </c>
      <c r="H694" s="113">
        <v>17.3</v>
      </c>
      <c r="I694" s="90">
        <f t="shared" ref="I694:I757" si="400">C694-((C694-B694)*K694*L694)</f>
        <v>14.129823529411764</v>
      </c>
      <c r="J694" s="90">
        <f t="shared" ref="J694:J757" si="401">D694-((D694-C694)*K694*L694)</f>
        <v>15.082823529411764</v>
      </c>
      <c r="K694" s="114">
        <v>3</v>
      </c>
      <c r="L694" s="115">
        <v>5.8823529411764705E-2</v>
      </c>
      <c r="M694" s="90">
        <v>11.09</v>
      </c>
      <c r="N694" s="90">
        <v>12.69</v>
      </c>
      <c r="O694" s="90">
        <v>14.73</v>
      </c>
      <c r="P694" s="90">
        <v>16.75</v>
      </c>
      <c r="Q694" s="90">
        <v>19.25</v>
      </c>
      <c r="R694" s="63">
        <f t="shared" si="389"/>
        <v>7.6999999999999993</v>
      </c>
      <c r="S694" s="64">
        <f t="shared" si="388"/>
        <v>-5.4858934169279222E-3</v>
      </c>
      <c r="T694" s="65">
        <f t="shared" si="382"/>
        <v>0.87391646966115055</v>
      </c>
      <c r="U694" s="65">
        <f t="shared" si="382"/>
        <v>0.86150712830957221</v>
      </c>
      <c r="V694" s="65">
        <f t="shared" si="390"/>
        <v>0.75761194029850742</v>
      </c>
      <c r="W694" s="65">
        <f t="shared" si="391"/>
        <v>0.65922077922077915</v>
      </c>
      <c r="X694" s="61">
        <f t="shared" si="365"/>
        <v>7.1412514050206016E-2</v>
      </c>
      <c r="Y694" s="66">
        <f t="shared" si="392"/>
        <v>8.2603254067584495E-2</v>
      </c>
      <c r="Z694" s="61">
        <f t="shared" si="393"/>
        <v>6.7445994496413475E-2</v>
      </c>
      <c r="AA694" s="67">
        <f t="shared" si="394"/>
        <v>14.129823529411764</v>
      </c>
      <c r="AB694" s="68">
        <f t="shared" si="395"/>
        <v>5.1615445232466597E-2</v>
      </c>
      <c r="AC694" s="69">
        <f t="shared" si="396"/>
        <v>0.113461271033236</v>
      </c>
      <c r="AD694" s="70">
        <f>_xlfn.PERCENTILE.EXC(AC694:$AC$5675,0.5)</f>
        <v>8.7843728760921974E-2</v>
      </c>
      <c r="AE694" s="70">
        <f>_xlfn.PERCENTILE.EXC($AC694:AC$5675,0.35)</f>
        <v>5.1999953806356372E-2</v>
      </c>
      <c r="AF694" s="71">
        <f t="shared" si="384"/>
        <v>3.4188673064256311E-2</v>
      </c>
      <c r="AG694" s="70">
        <f t="shared" si="385"/>
        <v>-0.25348902430545567</v>
      </c>
      <c r="AH694" s="70">
        <f t="shared" si="386"/>
        <v>-0.28545770534896964</v>
      </c>
      <c r="AI694" s="61" t="str">
        <f t="shared" si="374"/>
        <v>Short VOL</v>
      </c>
      <c r="AJ694" s="68" t="str">
        <f t="shared" si="375"/>
        <v>Short VOL</v>
      </c>
      <c r="AK694" s="72" t="str">
        <f t="shared" si="376"/>
        <v>00631L</v>
      </c>
      <c r="AL694" s="73">
        <f t="shared" si="366"/>
        <v>1</v>
      </c>
      <c r="AM694" s="72" t="str">
        <f t="shared" si="379"/>
        <v>00631L</v>
      </c>
      <c r="AN694" s="73">
        <f t="shared" si="367"/>
        <v>1</v>
      </c>
      <c r="AO694" s="74" t="str">
        <f t="shared" si="373"/>
        <v>00631L</v>
      </c>
      <c r="AP694" s="20">
        <f t="shared" si="368"/>
        <v>1</v>
      </c>
      <c r="AQ694" s="74" t="str">
        <f t="shared" si="383"/>
        <v>00631L</v>
      </c>
      <c r="AR694" s="20">
        <f t="shared" si="369"/>
        <v>1</v>
      </c>
      <c r="AS694" s="74" t="str">
        <f t="shared" si="377"/>
        <v>00631L</v>
      </c>
      <c r="AT694" s="20">
        <f t="shared" si="370"/>
        <v>1</v>
      </c>
      <c r="AU694" s="74" t="str">
        <f t="shared" si="397"/>
        <v>00631L</v>
      </c>
      <c r="AV694" s="20">
        <f t="shared" si="371"/>
        <v>1</v>
      </c>
      <c r="AW694" s="74" t="str">
        <f t="shared" si="398"/>
        <v>00631L</v>
      </c>
      <c r="AX694" s="20">
        <f t="shared" si="399"/>
        <v>1</v>
      </c>
      <c r="AY694" s="20">
        <f t="shared" si="372"/>
        <v>0</v>
      </c>
      <c r="AZ694" s="57">
        <v>45302</v>
      </c>
      <c r="BA694" s="75">
        <v>32.97</v>
      </c>
      <c r="BB694" s="90">
        <v>32.799999999999997</v>
      </c>
      <c r="BC694" s="76">
        <f t="shared" si="380"/>
        <v>31.68770833333333</v>
      </c>
      <c r="BD694" s="76">
        <f t="shared" si="381"/>
        <v>31.70825</v>
      </c>
      <c r="BE694" s="77">
        <f t="shared" si="387"/>
        <v>3.5101675860119294E-2</v>
      </c>
      <c r="BF694" s="77">
        <f t="shared" si="378"/>
        <v>3.9792483028864706E-2</v>
      </c>
    </row>
    <row r="695" spans="1:58" s="23" customFormat="1" ht="13.15" x14ac:dyDescent="0.4">
      <c r="A695" s="57">
        <v>45300</v>
      </c>
      <c r="B695" s="112">
        <v>13.404</v>
      </c>
      <c r="C695" s="112">
        <v>14.429</v>
      </c>
      <c r="D695" s="112">
        <v>15.4</v>
      </c>
      <c r="E695" s="112">
        <v>16.164000000000001</v>
      </c>
      <c r="F695" s="112">
        <v>16.518999999999998</v>
      </c>
      <c r="G695" s="112">
        <v>16.919</v>
      </c>
      <c r="H695" s="113">
        <v>17.407</v>
      </c>
      <c r="I695" s="90">
        <f t="shared" si="400"/>
        <v>14.187823529411764</v>
      </c>
      <c r="J695" s="90">
        <f t="shared" si="401"/>
        <v>15.171529411764705</v>
      </c>
      <c r="K695" s="114">
        <v>4</v>
      </c>
      <c r="L695" s="115">
        <v>5.8823529411764705E-2</v>
      </c>
      <c r="M695" s="90">
        <v>11.35</v>
      </c>
      <c r="N695" s="90">
        <v>12.76</v>
      </c>
      <c r="O695" s="90">
        <v>14.9</v>
      </c>
      <c r="P695" s="90">
        <v>16.96</v>
      </c>
      <c r="Q695" s="90">
        <v>19.66</v>
      </c>
      <c r="R695" s="63">
        <f t="shared" si="389"/>
        <v>7.75</v>
      </c>
      <c r="S695" s="64">
        <f t="shared" si="388"/>
        <v>-2.4464831804281367E-2</v>
      </c>
      <c r="T695" s="65">
        <f t="shared" si="382"/>
        <v>0.88949843260188088</v>
      </c>
      <c r="U695" s="65">
        <f t="shared" si="382"/>
        <v>0.85637583892617442</v>
      </c>
      <c r="V695" s="65">
        <f t="shared" si="390"/>
        <v>0.75235849056603765</v>
      </c>
      <c r="W695" s="65">
        <f t="shared" si="391"/>
        <v>0.64903357070193279</v>
      </c>
      <c r="X695" s="61">
        <f t="shared" si="365"/>
        <v>7.6469710534168928E-2</v>
      </c>
      <c r="Y695" s="66">
        <f t="shared" si="392"/>
        <v>7.6899282355852416E-2</v>
      </c>
      <c r="Z695" s="61">
        <f t="shared" si="393"/>
        <v>6.9334516341684901E-2</v>
      </c>
      <c r="AA695" s="67">
        <f t="shared" si="394"/>
        <v>14.187823529411764</v>
      </c>
      <c r="AB695" s="68">
        <f t="shared" si="395"/>
        <v>5.0470219435736687E-2</v>
      </c>
      <c r="AC695" s="69">
        <f t="shared" si="396"/>
        <v>0.1118983957219251</v>
      </c>
      <c r="AD695" s="70">
        <f>_xlfn.PERCENTILE.EXC(AC695:$AC$5675,0.5)</f>
        <v>8.7840393343418852E-2</v>
      </c>
      <c r="AE695" s="70">
        <f>_xlfn.PERCENTILE.EXC($AC695:AC$5675,0.35)</f>
        <v>5.1991512426617752E-2</v>
      </c>
      <c r="AF695" s="71">
        <f t="shared" si="384"/>
        <v>3.4188673064256311E-2</v>
      </c>
      <c r="AG695" s="70">
        <f t="shared" si="385"/>
        <v>-0.25348902430545567</v>
      </c>
      <c r="AH695" s="70">
        <f t="shared" si="386"/>
        <v>-0.28545770534896964</v>
      </c>
      <c r="AI695" s="61" t="str">
        <f t="shared" si="374"/>
        <v>Short VOL</v>
      </c>
      <c r="AJ695" s="68" t="str">
        <f t="shared" si="375"/>
        <v>Short VOL</v>
      </c>
      <c r="AK695" s="72" t="str">
        <f t="shared" si="376"/>
        <v>00631L</v>
      </c>
      <c r="AL695" s="73">
        <f t="shared" si="366"/>
        <v>1</v>
      </c>
      <c r="AM695" s="72" t="str">
        <f t="shared" si="379"/>
        <v>00631L</v>
      </c>
      <c r="AN695" s="73">
        <f t="shared" si="367"/>
        <v>1</v>
      </c>
      <c r="AO695" s="74" t="str">
        <f t="shared" si="373"/>
        <v>00631L</v>
      </c>
      <c r="AP695" s="20">
        <f t="shared" si="368"/>
        <v>1</v>
      </c>
      <c r="AQ695" s="74" t="str">
        <f t="shared" si="383"/>
        <v>00631L</v>
      </c>
      <c r="AR695" s="20">
        <f t="shared" si="369"/>
        <v>1</v>
      </c>
      <c r="AS695" s="74" t="str">
        <f t="shared" si="377"/>
        <v>00631L</v>
      </c>
      <c r="AT695" s="20">
        <f t="shared" si="370"/>
        <v>1</v>
      </c>
      <c r="AU695" s="74" t="str">
        <f t="shared" si="397"/>
        <v>00631L</v>
      </c>
      <c r="AV695" s="20">
        <f t="shared" si="371"/>
        <v>1</v>
      </c>
      <c r="AW695" s="74" t="str">
        <f t="shared" si="398"/>
        <v>00631L</v>
      </c>
      <c r="AX695" s="20">
        <f t="shared" si="399"/>
        <v>1</v>
      </c>
      <c r="AY695" s="20">
        <f t="shared" si="372"/>
        <v>0</v>
      </c>
      <c r="AZ695" s="57">
        <v>45301</v>
      </c>
      <c r="BA695" s="75">
        <v>32.76</v>
      </c>
      <c r="BB695" s="90">
        <v>32.762500000000003</v>
      </c>
      <c r="BC695" s="76">
        <f t="shared" si="380"/>
        <v>31.662708333333331</v>
      </c>
      <c r="BD695" s="76">
        <f t="shared" si="381"/>
        <v>31.687041666666666</v>
      </c>
      <c r="BE695" s="77">
        <f t="shared" si="387"/>
        <v>3.4734604983517839E-2</v>
      </c>
      <c r="BF695" s="77">
        <f t="shared" si="378"/>
        <v>3.3861107787226348E-2</v>
      </c>
    </row>
    <row r="696" spans="1:58" s="23" customFormat="1" ht="13.15" x14ac:dyDescent="0.4">
      <c r="A696" s="57">
        <v>45299</v>
      </c>
      <c r="B696" s="112">
        <v>13.798</v>
      </c>
      <c r="C696" s="112">
        <v>14.788</v>
      </c>
      <c r="D696" s="112">
        <v>15.651</v>
      </c>
      <c r="E696" s="112">
        <v>16.353999999999999</v>
      </c>
      <c r="F696" s="112">
        <v>16.744</v>
      </c>
      <c r="G696" s="112">
        <v>17.100000000000001</v>
      </c>
      <c r="H696" s="113">
        <v>17.600000000000001</v>
      </c>
      <c r="I696" s="90">
        <f t="shared" si="400"/>
        <v>14.496823529411765</v>
      </c>
      <c r="J696" s="90">
        <f t="shared" si="401"/>
        <v>15.397176470588235</v>
      </c>
      <c r="K696" s="114">
        <v>5</v>
      </c>
      <c r="L696" s="115">
        <v>5.8823529411764705E-2</v>
      </c>
      <c r="M696" s="90">
        <v>11.7</v>
      </c>
      <c r="N696" s="90">
        <v>13.08</v>
      </c>
      <c r="O696" s="90">
        <v>15.14</v>
      </c>
      <c r="P696" s="90">
        <v>17.09</v>
      </c>
      <c r="Q696" s="90">
        <v>19.61</v>
      </c>
      <c r="R696" s="63">
        <f t="shared" si="389"/>
        <v>7.4500000000000028</v>
      </c>
      <c r="S696" s="64">
        <f t="shared" si="388"/>
        <v>-2.0224719101123563E-2</v>
      </c>
      <c r="T696" s="65">
        <f t="shared" si="382"/>
        <v>0.89449541284403666</v>
      </c>
      <c r="U696" s="65">
        <f t="shared" si="382"/>
        <v>0.86393659180977544</v>
      </c>
      <c r="V696" s="65">
        <f t="shared" si="390"/>
        <v>0.76535985956699826</v>
      </c>
      <c r="W696" s="65">
        <f t="shared" si="391"/>
        <v>0.66700662927078025</v>
      </c>
      <c r="X696" s="61">
        <f t="shared" si="365"/>
        <v>7.1749528917234393E-2</v>
      </c>
      <c r="Y696" s="66">
        <f t="shared" si="392"/>
        <v>7.6189311483429265E-2</v>
      </c>
      <c r="Z696" s="61">
        <f t="shared" si="393"/>
        <v>6.2106911858987313E-2</v>
      </c>
      <c r="AA696" s="67">
        <f t="shared" si="394"/>
        <v>14.496823529411765</v>
      </c>
      <c r="AB696" s="68">
        <f t="shared" si="395"/>
        <v>5.489296636085627E-2</v>
      </c>
      <c r="AC696" s="69">
        <f t="shared" si="396"/>
        <v>0.10831984169814718</v>
      </c>
      <c r="AD696" s="70">
        <f>_xlfn.PERCENTILE.EXC(AC696:$AC$5675,0.5)</f>
        <v>8.781691831978275E-2</v>
      </c>
      <c r="AE696" s="70">
        <f>_xlfn.PERCENTILE.EXC($AC696:AC$5675,0.35)</f>
        <v>5.1986783945772164E-2</v>
      </c>
      <c r="AF696" s="71">
        <f t="shared" si="384"/>
        <v>3.4188673064256311E-2</v>
      </c>
      <c r="AG696" s="70">
        <f t="shared" si="385"/>
        <v>-0.25348902430545567</v>
      </c>
      <c r="AH696" s="70">
        <f t="shared" si="386"/>
        <v>-0.28545770534896964</v>
      </c>
      <c r="AI696" s="61" t="str">
        <f t="shared" si="374"/>
        <v>Short VOL</v>
      </c>
      <c r="AJ696" s="68" t="str">
        <f t="shared" si="375"/>
        <v>Short VOL</v>
      </c>
      <c r="AK696" s="72" t="str">
        <f t="shared" si="376"/>
        <v>00631L</v>
      </c>
      <c r="AL696" s="73">
        <f t="shared" si="366"/>
        <v>1</v>
      </c>
      <c r="AM696" s="72" t="str">
        <f t="shared" si="379"/>
        <v>00631L</v>
      </c>
      <c r="AN696" s="73">
        <f t="shared" si="367"/>
        <v>1</v>
      </c>
      <c r="AO696" s="74" t="str">
        <f t="shared" si="373"/>
        <v>00631L</v>
      </c>
      <c r="AP696" s="20">
        <f t="shared" si="368"/>
        <v>1</v>
      </c>
      <c r="AQ696" s="74" t="str">
        <f t="shared" si="383"/>
        <v>00631L</v>
      </c>
      <c r="AR696" s="20">
        <f t="shared" si="369"/>
        <v>1</v>
      </c>
      <c r="AS696" s="74" t="str">
        <f t="shared" si="377"/>
        <v>00631L</v>
      </c>
      <c r="AT696" s="20">
        <f t="shared" si="370"/>
        <v>1</v>
      </c>
      <c r="AU696" s="74" t="str">
        <f t="shared" si="397"/>
        <v>00631L</v>
      </c>
      <c r="AV696" s="20">
        <f t="shared" si="371"/>
        <v>1</v>
      </c>
      <c r="AW696" s="74" t="str">
        <f t="shared" si="398"/>
        <v>00631L</v>
      </c>
      <c r="AX696" s="20">
        <f t="shared" si="399"/>
        <v>1</v>
      </c>
      <c r="AY696" s="20">
        <f t="shared" si="372"/>
        <v>0</v>
      </c>
      <c r="AZ696" s="57">
        <v>45300</v>
      </c>
      <c r="BA696" s="75">
        <v>32.79</v>
      </c>
      <c r="BB696" s="90">
        <v>32.5</v>
      </c>
      <c r="BC696" s="76">
        <f t="shared" si="380"/>
        <v>31.637708333333329</v>
      </c>
      <c r="BD696" s="76">
        <f t="shared" si="381"/>
        <v>31.663166666666662</v>
      </c>
      <c r="BE696" s="77">
        <f t="shared" si="387"/>
        <v>2.72551873094476E-2</v>
      </c>
      <c r="BF696" s="77">
        <f t="shared" si="378"/>
        <v>3.5588143952752803E-2</v>
      </c>
    </row>
    <row r="697" spans="1:58" s="23" customFormat="1" ht="13.15" x14ac:dyDescent="0.4">
      <c r="A697" s="57">
        <v>45296</v>
      </c>
      <c r="B697" s="112">
        <v>14.202999999999999</v>
      </c>
      <c r="C697" s="112">
        <v>15.098000000000001</v>
      </c>
      <c r="D697" s="112">
        <v>16.050999999999998</v>
      </c>
      <c r="E697" s="112">
        <v>16.751999999999999</v>
      </c>
      <c r="F697" s="112">
        <v>17.056000000000001</v>
      </c>
      <c r="G697" s="112">
        <v>17.446999999999999</v>
      </c>
      <c r="H697" s="113">
        <v>17.895</v>
      </c>
      <c r="I697" s="90">
        <f t="shared" si="400"/>
        <v>14.782117647058824</v>
      </c>
      <c r="J697" s="90">
        <f t="shared" si="401"/>
        <v>15.714647058823529</v>
      </c>
      <c r="K697" s="114">
        <v>6</v>
      </c>
      <c r="L697" s="115">
        <v>5.8823529411764705E-2</v>
      </c>
      <c r="M697" s="90">
        <v>11.71</v>
      </c>
      <c r="N697" s="90">
        <v>13.35</v>
      </c>
      <c r="O697" s="90">
        <v>15.51</v>
      </c>
      <c r="P697" s="90">
        <v>17.559999999999999</v>
      </c>
      <c r="Q697" s="90">
        <v>20.05</v>
      </c>
      <c r="R697" s="63">
        <f t="shared" si="389"/>
        <v>8.009999999999998</v>
      </c>
      <c r="S697" s="64">
        <f t="shared" si="388"/>
        <v>-5.5201698513800503E-2</v>
      </c>
      <c r="T697" s="65">
        <f t="shared" si="382"/>
        <v>0.87715355805243456</v>
      </c>
      <c r="U697" s="65">
        <f t="shared" si="382"/>
        <v>0.86073500967117988</v>
      </c>
      <c r="V697" s="65">
        <f t="shared" si="390"/>
        <v>0.76025056947608205</v>
      </c>
      <c r="W697" s="65">
        <f t="shared" si="391"/>
        <v>0.66583541147132164</v>
      </c>
      <c r="X697" s="61">
        <f t="shared" si="365"/>
        <v>6.3014856016334678E-2</v>
      </c>
      <c r="Y697" s="66">
        <f t="shared" si="392"/>
        <v>6.823065902578801E-2</v>
      </c>
      <c r="Z697" s="61">
        <f t="shared" si="393"/>
        <v>6.3084967528333036E-2</v>
      </c>
      <c r="AA697" s="67">
        <f t="shared" si="394"/>
        <v>14.782117647058826</v>
      </c>
      <c r="AB697" s="68">
        <f t="shared" si="395"/>
        <v>6.3895131086142309E-2</v>
      </c>
      <c r="AC697" s="69">
        <f t="shared" si="396"/>
        <v>0.10727473011676598</v>
      </c>
      <c r="AD697" s="70">
        <f>_xlfn.PERCENTILE.EXC(AC697:$AC$5675,0.5)</f>
        <v>8.7793443296146648E-2</v>
      </c>
      <c r="AE697" s="70">
        <f>_xlfn.PERCENTILE.EXC($AC697:AC$5675,0.35)</f>
        <v>5.1982055464926569E-2</v>
      </c>
      <c r="AF697" s="71">
        <f t="shared" si="384"/>
        <v>3.4188673064256311E-2</v>
      </c>
      <c r="AG697" s="70">
        <f t="shared" si="385"/>
        <v>-0.25348902430545567</v>
      </c>
      <c r="AH697" s="70">
        <f t="shared" si="386"/>
        <v>-0.28545770534896964</v>
      </c>
      <c r="AI697" s="61" t="str">
        <f t="shared" si="374"/>
        <v>Short VOL</v>
      </c>
      <c r="AJ697" s="68" t="str">
        <f t="shared" si="375"/>
        <v>Short VOL</v>
      </c>
      <c r="AK697" s="72" t="str">
        <f t="shared" si="376"/>
        <v>00631L</v>
      </c>
      <c r="AL697" s="73">
        <f t="shared" si="366"/>
        <v>1</v>
      </c>
      <c r="AM697" s="72" t="str">
        <f t="shared" si="379"/>
        <v>00631L</v>
      </c>
      <c r="AN697" s="73">
        <f t="shared" si="367"/>
        <v>1</v>
      </c>
      <c r="AO697" s="74" t="str">
        <f t="shared" si="373"/>
        <v>00631L</v>
      </c>
      <c r="AP697" s="20">
        <f t="shared" si="368"/>
        <v>1</v>
      </c>
      <c r="AQ697" s="74" t="str">
        <f t="shared" si="383"/>
        <v>00631L</v>
      </c>
      <c r="AR697" s="20">
        <f t="shared" si="369"/>
        <v>1</v>
      </c>
      <c r="AS697" s="74" t="str">
        <f t="shared" si="377"/>
        <v>00631L</v>
      </c>
      <c r="AT697" s="20">
        <f t="shared" si="370"/>
        <v>1</v>
      </c>
      <c r="AU697" s="74" t="str">
        <f t="shared" si="397"/>
        <v>00631L</v>
      </c>
      <c r="AV697" s="20">
        <f t="shared" si="371"/>
        <v>1</v>
      </c>
      <c r="AW697" s="74" t="str">
        <f t="shared" si="398"/>
        <v>00631L</v>
      </c>
      <c r="AX697" s="20">
        <f t="shared" si="399"/>
        <v>1</v>
      </c>
      <c r="AY697" s="20">
        <f t="shared" si="372"/>
        <v>0</v>
      </c>
      <c r="AZ697" s="57">
        <v>45299</v>
      </c>
      <c r="BA697" s="75">
        <v>32.65</v>
      </c>
      <c r="BB697" s="90">
        <v>32.700000000000003</v>
      </c>
      <c r="BC697" s="76">
        <f t="shared" si="380"/>
        <v>31.611874999999998</v>
      </c>
      <c r="BD697" s="76">
        <f t="shared" si="381"/>
        <v>31.64020833333333</v>
      </c>
      <c r="BE697" s="77">
        <f t="shared" si="387"/>
        <v>3.4421400185848043E-2</v>
      </c>
      <c r="BF697" s="77">
        <f t="shared" si="378"/>
        <v>3.1914823569693156E-2</v>
      </c>
    </row>
    <row r="698" spans="1:58" s="23" customFormat="1" ht="13.15" x14ac:dyDescent="0.4">
      <c r="A698" s="57">
        <v>45295</v>
      </c>
      <c r="B698" s="112">
        <v>14.662000000000001</v>
      </c>
      <c r="C698" s="112">
        <v>15.603999999999999</v>
      </c>
      <c r="D698" s="112">
        <v>16.404</v>
      </c>
      <c r="E698" s="112">
        <v>17.05</v>
      </c>
      <c r="F698" s="112">
        <v>17.417000000000002</v>
      </c>
      <c r="G698" s="112">
        <v>17.771999999999998</v>
      </c>
      <c r="H698" s="113">
        <v>18.196999999999999</v>
      </c>
      <c r="I698" s="90">
        <f t="shared" si="400"/>
        <v>15.216117647058823</v>
      </c>
      <c r="J698" s="90">
        <f t="shared" si="401"/>
        <v>16.074588235294119</v>
      </c>
      <c r="K698" s="114">
        <v>7</v>
      </c>
      <c r="L698" s="115">
        <v>5.8823529411764705E-2</v>
      </c>
      <c r="M698" s="90">
        <v>13.06</v>
      </c>
      <c r="N698" s="90">
        <v>14.13</v>
      </c>
      <c r="O698" s="90">
        <v>16.04</v>
      </c>
      <c r="P698" s="90">
        <v>18.02</v>
      </c>
      <c r="Q698" s="90">
        <v>20.28</v>
      </c>
      <c r="R698" s="63">
        <f t="shared" si="389"/>
        <v>6.870000000000001</v>
      </c>
      <c r="S698" s="64">
        <f t="shared" si="388"/>
        <v>6.4102564102565271E-3</v>
      </c>
      <c r="T698" s="65">
        <f t="shared" si="382"/>
        <v>0.92427459306440196</v>
      </c>
      <c r="U698" s="65">
        <f t="shared" si="382"/>
        <v>0.88092269326683303</v>
      </c>
      <c r="V698" s="65">
        <f t="shared" si="390"/>
        <v>0.78412874583795789</v>
      </c>
      <c r="W698" s="65">
        <f t="shared" si="391"/>
        <v>0.69674556213017746</v>
      </c>
      <c r="X698" s="61">
        <f t="shared" si="365"/>
        <v>6.4247715182103288E-2</v>
      </c>
      <c r="Y698" s="66">
        <f t="shared" si="392"/>
        <v>6.7272727272727179E-2</v>
      </c>
      <c r="Z698" s="61">
        <f t="shared" si="393"/>
        <v>5.641850359912487E-2</v>
      </c>
      <c r="AA698" s="67">
        <f t="shared" si="394"/>
        <v>15.216117647058823</v>
      </c>
      <c r="AB698" s="68">
        <f t="shared" si="395"/>
        <v>3.7650389242745934E-2</v>
      </c>
      <c r="AC698" s="69">
        <f t="shared" si="396"/>
        <v>7.6866075517255647E-2</v>
      </c>
      <c r="AD698" s="70">
        <f>_xlfn.PERCENTILE.EXC(AC698:$AC$5675,0.5)</f>
        <v>8.7791042430266003E-2</v>
      </c>
      <c r="AE698" s="70">
        <f>_xlfn.PERCENTILE.EXC($AC698:AC$5675,0.35)</f>
        <v>5.1975109308016264E-2</v>
      </c>
      <c r="AF698" s="71">
        <f t="shared" si="384"/>
        <v>3.4188673064256311E-2</v>
      </c>
      <c r="AG698" s="70">
        <f t="shared" si="385"/>
        <v>-0.25348902430545567</v>
      </c>
      <c r="AH698" s="70">
        <f t="shared" si="386"/>
        <v>-0.28545770534896964</v>
      </c>
      <c r="AI698" s="61" t="str">
        <f t="shared" si="374"/>
        <v>Safety</v>
      </c>
      <c r="AJ698" s="68" t="str">
        <f t="shared" si="375"/>
        <v>Short VOL</v>
      </c>
      <c r="AK698" s="72" t="str">
        <f t="shared" si="376"/>
        <v>00631L</v>
      </c>
      <c r="AL698" s="73">
        <f t="shared" si="366"/>
        <v>1</v>
      </c>
      <c r="AM698" s="72" t="str">
        <f t="shared" si="379"/>
        <v>00631L</v>
      </c>
      <c r="AN698" s="73">
        <f t="shared" si="367"/>
        <v>1</v>
      </c>
      <c r="AO698" s="74" t="str">
        <f t="shared" si="373"/>
        <v>00631L</v>
      </c>
      <c r="AP698" s="20">
        <f t="shared" si="368"/>
        <v>1</v>
      </c>
      <c r="AQ698" s="74" t="str">
        <f t="shared" si="383"/>
        <v>00631L</v>
      </c>
      <c r="AR698" s="20">
        <f t="shared" si="369"/>
        <v>1</v>
      </c>
      <c r="AS698" s="74" t="str">
        <f t="shared" si="377"/>
        <v>00631L</v>
      </c>
      <c r="AT698" s="20">
        <f t="shared" si="370"/>
        <v>1</v>
      </c>
      <c r="AU698" s="74" t="str">
        <f t="shared" si="397"/>
        <v>00631L</v>
      </c>
      <c r="AV698" s="20">
        <f t="shared" si="371"/>
        <v>1</v>
      </c>
      <c r="AW698" s="74" t="str">
        <f t="shared" si="398"/>
        <v>00631L</v>
      </c>
      <c r="AX698" s="20">
        <f t="shared" si="399"/>
        <v>1</v>
      </c>
      <c r="AY698" s="20">
        <f t="shared" si="372"/>
        <v>0</v>
      </c>
      <c r="AZ698" s="57">
        <v>45296</v>
      </c>
      <c r="BA698" s="75">
        <v>32.6</v>
      </c>
      <c r="BB698" s="90">
        <v>32.587499999999999</v>
      </c>
      <c r="BC698" s="76">
        <f t="shared" si="380"/>
        <v>31.584791666666664</v>
      </c>
      <c r="BD698" s="76">
        <f t="shared" si="381"/>
        <v>31.610208333333333</v>
      </c>
      <c r="BE698" s="77">
        <f t="shared" si="387"/>
        <v>3.1746555238214631E-2</v>
      </c>
      <c r="BF698" s="77">
        <f t="shared" si="378"/>
        <v>3.1312405670636534E-2</v>
      </c>
    </row>
    <row r="699" spans="1:58" s="23" customFormat="1" ht="13.15" x14ac:dyDescent="0.4">
      <c r="A699" s="57">
        <v>45294</v>
      </c>
      <c r="B699" s="112">
        <v>14.7</v>
      </c>
      <c r="C699" s="112">
        <v>15.621</v>
      </c>
      <c r="D699" s="112">
        <v>16.545000000000002</v>
      </c>
      <c r="E699" s="112">
        <v>17.238</v>
      </c>
      <c r="F699" s="112">
        <v>17.565000000000001</v>
      </c>
      <c r="G699" s="112">
        <v>17.902999999999999</v>
      </c>
      <c r="H699" s="113">
        <v>18.25</v>
      </c>
      <c r="I699" s="90">
        <f t="shared" si="400"/>
        <v>15.187588235294118</v>
      </c>
      <c r="J699" s="90">
        <f t="shared" si="401"/>
        <v>16.110176470588236</v>
      </c>
      <c r="K699" s="114">
        <v>8</v>
      </c>
      <c r="L699" s="115">
        <v>5.8823529411764705E-2</v>
      </c>
      <c r="M699" s="90">
        <v>13.24</v>
      </c>
      <c r="N699" s="90">
        <v>14.04</v>
      </c>
      <c r="O699" s="90">
        <v>16.04</v>
      </c>
      <c r="P699" s="90">
        <v>18.079999999999998</v>
      </c>
      <c r="Q699" s="90">
        <v>20.51</v>
      </c>
      <c r="R699" s="63">
        <f t="shared" si="389"/>
        <v>6.8399999999999963</v>
      </c>
      <c r="S699" s="64">
        <f t="shared" si="388"/>
        <v>6.363636363636363E-2</v>
      </c>
      <c r="T699" s="65">
        <f t="shared" si="382"/>
        <v>0.94301994301994307</v>
      </c>
      <c r="U699" s="65">
        <f t="shared" si="382"/>
        <v>0.87531172069825436</v>
      </c>
      <c r="V699" s="65">
        <f t="shared" si="390"/>
        <v>0.77654867256637172</v>
      </c>
      <c r="W699" s="65">
        <f t="shared" si="391"/>
        <v>0.68454412481716231</v>
      </c>
      <c r="X699" s="61">
        <f t="shared" ref="X699:X762" si="402">(C699-B699)/B699</f>
        <v>6.2653061224489881E-2</v>
      </c>
      <c r="Y699" s="66">
        <f t="shared" si="392"/>
        <v>5.8707506671307606E-2</v>
      </c>
      <c r="Z699" s="61">
        <f t="shared" si="393"/>
        <v>6.0746197552955392E-2</v>
      </c>
      <c r="AA699" s="67">
        <f t="shared" si="394"/>
        <v>15.187588235294118</v>
      </c>
      <c r="AB699" s="68">
        <f t="shared" si="395"/>
        <v>4.7008547008547022E-2</v>
      </c>
      <c r="AC699" s="69">
        <f t="shared" si="396"/>
        <v>8.1737053795877437E-2</v>
      </c>
      <c r="AD699" s="70">
        <f>_xlfn.PERCENTILE.EXC(AC699:$AC$5675,0.5)</f>
        <v>8.7793443296146648E-2</v>
      </c>
      <c r="AE699" s="70">
        <f>_xlfn.PERCENTILE.EXC($AC699:AC$5675,0.35)</f>
        <v>5.1968163151105959E-2</v>
      </c>
      <c r="AF699" s="71">
        <f t="shared" si="384"/>
        <v>3.4188673064256311E-2</v>
      </c>
      <c r="AG699" s="70">
        <f t="shared" si="385"/>
        <v>-0.25348902430545567</v>
      </c>
      <c r="AH699" s="70">
        <f t="shared" si="386"/>
        <v>-0.28545770534896964</v>
      </c>
      <c r="AI699" s="61" t="str">
        <f t="shared" si="374"/>
        <v>Safety</v>
      </c>
      <c r="AJ699" s="68" t="str">
        <f t="shared" si="375"/>
        <v>Short VOL</v>
      </c>
      <c r="AK699" s="72" t="str">
        <f t="shared" si="376"/>
        <v>00631L</v>
      </c>
      <c r="AL699" s="73">
        <f t="shared" si="366"/>
        <v>1</v>
      </c>
      <c r="AM699" s="72" t="str">
        <f t="shared" si="379"/>
        <v>00631L</v>
      </c>
      <c r="AN699" s="73">
        <f t="shared" si="367"/>
        <v>1</v>
      </c>
      <c r="AO699" s="74" t="str">
        <f t="shared" si="373"/>
        <v>00631L</v>
      </c>
      <c r="AP699" s="20">
        <f t="shared" si="368"/>
        <v>1</v>
      </c>
      <c r="AQ699" s="74" t="str">
        <f t="shared" si="383"/>
        <v>00631L</v>
      </c>
      <c r="AR699" s="20">
        <f t="shared" si="369"/>
        <v>1</v>
      </c>
      <c r="AS699" s="74" t="str">
        <f t="shared" si="377"/>
        <v>00631L</v>
      </c>
      <c r="AT699" s="20">
        <f t="shared" si="370"/>
        <v>1</v>
      </c>
      <c r="AU699" s="74" t="str">
        <f t="shared" si="397"/>
        <v>00631L</v>
      </c>
      <c r="AV699" s="20">
        <f t="shared" si="371"/>
        <v>1</v>
      </c>
      <c r="AW699" s="74" t="str">
        <f t="shared" si="398"/>
        <v>00631L</v>
      </c>
      <c r="AX699" s="20">
        <f t="shared" si="399"/>
        <v>1</v>
      </c>
      <c r="AY699" s="20">
        <f t="shared" si="372"/>
        <v>0</v>
      </c>
      <c r="AZ699" s="57">
        <v>45295</v>
      </c>
      <c r="BA699" s="75">
        <v>32.65</v>
      </c>
      <c r="BB699" s="90">
        <v>32.825000000000003</v>
      </c>
      <c r="BC699" s="76">
        <f t="shared" si="380"/>
        <v>31.561874999999997</v>
      </c>
      <c r="BD699" s="76">
        <f t="shared" si="381"/>
        <v>31.58583333333333</v>
      </c>
      <c r="BE699" s="77">
        <f t="shared" si="387"/>
        <v>4.0020594467217362E-2</v>
      </c>
      <c r="BF699" s="77">
        <f t="shared" si="378"/>
        <v>3.3691264543703733E-2</v>
      </c>
    </row>
    <row r="700" spans="1:58" s="23" customFormat="1" ht="13.15" x14ac:dyDescent="0.4">
      <c r="A700" s="57">
        <v>45293</v>
      </c>
      <c r="B700" s="112">
        <v>14.102</v>
      </c>
      <c r="C700" s="112">
        <v>15.196</v>
      </c>
      <c r="D700" s="112">
        <v>16.155999999999999</v>
      </c>
      <c r="E700" s="112">
        <v>16.925999999999998</v>
      </c>
      <c r="F700" s="112">
        <v>17.309999999999999</v>
      </c>
      <c r="G700" s="112">
        <v>17.649999999999999</v>
      </c>
      <c r="H700" s="113">
        <v>18.059999999999999</v>
      </c>
      <c r="I700" s="90">
        <f t="shared" si="400"/>
        <v>14.616823529411764</v>
      </c>
      <c r="J700" s="90">
        <f t="shared" si="401"/>
        <v>15.647764705882352</v>
      </c>
      <c r="K700" s="114">
        <v>9</v>
      </c>
      <c r="L700" s="115">
        <v>5.8823529411764705E-2</v>
      </c>
      <c r="M700" s="90">
        <v>12.59</v>
      </c>
      <c r="N700" s="90">
        <v>13.2</v>
      </c>
      <c r="O700" s="90">
        <v>15.48</v>
      </c>
      <c r="P700" s="90">
        <v>17.68</v>
      </c>
      <c r="Q700" s="90">
        <v>20.190000000000001</v>
      </c>
      <c r="R700" s="63">
        <f t="shared" si="389"/>
        <v>7.3699999999999974</v>
      </c>
      <c r="S700" s="64">
        <f t="shared" si="388"/>
        <v>6.0240963855421693E-2</v>
      </c>
      <c r="T700" s="65">
        <f t="shared" si="382"/>
        <v>0.95378787878787885</v>
      </c>
      <c r="U700" s="65">
        <f t="shared" si="382"/>
        <v>0.8527131782945736</v>
      </c>
      <c r="V700" s="65">
        <f t="shared" si="390"/>
        <v>0.74660633484162897</v>
      </c>
      <c r="W700" s="65">
        <f t="shared" si="391"/>
        <v>0.6537890044576522</v>
      </c>
      <c r="X700" s="61">
        <f t="shared" si="402"/>
        <v>7.7577648560487836E-2</v>
      </c>
      <c r="Y700" s="66">
        <f t="shared" si="392"/>
        <v>6.6997518610421858E-2</v>
      </c>
      <c r="Z700" s="61">
        <f t="shared" si="393"/>
        <v>7.0531136563025662E-2</v>
      </c>
      <c r="AA700" s="67">
        <f t="shared" si="394"/>
        <v>14.616823529411764</v>
      </c>
      <c r="AB700" s="68">
        <f t="shared" si="395"/>
        <v>6.8333333333333413E-2</v>
      </c>
      <c r="AC700" s="69">
        <f t="shared" si="396"/>
        <v>0.10733511586452767</v>
      </c>
      <c r="AD700" s="70">
        <f>_xlfn.PERCENTILE.EXC(AC700:$AC$5675,0.5)</f>
        <v>8.781691831978275E-2</v>
      </c>
      <c r="AE700" s="70">
        <f>_xlfn.PERCENTILE.EXC($AC700:AC$5675,0.35)</f>
        <v>5.1959632907190995E-2</v>
      </c>
      <c r="AF700" s="71">
        <f t="shared" si="384"/>
        <v>3.4188673064256311E-2</v>
      </c>
      <c r="AG700" s="70">
        <f t="shared" si="385"/>
        <v>-0.25348902430545567</v>
      </c>
      <c r="AH700" s="70">
        <f t="shared" si="386"/>
        <v>-0.28545770534896964</v>
      </c>
      <c r="AI700" s="61" t="str">
        <f t="shared" si="374"/>
        <v>Short VOL</v>
      </c>
      <c r="AJ700" s="68" t="str">
        <f t="shared" si="375"/>
        <v>Short VOL</v>
      </c>
      <c r="AK700" s="72" t="str">
        <f t="shared" si="376"/>
        <v>00631L</v>
      </c>
      <c r="AL700" s="73">
        <f t="shared" si="366"/>
        <v>1</v>
      </c>
      <c r="AM700" s="72" t="str">
        <f t="shared" si="379"/>
        <v>00631L</v>
      </c>
      <c r="AN700" s="73">
        <f t="shared" si="367"/>
        <v>1</v>
      </c>
      <c r="AO700" s="74" t="str">
        <f t="shared" si="373"/>
        <v>00631L</v>
      </c>
      <c r="AP700" s="20">
        <f t="shared" si="368"/>
        <v>1</v>
      </c>
      <c r="AQ700" s="74" t="str">
        <f t="shared" si="383"/>
        <v>00631L</v>
      </c>
      <c r="AR700" s="20">
        <f t="shared" si="369"/>
        <v>1</v>
      </c>
      <c r="AS700" s="74" t="str">
        <f t="shared" si="377"/>
        <v>00631L</v>
      </c>
      <c r="AT700" s="20">
        <f t="shared" si="370"/>
        <v>1</v>
      </c>
      <c r="AU700" s="74" t="str">
        <f t="shared" si="397"/>
        <v>00631L</v>
      </c>
      <c r="AV700" s="20">
        <f t="shared" si="371"/>
        <v>1</v>
      </c>
      <c r="AW700" s="74" t="str">
        <f t="shared" si="398"/>
        <v>00631L</v>
      </c>
      <c r="AX700" s="20">
        <f t="shared" si="399"/>
        <v>1</v>
      </c>
      <c r="AY700" s="20">
        <f t="shared" si="372"/>
        <v>0</v>
      </c>
      <c r="AZ700" s="57">
        <v>45294</v>
      </c>
      <c r="BA700" s="75">
        <v>32.950000000000003</v>
      </c>
      <c r="BB700" s="90">
        <v>32.950000000000003</v>
      </c>
      <c r="BC700" s="76">
        <f t="shared" si="380"/>
        <v>31.539791666666662</v>
      </c>
      <c r="BD700" s="76">
        <f t="shared" si="381"/>
        <v>31.563958333333332</v>
      </c>
      <c r="BE700" s="77">
        <f t="shared" si="387"/>
        <v>4.4712037043153387E-2</v>
      </c>
      <c r="BF700" s="77">
        <f t="shared" si="378"/>
        <v>4.3912162474341251E-2</v>
      </c>
    </row>
    <row r="701" spans="1:58" s="23" customFormat="1" ht="13.15" x14ac:dyDescent="0.4">
      <c r="A701" s="57">
        <v>45289</v>
      </c>
      <c r="B701" s="112">
        <v>14.051</v>
      </c>
      <c r="C701" s="112">
        <v>15.295</v>
      </c>
      <c r="D701" s="112">
        <v>16.266999999999999</v>
      </c>
      <c r="E701" s="112">
        <v>16.951000000000001</v>
      </c>
      <c r="F701" s="112">
        <v>17.358000000000001</v>
      </c>
      <c r="G701" s="112">
        <v>17.736000000000001</v>
      </c>
      <c r="H701" s="113">
        <v>18.100000000000001</v>
      </c>
      <c r="I701" s="90">
        <f t="shared" si="400"/>
        <v>14.563235294117646</v>
      </c>
      <c r="J701" s="90">
        <f t="shared" si="401"/>
        <v>15.695235294117646</v>
      </c>
      <c r="K701" s="114">
        <v>10</v>
      </c>
      <c r="L701" s="115">
        <v>5.8823529411764705E-2</v>
      </c>
      <c r="M701" s="90">
        <v>10.67</v>
      </c>
      <c r="N701" s="90">
        <v>12.45</v>
      </c>
      <c r="O701" s="90">
        <v>15.26</v>
      </c>
      <c r="P701" s="90">
        <v>17.53</v>
      </c>
      <c r="Q701" s="90">
        <v>20.07</v>
      </c>
      <c r="R701" s="63">
        <f t="shared" si="389"/>
        <v>9.6700000000000017</v>
      </c>
      <c r="S701" s="64">
        <f t="shared" si="388"/>
        <v>-1.60384923817172E-3</v>
      </c>
      <c r="T701" s="65">
        <f t="shared" si="382"/>
        <v>0.85702811244979926</v>
      </c>
      <c r="U701" s="65">
        <f t="shared" si="382"/>
        <v>0.81585845347313235</v>
      </c>
      <c r="V701" s="65">
        <f t="shared" si="390"/>
        <v>0.71021106674272672</v>
      </c>
      <c r="W701" s="65">
        <f t="shared" si="391"/>
        <v>0.62032884902840058</v>
      </c>
      <c r="X701" s="61">
        <f t="shared" si="402"/>
        <v>8.8534623870187151E-2</v>
      </c>
      <c r="Y701" s="66">
        <f t="shared" si="392"/>
        <v>6.7783611586337139E-2</v>
      </c>
      <c r="Z701" s="61">
        <f t="shared" si="393"/>
        <v>7.7729980813894761E-2</v>
      </c>
      <c r="AA701" s="67">
        <f t="shared" si="394"/>
        <v>14.563235294117646</v>
      </c>
      <c r="AB701" s="68">
        <f t="shared" si="395"/>
        <v>0.12859437751004024</v>
      </c>
      <c r="AC701" s="69">
        <f t="shared" si="396"/>
        <v>0.16973777462792347</v>
      </c>
      <c r="AD701" s="70">
        <f>_xlfn.PERCENTILE.EXC(AC701:$AC$5675,0.5)</f>
        <v>8.7793443296146648E-2</v>
      </c>
      <c r="AE701" s="70">
        <f>_xlfn.PERCENTILE.EXC($AC701:AC$5675,0.35)</f>
        <v>5.1941598141248109E-2</v>
      </c>
      <c r="AF701" s="71">
        <f t="shared" si="384"/>
        <v>3.4188673064256311E-2</v>
      </c>
      <c r="AG701" s="70">
        <f t="shared" si="385"/>
        <v>-0.25348902430545567</v>
      </c>
      <c r="AH701" s="70">
        <f t="shared" si="386"/>
        <v>-0.28545770534896964</v>
      </c>
      <c r="AI701" s="61" t="str">
        <f t="shared" si="374"/>
        <v>Short VOL</v>
      </c>
      <c r="AJ701" s="68" t="str">
        <f t="shared" si="375"/>
        <v>Short VOL</v>
      </c>
      <c r="AK701" s="72" t="str">
        <f t="shared" si="376"/>
        <v>00631L</v>
      </c>
      <c r="AL701" s="73">
        <f t="shared" si="366"/>
        <v>1</v>
      </c>
      <c r="AM701" s="72" t="str">
        <f t="shared" si="379"/>
        <v>00631L</v>
      </c>
      <c r="AN701" s="73">
        <f t="shared" si="367"/>
        <v>1</v>
      </c>
      <c r="AO701" s="74" t="str">
        <f t="shared" si="373"/>
        <v>00631L</v>
      </c>
      <c r="AP701" s="20">
        <f t="shared" si="368"/>
        <v>1</v>
      </c>
      <c r="AQ701" s="74" t="str">
        <f t="shared" si="383"/>
        <v>00631L</v>
      </c>
      <c r="AR701" s="20">
        <f t="shared" si="369"/>
        <v>1</v>
      </c>
      <c r="AS701" s="74" t="str">
        <f t="shared" si="377"/>
        <v>00631L</v>
      </c>
      <c r="AT701" s="20">
        <f t="shared" si="370"/>
        <v>1</v>
      </c>
      <c r="AU701" s="74" t="str">
        <f t="shared" si="397"/>
        <v>00631L</v>
      </c>
      <c r="AV701" s="20">
        <f t="shared" si="371"/>
        <v>1</v>
      </c>
      <c r="AW701" s="74" t="str">
        <f t="shared" si="398"/>
        <v>00631L</v>
      </c>
      <c r="AX701" s="20">
        <f t="shared" si="399"/>
        <v>1</v>
      </c>
      <c r="AY701" s="20">
        <f t="shared" si="372"/>
        <v>0</v>
      </c>
      <c r="AZ701" s="57">
        <v>45293</v>
      </c>
      <c r="BA701" s="75">
        <v>32.75</v>
      </c>
      <c r="BB701" s="90">
        <v>32.837499999999999</v>
      </c>
      <c r="BC701" s="76">
        <f t="shared" si="380"/>
        <v>31.517499999999998</v>
      </c>
      <c r="BD701" s="76">
        <f t="shared" si="381"/>
        <v>31.536458333333329</v>
      </c>
      <c r="BE701" s="77">
        <f t="shared" si="387"/>
        <v>4.1881494407868654E-2</v>
      </c>
      <c r="BF701" s="77">
        <f t="shared" si="378"/>
        <v>3.848059454995887E-2</v>
      </c>
    </row>
    <row r="702" spans="1:58" s="23" customFormat="1" ht="13.15" x14ac:dyDescent="0.4">
      <c r="A702" s="57">
        <v>45288</v>
      </c>
      <c r="B702" s="112">
        <v>13.984</v>
      </c>
      <c r="C702" s="112">
        <v>15.304</v>
      </c>
      <c r="D702" s="112">
        <v>16.245000000000001</v>
      </c>
      <c r="E702" s="112">
        <v>16.931999999999999</v>
      </c>
      <c r="F702" s="112">
        <v>17.311</v>
      </c>
      <c r="G702" s="112">
        <v>17.669</v>
      </c>
      <c r="H702" s="113">
        <v>18.05</v>
      </c>
      <c r="I702" s="90">
        <f t="shared" si="400"/>
        <v>14.449882352941177</v>
      </c>
      <c r="J702" s="90">
        <f t="shared" si="401"/>
        <v>15.636117647058825</v>
      </c>
      <c r="K702" s="114">
        <v>11</v>
      </c>
      <c r="L702" s="115">
        <v>5.8823529411764705E-2</v>
      </c>
      <c r="M702" s="90">
        <v>11.23</v>
      </c>
      <c r="N702" s="90">
        <v>12.47</v>
      </c>
      <c r="O702" s="90">
        <v>15.23</v>
      </c>
      <c r="P702" s="90">
        <v>17.510000000000002</v>
      </c>
      <c r="Q702" s="90">
        <v>20.04</v>
      </c>
      <c r="R702" s="63">
        <f t="shared" si="389"/>
        <v>9.0399999999999991</v>
      </c>
      <c r="S702" s="64">
        <f t="shared" si="388"/>
        <v>3.2180209171360358E-3</v>
      </c>
      <c r="T702" s="65">
        <f t="shared" si="382"/>
        <v>0.90056134723336001</v>
      </c>
      <c r="U702" s="65">
        <f t="shared" si="382"/>
        <v>0.81877872619829284</v>
      </c>
      <c r="V702" s="65">
        <f t="shared" si="390"/>
        <v>0.71216447744146194</v>
      </c>
      <c r="W702" s="65">
        <f t="shared" si="391"/>
        <v>0.62225548902195615</v>
      </c>
      <c r="X702" s="61">
        <f t="shared" si="402"/>
        <v>9.4393592677345553E-2</v>
      </c>
      <c r="Y702" s="66">
        <f t="shared" si="392"/>
        <v>6.6028821167021148E-2</v>
      </c>
      <c r="Z702" s="61">
        <f t="shared" si="393"/>
        <v>8.2093076271738452E-2</v>
      </c>
      <c r="AA702" s="67">
        <f t="shared" si="394"/>
        <v>14.449882352941177</v>
      </c>
      <c r="AB702" s="68">
        <f t="shared" si="395"/>
        <v>0.12141138732959096</v>
      </c>
      <c r="AC702" s="69">
        <f t="shared" si="396"/>
        <v>0.15877164017170622</v>
      </c>
      <c r="AD702" s="70">
        <f>_xlfn.PERCENTILE.EXC(AC702:$AC$5675,0.5)</f>
        <v>8.7791042430266003E-2</v>
      </c>
      <c r="AE702" s="70">
        <f>_xlfn.PERCENTILE.EXC($AC702:AC$5675,0.35)</f>
        <v>5.192356337530523E-2</v>
      </c>
      <c r="AF702" s="71">
        <f t="shared" si="384"/>
        <v>3.4188673064256311E-2</v>
      </c>
      <c r="AG702" s="70">
        <f t="shared" si="385"/>
        <v>-0.25348902430545567</v>
      </c>
      <c r="AH702" s="70">
        <f t="shared" si="386"/>
        <v>-0.28545770534896964</v>
      </c>
      <c r="AI702" s="61" t="str">
        <f t="shared" si="374"/>
        <v>Short VOL</v>
      </c>
      <c r="AJ702" s="68" t="str">
        <f t="shared" si="375"/>
        <v>Short VOL</v>
      </c>
      <c r="AK702" s="72" t="str">
        <f t="shared" si="376"/>
        <v>00631L</v>
      </c>
      <c r="AL702" s="73">
        <f t="shared" si="366"/>
        <v>1</v>
      </c>
      <c r="AM702" s="72" t="str">
        <f t="shared" si="379"/>
        <v>00631L</v>
      </c>
      <c r="AN702" s="73">
        <f t="shared" si="367"/>
        <v>1</v>
      </c>
      <c r="AO702" s="74" t="str">
        <f t="shared" si="373"/>
        <v>00631L</v>
      </c>
      <c r="AP702" s="20">
        <f t="shared" si="368"/>
        <v>1</v>
      </c>
      <c r="AQ702" s="74" t="str">
        <f t="shared" si="383"/>
        <v>00631L</v>
      </c>
      <c r="AR702" s="20">
        <f t="shared" si="369"/>
        <v>1</v>
      </c>
      <c r="AS702" s="74" t="str">
        <f t="shared" si="377"/>
        <v>00631L</v>
      </c>
      <c r="AT702" s="20">
        <f t="shared" si="370"/>
        <v>1</v>
      </c>
      <c r="AU702" s="74" t="str">
        <f t="shared" si="397"/>
        <v>00631L</v>
      </c>
      <c r="AV702" s="20">
        <f t="shared" si="371"/>
        <v>1</v>
      </c>
      <c r="AW702" s="74" t="str">
        <f t="shared" si="398"/>
        <v>00631L</v>
      </c>
      <c r="AX702" s="20">
        <f t="shared" si="399"/>
        <v>1</v>
      </c>
      <c r="AY702" s="20">
        <f t="shared" si="372"/>
        <v>0</v>
      </c>
      <c r="AZ702" s="57">
        <v>45289</v>
      </c>
      <c r="BA702" s="75">
        <v>32.83</v>
      </c>
      <c r="BB702" s="90">
        <v>32.787500000000001</v>
      </c>
      <c r="BC702" s="76">
        <f t="shared" si="380"/>
        <v>31.498333333333335</v>
      </c>
      <c r="BD702" s="76">
        <f t="shared" si="381"/>
        <v>31.517374999999998</v>
      </c>
      <c r="BE702" s="77">
        <f t="shared" si="387"/>
        <v>4.0928091433409169E-2</v>
      </c>
      <c r="BF702" s="77">
        <f t="shared" si="378"/>
        <v>4.1647662598804647E-2</v>
      </c>
    </row>
    <row r="703" spans="1:58" s="23" customFormat="1" ht="13.15" x14ac:dyDescent="0.4">
      <c r="A703" s="57">
        <v>45287</v>
      </c>
      <c r="B703" s="112">
        <v>13.994</v>
      </c>
      <c r="C703" s="112">
        <v>15.364000000000001</v>
      </c>
      <c r="D703" s="112">
        <v>16.303000000000001</v>
      </c>
      <c r="E703" s="112">
        <v>16.96</v>
      </c>
      <c r="F703" s="112">
        <v>17.350000000000001</v>
      </c>
      <c r="G703" s="112">
        <v>17.7</v>
      </c>
      <c r="H703" s="113">
        <v>18.071000000000002</v>
      </c>
      <c r="I703" s="90">
        <f t="shared" si="400"/>
        <v>14.396941176470587</v>
      </c>
      <c r="J703" s="90">
        <f t="shared" si="401"/>
        <v>15.640176470588235</v>
      </c>
      <c r="K703" s="114">
        <v>12</v>
      </c>
      <c r="L703" s="115">
        <v>5.8823529411764705E-2</v>
      </c>
      <c r="M703" s="90">
        <v>11.23</v>
      </c>
      <c r="N703" s="90">
        <v>12.43</v>
      </c>
      <c r="O703" s="90">
        <v>15.27</v>
      </c>
      <c r="P703" s="90">
        <v>17.52</v>
      </c>
      <c r="Q703" s="90">
        <v>20.05</v>
      </c>
      <c r="R703" s="63">
        <f t="shared" si="389"/>
        <v>9.129999999999999</v>
      </c>
      <c r="S703" s="64">
        <f t="shared" si="388"/>
        <v>-4.3110084680523519E-2</v>
      </c>
      <c r="T703" s="65">
        <f t="shared" si="382"/>
        <v>0.90345937248592123</v>
      </c>
      <c r="U703" s="65">
        <f t="shared" si="382"/>
        <v>0.81401440733464314</v>
      </c>
      <c r="V703" s="65">
        <f t="shared" si="390"/>
        <v>0.70947488584474883</v>
      </c>
      <c r="W703" s="65">
        <f t="shared" si="391"/>
        <v>0.61995012468827926</v>
      </c>
      <c r="X703" s="61">
        <f t="shared" si="402"/>
        <v>9.7899099614120411E-2</v>
      </c>
      <c r="Y703" s="66">
        <f t="shared" si="392"/>
        <v>6.5507075471698151E-2</v>
      </c>
      <c r="Z703" s="61">
        <f t="shared" si="393"/>
        <v>8.635412751074581E-2</v>
      </c>
      <c r="AA703" s="67">
        <f t="shared" si="394"/>
        <v>14.396941176470587</v>
      </c>
      <c r="AB703" s="68">
        <f t="shared" si="395"/>
        <v>0.12582461786001609</v>
      </c>
      <c r="AC703" s="69">
        <f t="shared" si="396"/>
        <v>0.15824144621645919</v>
      </c>
      <c r="AD703" s="70">
        <f>_xlfn.PERCENTILE.EXC(AC703:$AC$5675,0.5)</f>
        <v>8.7788641564385345E-2</v>
      </c>
      <c r="AE703" s="70">
        <f>_xlfn.PERCENTILE.EXC($AC703:AC$5675,0.35)</f>
        <v>5.1905961668378776E-2</v>
      </c>
      <c r="AF703" s="71">
        <f t="shared" si="384"/>
        <v>3.4188673064256311E-2</v>
      </c>
      <c r="AG703" s="70">
        <f t="shared" si="385"/>
        <v>-0.25348902430545567</v>
      </c>
      <c r="AH703" s="70">
        <f t="shared" si="386"/>
        <v>-0.28545770534896964</v>
      </c>
      <c r="AI703" s="61" t="str">
        <f t="shared" si="374"/>
        <v>Short VOL</v>
      </c>
      <c r="AJ703" s="68" t="str">
        <f t="shared" si="375"/>
        <v>Short VOL</v>
      </c>
      <c r="AK703" s="72" t="str">
        <f t="shared" si="376"/>
        <v>00631L</v>
      </c>
      <c r="AL703" s="73">
        <f t="shared" si="366"/>
        <v>1</v>
      </c>
      <c r="AM703" s="72" t="str">
        <f t="shared" si="379"/>
        <v>00631L</v>
      </c>
      <c r="AN703" s="73">
        <f t="shared" si="367"/>
        <v>1</v>
      </c>
      <c r="AO703" s="74" t="str">
        <f t="shared" si="373"/>
        <v>00631L</v>
      </c>
      <c r="AP703" s="20">
        <f t="shared" si="368"/>
        <v>1</v>
      </c>
      <c r="AQ703" s="74" t="str">
        <f t="shared" si="383"/>
        <v>00631L</v>
      </c>
      <c r="AR703" s="20">
        <f t="shared" si="369"/>
        <v>1</v>
      </c>
      <c r="AS703" s="74" t="str">
        <f t="shared" si="377"/>
        <v>00631L</v>
      </c>
      <c r="AT703" s="20">
        <f t="shared" si="370"/>
        <v>1</v>
      </c>
      <c r="AU703" s="74" t="str">
        <f t="shared" si="397"/>
        <v>00631L</v>
      </c>
      <c r="AV703" s="20">
        <f t="shared" si="371"/>
        <v>1</v>
      </c>
      <c r="AW703" s="74" t="str">
        <f t="shared" si="398"/>
        <v>00631L</v>
      </c>
      <c r="AX703" s="20">
        <f t="shared" si="399"/>
        <v>1</v>
      </c>
      <c r="AY703" s="20">
        <f t="shared" si="372"/>
        <v>0</v>
      </c>
      <c r="AZ703" s="57">
        <v>45288</v>
      </c>
      <c r="BA703" s="75">
        <v>32.83</v>
      </c>
      <c r="BB703" s="90">
        <v>32.8125</v>
      </c>
      <c r="BC703" s="76">
        <f t="shared" si="380"/>
        <v>31.47645833333333</v>
      </c>
      <c r="BD703" s="76">
        <f t="shared" si="381"/>
        <v>31.499041666666663</v>
      </c>
      <c r="BE703" s="77">
        <f t="shared" si="387"/>
        <v>4.2445743181081214E-2</v>
      </c>
      <c r="BF703" s="77">
        <f t="shared" si="378"/>
        <v>4.225393100583754E-2</v>
      </c>
    </row>
    <row r="704" spans="1:58" s="23" customFormat="1" ht="13.15" x14ac:dyDescent="0.4">
      <c r="A704" s="57">
        <v>45286</v>
      </c>
      <c r="B704" s="112">
        <v>14.606</v>
      </c>
      <c r="C704" s="112">
        <v>15.92</v>
      </c>
      <c r="D704" s="112">
        <v>16.814</v>
      </c>
      <c r="E704" s="112">
        <v>17.436</v>
      </c>
      <c r="F704" s="112">
        <v>17.777999999999999</v>
      </c>
      <c r="G704" s="112">
        <v>18.100000000000001</v>
      </c>
      <c r="H704" s="113">
        <v>18.45</v>
      </c>
      <c r="I704" s="90">
        <f t="shared" si="400"/>
        <v>14.915176470588236</v>
      </c>
      <c r="J704" s="90">
        <f t="shared" si="401"/>
        <v>16.130352941176472</v>
      </c>
      <c r="K704" s="114">
        <v>13</v>
      </c>
      <c r="L704" s="115">
        <v>5.8823529411764705E-2</v>
      </c>
      <c r="M704" s="90">
        <v>12.45</v>
      </c>
      <c r="N704" s="90">
        <v>12.99</v>
      </c>
      <c r="O704" s="90">
        <v>15.88</v>
      </c>
      <c r="P704" s="90">
        <v>18.059999999999999</v>
      </c>
      <c r="Q704" s="90">
        <v>20.38</v>
      </c>
      <c r="R704" s="63">
        <f t="shared" si="389"/>
        <v>8.5</v>
      </c>
      <c r="S704" s="64">
        <f t="shared" si="388"/>
        <v>-3.0698388334611782E-3</v>
      </c>
      <c r="T704" s="65">
        <f t="shared" si="382"/>
        <v>0.95842956120092371</v>
      </c>
      <c r="U704" s="65">
        <f t="shared" si="382"/>
        <v>0.81801007556675065</v>
      </c>
      <c r="V704" s="65">
        <f t="shared" si="390"/>
        <v>0.71926910299003333</v>
      </c>
      <c r="W704" s="65">
        <f t="shared" si="391"/>
        <v>0.63738959764474978</v>
      </c>
      <c r="X704" s="61">
        <f t="shared" si="402"/>
        <v>8.9963028892236077E-2</v>
      </c>
      <c r="Y704" s="66">
        <f t="shared" si="392"/>
        <v>5.8155540261527833E-2</v>
      </c>
      <c r="Z704" s="61">
        <f t="shared" si="393"/>
        <v>8.1472483613216767E-2</v>
      </c>
      <c r="AA704" s="67">
        <f t="shared" si="394"/>
        <v>14.915176470588234</v>
      </c>
      <c r="AB704" s="68">
        <f t="shared" si="395"/>
        <v>0.12440338722093916</v>
      </c>
      <c r="AC704" s="69">
        <f t="shared" si="396"/>
        <v>0.14820450120001799</v>
      </c>
      <c r="AD704" s="70">
        <f>_xlfn.PERCENTILE.EXC(AC704:$AC$5675,0.5)</f>
        <v>8.7779068416657988E-2</v>
      </c>
      <c r="AE704" s="70">
        <f>_xlfn.PERCENTILE.EXC($AC704:AC$5675,0.35)</f>
        <v>5.1889442608993447E-2</v>
      </c>
      <c r="AF704" s="71">
        <f t="shared" si="384"/>
        <v>3.4188673064256311E-2</v>
      </c>
      <c r="AG704" s="70">
        <f t="shared" si="385"/>
        <v>-0.25348902430545567</v>
      </c>
      <c r="AH704" s="70">
        <f t="shared" si="386"/>
        <v>-0.28545770534896964</v>
      </c>
      <c r="AI704" s="61" t="str">
        <f t="shared" si="374"/>
        <v>Short VOL</v>
      </c>
      <c r="AJ704" s="68" t="str">
        <f t="shared" si="375"/>
        <v>Short VOL</v>
      </c>
      <c r="AK704" s="72" t="str">
        <f t="shared" si="376"/>
        <v>00631L</v>
      </c>
      <c r="AL704" s="73">
        <f t="shared" si="366"/>
        <v>1</v>
      </c>
      <c r="AM704" s="72" t="str">
        <f t="shared" si="379"/>
        <v>00631L</v>
      </c>
      <c r="AN704" s="73">
        <f t="shared" si="367"/>
        <v>1</v>
      </c>
      <c r="AO704" s="74" t="str">
        <f t="shared" si="373"/>
        <v>00631L</v>
      </c>
      <c r="AP704" s="20">
        <f t="shared" si="368"/>
        <v>1</v>
      </c>
      <c r="AQ704" s="74" t="str">
        <f t="shared" si="383"/>
        <v>00631L</v>
      </c>
      <c r="AR704" s="20">
        <f t="shared" si="369"/>
        <v>1</v>
      </c>
      <c r="AS704" s="74" t="str">
        <f t="shared" si="377"/>
        <v>00631L</v>
      </c>
      <c r="AT704" s="20">
        <f t="shared" si="370"/>
        <v>1</v>
      </c>
      <c r="AU704" s="74" t="str">
        <f t="shared" si="397"/>
        <v>00631L</v>
      </c>
      <c r="AV704" s="20">
        <f t="shared" si="371"/>
        <v>1</v>
      </c>
      <c r="AW704" s="74" t="str">
        <f t="shared" si="398"/>
        <v>00631L</v>
      </c>
      <c r="AX704" s="20">
        <f t="shared" si="399"/>
        <v>1</v>
      </c>
      <c r="AY704" s="20">
        <f t="shared" si="372"/>
        <v>0</v>
      </c>
      <c r="AZ704" s="57">
        <v>45287</v>
      </c>
      <c r="BA704" s="75">
        <v>32.6</v>
      </c>
      <c r="BB704" s="90">
        <v>32.587499999999999</v>
      </c>
      <c r="BC704" s="76">
        <f t="shared" si="380"/>
        <v>31.45333333333333</v>
      </c>
      <c r="BD704" s="76">
        <f t="shared" si="381"/>
        <v>31.472916666666666</v>
      </c>
      <c r="BE704" s="77">
        <f t="shared" si="387"/>
        <v>3.6058711318355315E-2</v>
      </c>
      <c r="BF704" s="77">
        <f t="shared" si="378"/>
        <v>3.5811213344807094E-2</v>
      </c>
    </row>
    <row r="705" spans="1:58" s="23" customFormat="1" ht="13.15" x14ac:dyDescent="0.4">
      <c r="A705" s="57">
        <v>45282</v>
      </c>
      <c r="B705" s="112">
        <v>15.037000000000001</v>
      </c>
      <c r="C705" s="112">
        <v>16.295999999999999</v>
      </c>
      <c r="D705" s="112">
        <v>17.077999999999999</v>
      </c>
      <c r="E705" s="112">
        <v>17.606000000000002</v>
      </c>
      <c r="F705" s="112">
        <v>17.95</v>
      </c>
      <c r="G705" s="112">
        <v>18.25</v>
      </c>
      <c r="H705" s="113">
        <v>18.588000000000001</v>
      </c>
      <c r="I705" s="90">
        <f t="shared" si="400"/>
        <v>15.259176470588235</v>
      </c>
      <c r="J705" s="90">
        <f t="shared" si="401"/>
        <v>16.434000000000001</v>
      </c>
      <c r="K705" s="114">
        <v>14</v>
      </c>
      <c r="L705" s="115">
        <v>5.8823529411764705E-2</v>
      </c>
      <c r="M705" s="90">
        <v>11.56</v>
      </c>
      <c r="N705" s="90">
        <v>13.03</v>
      </c>
      <c r="O705" s="90">
        <v>15.99</v>
      </c>
      <c r="P705" s="90">
        <v>18.190000000000001</v>
      </c>
      <c r="Q705" s="90">
        <v>20.72</v>
      </c>
      <c r="R705" s="63">
        <f t="shared" si="389"/>
        <v>9.59</v>
      </c>
      <c r="S705" s="64">
        <f t="shared" si="388"/>
        <v>-4.5421245421245496E-2</v>
      </c>
      <c r="T705" s="65">
        <f t="shared" si="382"/>
        <v>0.88718342287029939</v>
      </c>
      <c r="U705" s="65">
        <f t="shared" si="382"/>
        <v>0.81488430268918066</v>
      </c>
      <c r="V705" s="65">
        <f t="shared" si="390"/>
        <v>0.71632765255634956</v>
      </c>
      <c r="W705" s="65">
        <f t="shared" si="391"/>
        <v>0.62886100386100385</v>
      </c>
      <c r="X705" s="61">
        <f t="shared" si="402"/>
        <v>8.3726807208884646E-2</v>
      </c>
      <c r="Y705" s="66">
        <f t="shared" si="392"/>
        <v>5.5776439850051075E-2</v>
      </c>
      <c r="Z705" s="61">
        <f t="shared" si="393"/>
        <v>7.6991280078332891E-2</v>
      </c>
      <c r="AA705" s="67">
        <f t="shared" si="394"/>
        <v>15.259176470588237</v>
      </c>
      <c r="AB705" s="68">
        <f t="shared" si="395"/>
        <v>0.15402916346891801</v>
      </c>
      <c r="AC705" s="69">
        <f t="shared" si="396"/>
        <v>0.17108031240124619</v>
      </c>
      <c r="AD705" s="70">
        <f>_xlfn.PERCENTILE.EXC(AC705:$AC$5675,0.5)</f>
        <v>8.7769495268930631E-2</v>
      </c>
      <c r="AE705" s="70">
        <f>_xlfn.PERCENTILE.EXC($AC705:AC$5675,0.35)</f>
        <v>5.1872923549608103E-2</v>
      </c>
      <c r="AF705" s="71">
        <f t="shared" si="384"/>
        <v>3.4188673064256311E-2</v>
      </c>
      <c r="AG705" s="70">
        <f t="shared" si="385"/>
        <v>-0.25348902430545567</v>
      </c>
      <c r="AH705" s="70">
        <f t="shared" si="386"/>
        <v>-0.28545770534896964</v>
      </c>
      <c r="AI705" s="61" t="str">
        <f t="shared" si="374"/>
        <v>Short VOL</v>
      </c>
      <c r="AJ705" s="68" t="str">
        <f t="shared" si="375"/>
        <v>Short VOL</v>
      </c>
      <c r="AK705" s="72" t="str">
        <f t="shared" si="376"/>
        <v>00631L</v>
      </c>
      <c r="AL705" s="73">
        <f t="shared" si="366"/>
        <v>1</v>
      </c>
      <c r="AM705" s="72" t="str">
        <f t="shared" si="379"/>
        <v>00631L</v>
      </c>
      <c r="AN705" s="73">
        <f t="shared" si="367"/>
        <v>1</v>
      </c>
      <c r="AO705" s="74" t="str">
        <f t="shared" si="373"/>
        <v>00631L</v>
      </c>
      <c r="AP705" s="20">
        <f t="shared" si="368"/>
        <v>1</v>
      </c>
      <c r="AQ705" s="74" t="str">
        <f t="shared" si="383"/>
        <v>00631L</v>
      </c>
      <c r="AR705" s="20">
        <f t="shared" si="369"/>
        <v>1</v>
      </c>
      <c r="AS705" s="74" t="str">
        <f t="shared" si="377"/>
        <v>00631L</v>
      </c>
      <c r="AT705" s="20">
        <f t="shared" si="370"/>
        <v>1</v>
      </c>
      <c r="AU705" s="74" t="str">
        <f t="shared" si="397"/>
        <v>00631L</v>
      </c>
      <c r="AV705" s="20">
        <f t="shared" si="371"/>
        <v>1</v>
      </c>
      <c r="AW705" s="74" t="str">
        <f t="shared" si="398"/>
        <v>00631L</v>
      </c>
      <c r="AX705" s="20">
        <f t="shared" si="399"/>
        <v>1</v>
      </c>
      <c r="AY705" s="20">
        <f t="shared" si="372"/>
        <v>0</v>
      </c>
      <c r="AZ705" s="57">
        <v>45286</v>
      </c>
      <c r="BA705" s="75">
        <v>32.799999999999997</v>
      </c>
      <c r="BB705" s="90">
        <v>32.799999999999997</v>
      </c>
      <c r="BC705" s="76">
        <f t="shared" si="380"/>
        <v>31.437708333333333</v>
      </c>
      <c r="BD705" s="76">
        <f t="shared" si="381"/>
        <v>31.456874999999993</v>
      </c>
      <c r="BE705" s="77">
        <f t="shared" si="387"/>
        <v>4.3333046169342727E-2</v>
      </c>
      <c r="BF705" s="77">
        <f t="shared" si="378"/>
        <v>4.269734358546437E-2</v>
      </c>
    </row>
    <row r="706" spans="1:58" s="23" customFormat="1" ht="13.15" x14ac:dyDescent="0.4">
      <c r="A706" s="57">
        <v>45281</v>
      </c>
      <c r="B706" s="112">
        <v>15.441000000000001</v>
      </c>
      <c r="C706" s="112">
        <v>16.518999999999998</v>
      </c>
      <c r="D706" s="112">
        <v>17.242000000000001</v>
      </c>
      <c r="E706" s="112">
        <v>17.748999999999999</v>
      </c>
      <c r="F706" s="112">
        <v>18.05</v>
      </c>
      <c r="G706" s="112">
        <v>18.34</v>
      </c>
      <c r="H706" s="113">
        <v>18.649999999999999</v>
      </c>
      <c r="I706" s="90">
        <f t="shared" si="400"/>
        <v>15.567823529411765</v>
      </c>
      <c r="J706" s="90">
        <f t="shared" si="401"/>
        <v>16.60405882352941</v>
      </c>
      <c r="K706" s="114">
        <v>15</v>
      </c>
      <c r="L706" s="115">
        <v>5.8823529411764705E-2</v>
      </c>
      <c r="M706" s="90">
        <v>13.11</v>
      </c>
      <c r="N706" s="90">
        <v>13.65</v>
      </c>
      <c r="O706" s="90">
        <v>16.3</v>
      </c>
      <c r="P706" s="90">
        <v>18.399999999999999</v>
      </c>
      <c r="Q706" s="90">
        <v>20.55</v>
      </c>
      <c r="R706" s="63">
        <f t="shared" si="389"/>
        <v>7.9400000000000048</v>
      </c>
      <c r="S706" s="64">
        <f t="shared" si="388"/>
        <v>-1.4630577907827048E-3</v>
      </c>
      <c r="T706" s="65">
        <f t="shared" si="382"/>
        <v>0.96043956043956036</v>
      </c>
      <c r="U706" s="65">
        <f t="shared" si="382"/>
        <v>0.83742331288343552</v>
      </c>
      <c r="V706" s="65">
        <f t="shared" si="390"/>
        <v>0.74184782608695665</v>
      </c>
      <c r="W706" s="65">
        <f t="shared" si="391"/>
        <v>0.66423357664233573</v>
      </c>
      <c r="X706" s="61">
        <f t="shared" si="402"/>
        <v>6.9814131209118419E-2</v>
      </c>
      <c r="Y706" s="66">
        <f t="shared" si="392"/>
        <v>5.076342329145303E-2</v>
      </c>
      <c r="Z706" s="61">
        <f t="shared" si="393"/>
        <v>6.6562631067851E-2</v>
      </c>
      <c r="AA706" s="67">
        <f t="shared" si="394"/>
        <v>15.567823529411765</v>
      </c>
      <c r="AB706" s="68">
        <f t="shared" si="395"/>
        <v>0.13120879120879123</v>
      </c>
      <c r="AC706" s="69">
        <f t="shared" si="396"/>
        <v>0.14049989226459814</v>
      </c>
      <c r="AD706" s="70">
        <f>_xlfn.PERCENTILE.EXC(AC706:$AC$5675,0.5)</f>
        <v>8.7766229115946837E-2</v>
      </c>
      <c r="AE706" s="70">
        <f>_xlfn.PERCENTILE.EXC($AC706:AC$5675,0.35)</f>
        <v>5.1853983516652588E-2</v>
      </c>
      <c r="AF706" s="71">
        <f t="shared" si="384"/>
        <v>3.4188673064256311E-2</v>
      </c>
      <c r="AG706" s="70">
        <f t="shared" si="385"/>
        <v>-0.25348902430545567</v>
      </c>
      <c r="AH706" s="70">
        <f t="shared" si="386"/>
        <v>-0.28545770534896964</v>
      </c>
      <c r="AI706" s="61" t="str">
        <f t="shared" si="374"/>
        <v>Short VOL</v>
      </c>
      <c r="AJ706" s="68" t="str">
        <f t="shared" si="375"/>
        <v>Short VOL</v>
      </c>
      <c r="AK706" s="72" t="str">
        <f t="shared" si="376"/>
        <v>00631L</v>
      </c>
      <c r="AL706" s="73">
        <f t="shared" si="366"/>
        <v>1</v>
      </c>
      <c r="AM706" s="72" t="str">
        <f t="shared" si="379"/>
        <v>00631L</v>
      </c>
      <c r="AN706" s="73">
        <f t="shared" si="367"/>
        <v>1</v>
      </c>
      <c r="AO706" s="74" t="str">
        <f t="shared" si="373"/>
        <v>00631L</v>
      </c>
      <c r="AP706" s="20">
        <f t="shared" si="368"/>
        <v>1</v>
      </c>
      <c r="AQ706" s="74" t="str">
        <f t="shared" si="383"/>
        <v>00631L</v>
      </c>
      <c r="AR706" s="20">
        <f t="shared" si="369"/>
        <v>1</v>
      </c>
      <c r="AS706" s="74" t="str">
        <f t="shared" si="377"/>
        <v>00631L</v>
      </c>
      <c r="AT706" s="20">
        <f t="shared" si="370"/>
        <v>1</v>
      </c>
      <c r="AU706" s="74" t="str">
        <f t="shared" si="397"/>
        <v>00631L</v>
      </c>
      <c r="AV706" s="20">
        <f t="shared" si="371"/>
        <v>1</v>
      </c>
      <c r="AW706" s="74" t="str">
        <f t="shared" si="398"/>
        <v>00631L</v>
      </c>
      <c r="AX706" s="20">
        <f t="shared" si="399"/>
        <v>1</v>
      </c>
      <c r="AY706" s="20">
        <f t="shared" si="372"/>
        <v>0</v>
      </c>
      <c r="AZ706" s="57">
        <v>45282</v>
      </c>
      <c r="BA706" s="75">
        <v>32.83</v>
      </c>
      <c r="BB706" s="90">
        <v>32.825000000000003</v>
      </c>
      <c r="BC706" s="76">
        <f t="shared" si="380"/>
        <v>31.416249999999998</v>
      </c>
      <c r="BD706" s="76">
        <f t="shared" si="381"/>
        <v>31.438208333333328</v>
      </c>
      <c r="BE706" s="77">
        <f t="shared" si="387"/>
        <v>4.4841443520471251E-2</v>
      </c>
      <c r="BF706" s="77">
        <f t="shared" si="378"/>
        <v>4.4270705630224477E-2</v>
      </c>
    </row>
    <row r="707" spans="1:58" s="23" customFormat="1" ht="13.15" x14ac:dyDescent="0.4">
      <c r="A707" s="57">
        <v>45280</v>
      </c>
      <c r="B707" s="112">
        <v>15.805999999999999</v>
      </c>
      <c r="C707" s="112">
        <v>16.890999999999998</v>
      </c>
      <c r="D707" s="112">
        <v>17.529</v>
      </c>
      <c r="E707" s="112">
        <v>17.989999999999998</v>
      </c>
      <c r="F707" s="112">
        <v>18.25</v>
      </c>
      <c r="G707" s="112">
        <v>18.553000000000001</v>
      </c>
      <c r="H707" s="113">
        <v>18.844000000000001</v>
      </c>
      <c r="I707" s="90">
        <f t="shared" si="400"/>
        <v>15.869823529411764</v>
      </c>
      <c r="J707" s="90">
        <f t="shared" si="401"/>
        <v>16.928529411764703</v>
      </c>
      <c r="K707" s="114">
        <v>16</v>
      </c>
      <c r="L707" s="115">
        <v>5.8823529411764705E-2</v>
      </c>
      <c r="M707" s="90">
        <v>13.67</v>
      </c>
      <c r="N707" s="90">
        <v>13.67</v>
      </c>
      <c r="O707" s="90">
        <v>16.579999999999998</v>
      </c>
      <c r="P707" s="90">
        <v>18.64</v>
      </c>
      <c r="Q707" s="90">
        <v>20.77</v>
      </c>
      <c r="R707" s="63">
        <f t="shared" si="389"/>
        <v>7.879999999999999</v>
      </c>
      <c r="S707" s="64">
        <f t="shared" si="388"/>
        <v>9.0981644054269797E-2</v>
      </c>
      <c r="T707" s="65">
        <f t="shared" si="382"/>
        <v>1</v>
      </c>
      <c r="U707" s="65">
        <f t="shared" si="382"/>
        <v>0.82448733413751518</v>
      </c>
      <c r="V707" s="65">
        <f t="shared" si="390"/>
        <v>0.73336909871244638</v>
      </c>
      <c r="W707" s="65">
        <f t="shared" si="391"/>
        <v>0.65816080885893113</v>
      </c>
      <c r="X707" s="61">
        <f t="shared" si="402"/>
        <v>6.8644818423383464E-2</v>
      </c>
      <c r="Y707" s="66">
        <f t="shared" si="392"/>
        <v>4.7470817120622726E-2</v>
      </c>
      <c r="Z707" s="61">
        <f t="shared" si="393"/>
        <v>6.6711887526085256E-2</v>
      </c>
      <c r="AA707" s="67">
        <f t="shared" si="394"/>
        <v>15.869823529411763</v>
      </c>
      <c r="AB707" s="68">
        <f t="shared" si="395"/>
        <v>0.15625457205559615</v>
      </c>
      <c r="AC707" s="69">
        <f t="shared" si="396"/>
        <v>0.16092344765265273</v>
      </c>
      <c r="AD707" s="70">
        <f>_xlfn.PERCENTILE.EXC(AC707:$AC$5675,0.5)</f>
        <v>8.7762962962963029E-2</v>
      </c>
      <c r="AE707" s="70">
        <f>_xlfn.PERCENTILE.EXC($AC707:AC$5675,0.35)</f>
        <v>5.1831815518936855E-2</v>
      </c>
      <c r="AF707" s="71">
        <f t="shared" si="384"/>
        <v>3.4188673064256311E-2</v>
      </c>
      <c r="AG707" s="70">
        <f t="shared" si="385"/>
        <v>-0.25348902430545567</v>
      </c>
      <c r="AH707" s="70">
        <f t="shared" si="386"/>
        <v>-0.28545770534896964</v>
      </c>
      <c r="AI707" s="61" t="str">
        <f t="shared" si="374"/>
        <v>Short VOL</v>
      </c>
      <c r="AJ707" s="68" t="str">
        <f t="shared" si="375"/>
        <v>Short VOL</v>
      </c>
      <c r="AK707" s="72" t="str">
        <f t="shared" si="376"/>
        <v>00631L</v>
      </c>
      <c r="AL707" s="73">
        <f t="shared" ref="AL707:AL770" si="403">IF(AK707="00631L",1,0)</f>
        <v>1</v>
      </c>
      <c r="AM707" s="72" t="str">
        <f t="shared" si="379"/>
        <v>00631L</v>
      </c>
      <c r="AN707" s="73">
        <f t="shared" ref="AN707:AN770" si="404">IF(AM707="00631L",1,0)</f>
        <v>1</v>
      </c>
      <c r="AO707" s="74" t="str">
        <f t="shared" si="373"/>
        <v>00631L</v>
      </c>
      <c r="AP707" s="20">
        <f t="shared" ref="AP707:AP770" si="405">IF(AO707="00631L",1,0)</f>
        <v>1</v>
      </c>
      <c r="AQ707" s="74" t="str">
        <f t="shared" si="383"/>
        <v>00631L</v>
      </c>
      <c r="AR707" s="20">
        <f t="shared" ref="AR707:AR770" si="406">IF(AQ707="00631L",1,0)</f>
        <v>1</v>
      </c>
      <c r="AS707" s="74" t="str">
        <f t="shared" si="377"/>
        <v>00631L</v>
      </c>
      <c r="AT707" s="20">
        <f t="shared" ref="AT707:AT770" si="407">IF(AS707="00631L",1,0)</f>
        <v>1</v>
      </c>
      <c r="AU707" s="74" t="str">
        <f t="shared" si="397"/>
        <v>00631L</v>
      </c>
      <c r="AV707" s="20">
        <f t="shared" ref="AV707:AV770" si="408">IF(AU707="00631L",1,0)</f>
        <v>1</v>
      </c>
      <c r="AW707" s="74" t="str">
        <f t="shared" si="398"/>
        <v>00631L</v>
      </c>
      <c r="AX707" s="20">
        <f t="shared" si="399"/>
        <v>1</v>
      </c>
      <c r="AY707" s="20">
        <f t="shared" ref="AY707:AY770" si="409">IF(AP707=1,0,1)</f>
        <v>0</v>
      </c>
      <c r="AZ707" s="57">
        <v>45281</v>
      </c>
      <c r="BA707" s="75">
        <v>32.840000000000003</v>
      </c>
      <c r="BB707" s="90">
        <v>32.837499999999999</v>
      </c>
      <c r="BC707" s="76">
        <f t="shared" si="380"/>
        <v>31.391458333333333</v>
      </c>
      <c r="BD707" s="76">
        <f t="shared" si="381"/>
        <v>31.416499999999999</v>
      </c>
      <c r="BE707" s="77">
        <f t="shared" si="387"/>
        <v>4.6064813278559033E-2</v>
      </c>
      <c r="BF707" s="77">
        <f t="shared" si="378"/>
        <v>4.5310585202043646E-2</v>
      </c>
    </row>
    <row r="708" spans="1:58" s="23" customFormat="1" ht="13.15" x14ac:dyDescent="0.4">
      <c r="A708" s="57">
        <v>45279</v>
      </c>
      <c r="B708" s="112">
        <v>12.409000000000001</v>
      </c>
      <c r="C708" s="112">
        <v>14.888999999999999</v>
      </c>
      <c r="D708" s="112">
        <v>16.003</v>
      </c>
      <c r="E708" s="112">
        <v>16.841000000000001</v>
      </c>
      <c r="F708" s="112">
        <v>17.309000000000001</v>
      </c>
      <c r="G708" s="112">
        <v>17.611000000000001</v>
      </c>
      <c r="H708" s="113">
        <v>18.001000000000001</v>
      </c>
      <c r="I708" s="90">
        <f t="shared" si="400"/>
        <v>14.888999999999999</v>
      </c>
      <c r="J708" s="90">
        <f t="shared" si="401"/>
        <v>16.003</v>
      </c>
      <c r="K708" s="114">
        <v>0</v>
      </c>
      <c r="L708" s="115">
        <v>4.1666666666666664E-2</v>
      </c>
      <c r="M708" s="90">
        <v>11.25</v>
      </c>
      <c r="N708" s="90">
        <v>12.53</v>
      </c>
      <c r="O708" s="90">
        <v>15.64</v>
      </c>
      <c r="P708" s="90">
        <v>17.809999999999999</v>
      </c>
      <c r="Q708" s="90">
        <v>20.239999999999998</v>
      </c>
      <c r="R708" s="63">
        <f t="shared" si="389"/>
        <v>9.6700000000000017</v>
      </c>
      <c r="S708" s="64">
        <f t="shared" si="388"/>
        <v>-2.3885350318472243E-3</v>
      </c>
      <c r="T708" s="65">
        <f t="shared" si="382"/>
        <v>0.89784517158818844</v>
      </c>
      <c r="U708" s="65">
        <f t="shared" si="382"/>
        <v>0.80115089514066484</v>
      </c>
      <c r="V708" s="65">
        <f t="shared" si="390"/>
        <v>0.70353733857383494</v>
      </c>
      <c r="W708" s="65">
        <f t="shared" si="391"/>
        <v>0.61907114624505932</v>
      </c>
      <c r="X708" s="61">
        <f t="shared" si="402"/>
        <v>0.19985494399226356</v>
      </c>
      <c r="Y708" s="66">
        <f t="shared" si="392"/>
        <v>6.8879520218514345E-2</v>
      </c>
      <c r="Z708" s="61">
        <f t="shared" si="393"/>
        <v>7.4820337161663031E-2</v>
      </c>
      <c r="AA708" s="67">
        <f t="shared" si="394"/>
        <v>14.888999999999999</v>
      </c>
      <c r="AB708" s="68">
        <f t="shared" si="395"/>
        <v>-9.6568236233039641E-3</v>
      </c>
      <c r="AC708" s="69">
        <f t="shared" si="396"/>
        <v>0.188268156424581</v>
      </c>
      <c r="AD708" s="70">
        <f>_xlfn.PERCENTILE.EXC(AC708:$AC$5675,0.5)</f>
        <v>8.7702709887838182E-2</v>
      </c>
      <c r="AE708" s="70">
        <f>_xlfn.PERCENTILE.EXC($AC708:AC$5675,0.35)</f>
        <v>5.1809647521221101E-2</v>
      </c>
      <c r="AF708" s="71">
        <f t="shared" si="384"/>
        <v>3.4188673064256311E-2</v>
      </c>
      <c r="AG708" s="70">
        <f t="shared" si="385"/>
        <v>-0.25348902430545567</v>
      </c>
      <c r="AH708" s="70">
        <f t="shared" si="386"/>
        <v>-0.28545770534896964</v>
      </c>
      <c r="AI708" s="61" t="str">
        <f t="shared" si="374"/>
        <v>Short VOL</v>
      </c>
      <c r="AJ708" s="68" t="str">
        <f t="shared" si="375"/>
        <v>Short VOL</v>
      </c>
      <c r="AK708" s="72" t="str">
        <f t="shared" si="376"/>
        <v>00631L</v>
      </c>
      <c r="AL708" s="73">
        <f t="shared" si="403"/>
        <v>1</v>
      </c>
      <c r="AM708" s="72" t="str">
        <f t="shared" si="379"/>
        <v>00631L</v>
      </c>
      <c r="AN708" s="73">
        <f t="shared" si="404"/>
        <v>1</v>
      </c>
      <c r="AO708" s="74" t="str">
        <f t="shared" ref="AO708:AO771" si="410">IF(AC708&gt;AF708,"00631L",IF(AC708&lt;AH708,"00631L",IF(AC708&lt;AG708,AO709,"00635U")))</f>
        <v>00631L</v>
      </c>
      <c r="AP708" s="20">
        <f t="shared" si="405"/>
        <v>1</v>
      </c>
      <c r="AQ708" s="74" t="str">
        <f t="shared" si="383"/>
        <v>00631L</v>
      </c>
      <c r="AR708" s="20">
        <f t="shared" si="406"/>
        <v>1</v>
      </c>
      <c r="AS708" s="74" t="str">
        <f t="shared" si="377"/>
        <v>00631L</v>
      </c>
      <c r="AT708" s="20">
        <f t="shared" si="407"/>
        <v>1</v>
      </c>
      <c r="AU708" s="74" t="str">
        <f t="shared" si="397"/>
        <v>00631L</v>
      </c>
      <c r="AV708" s="20">
        <f t="shared" si="408"/>
        <v>1</v>
      </c>
      <c r="AW708" s="74" t="str">
        <f t="shared" si="398"/>
        <v>00631L</v>
      </c>
      <c r="AX708" s="20">
        <f t="shared" si="399"/>
        <v>1</v>
      </c>
      <c r="AY708" s="20">
        <f t="shared" si="409"/>
        <v>0</v>
      </c>
      <c r="AZ708" s="57">
        <v>45280</v>
      </c>
      <c r="BA708" s="75">
        <v>32.81</v>
      </c>
      <c r="BB708" s="90">
        <v>33.137500000000003</v>
      </c>
      <c r="BC708" s="76">
        <f t="shared" si="380"/>
        <v>31.363125000000004</v>
      </c>
      <c r="BD708" s="76">
        <f t="shared" si="381"/>
        <v>31.391000000000002</v>
      </c>
      <c r="BE708" s="77">
        <f t="shared" si="387"/>
        <v>5.6575197784021806E-2</v>
      </c>
      <c r="BF708" s="77">
        <f t="shared" si="378"/>
        <v>4.5204039374342975E-2</v>
      </c>
    </row>
    <row r="709" spans="1:58" s="23" customFormat="1" ht="13.15" x14ac:dyDescent="0.4">
      <c r="A709" s="57">
        <v>45278</v>
      </c>
      <c r="B709" s="112">
        <v>12.417999999999999</v>
      </c>
      <c r="C709" s="112">
        <v>14.641</v>
      </c>
      <c r="D709" s="112">
        <v>15.747</v>
      </c>
      <c r="E709" s="112">
        <v>16.402000000000001</v>
      </c>
      <c r="F709" s="112">
        <v>16.908000000000001</v>
      </c>
      <c r="G709" s="112">
        <v>17.23</v>
      </c>
      <c r="H709" s="113">
        <v>17.600000000000001</v>
      </c>
      <c r="I709" s="90">
        <f t="shared" si="400"/>
        <v>14.548375</v>
      </c>
      <c r="J709" s="90">
        <f t="shared" si="401"/>
        <v>15.700916666666666</v>
      </c>
      <c r="K709" s="114">
        <v>1</v>
      </c>
      <c r="L709" s="115">
        <v>4.1666666666666664E-2</v>
      </c>
      <c r="M709" s="90">
        <v>11.44</v>
      </c>
      <c r="N709" s="90">
        <v>12.56</v>
      </c>
      <c r="O709" s="90">
        <v>15.47</v>
      </c>
      <c r="P709" s="90">
        <v>17.59</v>
      </c>
      <c r="Q709" s="90">
        <v>20.03</v>
      </c>
      <c r="R709" s="63">
        <f t="shared" si="389"/>
        <v>9.0600000000000023</v>
      </c>
      <c r="S709" s="64">
        <f t="shared" si="388"/>
        <v>2.2801302931596185E-2</v>
      </c>
      <c r="T709" s="65">
        <f t="shared" si="382"/>
        <v>0.91082802547770692</v>
      </c>
      <c r="U709" s="65">
        <f t="shared" si="382"/>
        <v>0.8118939883645766</v>
      </c>
      <c r="V709" s="65">
        <f t="shared" si="390"/>
        <v>0.71404206935758963</v>
      </c>
      <c r="W709" s="65">
        <f t="shared" si="391"/>
        <v>0.62705941088367445</v>
      </c>
      <c r="X709" s="61">
        <f t="shared" si="402"/>
        <v>0.17901433403124503</v>
      </c>
      <c r="Y709" s="66">
        <f t="shared" si="392"/>
        <v>7.3039873186196827E-2</v>
      </c>
      <c r="Z709" s="61">
        <f t="shared" si="393"/>
        <v>7.9221333424981555E-2</v>
      </c>
      <c r="AA709" s="67">
        <f t="shared" si="394"/>
        <v>14.548375</v>
      </c>
      <c r="AB709" s="68">
        <f t="shared" si="395"/>
        <v>-1.1305732484076531E-2</v>
      </c>
      <c r="AC709" s="69">
        <f t="shared" si="396"/>
        <v>0.15831011146496812</v>
      </c>
      <c r="AD709" s="70">
        <f>_xlfn.PERCENTILE.EXC(AC709:$AC$5675,0.5)</f>
        <v>8.7642456812713335E-2</v>
      </c>
      <c r="AE709" s="70">
        <f>_xlfn.PERCENTILE.EXC($AC709:AC$5675,0.35)</f>
        <v>5.1752617560617199E-2</v>
      </c>
      <c r="AF709" s="71">
        <f t="shared" si="384"/>
        <v>3.4188673064256311E-2</v>
      </c>
      <c r="AG709" s="70">
        <f t="shared" si="385"/>
        <v>-0.25348902430545567</v>
      </c>
      <c r="AH709" s="70">
        <f t="shared" si="386"/>
        <v>-0.28545770534896964</v>
      </c>
      <c r="AI709" s="61" t="str">
        <f t="shared" ref="AI709:AI772" si="411">IF(AC709&gt;AD709,"Short VOL","Safety")</f>
        <v>Short VOL</v>
      </c>
      <c r="AJ709" s="68" t="str">
        <f t="shared" ref="AJ709:AJ772" si="412">IF(AC709&gt;AF709,"Short VOL","Safety")</f>
        <v>Short VOL</v>
      </c>
      <c r="AK709" s="72" t="str">
        <f t="shared" ref="AK709:AK772" si="413">IF(AO709 = "00631L","00631L",IF(AS709 = "00631L","00631L","00635U"))</f>
        <v>00631L</v>
      </c>
      <c r="AL709" s="73">
        <f t="shared" si="403"/>
        <v>1</v>
      </c>
      <c r="AM709" s="72" t="str">
        <f t="shared" si="379"/>
        <v>00631L</v>
      </c>
      <c r="AN709" s="73">
        <f t="shared" si="404"/>
        <v>1</v>
      </c>
      <c r="AO709" s="74" t="str">
        <f t="shared" si="410"/>
        <v>00631L</v>
      </c>
      <c r="AP709" s="20">
        <f t="shared" si="405"/>
        <v>1</v>
      </c>
      <c r="AQ709" s="74" t="str">
        <f t="shared" si="383"/>
        <v>00631L</v>
      </c>
      <c r="AR709" s="20">
        <f t="shared" si="406"/>
        <v>1</v>
      </c>
      <c r="AS709" s="74" t="str">
        <f t="shared" ref="AS709:AS772" si="414">IF(BA709&gt;BD709,IF(BF709&lt;0.2,"00631L","00635U"),"00635U")</f>
        <v>00631L</v>
      </c>
      <c r="AT709" s="20">
        <f t="shared" si="407"/>
        <v>1</v>
      </c>
      <c r="AU709" s="74" t="str">
        <f t="shared" si="397"/>
        <v>00631L</v>
      </c>
      <c r="AV709" s="20">
        <f t="shared" si="408"/>
        <v>1</v>
      </c>
      <c r="AW709" s="74" t="str">
        <f t="shared" si="398"/>
        <v>00631L</v>
      </c>
      <c r="AX709" s="20">
        <f t="shared" si="399"/>
        <v>1</v>
      </c>
      <c r="AY709" s="20">
        <f t="shared" si="409"/>
        <v>0</v>
      </c>
      <c r="AZ709" s="57">
        <v>45279</v>
      </c>
      <c r="BA709" s="75">
        <v>32.86</v>
      </c>
      <c r="BB709" s="90">
        <v>32.737499999999997</v>
      </c>
      <c r="BC709" s="76">
        <f t="shared" si="380"/>
        <v>31.340000000000007</v>
      </c>
      <c r="BD709" s="76">
        <f t="shared" si="381"/>
        <v>31.358500000000003</v>
      </c>
      <c r="BE709" s="77">
        <f t="shared" si="387"/>
        <v>4.459157626036981E-2</v>
      </c>
      <c r="BF709" s="77">
        <f t="shared" ref="BF709:BF772" si="415">(BA709-BD709)/BD709</f>
        <v>4.7881754548208505E-2</v>
      </c>
    </row>
    <row r="710" spans="1:58" s="23" customFormat="1" ht="13.15" x14ac:dyDescent="0.4">
      <c r="A710" s="57">
        <v>45275</v>
      </c>
      <c r="B710" s="112">
        <v>12.465</v>
      </c>
      <c r="C710" s="112">
        <v>14.625</v>
      </c>
      <c r="D710" s="112">
        <v>15.55</v>
      </c>
      <c r="E710" s="112">
        <v>16.201000000000001</v>
      </c>
      <c r="F710" s="112">
        <v>16.760000000000002</v>
      </c>
      <c r="G710" s="112">
        <v>17.052</v>
      </c>
      <c r="H710" s="113">
        <v>17.402000000000001</v>
      </c>
      <c r="I710" s="90">
        <f t="shared" si="400"/>
        <v>14.445</v>
      </c>
      <c r="J710" s="90">
        <f t="shared" si="401"/>
        <v>15.472916666666666</v>
      </c>
      <c r="K710" s="114">
        <v>2</v>
      </c>
      <c r="L710" s="115">
        <v>4.1666666666666664E-2</v>
      </c>
      <c r="M710" s="90">
        <v>10.87</v>
      </c>
      <c r="N710" s="90">
        <v>12.28</v>
      </c>
      <c r="O710" s="90">
        <v>15.13</v>
      </c>
      <c r="P710" s="90">
        <v>17.32</v>
      </c>
      <c r="Q710" s="90">
        <v>19.89</v>
      </c>
      <c r="R710" s="63">
        <f t="shared" si="389"/>
        <v>9.3000000000000043</v>
      </c>
      <c r="S710" s="64">
        <f t="shared" si="388"/>
        <v>-1.6025641025641111E-2</v>
      </c>
      <c r="T710" s="65">
        <f t="shared" si="382"/>
        <v>0.88517915309446249</v>
      </c>
      <c r="U710" s="65">
        <f t="shared" si="382"/>
        <v>0.81163251817580961</v>
      </c>
      <c r="V710" s="65">
        <f t="shared" si="390"/>
        <v>0.70900692840646651</v>
      </c>
      <c r="W710" s="65">
        <f t="shared" si="391"/>
        <v>0.61739567621920555</v>
      </c>
      <c r="X710" s="61">
        <f t="shared" si="402"/>
        <v>0.1732851985559567</v>
      </c>
      <c r="Y710" s="66">
        <f t="shared" si="392"/>
        <v>7.4131226467502032E-2</v>
      </c>
      <c r="Z710" s="61">
        <f t="shared" si="393"/>
        <v>7.1160724587515822E-2</v>
      </c>
      <c r="AA710" s="67">
        <f t="shared" si="394"/>
        <v>14.445</v>
      </c>
      <c r="AB710" s="68">
        <f t="shared" si="395"/>
        <v>1.5065146579804602E-2</v>
      </c>
      <c r="AC710" s="69">
        <f t="shared" si="396"/>
        <v>0.17630293159609128</v>
      </c>
      <c r="AD710" s="70">
        <f>_xlfn.PERCENTILE.EXC(AC710:$AC$5675,0.5)</f>
        <v>8.7634744164196032E-2</v>
      </c>
      <c r="AE710" s="70">
        <f>_xlfn.PERCENTILE.EXC($AC710:AC$5675,0.35)</f>
        <v>5.166944112784716E-2</v>
      </c>
      <c r="AF710" s="71">
        <f t="shared" si="384"/>
        <v>3.4188673064256311E-2</v>
      </c>
      <c r="AG710" s="70">
        <f t="shared" si="385"/>
        <v>-0.25348902430545567</v>
      </c>
      <c r="AH710" s="70">
        <f t="shared" si="386"/>
        <v>-0.28545770534896964</v>
      </c>
      <c r="AI710" s="61" t="str">
        <f t="shared" si="411"/>
        <v>Short VOL</v>
      </c>
      <c r="AJ710" s="68" t="str">
        <f t="shared" si="412"/>
        <v>Short VOL</v>
      </c>
      <c r="AK710" s="72" t="str">
        <f t="shared" si="413"/>
        <v>00631L</v>
      </c>
      <c r="AL710" s="73">
        <f t="shared" si="403"/>
        <v>1</v>
      </c>
      <c r="AM710" s="72" t="str">
        <f t="shared" ref="AM710:AM773" si="416">IF(AO710&lt;&gt;AQ710,AM711,AO710)</f>
        <v>00631L</v>
      </c>
      <c r="AN710" s="73">
        <f t="shared" si="404"/>
        <v>1</v>
      </c>
      <c r="AO710" s="74" t="str">
        <f t="shared" si="410"/>
        <v>00631L</v>
      </c>
      <c r="AP710" s="20">
        <f t="shared" si="405"/>
        <v>1</v>
      </c>
      <c r="AQ710" s="74" t="str">
        <f t="shared" si="383"/>
        <v>00631L</v>
      </c>
      <c r="AR710" s="20">
        <f t="shared" si="406"/>
        <v>1</v>
      </c>
      <c r="AS710" s="74" t="str">
        <f t="shared" si="414"/>
        <v>00631L</v>
      </c>
      <c r="AT710" s="20">
        <f t="shared" si="407"/>
        <v>1</v>
      </c>
      <c r="AU710" s="74" t="str">
        <f t="shared" si="397"/>
        <v>00631L</v>
      </c>
      <c r="AV710" s="20">
        <f t="shared" si="408"/>
        <v>1</v>
      </c>
      <c r="AW710" s="74" t="str">
        <f t="shared" si="398"/>
        <v>00631L</v>
      </c>
      <c r="AX710" s="20">
        <f t="shared" si="399"/>
        <v>1</v>
      </c>
      <c r="AY710" s="20">
        <f t="shared" si="409"/>
        <v>0</v>
      </c>
      <c r="AZ710" s="57">
        <v>45278</v>
      </c>
      <c r="BA710" s="75">
        <v>32.76</v>
      </c>
      <c r="BB710" s="90">
        <v>32.75</v>
      </c>
      <c r="BC710" s="76">
        <f t="shared" ref="BC710:BC773" si="417">AVERAGE(BB710:BB769)</f>
        <v>31.314583333333339</v>
      </c>
      <c r="BD710" s="76">
        <f t="shared" ref="BD710:BD773" si="418">AVERAGE(BA710,BB710:BB768)</f>
        <v>31.340375000000005</v>
      </c>
      <c r="BE710" s="77">
        <f t="shared" si="387"/>
        <v>4.5838600226199011E-2</v>
      </c>
      <c r="BF710" s="77">
        <f t="shared" si="415"/>
        <v>4.5297001072896942E-2</v>
      </c>
    </row>
    <row r="711" spans="1:58" s="23" customFormat="1" ht="13.15" x14ac:dyDescent="0.4">
      <c r="A711" s="57">
        <v>45274</v>
      </c>
      <c r="B711" s="112">
        <v>12.305</v>
      </c>
      <c r="C711" s="112">
        <v>14.151999999999999</v>
      </c>
      <c r="D711" s="112">
        <v>14.999000000000001</v>
      </c>
      <c r="E711" s="112">
        <v>15.75</v>
      </c>
      <c r="F711" s="112">
        <v>16.390999999999998</v>
      </c>
      <c r="G711" s="112">
        <v>16.704999999999998</v>
      </c>
      <c r="H711" s="113">
        <v>17.134</v>
      </c>
      <c r="I711" s="90">
        <f t="shared" si="400"/>
        <v>13.921125</v>
      </c>
      <c r="J711" s="90">
        <f t="shared" si="401"/>
        <v>14.893125000000001</v>
      </c>
      <c r="K711" s="114">
        <v>3</v>
      </c>
      <c r="L711" s="115">
        <v>4.1666666666666664E-2</v>
      </c>
      <c r="M711" s="90">
        <v>12.29</v>
      </c>
      <c r="N711" s="90">
        <v>12.48</v>
      </c>
      <c r="O711" s="90">
        <v>14.79</v>
      </c>
      <c r="P711" s="90">
        <v>16.989999999999998</v>
      </c>
      <c r="Q711" s="90">
        <v>19.48</v>
      </c>
      <c r="R711" s="63">
        <f t="shared" si="389"/>
        <v>7.009999999999998</v>
      </c>
      <c r="S711" s="64">
        <f t="shared" si="388"/>
        <v>2.3789991796554631E-2</v>
      </c>
      <c r="T711" s="65">
        <f t="shared" si="382"/>
        <v>0.98477564102564097</v>
      </c>
      <c r="U711" s="65">
        <f t="shared" si="382"/>
        <v>0.84381338742393519</v>
      </c>
      <c r="V711" s="65">
        <f t="shared" si="390"/>
        <v>0.73454973513831678</v>
      </c>
      <c r="W711" s="65">
        <f t="shared" si="391"/>
        <v>0.64065708418891176</v>
      </c>
      <c r="X711" s="61">
        <f t="shared" si="402"/>
        <v>0.15010158472165783</v>
      </c>
      <c r="Y711" s="66">
        <f t="shared" si="392"/>
        <v>8.7873015873015894E-2</v>
      </c>
      <c r="Z711" s="61">
        <f t="shared" si="393"/>
        <v>6.9821943269671186E-2</v>
      </c>
      <c r="AA711" s="67">
        <f t="shared" si="394"/>
        <v>13.921125</v>
      </c>
      <c r="AB711" s="68">
        <f t="shared" si="395"/>
        <v>-1.4022435897435953E-2</v>
      </c>
      <c r="AC711" s="69">
        <f t="shared" si="396"/>
        <v>0.11547475961538457</v>
      </c>
      <c r="AD711" s="70">
        <f>_xlfn.PERCENTILE.EXC(AC711:$AC$5675,0.5)</f>
        <v>8.7627031515678716E-2</v>
      </c>
      <c r="AE711" s="70">
        <f>_xlfn.PERCENTILE.EXC($AC711:AC$5675,0.35)</f>
        <v>5.1586264695077176E-2</v>
      </c>
      <c r="AF711" s="71">
        <f t="shared" si="384"/>
        <v>3.4188673064256311E-2</v>
      </c>
      <c r="AG711" s="70">
        <f t="shared" si="385"/>
        <v>-0.25348902430545567</v>
      </c>
      <c r="AH711" s="70">
        <f t="shared" si="386"/>
        <v>-0.28545770534896964</v>
      </c>
      <c r="AI711" s="61" t="str">
        <f t="shared" si="411"/>
        <v>Short VOL</v>
      </c>
      <c r="AJ711" s="68" t="str">
        <f t="shared" si="412"/>
        <v>Short VOL</v>
      </c>
      <c r="AK711" s="72" t="str">
        <f t="shared" si="413"/>
        <v>00631L</v>
      </c>
      <c r="AL711" s="73">
        <f t="shared" si="403"/>
        <v>1</v>
      </c>
      <c r="AM711" s="72" t="str">
        <f t="shared" si="416"/>
        <v>00631L</v>
      </c>
      <c r="AN711" s="73">
        <f t="shared" si="404"/>
        <v>1</v>
      </c>
      <c r="AO711" s="74" t="str">
        <f t="shared" si="410"/>
        <v>00631L</v>
      </c>
      <c r="AP711" s="20">
        <f t="shared" si="405"/>
        <v>1</v>
      </c>
      <c r="AQ711" s="74" t="str">
        <f t="shared" si="383"/>
        <v>00631L</v>
      </c>
      <c r="AR711" s="20">
        <f t="shared" si="406"/>
        <v>1</v>
      </c>
      <c r="AS711" s="74" t="str">
        <f t="shared" si="414"/>
        <v>00631L</v>
      </c>
      <c r="AT711" s="20">
        <f t="shared" si="407"/>
        <v>1</v>
      </c>
      <c r="AU711" s="74" t="str">
        <f t="shared" si="397"/>
        <v>00631L</v>
      </c>
      <c r="AV711" s="20">
        <f t="shared" si="408"/>
        <v>1</v>
      </c>
      <c r="AW711" s="74" t="str">
        <f t="shared" si="398"/>
        <v>00631L</v>
      </c>
      <c r="AX711" s="20">
        <f t="shared" si="399"/>
        <v>1</v>
      </c>
      <c r="AY711" s="20">
        <f t="shared" si="409"/>
        <v>0</v>
      </c>
      <c r="AZ711" s="57">
        <v>45275</v>
      </c>
      <c r="BA711" s="75">
        <v>32.65</v>
      </c>
      <c r="BB711" s="90">
        <v>32.65</v>
      </c>
      <c r="BC711" s="76">
        <f t="shared" si="417"/>
        <v>31.28541666666667</v>
      </c>
      <c r="BD711" s="76">
        <f t="shared" si="418"/>
        <v>31.312916666666673</v>
      </c>
      <c r="BE711" s="77">
        <f t="shared" si="387"/>
        <v>4.361723380169126E-2</v>
      </c>
      <c r="BF711" s="77">
        <f t="shared" si="415"/>
        <v>4.2700695932189586E-2</v>
      </c>
    </row>
    <row r="712" spans="1:58" s="23" customFormat="1" ht="13.15" x14ac:dyDescent="0.4">
      <c r="A712" s="57">
        <v>45273</v>
      </c>
      <c r="B712" s="112">
        <v>12.183999999999999</v>
      </c>
      <c r="C712" s="112">
        <v>14.215</v>
      </c>
      <c r="D712" s="112">
        <v>15.1</v>
      </c>
      <c r="E712" s="112">
        <v>15.956</v>
      </c>
      <c r="F712" s="112">
        <v>16.515000000000001</v>
      </c>
      <c r="G712" s="112">
        <v>16.814</v>
      </c>
      <c r="H712" s="113">
        <v>17.25</v>
      </c>
      <c r="I712" s="90">
        <f t="shared" si="400"/>
        <v>13.8765</v>
      </c>
      <c r="J712" s="90">
        <f t="shared" si="401"/>
        <v>14.952500000000001</v>
      </c>
      <c r="K712" s="114">
        <v>4</v>
      </c>
      <c r="L712" s="115">
        <v>4.1666666666666664E-2</v>
      </c>
      <c r="M712" s="90">
        <v>12.43</v>
      </c>
      <c r="N712" s="90">
        <v>12.19</v>
      </c>
      <c r="O712" s="90">
        <v>14.66</v>
      </c>
      <c r="P712" s="90">
        <v>16.989999999999998</v>
      </c>
      <c r="Q712" s="90">
        <v>19.68</v>
      </c>
      <c r="R712" s="63">
        <f t="shared" si="389"/>
        <v>7.0300000000000011</v>
      </c>
      <c r="S712" s="64">
        <f t="shared" si="388"/>
        <v>9.9420049710024199E-3</v>
      </c>
      <c r="T712" s="65">
        <f t="shared" si="382"/>
        <v>1.0196882690730107</v>
      </c>
      <c r="U712" s="65">
        <f t="shared" si="382"/>
        <v>0.83151432469304221</v>
      </c>
      <c r="V712" s="65">
        <f t="shared" si="390"/>
        <v>0.71748087110064751</v>
      </c>
      <c r="W712" s="65">
        <f t="shared" si="391"/>
        <v>0.61941056910569103</v>
      </c>
      <c r="X712" s="61">
        <f t="shared" si="402"/>
        <v>0.16669402495075514</v>
      </c>
      <c r="Y712" s="66">
        <f t="shared" si="392"/>
        <v>8.109801955377291E-2</v>
      </c>
      <c r="Z712" s="61">
        <f t="shared" si="393"/>
        <v>7.7541166720714913E-2</v>
      </c>
      <c r="AA712" s="67">
        <f t="shared" si="394"/>
        <v>13.8765</v>
      </c>
      <c r="AB712" s="68">
        <f t="shared" si="395"/>
        <v>-4.9220672682528531E-4</v>
      </c>
      <c r="AC712" s="69">
        <f t="shared" si="396"/>
        <v>0.1383511074651354</v>
      </c>
      <c r="AD712" s="70">
        <f>_xlfn.PERCENTILE.EXC(AC712:$AC$5675,0.5)</f>
        <v>8.7626915690007162E-2</v>
      </c>
      <c r="AE712" s="70">
        <f>_xlfn.PERCENTILE.EXC($AC712:AC$5675,0.35)</f>
        <v>5.1541535460021909E-2</v>
      </c>
      <c r="AF712" s="71">
        <f t="shared" si="384"/>
        <v>3.4188673064256311E-2</v>
      </c>
      <c r="AG712" s="70">
        <f t="shared" si="385"/>
        <v>-0.25348902430545567</v>
      </c>
      <c r="AH712" s="70">
        <f t="shared" si="386"/>
        <v>-0.28545770534896964</v>
      </c>
      <c r="AI712" s="61" t="str">
        <f t="shared" si="411"/>
        <v>Short VOL</v>
      </c>
      <c r="AJ712" s="68" t="str">
        <f t="shared" si="412"/>
        <v>Short VOL</v>
      </c>
      <c r="AK712" s="72" t="str">
        <f t="shared" si="413"/>
        <v>00631L</v>
      </c>
      <c r="AL712" s="73">
        <f t="shared" si="403"/>
        <v>1</v>
      </c>
      <c r="AM712" s="72" t="str">
        <f t="shared" si="416"/>
        <v>00631L</v>
      </c>
      <c r="AN712" s="73">
        <f t="shared" si="404"/>
        <v>1</v>
      </c>
      <c r="AO712" s="74" t="str">
        <f t="shared" si="410"/>
        <v>00631L</v>
      </c>
      <c r="AP712" s="20">
        <f t="shared" si="405"/>
        <v>1</v>
      </c>
      <c r="AQ712" s="74" t="str">
        <f t="shared" si="383"/>
        <v>00631L</v>
      </c>
      <c r="AR712" s="20">
        <f t="shared" si="406"/>
        <v>1</v>
      </c>
      <c r="AS712" s="74" t="str">
        <f t="shared" si="414"/>
        <v>00631L</v>
      </c>
      <c r="AT712" s="20">
        <f t="shared" si="407"/>
        <v>1</v>
      </c>
      <c r="AU712" s="74" t="str">
        <f t="shared" si="397"/>
        <v>00631L</v>
      </c>
      <c r="AV712" s="20">
        <f t="shared" si="408"/>
        <v>1</v>
      </c>
      <c r="AW712" s="74" t="str">
        <f t="shared" si="398"/>
        <v>00631L</v>
      </c>
      <c r="AX712" s="20">
        <f t="shared" si="399"/>
        <v>1</v>
      </c>
      <c r="AY712" s="20">
        <f t="shared" si="409"/>
        <v>0</v>
      </c>
      <c r="AZ712" s="57">
        <v>45274</v>
      </c>
      <c r="BA712" s="75">
        <v>32.700000000000003</v>
      </c>
      <c r="BB712" s="90">
        <v>32.637500000000003</v>
      </c>
      <c r="BC712" s="76">
        <f t="shared" si="417"/>
        <v>31.253750000000011</v>
      </c>
      <c r="BD712" s="76">
        <f t="shared" si="418"/>
        <v>31.286250000000006</v>
      </c>
      <c r="BE712" s="77">
        <f t="shared" si="387"/>
        <v>4.4274687037555223E-2</v>
      </c>
      <c r="BF712" s="77">
        <f t="shared" si="415"/>
        <v>4.5187582404410773E-2</v>
      </c>
    </row>
    <row r="713" spans="1:58" s="23" customFormat="1" ht="13.15" x14ac:dyDescent="0.4">
      <c r="A713" s="57">
        <v>45272</v>
      </c>
      <c r="B713" s="112">
        <v>12.404</v>
      </c>
      <c r="C713" s="112">
        <v>14.396000000000001</v>
      </c>
      <c r="D713" s="112">
        <v>15.326000000000001</v>
      </c>
      <c r="E713" s="112">
        <v>16.241</v>
      </c>
      <c r="F713" s="112">
        <v>16.765999999999998</v>
      </c>
      <c r="G713" s="112">
        <v>17.78</v>
      </c>
      <c r="H713" s="113">
        <v>17.440000000000001</v>
      </c>
      <c r="I713" s="90">
        <f t="shared" si="400"/>
        <v>13.981</v>
      </c>
      <c r="J713" s="90">
        <f t="shared" si="401"/>
        <v>15.132250000000001</v>
      </c>
      <c r="K713" s="114">
        <v>5</v>
      </c>
      <c r="L713" s="115">
        <v>4.1666666666666664E-2</v>
      </c>
      <c r="M713" s="90">
        <v>11.64</v>
      </c>
      <c r="N713" s="90">
        <v>12.07</v>
      </c>
      <c r="O713" s="90">
        <v>14.83</v>
      </c>
      <c r="P713" s="90">
        <v>17.2</v>
      </c>
      <c r="Q713" s="90">
        <v>19.690000000000001</v>
      </c>
      <c r="R713" s="63">
        <f t="shared" si="389"/>
        <v>8.32</v>
      </c>
      <c r="S713" s="64">
        <f t="shared" si="388"/>
        <v>-4.4338875692794967E-2</v>
      </c>
      <c r="T713" s="65">
        <f t="shared" ref="T713:U776" si="419">M713/N713</f>
        <v>0.96437448218724109</v>
      </c>
      <c r="U713" s="65">
        <f t="shared" si="419"/>
        <v>0.8138907619689818</v>
      </c>
      <c r="V713" s="65">
        <f t="shared" si="390"/>
        <v>0.70174418604651168</v>
      </c>
      <c r="W713" s="65">
        <f t="shared" si="391"/>
        <v>0.61300152361604876</v>
      </c>
      <c r="X713" s="61">
        <f t="shared" si="402"/>
        <v>0.16059335698161892</v>
      </c>
      <c r="Y713" s="66">
        <f t="shared" si="392"/>
        <v>7.38255033557048E-2</v>
      </c>
      <c r="Z713" s="61">
        <f t="shared" si="393"/>
        <v>8.2343895286460272E-2</v>
      </c>
      <c r="AA713" s="67">
        <f t="shared" si="394"/>
        <v>13.981000000000002</v>
      </c>
      <c r="AB713" s="68">
        <f t="shared" si="395"/>
        <v>2.7671913835956886E-2</v>
      </c>
      <c r="AC713" s="69">
        <f t="shared" si="396"/>
        <v>0.15832642916321468</v>
      </c>
      <c r="AD713" s="70">
        <f>_xlfn.PERCENTILE.EXC(AC713:$AC$5675,0.5)</f>
        <v>8.7626799864335594E-2</v>
      </c>
      <c r="AE713" s="70">
        <f>_xlfn.PERCENTILE.EXC($AC713:AC$5675,0.35)</f>
        <v>5.1512185104052505E-2</v>
      </c>
      <c r="AF713" s="71">
        <f t="shared" si="384"/>
        <v>3.4188673064256311E-2</v>
      </c>
      <c r="AG713" s="70">
        <f t="shared" si="385"/>
        <v>-0.25348902430545567</v>
      </c>
      <c r="AH713" s="70">
        <f t="shared" si="386"/>
        <v>-0.28545770534896964</v>
      </c>
      <c r="AI713" s="61" t="str">
        <f t="shared" si="411"/>
        <v>Short VOL</v>
      </c>
      <c r="AJ713" s="68" t="str">
        <f t="shared" si="412"/>
        <v>Short VOL</v>
      </c>
      <c r="AK713" s="72" t="str">
        <f t="shared" si="413"/>
        <v>00631L</v>
      </c>
      <c r="AL713" s="73">
        <f t="shared" si="403"/>
        <v>1</v>
      </c>
      <c r="AM713" s="72" t="str">
        <f t="shared" si="416"/>
        <v>00631L</v>
      </c>
      <c r="AN713" s="73">
        <f t="shared" si="404"/>
        <v>1</v>
      </c>
      <c r="AO713" s="74" t="str">
        <f t="shared" si="410"/>
        <v>00631L</v>
      </c>
      <c r="AP713" s="20">
        <f t="shared" si="405"/>
        <v>1</v>
      </c>
      <c r="AQ713" s="74" t="str">
        <f t="shared" si="383"/>
        <v>00631L</v>
      </c>
      <c r="AR713" s="20">
        <f t="shared" si="406"/>
        <v>1</v>
      </c>
      <c r="AS713" s="74" t="str">
        <f t="shared" si="414"/>
        <v>00631L</v>
      </c>
      <c r="AT713" s="20">
        <f t="shared" si="407"/>
        <v>1</v>
      </c>
      <c r="AU713" s="74" t="str">
        <f t="shared" si="397"/>
        <v>00631L</v>
      </c>
      <c r="AV713" s="20">
        <f t="shared" si="408"/>
        <v>1</v>
      </c>
      <c r="AW713" s="74" t="str">
        <f t="shared" si="398"/>
        <v>00631L</v>
      </c>
      <c r="AX713" s="20">
        <f t="shared" si="399"/>
        <v>1</v>
      </c>
      <c r="AY713" s="20">
        <f t="shared" si="409"/>
        <v>0</v>
      </c>
      <c r="AZ713" s="57">
        <v>45273</v>
      </c>
      <c r="BA713" s="75">
        <v>32.72</v>
      </c>
      <c r="BB713" s="90">
        <v>32.25</v>
      </c>
      <c r="BC713" s="76">
        <f t="shared" si="417"/>
        <v>31.225833333333345</v>
      </c>
      <c r="BD713" s="76">
        <f t="shared" si="418"/>
        <v>31.25512500000001</v>
      </c>
      <c r="BE713" s="77">
        <f t="shared" si="387"/>
        <v>3.2798697659522993E-2</v>
      </c>
      <c r="BF713" s="77">
        <f t="shared" si="415"/>
        <v>4.6868313596569781E-2</v>
      </c>
    </row>
    <row r="714" spans="1:58" s="23" customFormat="1" ht="13.15" x14ac:dyDescent="0.4">
      <c r="A714" s="57">
        <v>45271</v>
      </c>
      <c r="B714" s="112">
        <v>12.946999999999999</v>
      </c>
      <c r="C714" s="112">
        <v>14.792</v>
      </c>
      <c r="D714" s="112">
        <v>15.667</v>
      </c>
      <c r="E714" s="112">
        <v>16.463000000000001</v>
      </c>
      <c r="F714" s="112">
        <v>17.036999999999999</v>
      </c>
      <c r="G714" s="112">
        <v>17.347999999999999</v>
      </c>
      <c r="H714" s="113">
        <v>17.75</v>
      </c>
      <c r="I714" s="90">
        <f t="shared" si="400"/>
        <v>14.33075</v>
      </c>
      <c r="J714" s="90">
        <f t="shared" si="401"/>
        <v>15.44825</v>
      </c>
      <c r="K714" s="114">
        <v>6</v>
      </c>
      <c r="L714" s="115">
        <v>4.1666666666666664E-2</v>
      </c>
      <c r="M714" s="90">
        <v>12.68</v>
      </c>
      <c r="N714" s="90">
        <v>12.63</v>
      </c>
      <c r="O714" s="90">
        <v>15.19</v>
      </c>
      <c r="P714" s="90">
        <v>17.54</v>
      </c>
      <c r="Q714" s="90">
        <v>20.14</v>
      </c>
      <c r="R714" s="63">
        <f t="shared" si="389"/>
        <v>7.4199999999999946</v>
      </c>
      <c r="S714" s="64">
        <f t="shared" si="388"/>
        <v>2.2672064777328027E-2</v>
      </c>
      <c r="T714" s="65">
        <f t="shared" si="419"/>
        <v>1.0039588281868566</v>
      </c>
      <c r="U714" s="65">
        <f t="shared" si="419"/>
        <v>0.83146807109940757</v>
      </c>
      <c r="V714" s="65">
        <f t="shared" si="390"/>
        <v>0.72006841505131136</v>
      </c>
      <c r="W714" s="65">
        <f t="shared" si="391"/>
        <v>0.62711022840119168</v>
      </c>
      <c r="X714" s="61">
        <f t="shared" si="402"/>
        <v>0.14250405499343483</v>
      </c>
      <c r="Y714" s="66">
        <f t="shared" si="392"/>
        <v>7.8175302192795906E-2</v>
      </c>
      <c r="Z714" s="61">
        <f t="shared" si="393"/>
        <v>7.7979170664480207E-2</v>
      </c>
      <c r="AA714" s="67">
        <f t="shared" si="394"/>
        <v>14.330749999999998</v>
      </c>
      <c r="AB714" s="68">
        <f t="shared" si="395"/>
        <v>2.5098970704671288E-2</v>
      </c>
      <c r="AC714" s="69">
        <f t="shared" si="396"/>
        <v>0.13465954077593012</v>
      </c>
      <c r="AD714" s="70">
        <f>_xlfn.PERCENTILE.EXC(AC714:$AC$5675,0.5)</f>
        <v>8.757997818150462E-2</v>
      </c>
      <c r="AE714" s="70">
        <f>_xlfn.PERCENTILE.EXC($AC714:AC$5675,0.35)</f>
        <v>5.1482834748083114E-2</v>
      </c>
      <c r="AF714" s="71">
        <f t="shared" si="384"/>
        <v>3.4188673064256311E-2</v>
      </c>
      <c r="AG714" s="70">
        <f t="shared" si="385"/>
        <v>-0.25348902430545567</v>
      </c>
      <c r="AH714" s="70">
        <f t="shared" si="386"/>
        <v>-0.28545770534896964</v>
      </c>
      <c r="AI714" s="61" t="str">
        <f t="shared" si="411"/>
        <v>Short VOL</v>
      </c>
      <c r="AJ714" s="68" t="str">
        <f t="shared" si="412"/>
        <v>Short VOL</v>
      </c>
      <c r="AK714" s="72" t="str">
        <f t="shared" si="413"/>
        <v>00631L</v>
      </c>
      <c r="AL714" s="73">
        <f t="shared" si="403"/>
        <v>1</v>
      </c>
      <c r="AM714" s="72" t="str">
        <f t="shared" si="416"/>
        <v>00631L</v>
      </c>
      <c r="AN714" s="73">
        <f t="shared" si="404"/>
        <v>1</v>
      </c>
      <c r="AO714" s="74" t="str">
        <f t="shared" si="410"/>
        <v>00631L</v>
      </c>
      <c r="AP714" s="20">
        <f t="shared" si="405"/>
        <v>1</v>
      </c>
      <c r="AQ714" s="74" t="str">
        <f t="shared" ref="AQ714:AQ777" si="420">IF(BB714&gt;BC714,IF(BE714&lt;0.2,"00631L","00635U"),"00635U")</f>
        <v>00631L</v>
      </c>
      <c r="AR714" s="20">
        <f t="shared" si="406"/>
        <v>1</v>
      </c>
      <c r="AS714" s="74" t="str">
        <f t="shared" si="414"/>
        <v>00631L</v>
      </c>
      <c r="AT714" s="20">
        <f t="shared" si="407"/>
        <v>1</v>
      </c>
      <c r="AU714" s="74" t="str">
        <f t="shared" si="397"/>
        <v>00631L</v>
      </c>
      <c r="AV714" s="20">
        <f t="shared" si="408"/>
        <v>1</v>
      </c>
      <c r="AW714" s="74" t="str">
        <f t="shared" si="398"/>
        <v>00631L</v>
      </c>
      <c r="AX714" s="20">
        <f t="shared" si="399"/>
        <v>1</v>
      </c>
      <c r="AY714" s="20">
        <f t="shared" si="409"/>
        <v>0</v>
      </c>
      <c r="AZ714" s="57">
        <v>45272</v>
      </c>
      <c r="BA714" s="75">
        <v>32.299999999999997</v>
      </c>
      <c r="BB714" s="90">
        <v>32.174999999999997</v>
      </c>
      <c r="BC714" s="76">
        <f t="shared" si="417"/>
        <v>31.207500000000007</v>
      </c>
      <c r="BD714" s="76">
        <f t="shared" si="418"/>
        <v>31.226666666666677</v>
      </c>
      <c r="BE714" s="77">
        <f t="shared" si="387"/>
        <v>3.1002162941600266E-2</v>
      </c>
      <c r="BF714" s="77">
        <f t="shared" si="415"/>
        <v>3.4372331340733975E-2</v>
      </c>
    </row>
    <row r="715" spans="1:58" s="23" customFormat="1" ht="13.15" x14ac:dyDescent="0.4">
      <c r="A715" s="57">
        <v>45268</v>
      </c>
      <c r="B715" s="112">
        <v>13.342000000000001</v>
      </c>
      <c r="C715" s="112">
        <v>15.064</v>
      </c>
      <c r="D715" s="112">
        <v>15.901</v>
      </c>
      <c r="E715" s="112">
        <v>16.713000000000001</v>
      </c>
      <c r="F715" s="112">
        <v>17.294</v>
      </c>
      <c r="G715" s="112">
        <v>17.599</v>
      </c>
      <c r="H715" s="113">
        <v>17.960999999999999</v>
      </c>
      <c r="I715" s="90">
        <f t="shared" si="400"/>
        <v>14.56175</v>
      </c>
      <c r="J715" s="90">
        <f t="shared" si="401"/>
        <v>15.656874999999999</v>
      </c>
      <c r="K715" s="114">
        <v>7</v>
      </c>
      <c r="L715" s="115">
        <v>4.1666666666666664E-2</v>
      </c>
      <c r="M715" s="90">
        <v>12.21</v>
      </c>
      <c r="N715" s="90">
        <v>12.35</v>
      </c>
      <c r="O715" s="90">
        <v>15.16</v>
      </c>
      <c r="P715" s="90">
        <v>17.61</v>
      </c>
      <c r="Q715" s="90">
        <v>20.22</v>
      </c>
      <c r="R715" s="63">
        <f t="shared" si="389"/>
        <v>8.2099999999999937</v>
      </c>
      <c r="S715" s="64">
        <f t="shared" si="388"/>
        <v>-5.4364471669219053E-2</v>
      </c>
      <c r="T715" s="65">
        <f t="shared" si="419"/>
        <v>0.98866396761133613</v>
      </c>
      <c r="U715" s="65">
        <f t="shared" si="419"/>
        <v>0.81464379947229548</v>
      </c>
      <c r="V715" s="65">
        <f t="shared" si="390"/>
        <v>0.70130607609312889</v>
      </c>
      <c r="W715" s="65">
        <f t="shared" si="391"/>
        <v>0.61078140454995056</v>
      </c>
      <c r="X715" s="61">
        <f t="shared" si="402"/>
        <v>0.12906610703043017</v>
      </c>
      <c r="Y715" s="66">
        <f t="shared" si="392"/>
        <v>7.4672410698258695E-2</v>
      </c>
      <c r="Z715" s="61">
        <f t="shared" si="393"/>
        <v>7.5205589987467125E-2</v>
      </c>
      <c r="AA715" s="67">
        <f t="shared" si="394"/>
        <v>14.56175</v>
      </c>
      <c r="AB715" s="68">
        <f t="shared" si="395"/>
        <v>8.0323886639676184E-2</v>
      </c>
      <c r="AC715" s="69">
        <f t="shared" si="396"/>
        <v>0.17908906882591097</v>
      </c>
      <c r="AD715" s="70">
        <f>_xlfn.PERCENTILE.EXC(AC715:$AC$5675,0.5)</f>
        <v>8.7533156498673645E-2</v>
      </c>
      <c r="AE715" s="70">
        <f>_xlfn.PERCENTILE.EXC($AC715:AC$5675,0.35)</f>
        <v>5.1471585052437124E-2</v>
      </c>
      <c r="AF715" s="71">
        <f t="shared" si="384"/>
        <v>3.4188673064256311E-2</v>
      </c>
      <c r="AG715" s="70">
        <f t="shared" si="385"/>
        <v>-0.25348902430545567</v>
      </c>
      <c r="AH715" s="70">
        <f t="shared" si="386"/>
        <v>-0.28545770534896964</v>
      </c>
      <c r="AI715" s="61" t="str">
        <f t="shared" si="411"/>
        <v>Short VOL</v>
      </c>
      <c r="AJ715" s="68" t="str">
        <f t="shared" si="412"/>
        <v>Short VOL</v>
      </c>
      <c r="AK715" s="72" t="str">
        <f t="shared" si="413"/>
        <v>00631L</v>
      </c>
      <c r="AL715" s="73">
        <f t="shared" si="403"/>
        <v>1</v>
      </c>
      <c r="AM715" s="72" t="str">
        <f t="shared" si="416"/>
        <v>00631L</v>
      </c>
      <c r="AN715" s="73">
        <f t="shared" si="404"/>
        <v>1</v>
      </c>
      <c r="AO715" s="74" t="str">
        <f t="shared" si="410"/>
        <v>00631L</v>
      </c>
      <c r="AP715" s="20">
        <f t="shared" si="405"/>
        <v>1</v>
      </c>
      <c r="AQ715" s="74" t="str">
        <f t="shared" si="420"/>
        <v>00631L</v>
      </c>
      <c r="AR715" s="20">
        <f t="shared" si="406"/>
        <v>1</v>
      </c>
      <c r="AS715" s="74" t="str">
        <f t="shared" si="414"/>
        <v>00631L</v>
      </c>
      <c r="AT715" s="20">
        <f t="shared" si="407"/>
        <v>1</v>
      </c>
      <c r="AU715" s="74" t="str">
        <f t="shared" si="397"/>
        <v>00631L</v>
      </c>
      <c r="AV715" s="20">
        <f t="shared" si="408"/>
        <v>1</v>
      </c>
      <c r="AW715" s="74" t="str">
        <f t="shared" si="398"/>
        <v>00631L</v>
      </c>
      <c r="AX715" s="20">
        <f t="shared" si="399"/>
        <v>1</v>
      </c>
      <c r="AY715" s="20">
        <f t="shared" si="409"/>
        <v>0</v>
      </c>
      <c r="AZ715" s="57">
        <v>45271</v>
      </c>
      <c r="BA715" s="75">
        <v>32.31</v>
      </c>
      <c r="BB715" s="90">
        <v>31.6875</v>
      </c>
      <c r="BC715" s="76">
        <f t="shared" si="417"/>
        <v>31.188125000000014</v>
      </c>
      <c r="BD715" s="76">
        <f t="shared" si="418"/>
        <v>31.209750000000007</v>
      </c>
      <c r="BE715" s="77">
        <f t="shared" si="387"/>
        <v>1.6011703172280671E-2</v>
      </c>
      <c r="BF715" s="77">
        <f t="shared" si="415"/>
        <v>3.5253406387426856E-2</v>
      </c>
    </row>
    <row r="716" spans="1:58" s="23" customFormat="1" ht="13.15" x14ac:dyDescent="0.4">
      <c r="A716" s="57">
        <v>45267</v>
      </c>
      <c r="B716" s="112">
        <v>13.749000000000001</v>
      </c>
      <c r="C716" s="112">
        <v>15.548</v>
      </c>
      <c r="D716" s="112">
        <v>16.347999999999999</v>
      </c>
      <c r="E716" s="112">
        <v>17.047000000000001</v>
      </c>
      <c r="F716" s="112">
        <v>17.600000000000001</v>
      </c>
      <c r="G716" s="112">
        <v>17.934000000000001</v>
      </c>
      <c r="H716" s="113">
        <v>18.3</v>
      </c>
      <c r="I716" s="90">
        <f t="shared" si="400"/>
        <v>14.948333333333334</v>
      </c>
      <c r="J716" s="90">
        <f t="shared" si="401"/>
        <v>16.081333333333333</v>
      </c>
      <c r="K716" s="114">
        <v>8</v>
      </c>
      <c r="L716" s="115">
        <v>4.1666666666666664E-2</v>
      </c>
      <c r="M716" s="90">
        <v>13.73</v>
      </c>
      <c r="N716" s="90">
        <v>13.06</v>
      </c>
      <c r="O716" s="90">
        <v>15.65</v>
      </c>
      <c r="P716" s="90">
        <v>17.95</v>
      </c>
      <c r="Q716" s="90">
        <v>20.37</v>
      </c>
      <c r="R716" s="63">
        <f t="shared" si="389"/>
        <v>6.8100000000000023</v>
      </c>
      <c r="S716" s="64">
        <f t="shared" si="388"/>
        <v>6.9390902081726945E-3</v>
      </c>
      <c r="T716" s="65">
        <f t="shared" si="419"/>
        <v>1.0513016845329251</v>
      </c>
      <c r="U716" s="65">
        <f t="shared" si="419"/>
        <v>0.83450479233226837</v>
      </c>
      <c r="V716" s="65">
        <f t="shared" si="390"/>
        <v>0.72757660167130922</v>
      </c>
      <c r="W716" s="65">
        <f t="shared" si="391"/>
        <v>0.64113892979872356</v>
      </c>
      <c r="X716" s="61">
        <f t="shared" si="402"/>
        <v>0.13084587970034181</v>
      </c>
      <c r="Y716" s="66">
        <f t="shared" si="392"/>
        <v>7.3502669091335723E-2</v>
      </c>
      <c r="Z716" s="61">
        <f t="shared" si="393"/>
        <v>7.5794402943471895E-2</v>
      </c>
      <c r="AA716" s="67">
        <f t="shared" si="394"/>
        <v>14.948333333333334</v>
      </c>
      <c r="AB716" s="68">
        <f t="shared" si="395"/>
        <v>5.2756508422664626E-2</v>
      </c>
      <c r="AC716" s="69">
        <f t="shared" si="396"/>
        <v>0.14458907605921389</v>
      </c>
      <c r="AD716" s="70">
        <f>_xlfn.PERCENTILE.EXC(AC716:$AC$5675,0.5)</f>
        <v>8.752189739827311E-2</v>
      </c>
      <c r="AE716" s="70">
        <f>_xlfn.PERCENTILE.EXC($AC716:AC$5675,0.35)</f>
        <v>5.1463352133511713E-2</v>
      </c>
      <c r="AF716" s="71">
        <f t="shared" si="384"/>
        <v>3.4188673064256311E-2</v>
      </c>
      <c r="AG716" s="70">
        <f t="shared" si="385"/>
        <v>-0.25348902430545567</v>
      </c>
      <c r="AH716" s="70">
        <f t="shared" si="386"/>
        <v>-0.28545770534896964</v>
      </c>
      <c r="AI716" s="61" t="str">
        <f t="shared" si="411"/>
        <v>Short VOL</v>
      </c>
      <c r="AJ716" s="68" t="str">
        <f t="shared" si="412"/>
        <v>Short VOL</v>
      </c>
      <c r="AK716" s="72" t="str">
        <f t="shared" si="413"/>
        <v>00631L</v>
      </c>
      <c r="AL716" s="73">
        <f t="shared" si="403"/>
        <v>1</v>
      </c>
      <c r="AM716" s="72" t="str">
        <f t="shared" si="416"/>
        <v>00631L</v>
      </c>
      <c r="AN716" s="73">
        <f t="shared" si="404"/>
        <v>1</v>
      </c>
      <c r="AO716" s="74" t="str">
        <f t="shared" si="410"/>
        <v>00631L</v>
      </c>
      <c r="AP716" s="20">
        <f t="shared" si="405"/>
        <v>1</v>
      </c>
      <c r="AQ716" s="74" t="str">
        <f t="shared" si="420"/>
        <v>00631L</v>
      </c>
      <c r="AR716" s="20">
        <f t="shared" si="406"/>
        <v>1</v>
      </c>
      <c r="AS716" s="74" t="str">
        <f t="shared" si="414"/>
        <v>00631L</v>
      </c>
      <c r="AT716" s="20">
        <f t="shared" si="407"/>
        <v>1</v>
      </c>
      <c r="AU716" s="74" t="str">
        <f t="shared" si="397"/>
        <v>00631L</v>
      </c>
      <c r="AV716" s="20">
        <f t="shared" si="408"/>
        <v>1</v>
      </c>
      <c r="AW716" s="74" t="str">
        <f t="shared" si="398"/>
        <v>00631L</v>
      </c>
      <c r="AX716" s="20">
        <f t="shared" si="399"/>
        <v>1</v>
      </c>
      <c r="AY716" s="20">
        <f t="shared" si="409"/>
        <v>0</v>
      </c>
      <c r="AZ716" s="57">
        <v>45268</v>
      </c>
      <c r="BA716" s="75">
        <v>31.67</v>
      </c>
      <c r="BB716" s="90">
        <v>31.8125</v>
      </c>
      <c r="BC716" s="76">
        <f t="shared" si="417"/>
        <v>31.179583333333344</v>
      </c>
      <c r="BD716" s="76">
        <f t="shared" si="418"/>
        <v>31.187833333333344</v>
      </c>
      <c r="BE716" s="77">
        <f t="shared" si="387"/>
        <v>2.0299073913217433E-2</v>
      </c>
      <c r="BF716" s="77">
        <f t="shared" si="415"/>
        <v>1.5460088602927118E-2</v>
      </c>
    </row>
    <row r="717" spans="1:58" s="23" customFormat="1" ht="13.15" x14ac:dyDescent="0.4">
      <c r="A717" s="57">
        <v>45266</v>
      </c>
      <c r="B717" s="112">
        <v>13.737</v>
      </c>
      <c r="C717" s="112">
        <v>15.567</v>
      </c>
      <c r="D717" s="112">
        <v>16.352</v>
      </c>
      <c r="E717" s="112">
        <v>17.055</v>
      </c>
      <c r="F717" s="112">
        <v>17.635000000000002</v>
      </c>
      <c r="G717" s="112">
        <v>17.983000000000001</v>
      </c>
      <c r="H717" s="113">
        <v>18.334</v>
      </c>
      <c r="I717" s="90">
        <f t="shared" si="400"/>
        <v>14.880750000000001</v>
      </c>
      <c r="J717" s="90">
        <f t="shared" si="401"/>
        <v>16.057625000000002</v>
      </c>
      <c r="K717" s="114">
        <v>9</v>
      </c>
      <c r="L717" s="115">
        <v>4.1666666666666664E-2</v>
      </c>
      <c r="M717" s="90">
        <v>13.67</v>
      </c>
      <c r="N717" s="90">
        <v>12.97</v>
      </c>
      <c r="O717" s="90">
        <v>15.74</v>
      </c>
      <c r="P717" s="90">
        <v>18.149999999999999</v>
      </c>
      <c r="Q717" s="90">
        <v>20.6</v>
      </c>
      <c r="R717" s="63">
        <f t="shared" si="389"/>
        <v>7.25</v>
      </c>
      <c r="S717" s="64">
        <f t="shared" si="388"/>
        <v>9.338521400778288E-3</v>
      </c>
      <c r="T717" s="65">
        <f t="shared" si="419"/>
        <v>1.0539707016191211</v>
      </c>
      <c r="U717" s="65">
        <f t="shared" si="419"/>
        <v>0.82401524777636592</v>
      </c>
      <c r="V717" s="65">
        <f t="shared" si="390"/>
        <v>0.7146005509641874</v>
      </c>
      <c r="W717" s="65">
        <f t="shared" si="391"/>
        <v>0.62961165048543688</v>
      </c>
      <c r="X717" s="61">
        <f t="shared" si="402"/>
        <v>0.1332168595763267</v>
      </c>
      <c r="Y717" s="66">
        <f t="shared" si="392"/>
        <v>7.4992670771034886E-2</v>
      </c>
      <c r="Z717" s="61">
        <f t="shared" si="393"/>
        <v>7.9087075584227992E-2</v>
      </c>
      <c r="AA717" s="67">
        <f t="shared" si="394"/>
        <v>14.880750000000001</v>
      </c>
      <c r="AB717" s="68">
        <f t="shared" si="395"/>
        <v>5.9136468774094016E-2</v>
      </c>
      <c r="AC717" s="69">
        <f t="shared" si="396"/>
        <v>0.14732074016962221</v>
      </c>
      <c r="AD717" s="70">
        <f>_xlfn.PERCENTILE.EXC(AC717:$AC$5675,0.5)</f>
        <v>8.7510638297872576E-2</v>
      </c>
      <c r="AE717" s="70">
        <f>_xlfn.PERCENTILE.EXC($AC717:AC$5675,0.35)</f>
        <v>5.1455119214586294E-2</v>
      </c>
      <c r="AF717" s="71">
        <f t="shared" si="384"/>
        <v>3.4188673064256311E-2</v>
      </c>
      <c r="AG717" s="70">
        <f t="shared" si="385"/>
        <v>-0.25348902430545567</v>
      </c>
      <c r="AH717" s="70">
        <f t="shared" si="386"/>
        <v>-0.28545770534896964</v>
      </c>
      <c r="AI717" s="61" t="str">
        <f t="shared" si="411"/>
        <v>Short VOL</v>
      </c>
      <c r="AJ717" s="68" t="str">
        <f t="shared" si="412"/>
        <v>Short VOL</v>
      </c>
      <c r="AK717" s="72" t="str">
        <f t="shared" si="413"/>
        <v>00631L</v>
      </c>
      <c r="AL717" s="73">
        <f t="shared" si="403"/>
        <v>1</v>
      </c>
      <c r="AM717" s="72" t="str">
        <f t="shared" si="416"/>
        <v>00631L</v>
      </c>
      <c r="AN717" s="73">
        <f t="shared" si="404"/>
        <v>1</v>
      </c>
      <c r="AO717" s="74" t="str">
        <f t="shared" si="410"/>
        <v>00631L</v>
      </c>
      <c r="AP717" s="20">
        <f t="shared" si="405"/>
        <v>1</v>
      </c>
      <c r="AQ717" s="74" t="str">
        <f t="shared" si="420"/>
        <v>00631L</v>
      </c>
      <c r="AR717" s="20">
        <f t="shared" si="406"/>
        <v>1</v>
      </c>
      <c r="AS717" s="74" t="str">
        <f t="shared" si="414"/>
        <v>00631L</v>
      </c>
      <c r="AT717" s="20">
        <f t="shared" si="407"/>
        <v>1</v>
      </c>
      <c r="AU717" s="74" t="str">
        <f t="shared" si="397"/>
        <v>00631L</v>
      </c>
      <c r="AV717" s="20">
        <f t="shared" si="408"/>
        <v>1</v>
      </c>
      <c r="AW717" s="74" t="str">
        <f t="shared" si="398"/>
        <v>00631L</v>
      </c>
      <c r="AX717" s="20">
        <f t="shared" si="399"/>
        <v>1</v>
      </c>
      <c r="AY717" s="20">
        <f t="shared" si="409"/>
        <v>0</v>
      </c>
      <c r="AZ717" s="57">
        <v>45267</v>
      </c>
      <c r="BA717" s="75">
        <v>31.73</v>
      </c>
      <c r="BB717" s="90">
        <v>31.8</v>
      </c>
      <c r="BC717" s="76">
        <f t="shared" si="417"/>
        <v>31.168125000000011</v>
      </c>
      <c r="BD717" s="76">
        <f t="shared" si="418"/>
        <v>31.178208333333341</v>
      </c>
      <c r="BE717" s="77">
        <f t="shared" si="387"/>
        <v>2.0273115562774148E-2</v>
      </c>
      <c r="BF717" s="77">
        <f t="shared" si="415"/>
        <v>1.7697991519183165E-2</v>
      </c>
    </row>
    <row r="718" spans="1:58" s="23" customFormat="1" ht="13.15" x14ac:dyDescent="0.4">
      <c r="A718" s="57">
        <v>45265</v>
      </c>
      <c r="B718" s="112">
        <v>13.663</v>
      </c>
      <c r="C718" s="112">
        <v>15.417</v>
      </c>
      <c r="D718" s="112">
        <v>16.332000000000001</v>
      </c>
      <c r="E718" s="112">
        <v>17.048999999999999</v>
      </c>
      <c r="F718" s="112">
        <v>17.602</v>
      </c>
      <c r="G718" s="112">
        <v>17.899999999999999</v>
      </c>
      <c r="H718" s="113">
        <v>18.3</v>
      </c>
      <c r="I718" s="90">
        <f t="shared" si="400"/>
        <v>14.686166666666667</v>
      </c>
      <c r="J718" s="90">
        <f t="shared" si="401"/>
        <v>15.950750000000001</v>
      </c>
      <c r="K718" s="114">
        <v>10</v>
      </c>
      <c r="L718" s="115">
        <v>4.1666666666666664E-2</v>
      </c>
      <c r="M718" s="90">
        <v>13.53</v>
      </c>
      <c r="N718" s="90">
        <v>12.85</v>
      </c>
      <c r="O718" s="90">
        <v>15.57</v>
      </c>
      <c r="P718" s="90">
        <v>17.989999999999998</v>
      </c>
      <c r="Q718" s="90">
        <v>20.54</v>
      </c>
      <c r="R718" s="63">
        <f t="shared" si="389"/>
        <v>7.1800000000000033</v>
      </c>
      <c r="S718" s="64">
        <f t="shared" si="388"/>
        <v>-1.7584097859327248E-2</v>
      </c>
      <c r="T718" s="65">
        <f t="shared" si="419"/>
        <v>1.0529182879377432</v>
      </c>
      <c r="U718" s="65">
        <f t="shared" si="419"/>
        <v>0.82530507385998708</v>
      </c>
      <c r="V718" s="65">
        <f t="shared" si="390"/>
        <v>0.7142857142857143</v>
      </c>
      <c r="W718" s="65">
        <f t="shared" si="391"/>
        <v>0.62560856864654335</v>
      </c>
      <c r="X718" s="61">
        <f t="shared" si="402"/>
        <v>0.12837590573080579</v>
      </c>
      <c r="Y718" s="66">
        <f t="shared" si="392"/>
        <v>7.3376737638571249E-2</v>
      </c>
      <c r="Z718" s="61">
        <f t="shared" si="393"/>
        <v>8.610710759558321E-2</v>
      </c>
      <c r="AA718" s="67">
        <f t="shared" si="394"/>
        <v>14.686166666666665</v>
      </c>
      <c r="AB718" s="68">
        <f t="shared" si="395"/>
        <v>6.3268482490272421E-2</v>
      </c>
      <c r="AC718" s="69">
        <f t="shared" si="396"/>
        <v>0.14289234760051872</v>
      </c>
      <c r="AD718" s="70">
        <f>_xlfn.PERCENTILE.EXC(AC718:$AC$5675,0.5)</f>
        <v>8.7505319148936167E-2</v>
      </c>
      <c r="AE718" s="70">
        <f>_xlfn.PERCENTILE.EXC($AC718:AC$5675,0.35)</f>
        <v>5.1451945398268577E-2</v>
      </c>
      <c r="AF718" s="71">
        <f t="shared" ref="AF718:AF781" si="421">_xlfn.PERCENTILE.EXC($AC718:$AC1718,0.28)</f>
        <v>3.4188673064256311E-2</v>
      </c>
      <c r="AG718" s="70">
        <f t="shared" ref="AG718:AG781" si="422">_xlfn.PERCENTILE.EXC($AC718:$AC1718,0.01)</f>
        <v>-0.25348902430545567</v>
      </c>
      <c r="AH718" s="70">
        <f t="shared" ref="AH718:AH781" si="423">_xlfn.PERCENTILE.EXC($AC718:$AC1718,0.005)</f>
        <v>-0.28545770534896964</v>
      </c>
      <c r="AI718" s="61" t="str">
        <f t="shared" si="411"/>
        <v>Short VOL</v>
      </c>
      <c r="AJ718" s="68" t="str">
        <f t="shared" si="412"/>
        <v>Short VOL</v>
      </c>
      <c r="AK718" s="72" t="str">
        <f t="shared" si="413"/>
        <v>00631L</v>
      </c>
      <c r="AL718" s="73">
        <f t="shared" si="403"/>
        <v>1</v>
      </c>
      <c r="AM718" s="72" t="str">
        <f t="shared" si="416"/>
        <v>00631L</v>
      </c>
      <c r="AN718" s="73">
        <f t="shared" si="404"/>
        <v>1</v>
      </c>
      <c r="AO718" s="74" t="str">
        <f t="shared" si="410"/>
        <v>00631L</v>
      </c>
      <c r="AP718" s="20">
        <f t="shared" si="405"/>
        <v>1</v>
      </c>
      <c r="AQ718" s="74" t="str">
        <f t="shared" si="420"/>
        <v>00631L</v>
      </c>
      <c r="AR718" s="20">
        <f t="shared" si="406"/>
        <v>1</v>
      </c>
      <c r="AS718" s="74" t="str">
        <f t="shared" si="414"/>
        <v>00631L</v>
      </c>
      <c r="AT718" s="20">
        <f t="shared" si="407"/>
        <v>1</v>
      </c>
      <c r="AU718" s="74" t="str">
        <f t="shared" si="397"/>
        <v>00631L</v>
      </c>
      <c r="AV718" s="20">
        <f t="shared" si="408"/>
        <v>1</v>
      </c>
      <c r="AW718" s="74" t="str">
        <f t="shared" si="398"/>
        <v>00631L</v>
      </c>
      <c r="AX718" s="20">
        <f t="shared" si="399"/>
        <v>1</v>
      </c>
      <c r="AY718" s="20">
        <f t="shared" si="409"/>
        <v>0</v>
      </c>
      <c r="AZ718" s="57">
        <v>45266</v>
      </c>
      <c r="BA718" s="75">
        <v>31.66</v>
      </c>
      <c r="BB718" s="90">
        <v>31.625</v>
      </c>
      <c r="BC718" s="76">
        <f t="shared" si="417"/>
        <v>31.16437500000001</v>
      </c>
      <c r="BD718" s="76">
        <f t="shared" si="418"/>
        <v>31.165791666666678</v>
      </c>
      <c r="BE718" s="77">
        <f t="shared" si="387"/>
        <v>1.4780498566070697E-2</v>
      </c>
      <c r="BF718" s="77">
        <f t="shared" si="415"/>
        <v>1.5857397065960045E-2</v>
      </c>
    </row>
    <row r="719" spans="1:58" s="23" customFormat="1" ht="13.15" x14ac:dyDescent="0.4">
      <c r="A719" s="57">
        <v>45264</v>
      </c>
      <c r="B719" s="112">
        <v>13.801</v>
      </c>
      <c r="C719" s="112">
        <v>15.548999999999999</v>
      </c>
      <c r="D719" s="112">
        <v>16.399999999999999</v>
      </c>
      <c r="E719" s="112">
        <v>17.094000000000001</v>
      </c>
      <c r="F719" s="112">
        <v>17.649999999999999</v>
      </c>
      <c r="G719" s="112">
        <v>17.983000000000001</v>
      </c>
      <c r="H719" s="113">
        <v>18.350000000000001</v>
      </c>
      <c r="I719" s="90">
        <f t="shared" si="400"/>
        <v>14.747833333333332</v>
      </c>
      <c r="J719" s="90">
        <f t="shared" si="401"/>
        <v>16.009958333333334</v>
      </c>
      <c r="K719" s="114">
        <v>11</v>
      </c>
      <c r="L719" s="115">
        <v>4.1666666666666664E-2</v>
      </c>
      <c r="M719" s="90">
        <v>13.46</v>
      </c>
      <c r="N719" s="90">
        <v>13.08</v>
      </c>
      <c r="O719" s="90">
        <v>15.68</v>
      </c>
      <c r="P719" s="90">
        <v>18.12</v>
      </c>
      <c r="Q719" s="90">
        <v>20.62</v>
      </c>
      <c r="R719" s="63">
        <f t="shared" si="389"/>
        <v>7.259999999999998</v>
      </c>
      <c r="S719" s="64">
        <f t="shared" si="388"/>
        <v>3.5629453681710152E-2</v>
      </c>
      <c r="T719" s="65">
        <f t="shared" si="419"/>
        <v>1.0290519877675841</v>
      </c>
      <c r="U719" s="65">
        <f t="shared" si="419"/>
        <v>0.83418367346938782</v>
      </c>
      <c r="V719" s="65">
        <f t="shared" si="390"/>
        <v>0.7218543046357615</v>
      </c>
      <c r="W719" s="65">
        <f t="shared" si="391"/>
        <v>0.63433559650824445</v>
      </c>
      <c r="X719" s="61">
        <f t="shared" si="402"/>
        <v>0.12665748858778345</v>
      </c>
      <c r="Y719" s="66">
        <f t="shared" si="392"/>
        <v>7.3476073476073489E-2</v>
      </c>
      <c r="Z719" s="61">
        <f t="shared" si="393"/>
        <v>8.5580367737633847E-2</v>
      </c>
      <c r="AA719" s="67">
        <f t="shared" si="394"/>
        <v>14.747833333333332</v>
      </c>
      <c r="AB719" s="68">
        <f t="shared" si="395"/>
        <v>5.5122324159021414E-2</v>
      </c>
      <c r="AC719" s="69">
        <f t="shared" si="396"/>
        <v>0.12751019367991837</v>
      </c>
      <c r="AD719" s="70">
        <f>_xlfn.PERCENTILE.EXC(AC719:$AC$5675,0.5)</f>
        <v>8.7499999999999745E-2</v>
      </c>
      <c r="AE719" s="70">
        <f>_xlfn.PERCENTILE.EXC($AC719:AC$5675,0.35)</f>
        <v>5.144877158195086E-2</v>
      </c>
      <c r="AF719" s="71">
        <f t="shared" si="421"/>
        <v>3.4188673064256311E-2</v>
      </c>
      <c r="AG719" s="70">
        <f t="shared" si="422"/>
        <v>-0.25348902430545567</v>
      </c>
      <c r="AH719" s="70">
        <f t="shared" si="423"/>
        <v>-0.28545770534896964</v>
      </c>
      <c r="AI719" s="61" t="str">
        <f t="shared" si="411"/>
        <v>Short VOL</v>
      </c>
      <c r="AJ719" s="68" t="str">
        <f t="shared" si="412"/>
        <v>Short VOL</v>
      </c>
      <c r="AK719" s="72" t="str">
        <f t="shared" si="413"/>
        <v>00631L</v>
      </c>
      <c r="AL719" s="73">
        <f t="shared" si="403"/>
        <v>1</v>
      </c>
      <c r="AM719" s="72" t="str">
        <f t="shared" si="416"/>
        <v>00631L</v>
      </c>
      <c r="AN719" s="73">
        <f t="shared" si="404"/>
        <v>1</v>
      </c>
      <c r="AO719" s="74" t="str">
        <f t="shared" si="410"/>
        <v>00631L</v>
      </c>
      <c r="AP719" s="20">
        <f t="shared" si="405"/>
        <v>1</v>
      </c>
      <c r="AQ719" s="74" t="str">
        <f t="shared" si="420"/>
        <v>00631L</v>
      </c>
      <c r="AR719" s="20">
        <f t="shared" si="406"/>
        <v>1</v>
      </c>
      <c r="AS719" s="74" t="str">
        <f t="shared" si="414"/>
        <v>00631L</v>
      </c>
      <c r="AT719" s="20">
        <f t="shared" si="407"/>
        <v>1</v>
      </c>
      <c r="AU719" s="74" t="str">
        <f t="shared" si="397"/>
        <v>00631L</v>
      </c>
      <c r="AV719" s="20">
        <f t="shared" si="408"/>
        <v>1</v>
      </c>
      <c r="AW719" s="74" t="str">
        <f t="shared" si="398"/>
        <v>00631L</v>
      </c>
      <c r="AX719" s="20">
        <f t="shared" si="399"/>
        <v>1</v>
      </c>
      <c r="AY719" s="20">
        <f t="shared" si="409"/>
        <v>0</v>
      </c>
      <c r="AZ719" s="57">
        <v>45265</v>
      </c>
      <c r="BA719" s="75">
        <v>31.63</v>
      </c>
      <c r="BB719" s="90">
        <v>31.637499999999999</v>
      </c>
      <c r="BC719" s="76">
        <f t="shared" si="417"/>
        <v>31.163958333333344</v>
      </c>
      <c r="BD719" s="76">
        <f t="shared" si="418"/>
        <v>31.164458333333346</v>
      </c>
      <c r="BE719" s="77">
        <f t="shared" si="387"/>
        <v>1.5195170703336147E-2</v>
      </c>
      <c r="BF719" s="77">
        <f t="shared" si="415"/>
        <v>1.493822423246521E-2</v>
      </c>
    </row>
    <row r="720" spans="1:58" s="23" customFormat="1" ht="13.15" x14ac:dyDescent="0.4">
      <c r="A720" s="57">
        <v>45261</v>
      </c>
      <c r="B720" s="112">
        <v>13.698</v>
      </c>
      <c r="C720" s="112">
        <v>15.509</v>
      </c>
      <c r="D720" s="112">
        <v>16.312999999999999</v>
      </c>
      <c r="E720" s="112">
        <v>16.943000000000001</v>
      </c>
      <c r="F720" s="112">
        <v>17.457999999999998</v>
      </c>
      <c r="G720" s="112">
        <v>17.791</v>
      </c>
      <c r="H720" s="113">
        <v>18.149999999999999</v>
      </c>
      <c r="I720" s="90">
        <f t="shared" si="400"/>
        <v>14.6035</v>
      </c>
      <c r="J720" s="90">
        <f t="shared" si="401"/>
        <v>15.911</v>
      </c>
      <c r="K720" s="114">
        <v>12</v>
      </c>
      <c r="L720" s="115">
        <v>4.1666666666666664E-2</v>
      </c>
      <c r="M720" s="90">
        <v>11.98</v>
      </c>
      <c r="N720" s="90">
        <v>12.63</v>
      </c>
      <c r="O720" s="90">
        <v>15.36</v>
      </c>
      <c r="P720" s="90">
        <v>17.829999999999998</v>
      </c>
      <c r="Q720" s="90">
        <v>20.39</v>
      </c>
      <c r="R720" s="63">
        <f t="shared" si="389"/>
        <v>8.5799999999999983</v>
      </c>
      <c r="S720" s="64">
        <f t="shared" si="388"/>
        <v>-2.2445820433436466E-2</v>
      </c>
      <c r="T720" s="65">
        <f t="shared" si="419"/>
        <v>0.948535233570863</v>
      </c>
      <c r="U720" s="65">
        <f t="shared" si="419"/>
        <v>0.82226562500000011</v>
      </c>
      <c r="V720" s="65">
        <f t="shared" si="390"/>
        <v>0.70835670218732483</v>
      </c>
      <c r="W720" s="65">
        <f t="shared" si="391"/>
        <v>0.61942128494359983</v>
      </c>
      <c r="X720" s="61">
        <f t="shared" si="402"/>
        <v>0.13220908161775441</v>
      </c>
      <c r="Y720" s="66">
        <f t="shared" si="392"/>
        <v>7.1238859706073132E-2</v>
      </c>
      <c r="Z720" s="61">
        <f t="shared" si="393"/>
        <v>8.9533331050775447E-2</v>
      </c>
      <c r="AA720" s="67">
        <f t="shared" si="394"/>
        <v>14.6035</v>
      </c>
      <c r="AB720" s="68">
        <f t="shared" si="395"/>
        <v>8.4560570071258875E-2</v>
      </c>
      <c r="AC720" s="69">
        <f t="shared" si="396"/>
        <v>0.15625494853523353</v>
      </c>
      <c r="AD720" s="70">
        <f>_xlfn.PERCENTILE.EXC(AC720:$AC$5675,0.5)</f>
        <v>8.7465580681319599E-2</v>
      </c>
      <c r="AE720" s="70">
        <f>_xlfn.PERCENTILE.EXC($AC720:AC$5675,0.35)</f>
        <v>5.144239073974833E-2</v>
      </c>
      <c r="AF720" s="71">
        <f t="shared" si="421"/>
        <v>3.4188673064256311E-2</v>
      </c>
      <c r="AG720" s="70">
        <f t="shared" si="422"/>
        <v>-0.25348902430545567</v>
      </c>
      <c r="AH720" s="70">
        <f t="shared" si="423"/>
        <v>-0.28545770534896964</v>
      </c>
      <c r="AI720" s="61" t="str">
        <f t="shared" si="411"/>
        <v>Short VOL</v>
      </c>
      <c r="AJ720" s="68" t="str">
        <f t="shared" si="412"/>
        <v>Short VOL</v>
      </c>
      <c r="AK720" s="72" t="str">
        <f t="shared" si="413"/>
        <v>00631L</v>
      </c>
      <c r="AL720" s="73">
        <f t="shared" si="403"/>
        <v>1</v>
      </c>
      <c r="AM720" s="72" t="str">
        <f t="shared" si="416"/>
        <v>00631L</v>
      </c>
      <c r="AN720" s="73">
        <f t="shared" si="404"/>
        <v>1</v>
      </c>
      <c r="AO720" s="74" t="str">
        <f t="shared" si="410"/>
        <v>00631L</v>
      </c>
      <c r="AP720" s="20">
        <f t="shared" si="405"/>
        <v>1</v>
      </c>
      <c r="AQ720" s="74" t="str">
        <f t="shared" si="420"/>
        <v>00631L</v>
      </c>
      <c r="AR720" s="20">
        <f t="shared" si="406"/>
        <v>1</v>
      </c>
      <c r="AS720" s="74" t="str">
        <f t="shared" si="414"/>
        <v>00631L</v>
      </c>
      <c r="AT720" s="20">
        <f t="shared" si="407"/>
        <v>1</v>
      </c>
      <c r="AU720" s="74" t="str">
        <f t="shared" si="397"/>
        <v>00631L</v>
      </c>
      <c r="AV720" s="20">
        <f t="shared" si="408"/>
        <v>1</v>
      </c>
      <c r="AW720" s="74" t="str">
        <f t="shared" si="398"/>
        <v>00631L</v>
      </c>
      <c r="AX720" s="20">
        <f t="shared" si="399"/>
        <v>1</v>
      </c>
      <c r="AY720" s="20">
        <f t="shared" si="409"/>
        <v>0</v>
      </c>
      <c r="AZ720" s="57">
        <v>45264</v>
      </c>
      <c r="BA720" s="75">
        <v>31.64</v>
      </c>
      <c r="BB720" s="90">
        <v>31.362500000000001</v>
      </c>
      <c r="BC720" s="76">
        <f t="shared" si="417"/>
        <v>31.166666666666675</v>
      </c>
      <c r="BD720" s="76">
        <f t="shared" si="418"/>
        <v>31.164000000000009</v>
      </c>
      <c r="BE720" s="77">
        <f t="shared" si="387"/>
        <v>6.283422459892803E-3</v>
      </c>
      <c r="BF720" s="77">
        <f t="shared" si="415"/>
        <v>1.5274034141958409E-2</v>
      </c>
    </row>
    <row r="721" spans="1:58" s="23" customFormat="1" ht="13.15" x14ac:dyDescent="0.4">
      <c r="A721" s="57">
        <v>45260</v>
      </c>
      <c r="B721" s="112">
        <v>13.757999999999999</v>
      </c>
      <c r="C721" s="112">
        <v>15.568</v>
      </c>
      <c r="D721" s="112">
        <v>16.440999999999999</v>
      </c>
      <c r="E721" s="112">
        <v>17.068000000000001</v>
      </c>
      <c r="F721" s="112">
        <v>17.600000000000001</v>
      </c>
      <c r="G721" s="112">
        <v>17.907</v>
      </c>
      <c r="H721" s="113">
        <v>18.283999999999999</v>
      </c>
      <c r="I721" s="90">
        <f t="shared" si="400"/>
        <v>14.587583333333333</v>
      </c>
      <c r="J721" s="90">
        <f t="shared" si="401"/>
        <v>15.968124999999999</v>
      </c>
      <c r="K721" s="114">
        <v>13</v>
      </c>
      <c r="L721" s="115">
        <v>4.1666666666666664E-2</v>
      </c>
      <c r="M721" s="90">
        <v>12.3</v>
      </c>
      <c r="N721" s="90">
        <v>12.92</v>
      </c>
      <c r="O721" s="90">
        <v>15.44</v>
      </c>
      <c r="P721" s="90">
        <v>17.91</v>
      </c>
      <c r="Q721" s="90">
        <v>20.440000000000001</v>
      </c>
      <c r="R721" s="63">
        <f t="shared" si="389"/>
        <v>8.1300000000000026</v>
      </c>
      <c r="S721" s="64">
        <f t="shared" si="388"/>
        <v>-4.6224961479199153E-3</v>
      </c>
      <c r="T721" s="65">
        <f t="shared" si="419"/>
        <v>0.9520123839009289</v>
      </c>
      <c r="U721" s="65">
        <f t="shared" si="419"/>
        <v>0.83678756476683935</v>
      </c>
      <c r="V721" s="65">
        <f t="shared" si="390"/>
        <v>0.72138470128419874</v>
      </c>
      <c r="W721" s="65">
        <f t="shared" si="391"/>
        <v>0.63209393346379639</v>
      </c>
      <c r="X721" s="61">
        <f t="shared" si="402"/>
        <v>0.13155981974124151</v>
      </c>
      <c r="Y721" s="66">
        <f t="shared" si="392"/>
        <v>7.1244434028591361E-2</v>
      </c>
      <c r="Z721" s="61">
        <f t="shared" si="393"/>
        <v>9.463813402951135E-2</v>
      </c>
      <c r="AA721" s="67">
        <f t="shared" si="394"/>
        <v>14.587583333333333</v>
      </c>
      <c r="AB721" s="68">
        <f t="shared" si="395"/>
        <v>6.4860681114551025E-2</v>
      </c>
      <c r="AC721" s="69">
        <f t="shared" si="396"/>
        <v>0.12906991744066046</v>
      </c>
      <c r="AD721" s="70">
        <f>_xlfn.PERCENTILE.EXC(AC721:$AC$5675,0.5)</f>
        <v>8.7431161362639453E-2</v>
      </c>
      <c r="AE721" s="70">
        <f>_xlfn.PERCENTILE.EXC($AC721:AC$5675,0.35)</f>
        <v>5.1416767742237003E-2</v>
      </c>
      <c r="AF721" s="71">
        <f t="shared" si="421"/>
        <v>3.4188673064256311E-2</v>
      </c>
      <c r="AG721" s="70">
        <f t="shared" si="422"/>
        <v>-0.25348902430545567</v>
      </c>
      <c r="AH721" s="70">
        <f t="shared" si="423"/>
        <v>-0.28545770534896964</v>
      </c>
      <c r="AI721" s="61" t="str">
        <f t="shared" si="411"/>
        <v>Short VOL</v>
      </c>
      <c r="AJ721" s="68" t="str">
        <f t="shared" si="412"/>
        <v>Short VOL</v>
      </c>
      <c r="AK721" s="72" t="str">
        <f t="shared" si="413"/>
        <v>00631L</v>
      </c>
      <c r="AL721" s="73">
        <f t="shared" si="403"/>
        <v>1</v>
      </c>
      <c r="AM721" s="72" t="str">
        <f t="shared" si="416"/>
        <v>00631L</v>
      </c>
      <c r="AN721" s="73">
        <f t="shared" si="404"/>
        <v>1</v>
      </c>
      <c r="AO721" s="74" t="str">
        <f t="shared" si="410"/>
        <v>00631L</v>
      </c>
      <c r="AP721" s="20">
        <f t="shared" si="405"/>
        <v>1</v>
      </c>
      <c r="AQ721" s="74" t="str">
        <f t="shared" si="420"/>
        <v>00635U</v>
      </c>
      <c r="AR721" s="20">
        <f t="shared" si="406"/>
        <v>0</v>
      </c>
      <c r="AS721" s="74" t="str">
        <f t="shared" si="414"/>
        <v>00631L</v>
      </c>
      <c r="AT721" s="20">
        <f t="shared" si="407"/>
        <v>1</v>
      </c>
      <c r="AU721" s="74" t="str">
        <f t="shared" si="397"/>
        <v>00631L</v>
      </c>
      <c r="AV721" s="20">
        <f t="shared" si="408"/>
        <v>1</v>
      </c>
      <c r="AW721" s="74" t="str">
        <f t="shared" si="398"/>
        <v>00631L</v>
      </c>
      <c r="AX721" s="20">
        <f t="shared" si="399"/>
        <v>1</v>
      </c>
      <c r="AY721" s="20">
        <f t="shared" si="409"/>
        <v>0</v>
      </c>
      <c r="AZ721" s="57">
        <v>45261</v>
      </c>
      <c r="BA721" s="75">
        <v>31.25</v>
      </c>
      <c r="BB721" s="90">
        <v>31.125</v>
      </c>
      <c r="BC721" s="76">
        <f t="shared" si="417"/>
        <v>31.17312500000001</v>
      </c>
      <c r="BD721" s="76">
        <f t="shared" si="418"/>
        <v>31.164791666666677</v>
      </c>
      <c r="BE721" s="77">
        <f t="shared" ref="BE721:BE784" si="424">(BB721-BC721)/BC721</f>
        <v>-1.5437977424467232E-3</v>
      </c>
      <c r="BF721" s="77">
        <f t="shared" si="415"/>
        <v>2.734121705182477E-3</v>
      </c>
    </row>
    <row r="722" spans="1:58" s="23" customFormat="1" ht="13.15" x14ac:dyDescent="0.4">
      <c r="A722" s="57">
        <v>45259</v>
      </c>
      <c r="B722" s="112">
        <v>14</v>
      </c>
      <c r="C722" s="112">
        <v>15.85</v>
      </c>
      <c r="D722" s="112">
        <v>16.654</v>
      </c>
      <c r="E722" s="112">
        <v>17.298999999999999</v>
      </c>
      <c r="F722" s="112">
        <v>17.75</v>
      </c>
      <c r="G722" s="112">
        <v>18.045999999999999</v>
      </c>
      <c r="H722" s="113">
        <v>18.350000000000001</v>
      </c>
      <c r="I722" s="90">
        <f t="shared" si="400"/>
        <v>14.770833333333334</v>
      </c>
      <c r="J722" s="90">
        <f t="shared" si="401"/>
        <v>16.184999999999999</v>
      </c>
      <c r="K722" s="114">
        <v>14</v>
      </c>
      <c r="L722" s="115">
        <v>4.1666666666666664E-2</v>
      </c>
      <c r="M722" s="90">
        <v>12.05</v>
      </c>
      <c r="N722" s="90">
        <v>12.98</v>
      </c>
      <c r="O722" s="90">
        <v>15.51</v>
      </c>
      <c r="P722" s="90">
        <v>18.03</v>
      </c>
      <c r="Q722" s="90">
        <v>20.5</v>
      </c>
      <c r="R722" s="63">
        <f t="shared" si="389"/>
        <v>8.509999999999998</v>
      </c>
      <c r="S722" s="64">
        <f t="shared" ref="S722:S785" si="425">(N722-N723)/N723</f>
        <v>2.2852639873916544E-2</v>
      </c>
      <c r="T722" s="65">
        <f t="shared" si="419"/>
        <v>0.92835130970724189</v>
      </c>
      <c r="U722" s="65">
        <f t="shared" si="419"/>
        <v>0.83687943262411346</v>
      </c>
      <c r="V722" s="65">
        <f t="shared" si="390"/>
        <v>0.71991125901275654</v>
      </c>
      <c r="W722" s="65">
        <f t="shared" si="391"/>
        <v>0.63317073170731708</v>
      </c>
      <c r="X722" s="61">
        <f t="shared" si="402"/>
        <v>0.13214285714285712</v>
      </c>
      <c r="Y722" s="66">
        <f t="shared" si="392"/>
        <v>6.0754956933926928E-2</v>
      </c>
      <c r="Z722" s="61">
        <f t="shared" si="393"/>
        <v>9.5740479548659954E-2</v>
      </c>
      <c r="AA722" s="67">
        <f t="shared" si="394"/>
        <v>14.770833333333334</v>
      </c>
      <c r="AB722" s="68">
        <f t="shared" si="395"/>
        <v>7.8582434514637867E-2</v>
      </c>
      <c r="AC722" s="69">
        <f t="shared" si="396"/>
        <v>0.13796866974833077</v>
      </c>
      <c r="AD722" s="70">
        <f>_xlfn.PERCENTILE.EXC(AC722:$AC$5675,0.5)</f>
        <v>8.7428398420638334E-2</v>
      </c>
      <c r="AE722" s="70">
        <f>_xlfn.PERCENTILE.EXC($AC722:AC$5675,0.35)</f>
        <v>5.1391144744725684E-2</v>
      </c>
      <c r="AF722" s="71">
        <f t="shared" si="421"/>
        <v>3.4188673064256311E-2</v>
      </c>
      <c r="AG722" s="70">
        <f t="shared" si="422"/>
        <v>-0.25348902430545567</v>
      </c>
      <c r="AH722" s="70">
        <f t="shared" si="423"/>
        <v>-0.28545770534896964</v>
      </c>
      <c r="AI722" s="61" t="str">
        <f t="shared" si="411"/>
        <v>Short VOL</v>
      </c>
      <c r="AJ722" s="68" t="str">
        <f t="shared" si="412"/>
        <v>Short VOL</v>
      </c>
      <c r="AK722" s="72" t="str">
        <f t="shared" si="413"/>
        <v>00631L</v>
      </c>
      <c r="AL722" s="73">
        <f t="shared" si="403"/>
        <v>1</v>
      </c>
      <c r="AM722" s="72" t="str">
        <f t="shared" si="416"/>
        <v>00631L</v>
      </c>
      <c r="AN722" s="73">
        <f t="shared" si="404"/>
        <v>1</v>
      </c>
      <c r="AO722" s="74" t="str">
        <f t="shared" si="410"/>
        <v>00631L</v>
      </c>
      <c r="AP722" s="20">
        <f t="shared" si="405"/>
        <v>1</v>
      </c>
      <c r="AQ722" s="74" t="str">
        <f t="shared" si="420"/>
        <v>00635U</v>
      </c>
      <c r="AR722" s="20">
        <f t="shared" si="406"/>
        <v>0</v>
      </c>
      <c r="AS722" s="74" t="str">
        <f t="shared" si="414"/>
        <v>00635U</v>
      </c>
      <c r="AT722" s="20">
        <f t="shared" si="407"/>
        <v>0</v>
      </c>
      <c r="AU722" s="74" t="str">
        <f t="shared" si="397"/>
        <v>00631L</v>
      </c>
      <c r="AV722" s="20">
        <f t="shared" si="408"/>
        <v>1</v>
      </c>
      <c r="AW722" s="74" t="str">
        <f t="shared" si="398"/>
        <v>00631L</v>
      </c>
      <c r="AX722" s="20">
        <f t="shared" si="399"/>
        <v>1</v>
      </c>
      <c r="AY722" s="20">
        <f t="shared" si="409"/>
        <v>0</v>
      </c>
      <c r="AZ722" s="57">
        <v>45260</v>
      </c>
      <c r="BA722" s="75">
        <v>30.79</v>
      </c>
      <c r="BB722" s="90">
        <v>30.4375</v>
      </c>
      <c r="BC722" s="76">
        <f t="shared" si="417"/>
        <v>31.189791666666675</v>
      </c>
      <c r="BD722" s="76">
        <f t="shared" si="418"/>
        <v>31.167541666666676</v>
      </c>
      <c r="BE722" s="77">
        <f t="shared" si="424"/>
        <v>-2.4119804156007507E-2</v>
      </c>
      <c r="BF722" s="77">
        <f t="shared" si="415"/>
        <v>-1.2113296284462912E-2</v>
      </c>
    </row>
    <row r="723" spans="1:58" s="23" customFormat="1" ht="13.15" x14ac:dyDescent="0.4">
      <c r="A723" s="57">
        <v>45258</v>
      </c>
      <c r="B723" s="112">
        <v>13.784000000000001</v>
      </c>
      <c r="C723" s="112">
        <v>15.554</v>
      </c>
      <c r="D723" s="112">
        <v>16.350000000000001</v>
      </c>
      <c r="E723" s="112">
        <v>17</v>
      </c>
      <c r="F723" s="112">
        <v>17.498999999999999</v>
      </c>
      <c r="G723" s="112">
        <v>17.754000000000001</v>
      </c>
      <c r="H723" s="113">
        <v>18.100000000000001</v>
      </c>
      <c r="I723" s="90">
        <f t="shared" si="400"/>
        <v>14.447750000000001</v>
      </c>
      <c r="J723" s="90">
        <f t="shared" si="401"/>
        <v>15.852500000000001</v>
      </c>
      <c r="K723" s="114">
        <v>15</v>
      </c>
      <c r="L723" s="115">
        <v>4.1666666666666664E-2</v>
      </c>
      <c r="M723" s="90">
        <v>11.52</v>
      </c>
      <c r="N723" s="90">
        <v>12.69</v>
      </c>
      <c r="O723" s="90">
        <v>15.24</v>
      </c>
      <c r="P723" s="90">
        <v>17.809999999999999</v>
      </c>
      <c r="Q723" s="90">
        <v>20.329999999999998</v>
      </c>
      <c r="R723" s="63">
        <f t="shared" si="389"/>
        <v>8.8399999999999963</v>
      </c>
      <c r="S723" s="64">
        <f t="shared" si="425"/>
        <v>0</v>
      </c>
      <c r="T723" s="65">
        <f t="shared" si="419"/>
        <v>0.90780141843971629</v>
      </c>
      <c r="U723" s="65">
        <f t="shared" si="419"/>
        <v>0.83267716535433067</v>
      </c>
      <c r="V723" s="65">
        <f t="shared" si="390"/>
        <v>0.71252105558674905</v>
      </c>
      <c r="W723" s="65">
        <f t="shared" si="391"/>
        <v>0.62420068863748157</v>
      </c>
      <c r="X723" s="61">
        <f t="shared" si="402"/>
        <v>0.12840975043528724</v>
      </c>
      <c r="Y723" s="66">
        <f t="shared" si="392"/>
        <v>6.4705882352941266E-2</v>
      </c>
      <c r="Z723" s="61">
        <f t="shared" si="393"/>
        <v>9.7229672440345374E-2</v>
      </c>
      <c r="AA723" s="67">
        <f t="shared" si="394"/>
        <v>14.447749999999999</v>
      </c>
      <c r="AB723" s="68">
        <f t="shared" si="395"/>
        <v>8.6209613869188434E-2</v>
      </c>
      <c r="AC723" s="69">
        <f t="shared" si="396"/>
        <v>0.13851457840819542</v>
      </c>
      <c r="AD723" s="70">
        <f>_xlfn.PERCENTILE.EXC(AC723:$AC$5675,0.5)</f>
        <v>8.7425635478637215E-2</v>
      </c>
      <c r="AE723" s="70">
        <f>_xlfn.PERCENTILE.EXC($AC723:AC$5675,0.35)</f>
        <v>5.1364868688109126E-2</v>
      </c>
      <c r="AF723" s="71">
        <f t="shared" si="421"/>
        <v>3.4188673064256311E-2</v>
      </c>
      <c r="AG723" s="70">
        <f t="shared" si="422"/>
        <v>-0.25348902430545567</v>
      </c>
      <c r="AH723" s="70">
        <f t="shared" si="423"/>
        <v>-0.28545770534896964</v>
      </c>
      <c r="AI723" s="61" t="str">
        <f t="shared" si="411"/>
        <v>Short VOL</v>
      </c>
      <c r="AJ723" s="68" t="str">
        <f t="shared" si="412"/>
        <v>Short VOL</v>
      </c>
      <c r="AK723" s="72" t="str">
        <f t="shared" si="413"/>
        <v>00631L</v>
      </c>
      <c r="AL723" s="73">
        <f t="shared" si="403"/>
        <v>1</v>
      </c>
      <c r="AM723" s="72" t="str">
        <f t="shared" si="416"/>
        <v>00631L</v>
      </c>
      <c r="AN723" s="73">
        <f t="shared" si="404"/>
        <v>1</v>
      </c>
      <c r="AO723" s="74" t="str">
        <f t="shared" si="410"/>
        <v>00631L</v>
      </c>
      <c r="AP723" s="20">
        <f t="shared" si="405"/>
        <v>1</v>
      </c>
      <c r="AQ723" s="74" t="str">
        <f t="shared" si="420"/>
        <v>00635U</v>
      </c>
      <c r="AR723" s="20">
        <f t="shared" si="406"/>
        <v>0</v>
      </c>
      <c r="AS723" s="74" t="str">
        <f t="shared" si="414"/>
        <v>00635U</v>
      </c>
      <c r="AT723" s="20">
        <f t="shared" si="407"/>
        <v>0</v>
      </c>
      <c r="AU723" s="74" t="str">
        <f t="shared" si="397"/>
        <v>00631L</v>
      </c>
      <c r="AV723" s="20">
        <f t="shared" si="408"/>
        <v>1</v>
      </c>
      <c r="AW723" s="74" t="str">
        <f t="shared" si="398"/>
        <v>00631L</v>
      </c>
      <c r="AX723" s="20">
        <f t="shared" si="399"/>
        <v>1</v>
      </c>
      <c r="AY723" s="20">
        <f t="shared" si="409"/>
        <v>0</v>
      </c>
      <c r="AZ723" s="57">
        <v>45259</v>
      </c>
      <c r="BA723" s="75">
        <v>30.5</v>
      </c>
      <c r="BB723" s="90">
        <v>30.287500000000001</v>
      </c>
      <c r="BC723" s="76">
        <f t="shared" si="417"/>
        <v>31.212708333333339</v>
      </c>
      <c r="BD723" s="76">
        <f t="shared" si="418"/>
        <v>31.190833333333341</v>
      </c>
      <c r="BE723" s="77">
        <f t="shared" si="424"/>
        <v>-2.9642039500470688E-2</v>
      </c>
      <c r="BF723" s="77">
        <f t="shared" si="415"/>
        <v>-2.2148601351893157E-2</v>
      </c>
    </row>
    <row r="724" spans="1:58" s="23" customFormat="1" ht="13.15" x14ac:dyDescent="0.4">
      <c r="A724" s="57">
        <v>45257</v>
      </c>
      <c r="B724" s="112">
        <v>13.952999999999999</v>
      </c>
      <c r="C724" s="112">
        <v>15.765000000000001</v>
      </c>
      <c r="D724" s="112">
        <v>16.509</v>
      </c>
      <c r="E724" s="112">
        <v>17.158999999999999</v>
      </c>
      <c r="F724" s="112">
        <v>17.649000000000001</v>
      </c>
      <c r="G724" s="112">
        <v>17.899999999999999</v>
      </c>
      <c r="H724" s="113">
        <v>18.25</v>
      </c>
      <c r="I724" s="90">
        <f t="shared" si="400"/>
        <v>14.557</v>
      </c>
      <c r="J724" s="90">
        <f t="shared" si="401"/>
        <v>16.013000000000002</v>
      </c>
      <c r="K724" s="114">
        <v>16</v>
      </c>
      <c r="L724" s="115">
        <v>4.1666666666666664E-2</v>
      </c>
      <c r="M724" s="90">
        <v>11.27</v>
      </c>
      <c r="N724" s="90">
        <v>12.69</v>
      </c>
      <c r="O724" s="90">
        <v>15.34</v>
      </c>
      <c r="P724" s="90">
        <v>17.89</v>
      </c>
      <c r="Q724" s="90">
        <v>20.38</v>
      </c>
      <c r="R724" s="63">
        <f t="shared" si="389"/>
        <v>9.2700000000000031</v>
      </c>
      <c r="S724" s="64">
        <f t="shared" si="425"/>
        <v>1.8459069020866664E-2</v>
      </c>
      <c r="T724" s="65">
        <f t="shared" si="419"/>
        <v>0.88810086682427103</v>
      </c>
      <c r="U724" s="65">
        <f t="shared" si="419"/>
        <v>0.82724902216427643</v>
      </c>
      <c r="V724" s="65">
        <f t="shared" si="390"/>
        <v>0.70933482392397984</v>
      </c>
      <c r="W724" s="65">
        <f t="shared" si="391"/>
        <v>0.62266928361138374</v>
      </c>
      <c r="X724" s="61">
        <f t="shared" si="402"/>
        <v>0.12986454525908417</v>
      </c>
      <c r="Y724" s="66">
        <f t="shared" si="392"/>
        <v>6.3581793810828208E-2</v>
      </c>
      <c r="Z724" s="61">
        <f t="shared" si="393"/>
        <v>0.10002060864189058</v>
      </c>
      <c r="AA724" s="67">
        <f t="shared" si="394"/>
        <v>14.557</v>
      </c>
      <c r="AB724" s="68">
        <f t="shared" si="395"/>
        <v>9.9527186761229305E-2</v>
      </c>
      <c r="AC724" s="69">
        <f t="shared" si="396"/>
        <v>0.14712371946414507</v>
      </c>
      <c r="AD724" s="70">
        <f>_xlfn.PERCENTILE.EXC(AC724:$AC$5675,0.5)</f>
        <v>8.7410135746981352E-2</v>
      </c>
      <c r="AE724" s="70">
        <f>_xlfn.PERCENTILE.EXC($AC724:AC$5675,0.35)</f>
        <v>5.1336959983729537E-2</v>
      </c>
      <c r="AF724" s="71">
        <f t="shared" si="421"/>
        <v>3.4188673064256311E-2</v>
      </c>
      <c r="AG724" s="70">
        <f t="shared" si="422"/>
        <v>-0.25348902430545567</v>
      </c>
      <c r="AH724" s="70">
        <f t="shared" si="423"/>
        <v>-0.28545770534896964</v>
      </c>
      <c r="AI724" s="61" t="str">
        <f t="shared" si="411"/>
        <v>Short VOL</v>
      </c>
      <c r="AJ724" s="68" t="str">
        <f t="shared" si="412"/>
        <v>Short VOL</v>
      </c>
      <c r="AK724" s="72" t="str">
        <f t="shared" si="413"/>
        <v>00631L</v>
      </c>
      <c r="AL724" s="73">
        <f t="shared" si="403"/>
        <v>1</v>
      </c>
      <c r="AM724" s="72" t="str">
        <f t="shared" si="416"/>
        <v>00631L</v>
      </c>
      <c r="AN724" s="73">
        <f t="shared" si="404"/>
        <v>1</v>
      </c>
      <c r="AO724" s="74" t="str">
        <f t="shared" si="410"/>
        <v>00631L</v>
      </c>
      <c r="AP724" s="20">
        <f t="shared" si="405"/>
        <v>1</v>
      </c>
      <c r="AQ724" s="74" t="str">
        <f t="shared" si="420"/>
        <v>00635U</v>
      </c>
      <c r="AR724" s="20">
        <f t="shared" si="406"/>
        <v>0</v>
      </c>
      <c r="AS724" s="74" t="str">
        <f t="shared" si="414"/>
        <v>00635U</v>
      </c>
      <c r="AT724" s="20">
        <f t="shared" si="407"/>
        <v>0</v>
      </c>
      <c r="AU724" s="74" t="str">
        <f t="shared" si="397"/>
        <v>00631L</v>
      </c>
      <c r="AV724" s="20">
        <f t="shared" si="408"/>
        <v>1</v>
      </c>
      <c r="AW724" s="74" t="str">
        <f t="shared" si="398"/>
        <v>00631L</v>
      </c>
      <c r="AX724" s="20">
        <f t="shared" si="399"/>
        <v>1</v>
      </c>
      <c r="AY724" s="20">
        <f t="shared" si="409"/>
        <v>0</v>
      </c>
      <c r="AZ724" s="57">
        <v>45258</v>
      </c>
      <c r="BA724" s="75">
        <v>30.6</v>
      </c>
      <c r="BB724" s="90">
        <v>30.5</v>
      </c>
      <c r="BC724" s="76">
        <f t="shared" si="417"/>
        <v>31.240625000000009</v>
      </c>
      <c r="BD724" s="76">
        <f t="shared" si="418"/>
        <v>31.217916666666671</v>
      </c>
      <c r="BE724" s="77">
        <f t="shared" si="424"/>
        <v>-2.3707112133640358E-2</v>
      </c>
      <c r="BF724" s="77">
        <f t="shared" si="415"/>
        <v>-1.9793654818947543E-2</v>
      </c>
    </row>
    <row r="725" spans="1:58" s="23" customFormat="1" ht="13.15" x14ac:dyDescent="0.4">
      <c r="A725" s="57">
        <v>45254</v>
      </c>
      <c r="B725" s="112">
        <v>13.85</v>
      </c>
      <c r="C725" s="112">
        <v>15.645</v>
      </c>
      <c r="D725" s="112">
        <v>16.350000000000001</v>
      </c>
      <c r="E725" s="112">
        <v>17.05</v>
      </c>
      <c r="F725" s="112">
        <v>17.5</v>
      </c>
      <c r="G725" s="112">
        <v>17.798999999999999</v>
      </c>
      <c r="H725" s="113">
        <v>18.100000000000001</v>
      </c>
      <c r="I725" s="90">
        <f t="shared" si="400"/>
        <v>14.373541666666666</v>
      </c>
      <c r="J725" s="90">
        <f t="shared" si="401"/>
        <v>15.850625000000001</v>
      </c>
      <c r="K725" s="114">
        <v>17</v>
      </c>
      <c r="L725" s="115">
        <v>4.1666666666666664E-2</v>
      </c>
      <c r="M725" s="90">
        <v>9.68</v>
      </c>
      <c r="N725" s="90">
        <v>12.46</v>
      </c>
      <c r="O725" s="90">
        <v>15.12</v>
      </c>
      <c r="P725" s="90">
        <v>17.809999999999999</v>
      </c>
      <c r="Q725" s="90">
        <v>20.36</v>
      </c>
      <c r="R725" s="63">
        <f t="shared" si="389"/>
        <v>10.79</v>
      </c>
      <c r="S725" s="64">
        <f t="shared" si="425"/>
        <v>-3.0350194552529089E-2</v>
      </c>
      <c r="T725" s="65">
        <f t="shared" si="419"/>
        <v>0.77688603531300149</v>
      </c>
      <c r="U725" s="65">
        <f t="shared" si="419"/>
        <v>0.82407407407407418</v>
      </c>
      <c r="V725" s="65">
        <f t="shared" si="390"/>
        <v>0.69960696238068509</v>
      </c>
      <c r="W725" s="65">
        <f t="shared" si="391"/>
        <v>0.61198428290766216</v>
      </c>
      <c r="X725" s="61">
        <f t="shared" si="402"/>
        <v>0.12960288808664261</v>
      </c>
      <c r="Y725" s="66">
        <f t="shared" si="392"/>
        <v>6.1583577712610013E-2</v>
      </c>
      <c r="Z725" s="61">
        <f t="shared" si="393"/>
        <v>0.10276404852666222</v>
      </c>
      <c r="AA725" s="67">
        <f t="shared" si="394"/>
        <v>14.373541666666666</v>
      </c>
      <c r="AB725" s="68">
        <f t="shared" si="395"/>
        <v>0.11155698234349909</v>
      </c>
      <c r="AC725" s="69">
        <f t="shared" si="396"/>
        <v>0.15357477260567137</v>
      </c>
      <c r="AD725" s="70">
        <f>_xlfn.PERCENTILE.EXC(AC725:$AC$5675,0.5)</f>
        <v>8.7394636015325489E-2</v>
      </c>
      <c r="AE725" s="70">
        <f>_xlfn.PERCENTILE.EXC($AC725:AC$5675,0.35)</f>
        <v>5.1309051279349926E-2</v>
      </c>
      <c r="AF725" s="71">
        <f t="shared" si="421"/>
        <v>3.4188673064256311E-2</v>
      </c>
      <c r="AG725" s="70">
        <f t="shared" si="422"/>
        <v>-0.25348902430545567</v>
      </c>
      <c r="AH725" s="70">
        <f t="shared" si="423"/>
        <v>-0.28545770534896964</v>
      </c>
      <c r="AI725" s="61" t="str">
        <f t="shared" si="411"/>
        <v>Short VOL</v>
      </c>
      <c r="AJ725" s="68" t="str">
        <f t="shared" si="412"/>
        <v>Short VOL</v>
      </c>
      <c r="AK725" s="72" t="str">
        <f t="shared" si="413"/>
        <v>00631L</v>
      </c>
      <c r="AL725" s="73">
        <f t="shared" si="403"/>
        <v>1</v>
      </c>
      <c r="AM725" s="72" t="str">
        <f t="shared" si="416"/>
        <v>00631L</v>
      </c>
      <c r="AN725" s="73">
        <f t="shared" si="404"/>
        <v>1</v>
      </c>
      <c r="AO725" s="74" t="str">
        <f t="shared" si="410"/>
        <v>00631L</v>
      </c>
      <c r="AP725" s="20">
        <f t="shared" si="405"/>
        <v>1</v>
      </c>
      <c r="AQ725" s="74" t="str">
        <f t="shared" si="420"/>
        <v>00635U</v>
      </c>
      <c r="AR725" s="20">
        <f t="shared" si="406"/>
        <v>0</v>
      </c>
      <c r="AS725" s="74" t="str">
        <f t="shared" si="414"/>
        <v>00635U</v>
      </c>
      <c r="AT725" s="20">
        <f t="shared" si="407"/>
        <v>0</v>
      </c>
      <c r="AU725" s="74" t="str">
        <f t="shared" si="397"/>
        <v>00631L</v>
      </c>
      <c r="AV725" s="20">
        <f t="shared" si="408"/>
        <v>1</v>
      </c>
      <c r="AW725" s="74" t="str">
        <f t="shared" si="398"/>
        <v>00631L</v>
      </c>
      <c r="AX725" s="20">
        <f t="shared" si="399"/>
        <v>1</v>
      </c>
      <c r="AY725" s="20">
        <f t="shared" si="409"/>
        <v>0</v>
      </c>
      <c r="AZ725" s="57">
        <v>45257</v>
      </c>
      <c r="BA725" s="75">
        <v>30.6</v>
      </c>
      <c r="BB725" s="90">
        <v>30.574999999999999</v>
      </c>
      <c r="BC725" s="76">
        <f t="shared" si="417"/>
        <v>31.271666666666672</v>
      </c>
      <c r="BD725" s="76">
        <f t="shared" si="418"/>
        <v>31.242291666666674</v>
      </c>
      <c r="BE725" s="77">
        <f t="shared" si="424"/>
        <v>-2.2277887331450377E-2</v>
      </c>
      <c r="BF725" s="77">
        <f t="shared" si="415"/>
        <v>-2.0558404406420424E-2</v>
      </c>
    </row>
    <row r="726" spans="1:58" s="23" customFormat="1" ht="13.15" x14ac:dyDescent="0.4">
      <c r="A726" s="57">
        <v>45252</v>
      </c>
      <c r="B726" s="112">
        <v>14.563000000000001</v>
      </c>
      <c r="C726" s="112">
        <v>16.248999999999999</v>
      </c>
      <c r="D726" s="112">
        <v>16.841000000000001</v>
      </c>
      <c r="E726" s="112">
        <v>17.5</v>
      </c>
      <c r="F726" s="112">
        <v>17.949000000000002</v>
      </c>
      <c r="G726" s="112">
        <v>18.2</v>
      </c>
      <c r="H726" s="113">
        <v>18.510999999999999</v>
      </c>
      <c r="I726" s="90">
        <f t="shared" si="400"/>
        <v>14.984500000000001</v>
      </c>
      <c r="J726" s="90">
        <f t="shared" si="401"/>
        <v>16.396999999999998</v>
      </c>
      <c r="K726" s="114">
        <v>18</v>
      </c>
      <c r="L726" s="115">
        <v>4.1666666666666664E-2</v>
      </c>
      <c r="M726" s="90">
        <v>9.9600000000000009</v>
      </c>
      <c r="N726" s="90">
        <v>12.85</v>
      </c>
      <c r="O726" s="90">
        <v>15.48</v>
      </c>
      <c r="P726" s="90">
        <v>18.05</v>
      </c>
      <c r="Q726" s="90">
        <v>20.45</v>
      </c>
      <c r="R726" s="63">
        <f t="shared" si="389"/>
        <v>10.719999999999999</v>
      </c>
      <c r="S726" s="64">
        <f t="shared" si="425"/>
        <v>-3.7453183520599252E-2</v>
      </c>
      <c r="T726" s="65">
        <f t="shared" si="419"/>
        <v>0.77509727626459157</v>
      </c>
      <c r="U726" s="65">
        <f t="shared" si="419"/>
        <v>0.83010335917312661</v>
      </c>
      <c r="V726" s="65">
        <f t="shared" si="390"/>
        <v>0.7119113573407202</v>
      </c>
      <c r="W726" s="65">
        <f t="shared" si="391"/>
        <v>0.628361858190709</v>
      </c>
      <c r="X726" s="61">
        <f t="shared" si="402"/>
        <v>0.11577284900089255</v>
      </c>
      <c r="Y726" s="66">
        <f t="shared" si="392"/>
        <v>5.7771428571428529E-2</v>
      </c>
      <c r="Z726" s="61">
        <f t="shared" si="393"/>
        <v>9.4264072875304333E-2</v>
      </c>
      <c r="AA726" s="67">
        <f t="shared" si="394"/>
        <v>14.984500000000001</v>
      </c>
      <c r="AB726" s="68">
        <f t="shared" si="395"/>
        <v>0.13330739299610903</v>
      </c>
      <c r="AC726" s="69">
        <f t="shared" si="396"/>
        <v>0.16610894941634249</v>
      </c>
      <c r="AD726" s="70">
        <f>_xlfn.PERCENTILE.EXC(AC726:$AC$5675,0.5)</f>
        <v>8.7373069230583772E-2</v>
      </c>
      <c r="AE726" s="70">
        <f>_xlfn.PERCENTILE.EXC($AC726:AC$5675,0.35)</f>
        <v>5.1287866918070052E-2</v>
      </c>
      <c r="AF726" s="71">
        <f t="shared" si="421"/>
        <v>3.4188673064256311E-2</v>
      </c>
      <c r="AG726" s="70">
        <f t="shared" si="422"/>
        <v>-0.25348902430545567</v>
      </c>
      <c r="AH726" s="70">
        <f t="shared" si="423"/>
        <v>-0.28545770534896964</v>
      </c>
      <c r="AI726" s="61" t="str">
        <f t="shared" si="411"/>
        <v>Short VOL</v>
      </c>
      <c r="AJ726" s="68" t="str">
        <f t="shared" si="412"/>
        <v>Short VOL</v>
      </c>
      <c r="AK726" s="72" t="str">
        <f t="shared" si="413"/>
        <v>00631L</v>
      </c>
      <c r="AL726" s="73">
        <f t="shared" si="403"/>
        <v>1</v>
      </c>
      <c r="AM726" s="72" t="str">
        <f t="shared" si="416"/>
        <v>00631L</v>
      </c>
      <c r="AN726" s="73">
        <f t="shared" si="404"/>
        <v>1</v>
      </c>
      <c r="AO726" s="74" t="str">
        <f t="shared" si="410"/>
        <v>00631L</v>
      </c>
      <c r="AP726" s="20">
        <f t="shared" si="405"/>
        <v>1</v>
      </c>
      <c r="AQ726" s="74" t="str">
        <f t="shared" si="420"/>
        <v>00635U</v>
      </c>
      <c r="AR726" s="20">
        <f t="shared" si="406"/>
        <v>0</v>
      </c>
      <c r="AS726" s="74" t="str">
        <f t="shared" si="414"/>
        <v>00635U</v>
      </c>
      <c r="AT726" s="20">
        <f t="shared" si="407"/>
        <v>0</v>
      </c>
      <c r="AU726" s="74" t="str">
        <f t="shared" si="397"/>
        <v>00631L</v>
      </c>
      <c r="AV726" s="20">
        <f t="shared" si="408"/>
        <v>1</v>
      </c>
      <c r="AW726" s="74" t="str">
        <f t="shared" si="398"/>
        <v>00631L</v>
      </c>
      <c r="AX726" s="20">
        <f t="shared" si="399"/>
        <v>1</v>
      </c>
      <c r="AY726" s="20">
        <f t="shared" si="409"/>
        <v>0</v>
      </c>
      <c r="AZ726" s="57">
        <v>45254</v>
      </c>
      <c r="BA726" s="75">
        <v>30.54</v>
      </c>
      <c r="BB726" s="90">
        <v>30.4375</v>
      </c>
      <c r="BC726" s="76">
        <f t="shared" si="417"/>
        <v>31.298750000000005</v>
      </c>
      <c r="BD726" s="76">
        <f t="shared" si="418"/>
        <v>31.27108333333334</v>
      </c>
      <c r="BE726" s="77">
        <f t="shared" si="424"/>
        <v>-2.7517073365549909E-2</v>
      </c>
      <c r="BF726" s="77">
        <f t="shared" si="415"/>
        <v>-2.3378893706379678E-2</v>
      </c>
    </row>
    <row r="727" spans="1:58" s="23" customFormat="1" ht="13.15" x14ac:dyDescent="0.4">
      <c r="A727" s="57">
        <v>45251</v>
      </c>
      <c r="B727" s="112">
        <v>14.452</v>
      </c>
      <c r="C727" s="112">
        <v>16.021000000000001</v>
      </c>
      <c r="D727" s="112">
        <v>16.684999999999999</v>
      </c>
      <c r="E727" s="112">
        <v>17.317</v>
      </c>
      <c r="F727" s="112">
        <v>17.751000000000001</v>
      </c>
      <c r="G727" s="112">
        <v>18.05</v>
      </c>
      <c r="H727" s="113">
        <v>18.358000000000001</v>
      </c>
      <c r="I727" s="90">
        <f t="shared" si="400"/>
        <v>14.778874999999999</v>
      </c>
      <c r="J727" s="90">
        <f t="shared" si="401"/>
        <v>16.159333333333333</v>
      </c>
      <c r="K727" s="114">
        <v>19</v>
      </c>
      <c r="L727" s="115">
        <v>4.1666666666666664E-2</v>
      </c>
      <c r="M727" s="90">
        <v>11.47</v>
      </c>
      <c r="N727" s="90">
        <v>13.35</v>
      </c>
      <c r="O727" s="90">
        <v>15.5</v>
      </c>
      <c r="P727" s="90">
        <v>18.03</v>
      </c>
      <c r="Q727" s="90">
        <v>20.52</v>
      </c>
      <c r="R727" s="63">
        <f t="shared" si="389"/>
        <v>8.7100000000000009</v>
      </c>
      <c r="S727" s="64">
        <f t="shared" si="425"/>
        <v>-4.4742729306488068E-3</v>
      </c>
      <c r="T727" s="65">
        <f t="shared" si="419"/>
        <v>0.85917602996254694</v>
      </c>
      <c r="U727" s="65">
        <f t="shared" si="419"/>
        <v>0.86129032258064508</v>
      </c>
      <c r="V727" s="65">
        <f t="shared" si="390"/>
        <v>0.74043261231281188</v>
      </c>
      <c r="W727" s="65">
        <f t="shared" si="391"/>
        <v>0.65058479532163738</v>
      </c>
      <c r="X727" s="61">
        <f t="shared" si="402"/>
        <v>0.10856628840298926</v>
      </c>
      <c r="Y727" s="66">
        <f t="shared" si="392"/>
        <v>6.0114338511289507E-2</v>
      </c>
      <c r="Z727" s="61">
        <f t="shared" si="393"/>
        <v>9.3407538350066113E-2</v>
      </c>
      <c r="AA727" s="67">
        <f t="shared" si="394"/>
        <v>14.778874999999999</v>
      </c>
      <c r="AB727" s="68">
        <f t="shared" si="395"/>
        <v>8.2546816479400778E-2</v>
      </c>
      <c r="AC727" s="69">
        <f t="shared" si="396"/>
        <v>0.10703183520599249</v>
      </c>
      <c r="AD727" s="70">
        <f>_xlfn.PERCENTILE.EXC(AC727:$AC$5675,0.5)</f>
        <v>8.7351502445842069E-2</v>
      </c>
      <c r="AE727" s="70">
        <f>_xlfn.PERCENTILE.EXC($AC727:AC$5675,0.35)</f>
        <v>5.1275648347589783E-2</v>
      </c>
      <c r="AF727" s="71">
        <f t="shared" si="421"/>
        <v>3.4188673064256311E-2</v>
      </c>
      <c r="AG727" s="70">
        <f t="shared" si="422"/>
        <v>-0.25348902430545567</v>
      </c>
      <c r="AH727" s="70">
        <f t="shared" si="423"/>
        <v>-0.28545770534896964</v>
      </c>
      <c r="AI727" s="61" t="str">
        <f t="shared" si="411"/>
        <v>Short VOL</v>
      </c>
      <c r="AJ727" s="68" t="str">
        <f t="shared" si="412"/>
        <v>Short VOL</v>
      </c>
      <c r="AK727" s="72" t="str">
        <f t="shared" si="413"/>
        <v>00631L</v>
      </c>
      <c r="AL727" s="73">
        <f t="shared" si="403"/>
        <v>1</v>
      </c>
      <c r="AM727" s="72" t="str">
        <f t="shared" si="416"/>
        <v>00631L</v>
      </c>
      <c r="AN727" s="73">
        <f t="shared" si="404"/>
        <v>1</v>
      </c>
      <c r="AO727" s="74" t="str">
        <f t="shared" si="410"/>
        <v>00631L</v>
      </c>
      <c r="AP727" s="20">
        <f t="shared" si="405"/>
        <v>1</v>
      </c>
      <c r="AQ727" s="74" t="str">
        <f t="shared" si="420"/>
        <v>00635U</v>
      </c>
      <c r="AR727" s="20">
        <f t="shared" si="406"/>
        <v>0</v>
      </c>
      <c r="AS727" s="74" t="str">
        <f t="shared" si="414"/>
        <v>00635U</v>
      </c>
      <c r="AT727" s="20">
        <f t="shared" si="407"/>
        <v>0</v>
      </c>
      <c r="AU727" s="74" t="str">
        <f t="shared" si="397"/>
        <v>00631L</v>
      </c>
      <c r="AV727" s="20">
        <f t="shared" si="408"/>
        <v>1</v>
      </c>
      <c r="AW727" s="74" t="str">
        <f t="shared" si="398"/>
        <v>00631L</v>
      </c>
      <c r="AX727" s="20">
        <f t="shared" si="399"/>
        <v>1</v>
      </c>
      <c r="AY727" s="20">
        <f t="shared" si="409"/>
        <v>0</v>
      </c>
      <c r="AZ727" s="57">
        <v>45252</v>
      </c>
      <c r="BA727" s="75">
        <v>30.46</v>
      </c>
      <c r="BB727" s="90">
        <v>31.05</v>
      </c>
      <c r="BC727" s="76">
        <f t="shared" si="417"/>
        <v>31.331041666666675</v>
      </c>
      <c r="BD727" s="76">
        <f t="shared" si="418"/>
        <v>31.299125000000007</v>
      </c>
      <c r="BE727" s="77">
        <f t="shared" si="424"/>
        <v>-8.97007094933828E-3</v>
      </c>
      <c r="BF727" s="77">
        <f t="shared" si="415"/>
        <v>-2.6809854908084688E-2</v>
      </c>
    </row>
    <row r="728" spans="1:58" s="23" customFormat="1" ht="13.15" x14ac:dyDescent="0.4">
      <c r="A728" s="57">
        <v>45250</v>
      </c>
      <c r="B728" s="112">
        <v>14.776</v>
      </c>
      <c r="C728" s="112">
        <v>16.329999999999998</v>
      </c>
      <c r="D728" s="112">
        <v>17.004000000000001</v>
      </c>
      <c r="E728" s="112">
        <v>17.600000000000001</v>
      </c>
      <c r="F728" s="112">
        <v>17.98</v>
      </c>
      <c r="G728" s="112">
        <v>18.254999999999999</v>
      </c>
      <c r="H728" s="113">
        <v>18.55</v>
      </c>
      <c r="I728" s="90">
        <f t="shared" si="400"/>
        <v>15.035</v>
      </c>
      <c r="J728" s="90">
        <f t="shared" si="401"/>
        <v>16.44233333333333</v>
      </c>
      <c r="K728" s="114">
        <v>20</v>
      </c>
      <c r="L728" s="115">
        <v>4.1666666666666664E-2</v>
      </c>
      <c r="M728" s="90">
        <v>11.14</v>
      </c>
      <c r="N728" s="90">
        <v>13.41</v>
      </c>
      <c r="O728" s="90">
        <v>15.69</v>
      </c>
      <c r="P728" s="90">
        <v>18.21</v>
      </c>
      <c r="Q728" s="90">
        <v>20.6</v>
      </c>
      <c r="R728" s="63">
        <f t="shared" si="389"/>
        <v>9.3499999999999979</v>
      </c>
      <c r="S728" s="64">
        <f t="shared" si="425"/>
        <v>-2.8260869565217429E-2</v>
      </c>
      <c r="T728" s="65">
        <f t="shared" si="419"/>
        <v>0.83072334079045496</v>
      </c>
      <c r="U728" s="65">
        <f t="shared" si="419"/>
        <v>0.85468451242829835</v>
      </c>
      <c r="V728" s="65">
        <f t="shared" si="390"/>
        <v>0.7364085667215815</v>
      </c>
      <c r="W728" s="65">
        <f t="shared" si="391"/>
        <v>0.65097087378640772</v>
      </c>
      <c r="X728" s="61">
        <f t="shared" si="402"/>
        <v>0.10517054683270158</v>
      </c>
      <c r="Y728" s="66">
        <f t="shared" si="392"/>
        <v>5.3977272727272679E-2</v>
      </c>
      <c r="Z728" s="61">
        <f t="shared" si="393"/>
        <v>9.3603813324464935E-2</v>
      </c>
      <c r="AA728" s="67">
        <f t="shared" si="394"/>
        <v>15.035</v>
      </c>
      <c r="AB728" s="68">
        <f t="shared" si="395"/>
        <v>0.10186428038777029</v>
      </c>
      <c r="AC728" s="69">
        <f t="shared" si="396"/>
        <v>0.12117822520507084</v>
      </c>
      <c r="AD728" s="70">
        <f>_xlfn.PERCENTILE.EXC(AC728:$AC$5675,0.5)</f>
        <v>8.7335325691006133E-2</v>
      </c>
      <c r="AE728" s="70">
        <f>_xlfn.PERCENTILE.EXC($AC728:AC$5675,0.35)</f>
        <v>5.1263429777109508E-2</v>
      </c>
      <c r="AF728" s="71">
        <f t="shared" si="421"/>
        <v>3.4188673064256311E-2</v>
      </c>
      <c r="AG728" s="70">
        <f t="shared" si="422"/>
        <v>-0.25348902430545567</v>
      </c>
      <c r="AH728" s="70">
        <f t="shared" si="423"/>
        <v>-0.28545770534896964</v>
      </c>
      <c r="AI728" s="61" t="str">
        <f t="shared" si="411"/>
        <v>Short VOL</v>
      </c>
      <c r="AJ728" s="68" t="str">
        <f t="shared" si="412"/>
        <v>Short VOL</v>
      </c>
      <c r="AK728" s="72" t="str">
        <f t="shared" si="413"/>
        <v>00631L</v>
      </c>
      <c r="AL728" s="73">
        <f t="shared" si="403"/>
        <v>1</v>
      </c>
      <c r="AM728" s="72" t="str">
        <f t="shared" si="416"/>
        <v>00631L</v>
      </c>
      <c r="AN728" s="73">
        <f t="shared" si="404"/>
        <v>1</v>
      </c>
      <c r="AO728" s="74" t="str">
        <f t="shared" si="410"/>
        <v>00631L</v>
      </c>
      <c r="AP728" s="20">
        <f t="shared" si="405"/>
        <v>1</v>
      </c>
      <c r="AQ728" s="74" t="str">
        <f t="shared" si="420"/>
        <v>00635U</v>
      </c>
      <c r="AR728" s="20">
        <f t="shared" si="406"/>
        <v>0</v>
      </c>
      <c r="AS728" s="74" t="str">
        <f t="shared" si="414"/>
        <v>00635U</v>
      </c>
      <c r="AT728" s="20">
        <f t="shared" si="407"/>
        <v>0</v>
      </c>
      <c r="AU728" s="74" t="str">
        <f t="shared" si="397"/>
        <v>00631L</v>
      </c>
      <c r="AV728" s="20">
        <f t="shared" si="408"/>
        <v>1</v>
      </c>
      <c r="AW728" s="74" t="str">
        <f t="shared" si="398"/>
        <v>00631L</v>
      </c>
      <c r="AX728" s="20">
        <f t="shared" si="399"/>
        <v>1</v>
      </c>
      <c r="AY728" s="20">
        <f t="shared" si="409"/>
        <v>0</v>
      </c>
      <c r="AZ728" s="57">
        <v>45251</v>
      </c>
      <c r="BA728" s="75">
        <v>31.05</v>
      </c>
      <c r="BB728" s="90">
        <v>30.987500000000001</v>
      </c>
      <c r="BC728" s="76">
        <f t="shared" si="417"/>
        <v>31.353125000000009</v>
      </c>
      <c r="BD728" s="76">
        <f t="shared" si="418"/>
        <v>31.331041666666675</v>
      </c>
      <c r="BE728" s="77">
        <f t="shared" si="424"/>
        <v>-1.1661516993920332E-2</v>
      </c>
      <c r="BF728" s="77">
        <f t="shared" si="415"/>
        <v>-8.97007094933828E-3</v>
      </c>
    </row>
    <row r="729" spans="1:58" s="23" customFormat="1" ht="13.15" x14ac:dyDescent="0.4">
      <c r="A729" s="57">
        <v>45247</v>
      </c>
      <c r="B729" s="112">
        <v>14.904</v>
      </c>
      <c r="C729" s="112">
        <v>16.399999999999999</v>
      </c>
      <c r="D729" s="112">
        <v>17.058</v>
      </c>
      <c r="E729" s="112">
        <v>17.651</v>
      </c>
      <c r="F729" s="112">
        <v>18.036999999999999</v>
      </c>
      <c r="G729" s="112">
        <v>18.324000000000002</v>
      </c>
      <c r="H729" s="113">
        <v>18.585999999999999</v>
      </c>
      <c r="I729" s="90">
        <f t="shared" si="400"/>
        <v>15.090999999999999</v>
      </c>
      <c r="J729" s="90">
        <f t="shared" si="401"/>
        <v>16.482250000000001</v>
      </c>
      <c r="K729" s="114">
        <v>21</v>
      </c>
      <c r="L729" s="115">
        <v>4.1666666666666664E-2</v>
      </c>
      <c r="M729" s="90">
        <v>10.67</v>
      </c>
      <c r="N729" s="90">
        <v>13.8</v>
      </c>
      <c r="O729" s="90">
        <v>15.85</v>
      </c>
      <c r="P729" s="90">
        <v>18.309999999999999</v>
      </c>
      <c r="Q729" s="90">
        <v>20.73</v>
      </c>
      <c r="R729" s="63">
        <f t="shared" si="389"/>
        <v>9.6899999999999977</v>
      </c>
      <c r="S729" s="64">
        <f t="shared" si="425"/>
        <v>-3.6312849162011142E-2</v>
      </c>
      <c r="T729" s="65">
        <f t="shared" si="419"/>
        <v>0.77318840579710135</v>
      </c>
      <c r="U729" s="65">
        <f t="shared" si="419"/>
        <v>0.87066246056782337</v>
      </c>
      <c r="V729" s="65">
        <f t="shared" si="390"/>
        <v>0.75368651010376853</v>
      </c>
      <c r="W729" s="65">
        <f t="shared" si="391"/>
        <v>0.66570188133140373</v>
      </c>
      <c r="X729" s="61">
        <f t="shared" si="402"/>
        <v>0.10037573805689738</v>
      </c>
      <c r="Y729" s="66">
        <f t="shared" si="392"/>
        <v>5.2971503030989672E-2</v>
      </c>
      <c r="Z729" s="61">
        <f t="shared" si="393"/>
        <v>9.2190709694519993E-2</v>
      </c>
      <c r="AA729" s="67">
        <f t="shared" si="394"/>
        <v>15.091000000000001</v>
      </c>
      <c r="AB729" s="68">
        <f t="shared" si="395"/>
        <v>7.9999999999999932E-2</v>
      </c>
      <c r="AC729" s="69">
        <f t="shared" si="396"/>
        <v>9.3550724637681187E-2</v>
      </c>
      <c r="AD729" s="70">
        <f>_xlfn.PERCENTILE.EXC(AC729:$AC$5675,0.5)</f>
        <v>8.7319148936170196E-2</v>
      </c>
      <c r="AE729" s="70">
        <f>_xlfn.PERCENTILE.EXC($AC729:AC$5675,0.35)</f>
        <v>5.1257162776076448E-2</v>
      </c>
      <c r="AF729" s="71">
        <f t="shared" si="421"/>
        <v>3.4188673064256311E-2</v>
      </c>
      <c r="AG729" s="70">
        <f t="shared" si="422"/>
        <v>-0.25348902430545567</v>
      </c>
      <c r="AH729" s="70">
        <f t="shared" si="423"/>
        <v>-0.28545770534896964</v>
      </c>
      <c r="AI729" s="61" t="str">
        <f t="shared" si="411"/>
        <v>Short VOL</v>
      </c>
      <c r="AJ729" s="68" t="str">
        <f t="shared" si="412"/>
        <v>Short VOL</v>
      </c>
      <c r="AK729" s="72" t="str">
        <f t="shared" si="413"/>
        <v>00631L</v>
      </c>
      <c r="AL729" s="73">
        <f t="shared" si="403"/>
        <v>1</v>
      </c>
      <c r="AM729" s="72" t="str">
        <f t="shared" si="416"/>
        <v>00631L</v>
      </c>
      <c r="AN729" s="73">
        <f t="shared" si="404"/>
        <v>1</v>
      </c>
      <c r="AO729" s="74" t="str">
        <f t="shared" si="410"/>
        <v>00631L</v>
      </c>
      <c r="AP729" s="20">
        <f t="shared" si="405"/>
        <v>1</v>
      </c>
      <c r="AQ729" s="74" t="str">
        <f t="shared" si="420"/>
        <v>00635U</v>
      </c>
      <c r="AR729" s="20">
        <f t="shared" si="406"/>
        <v>0</v>
      </c>
      <c r="AS729" s="74" t="str">
        <f t="shared" si="414"/>
        <v>00635U</v>
      </c>
      <c r="AT729" s="20">
        <f t="shared" si="407"/>
        <v>0</v>
      </c>
      <c r="AU729" s="74" t="str">
        <f t="shared" si="397"/>
        <v>00631L</v>
      </c>
      <c r="AV729" s="20">
        <f t="shared" si="408"/>
        <v>1</v>
      </c>
      <c r="AW729" s="74" t="str">
        <f t="shared" si="398"/>
        <v>00631L</v>
      </c>
      <c r="AX729" s="20">
        <f t="shared" si="399"/>
        <v>1</v>
      </c>
      <c r="AY729" s="20">
        <f t="shared" si="409"/>
        <v>0</v>
      </c>
      <c r="AZ729" s="57">
        <v>45250</v>
      </c>
      <c r="BA729" s="75">
        <v>30.95</v>
      </c>
      <c r="BB729" s="90">
        <v>30.962499999999999</v>
      </c>
      <c r="BC729" s="76">
        <f t="shared" si="417"/>
        <v>31.372083333333343</v>
      </c>
      <c r="BD729" s="76">
        <f t="shared" si="418"/>
        <v>31.35250000000001</v>
      </c>
      <c r="BE729" s="77">
        <f t="shared" si="424"/>
        <v>-1.3055662544991254E-2</v>
      </c>
      <c r="BF729" s="77">
        <f t="shared" si="415"/>
        <v>-1.2837891715174561E-2</v>
      </c>
    </row>
    <row r="730" spans="1:58" s="23" customFormat="1" ht="13.15" x14ac:dyDescent="0.4">
      <c r="A730" s="57">
        <v>45246</v>
      </c>
      <c r="B730" s="112">
        <v>15.146000000000001</v>
      </c>
      <c r="C730" s="112">
        <v>16.602</v>
      </c>
      <c r="D730" s="112">
        <v>17.247</v>
      </c>
      <c r="E730" s="112">
        <v>17.797999999999998</v>
      </c>
      <c r="F730" s="112">
        <v>18.173999999999999</v>
      </c>
      <c r="G730" s="112">
        <v>18.43</v>
      </c>
      <c r="H730" s="113">
        <v>18.649999999999999</v>
      </c>
      <c r="I730" s="90">
        <f t="shared" si="400"/>
        <v>15.267333333333333</v>
      </c>
      <c r="J730" s="90">
        <f t="shared" si="401"/>
        <v>16.655750000000001</v>
      </c>
      <c r="K730" s="114">
        <v>22</v>
      </c>
      <c r="L730" s="115">
        <v>4.1666666666666664E-2</v>
      </c>
      <c r="M730" s="90">
        <v>11.81</v>
      </c>
      <c r="N730" s="90">
        <v>14.32</v>
      </c>
      <c r="O730" s="90">
        <v>16.14</v>
      </c>
      <c r="P730" s="90">
        <v>18.46</v>
      </c>
      <c r="Q730" s="90">
        <v>20.83</v>
      </c>
      <c r="R730" s="63">
        <f t="shared" si="389"/>
        <v>8.4699999999999989</v>
      </c>
      <c r="S730" s="64">
        <f t="shared" si="425"/>
        <v>9.8730606488011685E-3</v>
      </c>
      <c r="T730" s="65">
        <f t="shared" si="419"/>
        <v>0.82472067039106145</v>
      </c>
      <c r="U730" s="65">
        <f t="shared" si="419"/>
        <v>0.88723667905824033</v>
      </c>
      <c r="V730" s="65">
        <f t="shared" si="390"/>
        <v>0.77573131094257852</v>
      </c>
      <c r="W730" s="65">
        <f t="shared" si="391"/>
        <v>0.68746999519923191</v>
      </c>
      <c r="X730" s="61">
        <f t="shared" si="402"/>
        <v>9.6130991680971833E-2</v>
      </c>
      <c r="Y730" s="66">
        <f t="shared" si="392"/>
        <v>4.7870547252500305E-2</v>
      </c>
      <c r="Z730" s="61">
        <f t="shared" si="393"/>
        <v>9.0940351949696602E-2</v>
      </c>
      <c r="AA730" s="67">
        <f t="shared" si="394"/>
        <v>15.267333333333333</v>
      </c>
      <c r="AB730" s="68">
        <f t="shared" si="395"/>
        <v>5.7681564245810092E-2</v>
      </c>
      <c r="AC730" s="69">
        <f t="shared" si="396"/>
        <v>6.6154562383612628E-2</v>
      </c>
      <c r="AD730" s="70">
        <f>_xlfn.PERCENTILE.EXC(AC730:$AC$5675,0.5)</f>
        <v>8.7313045753135338E-2</v>
      </c>
      <c r="AE730" s="70">
        <f>_xlfn.PERCENTILE.EXC($AC730:AC$5675,0.35)</f>
        <v>5.1255359452128793E-2</v>
      </c>
      <c r="AF730" s="71">
        <f t="shared" si="421"/>
        <v>3.4188673064256311E-2</v>
      </c>
      <c r="AG730" s="70">
        <f t="shared" si="422"/>
        <v>-0.25348902430545567</v>
      </c>
      <c r="AH730" s="70">
        <f t="shared" si="423"/>
        <v>-0.28545770534896964</v>
      </c>
      <c r="AI730" s="61" t="str">
        <f t="shared" si="411"/>
        <v>Safety</v>
      </c>
      <c r="AJ730" s="68" t="str">
        <f t="shared" si="412"/>
        <v>Short VOL</v>
      </c>
      <c r="AK730" s="72" t="str">
        <f t="shared" si="413"/>
        <v>00631L</v>
      </c>
      <c r="AL730" s="73">
        <f t="shared" si="403"/>
        <v>1</v>
      </c>
      <c r="AM730" s="72" t="str">
        <f t="shared" si="416"/>
        <v>00631L</v>
      </c>
      <c r="AN730" s="73">
        <f t="shared" si="404"/>
        <v>1</v>
      </c>
      <c r="AO730" s="74" t="str">
        <f t="shared" si="410"/>
        <v>00631L</v>
      </c>
      <c r="AP730" s="20">
        <f t="shared" si="405"/>
        <v>1</v>
      </c>
      <c r="AQ730" s="74" t="str">
        <f t="shared" si="420"/>
        <v>00635U</v>
      </c>
      <c r="AR730" s="20">
        <f t="shared" si="406"/>
        <v>0</v>
      </c>
      <c r="AS730" s="74" t="str">
        <f t="shared" si="414"/>
        <v>00635U</v>
      </c>
      <c r="AT730" s="20">
        <f t="shared" si="407"/>
        <v>0</v>
      </c>
      <c r="AU730" s="74" t="str">
        <f t="shared" si="397"/>
        <v>00631L</v>
      </c>
      <c r="AV730" s="20">
        <f t="shared" si="408"/>
        <v>1</v>
      </c>
      <c r="AW730" s="74" t="str">
        <f t="shared" si="398"/>
        <v>00631L</v>
      </c>
      <c r="AX730" s="20">
        <f t="shared" si="399"/>
        <v>1</v>
      </c>
      <c r="AY730" s="20">
        <f t="shared" si="409"/>
        <v>0</v>
      </c>
      <c r="AZ730" s="57">
        <v>45247</v>
      </c>
      <c r="BA730" s="75">
        <v>31.21</v>
      </c>
      <c r="BB730" s="90">
        <v>31.35</v>
      </c>
      <c r="BC730" s="76">
        <f t="shared" si="417"/>
        <v>31.392916666666675</v>
      </c>
      <c r="BD730" s="76">
        <f t="shared" si="418"/>
        <v>31.376208333333341</v>
      </c>
      <c r="BE730" s="77">
        <f t="shared" si="424"/>
        <v>-1.3670812152425194E-3</v>
      </c>
      <c r="BF730" s="77">
        <f t="shared" si="415"/>
        <v>-5.2972727477961327E-3</v>
      </c>
    </row>
    <row r="731" spans="1:58" s="23" customFormat="1" ht="13.15" x14ac:dyDescent="0.4">
      <c r="A731" s="57">
        <v>45245</v>
      </c>
      <c r="B731" s="112">
        <v>15.351000000000001</v>
      </c>
      <c r="C731" s="112">
        <v>16.831</v>
      </c>
      <c r="D731" s="112">
        <v>17.399999999999999</v>
      </c>
      <c r="E731" s="112">
        <v>17.998999999999999</v>
      </c>
      <c r="F731" s="112">
        <v>18.38</v>
      </c>
      <c r="G731" s="112">
        <v>18.649999999999999</v>
      </c>
      <c r="H731" s="113">
        <v>18.824999999999999</v>
      </c>
      <c r="I731" s="90">
        <f t="shared" si="400"/>
        <v>15.412666666666667</v>
      </c>
      <c r="J731" s="90">
        <f t="shared" si="401"/>
        <v>16.854708333333331</v>
      </c>
      <c r="K731" s="114">
        <v>23</v>
      </c>
      <c r="L731" s="115">
        <v>4.1666666666666664E-2</v>
      </c>
      <c r="M731" s="90">
        <v>11.89</v>
      </c>
      <c r="N731" s="90">
        <v>14.18</v>
      </c>
      <c r="O731" s="90">
        <v>16.28</v>
      </c>
      <c r="P731" s="90">
        <v>18.579999999999998</v>
      </c>
      <c r="Q731" s="90">
        <v>20.96</v>
      </c>
      <c r="R731" s="63">
        <f t="shared" si="389"/>
        <v>8.7899999999999991</v>
      </c>
      <c r="S731" s="64">
        <f t="shared" si="425"/>
        <v>1.4124293785310433E-3</v>
      </c>
      <c r="T731" s="65">
        <f t="shared" si="419"/>
        <v>0.83850493653032443</v>
      </c>
      <c r="U731" s="65">
        <f t="shared" si="419"/>
        <v>0.87100737100737091</v>
      </c>
      <c r="V731" s="65">
        <f t="shared" si="390"/>
        <v>0.76318622174381057</v>
      </c>
      <c r="W731" s="65">
        <f t="shared" si="391"/>
        <v>0.67652671755725191</v>
      </c>
      <c r="X731" s="61">
        <f t="shared" si="402"/>
        <v>9.6410657286170195E-2</v>
      </c>
      <c r="Y731" s="66">
        <f t="shared" si="392"/>
        <v>4.5891438413245209E-2</v>
      </c>
      <c r="Z731" s="61">
        <f t="shared" si="393"/>
        <v>9.3562113413209788E-2</v>
      </c>
      <c r="AA731" s="67">
        <f t="shared" si="394"/>
        <v>15.412666666666668</v>
      </c>
      <c r="AB731" s="68">
        <f t="shared" si="395"/>
        <v>8.2581100141043806E-2</v>
      </c>
      <c r="AC731" s="69">
        <f t="shared" si="396"/>
        <v>8.6929948283968161E-2</v>
      </c>
      <c r="AD731" s="70">
        <f>_xlfn.PERCENTILE.EXC(AC731:$AC$5675,0.5)</f>
        <v>8.7319148936170196E-2</v>
      </c>
      <c r="AE731" s="70">
        <f>_xlfn.PERCENTILE.EXC($AC731:AC$5675,0.35)</f>
        <v>5.1253556128181138E-2</v>
      </c>
      <c r="AF731" s="71">
        <f t="shared" si="421"/>
        <v>3.4188673064256311E-2</v>
      </c>
      <c r="AG731" s="70">
        <f t="shared" si="422"/>
        <v>-0.25348902430545567</v>
      </c>
      <c r="AH731" s="70">
        <f t="shared" si="423"/>
        <v>-0.28545770534896964</v>
      </c>
      <c r="AI731" s="61" t="str">
        <f t="shared" si="411"/>
        <v>Safety</v>
      </c>
      <c r="AJ731" s="68" t="str">
        <f t="shared" si="412"/>
        <v>Short VOL</v>
      </c>
      <c r="AK731" s="72" t="str">
        <f t="shared" si="413"/>
        <v>00631L</v>
      </c>
      <c r="AL731" s="73">
        <f t="shared" si="403"/>
        <v>1</v>
      </c>
      <c r="AM731" s="72" t="str">
        <f t="shared" si="416"/>
        <v>00631L</v>
      </c>
      <c r="AN731" s="73">
        <f t="shared" si="404"/>
        <v>1</v>
      </c>
      <c r="AO731" s="74" t="str">
        <f t="shared" si="410"/>
        <v>00631L</v>
      </c>
      <c r="AP731" s="20">
        <f t="shared" si="405"/>
        <v>1</v>
      </c>
      <c r="AQ731" s="74" t="str">
        <f t="shared" si="420"/>
        <v>00635U</v>
      </c>
      <c r="AR731" s="20">
        <f t="shared" si="406"/>
        <v>0</v>
      </c>
      <c r="AS731" s="74" t="str">
        <f t="shared" si="414"/>
        <v>00635U</v>
      </c>
      <c r="AT731" s="20">
        <f t="shared" si="407"/>
        <v>0</v>
      </c>
      <c r="AU731" s="74" t="str">
        <f t="shared" si="397"/>
        <v>00631L</v>
      </c>
      <c r="AV731" s="20">
        <f t="shared" si="408"/>
        <v>1</v>
      </c>
      <c r="AW731" s="74" t="str">
        <f t="shared" si="398"/>
        <v>00631L</v>
      </c>
      <c r="AX731" s="20">
        <f t="shared" si="399"/>
        <v>1</v>
      </c>
      <c r="AY731" s="20">
        <f t="shared" si="409"/>
        <v>0</v>
      </c>
      <c r="AZ731" s="57">
        <v>45246</v>
      </c>
      <c r="BA731" s="75">
        <v>31.19</v>
      </c>
      <c r="BB731" s="90">
        <v>31.212499999999999</v>
      </c>
      <c r="BC731" s="76">
        <f t="shared" si="417"/>
        <v>31.400625000000009</v>
      </c>
      <c r="BD731" s="76">
        <f t="shared" si="418"/>
        <v>31.390250000000012</v>
      </c>
      <c r="BE731" s="77">
        <f t="shared" si="424"/>
        <v>-5.9911227881613831E-3</v>
      </c>
      <c r="BF731" s="77">
        <f t="shared" si="415"/>
        <v>-6.3793693901772388E-3</v>
      </c>
    </row>
    <row r="732" spans="1:58" s="23" customFormat="1" ht="13.15" x14ac:dyDescent="0.4">
      <c r="A732" s="57">
        <v>45244</v>
      </c>
      <c r="B732" s="112">
        <v>14.27</v>
      </c>
      <c r="C732" s="112">
        <v>15.743</v>
      </c>
      <c r="D732" s="112">
        <v>17.093</v>
      </c>
      <c r="E732" s="112">
        <v>17.747</v>
      </c>
      <c r="F732" s="112">
        <v>18.248999999999999</v>
      </c>
      <c r="G732" s="112">
        <v>18.637</v>
      </c>
      <c r="H732" s="113">
        <v>18.852</v>
      </c>
      <c r="I732" s="90">
        <f t="shared" si="400"/>
        <v>15.743</v>
      </c>
      <c r="J732" s="90">
        <f t="shared" si="401"/>
        <v>17.093</v>
      </c>
      <c r="K732" s="114">
        <v>0</v>
      </c>
      <c r="L732" s="115">
        <v>0.05</v>
      </c>
      <c r="M732" s="90">
        <v>12.87</v>
      </c>
      <c r="N732" s="90">
        <v>14.16</v>
      </c>
      <c r="O732" s="90">
        <v>16.29</v>
      </c>
      <c r="P732" s="90">
        <v>18.510000000000002</v>
      </c>
      <c r="Q732" s="90">
        <v>20.82</v>
      </c>
      <c r="R732" s="63">
        <f t="shared" si="389"/>
        <v>7.769999999999996</v>
      </c>
      <c r="S732" s="64">
        <f t="shared" si="425"/>
        <v>-4.0650406504065019E-2</v>
      </c>
      <c r="T732" s="65">
        <f t="shared" si="419"/>
        <v>0.90889830508474567</v>
      </c>
      <c r="U732" s="65">
        <f t="shared" si="419"/>
        <v>0.86924493554327809</v>
      </c>
      <c r="V732" s="65">
        <f t="shared" si="390"/>
        <v>0.76499189627228514</v>
      </c>
      <c r="W732" s="65">
        <f t="shared" si="391"/>
        <v>0.68011527377521619</v>
      </c>
      <c r="X732" s="61">
        <f t="shared" si="402"/>
        <v>0.1032235459004906</v>
      </c>
      <c r="Y732" s="66">
        <f t="shared" si="392"/>
        <v>6.226404462726097E-2</v>
      </c>
      <c r="Z732" s="61">
        <f t="shared" si="393"/>
        <v>8.5752397891126195E-2</v>
      </c>
      <c r="AA732" s="67">
        <f t="shared" si="394"/>
        <v>15.743</v>
      </c>
      <c r="AB732" s="68">
        <f t="shared" si="395"/>
        <v>7.7683615819208636E-3</v>
      </c>
      <c r="AC732" s="69">
        <f t="shared" si="396"/>
        <v>0.11179378531073447</v>
      </c>
      <c r="AD732" s="70">
        <f>_xlfn.PERCENTILE.EXC(AC732:$AC$5675,0.5)</f>
        <v>8.7335325691006133E-2</v>
      </c>
      <c r="AE732" s="70">
        <f>_xlfn.PERCENTILE.EXC($AC732:AC$5675,0.35)</f>
        <v>5.1252513792842833E-2</v>
      </c>
      <c r="AF732" s="71">
        <f t="shared" si="421"/>
        <v>3.4188673064256311E-2</v>
      </c>
      <c r="AG732" s="70">
        <f t="shared" si="422"/>
        <v>-0.25348902430545567</v>
      </c>
      <c r="AH732" s="70">
        <f t="shared" si="423"/>
        <v>-0.28545770534896964</v>
      </c>
      <c r="AI732" s="61" t="str">
        <f t="shared" si="411"/>
        <v>Short VOL</v>
      </c>
      <c r="AJ732" s="68" t="str">
        <f t="shared" si="412"/>
        <v>Short VOL</v>
      </c>
      <c r="AK732" s="72" t="str">
        <f t="shared" si="413"/>
        <v>00631L</v>
      </c>
      <c r="AL732" s="73">
        <f t="shared" si="403"/>
        <v>1</v>
      </c>
      <c r="AM732" s="72" t="str">
        <f t="shared" si="416"/>
        <v>00631L</v>
      </c>
      <c r="AN732" s="73">
        <f t="shared" si="404"/>
        <v>1</v>
      </c>
      <c r="AO732" s="74" t="str">
        <f t="shared" si="410"/>
        <v>00631L</v>
      </c>
      <c r="AP732" s="20">
        <f t="shared" si="405"/>
        <v>1</v>
      </c>
      <c r="AQ732" s="74" t="str">
        <f t="shared" si="420"/>
        <v>00635U</v>
      </c>
      <c r="AR732" s="20">
        <f t="shared" si="406"/>
        <v>0</v>
      </c>
      <c r="AS732" s="74" t="str">
        <f t="shared" si="414"/>
        <v>00635U</v>
      </c>
      <c r="AT732" s="20">
        <f t="shared" si="407"/>
        <v>0</v>
      </c>
      <c r="AU732" s="74" t="str">
        <f t="shared" si="397"/>
        <v>00631L</v>
      </c>
      <c r="AV732" s="20">
        <f t="shared" si="408"/>
        <v>1</v>
      </c>
      <c r="AW732" s="74" t="str">
        <f t="shared" si="398"/>
        <v>00631L</v>
      </c>
      <c r="AX732" s="20">
        <f t="shared" si="399"/>
        <v>1</v>
      </c>
      <c r="AY732" s="20">
        <f t="shared" si="409"/>
        <v>0</v>
      </c>
      <c r="AZ732" s="57">
        <v>45245</v>
      </c>
      <c r="BA732" s="75">
        <v>31.1</v>
      </c>
      <c r="BB732" s="90">
        <v>31.2</v>
      </c>
      <c r="BC732" s="76">
        <f t="shared" si="417"/>
        <v>31.410416666666674</v>
      </c>
      <c r="BD732" s="76">
        <f t="shared" si="418"/>
        <v>31.39875000000001</v>
      </c>
      <c r="BE732" s="77">
        <f t="shared" si="424"/>
        <v>-6.6989454135440484E-3</v>
      </c>
      <c r="BF732" s="77">
        <f t="shared" si="415"/>
        <v>-9.514709980493136E-3</v>
      </c>
    </row>
    <row r="733" spans="1:58" s="23" customFormat="1" ht="13.15" x14ac:dyDescent="0.4">
      <c r="A733" s="57">
        <v>45243</v>
      </c>
      <c r="B733" s="112">
        <v>14.804</v>
      </c>
      <c r="C733" s="112">
        <v>15.847</v>
      </c>
      <c r="D733" s="112">
        <v>17.132999999999999</v>
      </c>
      <c r="E733" s="112">
        <v>17.748999999999999</v>
      </c>
      <c r="F733" s="112">
        <v>18.25</v>
      </c>
      <c r="G733" s="112">
        <v>18.591999999999999</v>
      </c>
      <c r="H733" s="113">
        <v>18.850000000000001</v>
      </c>
      <c r="I733" s="90">
        <f t="shared" si="400"/>
        <v>15.79485</v>
      </c>
      <c r="J733" s="90">
        <f t="shared" si="401"/>
        <v>17.0687</v>
      </c>
      <c r="K733" s="114">
        <v>1</v>
      </c>
      <c r="L733" s="115">
        <v>0.05</v>
      </c>
      <c r="M733" s="90">
        <v>13.8</v>
      </c>
      <c r="N733" s="90">
        <v>14.76</v>
      </c>
      <c r="O733" s="90">
        <v>16.61</v>
      </c>
      <c r="P733" s="90">
        <v>18.82</v>
      </c>
      <c r="Q733" s="90">
        <v>21.07</v>
      </c>
      <c r="R733" s="63">
        <f t="shared" si="389"/>
        <v>6.8699999999999974</v>
      </c>
      <c r="S733" s="64">
        <f t="shared" si="425"/>
        <v>4.1637261820748048E-2</v>
      </c>
      <c r="T733" s="65">
        <f t="shared" si="419"/>
        <v>0.93495934959349603</v>
      </c>
      <c r="U733" s="65">
        <f t="shared" si="419"/>
        <v>0.88862131246237208</v>
      </c>
      <c r="V733" s="65">
        <f t="shared" si="390"/>
        <v>0.78427205100956432</v>
      </c>
      <c r="W733" s="65">
        <f t="shared" si="391"/>
        <v>0.70052206929283334</v>
      </c>
      <c r="X733" s="61">
        <f t="shared" si="402"/>
        <v>7.0453931369899969E-2</v>
      </c>
      <c r="Y733" s="66">
        <f t="shared" si="392"/>
        <v>6.2031663755704701E-2</v>
      </c>
      <c r="Z733" s="61">
        <f t="shared" si="393"/>
        <v>8.0649705441963648E-2</v>
      </c>
      <c r="AA733" s="67">
        <f t="shared" si="394"/>
        <v>15.794849999999999</v>
      </c>
      <c r="AB733" s="68">
        <f t="shared" si="395"/>
        <v>2.9810298102981359E-3</v>
      </c>
      <c r="AC733" s="69">
        <f t="shared" si="396"/>
        <v>7.0111788617886098E-2</v>
      </c>
      <c r="AD733" s="70">
        <f>_xlfn.PERCENTILE.EXC(AC733:$AC$5675,0.5)</f>
        <v>8.7319148936170196E-2</v>
      </c>
      <c r="AE733" s="70">
        <f>_xlfn.PERCENTILE.EXC($AC733:AC$5675,0.35)</f>
        <v>5.1251775852948267E-2</v>
      </c>
      <c r="AF733" s="71">
        <f t="shared" si="421"/>
        <v>3.4188673064256311E-2</v>
      </c>
      <c r="AG733" s="70">
        <f t="shared" si="422"/>
        <v>-0.25348902430545567</v>
      </c>
      <c r="AH733" s="70">
        <f t="shared" si="423"/>
        <v>-0.28545770534896964</v>
      </c>
      <c r="AI733" s="61" t="str">
        <f t="shared" si="411"/>
        <v>Safety</v>
      </c>
      <c r="AJ733" s="68" t="str">
        <f t="shared" si="412"/>
        <v>Short VOL</v>
      </c>
      <c r="AK733" s="72" t="str">
        <f t="shared" si="413"/>
        <v>00631L</v>
      </c>
      <c r="AL733" s="73">
        <f t="shared" si="403"/>
        <v>1</v>
      </c>
      <c r="AM733" s="72" t="str">
        <f t="shared" si="416"/>
        <v>00631L</v>
      </c>
      <c r="AN733" s="73">
        <f t="shared" si="404"/>
        <v>1</v>
      </c>
      <c r="AO733" s="74" t="str">
        <f t="shared" si="410"/>
        <v>00631L</v>
      </c>
      <c r="AP733" s="20">
        <f t="shared" si="405"/>
        <v>1</v>
      </c>
      <c r="AQ733" s="74" t="str">
        <f t="shared" si="420"/>
        <v>00631L</v>
      </c>
      <c r="AR733" s="20">
        <f t="shared" si="406"/>
        <v>1</v>
      </c>
      <c r="AS733" s="74" t="str">
        <f t="shared" si="414"/>
        <v>00631L</v>
      </c>
      <c r="AT733" s="20">
        <f t="shared" si="407"/>
        <v>1</v>
      </c>
      <c r="AU733" s="74" t="str">
        <f t="shared" si="397"/>
        <v>00631L</v>
      </c>
      <c r="AV733" s="20">
        <f t="shared" si="408"/>
        <v>1</v>
      </c>
      <c r="AW733" s="74" t="str">
        <f t="shared" si="398"/>
        <v>00631L</v>
      </c>
      <c r="AX733" s="20">
        <f t="shared" si="399"/>
        <v>1</v>
      </c>
      <c r="AY733" s="20">
        <f t="shared" si="409"/>
        <v>0</v>
      </c>
      <c r="AZ733" s="57">
        <v>45244</v>
      </c>
      <c r="BA733" s="75">
        <v>31.56</v>
      </c>
      <c r="BB733" s="90">
        <v>31.637499999999999</v>
      </c>
      <c r="BC733" s="76">
        <f t="shared" si="417"/>
        <v>31.429375000000007</v>
      </c>
      <c r="BD733" s="76">
        <f t="shared" si="418"/>
        <v>31.416416666666674</v>
      </c>
      <c r="BE733" s="77">
        <f t="shared" si="424"/>
        <v>6.6219897786701726E-3</v>
      </c>
      <c r="BF733" s="77">
        <f t="shared" si="415"/>
        <v>4.5703281458470465E-3</v>
      </c>
    </row>
    <row r="734" spans="1:58" s="23" customFormat="1" ht="13.15" x14ac:dyDescent="0.4">
      <c r="A734" s="57">
        <v>45240</v>
      </c>
      <c r="B734" s="112">
        <v>14.888999999999999</v>
      </c>
      <c r="C734" s="112">
        <v>15.997</v>
      </c>
      <c r="D734" s="112">
        <v>17.233000000000001</v>
      </c>
      <c r="E734" s="112">
        <v>17.748000000000001</v>
      </c>
      <c r="F734" s="112">
        <v>18.234000000000002</v>
      </c>
      <c r="G734" s="112">
        <v>18.59</v>
      </c>
      <c r="H734" s="113">
        <v>18.766999999999999</v>
      </c>
      <c r="I734" s="90">
        <f t="shared" si="400"/>
        <v>15.886200000000001</v>
      </c>
      <c r="J734" s="90">
        <f t="shared" si="401"/>
        <v>17.109400000000001</v>
      </c>
      <c r="K734" s="114">
        <v>2</v>
      </c>
      <c r="L734" s="115">
        <v>0.05</v>
      </c>
      <c r="M734" s="90">
        <v>12.78</v>
      </c>
      <c r="N734" s="90">
        <v>14.17</v>
      </c>
      <c r="O734" s="90">
        <v>16.52</v>
      </c>
      <c r="P734" s="90">
        <v>18.690000000000001</v>
      </c>
      <c r="Q734" s="90">
        <v>21</v>
      </c>
      <c r="R734" s="63">
        <f t="shared" si="389"/>
        <v>8.2600000000000016</v>
      </c>
      <c r="S734" s="64">
        <f t="shared" si="425"/>
        <v>-7.3250490516677522E-2</v>
      </c>
      <c r="T734" s="65">
        <f t="shared" si="419"/>
        <v>0.9019054340155257</v>
      </c>
      <c r="U734" s="65">
        <f t="shared" si="419"/>
        <v>0.85774818401937047</v>
      </c>
      <c r="V734" s="65">
        <f t="shared" si="390"/>
        <v>0.75815944355270193</v>
      </c>
      <c r="W734" s="65">
        <f t="shared" si="391"/>
        <v>0.67476190476190478</v>
      </c>
      <c r="X734" s="61">
        <f t="shared" si="402"/>
        <v>7.4417355094365006E-2</v>
      </c>
      <c r="Y734" s="66">
        <f t="shared" si="392"/>
        <v>5.7414919990984803E-2</v>
      </c>
      <c r="Z734" s="61">
        <f t="shared" si="393"/>
        <v>7.6997645755435551E-2</v>
      </c>
      <c r="AA734" s="67">
        <f t="shared" si="394"/>
        <v>15.886199999999999</v>
      </c>
      <c r="AB734" s="68">
        <f t="shared" si="395"/>
        <v>5.0741002117148867E-2</v>
      </c>
      <c r="AC734" s="69">
        <f t="shared" si="396"/>
        <v>0.12111503175723351</v>
      </c>
      <c r="AD734" s="70">
        <f>_xlfn.PERCENTILE.EXC(AC734:$AC$5675,0.5)</f>
        <v>8.7335325691006133E-2</v>
      </c>
      <c r="AE734" s="70">
        <f>_xlfn.PERCENTILE.EXC($AC734:AC$5675,0.35)</f>
        <v>5.1251037913053694E-2</v>
      </c>
      <c r="AF734" s="71">
        <f t="shared" si="421"/>
        <v>3.4188673064256311E-2</v>
      </c>
      <c r="AG734" s="70">
        <f t="shared" si="422"/>
        <v>-0.25348902430545567</v>
      </c>
      <c r="AH734" s="70">
        <f t="shared" si="423"/>
        <v>-0.28545770534896964</v>
      </c>
      <c r="AI734" s="61" t="str">
        <f t="shared" si="411"/>
        <v>Short VOL</v>
      </c>
      <c r="AJ734" s="68" t="str">
        <f t="shared" si="412"/>
        <v>Short VOL</v>
      </c>
      <c r="AK734" s="72" t="str">
        <f t="shared" si="413"/>
        <v>00631L</v>
      </c>
      <c r="AL734" s="73">
        <f t="shared" si="403"/>
        <v>1</v>
      </c>
      <c r="AM734" s="72" t="str">
        <f t="shared" si="416"/>
        <v>00631L</v>
      </c>
      <c r="AN734" s="73">
        <f t="shared" si="404"/>
        <v>1</v>
      </c>
      <c r="AO734" s="74" t="str">
        <f t="shared" si="410"/>
        <v>00631L</v>
      </c>
      <c r="AP734" s="20">
        <f t="shared" si="405"/>
        <v>1</v>
      </c>
      <c r="AQ734" s="74" t="str">
        <f t="shared" si="420"/>
        <v>00631L</v>
      </c>
      <c r="AR734" s="20">
        <f t="shared" si="406"/>
        <v>1</v>
      </c>
      <c r="AS734" s="74" t="str">
        <f t="shared" si="414"/>
        <v>00631L</v>
      </c>
      <c r="AT734" s="20">
        <f t="shared" si="407"/>
        <v>1</v>
      </c>
      <c r="AU734" s="74" t="str">
        <f t="shared" si="397"/>
        <v>00631L</v>
      </c>
      <c r="AV734" s="20">
        <f t="shared" si="408"/>
        <v>1</v>
      </c>
      <c r="AW734" s="74" t="str">
        <f t="shared" si="398"/>
        <v>00631L</v>
      </c>
      <c r="AX734" s="20">
        <f t="shared" si="399"/>
        <v>1</v>
      </c>
      <c r="AY734" s="20">
        <f t="shared" si="409"/>
        <v>0</v>
      </c>
      <c r="AZ734" s="57">
        <v>45243</v>
      </c>
      <c r="BA734" s="75">
        <v>31.67</v>
      </c>
      <c r="BB734" s="90">
        <v>31.5625</v>
      </c>
      <c r="BC734" s="76">
        <f t="shared" si="417"/>
        <v>31.438541666666673</v>
      </c>
      <c r="BD734" s="76">
        <f t="shared" si="418"/>
        <v>31.429916666666674</v>
      </c>
      <c r="BE734" s="77">
        <f t="shared" si="424"/>
        <v>3.9428779695833164E-3</v>
      </c>
      <c r="BF734" s="77">
        <f t="shared" si="415"/>
        <v>7.638688192512782E-3</v>
      </c>
    </row>
    <row r="735" spans="1:58" s="23" customFormat="1" ht="13.15" x14ac:dyDescent="0.4">
      <c r="A735" s="57">
        <v>45239</v>
      </c>
      <c r="B735" s="112">
        <v>15.887</v>
      </c>
      <c r="C735" s="112">
        <v>16.654</v>
      </c>
      <c r="D735" s="112">
        <v>17.779</v>
      </c>
      <c r="E735" s="112">
        <v>18.259</v>
      </c>
      <c r="F735" s="112">
        <v>18.701000000000001</v>
      </c>
      <c r="G735" s="112">
        <v>19.111999999999998</v>
      </c>
      <c r="H735" s="113">
        <v>19.309999999999999</v>
      </c>
      <c r="I735" s="90">
        <f t="shared" si="400"/>
        <v>16.53895</v>
      </c>
      <c r="J735" s="90">
        <f t="shared" si="401"/>
        <v>17.610250000000001</v>
      </c>
      <c r="K735" s="114">
        <v>3</v>
      </c>
      <c r="L735" s="115">
        <v>0.05</v>
      </c>
      <c r="M735" s="90">
        <v>14.7</v>
      </c>
      <c r="N735" s="90">
        <v>15.29</v>
      </c>
      <c r="O735" s="90">
        <v>17.3</v>
      </c>
      <c r="P735" s="90">
        <v>19.37</v>
      </c>
      <c r="Q735" s="90">
        <v>21.55</v>
      </c>
      <c r="R735" s="63">
        <f t="shared" ref="R735:R798" si="426">(O735+P735)-(N735+M735)</f>
        <v>6.6800000000000033</v>
      </c>
      <c r="S735" s="64">
        <f t="shared" si="425"/>
        <v>5.8131487889273352E-2</v>
      </c>
      <c r="T735" s="65">
        <f t="shared" si="419"/>
        <v>0.96141268803139313</v>
      </c>
      <c r="U735" s="65">
        <f t="shared" si="419"/>
        <v>0.88381502890173402</v>
      </c>
      <c r="V735" s="65">
        <f t="shared" si="390"/>
        <v>0.7893649974186886</v>
      </c>
      <c r="W735" s="65">
        <f t="shared" si="391"/>
        <v>0.70951276102088157</v>
      </c>
      <c r="X735" s="61">
        <f t="shared" si="402"/>
        <v>4.8278466670862934E-2</v>
      </c>
      <c r="Y735" s="66">
        <f t="shared" si="392"/>
        <v>5.7560655019442374E-2</v>
      </c>
      <c r="Z735" s="61">
        <f t="shared" si="393"/>
        <v>6.4774365966400571E-2</v>
      </c>
      <c r="AA735" s="67">
        <f t="shared" si="394"/>
        <v>16.53895</v>
      </c>
      <c r="AB735" s="68">
        <f t="shared" si="395"/>
        <v>3.9045127534336255E-2</v>
      </c>
      <c r="AC735" s="69">
        <f t="shared" si="396"/>
        <v>8.1684107259646879E-2</v>
      </c>
      <c r="AD735" s="70">
        <f>_xlfn.PERCENTILE.EXC(AC735:$AC$5675,0.5)</f>
        <v>8.7319148936170196E-2</v>
      </c>
      <c r="AE735" s="70">
        <f>_xlfn.PERCENTILE.EXC($AC735:AC$5675,0.35)</f>
        <v>5.1250005280072015E-2</v>
      </c>
      <c r="AF735" s="71">
        <f t="shared" si="421"/>
        <v>3.4188673064256311E-2</v>
      </c>
      <c r="AG735" s="70">
        <f t="shared" si="422"/>
        <v>-0.25348902430545567</v>
      </c>
      <c r="AH735" s="70">
        <f t="shared" si="423"/>
        <v>-0.28545770534896964</v>
      </c>
      <c r="AI735" s="61" t="str">
        <f t="shared" si="411"/>
        <v>Safety</v>
      </c>
      <c r="AJ735" s="68" t="str">
        <f t="shared" si="412"/>
        <v>Short VOL</v>
      </c>
      <c r="AK735" s="72" t="str">
        <f t="shared" si="413"/>
        <v>00631L</v>
      </c>
      <c r="AL735" s="73">
        <f t="shared" si="403"/>
        <v>1</v>
      </c>
      <c r="AM735" s="72" t="str">
        <f t="shared" si="416"/>
        <v>00631L</v>
      </c>
      <c r="AN735" s="73">
        <f t="shared" si="404"/>
        <v>1</v>
      </c>
      <c r="AO735" s="74" t="str">
        <f t="shared" si="410"/>
        <v>00631L</v>
      </c>
      <c r="AP735" s="20">
        <f t="shared" si="405"/>
        <v>1</v>
      </c>
      <c r="AQ735" s="74" t="str">
        <f t="shared" si="420"/>
        <v>00631L</v>
      </c>
      <c r="AR735" s="20">
        <f t="shared" si="406"/>
        <v>1</v>
      </c>
      <c r="AS735" s="74" t="str">
        <f t="shared" si="414"/>
        <v>00631L</v>
      </c>
      <c r="AT735" s="20">
        <f t="shared" si="407"/>
        <v>1</v>
      </c>
      <c r="AU735" s="74" t="str">
        <f t="shared" si="397"/>
        <v>00631L</v>
      </c>
      <c r="AV735" s="20">
        <f t="shared" si="408"/>
        <v>1</v>
      </c>
      <c r="AW735" s="74" t="str">
        <f t="shared" si="398"/>
        <v>00631L</v>
      </c>
      <c r="AX735" s="20">
        <f t="shared" si="399"/>
        <v>1</v>
      </c>
      <c r="AY735" s="20">
        <f t="shared" si="409"/>
        <v>0</v>
      </c>
      <c r="AZ735" s="57">
        <v>45240</v>
      </c>
      <c r="BA735" s="75">
        <v>31.58</v>
      </c>
      <c r="BB735" s="90">
        <v>31.737500000000001</v>
      </c>
      <c r="BC735" s="76">
        <f t="shared" si="417"/>
        <v>31.453541666666673</v>
      </c>
      <c r="BD735" s="76">
        <f t="shared" si="418"/>
        <v>31.438833333333339</v>
      </c>
      <c r="BE735" s="77">
        <f t="shared" si="424"/>
        <v>9.0278651715159988E-3</v>
      </c>
      <c r="BF735" s="77">
        <f t="shared" si="415"/>
        <v>4.4902005481541329E-3</v>
      </c>
    </row>
    <row r="736" spans="1:58" s="23" customFormat="1" ht="13.15" x14ac:dyDescent="0.4">
      <c r="A736" s="57">
        <v>45238</v>
      </c>
      <c r="B736" s="112">
        <v>15.109</v>
      </c>
      <c r="C736" s="112">
        <v>16.045999999999999</v>
      </c>
      <c r="D736" s="112">
        <v>17.303000000000001</v>
      </c>
      <c r="E736" s="112">
        <v>17.760000000000002</v>
      </c>
      <c r="F736" s="112">
        <v>18.263999999999999</v>
      </c>
      <c r="G736" s="112">
        <v>18.649999999999999</v>
      </c>
      <c r="H736" s="113">
        <v>18.902999999999999</v>
      </c>
      <c r="I736" s="90">
        <f t="shared" si="400"/>
        <v>15.858599999999999</v>
      </c>
      <c r="J736" s="90">
        <f t="shared" si="401"/>
        <v>17.051600000000001</v>
      </c>
      <c r="K736" s="114">
        <v>4</v>
      </c>
      <c r="L736" s="115">
        <v>0.05</v>
      </c>
      <c r="M736" s="90">
        <v>13.83</v>
      </c>
      <c r="N736" s="90">
        <v>14.45</v>
      </c>
      <c r="O736" s="90">
        <v>16.64</v>
      </c>
      <c r="P736" s="90">
        <v>18.89</v>
      </c>
      <c r="Q736" s="90">
        <v>21.21</v>
      </c>
      <c r="R736" s="63">
        <f t="shared" si="426"/>
        <v>7.25</v>
      </c>
      <c r="S736" s="64">
        <f t="shared" si="425"/>
        <v>-2.4307900067522027E-2</v>
      </c>
      <c r="T736" s="65">
        <f t="shared" si="419"/>
        <v>0.95709342560553634</v>
      </c>
      <c r="U736" s="65">
        <f t="shared" si="419"/>
        <v>0.86838942307692302</v>
      </c>
      <c r="V736" s="65">
        <f t="shared" si="390"/>
        <v>0.76495500264690308</v>
      </c>
      <c r="W736" s="65">
        <f t="shared" si="391"/>
        <v>0.68128241395568123</v>
      </c>
      <c r="X736" s="61">
        <f t="shared" si="402"/>
        <v>6.2016016943543542E-2</v>
      </c>
      <c r="Y736" s="66">
        <f t="shared" si="392"/>
        <v>6.4358108108107936E-2</v>
      </c>
      <c r="Z736" s="61">
        <f t="shared" si="393"/>
        <v>7.5227321453344015E-2</v>
      </c>
      <c r="AA736" s="67">
        <f t="shared" si="394"/>
        <v>15.858600000000001</v>
      </c>
      <c r="AB736" s="68">
        <f t="shared" si="395"/>
        <v>4.560553633217998E-2</v>
      </c>
      <c r="AC736" s="69">
        <f t="shared" si="396"/>
        <v>9.7480968858131609E-2</v>
      </c>
      <c r="AD736" s="70">
        <f>_xlfn.PERCENTILE.EXC(AC736:$AC$5675,0.5)</f>
        <v>8.7335325691006133E-2</v>
      </c>
      <c r="AE736" s="70">
        <f>_xlfn.PERCENTILE.EXC($AC736:AC$5675,0.35)</f>
        <v>5.1248923531575813E-2</v>
      </c>
      <c r="AF736" s="71">
        <f t="shared" si="421"/>
        <v>3.4188673064256311E-2</v>
      </c>
      <c r="AG736" s="70">
        <f t="shared" si="422"/>
        <v>-0.25348902430545567</v>
      </c>
      <c r="AH736" s="70">
        <f t="shared" si="423"/>
        <v>-0.28545770534896964</v>
      </c>
      <c r="AI736" s="61" t="str">
        <f t="shared" si="411"/>
        <v>Short VOL</v>
      </c>
      <c r="AJ736" s="68" t="str">
        <f t="shared" si="412"/>
        <v>Short VOL</v>
      </c>
      <c r="AK736" s="72" t="str">
        <f t="shared" si="413"/>
        <v>00631L</v>
      </c>
      <c r="AL736" s="73">
        <f t="shared" si="403"/>
        <v>1</v>
      </c>
      <c r="AM736" s="72" t="str">
        <f t="shared" si="416"/>
        <v>00631L</v>
      </c>
      <c r="AN736" s="73">
        <f t="shared" si="404"/>
        <v>1</v>
      </c>
      <c r="AO736" s="74" t="str">
        <f t="shared" si="410"/>
        <v>00631L</v>
      </c>
      <c r="AP736" s="20">
        <f t="shared" si="405"/>
        <v>1</v>
      </c>
      <c r="AQ736" s="74" t="str">
        <f t="shared" si="420"/>
        <v>00631L</v>
      </c>
      <c r="AR736" s="20">
        <f t="shared" si="406"/>
        <v>1</v>
      </c>
      <c r="AS736" s="74" t="str">
        <f t="shared" si="414"/>
        <v>00631L</v>
      </c>
      <c r="AT736" s="20">
        <f t="shared" si="407"/>
        <v>1</v>
      </c>
      <c r="AU736" s="74" t="str">
        <f t="shared" si="397"/>
        <v>00631L</v>
      </c>
      <c r="AV736" s="20">
        <f t="shared" si="408"/>
        <v>1</v>
      </c>
      <c r="AW736" s="74" t="str">
        <f t="shared" si="398"/>
        <v>00631L</v>
      </c>
      <c r="AX736" s="20">
        <f t="shared" si="399"/>
        <v>1</v>
      </c>
      <c r="AY736" s="20">
        <f t="shared" si="409"/>
        <v>0</v>
      </c>
      <c r="AZ736" s="57">
        <v>45239</v>
      </c>
      <c r="BA736" s="75">
        <v>31.75</v>
      </c>
      <c r="BB736" s="90">
        <v>31.824999999999999</v>
      </c>
      <c r="BC736" s="76">
        <f t="shared" si="417"/>
        <v>31.474583333333342</v>
      </c>
      <c r="BD736" s="76">
        <f t="shared" si="418"/>
        <v>31.453750000000007</v>
      </c>
      <c r="BE736" s="77">
        <f t="shared" si="424"/>
        <v>1.1133321860230831E-2</v>
      </c>
      <c r="BF736" s="77">
        <f t="shared" si="415"/>
        <v>9.4185907880616274E-3</v>
      </c>
    </row>
    <row r="737" spans="1:58" s="23" customFormat="1" ht="13.15" x14ac:dyDescent="0.4">
      <c r="A737" s="57">
        <v>45237</v>
      </c>
      <c r="B737" s="112">
        <v>15.500999999999999</v>
      </c>
      <c r="C737" s="112">
        <v>16.324999999999999</v>
      </c>
      <c r="D737" s="112">
        <v>17.600000000000001</v>
      </c>
      <c r="E737" s="112">
        <v>18.05</v>
      </c>
      <c r="F737" s="112">
        <v>18.568999999999999</v>
      </c>
      <c r="G737" s="112">
        <v>18.931000000000001</v>
      </c>
      <c r="H737" s="113">
        <v>19.149999999999999</v>
      </c>
      <c r="I737" s="90">
        <f t="shared" si="400"/>
        <v>16.119</v>
      </c>
      <c r="J737" s="90">
        <f t="shared" si="401"/>
        <v>17.28125</v>
      </c>
      <c r="K737" s="114">
        <v>5</v>
      </c>
      <c r="L737" s="115">
        <v>0.05</v>
      </c>
      <c r="M737" s="90">
        <v>14.43</v>
      </c>
      <c r="N737" s="90">
        <v>14.81</v>
      </c>
      <c r="O737" s="90">
        <v>16.920000000000002</v>
      </c>
      <c r="P737" s="90">
        <v>19.18</v>
      </c>
      <c r="Q737" s="90">
        <v>21.44</v>
      </c>
      <c r="R737" s="63">
        <f t="shared" si="426"/>
        <v>6.8599999999999994</v>
      </c>
      <c r="S737" s="64">
        <f t="shared" si="425"/>
        <v>-5.3727333781061161E-3</v>
      </c>
      <c r="T737" s="65">
        <f t="shared" si="419"/>
        <v>0.97434166103983788</v>
      </c>
      <c r="U737" s="65">
        <f t="shared" si="419"/>
        <v>0.87529550827423164</v>
      </c>
      <c r="V737" s="65">
        <f t="shared" si="390"/>
        <v>0.7721584984358707</v>
      </c>
      <c r="W737" s="65">
        <f t="shared" si="391"/>
        <v>0.69076492537313428</v>
      </c>
      <c r="X737" s="61">
        <f t="shared" si="402"/>
        <v>5.3157860783175269E-2</v>
      </c>
      <c r="Y737" s="66">
        <f t="shared" si="392"/>
        <v>6.0941828254847522E-2</v>
      </c>
      <c r="Z737" s="61">
        <f t="shared" si="393"/>
        <v>7.2104348905018933E-2</v>
      </c>
      <c r="AA737" s="67">
        <f t="shared" si="394"/>
        <v>16.119</v>
      </c>
      <c r="AB737" s="68">
        <f t="shared" si="395"/>
        <v>4.6657663740715657E-2</v>
      </c>
      <c r="AC737" s="69">
        <f t="shared" si="396"/>
        <v>8.8386225523295017E-2</v>
      </c>
      <c r="AD737" s="70">
        <f>_xlfn.PERCENTILE.EXC(AC737:$AC$5675,0.5)</f>
        <v>8.7319148936170196E-2</v>
      </c>
      <c r="AE737" s="70">
        <f>_xlfn.PERCENTILE.EXC($AC737:AC$5675,0.35)</f>
        <v>5.124784178307961E-2</v>
      </c>
      <c r="AF737" s="71">
        <f t="shared" si="421"/>
        <v>3.4188673064256311E-2</v>
      </c>
      <c r="AG737" s="70">
        <f t="shared" si="422"/>
        <v>-0.25348902430545567</v>
      </c>
      <c r="AH737" s="70">
        <f t="shared" si="423"/>
        <v>-0.28545770534896964</v>
      </c>
      <c r="AI737" s="61" t="str">
        <f t="shared" si="411"/>
        <v>Short VOL</v>
      </c>
      <c r="AJ737" s="68" t="str">
        <f t="shared" si="412"/>
        <v>Short VOL</v>
      </c>
      <c r="AK737" s="72" t="str">
        <f t="shared" si="413"/>
        <v>00631L</v>
      </c>
      <c r="AL737" s="73">
        <f t="shared" si="403"/>
        <v>1</v>
      </c>
      <c r="AM737" s="72" t="str">
        <f t="shared" si="416"/>
        <v>00631L</v>
      </c>
      <c r="AN737" s="73">
        <f t="shared" si="404"/>
        <v>1</v>
      </c>
      <c r="AO737" s="74" t="str">
        <f t="shared" si="410"/>
        <v>00631L</v>
      </c>
      <c r="AP737" s="20">
        <f t="shared" si="405"/>
        <v>1</v>
      </c>
      <c r="AQ737" s="74" t="str">
        <f t="shared" si="420"/>
        <v>00631L</v>
      </c>
      <c r="AR737" s="20">
        <f t="shared" si="406"/>
        <v>1</v>
      </c>
      <c r="AS737" s="74" t="str">
        <f t="shared" si="414"/>
        <v>00631L</v>
      </c>
      <c r="AT737" s="20">
        <f t="shared" si="407"/>
        <v>1</v>
      </c>
      <c r="AU737" s="74" t="str">
        <f t="shared" si="397"/>
        <v>00631L</v>
      </c>
      <c r="AV737" s="20">
        <f t="shared" si="408"/>
        <v>1</v>
      </c>
      <c r="AW737" s="74" t="str">
        <f t="shared" si="398"/>
        <v>00631L</v>
      </c>
      <c r="AX737" s="20">
        <f t="shared" si="399"/>
        <v>1</v>
      </c>
      <c r="AY737" s="20">
        <f t="shared" si="409"/>
        <v>0</v>
      </c>
      <c r="AZ737" s="57">
        <v>45238</v>
      </c>
      <c r="BA737" s="75">
        <v>31.63</v>
      </c>
      <c r="BB737" s="90">
        <v>31.5625</v>
      </c>
      <c r="BC737" s="76">
        <f t="shared" si="417"/>
        <v>31.495208333333341</v>
      </c>
      <c r="BD737" s="76">
        <f t="shared" si="418"/>
        <v>31.471333333333341</v>
      </c>
      <c r="BE737" s="77">
        <f t="shared" si="424"/>
        <v>2.1365683933400052E-3</v>
      </c>
      <c r="BF737" s="77">
        <f t="shared" si="415"/>
        <v>5.0416251827056805E-3</v>
      </c>
    </row>
    <row r="738" spans="1:58" s="23" customFormat="1" ht="13.15" x14ac:dyDescent="0.4">
      <c r="A738" s="57">
        <v>45236</v>
      </c>
      <c r="B738" s="112">
        <v>15.646000000000001</v>
      </c>
      <c r="C738" s="112">
        <v>16.384</v>
      </c>
      <c r="D738" s="112">
        <v>17.649000000000001</v>
      </c>
      <c r="E738" s="112">
        <v>18.181000000000001</v>
      </c>
      <c r="F738" s="112">
        <v>18.689</v>
      </c>
      <c r="G738" s="112">
        <v>19.074000000000002</v>
      </c>
      <c r="H738" s="113">
        <v>19.225999999999999</v>
      </c>
      <c r="I738" s="90">
        <f t="shared" si="400"/>
        <v>16.162600000000001</v>
      </c>
      <c r="J738" s="90">
        <f t="shared" si="401"/>
        <v>17.269500000000001</v>
      </c>
      <c r="K738" s="114">
        <v>6</v>
      </c>
      <c r="L738" s="115">
        <v>0.05</v>
      </c>
      <c r="M738" s="90">
        <v>14.53</v>
      </c>
      <c r="N738" s="90">
        <v>14.89</v>
      </c>
      <c r="O738" s="90">
        <v>17.03</v>
      </c>
      <c r="P738" s="90">
        <v>19.13</v>
      </c>
      <c r="Q738" s="90">
        <v>21.44</v>
      </c>
      <c r="R738" s="63">
        <f t="shared" si="426"/>
        <v>6.7399999999999949</v>
      </c>
      <c r="S738" s="64">
        <f t="shared" si="425"/>
        <v>-1.3413816230717353E-3</v>
      </c>
      <c r="T738" s="65">
        <f t="shared" si="419"/>
        <v>0.97582269979852243</v>
      </c>
      <c r="U738" s="65">
        <f t="shared" si="419"/>
        <v>0.87433940105695829</v>
      </c>
      <c r="V738" s="65">
        <f t="shared" si="390"/>
        <v>0.77835859905906957</v>
      </c>
      <c r="W738" s="65">
        <f t="shared" si="391"/>
        <v>0.69449626865671643</v>
      </c>
      <c r="X738" s="61">
        <f t="shared" si="402"/>
        <v>4.7168605394349965E-2</v>
      </c>
      <c r="Y738" s="66">
        <f t="shared" si="392"/>
        <v>5.7477586491392008E-2</v>
      </c>
      <c r="Z738" s="61">
        <f t="shared" si="393"/>
        <v>6.8485268459282503E-2</v>
      </c>
      <c r="AA738" s="67">
        <f t="shared" si="394"/>
        <v>16.162600000000001</v>
      </c>
      <c r="AB738" s="68">
        <f t="shared" si="395"/>
        <v>5.0772330423102766E-2</v>
      </c>
      <c r="AC738" s="69">
        <f t="shared" si="396"/>
        <v>8.5466756212223008E-2</v>
      </c>
      <c r="AD738" s="70">
        <f>_xlfn.PERCENTILE.EXC(AC738:$AC$5675,0.5)</f>
        <v>8.7313045753135338E-2</v>
      </c>
      <c r="AE738" s="70">
        <f>_xlfn.PERCENTILE.EXC($AC738:AC$5675,0.35)</f>
        <v>5.1243138571266139E-2</v>
      </c>
      <c r="AF738" s="71">
        <f t="shared" si="421"/>
        <v>3.4188673064256311E-2</v>
      </c>
      <c r="AG738" s="70">
        <f t="shared" si="422"/>
        <v>-0.25348902430545567</v>
      </c>
      <c r="AH738" s="70">
        <f t="shared" si="423"/>
        <v>-0.28545770534896964</v>
      </c>
      <c r="AI738" s="61" t="str">
        <f t="shared" si="411"/>
        <v>Safety</v>
      </c>
      <c r="AJ738" s="68" t="str">
        <f t="shared" si="412"/>
        <v>Short VOL</v>
      </c>
      <c r="AK738" s="72" t="str">
        <f t="shared" si="413"/>
        <v>00631L</v>
      </c>
      <c r="AL738" s="73">
        <f t="shared" si="403"/>
        <v>1</v>
      </c>
      <c r="AM738" s="72" t="str">
        <f t="shared" si="416"/>
        <v>00635U</v>
      </c>
      <c r="AN738" s="73">
        <f t="shared" si="404"/>
        <v>0</v>
      </c>
      <c r="AO738" s="74" t="str">
        <f t="shared" si="410"/>
        <v>00631L</v>
      </c>
      <c r="AP738" s="20">
        <f t="shared" si="405"/>
        <v>1</v>
      </c>
      <c r="AQ738" s="74" t="str">
        <f t="shared" si="420"/>
        <v>00635U</v>
      </c>
      <c r="AR738" s="20">
        <f t="shared" si="406"/>
        <v>0</v>
      </c>
      <c r="AS738" s="74" t="str">
        <f t="shared" si="414"/>
        <v>00635U</v>
      </c>
      <c r="AT738" s="20">
        <f t="shared" si="407"/>
        <v>0</v>
      </c>
      <c r="AU738" s="74" t="str">
        <f t="shared" si="397"/>
        <v>00631L</v>
      </c>
      <c r="AV738" s="20">
        <f t="shared" si="408"/>
        <v>1</v>
      </c>
      <c r="AW738" s="74" t="str">
        <f t="shared" si="398"/>
        <v>00631L</v>
      </c>
      <c r="AX738" s="20">
        <f t="shared" si="399"/>
        <v>1</v>
      </c>
      <c r="AY738" s="20">
        <f t="shared" si="409"/>
        <v>0</v>
      </c>
      <c r="AZ738" s="57">
        <v>45237</v>
      </c>
      <c r="BA738" s="75">
        <v>31.48</v>
      </c>
      <c r="BB738" s="90">
        <v>31.024999999999999</v>
      </c>
      <c r="BC738" s="76">
        <f t="shared" si="417"/>
        <v>31.514583333333338</v>
      </c>
      <c r="BD738" s="76">
        <f t="shared" si="418"/>
        <v>31.493833333333338</v>
      </c>
      <c r="BE738" s="77">
        <f t="shared" si="424"/>
        <v>-1.5535135849805171E-2</v>
      </c>
      <c r="BF738" s="77">
        <f t="shared" si="415"/>
        <v>-4.3923942782463668E-4</v>
      </c>
    </row>
    <row r="739" spans="1:58" s="23" customFormat="1" ht="13.15" x14ac:dyDescent="0.4">
      <c r="A739" s="57">
        <v>45233</v>
      </c>
      <c r="B739" s="112">
        <v>16.152000000000001</v>
      </c>
      <c r="C739" s="112">
        <v>16.975000000000001</v>
      </c>
      <c r="D739" s="112">
        <v>18.22</v>
      </c>
      <c r="E739" s="112">
        <v>18.687999999999999</v>
      </c>
      <c r="F739" s="112">
        <v>19.125</v>
      </c>
      <c r="G739" s="112">
        <v>19.516999999999999</v>
      </c>
      <c r="H739" s="113">
        <v>19.649999999999999</v>
      </c>
      <c r="I739" s="90">
        <f t="shared" si="400"/>
        <v>16.686950000000003</v>
      </c>
      <c r="J739" s="90">
        <f t="shared" si="401"/>
        <v>17.78425</v>
      </c>
      <c r="K739" s="114">
        <v>7</v>
      </c>
      <c r="L739" s="115">
        <v>0.05</v>
      </c>
      <c r="M739" s="90">
        <v>13.71</v>
      </c>
      <c r="N739" s="90">
        <v>14.91</v>
      </c>
      <c r="O739" s="90">
        <v>17.8</v>
      </c>
      <c r="P739" s="90">
        <v>19.36</v>
      </c>
      <c r="Q739" s="90">
        <v>21.58</v>
      </c>
      <c r="R739" s="63">
        <f t="shared" si="426"/>
        <v>8.5399999999999956</v>
      </c>
      <c r="S739" s="64">
        <f t="shared" si="425"/>
        <v>-4.7892720306513412E-2</v>
      </c>
      <c r="T739" s="65">
        <f t="shared" si="419"/>
        <v>0.91951710261569419</v>
      </c>
      <c r="U739" s="65">
        <f t="shared" si="419"/>
        <v>0.83764044943820226</v>
      </c>
      <c r="V739" s="65">
        <f t="shared" si="390"/>
        <v>0.77014462809917361</v>
      </c>
      <c r="W739" s="65">
        <f t="shared" si="391"/>
        <v>0.69091751621872111</v>
      </c>
      <c r="X739" s="61">
        <f t="shared" si="402"/>
        <v>5.095344229816743E-2</v>
      </c>
      <c r="Y739" s="66">
        <f t="shared" si="392"/>
        <v>5.1476883561643823E-2</v>
      </c>
      <c r="Z739" s="61">
        <f t="shared" si="393"/>
        <v>6.5757972547409616E-2</v>
      </c>
      <c r="AA739" s="67">
        <f t="shared" si="394"/>
        <v>16.68695</v>
      </c>
      <c r="AB739" s="68">
        <f t="shared" si="395"/>
        <v>8.3299798792756591E-2</v>
      </c>
      <c r="AC739" s="69">
        <f t="shared" si="396"/>
        <v>0.11917840375586849</v>
      </c>
      <c r="AD739" s="70">
        <f>_xlfn.PERCENTILE.EXC(AC739:$AC$5675,0.5)</f>
        <v>8.7319148936170196E-2</v>
      </c>
      <c r="AE739" s="70">
        <f>_xlfn.PERCENTILE.EXC($AC739:AC$5675,0.35)</f>
        <v>5.1238435359452675E-2</v>
      </c>
      <c r="AF739" s="71">
        <f t="shared" si="421"/>
        <v>3.4188673064256311E-2</v>
      </c>
      <c r="AG739" s="70">
        <f t="shared" si="422"/>
        <v>-0.25348902430545567</v>
      </c>
      <c r="AH739" s="70">
        <f t="shared" si="423"/>
        <v>-0.28545770534896964</v>
      </c>
      <c r="AI739" s="61" t="str">
        <f t="shared" si="411"/>
        <v>Short VOL</v>
      </c>
      <c r="AJ739" s="68" t="str">
        <f t="shared" si="412"/>
        <v>Short VOL</v>
      </c>
      <c r="AK739" s="72" t="str">
        <f t="shared" si="413"/>
        <v>00631L</v>
      </c>
      <c r="AL739" s="73">
        <f t="shared" si="403"/>
        <v>1</v>
      </c>
      <c r="AM739" s="72" t="str">
        <f t="shared" si="416"/>
        <v>00635U</v>
      </c>
      <c r="AN739" s="73">
        <f t="shared" si="404"/>
        <v>0</v>
      </c>
      <c r="AO739" s="74" t="str">
        <f t="shared" si="410"/>
        <v>00631L</v>
      </c>
      <c r="AP739" s="20">
        <f t="shared" si="405"/>
        <v>1</v>
      </c>
      <c r="AQ739" s="74" t="str">
        <f t="shared" si="420"/>
        <v>00635U</v>
      </c>
      <c r="AR739" s="20">
        <f t="shared" si="406"/>
        <v>0</v>
      </c>
      <c r="AS739" s="74" t="str">
        <f t="shared" si="414"/>
        <v>00635U</v>
      </c>
      <c r="AT739" s="20">
        <f t="shared" si="407"/>
        <v>0</v>
      </c>
      <c r="AU739" s="74" t="str">
        <f t="shared" si="397"/>
        <v>00631L</v>
      </c>
      <c r="AV739" s="20">
        <f t="shared" si="408"/>
        <v>1</v>
      </c>
      <c r="AW739" s="74" t="str">
        <f t="shared" si="398"/>
        <v>00631L</v>
      </c>
      <c r="AX739" s="20">
        <f t="shared" si="399"/>
        <v>1</v>
      </c>
      <c r="AY739" s="20">
        <f t="shared" si="409"/>
        <v>0</v>
      </c>
      <c r="AZ739" s="57">
        <v>45236</v>
      </c>
      <c r="BA739" s="75">
        <v>30.95</v>
      </c>
      <c r="BB739" s="90">
        <v>30.912500000000001</v>
      </c>
      <c r="BC739" s="76">
        <f t="shared" si="417"/>
        <v>31.536875000000006</v>
      </c>
      <c r="BD739" s="76">
        <f t="shared" si="418"/>
        <v>31.513333333333339</v>
      </c>
      <c r="BE739" s="77">
        <f t="shared" si="424"/>
        <v>-1.9798252046215867E-2</v>
      </c>
      <c r="BF739" s="77">
        <f t="shared" si="415"/>
        <v>-1.7876031309498823E-2</v>
      </c>
    </row>
    <row r="740" spans="1:58" s="23" customFormat="1" ht="13.15" x14ac:dyDescent="0.4">
      <c r="A740" s="57">
        <v>45232</v>
      </c>
      <c r="B740" s="112">
        <v>16.556999999999999</v>
      </c>
      <c r="C740" s="112">
        <v>17.343</v>
      </c>
      <c r="D740" s="112">
        <v>18.591999999999999</v>
      </c>
      <c r="E740" s="112">
        <v>18.995999999999999</v>
      </c>
      <c r="F740" s="112">
        <v>19.445</v>
      </c>
      <c r="G740" s="112">
        <v>19.815000000000001</v>
      </c>
      <c r="H740" s="113">
        <v>19.931999999999999</v>
      </c>
      <c r="I740" s="90">
        <f t="shared" si="400"/>
        <v>17.028600000000001</v>
      </c>
      <c r="J740" s="90">
        <f t="shared" si="401"/>
        <v>18.092399999999998</v>
      </c>
      <c r="K740" s="114">
        <v>8</v>
      </c>
      <c r="L740" s="115">
        <v>0.05</v>
      </c>
      <c r="M740" s="90">
        <v>15.16</v>
      </c>
      <c r="N740" s="90">
        <v>15.66</v>
      </c>
      <c r="O740" s="90">
        <v>17.8</v>
      </c>
      <c r="P740" s="90">
        <v>19.82</v>
      </c>
      <c r="Q740" s="90">
        <v>21.93</v>
      </c>
      <c r="R740" s="63">
        <f t="shared" si="426"/>
        <v>6.8000000000000043</v>
      </c>
      <c r="S740" s="64">
        <f t="shared" si="425"/>
        <v>-7.1724955542382979E-2</v>
      </c>
      <c r="T740" s="65">
        <f t="shared" si="419"/>
        <v>0.96807151979565775</v>
      </c>
      <c r="U740" s="65">
        <f t="shared" si="419"/>
        <v>0.87977528089887636</v>
      </c>
      <c r="V740" s="65">
        <f t="shared" si="390"/>
        <v>0.7901109989909183</v>
      </c>
      <c r="W740" s="65">
        <f t="shared" si="391"/>
        <v>0.71409028727770174</v>
      </c>
      <c r="X740" s="61">
        <f t="shared" si="402"/>
        <v>4.7472368182641868E-2</v>
      </c>
      <c r="Y740" s="66">
        <f t="shared" si="392"/>
        <v>4.9273531269740996E-2</v>
      </c>
      <c r="Z740" s="61">
        <f t="shared" si="393"/>
        <v>6.2471371692329192E-2</v>
      </c>
      <c r="AA740" s="67">
        <f t="shared" si="394"/>
        <v>17.028599999999997</v>
      </c>
      <c r="AB740" s="68">
        <f t="shared" si="395"/>
        <v>5.7279693486589942E-2</v>
      </c>
      <c r="AC740" s="69">
        <f t="shared" si="396"/>
        <v>8.7394636015325489E-2</v>
      </c>
      <c r="AD740" s="70">
        <f>_xlfn.PERCENTILE.EXC(AC740:$AC$5675,0.5)</f>
        <v>8.7313045753135338E-2</v>
      </c>
      <c r="AE740" s="70">
        <f>_xlfn.PERCENTILE.EXC($AC740:AC$5675,0.35)</f>
        <v>5.1227966388571605E-2</v>
      </c>
      <c r="AF740" s="71">
        <f t="shared" si="421"/>
        <v>3.4188673064256311E-2</v>
      </c>
      <c r="AG740" s="70">
        <f t="shared" si="422"/>
        <v>-0.25348902430545567</v>
      </c>
      <c r="AH740" s="70">
        <f t="shared" si="423"/>
        <v>-0.28545770534896964</v>
      </c>
      <c r="AI740" s="61" t="str">
        <f t="shared" si="411"/>
        <v>Short VOL</v>
      </c>
      <c r="AJ740" s="68" t="str">
        <f t="shared" si="412"/>
        <v>Short VOL</v>
      </c>
      <c r="AK740" s="72" t="str">
        <f t="shared" si="413"/>
        <v>00631L</v>
      </c>
      <c r="AL740" s="73">
        <f t="shared" si="403"/>
        <v>1</v>
      </c>
      <c r="AM740" s="72" t="str">
        <f t="shared" si="416"/>
        <v>00635U</v>
      </c>
      <c r="AN740" s="73">
        <f t="shared" si="404"/>
        <v>0</v>
      </c>
      <c r="AO740" s="74" t="str">
        <f t="shared" si="410"/>
        <v>00631L</v>
      </c>
      <c r="AP740" s="20">
        <f t="shared" si="405"/>
        <v>1</v>
      </c>
      <c r="AQ740" s="74" t="str">
        <f t="shared" si="420"/>
        <v>00635U</v>
      </c>
      <c r="AR740" s="20">
        <f t="shared" si="406"/>
        <v>0</v>
      </c>
      <c r="AS740" s="74" t="str">
        <f t="shared" si="414"/>
        <v>00635U</v>
      </c>
      <c r="AT740" s="20">
        <f t="shared" si="407"/>
        <v>0</v>
      </c>
      <c r="AU740" s="74" t="str">
        <f t="shared" si="397"/>
        <v>00631L</v>
      </c>
      <c r="AV740" s="20">
        <f t="shared" si="408"/>
        <v>1</v>
      </c>
      <c r="AW740" s="74" t="str">
        <f t="shared" si="398"/>
        <v>00631L</v>
      </c>
      <c r="AX740" s="20">
        <f t="shared" si="399"/>
        <v>1</v>
      </c>
      <c r="AY740" s="20">
        <f t="shared" si="409"/>
        <v>0</v>
      </c>
      <c r="AZ740" s="57">
        <v>45233</v>
      </c>
      <c r="BA740" s="75">
        <v>30.6</v>
      </c>
      <c r="BB740" s="90">
        <v>30.475000000000001</v>
      </c>
      <c r="BC740" s="76">
        <f t="shared" si="417"/>
        <v>31.560000000000002</v>
      </c>
      <c r="BD740" s="76">
        <f t="shared" si="418"/>
        <v>31.531666666666673</v>
      </c>
      <c r="BE740" s="77">
        <f t="shared" si="424"/>
        <v>-3.4378960709759217E-2</v>
      </c>
      <c r="BF740" s="77">
        <f t="shared" si="415"/>
        <v>-2.9547016227073473E-2</v>
      </c>
    </row>
    <row r="741" spans="1:58" s="23" customFormat="1" ht="13.15" x14ac:dyDescent="0.4">
      <c r="A741" s="57">
        <v>45231</v>
      </c>
      <c r="B741" s="112">
        <v>17.300999999999998</v>
      </c>
      <c r="C741" s="112">
        <v>17.850000000000001</v>
      </c>
      <c r="D741" s="112">
        <v>19.015000000000001</v>
      </c>
      <c r="E741" s="112">
        <v>19.66</v>
      </c>
      <c r="F741" s="112">
        <v>19.841999999999999</v>
      </c>
      <c r="G741" s="112">
        <v>20.178999999999998</v>
      </c>
      <c r="H741" s="113">
        <v>20.263999999999999</v>
      </c>
      <c r="I741" s="90">
        <f t="shared" si="400"/>
        <v>17.60295</v>
      </c>
      <c r="J741" s="90">
        <f t="shared" si="401"/>
        <v>18.490750000000002</v>
      </c>
      <c r="K741" s="114">
        <v>9</v>
      </c>
      <c r="L741" s="115">
        <v>0.05</v>
      </c>
      <c r="M741" s="90">
        <v>16.87</v>
      </c>
      <c r="N741" s="90">
        <v>16.87</v>
      </c>
      <c r="O741" s="90">
        <v>18.55</v>
      </c>
      <c r="P741" s="90">
        <v>20.43</v>
      </c>
      <c r="Q741" s="90">
        <v>22.36</v>
      </c>
      <c r="R741" s="63">
        <f t="shared" si="426"/>
        <v>5.240000000000002</v>
      </c>
      <c r="S741" s="64">
        <f t="shared" si="425"/>
        <v>-7.0011025358324125E-2</v>
      </c>
      <c r="T741" s="65">
        <f t="shared" si="419"/>
        <v>1</v>
      </c>
      <c r="U741" s="65">
        <f t="shared" si="419"/>
        <v>0.90943396226415096</v>
      </c>
      <c r="V741" s="65">
        <f t="shared" si="390"/>
        <v>0.82574645129711211</v>
      </c>
      <c r="W741" s="65">
        <f t="shared" si="391"/>
        <v>0.75447227191413246</v>
      </c>
      <c r="X741" s="61">
        <f t="shared" si="402"/>
        <v>3.1732269810993766E-2</v>
      </c>
      <c r="Y741" s="66">
        <f t="shared" si="392"/>
        <v>3.0722278738555403E-2</v>
      </c>
      <c r="Z741" s="61">
        <f t="shared" si="393"/>
        <v>5.0434728269977601E-2</v>
      </c>
      <c r="AA741" s="67">
        <f t="shared" si="394"/>
        <v>17.60295</v>
      </c>
      <c r="AB741" s="68">
        <f t="shared" si="395"/>
        <v>2.5548310610551118E-2</v>
      </c>
      <c r="AC741" s="69">
        <f t="shared" si="396"/>
        <v>4.3446947243627673E-2</v>
      </c>
      <c r="AD741" s="70">
        <f>_xlfn.PERCENTILE.EXC(AC741:$AC$5675,0.5)</f>
        <v>8.7306942570100493E-2</v>
      </c>
      <c r="AE741" s="70">
        <f>_xlfn.PERCENTILE.EXC($AC741:AC$5675,0.35)</f>
        <v>5.1182902863285092E-2</v>
      </c>
      <c r="AF741" s="71">
        <f t="shared" si="421"/>
        <v>3.4188673064256311E-2</v>
      </c>
      <c r="AG741" s="70">
        <f t="shared" si="422"/>
        <v>-0.25348902430545567</v>
      </c>
      <c r="AH741" s="70">
        <f t="shared" si="423"/>
        <v>-0.28545770534896964</v>
      </c>
      <c r="AI741" s="61" t="str">
        <f t="shared" si="411"/>
        <v>Safety</v>
      </c>
      <c r="AJ741" s="68" t="str">
        <f t="shared" si="412"/>
        <v>Short VOL</v>
      </c>
      <c r="AK741" s="72" t="str">
        <f t="shared" si="413"/>
        <v>00631L</v>
      </c>
      <c r="AL741" s="73">
        <f t="shared" si="403"/>
        <v>1</v>
      </c>
      <c r="AM741" s="72" t="str">
        <f t="shared" si="416"/>
        <v>00635U</v>
      </c>
      <c r="AN741" s="73">
        <f t="shared" si="404"/>
        <v>0</v>
      </c>
      <c r="AO741" s="74" t="str">
        <f t="shared" si="410"/>
        <v>00631L</v>
      </c>
      <c r="AP741" s="20">
        <f t="shared" si="405"/>
        <v>1</v>
      </c>
      <c r="AQ741" s="74" t="str">
        <f t="shared" si="420"/>
        <v>00635U</v>
      </c>
      <c r="AR741" s="20">
        <f t="shared" si="406"/>
        <v>0</v>
      </c>
      <c r="AS741" s="74" t="str">
        <f t="shared" si="414"/>
        <v>00635U</v>
      </c>
      <c r="AT741" s="20">
        <f t="shared" si="407"/>
        <v>0</v>
      </c>
      <c r="AU741" s="74" t="str">
        <f t="shared" si="397"/>
        <v>00631L</v>
      </c>
      <c r="AV741" s="20">
        <f t="shared" si="408"/>
        <v>1</v>
      </c>
      <c r="AW741" s="74" t="str">
        <f t="shared" si="398"/>
        <v>00635U</v>
      </c>
      <c r="AX741" s="20">
        <f t="shared" si="399"/>
        <v>0</v>
      </c>
      <c r="AY741" s="20">
        <f t="shared" si="409"/>
        <v>0</v>
      </c>
      <c r="AZ741" s="57">
        <v>45232</v>
      </c>
      <c r="BA741" s="75">
        <v>30.52</v>
      </c>
      <c r="BB741" s="90">
        <v>30.875</v>
      </c>
      <c r="BC741" s="76">
        <f t="shared" si="417"/>
        <v>31.583124999999999</v>
      </c>
      <c r="BD741" s="76">
        <f t="shared" si="418"/>
        <v>31.560750000000002</v>
      </c>
      <c r="BE741" s="77">
        <f t="shared" si="424"/>
        <v>-2.2420992222903814E-2</v>
      </c>
      <c r="BF741" s="77">
        <f t="shared" si="415"/>
        <v>-3.297608580277727E-2</v>
      </c>
    </row>
    <row r="742" spans="1:58" s="23" customFormat="1" ht="13.15" x14ac:dyDescent="0.4">
      <c r="A742" s="57">
        <v>45230</v>
      </c>
      <c r="B742" s="112">
        <v>18.126999999999999</v>
      </c>
      <c r="C742" s="112">
        <v>18.600999999999999</v>
      </c>
      <c r="D742" s="112">
        <v>19.699000000000002</v>
      </c>
      <c r="E742" s="112">
        <v>20.001000000000001</v>
      </c>
      <c r="F742" s="112">
        <v>20.45</v>
      </c>
      <c r="G742" s="112">
        <v>20.802</v>
      </c>
      <c r="H742" s="113">
        <v>20.916</v>
      </c>
      <c r="I742" s="90">
        <f t="shared" si="400"/>
        <v>18.363999999999997</v>
      </c>
      <c r="J742" s="90">
        <f t="shared" si="401"/>
        <v>19.149999999999999</v>
      </c>
      <c r="K742" s="114">
        <v>10</v>
      </c>
      <c r="L742" s="115">
        <v>0.05</v>
      </c>
      <c r="M742" s="90">
        <v>19.02</v>
      </c>
      <c r="N742" s="90">
        <v>18.14</v>
      </c>
      <c r="O742" s="90">
        <v>19.489999999999998</v>
      </c>
      <c r="P742" s="90">
        <v>21.34</v>
      </c>
      <c r="Q742" s="90">
        <v>23.03</v>
      </c>
      <c r="R742" s="63">
        <f t="shared" si="426"/>
        <v>3.6700000000000017</v>
      </c>
      <c r="S742" s="64">
        <f t="shared" si="425"/>
        <v>-8.1518987341772126E-2</v>
      </c>
      <c r="T742" s="65">
        <f t="shared" si="419"/>
        <v>1.0485115766262403</v>
      </c>
      <c r="U742" s="65">
        <f t="shared" si="419"/>
        <v>0.93073370959466406</v>
      </c>
      <c r="V742" s="65">
        <f t="shared" ref="V742:V805" si="427">N742/P742</f>
        <v>0.85004686035613874</v>
      </c>
      <c r="W742" s="65">
        <f t="shared" ref="W742:W805" si="428">N742/Q742</f>
        <v>0.78766825879287883</v>
      </c>
      <c r="X742" s="61">
        <f t="shared" si="402"/>
        <v>2.614883874882773E-2</v>
      </c>
      <c r="Y742" s="66">
        <f t="shared" ref="Y742:Y805" si="429">(H742-E742)/E742</f>
        <v>4.5747712614369239E-2</v>
      </c>
      <c r="Z742" s="61">
        <f t="shared" ref="Z742:Z805" si="430">(J742-I742)/I742</f>
        <v>4.280113265083868E-2</v>
      </c>
      <c r="AA742" s="67">
        <f t="shared" ref="AA742:AA805" si="431">B742*(K742*L742)+C742*(1-(K742*L742))</f>
        <v>18.363999999999997</v>
      </c>
      <c r="AB742" s="68">
        <f t="shared" ref="AB742:AB805" si="432">(B742-N742)/N742</f>
        <v>-7.1664829106955221E-4</v>
      </c>
      <c r="AC742" s="69">
        <f t="shared" ref="AC742:AC805" si="433">(AA742-N742)/N742</f>
        <v>1.2348401323042813E-2</v>
      </c>
      <c r="AD742" s="70">
        <f>_xlfn.PERCENTILE.EXC(AC742:$AC$5675,0.5)</f>
        <v>8.7313045753135338E-2</v>
      </c>
      <c r="AE742" s="70">
        <f>_xlfn.PERCENTILE.EXC($AC742:AC$5675,0.35)</f>
        <v>5.1237763472050751E-2</v>
      </c>
      <c r="AF742" s="71">
        <f t="shared" si="421"/>
        <v>3.4188673064256311E-2</v>
      </c>
      <c r="AG742" s="70">
        <f t="shared" si="422"/>
        <v>-0.25348902430545567</v>
      </c>
      <c r="AH742" s="70">
        <f t="shared" si="423"/>
        <v>-0.28545770534896964</v>
      </c>
      <c r="AI742" s="61" t="str">
        <f t="shared" si="411"/>
        <v>Safety</v>
      </c>
      <c r="AJ742" s="68" t="str">
        <f t="shared" si="412"/>
        <v>Safety</v>
      </c>
      <c r="AK742" s="72" t="str">
        <f t="shared" si="413"/>
        <v>00635U</v>
      </c>
      <c r="AL742" s="73">
        <f t="shared" si="403"/>
        <v>0</v>
      </c>
      <c r="AM742" s="72" t="str">
        <f t="shared" si="416"/>
        <v>00635U</v>
      </c>
      <c r="AN742" s="73">
        <f t="shared" si="404"/>
        <v>0</v>
      </c>
      <c r="AO742" s="74" t="str">
        <f t="shared" si="410"/>
        <v>00635U</v>
      </c>
      <c r="AP742" s="20">
        <f t="shared" si="405"/>
        <v>0</v>
      </c>
      <c r="AQ742" s="74" t="str">
        <f t="shared" si="420"/>
        <v>00635U</v>
      </c>
      <c r="AR742" s="20">
        <f t="shared" si="406"/>
        <v>0</v>
      </c>
      <c r="AS742" s="74" t="str">
        <f t="shared" si="414"/>
        <v>00635U</v>
      </c>
      <c r="AT742" s="20">
        <f t="shared" si="407"/>
        <v>0</v>
      </c>
      <c r="AU742" s="74" t="str">
        <f t="shared" si="397"/>
        <v>00635U</v>
      </c>
      <c r="AV742" s="20">
        <f t="shared" si="408"/>
        <v>0</v>
      </c>
      <c r="AW742" s="74" t="str">
        <f t="shared" si="398"/>
        <v>00635U</v>
      </c>
      <c r="AX742" s="20">
        <f t="shared" si="399"/>
        <v>0</v>
      </c>
      <c r="AY742" s="20">
        <f t="shared" si="409"/>
        <v>1</v>
      </c>
      <c r="AZ742" s="57">
        <v>45231</v>
      </c>
      <c r="BA742" s="75">
        <v>30.99</v>
      </c>
      <c r="BB742" s="90">
        <v>31.0625</v>
      </c>
      <c r="BC742" s="76">
        <f t="shared" si="417"/>
        <v>31.600624999999994</v>
      </c>
      <c r="BD742" s="76">
        <f t="shared" si="418"/>
        <v>31.585041666666665</v>
      </c>
      <c r="BE742" s="77">
        <f t="shared" si="424"/>
        <v>-1.7028935345424146E-2</v>
      </c>
      <c r="BF742" s="77">
        <f t="shared" si="415"/>
        <v>-1.8839350378145783E-2</v>
      </c>
    </row>
    <row r="743" spans="1:58" s="23" customFormat="1" ht="13.15" x14ac:dyDescent="0.4">
      <c r="A743" s="57">
        <v>45229</v>
      </c>
      <c r="B743" s="112">
        <v>19.59</v>
      </c>
      <c r="C743" s="112">
        <v>19.707000000000001</v>
      </c>
      <c r="D743" s="112">
        <v>20.597000000000001</v>
      </c>
      <c r="E743" s="112">
        <v>20.751000000000001</v>
      </c>
      <c r="F743" s="112">
        <v>21.1</v>
      </c>
      <c r="G743" s="112">
        <v>21.4</v>
      </c>
      <c r="H743" s="113">
        <v>21.45</v>
      </c>
      <c r="I743" s="90">
        <f t="shared" si="400"/>
        <v>19.64265</v>
      </c>
      <c r="J743" s="90">
        <f t="shared" si="401"/>
        <v>20.107500000000002</v>
      </c>
      <c r="K743" s="114">
        <v>11</v>
      </c>
      <c r="L743" s="115">
        <v>0.05</v>
      </c>
      <c r="M743" s="90">
        <v>20.65</v>
      </c>
      <c r="N743" s="90">
        <v>19.75</v>
      </c>
      <c r="O743" s="90">
        <v>20.8</v>
      </c>
      <c r="P743" s="90">
        <v>22.46</v>
      </c>
      <c r="Q743" s="90">
        <v>23.71</v>
      </c>
      <c r="R743" s="63">
        <f t="shared" si="426"/>
        <v>2.8600000000000065</v>
      </c>
      <c r="S743" s="64">
        <f t="shared" si="425"/>
        <v>-7.1462153267512915E-2</v>
      </c>
      <c r="T743" s="65">
        <f t="shared" si="419"/>
        <v>1.0455696202531646</v>
      </c>
      <c r="U743" s="65">
        <f t="shared" si="419"/>
        <v>0.94951923076923073</v>
      </c>
      <c r="V743" s="65">
        <f t="shared" si="427"/>
        <v>0.87934105075690117</v>
      </c>
      <c r="W743" s="65">
        <f t="shared" si="428"/>
        <v>0.8329818641923239</v>
      </c>
      <c r="X743" s="61">
        <f t="shared" si="402"/>
        <v>5.9724349157733985E-3</v>
      </c>
      <c r="Y743" s="66">
        <f t="shared" si="429"/>
        <v>3.3685123608500699E-2</v>
      </c>
      <c r="Z743" s="61">
        <f t="shared" si="430"/>
        <v>2.3665340470863248E-2</v>
      </c>
      <c r="AA743" s="67">
        <f t="shared" si="431"/>
        <v>19.642650000000003</v>
      </c>
      <c r="AB743" s="68">
        <f t="shared" si="432"/>
        <v>-8.1012658227848176E-3</v>
      </c>
      <c r="AC743" s="69">
        <f t="shared" si="433"/>
        <v>-5.4354430379745175E-3</v>
      </c>
      <c r="AD743" s="70">
        <f>_xlfn.PERCENTILE.EXC(AC743:$AC$5675,0.5)</f>
        <v>8.7319148936170196E-2</v>
      </c>
      <c r="AE743" s="70">
        <f>_xlfn.PERCENTILE.EXC($AC743:AC$5675,0.35)</f>
        <v>5.1246498008275763E-2</v>
      </c>
      <c r="AF743" s="71">
        <f t="shared" si="421"/>
        <v>3.4461929914106237E-2</v>
      </c>
      <c r="AG743" s="70">
        <f t="shared" si="422"/>
        <v>-0.25348902430545567</v>
      </c>
      <c r="AH743" s="70">
        <f t="shared" si="423"/>
        <v>-0.28545770534896964</v>
      </c>
      <c r="AI743" s="61" t="str">
        <f t="shared" si="411"/>
        <v>Safety</v>
      </c>
      <c r="AJ743" s="68" t="str">
        <f t="shared" si="412"/>
        <v>Safety</v>
      </c>
      <c r="AK743" s="72" t="str">
        <f t="shared" si="413"/>
        <v>00635U</v>
      </c>
      <c r="AL743" s="73">
        <f t="shared" si="403"/>
        <v>0</v>
      </c>
      <c r="AM743" s="72" t="str">
        <f t="shared" si="416"/>
        <v>00635U</v>
      </c>
      <c r="AN743" s="73">
        <f t="shared" si="404"/>
        <v>0</v>
      </c>
      <c r="AO743" s="74" t="str">
        <f t="shared" si="410"/>
        <v>00635U</v>
      </c>
      <c r="AP743" s="20">
        <f t="shared" si="405"/>
        <v>0</v>
      </c>
      <c r="AQ743" s="74" t="str">
        <f t="shared" si="420"/>
        <v>00635U</v>
      </c>
      <c r="AR743" s="20">
        <f t="shared" si="406"/>
        <v>0</v>
      </c>
      <c r="AS743" s="74" t="str">
        <f t="shared" si="414"/>
        <v>00635U</v>
      </c>
      <c r="AT743" s="20">
        <f t="shared" si="407"/>
        <v>0</v>
      </c>
      <c r="AU743" s="74" t="str">
        <f t="shared" si="397"/>
        <v>00635U</v>
      </c>
      <c r="AV743" s="20">
        <f t="shared" si="408"/>
        <v>0</v>
      </c>
      <c r="AW743" s="74" t="str">
        <f t="shared" si="398"/>
        <v>00635U</v>
      </c>
      <c r="AX743" s="20">
        <f t="shared" si="399"/>
        <v>0</v>
      </c>
      <c r="AY743" s="20">
        <f t="shared" si="409"/>
        <v>1</v>
      </c>
      <c r="AZ743" s="57">
        <v>45230</v>
      </c>
      <c r="BA743" s="75">
        <v>30.9</v>
      </c>
      <c r="BB743" s="90">
        <v>30.662500000000001</v>
      </c>
      <c r="BC743" s="76">
        <f t="shared" si="417"/>
        <v>31.615833333333331</v>
      </c>
      <c r="BD743" s="76">
        <f t="shared" si="418"/>
        <v>31.597916666666663</v>
      </c>
      <c r="BE743" s="77">
        <f t="shared" si="424"/>
        <v>-3.015366772977663E-2</v>
      </c>
      <c r="BF743" s="77">
        <f t="shared" si="415"/>
        <v>-2.2087426649963663E-2</v>
      </c>
    </row>
    <row r="744" spans="1:58" s="23" customFormat="1" ht="13.15" x14ac:dyDescent="0.4">
      <c r="A744" s="57">
        <v>45226</v>
      </c>
      <c r="B744" s="112">
        <v>21.187000000000001</v>
      </c>
      <c r="C744" s="112">
        <v>21.212</v>
      </c>
      <c r="D744" s="112">
        <v>21.846</v>
      </c>
      <c r="E744" s="112">
        <v>21.792000000000002</v>
      </c>
      <c r="F744" s="112">
        <v>22.030999999999999</v>
      </c>
      <c r="G744" s="112">
        <v>22.277000000000001</v>
      </c>
      <c r="H744" s="113">
        <v>22.321999999999999</v>
      </c>
      <c r="I744" s="90">
        <f t="shared" si="400"/>
        <v>21.196999999999999</v>
      </c>
      <c r="J744" s="90">
        <f t="shared" si="401"/>
        <v>21.465599999999998</v>
      </c>
      <c r="K744" s="114">
        <v>12</v>
      </c>
      <c r="L744" s="115">
        <v>0.05</v>
      </c>
      <c r="M744" s="90">
        <v>21.36</v>
      </c>
      <c r="N744" s="90">
        <v>21.27</v>
      </c>
      <c r="O744" s="90">
        <v>22.27</v>
      </c>
      <c r="P744" s="90">
        <v>23.65</v>
      </c>
      <c r="Q744" s="90">
        <v>24.48</v>
      </c>
      <c r="R744" s="63">
        <f t="shared" si="426"/>
        <v>3.2900000000000063</v>
      </c>
      <c r="S744" s="64">
        <f t="shared" si="425"/>
        <v>2.8529980657640227E-2</v>
      </c>
      <c r="T744" s="65">
        <f t="shared" si="419"/>
        <v>1.004231311706629</v>
      </c>
      <c r="U744" s="65">
        <f t="shared" si="419"/>
        <v>0.9550965424337674</v>
      </c>
      <c r="V744" s="65">
        <f t="shared" si="427"/>
        <v>0.89936575052854129</v>
      </c>
      <c r="W744" s="65">
        <f t="shared" si="428"/>
        <v>0.86887254901960786</v>
      </c>
      <c r="X744" s="61">
        <f t="shared" si="402"/>
        <v>1.179968848822324E-3</v>
      </c>
      <c r="Y744" s="66">
        <f t="shared" si="429"/>
        <v>2.4320851688692986E-2</v>
      </c>
      <c r="Z744" s="61">
        <f t="shared" si="430"/>
        <v>1.2671604472330957E-2</v>
      </c>
      <c r="AA744" s="67">
        <f t="shared" si="431"/>
        <v>21.197000000000003</v>
      </c>
      <c r="AB744" s="68">
        <f t="shared" si="432"/>
        <v>-3.9022096850022761E-3</v>
      </c>
      <c r="AC744" s="69">
        <f t="shared" si="433"/>
        <v>-3.4320639398211965E-3</v>
      </c>
      <c r="AD744" s="70">
        <f>_xlfn.PERCENTILE.EXC(AC744:$AC$5675,0.5)</f>
        <v>8.7335325691006133E-2</v>
      </c>
      <c r="AE744" s="70">
        <f>_xlfn.PERCENTILE.EXC($AC744:AC$5675,0.35)</f>
        <v>5.1249541673573644E-2</v>
      </c>
      <c r="AF744" s="71">
        <f t="shared" si="421"/>
        <v>3.4923865495410981E-2</v>
      </c>
      <c r="AG744" s="70">
        <f t="shared" si="422"/>
        <v>-0.25348902430545567</v>
      </c>
      <c r="AH744" s="70">
        <f t="shared" si="423"/>
        <v>-0.28545770534896964</v>
      </c>
      <c r="AI744" s="61" t="str">
        <f t="shared" si="411"/>
        <v>Safety</v>
      </c>
      <c r="AJ744" s="68" t="str">
        <f t="shared" si="412"/>
        <v>Safety</v>
      </c>
      <c r="AK744" s="72" t="str">
        <f t="shared" si="413"/>
        <v>00635U</v>
      </c>
      <c r="AL744" s="73">
        <f t="shared" si="403"/>
        <v>0</v>
      </c>
      <c r="AM744" s="72" t="str">
        <f t="shared" si="416"/>
        <v>00635U</v>
      </c>
      <c r="AN744" s="73">
        <f t="shared" si="404"/>
        <v>0</v>
      </c>
      <c r="AO744" s="74" t="str">
        <f t="shared" si="410"/>
        <v>00635U</v>
      </c>
      <c r="AP744" s="20">
        <f t="shared" si="405"/>
        <v>0</v>
      </c>
      <c r="AQ744" s="74" t="str">
        <f t="shared" si="420"/>
        <v>00635U</v>
      </c>
      <c r="AR744" s="20">
        <f t="shared" si="406"/>
        <v>0</v>
      </c>
      <c r="AS744" s="74" t="str">
        <f t="shared" si="414"/>
        <v>00635U</v>
      </c>
      <c r="AT744" s="20">
        <f t="shared" si="407"/>
        <v>0</v>
      </c>
      <c r="AU744" s="74" t="str">
        <f t="shared" si="397"/>
        <v>00635U</v>
      </c>
      <c r="AV744" s="20">
        <f t="shared" si="408"/>
        <v>0</v>
      </c>
      <c r="AW744" s="74" t="str">
        <f t="shared" si="398"/>
        <v>00635U</v>
      </c>
      <c r="AX744" s="20">
        <f t="shared" si="399"/>
        <v>0</v>
      </c>
      <c r="AY744" s="20">
        <f t="shared" si="409"/>
        <v>1</v>
      </c>
      <c r="AZ744" s="57">
        <v>45229</v>
      </c>
      <c r="BA744" s="75">
        <v>30.69</v>
      </c>
      <c r="BB744" s="90">
        <v>30.537500000000001</v>
      </c>
      <c r="BC744" s="76">
        <f t="shared" si="417"/>
        <v>31.649791666666662</v>
      </c>
      <c r="BD744" s="76">
        <f t="shared" si="418"/>
        <v>31.616291666666662</v>
      </c>
      <c r="BE744" s="77">
        <f t="shared" si="424"/>
        <v>-3.51437279076348E-2</v>
      </c>
      <c r="BF744" s="77">
        <f t="shared" si="415"/>
        <v>-2.9297922616372433E-2</v>
      </c>
    </row>
    <row r="745" spans="1:58" s="23" customFormat="1" ht="13.15" x14ac:dyDescent="0.4">
      <c r="A745" s="57">
        <v>45225</v>
      </c>
      <c r="B745" s="112">
        <v>20.538</v>
      </c>
      <c r="C745" s="112">
        <v>20.5</v>
      </c>
      <c r="D745" s="112">
        <v>21.25</v>
      </c>
      <c r="E745" s="112">
        <v>21.4</v>
      </c>
      <c r="F745" s="112">
        <v>21.658000000000001</v>
      </c>
      <c r="G745" s="112">
        <v>21.986000000000001</v>
      </c>
      <c r="H745" s="113">
        <v>22.044</v>
      </c>
      <c r="I745" s="90">
        <f t="shared" si="400"/>
        <v>20.524699999999999</v>
      </c>
      <c r="J745" s="90">
        <f t="shared" si="401"/>
        <v>20.762499999999999</v>
      </c>
      <c r="K745" s="114">
        <v>13</v>
      </c>
      <c r="L745" s="115">
        <v>0.05</v>
      </c>
      <c r="M745" s="90">
        <v>20.8</v>
      </c>
      <c r="N745" s="90">
        <v>20.68</v>
      </c>
      <c r="O745" s="90">
        <v>21.57</v>
      </c>
      <c r="P745" s="90">
        <v>23.02</v>
      </c>
      <c r="Q745" s="90">
        <v>24.31</v>
      </c>
      <c r="R745" s="63">
        <f t="shared" si="426"/>
        <v>3.1099999999999994</v>
      </c>
      <c r="S745" s="64">
        <f t="shared" si="425"/>
        <v>2.4269440316988529E-2</v>
      </c>
      <c r="T745" s="65">
        <f t="shared" si="419"/>
        <v>1.0058027079303675</v>
      </c>
      <c r="U745" s="65">
        <f t="shared" si="419"/>
        <v>0.95873898933704216</v>
      </c>
      <c r="V745" s="65">
        <f t="shared" si="427"/>
        <v>0.89834926151172889</v>
      </c>
      <c r="W745" s="65">
        <f t="shared" si="428"/>
        <v>0.85067873303167429</v>
      </c>
      <c r="X745" s="61">
        <f t="shared" si="402"/>
        <v>-1.8502288440938872E-3</v>
      </c>
      <c r="Y745" s="66">
        <f t="shared" si="429"/>
        <v>3.0093457943925324E-2</v>
      </c>
      <c r="Z745" s="61">
        <f t="shared" si="430"/>
        <v>1.1586040234449226E-2</v>
      </c>
      <c r="AA745" s="67">
        <f t="shared" si="431"/>
        <v>20.524699999999999</v>
      </c>
      <c r="AB745" s="68">
        <f t="shared" si="432"/>
        <v>-6.8665377176015214E-3</v>
      </c>
      <c r="AC745" s="69">
        <f t="shared" si="433"/>
        <v>-7.509671179883967E-3</v>
      </c>
      <c r="AD745" s="70">
        <f>_xlfn.PERCENTILE.EXC(AC745:$AC$5675,0.5)</f>
        <v>8.7351502445842069E-2</v>
      </c>
      <c r="AE745" s="70">
        <f>_xlfn.PERCENTILE.EXC($AC745:AC$5675,0.35)</f>
        <v>5.1251354173008509E-2</v>
      </c>
      <c r="AF745" s="71">
        <f t="shared" si="421"/>
        <v>3.5707079606138302E-2</v>
      </c>
      <c r="AG745" s="70">
        <f t="shared" si="422"/>
        <v>-0.25348902430545567</v>
      </c>
      <c r="AH745" s="70">
        <f t="shared" si="423"/>
        <v>-0.28545770534896964</v>
      </c>
      <c r="AI745" s="61" t="str">
        <f t="shared" si="411"/>
        <v>Safety</v>
      </c>
      <c r="AJ745" s="68" t="str">
        <f t="shared" si="412"/>
        <v>Safety</v>
      </c>
      <c r="AK745" s="72" t="str">
        <f t="shared" si="413"/>
        <v>00635U</v>
      </c>
      <c r="AL745" s="73">
        <f t="shared" si="403"/>
        <v>0</v>
      </c>
      <c r="AM745" s="72" t="str">
        <f t="shared" si="416"/>
        <v>00635U</v>
      </c>
      <c r="AN745" s="73">
        <f t="shared" si="404"/>
        <v>0</v>
      </c>
      <c r="AO745" s="74" t="str">
        <f t="shared" si="410"/>
        <v>00635U</v>
      </c>
      <c r="AP745" s="20">
        <f t="shared" si="405"/>
        <v>0</v>
      </c>
      <c r="AQ745" s="74" t="str">
        <f t="shared" si="420"/>
        <v>00635U</v>
      </c>
      <c r="AR745" s="20">
        <f t="shared" si="406"/>
        <v>0</v>
      </c>
      <c r="AS745" s="74" t="str">
        <f t="shared" si="414"/>
        <v>00635U</v>
      </c>
      <c r="AT745" s="20">
        <f t="shared" si="407"/>
        <v>0</v>
      </c>
      <c r="AU745" s="74" t="str">
        <f t="shared" si="397"/>
        <v>00635U</v>
      </c>
      <c r="AV745" s="20">
        <f t="shared" si="408"/>
        <v>0</v>
      </c>
      <c r="AW745" s="74" t="str">
        <f t="shared" si="398"/>
        <v>00635U</v>
      </c>
      <c r="AX745" s="20">
        <f t="shared" si="399"/>
        <v>0</v>
      </c>
      <c r="AY745" s="20">
        <f t="shared" si="409"/>
        <v>1</v>
      </c>
      <c r="AZ745" s="57">
        <v>45226</v>
      </c>
      <c r="BA745" s="75">
        <v>30.46</v>
      </c>
      <c r="BB745" s="90">
        <v>30.524999999999999</v>
      </c>
      <c r="BC745" s="76">
        <f t="shared" si="417"/>
        <v>31.686666666666664</v>
      </c>
      <c r="BD745" s="76">
        <f t="shared" si="418"/>
        <v>31.648499999999999</v>
      </c>
      <c r="BE745" s="77">
        <f t="shared" si="424"/>
        <v>-3.66610561750473E-2</v>
      </c>
      <c r="BF745" s="77">
        <f t="shared" si="415"/>
        <v>-3.755312258084894E-2</v>
      </c>
    </row>
    <row r="746" spans="1:58" s="23" customFormat="1" ht="13.15" x14ac:dyDescent="0.4">
      <c r="A746" s="57">
        <v>45224</v>
      </c>
      <c r="B746" s="112">
        <v>20.300999999999998</v>
      </c>
      <c r="C746" s="112">
        <v>20.36</v>
      </c>
      <c r="D746" s="112">
        <v>21.164999999999999</v>
      </c>
      <c r="E746" s="112">
        <v>21.253</v>
      </c>
      <c r="F746" s="112">
        <v>21.553000000000001</v>
      </c>
      <c r="G746" s="112">
        <v>21.885999999999999</v>
      </c>
      <c r="H746" s="113">
        <v>21.933</v>
      </c>
      <c r="I746" s="90">
        <f t="shared" si="400"/>
        <v>20.3187</v>
      </c>
      <c r="J746" s="90">
        <f t="shared" si="401"/>
        <v>20.601499999999998</v>
      </c>
      <c r="K746" s="114">
        <v>14</v>
      </c>
      <c r="L746" s="115">
        <v>0.05</v>
      </c>
      <c r="M746" s="90">
        <v>20.49</v>
      </c>
      <c r="N746" s="90">
        <v>20.190000000000001</v>
      </c>
      <c r="O746" s="90">
        <v>21.33</v>
      </c>
      <c r="P746" s="90">
        <v>22.69</v>
      </c>
      <c r="Q746" s="90">
        <v>24.04</v>
      </c>
      <c r="R746" s="63">
        <f t="shared" si="426"/>
        <v>3.3399999999999963</v>
      </c>
      <c r="S746" s="64">
        <f t="shared" si="425"/>
        <v>6.4312071692145631E-2</v>
      </c>
      <c r="T746" s="65">
        <f t="shared" si="419"/>
        <v>1.0148588410104011</v>
      </c>
      <c r="U746" s="65">
        <f t="shared" si="419"/>
        <v>0.94655414908579483</v>
      </c>
      <c r="V746" s="65">
        <f t="shared" si="427"/>
        <v>0.88981930365799911</v>
      </c>
      <c r="W746" s="65">
        <f t="shared" si="428"/>
        <v>0.83985024958402665</v>
      </c>
      <c r="X746" s="61">
        <f t="shared" si="402"/>
        <v>2.9062607753313164E-3</v>
      </c>
      <c r="Y746" s="66">
        <f t="shared" si="429"/>
        <v>3.1995482990636599E-2</v>
      </c>
      <c r="Z746" s="61">
        <f t="shared" si="430"/>
        <v>1.3918213271518265E-2</v>
      </c>
      <c r="AA746" s="67">
        <f t="shared" si="431"/>
        <v>20.3187</v>
      </c>
      <c r="AB746" s="68">
        <f t="shared" si="432"/>
        <v>5.4977711738482963E-3</v>
      </c>
      <c r="AC746" s="69">
        <f t="shared" si="433"/>
        <v>6.3744427934620341E-3</v>
      </c>
      <c r="AD746" s="70">
        <f>_xlfn.PERCENTILE.EXC(AC746:$AC$5675,0.5)</f>
        <v>8.7388568962239649E-2</v>
      </c>
      <c r="AE746" s="70">
        <f>_xlfn.PERCENTILE.EXC($AC746:AC$5675,0.35)</f>
        <v>5.1252724632812711E-2</v>
      </c>
      <c r="AF746" s="71">
        <f t="shared" si="421"/>
        <v>3.6100702662245944E-2</v>
      </c>
      <c r="AG746" s="70">
        <f t="shared" si="422"/>
        <v>-0.25348902430545567</v>
      </c>
      <c r="AH746" s="70">
        <f t="shared" si="423"/>
        <v>-0.28545770534896964</v>
      </c>
      <c r="AI746" s="61" t="str">
        <f t="shared" si="411"/>
        <v>Safety</v>
      </c>
      <c r="AJ746" s="68" t="str">
        <f t="shared" si="412"/>
        <v>Safety</v>
      </c>
      <c r="AK746" s="72" t="str">
        <f t="shared" si="413"/>
        <v>00635U</v>
      </c>
      <c r="AL746" s="73">
        <f t="shared" si="403"/>
        <v>0</v>
      </c>
      <c r="AM746" s="72" t="str">
        <f t="shared" si="416"/>
        <v>00635U</v>
      </c>
      <c r="AN746" s="73">
        <f t="shared" si="404"/>
        <v>0</v>
      </c>
      <c r="AO746" s="74" t="str">
        <f t="shared" si="410"/>
        <v>00635U</v>
      </c>
      <c r="AP746" s="20">
        <f t="shared" si="405"/>
        <v>0</v>
      </c>
      <c r="AQ746" s="74" t="str">
        <f t="shared" si="420"/>
        <v>00635U</v>
      </c>
      <c r="AR746" s="20">
        <f t="shared" si="406"/>
        <v>0</v>
      </c>
      <c r="AS746" s="74" t="str">
        <f t="shared" si="414"/>
        <v>00635U</v>
      </c>
      <c r="AT746" s="20">
        <f t="shared" si="407"/>
        <v>0</v>
      </c>
      <c r="AU746" s="74" t="str">
        <f t="shared" si="397"/>
        <v>00635U</v>
      </c>
      <c r="AV746" s="20">
        <f t="shared" si="408"/>
        <v>0</v>
      </c>
      <c r="AW746" s="74" t="str">
        <f t="shared" si="398"/>
        <v>00635U</v>
      </c>
      <c r="AX746" s="20">
        <f t="shared" si="399"/>
        <v>0</v>
      </c>
      <c r="AY746" s="20">
        <f t="shared" si="409"/>
        <v>1</v>
      </c>
      <c r="AZ746" s="57">
        <v>45225</v>
      </c>
      <c r="BA746" s="75">
        <v>30.66</v>
      </c>
      <c r="BB746" s="90">
        <v>30.887499999999999</v>
      </c>
      <c r="BC746" s="76">
        <f t="shared" si="417"/>
        <v>31.7225</v>
      </c>
      <c r="BD746" s="76">
        <f t="shared" si="418"/>
        <v>31.688916666666664</v>
      </c>
      <c r="BE746" s="77">
        <f t="shared" si="424"/>
        <v>-2.6322011190795205E-2</v>
      </c>
      <c r="BF746" s="77">
        <f t="shared" si="415"/>
        <v>-3.2469291313734737E-2</v>
      </c>
    </row>
    <row r="747" spans="1:58" s="23" customFormat="1" ht="13.15" x14ac:dyDescent="0.4">
      <c r="A747" s="57">
        <v>45223</v>
      </c>
      <c r="B747" s="112">
        <v>19.088000000000001</v>
      </c>
      <c r="C747" s="112">
        <v>19.266999999999999</v>
      </c>
      <c r="D747" s="112">
        <v>20.204000000000001</v>
      </c>
      <c r="E747" s="112">
        <v>20.443999999999999</v>
      </c>
      <c r="F747" s="112">
        <v>20.8</v>
      </c>
      <c r="G747" s="112">
        <v>21.103999999999999</v>
      </c>
      <c r="H747" s="113">
        <v>21.25</v>
      </c>
      <c r="I747" s="90">
        <f t="shared" si="400"/>
        <v>19.132750000000001</v>
      </c>
      <c r="J747" s="90">
        <f t="shared" si="401"/>
        <v>19.501249999999999</v>
      </c>
      <c r="K747" s="114">
        <v>15</v>
      </c>
      <c r="L747" s="115">
        <v>0.05</v>
      </c>
      <c r="M747" s="90">
        <v>19.309999999999999</v>
      </c>
      <c r="N747" s="90">
        <v>18.97</v>
      </c>
      <c r="O747" s="90">
        <v>20.21</v>
      </c>
      <c r="P747" s="90">
        <v>21.85</v>
      </c>
      <c r="Q747" s="90">
        <v>23.47</v>
      </c>
      <c r="R747" s="63">
        <f t="shared" si="426"/>
        <v>3.7800000000000011</v>
      </c>
      <c r="S747" s="64">
        <f t="shared" si="425"/>
        <v>-6.8728522336769862E-2</v>
      </c>
      <c r="T747" s="65">
        <f t="shared" si="419"/>
        <v>1.0179230363732208</v>
      </c>
      <c r="U747" s="65">
        <f t="shared" si="419"/>
        <v>0.93864423552696674</v>
      </c>
      <c r="V747" s="65">
        <f t="shared" si="427"/>
        <v>0.86819221967963378</v>
      </c>
      <c r="W747" s="65">
        <f t="shared" si="428"/>
        <v>0.80826587132509586</v>
      </c>
      <c r="X747" s="61">
        <f t="shared" si="402"/>
        <v>9.3776194467727614E-3</v>
      </c>
      <c r="Y747" s="66">
        <f t="shared" si="429"/>
        <v>3.9424770103697951E-2</v>
      </c>
      <c r="Z747" s="61">
        <f t="shared" si="430"/>
        <v>1.9260169081809848E-2</v>
      </c>
      <c r="AA747" s="67">
        <f t="shared" si="431"/>
        <v>19.132750000000001</v>
      </c>
      <c r="AB747" s="68">
        <f t="shared" si="432"/>
        <v>6.2203479177650031E-3</v>
      </c>
      <c r="AC747" s="69">
        <f t="shared" si="433"/>
        <v>8.5793357933580724E-3</v>
      </c>
      <c r="AD747" s="70">
        <f>_xlfn.PERCENTILE.EXC(AC747:$AC$5675,0.5)</f>
        <v>8.7425635478637215E-2</v>
      </c>
      <c r="AE747" s="70">
        <f>_xlfn.PERCENTILE.EXC($AC747:AC$5675,0.35)</f>
        <v>5.1255617069835599E-2</v>
      </c>
      <c r="AF747" s="71">
        <f t="shared" si="421"/>
        <v>3.6292745347919882E-2</v>
      </c>
      <c r="AG747" s="70">
        <f t="shared" si="422"/>
        <v>-0.25348902430545567</v>
      </c>
      <c r="AH747" s="70">
        <f t="shared" si="423"/>
        <v>-0.28545770534896964</v>
      </c>
      <c r="AI747" s="61" t="str">
        <f t="shared" si="411"/>
        <v>Safety</v>
      </c>
      <c r="AJ747" s="68" t="str">
        <f t="shared" si="412"/>
        <v>Safety</v>
      </c>
      <c r="AK747" s="72" t="str">
        <f t="shared" si="413"/>
        <v>00635U</v>
      </c>
      <c r="AL747" s="73">
        <f t="shared" si="403"/>
        <v>0</v>
      </c>
      <c r="AM747" s="72" t="str">
        <f t="shared" si="416"/>
        <v>00635U</v>
      </c>
      <c r="AN747" s="73">
        <f t="shared" si="404"/>
        <v>0</v>
      </c>
      <c r="AO747" s="74" t="str">
        <f t="shared" si="410"/>
        <v>00635U</v>
      </c>
      <c r="AP747" s="20">
        <f t="shared" si="405"/>
        <v>0</v>
      </c>
      <c r="AQ747" s="74" t="str">
        <f t="shared" si="420"/>
        <v>00635U</v>
      </c>
      <c r="AR747" s="20">
        <f t="shared" si="406"/>
        <v>0</v>
      </c>
      <c r="AS747" s="74" t="str">
        <f t="shared" si="414"/>
        <v>00635U</v>
      </c>
      <c r="AT747" s="20">
        <f t="shared" si="407"/>
        <v>0</v>
      </c>
      <c r="AU747" s="74" t="str">
        <f t="shared" si="397"/>
        <v>00635U</v>
      </c>
      <c r="AV747" s="20">
        <f t="shared" si="408"/>
        <v>0</v>
      </c>
      <c r="AW747" s="74" t="str">
        <f t="shared" si="398"/>
        <v>00635U</v>
      </c>
      <c r="AX747" s="20">
        <f t="shared" si="399"/>
        <v>0</v>
      </c>
      <c r="AY747" s="20">
        <f t="shared" si="409"/>
        <v>1</v>
      </c>
      <c r="AZ747" s="57">
        <v>45224</v>
      </c>
      <c r="BA747" s="75">
        <v>30.69</v>
      </c>
      <c r="BB747" s="90">
        <v>30.662500000000001</v>
      </c>
      <c r="BC747" s="76">
        <f t="shared" si="417"/>
        <v>31.745625000000004</v>
      </c>
      <c r="BD747" s="76">
        <f t="shared" si="418"/>
        <v>31.719208333333331</v>
      </c>
      <c r="BE747" s="77">
        <f t="shared" si="424"/>
        <v>-3.4118874648081506E-2</v>
      </c>
      <c r="BF747" s="77">
        <f t="shared" si="415"/>
        <v>-3.2447478591442237E-2</v>
      </c>
    </row>
    <row r="748" spans="1:58" s="23" customFormat="1" ht="13.15" x14ac:dyDescent="0.4">
      <c r="A748" s="57">
        <v>45222</v>
      </c>
      <c r="B748" s="112">
        <v>20</v>
      </c>
      <c r="C748" s="112">
        <v>20.047000000000001</v>
      </c>
      <c r="D748" s="112">
        <v>20.815999999999999</v>
      </c>
      <c r="E748" s="112">
        <v>20.998999999999999</v>
      </c>
      <c r="F748" s="112">
        <v>21.315000000000001</v>
      </c>
      <c r="G748" s="112">
        <v>21.599</v>
      </c>
      <c r="H748" s="113">
        <v>21.681000000000001</v>
      </c>
      <c r="I748" s="90">
        <f t="shared" si="400"/>
        <v>20.009399999999999</v>
      </c>
      <c r="J748" s="90">
        <f t="shared" si="401"/>
        <v>20.200800000000001</v>
      </c>
      <c r="K748" s="114">
        <v>16</v>
      </c>
      <c r="L748" s="115">
        <v>0.05</v>
      </c>
      <c r="M748" s="90">
        <v>20.69</v>
      </c>
      <c r="N748" s="90">
        <v>20.37</v>
      </c>
      <c r="O748" s="90">
        <v>21.33</v>
      </c>
      <c r="P748" s="90">
        <v>22.67</v>
      </c>
      <c r="Q748" s="90">
        <v>24.03</v>
      </c>
      <c r="R748" s="63">
        <f t="shared" si="426"/>
        <v>2.9399999999999977</v>
      </c>
      <c r="S748" s="64">
        <f t="shared" si="425"/>
        <v>-6.1722708429295246E-2</v>
      </c>
      <c r="T748" s="65">
        <f t="shared" si="419"/>
        <v>1.0157093765341187</v>
      </c>
      <c r="U748" s="65">
        <f t="shared" si="419"/>
        <v>0.95499296765119557</v>
      </c>
      <c r="V748" s="65">
        <f t="shared" si="427"/>
        <v>0.89854433171592407</v>
      </c>
      <c r="W748" s="65">
        <f t="shared" si="428"/>
        <v>0.84769038701622967</v>
      </c>
      <c r="X748" s="61">
        <f t="shared" si="402"/>
        <v>2.35000000000003E-3</v>
      </c>
      <c r="Y748" s="66">
        <f t="shared" si="429"/>
        <v>3.2477737035097015E-2</v>
      </c>
      <c r="Z748" s="61">
        <f t="shared" si="430"/>
        <v>9.56550421301996E-3</v>
      </c>
      <c r="AA748" s="67">
        <f t="shared" si="431"/>
        <v>20.009399999999999</v>
      </c>
      <c r="AB748" s="68">
        <f t="shared" si="432"/>
        <v>-1.8163966617574911E-2</v>
      </c>
      <c r="AC748" s="69">
        <f t="shared" si="433"/>
        <v>-1.7702503681885202E-2</v>
      </c>
      <c r="AD748" s="70">
        <f>_xlfn.PERCENTILE.EXC(AC748:$AC$5675,0.5)</f>
        <v>8.7428398420638334E-2</v>
      </c>
      <c r="AE748" s="70">
        <f>_xlfn.PERCENTILE.EXC($AC748:AC$5675,0.35)</f>
        <v>5.1263429777109508E-2</v>
      </c>
      <c r="AF748" s="71">
        <f t="shared" si="421"/>
        <v>3.6799651294769108E-2</v>
      </c>
      <c r="AG748" s="70">
        <f t="shared" si="422"/>
        <v>-0.25348902430545567</v>
      </c>
      <c r="AH748" s="70">
        <f t="shared" si="423"/>
        <v>-0.28545770534896964</v>
      </c>
      <c r="AI748" s="61" t="str">
        <f t="shared" si="411"/>
        <v>Safety</v>
      </c>
      <c r="AJ748" s="68" t="str">
        <f t="shared" si="412"/>
        <v>Safety</v>
      </c>
      <c r="AK748" s="72" t="str">
        <f t="shared" si="413"/>
        <v>00635U</v>
      </c>
      <c r="AL748" s="73">
        <f t="shared" si="403"/>
        <v>0</v>
      </c>
      <c r="AM748" s="72" t="str">
        <f t="shared" si="416"/>
        <v>00635U</v>
      </c>
      <c r="AN748" s="73">
        <f t="shared" si="404"/>
        <v>0</v>
      </c>
      <c r="AO748" s="74" t="str">
        <f t="shared" si="410"/>
        <v>00635U</v>
      </c>
      <c r="AP748" s="20">
        <f t="shared" si="405"/>
        <v>0</v>
      </c>
      <c r="AQ748" s="74" t="str">
        <f t="shared" si="420"/>
        <v>00635U</v>
      </c>
      <c r="AR748" s="20">
        <f t="shared" si="406"/>
        <v>0</v>
      </c>
      <c r="AS748" s="74" t="str">
        <f t="shared" si="414"/>
        <v>00635U</v>
      </c>
      <c r="AT748" s="20">
        <f t="shared" si="407"/>
        <v>0</v>
      </c>
      <c r="AU748" s="74" t="str">
        <f t="shared" si="397"/>
        <v>00635U</v>
      </c>
      <c r="AV748" s="20">
        <f t="shared" si="408"/>
        <v>0</v>
      </c>
      <c r="AW748" s="74" t="str">
        <f t="shared" si="398"/>
        <v>00635U</v>
      </c>
      <c r="AX748" s="20">
        <f t="shared" si="399"/>
        <v>0</v>
      </c>
      <c r="AY748" s="20">
        <f t="shared" si="409"/>
        <v>1</v>
      </c>
      <c r="AZ748" s="57">
        <v>45223</v>
      </c>
      <c r="BA748" s="75">
        <v>30.61</v>
      </c>
      <c r="BB748" s="90">
        <v>30.6875</v>
      </c>
      <c r="BC748" s="76">
        <f t="shared" si="417"/>
        <v>31.772291666666668</v>
      </c>
      <c r="BD748" s="76">
        <f t="shared" si="418"/>
        <v>31.744750000000003</v>
      </c>
      <c r="BE748" s="77">
        <f t="shared" si="424"/>
        <v>-3.4142695089405761E-2</v>
      </c>
      <c r="BF748" s="77">
        <f t="shared" si="415"/>
        <v>-3.5746068247505612E-2</v>
      </c>
    </row>
    <row r="749" spans="1:58" s="23" customFormat="1" ht="13.15" x14ac:dyDescent="0.4">
      <c r="A749" s="57">
        <v>45219</v>
      </c>
      <c r="B749" s="112">
        <v>20.725000000000001</v>
      </c>
      <c r="C749" s="112">
        <v>20.699000000000002</v>
      </c>
      <c r="D749" s="112">
        <v>21.45</v>
      </c>
      <c r="E749" s="112">
        <v>21.550999999999998</v>
      </c>
      <c r="F749" s="112">
        <v>21.855</v>
      </c>
      <c r="G749" s="112">
        <v>22.1</v>
      </c>
      <c r="H749" s="113">
        <v>22.187999999999999</v>
      </c>
      <c r="I749" s="90">
        <f t="shared" si="400"/>
        <v>20.7211</v>
      </c>
      <c r="J749" s="90">
        <f t="shared" si="401"/>
        <v>20.81165</v>
      </c>
      <c r="K749" s="114">
        <v>17</v>
      </c>
      <c r="L749" s="115">
        <v>0.05</v>
      </c>
      <c r="M749" s="90">
        <v>20.76</v>
      </c>
      <c r="N749" s="90">
        <v>21.71</v>
      </c>
      <c r="O749" s="90">
        <v>22.44</v>
      </c>
      <c r="P749" s="90">
        <v>23.6</v>
      </c>
      <c r="Q749" s="90">
        <v>24.61</v>
      </c>
      <c r="R749" s="63">
        <f t="shared" si="426"/>
        <v>3.5700000000000074</v>
      </c>
      <c r="S749" s="64">
        <f t="shared" si="425"/>
        <v>1.4485981308411323E-2</v>
      </c>
      <c r="T749" s="65">
        <f t="shared" si="419"/>
        <v>0.95624136342699217</v>
      </c>
      <c r="U749" s="65">
        <f t="shared" si="419"/>
        <v>0.96746880570409977</v>
      </c>
      <c r="V749" s="65">
        <f t="shared" si="427"/>
        <v>0.91991525423728815</v>
      </c>
      <c r="W749" s="65">
        <f t="shared" si="428"/>
        <v>0.88216172287687933</v>
      </c>
      <c r="X749" s="61">
        <f t="shared" si="402"/>
        <v>-1.2545235223160337E-3</v>
      </c>
      <c r="Y749" s="66">
        <f t="shared" si="429"/>
        <v>2.955779314184959E-2</v>
      </c>
      <c r="Z749" s="61">
        <f t="shared" si="430"/>
        <v>4.3699417501966761E-3</v>
      </c>
      <c r="AA749" s="67">
        <f t="shared" si="431"/>
        <v>20.721100000000003</v>
      </c>
      <c r="AB749" s="68">
        <f t="shared" si="432"/>
        <v>-4.5370796867802828E-2</v>
      </c>
      <c r="AC749" s="69">
        <f t="shared" si="433"/>
        <v>-4.5550437586365608E-2</v>
      </c>
      <c r="AD749" s="70">
        <f>_xlfn.PERCENTILE.EXC(AC749:$AC$5675,0.5)</f>
        <v>8.7431161362639453E-2</v>
      </c>
      <c r="AE749" s="70">
        <f>_xlfn.PERCENTILE.EXC($AC749:AC$5675,0.35)</f>
        <v>5.1286121408001442E-2</v>
      </c>
      <c r="AF749" s="71">
        <f t="shared" si="421"/>
        <v>3.7553172636829203E-2</v>
      </c>
      <c r="AG749" s="70">
        <f t="shared" si="422"/>
        <v>-0.25348902430545567</v>
      </c>
      <c r="AH749" s="70">
        <f t="shared" si="423"/>
        <v>-0.28545770534896964</v>
      </c>
      <c r="AI749" s="61" t="str">
        <f t="shared" si="411"/>
        <v>Safety</v>
      </c>
      <c r="AJ749" s="68" t="str">
        <f t="shared" si="412"/>
        <v>Safety</v>
      </c>
      <c r="AK749" s="72" t="str">
        <f t="shared" si="413"/>
        <v>00635U</v>
      </c>
      <c r="AL749" s="73">
        <f t="shared" si="403"/>
        <v>0</v>
      </c>
      <c r="AM749" s="72" t="str">
        <f t="shared" si="416"/>
        <v>00635U</v>
      </c>
      <c r="AN749" s="73">
        <f t="shared" si="404"/>
        <v>0</v>
      </c>
      <c r="AO749" s="74" t="str">
        <f t="shared" si="410"/>
        <v>00635U</v>
      </c>
      <c r="AP749" s="20">
        <f t="shared" si="405"/>
        <v>0</v>
      </c>
      <c r="AQ749" s="74" t="str">
        <f t="shared" si="420"/>
        <v>00635U</v>
      </c>
      <c r="AR749" s="20">
        <f t="shared" si="406"/>
        <v>0</v>
      </c>
      <c r="AS749" s="74" t="str">
        <f t="shared" si="414"/>
        <v>00635U</v>
      </c>
      <c r="AT749" s="20">
        <f t="shared" si="407"/>
        <v>0</v>
      </c>
      <c r="AU749" s="74" t="str">
        <f t="shared" si="397"/>
        <v>00635U</v>
      </c>
      <c r="AV749" s="20">
        <f t="shared" si="408"/>
        <v>0</v>
      </c>
      <c r="AW749" s="74" t="str">
        <f t="shared" si="398"/>
        <v>00635U</v>
      </c>
      <c r="AX749" s="20">
        <f t="shared" si="399"/>
        <v>0</v>
      </c>
      <c r="AY749" s="20">
        <f t="shared" si="409"/>
        <v>1</v>
      </c>
      <c r="AZ749" s="57">
        <v>45222</v>
      </c>
      <c r="BA749" s="75">
        <v>30.95</v>
      </c>
      <c r="BB749" s="90">
        <v>31.1875</v>
      </c>
      <c r="BC749" s="76">
        <f t="shared" si="417"/>
        <v>31.798750000000002</v>
      </c>
      <c r="BD749" s="76">
        <f t="shared" si="418"/>
        <v>31.776666666666667</v>
      </c>
      <c r="BE749" s="77">
        <f t="shared" si="424"/>
        <v>-1.9222453712803234E-2</v>
      </c>
      <c r="BF749" s="77">
        <f t="shared" si="415"/>
        <v>-2.6014895625721221E-2</v>
      </c>
    </row>
    <row r="750" spans="1:58" s="23" customFormat="1" ht="13.15" x14ac:dyDescent="0.4">
      <c r="A750" s="57">
        <v>45218</v>
      </c>
      <c r="B750" s="112">
        <v>20.555</v>
      </c>
      <c r="C750" s="112">
        <v>20.547999999999998</v>
      </c>
      <c r="D750" s="112">
        <v>21.347000000000001</v>
      </c>
      <c r="E750" s="112">
        <v>21.4</v>
      </c>
      <c r="F750" s="112">
        <v>21.654</v>
      </c>
      <c r="G750" s="112">
        <v>21.905000000000001</v>
      </c>
      <c r="H750" s="113">
        <v>21.9</v>
      </c>
      <c r="I750" s="90">
        <f t="shared" si="400"/>
        <v>20.554299999999998</v>
      </c>
      <c r="J750" s="90">
        <f t="shared" si="401"/>
        <v>20.627899999999997</v>
      </c>
      <c r="K750" s="114">
        <v>18</v>
      </c>
      <c r="L750" s="115">
        <v>0.05</v>
      </c>
      <c r="M750" s="90">
        <v>21.46</v>
      </c>
      <c r="N750" s="90">
        <v>21.4</v>
      </c>
      <c r="O750" s="90">
        <v>22.19</v>
      </c>
      <c r="P750" s="90">
        <v>23.21</v>
      </c>
      <c r="Q750" s="90">
        <v>24.39</v>
      </c>
      <c r="R750" s="63">
        <f t="shared" si="426"/>
        <v>2.5400000000000063</v>
      </c>
      <c r="S750" s="64">
        <f t="shared" si="425"/>
        <v>0.11342351716961498</v>
      </c>
      <c r="T750" s="65">
        <f t="shared" si="419"/>
        <v>1.002803738317757</v>
      </c>
      <c r="U750" s="65">
        <f t="shared" si="419"/>
        <v>0.96439837764758884</v>
      </c>
      <c r="V750" s="65">
        <f t="shared" si="427"/>
        <v>0.92201637225333899</v>
      </c>
      <c r="W750" s="65">
        <f t="shared" si="428"/>
        <v>0.87740877408774076</v>
      </c>
      <c r="X750" s="61">
        <f t="shared" si="402"/>
        <v>-3.405497445877621E-4</v>
      </c>
      <c r="Y750" s="66">
        <f t="shared" si="429"/>
        <v>2.3364485981308414E-2</v>
      </c>
      <c r="Z750" s="61">
        <f t="shared" si="430"/>
        <v>3.5807592571870123E-3</v>
      </c>
      <c r="AA750" s="67">
        <f t="shared" si="431"/>
        <v>20.554300000000001</v>
      </c>
      <c r="AB750" s="68">
        <f t="shared" si="432"/>
        <v>-3.9485981308411161E-2</v>
      </c>
      <c r="AC750" s="69">
        <f t="shared" si="433"/>
        <v>-3.9518691588784918E-2</v>
      </c>
      <c r="AD750" s="70">
        <f>_xlfn.PERCENTILE.EXC(AC750:$AC$5675,0.5)</f>
        <v>8.7465580681319599E-2</v>
      </c>
      <c r="AE750" s="70">
        <f>_xlfn.PERCENTILE.EXC($AC750:AC$5675,0.35)</f>
        <v>5.13289860681925E-2</v>
      </c>
      <c r="AF750" s="71">
        <f t="shared" si="421"/>
        <v>3.7964970875691659E-2</v>
      </c>
      <c r="AG750" s="70">
        <f t="shared" si="422"/>
        <v>-0.25348902430545567</v>
      </c>
      <c r="AH750" s="70">
        <f t="shared" si="423"/>
        <v>-0.28545770534896964</v>
      </c>
      <c r="AI750" s="61" t="str">
        <f t="shared" si="411"/>
        <v>Safety</v>
      </c>
      <c r="AJ750" s="68" t="str">
        <f t="shared" si="412"/>
        <v>Safety</v>
      </c>
      <c r="AK750" s="72" t="str">
        <f t="shared" si="413"/>
        <v>00635U</v>
      </c>
      <c r="AL750" s="73">
        <f t="shared" si="403"/>
        <v>0</v>
      </c>
      <c r="AM750" s="72" t="str">
        <f t="shared" si="416"/>
        <v>00635U</v>
      </c>
      <c r="AN750" s="73">
        <f t="shared" si="404"/>
        <v>0</v>
      </c>
      <c r="AO750" s="74" t="str">
        <f t="shared" si="410"/>
        <v>00635U</v>
      </c>
      <c r="AP750" s="20">
        <f t="shared" si="405"/>
        <v>0</v>
      </c>
      <c r="AQ750" s="74" t="str">
        <f t="shared" si="420"/>
        <v>00635U</v>
      </c>
      <c r="AR750" s="20">
        <f t="shared" si="406"/>
        <v>0</v>
      </c>
      <c r="AS750" s="74" t="str">
        <f t="shared" si="414"/>
        <v>00635U</v>
      </c>
      <c r="AT750" s="20">
        <f t="shared" si="407"/>
        <v>0</v>
      </c>
      <c r="AU750" s="74" t="str">
        <f t="shared" si="397"/>
        <v>00635U</v>
      </c>
      <c r="AV750" s="20">
        <f t="shared" si="408"/>
        <v>0</v>
      </c>
      <c r="AW750" s="74" t="str">
        <f t="shared" si="398"/>
        <v>00635U</v>
      </c>
      <c r="AX750" s="20">
        <f t="shared" si="399"/>
        <v>0</v>
      </c>
      <c r="AY750" s="20">
        <f t="shared" si="409"/>
        <v>1</v>
      </c>
      <c r="AZ750" s="57">
        <v>45219</v>
      </c>
      <c r="BA750" s="75">
        <v>31.26</v>
      </c>
      <c r="BB750" s="90">
        <v>31.362500000000001</v>
      </c>
      <c r="BC750" s="76">
        <f t="shared" si="417"/>
        <v>31.816041666666667</v>
      </c>
      <c r="BD750" s="76">
        <f t="shared" si="418"/>
        <v>31.799958333333336</v>
      </c>
      <c r="BE750" s="77">
        <f t="shared" si="424"/>
        <v>-1.4255125493559971E-2</v>
      </c>
      <c r="BF750" s="77">
        <f t="shared" si="415"/>
        <v>-1.6979844051158387E-2</v>
      </c>
    </row>
    <row r="751" spans="1:58" s="23" customFormat="1" ht="13.15" x14ac:dyDescent="0.4">
      <c r="A751" s="57">
        <v>45217</v>
      </c>
      <c r="B751" s="112">
        <v>19.597000000000001</v>
      </c>
      <c r="C751" s="112">
        <v>19.614000000000001</v>
      </c>
      <c r="D751" s="112">
        <v>20.434999999999999</v>
      </c>
      <c r="E751" s="112">
        <v>20.63</v>
      </c>
      <c r="F751" s="112">
        <v>20.957999999999998</v>
      </c>
      <c r="G751" s="112">
        <v>21.25</v>
      </c>
      <c r="H751" s="113">
        <v>21.341999999999999</v>
      </c>
      <c r="I751" s="90">
        <f t="shared" si="400"/>
        <v>19.597850000000001</v>
      </c>
      <c r="J751" s="90">
        <f t="shared" si="401"/>
        <v>19.655049999999999</v>
      </c>
      <c r="K751" s="114">
        <v>19</v>
      </c>
      <c r="L751" s="115">
        <v>0.05</v>
      </c>
      <c r="M751" s="90">
        <v>18.899999999999999</v>
      </c>
      <c r="N751" s="90">
        <v>19.22</v>
      </c>
      <c r="O751" s="90">
        <v>20.47</v>
      </c>
      <c r="P751" s="90">
        <v>21.96</v>
      </c>
      <c r="Q751" s="90">
        <v>23.55</v>
      </c>
      <c r="R751" s="63">
        <f t="shared" si="426"/>
        <v>4.3100000000000023</v>
      </c>
      <c r="S751" s="64">
        <f t="shared" si="425"/>
        <v>7.4944071588366884E-2</v>
      </c>
      <c r="T751" s="65">
        <f t="shared" si="419"/>
        <v>0.98335067637877205</v>
      </c>
      <c r="U751" s="65">
        <f t="shared" si="419"/>
        <v>0.93893502686858821</v>
      </c>
      <c r="V751" s="65">
        <f t="shared" si="427"/>
        <v>0.87522768670309647</v>
      </c>
      <c r="W751" s="65">
        <f t="shared" si="428"/>
        <v>0.8161358811040339</v>
      </c>
      <c r="X751" s="61">
        <f t="shared" si="402"/>
        <v>8.674797162830769E-4</v>
      </c>
      <c r="Y751" s="66">
        <f t="shared" si="429"/>
        <v>3.4512845370819181E-2</v>
      </c>
      <c r="Z751" s="61">
        <f t="shared" si="430"/>
        <v>2.9186875090889122E-3</v>
      </c>
      <c r="AA751" s="67">
        <f t="shared" si="431"/>
        <v>19.597850000000001</v>
      </c>
      <c r="AB751" s="68">
        <f t="shared" si="432"/>
        <v>1.9614984391259232E-2</v>
      </c>
      <c r="AC751" s="69">
        <f t="shared" si="433"/>
        <v>1.965920915712811E-2</v>
      </c>
      <c r="AD751" s="70">
        <f>_xlfn.PERCENTILE.EXC(AC751:$AC$5675,0.5)</f>
        <v>8.7499999999999745E-2</v>
      </c>
      <c r="AE751" s="70">
        <f>_xlfn.PERCENTILE.EXC($AC751:AC$5675,0.35)</f>
        <v>5.1380163460077961E-2</v>
      </c>
      <c r="AF751" s="71">
        <f t="shared" si="421"/>
        <v>3.8080010275436886E-2</v>
      </c>
      <c r="AG751" s="70">
        <f t="shared" si="422"/>
        <v>-0.25348902430545567</v>
      </c>
      <c r="AH751" s="70">
        <f t="shared" si="423"/>
        <v>-0.28545770534896964</v>
      </c>
      <c r="AI751" s="61" t="str">
        <f t="shared" si="411"/>
        <v>Safety</v>
      </c>
      <c r="AJ751" s="68" t="str">
        <f t="shared" si="412"/>
        <v>Safety</v>
      </c>
      <c r="AK751" s="72" t="str">
        <f t="shared" si="413"/>
        <v>00635U</v>
      </c>
      <c r="AL751" s="73">
        <f t="shared" si="403"/>
        <v>0</v>
      </c>
      <c r="AM751" s="72" t="str">
        <f t="shared" si="416"/>
        <v>00635U</v>
      </c>
      <c r="AN751" s="73">
        <f t="shared" si="404"/>
        <v>0</v>
      </c>
      <c r="AO751" s="74" t="str">
        <f t="shared" si="410"/>
        <v>00635U</v>
      </c>
      <c r="AP751" s="20">
        <f t="shared" si="405"/>
        <v>0</v>
      </c>
      <c r="AQ751" s="74" t="str">
        <f t="shared" si="420"/>
        <v>00635U</v>
      </c>
      <c r="AR751" s="20">
        <f t="shared" si="406"/>
        <v>0</v>
      </c>
      <c r="AS751" s="74" t="str">
        <f t="shared" si="414"/>
        <v>00635U</v>
      </c>
      <c r="AT751" s="20">
        <f t="shared" si="407"/>
        <v>0</v>
      </c>
      <c r="AU751" s="74" t="str">
        <f t="shared" si="397"/>
        <v>00635U</v>
      </c>
      <c r="AV751" s="20">
        <f t="shared" si="408"/>
        <v>0</v>
      </c>
      <c r="AW751" s="74" t="str">
        <f t="shared" si="398"/>
        <v>00635U</v>
      </c>
      <c r="AX751" s="20">
        <f t="shared" si="399"/>
        <v>0</v>
      </c>
      <c r="AY751" s="20">
        <f t="shared" si="409"/>
        <v>1</v>
      </c>
      <c r="AZ751" s="57">
        <v>45218</v>
      </c>
      <c r="BA751" s="75">
        <v>31.46</v>
      </c>
      <c r="BB751" s="90">
        <v>31.5</v>
      </c>
      <c r="BC751" s="76">
        <f t="shared" si="417"/>
        <v>31.833958333333332</v>
      </c>
      <c r="BD751" s="76">
        <f t="shared" si="418"/>
        <v>31.817666666666664</v>
      </c>
      <c r="BE751" s="77">
        <f t="shared" si="424"/>
        <v>-1.0490631728434596E-2</v>
      </c>
      <c r="BF751" s="77">
        <f t="shared" si="415"/>
        <v>-1.1241134380270813E-2</v>
      </c>
    </row>
    <row r="752" spans="1:58" s="23" customFormat="1" ht="13.15" x14ac:dyDescent="0.4">
      <c r="A752" s="57">
        <v>45216</v>
      </c>
      <c r="B752" s="112">
        <v>17.847999999999999</v>
      </c>
      <c r="C752" s="112">
        <v>18.436</v>
      </c>
      <c r="D752" s="112">
        <v>18.748999999999999</v>
      </c>
      <c r="E752" s="112">
        <v>19.744</v>
      </c>
      <c r="F752" s="112">
        <v>20.039000000000001</v>
      </c>
      <c r="G752" s="112">
        <v>20.399000000000001</v>
      </c>
      <c r="H752" s="113">
        <v>20.75</v>
      </c>
      <c r="I752" s="90">
        <f t="shared" si="400"/>
        <v>18.436</v>
      </c>
      <c r="J752" s="90">
        <f t="shared" si="401"/>
        <v>18.748999999999999</v>
      </c>
      <c r="K752" s="114">
        <v>0</v>
      </c>
      <c r="L752" s="115">
        <v>0.05</v>
      </c>
      <c r="M752" s="90">
        <v>17.71</v>
      </c>
      <c r="N752" s="90">
        <v>17.88</v>
      </c>
      <c r="O752" s="90">
        <v>19.260000000000002</v>
      </c>
      <c r="P752" s="90">
        <v>21.06</v>
      </c>
      <c r="Q752" s="90">
        <v>22.93</v>
      </c>
      <c r="R752" s="63">
        <f t="shared" si="426"/>
        <v>4.7299999999999969</v>
      </c>
      <c r="S752" s="64">
        <f t="shared" si="425"/>
        <v>3.8930854154561191E-2</v>
      </c>
      <c r="T752" s="65">
        <f t="shared" si="419"/>
        <v>0.99049217002237144</v>
      </c>
      <c r="U752" s="65">
        <f t="shared" si="419"/>
        <v>0.92834890965732075</v>
      </c>
      <c r="V752" s="65">
        <f t="shared" si="427"/>
        <v>0.84900284900284906</v>
      </c>
      <c r="W752" s="65">
        <f t="shared" si="428"/>
        <v>0.7797645006541648</v>
      </c>
      <c r="X752" s="61">
        <f t="shared" si="402"/>
        <v>3.294486777229947E-2</v>
      </c>
      <c r="Y752" s="66">
        <f t="shared" si="429"/>
        <v>5.0952188006482997E-2</v>
      </c>
      <c r="Z752" s="61">
        <f t="shared" si="430"/>
        <v>1.6977652419179801E-2</v>
      </c>
      <c r="AA752" s="67">
        <f t="shared" si="431"/>
        <v>18.436</v>
      </c>
      <c r="AB752" s="68">
        <f t="shared" si="432"/>
        <v>-1.7897091722595096E-3</v>
      </c>
      <c r="AC752" s="69">
        <f t="shared" si="433"/>
        <v>3.1096196868009001E-2</v>
      </c>
      <c r="AD752" s="70">
        <f>_xlfn.PERCENTILE.EXC(AC752:$AC$5675,0.5)</f>
        <v>8.7505319148936167E-2</v>
      </c>
      <c r="AE752" s="70">
        <f>_xlfn.PERCENTILE.EXC($AC752:AC$5675,0.35)</f>
        <v>5.1427749026884725E-2</v>
      </c>
      <c r="AF752" s="71">
        <f t="shared" si="421"/>
        <v>3.8573647212793515E-2</v>
      </c>
      <c r="AG752" s="70">
        <f t="shared" si="422"/>
        <v>-0.25348902430545567</v>
      </c>
      <c r="AH752" s="70">
        <f t="shared" si="423"/>
        <v>-0.28545770534896964</v>
      </c>
      <c r="AI752" s="61" t="str">
        <f t="shared" si="411"/>
        <v>Safety</v>
      </c>
      <c r="AJ752" s="68" t="str">
        <f t="shared" si="412"/>
        <v>Safety</v>
      </c>
      <c r="AK752" s="72" t="str">
        <f t="shared" si="413"/>
        <v>00635U</v>
      </c>
      <c r="AL752" s="73">
        <f t="shared" si="403"/>
        <v>0</v>
      </c>
      <c r="AM752" s="72" t="str">
        <f t="shared" si="416"/>
        <v>00635U</v>
      </c>
      <c r="AN752" s="73">
        <f t="shared" si="404"/>
        <v>0</v>
      </c>
      <c r="AO752" s="74" t="str">
        <f t="shared" si="410"/>
        <v>00635U</v>
      </c>
      <c r="AP752" s="20">
        <f t="shared" si="405"/>
        <v>0</v>
      </c>
      <c r="AQ752" s="74" t="str">
        <f t="shared" si="420"/>
        <v>00635U</v>
      </c>
      <c r="AR752" s="20">
        <f t="shared" si="406"/>
        <v>0</v>
      </c>
      <c r="AS752" s="74" t="str">
        <f t="shared" si="414"/>
        <v>00635U</v>
      </c>
      <c r="AT752" s="20">
        <f t="shared" si="407"/>
        <v>0</v>
      </c>
      <c r="AU752" s="74" t="str">
        <f t="shared" ref="AU752:AU815" si="434">IF(AC752&gt;AF752,"00631L",IF(AC752&lt;AG752,"Cash","00635U"))</f>
        <v>00635U</v>
      </c>
      <c r="AV752" s="20">
        <f t="shared" si="408"/>
        <v>0</v>
      </c>
      <c r="AW752" s="74" t="str">
        <f t="shared" ref="AW752:AW815" si="435">IF(AC752&gt;AE752,"00631L",IF(AC752&lt;AH752,"00631L","00635U"))</f>
        <v>00635U</v>
      </c>
      <c r="AX752" s="20">
        <f t="shared" si="399"/>
        <v>0</v>
      </c>
      <c r="AY752" s="20">
        <f t="shared" si="409"/>
        <v>1</v>
      </c>
      <c r="AZ752" s="57">
        <v>45217</v>
      </c>
      <c r="BA752" s="75">
        <v>31.65</v>
      </c>
      <c r="BB752" s="90">
        <v>31.837499999999999</v>
      </c>
      <c r="BC752" s="76">
        <f t="shared" si="417"/>
        <v>31.852916666666665</v>
      </c>
      <c r="BD752" s="76">
        <f t="shared" si="418"/>
        <v>31.836458333333333</v>
      </c>
      <c r="BE752" s="77">
        <f t="shared" si="424"/>
        <v>-4.8399544782660477E-4</v>
      </c>
      <c r="BF752" s="77">
        <f t="shared" si="415"/>
        <v>-5.8567548997153721E-3</v>
      </c>
    </row>
    <row r="753" spans="1:58" s="23" customFormat="1" ht="13.15" x14ac:dyDescent="0.4">
      <c r="A753" s="57">
        <v>45215</v>
      </c>
      <c r="B753" s="112">
        <v>17.16</v>
      </c>
      <c r="C753" s="112">
        <v>17.978000000000002</v>
      </c>
      <c r="D753" s="112">
        <v>18.440000000000001</v>
      </c>
      <c r="E753" s="112">
        <v>19.440999999999999</v>
      </c>
      <c r="F753" s="112">
        <v>19.745000000000001</v>
      </c>
      <c r="G753" s="112">
        <v>20.131</v>
      </c>
      <c r="H753" s="113">
        <v>20.411000000000001</v>
      </c>
      <c r="I753" s="90">
        <f t="shared" si="400"/>
        <v>17.937100000000001</v>
      </c>
      <c r="J753" s="90">
        <f t="shared" si="401"/>
        <v>18.416900000000002</v>
      </c>
      <c r="K753" s="114">
        <v>1</v>
      </c>
      <c r="L753" s="115">
        <v>0.05</v>
      </c>
      <c r="M753" s="90">
        <v>17.190000000000001</v>
      </c>
      <c r="N753" s="90">
        <v>17.21</v>
      </c>
      <c r="O753" s="90">
        <v>18.79</v>
      </c>
      <c r="P753" s="90">
        <v>20.64</v>
      </c>
      <c r="Q753" s="90">
        <v>22.62</v>
      </c>
      <c r="R753" s="63">
        <f t="shared" si="426"/>
        <v>5.029999999999994</v>
      </c>
      <c r="S753" s="64">
        <f t="shared" si="425"/>
        <v>-0.10921325051759831</v>
      </c>
      <c r="T753" s="65">
        <f t="shared" si="419"/>
        <v>0.9988378849506101</v>
      </c>
      <c r="U753" s="65">
        <f t="shared" si="419"/>
        <v>0.91591271953166586</v>
      </c>
      <c r="V753" s="65">
        <f t="shared" si="427"/>
        <v>0.83381782945736438</v>
      </c>
      <c r="W753" s="65">
        <f t="shared" si="428"/>
        <v>0.76083112290008847</v>
      </c>
      <c r="X753" s="61">
        <f t="shared" si="402"/>
        <v>4.7668997668997751E-2</v>
      </c>
      <c r="Y753" s="66">
        <f t="shared" si="429"/>
        <v>4.9894552749344297E-2</v>
      </c>
      <c r="Z753" s="61">
        <f t="shared" si="430"/>
        <v>2.674902854976562E-2</v>
      </c>
      <c r="AA753" s="67">
        <f t="shared" si="431"/>
        <v>17.937100000000001</v>
      </c>
      <c r="AB753" s="68">
        <f t="shared" si="432"/>
        <v>-2.9052876234747652E-3</v>
      </c>
      <c r="AC753" s="69">
        <f t="shared" si="433"/>
        <v>4.224869262056944E-2</v>
      </c>
      <c r="AD753" s="70">
        <f>_xlfn.PERCENTILE.EXC(AC753:$AC$5675,0.5)</f>
        <v>8.7510638297872576E-2</v>
      </c>
      <c r="AE753" s="70">
        <f>_xlfn.PERCENTILE.EXC($AC753:AC$5675,0.35)</f>
        <v>5.1449678386613067E-2</v>
      </c>
      <c r="AF753" s="71">
        <f t="shared" si="421"/>
        <v>3.9138778223923122E-2</v>
      </c>
      <c r="AG753" s="70">
        <f t="shared" si="422"/>
        <v>-0.25348902430545567</v>
      </c>
      <c r="AH753" s="70">
        <f t="shared" si="423"/>
        <v>-0.28545770534896964</v>
      </c>
      <c r="AI753" s="61" t="str">
        <f t="shared" si="411"/>
        <v>Safety</v>
      </c>
      <c r="AJ753" s="68" t="str">
        <f t="shared" si="412"/>
        <v>Short VOL</v>
      </c>
      <c r="AK753" s="72" t="str">
        <f t="shared" si="413"/>
        <v>00631L</v>
      </c>
      <c r="AL753" s="73">
        <f t="shared" si="403"/>
        <v>1</v>
      </c>
      <c r="AM753" s="72" t="str">
        <f t="shared" si="416"/>
        <v>00635U</v>
      </c>
      <c r="AN753" s="73">
        <f t="shared" si="404"/>
        <v>0</v>
      </c>
      <c r="AO753" s="74" t="str">
        <f t="shared" si="410"/>
        <v>00631L</v>
      </c>
      <c r="AP753" s="20">
        <f t="shared" si="405"/>
        <v>1</v>
      </c>
      <c r="AQ753" s="74" t="str">
        <f t="shared" si="420"/>
        <v>00635U</v>
      </c>
      <c r="AR753" s="20">
        <f t="shared" si="406"/>
        <v>0</v>
      </c>
      <c r="AS753" s="74" t="str">
        <f t="shared" si="414"/>
        <v>00635U</v>
      </c>
      <c r="AT753" s="20">
        <f t="shared" si="407"/>
        <v>0</v>
      </c>
      <c r="AU753" s="74" t="str">
        <f t="shared" si="434"/>
        <v>00631L</v>
      </c>
      <c r="AV753" s="20">
        <f t="shared" si="408"/>
        <v>1</v>
      </c>
      <c r="AW753" s="74" t="str">
        <f t="shared" si="435"/>
        <v>00635U</v>
      </c>
      <c r="AX753" s="20">
        <f t="shared" si="399"/>
        <v>0</v>
      </c>
      <c r="AY753" s="20">
        <f t="shared" si="409"/>
        <v>0</v>
      </c>
      <c r="AZ753" s="57">
        <v>45216</v>
      </c>
      <c r="BA753" s="75">
        <v>31.75</v>
      </c>
      <c r="BB753" s="90">
        <v>31.737500000000001</v>
      </c>
      <c r="BC753" s="76">
        <f t="shared" si="417"/>
        <v>31.866249999999997</v>
      </c>
      <c r="BD753" s="76">
        <f t="shared" si="418"/>
        <v>31.851458333333333</v>
      </c>
      <c r="BE753" s="77">
        <f t="shared" si="424"/>
        <v>-4.0403247950416693E-3</v>
      </c>
      <c r="BF753" s="77">
        <f t="shared" si="415"/>
        <v>-3.1853591214426372E-3</v>
      </c>
    </row>
    <row r="754" spans="1:58" s="23" customFormat="1" ht="13.15" x14ac:dyDescent="0.4">
      <c r="A754" s="57">
        <v>45212</v>
      </c>
      <c r="B754" s="112">
        <v>19.257000000000001</v>
      </c>
      <c r="C754" s="112">
        <v>19.920999999999999</v>
      </c>
      <c r="D754" s="112">
        <v>19.741</v>
      </c>
      <c r="E754" s="112">
        <v>20.498000000000001</v>
      </c>
      <c r="F754" s="112">
        <v>20.623999999999999</v>
      </c>
      <c r="G754" s="112">
        <v>20.85</v>
      </c>
      <c r="H754" s="113">
        <v>21.143999999999998</v>
      </c>
      <c r="I754" s="90">
        <f t="shared" si="400"/>
        <v>19.854599999999998</v>
      </c>
      <c r="J754" s="90">
        <f t="shared" si="401"/>
        <v>19.759</v>
      </c>
      <c r="K754" s="114">
        <v>2</v>
      </c>
      <c r="L754" s="115">
        <v>0.05</v>
      </c>
      <c r="M754" s="90">
        <v>18.760000000000002</v>
      </c>
      <c r="N754" s="90">
        <v>19.32</v>
      </c>
      <c r="O754" s="90">
        <v>20.57</v>
      </c>
      <c r="P754" s="90">
        <v>20.350000000000001</v>
      </c>
      <c r="Q754" s="90">
        <v>23.25</v>
      </c>
      <c r="R754" s="63">
        <f t="shared" si="426"/>
        <v>2.8400000000000034</v>
      </c>
      <c r="S754" s="64">
        <f t="shared" si="425"/>
        <v>0.15757938885560208</v>
      </c>
      <c r="T754" s="65">
        <f t="shared" si="419"/>
        <v>0.97101449275362328</v>
      </c>
      <c r="U754" s="65">
        <f t="shared" si="419"/>
        <v>0.93923189110354888</v>
      </c>
      <c r="V754" s="65">
        <f t="shared" si="427"/>
        <v>0.94938574938574938</v>
      </c>
      <c r="W754" s="65">
        <f t="shared" si="428"/>
        <v>0.83096774193548384</v>
      </c>
      <c r="X754" s="61">
        <f t="shared" si="402"/>
        <v>3.4480967959702853E-2</v>
      </c>
      <c r="Y754" s="66">
        <f t="shared" si="429"/>
        <v>3.1515269782417664E-2</v>
      </c>
      <c r="Z754" s="61">
        <f t="shared" si="430"/>
        <v>-4.8150050869822346E-3</v>
      </c>
      <c r="AA754" s="67">
        <f t="shared" si="431"/>
        <v>19.854599999999998</v>
      </c>
      <c r="AB754" s="68">
        <f t="shared" si="432"/>
        <v>-3.2608695652173308E-3</v>
      </c>
      <c r="AC754" s="69">
        <f t="shared" si="433"/>
        <v>2.7670807453416019E-2</v>
      </c>
      <c r="AD754" s="70">
        <f>_xlfn.PERCENTILE.EXC(AC754:$AC$5675,0.5)</f>
        <v>8.752189739827311E-2</v>
      </c>
      <c r="AE754" s="70">
        <f>_xlfn.PERCENTILE.EXC($AC754:AC$5675,0.35)</f>
        <v>5.1456295345861353E-2</v>
      </c>
      <c r="AF754" s="71">
        <f t="shared" si="421"/>
        <v>3.9138778223923122E-2</v>
      </c>
      <c r="AG754" s="70">
        <f t="shared" si="422"/>
        <v>-0.25348902430545567</v>
      </c>
      <c r="AH754" s="70">
        <f t="shared" si="423"/>
        <v>-0.28545770534896964</v>
      </c>
      <c r="AI754" s="61" t="str">
        <f t="shared" si="411"/>
        <v>Safety</v>
      </c>
      <c r="AJ754" s="68" t="str">
        <f t="shared" si="412"/>
        <v>Safety</v>
      </c>
      <c r="AK754" s="72" t="str">
        <f t="shared" si="413"/>
        <v>00635U</v>
      </c>
      <c r="AL754" s="73">
        <f t="shared" si="403"/>
        <v>0</v>
      </c>
      <c r="AM754" s="72" t="str">
        <f t="shared" si="416"/>
        <v>00635U</v>
      </c>
      <c r="AN754" s="73">
        <f t="shared" si="404"/>
        <v>0</v>
      </c>
      <c r="AO754" s="74" t="str">
        <f t="shared" si="410"/>
        <v>00635U</v>
      </c>
      <c r="AP754" s="20">
        <f t="shared" si="405"/>
        <v>0</v>
      </c>
      <c r="AQ754" s="74" t="str">
        <f t="shared" si="420"/>
        <v>00635U</v>
      </c>
      <c r="AR754" s="20">
        <f t="shared" si="406"/>
        <v>0</v>
      </c>
      <c r="AS754" s="74" t="str">
        <f t="shared" si="414"/>
        <v>00635U</v>
      </c>
      <c r="AT754" s="20">
        <f t="shared" si="407"/>
        <v>0</v>
      </c>
      <c r="AU754" s="74" t="str">
        <f t="shared" si="434"/>
        <v>00635U</v>
      </c>
      <c r="AV754" s="20">
        <f t="shared" si="408"/>
        <v>0</v>
      </c>
      <c r="AW754" s="74" t="str">
        <f t="shared" si="435"/>
        <v>00635U</v>
      </c>
      <c r="AX754" s="20">
        <f t="shared" si="399"/>
        <v>0</v>
      </c>
      <c r="AY754" s="20">
        <f t="shared" si="409"/>
        <v>1</v>
      </c>
      <c r="AZ754" s="57">
        <v>45215</v>
      </c>
      <c r="BA754" s="75">
        <v>31.48</v>
      </c>
      <c r="BB754" s="90">
        <v>31.3</v>
      </c>
      <c r="BC754" s="76">
        <f t="shared" si="417"/>
        <v>31.884166666666665</v>
      </c>
      <c r="BD754" s="76">
        <f t="shared" si="418"/>
        <v>31.861958333333334</v>
      </c>
      <c r="BE754" s="77">
        <f t="shared" si="424"/>
        <v>-1.8321528449334771E-2</v>
      </c>
      <c r="BF754" s="77">
        <f t="shared" si="415"/>
        <v>-1.198791139381211E-2</v>
      </c>
    </row>
    <row r="755" spans="1:58" s="23" customFormat="1" ht="13.15" x14ac:dyDescent="0.4">
      <c r="A755" s="57">
        <v>45211</v>
      </c>
      <c r="B755" s="112">
        <v>16.948</v>
      </c>
      <c r="C755" s="112">
        <v>17.748000000000001</v>
      </c>
      <c r="D755" s="112">
        <v>18.05</v>
      </c>
      <c r="E755" s="112">
        <v>19.05</v>
      </c>
      <c r="F755" s="112">
        <v>19.350000000000001</v>
      </c>
      <c r="G755" s="112">
        <v>19.731999999999999</v>
      </c>
      <c r="H755" s="113">
        <v>20.100000000000001</v>
      </c>
      <c r="I755" s="90">
        <f t="shared" si="400"/>
        <v>17.628</v>
      </c>
      <c r="J755" s="90">
        <f t="shared" si="401"/>
        <v>18.0047</v>
      </c>
      <c r="K755" s="114">
        <v>3</v>
      </c>
      <c r="L755" s="115">
        <v>0.05</v>
      </c>
      <c r="M755" s="90">
        <v>15.87</v>
      </c>
      <c r="N755" s="90">
        <v>16.690000000000001</v>
      </c>
      <c r="O755" s="90">
        <v>18.09</v>
      </c>
      <c r="P755" s="90">
        <v>19.98</v>
      </c>
      <c r="Q755" s="90">
        <v>22.08</v>
      </c>
      <c r="R755" s="63">
        <f t="shared" si="426"/>
        <v>5.509999999999998</v>
      </c>
      <c r="S755" s="64">
        <f t="shared" si="425"/>
        <v>3.7290242386575599E-2</v>
      </c>
      <c r="T755" s="65">
        <f t="shared" si="419"/>
        <v>0.95086878370281591</v>
      </c>
      <c r="U755" s="65">
        <f t="shared" si="419"/>
        <v>0.92260917634051975</v>
      </c>
      <c r="V755" s="65">
        <f t="shared" si="427"/>
        <v>0.83533533533533533</v>
      </c>
      <c r="W755" s="65">
        <f t="shared" si="428"/>
        <v>0.7558876811594204</v>
      </c>
      <c r="X755" s="61">
        <f t="shared" si="402"/>
        <v>4.7203209818267686E-2</v>
      </c>
      <c r="Y755" s="66">
        <f t="shared" si="429"/>
        <v>5.5118110236220506E-2</v>
      </c>
      <c r="Z755" s="61">
        <f t="shared" si="430"/>
        <v>2.1369412298615813E-2</v>
      </c>
      <c r="AA755" s="67">
        <f t="shared" si="431"/>
        <v>17.628</v>
      </c>
      <c r="AB755" s="68">
        <f t="shared" si="432"/>
        <v>1.5458358298382211E-2</v>
      </c>
      <c r="AC755" s="69">
        <f t="shared" si="433"/>
        <v>5.6201318154583506E-2</v>
      </c>
      <c r="AD755" s="70">
        <f>_xlfn.PERCENTILE.EXC(AC755:$AC$5675,0.5)</f>
        <v>8.7533156498673645E-2</v>
      </c>
      <c r="AE755" s="70">
        <f>_xlfn.PERCENTILE.EXC($AC755:AC$5675,0.35)</f>
        <v>5.1471585052437124E-2</v>
      </c>
      <c r="AF755" s="71">
        <f t="shared" si="421"/>
        <v>3.9422172244375171E-2</v>
      </c>
      <c r="AG755" s="70">
        <f t="shared" si="422"/>
        <v>-0.25348902430545567</v>
      </c>
      <c r="AH755" s="70">
        <f t="shared" si="423"/>
        <v>-0.28545770534896964</v>
      </c>
      <c r="AI755" s="61" t="str">
        <f t="shared" si="411"/>
        <v>Safety</v>
      </c>
      <c r="AJ755" s="68" t="str">
        <f t="shared" si="412"/>
        <v>Short VOL</v>
      </c>
      <c r="AK755" s="72" t="str">
        <f t="shared" si="413"/>
        <v>00631L</v>
      </c>
      <c r="AL755" s="73">
        <f t="shared" si="403"/>
        <v>1</v>
      </c>
      <c r="AM755" s="72" t="str">
        <f t="shared" si="416"/>
        <v>00635U</v>
      </c>
      <c r="AN755" s="73">
        <f t="shared" si="404"/>
        <v>0</v>
      </c>
      <c r="AO755" s="74" t="str">
        <f t="shared" si="410"/>
        <v>00631L</v>
      </c>
      <c r="AP755" s="20">
        <f t="shared" si="405"/>
        <v>1</v>
      </c>
      <c r="AQ755" s="74" t="str">
        <f t="shared" si="420"/>
        <v>00635U</v>
      </c>
      <c r="AR755" s="20">
        <f t="shared" si="406"/>
        <v>0</v>
      </c>
      <c r="AS755" s="74" t="str">
        <f t="shared" si="414"/>
        <v>00635U</v>
      </c>
      <c r="AT755" s="20">
        <f t="shared" si="407"/>
        <v>0</v>
      </c>
      <c r="AU755" s="74" t="str">
        <f t="shared" si="434"/>
        <v>00631L</v>
      </c>
      <c r="AV755" s="20">
        <f t="shared" si="408"/>
        <v>1</v>
      </c>
      <c r="AW755" s="74" t="str">
        <f t="shared" si="435"/>
        <v>00631L</v>
      </c>
      <c r="AX755" s="20">
        <f t="shared" si="399"/>
        <v>1</v>
      </c>
      <c r="AY755" s="20">
        <f t="shared" si="409"/>
        <v>0</v>
      </c>
      <c r="AZ755" s="57">
        <v>45212</v>
      </c>
      <c r="BA755" s="75">
        <v>31.3</v>
      </c>
      <c r="BB755" s="90">
        <v>31.262499999999999</v>
      </c>
      <c r="BC755" s="76">
        <f t="shared" si="417"/>
        <v>31.910625</v>
      </c>
      <c r="BD755" s="76">
        <f t="shared" si="418"/>
        <v>31.884166666666665</v>
      </c>
      <c r="BE755" s="77">
        <f t="shared" si="424"/>
        <v>-2.0310633213859029E-2</v>
      </c>
      <c r="BF755" s="77">
        <f t="shared" si="415"/>
        <v>-1.8321528449334771E-2</v>
      </c>
    </row>
    <row r="756" spans="1:58" s="23" customFormat="1" ht="13.15" x14ac:dyDescent="0.4">
      <c r="A756" s="57">
        <v>45210</v>
      </c>
      <c r="B756" s="112">
        <v>16.501999999999999</v>
      </c>
      <c r="C756" s="112">
        <v>17.353999999999999</v>
      </c>
      <c r="D756" s="112">
        <v>17.754999999999999</v>
      </c>
      <c r="E756" s="112">
        <v>18.748999999999999</v>
      </c>
      <c r="F756" s="112">
        <v>19.047999999999998</v>
      </c>
      <c r="G756" s="112">
        <v>19.399999999999999</v>
      </c>
      <c r="H756" s="113">
        <v>19.795000000000002</v>
      </c>
      <c r="I756" s="90">
        <f t="shared" si="400"/>
        <v>17.183599999999998</v>
      </c>
      <c r="J756" s="90">
        <f t="shared" si="401"/>
        <v>17.674799999999998</v>
      </c>
      <c r="K756" s="114">
        <v>4</v>
      </c>
      <c r="L756" s="115">
        <v>0.05</v>
      </c>
      <c r="M756" s="90">
        <v>15.17</v>
      </c>
      <c r="N756" s="90">
        <v>16.09</v>
      </c>
      <c r="O756" s="90">
        <v>17.63</v>
      </c>
      <c r="P756" s="90">
        <v>19.63</v>
      </c>
      <c r="Q756" s="90">
        <v>21.86</v>
      </c>
      <c r="R756" s="63">
        <f t="shared" si="426"/>
        <v>6</v>
      </c>
      <c r="S756" s="64">
        <f t="shared" si="425"/>
        <v>-5.5196711685261378E-2</v>
      </c>
      <c r="T756" s="65">
        <f t="shared" si="419"/>
        <v>0.94282162834058425</v>
      </c>
      <c r="U756" s="65">
        <f t="shared" si="419"/>
        <v>0.91264889393079984</v>
      </c>
      <c r="V756" s="65">
        <f t="shared" si="427"/>
        <v>0.81966377992868067</v>
      </c>
      <c r="W756" s="65">
        <f t="shared" si="428"/>
        <v>0.7360475754803294</v>
      </c>
      <c r="X756" s="61">
        <f t="shared" si="402"/>
        <v>5.1630105441764655E-2</v>
      </c>
      <c r="Y756" s="66">
        <f t="shared" si="429"/>
        <v>5.5789642114246252E-2</v>
      </c>
      <c r="Z756" s="61">
        <f t="shared" si="430"/>
        <v>2.8585395376987316E-2</v>
      </c>
      <c r="AA756" s="67">
        <f t="shared" si="431"/>
        <v>17.183599999999998</v>
      </c>
      <c r="AB756" s="68">
        <f t="shared" si="432"/>
        <v>2.5605966438781793E-2</v>
      </c>
      <c r="AC756" s="69">
        <f t="shared" si="433"/>
        <v>6.7967681789931553E-2</v>
      </c>
      <c r="AD756" s="70">
        <f>_xlfn.PERCENTILE.EXC(AC756:$AC$5675,0.5)</f>
        <v>8.757997818150462E-2</v>
      </c>
      <c r="AE756" s="70">
        <f>_xlfn.PERCENTILE.EXC($AC756:AC$5675,0.35)</f>
        <v>5.1463352133511713E-2</v>
      </c>
      <c r="AF756" s="71">
        <f t="shared" si="421"/>
        <v>3.9422172244375171E-2</v>
      </c>
      <c r="AG756" s="70">
        <f t="shared" si="422"/>
        <v>-0.25348902430545567</v>
      </c>
      <c r="AH756" s="70">
        <f t="shared" si="423"/>
        <v>-0.28545770534896964</v>
      </c>
      <c r="AI756" s="61" t="str">
        <f t="shared" si="411"/>
        <v>Safety</v>
      </c>
      <c r="AJ756" s="68" t="str">
        <f t="shared" si="412"/>
        <v>Short VOL</v>
      </c>
      <c r="AK756" s="72" t="str">
        <f t="shared" si="413"/>
        <v>00631L</v>
      </c>
      <c r="AL756" s="73">
        <f t="shared" si="403"/>
        <v>1</v>
      </c>
      <c r="AM756" s="72" t="str">
        <f t="shared" si="416"/>
        <v>00635U</v>
      </c>
      <c r="AN756" s="73">
        <f t="shared" si="404"/>
        <v>0</v>
      </c>
      <c r="AO756" s="74" t="str">
        <f t="shared" si="410"/>
        <v>00631L</v>
      </c>
      <c r="AP756" s="20">
        <f t="shared" si="405"/>
        <v>1</v>
      </c>
      <c r="AQ756" s="74" t="str">
        <f t="shared" si="420"/>
        <v>00635U</v>
      </c>
      <c r="AR756" s="20">
        <f t="shared" si="406"/>
        <v>0</v>
      </c>
      <c r="AS756" s="74" t="str">
        <f t="shared" si="414"/>
        <v>00635U</v>
      </c>
      <c r="AT756" s="20">
        <f t="shared" si="407"/>
        <v>0</v>
      </c>
      <c r="AU756" s="74" t="str">
        <f t="shared" si="434"/>
        <v>00631L</v>
      </c>
      <c r="AV756" s="20">
        <f t="shared" si="408"/>
        <v>1</v>
      </c>
      <c r="AW756" s="74" t="str">
        <f t="shared" si="435"/>
        <v>00631L</v>
      </c>
      <c r="AX756" s="20">
        <f t="shared" si="399"/>
        <v>1</v>
      </c>
      <c r="AY756" s="20">
        <f t="shared" si="409"/>
        <v>0</v>
      </c>
      <c r="AZ756" s="57">
        <v>45211</v>
      </c>
      <c r="BA756" s="75">
        <v>31.02</v>
      </c>
      <c r="BB756" s="90">
        <v>30.95</v>
      </c>
      <c r="BC756" s="76">
        <f t="shared" si="417"/>
        <v>31.939166666666665</v>
      </c>
      <c r="BD756" s="76">
        <f t="shared" si="418"/>
        <v>31.906583333333334</v>
      </c>
      <c r="BE756" s="77">
        <f t="shared" si="424"/>
        <v>-3.0970334229133485E-2</v>
      </c>
      <c r="BF756" s="77">
        <f t="shared" si="415"/>
        <v>-2.7786846497196267E-2</v>
      </c>
    </row>
    <row r="757" spans="1:58" s="23" customFormat="1" ht="13.15" x14ac:dyDescent="0.4">
      <c r="A757" s="57">
        <v>45209</v>
      </c>
      <c r="B757" s="112">
        <v>16.988</v>
      </c>
      <c r="C757" s="112">
        <v>17.617000000000001</v>
      </c>
      <c r="D757" s="112">
        <v>18.039000000000001</v>
      </c>
      <c r="E757" s="112">
        <v>18.998999999999999</v>
      </c>
      <c r="F757" s="112">
        <v>19.257000000000001</v>
      </c>
      <c r="G757" s="112">
        <v>19.614999999999998</v>
      </c>
      <c r="H757" s="113">
        <v>19.978000000000002</v>
      </c>
      <c r="I757" s="90">
        <f t="shared" si="400"/>
        <v>17.45975</v>
      </c>
      <c r="J757" s="90">
        <f t="shared" si="401"/>
        <v>17.933500000000002</v>
      </c>
      <c r="K757" s="114">
        <v>5</v>
      </c>
      <c r="L757" s="115">
        <v>0.05</v>
      </c>
      <c r="M757" s="90">
        <v>17.11</v>
      </c>
      <c r="N757" s="90">
        <v>17.03</v>
      </c>
      <c r="O757" s="90">
        <v>18.27</v>
      </c>
      <c r="P757" s="90">
        <v>20.13</v>
      </c>
      <c r="Q757" s="90">
        <v>22.18</v>
      </c>
      <c r="R757" s="63">
        <f t="shared" si="426"/>
        <v>4.259999999999998</v>
      </c>
      <c r="S757" s="64">
        <f t="shared" si="425"/>
        <v>-3.7853107344632667E-2</v>
      </c>
      <c r="T757" s="65">
        <f t="shared" si="419"/>
        <v>1.0046975924838519</v>
      </c>
      <c r="U757" s="65">
        <f t="shared" si="419"/>
        <v>0.9321291735084839</v>
      </c>
      <c r="V757" s="65">
        <f t="shared" si="427"/>
        <v>0.84600099354197722</v>
      </c>
      <c r="W757" s="65">
        <f t="shared" si="428"/>
        <v>0.76780883678990086</v>
      </c>
      <c r="X757" s="61">
        <f t="shared" si="402"/>
        <v>3.7026136096067891E-2</v>
      </c>
      <c r="Y757" s="66">
        <f t="shared" si="429"/>
        <v>5.1529027843570864E-2</v>
      </c>
      <c r="Z757" s="61">
        <f t="shared" si="430"/>
        <v>2.7133836395137535E-2</v>
      </c>
      <c r="AA757" s="67">
        <f t="shared" si="431"/>
        <v>17.45975</v>
      </c>
      <c r="AB757" s="68">
        <f t="shared" si="432"/>
        <v>-2.4662360540224069E-3</v>
      </c>
      <c r="AC757" s="69">
        <f t="shared" si="433"/>
        <v>2.5234879624192512E-2</v>
      </c>
      <c r="AD757" s="70">
        <f>_xlfn.PERCENTILE.EXC(AC757:$AC$5675,0.5)</f>
        <v>8.7626799864335594E-2</v>
      </c>
      <c r="AE757" s="70">
        <f>_xlfn.PERCENTILE.EXC($AC757:AC$5675,0.35)</f>
        <v>5.1455119214586294E-2</v>
      </c>
      <c r="AF757" s="71">
        <f t="shared" si="421"/>
        <v>3.9422172244375171E-2</v>
      </c>
      <c r="AG757" s="70">
        <f t="shared" si="422"/>
        <v>-0.25348902430545567</v>
      </c>
      <c r="AH757" s="70">
        <f t="shared" si="423"/>
        <v>-0.28545770534896964</v>
      </c>
      <c r="AI757" s="61" t="str">
        <f t="shared" si="411"/>
        <v>Safety</v>
      </c>
      <c r="AJ757" s="68" t="str">
        <f t="shared" si="412"/>
        <v>Safety</v>
      </c>
      <c r="AK757" s="72" t="str">
        <f t="shared" si="413"/>
        <v>00635U</v>
      </c>
      <c r="AL757" s="73">
        <f t="shared" si="403"/>
        <v>0</v>
      </c>
      <c r="AM757" s="72" t="str">
        <f t="shared" si="416"/>
        <v>00635U</v>
      </c>
      <c r="AN757" s="73">
        <f t="shared" si="404"/>
        <v>0</v>
      </c>
      <c r="AO757" s="74" t="str">
        <f t="shared" si="410"/>
        <v>00635U</v>
      </c>
      <c r="AP757" s="20">
        <f t="shared" si="405"/>
        <v>0</v>
      </c>
      <c r="AQ757" s="74" t="str">
        <f t="shared" si="420"/>
        <v>00635U</v>
      </c>
      <c r="AR757" s="20">
        <f t="shared" si="406"/>
        <v>0</v>
      </c>
      <c r="AS757" s="74" t="str">
        <f t="shared" si="414"/>
        <v>00635U</v>
      </c>
      <c r="AT757" s="20">
        <f t="shared" si="407"/>
        <v>0</v>
      </c>
      <c r="AU757" s="74" t="str">
        <f t="shared" si="434"/>
        <v>00635U</v>
      </c>
      <c r="AV757" s="20">
        <f t="shared" si="408"/>
        <v>0</v>
      </c>
      <c r="AW757" s="74" t="str">
        <f t="shared" si="435"/>
        <v>00635U</v>
      </c>
      <c r="AX757" s="20">
        <f t="shared" ref="AX757:AX820" si="436">IF(AW757="00631L",1,0)</f>
        <v>0</v>
      </c>
      <c r="AY757" s="20">
        <f t="shared" si="409"/>
        <v>1</v>
      </c>
      <c r="AZ757" s="57">
        <v>45210</v>
      </c>
      <c r="BA757" s="75">
        <v>31.11</v>
      </c>
      <c r="BB757" s="90">
        <v>31.074999999999999</v>
      </c>
      <c r="BC757" s="76">
        <f t="shared" si="417"/>
        <v>31.971249999999998</v>
      </c>
      <c r="BD757" s="76">
        <f t="shared" si="418"/>
        <v>31.941833333333332</v>
      </c>
      <c r="BE757" s="77">
        <f t="shared" si="424"/>
        <v>-2.8032998396997254E-2</v>
      </c>
      <c r="BF757" s="77">
        <f t="shared" si="415"/>
        <v>-2.6042128660951378E-2</v>
      </c>
    </row>
    <row r="758" spans="1:58" s="23" customFormat="1" ht="13.15" x14ac:dyDescent="0.4">
      <c r="A758" s="57">
        <v>45208</v>
      </c>
      <c r="B758" s="112">
        <v>17.646999999999998</v>
      </c>
      <c r="C758" s="112">
        <v>18.225999999999999</v>
      </c>
      <c r="D758" s="112">
        <v>18.548999999999999</v>
      </c>
      <c r="E758" s="112">
        <v>19.504999999999999</v>
      </c>
      <c r="F758" s="112">
        <v>19.689</v>
      </c>
      <c r="G758" s="112">
        <v>19.902999999999999</v>
      </c>
      <c r="H758" s="113">
        <v>20.222999999999999</v>
      </c>
      <c r="I758" s="90">
        <f t="shared" ref="I758:I821" si="437">C758-((C758-B758)*K758*L758)</f>
        <v>18.052299999999999</v>
      </c>
      <c r="J758" s="90">
        <f t="shared" ref="J758:J821" si="438">D758-((D758-C758)*K758*L758)</f>
        <v>18.452099999999998</v>
      </c>
      <c r="K758" s="114">
        <v>6</v>
      </c>
      <c r="L758" s="115">
        <v>0.05</v>
      </c>
      <c r="M758" s="90">
        <v>17.88</v>
      </c>
      <c r="N758" s="90">
        <v>17.7</v>
      </c>
      <c r="O758" s="90">
        <v>18.809999999999999</v>
      </c>
      <c r="P758" s="90">
        <v>20.56</v>
      </c>
      <c r="Q758" s="90">
        <v>22.42</v>
      </c>
      <c r="R758" s="63">
        <f t="shared" si="426"/>
        <v>3.7899999999999991</v>
      </c>
      <c r="S758" s="64">
        <f t="shared" si="425"/>
        <v>1.4326647564469915E-2</v>
      </c>
      <c r="T758" s="65">
        <f t="shared" si="419"/>
        <v>1.0101694915254238</v>
      </c>
      <c r="U758" s="65">
        <f t="shared" si="419"/>
        <v>0.94098883572567782</v>
      </c>
      <c r="V758" s="65">
        <f t="shared" si="427"/>
        <v>0.8608949416342413</v>
      </c>
      <c r="W758" s="65">
        <f t="shared" si="428"/>
        <v>0.78947368421052622</v>
      </c>
      <c r="X758" s="61">
        <f t="shared" si="402"/>
        <v>3.2810109367031264E-2</v>
      </c>
      <c r="Y758" s="66">
        <f t="shared" si="429"/>
        <v>3.6811074083568318E-2</v>
      </c>
      <c r="Z758" s="61">
        <f t="shared" si="430"/>
        <v>2.2146762462400861E-2</v>
      </c>
      <c r="AA758" s="67">
        <f t="shared" si="431"/>
        <v>18.052299999999999</v>
      </c>
      <c r="AB758" s="68">
        <f t="shared" si="432"/>
        <v>-2.9943502824859225E-3</v>
      </c>
      <c r="AC758" s="69">
        <f t="shared" si="433"/>
        <v>1.9903954802259868E-2</v>
      </c>
      <c r="AD758" s="70">
        <f>_xlfn.PERCENTILE.EXC(AC758:$AC$5675,0.5)</f>
        <v>8.7626915690007162E-2</v>
      </c>
      <c r="AE758" s="70">
        <f>_xlfn.PERCENTILE.EXC($AC758:AC$5675,0.35)</f>
        <v>5.1470408921162066E-2</v>
      </c>
      <c r="AF758" s="71">
        <f t="shared" si="421"/>
        <v>3.9508722974319829E-2</v>
      </c>
      <c r="AG758" s="70">
        <f t="shared" si="422"/>
        <v>-0.25348902430545567</v>
      </c>
      <c r="AH758" s="70">
        <f t="shared" si="423"/>
        <v>-0.28545770534896964</v>
      </c>
      <c r="AI758" s="61" t="str">
        <f t="shared" si="411"/>
        <v>Safety</v>
      </c>
      <c r="AJ758" s="68" t="str">
        <f t="shared" si="412"/>
        <v>Safety</v>
      </c>
      <c r="AK758" s="72" t="str">
        <f t="shared" si="413"/>
        <v>00635U</v>
      </c>
      <c r="AL758" s="73">
        <f t="shared" si="403"/>
        <v>0</v>
      </c>
      <c r="AM758" s="72" t="str">
        <f t="shared" si="416"/>
        <v>00635U</v>
      </c>
      <c r="AN758" s="73">
        <f t="shared" si="404"/>
        <v>0</v>
      </c>
      <c r="AO758" s="74" t="str">
        <f t="shared" si="410"/>
        <v>00635U</v>
      </c>
      <c r="AP758" s="20">
        <f t="shared" si="405"/>
        <v>0</v>
      </c>
      <c r="AQ758" s="74" t="str">
        <f t="shared" si="420"/>
        <v>00635U</v>
      </c>
      <c r="AR758" s="20">
        <f t="shared" si="406"/>
        <v>0</v>
      </c>
      <c r="AS758" s="74" t="str">
        <f t="shared" si="414"/>
        <v>00635U</v>
      </c>
      <c r="AT758" s="20">
        <f t="shared" si="407"/>
        <v>0</v>
      </c>
      <c r="AU758" s="74" t="str">
        <f t="shared" si="434"/>
        <v>00635U</v>
      </c>
      <c r="AV758" s="20">
        <f t="shared" si="408"/>
        <v>0</v>
      </c>
      <c r="AW758" s="74" t="str">
        <f t="shared" si="435"/>
        <v>00635U</v>
      </c>
      <c r="AX758" s="20">
        <f t="shared" si="436"/>
        <v>0</v>
      </c>
      <c r="AY758" s="20">
        <f t="shared" si="409"/>
        <v>1</v>
      </c>
      <c r="AZ758" s="57">
        <v>45209</v>
      </c>
      <c r="BA758" s="75">
        <v>31.02</v>
      </c>
      <c r="BB758" s="90">
        <v>31.212499999999999</v>
      </c>
      <c r="BC758" s="76">
        <f t="shared" si="417"/>
        <v>32.001458333333332</v>
      </c>
      <c r="BD758" s="76">
        <f t="shared" si="418"/>
        <v>31.970333333333333</v>
      </c>
      <c r="BE758" s="77">
        <f t="shared" si="424"/>
        <v>-2.4653824369983143E-2</v>
      </c>
      <c r="BF758" s="77">
        <f t="shared" si="415"/>
        <v>-2.9725474658798254E-2</v>
      </c>
    </row>
    <row r="759" spans="1:58" s="23" customFormat="1" ht="13.15" x14ac:dyDescent="0.4">
      <c r="A759" s="57">
        <v>45205</v>
      </c>
      <c r="B759" s="112">
        <v>18.033999999999999</v>
      </c>
      <c r="C759" s="112">
        <v>18.417000000000002</v>
      </c>
      <c r="D759" s="112">
        <v>18.655000000000001</v>
      </c>
      <c r="E759" s="112">
        <v>19.536000000000001</v>
      </c>
      <c r="F759" s="112">
        <v>19.713000000000001</v>
      </c>
      <c r="G759" s="112">
        <v>19.966999999999999</v>
      </c>
      <c r="H759" s="113">
        <v>20.262</v>
      </c>
      <c r="I759" s="90">
        <f t="shared" si="437"/>
        <v>18.28295</v>
      </c>
      <c r="J759" s="90">
        <f t="shared" si="438"/>
        <v>18.5717</v>
      </c>
      <c r="K759" s="114">
        <v>7</v>
      </c>
      <c r="L759" s="115">
        <v>0.05</v>
      </c>
      <c r="M759" s="90">
        <v>16.29</v>
      </c>
      <c r="N759" s="90">
        <v>17.45</v>
      </c>
      <c r="O759" s="90">
        <v>18.73</v>
      </c>
      <c r="P759" s="90">
        <v>20.49</v>
      </c>
      <c r="Q759" s="90">
        <v>22.25</v>
      </c>
      <c r="R759" s="63">
        <f t="shared" si="426"/>
        <v>5.480000000000004</v>
      </c>
      <c r="S759" s="64">
        <f t="shared" si="425"/>
        <v>-5.6246619794483463E-2</v>
      </c>
      <c r="T759" s="65">
        <f t="shared" si="419"/>
        <v>0.93352435530085964</v>
      </c>
      <c r="U759" s="65">
        <f t="shared" si="419"/>
        <v>0.93166043780032026</v>
      </c>
      <c r="V759" s="65">
        <f t="shared" si="427"/>
        <v>0.851634943875061</v>
      </c>
      <c r="W759" s="65">
        <f t="shared" si="428"/>
        <v>0.78426966292134825</v>
      </c>
      <c r="X759" s="61">
        <f t="shared" si="402"/>
        <v>2.1237662193634394E-2</v>
      </c>
      <c r="Y759" s="66">
        <f t="shared" si="429"/>
        <v>3.7162162162162116E-2</v>
      </c>
      <c r="Z759" s="61">
        <f t="shared" si="430"/>
        <v>1.5793403143365831E-2</v>
      </c>
      <c r="AA759" s="67">
        <f t="shared" si="431"/>
        <v>18.28295</v>
      </c>
      <c r="AB759" s="68">
        <f t="shared" si="432"/>
        <v>3.3467048710601702E-2</v>
      </c>
      <c r="AC759" s="69">
        <f t="shared" si="433"/>
        <v>4.7733524355300878E-2</v>
      </c>
      <c r="AD759" s="70">
        <f>_xlfn.PERCENTILE.EXC(AC759:$AC$5675,0.5)</f>
        <v>8.7627031515678716E-2</v>
      </c>
      <c r="AE759" s="70">
        <f>_xlfn.PERCENTILE.EXC($AC759:AC$5675,0.35)</f>
        <v>5.1503799288061258E-2</v>
      </c>
      <c r="AF759" s="71">
        <f t="shared" si="421"/>
        <v>3.973751884930659E-2</v>
      </c>
      <c r="AG759" s="70">
        <f t="shared" si="422"/>
        <v>-0.25348902430545567</v>
      </c>
      <c r="AH759" s="70">
        <f t="shared" si="423"/>
        <v>-0.28545770534896964</v>
      </c>
      <c r="AI759" s="61" t="str">
        <f t="shared" si="411"/>
        <v>Safety</v>
      </c>
      <c r="AJ759" s="68" t="str">
        <f t="shared" si="412"/>
        <v>Short VOL</v>
      </c>
      <c r="AK759" s="72" t="str">
        <f t="shared" si="413"/>
        <v>00631L</v>
      </c>
      <c r="AL759" s="73">
        <f t="shared" si="403"/>
        <v>1</v>
      </c>
      <c r="AM759" s="72" t="str">
        <f t="shared" si="416"/>
        <v>00635U</v>
      </c>
      <c r="AN759" s="73">
        <f t="shared" si="404"/>
        <v>0</v>
      </c>
      <c r="AO759" s="74" t="str">
        <f t="shared" si="410"/>
        <v>00631L</v>
      </c>
      <c r="AP759" s="20">
        <f t="shared" si="405"/>
        <v>1</v>
      </c>
      <c r="AQ759" s="74" t="str">
        <f t="shared" si="420"/>
        <v>00635U</v>
      </c>
      <c r="AR759" s="20">
        <f t="shared" si="406"/>
        <v>0</v>
      </c>
      <c r="AS759" s="74" t="str">
        <f t="shared" si="414"/>
        <v>00635U</v>
      </c>
      <c r="AT759" s="20">
        <f t="shared" si="407"/>
        <v>0</v>
      </c>
      <c r="AU759" s="74" t="str">
        <f t="shared" si="434"/>
        <v>00631L</v>
      </c>
      <c r="AV759" s="20">
        <f t="shared" si="408"/>
        <v>1</v>
      </c>
      <c r="AW759" s="74" t="str">
        <f t="shared" si="435"/>
        <v>00635U</v>
      </c>
      <c r="AX759" s="20">
        <f t="shared" si="436"/>
        <v>0</v>
      </c>
      <c r="AY759" s="20">
        <f t="shared" si="409"/>
        <v>0</v>
      </c>
      <c r="AZ759" s="57">
        <v>45208</v>
      </c>
      <c r="BA759" s="75">
        <v>31.33</v>
      </c>
      <c r="BB759" s="90">
        <v>31.5</v>
      </c>
      <c r="BC759" s="76">
        <f t="shared" si="417"/>
        <v>32.018749999999997</v>
      </c>
      <c r="BD759" s="76">
        <f t="shared" si="418"/>
        <v>32.003416666666666</v>
      </c>
      <c r="BE759" s="77">
        <f t="shared" si="424"/>
        <v>-1.6201444466133037E-2</v>
      </c>
      <c r="BF759" s="77">
        <f t="shared" si="415"/>
        <v>-2.1042024158878916E-2</v>
      </c>
    </row>
    <row r="760" spans="1:58" s="23" customFormat="1" ht="13.15" x14ac:dyDescent="0.4">
      <c r="A760" s="57">
        <v>45204</v>
      </c>
      <c r="B760" s="112">
        <v>18.2</v>
      </c>
      <c r="C760" s="112">
        <v>18.745999999999999</v>
      </c>
      <c r="D760" s="112">
        <v>18.959</v>
      </c>
      <c r="E760" s="112">
        <v>19.795000000000002</v>
      </c>
      <c r="F760" s="112">
        <v>19.95</v>
      </c>
      <c r="G760" s="112">
        <v>20.13</v>
      </c>
      <c r="H760" s="113">
        <v>20.399999999999999</v>
      </c>
      <c r="I760" s="90">
        <f t="shared" si="437"/>
        <v>18.5276</v>
      </c>
      <c r="J760" s="90">
        <f t="shared" si="438"/>
        <v>18.873799999999999</v>
      </c>
      <c r="K760" s="114">
        <v>8</v>
      </c>
      <c r="L760" s="115">
        <v>0.05</v>
      </c>
      <c r="M760" s="90">
        <v>18.36</v>
      </c>
      <c r="N760" s="90">
        <v>18.489999999999998</v>
      </c>
      <c r="O760" s="90">
        <v>19.5</v>
      </c>
      <c r="P760" s="90">
        <v>21.14</v>
      </c>
      <c r="Q760" s="90">
        <v>22.76</v>
      </c>
      <c r="R760" s="63">
        <f t="shared" si="426"/>
        <v>3.7900000000000063</v>
      </c>
      <c r="S760" s="64">
        <f t="shared" si="425"/>
        <v>-4.8439181916038682E-3</v>
      </c>
      <c r="T760" s="65">
        <f t="shared" si="419"/>
        <v>0.99296917252568961</v>
      </c>
      <c r="U760" s="65">
        <f t="shared" si="419"/>
        <v>0.94820512820512814</v>
      </c>
      <c r="V760" s="65">
        <f t="shared" si="427"/>
        <v>0.87464522232734143</v>
      </c>
      <c r="W760" s="65">
        <f t="shared" si="428"/>
        <v>0.81239015817223181</v>
      </c>
      <c r="X760" s="61">
        <f t="shared" si="402"/>
        <v>2.9999999999999968E-2</v>
      </c>
      <c r="Y760" s="66">
        <f t="shared" si="429"/>
        <v>3.05632735539276E-2</v>
      </c>
      <c r="Z760" s="61">
        <f t="shared" si="430"/>
        <v>1.8685636563829079E-2</v>
      </c>
      <c r="AA760" s="67">
        <f t="shared" si="431"/>
        <v>18.5276</v>
      </c>
      <c r="AB760" s="68">
        <f t="shared" si="432"/>
        <v>-1.5684153596538623E-2</v>
      </c>
      <c r="AC760" s="69">
        <f t="shared" si="433"/>
        <v>2.0335316387236988E-3</v>
      </c>
      <c r="AD760" s="70">
        <f>_xlfn.PERCENTILE.EXC(AC760:$AC$5675,0.5)</f>
        <v>8.7634744164196032E-2</v>
      </c>
      <c r="AE760" s="70">
        <f>_xlfn.PERCENTILE.EXC($AC760:AC$5675,0.35)</f>
        <v>5.1558307092004409E-2</v>
      </c>
      <c r="AF760" s="71">
        <f t="shared" si="421"/>
        <v>3.973751884930659E-2</v>
      </c>
      <c r="AG760" s="70">
        <f t="shared" si="422"/>
        <v>-0.25348902430545567</v>
      </c>
      <c r="AH760" s="70">
        <f t="shared" si="423"/>
        <v>-0.28545770534896964</v>
      </c>
      <c r="AI760" s="61" t="str">
        <f t="shared" si="411"/>
        <v>Safety</v>
      </c>
      <c r="AJ760" s="68" t="str">
        <f t="shared" si="412"/>
        <v>Safety</v>
      </c>
      <c r="AK760" s="72" t="str">
        <f t="shared" si="413"/>
        <v>00635U</v>
      </c>
      <c r="AL760" s="73">
        <f t="shared" si="403"/>
        <v>0</v>
      </c>
      <c r="AM760" s="72" t="str">
        <f t="shared" si="416"/>
        <v>00635U</v>
      </c>
      <c r="AN760" s="73">
        <f t="shared" si="404"/>
        <v>0</v>
      </c>
      <c r="AO760" s="74" t="str">
        <f t="shared" si="410"/>
        <v>00635U</v>
      </c>
      <c r="AP760" s="20">
        <f t="shared" si="405"/>
        <v>0</v>
      </c>
      <c r="AQ760" s="74" t="str">
        <f t="shared" si="420"/>
        <v>00635U</v>
      </c>
      <c r="AR760" s="20">
        <f t="shared" si="406"/>
        <v>0</v>
      </c>
      <c r="AS760" s="74" t="str">
        <f t="shared" si="414"/>
        <v>00635U</v>
      </c>
      <c r="AT760" s="20">
        <f t="shared" si="407"/>
        <v>0</v>
      </c>
      <c r="AU760" s="74" t="str">
        <f t="shared" si="434"/>
        <v>00635U</v>
      </c>
      <c r="AV760" s="20">
        <f t="shared" si="408"/>
        <v>0</v>
      </c>
      <c r="AW760" s="74" t="str">
        <f t="shared" si="435"/>
        <v>00635U</v>
      </c>
      <c r="AX760" s="20">
        <f t="shared" si="436"/>
        <v>0</v>
      </c>
      <c r="AY760" s="20">
        <f t="shared" si="409"/>
        <v>1</v>
      </c>
      <c r="AZ760" s="57">
        <v>45205</v>
      </c>
      <c r="BA760" s="75">
        <v>31.65</v>
      </c>
      <c r="BB760" s="90">
        <v>31.612500000000001</v>
      </c>
      <c r="BC760" s="76">
        <f t="shared" si="417"/>
        <v>32.026249999999997</v>
      </c>
      <c r="BD760" s="76">
        <f t="shared" si="418"/>
        <v>32.021249999999995</v>
      </c>
      <c r="BE760" s="77">
        <f t="shared" si="424"/>
        <v>-1.2919089809140838E-2</v>
      </c>
      <c r="BF760" s="77">
        <f t="shared" si="415"/>
        <v>-1.1593863450052587E-2</v>
      </c>
    </row>
    <row r="761" spans="1:58" s="23" customFormat="1" ht="13.15" x14ac:dyDescent="0.4">
      <c r="A761" s="57">
        <v>45203</v>
      </c>
      <c r="B761" s="112">
        <v>18.518000000000001</v>
      </c>
      <c r="C761" s="112">
        <v>18.907</v>
      </c>
      <c r="D761" s="112">
        <v>19.077000000000002</v>
      </c>
      <c r="E761" s="112">
        <v>19.899000000000001</v>
      </c>
      <c r="F761" s="112">
        <v>20.05</v>
      </c>
      <c r="G761" s="112">
        <v>20.253</v>
      </c>
      <c r="H761" s="113">
        <v>20.6</v>
      </c>
      <c r="I761" s="90">
        <f t="shared" si="437"/>
        <v>18.731950000000001</v>
      </c>
      <c r="J761" s="90">
        <f t="shared" si="438"/>
        <v>19.000500000000002</v>
      </c>
      <c r="K761" s="114">
        <v>9</v>
      </c>
      <c r="L761" s="115">
        <v>0.05</v>
      </c>
      <c r="M761" s="90">
        <v>18.3</v>
      </c>
      <c r="N761" s="90">
        <v>18.579999999999998</v>
      </c>
      <c r="O761" s="90">
        <v>19.52</v>
      </c>
      <c r="P761" s="90">
        <v>21.08</v>
      </c>
      <c r="Q761" s="90">
        <v>22.74</v>
      </c>
      <c r="R761" s="63">
        <f t="shared" si="426"/>
        <v>3.7199999999999989</v>
      </c>
      <c r="S761" s="64">
        <f t="shared" si="425"/>
        <v>-6.0667340748230679E-2</v>
      </c>
      <c r="T761" s="65">
        <f t="shared" si="419"/>
        <v>0.98493003229278808</v>
      </c>
      <c r="U761" s="65">
        <f t="shared" si="419"/>
        <v>0.9518442622950819</v>
      </c>
      <c r="V761" s="65">
        <f t="shared" si="427"/>
        <v>0.88140417457305498</v>
      </c>
      <c r="W761" s="65">
        <f t="shared" si="428"/>
        <v>0.81706244503078274</v>
      </c>
      <c r="X761" s="61">
        <f t="shared" si="402"/>
        <v>2.1006588184469131E-2</v>
      </c>
      <c r="Y761" s="66">
        <f t="shared" si="429"/>
        <v>3.5227900899542718E-2</v>
      </c>
      <c r="Z761" s="61">
        <f t="shared" si="430"/>
        <v>1.4336467906437993E-2</v>
      </c>
      <c r="AA761" s="67">
        <f t="shared" si="431"/>
        <v>18.731950000000001</v>
      </c>
      <c r="AB761" s="68">
        <f t="shared" si="432"/>
        <v>-3.3369214208825416E-3</v>
      </c>
      <c r="AC761" s="69">
        <f t="shared" si="433"/>
        <v>8.1781485468246998E-3</v>
      </c>
      <c r="AD761" s="70">
        <f>_xlfn.PERCENTILE.EXC(AC761:$AC$5675,0.5)</f>
        <v>8.7642456812713335E-2</v>
      </c>
      <c r="AE761" s="70">
        <f>_xlfn.PERCENTILE.EXC($AC761:AC$5675,0.35)</f>
        <v>5.1705088170462897E-2</v>
      </c>
      <c r="AF761" s="71">
        <f t="shared" si="421"/>
        <v>4.0488543565215959E-2</v>
      </c>
      <c r="AG761" s="70">
        <f t="shared" si="422"/>
        <v>-0.25348902430545567</v>
      </c>
      <c r="AH761" s="70">
        <f t="shared" si="423"/>
        <v>-0.28545770534896964</v>
      </c>
      <c r="AI761" s="61" t="str">
        <f t="shared" si="411"/>
        <v>Safety</v>
      </c>
      <c r="AJ761" s="68" t="str">
        <f t="shared" si="412"/>
        <v>Safety</v>
      </c>
      <c r="AK761" s="72" t="str">
        <f t="shared" si="413"/>
        <v>00635U</v>
      </c>
      <c r="AL761" s="73">
        <f t="shared" si="403"/>
        <v>0</v>
      </c>
      <c r="AM761" s="72" t="str">
        <f t="shared" si="416"/>
        <v>00635U</v>
      </c>
      <c r="AN761" s="73">
        <f t="shared" si="404"/>
        <v>0</v>
      </c>
      <c r="AO761" s="74" t="str">
        <f t="shared" si="410"/>
        <v>00635U</v>
      </c>
      <c r="AP761" s="20">
        <f t="shared" si="405"/>
        <v>0</v>
      </c>
      <c r="AQ761" s="74" t="str">
        <f t="shared" si="420"/>
        <v>00635U</v>
      </c>
      <c r="AR761" s="20">
        <f t="shared" si="406"/>
        <v>0</v>
      </c>
      <c r="AS761" s="74" t="str">
        <f t="shared" si="414"/>
        <v>00635U</v>
      </c>
      <c r="AT761" s="20">
        <f t="shared" si="407"/>
        <v>0</v>
      </c>
      <c r="AU761" s="74" t="str">
        <f t="shared" si="434"/>
        <v>00635U</v>
      </c>
      <c r="AV761" s="20">
        <f t="shared" si="408"/>
        <v>0</v>
      </c>
      <c r="AW761" s="74" t="str">
        <f t="shared" si="435"/>
        <v>00635U</v>
      </c>
      <c r="AX761" s="20">
        <f t="shared" si="436"/>
        <v>0</v>
      </c>
      <c r="AY761" s="20">
        <f t="shared" si="409"/>
        <v>1</v>
      </c>
      <c r="AZ761" s="57">
        <v>45204</v>
      </c>
      <c r="BA761" s="75">
        <v>31.64</v>
      </c>
      <c r="BB761" s="90">
        <v>31.6875</v>
      </c>
      <c r="BC761" s="76">
        <f t="shared" si="417"/>
        <v>32.027916666666663</v>
      </c>
      <c r="BD761" s="76">
        <f t="shared" si="418"/>
        <v>32.026708333333332</v>
      </c>
      <c r="BE761" s="77">
        <f t="shared" si="424"/>
        <v>-1.062874835755253E-2</v>
      </c>
      <c r="BF761" s="77">
        <f t="shared" si="415"/>
        <v>-1.2074557563283704E-2</v>
      </c>
    </row>
    <row r="762" spans="1:58" s="23" customFormat="1" ht="13.15" x14ac:dyDescent="0.4">
      <c r="A762" s="57">
        <v>45202</v>
      </c>
      <c r="B762" s="112">
        <v>19.655999999999999</v>
      </c>
      <c r="C762" s="112">
        <v>19.797999999999998</v>
      </c>
      <c r="D762" s="112">
        <v>19.635000000000002</v>
      </c>
      <c r="E762" s="112">
        <v>20.356999999999999</v>
      </c>
      <c r="F762" s="112">
        <v>20.382999999999999</v>
      </c>
      <c r="G762" s="112">
        <v>20.585000000000001</v>
      </c>
      <c r="H762" s="113">
        <v>20.806000000000001</v>
      </c>
      <c r="I762" s="90">
        <f t="shared" si="437"/>
        <v>19.726999999999997</v>
      </c>
      <c r="J762" s="90">
        <f t="shared" si="438"/>
        <v>19.7165</v>
      </c>
      <c r="K762" s="114">
        <v>10</v>
      </c>
      <c r="L762" s="115">
        <v>0.05</v>
      </c>
      <c r="M762" s="90">
        <v>19.899999999999999</v>
      </c>
      <c r="N762" s="90">
        <v>19.78</v>
      </c>
      <c r="O762" s="90">
        <v>20.41</v>
      </c>
      <c r="P762" s="90">
        <v>21.65</v>
      </c>
      <c r="Q762" s="90">
        <v>23.03</v>
      </c>
      <c r="R762" s="63">
        <f t="shared" si="426"/>
        <v>2.3800000000000026</v>
      </c>
      <c r="S762" s="64">
        <f t="shared" si="425"/>
        <v>0.12322544009085756</v>
      </c>
      <c r="T762" s="65">
        <f t="shared" si="419"/>
        <v>1.0060667340748228</v>
      </c>
      <c r="U762" s="65">
        <f t="shared" si="419"/>
        <v>0.96913277804997555</v>
      </c>
      <c r="V762" s="65">
        <f t="shared" si="427"/>
        <v>0.91362586605080842</v>
      </c>
      <c r="W762" s="65">
        <f t="shared" si="428"/>
        <v>0.85887972210160657</v>
      </c>
      <c r="X762" s="61">
        <f t="shared" si="402"/>
        <v>7.2242572242571974E-3</v>
      </c>
      <c r="Y762" s="66">
        <f t="shared" si="429"/>
        <v>2.2056295131895744E-2</v>
      </c>
      <c r="Z762" s="61">
        <f t="shared" si="430"/>
        <v>-5.3226542302412156E-4</v>
      </c>
      <c r="AA762" s="67">
        <f t="shared" si="431"/>
        <v>19.726999999999997</v>
      </c>
      <c r="AB762" s="68">
        <f t="shared" si="432"/>
        <v>-6.2689585439839393E-3</v>
      </c>
      <c r="AC762" s="69">
        <f t="shared" si="433"/>
        <v>-2.679474216380403E-3</v>
      </c>
      <c r="AD762" s="70">
        <f>_xlfn.PERCENTILE.EXC(AC762:$AC$5675,0.5)</f>
        <v>8.7702709887838182E-2</v>
      </c>
      <c r="AE762" s="70">
        <f>_xlfn.PERCENTILE.EXC($AC762:AC$5675,0.35)</f>
        <v>5.1815981234854175E-2</v>
      </c>
      <c r="AF762" s="71">
        <f t="shared" si="421"/>
        <v>4.1023591047568607E-2</v>
      </c>
      <c r="AG762" s="70">
        <f t="shared" si="422"/>
        <v>-0.25348902430545567</v>
      </c>
      <c r="AH762" s="70">
        <f t="shared" si="423"/>
        <v>-0.28545770534896964</v>
      </c>
      <c r="AI762" s="61" t="str">
        <f t="shared" si="411"/>
        <v>Safety</v>
      </c>
      <c r="AJ762" s="68" t="str">
        <f t="shared" si="412"/>
        <v>Safety</v>
      </c>
      <c r="AK762" s="72" t="str">
        <f t="shared" si="413"/>
        <v>00635U</v>
      </c>
      <c r="AL762" s="73">
        <f t="shared" si="403"/>
        <v>0</v>
      </c>
      <c r="AM762" s="72" t="str">
        <f t="shared" si="416"/>
        <v>00635U</v>
      </c>
      <c r="AN762" s="73">
        <f t="shared" si="404"/>
        <v>0</v>
      </c>
      <c r="AO762" s="74" t="str">
        <f t="shared" si="410"/>
        <v>00635U</v>
      </c>
      <c r="AP762" s="20">
        <f t="shared" si="405"/>
        <v>0</v>
      </c>
      <c r="AQ762" s="74" t="str">
        <f t="shared" si="420"/>
        <v>00635U</v>
      </c>
      <c r="AR762" s="20">
        <f t="shared" si="406"/>
        <v>0</v>
      </c>
      <c r="AS762" s="74" t="str">
        <f t="shared" si="414"/>
        <v>00635U</v>
      </c>
      <c r="AT762" s="20">
        <f t="shared" si="407"/>
        <v>0</v>
      </c>
      <c r="AU762" s="74" t="str">
        <f t="shared" si="434"/>
        <v>00635U</v>
      </c>
      <c r="AV762" s="20">
        <f t="shared" si="408"/>
        <v>0</v>
      </c>
      <c r="AW762" s="74" t="str">
        <f t="shared" si="435"/>
        <v>00635U</v>
      </c>
      <c r="AX762" s="20">
        <f t="shared" si="436"/>
        <v>0</v>
      </c>
      <c r="AY762" s="20">
        <f t="shared" si="409"/>
        <v>1</v>
      </c>
      <c r="AZ762" s="57">
        <v>45203</v>
      </c>
      <c r="BA762" s="75">
        <v>31.48</v>
      </c>
      <c r="BB762" s="90">
        <v>31.475000000000001</v>
      </c>
      <c r="BC762" s="76">
        <f t="shared" si="417"/>
        <v>32.033541666666665</v>
      </c>
      <c r="BD762" s="76">
        <f t="shared" si="418"/>
        <v>32.024458333333328</v>
      </c>
      <c r="BE762" s="77">
        <f t="shared" si="424"/>
        <v>-1.7436150909528315E-2</v>
      </c>
      <c r="BF762" s="77">
        <f t="shared" si="415"/>
        <v>-1.7001328411747618E-2</v>
      </c>
    </row>
    <row r="763" spans="1:58" s="23" customFormat="1" ht="13.15" x14ac:dyDescent="0.4">
      <c r="A763" s="57">
        <v>45201</v>
      </c>
      <c r="B763" s="112">
        <v>17.850999999999999</v>
      </c>
      <c r="C763" s="112">
        <v>18.238</v>
      </c>
      <c r="D763" s="112">
        <v>18.300999999999998</v>
      </c>
      <c r="E763" s="112">
        <v>19.100999999999999</v>
      </c>
      <c r="F763" s="112">
        <v>19.297999999999998</v>
      </c>
      <c r="G763" s="112">
        <v>19.55</v>
      </c>
      <c r="H763" s="113">
        <v>19.899999999999999</v>
      </c>
      <c r="I763" s="90">
        <f t="shared" si="437"/>
        <v>18.02515</v>
      </c>
      <c r="J763" s="90">
        <f t="shared" si="438"/>
        <v>18.266349999999999</v>
      </c>
      <c r="K763" s="114">
        <v>11</v>
      </c>
      <c r="L763" s="115">
        <v>0.05</v>
      </c>
      <c r="M763" s="90">
        <v>17.61</v>
      </c>
      <c r="N763" s="90">
        <v>17.61</v>
      </c>
      <c r="O763" s="90">
        <v>18.62</v>
      </c>
      <c r="P763" s="90">
        <v>20.27</v>
      </c>
      <c r="Q763" s="90">
        <v>22.13</v>
      </c>
      <c r="R763" s="63">
        <f t="shared" si="426"/>
        <v>3.6700000000000017</v>
      </c>
      <c r="S763" s="64">
        <f t="shared" si="425"/>
        <v>5.1369863013698549E-3</v>
      </c>
      <c r="T763" s="65">
        <f t="shared" si="419"/>
        <v>1</v>
      </c>
      <c r="U763" s="65">
        <f t="shared" si="419"/>
        <v>0.94575725026852842</v>
      </c>
      <c r="V763" s="65">
        <f t="shared" si="427"/>
        <v>0.86877158362111495</v>
      </c>
      <c r="W763" s="65">
        <f t="shared" si="428"/>
        <v>0.79575237234523277</v>
      </c>
      <c r="X763" s="61">
        <f t="shared" ref="X763:X826" si="439">(C763-B763)/B763</f>
        <v>2.1679457733460337E-2</v>
      </c>
      <c r="Y763" s="66">
        <f t="shared" si="429"/>
        <v>4.1830270666457225E-2</v>
      </c>
      <c r="Z763" s="61">
        <f t="shared" si="430"/>
        <v>1.3381303345603182E-2</v>
      </c>
      <c r="AA763" s="67">
        <f t="shared" si="431"/>
        <v>18.025149999999996</v>
      </c>
      <c r="AB763" s="68">
        <f t="shared" si="432"/>
        <v>1.3685406019307194E-2</v>
      </c>
      <c r="AC763" s="69">
        <f t="shared" si="433"/>
        <v>2.3574673480976551E-2</v>
      </c>
      <c r="AD763" s="70">
        <f>_xlfn.PERCENTILE.EXC(AC763:$AC$5675,0.5)</f>
        <v>8.7762962962963029E-2</v>
      </c>
      <c r="AE763" s="70">
        <f>_xlfn.PERCENTILE.EXC($AC763:AC$5675,0.35)</f>
        <v>5.1857150373469121E-2</v>
      </c>
      <c r="AF763" s="71">
        <f t="shared" si="421"/>
        <v>4.1109260595564544E-2</v>
      </c>
      <c r="AG763" s="70">
        <f t="shared" si="422"/>
        <v>-0.25348902430545567</v>
      </c>
      <c r="AH763" s="70">
        <f t="shared" si="423"/>
        <v>-0.28545770534896964</v>
      </c>
      <c r="AI763" s="61" t="str">
        <f t="shared" si="411"/>
        <v>Safety</v>
      </c>
      <c r="AJ763" s="68" t="str">
        <f t="shared" si="412"/>
        <v>Safety</v>
      </c>
      <c r="AK763" s="72" t="str">
        <f t="shared" si="413"/>
        <v>00635U</v>
      </c>
      <c r="AL763" s="73">
        <f t="shared" si="403"/>
        <v>0</v>
      </c>
      <c r="AM763" s="72" t="str">
        <f t="shared" si="416"/>
        <v>00635U</v>
      </c>
      <c r="AN763" s="73">
        <f t="shared" si="404"/>
        <v>0</v>
      </c>
      <c r="AO763" s="74" t="str">
        <f t="shared" si="410"/>
        <v>00635U</v>
      </c>
      <c r="AP763" s="20">
        <f t="shared" si="405"/>
        <v>0</v>
      </c>
      <c r="AQ763" s="74" t="str">
        <f t="shared" si="420"/>
        <v>00635U</v>
      </c>
      <c r="AR763" s="20">
        <f t="shared" si="406"/>
        <v>0</v>
      </c>
      <c r="AS763" s="74" t="str">
        <f t="shared" si="414"/>
        <v>00635U</v>
      </c>
      <c r="AT763" s="20">
        <f t="shared" si="407"/>
        <v>0</v>
      </c>
      <c r="AU763" s="74" t="str">
        <f t="shared" si="434"/>
        <v>00635U</v>
      </c>
      <c r="AV763" s="20">
        <f t="shared" si="408"/>
        <v>0</v>
      </c>
      <c r="AW763" s="74" t="str">
        <f t="shared" si="435"/>
        <v>00635U</v>
      </c>
      <c r="AX763" s="20">
        <f t="shared" si="436"/>
        <v>0</v>
      </c>
      <c r="AY763" s="20">
        <f t="shared" si="409"/>
        <v>1</v>
      </c>
      <c r="AZ763" s="57">
        <v>45202</v>
      </c>
      <c r="BA763" s="75">
        <v>31.38</v>
      </c>
      <c r="BB763" s="90">
        <v>31.425000000000001</v>
      </c>
      <c r="BC763" s="76">
        <f t="shared" si="417"/>
        <v>32.036874999999995</v>
      </c>
      <c r="BD763" s="76">
        <f t="shared" si="418"/>
        <v>32.031958333333328</v>
      </c>
      <c r="BE763" s="77">
        <f t="shared" si="424"/>
        <v>-1.9099085038724727E-2</v>
      </c>
      <c r="BF763" s="77">
        <f t="shared" si="415"/>
        <v>-2.035337104740436E-2</v>
      </c>
    </row>
    <row r="764" spans="1:58" s="23" customFormat="1" ht="13.15" x14ac:dyDescent="0.4">
      <c r="A764" s="57">
        <v>45198</v>
      </c>
      <c r="B764" s="112">
        <v>17.771000000000001</v>
      </c>
      <c r="C764" s="112">
        <v>18.245999999999999</v>
      </c>
      <c r="D764" s="112">
        <v>18.344000000000001</v>
      </c>
      <c r="E764" s="112">
        <v>19.100000000000001</v>
      </c>
      <c r="F764" s="112">
        <v>19.300999999999998</v>
      </c>
      <c r="G764" s="112">
        <v>19.597999999999999</v>
      </c>
      <c r="H764" s="113">
        <v>19.898</v>
      </c>
      <c r="I764" s="90">
        <f t="shared" si="437"/>
        <v>17.960999999999999</v>
      </c>
      <c r="J764" s="90">
        <f t="shared" si="438"/>
        <v>18.2852</v>
      </c>
      <c r="K764" s="114">
        <v>12</v>
      </c>
      <c r="L764" s="115">
        <v>0.05</v>
      </c>
      <c r="M764" s="90">
        <v>17.2</v>
      </c>
      <c r="N764" s="90">
        <v>17.52</v>
      </c>
      <c r="O764" s="90">
        <v>18.510000000000002</v>
      </c>
      <c r="P764" s="90">
        <v>20.18</v>
      </c>
      <c r="Q764" s="90">
        <v>21.85</v>
      </c>
      <c r="R764" s="63">
        <f t="shared" si="426"/>
        <v>3.9699999999999989</v>
      </c>
      <c r="S764" s="64">
        <f t="shared" si="425"/>
        <v>1.0380622837370226E-2</v>
      </c>
      <c r="T764" s="65">
        <f t="shared" si="419"/>
        <v>0.9817351598173516</v>
      </c>
      <c r="U764" s="65">
        <f t="shared" si="419"/>
        <v>0.94651539708265797</v>
      </c>
      <c r="V764" s="65">
        <f t="shared" si="427"/>
        <v>0.86818632309217048</v>
      </c>
      <c r="W764" s="65">
        <f t="shared" si="428"/>
        <v>0.80183066361556055</v>
      </c>
      <c r="X764" s="61">
        <f t="shared" si="439"/>
        <v>2.6728940408530633E-2</v>
      </c>
      <c r="Y764" s="66">
        <f t="shared" si="429"/>
        <v>4.1780104712041792E-2</v>
      </c>
      <c r="Z764" s="61">
        <f t="shared" si="430"/>
        <v>1.8050219920939879E-2</v>
      </c>
      <c r="AA764" s="67">
        <f t="shared" si="431"/>
        <v>17.960999999999999</v>
      </c>
      <c r="AB764" s="68">
        <f t="shared" si="432"/>
        <v>1.4326484018264911E-2</v>
      </c>
      <c r="AC764" s="69">
        <f t="shared" si="433"/>
        <v>2.517123287671227E-2</v>
      </c>
      <c r="AD764" s="70">
        <f>_xlfn.PERCENTILE.EXC(AC764:$AC$5675,0.5)</f>
        <v>8.7766229115946837E-2</v>
      </c>
      <c r="AE764" s="70">
        <f>_xlfn.PERCENTILE.EXC($AC764:AC$5675,0.35)</f>
        <v>5.1889442608993447E-2</v>
      </c>
      <c r="AF764" s="71">
        <f t="shared" si="421"/>
        <v>4.1109260595564544E-2</v>
      </c>
      <c r="AG764" s="70">
        <f t="shared" si="422"/>
        <v>-0.25348902430545567</v>
      </c>
      <c r="AH764" s="70">
        <f t="shared" si="423"/>
        <v>-0.28545770534896964</v>
      </c>
      <c r="AI764" s="61" t="str">
        <f t="shared" si="411"/>
        <v>Safety</v>
      </c>
      <c r="AJ764" s="68" t="str">
        <f t="shared" si="412"/>
        <v>Safety</v>
      </c>
      <c r="AK764" s="72" t="str">
        <f t="shared" si="413"/>
        <v>00635U</v>
      </c>
      <c r="AL764" s="73">
        <f t="shared" si="403"/>
        <v>0</v>
      </c>
      <c r="AM764" s="72" t="str">
        <f t="shared" si="416"/>
        <v>00635U</v>
      </c>
      <c r="AN764" s="73">
        <f t="shared" si="404"/>
        <v>0</v>
      </c>
      <c r="AO764" s="74" t="str">
        <f t="shared" si="410"/>
        <v>00635U</v>
      </c>
      <c r="AP764" s="20">
        <f t="shared" si="405"/>
        <v>0</v>
      </c>
      <c r="AQ764" s="74" t="str">
        <f t="shared" si="420"/>
        <v>00635U</v>
      </c>
      <c r="AR764" s="20">
        <f t="shared" si="406"/>
        <v>0</v>
      </c>
      <c r="AS764" s="74" t="str">
        <f t="shared" si="414"/>
        <v>00635U</v>
      </c>
      <c r="AT764" s="20">
        <f t="shared" si="407"/>
        <v>0</v>
      </c>
      <c r="AU764" s="74" t="str">
        <f t="shared" si="434"/>
        <v>00635U</v>
      </c>
      <c r="AV764" s="20">
        <f t="shared" si="408"/>
        <v>0</v>
      </c>
      <c r="AW764" s="74" t="str">
        <f t="shared" si="435"/>
        <v>00635U</v>
      </c>
      <c r="AX764" s="20">
        <f t="shared" si="436"/>
        <v>0</v>
      </c>
      <c r="AY764" s="20">
        <f t="shared" si="409"/>
        <v>1</v>
      </c>
      <c r="AZ764" s="57">
        <v>45201</v>
      </c>
      <c r="BA764" s="75">
        <v>31.64</v>
      </c>
      <c r="BB764" s="90">
        <v>31.65</v>
      </c>
      <c r="BC764" s="76">
        <f t="shared" si="417"/>
        <v>32.039583333333333</v>
      </c>
      <c r="BD764" s="76">
        <f t="shared" si="418"/>
        <v>32.040458333333333</v>
      </c>
      <c r="BE764" s="77">
        <f t="shared" si="424"/>
        <v>-1.2159438194941183E-2</v>
      </c>
      <c r="BF764" s="77">
        <f t="shared" si="415"/>
        <v>-1.2498520750457416E-2</v>
      </c>
    </row>
    <row r="765" spans="1:58" s="23" customFormat="1" ht="13.15" x14ac:dyDescent="0.4">
      <c r="A765" s="57">
        <v>45197</v>
      </c>
      <c r="B765" s="112">
        <v>17.352</v>
      </c>
      <c r="C765" s="112">
        <v>18.018999999999998</v>
      </c>
      <c r="D765" s="112">
        <v>18.2</v>
      </c>
      <c r="E765" s="112">
        <v>18.952000000000002</v>
      </c>
      <c r="F765" s="112">
        <v>19.149000000000001</v>
      </c>
      <c r="G765" s="112">
        <v>19.399999999999999</v>
      </c>
      <c r="H765" s="113">
        <v>19.75</v>
      </c>
      <c r="I765" s="90">
        <f t="shared" si="437"/>
        <v>17.585449999999998</v>
      </c>
      <c r="J765" s="90">
        <f t="shared" si="438"/>
        <v>18.082349999999998</v>
      </c>
      <c r="K765" s="114">
        <v>13</v>
      </c>
      <c r="L765" s="115">
        <v>0.05</v>
      </c>
      <c r="M765" s="90">
        <v>17.63</v>
      </c>
      <c r="N765" s="90">
        <v>17.34</v>
      </c>
      <c r="O765" s="90">
        <v>18.38</v>
      </c>
      <c r="P765" s="90">
        <v>20.09</v>
      </c>
      <c r="Q765" s="90">
        <v>22</v>
      </c>
      <c r="R765" s="63">
        <f t="shared" si="426"/>
        <v>3.5</v>
      </c>
      <c r="S765" s="64">
        <f t="shared" si="425"/>
        <v>-4.8298572996706861E-2</v>
      </c>
      <c r="T765" s="65">
        <f t="shared" si="419"/>
        <v>1.0167243367935408</v>
      </c>
      <c r="U765" s="65">
        <f t="shared" si="419"/>
        <v>0.94341675734494024</v>
      </c>
      <c r="V765" s="65">
        <f t="shared" si="427"/>
        <v>0.86311597809855645</v>
      </c>
      <c r="W765" s="65">
        <f t="shared" si="428"/>
        <v>0.78818181818181821</v>
      </c>
      <c r="X765" s="61">
        <f t="shared" si="439"/>
        <v>3.8439372982941332E-2</v>
      </c>
      <c r="Y765" s="66">
        <f t="shared" si="429"/>
        <v>4.2106373997467188E-2</v>
      </c>
      <c r="Z765" s="61">
        <f t="shared" si="430"/>
        <v>2.8256314168815706E-2</v>
      </c>
      <c r="AA765" s="67">
        <f t="shared" si="431"/>
        <v>17.585450000000002</v>
      </c>
      <c r="AB765" s="68">
        <f t="shared" si="432"/>
        <v>6.920415224913757E-4</v>
      </c>
      <c r="AC765" s="69">
        <f t="shared" si="433"/>
        <v>1.4155132641291911E-2</v>
      </c>
      <c r="AD765" s="70">
        <f>_xlfn.PERCENTILE.EXC(AC765:$AC$5675,0.5)</f>
        <v>8.7769495268930631E-2</v>
      </c>
      <c r="AE765" s="70">
        <f>_xlfn.PERCENTILE.EXC($AC765:AC$5675,0.35)</f>
        <v>5.1920986980170523E-2</v>
      </c>
      <c r="AF765" s="71">
        <f t="shared" si="421"/>
        <v>4.1109260595564544E-2</v>
      </c>
      <c r="AG765" s="70">
        <f t="shared" si="422"/>
        <v>-0.25348902430545567</v>
      </c>
      <c r="AH765" s="70">
        <f t="shared" si="423"/>
        <v>-0.28545770534896964</v>
      </c>
      <c r="AI765" s="61" t="str">
        <f t="shared" si="411"/>
        <v>Safety</v>
      </c>
      <c r="AJ765" s="68" t="str">
        <f t="shared" si="412"/>
        <v>Safety</v>
      </c>
      <c r="AK765" s="72" t="str">
        <f t="shared" si="413"/>
        <v>00635U</v>
      </c>
      <c r="AL765" s="73">
        <f t="shared" si="403"/>
        <v>0</v>
      </c>
      <c r="AM765" s="72" t="str">
        <f t="shared" si="416"/>
        <v>00635U</v>
      </c>
      <c r="AN765" s="73">
        <f t="shared" si="404"/>
        <v>0</v>
      </c>
      <c r="AO765" s="74" t="str">
        <f t="shared" si="410"/>
        <v>00635U</v>
      </c>
      <c r="AP765" s="20">
        <f t="shared" si="405"/>
        <v>0</v>
      </c>
      <c r="AQ765" s="74" t="str">
        <f t="shared" si="420"/>
        <v>00635U</v>
      </c>
      <c r="AR765" s="20">
        <f t="shared" si="406"/>
        <v>0</v>
      </c>
      <c r="AS765" s="74" t="str">
        <f t="shared" si="414"/>
        <v>00635U</v>
      </c>
      <c r="AT765" s="20">
        <f t="shared" si="407"/>
        <v>0</v>
      </c>
      <c r="AU765" s="74" t="str">
        <f t="shared" si="434"/>
        <v>00635U</v>
      </c>
      <c r="AV765" s="20">
        <f t="shared" si="408"/>
        <v>0</v>
      </c>
      <c r="AW765" s="74" t="str">
        <f t="shared" si="435"/>
        <v>00635U</v>
      </c>
      <c r="AX765" s="20">
        <f t="shared" si="436"/>
        <v>0</v>
      </c>
      <c r="AY765" s="20">
        <f t="shared" si="409"/>
        <v>1</v>
      </c>
      <c r="AZ765" s="57">
        <v>45198</v>
      </c>
      <c r="BA765" s="75">
        <v>31.69</v>
      </c>
      <c r="BB765" s="90">
        <v>31.512499999999999</v>
      </c>
      <c r="BC765" s="76">
        <f t="shared" si="417"/>
        <v>32.040208333333332</v>
      </c>
      <c r="BD765" s="76">
        <f t="shared" si="418"/>
        <v>32.04025</v>
      </c>
      <c r="BE765" s="77">
        <f t="shared" si="424"/>
        <v>-1.6470190450800743E-2</v>
      </c>
      <c r="BF765" s="77">
        <f t="shared" si="415"/>
        <v>-1.0931562643861989E-2</v>
      </c>
    </row>
    <row r="766" spans="1:58" s="23" customFormat="1" ht="13.15" x14ac:dyDescent="0.4">
      <c r="A766" s="57">
        <v>45196</v>
      </c>
      <c r="B766" s="112">
        <v>18.302</v>
      </c>
      <c r="C766" s="112">
        <v>18.75</v>
      </c>
      <c r="D766" s="112">
        <v>18.818999999999999</v>
      </c>
      <c r="E766" s="112">
        <v>19.553000000000001</v>
      </c>
      <c r="F766" s="112">
        <v>19.661000000000001</v>
      </c>
      <c r="G766" s="112">
        <v>19.86</v>
      </c>
      <c r="H766" s="113">
        <v>20.196000000000002</v>
      </c>
      <c r="I766" s="90">
        <f t="shared" si="437"/>
        <v>18.436399999999999</v>
      </c>
      <c r="J766" s="90">
        <f t="shared" si="438"/>
        <v>18.770699999999998</v>
      </c>
      <c r="K766" s="114">
        <v>14</v>
      </c>
      <c r="L766" s="115">
        <v>0.05</v>
      </c>
      <c r="M766" s="90">
        <v>18.920000000000002</v>
      </c>
      <c r="N766" s="90">
        <v>18.22</v>
      </c>
      <c r="O766" s="90">
        <v>19.11</v>
      </c>
      <c r="P766" s="90">
        <v>20.7</v>
      </c>
      <c r="Q766" s="90">
        <v>22.13</v>
      </c>
      <c r="R766" s="63">
        <f t="shared" si="426"/>
        <v>2.6700000000000017</v>
      </c>
      <c r="S766" s="64">
        <f t="shared" si="425"/>
        <v>-3.8014783526927262E-2</v>
      </c>
      <c r="T766" s="65">
        <f t="shared" si="419"/>
        <v>1.0384193194291989</v>
      </c>
      <c r="U766" s="65">
        <f t="shared" si="419"/>
        <v>0.95342752485609628</v>
      </c>
      <c r="V766" s="65">
        <f t="shared" si="427"/>
        <v>0.88019323671497585</v>
      </c>
      <c r="W766" s="65">
        <f t="shared" si="428"/>
        <v>0.82331676457297787</v>
      </c>
      <c r="X766" s="61">
        <f t="shared" si="439"/>
        <v>2.4478199103923091E-2</v>
      </c>
      <c r="Y766" s="66">
        <f t="shared" si="429"/>
        <v>3.2884979287065956E-2</v>
      </c>
      <c r="Z766" s="61">
        <f t="shared" si="430"/>
        <v>1.8132607233516247E-2</v>
      </c>
      <c r="AA766" s="67">
        <f t="shared" si="431"/>
        <v>18.436399999999999</v>
      </c>
      <c r="AB766" s="68">
        <f t="shared" si="432"/>
        <v>4.5005488474204576E-3</v>
      </c>
      <c r="AC766" s="69">
        <f t="shared" si="433"/>
        <v>1.1877058177826572E-2</v>
      </c>
      <c r="AD766" s="70">
        <f>_xlfn.PERCENTILE.EXC(AC766:$AC$5675,0.5)</f>
        <v>8.7779068416657988E-2</v>
      </c>
      <c r="AE766" s="70">
        <f>_xlfn.PERCENTILE.EXC($AC766:AC$5675,0.35)</f>
        <v>5.1954480116921602E-2</v>
      </c>
      <c r="AF766" s="71">
        <f t="shared" si="421"/>
        <v>4.1109260595564544E-2</v>
      </c>
      <c r="AG766" s="70">
        <f t="shared" si="422"/>
        <v>-0.25348902430545567</v>
      </c>
      <c r="AH766" s="70">
        <f t="shared" si="423"/>
        <v>-0.28545770534896964</v>
      </c>
      <c r="AI766" s="61" t="str">
        <f t="shared" si="411"/>
        <v>Safety</v>
      </c>
      <c r="AJ766" s="68" t="str">
        <f t="shared" si="412"/>
        <v>Safety</v>
      </c>
      <c r="AK766" s="72" t="str">
        <f t="shared" si="413"/>
        <v>00635U</v>
      </c>
      <c r="AL766" s="73">
        <f t="shared" si="403"/>
        <v>0</v>
      </c>
      <c r="AM766" s="72" t="str">
        <f t="shared" si="416"/>
        <v>00635U</v>
      </c>
      <c r="AN766" s="73">
        <f t="shared" si="404"/>
        <v>0</v>
      </c>
      <c r="AO766" s="74" t="str">
        <f t="shared" si="410"/>
        <v>00635U</v>
      </c>
      <c r="AP766" s="20">
        <f t="shared" si="405"/>
        <v>0</v>
      </c>
      <c r="AQ766" s="74" t="str">
        <f t="shared" si="420"/>
        <v>00635U</v>
      </c>
      <c r="AR766" s="20">
        <f t="shared" si="406"/>
        <v>0</v>
      </c>
      <c r="AS766" s="74" t="str">
        <f t="shared" si="414"/>
        <v>00635U</v>
      </c>
      <c r="AT766" s="20">
        <f t="shared" si="407"/>
        <v>0</v>
      </c>
      <c r="AU766" s="74" t="str">
        <f t="shared" si="434"/>
        <v>00635U</v>
      </c>
      <c r="AV766" s="20">
        <f t="shared" si="408"/>
        <v>0</v>
      </c>
      <c r="AW766" s="74" t="str">
        <f t="shared" si="435"/>
        <v>00635U</v>
      </c>
      <c r="AX766" s="20">
        <f t="shared" si="436"/>
        <v>0</v>
      </c>
      <c r="AY766" s="20">
        <f t="shared" si="409"/>
        <v>1</v>
      </c>
      <c r="AZ766" s="57">
        <v>45197</v>
      </c>
      <c r="BA766" s="75">
        <v>31.5</v>
      </c>
      <c r="BB766" s="90">
        <v>31.337499999999999</v>
      </c>
      <c r="BC766" s="76">
        <f t="shared" si="417"/>
        <v>32.036458333333336</v>
      </c>
      <c r="BD766" s="76">
        <f t="shared" si="418"/>
        <v>32.04</v>
      </c>
      <c r="BE766" s="77">
        <f t="shared" si="424"/>
        <v>-2.1817590635669112E-2</v>
      </c>
      <c r="BF766" s="77">
        <f t="shared" si="415"/>
        <v>-1.6853932584269638E-2</v>
      </c>
    </row>
    <row r="767" spans="1:58" s="23" customFormat="1" ht="13.15" x14ac:dyDescent="0.4">
      <c r="A767" s="57">
        <v>45195</v>
      </c>
      <c r="B767" s="112">
        <v>19.173999999999999</v>
      </c>
      <c r="C767" s="112">
        <v>19.256</v>
      </c>
      <c r="D767" s="112">
        <v>19.05</v>
      </c>
      <c r="E767" s="112">
        <v>19.774999999999999</v>
      </c>
      <c r="F767" s="112">
        <v>19.89</v>
      </c>
      <c r="G767" s="112">
        <v>20.125</v>
      </c>
      <c r="H767" s="113">
        <v>20.399999999999999</v>
      </c>
      <c r="I767" s="90">
        <f t="shared" si="437"/>
        <v>19.194499999999998</v>
      </c>
      <c r="J767" s="90">
        <f t="shared" si="438"/>
        <v>19.204499999999999</v>
      </c>
      <c r="K767" s="114">
        <v>15</v>
      </c>
      <c r="L767" s="115">
        <v>0.05</v>
      </c>
      <c r="M767" s="90">
        <v>19.850000000000001</v>
      </c>
      <c r="N767" s="90">
        <v>18.940000000000001</v>
      </c>
      <c r="O767" s="90">
        <v>19.72</v>
      </c>
      <c r="P767" s="90">
        <v>21.01</v>
      </c>
      <c r="Q767" s="90">
        <v>22.37</v>
      </c>
      <c r="R767" s="63">
        <f t="shared" si="426"/>
        <v>1.9399999999999977</v>
      </c>
      <c r="S767" s="64">
        <f t="shared" si="425"/>
        <v>0.1207100591715978</v>
      </c>
      <c r="T767" s="65">
        <f t="shared" si="419"/>
        <v>1.0480464625131996</v>
      </c>
      <c r="U767" s="65">
        <f t="shared" si="419"/>
        <v>0.96044624746450313</v>
      </c>
      <c r="V767" s="65">
        <f t="shared" si="427"/>
        <v>0.90147548786292242</v>
      </c>
      <c r="W767" s="65">
        <f t="shared" si="428"/>
        <v>0.8466696468484578</v>
      </c>
      <c r="X767" s="61">
        <f t="shared" si="439"/>
        <v>4.2766245958068601E-3</v>
      </c>
      <c r="Y767" s="66">
        <f t="shared" si="429"/>
        <v>3.160556257901391E-2</v>
      </c>
      <c r="Z767" s="61">
        <f t="shared" si="430"/>
        <v>5.2098257313301015E-4</v>
      </c>
      <c r="AA767" s="67">
        <f t="shared" si="431"/>
        <v>19.194499999999998</v>
      </c>
      <c r="AB767" s="68">
        <f t="shared" si="432"/>
        <v>1.2354804646251225E-2</v>
      </c>
      <c r="AC767" s="69">
        <f t="shared" si="433"/>
        <v>1.3437170010559482E-2</v>
      </c>
      <c r="AD767" s="70">
        <f>_xlfn.PERCENTILE.EXC(AC767:$AC$5675,0.5)</f>
        <v>8.7788641564385345E-2</v>
      </c>
      <c r="AE767" s="70">
        <f>_xlfn.PERCENTILE.EXC($AC767:AC$5675,0.35)</f>
        <v>5.1972132383626135E-2</v>
      </c>
      <c r="AF767" s="71">
        <f t="shared" si="421"/>
        <v>4.1175947774268931E-2</v>
      </c>
      <c r="AG767" s="70">
        <f t="shared" si="422"/>
        <v>-0.25348902430545567</v>
      </c>
      <c r="AH767" s="70">
        <f t="shared" si="423"/>
        <v>-0.28545770534896964</v>
      </c>
      <c r="AI767" s="61" t="str">
        <f t="shared" si="411"/>
        <v>Safety</v>
      </c>
      <c r="AJ767" s="68" t="str">
        <f t="shared" si="412"/>
        <v>Safety</v>
      </c>
      <c r="AK767" s="72" t="str">
        <f t="shared" si="413"/>
        <v>00635U</v>
      </c>
      <c r="AL767" s="73">
        <f t="shared" si="403"/>
        <v>0</v>
      </c>
      <c r="AM767" s="72" t="str">
        <f t="shared" si="416"/>
        <v>00635U</v>
      </c>
      <c r="AN767" s="73">
        <f t="shared" si="404"/>
        <v>0</v>
      </c>
      <c r="AO767" s="74" t="str">
        <f t="shared" si="410"/>
        <v>00635U</v>
      </c>
      <c r="AP767" s="20">
        <f t="shared" si="405"/>
        <v>0</v>
      </c>
      <c r="AQ767" s="74" t="str">
        <f t="shared" si="420"/>
        <v>00635U</v>
      </c>
      <c r="AR767" s="20">
        <f t="shared" si="406"/>
        <v>0</v>
      </c>
      <c r="AS767" s="74" t="str">
        <f t="shared" si="414"/>
        <v>00635U</v>
      </c>
      <c r="AT767" s="20">
        <f t="shared" si="407"/>
        <v>0</v>
      </c>
      <c r="AU767" s="74" t="str">
        <f t="shared" si="434"/>
        <v>00635U</v>
      </c>
      <c r="AV767" s="20">
        <f t="shared" si="408"/>
        <v>0</v>
      </c>
      <c r="AW767" s="74" t="str">
        <f t="shared" si="435"/>
        <v>00635U</v>
      </c>
      <c r="AX767" s="20">
        <f t="shared" si="436"/>
        <v>0</v>
      </c>
      <c r="AY767" s="20">
        <f t="shared" si="409"/>
        <v>1</v>
      </c>
      <c r="AZ767" s="57">
        <v>45196</v>
      </c>
      <c r="BA767" s="75">
        <v>31.21</v>
      </c>
      <c r="BB767" s="90">
        <v>31.137499999999999</v>
      </c>
      <c r="BC767" s="76">
        <f t="shared" si="417"/>
        <v>32.039791666666666</v>
      </c>
      <c r="BD767" s="76">
        <f t="shared" si="418"/>
        <v>32.034333333333336</v>
      </c>
      <c r="BE767" s="77">
        <f t="shared" si="424"/>
        <v>-2.8161595932141674E-2</v>
      </c>
      <c r="BF767" s="77">
        <f t="shared" si="415"/>
        <v>-2.5732807508610615E-2</v>
      </c>
    </row>
    <row r="768" spans="1:58" s="23" customFormat="1" ht="13.15" x14ac:dyDescent="0.4">
      <c r="A768" s="57">
        <v>45194</v>
      </c>
      <c r="B768" s="112">
        <v>17.497</v>
      </c>
      <c r="C768" s="112">
        <v>17.986999999999998</v>
      </c>
      <c r="D768" s="112">
        <v>18.024999999999999</v>
      </c>
      <c r="E768" s="112">
        <v>18.847000000000001</v>
      </c>
      <c r="F768" s="112">
        <v>19.05</v>
      </c>
      <c r="G768" s="112">
        <v>19.311</v>
      </c>
      <c r="H768" s="113">
        <v>19.722999999999999</v>
      </c>
      <c r="I768" s="90">
        <f t="shared" si="437"/>
        <v>17.594999999999999</v>
      </c>
      <c r="J768" s="90">
        <f t="shared" si="438"/>
        <v>17.994599999999998</v>
      </c>
      <c r="K768" s="114">
        <v>16</v>
      </c>
      <c r="L768" s="115">
        <v>0.05</v>
      </c>
      <c r="M768" s="90">
        <v>17.559999999999999</v>
      </c>
      <c r="N768" s="90">
        <v>16.899999999999999</v>
      </c>
      <c r="O768" s="90">
        <v>18.02</v>
      </c>
      <c r="P768" s="90">
        <v>19.63</v>
      </c>
      <c r="Q768" s="90">
        <v>21.36</v>
      </c>
      <c r="R768" s="63">
        <f t="shared" si="426"/>
        <v>3.1900000000000048</v>
      </c>
      <c r="S768" s="64">
        <f t="shared" si="425"/>
        <v>-1.744186046511632E-2</v>
      </c>
      <c r="T768" s="65">
        <f t="shared" si="419"/>
        <v>1.0390532544378699</v>
      </c>
      <c r="U768" s="65">
        <f t="shared" si="419"/>
        <v>0.93784683684794667</v>
      </c>
      <c r="V768" s="65">
        <f t="shared" si="427"/>
        <v>0.86092715231788075</v>
      </c>
      <c r="W768" s="65">
        <f t="shared" si="428"/>
        <v>0.79119850187265917</v>
      </c>
      <c r="X768" s="61">
        <f t="shared" si="439"/>
        <v>2.8004800822998138E-2</v>
      </c>
      <c r="Y768" s="66">
        <f t="shared" si="429"/>
        <v>4.6479545816310162E-2</v>
      </c>
      <c r="Z768" s="61">
        <f t="shared" si="430"/>
        <v>2.2710997442455215E-2</v>
      </c>
      <c r="AA768" s="67">
        <f t="shared" si="431"/>
        <v>17.594999999999999</v>
      </c>
      <c r="AB768" s="68">
        <f t="shared" si="432"/>
        <v>3.5325443786982332E-2</v>
      </c>
      <c r="AC768" s="69">
        <f t="shared" si="433"/>
        <v>4.1124260355029606E-2</v>
      </c>
      <c r="AD768" s="70">
        <f>_xlfn.PERCENTILE.EXC(AC768:$AC$5675,0.5)</f>
        <v>8.7791042430266003E-2</v>
      </c>
      <c r="AE768" s="70">
        <f>_xlfn.PERCENTILE.EXC($AC768:AC$5675,0.35)</f>
        <v>5.1984081956717533E-2</v>
      </c>
      <c r="AF768" s="71">
        <f t="shared" si="421"/>
        <v>4.1175947774268931E-2</v>
      </c>
      <c r="AG768" s="70">
        <f t="shared" si="422"/>
        <v>-0.25348902430545567</v>
      </c>
      <c r="AH768" s="70">
        <f t="shared" si="423"/>
        <v>-0.28545770534896964</v>
      </c>
      <c r="AI768" s="61" t="str">
        <f t="shared" si="411"/>
        <v>Safety</v>
      </c>
      <c r="AJ768" s="68" t="str">
        <f t="shared" si="412"/>
        <v>Safety</v>
      </c>
      <c r="AK768" s="72" t="str">
        <f t="shared" si="413"/>
        <v>00635U</v>
      </c>
      <c r="AL768" s="73">
        <f t="shared" si="403"/>
        <v>0</v>
      </c>
      <c r="AM768" s="72" t="str">
        <f t="shared" si="416"/>
        <v>00635U</v>
      </c>
      <c r="AN768" s="73">
        <f t="shared" si="404"/>
        <v>0</v>
      </c>
      <c r="AO768" s="74" t="str">
        <f t="shared" si="410"/>
        <v>00635U</v>
      </c>
      <c r="AP768" s="20">
        <f t="shared" si="405"/>
        <v>0</v>
      </c>
      <c r="AQ768" s="74" t="str">
        <f t="shared" si="420"/>
        <v>00635U</v>
      </c>
      <c r="AR768" s="20">
        <f t="shared" si="406"/>
        <v>0</v>
      </c>
      <c r="AS768" s="74" t="str">
        <f t="shared" si="414"/>
        <v>00635U</v>
      </c>
      <c r="AT768" s="20">
        <f t="shared" si="407"/>
        <v>0</v>
      </c>
      <c r="AU768" s="74" t="str">
        <f t="shared" si="434"/>
        <v>00635U</v>
      </c>
      <c r="AV768" s="20">
        <f t="shared" si="408"/>
        <v>0</v>
      </c>
      <c r="AW768" s="74" t="str">
        <f t="shared" si="435"/>
        <v>00635U</v>
      </c>
      <c r="AX768" s="20">
        <f t="shared" si="436"/>
        <v>0</v>
      </c>
      <c r="AY768" s="20">
        <f t="shared" si="409"/>
        <v>1</v>
      </c>
      <c r="AZ768" s="57">
        <v>45195</v>
      </c>
      <c r="BA768" s="75">
        <v>31.38</v>
      </c>
      <c r="BB768" s="90">
        <v>31.75</v>
      </c>
      <c r="BC768" s="76">
        <f t="shared" si="417"/>
        <v>32.048958333333331</v>
      </c>
      <c r="BD768" s="76">
        <f t="shared" si="418"/>
        <v>32.043833333333332</v>
      </c>
      <c r="BE768" s="77">
        <f t="shared" si="424"/>
        <v>-9.3281762927811679E-3</v>
      </c>
      <c r="BF768" s="77">
        <f t="shared" si="415"/>
        <v>-2.0716414494728559E-2</v>
      </c>
    </row>
    <row r="769" spans="1:58" s="23" customFormat="1" ht="13.15" x14ac:dyDescent="0.4">
      <c r="A769" s="57">
        <v>45191</v>
      </c>
      <c r="B769" s="112">
        <v>17.492000000000001</v>
      </c>
      <c r="C769" s="112">
        <v>17.888999999999999</v>
      </c>
      <c r="D769" s="112">
        <v>17.942</v>
      </c>
      <c r="E769" s="112">
        <v>18.771000000000001</v>
      </c>
      <c r="F769" s="112">
        <v>19</v>
      </c>
      <c r="G769" s="112">
        <v>19.306000000000001</v>
      </c>
      <c r="H769" s="113">
        <v>19.738</v>
      </c>
      <c r="I769" s="90">
        <f t="shared" si="437"/>
        <v>17.551549999999999</v>
      </c>
      <c r="J769" s="90">
        <f t="shared" si="438"/>
        <v>17.89695</v>
      </c>
      <c r="K769" s="114">
        <v>17</v>
      </c>
      <c r="L769" s="115">
        <v>0.05</v>
      </c>
      <c r="M769" s="90">
        <v>17.510000000000002</v>
      </c>
      <c r="N769" s="90">
        <v>17.2</v>
      </c>
      <c r="O769" s="90">
        <v>18.09</v>
      </c>
      <c r="P769" s="90">
        <v>19.600000000000001</v>
      </c>
      <c r="Q769" s="90">
        <v>21.24</v>
      </c>
      <c r="R769" s="63">
        <f t="shared" si="426"/>
        <v>2.9799999999999969</v>
      </c>
      <c r="S769" s="64">
        <f t="shared" si="425"/>
        <v>-1.9384264538198397E-2</v>
      </c>
      <c r="T769" s="65">
        <f t="shared" si="419"/>
        <v>1.0180232558139537</v>
      </c>
      <c r="U769" s="65">
        <f t="shared" si="419"/>
        <v>0.95080154781647319</v>
      </c>
      <c r="V769" s="65">
        <f t="shared" si="427"/>
        <v>0.87755102040816313</v>
      </c>
      <c r="W769" s="65">
        <f t="shared" si="428"/>
        <v>0.80979284369114879</v>
      </c>
      <c r="X769" s="61">
        <f t="shared" si="439"/>
        <v>2.2696089640978644E-2</v>
      </c>
      <c r="Y769" s="66">
        <f t="shared" si="429"/>
        <v>5.1515635821213504E-2</v>
      </c>
      <c r="Z769" s="61">
        <f t="shared" si="430"/>
        <v>1.9679173634237518E-2</v>
      </c>
      <c r="AA769" s="67">
        <f t="shared" si="431"/>
        <v>17.551549999999999</v>
      </c>
      <c r="AB769" s="68">
        <f t="shared" si="432"/>
        <v>1.6976744186046604E-2</v>
      </c>
      <c r="AC769" s="69">
        <f t="shared" si="433"/>
        <v>2.0438953488372071E-2</v>
      </c>
      <c r="AD769" s="70">
        <f>_xlfn.PERCENTILE.EXC(AC769:$AC$5675,0.5)</f>
        <v>8.7793443296146648E-2</v>
      </c>
      <c r="AE769" s="70">
        <f>_xlfn.PERCENTILE.EXC($AC769:AC$5675,0.35)</f>
        <v>5.199286342114507E-2</v>
      </c>
      <c r="AF769" s="71">
        <f t="shared" si="421"/>
        <v>4.1160948014803869E-2</v>
      </c>
      <c r="AG769" s="70">
        <f t="shared" si="422"/>
        <v>-0.25348902430545567</v>
      </c>
      <c r="AH769" s="70">
        <f t="shared" si="423"/>
        <v>-0.28545770534896964</v>
      </c>
      <c r="AI769" s="61" t="str">
        <f t="shared" si="411"/>
        <v>Safety</v>
      </c>
      <c r="AJ769" s="68" t="str">
        <f t="shared" si="412"/>
        <v>Safety</v>
      </c>
      <c r="AK769" s="72" t="str">
        <f t="shared" si="413"/>
        <v>00635U</v>
      </c>
      <c r="AL769" s="73">
        <f t="shared" si="403"/>
        <v>0</v>
      </c>
      <c r="AM769" s="72" t="str">
        <f t="shared" si="416"/>
        <v>00635U</v>
      </c>
      <c r="AN769" s="73">
        <f t="shared" si="404"/>
        <v>0</v>
      </c>
      <c r="AO769" s="74" t="str">
        <f t="shared" si="410"/>
        <v>00635U</v>
      </c>
      <c r="AP769" s="20">
        <f t="shared" si="405"/>
        <v>0</v>
      </c>
      <c r="AQ769" s="74" t="str">
        <f t="shared" si="420"/>
        <v>00635U</v>
      </c>
      <c r="AR769" s="20">
        <f t="shared" si="406"/>
        <v>0</v>
      </c>
      <c r="AS769" s="74" t="str">
        <f t="shared" si="414"/>
        <v>00635U</v>
      </c>
      <c r="AT769" s="20">
        <f t="shared" si="407"/>
        <v>0</v>
      </c>
      <c r="AU769" s="74" t="str">
        <f t="shared" si="434"/>
        <v>00635U</v>
      </c>
      <c r="AV769" s="20">
        <f t="shared" si="408"/>
        <v>0</v>
      </c>
      <c r="AW769" s="74" t="str">
        <f t="shared" si="435"/>
        <v>00635U</v>
      </c>
      <c r="AX769" s="20">
        <f t="shared" si="436"/>
        <v>0</v>
      </c>
      <c r="AY769" s="20">
        <f t="shared" si="409"/>
        <v>1</v>
      </c>
      <c r="AZ769" s="57">
        <v>45194</v>
      </c>
      <c r="BA769" s="75">
        <v>31.6</v>
      </c>
      <c r="BB769" s="90">
        <v>31.212499999999999</v>
      </c>
      <c r="BC769" s="76">
        <f t="shared" si="417"/>
        <v>32.047916666666666</v>
      </c>
      <c r="BD769" s="76">
        <f t="shared" si="418"/>
        <v>32.046458333333334</v>
      </c>
      <c r="BE769" s="77">
        <f t="shared" si="424"/>
        <v>-2.6067737112396818E-2</v>
      </c>
      <c r="BF769" s="77">
        <f t="shared" si="415"/>
        <v>-1.3931596705304116E-2</v>
      </c>
    </row>
    <row r="770" spans="1:58" s="23" customFormat="1" ht="13.15" x14ac:dyDescent="0.4">
      <c r="A770" s="57">
        <v>45190</v>
      </c>
      <c r="B770" s="112">
        <v>17.486000000000001</v>
      </c>
      <c r="C770" s="112">
        <v>17.797999999999998</v>
      </c>
      <c r="D770" s="112">
        <v>17.806999999999999</v>
      </c>
      <c r="E770" s="112">
        <v>18.7</v>
      </c>
      <c r="F770" s="112">
        <v>18.949000000000002</v>
      </c>
      <c r="G770" s="112">
        <v>19.3</v>
      </c>
      <c r="H770" s="113">
        <v>19.693999999999999</v>
      </c>
      <c r="I770" s="90">
        <f t="shared" si="437"/>
        <v>17.517199999999999</v>
      </c>
      <c r="J770" s="90">
        <f t="shared" si="438"/>
        <v>17.7989</v>
      </c>
      <c r="K770" s="114">
        <v>18</v>
      </c>
      <c r="L770" s="115">
        <v>0.05</v>
      </c>
      <c r="M770" s="90">
        <v>18.88</v>
      </c>
      <c r="N770" s="90">
        <v>17.54</v>
      </c>
      <c r="O770" s="90">
        <v>18.239999999999998</v>
      </c>
      <c r="P770" s="90">
        <v>19.579999999999998</v>
      </c>
      <c r="Q770" s="90">
        <v>21.08</v>
      </c>
      <c r="R770" s="63">
        <f t="shared" si="426"/>
        <v>1.3999999999999915</v>
      </c>
      <c r="S770" s="64">
        <f t="shared" si="425"/>
        <v>0.15852047556142659</v>
      </c>
      <c r="T770" s="65">
        <f t="shared" si="419"/>
        <v>1.0763968072976056</v>
      </c>
      <c r="U770" s="65">
        <f t="shared" si="419"/>
        <v>0.96162280701754388</v>
      </c>
      <c r="V770" s="65">
        <f t="shared" si="427"/>
        <v>0.89581205311542389</v>
      </c>
      <c r="W770" s="65">
        <f t="shared" si="428"/>
        <v>0.832068311195446</v>
      </c>
      <c r="X770" s="61">
        <f t="shared" si="439"/>
        <v>1.7842845705135401E-2</v>
      </c>
      <c r="Y770" s="66">
        <f t="shared" si="429"/>
        <v>5.3155080213903735E-2</v>
      </c>
      <c r="Z770" s="61">
        <f t="shared" si="430"/>
        <v>1.6081337200009177E-2</v>
      </c>
      <c r="AA770" s="67">
        <f t="shared" si="431"/>
        <v>17.517199999999999</v>
      </c>
      <c r="AB770" s="68">
        <f t="shared" si="432"/>
        <v>-3.0786773090078958E-3</v>
      </c>
      <c r="AC770" s="69">
        <f t="shared" si="433"/>
        <v>-1.29988597491449E-3</v>
      </c>
      <c r="AD770" s="70">
        <f>_xlfn.PERCENTILE.EXC(AC770:$AC$5675,0.5)</f>
        <v>8.781691831978275E-2</v>
      </c>
      <c r="AE770" s="70">
        <f>_xlfn.PERCENTILE.EXC($AC770:AC$5675,0.35)</f>
        <v>5.2035060975609795E-2</v>
      </c>
      <c r="AF770" s="71">
        <f t="shared" si="421"/>
        <v>4.1160948014803869E-2</v>
      </c>
      <c r="AG770" s="70">
        <f t="shared" si="422"/>
        <v>-0.25348902430545567</v>
      </c>
      <c r="AH770" s="70">
        <f t="shared" si="423"/>
        <v>-0.28545770534896964</v>
      </c>
      <c r="AI770" s="61" t="str">
        <f t="shared" si="411"/>
        <v>Safety</v>
      </c>
      <c r="AJ770" s="68" t="str">
        <f t="shared" si="412"/>
        <v>Safety</v>
      </c>
      <c r="AK770" s="72" t="str">
        <f t="shared" si="413"/>
        <v>00635U</v>
      </c>
      <c r="AL770" s="73">
        <f t="shared" si="403"/>
        <v>0</v>
      </c>
      <c r="AM770" s="72" t="str">
        <f t="shared" si="416"/>
        <v>00635U</v>
      </c>
      <c r="AN770" s="73">
        <f t="shared" si="404"/>
        <v>0</v>
      </c>
      <c r="AO770" s="74" t="str">
        <f t="shared" si="410"/>
        <v>00635U</v>
      </c>
      <c r="AP770" s="20">
        <f t="shared" si="405"/>
        <v>0</v>
      </c>
      <c r="AQ770" s="74" t="str">
        <f t="shared" si="420"/>
        <v>00635U</v>
      </c>
      <c r="AR770" s="20">
        <f t="shared" si="406"/>
        <v>0</v>
      </c>
      <c r="AS770" s="74" t="str">
        <f t="shared" si="414"/>
        <v>00635U</v>
      </c>
      <c r="AT770" s="20">
        <f t="shared" si="407"/>
        <v>0</v>
      </c>
      <c r="AU770" s="74" t="str">
        <f t="shared" si="434"/>
        <v>00635U</v>
      </c>
      <c r="AV770" s="20">
        <f t="shared" si="408"/>
        <v>0</v>
      </c>
      <c r="AW770" s="74" t="str">
        <f t="shared" si="435"/>
        <v>00635U</v>
      </c>
      <c r="AX770" s="20">
        <f t="shared" si="436"/>
        <v>0</v>
      </c>
      <c r="AY770" s="20">
        <f t="shared" si="409"/>
        <v>1</v>
      </c>
      <c r="AZ770" s="57">
        <v>45191</v>
      </c>
      <c r="BA770" s="75">
        <v>31</v>
      </c>
      <c r="BB770" s="90">
        <v>31</v>
      </c>
      <c r="BC770" s="76">
        <f t="shared" si="417"/>
        <v>32.052499999999995</v>
      </c>
      <c r="BD770" s="76">
        <f t="shared" si="418"/>
        <v>32.044375000000002</v>
      </c>
      <c r="BE770" s="77">
        <f t="shared" si="424"/>
        <v>-3.2836752203416114E-2</v>
      </c>
      <c r="BF770" s="77">
        <f t="shared" si="415"/>
        <v>-3.2591523473308563E-2</v>
      </c>
    </row>
    <row r="771" spans="1:58" s="23" customFormat="1" ht="13.15" x14ac:dyDescent="0.4">
      <c r="A771" s="57">
        <v>45189</v>
      </c>
      <c r="B771" s="112">
        <v>16.170000000000002</v>
      </c>
      <c r="C771" s="112">
        <v>16.864999999999998</v>
      </c>
      <c r="D771" s="112">
        <v>17.161999999999999</v>
      </c>
      <c r="E771" s="112">
        <v>18.178999999999998</v>
      </c>
      <c r="F771" s="112">
        <v>18.471</v>
      </c>
      <c r="G771" s="112">
        <v>18.855</v>
      </c>
      <c r="H771" s="113">
        <v>19.323</v>
      </c>
      <c r="I771" s="90">
        <f t="shared" si="437"/>
        <v>16.204750000000001</v>
      </c>
      <c r="J771" s="90">
        <f t="shared" si="438"/>
        <v>16.879849999999998</v>
      </c>
      <c r="K771" s="114">
        <v>19</v>
      </c>
      <c r="L771" s="115">
        <v>0.05</v>
      </c>
      <c r="M771" s="90">
        <v>15.27</v>
      </c>
      <c r="N771" s="90">
        <v>15.14</v>
      </c>
      <c r="O771" s="90">
        <v>16.809999999999999</v>
      </c>
      <c r="P771" s="90">
        <v>18.61</v>
      </c>
      <c r="Q771" s="90">
        <v>20.45</v>
      </c>
      <c r="R771" s="63">
        <f t="shared" si="426"/>
        <v>5.0100000000000016</v>
      </c>
      <c r="S771" s="64">
        <f t="shared" si="425"/>
        <v>7.2997873848334602E-2</v>
      </c>
      <c r="T771" s="65">
        <f t="shared" si="419"/>
        <v>1.0085865257595772</v>
      </c>
      <c r="U771" s="65">
        <f t="shared" si="419"/>
        <v>0.90065437239738266</v>
      </c>
      <c r="V771" s="65">
        <f t="shared" si="427"/>
        <v>0.81354110693175719</v>
      </c>
      <c r="W771" s="65">
        <f t="shared" si="428"/>
        <v>0.74034229828850862</v>
      </c>
      <c r="X771" s="61">
        <f t="shared" si="439"/>
        <v>4.2980828695114201E-2</v>
      </c>
      <c r="Y771" s="66">
        <f t="shared" si="429"/>
        <v>6.2929754111887448E-2</v>
      </c>
      <c r="Z771" s="61">
        <f t="shared" si="430"/>
        <v>4.1660624199694345E-2</v>
      </c>
      <c r="AA771" s="67">
        <f t="shared" si="431"/>
        <v>16.204750000000001</v>
      </c>
      <c r="AB771" s="68">
        <f t="shared" si="432"/>
        <v>6.8031704095112361E-2</v>
      </c>
      <c r="AC771" s="69">
        <f t="shared" si="433"/>
        <v>7.0326948480845447E-2</v>
      </c>
      <c r="AD771" s="70">
        <f>_xlfn.PERCENTILE.EXC(AC771:$AC$5675,0.5)</f>
        <v>8.7840393343418852E-2</v>
      </c>
      <c r="AE771" s="70">
        <f>_xlfn.PERCENTILE.EXC($AC771:AC$5675,0.35)</f>
        <v>5.2083483884954422E-2</v>
      </c>
      <c r="AF771" s="71">
        <f t="shared" si="421"/>
        <v>4.1297921301474333E-2</v>
      </c>
      <c r="AG771" s="70">
        <f t="shared" si="422"/>
        <v>-0.25348902430545567</v>
      </c>
      <c r="AH771" s="70">
        <f t="shared" si="423"/>
        <v>-0.28545770534896964</v>
      </c>
      <c r="AI771" s="61" t="str">
        <f t="shared" si="411"/>
        <v>Safety</v>
      </c>
      <c r="AJ771" s="68" t="str">
        <f t="shared" si="412"/>
        <v>Short VOL</v>
      </c>
      <c r="AK771" s="72" t="str">
        <f t="shared" si="413"/>
        <v>00631L</v>
      </c>
      <c r="AL771" s="73">
        <f t="shared" ref="AL771:AL834" si="440">IF(AK771="00631L",1,0)</f>
        <v>1</v>
      </c>
      <c r="AM771" s="72" t="str">
        <f t="shared" si="416"/>
        <v>00631L</v>
      </c>
      <c r="AN771" s="73">
        <f t="shared" ref="AN771:AN834" si="441">IF(AM771="00631L",1,0)</f>
        <v>1</v>
      </c>
      <c r="AO771" s="74" t="str">
        <f t="shared" si="410"/>
        <v>00631L</v>
      </c>
      <c r="AP771" s="20">
        <f t="shared" ref="AP771:AP834" si="442">IF(AO771="00631L",1,0)</f>
        <v>1</v>
      </c>
      <c r="AQ771" s="74" t="str">
        <f t="shared" si="420"/>
        <v>00635U</v>
      </c>
      <c r="AR771" s="20">
        <f t="shared" ref="AR771:AR834" si="443">IF(AQ771="00631L",1,0)</f>
        <v>0</v>
      </c>
      <c r="AS771" s="74" t="str">
        <f t="shared" si="414"/>
        <v>00635U</v>
      </c>
      <c r="AT771" s="20">
        <f t="shared" ref="AT771:AT834" si="444">IF(AS771="00631L",1,0)</f>
        <v>0</v>
      </c>
      <c r="AU771" s="74" t="str">
        <f t="shared" si="434"/>
        <v>00631L</v>
      </c>
      <c r="AV771" s="20">
        <f t="shared" ref="AV771:AV834" si="445">IF(AU771="00631L",1,0)</f>
        <v>1</v>
      </c>
      <c r="AW771" s="74" t="str">
        <f t="shared" si="435"/>
        <v>00631L</v>
      </c>
      <c r="AX771" s="20">
        <f t="shared" si="436"/>
        <v>1</v>
      </c>
      <c r="AY771" s="20">
        <f t="shared" ref="AY771:AY834" si="446">IF(AP771=1,0,1)</f>
        <v>0</v>
      </c>
      <c r="AZ771" s="57">
        <v>45190</v>
      </c>
      <c r="BA771" s="75">
        <v>31</v>
      </c>
      <c r="BB771" s="90">
        <v>30.75</v>
      </c>
      <c r="BC771" s="76">
        <f t="shared" si="417"/>
        <v>32.048541666666665</v>
      </c>
      <c r="BD771" s="76">
        <f t="shared" si="418"/>
        <v>32.052499999999995</v>
      </c>
      <c r="BE771" s="77">
        <f t="shared" si="424"/>
        <v>-4.0517964285946402E-2</v>
      </c>
      <c r="BF771" s="77">
        <f t="shared" si="415"/>
        <v>-3.2836752203416114E-2</v>
      </c>
    </row>
    <row r="772" spans="1:58" s="23" customFormat="1" ht="13.15" x14ac:dyDescent="0.4">
      <c r="A772" s="57">
        <v>45188</v>
      </c>
      <c r="B772" s="112">
        <v>14.052</v>
      </c>
      <c r="C772" s="112">
        <v>15.573</v>
      </c>
      <c r="D772" s="112">
        <v>16.399999999999999</v>
      </c>
      <c r="E772" s="112">
        <v>16.87</v>
      </c>
      <c r="F772" s="112">
        <v>17.849</v>
      </c>
      <c r="G772" s="112">
        <v>18.169</v>
      </c>
      <c r="H772" s="113">
        <v>18.600000000000001</v>
      </c>
      <c r="I772" s="90">
        <f t="shared" si="437"/>
        <v>15.573</v>
      </c>
      <c r="J772" s="90">
        <f t="shared" si="438"/>
        <v>16.399999999999999</v>
      </c>
      <c r="K772" s="114">
        <v>0</v>
      </c>
      <c r="L772" s="115">
        <v>4.1666666666666664E-2</v>
      </c>
      <c r="M772" s="90">
        <v>14.23</v>
      </c>
      <c r="N772" s="90">
        <v>14.11</v>
      </c>
      <c r="O772" s="90">
        <v>16.13</v>
      </c>
      <c r="P772" s="90">
        <v>18.170000000000002</v>
      </c>
      <c r="Q772" s="90">
        <v>20.190000000000001</v>
      </c>
      <c r="R772" s="63">
        <f t="shared" si="426"/>
        <v>5.9599999999999973</v>
      </c>
      <c r="S772" s="64">
        <f t="shared" si="425"/>
        <v>7.857142857142816E-3</v>
      </c>
      <c r="T772" s="65">
        <f t="shared" si="419"/>
        <v>1.0085046066619419</v>
      </c>
      <c r="U772" s="65">
        <f t="shared" si="419"/>
        <v>0.87476751394916308</v>
      </c>
      <c r="V772" s="65">
        <f t="shared" si="427"/>
        <v>0.77655476059438622</v>
      </c>
      <c r="W772" s="65">
        <f t="shared" si="428"/>
        <v>0.69886082218920254</v>
      </c>
      <c r="X772" s="61">
        <f t="shared" si="439"/>
        <v>0.10824081981212645</v>
      </c>
      <c r="Y772" s="66">
        <f t="shared" si="429"/>
        <v>0.10254890337877892</v>
      </c>
      <c r="Z772" s="61">
        <f t="shared" si="430"/>
        <v>5.3104732549926037E-2</v>
      </c>
      <c r="AA772" s="67">
        <f t="shared" si="431"/>
        <v>15.573</v>
      </c>
      <c r="AB772" s="68">
        <f t="shared" si="432"/>
        <v>-4.1105598866052325E-3</v>
      </c>
      <c r="AC772" s="69">
        <f t="shared" si="433"/>
        <v>0.10368532955350822</v>
      </c>
      <c r="AD772" s="70">
        <f>_xlfn.PERCENTILE.EXC(AC772:$AC$5675,0.5)</f>
        <v>8.7843728760921974E-2</v>
      </c>
      <c r="AE772" s="70">
        <f>_xlfn.PERCENTILE.EXC($AC772:AC$5675,0.35)</f>
        <v>5.2061391352549891E-2</v>
      </c>
      <c r="AF772" s="71">
        <f t="shared" si="421"/>
        <v>4.1297921301474333E-2</v>
      </c>
      <c r="AG772" s="70">
        <f t="shared" si="422"/>
        <v>-0.25348902430545567</v>
      </c>
      <c r="AH772" s="70">
        <f t="shared" si="423"/>
        <v>-0.28545770534896964</v>
      </c>
      <c r="AI772" s="61" t="str">
        <f t="shared" si="411"/>
        <v>Short VOL</v>
      </c>
      <c r="AJ772" s="68" t="str">
        <f t="shared" si="412"/>
        <v>Short VOL</v>
      </c>
      <c r="AK772" s="72" t="str">
        <f t="shared" si="413"/>
        <v>00631L</v>
      </c>
      <c r="AL772" s="73">
        <f t="shared" si="440"/>
        <v>1</v>
      </c>
      <c r="AM772" s="72" t="str">
        <f t="shared" si="416"/>
        <v>00631L</v>
      </c>
      <c r="AN772" s="73">
        <f t="shared" si="441"/>
        <v>1</v>
      </c>
      <c r="AO772" s="74" t="str">
        <f t="shared" ref="AO772:AO835" si="447">IF(AC772&gt;AF772,"00631L",IF(AC772&lt;AH772,"00631L",IF(AC772&lt;AG772,AO773,"00635U")))</f>
        <v>00631L</v>
      </c>
      <c r="AP772" s="20">
        <f t="shared" si="442"/>
        <v>1</v>
      </c>
      <c r="AQ772" s="74" t="str">
        <f t="shared" si="420"/>
        <v>00635U</v>
      </c>
      <c r="AR772" s="20">
        <f t="shared" si="443"/>
        <v>0</v>
      </c>
      <c r="AS772" s="74" t="str">
        <f t="shared" si="414"/>
        <v>00635U</v>
      </c>
      <c r="AT772" s="20">
        <f t="shared" si="444"/>
        <v>0</v>
      </c>
      <c r="AU772" s="74" t="str">
        <f t="shared" si="434"/>
        <v>00631L</v>
      </c>
      <c r="AV772" s="20">
        <f t="shared" si="445"/>
        <v>1</v>
      </c>
      <c r="AW772" s="74" t="str">
        <f t="shared" si="435"/>
        <v>00631L</v>
      </c>
      <c r="AX772" s="20">
        <f t="shared" si="436"/>
        <v>1</v>
      </c>
      <c r="AY772" s="20">
        <f t="shared" si="446"/>
        <v>0</v>
      </c>
      <c r="AZ772" s="57">
        <v>45189</v>
      </c>
      <c r="BA772" s="75">
        <v>31.05</v>
      </c>
      <c r="BB772" s="90">
        <v>30.962499999999999</v>
      </c>
      <c r="BC772" s="76">
        <f t="shared" si="417"/>
        <v>32.04270833333333</v>
      </c>
      <c r="BD772" s="76">
        <f t="shared" si="418"/>
        <v>32.053541666666668</v>
      </c>
      <c r="BE772" s="77">
        <f t="shared" si="424"/>
        <v>-3.3711517831019742E-2</v>
      </c>
      <c r="BF772" s="77">
        <f t="shared" si="415"/>
        <v>-3.1308292765360055E-2</v>
      </c>
    </row>
    <row r="773" spans="1:58" s="23" customFormat="1" ht="13.15" x14ac:dyDescent="0.4">
      <c r="A773" s="57">
        <v>45187</v>
      </c>
      <c r="B773" s="112">
        <v>14.097</v>
      </c>
      <c r="C773" s="112">
        <v>15.682</v>
      </c>
      <c r="D773" s="112">
        <v>16.524000000000001</v>
      </c>
      <c r="E773" s="112">
        <v>16.997</v>
      </c>
      <c r="F773" s="112">
        <v>17.998000000000001</v>
      </c>
      <c r="G773" s="112">
        <v>18.361999999999998</v>
      </c>
      <c r="H773" s="113">
        <v>18.844000000000001</v>
      </c>
      <c r="I773" s="90">
        <f t="shared" si="437"/>
        <v>15.615958333333333</v>
      </c>
      <c r="J773" s="90">
        <f t="shared" si="438"/>
        <v>16.488916666666668</v>
      </c>
      <c r="K773" s="114">
        <v>1</v>
      </c>
      <c r="L773" s="115">
        <v>4.1666666666666664E-2</v>
      </c>
      <c r="M773" s="90">
        <v>13.62</v>
      </c>
      <c r="N773" s="90">
        <v>14</v>
      </c>
      <c r="O773" s="90">
        <v>16.13</v>
      </c>
      <c r="P773" s="90">
        <v>18.190000000000001</v>
      </c>
      <c r="Q773" s="90">
        <v>20.190000000000001</v>
      </c>
      <c r="R773" s="63">
        <f t="shared" si="426"/>
        <v>6.7000000000000028</v>
      </c>
      <c r="S773" s="64">
        <f t="shared" si="425"/>
        <v>1.5228426395939149E-2</v>
      </c>
      <c r="T773" s="65">
        <f t="shared" si="419"/>
        <v>0.97285714285714275</v>
      </c>
      <c r="U773" s="65">
        <f t="shared" si="419"/>
        <v>0.86794792312461255</v>
      </c>
      <c r="V773" s="65">
        <f t="shared" si="427"/>
        <v>0.76965365585486523</v>
      </c>
      <c r="W773" s="65">
        <f t="shared" si="428"/>
        <v>0.69341258048538879</v>
      </c>
      <c r="X773" s="61">
        <f t="shared" si="439"/>
        <v>0.11243526991558495</v>
      </c>
      <c r="Y773" s="66">
        <f t="shared" si="429"/>
        <v>0.10866623521797972</v>
      </c>
      <c r="Z773" s="61">
        <f t="shared" si="430"/>
        <v>5.5901681773186176E-2</v>
      </c>
      <c r="AA773" s="67">
        <f t="shared" si="431"/>
        <v>15.615958333333333</v>
      </c>
      <c r="AB773" s="68">
        <f t="shared" si="432"/>
        <v>6.9285714285713951E-3</v>
      </c>
      <c r="AC773" s="69">
        <f t="shared" si="433"/>
        <v>0.11542559523809524</v>
      </c>
      <c r="AD773" s="70">
        <f>_xlfn.PERCENTILE.EXC(AC773:$AC$5675,0.5)</f>
        <v>8.7840393343418852E-2</v>
      </c>
      <c r="AE773" s="70">
        <f>_xlfn.PERCENTILE.EXC($AC773:AC$5675,0.35)</f>
        <v>5.2030672579453117E-2</v>
      </c>
      <c r="AF773" s="71">
        <f t="shared" si="421"/>
        <v>4.1297921301474333E-2</v>
      </c>
      <c r="AG773" s="70">
        <f t="shared" si="422"/>
        <v>-0.25348902430545567</v>
      </c>
      <c r="AH773" s="70">
        <f t="shared" si="423"/>
        <v>-0.28545770534896964</v>
      </c>
      <c r="AI773" s="61" t="str">
        <f t="shared" ref="AI773:AI836" si="448">IF(AC773&gt;AD773,"Short VOL","Safety")</f>
        <v>Short VOL</v>
      </c>
      <c r="AJ773" s="68" t="str">
        <f t="shared" ref="AJ773:AJ836" si="449">IF(AC773&gt;AF773,"Short VOL","Safety")</f>
        <v>Short VOL</v>
      </c>
      <c r="AK773" s="72" t="str">
        <f t="shared" ref="AK773:AK836" si="450">IF(AO773 = "00631L","00631L",IF(AS773 = "00631L","00631L","00635U"))</f>
        <v>00631L</v>
      </c>
      <c r="AL773" s="73">
        <f t="shared" si="440"/>
        <v>1</v>
      </c>
      <c r="AM773" s="72" t="str">
        <f t="shared" si="416"/>
        <v>00631L</v>
      </c>
      <c r="AN773" s="73">
        <f t="shared" si="441"/>
        <v>1</v>
      </c>
      <c r="AO773" s="74" t="str">
        <f t="shared" si="447"/>
        <v>00631L</v>
      </c>
      <c r="AP773" s="20">
        <f t="shared" si="442"/>
        <v>1</v>
      </c>
      <c r="AQ773" s="74" t="str">
        <f t="shared" si="420"/>
        <v>00635U</v>
      </c>
      <c r="AR773" s="20">
        <f t="shared" si="443"/>
        <v>0</v>
      </c>
      <c r="AS773" s="74" t="str">
        <f t="shared" ref="AS773:AS836" si="451">IF(BA773&gt;BD773,IF(BF773&lt;0.2,"00631L","00635U"),"00635U")</f>
        <v>00635U</v>
      </c>
      <c r="AT773" s="20">
        <f t="shared" si="444"/>
        <v>0</v>
      </c>
      <c r="AU773" s="74" t="str">
        <f t="shared" si="434"/>
        <v>00631L</v>
      </c>
      <c r="AV773" s="20">
        <f t="shared" si="445"/>
        <v>1</v>
      </c>
      <c r="AW773" s="74" t="str">
        <f t="shared" si="435"/>
        <v>00631L</v>
      </c>
      <c r="AX773" s="20">
        <f t="shared" si="436"/>
        <v>1</v>
      </c>
      <c r="AY773" s="20">
        <f t="shared" si="446"/>
        <v>0</v>
      </c>
      <c r="AZ773" s="57">
        <v>45188</v>
      </c>
      <c r="BA773" s="75">
        <v>31.05</v>
      </c>
      <c r="BB773" s="90">
        <v>31.15</v>
      </c>
      <c r="BC773" s="76">
        <f t="shared" si="417"/>
        <v>32.035833333333336</v>
      </c>
      <c r="BD773" s="76">
        <f t="shared" si="418"/>
        <v>32.044166666666669</v>
      </c>
      <c r="BE773" s="77">
        <f t="shared" si="424"/>
        <v>-2.7651327940067246E-2</v>
      </c>
      <c r="BF773" s="77">
        <f t="shared" ref="BF773:BF836" si="452">(BA773-BD773)/BD773</f>
        <v>-3.102488752503061E-2</v>
      </c>
    </row>
    <row r="774" spans="1:58" s="23" customFormat="1" ht="13.15" x14ac:dyDescent="0.4">
      <c r="A774" s="57">
        <v>45184</v>
      </c>
      <c r="B774" s="112">
        <v>14.253</v>
      </c>
      <c r="C774" s="112">
        <v>15.772</v>
      </c>
      <c r="D774" s="112">
        <v>16.527000000000001</v>
      </c>
      <c r="E774" s="112">
        <v>17.05</v>
      </c>
      <c r="F774" s="112">
        <v>18.05</v>
      </c>
      <c r="G774" s="112">
        <v>18.361000000000001</v>
      </c>
      <c r="H774" s="113">
        <v>18.899000000000001</v>
      </c>
      <c r="I774" s="90">
        <f t="shared" si="437"/>
        <v>15.645416666666668</v>
      </c>
      <c r="J774" s="90">
        <f t="shared" si="438"/>
        <v>16.464083333333335</v>
      </c>
      <c r="K774" s="114">
        <v>2</v>
      </c>
      <c r="L774" s="115">
        <v>4.1666666666666664E-2</v>
      </c>
      <c r="M774" s="90">
        <v>12.51</v>
      </c>
      <c r="N774" s="90">
        <v>13.79</v>
      </c>
      <c r="O774" s="90">
        <v>16.02</v>
      </c>
      <c r="P774" s="90">
        <v>18.149999999999999</v>
      </c>
      <c r="Q774" s="90">
        <v>20.440000000000001</v>
      </c>
      <c r="R774" s="63">
        <f t="shared" si="426"/>
        <v>7.8700000000000045</v>
      </c>
      <c r="S774" s="64">
        <f t="shared" si="425"/>
        <v>7.5663026521060758E-2</v>
      </c>
      <c r="T774" s="65">
        <f t="shared" si="419"/>
        <v>0.90717911530094275</v>
      </c>
      <c r="U774" s="65">
        <f t="shared" si="419"/>
        <v>0.86079900124843944</v>
      </c>
      <c r="V774" s="65">
        <f t="shared" si="427"/>
        <v>0.75977961432506891</v>
      </c>
      <c r="W774" s="65">
        <f t="shared" si="428"/>
        <v>0.67465753424657526</v>
      </c>
      <c r="X774" s="61">
        <f t="shared" si="439"/>
        <v>0.10657405458499966</v>
      </c>
      <c r="Y774" s="66">
        <f t="shared" si="429"/>
        <v>0.10844574780058652</v>
      </c>
      <c r="Z774" s="61">
        <f t="shared" si="430"/>
        <v>5.2326293642973205E-2</v>
      </c>
      <c r="AA774" s="67">
        <f t="shared" si="431"/>
        <v>15.645416666666666</v>
      </c>
      <c r="AB774" s="68">
        <f t="shared" si="432"/>
        <v>3.3575054387237201E-2</v>
      </c>
      <c r="AC774" s="69">
        <f t="shared" si="433"/>
        <v>0.13454798162919993</v>
      </c>
      <c r="AD774" s="70">
        <f>_xlfn.PERCENTILE.EXC(AC774:$AC$5675,0.5)</f>
        <v>8.781691831978275E-2</v>
      </c>
      <c r="AE774" s="70">
        <f>_xlfn.PERCENTILE.EXC($AC774:AC$5675,0.35)</f>
        <v>5.1999953806356372E-2</v>
      </c>
      <c r="AF774" s="71">
        <f t="shared" si="421"/>
        <v>4.1297921301474333E-2</v>
      </c>
      <c r="AG774" s="70">
        <f t="shared" si="422"/>
        <v>-0.25348902430545567</v>
      </c>
      <c r="AH774" s="70">
        <f t="shared" si="423"/>
        <v>-0.28545770534896964</v>
      </c>
      <c r="AI774" s="61" t="str">
        <f t="shared" si="448"/>
        <v>Short VOL</v>
      </c>
      <c r="AJ774" s="68" t="str">
        <f t="shared" si="449"/>
        <v>Short VOL</v>
      </c>
      <c r="AK774" s="72" t="str">
        <f t="shared" si="450"/>
        <v>00631L</v>
      </c>
      <c r="AL774" s="73">
        <f t="shared" si="440"/>
        <v>1</v>
      </c>
      <c r="AM774" s="72" t="str">
        <f t="shared" ref="AM774:AM837" si="453">IF(AO774&lt;&gt;AQ774,AM775,AO774)</f>
        <v>00631L</v>
      </c>
      <c r="AN774" s="73">
        <f t="shared" si="441"/>
        <v>1</v>
      </c>
      <c r="AO774" s="74" t="str">
        <f t="shared" si="447"/>
        <v>00631L</v>
      </c>
      <c r="AP774" s="20">
        <f t="shared" si="442"/>
        <v>1</v>
      </c>
      <c r="AQ774" s="74" t="str">
        <f t="shared" si="420"/>
        <v>00635U</v>
      </c>
      <c r="AR774" s="20">
        <f t="shared" si="443"/>
        <v>0</v>
      </c>
      <c r="AS774" s="74" t="str">
        <f t="shared" si="451"/>
        <v>00635U</v>
      </c>
      <c r="AT774" s="20">
        <f t="shared" si="444"/>
        <v>0</v>
      </c>
      <c r="AU774" s="74" t="str">
        <f t="shared" si="434"/>
        <v>00631L</v>
      </c>
      <c r="AV774" s="20">
        <f t="shared" si="445"/>
        <v>1</v>
      </c>
      <c r="AW774" s="74" t="str">
        <f t="shared" si="435"/>
        <v>00631L</v>
      </c>
      <c r="AX774" s="20">
        <f t="shared" si="436"/>
        <v>1</v>
      </c>
      <c r="AY774" s="20">
        <f t="shared" si="446"/>
        <v>0</v>
      </c>
      <c r="AZ774" s="57">
        <v>45187</v>
      </c>
      <c r="BA774" s="75">
        <v>30.9</v>
      </c>
      <c r="BB774" s="90">
        <v>31.012499999999999</v>
      </c>
      <c r="BC774" s="76">
        <f t="shared" ref="BC774:BC837" si="454">AVERAGE(BB774:BB833)</f>
        <v>32.026250000000005</v>
      </c>
      <c r="BD774" s="76">
        <f t="shared" ref="BD774:BD837" si="455">AVERAGE(BA774,BB774:BB832)</f>
        <v>32.031666666666666</v>
      </c>
      <c r="BE774" s="77">
        <f t="shared" si="424"/>
        <v>-3.1653721556535813E-2</v>
      </c>
      <c r="BF774" s="77">
        <f t="shared" si="452"/>
        <v>-3.5329621728497872E-2</v>
      </c>
    </row>
    <row r="775" spans="1:58" s="23" customFormat="1" ht="13.15" x14ac:dyDescent="0.4">
      <c r="A775" s="57">
        <v>45183</v>
      </c>
      <c r="B775" s="112">
        <v>13.369</v>
      </c>
      <c r="C775" s="112">
        <v>15.238</v>
      </c>
      <c r="D775" s="112">
        <v>16.135999999999999</v>
      </c>
      <c r="E775" s="112">
        <v>16.634</v>
      </c>
      <c r="F775" s="112">
        <v>17.646000000000001</v>
      </c>
      <c r="G775" s="112">
        <v>18.042000000000002</v>
      </c>
      <c r="H775" s="113">
        <v>18.55</v>
      </c>
      <c r="I775" s="90">
        <f t="shared" si="437"/>
        <v>15.004375</v>
      </c>
      <c r="J775" s="90">
        <f t="shared" si="438"/>
        <v>16.02375</v>
      </c>
      <c r="K775" s="114">
        <v>3</v>
      </c>
      <c r="L775" s="115">
        <v>4.1666666666666664E-2</v>
      </c>
      <c r="M775" s="90">
        <v>11.8</v>
      </c>
      <c r="N775" s="90">
        <v>12.82</v>
      </c>
      <c r="O775" s="90">
        <v>15.34</v>
      </c>
      <c r="P775" s="90">
        <v>17.68</v>
      </c>
      <c r="Q775" s="90">
        <v>19.78</v>
      </c>
      <c r="R775" s="63">
        <f t="shared" si="426"/>
        <v>8.399999999999995</v>
      </c>
      <c r="S775" s="64">
        <f t="shared" si="425"/>
        <v>-4.8961424332344225E-2</v>
      </c>
      <c r="T775" s="65">
        <f t="shared" si="419"/>
        <v>0.9204368174726989</v>
      </c>
      <c r="U775" s="65">
        <f t="shared" si="419"/>
        <v>0.83572359843546284</v>
      </c>
      <c r="V775" s="65">
        <f t="shared" si="427"/>
        <v>0.72511312217194568</v>
      </c>
      <c r="W775" s="65">
        <f t="shared" si="428"/>
        <v>0.64812942366026283</v>
      </c>
      <c r="X775" s="61">
        <f t="shared" si="439"/>
        <v>0.13980103223876131</v>
      </c>
      <c r="Y775" s="66">
        <f t="shared" si="429"/>
        <v>0.11518576409763137</v>
      </c>
      <c r="Z775" s="61">
        <f t="shared" si="430"/>
        <v>6.7938517932269765E-2</v>
      </c>
      <c r="AA775" s="67">
        <f t="shared" si="431"/>
        <v>15.004375</v>
      </c>
      <c r="AB775" s="68">
        <f t="shared" si="432"/>
        <v>4.2823712948517903E-2</v>
      </c>
      <c r="AC775" s="69">
        <f t="shared" si="433"/>
        <v>0.17038806552262084</v>
      </c>
      <c r="AD775" s="70">
        <f>_xlfn.PERCENTILE.EXC(AC775:$AC$5675,0.5)</f>
        <v>8.7793443296146648E-2</v>
      </c>
      <c r="AE775" s="70">
        <f>_xlfn.PERCENTILE.EXC($AC775:AC$5675,0.35)</f>
        <v>5.1991512426617752E-2</v>
      </c>
      <c r="AF775" s="71">
        <f t="shared" si="421"/>
        <v>4.1297921301474333E-2</v>
      </c>
      <c r="AG775" s="70">
        <f t="shared" si="422"/>
        <v>-0.25348902430545567</v>
      </c>
      <c r="AH775" s="70">
        <f t="shared" si="423"/>
        <v>-0.28545770534896964</v>
      </c>
      <c r="AI775" s="61" t="str">
        <f t="shared" si="448"/>
        <v>Short VOL</v>
      </c>
      <c r="AJ775" s="68" t="str">
        <f t="shared" si="449"/>
        <v>Short VOL</v>
      </c>
      <c r="AK775" s="72" t="str">
        <f t="shared" si="450"/>
        <v>00631L</v>
      </c>
      <c r="AL775" s="73">
        <f t="shared" si="440"/>
        <v>1</v>
      </c>
      <c r="AM775" s="72" t="str">
        <f t="shared" si="453"/>
        <v>00631L</v>
      </c>
      <c r="AN775" s="73">
        <f t="shared" si="441"/>
        <v>1</v>
      </c>
      <c r="AO775" s="74" t="str">
        <f t="shared" si="447"/>
        <v>00631L</v>
      </c>
      <c r="AP775" s="20">
        <f t="shared" si="442"/>
        <v>1</v>
      </c>
      <c r="AQ775" s="74" t="str">
        <f t="shared" si="420"/>
        <v>00635U</v>
      </c>
      <c r="AR775" s="20">
        <f t="shared" si="443"/>
        <v>0</v>
      </c>
      <c r="AS775" s="74" t="str">
        <f t="shared" si="451"/>
        <v>00635U</v>
      </c>
      <c r="AT775" s="20">
        <f t="shared" si="444"/>
        <v>0</v>
      </c>
      <c r="AU775" s="74" t="str">
        <f t="shared" si="434"/>
        <v>00631L</v>
      </c>
      <c r="AV775" s="20">
        <f t="shared" si="445"/>
        <v>1</v>
      </c>
      <c r="AW775" s="74" t="str">
        <f t="shared" si="435"/>
        <v>00631L</v>
      </c>
      <c r="AX775" s="20">
        <f t="shared" si="436"/>
        <v>1</v>
      </c>
      <c r="AY775" s="20">
        <f t="shared" si="446"/>
        <v>0</v>
      </c>
      <c r="AZ775" s="57">
        <v>45184</v>
      </c>
      <c r="BA775" s="75">
        <v>31.04</v>
      </c>
      <c r="BB775" s="90">
        <v>31.175000000000001</v>
      </c>
      <c r="BC775" s="76">
        <f t="shared" si="454"/>
        <v>32.01979166666667</v>
      </c>
      <c r="BD775" s="76">
        <f t="shared" si="455"/>
        <v>32.026708333333339</v>
      </c>
      <c r="BE775" s="77">
        <f t="shared" si="424"/>
        <v>-2.6383421711831955E-2</v>
      </c>
      <c r="BF775" s="77">
        <f t="shared" si="452"/>
        <v>-3.0808921199884147E-2</v>
      </c>
    </row>
    <row r="776" spans="1:58" s="23" customFormat="1" ht="13.15" x14ac:dyDescent="0.4">
      <c r="A776" s="57">
        <v>45182</v>
      </c>
      <c r="B776" s="112">
        <v>13.999000000000001</v>
      </c>
      <c r="C776" s="112">
        <v>15.664999999999999</v>
      </c>
      <c r="D776" s="112">
        <v>16.617000000000001</v>
      </c>
      <c r="E776" s="112">
        <v>17.024000000000001</v>
      </c>
      <c r="F776" s="112">
        <v>17.960999999999999</v>
      </c>
      <c r="G776" s="112">
        <v>18.350000000000001</v>
      </c>
      <c r="H776" s="113">
        <v>18.841000000000001</v>
      </c>
      <c r="I776" s="90">
        <f t="shared" si="437"/>
        <v>15.387333333333332</v>
      </c>
      <c r="J776" s="90">
        <f t="shared" si="438"/>
        <v>16.458333333333336</v>
      </c>
      <c r="K776" s="114">
        <v>4</v>
      </c>
      <c r="L776" s="115">
        <v>4.1666666666666664E-2</v>
      </c>
      <c r="M776" s="90">
        <v>12.47</v>
      </c>
      <c r="N776" s="90">
        <v>13.48</v>
      </c>
      <c r="O776" s="90">
        <v>15.92</v>
      </c>
      <c r="P776" s="90">
        <v>18.010000000000002</v>
      </c>
      <c r="Q776" s="90">
        <v>20.21</v>
      </c>
      <c r="R776" s="63">
        <f t="shared" si="426"/>
        <v>7.9799999999999969</v>
      </c>
      <c r="S776" s="64">
        <f t="shared" si="425"/>
        <v>-5.270555165144062E-2</v>
      </c>
      <c r="T776" s="65">
        <f t="shared" si="419"/>
        <v>0.92507418397626118</v>
      </c>
      <c r="U776" s="65">
        <f t="shared" si="419"/>
        <v>0.8467336683417086</v>
      </c>
      <c r="V776" s="65">
        <f t="shared" si="427"/>
        <v>0.74847307051637979</v>
      </c>
      <c r="W776" s="65">
        <f t="shared" si="428"/>
        <v>0.66699653636813461</v>
      </c>
      <c r="X776" s="61">
        <f t="shared" si="439"/>
        <v>0.11900850060718612</v>
      </c>
      <c r="Y776" s="66">
        <f t="shared" si="429"/>
        <v>0.10673167293233084</v>
      </c>
      <c r="Z776" s="61">
        <f t="shared" si="430"/>
        <v>6.9602703522377934E-2</v>
      </c>
      <c r="AA776" s="67">
        <f t="shared" si="431"/>
        <v>15.387333333333334</v>
      </c>
      <c r="AB776" s="68">
        <f t="shared" si="432"/>
        <v>3.8501483679525231E-2</v>
      </c>
      <c r="AC776" s="69">
        <f t="shared" si="433"/>
        <v>0.1414935707220574</v>
      </c>
      <c r="AD776" s="70">
        <f>_xlfn.PERCENTILE.EXC(AC776:$AC$5675,0.5)</f>
        <v>8.7791042430266003E-2</v>
      </c>
      <c r="AE776" s="70">
        <f>_xlfn.PERCENTILE.EXC($AC776:AC$5675,0.35)</f>
        <v>5.1986783945772164E-2</v>
      </c>
      <c r="AF776" s="71">
        <f t="shared" si="421"/>
        <v>4.1297921301474333E-2</v>
      </c>
      <c r="AG776" s="70">
        <f t="shared" si="422"/>
        <v>-0.25348902430545567</v>
      </c>
      <c r="AH776" s="70">
        <f t="shared" si="423"/>
        <v>-0.28545770534896964</v>
      </c>
      <c r="AI776" s="61" t="str">
        <f t="shared" si="448"/>
        <v>Short VOL</v>
      </c>
      <c r="AJ776" s="68" t="str">
        <f t="shared" si="449"/>
        <v>Short VOL</v>
      </c>
      <c r="AK776" s="72" t="str">
        <f t="shared" si="450"/>
        <v>00631L</v>
      </c>
      <c r="AL776" s="73">
        <f t="shared" si="440"/>
        <v>1</v>
      </c>
      <c r="AM776" s="72" t="str">
        <f t="shared" si="453"/>
        <v>00631L</v>
      </c>
      <c r="AN776" s="73">
        <f t="shared" si="441"/>
        <v>1</v>
      </c>
      <c r="AO776" s="74" t="str">
        <f t="shared" si="447"/>
        <v>00631L</v>
      </c>
      <c r="AP776" s="20">
        <f t="shared" si="442"/>
        <v>1</v>
      </c>
      <c r="AQ776" s="74" t="str">
        <f t="shared" si="420"/>
        <v>00635U</v>
      </c>
      <c r="AR776" s="20">
        <f t="shared" si="443"/>
        <v>0</v>
      </c>
      <c r="AS776" s="74" t="str">
        <f t="shared" si="451"/>
        <v>00635U</v>
      </c>
      <c r="AT776" s="20">
        <f t="shared" si="444"/>
        <v>0</v>
      </c>
      <c r="AU776" s="74" t="str">
        <f t="shared" si="434"/>
        <v>00631L</v>
      </c>
      <c r="AV776" s="20">
        <f t="shared" si="445"/>
        <v>1</v>
      </c>
      <c r="AW776" s="74" t="str">
        <f t="shared" si="435"/>
        <v>00631L</v>
      </c>
      <c r="AX776" s="20">
        <f t="shared" si="436"/>
        <v>1</v>
      </c>
      <c r="AY776" s="20">
        <f t="shared" si="446"/>
        <v>0</v>
      </c>
      <c r="AZ776" s="57">
        <v>45183</v>
      </c>
      <c r="BA776" s="75">
        <v>31.31</v>
      </c>
      <c r="BB776" s="90">
        <v>31.125</v>
      </c>
      <c r="BC776" s="76">
        <f t="shared" si="454"/>
        <v>32.009166666666665</v>
      </c>
      <c r="BD776" s="76">
        <f t="shared" si="455"/>
        <v>32.022041666666674</v>
      </c>
      <c r="BE776" s="77">
        <f t="shared" si="424"/>
        <v>-2.7622295696545222E-2</v>
      </c>
      <c r="BF776" s="77">
        <f t="shared" si="452"/>
        <v>-2.2235985889927631E-2</v>
      </c>
    </row>
    <row r="777" spans="1:58" s="23" customFormat="1" ht="13.15" x14ac:dyDescent="0.4">
      <c r="A777" s="57">
        <v>45181</v>
      </c>
      <c r="B777" s="112">
        <v>14.638999999999999</v>
      </c>
      <c r="C777" s="112">
        <v>15.86</v>
      </c>
      <c r="D777" s="112">
        <v>16.701000000000001</v>
      </c>
      <c r="E777" s="112">
        <v>17.106999999999999</v>
      </c>
      <c r="F777" s="112">
        <v>18.097999999999999</v>
      </c>
      <c r="G777" s="112">
        <v>18.419</v>
      </c>
      <c r="H777" s="113">
        <v>18.899999999999999</v>
      </c>
      <c r="I777" s="90">
        <f t="shared" si="437"/>
        <v>15.605625</v>
      </c>
      <c r="J777" s="90">
        <f t="shared" si="438"/>
        <v>16.525791666666667</v>
      </c>
      <c r="K777" s="114">
        <v>5</v>
      </c>
      <c r="L777" s="115">
        <v>4.1666666666666664E-2</v>
      </c>
      <c r="M777" s="90">
        <v>14.05</v>
      </c>
      <c r="N777" s="90">
        <v>14.23</v>
      </c>
      <c r="O777" s="90">
        <v>16.25</v>
      </c>
      <c r="P777" s="90">
        <v>18.21</v>
      </c>
      <c r="Q777" s="90">
        <v>20.260000000000002</v>
      </c>
      <c r="R777" s="63">
        <f t="shared" si="426"/>
        <v>6.18</v>
      </c>
      <c r="S777" s="64">
        <f t="shared" si="425"/>
        <v>3.115942028985505E-2</v>
      </c>
      <c r="T777" s="65">
        <f t="shared" ref="T777:U840" si="456">M777/N777</f>
        <v>0.98735066760365431</v>
      </c>
      <c r="U777" s="65">
        <f t="shared" si="456"/>
        <v>0.87569230769230777</v>
      </c>
      <c r="V777" s="65">
        <f t="shared" si="427"/>
        <v>0.78143876990664474</v>
      </c>
      <c r="W777" s="65">
        <f t="shared" si="428"/>
        <v>0.70236920039486672</v>
      </c>
      <c r="X777" s="61">
        <f t="shared" si="439"/>
        <v>8.340733656670539E-2</v>
      </c>
      <c r="Y777" s="66">
        <f t="shared" si="429"/>
        <v>0.10481089612439348</v>
      </c>
      <c r="Z777" s="61">
        <f t="shared" si="430"/>
        <v>5.8963781756044172E-2</v>
      </c>
      <c r="AA777" s="67">
        <f t="shared" si="431"/>
        <v>15.605625</v>
      </c>
      <c r="AB777" s="68">
        <f t="shared" si="432"/>
        <v>2.8742094167252208E-2</v>
      </c>
      <c r="AC777" s="69">
        <f t="shared" si="433"/>
        <v>9.6670765987350624E-2</v>
      </c>
      <c r="AD777" s="70">
        <f>_xlfn.PERCENTILE.EXC(AC777:$AC$5675,0.5)</f>
        <v>8.7788641564385345E-2</v>
      </c>
      <c r="AE777" s="70">
        <f>_xlfn.PERCENTILE.EXC($AC777:AC$5675,0.35)</f>
        <v>5.1982055464926569E-2</v>
      </c>
      <c r="AF777" s="71">
        <f t="shared" si="421"/>
        <v>4.1297921301474333E-2</v>
      </c>
      <c r="AG777" s="70">
        <f t="shared" si="422"/>
        <v>-0.25348902430545567</v>
      </c>
      <c r="AH777" s="70">
        <f t="shared" si="423"/>
        <v>-0.28545770534896964</v>
      </c>
      <c r="AI777" s="61" t="str">
        <f t="shared" si="448"/>
        <v>Short VOL</v>
      </c>
      <c r="AJ777" s="68" t="str">
        <f t="shared" si="449"/>
        <v>Short VOL</v>
      </c>
      <c r="AK777" s="72" t="str">
        <f t="shared" si="450"/>
        <v>00631L</v>
      </c>
      <c r="AL777" s="73">
        <f t="shared" si="440"/>
        <v>1</v>
      </c>
      <c r="AM777" s="72" t="str">
        <f t="shared" si="453"/>
        <v>00631L</v>
      </c>
      <c r="AN777" s="73">
        <f t="shared" si="441"/>
        <v>1</v>
      </c>
      <c r="AO777" s="74" t="str">
        <f t="shared" si="447"/>
        <v>00631L</v>
      </c>
      <c r="AP777" s="20">
        <f t="shared" si="442"/>
        <v>1</v>
      </c>
      <c r="AQ777" s="74" t="str">
        <f t="shared" si="420"/>
        <v>00635U</v>
      </c>
      <c r="AR777" s="20">
        <f t="shared" si="443"/>
        <v>0</v>
      </c>
      <c r="AS777" s="74" t="str">
        <f t="shared" si="451"/>
        <v>00635U</v>
      </c>
      <c r="AT777" s="20">
        <f t="shared" si="444"/>
        <v>0</v>
      </c>
      <c r="AU777" s="74" t="str">
        <f t="shared" si="434"/>
        <v>00631L</v>
      </c>
      <c r="AV777" s="20">
        <f t="shared" si="445"/>
        <v>1</v>
      </c>
      <c r="AW777" s="74" t="str">
        <f t="shared" si="435"/>
        <v>00631L</v>
      </c>
      <c r="AX777" s="20">
        <f t="shared" si="436"/>
        <v>1</v>
      </c>
      <c r="AY777" s="20">
        <f t="shared" si="446"/>
        <v>0</v>
      </c>
      <c r="AZ777" s="57">
        <v>45182</v>
      </c>
      <c r="BA777" s="75">
        <v>31.41</v>
      </c>
      <c r="BB777" s="90">
        <v>31.574999999999999</v>
      </c>
      <c r="BC777" s="76">
        <f t="shared" si="454"/>
        <v>31.992708333333333</v>
      </c>
      <c r="BD777" s="76">
        <f t="shared" si="455"/>
        <v>32.013916666666667</v>
      </c>
      <c r="BE777" s="77">
        <f t="shared" si="424"/>
        <v>-1.3056360498811585E-2</v>
      </c>
      <c r="BF777" s="77">
        <f t="shared" si="452"/>
        <v>-1.8864191874887744E-2</v>
      </c>
    </row>
    <row r="778" spans="1:58" s="23" customFormat="1" ht="13.15" x14ac:dyDescent="0.4">
      <c r="A778" s="57">
        <v>45180</v>
      </c>
      <c r="B778" s="112">
        <v>14.584</v>
      </c>
      <c r="C778" s="112">
        <v>15.81</v>
      </c>
      <c r="D778" s="112">
        <v>16.609000000000002</v>
      </c>
      <c r="E778" s="112">
        <v>17.001000000000001</v>
      </c>
      <c r="F778" s="112">
        <v>18.015000000000001</v>
      </c>
      <c r="G778" s="112">
        <v>18.352</v>
      </c>
      <c r="H778" s="113">
        <v>18.8</v>
      </c>
      <c r="I778" s="90">
        <f t="shared" si="437"/>
        <v>15.503500000000001</v>
      </c>
      <c r="J778" s="90">
        <f t="shared" si="438"/>
        <v>16.40925</v>
      </c>
      <c r="K778" s="114">
        <v>6</v>
      </c>
      <c r="L778" s="115">
        <v>4.1666666666666664E-2</v>
      </c>
      <c r="M778" s="90">
        <v>13.27</v>
      </c>
      <c r="N778" s="90">
        <v>13.8</v>
      </c>
      <c r="O778" s="90">
        <v>16.02</v>
      </c>
      <c r="P778" s="90">
        <v>18.05</v>
      </c>
      <c r="Q778" s="90">
        <v>20.149999999999999</v>
      </c>
      <c r="R778" s="63">
        <f t="shared" si="426"/>
        <v>7</v>
      </c>
      <c r="S778" s="64">
        <f t="shared" si="425"/>
        <v>-2.8901734104045626E-3</v>
      </c>
      <c r="T778" s="65">
        <f t="shared" si="456"/>
        <v>0.96159420289855069</v>
      </c>
      <c r="U778" s="65">
        <f t="shared" si="456"/>
        <v>0.86142322097378288</v>
      </c>
      <c r="V778" s="65">
        <f t="shared" si="427"/>
        <v>0.76454293628808867</v>
      </c>
      <c r="W778" s="65">
        <f t="shared" si="428"/>
        <v>0.68486352357320113</v>
      </c>
      <c r="X778" s="61">
        <f t="shared" si="439"/>
        <v>8.4064728469555733E-2</v>
      </c>
      <c r="Y778" s="66">
        <f t="shared" si="429"/>
        <v>0.1058173048644197</v>
      </c>
      <c r="Z778" s="61">
        <f t="shared" si="430"/>
        <v>5.8422291740574665E-2</v>
      </c>
      <c r="AA778" s="67">
        <f t="shared" si="431"/>
        <v>15.503499999999999</v>
      </c>
      <c r="AB778" s="68">
        <f t="shared" si="432"/>
        <v>5.6811594202898469E-2</v>
      </c>
      <c r="AC778" s="69">
        <f t="shared" si="433"/>
        <v>0.12344202898550712</v>
      </c>
      <c r="AD778" s="70">
        <f>_xlfn.PERCENTILE.EXC(AC778:$AC$5675,0.5)</f>
        <v>8.7779068416657988E-2</v>
      </c>
      <c r="AE778" s="70">
        <f>_xlfn.PERCENTILE.EXC($AC778:AC$5675,0.35)</f>
        <v>5.1975109308016264E-2</v>
      </c>
      <c r="AF778" s="71">
        <f t="shared" si="421"/>
        <v>4.1297921301474333E-2</v>
      </c>
      <c r="AG778" s="70">
        <f t="shared" si="422"/>
        <v>-0.25348902430545567</v>
      </c>
      <c r="AH778" s="70">
        <f t="shared" si="423"/>
        <v>-0.28545770534896964</v>
      </c>
      <c r="AI778" s="61" t="str">
        <f t="shared" si="448"/>
        <v>Short VOL</v>
      </c>
      <c r="AJ778" s="68" t="str">
        <f t="shared" si="449"/>
        <v>Short VOL</v>
      </c>
      <c r="AK778" s="72" t="str">
        <f t="shared" si="450"/>
        <v>00631L</v>
      </c>
      <c r="AL778" s="73">
        <f t="shared" si="440"/>
        <v>1</v>
      </c>
      <c r="AM778" s="72" t="str">
        <f t="shared" si="453"/>
        <v>00631L</v>
      </c>
      <c r="AN778" s="73">
        <f t="shared" si="441"/>
        <v>1</v>
      </c>
      <c r="AO778" s="74" t="str">
        <f t="shared" si="447"/>
        <v>00631L</v>
      </c>
      <c r="AP778" s="20">
        <f t="shared" si="442"/>
        <v>1</v>
      </c>
      <c r="AQ778" s="74" t="str">
        <f t="shared" ref="AQ778:AQ841" si="457">IF(BB778&gt;BC778,IF(BE778&lt;0.2,"00631L","00635U"),"00635U")</f>
        <v>00635U</v>
      </c>
      <c r="AR778" s="20">
        <f t="shared" si="443"/>
        <v>0</v>
      </c>
      <c r="AS778" s="74" t="str">
        <f t="shared" si="451"/>
        <v>00635U</v>
      </c>
      <c r="AT778" s="20">
        <f t="shared" si="444"/>
        <v>0</v>
      </c>
      <c r="AU778" s="74" t="str">
        <f t="shared" si="434"/>
        <v>00631L</v>
      </c>
      <c r="AV778" s="20">
        <f t="shared" si="445"/>
        <v>1</v>
      </c>
      <c r="AW778" s="74" t="str">
        <f t="shared" si="435"/>
        <v>00631L</v>
      </c>
      <c r="AX778" s="20">
        <f t="shared" si="436"/>
        <v>1</v>
      </c>
      <c r="AY778" s="20">
        <f t="shared" si="446"/>
        <v>0</v>
      </c>
      <c r="AZ778" s="57">
        <v>45181</v>
      </c>
      <c r="BA778" s="75">
        <v>31.75</v>
      </c>
      <c r="BB778" s="90">
        <v>31.6</v>
      </c>
      <c r="BC778" s="76">
        <f t="shared" si="454"/>
        <v>31.960625</v>
      </c>
      <c r="BD778" s="76">
        <f t="shared" si="455"/>
        <v>31.995625</v>
      </c>
      <c r="BE778" s="77">
        <f t="shared" si="424"/>
        <v>-1.1283415139722671E-2</v>
      </c>
      <c r="BF778" s="77">
        <f t="shared" si="452"/>
        <v>-7.676830816713236E-3</v>
      </c>
    </row>
    <row r="779" spans="1:58" s="23" customFormat="1" ht="13.15" x14ac:dyDescent="0.4">
      <c r="A779" s="57">
        <v>45177</v>
      </c>
      <c r="B779" s="112">
        <v>14.941000000000001</v>
      </c>
      <c r="C779" s="112">
        <v>16.148</v>
      </c>
      <c r="D779" s="112">
        <v>16.975999999999999</v>
      </c>
      <c r="E779" s="112">
        <v>17.350000000000001</v>
      </c>
      <c r="F779" s="112">
        <v>18.349</v>
      </c>
      <c r="G779" s="112">
        <v>18.641999999999999</v>
      </c>
      <c r="H779" s="113">
        <v>19.100999999999999</v>
      </c>
      <c r="I779" s="90">
        <f t="shared" si="437"/>
        <v>15.795958333333333</v>
      </c>
      <c r="J779" s="90">
        <f t="shared" si="438"/>
        <v>16.734500000000001</v>
      </c>
      <c r="K779" s="114">
        <v>7</v>
      </c>
      <c r="L779" s="115">
        <v>4.1666666666666664E-2</v>
      </c>
      <c r="M779" s="90">
        <v>12.38</v>
      </c>
      <c r="N779" s="90">
        <v>13.84</v>
      </c>
      <c r="O779" s="90">
        <v>16.14</v>
      </c>
      <c r="P779" s="90">
        <v>18.27</v>
      </c>
      <c r="Q779" s="90">
        <v>20.32</v>
      </c>
      <c r="R779" s="63">
        <f t="shared" si="426"/>
        <v>8.1899999999999977</v>
      </c>
      <c r="S779" s="64">
        <f t="shared" si="425"/>
        <v>-3.8888888888888924E-2</v>
      </c>
      <c r="T779" s="65">
        <f t="shared" si="456"/>
        <v>0.89450867052023131</v>
      </c>
      <c r="U779" s="65">
        <f t="shared" si="456"/>
        <v>0.85749690210656748</v>
      </c>
      <c r="V779" s="65">
        <f t="shared" si="427"/>
        <v>0.75752599890530925</v>
      </c>
      <c r="W779" s="65">
        <f t="shared" si="428"/>
        <v>0.68110236220472442</v>
      </c>
      <c r="X779" s="61">
        <f t="shared" si="439"/>
        <v>8.0784418713606782E-2</v>
      </c>
      <c r="Y779" s="66">
        <f t="shared" si="429"/>
        <v>0.10092219020172896</v>
      </c>
      <c r="Z779" s="61">
        <f t="shared" si="430"/>
        <v>5.9416570166946764E-2</v>
      </c>
      <c r="AA779" s="67">
        <f t="shared" si="431"/>
        <v>15.795958333333335</v>
      </c>
      <c r="AB779" s="68">
        <f t="shared" si="432"/>
        <v>7.9552023121387344E-2</v>
      </c>
      <c r="AC779" s="69">
        <f t="shared" si="433"/>
        <v>0.14132646917148375</v>
      </c>
      <c r="AD779" s="70">
        <f>_xlfn.PERCENTILE.EXC(AC779:$AC$5675,0.5)</f>
        <v>8.7769495268930631E-2</v>
      </c>
      <c r="AE779" s="70">
        <f>_xlfn.PERCENTILE.EXC($AC779:AC$5675,0.35)</f>
        <v>5.1968163151105959E-2</v>
      </c>
      <c r="AF779" s="71">
        <f t="shared" si="421"/>
        <v>4.1297921301474333E-2</v>
      </c>
      <c r="AG779" s="70">
        <f t="shared" si="422"/>
        <v>-0.25348902430545567</v>
      </c>
      <c r="AH779" s="70">
        <f t="shared" si="423"/>
        <v>-0.28545770534896964</v>
      </c>
      <c r="AI779" s="61" t="str">
        <f t="shared" si="448"/>
        <v>Short VOL</v>
      </c>
      <c r="AJ779" s="68" t="str">
        <f t="shared" si="449"/>
        <v>Short VOL</v>
      </c>
      <c r="AK779" s="72" t="str">
        <f t="shared" si="450"/>
        <v>00631L</v>
      </c>
      <c r="AL779" s="73">
        <f t="shared" si="440"/>
        <v>1</v>
      </c>
      <c r="AM779" s="72" t="str">
        <f t="shared" si="453"/>
        <v>00631L</v>
      </c>
      <c r="AN779" s="73">
        <f t="shared" si="441"/>
        <v>1</v>
      </c>
      <c r="AO779" s="74" t="str">
        <f t="shared" si="447"/>
        <v>00631L</v>
      </c>
      <c r="AP779" s="20">
        <f t="shared" si="442"/>
        <v>1</v>
      </c>
      <c r="AQ779" s="74" t="str">
        <f t="shared" si="457"/>
        <v>00635U</v>
      </c>
      <c r="AR779" s="20">
        <f t="shared" si="443"/>
        <v>0</v>
      </c>
      <c r="AS779" s="74" t="str">
        <f t="shared" si="451"/>
        <v>00635U</v>
      </c>
      <c r="AT779" s="20">
        <f t="shared" si="444"/>
        <v>0</v>
      </c>
      <c r="AU779" s="74" t="str">
        <f t="shared" si="434"/>
        <v>00631L</v>
      </c>
      <c r="AV779" s="20">
        <f t="shared" si="445"/>
        <v>1</v>
      </c>
      <c r="AW779" s="74" t="str">
        <f t="shared" si="435"/>
        <v>00631L</v>
      </c>
      <c r="AX779" s="20">
        <f t="shared" si="436"/>
        <v>1</v>
      </c>
      <c r="AY779" s="20">
        <f t="shared" si="446"/>
        <v>0</v>
      </c>
      <c r="AZ779" s="57">
        <v>45180</v>
      </c>
      <c r="BA779" s="75">
        <v>31.73</v>
      </c>
      <c r="BB779" s="90">
        <v>31.8</v>
      </c>
      <c r="BC779" s="76">
        <f t="shared" si="454"/>
        <v>31.92229166666667</v>
      </c>
      <c r="BD779" s="76">
        <f t="shared" si="455"/>
        <v>31.962791666666668</v>
      </c>
      <c r="BE779" s="77">
        <f t="shared" si="424"/>
        <v>-3.8309175275898621E-3</v>
      </c>
      <c r="BF779" s="77">
        <f t="shared" si="452"/>
        <v>-7.2832082095457577E-3</v>
      </c>
    </row>
    <row r="780" spans="1:58" s="23" customFormat="1" ht="13.15" x14ac:dyDescent="0.4">
      <c r="A780" s="57">
        <v>45176</v>
      </c>
      <c r="B780" s="112">
        <v>15.302</v>
      </c>
      <c r="C780" s="112">
        <v>16.439</v>
      </c>
      <c r="D780" s="112">
        <v>17.149999999999999</v>
      </c>
      <c r="E780" s="112">
        <v>17.527000000000001</v>
      </c>
      <c r="F780" s="112">
        <v>18.513000000000002</v>
      </c>
      <c r="G780" s="112">
        <v>18.853999999999999</v>
      </c>
      <c r="H780" s="113">
        <v>19.349</v>
      </c>
      <c r="I780" s="90">
        <f t="shared" si="437"/>
        <v>16.059999999999999</v>
      </c>
      <c r="J780" s="90">
        <f t="shared" si="438"/>
        <v>16.913</v>
      </c>
      <c r="K780" s="114">
        <v>8</v>
      </c>
      <c r="L780" s="115">
        <v>4.1666666666666664E-2</v>
      </c>
      <c r="M780" s="90">
        <v>13.1</v>
      </c>
      <c r="N780" s="90">
        <v>14.4</v>
      </c>
      <c r="O780" s="90">
        <v>16.579999999999998</v>
      </c>
      <c r="P780" s="90">
        <v>18.61</v>
      </c>
      <c r="Q780" s="90">
        <v>20.58</v>
      </c>
      <c r="R780" s="63">
        <f t="shared" si="426"/>
        <v>7.6899999999999977</v>
      </c>
      <c r="S780" s="64">
        <f t="shared" si="425"/>
        <v>-3.4602076124566738E-3</v>
      </c>
      <c r="T780" s="65">
        <f t="shared" si="456"/>
        <v>0.90972222222222221</v>
      </c>
      <c r="U780" s="65">
        <f t="shared" si="456"/>
        <v>0.86851628468033781</v>
      </c>
      <c r="V780" s="65">
        <f t="shared" si="427"/>
        <v>0.77377753895754975</v>
      </c>
      <c r="W780" s="65">
        <f t="shared" si="428"/>
        <v>0.69970845481049571</v>
      </c>
      <c r="X780" s="61">
        <f t="shared" si="439"/>
        <v>7.4304012547379464E-2</v>
      </c>
      <c r="Y780" s="66">
        <f t="shared" si="429"/>
        <v>0.10395389969760935</v>
      </c>
      <c r="Z780" s="61">
        <f t="shared" si="430"/>
        <v>5.3113325031133349E-2</v>
      </c>
      <c r="AA780" s="67">
        <f t="shared" si="431"/>
        <v>16.060000000000002</v>
      </c>
      <c r="AB780" s="68">
        <f t="shared" si="432"/>
        <v>6.2638888888888841E-2</v>
      </c>
      <c r="AC780" s="69">
        <f t="shared" si="433"/>
        <v>0.11527777777777791</v>
      </c>
      <c r="AD780" s="70">
        <f>_xlfn.PERCENTILE.EXC(AC780:$AC$5675,0.5)</f>
        <v>8.7766229115946837E-2</v>
      </c>
      <c r="AE780" s="70">
        <f>_xlfn.PERCENTILE.EXC($AC780:AC$5675,0.35)</f>
        <v>5.1959632907190995E-2</v>
      </c>
      <c r="AF780" s="71">
        <f t="shared" si="421"/>
        <v>4.1297921301474333E-2</v>
      </c>
      <c r="AG780" s="70">
        <f t="shared" si="422"/>
        <v>-0.25348902430545567</v>
      </c>
      <c r="AH780" s="70">
        <f t="shared" si="423"/>
        <v>-0.28545770534896964</v>
      </c>
      <c r="AI780" s="61" t="str">
        <f t="shared" si="448"/>
        <v>Short VOL</v>
      </c>
      <c r="AJ780" s="68" t="str">
        <f t="shared" si="449"/>
        <v>Short VOL</v>
      </c>
      <c r="AK780" s="72" t="str">
        <f t="shared" si="450"/>
        <v>00631L</v>
      </c>
      <c r="AL780" s="73">
        <f t="shared" si="440"/>
        <v>1</v>
      </c>
      <c r="AM780" s="72" t="str">
        <f t="shared" si="453"/>
        <v>00631L</v>
      </c>
      <c r="AN780" s="73">
        <f t="shared" si="441"/>
        <v>1</v>
      </c>
      <c r="AO780" s="74" t="str">
        <f t="shared" si="447"/>
        <v>00631L</v>
      </c>
      <c r="AP780" s="20">
        <f t="shared" si="442"/>
        <v>1</v>
      </c>
      <c r="AQ780" s="74" t="str">
        <f t="shared" si="457"/>
        <v>00635U</v>
      </c>
      <c r="AR780" s="20">
        <f t="shared" si="443"/>
        <v>0</v>
      </c>
      <c r="AS780" s="74" t="str">
        <f t="shared" si="451"/>
        <v>00635U</v>
      </c>
      <c r="AT780" s="20">
        <f t="shared" si="444"/>
        <v>0</v>
      </c>
      <c r="AU780" s="74" t="str">
        <f t="shared" si="434"/>
        <v>00631L</v>
      </c>
      <c r="AV780" s="20">
        <f t="shared" si="445"/>
        <v>1</v>
      </c>
      <c r="AW780" s="74" t="str">
        <f t="shared" si="435"/>
        <v>00631L</v>
      </c>
      <c r="AX780" s="20">
        <f t="shared" si="436"/>
        <v>1</v>
      </c>
      <c r="AY780" s="20">
        <f t="shared" si="446"/>
        <v>0</v>
      </c>
      <c r="AZ780" s="57">
        <v>45177</v>
      </c>
      <c r="BA780" s="75">
        <v>31.7</v>
      </c>
      <c r="BB780" s="90">
        <v>31.75</v>
      </c>
      <c r="BC780" s="76">
        <f t="shared" si="454"/>
        <v>31.880624999999998</v>
      </c>
      <c r="BD780" s="76">
        <f t="shared" si="455"/>
        <v>31.920625000000005</v>
      </c>
      <c r="BE780" s="77">
        <f t="shared" si="424"/>
        <v>-4.0973161598933036E-3</v>
      </c>
      <c r="BF780" s="77">
        <f t="shared" si="452"/>
        <v>-6.9116754449515122E-3</v>
      </c>
    </row>
    <row r="781" spans="1:58" s="23" customFormat="1" ht="13.15" x14ac:dyDescent="0.4">
      <c r="A781" s="57">
        <v>45175</v>
      </c>
      <c r="B781" s="112">
        <v>15.347</v>
      </c>
      <c r="C781" s="112">
        <v>16.498000000000001</v>
      </c>
      <c r="D781" s="112">
        <v>17.25</v>
      </c>
      <c r="E781" s="112">
        <v>17.649999999999999</v>
      </c>
      <c r="F781" s="112">
        <v>18.7</v>
      </c>
      <c r="G781" s="112">
        <v>19.085000000000001</v>
      </c>
      <c r="H781" s="113">
        <v>19.55</v>
      </c>
      <c r="I781" s="90">
        <f t="shared" si="437"/>
        <v>16.066375000000001</v>
      </c>
      <c r="J781" s="90">
        <f t="shared" si="438"/>
        <v>16.968</v>
      </c>
      <c r="K781" s="114">
        <v>9</v>
      </c>
      <c r="L781" s="115">
        <v>4.1666666666666664E-2</v>
      </c>
      <c r="M781" s="90">
        <v>13.1</v>
      </c>
      <c r="N781" s="90">
        <v>14.45</v>
      </c>
      <c r="O781" s="90">
        <v>16.61</v>
      </c>
      <c r="P781" s="90">
        <v>18.62</v>
      </c>
      <c r="Q781" s="90">
        <v>20.8</v>
      </c>
      <c r="R781" s="63">
        <f t="shared" si="426"/>
        <v>7.6800000000000068</v>
      </c>
      <c r="S781" s="64">
        <f t="shared" si="425"/>
        <v>3.1406138472519593E-2</v>
      </c>
      <c r="T781" s="65">
        <f t="shared" si="456"/>
        <v>0.90657439446366783</v>
      </c>
      <c r="U781" s="65">
        <f t="shared" si="456"/>
        <v>0.86995785671282355</v>
      </c>
      <c r="V781" s="65">
        <f t="shared" si="427"/>
        <v>0.77604726100966692</v>
      </c>
      <c r="W781" s="65">
        <f t="shared" si="428"/>
        <v>0.69471153846153844</v>
      </c>
      <c r="X781" s="61">
        <f t="shared" si="439"/>
        <v>7.4998371017137008E-2</v>
      </c>
      <c r="Y781" s="66">
        <f t="shared" si="429"/>
        <v>0.10764872521246471</v>
      </c>
      <c r="Z781" s="61">
        <f t="shared" si="430"/>
        <v>5.6118757342586562E-2</v>
      </c>
      <c r="AA781" s="67">
        <f t="shared" si="431"/>
        <v>16.066375000000001</v>
      </c>
      <c r="AB781" s="68">
        <f t="shared" si="432"/>
        <v>6.2076124567474071E-2</v>
      </c>
      <c r="AC781" s="69">
        <f t="shared" si="433"/>
        <v>0.11185986159169561</v>
      </c>
      <c r="AD781" s="70">
        <f>_xlfn.PERCENTILE.EXC(AC781:$AC$5675,0.5)</f>
        <v>8.7762962962963029E-2</v>
      </c>
      <c r="AE781" s="70">
        <f>_xlfn.PERCENTILE.EXC($AC781:AC$5675,0.35)</f>
        <v>5.1941598141248109E-2</v>
      </c>
      <c r="AF781" s="71">
        <f t="shared" si="421"/>
        <v>4.1297921301474333E-2</v>
      </c>
      <c r="AG781" s="70">
        <f t="shared" si="422"/>
        <v>-0.25348902430545567</v>
      </c>
      <c r="AH781" s="70">
        <f t="shared" si="423"/>
        <v>-0.28545770534896964</v>
      </c>
      <c r="AI781" s="61" t="str">
        <f t="shared" si="448"/>
        <v>Short VOL</v>
      </c>
      <c r="AJ781" s="68" t="str">
        <f t="shared" si="449"/>
        <v>Short VOL</v>
      </c>
      <c r="AK781" s="72" t="str">
        <f t="shared" si="450"/>
        <v>00631L</v>
      </c>
      <c r="AL781" s="73">
        <f t="shared" si="440"/>
        <v>1</v>
      </c>
      <c r="AM781" s="72" t="str">
        <f t="shared" si="453"/>
        <v>00631L</v>
      </c>
      <c r="AN781" s="73">
        <f t="shared" si="441"/>
        <v>1</v>
      </c>
      <c r="AO781" s="74" t="str">
        <f t="shared" si="447"/>
        <v>00631L</v>
      </c>
      <c r="AP781" s="20">
        <f t="shared" si="442"/>
        <v>1</v>
      </c>
      <c r="AQ781" s="74" t="str">
        <f t="shared" si="457"/>
        <v>00631L</v>
      </c>
      <c r="AR781" s="20">
        <f t="shared" si="443"/>
        <v>1</v>
      </c>
      <c r="AS781" s="74" t="str">
        <f t="shared" si="451"/>
        <v>00631L</v>
      </c>
      <c r="AT781" s="20">
        <f t="shared" si="444"/>
        <v>1</v>
      </c>
      <c r="AU781" s="74" t="str">
        <f t="shared" si="434"/>
        <v>00631L</v>
      </c>
      <c r="AV781" s="20">
        <f t="shared" si="445"/>
        <v>1</v>
      </c>
      <c r="AW781" s="74" t="str">
        <f t="shared" si="435"/>
        <v>00631L</v>
      </c>
      <c r="AX781" s="20">
        <f t="shared" si="436"/>
        <v>1</v>
      </c>
      <c r="AY781" s="20">
        <f t="shared" si="446"/>
        <v>0</v>
      </c>
      <c r="AZ781" s="57">
        <v>45176</v>
      </c>
      <c r="BA781" s="75">
        <v>32.03</v>
      </c>
      <c r="BB781" s="90">
        <v>32.125</v>
      </c>
      <c r="BC781" s="76">
        <f t="shared" si="454"/>
        <v>31.841249999999999</v>
      </c>
      <c r="BD781" s="76">
        <f t="shared" si="455"/>
        <v>31.885291666666667</v>
      </c>
      <c r="BE781" s="77">
        <f t="shared" si="424"/>
        <v>8.9113963804813342E-3</v>
      </c>
      <c r="BF781" s="77">
        <f t="shared" si="452"/>
        <v>4.5384039401657411E-3</v>
      </c>
    </row>
    <row r="782" spans="1:58" s="23" customFormat="1" ht="13.15" x14ac:dyDescent="0.4">
      <c r="A782" s="57">
        <v>45174</v>
      </c>
      <c r="B782" s="112">
        <v>14.993</v>
      </c>
      <c r="C782" s="112">
        <v>16.198</v>
      </c>
      <c r="D782" s="112">
        <v>16.998000000000001</v>
      </c>
      <c r="E782" s="112">
        <v>17.375</v>
      </c>
      <c r="F782" s="112">
        <v>18.437000000000001</v>
      </c>
      <c r="G782" s="112">
        <v>18.850999999999999</v>
      </c>
      <c r="H782" s="113">
        <v>19.315999999999999</v>
      </c>
      <c r="I782" s="90">
        <f t="shared" si="437"/>
        <v>15.695916666666667</v>
      </c>
      <c r="J782" s="90">
        <f t="shared" si="438"/>
        <v>16.664666666666669</v>
      </c>
      <c r="K782" s="114">
        <v>10</v>
      </c>
      <c r="L782" s="115">
        <v>4.1666666666666664E-2</v>
      </c>
      <c r="M782" s="90">
        <v>12.89</v>
      </c>
      <c r="N782" s="90">
        <v>14.01</v>
      </c>
      <c r="O782" s="90">
        <v>16.239999999999998</v>
      </c>
      <c r="P782" s="90">
        <v>18.32</v>
      </c>
      <c r="Q782" s="90">
        <v>20.48</v>
      </c>
      <c r="R782" s="63">
        <f t="shared" si="426"/>
        <v>7.6600000000000037</v>
      </c>
      <c r="S782" s="64">
        <f t="shared" si="425"/>
        <v>7.0282658517952637E-2</v>
      </c>
      <c r="T782" s="65">
        <f t="shared" si="456"/>
        <v>0.92005710206995006</v>
      </c>
      <c r="U782" s="65">
        <f t="shared" si="456"/>
        <v>0.86268472906403948</v>
      </c>
      <c r="V782" s="65">
        <f t="shared" si="427"/>
        <v>0.76473799126637554</v>
      </c>
      <c r="W782" s="65">
        <f t="shared" si="428"/>
        <v>0.68408203125</v>
      </c>
      <c r="X782" s="61">
        <f t="shared" si="439"/>
        <v>8.0370839725205104E-2</v>
      </c>
      <c r="Y782" s="66">
        <f t="shared" si="429"/>
        <v>0.11171223021582728</v>
      </c>
      <c r="Z782" s="61">
        <f t="shared" si="430"/>
        <v>6.1719874064910835E-2</v>
      </c>
      <c r="AA782" s="67">
        <f t="shared" si="431"/>
        <v>15.695916666666669</v>
      </c>
      <c r="AB782" s="68">
        <f t="shared" si="432"/>
        <v>7.0164168451106387E-2</v>
      </c>
      <c r="AC782" s="69">
        <f t="shared" si="433"/>
        <v>0.12033666428741394</v>
      </c>
      <c r="AD782" s="70">
        <f>_xlfn.PERCENTILE.EXC(AC782:$AC$5675,0.5)</f>
        <v>8.7702709887838182E-2</v>
      </c>
      <c r="AE782" s="70">
        <f>_xlfn.PERCENTILE.EXC($AC782:AC$5675,0.35)</f>
        <v>5.192356337530523E-2</v>
      </c>
      <c r="AF782" s="71">
        <f t="shared" ref="AF782:AF845" si="458">_xlfn.PERCENTILE.EXC($AC782:$AC1782,0.28)</f>
        <v>4.1297921301474333E-2</v>
      </c>
      <c r="AG782" s="70">
        <f t="shared" ref="AG782:AG845" si="459">_xlfn.PERCENTILE.EXC($AC782:$AC1782,0.01)</f>
        <v>-0.25348902430545567</v>
      </c>
      <c r="AH782" s="70">
        <f t="shared" ref="AH782:AH845" si="460">_xlfn.PERCENTILE.EXC($AC782:$AC1782,0.005)</f>
        <v>-0.28545770534896964</v>
      </c>
      <c r="AI782" s="61" t="str">
        <f t="shared" si="448"/>
        <v>Short VOL</v>
      </c>
      <c r="AJ782" s="68" t="str">
        <f t="shared" si="449"/>
        <v>Short VOL</v>
      </c>
      <c r="AK782" s="72" t="str">
        <f t="shared" si="450"/>
        <v>00631L</v>
      </c>
      <c r="AL782" s="73">
        <f t="shared" si="440"/>
        <v>1</v>
      </c>
      <c r="AM782" s="72" t="str">
        <f t="shared" si="453"/>
        <v>00631L</v>
      </c>
      <c r="AN782" s="73">
        <f t="shared" si="441"/>
        <v>1</v>
      </c>
      <c r="AO782" s="74" t="str">
        <f t="shared" si="447"/>
        <v>00631L</v>
      </c>
      <c r="AP782" s="20">
        <f t="shared" si="442"/>
        <v>1</v>
      </c>
      <c r="AQ782" s="74" t="str">
        <f t="shared" si="457"/>
        <v>00631L</v>
      </c>
      <c r="AR782" s="20">
        <f t="shared" si="443"/>
        <v>1</v>
      </c>
      <c r="AS782" s="74" t="str">
        <f t="shared" si="451"/>
        <v>00631L</v>
      </c>
      <c r="AT782" s="20">
        <f t="shared" si="444"/>
        <v>1</v>
      </c>
      <c r="AU782" s="74" t="str">
        <f t="shared" si="434"/>
        <v>00631L</v>
      </c>
      <c r="AV782" s="20">
        <f t="shared" si="445"/>
        <v>1</v>
      </c>
      <c r="AW782" s="74" t="str">
        <f t="shared" si="435"/>
        <v>00631L</v>
      </c>
      <c r="AX782" s="20">
        <f t="shared" si="436"/>
        <v>1</v>
      </c>
      <c r="AY782" s="20">
        <f t="shared" si="446"/>
        <v>0</v>
      </c>
      <c r="AZ782" s="57">
        <v>45175</v>
      </c>
      <c r="BA782" s="75">
        <v>31.91</v>
      </c>
      <c r="BB782" s="90">
        <v>31.8125</v>
      </c>
      <c r="BC782" s="76">
        <f t="shared" si="454"/>
        <v>31.796666666666667</v>
      </c>
      <c r="BD782" s="76">
        <f t="shared" si="455"/>
        <v>31.837666666666667</v>
      </c>
      <c r="BE782" s="77">
        <f t="shared" si="424"/>
        <v>4.9795576056189776E-4</v>
      </c>
      <c r="BF782" s="77">
        <f t="shared" si="452"/>
        <v>2.2719420393035373E-3</v>
      </c>
    </row>
    <row r="783" spans="1:58" s="23" customFormat="1" ht="13.15" x14ac:dyDescent="0.4">
      <c r="A783" s="57">
        <v>45170</v>
      </c>
      <c r="B783" s="112">
        <v>14.797000000000001</v>
      </c>
      <c r="C783" s="112">
        <v>16.209</v>
      </c>
      <c r="D783" s="112">
        <v>17.100999999999999</v>
      </c>
      <c r="E783" s="112">
        <v>17.501000000000001</v>
      </c>
      <c r="F783" s="112">
        <v>18.55</v>
      </c>
      <c r="G783" s="112">
        <v>18.962</v>
      </c>
      <c r="H783" s="113">
        <v>19.462</v>
      </c>
      <c r="I783" s="90">
        <f t="shared" si="437"/>
        <v>15.561833333333333</v>
      </c>
      <c r="J783" s="90">
        <f t="shared" si="438"/>
        <v>16.692166666666665</v>
      </c>
      <c r="K783" s="114">
        <v>11</v>
      </c>
      <c r="L783" s="115">
        <v>4.1666666666666664E-2</v>
      </c>
      <c r="M783" s="90">
        <v>10.45</v>
      </c>
      <c r="N783" s="90">
        <v>13.09</v>
      </c>
      <c r="O783" s="90">
        <v>15.74</v>
      </c>
      <c r="P783" s="90">
        <v>18.149999999999999</v>
      </c>
      <c r="Q783" s="90">
        <v>20.25</v>
      </c>
      <c r="R783" s="63">
        <f t="shared" si="426"/>
        <v>10.350000000000001</v>
      </c>
      <c r="S783" s="64">
        <f t="shared" si="425"/>
        <v>-3.5372144436256477E-2</v>
      </c>
      <c r="T783" s="65">
        <f t="shared" si="456"/>
        <v>0.79831932773109238</v>
      </c>
      <c r="U783" s="65">
        <f t="shared" si="456"/>
        <v>0.83163913595933925</v>
      </c>
      <c r="V783" s="65">
        <f t="shared" si="427"/>
        <v>0.7212121212121213</v>
      </c>
      <c r="W783" s="65">
        <f t="shared" si="428"/>
        <v>0.64641975308641975</v>
      </c>
      <c r="X783" s="61">
        <f t="shared" si="439"/>
        <v>9.5424748259782324E-2</v>
      </c>
      <c r="Y783" s="66">
        <f t="shared" si="429"/>
        <v>0.11205073995771661</v>
      </c>
      <c r="Z783" s="61">
        <f t="shared" si="430"/>
        <v>7.2634972314744375E-2</v>
      </c>
      <c r="AA783" s="67">
        <f t="shared" si="431"/>
        <v>15.561833333333334</v>
      </c>
      <c r="AB783" s="68">
        <f t="shared" si="432"/>
        <v>0.1304048892284187</v>
      </c>
      <c r="AC783" s="69">
        <f t="shared" si="433"/>
        <v>0.18883371530430362</v>
      </c>
      <c r="AD783" s="70">
        <f>_xlfn.PERCENTILE.EXC(AC783:$AC$5675,0.5)</f>
        <v>8.7642456812713335E-2</v>
      </c>
      <c r="AE783" s="70">
        <f>_xlfn.PERCENTILE.EXC($AC783:AC$5675,0.35)</f>
        <v>5.1905961668378776E-2</v>
      </c>
      <c r="AF783" s="71">
        <f t="shared" si="458"/>
        <v>4.1297921301474333E-2</v>
      </c>
      <c r="AG783" s="70">
        <f t="shared" si="459"/>
        <v>-0.25348902430545567</v>
      </c>
      <c r="AH783" s="70">
        <f t="shared" si="460"/>
        <v>-0.28545770534896964</v>
      </c>
      <c r="AI783" s="61" t="str">
        <f t="shared" si="448"/>
        <v>Short VOL</v>
      </c>
      <c r="AJ783" s="68" t="str">
        <f t="shared" si="449"/>
        <v>Short VOL</v>
      </c>
      <c r="AK783" s="72" t="str">
        <f t="shared" si="450"/>
        <v>00631L</v>
      </c>
      <c r="AL783" s="73">
        <f t="shared" si="440"/>
        <v>1</v>
      </c>
      <c r="AM783" s="72" t="str">
        <f t="shared" si="453"/>
        <v>00631L</v>
      </c>
      <c r="AN783" s="73">
        <f t="shared" si="441"/>
        <v>1</v>
      </c>
      <c r="AO783" s="74" t="str">
        <f t="shared" si="447"/>
        <v>00631L</v>
      </c>
      <c r="AP783" s="20">
        <f t="shared" si="442"/>
        <v>1</v>
      </c>
      <c r="AQ783" s="74" t="str">
        <f t="shared" si="457"/>
        <v>00631L</v>
      </c>
      <c r="AR783" s="20">
        <f t="shared" si="443"/>
        <v>1</v>
      </c>
      <c r="AS783" s="74" t="str">
        <f t="shared" si="451"/>
        <v>00631L</v>
      </c>
      <c r="AT783" s="20">
        <f t="shared" si="444"/>
        <v>1</v>
      </c>
      <c r="AU783" s="74" t="str">
        <f t="shared" si="434"/>
        <v>00631L</v>
      </c>
      <c r="AV783" s="20">
        <f t="shared" si="445"/>
        <v>1</v>
      </c>
      <c r="AW783" s="74" t="str">
        <f t="shared" si="435"/>
        <v>00631L</v>
      </c>
      <c r="AX783" s="20">
        <f t="shared" si="436"/>
        <v>1</v>
      </c>
      <c r="AY783" s="20">
        <f t="shared" si="446"/>
        <v>0</v>
      </c>
      <c r="AZ783" s="57">
        <v>45174</v>
      </c>
      <c r="BA783" s="75">
        <v>31.81</v>
      </c>
      <c r="BB783" s="90">
        <v>31.962499999999999</v>
      </c>
      <c r="BC783" s="76">
        <f t="shared" si="454"/>
        <v>31.761875</v>
      </c>
      <c r="BD783" s="76">
        <f t="shared" si="455"/>
        <v>31.796625000000002</v>
      </c>
      <c r="BE783" s="77">
        <f t="shared" si="424"/>
        <v>6.3165351541745792E-3</v>
      </c>
      <c r="BF783" s="77">
        <f t="shared" si="452"/>
        <v>4.2064212789867986E-4</v>
      </c>
    </row>
    <row r="784" spans="1:58" s="23" customFormat="1" ht="13.15" x14ac:dyDescent="0.4">
      <c r="A784" s="57">
        <v>45169</v>
      </c>
      <c r="B784" s="112">
        <v>15.044</v>
      </c>
      <c r="C784" s="112">
        <v>16.373999999999999</v>
      </c>
      <c r="D784" s="112">
        <v>17.225999999999999</v>
      </c>
      <c r="E784" s="112">
        <v>17.556999999999999</v>
      </c>
      <c r="F784" s="112">
        <v>18.556000000000001</v>
      </c>
      <c r="G784" s="112">
        <v>19.016999999999999</v>
      </c>
      <c r="H784" s="113">
        <v>19.45</v>
      </c>
      <c r="I784" s="90">
        <f t="shared" si="437"/>
        <v>15.709</v>
      </c>
      <c r="J784" s="90">
        <f t="shared" si="438"/>
        <v>16.799999999999997</v>
      </c>
      <c r="K784" s="114">
        <v>12</v>
      </c>
      <c r="L784" s="115">
        <v>4.1666666666666664E-2</v>
      </c>
      <c r="M784" s="90">
        <v>11.79</v>
      </c>
      <c r="N784" s="90">
        <v>13.57</v>
      </c>
      <c r="O784" s="90">
        <v>15.92</v>
      </c>
      <c r="P784" s="90">
        <v>18.29</v>
      </c>
      <c r="Q784" s="90">
        <v>20.079999999999998</v>
      </c>
      <c r="R784" s="63">
        <f t="shared" si="426"/>
        <v>8.8500000000000014</v>
      </c>
      <c r="S784" s="64">
        <f t="shared" si="425"/>
        <v>-2.2334293948126836E-2</v>
      </c>
      <c r="T784" s="65">
        <f t="shared" si="456"/>
        <v>0.86882829771554893</v>
      </c>
      <c r="U784" s="65">
        <f t="shared" si="456"/>
        <v>0.8523869346733669</v>
      </c>
      <c r="V784" s="65">
        <f t="shared" si="427"/>
        <v>0.74193548387096775</v>
      </c>
      <c r="W784" s="65">
        <f t="shared" si="428"/>
        <v>0.67579681274900405</v>
      </c>
      <c r="X784" s="61">
        <f t="shared" si="439"/>
        <v>8.8407338473810035E-2</v>
      </c>
      <c r="Y784" s="66">
        <f t="shared" si="429"/>
        <v>0.10782024263826399</v>
      </c>
      <c r="Z784" s="61">
        <f t="shared" si="430"/>
        <v>6.9450633394869024E-2</v>
      </c>
      <c r="AA784" s="67">
        <f t="shared" si="431"/>
        <v>15.709</v>
      </c>
      <c r="AB784" s="68">
        <f t="shared" si="432"/>
        <v>0.10862196020633752</v>
      </c>
      <c r="AC784" s="69">
        <f t="shared" si="433"/>
        <v>0.15762711864406775</v>
      </c>
      <c r="AD784" s="70">
        <f>_xlfn.PERCENTILE.EXC(AC784:$AC$5675,0.5)</f>
        <v>8.7634744164196032E-2</v>
      </c>
      <c r="AE784" s="70">
        <f>_xlfn.PERCENTILE.EXC($AC784:AC$5675,0.35)</f>
        <v>5.1889442608993447E-2</v>
      </c>
      <c r="AF784" s="71">
        <f t="shared" si="458"/>
        <v>4.1297921301474333E-2</v>
      </c>
      <c r="AG784" s="70">
        <f t="shared" si="459"/>
        <v>-0.25348902430545567</v>
      </c>
      <c r="AH784" s="70">
        <f t="shared" si="460"/>
        <v>-0.28545770534896964</v>
      </c>
      <c r="AI784" s="61" t="str">
        <f t="shared" si="448"/>
        <v>Short VOL</v>
      </c>
      <c r="AJ784" s="68" t="str">
        <f t="shared" si="449"/>
        <v>Short VOL</v>
      </c>
      <c r="AK784" s="72" t="str">
        <f t="shared" si="450"/>
        <v>00631L</v>
      </c>
      <c r="AL784" s="73">
        <f t="shared" si="440"/>
        <v>1</v>
      </c>
      <c r="AM784" s="72" t="str">
        <f t="shared" si="453"/>
        <v>00631L</v>
      </c>
      <c r="AN784" s="73">
        <f t="shared" si="441"/>
        <v>1</v>
      </c>
      <c r="AO784" s="74" t="str">
        <f t="shared" si="447"/>
        <v>00631L</v>
      </c>
      <c r="AP784" s="20">
        <f t="shared" si="442"/>
        <v>1</v>
      </c>
      <c r="AQ784" s="74" t="str">
        <f t="shared" si="457"/>
        <v>00631L</v>
      </c>
      <c r="AR784" s="20">
        <f t="shared" si="443"/>
        <v>1</v>
      </c>
      <c r="AS784" s="74" t="str">
        <f t="shared" si="451"/>
        <v>00631L</v>
      </c>
      <c r="AT784" s="20">
        <f t="shared" si="444"/>
        <v>1</v>
      </c>
      <c r="AU784" s="74" t="str">
        <f t="shared" si="434"/>
        <v>00631L</v>
      </c>
      <c r="AV784" s="20">
        <f t="shared" si="445"/>
        <v>1</v>
      </c>
      <c r="AW784" s="74" t="str">
        <f t="shared" si="435"/>
        <v>00631L</v>
      </c>
      <c r="AX784" s="20">
        <f t="shared" si="436"/>
        <v>1</v>
      </c>
      <c r="AY784" s="20">
        <f t="shared" si="446"/>
        <v>0</v>
      </c>
      <c r="AZ784" s="57">
        <v>45170</v>
      </c>
      <c r="BA784" s="75">
        <v>32.35</v>
      </c>
      <c r="BB784" s="90">
        <v>32.362499999999997</v>
      </c>
      <c r="BC784" s="76">
        <f t="shared" si="454"/>
        <v>31.723125000000003</v>
      </c>
      <c r="BD784" s="76">
        <f t="shared" si="455"/>
        <v>31.768333333333334</v>
      </c>
      <c r="BE784" s="77">
        <f t="shared" si="424"/>
        <v>2.0154855487912807E-2</v>
      </c>
      <c r="BF784" s="77">
        <f t="shared" si="452"/>
        <v>1.830963747967054E-2</v>
      </c>
    </row>
    <row r="785" spans="1:58" s="23" customFormat="1" ht="13.15" x14ac:dyDescent="0.4">
      <c r="A785" s="57">
        <v>45168</v>
      </c>
      <c r="B785" s="112">
        <v>15.303000000000001</v>
      </c>
      <c r="C785" s="112">
        <v>16.701000000000001</v>
      </c>
      <c r="D785" s="112">
        <v>17.501000000000001</v>
      </c>
      <c r="E785" s="112">
        <v>17.847000000000001</v>
      </c>
      <c r="F785" s="112">
        <v>18.852</v>
      </c>
      <c r="G785" s="112">
        <v>19.23</v>
      </c>
      <c r="H785" s="113">
        <v>19.7</v>
      </c>
      <c r="I785" s="90">
        <f t="shared" si="437"/>
        <v>15.943750000000001</v>
      </c>
      <c r="J785" s="90">
        <f t="shared" si="438"/>
        <v>17.067666666666668</v>
      </c>
      <c r="K785" s="114">
        <v>13</v>
      </c>
      <c r="L785" s="115">
        <v>4.1666666666666664E-2</v>
      </c>
      <c r="M785" s="90">
        <v>12.42</v>
      </c>
      <c r="N785" s="90">
        <v>13.88</v>
      </c>
      <c r="O785" s="90">
        <v>16.18</v>
      </c>
      <c r="P785" s="90">
        <v>18.55</v>
      </c>
      <c r="Q785" s="90">
        <v>20.21</v>
      </c>
      <c r="R785" s="63">
        <f t="shared" si="426"/>
        <v>8.4300000000000033</v>
      </c>
      <c r="S785" s="64">
        <f t="shared" si="425"/>
        <v>-3.9446366782006817E-2</v>
      </c>
      <c r="T785" s="65">
        <f t="shared" si="456"/>
        <v>0.89481268011527371</v>
      </c>
      <c r="U785" s="65">
        <f t="shared" si="456"/>
        <v>0.85784919653893699</v>
      </c>
      <c r="V785" s="65">
        <f t="shared" si="427"/>
        <v>0.74824797843665769</v>
      </c>
      <c r="W785" s="65">
        <f t="shared" si="428"/>
        <v>0.68678871845620981</v>
      </c>
      <c r="X785" s="61">
        <f t="shared" si="439"/>
        <v>9.1354636345814519E-2</v>
      </c>
      <c r="Y785" s="66">
        <f t="shared" si="429"/>
        <v>0.10382697372107345</v>
      </c>
      <c r="Z785" s="61">
        <f t="shared" si="430"/>
        <v>7.0492617274271488E-2</v>
      </c>
      <c r="AA785" s="67">
        <f t="shared" si="431"/>
        <v>15.943750000000001</v>
      </c>
      <c r="AB785" s="68">
        <f t="shared" si="432"/>
        <v>0.10252161383285302</v>
      </c>
      <c r="AC785" s="69">
        <f t="shared" si="433"/>
        <v>0.14868515850144096</v>
      </c>
      <c r="AD785" s="70">
        <f>_xlfn.PERCENTILE.EXC(AC785:$AC$5675,0.5)</f>
        <v>8.7627031515678716E-2</v>
      </c>
      <c r="AE785" s="70">
        <f>_xlfn.PERCENTILE.EXC($AC785:AC$5675,0.35)</f>
        <v>5.1872923549608103E-2</v>
      </c>
      <c r="AF785" s="71">
        <f t="shared" si="458"/>
        <v>4.1297921301474333E-2</v>
      </c>
      <c r="AG785" s="70">
        <f t="shared" si="459"/>
        <v>-0.25348902430545567</v>
      </c>
      <c r="AH785" s="70">
        <f t="shared" si="460"/>
        <v>-0.28545770534896964</v>
      </c>
      <c r="AI785" s="61" t="str">
        <f t="shared" si="448"/>
        <v>Short VOL</v>
      </c>
      <c r="AJ785" s="68" t="str">
        <f t="shared" si="449"/>
        <v>Short VOL</v>
      </c>
      <c r="AK785" s="72" t="str">
        <f t="shared" si="450"/>
        <v>00631L</v>
      </c>
      <c r="AL785" s="73">
        <f t="shared" si="440"/>
        <v>1</v>
      </c>
      <c r="AM785" s="72" t="str">
        <f t="shared" si="453"/>
        <v>00631L</v>
      </c>
      <c r="AN785" s="73">
        <f t="shared" si="441"/>
        <v>1</v>
      </c>
      <c r="AO785" s="74" t="str">
        <f t="shared" si="447"/>
        <v>00631L</v>
      </c>
      <c r="AP785" s="20">
        <f t="shared" si="442"/>
        <v>1</v>
      </c>
      <c r="AQ785" s="74" t="str">
        <f t="shared" si="457"/>
        <v>00631L</v>
      </c>
      <c r="AR785" s="20">
        <f t="shared" si="443"/>
        <v>1</v>
      </c>
      <c r="AS785" s="74" t="str">
        <f t="shared" si="451"/>
        <v>00631L</v>
      </c>
      <c r="AT785" s="20">
        <f t="shared" si="444"/>
        <v>1</v>
      </c>
      <c r="AU785" s="74" t="str">
        <f t="shared" si="434"/>
        <v>00631L</v>
      </c>
      <c r="AV785" s="20">
        <f t="shared" si="445"/>
        <v>1</v>
      </c>
      <c r="AW785" s="74" t="str">
        <f t="shared" si="435"/>
        <v>00631L</v>
      </c>
      <c r="AX785" s="20">
        <f t="shared" si="436"/>
        <v>1</v>
      </c>
      <c r="AY785" s="20">
        <f t="shared" si="446"/>
        <v>0</v>
      </c>
      <c r="AZ785" s="57">
        <v>45169</v>
      </c>
      <c r="BA785" s="75">
        <v>32.25</v>
      </c>
      <c r="BB785" s="90">
        <v>32.200000000000003</v>
      </c>
      <c r="BC785" s="76">
        <f t="shared" si="454"/>
        <v>31.674583333333338</v>
      </c>
      <c r="BD785" s="76">
        <f t="shared" si="455"/>
        <v>31.721250000000005</v>
      </c>
      <c r="BE785" s="77">
        <f t="shared" ref="BE785:BE848" si="461">(BB785-BC785)/BC785</f>
        <v>1.6587958273589439E-2</v>
      </c>
      <c r="BF785" s="77">
        <f t="shared" si="452"/>
        <v>1.6668636954722624E-2</v>
      </c>
    </row>
    <row r="786" spans="1:58" s="23" customFormat="1" ht="13.15" x14ac:dyDescent="0.4">
      <c r="A786" s="57">
        <v>45167</v>
      </c>
      <c r="B786" s="112">
        <v>15.903</v>
      </c>
      <c r="C786" s="112">
        <v>17.196999999999999</v>
      </c>
      <c r="D786" s="112">
        <v>17.850000000000001</v>
      </c>
      <c r="E786" s="112">
        <v>18.096</v>
      </c>
      <c r="F786" s="112">
        <v>19.059999999999999</v>
      </c>
      <c r="G786" s="112">
        <v>19.431999999999999</v>
      </c>
      <c r="H786" s="113">
        <v>19.809999999999999</v>
      </c>
      <c r="I786" s="90">
        <f t="shared" si="437"/>
        <v>16.442166666666665</v>
      </c>
      <c r="J786" s="90">
        <f t="shared" si="438"/>
        <v>17.469083333333334</v>
      </c>
      <c r="K786" s="114">
        <v>14</v>
      </c>
      <c r="L786" s="115">
        <v>4.1666666666666664E-2</v>
      </c>
      <c r="M786" s="90">
        <v>13.3</v>
      </c>
      <c r="N786" s="90">
        <v>14.45</v>
      </c>
      <c r="O786" s="90">
        <v>16.559999999999999</v>
      </c>
      <c r="P786" s="90">
        <v>18.71</v>
      </c>
      <c r="Q786" s="90">
        <v>20.72</v>
      </c>
      <c r="R786" s="63">
        <f t="shared" si="426"/>
        <v>7.519999999999996</v>
      </c>
      <c r="S786" s="64">
        <f t="shared" ref="S786:S849" si="462">(N786-N787)/N787</f>
        <v>-4.1777188328912515E-2</v>
      </c>
      <c r="T786" s="65">
        <f t="shared" si="456"/>
        <v>0.92041522491349492</v>
      </c>
      <c r="U786" s="65">
        <f t="shared" si="456"/>
        <v>0.87258454106280192</v>
      </c>
      <c r="V786" s="65">
        <f t="shared" si="427"/>
        <v>0.772314270443613</v>
      </c>
      <c r="W786" s="65">
        <f t="shared" si="428"/>
        <v>0.69739382239382242</v>
      </c>
      <c r="X786" s="61">
        <f t="shared" si="439"/>
        <v>8.1368295290196735E-2</v>
      </c>
      <c r="Y786" s="66">
        <f t="shared" si="429"/>
        <v>9.4717064544650675E-2</v>
      </c>
      <c r="Z786" s="61">
        <f t="shared" si="430"/>
        <v>6.2456286174774327E-2</v>
      </c>
      <c r="AA786" s="67">
        <f t="shared" si="431"/>
        <v>16.442166666666665</v>
      </c>
      <c r="AB786" s="68">
        <f t="shared" si="432"/>
        <v>0.10055363321799317</v>
      </c>
      <c r="AC786" s="69">
        <f t="shared" si="433"/>
        <v>0.13786620530565163</v>
      </c>
      <c r="AD786" s="70">
        <f>_xlfn.PERCENTILE.EXC(AC786:$AC$5675,0.5)</f>
        <v>8.7626915690007162E-2</v>
      </c>
      <c r="AE786" s="70">
        <f>_xlfn.PERCENTILE.EXC($AC786:AC$5675,0.35)</f>
        <v>5.1853983516652588E-2</v>
      </c>
      <c r="AF786" s="71">
        <f t="shared" si="458"/>
        <v>4.1297921301474333E-2</v>
      </c>
      <c r="AG786" s="70">
        <f t="shared" si="459"/>
        <v>-0.25348902430545567</v>
      </c>
      <c r="AH786" s="70">
        <f t="shared" si="460"/>
        <v>-0.28545770534896964</v>
      </c>
      <c r="AI786" s="61" t="str">
        <f t="shared" si="448"/>
        <v>Short VOL</v>
      </c>
      <c r="AJ786" s="68" t="str">
        <f t="shared" si="449"/>
        <v>Short VOL</v>
      </c>
      <c r="AK786" s="72" t="str">
        <f t="shared" si="450"/>
        <v>00631L</v>
      </c>
      <c r="AL786" s="73">
        <f t="shared" si="440"/>
        <v>1</v>
      </c>
      <c r="AM786" s="72" t="str">
        <f t="shared" si="453"/>
        <v>00631L</v>
      </c>
      <c r="AN786" s="73">
        <f t="shared" si="441"/>
        <v>1</v>
      </c>
      <c r="AO786" s="74" t="str">
        <f t="shared" si="447"/>
        <v>00631L</v>
      </c>
      <c r="AP786" s="20">
        <f t="shared" si="442"/>
        <v>1</v>
      </c>
      <c r="AQ786" s="74" t="str">
        <f t="shared" si="457"/>
        <v>00631L</v>
      </c>
      <c r="AR786" s="20">
        <f t="shared" si="443"/>
        <v>1</v>
      </c>
      <c r="AS786" s="74" t="str">
        <f t="shared" si="451"/>
        <v>00631L</v>
      </c>
      <c r="AT786" s="20">
        <f t="shared" si="444"/>
        <v>1</v>
      </c>
      <c r="AU786" s="74" t="str">
        <f t="shared" si="434"/>
        <v>00631L</v>
      </c>
      <c r="AV786" s="20">
        <f t="shared" si="445"/>
        <v>1</v>
      </c>
      <c r="AW786" s="74" t="str">
        <f t="shared" si="435"/>
        <v>00631L</v>
      </c>
      <c r="AX786" s="20">
        <f t="shared" si="436"/>
        <v>1</v>
      </c>
      <c r="AY786" s="20">
        <f t="shared" si="446"/>
        <v>0</v>
      </c>
      <c r="AZ786" s="57">
        <v>45168</v>
      </c>
      <c r="BA786" s="75">
        <v>32.58</v>
      </c>
      <c r="BB786" s="90">
        <v>32.375</v>
      </c>
      <c r="BC786" s="76">
        <f t="shared" si="454"/>
        <v>31.627500000000008</v>
      </c>
      <c r="BD786" s="76">
        <f t="shared" si="455"/>
        <v>31.680916666666675</v>
      </c>
      <c r="BE786" s="77">
        <f t="shared" si="461"/>
        <v>2.3634495296814211E-2</v>
      </c>
      <c r="BF786" s="77">
        <f t="shared" si="452"/>
        <v>2.8379334562604382E-2</v>
      </c>
    </row>
    <row r="787" spans="1:58" s="23" customFormat="1" ht="13.15" x14ac:dyDescent="0.4">
      <c r="A787" s="57">
        <v>45166</v>
      </c>
      <c r="B787" s="112">
        <v>17.178000000000001</v>
      </c>
      <c r="C787" s="112">
        <v>18.088999999999999</v>
      </c>
      <c r="D787" s="112">
        <v>18.579000000000001</v>
      </c>
      <c r="E787" s="112">
        <v>18.702000000000002</v>
      </c>
      <c r="F787" s="112">
        <v>19.661999999999999</v>
      </c>
      <c r="G787" s="112">
        <v>19.901</v>
      </c>
      <c r="H787" s="113">
        <v>20.318999999999999</v>
      </c>
      <c r="I787" s="90">
        <f t="shared" si="437"/>
        <v>17.519625000000001</v>
      </c>
      <c r="J787" s="90">
        <f t="shared" si="438"/>
        <v>18.272749999999998</v>
      </c>
      <c r="K787" s="114">
        <v>15</v>
      </c>
      <c r="L787" s="115">
        <v>4.1666666666666664E-2</v>
      </c>
      <c r="M787" s="90">
        <v>13.53</v>
      </c>
      <c r="N787" s="90">
        <v>15.08</v>
      </c>
      <c r="O787" s="90">
        <v>17.12</v>
      </c>
      <c r="P787" s="90">
        <v>19.309999999999999</v>
      </c>
      <c r="Q787" s="90">
        <v>21.19</v>
      </c>
      <c r="R787" s="63">
        <f t="shared" si="426"/>
        <v>7.82</v>
      </c>
      <c r="S787" s="64">
        <f t="shared" si="462"/>
        <v>-3.826530612244896E-2</v>
      </c>
      <c r="T787" s="65">
        <f t="shared" si="456"/>
        <v>0.89721485411140578</v>
      </c>
      <c r="U787" s="65">
        <f t="shared" si="456"/>
        <v>0.88084112149532701</v>
      </c>
      <c r="V787" s="65">
        <f t="shared" si="427"/>
        <v>0.78094251683065774</v>
      </c>
      <c r="W787" s="65">
        <f t="shared" si="428"/>
        <v>0.71165644171779141</v>
      </c>
      <c r="X787" s="61">
        <f t="shared" si="439"/>
        <v>5.3032949120968551E-2</v>
      </c>
      <c r="Y787" s="66">
        <f t="shared" si="429"/>
        <v>8.6461341033044439E-2</v>
      </c>
      <c r="Z787" s="61">
        <f t="shared" si="430"/>
        <v>4.2987506867298651E-2</v>
      </c>
      <c r="AA787" s="67">
        <f t="shared" si="431"/>
        <v>17.519624999999998</v>
      </c>
      <c r="AB787" s="68">
        <f t="shared" si="432"/>
        <v>0.13912466843501331</v>
      </c>
      <c r="AC787" s="69">
        <f t="shared" si="433"/>
        <v>0.161778846153846</v>
      </c>
      <c r="AD787" s="70">
        <f>_xlfn.PERCENTILE.EXC(AC787:$AC$5675,0.5)</f>
        <v>8.7626799864335594E-2</v>
      </c>
      <c r="AE787" s="70">
        <f>_xlfn.PERCENTILE.EXC($AC787:AC$5675,0.35)</f>
        <v>5.1831815518936855E-2</v>
      </c>
      <c r="AF787" s="71">
        <f t="shared" si="458"/>
        <v>4.1297921301474333E-2</v>
      </c>
      <c r="AG787" s="70">
        <f t="shared" si="459"/>
        <v>-0.25348902430545567</v>
      </c>
      <c r="AH787" s="70">
        <f t="shared" si="460"/>
        <v>-0.28545770534896964</v>
      </c>
      <c r="AI787" s="61" t="str">
        <f t="shared" si="448"/>
        <v>Short VOL</v>
      </c>
      <c r="AJ787" s="68" t="str">
        <f t="shared" si="449"/>
        <v>Short VOL</v>
      </c>
      <c r="AK787" s="72" t="str">
        <f t="shared" si="450"/>
        <v>00631L</v>
      </c>
      <c r="AL787" s="73">
        <f t="shared" si="440"/>
        <v>1</v>
      </c>
      <c r="AM787" s="72" t="str">
        <f t="shared" si="453"/>
        <v>00631L</v>
      </c>
      <c r="AN787" s="73">
        <f t="shared" si="441"/>
        <v>1</v>
      </c>
      <c r="AO787" s="74" t="str">
        <f t="shared" si="447"/>
        <v>00631L</v>
      </c>
      <c r="AP787" s="20">
        <f t="shared" si="442"/>
        <v>1</v>
      </c>
      <c r="AQ787" s="74" t="str">
        <f t="shared" si="457"/>
        <v>00631L</v>
      </c>
      <c r="AR787" s="20">
        <f t="shared" si="443"/>
        <v>1</v>
      </c>
      <c r="AS787" s="74" t="str">
        <f t="shared" si="451"/>
        <v>00631L</v>
      </c>
      <c r="AT787" s="20">
        <f t="shared" si="444"/>
        <v>1</v>
      </c>
      <c r="AU787" s="74" t="str">
        <f t="shared" si="434"/>
        <v>00631L</v>
      </c>
      <c r="AV787" s="20">
        <f t="shared" si="445"/>
        <v>1</v>
      </c>
      <c r="AW787" s="74" t="str">
        <f t="shared" si="435"/>
        <v>00631L</v>
      </c>
      <c r="AX787" s="20">
        <f t="shared" si="436"/>
        <v>1</v>
      </c>
      <c r="AY787" s="20">
        <f t="shared" si="446"/>
        <v>0</v>
      </c>
      <c r="AZ787" s="57">
        <v>45167</v>
      </c>
      <c r="BA787" s="75">
        <v>32.35</v>
      </c>
      <c r="BB787" s="90">
        <v>32.375</v>
      </c>
      <c r="BC787" s="76">
        <f t="shared" si="454"/>
        <v>31.576250000000009</v>
      </c>
      <c r="BD787" s="76">
        <f t="shared" si="455"/>
        <v>31.627083333333342</v>
      </c>
      <c r="BE787" s="77">
        <f t="shared" si="461"/>
        <v>2.5295910692371353E-2</v>
      </c>
      <c r="BF787" s="77">
        <f t="shared" si="452"/>
        <v>2.2857519267505195E-2</v>
      </c>
    </row>
    <row r="788" spans="1:58" s="23" customFormat="1" ht="13.15" x14ac:dyDescent="0.4">
      <c r="A788" s="57">
        <v>45163</v>
      </c>
      <c r="B788" s="112">
        <v>17.178000000000001</v>
      </c>
      <c r="C788" s="112">
        <v>18.088999999999999</v>
      </c>
      <c r="D788" s="112">
        <v>18.579000000000001</v>
      </c>
      <c r="E788" s="112">
        <v>18.702000000000002</v>
      </c>
      <c r="F788" s="112">
        <v>19.661999999999999</v>
      </c>
      <c r="G788" s="112">
        <v>19.901</v>
      </c>
      <c r="H788" s="113">
        <v>20.318999999999999</v>
      </c>
      <c r="I788" s="90">
        <f t="shared" si="437"/>
        <v>17.481666666666666</v>
      </c>
      <c r="J788" s="90">
        <f t="shared" si="438"/>
        <v>18.252333333333333</v>
      </c>
      <c r="K788" s="114">
        <v>16</v>
      </c>
      <c r="L788" s="115">
        <v>4.1666666666666664E-2</v>
      </c>
      <c r="M788" s="90">
        <v>13.78</v>
      </c>
      <c r="N788" s="90">
        <v>15.68</v>
      </c>
      <c r="O788" s="90">
        <v>17.72</v>
      </c>
      <c r="P788" s="90">
        <v>19.760000000000002</v>
      </c>
      <c r="Q788" s="90">
        <v>21.5</v>
      </c>
      <c r="R788" s="63">
        <f t="shared" si="426"/>
        <v>8.0200000000000031</v>
      </c>
      <c r="S788" s="64">
        <f t="shared" si="462"/>
        <v>-8.8372093023255799E-2</v>
      </c>
      <c r="T788" s="65">
        <f t="shared" si="456"/>
        <v>0.87882653061224492</v>
      </c>
      <c r="U788" s="65">
        <f t="shared" si="456"/>
        <v>0.88487584650112872</v>
      </c>
      <c r="V788" s="65">
        <f t="shared" si="427"/>
        <v>0.79352226720647767</v>
      </c>
      <c r="W788" s="65">
        <f t="shared" si="428"/>
        <v>0.72930232558139529</v>
      </c>
      <c r="X788" s="61">
        <f t="shared" si="439"/>
        <v>5.3032949120968551E-2</v>
      </c>
      <c r="Y788" s="66">
        <f t="shared" si="429"/>
        <v>8.6461341033044439E-2</v>
      </c>
      <c r="Z788" s="61">
        <f t="shared" si="430"/>
        <v>4.4084278768233412E-2</v>
      </c>
      <c r="AA788" s="67">
        <f t="shared" si="431"/>
        <v>17.481666666666666</v>
      </c>
      <c r="AB788" s="68">
        <f t="shared" si="432"/>
        <v>9.5535714285714363E-2</v>
      </c>
      <c r="AC788" s="69">
        <f t="shared" si="433"/>
        <v>0.11490221088435369</v>
      </c>
      <c r="AD788" s="70">
        <f>_xlfn.PERCENTILE.EXC(AC788:$AC$5675,0.5)</f>
        <v>8.757997818150462E-2</v>
      </c>
      <c r="AE788" s="70">
        <f>_xlfn.PERCENTILE.EXC($AC788:AC$5675,0.35)</f>
        <v>5.1809647521221101E-2</v>
      </c>
      <c r="AF788" s="71">
        <f t="shared" si="458"/>
        <v>4.1297921301474333E-2</v>
      </c>
      <c r="AG788" s="70">
        <f t="shared" si="459"/>
        <v>-0.25348902430545567</v>
      </c>
      <c r="AH788" s="70">
        <f t="shared" si="460"/>
        <v>-0.28545770534896964</v>
      </c>
      <c r="AI788" s="61" t="str">
        <f t="shared" si="448"/>
        <v>Short VOL</v>
      </c>
      <c r="AJ788" s="68" t="str">
        <f t="shared" si="449"/>
        <v>Short VOL</v>
      </c>
      <c r="AK788" s="72" t="str">
        <f t="shared" si="450"/>
        <v>00631L</v>
      </c>
      <c r="AL788" s="73">
        <f t="shared" si="440"/>
        <v>1</v>
      </c>
      <c r="AM788" s="72" t="str">
        <f t="shared" si="453"/>
        <v>00631L</v>
      </c>
      <c r="AN788" s="73">
        <f t="shared" si="441"/>
        <v>1</v>
      </c>
      <c r="AO788" s="74" t="str">
        <f t="shared" si="447"/>
        <v>00631L</v>
      </c>
      <c r="AP788" s="20">
        <f t="shared" si="442"/>
        <v>1</v>
      </c>
      <c r="AQ788" s="74" t="str">
        <f t="shared" si="457"/>
        <v>00631L</v>
      </c>
      <c r="AR788" s="20">
        <f t="shared" si="443"/>
        <v>1</v>
      </c>
      <c r="AS788" s="74" t="str">
        <f t="shared" si="451"/>
        <v>00631L</v>
      </c>
      <c r="AT788" s="20">
        <f t="shared" si="444"/>
        <v>1</v>
      </c>
      <c r="AU788" s="74" t="str">
        <f t="shared" si="434"/>
        <v>00631L</v>
      </c>
      <c r="AV788" s="20">
        <f t="shared" si="445"/>
        <v>1</v>
      </c>
      <c r="AW788" s="74" t="str">
        <f t="shared" si="435"/>
        <v>00631L</v>
      </c>
      <c r="AX788" s="20">
        <f t="shared" si="436"/>
        <v>1</v>
      </c>
      <c r="AY788" s="20">
        <f t="shared" si="446"/>
        <v>0</v>
      </c>
      <c r="AZ788" s="57">
        <v>45166</v>
      </c>
      <c r="BA788" s="75">
        <v>32.29</v>
      </c>
      <c r="BB788" s="90">
        <v>32.125</v>
      </c>
      <c r="BC788" s="76">
        <f t="shared" si="454"/>
        <v>31.527083333333341</v>
      </c>
      <c r="BD788" s="76">
        <f t="shared" si="455"/>
        <v>31.574833333333341</v>
      </c>
      <c r="BE788" s="77">
        <f t="shared" si="461"/>
        <v>1.8965175444392812E-2</v>
      </c>
      <c r="BF788" s="77">
        <f t="shared" si="452"/>
        <v>2.264989522246064E-2</v>
      </c>
    </row>
    <row r="789" spans="1:58" s="23" customFormat="1" ht="13.15" x14ac:dyDescent="0.4">
      <c r="A789" s="57">
        <v>45162</v>
      </c>
      <c r="B789" s="112">
        <v>18.010000000000002</v>
      </c>
      <c r="C789" s="112">
        <v>18.777000000000001</v>
      </c>
      <c r="D789" s="112">
        <v>19.126000000000001</v>
      </c>
      <c r="E789" s="112">
        <v>19.251000000000001</v>
      </c>
      <c r="F789" s="112">
        <v>20.224</v>
      </c>
      <c r="G789" s="112">
        <v>20.408999999999999</v>
      </c>
      <c r="H789" s="113">
        <v>20.754999999999999</v>
      </c>
      <c r="I789" s="90">
        <f t="shared" si="437"/>
        <v>18.233708333333336</v>
      </c>
      <c r="J789" s="90">
        <f t="shared" si="438"/>
        <v>18.878791666666668</v>
      </c>
      <c r="K789" s="114">
        <v>17</v>
      </c>
      <c r="L789" s="115">
        <v>4.1666666666666664E-2</v>
      </c>
      <c r="M789" s="90">
        <v>16.100000000000001</v>
      </c>
      <c r="N789" s="90">
        <v>17.2</v>
      </c>
      <c r="O789" s="90">
        <v>18.75</v>
      </c>
      <c r="P789" s="90">
        <v>20.61</v>
      </c>
      <c r="Q789" s="90">
        <v>22.09</v>
      </c>
      <c r="R789" s="63">
        <f t="shared" si="426"/>
        <v>6.0600000000000023</v>
      </c>
      <c r="S789" s="64">
        <f t="shared" si="462"/>
        <v>7.63454317897371E-2</v>
      </c>
      <c r="T789" s="65">
        <f t="shared" si="456"/>
        <v>0.93604651162790709</v>
      </c>
      <c r="U789" s="65">
        <f t="shared" si="456"/>
        <v>0.91733333333333333</v>
      </c>
      <c r="V789" s="65">
        <f t="shared" si="427"/>
        <v>0.83454633672974288</v>
      </c>
      <c r="W789" s="65">
        <f t="shared" si="428"/>
        <v>0.77863286555002265</v>
      </c>
      <c r="X789" s="61">
        <f t="shared" si="439"/>
        <v>4.258745141588003E-2</v>
      </c>
      <c r="Y789" s="66">
        <f t="shared" si="429"/>
        <v>7.8125811646148138E-2</v>
      </c>
      <c r="Z789" s="61">
        <f t="shared" si="430"/>
        <v>3.5378614242394392E-2</v>
      </c>
      <c r="AA789" s="67">
        <f t="shared" si="431"/>
        <v>18.233708333333333</v>
      </c>
      <c r="AB789" s="68">
        <f t="shared" si="432"/>
        <v>4.709302325581409E-2</v>
      </c>
      <c r="AC789" s="69">
        <f t="shared" si="433"/>
        <v>6.0099321705426353E-2</v>
      </c>
      <c r="AD789" s="70">
        <f>_xlfn.PERCENTILE.EXC(AC789:$AC$5675,0.5)</f>
        <v>8.7533156498673645E-2</v>
      </c>
      <c r="AE789" s="70">
        <f>_xlfn.PERCENTILE.EXC($AC789:AC$5675,0.35)</f>
        <v>5.1752617560617199E-2</v>
      </c>
      <c r="AF789" s="71">
        <f t="shared" si="458"/>
        <v>4.1297921301474333E-2</v>
      </c>
      <c r="AG789" s="70">
        <f t="shared" si="459"/>
        <v>-0.25348902430545567</v>
      </c>
      <c r="AH789" s="70">
        <f t="shared" si="460"/>
        <v>-0.28545770534896964</v>
      </c>
      <c r="AI789" s="61" t="str">
        <f t="shared" si="448"/>
        <v>Safety</v>
      </c>
      <c r="AJ789" s="68" t="str">
        <f t="shared" si="449"/>
        <v>Short VOL</v>
      </c>
      <c r="AK789" s="72" t="str">
        <f t="shared" si="450"/>
        <v>00631L</v>
      </c>
      <c r="AL789" s="73">
        <f t="shared" si="440"/>
        <v>1</v>
      </c>
      <c r="AM789" s="72" t="str">
        <f t="shared" si="453"/>
        <v>00631L</v>
      </c>
      <c r="AN789" s="73">
        <f t="shared" si="441"/>
        <v>1</v>
      </c>
      <c r="AO789" s="74" t="str">
        <f t="shared" si="447"/>
        <v>00631L</v>
      </c>
      <c r="AP789" s="20">
        <f t="shared" si="442"/>
        <v>1</v>
      </c>
      <c r="AQ789" s="74" t="str">
        <f t="shared" si="457"/>
        <v>00631L</v>
      </c>
      <c r="AR789" s="20">
        <f t="shared" si="443"/>
        <v>1</v>
      </c>
      <c r="AS789" s="74" t="str">
        <f t="shared" si="451"/>
        <v>00631L</v>
      </c>
      <c r="AT789" s="20">
        <f t="shared" si="444"/>
        <v>1</v>
      </c>
      <c r="AU789" s="74" t="str">
        <f t="shared" si="434"/>
        <v>00631L</v>
      </c>
      <c r="AV789" s="20">
        <f t="shared" si="445"/>
        <v>1</v>
      </c>
      <c r="AW789" s="74" t="str">
        <f t="shared" si="435"/>
        <v>00631L</v>
      </c>
      <c r="AX789" s="20">
        <f t="shared" si="436"/>
        <v>1</v>
      </c>
      <c r="AY789" s="20">
        <f t="shared" si="446"/>
        <v>0</v>
      </c>
      <c r="AZ789" s="57">
        <v>45163</v>
      </c>
      <c r="BA789" s="75">
        <v>32.28</v>
      </c>
      <c r="BB789" s="90">
        <v>32.212499999999999</v>
      </c>
      <c r="BC789" s="76">
        <f t="shared" si="454"/>
        <v>31.48083333333334</v>
      </c>
      <c r="BD789" s="76">
        <f t="shared" si="455"/>
        <v>31.529666666666675</v>
      </c>
      <c r="BE789" s="77">
        <f t="shared" si="461"/>
        <v>2.3241654975249226E-2</v>
      </c>
      <c r="BF789" s="77">
        <f t="shared" si="452"/>
        <v>2.3797693177853442E-2</v>
      </c>
    </row>
    <row r="790" spans="1:58" s="23" customFormat="1" ht="13.15" x14ac:dyDescent="0.4">
      <c r="A790" s="57">
        <v>45161</v>
      </c>
      <c r="B790" s="112">
        <v>17.292999999999999</v>
      </c>
      <c r="C790" s="112">
        <v>18.199000000000002</v>
      </c>
      <c r="D790" s="112">
        <v>18.73</v>
      </c>
      <c r="E790" s="112">
        <v>18.948</v>
      </c>
      <c r="F790" s="112">
        <v>19.91</v>
      </c>
      <c r="G790" s="112">
        <v>20.125</v>
      </c>
      <c r="H790" s="113">
        <v>20.55</v>
      </c>
      <c r="I790" s="90">
        <f t="shared" si="437"/>
        <v>17.519500000000001</v>
      </c>
      <c r="J790" s="90">
        <f t="shared" si="438"/>
        <v>18.33175</v>
      </c>
      <c r="K790" s="114">
        <v>18</v>
      </c>
      <c r="L790" s="115">
        <v>4.1666666666666664E-2</v>
      </c>
      <c r="M790" s="90">
        <v>15.34</v>
      </c>
      <c r="N790" s="90">
        <v>15.98</v>
      </c>
      <c r="O790" s="90">
        <v>17.940000000000001</v>
      </c>
      <c r="P790" s="90">
        <v>20.059999999999999</v>
      </c>
      <c r="Q790" s="90">
        <v>21.79</v>
      </c>
      <c r="R790" s="63">
        <f t="shared" si="426"/>
        <v>6.68</v>
      </c>
      <c r="S790" s="64">
        <f t="shared" si="462"/>
        <v>-5.8338243959929197E-2</v>
      </c>
      <c r="T790" s="65">
        <f t="shared" si="456"/>
        <v>0.95994993742177714</v>
      </c>
      <c r="U790" s="65">
        <f t="shared" si="456"/>
        <v>0.89074693422519502</v>
      </c>
      <c r="V790" s="65">
        <f t="shared" si="427"/>
        <v>0.79661016949152552</v>
      </c>
      <c r="W790" s="65">
        <f t="shared" si="428"/>
        <v>0.7333639284075264</v>
      </c>
      <c r="X790" s="61">
        <f t="shared" si="439"/>
        <v>5.2391140924073466E-2</v>
      </c>
      <c r="Y790" s="66">
        <f t="shared" si="429"/>
        <v>8.4547181760607992E-2</v>
      </c>
      <c r="Z790" s="61">
        <f t="shared" si="430"/>
        <v>4.6362624504123907E-2</v>
      </c>
      <c r="AA790" s="67">
        <f t="shared" si="431"/>
        <v>17.519500000000001</v>
      </c>
      <c r="AB790" s="68">
        <f t="shared" si="432"/>
        <v>8.2165206508135094E-2</v>
      </c>
      <c r="AC790" s="69">
        <f t="shared" si="433"/>
        <v>9.6339173967459335E-2</v>
      </c>
      <c r="AD790" s="70">
        <f>_xlfn.PERCENTILE.EXC(AC790:$AC$5675,0.5)</f>
        <v>8.757997818150462E-2</v>
      </c>
      <c r="AE790" s="70">
        <f>_xlfn.PERCENTILE.EXC($AC790:AC$5675,0.35)</f>
        <v>5.166944112784716E-2</v>
      </c>
      <c r="AF790" s="71">
        <f t="shared" si="458"/>
        <v>4.1160948014803869E-2</v>
      </c>
      <c r="AG790" s="70">
        <f t="shared" si="459"/>
        <v>-0.25348902430545567</v>
      </c>
      <c r="AH790" s="70">
        <f t="shared" si="460"/>
        <v>-0.28545770534896964</v>
      </c>
      <c r="AI790" s="61" t="str">
        <f t="shared" si="448"/>
        <v>Short VOL</v>
      </c>
      <c r="AJ790" s="68" t="str">
        <f t="shared" si="449"/>
        <v>Short VOL</v>
      </c>
      <c r="AK790" s="72" t="str">
        <f t="shared" si="450"/>
        <v>00631L</v>
      </c>
      <c r="AL790" s="73">
        <f t="shared" si="440"/>
        <v>1</v>
      </c>
      <c r="AM790" s="72" t="str">
        <f t="shared" si="453"/>
        <v>00631L</v>
      </c>
      <c r="AN790" s="73">
        <f t="shared" si="441"/>
        <v>1</v>
      </c>
      <c r="AO790" s="74" t="str">
        <f t="shared" si="447"/>
        <v>00631L</v>
      </c>
      <c r="AP790" s="20">
        <f t="shared" si="442"/>
        <v>1</v>
      </c>
      <c r="AQ790" s="74" t="str">
        <f t="shared" si="457"/>
        <v>00631L</v>
      </c>
      <c r="AR790" s="20">
        <f t="shared" si="443"/>
        <v>1</v>
      </c>
      <c r="AS790" s="74" t="str">
        <f t="shared" si="451"/>
        <v>00631L</v>
      </c>
      <c r="AT790" s="20">
        <f t="shared" si="444"/>
        <v>1</v>
      </c>
      <c r="AU790" s="74" t="str">
        <f t="shared" si="434"/>
        <v>00631L</v>
      </c>
      <c r="AV790" s="20">
        <f t="shared" si="445"/>
        <v>1</v>
      </c>
      <c r="AW790" s="74" t="str">
        <f t="shared" si="435"/>
        <v>00631L</v>
      </c>
      <c r="AX790" s="20">
        <f t="shared" si="436"/>
        <v>1</v>
      </c>
      <c r="AY790" s="20">
        <f t="shared" si="446"/>
        <v>0</v>
      </c>
      <c r="AZ790" s="57">
        <v>45162</v>
      </c>
      <c r="BA790" s="75">
        <v>31.92</v>
      </c>
      <c r="BB790" s="90">
        <v>31.8125</v>
      </c>
      <c r="BC790" s="76">
        <f t="shared" si="454"/>
        <v>31.427291666666669</v>
      </c>
      <c r="BD790" s="76">
        <f t="shared" si="455"/>
        <v>31.475958333333338</v>
      </c>
      <c r="BE790" s="77">
        <f t="shared" si="461"/>
        <v>1.2257127894412297E-2</v>
      </c>
      <c r="BF790" s="77">
        <f t="shared" si="452"/>
        <v>1.4107327947388316E-2</v>
      </c>
    </row>
    <row r="791" spans="1:58" s="23" customFormat="1" ht="13.15" x14ac:dyDescent="0.4">
      <c r="A791" s="57">
        <v>45160</v>
      </c>
      <c r="B791" s="112">
        <v>17.901</v>
      </c>
      <c r="C791" s="112">
        <v>18.690000000000001</v>
      </c>
      <c r="D791" s="112">
        <v>19.05</v>
      </c>
      <c r="E791" s="112">
        <v>19.2</v>
      </c>
      <c r="F791" s="112">
        <v>20.190000000000001</v>
      </c>
      <c r="G791" s="112">
        <v>20.335000000000001</v>
      </c>
      <c r="H791" s="113">
        <v>20.701000000000001</v>
      </c>
      <c r="I791" s="90">
        <f t="shared" si="437"/>
        <v>18.065375</v>
      </c>
      <c r="J791" s="90">
        <f t="shared" si="438"/>
        <v>18.765000000000001</v>
      </c>
      <c r="K791" s="114">
        <v>19</v>
      </c>
      <c r="L791" s="115">
        <v>4.1666666666666664E-2</v>
      </c>
      <c r="M791" s="90">
        <v>16.309999999999999</v>
      </c>
      <c r="N791" s="90">
        <v>16.97</v>
      </c>
      <c r="O791" s="90">
        <v>18.72</v>
      </c>
      <c r="P791" s="90">
        <v>20.77</v>
      </c>
      <c r="Q791" s="90">
        <v>22.54</v>
      </c>
      <c r="R791" s="63">
        <f t="shared" si="426"/>
        <v>6.2099999999999937</v>
      </c>
      <c r="S791" s="64">
        <f t="shared" si="462"/>
        <v>-9.3403385872737974E-3</v>
      </c>
      <c r="T791" s="65">
        <f t="shared" si="456"/>
        <v>0.96110783736004712</v>
      </c>
      <c r="U791" s="65">
        <f t="shared" si="456"/>
        <v>0.90651709401709402</v>
      </c>
      <c r="V791" s="65">
        <f t="shared" si="427"/>
        <v>0.81704381319210395</v>
      </c>
      <c r="W791" s="65">
        <f t="shared" si="428"/>
        <v>0.75288376220053232</v>
      </c>
      <c r="X791" s="61">
        <f t="shared" si="439"/>
        <v>4.4075749958102983E-2</v>
      </c>
      <c r="Y791" s="66">
        <f t="shared" si="429"/>
        <v>7.8177083333333397E-2</v>
      </c>
      <c r="Z791" s="61">
        <f t="shared" si="430"/>
        <v>3.872739979103678E-2</v>
      </c>
      <c r="AA791" s="67">
        <f t="shared" si="431"/>
        <v>18.065375</v>
      </c>
      <c r="AB791" s="68">
        <f t="shared" si="432"/>
        <v>5.4861520329994168E-2</v>
      </c>
      <c r="AC791" s="69">
        <f t="shared" si="433"/>
        <v>6.4547731290512708E-2</v>
      </c>
      <c r="AD791" s="70">
        <f>_xlfn.PERCENTILE.EXC(AC791:$AC$5675,0.5)</f>
        <v>8.7533156498673645E-2</v>
      </c>
      <c r="AE791" s="70">
        <f>_xlfn.PERCENTILE.EXC($AC791:AC$5675,0.35)</f>
        <v>5.1586264695077176E-2</v>
      </c>
      <c r="AF791" s="71">
        <f t="shared" si="458"/>
        <v>4.1023591047568607E-2</v>
      </c>
      <c r="AG791" s="70">
        <f t="shared" si="459"/>
        <v>-0.25348902430545567</v>
      </c>
      <c r="AH791" s="70">
        <f t="shared" si="460"/>
        <v>-0.28545770534896964</v>
      </c>
      <c r="AI791" s="61" t="str">
        <f t="shared" si="448"/>
        <v>Safety</v>
      </c>
      <c r="AJ791" s="68" t="str">
        <f t="shared" si="449"/>
        <v>Short VOL</v>
      </c>
      <c r="AK791" s="72" t="str">
        <f t="shared" si="450"/>
        <v>00631L</v>
      </c>
      <c r="AL791" s="73">
        <f t="shared" si="440"/>
        <v>1</v>
      </c>
      <c r="AM791" s="72" t="str">
        <f t="shared" si="453"/>
        <v>00631L</v>
      </c>
      <c r="AN791" s="73">
        <f t="shared" si="441"/>
        <v>1</v>
      </c>
      <c r="AO791" s="74" t="str">
        <f t="shared" si="447"/>
        <v>00631L</v>
      </c>
      <c r="AP791" s="20">
        <f t="shared" si="442"/>
        <v>1</v>
      </c>
      <c r="AQ791" s="74" t="str">
        <f t="shared" si="457"/>
        <v>00631L</v>
      </c>
      <c r="AR791" s="20">
        <f t="shared" si="443"/>
        <v>1</v>
      </c>
      <c r="AS791" s="74" t="str">
        <f t="shared" si="451"/>
        <v>00631L</v>
      </c>
      <c r="AT791" s="20">
        <f t="shared" si="444"/>
        <v>1</v>
      </c>
      <c r="AU791" s="74" t="str">
        <f t="shared" si="434"/>
        <v>00631L</v>
      </c>
      <c r="AV791" s="20">
        <f t="shared" si="445"/>
        <v>1</v>
      </c>
      <c r="AW791" s="74" t="str">
        <f t="shared" si="435"/>
        <v>00631L</v>
      </c>
      <c r="AX791" s="20">
        <f t="shared" si="436"/>
        <v>1</v>
      </c>
      <c r="AY791" s="20">
        <f t="shared" si="446"/>
        <v>0</v>
      </c>
      <c r="AZ791" s="57">
        <v>45161</v>
      </c>
      <c r="BA791" s="75">
        <v>31.75</v>
      </c>
      <c r="BB791" s="90">
        <v>31.8</v>
      </c>
      <c r="BC791" s="76">
        <f t="shared" si="454"/>
        <v>31.380833333333339</v>
      </c>
      <c r="BD791" s="76">
        <f t="shared" si="455"/>
        <v>31.42625</v>
      </c>
      <c r="BE791" s="77">
        <f t="shared" si="461"/>
        <v>1.3357410308840172E-2</v>
      </c>
      <c r="BF791" s="77">
        <f t="shared" si="452"/>
        <v>1.0301897299232343E-2</v>
      </c>
    </row>
    <row r="792" spans="1:58" s="23" customFormat="1" ht="13.15" x14ac:dyDescent="0.4">
      <c r="A792" s="57">
        <v>45159</v>
      </c>
      <c r="B792" s="112">
        <v>17.849</v>
      </c>
      <c r="C792" s="112">
        <v>18.501999999999999</v>
      </c>
      <c r="D792" s="112">
        <v>18.949000000000002</v>
      </c>
      <c r="E792" s="112">
        <v>19.100000000000001</v>
      </c>
      <c r="F792" s="112">
        <v>20.048999999999999</v>
      </c>
      <c r="G792" s="112">
        <v>20.244</v>
      </c>
      <c r="H792" s="113">
        <v>20.597000000000001</v>
      </c>
      <c r="I792" s="90">
        <f t="shared" si="437"/>
        <v>17.957833333333333</v>
      </c>
      <c r="J792" s="90">
        <f t="shared" si="438"/>
        <v>18.576499999999999</v>
      </c>
      <c r="K792" s="114">
        <v>20</v>
      </c>
      <c r="L792" s="115">
        <v>4.1666666666666664E-2</v>
      </c>
      <c r="M792" s="90">
        <v>16.82</v>
      </c>
      <c r="N792" s="90">
        <v>17.13</v>
      </c>
      <c r="O792" s="90">
        <v>18.77</v>
      </c>
      <c r="P792" s="90">
        <v>20.63</v>
      </c>
      <c r="Q792" s="90">
        <v>22.22</v>
      </c>
      <c r="R792" s="63">
        <f t="shared" si="426"/>
        <v>5.4499999999999957</v>
      </c>
      <c r="S792" s="64">
        <f t="shared" si="462"/>
        <v>-9.82658959537582E-3</v>
      </c>
      <c r="T792" s="65">
        <f t="shared" si="456"/>
        <v>0.98190309398715714</v>
      </c>
      <c r="U792" s="65">
        <f t="shared" si="456"/>
        <v>0.91262653169952046</v>
      </c>
      <c r="V792" s="65">
        <f t="shared" si="427"/>
        <v>0.83034415899175962</v>
      </c>
      <c r="W792" s="65">
        <f t="shared" si="428"/>
        <v>0.77092709270927096</v>
      </c>
      <c r="X792" s="61">
        <f t="shared" si="439"/>
        <v>3.6584682615272493E-2</v>
      </c>
      <c r="Y792" s="66">
        <f t="shared" si="429"/>
        <v>7.8376963350785325E-2</v>
      </c>
      <c r="Z792" s="61">
        <f t="shared" si="430"/>
        <v>3.4451075203949959E-2</v>
      </c>
      <c r="AA792" s="67">
        <f t="shared" si="431"/>
        <v>17.957833333333333</v>
      </c>
      <c r="AB792" s="68">
        <f t="shared" si="432"/>
        <v>4.1973146526561658E-2</v>
      </c>
      <c r="AC792" s="69">
        <f t="shared" si="433"/>
        <v>4.8326522669780173E-2</v>
      </c>
      <c r="AD792" s="70">
        <f>_xlfn.PERCENTILE.EXC(AC792:$AC$5675,0.5)</f>
        <v>8.757997818150462E-2</v>
      </c>
      <c r="AE792" s="70">
        <f>_xlfn.PERCENTILE.EXC($AC792:AC$5675,0.35)</f>
        <v>5.1541535460021909E-2</v>
      </c>
      <c r="AF792" s="71">
        <f t="shared" si="458"/>
        <v>4.1023591047568607E-2</v>
      </c>
      <c r="AG792" s="70">
        <f t="shared" si="459"/>
        <v>-0.25348902430545567</v>
      </c>
      <c r="AH792" s="70">
        <f t="shared" si="460"/>
        <v>-0.28545770534896964</v>
      </c>
      <c r="AI792" s="61" t="str">
        <f t="shared" si="448"/>
        <v>Safety</v>
      </c>
      <c r="AJ792" s="68" t="str">
        <f t="shared" si="449"/>
        <v>Short VOL</v>
      </c>
      <c r="AK792" s="72" t="str">
        <f t="shared" si="450"/>
        <v>00631L</v>
      </c>
      <c r="AL792" s="73">
        <f t="shared" si="440"/>
        <v>1</v>
      </c>
      <c r="AM792" s="72" t="str">
        <f t="shared" si="453"/>
        <v>00631L</v>
      </c>
      <c r="AN792" s="73">
        <f t="shared" si="441"/>
        <v>1</v>
      </c>
      <c r="AO792" s="74" t="str">
        <f t="shared" si="447"/>
        <v>00631L</v>
      </c>
      <c r="AP792" s="20">
        <f t="shared" si="442"/>
        <v>1</v>
      </c>
      <c r="AQ792" s="74" t="str">
        <f t="shared" si="457"/>
        <v>00631L</v>
      </c>
      <c r="AR792" s="20">
        <f t="shared" si="443"/>
        <v>1</v>
      </c>
      <c r="AS792" s="74" t="str">
        <f t="shared" si="451"/>
        <v>00631L</v>
      </c>
      <c r="AT792" s="20">
        <f t="shared" si="444"/>
        <v>1</v>
      </c>
      <c r="AU792" s="74" t="str">
        <f t="shared" si="434"/>
        <v>00631L</v>
      </c>
      <c r="AV792" s="20">
        <f t="shared" si="445"/>
        <v>1</v>
      </c>
      <c r="AW792" s="74" t="str">
        <f t="shared" si="435"/>
        <v>00635U</v>
      </c>
      <c r="AX792" s="20">
        <f t="shared" si="436"/>
        <v>0</v>
      </c>
      <c r="AY792" s="20">
        <f t="shared" si="446"/>
        <v>0</v>
      </c>
      <c r="AZ792" s="57">
        <v>45160</v>
      </c>
      <c r="BA792" s="75">
        <v>31.85</v>
      </c>
      <c r="BB792" s="90">
        <v>32.337499999999999</v>
      </c>
      <c r="BC792" s="76">
        <f t="shared" si="454"/>
        <v>31.33666666666667</v>
      </c>
      <c r="BD792" s="76">
        <f t="shared" si="455"/>
        <v>31.381666666666671</v>
      </c>
      <c r="BE792" s="77">
        <f t="shared" si="461"/>
        <v>3.1938091692373008E-2</v>
      </c>
      <c r="BF792" s="77">
        <f t="shared" si="452"/>
        <v>1.4923787774178026E-2</v>
      </c>
    </row>
    <row r="793" spans="1:58" s="23" customFormat="1" ht="13.15" x14ac:dyDescent="0.4">
      <c r="A793" s="57">
        <v>45156</v>
      </c>
      <c r="B793" s="112">
        <v>18.449000000000002</v>
      </c>
      <c r="C793" s="112">
        <v>18.925000000000001</v>
      </c>
      <c r="D793" s="112">
        <v>19.231999999999999</v>
      </c>
      <c r="E793" s="112">
        <v>19.321999999999999</v>
      </c>
      <c r="F793" s="112">
        <v>20.274000000000001</v>
      </c>
      <c r="G793" s="112">
        <v>20.509</v>
      </c>
      <c r="H793" s="113">
        <v>20.942</v>
      </c>
      <c r="I793" s="90">
        <f t="shared" si="437"/>
        <v>18.508500000000002</v>
      </c>
      <c r="J793" s="90">
        <f t="shared" si="438"/>
        <v>18.963374999999999</v>
      </c>
      <c r="K793" s="114">
        <v>21</v>
      </c>
      <c r="L793" s="115">
        <v>4.1666666666666664E-2</v>
      </c>
      <c r="M793" s="90">
        <v>16.54</v>
      </c>
      <c r="N793" s="90">
        <v>17.3</v>
      </c>
      <c r="O793" s="90">
        <v>19.239999999999998</v>
      </c>
      <c r="P793" s="90">
        <v>21.05</v>
      </c>
      <c r="Q793" s="90">
        <v>22.44</v>
      </c>
      <c r="R793" s="63">
        <f t="shared" si="426"/>
        <v>6.4499999999999957</v>
      </c>
      <c r="S793" s="64">
        <f t="shared" si="462"/>
        <v>-3.2979318054779196E-2</v>
      </c>
      <c r="T793" s="65">
        <f t="shared" si="456"/>
        <v>0.95606936416184962</v>
      </c>
      <c r="U793" s="65">
        <f t="shared" si="456"/>
        <v>0.8991683991683993</v>
      </c>
      <c r="V793" s="65">
        <f t="shared" si="427"/>
        <v>0.82185273159144889</v>
      </c>
      <c r="W793" s="65">
        <f t="shared" si="428"/>
        <v>0.77094474153297676</v>
      </c>
      <c r="X793" s="61">
        <f t="shared" si="439"/>
        <v>2.5800856414981789E-2</v>
      </c>
      <c r="Y793" s="66">
        <f t="shared" si="429"/>
        <v>8.3842252354828742E-2</v>
      </c>
      <c r="Z793" s="61">
        <f t="shared" si="430"/>
        <v>2.4576545911337906E-2</v>
      </c>
      <c r="AA793" s="67">
        <f t="shared" si="431"/>
        <v>18.508500000000002</v>
      </c>
      <c r="AB793" s="68">
        <f t="shared" si="432"/>
        <v>6.6416184971098316E-2</v>
      </c>
      <c r="AC793" s="69">
        <f t="shared" si="433"/>
        <v>6.985549132947981E-2</v>
      </c>
      <c r="AD793" s="70">
        <f>_xlfn.PERCENTILE.EXC(AC793:$AC$5675,0.5)</f>
        <v>8.7626799864335594E-2</v>
      </c>
      <c r="AE793" s="70">
        <f>_xlfn.PERCENTILE.EXC($AC793:AC$5675,0.35)</f>
        <v>5.1657558780308602E-2</v>
      </c>
      <c r="AF793" s="71">
        <f t="shared" si="458"/>
        <v>4.0488543565215959E-2</v>
      </c>
      <c r="AG793" s="70">
        <f t="shared" si="459"/>
        <v>-0.25348902430545567</v>
      </c>
      <c r="AH793" s="70">
        <f t="shared" si="460"/>
        <v>-0.28545770534896964</v>
      </c>
      <c r="AI793" s="61" t="str">
        <f t="shared" si="448"/>
        <v>Safety</v>
      </c>
      <c r="AJ793" s="68" t="str">
        <f t="shared" si="449"/>
        <v>Short VOL</v>
      </c>
      <c r="AK793" s="72" t="str">
        <f t="shared" si="450"/>
        <v>00631L</v>
      </c>
      <c r="AL793" s="73">
        <f t="shared" si="440"/>
        <v>1</v>
      </c>
      <c r="AM793" s="72" t="str">
        <f t="shared" si="453"/>
        <v>00631L</v>
      </c>
      <c r="AN793" s="73">
        <f t="shared" si="441"/>
        <v>1</v>
      </c>
      <c r="AO793" s="74" t="str">
        <f t="shared" si="447"/>
        <v>00631L</v>
      </c>
      <c r="AP793" s="20">
        <f t="shared" si="442"/>
        <v>1</v>
      </c>
      <c r="AQ793" s="74" t="str">
        <f t="shared" si="457"/>
        <v>00631L</v>
      </c>
      <c r="AR793" s="20">
        <f t="shared" si="443"/>
        <v>1</v>
      </c>
      <c r="AS793" s="74" t="str">
        <f t="shared" si="451"/>
        <v>00631L</v>
      </c>
      <c r="AT793" s="20">
        <f t="shared" si="444"/>
        <v>1</v>
      </c>
      <c r="AU793" s="74" t="str">
        <f t="shared" si="434"/>
        <v>00631L</v>
      </c>
      <c r="AV793" s="20">
        <f t="shared" si="445"/>
        <v>1</v>
      </c>
      <c r="AW793" s="74" t="str">
        <f t="shared" si="435"/>
        <v>00631L</v>
      </c>
      <c r="AX793" s="20">
        <f t="shared" si="436"/>
        <v>1</v>
      </c>
      <c r="AY793" s="20">
        <f t="shared" si="446"/>
        <v>0</v>
      </c>
      <c r="AZ793" s="57">
        <v>45159</v>
      </c>
      <c r="BA793" s="75">
        <v>32.26</v>
      </c>
      <c r="BB793" s="90">
        <v>32.1875</v>
      </c>
      <c r="BC793" s="76">
        <f t="shared" si="454"/>
        <v>31.290000000000003</v>
      </c>
      <c r="BD793" s="76">
        <f t="shared" si="455"/>
        <v>31.335375000000003</v>
      </c>
      <c r="BE793" s="77">
        <f t="shared" si="461"/>
        <v>2.8683285394694703E-2</v>
      </c>
      <c r="BF793" s="77">
        <f t="shared" si="452"/>
        <v>2.9507385821934323E-2</v>
      </c>
    </row>
    <row r="794" spans="1:58" s="23" customFormat="1" ht="13.15" x14ac:dyDescent="0.4">
      <c r="A794" s="57">
        <v>45155</v>
      </c>
      <c r="B794" s="112">
        <v>18.855</v>
      </c>
      <c r="C794" s="112">
        <v>19.202000000000002</v>
      </c>
      <c r="D794" s="112">
        <v>19.378</v>
      </c>
      <c r="E794" s="112">
        <v>19.481000000000002</v>
      </c>
      <c r="F794" s="112">
        <v>20.433</v>
      </c>
      <c r="G794" s="112">
        <v>20.611999999999998</v>
      </c>
      <c r="H794" s="113">
        <v>21</v>
      </c>
      <c r="I794" s="90">
        <f t="shared" si="437"/>
        <v>18.883916666666668</v>
      </c>
      <c r="J794" s="90">
        <f t="shared" si="438"/>
        <v>19.216666666666669</v>
      </c>
      <c r="K794" s="114">
        <v>22</v>
      </c>
      <c r="L794" s="115">
        <v>4.1666666666666664E-2</v>
      </c>
      <c r="M794" s="90">
        <v>16.36</v>
      </c>
      <c r="N794" s="90">
        <v>17.89</v>
      </c>
      <c r="O794" s="90">
        <v>19.829999999999998</v>
      </c>
      <c r="P794" s="90">
        <v>21.42</v>
      </c>
      <c r="Q794" s="90">
        <v>22.7</v>
      </c>
      <c r="R794" s="63">
        <f t="shared" si="426"/>
        <v>7</v>
      </c>
      <c r="S794" s="64">
        <f t="shared" si="462"/>
        <v>6.6150178784266947E-2</v>
      </c>
      <c r="T794" s="65">
        <f t="shared" si="456"/>
        <v>0.91447736165455551</v>
      </c>
      <c r="U794" s="65">
        <f t="shared" si="456"/>
        <v>0.90216843166918825</v>
      </c>
      <c r="V794" s="65">
        <f t="shared" si="427"/>
        <v>0.83520074696545277</v>
      </c>
      <c r="W794" s="65">
        <f t="shared" si="428"/>
        <v>0.78810572687224678</v>
      </c>
      <c r="X794" s="61">
        <f t="shared" si="439"/>
        <v>1.8403606470432314E-2</v>
      </c>
      <c r="Y794" s="66">
        <f t="shared" si="429"/>
        <v>7.7973409989220172E-2</v>
      </c>
      <c r="Z794" s="61">
        <f t="shared" si="430"/>
        <v>1.7620814890978696E-2</v>
      </c>
      <c r="AA794" s="67">
        <f t="shared" si="431"/>
        <v>18.883916666666668</v>
      </c>
      <c r="AB794" s="68">
        <f t="shared" si="432"/>
        <v>5.3940749021799878E-2</v>
      </c>
      <c r="AC794" s="69">
        <f t="shared" si="433"/>
        <v>5.5557108254145733E-2</v>
      </c>
      <c r="AD794" s="70">
        <f>_xlfn.PERCENTILE.EXC(AC794:$AC$5675,0.5)</f>
        <v>8.7626915690007162E-2</v>
      </c>
      <c r="AE794" s="70">
        <f>_xlfn.PERCENTILE.EXC($AC794:AC$5675,0.35)</f>
        <v>5.1574382347538611E-2</v>
      </c>
      <c r="AF794" s="71">
        <f t="shared" si="458"/>
        <v>3.973751884930659E-2</v>
      </c>
      <c r="AG794" s="70">
        <f t="shared" si="459"/>
        <v>-0.25348902430545567</v>
      </c>
      <c r="AH794" s="70">
        <f t="shared" si="460"/>
        <v>-0.28545770534896964</v>
      </c>
      <c r="AI794" s="61" t="str">
        <f t="shared" si="448"/>
        <v>Safety</v>
      </c>
      <c r="AJ794" s="68" t="str">
        <f t="shared" si="449"/>
        <v>Short VOL</v>
      </c>
      <c r="AK794" s="72" t="str">
        <f t="shared" si="450"/>
        <v>00631L</v>
      </c>
      <c r="AL794" s="73">
        <f t="shared" si="440"/>
        <v>1</v>
      </c>
      <c r="AM794" s="72" t="str">
        <f t="shared" si="453"/>
        <v>00631L</v>
      </c>
      <c r="AN794" s="73">
        <f t="shared" si="441"/>
        <v>1</v>
      </c>
      <c r="AO794" s="74" t="str">
        <f t="shared" si="447"/>
        <v>00631L</v>
      </c>
      <c r="AP794" s="20">
        <f t="shared" si="442"/>
        <v>1</v>
      </c>
      <c r="AQ794" s="74" t="str">
        <f t="shared" si="457"/>
        <v>00631L</v>
      </c>
      <c r="AR794" s="20">
        <f t="shared" si="443"/>
        <v>1</v>
      </c>
      <c r="AS794" s="74" t="str">
        <f t="shared" si="451"/>
        <v>00631L</v>
      </c>
      <c r="AT794" s="20">
        <f t="shared" si="444"/>
        <v>1</v>
      </c>
      <c r="AU794" s="74" t="str">
        <f t="shared" si="434"/>
        <v>00631L</v>
      </c>
      <c r="AV794" s="20">
        <f t="shared" si="445"/>
        <v>1</v>
      </c>
      <c r="AW794" s="74" t="str">
        <f t="shared" si="435"/>
        <v>00631L</v>
      </c>
      <c r="AX794" s="20">
        <f t="shared" si="436"/>
        <v>1</v>
      </c>
      <c r="AY794" s="20">
        <f t="shared" si="446"/>
        <v>0</v>
      </c>
      <c r="AZ794" s="57">
        <v>45156</v>
      </c>
      <c r="BA794" s="75">
        <v>32.54</v>
      </c>
      <c r="BB794" s="90">
        <v>32.462499999999999</v>
      </c>
      <c r="BC794" s="76">
        <f t="shared" si="454"/>
        <v>31.247708333333335</v>
      </c>
      <c r="BD794" s="76">
        <f t="shared" si="455"/>
        <v>31.295875000000002</v>
      </c>
      <c r="BE794" s="77">
        <f t="shared" si="461"/>
        <v>3.887618425351181E-2</v>
      </c>
      <c r="BF794" s="77">
        <f t="shared" si="452"/>
        <v>3.975364165405175E-2</v>
      </c>
    </row>
    <row r="795" spans="1:58" s="23" customFormat="1" ht="13.15" x14ac:dyDescent="0.4">
      <c r="A795" s="57">
        <v>45154</v>
      </c>
      <c r="B795" s="112">
        <v>18.012</v>
      </c>
      <c r="C795" s="112">
        <v>18.545999999999999</v>
      </c>
      <c r="D795" s="112">
        <v>18.899999999999999</v>
      </c>
      <c r="E795" s="112">
        <v>19.11</v>
      </c>
      <c r="F795" s="112">
        <v>20.100000000000001</v>
      </c>
      <c r="G795" s="112">
        <v>20.332999999999998</v>
      </c>
      <c r="H795" s="113">
        <v>20.747</v>
      </c>
      <c r="I795" s="90">
        <f t="shared" si="437"/>
        <v>18.03425</v>
      </c>
      <c r="J795" s="90">
        <f t="shared" si="438"/>
        <v>18.560749999999999</v>
      </c>
      <c r="K795" s="114">
        <v>23</v>
      </c>
      <c r="L795" s="115">
        <v>4.1666666666666664E-2</v>
      </c>
      <c r="M795" s="90">
        <v>16.36</v>
      </c>
      <c r="N795" s="90">
        <v>16.78</v>
      </c>
      <c r="O795" s="90">
        <v>18.97</v>
      </c>
      <c r="P795" s="90">
        <v>20.7</v>
      </c>
      <c r="Q795" s="90">
        <v>22.24</v>
      </c>
      <c r="R795" s="63">
        <f t="shared" si="426"/>
        <v>6.5300000000000011</v>
      </c>
      <c r="S795" s="64">
        <f t="shared" si="462"/>
        <v>1.944106925880925E-2</v>
      </c>
      <c r="T795" s="65">
        <f t="shared" si="456"/>
        <v>0.97497020262216916</v>
      </c>
      <c r="U795" s="65">
        <f t="shared" si="456"/>
        <v>0.8845545598313127</v>
      </c>
      <c r="V795" s="65">
        <f t="shared" si="427"/>
        <v>0.81062801932367157</v>
      </c>
      <c r="W795" s="65">
        <f t="shared" si="428"/>
        <v>0.75449640287769792</v>
      </c>
      <c r="X795" s="61">
        <f t="shared" si="439"/>
        <v>2.9646902065289745E-2</v>
      </c>
      <c r="Y795" s="66">
        <f t="shared" si="429"/>
        <v>8.566195709052854E-2</v>
      </c>
      <c r="Z795" s="61">
        <f t="shared" si="430"/>
        <v>2.919444945035134E-2</v>
      </c>
      <c r="AA795" s="67">
        <f t="shared" si="431"/>
        <v>18.03425</v>
      </c>
      <c r="AB795" s="68">
        <f t="shared" si="432"/>
        <v>7.3420738974970159E-2</v>
      </c>
      <c r="AC795" s="69">
        <f t="shared" si="433"/>
        <v>7.4746722288438552E-2</v>
      </c>
      <c r="AD795" s="70">
        <f>_xlfn.PERCENTILE.EXC(AC795:$AC$5675,0.5)</f>
        <v>8.7627031515678716E-2</v>
      </c>
      <c r="AE795" s="70">
        <f>_xlfn.PERCENTILE.EXC($AC795:AC$5675,0.35)</f>
        <v>5.1537342552026272E-2</v>
      </c>
      <c r="AF795" s="71">
        <f t="shared" si="458"/>
        <v>3.9508722974319829E-2</v>
      </c>
      <c r="AG795" s="70">
        <f t="shared" si="459"/>
        <v>-0.25348902430545567</v>
      </c>
      <c r="AH795" s="70">
        <f t="shared" si="460"/>
        <v>-0.28545770534896964</v>
      </c>
      <c r="AI795" s="61" t="str">
        <f t="shared" si="448"/>
        <v>Safety</v>
      </c>
      <c r="AJ795" s="68" t="str">
        <f t="shared" si="449"/>
        <v>Short VOL</v>
      </c>
      <c r="AK795" s="72" t="str">
        <f t="shared" si="450"/>
        <v>00631L</v>
      </c>
      <c r="AL795" s="73">
        <f t="shared" si="440"/>
        <v>1</v>
      </c>
      <c r="AM795" s="72" t="str">
        <f t="shared" si="453"/>
        <v>00631L</v>
      </c>
      <c r="AN795" s="73">
        <f t="shared" si="441"/>
        <v>1</v>
      </c>
      <c r="AO795" s="74" t="str">
        <f t="shared" si="447"/>
        <v>00631L</v>
      </c>
      <c r="AP795" s="20">
        <f t="shared" si="442"/>
        <v>1</v>
      </c>
      <c r="AQ795" s="74" t="str">
        <f t="shared" si="457"/>
        <v>00631L</v>
      </c>
      <c r="AR795" s="20">
        <f t="shared" si="443"/>
        <v>1</v>
      </c>
      <c r="AS795" s="74" t="str">
        <f t="shared" si="451"/>
        <v>00631L</v>
      </c>
      <c r="AT795" s="20">
        <f t="shared" si="444"/>
        <v>1</v>
      </c>
      <c r="AU795" s="74" t="str">
        <f t="shared" si="434"/>
        <v>00631L</v>
      </c>
      <c r="AV795" s="20">
        <f t="shared" si="445"/>
        <v>1</v>
      </c>
      <c r="AW795" s="74" t="str">
        <f t="shared" si="435"/>
        <v>00631L</v>
      </c>
      <c r="AX795" s="20">
        <f t="shared" si="436"/>
        <v>1</v>
      </c>
      <c r="AY795" s="20">
        <f t="shared" si="446"/>
        <v>0</v>
      </c>
      <c r="AZ795" s="57">
        <v>45155</v>
      </c>
      <c r="BA795" s="75">
        <v>32.75</v>
      </c>
      <c r="BB795" s="90">
        <v>33</v>
      </c>
      <c r="BC795" s="76">
        <f t="shared" si="454"/>
        <v>31.202083333333338</v>
      </c>
      <c r="BD795" s="76">
        <f t="shared" si="455"/>
        <v>31.252500000000001</v>
      </c>
      <c r="BE795" s="77">
        <f t="shared" si="461"/>
        <v>5.7621686586098529E-2</v>
      </c>
      <c r="BF795" s="77">
        <f t="shared" si="452"/>
        <v>4.7916166706663425E-2</v>
      </c>
    </row>
    <row r="796" spans="1:58" s="23" customFormat="1" ht="13.15" x14ac:dyDescent="0.4">
      <c r="A796" s="57">
        <v>45153</v>
      </c>
      <c r="B796" s="112">
        <v>16.172999999999998</v>
      </c>
      <c r="C796" s="112">
        <v>17.696000000000002</v>
      </c>
      <c r="D796" s="112">
        <v>18.303000000000001</v>
      </c>
      <c r="E796" s="112">
        <v>18.672000000000001</v>
      </c>
      <c r="F796" s="112">
        <v>18.899999999999999</v>
      </c>
      <c r="G796" s="112">
        <v>19.940999999999999</v>
      </c>
      <c r="H796" s="113">
        <v>20.155999999999999</v>
      </c>
      <c r="I796" s="90">
        <f t="shared" si="437"/>
        <v>17.696000000000002</v>
      </c>
      <c r="J796" s="90">
        <f t="shared" si="438"/>
        <v>18.303000000000001</v>
      </c>
      <c r="K796" s="114">
        <v>0</v>
      </c>
      <c r="L796" s="115">
        <v>0.05</v>
      </c>
      <c r="M796" s="90">
        <v>16.559999999999999</v>
      </c>
      <c r="N796" s="90">
        <v>16.46</v>
      </c>
      <c r="O796" s="90">
        <v>18.59</v>
      </c>
      <c r="P796" s="90">
        <v>20.36</v>
      </c>
      <c r="Q796" s="90">
        <v>22.07</v>
      </c>
      <c r="R796" s="63">
        <f t="shared" si="426"/>
        <v>5.9300000000000068</v>
      </c>
      <c r="S796" s="64">
        <f t="shared" si="462"/>
        <v>0.11066126855600543</v>
      </c>
      <c r="T796" s="65">
        <f t="shared" si="456"/>
        <v>1.0060753341433777</v>
      </c>
      <c r="U796" s="65">
        <f t="shared" si="456"/>
        <v>0.88542227003765472</v>
      </c>
      <c r="V796" s="65">
        <f t="shared" si="427"/>
        <v>0.80844793713163077</v>
      </c>
      <c r="W796" s="65">
        <f t="shared" si="428"/>
        <v>0.74580879021295876</v>
      </c>
      <c r="X796" s="61">
        <f t="shared" si="439"/>
        <v>9.4169294503184536E-2</v>
      </c>
      <c r="Y796" s="66">
        <f t="shared" si="429"/>
        <v>7.9477292202227837E-2</v>
      </c>
      <c r="Z796" s="61">
        <f t="shared" si="430"/>
        <v>3.4301537070524371E-2</v>
      </c>
      <c r="AA796" s="67">
        <f t="shared" si="431"/>
        <v>17.696000000000002</v>
      </c>
      <c r="AB796" s="68">
        <f t="shared" si="432"/>
        <v>-1.743620899149469E-2</v>
      </c>
      <c r="AC796" s="69">
        <f t="shared" si="433"/>
        <v>7.5091130012150703E-2</v>
      </c>
      <c r="AD796" s="70">
        <f>_xlfn.PERCENTILE.EXC(AC796:$AC$5675,0.5)</f>
        <v>8.7634744164196032E-2</v>
      </c>
      <c r="AE796" s="70">
        <f>_xlfn.PERCENTILE.EXC($AC796:AC$5675,0.35)</f>
        <v>5.1507992196056882E-2</v>
      </c>
      <c r="AF796" s="71">
        <f t="shared" si="458"/>
        <v>3.9422172244375171E-2</v>
      </c>
      <c r="AG796" s="70">
        <f t="shared" si="459"/>
        <v>-0.25348902430545567</v>
      </c>
      <c r="AH796" s="70">
        <f t="shared" si="460"/>
        <v>-0.28545770534896964</v>
      </c>
      <c r="AI796" s="61" t="str">
        <f t="shared" si="448"/>
        <v>Safety</v>
      </c>
      <c r="AJ796" s="68" t="str">
        <f t="shared" si="449"/>
        <v>Short VOL</v>
      </c>
      <c r="AK796" s="72" t="str">
        <f t="shared" si="450"/>
        <v>00631L</v>
      </c>
      <c r="AL796" s="73">
        <f t="shared" si="440"/>
        <v>1</v>
      </c>
      <c r="AM796" s="72" t="str">
        <f t="shared" si="453"/>
        <v>00631L</v>
      </c>
      <c r="AN796" s="73">
        <f t="shared" si="441"/>
        <v>1</v>
      </c>
      <c r="AO796" s="74" t="str">
        <f t="shared" si="447"/>
        <v>00631L</v>
      </c>
      <c r="AP796" s="20">
        <f t="shared" si="442"/>
        <v>1</v>
      </c>
      <c r="AQ796" s="74" t="str">
        <f t="shared" si="457"/>
        <v>00631L</v>
      </c>
      <c r="AR796" s="20">
        <f t="shared" si="443"/>
        <v>1</v>
      </c>
      <c r="AS796" s="74" t="str">
        <f t="shared" si="451"/>
        <v>00631L</v>
      </c>
      <c r="AT796" s="20">
        <f t="shared" si="444"/>
        <v>1</v>
      </c>
      <c r="AU796" s="74" t="str">
        <f t="shared" si="434"/>
        <v>00631L</v>
      </c>
      <c r="AV796" s="20">
        <f t="shared" si="445"/>
        <v>1</v>
      </c>
      <c r="AW796" s="74" t="str">
        <f t="shared" si="435"/>
        <v>00631L</v>
      </c>
      <c r="AX796" s="20">
        <f t="shared" si="436"/>
        <v>1</v>
      </c>
      <c r="AY796" s="20">
        <f t="shared" si="446"/>
        <v>0</v>
      </c>
      <c r="AZ796" s="57">
        <v>45154</v>
      </c>
      <c r="BA796" s="75">
        <v>33</v>
      </c>
      <c r="BB796" s="90">
        <v>33.0625</v>
      </c>
      <c r="BC796" s="76">
        <f t="shared" si="454"/>
        <v>31.148125000000004</v>
      </c>
      <c r="BD796" s="76">
        <f t="shared" si="455"/>
        <v>31.202083333333338</v>
      </c>
      <c r="BE796" s="77">
        <f t="shared" si="461"/>
        <v>6.1460360776130055E-2</v>
      </c>
      <c r="BF796" s="77">
        <f t="shared" si="452"/>
        <v>5.7621686586098529E-2</v>
      </c>
    </row>
    <row r="797" spans="1:58" s="23" customFormat="1" ht="13.15" x14ac:dyDescent="0.4">
      <c r="A797" s="57">
        <v>45152</v>
      </c>
      <c r="B797" s="112">
        <v>14.846</v>
      </c>
      <c r="C797" s="112">
        <v>16.777000000000001</v>
      </c>
      <c r="D797" s="112">
        <v>17.599</v>
      </c>
      <c r="E797" s="112">
        <v>18.009</v>
      </c>
      <c r="F797" s="112">
        <v>18.344999999999999</v>
      </c>
      <c r="G797" s="112">
        <v>19.356000000000002</v>
      </c>
      <c r="H797" s="113">
        <v>19.649999999999999</v>
      </c>
      <c r="I797" s="90">
        <f t="shared" si="437"/>
        <v>16.68045</v>
      </c>
      <c r="J797" s="90">
        <f t="shared" si="438"/>
        <v>17.5579</v>
      </c>
      <c r="K797" s="114">
        <v>1</v>
      </c>
      <c r="L797" s="115">
        <v>0.05</v>
      </c>
      <c r="M797" s="90">
        <v>14.57</v>
      </c>
      <c r="N797" s="90">
        <v>14.82</v>
      </c>
      <c r="O797" s="90">
        <v>17.41</v>
      </c>
      <c r="P797" s="90">
        <v>19.29</v>
      </c>
      <c r="Q797" s="90">
        <v>21.36</v>
      </c>
      <c r="R797" s="63">
        <f t="shared" si="426"/>
        <v>7.3100000000000023</v>
      </c>
      <c r="S797" s="64">
        <f t="shared" si="462"/>
        <v>-1.3477088948786774E-3</v>
      </c>
      <c r="T797" s="65">
        <f t="shared" si="456"/>
        <v>0.98313090418353577</v>
      </c>
      <c r="U797" s="65">
        <f t="shared" si="456"/>
        <v>0.8512349224583573</v>
      </c>
      <c r="V797" s="65">
        <f t="shared" si="427"/>
        <v>0.76827371695178859</v>
      </c>
      <c r="W797" s="65">
        <f t="shared" si="428"/>
        <v>0.69382022471910121</v>
      </c>
      <c r="X797" s="61">
        <f t="shared" si="439"/>
        <v>0.13006870537518531</v>
      </c>
      <c r="Y797" s="66">
        <f t="shared" si="429"/>
        <v>9.1121106113609768E-2</v>
      </c>
      <c r="Z797" s="61">
        <f t="shared" si="430"/>
        <v>5.2603496908057011E-2</v>
      </c>
      <c r="AA797" s="67">
        <f t="shared" si="431"/>
        <v>16.68045</v>
      </c>
      <c r="AB797" s="68">
        <f t="shared" si="432"/>
        <v>1.7543859649122673E-3</v>
      </c>
      <c r="AC797" s="69">
        <f t="shared" si="433"/>
        <v>0.12553643724696356</v>
      </c>
      <c r="AD797" s="70">
        <f>_xlfn.PERCENTILE.EXC(AC797:$AC$5675,0.5)</f>
        <v>8.7642456812713335E-2</v>
      </c>
      <c r="AE797" s="70">
        <f>_xlfn.PERCENTILE.EXC($AC797:AC$5675,0.35)</f>
        <v>5.1478641840087491E-2</v>
      </c>
      <c r="AF797" s="71">
        <f t="shared" si="458"/>
        <v>3.9422172244375171E-2</v>
      </c>
      <c r="AG797" s="70">
        <f t="shared" si="459"/>
        <v>-0.25348902430545567</v>
      </c>
      <c r="AH797" s="70">
        <f t="shared" si="460"/>
        <v>-0.28545770534896964</v>
      </c>
      <c r="AI797" s="61" t="str">
        <f t="shared" si="448"/>
        <v>Short VOL</v>
      </c>
      <c r="AJ797" s="68" t="str">
        <f t="shared" si="449"/>
        <v>Short VOL</v>
      </c>
      <c r="AK797" s="72" t="str">
        <f t="shared" si="450"/>
        <v>00631L</v>
      </c>
      <c r="AL797" s="73">
        <f t="shared" si="440"/>
        <v>1</v>
      </c>
      <c r="AM797" s="72" t="str">
        <f t="shared" si="453"/>
        <v>00631L</v>
      </c>
      <c r="AN797" s="73">
        <f t="shared" si="441"/>
        <v>1</v>
      </c>
      <c r="AO797" s="74" t="str">
        <f t="shared" si="447"/>
        <v>00631L</v>
      </c>
      <c r="AP797" s="20">
        <f t="shared" si="442"/>
        <v>1</v>
      </c>
      <c r="AQ797" s="74" t="str">
        <f t="shared" si="457"/>
        <v>00631L</v>
      </c>
      <c r="AR797" s="20">
        <f t="shared" si="443"/>
        <v>1</v>
      </c>
      <c r="AS797" s="74" t="str">
        <f t="shared" si="451"/>
        <v>00631L</v>
      </c>
      <c r="AT797" s="20">
        <f t="shared" si="444"/>
        <v>1</v>
      </c>
      <c r="AU797" s="74" t="str">
        <f t="shared" si="434"/>
        <v>00631L</v>
      </c>
      <c r="AV797" s="20">
        <f t="shared" si="445"/>
        <v>1</v>
      </c>
      <c r="AW797" s="74" t="str">
        <f t="shared" si="435"/>
        <v>00631L</v>
      </c>
      <c r="AX797" s="20">
        <f t="shared" si="436"/>
        <v>1</v>
      </c>
      <c r="AY797" s="20">
        <f t="shared" si="446"/>
        <v>0</v>
      </c>
      <c r="AZ797" s="57">
        <v>45153</v>
      </c>
      <c r="BA797" s="75">
        <v>32.86</v>
      </c>
      <c r="BB797" s="90">
        <v>32.725000000000001</v>
      </c>
      <c r="BC797" s="76">
        <f t="shared" si="454"/>
        <v>31.096875000000004</v>
      </c>
      <c r="BD797" s="76">
        <f t="shared" si="455"/>
        <v>31.144750000000005</v>
      </c>
      <c r="BE797" s="77">
        <f t="shared" si="461"/>
        <v>5.2356547080695308E-2</v>
      </c>
      <c r="BF797" s="77">
        <f t="shared" si="452"/>
        <v>5.5073487505919734E-2</v>
      </c>
    </row>
    <row r="798" spans="1:58" s="23" customFormat="1" ht="13.15" x14ac:dyDescent="0.4">
      <c r="A798" s="57">
        <v>45149</v>
      </c>
      <c r="B798" s="112">
        <v>15.353999999999999</v>
      </c>
      <c r="C798" s="112">
        <v>17.05</v>
      </c>
      <c r="D798" s="112">
        <v>17.815000000000001</v>
      </c>
      <c r="E798" s="112">
        <v>18.266999999999999</v>
      </c>
      <c r="F798" s="112">
        <v>18.527999999999999</v>
      </c>
      <c r="G798" s="112">
        <v>19.495000000000001</v>
      </c>
      <c r="H798" s="113">
        <v>19.718</v>
      </c>
      <c r="I798" s="90">
        <f t="shared" si="437"/>
        <v>16.880400000000002</v>
      </c>
      <c r="J798" s="90">
        <f t="shared" si="438"/>
        <v>17.738500000000002</v>
      </c>
      <c r="K798" s="114">
        <v>2</v>
      </c>
      <c r="L798" s="115">
        <v>0.05</v>
      </c>
      <c r="M798" s="90">
        <v>13.63</v>
      </c>
      <c r="N798" s="90">
        <v>14.84</v>
      </c>
      <c r="O798" s="90">
        <v>17.559999999999999</v>
      </c>
      <c r="P798" s="90">
        <v>19.579999999999998</v>
      </c>
      <c r="Q798" s="90">
        <v>21.46</v>
      </c>
      <c r="R798" s="63">
        <f t="shared" si="426"/>
        <v>8.6700000000000017</v>
      </c>
      <c r="S798" s="64">
        <f t="shared" si="462"/>
        <v>-6.3722397476340675E-2</v>
      </c>
      <c r="T798" s="65">
        <f t="shared" si="456"/>
        <v>0.91846361185983838</v>
      </c>
      <c r="U798" s="65">
        <f t="shared" si="456"/>
        <v>0.84510250569476086</v>
      </c>
      <c r="V798" s="65">
        <f t="shared" si="427"/>
        <v>0.75791624106230848</v>
      </c>
      <c r="W798" s="65">
        <f t="shared" si="428"/>
        <v>0.69151910531220873</v>
      </c>
      <c r="X798" s="61">
        <f t="shared" si="439"/>
        <v>0.11045981503191361</v>
      </c>
      <c r="Y798" s="66">
        <f t="shared" si="429"/>
        <v>7.943285706465214E-2</v>
      </c>
      <c r="Z798" s="61">
        <f t="shared" si="430"/>
        <v>5.0834103457264058E-2</v>
      </c>
      <c r="AA798" s="67">
        <f t="shared" si="431"/>
        <v>16.880400000000002</v>
      </c>
      <c r="AB798" s="68">
        <f t="shared" si="432"/>
        <v>3.4636118598382705E-2</v>
      </c>
      <c r="AC798" s="69">
        <f t="shared" si="433"/>
        <v>0.13749326145552573</v>
      </c>
      <c r="AD798" s="70">
        <f>_xlfn.PERCENTILE.EXC(AC798:$AC$5675,0.5)</f>
        <v>8.7634744164196032E-2</v>
      </c>
      <c r="AE798" s="70">
        <f>_xlfn.PERCENTILE.EXC($AC798:AC$5675,0.35)</f>
        <v>5.1470408921162066E-2</v>
      </c>
      <c r="AF798" s="71">
        <f t="shared" si="458"/>
        <v>3.9422172244375171E-2</v>
      </c>
      <c r="AG798" s="70">
        <f t="shared" si="459"/>
        <v>-0.25348902430545567</v>
      </c>
      <c r="AH798" s="70">
        <f t="shared" si="460"/>
        <v>-0.28545770534896964</v>
      </c>
      <c r="AI798" s="61" t="str">
        <f t="shared" si="448"/>
        <v>Short VOL</v>
      </c>
      <c r="AJ798" s="68" t="str">
        <f t="shared" si="449"/>
        <v>Short VOL</v>
      </c>
      <c r="AK798" s="72" t="str">
        <f t="shared" si="450"/>
        <v>00631L</v>
      </c>
      <c r="AL798" s="73">
        <f t="shared" si="440"/>
        <v>1</v>
      </c>
      <c r="AM798" s="72" t="str">
        <f t="shared" si="453"/>
        <v>00631L</v>
      </c>
      <c r="AN798" s="73">
        <f t="shared" si="441"/>
        <v>1</v>
      </c>
      <c r="AO798" s="74" t="str">
        <f t="shared" si="447"/>
        <v>00631L</v>
      </c>
      <c r="AP798" s="20">
        <f t="shared" si="442"/>
        <v>1</v>
      </c>
      <c r="AQ798" s="74" t="str">
        <f t="shared" si="457"/>
        <v>00631L</v>
      </c>
      <c r="AR798" s="20">
        <f t="shared" si="443"/>
        <v>1</v>
      </c>
      <c r="AS798" s="74" t="str">
        <f t="shared" si="451"/>
        <v>00631L</v>
      </c>
      <c r="AT798" s="20">
        <f t="shared" si="444"/>
        <v>1</v>
      </c>
      <c r="AU798" s="74" t="str">
        <f t="shared" si="434"/>
        <v>00631L</v>
      </c>
      <c r="AV798" s="20">
        <f t="shared" si="445"/>
        <v>1</v>
      </c>
      <c r="AW798" s="74" t="str">
        <f t="shared" si="435"/>
        <v>00631L</v>
      </c>
      <c r="AX798" s="20">
        <f t="shared" si="436"/>
        <v>1</v>
      </c>
      <c r="AY798" s="20">
        <f t="shared" si="446"/>
        <v>0</v>
      </c>
      <c r="AZ798" s="57">
        <v>45152</v>
      </c>
      <c r="BA798" s="75">
        <v>32.83</v>
      </c>
      <c r="BB798" s="90">
        <v>32.362499999999997</v>
      </c>
      <c r="BC798" s="76">
        <f t="shared" si="454"/>
        <v>31.052916666666668</v>
      </c>
      <c r="BD798" s="76">
        <f t="shared" si="455"/>
        <v>31.098625000000006</v>
      </c>
      <c r="BE798" s="77">
        <f t="shared" si="461"/>
        <v>4.2172635420719862E-2</v>
      </c>
      <c r="BF798" s="77">
        <f t="shared" si="452"/>
        <v>5.5673683322011586E-2</v>
      </c>
    </row>
    <row r="799" spans="1:58" s="23" customFormat="1" ht="13.15" x14ac:dyDescent="0.4">
      <c r="A799" s="57">
        <v>45148</v>
      </c>
      <c r="B799" s="112">
        <v>16.007000000000001</v>
      </c>
      <c r="C799" s="112">
        <v>17.7</v>
      </c>
      <c r="D799" s="112">
        <v>18.350999999999999</v>
      </c>
      <c r="E799" s="112">
        <v>18.7</v>
      </c>
      <c r="F799" s="112">
        <v>18.849</v>
      </c>
      <c r="G799" s="112">
        <v>19.850000000000001</v>
      </c>
      <c r="H799" s="113">
        <v>20.05</v>
      </c>
      <c r="I799" s="90">
        <f t="shared" si="437"/>
        <v>17.44605</v>
      </c>
      <c r="J799" s="90">
        <f t="shared" si="438"/>
        <v>18.253349999999998</v>
      </c>
      <c r="K799" s="114">
        <v>3</v>
      </c>
      <c r="L799" s="115">
        <v>0.05</v>
      </c>
      <c r="M799" s="90">
        <v>15.38</v>
      </c>
      <c r="N799" s="90">
        <v>15.85</v>
      </c>
      <c r="O799" s="90">
        <v>18.16</v>
      </c>
      <c r="P799" s="90">
        <v>19.829999999999998</v>
      </c>
      <c r="Q799" s="90">
        <v>21.27</v>
      </c>
      <c r="R799" s="63">
        <f t="shared" ref="R799:R862" si="463">(O799+P799)-(N799+M799)</f>
        <v>6.7599999999999945</v>
      </c>
      <c r="S799" s="64">
        <f t="shared" si="462"/>
        <v>-6.8922305764411778E-3</v>
      </c>
      <c r="T799" s="65">
        <f t="shared" si="456"/>
        <v>0.97034700315457423</v>
      </c>
      <c r="U799" s="65">
        <f t="shared" si="456"/>
        <v>0.87279735682819382</v>
      </c>
      <c r="V799" s="65">
        <f t="shared" si="427"/>
        <v>0.79929399899142717</v>
      </c>
      <c r="W799" s="65">
        <f t="shared" si="428"/>
        <v>0.74518100611189464</v>
      </c>
      <c r="X799" s="61">
        <f t="shared" si="439"/>
        <v>0.1057662272755668</v>
      </c>
      <c r="Y799" s="66">
        <f t="shared" si="429"/>
        <v>7.2192513368984038E-2</v>
      </c>
      <c r="Z799" s="61">
        <f t="shared" si="430"/>
        <v>4.6274084964791337E-2</v>
      </c>
      <c r="AA799" s="67">
        <f t="shared" si="431"/>
        <v>17.44605</v>
      </c>
      <c r="AB799" s="68">
        <f t="shared" si="432"/>
        <v>9.9053627760253508E-3</v>
      </c>
      <c r="AC799" s="69">
        <f t="shared" si="433"/>
        <v>0.10069716088328076</v>
      </c>
      <c r="AD799" s="70">
        <f>_xlfn.PERCENTILE.EXC(AC799:$AC$5675,0.5)</f>
        <v>8.7627031515678716E-2</v>
      </c>
      <c r="AE799" s="70">
        <f>_xlfn.PERCENTILE.EXC($AC799:AC$5675,0.35)</f>
        <v>5.1462176002236654E-2</v>
      </c>
      <c r="AF799" s="71">
        <f t="shared" si="458"/>
        <v>3.9422172244375171E-2</v>
      </c>
      <c r="AG799" s="70">
        <f t="shared" si="459"/>
        <v>-0.25348902430545567</v>
      </c>
      <c r="AH799" s="70">
        <f t="shared" si="460"/>
        <v>-0.28545770534896964</v>
      </c>
      <c r="AI799" s="61" t="str">
        <f t="shared" si="448"/>
        <v>Short VOL</v>
      </c>
      <c r="AJ799" s="68" t="str">
        <f t="shared" si="449"/>
        <v>Short VOL</v>
      </c>
      <c r="AK799" s="72" t="str">
        <f t="shared" si="450"/>
        <v>00631L</v>
      </c>
      <c r="AL799" s="73">
        <f t="shared" si="440"/>
        <v>1</v>
      </c>
      <c r="AM799" s="72" t="str">
        <f t="shared" si="453"/>
        <v>00631L</v>
      </c>
      <c r="AN799" s="73">
        <f t="shared" si="441"/>
        <v>1</v>
      </c>
      <c r="AO799" s="74" t="str">
        <f t="shared" si="447"/>
        <v>00631L</v>
      </c>
      <c r="AP799" s="20">
        <f t="shared" si="442"/>
        <v>1</v>
      </c>
      <c r="AQ799" s="74" t="str">
        <f t="shared" si="457"/>
        <v>00631L</v>
      </c>
      <c r="AR799" s="20">
        <f t="shared" si="443"/>
        <v>1</v>
      </c>
      <c r="AS799" s="74" t="str">
        <f t="shared" si="451"/>
        <v>00631L</v>
      </c>
      <c r="AT799" s="20">
        <f t="shared" si="444"/>
        <v>1</v>
      </c>
      <c r="AU799" s="74" t="str">
        <f t="shared" si="434"/>
        <v>00631L</v>
      </c>
      <c r="AV799" s="20">
        <f t="shared" si="445"/>
        <v>1</v>
      </c>
      <c r="AW799" s="74" t="str">
        <f t="shared" si="435"/>
        <v>00631L</v>
      </c>
      <c r="AX799" s="20">
        <f t="shared" si="436"/>
        <v>1</v>
      </c>
      <c r="AY799" s="20">
        <f t="shared" si="446"/>
        <v>0</v>
      </c>
      <c r="AZ799" s="57">
        <v>45149</v>
      </c>
      <c r="BA799" s="75">
        <v>32.33</v>
      </c>
      <c r="BB799" s="90">
        <v>32.299999999999997</v>
      </c>
      <c r="BC799" s="76">
        <f t="shared" si="454"/>
        <v>31.016249999999999</v>
      </c>
      <c r="BD799" s="76">
        <f t="shared" si="455"/>
        <v>31.052375000000001</v>
      </c>
      <c r="BE799" s="77">
        <f t="shared" si="461"/>
        <v>4.1389594164349258E-2</v>
      </c>
      <c r="BF799" s="77">
        <f t="shared" si="452"/>
        <v>4.1144195894838857E-2</v>
      </c>
    </row>
    <row r="800" spans="1:58" s="23" customFormat="1" ht="13.15" x14ac:dyDescent="0.4">
      <c r="A800" s="57">
        <v>45147</v>
      </c>
      <c r="B800" s="112">
        <v>16.347000000000001</v>
      </c>
      <c r="C800" s="112">
        <v>17.588000000000001</v>
      </c>
      <c r="D800" s="112">
        <v>18.311</v>
      </c>
      <c r="E800" s="112">
        <v>18.686</v>
      </c>
      <c r="F800" s="112">
        <v>18.853999999999999</v>
      </c>
      <c r="G800" s="112">
        <v>19.827999999999999</v>
      </c>
      <c r="H800" s="113">
        <v>20.05</v>
      </c>
      <c r="I800" s="90">
        <f t="shared" si="437"/>
        <v>17.3398</v>
      </c>
      <c r="J800" s="90">
        <f t="shared" si="438"/>
        <v>18.166399999999999</v>
      </c>
      <c r="K800" s="114">
        <v>4</v>
      </c>
      <c r="L800" s="115">
        <v>0.05</v>
      </c>
      <c r="M800" s="90">
        <v>15.33</v>
      </c>
      <c r="N800" s="90">
        <v>15.96</v>
      </c>
      <c r="O800" s="90">
        <v>18.05</v>
      </c>
      <c r="P800" s="90">
        <v>19.86</v>
      </c>
      <c r="Q800" s="90">
        <v>21.67</v>
      </c>
      <c r="R800" s="63">
        <f t="shared" si="463"/>
        <v>6.6199999999999974</v>
      </c>
      <c r="S800" s="64">
        <f t="shared" si="462"/>
        <v>-1.8761726078798848E-3</v>
      </c>
      <c r="T800" s="65">
        <f t="shared" si="456"/>
        <v>0.96052631578947367</v>
      </c>
      <c r="U800" s="65">
        <f t="shared" si="456"/>
        <v>0.88421052631578945</v>
      </c>
      <c r="V800" s="65">
        <f t="shared" si="427"/>
        <v>0.80362537764350461</v>
      </c>
      <c r="W800" s="65">
        <f t="shared" si="428"/>
        <v>0.73650207660359945</v>
      </c>
      <c r="X800" s="61">
        <f t="shared" si="439"/>
        <v>7.5916070226952931E-2</v>
      </c>
      <c r="Y800" s="66">
        <f t="shared" si="429"/>
        <v>7.2995825751899862E-2</v>
      </c>
      <c r="Z800" s="61">
        <f t="shared" si="430"/>
        <v>4.7670676709073871E-2</v>
      </c>
      <c r="AA800" s="67">
        <f t="shared" si="431"/>
        <v>17.3398</v>
      </c>
      <c r="AB800" s="68">
        <f t="shared" si="432"/>
        <v>2.4248120300751907E-2</v>
      </c>
      <c r="AC800" s="69">
        <f t="shared" si="433"/>
        <v>8.6453634085212991E-2</v>
      </c>
      <c r="AD800" s="70">
        <f>_xlfn.PERCENTILE.EXC(AC800:$AC$5675,0.5)</f>
        <v>8.7626915690007162E-2</v>
      </c>
      <c r="AE800" s="70">
        <f>_xlfn.PERCENTILE.EXC($AC800:AC$5675,0.35)</f>
        <v>5.145466581225519E-2</v>
      </c>
      <c r="AF800" s="71">
        <f t="shared" si="458"/>
        <v>3.9422172244375171E-2</v>
      </c>
      <c r="AG800" s="70">
        <f t="shared" si="459"/>
        <v>-0.25348902430545567</v>
      </c>
      <c r="AH800" s="70">
        <f t="shared" si="460"/>
        <v>-0.28545770534896964</v>
      </c>
      <c r="AI800" s="61" t="str">
        <f t="shared" si="448"/>
        <v>Safety</v>
      </c>
      <c r="AJ800" s="68" t="str">
        <f t="shared" si="449"/>
        <v>Short VOL</v>
      </c>
      <c r="AK800" s="72" t="str">
        <f t="shared" si="450"/>
        <v>00631L</v>
      </c>
      <c r="AL800" s="73">
        <f t="shared" si="440"/>
        <v>1</v>
      </c>
      <c r="AM800" s="72" t="str">
        <f t="shared" si="453"/>
        <v>00631L</v>
      </c>
      <c r="AN800" s="73">
        <f t="shared" si="441"/>
        <v>1</v>
      </c>
      <c r="AO800" s="74" t="str">
        <f t="shared" si="447"/>
        <v>00631L</v>
      </c>
      <c r="AP800" s="20">
        <f t="shared" si="442"/>
        <v>1</v>
      </c>
      <c r="AQ800" s="74" t="str">
        <f t="shared" si="457"/>
        <v>00631L</v>
      </c>
      <c r="AR800" s="20">
        <f t="shared" si="443"/>
        <v>1</v>
      </c>
      <c r="AS800" s="74" t="str">
        <f t="shared" si="451"/>
        <v>00631L</v>
      </c>
      <c r="AT800" s="20">
        <f t="shared" si="444"/>
        <v>1</v>
      </c>
      <c r="AU800" s="74" t="str">
        <f t="shared" si="434"/>
        <v>00631L</v>
      </c>
      <c r="AV800" s="20">
        <f t="shared" si="445"/>
        <v>1</v>
      </c>
      <c r="AW800" s="74" t="str">
        <f t="shared" si="435"/>
        <v>00631L</v>
      </c>
      <c r="AX800" s="20">
        <f t="shared" si="436"/>
        <v>1</v>
      </c>
      <c r="AY800" s="20">
        <f t="shared" si="446"/>
        <v>0</v>
      </c>
      <c r="AZ800" s="57">
        <v>45148</v>
      </c>
      <c r="BA800" s="75">
        <v>32</v>
      </c>
      <c r="BB800" s="90">
        <v>31.862500000000001</v>
      </c>
      <c r="BC800" s="76">
        <f t="shared" si="454"/>
        <v>30.975833333333334</v>
      </c>
      <c r="BD800" s="76">
        <f t="shared" si="455"/>
        <v>31.01125</v>
      </c>
      <c r="BE800" s="77">
        <f t="shared" si="461"/>
        <v>2.8624465308977429E-2</v>
      </c>
      <c r="BF800" s="77">
        <f t="shared" si="452"/>
        <v>3.1883590632431763E-2</v>
      </c>
    </row>
    <row r="801" spans="1:58" s="23" customFormat="1" ht="13.15" x14ac:dyDescent="0.4">
      <c r="A801" s="57">
        <v>45146</v>
      </c>
      <c r="B801" s="112">
        <v>16.495999999999999</v>
      </c>
      <c r="C801" s="112">
        <v>17.722999999999999</v>
      </c>
      <c r="D801" s="112">
        <v>18.399999999999999</v>
      </c>
      <c r="E801" s="112">
        <v>18.751000000000001</v>
      </c>
      <c r="F801" s="112">
        <v>18.872</v>
      </c>
      <c r="G801" s="112">
        <v>19.814</v>
      </c>
      <c r="H801" s="113">
        <v>20.05</v>
      </c>
      <c r="I801" s="90">
        <f t="shared" si="437"/>
        <v>17.416249999999998</v>
      </c>
      <c r="J801" s="90">
        <f t="shared" si="438"/>
        <v>18.23075</v>
      </c>
      <c r="K801" s="114">
        <v>5</v>
      </c>
      <c r="L801" s="115">
        <v>0.05</v>
      </c>
      <c r="M801" s="90">
        <v>14.81</v>
      </c>
      <c r="N801" s="90">
        <v>15.99</v>
      </c>
      <c r="O801" s="90">
        <v>18.13</v>
      </c>
      <c r="P801" s="90">
        <v>19.899999999999999</v>
      </c>
      <c r="Q801" s="90">
        <v>21.71</v>
      </c>
      <c r="R801" s="63">
        <f t="shared" si="463"/>
        <v>7.23</v>
      </c>
      <c r="S801" s="64">
        <f t="shared" si="462"/>
        <v>1.3950538998097695E-2</v>
      </c>
      <c r="T801" s="65">
        <f t="shared" si="456"/>
        <v>0.92620387742338961</v>
      </c>
      <c r="U801" s="65">
        <f t="shared" si="456"/>
        <v>0.88196359624931064</v>
      </c>
      <c r="V801" s="65">
        <f t="shared" si="427"/>
        <v>0.80351758793969852</v>
      </c>
      <c r="W801" s="65">
        <f t="shared" si="428"/>
        <v>0.73652694610778446</v>
      </c>
      <c r="X801" s="61">
        <f t="shared" si="439"/>
        <v>7.4381668283220195E-2</v>
      </c>
      <c r="Y801" s="66">
        <f t="shared" si="429"/>
        <v>6.9276305263719237E-2</v>
      </c>
      <c r="Z801" s="61">
        <f t="shared" si="430"/>
        <v>4.6766669059068545E-2</v>
      </c>
      <c r="AA801" s="67">
        <f t="shared" si="431"/>
        <v>17.416249999999998</v>
      </c>
      <c r="AB801" s="68">
        <f t="shared" si="432"/>
        <v>3.1644777986241303E-2</v>
      </c>
      <c r="AC801" s="69">
        <f t="shared" si="433"/>
        <v>8.9196372732957954E-2</v>
      </c>
      <c r="AD801" s="70">
        <f>_xlfn.PERCENTILE.EXC(AC801:$AC$5675,0.5)</f>
        <v>8.7627031515678716E-2</v>
      </c>
      <c r="AE801" s="70">
        <f>_xlfn.PERCENTILE.EXC($AC801:AC$5675,0.35)</f>
        <v>5.1451491995937473E-2</v>
      </c>
      <c r="AF801" s="71">
        <f t="shared" si="458"/>
        <v>3.9422172244375171E-2</v>
      </c>
      <c r="AG801" s="70">
        <f t="shared" si="459"/>
        <v>-0.25348902430545567</v>
      </c>
      <c r="AH801" s="70">
        <f t="shared" si="460"/>
        <v>-0.28545770534896964</v>
      </c>
      <c r="AI801" s="61" t="str">
        <f t="shared" si="448"/>
        <v>Short VOL</v>
      </c>
      <c r="AJ801" s="68" t="str">
        <f t="shared" si="449"/>
        <v>Short VOL</v>
      </c>
      <c r="AK801" s="72" t="str">
        <f t="shared" si="450"/>
        <v>00631L</v>
      </c>
      <c r="AL801" s="73">
        <f t="shared" si="440"/>
        <v>1</v>
      </c>
      <c r="AM801" s="72" t="str">
        <f t="shared" si="453"/>
        <v>00631L</v>
      </c>
      <c r="AN801" s="73">
        <f t="shared" si="441"/>
        <v>1</v>
      </c>
      <c r="AO801" s="74" t="str">
        <f t="shared" si="447"/>
        <v>00631L</v>
      </c>
      <c r="AP801" s="20">
        <f t="shared" si="442"/>
        <v>1</v>
      </c>
      <c r="AQ801" s="74" t="str">
        <f t="shared" si="457"/>
        <v>00631L</v>
      </c>
      <c r="AR801" s="20">
        <f t="shared" si="443"/>
        <v>1</v>
      </c>
      <c r="AS801" s="74" t="str">
        <f t="shared" si="451"/>
        <v>00631L</v>
      </c>
      <c r="AT801" s="20">
        <f t="shared" si="444"/>
        <v>1</v>
      </c>
      <c r="AU801" s="74" t="str">
        <f t="shared" si="434"/>
        <v>00631L</v>
      </c>
      <c r="AV801" s="20">
        <f t="shared" si="445"/>
        <v>1</v>
      </c>
      <c r="AW801" s="74" t="str">
        <f t="shared" si="435"/>
        <v>00631L</v>
      </c>
      <c r="AX801" s="20">
        <f t="shared" si="436"/>
        <v>1</v>
      </c>
      <c r="AY801" s="20">
        <f t="shared" si="446"/>
        <v>0</v>
      </c>
      <c r="AZ801" s="57">
        <v>45147</v>
      </c>
      <c r="BA801" s="75">
        <v>32.03</v>
      </c>
      <c r="BB801" s="90">
        <v>31.925000000000001</v>
      </c>
      <c r="BC801" s="76">
        <f t="shared" si="454"/>
        <v>30.947083333333335</v>
      </c>
      <c r="BD801" s="76">
        <f t="shared" si="455"/>
        <v>30.978625000000001</v>
      </c>
      <c r="BE801" s="77">
        <f t="shared" si="461"/>
        <v>3.1599639169011574E-2</v>
      </c>
      <c r="BF801" s="77">
        <f t="shared" si="452"/>
        <v>3.3938723878157925E-2</v>
      </c>
    </row>
    <row r="802" spans="1:58" s="23" customFormat="1" ht="13.15" x14ac:dyDescent="0.4">
      <c r="A802" s="57">
        <v>45145</v>
      </c>
      <c r="B802" s="112">
        <v>16.294</v>
      </c>
      <c r="C802" s="112">
        <v>17.399999999999999</v>
      </c>
      <c r="D802" s="112">
        <v>18.100000000000001</v>
      </c>
      <c r="E802" s="112">
        <v>18.399999999999999</v>
      </c>
      <c r="F802" s="112">
        <v>18.55</v>
      </c>
      <c r="G802" s="112">
        <v>19.45</v>
      </c>
      <c r="H802" s="113">
        <v>19.7</v>
      </c>
      <c r="I802" s="90">
        <f t="shared" si="437"/>
        <v>17.068199999999997</v>
      </c>
      <c r="J802" s="90">
        <f t="shared" si="438"/>
        <v>17.89</v>
      </c>
      <c r="K802" s="114">
        <v>6</v>
      </c>
      <c r="L802" s="115">
        <v>0.05</v>
      </c>
      <c r="M802" s="90">
        <v>14.68</v>
      </c>
      <c r="N802" s="90">
        <v>15.77</v>
      </c>
      <c r="O802" s="90">
        <v>17.72</v>
      </c>
      <c r="P802" s="90">
        <v>19.48</v>
      </c>
      <c r="Q802" s="90">
        <v>21.44</v>
      </c>
      <c r="R802" s="63">
        <f t="shared" si="463"/>
        <v>6.7500000000000036</v>
      </c>
      <c r="S802" s="64">
        <f t="shared" si="462"/>
        <v>-7.7777777777777876E-2</v>
      </c>
      <c r="T802" s="65">
        <f t="shared" si="456"/>
        <v>0.93088142041851618</v>
      </c>
      <c r="U802" s="65">
        <f t="shared" si="456"/>
        <v>0.88995485327313772</v>
      </c>
      <c r="V802" s="65">
        <f t="shared" si="427"/>
        <v>0.80954825462012314</v>
      </c>
      <c r="W802" s="65">
        <f t="shared" si="428"/>
        <v>0.73554104477611937</v>
      </c>
      <c r="X802" s="61">
        <f t="shared" si="439"/>
        <v>6.7877746409721246E-2</v>
      </c>
      <c r="Y802" s="66">
        <f t="shared" si="429"/>
        <v>7.0652173913043528E-2</v>
      </c>
      <c r="Z802" s="61">
        <f t="shared" si="430"/>
        <v>4.8148017951512363E-2</v>
      </c>
      <c r="AA802" s="67">
        <f t="shared" si="431"/>
        <v>17.068199999999997</v>
      </c>
      <c r="AB802" s="68">
        <f t="shared" si="432"/>
        <v>3.3227647431832652E-2</v>
      </c>
      <c r="AC802" s="69">
        <f t="shared" si="433"/>
        <v>8.2320862396956115E-2</v>
      </c>
      <c r="AD802" s="70">
        <f>_xlfn.PERCENTILE.EXC(AC802:$AC$5675,0.5)</f>
        <v>8.7626915690007162E-2</v>
      </c>
      <c r="AE802" s="70">
        <f>_xlfn.PERCENTILE.EXC($AC802:AC$5675,0.35)</f>
        <v>5.1448318179619756E-2</v>
      </c>
      <c r="AF802" s="71">
        <f t="shared" si="458"/>
        <v>3.9138778223923122E-2</v>
      </c>
      <c r="AG802" s="70">
        <f t="shared" si="459"/>
        <v>-0.25348902430545567</v>
      </c>
      <c r="AH802" s="70">
        <f t="shared" si="460"/>
        <v>-0.28545770534896964</v>
      </c>
      <c r="AI802" s="61" t="str">
        <f t="shared" si="448"/>
        <v>Safety</v>
      </c>
      <c r="AJ802" s="68" t="str">
        <f t="shared" si="449"/>
        <v>Short VOL</v>
      </c>
      <c r="AK802" s="72" t="str">
        <f t="shared" si="450"/>
        <v>00631L</v>
      </c>
      <c r="AL802" s="73">
        <f t="shared" si="440"/>
        <v>1</v>
      </c>
      <c r="AM802" s="72" t="str">
        <f t="shared" si="453"/>
        <v>00631L</v>
      </c>
      <c r="AN802" s="73">
        <f t="shared" si="441"/>
        <v>1</v>
      </c>
      <c r="AO802" s="74" t="str">
        <f t="shared" si="447"/>
        <v>00631L</v>
      </c>
      <c r="AP802" s="20">
        <f t="shared" si="442"/>
        <v>1</v>
      </c>
      <c r="AQ802" s="74" t="str">
        <f t="shared" si="457"/>
        <v>00631L</v>
      </c>
      <c r="AR802" s="20">
        <f t="shared" si="443"/>
        <v>1</v>
      </c>
      <c r="AS802" s="74" t="str">
        <f t="shared" si="451"/>
        <v>00631L</v>
      </c>
      <c r="AT802" s="20">
        <f t="shared" si="444"/>
        <v>1</v>
      </c>
      <c r="AU802" s="74" t="str">
        <f t="shared" si="434"/>
        <v>00631L</v>
      </c>
      <c r="AV802" s="20">
        <f t="shared" si="445"/>
        <v>1</v>
      </c>
      <c r="AW802" s="74" t="str">
        <f t="shared" si="435"/>
        <v>00631L</v>
      </c>
      <c r="AX802" s="20">
        <f t="shared" si="436"/>
        <v>1</v>
      </c>
      <c r="AY802" s="20">
        <f t="shared" si="446"/>
        <v>0</v>
      </c>
      <c r="AZ802" s="57">
        <v>45146</v>
      </c>
      <c r="BA802" s="75">
        <v>31.89</v>
      </c>
      <c r="BB802" s="90">
        <v>31.975000000000001</v>
      </c>
      <c r="BC802" s="76">
        <f t="shared" si="454"/>
        <v>30.918541666666666</v>
      </c>
      <c r="BD802" s="76">
        <f t="shared" si="455"/>
        <v>30.9465</v>
      </c>
      <c r="BE802" s="77">
        <f t="shared" si="461"/>
        <v>3.4169086780451385E-2</v>
      </c>
      <c r="BF802" s="77">
        <f t="shared" si="452"/>
        <v>3.0488100431389664E-2</v>
      </c>
    </row>
    <row r="803" spans="1:58" s="23" customFormat="1" ht="13.15" x14ac:dyDescent="0.4">
      <c r="A803" s="57">
        <v>45142</v>
      </c>
      <c r="B803" s="112">
        <v>17.507999999999999</v>
      </c>
      <c r="C803" s="112">
        <v>18.135000000000002</v>
      </c>
      <c r="D803" s="112">
        <v>18.724</v>
      </c>
      <c r="E803" s="112">
        <v>18.966000000000001</v>
      </c>
      <c r="F803" s="112">
        <v>19.097000000000001</v>
      </c>
      <c r="G803" s="112">
        <v>19.966999999999999</v>
      </c>
      <c r="H803" s="113">
        <v>20.241</v>
      </c>
      <c r="I803" s="90">
        <f t="shared" si="437"/>
        <v>17.91555</v>
      </c>
      <c r="J803" s="90">
        <f t="shared" si="438"/>
        <v>18.517849999999999</v>
      </c>
      <c r="K803" s="114">
        <v>7</v>
      </c>
      <c r="L803" s="115">
        <v>0.05</v>
      </c>
      <c r="M803" s="90">
        <v>16.09</v>
      </c>
      <c r="N803" s="90">
        <v>17.100000000000001</v>
      </c>
      <c r="O803" s="90">
        <v>18.61</v>
      </c>
      <c r="P803" s="90">
        <v>20.18</v>
      </c>
      <c r="Q803" s="90">
        <v>21.78</v>
      </c>
      <c r="R803" s="63">
        <f t="shared" si="463"/>
        <v>5.6000000000000014</v>
      </c>
      <c r="S803" s="64">
        <f t="shared" si="462"/>
        <v>7.4120603015075476E-2</v>
      </c>
      <c r="T803" s="65">
        <f t="shared" si="456"/>
        <v>0.94093567251461985</v>
      </c>
      <c r="U803" s="65">
        <f t="shared" si="456"/>
        <v>0.91886082751209042</v>
      </c>
      <c r="V803" s="65">
        <f t="shared" si="427"/>
        <v>0.84737363726461856</v>
      </c>
      <c r="W803" s="65">
        <f t="shared" si="428"/>
        <v>0.78512396694214881</v>
      </c>
      <c r="X803" s="61">
        <f t="shared" si="439"/>
        <v>3.5812200137080336E-2</v>
      </c>
      <c r="Y803" s="66">
        <f t="shared" si="429"/>
        <v>6.7225561531160952E-2</v>
      </c>
      <c r="Z803" s="61">
        <f t="shared" si="430"/>
        <v>3.3618839499764151E-2</v>
      </c>
      <c r="AA803" s="67">
        <f t="shared" si="431"/>
        <v>17.91555</v>
      </c>
      <c r="AB803" s="68">
        <f t="shared" si="432"/>
        <v>2.3859649122806879E-2</v>
      </c>
      <c r="AC803" s="69">
        <f t="shared" si="433"/>
        <v>4.7692982456140245E-2</v>
      </c>
      <c r="AD803" s="70">
        <f>_xlfn.PERCENTILE.EXC(AC803:$AC$5675,0.5)</f>
        <v>8.7627031515678716E-2</v>
      </c>
      <c r="AE803" s="70">
        <f>_xlfn.PERCENTILE.EXC($AC803:AC$5675,0.35)</f>
        <v>5.1438730311532427E-2</v>
      </c>
      <c r="AF803" s="71">
        <f t="shared" si="458"/>
        <v>3.8573647212793515E-2</v>
      </c>
      <c r="AG803" s="70">
        <f t="shared" si="459"/>
        <v>-0.25348902430545567</v>
      </c>
      <c r="AH803" s="70">
        <f t="shared" si="460"/>
        <v>-0.28545770534896964</v>
      </c>
      <c r="AI803" s="61" t="str">
        <f t="shared" si="448"/>
        <v>Safety</v>
      </c>
      <c r="AJ803" s="68" t="str">
        <f t="shared" si="449"/>
        <v>Short VOL</v>
      </c>
      <c r="AK803" s="72" t="str">
        <f t="shared" si="450"/>
        <v>00631L</v>
      </c>
      <c r="AL803" s="73">
        <f t="shared" si="440"/>
        <v>1</v>
      </c>
      <c r="AM803" s="72" t="str">
        <f t="shared" si="453"/>
        <v>00631L</v>
      </c>
      <c r="AN803" s="73">
        <f t="shared" si="441"/>
        <v>1</v>
      </c>
      <c r="AO803" s="74" t="str">
        <f t="shared" si="447"/>
        <v>00631L</v>
      </c>
      <c r="AP803" s="20">
        <f t="shared" si="442"/>
        <v>1</v>
      </c>
      <c r="AQ803" s="74" t="str">
        <f t="shared" si="457"/>
        <v>00631L</v>
      </c>
      <c r="AR803" s="20">
        <f t="shared" si="443"/>
        <v>1</v>
      </c>
      <c r="AS803" s="74" t="str">
        <f t="shared" si="451"/>
        <v>00631L</v>
      </c>
      <c r="AT803" s="20">
        <f t="shared" si="444"/>
        <v>1</v>
      </c>
      <c r="AU803" s="74" t="str">
        <f t="shared" si="434"/>
        <v>00631L</v>
      </c>
      <c r="AV803" s="20">
        <f t="shared" si="445"/>
        <v>1</v>
      </c>
      <c r="AW803" s="74" t="str">
        <f t="shared" si="435"/>
        <v>00635U</v>
      </c>
      <c r="AX803" s="20">
        <f t="shared" si="436"/>
        <v>0</v>
      </c>
      <c r="AY803" s="20">
        <f t="shared" si="446"/>
        <v>0</v>
      </c>
      <c r="AZ803" s="57">
        <v>45145</v>
      </c>
      <c r="BA803" s="75">
        <v>32.42</v>
      </c>
      <c r="BB803" s="90">
        <v>32.700000000000003</v>
      </c>
      <c r="BC803" s="76">
        <f t="shared" si="454"/>
        <v>30.889791666666667</v>
      </c>
      <c r="BD803" s="76">
        <f t="shared" si="455"/>
        <v>30.925958333333334</v>
      </c>
      <c r="BE803" s="77">
        <f t="shared" si="461"/>
        <v>5.8602154163659853E-2</v>
      </c>
      <c r="BF803" s="77">
        <f t="shared" si="452"/>
        <v>4.8310278716773833E-2</v>
      </c>
    </row>
    <row r="804" spans="1:58" s="23" customFormat="1" ht="13.15" x14ac:dyDescent="0.4">
      <c r="A804" s="57">
        <v>45141</v>
      </c>
      <c r="B804" s="112">
        <v>16.748000000000001</v>
      </c>
      <c r="C804" s="112">
        <v>17.649999999999999</v>
      </c>
      <c r="D804" s="112">
        <v>18.3</v>
      </c>
      <c r="E804" s="112">
        <v>18.600000000000001</v>
      </c>
      <c r="F804" s="112">
        <v>18.753</v>
      </c>
      <c r="G804" s="112">
        <v>19.7</v>
      </c>
      <c r="H804" s="113">
        <v>20</v>
      </c>
      <c r="I804" s="90">
        <f t="shared" si="437"/>
        <v>17.289200000000001</v>
      </c>
      <c r="J804" s="90">
        <f t="shared" si="438"/>
        <v>18.04</v>
      </c>
      <c r="K804" s="114">
        <v>8</v>
      </c>
      <c r="L804" s="115">
        <v>0.05</v>
      </c>
      <c r="M804" s="90">
        <v>15.06</v>
      </c>
      <c r="N804" s="90">
        <v>15.92</v>
      </c>
      <c r="O804" s="90">
        <v>17.72</v>
      </c>
      <c r="P804" s="90">
        <v>19.68</v>
      </c>
      <c r="Q804" s="90">
        <v>21.47</v>
      </c>
      <c r="R804" s="63">
        <f t="shared" si="463"/>
        <v>6.4199999999999982</v>
      </c>
      <c r="S804" s="64">
        <f t="shared" si="462"/>
        <v>-1.0565568676196391E-2</v>
      </c>
      <c r="T804" s="65">
        <f t="shared" si="456"/>
        <v>0.94597989949748751</v>
      </c>
      <c r="U804" s="65">
        <f t="shared" si="456"/>
        <v>0.89841986455981948</v>
      </c>
      <c r="V804" s="65">
        <f t="shared" si="427"/>
        <v>0.80894308943089432</v>
      </c>
      <c r="W804" s="65">
        <f t="shared" si="428"/>
        <v>0.74149976711690735</v>
      </c>
      <c r="X804" s="61">
        <f t="shared" si="439"/>
        <v>5.3857176976355232E-2</v>
      </c>
      <c r="Y804" s="66">
        <f t="shared" si="429"/>
        <v>7.5268817204300995E-2</v>
      </c>
      <c r="Z804" s="61">
        <f t="shared" si="430"/>
        <v>4.3425953774610629E-2</v>
      </c>
      <c r="AA804" s="67">
        <f t="shared" si="431"/>
        <v>17.289200000000001</v>
      </c>
      <c r="AB804" s="68">
        <f t="shared" si="432"/>
        <v>5.2010050251256358E-2</v>
      </c>
      <c r="AC804" s="69">
        <f t="shared" si="433"/>
        <v>8.6005025125628215E-2</v>
      </c>
      <c r="AD804" s="70">
        <f>_xlfn.PERCENTILE.EXC(AC804:$AC$5675,0.5)</f>
        <v>8.7634744164196032E-2</v>
      </c>
      <c r="AE804" s="70">
        <f>_xlfn.PERCENTILE.EXC($AC804:AC$5675,0.35)</f>
        <v>5.145103859360637E-2</v>
      </c>
      <c r="AF804" s="71">
        <f t="shared" si="458"/>
        <v>3.8573647212793515E-2</v>
      </c>
      <c r="AG804" s="70">
        <f t="shared" si="459"/>
        <v>-0.25348902430545567</v>
      </c>
      <c r="AH804" s="70">
        <f t="shared" si="460"/>
        <v>-0.28545770534896964</v>
      </c>
      <c r="AI804" s="61" t="str">
        <f t="shared" si="448"/>
        <v>Safety</v>
      </c>
      <c r="AJ804" s="68" t="str">
        <f t="shared" si="449"/>
        <v>Short VOL</v>
      </c>
      <c r="AK804" s="72" t="str">
        <f t="shared" si="450"/>
        <v>00631L</v>
      </c>
      <c r="AL804" s="73">
        <f t="shared" si="440"/>
        <v>1</v>
      </c>
      <c r="AM804" s="72" t="str">
        <f t="shared" si="453"/>
        <v>00631L</v>
      </c>
      <c r="AN804" s="73">
        <f t="shared" si="441"/>
        <v>1</v>
      </c>
      <c r="AO804" s="74" t="str">
        <f t="shared" si="447"/>
        <v>00631L</v>
      </c>
      <c r="AP804" s="20">
        <f t="shared" si="442"/>
        <v>1</v>
      </c>
      <c r="AQ804" s="74" t="str">
        <f t="shared" si="457"/>
        <v>00631L</v>
      </c>
      <c r="AR804" s="20">
        <f t="shared" si="443"/>
        <v>1</v>
      </c>
      <c r="AS804" s="74" t="str">
        <f t="shared" si="451"/>
        <v>00631L</v>
      </c>
      <c r="AT804" s="20">
        <f t="shared" si="444"/>
        <v>1</v>
      </c>
      <c r="AU804" s="74" t="str">
        <f t="shared" si="434"/>
        <v>00631L</v>
      </c>
      <c r="AV804" s="20">
        <f t="shared" si="445"/>
        <v>1</v>
      </c>
      <c r="AW804" s="74" t="str">
        <f t="shared" si="435"/>
        <v>00631L</v>
      </c>
      <c r="AX804" s="20">
        <f t="shared" si="436"/>
        <v>1</v>
      </c>
      <c r="AY804" s="20">
        <f t="shared" si="446"/>
        <v>0</v>
      </c>
      <c r="AZ804" s="57">
        <v>45142</v>
      </c>
      <c r="BA804" s="75">
        <v>32.75</v>
      </c>
      <c r="BB804" s="90">
        <v>32.75</v>
      </c>
      <c r="BC804" s="76">
        <f t="shared" si="454"/>
        <v>30.848958333333332</v>
      </c>
      <c r="BD804" s="76">
        <f t="shared" si="455"/>
        <v>30.890625</v>
      </c>
      <c r="BE804" s="77">
        <f t="shared" si="461"/>
        <v>6.1624176937362864E-2</v>
      </c>
      <c r="BF804" s="77">
        <f t="shared" si="452"/>
        <v>6.0192210419828023E-2</v>
      </c>
    </row>
    <row r="805" spans="1:58" s="23" customFormat="1" ht="13.15" x14ac:dyDescent="0.4">
      <c r="A805" s="57">
        <v>45140</v>
      </c>
      <c r="B805" s="112">
        <v>16.702000000000002</v>
      </c>
      <c r="C805" s="112">
        <v>17.757000000000001</v>
      </c>
      <c r="D805" s="112">
        <v>18.381</v>
      </c>
      <c r="E805" s="112">
        <v>18.696000000000002</v>
      </c>
      <c r="F805" s="112">
        <v>18.899000000000001</v>
      </c>
      <c r="G805" s="112">
        <v>19.849</v>
      </c>
      <c r="H805" s="113">
        <v>20.117999999999999</v>
      </c>
      <c r="I805" s="90">
        <f t="shared" si="437"/>
        <v>17.282250000000001</v>
      </c>
      <c r="J805" s="90">
        <f t="shared" si="438"/>
        <v>18.100200000000001</v>
      </c>
      <c r="K805" s="114">
        <v>9</v>
      </c>
      <c r="L805" s="115">
        <v>0.05</v>
      </c>
      <c r="M805" s="90">
        <v>15.4</v>
      </c>
      <c r="N805" s="90">
        <v>16.09</v>
      </c>
      <c r="O805" s="90">
        <v>17.96</v>
      </c>
      <c r="P805" s="90">
        <v>19.88</v>
      </c>
      <c r="Q805" s="90">
        <v>21.63</v>
      </c>
      <c r="R805" s="63">
        <f t="shared" si="463"/>
        <v>6.3500000000000014</v>
      </c>
      <c r="S805" s="64">
        <f t="shared" si="462"/>
        <v>0.15506101938262742</v>
      </c>
      <c r="T805" s="65">
        <f t="shared" si="456"/>
        <v>0.95711622125543816</v>
      </c>
      <c r="U805" s="65">
        <f t="shared" si="456"/>
        <v>0.8958797327394209</v>
      </c>
      <c r="V805" s="65">
        <f t="shared" si="427"/>
        <v>0.80935613682092555</v>
      </c>
      <c r="W805" s="65">
        <f t="shared" si="428"/>
        <v>0.74387424872861774</v>
      </c>
      <c r="X805" s="61">
        <f t="shared" si="439"/>
        <v>6.3166087893665401E-2</v>
      </c>
      <c r="Y805" s="66">
        <f t="shared" si="429"/>
        <v>7.6059050064184688E-2</v>
      </c>
      <c r="Z805" s="61">
        <f t="shared" si="430"/>
        <v>4.7328906826368075E-2</v>
      </c>
      <c r="AA805" s="67">
        <f t="shared" si="431"/>
        <v>17.282250000000001</v>
      </c>
      <c r="AB805" s="68">
        <f t="shared" si="432"/>
        <v>3.803604723430714E-2</v>
      </c>
      <c r="AC805" s="69">
        <f t="shared" si="433"/>
        <v>7.409881914232451E-2</v>
      </c>
      <c r="AD805" s="70">
        <f>_xlfn.PERCENTILE.EXC(AC805:$AC$5675,0.5)</f>
        <v>8.7642456812713335E-2</v>
      </c>
      <c r="AE805" s="70">
        <f>_xlfn.PERCENTILE.EXC($AC805:AC$5675,0.35)</f>
        <v>5.1447864777288653E-2</v>
      </c>
      <c r="AF805" s="71">
        <f t="shared" si="458"/>
        <v>3.8080010275436886E-2</v>
      </c>
      <c r="AG805" s="70">
        <f t="shared" si="459"/>
        <v>-0.25348902430545567</v>
      </c>
      <c r="AH805" s="70">
        <f t="shared" si="460"/>
        <v>-0.28545770534896964</v>
      </c>
      <c r="AI805" s="61" t="str">
        <f t="shared" si="448"/>
        <v>Safety</v>
      </c>
      <c r="AJ805" s="68" t="str">
        <f t="shared" si="449"/>
        <v>Short VOL</v>
      </c>
      <c r="AK805" s="72" t="str">
        <f t="shared" si="450"/>
        <v>00631L</v>
      </c>
      <c r="AL805" s="73">
        <f t="shared" si="440"/>
        <v>1</v>
      </c>
      <c r="AM805" s="72" t="str">
        <f t="shared" si="453"/>
        <v>00631L</v>
      </c>
      <c r="AN805" s="73">
        <f t="shared" si="441"/>
        <v>1</v>
      </c>
      <c r="AO805" s="74" t="str">
        <f t="shared" si="447"/>
        <v>00631L</v>
      </c>
      <c r="AP805" s="20">
        <f t="shared" si="442"/>
        <v>1</v>
      </c>
      <c r="AQ805" s="74" t="str">
        <f t="shared" si="457"/>
        <v>00631L</v>
      </c>
      <c r="AR805" s="20">
        <f t="shared" si="443"/>
        <v>1</v>
      </c>
      <c r="AS805" s="74" t="str">
        <f t="shared" si="451"/>
        <v>00631L</v>
      </c>
      <c r="AT805" s="20">
        <f t="shared" si="444"/>
        <v>1</v>
      </c>
      <c r="AU805" s="74" t="str">
        <f t="shared" si="434"/>
        <v>00631L</v>
      </c>
      <c r="AV805" s="20">
        <f t="shared" si="445"/>
        <v>1</v>
      </c>
      <c r="AW805" s="74" t="str">
        <f t="shared" si="435"/>
        <v>00631L</v>
      </c>
      <c r="AX805" s="20">
        <f t="shared" si="436"/>
        <v>1</v>
      </c>
      <c r="AY805" s="20">
        <f t="shared" si="446"/>
        <v>0</v>
      </c>
      <c r="AZ805" s="57">
        <v>45141</v>
      </c>
      <c r="BA805" s="75">
        <v>32.69</v>
      </c>
      <c r="BB805" s="90">
        <v>32.674999999999997</v>
      </c>
      <c r="BC805" s="76">
        <f t="shared" si="454"/>
        <v>30.807291666666668</v>
      </c>
      <c r="BD805" s="76">
        <f t="shared" si="455"/>
        <v>30.847958333333334</v>
      </c>
      <c r="BE805" s="77">
        <f t="shared" si="461"/>
        <v>6.0625528317835881E-2</v>
      </c>
      <c r="BF805" s="77">
        <f t="shared" si="452"/>
        <v>5.9713568293957756E-2</v>
      </c>
    </row>
    <row r="806" spans="1:58" s="23" customFormat="1" ht="13.15" x14ac:dyDescent="0.4">
      <c r="A806" s="57">
        <v>45139</v>
      </c>
      <c r="B806" s="112">
        <v>15.071999999999999</v>
      </c>
      <c r="C806" s="112">
        <v>16.565000000000001</v>
      </c>
      <c r="D806" s="112">
        <v>17.498999999999999</v>
      </c>
      <c r="E806" s="112">
        <v>17.957999999999998</v>
      </c>
      <c r="F806" s="112">
        <v>18.234999999999999</v>
      </c>
      <c r="G806" s="112">
        <v>19.248999999999999</v>
      </c>
      <c r="H806" s="113">
        <v>19.55</v>
      </c>
      <c r="I806" s="90">
        <f t="shared" si="437"/>
        <v>15.8185</v>
      </c>
      <c r="J806" s="90">
        <f t="shared" si="438"/>
        <v>17.032</v>
      </c>
      <c r="K806" s="114">
        <v>10</v>
      </c>
      <c r="L806" s="115">
        <v>0.05</v>
      </c>
      <c r="M806" s="90">
        <v>13.01</v>
      </c>
      <c r="N806" s="90">
        <v>13.93</v>
      </c>
      <c r="O806" s="90">
        <v>16.34</v>
      </c>
      <c r="P806" s="90">
        <v>18.62</v>
      </c>
      <c r="Q806" s="90">
        <v>20.74</v>
      </c>
      <c r="R806" s="63">
        <f t="shared" si="463"/>
        <v>8.0200000000000031</v>
      </c>
      <c r="S806" s="64">
        <f t="shared" si="462"/>
        <v>2.2010271460014594E-2</v>
      </c>
      <c r="T806" s="65">
        <f t="shared" si="456"/>
        <v>0.93395549174443648</v>
      </c>
      <c r="U806" s="65">
        <f t="shared" si="456"/>
        <v>0.85250917992656061</v>
      </c>
      <c r="V806" s="65">
        <f t="shared" ref="V806:V869" si="464">N806/P806</f>
        <v>0.74812030075187963</v>
      </c>
      <c r="W806" s="65">
        <f t="shared" ref="W806:W869" si="465">N806/Q806</f>
        <v>0.67164898746383805</v>
      </c>
      <c r="X806" s="61">
        <f t="shared" si="439"/>
        <v>9.9057855626327115E-2</v>
      </c>
      <c r="Y806" s="66">
        <f t="shared" ref="Y806:Y869" si="466">(H806-E806)/E806</f>
        <v>8.865129747187897E-2</v>
      </c>
      <c r="Z806" s="61">
        <f t="shared" ref="Z806:Z869" si="467">(J806-I806)/I806</f>
        <v>7.6713974144198241E-2</v>
      </c>
      <c r="AA806" s="67">
        <f t="shared" ref="AA806:AA869" si="468">B806*(K806*L806)+C806*(1-(K806*L806))</f>
        <v>15.8185</v>
      </c>
      <c r="AB806" s="68">
        <f t="shared" ref="AB806:AB869" si="469">(B806-N806)/N806</f>
        <v>8.1981335247666876E-2</v>
      </c>
      <c r="AC806" s="69">
        <f t="shared" ref="AC806:AC869" si="470">(AA806-N806)/N806</f>
        <v>0.13557071069633889</v>
      </c>
      <c r="AD806" s="70">
        <f>_xlfn.PERCENTILE.EXC(AC806:$AC$5675,0.5)</f>
        <v>8.7702709887838182E-2</v>
      </c>
      <c r="AE806" s="70">
        <f>_xlfn.PERCENTILE.EXC($AC806:AC$5675,0.35)</f>
        <v>5.1435069883316524E-2</v>
      </c>
      <c r="AF806" s="71">
        <f t="shared" si="458"/>
        <v>3.7964970875691659E-2</v>
      </c>
      <c r="AG806" s="70">
        <f t="shared" si="459"/>
        <v>-0.25348902430545567</v>
      </c>
      <c r="AH806" s="70">
        <f t="shared" si="460"/>
        <v>-0.28545770534896964</v>
      </c>
      <c r="AI806" s="61" t="str">
        <f t="shared" si="448"/>
        <v>Short VOL</v>
      </c>
      <c r="AJ806" s="68" t="str">
        <f t="shared" si="449"/>
        <v>Short VOL</v>
      </c>
      <c r="AK806" s="72" t="str">
        <f t="shared" si="450"/>
        <v>00631L</v>
      </c>
      <c r="AL806" s="73">
        <f t="shared" si="440"/>
        <v>1</v>
      </c>
      <c r="AM806" s="72" t="str">
        <f t="shared" si="453"/>
        <v>00631L</v>
      </c>
      <c r="AN806" s="73">
        <f t="shared" si="441"/>
        <v>1</v>
      </c>
      <c r="AO806" s="74" t="str">
        <f t="shared" si="447"/>
        <v>00631L</v>
      </c>
      <c r="AP806" s="20">
        <f t="shared" si="442"/>
        <v>1</v>
      </c>
      <c r="AQ806" s="74" t="str">
        <f t="shared" si="457"/>
        <v>00631L</v>
      </c>
      <c r="AR806" s="20">
        <f t="shared" si="443"/>
        <v>1</v>
      </c>
      <c r="AS806" s="74" t="str">
        <f t="shared" si="451"/>
        <v>00631L</v>
      </c>
      <c r="AT806" s="20">
        <f t="shared" si="444"/>
        <v>1</v>
      </c>
      <c r="AU806" s="74" t="str">
        <f t="shared" si="434"/>
        <v>00631L</v>
      </c>
      <c r="AV806" s="20">
        <f t="shared" si="445"/>
        <v>1</v>
      </c>
      <c r="AW806" s="74" t="str">
        <f t="shared" si="435"/>
        <v>00631L</v>
      </c>
      <c r="AX806" s="20">
        <f t="shared" si="436"/>
        <v>1</v>
      </c>
      <c r="AY806" s="20">
        <f t="shared" si="446"/>
        <v>0</v>
      </c>
      <c r="AZ806" s="57">
        <v>45140</v>
      </c>
      <c r="BA806" s="75">
        <v>32.4</v>
      </c>
      <c r="BB806" s="90">
        <v>32.274999999999999</v>
      </c>
      <c r="BC806" s="76">
        <f t="shared" si="454"/>
        <v>30.769375000000004</v>
      </c>
      <c r="BD806" s="76">
        <f t="shared" si="455"/>
        <v>30.802708333333335</v>
      </c>
      <c r="BE806" s="77">
        <f t="shared" si="461"/>
        <v>4.8932583128516415E-2</v>
      </c>
      <c r="BF806" s="77">
        <f t="shared" si="452"/>
        <v>5.1855559237891584E-2</v>
      </c>
    </row>
    <row r="807" spans="1:58" s="23" customFormat="1" ht="13.15" x14ac:dyDescent="0.4">
      <c r="A807" s="57">
        <v>45138</v>
      </c>
      <c r="B807" s="112">
        <v>14.863</v>
      </c>
      <c r="C807" s="112">
        <v>16.338999999999999</v>
      </c>
      <c r="D807" s="112">
        <v>17.277000000000001</v>
      </c>
      <c r="E807" s="112">
        <v>17.789000000000001</v>
      </c>
      <c r="F807" s="112">
        <v>18.05</v>
      </c>
      <c r="G807" s="112">
        <v>19.033000000000001</v>
      </c>
      <c r="H807" s="113">
        <v>19.355</v>
      </c>
      <c r="I807" s="90">
        <f t="shared" si="437"/>
        <v>15.527199999999999</v>
      </c>
      <c r="J807" s="90">
        <f t="shared" si="438"/>
        <v>16.761099999999999</v>
      </c>
      <c r="K807" s="114">
        <v>11</v>
      </c>
      <c r="L807" s="115">
        <v>0.05</v>
      </c>
      <c r="M807" s="90">
        <v>12.62</v>
      </c>
      <c r="N807" s="90">
        <v>13.63</v>
      </c>
      <c r="O807" s="90">
        <v>16.010000000000002</v>
      </c>
      <c r="P807" s="90">
        <v>18.420000000000002</v>
      </c>
      <c r="Q807" s="90">
        <v>20.54</v>
      </c>
      <c r="R807" s="63">
        <f t="shared" si="463"/>
        <v>8.1800000000000068</v>
      </c>
      <c r="S807" s="64">
        <f t="shared" si="462"/>
        <v>2.2505626406601704E-2</v>
      </c>
      <c r="T807" s="65">
        <f t="shared" si="456"/>
        <v>0.92589875275128386</v>
      </c>
      <c r="U807" s="65">
        <f t="shared" si="456"/>
        <v>0.85134291068082446</v>
      </c>
      <c r="V807" s="65">
        <f t="shared" si="464"/>
        <v>0.73995656894679696</v>
      </c>
      <c r="W807" s="65">
        <f t="shared" si="465"/>
        <v>0.66358325219084724</v>
      </c>
      <c r="X807" s="61">
        <f t="shared" si="439"/>
        <v>9.9307003969588858E-2</v>
      </c>
      <c r="Y807" s="66">
        <f t="shared" si="466"/>
        <v>8.8031929844285733E-2</v>
      </c>
      <c r="Z807" s="61">
        <f t="shared" si="467"/>
        <v>7.9466999845432554E-2</v>
      </c>
      <c r="AA807" s="67">
        <f t="shared" si="468"/>
        <v>15.527199999999999</v>
      </c>
      <c r="AB807" s="68">
        <f t="shared" si="469"/>
        <v>9.0462215700660209E-2</v>
      </c>
      <c r="AC807" s="69">
        <f t="shared" si="470"/>
        <v>0.13919295671313264</v>
      </c>
      <c r="AD807" s="70">
        <f>_xlfn.PERCENTILE.EXC(AC807:$AC$5675,0.5)</f>
        <v>8.7642456812713335E-2</v>
      </c>
      <c r="AE807" s="70">
        <f>_xlfn.PERCENTILE.EXC($AC807:AC$5675,0.35)</f>
        <v>5.1409446885805204E-2</v>
      </c>
      <c r="AF807" s="71">
        <f t="shared" si="458"/>
        <v>3.7964970875691659E-2</v>
      </c>
      <c r="AG807" s="70">
        <f t="shared" si="459"/>
        <v>-0.25348902430545567</v>
      </c>
      <c r="AH807" s="70">
        <f t="shared" si="460"/>
        <v>-0.28545770534896964</v>
      </c>
      <c r="AI807" s="61" t="str">
        <f t="shared" si="448"/>
        <v>Short VOL</v>
      </c>
      <c r="AJ807" s="68" t="str">
        <f t="shared" si="449"/>
        <v>Short VOL</v>
      </c>
      <c r="AK807" s="72" t="str">
        <f t="shared" si="450"/>
        <v>00631L</v>
      </c>
      <c r="AL807" s="73">
        <f t="shared" si="440"/>
        <v>1</v>
      </c>
      <c r="AM807" s="72" t="str">
        <f t="shared" si="453"/>
        <v>00631L</v>
      </c>
      <c r="AN807" s="73">
        <f t="shared" si="441"/>
        <v>1</v>
      </c>
      <c r="AO807" s="74" t="str">
        <f t="shared" si="447"/>
        <v>00631L</v>
      </c>
      <c r="AP807" s="20">
        <f t="shared" si="442"/>
        <v>1</v>
      </c>
      <c r="AQ807" s="74" t="str">
        <f t="shared" si="457"/>
        <v>00631L</v>
      </c>
      <c r="AR807" s="20">
        <f t="shared" si="443"/>
        <v>1</v>
      </c>
      <c r="AS807" s="74" t="str">
        <f t="shared" si="451"/>
        <v>00631L</v>
      </c>
      <c r="AT807" s="20">
        <f t="shared" si="444"/>
        <v>1</v>
      </c>
      <c r="AU807" s="74" t="str">
        <f t="shared" si="434"/>
        <v>00631L</v>
      </c>
      <c r="AV807" s="20">
        <f t="shared" si="445"/>
        <v>1</v>
      </c>
      <c r="AW807" s="74" t="str">
        <f t="shared" si="435"/>
        <v>00631L</v>
      </c>
      <c r="AX807" s="20">
        <f t="shared" si="436"/>
        <v>1</v>
      </c>
      <c r="AY807" s="20">
        <f t="shared" si="446"/>
        <v>0</v>
      </c>
      <c r="AZ807" s="57">
        <v>45139</v>
      </c>
      <c r="BA807" s="75">
        <v>32.200000000000003</v>
      </c>
      <c r="BB807" s="90">
        <v>32.262500000000003</v>
      </c>
      <c r="BC807" s="76">
        <f t="shared" si="454"/>
        <v>30.736458333333335</v>
      </c>
      <c r="BD807" s="76">
        <f t="shared" si="455"/>
        <v>30.768125000000001</v>
      </c>
      <c r="BE807" s="77">
        <f t="shared" si="461"/>
        <v>4.9649235774562005E-2</v>
      </c>
      <c r="BF807" s="77">
        <f t="shared" si="452"/>
        <v>4.653760994535746E-2</v>
      </c>
    </row>
    <row r="808" spans="1:58" s="23" customFormat="1" ht="13.15" x14ac:dyDescent="0.4">
      <c r="A808" s="57">
        <v>45135</v>
      </c>
      <c r="B808" s="112">
        <v>14.989000000000001</v>
      </c>
      <c r="C808" s="112">
        <v>16.535</v>
      </c>
      <c r="D808" s="112">
        <v>17.387</v>
      </c>
      <c r="E808" s="112">
        <v>17.872</v>
      </c>
      <c r="F808" s="112">
        <v>18.151</v>
      </c>
      <c r="G808" s="112">
        <v>19.109000000000002</v>
      </c>
      <c r="H808" s="113">
        <v>19.399999999999999</v>
      </c>
      <c r="I808" s="90">
        <f t="shared" si="437"/>
        <v>15.6074</v>
      </c>
      <c r="J808" s="90">
        <f t="shared" si="438"/>
        <v>16.875800000000002</v>
      </c>
      <c r="K808" s="114">
        <v>12</v>
      </c>
      <c r="L808" s="115">
        <v>0.05</v>
      </c>
      <c r="M808" s="90">
        <v>11.23</v>
      </c>
      <c r="N808" s="90">
        <v>13.33</v>
      </c>
      <c r="O808" s="90">
        <v>15.92</v>
      </c>
      <c r="P808" s="90">
        <v>18.27</v>
      </c>
      <c r="Q808" s="90">
        <v>20.47</v>
      </c>
      <c r="R808" s="63">
        <f t="shared" si="463"/>
        <v>9.6299999999999955</v>
      </c>
      <c r="S808" s="64">
        <f t="shared" si="462"/>
        <v>-7.4947952810548238E-2</v>
      </c>
      <c r="T808" s="65">
        <f t="shared" si="456"/>
        <v>0.84246061515378845</v>
      </c>
      <c r="U808" s="65">
        <f t="shared" si="456"/>
        <v>0.83731155778894473</v>
      </c>
      <c r="V808" s="65">
        <f t="shared" si="464"/>
        <v>0.72961138478379861</v>
      </c>
      <c r="W808" s="65">
        <f t="shared" si="465"/>
        <v>0.65119687347337574</v>
      </c>
      <c r="X808" s="61">
        <f t="shared" si="439"/>
        <v>0.10314230435652808</v>
      </c>
      <c r="Y808" s="66">
        <f t="shared" si="466"/>
        <v>8.5496866606982913E-2</v>
      </c>
      <c r="Z808" s="61">
        <f t="shared" si="467"/>
        <v>8.126914156105447E-2</v>
      </c>
      <c r="AA808" s="67">
        <f t="shared" si="468"/>
        <v>15.6074</v>
      </c>
      <c r="AB808" s="68">
        <f t="shared" si="469"/>
        <v>0.12445611402850718</v>
      </c>
      <c r="AC808" s="69">
        <f t="shared" si="470"/>
        <v>0.17084771192798201</v>
      </c>
      <c r="AD808" s="70">
        <f>_xlfn.PERCENTILE.EXC(AC808:$AC$5675,0.5)</f>
        <v>8.7634744164196032E-2</v>
      </c>
      <c r="AE808" s="70">
        <f>_xlfn.PERCENTILE.EXC($AC808:AC$5675,0.35)</f>
        <v>5.1383823888293864E-2</v>
      </c>
      <c r="AF808" s="71">
        <f t="shared" si="458"/>
        <v>3.7863272467664764E-2</v>
      </c>
      <c r="AG808" s="70">
        <f t="shared" si="459"/>
        <v>-0.25348902430545567</v>
      </c>
      <c r="AH808" s="70">
        <f t="shared" si="460"/>
        <v>-0.28545770534896964</v>
      </c>
      <c r="AI808" s="61" t="str">
        <f t="shared" si="448"/>
        <v>Short VOL</v>
      </c>
      <c r="AJ808" s="68" t="str">
        <f t="shared" si="449"/>
        <v>Short VOL</v>
      </c>
      <c r="AK808" s="72" t="str">
        <f t="shared" si="450"/>
        <v>00631L</v>
      </c>
      <c r="AL808" s="73">
        <f t="shared" si="440"/>
        <v>1</v>
      </c>
      <c r="AM808" s="72" t="str">
        <f t="shared" si="453"/>
        <v>00631L</v>
      </c>
      <c r="AN808" s="73">
        <f t="shared" si="441"/>
        <v>1</v>
      </c>
      <c r="AO808" s="74" t="str">
        <f t="shared" si="447"/>
        <v>00631L</v>
      </c>
      <c r="AP808" s="20">
        <f t="shared" si="442"/>
        <v>1</v>
      </c>
      <c r="AQ808" s="74" t="str">
        <f t="shared" si="457"/>
        <v>00631L</v>
      </c>
      <c r="AR808" s="20">
        <f t="shared" si="443"/>
        <v>1</v>
      </c>
      <c r="AS808" s="74" t="str">
        <f t="shared" si="451"/>
        <v>00631L</v>
      </c>
      <c r="AT808" s="20">
        <f t="shared" si="444"/>
        <v>1</v>
      </c>
      <c r="AU808" s="74" t="str">
        <f t="shared" si="434"/>
        <v>00631L</v>
      </c>
      <c r="AV808" s="20">
        <f t="shared" si="445"/>
        <v>1</v>
      </c>
      <c r="AW808" s="74" t="str">
        <f t="shared" si="435"/>
        <v>00631L</v>
      </c>
      <c r="AX808" s="20">
        <f t="shared" si="436"/>
        <v>1</v>
      </c>
      <c r="AY808" s="20">
        <f t="shared" si="446"/>
        <v>0</v>
      </c>
      <c r="AZ808" s="57">
        <v>45138</v>
      </c>
      <c r="BA808" s="75">
        <v>32.44</v>
      </c>
      <c r="BB808" s="90">
        <v>32.274999999999999</v>
      </c>
      <c r="BC808" s="76">
        <f t="shared" si="454"/>
        <v>30.701250000000002</v>
      </c>
      <c r="BD808" s="76">
        <f t="shared" si="455"/>
        <v>30.739416666666667</v>
      </c>
      <c r="BE808" s="77">
        <f t="shared" si="461"/>
        <v>5.126012784495735E-2</v>
      </c>
      <c r="BF808" s="77">
        <f t="shared" si="452"/>
        <v>5.5322563592347412E-2</v>
      </c>
    </row>
    <row r="809" spans="1:58" s="23" customFormat="1" ht="13.15" x14ac:dyDescent="0.4">
      <c r="A809" s="57">
        <v>45134</v>
      </c>
      <c r="B809" s="112">
        <v>15.688000000000001</v>
      </c>
      <c r="C809" s="112">
        <v>16.963000000000001</v>
      </c>
      <c r="D809" s="112">
        <v>17.760999999999999</v>
      </c>
      <c r="E809" s="112">
        <v>18.149999999999999</v>
      </c>
      <c r="F809" s="112">
        <v>18.399999999999999</v>
      </c>
      <c r="G809" s="112">
        <v>19.379000000000001</v>
      </c>
      <c r="H809" s="113">
        <v>19.7</v>
      </c>
      <c r="I809" s="90">
        <f t="shared" si="437"/>
        <v>16.134250000000002</v>
      </c>
      <c r="J809" s="90">
        <f t="shared" si="438"/>
        <v>17.2423</v>
      </c>
      <c r="K809" s="114">
        <v>13</v>
      </c>
      <c r="L809" s="115">
        <v>0.05</v>
      </c>
      <c r="M809" s="90">
        <v>13.47</v>
      </c>
      <c r="N809" s="90">
        <v>14.41</v>
      </c>
      <c r="O809" s="90">
        <v>16.63</v>
      </c>
      <c r="P809" s="90">
        <v>18.739999999999998</v>
      </c>
      <c r="Q809" s="90">
        <v>20.76</v>
      </c>
      <c r="R809" s="63">
        <f t="shared" si="463"/>
        <v>7.4899999999999949</v>
      </c>
      <c r="S809" s="64">
        <f t="shared" si="462"/>
        <v>9.2494313874147138E-2</v>
      </c>
      <c r="T809" s="65">
        <f t="shared" si="456"/>
        <v>0.93476752255378215</v>
      </c>
      <c r="U809" s="65">
        <f t="shared" si="456"/>
        <v>0.86650631389055932</v>
      </c>
      <c r="V809" s="65">
        <f t="shared" si="464"/>
        <v>0.7689434364994665</v>
      </c>
      <c r="W809" s="65">
        <f t="shared" si="465"/>
        <v>0.69412331406551053</v>
      </c>
      <c r="X809" s="61">
        <f t="shared" si="439"/>
        <v>8.1272310045894969E-2</v>
      </c>
      <c r="Y809" s="66">
        <f t="shared" si="466"/>
        <v>8.5399449035812716E-2</v>
      </c>
      <c r="Z809" s="61">
        <f t="shared" si="467"/>
        <v>6.8676883028340241E-2</v>
      </c>
      <c r="AA809" s="67">
        <f t="shared" si="468"/>
        <v>16.134250000000002</v>
      </c>
      <c r="AB809" s="68">
        <f t="shared" si="469"/>
        <v>8.8688410825815439E-2</v>
      </c>
      <c r="AC809" s="69">
        <f t="shared" si="470"/>
        <v>0.11965648854961841</v>
      </c>
      <c r="AD809" s="70">
        <f>_xlfn.PERCENTILE.EXC(AC809:$AC$5675,0.5)</f>
        <v>8.7627031515678716E-2</v>
      </c>
      <c r="AE809" s="70">
        <f>_xlfn.PERCENTILE.EXC($AC809:AC$5675,0.35)</f>
        <v>5.1356894772572104E-2</v>
      </c>
      <c r="AF809" s="71">
        <f t="shared" si="458"/>
        <v>3.7483853136689685E-2</v>
      </c>
      <c r="AG809" s="70">
        <f t="shared" si="459"/>
        <v>-0.25348902430545567</v>
      </c>
      <c r="AH809" s="70">
        <f t="shared" si="460"/>
        <v>-0.28545770534896964</v>
      </c>
      <c r="AI809" s="61" t="str">
        <f t="shared" si="448"/>
        <v>Short VOL</v>
      </c>
      <c r="AJ809" s="68" t="str">
        <f t="shared" si="449"/>
        <v>Short VOL</v>
      </c>
      <c r="AK809" s="72" t="str">
        <f t="shared" si="450"/>
        <v>00631L</v>
      </c>
      <c r="AL809" s="73">
        <f t="shared" si="440"/>
        <v>1</v>
      </c>
      <c r="AM809" s="72" t="str">
        <f t="shared" si="453"/>
        <v>00631L</v>
      </c>
      <c r="AN809" s="73">
        <f t="shared" si="441"/>
        <v>1</v>
      </c>
      <c r="AO809" s="74" t="str">
        <f t="shared" si="447"/>
        <v>00631L</v>
      </c>
      <c r="AP809" s="20">
        <f t="shared" si="442"/>
        <v>1</v>
      </c>
      <c r="AQ809" s="74" t="str">
        <f t="shared" si="457"/>
        <v>00631L</v>
      </c>
      <c r="AR809" s="20">
        <f t="shared" si="443"/>
        <v>1</v>
      </c>
      <c r="AS809" s="74" t="str">
        <f t="shared" si="451"/>
        <v>00631L</v>
      </c>
      <c r="AT809" s="20">
        <f t="shared" si="444"/>
        <v>1</v>
      </c>
      <c r="AU809" s="74" t="str">
        <f t="shared" si="434"/>
        <v>00631L</v>
      </c>
      <c r="AV809" s="20">
        <f t="shared" si="445"/>
        <v>1</v>
      </c>
      <c r="AW809" s="74" t="str">
        <f t="shared" si="435"/>
        <v>00631L</v>
      </c>
      <c r="AX809" s="20">
        <f t="shared" si="436"/>
        <v>1</v>
      </c>
      <c r="AY809" s="20">
        <f t="shared" si="446"/>
        <v>0</v>
      </c>
      <c r="AZ809" s="57">
        <v>45135</v>
      </c>
      <c r="BA809" s="75">
        <v>32.340000000000003</v>
      </c>
      <c r="BB809" s="90">
        <v>32.225000000000001</v>
      </c>
      <c r="BC809" s="76">
        <f t="shared" si="454"/>
        <v>30.664999999999999</v>
      </c>
      <c r="BD809" s="76">
        <f t="shared" si="455"/>
        <v>30.702333333333335</v>
      </c>
      <c r="BE809" s="77">
        <f t="shared" si="461"/>
        <v>5.0872330017935834E-2</v>
      </c>
      <c r="BF809" s="77">
        <f t="shared" si="452"/>
        <v>5.334013701455919E-2</v>
      </c>
    </row>
    <row r="810" spans="1:58" s="23" customFormat="1" ht="13.15" x14ac:dyDescent="0.4">
      <c r="A810" s="57">
        <v>45133</v>
      </c>
      <c r="B810" s="112">
        <v>14.888</v>
      </c>
      <c r="C810" s="112">
        <v>16.396999999999998</v>
      </c>
      <c r="D810" s="112">
        <v>17.236000000000001</v>
      </c>
      <c r="E810" s="112">
        <v>17.756</v>
      </c>
      <c r="F810" s="112">
        <v>18.067</v>
      </c>
      <c r="G810" s="112">
        <v>19.029</v>
      </c>
      <c r="H810" s="113">
        <v>19.442</v>
      </c>
      <c r="I810" s="90">
        <f t="shared" si="437"/>
        <v>15.3407</v>
      </c>
      <c r="J810" s="90">
        <f t="shared" si="438"/>
        <v>16.648699999999998</v>
      </c>
      <c r="K810" s="114">
        <v>14</v>
      </c>
      <c r="L810" s="115">
        <v>0.05</v>
      </c>
      <c r="M810" s="90">
        <v>11.74</v>
      </c>
      <c r="N810" s="90">
        <v>13.19</v>
      </c>
      <c r="O810" s="90">
        <v>15.79</v>
      </c>
      <c r="P810" s="90">
        <v>18.12</v>
      </c>
      <c r="Q810" s="90">
        <v>20.38</v>
      </c>
      <c r="R810" s="63">
        <f t="shared" si="463"/>
        <v>8.9799999999999969</v>
      </c>
      <c r="S810" s="64">
        <f t="shared" si="462"/>
        <v>-4.8340548340548337E-2</v>
      </c>
      <c r="T810" s="65">
        <f t="shared" si="456"/>
        <v>0.89006823351023512</v>
      </c>
      <c r="U810" s="65">
        <f t="shared" si="456"/>
        <v>0.83533882203926535</v>
      </c>
      <c r="V810" s="65">
        <f t="shared" si="464"/>
        <v>0.72792494481236192</v>
      </c>
      <c r="W810" s="65">
        <f t="shared" si="465"/>
        <v>0.64720314033366044</v>
      </c>
      <c r="X810" s="61">
        <f t="shared" si="439"/>
        <v>0.10135679742074144</v>
      </c>
      <c r="Y810" s="66">
        <f t="shared" si="466"/>
        <v>9.4953818427573777E-2</v>
      </c>
      <c r="Z810" s="61">
        <f t="shared" si="467"/>
        <v>8.5263384330571484E-2</v>
      </c>
      <c r="AA810" s="67">
        <f t="shared" si="468"/>
        <v>15.3407</v>
      </c>
      <c r="AB810" s="68">
        <f t="shared" si="469"/>
        <v>0.12873388931008342</v>
      </c>
      <c r="AC810" s="69">
        <f t="shared" si="470"/>
        <v>0.16305534495830179</v>
      </c>
      <c r="AD810" s="70">
        <f>_xlfn.PERCENTILE.EXC(AC810:$AC$5675,0.5)</f>
        <v>8.7626915690007162E-2</v>
      </c>
      <c r="AE810" s="70">
        <f>_xlfn.PERCENTILE.EXC($AC810:AC$5675,0.35)</f>
        <v>5.13289860681925E-2</v>
      </c>
      <c r="AF810" s="71">
        <f t="shared" si="458"/>
        <v>3.6799651294769108E-2</v>
      </c>
      <c r="AG810" s="70">
        <f t="shared" si="459"/>
        <v>-0.25348902430545567</v>
      </c>
      <c r="AH810" s="70">
        <f t="shared" si="460"/>
        <v>-0.28545770534896964</v>
      </c>
      <c r="AI810" s="61" t="str">
        <f t="shared" si="448"/>
        <v>Short VOL</v>
      </c>
      <c r="AJ810" s="68" t="str">
        <f t="shared" si="449"/>
        <v>Short VOL</v>
      </c>
      <c r="AK810" s="72" t="str">
        <f t="shared" si="450"/>
        <v>00631L</v>
      </c>
      <c r="AL810" s="73">
        <f t="shared" si="440"/>
        <v>1</v>
      </c>
      <c r="AM810" s="72" t="str">
        <f t="shared" si="453"/>
        <v>00631L</v>
      </c>
      <c r="AN810" s="73">
        <f t="shared" si="441"/>
        <v>1</v>
      </c>
      <c r="AO810" s="74" t="str">
        <f t="shared" si="447"/>
        <v>00631L</v>
      </c>
      <c r="AP810" s="20">
        <f t="shared" si="442"/>
        <v>1</v>
      </c>
      <c r="AQ810" s="74" t="str">
        <f t="shared" si="457"/>
        <v>00631L</v>
      </c>
      <c r="AR810" s="20">
        <f t="shared" si="443"/>
        <v>1</v>
      </c>
      <c r="AS810" s="74" t="str">
        <f t="shared" si="451"/>
        <v>00631L</v>
      </c>
      <c r="AT810" s="20">
        <f t="shared" si="444"/>
        <v>1</v>
      </c>
      <c r="AU810" s="74" t="str">
        <f t="shared" si="434"/>
        <v>00631L</v>
      </c>
      <c r="AV810" s="20">
        <f t="shared" si="445"/>
        <v>1</v>
      </c>
      <c r="AW810" s="74" t="str">
        <f t="shared" si="435"/>
        <v>00631L</v>
      </c>
      <c r="AX810" s="20">
        <f t="shared" si="436"/>
        <v>1</v>
      </c>
      <c r="AY810" s="20">
        <f t="shared" si="446"/>
        <v>0</v>
      </c>
      <c r="AZ810" s="57">
        <v>45134</v>
      </c>
      <c r="BA810" s="75">
        <v>32.29</v>
      </c>
      <c r="BB810" s="90">
        <v>32.4375</v>
      </c>
      <c r="BC810" s="76">
        <f t="shared" si="454"/>
        <v>30.633958333333336</v>
      </c>
      <c r="BD810" s="76">
        <f t="shared" si="455"/>
        <v>30.666083333333333</v>
      </c>
      <c r="BE810" s="77">
        <f t="shared" si="461"/>
        <v>5.8873934835388199E-2</v>
      </c>
      <c r="BF810" s="77">
        <f t="shared" si="452"/>
        <v>5.2954811640438797E-2</v>
      </c>
    </row>
    <row r="811" spans="1:58" s="23" customFormat="1" ht="13.15" x14ac:dyDescent="0.4">
      <c r="A811" s="57">
        <v>45132</v>
      </c>
      <c r="B811" s="112">
        <v>15.346</v>
      </c>
      <c r="C811" s="112">
        <v>16.751999999999999</v>
      </c>
      <c r="D811" s="112">
        <v>17.552</v>
      </c>
      <c r="E811" s="112">
        <v>18.041</v>
      </c>
      <c r="F811" s="112">
        <v>18.295999999999999</v>
      </c>
      <c r="G811" s="112">
        <v>19.295000000000002</v>
      </c>
      <c r="H811" s="113">
        <v>19.600000000000001</v>
      </c>
      <c r="I811" s="90">
        <f t="shared" si="437"/>
        <v>15.6975</v>
      </c>
      <c r="J811" s="90">
        <f t="shared" si="438"/>
        <v>16.951999999999998</v>
      </c>
      <c r="K811" s="114">
        <v>15</v>
      </c>
      <c r="L811" s="115">
        <v>0.05</v>
      </c>
      <c r="M811" s="90">
        <v>13.49</v>
      </c>
      <c r="N811" s="90">
        <v>13.86</v>
      </c>
      <c r="O811" s="90">
        <v>16.22</v>
      </c>
      <c r="P811" s="90">
        <v>18.36</v>
      </c>
      <c r="Q811" s="90">
        <v>20.54</v>
      </c>
      <c r="R811" s="63">
        <f t="shared" si="463"/>
        <v>7.2299999999999969</v>
      </c>
      <c r="S811" s="64">
        <f t="shared" si="462"/>
        <v>-3.5945363048167298E-3</v>
      </c>
      <c r="T811" s="65">
        <f t="shared" si="456"/>
        <v>0.97330447330447334</v>
      </c>
      <c r="U811" s="65">
        <f t="shared" si="456"/>
        <v>0.8545006165228114</v>
      </c>
      <c r="V811" s="65">
        <f t="shared" si="464"/>
        <v>0.75490196078431371</v>
      </c>
      <c r="W811" s="65">
        <f t="shared" si="465"/>
        <v>0.67478091528724438</v>
      </c>
      <c r="X811" s="61">
        <f t="shared" si="439"/>
        <v>9.1619966114948437E-2</v>
      </c>
      <c r="Y811" s="66">
        <f t="shared" si="466"/>
        <v>8.64142785876615E-2</v>
      </c>
      <c r="Z811" s="61">
        <f t="shared" si="467"/>
        <v>7.9917184265010252E-2</v>
      </c>
      <c r="AA811" s="67">
        <f t="shared" si="468"/>
        <v>15.697499999999998</v>
      </c>
      <c r="AB811" s="68">
        <f t="shared" si="469"/>
        <v>0.10721500721500726</v>
      </c>
      <c r="AC811" s="69">
        <f t="shared" si="470"/>
        <v>0.13257575757575749</v>
      </c>
      <c r="AD811" s="70">
        <f>_xlfn.PERCENTILE.EXC(AC811:$AC$5675,0.5)</f>
        <v>8.7626799864335594E-2</v>
      </c>
      <c r="AE811" s="70">
        <f>_xlfn.PERCENTILE.EXC($AC811:AC$5675,0.35)</f>
        <v>5.1301077363812911E-2</v>
      </c>
      <c r="AF811" s="71">
        <f t="shared" si="458"/>
        <v>3.6292745347919882E-2</v>
      </c>
      <c r="AG811" s="70">
        <f t="shared" si="459"/>
        <v>-0.25348902430545567</v>
      </c>
      <c r="AH811" s="70">
        <f t="shared" si="460"/>
        <v>-0.28545770534896964</v>
      </c>
      <c r="AI811" s="61" t="str">
        <f t="shared" si="448"/>
        <v>Short VOL</v>
      </c>
      <c r="AJ811" s="68" t="str">
        <f t="shared" si="449"/>
        <v>Short VOL</v>
      </c>
      <c r="AK811" s="72" t="str">
        <f t="shared" si="450"/>
        <v>00631L</v>
      </c>
      <c r="AL811" s="73">
        <f t="shared" si="440"/>
        <v>1</v>
      </c>
      <c r="AM811" s="72" t="str">
        <f t="shared" si="453"/>
        <v>00631L</v>
      </c>
      <c r="AN811" s="73">
        <f t="shared" si="441"/>
        <v>1</v>
      </c>
      <c r="AO811" s="74" t="str">
        <f t="shared" si="447"/>
        <v>00631L</v>
      </c>
      <c r="AP811" s="20">
        <f t="shared" si="442"/>
        <v>1</v>
      </c>
      <c r="AQ811" s="74" t="str">
        <f t="shared" si="457"/>
        <v>00631L</v>
      </c>
      <c r="AR811" s="20">
        <f t="shared" si="443"/>
        <v>1</v>
      </c>
      <c r="AS811" s="74" t="str">
        <f t="shared" si="451"/>
        <v>00631L</v>
      </c>
      <c r="AT811" s="20">
        <f t="shared" si="444"/>
        <v>1</v>
      </c>
      <c r="AU811" s="74" t="str">
        <f t="shared" si="434"/>
        <v>00631L</v>
      </c>
      <c r="AV811" s="20">
        <f t="shared" si="445"/>
        <v>1</v>
      </c>
      <c r="AW811" s="74" t="str">
        <f t="shared" si="435"/>
        <v>00631L</v>
      </c>
      <c r="AX811" s="20">
        <f t="shared" si="436"/>
        <v>1</v>
      </c>
      <c r="AY811" s="20">
        <f t="shared" si="446"/>
        <v>0</v>
      </c>
      <c r="AZ811" s="57">
        <v>45133</v>
      </c>
      <c r="BA811" s="75">
        <v>32.590000000000003</v>
      </c>
      <c r="BB811" s="90">
        <v>32.637500000000003</v>
      </c>
      <c r="BC811" s="76">
        <f t="shared" si="454"/>
        <v>30.602500000000003</v>
      </c>
      <c r="BD811" s="76">
        <f t="shared" si="455"/>
        <v>30.636500000000002</v>
      </c>
      <c r="BE811" s="77">
        <f t="shared" si="461"/>
        <v>6.649783514418757E-2</v>
      </c>
      <c r="BF811" s="77">
        <f t="shared" si="452"/>
        <v>6.3763811140306548E-2</v>
      </c>
    </row>
    <row r="812" spans="1:58" s="23" customFormat="1" ht="13.15" x14ac:dyDescent="0.4">
      <c r="A812" s="57">
        <v>45131</v>
      </c>
      <c r="B812" s="112">
        <v>15.38</v>
      </c>
      <c r="C812" s="112">
        <v>16.658999999999999</v>
      </c>
      <c r="D812" s="112">
        <v>17.501000000000001</v>
      </c>
      <c r="E812" s="112">
        <v>18.036999999999999</v>
      </c>
      <c r="F812" s="112">
        <v>18.341999999999999</v>
      </c>
      <c r="G812" s="112">
        <v>19.350000000000001</v>
      </c>
      <c r="H812" s="113">
        <v>19.7</v>
      </c>
      <c r="I812" s="90">
        <f t="shared" si="437"/>
        <v>15.6358</v>
      </c>
      <c r="J812" s="90">
        <f t="shared" si="438"/>
        <v>16.827400000000001</v>
      </c>
      <c r="K812" s="114">
        <v>16</v>
      </c>
      <c r="L812" s="115">
        <v>0.05</v>
      </c>
      <c r="M812" s="90">
        <v>13.41</v>
      </c>
      <c r="N812" s="90">
        <v>13.91</v>
      </c>
      <c r="O812" s="90">
        <v>16.260000000000002</v>
      </c>
      <c r="P812" s="90">
        <v>18.39</v>
      </c>
      <c r="Q812" s="90">
        <v>20.54</v>
      </c>
      <c r="R812" s="63">
        <f t="shared" si="463"/>
        <v>7.3300000000000054</v>
      </c>
      <c r="S812" s="64">
        <f t="shared" si="462"/>
        <v>2.2794117647058861E-2</v>
      </c>
      <c r="T812" s="65">
        <f t="shared" si="456"/>
        <v>0.96405463695183324</v>
      </c>
      <c r="U812" s="65">
        <f t="shared" si="456"/>
        <v>0.85547355473554731</v>
      </c>
      <c r="V812" s="65">
        <f t="shared" si="464"/>
        <v>0.756389342033714</v>
      </c>
      <c r="W812" s="65">
        <f t="shared" si="465"/>
        <v>0.67721518987341778</v>
      </c>
      <c r="X812" s="61">
        <f t="shared" si="439"/>
        <v>8.3159947984395188E-2</v>
      </c>
      <c r="Y812" s="66">
        <f t="shared" si="466"/>
        <v>9.2199367965848003E-2</v>
      </c>
      <c r="Z812" s="61">
        <f t="shared" si="467"/>
        <v>7.6209723838882637E-2</v>
      </c>
      <c r="AA812" s="67">
        <f t="shared" si="468"/>
        <v>15.635800000000001</v>
      </c>
      <c r="AB812" s="68">
        <f t="shared" si="469"/>
        <v>0.10567936736161039</v>
      </c>
      <c r="AC812" s="69">
        <f t="shared" si="470"/>
        <v>0.12406901509705258</v>
      </c>
      <c r="AD812" s="70">
        <f>_xlfn.PERCENTILE.EXC(AC812:$AC$5675,0.5)</f>
        <v>8.757997818150462E-2</v>
      </c>
      <c r="AE812" s="70">
        <f>_xlfn.PERCENTILE.EXC($AC812:AC$5675,0.35)</f>
        <v>5.1284375897932832E-2</v>
      </c>
      <c r="AF812" s="71">
        <f t="shared" si="458"/>
        <v>3.6100702662245944E-2</v>
      </c>
      <c r="AG812" s="70">
        <f t="shared" si="459"/>
        <v>-0.25348902430545567</v>
      </c>
      <c r="AH812" s="70">
        <f t="shared" si="460"/>
        <v>-0.28545770534896964</v>
      </c>
      <c r="AI812" s="61" t="str">
        <f t="shared" si="448"/>
        <v>Short VOL</v>
      </c>
      <c r="AJ812" s="68" t="str">
        <f t="shared" si="449"/>
        <v>Short VOL</v>
      </c>
      <c r="AK812" s="72" t="str">
        <f t="shared" si="450"/>
        <v>00631L</v>
      </c>
      <c r="AL812" s="73">
        <f t="shared" si="440"/>
        <v>1</v>
      </c>
      <c r="AM812" s="72" t="str">
        <f t="shared" si="453"/>
        <v>00631L</v>
      </c>
      <c r="AN812" s="73">
        <f t="shared" si="441"/>
        <v>1</v>
      </c>
      <c r="AO812" s="74" t="str">
        <f t="shared" si="447"/>
        <v>00631L</v>
      </c>
      <c r="AP812" s="20">
        <f t="shared" si="442"/>
        <v>1</v>
      </c>
      <c r="AQ812" s="74" t="str">
        <f t="shared" si="457"/>
        <v>00631L</v>
      </c>
      <c r="AR812" s="20">
        <f t="shared" si="443"/>
        <v>1</v>
      </c>
      <c r="AS812" s="74" t="str">
        <f t="shared" si="451"/>
        <v>00631L</v>
      </c>
      <c r="AT812" s="20">
        <f t="shared" si="444"/>
        <v>1</v>
      </c>
      <c r="AU812" s="74" t="str">
        <f t="shared" si="434"/>
        <v>00631L</v>
      </c>
      <c r="AV812" s="20">
        <f t="shared" si="445"/>
        <v>1</v>
      </c>
      <c r="AW812" s="74" t="str">
        <f t="shared" si="435"/>
        <v>00631L</v>
      </c>
      <c r="AX812" s="20">
        <f t="shared" si="436"/>
        <v>1</v>
      </c>
      <c r="AY812" s="20">
        <f t="shared" si="446"/>
        <v>0</v>
      </c>
      <c r="AZ812" s="57">
        <v>45132</v>
      </c>
      <c r="BA812" s="75">
        <v>32.64</v>
      </c>
      <c r="BB812" s="90">
        <v>32.637500000000003</v>
      </c>
      <c r="BC812" s="76">
        <f t="shared" si="454"/>
        <v>30.566250000000004</v>
      </c>
      <c r="BD812" s="76">
        <f t="shared" si="455"/>
        <v>30.602541666666671</v>
      </c>
      <c r="BE812" s="77">
        <f t="shared" si="461"/>
        <v>6.7762646710015098E-2</v>
      </c>
      <c r="BF812" s="77">
        <f t="shared" si="452"/>
        <v>6.6578075622803531E-2</v>
      </c>
    </row>
    <row r="813" spans="1:58" s="23" customFormat="1" ht="13.15" x14ac:dyDescent="0.4">
      <c r="A813" s="57">
        <v>45128</v>
      </c>
      <c r="B813" s="112">
        <v>15.611000000000001</v>
      </c>
      <c r="C813" s="112">
        <v>17.024000000000001</v>
      </c>
      <c r="D813" s="112">
        <v>17.8</v>
      </c>
      <c r="E813" s="112">
        <v>18.251000000000001</v>
      </c>
      <c r="F813" s="112">
        <v>18.55</v>
      </c>
      <c r="G813" s="112">
        <v>19.547999999999998</v>
      </c>
      <c r="H813" s="113">
        <v>19.873000000000001</v>
      </c>
      <c r="I813" s="90">
        <f t="shared" si="437"/>
        <v>15.822950000000001</v>
      </c>
      <c r="J813" s="90">
        <f t="shared" si="438"/>
        <v>17.1404</v>
      </c>
      <c r="K813" s="114">
        <v>17</v>
      </c>
      <c r="L813" s="115">
        <v>0.05</v>
      </c>
      <c r="M813" s="90">
        <v>12.5</v>
      </c>
      <c r="N813" s="90">
        <v>13.6</v>
      </c>
      <c r="O813" s="90">
        <v>16.399999999999999</v>
      </c>
      <c r="P813" s="90">
        <v>18.52</v>
      </c>
      <c r="Q813" s="90">
        <v>20.7</v>
      </c>
      <c r="R813" s="63">
        <f t="shared" si="463"/>
        <v>8.82</v>
      </c>
      <c r="S813" s="64">
        <f t="shared" si="462"/>
        <v>-2.7877055039313835E-2</v>
      </c>
      <c r="T813" s="65">
        <f t="shared" si="456"/>
        <v>0.91911764705882359</v>
      </c>
      <c r="U813" s="65">
        <f t="shared" si="456"/>
        <v>0.8292682926829269</v>
      </c>
      <c r="V813" s="65">
        <f t="shared" si="464"/>
        <v>0.73434125269978401</v>
      </c>
      <c r="W813" s="65">
        <f t="shared" si="465"/>
        <v>0.65700483091787443</v>
      </c>
      <c r="X813" s="61">
        <f t="shared" si="439"/>
        <v>9.0513099737364697E-2</v>
      </c>
      <c r="Y813" s="66">
        <f t="shared" si="466"/>
        <v>8.887184263875951E-2</v>
      </c>
      <c r="Z813" s="61">
        <f t="shared" si="467"/>
        <v>8.3261970745025365E-2</v>
      </c>
      <c r="AA813" s="67">
        <f t="shared" si="468"/>
        <v>15.822949999999999</v>
      </c>
      <c r="AB813" s="68">
        <f t="shared" si="469"/>
        <v>0.1478676470588236</v>
      </c>
      <c r="AC813" s="69">
        <f t="shared" si="470"/>
        <v>0.16345220588235287</v>
      </c>
      <c r="AD813" s="70">
        <f>_xlfn.PERCENTILE.EXC(AC813:$AC$5675,0.5)</f>
        <v>8.7533156498673645E-2</v>
      </c>
      <c r="AE813" s="70">
        <f>_xlfn.PERCENTILE.EXC($AC813:AC$5675,0.35)</f>
        <v>5.1272157327452557E-2</v>
      </c>
      <c r="AF813" s="71">
        <f t="shared" si="458"/>
        <v>3.6100702662245944E-2</v>
      </c>
      <c r="AG813" s="70">
        <f t="shared" si="459"/>
        <v>-0.25348902430545567</v>
      </c>
      <c r="AH813" s="70">
        <f t="shared" si="460"/>
        <v>-0.28545770534896964</v>
      </c>
      <c r="AI813" s="61" t="str">
        <f t="shared" si="448"/>
        <v>Short VOL</v>
      </c>
      <c r="AJ813" s="68" t="str">
        <f t="shared" si="449"/>
        <v>Short VOL</v>
      </c>
      <c r="AK813" s="72" t="str">
        <f t="shared" si="450"/>
        <v>00631L</v>
      </c>
      <c r="AL813" s="73">
        <f t="shared" si="440"/>
        <v>1</v>
      </c>
      <c r="AM813" s="72" t="str">
        <f t="shared" si="453"/>
        <v>00631L</v>
      </c>
      <c r="AN813" s="73">
        <f t="shared" si="441"/>
        <v>1</v>
      </c>
      <c r="AO813" s="74" t="str">
        <f t="shared" si="447"/>
        <v>00631L</v>
      </c>
      <c r="AP813" s="20">
        <f t="shared" si="442"/>
        <v>1</v>
      </c>
      <c r="AQ813" s="74" t="str">
        <f t="shared" si="457"/>
        <v>00631L</v>
      </c>
      <c r="AR813" s="20">
        <f t="shared" si="443"/>
        <v>1</v>
      </c>
      <c r="AS813" s="74" t="str">
        <f t="shared" si="451"/>
        <v>00631L</v>
      </c>
      <c r="AT813" s="20">
        <f t="shared" si="444"/>
        <v>1</v>
      </c>
      <c r="AU813" s="74" t="str">
        <f t="shared" si="434"/>
        <v>00631L</v>
      </c>
      <c r="AV813" s="20">
        <f t="shared" si="445"/>
        <v>1</v>
      </c>
      <c r="AW813" s="74" t="str">
        <f t="shared" si="435"/>
        <v>00631L</v>
      </c>
      <c r="AX813" s="20">
        <f t="shared" si="436"/>
        <v>1</v>
      </c>
      <c r="AY813" s="20">
        <f t="shared" si="446"/>
        <v>0</v>
      </c>
      <c r="AZ813" s="57">
        <v>45131</v>
      </c>
      <c r="BA813" s="75">
        <v>32.78</v>
      </c>
      <c r="BB813" s="90">
        <v>32.8125</v>
      </c>
      <c r="BC813" s="76">
        <f t="shared" si="454"/>
        <v>30.526041666666671</v>
      </c>
      <c r="BD813" s="76">
        <f t="shared" si="455"/>
        <v>30.568625000000004</v>
      </c>
      <c r="BE813" s="77">
        <f t="shared" si="461"/>
        <v>7.490189387476523E-2</v>
      </c>
      <c r="BF813" s="77">
        <f t="shared" si="452"/>
        <v>7.2341330367329135E-2</v>
      </c>
    </row>
    <row r="814" spans="1:58" s="23" customFormat="1" ht="13.15" x14ac:dyDescent="0.4">
      <c r="A814" s="57">
        <v>45127</v>
      </c>
      <c r="B814" s="112">
        <v>15.846</v>
      </c>
      <c r="C814" s="112">
        <v>17.274999999999999</v>
      </c>
      <c r="D814" s="112">
        <v>17.952999999999999</v>
      </c>
      <c r="E814" s="112">
        <v>18.402000000000001</v>
      </c>
      <c r="F814" s="112">
        <v>18.747</v>
      </c>
      <c r="G814" s="112">
        <v>19.75</v>
      </c>
      <c r="H814" s="113">
        <v>20.076000000000001</v>
      </c>
      <c r="I814" s="90">
        <f t="shared" si="437"/>
        <v>15.988899999999999</v>
      </c>
      <c r="J814" s="90">
        <f t="shared" si="438"/>
        <v>17.342799999999997</v>
      </c>
      <c r="K814" s="114">
        <v>18</v>
      </c>
      <c r="L814" s="115">
        <v>0.05</v>
      </c>
      <c r="M814" s="90">
        <v>13.57</v>
      </c>
      <c r="N814" s="90">
        <v>13.99</v>
      </c>
      <c r="O814" s="90">
        <v>16.66</v>
      </c>
      <c r="P814" s="90">
        <v>18.739999999999998</v>
      </c>
      <c r="Q814" s="90">
        <v>20.84</v>
      </c>
      <c r="R814" s="63">
        <f t="shared" si="463"/>
        <v>7.8399999999999963</v>
      </c>
      <c r="S814" s="64">
        <f t="shared" si="462"/>
        <v>1.6715116279069797E-2</v>
      </c>
      <c r="T814" s="65">
        <f t="shared" si="456"/>
        <v>0.96997855611150818</v>
      </c>
      <c r="U814" s="65">
        <f t="shared" si="456"/>
        <v>0.8397358943577431</v>
      </c>
      <c r="V814" s="65">
        <f t="shared" si="464"/>
        <v>0.74653148345784426</v>
      </c>
      <c r="W814" s="65">
        <f t="shared" si="465"/>
        <v>0.67130518234165071</v>
      </c>
      <c r="X814" s="61">
        <f t="shared" si="439"/>
        <v>9.0180487189195913E-2</v>
      </c>
      <c r="Y814" s="66">
        <f t="shared" si="466"/>
        <v>9.0968373002934436E-2</v>
      </c>
      <c r="Z814" s="61">
        <f t="shared" si="467"/>
        <v>8.4677495012164553E-2</v>
      </c>
      <c r="AA814" s="67">
        <f t="shared" si="468"/>
        <v>15.988899999999999</v>
      </c>
      <c r="AB814" s="68">
        <f t="shared" si="469"/>
        <v>0.1326661901358113</v>
      </c>
      <c r="AC814" s="69">
        <f t="shared" si="470"/>
        <v>0.14288062902072901</v>
      </c>
      <c r="AD814" s="70">
        <f>_xlfn.PERCENTILE.EXC(AC814:$AC$5675,0.5)</f>
        <v>8.752189739827311E-2</v>
      </c>
      <c r="AE814" s="70">
        <f>_xlfn.PERCENTILE.EXC($AC814:AC$5675,0.35)</f>
        <v>5.1259938756972288E-2</v>
      </c>
      <c r="AF814" s="71">
        <f t="shared" si="458"/>
        <v>3.6100702662245944E-2</v>
      </c>
      <c r="AG814" s="70">
        <f t="shared" si="459"/>
        <v>-0.25348902430545567</v>
      </c>
      <c r="AH814" s="70">
        <f t="shared" si="460"/>
        <v>-0.28545770534896964</v>
      </c>
      <c r="AI814" s="61" t="str">
        <f t="shared" si="448"/>
        <v>Short VOL</v>
      </c>
      <c r="AJ814" s="68" t="str">
        <f t="shared" si="449"/>
        <v>Short VOL</v>
      </c>
      <c r="AK814" s="72" t="str">
        <f t="shared" si="450"/>
        <v>00631L</v>
      </c>
      <c r="AL814" s="73">
        <f t="shared" si="440"/>
        <v>1</v>
      </c>
      <c r="AM814" s="72" t="str">
        <f t="shared" si="453"/>
        <v>00631L</v>
      </c>
      <c r="AN814" s="73">
        <f t="shared" si="441"/>
        <v>1</v>
      </c>
      <c r="AO814" s="74" t="str">
        <f t="shared" si="447"/>
        <v>00631L</v>
      </c>
      <c r="AP814" s="20">
        <f t="shared" si="442"/>
        <v>1</v>
      </c>
      <c r="AQ814" s="74" t="str">
        <f t="shared" si="457"/>
        <v>00631L</v>
      </c>
      <c r="AR814" s="20">
        <f t="shared" si="443"/>
        <v>1</v>
      </c>
      <c r="AS814" s="74" t="str">
        <f t="shared" si="451"/>
        <v>00631L</v>
      </c>
      <c r="AT814" s="20">
        <f t="shared" si="444"/>
        <v>1</v>
      </c>
      <c r="AU814" s="74" t="str">
        <f t="shared" si="434"/>
        <v>00631L</v>
      </c>
      <c r="AV814" s="20">
        <f t="shared" si="445"/>
        <v>1</v>
      </c>
      <c r="AW814" s="74" t="str">
        <f t="shared" si="435"/>
        <v>00631L</v>
      </c>
      <c r="AX814" s="20">
        <f t="shared" si="436"/>
        <v>1</v>
      </c>
      <c r="AY814" s="20">
        <f t="shared" si="446"/>
        <v>0</v>
      </c>
      <c r="AZ814" s="57">
        <v>45128</v>
      </c>
      <c r="BA814" s="75">
        <v>32.74</v>
      </c>
      <c r="BB814" s="90">
        <v>32.887500000000003</v>
      </c>
      <c r="BC814" s="76">
        <f t="shared" si="454"/>
        <v>30.473541666666669</v>
      </c>
      <c r="BD814" s="76">
        <f t="shared" si="455"/>
        <v>30.524833333333337</v>
      </c>
      <c r="BE814" s="77">
        <f t="shared" si="461"/>
        <v>7.9214892700635114E-2</v>
      </c>
      <c r="BF814" s="77">
        <f t="shared" si="452"/>
        <v>7.2569328797863972E-2</v>
      </c>
    </row>
    <row r="815" spans="1:58" s="23" customFormat="1" ht="13.15" x14ac:dyDescent="0.4">
      <c r="A815" s="57">
        <v>45126</v>
      </c>
      <c r="B815" s="112">
        <v>15.904999999999999</v>
      </c>
      <c r="C815" s="112">
        <v>17.347000000000001</v>
      </c>
      <c r="D815" s="112">
        <v>17.963999999999999</v>
      </c>
      <c r="E815" s="112">
        <v>18.350999999999999</v>
      </c>
      <c r="F815" s="112">
        <v>18.616</v>
      </c>
      <c r="G815" s="112">
        <v>19.696000000000002</v>
      </c>
      <c r="H815" s="113">
        <v>19.989999999999998</v>
      </c>
      <c r="I815" s="90">
        <f t="shared" si="437"/>
        <v>15.9771</v>
      </c>
      <c r="J815" s="90">
        <f t="shared" si="438"/>
        <v>17.377850000000002</v>
      </c>
      <c r="K815" s="114">
        <v>19</v>
      </c>
      <c r="L815" s="115">
        <v>0.05</v>
      </c>
      <c r="M815" s="90">
        <v>13.15</v>
      </c>
      <c r="N815" s="90">
        <v>13.76</v>
      </c>
      <c r="O815" s="90">
        <v>16.559999999999999</v>
      </c>
      <c r="P815" s="90">
        <v>18.59</v>
      </c>
      <c r="Q815" s="90">
        <v>20.81</v>
      </c>
      <c r="R815" s="63">
        <f t="shared" si="463"/>
        <v>8.2399999999999984</v>
      </c>
      <c r="S815" s="64">
        <f t="shared" si="462"/>
        <v>3.4586466165413464E-2</v>
      </c>
      <c r="T815" s="65">
        <f t="shared" si="456"/>
        <v>0.95566860465116288</v>
      </c>
      <c r="U815" s="65">
        <f t="shared" si="456"/>
        <v>0.83091787439613529</v>
      </c>
      <c r="V815" s="65">
        <f t="shared" si="464"/>
        <v>0.74018289402904791</v>
      </c>
      <c r="W815" s="65">
        <f t="shared" si="465"/>
        <v>0.66122056703507937</v>
      </c>
      <c r="X815" s="61">
        <f t="shared" si="439"/>
        <v>9.0663313423451866E-2</v>
      </c>
      <c r="Y815" s="66">
        <f t="shared" si="466"/>
        <v>8.9313933845566962E-2</v>
      </c>
      <c r="Z815" s="61">
        <f t="shared" si="467"/>
        <v>8.7672356059610448E-2</v>
      </c>
      <c r="AA815" s="67">
        <f t="shared" si="468"/>
        <v>15.977099999999998</v>
      </c>
      <c r="AB815" s="68">
        <f t="shared" si="469"/>
        <v>0.15588662790697672</v>
      </c>
      <c r="AC815" s="69">
        <f t="shared" si="470"/>
        <v>0.16112645348837198</v>
      </c>
      <c r="AD815" s="70">
        <f>_xlfn.PERCENTILE.EXC(AC815:$AC$5675,0.5)</f>
        <v>8.7510638297872576E-2</v>
      </c>
      <c r="AE815" s="70">
        <f>_xlfn.PERCENTILE.EXC($AC815:AC$5675,0.35)</f>
        <v>5.1256647540662829E-2</v>
      </c>
      <c r="AF815" s="71">
        <f t="shared" si="458"/>
        <v>3.6100702662245944E-2</v>
      </c>
      <c r="AG815" s="70">
        <f t="shared" si="459"/>
        <v>-0.25348902430545567</v>
      </c>
      <c r="AH815" s="70">
        <f t="shared" si="460"/>
        <v>-0.28545770534896964</v>
      </c>
      <c r="AI815" s="61" t="str">
        <f t="shared" si="448"/>
        <v>Short VOL</v>
      </c>
      <c r="AJ815" s="68" t="str">
        <f t="shared" si="449"/>
        <v>Short VOL</v>
      </c>
      <c r="AK815" s="72" t="str">
        <f t="shared" si="450"/>
        <v>00631L</v>
      </c>
      <c r="AL815" s="73">
        <f t="shared" si="440"/>
        <v>1</v>
      </c>
      <c r="AM815" s="72" t="str">
        <f t="shared" si="453"/>
        <v>00631L</v>
      </c>
      <c r="AN815" s="73">
        <f t="shared" si="441"/>
        <v>1</v>
      </c>
      <c r="AO815" s="74" t="str">
        <f t="shared" si="447"/>
        <v>00631L</v>
      </c>
      <c r="AP815" s="20">
        <f t="shared" si="442"/>
        <v>1</v>
      </c>
      <c r="AQ815" s="74" t="str">
        <f t="shared" si="457"/>
        <v>00631L</v>
      </c>
      <c r="AR815" s="20">
        <f t="shared" si="443"/>
        <v>1</v>
      </c>
      <c r="AS815" s="74" t="str">
        <f t="shared" si="451"/>
        <v>00631L</v>
      </c>
      <c r="AT815" s="20">
        <f t="shared" si="444"/>
        <v>1</v>
      </c>
      <c r="AU815" s="74" t="str">
        <f t="shared" si="434"/>
        <v>00631L</v>
      </c>
      <c r="AV815" s="20">
        <f t="shared" si="445"/>
        <v>1</v>
      </c>
      <c r="AW815" s="74" t="str">
        <f t="shared" si="435"/>
        <v>00631L</v>
      </c>
      <c r="AX815" s="20">
        <f t="shared" si="436"/>
        <v>1</v>
      </c>
      <c r="AY815" s="20">
        <f t="shared" si="446"/>
        <v>0</v>
      </c>
      <c r="AZ815" s="57">
        <v>45127</v>
      </c>
      <c r="BA815" s="75">
        <v>32.950000000000003</v>
      </c>
      <c r="BB815" s="90">
        <v>32.975000000000001</v>
      </c>
      <c r="BC815" s="76">
        <f t="shared" si="454"/>
        <v>30.417500000000004</v>
      </c>
      <c r="BD815" s="76">
        <f t="shared" si="455"/>
        <v>30.474583333333335</v>
      </c>
      <c r="BE815" s="77">
        <f t="shared" si="461"/>
        <v>8.4079888222240398E-2</v>
      </c>
      <c r="BF815" s="77">
        <f t="shared" si="452"/>
        <v>8.1228892929900626E-2</v>
      </c>
    </row>
    <row r="816" spans="1:58" s="23" customFormat="1" ht="13.15" x14ac:dyDescent="0.4">
      <c r="A816" s="57">
        <v>45125</v>
      </c>
      <c r="B816" s="112">
        <v>13.3</v>
      </c>
      <c r="C816" s="112">
        <v>15.537000000000001</v>
      </c>
      <c r="D816" s="112">
        <v>17.042000000000002</v>
      </c>
      <c r="E816" s="112">
        <v>17.689</v>
      </c>
      <c r="F816" s="112">
        <v>18.094999999999999</v>
      </c>
      <c r="G816" s="112">
        <v>18.431000000000001</v>
      </c>
      <c r="H816" s="113">
        <v>19.45</v>
      </c>
      <c r="I816" s="90">
        <f t="shared" si="437"/>
        <v>15.537000000000001</v>
      </c>
      <c r="J816" s="90">
        <f t="shared" si="438"/>
        <v>17.042000000000002</v>
      </c>
      <c r="K816" s="114">
        <v>0</v>
      </c>
      <c r="L816" s="115">
        <v>5.2631578947368418E-2</v>
      </c>
      <c r="M816" s="90">
        <v>13.15</v>
      </c>
      <c r="N816" s="90">
        <v>13.3</v>
      </c>
      <c r="O816" s="90">
        <v>16.13</v>
      </c>
      <c r="P816" s="90">
        <v>18.149999999999999</v>
      </c>
      <c r="Q816" s="90">
        <v>20.54</v>
      </c>
      <c r="R816" s="63">
        <f t="shared" si="463"/>
        <v>7.8299999999999983</v>
      </c>
      <c r="S816" s="64">
        <f t="shared" si="462"/>
        <v>-1.3353115727002946E-2</v>
      </c>
      <c r="T816" s="65">
        <f t="shared" si="456"/>
        <v>0.98872180451127822</v>
      </c>
      <c r="U816" s="65">
        <f t="shared" si="456"/>
        <v>0.82455052696838205</v>
      </c>
      <c r="V816" s="65">
        <f t="shared" si="464"/>
        <v>0.73278236914600559</v>
      </c>
      <c r="W816" s="65">
        <f t="shared" si="465"/>
        <v>0.6475170399221033</v>
      </c>
      <c r="X816" s="61">
        <f t="shared" si="439"/>
        <v>0.16819548872180451</v>
      </c>
      <c r="Y816" s="66">
        <f t="shared" si="466"/>
        <v>9.9553394765108216E-2</v>
      </c>
      <c r="Z816" s="61">
        <f t="shared" si="467"/>
        <v>9.6865546759348692E-2</v>
      </c>
      <c r="AA816" s="67">
        <f t="shared" si="468"/>
        <v>15.537000000000001</v>
      </c>
      <c r="AB816" s="68">
        <f t="shared" si="469"/>
        <v>0</v>
      </c>
      <c r="AC816" s="69">
        <f t="shared" si="470"/>
        <v>0.16819548872180451</v>
      </c>
      <c r="AD816" s="70">
        <f>_xlfn.PERCENTILE.EXC(AC816:$AC$5675,0.5)</f>
        <v>8.7505319148936167E-2</v>
      </c>
      <c r="AE816" s="70">
        <f>_xlfn.PERCENTILE.EXC($AC816:AC$5675,0.35)</f>
        <v>5.1254844216715181E-2</v>
      </c>
      <c r="AF816" s="71">
        <f t="shared" si="458"/>
        <v>3.6100702662245944E-2</v>
      </c>
      <c r="AG816" s="70">
        <f t="shared" si="459"/>
        <v>-0.25348902430545567</v>
      </c>
      <c r="AH816" s="70">
        <f t="shared" si="460"/>
        <v>-0.28545770534896964</v>
      </c>
      <c r="AI816" s="61" t="str">
        <f t="shared" si="448"/>
        <v>Short VOL</v>
      </c>
      <c r="AJ816" s="68" t="str">
        <f t="shared" si="449"/>
        <v>Short VOL</v>
      </c>
      <c r="AK816" s="72" t="str">
        <f t="shared" si="450"/>
        <v>00631L</v>
      </c>
      <c r="AL816" s="73">
        <f t="shared" si="440"/>
        <v>1</v>
      </c>
      <c r="AM816" s="72" t="str">
        <f t="shared" si="453"/>
        <v>00631L</v>
      </c>
      <c r="AN816" s="73">
        <f t="shared" si="441"/>
        <v>1</v>
      </c>
      <c r="AO816" s="74" t="str">
        <f t="shared" si="447"/>
        <v>00631L</v>
      </c>
      <c r="AP816" s="20">
        <f t="shared" si="442"/>
        <v>1</v>
      </c>
      <c r="AQ816" s="74" t="str">
        <f t="shared" si="457"/>
        <v>00631L</v>
      </c>
      <c r="AR816" s="20">
        <f t="shared" si="443"/>
        <v>1</v>
      </c>
      <c r="AS816" s="74" t="str">
        <f t="shared" si="451"/>
        <v>00631L</v>
      </c>
      <c r="AT816" s="20">
        <f t="shared" si="444"/>
        <v>1</v>
      </c>
      <c r="AU816" s="74" t="str">
        <f t="shared" ref="AU816:AU879" si="471">IF(AC816&gt;AF816,"00631L",IF(AC816&lt;AG816,"Cash","00635U"))</f>
        <v>00631L</v>
      </c>
      <c r="AV816" s="20">
        <f t="shared" si="445"/>
        <v>1</v>
      </c>
      <c r="AW816" s="74" t="str">
        <f t="shared" ref="AW816:AW879" si="472">IF(AC816&gt;AE816,"00631L",IF(AC816&lt;AH816,"00631L","00635U"))</f>
        <v>00631L</v>
      </c>
      <c r="AX816" s="20">
        <f t="shared" si="436"/>
        <v>1</v>
      </c>
      <c r="AY816" s="20">
        <f t="shared" si="446"/>
        <v>0</v>
      </c>
      <c r="AZ816" s="57">
        <v>45126</v>
      </c>
      <c r="BA816" s="75">
        <v>32.89</v>
      </c>
      <c r="BB816" s="90">
        <v>32.875</v>
      </c>
      <c r="BC816" s="76">
        <f t="shared" si="454"/>
        <v>30.36354166666667</v>
      </c>
      <c r="BD816" s="76">
        <f t="shared" si="455"/>
        <v>30.416083333333336</v>
      </c>
      <c r="BE816" s="77">
        <f t="shared" si="461"/>
        <v>8.2712957562866535E-2</v>
      </c>
      <c r="BF816" s="77">
        <f t="shared" si="452"/>
        <v>8.133580644012342E-2</v>
      </c>
    </row>
    <row r="817" spans="1:58" s="23" customFormat="1" ht="13.15" x14ac:dyDescent="0.4">
      <c r="A817" s="57">
        <v>45124</v>
      </c>
      <c r="B817" s="112">
        <v>13.699</v>
      </c>
      <c r="C817" s="112">
        <v>15.747999999999999</v>
      </c>
      <c r="D817" s="112">
        <v>17.082000000000001</v>
      </c>
      <c r="E817" s="112">
        <v>17.649000000000001</v>
      </c>
      <c r="F817" s="112">
        <v>18.105</v>
      </c>
      <c r="G817" s="112">
        <v>18.399999999999999</v>
      </c>
      <c r="H817" s="113">
        <v>19.492000000000001</v>
      </c>
      <c r="I817" s="90">
        <f t="shared" si="437"/>
        <v>15.640157894736841</v>
      </c>
      <c r="J817" s="90">
        <f t="shared" si="438"/>
        <v>17.01178947368421</v>
      </c>
      <c r="K817" s="114">
        <v>1</v>
      </c>
      <c r="L817" s="115">
        <v>5.2631578947368418E-2</v>
      </c>
      <c r="M817" s="90">
        <v>13.09</v>
      </c>
      <c r="N817" s="90">
        <v>13.48</v>
      </c>
      <c r="O817" s="90">
        <v>16.27</v>
      </c>
      <c r="P817" s="90">
        <v>18.27</v>
      </c>
      <c r="Q817" s="90">
        <v>20.59</v>
      </c>
      <c r="R817" s="63">
        <f t="shared" si="463"/>
        <v>7.9699999999999989</v>
      </c>
      <c r="S817" s="64">
        <f t="shared" si="462"/>
        <v>1.0494752623688198E-2</v>
      </c>
      <c r="T817" s="65">
        <f t="shared" si="456"/>
        <v>0.97106824925816015</v>
      </c>
      <c r="U817" s="65">
        <f t="shared" si="456"/>
        <v>0.82851874615857413</v>
      </c>
      <c r="V817" s="65">
        <f t="shared" si="464"/>
        <v>0.73782156540777233</v>
      </c>
      <c r="W817" s="65">
        <f t="shared" si="465"/>
        <v>0.65468674113647407</v>
      </c>
      <c r="X817" s="61">
        <f t="shared" si="439"/>
        <v>0.14957296153003866</v>
      </c>
      <c r="Y817" s="66">
        <f t="shared" si="466"/>
        <v>0.10442517989687801</v>
      </c>
      <c r="Z817" s="61">
        <f t="shared" si="467"/>
        <v>8.7699343457967552E-2</v>
      </c>
      <c r="AA817" s="67">
        <f t="shared" si="468"/>
        <v>15.640157894736843</v>
      </c>
      <c r="AB817" s="68">
        <f t="shared" si="469"/>
        <v>1.6246290801186902E-2</v>
      </c>
      <c r="AC817" s="69">
        <f t="shared" si="470"/>
        <v>0.1602491019834453</v>
      </c>
      <c r="AD817" s="70">
        <f>_xlfn.PERCENTILE.EXC(AC817:$AC$5675,0.5)</f>
        <v>8.7499999999999745E-2</v>
      </c>
      <c r="AE817" s="70">
        <f>_xlfn.PERCENTILE.EXC($AC817:AC$5675,0.35)</f>
        <v>5.1253040892767526E-2</v>
      </c>
      <c r="AF817" s="71">
        <f t="shared" si="458"/>
        <v>3.6100702662245944E-2</v>
      </c>
      <c r="AG817" s="70">
        <f t="shared" si="459"/>
        <v>-0.25348902430545567</v>
      </c>
      <c r="AH817" s="70">
        <f t="shared" si="460"/>
        <v>-0.28545770534896964</v>
      </c>
      <c r="AI817" s="61" t="str">
        <f t="shared" si="448"/>
        <v>Short VOL</v>
      </c>
      <c r="AJ817" s="68" t="str">
        <f t="shared" si="449"/>
        <v>Short VOL</v>
      </c>
      <c r="AK817" s="72" t="str">
        <f t="shared" si="450"/>
        <v>00631L</v>
      </c>
      <c r="AL817" s="73">
        <f t="shared" si="440"/>
        <v>1</v>
      </c>
      <c r="AM817" s="72" t="str">
        <f t="shared" si="453"/>
        <v>00631L</v>
      </c>
      <c r="AN817" s="73">
        <f t="shared" si="441"/>
        <v>1</v>
      </c>
      <c r="AO817" s="74" t="str">
        <f t="shared" si="447"/>
        <v>00631L</v>
      </c>
      <c r="AP817" s="20">
        <f t="shared" si="442"/>
        <v>1</v>
      </c>
      <c r="AQ817" s="74" t="str">
        <f t="shared" si="457"/>
        <v>00631L</v>
      </c>
      <c r="AR817" s="20">
        <f t="shared" si="443"/>
        <v>1</v>
      </c>
      <c r="AS817" s="74" t="str">
        <f t="shared" si="451"/>
        <v>00631L</v>
      </c>
      <c r="AT817" s="20">
        <f t="shared" si="444"/>
        <v>1</v>
      </c>
      <c r="AU817" s="74" t="str">
        <f t="shared" si="471"/>
        <v>00631L</v>
      </c>
      <c r="AV817" s="20">
        <f t="shared" si="445"/>
        <v>1</v>
      </c>
      <c r="AW817" s="74" t="str">
        <f t="shared" si="472"/>
        <v>00631L</v>
      </c>
      <c r="AX817" s="20">
        <f t="shared" si="436"/>
        <v>1</v>
      </c>
      <c r="AY817" s="20">
        <f t="shared" si="446"/>
        <v>0</v>
      </c>
      <c r="AZ817" s="57">
        <v>45125</v>
      </c>
      <c r="BA817" s="75">
        <v>32.85</v>
      </c>
      <c r="BB817" s="90">
        <v>32.887500000000003</v>
      </c>
      <c r="BC817" s="76">
        <f t="shared" si="454"/>
        <v>30.303333333333338</v>
      </c>
      <c r="BD817" s="76">
        <f t="shared" si="455"/>
        <v>30.363125000000004</v>
      </c>
      <c r="BE817" s="77">
        <f t="shared" si="461"/>
        <v>8.5276647233527583E-2</v>
      </c>
      <c r="BF817" s="77">
        <f t="shared" si="452"/>
        <v>8.1904448241081826E-2</v>
      </c>
    </row>
    <row r="818" spans="1:58" s="23" customFormat="1" ht="13.15" x14ac:dyDescent="0.4">
      <c r="A818" s="57">
        <v>45121</v>
      </c>
      <c r="B818" s="112">
        <v>13.805</v>
      </c>
      <c r="C818" s="112">
        <v>15.753</v>
      </c>
      <c r="D818" s="112">
        <v>17.042000000000002</v>
      </c>
      <c r="E818" s="112">
        <v>17.651</v>
      </c>
      <c r="F818" s="112">
        <v>18.099</v>
      </c>
      <c r="G818" s="112">
        <v>18.338999999999999</v>
      </c>
      <c r="H818" s="113">
        <v>19.45</v>
      </c>
      <c r="I818" s="90">
        <f t="shared" si="437"/>
        <v>15.547947368421053</v>
      </c>
      <c r="J818" s="90">
        <f t="shared" si="438"/>
        <v>16.906315789473684</v>
      </c>
      <c r="K818" s="114">
        <v>2</v>
      </c>
      <c r="L818" s="115">
        <v>5.2631578947368418E-2</v>
      </c>
      <c r="M818" s="90">
        <v>11.9</v>
      </c>
      <c r="N818" s="90">
        <v>13.34</v>
      </c>
      <c r="O818" s="90">
        <v>16.04</v>
      </c>
      <c r="P818" s="90">
        <v>18.21</v>
      </c>
      <c r="Q818" s="90">
        <v>20.260000000000002</v>
      </c>
      <c r="R818" s="63">
        <f t="shared" si="463"/>
        <v>9.009999999999998</v>
      </c>
      <c r="S818" s="64">
        <f t="shared" si="462"/>
        <v>-1.9838354151359264E-2</v>
      </c>
      <c r="T818" s="65">
        <f t="shared" si="456"/>
        <v>0.89205397301349332</v>
      </c>
      <c r="U818" s="65">
        <f t="shared" si="456"/>
        <v>0.83167082294264338</v>
      </c>
      <c r="V818" s="65">
        <f t="shared" si="464"/>
        <v>0.73256452498627123</v>
      </c>
      <c r="W818" s="65">
        <f t="shared" si="465"/>
        <v>0.65844027640671265</v>
      </c>
      <c r="X818" s="61">
        <f t="shared" si="439"/>
        <v>0.14110829409634193</v>
      </c>
      <c r="Y818" s="66">
        <f t="shared" si="466"/>
        <v>0.10192057107246046</v>
      </c>
      <c r="Z818" s="61">
        <f t="shared" si="467"/>
        <v>8.7366414927000008E-2</v>
      </c>
      <c r="AA818" s="67">
        <f t="shared" si="468"/>
        <v>15.547947368421053</v>
      </c>
      <c r="AB818" s="68">
        <f t="shared" si="469"/>
        <v>3.4857571214392792E-2</v>
      </c>
      <c r="AC818" s="69">
        <f t="shared" si="470"/>
        <v>0.16551329598358716</v>
      </c>
      <c r="AD818" s="70">
        <f>_xlfn.PERCENTILE.EXC(AC818:$AC$5675,0.5)</f>
        <v>8.7465580681319599E-2</v>
      </c>
      <c r="AE818" s="70">
        <f>_xlfn.PERCENTILE.EXC($AC818:AC$5675,0.35)</f>
        <v>5.1252302952872961E-2</v>
      </c>
      <c r="AF818" s="71">
        <f t="shared" si="458"/>
        <v>3.6100702662245944E-2</v>
      </c>
      <c r="AG818" s="70">
        <f t="shared" si="459"/>
        <v>-0.25348902430545567</v>
      </c>
      <c r="AH818" s="70">
        <f t="shared" si="460"/>
        <v>-0.28545770534896964</v>
      </c>
      <c r="AI818" s="61" t="str">
        <f t="shared" si="448"/>
        <v>Short VOL</v>
      </c>
      <c r="AJ818" s="68" t="str">
        <f t="shared" si="449"/>
        <v>Short VOL</v>
      </c>
      <c r="AK818" s="72" t="str">
        <f t="shared" si="450"/>
        <v>00631L</v>
      </c>
      <c r="AL818" s="73">
        <f t="shared" si="440"/>
        <v>1</v>
      </c>
      <c r="AM818" s="72" t="str">
        <f t="shared" si="453"/>
        <v>00631L</v>
      </c>
      <c r="AN818" s="73">
        <f t="shared" si="441"/>
        <v>1</v>
      </c>
      <c r="AO818" s="74" t="str">
        <f t="shared" si="447"/>
        <v>00631L</v>
      </c>
      <c r="AP818" s="20">
        <f t="shared" si="442"/>
        <v>1</v>
      </c>
      <c r="AQ818" s="74" t="str">
        <f t="shared" si="457"/>
        <v>00631L</v>
      </c>
      <c r="AR818" s="20">
        <f t="shared" si="443"/>
        <v>1</v>
      </c>
      <c r="AS818" s="74" t="str">
        <f t="shared" si="451"/>
        <v>00631L</v>
      </c>
      <c r="AT818" s="20">
        <f t="shared" si="444"/>
        <v>1</v>
      </c>
      <c r="AU818" s="74" t="str">
        <f t="shared" si="471"/>
        <v>00631L</v>
      </c>
      <c r="AV818" s="20">
        <f t="shared" si="445"/>
        <v>1</v>
      </c>
      <c r="AW818" s="74" t="str">
        <f t="shared" si="472"/>
        <v>00631L</v>
      </c>
      <c r="AX818" s="20">
        <f t="shared" si="436"/>
        <v>1</v>
      </c>
      <c r="AY818" s="20">
        <f t="shared" si="446"/>
        <v>0</v>
      </c>
      <c r="AZ818" s="57">
        <v>45124</v>
      </c>
      <c r="BA818" s="75">
        <v>32.549999999999997</v>
      </c>
      <c r="BB818" s="90">
        <v>32.25</v>
      </c>
      <c r="BC818" s="76">
        <f t="shared" si="454"/>
        <v>30.245208333333334</v>
      </c>
      <c r="BD818" s="76">
        <f t="shared" si="455"/>
        <v>30.297708333333336</v>
      </c>
      <c r="BE818" s="77">
        <f t="shared" si="461"/>
        <v>6.628460431060014E-2</v>
      </c>
      <c r="BF818" s="77">
        <f t="shared" si="452"/>
        <v>7.4338680730803158E-2</v>
      </c>
    </row>
    <row r="819" spans="1:58" s="23" customFormat="1" ht="13.15" x14ac:dyDescent="0.4">
      <c r="A819" s="57">
        <v>45120</v>
      </c>
      <c r="B819" s="112">
        <v>14.192</v>
      </c>
      <c r="C819" s="112">
        <v>15.936</v>
      </c>
      <c r="D819" s="112">
        <v>17.100000000000001</v>
      </c>
      <c r="E819" s="112">
        <v>17.780999999999999</v>
      </c>
      <c r="F819" s="112">
        <v>18.202999999999999</v>
      </c>
      <c r="G819" s="112">
        <v>18.45</v>
      </c>
      <c r="H819" s="113">
        <v>19.600000000000001</v>
      </c>
      <c r="I819" s="90">
        <f t="shared" si="437"/>
        <v>15.660631578947369</v>
      </c>
      <c r="J819" s="90">
        <f t="shared" si="438"/>
        <v>16.91621052631579</v>
      </c>
      <c r="K819" s="114">
        <v>3</v>
      </c>
      <c r="L819" s="115">
        <v>5.2631578947368418E-2</v>
      </c>
      <c r="M819" s="90">
        <v>12.13</v>
      </c>
      <c r="N819" s="90">
        <v>13.61</v>
      </c>
      <c r="O819" s="90">
        <v>16.12</v>
      </c>
      <c r="P819" s="90">
        <v>18.239999999999998</v>
      </c>
      <c r="Q819" s="90">
        <v>20.3</v>
      </c>
      <c r="R819" s="63">
        <f t="shared" si="463"/>
        <v>8.6199999999999974</v>
      </c>
      <c r="S819" s="64">
        <f t="shared" si="462"/>
        <v>5.1698670605613214E-3</v>
      </c>
      <c r="T819" s="65">
        <f t="shared" si="456"/>
        <v>0.8912564290962528</v>
      </c>
      <c r="U819" s="65">
        <f t="shared" si="456"/>
        <v>0.84429280397022322</v>
      </c>
      <c r="V819" s="65">
        <f t="shared" si="464"/>
        <v>0.74616228070175439</v>
      </c>
      <c r="W819" s="65">
        <f t="shared" si="465"/>
        <v>0.67044334975369457</v>
      </c>
      <c r="X819" s="61">
        <f t="shared" si="439"/>
        <v>0.12288613303269445</v>
      </c>
      <c r="Y819" s="66">
        <f t="shared" si="466"/>
        <v>0.10230020808728434</v>
      </c>
      <c r="Z819" s="61">
        <f t="shared" si="467"/>
        <v>8.0174221648653052E-2</v>
      </c>
      <c r="AA819" s="67">
        <f t="shared" si="468"/>
        <v>15.660631578947367</v>
      </c>
      <c r="AB819" s="68">
        <f t="shared" si="469"/>
        <v>4.2762674504041205E-2</v>
      </c>
      <c r="AC819" s="69">
        <f t="shared" si="470"/>
        <v>0.15067094628562583</v>
      </c>
      <c r="AD819" s="70">
        <f>_xlfn.PERCENTILE.EXC(AC819:$AC$5675,0.5)</f>
        <v>8.7431161362639453E-2</v>
      </c>
      <c r="AE819" s="70">
        <f>_xlfn.PERCENTILE.EXC($AC819:AC$5675,0.35)</f>
        <v>5.1251565012978388E-2</v>
      </c>
      <c r="AF819" s="71">
        <f t="shared" si="458"/>
        <v>3.6100702662245944E-2</v>
      </c>
      <c r="AG819" s="70">
        <f t="shared" si="459"/>
        <v>-0.25348902430545567</v>
      </c>
      <c r="AH819" s="70">
        <f t="shared" si="460"/>
        <v>-0.28545770534896964</v>
      </c>
      <c r="AI819" s="61" t="str">
        <f t="shared" si="448"/>
        <v>Short VOL</v>
      </c>
      <c r="AJ819" s="68" t="str">
        <f t="shared" si="449"/>
        <v>Short VOL</v>
      </c>
      <c r="AK819" s="72" t="str">
        <f t="shared" si="450"/>
        <v>00631L</v>
      </c>
      <c r="AL819" s="73">
        <f t="shared" si="440"/>
        <v>1</v>
      </c>
      <c r="AM819" s="72" t="str">
        <f t="shared" si="453"/>
        <v>00631L</v>
      </c>
      <c r="AN819" s="73">
        <f t="shared" si="441"/>
        <v>1</v>
      </c>
      <c r="AO819" s="74" t="str">
        <f t="shared" si="447"/>
        <v>00631L</v>
      </c>
      <c r="AP819" s="20">
        <f t="shared" si="442"/>
        <v>1</v>
      </c>
      <c r="AQ819" s="74" t="str">
        <f t="shared" si="457"/>
        <v>00631L</v>
      </c>
      <c r="AR819" s="20">
        <f t="shared" si="443"/>
        <v>1</v>
      </c>
      <c r="AS819" s="74" t="str">
        <f t="shared" si="451"/>
        <v>00631L</v>
      </c>
      <c r="AT819" s="20">
        <f t="shared" si="444"/>
        <v>1</v>
      </c>
      <c r="AU819" s="74" t="str">
        <f t="shared" si="471"/>
        <v>00631L</v>
      </c>
      <c r="AV819" s="20">
        <f t="shared" si="445"/>
        <v>1</v>
      </c>
      <c r="AW819" s="74" t="str">
        <f t="shared" si="472"/>
        <v>00631L</v>
      </c>
      <c r="AX819" s="20">
        <f t="shared" si="436"/>
        <v>1</v>
      </c>
      <c r="AY819" s="20">
        <f t="shared" si="446"/>
        <v>0</v>
      </c>
      <c r="AZ819" s="57">
        <v>45121</v>
      </c>
      <c r="BA819" s="75">
        <v>32.130000000000003</v>
      </c>
      <c r="BB819" s="90">
        <v>31.95</v>
      </c>
      <c r="BC819" s="76">
        <f t="shared" si="454"/>
        <v>30.197291666666668</v>
      </c>
      <c r="BD819" s="76">
        <f t="shared" si="455"/>
        <v>30.243208333333335</v>
      </c>
      <c r="BE819" s="77">
        <f t="shared" si="461"/>
        <v>5.8041904972162155E-2</v>
      </c>
      <c r="BF819" s="77">
        <f t="shared" si="452"/>
        <v>6.2387285299592074E-2</v>
      </c>
    </row>
    <row r="820" spans="1:58" s="23" customFormat="1" ht="13.15" x14ac:dyDescent="0.4">
      <c r="A820" s="57">
        <v>45119</v>
      </c>
      <c r="B820" s="112">
        <v>14.292999999999999</v>
      </c>
      <c r="C820" s="112">
        <v>15.766999999999999</v>
      </c>
      <c r="D820" s="112">
        <v>17.100999999999999</v>
      </c>
      <c r="E820" s="112">
        <v>17.8</v>
      </c>
      <c r="F820" s="112">
        <v>18.2</v>
      </c>
      <c r="G820" s="112">
        <v>18.439</v>
      </c>
      <c r="H820" s="113">
        <v>19.518000000000001</v>
      </c>
      <c r="I820" s="90">
        <f t="shared" si="437"/>
        <v>15.456684210526316</v>
      </c>
      <c r="J820" s="90">
        <f t="shared" si="438"/>
        <v>16.820157894736841</v>
      </c>
      <c r="K820" s="114">
        <v>4</v>
      </c>
      <c r="L820" s="115">
        <v>5.2631578947368418E-2</v>
      </c>
      <c r="M820" s="90">
        <v>11.38</v>
      </c>
      <c r="N820" s="90">
        <v>13.54</v>
      </c>
      <c r="O820" s="90">
        <v>16.11</v>
      </c>
      <c r="P820" s="90">
        <v>18.260000000000002</v>
      </c>
      <c r="Q820" s="90">
        <v>20.41</v>
      </c>
      <c r="R820" s="63">
        <f t="shared" si="463"/>
        <v>9.4500000000000028</v>
      </c>
      <c r="S820" s="64">
        <f t="shared" si="462"/>
        <v>-8.7601078167115945E-2</v>
      </c>
      <c r="T820" s="65">
        <f t="shared" si="456"/>
        <v>0.8404726735598228</v>
      </c>
      <c r="U820" s="65">
        <f t="shared" si="456"/>
        <v>0.84047175667287399</v>
      </c>
      <c r="V820" s="65">
        <f t="shared" si="464"/>
        <v>0.74151150054764503</v>
      </c>
      <c r="W820" s="65">
        <f t="shared" si="465"/>
        <v>0.66340029397354239</v>
      </c>
      <c r="X820" s="61">
        <f t="shared" si="439"/>
        <v>0.10312740502343806</v>
      </c>
      <c r="Y820" s="66">
        <f t="shared" si="466"/>
        <v>9.6516853932584259E-2</v>
      </c>
      <c r="Z820" s="61">
        <f t="shared" si="467"/>
        <v>8.8212560057478059E-2</v>
      </c>
      <c r="AA820" s="67">
        <f t="shared" si="468"/>
        <v>15.456684210526316</v>
      </c>
      <c r="AB820" s="68">
        <f t="shared" si="469"/>
        <v>5.5612998522895141E-2</v>
      </c>
      <c r="AC820" s="69">
        <f t="shared" si="470"/>
        <v>0.1415571795071135</v>
      </c>
      <c r="AD820" s="70">
        <f>_xlfn.PERCENTILE.EXC(AC820:$AC$5675,0.5)</f>
        <v>8.7428398420638334E-2</v>
      </c>
      <c r="AE820" s="70">
        <f>_xlfn.PERCENTILE.EXC($AC820:AC$5675,0.35)</f>
        <v>5.1250777957569299E-2</v>
      </c>
      <c r="AF820" s="71">
        <f t="shared" si="458"/>
        <v>3.6100702662245944E-2</v>
      </c>
      <c r="AG820" s="70">
        <f t="shared" si="459"/>
        <v>-0.25348902430545567</v>
      </c>
      <c r="AH820" s="70">
        <f t="shared" si="460"/>
        <v>-0.28545770534896964</v>
      </c>
      <c r="AI820" s="61" t="str">
        <f t="shared" si="448"/>
        <v>Short VOL</v>
      </c>
      <c r="AJ820" s="68" t="str">
        <f t="shared" si="449"/>
        <v>Short VOL</v>
      </c>
      <c r="AK820" s="72" t="str">
        <f t="shared" si="450"/>
        <v>00631L</v>
      </c>
      <c r="AL820" s="73">
        <f t="shared" si="440"/>
        <v>1</v>
      </c>
      <c r="AM820" s="72" t="str">
        <f t="shared" si="453"/>
        <v>00631L</v>
      </c>
      <c r="AN820" s="73">
        <f t="shared" si="441"/>
        <v>1</v>
      </c>
      <c r="AO820" s="74" t="str">
        <f t="shared" si="447"/>
        <v>00631L</v>
      </c>
      <c r="AP820" s="20">
        <f t="shared" si="442"/>
        <v>1</v>
      </c>
      <c r="AQ820" s="74" t="str">
        <f t="shared" si="457"/>
        <v>00631L</v>
      </c>
      <c r="AR820" s="20">
        <f t="shared" si="443"/>
        <v>1</v>
      </c>
      <c r="AS820" s="74" t="str">
        <f t="shared" si="451"/>
        <v>00631L</v>
      </c>
      <c r="AT820" s="20">
        <f t="shared" si="444"/>
        <v>1</v>
      </c>
      <c r="AU820" s="74" t="str">
        <f t="shared" si="471"/>
        <v>00631L</v>
      </c>
      <c r="AV820" s="20">
        <f t="shared" si="445"/>
        <v>1</v>
      </c>
      <c r="AW820" s="74" t="str">
        <f t="shared" si="472"/>
        <v>00631L</v>
      </c>
      <c r="AX820" s="20">
        <f t="shared" si="436"/>
        <v>1</v>
      </c>
      <c r="AY820" s="20">
        <f t="shared" si="446"/>
        <v>0</v>
      </c>
      <c r="AZ820" s="57">
        <v>45120</v>
      </c>
      <c r="BA820" s="75">
        <v>31.88</v>
      </c>
      <c r="BB820" s="90">
        <v>31.712499999999999</v>
      </c>
      <c r="BC820" s="76">
        <f t="shared" si="454"/>
        <v>30.159791666666667</v>
      </c>
      <c r="BD820" s="76">
        <f t="shared" si="455"/>
        <v>30.196125000000002</v>
      </c>
      <c r="BE820" s="77">
        <f t="shared" si="461"/>
        <v>5.1482727417159931E-2</v>
      </c>
      <c r="BF820" s="77">
        <f t="shared" si="452"/>
        <v>5.5764605557832234E-2</v>
      </c>
    </row>
    <row r="821" spans="1:58" s="23" customFormat="1" ht="13.15" x14ac:dyDescent="0.4">
      <c r="A821" s="57">
        <v>45118</v>
      </c>
      <c r="B821" s="112">
        <v>15.553000000000001</v>
      </c>
      <c r="C821" s="112">
        <v>16.576000000000001</v>
      </c>
      <c r="D821" s="112">
        <v>17.643999999999998</v>
      </c>
      <c r="E821" s="112">
        <v>18.25</v>
      </c>
      <c r="F821" s="112">
        <v>18.648</v>
      </c>
      <c r="G821" s="112">
        <v>18.829999999999998</v>
      </c>
      <c r="H821" s="113">
        <v>19.920999999999999</v>
      </c>
      <c r="I821" s="90">
        <f t="shared" si="437"/>
        <v>16.306789473684212</v>
      </c>
      <c r="J821" s="90">
        <f t="shared" si="438"/>
        <v>17.36294736842105</v>
      </c>
      <c r="K821" s="114">
        <v>5</v>
      </c>
      <c r="L821" s="115">
        <v>5.2631578947368418E-2</v>
      </c>
      <c r="M821" s="90">
        <v>13.7</v>
      </c>
      <c r="N821" s="90">
        <v>14.84</v>
      </c>
      <c r="O821" s="90">
        <v>16.97</v>
      </c>
      <c r="P821" s="90">
        <v>18.97</v>
      </c>
      <c r="Q821" s="90">
        <v>20.89</v>
      </c>
      <c r="R821" s="63">
        <f t="shared" si="463"/>
        <v>7.3999999999999986</v>
      </c>
      <c r="S821" s="64">
        <f t="shared" si="462"/>
        <v>-1.526211015262113E-2</v>
      </c>
      <c r="T821" s="65">
        <f t="shared" si="456"/>
        <v>0.92318059299191368</v>
      </c>
      <c r="U821" s="65">
        <f t="shared" si="456"/>
        <v>0.87448438420742491</v>
      </c>
      <c r="V821" s="65">
        <f t="shared" si="464"/>
        <v>0.78228782287822884</v>
      </c>
      <c r="W821" s="65">
        <f t="shared" si="465"/>
        <v>0.710387745332695</v>
      </c>
      <c r="X821" s="61">
        <f t="shared" si="439"/>
        <v>6.5775091622195053E-2</v>
      </c>
      <c r="Y821" s="66">
        <f t="shared" si="466"/>
        <v>9.1561643835616408E-2</v>
      </c>
      <c r="Z821" s="61">
        <f t="shared" si="467"/>
        <v>6.4767984920714089E-2</v>
      </c>
      <c r="AA821" s="67">
        <f t="shared" si="468"/>
        <v>16.306789473684212</v>
      </c>
      <c r="AB821" s="68">
        <f t="shared" si="469"/>
        <v>4.8045822102425945E-2</v>
      </c>
      <c r="AC821" s="69">
        <f t="shared" si="470"/>
        <v>9.8840261029933443E-2</v>
      </c>
      <c r="AD821" s="70">
        <f>_xlfn.PERCENTILE.EXC(AC821:$AC$5675,0.5)</f>
        <v>8.7425635478637215E-2</v>
      </c>
      <c r="AE821" s="70">
        <f>_xlfn.PERCENTILE.EXC($AC821:AC$5675,0.35)</f>
        <v>5.1249696209073096E-2</v>
      </c>
      <c r="AF821" s="71">
        <f t="shared" si="458"/>
        <v>3.6100702662245944E-2</v>
      </c>
      <c r="AG821" s="70">
        <f t="shared" si="459"/>
        <v>-0.25348902430545567</v>
      </c>
      <c r="AH821" s="70">
        <f t="shared" si="460"/>
        <v>-0.28545770534896964</v>
      </c>
      <c r="AI821" s="61" t="str">
        <f t="shared" si="448"/>
        <v>Short VOL</v>
      </c>
      <c r="AJ821" s="68" t="str">
        <f t="shared" si="449"/>
        <v>Short VOL</v>
      </c>
      <c r="AK821" s="72" t="str">
        <f t="shared" si="450"/>
        <v>00631L</v>
      </c>
      <c r="AL821" s="73">
        <f t="shared" si="440"/>
        <v>1</v>
      </c>
      <c r="AM821" s="72" t="str">
        <f t="shared" si="453"/>
        <v>00631L</v>
      </c>
      <c r="AN821" s="73">
        <f t="shared" si="441"/>
        <v>1</v>
      </c>
      <c r="AO821" s="74" t="str">
        <f t="shared" si="447"/>
        <v>00631L</v>
      </c>
      <c r="AP821" s="20">
        <f t="shared" si="442"/>
        <v>1</v>
      </c>
      <c r="AQ821" s="74" t="str">
        <f t="shared" si="457"/>
        <v>00631L</v>
      </c>
      <c r="AR821" s="20">
        <f t="shared" si="443"/>
        <v>1</v>
      </c>
      <c r="AS821" s="74" t="str">
        <f t="shared" si="451"/>
        <v>00631L</v>
      </c>
      <c r="AT821" s="20">
        <f t="shared" si="444"/>
        <v>1</v>
      </c>
      <c r="AU821" s="74" t="str">
        <f t="shared" si="471"/>
        <v>00631L</v>
      </c>
      <c r="AV821" s="20">
        <f t="shared" si="445"/>
        <v>1</v>
      </c>
      <c r="AW821" s="74" t="str">
        <f t="shared" si="472"/>
        <v>00631L</v>
      </c>
      <c r="AX821" s="20">
        <f t="shared" ref="AX821:AX884" si="473">IF(AW821="00631L",1,0)</f>
        <v>1</v>
      </c>
      <c r="AY821" s="20">
        <f t="shared" si="446"/>
        <v>0</v>
      </c>
      <c r="AZ821" s="57">
        <v>45119</v>
      </c>
      <c r="BA821" s="75">
        <v>31.98</v>
      </c>
      <c r="BB821" s="90">
        <v>32.024999999999999</v>
      </c>
      <c r="BC821" s="76">
        <f t="shared" si="454"/>
        <v>30.124166666666671</v>
      </c>
      <c r="BD821" s="76">
        <f t="shared" si="455"/>
        <v>30.164250000000003</v>
      </c>
      <c r="BE821" s="77">
        <f t="shared" si="461"/>
        <v>6.3099947439763007E-2</v>
      </c>
      <c r="BF821" s="77">
        <f t="shared" si="452"/>
        <v>6.0195430020636931E-2</v>
      </c>
    </row>
    <row r="822" spans="1:58" s="23" customFormat="1" ht="13.15" x14ac:dyDescent="0.4">
      <c r="A822" s="57">
        <v>45117</v>
      </c>
      <c r="B822" s="112">
        <v>15.775</v>
      </c>
      <c r="C822" s="112">
        <v>16.699000000000002</v>
      </c>
      <c r="D822" s="112">
        <v>17.655999999999999</v>
      </c>
      <c r="E822" s="112">
        <v>18.262</v>
      </c>
      <c r="F822" s="112">
        <v>18.71</v>
      </c>
      <c r="G822" s="112">
        <v>18.945</v>
      </c>
      <c r="H822" s="113">
        <v>20.035</v>
      </c>
      <c r="I822" s="90">
        <f t="shared" ref="I822:I885" si="474">C822-((C822-B822)*K822*L822)</f>
        <v>16.40721052631579</v>
      </c>
      <c r="J822" s="90">
        <f t="shared" ref="J822:J885" si="475">D822-((D822-C822)*K822*L822)</f>
        <v>17.353789473684209</v>
      </c>
      <c r="K822" s="114">
        <v>6</v>
      </c>
      <c r="L822" s="115">
        <v>5.2631578947368418E-2</v>
      </c>
      <c r="M822" s="90">
        <v>13.5</v>
      </c>
      <c r="N822" s="90">
        <v>15.07</v>
      </c>
      <c r="O822" s="90">
        <v>17.25</v>
      </c>
      <c r="P822" s="90">
        <v>19.21</v>
      </c>
      <c r="Q822" s="90">
        <v>21.16</v>
      </c>
      <c r="R822" s="63">
        <f t="shared" si="463"/>
        <v>7.8900000000000006</v>
      </c>
      <c r="S822" s="64">
        <f t="shared" si="462"/>
        <v>1.618341200269725E-2</v>
      </c>
      <c r="T822" s="65">
        <f t="shared" si="456"/>
        <v>0.89581950895819507</v>
      </c>
      <c r="U822" s="65">
        <f t="shared" si="456"/>
        <v>0.87362318840579711</v>
      </c>
      <c r="V822" s="65">
        <f t="shared" si="464"/>
        <v>0.78448724622592403</v>
      </c>
      <c r="W822" s="65">
        <f t="shared" si="465"/>
        <v>0.71219281663516065</v>
      </c>
      <c r="X822" s="61">
        <f t="shared" si="439"/>
        <v>5.8573692551505623E-2</v>
      </c>
      <c r="Y822" s="66">
        <f t="shared" si="466"/>
        <v>9.7086847004709209E-2</v>
      </c>
      <c r="Z822" s="61">
        <f t="shared" si="467"/>
        <v>5.7692862894041963E-2</v>
      </c>
      <c r="AA822" s="67">
        <f t="shared" si="468"/>
        <v>16.40721052631579</v>
      </c>
      <c r="AB822" s="68">
        <f t="shared" si="469"/>
        <v>4.6781685467816858E-2</v>
      </c>
      <c r="AC822" s="69">
        <f t="shared" si="470"/>
        <v>8.8733279782069657E-2</v>
      </c>
      <c r="AD822" s="70">
        <f>_xlfn.PERCENTILE.EXC(AC822:$AC$5675,0.5)</f>
        <v>8.7388568962239649E-2</v>
      </c>
      <c r="AE822" s="70">
        <f>_xlfn.PERCENTILE.EXC($AC822:AC$5675,0.35)</f>
        <v>5.1248614460576894E-2</v>
      </c>
      <c r="AF822" s="71">
        <f t="shared" si="458"/>
        <v>3.6100702662245944E-2</v>
      </c>
      <c r="AG822" s="70">
        <f t="shared" si="459"/>
        <v>-0.25348902430545567</v>
      </c>
      <c r="AH822" s="70">
        <f t="shared" si="460"/>
        <v>-0.28545770534896964</v>
      </c>
      <c r="AI822" s="61" t="str">
        <f t="shared" si="448"/>
        <v>Short VOL</v>
      </c>
      <c r="AJ822" s="68" t="str">
        <f t="shared" si="449"/>
        <v>Short VOL</v>
      </c>
      <c r="AK822" s="72" t="str">
        <f t="shared" si="450"/>
        <v>00631L</v>
      </c>
      <c r="AL822" s="73">
        <f t="shared" si="440"/>
        <v>1</v>
      </c>
      <c r="AM822" s="72" t="str">
        <f t="shared" si="453"/>
        <v>00631L</v>
      </c>
      <c r="AN822" s="73">
        <f t="shared" si="441"/>
        <v>1</v>
      </c>
      <c r="AO822" s="74" t="str">
        <f t="shared" si="447"/>
        <v>00631L</v>
      </c>
      <c r="AP822" s="20">
        <f t="shared" si="442"/>
        <v>1</v>
      </c>
      <c r="AQ822" s="74" t="str">
        <f t="shared" si="457"/>
        <v>00631L</v>
      </c>
      <c r="AR822" s="20">
        <f t="shared" si="443"/>
        <v>1</v>
      </c>
      <c r="AS822" s="74" t="str">
        <f t="shared" si="451"/>
        <v>00631L</v>
      </c>
      <c r="AT822" s="20">
        <f t="shared" si="444"/>
        <v>1</v>
      </c>
      <c r="AU822" s="74" t="str">
        <f t="shared" si="471"/>
        <v>00631L</v>
      </c>
      <c r="AV822" s="20">
        <f t="shared" si="445"/>
        <v>1</v>
      </c>
      <c r="AW822" s="74" t="str">
        <f t="shared" si="472"/>
        <v>00631L</v>
      </c>
      <c r="AX822" s="20">
        <f t="shared" si="473"/>
        <v>1</v>
      </c>
      <c r="AY822" s="20">
        <f t="shared" si="446"/>
        <v>0</v>
      </c>
      <c r="AZ822" s="57">
        <v>45118</v>
      </c>
      <c r="BA822" s="75">
        <v>31.75</v>
      </c>
      <c r="BB822" s="90">
        <v>31.675000000000001</v>
      </c>
      <c r="BC822" s="76">
        <f t="shared" si="454"/>
        <v>30.091250000000002</v>
      </c>
      <c r="BD822" s="76">
        <f t="shared" si="455"/>
        <v>30.119583333333335</v>
      </c>
      <c r="BE822" s="77">
        <f t="shared" si="461"/>
        <v>5.2631578947368363E-2</v>
      </c>
      <c r="BF822" s="77">
        <f t="shared" si="452"/>
        <v>5.4131448254872892E-2</v>
      </c>
    </row>
    <row r="823" spans="1:58" s="23" customFormat="1" ht="13.15" x14ac:dyDescent="0.4">
      <c r="A823" s="57">
        <v>45114</v>
      </c>
      <c r="B823" s="112">
        <v>15.862</v>
      </c>
      <c r="C823" s="112">
        <v>16.827999999999999</v>
      </c>
      <c r="D823" s="112">
        <v>17.943999999999999</v>
      </c>
      <c r="E823" s="112">
        <v>18.568000000000001</v>
      </c>
      <c r="F823" s="112">
        <v>19.001000000000001</v>
      </c>
      <c r="G823" s="112">
        <v>19.254000000000001</v>
      </c>
      <c r="H823" s="113">
        <v>20.350000000000001</v>
      </c>
      <c r="I823" s="90">
        <f t="shared" si="474"/>
        <v>16.472105263157893</v>
      </c>
      <c r="J823" s="90">
        <f t="shared" si="475"/>
        <v>17.532842105263157</v>
      </c>
      <c r="K823" s="114">
        <v>7</v>
      </c>
      <c r="L823" s="115">
        <v>5.2631578947368418E-2</v>
      </c>
      <c r="M823" s="90">
        <v>12.6</v>
      </c>
      <c r="N823" s="90">
        <v>14.83</v>
      </c>
      <c r="O823" s="90">
        <v>17.239999999999998</v>
      </c>
      <c r="P823" s="90">
        <v>19.309999999999999</v>
      </c>
      <c r="Q823" s="90">
        <v>21.23</v>
      </c>
      <c r="R823" s="63">
        <f t="shared" si="463"/>
        <v>9.1199999999999974</v>
      </c>
      <c r="S823" s="64">
        <f t="shared" si="462"/>
        <v>-3.9507772020725355E-2</v>
      </c>
      <c r="T823" s="65">
        <f t="shared" si="456"/>
        <v>0.84962913014160479</v>
      </c>
      <c r="U823" s="65">
        <f t="shared" si="456"/>
        <v>0.86020881670533655</v>
      </c>
      <c r="V823" s="65">
        <f t="shared" si="464"/>
        <v>0.7679958570688763</v>
      </c>
      <c r="W823" s="65">
        <f t="shared" si="465"/>
        <v>0.69853980216674516</v>
      </c>
      <c r="X823" s="61">
        <f t="shared" si="439"/>
        <v>6.0900264783759886E-2</v>
      </c>
      <c r="Y823" s="66">
        <f t="shared" si="466"/>
        <v>9.5971563981042646E-2</v>
      </c>
      <c r="Z823" s="61">
        <f t="shared" si="467"/>
        <v>6.4395948493465888E-2</v>
      </c>
      <c r="AA823" s="67">
        <f t="shared" si="468"/>
        <v>16.472105263157893</v>
      </c>
      <c r="AB823" s="68">
        <f t="shared" si="469"/>
        <v>6.958867161159811E-2</v>
      </c>
      <c r="AC823" s="69">
        <f t="shared" si="470"/>
        <v>0.11072860843950727</v>
      </c>
      <c r="AD823" s="70">
        <f>_xlfn.PERCENTILE.EXC(AC823:$AC$5675,0.5)</f>
        <v>8.7351502445842069E-2</v>
      </c>
      <c r="AE823" s="70">
        <f>_xlfn.PERCENTILE.EXC($AC823:AC$5675,0.35)</f>
        <v>5.1246498008275763E-2</v>
      </c>
      <c r="AF823" s="71">
        <f t="shared" si="458"/>
        <v>3.6100702662245944E-2</v>
      </c>
      <c r="AG823" s="70">
        <f t="shared" si="459"/>
        <v>-0.25348902430545567</v>
      </c>
      <c r="AH823" s="70">
        <f t="shared" si="460"/>
        <v>-0.28545770534896964</v>
      </c>
      <c r="AI823" s="61" t="str">
        <f t="shared" si="448"/>
        <v>Short VOL</v>
      </c>
      <c r="AJ823" s="68" t="str">
        <f t="shared" si="449"/>
        <v>Short VOL</v>
      </c>
      <c r="AK823" s="72" t="str">
        <f t="shared" si="450"/>
        <v>00631L</v>
      </c>
      <c r="AL823" s="73">
        <f t="shared" si="440"/>
        <v>1</v>
      </c>
      <c r="AM823" s="72" t="str">
        <f t="shared" si="453"/>
        <v>00631L</v>
      </c>
      <c r="AN823" s="73">
        <f t="shared" si="441"/>
        <v>1</v>
      </c>
      <c r="AO823" s="74" t="str">
        <f t="shared" si="447"/>
        <v>00631L</v>
      </c>
      <c r="AP823" s="20">
        <f t="shared" si="442"/>
        <v>1</v>
      </c>
      <c r="AQ823" s="74" t="str">
        <f t="shared" si="457"/>
        <v>00631L</v>
      </c>
      <c r="AR823" s="20">
        <f t="shared" si="443"/>
        <v>1</v>
      </c>
      <c r="AS823" s="74" t="str">
        <f t="shared" si="451"/>
        <v>00631L</v>
      </c>
      <c r="AT823" s="20">
        <f t="shared" si="444"/>
        <v>1</v>
      </c>
      <c r="AU823" s="74" t="str">
        <f t="shared" si="471"/>
        <v>00631L</v>
      </c>
      <c r="AV823" s="20">
        <f t="shared" si="445"/>
        <v>1</v>
      </c>
      <c r="AW823" s="74" t="str">
        <f t="shared" si="472"/>
        <v>00631L</v>
      </c>
      <c r="AX823" s="20">
        <f t="shared" si="473"/>
        <v>1</v>
      </c>
      <c r="AY823" s="20">
        <f t="shared" si="446"/>
        <v>0</v>
      </c>
      <c r="AZ823" s="57">
        <v>45117</v>
      </c>
      <c r="BA823" s="75">
        <v>31.59</v>
      </c>
      <c r="BB823" s="90">
        <v>31.587499999999999</v>
      </c>
      <c r="BC823" s="76">
        <f t="shared" si="454"/>
        <v>30.064583333333339</v>
      </c>
      <c r="BD823" s="76">
        <f t="shared" si="455"/>
        <v>30.089833333333335</v>
      </c>
      <c r="BE823" s="77">
        <f t="shared" si="461"/>
        <v>5.065484027440903E-2</v>
      </c>
      <c r="BF823" s="77">
        <f t="shared" si="452"/>
        <v>4.9856263743567816E-2</v>
      </c>
    </row>
    <row r="824" spans="1:58" s="23" customFormat="1" ht="13.15" x14ac:dyDescent="0.4">
      <c r="A824" s="57">
        <v>45113</v>
      </c>
      <c r="B824" s="112">
        <v>16.164999999999999</v>
      </c>
      <c r="C824" s="112">
        <v>17.228999999999999</v>
      </c>
      <c r="D824" s="112">
        <v>18.221</v>
      </c>
      <c r="E824" s="112">
        <v>18.806000000000001</v>
      </c>
      <c r="F824" s="112">
        <v>19.280999999999999</v>
      </c>
      <c r="G824" s="112">
        <v>19.54</v>
      </c>
      <c r="H824" s="113">
        <v>20.619</v>
      </c>
      <c r="I824" s="90">
        <f t="shared" si="474"/>
        <v>16.780999999999999</v>
      </c>
      <c r="J824" s="90">
        <f t="shared" si="475"/>
        <v>17.803315789473682</v>
      </c>
      <c r="K824" s="114">
        <v>8</v>
      </c>
      <c r="L824" s="115">
        <v>5.2631578947368418E-2</v>
      </c>
      <c r="M824" s="90">
        <v>13.96</v>
      </c>
      <c r="N824" s="90">
        <v>15.44</v>
      </c>
      <c r="O824" s="90">
        <v>17.52</v>
      </c>
      <c r="P824" s="90">
        <v>19.5</v>
      </c>
      <c r="Q824" s="90">
        <v>21.34</v>
      </c>
      <c r="R824" s="63">
        <f t="shared" si="463"/>
        <v>7.6199999999999974</v>
      </c>
      <c r="S824" s="64">
        <f t="shared" si="462"/>
        <v>8.8857545839210142E-2</v>
      </c>
      <c r="T824" s="65">
        <f t="shared" si="456"/>
        <v>0.90414507772020736</v>
      </c>
      <c r="U824" s="65">
        <f t="shared" si="456"/>
        <v>0.88127853881278539</v>
      </c>
      <c r="V824" s="65">
        <f t="shared" si="464"/>
        <v>0.79179487179487174</v>
      </c>
      <c r="W824" s="65">
        <f t="shared" si="465"/>
        <v>0.7235238987816307</v>
      </c>
      <c r="X824" s="61">
        <f t="shared" si="439"/>
        <v>6.5821218682338395E-2</v>
      </c>
      <c r="Y824" s="66">
        <f t="shared" si="466"/>
        <v>9.6405402531107021E-2</v>
      </c>
      <c r="Z824" s="61">
        <f t="shared" si="467"/>
        <v>6.0921029108735099E-2</v>
      </c>
      <c r="AA824" s="67">
        <f t="shared" si="468"/>
        <v>16.780999999999999</v>
      </c>
      <c r="AB824" s="68">
        <f t="shared" si="469"/>
        <v>4.6955958549222777E-2</v>
      </c>
      <c r="AC824" s="69">
        <f t="shared" si="470"/>
        <v>8.6852331606217581E-2</v>
      </c>
      <c r="AD824" s="70">
        <f>_xlfn.PERCENTILE.EXC(AC824:$AC$5675,0.5)</f>
        <v>8.7335325691006133E-2</v>
      </c>
      <c r="AE824" s="70">
        <f>_xlfn.PERCENTILE.EXC($AC824:AC$5675,0.35)</f>
        <v>5.1241794796462292E-2</v>
      </c>
      <c r="AF824" s="71">
        <f t="shared" si="458"/>
        <v>3.6100702662245944E-2</v>
      </c>
      <c r="AG824" s="70">
        <f t="shared" si="459"/>
        <v>-0.25348902430545567</v>
      </c>
      <c r="AH824" s="70">
        <f t="shared" si="460"/>
        <v>-0.28545770534896964</v>
      </c>
      <c r="AI824" s="61" t="str">
        <f t="shared" si="448"/>
        <v>Safety</v>
      </c>
      <c r="AJ824" s="68" t="str">
        <f t="shared" si="449"/>
        <v>Short VOL</v>
      </c>
      <c r="AK824" s="72" t="str">
        <f t="shared" si="450"/>
        <v>00631L</v>
      </c>
      <c r="AL824" s="73">
        <f t="shared" si="440"/>
        <v>1</v>
      </c>
      <c r="AM824" s="72" t="str">
        <f t="shared" si="453"/>
        <v>00631L</v>
      </c>
      <c r="AN824" s="73">
        <f t="shared" si="441"/>
        <v>1</v>
      </c>
      <c r="AO824" s="74" t="str">
        <f t="shared" si="447"/>
        <v>00631L</v>
      </c>
      <c r="AP824" s="20">
        <f t="shared" si="442"/>
        <v>1</v>
      </c>
      <c r="AQ824" s="74" t="str">
        <f t="shared" si="457"/>
        <v>00631L</v>
      </c>
      <c r="AR824" s="20">
        <f t="shared" si="443"/>
        <v>1</v>
      </c>
      <c r="AS824" s="74" t="str">
        <f t="shared" si="451"/>
        <v>00631L</v>
      </c>
      <c r="AT824" s="20">
        <f t="shared" si="444"/>
        <v>1</v>
      </c>
      <c r="AU824" s="74" t="str">
        <f t="shared" si="471"/>
        <v>00631L</v>
      </c>
      <c r="AV824" s="20">
        <f t="shared" si="445"/>
        <v>1</v>
      </c>
      <c r="AW824" s="74" t="str">
        <f t="shared" si="472"/>
        <v>00631L</v>
      </c>
      <c r="AX824" s="20">
        <f t="shared" si="473"/>
        <v>1</v>
      </c>
      <c r="AY824" s="20">
        <f t="shared" si="446"/>
        <v>0</v>
      </c>
      <c r="AZ824" s="57">
        <v>45114</v>
      </c>
      <c r="BA824" s="75">
        <v>31.69</v>
      </c>
      <c r="BB824" s="90">
        <v>31.6875</v>
      </c>
      <c r="BC824" s="76">
        <f t="shared" si="454"/>
        <v>30.043541666666673</v>
      </c>
      <c r="BD824" s="76">
        <f t="shared" si="455"/>
        <v>30.066291666666668</v>
      </c>
      <c r="BE824" s="77">
        <f t="shared" si="461"/>
        <v>5.4719192283421744E-2</v>
      </c>
      <c r="BF824" s="77">
        <f t="shared" si="452"/>
        <v>5.4004276660878522E-2</v>
      </c>
    </row>
    <row r="825" spans="1:58" s="23" customFormat="1" ht="13.15" x14ac:dyDescent="0.4">
      <c r="A825" s="57">
        <v>45112</v>
      </c>
      <c r="B825" s="112">
        <v>15.282999999999999</v>
      </c>
      <c r="C825" s="112">
        <v>16.46</v>
      </c>
      <c r="D825" s="112">
        <v>17.599</v>
      </c>
      <c r="E825" s="112">
        <v>18.303000000000001</v>
      </c>
      <c r="F825" s="112">
        <v>18.850999999999999</v>
      </c>
      <c r="G825" s="112">
        <v>19.172999999999998</v>
      </c>
      <c r="H825" s="113">
        <v>20.306000000000001</v>
      </c>
      <c r="I825" s="90">
        <f t="shared" si="474"/>
        <v>15.902473684210527</v>
      </c>
      <c r="J825" s="90">
        <f t="shared" si="475"/>
        <v>17.059473684210527</v>
      </c>
      <c r="K825" s="114">
        <v>9</v>
      </c>
      <c r="L825" s="115">
        <v>5.2631578947368418E-2</v>
      </c>
      <c r="M825" s="90">
        <v>12.57</v>
      </c>
      <c r="N825" s="90">
        <v>14.18</v>
      </c>
      <c r="O825" s="90">
        <v>16.510000000000002</v>
      </c>
      <c r="P825" s="90">
        <v>18.71</v>
      </c>
      <c r="Q825" s="90">
        <v>20.75</v>
      </c>
      <c r="R825" s="63">
        <f t="shared" si="463"/>
        <v>8.4699999999999989</v>
      </c>
      <c r="S825" s="64">
        <f t="shared" si="462"/>
        <v>4.4952100221075861E-2</v>
      </c>
      <c r="T825" s="65">
        <f t="shared" si="456"/>
        <v>0.88645980253878709</v>
      </c>
      <c r="U825" s="65">
        <f t="shared" si="456"/>
        <v>0.85887341005451234</v>
      </c>
      <c r="V825" s="65">
        <f t="shared" si="464"/>
        <v>0.757883484767504</v>
      </c>
      <c r="W825" s="65">
        <f t="shared" si="465"/>
        <v>0.68337349397590363</v>
      </c>
      <c r="X825" s="61">
        <f t="shared" si="439"/>
        <v>7.701367532552518E-2</v>
      </c>
      <c r="Y825" s="66">
        <f t="shared" si="466"/>
        <v>0.10943561164836366</v>
      </c>
      <c r="Z825" s="61">
        <f t="shared" si="467"/>
        <v>7.2755976395595515E-2</v>
      </c>
      <c r="AA825" s="67">
        <f t="shared" si="468"/>
        <v>15.902473684210527</v>
      </c>
      <c r="AB825" s="68">
        <f t="shared" si="469"/>
        <v>7.7785613540197446E-2</v>
      </c>
      <c r="AC825" s="69">
        <f t="shared" si="470"/>
        <v>0.1214720510726747</v>
      </c>
      <c r="AD825" s="70">
        <f>_xlfn.PERCENTILE.EXC(AC825:$AC$5675,0.5)</f>
        <v>8.7351502445842069E-2</v>
      </c>
      <c r="AE825" s="70">
        <f>_xlfn.PERCENTILE.EXC($AC825:AC$5675,0.35)</f>
        <v>5.1237091584648828E-2</v>
      </c>
      <c r="AF825" s="71">
        <f t="shared" si="458"/>
        <v>3.6100702662245944E-2</v>
      </c>
      <c r="AG825" s="70">
        <f t="shared" si="459"/>
        <v>-0.25348902430545567</v>
      </c>
      <c r="AH825" s="70">
        <f t="shared" si="460"/>
        <v>-0.28545770534896964</v>
      </c>
      <c r="AI825" s="61" t="str">
        <f t="shared" si="448"/>
        <v>Short VOL</v>
      </c>
      <c r="AJ825" s="68" t="str">
        <f t="shared" si="449"/>
        <v>Short VOL</v>
      </c>
      <c r="AK825" s="72" t="str">
        <f t="shared" si="450"/>
        <v>00631L</v>
      </c>
      <c r="AL825" s="73">
        <f t="shared" si="440"/>
        <v>1</v>
      </c>
      <c r="AM825" s="72" t="str">
        <f t="shared" si="453"/>
        <v>00631L</v>
      </c>
      <c r="AN825" s="73">
        <f t="shared" si="441"/>
        <v>1</v>
      </c>
      <c r="AO825" s="74" t="str">
        <f t="shared" si="447"/>
        <v>00631L</v>
      </c>
      <c r="AP825" s="20">
        <f t="shared" si="442"/>
        <v>1</v>
      </c>
      <c r="AQ825" s="74" t="str">
        <f t="shared" si="457"/>
        <v>00631L</v>
      </c>
      <c r="AR825" s="20">
        <f t="shared" si="443"/>
        <v>1</v>
      </c>
      <c r="AS825" s="74" t="str">
        <f t="shared" si="451"/>
        <v>00631L</v>
      </c>
      <c r="AT825" s="20">
        <f t="shared" si="444"/>
        <v>1</v>
      </c>
      <c r="AU825" s="74" t="str">
        <f t="shared" si="471"/>
        <v>00631L</v>
      </c>
      <c r="AV825" s="20">
        <f t="shared" si="445"/>
        <v>1</v>
      </c>
      <c r="AW825" s="74" t="str">
        <f t="shared" si="472"/>
        <v>00631L</v>
      </c>
      <c r="AX825" s="20">
        <f t="shared" si="473"/>
        <v>1</v>
      </c>
      <c r="AY825" s="20">
        <f t="shared" si="446"/>
        <v>0</v>
      </c>
      <c r="AZ825" s="57">
        <v>45113</v>
      </c>
      <c r="BA825" s="75">
        <v>31.45</v>
      </c>
      <c r="BB825" s="90">
        <v>31.287500000000001</v>
      </c>
      <c r="BC825" s="76">
        <f t="shared" si="454"/>
        <v>30.017500000000005</v>
      </c>
      <c r="BD825" s="76">
        <f t="shared" si="455"/>
        <v>30.03958333333334</v>
      </c>
      <c r="BE825" s="77">
        <f t="shared" si="461"/>
        <v>4.2308653285583267E-2</v>
      </c>
      <c r="BF825" s="77">
        <f t="shared" si="452"/>
        <v>4.6951938414591603E-2</v>
      </c>
    </row>
    <row r="826" spans="1:58" s="23" customFormat="1" ht="13.15" x14ac:dyDescent="0.4">
      <c r="A826" s="57">
        <v>45110</v>
      </c>
      <c r="B826" s="112">
        <v>14.895</v>
      </c>
      <c r="C826" s="112">
        <v>16.352</v>
      </c>
      <c r="D826" s="112">
        <v>17.565999999999999</v>
      </c>
      <c r="E826" s="112">
        <v>18.3</v>
      </c>
      <c r="F826" s="112">
        <v>18.873999999999999</v>
      </c>
      <c r="G826" s="112">
        <v>19.151</v>
      </c>
      <c r="H826" s="113">
        <v>20.3</v>
      </c>
      <c r="I826" s="90">
        <f t="shared" si="474"/>
        <v>15.585157894736842</v>
      </c>
      <c r="J826" s="90">
        <f t="shared" si="475"/>
        <v>16.927052631578945</v>
      </c>
      <c r="K826" s="114">
        <v>10</v>
      </c>
      <c r="L826" s="115">
        <v>5.2631578947368418E-2</v>
      </c>
      <c r="M826" s="90">
        <v>12</v>
      </c>
      <c r="N826" s="90">
        <v>13.57</v>
      </c>
      <c r="O826" s="90">
        <v>16.07</v>
      </c>
      <c r="P826" s="90">
        <v>18.37</v>
      </c>
      <c r="Q826" s="90">
        <v>20.21</v>
      </c>
      <c r="R826" s="63">
        <f t="shared" si="463"/>
        <v>8.8699999999999974</v>
      </c>
      <c r="S826" s="64">
        <f t="shared" si="462"/>
        <v>-1.4716703458424998E-3</v>
      </c>
      <c r="T826" s="65">
        <f t="shared" si="456"/>
        <v>0.88430361090641119</v>
      </c>
      <c r="U826" s="65">
        <f t="shared" si="456"/>
        <v>0.84443061605476044</v>
      </c>
      <c r="V826" s="65">
        <f t="shared" si="464"/>
        <v>0.73870440936309201</v>
      </c>
      <c r="W826" s="65">
        <f t="shared" si="465"/>
        <v>0.67144977733795153</v>
      </c>
      <c r="X826" s="61">
        <f t="shared" si="439"/>
        <v>9.7818059751594549E-2</v>
      </c>
      <c r="Y826" s="66">
        <f t="shared" si="466"/>
        <v>0.10928961748633879</v>
      </c>
      <c r="Z826" s="61">
        <f t="shared" si="467"/>
        <v>8.6100811163117311E-2</v>
      </c>
      <c r="AA826" s="67">
        <f t="shared" si="468"/>
        <v>15.585157894736842</v>
      </c>
      <c r="AB826" s="68">
        <f t="shared" si="469"/>
        <v>9.7641857037582852E-2</v>
      </c>
      <c r="AC826" s="69">
        <f t="shared" si="470"/>
        <v>0.14850095023852922</v>
      </c>
      <c r="AD826" s="70">
        <f>_xlfn.PERCENTILE.EXC(AC826:$AC$5675,0.5)</f>
        <v>8.7335325691006133E-2</v>
      </c>
      <c r="AE826" s="70">
        <f>_xlfn.PERCENTILE.EXC($AC826:AC$5675,0.35)</f>
        <v>5.121509109563261E-2</v>
      </c>
      <c r="AF826" s="71">
        <f t="shared" si="458"/>
        <v>3.6100702662245944E-2</v>
      </c>
      <c r="AG826" s="70">
        <f t="shared" si="459"/>
        <v>-0.25348902430545567</v>
      </c>
      <c r="AH826" s="70">
        <f t="shared" si="460"/>
        <v>-0.28545770534896964</v>
      </c>
      <c r="AI826" s="61" t="str">
        <f t="shared" si="448"/>
        <v>Short VOL</v>
      </c>
      <c r="AJ826" s="68" t="str">
        <f t="shared" si="449"/>
        <v>Short VOL</v>
      </c>
      <c r="AK826" s="72" t="str">
        <f t="shared" si="450"/>
        <v>00631L</v>
      </c>
      <c r="AL826" s="73">
        <f t="shared" si="440"/>
        <v>1</v>
      </c>
      <c r="AM826" s="72" t="str">
        <f t="shared" si="453"/>
        <v>00631L</v>
      </c>
      <c r="AN826" s="73">
        <f t="shared" si="441"/>
        <v>1</v>
      </c>
      <c r="AO826" s="74" t="str">
        <f t="shared" si="447"/>
        <v>00631L</v>
      </c>
      <c r="AP826" s="20">
        <f t="shared" si="442"/>
        <v>1</v>
      </c>
      <c r="AQ826" s="74" t="str">
        <f t="shared" si="457"/>
        <v>00631L</v>
      </c>
      <c r="AR826" s="20">
        <f t="shared" si="443"/>
        <v>1</v>
      </c>
      <c r="AS826" s="74" t="str">
        <f t="shared" si="451"/>
        <v>00631L</v>
      </c>
      <c r="AT826" s="20">
        <f t="shared" si="444"/>
        <v>1</v>
      </c>
      <c r="AU826" s="74" t="str">
        <f t="shared" si="471"/>
        <v>00631L</v>
      </c>
      <c r="AV826" s="20">
        <f t="shared" si="445"/>
        <v>1</v>
      </c>
      <c r="AW826" s="74" t="str">
        <f t="shared" si="472"/>
        <v>00631L</v>
      </c>
      <c r="AX826" s="20">
        <f t="shared" si="473"/>
        <v>1</v>
      </c>
      <c r="AY826" s="20">
        <f t="shared" si="446"/>
        <v>0</v>
      </c>
      <c r="AZ826" s="57">
        <v>45112</v>
      </c>
      <c r="BA826" s="75">
        <v>31.34</v>
      </c>
      <c r="BB826" s="90">
        <v>31.537500000000001</v>
      </c>
      <c r="BC826" s="76">
        <f t="shared" si="454"/>
        <v>29.993333333333339</v>
      </c>
      <c r="BD826" s="76">
        <f t="shared" si="455"/>
        <v>30.018375000000006</v>
      </c>
      <c r="BE826" s="77">
        <f t="shared" si="461"/>
        <v>5.1483663036230108E-2</v>
      </c>
      <c r="BF826" s="77">
        <f t="shared" si="452"/>
        <v>4.4027200006662374E-2</v>
      </c>
    </row>
    <row r="827" spans="1:58" s="23" customFormat="1" ht="13.15" x14ac:dyDescent="0.4">
      <c r="A827" s="57">
        <v>45107</v>
      </c>
      <c r="B827" s="112">
        <v>15.010999999999999</v>
      </c>
      <c r="C827" s="112">
        <v>16.399999999999999</v>
      </c>
      <c r="D827" s="112">
        <v>17.603000000000002</v>
      </c>
      <c r="E827" s="112">
        <v>18.349</v>
      </c>
      <c r="F827" s="112">
        <v>18.850000000000001</v>
      </c>
      <c r="G827" s="112">
        <v>19.149999999999999</v>
      </c>
      <c r="H827" s="113">
        <v>20.2</v>
      </c>
      <c r="I827" s="90">
        <f t="shared" si="474"/>
        <v>15.595842105263158</v>
      </c>
      <c r="J827" s="90">
        <f t="shared" si="475"/>
        <v>16.906526315789474</v>
      </c>
      <c r="K827" s="114">
        <v>11</v>
      </c>
      <c r="L827" s="115">
        <v>5.2631578947368418E-2</v>
      </c>
      <c r="M827" s="90">
        <v>11.53</v>
      </c>
      <c r="N827" s="90">
        <v>13.59</v>
      </c>
      <c r="O827" s="90">
        <v>16.02</v>
      </c>
      <c r="P827" s="90">
        <v>18.329999999999998</v>
      </c>
      <c r="Q827" s="90">
        <v>20.53</v>
      </c>
      <c r="R827" s="63">
        <f t="shared" si="463"/>
        <v>9.2299999999999969</v>
      </c>
      <c r="S827" s="64">
        <f t="shared" si="462"/>
        <v>3.6927621861152669E-3</v>
      </c>
      <c r="T827" s="65">
        <f t="shared" si="456"/>
        <v>0.84841795437821921</v>
      </c>
      <c r="U827" s="65">
        <f t="shared" si="456"/>
        <v>0.848314606741573</v>
      </c>
      <c r="V827" s="65">
        <f t="shared" si="464"/>
        <v>0.74140752864157122</v>
      </c>
      <c r="W827" s="65">
        <f t="shared" si="465"/>
        <v>0.66195811008280558</v>
      </c>
      <c r="X827" s="61">
        <f t="shared" ref="X827:X890" si="476">(C827-B827)/B827</f>
        <v>9.2532143095063579E-2</v>
      </c>
      <c r="Y827" s="66">
        <f t="shared" si="466"/>
        <v>0.10087743201264369</v>
      </c>
      <c r="Z827" s="61">
        <f t="shared" si="467"/>
        <v>8.4040618113464846E-2</v>
      </c>
      <c r="AA827" s="67">
        <f t="shared" si="468"/>
        <v>15.595842105263156</v>
      </c>
      <c r="AB827" s="68">
        <f t="shared" si="469"/>
        <v>0.10456217807211181</v>
      </c>
      <c r="AC827" s="69">
        <f t="shared" si="470"/>
        <v>0.14759691723790699</v>
      </c>
      <c r="AD827" s="70">
        <f>_xlfn.PERCENTILE.EXC(AC827:$AC$5675,0.5)</f>
        <v>8.7319148936170196E-2</v>
      </c>
      <c r="AE827" s="70">
        <f>_xlfn.PERCENTILE.EXC($AC827:AC$5675,0.35)</f>
        <v>5.1170027570346097E-2</v>
      </c>
      <c r="AF827" s="71">
        <f t="shared" si="458"/>
        <v>3.6100702662245944E-2</v>
      </c>
      <c r="AG827" s="70">
        <f t="shared" si="459"/>
        <v>-0.25348902430545567</v>
      </c>
      <c r="AH827" s="70">
        <f t="shared" si="460"/>
        <v>-0.28545770534896964</v>
      </c>
      <c r="AI827" s="61" t="str">
        <f t="shared" si="448"/>
        <v>Short VOL</v>
      </c>
      <c r="AJ827" s="68" t="str">
        <f t="shared" si="449"/>
        <v>Short VOL</v>
      </c>
      <c r="AK827" s="72" t="str">
        <f t="shared" si="450"/>
        <v>00631L</v>
      </c>
      <c r="AL827" s="73">
        <f t="shared" si="440"/>
        <v>1</v>
      </c>
      <c r="AM827" s="72" t="str">
        <f t="shared" si="453"/>
        <v>00631L</v>
      </c>
      <c r="AN827" s="73">
        <f t="shared" si="441"/>
        <v>1</v>
      </c>
      <c r="AO827" s="74" t="str">
        <f t="shared" si="447"/>
        <v>00631L</v>
      </c>
      <c r="AP827" s="20">
        <f t="shared" si="442"/>
        <v>1</v>
      </c>
      <c r="AQ827" s="74" t="str">
        <f t="shared" si="457"/>
        <v>00631L</v>
      </c>
      <c r="AR827" s="20">
        <f t="shared" si="443"/>
        <v>1</v>
      </c>
      <c r="AS827" s="74" t="str">
        <f t="shared" si="451"/>
        <v>00631L</v>
      </c>
      <c r="AT827" s="20">
        <f t="shared" si="444"/>
        <v>1</v>
      </c>
      <c r="AU827" s="74" t="str">
        <f t="shared" si="471"/>
        <v>00631L</v>
      </c>
      <c r="AV827" s="20">
        <f t="shared" si="445"/>
        <v>1</v>
      </c>
      <c r="AW827" s="74" t="str">
        <f t="shared" si="472"/>
        <v>00631L</v>
      </c>
      <c r="AX827" s="20">
        <f t="shared" si="473"/>
        <v>1</v>
      </c>
      <c r="AY827" s="20">
        <f t="shared" si="446"/>
        <v>0</v>
      </c>
      <c r="AZ827" s="57">
        <v>45110</v>
      </c>
      <c r="BA827" s="75">
        <v>31.67</v>
      </c>
      <c r="BB827" s="90">
        <v>31.6875</v>
      </c>
      <c r="BC827" s="76">
        <f t="shared" si="454"/>
        <v>29.964583333333337</v>
      </c>
      <c r="BD827" s="76">
        <f t="shared" si="455"/>
        <v>29.995541666666671</v>
      </c>
      <c r="BE827" s="77">
        <f t="shared" si="461"/>
        <v>5.7498435653201563E-2</v>
      </c>
      <c r="BF827" s="77">
        <f t="shared" si="452"/>
        <v>5.5823573781103468E-2</v>
      </c>
    </row>
    <row r="828" spans="1:58" s="23" customFormat="1" ht="13.15" x14ac:dyDescent="0.4">
      <c r="A828" s="57">
        <v>45106</v>
      </c>
      <c r="B828" s="112">
        <v>15.327999999999999</v>
      </c>
      <c r="C828" s="112">
        <v>16.692</v>
      </c>
      <c r="D828" s="112">
        <v>17.998999999999999</v>
      </c>
      <c r="E828" s="112">
        <v>18.702000000000002</v>
      </c>
      <c r="F828" s="112">
        <v>19.242999999999999</v>
      </c>
      <c r="G828" s="112">
        <v>19.545000000000002</v>
      </c>
      <c r="H828" s="113">
        <v>20.640999999999998</v>
      </c>
      <c r="I828" s="90">
        <f t="shared" si="474"/>
        <v>15.830526315789474</v>
      </c>
      <c r="J828" s="90">
        <f t="shared" si="475"/>
        <v>17.173526315789474</v>
      </c>
      <c r="K828" s="114">
        <v>12</v>
      </c>
      <c r="L828" s="115">
        <v>5.2631578947368418E-2</v>
      </c>
      <c r="M828" s="90">
        <v>11.75</v>
      </c>
      <c r="N828" s="90">
        <v>13.54</v>
      </c>
      <c r="O828" s="90">
        <v>16.100000000000001</v>
      </c>
      <c r="P828" s="90">
        <v>18.489999999999998</v>
      </c>
      <c r="Q828" s="90">
        <v>20.78</v>
      </c>
      <c r="R828" s="63">
        <f t="shared" si="463"/>
        <v>9.3000000000000043</v>
      </c>
      <c r="S828" s="64">
        <f t="shared" si="462"/>
        <v>8.1906180193596009E-3</v>
      </c>
      <c r="T828" s="65">
        <f t="shared" si="456"/>
        <v>0.86779911373707541</v>
      </c>
      <c r="U828" s="65">
        <f t="shared" si="456"/>
        <v>0.84099378881987563</v>
      </c>
      <c r="V828" s="65">
        <f t="shared" si="464"/>
        <v>0.73228772309356416</v>
      </c>
      <c r="W828" s="65">
        <f t="shared" si="465"/>
        <v>0.65158806544754566</v>
      </c>
      <c r="X828" s="61">
        <f t="shared" si="476"/>
        <v>8.8987473903966649E-2</v>
      </c>
      <c r="Y828" s="66">
        <f t="shared" si="466"/>
        <v>0.10367875093572861</v>
      </c>
      <c r="Z828" s="61">
        <f t="shared" si="467"/>
        <v>8.4836092825320827E-2</v>
      </c>
      <c r="AA828" s="67">
        <f t="shared" si="468"/>
        <v>15.830526315789474</v>
      </c>
      <c r="AB828" s="68">
        <f t="shared" si="469"/>
        <v>0.13205317577548009</v>
      </c>
      <c r="AC828" s="69">
        <f t="shared" si="470"/>
        <v>0.16916737930498335</v>
      </c>
      <c r="AD828" s="70">
        <f>_xlfn.PERCENTILE.EXC(AC828:$AC$5675,0.5)</f>
        <v>8.7313045753135338E-2</v>
      </c>
      <c r="AE828" s="70">
        <f>_xlfn.PERCENTILE.EXC($AC828:AC$5675,0.35)</f>
        <v>5.1124964045059555E-2</v>
      </c>
      <c r="AF828" s="71">
        <f t="shared" si="458"/>
        <v>3.6100702662245944E-2</v>
      </c>
      <c r="AG828" s="70">
        <f t="shared" si="459"/>
        <v>-0.25348902430545567</v>
      </c>
      <c r="AH828" s="70">
        <f t="shared" si="460"/>
        <v>-0.28545770534896964</v>
      </c>
      <c r="AI828" s="61" t="str">
        <f t="shared" si="448"/>
        <v>Short VOL</v>
      </c>
      <c r="AJ828" s="68" t="str">
        <f t="shared" si="449"/>
        <v>Short VOL</v>
      </c>
      <c r="AK828" s="72" t="str">
        <f t="shared" si="450"/>
        <v>00631L</v>
      </c>
      <c r="AL828" s="73">
        <f t="shared" si="440"/>
        <v>1</v>
      </c>
      <c r="AM828" s="72" t="str">
        <f t="shared" si="453"/>
        <v>00631L</v>
      </c>
      <c r="AN828" s="73">
        <f t="shared" si="441"/>
        <v>1</v>
      </c>
      <c r="AO828" s="74" t="str">
        <f t="shared" si="447"/>
        <v>00631L</v>
      </c>
      <c r="AP828" s="20">
        <f t="shared" si="442"/>
        <v>1</v>
      </c>
      <c r="AQ828" s="74" t="str">
        <f t="shared" si="457"/>
        <v>00631L</v>
      </c>
      <c r="AR828" s="20">
        <f t="shared" si="443"/>
        <v>1</v>
      </c>
      <c r="AS828" s="74" t="str">
        <f t="shared" si="451"/>
        <v>00631L</v>
      </c>
      <c r="AT828" s="20">
        <f t="shared" si="444"/>
        <v>1</v>
      </c>
      <c r="AU828" s="74" t="str">
        <f t="shared" si="471"/>
        <v>00631L</v>
      </c>
      <c r="AV828" s="20">
        <f t="shared" si="445"/>
        <v>1</v>
      </c>
      <c r="AW828" s="74" t="str">
        <f t="shared" si="472"/>
        <v>00631L</v>
      </c>
      <c r="AX828" s="20">
        <f t="shared" si="473"/>
        <v>1</v>
      </c>
      <c r="AY828" s="20">
        <f t="shared" si="446"/>
        <v>0</v>
      </c>
      <c r="AZ828" s="57">
        <v>45107</v>
      </c>
      <c r="BA828" s="75">
        <v>31.69</v>
      </c>
      <c r="BB828" s="90">
        <v>31.6875</v>
      </c>
      <c r="BC828" s="76">
        <f t="shared" si="454"/>
        <v>29.933750000000007</v>
      </c>
      <c r="BD828" s="76">
        <f t="shared" si="455"/>
        <v>29.964625000000005</v>
      </c>
      <c r="BE828" s="77">
        <f t="shared" si="461"/>
        <v>5.8587714536267342E-2</v>
      </c>
      <c r="BF828" s="77">
        <f t="shared" si="452"/>
        <v>5.7580396884659685E-2</v>
      </c>
    </row>
    <row r="829" spans="1:58" s="23" customFormat="1" ht="13.15" x14ac:dyDescent="0.4">
      <c r="A829" s="57">
        <v>45105</v>
      </c>
      <c r="B829" s="112">
        <v>14.992000000000001</v>
      </c>
      <c r="C829" s="112">
        <v>16.37</v>
      </c>
      <c r="D829" s="112">
        <v>17.635000000000002</v>
      </c>
      <c r="E829" s="112">
        <v>18.417000000000002</v>
      </c>
      <c r="F829" s="112">
        <v>18.981999999999999</v>
      </c>
      <c r="G829" s="112">
        <v>19.265999999999998</v>
      </c>
      <c r="H829" s="113">
        <v>20.399999999999999</v>
      </c>
      <c r="I829" s="90">
        <f t="shared" si="474"/>
        <v>15.427157894736844</v>
      </c>
      <c r="J829" s="90">
        <f t="shared" si="475"/>
        <v>16.769473684210528</v>
      </c>
      <c r="K829" s="114">
        <v>13</v>
      </c>
      <c r="L829" s="115">
        <v>5.2631578947368418E-2</v>
      </c>
      <c r="M829" s="90">
        <v>11.74</v>
      </c>
      <c r="N829" s="90">
        <v>13.43</v>
      </c>
      <c r="O829" s="90">
        <v>15.9</v>
      </c>
      <c r="P829" s="90">
        <v>18.34</v>
      </c>
      <c r="Q829" s="90">
        <v>20.55</v>
      </c>
      <c r="R829" s="63">
        <f t="shared" si="463"/>
        <v>9.07</v>
      </c>
      <c r="S829" s="64">
        <f t="shared" si="462"/>
        <v>-2.2561863173216921E-2</v>
      </c>
      <c r="T829" s="65">
        <f t="shared" si="456"/>
        <v>0.87416232315711095</v>
      </c>
      <c r="U829" s="65">
        <f t="shared" si="456"/>
        <v>0.84465408805031439</v>
      </c>
      <c r="V829" s="65">
        <f t="shared" si="464"/>
        <v>0.73227917121046893</v>
      </c>
      <c r="W829" s="65">
        <f t="shared" si="465"/>
        <v>0.65352798053527972</v>
      </c>
      <c r="X829" s="61">
        <f t="shared" si="476"/>
        <v>9.1915688367129142E-2</v>
      </c>
      <c r="Y829" s="66">
        <f t="shared" si="466"/>
        <v>0.1076722593256229</v>
      </c>
      <c r="Z829" s="61">
        <f t="shared" si="467"/>
        <v>8.7009920986913E-2</v>
      </c>
      <c r="AA829" s="67">
        <f t="shared" si="468"/>
        <v>15.427157894736844</v>
      </c>
      <c r="AB829" s="68">
        <f t="shared" si="469"/>
        <v>0.11630677587490701</v>
      </c>
      <c r="AC829" s="69">
        <f t="shared" si="470"/>
        <v>0.14870870400125422</v>
      </c>
      <c r="AD829" s="70">
        <f>_xlfn.PERCENTILE.EXC(AC829:$AC$5675,0.5)</f>
        <v>8.7306942570100493E-2</v>
      </c>
      <c r="AE829" s="70">
        <f>_xlfn.PERCENTILE.EXC($AC829:AC$5675,0.35)</f>
        <v>5.1099053756493137E-2</v>
      </c>
      <c r="AF829" s="71">
        <f t="shared" si="458"/>
        <v>3.6100702662245944E-2</v>
      </c>
      <c r="AG829" s="70">
        <f t="shared" si="459"/>
        <v>-0.25348902430545567</v>
      </c>
      <c r="AH829" s="70">
        <f t="shared" si="460"/>
        <v>-0.28545770534896964</v>
      </c>
      <c r="AI829" s="61" t="str">
        <f t="shared" si="448"/>
        <v>Short VOL</v>
      </c>
      <c r="AJ829" s="68" t="str">
        <f t="shared" si="449"/>
        <v>Short VOL</v>
      </c>
      <c r="AK829" s="72" t="str">
        <f t="shared" si="450"/>
        <v>00631L</v>
      </c>
      <c r="AL829" s="73">
        <f t="shared" si="440"/>
        <v>1</v>
      </c>
      <c r="AM829" s="72" t="str">
        <f t="shared" si="453"/>
        <v>00631L</v>
      </c>
      <c r="AN829" s="73">
        <f t="shared" si="441"/>
        <v>1</v>
      </c>
      <c r="AO829" s="74" t="str">
        <f t="shared" si="447"/>
        <v>00631L</v>
      </c>
      <c r="AP829" s="20">
        <f t="shared" si="442"/>
        <v>1</v>
      </c>
      <c r="AQ829" s="74" t="str">
        <f t="shared" si="457"/>
        <v>00631L</v>
      </c>
      <c r="AR829" s="20">
        <f t="shared" si="443"/>
        <v>1</v>
      </c>
      <c r="AS829" s="74" t="str">
        <f t="shared" si="451"/>
        <v>00631L</v>
      </c>
      <c r="AT829" s="20">
        <f t="shared" si="444"/>
        <v>1</v>
      </c>
      <c r="AU829" s="74" t="str">
        <f t="shared" si="471"/>
        <v>00631L</v>
      </c>
      <c r="AV829" s="20">
        <f t="shared" si="445"/>
        <v>1</v>
      </c>
      <c r="AW829" s="74" t="str">
        <f t="shared" si="472"/>
        <v>00631L</v>
      </c>
      <c r="AX829" s="20">
        <f t="shared" si="473"/>
        <v>1</v>
      </c>
      <c r="AY829" s="20">
        <f t="shared" si="446"/>
        <v>0</v>
      </c>
      <c r="AZ829" s="57">
        <v>45106</v>
      </c>
      <c r="BA829" s="75">
        <v>31.86</v>
      </c>
      <c r="BB829" s="90">
        <v>31.487500000000001</v>
      </c>
      <c r="BC829" s="76">
        <f t="shared" si="454"/>
        <v>29.900625000000005</v>
      </c>
      <c r="BD829" s="76">
        <f t="shared" si="455"/>
        <v>29.936625000000003</v>
      </c>
      <c r="BE829" s="77">
        <f t="shared" si="461"/>
        <v>5.3071633118036671E-2</v>
      </c>
      <c r="BF829" s="77">
        <f t="shared" si="452"/>
        <v>6.4248224373989929E-2</v>
      </c>
    </row>
    <row r="830" spans="1:58" s="23" customFormat="1" ht="13.15" x14ac:dyDescent="0.4">
      <c r="A830" s="57">
        <v>45104</v>
      </c>
      <c r="B830" s="112">
        <v>15.561999999999999</v>
      </c>
      <c r="C830" s="112">
        <v>16.888000000000002</v>
      </c>
      <c r="D830" s="112">
        <v>18.138000000000002</v>
      </c>
      <c r="E830" s="112">
        <v>18.914000000000001</v>
      </c>
      <c r="F830" s="112">
        <v>19.462</v>
      </c>
      <c r="G830" s="112">
        <v>19.777999999999999</v>
      </c>
      <c r="H830" s="113">
        <v>20.85</v>
      </c>
      <c r="I830" s="90">
        <f t="shared" si="474"/>
        <v>15.910947368421052</v>
      </c>
      <c r="J830" s="90">
        <f t="shared" si="475"/>
        <v>17.216947368421053</v>
      </c>
      <c r="K830" s="114">
        <v>14</v>
      </c>
      <c r="L830" s="115">
        <v>5.2631578947368418E-2</v>
      </c>
      <c r="M830" s="90">
        <v>12.05</v>
      </c>
      <c r="N830" s="90">
        <v>13.74</v>
      </c>
      <c r="O830" s="90">
        <v>16.440000000000001</v>
      </c>
      <c r="P830" s="90">
        <v>18.88</v>
      </c>
      <c r="Q830" s="90">
        <v>21</v>
      </c>
      <c r="R830" s="63">
        <f t="shared" si="463"/>
        <v>9.5300000000000011</v>
      </c>
      <c r="S830" s="64">
        <f t="shared" si="462"/>
        <v>-3.578947368421051E-2</v>
      </c>
      <c r="T830" s="65">
        <f t="shared" si="456"/>
        <v>0.87700145560407572</v>
      </c>
      <c r="U830" s="65">
        <f t="shared" si="456"/>
        <v>0.83576642335766416</v>
      </c>
      <c r="V830" s="65">
        <f t="shared" si="464"/>
        <v>0.7277542372881356</v>
      </c>
      <c r="W830" s="65">
        <f t="shared" si="465"/>
        <v>0.65428571428571425</v>
      </c>
      <c r="X830" s="61">
        <f t="shared" si="476"/>
        <v>8.5207556869297152E-2</v>
      </c>
      <c r="Y830" s="66">
        <f t="shared" si="466"/>
        <v>0.10235804166226074</v>
      </c>
      <c r="Z830" s="61">
        <f t="shared" si="467"/>
        <v>8.2081850298371256E-2</v>
      </c>
      <c r="AA830" s="67">
        <f t="shared" si="468"/>
        <v>15.910947368421054</v>
      </c>
      <c r="AB830" s="68">
        <f t="shared" si="469"/>
        <v>0.13260553129548758</v>
      </c>
      <c r="AC830" s="69">
        <f t="shared" si="470"/>
        <v>0.15800199187926153</v>
      </c>
      <c r="AD830" s="70">
        <f>_xlfn.PERCENTILE.EXC(AC830:$AC$5675,0.5)</f>
        <v>8.7237542081510397E-2</v>
      </c>
      <c r="AE830" s="70">
        <f>_xlfn.PERCENTILE.EXC($AC830:AC$5675,0.35)</f>
        <v>5.1087508395466774E-2</v>
      </c>
      <c r="AF830" s="71">
        <f t="shared" si="458"/>
        <v>3.6100702662245944E-2</v>
      </c>
      <c r="AG830" s="70">
        <f t="shared" si="459"/>
        <v>-0.25348902430545567</v>
      </c>
      <c r="AH830" s="70">
        <f t="shared" si="460"/>
        <v>-0.28545770534896964</v>
      </c>
      <c r="AI830" s="61" t="str">
        <f t="shared" si="448"/>
        <v>Short VOL</v>
      </c>
      <c r="AJ830" s="68" t="str">
        <f t="shared" si="449"/>
        <v>Short VOL</v>
      </c>
      <c r="AK830" s="72" t="str">
        <f t="shared" si="450"/>
        <v>00631L</v>
      </c>
      <c r="AL830" s="73">
        <f t="shared" si="440"/>
        <v>1</v>
      </c>
      <c r="AM830" s="72" t="str">
        <f t="shared" si="453"/>
        <v>00631L</v>
      </c>
      <c r="AN830" s="73">
        <f t="shared" si="441"/>
        <v>1</v>
      </c>
      <c r="AO830" s="74" t="str">
        <f t="shared" si="447"/>
        <v>00631L</v>
      </c>
      <c r="AP830" s="20">
        <f t="shared" si="442"/>
        <v>1</v>
      </c>
      <c r="AQ830" s="74" t="str">
        <f t="shared" si="457"/>
        <v>00631L</v>
      </c>
      <c r="AR830" s="20">
        <f t="shared" si="443"/>
        <v>1</v>
      </c>
      <c r="AS830" s="74" t="str">
        <f t="shared" si="451"/>
        <v>00631L</v>
      </c>
      <c r="AT830" s="20">
        <f t="shared" si="444"/>
        <v>1</v>
      </c>
      <c r="AU830" s="74" t="str">
        <f t="shared" si="471"/>
        <v>00631L</v>
      </c>
      <c r="AV830" s="20">
        <f t="shared" si="445"/>
        <v>1</v>
      </c>
      <c r="AW830" s="74" t="str">
        <f t="shared" si="472"/>
        <v>00631L</v>
      </c>
      <c r="AX830" s="20">
        <f t="shared" si="473"/>
        <v>1</v>
      </c>
      <c r="AY830" s="20">
        <f t="shared" si="446"/>
        <v>0</v>
      </c>
      <c r="AZ830" s="57">
        <v>45105</v>
      </c>
      <c r="BA830" s="75">
        <v>31.25</v>
      </c>
      <c r="BB830" s="90">
        <v>30.762499999999999</v>
      </c>
      <c r="BC830" s="76">
        <f t="shared" si="454"/>
        <v>29.873333333333338</v>
      </c>
      <c r="BD830" s="76">
        <f t="shared" si="455"/>
        <v>29.896666666666672</v>
      </c>
      <c r="BE830" s="77">
        <f t="shared" si="461"/>
        <v>2.9764561481811898E-2</v>
      </c>
      <c r="BF830" s="77">
        <f t="shared" si="452"/>
        <v>4.5267030884156359E-2</v>
      </c>
    </row>
    <row r="831" spans="1:58" s="23" customFormat="1" ht="13.15" x14ac:dyDescent="0.4">
      <c r="A831" s="57">
        <v>45103</v>
      </c>
      <c r="B831" s="112">
        <v>15.996</v>
      </c>
      <c r="C831" s="112">
        <v>17.315999999999999</v>
      </c>
      <c r="D831" s="112">
        <v>18.637</v>
      </c>
      <c r="E831" s="112">
        <v>19.385999999999999</v>
      </c>
      <c r="F831" s="112">
        <v>19.920999999999999</v>
      </c>
      <c r="G831" s="112">
        <v>20.215</v>
      </c>
      <c r="H831" s="113">
        <v>21.25</v>
      </c>
      <c r="I831" s="90">
        <f t="shared" si="474"/>
        <v>16.273894736842106</v>
      </c>
      <c r="J831" s="90">
        <f t="shared" si="475"/>
        <v>17.594105263157893</v>
      </c>
      <c r="K831" s="114">
        <v>15</v>
      </c>
      <c r="L831" s="115">
        <v>5.2631578947368418E-2</v>
      </c>
      <c r="M831" s="90">
        <v>12.68</v>
      </c>
      <c r="N831" s="90">
        <v>14.25</v>
      </c>
      <c r="O831" s="90">
        <v>17.05</v>
      </c>
      <c r="P831" s="90">
        <v>19.5</v>
      </c>
      <c r="Q831" s="90">
        <v>21.44</v>
      </c>
      <c r="R831" s="63">
        <f t="shared" si="463"/>
        <v>9.6199999999999974</v>
      </c>
      <c r="S831" s="64">
        <f t="shared" si="462"/>
        <v>6.0267857142857185E-2</v>
      </c>
      <c r="T831" s="65">
        <f t="shared" si="456"/>
        <v>0.88982456140350874</v>
      </c>
      <c r="U831" s="65">
        <f t="shared" si="456"/>
        <v>0.83577712609970667</v>
      </c>
      <c r="V831" s="65">
        <f t="shared" si="464"/>
        <v>0.73076923076923073</v>
      </c>
      <c r="W831" s="65">
        <f t="shared" si="465"/>
        <v>0.66464552238805963</v>
      </c>
      <c r="X831" s="61">
        <f t="shared" si="476"/>
        <v>8.2520630157539285E-2</v>
      </c>
      <c r="Y831" s="66">
        <f t="shared" si="466"/>
        <v>9.6151862168575297E-2</v>
      </c>
      <c r="Z831" s="61">
        <f t="shared" si="467"/>
        <v>8.1124435647662863E-2</v>
      </c>
      <c r="AA831" s="67">
        <f t="shared" si="468"/>
        <v>16.273894736842106</v>
      </c>
      <c r="AB831" s="68">
        <f t="shared" si="469"/>
        <v>0.12252631578947372</v>
      </c>
      <c r="AC831" s="69">
        <f t="shared" si="470"/>
        <v>0.14202770083102498</v>
      </c>
      <c r="AD831" s="70">
        <f>_xlfn.PERCENTILE.EXC(AC831:$AC$5675,0.5)</f>
        <v>8.7168141592920301E-2</v>
      </c>
      <c r="AE831" s="70">
        <f>_xlfn.PERCENTILE.EXC($AC831:AC$5675,0.35)</f>
        <v>5.1075963034440411E-2</v>
      </c>
      <c r="AF831" s="71">
        <f t="shared" si="458"/>
        <v>3.6100702662245944E-2</v>
      </c>
      <c r="AG831" s="70">
        <f t="shared" si="459"/>
        <v>-0.25348902430545567</v>
      </c>
      <c r="AH831" s="70">
        <f t="shared" si="460"/>
        <v>-0.28545770534896964</v>
      </c>
      <c r="AI831" s="61" t="str">
        <f t="shared" si="448"/>
        <v>Short VOL</v>
      </c>
      <c r="AJ831" s="68" t="str">
        <f t="shared" si="449"/>
        <v>Short VOL</v>
      </c>
      <c r="AK831" s="72" t="str">
        <f t="shared" si="450"/>
        <v>00631L</v>
      </c>
      <c r="AL831" s="73">
        <f t="shared" si="440"/>
        <v>1</v>
      </c>
      <c r="AM831" s="72" t="str">
        <f t="shared" si="453"/>
        <v>00631L</v>
      </c>
      <c r="AN831" s="73">
        <f t="shared" si="441"/>
        <v>1</v>
      </c>
      <c r="AO831" s="74" t="str">
        <f t="shared" si="447"/>
        <v>00631L</v>
      </c>
      <c r="AP831" s="20">
        <f t="shared" si="442"/>
        <v>1</v>
      </c>
      <c r="AQ831" s="74" t="str">
        <f t="shared" si="457"/>
        <v>00631L</v>
      </c>
      <c r="AR831" s="20">
        <f t="shared" si="443"/>
        <v>1</v>
      </c>
      <c r="AS831" s="74" t="str">
        <f t="shared" si="451"/>
        <v>00631L</v>
      </c>
      <c r="AT831" s="20">
        <f t="shared" si="444"/>
        <v>1</v>
      </c>
      <c r="AU831" s="74" t="str">
        <f t="shared" si="471"/>
        <v>00631L</v>
      </c>
      <c r="AV831" s="20">
        <f t="shared" si="445"/>
        <v>1</v>
      </c>
      <c r="AW831" s="74" t="str">
        <f t="shared" si="472"/>
        <v>00631L</v>
      </c>
      <c r="AX831" s="20">
        <f t="shared" si="473"/>
        <v>1</v>
      </c>
      <c r="AY831" s="20">
        <f t="shared" si="446"/>
        <v>0</v>
      </c>
      <c r="AZ831" s="57">
        <v>45104</v>
      </c>
      <c r="BA831" s="75">
        <v>30.75</v>
      </c>
      <c r="BB831" s="90">
        <v>30.4</v>
      </c>
      <c r="BC831" s="76">
        <f t="shared" si="454"/>
        <v>29.850833333333338</v>
      </c>
      <c r="BD831" s="76">
        <f t="shared" si="455"/>
        <v>29.873125000000005</v>
      </c>
      <c r="BE831" s="77">
        <f t="shared" si="461"/>
        <v>1.8397029675329923E-2</v>
      </c>
      <c r="BF831" s="77">
        <f t="shared" si="452"/>
        <v>2.9353306692888492E-2</v>
      </c>
    </row>
    <row r="832" spans="1:58" s="23" customFormat="1" ht="13.15" x14ac:dyDescent="0.4">
      <c r="A832" s="57">
        <v>45100</v>
      </c>
      <c r="B832" s="112">
        <v>15.955</v>
      </c>
      <c r="C832" s="112">
        <v>17.568999999999999</v>
      </c>
      <c r="D832" s="112">
        <v>18.898</v>
      </c>
      <c r="E832" s="112">
        <v>19.649999999999999</v>
      </c>
      <c r="F832" s="112">
        <v>20.187999999999999</v>
      </c>
      <c r="G832" s="112">
        <v>20.483000000000001</v>
      </c>
      <c r="H832" s="113">
        <v>21.545999999999999</v>
      </c>
      <c r="I832" s="90">
        <f t="shared" si="474"/>
        <v>16.209842105263156</v>
      </c>
      <c r="J832" s="90">
        <f t="shared" si="475"/>
        <v>17.778842105263156</v>
      </c>
      <c r="K832" s="114">
        <v>16</v>
      </c>
      <c r="L832" s="115">
        <v>5.2631578947368418E-2</v>
      </c>
      <c r="M832" s="90">
        <v>11.61</v>
      </c>
      <c r="N832" s="90">
        <v>13.44</v>
      </c>
      <c r="O832" s="90">
        <v>16.87</v>
      </c>
      <c r="P832" s="90">
        <v>19.489999999999998</v>
      </c>
      <c r="Q832" s="90">
        <v>21.41</v>
      </c>
      <c r="R832" s="63">
        <f t="shared" si="463"/>
        <v>11.310000000000002</v>
      </c>
      <c r="S832" s="64">
        <f t="shared" si="462"/>
        <v>4.1053446940356265E-2</v>
      </c>
      <c r="T832" s="65">
        <f t="shared" si="456"/>
        <v>0.8638392857142857</v>
      </c>
      <c r="U832" s="65">
        <f t="shared" si="456"/>
        <v>0.79668049792531115</v>
      </c>
      <c r="V832" s="65">
        <f t="shared" si="464"/>
        <v>0.68958440225756801</v>
      </c>
      <c r="W832" s="65">
        <f t="shared" si="465"/>
        <v>0.62774404483886037</v>
      </c>
      <c r="X832" s="61">
        <f t="shared" si="476"/>
        <v>0.10115951112503911</v>
      </c>
      <c r="Y832" s="66">
        <f t="shared" si="466"/>
        <v>9.6488549618320651E-2</v>
      </c>
      <c r="Z832" s="61">
        <f t="shared" si="467"/>
        <v>9.6793046459753118E-2</v>
      </c>
      <c r="AA832" s="67">
        <f t="shared" si="468"/>
        <v>16.209842105263156</v>
      </c>
      <c r="AB832" s="68">
        <f t="shared" si="469"/>
        <v>0.18712797619047625</v>
      </c>
      <c r="AC832" s="69">
        <f t="shared" si="470"/>
        <v>0.20608944235588966</v>
      </c>
      <c r="AD832" s="70">
        <f>_xlfn.PERCENTILE.EXC(AC832:$AC$5675,0.5)</f>
        <v>8.7093141091244802E-2</v>
      </c>
      <c r="AE832" s="70">
        <f>_xlfn.PERCENTILE.EXC($AC832:AC$5675,0.35)</f>
        <v>5.1071370874885544E-2</v>
      </c>
      <c r="AF832" s="71">
        <f t="shared" si="458"/>
        <v>3.6100702662245944E-2</v>
      </c>
      <c r="AG832" s="70">
        <f t="shared" si="459"/>
        <v>-0.25348902430545567</v>
      </c>
      <c r="AH832" s="70">
        <f t="shared" si="460"/>
        <v>-0.28545770534896964</v>
      </c>
      <c r="AI832" s="61" t="str">
        <f t="shared" si="448"/>
        <v>Short VOL</v>
      </c>
      <c r="AJ832" s="68" t="str">
        <f t="shared" si="449"/>
        <v>Short VOL</v>
      </c>
      <c r="AK832" s="72" t="str">
        <f t="shared" si="450"/>
        <v>00631L</v>
      </c>
      <c r="AL832" s="73">
        <f t="shared" si="440"/>
        <v>1</v>
      </c>
      <c r="AM832" s="72" t="str">
        <f t="shared" si="453"/>
        <v>00631L</v>
      </c>
      <c r="AN832" s="73">
        <f t="shared" si="441"/>
        <v>1</v>
      </c>
      <c r="AO832" s="74" t="str">
        <f t="shared" si="447"/>
        <v>00631L</v>
      </c>
      <c r="AP832" s="20">
        <f t="shared" si="442"/>
        <v>1</v>
      </c>
      <c r="AQ832" s="74" t="str">
        <f t="shared" si="457"/>
        <v>00631L</v>
      </c>
      <c r="AR832" s="20">
        <f t="shared" si="443"/>
        <v>1</v>
      </c>
      <c r="AS832" s="74" t="str">
        <f t="shared" si="451"/>
        <v>00631L</v>
      </c>
      <c r="AT832" s="20">
        <f t="shared" si="444"/>
        <v>1</v>
      </c>
      <c r="AU832" s="74" t="str">
        <f t="shared" si="471"/>
        <v>00631L</v>
      </c>
      <c r="AV832" s="20">
        <f t="shared" si="445"/>
        <v>1</v>
      </c>
      <c r="AW832" s="74" t="str">
        <f t="shared" si="472"/>
        <v>00631L</v>
      </c>
      <c r="AX832" s="20">
        <f t="shared" si="473"/>
        <v>1</v>
      </c>
      <c r="AY832" s="20">
        <f t="shared" si="446"/>
        <v>0</v>
      </c>
      <c r="AZ832" s="57">
        <v>45103</v>
      </c>
      <c r="BA832" s="75">
        <v>30.41</v>
      </c>
      <c r="BB832" s="90">
        <v>30.55</v>
      </c>
      <c r="BC832" s="76">
        <f t="shared" si="454"/>
        <v>29.83979166666667</v>
      </c>
      <c r="BD832" s="76">
        <f t="shared" si="455"/>
        <v>29.851000000000003</v>
      </c>
      <c r="BE832" s="77">
        <f t="shared" si="461"/>
        <v>2.3800713532684863E-2</v>
      </c>
      <c r="BF832" s="77">
        <f t="shared" si="452"/>
        <v>1.8726340826102892E-2</v>
      </c>
    </row>
    <row r="833" spans="1:58" s="23" customFormat="1" ht="13.15" x14ac:dyDescent="0.4">
      <c r="A833" s="57">
        <v>45099</v>
      </c>
      <c r="B833" s="112">
        <v>15.779</v>
      </c>
      <c r="C833" s="112">
        <v>17.350000000000001</v>
      </c>
      <c r="D833" s="112">
        <v>18.693999999999999</v>
      </c>
      <c r="E833" s="112">
        <v>19.515000000000001</v>
      </c>
      <c r="F833" s="112">
        <v>20.041</v>
      </c>
      <c r="G833" s="112">
        <v>20.356999999999999</v>
      </c>
      <c r="H833" s="113">
        <v>21.45</v>
      </c>
      <c r="I833" s="90">
        <f t="shared" si="474"/>
        <v>15.944368421052632</v>
      </c>
      <c r="J833" s="90">
        <f t="shared" si="475"/>
        <v>17.491473684210529</v>
      </c>
      <c r="K833" s="114">
        <v>17</v>
      </c>
      <c r="L833" s="115">
        <v>5.2631578947368418E-2</v>
      </c>
      <c r="M833" s="90">
        <v>11.15</v>
      </c>
      <c r="N833" s="90">
        <v>12.91</v>
      </c>
      <c r="O833" s="90">
        <v>16.559999999999999</v>
      </c>
      <c r="P833" s="90">
        <v>19.27</v>
      </c>
      <c r="Q833" s="90">
        <v>21.25</v>
      </c>
      <c r="R833" s="63">
        <f t="shared" si="463"/>
        <v>11.769999999999996</v>
      </c>
      <c r="S833" s="64">
        <f t="shared" si="462"/>
        <v>-2.1969696969696906E-2</v>
      </c>
      <c r="T833" s="65">
        <f t="shared" si="456"/>
        <v>0.86367157242447712</v>
      </c>
      <c r="U833" s="65">
        <f t="shared" si="456"/>
        <v>0.77958937198067635</v>
      </c>
      <c r="V833" s="65">
        <f t="shared" si="464"/>
        <v>0.6699532952776337</v>
      </c>
      <c r="W833" s="65">
        <f t="shared" si="465"/>
        <v>0.60752941176470587</v>
      </c>
      <c r="X833" s="61">
        <f t="shared" si="476"/>
        <v>9.9562709930920937E-2</v>
      </c>
      <c r="Y833" s="66">
        <f t="shared" si="466"/>
        <v>9.9154496541122142E-2</v>
      </c>
      <c r="Z833" s="61">
        <f t="shared" si="467"/>
        <v>9.7031454762117136E-2</v>
      </c>
      <c r="AA833" s="67">
        <f t="shared" si="468"/>
        <v>15.944368421052632</v>
      </c>
      <c r="AB833" s="68">
        <f t="shared" si="469"/>
        <v>0.22223082881487216</v>
      </c>
      <c r="AC833" s="69">
        <f t="shared" si="470"/>
        <v>0.23504015654939051</v>
      </c>
      <c r="AD833" s="70">
        <f>_xlfn.PERCENTILE.EXC(AC833:$AC$5675,0.5)</f>
        <v>8.7018140589569318E-2</v>
      </c>
      <c r="AE833" s="70">
        <f>_xlfn.PERCENTILE.EXC($AC833:AC$5675,0.35)</f>
        <v>5.1069559995919264E-2</v>
      </c>
      <c r="AF833" s="71">
        <f t="shared" si="458"/>
        <v>3.6100702662245944E-2</v>
      </c>
      <c r="AG833" s="70">
        <f t="shared" si="459"/>
        <v>-0.25348902430545567</v>
      </c>
      <c r="AH833" s="70">
        <f t="shared" si="460"/>
        <v>-0.28545770534896964</v>
      </c>
      <c r="AI833" s="61" t="str">
        <f t="shared" si="448"/>
        <v>Short VOL</v>
      </c>
      <c r="AJ833" s="68" t="str">
        <f t="shared" si="449"/>
        <v>Short VOL</v>
      </c>
      <c r="AK833" s="72" t="str">
        <f t="shared" si="450"/>
        <v>00631L</v>
      </c>
      <c r="AL833" s="73">
        <f t="shared" si="440"/>
        <v>1</v>
      </c>
      <c r="AM833" s="72" t="str">
        <f t="shared" si="453"/>
        <v>00631L</v>
      </c>
      <c r="AN833" s="73">
        <f t="shared" si="441"/>
        <v>1</v>
      </c>
      <c r="AO833" s="74" t="str">
        <f t="shared" si="447"/>
        <v>00631L</v>
      </c>
      <c r="AP833" s="20">
        <f t="shared" si="442"/>
        <v>1</v>
      </c>
      <c r="AQ833" s="74" t="str">
        <f t="shared" si="457"/>
        <v>00631L</v>
      </c>
      <c r="AR833" s="20">
        <f t="shared" si="443"/>
        <v>1</v>
      </c>
      <c r="AS833" s="74" t="str">
        <f t="shared" si="451"/>
        <v>00631L</v>
      </c>
      <c r="AT833" s="20">
        <f t="shared" si="444"/>
        <v>1</v>
      </c>
      <c r="AU833" s="74" t="str">
        <f t="shared" si="471"/>
        <v>00631L</v>
      </c>
      <c r="AV833" s="20">
        <f t="shared" si="445"/>
        <v>1</v>
      </c>
      <c r="AW833" s="74" t="str">
        <f t="shared" si="472"/>
        <v>00631L</v>
      </c>
      <c r="AX833" s="20">
        <f t="shared" si="473"/>
        <v>1</v>
      </c>
      <c r="AY833" s="20">
        <f t="shared" si="446"/>
        <v>0</v>
      </c>
      <c r="AZ833" s="57">
        <v>45100</v>
      </c>
      <c r="BA833" s="75">
        <v>30.58</v>
      </c>
      <c r="BB833" s="90">
        <v>30.574999999999999</v>
      </c>
      <c r="BC833" s="76">
        <f t="shared" si="454"/>
        <v>29.826458333333335</v>
      </c>
      <c r="BD833" s="76">
        <f t="shared" si="455"/>
        <v>29.840291666666669</v>
      </c>
      <c r="BE833" s="77">
        <f t="shared" si="461"/>
        <v>2.5096565549323442E-2</v>
      </c>
      <c r="BF833" s="77">
        <f t="shared" si="452"/>
        <v>2.4788910966296825E-2</v>
      </c>
    </row>
    <row r="834" spans="1:58" s="23" customFormat="1" ht="13.15" x14ac:dyDescent="0.4">
      <c r="A834" s="57">
        <v>45098</v>
      </c>
      <c r="B834" s="112">
        <v>16.178999999999998</v>
      </c>
      <c r="C834" s="112">
        <v>17.501999999999999</v>
      </c>
      <c r="D834" s="112">
        <v>18.896000000000001</v>
      </c>
      <c r="E834" s="112">
        <v>19.673999999999999</v>
      </c>
      <c r="F834" s="112">
        <v>20.190000000000001</v>
      </c>
      <c r="G834" s="112">
        <v>20.468</v>
      </c>
      <c r="H834" s="113">
        <v>21.5</v>
      </c>
      <c r="I834" s="90">
        <f t="shared" si="474"/>
        <v>16.248631578947368</v>
      </c>
      <c r="J834" s="90">
        <f t="shared" si="475"/>
        <v>17.57536842105263</v>
      </c>
      <c r="K834" s="114">
        <v>18</v>
      </c>
      <c r="L834" s="115">
        <v>5.2631578947368418E-2</v>
      </c>
      <c r="M834" s="90">
        <v>12.03</v>
      </c>
      <c r="N834" s="90">
        <v>13.2</v>
      </c>
      <c r="O834" s="90">
        <v>16.89</v>
      </c>
      <c r="P834" s="90">
        <v>19.53</v>
      </c>
      <c r="Q834" s="90">
        <v>21.38</v>
      </c>
      <c r="R834" s="63">
        <f t="shared" si="463"/>
        <v>11.190000000000005</v>
      </c>
      <c r="S834" s="64">
        <f t="shared" si="462"/>
        <v>-4.8991354466858893E-2</v>
      </c>
      <c r="T834" s="65">
        <f t="shared" si="456"/>
        <v>0.91136363636363638</v>
      </c>
      <c r="U834" s="65">
        <f t="shared" si="456"/>
        <v>0.78152753108348127</v>
      </c>
      <c r="V834" s="65">
        <f t="shared" si="464"/>
        <v>0.67588325652841774</v>
      </c>
      <c r="W834" s="65">
        <f t="shared" si="465"/>
        <v>0.61739943872778302</v>
      </c>
      <c r="X834" s="61">
        <f t="shared" si="476"/>
        <v>8.1772668273688148E-2</v>
      </c>
      <c r="Y834" s="66">
        <f t="shared" si="466"/>
        <v>9.2812849445969334E-2</v>
      </c>
      <c r="Z834" s="61">
        <f t="shared" si="467"/>
        <v>8.165222010598458E-2</v>
      </c>
      <c r="AA834" s="67">
        <f t="shared" si="468"/>
        <v>16.248631578947368</v>
      </c>
      <c r="AB834" s="68">
        <f t="shared" si="469"/>
        <v>0.22568181818181812</v>
      </c>
      <c r="AC834" s="69">
        <f t="shared" si="470"/>
        <v>0.23095693779904308</v>
      </c>
      <c r="AD834" s="70">
        <f>_xlfn.PERCENTILE.EXC(AC834:$AC$5675,0.5)</f>
        <v>8.698733116434984E-2</v>
      </c>
      <c r="AE834" s="70">
        <f>_xlfn.PERCENTILE.EXC($AC834:AC$5675,0.35)</f>
        <v>5.1067749116952985E-2</v>
      </c>
      <c r="AF834" s="71">
        <f t="shared" si="458"/>
        <v>3.6100702662245944E-2</v>
      </c>
      <c r="AG834" s="70">
        <f t="shared" si="459"/>
        <v>-0.25348902430545567</v>
      </c>
      <c r="AH834" s="70">
        <f t="shared" si="460"/>
        <v>-0.28545770534896964</v>
      </c>
      <c r="AI834" s="61" t="str">
        <f t="shared" si="448"/>
        <v>Short VOL</v>
      </c>
      <c r="AJ834" s="68" t="str">
        <f t="shared" si="449"/>
        <v>Short VOL</v>
      </c>
      <c r="AK834" s="72" t="str">
        <f t="shared" si="450"/>
        <v>00631L</v>
      </c>
      <c r="AL834" s="73">
        <f t="shared" si="440"/>
        <v>1</v>
      </c>
      <c r="AM834" s="72" t="str">
        <f t="shared" si="453"/>
        <v>00631L</v>
      </c>
      <c r="AN834" s="73">
        <f t="shared" si="441"/>
        <v>1</v>
      </c>
      <c r="AO834" s="74" t="str">
        <f t="shared" si="447"/>
        <v>00631L</v>
      </c>
      <c r="AP834" s="20">
        <f t="shared" si="442"/>
        <v>1</v>
      </c>
      <c r="AQ834" s="74" t="str">
        <f t="shared" si="457"/>
        <v>00631L</v>
      </c>
      <c r="AR834" s="20">
        <f t="shared" si="443"/>
        <v>1</v>
      </c>
      <c r="AS834" s="74" t="str">
        <f t="shared" si="451"/>
        <v>00631L</v>
      </c>
      <c r="AT834" s="20">
        <f t="shared" si="444"/>
        <v>1</v>
      </c>
      <c r="AU834" s="74" t="str">
        <f t="shared" si="471"/>
        <v>00631L</v>
      </c>
      <c r="AV834" s="20">
        <f t="shared" si="445"/>
        <v>1</v>
      </c>
      <c r="AW834" s="74" t="str">
        <f t="shared" si="472"/>
        <v>00631L</v>
      </c>
      <c r="AX834" s="20">
        <f t="shared" si="473"/>
        <v>1</v>
      </c>
      <c r="AY834" s="20">
        <f t="shared" si="446"/>
        <v>0</v>
      </c>
      <c r="AZ834" s="57">
        <v>45099</v>
      </c>
      <c r="BA834" s="75">
        <v>30.63</v>
      </c>
      <c r="BB834" s="90">
        <v>30.625</v>
      </c>
      <c r="BC834" s="76">
        <f t="shared" si="454"/>
        <v>29.811666666666667</v>
      </c>
      <c r="BD834" s="76">
        <f t="shared" si="455"/>
        <v>29.827375000000004</v>
      </c>
      <c r="BE834" s="77">
        <f t="shared" si="461"/>
        <v>2.728238385419576E-2</v>
      </c>
      <c r="BF834" s="77">
        <f t="shared" si="452"/>
        <v>2.6909005569547954E-2</v>
      </c>
    </row>
    <row r="835" spans="1:58" s="23" customFormat="1" ht="13.15" x14ac:dyDescent="0.4">
      <c r="A835" s="57">
        <v>45097</v>
      </c>
      <c r="B835" s="112">
        <v>14.025</v>
      </c>
      <c r="C835" s="112">
        <v>16.524999999999999</v>
      </c>
      <c r="D835" s="112">
        <v>17.899000000000001</v>
      </c>
      <c r="E835" s="112">
        <v>19.152000000000001</v>
      </c>
      <c r="F835" s="112">
        <v>19.920999999999999</v>
      </c>
      <c r="G835" s="112">
        <v>20.373999999999999</v>
      </c>
      <c r="H835" s="113">
        <v>20.623000000000001</v>
      </c>
      <c r="I835" s="90">
        <f t="shared" si="474"/>
        <v>16.524999999999999</v>
      </c>
      <c r="J835" s="90">
        <f t="shared" si="475"/>
        <v>17.899000000000001</v>
      </c>
      <c r="K835" s="114">
        <v>0</v>
      </c>
      <c r="L835" s="115">
        <v>4.3478260869565216E-2</v>
      </c>
      <c r="M835" s="90">
        <v>12.92</v>
      </c>
      <c r="N835" s="90">
        <v>13.88</v>
      </c>
      <c r="O835" s="90">
        <v>17.3</v>
      </c>
      <c r="P835" s="90">
        <v>19.75</v>
      </c>
      <c r="Q835" s="90">
        <v>21.51</v>
      </c>
      <c r="R835" s="63">
        <f t="shared" si="463"/>
        <v>10.249999999999996</v>
      </c>
      <c r="S835" s="64">
        <f t="shared" si="462"/>
        <v>2.5110782865583579E-2</v>
      </c>
      <c r="T835" s="65">
        <f t="shared" si="456"/>
        <v>0.9308357348703169</v>
      </c>
      <c r="U835" s="65">
        <f t="shared" si="456"/>
        <v>0.80231213872832374</v>
      </c>
      <c r="V835" s="65">
        <f t="shared" si="464"/>
        <v>0.70278481012658234</v>
      </c>
      <c r="W835" s="65">
        <f t="shared" si="465"/>
        <v>0.6452812645281264</v>
      </c>
      <c r="X835" s="61">
        <f t="shared" si="476"/>
        <v>0.17825311942958988</v>
      </c>
      <c r="Y835" s="66">
        <f t="shared" si="466"/>
        <v>7.6806599832915629E-2</v>
      </c>
      <c r="Z835" s="61">
        <f t="shared" si="467"/>
        <v>8.3146747352496372E-2</v>
      </c>
      <c r="AA835" s="67">
        <f t="shared" si="468"/>
        <v>16.524999999999999</v>
      </c>
      <c r="AB835" s="68">
        <f t="shared" si="469"/>
        <v>1.0446685878962504E-2</v>
      </c>
      <c r="AC835" s="69">
        <f t="shared" si="470"/>
        <v>0.19056195965417849</v>
      </c>
      <c r="AD835" s="70">
        <f>_xlfn.PERCENTILE.EXC(AC835:$AC$5675,0.5)</f>
        <v>8.6956521739130363E-2</v>
      </c>
      <c r="AE835" s="70">
        <f>_xlfn.PERCENTILE.EXC($AC835:AC$5675,0.35)</f>
        <v>5.105072219848563E-2</v>
      </c>
      <c r="AF835" s="71">
        <f t="shared" si="458"/>
        <v>3.6100702662245944E-2</v>
      </c>
      <c r="AG835" s="70">
        <f t="shared" si="459"/>
        <v>-0.25348902430545567</v>
      </c>
      <c r="AH835" s="70">
        <f t="shared" si="460"/>
        <v>-0.28545770534896964</v>
      </c>
      <c r="AI835" s="61" t="str">
        <f t="shared" si="448"/>
        <v>Short VOL</v>
      </c>
      <c r="AJ835" s="68" t="str">
        <f t="shared" si="449"/>
        <v>Short VOL</v>
      </c>
      <c r="AK835" s="72" t="str">
        <f t="shared" si="450"/>
        <v>00631L</v>
      </c>
      <c r="AL835" s="73">
        <f t="shared" ref="AL835:AL898" si="477">IF(AK835="00631L",1,0)</f>
        <v>1</v>
      </c>
      <c r="AM835" s="72" t="str">
        <f t="shared" si="453"/>
        <v>00631L</v>
      </c>
      <c r="AN835" s="73">
        <f t="shared" ref="AN835:AN898" si="478">IF(AM835="00631L",1,0)</f>
        <v>1</v>
      </c>
      <c r="AO835" s="74" t="str">
        <f t="shared" si="447"/>
        <v>00631L</v>
      </c>
      <c r="AP835" s="20">
        <f t="shared" ref="AP835:AP898" si="479">IF(AO835="00631L",1,0)</f>
        <v>1</v>
      </c>
      <c r="AQ835" s="74" t="str">
        <f t="shared" si="457"/>
        <v>00631L</v>
      </c>
      <c r="AR835" s="20">
        <f t="shared" ref="AR835:AR898" si="480">IF(AQ835="00631L",1,0)</f>
        <v>1</v>
      </c>
      <c r="AS835" s="74" t="str">
        <f t="shared" si="451"/>
        <v>00631L</v>
      </c>
      <c r="AT835" s="20">
        <f t="shared" ref="AT835:AT898" si="481">IF(AS835="00631L",1,0)</f>
        <v>1</v>
      </c>
      <c r="AU835" s="74" t="str">
        <f t="shared" si="471"/>
        <v>00631L</v>
      </c>
      <c r="AV835" s="20">
        <f t="shared" ref="AV835:AV898" si="482">IF(AU835="00631L",1,0)</f>
        <v>1</v>
      </c>
      <c r="AW835" s="74" t="str">
        <f t="shared" si="472"/>
        <v>00631L</v>
      </c>
      <c r="AX835" s="20">
        <f t="shared" si="473"/>
        <v>1</v>
      </c>
      <c r="AY835" s="20">
        <f t="shared" ref="AY835:AY898" si="483">IF(AP835=1,0,1)</f>
        <v>0</v>
      </c>
      <c r="AZ835" s="57">
        <v>45098</v>
      </c>
      <c r="BA835" s="75">
        <v>30.65</v>
      </c>
      <c r="BB835" s="90">
        <v>30.537500000000001</v>
      </c>
      <c r="BC835" s="76">
        <f t="shared" si="454"/>
        <v>29.802500000000002</v>
      </c>
      <c r="BD835" s="76">
        <f t="shared" si="455"/>
        <v>29.812083333333337</v>
      </c>
      <c r="BE835" s="77">
        <f t="shared" si="461"/>
        <v>2.4662360540223114E-2</v>
      </c>
      <c r="BF835" s="77">
        <f t="shared" si="452"/>
        <v>2.8106612251743376E-2</v>
      </c>
    </row>
    <row r="836" spans="1:58" s="23" customFormat="1" ht="13.15" x14ac:dyDescent="0.4">
      <c r="A836" s="57">
        <v>45093</v>
      </c>
      <c r="B836" s="112">
        <v>14.345000000000001</v>
      </c>
      <c r="C836" s="112">
        <v>16.477</v>
      </c>
      <c r="D836" s="112">
        <v>17.84</v>
      </c>
      <c r="E836" s="112">
        <v>19.039000000000001</v>
      </c>
      <c r="F836" s="112">
        <v>19.648</v>
      </c>
      <c r="G836" s="112">
        <v>20.05</v>
      </c>
      <c r="H836" s="113">
        <v>20.3</v>
      </c>
      <c r="I836" s="90">
        <f t="shared" si="474"/>
        <v>16.384304347826088</v>
      </c>
      <c r="J836" s="90">
        <f t="shared" si="475"/>
        <v>17.780739130434782</v>
      </c>
      <c r="K836" s="114">
        <v>1</v>
      </c>
      <c r="L836" s="115">
        <v>4.3478260869565216E-2</v>
      </c>
      <c r="M836" s="90">
        <v>11.33</v>
      </c>
      <c r="N836" s="90">
        <v>13.54</v>
      </c>
      <c r="O836" s="90">
        <v>16.75</v>
      </c>
      <c r="P836" s="90">
        <v>19.3</v>
      </c>
      <c r="Q836" s="90">
        <v>21.19</v>
      </c>
      <c r="R836" s="63">
        <f t="shared" si="463"/>
        <v>11.18</v>
      </c>
      <c r="S836" s="64">
        <f t="shared" si="462"/>
        <v>-6.6206896551724195E-2</v>
      </c>
      <c r="T836" s="65">
        <f t="shared" si="456"/>
        <v>0.83677991137370755</v>
      </c>
      <c r="U836" s="65">
        <f t="shared" si="456"/>
        <v>0.80835820895522381</v>
      </c>
      <c r="V836" s="65">
        <f t="shared" si="464"/>
        <v>0.70155440414507764</v>
      </c>
      <c r="W836" s="65">
        <f t="shared" si="465"/>
        <v>0.63898065125058978</v>
      </c>
      <c r="X836" s="61">
        <f t="shared" si="476"/>
        <v>0.14862321366329728</v>
      </c>
      <c r="Y836" s="66">
        <f t="shared" si="466"/>
        <v>6.6232470192762183E-2</v>
      </c>
      <c r="Z836" s="61">
        <f t="shared" si="467"/>
        <v>8.5230031923447275E-2</v>
      </c>
      <c r="AA836" s="67">
        <f t="shared" si="468"/>
        <v>16.384304347826088</v>
      </c>
      <c r="AB836" s="68">
        <f t="shared" si="469"/>
        <v>5.9453471196455061E-2</v>
      </c>
      <c r="AC836" s="69">
        <f t="shared" si="470"/>
        <v>0.21006679082910554</v>
      </c>
      <c r="AD836" s="70">
        <f>_xlfn.PERCENTILE.EXC(AC836:$AC$5675,0.5)</f>
        <v>8.6934777073689851E-2</v>
      </c>
      <c r="AE836" s="70">
        <f>_xlfn.PERCENTILE.EXC($AC836:AC$5675,0.35)</f>
        <v>5.1031159273434781E-2</v>
      </c>
      <c r="AF836" s="71">
        <f t="shared" si="458"/>
        <v>3.6100702662245944E-2</v>
      </c>
      <c r="AG836" s="70">
        <f t="shared" si="459"/>
        <v>-0.25348902430545567</v>
      </c>
      <c r="AH836" s="70">
        <f t="shared" si="460"/>
        <v>-0.28545770534896964</v>
      </c>
      <c r="AI836" s="61" t="str">
        <f t="shared" si="448"/>
        <v>Short VOL</v>
      </c>
      <c r="AJ836" s="68" t="str">
        <f t="shared" si="449"/>
        <v>Short VOL</v>
      </c>
      <c r="AK836" s="72" t="str">
        <f t="shared" si="450"/>
        <v>00631L</v>
      </c>
      <c r="AL836" s="73">
        <f t="shared" si="477"/>
        <v>1</v>
      </c>
      <c r="AM836" s="72" t="str">
        <f t="shared" si="453"/>
        <v>00631L</v>
      </c>
      <c r="AN836" s="73">
        <f t="shared" si="478"/>
        <v>1</v>
      </c>
      <c r="AO836" s="74" t="str">
        <f t="shared" ref="AO836:AO899" si="484">IF(AC836&gt;AF836,"00631L",IF(AC836&lt;AH836,"00631L",IF(AC836&lt;AG836,AO837,"00635U")))</f>
        <v>00631L</v>
      </c>
      <c r="AP836" s="20">
        <f t="shared" si="479"/>
        <v>1</v>
      </c>
      <c r="AQ836" s="74" t="str">
        <f t="shared" si="457"/>
        <v>00631L</v>
      </c>
      <c r="AR836" s="20">
        <f t="shared" si="480"/>
        <v>1</v>
      </c>
      <c r="AS836" s="74" t="str">
        <f t="shared" si="451"/>
        <v>00631L</v>
      </c>
      <c r="AT836" s="20">
        <f t="shared" si="481"/>
        <v>1</v>
      </c>
      <c r="AU836" s="74" t="str">
        <f t="shared" si="471"/>
        <v>00631L</v>
      </c>
      <c r="AV836" s="20">
        <f t="shared" si="482"/>
        <v>1</v>
      </c>
      <c r="AW836" s="74" t="str">
        <f t="shared" si="472"/>
        <v>00631L</v>
      </c>
      <c r="AX836" s="20">
        <f t="shared" si="473"/>
        <v>1</v>
      </c>
      <c r="AY836" s="20">
        <f t="shared" si="483"/>
        <v>0</v>
      </c>
      <c r="AZ836" s="57">
        <v>45097</v>
      </c>
      <c r="BA836" s="75">
        <v>30.45</v>
      </c>
      <c r="BB836" s="90">
        <v>30.137499999999999</v>
      </c>
      <c r="BC836" s="76">
        <f t="shared" si="454"/>
        <v>29.788750000000004</v>
      </c>
      <c r="BD836" s="76">
        <f t="shared" si="455"/>
        <v>29.80104166666667</v>
      </c>
      <c r="BE836" s="77">
        <f t="shared" si="461"/>
        <v>1.1707439889219769E-2</v>
      </c>
      <c r="BF836" s="77">
        <f t="shared" si="452"/>
        <v>2.1776364081233041E-2</v>
      </c>
    </row>
    <row r="837" spans="1:58" s="23" customFormat="1" ht="13.15" x14ac:dyDescent="0.4">
      <c r="A837" s="57">
        <v>45092</v>
      </c>
      <c r="B837" s="112">
        <v>15.103</v>
      </c>
      <c r="C837" s="112">
        <v>17.088000000000001</v>
      </c>
      <c r="D837" s="112">
        <v>18.25</v>
      </c>
      <c r="E837" s="112">
        <v>19.366</v>
      </c>
      <c r="F837" s="112">
        <v>20.003</v>
      </c>
      <c r="G837" s="112">
        <v>20.449000000000002</v>
      </c>
      <c r="H837" s="113">
        <v>20.7</v>
      </c>
      <c r="I837" s="90">
        <f t="shared" si="474"/>
        <v>16.915391304347828</v>
      </c>
      <c r="J837" s="90">
        <f t="shared" si="475"/>
        <v>18.14895652173913</v>
      </c>
      <c r="K837" s="114">
        <v>2</v>
      </c>
      <c r="L837" s="115">
        <v>4.3478260869565216E-2</v>
      </c>
      <c r="M837" s="90">
        <v>13.58</v>
      </c>
      <c r="N837" s="90">
        <v>14.5</v>
      </c>
      <c r="O837" s="90">
        <v>17.18</v>
      </c>
      <c r="P837" s="90">
        <v>19.5</v>
      </c>
      <c r="Q837" s="90">
        <v>21.27</v>
      </c>
      <c r="R837" s="63">
        <f t="shared" si="463"/>
        <v>8.6000000000000014</v>
      </c>
      <c r="S837" s="64">
        <f t="shared" si="462"/>
        <v>4.4668587896253546E-2</v>
      </c>
      <c r="T837" s="65">
        <f t="shared" si="456"/>
        <v>0.93655172413793109</v>
      </c>
      <c r="U837" s="65">
        <f t="shared" si="456"/>
        <v>0.84400465657741564</v>
      </c>
      <c r="V837" s="65">
        <f t="shared" si="464"/>
        <v>0.74358974358974361</v>
      </c>
      <c r="W837" s="65">
        <f t="shared" si="465"/>
        <v>0.68171133051245891</v>
      </c>
      <c r="X837" s="61">
        <f t="shared" si="476"/>
        <v>0.13143084155465809</v>
      </c>
      <c r="Y837" s="66">
        <f t="shared" si="466"/>
        <v>6.8883610451306393E-2</v>
      </c>
      <c r="Z837" s="61">
        <f t="shared" si="467"/>
        <v>7.2925609298451988E-2</v>
      </c>
      <c r="AA837" s="67">
        <f t="shared" si="468"/>
        <v>16.915391304347828</v>
      </c>
      <c r="AB837" s="68">
        <f t="shared" si="469"/>
        <v>4.1586206896551708E-2</v>
      </c>
      <c r="AC837" s="69">
        <f t="shared" si="470"/>
        <v>0.16657871064467783</v>
      </c>
      <c r="AD837" s="70">
        <f>_xlfn.PERCENTILE.EXC(AC837:$AC$5675,0.5)</f>
        <v>8.6913032408249352E-2</v>
      </c>
      <c r="AE837" s="70">
        <f>_xlfn.PERCENTILE.EXC($AC837:AC$5675,0.35)</f>
        <v>5.1011596348383932E-2</v>
      </c>
      <c r="AF837" s="71">
        <f t="shared" si="458"/>
        <v>3.5707079606138302E-2</v>
      </c>
      <c r="AG837" s="70">
        <f t="shared" si="459"/>
        <v>-0.25348902430545567</v>
      </c>
      <c r="AH837" s="70">
        <f t="shared" si="460"/>
        <v>-0.28545770534896964</v>
      </c>
      <c r="AI837" s="61" t="str">
        <f t="shared" ref="AI837:AI900" si="485">IF(AC837&gt;AD837,"Short VOL","Safety")</f>
        <v>Short VOL</v>
      </c>
      <c r="AJ837" s="68" t="str">
        <f t="shared" ref="AJ837:AJ900" si="486">IF(AC837&gt;AF837,"Short VOL","Safety")</f>
        <v>Short VOL</v>
      </c>
      <c r="AK837" s="72" t="str">
        <f t="shared" ref="AK837:AK900" si="487">IF(AO837 = "00631L","00631L",IF(AS837 = "00631L","00631L","00635U"))</f>
        <v>00631L</v>
      </c>
      <c r="AL837" s="73">
        <f t="shared" si="477"/>
        <v>1</v>
      </c>
      <c r="AM837" s="72" t="str">
        <f t="shared" si="453"/>
        <v>00631L</v>
      </c>
      <c r="AN837" s="73">
        <f t="shared" si="478"/>
        <v>1</v>
      </c>
      <c r="AO837" s="74" t="str">
        <f t="shared" si="484"/>
        <v>00631L</v>
      </c>
      <c r="AP837" s="20">
        <f t="shared" si="479"/>
        <v>1</v>
      </c>
      <c r="AQ837" s="74" t="str">
        <f t="shared" si="457"/>
        <v>00635U</v>
      </c>
      <c r="AR837" s="20">
        <f t="shared" si="480"/>
        <v>0</v>
      </c>
      <c r="AS837" s="74" t="str">
        <f t="shared" ref="AS837:AS900" si="488">IF(BA837&gt;BD837,IF(BF837&lt;0.2,"00631L","00635U"),"00635U")</f>
        <v>00635U</v>
      </c>
      <c r="AT837" s="20">
        <f t="shared" si="481"/>
        <v>0</v>
      </c>
      <c r="AU837" s="74" t="str">
        <f t="shared" si="471"/>
        <v>00631L</v>
      </c>
      <c r="AV837" s="20">
        <f t="shared" si="482"/>
        <v>1</v>
      </c>
      <c r="AW837" s="74" t="str">
        <f t="shared" si="472"/>
        <v>00631L</v>
      </c>
      <c r="AX837" s="20">
        <f t="shared" si="473"/>
        <v>1</v>
      </c>
      <c r="AY837" s="20">
        <f t="shared" si="483"/>
        <v>0</v>
      </c>
      <c r="AZ837" s="57">
        <v>45093</v>
      </c>
      <c r="BA837" s="75">
        <v>29.66</v>
      </c>
      <c r="BB837" s="90">
        <v>29.65</v>
      </c>
      <c r="BC837" s="76">
        <f t="shared" si="454"/>
        <v>29.793333333333337</v>
      </c>
      <c r="BD837" s="76">
        <f t="shared" si="455"/>
        <v>29.780791666666673</v>
      </c>
      <c r="BE837" s="77">
        <f t="shared" si="461"/>
        <v>-4.8109196688298711E-3</v>
      </c>
      <c r="BF837" s="77">
        <f t="shared" ref="BF837:BF900" si="489">(BA837-BD837)/BD837</f>
        <v>-4.0560260458714897E-3</v>
      </c>
    </row>
    <row r="838" spans="1:58" s="23" customFormat="1" ht="13.15" x14ac:dyDescent="0.4">
      <c r="A838" s="57">
        <v>45091</v>
      </c>
      <c r="B838" s="112">
        <v>14.778</v>
      </c>
      <c r="C838" s="112">
        <v>16.600999999999999</v>
      </c>
      <c r="D838" s="112">
        <v>17.954000000000001</v>
      </c>
      <c r="E838" s="112">
        <v>19.2</v>
      </c>
      <c r="F838" s="112">
        <v>19.850999999999999</v>
      </c>
      <c r="G838" s="112">
        <v>20.257999999999999</v>
      </c>
      <c r="H838" s="113">
        <v>20.542999999999999</v>
      </c>
      <c r="I838" s="90">
        <f t="shared" si="474"/>
        <v>16.363217391304346</v>
      </c>
      <c r="J838" s="90">
        <f t="shared" si="475"/>
        <v>17.777521739130435</v>
      </c>
      <c r="K838" s="114">
        <v>3</v>
      </c>
      <c r="L838" s="115">
        <v>4.3478260869565216E-2</v>
      </c>
      <c r="M838" s="90">
        <v>12.71</v>
      </c>
      <c r="N838" s="90">
        <v>13.88</v>
      </c>
      <c r="O838" s="90">
        <v>16.86</v>
      </c>
      <c r="P838" s="90">
        <v>19.47</v>
      </c>
      <c r="Q838" s="90">
        <v>21.27</v>
      </c>
      <c r="R838" s="63">
        <f t="shared" si="463"/>
        <v>9.7399999999999949</v>
      </c>
      <c r="S838" s="64">
        <f t="shared" si="462"/>
        <v>-4.9965776865160759E-2</v>
      </c>
      <c r="T838" s="65">
        <f t="shared" si="456"/>
        <v>0.91570605187319887</v>
      </c>
      <c r="U838" s="65">
        <f t="shared" si="456"/>
        <v>0.82325029655990523</v>
      </c>
      <c r="V838" s="65">
        <f t="shared" si="464"/>
        <v>0.71289162814586549</v>
      </c>
      <c r="W838" s="65">
        <f t="shared" si="465"/>
        <v>0.65256229431123658</v>
      </c>
      <c r="X838" s="61">
        <f t="shared" si="476"/>
        <v>0.12335904723237234</v>
      </c>
      <c r="Y838" s="66">
        <f t="shared" si="466"/>
        <v>6.9947916666666665E-2</v>
      </c>
      <c r="Z838" s="61">
        <f t="shared" si="467"/>
        <v>8.6431923136196395E-2</v>
      </c>
      <c r="AA838" s="67">
        <f t="shared" si="468"/>
        <v>16.363217391304346</v>
      </c>
      <c r="AB838" s="68">
        <f t="shared" si="469"/>
        <v>6.4697406340057606E-2</v>
      </c>
      <c r="AC838" s="69">
        <f t="shared" si="470"/>
        <v>0.17890615211126404</v>
      </c>
      <c r="AD838" s="70">
        <f>_xlfn.PERCENTILE.EXC(AC838:$AC$5675,0.5)</f>
        <v>8.6912230786161532E-2</v>
      </c>
      <c r="AE838" s="70">
        <f>_xlfn.PERCENTILE.EXC($AC838:AC$5675,0.35)</f>
        <v>5.0964339870488769E-2</v>
      </c>
      <c r="AF838" s="71">
        <f t="shared" si="458"/>
        <v>3.5028542714623453E-2</v>
      </c>
      <c r="AG838" s="70">
        <f t="shared" si="459"/>
        <v>-0.25348902430545567</v>
      </c>
      <c r="AH838" s="70">
        <f t="shared" si="460"/>
        <v>-0.28545770534896964</v>
      </c>
      <c r="AI838" s="61" t="str">
        <f t="shared" si="485"/>
        <v>Short VOL</v>
      </c>
      <c r="AJ838" s="68" t="str">
        <f t="shared" si="486"/>
        <v>Short VOL</v>
      </c>
      <c r="AK838" s="72" t="str">
        <f t="shared" si="487"/>
        <v>00631L</v>
      </c>
      <c r="AL838" s="73">
        <f t="shared" si="477"/>
        <v>1</v>
      </c>
      <c r="AM838" s="72" t="str">
        <f t="shared" ref="AM838:AM901" si="490">IF(AO838&lt;&gt;AQ838,AM839,AO838)</f>
        <v>00631L</v>
      </c>
      <c r="AN838" s="73">
        <f t="shared" si="478"/>
        <v>1</v>
      </c>
      <c r="AO838" s="74" t="str">
        <f t="shared" si="484"/>
        <v>00631L</v>
      </c>
      <c r="AP838" s="20">
        <f t="shared" si="479"/>
        <v>1</v>
      </c>
      <c r="AQ838" s="74" t="str">
        <f t="shared" si="457"/>
        <v>00635U</v>
      </c>
      <c r="AR838" s="20">
        <f t="shared" si="480"/>
        <v>0</v>
      </c>
      <c r="AS838" s="74" t="str">
        <f t="shared" si="488"/>
        <v>00635U</v>
      </c>
      <c r="AT838" s="20">
        <f t="shared" si="481"/>
        <v>0</v>
      </c>
      <c r="AU838" s="74" t="str">
        <f t="shared" si="471"/>
        <v>00631L</v>
      </c>
      <c r="AV838" s="20">
        <f t="shared" si="482"/>
        <v>1</v>
      </c>
      <c r="AW838" s="74" t="str">
        <f t="shared" si="472"/>
        <v>00631L</v>
      </c>
      <c r="AX838" s="20">
        <f t="shared" si="473"/>
        <v>1</v>
      </c>
      <c r="AY838" s="20">
        <f t="shared" si="483"/>
        <v>0</v>
      </c>
      <c r="AZ838" s="57">
        <v>45092</v>
      </c>
      <c r="BA838" s="75">
        <v>29.48</v>
      </c>
      <c r="BB838" s="90">
        <v>29.3</v>
      </c>
      <c r="BC838" s="76">
        <f t="shared" ref="BC838:BC901" si="491">AVERAGE(BB838:BB897)</f>
        <v>29.802291666666669</v>
      </c>
      <c r="BD838" s="76">
        <f t="shared" ref="BD838:BD901" si="492">AVERAGE(BA838,BB838:BB896)</f>
        <v>29.790500000000002</v>
      </c>
      <c r="BE838" s="77">
        <f t="shared" si="461"/>
        <v>-1.6854128947018942E-2</v>
      </c>
      <c r="BF838" s="77">
        <f t="shared" si="489"/>
        <v>-1.0422785787415487E-2</v>
      </c>
    </row>
    <row r="839" spans="1:58" s="23" customFormat="1" ht="13.15" x14ac:dyDescent="0.4">
      <c r="A839" s="57">
        <v>45090</v>
      </c>
      <c r="B839" s="112">
        <v>15.319000000000001</v>
      </c>
      <c r="C839" s="112">
        <v>17.114000000000001</v>
      </c>
      <c r="D839" s="112">
        <v>18.276</v>
      </c>
      <c r="E839" s="112">
        <v>19.407</v>
      </c>
      <c r="F839" s="112">
        <v>20.099</v>
      </c>
      <c r="G839" s="112">
        <v>20.460999999999999</v>
      </c>
      <c r="H839" s="113">
        <v>20.725000000000001</v>
      </c>
      <c r="I839" s="90">
        <f t="shared" si="474"/>
        <v>16.801826086956524</v>
      </c>
      <c r="J839" s="90">
        <f t="shared" si="475"/>
        <v>18.07391304347826</v>
      </c>
      <c r="K839" s="114">
        <v>4</v>
      </c>
      <c r="L839" s="115">
        <v>4.3478260869565216E-2</v>
      </c>
      <c r="M839" s="90">
        <v>14.4</v>
      </c>
      <c r="N839" s="90">
        <v>14.61</v>
      </c>
      <c r="O839" s="90">
        <v>17.23</v>
      </c>
      <c r="P839" s="90">
        <v>19.62</v>
      </c>
      <c r="Q839" s="90">
        <v>21.26</v>
      </c>
      <c r="R839" s="63">
        <f t="shared" si="463"/>
        <v>7.8400000000000034</v>
      </c>
      <c r="S839" s="64">
        <f t="shared" si="462"/>
        <v>-2.6648900732844795E-2</v>
      </c>
      <c r="T839" s="65">
        <f t="shared" si="456"/>
        <v>0.98562628336755653</v>
      </c>
      <c r="U839" s="65">
        <f t="shared" si="456"/>
        <v>0.84793964016250722</v>
      </c>
      <c r="V839" s="65">
        <f t="shared" si="464"/>
        <v>0.7446483180428134</v>
      </c>
      <c r="W839" s="65">
        <f t="shared" si="465"/>
        <v>0.68720602069614289</v>
      </c>
      <c r="X839" s="61">
        <f t="shared" si="476"/>
        <v>0.11717475031007245</v>
      </c>
      <c r="Y839" s="66">
        <f t="shared" si="466"/>
        <v>6.791363940846093E-2</v>
      </c>
      <c r="Z839" s="61">
        <f t="shared" si="467"/>
        <v>7.5711232215959781E-2</v>
      </c>
      <c r="AA839" s="67">
        <f t="shared" si="468"/>
        <v>16.801826086956524</v>
      </c>
      <c r="AB839" s="68">
        <f t="shared" si="469"/>
        <v>4.8528405201916591E-2</v>
      </c>
      <c r="AC839" s="69">
        <f t="shared" si="470"/>
        <v>0.15002231943576486</v>
      </c>
      <c r="AD839" s="70">
        <f>_xlfn.PERCENTILE.EXC(AC839:$AC$5675,0.5)</f>
        <v>8.6911429164073725E-2</v>
      </c>
      <c r="AE839" s="70">
        <f>_xlfn.PERCENTILE.EXC($AC839:AC$5675,0.35)</f>
        <v>5.091708339259364E-2</v>
      </c>
      <c r="AF839" s="71">
        <f t="shared" si="458"/>
        <v>3.5028542714623453E-2</v>
      </c>
      <c r="AG839" s="70">
        <f t="shared" si="459"/>
        <v>-0.25348902430545567</v>
      </c>
      <c r="AH839" s="70">
        <f t="shared" si="460"/>
        <v>-0.28545770534896964</v>
      </c>
      <c r="AI839" s="61" t="str">
        <f t="shared" si="485"/>
        <v>Short VOL</v>
      </c>
      <c r="AJ839" s="68" t="str">
        <f t="shared" si="486"/>
        <v>Short VOL</v>
      </c>
      <c r="AK839" s="72" t="str">
        <f t="shared" si="487"/>
        <v>00631L</v>
      </c>
      <c r="AL839" s="73">
        <f t="shared" si="477"/>
        <v>1</v>
      </c>
      <c r="AM839" s="72" t="str">
        <f t="shared" si="490"/>
        <v>00631L</v>
      </c>
      <c r="AN839" s="73">
        <f t="shared" si="478"/>
        <v>1</v>
      </c>
      <c r="AO839" s="74" t="str">
        <f t="shared" si="484"/>
        <v>00631L</v>
      </c>
      <c r="AP839" s="20">
        <f t="shared" si="479"/>
        <v>1</v>
      </c>
      <c r="AQ839" s="74" t="str">
        <f t="shared" si="457"/>
        <v>00635U</v>
      </c>
      <c r="AR839" s="20">
        <f t="shared" si="480"/>
        <v>0</v>
      </c>
      <c r="AS839" s="74" t="str">
        <f t="shared" si="488"/>
        <v>00635U</v>
      </c>
      <c r="AT839" s="20">
        <f t="shared" si="481"/>
        <v>0</v>
      </c>
      <c r="AU839" s="74" t="str">
        <f t="shared" si="471"/>
        <v>00631L</v>
      </c>
      <c r="AV839" s="20">
        <f t="shared" si="482"/>
        <v>1</v>
      </c>
      <c r="AW839" s="74" t="str">
        <f t="shared" si="472"/>
        <v>00631L</v>
      </c>
      <c r="AX839" s="20">
        <f t="shared" si="473"/>
        <v>1</v>
      </c>
      <c r="AY839" s="20">
        <f t="shared" si="483"/>
        <v>0</v>
      </c>
      <c r="AZ839" s="57">
        <v>45091</v>
      </c>
      <c r="BA839" s="75">
        <v>29.24</v>
      </c>
      <c r="BB839" s="90">
        <v>29.3</v>
      </c>
      <c r="BC839" s="76">
        <f t="shared" si="491"/>
        <v>29.818125000000002</v>
      </c>
      <c r="BD839" s="76">
        <f t="shared" si="492"/>
        <v>29.801291666666668</v>
      </c>
      <c r="BE839" s="77">
        <f t="shared" si="461"/>
        <v>-1.7376176402775199E-2</v>
      </c>
      <c r="BF839" s="77">
        <f t="shared" si="489"/>
        <v>-1.8834474456504345E-2</v>
      </c>
    </row>
    <row r="840" spans="1:58" s="23" customFormat="1" ht="13.15" x14ac:dyDescent="0.4">
      <c r="A840" s="57">
        <v>45089</v>
      </c>
      <c r="B840" s="112">
        <v>15.563000000000001</v>
      </c>
      <c r="C840" s="112">
        <v>17.103999999999999</v>
      </c>
      <c r="D840" s="112">
        <v>18.318999999999999</v>
      </c>
      <c r="E840" s="112">
        <v>19.452000000000002</v>
      </c>
      <c r="F840" s="112">
        <v>20.149000000000001</v>
      </c>
      <c r="G840" s="112">
        <v>20.504000000000001</v>
      </c>
      <c r="H840" s="113">
        <v>20.75</v>
      </c>
      <c r="I840" s="90">
        <f t="shared" si="474"/>
        <v>16.768999999999998</v>
      </c>
      <c r="J840" s="90">
        <f t="shared" si="475"/>
        <v>18.054869565217391</v>
      </c>
      <c r="K840" s="114">
        <v>5</v>
      </c>
      <c r="L840" s="115">
        <v>4.3478260869565216E-2</v>
      </c>
      <c r="M840" s="90">
        <v>15.35</v>
      </c>
      <c r="N840" s="90">
        <v>15.01</v>
      </c>
      <c r="O840" s="90">
        <v>17.28</v>
      </c>
      <c r="P840" s="90">
        <v>19.600000000000001</v>
      </c>
      <c r="Q840" s="90">
        <v>21.27</v>
      </c>
      <c r="R840" s="63">
        <f t="shared" si="463"/>
        <v>6.5200000000000031</v>
      </c>
      <c r="S840" s="64">
        <f t="shared" si="462"/>
        <v>8.5321764280549509E-2</v>
      </c>
      <c r="T840" s="65">
        <f t="shared" si="456"/>
        <v>1.022651565622918</v>
      </c>
      <c r="U840" s="65">
        <f t="shared" si="456"/>
        <v>0.86863425925925919</v>
      </c>
      <c r="V840" s="65">
        <f t="shared" si="464"/>
        <v>0.76581632653061216</v>
      </c>
      <c r="W840" s="65">
        <f t="shared" si="465"/>
        <v>0.70568876351669019</v>
      </c>
      <c r="X840" s="61">
        <f t="shared" si="476"/>
        <v>9.901689905545194E-2</v>
      </c>
      <c r="Y840" s="66">
        <f t="shared" si="466"/>
        <v>6.6728356981287179E-2</v>
      </c>
      <c r="Z840" s="61">
        <f t="shared" si="467"/>
        <v>7.6681350421455838E-2</v>
      </c>
      <c r="AA840" s="67">
        <f t="shared" si="468"/>
        <v>16.768999999999998</v>
      </c>
      <c r="AB840" s="68">
        <f t="shared" si="469"/>
        <v>3.6842105263157947E-2</v>
      </c>
      <c r="AC840" s="69">
        <f t="shared" si="470"/>
        <v>0.11718854097268479</v>
      </c>
      <c r="AD840" s="70">
        <f>_xlfn.PERCENTILE.EXC(AC840:$AC$5675,0.5)</f>
        <v>8.6878433472974664E-2</v>
      </c>
      <c r="AE840" s="70">
        <f>_xlfn.PERCENTILE.EXC($AC840:AC$5675,0.35)</f>
        <v>5.0873646332850221E-2</v>
      </c>
      <c r="AF840" s="71">
        <f t="shared" si="458"/>
        <v>3.5028542714623453E-2</v>
      </c>
      <c r="AG840" s="70">
        <f t="shared" si="459"/>
        <v>-0.25348902430545567</v>
      </c>
      <c r="AH840" s="70">
        <f t="shared" si="460"/>
        <v>-0.28545770534896964</v>
      </c>
      <c r="AI840" s="61" t="str">
        <f t="shared" si="485"/>
        <v>Short VOL</v>
      </c>
      <c r="AJ840" s="68" t="str">
        <f t="shared" si="486"/>
        <v>Short VOL</v>
      </c>
      <c r="AK840" s="72" t="str">
        <f t="shared" si="487"/>
        <v>00631L</v>
      </c>
      <c r="AL840" s="73">
        <f t="shared" si="477"/>
        <v>1</v>
      </c>
      <c r="AM840" s="72" t="str">
        <f t="shared" si="490"/>
        <v>00631L</v>
      </c>
      <c r="AN840" s="73">
        <f t="shared" si="478"/>
        <v>1</v>
      </c>
      <c r="AO840" s="74" t="str">
        <f t="shared" si="484"/>
        <v>00631L</v>
      </c>
      <c r="AP840" s="20">
        <f t="shared" si="479"/>
        <v>1</v>
      </c>
      <c r="AQ840" s="74" t="str">
        <f t="shared" si="457"/>
        <v>00635U</v>
      </c>
      <c r="AR840" s="20">
        <f t="shared" si="480"/>
        <v>0</v>
      </c>
      <c r="AS840" s="74" t="str">
        <f t="shared" si="488"/>
        <v>00635U</v>
      </c>
      <c r="AT840" s="20">
        <f t="shared" si="481"/>
        <v>0</v>
      </c>
      <c r="AU840" s="74" t="str">
        <f t="shared" si="471"/>
        <v>00631L</v>
      </c>
      <c r="AV840" s="20">
        <f t="shared" si="482"/>
        <v>1</v>
      </c>
      <c r="AW840" s="74" t="str">
        <f t="shared" si="472"/>
        <v>00631L</v>
      </c>
      <c r="AX840" s="20">
        <f t="shared" si="473"/>
        <v>1</v>
      </c>
      <c r="AY840" s="20">
        <f t="shared" si="483"/>
        <v>0</v>
      </c>
      <c r="AZ840" s="57">
        <v>45090</v>
      </c>
      <c r="BA840" s="75">
        <v>29.29</v>
      </c>
      <c r="BB840" s="90">
        <v>29.387499999999999</v>
      </c>
      <c r="BC840" s="76">
        <f t="shared" si="491"/>
        <v>29.833541666666669</v>
      </c>
      <c r="BD840" s="76">
        <f t="shared" si="492"/>
        <v>29.817958333333333</v>
      </c>
      <c r="BE840" s="77">
        <f t="shared" si="461"/>
        <v>-1.4951012911921103E-2</v>
      </c>
      <c r="BF840" s="77">
        <f t="shared" si="489"/>
        <v>-1.7706052420870561E-2</v>
      </c>
    </row>
    <row r="841" spans="1:58" s="23" customFormat="1" ht="13.15" x14ac:dyDescent="0.4">
      <c r="A841" s="57">
        <v>45086</v>
      </c>
      <c r="B841" s="112">
        <v>15.238</v>
      </c>
      <c r="C841" s="112">
        <v>17.129000000000001</v>
      </c>
      <c r="D841" s="112">
        <v>18.358000000000001</v>
      </c>
      <c r="E841" s="112">
        <v>19.5</v>
      </c>
      <c r="F841" s="112">
        <v>20.149999999999999</v>
      </c>
      <c r="G841" s="112">
        <v>20.512</v>
      </c>
      <c r="H841" s="113">
        <v>20.7</v>
      </c>
      <c r="I841" s="90">
        <f t="shared" si="474"/>
        <v>16.635695652173915</v>
      </c>
      <c r="J841" s="90">
        <f t="shared" si="475"/>
        <v>18.037391304347828</v>
      </c>
      <c r="K841" s="114">
        <v>6</v>
      </c>
      <c r="L841" s="115">
        <v>4.3478260869565216E-2</v>
      </c>
      <c r="M841" s="90">
        <v>13.29</v>
      </c>
      <c r="N841" s="90">
        <v>13.83</v>
      </c>
      <c r="O841" s="90">
        <v>16.96</v>
      </c>
      <c r="P841" s="90">
        <v>19.55</v>
      </c>
      <c r="Q841" s="90">
        <v>21.34</v>
      </c>
      <c r="R841" s="63">
        <f t="shared" si="463"/>
        <v>9.3900000000000077</v>
      </c>
      <c r="S841" s="64">
        <f t="shared" si="462"/>
        <v>1.3186813186813166E-2</v>
      </c>
      <c r="T841" s="65">
        <f t="shared" ref="T841:U904" si="493">M841/N841</f>
        <v>0.96095444685466369</v>
      </c>
      <c r="U841" s="65">
        <f t="shared" si="493"/>
        <v>0.81544811320754718</v>
      </c>
      <c r="V841" s="65">
        <f t="shared" si="464"/>
        <v>0.70741687979539636</v>
      </c>
      <c r="W841" s="65">
        <f t="shared" si="465"/>
        <v>0.64807872539831302</v>
      </c>
      <c r="X841" s="61">
        <f t="shared" si="476"/>
        <v>0.12409765061031644</v>
      </c>
      <c r="Y841" s="66">
        <f t="shared" si="466"/>
        <v>6.15384615384615E-2</v>
      </c>
      <c r="Z841" s="61">
        <f t="shared" si="467"/>
        <v>8.4258313056523301E-2</v>
      </c>
      <c r="AA841" s="67">
        <f t="shared" si="468"/>
        <v>16.635695652173915</v>
      </c>
      <c r="AB841" s="68">
        <f t="shared" si="469"/>
        <v>0.10180766449746922</v>
      </c>
      <c r="AC841" s="69">
        <f t="shared" si="470"/>
        <v>0.20287025684554699</v>
      </c>
      <c r="AD841" s="70">
        <f>_xlfn.PERCENTILE.EXC(AC841:$AC$5675,0.5)</f>
        <v>8.6845437781875603E-2</v>
      </c>
      <c r="AE841" s="70">
        <f>_xlfn.PERCENTILE.EXC($AC841:AC$5675,0.35)</f>
        <v>5.0853125782017158E-2</v>
      </c>
      <c r="AF841" s="71">
        <f t="shared" si="458"/>
        <v>3.5028542714623453E-2</v>
      </c>
      <c r="AG841" s="70">
        <f t="shared" si="459"/>
        <v>-0.25348902430545567</v>
      </c>
      <c r="AH841" s="70">
        <f t="shared" si="460"/>
        <v>-0.28545770534896964</v>
      </c>
      <c r="AI841" s="61" t="str">
        <f t="shared" si="485"/>
        <v>Short VOL</v>
      </c>
      <c r="AJ841" s="68" t="str">
        <f t="shared" si="486"/>
        <v>Short VOL</v>
      </c>
      <c r="AK841" s="72" t="str">
        <f t="shared" si="487"/>
        <v>00631L</v>
      </c>
      <c r="AL841" s="73">
        <f t="shared" si="477"/>
        <v>1</v>
      </c>
      <c r="AM841" s="72" t="str">
        <f t="shared" si="490"/>
        <v>00631L</v>
      </c>
      <c r="AN841" s="73">
        <f t="shared" si="478"/>
        <v>1</v>
      </c>
      <c r="AO841" s="74" t="str">
        <f t="shared" si="484"/>
        <v>00631L</v>
      </c>
      <c r="AP841" s="20">
        <f t="shared" si="479"/>
        <v>1</v>
      </c>
      <c r="AQ841" s="74" t="str">
        <f t="shared" si="457"/>
        <v>00635U</v>
      </c>
      <c r="AR841" s="20">
        <f t="shared" si="480"/>
        <v>0</v>
      </c>
      <c r="AS841" s="74" t="str">
        <f t="shared" si="488"/>
        <v>00635U</v>
      </c>
      <c r="AT841" s="20">
        <f t="shared" si="481"/>
        <v>0</v>
      </c>
      <c r="AU841" s="74" t="str">
        <f t="shared" si="471"/>
        <v>00631L</v>
      </c>
      <c r="AV841" s="20">
        <f t="shared" si="482"/>
        <v>1</v>
      </c>
      <c r="AW841" s="74" t="str">
        <f t="shared" si="472"/>
        <v>00631L</v>
      </c>
      <c r="AX841" s="20">
        <f t="shared" si="473"/>
        <v>1</v>
      </c>
      <c r="AY841" s="20">
        <f t="shared" si="483"/>
        <v>0</v>
      </c>
      <c r="AZ841" s="57">
        <v>45089</v>
      </c>
      <c r="BA841" s="75">
        <v>29.56</v>
      </c>
      <c r="BB841" s="90">
        <v>29.45</v>
      </c>
      <c r="BC841" s="76">
        <f t="shared" si="491"/>
        <v>29.847291666666667</v>
      </c>
      <c r="BD841" s="76">
        <f t="shared" si="492"/>
        <v>29.836416666666668</v>
      </c>
      <c r="BE841" s="77">
        <f t="shared" si="461"/>
        <v>-1.3310811282430741E-2</v>
      </c>
      <c r="BF841" s="77">
        <f t="shared" si="489"/>
        <v>-9.2644056340546801E-3</v>
      </c>
    </row>
    <row r="842" spans="1:58" s="23" customFormat="1" ht="13.15" x14ac:dyDescent="0.4">
      <c r="A842" s="57">
        <v>45085</v>
      </c>
      <c r="B842" s="112">
        <v>15.013</v>
      </c>
      <c r="C842" s="112">
        <v>17.048999999999999</v>
      </c>
      <c r="D842" s="112">
        <v>18.347000000000001</v>
      </c>
      <c r="E842" s="112">
        <v>19.548999999999999</v>
      </c>
      <c r="F842" s="112">
        <v>20.192</v>
      </c>
      <c r="G842" s="112">
        <v>20.599</v>
      </c>
      <c r="H842" s="113">
        <v>20.8</v>
      </c>
      <c r="I842" s="90">
        <f t="shared" si="474"/>
        <v>16.429347826086957</v>
      </c>
      <c r="J842" s="90">
        <f t="shared" si="475"/>
        <v>17.951956521739131</v>
      </c>
      <c r="K842" s="114">
        <v>7</v>
      </c>
      <c r="L842" s="115">
        <v>4.3478260869565216E-2</v>
      </c>
      <c r="M842" s="90">
        <v>13.59</v>
      </c>
      <c r="N842" s="90">
        <v>13.65</v>
      </c>
      <c r="O842" s="90">
        <v>16.86</v>
      </c>
      <c r="P842" s="90">
        <v>19.47</v>
      </c>
      <c r="Q842" s="90">
        <v>21.55</v>
      </c>
      <c r="R842" s="63">
        <f t="shared" si="463"/>
        <v>9.0899999999999963</v>
      </c>
      <c r="S842" s="64">
        <f t="shared" si="462"/>
        <v>-2.0803443328550872E-2</v>
      </c>
      <c r="T842" s="65">
        <f t="shared" si="493"/>
        <v>0.99560439560439562</v>
      </c>
      <c r="U842" s="65">
        <f t="shared" si="493"/>
        <v>0.80960854092526691</v>
      </c>
      <c r="V842" s="65">
        <f t="shared" si="464"/>
        <v>0.70107858243451471</v>
      </c>
      <c r="W842" s="65">
        <f t="shared" si="465"/>
        <v>0.63341067285382835</v>
      </c>
      <c r="X842" s="61">
        <f t="shared" si="476"/>
        <v>0.1356157996403117</v>
      </c>
      <c r="Y842" s="66">
        <f t="shared" si="466"/>
        <v>6.3993043122410415E-2</v>
      </c>
      <c r="Z842" s="61">
        <f t="shared" si="467"/>
        <v>9.2676149520344031E-2</v>
      </c>
      <c r="AA842" s="67">
        <f t="shared" si="468"/>
        <v>16.429347826086953</v>
      </c>
      <c r="AB842" s="68">
        <f t="shared" si="469"/>
        <v>9.9853479853479823E-2</v>
      </c>
      <c r="AC842" s="69">
        <f t="shared" si="470"/>
        <v>0.20361522535435553</v>
      </c>
      <c r="AD842" s="70">
        <f>_xlfn.PERCENTILE.EXC(AC842:$AC$5675,0.5)</f>
        <v>8.677808157904994E-2</v>
      </c>
      <c r="AE842" s="70">
        <f>_xlfn.PERCENTILE.EXC($AC842:AC$5675,0.35)</f>
        <v>5.0832605231184096E-2</v>
      </c>
      <c r="AF842" s="71">
        <f t="shared" si="458"/>
        <v>3.5028542714623453E-2</v>
      </c>
      <c r="AG842" s="70">
        <f t="shared" si="459"/>
        <v>-0.25348902430545567</v>
      </c>
      <c r="AH842" s="70">
        <f t="shared" si="460"/>
        <v>-0.28545770534896964</v>
      </c>
      <c r="AI842" s="61" t="str">
        <f t="shared" si="485"/>
        <v>Short VOL</v>
      </c>
      <c r="AJ842" s="68" t="str">
        <f t="shared" si="486"/>
        <v>Short VOL</v>
      </c>
      <c r="AK842" s="72" t="str">
        <f t="shared" si="487"/>
        <v>00631L</v>
      </c>
      <c r="AL842" s="73">
        <f t="shared" si="477"/>
        <v>1</v>
      </c>
      <c r="AM842" s="72" t="str">
        <f t="shared" si="490"/>
        <v>00631L</v>
      </c>
      <c r="AN842" s="73">
        <f t="shared" si="478"/>
        <v>1</v>
      </c>
      <c r="AO842" s="74" t="str">
        <f t="shared" si="484"/>
        <v>00631L</v>
      </c>
      <c r="AP842" s="20">
        <f t="shared" si="479"/>
        <v>1</v>
      </c>
      <c r="AQ842" s="74" t="str">
        <f t="shared" ref="AQ842:AQ905" si="494">IF(BB842&gt;BC842,IF(BE842&lt;0.2,"00631L","00635U"),"00635U")</f>
        <v>00635U</v>
      </c>
      <c r="AR842" s="20">
        <f t="shared" si="480"/>
        <v>0</v>
      </c>
      <c r="AS842" s="74" t="str">
        <f t="shared" si="488"/>
        <v>00635U</v>
      </c>
      <c r="AT842" s="20">
        <f t="shared" si="481"/>
        <v>0</v>
      </c>
      <c r="AU842" s="74" t="str">
        <f t="shared" si="471"/>
        <v>00631L</v>
      </c>
      <c r="AV842" s="20">
        <f t="shared" si="482"/>
        <v>1</v>
      </c>
      <c r="AW842" s="74" t="str">
        <f t="shared" si="472"/>
        <v>00631L</v>
      </c>
      <c r="AX842" s="20">
        <f t="shared" si="473"/>
        <v>1</v>
      </c>
      <c r="AY842" s="20">
        <f t="shared" si="483"/>
        <v>0</v>
      </c>
      <c r="AZ842" s="57">
        <v>45086</v>
      </c>
      <c r="BA842" s="75">
        <v>29.7</v>
      </c>
      <c r="BB842" s="90">
        <v>29.725000000000001</v>
      </c>
      <c r="BC842" s="76">
        <f t="shared" si="491"/>
        <v>29.852291666666666</v>
      </c>
      <c r="BD842" s="76">
        <f t="shared" si="492"/>
        <v>29.851458333333333</v>
      </c>
      <c r="BE842" s="77">
        <f t="shared" si="461"/>
        <v>-4.264050079907252E-3</v>
      </c>
      <c r="BF842" s="77">
        <f t="shared" si="489"/>
        <v>-5.0737331369908219E-3</v>
      </c>
    </row>
    <row r="843" spans="1:58" s="23" customFormat="1" ht="13.15" x14ac:dyDescent="0.4">
      <c r="A843" s="57">
        <v>45084</v>
      </c>
      <c r="B843" s="112">
        <v>15.451000000000001</v>
      </c>
      <c r="C843" s="112">
        <v>17.495000000000001</v>
      </c>
      <c r="D843" s="112">
        <v>18.8</v>
      </c>
      <c r="E843" s="112">
        <v>19.969000000000001</v>
      </c>
      <c r="F843" s="112">
        <v>20.646999999999998</v>
      </c>
      <c r="G843" s="112">
        <v>20.95</v>
      </c>
      <c r="H843" s="113">
        <v>21.15</v>
      </c>
      <c r="I843" s="90">
        <f t="shared" si="474"/>
        <v>16.78404347826087</v>
      </c>
      <c r="J843" s="90">
        <f t="shared" si="475"/>
        <v>18.346086956521741</v>
      </c>
      <c r="K843" s="114">
        <v>8</v>
      </c>
      <c r="L843" s="115">
        <v>4.3478260869565216E-2</v>
      </c>
      <c r="M843" s="90">
        <v>13.86</v>
      </c>
      <c r="N843" s="90">
        <v>13.94</v>
      </c>
      <c r="O843" s="90">
        <v>17.14</v>
      </c>
      <c r="P843" s="90">
        <v>19.8</v>
      </c>
      <c r="Q843" s="90">
        <v>21.6</v>
      </c>
      <c r="R843" s="63">
        <f t="shared" si="463"/>
        <v>9.14</v>
      </c>
      <c r="S843" s="64">
        <f t="shared" si="462"/>
        <v>-1.4326647564470881E-3</v>
      </c>
      <c r="T843" s="65">
        <f t="shared" si="493"/>
        <v>0.99426111908177905</v>
      </c>
      <c r="U843" s="65">
        <f t="shared" si="493"/>
        <v>0.81330221703617267</v>
      </c>
      <c r="V843" s="65">
        <f t="shared" si="464"/>
        <v>0.70404040404040402</v>
      </c>
      <c r="W843" s="65">
        <f t="shared" si="465"/>
        <v>0.64537037037037026</v>
      </c>
      <c r="X843" s="61">
        <f t="shared" si="476"/>
        <v>0.13228917222186268</v>
      </c>
      <c r="Y843" s="66">
        <f t="shared" si="466"/>
        <v>5.9141669587861052E-2</v>
      </c>
      <c r="Z843" s="61">
        <f t="shared" si="467"/>
        <v>9.306717301370622E-2</v>
      </c>
      <c r="AA843" s="67">
        <f t="shared" si="468"/>
        <v>16.78404347826087</v>
      </c>
      <c r="AB843" s="68">
        <f t="shared" si="469"/>
        <v>0.10839311334289821</v>
      </c>
      <c r="AC843" s="69">
        <f t="shared" si="470"/>
        <v>0.20402033559977548</v>
      </c>
      <c r="AD843" s="70">
        <f>_xlfn.PERCENTILE.EXC(AC843:$AC$5675,0.5)</f>
        <v>8.6710725376224276E-2</v>
      </c>
      <c r="AE843" s="70">
        <f>_xlfn.PERCENTILE.EXC($AC843:AC$5675,0.35)</f>
        <v>5.0796749060336495E-2</v>
      </c>
      <c r="AF843" s="71">
        <f t="shared" si="458"/>
        <v>3.5028542714623453E-2</v>
      </c>
      <c r="AG843" s="70">
        <f t="shared" si="459"/>
        <v>-0.25348902430545567</v>
      </c>
      <c r="AH843" s="70">
        <f t="shared" si="460"/>
        <v>-0.28545770534896964</v>
      </c>
      <c r="AI843" s="61" t="str">
        <f t="shared" si="485"/>
        <v>Short VOL</v>
      </c>
      <c r="AJ843" s="68" t="str">
        <f t="shared" si="486"/>
        <v>Short VOL</v>
      </c>
      <c r="AK843" s="72" t="str">
        <f t="shared" si="487"/>
        <v>00631L</v>
      </c>
      <c r="AL843" s="73">
        <f t="shared" si="477"/>
        <v>1</v>
      </c>
      <c r="AM843" s="72" t="str">
        <f t="shared" si="490"/>
        <v>00631L</v>
      </c>
      <c r="AN843" s="73">
        <f t="shared" si="478"/>
        <v>1</v>
      </c>
      <c r="AO843" s="74" t="str">
        <f t="shared" si="484"/>
        <v>00631L</v>
      </c>
      <c r="AP843" s="20">
        <f t="shared" si="479"/>
        <v>1</v>
      </c>
      <c r="AQ843" s="74" t="str">
        <f t="shared" si="494"/>
        <v>00635U</v>
      </c>
      <c r="AR843" s="20">
        <f t="shared" si="480"/>
        <v>0</v>
      </c>
      <c r="AS843" s="74" t="str">
        <f t="shared" si="488"/>
        <v>00635U</v>
      </c>
      <c r="AT843" s="20">
        <f t="shared" si="481"/>
        <v>0</v>
      </c>
      <c r="AU843" s="74" t="str">
        <f t="shared" si="471"/>
        <v>00631L</v>
      </c>
      <c r="AV843" s="20">
        <f t="shared" si="482"/>
        <v>1</v>
      </c>
      <c r="AW843" s="74" t="str">
        <f t="shared" si="472"/>
        <v>00631L</v>
      </c>
      <c r="AX843" s="20">
        <f t="shared" si="473"/>
        <v>1</v>
      </c>
      <c r="AY843" s="20">
        <f t="shared" si="483"/>
        <v>0</v>
      </c>
      <c r="AZ843" s="57">
        <v>45085</v>
      </c>
      <c r="BA843" s="75">
        <v>29.65</v>
      </c>
      <c r="BB843" s="90">
        <v>29.637499999999999</v>
      </c>
      <c r="BC843" s="76">
        <f t="shared" si="491"/>
        <v>29.853750000000002</v>
      </c>
      <c r="BD843" s="76">
        <f t="shared" si="492"/>
        <v>29.851041666666667</v>
      </c>
      <c r="BE843" s="77">
        <f t="shared" si="461"/>
        <v>-7.2436461081104471E-3</v>
      </c>
      <c r="BF843" s="77">
        <f t="shared" si="489"/>
        <v>-6.7348291865862381E-3</v>
      </c>
    </row>
    <row r="844" spans="1:58" s="23" customFormat="1" ht="13.15" x14ac:dyDescent="0.4">
      <c r="A844" s="57">
        <v>45083</v>
      </c>
      <c r="B844" s="112">
        <v>15.417999999999999</v>
      </c>
      <c r="C844" s="112">
        <v>17.372</v>
      </c>
      <c r="D844" s="112">
        <v>18.614000000000001</v>
      </c>
      <c r="E844" s="112">
        <v>19.831</v>
      </c>
      <c r="F844" s="112">
        <v>20.469000000000001</v>
      </c>
      <c r="G844" s="112">
        <v>20.849</v>
      </c>
      <c r="H844" s="113">
        <v>20.975999999999999</v>
      </c>
      <c r="I844" s="90">
        <f t="shared" si="474"/>
        <v>16.607391304347825</v>
      </c>
      <c r="J844" s="90">
        <f t="shared" si="475"/>
        <v>18.128</v>
      </c>
      <c r="K844" s="114">
        <v>9</v>
      </c>
      <c r="L844" s="115">
        <v>4.3478260869565216E-2</v>
      </c>
      <c r="M844" s="90">
        <v>13.83</v>
      </c>
      <c r="N844" s="90">
        <v>13.96</v>
      </c>
      <c r="O844" s="90">
        <v>17.04</v>
      </c>
      <c r="P844" s="90">
        <v>19.7</v>
      </c>
      <c r="Q844" s="90">
        <v>21.59</v>
      </c>
      <c r="R844" s="63">
        <f t="shared" si="463"/>
        <v>8.9499999999999957</v>
      </c>
      <c r="S844" s="64">
        <f t="shared" si="462"/>
        <v>-5.2274270196877089E-2</v>
      </c>
      <c r="T844" s="65">
        <f t="shared" si="493"/>
        <v>0.99068767908309452</v>
      </c>
      <c r="U844" s="65">
        <f t="shared" si="493"/>
        <v>0.81924882629107987</v>
      </c>
      <c r="V844" s="65">
        <f t="shared" si="464"/>
        <v>0.70862944162436559</v>
      </c>
      <c r="W844" s="65">
        <f t="shared" si="465"/>
        <v>0.64659564613246878</v>
      </c>
      <c r="X844" s="61">
        <f t="shared" si="476"/>
        <v>0.1267349850823713</v>
      </c>
      <c r="Y844" s="66">
        <f t="shared" si="466"/>
        <v>5.7737885129342928E-2</v>
      </c>
      <c r="Z844" s="61">
        <f t="shared" si="467"/>
        <v>9.1562164567898077E-2</v>
      </c>
      <c r="AA844" s="67">
        <f t="shared" si="468"/>
        <v>16.607391304347829</v>
      </c>
      <c r="AB844" s="68">
        <f t="shared" si="469"/>
        <v>0.10444126074498555</v>
      </c>
      <c r="AC844" s="69">
        <f t="shared" si="470"/>
        <v>0.18964121091316816</v>
      </c>
      <c r="AD844" s="70">
        <f>_xlfn.PERCENTILE.EXC(AC844:$AC$5675,0.5)</f>
        <v>8.6577295558482523E-2</v>
      </c>
      <c r="AE844" s="70">
        <f>_xlfn.PERCENTILE.EXC($AC844:AC$5675,0.35)</f>
        <v>5.0722553839452671E-2</v>
      </c>
      <c r="AF844" s="71">
        <f t="shared" si="458"/>
        <v>3.5028542714623453E-2</v>
      </c>
      <c r="AG844" s="70">
        <f t="shared" si="459"/>
        <v>-0.25348902430545567</v>
      </c>
      <c r="AH844" s="70">
        <f t="shared" si="460"/>
        <v>-0.28545770534896964</v>
      </c>
      <c r="AI844" s="61" t="str">
        <f t="shared" si="485"/>
        <v>Short VOL</v>
      </c>
      <c r="AJ844" s="68" t="str">
        <f t="shared" si="486"/>
        <v>Short VOL</v>
      </c>
      <c r="AK844" s="72" t="str">
        <f t="shared" si="487"/>
        <v>00631L</v>
      </c>
      <c r="AL844" s="73">
        <f t="shared" si="477"/>
        <v>1</v>
      </c>
      <c r="AM844" s="72" t="str">
        <f t="shared" si="490"/>
        <v>00631L</v>
      </c>
      <c r="AN844" s="73">
        <f t="shared" si="478"/>
        <v>1</v>
      </c>
      <c r="AO844" s="74" t="str">
        <f t="shared" si="484"/>
        <v>00631L</v>
      </c>
      <c r="AP844" s="20">
        <f t="shared" si="479"/>
        <v>1</v>
      </c>
      <c r="AQ844" s="74" t="str">
        <f t="shared" si="494"/>
        <v>00635U</v>
      </c>
      <c r="AR844" s="20">
        <f t="shared" si="480"/>
        <v>0</v>
      </c>
      <c r="AS844" s="74" t="str">
        <f t="shared" si="488"/>
        <v>00635U</v>
      </c>
      <c r="AT844" s="20">
        <f t="shared" si="481"/>
        <v>0</v>
      </c>
      <c r="AU844" s="74" t="str">
        <f t="shared" si="471"/>
        <v>00631L</v>
      </c>
      <c r="AV844" s="20">
        <f t="shared" si="482"/>
        <v>1</v>
      </c>
      <c r="AW844" s="74" t="str">
        <f t="shared" si="472"/>
        <v>00631L</v>
      </c>
      <c r="AX844" s="20">
        <f t="shared" si="473"/>
        <v>1</v>
      </c>
      <c r="AY844" s="20">
        <f t="shared" si="483"/>
        <v>0</v>
      </c>
      <c r="AZ844" s="57">
        <v>45084</v>
      </c>
      <c r="BA844" s="75">
        <v>29.63</v>
      </c>
      <c r="BB844" s="90">
        <v>29.45</v>
      </c>
      <c r="BC844" s="76">
        <f t="shared" si="491"/>
        <v>29.863958333333336</v>
      </c>
      <c r="BD844" s="76">
        <f t="shared" si="492"/>
        <v>29.853625000000001</v>
      </c>
      <c r="BE844" s="77">
        <f t="shared" si="461"/>
        <v>-1.386146902272121E-2</v>
      </c>
      <c r="BF844" s="77">
        <f t="shared" si="489"/>
        <v>-7.4907151141612432E-3</v>
      </c>
    </row>
    <row r="845" spans="1:58" s="23" customFormat="1" ht="13.15" x14ac:dyDescent="0.4">
      <c r="A845" s="57">
        <v>45082</v>
      </c>
      <c r="B845" s="112">
        <v>16.501000000000001</v>
      </c>
      <c r="C845" s="112">
        <v>18.338999999999999</v>
      </c>
      <c r="D845" s="112">
        <v>19.545999999999999</v>
      </c>
      <c r="E845" s="112">
        <v>20.65</v>
      </c>
      <c r="F845" s="112">
        <v>21.204999999999998</v>
      </c>
      <c r="G845" s="112">
        <v>21.599</v>
      </c>
      <c r="H845" s="113">
        <v>21.7</v>
      </c>
      <c r="I845" s="90">
        <f t="shared" si="474"/>
        <v>17.539869565217391</v>
      </c>
      <c r="J845" s="90">
        <f t="shared" si="475"/>
        <v>19.021217391304347</v>
      </c>
      <c r="K845" s="114">
        <v>10</v>
      </c>
      <c r="L845" s="115">
        <v>4.3478260869565216E-2</v>
      </c>
      <c r="M845" s="90">
        <v>14.14</v>
      </c>
      <c r="N845" s="90">
        <v>14.73</v>
      </c>
      <c r="O845" s="90">
        <v>17.899999999999999</v>
      </c>
      <c r="P845" s="90">
        <v>20.52</v>
      </c>
      <c r="Q845" s="90">
        <v>22.11</v>
      </c>
      <c r="R845" s="63">
        <f t="shared" si="463"/>
        <v>9.5500000000000007</v>
      </c>
      <c r="S845" s="64">
        <f t="shared" si="462"/>
        <v>8.9041095890411495E-3</v>
      </c>
      <c r="T845" s="65">
        <f t="shared" si="493"/>
        <v>0.95994568906992528</v>
      </c>
      <c r="U845" s="65">
        <f t="shared" si="493"/>
        <v>0.82290502793296094</v>
      </c>
      <c r="V845" s="65">
        <f t="shared" si="464"/>
        <v>0.71783625730994161</v>
      </c>
      <c r="W845" s="65">
        <f t="shared" si="465"/>
        <v>0.66621438263229316</v>
      </c>
      <c r="X845" s="61">
        <f t="shared" si="476"/>
        <v>0.11138718865523285</v>
      </c>
      <c r="Y845" s="66">
        <f t="shared" si="466"/>
        <v>5.0847457627118682E-2</v>
      </c>
      <c r="Z845" s="61">
        <f t="shared" si="467"/>
        <v>8.4456034326763629E-2</v>
      </c>
      <c r="AA845" s="67">
        <f t="shared" si="468"/>
        <v>17.539869565217391</v>
      </c>
      <c r="AB845" s="68">
        <f t="shared" si="469"/>
        <v>0.12023082145281742</v>
      </c>
      <c r="AC845" s="69">
        <f t="shared" si="470"/>
        <v>0.19075828684435778</v>
      </c>
      <c r="AD845" s="70">
        <f>_xlfn.PERCENTILE.EXC(AC845:$AC$5675,0.5)</f>
        <v>8.6443865740740769E-2</v>
      </c>
      <c r="AE845" s="70">
        <f>_xlfn.PERCENTILE.EXC($AC845:AC$5675,0.35)</f>
        <v>5.0648358618568798E-2</v>
      </c>
      <c r="AF845" s="71">
        <f t="shared" si="458"/>
        <v>3.5028542714623453E-2</v>
      </c>
      <c r="AG845" s="70">
        <f t="shared" si="459"/>
        <v>-0.25348902430545567</v>
      </c>
      <c r="AH845" s="70">
        <f t="shared" si="460"/>
        <v>-0.28545770534896964</v>
      </c>
      <c r="AI845" s="61" t="str">
        <f t="shared" si="485"/>
        <v>Short VOL</v>
      </c>
      <c r="AJ845" s="68" t="str">
        <f t="shared" si="486"/>
        <v>Short VOL</v>
      </c>
      <c r="AK845" s="72" t="str">
        <f t="shared" si="487"/>
        <v>00631L</v>
      </c>
      <c r="AL845" s="73">
        <f t="shared" si="477"/>
        <v>1</v>
      </c>
      <c r="AM845" s="72" t="str">
        <f t="shared" si="490"/>
        <v>00631L</v>
      </c>
      <c r="AN845" s="73">
        <f t="shared" si="478"/>
        <v>1</v>
      </c>
      <c r="AO845" s="74" t="str">
        <f t="shared" si="484"/>
        <v>00631L</v>
      </c>
      <c r="AP845" s="20">
        <f t="shared" si="479"/>
        <v>1</v>
      </c>
      <c r="AQ845" s="74" t="str">
        <f t="shared" si="494"/>
        <v>00635U</v>
      </c>
      <c r="AR845" s="20">
        <f t="shared" si="480"/>
        <v>0</v>
      </c>
      <c r="AS845" s="74" t="str">
        <f t="shared" si="488"/>
        <v>00635U</v>
      </c>
      <c r="AT845" s="20">
        <f t="shared" si="481"/>
        <v>0</v>
      </c>
      <c r="AU845" s="74" t="str">
        <f t="shared" si="471"/>
        <v>00631L</v>
      </c>
      <c r="AV845" s="20">
        <f t="shared" si="482"/>
        <v>1</v>
      </c>
      <c r="AW845" s="74" t="str">
        <f t="shared" si="472"/>
        <v>00631L</v>
      </c>
      <c r="AX845" s="20">
        <f t="shared" si="473"/>
        <v>1</v>
      </c>
      <c r="AY845" s="20">
        <f t="shared" si="483"/>
        <v>0</v>
      </c>
      <c r="AZ845" s="57">
        <v>45083</v>
      </c>
      <c r="BA845" s="75">
        <v>29.42</v>
      </c>
      <c r="BB845" s="90">
        <v>29.375</v>
      </c>
      <c r="BC845" s="76">
        <f t="shared" si="491"/>
        <v>29.877291666666668</v>
      </c>
      <c r="BD845" s="76">
        <f t="shared" si="492"/>
        <v>29.86345833333333</v>
      </c>
      <c r="BE845" s="77">
        <f t="shared" si="461"/>
        <v>-1.6811820571643786E-2</v>
      </c>
      <c r="BF845" s="77">
        <f t="shared" si="489"/>
        <v>-1.484953043225889E-2</v>
      </c>
    </row>
    <row r="846" spans="1:58" s="23" customFormat="1" ht="13.15" x14ac:dyDescent="0.4">
      <c r="A846" s="57">
        <v>45079</v>
      </c>
      <c r="B846" s="112">
        <v>16.946000000000002</v>
      </c>
      <c r="C846" s="112">
        <v>18.759</v>
      </c>
      <c r="D846" s="112">
        <v>19.792999999999999</v>
      </c>
      <c r="E846" s="112">
        <v>20.855</v>
      </c>
      <c r="F846" s="112">
        <v>21.404</v>
      </c>
      <c r="G846" s="112">
        <v>21.745999999999999</v>
      </c>
      <c r="H846" s="113">
        <v>21.85</v>
      </c>
      <c r="I846" s="90">
        <f t="shared" si="474"/>
        <v>17.891913043478262</v>
      </c>
      <c r="J846" s="90">
        <f t="shared" si="475"/>
        <v>19.298478260869565</v>
      </c>
      <c r="K846" s="114">
        <v>11</v>
      </c>
      <c r="L846" s="115">
        <v>4.3478260869565216E-2</v>
      </c>
      <c r="M846" s="90">
        <v>21.74</v>
      </c>
      <c r="N846" s="90">
        <v>14.6</v>
      </c>
      <c r="O846" s="90">
        <v>17.920000000000002</v>
      </c>
      <c r="P846" s="90">
        <v>20.6</v>
      </c>
      <c r="Q846" s="90">
        <v>22.37</v>
      </c>
      <c r="R846" s="63">
        <f t="shared" si="463"/>
        <v>2.1800000000000068</v>
      </c>
      <c r="S846" s="64">
        <f t="shared" si="462"/>
        <v>-6.7092651757188537E-2</v>
      </c>
      <c r="T846" s="65">
        <f t="shared" si="493"/>
        <v>1.4890410958904108</v>
      </c>
      <c r="U846" s="65">
        <f t="shared" si="493"/>
        <v>0.81473214285714279</v>
      </c>
      <c r="V846" s="65">
        <f t="shared" si="464"/>
        <v>0.70873786407766981</v>
      </c>
      <c r="W846" s="65">
        <f t="shared" si="465"/>
        <v>0.65265981224854708</v>
      </c>
      <c r="X846" s="61">
        <f t="shared" si="476"/>
        <v>0.10698689956331869</v>
      </c>
      <c r="Y846" s="66">
        <f t="shared" si="466"/>
        <v>4.7710381203548355E-2</v>
      </c>
      <c r="Z846" s="61">
        <f t="shared" si="467"/>
        <v>7.861457933387439E-2</v>
      </c>
      <c r="AA846" s="67">
        <f t="shared" si="468"/>
        <v>17.891913043478262</v>
      </c>
      <c r="AB846" s="68">
        <f t="shared" si="469"/>
        <v>0.16068493150684945</v>
      </c>
      <c r="AC846" s="69">
        <f t="shared" si="470"/>
        <v>0.22547349612864809</v>
      </c>
      <c r="AD846" s="70">
        <f>_xlfn.PERCENTILE.EXC(AC846:$AC$5675,0.5)</f>
        <v>8.6441962110136369E-2</v>
      </c>
      <c r="AE846" s="70">
        <f>_xlfn.PERCENTILE.EXC($AC846:AC$5675,0.35)</f>
        <v>5.0604463930819903E-2</v>
      </c>
      <c r="AF846" s="71">
        <f t="shared" ref="AF846:AF909" si="495">_xlfn.PERCENTILE.EXC($AC846:$AC1846,0.28)</f>
        <v>3.5028542714623453E-2</v>
      </c>
      <c r="AG846" s="70">
        <f t="shared" ref="AG846:AG909" si="496">_xlfn.PERCENTILE.EXC($AC846:$AC1846,0.01)</f>
        <v>-0.25348902430545567</v>
      </c>
      <c r="AH846" s="70">
        <f t="shared" ref="AH846:AH909" si="497">_xlfn.PERCENTILE.EXC($AC846:$AC1846,0.005)</f>
        <v>-0.28545770534896964</v>
      </c>
      <c r="AI846" s="61" t="str">
        <f t="shared" si="485"/>
        <v>Short VOL</v>
      </c>
      <c r="AJ846" s="68" t="str">
        <f t="shared" si="486"/>
        <v>Short VOL</v>
      </c>
      <c r="AK846" s="72" t="str">
        <f t="shared" si="487"/>
        <v>00631L</v>
      </c>
      <c r="AL846" s="73">
        <f t="shared" si="477"/>
        <v>1</v>
      </c>
      <c r="AM846" s="72" t="str">
        <f t="shared" si="490"/>
        <v>00631L</v>
      </c>
      <c r="AN846" s="73">
        <f t="shared" si="478"/>
        <v>1</v>
      </c>
      <c r="AO846" s="74" t="str">
        <f t="shared" si="484"/>
        <v>00631L</v>
      </c>
      <c r="AP846" s="20">
        <f t="shared" si="479"/>
        <v>1</v>
      </c>
      <c r="AQ846" s="74" t="str">
        <f t="shared" si="494"/>
        <v>00635U</v>
      </c>
      <c r="AR846" s="20">
        <f t="shared" si="480"/>
        <v>0</v>
      </c>
      <c r="AS846" s="74" t="str">
        <f t="shared" si="488"/>
        <v>00635U</v>
      </c>
      <c r="AT846" s="20">
        <f t="shared" si="481"/>
        <v>0</v>
      </c>
      <c r="AU846" s="74" t="str">
        <f t="shared" si="471"/>
        <v>00631L</v>
      </c>
      <c r="AV846" s="20">
        <f t="shared" si="482"/>
        <v>1</v>
      </c>
      <c r="AW846" s="74" t="str">
        <f t="shared" si="472"/>
        <v>00631L</v>
      </c>
      <c r="AX846" s="20">
        <f t="shared" si="473"/>
        <v>1</v>
      </c>
      <c r="AY846" s="20">
        <f t="shared" si="483"/>
        <v>0</v>
      </c>
      <c r="AZ846" s="57">
        <v>45082</v>
      </c>
      <c r="BA846" s="75">
        <v>29.25</v>
      </c>
      <c r="BB846" s="90">
        <v>29.3</v>
      </c>
      <c r="BC846" s="76">
        <f t="shared" si="491"/>
        <v>29.883541666666666</v>
      </c>
      <c r="BD846" s="76">
        <f t="shared" si="492"/>
        <v>29.875208333333333</v>
      </c>
      <c r="BE846" s="77">
        <f t="shared" si="461"/>
        <v>-1.9527192364804997E-2</v>
      </c>
      <c r="BF846" s="77">
        <f t="shared" si="489"/>
        <v>-2.0927329655999603E-2</v>
      </c>
    </row>
    <row r="847" spans="1:58" s="23" customFormat="1" ht="13.15" x14ac:dyDescent="0.4">
      <c r="A847" s="57">
        <v>45078</v>
      </c>
      <c r="B847" s="112">
        <v>17.704999999999998</v>
      </c>
      <c r="C847" s="112">
        <v>19.393000000000001</v>
      </c>
      <c r="D847" s="112">
        <v>20.350000000000001</v>
      </c>
      <c r="E847" s="112">
        <v>21.385000000000002</v>
      </c>
      <c r="F847" s="112">
        <v>21.946000000000002</v>
      </c>
      <c r="G847" s="112">
        <v>22.242000000000001</v>
      </c>
      <c r="H847" s="113">
        <v>22.4</v>
      </c>
      <c r="I847" s="90">
        <f t="shared" si="474"/>
        <v>18.512304347826088</v>
      </c>
      <c r="J847" s="90">
        <f t="shared" si="475"/>
        <v>19.850695652173915</v>
      </c>
      <c r="K847" s="114">
        <v>12</v>
      </c>
      <c r="L847" s="115">
        <v>4.3478260869565216E-2</v>
      </c>
      <c r="M847" s="90">
        <v>13.98</v>
      </c>
      <c r="N847" s="90">
        <v>15.65</v>
      </c>
      <c r="O847" s="90">
        <v>18.75</v>
      </c>
      <c r="P847" s="90">
        <v>21.37</v>
      </c>
      <c r="Q847" s="90">
        <v>23.03</v>
      </c>
      <c r="R847" s="63">
        <f t="shared" si="463"/>
        <v>10.490000000000002</v>
      </c>
      <c r="S847" s="64">
        <f t="shared" si="462"/>
        <v>-0.12764771460423638</v>
      </c>
      <c r="T847" s="65">
        <f t="shared" si="493"/>
        <v>0.89329073482428112</v>
      </c>
      <c r="U847" s="65">
        <f t="shared" si="493"/>
        <v>0.83466666666666667</v>
      </c>
      <c r="V847" s="65">
        <f t="shared" si="464"/>
        <v>0.73233504913430036</v>
      </c>
      <c r="W847" s="65">
        <f t="shared" si="465"/>
        <v>0.67954841511072517</v>
      </c>
      <c r="X847" s="61">
        <f t="shared" si="476"/>
        <v>9.5340299350466118E-2</v>
      </c>
      <c r="Y847" s="66">
        <f t="shared" si="466"/>
        <v>4.7463175122749446E-2</v>
      </c>
      <c r="Z847" s="61">
        <f t="shared" si="467"/>
        <v>7.2297390924485033E-2</v>
      </c>
      <c r="AA847" s="67">
        <f t="shared" si="468"/>
        <v>18.512304347826088</v>
      </c>
      <c r="AB847" s="68">
        <f t="shared" si="469"/>
        <v>0.1313099041533545</v>
      </c>
      <c r="AC847" s="69">
        <f t="shared" si="470"/>
        <v>0.18289484650645929</v>
      </c>
      <c r="AD847" s="70">
        <f>_xlfn.PERCENTILE.EXC(AC847:$AC$5675,0.5)</f>
        <v>8.644005847953197E-2</v>
      </c>
      <c r="AE847" s="70">
        <f>_xlfn.PERCENTILE.EXC($AC847:AC$5675,0.35)</f>
        <v>5.0600969953917517E-2</v>
      </c>
      <c r="AF847" s="71">
        <f t="shared" si="495"/>
        <v>3.5028542714623453E-2</v>
      </c>
      <c r="AG847" s="70">
        <f t="shared" si="496"/>
        <v>-0.25348902430545567</v>
      </c>
      <c r="AH847" s="70">
        <f t="shared" si="497"/>
        <v>-0.28545770534896964</v>
      </c>
      <c r="AI847" s="61" t="str">
        <f t="shared" si="485"/>
        <v>Short VOL</v>
      </c>
      <c r="AJ847" s="68" t="str">
        <f t="shared" si="486"/>
        <v>Short VOL</v>
      </c>
      <c r="AK847" s="72" t="str">
        <f t="shared" si="487"/>
        <v>00631L</v>
      </c>
      <c r="AL847" s="73">
        <f t="shared" si="477"/>
        <v>1</v>
      </c>
      <c r="AM847" s="72" t="str">
        <f t="shared" si="490"/>
        <v>00631L</v>
      </c>
      <c r="AN847" s="73">
        <f t="shared" si="478"/>
        <v>1</v>
      </c>
      <c r="AO847" s="74" t="str">
        <f t="shared" si="484"/>
        <v>00631L</v>
      </c>
      <c r="AP847" s="20">
        <f t="shared" si="479"/>
        <v>1</v>
      </c>
      <c r="AQ847" s="74" t="str">
        <f t="shared" si="494"/>
        <v>00635U</v>
      </c>
      <c r="AR847" s="20">
        <f t="shared" si="480"/>
        <v>0</v>
      </c>
      <c r="AS847" s="74" t="str">
        <f t="shared" si="488"/>
        <v>00635U</v>
      </c>
      <c r="AT847" s="20">
        <f t="shared" si="481"/>
        <v>0</v>
      </c>
      <c r="AU847" s="74" t="str">
        <f t="shared" si="471"/>
        <v>00631L</v>
      </c>
      <c r="AV847" s="20">
        <f t="shared" si="482"/>
        <v>1</v>
      </c>
      <c r="AW847" s="74" t="str">
        <f t="shared" si="472"/>
        <v>00631L</v>
      </c>
      <c r="AX847" s="20">
        <f t="shared" si="473"/>
        <v>1</v>
      </c>
      <c r="AY847" s="20">
        <f t="shared" si="483"/>
        <v>0</v>
      </c>
      <c r="AZ847" s="57">
        <v>45079</v>
      </c>
      <c r="BA847" s="75">
        <v>29.34</v>
      </c>
      <c r="BB847" s="90">
        <v>29.425000000000001</v>
      </c>
      <c r="BC847" s="76">
        <f t="shared" si="491"/>
        <v>29.888125000000002</v>
      </c>
      <c r="BD847" s="76">
        <f t="shared" si="492"/>
        <v>29.884208333333333</v>
      </c>
      <c r="BE847" s="77">
        <f t="shared" si="461"/>
        <v>-1.5495284498442159E-2</v>
      </c>
      <c r="BF847" s="77">
        <f t="shared" si="489"/>
        <v>-1.8210565502125575E-2</v>
      </c>
    </row>
    <row r="848" spans="1:58" s="23" customFormat="1" ht="13.15" x14ac:dyDescent="0.4">
      <c r="A848" s="57">
        <v>45077</v>
      </c>
      <c r="B848" s="112">
        <v>18.864999999999998</v>
      </c>
      <c r="C848" s="112">
        <v>20.446000000000002</v>
      </c>
      <c r="D848" s="112">
        <v>21.3</v>
      </c>
      <c r="E848" s="112">
        <v>22.201000000000001</v>
      </c>
      <c r="F848" s="112">
        <v>22.678000000000001</v>
      </c>
      <c r="G848" s="112">
        <v>22.997</v>
      </c>
      <c r="H848" s="113">
        <v>23.05</v>
      </c>
      <c r="I848" s="90">
        <f t="shared" si="474"/>
        <v>19.552391304347825</v>
      </c>
      <c r="J848" s="90">
        <f t="shared" si="475"/>
        <v>20.817304347826088</v>
      </c>
      <c r="K848" s="114">
        <v>13</v>
      </c>
      <c r="L848" s="115">
        <v>4.3478260869565216E-2</v>
      </c>
      <c r="M848" s="90">
        <v>16.850000000000001</v>
      </c>
      <c r="N848" s="90">
        <v>17.940000000000001</v>
      </c>
      <c r="O848" s="90">
        <v>20.21</v>
      </c>
      <c r="P848" s="90">
        <v>22.55</v>
      </c>
      <c r="Q848" s="90">
        <v>23.66</v>
      </c>
      <c r="R848" s="63">
        <f t="shared" si="463"/>
        <v>7.9699999999999989</v>
      </c>
      <c r="S848" s="64">
        <f t="shared" si="462"/>
        <v>2.7491408934707928E-2</v>
      </c>
      <c r="T848" s="65">
        <f t="shared" si="493"/>
        <v>0.93924191750278707</v>
      </c>
      <c r="U848" s="65">
        <f t="shared" si="493"/>
        <v>0.88767936665017322</v>
      </c>
      <c r="V848" s="65">
        <f t="shared" si="464"/>
        <v>0.79556541019955662</v>
      </c>
      <c r="W848" s="65">
        <f t="shared" si="465"/>
        <v>0.75824175824175832</v>
      </c>
      <c r="X848" s="61">
        <f t="shared" si="476"/>
        <v>8.3805989928439073E-2</v>
      </c>
      <c r="Y848" s="66">
        <f t="shared" si="466"/>
        <v>3.8241520652222881E-2</v>
      </c>
      <c r="Z848" s="61">
        <f t="shared" si="467"/>
        <v>6.4693521308413396E-2</v>
      </c>
      <c r="AA848" s="67">
        <f t="shared" si="468"/>
        <v>19.552391304347825</v>
      </c>
      <c r="AB848" s="68">
        <f t="shared" si="469"/>
        <v>5.1560758082497049E-2</v>
      </c>
      <c r="AC848" s="69">
        <f t="shared" si="470"/>
        <v>8.987688430032463E-2</v>
      </c>
      <c r="AD848" s="70">
        <f>_xlfn.PERCENTILE.EXC(AC848:$AC$5675,0.5)</f>
        <v>8.6432919864766006E-2</v>
      </c>
      <c r="AE848" s="70">
        <f>_xlfn.PERCENTILE.EXC($AC848:AC$5675,0.35)</f>
        <v>5.0597475977015131E-2</v>
      </c>
      <c r="AF848" s="71">
        <f t="shared" si="495"/>
        <v>3.5028542714623453E-2</v>
      </c>
      <c r="AG848" s="70">
        <f t="shared" si="496"/>
        <v>-0.25348902430545567</v>
      </c>
      <c r="AH848" s="70">
        <f t="shared" si="497"/>
        <v>-0.28545770534896964</v>
      </c>
      <c r="AI848" s="61" t="str">
        <f t="shared" si="485"/>
        <v>Short VOL</v>
      </c>
      <c r="AJ848" s="68" t="str">
        <f t="shared" si="486"/>
        <v>Short VOL</v>
      </c>
      <c r="AK848" s="72" t="str">
        <f t="shared" si="487"/>
        <v>00631L</v>
      </c>
      <c r="AL848" s="73">
        <f t="shared" si="477"/>
        <v>1</v>
      </c>
      <c r="AM848" s="72" t="str">
        <f t="shared" si="490"/>
        <v>00631L</v>
      </c>
      <c r="AN848" s="73">
        <f t="shared" si="478"/>
        <v>1</v>
      </c>
      <c r="AO848" s="74" t="str">
        <f t="shared" si="484"/>
        <v>00631L</v>
      </c>
      <c r="AP848" s="20">
        <f t="shared" si="479"/>
        <v>1</v>
      </c>
      <c r="AQ848" s="74" t="str">
        <f t="shared" si="494"/>
        <v>00635U</v>
      </c>
      <c r="AR848" s="20">
        <f t="shared" si="480"/>
        <v>0</v>
      </c>
      <c r="AS848" s="74" t="str">
        <f t="shared" si="488"/>
        <v>00635U</v>
      </c>
      <c r="AT848" s="20">
        <f t="shared" si="481"/>
        <v>0</v>
      </c>
      <c r="AU848" s="74" t="str">
        <f t="shared" si="471"/>
        <v>00631L</v>
      </c>
      <c r="AV848" s="20">
        <f t="shared" si="482"/>
        <v>1</v>
      </c>
      <c r="AW848" s="74" t="str">
        <f t="shared" si="472"/>
        <v>00631L</v>
      </c>
      <c r="AX848" s="20">
        <f t="shared" si="473"/>
        <v>1</v>
      </c>
      <c r="AY848" s="20">
        <f t="shared" si="483"/>
        <v>0</v>
      </c>
      <c r="AZ848" s="57">
        <v>45078</v>
      </c>
      <c r="BA848" s="75">
        <v>29.36</v>
      </c>
      <c r="BB848" s="90">
        <v>29.35</v>
      </c>
      <c r="BC848" s="76">
        <f t="shared" si="491"/>
        <v>29.900624999999998</v>
      </c>
      <c r="BD848" s="76">
        <f t="shared" si="492"/>
        <v>29.887041666666669</v>
      </c>
      <c r="BE848" s="77">
        <f t="shared" si="461"/>
        <v>-1.8415166907046143E-2</v>
      </c>
      <c r="BF848" s="77">
        <f t="shared" si="489"/>
        <v>-1.7634454173980164E-2</v>
      </c>
    </row>
    <row r="849" spans="1:58" s="23" customFormat="1" ht="13.15" x14ac:dyDescent="0.4">
      <c r="A849" s="57">
        <v>45076</v>
      </c>
      <c r="B849" s="112">
        <v>18.966999999999999</v>
      </c>
      <c r="C849" s="112">
        <v>20.65</v>
      </c>
      <c r="D849" s="112">
        <v>21.501999999999999</v>
      </c>
      <c r="E849" s="112">
        <v>22.4</v>
      </c>
      <c r="F849" s="112">
        <v>22.887</v>
      </c>
      <c r="G849" s="112">
        <v>23.183</v>
      </c>
      <c r="H849" s="113">
        <v>23.3</v>
      </c>
      <c r="I849" s="90">
        <f t="shared" si="474"/>
        <v>19.625565217391305</v>
      </c>
      <c r="J849" s="90">
        <f t="shared" si="475"/>
        <v>20.983391304347826</v>
      </c>
      <c r="K849" s="114">
        <v>14</v>
      </c>
      <c r="L849" s="115">
        <v>4.3478260869565216E-2</v>
      </c>
      <c r="M849" s="90">
        <v>16.510000000000002</v>
      </c>
      <c r="N849" s="90">
        <v>17.46</v>
      </c>
      <c r="O849" s="90">
        <v>20.13</v>
      </c>
      <c r="P849" s="90">
        <v>22.58</v>
      </c>
      <c r="Q849" s="90">
        <v>23.64</v>
      </c>
      <c r="R849" s="63">
        <f t="shared" si="463"/>
        <v>8.7399999999999949</v>
      </c>
      <c r="S849" s="64">
        <f t="shared" si="462"/>
        <v>-2.7298050139275679E-2</v>
      </c>
      <c r="T849" s="65">
        <f t="shared" si="493"/>
        <v>0.94558991981672402</v>
      </c>
      <c r="U849" s="65">
        <f t="shared" si="493"/>
        <v>0.86736214605067075</v>
      </c>
      <c r="V849" s="65">
        <f t="shared" si="464"/>
        <v>0.77325066430469447</v>
      </c>
      <c r="W849" s="65">
        <f t="shared" si="465"/>
        <v>0.73857868020304573</v>
      </c>
      <c r="X849" s="61">
        <f t="shared" si="476"/>
        <v>8.8733062687826228E-2</v>
      </c>
      <c r="Y849" s="66">
        <f t="shared" si="466"/>
        <v>4.0178571428571529E-2</v>
      </c>
      <c r="Z849" s="61">
        <f t="shared" si="467"/>
        <v>6.9186597782838685E-2</v>
      </c>
      <c r="AA849" s="67">
        <f t="shared" si="468"/>
        <v>19.625565217391305</v>
      </c>
      <c r="AB849" s="68">
        <f t="shared" si="469"/>
        <v>8.6311569301259897E-2</v>
      </c>
      <c r="AC849" s="69">
        <f t="shared" si="470"/>
        <v>0.12403008117934157</v>
      </c>
      <c r="AD849" s="70">
        <f>_xlfn.PERCENTILE.EXC(AC849:$AC$5675,0.5)</f>
        <v>8.6425781250000042E-2</v>
      </c>
      <c r="AE849" s="70">
        <f>_xlfn.PERCENTILE.EXC($AC849:AC$5675,0.35)</f>
        <v>5.0586731894676287E-2</v>
      </c>
      <c r="AF849" s="71">
        <f t="shared" si="495"/>
        <v>3.5028542714623453E-2</v>
      </c>
      <c r="AG849" s="70">
        <f t="shared" si="496"/>
        <v>-0.25348902430545567</v>
      </c>
      <c r="AH849" s="70">
        <f t="shared" si="497"/>
        <v>-0.28545770534896964</v>
      </c>
      <c r="AI849" s="61" t="str">
        <f t="shared" si="485"/>
        <v>Short VOL</v>
      </c>
      <c r="AJ849" s="68" t="str">
        <f t="shared" si="486"/>
        <v>Short VOL</v>
      </c>
      <c r="AK849" s="72" t="str">
        <f t="shared" si="487"/>
        <v>00631L</v>
      </c>
      <c r="AL849" s="73">
        <f t="shared" si="477"/>
        <v>1</v>
      </c>
      <c r="AM849" s="72" t="str">
        <f t="shared" si="490"/>
        <v>00631L</v>
      </c>
      <c r="AN849" s="73">
        <f t="shared" si="478"/>
        <v>1</v>
      </c>
      <c r="AO849" s="74" t="str">
        <f t="shared" si="484"/>
        <v>00631L</v>
      </c>
      <c r="AP849" s="20">
        <f t="shared" si="479"/>
        <v>1</v>
      </c>
      <c r="AQ849" s="74" t="str">
        <f t="shared" si="494"/>
        <v>00635U</v>
      </c>
      <c r="AR849" s="20">
        <f t="shared" si="480"/>
        <v>0</v>
      </c>
      <c r="AS849" s="74" t="str">
        <f t="shared" si="488"/>
        <v>00635U</v>
      </c>
      <c r="AT849" s="20">
        <f t="shared" si="481"/>
        <v>0</v>
      </c>
      <c r="AU849" s="74" t="str">
        <f t="shared" si="471"/>
        <v>00631L</v>
      </c>
      <c r="AV849" s="20">
        <f t="shared" si="482"/>
        <v>1</v>
      </c>
      <c r="AW849" s="74" t="str">
        <f t="shared" si="472"/>
        <v>00631L</v>
      </c>
      <c r="AX849" s="20">
        <f t="shared" si="473"/>
        <v>1</v>
      </c>
      <c r="AY849" s="20">
        <f t="shared" si="483"/>
        <v>0</v>
      </c>
      <c r="AZ849" s="57">
        <v>45077</v>
      </c>
      <c r="BA849" s="75">
        <v>29.21</v>
      </c>
      <c r="BB849" s="90">
        <v>29</v>
      </c>
      <c r="BC849" s="76">
        <f t="shared" si="491"/>
        <v>29.903541666666669</v>
      </c>
      <c r="BD849" s="76">
        <f t="shared" si="492"/>
        <v>29.898291666666662</v>
      </c>
      <c r="BE849" s="77">
        <f t="shared" ref="BE849:BE912" si="498">(BB849-BC849)/BC849</f>
        <v>-3.0215205835429273E-2</v>
      </c>
      <c r="BF849" s="77">
        <f t="shared" si="489"/>
        <v>-2.3021103491141309E-2</v>
      </c>
    </row>
    <row r="850" spans="1:58" s="23" customFormat="1" ht="13.15" x14ac:dyDescent="0.4">
      <c r="A850" s="57">
        <v>45072</v>
      </c>
      <c r="B850" s="112">
        <v>19.582000000000001</v>
      </c>
      <c r="C850" s="112">
        <v>21.05</v>
      </c>
      <c r="D850" s="112">
        <v>21.75</v>
      </c>
      <c r="E850" s="112">
        <v>22.577999999999999</v>
      </c>
      <c r="F850" s="112">
        <v>23.024000000000001</v>
      </c>
      <c r="G850" s="112">
        <v>23.295000000000002</v>
      </c>
      <c r="H850" s="113">
        <v>23.4</v>
      </c>
      <c r="I850" s="90">
        <f t="shared" si="474"/>
        <v>20.092608695652174</v>
      </c>
      <c r="J850" s="90">
        <f t="shared" si="475"/>
        <v>21.293478260869566</v>
      </c>
      <c r="K850" s="114">
        <v>15</v>
      </c>
      <c r="L850" s="115">
        <v>4.3478260869565216E-2</v>
      </c>
      <c r="M850" s="90">
        <v>17.239999999999998</v>
      </c>
      <c r="N850" s="90">
        <v>17.95</v>
      </c>
      <c r="O850" s="90">
        <v>20.440000000000001</v>
      </c>
      <c r="P850" s="90">
        <v>22.82</v>
      </c>
      <c r="Q850" s="90">
        <v>23.58</v>
      </c>
      <c r="R850" s="63">
        <f t="shared" si="463"/>
        <v>8.0700000000000074</v>
      </c>
      <c r="S850" s="64">
        <f t="shared" ref="S850:S913" si="499">(N850-N851)/N851</f>
        <v>-6.2173458725182928E-2</v>
      </c>
      <c r="T850" s="65">
        <f t="shared" si="493"/>
        <v>0.96044568245125339</v>
      </c>
      <c r="U850" s="65">
        <f t="shared" si="493"/>
        <v>0.87818003913894316</v>
      </c>
      <c r="V850" s="65">
        <f t="shared" si="464"/>
        <v>0.78659070990359325</v>
      </c>
      <c r="W850" s="65">
        <f t="shared" si="465"/>
        <v>0.76123833757421544</v>
      </c>
      <c r="X850" s="61">
        <f t="shared" si="476"/>
        <v>7.496680625063834E-2</v>
      </c>
      <c r="Y850" s="66">
        <f t="shared" si="466"/>
        <v>3.6407121977145858E-2</v>
      </c>
      <c r="Z850" s="61">
        <f t="shared" si="467"/>
        <v>5.976673230476276E-2</v>
      </c>
      <c r="AA850" s="67">
        <f t="shared" si="468"/>
        <v>20.092608695652174</v>
      </c>
      <c r="AB850" s="68">
        <f t="shared" si="469"/>
        <v>9.091922005571039E-2</v>
      </c>
      <c r="AC850" s="69">
        <f t="shared" si="470"/>
        <v>0.11936538694441087</v>
      </c>
      <c r="AD850" s="70">
        <f>_xlfn.PERCENTILE.EXC(AC850:$AC$5675,0.5)</f>
        <v>8.6406791016717971E-2</v>
      </c>
      <c r="AE850" s="70">
        <f>_xlfn.PERCENTILE.EXC($AC850:AC$5675,0.35)</f>
        <v>5.0570550233260098E-2</v>
      </c>
      <c r="AF850" s="71">
        <f t="shared" si="495"/>
        <v>3.5028542714623453E-2</v>
      </c>
      <c r="AG850" s="70">
        <f t="shared" si="496"/>
        <v>-0.25348902430545567</v>
      </c>
      <c r="AH850" s="70">
        <f t="shared" si="497"/>
        <v>-0.28545770534896964</v>
      </c>
      <c r="AI850" s="61" t="str">
        <f t="shared" si="485"/>
        <v>Short VOL</v>
      </c>
      <c r="AJ850" s="68" t="str">
        <f t="shared" si="486"/>
        <v>Short VOL</v>
      </c>
      <c r="AK850" s="72" t="str">
        <f t="shared" si="487"/>
        <v>00631L</v>
      </c>
      <c r="AL850" s="73">
        <f t="shared" si="477"/>
        <v>1</v>
      </c>
      <c r="AM850" s="72" t="str">
        <f t="shared" si="490"/>
        <v>00631L</v>
      </c>
      <c r="AN850" s="73">
        <f t="shared" si="478"/>
        <v>1</v>
      </c>
      <c r="AO850" s="74" t="str">
        <f t="shared" si="484"/>
        <v>00631L</v>
      </c>
      <c r="AP850" s="20">
        <f t="shared" si="479"/>
        <v>1</v>
      </c>
      <c r="AQ850" s="74" t="str">
        <f t="shared" si="494"/>
        <v>00635U</v>
      </c>
      <c r="AR850" s="20">
        <f t="shared" si="480"/>
        <v>0</v>
      </c>
      <c r="AS850" s="74" t="str">
        <f t="shared" si="488"/>
        <v>00635U</v>
      </c>
      <c r="AT850" s="20">
        <f t="shared" si="481"/>
        <v>0</v>
      </c>
      <c r="AU850" s="74" t="str">
        <f t="shared" si="471"/>
        <v>00631L</v>
      </c>
      <c r="AV850" s="20">
        <f t="shared" si="482"/>
        <v>1</v>
      </c>
      <c r="AW850" s="74" t="str">
        <f t="shared" si="472"/>
        <v>00631L</v>
      </c>
      <c r="AX850" s="20">
        <f t="shared" si="473"/>
        <v>1</v>
      </c>
      <c r="AY850" s="20">
        <f t="shared" si="483"/>
        <v>0</v>
      </c>
      <c r="AZ850" s="57">
        <v>45076</v>
      </c>
      <c r="BA850" s="75">
        <v>29.01</v>
      </c>
      <c r="BB850" s="90">
        <v>29.024999999999999</v>
      </c>
      <c r="BC850" s="76">
        <f t="shared" si="491"/>
        <v>29.912291666666672</v>
      </c>
      <c r="BD850" s="76">
        <f t="shared" si="492"/>
        <v>29.903708333333334</v>
      </c>
      <c r="BE850" s="77">
        <f t="shared" si="498"/>
        <v>-2.9663112293580752E-2</v>
      </c>
      <c r="BF850" s="77">
        <f t="shared" si="489"/>
        <v>-2.9886204191509114E-2</v>
      </c>
    </row>
    <row r="851" spans="1:58" s="23" customFormat="1" ht="13.15" x14ac:dyDescent="0.4">
      <c r="A851" s="57">
        <v>45071</v>
      </c>
      <c r="B851" s="112">
        <v>20.425999999999998</v>
      </c>
      <c r="C851" s="112">
        <v>21.811</v>
      </c>
      <c r="D851" s="112">
        <v>22.401</v>
      </c>
      <c r="E851" s="112">
        <v>23.196999999999999</v>
      </c>
      <c r="F851" s="112">
        <v>23.588999999999999</v>
      </c>
      <c r="G851" s="112">
        <v>23.760999999999999</v>
      </c>
      <c r="H851" s="113">
        <v>23.8</v>
      </c>
      <c r="I851" s="90">
        <f t="shared" si="474"/>
        <v>20.847521739130435</v>
      </c>
      <c r="J851" s="90">
        <f t="shared" si="475"/>
        <v>21.990565217391303</v>
      </c>
      <c r="K851" s="114">
        <v>16</v>
      </c>
      <c r="L851" s="115">
        <v>4.3478260869565216E-2</v>
      </c>
      <c r="M851" s="90">
        <v>18.46</v>
      </c>
      <c r="N851" s="90">
        <v>19.14</v>
      </c>
      <c r="O851" s="90">
        <v>21.38</v>
      </c>
      <c r="P851" s="90">
        <v>23.47</v>
      </c>
      <c r="Q851" s="90">
        <v>24.48</v>
      </c>
      <c r="R851" s="63">
        <f t="shared" si="463"/>
        <v>7.2499999999999929</v>
      </c>
      <c r="S851" s="64">
        <f t="shared" si="499"/>
        <v>-4.4433349975037471E-2</v>
      </c>
      <c r="T851" s="65">
        <f t="shared" si="493"/>
        <v>0.96447230929989547</v>
      </c>
      <c r="U851" s="65">
        <f t="shared" si="493"/>
        <v>0.89522918615528535</v>
      </c>
      <c r="V851" s="65">
        <f t="shared" si="464"/>
        <v>0.81550916063059231</v>
      </c>
      <c r="W851" s="65">
        <f t="shared" si="465"/>
        <v>0.78186274509803921</v>
      </c>
      <c r="X851" s="61">
        <f t="shared" si="476"/>
        <v>6.7805737785175832E-2</v>
      </c>
      <c r="Y851" s="66">
        <f t="shared" si="466"/>
        <v>2.5994740699228417E-2</v>
      </c>
      <c r="Z851" s="61">
        <f t="shared" si="467"/>
        <v>5.4828746196503304E-2</v>
      </c>
      <c r="AA851" s="67">
        <f t="shared" si="468"/>
        <v>20.847521739130435</v>
      </c>
      <c r="AB851" s="68">
        <f t="shared" si="469"/>
        <v>6.7189132706373972E-2</v>
      </c>
      <c r="AC851" s="69">
        <f t="shared" si="470"/>
        <v>8.9212212075780298E-2</v>
      </c>
      <c r="AD851" s="70">
        <f>_xlfn.PERCENTILE.EXC(AC851:$AC$5675,0.5)</f>
        <v>8.6387800783435886E-2</v>
      </c>
      <c r="AE851" s="70">
        <f>_xlfn.PERCENTILE.EXC($AC851:AC$5675,0.35)</f>
        <v>5.0554368571843922E-2</v>
      </c>
      <c r="AF851" s="71">
        <f t="shared" si="495"/>
        <v>3.5028542714623453E-2</v>
      </c>
      <c r="AG851" s="70">
        <f t="shared" si="496"/>
        <v>-0.25348902430545567</v>
      </c>
      <c r="AH851" s="70">
        <f t="shared" si="497"/>
        <v>-0.28545770534896964</v>
      </c>
      <c r="AI851" s="61" t="str">
        <f t="shared" si="485"/>
        <v>Short VOL</v>
      </c>
      <c r="AJ851" s="68" t="str">
        <f t="shared" si="486"/>
        <v>Short VOL</v>
      </c>
      <c r="AK851" s="72" t="str">
        <f t="shared" si="487"/>
        <v>00631L</v>
      </c>
      <c r="AL851" s="73">
        <f t="shared" si="477"/>
        <v>1</v>
      </c>
      <c r="AM851" s="72" t="str">
        <f t="shared" si="490"/>
        <v>00631L</v>
      </c>
      <c r="AN851" s="73">
        <f t="shared" si="478"/>
        <v>1</v>
      </c>
      <c r="AO851" s="74" t="str">
        <f t="shared" si="484"/>
        <v>00631L</v>
      </c>
      <c r="AP851" s="20">
        <f t="shared" si="479"/>
        <v>1</v>
      </c>
      <c r="AQ851" s="74" t="str">
        <f t="shared" si="494"/>
        <v>00635U</v>
      </c>
      <c r="AR851" s="20">
        <f t="shared" si="480"/>
        <v>0</v>
      </c>
      <c r="AS851" s="74" t="str">
        <f t="shared" si="488"/>
        <v>00635U</v>
      </c>
      <c r="AT851" s="20">
        <f t="shared" si="481"/>
        <v>0</v>
      </c>
      <c r="AU851" s="74" t="str">
        <f t="shared" si="471"/>
        <v>00631L</v>
      </c>
      <c r="AV851" s="20">
        <f t="shared" si="482"/>
        <v>1</v>
      </c>
      <c r="AW851" s="74" t="str">
        <f t="shared" si="472"/>
        <v>00631L</v>
      </c>
      <c r="AX851" s="20">
        <f t="shared" si="473"/>
        <v>1</v>
      </c>
      <c r="AY851" s="20">
        <f t="shared" si="483"/>
        <v>0</v>
      </c>
      <c r="AZ851" s="57">
        <v>45072</v>
      </c>
      <c r="BA851" s="75">
        <v>29.14</v>
      </c>
      <c r="BB851" s="90">
        <v>29.15</v>
      </c>
      <c r="BC851" s="76">
        <f t="shared" si="491"/>
        <v>29.916875000000001</v>
      </c>
      <c r="BD851" s="76">
        <f t="shared" si="492"/>
        <v>29.914208333333338</v>
      </c>
      <c r="BE851" s="77">
        <f t="shared" si="498"/>
        <v>-2.5633526228926062E-2</v>
      </c>
      <c r="BF851" s="77">
        <f t="shared" si="489"/>
        <v>-2.5880956791714222E-2</v>
      </c>
    </row>
    <row r="852" spans="1:58" s="23" customFormat="1" ht="13.15" x14ac:dyDescent="0.4">
      <c r="A852" s="57">
        <v>45070</v>
      </c>
      <c r="B852" s="112">
        <v>20.997</v>
      </c>
      <c r="C852" s="112">
        <v>22.209</v>
      </c>
      <c r="D852" s="112">
        <v>22.721</v>
      </c>
      <c r="E852" s="112">
        <v>23.382999999999999</v>
      </c>
      <c r="F852" s="112">
        <v>23.751999999999999</v>
      </c>
      <c r="G852" s="112">
        <v>23.942</v>
      </c>
      <c r="H852" s="113">
        <v>24</v>
      </c>
      <c r="I852" s="90">
        <f t="shared" si="474"/>
        <v>21.313173913043478</v>
      </c>
      <c r="J852" s="90">
        <f t="shared" si="475"/>
        <v>22.342565217391304</v>
      </c>
      <c r="K852" s="114">
        <v>17</v>
      </c>
      <c r="L852" s="115">
        <v>4.3478260869565216E-2</v>
      </c>
      <c r="M852" s="90">
        <v>19.77</v>
      </c>
      <c r="N852" s="90">
        <v>20.03</v>
      </c>
      <c r="O852" s="90">
        <v>22.02</v>
      </c>
      <c r="P852" s="90">
        <v>23.92</v>
      </c>
      <c r="Q852" s="90">
        <v>24.71</v>
      </c>
      <c r="R852" s="63">
        <f t="shared" si="463"/>
        <v>6.1400000000000006</v>
      </c>
      <c r="S852" s="64">
        <f t="shared" si="499"/>
        <v>8.094981111710739E-2</v>
      </c>
      <c r="T852" s="65">
        <f t="shared" si="493"/>
        <v>0.98701947079380925</v>
      </c>
      <c r="U852" s="65">
        <f t="shared" si="493"/>
        <v>0.9096276112624887</v>
      </c>
      <c r="V852" s="65">
        <f t="shared" si="464"/>
        <v>0.8373745819397993</v>
      </c>
      <c r="W852" s="65">
        <f t="shared" si="465"/>
        <v>0.81060299473897213</v>
      </c>
      <c r="X852" s="61">
        <f t="shared" si="476"/>
        <v>5.7722531790255736E-2</v>
      </c>
      <c r="Y852" s="66">
        <f t="shared" si="466"/>
        <v>2.6386691185904327E-2</v>
      </c>
      <c r="Z852" s="61">
        <f t="shared" si="467"/>
        <v>4.8298358027184629E-2</v>
      </c>
      <c r="AA852" s="67">
        <f t="shared" si="468"/>
        <v>21.313173913043478</v>
      </c>
      <c r="AB852" s="68">
        <f t="shared" si="469"/>
        <v>4.8277583624563088E-2</v>
      </c>
      <c r="AC852" s="69">
        <f t="shared" si="470"/>
        <v>6.4062601749549516E-2</v>
      </c>
      <c r="AD852" s="70">
        <f>_xlfn.PERCENTILE.EXC(AC852:$AC$5675,0.5)</f>
        <v>8.637431911092977E-2</v>
      </c>
      <c r="AE852" s="70">
        <f>_xlfn.PERCENTILE.EXC($AC852:AC$5675,0.35)</f>
        <v>5.054196701683096E-2</v>
      </c>
      <c r="AF852" s="71">
        <f t="shared" si="495"/>
        <v>3.5028542714623453E-2</v>
      </c>
      <c r="AG852" s="70">
        <f t="shared" si="496"/>
        <v>-0.25348902430545567</v>
      </c>
      <c r="AH852" s="70">
        <f t="shared" si="497"/>
        <v>-0.28545770534896964</v>
      </c>
      <c r="AI852" s="61" t="str">
        <f t="shared" si="485"/>
        <v>Safety</v>
      </c>
      <c r="AJ852" s="68" t="str">
        <f t="shared" si="486"/>
        <v>Short VOL</v>
      </c>
      <c r="AK852" s="72" t="str">
        <f t="shared" si="487"/>
        <v>00631L</v>
      </c>
      <c r="AL852" s="73">
        <f t="shared" si="477"/>
        <v>1</v>
      </c>
      <c r="AM852" s="72" t="str">
        <f t="shared" si="490"/>
        <v>00631L</v>
      </c>
      <c r="AN852" s="73">
        <f t="shared" si="478"/>
        <v>1</v>
      </c>
      <c r="AO852" s="74" t="str">
        <f t="shared" si="484"/>
        <v>00631L</v>
      </c>
      <c r="AP852" s="20">
        <f t="shared" si="479"/>
        <v>1</v>
      </c>
      <c r="AQ852" s="74" t="str">
        <f t="shared" si="494"/>
        <v>00635U</v>
      </c>
      <c r="AR852" s="20">
        <f t="shared" si="480"/>
        <v>0</v>
      </c>
      <c r="AS852" s="74" t="str">
        <f t="shared" si="488"/>
        <v>00635U</v>
      </c>
      <c r="AT852" s="20">
        <f t="shared" si="481"/>
        <v>0</v>
      </c>
      <c r="AU852" s="74" t="str">
        <f t="shared" si="471"/>
        <v>00631L</v>
      </c>
      <c r="AV852" s="20">
        <f t="shared" si="482"/>
        <v>1</v>
      </c>
      <c r="AW852" s="74" t="str">
        <f t="shared" si="472"/>
        <v>00631L</v>
      </c>
      <c r="AX852" s="20">
        <f t="shared" si="473"/>
        <v>1</v>
      </c>
      <c r="AY852" s="20">
        <f t="shared" si="483"/>
        <v>0</v>
      </c>
      <c r="AZ852" s="57">
        <v>45071</v>
      </c>
      <c r="BA852" s="75">
        <v>29.58</v>
      </c>
      <c r="BB852" s="90">
        <v>29.537500000000001</v>
      </c>
      <c r="BC852" s="76">
        <f t="shared" si="491"/>
        <v>29.913750000000004</v>
      </c>
      <c r="BD852" s="76">
        <f t="shared" si="492"/>
        <v>29.924041666666668</v>
      </c>
      <c r="BE852" s="77">
        <f t="shared" si="498"/>
        <v>-1.257782792194233E-2</v>
      </c>
      <c r="BF852" s="77">
        <f t="shared" si="489"/>
        <v>-1.1497165740479104E-2</v>
      </c>
    </row>
    <row r="853" spans="1:58" s="23" customFormat="1" ht="13.15" x14ac:dyDescent="0.4">
      <c r="A853" s="57">
        <v>45069</v>
      </c>
      <c r="B853" s="112">
        <v>20.045999999999999</v>
      </c>
      <c r="C853" s="112">
        <v>21.646999999999998</v>
      </c>
      <c r="D853" s="112">
        <v>22.364000000000001</v>
      </c>
      <c r="E853" s="112">
        <v>23.219000000000001</v>
      </c>
      <c r="F853" s="112">
        <v>23.693000000000001</v>
      </c>
      <c r="G853" s="112">
        <v>23.888000000000002</v>
      </c>
      <c r="H853" s="113">
        <v>23.922999999999998</v>
      </c>
      <c r="I853" s="90">
        <f t="shared" si="474"/>
        <v>20.394043478260869</v>
      </c>
      <c r="J853" s="90">
        <f t="shared" si="475"/>
        <v>21.802869565217389</v>
      </c>
      <c r="K853" s="114">
        <v>18</v>
      </c>
      <c r="L853" s="115">
        <v>4.3478260869565216E-2</v>
      </c>
      <c r="M853" s="90">
        <v>17.37</v>
      </c>
      <c r="N853" s="90">
        <v>18.53</v>
      </c>
      <c r="O853" s="90">
        <v>21.06</v>
      </c>
      <c r="P853" s="90">
        <v>23.37</v>
      </c>
      <c r="Q853" s="90">
        <v>24.35</v>
      </c>
      <c r="R853" s="63">
        <f t="shared" si="463"/>
        <v>8.529999999999994</v>
      </c>
      <c r="S853" s="64">
        <f t="shared" si="499"/>
        <v>7.6699593259732732E-2</v>
      </c>
      <c r="T853" s="65">
        <f t="shared" si="493"/>
        <v>0.93739881273610359</v>
      </c>
      <c r="U853" s="65">
        <f t="shared" si="493"/>
        <v>0.87986704653371328</v>
      </c>
      <c r="V853" s="65">
        <f t="shared" si="464"/>
        <v>0.79289687633718442</v>
      </c>
      <c r="W853" s="65">
        <f t="shared" si="465"/>
        <v>0.76098562628336752</v>
      </c>
      <c r="X853" s="61">
        <f t="shared" si="476"/>
        <v>7.9866307492766589E-2</v>
      </c>
      <c r="Y853" s="66">
        <f t="shared" si="466"/>
        <v>3.0319996554545717E-2</v>
      </c>
      <c r="Z853" s="61">
        <f t="shared" si="467"/>
        <v>6.9080272799176126E-2</v>
      </c>
      <c r="AA853" s="67">
        <f t="shared" si="468"/>
        <v>20.394043478260869</v>
      </c>
      <c r="AB853" s="68">
        <f t="shared" si="469"/>
        <v>8.18132757690231E-2</v>
      </c>
      <c r="AC853" s="69">
        <f t="shared" si="470"/>
        <v>0.10059597831952875</v>
      </c>
      <c r="AD853" s="70">
        <f>_xlfn.PERCENTILE.EXC(AC853:$AC$5675,0.5)</f>
        <v>8.6387800783435886E-2</v>
      </c>
      <c r="AE853" s="70">
        <f>_xlfn.PERCENTILE.EXC($AC853:AC$5675,0.35)</f>
        <v>5.0531077504379268E-2</v>
      </c>
      <c r="AF853" s="71">
        <f t="shared" si="495"/>
        <v>3.466514044534208E-2</v>
      </c>
      <c r="AG853" s="70">
        <f t="shared" si="496"/>
        <v>-0.25348902430545567</v>
      </c>
      <c r="AH853" s="70">
        <f t="shared" si="497"/>
        <v>-0.28545770534896964</v>
      </c>
      <c r="AI853" s="61" t="str">
        <f t="shared" si="485"/>
        <v>Short VOL</v>
      </c>
      <c r="AJ853" s="68" t="str">
        <f t="shared" si="486"/>
        <v>Short VOL</v>
      </c>
      <c r="AK853" s="72" t="str">
        <f t="shared" si="487"/>
        <v>00631L</v>
      </c>
      <c r="AL853" s="73">
        <f t="shared" si="477"/>
        <v>1</v>
      </c>
      <c r="AM853" s="72" t="str">
        <f t="shared" si="490"/>
        <v>00631L</v>
      </c>
      <c r="AN853" s="73">
        <f t="shared" si="478"/>
        <v>1</v>
      </c>
      <c r="AO853" s="74" t="str">
        <f t="shared" si="484"/>
        <v>00631L</v>
      </c>
      <c r="AP853" s="20">
        <f t="shared" si="479"/>
        <v>1</v>
      </c>
      <c r="AQ853" s="74" t="str">
        <f t="shared" si="494"/>
        <v>00635U</v>
      </c>
      <c r="AR853" s="20">
        <f t="shared" si="480"/>
        <v>0</v>
      </c>
      <c r="AS853" s="74" t="str">
        <f t="shared" si="488"/>
        <v>00635U</v>
      </c>
      <c r="AT853" s="20">
        <f t="shared" si="481"/>
        <v>0</v>
      </c>
      <c r="AU853" s="74" t="str">
        <f t="shared" si="471"/>
        <v>00631L</v>
      </c>
      <c r="AV853" s="20">
        <f t="shared" si="482"/>
        <v>1</v>
      </c>
      <c r="AW853" s="74" t="str">
        <f t="shared" si="472"/>
        <v>00631L</v>
      </c>
      <c r="AX853" s="20">
        <f t="shared" si="473"/>
        <v>1</v>
      </c>
      <c r="AY853" s="20">
        <f t="shared" si="483"/>
        <v>0</v>
      </c>
      <c r="AZ853" s="57">
        <v>45070</v>
      </c>
      <c r="BA853" s="75">
        <v>29.45</v>
      </c>
      <c r="BB853" s="90">
        <v>29.65</v>
      </c>
      <c r="BC853" s="76">
        <f t="shared" si="491"/>
        <v>29.906250000000004</v>
      </c>
      <c r="BD853" s="76">
        <f t="shared" si="492"/>
        <v>29.912291666666668</v>
      </c>
      <c r="BE853" s="77">
        <f t="shared" si="498"/>
        <v>-8.5684430512018364E-3</v>
      </c>
      <c r="BF853" s="77">
        <f t="shared" si="489"/>
        <v>-1.5454906358172232E-2</v>
      </c>
    </row>
    <row r="854" spans="1:58" s="23" customFormat="1" ht="13.15" x14ac:dyDescent="0.4">
      <c r="A854" s="57">
        <v>45068</v>
      </c>
      <c r="B854" s="112">
        <v>19.670999999999999</v>
      </c>
      <c r="C854" s="112">
        <v>21.446999999999999</v>
      </c>
      <c r="D854" s="112">
        <v>22.35</v>
      </c>
      <c r="E854" s="112">
        <v>23.248999999999999</v>
      </c>
      <c r="F854" s="112">
        <v>23.652000000000001</v>
      </c>
      <c r="G854" s="112">
        <v>23.873999999999999</v>
      </c>
      <c r="H854" s="113">
        <v>23.931000000000001</v>
      </c>
      <c r="I854" s="90">
        <f t="shared" si="474"/>
        <v>19.979869565217392</v>
      </c>
      <c r="J854" s="90">
        <f t="shared" si="475"/>
        <v>21.60404347826087</v>
      </c>
      <c r="K854" s="114">
        <v>19</v>
      </c>
      <c r="L854" s="115">
        <v>4.3478260869565216E-2</v>
      </c>
      <c r="M854" s="90">
        <v>15.52</v>
      </c>
      <c r="N854" s="90">
        <v>17.21</v>
      </c>
      <c r="O854" s="90">
        <v>20.36</v>
      </c>
      <c r="P854" s="90">
        <v>22.9</v>
      </c>
      <c r="Q854" s="90">
        <v>24.06</v>
      </c>
      <c r="R854" s="63">
        <f t="shared" si="463"/>
        <v>10.529999999999994</v>
      </c>
      <c r="S854" s="64">
        <f t="shared" si="499"/>
        <v>2.3795359904818687E-2</v>
      </c>
      <c r="T854" s="65">
        <f t="shared" si="493"/>
        <v>0.90180127832655421</v>
      </c>
      <c r="U854" s="65">
        <f t="shared" si="493"/>
        <v>0.84528487229862481</v>
      </c>
      <c r="V854" s="65">
        <f t="shared" si="464"/>
        <v>0.7515283842794761</v>
      </c>
      <c r="W854" s="65">
        <f t="shared" si="465"/>
        <v>0.71529509559434756</v>
      </c>
      <c r="X854" s="61">
        <f t="shared" si="476"/>
        <v>9.028519139850541E-2</v>
      </c>
      <c r="Y854" s="66">
        <f t="shared" si="466"/>
        <v>2.9334595036345744E-2</v>
      </c>
      <c r="Z854" s="61">
        <f t="shared" si="467"/>
        <v>8.1290516324039178E-2</v>
      </c>
      <c r="AA854" s="67">
        <f t="shared" si="468"/>
        <v>19.979869565217392</v>
      </c>
      <c r="AB854" s="68">
        <f t="shared" si="469"/>
        <v>0.14299825682742581</v>
      </c>
      <c r="AC854" s="69">
        <f t="shared" si="470"/>
        <v>0.16094535532930801</v>
      </c>
      <c r="AD854" s="70">
        <f>_xlfn.PERCENTILE.EXC(AC854:$AC$5675,0.5)</f>
        <v>8.637431911092977E-2</v>
      </c>
      <c r="AE854" s="70">
        <f>_xlfn.PERCENTILE.EXC($AC854:AC$5675,0.35)</f>
        <v>5.0520187991927583E-2</v>
      </c>
      <c r="AF854" s="71">
        <f t="shared" si="495"/>
        <v>3.4461929914106237E-2</v>
      </c>
      <c r="AG854" s="70">
        <f t="shared" si="496"/>
        <v>-0.25348902430545567</v>
      </c>
      <c r="AH854" s="70">
        <f t="shared" si="497"/>
        <v>-0.28545770534896964</v>
      </c>
      <c r="AI854" s="61" t="str">
        <f t="shared" si="485"/>
        <v>Short VOL</v>
      </c>
      <c r="AJ854" s="68" t="str">
        <f t="shared" si="486"/>
        <v>Short VOL</v>
      </c>
      <c r="AK854" s="72" t="str">
        <f t="shared" si="487"/>
        <v>00631L</v>
      </c>
      <c r="AL854" s="73">
        <f t="shared" si="477"/>
        <v>1</v>
      </c>
      <c r="AM854" s="72" t="str">
        <f t="shared" si="490"/>
        <v>00631L</v>
      </c>
      <c r="AN854" s="73">
        <f t="shared" si="478"/>
        <v>1</v>
      </c>
      <c r="AO854" s="74" t="str">
        <f t="shared" si="484"/>
        <v>00631L</v>
      </c>
      <c r="AP854" s="20">
        <f t="shared" si="479"/>
        <v>1</v>
      </c>
      <c r="AQ854" s="74" t="str">
        <f t="shared" si="494"/>
        <v>00635U</v>
      </c>
      <c r="AR854" s="20">
        <f t="shared" si="480"/>
        <v>0</v>
      </c>
      <c r="AS854" s="74" t="str">
        <f t="shared" si="488"/>
        <v>00635U</v>
      </c>
      <c r="AT854" s="20">
        <f t="shared" si="481"/>
        <v>0</v>
      </c>
      <c r="AU854" s="74" t="str">
        <f t="shared" si="471"/>
        <v>00631L</v>
      </c>
      <c r="AV854" s="20">
        <f t="shared" si="482"/>
        <v>1</v>
      </c>
      <c r="AW854" s="74" t="str">
        <f t="shared" si="472"/>
        <v>00631L</v>
      </c>
      <c r="AX854" s="20">
        <f t="shared" si="473"/>
        <v>1</v>
      </c>
      <c r="AY854" s="20">
        <f t="shared" si="483"/>
        <v>0</v>
      </c>
      <c r="AZ854" s="57">
        <v>45069</v>
      </c>
      <c r="BA854" s="75">
        <v>29.86</v>
      </c>
      <c r="BB854" s="90">
        <v>29.725000000000001</v>
      </c>
      <c r="BC854" s="76">
        <f t="shared" si="491"/>
        <v>29.896458333333335</v>
      </c>
      <c r="BD854" s="76">
        <f t="shared" si="492"/>
        <v>29.909750000000006</v>
      </c>
      <c r="BE854" s="77">
        <f t="shared" si="498"/>
        <v>-5.7350717406604865E-3</v>
      </c>
      <c r="BF854" s="77">
        <f t="shared" si="489"/>
        <v>-1.6633372060952235E-3</v>
      </c>
    </row>
    <row r="855" spans="1:58" s="23" customFormat="1" ht="13.15" x14ac:dyDescent="0.4">
      <c r="A855" s="57">
        <v>45065</v>
      </c>
      <c r="B855" s="112">
        <v>19.649000000000001</v>
      </c>
      <c r="C855" s="112">
        <v>21.5</v>
      </c>
      <c r="D855" s="112">
        <v>22.393000000000001</v>
      </c>
      <c r="E855" s="112">
        <v>23.314</v>
      </c>
      <c r="F855" s="112">
        <v>23.849</v>
      </c>
      <c r="G855" s="112">
        <v>24.1</v>
      </c>
      <c r="H855" s="113">
        <v>24.11</v>
      </c>
      <c r="I855" s="90">
        <f t="shared" si="474"/>
        <v>19.890434782608697</v>
      </c>
      <c r="J855" s="90">
        <f t="shared" si="475"/>
        <v>21.616478260869567</v>
      </c>
      <c r="K855" s="114">
        <v>20</v>
      </c>
      <c r="L855" s="115">
        <v>4.3478260869565216E-2</v>
      </c>
      <c r="M855" s="90">
        <v>14.25</v>
      </c>
      <c r="N855" s="90">
        <v>16.809999999999999</v>
      </c>
      <c r="O855" s="90">
        <v>20.04</v>
      </c>
      <c r="P855" s="90">
        <v>22.89</v>
      </c>
      <c r="Q855" s="90">
        <v>24.37</v>
      </c>
      <c r="R855" s="63">
        <f t="shared" si="463"/>
        <v>11.870000000000001</v>
      </c>
      <c r="S855" s="64">
        <f t="shared" si="499"/>
        <v>4.7352024922118256E-2</v>
      </c>
      <c r="T855" s="65">
        <f t="shared" si="493"/>
        <v>0.84770969660916129</v>
      </c>
      <c r="U855" s="65">
        <f t="shared" si="493"/>
        <v>0.83882235528942117</v>
      </c>
      <c r="V855" s="65">
        <f t="shared" si="464"/>
        <v>0.73438182612494529</v>
      </c>
      <c r="W855" s="65">
        <f t="shared" si="465"/>
        <v>0.68978251949117764</v>
      </c>
      <c r="X855" s="61">
        <f t="shared" si="476"/>
        <v>9.4203267341849403E-2</v>
      </c>
      <c r="Y855" s="66">
        <f t="shared" si="466"/>
        <v>3.4142575276657774E-2</v>
      </c>
      <c r="Z855" s="61">
        <f t="shared" si="467"/>
        <v>8.6777564046515696E-2</v>
      </c>
      <c r="AA855" s="67">
        <f t="shared" si="468"/>
        <v>19.890434782608697</v>
      </c>
      <c r="AB855" s="68">
        <f t="shared" si="469"/>
        <v>0.16888756692444987</v>
      </c>
      <c r="AC855" s="69">
        <f t="shared" si="470"/>
        <v>0.18325013578873875</v>
      </c>
      <c r="AD855" s="70">
        <f>_xlfn.PERCENTILE.EXC(AC855:$AC$5675,0.5)</f>
        <v>8.636083743842364E-2</v>
      </c>
      <c r="AE855" s="70">
        <f>_xlfn.PERCENTILE.EXC($AC855:AC$5675,0.35)</f>
        <v>5.0517152232145264E-2</v>
      </c>
      <c r="AF855" s="71">
        <f t="shared" si="495"/>
        <v>3.4227858309936403E-2</v>
      </c>
      <c r="AG855" s="70">
        <f t="shared" si="496"/>
        <v>-0.25348902430545567</v>
      </c>
      <c r="AH855" s="70">
        <f t="shared" si="497"/>
        <v>-0.28545770534896964</v>
      </c>
      <c r="AI855" s="61" t="str">
        <f t="shared" si="485"/>
        <v>Short VOL</v>
      </c>
      <c r="AJ855" s="68" t="str">
        <f t="shared" si="486"/>
        <v>Short VOL</v>
      </c>
      <c r="AK855" s="72" t="str">
        <f t="shared" si="487"/>
        <v>00631L</v>
      </c>
      <c r="AL855" s="73">
        <f t="shared" si="477"/>
        <v>1</v>
      </c>
      <c r="AM855" s="72" t="str">
        <f t="shared" si="490"/>
        <v>00631L</v>
      </c>
      <c r="AN855" s="73">
        <f t="shared" si="478"/>
        <v>1</v>
      </c>
      <c r="AO855" s="74" t="str">
        <f t="shared" si="484"/>
        <v>00631L</v>
      </c>
      <c r="AP855" s="20">
        <f t="shared" si="479"/>
        <v>1</v>
      </c>
      <c r="AQ855" s="74" t="str">
        <f t="shared" si="494"/>
        <v>00635U</v>
      </c>
      <c r="AR855" s="20">
        <f t="shared" si="480"/>
        <v>0</v>
      </c>
      <c r="AS855" s="74" t="str">
        <f t="shared" si="488"/>
        <v>00635U</v>
      </c>
      <c r="AT855" s="20">
        <f t="shared" si="481"/>
        <v>0</v>
      </c>
      <c r="AU855" s="74" t="str">
        <f t="shared" si="471"/>
        <v>00631L</v>
      </c>
      <c r="AV855" s="20">
        <f t="shared" si="482"/>
        <v>1</v>
      </c>
      <c r="AW855" s="74" t="str">
        <f t="shared" si="472"/>
        <v>00631L</v>
      </c>
      <c r="AX855" s="20">
        <f t="shared" si="473"/>
        <v>1</v>
      </c>
      <c r="AY855" s="20">
        <f t="shared" si="483"/>
        <v>0</v>
      </c>
      <c r="AZ855" s="57">
        <v>45068</v>
      </c>
      <c r="BA855" s="75">
        <v>29.71</v>
      </c>
      <c r="BB855" s="90">
        <v>29.762499999999999</v>
      </c>
      <c r="BC855" s="76">
        <f t="shared" si="491"/>
        <v>29.883541666666677</v>
      </c>
      <c r="BD855" s="76">
        <f t="shared" si="492"/>
        <v>29.896208333333334</v>
      </c>
      <c r="BE855" s="77">
        <f t="shared" si="498"/>
        <v>-4.0504458279017243E-3</v>
      </c>
      <c r="BF855" s="77">
        <f t="shared" si="489"/>
        <v>-6.2284933011293158E-3</v>
      </c>
    </row>
    <row r="856" spans="1:58" s="23" customFormat="1" ht="13.15" x14ac:dyDescent="0.4">
      <c r="A856" s="57">
        <v>45064</v>
      </c>
      <c r="B856" s="112">
        <v>19.146999999999998</v>
      </c>
      <c r="C856" s="112">
        <v>20.956</v>
      </c>
      <c r="D856" s="112">
        <v>21.949000000000002</v>
      </c>
      <c r="E856" s="112">
        <v>22.948</v>
      </c>
      <c r="F856" s="112">
        <v>23.492999999999999</v>
      </c>
      <c r="G856" s="112">
        <v>23.702000000000002</v>
      </c>
      <c r="H856" s="113">
        <v>23.8</v>
      </c>
      <c r="I856" s="90">
        <f t="shared" si="474"/>
        <v>19.304304347826086</v>
      </c>
      <c r="J856" s="90">
        <f t="shared" si="475"/>
        <v>21.042347826086957</v>
      </c>
      <c r="K856" s="114">
        <v>21</v>
      </c>
      <c r="L856" s="115">
        <v>4.3478260869565216E-2</v>
      </c>
      <c r="M856" s="90">
        <v>14.06</v>
      </c>
      <c r="N856" s="90">
        <v>16.05</v>
      </c>
      <c r="O856" s="90">
        <v>19.329999999999998</v>
      </c>
      <c r="P856" s="90">
        <v>22.23</v>
      </c>
      <c r="Q856" s="90">
        <v>23.67</v>
      </c>
      <c r="R856" s="63">
        <f t="shared" si="463"/>
        <v>11.450000000000003</v>
      </c>
      <c r="S856" s="64">
        <f t="shared" si="499"/>
        <v>-4.8606994665085966E-2</v>
      </c>
      <c r="T856" s="65">
        <f t="shared" si="493"/>
        <v>0.87601246105919006</v>
      </c>
      <c r="U856" s="65">
        <f t="shared" si="493"/>
        <v>0.83031557165028469</v>
      </c>
      <c r="V856" s="65">
        <f t="shared" si="464"/>
        <v>0.72199730094466941</v>
      </c>
      <c r="W856" s="65">
        <f t="shared" si="465"/>
        <v>0.67807351077313049</v>
      </c>
      <c r="X856" s="61">
        <f t="shared" si="476"/>
        <v>9.4479552932574359E-2</v>
      </c>
      <c r="Y856" s="66">
        <f t="shared" si="466"/>
        <v>3.7127418511417133E-2</v>
      </c>
      <c r="Z856" s="61">
        <f t="shared" si="467"/>
        <v>9.0033986563032839E-2</v>
      </c>
      <c r="AA856" s="67">
        <f t="shared" si="468"/>
        <v>19.304304347826086</v>
      </c>
      <c r="AB856" s="68">
        <f t="shared" si="469"/>
        <v>0.19295950155763225</v>
      </c>
      <c r="AC856" s="69">
        <f t="shared" si="470"/>
        <v>0.20276039550318289</v>
      </c>
      <c r="AD856" s="70">
        <f>_xlfn.PERCENTILE.EXC(AC856:$AC$5675,0.5)</f>
        <v>8.6360010555946526E-2</v>
      </c>
      <c r="AE856" s="70">
        <f>_xlfn.PERCENTILE.EXC($AC856:AC$5675,0.35)</f>
        <v>5.0515425431141167E-2</v>
      </c>
      <c r="AF856" s="71">
        <f t="shared" si="495"/>
        <v>3.400412784890073E-2</v>
      </c>
      <c r="AG856" s="70">
        <f t="shared" si="496"/>
        <v>-0.25348902430545567</v>
      </c>
      <c r="AH856" s="70">
        <f t="shared" si="497"/>
        <v>-0.28545770534896964</v>
      </c>
      <c r="AI856" s="61" t="str">
        <f t="shared" si="485"/>
        <v>Short VOL</v>
      </c>
      <c r="AJ856" s="68" t="str">
        <f t="shared" si="486"/>
        <v>Short VOL</v>
      </c>
      <c r="AK856" s="72" t="str">
        <f t="shared" si="487"/>
        <v>00631L</v>
      </c>
      <c r="AL856" s="73">
        <f t="shared" si="477"/>
        <v>1</v>
      </c>
      <c r="AM856" s="72" t="str">
        <f t="shared" si="490"/>
        <v>00631L</v>
      </c>
      <c r="AN856" s="73">
        <f t="shared" si="478"/>
        <v>1</v>
      </c>
      <c r="AO856" s="74" t="str">
        <f t="shared" si="484"/>
        <v>00631L</v>
      </c>
      <c r="AP856" s="20">
        <f t="shared" si="479"/>
        <v>1</v>
      </c>
      <c r="AQ856" s="74" t="str">
        <f t="shared" si="494"/>
        <v>00631L</v>
      </c>
      <c r="AR856" s="20">
        <f t="shared" si="480"/>
        <v>1</v>
      </c>
      <c r="AS856" s="74" t="str">
        <f t="shared" si="488"/>
        <v>00631L</v>
      </c>
      <c r="AT856" s="20">
        <f t="shared" si="481"/>
        <v>1</v>
      </c>
      <c r="AU856" s="74" t="str">
        <f t="shared" si="471"/>
        <v>00631L</v>
      </c>
      <c r="AV856" s="20">
        <f t="shared" si="482"/>
        <v>1</v>
      </c>
      <c r="AW856" s="74" t="str">
        <f t="shared" si="472"/>
        <v>00631L</v>
      </c>
      <c r="AX856" s="20">
        <f t="shared" si="473"/>
        <v>1</v>
      </c>
      <c r="AY856" s="20">
        <f t="shared" si="483"/>
        <v>0</v>
      </c>
      <c r="AZ856" s="57">
        <v>45065</v>
      </c>
      <c r="BA856" s="75">
        <v>30</v>
      </c>
      <c r="BB856" s="90">
        <v>29.987500000000001</v>
      </c>
      <c r="BC856" s="76">
        <f t="shared" si="491"/>
        <v>29.853333333333342</v>
      </c>
      <c r="BD856" s="76">
        <f t="shared" si="492"/>
        <v>29.887500000000006</v>
      </c>
      <c r="BE856" s="77">
        <f t="shared" si="498"/>
        <v>4.4941938365338861E-3</v>
      </c>
      <c r="BF856" s="77">
        <f t="shared" si="489"/>
        <v>3.76411543287306E-3</v>
      </c>
    </row>
    <row r="857" spans="1:58" s="23" customFormat="1" ht="13.15" x14ac:dyDescent="0.4">
      <c r="A857" s="57">
        <v>45063</v>
      </c>
      <c r="B857" s="112">
        <v>19.981999999999999</v>
      </c>
      <c r="C857" s="112">
        <v>21.742000000000001</v>
      </c>
      <c r="D857" s="112">
        <v>22.536000000000001</v>
      </c>
      <c r="E857" s="112">
        <v>23.285</v>
      </c>
      <c r="F857" s="112">
        <v>23.753</v>
      </c>
      <c r="G857" s="112">
        <v>23.95</v>
      </c>
      <c r="H857" s="113">
        <v>23.917000000000002</v>
      </c>
      <c r="I857" s="90">
        <f t="shared" si="474"/>
        <v>20.058521739130434</v>
      </c>
      <c r="J857" s="90">
        <f t="shared" si="475"/>
        <v>21.776521739130434</v>
      </c>
      <c r="K857" s="114">
        <v>22</v>
      </c>
      <c r="L857" s="115">
        <v>4.3478260869565216E-2</v>
      </c>
      <c r="M857" s="90">
        <v>14.67</v>
      </c>
      <c r="N857" s="90">
        <v>16.87</v>
      </c>
      <c r="O857" s="90">
        <v>20.05</v>
      </c>
      <c r="P857" s="90">
        <v>22.86</v>
      </c>
      <c r="Q857" s="90">
        <v>24.12</v>
      </c>
      <c r="R857" s="63">
        <f t="shared" si="463"/>
        <v>11.369999999999997</v>
      </c>
      <c r="S857" s="64">
        <f t="shared" si="499"/>
        <v>-6.2256809338521263E-2</v>
      </c>
      <c r="T857" s="65">
        <f t="shared" si="493"/>
        <v>0.86959098992294004</v>
      </c>
      <c r="U857" s="65">
        <f t="shared" si="493"/>
        <v>0.84139650872817962</v>
      </c>
      <c r="V857" s="65">
        <f t="shared" si="464"/>
        <v>0.73797025371828529</v>
      </c>
      <c r="W857" s="65">
        <f t="shared" si="465"/>
        <v>0.69941956882255396</v>
      </c>
      <c r="X857" s="61">
        <f t="shared" si="476"/>
        <v>8.807927134420987E-2</v>
      </c>
      <c r="Y857" s="66">
        <f t="shared" si="466"/>
        <v>2.714193686922918E-2</v>
      </c>
      <c r="Z857" s="61">
        <f t="shared" si="467"/>
        <v>8.5649382459152129E-2</v>
      </c>
      <c r="AA857" s="67">
        <f t="shared" si="468"/>
        <v>20.058521739130438</v>
      </c>
      <c r="AB857" s="68">
        <f t="shared" si="469"/>
        <v>0.18446947243627732</v>
      </c>
      <c r="AC857" s="69">
        <f t="shared" si="470"/>
        <v>0.18900543800417524</v>
      </c>
      <c r="AD857" s="70">
        <f>_xlfn.PERCENTILE.EXC(AC857:$AC$5675,0.5)</f>
        <v>8.6359183673469397E-2</v>
      </c>
      <c r="AE857" s="70">
        <f>_xlfn.PERCENTILE.EXC($AC857:AC$5675,0.35)</f>
        <v>5.0513698630137077E-2</v>
      </c>
      <c r="AF857" s="71">
        <f t="shared" si="495"/>
        <v>3.3909541096836512E-2</v>
      </c>
      <c r="AG857" s="70">
        <f t="shared" si="496"/>
        <v>-0.25348902430545567</v>
      </c>
      <c r="AH857" s="70">
        <f t="shared" si="497"/>
        <v>-0.28545770534896964</v>
      </c>
      <c r="AI857" s="61" t="str">
        <f t="shared" si="485"/>
        <v>Short VOL</v>
      </c>
      <c r="AJ857" s="68" t="str">
        <f t="shared" si="486"/>
        <v>Short VOL</v>
      </c>
      <c r="AK857" s="72" t="str">
        <f t="shared" si="487"/>
        <v>00631L</v>
      </c>
      <c r="AL857" s="73">
        <f t="shared" si="477"/>
        <v>1</v>
      </c>
      <c r="AM857" s="72" t="str">
        <f t="shared" si="490"/>
        <v>00631L</v>
      </c>
      <c r="AN857" s="73">
        <f t="shared" si="478"/>
        <v>1</v>
      </c>
      <c r="AO857" s="74" t="str">
        <f t="shared" si="484"/>
        <v>00631L</v>
      </c>
      <c r="AP857" s="20">
        <f t="shared" si="479"/>
        <v>1</v>
      </c>
      <c r="AQ857" s="74" t="str">
        <f t="shared" si="494"/>
        <v>00631L</v>
      </c>
      <c r="AR857" s="20">
        <f t="shared" si="480"/>
        <v>1</v>
      </c>
      <c r="AS857" s="74" t="str">
        <f t="shared" si="488"/>
        <v>00631L</v>
      </c>
      <c r="AT857" s="20">
        <f t="shared" si="481"/>
        <v>1</v>
      </c>
      <c r="AU857" s="74" t="str">
        <f t="shared" si="471"/>
        <v>00631L</v>
      </c>
      <c r="AV857" s="20">
        <f t="shared" si="482"/>
        <v>1</v>
      </c>
      <c r="AW857" s="74" t="str">
        <f t="shared" si="472"/>
        <v>00631L</v>
      </c>
      <c r="AX857" s="20">
        <f t="shared" si="473"/>
        <v>1</v>
      </c>
      <c r="AY857" s="20">
        <f t="shared" si="483"/>
        <v>0</v>
      </c>
      <c r="AZ857" s="57">
        <v>45064</v>
      </c>
      <c r="BA857" s="75">
        <v>30.09</v>
      </c>
      <c r="BB857" s="90">
        <v>30.087499999999999</v>
      </c>
      <c r="BC857" s="76">
        <f t="shared" si="491"/>
        <v>29.817291666666677</v>
      </c>
      <c r="BD857" s="76">
        <f t="shared" si="492"/>
        <v>29.855041666666676</v>
      </c>
      <c r="BE857" s="77">
        <f t="shared" si="498"/>
        <v>9.0621353660833379E-3</v>
      </c>
      <c r="BF857" s="77">
        <f t="shared" si="489"/>
        <v>7.8699717105287642E-3</v>
      </c>
    </row>
    <row r="858" spans="1:58" s="23" customFormat="1" ht="13.15" x14ac:dyDescent="0.4">
      <c r="A858" s="57">
        <v>45062</v>
      </c>
      <c r="B858" s="112">
        <v>18.282</v>
      </c>
      <c r="C858" s="112">
        <v>20.643999999999998</v>
      </c>
      <c r="D858" s="112">
        <v>22.254999999999999</v>
      </c>
      <c r="E858" s="112">
        <v>23.033999999999999</v>
      </c>
      <c r="F858" s="112">
        <v>23.82</v>
      </c>
      <c r="G858" s="112">
        <v>24.164000000000001</v>
      </c>
      <c r="H858" s="113">
        <v>24.314</v>
      </c>
      <c r="I858" s="90">
        <f t="shared" si="474"/>
        <v>20.643999999999998</v>
      </c>
      <c r="J858" s="90">
        <f t="shared" si="475"/>
        <v>22.254999999999999</v>
      </c>
      <c r="K858" s="114">
        <v>0</v>
      </c>
      <c r="L858" s="115">
        <v>0.05</v>
      </c>
      <c r="M858" s="90">
        <v>15.99</v>
      </c>
      <c r="N858" s="90">
        <v>17.989999999999998</v>
      </c>
      <c r="O858" s="90">
        <v>20.9</v>
      </c>
      <c r="P858" s="90">
        <v>23.54</v>
      </c>
      <c r="Q858" s="90">
        <v>24.88</v>
      </c>
      <c r="R858" s="63">
        <f t="shared" si="463"/>
        <v>10.46</v>
      </c>
      <c r="S858" s="64">
        <f t="shared" si="499"/>
        <v>5.081775700934564E-2</v>
      </c>
      <c r="T858" s="65">
        <f t="shared" si="493"/>
        <v>0.88882712618121185</v>
      </c>
      <c r="U858" s="65">
        <f t="shared" si="493"/>
        <v>0.8607655502392344</v>
      </c>
      <c r="V858" s="65">
        <f t="shared" si="464"/>
        <v>0.76423109600679695</v>
      </c>
      <c r="W858" s="65">
        <f t="shared" si="465"/>
        <v>0.72307073954983925</v>
      </c>
      <c r="X858" s="61">
        <f t="shared" si="476"/>
        <v>0.12919811836779338</v>
      </c>
      <c r="Y858" s="66">
        <f t="shared" si="466"/>
        <v>5.5570026916731838E-2</v>
      </c>
      <c r="Z858" s="61">
        <f t="shared" si="467"/>
        <v>7.8037202092617747E-2</v>
      </c>
      <c r="AA858" s="67">
        <f t="shared" si="468"/>
        <v>20.643999999999998</v>
      </c>
      <c r="AB858" s="68">
        <f t="shared" si="469"/>
        <v>1.6231239577543171E-2</v>
      </c>
      <c r="AC858" s="69">
        <f t="shared" si="470"/>
        <v>0.14752640355753197</v>
      </c>
      <c r="AD858" s="70">
        <f>_xlfn.PERCENTILE.EXC(AC858:$AC$5675,0.5)</f>
        <v>8.6241454515184682E-2</v>
      </c>
      <c r="AE858" s="70">
        <f>_xlfn.PERCENTILE.EXC($AC858:AC$5675,0.35)</f>
        <v>5.0457294667529053E-2</v>
      </c>
      <c r="AF858" s="71">
        <f t="shared" si="495"/>
        <v>3.3849003005789698E-2</v>
      </c>
      <c r="AG858" s="70">
        <f t="shared" si="496"/>
        <v>-0.25348902430545567</v>
      </c>
      <c r="AH858" s="70">
        <f t="shared" si="497"/>
        <v>-0.28545770534896964</v>
      </c>
      <c r="AI858" s="61" t="str">
        <f t="shared" si="485"/>
        <v>Short VOL</v>
      </c>
      <c r="AJ858" s="68" t="str">
        <f t="shared" si="486"/>
        <v>Short VOL</v>
      </c>
      <c r="AK858" s="72" t="str">
        <f t="shared" si="487"/>
        <v>00631L</v>
      </c>
      <c r="AL858" s="73">
        <f t="shared" si="477"/>
        <v>1</v>
      </c>
      <c r="AM858" s="72" t="str">
        <f t="shared" si="490"/>
        <v>00631L</v>
      </c>
      <c r="AN858" s="73">
        <f t="shared" si="478"/>
        <v>1</v>
      </c>
      <c r="AO858" s="74" t="str">
        <f t="shared" si="484"/>
        <v>00631L</v>
      </c>
      <c r="AP858" s="20">
        <f t="shared" si="479"/>
        <v>1</v>
      </c>
      <c r="AQ858" s="74" t="str">
        <f t="shared" si="494"/>
        <v>00631L</v>
      </c>
      <c r="AR858" s="20">
        <f t="shared" si="480"/>
        <v>1</v>
      </c>
      <c r="AS858" s="74" t="str">
        <f t="shared" si="488"/>
        <v>00631L</v>
      </c>
      <c r="AT858" s="20">
        <f t="shared" si="481"/>
        <v>1</v>
      </c>
      <c r="AU858" s="74" t="str">
        <f t="shared" si="471"/>
        <v>00631L</v>
      </c>
      <c r="AV858" s="20">
        <f t="shared" si="482"/>
        <v>1</v>
      </c>
      <c r="AW858" s="74" t="str">
        <f t="shared" si="472"/>
        <v>00631L</v>
      </c>
      <c r="AX858" s="20">
        <f t="shared" si="473"/>
        <v>1</v>
      </c>
      <c r="AY858" s="20">
        <f t="shared" si="483"/>
        <v>0</v>
      </c>
      <c r="AZ858" s="57">
        <v>45063</v>
      </c>
      <c r="BA858" s="75">
        <v>30.09</v>
      </c>
      <c r="BB858" s="90">
        <v>30.162500000000001</v>
      </c>
      <c r="BC858" s="76">
        <f t="shared" si="491"/>
        <v>29.776250000000008</v>
      </c>
      <c r="BD858" s="76">
        <f t="shared" si="492"/>
        <v>29.817333333333345</v>
      </c>
      <c r="BE858" s="77">
        <f t="shared" si="498"/>
        <v>1.2971747617648065E-2</v>
      </c>
      <c r="BF858" s="77">
        <f t="shared" si="489"/>
        <v>9.1445691544064477E-3</v>
      </c>
    </row>
    <row r="859" spans="1:58" s="23" customFormat="1" ht="13.15" x14ac:dyDescent="0.4">
      <c r="A859" s="57">
        <v>45061</v>
      </c>
      <c r="B859" s="112">
        <v>17.800999999999998</v>
      </c>
      <c r="C859" s="112">
        <v>20.065000000000001</v>
      </c>
      <c r="D859" s="112">
        <v>21.655000000000001</v>
      </c>
      <c r="E859" s="112">
        <v>22.498000000000001</v>
      </c>
      <c r="F859" s="112">
        <v>23.399000000000001</v>
      </c>
      <c r="G859" s="112">
        <v>23.754999999999999</v>
      </c>
      <c r="H859" s="113">
        <v>23.95</v>
      </c>
      <c r="I859" s="90">
        <f t="shared" si="474"/>
        <v>19.951800000000002</v>
      </c>
      <c r="J859" s="90">
        <f t="shared" si="475"/>
        <v>21.575500000000002</v>
      </c>
      <c r="K859" s="114">
        <v>1</v>
      </c>
      <c r="L859" s="115">
        <v>0.05</v>
      </c>
      <c r="M859" s="90">
        <v>14.64</v>
      </c>
      <c r="N859" s="90">
        <v>17.12</v>
      </c>
      <c r="O859" s="90">
        <v>20.309999999999999</v>
      </c>
      <c r="P859" s="90">
        <v>23.05</v>
      </c>
      <c r="Q859" s="90">
        <v>24.25</v>
      </c>
      <c r="R859" s="63">
        <f t="shared" si="463"/>
        <v>11.599999999999998</v>
      </c>
      <c r="S859" s="64">
        <f t="shared" si="499"/>
        <v>5.2847915443335206E-3</v>
      </c>
      <c r="T859" s="65">
        <f t="shared" si="493"/>
        <v>0.85514018691588778</v>
      </c>
      <c r="U859" s="65">
        <f t="shared" si="493"/>
        <v>0.84293451501723304</v>
      </c>
      <c r="V859" s="65">
        <f t="shared" si="464"/>
        <v>0.74273318872017358</v>
      </c>
      <c r="W859" s="65">
        <f t="shared" si="465"/>
        <v>0.70597938144329897</v>
      </c>
      <c r="X859" s="61">
        <f t="shared" si="476"/>
        <v>0.12718386607493978</v>
      </c>
      <c r="Y859" s="66">
        <f t="shared" si="466"/>
        <v>6.4539070139567875E-2</v>
      </c>
      <c r="Z859" s="61">
        <f t="shared" si="467"/>
        <v>8.1381128519732518E-2</v>
      </c>
      <c r="AA859" s="67">
        <f t="shared" si="468"/>
        <v>19.951799999999999</v>
      </c>
      <c r="AB859" s="68">
        <f t="shared" si="469"/>
        <v>3.9778037383177416E-2</v>
      </c>
      <c r="AC859" s="69">
        <f t="shared" si="470"/>
        <v>0.16540887850467276</v>
      </c>
      <c r="AD859" s="70">
        <f>_xlfn.PERCENTILE.EXC(AC859:$AC$5675,0.5)</f>
        <v>8.6123725356899966E-2</v>
      </c>
      <c r="AE859" s="70">
        <f>_xlfn.PERCENTILE.EXC($AC859:AC$5675,0.35)</f>
        <v>5.0400890704921063E-2</v>
      </c>
      <c r="AF859" s="71">
        <f t="shared" si="495"/>
        <v>3.3849003005789698E-2</v>
      </c>
      <c r="AG859" s="70">
        <f t="shared" si="496"/>
        <v>-0.25348902430545567</v>
      </c>
      <c r="AH859" s="70">
        <f t="shared" si="497"/>
        <v>-0.28545770534896964</v>
      </c>
      <c r="AI859" s="61" t="str">
        <f t="shared" si="485"/>
        <v>Short VOL</v>
      </c>
      <c r="AJ859" s="68" t="str">
        <f t="shared" si="486"/>
        <v>Short VOL</v>
      </c>
      <c r="AK859" s="72" t="str">
        <f t="shared" si="487"/>
        <v>00631L</v>
      </c>
      <c r="AL859" s="73">
        <f t="shared" si="477"/>
        <v>1</v>
      </c>
      <c r="AM859" s="72" t="str">
        <f t="shared" si="490"/>
        <v>00631L</v>
      </c>
      <c r="AN859" s="73">
        <f t="shared" si="478"/>
        <v>1</v>
      </c>
      <c r="AO859" s="74" t="str">
        <f t="shared" si="484"/>
        <v>00631L</v>
      </c>
      <c r="AP859" s="20">
        <f t="shared" si="479"/>
        <v>1</v>
      </c>
      <c r="AQ859" s="74" t="str">
        <f t="shared" si="494"/>
        <v>00631L</v>
      </c>
      <c r="AR859" s="20">
        <f t="shared" si="480"/>
        <v>1</v>
      </c>
      <c r="AS859" s="74" t="str">
        <f t="shared" si="488"/>
        <v>00631L</v>
      </c>
      <c r="AT859" s="20">
        <f t="shared" si="481"/>
        <v>1</v>
      </c>
      <c r="AU859" s="74" t="str">
        <f t="shared" si="471"/>
        <v>00631L</v>
      </c>
      <c r="AV859" s="20">
        <f t="shared" si="482"/>
        <v>1</v>
      </c>
      <c r="AW859" s="74" t="str">
        <f t="shared" si="472"/>
        <v>00631L</v>
      </c>
      <c r="AX859" s="20">
        <f t="shared" si="473"/>
        <v>1</v>
      </c>
      <c r="AY859" s="20">
        <f t="shared" si="483"/>
        <v>0</v>
      </c>
      <c r="AZ859" s="57">
        <v>45062</v>
      </c>
      <c r="BA859" s="75">
        <v>30</v>
      </c>
      <c r="BB859" s="90">
        <v>29.875</v>
      </c>
      <c r="BC859" s="76">
        <f t="shared" si="491"/>
        <v>29.73500000000001</v>
      </c>
      <c r="BD859" s="76">
        <f t="shared" si="492"/>
        <v>29.773541666666677</v>
      </c>
      <c r="BE859" s="77">
        <f t="shared" si="498"/>
        <v>4.7082562636620098E-3</v>
      </c>
      <c r="BF859" s="77">
        <f t="shared" si="489"/>
        <v>7.6060260438165104E-3</v>
      </c>
    </row>
    <row r="860" spans="1:58" s="23" customFormat="1" ht="13.15" x14ac:dyDescent="0.4">
      <c r="A860" s="57">
        <v>45058</v>
      </c>
      <c r="B860" s="112">
        <v>18.542999999999999</v>
      </c>
      <c r="C860" s="112">
        <v>20.550999999999998</v>
      </c>
      <c r="D860" s="112">
        <v>22.15</v>
      </c>
      <c r="E860" s="112">
        <v>22.899000000000001</v>
      </c>
      <c r="F860" s="112">
        <v>23.7</v>
      </c>
      <c r="G860" s="112">
        <v>23.99</v>
      </c>
      <c r="H860" s="113">
        <v>24.1</v>
      </c>
      <c r="I860" s="90">
        <f t="shared" si="474"/>
        <v>20.350199999999997</v>
      </c>
      <c r="J860" s="90">
        <f t="shared" si="475"/>
        <v>21.990099999999998</v>
      </c>
      <c r="K860" s="114">
        <v>2</v>
      </c>
      <c r="L860" s="115">
        <v>0.05</v>
      </c>
      <c r="M860" s="90">
        <v>14.09</v>
      </c>
      <c r="N860" s="90">
        <v>17.03</v>
      </c>
      <c r="O860" s="90">
        <v>20.66</v>
      </c>
      <c r="P860" s="90">
        <v>23.37</v>
      </c>
      <c r="Q860" s="90">
        <v>24.87</v>
      </c>
      <c r="R860" s="63">
        <f t="shared" si="463"/>
        <v>12.91</v>
      </c>
      <c r="S860" s="64">
        <f t="shared" si="499"/>
        <v>5.906674542232807E-3</v>
      </c>
      <c r="T860" s="65">
        <f t="shared" si="493"/>
        <v>0.82736347621843798</v>
      </c>
      <c r="U860" s="65">
        <f t="shared" si="493"/>
        <v>0.82429816069699913</v>
      </c>
      <c r="V860" s="65">
        <f t="shared" si="464"/>
        <v>0.72871202396234491</v>
      </c>
      <c r="W860" s="65">
        <f t="shared" si="465"/>
        <v>0.6847607559308404</v>
      </c>
      <c r="X860" s="61">
        <f t="shared" si="476"/>
        <v>0.10828884215067676</v>
      </c>
      <c r="Y860" s="66">
        <f t="shared" si="466"/>
        <v>5.2447705139962462E-2</v>
      </c>
      <c r="Z860" s="61">
        <f t="shared" si="467"/>
        <v>8.0583974604672245E-2</v>
      </c>
      <c r="AA860" s="67">
        <f t="shared" si="468"/>
        <v>20.350199999999997</v>
      </c>
      <c r="AB860" s="68">
        <f t="shared" si="469"/>
        <v>8.8843217850851322E-2</v>
      </c>
      <c r="AC860" s="69">
        <f t="shared" si="470"/>
        <v>0.19496183206106846</v>
      </c>
      <c r="AD860" s="70">
        <f>_xlfn.PERCENTILE.EXC(AC860:$AC$5675,0.5)</f>
        <v>8.6115317040527661E-2</v>
      </c>
      <c r="AE860" s="70">
        <f>_xlfn.PERCENTILE.EXC($AC860:AC$5675,0.35)</f>
        <v>5.0351629772933289E-2</v>
      </c>
      <c r="AF860" s="71">
        <f t="shared" si="495"/>
        <v>3.3656659684191167E-2</v>
      </c>
      <c r="AG860" s="70">
        <f t="shared" si="496"/>
        <v>-0.25348902430545567</v>
      </c>
      <c r="AH860" s="70">
        <f t="shared" si="497"/>
        <v>-0.28545770534896964</v>
      </c>
      <c r="AI860" s="61" t="str">
        <f t="shared" si="485"/>
        <v>Short VOL</v>
      </c>
      <c r="AJ860" s="68" t="str">
        <f t="shared" si="486"/>
        <v>Short VOL</v>
      </c>
      <c r="AK860" s="72" t="str">
        <f t="shared" si="487"/>
        <v>00631L</v>
      </c>
      <c r="AL860" s="73">
        <f t="shared" si="477"/>
        <v>1</v>
      </c>
      <c r="AM860" s="72" t="str">
        <f t="shared" si="490"/>
        <v>00631L</v>
      </c>
      <c r="AN860" s="73">
        <f t="shared" si="478"/>
        <v>1</v>
      </c>
      <c r="AO860" s="74" t="str">
        <f t="shared" si="484"/>
        <v>00631L</v>
      </c>
      <c r="AP860" s="20">
        <f t="shared" si="479"/>
        <v>1</v>
      </c>
      <c r="AQ860" s="74" t="str">
        <f t="shared" si="494"/>
        <v>00631L</v>
      </c>
      <c r="AR860" s="20">
        <f t="shared" si="480"/>
        <v>1</v>
      </c>
      <c r="AS860" s="74" t="str">
        <f t="shared" si="488"/>
        <v>00631L</v>
      </c>
      <c r="AT860" s="20">
        <f t="shared" si="481"/>
        <v>1</v>
      </c>
      <c r="AU860" s="74" t="str">
        <f t="shared" si="471"/>
        <v>00631L</v>
      </c>
      <c r="AV860" s="20">
        <f t="shared" si="482"/>
        <v>1</v>
      </c>
      <c r="AW860" s="74" t="str">
        <f t="shared" si="472"/>
        <v>00631L</v>
      </c>
      <c r="AX860" s="20">
        <f t="shared" si="473"/>
        <v>1</v>
      </c>
      <c r="AY860" s="20">
        <f t="shared" si="483"/>
        <v>0</v>
      </c>
      <c r="AZ860" s="57">
        <v>45061</v>
      </c>
      <c r="BA860" s="75">
        <v>30.01</v>
      </c>
      <c r="BB860" s="90">
        <v>30.137499999999999</v>
      </c>
      <c r="BC860" s="76">
        <f t="shared" si="491"/>
        <v>29.69625000000001</v>
      </c>
      <c r="BD860" s="76">
        <f t="shared" si="492"/>
        <v>29.737250000000014</v>
      </c>
      <c r="BE860" s="77">
        <f t="shared" si="498"/>
        <v>1.4858778465294081E-2</v>
      </c>
      <c r="BF860" s="77">
        <f t="shared" si="489"/>
        <v>9.1719980832117194E-3</v>
      </c>
    </row>
    <row r="861" spans="1:58" s="23" customFormat="1" ht="13.15" x14ac:dyDescent="0.4">
      <c r="A861" s="57">
        <v>45057</v>
      </c>
      <c r="B861" s="112">
        <v>18.603000000000002</v>
      </c>
      <c r="C861" s="112">
        <v>20.524000000000001</v>
      </c>
      <c r="D861" s="112">
        <v>22.045999999999999</v>
      </c>
      <c r="E861" s="112">
        <v>22.75</v>
      </c>
      <c r="F861" s="112">
        <v>23.55</v>
      </c>
      <c r="G861" s="112">
        <v>23.846</v>
      </c>
      <c r="H861" s="113">
        <v>23.95</v>
      </c>
      <c r="I861" s="90">
        <f t="shared" si="474"/>
        <v>20.235849999999999</v>
      </c>
      <c r="J861" s="90">
        <f t="shared" si="475"/>
        <v>21.817699999999999</v>
      </c>
      <c r="K861" s="114">
        <v>3</v>
      </c>
      <c r="L861" s="115">
        <v>0.05</v>
      </c>
      <c r="M861" s="90">
        <v>14.49</v>
      </c>
      <c r="N861" s="90">
        <v>16.93</v>
      </c>
      <c r="O861" s="90">
        <v>20.62</v>
      </c>
      <c r="P861" s="90">
        <v>23.32</v>
      </c>
      <c r="Q861" s="90">
        <v>24.48</v>
      </c>
      <c r="R861" s="63">
        <f t="shared" si="463"/>
        <v>12.519999999999996</v>
      </c>
      <c r="S861" s="64">
        <f t="shared" si="499"/>
        <v>-5.9031877213704619E-4</v>
      </c>
      <c r="T861" s="65">
        <f t="shared" si="493"/>
        <v>0.85587714116952163</v>
      </c>
      <c r="U861" s="65">
        <f t="shared" si="493"/>
        <v>0.82104752667313285</v>
      </c>
      <c r="V861" s="65">
        <f t="shared" si="464"/>
        <v>0.72598627787307035</v>
      </c>
      <c r="W861" s="65">
        <f t="shared" si="465"/>
        <v>0.69158496732026142</v>
      </c>
      <c r="X861" s="61">
        <f t="shared" si="476"/>
        <v>0.10326291458366926</v>
      </c>
      <c r="Y861" s="66">
        <f t="shared" si="466"/>
        <v>5.2747252747252719E-2</v>
      </c>
      <c r="Z861" s="61">
        <f t="shared" si="467"/>
        <v>7.8170672346355566E-2</v>
      </c>
      <c r="AA861" s="67">
        <f t="shared" si="468"/>
        <v>20.235849999999999</v>
      </c>
      <c r="AB861" s="68">
        <f t="shared" si="469"/>
        <v>9.881866509155357E-2</v>
      </c>
      <c r="AC861" s="69">
        <f t="shared" si="470"/>
        <v>0.19526580035440044</v>
      </c>
      <c r="AD861" s="70">
        <f>_xlfn.PERCENTILE.EXC(AC861:$AC$5675,0.5)</f>
        <v>8.6106908724155343E-2</v>
      </c>
      <c r="AE861" s="70">
        <f>_xlfn.PERCENTILE.EXC($AC861:AC$5675,0.35)</f>
        <v>5.03452270246669E-2</v>
      </c>
      <c r="AF861" s="71">
        <f t="shared" si="495"/>
        <v>3.3656659684191167E-2</v>
      </c>
      <c r="AG861" s="70">
        <f t="shared" si="496"/>
        <v>-0.25348902430545567</v>
      </c>
      <c r="AH861" s="70">
        <f t="shared" si="497"/>
        <v>-0.28545770534896964</v>
      </c>
      <c r="AI861" s="61" t="str">
        <f t="shared" si="485"/>
        <v>Short VOL</v>
      </c>
      <c r="AJ861" s="68" t="str">
        <f t="shared" si="486"/>
        <v>Short VOL</v>
      </c>
      <c r="AK861" s="72" t="str">
        <f t="shared" si="487"/>
        <v>00631L</v>
      </c>
      <c r="AL861" s="73">
        <f t="shared" si="477"/>
        <v>1</v>
      </c>
      <c r="AM861" s="72" t="str">
        <f t="shared" si="490"/>
        <v>00631L</v>
      </c>
      <c r="AN861" s="73">
        <f t="shared" si="478"/>
        <v>1</v>
      </c>
      <c r="AO861" s="74" t="str">
        <f t="shared" si="484"/>
        <v>00631L</v>
      </c>
      <c r="AP861" s="20">
        <f t="shared" si="479"/>
        <v>1</v>
      </c>
      <c r="AQ861" s="74" t="str">
        <f t="shared" si="494"/>
        <v>00631L</v>
      </c>
      <c r="AR861" s="20">
        <f t="shared" si="480"/>
        <v>1</v>
      </c>
      <c r="AS861" s="74" t="str">
        <f t="shared" si="488"/>
        <v>00631L</v>
      </c>
      <c r="AT861" s="20">
        <f t="shared" si="481"/>
        <v>1</v>
      </c>
      <c r="AU861" s="74" t="str">
        <f t="shared" si="471"/>
        <v>00631L</v>
      </c>
      <c r="AV861" s="20">
        <f t="shared" si="482"/>
        <v>1</v>
      </c>
      <c r="AW861" s="74" t="str">
        <f t="shared" si="472"/>
        <v>00631L</v>
      </c>
      <c r="AX861" s="20">
        <f t="shared" si="473"/>
        <v>1</v>
      </c>
      <c r="AY861" s="20">
        <f t="shared" si="483"/>
        <v>0</v>
      </c>
      <c r="AZ861" s="57">
        <v>45058</v>
      </c>
      <c r="BA861" s="75">
        <v>30.21</v>
      </c>
      <c r="BB861" s="90">
        <v>30.212499999999999</v>
      </c>
      <c r="BC861" s="76">
        <f t="shared" si="491"/>
        <v>29.650208333333342</v>
      </c>
      <c r="BD861" s="76">
        <f t="shared" si="492"/>
        <v>29.697458333333341</v>
      </c>
      <c r="BE861" s="77">
        <f t="shared" si="498"/>
        <v>1.8964172539540539E-2</v>
      </c>
      <c r="BF861" s="77">
        <f t="shared" si="489"/>
        <v>1.7258772145203001E-2</v>
      </c>
    </row>
    <row r="862" spans="1:58" s="23" customFormat="1" ht="13.15" x14ac:dyDescent="0.4">
      <c r="A862" s="57">
        <v>45056</v>
      </c>
      <c r="B862" s="112">
        <v>19.41</v>
      </c>
      <c r="C862" s="112">
        <v>21.33</v>
      </c>
      <c r="D862" s="112">
        <v>22.72</v>
      </c>
      <c r="E862" s="112">
        <v>23.29</v>
      </c>
      <c r="F862" s="112">
        <v>24</v>
      </c>
      <c r="G862" s="112">
        <v>24.21</v>
      </c>
      <c r="H862" s="113">
        <v>24.25</v>
      </c>
      <c r="I862" s="90">
        <f t="shared" si="474"/>
        <v>20.945999999999998</v>
      </c>
      <c r="J862" s="90">
        <f t="shared" si="475"/>
        <v>22.442</v>
      </c>
      <c r="K862" s="114">
        <v>4</v>
      </c>
      <c r="L862" s="115">
        <v>0.05</v>
      </c>
      <c r="M862" s="90">
        <v>14.59</v>
      </c>
      <c r="N862" s="90">
        <v>16.940000000000001</v>
      </c>
      <c r="O862" s="90">
        <v>20.69</v>
      </c>
      <c r="P862" s="90">
        <v>23.37</v>
      </c>
      <c r="Q862" s="90">
        <v>24.54</v>
      </c>
      <c r="R862" s="63">
        <f t="shared" si="463"/>
        <v>12.530000000000001</v>
      </c>
      <c r="S862" s="64">
        <f t="shared" si="499"/>
        <v>-4.3478260869565188E-2</v>
      </c>
      <c r="T862" s="65">
        <f t="shared" si="493"/>
        <v>0.86127508854781576</v>
      </c>
      <c r="U862" s="65">
        <f t="shared" si="493"/>
        <v>0.81875302078298695</v>
      </c>
      <c r="V862" s="65">
        <f t="shared" si="464"/>
        <v>0.72486093281985453</v>
      </c>
      <c r="W862" s="65">
        <f t="shared" si="465"/>
        <v>0.69030154849225767</v>
      </c>
      <c r="X862" s="61">
        <f t="shared" si="476"/>
        <v>9.8918083462132822E-2</v>
      </c>
      <c r="Y862" s="66">
        <f t="shared" si="466"/>
        <v>4.1219407471017641E-2</v>
      </c>
      <c r="Z862" s="61">
        <f t="shared" si="467"/>
        <v>7.1421751169674516E-2</v>
      </c>
      <c r="AA862" s="67">
        <f t="shared" si="468"/>
        <v>20.946000000000002</v>
      </c>
      <c r="AB862" s="68">
        <f t="shared" si="469"/>
        <v>0.14580873671782754</v>
      </c>
      <c r="AC862" s="69">
        <f t="shared" si="470"/>
        <v>0.23648170011806374</v>
      </c>
      <c r="AD862" s="70">
        <f>_xlfn.PERCENTILE.EXC(AC862:$AC$5675,0.5)</f>
        <v>8.6099811977971646E-2</v>
      </c>
      <c r="AE862" s="70">
        <f>_xlfn.PERCENTILE.EXC($AC862:AC$5675,0.35)</f>
        <v>5.0338824276400511E-2</v>
      </c>
      <c r="AF862" s="71">
        <f t="shared" si="495"/>
        <v>3.3656659684191167E-2</v>
      </c>
      <c r="AG862" s="70">
        <f t="shared" si="496"/>
        <v>-0.25348902430545567</v>
      </c>
      <c r="AH862" s="70">
        <f t="shared" si="497"/>
        <v>-0.28545770534896964</v>
      </c>
      <c r="AI862" s="61" t="str">
        <f t="shared" si="485"/>
        <v>Short VOL</v>
      </c>
      <c r="AJ862" s="68" t="str">
        <f t="shared" si="486"/>
        <v>Short VOL</v>
      </c>
      <c r="AK862" s="72" t="str">
        <f t="shared" si="487"/>
        <v>00631L</v>
      </c>
      <c r="AL862" s="73">
        <f t="shared" si="477"/>
        <v>1</v>
      </c>
      <c r="AM862" s="72" t="str">
        <f t="shared" si="490"/>
        <v>00631L</v>
      </c>
      <c r="AN862" s="73">
        <f t="shared" si="478"/>
        <v>1</v>
      </c>
      <c r="AO862" s="74" t="str">
        <f t="shared" si="484"/>
        <v>00631L</v>
      </c>
      <c r="AP862" s="20">
        <f t="shared" si="479"/>
        <v>1</v>
      </c>
      <c r="AQ862" s="74" t="str">
        <f t="shared" si="494"/>
        <v>00631L</v>
      </c>
      <c r="AR862" s="20">
        <f t="shared" si="480"/>
        <v>1</v>
      </c>
      <c r="AS862" s="74" t="str">
        <f t="shared" si="488"/>
        <v>00631L</v>
      </c>
      <c r="AT862" s="20">
        <f t="shared" si="481"/>
        <v>1</v>
      </c>
      <c r="AU862" s="74" t="str">
        <f t="shared" si="471"/>
        <v>00631L</v>
      </c>
      <c r="AV862" s="20">
        <f t="shared" si="482"/>
        <v>1</v>
      </c>
      <c r="AW862" s="74" t="str">
        <f t="shared" si="472"/>
        <v>00631L</v>
      </c>
      <c r="AX862" s="20">
        <f t="shared" si="473"/>
        <v>1</v>
      </c>
      <c r="AY862" s="20">
        <f t="shared" si="483"/>
        <v>0</v>
      </c>
      <c r="AZ862" s="57">
        <v>45057</v>
      </c>
      <c r="BA862" s="75">
        <v>30.25</v>
      </c>
      <c r="BB862" s="90">
        <v>30.25</v>
      </c>
      <c r="BC862" s="76">
        <f t="shared" si="491"/>
        <v>29.605000000000008</v>
      </c>
      <c r="BD862" s="76">
        <f t="shared" si="492"/>
        <v>29.650833333333345</v>
      </c>
      <c r="BE862" s="77">
        <f t="shared" si="498"/>
        <v>2.1786860327647099E-2</v>
      </c>
      <c r="BF862" s="77">
        <f t="shared" si="489"/>
        <v>2.0207414069306238E-2</v>
      </c>
    </row>
    <row r="863" spans="1:58" s="23" customFormat="1" ht="13.15" x14ac:dyDescent="0.4">
      <c r="A863" s="57">
        <v>45055</v>
      </c>
      <c r="B863" s="112">
        <v>19.420000000000002</v>
      </c>
      <c r="C863" s="112">
        <v>21.33</v>
      </c>
      <c r="D863" s="112">
        <v>22.818999999999999</v>
      </c>
      <c r="E863" s="112">
        <v>23.353000000000002</v>
      </c>
      <c r="F863" s="112">
        <v>24.097000000000001</v>
      </c>
      <c r="G863" s="112">
        <v>24.273</v>
      </c>
      <c r="H863" s="113">
        <v>24.364999999999998</v>
      </c>
      <c r="I863" s="90">
        <f t="shared" si="474"/>
        <v>20.852499999999999</v>
      </c>
      <c r="J863" s="90">
        <f t="shared" si="475"/>
        <v>22.446749999999998</v>
      </c>
      <c r="K863" s="114">
        <v>5</v>
      </c>
      <c r="L863" s="115">
        <v>0.05</v>
      </c>
      <c r="M863" s="90">
        <v>16.399999999999999</v>
      </c>
      <c r="N863" s="90">
        <v>17.71</v>
      </c>
      <c r="O863" s="90">
        <v>21.17</v>
      </c>
      <c r="P863" s="90">
        <v>23.81</v>
      </c>
      <c r="Q863" s="90">
        <v>24.75</v>
      </c>
      <c r="R863" s="63">
        <f t="shared" ref="R863:R926" si="500">(O863+P863)-(N863+M863)</f>
        <v>10.870000000000005</v>
      </c>
      <c r="S863" s="64">
        <f t="shared" si="499"/>
        <v>4.2991755005889302E-2</v>
      </c>
      <c r="T863" s="65">
        <f t="shared" si="493"/>
        <v>0.92603049124788239</v>
      </c>
      <c r="U863" s="65">
        <f t="shared" si="493"/>
        <v>0.83656117146905995</v>
      </c>
      <c r="V863" s="65">
        <f t="shared" si="464"/>
        <v>0.74380512389752218</v>
      </c>
      <c r="W863" s="65">
        <f t="shared" si="465"/>
        <v>0.71555555555555561</v>
      </c>
      <c r="X863" s="61">
        <f t="shared" si="476"/>
        <v>9.8352214212152234E-2</v>
      </c>
      <c r="Y863" s="66">
        <f t="shared" si="466"/>
        <v>4.3334903438530248E-2</v>
      </c>
      <c r="Z863" s="61">
        <f t="shared" si="467"/>
        <v>7.6453662630380004E-2</v>
      </c>
      <c r="AA863" s="67">
        <f t="shared" si="468"/>
        <v>20.852499999999999</v>
      </c>
      <c r="AB863" s="68">
        <f t="shared" si="469"/>
        <v>9.6555618294748777E-2</v>
      </c>
      <c r="AC863" s="69">
        <f t="shared" si="470"/>
        <v>0.17744212309429691</v>
      </c>
      <c r="AD863" s="70">
        <f>_xlfn.PERCENTILE.EXC(AC863:$AC$5675,0.5)</f>
        <v>8.609271523178795E-2</v>
      </c>
      <c r="AE863" s="70">
        <f>_xlfn.PERCENTILE.EXC($AC863:AC$5675,0.35)</f>
        <v>5.0319714685192363E-2</v>
      </c>
      <c r="AF863" s="71">
        <f t="shared" si="495"/>
        <v>3.3656659684191167E-2</v>
      </c>
      <c r="AG863" s="70">
        <f t="shared" si="496"/>
        <v>-0.25348902430545567</v>
      </c>
      <c r="AH863" s="70">
        <f t="shared" si="497"/>
        <v>-0.28545770534896964</v>
      </c>
      <c r="AI863" s="61" t="str">
        <f t="shared" si="485"/>
        <v>Short VOL</v>
      </c>
      <c r="AJ863" s="68" t="str">
        <f t="shared" si="486"/>
        <v>Short VOL</v>
      </c>
      <c r="AK863" s="72" t="str">
        <f t="shared" si="487"/>
        <v>00631L</v>
      </c>
      <c r="AL863" s="73">
        <f t="shared" si="477"/>
        <v>1</v>
      </c>
      <c r="AM863" s="72" t="str">
        <f t="shared" si="490"/>
        <v>00631L</v>
      </c>
      <c r="AN863" s="73">
        <f t="shared" si="478"/>
        <v>1</v>
      </c>
      <c r="AO863" s="74" t="str">
        <f t="shared" si="484"/>
        <v>00631L</v>
      </c>
      <c r="AP863" s="20">
        <f t="shared" si="479"/>
        <v>1</v>
      </c>
      <c r="AQ863" s="74" t="str">
        <f t="shared" si="494"/>
        <v>00631L</v>
      </c>
      <c r="AR863" s="20">
        <f t="shared" si="480"/>
        <v>1</v>
      </c>
      <c r="AS863" s="74" t="str">
        <f t="shared" si="488"/>
        <v>00631L</v>
      </c>
      <c r="AT863" s="20">
        <f t="shared" si="481"/>
        <v>1</v>
      </c>
      <c r="AU863" s="74" t="str">
        <f t="shared" si="471"/>
        <v>00631L</v>
      </c>
      <c r="AV863" s="20">
        <f t="shared" si="482"/>
        <v>1</v>
      </c>
      <c r="AW863" s="74" t="str">
        <f t="shared" si="472"/>
        <v>00631L</v>
      </c>
      <c r="AX863" s="20">
        <f t="shared" si="473"/>
        <v>1</v>
      </c>
      <c r="AY863" s="20">
        <f t="shared" si="483"/>
        <v>0</v>
      </c>
      <c r="AZ863" s="57">
        <v>45056</v>
      </c>
      <c r="BA863" s="75">
        <v>30.31</v>
      </c>
      <c r="BB863" s="90">
        <v>30.25</v>
      </c>
      <c r="BC863" s="76">
        <f t="shared" si="491"/>
        <v>29.565833333333341</v>
      </c>
      <c r="BD863" s="76">
        <f t="shared" si="492"/>
        <v>29.606000000000009</v>
      </c>
      <c r="BE863" s="77">
        <f t="shared" si="498"/>
        <v>2.3140449279855424E-2</v>
      </c>
      <c r="BF863" s="77">
        <f t="shared" si="489"/>
        <v>2.3778963723569201E-2</v>
      </c>
    </row>
    <row r="864" spans="1:58" s="23" customFormat="1" ht="13.15" x14ac:dyDescent="0.4">
      <c r="A864" s="57">
        <v>45054</v>
      </c>
      <c r="B864" s="112">
        <v>19.001999999999999</v>
      </c>
      <c r="C864" s="112">
        <v>20.945</v>
      </c>
      <c r="D864" s="112">
        <v>22.547999999999998</v>
      </c>
      <c r="E864" s="112">
        <v>23.247</v>
      </c>
      <c r="F864" s="112">
        <v>24.045999999999999</v>
      </c>
      <c r="G864" s="112">
        <v>24.3</v>
      </c>
      <c r="H864" s="113">
        <v>24.4</v>
      </c>
      <c r="I864" s="90">
        <f t="shared" si="474"/>
        <v>20.362099999999998</v>
      </c>
      <c r="J864" s="90">
        <f t="shared" si="475"/>
        <v>22.0671</v>
      </c>
      <c r="K864" s="114">
        <v>6</v>
      </c>
      <c r="L864" s="115">
        <v>0.05</v>
      </c>
      <c r="M864" s="90">
        <v>15.24</v>
      </c>
      <c r="N864" s="90">
        <v>16.98</v>
      </c>
      <c r="O864" s="90">
        <v>20.71</v>
      </c>
      <c r="P864" s="90">
        <v>23.53</v>
      </c>
      <c r="Q864" s="90">
        <v>24.66</v>
      </c>
      <c r="R864" s="63">
        <f t="shared" si="500"/>
        <v>12.020000000000003</v>
      </c>
      <c r="S864" s="64">
        <f t="shared" si="499"/>
        <v>-1.2216404886562003E-2</v>
      </c>
      <c r="T864" s="65">
        <f t="shared" si="493"/>
        <v>0.89752650176678439</v>
      </c>
      <c r="U864" s="65">
        <f t="shared" si="493"/>
        <v>0.81989377112506034</v>
      </c>
      <c r="V864" s="65">
        <f t="shared" si="464"/>
        <v>0.72163195920101997</v>
      </c>
      <c r="W864" s="65">
        <f t="shared" si="465"/>
        <v>0.68856447688564482</v>
      </c>
      <c r="X864" s="61">
        <f t="shared" si="476"/>
        <v>0.10225239448479115</v>
      </c>
      <c r="Y864" s="66">
        <f t="shared" si="466"/>
        <v>4.9597797565277185E-2</v>
      </c>
      <c r="Z864" s="61">
        <f t="shared" si="467"/>
        <v>8.3733996002377062E-2</v>
      </c>
      <c r="AA864" s="67">
        <f t="shared" si="468"/>
        <v>20.362099999999998</v>
      </c>
      <c r="AB864" s="68">
        <f t="shared" si="469"/>
        <v>0.11908127208480557</v>
      </c>
      <c r="AC864" s="69">
        <f t="shared" si="470"/>
        <v>0.19918138987043565</v>
      </c>
      <c r="AD864" s="70">
        <f>_xlfn.PERCENTILE.EXC(AC864:$AC$5675,0.5)</f>
        <v>8.6075617512623756E-2</v>
      </c>
      <c r="AE864" s="70">
        <f>_xlfn.PERCENTILE.EXC($AC864:AC$5675,0.35)</f>
        <v>5.0268837986629886E-2</v>
      </c>
      <c r="AF864" s="71">
        <f t="shared" si="495"/>
        <v>3.3656659684191167E-2</v>
      </c>
      <c r="AG864" s="70">
        <f t="shared" si="496"/>
        <v>-0.25348902430545567</v>
      </c>
      <c r="AH864" s="70">
        <f t="shared" si="497"/>
        <v>-0.28545770534896964</v>
      </c>
      <c r="AI864" s="61" t="str">
        <f t="shared" si="485"/>
        <v>Short VOL</v>
      </c>
      <c r="AJ864" s="68" t="str">
        <f t="shared" si="486"/>
        <v>Short VOL</v>
      </c>
      <c r="AK864" s="72" t="str">
        <f t="shared" si="487"/>
        <v>00631L</v>
      </c>
      <c r="AL864" s="73">
        <f t="shared" si="477"/>
        <v>1</v>
      </c>
      <c r="AM864" s="72" t="str">
        <f t="shared" si="490"/>
        <v>00631L</v>
      </c>
      <c r="AN864" s="73">
        <f t="shared" si="478"/>
        <v>1</v>
      </c>
      <c r="AO864" s="74" t="str">
        <f t="shared" si="484"/>
        <v>00631L</v>
      </c>
      <c r="AP864" s="20">
        <f t="shared" si="479"/>
        <v>1</v>
      </c>
      <c r="AQ864" s="74" t="str">
        <f t="shared" si="494"/>
        <v>00631L</v>
      </c>
      <c r="AR864" s="20">
        <f t="shared" si="480"/>
        <v>1</v>
      </c>
      <c r="AS864" s="74" t="str">
        <f t="shared" si="488"/>
        <v>00631L</v>
      </c>
      <c r="AT864" s="20">
        <f t="shared" si="481"/>
        <v>1</v>
      </c>
      <c r="AU864" s="74" t="str">
        <f t="shared" si="471"/>
        <v>00631L</v>
      </c>
      <c r="AV864" s="20">
        <f t="shared" si="482"/>
        <v>1</v>
      </c>
      <c r="AW864" s="74" t="str">
        <f t="shared" si="472"/>
        <v>00631L</v>
      </c>
      <c r="AX864" s="20">
        <f t="shared" si="473"/>
        <v>1</v>
      </c>
      <c r="AY864" s="20">
        <f t="shared" si="483"/>
        <v>0</v>
      </c>
      <c r="AZ864" s="57">
        <v>45055</v>
      </c>
      <c r="BA864" s="75">
        <v>30.31</v>
      </c>
      <c r="BB864" s="90">
        <v>30.25</v>
      </c>
      <c r="BC864" s="76">
        <f t="shared" si="491"/>
        <v>29.524583333333343</v>
      </c>
      <c r="BD864" s="76">
        <f t="shared" si="492"/>
        <v>29.566833333333342</v>
      </c>
      <c r="BE864" s="77">
        <f t="shared" si="498"/>
        <v>2.4569920546436957E-2</v>
      </c>
      <c r="BF864" s="77">
        <f t="shared" si="489"/>
        <v>2.5135145799628739E-2</v>
      </c>
    </row>
    <row r="865" spans="1:58" s="23" customFormat="1" ht="13.15" x14ac:dyDescent="0.4">
      <c r="A865" s="57">
        <v>45051</v>
      </c>
      <c r="B865" s="112">
        <v>19.286999999999999</v>
      </c>
      <c r="C865" s="112">
        <v>21.347000000000001</v>
      </c>
      <c r="D865" s="112">
        <v>22.808</v>
      </c>
      <c r="E865" s="112">
        <v>23.451000000000001</v>
      </c>
      <c r="F865" s="112">
        <v>24.192</v>
      </c>
      <c r="G865" s="112">
        <v>24.413</v>
      </c>
      <c r="H865" s="113">
        <v>24.503</v>
      </c>
      <c r="I865" s="90">
        <f t="shared" si="474"/>
        <v>20.626000000000001</v>
      </c>
      <c r="J865" s="90">
        <f t="shared" si="475"/>
        <v>22.29665</v>
      </c>
      <c r="K865" s="114">
        <v>7</v>
      </c>
      <c r="L865" s="115">
        <v>0.05</v>
      </c>
      <c r="M865" s="90">
        <v>15.34</v>
      </c>
      <c r="N865" s="90">
        <v>17.190000000000001</v>
      </c>
      <c r="O865" s="90">
        <v>20.78</v>
      </c>
      <c r="P865" s="90">
        <v>23.55</v>
      </c>
      <c r="Q865" s="90">
        <v>24.45</v>
      </c>
      <c r="R865" s="63">
        <f t="shared" si="500"/>
        <v>11.799999999999997</v>
      </c>
      <c r="S865" s="64">
        <f t="shared" si="499"/>
        <v>-0.14435042309606763</v>
      </c>
      <c r="T865" s="65">
        <f t="shared" si="493"/>
        <v>0.89237929028504936</v>
      </c>
      <c r="U865" s="65">
        <f t="shared" si="493"/>
        <v>0.82723772858517808</v>
      </c>
      <c r="V865" s="65">
        <f t="shared" si="464"/>
        <v>0.72993630573248414</v>
      </c>
      <c r="W865" s="65">
        <f t="shared" si="465"/>
        <v>0.70306748466257674</v>
      </c>
      <c r="X865" s="61">
        <f t="shared" si="476"/>
        <v>0.10680769430186147</v>
      </c>
      <c r="Y865" s="66">
        <f t="shared" si="466"/>
        <v>4.4859494264636882E-2</v>
      </c>
      <c r="Z865" s="61">
        <f t="shared" si="467"/>
        <v>8.0997284980122097E-2</v>
      </c>
      <c r="AA865" s="67">
        <f t="shared" si="468"/>
        <v>20.625999999999998</v>
      </c>
      <c r="AB865" s="68">
        <f t="shared" si="469"/>
        <v>0.12198952879581137</v>
      </c>
      <c r="AC865" s="69">
        <f t="shared" si="470"/>
        <v>0.19988365328679442</v>
      </c>
      <c r="AD865" s="70">
        <f>_xlfn.PERCENTILE.EXC(AC865:$AC$5675,0.5)</f>
        <v>8.6058519793459562E-2</v>
      </c>
      <c r="AE865" s="70">
        <f>_xlfn.PERCENTILE.EXC($AC865:AC$5675,0.35)</f>
        <v>5.0217961288067381E-2</v>
      </c>
      <c r="AF865" s="71">
        <f t="shared" si="495"/>
        <v>3.3656659684191167E-2</v>
      </c>
      <c r="AG865" s="70">
        <f t="shared" si="496"/>
        <v>-0.25348902430545567</v>
      </c>
      <c r="AH865" s="70">
        <f t="shared" si="497"/>
        <v>-0.28545770534896964</v>
      </c>
      <c r="AI865" s="61" t="str">
        <f t="shared" si="485"/>
        <v>Short VOL</v>
      </c>
      <c r="AJ865" s="68" t="str">
        <f t="shared" si="486"/>
        <v>Short VOL</v>
      </c>
      <c r="AK865" s="72" t="str">
        <f t="shared" si="487"/>
        <v>00631L</v>
      </c>
      <c r="AL865" s="73">
        <f t="shared" si="477"/>
        <v>1</v>
      </c>
      <c r="AM865" s="72" t="str">
        <f t="shared" si="490"/>
        <v>00631L</v>
      </c>
      <c r="AN865" s="73">
        <f t="shared" si="478"/>
        <v>1</v>
      </c>
      <c r="AO865" s="74" t="str">
        <f t="shared" si="484"/>
        <v>00631L</v>
      </c>
      <c r="AP865" s="20">
        <f t="shared" si="479"/>
        <v>1</v>
      </c>
      <c r="AQ865" s="74" t="str">
        <f t="shared" si="494"/>
        <v>00631L</v>
      </c>
      <c r="AR865" s="20">
        <f t="shared" si="480"/>
        <v>1</v>
      </c>
      <c r="AS865" s="74" t="str">
        <f t="shared" si="488"/>
        <v>00631L</v>
      </c>
      <c r="AT865" s="20">
        <f t="shared" si="481"/>
        <v>1</v>
      </c>
      <c r="AU865" s="74" t="str">
        <f t="shared" si="471"/>
        <v>00631L</v>
      </c>
      <c r="AV865" s="20">
        <f t="shared" si="482"/>
        <v>1</v>
      </c>
      <c r="AW865" s="74" t="str">
        <f t="shared" si="472"/>
        <v>00631L</v>
      </c>
      <c r="AX865" s="20">
        <f t="shared" si="473"/>
        <v>1</v>
      </c>
      <c r="AY865" s="20">
        <f t="shared" si="483"/>
        <v>0</v>
      </c>
      <c r="AZ865" s="57">
        <v>45054</v>
      </c>
      <c r="BA865" s="75">
        <v>30.21</v>
      </c>
      <c r="BB865" s="90">
        <v>30.4</v>
      </c>
      <c r="BC865" s="76">
        <f t="shared" si="491"/>
        <v>29.48166666666668</v>
      </c>
      <c r="BD865" s="76">
        <f t="shared" si="492"/>
        <v>29.523916666666675</v>
      </c>
      <c r="BE865" s="77">
        <f t="shared" si="498"/>
        <v>3.1149301825993049E-2</v>
      </c>
      <c r="BF865" s="77">
        <f t="shared" si="489"/>
        <v>2.3238222119354935E-2</v>
      </c>
    </row>
    <row r="866" spans="1:58" s="23" customFormat="1" ht="13.15" x14ac:dyDescent="0.4">
      <c r="A866" s="57">
        <v>45050</v>
      </c>
      <c r="B866" s="112">
        <v>21.190999999999999</v>
      </c>
      <c r="C866" s="112">
        <v>22.92</v>
      </c>
      <c r="D866" s="112">
        <v>24.132000000000001</v>
      </c>
      <c r="E866" s="112">
        <v>24.494</v>
      </c>
      <c r="F866" s="112">
        <v>25</v>
      </c>
      <c r="G866" s="112">
        <v>25.151</v>
      </c>
      <c r="H866" s="113">
        <v>25.2</v>
      </c>
      <c r="I866" s="90">
        <f t="shared" si="474"/>
        <v>22.228400000000001</v>
      </c>
      <c r="J866" s="90">
        <f t="shared" si="475"/>
        <v>23.647200000000002</v>
      </c>
      <c r="K866" s="114">
        <v>8</v>
      </c>
      <c r="L866" s="115">
        <v>0.05</v>
      </c>
      <c r="M866" s="90">
        <v>19.88</v>
      </c>
      <c r="N866" s="90">
        <v>20.09</v>
      </c>
      <c r="O866" s="90">
        <v>22.77</v>
      </c>
      <c r="P866" s="90">
        <v>24.92</v>
      </c>
      <c r="Q866" s="90">
        <v>25.6</v>
      </c>
      <c r="R866" s="63">
        <f t="shared" si="500"/>
        <v>7.7199999999999989</v>
      </c>
      <c r="S866" s="64">
        <f t="shared" si="499"/>
        <v>9.5419847328244281E-2</v>
      </c>
      <c r="T866" s="65">
        <f t="shared" si="493"/>
        <v>0.98954703832752611</v>
      </c>
      <c r="U866" s="65">
        <f t="shared" si="493"/>
        <v>0.88230127360562149</v>
      </c>
      <c r="V866" s="65">
        <f t="shared" si="464"/>
        <v>0.80617977528089879</v>
      </c>
      <c r="W866" s="65">
        <f t="shared" si="465"/>
        <v>0.78476562499999991</v>
      </c>
      <c r="X866" s="61">
        <f t="shared" si="476"/>
        <v>8.1591241564815384E-2</v>
      </c>
      <c r="Y866" s="66">
        <f t="shared" si="466"/>
        <v>2.8823385318853579E-2</v>
      </c>
      <c r="Z866" s="61">
        <f t="shared" si="467"/>
        <v>6.3828255744902959E-2</v>
      </c>
      <c r="AA866" s="67">
        <f t="shared" si="468"/>
        <v>22.228400000000001</v>
      </c>
      <c r="AB866" s="68">
        <f t="shared" si="469"/>
        <v>5.4803384768541519E-2</v>
      </c>
      <c r="AC866" s="69">
        <f t="shared" si="470"/>
        <v>0.1064410154305625</v>
      </c>
      <c r="AD866" s="70">
        <f>_xlfn.PERCENTILE.EXC(AC866:$AC$5675,0.5)</f>
        <v>8.5968191194439783E-2</v>
      </c>
      <c r="AE866" s="70">
        <f>_xlfn.PERCENTILE.EXC($AC866:AC$5675,0.35)</f>
        <v>5.0188793959785254E-2</v>
      </c>
      <c r="AF866" s="71">
        <f t="shared" si="495"/>
        <v>3.3656659684191167E-2</v>
      </c>
      <c r="AG866" s="70">
        <f t="shared" si="496"/>
        <v>-0.25348902430545567</v>
      </c>
      <c r="AH866" s="70">
        <f t="shared" si="497"/>
        <v>-0.28545770534896964</v>
      </c>
      <c r="AI866" s="61" t="str">
        <f t="shared" si="485"/>
        <v>Short VOL</v>
      </c>
      <c r="AJ866" s="68" t="str">
        <f t="shared" si="486"/>
        <v>Short VOL</v>
      </c>
      <c r="AK866" s="72" t="str">
        <f t="shared" si="487"/>
        <v>00631L</v>
      </c>
      <c r="AL866" s="73">
        <f t="shared" si="477"/>
        <v>1</v>
      </c>
      <c r="AM866" s="72" t="str">
        <f t="shared" si="490"/>
        <v>00631L</v>
      </c>
      <c r="AN866" s="73">
        <f t="shared" si="478"/>
        <v>1</v>
      </c>
      <c r="AO866" s="74" t="str">
        <f t="shared" si="484"/>
        <v>00631L</v>
      </c>
      <c r="AP866" s="20">
        <f t="shared" si="479"/>
        <v>1</v>
      </c>
      <c r="AQ866" s="74" t="str">
        <f t="shared" si="494"/>
        <v>00631L</v>
      </c>
      <c r="AR866" s="20">
        <f t="shared" si="480"/>
        <v>1</v>
      </c>
      <c r="AS866" s="74" t="str">
        <f t="shared" si="488"/>
        <v>00631L</v>
      </c>
      <c r="AT866" s="20">
        <f t="shared" si="481"/>
        <v>1</v>
      </c>
      <c r="AU866" s="74" t="str">
        <f t="shared" si="471"/>
        <v>00631L</v>
      </c>
      <c r="AV866" s="20">
        <f t="shared" si="482"/>
        <v>1</v>
      </c>
      <c r="AW866" s="74" t="str">
        <f t="shared" si="472"/>
        <v>00631L</v>
      </c>
      <c r="AX866" s="20">
        <f t="shared" si="473"/>
        <v>1</v>
      </c>
      <c r="AY866" s="20">
        <f t="shared" si="483"/>
        <v>0</v>
      </c>
      <c r="AZ866" s="57">
        <v>45051</v>
      </c>
      <c r="BA866" s="75">
        <v>30.42</v>
      </c>
      <c r="BB866" s="90">
        <v>30.3</v>
      </c>
      <c r="BC866" s="76">
        <f t="shared" si="491"/>
        <v>29.444166666666678</v>
      </c>
      <c r="BD866" s="76">
        <f t="shared" si="492"/>
        <v>29.482000000000014</v>
      </c>
      <c r="BE866" s="77">
        <f t="shared" si="498"/>
        <v>2.9066311946338731E-2</v>
      </c>
      <c r="BF866" s="77">
        <f t="shared" si="489"/>
        <v>3.1816023336272564E-2</v>
      </c>
    </row>
    <row r="867" spans="1:58" s="23" customFormat="1" ht="13.15" x14ac:dyDescent="0.4">
      <c r="A867" s="57">
        <v>45049</v>
      </c>
      <c r="B867" s="112">
        <v>19.954000000000001</v>
      </c>
      <c r="C867" s="112">
        <v>22</v>
      </c>
      <c r="D867" s="112">
        <v>23.4</v>
      </c>
      <c r="E867" s="112">
        <v>23.867000000000001</v>
      </c>
      <c r="F867" s="112">
        <v>24.5</v>
      </c>
      <c r="G867" s="112">
        <v>24.701000000000001</v>
      </c>
      <c r="H867" s="113">
        <v>24.795999999999999</v>
      </c>
      <c r="I867" s="90">
        <f t="shared" si="474"/>
        <v>21.0793</v>
      </c>
      <c r="J867" s="90">
        <f t="shared" si="475"/>
        <v>22.77</v>
      </c>
      <c r="K867" s="114">
        <v>9</v>
      </c>
      <c r="L867" s="115">
        <v>0.05</v>
      </c>
      <c r="M867" s="90">
        <v>18.489999999999998</v>
      </c>
      <c r="N867" s="90">
        <v>18.34</v>
      </c>
      <c r="O867" s="90">
        <v>21.29</v>
      </c>
      <c r="P867" s="90">
        <v>23.8</v>
      </c>
      <c r="Q867" s="90">
        <v>24.42</v>
      </c>
      <c r="R867" s="63">
        <f t="shared" si="500"/>
        <v>8.2600000000000051</v>
      </c>
      <c r="S867" s="64">
        <f t="shared" si="499"/>
        <v>3.1496062992125907E-2</v>
      </c>
      <c r="T867" s="65">
        <f t="shared" si="493"/>
        <v>1.0081788440567065</v>
      </c>
      <c r="U867" s="65">
        <f t="shared" si="493"/>
        <v>0.86143729450446227</v>
      </c>
      <c r="V867" s="65">
        <f t="shared" si="464"/>
        <v>0.77058823529411757</v>
      </c>
      <c r="W867" s="65">
        <f t="shared" si="465"/>
        <v>0.75102375102375096</v>
      </c>
      <c r="X867" s="61">
        <f t="shared" si="476"/>
        <v>0.10253583241455344</v>
      </c>
      <c r="Y867" s="66">
        <f t="shared" si="466"/>
        <v>3.8924037373779634E-2</v>
      </c>
      <c r="Z867" s="61">
        <f t="shared" si="467"/>
        <v>8.0206648228356714E-2</v>
      </c>
      <c r="AA867" s="67">
        <f t="shared" si="468"/>
        <v>21.079300000000003</v>
      </c>
      <c r="AB867" s="68">
        <f t="shared" si="469"/>
        <v>8.8004362050163626E-2</v>
      </c>
      <c r="AC867" s="69">
        <f t="shared" si="470"/>
        <v>0.14936205016357709</v>
      </c>
      <c r="AD867" s="70">
        <f>_xlfn.PERCENTILE.EXC(AC867:$AC$5675,0.5)</f>
        <v>8.5877862595420004E-2</v>
      </c>
      <c r="AE867" s="70">
        <f>_xlfn.PERCENTILE.EXC($AC867:AC$5675,0.35)</f>
        <v>5.0188572458543537E-2</v>
      </c>
      <c r="AF867" s="71">
        <f t="shared" si="495"/>
        <v>3.3404287927766771E-2</v>
      </c>
      <c r="AG867" s="70">
        <f t="shared" si="496"/>
        <v>-0.25348902430545567</v>
      </c>
      <c r="AH867" s="70">
        <f t="shared" si="497"/>
        <v>-0.28545770534896964</v>
      </c>
      <c r="AI867" s="61" t="str">
        <f t="shared" si="485"/>
        <v>Short VOL</v>
      </c>
      <c r="AJ867" s="68" t="str">
        <f t="shared" si="486"/>
        <v>Short VOL</v>
      </c>
      <c r="AK867" s="72" t="str">
        <f t="shared" si="487"/>
        <v>00631L</v>
      </c>
      <c r="AL867" s="73">
        <f t="shared" si="477"/>
        <v>1</v>
      </c>
      <c r="AM867" s="72" t="str">
        <f t="shared" si="490"/>
        <v>00631L</v>
      </c>
      <c r="AN867" s="73">
        <f t="shared" si="478"/>
        <v>1</v>
      </c>
      <c r="AO867" s="74" t="str">
        <f t="shared" si="484"/>
        <v>00631L</v>
      </c>
      <c r="AP867" s="20">
        <f t="shared" si="479"/>
        <v>1</v>
      </c>
      <c r="AQ867" s="74" t="str">
        <f t="shared" si="494"/>
        <v>00631L</v>
      </c>
      <c r="AR867" s="20">
        <f t="shared" si="480"/>
        <v>1</v>
      </c>
      <c r="AS867" s="74" t="str">
        <f t="shared" si="488"/>
        <v>00631L</v>
      </c>
      <c r="AT867" s="20">
        <f t="shared" si="481"/>
        <v>1</v>
      </c>
      <c r="AU867" s="74" t="str">
        <f t="shared" si="471"/>
        <v>00631L</v>
      </c>
      <c r="AV867" s="20">
        <f t="shared" si="482"/>
        <v>1</v>
      </c>
      <c r="AW867" s="74" t="str">
        <f t="shared" si="472"/>
        <v>00631L</v>
      </c>
      <c r="AX867" s="20">
        <f t="shared" si="473"/>
        <v>1</v>
      </c>
      <c r="AY867" s="20">
        <f t="shared" si="483"/>
        <v>0</v>
      </c>
      <c r="AZ867" s="57">
        <v>45050</v>
      </c>
      <c r="BA867" s="75">
        <v>30.35</v>
      </c>
      <c r="BB867" s="90">
        <v>30.15</v>
      </c>
      <c r="BC867" s="76">
        <f t="shared" si="491"/>
        <v>29.400625000000009</v>
      </c>
      <c r="BD867" s="76">
        <f t="shared" si="492"/>
        <v>29.445000000000011</v>
      </c>
      <c r="BE867" s="77">
        <f t="shared" si="498"/>
        <v>2.548840373291349E-2</v>
      </c>
      <c r="BF867" s="77">
        <f t="shared" si="489"/>
        <v>3.0735269145864837E-2</v>
      </c>
    </row>
    <row r="868" spans="1:58" s="23" customFormat="1" ht="13.15" x14ac:dyDescent="0.4">
      <c r="A868" s="57">
        <v>45048</v>
      </c>
      <c r="B868" s="112">
        <v>19.34</v>
      </c>
      <c r="C868" s="112">
        <v>21.466999999999999</v>
      </c>
      <c r="D868" s="112">
        <v>22.977</v>
      </c>
      <c r="E868" s="112">
        <v>23.497</v>
      </c>
      <c r="F868" s="112">
        <v>24.154</v>
      </c>
      <c r="G868" s="112">
        <v>24.35</v>
      </c>
      <c r="H868" s="113">
        <v>24.45</v>
      </c>
      <c r="I868" s="90">
        <f t="shared" si="474"/>
        <v>20.403500000000001</v>
      </c>
      <c r="J868" s="90">
        <f t="shared" si="475"/>
        <v>22.222000000000001</v>
      </c>
      <c r="K868" s="114">
        <v>10</v>
      </c>
      <c r="L868" s="115">
        <v>0.05</v>
      </c>
      <c r="M868" s="90">
        <v>18.61</v>
      </c>
      <c r="N868" s="90">
        <v>17.78</v>
      </c>
      <c r="O868" s="90">
        <v>20.75</v>
      </c>
      <c r="P868" s="90">
        <v>23.47</v>
      </c>
      <c r="Q868" s="90">
        <v>24.72</v>
      </c>
      <c r="R868" s="63">
        <f t="shared" si="500"/>
        <v>7.8299999999999983</v>
      </c>
      <c r="S868" s="64">
        <f t="shared" si="499"/>
        <v>0.10572139303482606</v>
      </c>
      <c r="T868" s="65">
        <f t="shared" si="493"/>
        <v>1.0466816647919008</v>
      </c>
      <c r="U868" s="65">
        <f t="shared" si="493"/>
        <v>0.85686746987951812</v>
      </c>
      <c r="V868" s="65">
        <f t="shared" si="464"/>
        <v>0.75756284618662129</v>
      </c>
      <c r="W868" s="65">
        <f t="shared" si="465"/>
        <v>0.7192556634304208</v>
      </c>
      <c r="X868" s="61">
        <f t="shared" si="476"/>
        <v>0.10997931747673211</v>
      </c>
      <c r="Y868" s="66">
        <f t="shared" si="466"/>
        <v>4.0558369153508932E-2</v>
      </c>
      <c r="Z868" s="61">
        <f t="shared" si="467"/>
        <v>8.9126865488764195E-2</v>
      </c>
      <c r="AA868" s="67">
        <f t="shared" si="468"/>
        <v>20.403500000000001</v>
      </c>
      <c r="AB868" s="68">
        <f t="shared" si="469"/>
        <v>8.7739032620922308E-2</v>
      </c>
      <c r="AC868" s="69">
        <f t="shared" si="470"/>
        <v>0.14755343082114736</v>
      </c>
      <c r="AD868" s="70">
        <f>_xlfn.PERCENTILE.EXC(AC868:$AC$5675,0.5)</f>
        <v>8.5852944036563544E-2</v>
      </c>
      <c r="AE868" s="70">
        <f>_xlfn.PERCENTILE.EXC($AC868:AC$5675,0.35)</f>
        <v>5.0188350957301828E-2</v>
      </c>
      <c r="AF868" s="71">
        <f t="shared" si="495"/>
        <v>3.3160908213099034E-2</v>
      </c>
      <c r="AG868" s="70">
        <f t="shared" si="496"/>
        <v>-0.25348902430545567</v>
      </c>
      <c r="AH868" s="70">
        <f t="shared" si="497"/>
        <v>-0.28545770534896964</v>
      </c>
      <c r="AI868" s="61" t="str">
        <f t="shared" si="485"/>
        <v>Short VOL</v>
      </c>
      <c r="AJ868" s="68" t="str">
        <f t="shared" si="486"/>
        <v>Short VOL</v>
      </c>
      <c r="AK868" s="72" t="str">
        <f t="shared" si="487"/>
        <v>00631L</v>
      </c>
      <c r="AL868" s="73">
        <f t="shared" si="477"/>
        <v>1</v>
      </c>
      <c r="AM868" s="72" t="str">
        <f t="shared" si="490"/>
        <v>00631L</v>
      </c>
      <c r="AN868" s="73">
        <f t="shared" si="478"/>
        <v>1</v>
      </c>
      <c r="AO868" s="74" t="str">
        <f t="shared" si="484"/>
        <v>00631L</v>
      </c>
      <c r="AP868" s="20">
        <f t="shared" si="479"/>
        <v>1</v>
      </c>
      <c r="AQ868" s="74" t="str">
        <f t="shared" si="494"/>
        <v>00631L</v>
      </c>
      <c r="AR868" s="20">
        <f t="shared" si="480"/>
        <v>1</v>
      </c>
      <c r="AS868" s="74" t="str">
        <f t="shared" si="488"/>
        <v>00631L</v>
      </c>
      <c r="AT868" s="20">
        <f t="shared" si="481"/>
        <v>1</v>
      </c>
      <c r="AU868" s="74" t="str">
        <f t="shared" si="471"/>
        <v>00631L</v>
      </c>
      <c r="AV868" s="20">
        <f t="shared" si="482"/>
        <v>1</v>
      </c>
      <c r="AW868" s="74" t="str">
        <f t="shared" si="472"/>
        <v>00631L</v>
      </c>
      <c r="AX868" s="20">
        <f t="shared" si="473"/>
        <v>1</v>
      </c>
      <c r="AY868" s="20">
        <f t="shared" si="483"/>
        <v>0</v>
      </c>
      <c r="AZ868" s="57">
        <v>45049</v>
      </c>
      <c r="BA868" s="75">
        <v>30.16</v>
      </c>
      <c r="BB868" s="90">
        <v>30.1</v>
      </c>
      <c r="BC868" s="76">
        <f t="shared" si="491"/>
        <v>29.357708333333346</v>
      </c>
      <c r="BD868" s="76">
        <f t="shared" si="492"/>
        <v>29.400791666666677</v>
      </c>
      <c r="BE868" s="77">
        <f t="shared" si="498"/>
        <v>2.5284387263424191E-2</v>
      </c>
      <c r="BF868" s="77">
        <f t="shared" si="489"/>
        <v>2.5822717358800911E-2</v>
      </c>
    </row>
    <row r="869" spans="1:58" s="23" customFormat="1" ht="13.15" x14ac:dyDescent="0.4">
      <c r="A869" s="57">
        <v>45047</v>
      </c>
      <c r="B869" s="112">
        <v>18.169</v>
      </c>
      <c r="C869" s="112">
        <v>20.803999999999998</v>
      </c>
      <c r="D869" s="112">
        <v>22.402000000000001</v>
      </c>
      <c r="E869" s="112">
        <v>23.053000000000001</v>
      </c>
      <c r="F869" s="112">
        <v>23.798999999999999</v>
      </c>
      <c r="G869" s="112">
        <v>24.042999999999999</v>
      </c>
      <c r="H869" s="113">
        <v>24.15</v>
      </c>
      <c r="I869" s="90">
        <f t="shared" si="474"/>
        <v>19.354749999999999</v>
      </c>
      <c r="J869" s="90">
        <f t="shared" si="475"/>
        <v>21.523099999999999</v>
      </c>
      <c r="K869" s="114">
        <v>11</v>
      </c>
      <c r="L869" s="115">
        <v>0.05</v>
      </c>
      <c r="M869" s="90">
        <v>16.07</v>
      </c>
      <c r="N869" s="90">
        <v>16.079999999999998</v>
      </c>
      <c r="O869" s="90">
        <v>19.670000000000002</v>
      </c>
      <c r="P869" s="90">
        <v>22.63</v>
      </c>
      <c r="Q869" s="90">
        <v>23.96</v>
      </c>
      <c r="R869" s="63">
        <f t="shared" si="500"/>
        <v>10.149999999999999</v>
      </c>
      <c r="S869" s="64">
        <f t="shared" si="499"/>
        <v>1.9011406844106397E-2</v>
      </c>
      <c r="T869" s="65">
        <f t="shared" si="493"/>
        <v>0.99937810945273642</v>
      </c>
      <c r="U869" s="65">
        <f t="shared" si="493"/>
        <v>0.81748856126080305</v>
      </c>
      <c r="V869" s="65">
        <f t="shared" si="464"/>
        <v>0.71056120194432171</v>
      </c>
      <c r="W869" s="65">
        <f t="shared" si="465"/>
        <v>0.67111853088480788</v>
      </c>
      <c r="X869" s="61">
        <f t="shared" si="476"/>
        <v>0.14502724420716595</v>
      </c>
      <c r="Y869" s="66">
        <f t="shared" si="466"/>
        <v>4.7585997484058375E-2</v>
      </c>
      <c r="Z869" s="61">
        <f t="shared" si="467"/>
        <v>0.11203193014634652</v>
      </c>
      <c r="AA869" s="67">
        <f t="shared" si="468"/>
        <v>19.354749999999999</v>
      </c>
      <c r="AB869" s="68">
        <f t="shared" si="469"/>
        <v>0.12991293532338324</v>
      </c>
      <c r="AC869" s="69">
        <f t="shared" si="470"/>
        <v>0.20365360696517421</v>
      </c>
      <c r="AD869" s="70">
        <f>_xlfn.PERCENTILE.EXC(AC869:$AC$5675,0.5)</f>
        <v>8.5828025477707098E-2</v>
      </c>
      <c r="AE869" s="70">
        <f>_xlfn.PERCENTILE.EXC($AC869:AC$5675,0.35)</f>
        <v>5.0167060907126138E-2</v>
      </c>
      <c r="AF869" s="71">
        <f t="shared" si="495"/>
        <v>3.3160908213099034E-2</v>
      </c>
      <c r="AG869" s="70">
        <f t="shared" si="496"/>
        <v>-0.25348902430545567</v>
      </c>
      <c r="AH869" s="70">
        <f t="shared" si="497"/>
        <v>-0.28545770534896964</v>
      </c>
      <c r="AI869" s="61" t="str">
        <f t="shared" si="485"/>
        <v>Short VOL</v>
      </c>
      <c r="AJ869" s="68" t="str">
        <f t="shared" si="486"/>
        <v>Short VOL</v>
      </c>
      <c r="AK869" s="72" t="str">
        <f t="shared" si="487"/>
        <v>00631L</v>
      </c>
      <c r="AL869" s="73">
        <f t="shared" si="477"/>
        <v>1</v>
      </c>
      <c r="AM869" s="72" t="str">
        <f t="shared" si="490"/>
        <v>00631L</v>
      </c>
      <c r="AN869" s="73">
        <f t="shared" si="478"/>
        <v>1</v>
      </c>
      <c r="AO869" s="74" t="str">
        <f t="shared" si="484"/>
        <v>00631L</v>
      </c>
      <c r="AP869" s="20">
        <f t="shared" si="479"/>
        <v>1</v>
      </c>
      <c r="AQ869" s="74" t="str">
        <f t="shared" si="494"/>
        <v>00631L</v>
      </c>
      <c r="AR869" s="20">
        <f t="shared" si="480"/>
        <v>1</v>
      </c>
      <c r="AS869" s="74" t="str">
        <f t="shared" si="488"/>
        <v>00631L</v>
      </c>
      <c r="AT869" s="20">
        <f t="shared" si="481"/>
        <v>1</v>
      </c>
      <c r="AU869" s="74" t="str">
        <f t="shared" si="471"/>
        <v>00631L</v>
      </c>
      <c r="AV869" s="20">
        <f t="shared" si="482"/>
        <v>1</v>
      </c>
      <c r="AW869" s="74" t="str">
        <f t="shared" si="472"/>
        <v>00631L</v>
      </c>
      <c r="AX869" s="20">
        <f t="shared" si="473"/>
        <v>1</v>
      </c>
      <c r="AY869" s="20">
        <f t="shared" si="483"/>
        <v>0</v>
      </c>
      <c r="AZ869" s="57">
        <v>45048</v>
      </c>
      <c r="BA869" s="75">
        <v>30.24</v>
      </c>
      <c r="BB869" s="90">
        <v>30.362500000000001</v>
      </c>
      <c r="BC869" s="76">
        <f t="shared" si="491"/>
        <v>29.324166666666681</v>
      </c>
      <c r="BD869" s="76">
        <f t="shared" si="492"/>
        <v>29.360041666666678</v>
      </c>
      <c r="BE869" s="77">
        <f t="shared" si="498"/>
        <v>3.5408792520389414E-2</v>
      </c>
      <c r="BF869" s="77">
        <f t="shared" si="489"/>
        <v>2.997129034501211E-2</v>
      </c>
    </row>
    <row r="870" spans="1:58" s="23" customFormat="1" ht="13.15" x14ac:dyDescent="0.4">
      <c r="A870" s="57">
        <v>45044</v>
      </c>
      <c r="B870" s="112">
        <v>18.436</v>
      </c>
      <c r="C870" s="112">
        <v>21.302</v>
      </c>
      <c r="D870" s="112">
        <v>22.888000000000002</v>
      </c>
      <c r="E870" s="112">
        <v>23.46</v>
      </c>
      <c r="F870" s="112">
        <v>24.138000000000002</v>
      </c>
      <c r="G870" s="112">
        <v>24.3</v>
      </c>
      <c r="H870" s="113">
        <v>24.4</v>
      </c>
      <c r="I870" s="90">
        <f t="shared" si="474"/>
        <v>19.5824</v>
      </c>
      <c r="J870" s="90">
        <f t="shared" si="475"/>
        <v>21.936399999999999</v>
      </c>
      <c r="K870" s="114">
        <v>12</v>
      </c>
      <c r="L870" s="115">
        <v>0.05</v>
      </c>
      <c r="M870" s="90">
        <v>15.53</v>
      </c>
      <c r="N870" s="90">
        <v>15.78</v>
      </c>
      <c r="O870" s="90">
        <v>19.54</v>
      </c>
      <c r="P870" s="90">
        <v>22.78</v>
      </c>
      <c r="Q870" s="90">
        <v>24.15</v>
      </c>
      <c r="R870" s="63">
        <f t="shared" si="500"/>
        <v>11.010000000000002</v>
      </c>
      <c r="S870" s="64">
        <f t="shared" si="499"/>
        <v>-7.3399882560188007E-2</v>
      </c>
      <c r="T870" s="65">
        <f t="shared" si="493"/>
        <v>0.98415716096324457</v>
      </c>
      <c r="U870" s="65">
        <f t="shared" si="493"/>
        <v>0.80757420675537361</v>
      </c>
      <c r="V870" s="65">
        <f t="shared" ref="V870:V933" si="501">N870/P870</f>
        <v>0.69271290605794555</v>
      </c>
      <c r="W870" s="65">
        <f t="shared" ref="W870:W933" si="502">N870/Q870</f>
        <v>0.65341614906832302</v>
      </c>
      <c r="X870" s="61">
        <f t="shared" si="476"/>
        <v>0.15545671512258621</v>
      </c>
      <c r="Y870" s="66">
        <f t="shared" ref="Y870:Y933" si="503">(H870-E870)/E870</f>
        <v>4.0068201193520787E-2</v>
      </c>
      <c r="Z870" s="61">
        <f t="shared" ref="Z870:Z933" si="504">(J870-I870)/I870</f>
        <v>0.12020998447585583</v>
      </c>
      <c r="AA870" s="67">
        <f t="shared" ref="AA870:AA933" si="505">B870*(K870*L870)+C870*(1-(K870*L870))</f>
        <v>19.5824</v>
      </c>
      <c r="AB870" s="68">
        <f t="shared" ref="AB870:AB933" si="506">(B870-N870)/N870</f>
        <v>0.16831432192648926</v>
      </c>
      <c r="AC870" s="69">
        <f t="shared" ref="AC870:AC933" si="507">(AA870-N870)/N870</f>
        <v>0.24096324461343477</v>
      </c>
      <c r="AD870" s="70">
        <f>_xlfn.PERCENTILE.EXC(AC870:$AC$5675,0.5)</f>
        <v>8.5812758258566713E-2</v>
      </c>
      <c r="AE870" s="70">
        <f>_xlfn.PERCENTILE.EXC($AC870:AC$5675,0.35)</f>
        <v>5.0129969445249958E-2</v>
      </c>
      <c r="AF870" s="71">
        <f t="shared" si="495"/>
        <v>3.2858486799378243E-2</v>
      </c>
      <c r="AG870" s="70">
        <f t="shared" si="496"/>
        <v>-0.25348902430545567</v>
      </c>
      <c r="AH870" s="70">
        <f t="shared" si="497"/>
        <v>-0.28545770534896964</v>
      </c>
      <c r="AI870" s="61" t="str">
        <f t="shared" si="485"/>
        <v>Short VOL</v>
      </c>
      <c r="AJ870" s="68" t="str">
        <f t="shared" si="486"/>
        <v>Short VOL</v>
      </c>
      <c r="AK870" s="72" t="str">
        <f t="shared" si="487"/>
        <v>00631L</v>
      </c>
      <c r="AL870" s="73">
        <f t="shared" si="477"/>
        <v>1</v>
      </c>
      <c r="AM870" s="72" t="str">
        <f t="shared" si="490"/>
        <v>00631L</v>
      </c>
      <c r="AN870" s="73">
        <f t="shared" si="478"/>
        <v>1</v>
      </c>
      <c r="AO870" s="74" t="str">
        <f t="shared" si="484"/>
        <v>00631L</v>
      </c>
      <c r="AP870" s="20">
        <f t="shared" si="479"/>
        <v>1</v>
      </c>
      <c r="AQ870" s="74" t="str">
        <f t="shared" si="494"/>
        <v>00631L</v>
      </c>
      <c r="AR870" s="20">
        <f t="shared" si="480"/>
        <v>1</v>
      </c>
      <c r="AS870" s="74" t="str">
        <f t="shared" si="488"/>
        <v>00631L</v>
      </c>
      <c r="AT870" s="20">
        <f t="shared" si="481"/>
        <v>1</v>
      </c>
      <c r="AU870" s="74" t="str">
        <f t="shared" si="471"/>
        <v>00631L</v>
      </c>
      <c r="AV870" s="20">
        <f t="shared" si="482"/>
        <v>1</v>
      </c>
      <c r="AW870" s="74" t="str">
        <f t="shared" si="472"/>
        <v>00631L</v>
      </c>
      <c r="AX870" s="20">
        <f t="shared" si="473"/>
        <v>1</v>
      </c>
      <c r="AY870" s="20">
        <f t="shared" si="483"/>
        <v>0</v>
      </c>
      <c r="AZ870" s="57">
        <v>45047</v>
      </c>
      <c r="BA870" s="75">
        <v>30.44</v>
      </c>
      <c r="BB870" s="90">
        <v>30.55</v>
      </c>
      <c r="BC870" s="76">
        <f t="shared" si="491"/>
        <v>29.288958333333348</v>
      </c>
      <c r="BD870" s="76">
        <f t="shared" si="492"/>
        <v>29.325458333333348</v>
      </c>
      <c r="BE870" s="77">
        <f t="shared" si="498"/>
        <v>4.3055190024681743E-2</v>
      </c>
      <c r="BF870" s="77">
        <f t="shared" si="489"/>
        <v>3.8005941936115901E-2</v>
      </c>
    </row>
    <row r="871" spans="1:58" s="23" customFormat="1" ht="13.15" x14ac:dyDescent="0.4">
      <c r="A871" s="57">
        <v>45043</v>
      </c>
      <c r="B871" s="112">
        <v>19.446000000000002</v>
      </c>
      <c r="C871" s="112">
        <v>21.814</v>
      </c>
      <c r="D871" s="112">
        <v>23.111999999999998</v>
      </c>
      <c r="E871" s="112">
        <v>23.6</v>
      </c>
      <c r="F871" s="112">
        <v>24.18</v>
      </c>
      <c r="G871" s="112">
        <v>24.35</v>
      </c>
      <c r="H871" s="113">
        <v>24.4</v>
      </c>
      <c r="I871" s="90">
        <f t="shared" si="474"/>
        <v>20.274799999999999</v>
      </c>
      <c r="J871" s="90">
        <f t="shared" si="475"/>
        <v>22.2683</v>
      </c>
      <c r="K871" s="114">
        <v>13</v>
      </c>
      <c r="L871" s="115">
        <v>0.05</v>
      </c>
      <c r="M871" s="90">
        <v>17.22</v>
      </c>
      <c r="N871" s="90">
        <v>17.03</v>
      </c>
      <c r="O871" s="90">
        <v>20.37</v>
      </c>
      <c r="P871" s="90">
        <v>23.25</v>
      </c>
      <c r="Q871" s="90">
        <v>24.3</v>
      </c>
      <c r="R871" s="63">
        <f t="shared" si="500"/>
        <v>9.3700000000000045</v>
      </c>
      <c r="S871" s="64">
        <f t="shared" si="499"/>
        <v>-9.6072186836517984E-2</v>
      </c>
      <c r="T871" s="65">
        <f t="shared" si="493"/>
        <v>1.0111567821491485</v>
      </c>
      <c r="U871" s="65">
        <f t="shared" si="493"/>
        <v>0.83603338242513503</v>
      </c>
      <c r="V871" s="65">
        <f t="shared" si="501"/>
        <v>0.73247311827956996</v>
      </c>
      <c r="W871" s="65">
        <f t="shared" si="502"/>
        <v>0.70082304526748973</v>
      </c>
      <c r="X871" s="61">
        <f t="shared" si="476"/>
        <v>0.12177311529363356</v>
      </c>
      <c r="Y871" s="66">
        <f t="shared" si="503"/>
        <v>3.3898305084745638E-2</v>
      </c>
      <c r="Z871" s="61">
        <f t="shared" si="504"/>
        <v>9.832402785724155E-2</v>
      </c>
      <c r="AA871" s="67">
        <f t="shared" si="505"/>
        <v>20.274799999999999</v>
      </c>
      <c r="AB871" s="68">
        <f t="shared" si="506"/>
        <v>0.1418672930123312</v>
      </c>
      <c r="AC871" s="69">
        <f t="shared" si="507"/>
        <v>0.19053435114503803</v>
      </c>
      <c r="AD871" s="70">
        <f>_xlfn.PERCENTILE.EXC(AC871:$AC$5675,0.5)</f>
        <v>8.5797491039426327E-2</v>
      </c>
      <c r="AE871" s="70">
        <f>_xlfn.PERCENTILE.EXC($AC871:AC$5675,0.35)</f>
        <v>5.00928779833738E-2</v>
      </c>
      <c r="AF871" s="71">
        <f t="shared" si="495"/>
        <v>3.2771739623622738E-2</v>
      </c>
      <c r="AG871" s="70">
        <f t="shared" si="496"/>
        <v>-0.25348902430545567</v>
      </c>
      <c r="AH871" s="70">
        <f t="shared" si="497"/>
        <v>-0.28545770534896964</v>
      </c>
      <c r="AI871" s="61" t="str">
        <f t="shared" si="485"/>
        <v>Short VOL</v>
      </c>
      <c r="AJ871" s="68" t="str">
        <f t="shared" si="486"/>
        <v>Short VOL</v>
      </c>
      <c r="AK871" s="72" t="str">
        <f t="shared" si="487"/>
        <v>00631L</v>
      </c>
      <c r="AL871" s="73">
        <f t="shared" si="477"/>
        <v>1</v>
      </c>
      <c r="AM871" s="72" t="str">
        <f t="shared" si="490"/>
        <v>00631L</v>
      </c>
      <c r="AN871" s="73">
        <f t="shared" si="478"/>
        <v>1</v>
      </c>
      <c r="AO871" s="74" t="str">
        <f t="shared" si="484"/>
        <v>00631L</v>
      </c>
      <c r="AP871" s="20">
        <f t="shared" si="479"/>
        <v>1</v>
      </c>
      <c r="AQ871" s="74" t="str">
        <f t="shared" si="494"/>
        <v>00631L</v>
      </c>
      <c r="AR871" s="20">
        <f t="shared" si="480"/>
        <v>1</v>
      </c>
      <c r="AS871" s="74" t="str">
        <f t="shared" si="488"/>
        <v>00631L</v>
      </c>
      <c r="AT871" s="20">
        <f t="shared" si="481"/>
        <v>1</v>
      </c>
      <c r="AU871" s="74" t="str">
        <f t="shared" si="471"/>
        <v>00631L</v>
      </c>
      <c r="AV871" s="20">
        <f t="shared" si="482"/>
        <v>1</v>
      </c>
      <c r="AW871" s="74" t="str">
        <f t="shared" si="472"/>
        <v>00631L</v>
      </c>
      <c r="AX871" s="20">
        <f t="shared" si="473"/>
        <v>1</v>
      </c>
      <c r="AY871" s="20">
        <f t="shared" si="483"/>
        <v>0</v>
      </c>
      <c r="AZ871" s="57">
        <v>45044</v>
      </c>
      <c r="BA871" s="75">
        <v>30.5</v>
      </c>
      <c r="BB871" s="90">
        <v>30.462499999999999</v>
      </c>
      <c r="BC871" s="76">
        <f t="shared" si="491"/>
        <v>29.25854166666668</v>
      </c>
      <c r="BD871" s="76">
        <f t="shared" si="492"/>
        <v>29.288125000000015</v>
      </c>
      <c r="BE871" s="77">
        <f t="shared" si="498"/>
        <v>4.1148952229049393E-2</v>
      </c>
      <c r="BF871" s="77">
        <f t="shared" si="489"/>
        <v>4.137769147051866E-2</v>
      </c>
    </row>
    <row r="872" spans="1:58" s="23" customFormat="1" ht="13.15" x14ac:dyDescent="0.4">
      <c r="A872" s="57">
        <v>45042</v>
      </c>
      <c r="B872" s="112">
        <v>20.425000000000001</v>
      </c>
      <c r="C872" s="112">
        <v>22.498999999999999</v>
      </c>
      <c r="D872" s="112">
        <v>23.599</v>
      </c>
      <c r="E872" s="112">
        <v>23.853000000000002</v>
      </c>
      <c r="F872" s="112">
        <v>24.402000000000001</v>
      </c>
      <c r="G872" s="112">
        <v>24.568000000000001</v>
      </c>
      <c r="H872" s="113">
        <v>24.623000000000001</v>
      </c>
      <c r="I872" s="90">
        <f t="shared" si="474"/>
        <v>21.0472</v>
      </c>
      <c r="J872" s="90">
        <f t="shared" si="475"/>
        <v>22.829000000000001</v>
      </c>
      <c r="K872" s="114">
        <v>14</v>
      </c>
      <c r="L872" s="115">
        <v>0.05</v>
      </c>
      <c r="M872" s="90">
        <v>19.28</v>
      </c>
      <c r="N872" s="90">
        <v>18.84</v>
      </c>
      <c r="O872" s="90">
        <v>21.54</v>
      </c>
      <c r="P872" s="90">
        <v>24.13</v>
      </c>
      <c r="Q872" s="90">
        <v>24.83</v>
      </c>
      <c r="R872" s="63">
        <f t="shared" si="500"/>
        <v>7.5499999999999972</v>
      </c>
      <c r="S872" s="64">
        <f t="shared" si="499"/>
        <v>4.2643923240937255E-3</v>
      </c>
      <c r="T872" s="65">
        <f t="shared" si="493"/>
        <v>1.0233545647558386</v>
      </c>
      <c r="U872" s="65">
        <f t="shared" si="493"/>
        <v>0.87465181058495822</v>
      </c>
      <c r="V872" s="65">
        <f t="shared" si="501"/>
        <v>0.78077082469954417</v>
      </c>
      <c r="W872" s="65">
        <f t="shared" si="502"/>
        <v>0.75875956504228759</v>
      </c>
      <c r="X872" s="61">
        <f t="shared" si="476"/>
        <v>0.1015422276621786</v>
      </c>
      <c r="Y872" s="66">
        <f t="shared" si="503"/>
        <v>3.2281054793946232E-2</v>
      </c>
      <c r="Z872" s="61">
        <f t="shared" si="504"/>
        <v>8.4657341594131311E-2</v>
      </c>
      <c r="AA872" s="67">
        <f t="shared" si="505"/>
        <v>21.0472</v>
      </c>
      <c r="AB872" s="68">
        <f t="shared" si="506"/>
        <v>8.4129511677282429E-2</v>
      </c>
      <c r="AC872" s="69">
        <f t="shared" si="507"/>
        <v>0.11715498938428877</v>
      </c>
      <c r="AD872" s="70">
        <f>_xlfn.PERCENTILE.EXC(AC872:$AC$5675,0.5)</f>
        <v>8.577374551971316E-2</v>
      </c>
      <c r="AE872" s="70">
        <f>_xlfn.PERCENTILE.EXC($AC872:AC$5675,0.35)</f>
        <v>5.0051060941891698E-2</v>
      </c>
      <c r="AF872" s="71">
        <f t="shared" si="495"/>
        <v>3.2648238831560837E-2</v>
      </c>
      <c r="AG872" s="70">
        <f t="shared" si="496"/>
        <v>-0.25348902430545567</v>
      </c>
      <c r="AH872" s="70">
        <f t="shared" si="497"/>
        <v>-0.28545770534896964</v>
      </c>
      <c r="AI872" s="61" t="str">
        <f t="shared" si="485"/>
        <v>Short VOL</v>
      </c>
      <c r="AJ872" s="68" t="str">
        <f t="shared" si="486"/>
        <v>Short VOL</v>
      </c>
      <c r="AK872" s="72" t="str">
        <f t="shared" si="487"/>
        <v>00631L</v>
      </c>
      <c r="AL872" s="73">
        <f t="shared" si="477"/>
        <v>1</v>
      </c>
      <c r="AM872" s="72" t="str">
        <f t="shared" si="490"/>
        <v>00631L</v>
      </c>
      <c r="AN872" s="73">
        <f t="shared" si="478"/>
        <v>1</v>
      </c>
      <c r="AO872" s="74" t="str">
        <f t="shared" si="484"/>
        <v>00631L</v>
      </c>
      <c r="AP872" s="20">
        <f t="shared" si="479"/>
        <v>1</v>
      </c>
      <c r="AQ872" s="74" t="str">
        <f t="shared" si="494"/>
        <v>00631L</v>
      </c>
      <c r="AR872" s="20">
        <f t="shared" si="480"/>
        <v>1</v>
      </c>
      <c r="AS872" s="74" t="str">
        <f t="shared" si="488"/>
        <v>00631L</v>
      </c>
      <c r="AT872" s="20">
        <f t="shared" si="481"/>
        <v>1</v>
      </c>
      <c r="AU872" s="74" t="str">
        <f t="shared" si="471"/>
        <v>00631L</v>
      </c>
      <c r="AV872" s="20">
        <f t="shared" si="482"/>
        <v>1</v>
      </c>
      <c r="AW872" s="74" t="str">
        <f t="shared" si="472"/>
        <v>00631L</v>
      </c>
      <c r="AX872" s="20">
        <f t="shared" si="473"/>
        <v>1</v>
      </c>
      <c r="AY872" s="20">
        <f t="shared" si="483"/>
        <v>0</v>
      </c>
      <c r="AZ872" s="57">
        <v>45043</v>
      </c>
      <c r="BA872" s="75">
        <v>30.16</v>
      </c>
      <c r="BB872" s="90">
        <v>30.225000000000001</v>
      </c>
      <c r="BC872" s="76">
        <f t="shared" si="491"/>
        <v>29.229166666666679</v>
      </c>
      <c r="BD872" s="76">
        <f t="shared" si="492"/>
        <v>29.253500000000013</v>
      </c>
      <c r="BE872" s="77">
        <f t="shared" si="498"/>
        <v>3.4069850320740898E-2</v>
      </c>
      <c r="BF872" s="77">
        <f t="shared" si="489"/>
        <v>3.0987745056146668E-2</v>
      </c>
    </row>
    <row r="873" spans="1:58" s="23" customFormat="1" ht="13.15" x14ac:dyDescent="0.4">
      <c r="A873" s="57">
        <v>45041</v>
      </c>
      <c r="B873" s="112">
        <v>21.018999999999998</v>
      </c>
      <c r="C873" s="112">
        <v>22.974</v>
      </c>
      <c r="D873" s="112">
        <v>23.975000000000001</v>
      </c>
      <c r="E873" s="112">
        <v>24.196999999999999</v>
      </c>
      <c r="F873" s="112">
        <v>24.677</v>
      </c>
      <c r="G873" s="112">
        <v>24.858000000000001</v>
      </c>
      <c r="H873" s="113">
        <v>24.9</v>
      </c>
      <c r="I873" s="90">
        <f t="shared" si="474"/>
        <v>21.507749999999998</v>
      </c>
      <c r="J873" s="90">
        <f t="shared" si="475"/>
        <v>23.224250000000001</v>
      </c>
      <c r="K873" s="114">
        <v>15</v>
      </c>
      <c r="L873" s="115">
        <v>0.05</v>
      </c>
      <c r="M873" s="90">
        <v>19.079999999999998</v>
      </c>
      <c r="N873" s="90">
        <v>18.760000000000002</v>
      </c>
      <c r="O873" s="90">
        <v>21.65</v>
      </c>
      <c r="P873" s="90">
        <v>24.2</v>
      </c>
      <c r="Q873" s="90">
        <v>25.03</v>
      </c>
      <c r="R873" s="63">
        <f t="shared" si="500"/>
        <v>8.0099999999999909</v>
      </c>
      <c r="S873" s="64">
        <f t="shared" si="499"/>
        <v>0.11071640023682658</v>
      </c>
      <c r="T873" s="65">
        <f t="shared" si="493"/>
        <v>1.017057569296375</v>
      </c>
      <c r="U873" s="65">
        <f t="shared" si="493"/>
        <v>0.86651270207852205</v>
      </c>
      <c r="V873" s="65">
        <f t="shared" si="501"/>
        <v>0.77520661157024806</v>
      </c>
      <c r="W873" s="65">
        <f t="shared" si="502"/>
        <v>0.74950059928086299</v>
      </c>
      <c r="X873" s="61">
        <f t="shared" si="476"/>
        <v>9.3011085208620864E-2</v>
      </c>
      <c r="Y873" s="66">
        <f t="shared" si="503"/>
        <v>2.905318841178656E-2</v>
      </c>
      <c r="Z873" s="61">
        <f t="shared" si="504"/>
        <v>7.980844114330897E-2</v>
      </c>
      <c r="AA873" s="67">
        <f t="shared" si="505"/>
        <v>21.507749999999998</v>
      </c>
      <c r="AB873" s="68">
        <f t="shared" si="506"/>
        <v>0.12041577825159896</v>
      </c>
      <c r="AC873" s="69">
        <f t="shared" si="507"/>
        <v>0.14646855010660961</v>
      </c>
      <c r="AD873" s="70">
        <f>_xlfn.PERCENTILE.EXC(AC873:$AC$5675,0.5)</f>
        <v>8.5749999999999993E-2</v>
      </c>
      <c r="AE873" s="70">
        <f>_xlfn.PERCENTILE.EXC($AC873:AC$5675,0.35)</f>
        <v>5.0007353668567199E-2</v>
      </c>
      <c r="AF873" s="71">
        <f t="shared" si="495"/>
        <v>3.2648238831560837E-2</v>
      </c>
      <c r="AG873" s="70">
        <f t="shared" si="496"/>
        <v>-0.25348902430545567</v>
      </c>
      <c r="AH873" s="70">
        <f t="shared" si="497"/>
        <v>-0.28545770534896964</v>
      </c>
      <c r="AI873" s="61" t="str">
        <f t="shared" si="485"/>
        <v>Short VOL</v>
      </c>
      <c r="AJ873" s="68" t="str">
        <f t="shared" si="486"/>
        <v>Short VOL</v>
      </c>
      <c r="AK873" s="72" t="str">
        <f t="shared" si="487"/>
        <v>00631L</v>
      </c>
      <c r="AL873" s="73">
        <f t="shared" si="477"/>
        <v>1</v>
      </c>
      <c r="AM873" s="72" t="str">
        <f t="shared" si="490"/>
        <v>00631L</v>
      </c>
      <c r="AN873" s="73">
        <f t="shared" si="478"/>
        <v>1</v>
      </c>
      <c r="AO873" s="74" t="str">
        <f t="shared" si="484"/>
        <v>00631L</v>
      </c>
      <c r="AP873" s="20">
        <f t="shared" si="479"/>
        <v>1</v>
      </c>
      <c r="AQ873" s="74" t="str">
        <f t="shared" si="494"/>
        <v>00631L</v>
      </c>
      <c r="AR873" s="20">
        <f t="shared" si="480"/>
        <v>1</v>
      </c>
      <c r="AS873" s="74" t="str">
        <f t="shared" si="488"/>
        <v>00631L</v>
      </c>
      <c r="AT873" s="20">
        <f t="shared" si="481"/>
        <v>1</v>
      </c>
      <c r="AU873" s="74" t="str">
        <f t="shared" si="471"/>
        <v>00631L</v>
      </c>
      <c r="AV873" s="20">
        <f t="shared" si="482"/>
        <v>1</v>
      </c>
      <c r="AW873" s="74" t="str">
        <f t="shared" si="472"/>
        <v>00631L</v>
      </c>
      <c r="AX873" s="20">
        <f t="shared" si="473"/>
        <v>1</v>
      </c>
      <c r="AY873" s="20">
        <f t="shared" si="483"/>
        <v>0</v>
      </c>
      <c r="AZ873" s="57">
        <v>45042</v>
      </c>
      <c r="BA873" s="75">
        <v>29.86</v>
      </c>
      <c r="BB873" s="90">
        <v>29.662500000000001</v>
      </c>
      <c r="BC873" s="76">
        <f t="shared" si="491"/>
        <v>29.197916666666679</v>
      </c>
      <c r="BD873" s="76">
        <f t="shared" si="492"/>
        <v>29.223083333333346</v>
      </c>
      <c r="BE873" s="77">
        <f t="shared" si="498"/>
        <v>1.591152336781983E-2</v>
      </c>
      <c r="BF873" s="77">
        <f t="shared" si="489"/>
        <v>2.1794985128764766E-2</v>
      </c>
    </row>
    <row r="874" spans="1:58" s="23" customFormat="1" ht="13.15" x14ac:dyDescent="0.4">
      <c r="A874" s="57">
        <v>45040</v>
      </c>
      <c r="B874" s="112">
        <v>19.326000000000001</v>
      </c>
      <c r="C874" s="112">
        <v>21.56</v>
      </c>
      <c r="D874" s="112">
        <v>22.838000000000001</v>
      </c>
      <c r="E874" s="112">
        <v>23.2</v>
      </c>
      <c r="F874" s="112">
        <v>23.824999999999999</v>
      </c>
      <c r="G874" s="112">
        <v>24.097000000000001</v>
      </c>
      <c r="H874" s="113">
        <v>24.15</v>
      </c>
      <c r="I874" s="90">
        <f t="shared" si="474"/>
        <v>19.7728</v>
      </c>
      <c r="J874" s="90">
        <f t="shared" si="475"/>
        <v>21.8156</v>
      </c>
      <c r="K874" s="114">
        <v>16</v>
      </c>
      <c r="L874" s="115">
        <v>0.05</v>
      </c>
      <c r="M874" s="90">
        <v>16.649999999999999</v>
      </c>
      <c r="N874" s="90">
        <v>16.89</v>
      </c>
      <c r="O874" s="90">
        <v>20.399999999999999</v>
      </c>
      <c r="P874" s="90">
        <v>23.15</v>
      </c>
      <c r="Q874" s="90">
        <v>24.42</v>
      </c>
      <c r="R874" s="63">
        <f t="shared" si="500"/>
        <v>10.009999999999998</v>
      </c>
      <c r="S874" s="64">
        <f t="shared" si="499"/>
        <v>7.1556350626118667E-3</v>
      </c>
      <c r="T874" s="65">
        <f t="shared" si="493"/>
        <v>0.98579040852575472</v>
      </c>
      <c r="U874" s="65">
        <f t="shared" si="493"/>
        <v>0.82794117647058829</v>
      </c>
      <c r="V874" s="65">
        <f t="shared" si="501"/>
        <v>0.72958963282937372</v>
      </c>
      <c r="W874" s="65">
        <f t="shared" si="502"/>
        <v>0.69164619164619157</v>
      </c>
      <c r="X874" s="61">
        <f t="shared" si="476"/>
        <v>0.11559557073372649</v>
      </c>
      <c r="Y874" s="66">
        <f t="shared" si="503"/>
        <v>4.0948275862068936E-2</v>
      </c>
      <c r="Z874" s="61">
        <f t="shared" si="504"/>
        <v>0.10331364298430165</v>
      </c>
      <c r="AA874" s="67">
        <f t="shared" si="505"/>
        <v>19.7728</v>
      </c>
      <c r="AB874" s="68">
        <f t="shared" si="506"/>
        <v>0.14422735346358792</v>
      </c>
      <c r="AC874" s="69">
        <f t="shared" si="507"/>
        <v>0.17068087625814088</v>
      </c>
      <c r="AD874" s="70">
        <f>_xlfn.PERCENTILE.EXC(AC874:$AC$5675,0.5)</f>
        <v>8.5740811373092918E-2</v>
      </c>
      <c r="AE874" s="70">
        <f>_xlfn.PERCENTILE.EXC($AC874:AC$5675,0.35)</f>
        <v>4.9963646395242721E-2</v>
      </c>
      <c r="AF874" s="71">
        <f t="shared" si="495"/>
        <v>3.2648238831560837E-2</v>
      </c>
      <c r="AG874" s="70">
        <f t="shared" si="496"/>
        <v>-0.25348902430545567</v>
      </c>
      <c r="AH874" s="70">
        <f t="shared" si="497"/>
        <v>-0.28545770534896964</v>
      </c>
      <c r="AI874" s="61" t="str">
        <f t="shared" si="485"/>
        <v>Short VOL</v>
      </c>
      <c r="AJ874" s="68" t="str">
        <f t="shared" si="486"/>
        <v>Short VOL</v>
      </c>
      <c r="AK874" s="72" t="str">
        <f t="shared" si="487"/>
        <v>00631L</v>
      </c>
      <c r="AL874" s="73">
        <f t="shared" si="477"/>
        <v>1</v>
      </c>
      <c r="AM874" s="72" t="str">
        <f t="shared" si="490"/>
        <v>00631L</v>
      </c>
      <c r="AN874" s="73">
        <f t="shared" si="478"/>
        <v>1</v>
      </c>
      <c r="AO874" s="74" t="str">
        <f t="shared" si="484"/>
        <v>00631L</v>
      </c>
      <c r="AP874" s="20">
        <f t="shared" si="479"/>
        <v>1</v>
      </c>
      <c r="AQ874" s="74" t="str">
        <f t="shared" si="494"/>
        <v>00631L</v>
      </c>
      <c r="AR874" s="20">
        <f t="shared" si="480"/>
        <v>1</v>
      </c>
      <c r="AS874" s="74" t="str">
        <f t="shared" si="488"/>
        <v>00631L</v>
      </c>
      <c r="AT874" s="20">
        <f t="shared" si="481"/>
        <v>1</v>
      </c>
      <c r="AU874" s="74" t="str">
        <f t="shared" si="471"/>
        <v>00631L</v>
      </c>
      <c r="AV874" s="20">
        <f t="shared" si="482"/>
        <v>1</v>
      </c>
      <c r="AW874" s="74" t="str">
        <f t="shared" si="472"/>
        <v>00631L</v>
      </c>
      <c r="AX874" s="20">
        <f t="shared" si="473"/>
        <v>1</v>
      </c>
      <c r="AY874" s="20">
        <f t="shared" si="483"/>
        <v>0</v>
      </c>
      <c r="AZ874" s="57">
        <v>45041</v>
      </c>
      <c r="BA874" s="75">
        <v>29.63</v>
      </c>
      <c r="BB874" s="90">
        <v>29.524999999999999</v>
      </c>
      <c r="BC874" s="76">
        <f t="shared" si="491"/>
        <v>29.178125000000009</v>
      </c>
      <c r="BD874" s="76">
        <f t="shared" si="492"/>
        <v>29.197375000000012</v>
      </c>
      <c r="BE874" s="77">
        <f t="shared" si="498"/>
        <v>1.1888186783763178E-2</v>
      </c>
      <c r="BF874" s="77">
        <f t="shared" si="489"/>
        <v>1.4817256688314864E-2</v>
      </c>
    </row>
    <row r="875" spans="1:58" s="23" customFormat="1" ht="13.15" x14ac:dyDescent="0.4">
      <c r="A875" s="57">
        <v>45037</v>
      </c>
      <c r="B875" s="112">
        <v>19.408000000000001</v>
      </c>
      <c r="C875" s="112">
        <v>21.638000000000002</v>
      </c>
      <c r="D875" s="112">
        <v>22.803000000000001</v>
      </c>
      <c r="E875" s="112">
        <v>23.206</v>
      </c>
      <c r="F875" s="112">
        <v>23.887</v>
      </c>
      <c r="G875" s="112">
        <v>24.1</v>
      </c>
      <c r="H875" s="113">
        <v>24.15</v>
      </c>
      <c r="I875" s="90">
        <f t="shared" si="474"/>
        <v>19.7425</v>
      </c>
      <c r="J875" s="90">
        <f t="shared" si="475"/>
        <v>21.812750000000001</v>
      </c>
      <c r="K875" s="114">
        <v>17</v>
      </c>
      <c r="L875" s="115">
        <v>0.05</v>
      </c>
      <c r="M875" s="90">
        <v>14.88</v>
      </c>
      <c r="N875" s="90">
        <v>16.77</v>
      </c>
      <c r="O875" s="90">
        <v>20.39</v>
      </c>
      <c r="P875" s="90">
        <v>23.09</v>
      </c>
      <c r="Q875" s="90">
        <v>24.12</v>
      </c>
      <c r="R875" s="63">
        <f t="shared" si="500"/>
        <v>11.830000000000005</v>
      </c>
      <c r="S875" s="64">
        <f t="shared" si="499"/>
        <v>-2.3296447291788123E-2</v>
      </c>
      <c r="T875" s="65">
        <f t="shared" si="493"/>
        <v>0.88729874776386408</v>
      </c>
      <c r="U875" s="65">
        <f t="shared" si="493"/>
        <v>0.82246199117214314</v>
      </c>
      <c r="V875" s="65">
        <f t="shared" si="501"/>
        <v>0.72628843655262021</v>
      </c>
      <c r="W875" s="65">
        <f t="shared" si="502"/>
        <v>0.69527363184079594</v>
      </c>
      <c r="X875" s="61">
        <f t="shared" si="476"/>
        <v>0.11490107172300083</v>
      </c>
      <c r="Y875" s="66">
        <f t="shared" si="503"/>
        <v>4.0679134706541373E-2</v>
      </c>
      <c r="Z875" s="61">
        <f t="shared" si="504"/>
        <v>0.10486260605293157</v>
      </c>
      <c r="AA875" s="67">
        <f t="shared" si="505"/>
        <v>19.742500000000003</v>
      </c>
      <c r="AB875" s="68">
        <f t="shared" si="506"/>
        <v>0.157304710793083</v>
      </c>
      <c r="AC875" s="69">
        <f t="shared" si="507"/>
        <v>0.17725104353011353</v>
      </c>
      <c r="AD875" s="70">
        <f>_xlfn.PERCENTILE.EXC(AC875:$AC$5675,0.5)</f>
        <v>8.5731622746185857E-2</v>
      </c>
      <c r="AE875" s="70">
        <f>_xlfn.PERCENTILE.EXC($AC875:AC$5675,0.35)</f>
        <v>4.9938324047074246E-2</v>
      </c>
      <c r="AF875" s="71">
        <f t="shared" si="495"/>
        <v>3.2648238831560837E-2</v>
      </c>
      <c r="AG875" s="70">
        <f t="shared" si="496"/>
        <v>-0.25348902430545567</v>
      </c>
      <c r="AH875" s="70">
        <f t="shared" si="497"/>
        <v>-0.28545770534896964</v>
      </c>
      <c r="AI875" s="61" t="str">
        <f t="shared" si="485"/>
        <v>Short VOL</v>
      </c>
      <c r="AJ875" s="68" t="str">
        <f t="shared" si="486"/>
        <v>Short VOL</v>
      </c>
      <c r="AK875" s="72" t="str">
        <f t="shared" si="487"/>
        <v>00631L</v>
      </c>
      <c r="AL875" s="73">
        <f t="shared" si="477"/>
        <v>1</v>
      </c>
      <c r="AM875" s="72" t="str">
        <f t="shared" si="490"/>
        <v>00631L</v>
      </c>
      <c r="AN875" s="73">
        <f t="shared" si="478"/>
        <v>1</v>
      </c>
      <c r="AO875" s="74" t="str">
        <f t="shared" si="484"/>
        <v>00631L</v>
      </c>
      <c r="AP875" s="20">
        <f t="shared" si="479"/>
        <v>1</v>
      </c>
      <c r="AQ875" s="74" t="str">
        <f t="shared" si="494"/>
        <v>00631L</v>
      </c>
      <c r="AR875" s="20">
        <f t="shared" si="480"/>
        <v>1</v>
      </c>
      <c r="AS875" s="74" t="str">
        <f t="shared" si="488"/>
        <v>00631L</v>
      </c>
      <c r="AT875" s="20">
        <f t="shared" si="481"/>
        <v>1</v>
      </c>
      <c r="AU875" s="74" t="str">
        <f t="shared" si="471"/>
        <v>00631L</v>
      </c>
      <c r="AV875" s="20">
        <f t="shared" si="482"/>
        <v>1</v>
      </c>
      <c r="AW875" s="74" t="str">
        <f t="shared" si="472"/>
        <v>00631L</v>
      </c>
      <c r="AX875" s="20">
        <f t="shared" si="473"/>
        <v>1</v>
      </c>
      <c r="AY875" s="20">
        <f t="shared" si="483"/>
        <v>0</v>
      </c>
      <c r="AZ875" s="57">
        <v>45040</v>
      </c>
      <c r="BA875" s="75">
        <v>29.74</v>
      </c>
      <c r="BB875" s="90">
        <v>29.737500000000001</v>
      </c>
      <c r="BC875" s="76">
        <f t="shared" si="491"/>
        <v>29.165208333333339</v>
      </c>
      <c r="BD875" s="76">
        <f t="shared" si="492"/>
        <v>29.18170833333334</v>
      </c>
      <c r="BE875" s="77">
        <f t="shared" si="498"/>
        <v>1.9622409691912979E-2</v>
      </c>
      <c r="BF875" s="77">
        <f t="shared" si="489"/>
        <v>1.9131562151518716E-2</v>
      </c>
    </row>
    <row r="876" spans="1:58" s="23" customFormat="1" ht="13.15" x14ac:dyDescent="0.4">
      <c r="A876" s="57">
        <v>45036</v>
      </c>
      <c r="B876" s="112">
        <v>19.838000000000001</v>
      </c>
      <c r="C876" s="112">
        <v>21.8</v>
      </c>
      <c r="D876" s="112">
        <v>22.866</v>
      </c>
      <c r="E876" s="112">
        <v>23.257000000000001</v>
      </c>
      <c r="F876" s="112">
        <v>23.850999999999999</v>
      </c>
      <c r="G876" s="112">
        <v>24.131</v>
      </c>
      <c r="H876" s="113">
        <v>24.102</v>
      </c>
      <c r="I876" s="90">
        <f t="shared" si="474"/>
        <v>20.034200000000002</v>
      </c>
      <c r="J876" s="90">
        <f t="shared" si="475"/>
        <v>21.906600000000001</v>
      </c>
      <c r="K876" s="114">
        <v>18</v>
      </c>
      <c r="L876" s="115">
        <v>0.05</v>
      </c>
      <c r="M876" s="90">
        <v>15.13</v>
      </c>
      <c r="N876" s="90">
        <v>17.170000000000002</v>
      </c>
      <c r="O876" s="90">
        <v>20.55</v>
      </c>
      <c r="P876" s="90">
        <v>23.09</v>
      </c>
      <c r="Q876" s="90">
        <v>24.12</v>
      </c>
      <c r="R876" s="63">
        <f t="shared" si="500"/>
        <v>11.339999999999996</v>
      </c>
      <c r="S876" s="64">
        <f t="shared" si="499"/>
        <v>4.3134872417983042E-2</v>
      </c>
      <c r="T876" s="65">
        <f t="shared" si="493"/>
        <v>0.88118811881188119</v>
      </c>
      <c r="U876" s="65">
        <f t="shared" si="493"/>
        <v>0.83552311435523119</v>
      </c>
      <c r="V876" s="65">
        <f t="shared" si="501"/>
        <v>0.74361195322650508</v>
      </c>
      <c r="W876" s="65">
        <f t="shared" si="502"/>
        <v>0.71185737976782759</v>
      </c>
      <c r="X876" s="61">
        <f t="shared" si="476"/>
        <v>9.8901098901098883E-2</v>
      </c>
      <c r="Y876" s="66">
        <f t="shared" si="503"/>
        <v>3.6333147009502464E-2</v>
      </c>
      <c r="Z876" s="61">
        <f t="shared" si="504"/>
        <v>9.3460183086921306E-2</v>
      </c>
      <c r="AA876" s="67">
        <f t="shared" si="505"/>
        <v>20.034200000000002</v>
      </c>
      <c r="AB876" s="68">
        <f t="shared" si="506"/>
        <v>0.15538730343622592</v>
      </c>
      <c r="AC876" s="69">
        <f t="shared" si="507"/>
        <v>0.166814210832848</v>
      </c>
      <c r="AD876" s="70">
        <f>_xlfn.PERCENTILE.EXC(AC876:$AC$5675,0.5)</f>
        <v>8.5671800956426181E-2</v>
      </c>
      <c r="AE876" s="70">
        <f>_xlfn.PERCENTILE.EXC($AC876:AC$5675,0.35)</f>
        <v>4.9916065853098462E-2</v>
      </c>
      <c r="AF876" s="71">
        <f t="shared" si="495"/>
        <v>3.2648238831560837E-2</v>
      </c>
      <c r="AG876" s="70">
        <f t="shared" si="496"/>
        <v>-0.25348902430545567</v>
      </c>
      <c r="AH876" s="70">
        <f t="shared" si="497"/>
        <v>-0.28545770534896964</v>
      </c>
      <c r="AI876" s="61" t="str">
        <f t="shared" si="485"/>
        <v>Short VOL</v>
      </c>
      <c r="AJ876" s="68" t="str">
        <f t="shared" si="486"/>
        <v>Short VOL</v>
      </c>
      <c r="AK876" s="72" t="str">
        <f t="shared" si="487"/>
        <v>00631L</v>
      </c>
      <c r="AL876" s="73">
        <f t="shared" si="477"/>
        <v>1</v>
      </c>
      <c r="AM876" s="72" t="str">
        <f t="shared" si="490"/>
        <v>00631L</v>
      </c>
      <c r="AN876" s="73">
        <f t="shared" si="478"/>
        <v>1</v>
      </c>
      <c r="AO876" s="74" t="str">
        <f t="shared" si="484"/>
        <v>00631L</v>
      </c>
      <c r="AP876" s="20">
        <f t="shared" si="479"/>
        <v>1</v>
      </c>
      <c r="AQ876" s="74" t="str">
        <f t="shared" si="494"/>
        <v>00631L</v>
      </c>
      <c r="AR876" s="20">
        <f t="shared" si="480"/>
        <v>1</v>
      </c>
      <c r="AS876" s="74" t="str">
        <f t="shared" si="488"/>
        <v>00631L</v>
      </c>
      <c r="AT876" s="20">
        <f t="shared" si="481"/>
        <v>1</v>
      </c>
      <c r="AU876" s="74" t="str">
        <f t="shared" si="471"/>
        <v>00631L</v>
      </c>
      <c r="AV876" s="20">
        <f t="shared" si="482"/>
        <v>1</v>
      </c>
      <c r="AW876" s="74" t="str">
        <f t="shared" si="472"/>
        <v>00631L</v>
      </c>
      <c r="AX876" s="20">
        <f t="shared" si="473"/>
        <v>1</v>
      </c>
      <c r="AY876" s="20">
        <f t="shared" si="483"/>
        <v>0</v>
      </c>
      <c r="AZ876" s="57">
        <v>45037</v>
      </c>
      <c r="BA876" s="75">
        <v>29.46</v>
      </c>
      <c r="BB876" s="90">
        <v>29.262499999999999</v>
      </c>
      <c r="BC876" s="76">
        <f t="shared" si="491"/>
        <v>29.14145833333334</v>
      </c>
      <c r="BD876" s="76">
        <f t="shared" si="492"/>
        <v>29.160583333333342</v>
      </c>
      <c r="BE876" s="77">
        <f t="shared" si="498"/>
        <v>4.1535898884033058E-3</v>
      </c>
      <c r="BF876" s="77">
        <f t="shared" si="489"/>
        <v>1.0267855867080572E-2</v>
      </c>
    </row>
    <row r="877" spans="1:58" s="23" customFormat="1" ht="13.15" x14ac:dyDescent="0.4">
      <c r="A877" s="57">
        <v>45035</v>
      </c>
      <c r="B877" s="112">
        <v>19.401</v>
      </c>
      <c r="C877" s="112">
        <v>21.361000000000001</v>
      </c>
      <c r="D877" s="112">
        <v>22.49</v>
      </c>
      <c r="E877" s="112">
        <v>22.905999999999999</v>
      </c>
      <c r="F877" s="112">
        <v>23.553999999999998</v>
      </c>
      <c r="G877" s="112">
        <v>23.806000000000001</v>
      </c>
      <c r="H877" s="113">
        <v>23.9</v>
      </c>
      <c r="I877" s="90">
        <f t="shared" si="474"/>
        <v>19.498999999999999</v>
      </c>
      <c r="J877" s="90">
        <f t="shared" si="475"/>
        <v>21.417450000000002</v>
      </c>
      <c r="K877" s="114">
        <v>19</v>
      </c>
      <c r="L877" s="115">
        <v>0.05</v>
      </c>
      <c r="M877" s="90">
        <v>14.3</v>
      </c>
      <c r="N877" s="90">
        <v>16.46</v>
      </c>
      <c r="O877" s="90">
        <v>20.02</v>
      </c>
      <c r="P877" s="90">
        <v>22.58</v>
      </c>
      <c r="Q877" s="90">
        <v>23.65</v>
      </c>
      <c r="R877" s="63">
        <f t="shared" si="500"/>
        <v>11.839999999999993</v>
      </c>
      <c r="S877" s="64">
        <f t="shared" si="499"/>
        <v>-2.1984551396315954E-2</v>
      </c>
      <c r="T877" s="65">
        <f t="shared" si="493"/>
        <v>0.86877278250303769</v>
      </c>
      <c r="U877" s="65">
        <f t="shared" si="493"/>
        <v>0.8221778221778222</v>
      </c>
      <c r="V877" s="65">
        <f t="shared" si="501"/>
        <v>0.72896368467670514</v>
      </c>
      <c r="W877" s="65">
        <f t="shared" si="502"/>
        <v>0.69598308668076114</v>
      </c>
      <c r="X877" s="61">
        <f t="shared" si="476"/>
        <v>0.1010257203236947</v>
      </c>
      <c r="Y877" s="66">
        <f t="shared" si="503"/>
        <v>4.3394743735265862E-2</v>
      </c>
      <c r="Z877" s="61">
        <f t="shared" si="504"/>
        <v>9.838709677419373E-2</v>
      </c>
      <c r="AA877" s="67">
        <f t="shared" si="505"/>
        <v>19.499000000000002</v>
      </c>
      <c r="AB877" s="68">
        <f t="shared" si="506"/>
        <v>0.17867557715674354</v>
      </c>
      <c r="AC877" s="69">
        <f t="shared" si="507"/>
        <v>0.18462940461725402</v>
      </c>
      <c r="AD877" s="70">
        <f>_xlfn.PERCENTILE.EXC(AC877:$AC$5675,0.5)</f>
        <v>8.5611979166666519E-2</v>
      </c>
      <c r="AE877" s="70">
        <f>_xlfn.PERCENTILE.EXC($AC877:AC$5675,0.35)</f>
        <v>4.9893807659122671E-2</v>
      </c>
      <c r="AF877" s="71">
        <f t="shared" si="495"/>
        <v>3.2648238831560837E-2</v>
      </c>
      <c r="AG877" s="70">
        <f t="shared" si="496"/>
        <v>-0.25348902430545567</v>
      </c>
      <c r="AH877" s="70">
        <f t="shared" si="497"/>
        <v>-0.28545770534896964</v>
      </c>
      <c r="AI877" s="61" t="str">
        <f t="shared" si="485"/>
        <v>Short VOL</v>
      </c>
      <c r="AJ877" s="68" t="str">
        <f t="shared" si="486"/>
        <v>Short VOL</v>
      </c>
      <c r="AK877" s="72" t="str">
        <f t="shared" si="487"/>
        <v>00631L</v>
      </c>
      <c r="AL877" s="73">
        <f t="shared" si="477"/>
        <v>1</v>
      </c>
      <c r="AM877" s="72" t="str">
        <f t="shared" si="490"/>
        <v>00631L</v>
      </c>
      <c r="AN877" s="73">
        <f t="shared" si="478"/>
        <v>1</v>
      </c>
      <c r="AO877" s="74" t="str">
        <f t="shared" si="484"/>
        <v>00631L</v>
      </c>
      <c r="AP877" s="20">
        <f t="shared" si="479"/>
        <v>1</v>
      </c>
      <c r="AQ877" s="74" t="str">
        <f t="shared" si="494"/>
        <v>00631L</v>
      </c>
      <c r="AR877" s="20">
        <f t="shared" si="480"/>
        <v>1</v>
      </c>
      <c r="AS877" s="74" t="str">
        <f t="shared" si="488"/>
        <v>00631L</v>
      </c>
      <c r="AT877" s="20">
        <f t="shared" si="481"/>
        <v>1</v>
      </c>
      <c r="AU877" s="74" t="str">
        <f t="shared" si="471"/>
        <v>00631L</v>
      </c>
      <c r="AV877" s="20">
        <f t="shared" si="482"/>
        <v>1</v>
      </c>
      <c r="AW877" s="74" t="str">
        <f t="shared" si="472"/>
        <v>00631L</v>
      </c>
      <c r="AX877" s="20">
        <f t="shared" si="473"/>
        <v>1</v>
      </c>
      <c r="AY877" s="20">
        <f t="shared" si="483"/>
        <v>0</v>
      </c>
      <c r="AZ877" s="57">
        <v>45036</v>
      </c>
      <c r="BA877" s="75">
        <v>29.3</v>
      </c>
      <c r="BB877" s="90">
        <v>29.4</v>
      </c>
      <c r="BC877" s="76">
        <f t="shared" si="491"/>
        <v>29.131250000000009</v>
      </c>
      <c r="BD877" s="76">
        <f t="shared" si="492"/>
        <v>29.142083333333339</v>
      </c>
      <c r="BE877" s="77">
        <f t="shared" si="498"/>
        <v>9.2254880926836286E-3</v>
      </c>
      <c r="BF877" s="77">
        <f t="shared" si="489"/>
        <v>5.4188530332707251E-3</v>
      </c>
    </row>
    <row r="878" spans="1:58" s="23" customFormat="1" ht="13.15" x14ac:dyDescent="0.4">
      <c r="A878" s="57">
        <v>45034</v>
      </c>
      <c r="B878" s="112">
        <v>17.05</v>
      </c>
      <c r="C878" s="112">
        <v>19.443999999999999</v>
      </c>
      <c r="D878" s="112">
        <v>21.204000000000001</v>
      </c>
      <c r="E878" s="112">
        <v>22.35</v>
      </c>
      <c r="F878" s="112">
        <v>22.834</v>
      </c>
      <c r="G878" s="112">
        <v>23.498000000000001</v>
      </c>
      <c r="H878" s="113">
        <v>23.733000000000001</v>
      </c>
      <c r="I878" s="90">
        <f t="shared" si="474"/>
        <v>19.443999999999999</v>
      </c>
      <c r="J878" s="90">
        <f t="shared" si="475"/>
        <v>21.204000000000001</v>
      </c>
      <c r="K878" s="114">
        <v>0</v>
      </c>
      <c r="L878" s="115">
        <v>5.2631578947368418E-2</v>
      </c>
      <c r="M878" s="90">
        <v>14.71</v>
      </c>
      <c r="N878" s="90">
        <v>16.829999999999998</v>
      </c>
      <c r="O878" s="90">
        <v>19.82</v>
      </c>
      <c r="P878" s="90">
        <v>22.34</v>
      </c>
      <c r="Q878" s="90">
        <v>23.52</v>
      </c>
      <c r="R878" s="63">
        <f t="shared" si="500"/>
        <v>10.619999999999997</v>
      </c>
      <c r="S878" s="64">
        <f t="shared" si="499"/>
        <v>-7.0796460176991739E-3</v>
      </c>
      <c r="T878" s="65">
        <f t="shared" si="493"/>
        <v>0.87403446226975656</v>
      </c>
      <c r="U878" s="65">
        <f t="shared" si="493"/>
        <v>0.8491422805247224</v>
      </c>
      <c r="V878" s="65">
        <f t="shared" si="501"/>
        <v>0.75335720680393903</v>
      </c>
      <c r="W878" s="65">
        <f t="shared" si="502"/>
        <v>0.71556122448979587</v>
      </c>
      <c r="X878" s="61">
        <f t="shared" si="476"/>
        <v>0.14041055718475062</v>
      </c>
      <c r="Y878" s="66">
        <f t="shared" si="503"/>
        <v>6.1879194630872443E-2</v>
      </c>
      <c r="Z878" s="61">
        <f t="shared" si="504"/>
        <v>9.0516354659535156E-2</v>
      </c>
      <c r="AA878" s="67">
        <f t="shared" si="505"/>
        <v>19.443999999999999</v>
      </c>
      <c r="AB878" s="68">
        <f t="shared" si="506"/>
        <v>1.3071895424836746E-2</v>
      </c>
      <c r="AC878" s="69">
        <f t="shared" si="507"/>
        <v>0.1553178847296495</v>
      </c>
      <c r="AD878" s="70">
        <f>_xlfn.PERCENTILE.EXC(AC878:$AC$5675,0.5)</f>
        <v>8.5610143886003881E-2</v>
      </c>
      <c r="AE878" s="70">
        <f>_xlfn.PERCENTILE.EXC($AC878:AC$5675,0.35)</f>
        <v>4.9863583427857738E-2</v>
      </c>
      <c r="AF878" s="71">
        <f t="shared" si="495"/>
        <v>3.2648238831560837E-2</v>
      </c>
      <c r="AG878" s="70">
        <f t="shared" si="496"/>
        <v>-0.25348902430545567</v>
      </c>
      <c r="AH878" s="70">
        <f t="shared" si="497"/>
        <v>-0.28545770534896964</v>
      </c>
      <c r="AI878" s="61" t="str">
        <f t="shared" si="485"/>
        <v>Short VOL</v>
      </c>
      <c r="AJ878" s="68" t="str">
        <f t="shared" si="486"/>
        <v>Short VOL</v>
      </c>
      <c r="AK878" s="72" t="str">
        <f t="shared" si="487"/>
        <v>00631L</v>
      </c>
      <c r="AL878" s="73">
        <f t="shared" si="477"/>
        <v>1</v>
      </c>
      <c r="AM878" s="72" t="str">
        <f t="shared" si="490"/>
        <v>00631L</v>
      </c>
      <c r="AN878" s="73">
        <f t="shared" si="478"/>
        <v>1</v>
      </c>
      <c r="AO878" s="74" t="str">
        <f t="shared" si="484"/>
        <v>00631L</v>
      </c>
      <c r="AP878" s="20">
        <f t="shared" si="479"/>
        <v>1</v>
      </c>
      <c r="AQ878" s="74" t="str">
        <f t="shared" si="494"/>
        <v>00631L</v>
      </c>
      <c r="AR878" s="20">
        <f t="shared" si="480"/>
        <v>1</v>
      </c>
      <c r="AS878" s="74" t="str">
        <f t="shared" si="488"/>
        <v>00631L</v>
      </c>
      <c r="AT878" s="20">
        <f t="shared" si="481"/>
        <v>1</v>
      </c>
      <c r="AU878" s="74" t="str">
        <f t="shared" si="471"/>
        <v>00631L</v>
      </c>
      <c r="AV878" s="20">
        <f t="shared" si="482"/>
        <v>1</v>
      </c>
      <c r="AW878" s="74" t="str">
        <f t="shared" si="472"/>
        <v>00631L</v>
      </c>
      <c r="AX878" s="20">
        <f t="shared" si="473"/>
        <v>1</v>
      </c>
      <c r="AY878" s="20">
        <f t="shared" si="483"/>
        <v>0</v>
      </c>
      <c r="AZ878" s="57">
        <v>45035</v>
      </c>
      <c r="BA878" s="75">
        <v>29.6</v>
      </c>
      <c r="BB878" s="90">
        <v>29.375</v>
      </c>
      <c r="BC878" s="76">
        <f t="shared" si="491"/>
        <v>29.121666666666673</v>
      </c>
      <c r="BD878" s="76">
        <f t="shared" si="492"/>
        <v>29.134583333333339</v>
      </c>
      <c r="BE878" s="77">
        <f t="shared" si="498"/>
        <v>8.6991358095344831E-3</v>
      </c>
      <c r="BF878" s="77">
        <f t="shared" si="489"/>
        <v>1.5974715043690774E-2</v>
      </c>
    </row>
    <row r="879" spans="1:58" s="23" customFormat="1" ht="13.15" x14ac:dyDescent="0.4">
      <c r="A879" s="57">
        <v>45033</v>
      </c>
      <c r="B879" s="112">
        <v>17.416</v>
      </c>
      <c r="C879" s="112">
        <v>19.577000000000002</v>
      </c>
      <c r="D879" s="112">
        <v>21.146999999999998</v>
      </c>
      <c r="E879" s="112">
        <v>22.202000000000002</v>
      </c>
      <c r="F879" s="112">
        <v>22.7</v>
      </c>
      <c r="G879" s="112">
        <v>23.35</v>
      </c>
      <c r="H879" s="113">
        <v>23.65</v>
      </c>
      <c r="I879" s="90">
        <f t="shared" si="474"/>
        <v>19.463263157894737</v>
      </c>
      <c r="J879" s="90">
        <f t="shared" si="475"/>
        <v>21.064368421052631</v>
      </c>
      <c r="K879" s="114">
        <v>1</v>
      </c>
      <c r="L879" s="115">
        <v>5.2631578947368418E-2</v>
      </c>
      <c r="M879" s="90">
        <v>14.51</v>
      </c>
      <c r="N879" s="90">
        <v>16.95</v>
      </c>
      <c r="O879" s="90">
        <v>19.649999999999999</v>
      </c>
      <c r="P879" s="90">
        <v>22.15</v>
      </c>
      <c r="Q879" s="90">
        <v>23.31</v>
      </c>
      <c r="R879" s="63">
        <f t="shared" si="500"/>
        <v>10.339999999999996</v>
      </c>
      <c r="S879" s="64">
        <f t="shared" si="499"/>
        <v>-7.0298769771529584E-3</v>
      </c>
      <c r="T879" s="65">
        <f t="shared" si="493"/>
        <v>0.85604719764011805</v>
      </c>
      <c r="U879" s="65">
        <f t="shared" si="493"/>
        <v>0.86259541984732824</v>
      </c>
      <c r="V879" s="65">
        <f t="shared" si="501"/>
        <v>0.76523702031602714</v>
      </c>
      <c r="W879" s="65">
        <f t="shared" si="502"/>
        <v>0.72715572715572718</v>
      </c>
      <c r="X879" s="61">
        <f t="shared" si="476"/>
        <v>0.12408130454754257</v>
      </c>
      <c r="Y879" s="66">
        <f t="shared" si="503"/>
        <v>6.5219349608143268E-2</v>
      </c>
      <c r="Z879" s="61">
        <f t="shared" si="504"/>
        <v>8.226294070881171E-2</v>
      </c>
      <c r="AA879" s="67">
        <f t="shared" si="505"/>
        <v>19.463263157894737</v>
      </c>
      <c r="AB879" s="68">
        <f t="shared" si="506"/>
        <v>2.7492625368731628E-2</v>
      </c>
      <c r="AC879" s="69">
        <f t="shared" si="507"/>
        <v>0.14827511256016151</v>
      </c>
      <c r="AD879" s="70">
        <f>_xlfn.PERCENTILE.EXC(AC879:$AC$5675,0.5)</f>
        <v>8.5608308605341243E-2</v>
      </c>
      <c r="AE879" s="70">
        <f>_xlfn.PERCENTILE.EXC($AC879:AC$5675,0.35)</f>
        <v>4.9833359196592819E-2</v>
      </c>
      <c r="AF879" s="71">
        <f t="shared" si="495"/>
        <v>3.2648238831560837E-2</v>
      </c>
      <c r="AG879" s="70">
        <f t="shared" si="496"/>
        <v>-0.25348902430545567</v>
      </c>
      <c r="AH879" s="70">
        <f t="shared" si="497"/>
        <v>-0.28545770534896964</v>
      </c>
      <c r="AI879" s="61" t="str">
        <f t="shared" si="485"/>
        <v>Short VOL</v>
      </c>
      <c r="AJ879" s="68" t="str">
        <f t="shared" si="486"/>
        <v>Short VOL</v>
      </c>
      <c r="AK879" s="72" t="str">
        <f t="shared" si="487"/>
        <v>00631L</v>
      </c>
      <c r="AL879" s="73">
        <f t="shared" si="477"/>
        <v>1</v>
      </c>
      <c r="AM879" s="72" t="str">
        <f t="shared" si="490"/>
        <v>00631L</v>
      </c>
      <c r="AN879" s="73">
        <f t="shared" si="478"/>
        <v>1</v>
      </c>
      <c r="AO879" s="74" t="str">
        <f t="shared" si="484"/>
        <v>00631L</v>
      </c>
      <c r="AP879" s="20">
        <f t="shared" si="479"/>
        <v>1</v>
      </c>
      <c r="AQ879" s="74" t="str">
        <f t="shared" si="494"/>
        <v>00631L</v>
      </c>
      <c r="AR879" s="20">
        <f t="shared" si="480"/>
        <v>1</v>
      </c>
      <c r="AS879" s="74" t="str">
        <f t="shared" si="488"/>
        <v>00631L</v>
      </c>
      <c r="AT879" s="20">
        <f t="shared" si="481"/>
        <v>1</v>
      </c>
      <c r="AU879" s="74" t="str">
        <f t="shared" si="471"/>
        <v>00631L</v>
      </c>
      <c r="AV879" s="20">
        <f t="shared" si="482"/>
        <v>1</v>
      </c>
      <c r="AW879" s="74" t="str">
        <f t="shared" si="472"/>
        <v>00631L</v>
      </c>
      <c r="AX879" s="20">
        <f t="shared" si="473"/>
        <v>1</v>
      </c>
      <c r="AY879" s="20">
        <f t="shared" si="483"/>
        <v>0</v>
      </c>
      <c r="AZ879" s="57">
        <v>45034</v>
      </c>
      <c r="BA879" s="75">
        <v>29.39</v>
      </c>
      <c r="BB879" s="90">
        <v>29.7</v>
      </c>
      <c r="BC879" s="76">
        <f t="shared" si="491"/>
        <v>29.121458333333337</v>
      </c>
      <c r="BD879" s="76">
        <f t="shared" si="492"/>
        <v>29.121916666666671</v>
      </c>
      <c r="BE879" s="77">
        <f t="shared" si="498"/>
        <v>1.9866507372140966E-2</v>
      </c>
      <c r="BF879" s="77">
        <f t="shared" si="489"/>
        <v>9.2055525191506848E-3</v>
      </c>
    </row>
    <row r="880" spans="1:58" s="23" customFormat="1" ht="13.15" x14ac:dyDescent="0.4">
      <c r="A880" s="57">
        <v>45030</v>
      </c>
      <c r="B880" s="112">
        <v>18.352</v>
      </c>
      <c r="C880" s="112">
        <v>20.09</v>
      </c>
      <c r="D880" s="112">
        <v>21.7</v>
      </c>
      <c r="E880" s="112">
        <v>22.699000000000002</v>
      </c>
      <c r="F880" s="112">
        <v>23.1</v>
      </c>
      <c r="G880" s="112">
        <v>23.698</v>
      </c>
      <c r="H880" s="113">
        <v>23.922000000000001</v>
      </c>
      <c r="I880" s="90">
        <f t="shared" si="474"/>
        <v>19.907052631578946</v>
      </c>
      <c r="J880" s="90">
        <f t="shared" si="475"/>
        <v>21.530526315789473</v>
      </c>
      <c r="K880" s="114">
        <v>2</v>
      </c>
      <c r="L880" s="115">
        <v>5.2631578947368418E-2</v>
      </c>
      <c r="M880" s="90">
        <v>13.35</v>
      </c>
      <c r="N880" s="90">
        <v>17.07</v>
      </c>
      <c r="O880" s="90">
        <v>20.03</v>
      </c>
      <c r="P880" s="90">
        <v>22.48</v>
      </c>
      <c r="Q880" s="90">
        <v>23.59</v>
      </c>
      <c r="R880" s="63">
        <f t="shared" si="500"/>
        <v>12.090000000000003</v>
      </c>
      <c r="S880" s="64">
        <f t="shared" si="499"/>
        <v>-4.1011235955056201E-2</v>
      </c>
      <c r="T880" s="65">
        <f t="shared" si="493"/>
        <v>0.78207381370826012</v>
      </c>
      <c r="U880" s="65">
        <f t="shared" si="493"/>
        <v>0.85222166749875183</v>
      </c>
      <c r="V880" s="65">
        <f t="shared" si="501"/>
        <v>0.75934163701067614</v>
      </c>
      <c r="W880" s="65">
        <f t="shared" si="502"/>
        <v>0.72361169987282747</v>
      </c>
      <c r="X880" s="61">
        <f t="shared" si="476"/>
        <v>9.4703574542284188E-2</v>
      </c>
      <c r="Y880" s="66">
        <f t="shared" si="503"/>
        <v>5.3879025507731569E-2</v>
      </c>
      <c r="Z880" s="61">
        <f t="shared" si="504"/>
        <v>8.1552689604847836E-2</v>
      </c>
      <c r="AA880" s="67">
        <f t="shared" si="505"/>
        <v>19.907052631578949</v>
      </c>
      <c r="AB880" s="68">
        <f t="shared" si="506"/>
        <v>7.5102519039250151E-2</v>
      </c>
      <c r="AC880" s="69">
        <f t="shared" si="507"/>
        <v>0.16620109148089918</v>
      </c>
      <c r="AD880" s="70">
        <f>_xlfn.PERCENTILE.EXC(AC880:$AC$5675,0.5)</f>
        <v>8.5579960277234357E-2</v>
      </c>
      <c r="AE880" s="70">
        <f>_xlfn.PERCENTILE.EXC($AC880:AC$5675,0.35)</f>
        <v>4.9806465832577231E-2</v>
      </c>
      <c r="AF880" s="71">
        <f t="shared" si="495"/>
        <v>3.2648238831560837E-2</v>
      </c>
      <c r="AG880" s="70">
        <f t="shared" si="496"/>
        <v>-0.25348902430545567</v>
      </c>
      <c r="AH880" s="70">
        <f t="shared" si="497"/>
        <v>-0.28545770534896964</v>
      </c>
      <c r="AI880" s="61" t="str">
        <f t="shared" si="485"/>
        <v>Short VOL</v>
      </c>
      <c r="AJ880" s="68" t="str">
        <f t="shared" si="486"/>
        <v>Short VOL</v>
      </c>
      <c r="AK880" s="72" t="str">
        <f t="shared" si="487"/>
        <v>00631L</v>
      </c>
      <c r="AL880" s="73">
        <f t="shared" si="477"/>
        <v>1</v>
      </c>
      <c r="AM880" s="72" t="str">
        <f t="shared" si="490"/>
        <v>00631L</v>
      </c>
      <c r="AN880" s="73">
        <f t="shared" si="478"/>
        <v>1</v>
      </c>
      <c r="AO880" s="74" t="str">
        <f t="shared" si="484"/>
        <v>00631L</v>
      </c>
      <c r="AP880" s="20">
        <f t="shared" si="479"/>
        <v>1</v>
      </c>
      <c r="AQ880" s="74" t="str">
        <f t="shared" si="494"/>
        <v>00631L</v>
      </c>
      <c r="AR880" s="20">
        <f t="shared" si="480"/>
        <v>1</v>
      </c>
      <c r="AS880" s="74" t="str">
        <f t="shared" si="488"/>
        <v>00631L</v>
      </c>
      <c r="AT880" s="20">
        <f t="shared" si="481"/>
        <v>1</v>
      </c>
      <c r="AU880" s="74" t="str">
        <f t="shared" ref="AU880:AU943" si="508">IF(AC880&gt;AF880,"00631L",IF(AC880&lt;AG880,"Cash","00635U"))</f>
        <v>00631L</v>
      </c>
      <c r="AV880" s="20">
        <f t="shared" si="482"/>
        <v>1</v>
      </c>
      <c r="AW880" s="74" t="str">
        <f t="shared" ref="AW880:AW943" si="509">IF(AC880&gt;AE880,"00631L",IF(AC880&lt;AH880,"00631L","00635U"))</f>
        <v>00631L</v>
      </c>
      <c r="AX880" s="20">
        <f t="shared" si="473"/>
        <v>1</v>
      </c>
      <c r="AY880" s="20">
        <f t="shared" si="483"/>
        <v>0</v>
      </c>
      <c r="AZ880" s="57">
        <v>45033</v>
      </c>
      <c r="BA880" s="75">
        <v>29.49</v>
      </c>
      <c r="BB880" s="90">
        <v>29.574999999999999</v>
      </c>
      <c r="BC880" s="76">
        <f t="shared" si="491"/>
        <v>29.115208333333339</v>
      </c>
      <c r="BD880" s="76">
        <f t="shared" si="492"/>
        <v>29.117958333333334</v>
      </c>
      <c r="BE880" s="77">
        <f t="shared" si="498"/>
        <v>1.5792147574649348E-2</v>
      </c>
      <c r="BF880" s="77">
        <f t="shared" si="489"/>
        <v>1.2777051962491568E-2</v>
      </c>
    </row>
    <row r="881" spans="1:58" s="23" customFormat="1" ht="13.15" x14ac:dyDescent="0.4">
      <c r="A881" s="57">
        <v>45029</v>
      </c>
      <c r="B881" s="112">
        <v>18.734000000000002</v>
      </c>
      <c r="C881" s="112">
        <v>20.436</v>
      </c>
      <c r="D881" s="112">
        <v>21.8</v>
      </c>
      <c r="E881" s="112">
        <v>22.7</v>
      </c>
      <c r="F881" s="112">
        <v>23</v>
      </c>
      <c r="G881" s="112">
        <v>23.491</v>
      </c>
      <c r="H881" s="113">
        <v>23.675000000000001</v>
      </c>
      <c r="I881" s="90">
        <f t="shared" si="474"/>
        <v>20.167263157894737</v>
      </c>
      <c r="J881" s="90">
        <f t="shared" si="475"/>
        <v>21.58463157894737</v>
      </c>
      <c r="K881" s="114">
        <v>3</v>
      </c>
      <c r="L881" s="115">
        <v>5.2631578947368418E-2</v>
      </c>
      <c r="M881" s="90">
        <v>14.65</v>
      </c>
      <c r="N881" s="90">
        <v>17.8</v>
      </c>
      <c r="O881" s="90">
        <v>20.260000000000002</v>
      </c>
      <c r="P881" s="90">
        <v>22.59</v>
      </c>
      <c r="Q881" s="90">
        <v>23.62</v>
      </c>
      <c r="R881" s="63">
        <f t="shared" si="500"/>
        <v>10.399999999999999</v>
      </c>
      <c r="S881" s="64">
        <f t="shared" si="499"/>
        <v>-6.7574646411733844E-2</v>
      </c>
      <c r="T881" s="65">
        <f t="shared" si="493"/>
        <v>0.8230337078651685</v>
      </c>
      <c r="U881" s="65">
        <f t="shared" si="493"/>
        <v>0.8785784797630799</v>
      </c>
      <c r="V881" s="65">
        <f t="shared" si="501"/>
        <v>0.78795927401505095</v>
      </c>
      <c r="W881" s="65">
        <f t="shared" si="502"/>
        <v>0.75359864521591868</v>
      </c>
      <c r="X881" s="61">
        <f t="shared" si="476"/>
        <v>9.0850859400021244E-2</v>
      </c>
      <c r="Y881" s="66">
        <f t="shared" si="503"/>
        <v>4.2951541850220328E-2</v>
      </c>
      <c r="Z881" s="61">
        <f t="shared" si="504"/>
        <v>7.0280652855852943E-2</v>
      </c>
      <c r="AA881" s="67">
        <f t="shared" si="505"/>
        <v>20.167263157894737</v>
      </c>
      <c r="AB881" s="68">
        <f t="shared" si="506"/>
        <v>5.2471910112359604E-2</v>
      </c>
      <c r="AC881" s="69">
        <f t="shared" si="507"/>
        <v>0.13299231224127733</v>
      </c>
      <c r="AD881" s="70">
        <f>_xlfn.PERCENTILE.EXC(AC881:$AC$5675,0.5)</f>
        <v>8.5551611949127457E-2</v>
      </c>
      <c r="AE881" s="70">
        <f>_xlfn.PERCENTILE.EXC($AC881:AC$5675,0.35)</f>
        <v>4.9799557672057675E-2</v>
      </c>
      <c r="AF881" s="71">
        <f t="shared" si="495"/>
        <v>3.2648238831560837E-2</v>
      </c>
      <c r="AG881" s="70">
        <f t="shared" si="496"/>
        <v>-0.25348902430545567</v>
      </c>
      <c r="AH881" s="70">
        <f t="shared" si="497"/>
        <v>-0.28545770534896964</v>
      </c>
      <c r="AI881" s="61" t="str">
        <f t="shared" si="485"/>
        <v>Short VOL</v>
      </c>
      <c r="AJ881" s="68" t="str">
        <f t="shared" si="486"/>
        <v>Short VOL</v>
      </c>
      <c r="AK881" s="72" t="str">
        <f t="shared" si="487"/>
        <v>00631L</v>
      </c>
      <c r="AL881" s="73">
        <f t="shared" si="477"/>
        <v>1</v>
      </c>
      <c r="AM881" s="72" t="str">
        <f t="shared" si="490"/>
        <v>00631L</v>
      </c>
      <c r="AN881" s="73">
        <f t="shared" si="478"/>
        <v>1</v>
      </c>
      <c r="AO881" s="74" t="str">
        <f t="shared" si="484"/>
        <v>00631L</v>
      </c>
      <c r="AP881" s="20">
        <f t="shared" si="479"/>
        <v>1</v>
      </c>
      <c r="AQ881" s="74" t="str">
        <f t="shared" si="494"/>
        <v>00631L</v>
      </c>
      <c r="AR881" s="20">
        <f t="shared" si="480"/>
        <v>1</v>
      </c>
      <c r="AS881" s="74" t="str">
        <f t="shared" si="488"/>
        <v>00631L</v>
      </c>
      <c r="AT881" s="20">
        <f t="shared" si="481"/>
        <v>1</v>
      </c>
      <c r="AU881" s="74" t="str">
        <f t="shared" si="508"/>
        <v>00631L</v>
      </c>
      <c r="AV881" s="20">
        <f t="shared" si="482"/>
        <v>1</v>
      </c>
      <c r="AW881" s="74" t="str">
        <f t="shared" si="509"/>
        <v>00631L</v>
      </c>
      <c r="AX881" s="20">
        <f t="shared" si="473"/>
        <v>1</v>
      </c>
      <c r="AY881" s="20">
        <f t="shared" si="483"/>
        <v>0</v>
      </c>
      <c r="AZ881" s="57">
        <v>45030</v>
      </c>
      <c r="BA881" s="75">
        <v>29.71</v>
      </c>
      <c r="BB881" s="90">
        <v>30.05</v>
      </c>
      <c r="BC881" s="76">
        <f t="shared" si="491"/>
        <v>29.115416666666672</v>
      </c>
      <c r="BD881" s="76">
        <f t="shared" si="492"/>
        <v>29.117458333333339</v>
      </c>
      <c r="BE881" s="77">
        <f t="shared" si="498"/>
        <v>3.2099260128511366E-2</v>
      </c>
      <c r="BF881" s="77">
        <f t="shared" si="489"/>
        <v>2.0350047723373128E-2</v>
      </c>
    </row>
    <row r="882" spans="1:58" s="23" customFormat="1" ht="13.15" x14ac:dyDescent="0.4">
      <c r="A882" s="57">
        <v>45028</v>
      </c>
      <c r="B882" s="112">
        <v>19.952000000000002</v>
      </c>
      <c r="C882" s="112">
        <v>21.052</v>
      </c>
      <c r="D882" s="112">
        <v>22.25</v>
      </c>
      <c r="E882" s="112">
        <v>23.026</v>
      </c>
      <c r="F882" s="112">
        <v>23.3</v>
      </c>
      <c r="G882" s="112">
        <v>23.818000000000001</v>
      </c>
      <c r="H882" s="113">
        <v>24.024999999999999</v>
      </c>
      <c r="I882" s="90">
        <f t="shared" si="474"/>
        <v>20.82042105263158</v>
      </c>
      <c r="J882" s="90">
        <f t="shared" si="475"/>
        <v>21.997789473684211</v>
      </c>
      <c r="K882" s="114">
        <v>4</v>
      </c>
      <c r="L882" s="115">
        <v>5.2631578947368418E-2</v>
      </c>
      <c r="M882" s="90">
        <v>15.9</v>
      </c>
      <c r="N882" s="90">
        <v>19.09</v>
      </c>
      <c r="O882" s="90">
        <v>21.05</v>
      </c>
      <c r="P882" s="90">
        <v>23.13</v>
      </c>
      <c r="Q882" s="90">
        <v>24.16</v>
      </c>
      <c r="R882" s="63">
        <f t="shared" si="500"/>
        <v>9.1899999999999977</v>
      </c>
      <c r="S882" s="64">
        <f t="shared" si="499"/>
        <v>-5.2356020942416557E-4</v>
      </c>
      <c r="T882" s="65">
        <f t="shared" si="493"/>
        <v>0.83289680460974336</v>
      </c>
      <c r="U882" s="65">
        <f t="shared" si="493"/>
        <v>0.9068883610451306</v>
      </c>
      <c r="V882" s="65">
        <f t="shared" si="501"/>
        <v>0.82533506268914836</v>
      </c>
      <c r="W882" s="65">
        <f t="shared" si="502"/>
        <v>0.79014900662251653</v>
      </c>
      <c r="X882" s="61">
        <f t="shared" si="476"/>
        <v>5.513231756214905E-2</v>
      </c>
      <c r="Y882" s="66">
        <f t="shared" si="503"/>
        <v>4.3385737861547764E-2</v>
      </c>
      <c r="Z882" s="61">
        <f t="shared" si="504"/>
        <v>5.6548732519692148E-2</v>
      </c>
      <c r="AA882" s="67">
        <f t="shared" si="505"/>
        <v>20.82042105263158</v>
      </c>
      <c r="AB882" s="68">
        <f t="shared" si="506"/>
        <v>4.5154531168150963E-2</v>
      </c>
      <c r="AC882" s="69">
        <f t="shared" si="507"/>
        <v>9.0645419205425917E-2</v>
      </c>
      <c r="AD882" s="70">
        <f>_xlfn.PERCENTILE.EXC(AC882:$AC$5675,0.5)</f>
        <v>8.5520129765284253E-2</v>
      </c>
      <c r="AE882" s="70">
        <f>_xlfn.PERCENTILE.EXC($AC882:AC$5675,0.35)</f>
        <v>4.9792649511538112E-2</v>
      </c>
      <c r="AF882" s="71">
        <f t="shared" si="495"/>
        <v>3.2648238831560837E-2</v>
      </c>
      <c r="AG882" s="70">
        <f t="shared" si="496"/>
        <v>-0.25348902430545567</v>
      </c>
      <c r="AH882" s="70">
        <f t="shared" si="497"/>
        <v>-0.28545770534896964</v>
      </c>
      <c r="AI882" s="61" t="str">
        <f t="shared" si="485"/>
        <v>Short VOL</v>
      </c>
      <c r="AJ882" s="68" t="str">
        <f t="shared" si="486"/>
        <v>Short VOL</v>
      </c>
      <c r="AK882" s="72" t="str">
        <f t="shared" si="487"/>
        <v>00631L</v>
      </c>
      <c r="AL882" s="73">
        <f t="shared" si="477"/>
        <v>1</v>
      </c>
      <c r="AM882" s="72" t="str">
        <f t="shared" si="490"/>
        <v>00631L</v>
      </c>
      <c r="AN882" s="73">
        <f t="shared" si="478"/>
        <v>1</v>
      </c>
      <c r="AO882" s="74" t="str">
        <f t="shared" si="484"/>
        <v>00631L</v>
      </c>
      <c r="AP882" s="20">
        <f t="shared" si="479"/>
        <v>1</v>
      </c>
      <c r="AQ882" s="74" t="str">
        <f t="shared" si="494"/>
        <v>00631L</v>
      </c>
      <c r="AR882" s="20">
        <f t="shared" si="480"/>
        <v>1</v>
      </c>
      <c r="AS882" s="74" t="str">
        <f t="shared" si="488"/>
        <v>00631L</v>
      </c>
      <c r="AT882" s="20">
        <f t="shared" si="481"/>
        <v>1</v>
      </c>
      <c r="AU882" s="74" t="str">
        <f t="shared" si="508"/>
        <v>00631L</v>
      </c>
      <c r="AV882" s="20">
        <f t="shared" si="482"/>
        <v>1</v>
      </c>
      <c r="AW882" s="74" t="str">
        <f t="shared" si="509"/>
        <v>00631L</v>
      </c>
      <c r="AX882" s="20">
        <f t="shared" si="473"/>
        <v>1</v>
      </c>
      <c r="AY882" s="20">
        <f t="shared" si="483"/>
        <v>0</v>
      </c>
      <c r="AZ882" s="57">
        <v>45029</v>
      </c>
      <c r="BA882" s="75">
        <v>30.19</v>
      </c>
      <c r="BB882" s="90">
        <v>30.074999999999999</v>
      </c>
      <c r="BC882" s="76">
        <f t="shared" si="491"/>
        <v>29.099375000000006</v>
      </c>
      <c r="BD882" s="76">
        <f t="shared" si="492"/>
        <v>29.117750000000004</v>
      </c>
      <c r="BE882" s="77">
        <f t="shared" si="498"/>
        <v>3.3527352391588945E-2</v>
      </c>
      <c r="BF882" s="77">
        <f t="shared" si="489"/>
        <v>3.6824617286706447E-2</v>
      </c>
    </row>
    <row r="883" spans="1:58" s="23" customFormat="1" ht="13.15" x14ac:dyDescent="0.4">
      <c r="A883" s="57">
        <v>45027</v>
      </c>
      <c r="B883" s="112">
        <v>19.766999999999999</v>
      </c>
      <c r="C883" s="112">
        <v>20.971</v>
      </c>
      <c r="D883" s="112">
        <v>22.242999999999999</v>
      </c>
      <c r="E883" s="112">
        <v>23.052</v>
      </c>
      <c r="F883" s="112">
        <v>23.399000000000001</v>
      </c>
      <c r="G883" s="112">
        <v>23.899000000000001</v>
      </c>
      <c r="H883" s="113">
        <v>24.097000000000001</v>
      </c>
      <c r="I883" s="90">
        <f t="shared" si="474"/>
        <v>20.654157894736841</v>
      </c>
      <c r="J883" s="90">
        <f t="shared" si="475"/>
        <v>21.908263157894737</v>
      </c>
      <c r="K883" s="114">
        <v>5</v>
      </c>
      <c r="L883" s="115">
        <v>5.2631578947368418E-2</v>
      </c>
      <c r="M883" s="90">
        <v>16.86</v>
      </c>
      <c r="N883" s="90">
        <v>19.100000000000001</v>
      </c>
      <c r="O883" s="90">
        <v>21.01</v>
      </c>
      <c r="P883" s="90">
        <v>23.12</v>
      </c>
      <c r="Q883" s="90">
        <v>23.93</v>
      </c>
      <c r="R883" s="63">
        <f t="shared" si="500"/>
        <v>8.1700000000000017</v>
      </c>
      <c r="S883" s="64">
        <f t="shared" si="499"/>
        <v>6.8529256721139992E-3</v>
      </c>
      <c r="T883" s="65">
        <f t="shared" si="493"/>
        <v>0.88272251308900518</v>
      </c>
      <c r="U883" s="65">
        <f t="shared" si="493"/>
        <v>0.90909090909090906</v>
      </c>
      <c r="V883" s="65">
        <f t="shared" si="501"/>
        <v>0.8261245674740485</v>
      </c>
      <c r="W883" s="65">
        <f t="shared" si="502"/>
        <v>0.79816130380275807</v>
      </c>
      <c r="X883" s="61">
        <f t="shared" si="476"/>
        <v>6.0909596802752097E-2</v>
      </c>
      <c r="Y883" s="66">
        <f t="shared" si="503"/>
        <v>4.5332292208919038E-2</v>
      </c>
      <c r="Z883" s="61">
        <f t="shared" si="504"/>
        <v>6.0719263866839693E-2</v>
      </c>
      <c r="AA883" s="67">
        <f t="shared" si="505"/>
        <v>20.654157894736841</v>
      </c>
      <c r="AB883" s="68">
        <f t="shared" si="506"/>
        <v>3.4921465968586279E-2</v>
      </c>
      <c r="AC883" s="69">
        <f t="shared" si="507"/>
        <v>8.136952328465126E-2</v>
      </c>
      <c r="AD883" s="70">
        <f>_xlfn.PERCENTILE.EXC(AC883:$AC$5675,0.5)</f>
        <v>8.5488647581441049E-2</v>
      </c>
      <c r="AE883" s="70">
        <f>_xlfn.PERCENTILE.EXC($AC883:AC$5675,0.35)</f>
        <v>4.9787687105010137E-2</v>
      </c>
      <c r="AF883" s="71">
        <f t="shared" si="495"/>
        <v>3.2648238831560837E-2</v>
      </c>
      <c r="AG883" s="70">
        <f t="shared" si="496"/>
        <v>-0.25348902430545567</v>
      </c>
      <c r="AH883" s="70">
        <f t="shared" si="497"/>
        <v>-0.28545770534896964</v>
      </c>
      <c r="AI883" s="61" t="str">
        <f t="shared" si="485"/>
        <v>Safety</v>
      </c>
      <c r="AJ883" s="68" t="str">
        <f t="shared" si="486"/>
        <v>Short VOL</v>
      </c>
      <c r="AK883" s="72" t="str">
        <f t="shared" si="487"/>
        <v>00631L</v>
      </c>
      <c r="AL883" s="73">
        <f t="shared" si="477"/>
        <v>1</v>
      </c>
      <c r="AM883" s="72" t="str">
        <f t="shared" si="490"/>
        <v>00631L</v>
      </c>
      <c r="AN883" s="73">
        <f t="shared" si="478"/>
        <v>1</v>
      </c>
      <c r="AO883" s="74" t="str">
        <f t="shared" si="484"/>
        <v>00631L</v>
      </c>
      <c r="AP883" s="20">
        <f t="shared" si="479"/>
        <v>1</v>
      </c>
      <c r="AQ883" s="74" t="str">
        <f t="shared" si="494"/>
        <v>00631L</v>
      </c>
      <c r="AR883" s="20">
        <f t="shared" si="480"/>
        <v>1</v>
      </c>
      <c r="AS883" s="74" t="str">
        <f t="shared" si="488"/>
        <v>00631L</v>
      </c>
      <c r="AT883" s="20">
        <f t="shared" si="481"/>
        <v>1</v>
      </c>
      <c r="AU883" s="74" t="str">
        <f t="shared" si="508"/>
        <v>00631L</v>
      </c>
      <c r="AV883" s="20">
        <f t="shared" si="482"/>
        <v>1</v>
      </c>
      <c r="AW883" s="74" t="str">
        <f t="shared" si="509"/>
        <v>00631L</v>
      </c>
      <c r="AX883" s="20">
        <f t="shared" si="473"/>
        <v>1</v>
      </c>
      <c r="AY883" s="20">
        <f t="shared" si="483"/>
        <v>0</v>
      </c>
      <c r="AZ883" s="57">
        <v>45028</v>
      </c>
      <c r="BA883" s="75">
        <v>30.13</v>
      </c>
      <c r="BB883" s="90">
        <v>30.324999999999999</v>
      </c>
      <c r="BC883" s="76">
        <f t="shared" si="491"/>
        <v>29.07895833333334</v>
      </c>
      <c r="BD883" s="76">
        <f t="shared" si="492"/>
        <v>29.100291666666674</v>
      </c>
      <c r="BE883" s="77">
        <f t="shared" si="498"/>
        <v>4.2850285501400388E-2</v>
      </c>
      <c r="BF883" s="77">
        <f t="shared" si="489"/>
        <v>3.5384811435165725E-2</v>
      </c>
    </row>
    <row r="884" spans="1:58" s="23" customFormat="1" ht="13.15" x14ac:dyDescent="0.4">
      <c r="A884" s="57">
        <v>45026</v>
      </c>
      <c r="B884" s="112">
        <v>19.803999999999998</v>
      </c>
      <c r="C884" s="112">
        <v>21.225999999999999</v>
      </c>
      <c r="D884" s="112">
        <v>22.443999999999999</v>
      </c>
      <c r="E884" s="112">
        <v>23.152000000000001</v>
      </c>
      <c r="F884" s="112">
        <v>23.452999999999999</v>
      </c>
      <c r="G884" s="112">
        <v>23.902000000000001</v>
      </c>
      <c r="H884" s="113">
        <v>24.088000000000001</v>
      </c>
      <c r="I884" s="90">
        <f t="shared" si="474"/>
        <v>20.776947368421052</v>
      </c>
      <c r="J884" s="90">
        <f t="shared" si="475"/>
        <v>22.059368421052632</v>
      </c>
      <c r="K884" s="114">
        <v>6</v>
      </c>
      <c r="L884" s="115">
        <v>5.2631578947368418E-2</v>
      </c>
      <c r="M884" s="90">
        <v>16.8</v>
      </c>
      <c r="N884" s="90">
        <v>18.97</v>
      </c>
      <c r="O884" s="90">
        <v>21.07</v>
      </c>
      <c r="P884" s="90">
        <v>23.21</v>
      </c>
      <c r="Q884" s="90">
        <v>23.93</v>
      </c>
      <c r="R884" s="63">
        <f t="shared" si="500"/>
        <v>8.5100000000000051</v>
      </c>
      <c r="S884" s="64">
        <f t="shared" si="499"/>
        <v>3.0978260869565236E-2</v>
      </c>
      <c r="T884" s="65">
        <f t="shared" si="493"/>
        <v>0.88560885608856099</v>
      </c>
      <c r="U884" s="65">
        <f t="shared" si="493"/>
        <v>0.90033222591362116</v>
      </c>
      <c r="V884" s="65">
        <f t="shared" si="501"/>
        <v>0.81732012063765613</v>
      </c>
      <c r="W884" s="65">
        <f t="shared" si="502"/>
        <v>0.79272879231090676</v>
      </c>
      <c r="X884" s="61">
        <f t="shared" si="476"/>
        <v>7.1803676025045476E-2</v>
      </c>
      <c r="Y884" s="66">
        <f t="shared" si="503"/>
        <v>4.0428472702142358E-2</v>
      </c>
      <c r="Z884" s="61">
        <f t="shared" si="504"/>
        <v>6.1723266170502798E-2</v>
      </c>
      <c r="AA884" s="67">
        <f t="shared" si="505"/>
        <v>20.776947368421052</v>
      </c>
      <c r="AB884" s="68">
        <f t="shared" si="506"/>
        <v>4.3964153927253544E-2</v>
      </c>
      <c r="AC884" s="69">
        <f t="shared" si="507"/>
        <v>9.5252892378547865E-2</v>
      </c>
      <c r="AD884" s="70">
        <f>_xlfn.PERCENTILE.EXC(AC884:$AC$5675,0.5)</f>
        <v>8.5520129765284253E-2</v>
      </c>
      <c r="AE884" s="70">
        <f>_xlfn.PERCENTILE.EXC($AC884:AC$5675,0.35)</f>
        <v>4.9787589083461134E-2</v>
      </c>
      <c r="AF884" s="71">
        <f t="shared" si="495"/>
        <v>3.2648238831560837E-2</v>
      </c>
      <c r="AG884" s="70">
        <f t="shared" si="496"/>
        <v>-0.25348902430545567</v>
      </c>
      <c r="AH884" s="70">
        <f t="shared" si="497"/>
        <v>-0.28545770534896964</v>
      </c>
      <c r="AI884" s="61" t="str">
        <f t="shared" si="485"/>
        <v>Short VOL</v>
      </c>
      <c r="AJ884" s="68" t="str">
        <f t="shared" si="486"/>
        <v>Short VOL</v>
      </c>
      <c r="AK884" s="72" t="str">
        <f t="shared" si="487"/>
        <v>00631L</v>
      </c>
      <c r="AL884" s="73">
        <f t="shared" si="477"/>
        <v>1</v>
      </c>
      <c r="AM884" s="72" t="str">
        <f t="shared" si="490"/>
        <v>00631L</v>
      </c>
      <c r="AN884" s="73">
        <f t="shared" si="478"/>
        <v>1</v>
      </c>
      <c r="AO884" s="74" t="str">
        <f t="shared" si="484"/>
        <v>00631L</v>
      </c>
      <c r="AP884" s="20">
        <f t="shared" si="479"/>
        <v>1</v>
      </c>
      <c r="AQ884" s="74" t="str">
        <f t="shared" si="494"/>
        <v>00631L</v>
      </c>
      <c r="AR884" s="20">
        <f t="shared" si="480"/>
        <v>1</v>
      </c>
      <c r="AS884" s="74" t="str">
        <f t="shared" si="488"/>
        <v>00631L</v>
      </c>
      <c r="AT884" s="20">
        <f t="shared" si="481"/>
        <v>1</v>
      </c>
      <c r="AU884" s="74" t="str">
        <f t="shared" si="508"/>
        <v>00631L</v>
      </c>
      <c r="AV884" s="20">
        <f t="shared" si="482"/>
        <v>1</v>
      </c>
      <c r="AW884" s="74" t="str">
        <f t="shared" si="509"/>
        <v>00631L</v>
      </c>
      <c r="AX884" s="20">
        <f t="shared" si="473"/>
        <v>1</v>
      </c>
      <c r="AY884" s="20">
        <f t="shared" si="483"/>
        <v>0</v>
      </c>
      <c r="AZ884" s="57">
        <v>45027</v>
      </c>
      <c r="BA884" s="75">
        <v>30.14</v>
      </c>
      <c r="BB884" s="90">
        <v>30.125</v>
      </c>
      <c r="BC884" s="76">
        <f t="shared" si="491"/>
        <v>29.050000000000008</v>
      </c>
      <c r="BD884" s="76">
        <f t="shared" si="492"/>
        <v>29.075875000000007</v>
      </c>
      <c r="BE884" s="77">
        <f t="shared" si="498"/>
        <v>3.7005163511187329E-2</v>
      </c>
      <c r="BF884" s="77">
        <f t="shared" si="489"/>
        <v>3.659821071592835E-2</v>
      </c>
    </row>
    <row r="885" spans="1:58" s="23" customFormat="1" ht="13.15" x14ac:dyDescent="0.4">
      <c r="A885" s="57">
        <v>45022</v>
      </c>
      <c r="B885" s="112">
        <v>19.978000000000002</v>
      </c>
      <c r="C885" s="112">
        <v>21.498999999999999</v>
      </c>
      <c r="D885" s="112">
        <v>22.742000000000001</v>
      </c>
      <c r="E885" s="112">
        <v>23.55</v>
      </c>
      <c r="F885" s="112">
        <v>23.808</v>
      </c>
      <c r="G885" s="112">
        <v>24.286000000000001</v>
      </c>
      <c r="H885" s="113">
        <v>24.4</v>
      </c>
      <c r="I885" s="90">
        <f t="shared" si="474"/>
        <v>20.938631578947369</v>
      </c>
      <c r="J885" s="90">
        <f t="shared" si="475"/>
        <v>22.284052631578948</v>
      </c>
      <c r="K885" s="114">
        <v>7</v>
      </c>
      <c r="L885" s="115">
        <v>5.2631578947368418E-2</v>
      </c>
      <c r="M885" s="90">
        <v>15.68</v>
      </c>
      <c r="N885" s="90">
        <v>18.399999999999999</v>
      </c>
      <c r="O885" s="90">
        <v>21</v>
      </c>
      <c r="P885" s="90">
        <v>23.33</v>
      </c>
      <c r="Q885" s="90">
        <v>24.34</v>
      </c>
      <c r="R885" s="63">
        <f t="shared" si="500"/>
        <v>10.25</v>
      </c>
      <c r="S885" s="64">
        <f t="shared" si="499"/>
        <v>-3.5639412997903554E-2</v>
      </c>
      <c r="T885" s="65">
        <f t="shared" si="493"/>
        <v>0.85217391304347834</v>
      </c>
      <c r="U885" s="65">
        <f t="shared" si="493"/>
        <v>0.87619047619047608</v>
      </c>
      <c r="V885" s="65">
        <f t="shared" si="501"/>
        <v>0.78868409772824688</v>
      </c>
      <c r="W885" s="65">
        <f t="shared" si="502"/>
        <v>0.75595727198027929</v>
      </c>
      <c r="X885" s="61">
        <f t="shared" si="476"/>
        <v>7.6133747121833878E-2</v>
      </c>
      <c r="Y885" s="66">
        <f t="shared" si="503"/>
        <v>3.6093418259023263E-2</v>
      </c>
      <c r="Z885" s="61">
        <f t="shared" si="504"/>
        <v>6.4255443225063727E-2</v>
      </c>
      <c r="AA885" s="67">
        <f t="shared" si="505"/>
        <v>20.938631578947366</v>
      </c>
      <c r="AB885" s="68">
        <f t="shared" si="506"/>
        <v>8.5760869565217557E-2</v>
      </c>
      <c r="AC885" s="69">
        <f t="shared" si="507"/>
        <v>0.13796910755148734</v>
      </c>
      <c r="AD885" s="70">
        <f>_xlfn.PERCENTILE.EXC(AC885:$AC$5675,0.5)</f>
        <v>8.5488647581441049E-2</v>
      </c>
      <c r="AE885" s="70">
        <f>_xlfn.PERCENTILE.EXC($AC885:AC$5675,0.35)</f>
        <v>4.9787491061912131E-2</v>
      </c>
      <c r="AF885" s="71">
        <f t="shared" si="495"/>
        <v>3.2648238831560837E-2</v>
      </c>
      <c r="AG885" s="70">
        <f t="shared" si="496"/>
        <v>-0.25348902430545567</v>
      </c>
      <c r="AH885" s="70">
        <f t="shared" si="497"/>
        <v>-0.28545770534896964</v>
      </c>
      <c r="AI885" s="61" t="str">
        <f t="shared" si="485"/>
        <v>Short VOL</v>
      </c>
      <c r="AJ885" s="68" t="str">
        <f t="shared" si="486"/>
        <v>Short VOL</v>
      </c>
      <c r="AK885" s="72" t="str">
        <f t="shared" si="487"/>
        <v>00631L</v>
      </c>
      <c r="AL885" s="73">
        <f t="shared" si="477"/>
        <v>1</v>
      </c>
      <c r="AM885" s="72" t="str">
        <f t="shared" si="490"/>
        <v>00631L</v>
      </c>
      <c r="AN885" s="73">
        <f t="shared" si="478"/>
        <v>1</v>
      </c>
      <c r="AO885" s="74" t="str">
        <f t="shared" si="484"/>
        <v>00631L</v>
      </c>
      <c r="AP885" s="20">
        <f t="shared" si="479"/>
        <v>1</v>
      </c>
      <c r="AQ885" s="74" t="str">
        <f t="shared" si="494"/>
        <v>00631L</v>
      </c>
      <c r="AR885" s="20">
        <f t="shared" si="480"/>
        <v>1</v>
      </c>
      <c r="AS885" s="74" t="str">
        <f t="shared" si="488"/>
        <v>00631L</v>
      </c>
      <c r="AT885" s="20">
        <f t="shared" si="481"/>
        <v>1</v>
      </c>
      <c r="AU885" s="74" t="str">
        <f t="shared" si="508"/>
        <v>00631L</v>
      </c>
      <c r="AV885" s="20">
        <f t="shared" si="482"/>
        <v>1</v>
      </c>
      <c r="AW885" s="74" t="str">
        <f t="shared" si="509"/>
        <v>00631L</v>
      </c>
      <c r="AX885" s="20">
        <f t="shared" ref="AX885:AX948" si="510">IF(AW885="00631L",1,0)</f>
        <v>1</v>
      </c>
      <c r="AY885" s="20">
        <f t="shared" si="483"/>
        <v>0</v>
      </c>
      <c r="AZ885" s="57">
        <v>45026</v>
      </c>
      <c r="BA885" s="75">
        <v>30.04</v>
      </c>
      <c r="BB885" s="90">
        <v>29.837499999999999</v>
      </c>
      <c r="BC885" s="76">
        <f t="shared" si="491"/>
        <v>29.034166666666675</v>
      </c>
      <c r="BD885" s="76">
        <f t="shared" si="492"/>
        <v>29.04858333333334</v>
      </c>
      <c r="BE885" s="77">
        <f t="shared" si="498"/>
        <v>2.7668551419304511E-2</v>
      </c>
      <c r="BF885" s="77">
        <f t="shared" si="489"/>
        <v>3.4129604713941594E-2</v>
      </c>
    </row>
    <row r="886" spans="1:58" s="23" customFormat="1" ht="13.15" x14ac:dyDescent="0.4">
      <c r="A886" s="57">
        <v>45021</v>
      </c>
      <c r="B886" s="112">
        <v>20.417999999999999</v>
      </c>
      <c r="C886" s="112">
        <v>21.844999999999999</v>
      </c>
      <c r="D886" s="112">
        <v>22.995999999999999</v>
      </c>
      <c r="E886" s="112">
        <v>23.710999999999999</v>
      </c>
      <c r="F886" s="112">
        <v>23.960999999999999</v>
      </c>
      <c r="G886" s="112">
        <v>24.373999999999999</v>
      </c>
      <c r="H886" s="113">
        <v>24.475000000000001</v>
      </c>
      <c r="I886" s="90">
        <f t="shared" ref="I886:I949" si="511">C886-((C886-B886)*K886*L886)</f>
        <v>21.244157894736841</v>
      </c>
      <c r="J886" s="90">
        <f t="shared" ref="J886:J949" si="512">D886-((D886-C886)*K886*L886)</f>
        <v>22.51136842105263</v>
      </c>
      <c r="K886" s="114">
        <v>8</v>
      </c>
      <c r="L886" s="115">
        <v>5.2631578947368418E-2</v>
      </c>
      <c r="M886" s="90">
        <v>16.989999999999998</v>
      </c>
      <c r="N886" s="90">
        <v>19.079999999999998</v>
      </c>
      <c r="O886" s="90">
        <v>21.48</v>
      </c>
      <c r="P886" s="90">
        <v>23.76</v>
      </c>
      <c r="Q886" s="90">
        <v>24.51</v>
      </c>
      <c r="R886" s="63">
        <f t="shared" si="500"/>
        <v>9.1700000000000088</v>
      </c>
      <c r="S886" s="64">
        <f t="shared" si="499"/>
        <v>4.2105263157893843E-3</v>
      </c>
      <c r="T886" s="65">
        <f t="shared" si="493"/>
        <v>0.89046121593291405</v>
      </c>
      <c r="U886" s="65">
        <f t="shared" si="493"/>
        <v>0.8882681564245809</v>
      </c>
      <c r="V886" s="65">
        <f t="shared" si="501"/>
        <v>0.80303030303030287</v>
      </c>
      <c r="W886" s="65">
        <f t="shared" si="502"/>
        <v>0.77845777233782121</v>
      </c>
      <c r="X886" s="61">
        <f t="shared" si="476"/>
        <v>6.9889313350964821E-2</v>
      </c>
      <c r="Y886" s="66">
        <f t="shared" si="503"/>
        <v>3.2221331871283496E-2</v>
      </c>
      <c r="Z886" s="61">
        <f t="shared" si="504"/>
        <v>5.9649835620443029E-2</v>
      </c>
      <c r="AA886" s="67">
        <f t="shared" si="505"/>
        <v>21.244157894736844</v>
      </c>
      <c r="AB886" s="68">
        <f t="shared" si="506"/>
        <v>7.0125786163522066E-2</v>
      </c>
      <c r="AC886" s="69">
        <f t="shared" si="507"/>
        <v>0.11342546618117641</v>
      </c>
      <c r="AD886" s="70">
        <f>_xlfn.PERCENTILE.EXC(AC886:$AC$5675,0.5)</f>
        <v>8.5486977397131875E-2</v>
      </c>
      <c r="AE886" s="70">
        <f>_xlfn.PERCENTILE.EXC($AC886:AC$5675,0.35)</f>
        <v>4.9785145239056659E-2</v>
      </c>
      <c r="AF886" s="71">
        <f t="shared" si="495"/>
        <v>3.2648238831560837E-2</v>
      </c>
      <c r="AG886" s="70">
        <f t="shared" si="496"/>
        <v>-0.25348902430545567</v>
      </c>
      <c r="AH886" s="70">
        <f t="shared" si="497"/>
        <v>-0.28545770534896964</v>
      </c>
      <c r="AI886" s="61" t="str">
        <f t="shared" si="485"/>
        <v>Short VOL</v>
      </c>
      <c r="AJ886" s="68" t="str">
        <f t="shared" si="486"/>
        <v>Short VOL</v>
      </c>
      <c r="AK886" s="72" t="str">
        <f t="shared" si="487"/>
        <v>00631L</v>
      </c>
      <c r="AL886" s="73">
        <f t="shared" si="477"/>
        <v>1</v>
      </c>
      <c r="AM886" s="72" t="str">
        <f t="shared" si="490"/>
        <v>00631L</v>
      </c>
      <c r="AN886" s="73">
        <f t="shared" si="478"/>
        <v>1</v>
      </c>
      <c r="AO886" s="74" t="str">
        <f t="shared" si="484"/>
        <v>00631L</v>
      </c>
      <c r="AP886" s="20">
        <f t="shared" si="479"/>
        <v>1</v>
      </c>
      <c r="AQ886" s="74" t="str">
        <f t="shared" si="494"/>
        <v>00631L</v>
      </c>
      <c r="AR886" s="20">
        <f t="shared" si="480"/>
        <v>1</v>
      </c>
      <c r="AS886" s="74" t="str">
        <f t="shared" si="488"/>
        <v>00631L</v>
      </c>
      <c r="AT886" s="20">
        <f t="shared" si="481"/>
        <v>1</v>
      </c>
      <c r="AU886" s="74" t="str">
        <f t="shared" si="508"/>
        <v>00631L</v>
      </c>
      <c r="AV886" s="20">
        <f t="shared" si="482"/>
        <v>1</v>
      </c>
      <c r="AW886" s="74" t="str">
        <f t="shared" si="509"/>
        <v>00631L</v>
      </c>
      <c r="AX886" s="20">
        <f t="shared" si="510"/>
        <v>1</v>
      </c>
      <c r="AY886" s="20">
        <f t="shared" si="483"/>
        <v>0</v>
      </c>
      <c r="AZ886" s="57">
        <v>45022</v>
      </c>
      <c r="BA886" s="75">
        <v>29.95</v>
      </c>
      <c r="BB886" s="90">
        <v>29.8125</v>
      </c>
      <c r="BC886" s="76">
        <f t="shared" si="491"/>
        <v>29.023125000000004</v>
      </c>
      <c r="BD886" s="76">
        <f t="shared" si="492"/>
        <v>29.036041666666673</v>
      </c>
      <c r="BE886" s="77">
        <f t="shared" si="498"/>
        <v>2.7198139414690736E-2</v>
      </c>
      <c r="BF886" s="77">
        <f t="shared" si="489"/>
        <v>3.1476684867226545E-2</v>
      </c>
    </row>
    <row r="887" spans="1:58" s="23" customFormat="1" ht="13.15" x14ac:dyDescent="0.4">
      <c r="A887" s="57">
        <v>45020</v>
      </c>
      <c r="B887" s="112">
        <v>20.6</v>
      </c>
      <c r="C887" s="112">
        <v>22</v>
      </c>
      <c r="D887" s="112">
        <v>23.032</v>
      </c>
      <c r="E887" s="112">
        <v>23.7</v>
      </c>
      <c r="F887" s="112">
        <v>23.893000000000001</v>
      </c>
      <c r="G887" s="112">
        <v>24.289000000000001</v>
      </c>
      <c r="H887" s="113">
        <v>24.35</v>
      </c>
      <c r="I887" s="90">
        <f t="shared" si="511"/>
        <v>21.336842105263159</v>
      </c>
      <c r="J887" s="90">
        <f t="shared" si="512"/>
        <v>22.543157894736844</v>
      </c>
      <c r="K887" s="114">
        <v>9</v>
      </c>
      <c r="L887" s="115">
        <v>5.2631578947368418E-2</v>
      </c>
      <c r="M887" s="90">
        <v>17.420000000000002</v>
      </c>
      <c r="N887" s="90">
        <v>19</v>
      </c>
      <c r="O887" s="90">
        <v>21.34</v>
      </c>
      <c r="P887" s="90">
        <v>23.45</v>
      </c>
      <c r="Q887" s="90">
        <v>24.33</v>
      </c>
      <c r="R887" s="63">
        <f t="shared" si="500"/>
        <v>8.3699999999999974</v>
      </c>
      <c r="S887" s="64">
        <f t="shared" si="499"/>
        <v>2.4258760107816673E-2</v>
      </c>
      <c r="T887" s="65">
        <f t="shared" si="493"/>
        <v>0.91684210526315801</v>
      </c>
      <c r="U887" s="65">
        <f t="shared" si="493"/>
        <v>0.89034676663542645</v>
      </c>
      <c r="V887" s="65">
        <f t="shared" si="501"/>
        <v>0.81023454157782515</v>
      </c>
      <c r="W887" s="65">
        <f t="shared" si="502"/>
        <v>0.78092889436909174</v>
      </c>
      <c r="X887" s="61">
        <f t="shared" si="476"/>
        <v>6.7961165048543618E-2</v>
      </c>
      <c r="Y887" s="66">
        <f t="shared" si="503"/>
        <v>2.7426160337552834E-2</v>
      </c>
      <c r="Z887" s="61">
        <f t="shared" si="504"/>
        <v>5.6536753823384328E-2</v>
      </c>
      <c r="AA887" s="67">
        <f t="shared" si="505"/>
        <v>21.336842105263159</v>
      </c>
      <c r="AB887" s="68">
        <f t="shared" si="506"/>
        <v>8.4210526315789555E-2</v>
      </c>
      <c r="AC887" s="69">
        <f t="shared" si="507"/>
        <v>0.12299168975069258</v>
      </c>
      <c r="AD887" s="70">
        <f>_xlfn.PERCENTILE.EXC(AC887:$AC$5675,0.5)</f>
        <v>8.5485307212822714E-2</v>
      </c>
      <c r="AE887" s="70">
        <f>_xlfn.PERCENTILE.EXC($AC887:AC$5675,0.35)</f>
        <v>4.9779802347792577E-2</v>
      </c>
      <c r="AF887" s="71">
        <f t="shared" si="495"/>
        <v>3.2648238831560837E-2</v>
      </c>
      <c r="AG887" s="70">
        <f t="shared" si="496"/>
        <v>-0.25348902430545567</v>
      </c>
      <c r="AH887" s="70">
        <f t="shared" si="497"/>
        <v>-0.28545770534896964</v>
      </c>
      <c r="AI887" s="61" t="str">
        <f t="shared" si="485"/>
        <v>Short VOL</v>
      </c>
      <c r="AJ887" s="68" t="str">
        <f t="shared" si="486"/>
        <v>Short VOL</v>
      </c>
      <c r="AK887" s="72" t="str">
        <f t="shared" si="487"/>
        <v>00631L</v>
      </c>
      <c r="AL887" s="73">
        <f t="shared" si="477"/>
        <v>1</v>
      </c>
      <c r="AM887" s="72" t="str">
        <f t="shared" si="490"/>
        <v>00631L</v>
      </c>
      <c r="AN887" s="73">
        <f t="shared" si="478"/>
        <v>1</v>
      </c>
      <c r="AO887" s="74" t="str">
        <f t="shared" si="484"/>
        <v>00631L</v>
      </c>
      <c r="AP887" s="20">
        <f t="shared" si="479"/>
        <v>1</v>
      </c>
      <c r="AQ887" s="74" t="str">
        <f t="shared" si="494"/>
        <v>00631L</v>
      </c>
      <c r="AR887" s="20">
        <f t="shared" si="480"/>
        <v>1</v>
      </c>
      <c r="AS887" s="74" t="str">
        <f t="shared" si="488"/>
        <v>00631L</v>
      </c>
      <c r="AT887" s="20">
        <f t="shared" si="481"/>
        <v>1</v>
      </c>
      <c r="AU887" s="74" t="str">
        <f t="shared" si="508"/>
        <v>00631L</v>
      </c>
      <c r="AV887" s="20">
        <f t="shared" si="482"/>
        <v>1</v>
      </c>
      <c r="AW887" s="74" t="str">
        <f t="shared" si="509"/>
        <v>00631L</v>
      </c>
      <c r="AX887" s="20">
        <f t="shared" si="510"/>
        <v>1</v>
      </c>
      <c r="AY887" s="20">
        <f t="shared" si="483"/>
        <v>0</v>
      </c>
      <c r="AZ887" s="57">
        <v>45021</v>
      </c>
      <c r="BA887" s="75">
        <v>29.84</v>
      </c>
      <c r="BB887" s="90">
        <v>29.837499999999999</v>
      </c>
      <c r="BC887" s="76">
        <f t="shared" si="491"/>
        <v>29.007916666666674</v>
      </c>
      <c r="BD887" s="76">
        <f t="shared" si="492"/>
        <v>29.023583333333342</v>
      </c>
      <c r="BE887" s="77">
        <f t="shared" si="498"/>
        <v>2.859851477326562E-2</v>
      </c>
      <c r="BF887" s="77">
        <f t="shared" si="489"/>
        <v>2.8129423486072804E-2</v>
      </c>
    </row>
    <row r="888" spans="1:58" s="23" customFormat="1" ht="13.15" x14ac:dyDescent="0.4">
      <c r="A888" s="57">
        <v>45019</v>
      </c>
      <c r="B888" s="112">
        <v>20.21</v>
      </c>
      <c r="C888" s="112">
        <v>21.550999999999998</v>
      </c>
      <c r="D888" s="112">
        <v>22.498999999999999</v>
      </c>
      <c r="E888" s="112">
        <v>23.15</v>
      </c>
      <c r="F888" s="112">
        <v>23.353000000000002</v>
      </c>
      <c r="G888" s="112">
        <v>23.747</v>
      </c>
      <c r="H888" s="113">
        <v>23.791</v>
      </c>
      <c r="I888" s="90">
        <f t="shared" si="511"/>
        <v>20.845210526315789</v>
      </c>
      <c r="J888" s="90">
        <f t="shared" si="512"/>
        <v>22.000052631578946</v>
      </c>
      <c r="K888" s="114">
        <v>10</v>
      </c>
      <c r="L888" s="115">
        <v>5.2631578947368418E-2</v>
      </c>
      <c r="M888" s="90">
        <v>17.03</v>
      </c>
      <c r="N888" s="90">
        <v>18.55</v>
      </c>
      <c r="O888" s="90">
        <v>20.83</v>
      </c>
      <c r="P888" s="90">
        <v>22.98</v>
      </c>
      <c r="Q888" s="90">
        <v>23.84</v>
      </c>
      <c r="R888" s="63">
        <f t="shared" si="500"/>
        <v>8.230000000000004</v>
      </c>
      <c r="S888" s="64">
        <f t="shared" si="499"/>
        <v>-8.0213903743314753E-3</v>
      </c>
      <c r="T888" s="65">
        <f t="shared" si="493"/>
        <v>0.91805929919137474</v>
      </c>
      <c r="U888" s="65">
        <f t="shared" si="493"/>
        <v>0.89054248679788772</v>
      </c>
      <c r="V888" s="65">
        <f t="shared" si="501"/>
        <v>0.80722367275892082</v>
      </c>
      <c r="W888" s="65">
        <f t="shared" si="502"/>
        <v>0.77810402684563762</v>
      </c>
      <c r="X888" s="61">
        <f t="shared" si="476"/>
        <v>6.6353290450272023E-2</v>
      </c>
      <c r="Y888" s="66">
        <f t="shared" si="503"/>
        <v>2.7688984881209581E-2</v>
      </c>
      <c r="Z888" s="61">
        <f t="shared" si="504"/>
        <v>5.540083674402041E-2</v>
      </c>
      <c r="AA888" s="67">
        <f t="shared" si="505"/>
        <v>20.845210526315789</v>
      </c>
      <c r="AB888" s="68">
        <f t="shared" si="506"/>
        <v>8.9487870619946092E-2</v>
      </c>
      <c r="AC888" s="69">
        <f t="shared" si="507"/>
        <v>0.12373102567740098</v>
      </c>
      <c r="AD888" s="70">
        <f>_xlfn.PERCENTILE.EXC(AC888:$AC$5675,0.5)</f>
        <v>8.5469926333684068E-2</v>
      </c>
      <c r="AE888" s="70">
        <f>_xlfn.PERCENTILE.EXC($AC888:AC$5675,0.35)</f>
        <v>4.9774459456528489E-2</v>
      </c>
      <c r="AF888" s="71">
        <f t="shared" si="495"/>
        <v>3.2648238831560837E-2</v>
      </c>
      <c r="AG888" s="70">
        <f t="shared" si="496"/>
        <v>-0.25348902430545567</v>
      </c>
      <c r="AH888" s="70">
        <f t="shared" si="497"/>
        <v>-0.28545770534896964</v>
      </c>
      <c r="AI888" s="61" t="str">
        <f t="shared" si="485"/>
        <v>Short VOL</v>
      </c>
      <c r="AJ888" s="68" t="str">
        <f t="shared" si="486"/>
        <v>Short VOL</v>
      </c>
      <c r="AK888" s="72" t="str">
        <f t="shared" si="487"/>
        <v>00631L</v>
      </c>
      <c r="AL888" s="73">
        <f t="shared" si="477"/>
        <v>1</v>
      </c>
      <c r="AM888" s="72" t="str">
        <f t="shared" si="490"/>
        <v>00631L</v>
      </c>
      <c r="AN888" s="73">
        <f t="shared" si="478"/>
        <v>1</v>
      </c>
      <c r="AO888" s="74" t="str">
        <f t="shared" si="484"/>
        <v>00631L</v>
      </c>
      <c r="AP888" s="20">
        <f t="shared" si="479"/>
        <v>1</v>
      </c>
      <c r="AQ888" s="74" t="str">
        <f t="shared" si="494"/>
        <v>00631L</v>
      </c>
      <c r="AR888" s="20">
        <f t="shared" si="480"/>
        <v>1</v>
      </c>
      <c r="AS888" s="74" t="str">
        <f t="shared" si="488"/>
        <v>00631L</v>
      </c>
      <c r="AT888" s="20">
        <f t="shared" si="481"/>
        <v>1</v>
      </c>
      <c r="AU888" s="74" t="str">
        <f t="shared" si="508"/>
        <v>00631L</v>
      </c>
      <c r="AV888" s="20">
        <f t="shared" si="482"/>
        <v>1</v>
      </c>
      <c r="AW888" s="74" t="str">
        <f t="shared" si="509"/>
        <v>00631L</v>
      </c>
      <c r="AX888" s="20">
        <f t="shared" si="510"/>
        <v>1</v>
      </c>
      <c r="AY888" s="20">
        <f t="shared" si="483"/>
        <v>0</v>
      </c>
      <c r="AZ888" s="57">
        <v>45020</v>
      </c>
      <c r="BA888" s="75">
        <v>29.33</v>
      </c>
      <c r="BB888" s="90">
        <v>29.7</v>
      </c>
      <c r="BC888" s="76">
        <f t="shared" si="491"/>
        <v>28.98895833333334</v>
      </c>
      <c r="BD888" s="76">
        <f t="shared" si="492"/>
        <v>28.99945833333334</v>
      </c>
      <c r="BE888" s="77">
        <f t="shared" si="498"/>
        <v>2.4528017132959854E-2</v>
      </c>
      <c r="BF888" s="77">
        <f t="shared" si="489"/>
        <v>1.139820140318683E-2</v>
      </c>
    </row>
    <row r="889" spans="1:58" s="23" customFormat="1" ht="13.15" x14ac:dyDescent="0.4">
      <c r="A889" s="57">
        <v>45016</v>
      </c>
      <c r="B889" s="112">
        <v>20.763999999999999</v>
      </c>
      <c r="C889" s="112">
        <v>22.129000000000001</v>
      </c>
      <c r="D889" s="112">
        <v>22.957999999999998</v>
      </c>
      <c r="E889" s="112">
        <v>23.594000000000001</v>
      </c>
      <c r="F889" s="112">
        <v>23.699000000000002</v>
      </c>
      <c r="G889" s="112">
        <v>23.991</v>
      </c>
      <c r="H889" s="113">
        <v>24.05</v>
      </c>
      <c r="I889" s="90">
        <f t="shared" si="511"/>
        <v>21.338736842105263</v>
      </c>
      <c r="J889" s="90">
        <f t="shared" si="512"/>
        <v>22.478052631578947</v>
      </c>
      <c r="K889" s="114">
        <v>11</v>
      </c>
      <c r="L889" s="115">
        <v>5.2631578947368418E-2</v>
      </c>
      <c r="M889" s="90">
        <v>16.510000000000002</v>
      </c>
      <c r="N889" s="90">
        <v>18.7</v>
      </c>
      <c r="O889" s="90">
        <v>21.23</v>
      </c>
      <c r="P889" s="90">
        <v>23.25</v>
      </c>
      <c r="Q889" s="90">
        <v>24.12</v>
      </c>
      <c r="R889" s="63">
        <f t="shared" si="500"/>
        <v>9.2700000000000031</v>
      </c>
      <c r="S889" s="64">
        <f t="shared" si="499"/>
        <v>-1.6824395373291289E-2</v>
      </c>
      <c r="T889" s="65">
        <f t="shared" si="493"/>
        <v>0.88288770053475951</v>
      </c>
      <c r="U889" s="65">
        <f t="shared" si="493"/>
        <v>0.88082901554404136</v>
      </c>
      <c r="V889" s="65">
        <f t="shared" si="501"/>
        <v>0.80430107526881722</v>
      </c>
      <c r="W889" s="65">
        <f t="shared" si="502"/>
        <v>0.77529021558872302</v>
      </c>
      <c r="X889" s="61">
        <f t="shared" si="476"/>
        <v>6.5738778655365149E-2</v>
      </c>
      <c r="Y889" s="66">
        <f t="shared" si="503"/>
        <v>1.9326947529032783E-2</v>
      </c>
      <c r="Z889" s="61">
        <f t="shared" si="504"/>
        <v>5.3391904024309648E-2</v>
      </c>
      <c r="AA889" s="67">
        <f t="shared" si="505"/>
        <v>21.338736842105263</v>
      </c>
      <c r="AB889" s="68">
        <f t="shared" si="506"/>
        <v>0.11037433155080215</v>
      </c>
      <c r="AC889" s="69">
        <f t="shared" si="507"/>
        <v>0.14110892203771463</v>
      </c>
      <c r="AD889" s="70">
        <f>_xlfn.PERCENTILE.EXC(AC889:$AC$5675,0.5)</f>
        <v>8.5454545454545422E-2</v>
      </c>
      <c r="AE889" s="70">
        <f>_xlfn.PERCENTILE.EXC($AC889:AC$5675,0.35)</f>
        <v>4.9753833609379447E-2</v>
      </c>
      <c r="AF889" s="71">
        <f t="shared" si="495"/>
        <v>3.2648238831560837E-2</v>
      </c>
      <c r="AG889" s="70">
        <f t="shared" si="496"/>
        <v>-0.25348902430545567</v>
      </c>
      <c r="AH889" s="70">
        <f t="shared" si="497"/>
        <v>-0.28545770534896964</v>
      </c>
      <c r="AI889" s="61" t="str">
        <f t="shared" si="485"/>
        <v>Short VOL</v>
      </c>
      <c r="AJ889" s="68" t="str">
        <f t="shared" si="486"/>
        <v>Short VOL</v>
      </c>
      <c r="AK889" s="72" t="str">
        <f t="shared" si="487"/>
        <v>00631L</v>
      </c>
      <c r="AL889" s="73">
        <f t="shared" si="477"/>
        <v>1</v>
      </c>
      <c r="AM889" s="72" t="str">
        <f t="shared" si="490"/>
        <v>00631L</v>
      </c>
      <c r="AN889" s="73">
        <f t="shared" si="478"/>
        <v>1</v>
      </c>
      <c r="AO889" s="74" t="str">
        <f t="shared" si="484"/>
        <v>00631L</v>
      </c>
      <c r="AP889" s="20">
        <f t="shared" si="479"/>
        <v>1</v>
      </c>
      <c r="AQ889" s="74" t="str">
        <f t="shared" si="494"/>
        <v>00631L</v>
      </c>
      <c r="AR889" s="20">
        <f t="shared" si="480"/>
        <v>1</v>
      </c>
      <c r="AS889" s="74" t="str">
        <f t="shared" si="488"/>
        <v>00631L</v>
      </c>
      <c r="AT889" s="20">
        <f t="shared" si="481"/>
        <v>1</v>
      </c>
      <c r="AU889" s="74" t="str">
        <f t="shared" si="508"/>
        <v>00631L</v>
      </c>
      <c r="AV889" s="20">
        <f t="shared" si="482"/>
        <v>1</v>
      </c>
      <c r="AW889" s="74" t="str">
        <f t="shared" si="509"/>
        <v>00631L</v>
      </c>
      <c r="AX889" s="20">
        <f t="shared" si="510"/>
        <v>1</v>
      </c>
      <c r="AY889" s="20">
        <f t="shared" si="483"/>
        <v>0</v>
      </c>
      <c r="AZ889" s="57">
        <v>45019</v>
      </c>
      <c r="BA889" s="75">
        <v>29.98</v>
      </c>
      <c r="BB889" s="90">
        <v>29.85</v>
      </c>
      <c r="BC889" s="76">
        <f t="shared" si="491"/>
        <v>28.968333333333341</v>
      </c>
      <c r="BD889" s="76">
        <f t="shared" si="492"/>
        <v>28.993625000000009</v>
      </c>
      <c r="BE889" s="77">
        <f t="shared" si="498"/>
        <v>3.0435533053333883E-2</v>
      </c>
      <c r="BF889" s="77">
        <f t="shared" si="489"/>
        <v>3.4020409659019576E-2</v>
      </c>
    </row>
    <row r="890" spans="1:58" s="23" customFormat="1" ht="13.15" x14ac:dyDescent="0.4">
      <c r="A890" s="57">
        <v>45015</v>
      </c>
      <c r="B890" s="112">
        <v>20.827999999999999</v>
      </c>
      <c r="C890" s="112">
        <v>22.158999999999999</v>
      </c>
      <c r="D890" s="112">
        <v>23</v>
      </c>
      <c r="E890" s="112">
        <v>23.649000000000001</v>
      </c>
      <c r="F890" s="112">
        <v>23.745999999999999</v>
      </c>
      <c r="G890" s="112">
        <v>24.007000000000001</v>
      </c>
      <c r="H890" s="113">
        <v>24.05</v>
      </c>
      <c r="I890" s="90">
        <f t="shared" si="511"/>
        <v>21.318368421052632</v>
      </c>
      <c r="J890" s="90">
        <f t="shared" si="512"/>
        <v>22.468842105263157</v>
      </c>
      <c r="K890" s="114">
        <v>12</v>
      </c>
      <c r="L890" s="115">
        <v>5.2631578947368418E-2</v>
      </c>
      <c r="M890" s="90">
        <v>17.3</v>
      </c>
      <c r="N890" s="90">
        <v>19.02</v>
      </c>
      <c r="O890" s="90">
        <v>21.45</v>
      </c>
      <c r="P890" s="90">
        <v>23.55</v>
      </c>
      <c r="Q890" s="90">
        <v>24.18</v>
      </c>
      <c r="R890" s="63">
        <f t="shared" si="500"/>
        <v>8.68</v>
      </c>
      <c r="S890" s="64">
        <f t="shared" si="499"/>
        <v>-5.2301255230126267E-3</v>
      </c>
      <c r="T890" s="65">
        <f t="shared" si="493"/>
        <v>0.90956887486855942</v>
      </c>
      <c r="U890" s="65">
        <f t="shared" si="493"/>
        <v>0.88671328671328675</v>
      </c>
      <c r="V890" s="65">
        <f t="shared" si="501"/>
        <v>0.80764331210191076</v>
      </c>
      <c r="W890" s="65">
        <f t="shared" si="502"/>
        <v>0.78660049627791562</v>
      </c>
      <c r="X890" s="61">
        <f t="shared" si="476"/>
        <v>6.3904359516036083E-2</v>
      </c>
      <c r="Y890" s="66">
        <f t="shared" si="503"/>
        <v>1.6956319506110186E-2</v>
      </c>
      <c r="Z890" s="61">
        <f t="shared" si="504"/>
        <v>5.3966310248883383E-2</v>
      </c>
      <c r="AA890" s="67">
        <f t="shared" si="505"/>
        <v>21.318368421052632</v>
      </c>
      <c r="AB890" s="68">
        <f t="shared" si="506"/>
        <v>9.5057833859095678E-2</v>
      </c>
      <c r="AC890" s="69">
        <f t="shared" si="507"/>
        <v>0.12083955946648962</v>
      </c>
      <c r="AD890" s="70">
        <f>_xlfn.PERCENTILE.EXC(AC890:$AC$5675,0.5)</f>
        <v>8.5433813174777079E-2</v>
      </c>
      <c r="AE890" s="70">
        <f>_xlfn.PERCENTILE.EXC($AC890:AC$5675,0.35)</f>
        <v>4.9721745545316672E-2</v>
      </c>
      <c r="AF890" s="71">
        <f t="shared" si="495"/>
        <v>3.2648238831560837E-2</v>
      </c>
      <c r="AG890" s="70">
        <f t="shared" si="496"/>
        <v>-0.25348902430545567</v>
      </c>
      <c r="AH890" s="70">
        <f t="shared" si="497"/>
        <v>-0.28545770534896964</v>
      </c>
      <c r="AI890" s="61" t="str">
        <f t="shared" si="485"/>
        <v>Short VOL</v>
      </c>
      <c r="AJ890" s="68" t="str">
        <f t="shared" si="486"/>
        <v>Short VOL</v>
      </c>
      <c r="AK890" s="72" t="str">
        <f t="shared" si="487"/>
        <v>00631L</v>
      </c>
      <c r="AL890" s="73">
        <f t="shared" si="477"/>
        <v>1</v>
      </c>
      <c r="AM890" s="72" t="str">
        <f t="shared" si="490"/>
        <v>00631L</v>
      </c>
      <c r="AN890" s="73">
        <f t="shared" si="478"/>
        <v>1</v>
      </c>
      <c r="AO890" s="74" t="str">
        <f t="shared" si="484"/>
        <v>00631L</v>
      </c>
      <c r="AP890" s="20">
        <f t="shared" si="479"/>
        <v>1</v>
      </c>
      <c r="AQ890" s="74" t="str">
        <f t="shared" si="494"/>
        <v>00631L</v>
      </c>
      <c r="AR890" s="20">
        <f t="shared" si="480"/>
        <v>1</v>
      </c>
      <c r="AS890" s="74" t="str">
        <f t="shared" si="488"/>
        <v>00631L</v>
      </c>
      <c r="AT890" s="20">
        <f t="shared" si="481"/>
        <v>1</v>
      </c>
      <c r="AU890" s="74" t="str">
        <f t="shared" si="508"/>
        <v>00631L</v>
      </c>
      <c r="AV890" s="20">
        <f t="shared" si="482"/>
        <v>1</v>
      </c>
      <c r="AW890" s="74" t="str">
        <f t="shared" si="509"/>
        <v>00631L</v>
      </c>
      <c r="AX890" s="20">
        <f t="shared" si="510"/>
        <v>1</v>
      </c>
      <c r="AY890" s="20">
        <f t="shared" si="483"/>
        <v>0</v>
      </c>
      <c r="AZ890" s="57">
        <v>45016</v>
      </c>
      <c r="BA890" s="75">
        <v>29.49</v>
      </c>
      <c r="BB890" s="90">
        <v>29.412500000000001</v>
      </c>
      <c r="BC890" s="76">
        <f t="shared" si="491"/>
        <v>28.946875000000002</v>
      </c>
      <c r="BD890" s="76">
        <f t="shared" si="492"/>
        <v>28.962333333333337</v>
      </c>
      <c r="BE890" s="77">
        <f t="shared" si="498"/>
        <v>1.608550145741118E-2</v>
      </c>
      <c r="BF890" s="77">
        <f t="shared" si="489"/>
        <v>1.8219066143381448E-2</v>
      </c>
    </row>
    <row r="891" spans="1:58" s="23" customFormat="1" ht="13.15" x14ac:dyDescent="0.4">
      <c r="A891" s="57">
        <v>45014</v>
      </c>
      <c r="B891" s="112">
        <v>20.931000000000001</v>
      </c>
      <c r="C891" s="112">
        <v>22.149000000000001</v>
      </c>
      <c r="D891" s="112">
        <v>22.983000000000001</v>
      </c>
      <c r="E891" s="112">
        <v>23.548999999999999</v>
      </c>
      <c r="F891" s="112">
        <v>23.6</v>
      </c>
      <c r="G891" s="112">
        <v>23.859000000000002</v>
      </c>
      <c r="H891" s="113">
        <v>23.870999999999999</v>
      </c>
      <c r="I891" s="90">
        <f t="shared" si="511"/>
        <v>21.315631578947368</v>
      </c>
      <c r="J891" s="90">
        <f t="shared" si="512"/>
        <v>22.412368421052633</v>
      </c>
      <c r="K891" s="114">
        <v>13</v>
      </c>
      <c r="L891" s="115">
        <v>5.2631578947368418E-2</v>
      </c>
      <c r="M891" s="90">
        <v>17.170000000000002</v>
      </c>
      <c r="N891" s="90">
        <v>19.12</v>
      </c>
      <c r="O891" s="90">
        <v>21.49</v>
      </c>
      <c r="P891" s="90">
        <v>23.57</v>
      </c>
      <c r="Q891" s="90">
        <v>24.22</v>
      </c>
      <c r="R891" s="63">
        <f t="shared" si="500"/>
        <v>8.769999999999996</v>
      </c>
      <c r="S891" s="64">
        <f t="shared" si="499"/>
        <v>-4.2563845768652873E-2</v>
      </c>
      <c r="T891" s="65">
        <f t="shared" si="493"/>
        <v>0.89801255230125532</v>
      </c>
      <c r="U891" s="65">
        <f t="shared" si="493"/>
        <v>0.88971614704513735</v>
      </c>
      <c r="V891" s="65">
        <f t="shared" si="501"/>
        <v>0.81120067882902003</v>
      </c>
      <c r="W891" s="65">
        <f t="shared" si="502"/>
        <v>0.78943022295623455</v>
      </c>
      <c r="X891" s="61">
        <f t="shared" ref="X891:X954" si="513">(C891-B891)/B891</f>
        <v>5.8191199656012611E-2</v>
      </c>
      <c r="Y891" s="66">
        <f t="shared" si="503"/>
        <v>1.367361671408549E-2</v>
      </c>
      <c r="Z891" s="61">
        <f t="shared" si="504"/>
        <v>5.1452232979503659E-2</v>
      </c>
      <c r="AA891" s="67">
        <f t="shared" si="505"/>
        <v>21.315631578947368</v>
      </c>
      <c r="AB891" s="68">
        <f t="shared" si="506"/>
        <v>9.471757322175732E-2</v>
      </c>
      <c r="AC891" s="69">
        <f t="shared" si="507"/>
        <v>0.11483428760184973</v>
      </c>
      <c r="AD891" s="70">
        <f>_xlfn.PERCENTILE.EXC(AC891:$AC$5675,0.5)</f>
        <v>8.5413080895008736E-2</v>
      </c>
      <c r="AE891" s="70">
        <f>_xlfn.PERCENTILE.EXC($AC891:AC$5675,0.35)</f>
        <v>4.9689657481253917E-2</v>
      </c>
      <c r="AF891" s="71">
        <f t="shared" si="495"/>
        <v>3.2648238831560837E-2</v>
      </c>
      <c r="AG891" s="70">
        <f t="shared" si="496"/>
        <v>-0.25348902430545567</v>
      </c>
      <c r="AH891" s="70">
        <f t="shared" si="497"/>
        <v>-0.28545770534896964</v>
      </c>
      <c r="AI891" s="61" t="str">
        <f t="shared" si="485"/>
        <v>Short VOL</v>
      </c>
      <c r="AJ891" s="68" t="str">
        <f t="shared" si="486"/>
        <v>Short VOL</v>
      </c>
      <c r="AK891" s="72" t="str">
        <f t="shared" si="487"/>
        <v>00631L</v>
      </c>
      <c r="AL891" s="73">
        <f t="shared" si="477"/>
        <v>1</v>
      </c>
      <c r="AM891" s="72" t="str">
        <f t="shared" si="490"/>
        <v>00631L</v>
      </c>
      <c r="AN891" s="73">
        <f t="shared" si="478"/>
        <v>1</v>
      </c>
      <c r="AO891" s="74" t="str">
        <f t="shared" si="484"/>
        <v>00631L</v>
      </c>
      <c r="AP891" s="20">
        <f t="shared" si="479"/>
        <v>1</v>
      </c>
      <c r="AQ891" s="74" t="str">
        <f t="shared" si="494"/>
        <v>00631L</v>
      </c>
      <c r="AR891" s="20">
        <f t="shared" si="480"/>
        <v>1</v>
      </c>
      <c r="AS891" s="74" t="str">
        <f t="shared" si="488"/>
        <v>00631L</v>
      </c>
      <c r="AT891" s="20">
        <f t="shared" si="481"/>
        <v>1</v>
      </c>
      <c r="AU891" s="74" t="str">
        <f t="shared" si="508"/>
        <v>00631L</v>
      </c>
      <c r="AV891" s="20">
        <f t="shared" si="482"/>
        <v>1</v>
      </c>
      <c r="AW891" s="74" t="str">
        <f t="shared" si="509"/>
        <v>00631L</v>
      </c>
      <c r="AX891" s="20">
        <f t="shared" si="510"/>
        <v>1</v>
      </c>
      <c r="AY891" s="20">
        <f t="shared" si="483"/>
        <v>0</v>
      </c>
      <c r="AZ891" s="57">
        <v>45015</v>
      </c>
      <c r="BA891" s="75">
        <v>29.38</v>
      </c>
      <c r="BB891" s="90">
        <v>29.737500000000001</v>
      </c>
      <c r="BC891" s="76">
        <f t="shared" si="491"/>
        <v>28.933958333333337</v>
      </c>
      <c r="BD891" s="76">
        <f t="shared" si="492"/>
        <v>28.946333333333335</v>
      </c>
      <c r="BE891" s="77">
        <f t="shared" si="498"/>
        <v>2.7771577514886542E-2</v>
      </c>
      <c r="BF891" s="77">
        <f t="shared" si="489"/>
        <v>1.498174783219511E-2</v>
      </c>
    </row>
    <row r="892" spans="1:58" s="23" customFormat="1" ht="13.15" x14ac:dyDescent="0.4">
      <c r="A892" s="57">
        <v>45013</v>
      </c>
      <c r="B892" s="112">
        <v>21.7</v>
      </c>
      <c r="C892" s="112">
        <v>22.713000000000001</v>
      </c>
      <c r="D892" s="112">
        <v>23.402000000000001</v>
      </c>
      <c r="E892" s="112">
        <v>23.946999999999999</v>
      </c>
      <c r="F892" s="112">
        <v>23.992000000000001</v>
      </c>
      <c r="G892" s="112">
        <v>24.233000000000001</v>
      </c>
      <c r="H892" s="113">
        <v>24.25</v>
      </c>
      <c r="I892" s="90">
        <f t="shared" si="511"/>
        <v>21.966578947368422</v>
      </c>
      <c r="J892" s="90">
        <f t="shared" si="512"/>
        <v>22.894315789473684</v>
      </c>
      <c r="K892" s="114">
        <v>14</v>
      </c>
      <c r="L892" s="115">
        <v>5.2631578947368418E-2</v>
      </c>
      <c r="M892" s="90">
        <v>18.329999999999998</v>
      </c>
      <c r="N892" s="90">
        <v>19.97</v>
      </c>
      <c r="O892" s="90">
        <v>22.38</v>
      </c>
      <c r="P892" s="90">
        <v>24.6</v>
      </c>
      <c r="Q892" s="90">
        <v>25.09</v>
      </c>
      <c r="R892" s="63">
        <f t="shared" si="500"/>
        <v>8.6800000000000068</v>
      </c>
      <c r="S892" s="64">
        <f t="shared" si="499"/>
        <v>-3.0582524271844783E-2</v>
      </c>
      <c r="T892" s="65">
        <f t="shared" si="493"/>
        <v>0.91787681522283426</v>
      </c>
      <c r="U892" s="65">
        <f t="shared" si="493"/>
        <v>0.89231456657730113</v>
      </c>
      <c r="V892" s="65">
        <f t="shared" si="501"/>
        <v>0.81178861788617873</v>
      </c>
      <c r="W892" s="65">
        <f t="shared" si="502"/>
        <v>0.79593463531287356</v>
      </c>
      <c r="X892" s="61">
        <f t="shared" si="513"/>
        <v>4.6682027649769663E-2</v>
      </c>
      <c r="Y892" s="66">
        <f t="shared" si="503"/>
        <v>1.2652941913392109E-2</v>
      </c>
      <c r="Z892" s="61">
        <f t="shared" si="504"/>
        <v>4.2234015789536658E-2</v>
      </c>
      <c r="AA892" s="67">
        <f t="shared" si="505"/>
        <v>21.966578947368422</v>
      </c>
      <c r="AB892" s="68">
        <f t="shared" si="506"/>
        <v>8.6629944917376092E-2</v>
      </c>
      <c r="AC892" s="69">
        <f t="shared" si="507"/>
        <v>9.9978915742034213E-2</v>
      </c>
      <c r="AD892" s="70">
        <f>_xlfn.PERCENTILE.EXC(AC892:$AC$5675,0.5)</f>
        <v>8.5400252646522998E-2</v>
      </c>
      <c r="AE892" s="70">
        <f>_xlfn.PERCENTILE.EXC($AC892:AC$5675,0.35)</f>
        <v>4.9675397308693081E-2</v>
      </c>
      <c r="AF892" s="71">
        <f t="shared" si="495"/>
        <v>3.2648238831560837E-2</v>
      </c>
      <c r="AG892" s="70">
        <f t="shared" si="496"/>
        <v>-0.25348902430545567</v>
      </c>
      <c r="AH892" s="70">
        <f t="shared" si="497"/>
        <v>-0.28545770534896964</v>
      </c>
      <c r="AI892" s="61" t="str">
        <f t="shared" si="485"/>
        <v>Short VOL</v>
      </c>
      <c r="AJ892" s="68" t="str">
        <f t="shared" si="486"/>
        <v>Short VOL</v>
      </c>
      <c r="AK892" s="72" t="str">
        <f t="shared" si="487"/>
        <v>00631L</v>
      </c>
      <c r="AL892" s="73">
        <f t="shared" si="477"/>
        <v>1</v>
      </c>
      <c r="AM892" s="72" t="str">
        <f t="shared" si="490"/>
        <v>00631L</v>
      </c>
      <c r="AN892" s="73">
        <f t="shared" si="478"/>
        <v>1</v>
      </c>
      <c r="AO892" s="74" t="str">
        <f t="shared" si="484"/>
        <v>00631L</v>
      </c>
      <c r="AP892" s="20">
        <f t="shared" si="479"/>
        <v>1</v>
      </c>
      <c r="AQ892" s="74" t="str">
        <f t="shared" si="494"/>
        <v>00631L</v>
      </c>
      <c r="AR892" s="20">
        <f t="shared" si="480"/>
        <v>1</v>
      </c>
      <c r="AS892" s="74" t="str">
        <f t="shared" si="488"/>
        <v>00631L</v>
      </c>
      <c r="AT892" s="20">
        <f t="shared" si="481"/>
        <v>1</v>
      </c>
      <c r="AU892" s="74" t="str">
        <f t="shared" si="508"/>
        <v>00631L</v>
      </c>
      <c r="AV892" s="20">
        <f t="shared" si="482"/>
        <v>1</v>
      </c>
      <c r="AW892" s="74" t="str">
        <f t="shared" si="509"/>
        <v>00631L</v>
      </c>
      <c r="AX892" s="20">
        <f t="shared" si="510"/>
        <v>1</v>
      </c>
      <c r="AY892" s="20">
        <f t="shared" si="483"/>
        <v>0</v>
      </c>
      <c r="AZ892" s="57">
        <v>45014</v>
      </c>
      <c r="BA892" s="75">
        <v>29.75</v>
      </c>
      <c r="BB892" s="90">
        <v>29.75</v>
      </c>
      <c r="BC892" s="76">
        <f t="shared" si="491"/>
        <v>28.915416666666669</v>
      </c>
      <c r="BD892" s="76">
        <f t="shared" si="492"/>
        <v>28.934166666666673</v>
      </c>
      <c r="BE892" s="77">
        <f t="shared" si="498"/>
        <v>2.8862919146360713E-2</v>
      </c>
      <c r="BF892" s="77">
        <f t="shared" si="489"/>
        <v>2.8196192505975975E-2</v>
      </c>
    </row>
    <row r="893" spans="1:58" s="23" customFormat="1" ht="13.15" x14ac:dyDescent="0.4">
      <c r="A893" s="57">
        <v>45012</v>
      </c>
      <c r="B893" s="112">
        <v>22.266999999999999</v>
      </c>
      <c r="C893" s="112">
        <v>23.099</v>
      </c>
      <c r="D893" s="112">
        <v>23.652000000000001</v>
      </c>
      <c r="E893" s="112">
        <v>24.15</v>
      </c>
      <c r="F893" s="112">
        <v>24.117999999999999</v>
      </c>
      <c r="G893" s="112">
        <v>24.356000000000002</v>
      </c>
      <c r="H893" s="113">
        <v>24.381</v>
      </c>
      <c r="I893" s="90">
        <f t="shared" si="511"/>
        <v>22.442157894736841</v>
      </c>
      <c r="J893" s="90">
        <f t="shared" si="512"/>
        <v>23.21542105263158</v>
      </c>
      <c r="K893" s="114">
        <v>15</v>
      </c>
      <c r="L893" s="115">
        <v>5.2631578947368418E-2</v>
      </c>
      <c r="M893" s="90">
        <v>19.309999999999999</v>
      </c>
      <c r="N893" s="90">
        <v>20.6</v>
      </c>
      <c r="O893" s="90">
        <v>22.87</v>
      </c>
      <c r="P893" s="90">
        <v>24.6</v>
      </c>
      <c r="Q893" s="90">
        <v>25.09</v>
      </c>
      <c r="R893" s="63">
        <f t="shared" si="500"/>
        <v>7.5600000000000023</v>
      </c>
      <c r="S893" s="64">
        <f t="shared" si="499"/>
        <v>-5.2437902483900511E-2</v>
      </c>
      <c r="T893" s="65">
        <f t="shared" si="493"/>
        <v>0.93737864077669886</v>
      </c>
      <c r="U893" s="65">
        <f t="shared" si="493"/>
        <v>0.9007433318758199</v>
      </c>
      <c r="V893" s="65">
        <f t="shared" si="501"/>
        <v>0.83739837398373984</v>
      </c>
      <c r="W893" s="65">
        <f t="shared" si="502"/>
        <v>0.82104424073336002</v>
      </c>
      <c r="X893" s="61">
        <f t="shared" si="513"/>
        <v>3.7364710109130138E-2</v>
      </c>
      <c r="Y893" s="66">
        <f t="shared" si="503"/>
        <v>9.5652173913044168E-3</v>
      </c>
      <c r="Z893" s="61">
        <f t="shared" si="504"/>
        <v>3.4455829137361414E-2</v>
      </c>
      <c r="AA893" s="67">
        <f t="shared" si="505"/>
        <v>22.442157894736845</v>
      </c>
      <c r="AB893" s="68">
        <f t="shared" si="506"/>
        <v>8.0922330097087283E-2</v>
      </c>
      <c r="AC893" s="69">
        <f t="shared" si="507"/>
        <v>8.9425140521205967E-2</v>
      </c>
      <c r="AD893" s="70">
        <f>_xlfn.PERCENTILE.EXC(AC893:$AC$5675,0.5)</f>
        <v>8.5387424398037259E-2</v>
      </c>
      <c r="AE893" s="70">
        <f>_xlfn.PERCENTILE.EXC($AC893:AC$5675,0.35)</f>
        <v>4.9668268292733006E-2</v>
      </c>
      <c r="AF893" s="71">
        <f t="shared" si="495"/>
        <v>3.2648238831560837E-2</v>
      </c>
      <c r="AG893" s="70">
        <f t="shared" si="496"/>
        <v>-0.25348902430545567</v>
      </c>
      <c r="AH893" s="70">
        <f t="shared" si="497"/>
        <v>-0.28545770534896964</v>
      </c>
      <c r="AI893" s="61" t="str">
        <f t="shared" si="485"/>
        <v>Short VOL</v>
      </c>
      <c r="AJ893" s="68" t="str">
        <f t="shared" si="486"/>
        <v>Short VOL</v>
      </c>
      <c r="AK893" s="72" t="str">
        <f t="shared" si="487"/>
        <v>00631L</v>
      </c>
      <c r="AL893" s="73">
        <f t="shared" si="477"/>
        <v>1</v>
      </c>
      <c r="AM893" s="72" t="str">
        <f t="shared" si="490"/>
        <v>00631L</v>
      </c>
      <c r="AN893" s="73">
        <f t="shared" si="478"/>
        <v>1</v>
      </c>
      <c r="AO893" s="74" t="str">
        <f t="shared" si="484"/>
        <v>00631L</v>
      </c>
      <c r="AP893" s="20">
        <f t="shared" si="479"/>
        <v>1</v>
      </c>
      <c r="AQ893" s="74" t="str">
        <f t="shared" si="494"/>
        <v>00631L</v>
      </c>
      <c r="AR893" s="20">
        <f t="shared" si="480"/>
        <v>1</v>
      </c>
      <c r="AS893" s="74" t="str">
        <f t="shared" si="488"/>
        <v>00631L</v>
      </c>
      <c r="AT893" s="20">
        <f t="shared" si="481"/>
        <v>1</v>
      </c>
      <c r="AU893" s="74" t="str">
        <f t="shared" si="508"/>
        <v>00631L</v>
      </c>
      <c r="AV893" s="20">
        <f t="shared" si="482"/>
        <v>1</v>
      </c>
      <c r="AW893" s="74" t="str">
        <f t="shared" si="509"/>
        <v>00631L</v>
      </c>
      <c r="AX893" s="20">
        <f t="shared" si="510"/>
        <v>1</v>
      </c>
      <c r="AY893" s="20">
        <f t="shared" si="483"/>
        <v>0</v>
      </c>
      <c r="AZ893" s="57">
        <v>45013</v>
      </c>
      <c r="BA893" s="75">
        <v>29.64</v>
      </c>
      <c r="BB893" s="90">
        <v>29.6875</v>
      </c>
      <c r="BC893" s="76">
        <f t="shared" si="491"/>
        <v>28.897500000000001</v>
      </c>
      <c r="BD893" s="76">
        <f t="shared" si="492"/>
        <v>28.913583333333339</v>
      </c>
      <c r="BE893" s="77">
        <f t="shared" si="498"/>
        <v>2.7338005017735069E-2</v>
      </c>
      <c r="BF893" s="77">
        <f t="shared" si="489"/>
        <v>2.512371636168681E-2</v>
      </c>
    </row>
    <row r="894" spans="1:58" s="23" customFormat="1" ht="13.15" x14ac:dyDescent="0.4">
      <c r="A894" s="57">
        <v>45009</v>
      </c>
      <c r="B894" s="112">
        <v>23.224</v>
      </c>
      <c r="C894" s="112">
        <v>23.959</v>
      </c>
      <c r="D894" s="112">
        <v>24.45</v>
      </c>
      <c r="E894" s="112">
        <v>24.85</v>
      </c>
      <c r="F894" s="112">
        <v>24.716000000000001</v>
      </c>
      <c r="G894" s="112">
        <v>24.85</v>
      </c>
      <c r="H894" s="113">
        <v>24.844999999999999</v>
      </c>
      <c r="I894" s="90">
        <f t="shared" si="511"/>
        <v>23.340052631578949</v>
      </c>
      <c r="J894" s="90">
        <f t="shared" si="512"/>
        <v>24.036526315789473</v>
      </c>
      <c r="K894" s="114">
        <v>16</v>
      </c>
      <c r="L894" s="115">
        <v>5.2631578947368418E-2</v>
      </c>
      <c r="M894" s="90">
        <v>23.11</v>
      </c>
      <c r="N894" s="90">
        <v>21.74</v>
      </c>
      <c r="O894" s="90">
        <v>23.96</v>
      </c>
      <c r="P894" s="90">
        <v>25.54</v>
      </c>
      <c r="Q894" s="90">
        <v>25.78</v>
      </c>
      <c r="R894" s="63">
        <f t="shared" si="500"/>
        <v>4.6500000000000057</v>
      </c>
      <c r="S894" s="64">
        <f t="shared" si="499"/>
        <v>-3.8478549314462672E-2</v>
      </c>
      <c r="T894" s="65">
        <f t="shared" si="493"/>
        <v>1.063017479300828</v>
      </c>
      <c r="U894" s="65">
        <f t="shared" si="493"/>
        <v>0.90734557595993315</v>
      </c>
      <c r="V894" s="65">
        <f t="shared" si="501"/>
        <v>0.85121378230227096</v>
      </c>
      <c r="W894" s="65">
        <f t="shared" si="502"/>
        <v>0.8432893716058959</v>
      </c>
      <c r="X894" s="61">
        <f t="shared" si="513"/>
        <v>3.1648294867378551E-2</v>
      </c>
      <c r="Y894" s="66">
        <f t="shared" si="503"/>
        <v>-2.012072434608675E-4</v>
      </c>
      <c r="Z894" s="61">
        <f t="shared" si="504"/>
        <v>2.9840279077528696E-2</v>
      </c>
      <c r="AA894" s="67">
        <f t="shared" si="505"/>
        <v>23.340052631578949</v>
      </c>
      <c r="AB894" s="68">
        <f t="shared" si="506"/>
        <v>6.8261269549218115E-2</v>
      </c>
      <c r="AC894" s="69">
        <f t="shared" si="507"/>
        <v>7.3599477073548802E-2</v>
      </c>
      <c r="AD894" s="70">
        <f>_xlfn.PERCENTILE.EXC(AC894:$AC$5675,0.5)</f>
        <v>8.5377206982923282E-2</v>
      </c>
      <c r="AE894" s="70">
        <f>_xlfn.PERCENTILE.EXC($AC894:AC$5675,0.35)</f>
        <v>4.9661139276772931E-2</v>
      </c>
      <c r="AF894" s="71">
        <f t="shared" si="495"/>
        <v>3.2648238831560837E-2</v>
      </c>
      <c r="AG894" s="70">
        <f t="shared" si="496"/>
        <v>-0.25348902430545567</v>
      </c>
      <c r="AH894" s="70">
        <f t="shared" si="497"/>
        <v>-0.28545770534896964</v>
      </c>
      <c r="AI894" s="61" t="str">
        <f t="shared" si="485"/>
        <v>Safety</v>
      </c>
      <c r="AJ894" s="68" t="str">
        <f t="shared" si="486"/>
        <v>Short VOL</v>
      </c>
      <c r="AK894" s="72" t="str">
        <f t="shared" si="487"/>
        <v>00631L</v>
      </c>
      <c r="AL894" s="73">
        <f t="shared" si="477"/>
        <v>1</v>
      </c>
      <c r="AM894" s="72" t="str">
        <f t="shared" si="490"/>
        <v>00631L</v>
      </c>
      <c r="AN894" s="73">
        <f t="shared" si="478"/>
        <v>1</v>
      </c>
      <c r="AO894" s="74" t="str">
        <f t="shared" si="484"/>
        <v>00631L</v>
      </c>
      <c r="AP894" s="20">
        <f t="shared" si="479"/>
        <v>1</v>
      </c>
      <c r="AQ894" s="74" t="str">
        <f t="shared" si="494"/>
        <v>00631L</v>
      </c>
      <c r="AR894" s="20">
        <f t="shared" si="480"/>
        <v>1</v>
      </c>
      <c r="AS894" s="74" t="str">
        <f t="shared" si="488"/>
        <v>00631L</v>
      </c>
      <c r="AT894" s="20">
        <f t="shared" si="481"/>
        <v>1</v>
      </c>
      <c r="AU894" s="74" t="str">
        <f t="shared" si="508"/>
        <v>00631L</v>
      </c>
      <c r="AV894" s="20">
        <f t="shared" si="482"/>
        <v>1</v>
      </c>
      <c r="AW894" s="74" t="str">
        <f t="shared" si="509"/>
        <v>00631L</v>
      </c>
      <c r="AX894" s="20">
        <f t="shared" si="510"/>
        <v>1</v>
      </c>
      <c r="AY894" s="20">
        <f t="shared" si="483"/>
        <v>0</v>
      </c>
      <c r="AZ894" s="57">
        <v>45012</v>
      </c>
      <c r="BA894" s="75">
        <v>29.83</v>
      </c>
      <c r="BB894" s="90">
        <v>30.074999999999999</v>
      </c>
      <c r="BC894" s="76">
        <f t="shared" si="491"/>
        <v>28.861041666666669</v>
      </c>
      <c r="BD894" s="76">
        <f t="shared" si="492"/>
        <v>28.899875000000002</v>
      </c>
      <c r="BE894" s="77">
        <f t="shared" si="498"/>
        <v>4.2062180130365952E-2</v>
      </c>
      <c r="BF894" s="77">
        <f t="shared" si="489"/>
        <v>3.2184395261225067E-2</v>
      </c>
    </row>
    <row r="895" spans="1:58" s="23" customFormat="1" ht="13.15" x14ac:dyDescent="0.4">
      <c r="A895" s="57">
        <v>45008</v>
      </c>
      <c r="B895" s="112">
        <v>24.244</v>
      </c>
      <c r="C895" s="112">
        <v>24.497</v>
      </c>
      <c r="D895" s="112">
        <v>24.71</v>
      </c>
      <c r="E895" s="112">
        <v>25.050999999999998</v>
      </c>
      <c r="F895" s="112">
        <v>24.898</v>
      </c>
      <c r="G895" s="112">
        <v>25.036999999999999</v>
      </c>
      <c r="H895" s="113">
        <v>25</v>
      </c>
      <c r="I895" s="90">
        <f t="shared" si="511"/>
        <v>24.27063157894737</v>
      </c>
      <c r="J895" s="90">
        <f t="shared" si="512"/>
        <v>24.519421052631579</v>
      </c>
      <c r="K895" s="114">
        <v>17</v>
      </c>
      <c r="L895" s="115">
        <v>5.2631578947368418E-2</v>
      </c>
      <c r="M895" s="90">
        <v>23.11</v>
      </c>
      <c r="N895" s="90">
        <v>22.61</v>
      </c>
      <c r="O895" s="90">
        <v>24.53</v>
      </c>
      <c r="P895" s="90">
        <v>25.94</v>
      </c>
      <c r="Q895" s="90">
        <v>25.99</v>
      </c>
      <c r="R895" s="63">
        <f t="shared" si="500"/>
        <v>4.75</v>
      </c>
      <c r="S895" s="64">
        <f t="shared" si="499"/>
        <v>1.5723270440251475E-2</v>
      </c>
      <c r="T895" s="65">
        <f t="shared" si="493"/>
        <v>1.0221141088014154</v>
      </c>
      <c r="U895" s="65">
        <f t="shared" si="493"/>
        <v>0.92172849571952709</v>
      </c>
      <c r="V895" s="65">
        <f t="shared" si="501"/>
        <v>0.8716268311488049</v>
      </c>
      <c r="W895" s="65">
        <f t="shared" si="502"/>
        <v>0.8699499807618315</v>
      </c>
      <c r="X895" s="61">
        <f t="shared" si="513"/>
        <v>1.0435571687840295E-2</v>
      </c>
      <c r="Y895" s="66">
        <f t="shared" si="503"/>
        <v>-2.0358468723802796E-3</v>
      </c>
      <c r="Z895" s="61">
        <f t="shared" si="504"/>
        <v>1.0250638631918075E-2</v>
      </c>
      <c r="AA895" s="67">
        <f t="shared" si="505"/>
        <v>24.270631578947366</v>
      </c>
      <c r="AB895" s="68">
        <f t="shared" si="506"/>
        <v>7.2268907563025231E-2</v>
      </c>
      <c r="AC895" s="69">
        <f t="shared" si="507"/>
        <v>7.3446774831816317E-2</v>
      </c>
      <c r="AD895" s="70">
        <f>_xlfn.PERCENTILE.EXC(AC895:$AC$5675,0.5)</f>
        <v>8.5387424398037259E-2</v>
      </c>
      <c r="AE895" s="70">
        <f>_xlfn.PERCENTILE.EXC($AC895:AC$5675,0.35)</f>
        <v>4.9653125754372647E-2</v>
      </c>
      <c r="AF895" s="71">
        <f t="shared" si="495"/>
        <v>3.2648238831560837E-2</v>
      </c>
      <c r="AG895" s="70">
        <f t="shared" si="496"/>
        <v>-0.25348902430545567</v>
      </c>
      <c r="AH895" s="70">
        <f t="shared" si="497"/>
        <v>-0.28545770534896964</v>
      </c>
      <c r="AI895" s="61" t="str">
        <f t="shared" si="485"/>
        <v>Safety</v>
      </c>
      <c r="AJ895" s="68" t="str">
        <f t="shared" si="486"/>
        <v>Short VOL</v>
      </c>
      <c r="AK895" s="72" t="str">
        <f t="shared" si="487"/>
        <v>00631L</v>
      </c>
      <c r="AL895" s="73">
        <f t="shared" si="477"/>
        <v>1</v>
      </c>
      <c r="AM895" s="72" t="str">
        <f t="shared" si="490"/>
        <v>00631L</v>
      </c>
      <c r="AN895" s="73">
        <f t="shared" si="478"/>
        <v>1</v>
      </c>
      <c r="AO895" s="74" t="str">
        <f t="shared" si="484"/>
        <v>00631L</v>
      </c>
      <c r="AP895" s="20">
        <f t="shared" si="479"/>
        <v>1</v>
      </c>
      <c r="AQ895" s="74" t="str">
        <f t="shared" si="494"/>
        <v>00631L</v>
      </c>
      <c r="AR895" s="20">
        <f t="shared" si="480"/>
        <v>1</v>
      </c>
      <c r="AS895" s="74" t="str">
        <f t="shared" si="488"/>
        <v>00631L</v>
      </c>
      <c r="AT895" s="20">
        <f t="shared" si="481"/>
        <v>1</v>
      </c>
      <c r="AU895" s="74" t="str">
        <f t="shared" si="508"/>
        <v>00631L</v>
      </c>
      <c r="AV895" s="20">
        <f t="shared" si="482"/>
        <v>1</v>
      </c>
      <c r="AW895" s="74" t="str">
        <f t="shared" si="509"/>
        <v>00631L</v>
      </c>
      <c r="AX895" s="20">
        <f t="shared" si="510"/>
        <v>1</v>
      </c>
      <c r="AY895" s="20">
        <f t="shared" si="483"/>
        <v>0</v>
      </c>
      <c r="AZ895" s="57">
        <v>45009</v>
      </c>
      <c r="BA895" s="75">
        <v>29.83</v>
      </c>
      <c r="BB895" s="90">
        <v>29.712499999999999</v>
      </c>
      <c r="BC895" s="76">
        <f t="shared" si="491"/>
        <v>28.813958333333339</v>
      </c>
      <c r="BD895" s="76">
        <f t="shared" si="492"/>
        <v>28.856958333333338</v>
      </c>
      <c r="BE895" s="77">
        <f t="shared" si="498"/>
        <v>3.1184249531838334E-2</v>
      </c>
      <c r="BF895" s="77">
        <f t="shared" si="489"/>
        <v>3.3719481292062481E-2</v>
      </c>
    </row>
    <row r="896" spans="1:58" s="23" customFormat="1" ht="13.15" x14ac:dyDescent="0.4">
      <c r="A896" s="57">
        <v>45007</v>
      </c>
      <c r="B896" s="112">
        <v>23.5</v>
      </c>
      <c r="C896" s="112">
        <v>23.710999999999999</v>
      </c>
      <c r="D896" s="112">
        <v>24.013000000000002</v>
      </c>
      <c r="E896" s="112">
        <v>24.402999999999999</v>
      </c>
      <c r="F896" s="112">
        <v>24.312000000000001</v>
      </c>
      <c r="G896" s="112">
        <v>24.548999999999999</v>
      </c>
      <c r="H896" s="113">
        <v>24.535</v>
      </c>
      <c r="I896" s="90">
        <f t="shared" si="511"/>
        <v>23.511105263157894</v>
      </c>
      <c r="J896" s="90">
        <f t="shared" si="512"/>
        <v>23.726894736842105</v>
      </c>
      <c r="K896" s="114">
        <v>18</v>
      </c>
      <c r="L896" s="115">
        <v>5.2631578947368418E-2</v>
      </c>
      <c r="M896" s="90">
        <v>23.75</v>
      </c>
      <c r="N896" s="90">
        <v>22.26</v>
      </c>
      <c r="O896" s="90">
        <v>24.38</v>
      </c>
      <c r="P896" s="90">
        <v>25.66</v>
      </c>
      <c r="Q896" s="90">
        <v>25.55</v>
      </c>
      <c r="R896" s="63">
        <f t="shared" si="500"/>
        <v>4.029999999999994</v>
      </c>
      <c r="S896" s="64">
        <f t="shared" si="499"/>
        <v>4.1159962581852318E-2</v>
      </c>
      <c r="T896" s="65">
        <f t="shared" si="493"/>
        <v>1.0669362084456424</v>
      </c>
      <c r="U896" s="65">
        <f t="shared" si="493"/>
        <v>0.91304347826086962</v>
      </c>
      <c r="V896" s="65">
        <f t="shared" si="501"/>
        <v>0.86749805144193304</v>
      </c>
      <c r="W896" s="65">
        <f t="shared" si="502"/>
        <v>0.87123287671232885</v>
      </c>
      <c r="X896" s="61">
        <f t="shared" si="513"/>
        <v>8.978723404255257E-3</v>
      </c>
      <c r="Y896" s="66">
        <f t="shared" si="503"/>
        <v>5.409171003565195E-3</v>
      </c>
      <c r="Z896" s="61">
        <f t="shared" si="504"/>
        <v>9.1781935076593341E-3</v>
      </c>
      <c r="AA896" s="67">
        <f t="shared" si="505"/>
        <v>23.511105263157898</v>
      </c>
      <c r="AB896" s="68">
        <f t="shared" si="506"/>
        <v>5.5705300988319779E-2</v>
      </c>
      <c r="AC896" s="69">
        <f t="shared" si="507"/>
        <v>5.6204189719582041E-2</v>
      </c>
      <c r="AD896" s="70">
        <f>_xlfn.PERCENTILE.EXC(AC896:$AC$5675,0.5)</f>
        <v>8.5400252646522998E-2</v>
      </c>
      <c r="AE896" s="70">
        <f>_xlfn.PERCENTILE.EXC($AC896:AC$5675,0.35)</f>
        <v>4.9644964814232341E-2</v>
      </c>
      <c r="AF896" s="71">
        <f t="shared" si="495"/>
        <v>3.2648238831560837E-2</v>
      </c>
      <c r="AG896" s="70">
        <f t="shared" si="496"/>
        <v>-0.25348902430545567</v>
      </c>
      <c r="AH896" s="70">
        <f t="shared" si="497"/>
        <v>-0.28545770534896964</v>
      </c>
      <c r="AI896" s="61" t="str">
        <f t="shared" si="485"/>
        <v>Safety</v>
      </c>
      <c r="AJ896" s="68" t="str">
        <f t="shared" si="486"/>
        <v>Short VOL</v>
      </c>
      <c r="AK896" s="72" t="str">
        <f t="shared" si="487"/>
        <v>00631L</v>
      </c>
      <c r="AL896" s="73">
        <f t="shared" si="477"/>
        <v>1</v>
      </c>
      <c r="AM896" s="72" t="str">
        <f t="shared" si="490"/>
        <v>00631L</v>
      </c>
      <c r="AN896" s="73">
        <f t="shared" si="478"/>
        <v>1</v>
      </c>
      <c r="AO896" s="74" t="str">
        <f t="shared" si="484"/>
        <v>00631L</v>
      </c>
      <c r="AP896" s="20">
        <f t="shared" si="479"/>
        <v>1</v>
      </c>
      <c r="AQ896" s="74" t="str">
        <f t="shared" si="494"/>
        <v>00631L</v>
      </c>
      <c r="AR896" s="20">
        <f t="shared" si="480"/>
        <v>1</v>
      </c>
      <c r="AS896" s="74" t="str">
        <f t="shared" si="488"/>
        <v>00631L</v>
      </c>
      <c r="AT896" s="20">
        <f t="shared" si="481"/>
        <v>1</v>
      </c>
      <c r="AU896" s="74" t="str">
        <f t="shared" si="508"/>
        <v>00631L</v>
      </c>
      <c r="AV896" s="20">
        <f t="shared" si="482"/>
        <v>1</v>
      </c>
      <c r="AW896" s="74" t="str">
        <f t="shared" si="509"/>
        <v>00631L</v>
      </c>
      <c r="AX896" s="20">
        <f t="shared" si="510"/>
        <v>1</v>
      </c>
      <c r="AY896" s="20">
        <f t="shared" si="483"/>
        <v>0</v>
      </c>
      <c r="AZ896" s="57">
        <v>45008</v>
      </c>
      <c r="BA896" s="75">
        <v>29.99</v>
      </c>
      <c r="BB896" s="90">
        <v>30.412500000000001</v>
      </c>
      <c r="BC896" s="76">
        <f t="shared" si="491"/>
        <v>28.750000000000004</v>
      </c>
      <c r="BD896" s="76">
        <f t="shared" si="492"/>
        <v>28.818583333333336</v>
      </c>
      <c r="BE896" s="77">
        <f t="shared" si="498"/>
        <v>5.7826086956521659E-2</v>
      </c>
      <c r="BF896" s="77">
        <f t="shared" si="489"/>
        <v>4.0647961529452763E-2</v>
      </c>
    </row>
    <row r="897" spans="1:58" s="23" customFormat="1" ht="13.15" x14ac:dyDescent="0.4">
      <c r="A897" s="57">
        <v>45006</v>
      </c>
      <c r="B897" s="112">
        <v>21.591000000000001</v>
      </c>
      <c r="C897" s="112">
        <v>22.77</v>
      </c>
      <c r="D897" s="112">
        <v>23.302</v>
      </c>
      <c r="E897" s="112">
        <v>23.794</v>
      </c>
      <c r="F897" s="112">
        <v>24.276</v>
      </c>
      <c r="G897" s="112">
        <v>24.22</v>
      </c>
      <c r="H897" s="113">
        <v>24.466999999999999</v>
      </c>
      <c r="I897" s="90">
        <f t="shared" si="511"/>
        <v>22.77</v>
      </c>
      <c r="J897" s="90">
        <f t="shared" si="512"/>
        <v>23.302</v>
      </c>
      <c r="K897" s="114">
        <v>0</v>
      </c>
      <c r="L897" s="115">
        <v>4.1666666666666664E-2</v>
      </c>
      <c r="M897" s="90">
        <v>22.84</v>
      </c>
      <c r="N897" s="90">
        <v>21.38</v>
      </c>
      <c r="O897" s="90">
        <v>23.57</v>
      </c>
      <c r="P897" s="90">
        <v>25.14</v>
      </c>
      <c r="Q897" s="90">
        <v>25.18</v>
      </c>
      <c r="R897" s="63">
        <f t="shared" si="500"/>
        <v>4.490000000000002</v>
      </c>
      <c r="S897" s="64">
        <f t="shared" si="499"/>
        <v>-0.11469979296066252</v>
      </c>
      <c r="T897" s="65">
        <f t="shared" si="493"/>
        <v>1.0682881197380729</v>
      </c>
      <c r="U897" s="65">
        <f t="shared" si="493"/>
        <v>0.90708527789562998</v>
      </c>
      <c r="V897" s="65">
        <f t="shared" si="501"/>
        <v>0.85043754972155916</v>
      </c>
      <c r="W897" s="65">
        <f t="shared" si="502"/>
        <v>0.84908657664813336</v>
      </c>
      <c r="X897" s="61">
        <f t="shared" si="513"/>
        <v>5.4606085869112059E-2</v>
      </c>
      <c r="Y897" s="66">
        <f t="shared" si="503"/>
        <v>2.8284441455829128E-2</v>
      </c>
      <c r="Z897" s="61">
        <f t="shared" si="504"/>
        <v>2.3364075537988582E-2</v>
      </c>
      <c r="AA897" s="67">
        <f t="shared" si="505"/>
        <v>22.77</v>
      </c>
      <c r="AB897" s="68">
        <f t="shared" si="506"/>
        <v>9.8690364826942035E-3</v>
      </c>
      <c r="AC897" s="69">
        <f t="shared" si="507"/>
        <v>6.5014031805425657E-2</v>
      </c>
      <c r="AD897" s="70">
        <f>_xlfn.PERCENTILE.EXC(AC897:$AC$5675,0.5)</f>
        <v>8.5413080895008736E-2</v>
      </c>
      <c r="AE897" s="70">
        <f>_xlfn.PERCENTILE.EXC($AC897:AC$5675,0.35)</f>
        <v>4.9636803874092028E-2</v>
      </c>
      <c r="AF897" s="71">
        <f t="shared" si="495"/>
        <v>3.2648238831560837E-2</v>
      </c>
      <c r="AG897" s="70">
        <f t="shared" si="496"/>
        <v>-0.25348902430545567</v>
      </c>
      <c r="AH897" s="70">
        <f t="shared" si="497"/>
        <v>-0.28545770534896964</v>
      </c>
      <c r="AI897" s="61" t="str">
        <f t="shared" si="485"/>
        <v>Safety</v>
      </c>
      <c r="AJ897" s="68" t="str">
        <f t="shared" si="486"/>
        <v>Short VOL</v>
      </c>
      <c r="AK897" s="72" t="str">
        <f t="shared" si="487"/>
        <v>00631L</v>
      </c>
      <c r="AL897" s="73">
        <f t="shared" si="477"/>
        <v>1</v>
      </c>
      <c r="AM897" s="72" t="str">
        <f t="shared" si="490"/>
        <v>00631L</v>
      </c>
      <c r="AN897" s="73">
        <f t="shared" si="478"/>
        <v>1</v>
      </c>
      <c r="AO897" s="74" t="str">
        <f t="shared" si="484"/>
        <v>00631L</v>
      </c>
      <c r="AP897" s="20">
        <f t="shared" si="479"/>
        <v>1</v>
      </c>
      <c r="AQ897" s="74" t="str">
        <f t="shared" si="494"/>
        <v>00631L</v>
      </c>
      <c r="AR897" s="20">
        <f t="shared" si="480"/>
        <v>1</v>
      </c>
      <c r="AS897" s="74" t="str">
        <f t="shared" si="488"/>
        <v>00631L</v>
      </c>
      <c r="AT897" s="20">
        <f t="shared" si="481"/>
        <v>1</v>
      </c>
      <c r="AU897" s="74" t="str">
        <f t="shared" si="508"/>
        <v>00631L</v>
      </c>
      <c r="AV897" s="20">
        <f t="shared" si="482"/>
        <v>1</v>
      </c>
      <c r="AW897" s="74" t="str">
        <f t="shared" si="509"/>
        <v>00631L</v>
      </c>
      <c r="AX897" s="20">
        <f t="shared" si="510"/>
        <v>1</v>
      </c>
      <c r="AY897" s="20">
        <f t="shared" si="483"/>
        <v>0</v>
      </c>
      <c r="AZ897" s="57">
        <v>45007</v>
      </c>
      <c r="BA897" s="75">
        <v>30.31</v>
      </c>
      <c r="BB897" s="90">
        <v>30.1875</v>
      </c>
      <c r="BC897" s="76">
        <f t="shared" si="491"/>
        <v>28.678541666666671</v>
      </c>
      <c r="BD897" s="76">
        <f t="shared" si="492"/>
        <v>28.74829166666667</v>
      </c>
      <c r="BE897" s="77">
        <f t="shared" si="498"/>
        <v>5.2616285405028274E-2</v>
      </c>
      <c r="BF897" s="77">
        <f t="shared" si="489"/>
        <v>5.4323517774244379E-2</v>
      </c>
    </row>
    <row r="898" spans="1:58" s="23" customFormat="1" ht="13.15" x14ac:dyDescent="0.4">
      <c r="A898" s="57">
        <v>45005</v>
      </c>
      <c r="B898" s="112">
        <v>24.186</v>
      </c>
      <c r="C898" s="112">
        <v>24.942</v>
      </c>
      <c r="D898" s="112">
        <v>25.062999999999999</v>
      </c>
      <c r="E898" s="112">
        <v>25.294</v>
      </c>
      <c r="F898" s="112">
        <v>25.599</v>
      </c>
      <c r="G898" s="112">
        <v>25.452000000000002</v>
      </c>
      <c r="H898" s="113">
        <v>25.553000000000001</v>
      </c>
      <c r="I898" s="90">
        <f t="shared" si="511"/>
        <v>24.910499999999999</v>
      </c>
      <c r="J898" s="90">
        <f t="shared" si="512"/>
        <v>25.057958333333332</v>
      </c>
      <c r="K898" s="114">
        <v>1</v>
      </c>
      <c r="L898" s="115">
        <v>4.1666666666666664E-2</v>
      </c>
      <c r="M898" s="90">
        <v>25.9</v>
      </c>
      <c r="N898" s="90">
        <v>24.15</v>
      </c>
      <c r="O898" s="90">
        <v>25.85</v>
      </c>
      <c r="P898" s="90">
        <v>26.98</v>
      </c>
      <c r="Q898" s="90">
        <v>26.69</v>
      </c>
      <c r="R898" s="63">
        <f t="shared" si="500"/>
        <v>2.7800000000000011</v>
      </c>
      <c r="S898" s="64">
        <f t="shared" si="499"/>
        <v>-5.3312426499412112E-2</v>
      </c>
      <c r="T898" s="65">
        <f t="shared" si="493"/>
        <v>1.0724637681159421</v>
      </c>
      <c r="U898" s="65">
        <f t="shared" si="493"/>
        <v>0.93423597678916814</v>
      </c>
      <c r="V898" s="65">
        <f t="shared" si="501"/>
        <v>0.89510748702742771</v>
      </c>
      <c r="W898" s="65">
        <f t="shared" si="502"/>
        <v>0.90483327088797294</v>
      </c>
      <c r="X898" s="61">
        <f t="shared" si="513"/>
        <v>3.1257752418754663E-2</v>
      </c>
      <c r="Y898" s="66">
        <f t="shared" si="503"/>
        <v>1.0239582509686105E-2</v>
      </c>
      <c r="Z898" s="61">
        <f t="shared" si="504"/>
        <v>5.9195252336698501E-3</v>
      </c>
      <c r="AA898" s="67">
        <f t="shared" si="505"/>
        <v>24.910500000000003</v>
      </c>
      <c r="AB898" s="68">
        <f t="shared" si="506"/>
        <v>1.4906832298137212E-3</v>
      </c>
      <c r="AC898" s="69">
        <f t="shared" si="507"/>
        <v>3.1490683229813833E-2</v>
      </c>
      <c r="AD898" s="70">
        <f>_xlfn.PERCENTILE.EXC(AC898:$AC$5675,0.5)</f>
        <v>8.5433813174777079E-2</v>
      </c>
      <c r="AE898" s="70">
        <f>_xlfn.PERCENTILE.EXC($AC898:AC$5675,0.35)</f>
        <v>4.9634814536939166E-2</v>
      </c>
      <c r="AF898" s="71">
        <f t="shared" si="495"/>
        <v>3.2648238831560837E-2</v>
      </c>
      <c r="AG898" s="70">
        <f t="shared" si="496"/>
        <v>-0.25348902430545567</v>
      </c>
      <c r="AH898" s="70">
        <f t="shared" si="497"/>
        <v>-0.28545770534896964</v>
      </c>
      <c r="AI898" s="61" t="str">
        <f t="shared" si="485"/>
        <v>Safety</v>
      </c>
      <c r="AJ898" s="68" t="str">
        <f t="shared" si="486"/>
        <v>Safety</v>
      </c>
      <c r="AK898" s="72" t="str">
        <f t="shared" si="487"/>
        <v>00631L</v>
      </c>
      <c r="AL898" s="73">
        <f t="shared" si="477"/>
        <v>1</v>
      </c>
      <c r="AM898" s="72" t="str">
        <f t="shared" si="490"/>
        <v>00631L</v>
      </c>
      <c r="AN898" s="73">
        <f t="shared" si="478"/>
        <v>1</v>
      </c>
      <c r="AO898" s="74" t="str">
        <f t="shared" si="484"/>
        <v>00635U</v>
      </c>
      <c r="AP898" s="20">
        <f t="shared" si="479"/>
        <v>0</v>
      </c>
      <c r="AQ898" s="74" t="str">
        <f t="shared" si="494"/>
        <v>00631L</v>
      </c>
      <c r="AR898" s="20">
        <f t="shared" si="480"/>
        <v>1</v>
      </c>
      <c r="AS898" s="74" t="str">
        <f t="shared" si="488"/>
        <v>00631L</v>
      </c>
      <c r="AT898" s="20">
        <f t="shared" si="481"/>
        <v>1</v>
      </c>
      <c r="AU898" s="74" t="str">
        <f t="shared" si="508"/>
        <v>00635U</v>
      </c>
      <c r="AV898" s="20">
        <f t="shared" si="482"/>
        <v>0</v>
      </c>
      <c r="AW898" s="74" t="str">
        <f t="shared" si="509"/>
        <v>00635U</v>
      </c>
      <c r="AX898" s="20">
        <f t="shared" si="510"/>
        <v>0</v>
      </c>
      <c r="AY898" s="20">
        <f t="shared" si="483"/>
        <v>1</v>
      </c>
      <c r="AZ898" s="57">
        <v>45006</v>
      </c>
      <c r="BA898" s="75">
        <v>30.17</v>
      </c>
      <c r="BB898" s="90">
        <v>30.25</v>
      </c>
      <c r="BC898" s="76">
        <f t="shared" si="491"/>
        <v>28.598750000000006</v>
      </c>
      <c r="BD898" s="76">
        <f t="shared" si="492"/>
        <v>28.678250000000006</v>
      </c>
      <c r="BE898" s="77">
        <f t="shared" si="498"/>
        <v>5.7738537523492936E-2</v>
      </c>
      <c r="BF898" s="77">
        <f t="shared" si="489"/>
        <v>5.2016772292590933E-2</v>
      </c>
    </row>
    <row r="899" spans="1:58" s="23" customFormat="1" ht="13.15" x14ac:dyDescent="0.4">
      <c r="A899" s="57">
        <v>45002</v>
      </c>
      <c r="B899" s="112">
        <v>25.634</v>
      </c>
      <c r="C899" s="112">
        <v>26.146000000000001</v>
      </c>
      <c r="D899" s="112">
        <v>25.95</v>
      </c>
      <c r="E899" s="112">
        <v>25.890999999999998</v>
      </c>
      <c r="F899" s="112">
        <v>26.041</v>
      </c>
      <c r="G899" s="112">
        <v>25.7</v>
      </c>
      <c r="H899" s="113">
        <v>25.786999999999999</v>
      </c>
      <c r="I899" s="90">
        <f t="shared" si="511"/>
        <v>26.103333333333335</v>
      </c>
      <c r="J899" s="90">
        <f t="shared" si="512"/>
        <v>25.966333333333331</v>
      </c>
      <c r="K899" s="114">
        <v>2</v>
      </c>
      <c r="L899" s="115">
        <v>4.1666666666666664E-2</v>
      </c>
      <c r="M899" s="90">
        <v>27.01</v>
      </c>
      <c r="N899" s="90">
        <v>25.51</v>
      </c>
      <c r="O899" s="90">
        <v>27.42</v>
      </c>
      <c r="P899" s="90">
        <v>28.23</v>
      </c>
      <c r="Q899" s="90">
        <v>27.63</v>
      </c>
      <c r="R899" s="63">
        <f t="shared" si="500"/>
        <v>3.1300000000000026</v>
      </c>
      <c r="S899" s="64">
        <f t="shared" si="499"/>
        <v>0.10961287516311453</v>
      </c>
      <c r="T899" s="65">
        <f t="shared" si="493"/>
        <v>1.0588004704037632</v>
      </c>
      <c r="U899" s="65">
        <f t="shared" si="493"/>
        <v>0.93034281546316555</v>
      </c>
      <c r="V899" s="65">
        <f t="shared" si="501"/>
        <v>0.90364860077931286</v>
      </c>
      <c r="W899" s="65">
        <f t="shared" si="502"/>
        <v>0.92327180600796244</v>
      </c>
      <c r="X899" s="61">
        <f t="shared" si="513"/>
        <v>1.9973472731528455E-2</v>
      </c>
      <c r="Y899" s="66">
        <f t="shared" si="503"/>
        <v>-4.0168398285118073E-3</v>
      </c>
      <c r="Z899" s="61">
        <f t="shared" si="504"/>
        <v>-5.2483718554464567E-3</v>
      </c>
      <c r="AA899" s="67">
        <f t="shared" si="505"/>
        <v>26.103333333333335</v>
      </c>
      <c r="AB899" s="68">
        <f t="shared" si="506"/>
        <v>4.8608388867110459E-3</v>
      </c>
      <c r="AC899" s="69">
        <f t="shared" si="507"/>
        <v>2.3258852737488581E-2</v>
      </c>
      <c r="AD899" s="70">
        <f>_xlfn.PERCENTILE.EXC(AC899:$AC$5675,0.5)</f>
        <v>8.5454545454545422E-2</v>
      </c>
      <c r="AE899" s="70">
        <f>_xlfn.PERCENTILE.EXC($AC899:AC$5675,0.35)</f>
        <v>4.9643798965640869E-2</v>
      </c>
      <c r="AF899" s="71">
        <f t="shared" si="495"/>
        <v>3.2771739623622738E-2</v>
      </c>
      <c r="AG899" s="70">
        <f t="shared" si="496"/>
        <v>-0.25348902430545567</v>
      </c>
      <c r="AH899" s="70">
        <f t="shared" si="497"/>
        <v>-0.28545770534896964</v>
      </c>
      <c r="AI899" s="61" t="str">
        <f t="shared" si="485"/>
        <v>Safety</v>
      </c>
      <c r="AJ899" s="68" t="str">
        <f t="shared" si="486"/>
        <v>Safety</v>
      </c>
      <c r="AK899" s="72" t="str">
        <f t="shared" si="487"/>
        <v>00631L</v>
      </c>
      <c r="AL899" s="73">
        <f t="shared" ref="AL899:AL962" si="514">IF(AK899="00631L",1,0)</f>
        <v>1</v>
      </c>
      <c r="AM899" s="72" t="str">
        <f t="shared" si="490"/>
        <v>00631L</v>
      </c>
      <c r="AN899" s="73">
        <f t="shared" ref="AN899:AN962" si="515">IF(AM899="00631L",1,0)</f>
        <v>1</v>
      </c>
      <c r="AO899" s="74" t="str">
        <f t="shared" si="484"/>
        <v>00635U</v>
      </c>
      <c r="AP899" s="20">
        <f t="shared" ref="AP899:AP962" si="516">IF(AO899="00631L",1,0)</f>
        <v>0</v>
      </c>
      <c r="AQ899" s="74" t="str">
        <f t="shared" si="494"/>
        <v>00631L</v>
      </c>
      <c r="AR899" s="20">
        <f t="shared" ref="AR899:AR962" si="517">IF(AQ899="00631L",1,0)</f>
        <v>1</v>
      </c>
      <c r="AS899" s="74" t="str">
        <f t="shared" si="488"/>
        <v>00631L</v>
      </c>
      <c r="AT899" s="20">
        <f t="shared" ref="AT899:AT962" si="518">IF(AS899="00631L",1,0)</f>
        <v>1</v>
      </c>
      <c r="AU899" s="74" t="str">
        <f t="shared" si="508"/>
        <v>00635U</v>
      </c>
      <c r="AV899" s="20">
        <f t="shared" ref="AV899:AV962" si="519">IF(AU899="00631L",1,0)</f>
        <v>0</v>
      </c>
      <c r="AW899" s="74" t="str">
        <f t="shared" si="509"/>
        <v>00635U</v>
      </c>
      <c r="AX899" s="20">
        <f t="shared" si="510"/>
        <v>0</v>
      </c>
      <c r="AY899" s="20">
        <f t="shared" ref="AY899:AY962" si="520">IF(AP899=1,0,1)</f>
        <v>1</v>
      </c>
      <c r="AZ899" s="57">
        <v>45005</v>
      </c>
      <c r="BA899" s="75">
        <v>30.23</v>
      </c>
      <c r="BB899" s="90">
        <v>30.225000000000001</v>
      </c>
      <c r="BC899" s="76">
        <f t="shared" si="491"/>
        <v>28.513541666666676</v>
      </c>
      <c r="BD899" s="76">
        <f t="shared" si="492"/>
        <v>28.598416666666672</v>
      </c>
      <c r="BE899" s="77">
        <f t="shared" si="498"/>
        <v>6.0022650056624854E-2</v>
      </c>
      <c r="BF899" s="77">
        <f t="shared" si="489"/>
        <v>5.7051526745361583E-2</v>
      </c>
    </row>
    <row r="900" spans="1:58" s="23" customFormat="1" ht="13.15" x14ac:dyDescent="0.4">
      <c r="A900" s="57">
        <v>45001</v>
      </c>
      <c r="B900" s="112">
        <v>23.015999999999998</v>
      </c>
      <c r="C900" s="112">
        <v>23.550999999999998</v>
      </c>
      <c r="D900" s="112">
        <v>23.824999999999999</v>
      </c>
      <c r="E900" s="112">
        <v>24.099</v>
      </c>
      <c r="F900" s="112">
        <v>24.439</v>
      </c>
      <c r="G900" s="112">
        <v>24.204000000000001</v>
      </c>
      <c r="H900" s="113">
        <v>24.436</v>
      </c>
      <c r="I900" s="90">
        <f t="shared" si="511"/>
        <v>23.484124999999999</v>
      </c>
      <c r="J900" s="90">
        <f t="shared" si="512"/>
        <v>23.790749999999999</v>
      </c>
      <c r="K900" s="114">
        <v>3</v>
      </c>
      <c r="L900" s="115">
        <v>4.1666666666666664E-2</v>
      </c>
      <c r="M900" s="90">
        <v>24.61</v>
      </c>
      <c r="N900" s="90">
        <v>22.99</v>
      </c>
      <c r="O900" s="90">
        <v>24.56</v>
      </c>
      <c r="P900" s="90">
        <v>25.72</v>
      </c>
      <c r="Q900" s="90">
        <v>25.71</v>
      </c>
      <c r="R900" s="63">
        <f t="shared" si="500"/>
        <v>2.6800000000000068</v>
      </c>
      <c r="S900" s="64">
        <f t="shared" si="499"/>
        <v>-0.12050497322111714</v>
      </c>
      <c r="T900" s="65">
        <f t="shared" si="493"/>
        <v>1.0704654197477164</v>
      </c>
      <c r="U900" s="65">
        <f t="shared" si="493"/>
        <v>0.93607491856677527</v>
      </c>
      <c r="V900" s="65">
        <f t="shared" si="501"/>
        <v>0.89385692068429234</v>
      </c>
      <c r="W900" s="65">
        <f t="shared" si="502"/>
        <v>0.89420458965383109</v>
      </c>
      <c r="X900" s="61">
        <f t="shared" si="513"/>
        <v>2.3244699339589857E-2</v>
      </c>
      <c r="Y900" s="66">
        <f t="shared" si="503"/>
        <v>1.398398273787293E-2</v>
      </c>
      <c r="Z900" s="61">
        <f t="shared" si="504"/>
        <v>1.3056692552948019E-2</v>
      </c>
      <c r="AA900" s="67">
        <f t="shared" si="505"/>
        <v>23.484124999999999</v>
      </c>
      <c r="AB900" s="68">
        <f t="shared" si="506"/>
        <v>1.1309264897781559E-3</v>
      </c>
      <c r="AC900" s="69">
        <f t="shared" si="507"/>
        <v>2.1493040452370615E-2</v>
      </c>
      <c r="AD900" s="70">
        <f>_xlfn.PERCENTILE.EXC(AC900:$AC$5675,0.5)</f>
        <v>8.5469926333684068E-2</v>
      </c>
      <c r="AE900" s="70">
        <f>_xlfn.PERCENTILE.EXC($AC900:AC$5675,0.35)</f>
        <v>4.9658954997330015E-2</v>
      </c>
      <c r="AF900" s="71">
        <f t="shared" si="495"/>
        <v>3.2858486799378243E-2</v>
      </c>
      <c r="AG900" s="70">
        <f t="shared" si="496"/>
        <v>-0.25348902430545567</v>
      </c>
      <c r="AH900" s="70">
        <f t="shared" si="497"/>
        <v>-0.28545770534896964</v>
      </c>
      <c r="AI900" s="61" t="str">
        <f t="shared" si="485"/>
        <v>Safety</v>
      </c>
      <c r="AJ900" s="68" t="str">
        <f t="shared" si="486"/>
        <v>Safety</v>
      </c>
      <c r="AK900" s="72" t="str">
        <f t="shared" si="487"/>
        <v>00631L</v>
      </c>
      <c r="AL900" s="73">
        <f t="shared" si="514"/>
        <v>1</v>
      </c>
      <c r="AM900" s="72" t="str">
        <f t="shared" si="490"/>
        <v>00631L</v>
      </c>
      <c r="AN900" s="73">
        <f t="shared" si="515"/>
        <v>1</v>
      </c>
      <c r="AO900" s="74" t="str">
        <f t="shared" ref="AO900:AO963" si="521">IF(AC900&gt;AF900,"00631L",IF(AC900&lt;AH900,"00631L",IF(AC900&lt;AG900,AO901,"00635U")))</f>
        <v>00635U</v>
      </c>
      <c r="AP900" s="20">
        <f t="shared" si="516"/>
        <v>0</v>
      </c>
      <c r="AQ900" s="74" t="str">
        <f t="shared" si="494"/>
        <v>00631L</v>
      </c>
      <c r="AR900" s="20">
        <f t="shared" si="517"/>
        <v>1</v>
      </c>
      <c r="AS900" s="74" t="str">
        <f t="shared" si="488"/>
        <v>00631L</v>
      </c>
      <c r="AT900" s="20">
        <f t="shared" si="518"/>
        <v>1</v>
      </c>
      <c r="AU900" s="74" t="str">
        <f t="shared" si="508"/>
        <v>00635U</v>
      </c>
      <c r="AV900" s="20">
        <f t="shared" si="519"/>
        <v>0</v>
      </c>
      <c r="AW900" s="74" t="str">
        <f t="shared" si="509"/>
        <v>00635U</v>
      </c>
      <c r="AX900" s="20">
        <f t="shared" si="510"/>
        <v>0</v>
      </c>
      <c r="AY900" s="20">
        <f t="shared" si="520"/>
        <v>1</v>
      </c>
      <c r="AZ900" s="57">
        <v>45002</v>
      </c>
      <c r="BA900" s="75">
        <v>30.13</v>
      </c>
      <c r="BB900" s="90">
        <v>30.212499999999999</v>
      </c>
      <c r="BC900" s="76">
        <f t="shared" si="491"/>
        <v>28.421666666666674</v>
      </c>
      <c r="BD900" s="76">
        <f t="shared" si="492"/>
        <v>28.51195833333334</v>
      </c>
      <c r="BE900" s="77">
        <f t="shared" si="498"/>
        <v>6.3009441154048815E-2</v>
      </c>
      <c r="BF900" s="77">
        <f t="shared" si="489"/>
        <v>5.6749580219995148E-2</v>
      </c>
    </row>
    <row r="901" spans="1:58" s="23" customFormat="1" ht="13.15" x14ac:dyDescent="0.4">
      <c r="A901" s="57">
        <v>45000</v>
      </c>
      <c r="B901" s="112">
        <v>25.812999999999999</v>
      </c>
      <c r="C901" s="112">
        <v>25.873000000000001</v>
      </c>
      <c r="D901" s="112">
        <v>25.518999999999998</v>
      </c>
      <c r="E901" s="112">
        <v>25.506</v>
      </c>
      <c r="F901" s="112">
        <v>25.754000000000001</v>
      </c>
      <c r="G901" s="112">
        <v>25.457000000000001</v>
      </c>
      <c r="H901" s="113">
        <v>25.585000000000001</v>
      </c>
      <c r="I901" s="90">
        <f t="shared" si="511"/>
        <v>25.863</v>
      </c>
      <c r="J901" s="90">
        <f t="shared" si="512"/>
        <v>25.577999999999999</v>
      </c>
      <c r="K901" s="114">
        <v>4</v>
      </c>
      <c r="L901" s="115">
        <v>4.1666666666666664E-2</v>
      </c>
      <c r="M901" s="90">
        <v>29.31</v>
      </c>
      <c r="N901" s="90">
        <v>26.14</v>
      </c>
      <c r="O901" s="90">
        <v>27.2</v>
      </c>
      <c r="P901" s="90">
        <v>27.8</v>
      </c>
      <c r="Q901" s="90">
        <v>27.57</v>
      </c>
      <c r="R901" s="63">
        <f t="shared" si="500"/>
        <v>-0.45000000000000284</v>
      </c>
      <c r="S901" s="64">
        <f t="shared" si="499"/>
        <v>0.10155920775389803</v>
      </c>
      <c r="T901" s="65">
        <f t="shared" si="493"/>
        <v>1.1212700841622034</v>
      </c>
      <c r="U901" s="65">
        <f t="shared" si="493"/>
        <v>0.96102941176470591</v>
      </c>
      <c r="V901" s="65">
        <f t="shared" si="501"/>
        <v>0.94028776978417261</v>
      </c>
      <c r="W901" s="65">
        <f t="shared" si="502"/>
        <v>0.94813202756619519</v>
      </c>
      <c r="X901" s="61">
        <f t="shared" si="513"/>
        <v>2.3244101809166808E-3</v>
      </c>
      <c r="Y901" s="66">
        <f t="shared" si="503"/>
        <v>3.0973104367600026E-3</v>
      </c>
      <c r="Z901" s="61">
        <f t="shared" si="504"/>
        <v>-1.1019603294281411E-2</v>
      </c>
      <c r="AA901" s="67">
        <f t="shared" si="505"/>
        <v>25.863</v>
      </c>
      <c r="AB901" s="68">
        <f t="shared" si="506"/>
        <v>-1.2509563886763646E-2</v>
      </c>
      <c r="AC901" s="69">
        <f t="shared" si="507"/>
        <v>-1.0596786534047475E-2</v>
      </c>
      <c r="AD901" s="70">
        <f>_xlfn.PERCENTILE.EXC(AC901:$AC$5675,0.5)</f>
        <v>8.5485307212822714E-2</v>
      </c>
      <c r="AE901" s="70">
        <f>_xlfn.PERCENTILE.EXC($AC901:AC$5675,0.35)</f>
        <v>4.9672342016138765E-2</v>
      </c>
      <c r="AF901" s="71">
        <f t="shared" si="495"/>
        <v>3.3160908213099034E-2</v>
      </c>
      <c r="AG901" s="70">
        <f t="shared" si="496"/>
        <v>-0.25348902430545567</v>
      </c>
      <c r="AH901" s="70">
        <f t="shared" si="497"/>
        <v>-0.28545770534896964</v>
      </c>
      <c r="AI901" s="61" t="str">
        <f t="shared" ref="AI901:AI964" si="522">IF(AC901&gt;AD901,"Short VOL","Safety")</f>
        <v>Safety</v>
      </c>
      <c r="AJ901" s="68" t="str">
        <f t="shared" ref="AJ901:AJ964" si="523">IF(AC901&gt;AF901,"Short VOL","Safety")</f>
        <v>Safety</v>
      </c>
      <c r="AK901" s="72" t="str">
        <f t="shared" ref="AK901:AK964" si="524">IF(AO901 = "00631L","00631L",IF(AS901 = "00631L","00631L","00635U"))</f>
        <v>00631L</v>
      </c>
      <c r="AL901" s="73">
        <f t="shared" si="514"/>
        <v>1</v>
      </c>
      <c r="AM901" s="72" t="str">
        <f t="shared" si="490"/>
        <v>00631L</v>
      </c>
      <c r="AN901" s="73">
        <f t="shared" si="515"/>
        <v>1</v>
      </c>
      <c r="AO901" s="74" t="str">
        <f t="shared" si="521"/>
        <v>00635U</v>
      </c>
      <c r="AP901" s="20">
        <f t="shared" si="516"/>
        <v>0</v>
      </c>
      <c r="AQ901" s="74" t="str">
        <f t="shared" si="494"/>
        <v>00631L</v>
      </c>
      <c r="AR901" s="20">
        <f t="shared" si="517"/>
        <v>1</v>
      </c>
      <c r="AS901" s="74" t="str">
        <f t="shared" ref="AS901:AS964" si="525">IF(BA901&gt;BD901,IF(BF901&lt;0.2,"00631L","00635U"),"00635U")</f>
        <v>00631L</v>
      </c>
      <c r="AT901" s="20">
        <f t="shared" si="518"/>
        <v>1</v>
      </c>
      <c r="AU901" s="74" t="str">
        <f t="shared" si="508"/>
        <v>00635U</v>
      </c>
      <c r="AV901" s="20">
        <f t="shared" si="519"/>
        <v>0</v>
      </c>
      <c r="AW901" s="74" t="str">
        <f t="shared" si="509"/>
        <v>00635U</v>
      </c>
      <c r="AX901" s="20">
        <f t="shared" si="510"/>
        <v>0</v>
      </c>
      <c r="AY901" s="20">
        <f t="shared" si="520"/>
        <v>1</v>
      </c>
      <c r="AZ901" s="57">
        <v>45001</v>
      </c>
      <c r="BA901" s="75">
        <v>30.02</v>
      </c>
      <c r="BB901" s="90">
        <v>29.75</v>
      </c>
      <c r="BC901" s="76">
        <f t="shared" si="491"/>
        <v>28.32937500000001</v>
      </c>
      <c r="BD901" s="76">
        <f t="shared" si="492"/>
        <v>28.418458333333341</v>
      </c>
      <c r="BE901" s="77">
        <f t="shared" si="498"/>
        <v>5.014671167295396E-2</v>
      </c>
      <c r="BF901" s="77">
        <f t="shared" ref="BF901:BF964" si="526">(BA901-BD901)/BD901</f>
        <v>5.6355684319023581E-2</v>
      </c>
    </row>
    <row r="902" spans="1:58" s="23" customFormat="1" ht="13.15" x14ac:dyDescent="0.4">
      <c r="A902" s="57">
        <v>44999</v>
      </c>
      <c r="B902" s="112">
        <v>23.702000000000002</v>
      </c>
      <c r="C902" s="112">
        <v>23.908000000000001</v>
      </c>
      <c r="D902" s="112">
        <v>24.006</v>
      </c>
      <c r="E902" s="112">
        <v>24.094999999999999</v>
      </c>
      <c r="F902" s="112">
        <v>24.324000000000002</v>
      </c>
      <c r="G902" s="112">
        <v>24.088999999999999</v>
      </c>
      <c r="H902" s="113">
        <v>24.25</v>
      </c>
      <c r="I902" s="90">
        <f t="shared" si="511"/>
        <v>23.865083333333335</v>
      </c>
      <c r="J902" s="90">
        <f t="shared" si="512"/>
        <v>23.985583333333334</v>
      </c>
      <c r="K902" s="114">
        <v>5</v>
      </c>
      <c r="L902" s="115">
        <v>4.1666666666666664E-2</v>
      </c>
      <c r="M902" s="90">
        <v>25.97</v>
      </c>
      <c r="N902" s="90">
        <v>23.73</v>
      </c>
      <c r="O902" s="90">
        <v>24.87</v>
      </c>
      <c r="P902" s="90">
        <v>25.68</v>
      </c>
      <c r="Q902" s="90">
        <v>25.41</v>
      </c>
      <c r="R902" s="63">
        <f t="shared" si="500"/>
        <v>0.84999999999999432</v>
      </c>
      <c r="S902" s="64">
        <f t="shared" si="499"/>
        <v>-0.10520361990950224</v>
      </c>
      <c r="T902" s="65">
        <f t="shared" si="493"/>
        <v>1.0943952802359882</v>
      </c>
      <c r="U902" s="65">
        <f t="shared" si="493"/>
        <v>0.95416164053075991</v>
      </c>
      <c r="V902" s="65">
        <f t="shared" si="501"/>
        <v>0.9240654205607477</v>
      </c>
      <c r="W902" s="65">
        <f t="shared" si="502"/>
        <v>0.93388429752066116</v>
      </c>
      <c r="X902" s="61">
        <f t="shared" si="513"/>
        <v>8.6912496835709861E-3</v>
      </c>
      <c r="Y902" s="66">
        <f t="shared" si="503"/>
        <v>6.4328698900187236E-3</v>
      </c>
      <c r="Z902" s="61">
        <f t="shared" si="504"/>
        <v>5.0492176506122888E-3</v>
      </c>
      <c r="AA902" s="67">
        <f t="shared" si="505"/>
        <v>23.865083333333335</v>
      </c>
      <c r="AB902" s="68">
        <f t="shared" si="506"/>
        <v>-1.1799410029497974E-3</v>
      </c>
      <c r="AC902" s="69">
        <f t="shared" si="507"/>
        <v>5.6925129933979822E-3</v>
      </c>
      <c r="AD902" s="70">
        <f>_xlfn.PERCENTILE.EXC(AC902:$AC$5675,0.5)</f>
        <v>8.5486977397131875E-2</v>
      </c>
      <c r="AE902" s="70">
        <f>_xlfn.PERCENTILE.EXC($AC902:AC$5675,0.35)</f>
        <v>4.9703409508709391E-2</v>
      </c>
      <c r="AF902" s="71">
        <f t="shared" si="495"/>
        <v>3.3404287927766771E-2</v>
      </c>
      <c r="AG902" s="70">
        <f t="shared" si="496"/>
        <v>-0.25348902430545567</v>
      </c>
      <c r="AH902" s="70">
        <f t="shared" si="497"/>
        <v>-0.28545770534896964</v>
      </c>
      <c r="AI902" s="61" t="str">
        <f t="shared" si="522"/>
        <v>Safety</v>
      </c>
      <c r="AJ902" s="68" t="str">
        <f t="shared" si="523"/>
        <v>Safety</v>
      </c>
      <c r="AK902" s="72" t="str">
        <f t="shared" si="524"/>
        <v>00631L</v>
      </c>
      <c r="AL902" s="73">
        <f t="shared" si="514"/>
        <v>1</v>
      </c>
      <c r="AM902" s="72" t="str">
        <f t="shared" ref="AM902:AM965" si="527">IF(AO902&lt;&gt;AQ902,AM903,AO902)</f>
        <v>00631L</v>
      </c>
      <c r="AN902" s="73">
        <f t="shared" si="515"/>
        <v>1</v>
      </c>
      <c r="AO902" s="74" t="str">
        <f t="shared" si="521"/>
        <v>00635U</v>
      </c>
      <c r="AP902" s="20">
        <f t="shared" si="516"/>
        <v>0</v>
      </c>
      <c r="AQ902" s="74" t="str">
        <f t="shared" si="494"/>
        <v>00631L</v>
      </c>
      <c r="AR902" s="20">
        <f t="shared" si="517"/>
        <v>1</v>
      </c>
      <c r="AS902" s="74" t="str">
        <f t="shared" si="525"/>
        <v>00631L</v>
      </c>
      <c r="AT902" s="20">
        <f t="shared" si="518"/>
        <v>1</v>
      </c>
      <c r="AU902" s="74" t="str">
        <f t="shared" si="508"/>
        <v>00635U</v>
      </c>
      <c r="AV902" s="20">
        <f t="shared" si="519"/>
        <v>0</v>
      </c>
      <c r="AW902" s="74" t="str">
        <f t="shared" si="509"/>
        <v>00635U</v>
      </c>
      <c r="AX902" s="20">
        <f t="shared" si="510"/>
        <v>0</v>
      </c>
      <c r="AY902" s="20">
        <f t="shared" si="520"/>
        <v>1</v>
      </c>
      <c r="AZ902" s="57">
        <v>45000</v>
      </c>
      <c r="BA902" s="75">
        <v>29.77</v>
      </c>
      <c r="BB902" s="90">
        <v>29.8125</v>
      </c>
      <c r="BC902" s="76">
        <f t="shared" ref="BC902:BC965" si="528">AVERAGE(BB902:BB961)</f>
        <v>28.25020833333334</v>
      </c>
      <c r="BD902" s="76">
        <f t="shared" ref="BD902:BD965" si="529">AVERAGE(BA902,BB902:BB960)</f>
        <v>28.32970833333334</v>
      </c>
      <c r="BE902" s="77">
        <f t="shared" si="498"/>
        <v>5.5301952050500841E-2</v>
      </c>
      <c r="BF902" s="77">
        <f t="shared" si="526"/>
        <v>5.0840328100800879E-2</v>
      </c>
    </row>
    <row r="903" spans="1:58" s="23" customFormat="1" ht="13.15" x14ac:dyDescent="0.4">
      <c r="A903" s="57">
        <v>44998</v>
      </c>
      <c r="B903" s="112">
        <v>25.372</v>
      </c>
      <c r="C903" s="112">
        <v>25.533000000000001</v>
      </c>
      <c r="D903" s="112">
        <v>25.158999999999999</v>
      </c>
      <c r="E903" s="112">
        <v>24.960999999999999</v>
      </c>
      <c r="F903" s="112">
        <v>25.164999999999999</v>
      </c>
      <c r="G903" s="112">
        <v>24.885000000000002</v>
      </c>
      <c r="H903" s="113">
        <v>25.003</v>
      </c>
      <c r="I903" s="90">
        <f t="shared" si="511"/>
        <v>25.492750000000001</v>
      </c>
      <c r="J903" s="90">
        <f t="shared" si="512"/>
        <v>25.252499999999998</v>
      </c>
      <c r="K903" s="114">
        <v>6</v>
      </c>
      <c r="L903" s="115">
        <v>4.1666666666666664E-2</v>
      </c>
      <c r="M903" s="90">
        <v>30.93</v>
      </c>
      <c r="N903" s="90">
        <v>26.52</v>
      </c>
      <c r="O903" s="90">
        <v>26.64</v>
      </c>
      <c r="P903" s="90">
        <v>27</v>
      </c>
      <c r="Q903" s="90">
        <v>26.3</v>
      </c>
      <c r="R903" s="63">
        <f t="shared" si="500"/>
        <v>-3.8100000000000023</v>
      </c>
      <c r="S903" s="64">
        <f t="shared" si="499"/>
        <v>6.9354838709677374E-2</v>
      </c>
      <c r="T903" s="65">
        <f t="shared" si="493"/>
        <v>1.1662895927601811</v>
      </c>
      <c r="U903" s="65">
        <f t="shared" si="493"/>
        <v>0.99549549549549543</v>
      </c>
      <c r="V903" s="65">
        <f t="shared" si="501"/>
        <v>0.98222222222222222</v>
      </c>
      <c r="W903" s="65">
        <f t="shared" si="502"/>
        <v>1.0083650190114068</v>
      </c>
      <c r="X903" s="61">
        <f t="shared" si="513"/>
        <v>6.3455778023018038E-3</v>
      </c>
      <c r="Y903" s="66">
        <f t="shared" si="503"/>
        <v>1.682624894836008E-3</v>
      </c>
      <c r="Z903" s="61">
        <f t="shared" si="504"/>
        <v>-9.4242480705299808E-3</v>
      </c>
      <c r="AA903" s="67">
        <f t="shared" si="505"/>
        <v>25.492750000000001</v>
      </c>
      <c r="AB903" s="68">
        <f t="shared" si="506"/>
        <v>-4.3288084464555045E-2</v>
      </c>
      <c r="AC903" s="69">
        <f t="shared" si="507"/>
        <v>-3.8734917043740526E-2</v>
      </c>
      <c r="AD903" s="70">
        <f>_xlfn.PERCENTILE.EXC(AC903:$AC$5675,0.5)</f>
        <v>8.5488647581441049E-2</v>
      </c>
      <c r="AE903" s="70">
        <f>_xlfn.PERCENTILE.EXC($AC903:AC$5675,0.35)</f>
        <v>4.976300162768308E-2</v>
      </c>
      <c r="AF903" s="71">
        <f t="shared" si="495"/>
        <v>3.3404287927766771E-2</v>
      </c>
      <c r="AG903" s="70">
        <f t="shared" si="496"/>
        <v>-0.25348902430545567</v>
      </c>
      <c r="AH903" s="70">
        <f t="shared" si="497"/>
        <v>-0.28545770534896964</v>
      </c>
      <c r="AI903" s="61" t="str">
        <f t="shared" si="522"/>
        <v>Safety</v>
      </c>
      <c r="AJ903" s="68" t="str">
        <f t="shared" si="523"/>
        <v>Safety</v>
      </c>
      <c r="AK903" s="72" t="str">
        <f t="shared" si="524"/>
        <v>00631L</v>
      </c>
      <c r="AL903" s="73">
        <f t="shared" si="514"/>
        <v>1</v>
      </c>
      <c r="AM903" s="72" t="str">
        <f t="shared" si="527"/>
        <v>00631L</v>
      </c>
      <c r="AN903" s="73">
        <f t="shared" si="515"/>
        <v>1</v>
      </c>
      <c r="AO903" s="74" t="str">
        <f t="shared" si="521"/>
        <v>00635U</v>
      </c>
      <c r="AP903" s="20">
        <f t="shared" si="516"/>
        <v>0</v>
      </c>
      <c r="AQ903" s="74" t="str">
        <f t="shared" si="494"/>
        <v>00631L</v>
      </c>
      <c r="AR903" s="20">
        <f t="shared" si="517"/>
        <v>1</v>
      </c>
      <c r="AS903" s="74" t="str">
        <f t="shared" si="525"/>
        <v>00631L</v>
      </c>
      <c r="AT903" s="20">
        <f t="shared" si="518"/>
        <v>1</v>
      </c>
      <c r="AU903" s="74" t="str">
        <f t="shared" si="508"/>
        <v>00635U</v>
      </c>
      <c r="AV903" s="20">
        <f t="shared" si="519"/>
        <v>0</v>
      </c>
      <c r="AW903" s="74" t="str">
        <f t="shared" si="509"/>
        <v>00635U</v>
      </c>
      <c r="AX903" s="20">
        <f t="shared" si="510"/>
        <v>0</v>
      </c>
      <c r="AY903" s="20">
        <f t="shared" si="520"/>
        <v>1</v>
      </c>
      <c r="AZ903" s="57">
        <v>44999</v>
      </c>
      <c r="BA903" s="75">
        <v>30.02</v>
      </c>
      <c r="BB903" s="90">
        <v>30.25</v>
      </c>
      <c r="BC903" s="76">
        <f t="shared" si="528"/>
        <v>28.168333333333344</v>
      </c>
      <c r="BD903" s="76">
        <f t="shared" si="529"/>
        <v>28.253666666666675</v>
      </c>
      <c r="BE903" s="77">
        <f t="shared" si="498"/>
        <v>7.3900952606354264E-2</v>
      </c>
      <c r="BF903" s="77">
        <f t="shared" si="526"/>
        <v>6.2516959450690454E-2</v>
      </c>
    </row>
    <row r="904" spans="1:58" s="23" customFormat="1" ht="13.15" x14ac:dyDescent="0.4">
      <c r="A904" s="57">
        <v>44995</v>
      </c>
      <c r="B904" s="112">
        <v>24.181000000000001</v>
      </c>
      <c r="C904" s="112">
        <v>24.785</v>
      </c>
      <c r="D904" s="112">
        <v>24.503</v>
      </c>
      <c r="E904" s="112">
        <v>24.302</v>
      </c>
      <c r="F904" s="112">
        <v>24.550999999999998</v>
      </c>
      <c r="G904" s="112">
        <v>24.387</v>
      </c>
      <c r="H904" s="113">
        <v>24.628</v>
      </c>
      <c r="I904" s="90">
        <f t="shared" si="511"/>
        <v>24.608833333333333</v>
      </c>
      <c r="J904" s="90">
        <f t="shared" si="512"/>
        <v>24.585249999999998</v>
      </c>
      <c r="K904" s="114">
        <v>7</v>
      </c>
      <c r="L904" s="115">
        <v>4.1666666666666664E-2</v>
      </c>
      <c r="M904" s="90">
        <v>26.86</v>
      </c>
      <c r="N904" s="90">
        <v>24.8</v>
      </c>
      <c r="O904" s="90">
        <v>25.39</v>
      </c>
      <c r="P904" s="90">
        <v>25.97</v>
      </c>
      <c r="Q904" s="90">
        <v>25.6</v>
      </c>
      <c r="R904" s="63">
        <f t="shared" si="500"/>
        <v>-0.29999999999999716</v>
      </c>
      <c r="S904" s="64">
        <f t="shared" si="499"/>
        <v>9.6859796550199093E-2</v>
      </c>
      <c r="T904" s="65">
        <f t="shared" si="493"/>
        <v>1.0830645161290322</v>
      </c>
      <c r="U904" s="65">
        <f t="shared" si="493"/>
        <v>0.97676250492319816</v>
      </c>
      <c r="V904" s="65">
        <f t="shared" si="501"/>
        <v>0.95494801694262621</v>
      </c>
      <c r="W904" s="65">
        <f t="shared" si="502"/>
        <v>0.96875</v>
      </c>
      <c r="X904" s="61">
        <f t="shared" si="513"/>
        <v>2.4978288739092643E-2</v>
      </c>
      <c r="Y904" s="66">
        <f t="shared" si="503"/>
        <v>1.3414533783227739E-2</v>
      </c>
      <c r="Z904" s="61">
        <f t="shared" si="504"/>
        <v>-9.58327971663344E-4</v>
      </c>
      <c r="AA904" s="67">
        <f t="shared" si="505"/>
        <v>24.608833333333337</v>
      </c>
      <c r="AB904" s="68">
        <f t="shared" si="506"/>
        <v>-2.4959677419354828E-2</v>
      </c>
      <c r="AC904" s="69">
        <f t="shared" si="507"/>
        <v>-7.7083333333332277E-3</v>
      </c>
      <c r="AD904" s="70">
        <f>_xlfn.PERCENTILE.EXC(AC904:$AC$5675,0.5)</f>
        <v>8.5520129765284253E-2</v>
      </c>
      <c r="AE904" s="70">
        <f>_xlfn.PERCENTILE.EXC($AC904:AC$5675,0.35)</f>
        <v>4.9780565617973158E-2</v>
      </c>
      <c r="AF904" s="71">
        <f t="shared" si="495"/>
        <v>3.3503458760856163E-2</v>
      </c>
      <c r="AG904" s="70">
        <f t="shared" si="496"/>
        <v>-0.25348902430545567</v>
      </c>
      <c r="AH904" s="70">
        <f t="shared" si="497"/>
        <v>-0.28545770534896964</v>
      </c>
      <c r="AI904" s="61" t="str">
        <f t="shared" si="522"/>
        <v>Safety</v>
      </c>
      <c r="AJ904" s="68" t="str">
        <f t="shared" si="523"/>
        <v>Safety</v>
      </c>
      <c r="AK904" s="72" t="str">
        <f t="shared" si="524"/>
        <v>00631L</v>
      </c>
      <c r="AL904" s="73">
        <f t="shared" si="514"/>
        <v>1</v>
      </c>
      <c r="AM904" s="72" t="str">
        <f t="shared" si="527"/>
        <v>00631L</v>
      </c>
      <c r="AN904" s="73">
        <f t="shared" si="515"/>
        <v>1</v>
      </c>
      <c r="AO904" s="74" t="str">
        <f t="shared" si="521"/>
        <v>00635U</v>
      </c>
      <c r="AP904" s="20">
        <f t="shared" si="516"/>
        <v>0</v>
      </c>
      <c r="AQ904" s="74" t="str">
        <f t="shared" si="494"/>
        <v>00631L</v>
      </c>
      <c r="AR904" s="20">
        <f t="shared" si="517"/>
        <v>1</v>
      </c>
      <c r="AS904" s="74" t="str">
        <f t="shared" si="525"/>
        <v>00631L</v>
      </c>
      <c r="AT904" s="20">
        <f t="shared" si="518"/>
        <v>1</v>
      </c>
      <c r="AU904" s="74" t="str">
        <f t="shared" si="508"/>
        <v>00635U</v>
      </c>
      <c r="AV904" s="20">
        <f t="shared" si="519"/>
        <v>0</v>
      </c>
      <c r="AW904" s="74" t="str">
        <f t="shared" si="509"/>
        <v>00635U</v>
      </c>
      <c r="AX904" s="20">
        <f t="shared" si="510"/>
        <v>0</v>
      </c>
      <c r="AY904" s="20">
        <f t="shared" si="520"/>
        <v>1</v>
      </c>
      <c r="AZ904" s="57">
        <v>44998</v>
      </c>
      <c r="BA904" s="75">
        <v>30.24</v>
      </c>
      <c r="BB904" s="90">
        <v>30.25</v>
      </c>
      <c r="BC904" s="76">
        <f t="shared" si="528"/>
        <v>28.076875000000012</v>
      </c>
      <c r="BD904" s="76">
        <f t="shared" si="529"/>
        <v>28.168166666666675</v>
      </c>
      <c r="BE904" s="77">
        <f t="shared" si="498"/>
        <v>7.7399105135453547E-2</v>
      </c>
      <c r="BF904" s="77">
        <f t="shared" si="526"/>
        <v>7.3552296031571915E-2</v>
      </c>
    </row>
    <row r="905" spans="1:58" s="23" customFormat="1" ht="13.15" x14ac:dyDescent="0.4">
      <c r="A905" s="57">
        <v>44994</v>
      </c>
      <c r="B905" s="112">
        <v>21.795999999999999</v>
      </c>
      <c r="C905" s="112">
        <v>22.425999999999998</v>
      </c>
      <c r="D905" s="112">
        <v>22.584</v>
      </c>
      <c r="E905" s="112">
        <v>22.731999999999999</v>
      </c>
      <c r="F905" s="112">
        <v>23.152000000000001</v>
      </c>
      <c r="G905" s="112">
        <v>23.146000000000001</v>
      </c>
      <c r="H905" s="113">
        <v>23.513000000000002</v>
      </c>
      <c r="I905" s="90">
        <f t="shared" si="511"/>
        <v>22.215999999999998</v>
      </c>
      <c r="J905" s="90">
        <f t="shared" si="512"/>
        <v>22.531333333333333</v>
      </c>
      <c r="K905" s="114">
        <v>8</v>
      </c>
      <c r="L905" s="115">
        <v>4.1666666666666664E-2</v>
      </c>
      <c r="M905" s="90">
        <v>25.46</v>
      </c>
      <c r="N905" s="90">
        <v>22.61</v>
      </c>
      <c r="O905" s="90">
        <v>22.87</v>
      </c>
      <c r="P905" s="90">
        <v>23.87</v>
      </c>
      <c r="Q905" s="90">
        <v>24.2</v>
      </c>
      <c r="R905" s="63">
        <f t="shared" si="500"/>
        <v>-1.3299999999999983</v>
      </c>
      <c r="S905" s="64">
        <f t="shared" si="499"/>
        <v>0.18315018315018317</v>
      </c>
      <c r="T905" s="65">
        <f t="shared" ref="T905:U968" si="530">M905/N905</f>
        <v>1.1260504201680672</v>
      </c>
      <c r="U905" s="65">
        <f t="shared" si="530"/>
        <v>0.98863139484040219</v>
      </c>
      <c r="V905" s="65">
        <f t="shared" si="501"/>
        <v>0.94721407624633425</v>
      </c>
      <c r="W905" s="65">
        <f t="shared" si="502"/>
        <v>0.93429752066115701</v>
      </c>
      <c r="X905" s="61">
        <f t="shared" si="513"/>
        <v>2.8904386125894615E-2</v>
      </c>
      <c r="Y905" s="66">
        <f t="shared" si="503"/>
        <v>3.4356853774415025E-2</v>
      </c>
      <c r="Z905" s="61">
        <f t="shared" si="504"/>
        <v>1.4193974312807663E-2</v>
      </c>
      <c r="AA905" s="67">
        <f t="shared" si="505"/>
        <v>22.216000000000001</v>
      </c>
      <c r="AB905" s="68">
        <f t="shared" si="506"/>
        <v>-3.600176912870412E-2</v>
      </c>
      <c r="AC905" s="69">
        <f t="shared" si="507"/>
        <v>-1.7425917735515186E-2</v>
      </c>
      <c r="AD905" s="70">
        <f>_xlfn.PERCENTILE.EXC(AC905:$AC$5675,0.5)</f>
        <v>8.5551611949127457E-2</v>
      </c>
      <c r="AE905" s="70">
        <f>_xlfn.PERCENTILE.EXC($AC905:AC$5675,0.35)</f>
        <v>4.9787491061912131E-2</v>
      </c>
      <c r="AF905" s="71">
        <f t="shared" si="495"/>
        <v>3.3724012667721959E-2</v>
      </c>
      <c r="AG905" s="70">
        <f t="shared" si="496"/>
        <v>-0.25348902430545567</v>
      </c>
      <c r="AH905" s="70">
        <f t="shared" si="497"/>
        <v>-0.28545770534896964</v>
      </c>
      <c r="AI905" s="61" t="str">
        <f t="shared" si="522"/>
        <v>Safety</v>
      </c>
      <c r="AJ905" s="68" t="str">
        <f t="shared" si="523"/>
        <v>Safety</v>
      </c>
      <c r="AK905" s="72" t="str">
        <f t="shared" si="524"/>
        <v>00631L</v>
      </c>
      <c r="AL905" s="73">
        <f t="shared" si="514"/>
        <v>1</v>
      </c>
      <c r="AM905" s="72" t="str">
        <f t="shared" si="527"/>
        <v>00631L</v>
      </c>
      <c r="AN905" s="73">
        <f t="shared" si="515"/>
        <v>1</v>
      </c>
      <c r="AO905" s="74" t="str">
        <f t="shared" si="521"/>
        <v>00635U</v>
      </c>
      <c r="AP905" s="20">
        <f t="shared" si="516"/>
        <v>0</v>
      </c>
      <c r="AQ905" s="74" t="str">
        <f t="shared" si="494"/>
        <v>00631L</v>
      </c>
      <c r="AR905" s="20">
        <f t="shared" si="517"/>
        <v>1</v>
      </c>
      <c r="AS905" s="74" t="str">
        <f t="shared" si="525"/>
        <v>00631L</v>
      </c>
      <c r="AT905" s="20">
        <f t="shared" si="518"/>
        <v>1</v>
      </c>
      <c r="AU905" s="74" t="str">
        <f t="shared" si="508"/>
        <v>00635U</v>
      </c>
      <c r="AV905" s="20">
        <f t="shared" si="519"/>
        <v>0</v>
      </c>
      <c r="AW905" s="74" t="str">
        <f t="shared" si="509"/>
        <v>00635U</v>
      </c>
      <c r="AX905" s="20">
        <f t="shared" si="510"/>
        <v>0</v>
      </c>
      <c r="AY905" s="20">
        <f t="shared" si="520"/>
        <v>1</v>
      </c>
      <c r="AZ905" s="57">
        <v>44995</v>
      </c>
      <c r="BA905" s="75">
        <v>30.08</v>
      </c>
      <c r="BB905" s="90">
        <v>29.75</v>
      </c>
      <c r="BC905" s="76">
        <f t="shared" si="528"/>
        <v>27.980000000000011</v>
      </c>
      <c r="BD905" s="76">
        <f t="shared" si="529"/>
        <v>28.074041666666677</v>
      </c>
      <c r="BE905" s="77">
        <f t="shared" si="498"/>
        <v>6.325947105075011E-2</v>
      </c>
      <c r="BF905" s="77">
        <f t="shared" si="526"/>
        <v>7.1452424170014267E-2</v>
      </c>
    </row>
    <row r="906" spans="1:58" s="23" customFormat="1" ht="13.15" x14ac:dyDescent="0.4">
      <c r="A906" s="57">
        <v>44993</v>
      </c>
      <c r="B906" s="112">
        <v>19.305</v>
      </c>
      <c r="C906" s="112">
        <v>20.451000000000001</v>
      </c>
      <c r="D906" s="112">
        <v>21.001000000000001</v>
      </c>
      <c r="E906" s="112">
        <v>21.5</v>
      </c>
      <c r="F906" s="112">
        <v>22.056000000000001</v>
      </c>
      <c r="G906" s="112">
        <v>22.141999999999999</v>
      </c>
      <c r="H906" s="113">
        <v>22.573</v>
      </c>
      <c r="I906" s="90">
        <f t="shared" si="511"/>
        <v>20.021250000000002</v>
      </c>
      <c r="J906" s="90">
        <f t="shared" si="512"/>
        <v>20.794750000000001</v>
      </c>
      <c r="K906" s="114">
        <v>9</v>
      </c>
      <c r="L906" s="115">
        <v>4.1666666666666664E-2</v>
      </c>
      <c r="M906" s="90">
        <v>20.57</v>
      </c>
      <c r="N906" s="90">
        <v>19.11</v>
      </c>
      <c r="O906" s="90">
        <v>20.190000000000001</v>
      </c>
      <c r="P906" s="90">
        <v>21.84</v>
      </c>
      <c r="Q906" s="90">
        <v>23.2</v>
      </c>
      <c r="R906" s="63">
        <f t="shared" si="500"/>
        <v>2.3500000000000014</v>
      </c>
      <c r="S906" s="64">
        <f t="shared" si="499"/>
        <v>-2.4502297090352242E-2</v>
      </c>
      <c r="T906" s="65">
        <f t="shared" si="530"/>
        <v>1.076399790685505</v>
      </c>
      <c r="U906" s="65">
        <f t="shared" si="530"/>
        <v>0.94650817236255558</v>
      </c>
      <c r="V906" s="65">
        <f t="shared" si="501"/>
        <v>0.875</v>
      </c>
      <c r="W906" s="65">
        <f t="shared" si="502"/>
        <v>0.82370689655172413</v>
      </c>
      <c r="X906" s="61">
        <f t="shared" si="513"/>
        <v>5.9362859362859406E-2</v>
      </c>
      <c r="Y906" s="66">
        <f t="shared" si="503"/>
        <v>4.9906976744186066E-2</v>
      </c>
      <c r="Z906" s="61">
        <f t="shared" si="504"/>
        <v>3.863395142660915E-2</v>
      </c>
      <c r="AA906" s="67">
        <f t="shared" si="505"/>
        <v>20.021249999999998</v>
      </c>
      <c r="AB906" s="68">
        <f t="shared" si="506"/>
        <v>1.0204081632653076E-2</v>
      </c>
      <c r="AC906" s="69">
        <f t="shared" si="507"/>
        <v>4.7684458398744065E-2</v>
      </c>
      <c r="AD906" s="70">
        <f>_xlfn.PERCENTILE.EXC(AC906:$AC$5675,0.5)</f>
        <v>8.5579960277234357E-2</v>
      </c>
      <c r="AE906" s="70">
        <f>_xlfn.PERCENTILE.EXC($AC906:AC$5675,0.35)</f>
        <v>4.9787673101931711E-2</v>
      </c>
      <c r="AF906" s="71">
        <f t="shared" si="495"/>
        <v>3.3849003005789698E-2</v>
      </c>
      <c r="AG906" s="70">
        <f t="shared" si="496"/>
        <v>-0.25348902430545567</v>
      </c>
      <c r="AH906" s="70">
        <f t="shared" si="497"/>
        <v>-0.28545770534896964</v>
      </c>
      <c r="AI906" s="61" t="str">
        <f t="shared" si="522"/>
        <v>Safety</v>
      </c>
      <c r="AJ906" s="68" t="str">
        <f t="shared" si="523"/>
        <v>Short VOL</v>
      </c>
      <c r="AK906" s="72" t="str">
        <f t="shared" si="524"/>
        <v>00631L</v>
      </c>
      <c r="AL906" s="73">
        <f t="shared" si="514"/>
        <v>1</v>
      </c>
      <c r="AM906" s="72" t="str">
        <f t="shared" si="527"/>
        <v>00631L</v>
      </c>
      <c r="AN906" s="73">
        <f t="shared" si="515"/>
        <v>1</v>
      </c>
      <c r="AO906" s="74" t="str">
        <f t="shared" si="521"/>
        <v>00631L</v>
      </c>
      <c r="AP906" s="20">
        <f t="shared" si="516"/>
        <v>1</v>
      </c>
      <c r="AQ906" s="74" t="str">
        <f t="shared" ref="AQ906:AQ969" si="531">IF(BB906&gt;BC906,IF(BE906&lt;0.2,"00631L","00635U"),"00635U")</f>
        <v>00631L</v>
      </c>
      <c r="AR906" s="20">
        <f t="shared" si="517"/>
        <v>1</v>
      </c>
      <c r="AS906" s="74" t="str">
        <f t="shared" si="525"/>
        <v>00631L</v>
      </c>
      <c r="AT906" s="20">
        <f t="shared" si="518"/>
        <v>1</v>
      </c>
      <c r="AU906" s="74" t="str">
        <f t="shared" si="508"/>
        <v>00631L</v>
      </c>
      <c r="AV906" s="20">
        <f t="shared" si="519"/>
        <v>1</v>
      </c>
      <c r="AW906" s="74" t="str">
        <f t="shared" si="509"/>
        <v>00635U</v>
      </c>
      <c r="AX906" s="20">
        <f t="shared" si="510"/>
        <v>0</v>
      </c>
      <c r="AY906" s="20">
        <f t="shared" si="520"/>
        <v>0</v>
      </c>
      <c r="AZ906" s="57">
        <v>44994</v>
      </c>
      <c r="BA906" s="75">
        <v>29.77</v>
      </c>
      <c r="BB906" s="90">
        <v>29.574999999999999</v>
      </c>
      <c r="BC906" s="76">
        <f t="shared" si="528"/>
        <v>27.896666666666679</v>
      </c>
      <c r="BD906" s="76">
        <f t="shared" si="529"/>
        <v>27.980333333333345</v>
      </c>
      <c r="BE906" s="77">
        <f t="shared" si="498"/>
        <v>6.0162504480821589E-2</v>
      </c>
      <c r="BF906" s="77">
        <f t="shared" si="526"/>
        <v>6.3961592070620577E-2</v>
      </c>
    </row>
    <row r="907" spans="1:58" s="23" customFormat="1" ht="13.15" x14ac:dyDescent="0.4">
      <c r="A907" s="57">
        <v>44992</v>
      </c>
      <c r="B907" s="112">
        <v>19.751999999999999</v>
      </c>
      <c r="C907" s="112">
        <v>20.800999999999998</v>
      </c>
      <c r="D907" s="112">
        <v>21.344999999999999</v>
      </c>
      <c r="E907" s="112">
        <v>21.709</v>
      </c>
      <c r="F907" s="112">
        <v>22.3</v>
      </c>
      <c r="G907" s="112">
        <v>22.314</v>
      </c>
      <c r="H907" s="113">
        <v>22.75</v>
      </c>
      <c r="I907" s="90">
        <f t="shared" si="511"/>
        <v>20.363916666666665</v>
      </c>
      <c r="J907" s="90">
        <f t="shared" si="512"/>
        <v>21.118333333333332</v>
      </c>
      <c r="K907" s="114">
        <v>10</v>
      </c>
      <c r="L907" s="115">
        <v>4.1666666666666664E-2</v>
      </c>
      <c r="M907" s="90">
        <v>20.96</v>
      </c>
      <c r="N907" s="90">
        <v>19.59</v>
      </c>
      <c r="O907" s="90">
        <v>20.59</v>
      </c>
      <c r="P907" s="90">
        <v>22.2</v>
      </c>
      <c r="Q907" s="90">
        <v>23.16</v>
      </c>
      <c r="R907" s="63">
        <f t="shared" si="500"/>
        <v>2.240000000000002</v>
      </c>
      <c r="S907" s="64">
        <f t="shared" si="499"/>
        <v>5.2659860290166602E-2</v>
      </c>
      <c r="T907" s="65">
        <f t="shared" si="530"/>
        <v>1.0699336396120469</v>
      </c>
      <c r="U907" s="65">
        <f t="shared" si="530"/>
        <v>0.95143273433705677</v>
      </c>
      <c r="V907" s="65">
        <f t="shared" si="501"/>
        <v>0.88243243243243241</v>
      </c>
      <c r="W907" s="65">
        <f t="shared" si="502"/>
        <v>0.84585492227979275</v>
      </c>
      <c r="X907" s="61">
        <f t="shared" si="513"/>
        <v>5.3108545970028329E-2</v>
      </c>
      <c r="Y907" s="66">
        <f t="shared" si="503"/>
        <v>4.7952462112487923E-2</v>
      </c>
      <c r="Z907" s="61">
        <f t="shared" si="504"/>
        <v>3.7046737079883998E-2</v>
      </c>
      <c r="AA907" s="67">
        <f t="shared" si="505"/>
        <v>20.363916666666665</v>
      </c>
      <c r="AB907" s="68">
        <f t="shared" si="506"/>
        <v>8.2695252679938248E-3</v>
      </c>
      <c r="AC907" s="69">
        <f t="shared" si="507"/>
        <v>3.9505700187170228E-2</v>
      </c>
      <c r="AD907" s="70">
        <f>_xlfn.PERCENTILE.EXC(AC907:$AC$5675,0.5)</f>
        <v>8.5608308605341243E-2</v>
      </c>
      <c r="AE907" s="70">
        <f>_xlfn.PERCENTILE.EXC($AC907:AC$5675,0.35)</f>
        <v>4.9797583911909228E-2</v>
      </c>
      <c r="AF907" s="71">
        <f t="shared" si="495"/>
        <v>3.3849003005789698E-2</v>
      </c>
      <c r="AG907" s="70">
        <f t="shared" si="496"/>
        <v>-0.25348902430545567</v>
      </c>
      <c r="AH907" s="70">
        <f t="shared" si="497"/>
        <v>-0.28545770534896964</v>
      </c>
      <c r="AI907" s="61" t="str">
        <f t="shared" si="522"/>
        <v>Safety</v>
      </c>
      <c r="AJ907" s="68" t="str">
        <f t="shared" si="523"/>
        <v>Short VOL</v>
      </c>
      <c r="AK907" s="72" t="str">
        <f t="shared" si="524"/>
        <v>00631L</v>
      </c>
      <c r="AL907" s="73">
        <f t="shared" si="514"/>
        <v>1</v>
      </c>
      <c r="AM907" s="72" t="str">
        <f t="shared" si="527"/>
        <v>00631L</v>
      </c>
      <c r="AN907" s="73">
        <f t="shared" si="515"/>
        <v>1</v>
      </c>
      <c r="AO907" s="74" t="str">
        <f t="shared" si="521"/>
        <v>00631L</v>
      </c>
      <c r="AP907" s="20">
        <f t="shared" si="516"/>
        <v>1</v>
      </c>
      <c r="AQ907" s="74" t="str">
        <f t="shared" si="531"/>
        <v>00631L</v>
      </c>
      <c r="AR907" s="20">
        <f t="shared" si="517"/>
        <v>1</v>
      </c>
      <c r="AS907" s="74" t="str">
        <f t="shared" si="525"/>
        <v>00631L</v>
      </c>
      <c r="AT907" s="20">
        <f t="shared" si="518"/>
        <v>1</v>
      </c>
      <c r="AU907" s="74" t="str">
        <f t="shared" si="508"/>
        <v>00631L</v>
      </c>
      <c r="AV907" s="20">
        <f t="shared" si="519"/>
        <v>1</v>
      </c>
      <c r="AW907" s="74" t="str">
        <f t="shared" si="509"/>
        <v>00635U</v>
      </c>
      <c r="AX907" s="20">
        <f t="shared" si="510"/>
        <v>0</v>
      </c>
      <c r="AY907" s="20">
        <f t="shared" si="520"/>
        <v>0</v>
      </c>
      <c r="AZ907" s="57">
        <v>44993</v>
      </c>
      <c r="BA907" s="75">
        <v>30.15</v>
      </c>
      <c r="BB907" s="90">
        <v>30.175000000000001</v>
      </c>
      <c r="BC907" s="76">
        <f t="shared" si="528"/>
        <v>27.810416666666679</v>
      </c>
      <c r="BD907" s="76">
        <f t="shared" si="529"/>
        <v>27.906250000000007</v>
      </c>
      <c r="BE907" s="77">
        <f t="shared" si="498"/>
        <v>8.5025095512772028E-2</v>
      </c>
      <c r="BF907" s="77">
        <f t="shared" si="526"/>
        <v>8.0403135498319941E-2</v>
      </c>
    </row>
    <row r="908" spans="1:58" s="23" customFormat="1" ht="13.15" x14ac:dyDescent="0.4">
      <c r="A908" s="57">
        <v>44991</v>
      </c>
      <c r="B908" s="112">
        <v>19.22</v>
      </c>
      <c r="C908" s="112">
        <v>20.363</v>
      </c>
      <c r="D908" s="112">
        <v>20.922999999999998</v>
      </c>
      <c r="E908" s="112">
        <v>21.399000000000001</v>
      </c>
      <c r="F908" s="112">
        <v>21.995000000000001</v>
      </c>
      <c r="G908" s="112">
        <v>22.061</v>
      </c>
      <c r="H908" s="113">
        <v>22.512</v>
      </c>
      <c r="I908" s="90">
        <f t="shared" si="511"/>
        <v>19.839124999999999</v>
      </c>
      <c r="J908" s="90">
        <f t="shared" si="512"/>
        <v>20.666333333333331</v>
      </c>
      <c r="K908" s="114">
        <v>11</v>
      </c>
      <c r="L908" s="115">
        <v>4.1666666666666664E-2</v>
      </c>
      <c r="M908" s="90">
        <v>19.600000000000001</v>
      </c>
      <c r="N908" s="90">
        <v>18.61</v>
      </c>
      <c r="O908" s="90">
        <v>19.989999999999998</v>
      </c>
      <c r="P908" s="90">
        <v>21.79</v>
      </c>
      <c r="Q908" s="90">
        <v>22.9</v>
      </c>
      <c r="R908" s="63">
        <f t="shared" si="500"/>
        <v>3.5700000000000003</v>
      </c>
      <c r="S908" s="64">
        <f t="shared" si="499"/>
        <v>6.4899945916712283E-3</v>
      </c>
      <c r="T908" s="65">
        <f t="shared" si="530"/>
        <v>1.0531972058033316</v>
      </c>
      <c r="U908" s="65">
        <f t="shared" si="530"/>
        <v>0.9309654827413707</v>
      </c>
      <c r="V908" s="65">
        <f t="shared" si="501"/>
        <v>0.85406149609912807</v>
      </c>
      <c r="W908" s="65">
        <f t="shared" si="502"/>
        <v>0.81266375545851532</v>
      </c>
      <c r="X908" s="61">
        <f t="shared" si="513"/>
        <v>5.9469302809573403E-2</v>
      </c>
      <c r="Y908" s="66">
        <f t="shared" si="503"/>
        <v>5.2011776251226667E-2</v>
      </c>
      <c r="Z908" s="61">
        <f t="shared" si="504"/>
        <v>4.169580731677084E-2</v>
      </c>
      <c r="AA908" s="67">
        <f t="shared" si="505"/>
        <v>19.839125000000003</v>
      </c>
      <c r="AB908" s="68">
        <f t="shared" si="506"/>
        <v>3.2778076303062842E-2</v>
      </c>
      <c r="AC908" s="69">
        <f t="shared" si="507"/>
        <v>6.6046480386888956E-2</v>
      </c>
      <c r="AD908" s="70">
        <f>_xlfn.PERCENTILE.EXC(AC908:$AC$5675,0.5)</f>
        <v>8.5610143886003881E-2</v>
      </c>
      <c r="AE908" s="70">
        <f>_xlfn.PERCENTILE.EXC($AC908:AC$5675,0.35)</f>
        <v>4.982040595462213E-2</v>
      </c>
      <c r="AF908" s="71">
        <f t="shared" si="495"/>
        <v>3.3849003005789698E-2</v>
      </c>
      <c r="AG908" s="70">
        <f t="shared" si="496"/>
        <v>-0.25348902430545567</v>
      </c>
      <c r="AH908" s="70">
        <f t="shared" si="497"/>
        <v>-0.28545770534896964</v>
      </c>
      <c r="AI908" s="61" t="str">
        <f t="shared" si="522"/>
        <v>Safety</v>
      </c>
      <c r="AJ908" s="68" t="str">
        <f t="shared" si="523"/>
        <v>Short VOL</v>
      </c>
      <c r="AK908" s="72" t="str">
        <f t="shared" si="524"/>
        <v>00631L</v>
      </c>
      <c r="AL908" s="73">
        <f t="shared" si="514"/>
        <v>1</v>
      </c>
      <c r="AM908" s="72" t="str">
        <f t="shared" si="527"/>
        <v>00631L</v>
      </c>
      <c r="AN908" s="73">
        <f t="shared" si="515"/>
        <v>1</v>
      </c>
      <c r="AO908" s="74" t="str">
        <f t="shared" si="521"/>
        <v>00631L</v>
      </c>
      <c r="AP908" s="20">
        <f t="shared" si="516"/>
        <v>1</v>
      </c>
      <c r="AQ908" s="74" t="str">
        <f t="shared" si="531"/>
        <v>00631L</v>
      </c>
      <c r="AR908" s="20">
        <f t="shared" si="517"/>
        <v>1</v>
      </c>
      <c r="AS908" s="74" t="str">
        <f t="shared" si="525"/>
        <v>00631L</v>
      </c>
      <c r="AT908" s="20">
        <f t="shared" si="518"/>
        <v>1</v>
      </c>
      <c r="AU908" s="74" t="str">
        <f t="shared" si="508"/>
        <v>00631L</v>
      </c>
      <c r="AV908" s="20">
        <f t="shared" si="519"/>
        <v>1</v>
      </c>
      <c r="AW908" s="74" t="str">
        <f t="shared" si="509"/>
        <v>00631L</v>
      </c>
      <c r="AX908" s="20">
        <f t="shared" si="510"/>
        <v>1</v>
      </c>
      <c r="AY908" s="20">
        <f t="shared" si="520"/>
        <v>0</v>
      </c>
      <c r="AZ908" s="57">
        <v>44992</v>
      </c>
      <c r="BA908" s="75">
        <v>30.2</v>
      </c>
      <c r="BB908" s="90">
        <v>29.524999999999999</v>
      </c>
      <c r="BC908" s="76">
        <f t="shared" si="528"/>
        <v>27.710416666666678</v>
      </c>
      <c r="BD908" s="76">
        <f t="shared" si="529"/>
        <v>27.810833333333346</v>
      </c>
      <c r="BE908" s="77">
        <f t="shared" si="498"/>
        <v>6.5483798210660374E-2</v>
      </c>
      <c r="BF908" s="77">
        <f t="shared" si="526"/>
        <v>8.5907769753992252E-2</v>
      </c>
    </row>
    <row r="909" spans="1:58" s="23" customFormat="1" ht="13.15" x14ac:dyDescent="0.4">
      <c r="A909" s="57">
        <v>44988</v>
      </c>
      <c r="B909" s="112">
        <v>19.498000000000001</v>
      </c>
      <c r="C909" s="112">
        <v>20.715</v>
      </c>
      <c r="D909" s="112">
        <v>21.292999999999999</v>
      </c>
      <c r="E909" s="112">
        <v>21.795000000000002</v>
      </c>
      <c r="F909" s="112">
        <v>22.358000000000001</v>
      </c>
      <c r="G909" s="112">
        <v>22.402000000000001</v>
      </c>
      <c r="H909" s="113">
        <v>22.8</v>
      </c>
      <c r="I909" s="90">
        <f t="shared" si="511"/>
        <v>20.1065</v>
      </c>
      <c r="J909" s="90">
        <f t="shared" si="512"/>
        <v>21.003999999999998</v>
      </c>
      <c r="K909" s="114">
        <v>12</v>
      </c>
      <c r="L909" s="115">
        <v>4.1666666666666664E-2</v>
      </c>
      <c r="M909" s="90">
        <v>17.760000000000002</v>
      </c>
      <c r="N909" s="90">
        <v>18.489999999999998</v>
      </c>
      <c r="O909" s="90">
        <v>19.98</v>
      </c>
      <c r="P909" s="90">
        <v>21.82</v>
      </c>
      <c r="Q909" s="90">
        <v>23</v>
      </c>
      <c r="R909" s="63">
        <f t="shared" si="500"/>
        <v>5.5499999999999972</v>
      </c>
      <c r="S909" s="64">
        <f t="shared" si="499"/>
        <v>-5.6151097498723913E-2</v>
      </c>
      <c r="T909" s="65">
        <f t="shared" si="530"/>
        <v>0.96051919956733389</v>
      </c>
      <c r="U909" s="65">
        <f t="shared" si="530"/>
        <v>0.92542542542542527</v>
      </c>
      <c r="V909" s="65">
        <f t="shared" si="501"/>
        <v>0.84738771769019239</v>
      </c>
      <c r="W909" s="65">
        <f t="shared" si="502"/>
        <v>0.80391304347826076</v>
      </c>
      <c r="X909" s="61">
        <f t="shared" si="513"/>
        <v>6.2416658118781346E-2</v>
      </c>
      <c r="Y909" s="66">
        <f t="shared" si="503"/>
        <v>4.611149346180312E-2</v>
      </c>
      <c r="Z909" s="61">
        <f t="shared" si="504"/>
        <v>4.4637306343719554E-2</v>
      </c>
      <c r="AA909" s="67">
        <f t="shared" si="505"/>
        <v>20.1065</v>
      </c>
      <c r="AB909" s="68">
        <f t="shared" si="506"/>
        <v>5.4515954570038008E-2</v>
      </c>
      <c r="AC909" s="69">
        <f t="shared" si="507"/>
        <v>8.7425635478637215E-2</v>
      </c>
      <c r="AD909" s="70">
        <f>_xlfn.PERCENTILE.EXC(AC909:$AC$5675,0.5)</f>
        <v>8.5611979166666519E-2</v>
      </c>
      <c r="AE909" s="70">
        <f>_xlfn.PERCENTILE.EXC($AC909:AC$5675,0.35)</f>
        <v>4.9803505192354568E-2</v>
      </c>
      <c r="AF909" s="71">
        <f t="shared" si="495"/>
        <v>3.3849003005789698E-2</v>
      </c>
      <c r="AG909" s="70">
        <f t="shared" si="496"/>
        <v>-0.25348902430545567</v>
      </c>
      <c r="AH909" s="70">
        <f t="shared" si="497"/>
        <v>-0.28545770534896964</v>
      </c>
      <c r="AI909" s="61" t="str">
        <f t="shared" si="522"/>
        <v>Short VOL</v>
      </c>
      <c r="AJ909" s="68" t="str">
        <f t="shared" si="523"/>
        <v>Short VOL</v>
      </c>
      <c r="AK909" s="72" t="str">
        <f t="shared" si="524"/>
        <v>00631L</v>
      </c>
      <c r="AL909" s="73">
        <f t="shared" si="514"/>
        <v>1</v>
      </c>
      <c r="AM909" s="72" t="str">
        <f t="shared" si="527"/>
        <v>00631L</v>
      </c>
      <c r="AN909" s="73">
        <f t="shared" si="515"/>
        <v>1</v>
      </c>
      <c r="AO909" s="74" t="str">
        <f t="shared" si="521"/>
        <v>00631L</v>
      </c>
      <c r="AP909" s="20">
        <f t="shared" si="516"/>
        <v>1</v>
      </c>
      <c r="AQ909" s="74" t="str">
        <f t="shared" si="531"/>
        <v>00631L</v>
      </c>
      <c r="AR909" s="20">
        <f t="shared" si="517"/>
        <v>1</v>
      </c>
      <c r="AS909" s="74" t="str">
        <f t="shared" si="525"/>
        <v>00631L</v>
      </c>
      <c r="AT909" s="20">
        <f t="shared" si="518"/>
        <v>1</v>
      </c>
      <c r="AU909" s="74" t="str">
        <f t="shared" si="508"/>
        <v>00631L</v>
      </c>
      <c r="AV909" s="20">
        <f t="shared" si="519"/>
        <v>1</v>
      </c>
      <c r="AW909" s="74" t="str">
        <f t="shared" si="509"/>
        <v>00631L</v>
      </c>
      <c r="AX909" s="20">
        <f t="shared" si="510"/>
        <v>1</v>
      </c>
      <c r="AY909" s="20">
        <f t="shared" si="520"/>
        <v>0</v>
      </c>
      <c r="AZ909" s="57">
        <v>44991</v>
      </c>
      <c r="BA909" s="75">
        <v>29.59</v>
      </c>
      <c r="BB909" s="90">
        <v>29.524999999999999</v>
      </c>
      <c r="BC909" s="76">
        <f t="shared" si="528"/>
        <v>27.629166666666677</v>
      </c>
      <c r="BD909" s="76">
        <f t="shared" si="529"/>
        <v>27.711500000000012</v>
      </c>
      <c r="BE909" s="77">
        <f t="shared" si="498"/>
        <v>6.8617101492987026E-2</v>
      </c>
      <c r="BF909" s="77">
        <f t="shared" si="526"/>
        <v>6.7787741551341055E-2</v>
      </c>
    </row>
    <row r="910" spans="1:58" s="23" customFormat="1" ht="13.15" x14ac:dyDescent="0.4">
      <c r="A910" s="57">
        <v>44987</v>
      </c>
      <c r="B910" s="112">
        <v>20.201000000000001</v>
      </c>
      <c r="C910" s="112">
        <v>21.25</v>
      </c>
      <c r="D910" s="112">
        <v>21.738</v>
      </c>
      <c r="E910" s="112">
        <v>22.145</v>
      </c>
      <c r="F910" s="112">
        <v>22.689</v>
      </c>
      <c r="G910" s="112">
        <v>22.707000000000001</v>
      </c>
      <c r="H910" s="113">
        <v>23.15</v>
      </c>
      <c r="I910" s="90">
        <f t="shared" si="511"/>
        <v>20.681791666666665</v>
      </c>
      <c r="J910" s="90">
        <f t="shared" si="512"/>
        <v>21.473666666666666</v>
      </c>
      <c r="K910" s="114">
        <v>13</v>
      </c>
      <c r="L910" s="115">
        <v>4.1666666666666664E-2</v>
      </c>
      <c r="M910" s="90">
        <v>18.71</v>
      </c>
      <c r="N910" s="90">
        <v>19.59</v>
      </c>
      <c r="O910" s="90">
        <v>20.63</v>
      </c>
      <c r="P910" s="90">
        <v>22.39</v>
      </c>
      <c r="Q910" s="90">
        <v>23.47</v>
      </c>
      <c r="R910" s="63">
        <f t="shared" si="500"/>
        <v>4.7199999999999989</v>
      </c>
      <c r="S910" s="64">
        <f t="shared" si="499"/>
        <v>-4.8104956268221505E-2</v>
      </c>
      <c r="T910" s="65">
        <f t="shared" si="530"/>
        <v>0.95507912200102096</v>
      </c>
      <c r="U910" s="65">
        <f t="shared" si="530"/>
        <v>0.9495879786718372</v>
      </c>
      <c r="V910" s="65">
        <f t="shared" si="501"/>
        <v>0.87494417150513615</v>
      </c>
      <c r="W910" s="65">
        <f t="shared" si="502"/>
        <v>0.83468257349808272</v>
      </c>
      <c r="X910" s="61">
        <f t="shared" si="513"/>
        <v>5.1928122370179665E-2</v>
      </c>
      <c r="Y910" s="66">
        <f t="shared" si="503"/>
        <v>4.5382704899525811E-2</v>
      </c>
      <c r="Z910" s="61">
        <f t="shared" si="504"/>
        <v>3.8288510626295728E-2</v>
      </c>
      <c r="AA910" s="67">
        <f t="shared" si="505"/>
        <v>20.681791666666669</v>
      </c>
      <c r="AB910" s="68">
        <f t="shared" si="506"/>
        <v>3.1189382337927549E-2</v>
      </c>
      <c r="AC910" s="69">
        <f t="shared" si="507"/>
        <v>5.5732091202994855E-2</v>
      </c>
      <c r="AD910" s="70">
        <f>_xlfn.PERCENTILE.EXC(AC910:$AC$5675,0.5)</f>
        <v>8.5610143886003881E-2</v>
      </c>
      <c r="AE910" s="70">
        <f>_xlfn.PERCENTILE.EXC($AC910:AC$5675,0.35)</f>
        <v>4.9796597031834998E-2</v>
      </c>
      <c r="AF910" s="71">
        <f t="shared" ref="AF910:AF973" si="532">_xlfn.PERCENTILE.EXC($AC910:$AC1910,0.28)</f>
        <v>3.3849003005789698E-2</v>
      </c>
      <c r="AG910" s="70">
        <f t="shared" ref="AG910:AG973" si="533">_xlfn.PERCENTILE.EXC($AC910:$AC1910,0.01)</f>
        <v>-0.25348902430545567</v>
      </c>
      <c r="AH910" s="70">
        <f t="shared" ref="AH910:AH973" si="534">_xlfn.PERCENTILE.EXC($AC910:$AC1910,0.005)</f>
        <v>-0.28545770534896964</v>
      </c>
      <c r="AI910" s="61" t="str">
        <f t="shared" si="522"/>
        <v>Safety</v>
      </c>
      <c r="AJ910" s="68" t="str">
        <f t="shared" si="523"/>
        <v>Short VOL</v>
      </c>
      <c r="AK910" s="72" t="str">
        <f t="shared" si="524"/>
        <v>00631L</v>
      </c>
      <c r="AL910" s="73">
        <f t="shared" si="514"/>
        <v>1</v>
      </c>
      <c r="AM910" s="72" t="str">
        <f t="shared" si="527"/>
        <v>00631L</v>
      </c>
      <c r="AN910" s="73">
        <f t="shared" si="515"/>
        <v>1</v>
      </c>
      <c r="AO910" s="74" t="str">
        <f t="shared" si="521"/>
        <v>00631L</v>
      </c>
      <c r="AP910" s="20">
        <f t="shared" si="516"/>
        <v>1</v>
      </c>
      <c r="AQ910" s="74" t="str">
        <f t="shared" si="531"/>
        <v>00631L</v>
      </c>
      <c r="AR910" s="20">
        <f t="shared" si="517"/>
        <v>1</v>
      </c>
      <c r="AS910" s="74" t="str">
        <f t="shared" si="525"/>
        <v>00631L</v>
      </c>
      <c r="AT910" s="20">
        <f t="shared" si="518"/>
        <v>1</v>
      </c>
      <c r="AU910" s="74" t="str">
        <f t="shared" si="508"/>
        <v>00631L</v>
      </c>
      <c r="AV910" s="20">
        <f t="shared" si="519"/>
        <v>1</v>
      </c>
      <c r="AW910" s="74" t="str">
        <f t="shared" si="509"/>
        <v>00631L</v>
      </c>
      <c r="AX910" s="20">
        <f t="shared" si="510"/>
        <v>1</v>
      </c>
      <c r="AY910" s="20">
        <f t="shared" si="520"/>
        <v>0</v>
      </c>
      <c r="AZ910" s="57">
        <v>44988</v>
      </c>
      <c r="BA910" s="75">
        <v>29.52</v>
      </c>
      <c r="BB910" s="90">
        <v>29.3</v>
      </c>
      <c r="BC910" s="76">
        <f t="shared" si="528"/>
        <v>27.549166666666675</v>
      </c>
      <c r="BD910" s="76">
        <f t="shared" si="529"/>
        <v>27.629083333333345</v>
      </c>
      <c r="BE910" s="77">
        <f t="shared" si="498"/>
        <v>6.3553041531806465E-2</v>
      </c>
      <c r="BF910" s="77">
        <f t="shared" si="526"/>
        <v>6.8439355871982271E-2</v>
      </c>
    </row>
    <row r="911" spans="1:58" s="23" customFormat="1" ht="13.15" x14ac:dyDescent="0.4">
      <c r="A911" s="57">
        <v>44986</v>
      </c>
      <c r="B911" s="112">
        <v>21.032</v>
      </c>
      <c r="C911" s="112">
        <v>22.05</v>
      </c>
      <c r="D911" s="112">
        <v>22.446999999999999</v>
      </c>
      <c r="E911" s="112">
        <v>22.75</v>
      </c>
      <c r="F911" s="112">
        <v>23.3</v>
      </c>
      <c r="G911" s="112">
        <v>23.25</v>
      </c>
      <c r="H911" s="113">
        <v>23.65</v>
      </c>
      <c r="I911" s="90">
        <f t="shared" si="511"/>
        <v>21.456166666666668</v>
      </c>
      <c r="J911" s="90">
        <f t="shared" si="512"/>
        <v>22.215416666666666</v>
      </c>
      <c r="K911" s="114">
        <v>14</v>
      </c>
      <c r="L911" s="115">
        <v>4.1666666666666664E-2</v>
      </c>
      <c r="M911" s="90">
        <v>19.59</v>
      </c>
      <c r="N911" s="90">
        <v>20.58</v>
      </c>
      <c r="O911" s="90">
        <v>21.36</v>
      </c>
      <c r="P911" s="90">
        <v>23.09</v>
      </c>
      <c r="Q911" s="90">
        <v>23.98</v>
      </c>
      <c r="R911" s="63">
        <f t="shared" si="500"/>
        <v>4.2800000000000011</v>
      </c>
      <c r="S911" s="64">
        <f t="shared" si="499"/>
        <v>-5.797101449275411E-3</v>
      </c>
      <c r="T911" s="65">
        <f t="shared" si="530"/>
        <v>0.95189504373177847</v>
      </c>
      <c r="U911" s="65">
        <f t="shared" si="530"/>
        <v>0.9634831460674157</v>
      </c>
      <c r="V911" s="65">
        <f t="shared" si="501"/>
        <v>0.89129493287137285</v>
      </c>
      <c r="W911" s="65">
        <f t="shared" si="502"/>
        <v>0.8582151793160967</v>
      </c>
      <c r="X911" s="61">
        <f t="shared" si="513"/>
        <v>4.8402434385698016E-2</v>
      </c>
      <c r="Y911" s="66">
        <f t="shared" si="503"/>
        <v>3.9560439560439496E-2</v>
      </c>
      <c r="Z911" s="61">
        <f t="shared" si="504"/>
        <v>3.5386097237002472E-2</v>
      </c>
      <c r="AA911" s="67">
        <f t="shared" si="505"/>
        <v>21.456166666666668</v>
      </c>
      <c r="AB911" s="68">
        <f t="shared" si="506"/>
        <v>2.1963070942662866E-2</v>
      </c>
      <c r="AC911" s="69">
        <f t="shared" si="507"/>
        <v>4.2573696145124879E-2</v>
      </c>
      <c r="AD911" s="70">
        <f>_xlfn.PERCENTILE.EXC(AC911:$AC$5675,0.5)</f>
        <v>8.5611979166666519E-2</v>
      </c>
      <c r="AE911" s="70">
        <f>_xlfn.PERCENTILE.EXC($AC911:AC$5675,0.35)</f>
        <v>4.9789688871315442E-2</v>
      </c>
      <c r="AF911" s="71">
        <f t="shared" si="532"/>
        <v>3.3849003005789698E-2</v>
      </c>
      <c r="AG911" s="70">
        <f t="shared" si="533"/>
        <v>-0.25348902430545567</v>
      </c>
      <c r="AH911" s="70">
        <f t="shared" si="534"/>
        <v>-0.28545770534896964</v>
      </c>
      <c r="AI911" s="61" t="str">
        <f t="shared" si="522"/>
        <v>Safety</v>
      </c>
      <c r="AJ911" s="68" t="str">
        <f t="shared" si="523"/>
        <v>Short VOL</v>
      </c>
      <c r="AK911" s="72" t="str">
        <f t="shared" si="524"/>
        <v>00631L</v>
      </c>
      <c r="AL911" s="73">
        <f t="shared" si="514"/>
        <v>1</v>
      </c>
      <c r="AM911" s="72" t="str">
        <f t="shared" si="527"/>
        <v>00631L</v>
      </c>
      <c r="AN911" s="73">
        <f t="shared" si="515"/>
        <v>1</v>
      </c>
      <c r="AO911" s="74" t="str">
        <f t="shared" si="521"/>
        <v>00631L</v>
      </c>
      <c r="AP911" s="20">
        <f t="shared" si="516"/>
        <v>1</v>
      </c>
      <c r="AQ911" s="74" t="str">
        <f t="shared" si="531"/>
        <v>00631L</v>
      </c>
      <c r="AR911" s="20">
        <f t="shared" si="517"/>
        <v>1</v>
      </c>
      <c r="AS911" s="74" t="str">
        <f t="shared" si="525"/>
        <v>00631L</v>
      </c>
      <c r="AT911" s="20">
        <f t="shared" si="518"/>
        <v>1</v>
      </c>
      <c r="AU911" s="74" t="str">
        <f t="shared" si="508"/>
        <v>00631L</v>
      </c>
      <c r="AV911" s="20">
        <f t="shared" si="519"/>
        <v>1</v>
      </c>
      <c r="AW911" s="74" t="str">
        <f t="shared" si="509"/>
        <v>00635U</v>
      </c>
      <c r="AX911" s="20">
        <f t="shared" si="510"/>
        <v>0</v>
      </c>
      <c r="AY911" s="20">
        <f t="shared" si="520"/>
        <v>0</v>
      </c>
      <c r="AZ911" s="57">
        <v>44987</v>
      </c>
      <c r="BA911" s="75">
        <v>29.63</v>
      </c>
      <c r="BB911" s="90">
        <v>28.962499999999999</v>
      </c>
      <c r="BC911" s="76">
        <f t="shared" si="528"/>
        <v>27.474166666666672</v>
      </c>
      <c r="BD911" s="76">
        <f t="shared" si="529"/>
        <v>27.554666666666677</v>
      </c>
      <c r="BE911" s="77">
        <f t="shared" si="498"/>
        <v>5.4172101064636206E-2</v>
      </c>
      <c r="BF911" s="77">
        <f t="shared" si="526"/>
        <v>7.5316945707925631E-2</v>
      </c>
    </row>
    <row r="912" spans="1:58" s="23" customFormat="1" ht="13.15" x14ac:dyDescent="0.4">
      <c r="A912" s="57">
        <v>44985</v>
      </c>
      <c r="B912" s="112">
        <v>20.776</v>
      </c>
      <c r="C912" s="112">
        <v>21.751999999999999</v>
      </c>
      <c r="D912" s="112">
        <v>22.151</v>
      </c>
      <c r="E912" s="112">
        <v>22.518000000000001</v>
      </c>
      <c r="F912" s="112">
        <v>23.015999999999998</v>
      </c>
      <c r="G912" s="112">
        <v>23.001999999999999</v>
      </c>
      <c r="H912" s="113">
        <v>23.379000000000001</v>
      </c>
      <c r="I912" s="90">
        <f t="shared" si="511"/>
        <v>21.141999999999999</v>
      </c>
      <c r="J912" s="90">
        <f t="shared" si="512"/>
        <v>21.901624999999999</v>
      </c>
      <c r="K912" s="114">
        <v>15</v>
      </c>
      <c r="L912" s="115">
        <v>4.1666666666666664E-2</v>
      </c>
      <c r="M912" s="90">
        <v>19.59</v>
      </c>
      <c r="N912" s="90">
        <v>20.7</v>
      </c>
      <c r="O912" s="90">
        <v>21.32</v>
      </c>
      <c r="P912" s="90">
        <v>23.05</v>
      </c>
      <c r="Q912" s="90">
        <v>23.88</v>
      </c>
      <c r="R912" s="63">
        <f t="shared" si="500"/>
        <v>4.0800000000000054</v>
      </c>
      <c r="S912" s="64">
        <f t="shared" si="499"/>
        <v>-1.1933174224343675E-2</v>
      </c>
      <c r="T912" s="65">
        <f t="shared" si="530"/>
        <v>0.94637681159420295</v>
      </c>
      <c r="U912" s="65">
        <f t="shared" si="530"/>
        <v>0.97091932457786112</v>
      </c>
      <c r="V912" s="65">
        <f t="shared" si="501"/>
        <v>0.89804772234273311</v>
      </c>
      <c r="W912" s="65">
        <f t="shared" si="502"/>
        <v>0.86683417085427139</v>
      </c>
      <c r="X912" s="61">
        <f t="shared" si="513"/>
        <v>4.6977281478629146E-2</v>
      </c>
      <c r="Y912" s="66">
        <f t="shared" si="503"/>
        <v>3.8236077804423153E-2</v>
      </c>
      <c r="Z912" s="61">
        <f t="shared" si="504"/>
        <v>3.5929666067543269E-2</v>
      </c>
      <c r="AA912" s="67">
        <f t="shared" si="505"/>
        <v>21.141999999999999</v>
      </c>
      <c r="AB912" s="68">
        <f t="shared" si="506"/>
        <v>3.6714975845410875E-3</v>
      </c>
      <c r="AC912" s="69">
        <f t="shared" si="507"/>
        <v>2.1352657004830928E-2</v>
      </c>
      <c r="AD912" s="70">
        <f>_xlfn.PERCENTILE.EXC(AC912:$AC$5675,0.5)</f>
        <v>8.5671800956426181E-2</v>
      </c>
      <c r="AE912" s="70">
        <f>_xlfn.PERCENTILE.EXC($AC912:AC$5675,0.35)</f>
        <v>4.9802518312280344E-2</v>
      </c>
      <c r="AF912" s="71">
        <f t="shared" si="532"/>
        <v>3.3849003005789698E-2</v>
      </c>
      <c r="AG912" s="70">
        <f t="shared" si="533"/>
        <v>-0.25348902430545567</v>
      </c>
      <c r="AH912" s="70">
        <f t="shared" si="534"/>
        <v>-0.28545770534896964</v>
      </c>
      <c r="AI912" s="61" t="str">
        <f t="shared" si="522"/>
        <v>Safety</v>
      </c>
      <c r="AJ912" s="68" t="str">
        <f t="shared" si="523"/>
        <v>Safety</v>
      </c>
      <c r="AK912" s="72" t="str">
        <f t="shared" si="524"/>
        <v>00631L</v>
      </c>
      <c r="AL912" s="73">
        <f t="shared" si="514"/>
        <v>1</v>
      </c>
      <c r="AM912" s="72" t="str">
        <f t="shared" si="527"/>
        <v>00631L</v>
      </c>
      <c r="AN912" s="73">
        <f t="shared" si="515"/>
        <v>1</v>
      </c>
      <c r="AO912" s="74" t="str">
        <f t="shared" si="521"/>
        <v>00635U</v>
      </c>
      <c r="AP912" s="20">
        <f t="shared" si="516"/>
        <v>0</v>
      </c>
      <c r="AQ912" s="74" t="str">
        <f t="shared" si="531"/>
        <v>00631L</v>
      </c>
      <c r="AR912" s="20">
        <f t="shared" si="517"/>
        <v>1</v>
      </c>
      <c r="AS912" s="74" t="str">
        <f t="shared" si="525"/>
        <v>00631L</v>
      </c>
      <c r="AT912" s="20">
        <f t="shared" si="518"/>
        <v>1</v>
      </c>
      <c r="AU912" s="74" t="str">
        <f t="shared" si="508"/>
        <v>00635U</v>
      </c>
      <c r="AV912" s="20">
        <f t="shared" si="519"/>
        <v>0</v>
      </c>
      <c r="AW912" s="74" t="str">
        <f t="shared" si="509"/>
        <v>00635U</v>
      </c>
      <c r="AX912" s="20">
        <f t="shared" si="510"/>
        <v>0</v>
      </c>
      <c r="AY912" s="20">
        <f t="shared" si="520"/>
        <v>1</v>
      </c>
      <c r="AZ912" s="57">
        <v>44986</v>
      </c>
      <c r="BA912" s="75">
        <v>29.13</v>
      </c>
      <c r="BB912" s="90">
        <v>29.087499999999999</v>
      </c>
      <c r="BC912" s="76">
        <f t="shared" si="528"/>
        <v>27.407083333333336</v>
      </c>
      <c r="BD912" s="76">
        <f t="shared" si="529"/>
        <v>27.476958333333339</v>
      </c>
      <c r="BE912" s="77">
        <f t="shared" si="498"/>
        <v>6.1313224987457463E-2</v>
      </c>
      <c r="BF912" s="77">
        <f t="shared" si="526"/>
        <v>6.01610136978405E-2</v>
      </c>
    </row>
    <row r="913" spans="1:58" s="23" customFormat="1" ht="13.15" x14ac:dyDescent="0.4">
      <c r="A913" s="57">
        <v>44984</v>
      </c>
      <c r="B913" s="112">
        <v>21.332000000000001</v>
      </c>
      <c r="C913" s="112">
        <v>22.25</v>
      </c>
      <c r="D913" s="112">
        <v>22.530999999999999</v>
      </c>
      <c r="E913" s="112">
        <v>22.805</v>
      </c>
      <c r="F913" s="112">
        <v>23.279</v>
      </c>
      <c r="G913" s="112">
        <v>23.245999999999999</v>
      </c>
      <c r="H913" s="113">
        <v>23.596</v>
      </c>
      <c r="I913" s="90">
        <f t="shared" si="511"/>
        <v>21.638000000000002</v>
      </c>
      <c r="J913" s="90">
        <f t="shared" si="512"/>
        <v>22.343666666666667</v>
      </c>
      <c r="K913" s="114">
        <v>16</v>
      </c>
      <c r="L913" s="115">
        <v>4.1666666666666664E-2</v>
      </c>
      <c r="M913" s="90">
        <v>19.37</v>
      </c>
      <c r="N913" s="90">
        <v>20.95</v>
      </c>
      <c r="O913" s="90">
        <v>21.59</v>
      </c>
      <c r="P913" s="90">
        <v>23.37</v>
      </c>
      <c r="Q913" s="90">
        <v>24.1</v>
      </c>
      <c r="R913" s="63">
        <f t="shared" si="500"/>
        <v>4.6400000000000006</v>
      </c>
      <c r="S913" s="64">
        <f t="shared" si="499"/>
        <v>-3.3225657591139934E-2</v>
      </c>
      <c r="T913" s="65">
        <f t="shared" si="530"/>
        <v>0.92458233890214803</v>
      </c>
      <c r="U913" s="65">
        <f t="shared" si="530"/>
        <v>0.97035664659564613</v>
      </c>
      <c r="V913" s="65">
        <f t="shared" si="501"/>
        <v>0.8964484381685921</v>
      </c>
      <c r="W913" s="65">
        <f t="shared" si="502"/>
        <v>0.86929460580912854</v>
      </c>
      <c r="X913" s="61">
        <f t="shared" si="513"/>
        <v>4.3033939621226293E-2</v>
      </c>
      <c r="Y913" s="66">
        <f t="shared" si="503"/>
        <v>3.4685376014032029E-2</v>
      </c>
      <c r="Z913" s="61">
        <f t="shared" si="504"/>
        <v>3.261237945589545E-2</v>
      </c>
      <c r="AA913" s="67">
        <f t="shared" si="505"/>
        <v>21.638000000000002</v>
      </c>
      <c r="AB913" s="68">
        <f t="shared" si="506"/>
        <v>1.8233890214797207E-2</v>
      </c>
      <c r="AC913" s="69">
        <f t="shared" si="507"/>
        <v>3.2840095465393911E-2</v>
      </c>
      <c r="AD913" s="70">
        <f>_xlfn.PERCENTILE.EXC(AC913:$AC$5675,0.5)</f>
        <v>8.5731622746185857E-2</v>
      </c>
      <c r="AE913" s="70">
        <f>_xlfn.PERCENTILE.EXC($AC913:AC$5675,0.35)</f>
        <v>4.9841994691239934E-2</v>
      </c>
      <c r="AF913" s="71">
        <f t="shared" si="532"/>
        <v>3.3909541096836512E-2</v>
      </c>
      <c r="AG913" s="70">
        <f t="shared" si="533"/>
        <v>-0.25348902430545567</v>
      </c>
      <c r="AH913" s="70">
        <f t="shared" si="534"/>
        <v>-0.28545770534896964</v>
      </c>
      <c r="AI913" s="61" t="str">
        <f t="shared" si="522"/>
        <v>Safety</v>
      </c>
      <c r="AJ913" s="68" t="str">
        <f t="shared" si="523"/>
        <v>Safety</v>
      </c>
      <c r="AK913" s="72" t="str">
        <f t="shared" si="524"/>
        <v>00631L</v>
      </c>
      <c r="AL913" s="73">
        <f t="shared" si="514"/>
        <v>1</v>
      </c>
      <c r="AM913" s="72" t="str">
        <f t="shared" si="527"/>
        <v>00631L</v>
      </c>
      <c r="AN913" s="73">
        <f t="shared" si="515"/>
        <v>1</v>
      </c>
      <c r="AO913" s="74" t="str">
        <f t="shared" si="521"/>
        <v>00635U</v>
      </c>
      <c r="AP913" s="20">
        <f t="shared" si="516"/>
        <v>0</v>
      </c>
      <c r="AQ913" s="74" t="str">
        <f t="shared" si="531"/>
        <v>00631L</v>
      </c>
      <c r="AR913" s="20">
        <f t="shared" si="517"/>
        <v>1</v>
      </c>
      <c r="AS913" s="74" t="str">
        <f t="shared" si="525"/>
        <v>00631L</v>
      </c>
      <c r="AT913" s="20">
        <f t="shared" si="518"/>
        <v>1</v>
      </c>
      <c r="AU913" s="74" t="str">
        <f t="shared" si="508"/>
        <v>00635U</v>
      </c>
      <c r="AV913" s="20">
        <f t="shared" si="519"/>
        <v>0</v>
      </c>
      <c r="AW913" s="74" t="str">
        <f t="shared" si="509"/>
        <v>00635U</v>
      </c>
      <c r="AX913" s="20">
        <f t="shared" si="510"/>
        <v>0</v>
      </c>
      <c r="AY913" s="20">
        <f t="shared" si="520"/>
        <v>1</v>
      </c>
      <c r="AZ913" s="57">
        <v>44985</v>
      </c>
      <c r="BA913" s="75">
        <v>29.16</v>
      </c>
      <c r="BB913" s="90">
        <v>29.0625</v>
      </c>
      <c r="BC913" s="76">
        <f t="shared" si="528"/>
        <v>27.343541666666674</v>
      </c>
      <c r="BD913" s="76">
        <f t="shared" si="529"/>
        <v>27.40829166666667</v>
      </c>
      <c r="BE913" s="77">
        <f t="shared" ref="BE913:BE976" si="535">(BB913-BC913)/BC913</f>
        <v>6.2865240878025461E-2</v>
      </c>
      <c r="BF913" s="77">
        <f t="shared" si="526"/>
        <v>6.3911620419003223E-2</v>
      </c>
    </row>
    <row r="914" spans="1:58" s="23" customFormat="1" ht="13.15" x14ac:dyDescent="0.4">
      <c r="A914" s="57">
        <v>44981</v>
      </c>
      <c r="B914" s="112">
        <v>22.187000000000001</v>
      </c>
      <c r="C914" s="112">
        <v>22.895</v>
      </c>
      <c r="D914" s="112">
        <v>23.097999999999999</v>
      </c>
      <c r="E914" s="112">
        <v>23.259</v>
      </c>
      <c r="F914" s="112">
        <v>23.702999999999999</v>
      </c>
      <c r="G914" s="112">
        <v>23.675000000000001</v>
      </c>
      <c r="H914" s="113">
        <v>24</v>
      </c>
      <c r="I914" s="90">
        <f t="shared" si="511"/>
        <v>22.3935</v>
      </c>
      <c r="J914" s="90">
        <f t="shared" si="512"/>
        <v>22.954208333333334</v>
      </c>
      <c r="K914" s="114">
        <v>17</v>
      </c>
      <c r="L914" s="115">
        <v>4.1666666666666664E-2</v>
      </c>
      <c r="M914" s="90">
        <v>18.38</v>
      </c>
      <c r="N914" s="90">
        <v>21.67</v>
      </c>
      <c r="O914" s="90">
        <v>22.43</v>
      </c>
      <c r="P914" s="90">
        <v>23.98</v>
      </c>
      <c r="Q914" s="90">
        <v>24.54</v>
      </c>
      <c r="R914" s="63">
        <f t="shared" si="500"/>
        <v>6.3599999999999994</v>
      </c>
      <c r="S914" s="64">
        <f t="shared" ref="S914:S977" si="536">(N914-N915)/N915</f>
        <v>2.5070955534531748E-2</v>
      </c>
      <c r="T914" s="65">
        <f t="shared" si="530"/>
        <v>0.84817720350715264</v>
      </c>
      <c r="U914" s="65">
        <f t="shared" si="530"/>
        <v>0.96611680784663401</v>
      </c>
      <c r="V914" s="65">
        <f t="shared" si="501"/>
        <v>0.90366972477064222</v>
      </c>
      <c r="W914" s="65">
        <f t="shared" si="502"/>
        <v>0.8830480847595763</v>
      </c>
      <c r="X914" s="61">
        <f t="shared" si="513"/>
        <v>3.1910578266552414E-2</v>
      </c>
      <c r="Y914" s="66">
        <f t="shared" si="503"/>
        <v>3.1858635366954713E-2</v>
      </c>
      <c r="Z914" s="61">
        <f t="shared" si="504"/>
        <v>2.5038887772493548E-2</v>
      </c>
      <c r="AA914" s="67">
        <f t="shared" si="505"/>
        <v>22.393500000000003</v>
      </c>
      <c r="AB914" s="68">
        <f t="shared" si="506"/>
        <v>2.385786802030454E-2</v>
      </c>
      <c r="AC914" s="69">
        <f t="shared" si="507"/>
        <v>3.3387171204430147E-2</v>
      </c>
      <c r="AD914" s="70">
        <f>_xlfn.PERCENTILE.EXC(AC914:$AC$5675,0.5)</f>
        <v>8.5740811373092918E-2</v>
      </c>
      <c r="AE914" s="70">
        <f>_xlfn.PERCENTILE.EXC($AC914:AC$5675,0.35)</f>
        <v>4.9896987401119211E-2</v>
      </c>
      <c r="AF914" s="71">
        <f t="shared" si="532"/>
        <v>3.3909541096836512E-2</v>
      </c>
      <c r="AG914" s="70">
        <f t="shared" si="533"/>
        <v>-0.25348902430545567</v>
      </c>
      <c r="AH914" s="70">
        <f t="shared" si="534"/>
        <v>-0.28545770534896964</v>
      </c>
      <c r="AI914" s="61" t="str">
        <f t="shared" si="522"/>
        <v>Safety</v>
      </c>
      <c r="AJ914" s="68" t="str">
        <f t="shared" si="523"/>
        <v>Safety</v>
      </c>
      <c r="AK914" s="72" t="str">
        <f t="shared" si="524"/>
        <v>00631L</v>
      </c>
      <c r="AL914" s="73">
        <f t="shared" si="514"/>
        <v>1</v>
      </c>
      <c r="AM914" s="72" t="str">
        <f t="shared" si="527"/>
        <v>00631L</v>
      </c>
      <c r="AN914" s="73">
        <f t="shared" si="515"/>
        <v>1</v>
      </c>
      <c r="AO914" s="74" t="str">
        <f t="shared" si="521"/>
        <v>00635U</v>
      </c>
      <c r="AP914" s="20">
        <f t="shared" si="516"/>
        <v>0</v>
      </c>
      <c r="AQ914" s="74" t="str">
        <f t="shared" si="531"/>
        <v>00631L</v>
      </c>
      <c r="AR914" s="20">
        <f t="shared" si="517"/>
        <v>1</v>
      </c>
      <c r="AS914" s="74" t="str">
        <f t="shared" si="525"/>
        <v>00631L</v>
      </c>
      <c r="AT914" s="20">
        <f t="shared" si="518"/>
        <v>1</v>
      </c>
      <c r="AU914" s="74" t="str">
        <f t="shared" si="508"/>
        <v>00635U</v>
      </c>
      <c r="AV914" s="20">
        <f t="shared" si="519"/>
        <v>0</v>
      </c>
      <c r="AW914" s="74" t="str">
        <f t="shared" si="509"/>
        <v>00635U</v>
      </c>
      <c r="AX914" s="20">
        <f t="shared" si="510"/>
        <v>0</v>
      </c>
      <c r="AY914" s="20">
        <f t="shared" si="520"/>
        <v>1</v>
      </c>
      <c r="AZ914" s="57">
        <v>44984</v>
      </c>
      <c r="BA914" s="75">
        <v>28.99</v>
      </c>
      <c r="BB914" s="90">
        <v>28.95</v>
      </c>
      <c r="BC914" s="76">
        <f t="shared" si="528"/>
        <v>27.275625000000002</v>
      </c>
      <c r="BD914" s="76">
        <f t="shared" si="529"/>
        <v>27.342333333333336</v>
      </c>
      <c r="BE914" s="77">
        <f t="shared" si="535"/>
        <v>6.1387227607066663E-2</v>
      </c>
      <c r="BF914" s="77">
        <f t="shared" si="526"/>
        <v>6.0260645884891398E-2</v>
      </c>
    </row>
    <row r="915" spans="1:58" s="23" customFormat="1" ht="13.15" x14ac:dyDescent="0.4">
      <c r="A915" s="57">
        <v>44980</v>
      </c>
      <c r="B915" s="112">
        <v>21.373000000000001</v>
      </c>
      <c r="C915" s="112">
        <v>22.151</v>
      </c>
      <c r="D915" s="112">
        <v>22.401</v>
      </c>
      <c r="E915" s="112">
        <v>22.702999999999999</v>
      </c>
      <c r="F915" s="112">
        <v>23.15</v>
      </c>
      <c r="G915" s="112">
        <v>23.103000000000002</v>
      </c>
      <c r="H915" s="113">
        <v>23.45</v>
      </c>
      <c r="I915" s="90">
        <f t="shared" si="511"/>
        <v>21.567500000000003</v>
      </c>
      <c r="J915" s="90">
        <f t="shared" si="512"/>
        <v>22.2135</v>
      </c>
      <c r="K915" s="114">
        <v>18</v>
      </c>
      <c r="L915" s="115">
        <v>4.1666666666666664E-2</v>
      </c>
      <c r="M915" s="90">
        <v>19.2</v>
      </c>
      <c r="N915" s="90">
        <v>21.14</v>
      </c>
      <c r="O915" s="90">
        <v>21.74</v>
      </c>
      <c r="P915" s="90">
        <v>23.34</v>
      </c>
      <c r="Q915" s="90">
        <v>24.13</v>
      </c>
      <c r="R915" s="63">
        <f t="shared" si="500"/>
        <v>4.7399999999999949</v>
      </c>
      <c r="S915" s="64">
        <f t="shared" si="536"/>
        <v>-5.1592642440556238E-2</v>
      </c>
      <c r="T915" s="65">
        <f t="shared" si="530"/>
        <v>0.90823084200567639</v>
      </c>
      <c r="U915" s="65">
        <f t="shared" si="530"/>
        <v>0.97240110395584189</v>
      </c>
      <c r="V915" s="65">
        <f t="shared" si="501"/>
        <v>0.90574121679520136</v>
      </c>
      <c r="W915" s="65">
        <f t="shared" si="502"/>
        <v>0.87608785743887285</v>
      </c>
      <c r="X915" s="61">
        <f t="shared" si="513"/>
        <v>3.6401066766481013E-2</v>
      </c>
      <c r="Y915" s="66">
        <f t="shared" si="503"/>
        <v>3.2903140554111789E-2</v>
      </c>
      <c r="Z915" s="61">
        <f t="shared" si="504"/>
        <v>2.9952474788454718E-2</v>
      </c>
      <c r="AA915" s="67">
        <f t="shared" si="505"/>
        <v>21.567499999999999</v>
      </c>
      <c r="AB915" s="68">
        <f t="shared" si="506"/>
        <v>1.1021759697256411E-2</v>
      </c>
      <c r="AC915" s="69">
        <f t="shared" si="507"/>
        <v>2.0222327341532564E-2</v>
      </c>
      <c r="AD915" s="70">
        <f>_xlfn.PERCENTILE.EXC(AC915:$AC$5675,0.5)</f>
        <v>8.5749999999999993E-2</v>
      </c>
      <c r="AE915" s="70">
        <f>_xlfn.PERCENTILE.EXC($AC915:AC$5675,0.35)</f>
        <v>4.9938324047074246E-2</v>
      </c>
      <c r="AF915" s="71">
        <f t="shared" si="532"/>
        <v>3.400412784890073E-2</v>
      </c>
      <c r="AG915" s="70">
        <f t="shared" si="533"/>
        <v>-0.25348902430545567</v>
      </c>
      <c r="AH915" s="70">
        <f t="shared" si="534"/>
        <v>-0.28545770534896964</v>
      </c>
      <c r="AI915" s="61" t="str">
        <f t="shared" si="522"/>
        <v>Safety</v>
      </c>
      <c r="AJ915" s="68" t="str">
        <f t="shared" si="523"/>
        <v>Safety</v>
      </c>
      <c r="AK915" s="72" t="str">
        <f t="shared" si="524"/>
        <v>00631L</v>
      </c>
      <c r="AL915" s="73">
        <f t="shared" si="514"/>
        <v>1</v>
      </c>
      <c r="AM915" s="72" t="str">
        <f t="shared" si="527"/>
        <v>00631L</v>
      </c>
      <c r="AN915" s="73">
        <f t="shared" si="515"/>
        <v>1</v>
      </c>
      <c r="AO915" s="74" t="str">
        <f t="shared" si="521"/>
        <v>00635U</v>
      </c>
      <c r="AP915" s="20">
        <f t="shared" si="516"/>
        <v>0</v>
      </c>
      <c r="AQ915" s="74" t="str">
        <f t="shared" si="531"/>
        <v>00631L</v>
      </c>
      <c r="AR915" s="20">
        <f t="shared" si="517"/>
        <v>1</v>
      </c>
      <c r="AS915" s="74" t="str">
        <f t="shared" si="525"/>
        <v>00631L</v>
      </c>
      <c r="AT915" s="20">
        <f t="shared" si="518"/>
        <v>1</v>
      </c>
      <c r="AU915" s="74" t="str">
        <f t="shared" si="508"/>
        <v>00635U</v>
      </c>
      <c r="AV915" s="20">
        <f t="shared" si="519"/>
        <v>0</v>
      </c>
      <c r="AW915" s="74" t="str">
        <f t="shared" si="509"/>
        <v>00635U</v>
      </c>
      <c r="AX915" s="20">
        <f t="shared" si="510"/>
        <v>0</v>
      </c>
      <c r="AY915" s="20">
        <f t="shared" si="520"/>
        <v>1</v>
      </c>
      <c r="AZ915" s="57">
        <v>44981</v>
      </c>
      <c r="BA915" s="75">
        <v>28.5</v>
      </c>
      <c r="BB915" s="90">
        <v>27.95</v>
      </c>
      <c r="BC915" s="76">
        <f t="shared" si="528"/>
        <v>27.217500000000008</v>
      </c>
      <c r="BD915" s="76">
        <f t="shared" si="529"/>
        <v>27.268125000000001</v>
      </c>
      <c r="BE915" s="77">
        <f t="shared" si="535"/>
        <v>2.6912831817763969E-2</v>
      </c>
      <c r="BF915" s="77">
        <f t="shared" si="526"/>
        <v>4.5176373513030277E-2</v>
      </c>
    </row>
    <row r="916" spans="1:58" s="23" customFormat="1" ht="13.15" x14ac:dyDescent="0.4">
      <c r="A916" s="57">
        <v>44979</v>
      </c>
      <c r="B916" s="112">
        <v>22.210999999999999</v>
      </c>
      <c r="C916" s="112">
        <v>22.716000000000001</v>
      </c>
      <c r="D916" s="112">
        <v>22.899000000000001</v>
      </c>
      <c r="E916" s="112">
        <v>23.062000000000001</v>
      </c>
      <c r="F916" s="112">
        <v>23.521999999999998</v>
      </c>
      <c r="G916" s="112">
        <v>23.46</v>
      </c>
      <c r="H916" s="113">
        <v>23.8</v>
      </c>
      <c r="I916" s="90">
        <f t="shared" si="511"/>
        <v>22.316208333333332</v>
      </c>
      <c r="J916" s="90">
        <f t="shared" si="512"/>
        <v>22.754125000000002</v>
      </c>
      <c r="K916" s="114">
        <v>19</v>
      </c>
      <c r="L916" s="115">
        <v>4.1666666666666664E-2</v>
      </c>
      <c r="M916" s="90">
        <v>19.2</v>
      </c>
      <c r="N916" s="90">
        <v>22.29</v>
      </c>
      <c r="O916" s="90">
        <v>22.68</v>
      </c>
      <c r="P916" s="90">
        <v>24.06</v>
      </c>
      <c r="Q916" s="90">
        <v>24.56</v>
      </c>
      <c r="R916" s="63">
        <f t="shared" si="500"/>
        <v>5.25</v>
      </c>
      <c r="S916" s="64">
        <f t="shared" si="536"/>
        <v>-2.5360734586795008E-2</v>
      </c>
      <c r="T916" s="65">
        <f t="shared" si="530"/>
        <v>0.8613728129205922</v>
      </c>
      <c r="U916" s="65">
        <f t="shared" si="530"/>
        <v>0.98280423280423279</v>
      </c>
      <c r="V916" s="65">
        <f t="shared" si="501"/>
        <v>0.92643391521197005</v>
      </c>
      <c r="W916" s="65">
        <f t="shared" si="502"/>
        <v>0.90757328990228014</v>
      </c>
      <c r="X916" s="61">
        <f t="shared" si="513"/>
        <v>2.273648192337142E-2</v>
      </c>
      <c r="Y916" s="66">
        <f t="shared" si="503"/>
        <v>3.2000693781978992E-2</v>
      </c>
      <c r="Z916" s="61">
        <f t="shared" si="504"/>
        <v>1.9623255892111446E-2</v>
      </c>
      <c r="AA916" s="67">
        <f t="shared" si="505"/>
        <v>22.316208333333332</v>
      </c>
      <c r="AB916" s="68">
        <f t="shared" si="506"/>
        <v>-3.5441902198295482E-3</v>
      </c>
      <c r="AC916" s="69">
        <f t="shared" si="507"/>
        <v>1.1757888440257042E-3</v>
      </c>
      <c r="AD916" s="70">
        <f>_xlfn.PERCENTILE.EXC(AC916:$AC$5675,0.5)</f>
        <v>8.577374551971316E-2</v>
      </c>
      <c r="AE916" s="70">
        <f>_xlfn.PERCENTILE.EXC($AC916:AC$5675,0.35)</f>
        <v>5.000110977237799E-2</v>
      </c>
      <c r="AF916" s="71">
        <f t="shared" si="532"/>
        <v>3.4227858309936403E-2</v>
      </c>
      <c r="AG916" s="70">
        <f t="shared" si="533"/>
        <v>-0.25348902430545567</v>
      </c>
      <c r="AH916" s="70">
        <f t="shared" si="534"/>
        <v>-0.28545770534896964</v>
      </c>
      <c r="AI916" s="61" t="str">
        <f t="shared" si="522"/>
        <v>Safety</v>
      </c>
      <c r="AJ916" s="68" t="str">
        <f t="shared" si="523"/>
        <v>Safety</v>
      </c>
      <c r="AK916" s="72" t="str">
        <f t="shared" si="524"/>
        <v>00631L</v>
      </c>
      <c r="AL916" s="73">
        <f t="shared" si="514"/>
        <v>1</v>
      </c>
      <c r="AM916" s="72" t="str">
        <f t="shared" si="527"/>
        <v>00631L</v>
      </c>
      <c r="AN916" s="73">
        <f t="shared" si="515"/>
        <v>1</v>
      </c>
      <c r="AO916" s="74" t="str">
        <f t="shared" si="521"/>
        <v>00635U</v>
      </c>
      <c r="AP916" s="20">
        <f t="shared" si="516"/>
        <v>0</v>
      </c>
      <c r="AQ916" s="74" t="str">
        <f t="shared" si="531"/>
        <v>00631L</v>
      </c>
      <c r="AR916" s="20">
        <f t="shared" si="517"/>
        <v>1</v>
      </c>
      <c r="AS916" s="74" t="str">
        <f t="shared" si="525"/>
        <v>00631L</v>
      </c>
      <c r="AT916" s="20">
        <f t="shared" si="518"/>
        <v>1</v>
      </c>
      <c r="AU916" s="74" t="str">
        <f t="shared" si="508"/>
        <v>00635U</v>
      </c>
      <c r="AV916" s="20">
        <f t="shared" si="519"/>
        <v>0</v>
      </c>
      <c r="AW916" s="74" t="str">
        <f t="shared" si="509"/>
        <v>00635U</v>
      </c>
      <c r="AX916" s="20">
        <f t="shared" si="510"/>
        <v>0</v>
      </c>
      <c r="AY916" s="20">
        <f t="shared" si="520"/>
        <v>1</v>
      </c>
      <c r="AZ916" s="57">
        <v>44980</v>
      </c>
      <c r="BA916" s="75">
        <v>27.8</v>
      </c>
      <c r="BB916" s="90">
        <v>27.824999999999999</v>
      </c>
      <c r="BC916" s="76">
        <f t="shared" si="528"/>
        <v>27.164166666666674</v>
      </c>
      <c r="BD916" s="76">
        <f t="shared" si="529"/>
        <v>27.215000000000007</v>
      </c>
      <c r="BE916" s="77">
        <f t="shared" si="535"/>
        <v>2.4327392091296456E-2</v>
      </c>
      <c r="BF916" s="77">
        <f t="shared" si="526"/>
        <v>2.1495498805805386E-2</v>
      </c>
    </row>
    <row r="917" spans="1:58" s="23" customFormat="1" ht="13.15" x14ac:dyDescent="0.4">
      <c r="A917" s="57">
        <v>44978</v>
      </c>
      <c r="B917" s="112">
        <v>22.901</v>
      </c>
      <c r="C917" s="112">
        <v>23.245999999999999</v>
      </c>
      <c r="D917" s="112">
        <v>23.323</v>
      </c>
      <c r="E917" s="112">
        <v>23.416</v>
      </c>
      <c r="F917" s="112">
        <v>23.837</v>
      </c>
      <c r="G917" s="112">
        <v>23.760999999999999</v>
      </c>
      <c r="H917" s="113">
        <v>24.1</v>
      </c>
      <c r="I917" s="90">
        <f t="shared" si="511"/>
        <v>22.958500000000001</v>
      </c>
      <c r="J917" s="90">
        <f t="shared" si="512"/>
        <v>23.258833333333332</v>
      </c>
      <c r="K917" s="114">
        <v>20</v>
      </c>
      <c r="L917" s="115">
        <v>4.1666666666666664E-2</v>
      </c>
      <c r="M917" s="90">
        <v>21.14</v>
      </c>
      <c r="N917" s="90">
        <v>22.87</v>
      </c>
      <c r="O917" s="90">
        <v>23.38</v>
      </c>
      <c r="P917" s="90">
        <v>24.6</v>
      </c>
      <c r="Q917" s="90">
        <v>25</v>
      </c>
      <c r="R917" s="63">
        <f t="shared" si="500"/>
        <v>3.9699999999999989</v>
      </c>
      <c r="S917" s="64">
        <f t="shared" si="536"/>
        <v>0.14235764235764242</v>
      </c>
      <c r="T917" s="65">
        <f t="shared" si="530"/>
        <v>0.92435505028421516</v>
      </c>
      <c r="U917" s="65">
        <f t="shared" si="530"/>
        <v>0.97818648417450826</v>
      </c>
      <c r="V917" s="65">
        <f t="shared" si="501"/>
        <v>0.92967479674796749</v>
      </c>
      <c r="W917" s="65">
        <f t="shared" si="502"/>
        <v>0.91480000000000006</v>
      </c>
      <c r="X917" s="61">
        <f t="shared" si="513"/>
        <v>1.5064844329941875E-2</v>
      </c>
      <c r="Y917" s="66">
        <f t="shared" si="503"/>
        <v>2.9210796036897892E-2</v>
      </c>
      <c r="Z917" s="61">
        <f t="shared" si="504"/>
        <v>1.3081574725410236E-2</v>
      </c>
      <c r="AA917" s="67">
        <f t="shared" si="505"/>
        <v>22.958500000000001</v>
      </c>
      <c r="AB917" s="68">
        <f t="shared" si="506"/>
        <v>1.3554875382596767E-3</v>
      </c>
      <c r="AC917" s="69">
        <f t="shared" si="507"/>
        <v>3.8696982947092171E-3</v>
      </c>
      <c r="AD917" s="70">
        <f>_xlfn.PERCENTILE.EXC(AC917:$AC$5675,0.5)</f>
        <v>8.5797491039426327E-2</v>
      </c>
      <c r="AE917" s="70">
        <f>_xlfn.PERCENTILE.EXC($AC917:AC$5675,0.35)</f>
        <v>5.0082280422837765E-2</v>
      </c>
      <c r="AF917" s="71">
        <f t="shared" si="532"/>
        <v>3.4461929914106237E-2</v>
      </c>
      <c r="AG917" s="70">
        <f t="shared" si="533"/>
        <v>-0.25348902430545567</v>
      </c>
      <c r="AH917" s="70">
        <f t="shared" si="534"/>
        <v>-0.28545770534896964</v>
      </c>
      <c r="AI917" s="61" t="str">
        <f t="shared" si="522"/>
        <v>Safety</v>
      </c>
      <c r="AJ917" s="68" t="str">
        <f t="shared" si="523"/>
        <v>Safety</v>
      </c>
      <c r="AK917" s="72" t="str">
        <f t="shared" si="524"/>
        <v>00631L</v>
      </c>
      <c r="AL917" s="73">
        <f t="shared" si="514"/>
        <v>1</v>
      </c>
      <c r="AM917" s="72" t="str">
        <f t="shared" si="527"/>
        <v>00631L</v>
      </c>
      <c r="AN917" s="73">
        <f t="shared" si="515"/>
        <v>1</v>
      </c>
      <c r="AO917" s="74" t="str">
        <f t="shared" si="521"/>
        <v>00635U</v>
      </c>
      <c r="AP917" s="20">
        <f t="shared" si="516"/>
        <v>0</v>
      </c>
      <c r="AQ917" s="74" t="str">
        <f t="shared" si="531"/>
        <v>00631L</v>
      </c>
      <c r="AR917" s="20">
        <f t="shared" si="517"/>
        <v>1</v>
      </c>
      <c r="AS917" s="74" t="str">
        <f t="shared" si="525"/>
        <v>00631L</v>
      </c>
      <c r="AT917" s="20">
        <f t="shared" si="518"/>
        <v>1</v>
      </c>
      <c r="AU917" s="74" t="str">
        <f t="shared" si="508"/>
        <v>00635U</v>
      </c>
      <c r="AV917" s="20">
        <f t="shared" si="519"/>
        <v>0</v>
      </c>
      <c r="AW917" s="74" t="str">
        <f t="shared" si="509"/>
        <v>00635U</v>
      </c>
      <c r="AX917" s="20">
        <f t="shared" si="510"/>
        <v>0</v>
      </c>
      <c r="AY917" s="20">
        <f t="shared" si="520"/>
        <v>1</v>
      </c>
      <c r="AZ917" s="57">
        <v>44979</v>
      </c>
      <c r="BA917" s="75">
        <v>27.81</v>
      </c>
      <c r="BB917" s="90">
        <v>27.625</v>
      </c>
      <c r="BC917" s="76">
        <f t="shared" si="528"/>
        <v>27.117916666666677</v>
      </c>
      <c r="BD917" s="76">
        <f t="shared" si="529"/>
        <v>27.163916666666676</v>
      </c>
      <c r="BE917" s="77">
        <f t="shared" si="535"/>
        <v>1.8699199483735777E-2</v>
      </c>
      <c r="BF917" s="77">
        <f t="shared" si="526"/>
        <v>2.3784616234158271E-2</v>
      </c>
    </row>
    <row r="918" spans="1:58" s="23" customFormat="1" ht="13.15" x14ac:dyDescent="0.4">
      <c r="A918" s="57">
        <v>44974</v>
      </c>
      <c r="B918" s="112">
        <v>21.248000000000001</v>
      </c>
      <c r="C918" s="112">
        <v>21.949000000000002</v>
      </c>
      <c r="D918" s="112">
        <v>22.25</v>
      </c>
      <c r="E918" s="112">
        <v>22.55</v>
      </c>
      <c r="F918" s="112">
        <v>23.076000000000001</v>
      </c>
      <c r="G918" s="112">
        <v>23.056000000000001</v>
      </c>
      <c r="H918" s="113">
        <v>23.45</v>
      </c>
      <c r="I918" s="90">
        <f t="shared" si="511"/>
        <v>21.335625</v>
      </c>
      <c r="J918" s="90">
        <f t="shared" si="512"/>
        <v>21.986625</v>
      </c>
      <c r="K918" s="114">
        <v>21</v>
      </c>
      <c r="L918" s="115">
        <v>4.1666666666666664E-2</v>
      </c>
      <c r="M918" s="90">
        <v>16.940000000000001</v>
      </c>
      <c r="N918" s="90">
        <v>20.02</v>
      </c>
      <c r="O918" s="90">
        <v>21.77</v>
      </c>
      <c r="P918" s="90">
        <v>23.19</v>
      </c>
      <c r="Q918" s="90">
        <v>24.04</v>
      </c>
      <c r="R918" s="63">
        <f t="shared" si="500"/>
        <v>8</v>
      </c>
      <c r="S918" s="64">
        <f t="shared" si="536"/>
        <v>-7.4367873078830995E-3</v>
      </c>
      <c r="T918" s="65">
        <f t="shared" si="530"/>
        <v>0.84615384615384626</v>
      </c>
      <c r="U918" s="65">
        <f t="shared" si="530"/>
        <v>0.91961414790996787</v>
      </c>
      <c r="V918" s="65">
        <f t="shared" si="501"/>
        <v>0.8633031479085812</v>
      </c>
      <c r="W918" s="65">
        <f t="shared" si="502"/>
        <v>0.8327787021630616</v>
      </c>
      <c r="X918" s="61">
        <f t="shared" si="513"/>
        <v>3.2991340361445805E-2</v>
      </c>
      <c r="Y918" s="66">
        <f t="shared" si="503"/>
        <v>3.9911308203991067E-2</v>
      </c>
      <c r="Z918" s="61">
        <f t="shared" si="504"/>
        <v>3.051234730644168E-2</v>
      </c>
      <c r="AA918" s="67">
        <f t="shared" si="505"/>
        <v>21.335625000000004</v>
      </c>
      <c r="AB918" s="68">
        <f t="shared" si="506"/>
        <v>6.1338661338661414E-2</v>
      </c>
      <c r="AC918" s="69">
        <f t="shared" si="507"/>
        <v>6.5715534465534686E-2</v>
      </c>
      <c r="AD918" s="70">
        <f>_xlfn.PERCENTILE.EXC(AC918:$AC$5675,0.5)</f>
        <v>8.5812758258566713E-2</v>
      </c>
      <c r="AE918" s="70">
        <f>_xlfn.PERCENTILE.EXC($AC918:AC$5675,0.35)</f>
        <v>5.0151164566322057E-2</v>
      </c>
      <c r="AF918" s="71">
        <f t="shared" si="532"/>
        <v>3.466514044534208E-2</v>
      </c>
      <c r="AG918" s="70">
        <f t="shared" si="533"/>
        <v>-0.25348902430545567</v>
      </c>
      <c r="AH918" s="70">
        <f t="shared" si="534"/>
        <v>-0.28545770534896964</v>
      </c>
      <c r="AI918" s="61" t="str">
        <f t="shared" si="522"/>
        <v>Safety</v>
      </c>
      <c r="AJ918" s="68" t="str">
        <f t="shared" si="523"/>
        <v>Short VOL</v>
      </c>
      <c r="AK918" s="72" t="str">
        <f t="shared" si="524"/>
        <v>00631L</v>
      </c>
      <c r="AL918" s="73">
        <f t="shared" si="514"/>
        <v>1</v>
      </c>
      <c r="AM918" s="72" t="str">
        <f t="shared" si="527"/>
        <v>00631L</v>
      </c>
      <c r="AN918" s="73">
        <f t="shared" si="515"/>
        <v>1</v>
      </c>
      <c r="AO918" s="74" t="str">
        <f t="shared" si="521"/>
        <v>00631L</v>
      </c>
      <c r="AP918" s="20">
        <f t="shared" si="516"/>
        <v>1</v>
      </c>
      <c r="AQ918" s="74" t="str">
        <f t="shared" si="531"/>
        <v>00631L</v>
      </c>
      <c r="AR918" s="20">
        <f t="shared" si="517"/>
        <v>1</v>
      </c>
      <c r="AS918" s="74" t="str">
        <f t="shared" si="525"/>
        <v>00631L</v>
      </c>
      <c r="AT918" s="20">
        <f t="shared" si="518"/>
        <v>1</v>
      </c>
      <c r="AU918" s="74" t="str">
        <f t="shared" si="508"/>
        <v>00631L</v>
      </c>
      <c r="AV918" s="20">
        <f t="shared" si="519"/>
        <v>1</v>
      </c>
      <c r="AW918" s="74" t="str">
        <f t="shared" si="509"/>
        <v>00631L</v>
      </c>
      <c r="AX918" s="20">
        <f t="shared" si="510"/>
        <v>1</v>
      </c>
      <c r="AY918" s="20">
        <f t="shared" si="520"/>
        <v>0</v>
      </c>
      <c r="AZ918" s="57">
        <v>44978</v>
      </c>
      <c r="BA918" s="75">
        <v>27.58</v>
      </c>
      <c r="BB918" s="90">
        <v>27.6875</v>
      </c>
      <c r="BC918" s="76">
        <f t="shared" si="528"/>
        <v>27.077083333333341</v>
      </c>
      <c r="BD918" s="76">
        <f t="shared" si="529"/>
        <v>27.117166666666673</v>
      </c>
      <c r="BE918" s="77">
        <f t="shared" si="535"/>
        <v>2.2543663922443336E-2</v>
      </c>
      <c r="BF918" s="77">
        <f t="shared" si="526"/>
        <v>1.7067909012126087E-2</v>
      </c>
    </row>
    <row r="919" spans="1:58" s="23" customFormat="1" ht="13.15" x14ac:dyDescent="0.4">
      <c r="A919" s="57">
        <v>44973</v>
      </c>
      <c r="B919" s="112">
        <v>21.161000000000001</v>
      </c>
      <c r="C919" s="112">
        <v>21.901</v>
      </c>
      <c r="D919" s="112">
        <v>22.201000000000001</v>
      </c>
      <c r="E919" s="112">
        <v>22.498999999999999</v>
      </c>
      <c r="F919" s="112">
        <v>23.050999999999998</v>
      </c>
      <c r="G919" s="112">
        <v>23.047000000000001</v>
      </c>
      <c r="H919" s="113">
        <v>23.396999999999998</v>
      </c>
      <c r="I919" s="90">
        <f t="shared" si="511"/>
        <v>21.222666666666669</v>
      </c>
      <c r="J919" s="90">
        <f t="shared" si="512"/>
        <v>21.925999999999998</v>
      </c>
      <c r="K919" s="114">
        <v>22</v>
      </c>
      <c r="L919" s="115">
        <v>4.1666666666666664E-2</v>
      </c>
      <c r="M919" s="90">
        <v>19.329999999999998</v>
      </c>
      <c r="N919" s="90">
        <v>20.170000000000002</v>
      </c>
      <c r="O919" s="90">
        <v>21.88</v>
      </c>
      <c r="P919" s="90">
        <v>23.21</v>
      </c>
      <c r="Q919" s="90">
        <v>23.96</v>
      </c>
      <c r="R919" s="63">
        <f t="shared" si="500"/>
        <v>5.5900000000000034</v>
      </c>
      <c r="S919" s="64">
        <f t="shared" si="536"/>
        <v>0.10641799232035114</v>
      </c>
      <c r="T919" s="65">
        <f t="shared" si="530"/>
        <v>0.95835399107585506</v>
      </c>
      <c r="U919" s="65">
        <f t="shared" si="530"/>
        <v>0.92184643510054853</v>
      </c>
      <c r="V919" s="65">
        <f t="shared" si="501"/>
        <v>0.86902197328737618</v>
      </c>
      <c r="W919" s="65">
        <f t="shared" si="502"/>
        <v>0.84181969949916535</v>
      </c>
      <c r="X919" s="61">
        <f t="shared" si="513"/>
        <v>3.4969991966353121E-2</v>
      </c>
      <c r="Y919" s="66">
        <f t="shared" si="503"/>
        <v>3.9912885017111863E-2</v>
      </c>
      <c r="Z919" s="61">
        <f t="shared" si="504"/>
        <v>3.3140667211157701E-2</v>
      </c>
      <c r="AA919" s="67">
        <f t="shared" si="505"/>
        <v>21.222666666666669</v>
      </c>
      <c r="AB919" s="68">
        <f t="shared" si="506"/>
        <v>4.9132374814080296E-2</v>
      </c>
      <c r="AC919" s="69">
        <f t="shared" si="507"/>
        <v>5.218972070732112E-2</v>
      </c>
      <c r="AD919" s="70">
        <f>_xlfn.PERCENTILE.EXC(AC919:$AC$5675,0.5)</f>
        <v>8.5828025477707098E-2</v>
      </c>
      <c r="AE919" s="70">
        <f>_xlfn.PERCENTILE.EXC($AC919:AC$5675,0.35)</f>
        <v>5.0114073104445898E-2</v>
      </c>
      <c r="AF919" s="71">
        <f t="shared" si="532"/>
        <v>3.466514044534208E-2</v>
      </c>
      <c r="AG919" s="70">
        <f t="shared" si="533"/>
        <v>-0.25348902430545567</v>
      </c>
      <c r="AH919" s="70">
        <f t="shared" si="534"/>
        <v>-0.28545770534896964</v>
      </c>
      <c r="AI919" s="61" t="str">
        <f t="shared" si="522"/>
        <v>Safety</v>
      </c>
      <c r="AJ919" s="68" t="str">
        <f t="shared" si="523"/>
        <v>Short VOL</v>
      </c>
      <c r="AK919" s="72" t="str">
        <f t="shared" si="524"/>
        <v>00631L</v>
      </c>
      <c r="AL919" s="73">
        <f t="shared" si="514"/>
        <v>1</v>
      </c>
      <c r="AM919" s="72" t="str">
        <f t="shared" si="527"/>
        <v>00631L</v>
      </c>
      <c r="AN919" s="73">
        <f t="shared" si="515"/>
        <v>1</v>
      </c>
      <c r="AO919" s="74" t="str">
        <f t="shared" si="521"/>
        <v>00631L</v>
      </c>
      <c r="AP919" s="20">
        <f t="shared" si="516"/>
        <v>1</v>
      </c>
      <c r="AQ919" s="74" t="str">
        <f t="shared" si="531"/>
        <v>00631L</v>
      </c>
      <c r="AR919" s="20">
        <f t="shared" si="517"/>
        <v>1</v>
      </c>
      <c r="AS919" s="74" t="str">
        <f t="shared" si="525"/>
        <v>00631L</v>
      </c>
      <c r="AT919" s="20">
        <f t="shared" si="518"/>
        <v>1</v>
      </c>
      <c r="AU919" s="74" t="str">
        <f t="shared" si="508"/>
        <v>00631L</v>
      </c>
      <c r="AV919" s="20">
        <f t="shared" si="519"/>
        <v>1</v>
      </c>
      <c r="AW919" s="74" t="str">
        <f t="shared" si="509"/>
        <v>00631L</v>
      </c>
      <c r="AX919" s="20">
        <f t="shared" si="510"/>
        <v>1</v>
      </c>
      <c r="AY919" s="20">
        <f t="shared" si="520"/>
        <v>0</v>
      </c>
      <c r="AZ919" s="57">
        <v>44974</v>
      </c>
      <c r="BA919" s="75">
        <v>27.4</v>
      </c>
      <c r="BB919" s="90">
        <v>27.55</v>
      </c>
      <c r="BC919" s="76">
        <f t="shared" si="528"/>
        <v>27.058125000000004</v>
      </c>
      <c r="BD919" s="76">
        <f t="shared" si="529"/>
        <v>27.072291666666672</v>
      </c>
      <c r="BE919" s="77">
        <f t="shared" si="535"/>
        <v>1.8178458411290385E-2</v>
      </c>
      <c r="BF919" s="77">
        <f t="shared" si="526"/>
        <v>1.2104935088920616E-2</v>
      </c>
    </row>
    <row r="920" spans="1:58" s="23" customFormat="1" ht="13.15" x14ac:dyDescent="0.4">
      <c r="A920" s="57">
        <v>44972</v>
      </c>
      <c r="B920" s="112">
        <v>20.052</v>
      </c>
      <c r="C920" s="112">
        <v>21.103999999999999</v>
      </c>
      <c r="D920" s="112">
        <v>21.599</v>
      </c>
      <c r="E920" s="112">
        <v>21.992999999999999</v>
      </c>
      <c r="F920" s="112">
        <v>22.524000000000001</v>
      </c>
      <c r="G920" s="112">
        <v>22.547999999999998</v>
      </c>
      <c r="H920" s="113">
        <v>22.95</v>
      </c>
      <c r="I920" s="90">
        <f t="shared" si="511"/>
        <v>20.095833333333331</v>
      </c>
      <c r="J920" s="90">
        <f t="shared" si="512"/>
        <v>21.124624999999998</v>
      </c>
      <c r="K920" s="114">
        <v>23</v>
      </c>
      <c r="L920" s="115">
        <v>4.1666666666666664E-2</v>
      </c>
      <c r="M920" s="90">
        <v>16.02</v>
      </c>
      <c r="N920" s="90">
        <v>18.23</v>
      </c>
      <c r="O920" s="90">
        <v>20.68</v>
      </c>
      <c r="P920" s="90">
        <v>22.21</v>
      </c>
      <c r="Q920" s="90">
        <v>23.31</v>
      </c>
      <c r="R920" s="63">
        <f t="shared" si="500"/>
        <v>8.64</v>
      </c>
      <c r="S920" s="64">
        <f t="shared" si="536"/>
        <v>-3.5959809624537264E-2</v>
      </c>
      <c r="T920" s="65">
        <f t="shared" si="530"/>
        <v>0.87877125617114638</v>
      </c>
      <c r="U920" s="65">
        <f t="shared" si="530"/>
        <v>0.88152804642166349</v>
      </c>
      <c r="V920" s="65">
        <f t="shared" si="501"/>
        <v>0.82080144079243578</v>
      </c>
      <c r="W920" s="65">
        <f t="shared" si="502"/>
        <v>0.78206778206778216</v>
      </c>
      <c r="X920" s="61">
        <f t="shared" si="513"/>
        <v>5.2463594653899839E-2</v>
      </c>
      <c r="Y920" s="66">
        <f t="shared" si="503"/>
        <v>4.3513845314418258E-2</v>
      </c>
      <c r="Z920" s="61">
        <f t="shared" si="504"/>
        <v>5.1194277420692526E-2</v>
      </c>
      <c r="AA920" s="67">
        <f t="shared" si="505"/>
        <v>20.095833333333331</v>
      </c>
      <c r="AB920" s="68">
        <f t="shared" si="506"/>
        <v>9.9945145364783272E-2</v>
      </c>
      <c r="AC920" s="69">
        <f t="shared" si="507"/>
        <v>0.10234960687511416</v>
      </c>
      <c r="AD920" s="70">
        <f>_xlfn.PERCENTILE.EXC(AC920:$AC$5675,0.5)</f>
        <v>8.5852944036563544E-2</v>
      </c>
      <c r="AE920" s="70">
        <f>_xlfn.PERCENTILE.EXC($AC920:AC$5675,0.35)</f>
        <v>5.0076036526648528E-2</v>
      </c>
      <c r="AF920" s="71">
        <f t="shared" si="532"/>
        <v>3.466514044534208E-2</v>
      </c>
      <c r="AG920" s="70">
        <f t="shared" si="533"/>
        <v>-0.25348902430545567</v>
      </c>
      <c r="AH920" s="70">
        <f t="shared" si="534"/>
        <v>-0.28545770534896964</v>
      </c>
      <c r="AI920" s="61" t="str">
        <f t="shared" si="522"/>
        <v>Short VOL</v>
      </c>
      <c r="AJ920" s="68" t="str">
        <f t="shared" si="523"/>
        <v>Short VOL</v>
      </c>
      <c r="AK920" s="72" t="str">
        <f t="shared" si="524"/>
        <v>00631L</v>
      </c>
      <c r="AL920" s="73">
        <f t="shared" si="514"/>
        <v>1</v>
      </c>
      <c r="AM920" s="72" t="str">
        <f t="shared" si="527"/>
        <v>00631L</v>
      </c>
      <c r="AN920" s="73">
        <f t="shared" si="515"/>
        <v>1</v>
      </c>
      <c r="AO920" s="74" t="str">
        <f t="shared" si="521"/>
        <v>00631L</v>
      </c>
      <c r="AP920" s="20">
        <f t="shared" si="516"/>
        <v>1</v>
      </c>
      <c r="AQ920" s="74" t="str">
        <f t="shared" si="531"/>
        <v>00631L</v>
      </c>
      <c r="AR920" s="20">
        <f t="shared" si="517"/>
        <v>1</v>
      </c>
      <c r="AS920" s="74" t="str">
        <f t="shared" si="525"/>
        <v>00631L</v>
      </c>
      <c r="AT920" s="20">
        <f t="shared" si="518"/>
        <v>1</v>
      </c>
      <c r="AU920" s="74" t="str">
        <f t="shared" si="508"/>
        <v>00631L</v>
      </c>
      <c r="AV920" s="20">
        <f t="shared" si="519"/>
        <v>1</v>
      </c>
      <c r="AW920" s="74" t="str">
        <f t="shared" si="509"/>
        <v>00631L</v>
      </c>
      <c r="AX920" s="20">
        <f t="shared" si="510"/>
        <v>1</v>
      </c>
      <c r="AY920" s="20">
        <f t="shared" si="520"/>
        <v>0</v>
      </c>
      <c r="AZ920" s="57">
        <v>44973</v>
      </c>
      <c r="BA920" s="75">
        <v>27.65</v>
      </c>
      <c r="BB920" s="90">
        <v>27.375</v>
      </c>
      <c r="BC920" s="76">
        <f t="shared" si="528"/>
        <v>27.048958333333339</v>
      </c>
      <c r="BD920" s="76">
        <f t="shared" si="529"/>
        <v>27.059791666666673</v>
      </c>
      <c r="BE920" s="77">
        <f t="shared" si="535"/>
        <v>1.2053760542226477E-2</v>
      </c>
      <c r="BF920" s="77">
        <f t="shared" si="526"/>
        <v>2.1811266716453254E-2</v>
      </c>
    </row>
    <row r="921" spans="1:58" s="23" customFormat="1" ht="13.15" x14ac:dyDescent="0.4">
      <c r="A921" s="57">
        <v>44971</v>
      </c>
      <c r="B921" s="112">
        <v>18.649000000000001</v>
      </c>
      <c r="C921" s="112">
        <v>20.427</v>
      </c>
      <c r="D921" s="112">
        <v>21.315000000000001</v>
      </c>
      <c r="E921" s="112">
        <v>21.751000000000001</v>
      </c>
      <c r="F921" s="112">
        <v>22.158999999999999</v>
      </c>
      <c r="G921" s="112">
        <v>22.701000000000001</v>
      </c>
      <c r="H921" s="113">
        <v>22.719000000000001</v>
      </c>
      <c r="I921" s="90">
        <f t="shared" si="511"/>
        <v>20.427</v>
      </c>
      <c r="J921" s="90">
        <f t="shared" si="512"/>
        <v>21.315000000000001</v>
      </c>
      <c r="K921" s="114">
        <v>0</v>
      </c>
      <c r="L921" s="115">
        <v>0.05</v>
      </c>
      <c r="M921" s="90">
        <v>17.72</v>
      </c>
      <c r="N921" s="90">
        <v>18.91</v>
      </c>
      <c r="O921" s="90">
        <v>21.14</v>
      </c>
      <c r="P921" s="90">
        <v>22.68</v>
      </c>
      <c r="Q921" s="90">
        <v>23.53</v>
      </c>
      <c r="R921" s="63">
        <f t="shared" si="500"/>
        <v>7.1900000000000048</v>
      </c>
      <c r="S921" s="64">
        <f t="shared" si="536"/>
        <v>-7.0304818092428695E-2</v>
      </c>
      <c r="T921" s="65">
        <f t="shared" si="530"/>
        <v>0.93707033315705968</v>
      </c>
      <c r="U921" s="65">
        <f t="shared" si="530"/>
        <v>0.89451277199621571</v>
      </c>
      <c r="V921" s="65">
        <f t="shared" si="501"/>
        <v>0.83377425044091713</v>
      </c>
      <c r="W921" s="65">
        <f t="shared" si="502"/>
        <v>0.80365490862728428</v>
      </c>
      <c r="X921" s="61">
        <f t="shared" si="513"/>
        <v>9.5340232720253021E-2</v>
      </c>
      <c r="Y921" s="66">
        <f t="shared" si="503"/>
        <v>4.4503700979265315E-2</v>
      </c>
      <c r="Z921" s="61">
        <f t="shared" si="504"/>
        <v>4.3471875458951474E-2</v>
      </c>
      <c r="AA921" s="67">
        <f t="shared" si="505"/>
        <v>20.427</v>
      </c>
      <c r="AB921" s="68">
        <f t="shared" si="506"/>
        <v>-1.3802221047065005E-2</v>
      </c>
      <c r="AC921" s="69">
        <f t="shared" si="507"/>
        <v>8.0222104706504468E-2</v>
      </c>
      <c r="AD921" s="70">
        <f>_xlfn.PERCENTILE.EXC(AC921:$AC$5675,0.5)</f>
        <v>8.5828025477707098E-2</v>
      </c>
      <c r="AE921" s="70">
        <f>_xlfn.PERCENTILE.EXC($AC921:AC$5675,0.35)</f>
        <v>5.003232925332405E-2</v>
      </c>
      <c r="AF921" s="71">
        <f t="shared" si="532"/>
        <v>3.466514044534208E-2</v>
      </c>
      <c r="AG921" s="70">
        <f t="shared" si="533"/>
        <v>-0.25348902430545567</v>
      </c>
      <c r="AH921" s="70">
        <f t="shared" si="534"/>
        <v>-0.28545770534896964</v>
      </c>
      <c r="AI921" s="61" t="str">
        <f t="shared" si="522"/>
        <v>Safety</v>
      </c>
      <c r="AJ921" s="68" t="str">
        <f t="shared" si="523"/>
        <v>Short VOL</v>
      </c>
      <c r="AK921" s="72" t="str">
        <f t="shared" si="524"/>
        <v>00631L</v>
      </c>
      <c r="AL921" s="73">
        <f t="shared" si="514"/>
        <v>1</v>
      </c>
      <c r="AM921" s="72" t="str">
        <f t="shared" si="527"/>
        <v>00631L</v>
      </c>
      <c r="AN921" s="73">
        <f t="shared" si="515"/>
        <v>1</v>
      </c>
      <c r="AO921" s="74" t="str">
        <f t="shared" si="521"/>
        <v>00631L</v>
      </c>
      <c r="AP921" s="20">
        <f t="shared" si="516"/>
        <v>1</v>
      </c>
      <c r="AQ921" s="74" t="str">
        <f t="shared" si="531"/>
        <v>00631L</v>
      </c>
      <c r="AR921" s="20">
        <f t="shared" si="517"/>
        <v>1</v>
      </c>
      <c r="AS921" s="74" t="str">
        <f t="shared" si="525"/>
        <v>00631L</v>
      </c>
      <c r="AT921" s="20">
        <f t="shared" si="518"/>
        <v>1</v>
      </c>
      <c r="AU921" s="74" t="str">
        <f t="shared" si="508"/>
        <v>00631L</v>
      </c>
      <c r="AV921" s="20">
        <f t="shared" si="519"/>
        <v>1</v>
      </c>
      <c r="AW921" s="74" t="str">
        <f t="shared" si="509"/>
        <v>00631L</v>
      </c>
      <c r="AX921" s="20">
        <f t="shared" si="510"/>
        <v>1</v>
      </c>
      <c r="AY921" s="20">
        <f t="shared" si="520"/>
        <v>0</v>
      </c>
      <c r="AZ921" s="57">
        <v>44972</v>
      </c>
      <c r="BA921" s="75">
        <v>27.3</v>
      </c>
      <c r="BB921" s="90">
        <v>27.5</v>
      </c>
      <c r="BC921" s="76">
        <f t="shared" si="528"/>
        <v>27.039583333333336</v>
      </c>
      <c r="BD921" s="76">
        <f t="shared" si="529"/>
        <v>27.047708333333336</v>
      </c>
      <c r="BE921" s="77">
        <f t="shared" si="535"/>
        <v>1.7027505971184104E-2</v>
      </c>
      <c r="BF921" s="77">
        <f t="shared" si="526"/>
        <v>9.3276540680432719E-3</v>
      </c>
    </row>
    <row r="922" spans="1:58" s="23" customFormat="1" ht="13.15" x14ac:dyDescent="0.4">
      <c r="A922" s="57">
        <v>44970</v>
      </c>
      <c r="B922" s="112">
        <v>19.914000000000001</v>
      </c>
      <c r="C922" s="112">
        <v>21.248000000000001</v>
      </c>
      <c r="D922" s="112">
        <v>21.946999999999999</v>
      </c>
      <c r="E922" s="112">
        <v>22.24</v>
      </c>
      <c r="F922" s="112">
        <v>22.616</v>
      </c>
      <c r="G922" s="112">
        <v>23.082999999999998</v>
      </c>
      <c r="H922" s="113">
        <v>23.152000000000001</v>
      </c>
      <c r="I922" s="90">
        <f t="shared" si="511"/>
        <v>21.1813</v>
      </c>
      <c r="J922" s="90">
        <f t="shared" si="512"/>
        <v>21.912050000000001</v>
      </c>
      <c r="K922" s="114">
        <v>1</v>
      </c>
      <c r="L922" s="115">
        <v>0.05</v>
      </c>
      <c r="M922" s="90">
        <v>21.41</v>
      </c>
      <c r="N922" s="90">
        <v>20.34</v>
      </c>
      <c r="O922" s="90">
        <v>21.97</v>
      </c>
      <c r="P922" s="90">
        <v>23.35</v>
      </c>
      <c r="Q922" s="90">
        <v>24.16</v>
      </c>
      <c r="R922" s="63">
        <f t="shared" si="500"/>
        <v>3.5700000000000003</v>
      </c>
      <c r="S922" s="64">
        <f t="shared" si="536"/>
        <v>-9.2547491475889563E-3</v>
      </c>
      <c r="T922" s="65">
        <f t="shared" si="530"/>
        <v>1.052605703048181</v>
      </c>
      <c r="U922" s="65">
        <f t="shared" si="530"/>
        <v>0.92580791989076017</v>
      </c>
      <c r="V922" s="65">
        <f t="shared" si="501"/>
        <v>0.87109207708779435</v>
      </c>
      <c r="W922" s="65">
        <f t="shared" si="502"/>
        <v>0.84188741721854299</v>
      </c>
      <c r="X922" s="61">
        <f t="shared" si="513"/>
        <v>6.698804860901876E-2</v>
      </c>
      <c r="Y922" s="66">
        <f t="shared" si="503"/>
        <v>4.1007194244604438E-2</v>
      </c>
      <c r="Z922" s="61">
        <f t="shared" si="504"/>
        <v>3.4499771024441392E-2</v>
      </c>
      <c r="AA922" s="67">
        <f t="shared" si="505"/>
        <v>21.1813</v>
      </c>
      <c r="AB922" s="68">
        <f t="shared" si="506"/>
        <v>-2.0943952802359802E-2</v>
      </c>
      <c r="AC922" s="69">
        <f t="shared" si="507"/>
        <v>4.1361848574237976E-2</v>
      </c>
      <c r="AD922" s="70">
        <f>_xlfn.PERCENTILE.EXC(AC922:$AC$5675,0.5)</f>
        <v>8.5852944036563544E-2</v>
      </c>
      <c r="AE922" s="70">
        <f>_xlfn.PERCENTILE.EXC($AC922:AC$5675,0.35)</f>
        <v>4.9988621979999578E-2</v>
      </c>
      <c r="AF922" s="71">
        <f t="shared" si="532"/>
        <v>3.466514044534208E-2</v>
      </c>
      <c r="AG922" s="70">
        <f t="shared" si="533"/>
        <v>-0.25348902430545567</v>
      </c>
      <c r="AH922" s="70">
        <f t="shared" si="534"/>
        <v>-0.28545770534896964</v>
      </c>
      <c r="AI922" s="61" t="str">
        <f t="shared" si="522"/>
        <v>Safety</v>
      </c>
      <c r="AJ922" s="68" t="str">
        <f t="shared" si="523"/>
        <v>Short VOL</v>
      </c>
      <c r="AK922" s="72" t="str">
        <f t="shared" si="524"/>
        <v>00631L</v>
      </c>
      <c r="AL922" s="73">
        <f t="shared" si="514"/>
        <v>1</v>
      </c>
      <c r="AM922" s="72" t="str">
        <f t="shared" si="527"/>
        <v>00631L</v>
      </c>
      <c r="AN922" s="73">
        <f t="shared" si="515"/>
        <v>1</v>
      </c>
      <c r="AO922" s="74" t="str">
        <f t="shared" si="521"/>
        <v>00631L</v>
      </c>
      <c r="AP922" s="20">
        <f t="shared" si="516"/>
        <v>1</v>
      </c>
      <c r="AQ922" s="74" t="str">
        <f t="shared" si="531"/>
        <v>00631L</v>
      </c>
      <c r="AR922" s="20">
        <f t="shared" si="517"/>
        <v>1</v>
      </c>
      <c r="AS922" s="74" t="str">
        <f t="shared" si="525"/>
        <v>00631L</v>
      </c>
      <c r="AT922" s="20">
        <f t="shared" si="518"/>
        <v>1</v>
      </c>
      <c r="AU922" s="74" t="str">
        <f t="shared" si="508"/>
        <v>00631L</v>
      </c>
      <c r="AV922" s="20">
        <f t="shared" si="519"/>
        <v>1</v>
      </c>
      <c r="AW922" s="74" t="str">
        <f t="shared" si="509"/>
        <v>00635U</v>
      </c>
      <c r="AX922" s="20">
        <f t="shared" si="510"/>
        <v>0</v>
      </c>
      <c r="AY922" s="20">
        <f t="shared" si="520"/>
        <v>0</v>
      </c>
      <c r="AZ922" s="57">
        <v>44971</v>
      </c>
      <c r="BA922" s="75">
        <v>27.63</v>
      </c>
      <c r="BB922" s="90">
        <v>27.9</v>
      </c>
      <c r="BC922" s="76">
        <f t="shared" si="528"/>
        <v>27.017916666666668</v>
      </c>
      <c r="BD922" s="76">
        <f t="shared" si="529"/>
        <v>27.04175</v>
      </c>
      <c r="BE922" s="77">
        <f t="shared" si="535"/>
        <v>3.2648088459818224E-2</v>
      </c>
      <c r="BF922" s="77">
        <f t="shared" si="526"/>
        <v>2.1753399835439592E-2</v>
      </c>
    </row>
    <row r="923" spans="1:58" s="23" customFormat="1" ht="13.15" x14ac:dyDescent="0.4">
      <c r="A923" s="57">
        <v>44967</v>
      </c>
      <c r="B923" s="112">
        <v>20.93</v>
      </c>
      <c r="C923" s="112">
        <v>22.048999999999999</v>
      </c>
      <c r="D923" s="112">
        <v>22.75</v>
      </c>
      <c r="E923" s="112">
        <v>23.04</v>
      </c>
      <c r="F923" s="112">
        <v>23.181000000000001</v>
      </c>
      <c r="G923" s="112">
        <v>23.64</v>
      </c>
      <c r="H923" s="113">
        <v>23.648</v>
      </c>
      <c r="I923" s="90">
        <f t="shared" si="511"/>
        <v>21.937100000000001</v>
      </c>
      <c r="J923" s="90">
        <f t="shared" si="512"/>
        <v>22.6799</v>
      </c>
      <c r="K923" s="114">
        <v>2</v>
      </c>
      <c r="L923" s="115">
        <v>0.05</v>
      </c>
      <c r="M923" s="90">
        <v>21.5</v>
      </c>
      <c r="N923" s="90">
        <v>20.53</v>
      </c>
      <c r="O923" s="90">
        <v>22.55</v>
      </c>
      <c r="P923" s="90">
        <v>23.82</v>
      </c>
      <c r="Q923" s="90">
        <v>24.59</v>
      </c>
      <c r="R923" s="63">
        <f t="shared" si="500"/>
        <v>4.3400000000000034</v>
      </c>
      <c r="S923" s="64">
        <f t="shared" si="536"/>
        <v>-8.6914534041525691E-3</v>
      </c>
      <c r="T923" s="65">
        <f t="shared" si="530"/>
        <v>1.0472479298587432</v>
      </c>
      <c r="U923" s="65">
        <f t="shared" si="530"/>
        <v>0.91042128603104211</v>
      </c>
      <c r="V923" s="65">
        <f t="shared" si="501"/>
        <v>0.86188077246011763</v>
      </c>
      <c r="W923" s="65">
        <f t="shared" si="502"/>
        <v>0.8348922326148841</v>
      </c>
      <c r="X923" s="61">
        <f t="shared" si="513"/>
        <v>5.3463927376970845E-2</v>
      </c>
      <c r="Y923" s="66">
        <f t="shared" si="503"/>
        <v>2.6388888888888913E-2</v>
      </c>
      <c r="Z923" s="61">
        <f t="shared" si="504"/>
        <v>3.3860446458282956E-2</v>
      </c>
      <c r="AA923" s="67">
        <f t="shared" si="505"/>
        <v>21.937100000000001</v>
      </c>
      <c r="AB923" s="68">
        <f t="shared" si="506"/>
        <v>1.9483682415976551E-2</v>
      </c>
      <c r="AC923" s="69">
        <f t="shared" si="507"/>
        <v>6.8538723818801744E-2</v>
      </c>
      <c r="AD923" s="70">
        <f>_xlfn.PERCENTILE.EXC(AC923:$AC$5675,0.5)</f>
        <v>8.5877862595420004E-2</v>
      </c>
      <c r="AE923" s="70">
        <f>_xlfn.PERCENTILE.EXC($AC923:AC$5675,0.35)</f>
        <v>5.0069792630459325E-2</v>
      </c>
      <c r="AF923" s="71">
        <f t="shared" si="532"/>
        <v>3.466514044534208E-2</v>
      </c>
      <c r="AG923" s="70">
        <f t="shared" si="533"/>
        <v>-0.25348902430545567</v>
      </c>
      <c r="AH923" s="70">
        <f t="shared" si="534"/>
        <v>-0.28545770534896964</v>
      </c>
      <c r="AI923" s="61" t="str">
        <f t="shared" si="522"/>
        <v>Safety</v>
      </c>
      <c r="AJ923" s="68" t="str">
        <f t="shared" si="523"/>
        <v>Short VOL</v>
      </c>
      <c r="AK923" s="72" t="str">
        <f t="shared" si="524"/>
        <v>00631L</v>
      </c>
      <c r="AL923" s="73">
        <f t="shared" si="514"/>
        <v>1</v>
      </c>
      <c r="AM923" s="72" t="str">
        <f t="shared" si="527"/>
        <v>00631L</v>
      </c>
      <c r="AN923" s="73">
        <f t="shared" si="515"/>
        <v>1</v>
      </c>
      <c r="AO923" s="74" t="str">
        <f t="shared" si="521"/>
        <v>00631L</v>
      </c>
      <c r="AP923" s="20">
        <f t="shared" si="516"/>
        <v>1</v>
      </c>
      <c r="AQ923" s="74" t="str">
        <f t="shared" si="531"/>
        <v>00631L</v>
      </c>
      <c r="AR923" s="20">
        <f t="shared" si="517"/>
        <v>1</v>
      </c>
      <c r="AS923" s="74" t="str">
        <f t="shared" si="525"/>
        <v>00631L</v>
      </c>
      <c r="AT923" s="20">
        <f t="shared" si="518"/>
        <v>1</v>
      </c>
      <c r="AU923" s="74" t="str">
        <f t="shared" si="508"/>
        <v>00631L</v>
      </c>
      <c r="AV923" s="20">
        <f t="shared" si="519"/>
        <v>1</v>
      </c>
      <c r="AW923" s="74" t="str">
        <f t="shared" si="509"/>
        <v>00631L</v>
      </c>
      <c r="AX923" s="20">
        <f t="shared" si="510"/>
        <v>1</v>
      </c>
      <c r="AY923" s="20">
        <f t="shared" si="520"/>
        <v>0</v>
      </c>
      <c r="AZ923" s="57">
        <v>44970</v>
      </c>
      <c r="BA923" s="75">
        <v>27.85</v>
      </c>
      <c r="BB923" s="90">
        <v>27.774999999999999</v>
      </c>
      <c r="BC923" s="76">
        <f t="shared" si="528"/>
        <v>26.978749999999998</v>
      </c>
      <c r="BD923" s="76">
        <f t="shared" si="529"/>
        <v>27.017083333333336</v>
      </c>
      <c r="BE923" s="77">
        <f t="shared" si="535"/>
        <v>2.9513969327711647E-2</v>
      </c>
      <c r="BF923" s="77">
        <f t="shared" si="526"/>
        <v>3.0829259264971206E-2</v>
      </c>
    </row>
    <row r="924" spans="1:58" s="23" customFormat="1" ht="13.15" x14ac:dyDescent="0.4">
      <c r="A924" s="57">
        <v>44966</v>
      </c>
      <c r="B924" s="112">
        <v>20.81</v>
      </c>
      <c r="C924" s="112">
        <v>21.786000000000001</v>
      </c>
      <c r="D924" s="112">
        <v>22.396000000000001</v>
      </c>
      <c r="E924" s="112">
        <v>22.585999999999999</v>
      </c>
      <c r="F924" s="112">
        <v>22.806000000000001</v>
      </c>
      <c r="G924" s="112">
        <v>23.298999999999999</v>
      </c>
      <c r="H924" s="113">
        <v>23.347000000000001</v>
      </c>
      <c r="I924" s="90">
        <f t="shared" si="511"/>
        <v>21.639600000000002</v>
      </c>
      <c r="J924" s="90">
        <f t="shared" si="512"/>
        <v>22.304500000000001</v>
      </c>
      <c r="K924" s="114">
        <v>3</v>
      </c>
      <c r="L924" s="115">
        <v>0.05</v>
      </c>
      <c r="M924" s="90">
        <v>22.74</v>
      </c>
      <c r="N924" s="90">
        <v>20.71</v>
      </c>
      <c r="O924" s="90">
        <v>22.5</v>
      </c>
      <c r="P924" s="90">
        <v>23.66</v>
      </c>
      <c r="Q924" s="90">
        <v>24.44</v>
      </c>
      <c r="R924" s="63">
        <f t="shared" si="500"/>
        <v>2.7099999999999937</v>
      </c>
      <c r="S924" s="64">
        <f t="shared" si="536"/>
        <v>5.5017829852267032E-2</v>
      </c>
      <c r="T924" s="65">
        <f t="shared" si="530"/>
        <v>1.0980202800579428</v>
      </c>
      <c r="U924" s="65">
        <f t="shared" si="530"/>
        <v>0.92044444444444451</v>
      </c>
      <c r="V924" s="65">
        <f t="shared" si="501"/>
        <v>0.87531699070160607</v>
      </c>
      <c r="W924" s="65">
        <f t="shared" si="502"/>
        <v>0.84738134206219307</v>
      </c>
      <c r="X924" s="61">
        <f t="shared" si="513"/>
        <v>4.6900528592023198E-2</v>
      </c>
      <c r="Y924" s="66">
        <f t="shared" si="503"/>
        <v>3.369343841317643E-2</v>
      </c>
      <c r="Z924" s="61">
        <f t="shared" si="504"/>
        <v>3.0726076267583474E-2</v>
      </c>
      <c r="AA924" s="67">
        <f t="shared" si="505"/>
        <v>21.639600000000002</v>
      </c>
      <c r="AB924" s="68">
        <f t="shared" si="506"/>
        <v>4.8285852245291095E-3</v>
      </c>
      <c r="AC924" s="69">
        <f t="shared" si="507"/>
        <v>4.4886528247223591E-2</v>
      </c>
      <c r="AD924" s="70">
        <f>_xlfn.PERCENTILE.EXC(AC924:$AC$5675,0.5)</f>
        <v>8.5968191194439783E-2</v>
      </c>
      <c r="AE924" s="70">
        <f>_xlfn.PERCENTILE.EXC($AC924:AC$5675,0.35)</f>
        <v>5.0026085357134847E-2</v>
      </c>
      <c r="AF924" s="71">
        <f t="shared" si="532"/>
        <v>3.466514044534208E-2</v>
      </c>
      <c r="AG924" s="70">
        <f t="shared" si="533"/>
        <v>-0.25348902430545567</v>
      </c>
      <c r="AH924" s="70">
        <f t="shared" si="534"/>
        <v>-0.28545770534896964</v>
      </c>
      <c r="AI924" s="61" t="str">
        <f t="shared" si="522"/>
        <v>Safety</v>
      </c>
      <c r="AJ924" s="68" t="str">
        <f t="shared" si="523"/>
        <v>Short VOL</v>
      </c>
      <c r="AK924" s="72" t="str">
        <f t="shared" si="524"/>
        <v>00631L</v>
      </c>
      <c r="AL924" s="73">
        <f t="shared" si="514"/>
        <v>1</v>
      </c>
      <c r="AM924" s="72" t="str">
        <f t="shared" si="527"/>
        <v>00631L</v>
      </c>
      <c r="AN924" s="73">
        <f t="shared" si="515"/>
        <v>1</v>
      </c>
      <c r="AO924" s="74" t="str">
        <f t="shared" si="521"/>
        <v>00631L</v>
      </c>
      <c r="AP924" s="20">
        <f t="shared" si="516"/>
        <v>1</v>
      </c>
      <c r="AQ924" s="74" t="str">
        <f t="shared" si="531"/>
        <v>00631L</v>
      </c>
      <c r="AR924" s="20">
        <f t="shared" si="517"/>
        <v>1</v>
      </c>
      <c r="AS924" s="74" t="str">
        <f t="shared" si="525"/>
        <v>00631L</v>
      </c>
      <c r="AT924" s="20">
        <f t="shared" si="518"/>
        <v>1</v>
      </c>
      <c r="AU924" s="74" t="str">
        <f t="shared" si="508"/>
        <v>00631L</v>
      </c>
      <c r="AV924" s="20">
        <f t="shared" si="519"/>
        <v>1</v>
      </c>
      <c r="AW924" s="74" t="str">
        <f t="shared" si="509"/>
        <v>00635U</v>
      </c>
      <c r="AX924" s="20">
        <f t="shared" si="510"/>
        <v>0</v>
      </c>
      <c r="AY924" s="20">
        <f t="shared" si="520"/>
        <v>0</v>
      </c>
      <c r="AZ924" s="57">
        <v>44967</v>
      </c>
      <c r="BA924" s="75">
        <v>27.7</v>
      </c>
      <c r="BB924" s="90">
        <v>27.675000000000001</v>
      </c>
      <c r="BC924" s="76">
        <f t="shared" si="528"/>
        <v>26.946874999999999</v>
      </c>
      <c r="BD924" s="76">
        <f t="shared" si="529"/>
        <v>26.977500000000003</v>
      </c>
      <c r="BE924" s="77">
        <f t="shared" si="535"/>
        <v>2.7020758436739036E-2</v>
      </c>
      <c r="BF924" s="77">
        <f t="shared" si="526"/>
        <v>2.6781577240292707E-2</v>
      </c>
    </row>
    <row r="925" spans="1:58" s="23" customFormat="1" ht="13.15" x14ac:dyDescent="0.4">
      <c r="A925" s="57">
        <v>44965</v>
      </c>
      <c r="B925" s="112">
        <v>20.052</v>
      </c>
      <c r="C925" s="112">
        <v>21.151</v>
      </c>
      <c r="D925" s="112">
        <v>21.858000000000001</v>
      </c>
      <c r="E925" s="112">
        <v>22.199000000000002</v>
      </c>
      <c r="F925" s="112">
        <v>22.423999999999999</v>
      </c>
      <c r="G925" s="112">
        <v>22.95</v>
      </c>
      <c r="H925" s="113">
        <v>22.995999999999999</v>
      </c>
      <c r="I925" s="90">
        <f t="shared" si="511"/>
        <v>20.9312</v>
      </c>
      <c r="J925" s="90">
        <f t="shared" si="512"/>
        <v>21.7166</v>
      </c>
      <c r="K925" s="114">
        <v>4</v>
      </c>
      <c r="L925" s="115">
        <v>0.05</v>
      </c>
      <c r="M925" s="90">
        <v>21</v>
      </c>
      <c r="N925" s="90">
        <v>19.63</v>
      </c>
      <c r="O925" s="90">
        <v>21.82</v>
      </c>
      <c r="P925" s="90">
        <v>23.14</v>
      </c>
      <c r="Q925" s="90">
        <v>23.75</v>
      </c>
      <c r="R925" s="63">
        <f t="shared" si="500"/>
        <v>4.3300000000000054</v>
      </c>
      <c r="S925" s="64">
        <f t="shared" si="536"/>
        <v>5.1982851018220734E-2</v>
      </c>
      <c r="T925" s="65">
        <f t="shared" si="530"/>
        <v>1.0697911360163017</v>
      </c>
      <c r="U925" s="65">
        <f t="shared" si="530"/>
        <v>0.89963336388634274</v>
      </c>
      <c r="V925" s="65">
        <f t="shared" si="501"/>
        <v>0.848314606741573</v>
      </c>
      <c r="W925" s="65">
        <f t="shared" si="502"/>
        <v>0.82652631578947366</v>
      </c>
      <c r="X925" s="61">
        <f t="shared" si="513"/>
        <v>5.4807500498703379E-2</v>
      </c>
      <c r="Y925" s="66">
        <f t="shared" si="503"/>
        <v>3.5902518131447229E-2</v>
      </c>
      <c r="Z925" s="61">
        <f t="shared" si="504"/>
        <v>3.7522932273352662E-2</v>
      </c>
      <c r="AA925" s="67">
        <f t="shared" si="505"/>
        <v>20.9312</v>
      </c>
      <c r="AB925" s="68">
        <f t="shared" si="506"/>
        <v>2.1497707590422854E-2</v>
      </c>
      <c r="AC925" s="69">
        <f t="shared" si="507"/>
        <v>6.6286296484972057E-2</v>
      </c>
      <c r="AD925" s="70">
        <f>_xlfn.PERCENTILE.EXC(AC925:$AC$5675,0.5)</f>
        <v>8.6058519793459562E-2</v>
      </c>
      <c r="AE925" s="70">
        <f>_xlfn.PERCENTILE.EXC($AC925:AC$5675,0.35)</f>
        <v>5.0103475543909842E-2</v>
      </c>
      <c r="AF925" s="71">
        <f t="shared" si="532"/>
        <v>3.466514044534208E-2</v>
      </c>
      <c r="AG925" s="70">
        <f t="shared" si="533"/>
        <v>-0.25348902430545567</v>
      </c>
      <c r="AH925" s="70">
        <f t="shared" si="534"/>
        <v>-0.28545770534896964</v>
      </c>
      <c r="AI925" s="61" t="str">
        <f t="shared" si="522"/>
        <v>Safety</v>
      </c>
      <c r="AJ925" s="68" t="str">
        <f t="shared" si="523"/>
        <v>Short VOL</v>
      </c>
      <c r="AK925" s="72" t="str">
        <f t="shared" si="524"/>
        <v>00631L</v>
      </c>
      <c r="AL925" s="73">
        <f t="shared" si="514"/>
        <v>1</v>
      </c>
      <c r="AM925" s="72" t="str">
        <f t="shared" si="527"/>
        <v>00631L</v>
      </c>
      <c r="AN925" s="73">
        <f t="shared" si="515"/>
        <v>1</v>
      </c>
      <c r="AO925" s="74" t="str">
        <f t="shared" si="521"/>
        <v>00631L</v>
      </c>
      <c r="AP925" s="20">
        <f t="shared" si="516"/>
        <v>1</v>
      </c>
      <c r="AQ925" s="74" t="str">
        <f t="shared" si="531"/>
        <v>00631L</v>
      </c>
      <c r="AR925" s="20">
        <f t="shared" si="517"/>
        <v>1</v>
      </c>
      <c r="AS925" s="74" t="str">
        <f t="shared" si="525"/>
        <v>00631L</v>
      </c>
      <c r="AT925" s="20">
        <f t="shared" si="518"/>
        <v>1</v>
      </c>
      <c r="AU925" s="74" t="str">
        <f t="shared" si="508"/>
        <v>00631L</v>
      </c>
      <c r="AV925" s="20">
        <f t="shared" si="519"/>
        <v>1</v>
      </c>
      <c r="AW925" s="74" t="str">
        <f t="shared" si="509"/>
        <v>00631L</v>
      </c>
      <c r="AX925" s="20">
        <f t="shared" si="510"/>
        <v>1</v>
      </c>
      <c r="AY925" s="20">
        <f t="shared" si="520"/>
        <v>0</v>
      </c>
      <c r="AZ925" s="57">
        <v>44966</v>
      </c>
      <c r="BA925" s="75">
        <v>27.67</v>
      </c>
      <c r="BB925" s="90">
        <v>28.15</v>
      </c>
      <c r="BC925" s="76">
        <f t="shared" si="528"/>
        <v>26.922708333333329</v>
      </c>
      <c r="BD925" s="76">
        <f t="shared" si="529"/>
        <v>26.946791666666666</v>
      </c>
      <c r="BE925" s="77">
        <f t="shared" si="535"/>
        <v>4.5585743138150218E-2</v>
      </c>
      <c r="BF925" s="77">
        <f t="shared" si="526"/>
        <v>2.6838383666577585E-2</v>
      </c>
    </row>
    <row r="926" spans="1:58" s="23" customFormat="1" ht="13.15" x14ac:dyDescent="0.4">
      <c r="A926" s="57">
        <v>44964</v>
      </c>
      <c r="B926" s="112">
        <v>19.215</v>
      </c>
      <c r="C926" s="112">
        <v>20.350999999999999</v>
      </c>
      <c r="D926" s="112">
        <v>21.053000000000001</v>
      </c>
      <c r="E926" s="112">
        <v>21.501000000000001</v>
      </c>
      <c r="F926" s="112">
        <v>21.87</v>
      </c>
      <c r="G926" s="112">
        <v>22.45</v>
      </c>
      <c r="H926" s="113">
        <v>22.532</v>
      </c>
      <c r="I926" s="90">
        <f t="shared" si="511"/>
        <v>20.067</v>
      </c>
      <c r="J926" s="90">
        <f t="shared" si="512"/>
        <v>20.877500000000001</v>
      </c>
      <c r="K926" s="114">
        <v>5</v>
      </c>
      <c r="L926" s="115">
        <v>0.05</v>
      </c>
      <c r="M926" s="90">
        <v>19.62</v>
      </c>
      <c r="N926" s="90">
        <v>18.66</v>
      </c>
      <c r="O926" s="90">
        <v>20.78</v>
      </c>
      <c r="P926" s="90">
        <v>22.38</v>
      </c>
      <c r="Q926" s="90">
        <v>23.43</v>
      </c>
      <c r="R926" s="63">
        <f t="shared" si="500"/>
        <v>4.8799999999999955</v>
      </c>
      <c r="S926" s="64">
        <f t="shared" si="536"/>
        <v>-3.9629439011837346E-2</v>
      </c>
      <c r="T926" s="65">
        <f t="shared" si="530"/>
        <v>1.0514469453376207</v>
      </c>
      <c r="U926" s="65">
        <f t="shared" si="530"/>
        <v>0.89797882579403265</v>
      </c>
      <c r="V926" s="65">
        <f t="shared" si="501"/>
        <v>0.83378016085790885</v>
      </c>
      <c r="W926" s="65">
        <f t="shared" si="502"/>
        <v>0.79641485275288093</v>
      </c>
      <c r="X926" s="61">
        <f t="shared" si="513"/>
        <v>5.9120478792609898E-2</v>
      </c>
      <c r="Y926" s="66">
        <f t="shared" si="503"/>
        <v>4.7951258081019431E-2</v>
      </c>
      <c r="Z926" s="61">
        <f t="shared" si="504"/>
        <v>4.0389694523346842E-2</v>
      </c>
      <c r="AA926" s="67">
        <f t="shared" si="505"/>
        <v>20.067</v>
      </c>
      <c r="AB926" s="68">
        <f t="shared" si="506"/>
        <v>2.9742765273311881E-2</v>
      </c>
      <c r="AC926" s="69">
        <f t="shared" si="507"/>
        <v>7.5401929260450168E-2</v>
      </c>
      <c r="AD926" s="70">
        <f>_xlfn.PERCENTILE.EXC(AC926:$AC$5675,0.5)</f>
        <v>8.6075617512623756E-2</v>
      </c>
      <c r="AE926" s="70">
        <f>_xlfn.PERCENTILE.EXC($AC926:AC$5675,0.35)</f>
        <v>5.0063548734270116E-2</v>
      </c>
      <c r="AF926" s="71">
        <f t="shared" si="532"/>
        <v>3.466514044534208E-2</v>
      </c>
      <c r="AG926" s="70">
        <f t="shared" si="533"/>
        <v>-0.25348902430545567</v>
      </c>
      <c r="AH926" s="70">
        <f t="shared" si="534"/>
        <v>-0.28545770534896964</v>
      </c>
      <c r="AI926" s="61" t="str">
        <f t="shared" si="522"/>
        <v>Safety</v>
      </c>
      <c r="AJ926" s="68" t="str">
        <f t="shared" si="523"/>
        <v>Short VOL</v>
      </c>
      <c r="AK926" s="72" t="str">
        <f t="shared" si="524"/>
        <v>00631L</v>
      </c>
      <c r="AL926" s="73">
        <f t="shared" si="514"/>
        <v>1</v>
      </c>
      <c r="AM926" s="72" t="str">
        <f t="shared" si="527"/>
        <v>00631L</v>
      </c>
      <c r="AN926" s="73">
        <f t="shared" si="515"/>
        <v>1</v>
      </c>
      <c r="AO926" s="74" t="str">
        <f t="shared" si="521"/>
        <v>00631L</v>
      </c>
      <c r="AP926" s="20">
        <f t="shared" si="516"/>
        <v>1</v>
      </c>
      <c r="AQ926" s="74" t="str">
        <f t="shared" si="531"/>
        <v>00631L</v>
      </c>
      <c r="AR926" s="20">
        <f t="shared" si="517"/>
        <v>1</v>
      </c>
      <c r="AS926" s="74" t="str">
        <f t="shared" si="525"/>
        <v>00631L</v>
      </c>
      <c r="AT926" s="20">
        <f t="shared" si="518"/>
        <v>1</v>
      </c>
      <c r="AU926" s="74" t="str">
        <f t="shared" si="508"/>
        <v>00631L</v>
      </c>
      <c r="AV926" s="20">
        <f t="shared" si="519"/>
        <v>1</v>
      </c>
      <c r="AW926" s="74" t="str">
        <f t="shared" si="509"/>
        <v>00631L</v>
      </c>
      <c r="AX926" s="20">
        <f t="shared" si="510"/>
        <v>1</v>
      </c>
      <c r="AY926" s="20">
        <f t="shared" si="520"/>
        <v>0</v>
      </c>
      <c r="AZ926" s="57">
        <v>44965</v>
      </c>
      <c r="BA926" s="75">
        <v>27.94</v>
      </c>
      <c r="BB926" s="90">
        <v>27.6875</v>
      </c>
      <c r="BC926" s="76">
        <f t="shared" si="528"/>
        <v>26.892083333333328</v>
      </c>
      <c r="BD926" s="76">
        <f t="shared" si="529"/>
        <v>26.919208333333327</v>
      </c>
      <c r="BE926" s="77">
        <f t="shared" si="535"/>
        <v>2.9578097643358673E-2</v>
      </c>
      <c r="BF926" s="77">
        <f t="shared" si="526"/>
        <v>3.7920567872074311E-2</v>
      </c>
    </row>
    <row r="927" spans="1:58" s="23" customFormat="1" ht="13.15" x14ac:dyDescent="0.4">
      <c r="A927" s="57">
        <v>44963</v>
      </c>
      <c r="B927" s="112">
        <v>20.012</v>
      </c>
      <c r="C927" s="112">
        <v>20.95</v>
      </c>
      <c r="D927" s="112">
        <v>21.605</v>
      </c>
      <c r="E927" s="112">
        <v>21.890999999999998</v>
      </c>
      <c r="F927" s="112">
        <v>22.178999999999998</v>
      </c>
      <c r="G927" s="112">
        <v>22.7</v>
      </c>
      <c r="H927" s="113">
        <v>22.773</v>
      </c>
      <c r="I927" s="90">
        <f t="shared" si="511"/>
        <v>20.668599999999998</v>
      </c>
      <c r="J927" s="90">
        <f t="shared" si="512"/>
        <v>21.4085</v>
      </c>
      <c r="K927" s="114">
        <v>6</v>
      </c>
      <c r="L927" s="115">
        <v>0.05</v>
      </c>
      <c r="M927" s="90">
        <v>20.67</v>
      </c>
      <c r="N927" s="90">
        <v>19.43</v>
      </c>
      <c r="O927" s="90">
        <v>21.43</v>
      </c>
      <c r="P927" s="90">
        <v>22.86</v>
      </c>
      <c r="Q927" s="90">
        <v>23.82</v>
      </c>
      <c r="R927" s="63">
        <f t="shared" ref="R927:R990" si="537">(O927+P927)-(N927+M927)</f>
        <v>4.1899999999999977</v>
      </c>
      <c r="S927" s="64">
        <f t="shared" si="536"/>
        <v>6.0010911074740943E-2</v>
      </c>
      <c r="T927" s="65">
        <f t="shared" si="530"/>
        <v>1.0638188368502317</v>
      </c>
      <c r="U927" s="65">
        <f t="shared" si="530"/>
        <v>0.90667288847410177</v>
      </c>
      <c r="V927" s="65">
        <f t="shared" si="501"/>
        <v>0.84995625546806652</v>
      </c>
      <c r="W927" s="65">
        <f t="shared" si="502"/>
        <v>0.81570109151973125</v>
      </c>
      <c r="X927" s="61">
        <f t="shared" si="513"/>
        <v>4.6871876873875618E-2</v>
      </c>
      <c r="Y927" s="66">
        <f t="shared" si="503"/>
        <v>4.0290530354940457E-2</v>
      </c>
      <c r="Z927" s="61">
        <f t="shared" si="504"/>
        <v>3.5798264033364731E-2</v>
      </c>
      <c r="AA927" s="67">
        <f t="shared" si="505"/>
        <v>20.668600000000001</v>
      </c>
      <c r="AB927" s="68">
        <f t="shared" si="506"/>
        <v>2.9953679876479709E-2</v>
      </c>
      <c r="AC927" s="69">
        <f t="shared" si="507"/>
        <v>6.3746783324755626E-2</v>
      </c>
      <c r="AD927" s="70">
        <f>_xlfn.PERCENTILE.EXC(AC927:$AC$5675,0.5)</f>
        <v>8.609271523178795E-2</v>
      </c>
      <c r="AE927" s="70">
        <f>_xlfn.PERCENTILE.EXC($AC927:AC$5675,0.35)</f>
        <v>5.0019841460945638E-2</v>
      </c>
      <c r="AF927" s="71">
        <f t="shared" si="532"/>
        <v>3.466514044534208E-2</v>
      </c>
      <c r="AG927" s="70">
        <f t="shared" si="533"/>
        <v>-0.25348902430545567</v>
      </c>
      <c r="AH927" s="70">
        <f t="shared" si="534"/>
        <v>-0.28545770534896964</v>
      </c>
      <c r="AI927" s="61" t="str">
        <f t="shared" si="522"/>
        <v>Safety</v>
      </c>
      <c r="AJ927" s="68" t="str">
        <f t="shared" si="523"/>
        <v>Short VOL</v>
      </c>
      <c r="AK927" s="72" t="str">
        <f t="shared" si="524"/>
        <v>00631L</v>
      </c>
      <c r="AL927" s="73">
        <f t="shared" si="514"/>
        <v>1</v>
      </c>
      <c r="AM927" s="72" t="str">
        <f t="shared" si="527"/>
        <v>00631L</v>
      </c>
      <c r="AN927" s="73">
        <f t="shared" si="515"/>
        <v>1</v>
      </c>
      <c r="AO927" s="74" t="str">
        <f t="shared" si="521"/>
        <v>00631L</v>
      </c>
      <c r="AP927" s="20">
        <f t="shared" si="516"/>
        <v>1</v>
      </c>
      <c r="AQ927" s="74" t="str">
        <f t="shared" si="531"/>
        <v>00631L</v>
      </c>
      <c r="AR927" s="20">
        <f t="shared" si="517"/>
        <v>1</v>
      </c>
      <c r="AS927" s="74" t="str">
        <f t="shared" si="525"/>
        <v>00631L</v>
      </c>
      <c r="AT927" s="20">
        <f t="shared" si="518"/>
        <v>1</v>
      </c>
      <c r="AU927" s="74" t="str">
        <f t="shared" si="508"/>
        <v>00631L</v>
      </c>
      <c r="AV927" s="20">
        <f t="shared" si="519"/>
        <v>1</v>
      </c>
      <c r="AW927" s="74" t="str">
        <f t="shared" si="509"/>
        <v>00631L</v>
      </c>
      <c r="AX927" s="20">
        <f t="shared" si="510"/>
        <v>1</v>
      </c>
      <c r="AY927" s="20">
        <f t="shared" si="520"/>
        <v>0</v>
      </c>
      <c r="AZ927" s="57">
        <v>44964</v>
      </c>
      <c r="BA927" s="75">
        <v>27.7</v>
      </c>
      <c r="BB927" s="90">
        <v>27.574999999999999</v>
      </c>
      <c r="BC927" s="76">
        <f t="shared" si="528"/>
        <v>26.87854166666666</v>
      </c>
      <c r="BD927" s="76">
        <f t="shared" si="529"/>
        <v>26.892291666666662</v>
      </c>
      <c r="BE927" s="77">
        <f t="shared" si="535"/>
        <v>2.5911314012882256E-2</v>
      </c>
      <c r="BF927" s="77">
        <f t="shared" si="526"/>
        <v>3.0034938760332665E-2</v>
      </c>
    </row>
    <row r="928" spans="1:58" s="23" customFormat="1" ht="13.15" x14ac:dyDescent="0.4">
      <c r="A928" s="57">
        <v>44960</v>
      </c>
      <c r="B928" s="112">
        <v>19.337</v>
      </c>
      <c r="C928" s="112">
        <v>20.547999999999998</v>
      </c>
      <c r="D928" s="112">
        <v>21.355</v>
      </c>
      <c r="E928" s="112">
        <v>21.748999999999999</v>
      </c>
      <c r="F928" s="112">
        <v>22.062000000000001</v>
      </c>
      <c r="G928" s="112">
        <v>22.605</v>
      </c>
      <c r="H928" s="113">
        <v>22.65</v>
      </c>
      <c r="I928" s="90">
        <f t="shared" si="511"/>
        <v>20.12415</v>
      </c>
      <c r="J928" s="90">
        <f t="shared" si="512"/>
        <v>21.07255</v>
      </c>
      <c r="K928" s="114">
        <v>7</v>
      </c>
      <c r="L928" s="115">
        <v>0.05</v>
      </c>
      <c r="M928" s="90">
        <v>19.13</v>
      </c>
      <c r="N928" s="90">
        <v>18.329999999999998</v>
      </c>
      <c r="O928" s="90">
        <v>20.78</v>
      </c>
      <c r="P928" s="90">
        <v>22.37</v>
      </c>
      <c r="Q928" s="90">
        <v>23.38</v>
      </c>
      <c r="R928" s="63">
        <f t="shared" si="537"/>
        <v>5.6900000000000119</v>
      </c>
      <c r="S928" s="64">
        <f t="shared" si="536"/>
        <v>-2.1356113187400008E-2</v>
      </c>
      <c r="T928" s="65">
        <f t="shared" si="530"/>
        <v>1.043644298963448</v>
      </c>
      <c r="U928" s="65">
        <f t="shared" si="530"/>
        <v>0.88209817131857537</v>
      </c>
      <c r="V928" s="65">
        <f t="shared" si="501"/>
        <v>0.81940098345999091</v>
      </c>
      <c r="W928" s="65">
        <f t="shared" si="502"/>
        <v>0.78400342172797255</v>
      </c>
      <c r="X928" s="61">
        <f t="shared" si="513"/>
        <v>6.2626053679474505E-2</v>
      </c>
      <c r="Y928" s="66">
        <f t="shared" si="503"/>
        <v>4.1427192054807112E-2</v>
      </c>
      <c r="Z928" s="61">
        <f t="shared" si="504"/>
        <v>4.7127456314925077E-2</v>
      </c>
      <c r="AA928" s="67">
        <f t="shared" si="505"/>
        <v>20.12415</v>
      </c>
      <c r="AB928" s="68">
        <f t="shared" si="506"/>
        <v>5.4937261320240127E-2</v>
      </c>
      <c r="AC928" s="69">
        <f t="shared" si="507"/>
        <v>9.7880523731587676E-2</v>
      </c>
      <c r="AD928" s="70">
        <f>_xlfn.PERCENTILE.EXC(AC928:$AC$5675,0.5)</f>
        <v>8.6099811977971646E-2</v>
      </c>
      <c r="AE928" s="70">
        <f>_xlfn.PERCENTILE.EXC($AC928:AC$5675,0.35)</f>
        <v>4.9976134187621132E-2</v>
      </c>
      <c r="AF928" s="71">
        <f t="shared" si="532"/>
        <v>3.466514044534208E-2</v>
      </c>
      <c r="AG928" s="70">
        <f t="shared" si="533"/>
        <v>-0.25348902430545567</v>
      </c>
      <c r="AH928" s="70">
        <f t="shared" si="534"/>
        <v>-0.28545770534896964</v>
      </c>
      <c r="AI928" s="61" t="str">
        <f t="shared" si="522"/>
        <v>Short VOL</v>
      </c>
      <c r="AJ928" s="68" t="str">
        <f t="shared" si="523"/>
        <v>Short VOL</v>
      </c>
      <c r="AK928" s="72" t="str">
        <f t="shared" si="524"/>
        <v>00631L</v>
      </c>
      <c r="AL928" s="73">
        <f t="shared" si="514"/>
        <v>1</v>
      </c>
      <c r="AM928" s="72" t="str">
        <f t="shared" si="527"/>
        <v>00631L</v>
      </c>
      <c r="AN928" s="73">
        <f t="shared" si="515"/>
        <v>1</v>
      </c>
      <c r="AO928" s="74" t="str">
        <f t="shared" si="521"/>
        <v>00631L</v>
      </c>
      <c r="AP928" s="20">
        <f t="shared" si="516"/>
        <v>1</v>
      </c>
      <c r="AQ928" s="74" t="str">
        <f t="shared" si="531"/>
        <v>00631L</v>
      </c>
      <c r="AR928" s="20">
        <f t="shared" si="517"/>
        <v>1</v>
      </c>
      <c r="AS928" s="74" t="str">
        <f t="shared" si="525"/>
        <v>00631L</v>
      </c>
      <c r="AT928" s="20">
        <f t="shared" si="518"/>
        <v>1</v>
      </c>
      <c r="AU928" s="74" t="str">
        <f t="shared" si="508"/>
        <v>00631L</v>
      </c>
      <c r="AV928" s="20">
        <f t="shared" si="519"/>
        <v>1</v>
      </c>
      <c r="AW928" s="74" t="str">
        <f t="shared" si="509"/>
        <v>00631L</v>
      </c>
      <c r="AX928" s="20">
        <f t="shared" si="510"/>
        <v>1</v>
      </c>
      <c r="AY928" s="20">
        <f t="shared" si="520"/>
        <v>0</v>
      </c>
      <c r="AZ928" s="57">
        <v>44963</v>
      </c>
      <c r="BA928" s="75">
        <v>28.04</v>
      </c>
      <c r="BB928" s="90">
        <v>28.087499999999999</v>
      </c>
      <c r="BC928" s="76">
        <f t="shared" si="528"/>
        <v>26.867499999999996</v>
      </c>
      <c r="BD928" s="76">
        <f t="shared" si="529"/>
        <v>26.886291666666658</v>
      </c>
      <c r="BE928" s="77">
        <f t="shared" si="535"/>
        <v>4.5408020843026059E-2</v>
      </c>
      <c r="BF928" s="77">
        <f t="shared" si="526"/>
        <v>4.2910653043450271E-2</v>
      </c>
    </row>
    <row r="929" spans="1:58" s="23" customFormat="1" ht="13.15" x14ac:dyDescent="0.4">
      <c r="A929" s="57">
        <v>44959</v>
      </c>
      <c r="B929" s="112">
        <v>19.298999999999999</v>
      </c>
      <c r="C929" s="112">
        <v>20.347999999999999</v>
      </c>
      <c r="D929" s="112">
        <v>21.099</v>
      </c>
      <c r="E929" s="112">
        <v>21.437999999999999</v>
      </c>
      <c r="F929" s="112">
        <v>21.815999999999999</v>
      </c>
      <c r="G929" s="112">
        <v>22.396000000000001</v>
      </c>
      <c r="H929" s="113">
        <v>22.491</v>
      </c>
      <c r="I929" s="90">
        <f t="shared" si="511"/>
        <v>19.9284</v>
      </c>
      <c r="J929" s="90">
        <f t="shared" si="512"/>
        <v>20.7986</v>
      </c>
      <c r="K929" s="114">
        <v>8</v>
      </c>
      <c r="L929" s="115">
        <v>0.05</v>
      </c>
      <c r="M929" s="90">
        <v>19.13</v>
      </c>
      <c r="N929" s="90">
        <v>18.73</v>
      </c>
      <c r="O929" s="90">
        <v>20.84</v>
      </c>
      <c r="P929" s="90">
        <v>22.34</v>
      </c>
      <c r="Q929" s="90">
        <v>23.45</v>
      </c>
      <c r="R929" s="63">
        <f t="shared" si="537"/>
        <v>5.32</v>
      </c>
      <c r="S929" s="64">
        <f t="shared" si="536"/>
        <v>4.8125349748181272E-2</v>
      </c>
      <c r="T929" s="65">
        <f t="shared" si="530"/>
        <v>1.0213561131873998</v>
      </c>
      <c r="U929" s="65">
        <f t="shared" si="530"/>
        <v>0.8987523992322457</v>
      </c>
      <c r="V929" s="65">
        <f t="shared" si="501"/>
        <v>0.83840644583706359</v>
      </c>
      <c r="W929" s="65">
        <f t="shared" si="502"/>
        <v>0.79872068230277193</v>
      </c>
      <c r="X929" s="61">
        <f t="shared" si="513"/>
        <v>5.435514793512615E-2</v>
      </c>
      <c r="Y929" s="66">
        <f t="shared" si="503"/>
        <v>4.9118387909319938E-2</v>
      </c>
      <c r="Z929" s="61">
        <f t="shared" si="504"/>
        <v>4.3666325445093461E-2</v>
      </c>
      <c r="AA929" s="67">
        <f t="shared" si="505"/>
        <v>19.928399999999996</v>
      </c>
      <c r="AB929" s="68">
        <f t="shared" si="506"/>
        <v>3.0379071009076296E-2</v>
      </c>
      <c r="AC929" s="69">
        <f t="shared" si="507"/>
        <v>6.3982915109449867E-2</v>
      </c>
      <c r="AD929" s="70">
        <f>_xlfn.PERCENTILE.EXC(AC929:$AC$5675,0.5)</f>
        <v>8.609271523178795E-2</v>
      </c>
      <c r="AE929" s="70">
        <f>_xlfn.PERCENTILE.EXC($AC929:AC$5675,0.35)</f>
        <v>4.994468353106734E-2</v>
      </c>
      <c r="AF929" s="71">
        <f t="shared" si="532"/>
        <v>3.466514044534208E-2</v>
      </c>
      <c r="AG929" s="70">
        <f t="shared" si="533"/>
        <v>-0.25348902430545567</v>
      </c>
      <c r="AH929" s="70">
        <f t="shared" si="534"/>
        <v>-0.28545770534896964</v>
      </c>
      <c r="AI929" s="61" t="str">
        <f t="shared" si="522"/>
        <v>Safety</v>
      </c>
      <c r="AJ929" s="68" t="str">
        <f t="shared" si="523"/>
        <v>Short VOL</v>
      </c>
      <c r="AK929" s="72" t="str">
        <f t="shared" si="524"/>
        <v>00631L</v>
      </c>
      <c r="AL929" s="73">
        <f t="shared" si="514"/>
        <v>1</v>
      </c>
      <c r="AM929" s="72" t="str">
        <f t="shared" si="527"/>
        <v>00631L</v>
      </c>
      <c r="AN929" s="73">
        <f t="shared" si="515"/>
        <v>1</v>
      </c>
      <c r="AO929" s="74" t="str">
        <f t="shared" si="521"/>
        <v>00631L</v>
      </c>
      <c r="AP929" s="20">
        <f t="shared" si="516"/>
        <v>1</v>
      </c>
      <c r="AQ929" s="74" t="str">
        <f t="shared" si="531"/>
        <v>00631L</v>
      </c>
      <c r="AR929" s="20">
        <f t="shared" si="517"/>
        <v>1</v>
      </c>
      <c r="AS929" s="74" t="str">
        <f t="shared" si="525"/>
        <v>00631L</v>
      </c>
      <c r="AT929" s="20">
        <f t="shared" si="518"/>
        <v>1</v>
      </c>
      <c r="AU929" s="74" t="str">
        <f t="shared" si="508"/>
        <v>00631L</v>
      </c>
      <c r="AV929" s="20">
        <f t="shared" si="519"/>
        <v>1</v>
      </c>
      <c r="AW929" s="74" t="str">
        <f t="shared" si="509"/>
        <v>00631L</v>
      </c>
      <c r="AX929" s="20">
        <f t="shared" si="510"/>
        <v>1</v>
      </c>
      <c r="AY929" s="20">
        <f t="shared" si="520"/>
        <v>0</v>
      </c>
      <c r="AZ929" s="57">
        <v>44960</v>
      </c>
      <c r="BA929" s="75">
        <v>28.09</v>
      </c>
      <c r="BB929" s="90">
        <v>28.25</v>
      </c>
      <c r="BC929" s="76">
        <f t="shared" si="528"/>
        <v>26.856458333333325</v>
      </c>
      <c r="BD929" s="76">
        <f t="shared" si="529"/>
        <v>26.867541666666661</v>
      </c>
      <c r="BE929" s="77">
        <f t="shared" si="535"/>
        <v>5.1888512229367863E-2</v>
      </c>
      <c r="BF929" s="77">
        <f t="shared" si="526"/>
        <v>4.5499448684208715E-2</v>
      </c>
    </row>
    <row r="930" spans="1:58" s="23" customFormat="1" ht="13.15" x14ac:dyDescent="0.4">
      <c r="A930" s="57">
        <v>44958</v>
      </c>
      <c r="B930" s="112">
        <v>18.751000000000001</v>
      </c>
      <c r="C930" s="112">
        <v>19.956</v>
      </c>
      <c r="D930" s="112">
        <v>20.701000000000001</v>
      </c>
      <c r="E930" s="112">
        <v>21.103000000000002</v>
      </c>
      <c r="F930" s="112">
        <v>21.513000000000002</v>
      </c>
      <c r="G930" s="112">
        <v>22.132000000000001</v>
      </c>
      <c r="H930" s="113">
        <v>22.3</v>
      </c>
      <c r="I930" s="90">
        <f t="shared" si="511"/>
        <v>19.41375</v>
      </c>
      <c r="J930" s="90">
        <f t="shared" si="512"/>
        <v>20.365749999999998</v>
      </c>
      <c r="K930" s="114">
        <v>9</v>
      </c>
      <c r="L930" s="115">
        <v>0.05</v>
      </c>
      <c r="M930" s="90">
        <v>18.559999999999999</v>
      </c>
      <c r="N930" s="90">
        <v>17.87</v>
      </c>
      <c r="O930" s="90">
        <v>19.97</v>
      </c>
      <c r="P930" s="90">
        <v>21.65</v>
      </c>
      <c r="Q930" s="90">
        <v>22.99</v>
      </c>
      <c r="R930" s="63">
        <f t="shared" si="537"/>
        <v>5.1899999999999977</v>
      </c>
      <c r="S930" s="64">
        <f t="shared" si="536"/>
        <v>-7.8865979381443185E-2</v>
      </c>
      <c r="T930" s="65">
        <f t="shared" si="530"/>
        <v>1.038612199216564</v>
      </c>
      <c r="U930" s="65">
        <f t="shared" si="530"/>
        <v>0.89484226339509276</v>
      </c>
      <c r="V930" s="65">
        <f t="shared" si="501"/>
        <v>0.82540415704388004</v>
      </c>
      <c r="W930" s="65">
        <f t="shared" si="502"/>
        <v>0.7772944758590693</v>
      </c>
      <c r="X930" s="61">
        <f t="shared" si="513"/>
        <v>6.4263239293904234E-2</v>
      </c>
      <c r="Y930" s="66">
        <f t="shared" si="503"/>
        <v>5.672179310998432E-2</v>
      </c>
      <c r="Z930" s="61">
        <f t="shared" si="504"/>
        <v>4.903740905286192E-2</v>
      </c>
      <c r="AA930" s="67">
        <f t="shared" si="505"/>
        <v>19.41375</v>
      </c>
      <c r="AB930" s="68">
        <f t="shared" si="506"/>
        <v>4.9300503637381095E-2</v>
      </c>
      <c r="AC930" s="69">
        <f t="shared" si="507"/>
        <v>8.6387800783435886E-2</v>
      </c>
      <c r="AD930" s="70">
        <f>_xlfn.PERCENTILE.EXC(AC930:$AC$5675,0.5)</f>
        <v>8.6099811977971646E-2</v>
      </c>
      <c r="AE930" s="70">
        <f>_xlfn.PERCENTILE.EXC($AC930:AC$5675,0.35)</f>
        <v>4.9922425337091535E-2</v>
      </c>
      <c r="AF930" s="71">
        <f t="shared" si="532"/>
        <v>3.466514044534208E-2</v>
      </c>
      <c r="AG930" s="70">
        <f t="shared" si="533"/>
        <v>-0.25348902430545567</v>
      </c>
      <c r="AH930" s="70">
        <f t="shared" si="534"/>
        <v>-0.28545770534896964</v>
      </c>
      <c r="AI930" s="61" t="str">
        <f t="shared" si="522"/>
        <v>Short VOL</v>
      </c>
      <c r="AJ930" s="68" t="str">
        <f t="shared" si="523"/>
        <v>Short VOL</v>
      </c>
      <c r="AK930" s="72" t="str">
        <f t="shared" si="524"/>
        <v>00631L</v>
      </c>
      <c r="AL930" s="73">
        <f t="shared" si="514"/>
        <v>1</v>
      </c>
      <c r="AM930" s="72" t="str">
        <f t="shared" si="527"/>
        <v>00631L</v>
      </c>
      <c r="AN930" s="73">
        <f t="shared" si="515"/>
        <v>1</v>
      </c>
      <c r="AO930" s="74" t="str">
        <f t="shared" si="521"/>
        <v>00631L</v>
      </c>
      <c r="AP930" s="20">
        <f t="shared" si="516"/>
        <v>1</v>
      </c>
      <c r="AQ930" s="74" t="str">
        <f t="shared" si="531"/>
        <v>00631L</v>
      </c>
      <c r="AR930" s="20">
        <f t="shared" si="517"/>
        <v>1</v>
      </c>
      <c r="AS930" s="74" t="str">
        <f t="shared" si="525"/>
        <v>00631L</v>
      </c>
      <c r="AT930" s="20">
        <f t="shared" si="518"/>
        <v>1</v>
      </c>
      <c r="AU930" s="74" t="str">
        <f t="shared" si="508"/>
        <v>00631L</v>
      </c>
      <c r="AV930" s="20">
        <f t="shared" si="519"/>
        <v>1</v>
      </c>
      <c r="AW930" s="74" t="str">
        <f t="shared" si="509"/>
        <v>00631L</v>
      </c>
      <c r="AX930" s="20">
        <f t="shared" si="510"/>
        <v>1</v>
      </c>
      <c r="AY930" s="20">
        <f t="shared" si="520"/>
        <v>0</v>
      </c>
      <c r="AZ930" s="57">
        <v>44959</v>
      </c>
      <c r="BA930" s="75">
        <v>28.13</v>
      </c>
      <c r="BB930" s="90">
        <v>28.725000000000001</v>
      </c>
      <c r="BC930" s="76">
        <f t="shared" si="528"/>
        <v>26.847083333333327</v>
      </c>
      <c r="BD930" s="76">
        <f t="shared" si="529"/>
        <v>26.85445833333333</v>
      </c>
      <c r="BE930" s="77">
        <f t="shared" si="535"/>
        <v>6.9948628808219712E-2</v>
      </c>
      <c r="BF930" s="77">
        <f t="shared" si="526"/>
        <v>4.7498320421655714E-2</v>
      </c>
    </row>
    <row r="931" spans="1:58" s="23" customFormat="1" ht="13.15" x14ac:dyDescent="0.4">
      <c r="A931" s="57">
        <v>44957</v>
      </c>
      <c r="B931" s="112">
        <v>19.526</v>
      </c>
      <c r="C931" s="112">
        <v>20.481000000000002</v>
      </c>
      <c r="D931" s="112">
        <v>21.1</v>
      </c>
      <c r="E931" s="112">
        <v>21.45</v>
      </c>
      <c r="F931" s="112">
        <v>21.789000000000001</v>
      </c>
      <c r="G931" s="112">
        <v>22.398</v>
      </c>
      <c r="H931" s="113">
        <v>22.457999999999998</v>
      </c>
      <c r="I931" s="90">
        <f t="shared" si="511"/>
        <v>20.003500000000003</v>
      </c>
      <c r="J931" s="90">
        <f t="shared" si="512"/>
        <v>20.790500000000002</v>
      </c>
      <c r="K931" s="114">
        <v>10</v>
      </c>
      <c r="L931" s="115">
        <v>0.05</v>
      </c>
      <c r="M931" s="90">
        <v>21.74</v>
      </c>
      <c r="N931" s="90">
        <v>19.399999999999999</v>
      </c>
      <c r="O931" s="90">
        <v>20.81</v>
      </c>
      <c r="P931" s="90">
        <v>22.25</v>
      </c>
      <c r="Q931" s="90">
        <v>23.4</v>
      </c>
      <c r="R931" s="63">
        <f t="shared" si="537"/>
        <v>1.9200000000000017</v>
      </c>
      <c r="S931" s="64">
        <f t="shared" si="536"/>
        <v>-2.7081243731193715E-2</v>
      </c>
      <c r="T931" s="65">
        <f t="shared" si="530"/>
        <v>1.1206185567010309</v>
      </c>
      <c r="U931" s="65">
        <f t="shared" si="530"/>
        <v>0.93224411340701585</v>
      </c>
      <c r="V931" s="65">
        <f t="shared" si="501"/>
        <v>0.87191011235955052</v>
      </c>
      <c r="W931" s="65">
        <f t="shared" si="502"/>
        <v>0.829059829059829</v>
      </c>
      <c r="X931" s="61">
        <f t="shared" si="513"/>
        <v>4.8909146778654197E-2</v>
      </c>
      <c r="Y931" s="66">
        <f t="shared" si="503"/>
        <v>4.6993006993006951E-2</v>
      </c>
      <c r="Z931" s="61">
        <f t="shared" si="504"/>
        <v>3.9343114954882845E-2</v>
      </c>
      <c r="AA931" s="67">
        <f t="shared" si="505"/>
        <v>20.003500000000003</v>
      </c>
      <c r="AB931" s="68">
        <f t="shared" si="506"/>
        <v>6.4948453608248058E-3</v>
      </c>
      <c r="AC931" s="69">
        <f t="shared" si="507"/>
        <v>3.1108247422680618E-2</v>
      </c>
      <c r="AD931" s="70">
        <f>_xlfn.PERCENTILE.EXC(AC931:$AC$5675,0.5)</f>
        <v>8.609271523178795E-2</v>
      </c>
      <c r="AE931" s="70">
        <f>_xlfn.PERCENTILE.EXC($AC931:AC$5675,0.35)</f>
        <v>4.9900167143115751E-2</v>
      </c>
      <c r="AF931" s="71">
        <f t="shared" si="532"/>
        <v>3.466514044534208E-2</v>
      </c>
      <c r="AG931" s="70">
        <f t="shared" si="533"/>
        <v>-0.25348902430545567</v>
      </c>
      <c r="AH931" s="70">
        <f t="shared" si="534"/>
        <v>-0.28545770534896964</v>
      </c>
      <c r="AI931" s="61" t="str">
        <f t="shared" si="522"/>
        <v>Safety</v>
      </c>
      <c r="AJ931" s="68" t="str">
        <f t="shared" si="523"/>
        <v>Safety</v>
      </c>
      <c r="AK931" s="72" t="str">
        <f t="shared" si="524"/>
        <v>00631L</v>
      </c>
      <c r="AL931" s="73">
        <f t="shared" si="514"/>
        <v>1</v>
      </c>
      <c r="AM931" s="72" t="str">
        <f t="shared" si="527"/>
        <v>00631L</v>
      </c>
      <c r="AN931" s="73">
        <f t="shared" si="515"/>
        <v>1</v>
      </c>
      <c r="AO931" s="74" t="str">
        <f t="shared" si="521"/>
        <v>00635U</v>
      </c>
      <c r="AP931" s="20">
        <f t="shared" si="516"/>
        <v>0</v>
      </c>
      <c r="AQ931" s="74" t="str">
        <f t="shared" si="531"/>
        <v>00631L</v>
      </c>
      <c r="AR931" s="20">
        <f t="shared" si="517"/>
        <v>1</v>
      </c>
      <c r="AS931" s="74" t="str">
        <f t="shared" si="525"/>
        <v>00631L</v>
      </c>
      <c r="AT931" s="20">
        <f t="shared" si="518"/>
        <v>1</v>
      </c>
      <c r="AU931" s="74" t="str">
        <f t="shared" si="508"/>
        <v>00635U</v>
      </c>
      <c r="AV931" s="20">
        <f t="shared" si="519"/>
        <v>0</v>
      </c>
      <c r="AW931" s="74" t="str">
        <f t="shared" si="509"/>
        <v>00635U</v>
      </c>
      <c r="AX931" s="20">
        <f t="shared" si="510"/>
        <v>0</v>
      </c>
      <c r="AY931" s="20">
        <f t="shared" si="520"/>
        <v>1</v>
      </c>
      <c r="AZ931" s="57">
        <v>44958</v>
      </c>
      <c r="BA931" s="75">
        <v>28.58</v>
      </c>
      <c r="BB931" s="90">
        <v>28.7</v>
      </c>
      <c r="BC931" s="76">
        <f t="shared" si="528"/>
        <v>26.83541666666666</v>
      </c>
      <c r="BD931" s="76">
        <f t="shared" si="529"/>
        <v>26.844666666666662</v>
      </c>
      <c r="BE931" s="77">
        <f t="shared" si="535"/>
        <v>6.9482183060321639E-2</v>
      </c>
      <c r="BF931" s="77">
        <f t="shared" si="526"/>
        <v>6.4643504606750085E-2</v>
      </c>
    </row>
    <row r="932" spans="1:58" s="23" customFormat="1" ht="13.15" x14ac:dyDescent="0.4">
      <c r="A932" s="57">
        <v>44956</v>
      </c>
      <c r="B932" s="112">
        <v>20.047999999999998</v>
      </c>
      <c r="C932" s="112">
        <v>20.873999999999999</v>
      </c>
      <c r="D932" s="112">
        <v>21.446999999999999</v>
      </c>
      <c r="E932" s="112">
        <v>21.7</v>
      </c>
      <c r="F932" s="112">
        <v>22.05</v>
      </c>
      <c r="G932" s="112">
        <v>22.556999999999999</v>
      </c>
      <c r="H932" s="113">
        <v>22.681999999999999</v>
      </c>
      <c r="I932" s="90">
        <f t="shared" si="511"/>
        <v>20.419699999999999</v>
      </c>
      <c r="J932" s="90">
        <f t="shared" si="512"/>
        <v>21.13185</v>
      </c>
      <c r="K932" s="114">
        <v>11</v>
      </c>
      <c r="L932" s="115">
        <v>0.05</v>
      </c>
      <c r="M932" s="90">
        <v>22.42</v>
      </c>
      <c r="N932" s="90">
        <v>19.940000000000001</v>
      </c>
      <c r="O932" s="90">
        <v>21.37</v>
      </c>
      <c r="P932" s="90">
        <v>22.71</v>
      </c>
      <c r="Q932" s="90">
        <v>23.61</v>
      </c>
      <c r="R932" s="63">
        <f t="shared" si="537"/>
        <v>1.7199999999999989</v>
      </c>
      <c r="S932" s="64">
        <f t="shared" si="536"/>
        <v>7.7255537547271727E-2</v>
      </c>
      <c r="T932" s="65">
        <f t="shared" si="530"/>
        <v>1.1243731193580742</v>
      </c>
      <c r="U932" s="65">
        <f t="shared" si="530"/>
        <v>0.93308376228357515</v>
      </c>
      <c r="V932" s="65">
        <f t="shared" si="501"/>
        <v>0.87802730074856894</v>
      </c>
      <c r="W932" s="65">
        <f t="shared" si="502"/>
        <v>0.84455739093604409</v>
      </c>
      <c r="X932" s="61">
        <f t="shared" si="513"/>
        <v>4.120111731843578E-2</v>
      </c>
      <c r="Y932" s="66">
        <f t="shared" si="503"/>
        <v>4.5253456221198127E-2</v>
      </c>
      <c r="Z932" s="61">
        <f t="shared" si="504"/>
        <v>3.4875634803645555E-2</v>
      </c>
      <c r="AA932" s="67">
        <f t="shared" si="505"/>
        <v>20.419699999999999</v>
      </c>
      <c r="AB932" s="68">
        <f t="shared" si="506"/>
        <v>5.4162487462385651E-3</v>
      </c>
      <c r="AC932" s="69">
        <f t="shared" si="507"/>
        <v>2.4057171514543507E-2</v>
      </c>
      <c r="AD932" s="70">
        <f>_xlfn.PERCENTILE.EXC(AC932:$AC$5675,0.5)</f>
        <v>8.6099811977971646E-2</v>
      </c>
      <c r="AE932" s="70">
        <f>_xlfn.PERCENTILE.EXC($AC932:AC$5675,0.35)</f>
        <v>4.99415037890708E-2</v>
      </c>
      <c r="AF932" s="71">
        <f t="shared" si="532"/>
        <v>3.5028542714623453E-2</v>
      </c>
      <c r="AG932" s="70">
        <f t="shared" si="533"/>
        <v>-0.25348902430545567</v>
      </c>
      <c r="AH932" s="70">
        <f t="shared" si="534"/>
        <v>-0.28545770534896964</v>
      </c>
      <c r="AI932" s="61" t="str">
        <f t="shared" si="522"/>
        <v>Safety</v>
      </c>
      <c r="AJ932" s="68" t="str">
        <f t="shared" si="523"/>
        <v>Safety</v>
      </c>
      <c r="AK932" s="72" t="str">
        <f t="shared" si="524"/>
        <v>00631L</v>
      </c>
      <c r="AL932" s="73">
        <f t="shared" si="514"/>
        <v>1</v>
      </c>
      <c r="AM932" s="72" t="str">
        <f t="shared" si="527"/>
        <v>00631L</v>
      </c>
      <c r="AN932" s="73">
        <f t="shared" si="515"/>
        <v>1</v>
      </c>
      <c r="AO932" s="74" t="str">
        <f t="shared" si="521"/>
        <v>00635U</v>
      </c>
      <c r="AP932" s="20">
        <f t="shared" si="516"/>
        <v>0</v>
      </c>
      <c r="AQ932" s="74" t="str">
        <f t="shared" si="531"/>
        <v>00631L</v>
      </c>
      <c r="AR932" s="20">
        <f t="shared" si="517"/>
        <v>1</v>
      </c>
      <c r="AS932" s="74" t="str">
        <f t="shared" si="525"/>
        <v>00631L</v>
      </c>
      <c r="AT932" s="20">
        <f t="shared" si="518"/>
        <v>1</v>
      </c>
      <c r="AU932" s="74" t="str">
        <f t="shared" si="508"/>
        <v>00635U</v>
      </c>
      <c r="AV932" s="20">
        <f t="shared" si="519"/>
        <v>0</v>
      </c>
      <c r="AW932" s="74" t="str">
        <f t="shared" si="509"/>
        <v>00635U</v>
      </c>
      <c r="AX932" s="20">
        <f t="shared" si="510"/>
        <v>0</v>
      </c>
      <c r="AY932" s="20">
        <f t="shared" si="520"/>
        <v>1</v>
      </c>
      <c r="AZ932" s="57">
        <v>44957</v>
      </c>
      <c r="BA932" s="75">
        <v>28.52</v>
      </c>
      <c r="BB932" s="90">
        <v>28.35</v>
      </c>
      <c r="BC932" s="76">
        <f t="shared" si="528"/>
        <v>26.828124999999993</v>
      </c>
      <c r="BD932" s="76">
        <f t="shared" si="529"/>
        <v>26.832416666666656</v>
      </c>
      <c r="BE932" s="77">
        <f t="shared" si="535"/>
        <v>5.6726849155504119E-2</v>
      </c>
      <c r="BF932" s="77">
        <f t="shared" si="526"/>
        <v>6.2893452881931142E-2</v>
      </c>
    </row>
    <row r="933" spans="1:58" s="23" customFormat="1" ht="13.15" x14ac:dyDescent="0.4">
      <c r="A933" s="57">
        <v>44953</v>
      </c>
      <c r="B933" s="112">
        <v>19.318000000000001</v>
      </c>
      <c r="C933" s="112">
        <v>20.462</v>
      </c>
      <c r="D933" s="112">
        <v>21.199000000000002</v>
      </c>
      <c r="E933" s="112">
        <v>21.550999999999998</v>
      </c>
      <c r="F933" s="112">
        <v>21.962</v>
      </c>
      <c r="G933" s="112">
        <v>22.53</v>
      </c>
      <c r="H933" s="113">
        <v>22.68</v>
      </c>
      <c r="I933" s="90">
        <f t="shared" si="511"/>
        <v>19.775600000000001</v>
      </c>
      <c r="J933" s="90">
        <f t="shared" si="512"/>
        <v>20.756800000000002</v>
      </c>
      <c r="K933" s="114">
        <v>12</v>
      </c>
      <c r="L933" s="115">
        <v>0.05</v>
      </c>
      <c r="M933" s="90">
        <v>20.03</v>
      </c>
      <c r="N933" s="90">
        <v>18.510000000000002</v>
      </c>
      <c r="O933" s="90">
        <v>20.47</v>
      </c>
      <c r="P933" s="90">
        <v>22.14</v>
      </c>
      <c r="Q933" s="90">
        <v>23.29</v>
      </c>
      <c r="R933" s="63">
        <f t="shared" si="537"/>
        <v>4.0699999999999932</v>
      </c>
      <c r="S933" s="64">
        <f t="shared" si="536"/>
        <v>-1.174586225306988E-2</v>
      </c>
      <c r="T933" s="65">
        <f t="shared" si="530"/>
        <v>1.082117774176121</v>
      </c>
      <c r="U933" s="65">
        <f t="shared" si="530"/>
        <v>0.90425012212994638</v>
      </c>
      <c r="V933" s="65">
        <f t="shared" si="501"/>
        <v>0.83604336043360439</v>
      </c>
      <c r="W933" s="65">
        <f t="shared" si="502"/>
        <v>0.79476170030055826</v>
      </c>
      <c r="X933" s="61">
        <f t="shared" si="513"/>
        <v>5.9219380888290624E-2</v>
      </c>
      <c r="Y933" s="66">
        <f t="shared" si="503"/>
        <v>5.2387360215303297E-2</v>
      </c>
      <c r="Z933" s="61">
        <f t="shared" si="504"/>
        <v>4.9616699366896638E-2</v>
      </c>
      <c r="AA933" s="67">
        <f t="shared" si="505"/>
        <v>19.775600000000001</v>
      </c>
      <c r="AB933" s="68">
        <f t="shared" si="506"/>
        <v>4.3652079956780103E-2</v>
      </c>
      <c r="AC933" s="69">
        <f t="shared" si="507"/>
        <v>6.8373851971907026E-2</v>
      </c>
      <c r="AD933" s="70">
        <f>_xlfn.PERCENTILE.EXC(AC933:$AC$5675,0.5)</f>
        <v>8.6106908724155343E-2</v>
      </c>
      <c r="AE933" s="70">
        <f>_xlfn.PERCENTILE.EXC($AC933:AC$5675,0.35)</f>
        <v>5.0007353668567199E-2</v>
      </c>
      <c r="AF933" s="71">
        <f t="shared" si="532"/>
        <v>3.5707079606138302E-2</v>
      </c>
      <c r="AG933" s="70">
        <f t="shared" si="533"/>
        <v>-0.25348902430545567</v>
      </c>
      <c r="AH933" s="70">
        <f t="shared" si="534"/>
        <v>-0.28545770534896964</v>
      </c>
      <c r="AI933" s="61" t="str">
        <f t="shared" si="522"/>
        <v>Safety</v>
      </c>
      <c r="AJ933" s="68" t="str">
        <f t="shared" si="523"/>
        <v>Short VOL</v>
      </c>
      <c r="AK933" s="72" t="str">
        <f t="shared" si="524"/>
        <v>00631L</v>
      </c>
      <c r="AL933" s="73">
        <f t="shared" si="514"/>
        <v>1</v>
      </c>
      <c r="AM933" s="72" t="str">
        <f t="shared" si="527"/>
        <v>00631L</v>
      </c>
      <c r="AN933" s="73">
        <f t="shared" si="515"/>
        <v>1</v>
      </c>
      <c r="AO933" s="74" t="str">
        <f t="shared" si="521"/>
        <v>00631L</v>
      </c>
      <c r="AP933" s="20">
        <f t="shared" si="516"/>
        <v>1</v>
      </c>
      <c r="AQ933" s="74" t="str">
        <f t="shared" si="531"/>
        <v>00631L</v>
      </c>
      <c r="AR933" s="20">
        <f t="shared" si="517"/>
        <v>1</v>
      </c>
      <c r="AS933" s="74" t="str">
        <f t="shared" si="525"/>
        <v>00631L</v>
      </c>
      <c r="AT933" s="20">
        <f t="shared" si="518"/>
        <v>1</v>
      </c>
      <c r="AU933" s="74" t="str">
        <f t="shared" si="508"/>
        <v>00631L</v>
      </c>
      <c r="AV933" s="20">
        <f t="shared" si="519"/>
        <v>1</v>
      </c>
      <c r="AW933" s="74" t="str">
        <f t="shared" si="509"/>
        <v>00631L</v>
      </c>
      <c r="AX933" s="20">
        <f t="shared" si="510"/>
        <v>1</v>
      </c>
      <c r="AY933" s="20">
        <f t="shared" si="520"/>
        <v>0</v>
      </c>
      <c r="AZ933" s="57">
        <v>44956</v>
      </c>
      <c r="BA933" s="75">
        <v>28.63</v>
      </c>
      <c r="BB933" s="90">
        <v>28.475000000000001</v>
      </c>
      <c r="BC933" s="76">
        <f t="shared" si="528"/>
        <v>26.822499999999994</v>
      </c>
      <c r="BD933" s="76">
        <f t="shared" si="529"/>
        <v>26.832791666666658</v>
      </c>
      <c r="BE933" s="77">
        <f t="shared" si="535"/>
        <v>6.1608724019014162E-2</v>
      </c>
      <c r="BF933" s="77">
        <f t="shared" si="526"/>
        <v>6.6978060116120661E-2</v>
      </c>
    </row>
    <row r="934" spans="1:58" s="23" customFormat="1" ht="13.15" x14ac:dyDescent="0.4">
      <c r="A934" s="57">
        <v>44952</v>
      </c>
      <c r="B934" s="112">
        <v>19.670000000000002</v>
      </c>
      <c r="C934" s="112">
        <v>20.831</v>
      </c>
      <c r="D934" s="112">
        <v>21.504000000000001</v>
      </c>
      <c r="E934" s="112">
        <v>21.858000000000001</v>
      </c>
      <c r="F934" s="112">
        <v>22.248999999999999</v>
      </c>
      <c r="G934" s="112">
        <v>22.85</v>
      </c>
      <c r="H934" s="113">
        <v>22.902999999999999</v>
      </c>
      <c r="I934" s="90">
        <f t="shared" si="511"/>
        <v>20.076350000000001</v>
      </c>
      <c r="J934" s="90">
        <f t="shared" si="512"/>
        <v>21.066549999999999</v>
      </c>
      <c r="K934" s="114">
        <v>13</v>
      </c>
      <c r="L934" s="115">
        <v>0.05</v>
      </c>
      <c r="M934" s="90">
        <v>21.05</v>
      </c>
      <c r="N934" s="90">
        <v>18.73</v>
      </c>
      <c r="O934" s="90">
        <v>20.7</v>
      </c>
      <c r="P934" s="90">
        <v>22.34</v>
      </c>
      <c r="Q934" s="90">
        <v>23.56</v>
      </c>
      <c r="R934" s="63">
        <f t="shared" si="537"/>
        <v>3.259999999999998</v>
      </c>
      <c r="S934" s="64">
        <f t="shared" si="536"/>
        <v>-1.8343815513626724E-2</v>
      </c>
      <c r="T934" s="65">
        <f t="shared" si="530"/>
        <v>1.1238654564869195</v>
      </c>
      <c r="U934" s="65">
        <f t="shared" si="530"/>
        <v>0.90483091787439618</v>
      </c>
      <c r="V934" s="65">
        <f t="shared" ref="V934:V997" si="538">N934/P934</f>
        <v>0.83840644583706359</v>
      </c>
      <c r="W934" s="65">
        <f t="shared" ref="W934:W997" si="539">N934/Q934</f>
        <v>0.79499151103565369</v>
      </c>
      <c r="X934" s="61">
        <f t="shared" si="513"/>
        <v>5.9023894255210867E-2</v>
      </c>
      <c r="Y934" s="66">
        <f t="shared" ref="Y934:Y997" si="540">(H934-E934)/E934</f>
        <v>4.7808582669960568E-2</v>
      </c>
      <c r="Z934" s="61">
        <f t="shared" ref="Z934:Z997" si="541">(J934-I934)/I934</f>
        <v>4.9321714355447972E-2</v>
      </c>
      <c r="AA934" s="67">
        <f t="shared" ref="AA934:AA997" si="542">B934*(K934*L934)+C934*(1-(K934*L934))</f>
        <v>20.076349999999998</v>
      </c>
      <c r="AB934" s="68">
        <f t="shared" ref="AB934:AB997" si="543">(B934-N934)/N934</f>
        <v>5.0186865990389816E-2</v>
      </c>
      <c r="AC934" s="69">
        <f t="shared" ref="AC934:AC997" si="544">(AA934-N934)/N934</f>
        <v>7.1882007474639478E-2</v>
      </c>
      <c r="AD934" s="70">
        <f>_xlfn.PERCENTILE.EXC(AC934:$AC$5675,0.5)</f>
        <v>8.6115317040527661E-2</v>
      </c>
      <c r="AE934" s="70">
        <f>_xlfn.PERCENTILE.EXC($AC934:AC$5675,0.35)</f>
        <v>4.9963646395242721E-2</v>
      </c>
      <c r="AF934" s="71">
        <f t="shared" si="532"/>
        <v>3.5707079606138302E-2</v>
      </c>
      <c r="AG934" s="70">
        <f t="shared" si="533"/>
        <v>-0.25348902430545567</v>
      </c>
      <c r="AH934" s="70">
        <f t="shared" si="534"/>
        <v>-0.28545770534896964</v>
      </c>
      <c r="AI934" s="61" t="str">
        <f t="shared" si="522"/>
        <v>Safety</v>
      </c>
      <c r="AJ934" s="68" t="str">
        <f t="shared" si="523"/>
        <v>Short VOL</v>
      </c>
      <c r="AK934" s="72" t="str">
        <f t="shared" si="524"/>
        <v>00631L</v>
      </c>
      <c r="AL934" s="73">
        <f t="shared" si="514"/>
        <v>1</v>
      </c>
      <c r="AM934" s="72" t="str">
        <f t="shared" si="527"/>
        <v>00631L</v>
      </c>
      <c r="AN934" s="73">
        <f t="shared" si="515"/>
        <v>1</v>
      </c>
      <c r="AO934" s="74" t="str">
        <f t="shared" si="521"/>
        <v>00631L</v>
      </c>
      <c r="AP934" s="20">
        <f t="shared" si="516"/>
        <v>1</v>
      </c>
      <c r="AQ934" s="74" t="str">
        <f t="shared" si="531"/>
        <v>00631L</v>
      </c>
      <c r="AR934" s="20">
        <f t="shared" si="517"/>
        <v>1</v>
      </c>
      <c r="AS934" s="74" t="str">
        <f t="shared" si="525"/>
        <v>00631L</v>
      </c>
      <c r="AT934" s="20">
        <f t="shared" si="518"/>
        <v>1</v>
      </c>
      <c r="AU934" s="74" t="str">
        <f t="shared" si="508"/>
        <v>00631L</v>
      </c>
      <c r="AV934" s="20">
        <f t="shared" si="519"/>
        <v>1</v>
      </c>
      <c r="AW934" s="74" t="str">
        <f t="shared" si="509"/>
        <v>00631L</v>
      </c>
      <c r="AX934" s="20">
        <f t="shared" si="510"/>
        <v>1</v>
      </c>
      <c r="AY934" s="20">
        <f t="shared" si="520"/>
        <v>0</v>
      </c>
      <c r="AZ934" s="57">
        <v>44953</v>
      </c>
      <c r="BA934" s="75">
        <v>28.55</v>
      </c>
      <c r="BB934" s="90">
        <v>28.75</v>
      </c>
      <c r="BC934" s="76">
        <f t="shared" si="528"/>
        <v>26.816874999999992</v>
      </c>
      <c r="BD934" s="76">
        <f t="shared" si="529"/>
        <v>26.823749999999997</v>
      </c>
      <c r="BE934" s="77">
        <f t="shared" si="535"/>
        <v>7.2086139790710435E-2</v>
      </c>
      <c r="BF934" s="77">
        <f t="shared" si="526"/>
        <v>6.435528216599111E-2</v>
      </c>
    </row>
    <row r="935" spans="1:58" s="23" customFormat="1" ht="13.15" x14ac:dyDescent="0.4">
      <c r="A935" s="57">
        <v>44951</v>
      </c>
      <c r="B935" s="112">
        <v>19.957999999999998</v>
      </c>
      <c r="C935" s="112">
        <v>21.053000000000001</v>
      </c>
      <c r="D935" s="112">
        <v>21.757000000000001</v>
      </c>
      <c r="E935" s="112">
        <v>22.100999999999999</v>
      </c>
      <c r="F935" s="112">
        <v>22.45</v>
      </c>
      <c r="G935" s="112">
        <v>23.053999999999998</v>
      </c>
      <c r="H935" s="113">
        <v>23.172000000000001</v>
      </c>
      <c r="I935" s="90">
        <f t="shared" si="511"/>
        <v>20.2865</v>
      </c>
      <c r="J935" s="90">
        <f t="shared" si="512"/>
        <v>21.264200000000002</v>
      </c>
      <c r="K935" s="114">
        <v>14</v>
      </c>
      <c r="L935" s="115">
        <v>0.05</v>
      </c>
      <c r="M935" s="90">
        <v>22.01</v>
      </c>
      <c r="N935" s="90">
        <v>19.079999999999998</v>
      </c>
      <c r="O935" s="90">
        <v>20.94</v>
      </c>
      <c r="P935" s="90">
        <v>22.52</v>
      </c>
      <c r="Q935" s="90">
        <v>23.94</v>
      </c>
      <c r="R935" s="63">
        <f t="shared" si="537"/>
        <v>2.3699999999999974</v>
      </c>
      <c r="S935" s="64">
        <f t="shared" si="536"/>
        <v>-6.2500000000000524E-3</v>
      </c>
      <c r="T935" s="65">
        <f t="shared" si="530"/>
        <v>1.1535639412997905</v>
      </c>
      <c r="U935" s="65">
        <f t="shared" si="530"/>
        <v>0.91117478510028638</v>
      </c>
      <c r="V935" s="65">
        <f t="shared" si="538"/>
        <v>0.84724689165186495</v>
      </c>
      <c r="W935" s="65">
        <f t="shared" si="539"/>
        <v>0.79699248120300736</v>
      </c>
      <c r="X935" s="61">
        <f t="shared" si="513"/>
        <v>5.4865216955606901E-2</v>
      </c>
      <c r="Y935" s="66">
        <f t="shared" si="540"/>
        <v>4.8459345730962472E-2</v>
      </c>
      <c r="Z935" s="61">
        <f t="shared" si="541"/>
        <v>4.8194612180514247E-2</v>
      </c>
      <c r="AA935" s="67">
        <f t="shared" si="542"/>
        <v>20.2865</v>
      </c>
      <c r="AB935" s="68">
        <f t="shared" si="543"/>
        <v>4.601677148846961E-2</v>
      </c>
      <c r="AC935" s="69">
        <f t="shared" si="544"/>
        <v>6.3233752620545175E-2</v>
      </c>
      <c r="AD935" s="70">
        <f>_xlfn.PERCENTILE.EXC(AC935:$AC$5675,0.5)</f>
        <v>8.6123725356899966E-2</v>
      </c>
      <c r="AE935" s="70">
        <f>_xlfn.PERCENTILE.EXC($AC935:AC$5675,0.35)</f>
        <v>4.9938324047074246E-2</v>
      </c>
      <c r="AF935" s="71">
        <f t="shared" si="532"/>
        <v>3.5707079606138302E-2</v>
      </c>
      <c r="AG935" s="70">
        <f t="shared" si="533"/>
        <v>-0.25348902430545567</v>
      </c>
      <c r="AH935" s="70">
        <f t="shared" si="534"/>
        <v>-0.28545770534896964</v>
      </c>
      <c r="AI935" s="61" t="str">
        <f t="shared" si="522"/>
        <v>Safety</v>
      </c>
      <c r="AJ935" s="68" t="str">
        <f t="shared" si="523"/>
        <v>Short VOL</v>
      </c>
      <c r="AK935" s="72" t="str">
        <f t="shared" si="524"/>
        <v>00631L</v>
      </c>
      <c r="AL935" s="73">
        <f t="shared" si="514"/>
        <v>1</v>
      </c>
      <c r="AM935" s="72" t="str">
        <f t="shared" si="527"/>
        <v>00631L</v>
      </c>
      <c r="AN935" s="73">
        <f t="shared" si="515"/>
        <v>1</v>
      </c>
      <c r="AO935" s="74" t="str">
        <f t="shared" si="521"/>
        <v>00631L</v>
      </c>
      <c r="AP935" s="20">
        <f t="shared" si="516"/>
        <v>1</v>
      </c>
      <c r="AQ935" s="74" t="str">
        <f t="shared" si="531"/>
        <v>00631L</v>
      </c>
      <c r="AR935" s="20">
        <f t="shared" si="517"/>
        <v>1</v>
      </c>
      <c r="AS935" s="74" t="str">
        <f t="shared" si="525"/>
        <v>00631L</v>
      </c>
      <c r="AT935" s="20">
        <f t="shared" si="518"/>
        <v>1</v>
      </c>
      <c r="AU935" s="74" t="str">
        <f t="shared" si="508"/>
        <v>00631L</v>
      </c>
      <c r="AV935" s="20">
        <f t="shared" si="519"/>
        <v>1</v>
      </c>
      <c r="AW935" s="74" t="str">
        <f t="shared" si="509"/>
        <v>00631L</v>
      </c>
      <c r="AX935" s="20">
        <f t="shared" si="510"/>
        <v>1</v>
      </c>
      <c r="AY935" s="20">
        <f t="shared" si="520"/>
        <v>0</v>
      </c>
      <c r="AZ935" s="57">
        <v>44952</v>
      </c>
      <c r="BA935" s="75">
        <v>28.5</v>
      </c>
      <c r="BB935" s="90">
        <v>28.3125</v>
      </c>
      <c r="BC935" s="76">
        <f t="shared" si="528"/>
        <v>26.812083333333327</v>
      </c>
      <c r="BD935" s="76">
        <f t="shared" si="529"/>
        <v>26.812708333333326</v>
      </c>
      <c r="BE935" s="77">
        <f t="shared" si="535"/>
        <v>5.5960465586101057E-2</v>
      </c>
      <c r="BF935" s="77">
        <f t="shared" si="526"/>
        <v>6.2928803971997405E-2</v>
      </c>
    </row>
    <row r="936" spans="1:58" s="23" customFormat="1" ht="13.15" x14ac:dyDescent="0.4">
      <c r="A936" s="57">
        <v>44950</v>
      </c>
      <c r="B936" s="112">
        <v>19.95</v>
      </c>
      <c r="C936" s="112">
        <v>21.001999999999999</v>
      </c>
      <c r="D936" s="112">
        <v>21.733000000000001</v>
      </c>
      <c r="E936" s="112">
        <v>22.131</v>
      </c>
      <c r="F936" s="112">
        <v>22.555</v>
      </c>
      <c r="G936" s="112">
        <v>23.201000000000001</v>
      </c>
      <c r="H936" s="113">
        <v>23.359000000000002</v>
      </c>
      <c r="I936" s="90">
        <f t="shared" si="511"/>
        <v>20.213000000000001</v>
      </c>
      <c r="J936" s="90">
        <f t="shared" si="512"/>
        <v>21.184750000000001</v>
      </c>
      <c r="K936" s="114">
        <v>15</v>
      </c>
      <c r="L936" s="115">
        <v>0.05</v>
      </c>
      <c r="M936" s="90">
        <v>21.84</v>
      </c>
      <c r="N936" s="90">
        <v>19.2</v>
      </c>
      <c r="O936" s="90">
        <v>20.91</v>
      </c>
      <c r="P936" s="90">
        <v>22.59</v>
      </c>
      <c r="Q936" s="90">
        <v>23.8</v>
      </c>
      <c r="R936" s="63">
        <f t="shared" si="537"/>
        <v>2.4600000000000009</v>
      </c>
      <c r="S936" s="64">
        <f t="shared" si="536"/>
        <v>-3.0792529025744548E-2</v>
      </c>
      <c r="T936" s="65">
        <f t="shared" si="530"/>
        <v>1.1375</v>
      </c>
      <c r="U936" s="65">
        <f t="shared" si="530"/>
        <v>0.9182209469153515</v>
      </c>
      <c r="V936" s="65">
        <f t="shared" si="538"/>
        <v>0.84993359893758302</v>
      </c>
      <c r="W936" s="65">
        <f t="shared" si="539"/>
        <v>0.80672268907563016</v>
      </c>
      <c r="X936" s="61">
        <f t="shared" si="513"/>
        <v>5.2731829573934817E-2</v>
      </c>
      <c r="Y936" s="66">
        <f t="shared" si="540"/>
        <v>5.5487777325922985E-2</v>
      </c>
      <c r="Z936" s="61">
        <f t="shared" si="541"/>
        <v>4.8075495967941424E-2</v>
      </c>
      <c r="AA936" s="67">
        <f t="shared" si="542"/>
        <v>20.212999999999997</v>
      </c>
      <c r="AB936" s="68">
        <f t="shared" si="543"/>
        <v>3.90625E-2</v>
      </c>
      <c r="AC936" s="69">
        <f t="shared" si="544"/>
        <v>5.2760416666666574E-2</v>
      </c>
      <c r="AD936" s="70">
        <f>_xlfn.PERCENTILE.EXC(AC936:$AC$5675,0.5)</f>
        <v>8.6241454515184682E-2</v>
      </c>
      <c r="AE936" s="70">
        <f>_xlfn.PERCENTILE.EXC($AC936:AC$5675,0.35)</f>
        <v>4.9916065853098462E-2</v>
      </c>
      <c r="AF936" s="71">
        <f t="shared" si="532"/>
        <v>3.5707079606138302E-2</v>
      </c>
      <c r="AG936" s="70">
        <f t="shared" si="533"/>
        <v>-0.25348902430545567</v>
      </c>
      <c r="AH936" s="70">
        <f t="shared" si="534"/>
        <v>-0.28545770534896964</v>
      </c>
      <c r="AI936" s="61" t="str">
        <f t="shared" si="522"/>
        <v>Safety</v>
      </c>
      <c r="AJ936" s="68" t="str">
        <f t="shared" si="523"/>
        <v>Short VOL</v>
      </c>
      <c r="AK936" s="72" t="str">
        <f t="shared" si="524"/>
        <v>00631L</v>
      </c>
      <c r="AL936" s="73">
        <f t="shared" si="514"/>
        <v>1</v>
      </c>
      <c r="AM936" s="72" t="str">
        <f t="shared" si="527"/>
        <v>00631L</v>
      </c>
      <c r="AN936" s="73">
        <f t="shared" si="515"/>
        <v>1</v>
      </c>
      <c r="AO936" s="74" t="str">
        <f t="shared" si="521"/>
        <v>00631L</v>
      </c>
      <c r="AP936" s="20">
        <f t="shared" si="516"/>
        <v>1</v>
      </c>
      <c r="AQ936" s="74" t="str">
        <f t="shared" si="531"/>
        <v>00631L</v>
      </c>
      <c r="AR936" s="20">
        <f t="shared" si="517"/>
        <v>1</v>
      </c>
      <c r="AS936" s="74" t="str">
        <f t="shared" si="525"/>
        <v>00631L</v>
      </c>
      <c r="AT936" s="20">
        <f t="shared" si="518"/>
        <v>1</v>
      </c>
      <c r="AU936" s="74" t="str">
        <f t="shared" si="508"/>
        <v>00631L</v>
      </c>
      <c r="AV936" s="20">
        <f t="shared" si="519"/>
        <v>1</v>
      </c>
      <c r="AW936" s="74" t="str">
        <f t="shared" si="509"/>
        <v>00631L</v>
      </c>
      <c r="AX936" s="20">
        <f t="shared" si="510"/>
        <v>1</v>
      </c>
      <c r="AY936" s="20">
        <f t="shared" si="520"/>
        <v>0</v>
      </c>
      <c r="AZ936" s="57">
        <v>44951</v>
      </c>
      <c r="BA936" s="75">
        <v>28.51</v>
      </c>
      <c r="BB936" s="90">
        <v>28.65</v>
      </c>
      <c r="BC936" s="76">
        <f t="shared" si="528"/>
        <v>26.813749999999992</v>
      </c>
      <c r="BD936" s="76">
        <f t="shared" si="529"/>
        <v>26.815374999999996</v>
      </c>
      <c r="BE936" s="77">
        <f t="shared" si="535"/>
        <v>6.8481655866859628E-2</v>
      </c>
      <c r="BF936" s="77">
        <f t="shared" si="526"/>
        <v>6.3196020939479902E-2</v>
      </c>
    </row>
    <row r="937" spans="1:58" s="23" customFormat="1" ht="13.15" x14ac:dyDescent="0.4">
      <c r="A937" s="57">
        <v>44949</v>
      </c>
      <c r="B937" s="112">
        <v>20.754999999999999</v>
      </c>
      <c r="C937" s="112">
        <v>21.847000000000001</v>
      </c>
      <c r="D937" s="112">
        <v>22.488</v>
      </c>
      <c r="E937" s="112">
        <v>22.798999999999999</v>
      </c>
      <c r="F937" s="112">
        <v>23.152000000000001</v>
      </c>
      <c r="G937" s="112">
        <v>23.745000000000001</v>
      </c>
      <c r="H937" s="113">
        <v>23.899000000000001</v>
      </c>
      <c r="I937" s="90">
        <f t="shared" si="511"/>
        <v>20.973399999999998</v>
      </c>
      <c r="J937" s="90">
        <f t="shared" si="512"/>
        <v>21.975200000000001</v>
      </c>
      <c r="K937" s="114">
        <v>16</v>
      </c>
      <c r="L937" s="115">
        <v>0.05</v>
      </c>
      <c r="M937" s="90">
        <v>21.25</v>
      </c>
      <c r="N937" s="90">
        <v>19.809999999999999</v>
      </c>
      <c r="O937" s="90">
        <v>21.6</v>
      </c>
      <c r="P937" s="90">
        <v>23.14</v>
      </c>
      <c r="Q937" s="90">
        <v>24.34</v>
      </c>
      <c r="R937" s="63">
        <f t="shared" si="537"/>
        <v>3.6799999999999997</v>
      </c>
      <c r="S937" s="64">
        <f t="shared" si="536"/>
        <v>-2.0151133501260803E-3</v>
      </c>
      <c r="T937" s="65">
        <f t="shared" si="530"/>
        <v>1.0726905603230692</v>
      </c>
      <c r="U937" s="65">
        <f t="shared" si="530"/>
        <v>0.91712962962962952</v>
      </c>
      <c r="V937" s="65">
        <f t="shared" si="538"/>
        <v>0.85609334485738975</v>
      </c>
      <c r="W937" s="65">
        <f t="shared" si="539"/>
        <v>0.81388660640920296</v>
      </c>
      <c r="X937" s="61">
        <f t="shared" si="513"/>
        <v>5.2613827993254751E-2</v>
      </c>
      <c r="Y937" s="66">
        <f t="shared" si="540"/>
        <v>4.824773016360373E-2</v>
      </c>
      <c r="Z937" s="61">
        <f t="shared" si="541"/>
        <v>4.7765264573221465E-2</v>
      </c>
      <c r="AA937" s="67">
        <f t="shared" si="542"/>
        <v>20.973399999999998</v>
      </c>
      <c r="AB937" s="68">
        <f t="shared" si="543"/>
        <v>4.7703180212014154E-2</v>
      </c>
      <c r="AC937" s="69">
        <f t="shared" si="544"/>
        <v>5.872791519434626E-2</v>
      </c>
      <c r="AD937" s="70">
        <f>_xlfn.PERCENTILE.EXC(AC937:$AC$5675,0.5)</f>
        <v>8.6359183673469397E-2</v>
      </c>
      <c r="AE937" s="70">
        <f>_xlfn.PERCENTILE.EXC($AC937:AC$5675,0.35)</f>
        <v>4.9893807659122671E-2</v>
      </c>
      <c r="AF937" s="71">
        <f t="shared" si="532"/>
        <v>3.5707079606138302E-2</v>
      </c>
      <c r="AG937" s="70">
        <f t="shared" si="533"/>
        <v>-0.25348902430545567</v>
      </c>
      <c r="AH937" s="70">
        <f t="shared" si="534"/>
        <v>-0.28545770534896964</v>
      </c>
      <c r="AI937" s="61" t="str">
        <f t="shared" si="522"/>
        <v>Safety</v>
      </c>
      <c r="AJ937" s="68" t="str">
        <f t="shared" si="523"/>
        <v>Short VOL</v>
      </c>
      <c r="AK937" s="72" t="str">
        <f t="shared" si="524"/>
        <v>00631L</v>
      </c>
      <c r="AL937" s="73">
        <f t="shared" si="514"/>
        <v>1</v>
      </c>
      <c r="AM937" s="72" t="str">
        <f t="shared" si="527"/>
        <v>00631L</v>
      </c>
      <c r="AN937" s="73">
        <f t="shared" si="515"/>
        <v>1</v>
      </c>
      <c r="AO937" s="74" t="str">
        <f t="shared" si="521"/>
        <v>00631L</v>
      </c>
      <c r="AP937" s="20">
        <f t="shared" si="516"/>
        <v>1</v>
      </c>
      <c r="AQ937" s="74" t="str">
        <f t="shared" si="531"/>
        <v>00631L</v>
      </c>
      <c r="AR937" s="20">
        <f t="shared" si="517"/>
        <v>1</v>
      </c>
      <c r="AS937" s="74" t="str">
        <f t="shared" si="525"/>
        <v>00631L</v>
      </c>
      <c r="AT937" s="20">
        <f t="shared" si="518"/>
        <v>1</v>
      </c>
      <c r="AU937" s="74" t="str">
        <f t="shared" si="508"/>
        <v>00631L</v>
      </c>
      <c r="AV937" s="20">
        <f t="shared" si="519"/>
        <v>1</v>
      </c>
      <c r="AW937" s="74" t="str">
        <f t="shared" si="509"/>
        <v>00631L</v>
      </c>
      <c r="AX937" s="20">
        <f t="shared" si="510"/>
        <v>1</v>
      </c>
      <c r="AY937" s="20">
        <f t="shared" si="520"/>
        <v>0</v>
      </c>
      <c r="AZ937" s="57">
        <v>44950</v>
      </c>
      <c r="BA937" s="75">
        <v>28.63</v>
      </c>
      <c r="BB937" s="90">
        <v>28.824999999999999</v>
      </c>
      <c r="BC937" s="76">
        <f t="shared" si="528"/>
        <v>26.819583333333323</v>
      </c>
      <c r="BD937" s="76">
        <f t="shared" si="529"/>
        <v>26.813416666666662</v>
      </c>
      <c r="BE937" s="77">
        <f t="shared" si="535"/>
        <v>7.4774340888965216E-2</v>
      </c>
      <c r="BF937" s="77">
        <f t="shared" si="526"/>
        <v>6.7749043544743009E-2</v>
      </c>
    </row>
    <row r="938" spans="1:58" s="23" customFormat="1" ht="13.15" x14ac:dyDescent="0.4">
      <c r="A938" s="57">
        <v>44946</v>
      </c>
      <c r="B938" s="112">
        <v>21.085999999999999</v>
      </c>
      <c r="C938" s="112">
        <v>22.032</v>
      </c>
      <c r="D938" s="112">
        <v>22.707999999999998</v>
      </c>
      <c r="E938" s="112">
        <v>23.05</v>
      </c>
      <c r="F938" s="112">
        <v>23.45</v>
      </c>
      <c r="G938" s="112">
        <v>24.045999999999999</v>
      </c>
      <c r="H938" s="113">
        <v>24.202999999999999</v>
      </c>
      <c r="I938" s="90">
        <f t="shared" si="511"/>
        <v>21.227899999999998</v>
      </c>
      <c r="J938" s="90">
        <f t="shared" si="512"/>
        <v>22.133399999999998</v>
      </c>
      <c r="K938" s="114">
        <v>17</v>
      </c>
      <c r="L938" s="115">
        <v>0.05</v>
      </c>
      <c r="M938" s="90">
        <v>18.260000000000002</v>
      </c>
      <c r="N938" s="90">
        <v>19.850000000000001</v>
      </c>
      <c r="O938" s="90">
        <v>21.72</v>
      </c>
      <c r="P938" s="90">
        <v>23.39</v>
      </c>
      <c r="Q938" s="90">
        <v>24.71</v>
      </c>
      <c r="R938" s="63">
        <f t="shared" si="537"/>
        <v>7</v>
      </c>
      <c r="S938" s="64">
        <f t="shared" si="536"/>
        <v>-3.2651072124756243E-2</v>
      </c>
      <c r="T938" s="65">
        <f t="shared" si="530"/>
        <v>0.9198992443324937</v>
      </c>
      <c r="U938" s="65">
        <f t="shared" si="530"/>
        <v>0.91390423572744028</v>
      </c>
      <c r="V938" s="65">
        <f t="shared" si="538"/>
        <v>0.84865327062847373</v>
      </c>
      <c r="W938" s="65">
        <f t="shared" si="539"/>
        <v>0.80331849453662485</v>
      </c>
      <c r="X938" s="61">
        <f t="shared" si="513"/>
        <v>4.4863890733187972E-2</v>
      </c>
      <c r="Y938" s="66">
        <f t="shared" si="540"/>
        <v>5.0021691973969572E-2</v>
      </c>
      <c r="Z938" s="61">
        <f t="shared" si="541"/>
        <v>4.2656127078043518E-2</v>
      </c>
      <c r="AA938" s="67">
        <f t="shared" si="542"/>
        <v>21.227899999999998</v>
      </c>
      <c r="AB938" s="68">
        <f t="shared" si="543"/>
        <v>6.2267002518891536E-2</v>
      </c>
      <c r="AC938" s="69">
        <f t="shared" si="544"/>
        <v>6.9415617128463308E-2</v>
      </c>
      <c r="AD938" s="70">
        <f>_xlfn.PERCENTILE.EXC(AC938:$AC$5675,0.5)</f>
        <v>8.6360010555946526E-2</v>
      </c>
      <c r="AE938" s="70">
        <f>_xlfn.PERCENTILE.EXC($AC938:AC$5675,0.35)</f>
        <v>4.9863583427857738E-2</v>
      </c>
      <c r="AF938" s="71">
        <f t="shared" si="532"/>
        <v>3.5707079606138302E-2</v>
      </c>
      <c r="AG938" s="70">
        <f t="shared" si="533"/>
        <v>-0.25348902430545567</v>
      </c>
      <c r="AH938" s="70">
        <f t="shared" si="534"/>
        <v>-0.28545770534896964</v>
      </c>
      <c r="AI938" s="61" t="str">
        <f t="shared" si="522"/>
        <v>Safety</v>
      </c>
      <c r="AJ938" s="68" t="str">
        <f t="shared" si="523"/>
        <v>Short VOL</v>
      </c>
      <c r="AK938" s="72" t="str">
        <f t="shared" si="524"/>
        <v>00631L</v>
      </c>
      <c r="AL938" s="73">
        <f t="shared" si="514"/>
        <v>1</v>
      </c>
      <c r="AM938" s="72" t="str">
        <f t="shared" si="527"/>
        <v>00631L</v>
      </c>
      <c r="AN938" s="73">
        <f t="shared" si="515"/>
        <v>1</v>
      </c>
      <c r="AO938" s="74" t="str">
        <f t="shared" si="521"/>
        <v>00631L</v>
      </c>
      <c r="AP938" s="20">
        <f t="shared" si="516"/>
        <v>1</v>
      </c>
      <c r="AQ938" s="74" t="str">
        <f t="shared" si="531"/>
        <v>00631L</v>
      </c>
      <c r="AR938" s="20">
        <f t="shared" si="517"/>
        <v>1</v>
      </c>
      <c r="AS938" s="74" t="str">
        <f t="shared" si="525"/>
        <v>00631L</v>
      </c>
      <c r="AT938" s="20">
        <f t="shared" si="518"/>
        <v>1</v>
      </c>
      <c r="AU938" s="74" t="str">
        <f t="shared" si="508"/>
        <v>00631L</v>
      </c>
      <c r="AV938" s="20">
        <f t="shared" si="519"/>
        <v>1</v>
      </c>
      <c r="AW938" s="74" t="str">
        <f t="shared" si="509"/>
        <v>00631L</v>
      </c>
      <c r="AX938" s="20">
        <f t="shared" si="510"/>
        <v>1</v>
      </c>
      <c r="AY938" s="20">
        <f t="shared" si="520"/>
        <v>0</v>
      </c>
      <c r="AZ938" s="57">
        <v>44949</v>
      </c>
      <c r="BA938" s="75">
        <v>29.2</v>
      </c>
      <c r="BB938" s="90">
        <v>29.362500000000001</v>
      </c>
      <c r="BC938" s="76">
        <f t="shared" si="528"/>
        <v>26.819999999999993</v>
      </c>
      <c r="BD938" s="76">
        <f t="shared" si="529"/>
        <v>26.825833333333325</v>
      </c>
      <c r="BE938" s="77">
        <f t="shared" si="535"/>
        <v>9.4798657718121113E-2</v>
      </c>
      <c r="BF938" s="77">
        <f t="shared" si="526"/>
        <v>8.8502997732285746E-2</v>
      </c>
    </row>
    <row r="939" spans="1:58" s="23" customFormat="1" ht="13.15" x14ac:dyDescent="0.4">
      <c r="A939" s="57">
        <v>44945</v>
      </c>
      <c r="B939" s="112">
        <v>21.745000000000001</v>
      </c>
      <c r="C939" s="112">
        <v>22.602</v>
      </c>
      <c r="D939" s="112">
        <v>23.251999999999999</v>
      </c>
      <c r="E939" s="112">
        <v>23.600999999999999</v>
      </c>
      <c r="F939" s="112">
        <v>23.998000000000001</v>
      </c>
      <c r="G939" s="112">
        <v>24.55</v>
      </c>
      <c r="H939" s="113">
        <v>24.7</v>
      </c>
      <c r="I939" s="90">
        <f t="shared" si="511"/>
        <v>21.8307</v>
      </c>
      <c r="J939" s="90">
        <f t="shared" si="512"/>
        <v>22.667000000000002</v>
      </c>
      <c r="K939" s="114">
        <v>18</v>
      </c>
      <c r="L939" s="115">
        <v>0.05</v>
      </c>
      <c r="M939" s="90">
        <v>18.28</v>
      </c>
      <c r="N939" s="90">
        <v>20.52</v>
      </c>
      <c r="O939" s="90">
        <v>22.45</v>
      </c>
      <c r="P939" s="90">
        <v>24.07</v>
      </c>
      <c r="Q939" s="90">
        <v>25.3</v>
      </c>
      <c r="R939" s="63">
        <f t="shared" si="537"/>
        <v>7.7199999999999989</v>
      </c>
      <c r="S939" s="64">
        <f t="shared" si="536"/>
        <v>8.8495575221238798E-3</v>
      </c>
      <c r="T939" s="65">
        <f t="shared" si="530"/>
        <v>0.89083820662768043</v>
      </c>
      <c r="U939" s="65">
        <f t="shared" si="530"/>
        <v>0.91403118040089093</v>
      </c>
      <c r="V939" s="65">
        <f t="shared" si="538"/>
        <v>0.852513502285002</v>
      </c>
      <c r="W939" s="65">
        <f t="shared" si="539"/>
        <v>0.81106719367588931</v>
      </c>
      <c r="X939" s="61">
        <f t="shared" si="513"/>
        <v>3.9411358933088031E-2</v>
      </c>
      <c r="Y939" s="66">
        <f t="shared" si="540"/>
        <v>4.6565823482055853E-2</v>
      </c>
      <c r="Z939" s="61">
        <f t="shared" si="541"/>
        <v>3.8308437200822755E-2</v>
      </c>
      <c r="AA939" s="67">
        <f t="shared" si="542"/>
        <v>21.8307</v>
      </c>
      <c r="AB939" s="68">
        <f t="shared" si="543"/>
        <v>5.9697855750487402E-2</v>
      </c>
      <c r="AC939" s="69">
        <f t="shared" si="544"/>
        <v>6.3874269005847986E-2</v>
      </c>
      <c r="AD939" s="70">
        <f>_xlfn.PERCENTILE.EXC(AC939:$AC$5675,0.5)</f>
        <v>8.636083743842364E-2</v>
      </c>
      <c r="AE939" s="70">
        <f>_xlfn.PERCENTILE.EXC($AC939:AC$5675,0.35)</f>
        <v>4.9833359196592819E-2</v>
      </c>
      <c r="AF939" s="71">
        <f t="shared" si="532"/>
        <v>3.5028542714623453E-2</v>
      </c>
      <c r="AG939" s="70">
        <f t="shared" si="533"/>
        <v>-0.25348902430545567</v>
      </c>
      <c r="AH939" s="70">
        <f t="shared" si="534"/>
        <v>-0.28545770534896964</v>
      </c>
      <c r="AI939" s="61" t="str">
        <f t="shared" si="522"/>
        <v>Safety</v>
      </c>
      <c r="AJ939" s="68" t="str">
        <f t="shared" si="523"/>
        <v>Short VOL</v>
      </c>
      <c r="AK939" s="72" t="str">
        <f t="shared" si="524"/>
        <v>00631L</v>
      </c>
      <c r="AL939" s="73">
        <f t="shared" si="514"/>
        <v>1</v>
      </c>
      <c r="AM939" s="72" t="str">
        <f t="shared" si="527"/>
        <v>00631L</v>
      </c>
      <c r="AN939" s="73">
        <f t="shared" si="515"/>
        <v>1</v>
      </c>
      <c r="AO939" s="74" t="str">
        <f t="shared" si="521"/>
        <v>00631L</v>
      </c>
      <c r="AP939" s="20">
        <f t="shared" si="516"/>
        <v>1</v>
      </c>
      <c r="AQ939" s="74" t="str">
        <f t="shared" si="531"/>
        <v>00631L</v>
      </c>
      <c r="AR939" s="20">
        <f t="shared" si="517"/>
        <v>1</v>
      </c>
      <c r="AS939" s="74" t="str">
        <f t="shared" si="525"/>
        <v>00631L</v>
      </c>
      <c r="AT939" s="20">
        <f t="shared" si="518"/>
        <v>1</v>
      </c>
      <c r="AU939" s="74" t="str">
        <f t="shared" si="508"/>
        <v>00631L</v>
      </c>
      <c r="AV939" s="20">
        <f t="shared" si="519"/>
        <v>1</v>
      </c>
      <c r="AW939" s="74" t="str">
        <f t="shared" si="509"/>
        <v>00631L</v>
      </c>
      <c r="AX939" s="20">
        <f t="shared" si="510"/>
        <v>1</v>
      </c>
      <c r="AY939" s="20">
        <f t="shared" si="520"/>
        <v>0</v>
      </c>
      <c r="AZ939" s="57">
        <v>44946</v>
      </c>
      <c r="BA939" s="75">
        <v>29.33</v>
      </c>
      <c r="BB939" s="90">
        <v>29.324999999999999</v>
      </c>
      <c r="BC939" s="76">
        <f t="shared" si="528"/>
        <v>26.801458333333326</v>
      </c>
      <c r="BD939" s="76">
        <f t="shared" si="529"/>
        <v>26.819458333333326</v>
      </c>
      <c r="BE939" s="77">
        <f t="shared" si="535"/>
        <v>9.4156878901179478E-2</v>
      </c>
      <c r="BF939" s="77">
        <f t="shared" si="526"/>
        <v>9.3608962398258944E-2</v>
      </c>
    </row>
    <row r="940" spans="1:58" s="23" customFormat="1" ht="13.15" x14ac:dyDescent="0.4">
      <c r="A940" s="57">
        <v>44944</v>
      </c>
      <c r="B940" s="112">
        <v>21.687000000000001</v>
      </c>
      <c r="C940" s="112">
        <v>22.58</v>
      </c>
      <c r="D940" s="112">
        <v>23.303000000000001</v>
      </c>
      <c r="E940" s="112">
        <v>23.681000000000001</v>
      </c>
      <c r="F940" s="112">
        <v>24.001000000000001</v>
      </c>
      <c r="G940" s="112">
        <v>24.6</v>
      </c>
      <c r="H940" s="113">
        <v>24.75</v>
      </c>
      <c r="I940" s="90">
        <f t="shared" si="511"/>
        <v>21.731650000000002</v>
      </c>
      <c r="J940" s="90">
        <f t="shared" si="512"/>
        <v>22.616149999999998</v>
      </c>
      <c r="K940" s="114">
        <v>19</v>
      </c>
      <c r="L940" s="115">
        <v>0.05</v>
      </c>
      <c r="M940" s="90">
        <v>17.239999999999998</v>
      </c>
      <c r="N940" s="90">
        <v>20.34</v>
      </c>
      <c r="O940" s="90">
        <v>22.27</v>
      </c>
      <c r="P940" s="90">
        <v>24</v>
      </c>
      <c r="Q940" s="90">
        <v>25.39</v>
      </c>
      <c r="R940" s="63">
        <f t="shared" si="537"/>
        <v>8.6899999999999977</v>
      </c>
      <c r="S940" s="64">
        <f t="shared" si="536"/>
        <v>5.0619834710743827E-2</v>
      </c>
      <c r="T940" s="65">
        <f t="shared" si="530"/>
        <v>0.84759095378564397</v>
      </c>
      <c r="U940" s="65">
        <f t="shared" si="530"/>
        <v>0.91333632689717115</v>
      </c>
      <c r="V940" s="65">
        <f t="shared" si="538"/>
        <v>0.84750000000000003</v>
      </c>
      <c r="W940" s="65">
        <f t="shared" si="539"/>
        <v>0.80110279637652615</v>
      </c>
      <c r="X940" s="61">
        <f t="shared" si="513"/>
        <v>4.1176741826900773E-2</v>
      </c>
      <c r="Y940" s="66">
        <f t="shared" si="540"/>
        <v>4.5141674760356361E-2</v>
      </c>
      <c r="Z940" s="61">
        <f t="shared" si="541"/>
        <v>4.0701005215894585E-2</v>
      </c>
      <c r="AA940" s="67">
        <f t="shared" si="542"/>
        <v>21.731650000000002</v>
      </c>
      <c r="AB940" s="68">
        <f t="shared" si="543"/>
        <v>6.6224188790560537E-2</v>
      </c>
      <c r="AC940" s="69">
        <f t="shared" si="544"/>
        <v>6.8419370698131865E-2</v>
      </c>
      <c r="AD940" s="70">
        <f>_xlfn.PERCENTILE.EXC(AC940:$AC$5675,0.5)</f>
        <v>8.6393309344211841E-2</v>
      </c>
      <c r="AE940" s="70">
        <f>_xlfn.PERCENTILE.EXC($AC940:AC$5675,0.35)</f>
        <v>4.9806465832577231E-2</v>
      </c>
      <c r="AF940" s="71">
        <f t="shared" si="532"/>
        <v>3.466514044534208E-2</v>
      </c>
      <c r="AG940" s="70">
        <f t="shared" si="533"/>
        <v>-0.25348902430545567</v>
      </c>
      <c r="AH940" s="70">
        <f t="shared" si="534"/>
        <v>-0.28545770534896964</v>
      </c>
      <c r="AI940" s="61" t="str">
        <f t="shared" si="522"/>
        <v>Safety</v>
      </c>
      <c r="AJ940" s="68" t="str">
        <f t="shared" si="523"/>
        <v>Short VOL</v>
      </c>
      <c r="AK940" s="72" t="str">
        <f t="shared" si="524"/>
        <v>00631L</v>
      </c>
      <c r="AL940" s="73">
        <f t="shared" si="514"/>
        <v>1</v>
      </c>
      <c r="AM940" s="72" t="str">
        <f t="shared" si="527"/>
        <v>00631L</v>
      </c>
      <c r="AN940" s="73">
        <f t="shared" si="515"/>
        <v>1</v>
      </c>
      <c r="AO940" s="74" t="str">
        <f t="shared" si="521"/>
        <v>00631L</v>
      </c>
      <c r="AP940" s="20">
        <f t="shared" si="516"/>
        <v>1</v>
      </c>
      <c r="AQ940" s="74" t="str">
        <f t="shared" si="531"/>
        <v>00631L</v>
      </c>
      <c r="AR940" s="20">
        <f t="shared" si="517"/>
        <v>1</v>
      </c>
      <c r="AS940" s="74" t="str">
        <f t="shared" si="525"/>
        <v>00631L</v>
      </c>
      <c r="AT940" s="20">
        <f t="shared" si="518"/>
        <v>1</v>
      </c>
      <c r="AU940" s="74" t="str">
        <f t="shared" si="508"/>
        <v>00631L</v>
      </c>
      <c r="AV940" s="20">
        <f t="shared" si="519"/>
        <v>1</v>
      </c>
      <c r="AW940" s="74" t="str">
        <f t="shared" si="509"/>
        <v>00631L</v>
      </c>
      <c r="AX940" s="20">
        <f t="shared" si="510"/>
        <v>1</v>
      </c>
      <c r="AY940" s="20">
        <f t="shared" si="520"/>
        <v>0</v>
      </c>
      <c r="AZ940" s="57">
        <v>44945</v>
      </c>
      <c r="BA940" s="75">
        <v>29.33</v>
      </c>
      <c r="BB940" s="90">
        <v>29.587499999999999</v>
      </c>
      <c r="BC940" s="76">
        <f t="shared" si="528"/>
        <v>26.780208333333327</v>
      </c>
      <c r="BD940" s="76">
        <f t="shared" si="529"/>
        <v>26.801541666666658</v>
      </c>
      <c r="BE940" s="77">
        <f t="shared" si="535"/>
        <v>0.10482710334902194</v>
      </c>
      <c r="BF940" s="77">
        <f t="shared" si="526"/>
        <v>9.4340033300323492E-2</v>
      </c>
    </row>
    <row r="941" spans="1:58" s="23" customFormat="1" ht="13.15" x14ac:dyDescent="0.4">
      <c r="A941" s="57">
        <v>44943</v>
      </c>
      <c r="B941" s="112">
        <v>19.315999999999999</v>
      </c>
      <c r="C941" s="112">
        <v>20.945</v>
      </c>
      <c r="D941" s="112">
        <v>21.82</v>
      </c>
      <c r="E941" s="112">
        <v>22.550999999999998</v>
      </c>
      <c r="F941" s="112">
        <v>23.024000000000001</v>
      </c>
      <c r="G941" s="112">
        <v>23.440999999999999</v>
      </c>
      <c r="H941" s="113">
        <v>24.064</v>
      </c>
      <c r="I941" s="90">
        <f t="shared" si="511"/>
        <v>20.945</v>
      </c>
      <c r="J941" s="90">
        <f t="shared" si="512"/>
        <v>21.82</v>
      </c>
      <c r="K941" s="114">
        <v>0</v>
      </c>
      <c r="L941" s="115">
        <v>5.8823529411764705E-2</v>
      </c>
      <c r="M941" s="90">
        <v>16.61</v>
      </c>
      <c r="N941" s="90">
        <v>19.36</v>
      </c>
      <c r="O941" s="90">
        <v>21.45</v>
      </c>
      <c r="P941" s="90">
        <v>23.36</v>
      </c>
      <c r="Q941" s="90">
        <v>24.81</v>
      </c>
      <c r="R941" s="63">
        <f t="shared" si="537"/>
        <v>8.8400000000000034</v>
      </c>
      <c r="S941" s="64">
        <f t="shared" si="536"/>
        <v>5.5040871934604794E-2</v>
      </c>
      <c r="T941" s="65">
        <f t="shared" si="530"/>
        <v>0.85795454545454541</v>
      </c>
      <c r="U941" s="65">
        <f t="shared" si="530"/>
        <v>0.90256410256410258</v>
      </c>
      <c r="V941" s="65">
        <f t="shared" si="538"/>
        <v>0.82876712328767121</v>
      </c>
      <c r="W941" s="65">
        <f t="shared" si="539"/>
        <v>0.78033051189036684</v>
      </c>
      <c r="X941" s="61">
        <f t="shared" si="513"/>
        <v>8.4334230689583844E-2</v>
      </c>
      <c r="Y941" s="66">
        <f t="shared" si="540"/>
        <v>6.7092368409383249E-2</v>
      </c>
      <c r="Z941" s="61">
        <f t="shared" si="541"/>
        <v>4.1776080210074E-2</v>
      </c>
      <c r="AA941" s="67">
        <f t="shared" si="542"/>
        <v>20.945</v>
      </c>
      <c r="AB941" s="68">
        <f t="shared" si="543"/>
        <v>-2.2727272727272978E-3</v>
      </c>
      <c r="AC941" s="69">
        <f t="shared" si="544"/>
        <v>8.1869834710743841E-2</v>
      </c>
      <c r="AD941" s="70">
        <f>_xlfn.PERCENTILE.EXC(AC941:$AC$5675,0.5)</f>
        <v>8.6425781250000042E-2</v>
      </c>
      <c r="AE941" s="70">
        <f>_xlfn.PERCENTILE.EXC($AC941:AC$5675,0.35)</f>
        <v>4.9799557672057675E-2</v>
      </c>
      <c r="AF941" s="71">
        <f t="shared" si="532"/>
        <v>3.4461929914106237E-2</v>
      </c>
      <c r="AG941" s="70">
        <f t="shared" si="533"/>
        <v>-0.25348902430545567</v>
      </c>
      <c r="AH941" s="70">
        <f t="shared" si="534"/>
        <v>-0.28545770534896964</v>
      </c>
      <c r="AI941" s="61" t="str">
        <f t="shared" si="522"/>
        <v>Safety</v>
      </c>
      <c r="AJ941" s="68" t="str">
        <f t="shared" si="523"/>
        <v>Short VOL</v>
      </c>
      <c r="AK941" s="72" t="str">
        <f t="shared" si="524"/>
        <v>00631L</v>
      </c>
      <c r="AL941" s="73">
        <f t="shared" si="514"/>
        <v>1</v>
      </c>
      <c r="AM941" s="72" t="str">
        <f t="shared" si="527"/>
        <v>00631L</v>
      </c>
      <c r="AN941" s="73">
        <f t="shared" si="515"/>
        <v>1</v>
      </c>
      <c r="AO941" s="74" t="str">
        <f t="shared" si="521"/>
        <v>00631L</v>
      </c>
      <c r="AP941" s="20">
        <f t="shared" si="516"/>
        <v>1</v>
      </c>
      <c r="AQ941" s="74" t="str">
        <f t="shared" si="531"/>
        <v>00631L</v>
      </c>
      <c r="AR941" s="20">
        <f t="shared" si="517"/>
        <v>1</v>
      </c>
      <c r="AS941" s="74" t="str">
        <f t="shared" si="525"/>
        <v>00631L</v>
      </c>
      <c r="AT941" s="20">
        <f t="shared" si="518"/>
        <v>1</v>
      </c>
      <c r="AU941" s="74" t="str">
        <f t="shared" si="508"/>
        <v>00631L</v>
      </c>
      <c r="AV941" s="20">
        <f t="shared" si="519"/>
        <v>1</v>
      </c>
      <c r="AW941" s="74" t="str">
        <f t="shared" si="509"/>
        <v>00631L</v>
      </c>
      <c r="AX941" s="20">
        <f t="shared" si="510"/>
        <v>1</v>
      </c>
      <c r="AY941" s="20">
        <f t="shared" si="520"/>
        <v>0</v>
      </c>
      <c r="AZ941" s="57">
        <v>44944</v>
      </c>
      <c r="BA941" s="75">
        <v>29.8</v>
      </c>
      <c r="BB941" s="90">
        <v>29.087499999999999</v>
      </c>
      <c r="BC941" s="76">
        <f t="shared" si="528"/>
        <v>26.765833333333322</v>
      </c>
      <c r="BD941" s="76">
        <f t="shared" si="529"/>
        <v>26.783749999999991</v>
      </c>
      <c r="BE941" s="77">
        <f t="shared" si="535"/>
        <v>8.6739935863507964E-2</v>
      </c>
      <c r="BF941" s="77">
        <f t="shared" si="526"/>
        <v>0.11261492509450735</v>
      </c>
    </row>
    <row r="942" spans="1:58" s="23" customFormat="1" ht="13.15" x14ac:dyDescent="0.4">
      <c r="A942" s="57">
        <v>44939</v>
      </c>
      <c r="B942" s="112">
        <v>19.498999999999999</v>
      </c>
      <c r="C942" s="112">
        <v>20.731999999999999</v>
      </c>
      <c r="D942" s="112">
        <v>21.85</v>
      </c>
      <c r="E942" s="112">
        <v>22.600999999999999</v>
      </c>
      <c r="F942" s="112">
        <v>23.009</v>
      </c>
      <c r="G942" s="112">
        <v>23.349</v>
      </c>
      <c r="H942" s="113">
        <v>23.931000000000001</v>
      </c>
      <c r="I942" s="90">
        <f t="shared" si="511"/>
        <v>20.659470588235294</v>
      </c>
      <c r="J942" s="90">
        <f t="shared" si="512"/>
        <v>21.78423529411765</v>
      </c>
      <c r="K942" s="114">
        <v>1</v>
      </c>
      <c r="L942" s="115">
        <v>5.8823529411764705E-2</v>
      </c>
      <c r="M942" s="90">
        <v>14.82</v>
      </c>
      <c r="N942" s="90">
        <v>18.350000000000001</v>
      </c>
      <c r="O942" s="90">
        <v>21.14</v>
      </c>
      <c r="P942" s="90">
        <v>23.02</v>
      </c>
      <c r="Q942" s="90">
        <v>24.41</v>
      </c>
      <c r="R942" s="63">
        <f t="shared" si="537"/>
        <v>10.989999999999995</v>
      </c>
      <c r="S942" s="64">
        <f t="shared" si="536"/>
        <v>-2.5491237387148005E-2</v>
      </c>
      <c r="T942" s="65">
        <f t="shared" si="530"/>
        <v>0.80762942779291547</v>
      </c>
      <c r="U942" s="65">
        <f t="shared" si="530"/>
        <v>0.86802270577105023</v>
      </c>
      <c r="V942" s="65">
        <f t="shared" si="538"/>
        <v>0.79713292788879242</v>
      </c>
      <c r="W942" s="65">
        <f t="shared" si="539"/>
        <v>0.751741089717329</v>
      </c>
      <c r="X942" s="61">
        <f t="shared" si="513"/>
        <v>6.3234012000615444E-2</v>
      </c>
      <c r="Y942" s="66">
        <f t="shared" si="540"/>
        <v>5.8846953674616252E-2</v>
      </c>
      <c r="Z942" s="61">
        <f t="shared" si="541"/>
        <v>5.4443055599055989E-2</v>
      </c>
      <c r="AA942" s="67">
        <f t="shared" si="542"/>
        <v>20.65947058823529</v>
      </c>
      <c r="AB942" s="68">
        <f t="shared" si="543"/>
        <v>6.2615803814713752E-2</v>
      </c>
      <c r="AC942" s="69">
        <f t="shared" si="544"/>
        <v>0.12585670780573782</v>
      </c>
      <c r="AD942" s="70">
        <f>_xlfn.PERCENTILE.EXC(AC942:$AC$5675,0.5)</f>
        <v>8.6432919864766006E-2</v>
      </c>
      <c r="AE942" s="70">
        <f>_xlfn.PERCENTILE.EXC($AC942:AC$5675,0.35)</f>
        <v>4.9792649511538112E-2</v>
      </c>
      <c r="AF942" s="71">
        <f t="shared" si="532"/>
        <v>3.4461929914106237E-2</v>
      </c>
      <c r="AG942" s="70">
        <f t="shared" si="533"/>
        <v>-0.25348902430545567</v>
      </c>
      <c r="AH942" s="70">
        <f t="shared" si="534"/>
        <v>-0.28545770534896964</v>
      </c>
      <c r="AI942" s="61" t="str">
        <f t="shared" si="522"/>
        <v>Short VOL</v>
      </c>
      <c r="AJ942" s="68" t="str">
        <f t="shared" si="523"/>
        <v>Short VOL</v>
      </c>
      <c r="AK942" s="72" t="str">
        <f t="shared" si="524"/>
        <v>00631L</v>
      </c>
      <c r="AL942" s="73">
        <f t="shared" si="514"/>
        <v>1</v>
      </c>
      <c r="AM942" s="72" t="str">
        <f t="shared" si="527"/>
        <v>00631L</v>
      </c>
      <c r="AN942" s="73">
        <f t="shared" si="515"/>
        <v>1</v>
      </c>
      <c r="AO942" s="74" t="str">
        <f t="shared" si="521"/>
        <v>00631L</v>
      </c>
      <c r="AP942" s="20">
        <f t="shared" si="516"/>
        <v>1</v>
      </c>
      <c r="AQ942" s="74" t="str">
        <f t="shared" si="531"/>
        <v>00631L</v>
      </c>
      <c r="AR942" s="20">
        <f t="shared" si="517"/>
        <v>1</v>
      </c>
      <c r="AS942" s="74" t="str">
        <f t="shared" si="525"/>
        <v>00631L</v>
      </c>
      <c r="AT942" s="20">
        <f t="shared" si="518"/>
        <v>1</v>
      </c>
      <c r="AU942" s="74" t="str">
        <f t="shared" si="508"/>
        <v>00631L</v>
      </c>
      <c r="AV942" s="20">
        <f t="shared" si="519"/>
        <v>1</v>
      </c>
      <c r="AW942" s="74" t="str">
        <f t="shared" si="509"/>
        <v>00631L</v>
      </c>
      <c r="AX942" s="20">
        <f t="shared" si="510"/>
        <v>1</v>
      </c>
      <c r="AY942" s="20">
        <f t="shared" si="520"/>
        <v>0</v>
      </c>
      <c r="AZ942" s="57">
        <v>44943</v>
      </c>
      <c r="BA942" s="75">
        <v>28.77</v>
      </c>
      <c r="BB942" s="90">
        <v>28.85</v>
      </c>
      <c r="BC942" s="76">
        <f t="shared" si="528"/>
        <v>26.756666666666653</v>
      </c>
      <c r="BD942" s="76">
        <f t="shared" si="529"/>
        <v>26.760541666666654</v>
      </c>
      <c r="BE942" s="77">
        <f t="shared" si="535"/>
        <v>7.8235953656410201E-2</v>
      </c>
      <c r="BF942" s="77">
        <f t="shared" si="526"/>
        <v>7.5090346016290013E-2</v>
      </c>
    </row>
    <row r="943" spans="1:58" s="23" customFormat="1" ht="13.15" x14ac:dyDescent="0.4">
      <c r="A943" s="57">
        <v>44938</v>
      </c>
      <c r="B943" s="112">
        <v>19.82</v>
      </c>
      <c r="C943" s="112">
        <v>21.251999999999999</v>
      </c>
      <c r="D943" s="112">
        <v>22.3</v>
      </c>
      <c r="E943" s="112">
        <v>23.05</v>
      </c>
      <c r="F943" s="112">
        <v>23.5</v>
      </c>
      <c r="G943" s="112">
        <v>23.847999999999999</v>
      </c>
      <c r="H943" s="113">
        <v>24.4</v>
      </c>
      <c r="I943" s="90">
        <f t="shared" si="511"/>
        <v>21.083529411764705</v>
      </c>
      <c r="J943" s="90">
        <f t="shared" si="512"/>
        <v>22.176705882352941</v>
      </c>
      <c r="K943" s="114">
        <v>2</v>
      </c>
      <c r="L943" s="115">
        <v>5.8823529411764705E-2</v>
      </c>
      <c r="M943" s="90">
        <v>16.46</v>
      </c>
      <c r="N943" s="90">
        <v>18.829999999999998</v>
      </c>
      <c r="O943" s="90">
        <v>21.58</v>
      </c>
      <c r="P943" s="90">
        <v>23.49</v>
      </c>
      <c r="Q943" s="90">
        <v>25.04</v>
      </c>
      <c r="R943" s="63">
        <f t="shared" si="537"/>
        <v>9.779999999999994</v>
      </c>
      <c r="S943" s="64">
        <f t="shared" si="536"/>
        <v>-0.10715979137031777</v>
      </c>
      <c r="T943" s="65">
        <f t="shared" si="530"/>
        <v>0.87413701540095601</v>
      </c>
      <c r="U943" s="65">
        <f t="shared" si="530"/>
        <v>0.87256719184430032</v>
      </c>
      <c r="V943" s="65">
        <f t="shared" si="538"/>
        <v>0.80161770966368662</v>
      </c>
      <c r="W943" s="65">
        <f t="shared" si="539"/>
        <v>0.7519968051118211</v>
      </c>
      <c r="X943" s="61">
        <f t="shared" si="513"/>
        <v>7.2250252270433829E-2</v>
      </c>
      <c r="Y943" s="66">
        <f t="shared" si="540"/>
        <v>5.8568329718004242E-2</v>
      </c>
      <c r="Z943" s="61">
        <f t="shared" si="541"/>
        <v>5.1849785168238439E-2</v>
      </c>
      <c r="AA943" s="67">
        <f t="shared" si="542"/>
        <v>21.083529411764705</v>
      </c>
      <c r="AB943" s="68">
        <f t="shared" si="543"/>
        <v>5.2575677110993209E-2</v>
      </c>
      <c r="AC943" s="69">
        <f t="shared" si="544"/>
        <v>0.11967761082128021</v>
      </c>
      <c r="AD943" s="70">
        <f>_xlfn.PERCENTILE.EXC(AC943:$AC$5675,0.5)</f>
        <v>8.6425781250000042E-2</v>
      </c>
      <c r="AE943" s="70">
        <f>_xlfn.PERCENTILE.EXC($AC943:AC$5675,0.35)</f>
        <v>4.9787687105010137E-2</v>
      </c>
      <c r="AF943" s="71">
        <f t="shared" si="532"/>
        <v>3.4227858309936403E-2</v>
      </c>
      <c r="AG943" s="70">
        <f t="shared" si="533"/>
        <v>-0.25348902430545567</v>
      </c>
      <c r="AH943" s="70">
        <f t="shared" si="534"/>
        <v>-0.28545770534896964</v>
      </c>
      <c r="AI943" s="61" t="str">
        <f t="shared" si="522"/>
        <v>Short VOL</v>
      </c>
      <c r="AJ943" s="68" t="str">
        <f t="shared" si="523"/>
        <v>Short VOL</v>
      </c>
      <c r="AK943" s="72" t="str">
        <f t="shared" si="524"/>
        <v>00631L</v>
      </c>
      <c r="AL943" s="73">
        <f t="shared" si="514"/>
        <v>1</v>
      </c>
      <c r="AM943" s="72" t="str">
        <f t="shared" si="527"/>
        <v>00631L</v>
      </c>
      <c r="AN943" s="73">
        <f t="shared" si="515"/>
        <v>1</v>
      </c>
      <c r="AO943" s="74" t="str">
        <f t="shared" si="521"/>
        <v>00631L</v>
      </c>
      <c r="AP943" s="20">
        <f t="shared" si="516"/>
        <v>1</v>
      </c>
      <c r="AQ943" s="74" t="str">
        <f t="shared" si="531"/>
        <v>00631L</v>
      </c>
      <c r="AR943" s="20">
        <f t="shared" si="517"/>
        <v>1</v>
      </c>
      <c r="AS943" s="74" t="str">
        <f t="shared" si="525"/>
        <v>00631L</v>
      </c>
      <c r="AT943" s="20">
        <f t="shared" si="518"/>
        <v>1</v>
      </c>
      <c r="AU943" s="74" t="str">
        <f t="shared" si="508"/>
        <v>00631L</v>
      </c>
      <c r="AV943" s="20">
        <f t="shared" si="519"/>
        <v>1</v>
      </c>
      <c r="AW943" s="74" t="str">
        <f t="shared" si="509"/>
        <v>00631L</v>
      </c>
      <c r="AX943" s="20">
        <f t="shared" si="510"/>
        <v>1</v>
      </c>
      <c r="AY943" s="20">
        <f t="shared" si="520"/>
        <v>0</v>
      </c>
      <c r="AZ943" s="57">
        <v>44939</v>
      </c>
      <c r="BA943" s="75">
        <v>28.46</v>
      </c>
      <c r="BB943" s="90">
        <v>28.587499999999999</v>
      </c>
      <c r="BC943" s="76">
        <f t="shared" si="528"/>
        <v>26.750416666666652</v>
      </c>
      <c r="BD943" s="76">
        <f t="shared" si="529"/>
        <v>26.750166666666654</v>
      </c>
      <c r="BE943" s="77">
        <f t="shared" si="535"/>
        <v>6.8674942757901494E-2</v>
      </c>
      <c r="BF943" s="77">
        <f t="shared" si="526"/>
        <v>6.3918604868506007E-2</v>
      </c>
    </row>
    <row r="944" spans="1:58" s="23" customFormat="1" ht="13.15" x14ac:dyDescent="0.4">
      <c r="A944" s="57">
        <v>44937</v>
      </c>
      <c r="B944" s="112">
        <v>21.2</v>
      </c>
      <c r="C944" s="112">
        <v>22.349</v>
      </c>
      <c r="D944" s="112">
        <v>23.094999999999999</v>
      </c>
      <c r="E944" s="112">
        <v>23.651</v>
      </c>
      <c r="F944" s="112">
        <v>24.026</v>
      </c>
      <c r="G944" s="112">
        <v>24.25</v>
      </c>
      <c r="H944" s="113">
        <v>24.81</v>
      </c>
      <c r="I944" s="90">
        <f t="shared" si="511"/>
        <v>22.146235294117648</v>
      </c>
      <c r="J944" s="90">
        <f t="shared" si="512"/>
        <v>22.963352941176471</v>
      </c>
      <c r="K944" s="114">
        <v>3</v>
      </c>
      <c r="L944" s="115">
        <v>5.8823529411764705E-2</v>
      </c>
      <c r="M944" s="90">
        <v>22.41</v>
      </c>
      <c r="N944" s="90">
        <v>21.09</v>
      </c>
      <c r="O944" s="90">
        <v>22.74</v>
      </c>
      <c r="P944" s="90">
        <v>24.19</v>
      </c>
      <c r="Q944" s="90">
        <v>25.42</v>
      </c>
      <c r="R944" s="63">
        <f t="shared" si="537"/>
        <v>3.4299999999999997</v>
      </c>
      <c r="S944" s="64">
        <f t="shared" si="536"/>
        <v>2.4781341107871797E-2</v>
      </c>
      <c r="T944" s="65">
        <f t="shared" si="530"/>
        <v>1.0625889046941679</v>
      </c>
      <c r="U944" s="65">
        <f t="shared" si="530"/>
        <v>0.92744063324538262</v>
      </c>
      <c r="V944" s="65">
        <f t="shared" si="538"/>
        <v>0.87184787102108308</v>
      </c>
      <c r="W944" s="65">
        <f t="shared" si="539"/>
        <v>0.82966168371361126</v>
      </c>
      <c r="X944" s="61">
        <f t="shared" si="513"/>
        <v>5.4198113207547215E-2</v>
      </c>
      <c r="Y944" s="66">
        <f t="shared" si="540"/>
        <v>4.9004270432539805E-2</v>
      </c>
      <c r="Z944" s="61">
        <f t="shared" si="541"/>
        <v>3.6896458301238229E-2</v>
      </c>
      <c r="AA944" s="67">
        <f t="shared" si="542"/>
        <v>22.146235294117648</v>
      </c>
      <c r="AB944" s="68">
        <f t="shared" si="543"/>
        <v>5.2157420578472944E-3</v>
      </c>
      <c r="AC944" s="69">
        <f t="shared" si="544"/>
        <v>5.0082280422837765E-2</v>
      </c>
      <c r="AD944" s="70">
        <f>_xlfn.PERCENTILE.EXC(AC944:$AC$5675,0.5)</f>
        <v>8.6393309344211841E-2</v>
      </c>
      <c r="AE944" s="70">
        <f>_xlfn.PERCENTILE.EXC($AC944:AC$5675,0.35)</f>
        <v>4.9787589083461134E-2</v>
      </c>
      <c r="AF944" s="71">
        <f t="shared" si="532"/>
        <v>3.400412784890073E-2</v>
      </c>
      <c r="AG944" s="70">
        <f t="shared" si="533"/>
        <v>-0.25348902430545567</v>
      </c>
      <c r="AH944" s="70">
        <f t="shared" si="534"/>
        <v>-0.28545770534896964</v>
      </c>
      <c r="AI944" s="61" t="str">
        <f t="shared" si="522"/>
        <v>Safety</v>
      </c>
      <c r="AJ944" s="68" t="str">
        <f t="shared" si="523"/>
        <v>Short VOL</v>
      </c>
      <c r="AK944" s="72" t="str">
        <f t="shared" si="524"/>
        <v>00631L</v>
      </c>
      <c r="AL944" s="73">
        <f t="shared" si="514"/>
        <v>1</v>
      </c>
      <c r="AM944" s="72" t="str">
        <f t="shared" si="527"/>
        <v>00631L</v>
      </c>
      <c r="AN944" s="73">
        <f t="shared" si="515"/>
        <v>1</v>
      </c>
      <c r="AO944" s="74" t="str">
        <f t="shared" si="521"/>
        <v>00631L</v>
      </c>
      <c r="AP944" s="20">
        <f t="shared" si="516"/>
        <v>1</v>
      </c>
      <c r="AQ944" s="74" t="str">
        <f t="shared" si="531"/>
        <v>00631L</v>
      </c>
      <c r="AR944" s="20">
        <f t="shared" si="517"/>
        <v>1</v>
      </c>
      <c r="AS944" s="74" t="str">
        <f t="shared" si="525"/>
        <v>00631L</v>
      </c>
      <c r="AT944" s="20">
        <f t="shared" si="518"/>
        <v>1</v>
      </c>
      <c r="AU944" s="74" t="str">
        <f t="shared" ref="AU944:AU1007" si="545">IF(AC944&gt;AF944,"00631L",IF(AC944&lt;AG944,"Cash","00635U"))</f>
        <v>00631L</v>
      </c>
      <c r="AV944" s="20">
        <f t="shared" si="519"/>
        <v>1</v>
      </c>
      <c r="AW944" s="74" t="str">
        <f t="shared" ref="AW944:AW1007" si="546">IF(AC944&gt;AE944,"00631L",IF(AC944&lt;AH944,"00631L","00635U"))</f>
        <v>00631L</v>
      </c>
      <c r="AX944" s="20">
        <f t="shared" si="510"/>
        <v>1</v>
      </c>
      <c r="AY944" s="20">
        <f t="shared" si="520"/>
        <v>0</v>
      </c>
      <c r="AZ944" s="57">
        <v>44938</v>
      </c>
      <c r="BA944" s="75">
        <v>28.65</v>
      </c>
      <c r="BB944" s="90">
        <v>29.175000000000001</v>
      </c>
      <c r="BC944" s="76">
        <f t="shared" si="528"/>
        <v>26.753749999999986</v>
      </c>
      <c r="BD944" s="76">
        <f t="shared" si="529"/>
        <v>26.751458333333321</v>
      </c>
      <c r="BE944" s="77">
        <f t="shared" si="535"/>
        <v>9.0501331589030176E-2</v>
      </c>
      <c r="BF944" s="77">
        <f t="shared" si="526"/>
        <v>7.0969651187240995E-2</v>
      </c>
    </row>
    <row r="945" spans="1:58" s="23" customFormat="1" ht="13.15" x14ac:dyDescent="0.4">
      <c r="A945" s="57">
        <v>44936</v>
      </c>
      <c r="B945" s="112">
        <v>21.094999999999999</v>
      </c>
      <c r="C945" s="112">
        <v>22.195</v>
      </c>
      <c r="D945" s="112">
        <v>23.015999999999998</v>
      </c>
      <c r="E945" s="112">
        <v>23.652999999999999</v>
      </c>
      <c r="F945" s="112">
        <v>24.024000000000001</v>
      </c>
      <c r="G945" s="112">
        <v>24.231999999999999</v>
      </c>
      <c r="H945" s="113">
        <v>24.8</v>
      </c>
      <c r="I945" s="90">
        <f t="shared" si="511"/>
        <v>21.936176470588236</v>
      </c>
      <c r="J945" s="90">
        <f t="shared" si="512"/>
        <v>22.822823529411764</v>
      </c>
      <c r="K945" s="114">
        <v>4</v>
      </c>
      <c r="L945" s="115">
        <v>5.8823529411764705E-2</v>
      </c>
      <c r="M945" s="90">
        <v>21.5</v>
      </c>
      <c r="N945" s="90">
        <v>20.58</v>
      </c>
      <c r="O945" s="90">
        <v>22.74</v>
      </c>
      <c r="P945" s="90">
        <v>24.23</v>
      </c>
      <c r="Q945" s="90">
        <v>25.56</v>
      </c>
      <c r="R945" s="63">
        <f t="shared" si="537"/>
        <v>4.8900000000000006</v>
      </c>
      <c r="S945" s="64">
        <f t="shared" si="536"/>
        <v>-6.3268092853891705E-2</v>
      </c>
      <c r="T945" s="65">
        <f t="shared" si="530"/>
        <v>1.0447035957240041</v>
      </c>
      <c r="U945" s="65">
        <f t="shared" si="530"/>
        <v>0.9050131926121372</v>
      </c>
      <c r="V945" s="65">
        <f t="shared" si="538"/>
        <v>0.84936029715229044</v>
      </c>
      <c r="W945" s="65">
        <f t="shared" si="539"/>
        <v>0.80516431924882625</v>
      </c>
      <c r="X945" s="61">
        <f t="shared" si="513"/>
        <v>5.2145058070632924E-2</v>
      </c>
      <c r="Y945" s="66">
        <f t="shared" si="540"/>
        <v>4.8492791612057752E-2</v>
      </c>
      <c r="Z945" s="61">
        <f t="shared" si="541"/>
        <v>4.0419398522451404E-2</v>
      </c>
      <c r="AA945" s="67">
        <f t="shared" si="542"/>
        <v>21.936176470588236</v>
      </c>
      <c r="AB945" s="68">
        <f t="shared" si="543"/>
        <v>2.5024295432458727E-2</v>
      </c>
      <c r="AC945" s="69">
        <f t="shared" si="544"/>
        <v>6.5897787686503326E-2</v>
      </c>
      <c r="AD945" s="70">
        <f>_xlfn.PERCENTILE.EXC(AC945:$AC$5675,0.5)</f>
        <v>8.6425781250000042E-2</v>
      </c>
      <c r="AE945" s="70">
        <f>_xlfn.PERCENTILE.EXC($AC945:AC$5675,0.35)</f>
        <v>4.9787491061912131E-2</v>
      </c>
      <c r="AF945" s="71">
        <f t="shared" si="532"/>
        <v>3.3909541096836512E-2</v>
      </c>
      <c r="AG945" s="70">
        <f t="shared" si="533"/>
        <v>-0.25348902430545567</v>
      </c>
      <c r="AH945" s="70">
        <f t="shared" si="534"/>
        <v>-0.28545770534896964</v>
      </c>
      <c r="AI945" s="61" t="str">
        <f t="shared" si="522"/>
        <v>Safety</v>
      </c>
      <c r="AJ945" s="68" t="str">
        <f t="shared" si="523"/>
        <v>Short VOL</v>
      </c>
      <c r="AK945" s="72" t="str">
        <f t="shared" si="524"/>
        <v>00631L</v>
      </c>
      <c r="AL945" s="73">
        <f t="shared" si="514"/>
        <v>1</v>
      </c>
      <c r="AM945" s="72" t="str">
        <f t="shared" si="527"/>
        <v>00631L</v>
      </c>
      <c r="AN945" s="73">
        <f t="shared" si="515"/>
        <v>1</v>
      </c>
      <c r="AO945" s="74" t="str">
        <f t="shared" si="521"/>
        <v>00631L</v>
      </c>
      <c r="AP945" s="20">
        <f t="shared" si="516"/>
        <v>1</v>
      </c>
      <c r="AQ945" s="74" t="str">
        <f t="shared" si="531"/>
        <v>00631L</v>
      </c>
      <c r="AR945" s="20">
        <f t="shared" si="517"/>
        <v>1</v>
      </c>
      <c r="AS945" s="74" t="str">
        <f t="shared" si="525"/>
        <v>00631L</v>
      </c>
      <c r="AT945" s="20">
        <f t="shared" si="518"/>
        <v>1</v>
      </c>
      <c r="AU945" s="74" t="str">
        <f t="shared" si="545"/>
        <v>00631L</v>
      </c>
      <c r="AV945" s="20">
        <f t="shared" si="519"/>
        <v>1</v>
      </c>
      <c r="AW945" s="74" t="str">
        <f t="shared" si="546"/>
        <v>00631L</v>
      </c>
      <c r="AX945" s="20">
        <f t="shared" si="510"/>
        <v>1</v>
      </c>
      <c r="AY945" s="20">
        <f t="shared" si="520"/>
        <v>0</v>
      </c>
      <c r="AZ945" s="57">
        <v>44937</v>
      </c>
      <c r="BA945" s="75">
        <v>29.16</v>
      </c>
      <c r="BB945" s="90">
        <v>29.175000000000001</v>
      </c>
      <c r="BC945" s="76">
        <f t="shared" si="528"/>
        <v>26.757499999999986</v>
      </c>
      <c r="BD945" s="76">
        <f t="shared" si="529"/>
        <v>26.753499999999985</v>
      </c>
      <c r="BE945" s="77">
        <f t="shared" si="535"/>
        <v>9.0348500420443456E-2</v>
      </c>
      <c r="BF945" s="77">
        <f t="shared" si="526"/>
        <v>8.9950847552657295E-2</v>
      </c>
    </row>
    <row r="946" spans="1:58" s="23" customFormat="1" ht="13.15" x14ac:dyDescent="0.4">
      <c r="A946" s="57">
        <v>44935</v>
      </c>
      <c r="B946" s="112">
        <v>22.266999999999999</v>
      </c>
      <c r="C946" s="112">
        <v>23.076000000000001</v>
      </c>
      <c r="D946" s="112">
        <v>23.713999999999999</v>
      </c>
      <c r="E946" s="112">
        <v>24.225999999999999</v>
      </c>
      <c r="F946" s="112">
        <v>24.6</v>
      </c>
      <c r="G946" s="112">
        <v>24.821000000000002</v>
      </c>
      <c r="H946" s="113">
        <v>25.35</v>
      </c>
      <c r="I946" s="90">
        <f t="shared" si="511"/>
        <v>22.838058823529412</v>
      </c>
      <c r="J946" s="90">
        <f t="shared" si="512"/>
        <v>23.526352941176469</v>
      </c>
      <c r="K946" s="114">
        <v>5</v>
      </c>
      <c r="L946" s="115">
        <v>5.8823529411764705E-2</v>
      </c>
      <c r="M946" s="90">
        <v>23.04</v>
      </c>
      <c r="N946" s="90">
        <v>21.97</v>
      </c>
      <c r="O946" s="90">
        <v>23.74</v>
      </c>
      <c r="P946" s="90">
        <v>25.12</v>
      </c>
      <c r="Q946" s="90">
        <v>26.46</v>
      </c>
      <c r="R946" s="63">
        <f t="shared" si="537"/>
        <v>3.8500000000000014</v>
      </c>
      <c r="S946" s="64">
        <f t="shared" si="536"/>
        <v>3.9753904401325126E-2</v>
      </c>
      <c r="T946" s="65">
        <f t="shared" si="530"/>
        <v>1.0487027765134274</v>
      </c>
      <c r="U946" s="65">
        <f t="shared" si="530"/>
        <v>0.9254422914911542</v>
      </c>
      <c r="V946" s="65">
        <f t="shared" si="538"/>
        <v>0.87460191082802541</v>
      </c>
      <c r="W946" s="65">
        <f t="shared" si="539"/>
        <v>0.83030990173847308</v>
      </c>
      <c r="X946" s="61">
        <f t="shared" si="513"/>
        <v>3.6331791440247951E-2</v>
      </c>
      <c r="Y946" s="66">
        <f t="shared" si="540"/>
        <v>4.6396433583753088E-2</v>
      </c>
      <c r="Z946" s="61">
        <f t="shared" si="541"/>
        <v>3.0138030686650445E-2</v>
      </c>
      <c r="AA946" s="67">
        <f t="shared" si="542"/>
        <v>22.838058823529408</v>
      </c>
      <c r="AB946" s="68">
        <f t="shared" si="543"/>
        <v>1.3518434228493428E-2</v>
      </c>
      <c r="AC946" s="69">
        <f t="shared" si="544"/>
        <v>3.9511098021365938E-2</v>
      </c>
      <c r="AD946" s="70">
        <f>_xlfn.PERCENTILE.EXC(AC946:$AC$5675,0.5)</f>
        <v>8.6432919864766006E-2</v>
      </c>
      <c r="AE946" s="70">
        <f>_xlfn.PERCENTILE.EXC($AC946:AC$5675,0.35)</f>
        <v>4.9785145239056659E-2</v>
      </c>
      <c r="AF946" s="71">
        <f t="shared" si="532"/>
        <v>3.3849003005789698E-2</v>
      </c>
      <c r="AG946" s="70">
        <f t="shared" si="533"/>
        <v>-0.25348902430545567</v>
      </c>
      <c r="AH946" s="70">
        <f t="shared" si="534"/>
        <v>-0.28545770534896964</v>
      </c>
      <c r="AI946" s="61" t="str">
        <f t="shared" si="522"/>
        <v>Safety</v>
      </c>
      <c r="AJ946" s="68" t="str">
        <f t="shared" si="523"/>
        <v>Short VOL</v>
      </c>
      <c r="AK946" s="72" t="str">
        <f t="shared" si="524"/>
        <v>00631L</v>
      </c>
      <c r="AL946" s="73">
        <f t="shared" si="514"/>
        <v>1</v>
      </c>
      <c r="AM946" s="72" t="str">
        <f t="shared" si="527"/>
        <v>00631L</v>
      </c>
      <c r="AN946" s="73">
        <f t="shared" si="515"/>
        <v>1</v>
      </c>
      <c r="AO946" s="74" t="str">
        <f t="shared" si="521"/>
        <v>00631L</v>
      </c>
      <c r="AP946" s="20">
        <f t="shared" si="516"/>
        <v>1</v>
      </c>
      <c r="AQ946" s="74" t="str">
        <f t="shared" si="531"/>
        <v>00631L</v>
      </c>
      <c r="AR946" s="20">
        <f t="shared" si="517"/>
        <v>1</v>
      </c>
      <c r="AS946" s="74" t="str">
        <f t="shared" si="525"/>
        <v>00631L</v>
      </c>
      <c r="AT946" s="20">
        <f t="shared" si="518"/>
        <v>1</v>
      </c>
      <c r="AU946" s="74" t="str">
        <f t="shared" si="545"/>
        <v>00631L</v>
      </c>
      <c r="AV946" s="20">
        <f t="shared" si="519"/>
        <v>1</v>
      </c>
      <c r="AW946" s="74" t="str">
        <f t="shared" si="546"/>
        <v>00635U</v>
      </c>
      <c r="AX946" s="20">
        <f t="shared" si="510"/>
        <v>0</v>
      </c>
      <c r="AY946" s="20">
        <f t="shared" si="520"/>
        <v>0</v>
      </c>
      <c r="AZ946" s="57">
        <v>44936</v>
      </c>
      <c r="BA946" s="75">
        <v>29</v>
      </c>
      <c r="BB946" s="90">
        <v>28.9</v>
      </c>
      <c r="BC946" s="76">
        <f t="shared" si="528"/>
        <v>26.757708333333319</v>
      </c>
      <c r="BD946" s="76">
        <f t="shared" si="529"/>
        <v>26.754583333333319</v>
      </c>
      <c r="BE946" s="77">
        <f t="shared" si="535"/>
        <v>8.0062598783840061E-2</v>
      </c>
      <c r="BF946" s="77">
        <f t="shared" si="526"/>
        <v>8.3926430050926454E-2</v>
      </c>
    </row>
    <row r="947" spans="1:58" s="23" customFormat="1" ht="13.15" x14ac:dyDescent="0.4">
      <c r="A947" s="57">
        <v>44932</v>
      </c>
      <c r="B947" s="112">
        <v>22.196000000000002</v>
      </c>
      <c r="C947" s="112">
        <v>22.949000000000002</v>
      </c>
      <c r="D947" s="112">
        <v>23.7</v>
      </c>
      <c r="E947" s="112">
        <v>24.25</v>
      </c>
      <c r="F947" s="112">
        <v>24.629000000000001</v>
      </c>
      <c r="G947" s="112">
        <v>24.9</v>
      </c>
      <c r="H947" s="113">
        <v>25.408000000000001</v>
      </c>
      <c r="I947" s="90">
        <f t="shared" si="511"/>
        <v>22.683235294117647</v>
      </c>
      <c r="J947" s="90">
        <f t="shared" si="512"/>
        <v>23.434941176470588</v>
      </c>
      <c r="K947" s="114">
        <v>6</v>
      </c>
      <c r="L947" s="115">
        <v>5.8823529411764705E-2</v>
      </c>
      <c r="M947" s="90">
        <v>21.57</v>
      </c>
      <c r="N947" s="90">
        <v>21.13</v>
      </c>
      <c r="O947" s="90">
        <v>23.18</v>
      </c>
      <c r="P947" s="90">
        <v>24.77</v>
      </c>
      <c r="Q947" s="90">
        <v>26.16</v>
      </c>
      <c r="R947" s="63">
        <f t="shared" si="537"/>
        <v>5.25</v>
      </c>
      <c r="S947" s="64">
        <f t="shared" si="536"/>
        <v>-5.9216384683882538E-2</v>
      </c>
      <c r="T947" s="65">
        <f t="shared" si="530"/>
        <v>1.0208234737340276</v>
      </c>
      <c r="U947" s="65">
        <f t="shared" si="530"/>
        <v>0.91156169111302843</v>
      </c>
      <c r="V947" s="65">
        <f t="shared" si="538"/>
        <v>0.85304804198627371</v>
      </c>
      <c r="W947" s="65">
        <f t="shared" si="539"/>
        <v>0.80772171253822622</v>
      </c>
      <c r="X947" s="61">
        <f t="shared" si="513"/>
        <v>3.3925031537213914E-2</v>
      </c>
      <c r="Y947" s="66">
        <f t="shared" si="540"/>
        <v>4.775257731958768E-2</v>
      </c>
      <c r="Z947" s="61">
        <f t="shared" si="541"/>
        <v>3.3139271034581086E-2</v>
      </c>
      <c r="AA947" s="67">
        <f t="shared" si="542"/>
        <v>22.683235294117647</v>
      </c>
      <c r="AB947" s="68">
        <f t="shared" si="543"/>
        <v>5.0449597728348443E-2</v>
      </c>
      <c r="AC947" s="69">
        <f t="shared" si="544"/>
        <v>7.3508532613234659E-2</v>
      </c>
      <c r="AD947" s="70">
        <f>_xlfn.PERCENTILE.EXC(AC947:$AC$5675,0.5)</f>
        <v>8.644005847953197E-2</v>
      </c>
      <c r="AE947" s="70">
        <f>_xlfn.PERCENTILE.EXC($AC947:AC$5675,0.35)</f>
        <v>4.9787575080382701E-2</v>
      </c>
      <c r="AF947" s="71">
        <f t="shared" si="532"/>
        <v>3.3724012667721959E-2</v>
      </c>
      <c r="AG947" s="70">
        <f t="shared" si="533"/>
        <v>-0.25348902430545567</v>
      </c>
      <c r="AH947" s="70">
        <f t="shared" si="534"/>
        <v>-0.28545770534896964</v>
      </c>
      <c r="AI947" s="61" t="str">
        <f t="shared" si="522"/>
        <v>Safety</v>
      </c>
      <c r="AJ947" s="68" t="str">
        <f t="shared" si="523"/>
        <v>Short VOL</v>
      </c>
      <c r="AK947" s="72" t="str">
        <f t="shared" si="524"/>
        <v>00631L</v>
      </c>
      <c r="AL947" s="73">
        <f t="shared" si="514"/>
        <v>1</v>
      </c>
      <c r="AM947" s="72" t="str">
        <f t="shared" si="527"/>
        <v>00631L</v>
      </c>
      <c r="AN947" s="73">
        <f t="shared" si="515"/>
        <v>1</v>
      </c>
      <c r="AO947" s="74" t="str">
        <f t="shared" si="521"/>
        <v>00631L</v>
      </c>
      <c r="AP947" s="20">
        <f t="shared" si="516"/>
        <v>1</v>
      </c>
      <c r="AQ947" s="74" t="str">
        <f t="shared" si="531"/>
        <v>00631L</v>
      </c>
      <c r="AR947" s="20">
        <f t="shared" si="517"/>
        <v>1</v>
      </c>
      <c r="AS947" s="74" t="str">
        <f t="shared" si="525"/>
        <v>00631L</v>
      </c>
      <c r="AT947" s="20">
        <f t="shared" si="518"/>
        <v>1</v>
      </c>
      <c r="AU947" s="74" t="str">
        <f t="shared" si="545"/>
        <v>00631L</v>
      </c>
      <c r="AV947" s="20">
        <f t="shared" si="519"/>
        <v>1</v>
      </c>
      <c r="AW947" s="74" t="str">
        <f t="shared" si="546"/>
        <v>00631L</v>
      </c>
      <c r="AX947" s="20">
        <f t="shared" si="510"/>
        <v>1</v>
      </c>
      <c r="AY947" s="20">
        <f t="shared" si="520"/>
        <v>0</v>
      </c>
      <c r="AZ947" s="57">
        <v>44935</v>
      </c>
      <c r="BA947" s="75">
        <v>28.91</v>
      </c>
      <c r="BB947" s="90">
        <v>28.7</v>
      </c>
      <c r="BC947" s="76">
        <f t="shared" si="528"/>
        <v>26.761666666666656</v>
      </c>
      <c r="BD947" s="76">
        <f t="shared" si="529"/>
        <v>26.757874999999988</v>
      </c>
      <c r="BE947" s="77">
        <f t="shared" si="535"/>
        <v>7.2429470013078812E-2</v>
      </c>
      <c r="BF947" s="77">
        <f t="shared" si="526"/>
        <v>8.0429593157155171E-2</v>
      </c>
    </row>
    <row r="948" spans="1:58" s="23" customFormat="1" ht="13.15" x14ac:dyDescent="0.4">
      <c r="A948" s="57">
        <v>44931</v>
      </c>
      <c r="B948" s="112">
        <v>22.652000000000001</v>
      </c>
      <c r="C948" s="112">
        <v>23.536999999999999</v>
      </c>
      <c r="D948" s="112">
        <v>24.312000000000001</v>
      </c>
      <c r="E948" s="112">
        <v>24.849</v>
      </c>
      <c r="F948" s="112">
        <v>25.241</v>
      </c>
      <c r="G948" s="112">
        <v>25.43</v>
      </c>
      <c r="H948" s="113">
        <v>25.95</v>
      </c>
      <c r="I948" s="90">
        <f t="shared" si="511"/>
        <v>23.172588235294118</v>
      </c>
      <c r="J948" s="90">
        <f t="shared" si="512"/>
        <v>23.992882352941177</v>
      </c>
      <c r="K948" s="114">
        <v>7</v>
      </c>
      <c r="L948" s="115">
        <v>5.8823529411764705E-2</v>
      </c>
      <c r="M948" s="90">
        <v>24.54</v>
      </c>
      <c r="N948" s="90">
        <v>22.46</v>
      </c>
      <c r="O948" s="90">
        <v>24.07</v>
      </c>
      <c r="P948" s="90">
        <v>25.65</v>
      </c>
      <c r="Q948" s="90">
        <v>26.87</v>
      </c>
      <c r="R948" s="63">
        <f t="shared" si="537"/>
        <v>2.7199999999999989</v>
      </c>
      <c r="S948" s="64">
        <f t="shared" si="536"/>
        <v>2.0445252158109915E-2</v>
      </c>
      <c r="T948" s="65">
        <f t="shared" si="530"/>
        <v>1.0926090828138912</v>
      </c>
      <c r="U948" s="65">
        <f t="shared" si="530"/>
        <v>0.93311175737432495</v>
      </c>
      <c r="V948" s="65">
        <f t="shared" si="538"/>
        <v>0.87563352826510732</v>
      </c>
      <c r="W948" s="65">
        <f t="shared" si="539"/>
        <v>0.8358764421287681</v>
      </c>
      <c r="X948" s="61">
        <f t="shared" si="513"/>
        <v>3.9069397845664752E-2</v>
      </c>
      <c r="Y948" s="66">
        <f t="shared" si="540"/>
        <v>4.4307618012797256E-2</v>
      </c>
      <c r="Z948" s="61">
        <f t="shared" si="541"/>
        <v>3.5399330852376287E-2</v>
      </c>
      <c r="AA948" s="67">
        <f t="shared" si="542"/>
        <v>23.172588235294118</v>
      </c>
      <c r="AB948" s="68">
        <f t="shared" si="543"/>
        <v>8.5485307212822877E-3</v>
      </c>
      <c r="AC948" s="69">
        <f t="shared" si="544"/>
        <v>3.1726991776229597E-2</v>
      </c>
      <c r="AD948" s="70">
        <f>_xlfn.PERCENTILE.EXC(AC948:$AC$5675,0.5)</f>
        <v>8.6441962110136369E-2</v>
      </c>
      <c r="AE948" s="70">
        <f>_xlfn.PERCENTILE.EXC($AC948:AC$5675,0.35)</f>
        <v>4.9787477058833698E-2</v>
      </c>
      <c r="AF948" s="71">
        <f t="shared" si="532"/>
        <v>3.3503458760856163E-2</v>
      </c>
      <c r="AG948" s="70">
        <f t="shared" si="533"/>
        <v>-0.25348902430545567</v>
      </c>
      <c r="AH948" s="70">
        <f t="shared" si="534"/>
        <v>-0.28545770534896964</v>
      </c>
      <c r="AI948" s="61" t="str">
        <f t="shared" si="522"/>
        <v>Safety</v>
      </c>
      <c r="AJ948" s="68" t="str">
        <f t="shared" si="523"/>
        <v>Safety</v>
      </c>
      <c r="AK948" s="72" t="str">
        <f t="shared" si="524"/>
        <v>00631L</v>
      </c>
      <c r="AL948" s="73">
        <f t="shared" si="514"/>
        <v>1</v>
      </c>
      <c r="AM948" s="72" t="str">
        <f t="shared" si="527"/>
        <v>00631L</v>
      </c>
      <c r="AN948" s="73">
        <f t="shared" si="515"/>
        <v>1</v>
      </c>
      <c r="AO948" s="74" t="str">
        <f t="shared" si="521"/>
        <v>00635U</v>
      </c>
      <c r="AP948" s="20">
        <f t="shared" si="516"/>
        <v>0</v>
      </c>
      <c r="AQ948" s="74" t="str">
        <f t="shared" si="531"/>
        <v>00631L</v>
      </c>
      <c r="AR948" s="20">
        <f t="shared" si="517"/>
        <v>1</v>
      </c>
      <c r="AS948" s="74" t="str">
        <f t="shared" si="525"/>
        <v>00631L</v>
      </c>
      <c r="AT948" s="20">
        <f t="shared" si="518"/>
        <v>1</v>
      </c>
      <c r="AU948" s="74" t="str">
        <f t="shared" si="545"/>
        <v>00635U</v>
      </c>
      <c r="AV948" s="20">
        <f t="shared" si="519"/>
        <v>0</v>
      </c>
      <c r="AW948" s="74" t="str">
        <f t="shared" si="546"/>
        <v>00635U</v>
      </c>
      <c r="AX948" s="20">
        <f t="shared" si="510"/>
        <v>0</v>
      </c>
      <c r="AY948" s="20">
        <f t="shared" si="520"/>
        <v>1</v>
      </c>
      <c r="AZ948" s="57">
        <v>44932</v>
      </c>
      <c r="BA948" s="75">
        <v>28.35</v>
      </c>
      <c r="BB948" s="90">
        <v>28.462499999999999</v>
      </c>
      <c r="BC948" s="76">
        <f t="shared" si="528"/>
        <v>26.781666666666656</v>
      </c>
      <c r="BD948" s="76">
        <f t="shared" si="529"/>
        <v>26.755833333333324</v>
      </c>
      <c r="BE948" s="77">
        <f t="shared" si="535"/>
        <v>6.276059493434602E-2</v>
      </c>
      <c r="BF948" s="77">
        <f t="shared" si="526"/>
        <v>5.958202261189189E-2</v>
      </c>
    </row>
    <row r="949" spans="1:58" s="23" customFormat="1" ht="13.15" x14ac:dyDescent="0.4">
      <c r="A949" s="57">
        <v>44930</v>
      </c>
      <c r="B949" s="112">
        <v>22.401</v>
      </c>
      <c r="C949" s="112">
        <v>23.376000000000001</v>
      </c>
      <c r="D949" s="112">
        <v>24.242999999999999</v>
      </c>
      <c r="E949" s="112">
        <v>24.768000000000001</v>
      </c>
      <c r="F949" s="112">
        <v>25.198</v>
      </c>
      <c r="G949" s="112">
        <v>25.411999999999999</v>
      </c>
      <c r="H949" s="113">
        <v>25.948</v>
      </c>
      <c r="I949" s="90">
        <f t="shared" si="511"/>
        <v>22.917176470588235</v>
      </c>
      <c r="J949" s="90">
        <f t="shared" si="512"/>
        <v>23.835000000000001</v>
      </c>
      <c r="K949" s="114">
        <v>8</v>
      </c>
      <c r="L949" s="115">
        <v>5.8823529411764705E-2</v>
      </c>
      <c r="M949" s="90">
        <v>23.92</v>
      </c>
      <c r="N949" s="90">
        <v>22.01</v>
      </c>
      <c r="O949" s="90">
        <v>23.81</v>
      </c>
      <c r="P949" s="90">
        <v>25.55</v>
      </c>
      <c r="Q949" s="90">
        <v>26.82</v>
      </c>
      <c r="R949" s="63">
        <f t="shared" si="537"/>
        <v>3.4299999999999926</v>
      </c>
      <c r="S949" s="64">
        <f t="shared" si="536"/>
        <v>-3.8864628820960569E-2</v>
      </c>
      <c r="T949" s="65">
        <f t="shared" si="530"/>
        <v>1.0867787369377555</v>
      </c>
      <c r="U949" s="65">
        <f t="shared" si="530"/>
        <v>0.92440151196976073</v>
      </c>
      <c r="V949" s="65">
        <f t="shared" si="538"/>
        <v>0.86144814090019572</v>
      </c>
      <c r="W949" s="65">
        <f t="shared" si="539"/>
        <v>0.82065622669649518</v>
      </c>
      <c r="X949" s="61">
        <f t="shared" si="513"/>
        <v>4.352484264095359E-2</v>
      </c>
      <c r="Y949" s="66">
        <f t="shared" si="540"/>
        <v>4.7642118863049081E-2</v>
      </c>
      <c r="Z949" s="61">
        <f t="shared" si="541"/>
        <v>4.0049590340664146E-2</v>
      </c>
      <c r="AA949" s="67">
        <f t="shared" si="542"/>
        <v>22.917176470588235</v>
      </c>
      <c r="AB949" s="68">
        <f t="shared" si="543"/>
        <v>1.7764652430713231E-2</v>
      </c>
      <c r="AC949" s="69">
        <f t="shared" si="544"/>
        <v>4.1216559317956973E-2</v>
      </c>
      <c r="AD949" s="70">
        <f>_xlfn.PERCENTILE.EXC(AC949:$AC$5675,0.5)</f>
        <v>8.6443865740740769E-2</v>
      </c>
      <c r="AE949" s="70">
        <f>_xlfn.PERCENTILE.EXC($AC949:AC$5675,0.35)</f>
        <v>4.9787659098853278E-2</v>
      </c>
      <c r="AF949" s="71">
        <f t="shared" si="532"/>
        <v>3.3503458760856163E-2</v>
      </c>
      <c r="AG949" s="70">
        <f t="shared" si="533"/>
        <v>-0.25348902430545567</v>
      </c>
      <c r="AH949" s="70">
        <f t="shared" si="534"/>
        <v>-0.28545770534896964</v>
      </c>
      <c r="AI949" s="61" t="str">
        <f t="shared" si="522"/>
        <v>Safety</v>
      </c>
      <c r="AJ949" s="68" t="str">
        <f t="shared" si="523"/>
        <v>Short VOL</v>
      </c>
      <c r="AK949" s="72" t="str">
        <f t="shared" si="524"/>
        <v>00631L</v>
      </c>
      <c r="AL949" s="73">
        <f t="shared" si="514"/>
        <v>1</v>
      </c>
      <c r="AM949" s="72" t="str">
        <f t="shared" si="527"/>
        <v>00631L</v>
      </c>
      <c r="AN949" s="73">
        <f t="shared" si="515"/>
        <v>1</v>
      </c>
      <c r="AO949" s="74" t="str">
        <f t="shared" si="521"/>
        <v>00631L</v>
      </c>
      <c r="AP949" s="20">
        <f t="shared" si="516"/>
        <v>1</v>
      </c>
      <c r="AQ949" s="74" t="str">
        <f t="shared" si="531"/>
        <v>00631L</v>
      </c>
      <c r="AR949" s="20">
        <f t="shared" si="517"/>
        <v>1</v>
      </c>
      <c r="AS949" s="74" t="str">
        <f t="shared" si="525"/>
        <v>00631L</v>
      </c>
      <c r="AT949" s="20">
        <f t="shared" si="518"/>
        <v>1</v>
      </c>
      <c r="AU949" s="74" t="str">
        <f t="shared" si="545"/>
        <v>00631L</v>
      </c>
      <c r="AV949" s="20">
        <f t="shared" si="519"/>
        <v>1</v>
      </c>
      <c r="AW949" s="74" t="str">
        <f t="shared" si="546"/>
        <v>00635U</v>
      </c>
      <c r="AX949" s="20">
        <f t="shared" ref="AX949:AX1012" si="547">IF(AW949="00631L",1,0)</f>
        <v>0</v>
      </c>
      <c r="AY949" s="20">
        <f t="shared" si="520"/>
        <v>0</v>
      </c>
      <c r="AZ949" s="57">
        <v>44931</v>
      </c>
      <c r="BA949" s="75">
        <v>28.59</v>
      </c>
      <c r="BB949" s="90">
        <v>28.5625</v>
      </c>
      <c r="BC949" s="76">
        <f t="shared" si="528"/>
        <v>26.803124999999998</v>
      </c>
      <c r="BD949" s="76">
        <f t="shared" si="529"/>
        <v>26.783791666666659</v>
      </c>
      <c r="BE949" s="77">
        <f t="shared" si="535"/>
        <v>6.5640666899848515E-2</v>
      </c>
      <c r="BF949" s="77">
        <f t="shared" si="526"/>
        <v>6.7436618228375378E-2</v>
      </c>
    </row>
    <row r="950" spans="1:58" s="23" customFormat="1" ht="13.15" x14ac:dyDescent="0.4">
      <c r="A950" s="57">
        <v>44929</v>
      </c>
      <c r="B950" s="112">
        <v>23.050999999999998</v>
      </c>
      <c r="C950" s="112">
        <v>24.082999999999998</v>
      </c>
      <c r="D950" s="112">
        <v>24.85</v>
      </c>
      <c r="E950" s="112">
        <v>25.35</v>
      </c>
      <c r="F950" s="112">
        <v>25.71</v>
      </c>
      <c r="G950" s="112">
        <v>25.901</v>
      </c>
      <c r="H950" s="113">
        <v>26.35</v>
      </c>
      <c r="I950" s="90">
        <f t="shared" ref="I950:I1013" si="548">C950-((C950-B950)*K950*L950)</f>
        <v>23.536647058823529</v>
      </c>
      <c r="J950" s="90">
        <f t="shared" ref="J950:J1013" si="549">D950-((D950-C950)*K950*L950)</f>
        <v>24.443941176470588</v>
      </c>
      <c r="K950" s="114">
        <v>9</v>
      </c>
      <c r="L950" s="115">
        <v>5.8823529411764705E-2</v>
      </c>
      <c r="M950" s="90">
        <v>25.08</v>
      </c>
      <c r="N950" s="90">
        <v>22.9</v>
      </c>
      <c r="O950" s="90">
        <v>24.58</v>
      </c>
      <c r="P950" s="90">
        <v>26.24</v>
      </c>
      <c r="Q950" s="90">
        <v>27.53</v>
      </c>
      <c r="R950" s="63">
        <f t="shared" si="537"/>
        <v>2.8399999999999963</v>
      </c>
      <c r="S950" s="64">
        <f t="shared" si="536"/>
        <v>5.6760498384863717E-2</v>
      </c>
      <c r="T950" s="65">
        <f t="shared" si="530"/>
        <v>1.0951965065502183</v>
      </c>
      <c r="U950" s="65">
        <f t="shared" si="530"/>
        <v>0.93165174938974782</v>
      </c>
      <c r="V950" s="65">
        <f t="shared" si="538"/>
        <v>0.87271341463414631</v>
      </c>
      <c r="W950" s="65">
        <f t="shared" si="539"/>
        <v>0.83181983290955308</v>
      </c>
      <c r="X950" s="61">
        <f t="shared" si="513"/>
        <v>4.47702919613032E-2</v>
      </c>
      <c r="Y950" s="66">
        <f t="shared" si="540"/>
        <v>3.9447731755424063E-2</v>
      </c>
      <c r="Z950" s="61">
        <f t="shared" si="541"/>
        <v>3.8548146444968165E-2</v>
      </c>
      <c r="AA950" s="67">
        <f t="shared" si="542"/>
        <v>23.536647058823526</v>
      </c>
      <c r="AB950" s="68">
        <f t="shared" si="543"/>
        <v>6.5938864628820879E-3</v>
      </c>
      <c r="AC950" s="69">
        <f t="shared" si="544"/>
        <v>2.7801181608014296E-2</v>
      </c>
      <c r="AD950" s="70">
        <f>_xlfn.PERCENTILE.EXC(AC950:$AC$5675,0.5)</f>
        <v>8.6577295558482523E-2</v>
      </c>
      <c r="AE950" s="70">
        <f>_xlfn.PERCENTILE.EXC($AC950:AC$5675,0.35)</f>
        <v>4.9796597031834998E-2</v>
      </c>
      <c r="AF950" s="71">
        <f t="shared" si="532"/>
        <v>3.3178024936435659E-2</v>
      </c>
      <c r="AG950" s="70">
        <f t="shared" si="533"/>
        <v>-0.25348902430545567</v>
      </c>
      <c r="AH950" s="70">
        <f t="shared" si="534"/>
        <v>-0.28545770534896964</v>
      </c>
      <c r="AI950" s="61" t="str">
        <f t="shared" si="522"/>
        <v>Safety</v>
      </c>
      <c r="AJ950" s="68" t="str">
        <f t="shared" si="523"/>
        <v>Safety</v>
      </c>
      <c r="AK950" s="72" t="str">
        <f t="shared" si="524"/>
        <v>00631L</v>
      </c>
      <c r="AL950" s="73">
        <f t="shared" si="514"/>
        <v>1</v>
      </c>
      <c r="AM950" s="72" t="str">
        <f t="shared" si="527"/>
        <v>00631L</v>
      </c>
      <c r="AN950" s="73">
        <f t="shared" si="515"/>
        <v>1</v>
      </c>
      <c r="AO950" s="74" t="str">
        <f t="shared" si="521"/>
        <v>00635U</v>
      </c>
      <c r="AP950" s="20">
        <f t="shared" si="516"/>
        <v>0</v>
      </c>
      <c r="AQ950" s="74" t="str">
        <f t="shared" si="531"/>
        <v>00631L</v>
      </c>
      <c r="AR950" s="20">
        <f t="shared" si="517"/>
        <v>1</v>
      </c>
      <c r="AS950" s="74" t="str">
        <f t="shared" si="525"/>
        <v>00631L</v>
      </c>
      <c r="AT950" s="20">
        <f t="shared" si="518"/>
        <v>1</v>
      </c>
      <c r="AU950" s="74" t="str">
        <f t="shared" si="545"/>
        <v>00635U</v>
      </c>
      <c r="AV950" s="20">
        <f t="shared" si="519"/>
        <v>0</v>
      </c>
      <c r="AW950" s="74" t="str">
        <f t="shared" si="546"/>
        <v>00635U</v>
      </c>
      <c r="AX950" s="20">
        <f t="shared" si="547"/>
        <v>0</v>
      </c>
      <c r="AY950" s="20">
        <f t="shared" si="520"/>
        <v>1</v>
      </c>
      <c r="AZ950" s="57">
        <v>44930</v>
      </c>
      <c r="BA950" s="75">
        <v>28.73</v>
      </c>
      <c r="BB950" s="90">
        <v>28.637499999999999</v>
      </c>
      <c r="BC950" s="76">
        <f t="shared" si="528"/>
        <v>26.818333333333324</v>
      </c>
      <c r="BD950" s="76">
        <f t="shared" si="529"/>
        <v>26.805916666666665</v>
      </c>
      <c r="BE950" s="77">
        <f t="shared" si="535"/>
        <v>6.7832950096327463E-2</v>
      </c>
      <c r="BF950" s="77">
        <f t="shared" si="526"/>
        <v>7.1778307649741593E-2</v>
      </c>
    </row>
    <row r="951" spans="1:58" s="23" customFormat="1" ht="13.15" x14ac:dyDescent="0.4">
      <c r="A951" s="57">
        <v>44925</v>
      </c>
      <c r="B951" s="112">
        <v>23.097999999999999</v>
      </c>
      <c r="C951" s="112">
        <v>24.545000000000002</v>
      </c>
      <c r="D951" s="112">
        <v>25.350999999999999</v>
      </c>
      <c r="E951" s="112">
        <v>25.875</v>
      </c>
      <c r="F951" s="112">
        <v>26.2</v>
      </c>
      <c r="G951" s="112">
        <v>26.344000000000001</v>
      </c>
      <c r="H951" s="113">
        <v>26.786999999999999</v>
      </c>
      <c r="I951" s="90">
        <f t="shared" si="548"/>
        <v>23.693823529411766</v>
      </c>
      <c r="J951" s="90">
        <f t="shared" si="549"/>
        <v>24.876882352941177</v>
      </c>
      <c r="K951" s="114">
        <v>10</v>
      </c>
      <c r="L951" s="115">
        <v>5.8823529411764705E-2</v>
      </c>
      <c r="M951" s="90">
        <v>21.14</v>
      </c>
      <c r="N951" s="90">
        <v>21.67</v>
      </c>
      <c r="O951" s="90">
        <v>24.29</v>
      </c>
      <c r="P951" s="90">
        <v>26.2</v>
      </c>
      <c r="Q951" s="90">
        <v>27.3</v>
      </c>
      <c r="R951" s="63">
        <f t="shared" si="537"/>
        <v>7.6799999999999926</v>
      </c>
      <c r="S951" s="64">
        <f t="shared" si="536"/>
        <v>1.0727611940298526E-2</v>
      </c>
      <c r="T951" s="65">
        <f t="shared" si="530"/>
        <v>0.97554222427318871</v>
      </c>
      <c r="U951" s="65">
        <f t="shared" si="530"/>
        <v>0.89213668176204208</v>
      </c>
      <c r="V951" s="65">
        <f t="shared" si="538"/>
        <v>0.82709923664122142</v>
      </c>
      <c r="W951" s="65">
        <f t="shared" si="539"/>
        <v>0.79377289377289384</v>
      </c>
      <c r="X951" s="61">
        <f t="shared" si="513"/>
        <v>6.2646116546887301E-2</v>
      </c>
      <c r="Y951" s="66">
        <f t="shared" si="540"/>
        <v>3.5246376811594163E-2</v>
      </c>
      <c r="Z951" s="61">
        <f t="shared" si="541"/>
        <v>4.9931106394071383E-2</v>
      </c>
      <c r="AA951" s="67">
        <f t="shared" si="542"/>
        <v>23.693823529411766</v>
      </c>
      <c r="AB951" s="68">
        <f t="shared" si="543"/>
        <v>6.5897554222427185E-2</v>
      </c>
      <c r="AC951" s="69">
        <f t="shared" si="544"/>
        <v>9.3392871684899126E-2</v>
      </c>
      <c r="AD951" s="70">
        <f>_xlfn.PERCENTILE.EXC(AC951:$AC$5675,0.5)</f>
        <v>8.6710725376224276E-2</v>
      </c>
      <c r="AE951" s="70">
        <f>_xlfn.PERCENTILE.EXC($AC951:AC$5675,0.35)</f>
        <v>4.9816088207298576E-2</v>
      </c>
      <c r="AF951" s="71">
        <f t="shared" si="532"/>
        <v>3.3503458760856163E-2</v>
      </c>
      <c r="AG951" s="70">
        <f t="shared" si="533"/>
        <v>-0.25348902430545567</v>
      </c>
      <c r="AH951" s="70">
        <f t="shared" si="534"/>
        <v>-0.28545770534896964</v>
      </c>
      <c r="AI951" s="61" t="str">
        <f t="shared" si="522"/>
        <v>Short VOL</v>
      </c>
      <c r="AJ951" s="68" t="str">
        <f t="shared" si="523"/>
        <v>Short VOL</v>
      </c>
      <c r="AK951" s="72" t="str">
        <f t="shared" si="524"/>
        <v>00631L</v>
      </c>
      <c r="AL951" s="73">
        <f t="shared" si="514"/>
        <v>1</v>
      </c>
      <c r="AM951" s="72" t="str">
        <f t="shared" si="527"/>
        <v>00631L</v>
      </c>
      <c r="AN951" s="73">
        <f t="shared" si="515"/>
        <v>1</v>
      </c>
      <c r="AO951" s="74" t="str">
        <f t="shared" si="521"/>
        <v>00631L</v>
      </c>
      <c r="AP951" s="20">
        <f t="shared" si="516"/>
        <v>1</v>
      </c>
      <c r="AQ951" s="74" t="str">
        <f t="shared" si="531"/>
        <v>00631L</v>
      </c>
      <c r="AR951" s="20">
        <f t="shared" si="517"/>
        <v>1</v>
      </c>
      <c r="AS951" s="74" t="str">
        <f t="shared" si="525"/>
        <v>00631L</v>
      </c>
      <c r="AT951" s="20">
        <f t="shared" si="518"/>
        <v>1</v>
      </c>
      <c r="AU951" s="74" t="str">
        <f t="shared" si="545"/>
        <v>00631L</v>
      </c>
      <c r="AV951" s="20">
        <f t="shared" si="519"/>
        <v>1</v>
      </c>
      <c r="AW951" s="74" t="str">
        <f t="shared" si="546"/>
        <v>00631L</v>
      </c>
      <c r="AX951" s="20">
        <f t="shared" si="547"/>
        <v>1</v>
      </c>
      <c r="AY951" s="20">
        <f t="shared" si="520"/>
        <v>0</v>
      </c>
      <c r="AZ951" s="57">
        <v>44929</v>
      </c>
      <c r="BA951" s="75">
        <v>28.49</v>
      </c>
      <c r="BB951" s="90">
        <v>28.625</v>
      </c>
      <c r="BC951" s="76">
        <f t="shared" si="528"/>
        <v>26.833541666666658</v>
      </c>
      <c r="BD951" s="76">
        <f t="shared" si="529"/>
        <v>26.815874999999991</v>
      </c>
      <c r="BE951" s="77">
        <f t="shared" si="535"/>
        <v>6.6761904022484636E-2</v>
      </c>
      <c r="BF951" s="77">
        <f t="shared" si="526"/>
        <v>6.2430370069968169E-2</v>
      </c>
    </row>
    <row r="952" spans="1:58" s="23" customFormat="1" ht="13.15" x14ac:dyDescent="0.4">
      <c r="A952" s="57">
        <v>44924</v>
      </c>
      <c r="B952" s="112">
        <v>23.209</v>
      </c>
      <c r="C952" s="112">
        <v>24.5</v>
      </c>
      <c r="D952" s="112">
        <v>25.242999999999999</v>
      </c>
      <c r="E952" s="112">
        <v>25.8</v>
      </c>
      <c r="F952" s="112">
        <v>26.164000000000001</v>
      </c>
      <c r="G952" s="112">
        <v>26.35</v>
      </c>
      <c r="H952" s="113">
        <v>26.8</v>
      </c>
      <c r="I952" s="90">
        <f t="shared" si="548"/>
        <v>23.66464705882353</v>
      </c>
      <c r="J952" s="90">
        <f t="shared" si="549"/>
        <v>24.762235294117648</v>
      </c>
      <c r="K952" s="114">
        <v>11</v>
      </c>
      <c r="L952" s="115">
        <v>5.8823529411764705E-2</v>
      </c>
      <c r="M952" s="90">
        <v>20.49</v>
      </c>
      <c r="N952" s="90">
        <v>21.44</v>
      </c>
      <c r="O952" s="90">
        <v>23.95</v>
      </c>
      <c r="P952" s="90">
        <v>25.99</v>
      </c>
      <c r="Q952" s="90">
        <v>27.02</v>
      </c>
      <c r="R952" s="63">
        <f t="shared" si="537"/>
        <v>8.009999999999998</v>
      </c>
      <c r="S952" s="64">
        <f t="shared" si="536"/>
        <v>-3.1616982836495E-2</v>
      </c>
      <c r="T952" s="65">
        <f t="shared" si="530"/>
        <v>0.95569029850746257</v>
      </c>
      <c r="U952" s="65">
        <f t="shared" si="530"/>
        <v>0.89519832985386227</v>
      </c>
      <c r="V952" s="65">
        <f t="shared" si="538"/>
        <v>0.82493266641015783</v>
      </c>
      <c r="W952" s="65">
        <f t="shared" si="539"/>
        <v>0.79348630643967433</v>
      </c>
      <c r="X952" s="61">
        <f t="shared" si="513"/>
        <v>5.562497307079152E-2</v>
      </c>
      <c r="Y952" s="66">
        <f t="shared" si="540"/>
        <v>3.875968992248062E-2</v>
      </c>
      <c r="Z952" s="61">
        <f t="shared" si="541"/>
        <v>4.6380925629941942E-2</v>
      </c>
      <c r="AA952" s="67">
        <f t="shared" si="542"/>
        <v>23.66464705882353</v>
      </c>
      <c r="AB952" s="68">
        <f t="shared" si="543"/>
        <v>8.2509328358208872E-2</v>
      </c>
      <c r="AC952" s="69">
        <f t="shared" si="544"/>
        <v>0.10376152326602277</v>
      </c>
      <c r="AD952" s="70">
        <f>_xlfn.PERCENTILE.EXC(AC952:$AC$5675,0.5)</f>
        <v>8.6577295558482523E-2</v>
      </c>
      <c r="AE952" s="70">
        <f>_xlfn.PERCENTILE.EXC($AC952:AC$5675,0.35)</f>
        <v>4.9802518312280344E-2</v>
      </c>
      <c r="AF952" s="71">
        <f t="shared" si="532"/>
        <v>3.3178024936435659E-2</v>
      </c>
      <c r="AG952" s="70">
        <f t="shared" si="533"/>
        <v>-0.25348902430545567</v>
      </c>
      <c r="AH952" s="70">
        <f t="shared" si="534"/>
        <v>-0.28545770534896964</v>
      </c>
      <c r="AI952" s="61" t="str">
        <f t="shared" si="522"/>
        <v>Short VOL</v>
      </c>
      <c r="AJ952" s="68" t="str">
        <f t="shared" si="523"/>
        <v>Short VOL</v>
      </c>
      <c r="AK952" s="72" t="str">
        <f t="shared" si="524"/>
        <v>00631L</v>
      </c>
      <c r="AL952" s="73">
        <f t="shared" si="514"/>
        <v>1</v>
      </c>
      <c r="AM952" s="72" t="str">
        <f t="shared" si="527"/>
        <v>00631L</v>
      </c>
      <c r="AN952" s="73">
        <f t="shared" si="515"/>
        <v>1</v>
      </c>
      <c r="AO952" s="74" t="str">
        <f t="shared" si="521"/>
        <v>00631L</v>
      </c>
      <c r="AP952" s="20">
        <f t="shared" si="516"/>
        <v>1</v>
      </c>
      <c r="AQ952" s="74" t="str">
        <f t="shared" si="531"/>
        <v>00631L</v>
      </c>
      <c r="AR952" s="20">
        <f t="shared" si="517"/>
        <v>1</v>
      </c>
      <c r="AS952" s="74" t="str">
        <f t="shared" si="525"/>
        <v>00631L</v>
      </c>
      <c r="AT952" s="20">
        <f t="shared" si="518"/>
        <v>1</v>
      </c>
      <c r="AU952" s="74" t="str">
        <f t="shared" si="545"/>
        <v>00631L</v>
      </c>
      <c r="AV952" s="20">
        <f t="shared" si="519"/>
        <v>1</v>
      </c>
      <c r="AW952" s="74" t="str">
        <f t="shared" si="546"/>
        <v>00631L</v>
      </c>
      <c r="AX952" s="20">
        <f t="shared" si="547"/>
        <v>1</v>
      </c>
      <c r="AY952" s="20">
        <f t="shared" si="520"/>
        <v>0</v>
      </c>
      <c r="AZ952" s="57">
        <v>44925</v>
      </c>
      <c r="BA952" s="75">
        <v>28.75</v>
      </c>
      <c r="BB952" s="90">
        <v>28.675000000000001</v>
      </c>
      <c r="BC952" s="76">
        <f t="shared" si="528"/>
        <v>26.855624999999989</v>
      </c>
      <c r="BD952" s="76">
        <f t="shared" si="529"/>
        <v>26.835624999999993</v>
      </c>
      <c r="BE952" s="77">
        <f t="shared" si="535"/>
        <v>6.7746514929368146E-2</v>
      </c>
      <c r="BF952" s="77">
        <f t="shared" si="526"/>
        <v>7.1337075249784845E-2</v>
      </c>
    </row>
    <row r="953" spans="1:58" s="23" customFormat="1" ht="13.15" x14ac:dyDescent="0.4">
      <c r="A953" s="57">
        <v>44923</v>
      </c>
      <c r="B953" s="112">
        <v>23.547999999999998</v>
      </c>
      <c r="C953" s="112">
        <v>24.759</v>
      </c>
      <c r="D953" s="112">
        <v>25.539000000000001</v>
      </c>
      <c r="E953" s="112">
        <v>26.009</v>
      </c>
      <c r="F953" s="112">
        <v>26.358000000000001</v>
      </c>
      <c r="G953" s="112">
        <v>26.504999999999999</v>
      </c>
      <c r="H953" s="113">
        <v>26.969000000000001</v>
      </c>
      <c r="I953" s="90">
        <f t="shared" si="548"/>
        <v>23.904176470588233</v>
      </c>
      <c r="J953" s="90">
        <f t="shared" si="549"/>
        <v>24.988411764705884</v>
      </c>
      <c r="K953" s="114">
        <v>12</v>
      </c>
      <c r="L953" s="115">
        <v>5.8823529411764705E-2</v>
      </c>
      <c r="M953" s="90">
        <v>20.88</v>
      </c>
      <c r="N953" s="90">
        <v>22.14</v>
      </c>
      <c r="O953" s="90">
        <v>24.58</v>
      </c>
      <c r="P953" s="90">
        <v>26.44</v>
      </c>
      <c r="Q953" s="90">
        <v>27.5</v>
      </c>
      <c r="R953" s="63">
        <f t="shared" si="537"/>
        <v>8</v>
      </c>
      <c r="S953" s="64">
        <f t="shared" si="536"/>
        <v>2.2632794457274921E-2</v>
      </c>
      <c r="T953" s="65">
        <f t="shared" si="530"/>
        <v>0.94308943089430886</v>
      </c>
      <c r="U953" s="65">
        <f t="shared" si="530"/>
        <v>0.90073230268510995</v>
      </c>
      <c r="V953" s="65">
        <f t="shared" si="538"/>
        <v>0.83736762481089255</v>
      </c>
      <c r="W953" s="65">
        <f t="shared" si="539"/>
        <v>0.80509090909090908</v>
      </c>
      <c r="X953" s="61">
        <f t="shared" si="513"/>
        <v>5.1426872770511389E-2</v>
      </c>
      <c r="Y953" s="66">
        <f t="shared" si="540"/>
        <v>3.6910300280672111E-2</v>
      </c>
      <c r="Z953" s="61">
        <f t="shared" si="541"/>
        <v>4.535756734609523E-2</v>
      </c>
      <c r="AA953" s="67">
        <f t="shared" si="542"/>
        <v>23.904176470588236</v>
      </c>
      <c r="AB953" s="68">
        <f t="shared" si="543"/>
        <v>6.3595302619692762E-2</v>
      </c>
      <c r="AC953" s="69">
        <f t="shared" si="544"/>
        <v>7.9682767415909475E-2</v>
      </c>
      <c r="AD953" s="70">
        <f>_xlfn.PERCENTILE.EXC(AC953:$AC$5675,0.5)</f>
        <v>8.6443865740740769E-2</v>
      </c>
      <c r="AE953" s="70">
        <f>_xlfn.PERCENTILE.EXC($AC953:AC$5675,0.35)</f>
        <v>4.9795610151760782E-2</v>
      </c>
      <c r="AF953" s="71">
        <f t="shared" si="532"/>
        <v>3.2790130957607071E-2</v>
      </c>
      <c r="AG953" s="70">
        <f t="shared" si="533"/>
        <v>-0.25348902430545567</v>
      </c>
      <c r="AH953" s="70">
        <f t="shared" si="534"/>
        <v>-0.28545770534896964</v>
      </c>
      <c r="AI953" s="61" t="str">
        <f t="shared" si="522"/>
        <v>Safety</v>
      </c>
      <c r="AJ953" s="68" t="str">
        <f t="shared" si="523"/>
        <v>Short VOL</v>
      </c>
      <c r="AK953" s="72" t="str">
        <f t="shared" si="524"/>
        <v>00631L</v>
      </c>
      <c r="AL953" s="73">
        <f t="shared" si="514"/>
        <v>1</v>
      </c>
      <c r="AM953" s="72" t="str">
        <f t="shared" si="527"/>
        <v>00631L</v>
      </c>
      <c r="AN953" s="73">
        <f t="shared" si="515"/>
        <v>1</v>
      </c>
      <c r="AO953" s="74" t="str">
        <f t="shared" si="521"/>
        <v>00631L</v>
      </c>
      <c r="AP953" s="20">
        <f t="shared" si="516"/>
        <v>1</v>
      </c>
      <c r="AQ953" s="74" t="str">
        <f t="shared" si="531"/>
        <v>00631L</v>
      </c>
      <c r="AR953" s="20">
        <f t="shared" si="517"/>
        <v>1</v>
      </c>
      <c r="AS953" s="74" t="str">
        <f t="shared" si="525"/>
        <v>00631L</v>
      </c>
      <c r="AT953" s="20">
        <f t="shared" si="518"/>
        <v>1</v>
      </c>
      <c r="AU953" s="74" t="str">
        <f t="shared" si="545"/>
        <v>00631L</v>
      </c>
      <c r="AV953" s="20">
        <f t="shared" si="519"/>
        <v>1</v>
      </c>
      <c r="AW953" s="74" t="str">
        <f t="shared" si="546"/>
        <v>00631L</v>
      </c>
      <c r="AX953" s="20">
        <f t="shared" si="547"/>
        <v>1</v>
      </c>
      <c r="AY953" s="20">
        <f t="shared" si="520"/>
        <v>0</v>
      </c>
      <c r="AZ953" s="57">
        <v>44924</v>
      </c>
      <c r="BA953" s="75">
        <v>27.8</v>
      </c>
      <c r="BB953" s="90">
        <v>27.5</v>
      </c>
      <c r="BC953" s="76">
        <f t="shared" si="528"/>
        <v>26.884166666666658</v>
      </c>
      <c r="BD953" s="76">
        <f t="shared" si="529"/>
        <v>26.841041666666658</v>
      </c>
      <c r="BE953" s="77">
        <f t="shared" si="535"/>
        <v>2.2906915470692485E-2</v>
      </c>
      <c r="BF953" s="77">
        <f t="shared" si="526"/>
        <v>3.572731435845327E-2</v>
      </c>
    </row>
    <row r="954" spans="1:58" s="23" customFormat="1" ht="13.15" x14ac:dyDescent="0.4">
      <c r="A954" s="57">
        <v>44922</v>
      </c>
      <c r="B954" s="112">
        <v>23.452000000000002</v>
      </c>
      <c r="C954" s="112">
        <v>24.8</v>
      </c>
      <c r="D954" s="112">
        <v>25.55</v>
      </c>
      <c r="E954" s="112">
        <v>26.045999999999999</v>
      </c>
      <c r="F954" s="112">
        <v>26.349</v>
      </c>
      <c r="G954" s="112">
        <v>26.45</v>
      </c>
      <c r="H954" s="113">
        <v>26.9</v>
      </c>
      <c r="I954" s="90">
        <f t="shared" si="548"/>
        <v>23.769176470588238</v>
      </c>
      <c r="J954" s="90">
        <f t="shared" si="549"/>
        <v>24.976470588235294</v>
      </c>
      <c r="K954" s="114">
        <v>13</v>
      </c>
      <c r="L954" s="115">
        <v>5.8823529411764705E-2</v>
      </c>
      <c r="M954" s="90">
        <v>19.77</v>
      </c>
      <c r="N954" s="90">
        <v>21.65</v>
      </c>
      <c r="O954" s="90">
        <v>24.43</v>
      </c>
      <c r="P954" s="90">
        <v>26.3</v>
      </c>
      <c r="Q954" s="90">
        <v>27.38</v>
      </c>
      <c r="R954" s="63">
        <f t="shared" si="537"/>
        <v>9.3100000000000023</v>
      </c>
      <c r="S954" s="64">
        <f t="shared" si="536"/>
        <v>3.7374221370387997E-2</v>
      </c>
      <c r="T954" s="65">
        <f t="shared" si="530"/>
        <v>0.91316397228637414</v>
      </c>
      <c r="U954" s="65">
        <f t="shared" si="530"/>
        <v>0.88620548505935326</v>
      </c>
      <c r="V954" s="65">
        <f t="shared" si="538"/>
        <v>0.82319391634980976</v>
      </c>
      <c r="W954" s="65">
        <f t="shared" si="539"/>
        <v>0.79072315558802042</v>
      </c>
      <c r="X954" s="61">
        <f t="shared" si="513"/>
        <v>5.7479106259594015E-2</v>
      </c>
      <c r="Y954" s="66">
        <f t="shared" si="540"/>
        <v>3.2788144052829579E-2</v>
      </c>
      <c r="Z954" s="61">
        <f t="shared" si="541"/>
        <v>5.079242518734086E-2</v>
      </c>
      <c r="AA954" s="67">
        <f t="shared" si="542"/>
        <v>23.769176470588235</v>
      </c>
      <c r="AB954" s="68">
        <f t="shared" si="543"/>
        <v>8.3233256351039411E-2</v>
      </c>
      <c r="AC954" s="69">
        <f t="shared" si="544"/>
        <v>9.7883439750034024E-2</v>
      </c>
      <c r="AD954" s="70">
        <f>_xlfn.PERCENTILE.EXC(AC954:$AC$5675,0.5)</f>
        <v>8.6577295558482523E-2</v>
      </c>
      <c r="AE954" s="70">
        <f>_xlfn.PERCENTILE.EXC($AC954:AC$5675,0.35)</f>
        <v>4.9788701991241219E-2</v>
      </c>
      <c r="AF954" s="71">
        <f t="shared" si="532"/>
        <v>3.2648238831560837E-2</v>
      </c>
      <c r="AG954" s="70">
        <f t="shared" si="533"/>
        <v>-0.25348902430545567</v>
      </c>
      <c r="AH954" s="70">
        <f t="shared" si="534"/>
        <v>-0.28545770534896964</v>
      </c>
      <c r="AI954" s="61" t="str">
        <f t="shared" si="522"/>
        <v>Short VOL</v>
      </c>
      <c r="AJ954" s="68" t="str">
        <f t="shared" si="523"/>
        <v>Short VOL</v>
      </c>
      <c r="AK954" s="72" t="str">
        <f t="shared" si="524"/>
        <v>00631L</v>
      </c>
      <c r="AL954" s="73">
        <f t="shared" si="514"/>
        <v>1</v>
      </c>
      <c r="AM954" s="72" t="str">
        <f t="shared" si="527"/>
        <v>00631L</v>
      </c>
      <c r="AN954" s="73">
        <f t="shared" si="515"/>
        <v>1</v>
      </c>
      <c r="AO954" s="74" t="str">
        <f t="shared" si="521"/>
        <v>00631L</v>
      </c>
      <c r="AP954" s="20">
        <f t="shared" si="516"/>
        <v>1</v>
      </c>
      <c r="AQ954" s="74" t="str">
        <f t="shared" si="531"/>
        <v>00631L</v>
      </c>
      <c r="AR954" s="20">
        <f t="shared" si="517"/>
        <v>1</v>
      </c>
      <c r="AS954" s="74" t="str">
        <f t="shared" si="525"/>
        <v>00631L</v>
      </c>
      <c r="AT954" s="20">
        <f t="shared" si="518"/>
        <v>1</v>
      </c>
      <c r="AU954" s="74" t="str">
        <f t="shared" si="545"/>
        <v>00631L</v>
      </c>
      <c r="AV954" s="20">
        <f t="shared" si="519"/>
        <v>1</v>
      </c>
      <c r="AW954" s="74" t="str">
        <f t="shared" si="546"/>
        <v>00631L</v>
      </c>
      <c r="AX954" s="20">
        <f t="shared" si="547"/>
        <v>1</v>
      </c>
      <c r="AY954" s="20">
        <f t="shared" si="520"/>
        <v>0</v>
      </c>
      <c r="AZ954" s="57">
        <v>44923</v>
      </c>
      <c r="BA954" s="75">
        <v>27.45</v>
      </c>
      <c r="BB954" s="90">
        <v>27.25</v>
      </c>
      <c r="BC954" s="76">
        <f t="shared" si="528"/>
        <v>26.931458333333328</v>
      </c>
      <c r="BD954" s="76">
        <f t="shared" si="529"/>
        <v>26.883333333333326</v>
      </c>
      <c r="BE954" s="77">
        <f t="shared" si="535"/>
        <v>1.1827865491873854E-2</v>
      </c>
      <c r="BF954" s="77">
        <f t="shared" si="526"/>
        <v>2.1078735275883709E-2</v>
      </c>
    </row>
    <row r="955" spans="1:58" s="23" customFormat="1" ht="13.15" x14ac:dyDescent="0.4">
      <c r="A955" s="57">
        <v>44918</v>
      </c>
      <c r="B955" s="112">
        <v>23.63</v>
      </c>
      <c r="C955" s="112">
        <v>24.890999999999998</v>
      </c>
      <c r="D955" s="112">
        <v>25.584</v>
      </c>
      <c r="E955" s="112">
        <v>26.097999999999999</v>
      </c>
      <c r="F955" s="112">
        <v>26.347000000000001</v>
      </c>
      <c r="G955" s="112">
        <v>26.488</v>
      </c>
      <c r="H955" s="113">
        <v>26.879000000000001</v>
      </c>
      <c r="I955" s="90">
        <f t="shared" si="548"/>
        <v>23.852529411764706</v>
      </c>
      <c r="J955" s="90">
        <f t="shared" si="549"/>
        <v>25.013294117647057</v>
      </c>
      <c r="K955" s="114">
        <v>14</v>
      </c>
      <c r="L955" s="115">
        <v>5.8823529411764705E-2</v>
      </c>
      <c r="M955" s="90">
        <v>17.489999999999998</v>
      </c>
      <c r="N955" s="90">
        <v>20.87</v>
      </c>
      <c r="O955" s="90">
        <v>24.13</v>
      </c>
      <c r="P955" s="90">
        <v>26.16</v>
      </c>
      <c r="Q955" s="90">
        <v>27.34</v>
      </c>
      <c r="R955" s="63">
        <f t="shared" si="537"/>
        <v>11.93</v>
      </c>
      <c r="S955" s="64">
        <f t="shared" si="536"/>
        <v>-5.006827492034583E-2</v>
      </c>
      <c r="T955" s="65">
        <f t="shared" si="530"/>
        <v>0.83804504072831809</v>
      </c>
      <c r="U955" s="65">
        <f t="shared" si="530"/>
        <v>0.86489846663903858</v>
      </c>
      <c r="V955" s="65">
        <f t="shared" si="538"/>
        <v>0.797782874617737</v>
      </c>
      <c r="W955" s="65">
        <f t="shared" si="539"/>
        <v>0.76335040234089246</v>
      </c>
      <c r="X955" s="61">
        <f t="shared" ref="X955:X1018" si="550">(C955-B955)/B955</f>
        <v>5.3364367329665652E-2</v>
      </c>
      <c r="Y955" s="66">
        <f t="shared" si="540"/>
        <v>2.992566480190062E-2</v>
      </c>
      <c r="Z955" s="61">
        <f t="shared" si="541"/>
        <v>4.8664218617830525E-2</v>
      </c>
      <c r="AA955" s="67">
        <f t="shared" si="542"/>
        <v>23.852529411764703</v>
      </c>
      <c r="AB955" s="68">
        <f t="shared" si="543"/>
        <v>0.13224724484906555</v>
      </c>
      <c r="AC955" s="69">
        <f t="shared" si="544"/>
        <v>0.14290989035767618</v>
      </c>
      <c r="AD955" s="70">
        <f>_xlfn.PERCENTILE.EXC(AC955:$AC$5675,0.5)</f>
        <v>8.6443865740740769E-2</v>
      </c>
      <c r="AE955" s="70">
        <f>_xlfn.PERCENTILE.EXC($AC955:AC$5675,0.35)</f>
        <v>4.9787631092696419E-2</v>
      </c>
      <c r="AF955" s="71">
        <f t="shared" si="532"/>
        <v>3.2405430335423306E-2</v>
      </c>
      <c r="AG955" s="70">
        <f t="shared" si="533"/>
        <v>-0.25348902430545567</v>
      </c>
      <c r="AH955" s="70">
        <f t="shared" si="534"/>
        <v>-0.28545770534896964</v>
      </c>
      <c r="AI955" s="61" t="str">
        <f t="shared" si="522"/>
        <v>Short VOL</v>
      </c>
      <c r="AJ955" s="68" t="str">
        <f t="shared" si="523"/>
        <v>Short VOL</v>
      </c>
      <c r="AK955" s="72" t="str">
        <f t="shared" si="524"/>
        <v>00631L</v>
      </c>
      <c r="AL955" s="73">
        <f t="shared" si="514"/>
        <v>1</v>
      </c>
      <c r="AM955" s="72" t="str">
        <f t="shared" si="527"/>
        <v>00635U</v>
      </c>
      <c r="AN955" s="73">
        <f t="shared" si="515"/>
        <v>0</v>
      </c>
      <c r="AO955" s="74" t="str">
        <f t="shared" si="521"/>
        <v>00631L</v>
      </c>
      <c r="AP955" s="20">
        <f t="shared" si="516"/>
        <v>1</v>
      </c>
      <c r="AQ955" s="74" t="str">
        <f t="shared" si="531"/>
        <v>00635U</v>
      </c>
      <c r="AR955" s="20">
        <f t="shared" si="517"/>
        <v>0</v>
      </c>
      <c r="AS955" s="74" t="str">
        <f t="shared" si="525"/>
        <v>00631L</v>
      </c>
      <c r="AT955" s="20">
        <f t="shared" si="518"/>
        <v>1</v>
      </c>
      <c r="AU955" s="74" t="str">
        <f t="shared" si="545"/>
        <v>00631L</v>
      </c>
      <c r="AV955" s="20">
        <f t="shared" si="519"/>
        <v>1</v>
      </c>
      <c r="AW955" s="74" t="str">
        <f t="shared" si="546"/>
        <v>00631L</v>
      </c>
      <c r="AX955" s="20">
        <f t="shared" si="547"/>
        <v>1</v>
      </c>
      <c r="AY955" s="20">
        <f t="shared" si="520"/>
        <v>0</v>
      </c>
      <c r="AZ955" s="57">
        <v>44922</v>
      </c>
      <c r="BA955" s="75">
        <v>27.14</v>
      </c>
      <c r="BB955" s="90">
        <v>25.875</v>
      </c>
      <c r="BC955" s="76">
        <f t="shared" si="528"/>
        <v>26.986249999999991</v>
      </c>
      <c r="BD955" s="76">
        <f t="shared" si="529"/>
        <v>26.929624999999994</v>
      </c>
      <c r="BE955" s="77">
        <f t="shared" si="535"/>
        <v>-4.1178377877622553E-2</v>
      </c>
      <c r="BF955" s="77">
        <f t="shared" si="526"/>
        <v>7.8120285744790819E-3</v>
      </c>
    </row>
    <row r="956" spans="1:58" s="23" customFormat="1" ht="13.15" x14ac:dyDescent="0.4">
      <c r="A956" s="57">
        <v>44917</v>
      </c>
      <c r="B956" s="112">
        <v>24.256</v>
      </c>
      <c r="C956" s="112">
        <v>25.300999999999998</v>
      </c>
      <c r="D956" s="112">
        <v>25.992999999999999</v>
      </c>
      <c r="E956" s="112">
        <v>26.466999999999999</v>
      </c>
      <c r="F956" s="112">
        <v>26.65</v>
      </c>
      <c r="G956" s="112">
        <v>26.742999999999999</v>
      </c>
      <c r="H956" s="113">
        <v>27.1</v>
      </c>
      <c r="I956" s="90">
        <f t="shared" si="548"/>
        <v>24.378941176470587</v>
      </c>
      <c r="J956" s="90">
        <f t="shared" si="549"/>
        <v>25.382411764705882</v>
      </c>
      <c r="K956" s="114">
        <v>15</v>
      </c>
      <c r="L956" s="115">
        <v>5.8823529411764705E-2</v>
      </c>
      <c r="M956" s="90">
        <v>19.84</v>
      </c>
      <c r="N956" s="90">
        <v>21.97</v>
      </c>
      <c r="O956" s="90">
        <v>24.78</v>
      </c>
      <c r="P956" s="90">
        <v>26.77</v>
      </c>
      <c r="Q956" s="90">
        <v>27.83</v>
      </c>
      <c r="R956" s="63">
        <f t="shared" si="537"/>
        <v>9.7399999999999949</v>
      </c>
      <c r="S956" s="64">
        <f t="shared" si="536"/>
        <v>9.4668659691081139E-2</v>
      </c>
      <c r="T956" s="65">
        <f t="shared" si="530"/>
        <v>0.90304961310878473</v>
      </c>
      <c r="U956" s="65">
        <f t="shared" si="530"/>
        <v>0.88660209846650517</v>
      </c>
      <c r="V956" s="65">
        <f t="shared" si="538"/>
        <v>0.82069480762047065</v>
      </c>
      <c r="W956" s="65">
        <f t="shared" si="539"/>
        <v>0.78943586058210569</v>
      </c>
      <c r="X956" s="61">
        <f t="shared" si="550"/>
        <v>4.3082124010554015E-2</v>
      </c>
      <c r="Y956" s="66">
        <f t="shared" si="540"/>
        <v>2.3916575357993075E-2</v>
      </c>
      <c r="Z956" s="61">
        <f t="shared" si="541"/>
        <v>4.1161368780191242E-2</v>
      </c>
      <c r="AA956" s="67">
        <f t="shared" si="542"/>
        <v>24.37894117647059</v>
      </c>
      <c r="AB956" s="68">
        <f t="shared" si="543"/>
        <v>0.10405097860719169</v>
      </c>
      <c r="AC956" s="69">
        <f t="shared" si="544"/>
        <v>0.10964684462770102</v>
      </c>
      <c r="AD956" s="70">
        <f>_xlfn.PERCENTILE.EXC(AC956:$AC$5675,0.5)</f>
        <v>8.6441962110136369E-2</v>
      </c>
      <c r="AE956" s="70">
        <f>_xlfn.PERCENTILE.EXC($AC956:AC$5675,0.35)</f>
        <v>4.9787533071147416E-2</v>
      </c>
      <c r="AF956" s="71">
        <f t="shared" si="532"/>
        <v>3.2137316885533465E-2</v>
      </c>
      <c r="AG956" s="70">
        <f t="shared" si="533"/>
        <v>-0.25348902430545567</v>
      </c>
      <c r="AH956" s="70">
        <f t="shared" si="534"/>
        <v>-0.28545770534896964</v>
      </c>
      <c r="AI956" s="61" t="str">
        <f t="shared" si="522"/>
        <v>Short VOL</v>
      </c>
      <c r="AJ956" s="68" t="str">
        <f t="shared" si="523"/>
        <v>Short VOL</v>
      </c>
      <c r="AK956" s="72" t="str">
        <f t="shared" si="524"/>
        <v>00631L</v>
      </c>
      <c r="AL956" s="73">
        <f t="shared" si="514"/>
        <v>1</v>
      </c>
      <c r="AM956" s="72" t="str">
        <f t="shared" si="527"/>
        <v>00635U</v>
      </c>
      <c r="AN956" s="73">
        <f t="shared" si="515"/>
        <v>0</v>
      </c>
      <c r="AO956" s="74" t="str">
        <f t="shared" si="521"/>
        <v>00631L</v>
      </c>
      <c r="AP956" s="20">
        <f t="shared" si="516"/>
        <v>1</v>
      </c>
      <c r="AQ956" s="74" t="str">
        <f t="shared" si="531"/>
        <v>00635U</v>
      </c>
      <c r="AR956" s="20">
        <f t="shared" si="517"/>
        <v>0</v>
      </c>
      <c r="AS956" s="74" t="str">
        <f t="shared" si="525"/>
        <v>00635U</v>
      </c>
      <c r="AT956" s="20">
        <f t="shared" si="518"/>
        <v>0</v>
      </c>
      <c r="AU956" s="74" t="str">
        <f t="shared" si="545"/>
        <v>00631L</v>
      </c>
      <c r="AV956" s="20">
        <f t="shared" si="519"/>
        <v>1</v>
      </c>
      <c r="AW956" s="74" t="str">
        <f t="shared" si="546"/>
        <v>00631L</v>
      </c>
      <c r="AX956" s="20">
        <f t="shared" si="547"/>
        <v>1</v>
      </c>
      <c r="AY956" s="20">
        <f t="shared" si="520"/>
        <v>0</v>
      </c>
      <c r="AZ956" s="57">
        <v>44918</v>
      </c>
      <c r="BA956" s="75">
        <v>25.86</v>
      </c>
      <c r="BB956" s="90">
        <v>26.125</v>
      </c>
      <c r="BC956" s="76">
        <f t="shared" si="528"/>
        <v>27.063749999999992</v>
      </c>
      <c r="BD956" s="76">
        <f t="shared" si="529"/>
        <v>26.98599999999999</v>
      </c>
      <c r="BE956" s="77">
        <f t="shared" si="535"/>
        <v>-3.4686619555678429E-2</v>
      </c>
      <c r="BF956" s="77">
        <f t="shared" si="526"/>
        <v>-4.1725339064699878E-2</v>
      </c>
    </row>
    <row r="957" spans="1:58" s="23" customFormat="1" ht="13.15" x14ac:dyDescent="0.4">
      <c r="A957" s="57">
        <v>44916</v>
      </c>
      <c r="B957" s="112">
        <v>23.013000000000002</v>
      </c>
      <c r="C957" s="112">
        <v>24.338999999999999</v>
      </c>
      <c r="D957" s="112">
        <v>25.15</v>
      </c>
      <c r="E957" s="112">
        <v>25.74</v>
      </c>
      <c r="F957" s="112">
        <v>26.050999999999998</v>
      </c>
      <c r="G957" s="112">
        <v>26.199000000000002</v>
      </c>
      <c r="H957" s="113">
        <v>26.599</v>
      </c>
      <c r="I957" s="90">
        <f t="shared" si="548"/>
        <v>23.091000000000001</v>
      </c>
      <c r="J957" s="90">
        <f t="shared" si="549"/>
        <v>24.386705882352938</v>
      </c>
      <c r="K957" s="114">
        <v>16</v>
      </c>
      <c r="L957" s="115">
        <v>5.8823529411764705E-2</v>
      </c>
      <c r="M957" s="90">
        <v>17.579999999999998</v>
      </c>
      <c r="N957" s="90">
        <v>20.07</v>
      </c>
      <c r="O957" s="90">
        <v>23.35</v>
      </c>
      <c r="P957" s="90">
        <v>25.74</v>
      </c>
      <c r="Q957" s="90">
        <v>27.13</v>
      </c>
      <c r="R957" s="63">
        <f t="shared" si="537"/>
        <v>11.440000000000005</v>
      </c>
      <c r="S957" s="64">
        <f t="shared" si="536"/>
        <v>-6.5642458100558659E-2</v>
      </c>
      <c r="T957" s="65">
        <f t="shared" si="530"/>
        <v>0.87593423019431982</v>
      </c>
      <c r="U957" s="65">
        <f t="shared" si="530"/>
        <v>0.85952890792291214</v>
      </c>
      <c r="V957" s="65">
        <f t="shared" si="538"/>
        <v>0.7797202797202798</v>
      </c>
      <c r="W957" s="65">
        <f t="shared" si="539"/>
        <v>0.73977147069664584</v>
      </c>
      <c r="X957" s="61">
        <f t="shared" si="550"/>
        <v>5.7619606309477114E-2</v>
      </c>
      <c r="Y957" s="66">
        <f t="shared" si="540"/>
        <v>3.3372183372183443E-2</v>
      </c>
      <c r="Z957" s="61">
        <f t="shared" si="541"/>
        <v>5.6113025956127376E-2</v>
      </c>
      <c r="AA957" s="67">
        <f t="shared" si="542"/>
        <v>23.091000000000001</v>
      </c>
      <c r="AB957" s="68">
        <f t="shared" si="543"/>
        <v>0.1466367713004485</v>
      </c>
      <c r="AC957" s="69">
        <f t="shared" si="544"/>
        <v>0.15052316890881917</v>
      </c>
      <c r="AD957" s="70">
        <f>_xlfn.PERCENTILE.EXC(AC957:$AC$5675,0.5)</f>
        <v>8.644005847953197E-2</v>
      </c>
      <c r="AE957" s="70">
        <f>_xlfn.PERCENTILE.EXC($AC957:AC$5675,0.35)</f>
        <v>4.9787435049598414E-2</v>
      </c>
      <c r="AF957" s="71">
        <f t="shared" si="532"/>
        <v>3.2111908087192553E-2</v>
      </c>
      <c r="AG957" s="70">
        <f t="shared" si="533"/>
        <v>-0.25348902430545567</v>
      </c>
      <c r="AH957" s="70">
        <f t="shared" si="534"/>
        <v>-0.28545770534896964</v>
      </c>
      <c r="AI957" s="61" t="str">
        <f t="shared" si="522"/>
        <v>Short VOL</v>
      </c>
      <c r="AJ957" s="68" t="str">
        <f t="shared" si="523"/>
        <v>Short VOL</v>
      </c>
      <c r="AK957" s="72" t="str">
        <f t="shared" si="524"/>
        <v>00631L</v>
      </c>
      <c r="AL957" s="73">
        <f t="shared" si="514"/>
        <v>1</v>
      </c>
      <c r="AM957" s="72" t="str">
        <f t="shared" si="527"/>
        <v>00635U</v>
      </c>
      <c r="AN957" s="73">
        <f t="shared" si="515"/>
        <v>0</v>
      </c>
      <c r="AO957" s="74" t="str">
        <f t="shared" si="521"/>
        <v>00631L</v>
      </c>
      <c r="AP957" s="20">
        <f t="shared" si="516"/>
        <v>1</v>
      </c>
      <c r="AQ957" s="74" t="str">
        <f t="shared" si="531"/>
        <v>00635U</v>
      </c>
      <c r="AR957" s="20">
        <f t="shared" si="517"/>
        <v>0</v>
      </c>
      <c r="AS957" s="74" t="str">
        <f t="shared" si="525"/>
        <v>00635U</v>
      </c>
      <c r="AT957" s="20">
        <f t="shared" si="518"/>
        <v>0</v>
      </c>
      <c r="AU957" s="74" t="str">
        <f t="shared" si="545"/>
        <v>00631L</v>
      </c>
      <c r="AV957" s="20">
        <f t="shared" si="519"/>
        <v>1</v>
      </c>
      <c r="AW957" s="74" t="str">
        <f t="shared" si="546"/>
        <v>00631L</v>
      </c>
      <c r="AX957" s="20">
        <f t="shared" si="547"/>
        <v>1</v>
      </c>
      <c r="AY957" s="20">
        <f t="shared" si="520"/>
        <v>0</v>
      </c>
      <c r="AZ957" s="57">
        <v>44917</v>
      </c>
      <c r="BA957" s="75">
        <v>25.64</v>
      </c>
      <c r="BB957" s="90">
        <v>25.4</v>
      </c>
      <c r="BC957" s="76">
        <f t="shared" si="528"/>
        <v>27.136249999999993</v>
      </c>
      <c r="BD957" s="76">
        <f t="shared" si="529"/>
        <v>27.05566666666666</v>
      </c>
      <c r="BE957" s="77">
        <f t="shared" si="535"/>
        <v>-6.3982679994472158E-2</v>
      </c>
      <c r="BF957" s="77">
        <f t="shared" si="526"/>
        <v>-5.2324220434412747E-2</v>
      </c>
    </row>
    <row r="958" spans="1:58" s="23" customFormat="1" ht="13.15" x14ac:dyDescent="0.4">
      <c r="A958" s="57">
        <v>44915</v>
      </c>
      <c r="B958" s="112">
        <v>21.484999999999999</v>
      </c>
      <c r="C958" s="112">
        <v>23.936</v>
      </c>
      <c r="D958" s="112">
        <v>24.968</v>
      </c>
      <c r="E958" s="112">
        <v>25.792000000000002</v>
      </c>
      <c r="F958" s="112">
        <v>26.251999999999999</v>
      </c>
      <c r="G958" s="112">
        <v>26.478000000000002</v>
      </c>
      <c r="H958" s="113">
        <v>26.55</v>
      </c>
      <c r="I958" s="90">
        <f t="shared" si="548"/>
        <v>23.936</v>
      </c>
      <c r="J958" s="90">
        <f t="shared" si="549"/>
        <v>24.968</v>
      </c>
      <c r="K958" s="114">
        <v>0</v>
      </c>
      <c r="L958" s="115">
        <v>4.1666666666666664E-2</v>
      </c>
      <c r="M958" s="90">
        <v>19.78</v>
      </c>
      <c r="N958" s="90">
        <v>21.48</v>
      </c>
      <c r="O958" s="90">
        <v>24.4</v>
      </c>
      <c r="P958" s="90">
        <v>26.69</v>
      </c>
      <c r="Q958" s="90">
        <v>27.85</v>
      </c>
      <c r="R958" s="63">
        <f t="shared" si="537"/>
        <v>9.8299999999999983</v>
      </c>
      <c r="S958" s="64">
        <f t="shared" si="536"/>
        <v>-4.1926851025869814E-2</v>
      </c>
      <c r="T958" s="65">
        <f t="shared" si="530"/>
        <v>0.92085661080074488</v>
      </c>
      <c r="U958" s="65">
        <f t="shared" si="530"/>
        <v>0.88032786885245906</v>
      </c>
      <c r="V958" s="65">
        <f t="shared" si="538"/>
        <v>0.80479580367178716</v>
      </c>
      <c r="W958" s="65">
        <f t="shared" si="539"/>
        <v>0.77127468581687608</v>
      </c>
      <c r="X958" s="61">
        <f t="shared" si="550"/>
        <v>0.11407959041191532</v>
      </c>
      <c r="Y958" s="66">
        <f t="shared" si="540"/>
        <v>2.9388957816377136E-2</v>
      </c>
      <c r="Z958" s="61">
        <f t="shared" si="541"/>
        <v>4.3114973262032084E-2</v>
      </c>
      <c r="AA958" s="67">
        <f t="shared" si="542"/>
        <v>23.936</v>
      </c>
      <c r="AB958" s="68">
        <f t="shared" si="543"/>
        <v>2.3277467411540991E-4</v>
      </c>
      <c r="AC958" s="69">
        <f t="shared" si="544"/>
        <v>0.11433891992551208</v>
      </c>
      <c r="AD958" s="70">
        <f>_xlfn.PERCENTILE.EXC(AC958:$AC$5675,0.5)</f>
        <v>8.6432919864766006E-2</v>
      </c>
      <c r="AE958" s="70">
        <f>_xlfn.PERCENTILE.EXC($AC958:AC$5675,0.35)</f>
        <v>4.9782092158334325E-2</v>
      </c>
      <c r="AF958" s="71">
        <f t="shared" si="532"/>
        <v>3.1790413442250434E-2</v>
      </c>
      <c r="AG958" s="70">
        <f t="shared" si="533"/>
        <v>-0.25348902430545567</v>
      </c>
      <c r="AH958" s="70">
        <f t="shared" si="534"/>
        <v>-0.28545770534896964</v>
      </c>
      <c r="AI958" s="61" t="str">
        <f t="shared" si="522"/>
        <v>Short VOL</v>
      </c>
      <c r="AJ958" s="68" t="str">
        <f t="shared" si="523"/>
        <v>Short VOL</v>
      </c>
      <c r="AK958" s="72" t="str">
        <f t="shared" si="524"/>
        <v>00631L</v>
      </c>
      <c r="AL958" s="73">
        <f t="shared" si="514"/>
        <v>1</v>
      </c>
      <c r="AM958" s="72" t="str">
        <f t="shared" si="527"/>
        <v>00635U</v>
      </c>
      <c r="AN958" s="73">
        <f t="shared" si="515"/>
        <v>0</v>
      </c>
      <c r="AO958" s="74" t="str">
        <f t="shared" si="521"/>
        <v>00631L</v>
      </c>
      <c r="AP958" s="20">
        <f t="shared" si="516"/>
        <v>1</v>
      </c>
      <c r="AQ958" s="74" t="str">
        <f t="shared" si="531"/>
        <v>00635U</v>
      </c>
      <c r="AR958" s="20">
        <f t="shared" si="517"/>
        <v>0</v>
      </c>
      <c r="AS958" s="74" t="str">
        <f t="shared" si="525"/>
        <v>00635U</v>
      </c>
      <c r="AT958" s="20">
        <f t="shared" si="518"/>
        <v>0</v>
      </c>
      <c r="AU958" s="74" t="str">
        <f t="shared" si="545"/>
        <v>00631L</v>
      </c>
      <c r="AV958" s="20">
        <f t="shared" si="519"/>
        <v>1</v>
      </c>
      <c r="AW958" s="74" t="str">
        <f t="shared" si="546"/>
        <v>00631L</v>
      </c>
      <c r="AX958" s="20">
        <f t="shared" si="547"/>
        <v>1</v>
      </c>
      <c r="AY958" s="20">
        <f t="shared" si="520"/>
        <v>0</v>
      </c>
      <c r="AZ958" s="57">
        <v>44916</v>
      </c>
      <c r="BA958" s="75">
        <v>25.36</v>
      </c>
      <c r="BB958" s="90">
        <v>25.137499999999999</v>
      </c>
      <c r="BC958" s="76">
        <f t="shared" si="528"/>
        <v>27.216249999999999</v>
      </c>
      <c r="BD958" s="76">
        <f t="shared" si="529"/>
        <v>27.135583333333326</v>
      </c>
      <c r="BE958" s="77">
        <f t="shared" si="535"/>
        <v>-7.6379001515638617E-2</v>
      </c>
      <c r="BF958" s="77">
        <f t="shared" si="526"/>
        <v>-6.5433763170744202E-2</v>
      </c>
    </row>
    <row r="959" spans="1:58" s="23" customFormat="1" ht="13.15" x14ac:dyDescent="0.4">
      <c r="A959" s="57">
        <v>44914</v>
      </c>
      <c r="B959" s="112">
        <v>22.146999999999998</v>
      </c>
      <c r="C959" s="112">
        <v>24.02</v>
      </c>
      <c r="D959" s="112">
        <v>25.2</v>
      </c>
      <c r="E959" s="112">
        <v>25.901</v>
      </c>
      <c r="F959" s="112">
        <v>26.372</v>
      </c>
      <c r="G959" s="112">
        <v>26.55</v>
      </c>
      <c r="H959" s="113">
        <v>26.696000000000002</v>
      </c>
      <c r="I959" s="90">
        <f t="shared" si="548"/>
        <v>23.941958333333332</v>
      </c>
      <c r="J959" s="90">
        <f t="shared" si="549"/>
        <v>25.150833333333331</v>
      </c>
      <c r="K959" s="114">
        <v>1</v>
      </c>
      <c r="L959" s="115">
        <v>4.1666666666666664E-2</v>
      </c>
      <c r="M959" s="90">
        <v>20.83</v>
      </c>
      <c r="N959" s="90">
        <v>22.42</v>
      </c>
      <c r="O959" s="90">
        <v>25.08</v>
      </c>
      <c r="P959" s="90">
        <v>27.11</v>
      </c>
      <c r="Q959" s="90">
        <v>28.38</v>
      </c>
      <c r="R959" s="63">
        <f t="shared" si="537"/>
        <v>8.9399999999999977</v>
      </c>
      <c r="S959" s="64">
        <f t="shared" si="536"/>
        <v>-8.8417329796639816E-3</v>
      </c>
      <c r="T959" s="65">
        <f t="shared" si="530"/>
        <v>0.92908117752007124</v>
      </c>
      <c r="U959" s="65">
        <f t="shared" si="530"/>
        <v>0.89393939393939403</v>
      </c>
      <c r="V959" s="65">
        <f t="shared" si="538"/>
        <v>0.82700110660272974</v>
      </c>
      <c r="W959" s="65">
        <f t="shared" si="539"/>
        <v>0.78999295278365056</v>
      </c>
      <c r="X959" s="61">
        <f t="shared" si="550"/>
        <v>8.4571273761683358E-2</v>
      </c>
      <c r="Y959" s="66">
        <f t="shared" si="540"/>
        <v>3.0693795606347312E-2</v>
      </c>
      <c r="Z959" s="61">
        <f t="shared" si="541"/>
        <v>5.0491901421319228E-2</v>
      </c>
      <c r="AA959" s="67">
        <f t="shared" si="542"/>
        <v>23.941958333333332</v>
      </c>
      <c r="AB959" s="68">
        <f t="shared" si="543"/>
        <v>-1.2176628010704871E-2</v>
      </c>
      <c r="AC959" s="69">
        <f t="shared" si="544"/>
        <v>6.7883957775795284E-2</v>
      </c>
      <c r="AD959" s="70">
        <f>_xlfn.PERCENTILE.EXC(AC959:$AC$5675,0.5)</f>
        <v>8.6425781250000042E-2</v>
      </c>
      <c r="AE959" s="70">
        <f>_xlfn.PERCENTILE.EXC($AC959:AC$5675,0.35)</f>
        <v>4.9776749267070243E-2</v>
      </c>
      <c r="AF959" s="71">
        <f t="shared" si="532"/>
        <v>3.0705457575980512E-2</v>
      </c>
      <c r="AG959" s="70">
        <f t="shared" si="533"/>
        <v>-0.25348902430545567</v>
      </c>
      <c r="AH959" s="70">
        <f t="shared" si="534"/>
        <v>-0.28545770534896964</v>
      </c>
      <c r="AI959" s="61" t="str">
        <f t="shared" si="522"/>
        <v>Safety</v>
      </c>
      <c r="AJ959" s="68" t="str">
        <f t="shared" si="523"/>
        <v>Short VOL</v>
      </c>
      <c r="AK959" s="72" t="str">
        <f t="shared" si="524"/>
        <v>00631L</v>
      </c>
      <c r="AL959" s="73">
        <f t="shared" si="514"/>
        <v>1</v>
      </c>
      <c r="AM959" s="72" t="str">
        <f t="shared" si="527"/>
        <v>00635U</v>
      </c>
      <c r="AN959" s="73">
        <f t="shared" si="515"/>
        <v>0</v>
      </c>
      <c r="AO959" s="74" t="str">
        <f t="shared" si="521"/>
        <v>00631L</v>
      </c>
      <c r="AP959" s="20">
        <f t="shared" si="516"/>
        <v>1</v>
      </c>
      <c r="AQ959" s="74" t="str">
        <f t="shared" si="531"/>
        <v>00635U</v>
      </c>
      <c r="AR959" s="20">
        <f t="shared" si="517"/>
        <v>0</v>
      </c>
      <c r="AS959" s="74" t="str">
        <f t="shared" si="525"/>
        <v>00635U</v>
      </c>
      <c r="AT959" s="20">
        <f t="shared" si="518"/>
        <v>0</v>
      </c>
      <c r="AU959" s="74" t="str">
        <f t="shared" si="545"/>
        <v>00631L</v>
      </c>
      <c r="AV959" s="20">
        <f t="shared" si="519"/>
        <v>1</v>
      </c>
      <c r="AW959" s="74" t="str">
        <f t="shared" si="546"/>
        <v>00631L</v>
      </c>
      <c r="AX959" s="20">
        <f t="shared" si="547"/>
        <v>1</v>
      </c>
      <c r="AY959" s="20">
        <f t="shared" si="520"/>
        <v>0</v>
      </c>
      <c r="AZ959" s="57">
        <v>44915</v>
      </c>
      <c r="BA959" s="75">
        <v>24.95</v>
      </c>
      <c r="BB959" s="90">
        <v>24.712499999999999</v>
      </c>
      <c r="BC959" s="76">
        <f t="shared" si="528"/>
        <v>27.297500000000003</v>
      </c>
      <c r="BD959" s="76">
        <f t="shared" si="529"/>
        <v>27.213124999999998</v>
      </c>
      <c r="BE959" s="77">
        <f t="shared" si="535"/>
        <v>-9.4697316604084772E-2</v>
      </c>
      <c r="BF959" s="77">
        <f t="shared" si="526"/>
        <v>-8.3162995797064793E-2</v>
      </c>
    </row>
    <row r="960" spans="1:58" s="23" customFormat="1" ht="13.15" x14ac:dyDescent="0.4">
      <c r="A960" s="57">
        <v>44911</v>
      </c>
      <c r="B960" s="112">
        <v>22.451000000000001</v>
      </c>
      <c r="C960" s="112">
        <v>24.681000000000001</v>
      </c>
      <c r="D960" s="112">
        <v>25.637</v>
      </c>
      <c r="E960" s="112">
        <v>26.251000000000001</v>
      </c>
      <c r="F960" s="112">
        <v>26.643999999999998</v>
      </c>
      <c r="G960" s="112">
        <v>26.7</v>
      </c>
      <c r="H960" s="113">
        <v>26.771000000000001</v>
      </c>
      <c r="I960" s="90">
        <f t="shared" si="548"/>
        <v>24.495166666666666</v>
      </c>
      <c r="J960" s="90">
        <f t="shared" si="549"/>
        <v>25.557333333333332</v>
      </c>
      <c r="K960" s="114">
        <v>2</v>
      </c>
      <c r="L960" s="115">
        <v>4.1666666666666664E-2</v>
      </c>
      <c r="M960" s="90">
        <v>20.51</v>
      </c>
      <c r="N960" s="90">
        <v>22.62</v>
      </c>
      <c r="O960" s="90">
        <v>25.15</v>
      </c>
      <c r="P960" s="90">
        <v>27.28</v>
      </c>
      <c r="Q960" s="90">
        <v>28.55</v>
      </c>
      <c r="R960" s="63">
        <f t="shared" si="537"/>
        <v>9.2999999999999972</v>
      </c>
      <c r="S960" s="64">
        <f t="shared" si="536"/>
        <v>-9.1984231274637451E-3</v>
      </c>
      <c r="T960" s="65">
        <f t="shared" si="530"/>
        <v>0.90671971706454468</v>
      </c>
      <c r="U960" s="65">
        <f t="shared" si="530"/>
        <v>0.89940357852882713</v>
      </c>
      <c r="V960" s="65">
        <f t="shared" si="538"/>
        <v>0.82917888563049857</v>
      </c>
      <c r="W960" s="65">
        <f t="shared" si="539"/>
        <v>0.79229422066549915</v>
      </c>
      <c r="X960" s="61">
        <f t="shared" si="550"/>
        <v>9.9327424168188516E-2</v>
      </c>
      <c r="Y960" s="66">
        <f t="shared" si="540"/>
        <v>1.9808769189745137E-2</v>
      </c>
      <c r="Z960" s="61">
        <f t="shared" si="541"/>
        <v>4.3362295963149181E-2</v>
      </c>
      <c r="AA960" s="67">
        <f t="shared" si="542"/>
        <v>24.495166666666666</v>
      </c>
      <c r="AB960" s="68">
        <f t="shared" si="543"/>
        <v>-7.4712643678161127E-3</v>
      </c>
      <c r="AC960" s="69">
        <f t="shared" si="544"/>
        <v>8.2898614795166442E-2</v>
      </c>
      <c r="AD960" s="70">
        <f>_xlfn.PERCENTILE.EXC(AC960:$AC$5675,0.5)</f>
        <v>8.6432919864766006E-2</v>
      </c>
      <c r="AE960" s="70">
        <f>_xlfn.PERCENTILE.EXC($AC960:AC$5675,0.35)</f>
        <v>4.97675856368349E-2</v>
      </c>
      <c r="AF960" s="71">
        <f t="shared" si="532"/>
        <v>2.9804355843153274E-2</v>
      </c>
      <c r="AG960" s="70">
        <f t="shared" si="533"/>
        <v>-0.25348902430545567</v>
      </c>
      <c r="AH960" s="70">
        <f t="shared" si="534"/>
        <v>-0.28545770534896964</v>
      </c>
      <c r="AI960" s="61" t="str">
        <f t="shared" si="522"/>
        <v>Safety</v>
      </c>
      <c r="AJ960" s="68" t="str">
        <f t="shared" si="523"/>
        <v>Short VOL</v>
      </c>
      <c r="AK960" s="72" t="str">
        <f t="shared" si="524"/>
        <v>00631L</v>
      </c>
      <c r="AL960" s="73">
        <f t="shared" si="514"/>
        <v>1</v>
      </c>
      <c r="AM960" s="72" t="str">
        <f t="shared" si="527"/>
        <v>00635U</v>
      </c>
      <c r="AN960" s="73">
        <f t="shared" si="515"/>
        <v>0</v>
      </c>
      <c r="AO960" s="74" t="str">
        <f t="shared" si="521"/>
        <v>00631L</v>
      </c>
      <c r="AP960" s="20">
        <f t="shared" si="516"/>
        <v>1</v>
      </c>
      <c r="AQ960" s="74" t="str">
        <f t="shared" si="531"/>
        <v>00635U</v>
      </c>
      <c r="AR960" s="20">
        <f t="shared" si="517"/>
        <v>0</v>
      </c>
      <c r="AS960" s="74" t="str">
        <f t="shared" si="525"/>
        <v>00635U</v>
      </c>
      <c r="AT960" s="20">
        <f t="shared" si="518"/>
        <v>0</v>
      </c>
      <c r="AU960" s="74" t="str">
        <f t="shared" si="545"/>
        <v>00631L</v>
      </c>
      <c r="AV960" s="20">
        <f t="shared" si="519"/>
        <v>1</v>
      </c>
      <c r="AW960" s="74" t="str">
        <f t="shared" si="546"/>
        <v>00631L</v>
      </c>
      <c r="AX960" s="20">
        <f t="shared" si="547"/>
        <v>1</v>
      </c>
      <c r="AY960" s="20">
        <f t="shared" si="520"/>
        <v>0</v>
      </c>
      <c r="AZ960" s="57">
        <v>44914</v>
      </c>
      <c r="BA960" s="75">
        <v>24.52</v>
      </c>
      <c r="BB960" s="90">
        <v>24.675000000000001</v>
      </c>
      <c r="BC960" s="76">
        <f t="shared" si="528"/>
        <v>27.376874999999998</v>
      </c>
      <c r="BD960" s="76">
        <f t="shared" si="529"/>
        <v>27.294291666666666</v>
      </c>
      <c r="BE960" s="77">
        <f t="shared" si="535"/>
        <v>-9.8691870419834182E-2</v>
      </c>
      <c r="BF960" s="77">
        <f t="shared" si="526"/>
        <v>-0.10164365870152947</v>
      </c>
    </row>
    <row r="961" spans="1:58" s="23" customFormat="1" ht="13.15" x14ac:dyDescent="0.4">
      <c r="A961" s="57">
        <v>44910</v>
      </c>
      <c r="B961" s="112">
        <v>22.308</v>
      </c>
      <c r="C961" s="112">
        <v>24.62</v>
      </c>
      <c r="D961" s="112">
        <v>25.434000000000001</v>
      </c>
      <c r="E961" s="112">
        <v>25.904</v>
      </c>
      <c r="F961" s="112">
        <v>26.341999999999999</v>
      </c>
      <c r="G961" s="112">
        <v>26.407</v>
      </c>
      <c r="H961" s="113">
        <v>26.547999999999998</v>
      </c>
      <c r="I961" s="90">
        <f t="shared" si="548"/>
        <v>24.331</v>
      </c>
      <c r="J961" s="90">
        <f t="shared" si="549"/>
        <v>25.332250000000002</v>
      </c>
      <c r="K961" s="114">
        <v>3</v>
      </c>
      <c r="L961" s="115">
        <v>4.1666666666666664E-2</v>
      </c>
      <c r="M961" s="90">
        <v>21.73</v>
      </c>
      <c r="N961" s="90">
        <v>22.83</v>
      </c>
      <c r="O961" s="90">
        <v>25.08</v>
      </c>
      <c r="P961" s="90">
        <v>27.22</v>
      </c>
      <c r="Q961" s="90">
        <v>28.57</v>
      </c>
      <c r="R961" s="63">
        <f t="shared" si="537"/>
        <v>7.7399999999999949</v>
      </c>
      <c r="S961" s="64">
        <f t="shared" si="536"/>
        <v>7.9943235572374538E-2</v>
      </c>
      <c r="T961" s="65">
        <f t="shared" si="530"/>
        <v>0.95181778361804648</v>
      </c>
      <c r="U961" s="65">
        <f t="shared" si="530"/>
        <v>0.91028708133971292</v>
      </c>
      <c r="V961" s="65">
        <f t="shared" si="538"/>
        <v>0.83872152828802349</v>
      </c>
      <c r="W961" s="65">
        <f t="shared" si="539"/>
        <v>0.7990899544977248</v>
      </c>
      <c r="X961" s="61">
        <f t="shared" si="550"/>
        <v>0.103639949793796</v>
      </c>
      <c r="Y961" s="66">
        <f t="shared" si="540"/>
        <v>2.4861025324274179E-2</v>
      </c>
      <c r="Z961" s="61">
        <f t="shared" si="541"/>
        <v>4.115120628005435E-2</v>
      </c>
      <c r="AA961" s="67">
        <f t="shared" si="542"/>
        <v>24.331</v>
      </c>
      <c r="AB961" s="68">
        <f t="shared" si="543"/>
        <v>-2.2864651773981538E-2</v>
      </c>
      <c r="AC961" s="69">
        <f t="shared" si="544"/>
        <v>6.5746824353920333E-2</v>
      </c>
      <c r="AD961" s="70">
        <f>_xlfn.PERCENTILE.EXC(AC961:$AC$5675,0.5)</f>
        <v>8.644005847953197E-2</v>
      </c>
      <c r="AE961" s="70">
        <f>_xlfn.PERCENTILE.EXC($AC961:AC$5675,0.35)</f>
        <v>4.9735497572772146E-2</v>
      </c>
      <c r="AF961" s="71">
        <f t="shared" si="532"/>
        <v>2.9686287988469548E-2</v>
      </c>
      <c r="AG961" s="70">
        <f t="shared" si="533"/>
        <v>-0.25348902430545567</v>
      </c>
      <c r="AH961" s="70">
        <f t="shared" si="534"/>
        <v>-0.28545770534896964</v>
      </c>
      <c r="AI961" s="61" t="str">
        <f t="shared" si="522"/>
        <v>Safety</v>
      </c>
      <c r="AJ961" s="68" t="str">
        <f t="shared" si="523"/>
        <v>Short VOL</v>
      </c>
      <c r="AK961" s="72" t="str">
        <f t="shared" si="524"/>
        <v>00631L</v>
      </c>
      <c r="AL961" s="73">
        <f t="shared" si="514"/>
        <v>1</v>
      </c>
      <c r="AM961" s="72" t="str">
        <f t="shared" si="527"/>
        <v>00635U</v>
      </c>
      <c r="AN961" s="73">
        <f t="shared" si="515"/>
        <v>0</v>
      </c>
      <c r="AO961" s="74" t="str">
        <f t="shared" si="521"/>
        <v>00631L</v>
      </c>
      <c r="AP961" s="20">
        <f t="shared" si="516"/>
        <v>1</v>
      </c>
      <c r="AQ961" s="74" t="str">
        <f t="shared" si="531"/>
        <v>00635U</v>
      </c>
      <c r="AR961" s="20">
        <f t="shared" si="517"/>
        <v>0</v>
      </c>
      <c r="AS961" s="74" t="str">
        <f t="shared" si="525"/>
        <v>00635U</v>
      </c>
      <c r="AT961" s="20">
        <f t="shared" si="518"/>
        <v>0</v>
      </c>
      <c r="AU961" s="74" t="str">
        <f t="shared" si="545"/>
        <v>00631L</v>
      </c>
      <c r="AV961" s="20">
        <f t="shared" si="519"/>
        <v>1</v>
      </c>
      <c r="AW961" s="74" t="str">
        <f t="shared" si="546"/>
        <v>00631L</v>
      </c>
      <c r="AX961" s="20">
        <f t="shared" si="547"/>
        <v>1</v>
      </c>
      <c r="AY961" s="20">
        <f t="shared" si="520"/>
        <v>0</v>
      </c>
      <c r="AZ961" s="57">
        <v>44911</v>
      </c>
      <c r="BA961" s="75">
        <v>24.63</v>
      </c>
      <c r="BB961" s="90">
        <v>25</v>
      </c>
      <c r="BC961" s="76">
        <f t="shared" si="528"/>
        <v>27.462083333333332</v>
      </c>
      <c r="BD961" s="76">
        <f t="shared" si="529"/>
        <v>27.376124999999998</v>
      </c>
      <c r="BE961" s="77">
        <f t="shared" si="535"/>
        <v>-8.9653916764023095E-2</v>
      </c>
      <c r="BF961" s="77">
        <f t="shared" si="526"/>
        <v>-0.10031094612550168</v>
      </c>
    </row>
    <row r="962" spans="1:58" s="23" customFormat="1" ht="13.15" x14ac:dyDescent="0.4">
      <c r="A962" s="57">
        <v>44909</v>
      </c>
      <c r="B962" s="112">
        <v>20.626000000000001</v>
      </c>
      <c r="C962" s="112">
        <v>23.201000000000001</v>
      </c>
      <c r="D962" s="112">
        <v>24.268000000000001</v>
      </c>
      <c r="E962" s="112">
        <v>24.952000000000002</v>
      </c>
      <c r="F962" s="112">
        <v>25.489000000000001</v>
      </c>
      <c r="G962" s="112">
        <v>25.68</v>
      </c>
      <c r="H962" s="113">
        <v>25.866</v>
      </c>
      <c r="I962" s="90">
        <f t="shared" si="548"/>
        <v>22.771833333333333</v>
      </c>
      <c r="J962" s="90">
        <f t="shared" si="549"/>
        <v>24.090166666666669</v>
      </c>
      <c r="K962" s="114">
        <v>4</v>
      </c>
      <c r="L962" s="115">
        <v>4.1666666666666664E-2</v>
      </c>
      <c r="M962" s="90">
        <v>20.2</v>
      </c>
      <c r="N962" s="90">
        <v>21.14</v>
      </c>
      <c r="O962" s="90">
        <v>23.46</v>
      </c>
      <c r="P962" s="90">
        <v>25.78</v>
      </c>
      <c r="Q962" s="90">
        <v>27.51</v>
      </c>
      <c r="R962" s="63">
        <f t="shared" si="537"/>
        <v>7.8999999999999986</v>
      </c>
      <c r="S962" s="64">
        <f t="shared" si="536"/>
        <v>-6.2527716186252774E-2</v>
      </c>
      <c r="T962" s="65">
        <f t="shared" si="530"/>
        <v>0.95553453169347202</v>
      </c>
      <c r="U962" s="65">
        <f t="shared" si="530"/>
        <v>0.90110826939471445</v>
      </c>
      <c r="V962" s="65">
        <f t="shared" si="538"/>
        <v>0.8200155159038014</v>
      </c>
      <c r="W962" s="65">
        <f t="shared" si="539"/>
        <v>0.76844783715012721</v>
      </c>
      <c r="X962" s="61">
        <f t="shared" si="550"/>
        <v>0.12484243188209053</v>
      </c>
      <c r="Y962" s="66">
        <f t="shared" si="540"/>
        <v>3.663033023404929E-2</v>
      </c>
      <c r="Z962" s="61">
        <f t="shared" si="541"/>
        <v>5.7893157482562602E-2</v>
      </c>
      <c r="AA962" s="67">
        <f t="shared" si="542"/>
        <v>22.771833333333333</v>
      </c>
      <c r="AB962" s="68">
        <f t="shared" si="543"/>
        <v>-2.4314096499526931E-2</v>
      </c>
      <c r="AC962" s="69">
        <f t="shared" si="544"/>
        <v>7.7191737622201176E-2</v>
      </c>
      <c r="AD962" s="70">
        <f>_xlfn.PERCENTILE.EXC(AC962:$AC$5675,0.5)</f>
        <v>8.6441962110136369E-2</v>
      </c>
      <c r="AE962" s="70">
        <f>_xlfn.PERCENTILE.EXC($AC962:AC$5675,0.35)</f>
        <v>4.9703409508709391E-2</v>
      </c>
      <c r="AF962" s="71">
        <f t="shared" si="532"/>
        <v>2.9496199000984741E-2</v>
      </c>
      <c r="AG962" s="70">
        <f t="shared" si="533"/>
        <v>-0.25348902430545567</v>
      </c>
      <c r="AH962" s="70">
        <f t="shared" si="534"/>
        <v>-0.28545770534896964</v>
      </c>
      <c r="AI962" s="61" t="str">
        <f t="shared" si="522"/>
        <v>Safety</v>
      </c>
      <c r="AJ962" s="68" t="str">
        <f t="shared" si="523"/>
        <v>Short VOL</v>
      </c>
      <c r="AK962" s="72" t="str">
        <f t="shared" si="524"/>
        <v>00631L</v>
      </c>
      <c r="AL962" s="73">
        <f t="shared" si="514"/>
        <v>1</v>
      </c>
      <c r="AM962" s="72" t="str">
        <f t="shared" si="527"/>
        <v>00635U</v>
      </c>
      <c r="AN962" s="73">
        <f t="shared" si="515"/>
        <v>0</v>
      </c>
      <c r="AO962" s="74" t="str">
        <f t="shared" si="521"/>
        <v>00631L</v>
      </c>
      <c r="AP962" s="20">
        <f t="shared" si="516"/>
        <v>1</v>
      </c>
      <c r="AQ962" s="74" t="str">
        <f t="shared" si="531"/>
        <v>00635U</v>
      </c>
      <c r="AR962" s="20">
        <f t="shared" si="517"/>
        <v>0</v>
      </c>
      <c r="AS962" s="74" t="str">
        <f t="shared" si="525"/>
        <v>00635U</v>
      </c>
      <c r="AT962" s="20">
        <f t="shared" si="518"/>
        <v>0</v>
      </c>
      <c r="AU962" s="74" t="str">
        <f t="shared" si="545"/>
        <v>00631L</v>
      </c>
      <c r="AV962" s="20">
        <f t="shared" si="519"/>
        <v>1</v>
      </c>
      <c r="AW962" s="74" t="str">
        <f t="shared" si="546"/>
        <v>00631L</v>
      </c>
      <c r="AX962" s="20">
        <f t="shared" si="547"/>
        <v>1</v>
      </c>
      <c r="AY962" s="20">
        <f t="shared" si="520"/>
        <v>0</v>
      </c>
      <c r="AZ962" s="57">
        <v>44910</v>
      </c>
      <c r="BA962" s="75">
        <v>24.9</v>
      </c>
      <c r="BB962" s="90">
        <v>24.9</v>
      </c>
      <c r="BC962" s="76">
        <f t="shared" si="528"/>
        <v>27.542291666666664</v>
      </c>
      <c r="BD962" s="76">
        <f t="shared" si="529"/>
        <v>27.460416666666664</v>
      </c>
      <c r="BE962" s="77">
        <f t="shared" si="535"/>
        <v>-9.5935795708115501E-2</v>
      </c>
      <c r="BF962" s="77">
        <f t="shared" si="526"/>
        <v>-9.324027008572941E-2</v>
      </c>
    </row>
    <row r="963" spans="1:58" s="23" customFormat="1" ht="13.15" x14ac:dyDescent="0.4">
      <c r="A963" s="57">
        <v>44908</v>
      </c>
      <c r="B963" s="112">
        <v>21.689</v>
      </c>
      <c r="C963" s="112">
        <v>23.946999999999999</v>
      </c>
      <c r="D963" s="112">
        <v>24.651</v>
      </c>
      <c r="E963" s="112">
        <v>25.215</v>
      </c>
      <c r="F963" s="112">
        <v>25.75</v>
      </c>
      <c r="G963" s="112">
        <v>25.968</v>
      </c>
      <c r="H963" s="113">
        <v>26.149000000000001</v>
      </c>
      <c r="I963" s="90">
        <f t="shared" si="548"/>
        <v>23.476583333333334</v>
      </c>
      <c r="J963" s="90">
        <f t="shared" si="549"/>
        <v>24.504333333333332</v>
      </c>
      <c r="K963" s="114">
        <v>5</v>
      </c>
      <c r="L963" s="115">
        <v>4.1666666666666664E-2</v>
      </c>
      <c r="M963" s="90">
        <v>23.7</v>
      </c>
      <c r="N963" s="90">
        <v>22.55</v>
      </c>
      <c r="O963" s="90">
        <v>24.29</v>
      </c>
      <c r="P963" s="90">
        <v>26.26</v>
      </c>
      <c r="Q963" s="90">
        <v>27.85</v>
      </c>
      <c r="R963" s="63">
        <f t="shared" si="537"/>
        <v>4.2999999999999972</v>
      </c>
      <c r="S963" s="64">
        <f t="shared" si="536"/>
        <v>-9.7999999999999976E-2</v>
      </c>
      <c r="T963" s="65">
        <f t="shared" si="530"/>
        <v>1.0509977827050998</v>
      </c>
      <c r="U963" s="65">
        <f t="shared" si="530"/>
        <v>0.92836558254425694</v>
      </c>
      <c r="V963" s="65">
        <f t="shared" si="538"/>
        <v>0.85872048743335871</v>
      </c>
      <c r="W963" s="65">
        <f t="shared" si="539"/>
        <v>0.80969479353680429</v>
      </c>
      <c r="X963" s="61">
        <f t="shared" si="550"/>
        <v>0.10410807321683799</v>
      </c>
      <c r="Y963" s="66">
        <f t="shared" si="540"/>
        <v>3.7041443585167602E-2</v>
      </c>
      <c r="Z963" s="61">
        <f t="shared" si="541"/>
        <v>4.3777664978222872E-2</v>
      </c>
      <c r="AA963" s="67">
        <f t="shared" si="542"/>
        <v>23.476583333333334</v>
      </c>
      <c r="AB963" s="68">
        <f t="shared" si="543"/>
        <v>-3.8181818181818213E-2</v>
      </c>
      <c r="AC963" s="69">
        <f t="shared" si="544"/>
        <v>4.1090169992609012E-2</v>
      </c>
      <c r="AD963" s="70">
        <f>_xlfn.PERCENTILE.EXC(AC963:$AC$5675,0.5)</f>
        <v>8.6443865740740769E-2</v>
      </c>
      <c r="AE963" s="70">
        <f>_xlfn.PERCENTILE.EXC($AC963:AC$5675,0.35)</f>
        <v>4.9678452601247397E-2</v>
      </c>
      <c r="AF963" s="71">
        <f t="shared" si="532"/>
        <v>2.9130545870641858E-2</v>
      </c>
      <c r="AG963" s="70">
        <f t="shared" si="533"/>
        <v>-0.25543395353898041</v>
      </c>
      <c r="AH963" s="70">
        <f t="shared" si="534"/>
        <v>-0.28989367203038569</v>
      </c>
      <c r="AI963" s="61" t="str">
        <f t="shared" si="522"/>
        <v>Safety</v>
      </c>
      <c r="AJ963" s="68" t="str">
        <f t="shared" si="523"/>
        <v>Short VOL</v>
      </c>
      <c r="AK963" s="72" t="str">
        <f t="shared" si="524"/>
        <v>00631L</v>
      </c>
      <c r="AL963" s="73">
        <f t="shared" ref="AL963:AL1026" si="551">IF(AK963="00631L",1,0)</f>
        <v>1</v>
      </c>
      <c r="AM963" s="72" t="str">
        <f t="shared" si="527"/>
        <v>00635U</v>
      </c>
      <c r="AN963" s="73">
        <f t="shared" ref="AN963:AN1026" si="552">IF(AM963="00631L",1,0)</f>
        <v>0</v>
      </c>
      <c r="AO963" s="74" t="str">
        <f t="shared" si="521"/>
        <v>00631L</v>
      </c>
      <c r="AP963" s="20">
        <f t="shared" ref="AP963:AP1026" si="553">IF(AO963="00631L",1,0)</f>
        <v>1</v>
      </c>
      <c r="AQ963" s="74" t="str">
        <f t="shared" si="531"/>
        <v>00635U</v>
      </c>
      <c r="AR963" s="20">
        <f t="shared" ref="AR963:AR1026" si="554">IF(AQ963="00631L",1,0)</f>
        <v>0</v>
      </c>
      <c r="AS963" s="74" t="str">
        <f t="shared" si="525"/>
        <v>00635U</v>
      </c>
      <c r="AT963" s="20">
        <f t="shared" ref="AT963:AT1026" si="555">IF(AS963="00631L",1,0)</f>
        <v>0</v>
      </c>
      <c r="AU963" s="74" t="str">
        <f t="shared" si="545"/>
        <v>00631L</v>
      </c>
      <c r="AV963" s="20">
        <f t="shared" ref="AV963:AV1026" si="556">IF(AU963="00631L",1,0)</f>
        <v>1</v>
      </c>
      <c r="AW963" s="74" t="str">
        <f t="shared" si="546"/>
        <v>00635U</v>
      </c>
      <c r="AX963" s="20">
        <f t="shared" si="547"/>
        <v>0</v>
      </c>
      <c r="AY963" s="20">
        <f t="shared" ref="AY963:AY1026" si="557">IF(AP963=1,0,1)</f>
        <v>0</v>
      </c>
      <c r="AZ963" s="57">
        <v>44909</v>
      </c>
      <c r="BA963" s="75">
        <v>24.71</v>
      </c>
      <c r="BB963" s="90">
        <v>24.762499999999999</v>
      </c>
      <c r="BC963" s="76">
        <f t="shared" si="528"/>
        <v>27.625208333333333</v>
      </c>
      <c r="BD963" s="76">
        <f t="shared" si="529"/>
        <v>27.539124999999999</v>
      </c>
      <c r="BE963" s="77">
        <f t="shared" si="535"/>
        <v>-0.10362666948213062</v>
      </c>
      <c r="BF963" s="77">
        <f t="shared" si="526"/>
        <v>-0.10273111436910207</v>
      </c>
    </row>
    <row r="964" spans="1:58" s="23" customFormat="1" ht="13.15" x14ac:dyDescent="0.4">
      <c r="A964" s="57">
        <v>44907</v>
      </c>
      <c r="B964" s="112">
        <v>23.102</v>
      </c>
      <c r="C964" s="112">
        <v>24.937000000000001</v>
      </c>
      <c r="D964" s="112">
        <v>25.331</v>
      </c>
      <c r="E964" s="112">
        <v>25.7</v>
      </c>
      <c r="F964" s="112">
        <v>26.146999999999998</v>
      </c>
      <c r="G964" s="112">
        <v>26.25</v>
      </c>
      <c r="H964" s="113">
        <v>26.375</v>
      </c>
      <c r="I964" s="90">
        <f t="shared" si="548"/>
        <v>24.478250000000003</v>
      </c>
      <c r="J964" s="90">
        <f t="shared" si="549"/>
        <v>25.232500000000002</v>
      </c>
      <c r="K964" s="114">
        <v>6</v>
      </c>
      <c r="L964" s="115">
        <v>4.1666666666666664E-2</v>
      </c>
      <c r="M964" s="90">
        <v>29.54</v>
      </c>
      <c r="N964" s="90">
        <v>25</v>
      </c>
      <c r="O964" s="90">
        <v>25.67</v>
      </c>
      <c r="P964" s="90">
        <v>27.2</v>
      </c>
      <c r="Q964" s="90">
        <v>28.06</v>
      </c>
      <c r="R964" s="63">
        <f t="shared" si="537"/>
        <v>-1.6699999999999946</v>
      </c>
      <c r="S964" s="64">
        <f t="shared" si="536"/>
        <v>9.5050372317126666E-2</v>
      </c>
      <c r="T964" s="65">
        <f t="shared" si="530"/>
        <v>1.1816</v>
      </c>
      <c r="U964" s="65">
        <f t="shared" si="530"/>
        <v>0.97389949357226324</v>
      </c>
      <c r="V964" s="65">
        <f t="shared" si="538"/>
        <v>0.91911764705882359</v>
      </c>
      <c r="W964" s="65">
        <f t="shared" si="539"/>
        <v>0.89094796863863157</v>
      </c>
      <c r="X964" s="61">
        <f t="shared" si="550"/>
        <v>7.943035235044589E-2</v>
      </c>
      <c r="Y964" s="66">
        <f t="shared" si="540"/>
        <v>2.6264591439688744E-2</v>
      </c>
      <c r="Z964" s="61">
        <f t="shared" si="541"/>
        <v>3.0813068744701883E-2</v>
      </c>
      <c r="AA964" s="67">
        <f t="shared" si="542"/>
        <v>24.478250000000003</v>
      </c>
      <c r="AB964" s="68">
        <f t="shared" si="543"/>
        <v>-7.5919999999999987E-2</v>
      </c>
      <c r="AC964" s="69">
        <f t="shared" si="544"/>
        <v>-2.0869999999999892E-2</v>
      </c>
      <c r="AD964" s="70">
        <f>_xlfn.PERCENTILE.EXC(AC964:$AC$5675,0.5)</f>
        <v>8.6577295558482523E-2</v>
      </c>
      <c r="AE964" s="70">
        <f>_xlfn.PERCENTILE.EXC($AC964:AC$5675,0.35)</f>
        <v>4.9730913563620326E-2</v>
      </c>
      <c r="AF964" s="71">
        <f t="shared" si="532"/>
        <v>2.8535905778028989E-2</v>
      </c>
      <c r="AG964" s="70">
        <f t="shared" si="533"/>
        <v>-0.25543395353898041</v>
      </c>
      <c r="AH964" s="70">
        <f t="shared" si="534"/>
        <v>-0.28989367203038569</v>
      </c>
      <c r="AI964" s="61" t="str">
        <f t="shared" si="522"/>
        <v>Safety</v>
      </c>
      <c r="AJ964" s="68" t="str">
        <f t="shared" si="523"/>
        <v>Safety</v>
      </c>
      <c r="AK964" s="72" t="str">
        <f t="shared" si="524"/>
        <v>00635U</v>
      </c>
      <c r="AL964" s="73">
        <f t="shared" si="551"/>
        <v>0</v>
      </c>
      <c r="AM964" s="72" t="str">
        <f t="shared" si="527"/>
        <v>00635U</v>
      </c>
      <c r="AN964" s="73">
        <f t="shared" si="552"/>
        <v>0</v>
      </c>
      <c r="AO964" s="74" t="str">
        <f t="shared" ref="AO964:AO1027" si="558">IF(AC964&gt;AF964,"00631L",IF(AC964&lt;AH964,"00631L",IF(AC964&lt;AG964,AO965,"00635U")))</f>
        <v>00635U</v>
      </c>
      <c r="AP964" s="20">
        <f t="shared" si="553"/>
        <v>0</v>
      </c>
      <c r="AQ964" s="74" t="str">
        <f t="shared" si="531"/>
        <v>00635U</v>
      </c>
      <c r="AR964" s="20">
        <f t="shared" si="554"/>
        <v>0</v>
      </c>
      <c r="AS964" s="74" t="str">
        <f t="shared" si="525"/>
        <v>00635U</v>
      </c>
      <c r="AT964" s="20">
        <f t="shared" si="555"/>
        <v>0</v>
      </c>
      <c r="AU964" s="74" t="str">
        <f t="shared" si="545"/>
        <v>00635U</v>
      </c>
      <c r="AV964" s="20">
        <f t="shared" si="556"/>
        <v>0</v>
      </c>
      <c r="AW964" s="74" t="str">
        <f t="shared" si="546"/>
        <v>00635U</v>
      </c>
      <c r="AX964" s="20">
        <f t="shared" si="547"/>
        <v>0</v>
      </c>
      <c r="AY964" s="20">
        <f t="shared" si="557"/>
        <v>1</v>
      </c>
      <c r="AZ964" s="57">
        <v>44908</v>
      </c>
      <c r="BA964" s="75">
        <v>24.71</v>
      </c>
      <c r="BB964" s="90">
        <v>24.4375</v>
      </c>
      <c r="BC964" s="76">
        <f t="shared" si="528"/>
        <v>27.698125000000005</v>
      </c>
      <c r="BD964" s="76">
        <f t="shared" si="529"/>
        <v>27.624333333333333</v>
      </c>
      <c r="BE964" s="77">
        <f t="shared" si="535"/>
        <v>-0.11772006227858399</v>
      </c>
      <c r="BF964" s="77">
        <f t="shared" si="526"/>
        <v>-0.10549877523439474</v>
      </c>
    </row>
    <row r="965" spans="1:58" s="23" customFormat="1" ht="13.15" x14ac:dyDescent="0.4">
      <c r="A965" s="57">
        <v>44904</v>
      </c>
      <c r="B965" s="112">
        <v>23.102</v>
      </c>
      <c r="C965" s="112">
        <v>25.097999999999999</v>
      </c>
      <c r="D965" s="112">
        <v>25.622</v>
      </c>
      <c r="E965" s="112">
        <v>26.05</v>
      </c>
      <c r="F965" s="112">
        <v>26.491</v>
      </c>
      <c r="G965" s="112">
        <v>26.593</v>
      </c>
      <c r="H965" s="113">
        <v>26.69</v>
      </c>
      <c r="I965" s="90">
        <f t="shared" si="548"/>
        <v>24.515833333333333</v>
      </c>
      <c r="J965" s="90">
        <f t="shared" si="549"/>
        <v>25.469166666666666</v>
      </c>
      <c r="K965" s="114">
        <v>7</v>
      </c>
      <c r="L965" s="115">
        <v>4.1666666666666664E-2</v>
      </c>
      <c r="M965" s="90">
        <v>26.48</v>
      </c>
      <c r="N965" s="90">
        <v>22.83</v>
      </c>
      <c r="O965" s="90">
        <v>25.21</v>
      </c>
      <c r="P965" s="90">
        <v>27.08</v>
      </c>
      <c r="Q965" s="90">
        <v>28</v>
      </c>
      <c r="R965" s="63">
        <f t="shared" si="537"/>
        <v>2.9799999999999969</v>
      </c>
      <c r="S965" s="64">
        <f t="shared" si="536"/>
        <v>2.4226110363391617E-2</v>
      </c>
      <c r="T965" s="65">
        <f t="shared" si="530"/>
        <v>1.1598773543583005</v>
      </c>
      <c r="U965" s="65">
        <f t="shared" si="530"/>
        <v>0.90559301864339536</v>
      </c>
      <c r="V965" s="65">
        <f t="shared" si="538"/>
        <v>0.84305760709010336</v>
      </c>
      <c r="W965" s="65">
        <f t="shared" si="539"/>
        <v>0.81535714285714278</v>
      </c>
      <c r="X965" s="61">
        <f t="shared" si="550"/>
        <v>8.6399445935416791E-2</v>
      </c>
      <c r="Y965" s="66">
        <f t="shared" si="540"/>
        <v>2.4568138195777373E-2</v>
      </c>
      <c r="Z965" s="61">
        <f t="shared" si="541"/>
        <v>3.8886433937251427E-2</v>
      </c>
      <c r="AA965" s="67">
        <f t="shared" si="542"/>
        <v>24.515833333333333</v>
      </c>
      <c r="AB965" s="68">
        <f t="shared" si="543"/>
        <v>1.1914148050810426E-2</v>
      </c>
      <c r="AC965" s="69">
        <f t="shared" si="544"/>
        <v>7.3842896773251648E-2</v>
      </c>
      <c r="AD965" s="70">
        <f>_xlfn.PERCENTILE.EXC(AC965:$AC$5675,0.5)</f>
        <v>8.6710725376224276E-2</v>
      </c>
      <c r="AE965" s="70">
        <f>_xlfn.PERCENTILE.EXC($AC965:AC$5675,0.35)</f>
        <v>4.9775222726709076E-2</v>
      </c>
      <c r="AF965" s="71">
        <f t="shared" si="532"/>
        <v>2.8535905778028989E-2</v>
      </c>
      <c r="AG965" s="70">
        <f t="shared" si="533"/>
        <v>-0.25543395353898041</v>
      </c>
      <c r="AH965" s="70">
        <f t="shared" si="534"/>
        <v>-0.28989367203038569</v>
      </c>
      <c r="AI965" s="61" t="str">
        <f t="shared" ref="AI965:AI1028" si="559">IF(AC965&gt;AD965,"Short VOL","Safety")</f>
        <v>Safety</v>
      </c>
      <c r="AJ965" s="68" t="str">
        <f t="shared" ref="AJ965:AJ1028" si="560">IF(AC965&gt;AF965,"Short VOL","Safety")</f>
        <v>Short VOL</v>
      </c>
      <c r="AK965" s="72" t="str">
        <f t="shared" ref="AK965:AK1028" si="561">IF(AO965 = "00631L","00631L",IF(AS965 = "00631L","00631L","00635U"))</f>
        <v>00631L</v>
      </c>
      <c r="AL965" s="73">
        <f t="shared" si="551"/>
        <v>1</v>
      </c>
      <c r="AM965" s="72" t="str">
        <f t="shared" si="527"/>
        <v>00635U</v>
      </c>
      <c r="AN965" s="73">
        <f t="shared" si="552"/>
        <v>0</v>
      </c>
      <c r="AO965" s="74" t="str">
        <f t="shared" si="558"/>
        <v>00631L</v>
      </c>
      <c r="AP965" s="20">
        <f t="shared" si="553"/>
        <v>1</v>
      </c>
      <c r="AQ965" s="74" t="str">
        <f t="shared" si="531"/>
        <v>00635U</v>
      </c>
      <c r="AR965" s="20">
        <f t="shared" si="554"/>
        <v>0</v>
      </c>
      <c r="AS965" s="74" t="str">
        <f t="shared" ref="AS965:AS1028" si="562">IF(BA965&gt;BD965,IF(BF965&lt;0.2,"00631L","00635U"),"00635U")</f>
        <v>00635U</v>
      </c>
      <c r="AT965" s="20">
        <f t="shared" si="555"/>
        <v>0</v>
      </c>
      <c r="AU965" s="74" t="str">
        <f t="shared" si="545"/>
        <v>00631L</v>
      </c>
      <c r="AV965" s="20">
        <f t="shared" si="556"/>
        <v>1</v>
      </c>
      <c r="AW965" s="74" t="str">
        <f t="shared" si="546"/>
        <v>00631L</v>
      </c>
      <c r="AX965" s="20">
        <f t="shared" si="547"/>
        <v>1</v>
      </c>
      <c r="AY965" s="20">
        <f t="shared" si="557"/>
        <v>0</v>
      </c>
      <c r="AZ965" s="57">
        <v>44907</v>
      </c>
      <c r="BA965" s="75">
        <v>24.65</v>
      </c>
      <c r="BB965" s="90">
        <v>24.75</v>
      </c>
      <c r="BC965" s="76">
        <f t="shared" si="528"/>
        <v>27.775208333333339</v>
      </c>
      <c r="BD965" s="76">
        <f t="shared" si="529"/>
        <v>27.701666666666668</v>
      </c>
      <c r="BE965" s="77">
        <f t="shared" si="535"/>
        <v>-0.10891757487567617</v>
      </c>
      <c r="BF965" s="77">
        <f t="shared" ref="BF965:BF1028" si="563">(BA965-BD965)/BD965</f>
        <v>-0.11016184345105599</v>
      </c>
    </row>
    <row r="966" spans="1:58" s="23" customFormat="1" ht="13.15" x14ac:dyDescent="0.4">
      <c r="A966" s="57">
        <v>44903</v>
      </c>
      <c r="B966" s="112">
        <v>22.398</v>
      </c>
      <c r="C966" s="112">
        <v>24.649000000000001</v>
      </c>
      <c r="D966" s="112">
        <v>25.25</v>
      </c>
      <c r="E966" s="112">
        <v>25.7</v>
      </c>
      <c r="F966" s="112">
        <v>26.15</v>
      </c>
      <c r="G966" s="112">
        <v>26.25</v>
      </c>
      <c r="H966" s="113">
        <v>26.4</v>
      </c>
      <c r="I966" s="90">
        <f t="shared" si="548"/>
        <v>23.898666666666667</v>
      </c>
      <c r="J966" s="90">
        <f t="shared" si="549"/>
        <v>25.049666666666667</v>
      </c>
      <c r="K966" s="114">
        <v>8</v>
      </c>
      <c r="L966" s="115">
        <v>4.1666666666666664E-2</v>
      </c>
      <c r="M966" s="90">
        <v>26.74</v>
      </c>
      <c r="N966" s="90">
        <v>22.29</v>
      </c>
      <c r="O966" s="90">
        <v>24.73</v>
      </c>
      <c r="P966" s="90">
        <v>26.73</v>
      </c>
      <c r="Q966" s="90">
        <v>27.71</v>
      </c>
      <c r="R966" s="63">
        <f t="shared" si="537"/>
        <v>2.4299999999999997</v>
      </c>
      <c r="S966" s="64">
        <f t="shared" si="536"/>
        <v>-1.7195767195767223E-2</v>
      </c>
      <c r="T966" s="65">
        <f t="shared" si="530"/>
        <v>1.199641094661283</v>
      </c>
      <c r="U966" s="65">
        <f t="shared" si="530"/>
        <v>0.90133441164577432</v>
      </c>
      <c r="V966" s="65">
        <f t="shared" si="538"/>
        <v>0.83389450056116721</v>
      </c>
      <c r="W966" s="65">
        <f t="shared" si="539"/>
        <v>0.80440274269216883</v>
      </c>
      <c r="X966" s="61">
        <f t="shared" si="550"/>
        <v>0.10050004464684352</v>
      </c>
      <c r="Y966" s="66">
        <f t="shared" si="540"/>
        <v>2.7237354085603085E-2</v>
      </c>
      <c r="Z966" s="61">
        <f t="shared" si="541"/>
        <v>4.8161682660120497E-2</v>
      </c>
      <c r="AA966" s="67">
        <f t="shared" si="542"/>
        <v>23.898666666666671</v>
      </c>
      <c r="AB966" s="68">
        <f t="shared" si="543"/>
        <v>4.8452220726783552E-3</v>
      </c>
      <c r="AC966" s="69">
        <f t="shared" si="544"/>
        <v>7.2169881860326232E-2</v>
      </c>
      <c r="AD966" s="70">
        <f>_xlfn.PERCENTILE.EXC(AC966:$AC$5675,0.5)</f>
        <v>8.677808157904994E-2</v>
      </c>
      <c r="AE966" s="70">
        <f>_xlfn.PERCENTILE.EXC($AC966:AC$5675,0.35)</f>
        <v>4.975841761853126E-2</v>
      </c>
      <c r="AF966" s="71">
        <f t="shared" si="532"/>
        <v>2.8108696709374582E-2</v>
      </c>
      <c r="AG966" s="70">
        <f t="shared" si="533"/>
        <v>-0.25543395353898041</v>
      </c>
      <c r="AH966" s="70">
        <f t="shared" si="534"/>
        <v>-0.28989367203038569</v>
      </c>
      <c r="AI966" s="61" t="str">
        <f t="shared" si="559"/>
        <v>Safety</v>
      </c>
      <c r="AJ966" s="68" t="str">
        <f t="shared" si="560"/>
        <v>Short VOL</v>
      </c>
      <c r="AK966" s="72" t="str">
        <f t="shared" si="561"/>
        <v>00631L</v>
      </c>
      <c r="AL966" s="73">
        <f t="shared" si="551"/>
        <v>1</v>
      </c>
      <c r="AM966" s="72" t="str">
        <f t="shared" ref="AM966:AM1029" si="564">IF(AO966&lt;&gt;AQ966,AM967,AO966)</f>
        <v>00635U</v>
      </c>
      <c r="AN966" s="73">
        <f t="shared" si="552"/>
        <v>0</v>
      </c>
      <c r="AO966" s="74" t="str">
        <f t="shared" si="558"/>
        <v>00631L</v>
      </c>
      <c r="AP966" s="20">
        <f t="shared" si="553"/>
        <v>1</v>
      </c>
      <c r="AQ966" s="74" t="str">
        <f t="shared" si="531"/>
        <v>00635U</v>
      </c>
      <c r="AR966" s="20">
        <f t="shared" si="554"/>
        <v>0</v>
      </c>
      <c r="AS966" s="74" t="str">
        <f t="shared" si="562"/>
        <v>00635U</v>
      </c>
      <c r="AT966" s="20">
        <f t="shared" si="555"/>
        <v>0</v>
      </c>
      <c r="AU966" s="74" t="str">
        <f t="shared" si="545"/>
        <v>00631L</v>
      </c>
      <c r="AV966" s="20">
        <f t="shared" si="556"/>
        <v>1</v>
      </c>
      <c r="AW966" s="74" t="str">
        <f t="shared" si="546"/>
        <v>00631L</v>
      </c>
      <c r="AX966" s="20">
        <f t="shared" si="547"/>
        <v>1</v>
      </c>
      <c r="AY966" s="20">
        <f t="shared" si="557"/>
        <v>0</v>
      </c>
      <c r="AZ966" s="57">
        <v>44904</v>
      </c>
      <c r="BA966" s="75">
        <v>24.63</v>
      </c>
      <c r="BB966" s="90">
        <v>24.4</v>
      </c>
      <c r="BC966" s="76">
        <f t="shared" ref="BC966:BC1029" si="565">AVERAGE(BB966:BB1025)</f>
        <v>27.844166666666673</v>
      </c>
      <c r="BD966" s="76">
        <f t="shared" ref="BD966:BD1029" si="566">AVERAGE(BA966,BB966:BB1024)</f>
        <v>27.77320833333334</v>
      </c>
      <c r="BE966" s="77">
        <f t="shared" si="535"/>
        <v>-0.12369437045461373</v>
      </c>
      <c r="BF966" s="77">
        <f t="shared" si="563"/>
        <v>-0.11317411714227014</v>
      </c>
    </row>
    <row r="967" spans="1:58" s="23" customFormat="1" ht="13.15" x14ac:dyDescent="0.4">
      <c r="A967" s="57">
        <v>44902</v>
      </c>
      <c r="B967" s="112">
        <v>22.861999999999998</v>
      </c>
      <c r="C967" s="112">
        <v>25.149000000000001</v>
      </c>
      <c r="D967" s="112">
        <v>25.690999999999999</v>
      </c>
      <c r="E967" s="112">
        <v>26.091000000000001</v>
      </c>
      <c r="F967" s="112">
        <v>26.469000000000001</v>
      </c>
      <c r="G967" s="112">
        <v>26.550999999999998</v>
      </c>
      <c r="H967" s="113">
        <v>26.65</v>
      </c>
      <c r="I967" s="90">
        <f t="shared" si="548"/>
        <v>24.291374999999999</v>
      </c>
      <c r="J967" s="90">
        <f t="shared" si="549"/>
        <v>25.487749999999998</v>
      </c>
      <c r="K967" s="114">
        <v>9</v>
      </c>
      <c r="L967" s="115">
        <v>4.1666666666666664E-2</v>
      </c>
      <c r="M967" s="90">
        <v>28.07</v>
      </c>
      <c r="N967" s="90">
        <v>22.68</v>
      </c>
      <c r="O967" s="90">
        <v>25.18</v>
      </c>
      <c r="P967" s="90">
        <v>27.08</v>
      </c>
      <c r="Q967" s="90">
        <v>27.99</v>
      </c>
      <c r="R967" s="63">
        <f t="shared" si="537"/>
        <v>1.509999999999998</v>
      </c>
      <c r="S967" s="64">
        <f t="shared" si="536"/>
        <v>2.3004059539918718E-2</v>
      </c>
      <c r="T967" s="65">
        <f t="shared" si="530"/>
        <v>1.2376543209876543</v>
      </c>
      <c r="U967" s="65">
        <f t="shared" si="530"/>
        <v>0.90071485305798249</v>
      </c>
      <c r="V967" s="65">
        <f t="shared" si="538"/>
        <v>0.83751846381093065</v>
      </c>
      <c r="W967" s="65">
        <f t="shared" si="539"/>
        <v>0.81028938906752412</v>
      </c>
      <c r="X967" s="61">
        <f t="shared" si="550"/>
        <v>0.10003499256408026</v>
      </c>
      <c r="Y967" s="66">
        <f t="shared" si="540"/>
        <v>2.1425012456402496E-2</v>
      </c>
      <c r="Z967" s="61">
        <f t="shared" si="541"/>
        <v>4.9251020166622916E-2</v>
      </c>
      <c r="AA967" s="67">
        <f t="shared" si="542"/>
        <v>24.291375000000002</v>
      </c>
      <c r="AB967" s="68">
        <f t="shared" si="543"/>
        <v>8.0246913580246295E-3</v>
      </c>
      <c r="AC967" s="69">
        <f t="shared" si="544"/>
        <v>7.1048280423280527E-2</v>
      </c>
      <c r="AD967" s="70">
        <f>_xlfn.PERCENTILE.EXC(AC967:$AC$5675,0.5)</f>
        <v>8.6845437781875603E-2</v>
      </c>
      <c r="AE967" s="70">
        <f>_xlfn.PERCENTILE.EXC($AC967:AC$5675,0.35)</f>
        <v>4.9726329554468512E-2</v>
      </c>
      <c r="AF967" s="71">
        <f t="shared" si="532"/>
        <v>2.8029652761634896E-2</v>
      </c>
      <c r="AG967" s="70">
        <f t="shared" si="533"/>
        <v>-0.25543395353898041</v>
      </c>
      <c r="AH967" s="70">
        <f t="shared" si="534"/>
        <v>-0.28989367203038569</v>
      </c>
      <c r="AI967" s="61" t="str">
        <f t="shared" si="559"/>
        <v>Safety</v>
      </c>
      <c r="AJ967" s="68" t="str">
        <f t="shared" si="560"/>
        <v>Short VOL</v>
      </c>
      <c r="AK967" s="72" t="str">
        <f t="shared" si="561"/>
        <v>00631L</v>
      </c>
      <c r="AL967" s="73">
        <f t="shared" si="551"/>
        <v>1</v>
      </c>
      <c r="AM967" s="72" t="str">
        <f t="shared" si="564"/>
        <v>00635U</v>
      </c>
      <c r="AN967" s="73">
        <f t="shared" si="552"/>
        <v>0</v>
      </c>
      <c r="AO967" s="74" t="str">
        <f t="shared" si="558"/>
        <v>00631L</v>
      </c>
      <c r="AP967" s="20">
        <f t="shared" si="553"/>
        <v>1</v>
      </c>
      <c r="AQ967" s="74" t="str">
        <f t="shared" si="531"/>
        <v>00635U</v>
      </c>
      <c r="AR967" s="20">
        <f t="shared" si="554"/>
        <v>0</v>
      </c>
      <c r="AS967" s="74" t="str">
        <f t="shared" si="562"/>
        <v>00635U</v>
      </c>
      <c r="AT967" s="20">
        <f t="shared" si="555"/>
        <v>0</v>
      </c>
      <c r="AU967" s="74" t="str">
        <f t="shared" si="545"/>
        <v>00631L</v>
      </c>
      <c r="AV967" s="20">
        <f t="shared" si="556"/>
        <v>1</v>
      </c>
      <c r="AW967" s="74" t="str">
        <f t="shared" si="546"/>
        <v>00631L</v>
      </c>
      <c r="AX967" s="20">
        <f t="shared" si="547"/>
        <v>1</v>
      </c>
      <c r="AY967" s="20">
        <f t="shared" si="557"/>
        <v>0</v>
      </c>
      <c r="AZ967" s="57">
        <v>44903</v>
      </c>
      <c r="BA967" s="75">
        <v>24.21</v>
      </c>
      <c r="BB967" s="90">
        <v>24.175000000000001</v>
      </c>
      <c r="BC967" s="76">
        <f t="shared" si="565"/>
        <v>27.927708333333335</v>
      </c>
      <c r="BD967" s="76">
        <f t="shared" si="566"/>
        <v>27.841000000000005</v>
      </c>
      <c r="BE967" s="77">
        <f t="shared" si="535"/>
        <v>-0.13437222591064732</v>
      </c>
      <c r="BF967" s="77">
        <f t="shared" si="563"/>
        <v>-0.13041916597823366</v>
      </c>
    </row>
    <row r="968" spans="1:58" s="23" customFormat="1" ht="13.15" x14ac:dyDescent="0.4">
      <c r="A968" s="57">
        <v>44901</v>
      </c>
      <c r="B968" s="112">
        <v>22.45</v>
      </c>
      <c r="C968" s="112">
        <v>24.798999999999999</v>
      </c>
      <c r="D968" s="112">
        <v>25.454999999999998</v>
      </c>
      <c r="E968" s="112">
        <v>25.919</v>
      </c>
      <c r="F968" s="112">
        <v>26.349</v>
      </c>
      <c r="G968" s="112">
        <v>26.445</v>
      </c>
      <c r="H968" s="113">
        <v>26.5</v>
      </c>
      <c r="I968" s="90">
        <f t="shared" si="548"/>
        <v>23.820249999999998</v>
      </c>
      <c r="J968" s="90">
        <f t="shared" si="549"/>
        <v>25.181666666666665</v>
      </c>
      <c r="K968" s="114">
        <v>10</v>
      </c>
      <c r="L968" s="115">
        <v>4.1666666666666664E-2</v>
      </c>
      <c r="M968" s="90">
        <v>27.08</v>
      </c>
      <c r="N968" s="90">
        <v>22.17</v>
      </c>
      <c r="O968" s="90">
        <v>24.72</v>
      </c>
      <c r="P968" s="90">
        <v>26.74</v>
      </c>
      <c r="Q968" s="90">
        <v>27.67</v>
      </c>
      <c r="R968" s="63">
        <f t="shared" si="537"/>
        <v>2.2099999999999937</v>
      </c>
      <c r="S968" s="64">
        <f t="shared" si="536"/>
        <v>6.8433734939759114E-2</v>
      </c>
      <c r="T968" s="65">
        <f t="shared" si="530"/>
        <v>1.2214704555705906</v>
      </c>
      <c r="U968" s="65">
        <f t="shared" si="530"/>
        <v>0.89684466019417486</v>
      </c>
      <c r="V968" s="65">
        <f t="shared" si="538"/>
        <v>0.82909498878085275</v>
      </c>
      <c r="W968" s="65">
        <f t="shared" si="539"/>
        <v>0.80122876761835926</v>
      </c>
      <c r="X968" s="61">
        <f t="shared" si="550"/>
        <v>0.1046325167037862</v>
      </c>
      <c r="Y968" s="66">
        <f t="shared" si="540"/>
        <v>2.2415988271152418E-2</v>
      </c>
      <c r="Z968" s="61">
        <f t="shared" si="541"/>
        <v>5.715375223461832E-2</v>
      </c>
      <c r="AA968" s="67">
        <f t="shared" si="542"/>
        <v>23.820250000000001</v>
      </c>
      <c r="AB968" s="68">
        <f t="shared" si="543"/>
        <v>1.2629679747406294E-2</v>
      </c>
      <c r="AC968" s="69">
        <f t="shared" si="544"/>
        <v>7.4436175011276487E-2</v>
      </c>
      <c r="AD968" s="70">
        <f>_xlfn.PERCENTILE.EXC(AC968:$AC$5675,0.5)</f>
        <v>8.6878433472974664E-2</v>
      </c>
      <c r="AE968" s="70">
        <f>_xlfn.PERCENTILE.EXC($AC968:AC$5675,0.35)</f>
        <v>4.9694241490405737E-2</v>
      </c>
      <c r="AF968" s="71">
        <f t="shared" si="532"/>
        <v>2.7912626283609257E-2</v>
      </c>
      <c r="AG968" s="70">
        <f t="shared" si="533"/>
        <v>-0.25543395353898041</v>
      </c>
      <c r="AH968" s="70">
        <f t="shared" si="534"/>
        <v>-0.28989367203038569</v>
      </c>
      <c r="AI968" s="61" t="str">
        <f t="shared" si="559"/>
        <v>Safety</v>
      </c>
      <c r="AJ968" s="68" t="str">
        <f t="shared" si="560"/>
        <v>Short VOL</v>
      </c>
      <c r="AK968" s="72" t="str">
        <f t="shared" si="561"/>
        <v>00631L</v>
      </c>
      <c r="AL968" s="73">
        <f t="shared" si="551"/>
        <v>1</v>
      </c>
      <c r="AM968" s="72" t="str">
        <f t="shared" si="564"/>
        <v>00635U</v>
      </c>
      <c r="AN968" s="73">
        <f t="shared" si="552"/>
        <v>0</v>
      </c>
      <c r="AO968" s="74" t="str">
        <f t="shared" si="558"/>
        <v>00631L</v>
      </c>
      <c r="AP968" s="20">
        <f t="shared" si="553"/>
        <v>1</v>
      </c>
      <c r="AQ968" s="74" t="str">
        <f t="shared" si="531"/>
        <v>00635U</v>
      </c>
      <c r="AR968" s="20">
        <f t="shared" si="554"/>
        <v>0</v>
      </c>
      <c r="AS968" s="74" t="str">
        <f t="shared" si="562"/>
        <v>00635U</v>
      </c>
      <c r="AT968" s="20">
        <f t="shared" si="555"/>
        <v>0</v>
      </c>
      <c r="AU968" s="74" t="str">
        <f t="shared" si="545"/>
        <v>00631L</v>
      </c>
      <c r="AV968" s="20">
        <f t="shared" si="556"/>
        <v>1</v>
      </c>
      <c r="AW968" s="74" t="str">
        <f t="shared" si="546"/>
        <v>00631L</v>
      </c>
      <c r="AX968" s="20">
        <f t="shared" si="547"/>
        <v>1</v>
      </c>
      <c r="AY968" s="20">
        <f t="shared" si="557"/>
        <v>0</v>
      </c>
      <c r="AZ968" s="57">
        <v>44902</v>
      </c>
      <c r="BA968" s="75">
        <v>24.65</v>
      </c>
      <c r="BB968" s="90">
        <v>24.65</v>
      </c>
      <c r="BC968" s="76">
        <f t="shared" si="565"/>
        <v>28.016458333333336</v>
      </c>
      <c r="BD968" s="76">
        <f t="shared" si="566"/>
        <v>27.935625000000005</v>
      </c>
      <c r="BE968" s="77">
        <f t="shared" si="535"/>
        <v>-0.12016002498531383</v>
      </c>
      <c r="BF968" s="77">
        <f t="shared" si="563"/>
        <v>-0.11761415754972392</v>
      </c>
    </row>
    <row r="969" spans="1:58" s="23" customFormat="1" ht="13.15" x14ac:dyDescent="0.4">
      <c r="A969" s="57">
        <v>44900</v>
      </c>
      <c r="B969" s="112">
        <v>21.684999999999999</v>
      </c>
      <c r="C969" s="112">
        <v>24.298999999999999</v>
      </c>
      <c r="D969" s="112">
        <v>25.216999999999999</v>
      </c>
      <c r="E969" s="112">
        <v>25.798999999999999</v>
      </c>
      <c r="F969" s="112">
        <v>26.242999999999999</v>
      </c>
      <c r="G969" s="112">
        <v>26.347000000000001</v>
      </c>
      <c r="H969" s="113">
        <v>26.4</v>
      </c>
      <c r="I969" s="90">
        <f t="shared" si="548"/>
        <v>23.100916666666667</v>
      </c>
      <c r="J969" s="90">
        <f t="shared" si="549"/>
        <v>24.796250000000001</v>
      </c>
      <c r="K969" s="114">
        <v>11</v>
      </c>
      <c r="L969" s="115">
        <v>4.1666666666666664E-2</v>
      </c>
      <c r="M969" s="90">
        <v>23.81</v>
      </c>
      <c r="N969" s="90">
        <v>20.75</v>
      </c>
      <c r="O969" s="90">
        <v>23.89</v>
      </c>
      <c r="P969" s="90">
        <v>26.2</v>
      </c>
      <c r="Q969" s="90">
        <v>27.33</v>
      </c>
      <c r="R969" s="63">
        <f t="shared" si="537"/>
        <v>5.5300000000000011</v>
      </c>
      <c r="S969" s="64">
        <f t="shared" si="536"/>
        <v>8.8667366211962292E-2</v>
      </c>
      <c r="T969" s="65">
        <f t="shared" ref="T969:U1032" si="567">M969/N969</f>
        <v>1.1474698795180722</v>
      </c>
      <c r="U969" s="65">
        <f t="shared" si="567"/>
        <v>0.86856425282544991</v>
      </c>
      <c r="V969" s="65">
        <f t="shared" si="538"/>
        <v>0.7919847328244275</v>
      </c>
      <c r="W969" s="65">
        <f t="shared" si="539"/>
        <v>0.7592389315770216</v>
      </c>
      <c r="X969" s="61">
        <f t="shared" si="550"/>
        <v>0.12054415494581512</v>
      </c>
      <c r="Y969" s="66">
        <f t="shared" si="540"/>
        <v>2.3295476568859223E-2</v>
      </c>
      <c r="Z969" s="61">
        <f t="shared" si="541"/>
        <v>7.3388141163229489E-2</v>
      </c>
      <c r="AA969" s="67">
        <f t="shared" si="542"/>
        <v>23.100916666666667</v>
      </c>
      <c r="AB969" s="68">
        <f t="shared" si="543"/>
        <v>4.5060240963855358E-2</v>
      </c>
      <c r="AC969" s="69">
        <f t="shared" si="544"/>
        <v>0.11329718875502008</v>
      </c>
      <c r="AD969" s="70">
        <f>_xlfn.PERCENTILE.EXC(AC969:$AC$5675,0.5)</f>
        <v>8.6911429164073725E-2</v>
      </c>
      <c r="AE969" s="70">
        <f>_xlfn.PERCENTILE.EXC($AC969:AC$5675,0.35)</f>
        <v>4.9676415739544517E-2</v>
      </c>
      <c r="AF969" s="71">
        <f t="shared" si="532"/>
        <v>2.7709240206611221E-2</v>
      </c>
      <c r="AG969" s="70">
        <f t="shared" si="533"/>
        <v>-0.25543395353898041</v>
      </c>
      <c r="AH969" s="70">
        <f t="shared" si="534"/>
        <v>-0.28989367203038569</v>
      </c>
      <c r="AI969" s="61" t="str">
        <f t="shared" si="559"/>
        <v>Short VOL</v>
      </c>
      <c r="AJ969" s="68" t="str">
        <f t="shared" si="560"/>
        <v>Short VOL</v>
      </c>
      <c r="AK969" s="72" t="str">
        <f t="shared" si="561"/>
        <v>00631L</v>
      </c>
      <c r="AL969" s="73">
        <f t="shared" si="551"/>
        <v>1</v>
      </c>
      <c r="AM969" s="72" t="str">
        <f t="shared" si="564"/>
        <v>00635U</v>
      </c>
      <c r="AN969" s="73">
        <f t="shared" si="552"/>
        <v>0</v>
      </c>
      <c r="AO969" s="74" t="str">
        <f t="shared" si="558"/>
        <v>00631L</v>
      </c>
      <c r="AP969" s="20">
        <f t="shared" si="553"/>
        <v>1</v>
      </c>
      <c r="AQ969" s="74" t="str">
        <f t="shared" si="531"/>
        <v>00635U</v>
      </c>
      <c r="AR969" s="20">
        <f t="shared" si="554"/>
        <v>0</v>
      </c>
      <c r="AS969" s="74" t="str">
        <f t="shared" si="562"/>
        <v>00635U</v>
      </c>
      <c r="AT969" s="20">
        <f t="shared" si="555"/>
        <v>0</v>
      </c>
      <c r="AU969" s="74" t="str">
        <f t="shared" si="545"/>
        <v>00631L</v>
      </c>
      <c r="AV969" s="20">
        <f t="shared" si="556"/>
        <v>1</v>
      </c>
      <c r="AW969" s="74" t="str">
        <f t="shared" si="546"/>
        <v>00631L</v>
      </c>
      <c r="AX969" s="20">
        <f t="shared" si="547"/>
        <v>1</v>
      </c>
      <c r="AY969" s="20">
        <f t="shared" si="557"/>
        <v>0</v>
      </c>
      <c r="AZ969" s="57">
        <v>44901</v>
      </c>
      <c r="BA969" s="75">
        <v>25.19</v>
      </c>
      <c r="BB969" s="90">
        <v>24.725000000000001</v>
      </c>
      <c r="BC969" s="76">
        <f t="shared" si="565"/>
        <v>28.092708333333334</v>
      </c>
      <c r="BD969" s="76">
        <f t="shared" si="566"/>
        <v>28.025458333333336</v>
      </c>
      <c r="BE969" s="77">
        <f t="shared" si="535"/>
        <v>-0.11987837887945417</v>
      </c>
      <c r="BF969" s="77">
        <f t="shared" si="563"/>
        <v>-0.10117437865274287</v>
      </c>
    </row>
    <row r="970" spans="1:58" s="23" customFormat="1" ht="13.15" x14ac:dyDescent="0.4">
      <c r="A970" s="57">
        <v>44897</v>
      </c>
      <c r="B970" s="112">
        <v>21.204000000000001</v>
      </c>
      <c r="C970" s="112">
        <v>23.878</v>
      </c>
      <c r="D970" s="112">
        <v>24.838999999999999</v>
      </c>
      <c r="E970" s="112">
        <v>25.463999999999999</v>
      </c>
      <c r="F970" s="112">
        <v>25.966999999999999</v>
      </c>
      <c r="G970" s="112">
        <v>26.102</v>
      </c>
      <c r="H970" s="113">
        <v>26.288</v>
      </c>
      <c r="I970" s="90">
        <f t="shared" si="548"/>
        <v>22.541</v>
      </c>
      <c r="J970" s="90">
        <f t="shared" si="549"/>
        <v>24.358499999999999</v>
      </c>
      <c r="K970" s="114">
        <v>12</v>
      </c>
      <c r="L970" s="115">
        <v>4.1666666666666664E-2</v>
      </c>
      <c r="M970" s="90">
        <v>17.95</v>
      </c>
      <c r="N970" s="90">
        <v>19.059999999999999</v>
      </c>
      <c r="O970" s="90">
        <v>22.96</v>
      </c>
      <c r="P970" s="90">
        <v>25.72</v>
      </c>
      <c r="Q970" s="90">
        <v>27.35</v>
      </c>
      <c r="R970" s="63">
        <f t="shared" si="537"/>
        <v>11.670000000000002</v>
      </c>
      <c r="S970" s="64">
        <f t="shared" si="536"/>
        <v>-3.9314516129032313E-2</v>
      </c>
      <c r="T970" s="65">
        <f t="shared" si="567"/>
        <v>0.94176285414480587</v>
      </c>
      <c r="U970" s="65">
        <f t="shared" si="567"/>
        <v>0.83013937282229955</v>
      </c>
      <c r="V970" s="65">
        <f t="shared" si="538"/>
        <v>0.74105754276827374</v>
      </c>
      <c r="W970" s="65">
        <f t="shared" si="539"/>
        <v>0.69689213893967084</v>
      </c>
      <c r="X970" s="61">
        <f t="shared" si="550"/>
        <v>0.12610828145632896</v>
      </c>
      <c r="Y970" s="66">
        <f t="shared" si="540"/>
        <v>3.2359409362236947E-2</v>
      </c>
      <c r="Z970" s="61">
        <f t="shared" si="541"/>
        <v>8.0630850450290531E-2</v>
      </c>
      <c r="AA970" s="67">
        <f t="shared" si="542"/>
        <v>22.541</v>
      </c>
      <c r="AB970" s="68">
        <f t="shared" si="543"/>
        <v>0.1124868835257084</v>
      </c>
      <c r="AC970" s="69">
        <f t="shared" si="544"/>
        <v>0.18263378803777555</v>
      </c>
      <c r="AD970" s="70">
        <f>_xlfn.PERCENTILE.EXC(AC970:$AC$5675,0.5)</f>
        <v>8.6878433472974664E-2</v>
      </c>
      <c r="AE970" s="70">
        <f>_xlfn.PERCENTILE.EXC($AC970:AC$5675,0.35)</f>
        <v>4.9669286723584442E-2</v>
      </c>
      <c r="AF970" s="71">
        <f t="shared" si="532"/>
        <v>2.7612213580486569E-2</v>
      </c>
      <c r="AG970" s="70">
        <f t="shared" si="533"/>
        <v>-0.25543395353898041</v>
      </c>
      <c r="AH970" s="70">
        <f t="shared" si="534"/>
        <v>-0.28989367203038569</v>
      </c>
      <c r="AI970" s="61" t="str">
        <f t="shared" si="559"/>
        <v>Short VOL</v>
      </c>
      <c r="AJ970" s="68" t="str">
        <f t="shared" si="560"/>
        <v>Short VOL</v>
      </c>
      <c r="AK970" s="72" t="str">
        <f t="shared" si="561"/>
        <v>00631L</v>
      </c>
      <c r="AL970" s="73">
        <f t="shared" si="551"/>
        <v>1</v>
      </c>
      <c r="AM970" s="72" t="str">
        <f t="shared" si="564"/>
        <v>00635U</v>
      </c>
      <c r="AN970" s="73">
        <f t="shared" si="552"/>
        <v>0</v>
      </c>
      <c r="AO970" s="74" t="str">
        <f t="shared" si="558"/>
        <v>00631L</v>
      </c>
      <c r="AP970" s="20">
        <f t="shared" si="553"/>
        <v>1</v>
      </c>
      <c r="AQ970" s="74" t="str">
        <f t="shared" ref="AQ970:AQ1033" si="568">IF(BB970&gt;BC970,IF(BE970&lt;0.2,"00631L","00635U"),"00635U")</f>
        <v>00635U</v>
      </c>
      <c r="AR970" s="20">
        <f t="shared" si="554"/>
        <v>0</v>
      </c>
      <c r="AS970" s="74" t="str">
        <f t="shared" si="562"/>
        <v>00635U</v>
      </c>
      <c r="AT970" s="20">
        <f t="shared" si="555"/>
        <v>0</v>
      </c>
      <c r="AU970" s="74" t="str">
        <f t="shared" si="545"/>
        <v>00631L</v>
      </c>
      <c r="AV970" s="20">
        <f t="shared" si="556"/>
        <v>1</v>
      </c>
      <c r="AW970" s="74" t="str">
        <f t="shared" si="546"/>
        <v>00631L</v>
      </c>
      <c r="AX970" s="20">
        <f t="shared" si="547"/>
        <v>1</v>
      </c>
      <c r="AY970" s="20">
        <f t="shared" si="557"/>
        <v>0</v>
      </c>
      <c r="AZ970" s="57">
        <v>44900</v>
      </c>
      <c r="BA970" s="75">
        <v>24.83</v>
      </c>
      <c r="BB970" s="90">
        <v>24.8</v>
      </c>
      <c r="BC970" s="76">
        <f t="shared" si="565"/>
        <v>28.166875000000001</v>
      </c>
      <c r="BD970" s="76">
        <f t="shared" si="566"/>
        <v>28.094458333333332</v>
      </c>
      <c r="BE970" s="77">
        <f t="shared" si="535"/>
        <v>-0.11953313954778441</v>
      </c>
      <c r="BF970" s="77">
        <f t="shared" si="563"/>
        <v>-0.11619580967183625</v>
      </c>
    </row>
    <row r="971" spans="1:58" s="23" customFormat="1" ht="13.15" x14ac:dyDescent="0.4">
      <c r="A971" s="57">
        <v>44896</v>
      </c>
      <c r="B971" s="112">
        <v>21.574999999999999</v>
      </c>
      <c r="C971" s="112">
        <v>24.341999999999999</v>
      </c>
      <c r="D971" s="112">
        <v>25.25</v>
      </c>
      <c r="E971" s="112">
        <v>25.8</v>
      </c>
      <c r="F971" s="112">
        <v>26.25</v>
      </c>
      <c r="G971" s="112">
        <v>26.393999999999998</v>
      </c>
      <c r="H971" s="113">
        <v>26.55</v>
      </c>
      <c r="I971" s="90">
        <f t="shared" si="548"/>
        <v>22.843208333333333</v>
      </c>
      <c r="J971" s="90">
        <f t="shared" si="549"/>
        <v>24.758166666666668</v>
      </c>
      <c r="K971" s="114">
        <v>13</v>
      </c>
      <c r="L971" s="115">
        <v>4.1666666666666664E-2</v>
      </c>
      <c r="M971" s="90">
        <v>18.38</v>
      </c>
      <c r="N971" s="90">
        <v>19.84</v>
      </c>
      <c r="O971" s="90">
        <v>23.31</v>
      </c>
      <c r="P971" s="90">
        <v>25.97</v>
      </c>
      <c r="Q971" s="90">
        <v>27.51</v>
      </c>
      <c r="R971" s="63">
        <f t="shared" si="537"/>
        <v>11.060000000000002</v>
      </c>
      <c r="S971" s="64">
        <f t="shared" si="536"/>
        <v>-3.5957240038872622E-2</v>
      </c>
      <c r="T971" s="65">
        <f t="shared" si="567"/>
        <v>0.92641129032258063</v>
      </c>
      <c r="U971" s="65">
        <f t="shared" si="567"/>
        <v>0.85113685113685122</v>
      </c>
      <c r="V971" s="65">
        <f t="shared" si="538"/>
        <v>0.76395841355410088</v>
      </c>
      <c r="W971" s="65">
        <f t="shared" si="539"/>
        <v>0.72119229371137761</v>
      </c>
      <c r="X971" s="61">
        <f t="shared" si="550"/>
        <v>0.12825028968713786</v>
      </c>
      <c r="Y971" s="66">
        <f t="shared" si="540"/>
        <v>2.9069767441860465E-2</v>
      </c>
      <c r="Z971" s="61">
        <f t="shared" si="541"/>
        <v>8.3830533145336839E-2</v>
      </c>
      <c r="AA971" s="67">
        <f t="shared" si="542"/>
        <v>22.843208333333333</v>
      </c>
      <c r="AB971" s="68">
        <f t="shared" si="543"/>
        <v>8.7449596774193519E-2</v>
      </c>
      <c r="AC971" s="69">
        <f t="shared" si="544"/>
        <v>0.1513713877688172</v>
      </c>
      <c r="AD971" s="70">
        <f>_xlfn.PERCENTILE.EXC(AC971:$AC$5675,0.5)</f>
        <v>8.6845437781875603E-2</v>
      </c>
      <c r="AE971" s="70">
        <f>_xlfn.PERCENTILE.EXC($AC971:AC$5675,0.35)</f>
        <v>4.9662157707624374E-2</v>
      </c>
      <c r="AF971" s="71">
        <f t="shared" si="532"/>
        <v>2.7418976035008882E-2</v>
      </c>
      <c r="AG971" s="70">
        <f t="shared" si="533"/>
        <v>-0.25543395353898041</v>
      </c>
      <c r="AH971" s="70">
        <f t="shared" si="534"/>
        <v>-0.28989367203038569</v>
      </c>
      <c r="AI971" s="61" t="str">
        <f t="shared" si="559"/>
        <v>Short VOL</v>
      </c>
      <c r="AJ971" s="68" t="str">
        <f t="shared" si="560"/>
        <v>Short VOL</v>
      </c>
      <c r="AK971" s="72" t="str">
        <f t="shared" si="561"/>
        <v>00631L</v>
      </c>
      <c r="AL971" s="73">
        <f t="shared" si="551"/>
        <v>1</v>
      </c>
      <c r="AM971" s="72" t="str">
        <f t="shared" si="564"/>
        <v>00635U</v>
      </c>
      <c r="AN971" s="73">
        <f t="shared" si="552"/>
        <v>0</v>
      </c>
      <c r="AO971" s="74" t="str">
        <f t="shared" si="558"/>
        <v>00631L</v>
      </c>
      <c r="AP971" s="20">
        <f t="shared" si="553"/>
        <v>1</v>
      </c>
      <c r="AQ971" s="74" t="str">
        <f t="shared" si="568"/>
        <v>00635U</v>
      </c>
      <c r="AR971" s="20">
        <f t="shared" si="554"/>
        <v>0</v>
      </c>
      <c r="AS971" s="74" t="str">
        <f t="shared" si="562"/>
        <v>00635U</v>
      </c>
      <c r="AT971" s="20">
        <f t="shared" si="555"/>
        <v>0</v>
      </c>
      <c r="AU971" s="74" t="str">
        <f t="shared" si="545"/>
        <v>00631L</v>
      </c>
      <c r="AV971" s="20">
        <f t="shared" si="556"/>
        <v>1</v>
      </c>
      <c r="AW971" s="74" t="str">
        <f t="shared" si="546"/>
        <v>00631L</v>
      </c>
      <c r="AX971" s="20">
        <f t="shared" si="547"/>
        <v>1</v>
      </c>
      <c r="AY971" s="20">
        <f t="shared" si="557"/>
        <v>0</v>
      </c>
      <c r="AZ971" s="57">
        <v>44897</v>
      </c>
      <c r="BA971" s="75">
        <v>24.55</v>
      </c>
      <c r="BB971" s="90">
        <v>24.9375</v>
      </c>
      <c r="BC971" s="76">
        <f t="shared" si="565"/>
        <v>28.235416666666666</v>
      </c>
      <c r="BD971" s="76">
        <f t="shared" si="566"/>
        <v>28.162708333333335</v>
      </c>
      <c r="BE971" s="77">
        <f t="shared" si="535"/>
        <v>-0.11680070833025895</v>
      </c>
      <c r="BF971" s="77">
        <f t="shared" si="563"/>
        <v>-0.12827986181490003</v>
      </c>
    </row>
    <row r="972" spans="1:58" s="23" customFormat="1" ht="13.15" x14ac:dyDescent="0.4">
      <c r="A972" s="57">
        <v>44895</v>
      </c>
      <c r="B972" s="112">
        <v>22.122</v>
      </c>
      <c r="C972" s="112">
        <v>24.667000000000002</v>
      </c>
      <c r="D972" s="112">
        <v>25.503</v>
      </c>
      <c r="E972" s="112">
        <v>26.05</v>
      </c>
      <c r="F972" s="112">
        <v>26.498999999999999</v>
      </c>
      <c r="G972" s="112">
        <v>26.602</v>
      </c>
      <c r="H972" s="113">
        <v>26.75</v>
      </c>
      <c r="I972" s="90">
        <f t="shared" si="548"/>
        <v>23.182416666666668</v>
      </c>
      <c r="J972" s="90">
        <f t="shared" si="549"/>
        <v>25.015333333333334</v>
      </c>
      <c r="K972" s="114">
        <v>14</v>
      </c>
      <c r="L972" s="115">
        <v>4.1666666666666664E-2</v>
      </c>
      <c r="M972" s="90">
        <v>18.87</v>
      </c>
      <c r="N972" s="90">
        <v>20.58</v>
      </c>
      <c r="O972" s="90">
        <v>23.53</v>
      </c>
      <c r="P972" s="90">
        <v>26.2</v>
      </c>
      <c r="Q972" s="90">
        <v>27.69</v>
      </c>
      <c r="R972" s="63">
        <f t="shared" si="537"/>
        <v>10.280000000000001</v>
      </c>
      <c r="S972" s="64">
        <f t="shared" si="536"/>
        <v>-5.9844677935130298E-2</v>
      </c>
      <c r="T972" s="65">
        <f t="shared" si="567"/>
        <v>0.91690962099125373</v>
      </c>
      <c r="U972" s="65">
        <f t="shared" si="567"/>
        <v>0.87462813429664243</v>
      </c>
      <c r="V972" s="65">
        <f t="shared" si="538"/>
        <v>0.78549618320610681</v>
      </c>
      <c r="W972" s="65">
        <f t="shared" si="539"/>
        <v>0.74322860238353183</v>
      </c>
      <c r="X972" s="61">
        <f t="shared" si="550"/>
        <v>0.11504384775336776</v>
      </c>
      <c r="Y972" s="66">
        <f t="shared" si="540"/>
        <v>2.687140115163145E-2</v>
      </c>
      <c r="Z972" s="61">
        <f t="shared" si="541"/>
        <v>7.9064952244696909E-2</v>
      </c>
      <c r="AA972" s="67">
        <f t="shared" si="542"/>
        <v>23.182416666666668</v>
      </c>
      <c r="AB972" s="68">
        <f t="shared" si="543"/>
        <v>7.492711370262399E-2</v>
      </c>
      <c r="AC972" s="69">
        <f t="shared" si="544"/>
        <v>0.12645367670877894</v>
      </c>
      <c r="AD972" s="70">
        <f>_xlfn.PERCENTILE.EXC(AC972:$AC$5675,0.5)</f>
        <v>8.677808157904994E-2</v>
      </c>
      <c r="AE972" s="70">
        <f>_xlfn.PERCENTILE.EXC($AC972:AC$5675,0.35)</f>
        <v>4.9654291602964126E-2</v>
      </c>
      <c r="AF972" s="71">
        <f t="shared" si="532"/>
        <v>2.6977130128904955E-2</v>
      </c>
      <c r="AG972" s="70">
        <f t="shared" si="533"/>
        <v>-0.25543395353898041</v>
      </c>
      <c r="AH972" s="70">
        <f t="shared" si="534"/>
        <v>-0.28989367203038569</v>
      </c>
      <c r="AI972" s="61" t="str">
        <f t="shared" si="559"/>
        <v>Short VOL</v>
      </c>
      <c r="AJ972" s="68" t="str">
        <f t="shared" si="560"/>
        <v>Short VOL</v>
      </c>
      <c r="AK972" s="72" t="str">
        <f t="shared" si="561"/>
        <v>00631L</v>
      </c>
      <c r="AL972" s="73">
        <f t="shared" si="551"/>
        <v>1</v>
      </c>
      <c r="AM972" s="72" t="str">
        <f t="shared" si="564"/>
        <v>00635U</v>
      </c>
      <c r="AN972" s="73">
        <f t="shared" si="552"/>
        <v>0</v>
      </c>
      <c r="AO972" s="74" t="str">
        <f t="shared" si="558"/>
        <v>00631L</v>
      </c>
      <c r="AP972" s="20">
        <f t="shared" si="553"/>
        <v>1</v>
      </c>
      <c r="AQ972" s="74" t="str">
        <f t="shared" si="568"/>
        <v>00635U</v>
      </c>
      <c r="AR972" s="20">
        <f t="shared" si="554"/>
        <v>0</v>
      </c>
      <c r="AS972" s="74" t="str">
        <f t="shared" si="562"/>
        <v>00635U</v>
      </c>
      <c r="AT972" s="20">
        <f t="shared" si="555"/>
        <v>0</v>
      </c>
      <c r="AU972" s="74" t="str">
        <f t="shared" si="545"/>
        <v>00631L</v>
      </c>
      <c r="AV972" s="20">
        <f t="shared" si="556"/>
        <v>1</v>
      </c>
      <c r="AW972" s="74" t="str">
        <f t="shared" si="546"/>
        <v>00631L</v>
      </c>
      <c r="AX972" s="20">
        <f t="shared" si="547"/>
        <v>1</v>
      </c>
      <c r="AY972" s="20">
        <f t="shared" si="557"/>
        <v>0</v>
      </c>
      <c r="AZ972" s="57">
        <v>44896</v>
      </c>
      <c r="BA972" s="75">
        <v>25.2</v>
      </c>
      <c r="BB972" s="90">
        <v>25.274999999999999</v>
      </c>
      <c r="BC972" s="76">
        <f t="shared" si="565"/>
        <v>28.306041666666665</v>
      </c>
      <c r="BD972" s="76">
        <f t="shared" si="566"/>
        <v>28.239791666666665</v>
      </c>
      <c r="BE972" s="77">
        <f t="shared" si="535"/>
        <v>-0.10708108545731551</v>
      </c>
      <c r="BF972" s="77">
        <f t="shared" si="563"/>
        <v>-0.10764214207198765</v>
      </c>
    </row>
    <row r="973" spans="1:58" s="23" customFormat="1" ht="13.15" x14ac:dyDescent="0.4">
      <c r="A973" s="57">
        <v>44894</v>
      </c>
      <c r="B973" s="112">
        <v>23.04</v>
      </c>
      <c r="C973" s="112">
        <v>25.465</v>
      </c>
      <c r="D973" s="112">
        <v>26.161000000000001</v>
      </c>
      <c r="E973" s="112">
        <v>26.701000000000001</v>
      </c>
      <c r="F973" s="112">
        <v>27.094999999999999</v>
      </c>
      <c r="G973" s="112">
        <v>27.193999999999999</v>
      </c>
      <c r="H973" s="113">
        <v>27.298999999999999</v>
      </c>
      <c r="I973" s="90">
        <f t="shared" si="548"/>
        <v>23.949375</v>
      </c>
      <c r="J973" s="90">
        <f t="shared" si="549"/>
        <v>25.725999999999999</v>
      </c>
      <c r="K973" s="114">
        <v>15</v>
      </c>
      <c r="L973" s="115">
        <v>4.1666666666666664E-2</v>
      </c>
      <c r="M973" s="90">
        <v>20.39</v>
      </c>
      <c r="N973" s="90">
        <v>21.89</v>
      </c>
      <c r="O973" s="90">
        <v>24.65</v>
      </c>
      <c r="P973" s="90">
        <v>27.22</v>
      </c>
      <c r="Q973" s="90">
        <v>28.65</v>
      </c>
      <c r="R973" s="63">
        <f t="shared" si="537"/>
        <v>9.5899999999999963</v>
      </c>
      <c r="S973" s="64">
        <f t="shared" si="536"/>
        <v>-1.440792435839713E-2</v>
      </c>
      <c r="T973" s="65">
        <f t="shared" si="567"/>
        <v>0.93147555961626316</v>
      </c>
      <c r="U973" s="65">
        <f t="shared" si="567"/>
        <v>0.88803245436105482</v>
      </c>
      <c r="V973" s="65">
        <f t="shared" si="538"/>
        <v>0.80418809698750926</v>
      </c>
      <c r="W973" s="65">
        <f t="shared" si="539"/>
        <v>0.76404886561954632</v>
      </c>
      <c r="X973" s="61">
        <f t="shared" si="550"/>
        <v>0.10525173611111115</v>
      </c>
      <c r="Y973" s="66">
        <f t="shared" si="540"/>
        <v>2.2396164937642748E-2</v>
      </c>
      <c r="Z973" s="61">
        <f t="shared" si="541"/>
        <v>7.4182520420679007E-2</v>
      </c>
      <c r="AA973" s="67">
        <f t="shared" si="542"/>
        <v>23.949374999999996</v>
      </c>
      <c r="AB973" s="68">
        <f t="shared" si="543"/>
        <v>5.2535404294198194E-2</v>
      </c>
      <c r="AC973" s="69">
        <f t="shared" si="544"/>
        <v>9.4078346276838545E-2</v>
      </c>
      <c r="AD973" s="70">
        <f>_xlfn.PERCENTILE.EXC(AC973:$AC$5675,0.5)</f>
        <v>8.6710725376224276E-2</v>
      </c>
      <c r="AE973" s="70">
        <f>_xlfn.PERCENTILE.EXC($AC973:AC$5675,0.35)</f>
        <v>4.9646130662823813E-2</v>
      </c>
      <c r="AF973" s="71">
        <f t="shared" si="532"/>
        <v>2.6647583608553432E-2</v>
      </c>
      <c r="AG973" s="70">
        <f t="shared" si="533"/>
        <v>-0.25543395353898041</v>
      </c>
      <c r="AH973" s="70">
        <f t="shared" si="534"/>
        <v>-0.28989367203038569</v>
      </c>
      <c r="AI973" s="61" t="str">
        <f t="shared" si="559"/>
        <v>Short VOL</v>
      </c>
      <c r="AJ973" s="68" t="str">
        <f t="shared" si="560"/>
        <v>Short VOL</v>
      </c>
      <c r="AK973" s="72" t="str">
        <f t="shared" si="561"/>
        <v>00631L</v>
      </c>
      <c r="AL973" s="73">
        <f t="shared" si="551"/>
        <v>1</v>
      </c>
      <c r="AM973" s="72" t="str">
        <f t="shared" si="564"/>
        <v>00635U</v>
      </c>
      <c r="AN973" s="73">
        <f t="shared" si="552"/>
        <v>0</v>
      </c>
      <c r="AO973" s="74" t="str">
        <f t="shared" si="558"/>
        <v>00631L</v>
      </c>
      <c r="AP973" s="20">
        <f t="shared" si="553"/>
        <v>1</v>
      </c>
      <c r="AQ973" s="74" t="str">
        <f t="shared" si="568"/>
        <v>00635U</v>
      </c>
      <c r="AR973" s="20">
        <f t="shared" si="554"/>
        <v>0</v>
      </c>
      <c r="AS973" s="74" t="str">
        <f t="shared" si="562"/>
        <v>00635U</v>
      </c>
      <c r="AT973" s="20">
        <f t="shared" si="555"/>
        <v>0</v>
      </c>
      <c r="AU973" s="74" t="str">
        <f t="shared" si="545"/>
        <v>00631L</v>
      </c>
      <c r="AV973" s="20">
        <f t="shared" si="556"/>
        <v>1</v>
      </c>
      <c r="AW973" s="74" t="str">
        <f t="shared" si="546"/>
        <v>00631L</v>
      </c>
      <c r="AX973" s="20">
        <f t="shared" si="547"/>
        <v>1</v>
      </c>
      <c r="AY973" s="20">
        <f t="shared" si="557"/>
        <v>0</v>
      </c>
      <c r="AZ973" s="57">
        <v>44895</v>
      </c>
      <c r="BA973" s="75">
        <v>25.38</v>
      </c>
      <c r="BB973" s="90">
        <v>24.987500000000001</v>
      </c>
      <c r="BC973" s="76">
        <f t="shared" si="565"/>
        <v>28.371458333333333</v>
      </c>
      <c r="BD973" s="76">
        <f t="shared" si="566"/>
        <v>28.307791666666667</v>
      </c>
      <c r="BE973" s="77">
        <f t="shared" si="535"/>
        <v>-0.11927333073878528</v>
      </c>
      <c r="BF973" s="77">
        <f t="shared" si="563"/>
        <v>-0.10342705998201324</v>
      </c>
    </row>
    <row r="974" spans="1:58" s="23" customFormat="1" ht="13.15" x14ac:dyDescent="0.4">
      <c r="A974" s="57">
        <v>44893</v>
      </c>
      <c r="B974" s="112">
        <v>23.402999999999999</v>
      </c>
      <c r="C974" s="112">
        <v>25.853000000000002</v>
      </c>
      <c r="D974" s="112">
        <v>26.504999999999999</v>
      </c>
      <c r="E974" s="112">
        <v>26.957999999999998</v>
      </c>
      <c r="F974" s="112">
        <v>27.306999999999999</v>
      </c>
      <c r="G974" s="112">
        <v>27.401</v>
      </c>
      <c r="H974" s="113">
        <v>27.529</v>
      </c>
      <c r="I974" s="90">
        <f t="shared" si="548"/>
        <v>24.219666666666665</v>
      </c>
      <c r="J974" s="90">
        <f t="shared" si="549"/>
        <v>26.070333333333334</v>
      </c>
      <c r="K974" s="114">
        <v>16</v>
      </c>
      <c r="L974" s="115">
        <v>4.1666666666666664E-2</v>
      </c>
      <c r="M974" s="90">
        <v>20.07</v>
      </c>
      <c r="N974" s="90">
        <v>22.21</v>
      </c>
      <c r="O974" s="90">
        <v>24.9</v>
      </c>
      <c r="P974" s="90">
        <v>27.39</v>
      </c>
      <c r="Q974" s="90">
        <v>28.72</v>
      </c>
      <c r="R974" s="63">
        <f t="shared" si="537"/>
        <v>10.009999999999998</v>
      </c>
      <c r="S974" s="64">
        <f t="shared" si="536"/>
        <v>8.341463414634151E-2</v>
      </c>
      <c r="T974" s="65">
        <f t="shared" si="567"/>
        <v>0.90364700585321922</v>
      </c>
      <c r="U974" s="65">
        <f t="shared" si="567"/>
        <v>0.89196787148594381</v>
      </c>
      <c r="V974" s="65">
        <f t="shared" si="538"/>
        <v>0.81087988316903981</v>
      </c>
      <c r="W974" s="65">
        <f t="shared" si="539"/>
        <v>0.77332869080779953</v>
      </c>
      <c r="X974" s="61">
        <f t="shared" si="550"/>
        <v>0.10468743323505546</v>
      </c>
      <c r="Y974" s="66">
        <f t="shared" si="540"/>
        <v>2.1181096520513448E-2</v>
      </c>
      <c r="Z974" s="61">
        <f t="shared" si="541"/>
        <v>7.6411731512957881E-2</v>
      </c>
      <c r="AA974" s="67">
        <f t="shared" si="542"/>
        <v>24.219666666666669</v>
      </c>
      <c r="AB974" s="68">
        <f t="shared" si="543"/>
        <v>5.371454299864916E-2</v>
      </c>
      <c r="AC974" s="69">
        <f t="shared" si="544"/>
        <v>9.0484766621641954E-2</v>
      </c>
      <c r="AD974" s="70">
        <f>_xlfn.PERCENTILE.EXC(AC974:$AC$5675,0.5)</f>
        <v>8.6577295558482523E-2</v>
      </c>
      <c r="AE974" s="70">
        <f>_xlfn.PERCENTILE.EXC($AC974:AC$5675,0.35)</f>
        <v>4.96379697226835E-2</v>
      </c>
      <c r="AF974" s="71">
        <f t="shared" ref="AF974:AF1037" si="569">_xlfn.PERCENTILE.EXC($AC974:$AC1974,0.28)</f>
        <v>2.6578694832272744E-2</v>
      </c>
      <c r="AG974" s="70">
        <f t="shared" ref="AG974:AG1037" si="570">_xlfn.PERCENTILE.EXC($AC974:$AC1974,0.01)</f>
        <v>-0.25543395353898041</v>
      </c>
      <c r="AH974" s="70">
        <f t="shared" ref="AH974:AH1037" si="571">_xlfn.PERCENTILE.EXC($AC974:$AC1974,0.005)</f>
        <v>-0.28989367203038569</v>
      </c>
      <c r="AI974" s="61" t="str">
        <f t="shared" si="559"/>
        <v>Short VOL</v>
      </c>
      <c r="AJ974" s="68" t="str">
        <f t="shared" si="560"/>
        <v>Short VOL</v>
      </c>
      <c r="AK974" s="72" t="str">
        <f t="shared" si="561"/>
        <v>00631L</v>
      </c>
      <c r="AL974" s="73">
        <f t="shared" si="551"/>
        <v>1</v>
      </c>
      <c r="AM974" s="72" t="str">
        <f t="shared" si="564"/>
        <v>00635U</v>
      </c>
      <c r="AN974" s="73">
        <f t="shared" si="552"/>
        <v>0</v>
      </c>
      <c r="AO974" s="74" t="str">
        <f t="shared" si="558"/>
        <v>00631L</v>
      </c>
      <c r="AP974" s="20">
        <f t="shared" si="553"/>
        <v>1</v>
      </c>
      <c r="AQ974" s="74" t="str">
        <f t="shared" si="568"/>
        <v>00635U</v>
      </c>
      <c r="AR974" s="20">
        <f t="shared" si="554"/>
        <v>0</v>
      </c>
      <c r="AS974" s="74" t="str">
        <f t="shared" si="562"/>
        <v>00635U</v>
      </c>
      <c r="AT974" s="20">
        <f t="shared" si="555"/>
        <v>0</v>
      </c>
      <c r="AU974" s="74" t="str">
        <f t="shared" si="545"/>
        <v>00631L</v>
      </c>
      <c r="AV974" s="20">
        <f t="shared" si="556"/>
        <v>1</v>
      </c>
      <c r="AW974" s="74" t="str">
        <f t="shared" si="546"/>
        <v>00631L</v>
      </c>
      <c r="AX974" s="20">
        <f t="shared" si="547"/>
        <v>1</v>
      </c>
      <c r="AY974" s="20">
        <f t="shared" si="557"/>
        <v>0</v>
      </c>
      <c r="AZ974" s="57">
        <v>44894</v>
      </c>
      <c r="BA974" s="75">
        <v>24.99</v>
      </c>
      <c r="BB974" s="90">
        <v>25.462499999999999</v>
      </c>
      <c r="BC974" s="76">
        <f t="shared" si="565"/>
        <v>28.439791666666668</v>
      </c>
      <c r="BD974" s="76">
        <f t="shared" si="566"/>
        <v>28.371500000000001</v>
      </c>
      <c r="BE974" s="77">
        <f t="shared" si="535"/>
        <v>-0.10468753433789228</v>
      </c>
      <c r="BF974" s="77">
        <f t="shared" si="563"/>
        <v>-0.11918650758683899</v>
      </c>
    </row>
    <row r="975" spans="1:58" s="23" customFormat="1" ht="13.15" x14ac:dyDescent="0.4">
      <c r="A975" s="57">
        <v>44890</v>
      </c>
      <c r="B975" s="112">
        <v>22.486999999999998</v>
      </c>
      <c r="C975" s="112">
        <v>25.1</v>
      </c>
      <c r="D975" s="112">
        <v>25.832000000000001</v>
      </c>
      <c r="E975" s="112">
        <v>26.324999999999999</v>
      </c>
      <c r="F975" s="112">
        <v>26.762</v>
      </c>
      <c r="G975" s="112">
        <v>26.95</v>
      </c>
      <c r="H975" s="113">
        <v>27.1</v>
      </c>
      <c r="I975" s="90">
        <f t="shared" si="548"/>
        <v>23.249124999999999</v>
      </c>
      <c r="J975" s="90">
        <f t="shared" si="549"/>
        <v>25.313500000000001</v>
      </c>
      <c r="K975" s="114">
        <v>17</v>
      </c>
      <c r="L975" s="115">
        <v>4.1666666666666664E-2</v>
      </c>
      <c r="M975" s="90">
        <v>17.059999999999999</v>
      </c>
      <c r="N975" s="90">
        <v>20.5</v>
      </c>
      <c r="O975" s="90">
        <v>23.59</v>
      </c>
      <c r="P975" s="90">
        <v>26.32</v>
      </c>
      <c r="Q975" s="90">
        <v>27.92</v>
      </c>
      <c r="R975" s="63">
        <f t="shared" si="537"/>
        <v>12.349999999999994</v>
      </c>
      <c r="S975" s="64">
        <f t="shared" si="536"/>
        <v>7.371007371007301E-3</v>
      </c>
      <c r="T975" s="65">
        <f t="shared" si="567"/>
        <v>0.83219512195121947</v>
      </c>
      <c r="U975" s="65">
        <f t="shared" si="567"/>
        <v>0.86901229334463759</v>
      </c>
      <c r="V975" s="65">
        <f t="shared" si="538"/>
        <v>0.77887537993920974</v>
      </c>
      <c r="W975" s="65">
        <f t="shared" si="539"/>
        <v>0.73424068767908302</v>
      </c>
      <c r="X975" s="61">
        <f t="shared" si="550"/>
        <v>0.11620047138346615</v>
      </c>
      <c r="Y975" s="66">
        <f t="shared" si="540"/>
        <v>2.9439696106362854E-2</v>
      </c>
      <c r="Z975" s="61">
        <f t="shared" si="541"/>
        <v>8.879366427768795E-2</v>
      </c>
      <c r="AA975" s="67">
        <f t="shared" si="542"/>
        <v>23.249124999999999</v>
      </c>
      <c r="AB975" s="68">
        <f t="shared" si="543"/>
        <v>9.6926829268292602E-2</v>
      </c>
      <c r="AC975" s="69">
        <f t="shared" si="544"/>
        <v>0.13410365853658535</v>
      </c>
      <c r="AD975" s="70">
        <f>_xlfn.PERCENTILE.EXC(AC975:$AC$5675,0.5)</f>
        <v>8.6443865740740769E-2</v>
      </c>
      <c r="AE975" s="70">
        <f>_xlfn.PERCENTILE.EXC($AC975:AC$5675,0.35)</f>
        <v>4.9635098727961E-2</v>
      </c>
      <c r="AF975" s="71">
        <f t="shared" si="569"/>
        <v>2.6531646828977306E-2</v>
      </c>
      <c r="AG975" s="70">
        <f t="shared" si="570"/>
        <v>-0.25543395353898041</v>
      </c>
      <c r="AH975" s="70">
        <f t="shared" si="571"/>
        <v>-0.28989367203038569</v>
      </c>
      <c r="AI975" s="61" t="str">
        <f t="shared" si="559"/>
        <v>Short VOL</v>
      </c>
      <c r="AJ975" s="68" t="str">
        <f t="shared" si="560"/>
        <v>Short VOL</v>
      </c>
      <c r="AK975" s="72" t="str">
        <f t="shared" si="561"/>
        <v>00631L</v>
      </c>
      <c r="AL975" s="73">
        <f t="shared" si="551"/>
        <v>1</v>
      </c>
      <c r="AM975" s="72" t="str">
        <f t="shared" si="564"/>
        <v>00635U</v>
      </c>
      <c r="AN975" s="73">
        <f t="shared" si="552"/>
        <v>0</v>
      </c>
      <c r="AO975" s="74" t="str">
        <f t="shared" si="558"/>
        <v>00631L</v>
      </c>
      <c r="AP975" s="20">
        <f t="shared" si="553"/>
        <v>1</v>
      </c>
      <c r="AQ975" s="74" t="str">
        <f t="shared" si="568"/>
        <v>00635U</v>
      </c>
      <c r="AR975" s="20">
        <f t="shared" si="554"/>
        <v>0</v>
      </c>
      <c r="AS975" s="74" t="str">
        <f t="shared" si="562"/>
        <v>00635U</v>
      </c>
      <c r="AT975" s="20">
        <f t="shared" si="555"/>
        <v>0</v>
      </c>
      <c r="AU975" s="74" t="str">
        <f t="shared" si="545"/>
        <v>00631L</v>
      </c>
      <c r="AV975" s="20">
        <f t="shared" si="556"/>
        <v>1</v>
      </c>
      <c r="AW975" s="74" t="str">
        <f t="shared" si="546"/>
        <v>00631L</v>
      </c>
      <c r="AX975" s="20">
        <f t="shared" si="547"/>
        <v>1</v>
      </c>
      <c r="AY975" s="20">
        <f t="shared" si="557"/>
        <v>0</v>
      </c>
      <c r="AZ975" s="57">
        <v>44893</v>
      </c>
      <c r="BA975" s="75">
        <v>25.44</v>
      </c>
      <c r="BB975" s="90">
        <v>24.75</v>
      </c>
      <c r="BC975" s="76">
        <f t="shared" si="565"/>
        <v>28.494791666666668</v>
      </c>
      <c r="BD975" s="76">
        <f t="shared" si="566"/>
        <v>28.439416666666666</v>
      </c>
      <c r="BE975" s="77">
        <f t="shared" si="535"/>
        <v>-0.13142021568269058</v>
      </c>
      <c r="BF975" s="77">
        <f t="shared" si="563"/>
        <v>-0.10546688428325704</v>
      </c>
    </row>
    <row r="976" spans="1:58" s="23" customFormat="1" ht="13.15" x14ac:dyDescent="0.4">
      <c r="A976" s="57">
        <v>44888</v>
      </c>
      <c r="B976" s="112">
        <v>22.402999999999999</v>
      </c>
      <c r="C976" s="112">
        <v>24.849</v>
      </c>
      <c r="D976" s="112">
        <v>25.550999999999998</v>
      </c>
      <c r="E976" s="112">
        <v>26.1</v>
      </c>
      <c r="F976" s="112">
        <v>26.55</v>
      </c>
      <c r="G976" s="112">
        <v>26.7</v>
      </c>
      <c r="H976" s="113">
        <v>26.9</v>
      </c>
      <c r="I976" s="90">
        <f t="shared" si="548"/>
        <v>23.014499999999998</v>
      </c>
      <c r="J976" s="90">
        <f t="shared" si="549"/>
        <v>25.0245</v>
      </c>
      <c r="K976" s="114">
        <v>18</v>
      </c>
      <c r="L976" s="115">
        <v>4.1666666666666664E-2</v>
      </c>
      <c r="M976" s="90">
        <v>16.91</v>
      </c>
      <c r="N976" s="90">
        <v>20.350000000000001</v>
      </c>
      <c r="O976" s="90">
        <v>23.38</v>
      </c>
      <c r="P976" s="90">
        <v>26.1</v>
      </c>
      <c r="Q976" s="90">
        <v>27.72</v>
      </c>
      <c r="R976" s="63">
        <f t="shared" si="537"/>
        <v>12.219999999999999</v>
      </c>
      <c r="S976" s="64">
        <f t="shared" si="536"/>
        <v>-4.4152184124001771E-2</v>
      </c>
      <c r="T976" s="65">
        <f t="shared" si="567"/>
        <v>0.83095823095823096</v>
      </c>
      <c r="U976" s="65">
        <f t="shared" si="567"/>
        <v>0.87040205303678364</v>
      </c>
      <c r="V976" s="65">
        <f t="shared" si="538"/>
        <v>0.77969348659003834</v>
      </c>
      <c r="W976" s="65">
        <f t="shared" si="539"/>
        <v>0.73412698412698418</v>
      </c>
      <c r="X976" s="61">
        <f t="shared" si="550"/>
        <v>0.10918180600812398</v>
      </c>
      <c r="Y976" s="66">
        <f t="shared" si="540"/>
        <v>3.0651340996168473E-2</v>
      </c>
      <c r="Z976" s="61">
        <f t="shared" si="541"/>
        <v>8.7336244541484795E-2</v>
      </c>
      <c r="AA976" s="67">
        <f t="shared" si="542"/>
        <v>23.014500000000002</v>
      </c>
      <c r="AB976" s="68">
        <f t="shared" si="543"/>
        <v>0.10088452088452074</v>
      </c>
      <c r="AC976" s="69">
        <f t="shared" si="544"/>
        <v>0.13093366093366093</v>
      </c>
      <c r="AD976" s="70">
        <f>_xlfn.PERCENTILE.EXC(AC976:$AC$5675,0.5)</f>
        <v>8.6441962110136369E-2</v>
      </c>
      <c r="AE976" s="70">
        <f>_xlfn.PERCENTILE.EXC($AC976:AC$5675,0.35)</f>
        <v>4.9633109390808137E-2</v>
      </c>
      <c r="AF976" s="71">
        <f t="shared" si="569"/>
        <v>2.6463153392432104E-2</v>
      </c>
      <c r="AG976" s="70">
        <f t="shared" si="570"/>
        <v>-0.25543395353898041</v>
      </c>
      <c r="AH976" s="70">
        <f t="shared" si="571"/>
        <v>-0.28989367203038569</v>
      </c>
      <c r="AI976" s="61" t="str">
        <f t="shared" si="559"/>
        <v>Short VOL</v>
      </c>
      <c r="AJ976" s="68" t="str">
        <f t="shared" si="560"/>
        <v>Short VOL</v>
      </c>
      <c r="AK976" s="72" t="str">
        <f t="shared" si="561"/>
        <v>00631L</v>
      </c>
      <c r="AL976" s="73">
        <f t="shared" si="551"/>
        <v>1</v>
      </c>
      <c r="AM976" s="72" t="str">
        <f t="shared" si="564"/>
        <v>00635U</v>
      </c>
      <c r="AN976" s="73">
        <f t="shared" si="552"/>
        <v>0</v>
      </c>
      <c r="AO976" s="74" t="str">
        <f t="shared" si="558"/>
        <v>00631L</v>
      </c>
      <c r="AP976" s="20">
        <f t="shared" si="553"/>
        <v>1</v>
      </c>
      <c r="AQ976" s="74" t="str">
        <f t="shared" si="568"/>
        <v>00635U</v>
      </c>
      <c r="AR976" s="20">
        <f t="shared" si="554"/>
        <v>0</v>
      </c>
      <c r="AS976" s="74" t="str">
        <f t="shared" si="562"/>
        <v>00635U</v>
      </c>
      <c r="AT976" s="20">
        <f t="shared" si="555"/>
        <v>0</v>
      </c>
      <c r="AU976" s="74" t="str">
        <f t="shared" si="545"/>
        <v>00631L</v>
      </c>
      <c r="AV976" s="20">
        <f t="shared" si="556"/>
        <v>1</v>
      </c>
      <c r="AW976" s="74" t="str">
        <f t="shared" si="546"/>
        <v>00631L</v>
      </c>
      <c r="AX976" s="20">
        <f t="shared" si="547"/>
        <v>1</v>
      </c>
      <c r="AY976" s="20">
        <f t="shared" si="557"/>
        <v>0</v>
      </c>
      <c r="AZ976" s="57">
        <v>44890</v>
      </c>
      <c r="BA976" s="75">
        <v>25.14</v>
      </c>
      <c r="BB976" s="90">
        <v>25.05</v>
      </c>
      <c r="BC976" s="76">
        <f t="shared" si="565"/>
        <v>28.558541666666663</v>
      </c>
      <c r="BD976" s="76">
        <f t="shared" si="566"/>
        <v>28.501291666666663</v>
      </c>
      <c r="BE976" s="77">
        <f t="shared" si="535"/>
        <v>-0.12285437077348416</v>
      </c>
      <c r="BF976" s="77">
        <f t="shared" si="563"/>
        <v>-0.11793471348520743</v>
      </c>
    </row>
    <row r="977" spans="1:58" s="23" customFormat="1" ht="13.15" x14ac:dyDescent="0.4">
      <c r="A977" s="57">
        <v>44887</v>
      </c>
      <c r="B977" s="112">
        <v>22.951000000000001</v>
      </c>
      <c r="C977" s="112">
        <v>25.274000000000001</v>
      </c>
      <c r="D977" s="112">
        <v>25.884</v>
      </c>
      <c r="E977" s="112">
        <v>26.4</v>
      </c>
      <c r="F977" s="112">
        <v>26.82</v>
      </c>
      <c r="G977" s="112">
        <v>26.95</v>
      </c>
      <c r="H977" s="113">
        <v>27.15</v>
      </c>
      <c r="I977" s="90">
        <f t="shared" si="548"/>
        <v>23.434958333333334</v>
      </c>
      <c r="J977" s="90">
        <f t="shared" si="549"/>
        <v>25.401083333333332</v>
      </c>
      <c r="K977" s="114">
        <v>19</v>
      </c>
      <c r="L977" s="115">
        <v>4.1666666666666664E-2</v>
      </c>
      <c r="M977" s="90">
        <v>19.03</v>
      </c>
      <c r="N977" s="90">
        <v>21.29</v>
      </c>
      <c r="O977" s="90">
        <v>23.83</v>
      </c>
      <c r="P977" s="90">
        <v>26.39</v>
      </c>
      <c r="Q977" s="90">
        <v>27.97</v>
      </c>
      <c r="R977" s="63">
        <f t="shared" si="537"/>
        <v>9.8999999999999986</v>
      </c>
      <c r="S977" s="64">
        <f t="shared" si="536"/>
        <v>-4.7853309481216473E-2</v>
      </c>
      <c r="T977" s="65">
        <f t="shared" si="567"/>
        <v>0.89384687646782535</v>
      </c>
      <c r="U977" s="65">
        <f t="shared" si="567"/>
        <v>0.89341166596726818</v>
      </c>
      <c r="V977" s="65">
        <f t="shared" si="538"/>
        <v>0.80674497915877219</v>
      </c>
      <c r="W977" s="65">
        <f t="shared" si="539"/>
        <v>0.76117268501966395</v>
      </c>
      <c r="X977" s="61">
        <f t="shared" si="550"/>
        <v>0.10121563330573832</v>
      </c>
      <c r="Y977" s="66">
        <f t="shared" si="540"/>
        <v>2.8409090909090912E-2</v>
      </c>
      <c r="Z977" s="61">
        <f t="shared" si="541"/>
        <v>8.389709817420192E-2</v>
      </c>
      <c r="AA977" s="67">
        <f t="shared" si="542"/>
        <v>23.434958333333334</v>
      </c>
      <c r="AB977" s="68">
        <f t="shared" si="543"/>
        <v>7.8017848755284239E-2</v>
      </c>
      <c r="AC977" s="69">
        <f t="shared" si="544"/>
        <v>0.10074956943792086</v>
      </c>
      <c r="AD977" s="70">
        <f>_xlfn.PERCENTILE.EXC(AC977:$AC$5675,0.5)</f>
        <v>8.644005847953197E-2</v>
      </c>
      <c r="AE977" s="70">
        <f>_xlfn.PERCENTILE.EXC($AC977:AC$5675,0.35)</f>
        <v>4.9631120053655275E-2</v>
      </c>
      <c r="AF977" s="71">
        <f t="shared" si="569"/>
        <v>2.6463153392432104E-2</v>
      </c>
      <c r="AG977" s="70">
        <f t="shared" si="570"/>
        <v>-0.25543395353898041</v>
      </c>
      <c r="AH977" s="70">
        <f t="shared" si="571"/>
        <v>-0.28989367203038569</v>
      </c>
      <c r="AI977" s="61" t="str">
        <f t="shared" si="559"/>
        <v>Short VOL</v>
      </c>
      <c r="AJ977" s="68" t="str">
        <f t="shared" si="560"/>
        <v>Short VOL</v>
      </c>
      <c r="AK977" s="72" t="str">
        <f t="shared" si="561"/>
        <v>00631L</v>
      </c>
      <c r="AL977" s="73">
        <f t="shared" si="551"/>
        <v>1</v>
      </c>
      <c r="AM977" s="72" t="str">
        <f t="shared" si="564"/>
        <v>00635U</v>
      </c>
      <c r="AN977" s="73">
        <f t="shared" si="552"/>
        <v>0</v>
      </c>
      <c r="AO977" s="74" t="str">
        <f t="shared" si="558"/>
        <v>00631L</v>
      </c>
      <c r="AP977" s="20">
        <f t="shared" si="553"/>
        <v>1</v>
      </c>
      <c r="AQ977" s="74" t="str">
        <f t="shared" si="568"/>
        <v>00635U</v>
      </c>
      <c r="AR977" s="20">
        <f t="shared" si="554"/>
        <v>0</v>
      </c>
      <c r="AS977" s="74" t="str">
        <f t="shared" si="562"/>
        <v>00635U</v>
      </c>
      <c r="AT977" s="20">
        <f t="shared" si="555"/>
        <v>0</v>
      </c>
      <c r="AU977" s="74" t="str">
        <f t="shared" si="545"/>
        <v>00631L</v>
      </c>
      <c r="AV977" s="20">
        <f t="shared" si="556"/>
        <v>1</v>
      </c>
      <c r="AW977" s="74" t="str">
        <f t="shared" si="546"/>
        <v>00631L</v>
      </c>
      <c r="AX977" s="20">
        <f t="shared" si="547"/>
        <v>1</v>
      </c>
      <c r="AY977" s="20">
        <f t="shared" si="557"/>
        <v>0</v>
      </c>
      <c r="AZ977" s="57">
        <v>44888</v>
      </c>
      <c r="BA977" s="75">
        <v>25.1</v>
      </c>
      <c r="BB977" s="90">
        <v>25.175000000000001</v>
      </c>
      <c r="BC977" s="76">
        <f t="shared" si="565"/>
        <v>28.616874999999997</v>
      </c>
      <c r="BD977" s="76">
        <f t="shared" si="566"/>
        <v>28.559374999999999</v>
      </c>
      <c r="BE977" s="77">
        <f t="shared" ref="BE977:BE1040" si="572">(BB977-BC977)/BC977</f>
        <v>-0.12027431366981882</v>
      </c>
      <c r="BF977" s="77">
        <f t="shared" si="563"/>
        <v>-0.12112922639238421</v>
      </c>
    </row>
    <row r="978" spans="1:58" s="23" customFormat="1" ht="13.15" x14ac:dyDescent="0.4">
      <c r="A978" s="57">
        <v>44886</v>
      </c>
      <c r="B978" s="112">
        <v>23.814</v>
      </c>
      <c r="C978" s="112">
        <v>25.952000000000002</v>
      </c>
      <c r="D978" s="112">
        <v>26.509</v>
      </c>
      <c r="E978" s="112">
        <v>26.959</v>
      </c>
      <c r="F978" s="112">
        <v>27.35</v>
      </c>
      <c r="G978" s="112">
        <v>27.45</v>
      </c>
      <c r="H978" s="113">
        <v>27.596</v>
      </c>
      <c r="I978" s="90">
        <f t="shared" si="548"/>
        <v>24.170333333333332</v>
      </c>
      <c r="J978" s="90">
        <f t="shared" si="549"/>
        <v>26.044833333333337</v>
      </c>
      <c r="K978" s="114">
        <v>20</v>
      </c>
      <c r="L978" s="115">
        <v>4.1666666666666664E-2</v>
      </c>
      <c r="M978" s="90">
        <v>19.510000000000002</v>
      </c>
      <c r="N978" s="90">
        <v>22.36</v>
      </c>
      <c r="O978" s="90">
        <v>24.72</v>
      </c>
      <c r="P978" s="90">
        <v>27.16</v>
      </c>
      <c r="Q978" s="90">
        <v>28.52</v>
      </c>
      <c r="R978" s="63">
        <f t="shared" si="537"/>
        <v>10.009999999999991</v>
      </c>
      <c r="S978" s="64">
        <f t="shared" ref="S978:S1041" si="573">(N978-N979)/N979</f>
        <v>-3.2871972318339167E-2</v>
      </c>
      <c r="T978" s="65">
        <f t="shared" si="567"/>
        <v>0.87254025044722727</v>
      </c>
      <c r="U978" s="65">
        <f t="shared" si="567"/>
        <v>0.90453074433656955</v>
      </c>
      <c r="V978" s="65">
        <f t="shared" si="538"/>
        <v>0.82326951399116344</v>
      </c>
      <c r="W978" s="65">
        <f t="shared" si="539"/>
        <v>0.78401122019635339</v>
      </c>
      <c r="X978" s="61">
        <f t="shared" si="550"/>
        <v>8.9779121525153341E-2</v>
      </c>
      <c r="Y978" s="66">
        <f t="shared" si="540"/>
        <v>2.3628472866204252E-2</v>
      </c>
      <c r="Z978" s="61">
        <f t="shared" si="541"/>
        <v>7.7553750465446825E-2</v>
      </c>
      <c r="AA978" s="67">
        <f t="shared" si="542"/>
        <v>24.170333333333335</v>
      </c>
      <c r="AB978" s="68">
        <f t="shared" si="543"/>
        <v>6.5026833631484829E-2</v>
      </c>
      <c r="AC978" s="69">
        <f t="shared" si="544"/>
        <v>8.0963029218843297E-2</v>
      </c>
      <c r="AD978" s="70">
        <f>_xlfn.PERCENTILE.EXC(AC978:$AC$5675,0.5)</f>
        <v>8.6432919864766006E-2</v>
      </c>
      <c r="AE978" s="70">
        <f>_xlfn.PERCENTILE.EXC($AC978:AC$5675,0.35)</f>
        <v>4.9627354545409563E-2</v>
      </c>
      <c r="AF978" s="71">
        <f t="shared" si="569"/>
        <v>2.6145569664828384E-2</v>
      </c>
      <c r="AG978" s="70">
        <f t="shared" si="570"/>
        <v>-0.25543395353898041</v>
      </c>
      <c r="AH978" s="70">
        <f t="shared" si="571"/>
        <v>-0.28989367203038569</v>
      </c>
      <c r="AI978" s="61" t="str">
        <f t="shared" si="559"/>
        <v>Safety</v>
      </c>
      <c r="AJ978" s="68" t="str">
        <f t="shared" si="560"/>
        <v>Short VOL</v>
      </c>
      <c r="AK978" s="72" t="str">
        <f t="shared" si="561"/>
        <v>00631L</v>
      </c>
      <c r="AL978" s="73">
        <f t="shared" si="551"/>
        <v>1</v>
      </c>
      <c r="AM978" s="72" t="str">
        <f t="shared" si="564"/>
        <v>00635U</v>
      </c>
      <c r="AN978" s="73">
        <f t="shared" si="552"/>
        <v>0</v>
      </c>
      <c r="AO978" s="74" t="str">
        <f t="shared" si="558"/>
        <v>00631L</v>
      </c>
      <c r="AP978" s="20">
        <f t="shared" si="553"/>
        <v>1</v>
      </c>
      <c r="AQ978" s="74" t="str">
        <f t="shared" si="568"/>
        <v>00635U</v>
      </c>
      <c r="AR978" s="20">
        <f t="shared" si="554"/>
        <v>0</v>
      </c>
      <c r="AS978" s="74" t="str">
        <f t="shared" si="562"/>
        <v>00635U</v>
      </c>
      <c r="AT978" s="20">
        <f t="shared" si="555"/>
        <v>0</v>
      </c>
      <c r="AU978" s="74" t="str">
        <f t="shared" si="545"/>
        <v>00631L</v>
      </c>
      <c r="AV978" s="20">
        <f t="shared" si="556"/>
        <v>1</v>
      </c>
      <c r="AW978" s="74" t="str">
        <f t="shared" si="546"/>
        <v>00631L</v>
      </c>
      <c r="AX978" s="20">
        <f t="shared" si="547"/>
        <v>1</v>
      </c>
      <c r="AY978" s="20">
        <f t="shared" si="557"/>
        <v>0</v>
      </c>
      <c r="AZ978" s="57">
        <v>44887</v>
      </c>
      <c r="BA978" s="75">
        <v>25.5</v>
      </c>
      <c r="BB978" s="90">
        <v>26.55</v>
      </c>
      <c r="BC978" s="76">
        <f t="shared" si="565"/>
        <v>28.678541666666664</v>
      </c>
      <c r="BD978" s="76">
        <f t="shared" si="566"/>
        <v>28.622291666666666</v>
      </c>
      <c r="BE978" s="77">
        <f t="shared" si="572"/>
        <v>-7.4220707991602214E-2</v>
      </c>
      <c r="BF978" s="77">
        <f t="shared" si="563"/>
        <v>-0.10908601250482211</v>
      </c>
    </row>
    <row r="979" spans="1:58" s="23" customFormat="1" ht="13.15" x14ac:dyDescent="0.4">
      <c r="A979" s="57">
        <v>44883</v>
      </c>
      <c r="B979" s="112">
        <v>24.515000000000001</v>
      </c>
      <c r="C979" s="112">
        <v>26.512</v>
      </c>
      <c r="D979" s="112">
        <v>27</v>
      </c>
      <c r="E979" s="112">
        <v>27.431000000000001</v>
      </c>
      <c r="F979" s="112">
        <v>27.75</v>
      </c>
      <c r="G979" s="112">
        <v>27.8</v>
      </c>
      <c r="H979" s="113">
        <v>27.9</v>
      </c>
      <c r="I979" s="90">
        <f t="shared" si="548"/>
        <v>24.764625000000002</v>
      </c>
      <c r="J979" s="90">
        <f t="shared" si="549"/>
        <v>26.573</v>
      </c>
      <c r="K979" s="114">
        <v>21</v>
      </c>
      <c r="L979" s="115">
        <v>4.1666666666666664E-2</v>
      </c>
      <c r="M979" s="90">
        <v>18.34</v>
      </c>
      <c r="N979" s="90">
        <v>23.12</v>
      </c>
      <c r="O979" s="90">
        <v>25.33</v>
      </c>
      <c r="P979" s="90">
        <v>27.61</v>
      </c>
      <c r="Q979" s="90">
        <v>28.88</v>
      </c>
      <c r="R979" s="63">
        <f t="shared" si="537"/>
        <v>11.479999999999997</v>
      </c>
      <c r="S979" s="64">
        <f t="shared" si="573"/>
        <v>-3.384872544922686E-2</v>
      </c>
      <c r="T979" s="65">
        <f t="shared" si="567"/>
        <v>0.79325259515570934</v>
      </c>
      <c r="U979" s="65">
        <f t="shared" si="567"/>
        <v>0.91275167785234912</v>
      </c>
      <c r="V979" s="65">
        <f t="shared" si="538"/>
        <v>0.83737776168055056</v>
      </c>
      <c r="W979" s="65">
        <f t="shared" si="539"/>
        <v>0.80055401662049863</v>
      </c>
      <c r="X979" s="61">
        <f t="shared" si="550"/>
        <v>8.1460330409953083E-2</v>
      </c>
      <c r="Y979" s="66">
        <f t="shared" si="540"/>
        <v>1.7097444497101731E-2</v>
      </c>
      <c r="Z979" s="61">
        <f t="shared" si="541"/>
        <v>7.3022506902486836E-2</v>
      </c>
      <c r="AA979" s="67">
        <f t="shared" si="542"/>
        <v>24.764625000000002</v>
      </c>
      <c r="AB979" s="68">
        <f t="shared" si="543"/>
        <v>6.0337370242214514E-2</v>
      </c>
      <c r="AC979" s="69">
        <f t="shared" si="544"/>
        <v>7.1134299307958532E-2</v>
      </c>
      <c r="AD979" s="70">
        <f>_xlfn.PERCENTILE.EXC(AC979:$AC$5675,0.5)</f>
        <v>8.644005847953197E-2</v>
      </c>
      <c r="AE979" s="70">
        <f>_xlfn.PERCENTILE.EXC($AC979:AC$5675,0.35)</f>
        <v>4.9623589037163851E-2</v>
      </c>
      <c r="AF979" s="71">
        <f t="shared" si="569"/>
        <v>2.5782503818209509E-2</v>
      </c>
      <c r="AG979" s="70">
        <f t="shared" si="570"/>
        <v>-0.25543395353898041</v>
      </c>
      <c r="AH979" s="70">
        <f t="shared" si="571"/>
        <v>-0.28989367203038569</v>
      </c>
      <c r="AI979" s="61" t="str">
        <f t="shared" si="559"/>
        <v>Safety</v>
      </c>
      <c r="AJ979" s="68" t="str">
        <f t="shared" si="560"/>
        <v>Short VOL</v>
      </c>
      <c r="AK979" s="72" t="str">
        <f t="shared" si="561"/>
        <v>00631L</v>
      </c>
      <c r="AL979" s="73">
        <f t="shared" si="551"/>
        <v>1</v>
      </c>
      <c r="AM979" s="72" t="str">
        <f t="shared" si="564"/>
        <v>00635U</v>
      </c>
      <c r="AN979" s="73">
        <f t="shared" si="552"/>
        <v>0</v>
      </c>
      <c r="AO979" s="74" t="str">
        <f t="shared" si="558"/>
        <v>00631L</v>
      </c>
      <c r="AP979" s="20">
        <f t="shared" si="553"/>
        <v>1</v>
      </c>
      <c r="AQ979" s="74" t="str">
        <f t="shared" si="568"/>
        <v>00635U</v>
      </c>
      <c r="AR979" s="20">
        <f t="shared" si="554"/>
        <v>0</v>
      </c>
      <c r="AS979" s="74" t="str">
        <f t="shared" si="562"/>
        <v>00635U</v>
      </c>
      <c r="AT979" s="20">
        <f t="shared" si="555"/>
        <v>0</v>
      </c>
      <c r="AU979" s="74" t="str">
        <f t="shared" si="545"/>
        <v>00631L</v>
      </c>
      <c r="AV979" s="20">
        <f t="shared" si="556"/>
        <v>1</v>
      </c>
      <c r="AW979" s="74" t="str">
        <f t="shared" si="546"/>
        <v>00631L</v>
      </c>
      <c r="AX979" s="20">
        <f t="shared" si="547"/>
        <v>1</v>
      </c>
      <c r="AY979" s="20">
        <f t="shared" si="557"/>
        <v>0</v>
      </c>
      <c r="AZ979" s="57">
        <v>44886</v>
      </c>
      <c r="BA979" s="75">
        <v>26.85</v>
      </c>
      <c r="BB979" s="90">
        <v>27</v>
      </c>
      <c r="BC979" s="76">
        <f t="shared" si="565"/>
        <v>28.711041666666667</v>
      </c>
      <c r="BD979" s="76">
        <f t="shared" si="566"/>
        <v>28.683541666666663</v>
      </c>
      <c r="BE979" s="77">
        <f t="shared" si="572"/>
        <v>-5.9595248634018556E-2</v>
      </c>
      <c r="BF979" s="77">
        <f t="shared" si="563"/>
        <v>-6.3923126647830689E-2</v>
      </c>
    </row>
    <row r="980" spans="1:58" s="23" customFormat="1" ht="13.15" x14ac:dyDescent="0.4">
      <c r="A980" s="57">
        <v>44882</v>
      </c>
      <c r="B980" s="112">
        <v>24.766999999999999</v>
      </c>
      <c r="C980" s="112">
        <v>26.670999999999999</v>
      </c>
      <c r="D980" s="112">
        <v>27.225999999999999</v>
      </c>
      <c r="E980" s="112">
        <v>27.603999999999999</v>
      </c>
      <c r="F980" s="112">
        <v>27.856000000000002</v>
      </c>
      <c r="G980" s="112">
        <v>27.919</v>
      </c>
      <c r="H980" s="113">
        <v>28</v>
      </c>
      <c r="I980" s="90">
        <f t="shared" si="548"/>
        <v>24.925666666666665</v>
      </c>
      <c r="J980" s="90">
        <f t="shared" si="549"/>
        <v>26.71725</v>
      </c>
      <c r="K980" s="114">
        <v>22</v>
      </c>
      <c r="L980" s="115">
        <v>4.1666666666666664E-2</v>
      </c>
      <c r="M980" s="90">
        <v>19.739999999999998</v>
      </c>
      <c r="N980" s="90">
        <v>23.93</v>
      </c>
      <c r="O980" s="90">
        <v>25.83</v>
      </c>
      <c r="P980" s="90">
        <v>27.92</v>
      </c>
      <c r="Q980" s="90">
        <v>29.1</v>
      </c>
      <c r="R980" s="63">
        <f t="shared" si="537"/>
        <v>10.079999999999998</v>
      </c>
      <c r="S980" s="64">
        <f t="shared" si="573"/>
        <v>-7.4657818332641941E-3</v>
      </c>
      <c r="T980" s="65">
        <f t="shared" si="567"/>
        <v>0.82490597576264102</v>
      </c>
      <c r="U980" s="65">
        <f t="shared" si="567"/>
        <v>0.9264421215640728</v>
      </c>
      <c r="V980" s="65">
        <f t="shared" si="538"/>
        <v>0.85709169054441259</v>
      </c>
      <c r="W980" s="65">
        <f t="shared" si="539"/>
        <v>0.82233676975945014</v>
      </c>
      <c r="X980" s="61">
        <f t="shared" si="550"/>
        <v>7.6876488876327365E-2</v>
      </c>
      <c r="Y980" s="66">
        <f t="shared" si="540"/>
        <v>1.4345746993189423E-2</v>
      </c>
      <c r="Z980" s="61">
        <f t="shared" si="541"/>
        <v>7.1877047755325926E-2</v>
      </c>
      <c r="AA980" s="67">
        <f t="shared" si="542"/>
        <v>24.925666666666665</v>
      </c>
      <c r="AB980" s="68">
        <f t="shared" si="543"/>
        <v>3.4977016297534462E-2</v>
      </c>
      <c r="AC980" s="69">
        <f t="shared" si="544"/>
        <v>4.1607466220922061E-2</v>
      </c>
      <c r="AD980" s="70">
        <f>_xlfn.PERCENTILE.EXC(AC980:$AC$5675,0.5)</f>
        <v>8.6441962110136369E-2</v>
      </c>
      <c r="AE980" s="70">
        <f>_xlfn.PERCENTILE.EXC($AC980:AC$5675,0.35)</f>
        <v>4.9618120974868278E-2</v>
      </c>
      <c r="AF980" s="71">
        <f t="shared" si="569"/>
        <v>2.5731772874102644E-2</v>
      </c>
      <c r="AG980" s="70">
        <f t="shared" si="570"/>
        <v>-0.25543395353898041</v>
      </c>
      <c r="AH980" s="70">
        <f t="shared" si="571"/>
        <v>-0.28989367203038569</v>
      </c>
      <c r="AI980" s="61" t="str">
        <f t="shared" si="559"/>
        <v>Safety</v>
      </c>
      <c r="AJ980" s="68" t="str">
        <f t="shared" si="560"/>
        <v>Short VOL</v>
      </c>
      <c r="AK980" s="72" t="str">
        <f t="shared" si="561"/>
        <v>00631L</v>
      </c>
      <c r="AL980" s="73">
        <f t="shared" si="551"/>
        <v>1</v>
      </c>
      <c r="AM980" s="72" t="str">
        <f t="shared" si="564"/>
        <v>00635U</v>
      </c>
      <c r="AN980" s="73">
        <f t="shared" si="552"/>
        <v>0</v>
      </c>
      <c r="AO980" s="74" t="str">
        <f t="shared" si="558"/>
        <v>00631L</v>
      </c>
      <c r="AP980" s="20">
        <f t="shared" si="553"/>
        <v>1</v>
      </c>
      <c r="AQ980" s="74" t="str">
        <f t="shared" si="568"/>
        <v>00635U</v>
      </c>
      <c r="AR980" s="20">
        <f t="shared" si="554"/>
        <v>0</v>
      </c>
      <c r="AS980" s="74" t="str">
        <f t="shared" si="562"/>
        <v>00635U</v>
      </c>
      <c r="AT980" s="20">
        <f t="shared" si="555"/>
        <v>0</v>
      </c>
      <c r="AU980" s="74" t="str">
        <f t="shared" si="545"/>
        <v>00631L</v>
      </c>
      <c r="AV980" s="20">
        <f t="shared" si="556"/>
        <v>1</v>
      </c>
      <c r="AW980" s="74" t="str">
        <f t="shared" si="546"/>
        <v>00635U</v>
      </c>
      <c r="AX980" s="20">
        <f t="shared" si="547"/>
        <v>0</v>
      </c>
      <c r="AY980" s="20">
        <f t="shared" si="557"/>
        <v>0</v>
      </c>
      <c r="AZ980" s="57">
        <v>44883</v>
      </c>
      <c r="BA980" s="75">
        <v>26.95</v>
      </c>
      <c r="BB980" s="90">
        <v>26.8125</v>
      </c>
      <c r="BC980" s="76">
        <f t="shared" si="565"/>
        <v>28.733749999999997</v>
      </c>
      <c r="BD980" s="76">
        <f t="shared" si="566"/>
        <v>28.71020833333333</v>
      </c>
      <c r="BE980" s="77">
        <f t="shared" si="572"/>
        <v>-6.6863879584112662E-2</v>
      </c>
      <c r="BF980" s="77">
        <f t="shared" si="563"/>
        <v>-6.1309493574439919E-2</v>
      </c>
    </row>
    <row r="981" spans="1:58" s="23" customFormat="1" ht="13.15" x14ac:dyDescent="0.4">
      <c r="A981" s="57">
        <v>44881</v>
      </c>
      <c r="B981" s="112">
        <v>25.053999999999998</v>
      </c>
      <c r="C981" s="112">
        <v>26.850999999999999</v>
      </c>
      <c r="D981" s="112">
        <v>27.363</v>
      </c>
      <c r="E981" s="112">
        <v>27.7</v>
      </c>
      <c r="F981" s="112">
        <v>27.972999999999999</v>
      </c>
      <c r="G981" s="112">
        <v>28.042999999999999</v>
      </c>
      <c r="H981" s="113">
        <v>28.05</v>
      </c>
      <c r="I981" s="90">
        <f t="shared" si="548"/>
        <v>25.128874999999997</v>
      </c>
      <c r="J981" s="90">
        <f t="shared" si="549"/>
        <v>26.872333333333334</v>
      </c>
      <c r="K981" s="114">
        <v>23</v>
      </c>
      <c r="L981" s="115">
        <v>4.1666666666666664E-2</v>
      </c>
      <c r="M981" s="90">
        <v>19.670000000000002</v>
      </c>
      <c r="N981" s="90">
        <v>24.11</v>
      </c>
      <c r="O981" s="90">
        <v>26.03</v>
      </c>
      <c r="P981" s="90">
        <v>28.06</v>
      </c>
      <c r="Q981" s="90">
        <v>29.19</v>
      </c>
      <c r="R981" s="63">
        <f t="shared" si="537"/>
        <v>10.310000000000002</v>
      </c>
      <c r="S981" s="64">
        <f t="shared" si="573"/>
        <v>-1.7522412387938051E-2</v>
      </c>
      <c r="T981" s="65">
        <f t="shared" si="567"/>
        <v>0.8158440481128163</v>
      </c>
      <c r="U981" s="65">
        <f t="shared" si="567"/>
        <v>0.92623895505186316</v>
      </c>
      <c r="V981" s="65">
        <f t="shared" si="538"/>
        <v>0.85923022095509627</v>
      </c>
      <c r="W981" s="65">
        <f t="shared" si="539"/>
        <v>0.8259677971908187</v>
      </c>
      <c r="X981" s="61">
        <f t="shared" si="550"/>
        <v>7.1725073840504541E-2</v>
      </c>
      <c r="Y981" s="66">
        <f t="shared" si="540"/>
        <v>1.2635379061371892E-2</v>
      </c>
      <c r="Z981" s="61">
        <f t="shared" si="541"/>
        <v>6.9380675948817305E-2</v>
      </c>
      <c r="AA981" s="67">
        <f t="shared" si="542"/>
        <v>25.128875000000001</v>
      </c>
      <c r="AB981" s="68">
        <f t="shared" si="543"/>
        <v>3.9153878058896682E-2</v>
      </c>
      <c r="AC981" s="69">
        <f t="shared" si="544"/>
        <v>4.2259435918705984E-2</v>
      </c>
      <c r="AD981" s="70">
        <f>_xlfn.PERCENTILE.EXC(AC981:$AC$5675,0.5)</f>
        <v>8.6443865740740769E-2</v>
      </c>
      <c r="AE981" s="70">
        <f>_xlfn.PERCENTILE.EXC($AC981:AC$5675,0.35)</f>
        <v>4.9626816615660173E-2</v>
      </c>
      <c r="AF981" s="71">
        <f t="shared" si="569"/>
        <v>2.567386015577142E-2</v>
      </c>
      <c r="AG981" s="70">
        <f t="shared" si="570"/>
        <v>-0.25543395353898041</v>
      </c>
      <c r="AH981" s="70">
        <f t="shared" si="571"/>
        <v>-0.28989367203038569</v>
      </c>
      <c r="AI981" s="61" t="str">
        <f t="shared" si="559"/>
        <v>Safety</v>
      </c>
      <c r="AJ981" s="68" t="str">
        <f t="shared" si="560"/>
        <v>Short VOL</v>
      </c>
      <c r="AK981" s="72" t="str">
        <f t="shared" si="561"/>
        <v>00631L</v>
      </c>
      <c r="AL981" s="73">
        <f t="shared" si="551"/>
        <v>1</v>
      </c>
      <c r="AM981" s="72" t="str">
        <f t="shared" si="564"/>
        <v>00635U</v>
      </c>
      <c r="AN981" s="73">
        <f t="shared" si="552"/>
        <v>0</v>
      </c>
      <c r="AO981" s="74" t="str">
        <f t="shared" si="558"/>
        <v>00631L</v>
      </c>
      <c r="AP981" s="20">
        <f t="shared" si="553"/>
        <v>1</v>
      </c>
      <c r="AQ981" s="74" t="str">
        <f t="shared" si="568"/>
        <v>00635U</v>
      </c>
      <c r="AR981" s="20">
        <f t="shared" si="554"/>
        <v>0</v>
      </c>
      <c r="AS981" s="74" t="str">
        <f t="shared" si="562"/>
        <v>00635U</v>
      </c>
      <c r="AT981" s="20">
        <f t="shared" si="555"/>
        <v>0</v>
      </c>
      <c r="AU981" s="74" t="str">
        <f t="shared" si="545"/>
        <v>00631L</v>
      </c>
      <c r="AV981" s="20">
        <f t="shared" si="556"/>
        <v>1</v>
      </c>
      <c r="AW981" s="74" t="str">
        <f t="shared" si="546"/>
        <v>00635U</v>
      </c>
      <c r="AX981" s="20">
        <f t="shared" si="547"/>
        <v>0</v>
      </c>
      <c r="AY981" s="20">
        <f t="shared" si="557"/>
        <v>0</v>
      </c>
      <c r="AZ981" s="57">
        <v>44882</v>
      </c>
      <c r="BA981" s="75">
        <v>26.63</v>
      </c>
      <c r="BB981" s="90">
        <v>26.2</v>
      </c>
      <c r="BC981" s="76">
        <f t="shared" si="565"/>
        <v>28.743333333333332</v>
      </c>
      <c r="BD981" s="76">
        <f t="shared" si="566"/>
        <v>28.730708333333329</v>
      </c>
      <c r="BE981" s="77">
        <f t="shared" si="572"/>
        <v>-8.8484286211295365E-2</v>
      </c>
      <c r="BF981" s="77">
        <f t="shared" si="563"/>
        <v>-7.3117178628557891E-2</v>
      </c>
    </row>
    <row r="982" spans="1:58" s="23" customFormat="1" ht="13.15" x14ac:dyDescent="0.4">
      <c r="A982" s="57">
        <v>44880</v>
      </c>
      <c r="B982" s="112">
        <v>24.584</v>
      </c>
      <c r="C982" s="112">
        <v>25.75</v>
      </c>
      <c r="D982" s="112">
        <v>27.288</v>
      </c>
      <c r="E982" s="112">
        <v>27.687999999999999</v>
      </c>
      <c r="F982" s="112">
        <v>27.956</v>
      </c>
      <c r="G982" s="112">
        <v>28.2</v>
      </c>
      <c r="H982" s="113">
        <v>28.25</v>
      </c>
      <c r="I982" s="90">
        <f t="shared" si="548"/>
        <v>25.75</v>
      </c>
      <c r="J982" s="90">
        <f t="shared" si="549"/>
        <v>27.288</v>
      </c>
      <c r="K982" s="114">
        <v>0</v>
      </c>
      <c r="L982" s="115">
        <v>0.05</v>
      </c>
      <c r="M982" s="90">
        <v>21.8</v>
      </c>
      <c r="N982" s="90">
        <v>24.54</v>
      </c>
      <c r="O982" s="90">
        <v>26.59</v>
      </c>
      <c r="P982" s="90">
        <v>28.52</v>
      </c>
      <c r="Q982" s="90">
        <v>29.42</v>
      </c>
      <c r="R982" s="63">
        <f t="shared" si="537"/>
        <v>8.769999999999996</v>
      </c>
      <c r="S982" s="64">
        <f t="shared" si="573"/>
        <v>3.4134007585334962E-2</v>
      </c>
      <c r="T982" s="65">
        <f t="shared" si="567"/>
        <v>0.88834555827220874</v>
      </c>
      <c r="U982" s="65">
        <f t="shared" si="567"/>
        <v>0.9229033471229785</v>
      </c>
      <c r="V982" s="65">
        <f t="shared" si="538"/>
        <v>0.86044880785413747</v>
      </c>
      <c r="W982" s="65">
        <f t="shared" si="539"/>
        <v>0.83412644459551322</v>
      </c>
      <c r="X982" s="61">
        <f t="shared" si="550"/>
        <v>4.742922225837945E-2</v>
      </c>
      <c r="Y982" s="66">
        <f t="shared" si="540"/>
        <v>2.0297601849176582E-2</v>
      </c>
      <c r="Z982" s="61">
        <f t="shared" si="541"/>
        <v>5.9728155339805834E-2</v>
      </c>
      <c r="AA982" s="67">
        <f t="shared" si="542"/>
        <v>25.75</v>
      </c>
      <c r="AB982" s="68">
        <f t="shared" si="543"/>
        <v>1.7929910350448445E-3</v>
      </c>
      <c r="AC982" s="69">
        <f t="shared" si="544"/>
        <v>4.9307253463732721E-2</v>
      </c>
      <c r="AD982" s="70">
        <f>_xlfn.PERCENTILE.EXC(AC982:$AC$5675,0.5)</f>
        <v>8.6577295558482523E-2</v>
      </c>
      <c r="AE982" s="70">
        <f>_xlfn.PERCENTILE.EXC($AC982:AC$5675,0.35)</f>
        <v>4.9632541008764464E-2</v>
      </c>
      <c r="AF982" s="71">
        <f t="shared" si="569"/>
        <v>2.5490828839897183E-2</v>
      </c>
      <c r="AG982" s="70">
        <f t="shared" si="570"/>
        <v>-0.25543395353898041</v>
      </c>
      <c r="AH982" s="70">
        <f t="shared" si="571"/>
        <v>-0.28989367203038569</v>
      </c>
      <c r="AI982" s="61" t="str">
        <f t="shared" si="559"/>
        <v>Safety</v>
      </c>
      <c r="AJ982" s="68" t="str">
        <f t="shared" si="560"/>
        <v>Short VOL</v>
      </c>
      <c r="AK982" s="72" t="str">
        <f t="shared" si="561"/>
        <v>00631L</v>
      </c>
      <c r="AL982" s="73">
        <f t="shared" si="551"/>
        <v>1</v>
      </c>
      <c r="AM982" s="72" t="str">
        <f t="shared" si="564"/>
        <v>00635U</v>
      </c>
      <c r="AN982" s="73">
        <f t="shared" si="552"/>
        <v>0</v>
      </c>
      <c r="AO982" s="74" t="str">
        <f t="shared" si="558"/>
        <v>00631L</v>
      </c>
      <c r="AP982" s="20">
        <f t="shared" si="553"/>
        <v>1</v>
      </c>
      <c r="AQ982" s="74" t="str">
        <f t="shared" si="568"/>
        <v>00635U</v>
      </c>
      <c r="AR982" s="20">
        <f t="shared" si="554"/>
        <v>0</v>
      </c>
      <c r="AS982" s="74" t="str">
        <f t="shared" si="562"/>
        <v>00635U</v>
      </c>
      <c r="AT982" s="20">
        <f t="shared" si="555"/>
        <v>0</v>
      </c>
      <c r="AU982" s="74" t="str">
        <f t="shared" si="545"/>
        <v>00631L</v>
      </c>
      <c r="AV982" s="20">
        <f t="shared" si="556"/>
        <v>1</v>
      </c>
      <c r="AW982" s="74" t="str">
        <f t="shared" si="546"/>
        <v>00635U</v>
      </c>
      <c r="AX982" s="20">
        <f t="shared" si="547"/>
        <v>0</v>
      </c>
      <c r="AY982" s="20">
        <f t="shared" si="557"/>
        <v>0</v>
      </c>
      <c r="AZ982" s="57">
        <v>44881</v>
      </c>
      <c r="BA982" s="75">
        <v>26.14</v>
      </c>
      <c r="BB982" s="90">
        <v>25.55</v>
      </c>
      <c r="BC982" s="76">
        <f t="shared" si="565"/>
        <v>28.774374999999999</v>
      </c>
      <c r="BD982" s="76">
        <f t="shared" si="566"/>
        <v>28.742333333333331</v>
      </c>
      <c r="BE982" s="77">
        <f t="shared" si="572"/>
        <v>-0.11205716892200086</v>
      </c>
      <c r="BF982" s="77">
        <f t="shared" si="563"/>
        <v>-9.0540086051932603E-2</v>
      </c>
    </row>
    <row r="983" spans="1:58" s="23" customFormat="1" ht="13.15" x14ac:dyDescent="0.4">
      <c r="A983" s="57">
        <v>44879</v>
      </c>
      <c r="B983" s="112">
        <v>24.236999999999998</v>
      </c>
      <c r="C983" s="112">
        <v>25.384</v>
      </c>
      <c r="D983" s="112">
        <v>27.146999999999998</v>
      </c>
      <c r="E983" s="112">
        <v>27.533999999999999</v>
      </c>
      <c r="F983" s="112">
        <v>27.853000000000002</v>
      </c>
      <c r="G983" s="112">
        <v>28.1</v>
      </c>
      <c r="H983" s="113">
        <v>28.141999999999999</v>
      </c>
      <c r="I983" s="90">
        <f t="shared" si="548"/>
        <v>25.326650000000001</v>
      </c>
      <c r="J983" s="90">
        <f t="shared" si="549"/>
        <v>27.05885</v>
      </c>
      <c r="K983" s="114">
        <v>1</v>
      </c>
      <c r="L983" s="115">
        <v>0.05</v>
      </c>
      <c r="M983" s="90">
        <v>21.19</v>
      </c>
      <c r="N983" s="90">
        <v>23.73</v>
      </c>
      <c r="O983" s="90">
        <v>26.13</v>
      </c>
      <c r="P983" s="90">
        <v>28.15</v>
      </c>
      <c r="Q983" s="90">
        <v>29.42</v>
      </c>
      <c r="R983" s="63">
        <f t="shared" si="537"/>
        <v>9.36</v>
      </c>
      <c r="S983" s="64">
        <f t="shared" si="573"/>
        <v>5.3730017761989379E-2</v>
      </c>
      <c r="T983" s="65">
        <f t="shared" si="567"/>
        <v>0.8929624947324063</v>
      </c>
      <c r="U983" s="65">
        <f t="shared" si="567"/>
        <v>0.90815154994259473</v>
      </c>
      <c r="V983" s="65">
        <f t="shared" si="538"/>
        <v>0.84298401420959157</v>
      </c>
      <c r="W983" s="65">
        <f t="shared" si="539"/>
        <v>0.80659415363698161</v>
      </c>
      <c r="X983" s="61">
        <f t="shared" si="550"/>
        <v>4.7324338820811246E-2</v>
      </c>
      <c r="Y983" s="66">
        <f t="shared" si="540"/>
        <v>2.2081789787172245E-2</v>
      </c>
      <c r="Z983" s="61">
        <f t="shared" si="541"/>
        <v>6.8394359301368279E-2</v>
      </c>
      <c r="AA983" s="67">
        <f t="shared" si="542"/>
        <v>25.326650000000001</v>
      </c>
      <c r="AB983" s="68">
        <f t="shared" si="543"/>
        <v>2.1365360303413312E-2</v>
      </c>
      <c r="AC983" s="69">
        <f t="shared" si="544"/>
        <v>6.7284028655710079E-2</v>
      </c>
      <c r="AD983" s="70">
        <f>_xlfn.PERCENTILE.EXC(AC983:$AC$5675,0.5)</f>
        <v>8.6710725376224276E-2</v>
      </c>
      <c r="AE983" s="70">
        <f>_xlfn.PERCENTILE.EXC($AC983:AC$5675,0.35)</f>
        <v>4.9636235492048354E-2</v>
      </c>
      <c r="AF983" s="71">
        <f t="shared" si="569"/>
        <v>2.5193860571328795E-2</v>
      </c>
      <c r="AG983" s="70">
        <f t="shared" si="570"/>
        <v>-0.25543395353898041</v>
      </c>
      <c r="AH983" s="70">
        <f t="shared" si="571"/>
        <v>-0.28989367203038569</v>
      </c>
      <c r="AI983" s="61" t="str">
        <f t="shared" si="559"/>
        <v>Safety</v>
      </c>
      <c r="AJ983" s="68" t="str">
        <f t="shared" si="560"/>
        <v>Short VOL</v>
      </c>
      <c r="AK983" s="72" t="str">
        <f t="shared" si="561"/>
        <v>00631L</v>
      </c>
      <c r="AL983" s="73">
        <f t="shared" si="551"/>
        <v>1</v>
      </c>
      <c r="AM983" s="72" t="str">
        <f t="shared" si="564"/>
        <v>00635U</v>
      </c>
      <c r="AN983" s="73">
        <f t="shared" si="552"/>
        <v>0</v>
      </c>
      <c r="AO983" s="74" t="str">
        <f t="shared" si="558"/>
        <v>00631L</v>
      </c>
      <c r="AP983" s="20">
        <f t="shared" si="553"/>
        <v>1</v>
      </c>
      <c r="AQ983" s="74" t="str">
        <f t="shared" si="568"/>
        <v>00635U</v>
      </c>
      <c r="AR983" s="20">
        <f t="shared" si="554"/>
        <v>0</v>
      </c>
      <c r="AS983" s="74" t="str">
        <f t="shared" si="562"/>
        <v>00635U</v>
      </c>
      <c r="AT983" s="20">
        <f t="shared" si="555"/>
        <v>0</v>
      </c>
      <c r="AU983" s="74" t="str">
        <f t="shared" si="545"/>
        <v>00631L</v>
      </c>
      <c r="AV983" s="20">
        <f t="shared" si="556"/>
        <v>1</v>
      </c>
      <c r="AW983" s="74" t="str">
        <f t="shared" si="546"/>
        <v>00631L</v>
      </c>
      <c r="AX983" s="20">
        <f t="shared" si="547"/>
        <v>1</v>
      </c>
      <c r="AY983" s="20">
        <f t="shared" si="557"/>
        <v>0</v>
      </c>
      <c r="AZ983" s="57">
        <v>44880</v>
      </c>
      <c r="BA983" s="75">
        <v>25.63</v>
      </c>
      <c r="BB983" s="90">
        <v>25.862500000000001</v>
      </c>
      <c r="BC983" s="76">
        <f t="shared" si="565"/>
        <v>28.820416666666667</v>
      </c>
      <c r="BD983" s="76">
        <f t="shared" si="566"/>
        <v>28.775708333333334</v>
      </c>
      <c r="BE983" s="77">
        <f t="shared" si="572"/>
        <v>-0.10263268227095951</v>
      </c>
      <c r="BF983" s="77">
        <f t="shared" si="563"/>
        <v>-0.10931818938717124</v>
      </c>
    </row>
    <row r="984" spans="1:58" s="23" customFormat="1" ht="13.15" x14ac:dyDescent="0.4">
      <c r="A984" s="57">
        <v>44876</v>
      </c>
      <c r="B984" s="112">
        <v>23.95</v>
      </c>
      <c r="C984" s="112">
        <v>25.45</v>
      </c>
      <c r="D984" s="112">
        <v>27.2</v>
      </c>
      <c r="E984" s="112">
        <v>27.568000000000001</v>
      </c>
      <c r="F984" s="112">
        <v>27.773</v>
      </c>
      <c r="G984" s="112">
        <v>27.977</v>
      </c>
      <c r="H984" s="113">
        <v>28</v>
      </c>
      <c r="I984" s="90">
        <f t="shared" si="548"/>
        <v>25.3</v>
      </c>
      <c r="J984" s="90">
        <f t="shared" si="549"/>
        <v>27.024999999999999</v>
      </c>
      <c r="K984" s="114">
        <v>2</v>
      </c>
      <c r="L984" s="115">
        <v>0.05</v>
      </c>
      <c r="M984" s="90">
        <v>21.31</v>
      </c>
      <c r="N984" s="90">
        <v>22.52</v>
      </c>
      <c r="O984" s="90">
        <v>25.74</v>
      </c>
      <c r="P984" s="90">
        <v>27.74</v>
      </c>
      <c r="Q984" s="90">
        <v>29.07</v>
      </c>
      <c r="R984" s="63">
        <f t="shared" si="537"/>
        <v>9.6499999999999986</v>
      </c>
      <c r="S984" s="64">
        <f t="shared" si="573"/>
        <v>-4.2923926901827517E-2</v>
      </c>
      <c r="T984" s="65">
        <f t="shared" si="567"/>
        <v>0.94626998223801062</v>
      </c>
      <c r="U984" s="65">
        <f t="shared" si="567"/>
        <v>0.87490287490287499</v>
      </c>
      <c r="V984" s="65">
        <f t="shared" si="538"/>
        <v>0.81182408074981982</v>
      </c>
      <c r="W984" s="65">
        <f t="shared" si="539"/>
        <v>0.77468180254557961</v>
      </c>
      <c r="X984" s="61">
        <f t="shared" si="550"/>
        <v>6.2630480167014613E-2</v>
      </c>
      <c r="Y984" s="66">
        <f t="shared" si="540"/>
        <v>1.567034242600111E-2</v>
      </c>
      <c r="Z984" s="61">
        <f t="shared" si="541"/>
        <v>6.8181818181818094E-2</v>
      </c>
      <c r="AA984" s="67">
        <f t="shared" si="542"/>
        <v>25.3</v>
      </c>
      <c r="AB984" s="68">
        <f t="shared" si="543"/>
        <v>6.3499111900532854E-2</v>
      </c>
      <c r="AC984" s="69">
        <f t="shared" si="544"/>
        <v>0.1234458259325045</v>
      </c>
      <c r="AD984" s="70">
        <f>_xlfn.PERCENTILE.EXC(AC984:$AC$5675,0.5)</f>
        <v>8.677808157904994E-2</v>
      </c>
      <c r="AE984" s="70">
        <f>_xlfn.PERCENTILE.EXC($AC984:AC$5675,0.35)</f>
        <v>4.9634246154895492E-2</v>
      </c>
      <c r="AF984" s="71">
        <f t="shared" si="569"/>
        <v>2.4923583953879461E-2</v>
      </c>
      <c r="AG984" s="70">
        <f t="shared" si="570"/>
        <v>-0.25543395353898041</v>
      </c>
      <c r="AH984" s="70">
        <f t="shared" si="571"/>
        <v>-0.28989367203038569</v>
      </c>
      <c r="AI984" s="61" t="str">
        <f t="shared" si="559"/>
        <v>Short VOL</v>
      </c>
      <c r="AJ984" s="68" t="str">
        <f t="shared" si="560"/>
        <v>Short VOL</v>
      </c>
      <c r="AK984" s="72" t="str">
        <f t="shared" si="561"/>
        <v>00631L</v>
      </c>
      <c r="AL984" s="73">
        <f t="shared" si="551"/>
        <v>1</v>
      </c>
      <c r="AM984" s="72" t="str">
        <f t="shared" si="564"/>
        <v>00635U</v>
      </c>
      <c r="AN984" s="73">
        <f t="shared" si="552"/>
        <v>0</v>
      </c>
      <c r="AO984" s="74" t="str">
        <f t="shared" si="558"/>
        <v>00631L</v>
      </c>
      <c r="AP984" s="20">
        <f t="shared" si="553"/>
        <v>1</v>
      </c>
      <c r="AQ984" s="74" t="str">
        <f t="shared" si="568"/>
        <v>00635U</v>
      </c>
      <c r="AR984" s="20">
        <f t="shared" si="554"/>
        <v>0</v>
      </c>
      <c r="AS984" s="74" t="str">
        <f t="shared" si="562"/>
        <v>00635U</v>
      </c>
      <c r="AT984" s="20">
        <f t="shared" si="555"/>
        <v>0</v>
      </c>
      <c r="AU984" s="74" t="str">
        <f t="shared" si="545"/>
        <v>00631L</v>
      </c>
      <c r="AV984" s="20">
        <f t="shared" si="556"/>
        <v>1</v>
      </c>
      <c r="AW984" s="74" t="str">
        <f t="shared" si="546"/>
        <v>00631L</v>
      </c>
      <c r="AX984" s="20">
        <f t="shared" si="547"/>
        <v>1</v>
      </c>
      <c r="AY984" s="20">
        <f t="shared" si="557"/>
        <v>0</v>
      </c>
      <c r="AZ984" s="57">
        <v>44879</v>
      </c>
      <c r="BA984" s="75">
        <v>25.83</v>
      </c>
      <c r="BB984" s="90">
        <v>26.225000000000001</v>
      </c>
      <c r="BC984" s="76">
        <f t="shared" si="565"/>
        <v>28.856458333333332</v>
      </c>
      <c r="BD984" s="76">
        <f t="shared" si="566"/>
        <v>28.819875</v>
      </c>
      <c r="BE984" s="77">
        <f t="shared" si="572"/>
        <v>-9.1191313325295384E-2</v>
      </c>
      <c r="BF984" s="77">
        <f t="shared" si="563"/>
        <v>-0.1037435103379179</v>
      </c>
    </row>
    <row r="985" spans="1:58" s="23" customFormat="1" ht="13.15" x14ac:dyDescent="0.4">
      <c r="A985" s="57">
        <v>44875</v>
      </c>
      <c r="B985" s="112">
        <v>24.63</v>
      </c>
      <c r="C985" s="112">
        <v>25.683</v>
      </c>
      <c r="D985" s="112">
        <v>27.146000000000001</v>
      </c>
      <c r="E985" s="112">
        <v>27.404</v>
      </c>
      <c r="F985" s="112">
        <v>27.587</v>
      </c>
      <c r="G985" s="112">
        <v>27.805</v>
      </c>
      <c r="H985" s="113">
        <v>27.817</v>
      </c>
      <c r="I985" s="90">
        <f t="shared" si="548"/>
        <v>25.52505</v>
      </c>
      <c r="J985" s="90">
        <f t="shared" si="549"/>
        <v>26.926549999999999</v>
      </c>
      <c r="K985" s="114">
        <v>3</v>
      </c>
      <c r="L985" s="115">
        <v>0.05</v>
      </c>
      <c r="M985" s="90">
        <v>24.46</v>
      </c>
      <c r="N985" s="90">
        <v>23.53</v>
      </c>
      <c r="O985" s="90">
        <v>26.18</v>
      </c>
      <c r="P985" s="90">
        <v>27.76</v>
      </c>
      <c r="Q985" s="90">
        <v>31.29</v>
      </c>
      <c r="R985" s="63">
        <f t="shared" si="537"/>
        <v>5.9499999999999957</v>
      </c>
      <c r="S985" s="64">
        <f t="shared" si="573"/>
        <v>-9.8121885779992285E-2</v>
      </c>
      <c r="T985" s="65">
        <f t="shared" si="567"/>
        <v>1.0395240118997024</v>
      </c>
      <c r="U985" s="65">
        <f t="shared" si="567"/>
        <v>0.89877769289534004</v>
      </c>
      <c r="V985" s="65">
        <f t="shared" si="538"/>
        <v>0.84762247838616711</v>
      </c>
      <c r="W985" s="65">
        <f t="shared" si="539"/>
        <v>0.75199744327261109</v>
      </c>
      <c r="X985" s="61">
        <f t="shared" si="550"/>
        <v>4.2752740560292359E-2</v>
      </c>
      <c r="Y985" s="66">
        <f t="shared" si="540"/>
        <v>1.5070792585024093E-2</v>
      </c>
      <c r="Z985" s="61">
        <f t="shared" si="541"/>
        <v>5.4906846411662213E-2</v>
      </c>
      <c r="AA985" s="67">
        <f t="shared" si="542"/>
        <v>25.52505</v>
      </c>
      <c r="AB985" s="68">
        <f t="shared" si="543"/>
        <v>4.6748831279217924E-2</v>
      </c>
      <c r="AC985" s="69">
        <f t="shared" si="544"/>
        <v>8.4787505312367145E-2</v>
      </c>
      <c r="AD985" s="70">
        <f>_xlfn.PERCENTILE.EXC(AC985:$AC$5675,0.5)</f>
        <v>8.6710725376224276E-2</v>
      </c>
      <c r="AE985" s="70">
        <f>_xlfn.PERCENTILE.EXC($AC985:AC$5675,0.35)</f>
        <v>4.9632256817742623E-2</v>
      </c>
      <c r="AF985" s="71">
        <f t="shared" si="569"/>
        <v>2.4719129715908318E-2</v>
      </c>
      <c r="AG985" s="70">
        <f t="shared" si="570"/>
        <v>-0.25543395353898041</v>
      </c>
      <c r="AH985" s="70">
        <f t="shared" si="571"/>
        <v>-0.28989367203038569</v>
      </c>
      <c r="AI985" s="61" t="str">
        <f t="shared" si="559"/>
        <v>Safety</v>
      </c>
      <c r="AJ985" s="68" t="str">
        <f t="shared" si="560"/>
        <v>Short VOL</v>
      </c>
      <c r="AK985" s="72" t="str">
        <f t="shared" si="561"/>
        <v>00631L</v>
      </c>
      <c r="AL985" s="73">
        <f t="shared" si="551"/>
        <v>1</v>
      </c>
      <c r="AM985" s="72" t="str">
        <f t="shared" si="564"/>
        <v>00635U</v>
      </c>
      <c r="AN985" s="73">
        <f t="shared" si="552"/>
        <v>0</v>
      </c>
      <c r="AO985" s="74" t="str">
        <f t="shared" si="558"/>
        <v>00631L</v>
      </c>
      <c r="AP985" s="20">
        <f t="shared" si="553"/>
        <v>1</v>
      </c>
      <c r="AQ985" s="74" t="str">
        <f t="shared" si="568"/>
        <v>00635U</v>
      </c>
      <c r="AR985" s="20">
        <f t="shared" si="554"/>
        <v>0</v>
      </c>
      <c r="AS985" s="74" t="str">
        <f t="shared" si="562"/>
        <v>00635U</v>
      </c>
      <c r="AT985" s="20">
        <f t="shared" si="555"/>
        <v>0</v>
      </c>
      <c r="AU985" s="74" t="str">
        <f t="shared" si="545"/>
        <v>00631L</v>
      </c>
      <c r="AV985" s="20">
        <f t="shared" si="556"/>
        <v>1</v>
      </c>
      <c r="AW985" s="74" t="str">
        <f t="shared" si="546"/>
        <v>00631L</v>
      </c>
      <c r="AX985" s="20">
        <f t="shared" si="547"/>
        <v>1</v>
      </c>
      <c r="AY985" s="20">
        <f t="shared" si="557"/>
        <v>0</v>
      </c>
      <c r="AZ985" s="57">
        <v>44876</v>
      </c>
      <c r="BA985" s="75">
        <v>26.61</v>
      </c>
      <c r="BB985" s="90">
        <v>26.3125</v>
      </c>
      <c r="BC985" s="76">
        <f t="shared" si="565"/>
        <v>28.872916666666672</v>
      </c>
      <c r="BD985" s="76">
        <f t="shared" si="566"/>
        <v>28.862874999999999</v>
      </c>
      <c r="BE985" s="77">
        <f t="shared" si="572"/>
        <v>-8.8678836856916257E-2</v>
      </c>
      <c r="BF985" s="77">
        <f t="shared" si="563"/>
        <v>-7.8054421120557105E-2</v>
      </c>
    </row>
    <row r="986" spans="1:58" s="23" customFormat="1" ht="13.15" x14ac:dyDescent="0.4">
      <c r="A986" s="57">
        <v>44874</v>
      </c>
      <c r="B986" s="112">
        <v>26.856999999999999</v>
      </c>
      <c r="C986" s="112">
        <v>27.001999999999999</v>
      </c>
      <c r="D986" s="112">
        <v>28.103000000000002</v>
      </c>
      <c r="E986" s="112">
        <v>28.15</v>
      </c>
      <c r="F986" s="112">
        <v>28.302</v>
      </c>
      <c r="G986" s="112">
        <v>28.524999999999999</v>
      </c>
      <c r="H986" s="113">
        <v>28.568000000000001</v>
      </c>
      <c r="I986" s="90">
        <f t="shared" si="548"/>
        <v>26.972999999999999</v>
      </c>
      <c r="J986" s="90">
        <f t="shared" si="549"/>
        <v>27.8828</v>
      </c>
      <c r="K986" s="114">
        <v>4</v>
      </c>
      <c r="L986" s="115">
        <v>0.05</v>
      </c>
      <c r="M986" s="90">
        <v>28.9</v>
      </c>
      <c r="N986" s="90">
        <v>26.09</v>
      </c>
      <c r="O986" s="90">
        <v>27.91</v>
      </c>
      <c r="P986" s="90">
        <v>29.26</v>
      </c>
      <c r="Q986" s="90">
        <v>30.14</v>
      </c>
      <c r="R986" s="63">
        <f t="shared" si="537"/>
        <v>2.1800000000000068</v>
      </c>
      <c r="S986" s="64">
        <f t="shared" si="573"/>
        <v>2.1534847298355548E-2</v>
      </c>
      <c r="T986" s="65">
        <f t="shared" si="567"/>
        <v>1.1077041011881947</v>
      </c>
      <c r="U986" s="65">
        <f t="shared" si="567"/>
        <v>0.93479039770691508</v>
      </c>
      <c r="V986" s="65">
        <f t="shared" si="538"/>
        <v>0.89166097060833893</v>
      </c>
      <c r="W986" s="65">
        <f t="shared" si="539"/>
        <v>0.86562707365627067</v>
      </c>
      <c r="X986" s="61">
        <f t="shared" si="550"/>
        <v>5.3989648881110916E-3</v>
      </c>
      <c r="Y986" s="66">
        <f t="shared" si="540"/>
        <v>1.4849023090586246E-2</v>
      </c>
      <c r="Z986" s="61">
        <f t="shared" si="541"/>
        <v>3.3730026322618942E-2</v>
      </c>
      <c r="AA986" s="67">
        <f t="shared" si="542"/>
        <v>26.973000000000003</v>
      </c>
      <c r="AB986" s="68">
        <f t="shared" si="543"/>
        <v>2.9398236872364869E-2</v>
      </c>
      <c r="AC986" s="69">
        <f t="shared" si="544"/>
        <v>3.3844384821770893E-2</v>
      </c>
      <c r="AD986" s="70">
        <f>_xlfn.PERCENTILE.EXC(AC986:$AC$5675,0.5)</f>
        <v>8.677808157904994E-2</v>
      </c>
      <c r="AE986" s="70">
        <f>_xlfn.PERCENTILE.EXC($AC986:AC$5675,0.35)</f>
        <v>4.9629506264407111E-2</v>
      </c>
      <c r="AF986" s="71">
        <f t="shared" si="569"/>
        <v>2.4639113554252343E-2</v>
      </c>
      <c r="AG986" s="70">
        <f t="shared" si="570"/>
        <v>-0.25543395353898041</v>
      </c>
      <c r="AH986" s="70">
        <f t="shared" si="571"/>
        <v>-0.28989367203038569</v>
      </c>
      <c r="AI986" s="61" t="str">
        <f t="shared" si="559"/>
        <v>Safety</v>
      </c>
      <c r="AJ986" s="68" t="str">
        <f t="shared" si="560"/>
        <v>Short VOL</v>
      </c>
      <c r="AK986" s="72" t="str">
        <f t="shared" si="561"/>
        <v>00631L</v>
      </c>
      <c r="AL986" s="73">
        <f t="shared" si="551"/>
        <v>1</v>
      </c>
      <c r="AM986" s="72" t="str">
        <f t="shared" si="564"/>
        <v>00635U</v>
      </c>
      <c r="AN986" s="73">
        <f t="shared" si="552"/>
        <v>0</v>
      </c>
      <c r="AO986" s="74" t="str">
        <f t="shared" si="558"/>
        <v>00631L</v>
      </c>
      <c r="AP986" s="20">
        <f t="shared" si="553"/>
        <v>1</v>
      </c>
      <c r="AQ986" s="74" t="str">
        <f t="shared" si="568"/>
        <v>00635U</v>
      </c>
      <c r="AR986" s="20">
        <f t="shared" si="554"/>
        <v>0</v>
      </c>
      <c r="AS986" s="74" t="str">
        <f t="shared" si="562"/>
        <v>00635U</v>
      </c>
      <c r="AT986" s="20">
        <f t="shared" si="555"/>
        <v>0</v>
      </c>
      <c r="AU986" s="74" t="str">
        <f t="shared" si="545"/>
        <v>00631L</v>
      </c>
      <c r="AV986" s="20">
        <f t="shared" si="556"/>
        <v>1</v>
      </c>
      <c r="AW986" s="74" t="str">
        <f t="shared" si="546"/>
        <v>00635U</v>
      </c>
      <c r="AX986" s="20">
        <f t="shared" si="547"/>
        <v>0</v>
      </c>
      <c r="AY986" s="20">
        <f t="shared" si="557"/>
        <v>0</v>
      </c>
      <c r="AZ986" s="57">
        <v>44875</v>
      </c>
      <c r="BA986" s="75">
        <v>26.9</v>
      </c>
      <c r="BB986" s="90">
        <v>26.875</v>
      </c>
      <c r="BC986" s="76">
        <f t="shared" si="565"/>
        <v>28.896875000000009</v>
      </c>
      <c r="BD986" s="76">
        <f t="shared" si="566"/>
        <v>28.882708333333337</v>
      </c>
      <c r="BE986" s="77">
        <f t="shared" si="572"/>
        <v>-6.9968638477344275E-2</v>
      </c>
      <c r="BF986" s="77">
        <f t="shared" si="563"/>
        <v>-6.8646898014238789E-2</v>
      </c>
    </row>
    <row r="987" spans="1:58" s="23" customFormat="1" ht="13.15" x14ac:dyDescent="0.4">
      <c r="A987" s="57">
        <v>44873</v>
      </c>
      <c r="B987" s="112">
        <v>26.102</v>
      </c>
      <c r="C987" s="112">
        <v>26.19</v>
      </c>
      <c r="D987" s="112">
        <v>27.35</v>
      </c>
      <c r="E987" s="112">
        <v>27.446999999999999</v>
      </c>
      <c r="F987" s="112">
        <v>27.65</v>
      </c>
      <c r="G987" s="112">
        <v>27.891999999999999</v>
      </c>
      <c r="H987" s="113">
        <v>27.95</v>
      </c>
      <c r="I987" s="90">
        <f t="shared" si="548"/>
        <v>26.167999999999999</v>
      </c>
      <c r="J987" s="90">
        <f t="shared" si="549"/>
        <v>27.060000000000002</v>
      </c>
      <c r="K987" s="114">
        <v>5</v>
      </c>
      <c r="L987" s="115">
        <v>0.05</v>
      </c>
      <c r="M987" s="90">
        <v>27.16</v>
      </c>
      <c r="N987" s="90">
        <v>25.54</v>
      </c>
      <c r="O987" s="90">
        <v>27.1</v>
      </c>
      <c r="P987" s="90">
        <v>28.48</v>
      </c>
      <c r="Q987" s="90">
        <v>29.6</v>
      </c>
      <c r="R987" s="63">
        <f t="shared" si="537"/>
        <v>2.8799999999999955</v>
      </c>
      <c r="S987" s="64">
        <f t="shared" si="573"/>
        <v>4.8870636550307912E-2</v>
      </c>
      <c r="T987" s="65">
        <f t="shared" si="567"/>
        <v>1.0634299138606109</v>
      </c>
      <c r="U987" s="65">
        <f t="shared" si="567"/>
        <v>0.94243542435424343</v>
      </c>
      <c r="V987" s="65">
        <f t="shared" si="538"/>
        <v>0.8967696629213483</v>
      </c>
      <c r="W987" s="65">
        <f t="shared" si="539"/>
        <v>0.86283783783783774</v>
      </c>
      <c r="X987" s="61">
        <f t="shared" si="550"/>
        <v>3.3713891655812187E-3</v>
      </c>
      <c r="Y987" s="66">
        <f t="shared" si="540"/>
        <v>1.8326228731737535E-2</v>
      </c>
      <c r="Z987" s="61">
        <f t="shared" si="541"/>
        <v>3.4087435035157564E-2</v>
      </c>
      <c r="AA987" s="67">
        <f t="shared" si="542"/>
        <v>26.168000000000003</v>
      </c>
      <c r="AB987" s="68">
        <f t="shared" si="543"/>
        <v>2.200469851213787E-2</v>
      </c>
      <c r="AC987" s="69">
        <f t="shared" si="544"/>
        <v>2.4588880187940629E-2</v>
      </c>
      <c r="AD987" s="70">
        <f>_xlfn.PERCENTILE.EXC(AC987:$AC$5675,0.5)</f>
        <v>8.6845437781875603E-2</v>
      </c>
      <c r="AE987" s="70">
        <f>_xlfn.PERCENTILE.EXC($AC987:AC$5675,0.35)</f>
        <v>4.9633961963873652E-2</v>
      </c>
      <c r="AF987" s="71">
        <f t="shared" si="569"/>
        <v>2.4491935836587892E-2</v>
      </c>
      <c r="AG987" s="70">
        <f t="shared" si="570"/>
        <v>-0.25543395353898041</v>
      </c>
      <c r="AH987" s="70">
        <f t="shared" si="571"/>
        <v>-0.28989367203038569</v>
      </c>
      <c r="AI987" s="61" t="str">
        <f t="shared" si="559"/>
        <v>Safety</v>
      </c>
      <c r="AJ987" s="68" t="str">
        <f t="shared" si="560"/>
        <v>Short VOL</v>
      </c>
      <c r="AK987" s="72" t="str">
        <f t="shared" si="561"/>
        <v>00631L</v>
      </c>
      <c r="AL987" s="73">
        <f t="shared" si="551"/>
        <v>1</v>
      </c>
      <c r="AM987" s="72" t="str">
        <f t="shared" si="564"/>
        <v>00635U</v>
      </c>
      <c r="AN987" s="73">
        <f t="shared" si="552"/>
        <v>0</v>
      </c>
      <c r="AO987" s="74" t="str">
        <f t="shared" si="558"/>
        <v>00631L</v>
      </c>
      <c r="AP987" s="20">
        <f t="shared" si="553"/>
        <v>1</v>
      </c>
      <c r="AQ987" s="74" t="str">
        <f t="shared" si="568"/>
        <v>00635U</v>
      </c>
      <c r="AR987" s="20">
        <f t="shared" si="554"/>
        <v>0</v>
      </c>
      <c r="AS987" s="74" t="str">
        <f t="shared" si="562"/>
        <v>00635U</v>
      </c>
      <c r="AT987" s="20">
        <f t="shared" si="555"/>
        <v>0</v>
      </c>
      <c r="AU987" s="74" t="str">
        <f t="shared" si="545"/>
        <v>00631L</v>
      </c>
      <c r="AV987" s="20">
        <f t="shared" si="556"/>
        <v>1</v>
      </c>
      <c r="AW987" s="74" t="str">
        <f t="shared" si="546"/>
        <v>00635U</v>
      </c>
      <c r="AX987" s="20">
        <f t="shared" si="547"/>
        <v>0</v>
      </c>
      <c r="AY987" s="20">
        <f t="shared" si="557"/>
        <v>0</v>
      </c>
      <c r="AZ987" s="57">
        <v>44874</v>
      </c>
      <c r="BA987" s="75">
        <v>26.95</v>
      </c>
      <c r="BB987" s="90">
        <v>26.912500000000001</v>
      </c>
      <c r="BC987" s="76">
        <f t="shared" si="565"/>
        <v>28.909166666666675</v>
      </c>
      <c r="BD987" s="76">
        <f t="shared" si="566"/>
        <v>28.898125000000004</v>
      </c>
      <c r="BE987" s="77">
        <f t="shared" si="572"/>
        <v>-6.9066904960941089E-2</v>
      </c>
      <c r="BF987" s="77">
        <f t="shared" si="563"/>
        <v>-6.7413543266215514E-2</v>
      </c>
    </row>
    <row r="988" spans="1:58" s="23" customFormat="1" ht="13.15" x14ac:dyDescent="0.4">
      <c r="A988" s="57">
        <v>44872</v>
      </c>
      <c r="B988" s="112">
        <v>25.155999999999999</v>
      </c>
      <c r="C988" s="112">
        <v>25.5</v>
      </c>
      <c r="D988" s="112">
        <v>26.707999999999998</v>
      </c>
      <c r="E988" s="112">
        <v>26.998999999999999</v>
      </c>
      <c r="F988" s="112">
        <v>27.298999999999999</v>
      </c>
      <c r="G988" s="112">
        <v>27.55</v>
      </c>
      <c r="H988" s="113">
        <v>27.65</v>
      </c>
      <c r="I988" s="90">
        <f t="shared" si="548"/>
        <v>25.396799999999999</v>
      </c>
      <c r="J988" s="90">
        <f t="shared" si="549"/>
        <v>26.345599999999997</v>
      </c>
      <c r="K988" s="114">
        <v>6</v>
      </c>
      <c r="L988" s="115">
        <v>0.05</v>
      </c>
      <c r="M988" s="90">
        <v>27.16</v>
      </c>
      <c r="N988" s="90">
        <v>24.35</v>
      </c>
      <c r="O988" s="90">
        <v>26.26</v>
      </c>
      <c r="P988" s="90">
        <v>27.85</v>
      </c>
      <c r="Q988" s="90">
        <v>29.03</v>
      </c>
      <c r="R988" s="63">
        <f t="shared" si="537"/>
        <v>2.5999999999999943</v>
      </c>
      <c r="S988" s="64">
        <f t="shared" si="573"/>
        <v>-8.1466395112016008E-3</v>
      </c>
      <c r="T988" s="65">
        <f t="shared" si="567"/>
        <v>1.1154004106776181</v>
      </c>
      <c r="U988" s="65">
        <f t="shared" si="567"/>
        <v>0.92726580350342724</v>
      </c>
      <c r="V988" s="65">
        <f t="shared" si="538"/>
        <v>0.87432675044883301</v>
      </c>
      <c r="W988" s="65">
        <f t="shared" si="539"/>
        <v>0.83878746124698589</v>
      </c>
      <c r="X988" s="61">
        <f t="shared" si="550"/>
        <v>1.3674670058832931E-2</v>
      </c>
      <c r="Y988" s="66">
        <f t="shared" si="540"/>
        <v>2.4112004148301783E-2</v>
      </c>
      <c r="Z988" s="61">
        <f t="shared" si="541"/>
        <v>3.7359037359037305E-2</v>
      </c>
      <c r="AA988" s="67">
        <f t="shared" si="542"/>
        <v>25.396799999999999</v>
      </c>
      <c r="AB988" s="68">
        <f t="shared" si="543"/>
        <v>3.3100616016426998E-2</v>
      </c>
      <c r="AC988" s="69">
        <f t="shared" si="544"/>
        <v>4.2989733059548153E-2</v>
      </c>
      <c r="AD988" s="70">
        <f>_xlfn.PERCENTILE.EXC(AC988:$AC$5675,0.5)</f>
        <v>8.6878433472974664E-2</v>
      </c>
      <c r="AE988" s="70">
        <f>_xlfn.PERCENTILE.EXC($AC988:AC$5675,0.35)</f>
        <v>4.9640301419866445E-2</v>
      </c>
      <c r="AF988" s="71">
        <f t="shared" si="569"/>
        <v>2.427797686346142E-2</v>
      </c>
      <c r="AG988" s="70">
        <f t="shared" si="570"/>
        <v>-0.25543395353898041</v>
      </c>
      <c r="AH988" s="70">
        <f t="shared" si="571"/>
        <v>-0.28989367203038569</v>
      </c>
      <c r="AI988" s="61" t="str">
        <f t="shared" si="559"/>
        <v>Safety</v>
      </c>
      <c r="AJ988" s="68" t="str">
        <f t="shared" si="560"/>
        <v>Short VOL</v>
      </c>
      <c r="AK988" s="72" t="str">
        <f t="shared" si="561"/>
        <v>00631L</v>
      </c>
      <c r="AL988" s="73">
        <f t="shared" si="551"/>
        <v>1</v>
      </c>
      <c r="AM988" s="72" t="str">
        <f t="shared" si="564"/>
        <v>00635U</v>
      </c>
      <c r="AN988" s="73">
        <f t="shared" si="552"/>
        <v>0</v>
      </c>
      <c r="AO988" s="74" t="str">
        <f t="shared" si="558"/>
        <v>00631L</v>
      </c>
      <c r="AP988" s="20">
        <f t="shared" si="553"/>
        <v>1</v>
      </c>
      <c r="AQ988" s="74" t="str">
        <f t="shared" si="568"/>
        <v>00635U</v>
      </c>
      <c r="AR988" s="20">
        <f t="shared" si="554"/>
        <v>0</v>
      </c>
      <c r="AS988" s="74" t="str">
        <f t="shared" si="562"/>
        <v>00635U</v>
      </c>
      <c r="AT988" s="20">
        <f t="shared" si="555"/>
        <v>0</v>
      </c>
      <c r="AU988" s="74" t="str">
        <f t="shared" si="545"/>
        <v>00631L</v>
      </c>
      <c r="AV988" s="20">
        <f t="shared" si="556"/>
        <v>1</v>
      </c>
      <c r="AW988" s="74" t="str">
        <f t="shared" si="546"/>
        <v>00635U</v>
      </c>
      <c r="AX988" s="20">
        <f t="shared" si="547"/>
        <v>0</v>
      </c>
      <c r="AY988" s="20">
        <f t="shared" si="557"/>
        <v>0</v>
      </c>
      <c r="AZ988" s="57">
        <v>44873</v>
      </c>
      <c r="BA988" s="75">
        <v>27.01</v>
      </c>
      <c r="BB988" s="90">
        <v>27.425000000000001</v>
      </c>
      <c r="BC988" s="76">
        <f t="shared" si="565"/>
        <v>28.925416666666671</v>
      </c>
      <c r="BD988" s="76">
        <f t="shared" si="566"/>
        <v>28.910791666666672</v>
      </c>
      <c r="BE988" s="77">
        <f t="shared" si="572"/>
        <v>-5.1871911957476945E-2</v>
      </c>
      <c r="BF988" s="77">
        <f t="shared" si="563"/>
        <v>-6.5746787171457141E-2</v>
      </c>
    </row>
    <row r="989" spans="1:58" s="23" customFormat="1" ht="13.15" x14ac:dyDescent="0.4">
      <c r="A989" s="57">
        <v>44869</v>
      </c>
      <c r="B989" s="112">
        <v>25.529</v>
      </c>
      <c r="C989" s="112">
        <v>25.835999999999999</v>
      </c>
      <c r="D989" s="112">
        <v>26.986000000000001</v>
      </c>
      <c r="E989" s="112">
        <v>27.122</v>
      </c>
      <c r="F989" s="112">
        <v>27.434999999999999</v>
      </c>
      <c r="G989" s="112">
        <v>27.658000000000001</v>
      </c>
      <c r="H989" s="113">
        <v>27.716999999999999</v>
      </c>
      <c r="I989" s="90">
        <f t="shared" si="548"/>
        <v>25.728549999999998</v>
      </c>
      <c r="J989" s="90">
        <f t="shared" si="549"/>
        <v>26.583500000000001</v>
      </c>
      <c r="K989" s="114">
        <v>7</v>
      </c>
      <c r="L989" s="115">
        <v>0.05</v>
      </c>
      <c r="M989" s="90">
        <v>27.04</v>
      </c>
      <c r="N989" s="90">
        <v>24.55</v>
      </c>
      <c r="O989" s="90">
        <v>26.39</v>
      </c>
      <c r="P989" s="90">
        <v>27.99</v>
      </c>
      <c r="Q989" s="90">
        <v>29.16</v>
      </c>
      <c r="R989" s="63">
        <f t="shared" si="537"/>
        <v>2.789999999999992</v>
      </c>
      <c r="S989" s="64">
        <f t="shared" si="573"/>
        <v>-2.9644268774703556E-2</v>
      </c>
      <c r="T989" s="65">
        <f t="shared" si="567"/>
        <v>1.1014256619144602</v>
      </c>
      <c r="U989" s="65">
        <f t="shared" si="567"/>
        <v>0.93027661993179234</v>
      </c>
      <c r="V989" s="65">
        <f t="shared" si="538"/>
        <v>0.8770989639156842</v>
      </c>
      <c r="W989" s="65">
        <f t="shared" si="539"/>
        <v>0.84190672153635115</v>
      </c>
      <c r="X989" s="61">
        <f t="shared" si="550"/>
        <v>1.2025539582435607E-2</v>
      </c>
      <c r="Y989" s="66">
        <f t="shared" si="540"/>
        <v>2.1937910183614736E-2</v>
      </c>
      <c r="Z989" s="61">
        <f t="shared" si="541"/>
        <v>3.322962234560449E-2</v>
      </c>
      <c r="AA989" s="67">
        <f t="shared" si="542"/>
        <v>25.728549999999998</v>
      </c>
      <c r="AB989" s="68">
        <f t="shared" si="543"/>
        <v>3.9877800407331944E-2</v>
      </c>
      <c r="AC989" s="69">
        <f t="shared" si="544"/>
        <v>4.800610997963331E-2</v>
      </c>
      <c r="AD989" s="70">
        <f>_xlfn.PERCENTILE.EXC(AC989:$AC$5675,0.5)</f>
        <v>8.6911429164073725E-2</v>
      </c>
      <c r="AE989" s="70">
        <f>_xlfn.PERCENTILE.EXC($AC989:AC$5675,0.35)</f>
        <v>4.9655457451555599E-2</v>
      </c>
      <c r="AF989" s="71">
        <f t="shared" si="569"/>
        <v>2.3997974019684037E-2</v>
      </c>
      <c r="AG989" s="70">
        <f t="shared" si="570"/>
        <v>-0.25543395353898041</v>
      </c>
      <c r="AH989" s="70">
        <f t="shared" si="571"/>
        <v>-0.28989367203038569</v>
      </c>
      <c r="AI989" s="61" t="str">
        <f t="shared" si="559"/>
        <v>Safety</v>
      </c>
      <c r="AJ989" s="68" t="str">
        <f t="shared" si="560"/>
        <v>Short VOL</v>
      </c>
      <c r="AK989" s="72" t="str">
        <f t="shared" si="561"/>
        <v>00631L</v>
      </c>
      <c r="AL989" s="73">
        <f t="shared" si="551"/>
        <v>1</v>
      </c>
      <c r="AM989" s="72" t="str">
        <f t="shared" si="564"/>
        <v>00635U</v>
      </c>
      <c r="AN989" s="73">
        <f t="shared" si="552"/>
        <v>0</v>
      </c>
      <c r="AO989" s="74" t="str">
        <f t="shared" si="558"/>
        <v>00631L</v>
      </c>
      <c r="AP989" s="20">
        <f t="shared" si="553"/>
        <v>1</v>
      </c>
      <c r="AQ989" s="74" t="str">
        <f t="shared" si="568"/>
        <v>00635U</v>
      </c>
      <c r="AR989" s="20">
        <f t="shared" si="554"/>
        <v>0</v>
      </c>
      <c r="AS989" s="74" t="str">
        <f t="shared" si="562"/>
        <v>00635U</v>
      </c>
      <c r="AT989" s="20">
        <f t="shared" si="555"/>
        <v>0</v>
      </c>
      <c r="AU989" s="74" t="str">
        <f t="shared" si="545"/>
        <v>00631L</v>
      </c>
      <c r="AV989" s="20">
        <f t="shared" si="556"/>
        <v>1</v>
      </c>
      <c r="AW989" s="74" t="str">
        <f t="shared" si="546"/>
        <v>00635U</v>
      </c>
      <c r="AX989" s="20">
        <f t="shared" si="547"/>
        <v>0</v>
      </c>
      <c r="AY989" s="20">
        <f t="shared" si="557"/>
        <v>0</v>
      </c>
      <c r="AZ989" s="57">
        <v>44872</v>
      </c>
      <c r="BA989" s="75">
        <v>27.56</v>
      </c>
      <c r="BB989" s="90">
        <v>27.6875</v>
      </c>
      <c r="BC989" s="76">
        <f t="shared" si="565"/>
        <v>28.950833333333339</v>
      </c>
      <c r="BD989" s="76">
        <f t="shared" si="566"/>
        <v>28.927666666666671</v>
      </c>
      <c r="BE989" s="77">
        <f t="shared" si="572"/>
        <v>-4.3637201001698468E-2</v>
      </c>
      <c r="BF989" s="77">
        <f t="shared" si="563"/>
        <v>-4.72788449350681E-2</v>
      </c>
    </row>
    <row r="990" spans="1:58" s="23" customFormat="1" ht="13.15" x14ac:dyDescent="0.4">
      <c r="A990" s="57">
        <v>44868</v>
      </c>
      <c r="B990" s="112">
        <v>25.67</v>
      </c>
      <c r="C990" s="112">
        <v>26.097000000000001</v>
      </c>
      <c r="D990" s="112">
        <v>27.3</v>
      </c>
      <c r="E990" s="112">
        <v>27.541</v>
      </c>
      <c r="F990" s="112">
        <v>27.792999999999999</v>
      </c>
      <c r="G990" s="112">
        <v>28.048999999999999</v>
      </c>
      <c r="H990" s="113">
        <v>28.05</v>
      </c>
      <c r="I990" s="90">
        <f t="shared" si="548"/>
        <v>25.926200000000001</v>
      </c>
      <c r="J990" s="90">
        <f t="shared" si="549"/>
        <v>26.8188</v>
      </c>
      <c r="K990" s="114">
        <v>8</v>
      </c>
      <c r="L990" s="115">
        <v>0.05</v>
      </c>
      <c r="M990" s="90">
        <v>28.4</v>
      </c>
      <c r="N990" s="90">
        <v>25.3</v>
      </c>
      <c r="O990" s="90">
        <v>26.7</v>
      </c>
      <c r="P990" s="90">
        <v>28.22</v>
      </c>
      <c r="Q990" s="90">
        <v>29.33</v>
      </c>
      <c r="R990" s="63">
        <f t="shared" si="537"/>
        <v>1.2199999999999989</v>
      </c>
      <c r="S990" s="64">
        <f t="shared" si="573"/>
        <v>-2.1655065738592372E-2</v>
      </c>
      <c r="T990" s="65">
        <f t="shared" si="567"/>
        <v>1.1225296442687747</v>
      </c>
      <c r="U990" s="65">
        <f t="shared" si="567"/>
        <v>0.94756554307116114</v>
      </c>
      <c r="V990" s="65">
        <f t="shared" si="538"/>
        <v>0.8965272856130404</v>
      </c>
      <c r="W990" s="65">
        <f t="shared" si="539"/>
        <v>0.86259802250255724</v>
      </c>
      <c r="X990" s="61">
        <f t="shared" si="550"/>
        <v>1.663420335021424E-2</v>
      </c>
      <c r="Y990" s="66">
        <f t="shared" si="540"/>
        <v>1.8481536618132979E-2</v>
      </c>
      <c r="Z990" s="61">
        <f t="shared" si="541"/>
        <v>3.4428493184500544E-2</v>
      </c>
      <c r="AA990" s="67">
        <f t="shared" si="542"/>
        <v>25.926200000000001</v>
      </c>
      <c r="AB990" s="68">
        <f t="shared" si="543"/>
        <v>1.4624505928853794E-2</v>
      </c>
      <c r="AC990" s="69">
        <f t="shared" si="544"/>
        <v>2.475098814229252E-2</v>
      </c>
      <c r="AD990" s="70">
        <f>_xlfn.PERCENTILE.EXC(AC990:$AC$5675,0.5)</f>
        <v>8.6912230786161532E-2</v>
      </c>
      <c r="AE990" s="70">
        <f>_xlfn.PERCENTILE.EXC($AC990:AC$5675,0.35)</f>
        <v>4.9669286723584442E-2</v>
      </c>
      <c r="AF990" s="71">
        <f t="shared" si="569"/>
        <v>2.373242949852835E-2</v>
      </c>
      <c r="AG990" s="70">
        <f t="shared" si="570"/>
        <v>-0.25543395353898041</v>
      </c>
      <c r="AH990" s="70">
        <f t="shared" si="571"/>
        <v>-0.28989367203038569</v>
      </c>
      <c r="AI990" s="61" t="str">
        <f t="shared" si="559"/>
        <v>Safety</v>
      </c>
      <c r="AJ990" s="68" t="str">
        <f t="shared" si="560"/>
        <v>Short VOL</v>
      </c>
      <c r="AK990" s="72" t="str">
        <f t="shared" si="561"/>
        <v>00631L</v>
      </c>
      <c r="AL990" s="73">
        <f t="shared" si="551"/>
        <v>1</v>
      </c>
      <c r="AM990" s="72" t="str">
        <f t="shared" si="564"/>
        <v>00635U</v>
      </c>
      <c r="AN990" s="73">
        <f t="shared" si="552"/>
        <v>0</v>
      </c>
      <c r="AO990" s="74" t="str">
        <f t="shared" si="558"/>
        <v>00631L</v>
      </c>
      <c r="AP990" s="20">
        <f t="shared" si="553"/>
        <v>1</v>
      </c>
      <c r="AQ990" s="74" t="str">
        <f t="shared" si="568"/>
        <v>00635U</v>
      </c>
      <c r="AR990" s="20">
        <f t="shared" si="554"/>
        <v>0</v>
      </c>
      <c r="AS990" s="74" t="str">
        <f t="shared" si="562"/>
        <v>00635U</v>
      </c>
      <c r="AT990" s="20">
        <f t="shared" si="555"/>
        <v>0</v>
      </c>
      <c r="AU990" s="74" t="str">
        <f t="shared" si="545"/>
        <v>00631L</v>
      </c>
      <c r="AV990" s="20">
        <f t="shared" si="556"/>
        <v>1</v>
      </c>
      <c r="AW990" s="74" t="str">
        <f t="shared" si="546"/>
        <v>00635U</v>
      </c>
      <c r="AX990" s="20">
        <f t="shared" si="547"/>
        <v>0</v>
      </c>
      <c r="AY990" s="20">
        <f t="shared" si="557"/>
        <v>0</v>
      </c>
      <c r="AZ990" s="57">
        <v>44869</v>
      </c>
      <c r="BA990" s="75">
        <v>27.6</v>
      </c>
      <c r="BB990" s="90">
        <v>28.024999999999999</v>
      </c>
      <c r="BC990" s="76">
        <f t="shared" si="565"/>
        <v>28.984375000000007</v>
      </c>
      <c r="BD990" s="76">
        <f t="shared" si="566"/>
        <v>28.949375000000011</v>
      </c>
      <c r="BE990" s="77">
        <f t="shared" si="572"/>
        <v>-3.3099730458221309E-2</v>
      </c>
      <c r="BF990" s="77">
        <f t="shared" si="563"/>
        <v>-4.6611541699950639E-2</v>
      </c>
    </row>
    <row r="991" spans="1:58" s="23" customFormat="1" ht="13.15" x14ac:dyDescent="0.4">
      <c r="A991" s="57">
        <v>44867</v>
      </c>
      <c r="B991" s="112">
        <v>26.448</v>
      </c>
      <c r="C991" s="112">
        <v>26.696999999999999</v>
      </c>
      <c r="D991" s="112">
        <v>27.798999999999999</v>
      </c>
      <c r="E991" s="112">
        <v>27.922999999999998</v>
      </c>
      <c r="F991" s="112">
        <v>28.228000000000002</v>
      </c>
      <c r="G991" s="112">
        <v>28.443000000000001</v>
      </c>
      <c r="H991" s="113">
        <v>28.45</v>
      </c>
      <c r="I991" s="90">
        <f t="shared" si="548"/>
        <v>26.584949999999999</v>
      </c>
      <c r="J991" s="90">
        <f t="shared" si="549"/>
        <v>27.303100000000001</v>
      </c>
      <c r="K991" s="114">
        <v>9</v>
      </c>
      <c r="L991" s="115">
        <v>0.05</v>
      </c>
      <c r="M991" s="90">
        <v>29.37</v>
      </c>
      <c r="N991" s="90">
        <v>25.86</v>
      </c>
      <c r="O991" s="90">
        <v>27.22</v>
      </c>
      <c r="P991" s="90">
        <v>28.72</v>
      </c>
      <c r="Q991" s="90">
        <v>29.74</v>
      </c>
      <c r="R991" s="63">
        <f t="shared" ref="R991:R1054" si="574">(O991+P991)-(N991+M991)</f>
        <v>0.70999999999999375</v>
      </c>
      <c r="S991" s="64">
        <f t="shared" si="573"/>
        <v>1.9372336303758509E-3</v>
      </c>
      <c r="T991" s="65">
        <f t="shared" si="567"/>
        <v>1.1357308584686776</v>
      </c>
      <c r="U991" s="65">
        <f t="shared" si="567"/>
        <v>0.95003673769287289</v>
      </c>
      <c r="V991" s="65">
        <f t="shared" si="538"/>
        <v>0.9004178272980502</v>
      </c>
      <c r="W991" s="65">
        <f t="shared" si="539"/>
        <v>0.8695359784801614</v>
      </c>
      <c r="X991" s="61">
        <f t="shared" si="550"/>
        <v>9.4147005444645635E-3</v>
      </c>
      <c r="Y991" s="66">
        <f t="shared" si="540"/>
        <v>1.88733302295599E-2</v>
      </c>
      <c r="Z991" s="61">
        <f t="shared" si="541"/>
        <v>2.701340420049695E-2</v>
      </c>
      <c r="AA991" s="67">
        <f t="shared" si="542"/>
        <v>26.584949999999999</v>
      </c>
      <c r="AB991" s="68">
        <f t="shared" si="543"/>
        <v>2.273781902552208E-2</v>
      </c>
      <c r="AC991" s="69">
        <f t="shared" si="544"/>
        <v>2.8033642691415304E-2</v>
      </c>
      <c r="AD991" s="70">
        <f>_xlfn.PERCENTILE.EXC(AC991:$AC$5675,0.5)</f>
        <v>8.6913032408249352E-2</v>
      </c>
      <c r="AE991" s="70">
        <f>_xlfn.PERCENTILE.EXC($AC991:AC$5675,0.35)</f>
        <v>4.9689657481253917E-2</v>
      </c>
      <c r="AF991" s="71">
        <f t="shared" si="569"/>
        <v>2.3391921684826084E-2</v>
      </c>
      <c r="AG991" s="70">
        <f t="shared" si="570"/>
        <v>-0.25543395353898041</v>
      </c>
      <c r="AH991" s="70">
        <f t="shared" si="571"/>
        <v>-0.28989367203038569</v>
      </c>
      <c r="AI991" s="61" t="str">
        <f t="shared" si="559"/>
        <v>Safety</v>
      </c>
      <c r="AJ991" s="68" t="str">
        <f t="shared" si="560"/>
        <v>Short VOL</v>
      </c>
      <c r="AK991" s="72" t="str">
        <f t="shared" si="561"/>
        <v>00631L</v>
      </c>
      <c r="AL991" s="73">
        <f t="shared" si="551"/>
        <v>1</v>
      </c>
      <c r="AM991" s="72" t="str">
        <f t="shared" si="564"/>
        <v>00635U</v>
      </c>
      <c r="AN991" s="73">
        <f t="shared" si="552"/>
        <v>0</v>
      </c>
      <c r="AO991" s="74" t="str">
        <f t="shared" si="558"/>
        <v>00631L</v>
      </c>
      <c r="AP991" s="20">
        <f t="shared" si="553"/>
        <v>1</v>
      </c>
      <c r="AQ991" s="74" t="str">
        <f t="shared" si="568"/>
        <v>00635U</v>
      </c>
      <c r="AR991" s="20">
        <f t="shared" si="554"/>
        <v>0</v>
      </c>
      <c r="AS991" s="74" t="str">
        <f t="shared" si="562"/>
        <v>00635U</v>
      </c>
      <c r="AT991" s="20">
        <f t="shared" si="555"/>
        <v>0</v>
      </c>
      <c r="AU991" s="74" t="str">
        <f t="shared" si="545"/>
        <v>00631L</v>
      </c>
      <c r="AV991" s="20">
        <f t="shared" si="556"/>
        <v>1</v>
      </c>
      <c r="AW991" s="74" t="str">
        <f t="shared" si="546"/>
        <v>00635U</v>
      </c>
      <c r="AX991" s="20">
        <f t="shared" si="547"/>
        <v>0</v>
      </c>
      <c r="AY991" s="20">
        <f t="shared" si="557"/>
        <v>0</v>
      </c>
      <c r="AZ991" s="57">
        <v>44868</v>
      </c>
      <c r="BA991" s="75">
        <v>28.2</v>
      </c>
      <c r="BB991" s="90">
        <v>28.262499999999999</v>
      </c>
      <c r="BC991" s="76">
        <f t="shared" si="565"/>
        <v>29.01645833333334</v>
      </c>
      <c r="BD991" s="76">
        <f t="shared" si="566"/>
        <v>28.987291666666675</v>
      </c>
      <c r="BE991" s="77">
        <f t="shared" si="572"/>
        <v>-2.5983816655777491E-2</v>
      </c>
      <c r="BF991" s="77">
        <f t="shared" si="563"/>
        <v>-2.7159890469243279E-2</v>
      </c>
    </row>
    <row r="992" spans="1:58" s="23" customFormat="1" ht="13.15" x14ac:dyDescent="0.4">
      <c r="A992" s="57">
        <v>44866</v>
      </c>
      <c r="B992" s="112">
        <v>25.634</v>
      </c>
      <c r="C992" s="112">
        <v>26.004000000000001</v>
      </c>
      <c r="D992" s="112">
        <v>27.295000000000002</v>
      </c>
      <c r="E992" s="112">
        <v>27.501000000000001</v>
      </c>
      <c r="F992" s="112">
        <v>27.838999999999999</v>
      </c>
      <c r="G992" s="112">
        <v>28.084</v>
      </c>
      <c r="H992" s="113">
        <v>28.094000000000001</v>
      </c>
      <c r="I992" s="90">
        <f t="shared" si="548"/>
        <v>25.819000000000003</v>
      </c>
      <c r="J992" s="90">
        <f t="shared" si="549"/>
        <v>26.649500000000003</v>
      </c>
      <c r="K992" s="114">
        <v>10</v>
      </c>
      <c r="L992" s="115">
        <v>0.05</v>
      </c>
      <c r="M992" s="90">
        <v>30.51</v>
      </c>
      <c r="N992" s="90">
        <v>25.81</v>
      </c>
      <c r="O992" s="90">
        <v>26.69</v>
      </c>
      <c r="P992" s="90">
        <v>28.25</v>
      </c>
      <c r="Q992" s="90">
        <v>29.38</v>
      </c>
      <c r="R992" s="63">
        <f t="shared" si="574"/>
        <v>-1.3800000000000026</v>
      </c>
      <c r="S992" s="64">
        <f t="shared" si="573"/>
        <v>-2.7047913446677082E-3</v>
      </c>
      <c r="T992" s="65">
        <f t="shared" si="567"/>
        <v>1.1820999612553276</v>
      </c>
      <c r="U992" s="65">
        <f t="shared" si="567"/>
        <v>0.96702884975646297</v>
      </c>
      <c r="V992" s="65">
        <f t="shared" si="538"/>
        <v>0.91362831858407079</v>
      </c>
      <c r="W992" s="65">
        <f t="shared" si="539"/>
        <v>0.87848876786929886</v>
      </c>
      <c r="X992" s="61">
        <f t="shared" si="550"/>
        <v>1.4433954903643636E-2</v>
      </c>
      <c r="Y992" s="66">
        <f t="shared" si="540"/>
        <v>2.156285225991782E-2</v>
      </c>
      <c r="Z992" s="61">
        <f t="shared" si="541"/>
        <v>3.2166234168635524E-2</v>
      </c>
      <c r="AA992" s="67">
        <f t="shared" si="542"/>
        <v>25.819000000000003</v>
      </c>
      <c r="AB992" s="68">
        <f t="shared" si="543"/>
        <v>-6.8190623789228357E-3</v>
      </c>
      <c r="AC992" s="69">
        <f t="shared" si="544"/>
        <v>3.4870205346779909E-4</v>
      </c>
      <c r="AD992" s="70">
        <f>_xlfn.PERCENTILE.EXC(AC992:$AC$5675,0.5)</f>
        <v>8.6934777073689851E-2</v>
      </c>
      <c r="AE992" s="70">
        <f>_xlfn.PERCENTILE.EXC($AC992:AC$5675,0.35)</f>
        <v>4.9749249600227627E-2</v>
      </c>
      <c r="AF992" s="71">
        <f t="shared" si="569"/>
        <v>2.2373815888859127E-2</v>
      </c>
      <c r="AG992" s="70">
        <f t="shared" si="570"/>
        <v>-0.25543395353898041</v>
      </c>
      <c r="AH992" s="70">
        <f t="shared" si="571"/>
        <v>-0.28989367203038569</v>
      </c>
      <c r="AI992" s="61" t="str">
        <f t="shared" si="559"/>
        <v>Safety</v>
      </c>
      <c r="AJ992" s="68" t="str">
        <f t="shared" si="560"/>
        <v>Safety</v>
      </c>
      <c r="AK992" s="72" t="str">
        <f t="shared" si="561"/>
        <v>00635U</v>
      </c>
      <c r="AL992" s="73">
        <f t="shared" si="551"/>
        <v>0</v>
      </c>
      <c r="AM992" s="72" t="str">
        <f t="shared" si="564"/>
        <v>00635U</v>
      </c>
      <c r="AN992" s="73">
        <f t="shared" si="552"/>
        <v>0</v>
      </c>
      <c r="AO992" s="74" t="str">
        <f t="shared" si="558"/>
        <v>00635U</v>
      </c>
      <c r="AP992" s="20">
        <f t="shared" si="553"/>
        <v>0</v>
      </c>
      <c r="AQ992" s="74" t="str">
        <f t="shared" si="568"/>
        <v>00635U</v>
      </c>
      <c r="AR992" s="20">
        <f t="shared" si="554"/>
        <v>0</v>
      </c>
      <c r="AS992" s="74" t="str">
        <f t="shared" si="562"/>
        <v>00635U</v>
      </c>
      <c r="AT992" s="20">
        <f t="shared" si="555"/>
        <v>0</v>
      </c>
      <c r="AU992" s="74" t="str">
        <f t="shared" si="545"/>
        <v>00635U</v>
      </c>
      <c r="AV992" s="20">
        <f t="shared" si="556"/>
        <v>0</v>
      </c>
      <c r="AW992" s="74" t="str">
        <f t="shared" si="546"/>
        <v>00635U</v>
      </c>
      <c r="AX992" s="20">
        <f t="shared" si="547"/>
        <v>0</v>
      </c>
      <c r="AY992" s="20">
        <f t="shared" si="557"/>
        <v>1</v>
      </c>
      <c r="AZ992" s="57">
        <v>44867</v>
      </c>
      <c r="BA992" s="75">
        <v>28.14</v>
      </c>
      <c r="BB992" s="90">
        <v>28.012499999999999</v>
      </c>
      <c r="BC992" s="76">
        <f t="shared" si="565"/>
        <v>29.049375000000005</v>
      </c>
      <c r="BD992" s="76">
        <f t="shared" si="566"/>
        <v>29.014416666666673</v>
      </c>
      <c r="BE992" s="77">
        <f t="shared" si="572"/>
        <v>-3.5693539017621047E-2</v>
      </c>
      <c r="BF992" s="77">
        <f t="shared" si="563"/>
        <v>-3.0137316793663105E-2</v>
      </c>
    </row>
    <row r="993" spans="1:58" s="23" customFormat="1" ht="13.15" x14ac:dyDescent="0.4">
      <c r="A993" s="57">
        <v>44865</v>
      </c>
      <c r="B993" s="112">
        <v>25.875</v>
      </c>
      <c r="C993" s="112">
        <v>26.4</v>
      </c>
      <c r="D993" s="112">
        <v>27.666</v>
      </c>
      <c r="E993" s="112">
        <v>27.88</v>
      </c>
      <c r="F993" s="112">
        <v>28.199000000000002</v>
      </c>
      <c r="G993" s="112">
        <v>28.414000000000001</v>
      </c>
      <c r="H993" s="113">
        <v>28.4</v>
      </c>
      <c r="I993" s="90">
        <f t="shared" si="548"/>
        <v>26.111249999999998</v>
      </c>
      <c r="J993" s="90">
        <f t="shared" si="549"/>
        <v>26.9697</v>
      </c>
      <c r="K993" s="114">
        <v>11</v>
      </c>
      <c r="L993" s="115">
        <v>0.05</v>
      </c>
      <c r="M993" s="90">
        <v>29.8</v>
      </c>
      <c r="N993" s="90">
        <v>25.88</v>
      </c>
      <c r="O993" s="90">
        <v>26.92</v>
      </c>
      <c r="P993" s="90">
        <v>28.58</v>
      </c>
      <c r="Q993" s="90">
        <v>29.73</v>
      </c>
      <c r="R993" s="63">
        <f t="shared" si="574"/>
        <v>-0.17999999999999972</v>
      </c>
      <c r="S993" s="64">
        <f t="shared" si="573"/>
        <v>5.0485436893203499E-3</v>
      </c>
      <c r="T993" s="65">
        <f t="shared" si="567"/>
        <v>1.1514683153013912</v>
      </c>
      <c r="U993" s="65">
        <f t="shared" si="567"/>
        <v>0.96136701337295682</v>
      </c>
      <c r="V993" s="65">
        <f t="shared" si="538"/>
        <v>0.90552834149755079</v>
      </c>
      <c r="W993" s="65">
        <f t="shared" si="539"/>
        <v>0.87050117726202481</v>
      </c>
      <c r="X993" s="61">
        <f t="shared" si="550"/>
        <v>2.0289855072463715E-2</v>
      </c>
      <c r="Y993" s="66">
        <f t="shared" si="540"/>
        <v>1.8651362984218062E-2</v>
      </c>
      <c r="Z993" s="61">
        <f t="shared" si="541"/>
        <v>3.2876633634927523E-2</v>
      </c>
      <c r="AA993" s="67">
        <f t="shared" si="542"/>
        <v>26.111249999999998</v>
      </c>
      <c r="AB993" s="68">
        <f t="shared" si="543"/>
        <v>-1.9319938176193992E-4</v>
      </c>
      <c r="AC993" s="69">
        <f t="shared" si="544"/>
        <v>8.9354714064914728E-3</v>
      </c>
      <c r="AD993" s="70">
        <f>_xlfn.PERCENTILE.EXC(AC993:$AC$5675,0.5)</f>
        <v>8.6956521739130363E-2</v>
      </c>
      <c r="AE993" s="70">
        <f>_xlfn.PERCENTILE.EXC($AC993:AC$5675,0.35)</f>
        <v>4.977827580743141E-2</v>
      </c>
      <c r="AF993" s="71">
        <f t="shared" si="569"/>
        <v>2.3237292269520503E-2</v>
      </c>
      <c r="AG993" s="70">
        <f t="shared" si="570"/>
        <v>-0.25543395353898041</v>
      </c>
      <c r="AH993" s="70">
        <f t="shared" si="571"/>
        <v>-0.28989367203038569</v>
      </c>
      <c r="AI993" s="61" t="str">
        <f t="shared" si="559"/>
        <v>Safety</v>
      </c>
      <c r="AJ993" s="68" t="str">
        <f t="shared" si="560"/>
        <v>Safety</v>
      </c>
      <c r="AK993" s="72" t="str">
        <f t="shared" si="561"/>
        <v>00635U</v>
      </c>
      <c r="AL993" s="73">
        <f t="shared" si="551"/>
        <v>0</v>
      </c>
      <c r="AM993" s="72" t="str">
        <f t="shared" si="564"/>
        <v>00635U</v>
      </c>
      <c r="AN993" s="73">
        <f t="shared" si="552"/>
        <v>0</v>
      </c>
      <c r="AO993" s="74" t="str">
        <f t="shared" si="558"/>
        <v>00635U</v>
      </c>
      <c r="AP993" s="20">
        <f t="shared" si="553"/>
        <v>0</v>
      </c>
      <c r="AQ993" s="74" t="str">
        <f t="shared" si="568"/>
        <v>00635U</v>
      </c>
      <c r="AR993" s="20">
        <f t="shared" si="554"/>
        <v>0</v>
      </c>
      <c r="AS993" s="74" t="str">
        <f t="shared" si="562"/>
        <v>00635U</v>
      </c>
      <c r="AT993" s="20">
        <f t="shared" si="555"/>
        <v>0</v>
      </c>
      <c r="AU993" s="74" t="str">
        <f t="shared" si="545"/>
        <v>00635U</v>
      </c>
      <c r="AV993" s="20">
        <f t="shared" si="556"/>
        <v>0</v>
      </c>
      <c r="AW993" s="74" t="str">
        <f t="shared" si="546"/>
        <v>00635U</v>
      </c>
      <c r="AX993" s="20">
        <f t="shared" si="547"/>
        <v>0</v>
      </c>
      <c r="AY993" s="20">
        <f t="shared" si="557"/>
        <v>1</v>
      </c>
      <c r="AZ993" s="57">
        <v>44866</v>
      </c>
      <c r="BA993" s="75">
        <v>28.24</v>
      </c>
      <c r="BB993" s="90">
        <v>28.137499999999999</v>
      </c>
      <c r="BC993" s="76">
        <f t="shared" si="565"/>
        <v>29.074791666666673</v>
      </c>
      <c r="BD993" s="76">
        <f t="shared" si="566"/>
        <v>29.053166666666677</v>
      </c>
      <c r="BE993" s="77">
        <f t="shared" si="572"/>
        <v>-3.2237261659943353E-2</v>
      </c>
      <c r="BF993" s="77">
        <f t="shared" si="563"/>
        <v>-2.7988916870794734E-2</v>
      </c>
    </row>
    <row r="994" spans="1:58" s="23" customFormat="1" ht="13.15" x14ac:dyDescent="0.4">
      <c r="A994" s="57">
        <v>44862</v>
      </c>
      <c r="B994" s="112">
        <v>26.26</v>
      </c>
      <c r="C994" s="112">
        <v>26.905999999999999</v>
      </c>
      <c r="D994" s="112">
        <v>28</v>
      </c>
      <c r="E994" s="112">
        <v>28.106999999999999</v>
      </c>
      <c r="F994" s="112">
        <v>28.298999999999999</v>
      </c>
      <c r="G994" s="112">
        <v>28.460999999999999</v>
      </c>
      <c r="H994" s="113">
        <v>28.425000000000001</v>
      </c>
      <c r="I994" s="90">
        <f t="shared" si="548"/>
        <v>26.5184</v>
      </c>
      <c r="J994" s="90">
        <f t="shared" si="549"/>
        <v>27.343599999999999</v>
      </c>
      <c r="K994" s="114">
        <v>12</v>
      </c>
      <c r="L994" s="115">
        <v>0.05</v>
      </c>
      <c r="M994" s="90">
        <v>27.81</v>
      </c>
      <c r="N994" s="90">
        <v>25.75</v>
      </c>
      <c r="O994" s="90">
        <v>26.9</v>
      </c>
      <c r="P994" s="90">
        <v>28.53</v>
      </c>
      <c r="Q994" s="90">
        <v>29.57</v>
      </c>
      <c r="R994" s="63">
        <f t="shared" si="574"/>
        <v>1.8699999999999974</v>
      </c>
      <c r="S994" s="64">
        <f t="shared" si="573"/>
        <v>-5.9875867104782786E-2</v>
      </c>
      <c r="T994" s="65">
        <f t="shared" si="567"/>
        <v>1.0799999999999998</v>
      </c>
      <c r="U994" s="65">
        <f t="shared" si="567"/>
        <v>0.95724907063197029</v>
      </c>
      <c r="V994" s="65">
        <f t="shared" si="538"/>
        <v>0.90255871012968802</v>
      </c>
      <c r="W994" s="65">
        <f t="shared" si="539"/>
        <v>0.87081501521812643</v>
      </c>
      <c r="X994" s="61">
        <f t="shared" si="550"/>
        <v>2.4600152322924493E-2</v>
      </c>
      <c r="Y994" s="66">
        <f t="shared" si="540"/>
        <v>1.1313907567509923E-2</v>
      </c>
      <c r="Z994" s="61">
        <f t="shared" si="541"/>
        <v>3.1118016169904627E-2</v>
      </c>
      <c r="AA994" s="67">
        <f t="shared" si="542"/>
        <v>26.5184</v>
      </c>
      <c r="AB994" s="68">
        <f t="shared" si="543"/>
        <v>1.9805825242718508E-2</v>
      </c>
      <c r="AC994" s="69">
        <f t="shared" si="544"/>
        <v>2.9840776699029115E-2</v>
      </c>
      <c r="AD994" s="70">
        <f>_xlfn.PERCENTILE.EXC(AC994:$AC$5675,0.5)</f>
        <v>8.698733116434984E-2</v>
      </c>
      <c r="AE994" s="70">
        <f>_xlfn.PERCENTILE.EXC($AC994:AC$5675,0.35)</f>
        <v>4.978744905267684E-2</v>
      </c>
      <c r="AF994" s="71">
        <f t="shared" si="569"/>
        <v>2.3539796879420524E-2</v>
      </c>
      <c r="AG994" s="70">
        <f t="shared" si="570"/>
        <v>-0.25543395353898041</v>
      </c>
      <c r="AH994" s="70">
        <f t="shared" si="571"/>
        <v>-0.28989367203038569</v>
      </c>
      <c r="AI994" s="61" t="str">
        <f t="shared" si="559"/>
        <v>Safety</v>
      </c>
      <c r="AJ994" s="68" t="str">
        <f t="shared" si="560"/>
        <v>Short VOL</v>
      </c>
      <c r="AK994" s="72" t="str">
        <f t="shared" si="561"/>
        <v>00631L</v>
      </c>
      <c r="AL994" s="73">
        <f t="shared" si="551"/>
        <v>1</v>
      </c>
      <c r="AM994" s="72" t="str">
        <f t="shared" si="564"/>
        <v>00635U</v>
      </c>
      <c r="AN994" s="73">
        <f t="shared" si="552"/>
        <v>0</v>
      </c>
      <c r="AO994" s="74" t="str">
        <f t="shared" si="558"/>
        <v>00631L</v>
      </c>
      <c r="AP994" s="20">
        <f t="shared" si="553"/>
        <v>1</v>
      </c>
      <c r="AQ994" s="74" t="str">
        <f t="shared" si="568"/>
        <v>00635U</v>
      </c>
      <c r="AR994" s="20">
        <f t="shared" si="554"/>
        <v>0</v>
      </c>
      <c r="AS994" s="74" t="str">
        <f t="shared" si="562"/>
        <v>00635U</v>
      </c>
      <c r="AT994" s="20">
        <f t="shared" si="555"/>
        <v>0</v>
      </c>
      <c r="AU994" s="74" t="str">
        <f t="shared" si="545"/>
        <v>00631L</v>
      </c>
      <c r="AV994" s="20">
        <f t="shared" si="556"/>
        <v>1</v>
      </c>
      <c r="AW994" s="74" t="str">
        <f t="shared" si="546"/>
        <v>00635U</v>
      </c>
      <c r="AX994" s="20">
        <f t="shared" si="547"/>
        <v>0</v>
      </c>
      <c r="AY994" s="20">
        <f t="shared" si="557"/>
        <v>0</v>
      </c>
      <c r="AZ994" s="57">
        <v>44865</v>
      </c>
      <c r="BA994" s="75">
        <v>28.16</v>
      </c>
      <c r="BB994" s="90">
        <v>28.462499999999999</v>
      </c>
      <c r="BC994" s="76">
        <f t="shared" si="565"/>
        <v>29.097083333333337</v>
      </c>
      <c r="BD994" s="76">
        <f t="shared" si="566"/>
        <v>29.075166666666675</v>
      </c>
      <c r="BE994" s="77">
        <f t="shared" si="572"/>
        <v>-2.1809173313476621E-2</v>
      </c>
      <c r="BF994" s="77">
        <f t="shared" si="563"/>
        <v>-3.1475887211882124E-2</v>
      </c>
    </row>
    <row r="995" spans="1:58" s="23" customFormat="1" ht="13.15" x14ac:dyDescent="0.4">
      <c r="A995" s="57">
        <v>44861</v>
      </c>
      <c r="B995" s="112">
        <v>26.917999999999999</v>
      </c>
      <c r="C995" s="112">
        <v>27.436</v>
      </c>
      <c r="D995" s="112">
        <v>28.501999999999999</v>
      </c>
      <c r="E995" s="112">
        <v>28.565999999999999</v>
      </c>
      <c r="F995" s="112">
        <v>28.757999999999999</v>
      </c>
      <c r="G995" s="112">
        <v>28.943999999999999</v>
      </c>
      <c r="H995" s="113">
        <v>28.85</v>
      </c>
      <c r="I995" s="90">
        <f t="shared" si="548"/>
        <v>27.099299999999999</v>
      </c>
      <c r="J995" s="90">
        <f t="shared" si="549"/>
        <v>27.809100000000001</v>
      </c>
      <c r="K995" s="114">
        <v>13</v>
      </c>
      <c r="L995" s="115">
        <v>0.05</v>
      </c>
      <c r="M995" s="90">
        <v>29.77</v>
      </c>
      <c r="N995" s="90">
        <v>27.39</v>
      </c>
      <c r="O995" s="90">
        <v>28.28</v>
      </c>
      <c r="P995" s="90">
        <v>29.78</v>
      </c>
      <c r="Q995" s="90">
        <v>30.58</v>
      </c>
      <c r="R995" s="63">
        <f t="shared" si="574"/>
        <v>0.90000000000000568</v>
      </c>
      <c r="S995" s="64">
        <f t="shared" si="573"/>
        <v>4.0322580645161081E-3</v>
      </c>
      <c r="T995" s="65">
        <f t="shared" si="567"/>
        <v>1.0868930266520627</v>
      </c>
      <c r="U995" s="65">
        <f t="shared" si="567"/>
        <v>0.96852899575671847</v>
      </c>
      <c r="V995" s="65">
        <f t="shared" si="538"/>
        <v>0.91974479516454</v>
      </c>
      <c r="W995" s="65">
        <f t="shared" si="539"/>
        <v>0.89568345323741017</v>
      </c>
      <c r="X995" s="61">
        <f t="shared" si="550"/>
        <v>1.924362879857347E-2</v>
      </c>
      <c r="Y995" s="66">
        <f t="shared" si="540"/>
        <v>9.9418889589022782E-3</v>
      </c>
      <c r="Z995" s="61">
        <f t="shared" si="541"/>
        <v>2.6192558479370364E-2</v>
      </c>
      <c r="AA995" s="67">
        <f t="shared" si="542"/>
        <v>27.099299999999999</v>
      </c>
      <c r="AB995" s="68">
        <f t="shared" si="543"/>
        <v>-1.7232566630157039E-2</v>
      </c>
      <c r="AC995" s="69">
        <f t="shared" si="544"/>
        <v>-1.0613362541073423E-2</v>
      </c>
      <c r="AD995" s="70">
        <f>_xlfn.PERCENTILE.EXC(AC995:$AC$5675,0.5)</f>
        <v>8.7018140589569318E-2</v>
      </c>
      <c r="AE995" s="70">
        <f>_xlfn.PERCENTILE.EXC($AC995:AC$5675,0.35)</f>
        <v>4.9787631092696419E-2</v>
      </c>
      <c r="AF995" s="71">
        <f t="shared" si="569"/>
        <v>2.3237292269520503E-2</v>
      </c>
      <c r="AG995" s="70">
        <f t="shared" si="570"/>
        <v>-0.25543395353898041</v>
      </c>
      <c r="AH995" s="70">
        <f t="shared" si="571"/>
        <v>-0.28989367203038569</v>
      </c>
      <c r="AI995" s="61" t="str">
        <f t="shared" si="559"/>
        <v>Safety</v>
      </c>
      <c r="AJ995" s="68" t="str">
        <f t="shared" si="560"/>
        <v>Safety</v>
      </c>
      <c r="AK995" s="72" t="str">
        <f t="shared" si="561"/>
        <v>00635U</v>
      </c>
      <c r="AL995" s="73">
        <f t="shared" si="551"/>
        <v>0</v>
      </c>
      <c r="AM995" s="72" t="str">
        <f t="shared" si="564"/>
        <v>00635U</v>
      </c>
      <c r="AN995" s="73">
        <f t="shared" si="552"/>
        <v>0</v>
      </c>
      <c r="AO995" s="74" t="str">
        <f t="shared" si="558"/>
        <v>00635U</v>
      </c>
      <c r="AP995" s="20">
        <f t="shared" si="553"/>
        <v>0</v>
      </c>
      <c r="AQ995" s="74" t="str">
        <f t="shared" si="568"/>
        <v>00635U</v>
      </c>
      <c r="AR995" s="20">
        <f t="shared" si="554"/>
        <v>0</v>
      </c>
      <c r="AS995" s="74" t="str">
        <f t="shared" si="562"/>
        <v>00635U</v>
      </c>
      <c r="AT995" s="20">
        <f t="shared" si="555"/>
        <v>0</v>
      </c>
      <c r="AU995" s="74" t="str">
        <f t="shared" si="545"/>
        <v>00635U</v>
      </c>
      <c r="AV995" s="20">
        <f t="shared" si="556"/>
        <v>0</v>
      </c>
      <c r="AW995" s="74" t="str">
        <f t="shared" si="546"/>
        <v>00635U</v>
      </c>
      <c r="AX995" s="20">
        <f t="shared" si="547"/>
        <v>0</v>
      </c>
      <c r="AY995" s="20">
        <f t="shared" si="557"/>
        <v>1</v>
      </c>
      <c r="AZ995" s="57">
        <v>44862</v>
      </c>
      <c r="BA995" s="75">
        <v>28.38</v>
      </c>
      <c r="BB995" s="90">
        <v>28.412500000000001</v>
      </c>
      <c r="BC995" s="76">
        <f t="shared" si="565"/>
        <v>29.120625000000008</v>
      </c>
      <c r="BD995" s="76">
        <f t="shared" si="566"/>
        <v>29.095708333333338</v>
      </c>
      <c r="BE995" s="77">
        <f t="shared" si="572"/>
        <v>-2.43169574828839E-2</v>
      </c>
      <c r="BF995" s="77">
        <f t="shared" si="563"/>
        <v>-2.4598415860300319E-2</v>
      </c>
    </row>
    <row r="996" spans="1:58" s="23" customFormat="1" ht="13.15" x14ac:dyDescent="0.4">
      <c r="A996" s="57">
        <v>44860</v>
      </c>
      <c r="B996" s="112">
        <v>27.488</v>
      </c>
      <c r="C996" s="112">
        <v>27.896999999999998</v>
      </c>
      <c r="D996" s="112">
        <v>28.852</v>
      </c>
      <c r="E996" s="112">
        <v>28.798999999999999</v>
      </c>
      <c r="F996" s="112">
        <v>28.902999999999999</v>
      </c>
      <c r="G996" s="112">
        <v>29.047999999999998</v>
      </c>
      <c r="H996" s="113">
        <v>28.940999999999999</v>
      </c>
      <c r="I996" s="90">
        <f t="shared" si="548"/>
        <v>27.610699999999998</v>
      </c>
      <c r="J996" s="90">
        <f t="shared" si="549"/>
        <v>28.183499999999999</v>
      </c>
      <c r="K996" s="114">
        <v>14</v>
      </c>
      <c r="L996" s="115">
        <v>0.05</v>
      </c>
      <c r="M996" s="90">
        <v>29.32</v>
      </c>
      <c r="N996" s="90">
        <v>27.28</v>
      </c>
      <c r="O996" s="90">
        <v>28.46</v>
      </c>
      <c r="P996" s="90">
        <v>29.96</v>
      </c>
      <c r="Q996" s="90">
        <v>30.68</v>
      </c>
      <c r="R996" s="63">
        <f t="shared" si="574"/>
        <v>1.8200000000000003</v>
      </c>
      <c r="S996" s="64">
        <f t="shared" si="573"/>
        <v>-4.1461700632466611E-2</v>
      </c>
      <c r="T996" s="65">
        <f t="shared" si="567"/>
        <v>1.0747800586510263</v>
      </c>
      <c r="U996" s="65">
        <f t="shared" si="567"/>
        <v>0.95853829936753343</v>
      </c>
      <c r="V996" s="65">
        <f t="shared" si="538"/>
        <v>0.91054739652870498</v>
      </c>
      <c r="W996" s="65">
        <f t="shared" si="539"/>
        <v>0.88917861799217734</v>
      </c>
      <c r="X996" s="61">
        <f t="shared" si="550"/>
        <v>1.4879220023282848E-2</v>
      </c>
      <c r="Y996" s="66">
        <f t="shared" si="540"/>
        <v>4.9307267613458612E-3</v>
      </c>
      <c r="Z996" s="61">
        <f t="shared" si="541"/>
        <v>2.0745580517697881E-2</v>
      </c>
      <c r="AA996" s="67">
        <f t="shared" si="542"/>
        <v>27.610700000000001</v>
      </c>
      <c r="AB996" s="68">
        <f t="shared" si="543"/>
        <v>7.624633431084985E-3</v>
      </c>
      <c r="AC996" s="69">
        <f t="shared" si="544"/>
        <v>1.2122434017595315E-2</v>
      </c>
      <c r="AD996" s="70">
        <f>_xlfn.PERCENTILE.EXC(AC996:$AC$5675,0.5)</f>
        <v>8.7093141091244802E-2</v>
      </c>
      <c r="AE996" s="70">
        <f>_xlfn.PERCENTILE.EXC($AC996:AC$5675,0.35)</f>
        <v>4.9794623271686558E-2</v>
      </c>
      <c r="AF996" s="71">
        <f t="shared" si="569"/>
        <v>2.3237292269520503E-2</v>
      </c>
      <c r="AG996" s="70">
        <f t="shared" si="570"/>
        <v>-0.25543395353898041</v>
      </c>
      <c r="AH996" s="70">
        <f t="shared" si="571"/>
        <v>-0.28989367203038569</v>
      </c>
      <c r="AI996" s="61" t="str">
        <f t="shared" si="559"/>
        <v>Safety</v>
      </c>
      <c r="AJ996" s="68" t="str">
        <f t="shared" si="560"/>
        <v>Safety</v>
      </c>
      <c r="AK996" s="72" t="str">
        <f t="shared" si="561"/>
        <v>00635U</v>
      </c>
      <c r="AL996" s="73">
        <f t="shared" si="551"/>
        <v>0</v>
      </c>
      <c r="AM996" s="72" t="str">
        <f t="shared" si="564"/>
        <v>00635U</v>
      </c>
      <c r="AN996" s="73">
        <f t="shared" si="552"/>
        <v>0</v>
      </c>
      <c r="AO996" s="74" t="str">
        <f t="shared" si="558"/>
        <v>00635U</v>
      </c>
      <c r="AP996" s="20">
        <f t="shared" si="553"/>
        <v>0</v>
      </c>
      <c r="AQ996" s="74" t="str">
        <f t="shared" si="568"/>
        <v>00635U</v>
      </c>
      <c r="AR996" s="20">
        <f t="shared" si="554"/>
        <v>0</v>
      </c>
      <c r="AS996" s="74" t="str">
        <f t="shared" si="562"/>
        <v>00635U</v>
      </c>
      <c r="AT996" s="20">
        <f t="shared" si="555"/>
        <v>0</v>
      </c>
      <c r="AU996" s="74" t="str">
        <f t="shared" si="545"/>
        <v>00635U</v>
      </c>
      <c r="AV996" s="20">
        <f t="shared" si="556"/>
        <v>0</v>
      </c>
      <c r="AW996" s="74" t="str">
        <f t="shared" si="546"/>
        <v>00635U</v>
      </c>
      <c r="AX996" s="20">
        <f t="shared" si="547"/>
        <v>0</v>
      </c>
      <c r="AY996" s="20">
        <f t="shared" si="557"/>
        <v>1</v>
      </c>
      <c r="AZ996" s="57">
        <v>44861</v>
      </c>
      <c r="BA996" s="75">
        <v>28.26</v>
      </c>
      <c r="BB996" s="90">
        <v>29</v>
      </c>
      <c r="BC996" s="76">
        <f t="shared" si="565"/>
        <v>29.156250000000007</v>
      </c>
      <c r="BD996" s="76">
        <f t="shared" si="566"/>
        <v>29.118083333333342</v>
      </c>
      <c r="BE996" s="77">
        <f t="shared" si="572"/>
        <v>-5.3590568060023864E-3</v>
      </c>
      <c r="BF996" s="77">
        <f t="shared" si="563"/>
        <v>-2.9469087079335234E-2</v>
      </c>
    </row>
    <row r="997" spans="1:58" s="23" customFormat="1" ht="13.15" x14ac:dyDescent="0.4">
      <c r="A997" s="57">
        <v>44859</v>
      </c>
      <c r="B997" s="112">
        <v>28.184999999999999</v>
      </c>
      <c r="C997" s="112">
        <v>28.398</v>
      </c>
      <c r="D997" s="112">
        <v>29.338000000000001</v>
      </c>
      <c r="E997" s="112">
        <v>29.195</v>
      </c>
      <c r="F997" s="112">
        <v>29.231999999999999</v>
      </c>
      <c r="G997" s="112">
        <v>29.35</v>
      </c>
      <c r="H997" s="113">
        <v>29.29</v>
      </c>
      <c r="I997" s="90">
        <f t="shared" si="548"/>
        <v>28.238250000000001</v>
      </c>
      <c r="J997" s="90">
        <f t="shared" si="549"/>
        <v>28.632999999999999</v>
      </c>
      <c r="K997" s="114">
        <v>15</v>
      </c>
      <c r="L997" s="115">
        <v>0.05</v>
      </c>
      <c r="M997" s="90">
        <v>30.67</v>
      </c>
      <c r="N997" s="90">
        <v>28.46</v>
      </c>
      <c r="O997" s="90">
        <v>29.29</v>
      </c>
      <c r="P997" s="90">
        <v>30.54</v>
      </c>
      <c r="Q997" s="90">
        <v>30.83</v>
      </c>
      <c r="R997" s="63">
        <f t="shared" si="574"/>
        <v>0.69999999999999574</v>
      </c>
      <c r="S997" s="64">
        <f t="shared" si="573"/>
        <v>-4.6566164154103869E-2</v>
      </c>
      <c r="T997" s="65">
        <f t="shared" si="567"/>
        <v>1.0776528460997892</v>
      </c>
      <c r="U997" s="65">
        <f t="shared" si="567"/>
        <v>0.9716626835097304</v>
      </c>
      <c r="V997" s="65">
        <f t="shared" si="538"/>
        <v>0.93189259986902429</v>
      </c>
      <c r="W997" s="65">
        <f t="shared" si="539"/>
        <v>0.92312682452157002</v>
      </c>
      <c r="X997" s="61">
        <f t="shared" si="550"/>
        <v>7.5572112825971604E-3</v>
      </c>
      <c r="Y997" s="66">
        <f t="shared" si="540"/>
        <v>3.2539818462065033E-3</v>
      </c>
      <c r="Z997" s="61">
        <f t="shared" si="541"/>
        <v>1.3979265712287353E-2</v>
      </c>
      <c r="AA997" s="67">
        <f t="shared" si="542"/>
        <v>28.238249999999997</v>
      </c>
      <c r="AB997" s="68">
        <f t="shared" si="543"/>
        <v>-9.6626844694308548E-3</v>
      </c>
      <c r="AC997" s="69">
        <f t="shared" si="544"/>
        <v>-7.7916373858047663E-3</v>
      </c>
      <c r="AD997" s="70">
        <f>_xlfn.PERCENTILE.EXC(AC997:$AC$5675,0.5)</f>
        <v>8.7168141592920301E-2</v>
      </c>
      <c r="AE997" s="70">
        <f>_xlfn.PERCENTILE.EXC($AC997:AC$5675,0.35)</f>
        <v>4.9807452712651461E-2</v>
      </c>
      <c r="AF997" s="71">
        <f t="shared" si="569"/>
        <v>2.3237292269520503E-2</v>
      </c>
      <c r="AG997" s="70">
        <f t="shared" si="570"/>
        <v>-0.25543395353898041</v>
      </c>
      <c r="AH997" s="70">
        <f t="shared" si="571"/>
        <v>-0.28989367203038569</v>
      </c>
      <c r="AI997" s="61" t="str">
        <f t="shared" si="559"/>
        <v>Safety</v>
      </c>
      <c r="AJ997" s="68" t="str">
        <f t="shared" si="560"/>
        <v>Safety</v>
      </c>
      <c r="AK997" s="72" t="str">
        <f t="shared" si="561"/>
        <v>00635U</v>
      </c>
      <c r="AL997" s="73">
        <f t="shared" si="551"/>
        <v>0</v>
      </c>
      <c r="AM997" s="72" t="str">
        <f t="shared" si="564"/>
        <v>00635U</v>
      </c>
      <c r="AN997" s="73">
        <f t="shared" si="552"/>
        <v>0</v>
      </c>
      <c r="AO997" s="74" t="str">
        <f t="shared" si="558"/>
        <v>00635U</v>
      </c>
      <c r="AP997" s="20">
        <f t="shared" si="553"/>
        <v>0</v>
      </c>
      <c r="AQ997" s="74" t="str">
        <f t="shared" si="568"/>
        <v>00635U</v>
      </c>
      <c r="AR997" s="20">
        <f t="shared" si="554"/>
        <v>0</v>
      </c>
      <c r="AS997" s="74" t="str">
        <f t="shared" si="562"/>
        <v>00635U</v>
      </c>
      <c r="AT997" s="20">
        <f t="shared" si="555"/>
        <v>0</v>
      </c>
      <c r="AU997" s="74" t="str">
        <f t="shared" si="545"/>
        <v>00635U</v>
      </c>
      <c r="AV997" s="20">
        <f t="shared" si="556"/>
        <v>0</v>
      </c>
      <c r="AW997" s="74" t="str">
        <f t="shared" si="546"/>
        <v>00635U</v>
      </c>
      <c r="AX997" s="20">
        <f t="shared" si="547"/>
        <v>0</v>
      </c>
      <c r="AY997" s="20">
        <f t="shared" si="557"/>
        <v>1</v>
      </c>
      <c r="AZ997" s="57">
        <v>44860</v>
      </c>
      <c r="BA997" s="75">
        <v>29.02</v>
      </c>
      <c r="BB997" s="90">
        <v>28.85</v>
      </c>
      <c r="BC997" s="76">
        <f t="shared" si="565"/>
        <v>29.171875000000007</v>
      </c>
      <c r="BD997" s="76">
        <f t="shared" si="566"/>
        <v>29.156583333333341</v>
      </c>
      <c r="BE997" s="77">
        <f t="shared" si="572"/>
        <v>-1.1033743974290498E-2</v>
      </c>
      <c r="BF997" s="77">
        <f t="shared" si="563"/>
        <v>-4.6844766333506583E-3</v>
      </c>
    </row>
    <row r="998" spans="1:58" s="23" customFormat="1" ht="13.15" x14ac:dyDescent="0.4">
      <c r="A998" s="57">
        <v>44858</v>
      </c>
      <c r="B998" s="112">
        <v>29.352</v>
      </c>
      <c r="C998" s="112">
        <v>29.332999999999998</v>
      </c>
      <c r="D998" s="112">
        <v>30.1</v>
      </c>
      <c r="E998" s="112">
        <v>29.841999999999999</v>
      </c>
      <c r="F998" s="112">
        <v>29.8</v>
      </c>
      <c r="G998" s="112">
        <v>29.890999999999998</v>
      </c>
      <c r="H998" s="113">
        <v>29.745999999999999</v>
      </c>
      <c r="I998" s="90">
        <f t="shared" si="548"/>
        <v>29.348199999999999</v>
      </c>
      <c r="J998" s="90">
        <f t="shared" si="549"/>
        <v>29.4864</v>
      </c>
      <c r="K998" s="114">
        <v>16</v>
      </c>
      <c r="L998" s="115">
        <v>0.05</v>
      </c>
      <c r="M998" s="90">
        <v>31.66</v>
      </c>
      <c r="N998" s="90">
        <v>29.85</v>
      </c>
      <c r="O998" s="90">
        <v>30.33</v>
      </c>
      <c r="P998" s="90">
        <v>31.33</v>
      </c>
      <c r="Q998" s="90">
        <v>31.64</v>
      </c>
      <c r="R998" s="63">
        <f t="shared" si="574"/>
        <v>0.14999999999999147</v>
      </c>
      <c r="S998" s="64">
        <f t="shared" si="573"/>
        <v>5.3890198720107823E-3</v>
      </c>
      <c r="T998" s="65">
        <f t="shared" si="567"/>
        <v>1.0606365159128979</v>
      </c>
      <c r="U998" s="65">
        <f t="shared" si="567"/>
        <v>0.98417408506429294</v>
      </c>
      <c r="V998" s="65">
        <f t="shared" ref="V998:V1061" si="575">N998/P998</f>
        <v>0.9527609320140441</v>
      </c>
      <c r="W998" s="65">
        <f t="shared" ref="W998:W1061" si="576">N998/Q998</f>
        <v>0.94342604298356514</v>
      </c>
      <c r="X998" s="61">
        <f t="shared" si="550"/>
        <v>-6.4731534478065908E-4</v>
      </c>
      <c r="Y998" s="66">
        <f t="shared" ref="Y998:Y1061" si="577">(H998-E998)/E998</f>
        <v>-3.2169425641713051E-3</v>
      </c>
      <c r="Z998" s="61">
        <f t="shared" ref="Z998:Z1061" si="578">(J998-I998)/I998</f>
        <v>4.7089770411814424E-3</v>
      </c>
      <c r="AA998" s="67">
        <f t="shared" ref="AA998:AA1061" si="579">B998*(K998*L998)+C998*(1-(K998*L998))</f>
        <v>29.348199999999999</v>
      </c>
      <c r="AB998" s="68">
        <f t="shared" ref="AB998:AB1061" si="580">(B998-N998)/N998</f>
        <v>-1.6683417085427171E-2</v>
      </c>
      <c r="AC998" s="69">
        <f t="shared" ref="AC998:AC1061" si="581">(AA998-N998)/N998</f>
        <v>-1.6810720268006799E-2</v>
      </c>
      <c r="AD998" s="70">
        <f>_xlfn.PERCENTILE.EXC(AC998:$AC$5675,0.5)</f>
        <v>8.7237542081510397E-2</v>
      </c>
      <c r="AE998" s="70">
        <f>_xlfn.PERCENTILE.EXC($AC998:AC$5675,0.35)</f>
        <v>4.9863583427857738E-2</v>
      </c>
      <c r="AF998" s="71">
        <f t="shared" si="569"/>
        <v>2.3237292269520503E-2</v>
      </c>
      <c r="AG998" s="70">
        <f t="shared" si="570"/>
        <v>-0.25543395353898041</v>
      </c>
      <c r="AH998" s="70">
        <f t="shared" si="571"/>
        <v>-0.28989367203038569</v>
      </c>
      <c r="AI998" s="61" t="str">
        <f t="shared" si="559"/>
        <v>Safety</v>
      </c>
      <c r="AJ998" s="68" t="str">
        <f t="shared" si="560"/>
        <v>Safety</v>
      </c>
      <c r="AK998" s="72" t="str">
        <f t="shared" si="561"/>
        <v>00635U</v>
      </c>
      <c r="AL998" s="73">
        <f t="shared" si="551"/>
        <v>0</v>
      </c>
      <c r="AM998" s="72" t="str">
        <f t="shared" si="564"/>
        <v>00635U</v>
      </c>
      <c r="AN998" s="73">
        <f t="shared" si="552"/>
        <v>0</v>
      </c>
      <c r="AO998" s="74" t="str">
        <f t="shared" si="558"/>
        <v>00635U</v>
      </c>
      <c r="AP998" s="20">
        <f t="shared" si="553"/>
        <v>0</v>
      </c>
      <c r="AQ998" s="74" t="str">
        <f t="shared" si="568"/>
        <v>00635U</v>
      </c>
      <c r="AR998" s="20">
        <f t="shared" si="554"/>
        <v>0</v>
      </c>
      <c r="AS998" s="74" t="str">
        <f t="shared" si="562"/>
        <v>00635U</v>
      </c>
      <c r="AT998" s="20">
        <f t="shared" si="555"/>
        <v>0</v>
      </c>
      <c r="AU998" s="74" t="str">
        <f t="shared" si="545"/>
        <v>00635U</v>
      </c>
      <c r="AV998" s="20">
        <f t="shared" si="556"/>
        <v>0</v>
      </c>
      <c r="AW998" s="74" t="str">
        <f t="shared" si="546"/>
        <v>00635U</v>
      </c>
      <c r="AX998" s="20">
        <f t="shared" si="547"/>
        <v>0</v>
      </c>
      <c r="AY998" s="20">
        <f t="shared" si="557"/>
        <v>1</v>
      </c>
      <c r="AZ998" s="57">
        <v>44859</v>
      </c>
      <c r="BA998" s="75">
        <v>28.83</v>
      </c>
      <c r="BB998" s="90">
        <v>28.25</v>
      </c>
      <c r="BC998" s="76">
        <f t="shared" si="565"/>
        <v>29.194583333333341</v>
      </c>
      <c r="BD998" s="76">
        <f t="shared" si="566"/>
        <v>29.171541666666673</v>
      </c>
      <c r="BE998" s="77">
        <f t="shared" si="572"/>
        <v>-3.23547461715218E-2</v>
      </c>
      <c r="BF998" s="77">
        <f t="shared" si="563"/>
        <v>-1.1708043084227637E-2</v>
      </c>
    </row>
    <row r="999" spans="1:58" s="23" customFormat="1" ht="13.15" x14ac:dyDescent="0.4">
      <c r="A999" s="57">
        <v>44855</v>
      </c>
      <c r="B999" s="112">
        <v>29.984999999999999</v>
      </c>
      <c r="C999" s="112">
        <v>29.67</v>
      </c>
      <c r="D999" s="112">
        <v>30.376999999999999</v>
      </c>
      <c r="E999" s="112">
        <v>30.082000000000001</v>
      </c>
      <c r="F999" s="112">
        <v>30.05</v>
      </c>
      <c r="G999" s="112">
        <v>30.122</v>
      </c>
      <c r="H999" s="113">
        <v>29.992000000000001</v>
      </c>
      <c r="I999" s="90">
        <f t="shared" si="548"/>
        <v>29.937750000000001</v>
      </c>
      <c r="J999" s="90">
        <f t="shared" si="549"/>
        <v>29.776050000000001</v>
      </c>
      <c r="K999" s="114">
        <v>17</v>
      </c>
      <c r="L999" s="115">
        <v>0.05</v>
      </c>
      <c r="M999" s="90">
        <v>28.46</v>
      </c>
      <c r="N999" s="90">
        <v>29.69</v>
      </c>
      <c r="O999" s="90">
        <v>30.47</v>
      </c>
      <c r="P999" s="90">
        <v>31.49</v>
      </c>
      <c r="Q999" s="90">
        <v>31.71</v>
      </c>
      <c r="R999" s="63">
        <f t="shared" si="574"/>
        <v>3.8099999999999881</v>
      </c>
      <c r="S999" s="64">
        <f t="shared" si="573"/>
        <v>-9.6731154102734866E-3</v>
      </c>
      <c r="T999" s="65">
        <f t="shared" si="567"/>
        <v>0.95857190973391715</v>
      </c>
      <c r="U999" s="65">
        <f t="shared" si="567"/>
        <v>0.97440105021332468</v>
      </c>
      <c r="V999" s="65">
        <f t="shared" si="575"/>
        <v>0.94283899650682768</v>
      </c>
      <c r="W999" s="65">
        <f t="shared" si="576"/>
        <v>0.93629769788710182</v>
      </c>
      <c r="X999" s="61">
        <f t="shared" si="550"/>
        <v>-1.0505252626313081E-2</v>
      </c>
      <c r="Y999" s="66">
        <f t="shared" si="577"/>
        <v>-2.9918223522372137E-3</v>
      </c>
      <c r="Z999" s="61">
        <f t="shared" si="578"/>
        <v>-5.4012075055740573E-3</v>
      </c>
      <c r="AA999" s="67">
        <f t="shared" si="579"/>
        <v>29.937750000000001</v>
      </c>
      <c r="AB999" s="68">
        <f t="shared" si="580"/>
        <v>9.9360053890198089E-3</v>
      </c>
      <c r="AC999" s="69">
        <f t="shared" si="581"/>
        <v>8.3445604580666861E-3</v>
      </c>
      <c r="AD999" s="70">
        <f>_xlfn.PERCENTILE.EXC(AC999:$AC$5675,0.5)</f>
        <v>8.7306942570100493E-2</v>
      </c>
      <c r="AE999" s="70">
        <f>_xlfn.PERCENTILE.EXC($AC999:AC$5675,0.35)</f>
        <v>4.9912886111101923E-2</v>
      </c>
      <c r="AF999" s="71">
        <f t="shared" si="569"/>
        <v>2.3237292269520503E-2</v>
      </c>
      <c r="AG999" s="70">
        <f t="shared" si="570"/>
        <v>-0.25543395353898041</v>
      </c>
      <c r="AH999" s="70">
        <f t="shared" si="571"/>
        <v>-0.28989367203038569</v>
      </c>
      <c r="AI999" s="61" t="str">
        <f t="shared" si="559"/>
        <v>Safety</v>
      </c>
      <c r="AJ999" s="68" t="str">
        <f t="shared" si="560"/>
        <v>Safety</v>
      </c>
      <c r="AK999" s="72" t="str">
        <f t="shared" si="561"/>
        <v>00635U</v>
      </c>
      <c r="AL999" s="73">
        <f t="shared" si="551"/>
        <v>0</v>
      </c>
      <c r="AM999" s="72" t="str">
        <f t="shared" si="564"/>
        <v>00635U</v>
      </c>
      <c r="AN999" s="73">
        <f t="shared" si="552"/>
        <v>0</v>
      </c>
      <c r="AO999" s="74" t="str">
        <f t="shared" si="558"/>
        <v>00635U</v>
      </c>
      <c r="AP999" s="20">
        <f t="shared" si="553"/>
        <v>0</v>
      </c>
      <c r="AQ999" s="74" t="str">
        <f t="shared" si="568"/>
        <v>00635U</v>
      </c>
      <c r="AR999" s="20">
        <f t="shared" si="554"/>
        <v>0</v>
      </c>
      <c r="AS999" s="74" t="str">
        <f t="shared" si="562"/>
        <v>00635U</v>
      </c>
      <c r="AT999" s="20">
        <f t="shared" si="555"/>
        <v>0</v>
      </c>
      <c r="AU999" s="74" t="str">
        <f t="shared" si="545"/>
        <v>00635U</v>
      </c>
      <c r="AV999" s="20">
        <f t="shared" si="556"/>
        <v>0</v>
      </c>
      <c r="AW999" s="74" t="str">
        <f t="shared" si="546"/>
        <v>00635U</v>
      </c>
      <c r="AX999" s="20">
        <f t="shared" si="547"/>
        <v>0</v>
      </c>
      <c r="AY999" s="20">
        <f t="shared" si="557"/>
        <v>1</v>
      </c>
      <c r="AZ999" s="57">
        <v>44858</v>
      </c>
      <c r="BA999" s="75">
        <v>28.26</v>
      </c>
      <c r="BB999" s="90">
        <v>28.05</v>
      </c>
      <c r="BC999" s="76">
        <f t="shared" si="565"/>
        <v>29.234166666666674</v>
      </c>
      <c r="BD999" s="76">
        <f t="shared" si="566"/>
        <v>29.194750000000006</v>
      </c>
      <c r="BE999" s="77">
        <f t="shared" si="572"/>
        <v>-4.0506256948205796E-2</v>
      </c>
      <c r="BF999" s="77">
        <f t="shared" si="563"/>
        <v>-3.2017742916106644E-2</v>
      </c>
    </row>
    <row r="1000" spans="1:58" s="23" customFormat="1" ht="13.15" x14ac:dyDescent="0.4">
      <c r="A1000" s="57">
        <v>44854</v>
      </c>
      <c r="B1000" s="112">
        <v>29.963000000000001</v>
      </c>
      <c r="C1000" s="112">
        <v>29.739000000000001</v>
      </c>
      <c r="D1000" s="112">
        <v>30.425000000000001</v>
      </c>
      <c r="E1000" s="112">
        <v>30.187999999999999</v>
      </c>
      <c r="F1000" s="112">
        <v>30.161999999999999</v>
      </c>
      <c r="G1000" s="112">
        <v>30.216999999999999</v>
      </c>
      <c r="H1000" s="113">
        <v>30.05</v>
      </c>
      <c r="I1000" s="90">
        <f t="shared" si="548"/>
        <v>29.9406</v>
      </c>
      <c r="J1000" s="90">
        <f t="shared" si="549"/>
        <v>29.807600000000001</v>
      </c>
      <c r="K1000" s="114">
        <v>18</v>
      </c>
      <c r="L1000" s="115">
        <v>0.05</v>
      </c>
      <c r="M1000" s="90">
        <v>27.87</v>
      </c>
      <c r="N1000" s="90">
        <v>29.98</v>
      </c>
      <c r="O1000" s="90">
        <v>30.81</v>
      </c>
      <c r="P1000" s="90">
        <v>31.76</v>
      </c>
      <c r="Q1000" s="90">
        <v>31.96</v>
      </c>
      <c r="R1000" s="63">
        <f t="shared" si="574"/>
        <v>4.7199999999999989</v>
      </c>
      <c r="S1000" s="64">
        <f t="shared" si="573"/>
        <v>-2.535760728218469E-2</v>
      </c>
      <c r="T1000" s="65">
        <f t="shared" si="567"/>
        <v>0.9296197464976651</v>
      </c>
      <c r="U1000" s="65">
        <f t="shared" si="567"/>
        <v>0.97306069457968203</v>
      </c>
      <c r="V1000" s="65">
        <f t="shared" si="575"/>
        <v>0.94395465994962213</v>
      </c>
      <c r="W1000" s="65">
        <f t="shared" si="576"/>
        <v>0.93804755944931162</v>
      </c>
      <c r="X1000" s="61">
        <f t="shared" si="550"/>
        <v>-7.4758869272102324E-3</v>
      </c>
      <c r="Y1000" s="66">
        <f t="shared" si="577"/>
        <v>-4.5713528554391855E-3</v>
      </c>
      <c r="Z1000" s="61">
        <f t="shared" si="578"/>
        <v>-4.4421287482548488E-3</v>
      </c>
      <c r="AA1000" s="67">
        <f t="shared" si="579"/>
        <v>29.940600000000003</v>
      </c>
      <c r="AB1000" s="68">
        <f t="shared" si="580"/>
        <v>-5.6704469646429157E-4</v>
      </c>
      <c r="AC1000" s="69">
        <f t="shared" si="581"/>
        <v>-1.3142094729818876E-3</v>
      </c>
      <c r="AD1000" s="70">
        <f>_xlfn.PERCENTILE.EXC(AC1000:$AC$5675,0.5)</f>
        <v>8.7313045753135338E-2</v>
      </c>
      <c r="AE1000" s="70">
        <f>_xlfn.PERCENTILE.EXC($AC1000:AC$5675,0.35)</f>
        <v>4.9954222757056958E-2</v>
      </c>
      <c r="AF1000" s="71">
        <f t="shared" si="569"/>
        <v>2.3237292269520503E-2</v>
      </c>
      <c r="AG1000" s="70">
        <f t="shared" si="570"/>
        <v>-0.25543395353898041</v>
      </c>
      <c r="AH1000" s="70">
        <f t="shared" si="571"/>
        <v>-0.28989367203038569</v>
      </c>
      <c r="AI1000" s="61" t="str">
        <f t="shared" si="559"/>
        <v>Safety</v>
      </c>
      <c r="AJ1000" s="68" t="str">
        <f t="shared" si="560"/>
        <v>Safety</v>
      </c>
      <c r="AK1000" s="72" t="str">
        <f t="shared" si="561"/>
        <v>00635U</v>
      </c>
      <c r="AL1000" s="73">
        <f t="shared" si="551"/>
        <v>0</v>
      </c>
      <c r="AM1000" s="72" t="str">
        <f t="shared" si="564"/>
        <v>00635U</v>
      </c>
      <c r="AN1000" s="73">
        <f t="shared" si="552"/>
        <v>0</v>
      </c>
      <c r="AO1000" s="74" t="str">
        <f t="shared" si="558"/>
        <v>00635U</v>
      </c>
      <c r="AP1000" s="20">
        <f t="shared" si="553"/>
        <v>0</v>
      </c>
      <c r="AQ1000" s="74" t="str">
        <f t="shared" si="568"/>
        <v>00635U</v>
      </c>
      <c r="AR1000" s="20">
        <f t="shared" si="554"/>
        <v>0</v>
      </c>
      <c r="AS1000" s="74" t="str">
        <f t="shared" si="562"/>
        <v>00635U</v>
      </c>
      <c r="AT1000" s="20">
        <f t="shared" si="555"/>
        <v>0</v>
      </c>
      <c r="AU1000" s="74" t="str">
        <f t="shared" si="545"/>
        <v>00635U</v>
      </c>
      <c r="AV1000" s="20">
        <f t="shared" si="556"/>
        <v>0</v>
      </c>
      <c r="AW1000" s="74" t="str">
        <f t="shared" si="546"/>
        <v>00635U</v>
      </c>
      <c r="AX1000" s="20">
        <f t="shared" si="547"/>
        <v>0</v>
      </c>
      <c r="AY1000" s="20">
        <f t="shared" si="557"/>
        <v>1</v>
      </c>
      <c r="AZ1000" s="57">
        <v>44855</v>
      </c>
      <c r="BA1000" s="75">
        <v>28.27</v>
      </c>
      <c r="BB1000" s="90">
        <v>28.725000000000001</v>
      </c>
      <c r="BC1000" s="76">
        <f t="shared" si="565"/>
        <v>29.278125000000003</v>
      </c>
      <c r="BD1000" s="76">
        <f t="shared" si="566"/>
        <v>29.237833333333342</v>
      </c>
      <c r="BE1000" s="77">
        <f t="shared" si="572"/>
        <v>-1.8892090938200493E-2</v>
      </c>
      <c r="BF1000" s="77">
        <f t="shared" si="563"/>
        <v>-3.3102088048020263E-2</v>
      </c>
    </row>
    <row r="1001" spans="1:58" s="23" customFormat="1" ht="13.15" x14ac:dyDescent="0.4">
      <c r="A1001" s="57">
        <v>44853</v>
      </c>
      <c r="B1001" s="112">
        <v>30.398</v>
      </c>
      <c r="C1001" s="112">
        <v>29.901</v>
      </c>
      <c r="D1001" s="112">
        <v>30.54</v>
      </c>
      <c r="E1001" s="112">
        <v>30.192</v>
      </c>
      <c r="F1001" s="112">
        <v>30.145</v>
      </c>
      <c r="G1001" s="112">
        <v>30.2</v>
      </c>
      <c r="H1001" s="113">
        <v>30.004000000000001</v>
      </c>
      <c r="I1001" s="90">
        <f t="shared" si="548"/>
        <v>30.373149999999999</v>
      </c>
      <c r="J1001" s="90">
        <f t="shared" si="549"/>
        <v>29.932949999999998</v>
      </c>
      <c r="K1001" s="114">
        <v>19</v>
      </c>
      <c r="L1001" s="115">
        <v>0.05</v>
      </c>
      <c r="M1001" s="90">
        <v>28.67</v>
      </c>
      <c r="N1001" s="90">
        <v>30.76</v>
      </c>
      <c r="O1001" s="90">
        <v>31.35</v>
      </c>
      <c r="P1001" s="90">
        <v>32.130000000000003</v>
      </c>
      <c r="Q1001" s="90">
        <v>32.08</v>
      </c>
      <c r="R1001" s="63">
        <f t="shared" si="574"/>
        <v>4.0499999999999972</v>
      </c>
      <c r="S1001" s="64">
        <f t="shared" si="573"/>
        <v>8.5245901639344774E-3</v>
      </c>
      <c r="T1001" s="65">
        <f t="shared" si="567"/>
        <v>0.93205461638491549</v>
      </c>
      <c r="U1001" s="65">
        <f t="shared" si="567"/>
        <v>0.98118022328548649</v>
      </c>
      <c r="V1001" s="65">
        <f t="shared" si="575"/>
        <v>0.95736072206660439</v>
      </c>
      <c r="W1001" s="65">
        <f t="shared" si="576"/>
        <v>0.958852867830424</v>
      </c>
      <c r="X1001" s="61">
        <f t="shared" si="550"/>
        <v>-1.6349759852621878E-2</v>
      </c>
      <c r="Y1001" s="66">
        <f t="shared" si="577"/>
        <v>-6.2268150503444232E-3</v>
      </c>
      <c r="Z1001" s="61">
        <f t="shared" si="578"/>
        <v>-1.4493063775077687E-2</v>
      </c>
      <c r="AA1001" s="67">
        <f t="shared" si="579"/>
        <v>30.373150000000003</v>
      </c>
      <c r="AB1001" s="68">
        <f t="shared" si="580"/>
        <v>-1.176853055916781E-2</v>
      </c>
      <c r="AC1001" s="69">
        <f t="shared" si="581"/>
        <v>-1.257639791937578E-2</v>
      </c>
      <c r="AD1001" s="70">
        <f>_xlfn.PERCENTILE.EXC(AC1001:$AC$5675,0.5)</f>
        <v>8.7319148936170196E-2</v>
      </c>
      <c r="AE1001" s="70">
        <f>_xlfn.PERCENTILE.EXC($AC1001:AC$5675,0.35)</f>
        <v>5.0095914616540324E-2</v>
      </c>
      <c r="AF1001" s="71">
        <f t="shared" si="569"/>
        <v>2.3237292269520503E-2</v>
      </c>
      <c r="AG1001" s="70">
        <f t="shared" si="570"/>
        <v>-0.25543395353898041</v>
      </c>
      <c r="AH1001" s="70">
        <f t="shared" si="571"/>
        <v>-0.28989367203038569</v>
      </c>
      <c r="AI1001" s="61" t="str">
        <f t="shared" si="559"/>
        <v>Safety</v>
      </c>
      <c r="AJ1001" s="68" t="str">
        <f t="shared" si="560"/>
        <v>Safety</v>
      </c>
      <c r="AK1001" s="72" t="str">
        <f t="shared" si="561"/>
        <v>00635U</v>
      </c>
      <c r="AL1001" s="73">
        <f t="shared" si="551"/>
        <v>0</v>
      </c>
      <c r="AM1001" s="72" t="str">
        <f t="shared" si="564"/>
        <v>00635U</v>
      </c>
      <c r="AN1001" s="73">
        <f t="shared" si="552"/>
        <v>0</v>
      </c>
      <c r="AO1001" s="74" t="str">
        <f t="shared" si="558"/>
        <v>00635U</v>
      </c>
      <c r="AP1001" s="20">
        <f t="shared" si="553"/>
        <v>0</v>
      </c>
      <c r="AQ1001" s="74" t="str">
        <f t="shared" si="568"/>
        <v>00635U</v>
      </c>
      <c r="AR1001" s="20">
        <f t="shared" si="554"/>
        <v>0</v>
      </c>
      <c r="AS1001" s="74" t="str">
        <f t="shared" si="562"/>
        <v>00635U</v>
      </c>
      <c r="AT1001" s="20">
        <f t="shared" si="555"/>
        <v>0</v>
      </c>
      <c r="AU1001" s="74" t="str">
        <f t="shared" si="545"/>
        <v>00635U</v>
      </c>
      <c r="AV1001" s="20">
        <f t="shared" si="556"/>
        <v>0</v>
      </c>
      <c r="AW1001" s="74" t="str">
        <f t="shared" si="546"/>
        <v>00635U</v>
      </c>
      <c r="AX1001" s="20">
        <f t="shared" si="547"/>
        <v>0</v>
      </c>
      <c r="AY1001" s="20">
        <f t="shared" si="557"/>
        <v>1</v>
      </c>
      <c r="AZ1001" s="57">
        <v>44854</v>
      </c>
      <c r="BA1001" s="75">
        <v>28.7</v>
      </c>
      <c r="BB1001" s="90">
        <v>28.537500000000001</v>
      </c>
      <c r="BC1001" s="76">
        <f t="shared" si="565"/>
        <v>29.31333333333334</v>
      </c>
      <c r="BD1001" s="76">
        <f t="shared" si="566"/>
        <v>29.27770833333334</v>
      </c>
      <c r="BE1001" s="77">
        <f t="shared" si="572"/>
        <v>-2.6466909256311285E-2</v>
      </c>
      <c r="BF1001" s="77">
        <f t="shared" si="563"/>
        <v>-1.9732020237239904E-2</v>
      </c>
    </row>
    <row r="1002" spans="1:58" s="23" customFormat="1" ht="13.15" x14ac:dyDescent="0.4">
      <c r="A1002" s="57">
        <v>44852</v>
      </c>
      <c r="B1002" s="112">
        <v>30.856000000000002</v>
      </c>
      <c r="C1002" s="112">
        <v>30.151</v>
      </c>
      <c r="D1002" s="112">
        <v>29.765999999999998</v>
      </c>
      <c r="E1002" s="112">
        <v>30.45</v>
      </c>
      <c r="F1002" s="112">
        <v>30.152999999999999</v>
      </c>
      <c r="G1002" s="112">
        <v>30.047999999999998</v>
      </c>
      <c r="H1002" s="113">
        <v>30.1</v>
      </c>
      <c r="I1002" s="90">
        <f t="shared" si="548"/>
        <v>30.151</v>
      </c>
      <c r="J1002" s="90">
        <f t="shared" si="549"/>
        <v>29.765999999999998</v>
      </c>
      <c r="K1002" s="114">
        <v>0</v>
      </c>
      <c r="L1002" s="115">
        <v>0.05</v>
      </c>
      <c r="M1002" s="90">
        <v>28.99</v>
      </c>
      <c r="N1002" s="90">
        <v>30.5</v>
      </c>
      <c r="O1002" s="90">
        <v>30.98</v>
      </c>
      <c r="P1002" s="90">
        <v>31.77</v>
      </c>
      <c r="Q1002" s="90">
        <v>31.79</v>
      </c>
      <c r="R1002" s="63">
        <f t="shared" si="574"/>
        <v>3.2600000000000051</v>
      </c>
      <c r="S1002" s="64">
        <f t="shared" si="573"/>
        <v>-2.7733503347146988E-2</v>
      </c>
      <c r="T1002" s="65">
        <f t="shared" si="567"/>
        <v>0.95049180327868843</v>
      </c>
      <c r="U1002" s="65">
        <f t="shared" si="567"/>
        <v>0.98450613298902512</v>
      </c>
      <c r="V1002" s="65">
        <f t="shared" si="575"/>
        <v>0.96002518098835377</v>
      </c>
      <c r="W1002" s="65">
        <f t="shared" si="576"/>
        <v>0.95942120163573452</v>
      </c>
      <c r="X1002" s="61">
        <f t="shared" si="550"/>
        <v>-2.2848068446979578E-2</v>
      </c>
      <c r="Y1002" s="66">
        <f t="shared" si="577"/>
        <v>-1.1494252873563149E-2</v>
      </c>
      <c r="Z1002" s="61">
        <f t="shared" si="578"/>
        <v>-1.2769062385990567E-2</v>
      </c>
      <c r="AA1002" s="67">
        <f t="shared" si="579"/>
        <v>30.151</v>
      </c>
      <c r="AB1002" s="68">
        <f t="shared" si="580"/>
        <v>1.1672131147541037E-2</v>
      </c>
      <c r="AC1002" s="69">
        <f t="shared" si="581"/>
        <v>-1.1442622950819679E-2</v>
      </c>
      <c r="AD1002" s="70">
        <f>_xlfn.PERCENTILE.EXC(AC1002:$AC$5675,0.5)</f>
        <v>8.7335325691006133E-2</v>
      </c>
      <c r="AE1002" s="70">
        <f>_xlfn.PERCENTILE.EXC($AC1002:AC$5675,0.35)</f>
        <v>5.0188414243370887E-2</v>
      </c>
      <c r="AF1002" s="71">
        <f t="shared" si="569"/>
        <v>2.3237292269520503E-2</v>
      </c>
      <c r="AG1002" s="70">
        <f t="shared" si="570"/>
        <v>-0.25543395353898041</v>
      </c>
      <c r="AH1002" s="70">
        <f t="shared" si="571"/>
        <v>-0.28989367203038569</v>
      </c>
      <c r="AI1002" s="61" t="str">
        <f t="shared" si="559"/>
        <v>Safety</v>
      </c>
      <c r="AJ1002" s="68" t="str">
        <f t="shared" si="560"/>
        <v>Safety</v>
      </c>
      <c r="AK1002" s="72" t="str">
        <f t="shared" si="561"/>
        <v>00635U</v>
      </c>
      <c r="AL1002" s="73">
        <f t="shared" si="551"/>
        <v>0</v>
      </c>
      <c r="AM1002" s="72" t="str">
        <f t="shared" si="564"/>
        <v>00635U</v>
      </c>
      <c r="AN1002" s="73">
        <f t="shared" si="552"/>
        <v>0</v>
      </c>
      <c r="AO1002" s="74" t="str">
        <f t="shared" si="558"/>
        <v>00635U</v>
      </c>
      <c r="AP1002" s="20">
        <f t="shared" si="553"/>
        <v>0</v>
      </c>
      <c r="AQ1002" s="74" t="str">
        <f t="shared" si="568"/>
        <v>00635U</v>
      </c>
      <c r="AR1002" s="20">
        <f t="shared" si="554"/>
        <v>0</v>
      </c>
      <c r="AS1002" s="74" t="str">
        <f t="shared" si="562"/>
        <v>00635U</v>
      </c>
      <c r="AT1002" s="20">
        <f t="shared" si="555"/>
        <v>0</v>
      </c>
      <c r="AU1002" s="74" t="str">
        <f t="shared" si="545"/>
        <v>00635U</v>
      </c>
      <c r="AV1002" s="20">
        <f t="shared" si="556"/>
        <v>0</v>
      </c>
      <c r="AW1002" s="74" t="str">
        <f t="shared" si="546"/>
        <v>00635U</v>
      </c>
      <c r="AX1002" s="20">
        <f t="shared" si="547"/>
        <v>0</v>
      </c>
      <c r="AY1002" s="20">
        <f t="shared" si="557"/>
        <v>1</v>
      </c>
      <c r="AZ1002" s="57">
        <v>44853</v>
      </c>
      <c r="BA1002" s="75">
        <v>28.52</v>
      </c>
      <c r="BB1002" s="90">
        <v>28.475000000000001</v>
      </c>
      <c r="BC1002" s="76">
        <f t="shared" si="565"/>
        <v>29.352500000000006</v>
      </c>
      <c r="BD1002" s="76">
        <f t="shared" si="566"/>
        <v>29.31304166666667</v>
      </c>
      <c r="BE1002" s="77">
        <f t="shared" si="572"/>
        <v>-2.9895238906396546E-2</v>
      </c>
      <c r="BF1002" s="77">
        <f t="shared" si="563"/>
        <v>-2.7054226432205373E-2</v>
      </c>
    </row>
    <row r="1003" spans="1:58" s="23" customFormat="1" ht="13.15" x14ac:dyDescent="0.4">
      <c r="A1003" s="57">
        <v>44851</v>
      </c>
      <c r="B1003" s="112">
        <v>31.18</v>
      </c>
      <c r="C1003" s="112">
        <v>30.879000000000001</v>
      </c>
      <c r="D1003" s="112">
        <v>30.326000000000001</v>
      </c>
      <c r="E1003" s="112">
        <v>30.992999999999999</v>
      </c>
      <c r="F1003" s="112">
        <v>30.614999999999998</v>
      </c>
      <c r="G1003" s="112">
        <v>30.452999999999999</v>
      </c>
      <c r="H1003" s="113">
        <v>30.459</v>
      </c>
      <c r="I1003" s="90">
        <f t="shared" si="548"/>
        <v>30.89405</v>
      </c>
      <c r="J1003" s="90">
        <f t="shared" si="549"/>
        <v>30.353650000000002</v>
      </c>
      <c r="K1003" s="114">
        <v>1</v>
      </c>
      <c r="L1003" s="115">
        <v>0.05</v>
      </c>
      <c r="M1003" s="90">
        <v>30.6</v>
      </c>
      <c r="N1003" s="90">
        <v>31.37</v>
      </c>
      <c r="O1003" s="90">
        <v>31.74</v>
      </c>
      <c r="P1003" s="90">
        <v>32.44</v>
      </c>
      <c r="Q1003" s="90">
        <v>32.14</v>
      </c>
      <c r="R1003" s="63">
        <f t="shared" si="574"/>
        <v>2.2099999999999937</v>
      </c>
      <c r="S1003" s="64">
        <f t="shared" si="573"/>
        <v>-2.0299812617114367E-2</v>
      </c>
      <c r="T1003" s="65">
        <f t="shared" si="567"/>
        <v>0.97545425565827226</v>
      </c>
      <c r="U1003" s="65">
        <f t="shared" si="567"/>
        <v>0.98834278512917462</v>
      </c>
      <c r="V1003" s="65">
        <f t="shared" si="575"/>
        <v>0.96701602959309507</v>
      </c>
      <c r="W1003" s="65">
        <f t="shared" si="576"/>
        <v>0.97604231487243309</v>
      </c>
      <c r="X1003" s="61">
        <f t="shared" si="550"/>
        <v>-9.6536241180243225E-3</v>
      </c>
      <c r="Y1003" s="66">
        <f t="shared" si="577"/>
        <v>-1.7229697028361208E-2</v>
      </c>
      <c r="Z1003" s="61">
        <f t="shared" si="578"/>
        <v>-1.7492041347767554E-2</v>
      </c>
      <c r="AA1003" s="67">
        <f t="shared" si="579"/>
        <v>30.89405</v>
      </c>
      <c r="AB1003" s="68">
        <f t="shared" si="580"/>
        <v>-6.0567421102965023E-3</v>
      </c>
      <c r="AC1003" s="69">
        <f t="shared" si="581"/>
        <v>-1.5172138986292667E-2</v>
      </c>
      <c r="AD1003" s="70">
        <f>_xlfn.PERCENTILE.EXC(AC1003:$AC$5675,0.5)</f>
        <v>8.7351502445842069E-2</v>
      </c>
      <c r="AE1003" s="70">
        <f>_xlfn.PERCENTILE.EXC($AC1003:AC$5675,0.35)</f>
        <v>5.0188825602819787E-2</v>
      </c>
      <c r="AF1003" s="71">
        <f t="shared" si="569"/>
        <v>2.3237292269520503E-2</v>
      </c>
      <c r="AG1003" s="70">
        <f t="shared" si="570"/>
        <v>-0.25543395353898041</v>
      </c>
      <c r="AH1003" s="70">
        <f t="shared" si="571"/>
        <v>-0.28989367203038569</v>
      </c>
      <c r="AI1003" s="61" t="str">
        <f t="shared" si="559"/>
        <v>Safety</v>
      </c>
      <c r="AJ1003" s="68" t="str">
        <f t="shared" si="560"/>
        <v>Safety</v>
      </c>
      <c r="AK1003" s="72" t="str">
        <f t="shared" si="561"/>
        <v>00635U</v>
      </c>
      <c r="AL1003" s="73">
        <f t="shared" si="551"/>
        <v>0</v>
      </c>
      <c r="AM1003" s="72" t="str">
        <f t="shared" si="564"/>
        <v>00635U</v>
      </c>
      <c r="AN1003" s="73">
        <f t="shared" si="552"/>
        <v>0</v>
      </c>
      <c r="AO1003" s="74" t="str">
        <f t="shared" si="558"/>
        <v>00635U</v>
      </c>
      <c r="AP1003" s="20">
        <f t="shared" si="553"/>
        <v>0</v>
      </c>
      <c r="AQ1003" s="74" t="str">
        <f t="shared" si="568"/>
        <v>00635U</v>
      </c>
      <c r="AR1003" s="20">
        <f t="shared" si="554"/>
        <v>0</v>
      </c>
      <c r="AS1003" s="74" t="str">
        <f t="shared" si="562"/>
        <v>00635U</v>
      </c>
      <c r="AT1003" s="20">
        <f t="shared" si="555"/>
        <v>0</v>
      </c>
      <c r="AU1003" s="74" t="str">
        <f t="shared" si="545"/>
        <v>00635U</v>
      </c>
      <c r="AV1003" s="20">
        <f t="shared" si="556"/>
        <v>0</v>
      </c>
      <c r="AW1003" s="74" t="str">
        <f t="shared" si="546"/>
        <v>00635U</v>
      </c>
      <c r="AX1003" s="20">
        <f t="shared" si="547"/>
        <v>0</v>
      </c>
      <c r="AY1003" s="20">
        <f t="shared" si="557"/>
        <v>1</v>
      </c>
      <c r="AZ1003" s="57">
        <v>44852</v>
      </c>
      <c r="BA1003" s="75">
        <v>28.77</v>
      </c>
      <c r="BB1003" s="90">
        <v>28.787500000000001</v>
      </c>
      <c r="BC1003" s="76">
        <f t="shared" si="565"/>
        <v>29.40750000000001</v>
      </c>
      <c r="BD1003" s="76">
        <f t="shared" si="566"/>
        <v>29.357416666666673</v>
      </c>
      <c r="BE1003" s="77">
        <f t="shared" si="572"/>
        <v>-2.1083057043271541E-2</v>
      </c>
      <c r="BF1003" s="77">
        <f t="shared" si="563"/>
        <v>-2.0009140222942177E-2</v>
      </c>
    </row>
    <row r="1004" spans="1:58" s="23" customFormat="1" ht="13.15" x14ac:dyDescent="0.4">
      <c r="A1004" s="57">
        <v>44848</v>
      </c>
      <c r="B1004" s="112">
        <v>31.93</v>
      </c>
      <c r="C1004" s="112">
        <v>31.587</v>
      </c>
      <c r="D1004" s="112">
        <v>30.821999999999999</v>
      </c>
      <c r="E1004" s="112">
        <v>31.451000000000001</v>
      </c>
      <c r="F1004" s="112">
        <v>31.038</v>
      </c>
      <c r="G1004" s="112">
        <v>30.904</v>
      </c>
      <c r="H1004" s="113">
        <v>30.95</v>
      </c>
      <c r="I1004" s="90">
        <f t="shared" si="548"/>
        <v>31.621299999999998</v>
      </c>
      <c r="J1004" s="90">
        <f t="shared" si="549"/>
        <v>30.898499999999999</v>
      </c>
      <c r="K1004" s="114">
        <v>2</v>
      </c>
      <c r="L1004" s="115">
        <v>0.05</v>
      </c>
      <c r="M1004" s="90">
        <v>29.67</v>
      </c>
      <c r="N1004" s="90">
        <v>32.020000000000003</v>
      </c>
      <c r="O1004" s="90">
        <v>32.450000000000003</v>
      </c>
      <c r="P1004" s="90">
        <v>33.090000000000003</v>
      </c>
      <c r="Q1004" s="90">
        <v>32.81</v>
      </c>
      <c r="R1004" s="63">
        <f t="shared" si="574"/>
        <v>3.8500000000000014</v>
      </c>
      <c r="S1004" s="64">
        <f t="shared" si="573"/>
        <v>2.5046963055730068E-3</v>
      </c>
      <c r="T1004" s="65">
        <f t="shared" si="567"/>
        <v>0.92660836976889438</v>
      </c>
      <c r="U1004" s="65">
        <f t="shared" si="567"/>
        <v>0.986748844375963</v>
      </c>
      <c r="V1004" s="65">
        <f t="shared" si="575"/>
        <v>0.96766394681172563</v>
      </c>
      <c r="W1004" s="65">
        <f t="shared" si="576"/>
        <v>0.97592197500761968</v>
      </c>
      <c r="X1004" s="61">
        <f t="shared" si="550"/>
        <v>-1.0742248668963356E-2</v>
      </c>
      <c r="Y1004" s="66">
        <f t="shared" si="577"/>
        <v>-1.5929541191059146E-2</v>
      </c>
      <c r="Z1004" s="61">
        <f t="shared" si="578"/>
        <v>-2.2858010265232594E-2</v>
      </c>
      <c r="AA1004" s="67">
        <f t="shared" si="579"/>
        <v>31.621300000000002</v>
      </c>
      <c r="AB1004" s="68">
        <f t="shared" si="580"/>
        <v>-2.810743285446702E-3</v>
      </c>
      <c r="AC1004" s="69">
        <f t="shared" si="581"/>
        <v>-1.2451592754528468E-2</v>
      </c>
      <c r="AD1004" s="70">
        <f>_xlfn.PERCENTILE.EXC(AC1004:$AC$5675,0.5)</f>
        <v>8.7391331904240754E-2</v>
      </c>
      <c r="AE1004" s="70">
        <f>_xlfn.PERCENTILE.EXC($AC1004:AC$5675,0.35)</f>
        <v>5.0268837986629886E-2</v>
      </c>
      <c r="AF1004" s="71">
        <f t="shared" si="569"/>
        <v>2.3237292269520503E-2</v>
      </c>
      <c r="AG1004" s="70">
        <f t="shared" si="570"/>
        <v>-0.25543395353898041</v>
      </c>
      <c r="AH1004" s="70">
        <f t="shared" si="571"/>
        <v>-0.28989367203038569</v>
      </c>
      <c r="AI1004" s="61" t="str">
        <f t="shared" si="559"/>
        <v>Safety</v>
      </c>
      <c r="AJ1004" s="68" t="str">
        <f t="shared" si="560"/>
        <v>Safety</v>
      </c>
      <c r="AK1004" s="72" t="str">
        <f t="shared" si="561"/>
        <v>00635U</v>
      </c>
      <c r="AL1004" s="73">
        <f t="shared" si="551"/>
        <v>0</v>
      </c>
      <c r="AM1004" s="72" t="str">
        <f t="shared" si="564"/>
        <v>00635U</v>
      </c>
      <c r="AN1004" s="73">
        <f t="shared" si="552"/>
        <v>0</v>
      </c>
      <c r="AO1004" s="74" t="str">
        <f t="shared" si="558"/>
        <v>00635U</v>
      </c>
      <c r="AP1004" s="20">
        <f t="shared" si="553"/>
        <v>0</v>
      </c>
      <c r="AQ1004" s="74" t="str">
        <f t="shared" si="568"/>
        <v>00635U</v>
      </c>
      <c r="AR1004" s="20">
        <f t="shared" si="554"/>
        <v>0</v>
      </c>
      <c r="AS1004" s="74" t="str">
        <f t="shared" si="562"/>
        <v>00635U</v>
      </c>
      <c r="AT1004" s="20">
        <f t="shared" si="555"/>
        <v>0</v>
      </c>
      <c r="AU1004" s="74" t="str">
        <f t="shared" si="545"/>
        <v>00635U</v>
      </c>
      <c r="AV1004" s="20">
        <f t="shared" si="556"/>
        <v>0</v>
      </c>
      <c r="AW1004" s="74" t="str">
        <f t="shared" si="546"/>
        <v>00635U</v>
      </c>
      <c r="AX1004" s="20">
        <f t="shared" si="547"/>
        <v>0</v>
      </c>
      <c r="AY1004" s="20">
        <f t="shared" si="557"/>
        <v>1</v>
      </c>
      <c r="AZ1004" s="57">
        <v>44851</v>
      </c>
      <c r="BA1004" s="75">
        <v>28.88</v>
      </c>
      <c r="BB1004" s="90">
        <v>29.4</v>
      </c>
      <c r="BC1004" s="76">
        <f t="shared" si="565"/>
        <v>29.462708333333342</v>
      </c>
      <c r="BD1004" s="76">
        <f t="shared" si="566"/>
        <v>29.409041666666674</v>
      </c>
      <c r="BE1004" s="77">
        <f t="shared" si="572"/>
        <v>-2.1283967727568761E-3</v>
      </c>
      <c r="BF1004" s="77">
        <f t="shared" si="563"/>
        <v>-1.7989082155856543E-2</v>
      </c>
    </row>
    <row r="1005" spans="1:58" s="23" customFormat="1" ht="13.15" x14ac:dyDescent="0.4">
      <c r="A1005" s="57">
        <v>44847</v>
      </c>
      <c r="B1005" s="112">
        <v>31.052</v>
      </c>
      <c r="C1005" s="112">
        <v>31</v>
      </c>
      <c r="D1005" s="112">
        <v>30.3</v>
      </c>
      <c r="E1005" s="112">
        <v>30.923999999999999</v>
      </c>
      <c r="F1005" s="112">
        <v>30.539000000000001</v>
      </c>
      <c r="G1005" s="112">
        <v>30.356999999999999</v>
      </c>
      <c r="H1005" s="113">
        <v>30.4</v>
      </c>
      <c r="I1005" s="90">
        <f t="shared" si="548"/>
        <v>31.0078</v>
      </c>
      <c r="J1005" s="90">
        <f t="shared" si="549"/>
        <v>30.405000000000001</v>
      </c>
      <c r="K1005" s="114">
        <v>3</v>
      </c>
      <c r="L1005" s="115">
        <v>0.05</v>
      </c>
      <c r="M1005" s="90">
        <v>31.51</v>
      </c>
      <c r="N1005" s="90">
        <v>31.94</v>
      </c>
      <c r="O1005" s="90">
        <v>31.8</v>
      </c>
      <c r="P1005" s="90">
        <v>32.33</v>
      </c>
      <c r="Q1005" s="90">
        <v>32.24</v>
      </c>
      <c r="R1005" s="63">
        <f t="shared" si="574"/>
        <v>0.67999999999999261</v>
      </c>
      <c r="S1005" s="64">
        <f t="shared" si="573"/>
        <v>-4.8555257670539143E-2</v>
      </c>
      <c r="T1005" s="65">
        <f t="shared" si="567"/>
        <v>0.98653725735754538</v>
      </c>
      <c r="U1005" s="65">
        <f t="shared" si="567"/>
        <v>1.0044025157232706</v>
      </c>
      <c r="V1005" s="65">
        <f t="shared" si="575"/>
        <v>0.9879369007114136</v>
      </c>
      <c r="W1005" s="65">
        <f t="shared" si="576"/>
        <v>0.9906947890818858</v>
      </c>
      <c r="X1005" s="61">
        <f t="shared" si="550"/>
        <v>-1.6746103310575681E-3</v>
      </c>
      <c r="Y1005" s="66">
        <f t="shared" si="577"/>
        <v>-1.6944767817876114E-2</v>
      </c>
      <c r="Z1005" s="61">
        <f t="shared" si="578"/>
        <v>-1.9440269867581655E-2</v>
      </c>
      <c r="AA1005" s="67">
        <f t="shared" si="579"/>
        <v>31.0078</v>
      </c>
      <c r="AB1005" s="68">
        <f t="shared" si="580"/>
        <v>-2.7802128991859788E-2</v>
      </c>
      <c r="AC1005" s="69">
        <f t="shared" si="581"/>
        <v>-2.9185973700688844E-2</v>
      </c>
      <c r="AD1005" s="70">
        <f>_xlfn.PERCENTILE.EXC(AC1005:$AC$5675,0.5)</f>
        <v>8.7431161362639453E-2</v>
      </c>
      <c r="AE1005" s="70">
        <f>_xlfn.PERCENTILE.EXC($AC1005:AC$5675,0.35)</f>
        <v>5.0337909598076741E-2</v>
      </c>
      <c r="AF1005" s="71">
        <f t="shared" si="569"/>
        <v>2.3237292269520503E-2</v>
      </c>
      <c r="AG1005" s="70">
        <f t="shared" si="570"/>
        <v>-0.25543395353898041</v>
      </c>
      <c r="AH1005" s="70">
        <f t="shared" si="571"/>
        <v>-0.28989367203038569</v>
      </c>
      <c r="AI1005" s="61" t="str">
        <f t="shared" si="559"/>
        <v>Safety</v>
      </c>
      <c r="AJ1005" s="68" t="str">
        <f t="shared" si="560"/>
        <v>Safety</v>
      </c>
      <c r="AK1005" s="72" t="str">
        <f t="shared" si="561"/>
        <v>00635U</v>
      </c>
      <c r="AL1005" s="73">
        <f t="shared" si="551"/>
        <v>0</v>
      </c>
      <c r="AM1005" s="72" t="str">
        <f t="shared" si="564"/>
        <v>00635U</v>
      </c>
      <c r="AN1005" s="73">
        <f t="shared" si="552"/>
        <v>0</v>
      </c>
      <c r="AO1005" s="74" t="str">
        <f t="shared" si="558"/>
        <v>00635U</v>
      </c>
      <c r="AP1005" s="20">
        <f t="shared" si="553"/>
        <v>0</v>
      </c>
      <c r="AQ1005" s="74" t="str">
        <f t="shared" si="568"/>
        <v>00635U</v>
      </c>
      <c r="AR1005" s="20">
        <f t="shared" si="554"/>
        <v>0</v>
      </c>
      <c r="AS1005" s="74" t="str">
        <f t="shared" si="562"/>
        <v>00635U</v>
      </c>
      <c r="AT1005" s="20">
        <f t="shared" si="555"/>
        <v>0</v>
      </c>
      <c r="AU1005" s="74" t="str">
        <f t="shared" si="545"/>
        <v>00635U</v>
      </c>
      <c r="AV1005" s="20">
        <f t="shared" si="556"/>
        <v>0</v>
      </c>
      <c r="AW1005" s="74" t="str">
        <f t="shared" si="546"/>
        <v>00635U</v>
      </c>
      <c r="AX1005" s="20">
        <f t="shared" si="547"/>
        <v>0</v>
      </c>
      <c r="AY1005" s="20">
        <f t="shared" si="557"/>
        <v>1</v>
      </c>
      <c r="AZ1005" s="57">
        <v>44848</v>
      </c>
      <c r="BA1005" s="75">
        <v>28.99</v>
      </c>
      <c r="BB1005" s="90">
        <v>29.1875</v>
      </c>
      <c r="BC1005" s="76">
        <f t="shared" si="565"/>
        <v>29.509375000000009</v>
      </c>
      <c r="BD1005" s="76">
        <f t="shared" si="566"/>
        <v>29.455875000000006</v>
      </c>
      <c r="BE1005" s="77">
        <f t="shared" si="572"/>
        <v>-1.0907550566557548E-2</v>
      </c>
      <c r="BF1005" s="77">
        <f t="shared" si="563"/>
        <v>-1.5816029909144016E-2</v>
      </c>
    </row>
    <row r="1006" spans="1:58" s="23" customFormat="1" ht="13.15" x14ac:dyDescent="0.4">
      <c r="A1006" s="57">
        <v>44846</v>
      </c>
      <c r="B1006" s="112">
        <v>32.173999999999999</v>
      </c>
      <c r="C1006" s="112">
        <v>31.777999999999999</v>
      </c>
      <c r="D1006" s="112">
        <v>30.902999999999999</v>
      </c>
      <c r="E1006" s="112">
        <v>31.591000000000001</v>
      </c>
      <c r="F1006" s="112">
        <v>31.193999999999999</v>
      </c>
      <c r="G1006" s="112">
        <v>31.05</v>
      </c>
      <c r="H1006" s="113">
        <v>31.042000000000002</v>
      </c>
      <c r="I1006" s="90">
        <f t="shared" si="548"/>
        <v>31.857199999999999</v>
      </c>
      <c r="J1006" s="90">
        <f t="shared" si="549"/>
        <v>31.077999999999999</v>
      </c>
      <c r="K1006" s="114">
        <v>4</v>
      </c>
      <c r="L1006" s="115">
        <v>0.05</v>
      </c>
      <c r="M1006" s="90">
        <v>34.61</v>
      </c>
      <c r="N1006" s="90">
        <v>33.57</v>
      </c>
      <c r="O1006" s="90">
        <v>33.130000000000003</v>
      </c>
      <c r="P1006" s="90">
        <v>33.44</v>
      </c>
      <c r="Q1006" s="90">
        <v>33.04</v>
      </c>
      <c r="R1006" s="63">
        <f t="shared" si="574"/>
        <v>-1.6100000000000136</v>
      </c>
      <c r="S1006" s="64">
        <f t="shared" si="573"/>
        <v>-1.7841213202498445E-3</v>
      </c>
      <c r="T1006" s="65">
        <f t="shared" si="567"/>
        <v>1.0309800417039023</v>
      </c>
      <c r="U1006" s="65">
        <f t="shared" si="567"/>
        <v>1.0132810141865378</v>
      </c>
      <c r="V1006" s="65">
        <f t="shared" si="575"/>
        <v>1.0038875598086126</v>
      </c>
      <c r="W1006" s="65">
        <f t="shared" si="576"/>
        <v>1.0160411622276029</v>
      </c>
      <c r="X1006" s="61">
        <f t="shared" si="550"/>
        <v>-1.230807484304099E-2</v>
      </c>
      <c r="Y1006" s="66">
        <f t="shared" si="577"/>
        <v>-1.7378367256497086E-2</v>
      </c>
      <c r="Z1006" s="61">
        <f t="shared" si="578"/>
        <v>-2.4459148952199174E-2</v>
      </c>
      <c r="AA1006" s="67">
        <f t="shared" si="579"/>
        <v>31.857199999999999</v>
      </c>
      <c r="AB1006" s="68">
        <f t="shared" si="580"/>
        <v>-4.1584748287161181E-2</v>
      </c>
      <c r="AC1006" s="69">
        <f t="shared" si="581"/>
        <v>-5.1021745606196052E-2</v>
      </c>
      <c r="AD1006" s="70">
        <f>_xlfn.PERCENTILE.EXC(AC1006:$AC$5675,0.5)</f>
        <v>8.7465580681319599E-2</v>
      </c>
      <c r="AE1006" s="70">
        <f>_xlfn.PERCENTILE.EXC($AC1006:AC$5675,0.35)</f>
        <v>5.0349800416285756E-2</v>
      </c>
      <c r="AF1006" s="71">
        <f t="shared" si="569"/>
        <v>2.3237292269520503E-2</v>
      </c>
      <c r="AG1006" s="70">
        <f t="shared" si="570"/>
        <v>-0.25543395353898041</v>
      </c>
      <c r="AH1006" s="70">
        <f t="shared" si="571"/>
        <v>-0.28989367203038569</v>
      </c>
      <c r="AI1006" s="61" t="str">
        <f t="shared" si="559"/>
        <v>Safety</v>
      </c>
      <c r="AJ1006" s="68" t="str">
        <f t="shared" si="560"/>
        <v>Safety</v>
      </c>
      <c r="AK1006" s="72" t="str">
        <f t="shared" si="561"/>
        <v>00635U</v>
      </c>
      <c r="AL1006" s="73">
        <f t="shared" si="551"/>
        <v>0</v>
      </c>
      <c r="AM1006" s="72" t="str">
        <f t="shared" si="564"/>
        <v>00635U</v>
      </c>
      <c r="AN1006" s="73">
        <f t="shared" si="552"/>
        <v>0</v>
      </c>
      <c r="AO1006" s="74" t="str">
        <f t="shared" si="558"/>
        <v>00635U</v>
      </c>
      <c r="AP1006" s="20">
        <f t="shared" si="553"/>
        <v>0</v>
      </c>
      <c r="AQ1006" s="74" t="str">
        <f t="shared" si="568"/>
        <v>00635U</v>
      </c>
      <c r="AR1006" s="20">
        <f t="shared" si="554"/>
        <v>0</v>
      </c>
      <c r="AS1006" s="74" t="str">
        <f t="shared" si="562"/>
        <v>00635U</v>
      </c>
      <c r="AT1006" s="20">
        <f t="shared" si="555"/>
        <v>0</v>
      </c>
      <c r="AU1006" s="74" t="str">
        <f t="shared" si="545"/>
        <v>00635U</v>
      </c>
      <c r="AV1006" s="20">
        <f t="shared" si="556"/>
        <v>0</v>
      </c>
      <c r="AW1006" s="74" t="str">
        <f t="shared" si="546"/>
        <v>00635U</v>
      </c>
      <c r="AX1006" s="20">
        <f t="shared" si="547"/>
        <v>0</v>
      </c>
      <c r="AY1006" s="20">
        <f t="shared" si="557"/>
        <v>1</v>
      </c>
      <c r="AZ1006" s="57">
        <v>44847</v>
      </c>
      <c r="BA1006" s="75">
        <v>29.14</v>
      </c>
      <c r="BB1006" s="90">
        <v>29.137499999999999</v>
      </c>
      <c r="BC1006" s="76">
        <f t="shared" si="565"/>
        <v>29.553750000000004</v>
      </c>
      <c r="BD1006" s="76">
        <f t="shared" si="566"/>
        <v>29.508583333333341</v>
      </c>
      <c r="BE1006" s="77">
        <f t="shared" si="572"/>
        <v>-1.4084507042253691E-2</v>
      </c>
      <c r="BF1006" s="77">
        <f t="shared" si="563"/>
        <v>-1.2490715978119604E-2</v>
      </c>
    </row>
    <row r="1007" spans="1:58" s="23" customFormat="1" ht="13.15" x14ac:dyDescent="0.4">
      <c r="A1007" s="57">
        <v>44845</v>
      </c>
      <c r="B1007" s="112">
        <v>32.753999999999998</v>
      </c>
      <c r="C1007" s="112">
        <v>32.176000000000002</v>
      </c>
      <c r="D1007" s="112">
        <v>31.184000000000001</v>
      </c>
      <c r="E1007" s="112">
        <v>31.812000000000001</v>
      </c>
      <c r="F1007" s="112">
        <v>31.443999999999999</v>
      </c>
      <c r="G1007" s="112">
        <v>31.2</v>
      </c>
      <c r="H1007" s="113">
        <v>31.155999999999999</v>
      </c>
      <c r="I1007" s="90">
        <f t="shared" si="548"/>
        <v>32.320500000000003</v>
      </c>
      <c r="J1007" s="90">
        <f t="shared" si="549"/>
        <v>31.432000000000002</v>
      </c>
      <c r="K1007" s="114">
        <v>5</v>
      </c>
      <c r="L1007" s="115">
        <v>0.05</v>
      </c>
      <c r="M1007" s="90">
        <v>34.659999999999997</v>
      </c>
      <c r="N1007" s="90">
        <v>33.630000000000003</v>
      </c>
      <c r="O1007" s="90">
        <v>33.36</v>
      </c>
      <c r="P1007" s="90">
        <v>33.76</v>
      </c>
      <c r="Q1007" s="90">
        <v>33.14</v>
      </c>
      <c r="R1007" s="63">
        <f t="shared" si="574"/>
        <v>-1.1699999999999875</v>
      </c>
      <c r="S1007" s="64">
        <f t="shared" si="573"/>
        <v>3.6363636363636355E-2</v>
      </c>
      <c r="T1007" s="65">
        <f t="shared" si="567"/>
        <v>1.030627415997621</v>
      </c>
      <c r="U1007" s="65">
        <f t="shared" si="567"/>
        <v>1.0080935251798562</v>
      </c>
      <c r="V1007" s="65">
        <f t="shared" si="575"/>
        <v>0.99614928909952616</v>
      </c>
      <c r="W1007" s="65">
        <f t="shared" si="576"/>
        <v>1.0147857573928787</v>
      </c>
      <c r="X1007" s="61">
        <f t="shared" si="550"/>
        <v>-1.7646699639738531E-2</v>
      </c>
      <c r="Y1007" s="66">
        <f t="shared" si="577"/>
        <v>-2.0621149251854719E-2</v>
      </c>
      <c r="Z1007" s="61">
        <f t="shared" si="578"/>
        <v>-2.7490292538791185E-2</v>
      </c>
      <c r="AA1007" s="67">
        <f t="shared" si="579"/>
        <v>32.320500000000003</v>
      </c>
      <c r="AB1007" s="68">
        <f t="shared" si="580"/>
        <v>-2.6048171275646886E-2</v>
      </c>
      <c r="AC1007" s="69">
        <f t="shared" si="581"/>
        <v>-3.8938447814451375E-2</v>
      </c>
      <c r="AD1007" s="70">
        <f>_xlfn.PERCENTILE.EXC(AC1007:$AC$5675,0.5)</f>
        <v>8.7499999999999745E-2</v>
      </c>
      <c r="AE1007" s="70">
        <f>_xlfn.PERCENTILE.EXC($AC1007:AC$5675,0.35)</f>
        <v>5.0433121540697068E-2</v>
      </c>
      <c r="AF1007" s="71">
        <f t="shared" si="569"/>
        <v>2.3237292269520503E-2</v>
      </c>
      <c r="AG1007" s="70">
        <f t="shared" si="570"/>
        <v>-0.25543395353898041</v>
      </c>
      <c r="AH1007" s="70">
        <f t="shared" si="571"/>
        <v>-0.28989367203038569</v>
      </c>
      <c r="AI1007" s="61" t="str">
        <f t="shared" si="559"/>
        <v>Safety</v>
      </c>
      <c r="AJ1007" s="68" t="str">
        <f t="shared" si="560"/>
        <v>Safety</v>
      </c>
      <c r="AK1007" s="72" t="str">
        <f t="shared" si="561"/>
        <v>00635U</v>
      </c>
      <c r="AL1007" s="73">
        <f t="shared" si="551"/>
        <v>0</v>
      </c>
      <c r="AM1007" s="72" t="str">
        <f t="shared" si="564"/>
        <v>00635U</v>
      </c>
      <c r="AN1007" s="73">
        <f t="shared" si="552"/>
        <v>0</v>
      </c>
      <c r="AO1007" s="74" t="str">
        <f t="shared" si="558"/>
        <v>00635U</v>
      </c>
      <c r="AP1007" s="20">
        <f t="shared" si="553"/>
        <v>0</v>
      </c>
      <c r="AQ1007" s="74" t="str">
        <f t="shared" si="568"/>
        <v>00631L</v>
      </c>
      <c r="AR1007" s="20">
        <f t="shared" si="554"/>
        <v>1</v>
      </c>
      <c r="AS1007" s="74" t="str">
        <f t="shared" si="562"/>
        <v>00635U</v>
      </c>
      <c r="AT1007" s="20">
        <f t="shared" si="555"/>
        <v>0</v>
      </c>
      <c r="AU1007" s="74" t="str">
        <f t="shared" si="545"/>
        <v>00635U</v>
      </c>
      <c r="AV1007" s="20">
        <f t="shared" si="556"/>
        <v>0</v>
      </c>
      <c r="AW1007" s="74" t="str">
        <f t="shared" si="546"/>
        <v>00635U</v>
      </c>
      <c r="AX1007" s="20">
        <f t="shared" si="547"/>
        <v>0</v>
      </c>
      <c r="AY1007" s="20">
        <f t="shared" si="557"/>
        <v>1</v>
      </c>
      <c r="AZ1007" s="57">
        <v>44846</v>
      </c>
      <c r="BA1007" s="75">
        <v>29.06</v>
      </c>
      <c r="BB1007" s="90">
        <v>29.9</v>
      </c>
      <c r="BC1007" s="76">
        <f t="shared" si="565"/>
        <v>29.604375000000005</v>
      </c>
      <c r="BD1007" s="76">
        <f t="shared" si="566"/>
        <v>29.552458333333337</v>
      </c>
      <c r="BE1007" s="77">
        <f t="shared" si="572"/>
        <v>9.9858551312092883E-3</v>
      </c>
      <c r="BF1007" s="77">
        <f t="shared" si="563"/>
        <v>-1.6663870320997167E-2</v>
      </c>
    </row>
    <row r="1008" spans="1:58" s="23" customFormat="1" ht="13.15" x14ac:dyDescent="0.4">
      <c r="A1008" s="57">
        <v>44844</v>
      </c>
      <c r="B1008" s="112">
        <v>32.107999999999997</v>
      </c>
      <c r="C1008" s="112">
        <v>31.738</v>
      </c>
      <c r="D1008" s="112">
        <v>30.797000000000001</v>
      </c>
      <c r="E1008" s="112">
        <v>31.396999999999998</v>
      </c>
      <c r="F1008" s="112">
        <v>31.056000000000001</v>
      </c>
      <c r="G1008" s="112">
        <v>30.85</v>
      </c>
      <c r="H1008" s="113">
        <v>30.832999999999998</v>
      </c>
      <c r="I1008" s="90">
        <f t="shared" si="548"/>
        <v>31.849</v>
      </c>
      <c r="J1008" s="90">
        <f t="shared" si="549"/>
        <v>31.0793</v>
      </c>
      <c r="K1008" s="114">
        <v>6</v>
      </c>
      <c r="L1008" s="115">
        <v>0.05</v>
      </c>
      <c r="M1008" s="90">
        <v>32.22</v>
      </c>
      <c r="N1008" s="90">
        <v>32.450000000000003</v>
      </c>
      <c r="O1008" s="90">
        <v>32.729999999999997</v>
      </c>
      <c r="P1008" s="90">
        <v>33.17</v>
      </c>
      <c r="Q1008" s="90">
        <v>32.81</v>
      </c>
      <c r="R1008" s="63">
        <f t="shared" si="574"/>
        <v>1.230000000000004</v>
      </c>
      <c r="S1008" s="64">
        <f t="shared" si="573"/>
        <v>3.4757653061224601E-2</v>
      </c>
      <c r="T1008" s="65">
        <f t="shared" si="567"/>
        <v>0.99291217257318942</v>
      </c>
      <c r="U1008" s="65">
        <f t="shared" si="567"/>
        <v>0.99144515734799898</v>
      </c>
      <c r="V1008" s="65">
        <f t="shared" si="575"/>
        <v>0.97829363883026832</v>
      </c>
      <c r="W1008" s="65">
        <f t="shared" si="576"/>
        <v>0.98902773544651024</v>
      </c>
      <c r="X1008" s="61">
        <f t="shared" si="550"/>
        <v>-1.1523607823595287E-2</v>
      </c>
      <c r="Y1008" s="66">
        <f t="shared" si="577"/>
        <v>-1.7963499697423325E-2</v>
      </c>
      <c r="Z1008" s="61">
        <f t="shared" si="578"/>
        <v>-2.4167163804201083E-2</v>
      </c>
      <c r="AA1008" s="67">
        <f t="shared" si="579"/>
        <v>31.849</v>
      </c>
      <c r="AB1008" s="68">
        <f t="shared" si="580"/>
        <v>-1.0539291217257498E-2</v>
      </c>
      <c r="AC1008" s="69">
        <f t="shared" si="581"/>
        <v>-1.852080123266572E-2</v>
      </c>
      <c r="AD1008" s="70">
        <f>_xlfn.PERCENTILE.EXC(AC1008:$AC$5675,0.5)</f>
        <v>8.7505319148936167E-2</v>
      </c>
      <c r="AE1008" s="70">
        <f>_xlfn.PERCENTILE.EXC($AC1008:AC$5675,0.35)</f>
        <v>5.0514438687710259E-2</v>
      </c>
      <c r="AF1008" s="71">
        <f t="shared" si="569"/>
        <v>2.3237292269520503E-2</v>
      </c>
      <c r="AG1008" s="70">
        <f t="shared" si="570"/>
        <v>-0.25543395353898041</v>
      </c>
      <c r="AH1008" s="70">
        <f t="shared" si="571"/>
        <v>-0.28989367203038569</v>
      </c>
      <c r="AI1008" s="61" t="str">
        <f t="shared" si="559"/>
        <v>Safety</v>
      </c>
      <c r="AJ1008" s="68" t="str">
        <f t="shared" si="560"/>
        <v>Safety</v>
      </c>
      <c r="AK1008" s="72" t="str">
        <f t="shared" si="561"/>
        <v>00631L</v>
      </c>
      <c r="AL1008" s="73">
        <f t="shared" si="551"/>
        <v>1</v>
      </c>
      <c r="AM1008" s="72" t="str">
        <f t="shared" si="564"/>
        <v>00635U</v>
      </c>
      <c r="AN1008" s="73">
        <f t="shared" si="552"/>
        <v>0</v>
      </c>
      <c r="AO1008" s="74" t="str">
        <f t="shared" si="558"/>
        <v>00635U</v>
      </c>
      <c r="AP1008" s="20">
        <f t="shared" si="553"/>
        <v>0</v>
      </c>
      <c r="AQ1008" s="74" t="str">
        <f t="shared" si="568"/>
        <v>00631L</v>
      </c>
      <c r="AR1008" s="20">
        <f t="shared" si="554"/>
        <v>1</v>
      </c>
      <c r="AS1008" s="74" t="str">
        <f t="shared" si="562"/>
        <v>00631L</v>
      </c>
      <c r="AT1008" s="20">
        <f t="shared" si="555"/>
        <v>1</v>
      </c>
      <c r="AU1008" s="74" t="str">
        <f t="shared" ref="AU1008:AU1071" si="582">IF(AC1008&gt;AF1008,"00631L",IF(AC1008&lt;AG1008,"Cash","00635U"))</f>
        <v>00635U</v>
      </c>
      <c r="AV1008" s="20">
        <f t="shared" si="556"/>
        <v>0</v>
      </c>
      <c r="AW1008" s="74" t="str">
        <f t="shared" ref="AW1008:AW1071" si="583">IF(AC1008&gt;AE1008,"00631L",IF(AC1008&lt;AH1008,"00631L","00635U"))</f>
        <v>00635U</v>
      </c>
      <c r="AX1008" s="20">
        <f t="shared" si="547"/>
        <v>0</v>
      </c>
      <c r="AY1008" s="20">
        <f t="shared" si="557"/>
        <v>1</v>
      </c>
      <c r="AZ1008" s="57">
        <v>44845</v>
      </c>
      <c r="BA1008" s="75">
        <v>29.96</v>
      </c>
      <c r="BB1008" s="90">
        <v>29.75</v>
      </c>
      <c r="BC1008" s="76">
        <f t="shared" si="565"/>
        <v>29.638541666666672</v>
      </c>
      <c r="BD1008" s="76">
        <f t="shared" si="566"/>
        <v>29.605375000000002</v>
      </c>
      <c r="BE1008" s="77">
        <f t="shared" si="572"/>
        <v>3.7605876357500001E-3</v>
      </c>
      <c r="BF1008" s="77">
        <f t="shared" si="563"/>
        <v>1.1978399192714114E-2</v>
      </c>
    </row>
    <row r="1009" spans="1:58" s="23" customFormat="1" ht="13.15" x14ac:dyDescent="0.4">
      <c r="A1009" s="57">
        <v>44841</v>
      </c>
      <c r="B1009" s="112">
        <v>31.198</v>
      </c>
      <c r="C1009" s="112">
        <v>31.018000000000001</v>
      </c>
      <c r="D1009" s="112">
        <v>30.213000000000001</v>
      </c>
      <c r="E1009" s="112">
        <v>30.856999999999999</v>
      </c>
      <c r="F1009" s="112">
        <v>30.6</v>
      </c>
      <c r="G1009" s="112">
        <v>30.48</v>
      </c>
      <c r="H1009" s="113">
        <v>30.509</v>
      </c>
      <c r="I1009" s="90">
        <f t="shared" si="548"/>
        <v>31.081</v>
      </c>
      <c r="J1009" s="90">
        <f t="shared" si="549"/>
        <v>30.49475</v>
      </c>
      <c r="K1009" s="114">
        <v>7</v>
      </c>
      <c r="L1009" s="115">
        <v>0.05</v>
      </c>
      <c r="M1009" s="90">
        <v>30.55</v>
      </c>
      <c r="N1009" s="90">
        <v>31.36</v>
      </c>
      <c r="O1009" s="90">
        <v>32.1</v>
      </c>
      <c r="P1009" s="90">
        <v>32.770000000000003</v>
      </c>
      <c r="Q1009" s="90">
        <v>32.58</v>
      </c>
      <c r="R1009" s="63">
        <f t="shared" si="574"/>
        <v>2.960000000000008</v>
      </c>
      <c r="S1009" s="64">
        <f t="shared" si="573"/>
        <v>2.7522935779816508E-2</v>
      </c>
      <c r="T1009" s="65">
        <f t="shared" si="567"/>
        <v>0.97417091836734693</v>
      </c>
      <c r="U1009" s="65">
        <f t="shared" si="567"/>
        <v>0.97694704049844228</v>
      </c>
      <c r="V1009" s="65">
        <f t="shared" si="575"/>
        <v>0.95697284101312163</v>
      </c>
      <c r="W1009" s="65">
        <f t="shared" si="576"/>
        <v>0.96255371393492939</v>
      </c>
      <c r="X1009" s="61">
        <f t="shared" si="550"/>
        <v>-5.7696006154240561E-3</v>
      </c>
      <c r="Y1009" s="66">
        <f t="shared" si="577"/>
        <v>-1.1277829989953624E-2</v>
      </c>
      <c r="Z1009" s="61">
        <f t="shared" si="578"/>
        <v>-1.8862005726971453E-2</v>
      </c>
      <c r="AA1009" s="67">
        <f t="shared" si="579"/>
        <v>31.080999999999996</v>
      </c>
      <c r="AB1009" s="68">
        <f t="shared" si="580"/>
        <v>-5.1658163265305814E-3</v>
      </c>
      <c r="AC1009" s="69">
        <f t="shared" si="581"/>
        <v>-8.8966836734694979E-3</v>
      </c>
      <c r="AD1009" s="70">
        <f>_xlfn.PERCENTILE.EXC(AC1009:$AC$5675,0.5)</f>
        <v>8.7510638297872576E-2</v>
      </c>
      <c r="AE1009" s="70">
        <f>_xlfn.PERCENTILE.EXC($AC1009:AC$5675,0.35)</f>
        <v>5.0517645603860718E-2</v>
      </c>
      <c r="AF1009" s="71">
        <f t="shared" si="569"/>
        <v>2.3237292269520503E-2</v>
      </c>
      <c r="AG1009" s="70">
        <f t="shared" si="570"/>
        <v>-0.25543395353898041</v>
      </c>
      <c r="AH1009" s="70">
        <f t="shared" si="571"/>
        <v>-0.28989367203038569</v>
      </c>
      <c r="AI1009" s="61" t="str">
        <f t="shared" si="559"/>
        <v>Safety</v>
      </c>
      <c r="AJ1009" s="68" t="str">
        <f t="shared" si="560"/>
        <v>Safety</v>
      </c>
      <c r="AK1009" s="72" t="str">
        <f t="shared" si="561"/>
        <v>00635U</v>
      </c>
      <c r="AL1009" s="73">
        <f t="shared" si="551"/>
        <v>0</v>
      </c>
      <c r="AM1009" s="72" t="str">
        <f t="shared" si="564"/>
        <v>00635U</v>
      </c>
      <c r="AN1009" s="73">
        <f t="shared" si="552"/>
        <v>0</v>
      </c>
      <c r="AO1009" s="74" t="str">
        <f t="shared" si="558"/>
        <v>00635U</v>
      </c>
      <c r="AP1009" s="20">
        <f t="shared" si="553"/>
        <v>0</v>
      </c>
      <c r="AQ1009" s="74" t="str">
        <f t="shared" si="568"/>
        <v>00635U</v>
      </c>
      <c r="AR1009" s="20">
        <f t="shared" si="554"/>
        <v>0</v>
      </c>
      <c r="AS1009" s="74" t="str">
        <f t="shared" si="562"/>
        <v>00635U</v>
      </c>
      <c r="AT1009" s="20">
        <f t="shared" si="555"/>
        <v>0</v>
      </c>
      <c r="AU1009" s="74" t="str">
        <f t="shared" si="582"/>
        <v>00635U</v>
      </c>
      <c r="AV1009" s="20">
        <f t="shared" si="556"/>
        <v>0</v>
      </c>
      <c r="AW1009" s="74" t="str">
        <f t="shared" si="583"/>
        <v>00635U</v>
      </c>
      <c r="AX1009" s="20">
        <f t="shared" si="547"/>
        <v>0</v>
      </c>
      <c r="AY1009" s="20">
        <f t="shared" si="557"/>
        <v>1</v>
      </c>
      <c r="AZ1009" s="57">
        <v>44844</v>
      </c>
      <c r="BA1009" s="75">
        <v>29.63</v>
      </c>
      <c r="BB1009" s="90">
        <v>29.475000000000001</v>
      </c>
      <c r="BC1009" s="76">
        <f t="shared" si="565"/>
        <v>29.680833333333336</v>
      </c>
      <c r="BD1009" s="76">
        <f t="shared" si="566"/>
        <v>29.636541666666673</v>
      </c>
      <c r="BE1009" s="77">
        <f t="shared" si="572"/>
        <v>-6.934890642109141E-3</v>
      </c>
      <c r="BF1009" s="77">
        <f t="shared" si="563"/>
        <v>-2.2072975788642286E-4</v>
      </c>
    </row>
    <row r="1010" spans="1:58" s="23" customFormat="1" ht="13.15" x14ac:dyDescent="0.4">
      <c r="A1010" s="57">
        <v>44840</v>
      </c>
      <c r="B1010" s="112">
        <v>29.919</v>
      </c>
      <c r="C1010" s="112">
        <v>29.844999999999999</v>
      </c>
      <c r="D1010" s="112">
        <v>29.344999999999999</v>
      </c>
      <c r="E1010" s="112">
        <v>30.141999999999999</v>
      </c>
      <c r="F1010" s="112">
        <v>30</v>
      </c>
      <c r="G1010" s="112">
        <v>29.995000000000001</v>
      </c>
      <c r="H1010" s="113">
        <v>30.05</v>
      </c>
      <c r="I1010" s="90">
        <f t="shared" si="548"/>
        <v>29.874600000000001</v>
      </c>
      <c r="J1010" s="90">
        <f t="shared" si="549"/>
        <v>29.544999999999998</v>
      </c>
      <c r="K1010" s="114">
        <v>8</v>
      </c>
      <c r="L1010" s="115">
        <v>0.05</v>
      </c>
      <c r="M1010" s="90">
        <v>31.3</v>
      </c>
      <c r="N1010" s="90">
        <v>30.52</v>
      </c>
      <c r="O1010" s="90">
        <v>30.79</v>
      </c>
      <c r="P1010" s="90">
        <v>31.66</v>
      </c>
      <c r="Q1010" s="90">
        <v>31.6</v>
      </c>
      <c r="R1010" s="63">
        <f t="shared" si="574"/>
        <v>0.63000000000000256</v>
      </c>
      <c r="S1010" s="64">
        <f t="shared" si="573"/>
        <v>6.9001751313485071E-2</v>
      </c>
      <c r="T1010" s="65">
        <f t="shared" si="567"/>
        <v>1.0255570117955439</v>
      </c>
      <c r="U1010" s="65">
        <f t="shared" si="567"/>
        <v>0.9912309191295875</v>
      </c>
      <c r="V1010" s="65">
        <f t="shared" si="575"/>
        <v>0.96399241945672776</v>
      </c>
      <c r="W1010" s="65">
        <f t="shared" si="576"/>
        <v>0.96582278481012651</v>
      </c>
      <c r="X1010" s="61">
        <f t="shared" si="550"/>
        <v>-2.4733446973495645E-3</v>
      </c>
      <c r="Y1010" s="66">
        <f t="shared" si="577"/>
        <v>-3.0522194943931641E-3</v>
      </c>
      <c r="Z1010" s="61">
        <f t="shared" si="578"/>
        <v>-1.1032783702543391E-2</v>
      </c>
      <c r="AA1010" s="67">
        <f t="shared" si="579"/>
        <v>29.874600000000001</v>
      </c>
      <c r="AB1010" s="68">
        <f t="shared" si="580"/>
        <v>-1.9692005242463929E-2</v>
      </c>
      <c r="AC1010" s="69">
        <f t="shared" si="581"/>
        <v>-2.1146788990825643E-2</v>
      </c>
      <c r="AD1010" s="70">
        <f>_xlfn.PERCENTILE.EXC(AC1010:$AC$5675,0.5)</f>
        <v>8.752189739827311E-2</v>
      </c>
      <c r="AE1010" s="70">
        <f>_xlfn.PERCENTILE.EXC($AC1010:AC$5675,0.35)</f>
        <v>5.0532633149015217E-2</v>
      </c>
      <c r="AF1010" s="71">
        <f t="shared" si="569"/>
        <v>2.3237292269520503E-2</v>
      </c>
      <c r="AG1010" s="70">
        <f t="shared" si="570"/>
        <v>-0.25543395353898041</v>
      </c>
      <c r="AH1010" s="70">
        <f t="shared" si="571"/>
        <v>-0.28989367203038569</v>
      </c>
      <c r="AI1010" s="61" t="str">
        <f t="shared" si="559"/>
        <v>Safety</v>
      </c>
      <c r="AJ1010" s="68" t="str">
        <f t="shared" si="560"/>
        <v>Safety</v>
      </c>
      <c r="AK1010" s="72" t="str">
        <f t="shared" si="561"/>
        <v>00631L</v>
      </c>
      <c r="AL1010" s="73">
        <f t="shared" si="551"/>
        <v>1</v>
      </c>
      <c r="AM1010" s="72" t="str">
        <f t="shared" si="564"/>
        <v>00635U</v>
      </c>
      <c r="AN1010" s="73">
        <f t="shared" si="552"/>
        <v>0</v>
      </c>
      <c r="AO1010" s="74" t="str">
        <f t="shared" si="558"/>
        <v>00635U</v>
      </c>
      <c r="AP1010" s="20">
        <f t="shared" si="553"/>
        <v>0</v>
      </c>
      <c r="AQ1010" s="74" t="str">
        <f t="shared" si="568"/>
        <v>00635U</v>
      </c>
      <c r="AR1010" s="20">
        <f t="shared" si="554"/>
        <v>0</v>
      </c>
      <c r="AS1010" s="74" t="str">
        <f t="shared" si="562"/>
        <v>00631L</v>
      </c>
      <c r="AT1010" s="20">
        <f t="shared" si="555"/>
        <v>1</v>
      </c>
      <c r="AU1010" s="74" t="str">
        <f t="shared" si="582"/>
        <v>00635U</v>
      </c>
      <c r="AV1010" s="20">
        <f t="shared" si="556"/>
        <v>0</v>
      </c>
      <c r="AW1010" s="74" t="str">
        <f t="shared" si="583"/>
        <v>00635U</v>
      </c>
      <c r="AX1010" s="20">
        <f t="shared" si="547"/>
        <v>0</v>
      </c>
      <c r="AY1010" s="20">
        <f t="shared" si="557"/>
        <v>1</v>
      </c>
      <c r="AZ1010" s="57">
        <v>44841</v>
      </c>
      <c r="BA1010" s="75">
        <v>29.7</v>
      </c>
      <c r="BB1010" s="90">
        <v>29.55</v>
      </c>
      <c r="BC1010" s="76">
        <f t="shared" si="565"/>
        <v>29.730416666666663</v>
      </c>
      <c r="BD1010" s="76">
        <f t="shared" si="566"/>
        <v>29.684583333333332</v>
      </c>
      <c r="BE1010" s="77">
        <f t="shared" si="572"/>
        <v>-6.068420388771179E-3</v>
      </c>
      <c r="BF1010" s="77">
        <f t="shared" si="563"/>
        <v>5.1934926940191257E-4</v>
      </c>
    </row>
    <row r="1011" spans="1:58" s="23" customFormat="1" ht="13.15" x14ac:dyDescent="0.4">
      <c r="A1011" s="57">
        <v>44839</v>
      </c>
      <c r="B1011" s="112">
        <v>28.963999999999999</v>
      </c>
      <c r="C1011" s="112">
        <v>29.045000000000002</v>
      </c>
      <c r="D1011" s="112">
        <v>28.8</v>
      </c>
      <c r="E1011" s="112">
        <v>29.65</v>
      </c>
      <c r="F1011" s="112">
        <v>29.506</v>
      </c>
      <c r="G1011" s="112">
        <v>29.553000000000001</v>
      </c>
      <c r="H1011" s="113">
        <v>29.670999999999999</v>
      </c>
      <c r="I1011" s="90">
        <f t="shared" si="548"/>
        <v>29.00855</v>
      </c>
      <c r="J1011" s="90">
        <f t="shared" si="549"/>
        <v>28.910250000000001</v>
      </c>
      <c r="K1011" s="114">
        <v>9</v>
      </c>
      <c r="L1011" s="115">
        <v>0.05</v>
      </c>
      <c r="M1011" s="90">
        <v>28.81</v>
      </c>
      <c r="N1011" s="90">
        <v>28.55</v>
      </c>
      <c r="O1011" s="90">
        <v>29.43</v>
      </c>
      <c r="P1011" s="90">
        <v>30.63</v>
      </c>
      <c r="Q1011" s="90">
        <v>30.89</v>
      </c>
      <c r="R1011" s="63">
        <f t="shared" si="574"/>
        <v>2.7000000000000028</v>
      </c>
      <c r="S1011" s="64">
        <f t="shared" si="573"/>
        <v>-1.7887856897144807E-2</v>
      </c>
      <c r="T1011" s="65">
        <f t="shared" si="567"/>
        <v>1.0091068301225918</v>
      </c>
      <c r="U1011" s="65">
        <f t="shared" si="567"/>
        <v>0.97009853890587838</v>
      </c>
      <c r="V1011" s="65">
        <f t="shared" si="575"/>
        <v>0.93209271955599093</v>
      </c>
      <c r="W1011" s="65">
        <f t="shared" si="576"/>
        <v>0.92424732923276143</v>
      </c>
      <c r="X1011" s="61">
        <f t="shared" si="550"/>
        <v>2.7965750586936566E-3</v>
      </c>
      <c r="Y1011" s="66">
        <f t="shared" si="577"/>
        <v>7.082630691399932E-4</v>
      </c>
      <c r="Z1011" s="61">
        <f t="shared" si="578"/>
        <v>-3.3886561031143672E-3</v>
      </c>
      <c r="AA1011" s="67">
        <f t="shared" si="579"/>
        <v>29.00855</v>
      </c>
      <c r="AB1011" s="68">
        <f t="shared" si="580"/>
        <v>1.4500875656742483E-2</v>
      </c>
      <c r="AC1011" s="69">
        <f t="shared" si="581"/>
        <v>1.6061295971978945E-2</v>
      </c>
      <c r="AD1011" s="70">
        <f>_xlfn.PERCENTILE.EXC(AC1011:$AC$5675,0.5)</f>
        <v>8.7533156498673645E-2</v>
      </c>
      <c r="AE1011" s="70">
        <f>_xlfn.PERCENTILE.EXC($AC1011:AC$5675,0.35)</f>
        <v>5.0554368571843922E-2</v>
      </c>
      <c r="AF1011" s="71">
        <f t="shared" si="569"/>
        <v>2.3237292269520503E-2</v>
      </c>
      <c r="AG1011" s="70">
        <f t="shared" si="570"/>
        <v>-0.25543395353898041</v>
      </c>
      <c r="AH1011" s="70">
        <f t="shared" si="571"/>
        <v>-0.28989367203038569</v>
      </c>
      <c r="AI1011" s="61" t="str">
        <f t="shared" si="559"/>
        <v>Safety</v>
      </c>
      <c r="AJ1011" s="68" t="str">
        <f t="shared" si="560"/>
        <v>Safety</v>
      </c>
      <c r="AK1011" s="72" t="str">
        <f t="shared" si="561"/>
        <v>00635U</v>
      </c>
      <c r="AL1011" s="73">
        <f t="shared" si="551"/>
        <v>0</v>
      </c>
      <c r="AM1011" s="72" t="str">
        <f t="shared" si="564"/>
        <v>00635U</v>
      </c>
      <c r="AN1011" s="73">
        <f t="shared" si="552"/>
        <v>0</v>
      </c>
      <c r="AO1011" s="74" t="str">
        <f t="shared" si="558"/>
        <v>00635U</v>
      </c>
      <c r="AP1011" s="20">
        <f t="shared" si="553"/>
        <v>0</v>
      </c>
      <c r="AQ1011" s="74" t="str">
        <f t="shared" si="568"/>
        <v>00631L</v>
      </c>
      <c r="AR1011" s="20">
        <f t="shared" si="554"/>
        <v>1</v>
      </c>
      <c r="AS1011" s="74" t="str">
        <f t="shared" si="562"/>
        <v>00635U</v>
      </c>
      <c r="AT1011" s="20">
        <f t="shared" si="555"/>
        <v>0</v>
      </c>
      <c r="AU1011" s="74" t="str">
        <f t="shared" si="582"/>
        <v>00635U</v>
      </c>
      <c r="AV1011" s="20">
        <f t="shared" si="556"/>
        <v>0</v>
      </c>
      <c r="AW1011" s="74" t="str">
        <f t="shared" si="583"/>
        <v>00635U</v>
      </c>
      <c r="AX1011" s="20">
        <f t="shared" si="547"/>
        <v>0</v>
      </c>
      <c r="AY1011" s="20">
        <f t="shared" si="557"/>
        <v>1</v>
      </c>
      <c r="AZ1011" s="57">
        <v>44840</v>
      </c>
      <c r="BA1011" s="75">
        <v>29.64</v>
      </c>
      <c r="BB1011" s="90">
        <v>29.95</v>
      </c>
      <c r="BC1011" s="76">
        <f t="shared" si="565"/>
        <v>29.77354166666667</v>
      </c>
      <c r="BD1011" s="76">
        <f t="shared" si="566"/>
        <v>29.731916666666667</v>
      </c>
      <c r="BE1011" s="77">
        <f t="shared" si="572"/>
        <v>5.9266826670770325E-3</v>
      </c>
      <c r="BF1011" s="77">
        <f t="shared" si="563"/>
        <v>-3.091515010524589E-3</v>
      </c>
    </row>
    <row r="1012" spans="1:58" s="23" customFormat="1" ht="13.15" x14ac:dyDescent="0.4">
      <c r="A1012" s="57">
        <v>44838</v>
      </c>
      <c r="B1012" s="112">
        <v>28.8</v>
      </c>
      <c r="C1012" s="112">
        <v>28.829000000000001</v>
      </c>
      <c r="D1012" s="112">
        <v>28.672999999999998</v>
      </c>
      <c r="E1012" s="112">
        <v>29.632999999999999</v>
      </c>
      <c r="F1012" s="112">
        <v>29.483000000000001</v>
      </c>
      <c r="G1012" s="112">
        <v>29.492999999999999</v>
      </c>
      <c r="H1012" s="113">
        <v>29.577999999999999</v>
      </c>
      <c r="I1012" s="90">
        <f t="shared" si="548"/>
        <v>28.814500000000002</v>
      </c>
      <c r="J1012" s="90">
        <f t="shared" si="549"/>
        <v>28.750999999999998</v>
      </c>
      <c r="K1012" s="114">
        <v>10</v>
      </c>
      <c r="L1012" s="115">
        <v>0.05</v>
      </c>
      <c r="M1012" s="90">
        <v>29.82</v>
      </c>
      <c r="N1012" s="90">
        <v>29.07</v>
      </c>
      <c r="O1012" s="90">
        <v>29.67</v>
      </c>
      <c r="P1012" s="90">
        <v>30.6</v>
      </c>
      <c r="Q1012" s="90">
        <v>30.77</v>
      </c>
      <c r="R1012" s="63">
        <f t="shared" si="574"/>
        <v>1.3800000000000026</v>
      </c>
      <c r="S1012" s="64">
        <f t="shared" si="573"/>
        <v>-3.4219269102990071E-2</v>
      </c>
      <c r="T1012" s="65">
        <f t="shared" si="567"/>
        <v>1.0257997936016512</v>
      </c>
      <c r="U1012" s="65">
        <f t="shared" si="567"/>
        <v>0.97977755308392311</v>
      </c>
      <c r="V1012" s="65">
        <f t="shared" si="575"/>
        <v>0.95</v>
      </c>
      <c r="W1012" s="65">
        <f t="shared" si="576"/>
        <v>0.94475138121546964</v>
      </c>
      <c r="X1012" s="61">
        <f t="shared" si="550"/>
        <v>1.0069444444444414E-3</v>
      </c>
      <c r="Y1012" s="66">
        <f t="shared" si="577"/>
        <v>-1.8560388755778936E-3</v>
      </c>
      <c r="Z1012" s="61">
        <f t="shared" si="578"/>
        <v>-2.2037515834043542E-3</v>
      </c>
      <c r="AA1012" s="67">
        <f t="shared" si="579"/>
        <v>28.814500000000002</v>
      </c>
      <c r="AB1012" s="68">
        <f t="shared" si="580"/>
        <v>-9.2879256965944131E-3</v>
      </c>
      <c r="AC1012" s="69">
        <f t="shared" si="581"/>
        <v>-8.7891296869624293E-3</v>
      </c>
      <c r="AD1012" s="70">
        <f>_xlfn.PERCENTILE.EXC(AC1012:$AC$5675,0.5)</f>
        <v>8.757997818150462E-2</v>
      </c>
      <c r="AE1012" s="70">
        <f>_xlfn.PERCENTILE.EXC($AC1012:AC$5675,0.35)</f>
        <v>5.058442022875969E-2</v>
      </c>
      <c r="AF1012" s="71">
        <f t="shared" si="569"/>
        <v>2.3237292269520503E-2</v>
      </c>
      <c r="AG1012" s="70">
        <f t="shared" si="570"/>
        <v>-0.25543395353898041</v>
      </c>
      <c r="AH1012" s="70">
        <f t="shared" si="571"/>
        <v>-0.28989367203038569</v>
      </c>
      <c r="AI1012" s="61" t="str">
        <f t="shared" si="559"/>
        <v>Safety</v>
      </c>
      <c r="AJ1012" s="68" t="str">
        <f t="shared" si="560"/>
        <v>Safety</v>
      </c>
      <c r="AK1012" s="72" t="str">
        <f t="shared" si="561"/>
        <v>00631L</v>
      </c>
      <c r="AL1012" s="73">
        <f t="shared" si="551"/>
        <v>1</v>
      </c>
      <c r="AM1012" s="72" t="str">
        <f t="shared" si="564"/>
        <v>00635U</v>
      </c>
      <c r="AN1012" s="73">
        <f t="shared" si="552"/>
        <v>0</v>
      </c>
      <c r="AO1012" s="74" t="str">
        <f t="shared" si="558"/>
        <v>00635U</v>
      </c>
      <c r="AP1012" s="20">
        <f t="shared" si="553"/>
        <v>0</v>
      </c>
      <c r="AQ1012" s="74" t="str">
        <f t="shared" si="568"/>
        <v>00631L</v>
      </c>
      <c r="AR1012" s="20">
        <f t="shared" si="554"/>
        <v>1</v>
      </c>
      <c r="AS1012" s="74" t="str">
        <f t="shared" si="562"/>
        <v>00631L</v>
      </c>
      <c r="AT1012" s="20">
        <f t="shared" si="555"/>
        <v>1</v>
      </c>
      <c r="AU1012" s="74" t="str">
        <f t="shared" si="582"/>
        <v>00635U</v>
      </c>
      <c r="AV1012" s="20">
        <f t="shared" si="556"/>
        <v>0</v>
      </c>
      <c r="AW1012" s="74" t="str">
        <f t="shared" si="583"/>
        <v>00635U</v>
      </c>
      <c r="AX1012" s="20">
        <f t="shared" si="547"/>
        <v>0</v>
      </c>
      <c r="AY1012" s="20">
        <f t="shared" si="557"/>
        <v>1</v>
      </c>
      <c r="AZ1012" s="57">
        <v>44839</v>
      </c>
      <c r="BA1012" s="75">
        <v>30</v>
      </c>
      <c r="BB1012" s="90">
        <v>30.387499999999999</v>
      </c>
      <c r="BC1012" s="76">
        <f t="shared" si="565"/>
        <v>29.797291666666663</v>
      </c>
      <c r="BD1012" s="76">
        <f t="shared" si="566"/>
        <v>29.774375000000003</v>
      </c>
      <c r="BE1012" s="77">
        <f t="shared" si="572"/>
        <v>1.980744894320664E-2</v>
      </c>
      <c r="BF1012" s="77">
        <f t="shared" si="563"/>
        <v>7.577824891370424E-3</v>
      </c>
    </row>
    <row r="1013" spans="1:58" s="23" customFormat="1" ht="13.15" x14ac:dyDescent="0.4">
      <c r="A1013" s="57">
        <v>44837</v>
      </c>
      <c r="B1013" s="112">
        <v>29.989000000000001</v>
      </c>
      <c r="C1013" s="112">
        <v>29.847999999999999</v>
      </c>
      <c r="D1013" s="112">
        <v>29.25</v>
      </c>
      <c r="E1013" s="112">
        <v>30.05</v>
      </c>
      <c r="F1013" s="112">
        <v>29.75</v>
      </c>
      <c r="G1013" s="112">
        <v>29.62</v>
      </c>
      <c r="H1013" s="113">
        <v>29.7</v>
      </c>
      <c r="I1013" s="90">
        <f t="shared" si="548"/>
        <v>29.925550000000001</v>
      </c>
      <c r="J1013" s="90">
        <f t="shared" si="549"/>
        <v>29.578900000000001</v>
      </c>
      <c r="K1013" s="114">
        <v>11</v>
      </c>
      <c r="L1013" s="115">
        <v>0.05</v>
      </c>
      <c r="M1013" s="90">
        <v>30.65</v>
      </c>
      <c r="N1013" s="90">
        <v>30.1</v>
      </c>
      <c r="O1013" s="90">
        <v>30.69</v>
      </c>
      <c r="P1013" s="90">
        <v>31.46</v>
      </c>
      <c r="Q1013" s="90">
        <v>31.38</v>
      </c>
      <c r="R1013" s="63">
        <f t="shared" si="574"/>
        <v>1.4000000000000057</v>
      </c>
      <c r="S1013" s="64">
        <f t="shared" si="573"/>
        <v>-4.8070841239721683E-2</v>
      </c>
      <c r="T1013" s="65">
        <f t="shared" si="567"/>
        <v>1.0182724252491693</v>
      </c>
      <c r="U1013" s="65">
        <f t="shared" si="567"/>
        <v>0.98077549690452914</v>
      </c>
      <c r="V1013" s="65">
        <f t="shared" si="575"/>
        <v>0.95677050222504767</v>
      </c>
      <c r="W1013" s="65">
        <f t="shared" si="576"/>
        <v>0.95920968769917148</v>
      </c>
      <c r="X1013" s="61">
        <f t="shared" si="550"/>
        <v>-4.7017239654540592E-3</v>
      </c>
      <c r="Y1013" s="66">
        <f t="shared" si="577"/>
        <v>-1.1647254575707202E-2</v>
      </c>
      <c r="Z1013" s="61">
        <f t="shared" si="578"/>
        <v>-1.1583746998802038E-2</v>
      </c>
      <c r="AA1013" s="67">
        <f t="shared" si="579"/>
        <v>29.925550000000001</v>
      </c>
      <c r="AB1013" s="68">
        <f t="shared" si="580"/>
        <v>-3.6877076411960348E-3</v>
      </c>
      <c r="AC1013" s="69">
        <f t="shared" si="581"/>
        <v>-5.7956810631229301E-3</v>
      </c>
      <c r="AD1013" s="70">
        <f>_xlfn.PERCENTILE.EXC(AC1013:$AC$5675,0.5)</f>
        <v>8.7626799864335594E-2</v>
      </c>
      <c r="AE1013" s="70">
        <f>_xlfn.PERCENTILE.EXC($AC1013:AC$5675,0.35)</f>
        <v>5.0599971674802548E-2</v>
      </c>
      <c r="AF1013" s="71">
        <f t="shared" si="569"/>
        <v>2.3237292269520503E-2</v>
      </c>
      <c r="AG1013" s="70">
        <f t="shared" si="570"/>
        <v>-0.25543395353898041</v>
      </c>
      <c r="AH1013" s="70">
        <f t="shared" si="571"/>
        <v>-0.28989367203038569</v>
      </c>
      <c r="AI1013" s="61" t="str">
        <f t="shared" si="559"/>
        <v>Safety</v>
      </c>
      <c r="AJ1013" s="68" t="str">
        <f t="shared" si="560"/>
        <v>Safety</v>
      </c>
      <c r="AK1013" s="72" t="str">
        <f t="shared" si="561"/>
        <v>00631L</v>
      </c>
      <c r="AL1013" s="73">
        <f t="shared" si="551"/>
        <v>1</v>
      </c>
      <c r="AM1013" s="72" t="str">
        <f t="shared" si="564"/>
        <v>00635U</v>
      </c>
      <c r="AN1013" s="73">
        <f t="shared" si="552"/>
        <v>0</v>
      </c>
      <c r="AO1013" s="74" t="str">
        <f t="shared" si="558"/>
        <v>00635U</v>
      </c>
      <c r="AP1013" s="20">
        <f t="shared" si="553"/>
        <v>0</v>
      </c>
      <c r="AQ1013" s="74" t="str">
        <f t="shared" si="568"/>
        <v>00631L</v>
      </c>
      <c r="AR1013" s="20">
        <f t="shared" si="554"/>
        <v>1</v>
      </c>
      <c r="AS1013" s="74" t="str">
        <f t="shared" si="562"/>
        <v>00631L</v>
      </c>
      <c r="AT1013" s="20">
        <f t="shared" si="555"/>
        <v>1</v>
      </c>
      <c r="AU1013" s="74" t="str">
        <f t="shared" si="582"/>
        <v>00635U</v>
      </c>
      <c r="AV1013" s="20">
        <f t="shared" si="556"/>
        <v>0</v>
      </c>
      <c r="AW1013" s="74" t="str">
        <f t="shared" si="583"/>
        <v>00635U</v>
      </c>
      <c r="AX1013" s="20">
        <f t="shared" ref="AX1013:AX1076" si="584">IF(AW1013="00631L",1,0)</f>
        <v>0</v>
      </c>
      <c r="AY1013" s="20">
        <f t="shared" si="557"/>
        <v>1</v>
      </c>
      <c r="AZ1013" s="57">
        <v>44838</v>
      </c>
      <c r="BA1013" s="75">
        <v>30.31</v>
      </c>
      <c r="BB1013" s="90">
        <v>30.337499999999999</v>
      </c>
      <c r="BC1013" s="76">
        <f t="shared" si="565"/>
        <v>29.802916666666665</v>
      </c>
      <c r="BD1013" s="76">
        <f t="shared" si="566"/>
        <v>29.795999999999999</v>
      </c>
      <c r="BE1013" s="77">
        <f t="shared" si="572"/>
        <v>1.793728242481862E-2</v>
      </c>
      <c r="BF1013" s="77">
        <f t="shared" si="563"/>
        <v>1.7250637669485817E-2</v>
      </c>
    </row>
    <row r="1014" spans="1:58" s="23" customFormat="1" ht="13.15" x14ac:dyDescent="0.4">
      <c r="A1014" s="57">
        <v>44834</v>
      </c>
      <c r="B1014" s="112">
        <v>31.515999999999998</v>
      </c>
      <c r="C1014" s="112">
        <v>31.071999999999999</v>
      </c>
      <c r="D1014" s="112">
        <v>30.047999999999998</v>
      </c>
      <c r="E1014" s="112">
        <v>30.702000000000002</v>
      </c>
      <c r="F1014" s="112">
        <v>30.31</v>
      </c>
      <c r="G1014" s="112">
        <v>30.18</v>
      </c>
      <c r="H1014" s="113">
        <v>30.248999999999999</v>
      </c>
      <c r="I1014" s="90">
        <f t="shared" ref="I1014:I1077" si="585">C1014-((C1014-B1014)*K1014*L1014)</f>
        <v>31.3384</v>
      </c>
      <c r="J1014" s="90">
        <f t="shared" ref="J1014:J1077" si="586">D1014-((D1014-C1014)*K1014*L1014)</f>
        <v>30.662399999999998</v>
      </c>
      <c r="K1014" s="114">
        <v>12</v>
      </c>
      <c r="L1014" s="115">
        <v>0.05</v>
      </c>
      <c r="M1014" s="90">
        <v>31.19</v>
      </c>
      <c r="N1014" s="90">
        <v>31.62</v>
      </c>
      <c r="O1014" s="90">
        <v>31.86</v>
      </c>
      <c r="P1014" s="90">
        <v>32.479999999999997</v>
      </c>
      <c r="Q1014" s="90">
        <v>32.08</v>
      </c>
      <c r="R1014" s="63">
        <f t="shared" si="574"/>
        <v>1.5300000000000011</v>
      </c>
      <c r="S1014" s="64">
        <f t="shared" si="573"/>
        <v>-6.9095477386934313E-3</v>
      </c>
      <c r="T1014" s="65">
        <f t="shared" si="567"/>
        <v>0.98640101201771035</v>
      </c>
      <c r="U1014" s="65">
        <f t="shared" si="567"/>
        <v>0.99246704331450097</v>
      </c>
      <c r="V1014" s="65">
        <f t="shared" si="575"/>
        <v>0.97352216748768483</v>
      </c>
      <c r="W1014" s="65">
        <f t="shared" si="576"/>
        <v>0.98566084788029928</v>
      </c>
      <c r="X1014" s="61">
        <f t="shared" si="550"/>
        <v>-1.4088082243939558E-2</v>
      </c>
      <c r="Y1014" s="66">
        <f t="shared" si="577"/>
        <v>-1.4754739104944398E-2</v>
      </c>
      <c r="Z1014" s="61">
        <f t="shared" si="578"/>
        <v>-2.1570980011742843E-2</v>
      </c>
      <c r="AA1014" s="67">
        <f t="shared" si="579"/>
        <v>31.3384</v>
      </c>
      <c r="AB1014" s="68">
        <f t="shared" si="580"/>
        <v>-3.2890575585073608E-3</v>
      </c>
      <c r="AC1014" s="69">
        <f t="shared" si="581"/>
        <v>-8.9057558507274186E-3</v>
      </c>
      <c r="AD1014" s="70">
        <f>_xlfn.PERCENTILE.EXC(AC1014:$AC$5675,0.5)</f>
        <v>8.7626915690007162E-2</v>
      </c>
      <c r="AE1014" s="70">
        <f>_xlfn.PERCENTILE.EXC($AC1014:AC$5675,0.35)</f>
        <v>5.061656066676147E-2</v>
      </c>
      <c r="AF1014" s="71">
        <f t="shared" si="569"/>
        <v>2.3237292269520503E-2</v>
      </c>
      <c r="AG1014" s="70">
        <f t="shared" si="570"/>
        <v>-0.25543395353898041</v>
      </c>
      <c r="AH1014" s="70">
        <f t="shared" si="571"/>
        <v>-0.28989367203038569</v>
      </c>
      <c r="AI1014" s="61" t="str">
        <f t="shared" si="559"/>
        <v>Safety</v>
      </c>
      <c r="AJ1014" s="68" t="str">
        <f t="shared" si="560"/>
        <v>Safety</v>
      </c>
      <c r="AK1014" s="72" t="str">
        <f t="shared" si="561"/>
        <v>00631L</v>
      </c>
      <c r="AL1014" s="73">
        <f t="shared" si="551"/>
        <v>1</v>
      </c>
      <c r="AM1014" s="72" t="str">
        <f t="shared" si="564"/>
        <v>00635U</v>
      </c>
      <c r="AN1014" s="73">
        <f t="shared" si="552"/>
        <v>0</v>
      </c>
      <c r="AO1014" s="74" t="str">
        <f t="shared" si="558"/>
        <v>00635U</v>
      </c>
      <c r="AP1014" s="20">
        <f t="shared" si="553"/>
        <v>0</v>
      </c>
      <c r="AQ1014" s="74" t="str">
        <f t="shared" si="568"/>
        <v>00631L</v>
      </c>
      <c r="AR1014" s="20">
        <f t="shared" si="554"/>
        <v>1</v>
      </c>
      <c r="AS1014" s="74" t="str">
        <f t="shared" si="562"/>
        <v>00631L</v>
      </c>
      <c r="AT1014" s="20">
        <f t="shared" si="555"/>
        <v>1</v>
      </c>
      <c r="AU1014" s="74" t="str">
        <f t="shared" si="582"/>
        <v>00635U</v>
      </c>
      <c r="AV1014" s="20">
        <f t="shared" si="556"/>
        <v>0</v>
      </c>
      <c r="AW1014" s="74" t="str">
        <f t="shared" si="583"/>
        <v>00635U</v>
      </c>
      <c r="AX1014" s="20">
        <f t="shared" si="584"/>
        <v>0</v>
      </c>
      <c r="AY1014" s="20">
        <f t="shared" si="557"/>
        <v>1</v>
      </c>
      <c r="AZ1014" s="57">
        <v>44837</v>
      </c>
      <c r="BA1014" s="75">
        <v>30.35</v>
      </c>
      <c r="BB1014" s="90">
        <v>30.537500000000001</v>
      </c>
      <c r="BC1014" s="76">
        <f t="shared" si="565"/>
        <v>29.81583333333333</v>
      </c>
      <c r="BD1014" s="76">
        <f t="shared" si="566"/>
        <v>29.803124999999998</v>
      </c>
      <c r="BE1014" s="77">
        <f t="shared" si="572"/>
        <v>2.4204142094524872E-2</v>
      </c>
      <c r="BF1014" s="77">
        <f t="shared" si="563"/>
        <v>1.8349585823634388E-2</v>
      </c>
    </row>
    <row r="1015" spans="1:58" s="23" customFormat="1" ht="13.15" x14ac:dyDescent="0.4">
      <c r="A1015" s="57">
        <v>44833</v>
      </c>
      <c r="B1015" s="112">
        <v>30.943000000000001</v>
      </c>
      <c r="C1015" s="112">
        <v>30.375</v>
      </c>
      <c r="D1015" s="112">
        <v>29.613</v>
      </c>
      <c r="E1015" s="112">
        <v>30.4</v>
      </c>
      <c r="F1015" s="112">
        <v>30.1</v>
      </c>
      <c r="G1015" s="112">
        <v>30</v>
      </c>
      <c r="H1015" s="113">
        <v>30.093</v>
      </c>
      <c r="I1015" s="90">
        <f t="shared" si="585"/>
        <v>30.744199999999999</v>
      </c>
      <c r="J1015" s="90">
        <f t="shared" si="586"/>
        <v>30.1083</v>
      </c>
      <c r="K1015" s="114">
        <v>13</v>
      </c>
      <c r="L1015" s="115">
        <v>0.05</v>
      </c>
      <c r="M1015" s="90">
        <v>32.67</v>
      </c>
      <c r="N1015" s="90">
        <v>31.84</v>
      </c>
      <c r="O1015" s="90">
        <v>31.74</v>
      </c>
      <c r="P1015" s="90">
        <v>32.32</v>
      </c>
      <c r="Q1015" s="90">
        <v>32.119999999999997</v>
      </c>
      <c r="R1015" s="63">
        <f t="shared" si="574"/>
        <v>-0.45000000000000284</v>
      </c>
      <c r="S1015" s="64">
        <f t="shared" si="573"/>
        <v>5.5003313452617636E-2</v>
      </c>
      <c r="T1015" s="65">
        <f t="shared" si="567"/>
        <v>1.0260678391959799</v>
      </c>
      <c r="U1015" s="65">
        <f t="shared" si="567"/>
        <v>1.0031505986137366</v>
      </c>
      <c r="V1015" s="65">
        <f t="shared" si="575"/>
        <v>0.98514851485148514</v>
      </c>
      <c r="W1015" s="65">
        <f t="shared" si="576"/>
        <v>0.99128268991282698</v>
      </c>
      <c r="X1015" s="61">
        <f t="shared" si="550"/>
        <v>-1.8356332611576168E-2</v>
      </c>
      <c r="Y1015" s="66">
        <f t="shared" si="577"/>
        <v>-1.009868421052627E-2</v>
      </c>
      <c r="Z1015" s="61">
        <f t="shared" si="578"/>
        <v>-2.0683576089148507E-2</v>
      </c>
      <c r="AA1015" s="67">
        <f t="shared" si="579"/>
        <v>30.744199999999999</v>
      </c>
      <c r="AB1015" s="68">
        <f t="shared" si="580"/>
        <v>-2.8172110552763772E-2</v>
      </c>
      <c r="AC1015" s="69">
        <f t="shared" si="581"/>
        <v>-3.441582914572866E-2</v>
      </c>
      <c r="AD1015" s="70">
        <f>_xlfn.PERCENTILE.EXC(AC1015:$AC$5675,0.5)</f>
        <v>8.7627031515678716E-2</v>
      </c>
      <c r="AE1015" s="70">
        <f>_xlfn.PERCENTILE.EXC($AC1015:AC$5675,0.35)</f>
        <v>5.0754351791260005E-2</v>
      </c>
      <c r="AF1015" s="71">
        <f t="shared" si="569"/>
        <v>2.3237292269520503E-2</v>
      </c>
      <c r="AG1015" s="70">
        <f t="shared" si="570"/>
        <v>-0.25543395353898041</v>
      </c>
      <c r="AH1015" s="70">
        <f t="shared" si="571"/>
        <v>-0.28989367203038569</v>
      </c>
      <c r="AI1015" s="61" t="str">
        <f t="shared" si="559"/>
        <v>Safety</v>
      </c>
      <c r="AJ1015" s="68" t="str">
        <f t="shared" si="560"/>
        <v>Safety</v>
      </c>
      <c r="AK1015" s="72" t="str">
        <f t="shared" si="561"/>
        <v>00631L</v>
      </c>
      <c r="AL1015" s="73">
        <f t="shared" si="551"/>
        <v>1</v>
      </c>
      <c r="AM1015" s="72" t="str">
        <f t="shared" si="564"/>
        <v>00635U</v>
      </c>
      <c r="AN1015" s="73">
        <f t="shared" si="552"/>
        <v>0</v>
      </c>
      <c r="AO1015" s="74" t="str">
        <f t="shared" si="558"/>
        <v>00635U</v>
      </c>
      <c r="AP1015" s="20">
        <f t="shared" si="553"/>
        <v>0</v>
      </c>
      <c r="AQ1015" s="74" t="str">
        <f t="shared" si="568"/>
        <v>00631L</v>
      </c>
      <c r="AR1015" s="20">
        <f t="shared" si="554"/>
        <v>1</v>
      </c>
      <c r="AS1015" s="74" t="str">
        <f t="shared" si="562"/>
        <v>00631L</v>
      </c>
      <c r="AT1015" s="20">
        <f t="shared" si="555"/>
        <v>1</v>
      </c>
      <c r="AU1015" s="74" t="str">
        <f t="shared" si="582"/>
        <v>00635U</v>
      </c>
      <c r="AV1015" s="20">
        <f t="shared" si="556"/>
        <v>0</v>
      </c>
      <c r="AW1015" s="74" t="str">
        <f t="shared" si="583"/>
        <v>00635U</v>
      </c>
      <c r="AX1015" s="20">
        <f t="shared" si="584"/>
        <v>0</v>
      </c>
      <c r="AY1015" s="20">
        <f t="shared" si="557"/>
        <v>1</v>
      </c>
      <c r="AZ1015" s="57">
        <v>44834</v>
      </c>
      <c r="BA1015" s="75">
        <v>30.52</v>
      </c>
      <c r="BB1015" s="90">
        <v>30.524999999999999</v>
      </c>
      <c r="BC1015" s="76">
        <f t="shared" si="565"/>
        <v>29.821458333333332</v>
      </c>
      <c r="BD1015" s="76">
        <f t="shared" si="566"/>
        <v>29.815541666666665</v>
      </c>
      <c r="BE1015" s="77">
        <f t="shared" si="572"/>
        <v>2.3591792822562043E-2</v>
      </c>
      <c r="BF1015" s="77">
        <f t="shared" si="563"/>
        <v>2.3627219025871629E-2</v>
      </c>
    </row>
    <row r="1016" spans="1:58" s="23" customFormat="1" ht="13.15" x14ac:dyDescent="0.4">
      <c r="A1016" s="57">
        <v>44832</v>
      </c>
      <c r="B1016" s="112">
        <v>29.891999999999999</v>
      </c>
      <c r="C1016" s="112">
        <v>29.651</v>
      </c>
      <c r="D1016" s="112">
        <v>29.05</v>
      </c>
      <c r="E1016" s="112">
        <v>29.87</v>
      </c>
      <c r="F1016" s="112">
        <v>29.670999999999999</v>
      </c>
      <c r="G1016" s="112">
        <v>29.632000000000001</v>
      </c>
      <c r="H1016" s="113">
        <v>29.725000000000001</v>
      </c>
      <c r="I1016" s="90">
        <f t="shared" si="585"/>
        <v>29.819700000000001</v>
      </c>
      <c r="J1016" s="90">
        <f t="shared" si="586"/>
        <v>29.470700000000001</v>
      </c>
      <c r="K1016" s="114">
        <v>14</v>
      </c>
      <c r="L1016" s="115">
        <v>0.05</v>
      </c>
      <c r="M1016" s="90">
        <v>31.16</v>
      </c>
      <c r="N1016" s="90">
        <v>30.18</v>
      </c>
      <c r="O1016" s="90">
        <v>30.58</v>
      </c>
      <c r="P1016" s="90">
        <v>31.45</v>
      </c>
      <c r="Q1016" s="90">
        <v>31.57</v>
      </c>
      <c r="R1016" s="63">
        <f t="shared" si="574"/>
        <v>0.68999999999999773</v>
      </c>
      <c r="S1016" s="64">
        <f t="shared" si="573"/>
        <v>-7.4233128834355872E-2</v>
      </c>
      <c r="T1016" s="65">
        <f t="shared" si="567"/>
        <v>1.0324718356527502</v>
      </c>
      <c r="U1016" s="65">
        <f t="shared" si="567"/>
        <v>0.98691955526487907</v>
      </c>
      <c r="V1016" s="65">
        <f t="shared" si="575"/>
        <v>0.95961844197138313</v>
      </c>
      <c r="W1016" s="65">
        <f t="shared" si="576"/>
        <v>0.95597085840988283</v>
      </c>
      <c r="X1016" s="61">
        <f t="shared" si="550"/>
        <v>-8.0623578214906889E-3</v>
      </c>
      <c r="Y1016" s="66">
        <f t="shared" si="577"/>
        <v>-4.8543689320388207E-3</v>
      </c>
      <c r="Z1016" s="61">
        <f t="shared" si="578"/>
        <v>-1.170367240448429E-2</v>
      </c>
      <c r="AA1016" s="67">
        <f t="shared" si="579"/>
        <v>29.819699999999997</v>
      </c>
      <c r="AB1016" s="68">
        <f t="shared" si="580"/>
        <v>-9.5427435387674051E-3</v>
      </c>
      <c r="AC1016" s="69">
        <f t="shared" si="581"/>
        <v>-1.1938369781312203E-2</v>
      </c>
      <c r="AD1016" s="70">
        <f>_xlfn.PERCENTILE.EXC(AC1016:$AC$5675,0.5)</f>
        <v>8.7634744164196032E-2</v>
      </c>
      <c r="AE1016" s="70">
        <f>_xlfn.PERCENTILE.EXC($AC1016:AC$5675,0.35)</f>
        <v>5.0838468245707827E-2</v>
      </c>
      <c r="AF1016" s="71">
        <f t="shared" si="569"/>
        <v>2.3237292269520503E-2</v>
      </c>
      <c r="AG1016" s="70">
        <f t="shared" si="570"/>
        <v>-0.25543395353898041</v>
      </c>
      <c r="AH1016" s="70">
        <f t="shared" si="571"/>
        <v>-0.28989367203038569</v>
      </c>
      <c r="AI1016" s="61" t="str">
        <f t="shared" si="559"/>
        <v>Safety</v>
      </c>
      <c r="AJ1016" s="68" t="str">
        <f t="shared" si="560"/>
        <v>Safety</v>
      </c>
      <c r="AK1016" s="72" t="str">
        <f t="shared" si="561"/>
        <v>00631L</v>
      </c>
      <c r="AL1016" s="73">
        <f t="shared" si="551"/>
        <v>1</v>
      </c>
      <c r="AM1016" s="72" t="str">
        <f t="shared" si="564"/>
        <v>00635U</v>
      </c>
      <c r="AN1016" s="73">
        <f t="shared" si="552"/>
        <v>0</v>
      </c>
      <c r="AO1016" s="74" t="str">
        <f t="shared" si="558"/>
        <v>00635U</v>
      </c>
      <c r="AP1016" s="20">
        <f t="shared" si="553"/>
        <v>0</v>
      </c>
      <c r="AQ1016" s="74" t="str">
        <f t="shared" si="568"/>
        <v>00631L</v>
      </c>
      <c r="AR1016" s="20">
        <f t="shared" si="554"/>
        <v>1</v>
      </c>
      <c r="AS1016" s="74" t="str">
        <f t="shared" si="562"/>
        <v>00631L</v>
      </c>
      <c r="AT1016" s="20">
        <f t="shared" si="555"/>
        <v>1</v>
      </c>
      <c r="AU1016" s="74" t="str">
        <f t="shared" si="582"/>
        <v>00635U</v>
      </c>
      <c r="AV1016" s="20">
        <f t="shared" si="556"/>
        <v>0</v>
      </c>
      <c r="AW1016" s="74" t="str">
        <f t="shared" si="583"/>
        <v>00635U</v>
      </c>
      <c r="AX1016" s="20">
        <f t="shared" si="584"/>
        <v>0</v>
      </c>
      <c r="AY1016" s="20">
        <f t="shared" si="557"/>
        <v>1</v>
      </c>
      <c r="AZ1016" s="57">
        <v>44833</v>
      </c>
      <c r="BA1016" s="75">
        <v>30.5</v>
      </c>
      <c r="BB1016" s="90">
        <v>30.475000000000001</v>
      </c>
      <c r="BC1016" s="76">
        <f t="shared" si="565"/>
        <v>29.833124999999999</v>
      </c>
      <c r="BD1016" s="76">
        <f t="shared" si="566"/>
        <v>29.821041666666662</v>
      </c>
      <c r="BE1016" s="77">
        <f t="shared" si="572"/>
        <v>2.1515513376490141E-2</v>
      </c>
      <c r="BF1016" s="77">
        <f t="shared" si="563"/>
        <v>2.2767760459966192E-2</v>
      </c>
    </row>
    <row r="1017" spans="1:58" s="23" customFormat="1" ht="13.15" x14ac:dyDescent="0.4">
      <c r="A1017" s="57">
        <v>44831</v>
      </c>
      <c r="B1017" s="112">
        <v>31.382999999999999</v>
      </c>
      <c r="C1017" s="112">
        <v>30.564</v>
      </c>
      <c r="D1017" s="112">
        <v>29.704999999999998</v>
      </c>
      <c r="E1017" s="112">
        <v>30.446999999999999</v>
      </c>
      <c r="F1017" s="112">
        <v>30.166</v>
      </c>
      <c r="G1017" s="112">
        <v>30.097000000000001</v>
      </c>
      <c r="H1017" s="113">
        <v>30.198</v>
      </c>
      <c r="I1017" s="90">
        <f t="shared" si="585"/>
        <v>31.178249999999998</v>
      </c>
      <c r="J1017" s="90">
        <f t="shared" si="586"/>
        <v>30.349249999999998</v>
      </c>
      <c r="K1017" s="114">
        <v>15</v>
      </c>
      <c r="L1017" s="115">
        <v>0.05</v>
      </c>
      <c r="M1017" s="90">
        <v>33.49</v>
      </c>
      <c r="N1017" s="90">
        <v>32.6</v>
      </c>
      <c r="O1017" s="90">
        <v>32.119999999999997</v>
      </c>
      <c r="P1017" s="90">
        <v>32.450000000000003</v>
      </c>
      <c r="Q1017" s="90">
        <v>32.22</v>
      </c>
      <c r="R1017" s="63">
        <f t="shared" si="574"/>
        <v>-1.5200000000000102</v>
      </c>
      <c r="S1017" s="64">
        <f t="shared" si="573"/>
        <v>1.053936763794183E-2</v>
      </c>
      <c r="T1017" s="65">
        <f t="shared" si="567"/>
        <v>1.0273006134969325</v>
      </c>
      <c r="U1017" s="65">
        <f t="shared" si="567"/>
        <v>1.0149439601494397</v>
      </c>
      <c r="V1017" s="65">
        <f t="shared" si="575"/>
        <v>1.0046224961479198</v>
      </c>
      <c r="W1017" s="65">
        <f t="shared" si="576"/>
        <v>1.0117939168218499</v>
      </c>
      <c r="X1017" s="61">
        <f t="shared" si="550"/>
        <v>-2.6096931459707456E-2</v>
      </c>
      <c r="Y1017" s="66">
        <f t="shared" si="577"/>
        <v>-8.1781456301113012E-3</v>
      </c>
      <c r="Z1017" s="61">
        <f t="shared" si="578"/>
        <v>-2.6589048455253284E-2</v>
      </c>
      <c r="AA1017" s="67">
        <f t="shared" si="579"/>
        <v>31.178249999999998</v>
      </c>
      <c r="AB1017" s="68">
        <f t="shared" si="580"/>
        <v>-3.7331288343558353E-2</v>
      </c>
      <c r="AC1017" s="69">
        <f t="shared" si="581"/>
        <v>-4.3611963190184136E-2</v>
      </c>
      <c r="AD1017" s="70">
        <f>_xlfn.PERCENTILE.EXC(AC1017:$AC$5675,0.5)</f>
        <v>8.7642456812713335E-2</v>
      </c>
      <c r="AE1017" s="70">
        <f>_xlfn.PERCENTILE.EXC($AC1017:AC$5675,0.35)</f>
        <v>5.0876577840112097E-2</v>
      </c>
      <c r="AF1017" s="71">
        <f t="shared" si="569"/>
        <v>2.3539796879420524E-2</v>
      </c>
      <c r="AG1017" s="70">
        <f t="shared" si="570"/>
        <v>-0.25543395353898041</v>
      </c>
      <c r="AH1017" s="70">
        <f t="shared" si="571"/>
        <v>-0.28989367203038569</v>
      </c>
      <c r="AI1017" s="61" t="str">
        <f t="shared" si="559"/>
        <v>Safety</v>
      </c>
      <c r="AJ1017" s="68" t="str">
        <f t="shared" si="560"/>
        <v>Safety</v>
      </c>
      <c r="AK1017" s="72" t="str">
        <f t="shared" si="561"/>
        <v>00631L</v>
      </c>
      <c r="AL1017" s="73">
        <f t="shared" si="551"/>
        <v>1</v>
      </c>
      <c r="AM1017" s="72" t="str">
        <f t="shared" si="564"/>
        <v>00635U</v>
      </c>
      <c r="AN1017" s="73">
        <f t="shared" si="552"/>
        <v>0</v>
      </c>
      <c r="AO1017" s="74" t="str">
        <f t="shared" si="558"/>
        <v>00635U</v>
      </c>
      <c r="AP1017" s="20">
        <f t="shared" si="553"/>
        <v>0</v>
      </c>
      <c r="AQ1017" s="74" t="str">
        <f t="shared" si="568"/>
        <v>00631L</v>
      </c>
      <c r="AR1017" s="20">
        <f t="shared" si="554"/>
        <v>1</v>
      </c>
      <c r="AS1017" s="74" t="str">
        <f t="shared" si="562"/>
        <v>00631L</v>
      </c>
      <c r="AT1017" s="20">
        <f t="shared" si="555"/>
        <v>1</v>
      </c>
      <c r="AU1017" s="74" t="str">
        <f t="shared" si="582"/>
        <v>00635U</v>
      </c>
      <c r="AV1017" s="20">
        <f t="shared" si="556"/>
        <v>0</v>
      </c>
      <c r="AW1017" s="74" t="str">
        <f t="shared" si="583"/>
        <v>00635U</v>
      </c>
      <c r="AX1017" s="20">
        <f t="shared" si="584"/>
        <v>0</v>
      </c>
      <c r="AY1017" s="20">
        <f t="shared" si="557"/>
        <v>1</v>
      </c>
      <c r="AZ1017" s="57">
        <v>44832</v>
      </c>
      <c r="BA1017" s="75">
        <v>30.36</v>
      </c>
      <c r="BB1017" s="90">
        <v>30.2</v>
      </c>
      <c r="BC1017" s="76">
        <f t="shared" si="565"/>
        <v>29.844583333333329</v>
      </c>
      <c r="BD1017" s="76">
        <f t="shared" si="566"/>
        <v>29.831208333333333</v>
      </c>
      <c r="BE1017" s="77">
        <f t="shared" si="572"/>
        <v>1.1908917028494963E-2</v>
      </c>
      <c r="BF1017" s="77">
        <f t="shared" si="563"/>
        <v>1.7726122950098403E-2</v>
      </c>
    </row>
    <row r="1018" spans="1:58" s="23" customFormat="1" ht="13.15" x14ac:dyDescent="0.4">
      <c r="A1018" s="57">
        <v>44830</v>
      </c>
      <c r="B1018" s="112">
        <v>30.925000000000001</v>
      </c>
      <c r="C1018" s="112">
        <v>30.099</v>
      </c>
      <c r="D1018" s="112">
        <v>29.431000000000001</v>
      </c>
      <c r="E1018" s="112">
        <v>30.251999999999999</v>
      </c>
      <c r="F1018" s="112">
        <v>30.001000000000001</v>
      </c>
      <c r="G1018" s="112">
        <v>29.954000000000001</v>
      </c>
      <c r="H1018" s="113">
        <v>30.103000000000002</v>
      </c>
      <c r="I1018" s="90">
        <f t="shared" si="585"/>
        <v>30.759800000000002</v>
      </c>
      <c r="J1018" s="90">
        <f t="shared" si="586"/>
        <v>29.965399999999999</v>
      </c>
      <c r="K1018" s="114">
        <v>16</v>
      </c>
      <c r="L1018" s="115">
        <v>0.05</v>
      </c>
      <c r="M1018" s="90">
        <v>34.14</v>
      </c>
      <c r="N1018" s="90">
        <v>32.26</v>
      </c>
      <c r="O1018" s="90">
        <v>31.77</v>
      </c>
      <c r="P1018" s="90">
        <v>32.119999999999997</v>
      </c>
      <c r="Q1018" s="90">
        <v>31.73</v>
      </c>
      <c r="R1018" s="63">
        <f t="shared" si="574"/>
        <v>-2.5100000000000051</v>
      </c>
      <c r="S1018" s="64">
        <f t="shared" si="573"/>
        <v>7.8208556149732489E-2</v>
      </c>
      <c r="T1018" s="65">
        <f t="shared" si="567"/>
        <v>1.0582765034097954</v>
      </c>
      <c r="U1018" s="65">
        <f t="shared" si="567"/>
        <v>1.015423355366698</v>
      </c>
      <c r="V1018" s="65">
        <f t="shared" si="575"/>
        <v>1.0043586550435866</v>
      </c>
      <c r="W1018" s="65">
        <f t="shared" si="576"/>
        <v>1.0167034352347935</v>
      </c>
      <c r="X1018" s="61">
        <f t="shared" si="550"/>
        <v>-2.6709781729991933E-2</v>
      </c>
      <c r="Y1018" s="66">
        <f t="shared" si="577"/>
        <v>-4.9252941954250088E-3</v>
      </c>
      <c r="Z1018" s="61">
        <f t="shared" si="578"/>
        <v>-2.5825915643144723E-2</v>
      </c>
      <c r="AA1018" s="67">
        <f t="shared" si="579"/>
        <v>30.759799999999998</v>
      </c>
      <c r="AB1018" s="68">
        <f t="shared" si="580"/>
        <v>-4.1382517048976983E-2</v>
      </c>
      <c r="AC1018" s="69">
        <f t="shared" si="581"/>
        <v>-4.6503409795412266E-2</v>
      </c>
      <c r="AD1018" s="70">
        <f>_xlfn.PERCENTILE.EXC(AC1018:$AC$5675,0.5)</f>
        <v>8.7702709887838182E-2</v>
      </c>
      <c r="AE1018" s="70">
        <f>_xlfn.PERCENTILE.EXC($AC1018:AC$5675,0.35)</f>
        <v>5.0964339870488769E-2</v>
      </c>
      <c r="AF1018" s="71">
        <f t="shared" si="569"/>
        <v>2.373242949852835E-2</v>
      </c>
      <c r="AG1018" s="70">
        <f t="shared" si="570"/>
        <v>-0.25543395353898041</v>
      </c>
      <c r="AH1018" s="70">
        <f t="shared" si="571"/>
        <v>-0.28989367203038569</v>
      </c>
      <c r="AI1018" s="61" t="str">
        <f t="shared" si="559"/>
        <v>Safety</v>
      </c>
      <c r="AJ1018" s="68" t="str">
        <f t="shared" si="560"/>
        <v>Safety</v>
      </c>
      <c r="AK1018" s="72" t="str">
        <f t="shared" si="561"/>
        <v>00631L</v>
      </c>
      <c r="AL1018" s="73">
        <f t="shared" si="551"/>
        <v>1</v>
      </c>
      <c r="AM1018" s="72" t="str">
        <f t="shared" si="564"/>
        <v>00635U</v>
      </c>
      <c r="AN1018" s="73">
        <f t="shared" si="552"/>
        <v>0</v>
      </c>
      <c r="AO1018" s="74" t="str">
        <f t="shared" si="558"/>
        <v>00635U</v>
      </c>
      <c r="AP1018" s="20">
        <f t="shared" si="553"/>
        <v>0</v>
      </c>
      <c r="AQ1018" s="74" t="str">
        <f t="shared" si="568"/>
        <v>00631L</v>
      </c>
      <c r="AR1018" s="20">
        <f t="shared" si="554"/>
        <v>1</v>
      </c>
      <c r="AS1018" s="74" t="str">
        <f t="shared" si="562"/>
        <v>00631L</v>
      </c>
      <c r="AT1018" s="20">
        <f t="shared" si="555"/>
        <v>1</v>
      </c>
      <c r="AU1018" s="74" t="str">
        <f t="shared" si="582"/>
        <v>00635U</v>
      </c>
      <c r="AV1018" s="20">
        <f t="shared" si="556"/>
        <v>0</v>
      </c>
      <c r="AW1018" s="74" t="str">
        <f t="shared" si="583"/>
        <v>00635U</v>
      </c>
      <c r="AX1018" s="20">
        <f t="shared" si="584"/>
        <v>0</v>
      </c>
      <c r="AY1018" s="20">
        <f t="shared" si="557"/>
        <v>1</v>
      </c>
      <c r="AZ1018" s="57">
        <v>44831</v>
      </c>
      <c r="BA1018" s="75">
        <v>30.14</v>
      </c>
      <c r="BB1018" s="90">
        <v>30.012499999999999</v>
      </c>
      <c r="BC1018" s="76">
        <f t="shared" si="565"/>
        <v>29.855</v>
      </c>
      <c r="BD1018" s="76">
        <f t="shared" si="566"/>
        <v>29.843583333333331</v>
      </c>
      <c r="BE1018" s="77">
        <f t="shared" si="572"/>
        <v>5.2754982415005479E-3</v>
      </c>
      <c r="BF1018" s="77">
        <f t="shared" si="563"/>
        <v>9.9323416814894074E-3</v>
      </c>
    </row>
    <row r="1019" spans="1:58" s="23" customFormat="1" ht="13.15" x14ac:dyDescent="0.4">
      <c r="A1019" s="57">
        <v>44827</v>
      </c>
      <c r="B1019" s="112">
        <v>29.859000000000002</v>
      </c>
      <c r="C1019" s="112">
        <v>29.189</v>
      </c>
      <c r="D1019" s="112">
        <v>28.616</v>
      </c>
      <c r="E1019" s="112">
        <v>29.466999999999999</v>
      </c>
      <c r="F1019" s="112">
        <v>29.3</v>
      </c>
      <c r="G1019" s="112">
        <v>29.314</v>
      </c>
      <c r="H1019" s="113">
        <v>29.44</v>
      </c>
      <c r="I1019" s="90">
        <f t="shared" si="585"/>
        <v>29.758500000000002</v>
      </c>
      <c r="J1019" s="90">
        <f t="shared" si="586"/>
        <v>29.10305</v>
      </c>
      <c r="K1019" s="114">
        <v>17</v>
      </c>
      <c r="L1019" s="115">
        <v>0.05</v>
      </c>
      <c r="M1019" s="90">
        <v>30.25</v>
      </c>
      <c r="N1019" s="90">
        <v>29.92</v>
      </c>
      <c r="O1019" s="90">
        <v>30.32</v>
      </c>
      <c r="P1019" s="90">
        <v>30.92</v>
      </c>
      <c r="Q1019" s="90">
        <v>30.83</v>
      </c>
      <c r="R1019" s="63">
        <f t="shared" si="574"/>
        <v>1.0700000000000003</v>
      </c>
      <c r="S1019" s="64">
        <f t="shared" si="573"/>
        <v>9.3967093235831814E-2</v>
      </c>
      <c r="T1019" s="65">
        <f t="shared" si="567"/>
        <v>1.0110294117647058</v>
      </c>
      <c r="U1019" s="65">
        <f t="shared" si="567"/>
        <v>0.98680738786279687</v>
      </c>
      <c r="V1019" s="65">
        <f t="shared" si="575"/>
        <v>0.96765847347994827</v>
      </c>
      <c r="W1019" s="65">
        <f t="shared" si="576"/>
        <v>0.97048329549140455</v>
      </c>
      <c r="X1019" s="61">
        <f t="shared" ref="X1019:X1082" si="587">(C1019-B1019)/B1019</f>
        <v>-2.2438795672996472E-2</v>
      </c>
      <c r="Y1019" s="66">
        <f t="shared" si="577"/>
        <v>-9.1627922761046161E-4</v>
      </c>
      <c r="Z1019" s="61">
        <f t="shared" si="578"/>
        <v>-2.2025639733185536E-2</v>
      </c>
      <c r="AA1019" s="67">
        <f t="shared" si="579"/>
        <v>29.758500000000002</v>
      </c>
      <c r="AB1019" s="68">
        <f t="shared" si="580"/>
        <v>-2.0387700534759338E-3</v>
      </c>
      <c r="AC1019" s="69">
        <f t="shared" si="581"/>
        <v>-5.3977272727272789E-3</v>
      </c>
      <c r="AD1019" s="70">
        <f>_xlfn.PERCENTILE.EXC(AC1019:$AC$5675,0.5)</f>
        <v>8.7762962962963029E-2</v>
      </c>
      <c r="AE1019" s="70">
        <f>_xlfn.PERCENTILE.EXC($AC1019:AC$5675,0.35)</f>
        <v>5.1028364569856093E-2</v>
      </c>
      <c r="AF1019" s="71">
        <f t="shared" si="569"/>
        <v>2.3997974019684037E-2</v>
      </c>
      <c r="AG1019" s="70">
        <f t="shared" si="570"/>
        <v>-0.25543395353898041</v>
      </c>
      <c r="AH1019" s="70">
        <f t="shared" si="571"/>
        <v>-0.28989367203038569</v>
      </c>
      <c r="AI1019" s="61" t="str">
        <f t="shared" si="559"/>
        <v>Safety</v>
      </c>
      <c r="AJ1019" s="68" t="str">
        <f t="shared" si="560"/>
        <v>Safety</v>
      </c>
      <c r="AK1019" s="72" t="str">
        <f t="shared" si="561"/>
        <v>00631L</v>
      </c>
      <c r="AL1019" s="73">
        <f t="shared" si="551"/>
        <v>1</v>
      </c>
      <c r="AM1019" s="72" t="str">
        <f t="shared" si="564"/>
        <v>00635U</v>
      </c>
      <c r="AN1019" s="73">
        <f t="shared" si="552"/>
        <v>0</v>
      </c>
      <c r="AO1019" s="74" t="str">
        <f t="shared" si="558"/>
        <v>00635U</v>
      </c>
      <c r="AP1019" s="20">
        <f t="shared" si="553"/>
        <v>0</v>
      </c>
      <c r="AQ1019" s="74" t="str">
        <f t="shared" si="568"/>
        <v>00635U</v>
      </c>
      <c r="AR1019" s="20">
        <f t="shared" si="554"/>
        <v>0</v>
      </c>
      <c r="AS1019" s="74" t="str">
        <f t="shared" si="562"/>
        <v>00631L</v>
      </c>
      <c r="AT1019" s="20">
        <f t="shared" si="555"/>
        <v>1</v>
      </c>
      <c r="AU1019" s="74" t="str">
        <f t="shared" si="582"/>
        <v>00635U</v>
      </c>
      <c r="AV1019" s="20">
        <f t="shared" si="556"/>
        <v>0</v>
      </c>
      <c r="AW1019" s="74" t="str">
        <f t="shared" si="583"/>
        <v>00635U</v>
      </c>
      <c r="AX1019" s="20">
        <f t="shared" si="584"/>
        <v>0</v>
      </c>
      <c r="AY1019" s="20">
        <f t="shared" si="557"/>
        <v>1</v>
      </c>
      <c r="AZ1019" s="57">
        <v>44830</v>
      </c>
      <c r="BA1019" s="75">
        <v>29.95</v>
      </c>
      <c r="BB1019" s="90">
        <v>29.475000000000001</v>
      </c>
      <c r="BC1019" s="76">
        <f t="shared" si="565"/>
        <v>29.878541666666663</v>
      </c>
      <c r="BD1019" s="76">
        <f t="shared" si="566"/>
        <v>29.853958333333331</v>
      </c>
      <c r="BE1019" s="77">
        <f t="shared" si="572"/>
        <v>-1.35060697127954E-2</v>
      </c>
      <c r="BF1019" s="77">
        <f t="shared" si="563"/>
        <v>3.2170496653850136E-3</v>
      </c>
    </row>
    <row r="1020" spans="1:58" s="23" customFormat="1" ht="13.15" x14ac:dyDescent="0.4">
      <c r="A1020" s="57">
        <v>44826</v>
      </c>
      <c r="B1020" s="112">
        <v>28.096</v>
      </c>
      <c r="C1020" s="112">
        <v>27.884</v>
      </c>
      <c r="D1020" s="112">
        <v>27.638999999999999</v>
      </c>
      <c r="E1020" s="112">
        <v>28.571000000000002</v>
      </c>
      <c r="F1020" s="112">
        <v>28.495999999999999</v>
      </c>
      <c r="G1020" s="112">
        <v>28.6</v>
      </c>
      <c r="H1020" s="113">
        <v>28.811</v>
      </c>
      <c r="I1020" s="90">
        <f t="shared" si="585"/>
        <v>28.0748</v>
      </c>
      <c r="J1020" s="90">
        <f t="shared" si="586"/>
        <v>27.859500000000001</v>
      </c>
      <c r="K1020" s="114">
        <v>18</v>
      </c>
      <c r="L1020" s="115">
        <v>0.05</v>
      </c>
      <c r="M1020" s="90">
        <v>27.67</v>
      </c>
      <c r="N1020" s="90">
        <v>27.35</v>
      </c>
      <c r="O1020" s="90">
        <v>28.22</v>
      </c>
      <c r="P1020" s="90">
        <v>29.34</v>
      </c>
      <c r="Q1020" s="90">
        <v>29.75</v>
      </c>
      <c r="R1020" s="63">
        <f t="shared" si="574"/>
        <v>2.5399999999999991</v>
      </c>
      <c r="S1020" s="64">
        <f t="shared" si="573"/>
        <v>-2.2865309038942374E-2</v>
      </c>
      <c r="T1020" s="65">
        <f t="shared" si="567"/>
        <v>1.0117001828153565</v>
      </c>
      <c r="U1020" s="65">
        <f t="shared" si="567"/>
        <v>0.9691708008504607</v>
      </c>
      <c r="V1020" s="65">
        <f t="shared" si="575"/>
        <v>0.93217450579413774</v>
      </c>
      <c r="W1020" s="65">
        <f t="shared" si="576"/>
        <v>0.91932773109243704</v>
      </c>
      <c r="X1020" s="61">
        <f t="shared" si="587"/>
        <v>-7.5455580865603552E-3</v>
      </c>
      <c r="Y1020" s="66">
        <f t="shared" si="577"/>
        <v>8.4001260018899734E-3</v>
      </c>
      <c r="Z1020" s="61">
        <f t="shared" si="578"/>
        <v>-7.6687990653539527E-3</v>
      </c>
      <c r="AA1020" s="67">
        <f t="shared" si="579"/>
        <v>28.0748</v>
      </c>
      <c r="AB1020" s="68">
        <f t="shared" si="580"/>
        <v>2.7276051188299767E-2</v>
      </c>
      <c r="AC1020" s="69">
        <f t="shared" si="581"/>
        <v>2.6500914076782386E-2</v>
      </c>
      <c r="AD1020" s="70">
        <f>_xlfn.PERCENTILE.EXC(AC1020:$AC$5675,0.5)</f>
        <v>8.7766229115946837E-2</v>
      </c>
      <c r="AE1020" s="70">
        <f>_xlfn.PERCENTILE.EXC($AC1020:AC$5675,0.35)</f>
        <v>5.1064695716379102E-2</v>
      </c>
      <c r="AF1020" s="71">
        <f t="shared" si="569"/>
        <v>2.427797686346142E-2</v>
      </c>
      <c r="AG1020" s="70">
        <f t="shared" si="570"/>
        <v>-0.25543395353898041</v>
      </c>
      <c r="AH1020" s="70">
        <f t="shared" si="571"/>
        <v>-0.28989367203038569</v>
      </c>
      <c r="AI1020" s="61" t="str">
        <f t="shared" si="559"/>
        <v>Safety</v>
      </c>
      <c r="AJ1020" s="68" t="str">
        <f t="shared" si="560"/>
        <v>Short VOL</v>
      </c>
      <c r="AK1020" s="72" t="str">
        <f t="shared" si="561"/>
        <v>00631L</v>
      </c>
      <c r="AL1020" s="73">
        <f t="shared" si="551"/>
        <v>1</v>
      </c>
      <c r="AM1020" s="72" t="str">
        <f t="shared" si="564"/>
        <v>00635U</v>
      </c>
      <c r="AN1020" s="73">
        <f t="shared" si="552"/>
        <v>0</v>
      </c>
      <c r="AO1020" s="74" t="str">
        <f t="shared" si="558"/>
        <v>00631L</v>
      </c>
      <c r="AP1020" s="20">
        <f t="shared" si="553"/>
        <v>1</v>
      </c>
      <c r="AQ1020" s="74" t="str">
        <f t="shared" si="568"/>
        <v>00635U</v>
      </c>
      <c r="AR1020" s="20">
        <f t="shared" si="554"/>
        <v>0</v>
      </c>
      <c r="AS1020" s="74" t="str">
        <f t="shared" si="562"/>
        <v>00635U</v>
      </c>
      <c r="AT1020" s="20">
        <f t="shared" si="555"/>
        <v>0</v>
      </c>
      <c r="AU1020" s="74" t="str">
        <f t="shared" si="582"/>
        <v>00631L</v>
      </c>
      <c r="AV1020" s="20">
        <f t="shared" si="556"/>
        <v>1</v>
      </c>
      <c r="AW1020" s="74" t="str">
        <f t="shared" si="583"/>
        <v>00635U</v>
      </c>
      <c r="AX1020" s="20">
        <f t="shared" si="584"/>
        <v>0</v>
      </c>
      <c r="AY1020" s="20">
        <f t="shared" si="557"/>
        <v>0</v>
      </c>
      <c r="AZ1020" s="57">
        <v>44827</v>
      </c>
      <c r="BA1020" s="75">
        <v>29.5</v>
      </c>
      <c r="BB1020" s="90">
        <v>29.787500000000001</v>
      </c>
      <c r="BC1020" s="76">
        <f t="shared" si="565"/>
        <v>29.905416666666667</v>
      </c>
      <c r="BD1020" s="76">
        <f t="shared" si="566"/>
        <v>29.87895833333333</v>
      </c>
      <c r="BE1020" s="77">
        <f t="shared" si="572"/>
        <v>-3.94298691708579E-3</v>
      </c>
      <c r="BF1020" s="77">
        <f t="shared" si="563"/>
        <v>-1.2683117299660316E-2</v>
      </c>
    </row>
    <row r="1021" spans="1:58" s="23" customFormat="1" ht="13.15" x14ac:dyDescent="0.4">
      <c r="A1021" s="57">
        <v>44825</v>
      </c>
      <c r="B1021" s="112">
        <v>28.196999999999999</v>
      </c>
      <c r="C1021" s="112">
        <v>28.099</v>
      </c>
      <c r="D1021" s="112">
        <v>27.795999999999999</v>
      </c>
      <c r="E1021" s="112">
        <v>28.643999999999998</v>
      </c>
      <c r="F1021" s="112">
        <v>28.506</v>
      </c>
      <c r="G1021" s="112">
        <v>28.606000000000002</v>
      </c>
      <c r="H1021" s="113">
        <v>28.8</v>
      </c>
      <c r="I1021" s="90">
        <f t="shared" si="585"/>
        <v>28.1921</v>
      </c>
      <c r="J1021" s="90">
        <f t="shared" si="586"/>
        <v>28.083850000000002</v>
      </c>
      <c r="K1021" s="114">
        <v>19</v>
      </c>
      <c r="L1021" s="115">
        <v>0.05</v>
      </c>
      <c r="M1021" s="90">
        <v>30.34</v>
      </c>
      <c r="N1021" s="90">
        <v>27.99</v>
      </c>
      <c r="O1021" s="90">
        <v>28.76</v>
      </c>
      <c r="P1021" s="90">
        <v>29.66</v>
      </c>
      <c r="Q1021" s="90">
        <v>30</v>
      </c>
      <c r="R1021" s="63">
        <f t="shared" si="574"/>
        <v>9.0000000000003411E-2</v>
      </c>
      <c r="S1021" s="64">
        <f t="shared" si="573"/>
        <v>3.0559646539027919E-2</v>
      </c>
      <c r="T1021" s="65">
        <f t="shared" si="567"/>
        <v>1.0839585566273671</v>
      </c>
      <c r="U1021" s="65">
        <f t="shared" si="567"/>
        <v>0.97322670375521547</v>
      </c>
      <c r="V1021" s="65">
        <f t="shared" si="575"/>
        <v>0.94369521240728249</v>
      </c>
      <c r="W1021" s="65">
        <f t="shared" si="576"/>
        <v>0.93299999999999994</v>
      </c>
      <c r="X1021" s="61">
        <f t="shared" si="587"/>
        <v>-3.4755470440117381E-3</v>
      </c>
      <c r="Y1021" s="66">
        <f t="shared" si="577"/>
        <v>5.4461667364893995E-3</v>
      </c>
      <c r="Z1021" s="61">
        <f t="shared" si="578"/>
        <v>-3.8397281507939521E-3</v>
      </c>
      <c r="AA1021" s="67">
        <f t="shared" si="579"/>
        <v>28.1921</v>
      </c>
      <c r="AB1021" s="68">
        <f t="shared" si="580"/>
        <v>7.3954983922829851E-3</v>
      </c>
      <c r="AC1021" s="69">
        <f t="shared" si="581"/>
        <v>7.220435869953609E-3</v>
      </c>
      <c r="AD1021" s="70">
        <f>_xlfn.PERCENTILE.EXC(AC1021:$AC$5675,0.5)</f>
        <v>8.7769495268930631E-2</v>
      </c>
      <c r="AE1021" s="70">
        <f>_xlfn.PERCENTILE.EXC($AC1021:AC$5675,0.35)</f>
        <v>5.1070594783899997E-2</v>
      </c>
      <c r="AF1021" s="71">
        <f t="shared" si="569"/>
        <v>2.427797686346142E-2</v>
      </c>
      <c r="AG1021" s="70">
        <f t="shared" si="570"/>
        <v>-0.25543395353898041</v>
      </c>
      <c r="AH1021" s="70">
        <f t="shared" si="571"/>
        <v>-0.28989367203038569</v>
      </c>
      <c r="AI1021" s="61" t="str">
        <f t="shared" si="559"/>
        <v>Safety</v>
      </c>
      <c r="AJ1021" s="68" t="str">
        <f t="shared" si="560"/>
        <v>Safety</v>
      </c>
      <c r="AK1021" s="72" t="str">
        <f t="shared" si="561"/>
        <v>00635U</v>
      </c>
      <c r="AL1021" s="73">
        <f t="shared" si="551"/>
        <v>0</v>
      </c>
      <c r="AM1021" s="72" t="str">
        <f t="shared" si="564"/>
        <v>00635U</v>
      </c>
      <c r="AN1021" s="73">
        <f t="shared" si="552"/>
        <v>0</v>
      </c>
      <c r="AO1021" s="74" t="str">
        <f t="shared" si="558"/>
        <v>00635U</v>
      </c>
      <c r="AP1021" s="20">
        <f t="shared" si="553"/>
        <v>0</v>
      </c>
      <c r="AQ1021" s="74" t="str">
        <f t="shared" si="568"/>
        <v>00635U</v>
      </c>
      <c r="AR1021" s="20">
        <f t="shared" si="554"/>
        <v>0</v>
      </c>
      <c r="AS1021" s="74" t="str">
        <f t="shared" si="562"/>
        <v>00635U</v>
      </c>
      <c r="AT1021" s="20">
        <f t="shared" si="555"/>
        <v>0</v>
      </c>
      <c r="AU1021" s="74" t="str">
        <f t="shared" si="582"/>
        <v>00635U</v>
      </c>
      <c r="AV1021" s="20">
        <f t="shared" si="556"/>
        <v>0</v>
      </c>
      <c r="AW1021" s="74" t="str">
        <f t="shared" si="583"/>
        <v>00635U</v>
      </c>
      <c r="AX1021" s="20">
        <f t="shared" si="584"/>
        <v>0</v>
      </c>
      <c r="AY1021" s="20">
        <f t="shared" si="557"/>
        <v>1</v>
      </c>
      <c r="AZ1021" s="57">
        <v>44826</v>
      </c>
      <c r="BA1021" s="75">
        <v>29.6</v>
      </c>
      <c r="BB1021" s="90">
        <v>29.8125</v>
      </c>
      <c r="BC1021" s="76">
        <f t="shared" si="565"/>
        <v>29.92145833333333</v>
      </c>
      <c r="BD1021" s="76">
        <f t="shared" si="566"/>
        <v>29.902291666666667</v>
      </c>
      <c r="BE1021" s="77">
        <f t="shared" si="572"/>
        <v>-3.6414780362475706E-3</v>
      </c>
      <c r="BF1021" s="77">
        <f t="shared" si="563"/>
        <v>-1.0109314364144285E-2</v>
      </c>
    </row>
    <row r="1022" spans="1:58" s="23" customFormat="1" ht="13.15" x14ac:dyDescent="0.4">
      <c r="A1022" s="57">
        <v>44824</v>
      </c>
      <c r="B1022" s="112">
        <v>27</v>
      </c>
      <c r="C1022" s="112">
        <v>27.375</v>
      </c>
      <c r="D1022" s="112">
        <v>27.4</v>
      </c>
      <c r="E1022" s="112">
        <v>27.34</v>
      </c>
      <c r="F1022" s="112">
        <v>28.253</v>
      </c>
      <c r="G1022" s="112">
        <v>28.2</v>
      </c>
      <c r="H1022" s="113">
        <v>28.425000000000001</v>
      </c>
      <c r="I1022" s="90">
        <f t="shared" si="585"/>
        <v>27.375</v>
      </c>
      <c r="J1022" s="90">
        <f t="shared" si="586"/>
        <v>27.4</v>
      </c>
      <c r="K1022" s="114">
        <v>0</v>
      </c>
      <c r="L1022" s="115">
        <v>4.3478260869565216E-2</v>
      </c>
      <c r="M1022" s="90">
        <v>30.39</v>
      </c>
      <c r="N1022" s="90">
        <v>27.16</v>
      </c>
      <c r="O1022" s="90">
        <v>27.88</v>
      </c>
      <c r="P1022" s="90">
        <v>28.98</v>
      </c>
      <c r="Q1022" s="90">
        <v>29.57</v>
      </c>
      <c r="R1022" s="63">
        <f t="shared" si="574"/>
        <v>-0.68999999999999773</v>
      </c>
      <c r="S1022" s="64">
        <f t="shared" si="573"/>
        <v>5.4347826086956465E-2</v>
      </c>
      <c r="T1022" s="65">
        <f t="shared" si="567"/>
        <v>1.1189248895434463</v>
      </c>
      <c r="U1022" s="65">
        <f t="shared" si="567"/>
        <v>0.9741750358680058</v>
      </c>
      <c r="V1022" s="65">
        <f t="shared" si="575"/>
        <v>0.93719806763285018</v>
      </c>
      <c r="W1022" s="65">
        <f t="shared" si="576"/>
        <v>0.91849847818735209</v>
      </c>
      <c r="X1022" s="61">
        <f t="shared" si="587"/>
        <v>1.3888888888888888E-2</v>
      </c>
      <c r="Y1022" s="66">
        <f t="shared" si="577"/>
        <v>3.9685442574981744E-2</v>
      </c>
      <c r="Z1022" s="61">
        <f t="shared" si="578"/>
        <v>9.1324200913236813E-4</v>
      </c>
      <c r="AA1022" s="67">
        <f t="shared" si="579"/>
        <v>27.375</v>
      </c>
      <c r="AB1022" s="68">
        <f t="shared" si="580"/>
        <v>-5.8910162002945559E-3</v>
      </c>
      <c r="AC1022" s="69">
        <f t="shared" si="581"/>
        <v>7.9160530191457971E-3</v>
      </c>
      <c r="AD1022" s="70">
        <f>_xlfn.PERCENTILE.EXC(AC1022:$AC$5675,0.5)</f>
        <v>8.7779068416657988E-2</v>
      </c>
      <c r="AE1022" s="70">
        <f>_xlfn.PERCENTILE.EXC($AC1022:AC$5675,0.35)</f>
        <v>5.1080911046308859E-2</v>
      </c>
      <c r="AF1022" s="71">
        <f t="shared" si="569"/>
        <v>2.4542169202899606E-2</v>
      </c>
      <c r="AG1022" s="70">
        <f t="shared" si="570"/>
        <v>-0.25543395353898041</v>
      </c>
      <c r="AH1022" s="70">
        <f t="shared" si="571"/>
        <v>-0.28989367203038569</v>
      </c>
      <c r="AI1022" s="61" t="str">
        <f t="shared" si="559"/>
        <v>Safety</v>
      </c>
      <c r="AJ1022" s="68" t="str">
        <f t="shared" si="560"/>
        <v>Safety</v>
      </c>
      <c r="AK1022" s="72" t="str">
        <f t="shared" si="561"/>
        <v>00635U</v>
      </c>
      <c r="AL1022" s="73">
        <f t="shared" si="551"/>
        <v>0</v>
      </c>
      <c r="AM1022" s="72" t="str">
        <f t="shared" si="564"/>
        <v>00635U</v>
      </c>
      <c r="AN1022" s="73">
        <f t="shared" si="552"/>
        <v>0</v>
      </c>
      <c r="AO1022" s="74" t="str">
        <f t="shared" si="558"/>
        <v>00635U</v>
      </c>
      <c r="AP1022" s="20">
        <f t="shared" si="553"/>
        <v>0</v>
      </c>
      <c r="AQ1022" s="74" t="str">
        <f t="shared" si="568"/>
        <v>00635U</v>
      </c>
      <c r="AR1022" s="20">
        <f t="shared" si="554"/>
        <v>0</v>
      </c>
      <c r="AS1022" s="74" t="str">
        <f t="shared" si="562"/>
        <v>00635U</v>
      </c>
      <c r="AT1022" s="20">
        <f t="shared" si="555"/>
        <v>0</v>
      </c>
      <c r="AU1022" s="74" t="str">
        <f t="shared" si="582"/>
        <v>00635U</v>
      </c>
      <c r="AV1022" s="20">
        <f t="shared" si="556"/>
        <v>0</v>
      </c>
      <c r="AW1022" s="74" t="str">
        <f t="shared" si="583"/>
        <v>00635U</v>
      </c>
      <c r="AX1022" s="20">
        <f t="shared" si="584"/>
        <v>0</v>
      </c>
      <c r="AY1022" s="20">
        <f t="shared" si="557"/>
        <v>1</v>
      </c>
      <c r="AZ1022" s="57">
        <v>44825</v>
      </c>
      <c r="BA1022" s="75">
        <v>29.75</v>
      </c>
      <c r="BB1022" s="90">
        <v>29.875</v>
      </c>
      <c r="BC1022" s="76">
        <f t="shared" si="565"/>
        <v>29.934374999999999</v>
      </c>
      <c r="BD1022" s="76">
        <f t="shared" si="566"/>
        <v>29.920416666666664</v>
      </c>
      <c r="BE1022" s="77">
        <f t="shared" si="572"/>
        <v>-1.9835055851341239E-3</v>
      </c>
      <c r="BF1022" s="77">
        <f t="shared" si="563"/>
        <v>-5.6956648888021651E-3</v>
      </c>
    </row>
    <row r="1023" spans="1:58" s="23" customFormat="1" ht="13.15" x14ac:dyDescent="0.4">
      <c r="A1023" s="57">
        <v>44823</v>
      </c>
      <c r="B1023" s="112">
        <v>25.776</v>
      </c>
      <c r="C1023" s="112">
        <v>26.513999999999999</v>
      </c>
      <c r="D1023" s="112">
        <v>26.85</v>
      </c>
      <c r="E1023" s="112">
        <v>26.963000000000001</v>
      </c>
      <c r="F1023" s="112">
        <v>28.05</v>
      </c>
      <c r="G1023" s="112">
        <v>28.1</v>
      </c>
      <c r="H1023" s="113">
        <v>28.25</v>
      </c>
      <c r="I1023" s="90">
        <f t="shared" si="585"/>
        <v>26.481913043478261</v>
      </c>
      <c r="J1023" s="90">
        <f t="shared" si="586"/>
        <v>26.835391304347826</v>
      </c>
      <c r="K1023" s="114">
        <v>1</v>
      </c>
      <c r="L1023" s="115">
        <v>4.3478260869565216E-2</v>
      </c>
      <c r="M1023" s="90">
        <v>27.78</v>
      </c>
      <c r="N1023" s="90">
        <v>25.76</v>
      </c>
      <c r="O1023" s="90">
        <v>27.01</v>
      </c>
      <c r="P1023" s="90">
        <v>28.33</v>
      </c>
      <c r="Q1023" s="90">
        <v>29.13</v>
      </c>
      <c r="R1023" s="63">
        <f t="shared" si="574"/>
        <v>1.7999999999999972</v>
      </c>
      <c r="S1023" s="64">
        <f t="shared" si="573"/>
        <v>-2.0532319391634947E-2</v>
      </c>
      <c r="T1023" s="65">
        <f t="shared" si="567"/>
        <v>1.0784161490683231</v>
      </c>
      <c r="U1023" s="65">
        <f t="shared" si="567"/>
        <v>0.95372084413180302</v>
      </c>
      <c r="V1023" s="65">
        <f t="shared" si="575"/>
        <v>0.90928344511118964</v>
      </c>
      <c r="W1023" s="65">
        <f t="shared" si="576"/>
        <v>0.88431170614486787</v>
      </c>
      <c r="X1023" s="61">
        <f t="shared" si="587"/>
        <v>2.8631284916201101E-2</v>
      </c>
      <c r="Y1023" s="66">
        <f t="shared" si="577"/>
        <v>4.7732077291102584E-2</v>
      </c>
      <c r="Z1023" s="61">
        <f t="shared" si="578"/>
        <v>1.3347912603187731E-2</v>
      </c>
      <c r="AA1023" s="67">
        <f t="shared" si="579"/>
        <v>26.481913043478261</v>
      </c>
      <c r="AB1023" s="68">
        <f t="shared" si="580"/>
        <v>6.2111801242229186E-4</v>
      </c>
      <c r="AC1023" s="69">
        <f t="shared" si="581"/>
        <v>2.8024574669187105E-2</v>
      </c>
      <c r="AD1023" s="70">
        <f>_xlfn.PERCENTILE.EXC(AC1023:$AC$5675,0.5)</f>
        <v>8.7788641564385345E-2</v>
      </c>
      <c r="AE1023" s="70">
        <f>_xlfn.PERCENTILE.EXC($AC1023:AC$5675,0.35)</f>
        <v>5.1102352431072091E-2</v>
      </c>
      <c r="AF1023" s="71">
        <f t="shared" si="569"/>
        <v>2.4891725527495263E-2</v>
      </c>
      <c r="AG1023" s="70">
        <f t="shared" si="570"/>
        <v>-0.25543395353898041</v>
      </c>
      <c r="AH1023" s="70">
        <f t="shared" si="571"/>
        <v>-0.28989367203038569</v>
      </c>
      <c r="AI1023" s="61" t="str">
        <f t="shared" si="559"/>
        <v>Safety</v>
      </c>
      <c r="AJ1023" s="68" t="str">
        <f t="shared" si="560"/>
        <v>Short VOL</v>
      </c>
      <c r="AK1023" s="72" t="str">
        <f t="shared" si="561"/>
        <v>00631L</v>
      </c>
      <c r="AL1023" s="73">
        <f t="shared" si="551"/>
        <v>1</v>
      </c>
      <c r="AM1023" s="72" t="str">
        <f t="shared" si="564"/>
        <v>00635U</v>
      </c>
      <c r="AN1023" s="73">
        <f t="shared" si="552"/>
        <v>0</v>
      </c>
      <c r="AO1023" s="74" t="str">
        <f t="shared" si="558"/>
        <v>00631L</v>
      </c>
      <c r="AP1023" s="20">
        <f t="shared" si="553"/>
        <v>1</v>
      </c>
      <c r="AQ1023" s="74" t="str">
        <f t="shared" si="568"/>
        <v>00635U</v>
      </c>
      <c r="AR1023" s="20">
        <f t="shared" si="554"/>
        <v>0</v>
      </c>
      <c r="AS1023" s="74" t="str">
        <f t="shared" si="562"/>
        <v>00635U</v>
      </c>
      <c r="AT1023" s="20">
        <f t="shared" si="555"/>
        <v>0</v>
      </c>
      <c r="AU1023" s="74" t="str">
        <f t="shared" si="582"/>
        <v>00631L</v>
      </c>
      <c r="AV1023" s="20">
        <f t="shared" si="556"/>
        <v>1</v>
      </c>
      <c r="AW1023" s="74" t="str">
        <f t="shared" si="583"/>
        <v>00635U</v>
      </c>
      <c r="AX1023" s="20">
        <f t="shared" si="584"/>
        <v>0</v>
      </c>
      <c r="AY1023" s="20">
        <f t="shared" si="557"/>
        <v>0</v>
      </c>
      <c r="AZ1023" s="57">
        <v>44824</v>
      </c>
      <c r="BA1023" s="75">
        <v>29.5</v>
      </c>
      <c r="BB1023" s="90">
        <v>29.137499999999999</v>
      </c>
      <c r="BC1023" s="76">
        <f t="shared" si="565"/>
        <v>29.941666666666666</v>
      </c>
      <c r="BD1023" s="76">
        <f t="shared" si="566"/>
        <v>29.928125000000001</v>
      </c>
      <c r="BE1023" s="77">
        <f t="shared" si="572"/>
        <v>-2.6857779014750921E-2</v>
      </c>
      <c r="BF1023" s="77">
        <f t="shared" si="563"/>
        <v>-1.430510598308452E-2</v>
      </c>
    </row>
    <row r="1024" spans="1:58" s="23" customFormat="1" ht="13.15" x14ac:dyDescent="0.4">
      <c r="A1024" s="57">
        <v>44820</v>
      </c>
      <c r="B1024" s="112">
        <v>26.221</v>
      </c>
      <c r="C1024" s="112">
        <v>27.248999999999999</v>
      </c>
      <c r="D1024" s="112">
        <v>27.567</v>
      </c>
      <c r="E1024" s="112">
        <v>27.654</v>
      </c>
      <c r="F1024" s="112">
        <v>28.683</v>
      </c>
      <c r="G1024" s="112">
        <v>28.602</v>
      </c>
      <c r="H1024" s="113">
        <v>28.763999999999999</v>
      </c>
      <c r="I1024" s="90">
        <f t="shared" si="585"/>
        <v>27.159608695652175</v>
      </c>
      <c r="J1024" s="90">
        <f t="shared" si="586"/>
        <v>27.539347826086956</v>
      </c>
      <c r="K1024" s="114">
        <v>2</v>
      </c>
      <c r="L1024" s="115">
        <v>4.3478260869565216E-2</v>
      </c>
      <c r="M1024" s="90">
        <v>27.06</v>
      </c>
      <c r="N1024" s="90">
        <v>26.3</v>
      </c>
      <c r="O1024" s="90">
        <v>27.63</v>
      </c>
      <c r="P1024" s="90">
        <v>28.85</v>
      </c>
      <c r="Q1024" s="90">
        <v>29.52</v>
      </c>
      <c r="R1024" s="63">
        <f t="shared" si="574"/>
        <v>3.1200000000000045</v>
      </c>
      <c r="S1024" s="64">
        <f t="shared" si="573"/>
        <v>1.1419870574800586E-3</v>
      </c>
      <c r="T1024" s="65">
        <f t="shared" si="567"/>
        <v>1.0288973384030418</v>
      </c>
      <c r="U1024" s="65">
        <f t="shared" si="567"/>
        <v>0.95186391603329723</v>
      </c>
      <c r="V1024" s="65">
        <f t="shared" si="575"/>
        <v>0.91161178509532059</v>
      </c>
      <c r="W1024" s="65">
        <f t="shared" si="576"/>
        <v>0.89092140921409213</v>
      </c>
      <c r="X1024" s="61">
        <f t="shared" si="587"/>
        <v>3.9205217192326711E-2</v>
      </c>
      <c r="Y1024" s="66">
        <f t="shared" si="577"/>
        <v>4.0138858754610526E-2</v>
      </c>
      <c r="Z1024" s="61">
        <f t="shared" si="578"/>
        <v>1.3981759998463164E-2</v>
      </c>
      <c r="AA1024" s="67">
        <f t="shared" si="579"/>
        <v>27.159608695652175</v>
      </c>
      <c r="AB1024" s="68">
        <f t="shared" si="580"/>
        <v>-3.0038022813688452E-3</v>
      </c>
      <c r="AC1024" s="69">
        <f t="shared" si="581"/>
        <v>3.2684741279550331E-2</v>
      </c>
      <c r="AD1024" s="70">
        <f>_xlfn.PERCENTILE.EXC(AC1024:$AC$5675,0.5)</f>
        <v>8.7791042430266003E-2</v>
      </c>
      <c r="AE1024" s="70">
        <f>_xlfn.PERCENTILE.EXC($AC1024:AC$5675,0.35)</f>
        <v>5.1176465216815598E-2</v>
      </c>
      <c r="AF1024" s="71">
        <f t="shared" si="569"/>
        <v>2.4891725527495263E-2</v>
      </c>
      <c r="AG1024" s="70">
        <f t="shared" si="570"/>
        <v>-0.25543395353898041</v>
      </c>
      <c r="AH1024" s="70">
        <f t="shared" si="571"/>
        <v>-0.28989367203038569</v>
      </c>
      <c r="AI1024" s="61" t="str">
        <f t="shared" si="559"/>
        <v>Safety</v>
      </c>
      <c r="AJ1024" s="68" t="str">
        <f t="shared" si="560"/>
        <v>Short VOL</v>
      </c>
      <c r="AK1024" s="72" t="str">
        <f t="shared" si="561"/>
        <v>00631L</v>
      </c>
      <c r="AL1024" s="73">
        <f t="shared" si="551"/>
        <v>1</v>
      </c>
      <c r="AM1024" s="72" t="str">
        <f t="shared" si="564"/>
        <v>00635U</v>
      </c>
      <c r="AN1024" s="73">
        <f t="shared" si="552"/>
        <v>0</v>
      </c>
      <c r="AO1024" s="74" t="str">
        <f t="shared" si="558"/>
        <v>00631L</v>
      </c>
      <c r="AP1024" s="20">
        <f t="shared" si="553"/>
        <v>1</v>
      </c>
      <c r="AQ1024" s="74" t="str">
        <f t="shared" si="568"/>
        <v>00635U</v>
      </c>
      <c r="AR1024" s="20">
        <f t="shared" si="554"/>
        <v>0</v>
      </c>
      <c r="AS1024" s="74" t="str">
        <f t="shared" si="562"/>
        <v>00635U</v>
      </c>
      <c r="AT1024" s="20">
        <f t="shared" si="555"/>
        <v>0</v>
      </c>
      <c r="AU1024" s="74" t="str">
        <f t="shared" si="582"/>
        <v>00631L</v>
      </c>
      <c r="AV1024" s="20">
        <f t="shared" si="556"/>
        <v>1</v>
      </c>
      <c r="AW1024" s="74" t="str">
        <f t="shared" si="583"/>
        <v>00635U</v>
      </c>
      <c r="AX1024" s="20">
        <f t="shared" si="584"/>
        <v>0</v>
      </c>
      <c r="AY1024" s="20">
        <f t="shared" si="557"/>
        <v>0</v>
      </c>
      <c r="AZ1024" s="57">
        <v>44823</v>
      </c>
      <c r="BA1024" s="75">
        <v>29.09</v>
      </c>
      <c r="BB1024" s="90">
        <v>29.0625</v>
      </c>
      <c r="BC1024" s="76">
        <f t="shared" si="565"/>
        <v>29.973541666666666</v>
      </c>
      <c r="BD1024" s="76">
        <f t="shared" si="566"/>
        <v>29.940875000000002</v>
      </c>
      <c r="BE1024" s="77">
        <f t="shared" si="572"/>
        <v>-3.0394862135355461E-2</v>
      </c>
      <c r="BF1024" s="77">
        <f t="shared" si="563"/>
        <v>-2.8418508143132157E-2</v>
      </c>
    </row>
    <row r="1025" spans="1:58" s="23" customFormat="1" ht="13.15" x14ac:dyDescent="0.4">
      <c r="A1025" s="57">
        <v>44819</v>
      </c>
      <c r="B1025" s="112">
        <v>26.364000000000001</v>
      </c>
      <c r="C1025" s="112">
        <v>27.347000000000001</v>
      </c>
      <c r="D1025" s="112">
        <v>27.6</v>
      </c>
      <c r="E1025" s="112">
        <v>27.626000000000001</v>
      </c>
      <c r="F1025" s="112">
        <v>28.655000000000001</v>
      </c>
      <c r="G1025" s="112">
        <v>28.6</v>
      </c>
      <c r="H1025" s="113">
        <v>28.8</v>
      </c>
      <c r="I1025" s="90">
        <f t="shared" si="585"/>
        <v>27.218782608695655</v>
      </c>
      <c r="J1025" s="90">
        <f t="shared" si="586"/>
        <v>27.567</v>
      </c>
      <c r="K1025" s="114">
        <v>3</v>
      </c>
      <c r="L1025" s="115">
        <v>4.3478260869565216E-2</v>
      </c>
      <c r="M1025" s="90">
        <v>27.11</v>
      </c>
      <c r="N1025" s="90">
        <v>26.27</v>
      </c>
      <c r="O1025" s="90">
        <v>27.6</v>
      </c>
      <c r="P1025" s="90">
        <v>28.81</v>
      </c>
      <c r="Q1025" s="90">
        <v>29.47</v>
      </c>
      <c r="R1025" s="63">
        <f t="shared" si="574"/>
        <v>3.0300000000000011</v>
      </c>
      <c r="S1025" s="64">
        <f t="shared" si="573"/>
        <v>4.2048929663608342E-3</v>
      </c>
      <c r="T1025" s="65">
        <f t="shared" si="567"/>
        <v>1.0319756376094404</v>
      </c>
      <c r="U1025" s="65">
        <f t="shared" si="567"/>
        <v>0.95181159420289851</v>
      </c>
      <c r="V1025" s="65">
        <f t="shared" si="575"/>
        <v>0.91183616799722322</v>
      </c>
      <c r="W1025" s="65">
        <f t="shared" si="576"/>
        <v>0.89141499830335935</v>
      </c>
      <c r="X1025" s="61">
        <f t="shared" si="587"/>
        <v>3.7285692611136415E-2</v>
      </c>
      <c r="Y1025" s="66">
        <f t="shared" si="577"/>
        <v>4.2496199232606946E-2</v>
      </c>
      <c r="Z1025" s="61">
        <f t="shared" si="578"/>
        <v>1.2793275743092913E-2</v>
      </c>
      <c r="AA1025" s="67">
        <f t="shared" si="579"/>
        <v>27.218782608695655</v>
      </c>
      <c r="AB1025" s="68">
        <f t="shared" si="580"/>
        <v>3.5782261134374264E-3</v>
      </c>
      <c r="AC1025" s="69">
        <f t="shared" si="581"/>
        <v>3.6116581983085469E-2</v>
      </c>
      <c r="AD1025" s="70">
        <f>_xlfn.PERCENTILE.EXC(AC1025:$AC$5675,0.5)</f>
        <v>8.7793443296146648E-2</v>
      </c>
      <c r="AE1025" s="70">
        <f>_xlfn.PERCENTILE.EXC($AC1025:AC$5675,0.35)</f>
        <v>5.1237091584648828E-2</v>
      </c>
      <c r="AF1025" s="71">
        <f t="shared" si="569"/>
        <v>2.4891725527495263E-2</v>
      </c>
      <c r="AG1025" s="70">
        <f t="shared" si="570"/>
        <v>-0.25543395353898041</v>
      </c>
      <c r="AH1025" s="70">
        <f t="shared" si="571"/>
        <v>-0.28989367203038569</v>
      </c>
      <c r="AI1025" s="61" t="str">
        <f t="shared" si="559"/>
        <v>Safety</v>
      </c>
      <c r="AJ1025" s="68" t="str">
        <f t="shared" si="560"/>
        <v>Short VOL</v>
      </c>
      <c r="AK1025" s="72" t="str">
        <f t="shared" si="561"/>
        <v>00631L</v>
      </c>
      <c r="AL1025" s="73">
        <f t="shared" si="551"/>
        <v>1</v>
      </c>
      <c r="AM1025" s="72" t="str">
        <f t="shared" si="564"/>
        <v>00635U</v>
      </c>
      <c r="AN1025" s="73">
        <f t="shared" si="552"/>
        <v>0</v>
      </c>
      <c r="AO1025" s="74" t="str">
        <f t="shared" si="558"/>
        <v>00631L</v>
      </c>
      <c r="AP1025" s="20">
        <f t="shared" si="553"/>
        <v>1</v>
      </c>
      <c r="AQ1025" s="74" t="str">
        <f t="shared" si="568"/>
        <v>00635U</v>
      </c>
      <c r="AR1025" s="20">
        <f t="shared" si="554"/>
        <v>0</v>
      </c>
      <c r="AS1025" s="74" t="str">
        <f t="shared" si="562"/>
        <v>00635U</v>
      </c>
      <c r="AT1025" s="20">
        <f t="shared" si="555"/>
        <v>0</v>
      </c>
      <c r="AU1025" s="74" t="str">
        <f t="shared" si="582"/>
        <v>00631L</v>
      </c>
      <c r="AV1025" s="20">
        <f t="shared" si="556"/>
        <v>1</v>
      </c>
      <c r="AW1025" s="74" t="str">
        <f t="shared" si="583"/>
        <v>00635U</v>
      </c>
      <c r="AX1025" s="20">
        <f t="shared" si="584"/>
        <v>0</v>
      </c>
      <c r="AY1025" s="20">
        <f t="shared" si="557"/>
        <v>0</v>
      </c>
      <c r="AZ1025" s="57">
        <v>44820</v>
      </c>
      <c r="BA1025" s="75">
        <v>28.91</v>
      </c>
      <c r="BB1025" s="90">
        <v>28.887499999999999</v>
      </c>
      <c r="BC1025" s="76">
        <f t="shared" si="565"/>
        <v>30.005833333333332</v>
      </c>
      <c r="BD1025" s="76">
        <f t="shared" si="566"/>
        <v>29.970999999999997</v>
      </c>
      <c r="BE1025" s="77">
        <f t="shared" si="572"/>
        <v>-3.7270530730135774E-2</v>
      </c>
      <c r="BF1025" s="77">
        <f t="shared" si="563"/>
        <v>-3.5400887524607003E-2</v>
      </c>
    </row>
    <row r="1026" spans="1:58" s="23" customFormat="1" ht="13.15" x14ac:dyDescent="0.4">
      <c r="A1026" s="57">
        <v>44818</v>
      </c>
      <c r="B1026" s="112">
        <v>26.416</v>
      </c>
      <c r="C1026" s="112">
        <v>27.474</v>
      </c>
      <c r="D1026" s="112">
        <v>27.678999999999998</v>
      </c>
      <c r="E1026" s="112">
        <v>27.748999999999999</v>
      </c>
      <c r="F1026" s="112">
        <v>28.731000000000002</v>
      </c>
      <c r="G1026" s="112">
        <v>28.652000000000001</v>
      </c>
      <c r="H1026" s="113">
        <v>28.835999999999999</v>
      </c>
      <c r="I1026" s="90">
        <f t="shared" si="585"/>
        <v>27.29</v>
      </c>
      <c r="J1026" s="90">
        <f t="shared" si="586"/>
        <v>27.643347826086956</v>
      </c>
      <c r="K1026" s="114">
        <v>4</v>
      </c>
      <c r="L1026" s="115">
        <v>4.3478260869565216E-2</v>
      </c>
      <c r="M1026" s="90">
        <v>27.28</v>
      </c>
      <c r="N1026" s="90">
        <v>26.16</v>
      </c>
      <c r="O1026" s="90">
        <v>27.46</v>
      </c>
      <c r="P1026" s="90">
        <v>28.66</v>
      </c>
      <c r="Q1026" s="90">
        <v>29.41</v>
      </c>
      <c r="R1026" s="63">
        <f t="shared" si="574"/>
        <v>2.6800000000000068</v>
      </c>
      <c r="S1026" s="64">
        <f t="shared" si="573"/>
        <v>-4.0704070407040681E-2</v>
      </c>
      <c r="T1026" s="65">
        <f t="shared" si="567"/>
        <v>1.0428134556574924</v>
      </c>
      <c r="U1026" s="65">
        <f t="shared" si="567"/>
        <v>0.95265841223597958</v>
      </c>
      <c r="V1026" s="65">
        <f t="shared" si="575"/>
        <v>0.91277041172365669</v>
      </c>
      <c r="W1026" s="65">
        <f t="shared" si="576"/>
        <v>0.88949336960217618</v>
      </c>
      <c r="X1026" s="61">
        <f t="shared" si="587"/>
        <v>4.0051483949121738E-2</v>
      </c>
      <c r="Y1026" s="66">
        <f t="shared" si="577"/>
        <v>3.9172582795776414E-2</v>
      </c>
      <c r="Z1026" s="61">
        <f t="shared" si="578"/>
        <v>1.29478866283238E-2</v>
      </c>
      <c r="AA1026" s="67">
        <f t="shared" si="579"/>
        <v>27.29</v>
      </c>
      <c r="AB1026" s="68">
        <f t="shared" si="580"/>
        <v>9.7859327217125463E-3</v>
      </c>
      <c r="AC1026" s="69">
        <f t="shared" si="581"/>
        <v>4.3195718654434209E-2</v>
      </c>
      <c r="AD1026" s="70">
        <f>_xlfn.PERCENTILE.EXC(AC1026:$AC$5675,0.5)</f>
        <v>8.781691831978275E-2</v>
      </c>
      <c r="AE1026" s="70">
        <f>_xlfn.PERCENTILE.EXC($AC1026:AC$5675,0.35)</f>
        <v>5.124582612087384E-2</v>
      </c>
      <c r="AF1026" s="71">
        <f t="shared" si="569"/>
        <v>2.4891725527495263E-2</v>
      </c>
      <c r="AG1026" s="70">
        <f t="shared" si="570"/>
        <v>-0.25543395353898041</v>
      </c>
      <c r="AH1026" s="70">
        <f t="shared" si="571"/>
        <v>-0.28989367203038569</v>
      </c>
      <c r="AI1026" s="61" t="str">
        <f t="shared" si="559"/>
        <v>Safety</v>
      </c>
      <c r="AJ1026" s="68" t="str">
        <f t="shared" si="560"/>
        <v>Short VOL</v>
      </c>
      <c r="AK1026" s="72" t="str">
        <f t="shared" si="561"/>
        <v>00631L</v>
      </c>
      <c r="AL1026" s="73">
        <f t="shared" si="551"/>
        <v>1</v>
      </c>
      <c r="AM1026" s="72" t="str">
        <f t="shared" si="564"/>
        <v>00635U</v>
      </c>
      <c r="AN1026" s="73">
        <f t="shared" si="552"/>
        <v>0</v>
      </c>
      <c r="AO1026" s="74" t="str">
        <f t="shared" si="558"/>
        <v>00631L</v>
      </c>
      <c r="AP1026" s="20">
        <f t="shared" si="553"/>
        <v>1</v>
      </c>
      <c r="AQ1026" s="74" t="str">
        <f t="shared" si="568"/>
        <v>00635U</v>
      </c>
      <c r="AR1026" s="20">
        <f t="shared" si="554"/>
        <v>0</v>
      </c>
      <c r="AS1026" s="74" t="str">
        <f t="shared" si="562"/>
        <v>00635U</v>
      </c>
      <c r="AT1026" s="20">
        <f t="shared" si="555"/>
        <v>0</v>
      </c>
      <c r="AU1026" s="74" t="str">
        <f t="shared" si="582"/>
        <v>00631L</v>
      </c>
      <c r="AV1026" s="20">
        <f t="shared" si="556"/>
        <v>1</v>
      </c>
      <c r="AW1026" s="74" t="str">
        <f t="shared" si="583"/>
        <v>00635U</v>
      </c>
      <c r="AX1026" s="20">
        <f t="shared" si="584"/>
        <v>0</v>
      </c>
      <c r="AY1026" s="20">
        <f t="shared" si="557"/>
        <v>0</v>
      </c>
      <c r="AZ1026" s="57">
        <v>44819</v>
      </c>
      <c r="BA1026" s="75">
        <v>29.14</v>
      </c>
      <c r="BB1026" s="90">
        <v>29.412500000000001</v>
      </c>
      <c r="BC1026" s="76">
        <f t="shared" si="565"/>
        <v>30.043333333333333</v>
      </c>
      <c r="BD1026" s="76">
        <f t="shared" si="566"/>
        <v>30.010041666666663</v>
      </c>
      <c r="BE1026" s="77">
        <f t="shared" si="572"/>
        <v>-2.0997448130478141E-2</v>
      </c>
      <c r="BF1026" s="77">
        <f t="shared" si="563"/>
        <v>-2.8991684727750697E-2</v>
      </c>
    </row>
    <row r="1027" spans="1:58" s="23" customFormat="1" ht="13.15" x14ac:dyDescent="0.4">
      <c r="A1027" s="57">
        <v>44817</v>
      </c>
      <c r="B1027" s="112">
        <v>26.745000000000001</v>
      </c>
      <c r="C1027" s="112">
        <v>27.521999999999998</v>
      </c>
      <c r="D1027" s="112">
        <v>27.692</v>
      </c>
      <c r="E1027" s="112">
        <v>27.712</v>
      </c>
      <c r="F1027" s="112">
        <v>28.760999999999999</v>
      </c>
      <c r="G1027" s="112">
        <v>28.75</v>
      </c>
      <c r="H1027" s="113">
        <v>28.925000000000001</v>
      </c>
      <c r="I1027" s="90">
        <f t="shared" si="585"/>
        <v>27.353086956521739</v>
      </c>
      <c r="J1027" s="90">
        <f t="shared" si="586"/>
        <v>27.655043478260868</v>
      </c>
      <c r="K1027" s="114">
        <v>5</v>
      </c>
      <c r="L1027" s="115">
        <v>4.3478260869565216E-2</v>
      </c>
      <c r="M1027" s="90">
        <v>29.14</v>
      </c>
      <c r="N1027" s="90">
        <v>27.27</v>
      </c>
      <c r="O1027" s="90">
        <v>27.95</v>
      </c>
      <c r="P1027" s="90">
        <v>29.04</v>
      </c>
      <c r="Q1027" s="90">
        <v>29.69</v>
      </c>
      <c r="R1027" s="63">
        <f t="shared" si="574"/>
        <v>0.57999999999999829</v>
      </c>
      <c r="S1027" s="64">
        <f t="shared" si="573"/>
        <v>0.14243820695433593</v>
      </c>
      <c r="T1027" s="65">
        <f t="shared" si="567"/>
        <v>1.0685735240190686</v>
      </c>
      <c r="U1027" s="65">
        <f t="shared" si="567"/>
        <v>0.97567084078711985</v>
      </c>
      <c r="V1027" s="65">
        <f t="shared" si="575"/>
        <v>0.93904958677685957</v>
      </c>
      <c r="W1027" s="65">
        <f t="shared" si="576"/>
        <v>0.91849107443583689</v>
      </c>
      <c r="X1027" s="61">
        <f t="shared" si="587"/>
        <v>2.9052159282108709E-2</v>
      </c>
      <c r="Y1027" s="66">
        <f t="shared" si="577"/>
        <v>4.3771651270207886E-2</v>
      </c>
      <c r="Z1027" s="61">
        <f t="shared" si="578"/>
        <v>1.1039211852727798E-2</v>
      </c>
      <c r="AA1027" s="67">
        <f t="shared" si="579"/>
        <v>27.353086956521739</v>
      </c>
      <c r="AB1027" s="68">
        <f t="shared" si="580"/>
        <v>-1.9251925192519202E-2</v>
      </c>
      <c r="AC1027" s="69">
        <f t="shared" si="581"/>
        <v>3.0468264217726371E-3</v>
      </c>
      <c r="AD1027" s="70">
        <f>_xlfn.PERCENTILE.EXC(AC1027:$AC$5675,0.5)</f>
        <v>8.7840393343418852E-2</v>
      </c>
      <c r="AE1027" s="70">
        <f>_xlfn.PERCENTILE.EXC($AC1027:AC$5675,0.35)</f>
        <v>5.1249387138074184E-2</v>
      </c>
      <c r="AF1027" s="71">
        <f t="shared" si="569"/>
        <v>2.4891725527495263E-2</v>
      </c>
      <c r="AG1027" s="70">
        <f t="shared" si="570"/>
        <v>-0.25543395353898041</v>
      </c>
      <c r="AH1027" s="70">
        <f t="shared" si="571"/>
        <v>-0.28989367203038569</v>
      </c>
      <c r="AI1027" s="61" t="str">
        <f t="shared" si="559"/>
        <v>Safety</v>
      </c>
      <c r="AJ1027" s="68" t="str">
        <f t="shared" si="560"/>
        <v>Safety</v>
      </c>
      <c r="AK1027" s="72" t="str">
        <f t="shared" si="561"/>
        <v>00635U</v>
      </c>
      <c r="AL1027" s="73">
        <f t="shared" ref="AL1027:AL1090" si="588">IF(AK1027="00631L",1,0)</f>
        <v>0</v>
      </c>
      <c r="AM1027" s="72" t="str">
        <f t="shared" si="564"/>
        <v>00635U</v>
      </c>
      <c r="AN1027" s="73">
        <f t="shared" ref="AN1027:AN1090" si="589">IF(AM1027="00631L",1,0)</f>
        <v>0</v>
      </c>
      <c r="AO1027" s="74" t="str">
        <f t="shared" si="558"/>
        <v>00635U</v>
      </c>
      <c r="AP1027" s="20">
        <f t="shared" ref="AP1027:AP1090" si="590">IF(AO1027="00631L",1,0)</f>
        <v>0</v>
      </c>
      <c r="AQ1027" s="74" t="str">
        <f t="shared" si="568"/>
        <v>00635U</v>
      </c>
      <c r="AR1027" s="20">
        <f t="shared" ref="AR1027:AR1090" si="591">IF(AQ1027="00631L",1,0)</f>
        <v>0</v>
      </c>
      <c r="AS1027" s="74" t="str">
        <f t="shared" si="562"/>
        <v>00635U</v>
      </c>
      <c r="AT1027" s="20">
        <f t="shared" ref="AT1027:AT1090" si="592">IF(AS1027="00631L",1,0)</f>
        <v>0</v>
      </c>
      <c r="AU1027" s="74" t="str">
        <f t="shared" si="582"/>
        <v>00635U</v>
      </c>
      <c r="AV1027" s="20">
        <f t="shared" ref="AV1027:AV1090" si="593">IF(AU1027="00631L",1,0)</f>
        <v>0</v>
      </c>
      <c r="AW1027" s="74" t="str">
        <f t="shared" si="583"/>
        <v>00635U</v>
      </c>
      <c r="AX1027" s="20">
        <f t="shared" si="584"/>
        <v>0</v>
      </c>
      <c r="AY1027" s="20">
        <f t="shared" ref="AY1027:AY1090" si="594">IF(AP1027=1,0,1)</f>
        <v>1</v>
      </c>
      <c r="AZ1027" s="57">
        <v>44818</v>
      </c>
      <c r="BA1027" s="75">
        <v>29.52</v>
      </c>
      <c r="BB1027" s="90">
        <v>29.5</v>
      </c>
      <c r="BC1027" s="76">
        <f t="shared" si="565"/>
        <v>30.080833333333327</v>
      </c>
      <c r="BD1027" s="76">
        <f t="shared" si="566"/>
        <v>30.045124999999995</v>
      </c>
      <c r="BE1027" s="77">
        <f t="shared" si="572"/>
        <v>-1.9309083857384075E-2</v>
      </c>
      <c r="BF1027" s="77">
        <f t="shared" si="563"/>
        <v>-1.7477877026638954E-2</v>
      </c>
    </row>
    <row r="1028" spans="1:58" s="23" customFormat="1" ht="13.15" x14ac:dyDescent="0.4">
      <c r="A1028" s="57">
        <v>44816</v>
      </c>
      <c r="B1028" s="112">
        <v>23.919</v>
      </c>
      <c r="C1028" s="112">
        <v>25.39</v>
      </c>
      <c r="D1028" s="112">
        <v>25.998999999999999</v>
      </c>
      <c r="E1028" s="112">
        <v>26.251999999999999</v>
      </c>
      <c r="F1028" s="112">
        <v>27.425999999999998</v>
      </c>
      <c r="G1028" s="112">
        <v>27.547000000000001</v>
      </c>
      <c r="H1028" s="113">
        <v>27.846</v>
      </c>
      <c r="I1028" s="90">
        <f t="shared" si="585"/>
        <v>25.006260869565217</v>
      </c>
      <c r="J1028" s="90">
        <f t="shared" si="586"/>
        <v>25.840130434782608</v>
      </c>
      <c r="K1028" s="114">
        <v>6</v>
      </c>
      <c r="L1028" s="115">
        <v>4.3478260869565216E-2</v>
      </c>
      <c r="M1028" s="90">
        <v>25.26</v>
      </c>
      <c r="N1028" s="90">
        <v>23.87</v>
      </c>
      <c r="O1028" s="90">
        <v>25.37</v>
      </c>
      <c r="P1028" s="90">
        <v>26.84</v>
      </c>
      <c r="Q1028" s="90">
        <v>28.08</v>
      </c>
      <c r="R1028" s="63">
        <f t="shared" si="574"/>
        <v>3.0799999999999983</v>
      </c>
      <c r="S1028" s="64">
        <f t="shared" si="573"/>
        <v>4.7389205792014125E-2</v>
      </c>
      <c r="T1028" s="65">
        <f t="shared" si="567"/>
        <v>1.058232090490155</v>
      </c>
      <c r="U1028" s="65">
        <f t="shared" si="567"/>
        <v>0.94087504927079224</v>
      </c>
      <c r="V1028" s="65">
        <f t="shared" si="575"/>
        <v>0.88934426229508201</v>
      </c>
      <c r="W1028" s="65">
        <f t="shared" si="576"/>
        <v>0.85007122507122512</v>
      </c>
      <c r="X1028" s="61">
        <f t="shared" si="587"/>
        <v>6.1499226556294161E-2</v>
      </c>
      <c r="Y1028" s="66">
        <f t="shared" si="577"/>
        <v>6.0719183300320022E-2</v>
      </c>
      <c r="Z1028" s="61">
        <f t="shared" si="578"/>
        <v>3.3346431502371571E-2</v>
      </c>
      <c r="AA1028" s="67">
        <f t="shared" si="579"/>
        <v>25.006260869565214</v>
      </c>
      <c r="AB1028" s="68">
        <f t="shared" si="580"/>
        <v>2.052785923753644E-3</v>
      </c>
      <c r="AC1028" s="69">
        <f t="shared" si="581"/>
        <v>4.7602047321542218E-2</v>
      </c>
      <c r="AD1028" s="70">
        <f>_xlfn.PERCENTILE.EXC(AC1028:$AC$5675,0.5)</f>
        <v>8.7843728760921974E-2</v>
      </c>
      <c r="AE1028" s="70">
        <f>_xlfn.PERCENTILE.EXC($AC1028:AC$5675,0.35)</f>
        <v>5.1251248753023573E-2</v>
      </c>
      <c r="AF1028" s="71">
        <f t="shared" si="569"/>
        <v>2.5193860571328795E-2</v>
      </c>
      <c r="AG1028" s="70">
        <f t="shared" si="570"/>
        <v>-0.25543395353898041</v>
      </c>
      <c r="AH1028" s="70">
        <f t="shared" si="571"/>
        <v>-0.28989367203038569</v>
      </c>
      <c r="AI1028" s="61" t="str">
        <f t="shared" si="559"/>
        <v>Safety</v>
      </c>
      <c r="AJ1028" s="68" t="str">
        <f t="shared" si="560"/>
        <v>Short VOL</v>
      </c>
      <c r="AK1028" s="72" t="str">
        <f t="shared" si="561"/>
        <v>00631L</v>
      </c>
      <c r="AL1028" s="73">
        <f t="shared" si="588"/>
        <v>1</v>
      </c>
      <c r="AM1028" s="72" t="str">
        <f t="shared" si="564"/>
        <v>00635U</v>
      </c>
      <c r="AN1028" s="73">
        <f t="shared" si="589"/>
        <v>0</v>
      </c>
      <c r="AO1028" s="74" t="str">
        <f t="shared" ref="AO1028:AO1091" si="595">IF(AC1028&gt;AF1028,"00631L",IF(AC1028&lt;AH1028,"00631L",IF(AC1028&lt;AG1028,AO1029,"00635U")))</f>
        <v>00631L</v>
      </c>
      <c r="AP1028" s="20">
        <f t="shared" si="590"/>
        <v>1</v>
      </c>
      <c r="AQ1028" s="74" t="str">
        <f t="shared" si="568"/>
        <v>00635U</v>
      </c>
      <c r="AR1028" s="20">
        <f t="shared" si="591"/>
        <v>0</v>
      </c>
      <c r="AS1028" s="74" t="str">
        <f t="shared" si="562"/>
        <v>00635U</v>
      </c>
      <c r="AT1028" s="20">
        <f t="shared" si="592"/>
        <v>0</v>
      </c>
      <c r="AU1028" s="74" t="str">
        <f t="shared" si="582"/>
        <v>00631L</v>
      </c>
      <c r="AV1028" s="20">
        <f t="shared" si="593"/>
        <v>1</v>
      </c>
      <c r="AW1028" s="74" t="str">
        <f t="shared" si="583"/>
        <v>00635U</v>
      </c>
      <c r="AX1028" s="20">
        <f t="shared" si="584"/>
        <v>0</v>
      </c>
      <c r="AY1028" s="20">
        <f t="shared" si="594"/>
        <v>0</v>
      </c>
      <c r="AZ1028" s="57">
        <v>44817</v>
      </c>
      <c r="BA1028" s="75">
        <v>29.54</v>
      </c>
      <c r="BB1028" s="90">
        <v>29.225000000000001</v>
      </c>
      <c r="BC1028" s="76">
        <f t="shared" si="565"/>
        <v>30.127708333333327</v>
      </c>
      <c r="BD1028" s="76">
        <f t="shared" si="566"/>
        <v>30.081499999999995</v>
      </c>
      <c r="BE1028" s="77">
        <f t="shared" si="572"/>
        <v>-2.996272810881432E-2</v>
      </c>
      <c r="BF1028" s="77">
        <f t="shared" si="563"/>
        <v>-1.8001097019762834E-2</v>
      </c>
    </row>
    <row r="1029" spans="1:58" s="23" customFormat="1" ht="13.15" x14ac:dyDescent="0.4">
      <c r="A1029" s="57">
        <v>44813</v>
      </c>
      <c r="B1029" s="112">
        <v>23.95</v>
      </c>
      <c r="C1029" s="112">
        <v>25.594000000000001</v>
      </c>
      <c r="D1029" s="112">
        <v>26.294</v>
      </c>
      <c r="E1029" s="112">
        <v>26.55</v>
      </c>
      <c r="F1029" s="112">
        <v>27.7</v>
      </c>
      <c r="G1029" s="112">
        <v>27.774999999999999</v>
      </c>
      <c r="H1029" s="113">
        <v>28.05</v>
      </c>
      <c r="I1029" s="90">
        <f t="shared" si="585"/>
        <v>25.093652173913043</v>
      </c>
      <c r="J1029" s="90">
        <f t="shared" si="586"/>
        <v>26.080956521739132</v>
      </c>
      <c r="K1029" s="114">
        <v>7</v>
      </c>
      <c r="L1029" s="115">
        <v>4.3478260869565216E-2</v>
      </c>
      <c r="M1029" s="90">
        <v>21.71</v>
      </c>
      <c r="N1029" s="90">
        <v>22.79</v>
      </c>
      <c r="O1029" s="90">
        <v>25.14</v>
      </c>
      <c r="P1029" s="90">
        <v>27.07</v>
      </c>
      <c r="Q1029" s="90">
        <v>28.29</v>
      </c>
      <c r="R1029" s="63">
        <f t="shared" si="574"/>
        <v>7.7100000000000009</v>
      </c>
      <c r="S1029" s="64">
        <f t="shared" si="573"/>
        <v>-3.4731046166878457E-2</v>
      </c>
      <c r="T1029" s="65">
        <f t="shared" si="567"/>
        <v>0.952610794207986</v>
      </c>
      <c r="U1029" s="65">
        <f t="shared" si="567"/>
        <v>0.90652346857597443</v>
      </c>
      <c r="V1029" s="65">
        <f t="shared" si="575"/>
        <v>0.84189139268562985</v>
      </c>
      <c r="W1029" s="65">
        <f t="shared" si="576"/>
        <v>0.80558501237186286</v>
      </c>
      <c r="X1029" s="61">
        <f t="shared" si="587"/>
        <v>6.8643006263048104E-2</v>
      </c>
      <c r="Y1029" s="66">
        <f t="shared" si="577"/>
        <v>5.6497175141242938E-2</v>
      </c>
      <c r="Z1029" s="61">
        <f t="shared" si="578"/>
        <v>3.9344784927419829E-2</v>
      </c>
      <c r="AA1029" s="67">
        <f t="shared" si="579"/>
        <v>25.093652173913046</v>
      </c>
      <c r="AB1029" s="68">
        <f t="shared" si="580"/>
        <v>5.089951733216324E-2</v>
      </c>
      <c r="AC1029" s="69">
        <f t="shared" si="581"/>
        <v>0.10108171013220918</v>
      </c>
      <c r="AD1029" s="70">
        <f>_xlfn.PERCENTILE.EXC(AC1029:$AC$5675,0.5)</f>
        <v>8.7847064178425111E-2</v>
      </c>
      <c r="AE1029" s="70">
        <f>_xlfn.PERCENTILE.EXC($AC1029:AC$5675,0.35)</f>
        <v>5.1252619212827775E-2</v>
      </c>
      <c r="AF1029" s="71">
        <f t="shared" si="569"/>
        <v>2.5193860571328795E-2</v>
      </c>
      <c r="AG1029" s="70">
        <f t="shared" si="570"/>
        <v>-0.25543395353898041</v>
      </c>
      <c r="AH1029" s="70">
        <f t="shared" si="571"/>
        <v>-0.28989367203038569</v>
      </c>
      <c r="AI1029" s="61" t="str">
        <f t="shared" ref="AI1029:AI1092" si="596">IF(AC1029&gt;AD1029,"Short VOL","Safety")</f>
        <v>Short VOL</v>
      </c>
      <c r="AJ1029" s="68" t="str">
        <f t="shared" ref="AJ1029:AJ1092" si="597">IF(AC1029&gt;AF1029,"Short VOL","Safety")</f>
        <v>Short VOL</v>
      </c>
      <c r="AK1029" s="72" t="str">
        <f t="shared" ref="AK1029:AK1092" si="598">IF(AO1029 = "00631L","00631L",IF(AS1029 = "00631L","00631L","00635U"))</f>
        <v>00631L</v>
      </c>
      <c r="AL1029" s="73">
        <f t="shared" si="588"/>
        <v>1</v>
      </c>
      <c r="AM1029" s="72" t="str">
        <f t="shared" si="564"/>
        <v>00635U</v>
      </c>
      <c r="AN1029" s="73">
        <f t="shared" si="589"/>
        <v>0</v>
      </c>
      <c r="AO1029" s="74" t="str">
        <f t="shared" si="595"/>
        <v>00631L</v>
      </c>
      <c r="AP1029" s="20">
        <f t="shared" si="590"/>
        <v>1</v>
      </c>
      <c r="AQ1029" s="74" t="str">
        <f t="shared" si="568"/>
        <v>00635U</v>
      </c>
      <c r="AR1029" s="20">
        <f t="shared" si="591"/>
        <v>0</v>
      </c>
      <c r="AS1029" s="74" t="str">
        <f t="shared" ref="AS1029:AS1092" si="599">IF(BA1029&gt;BD1029,IF(BF1029&lt;0.2,"00631L","00635U"),"00635U")</f>
        <v>00635U</v>
      </c>
      <c r="AT1029" s="20">
        <f t="shared" si="592"/>
        <v>0</v>
      </c>
      <c r="AU1029" s="74" t="str">
        <f t="shared" si="582"/>
        <v>00631L</v>
      </c>
      <c r="AV1029" s="20">
        <f t="shared" si="593"/>
        <v>1</v>
      </c>
      <c r="AW1029" s="74" t="str">
        <f t="shared" si="583"/>
        <v>00631L</v>
      </c>
      <c r="AX1029" s="20">
        <f t="shared" si="584"/>
        <v>1</v>
      </c>
      <c r="AY1029" s="20">
        <f t="shared" si="594"/>
        <v>0</v>
      </c>
      <c r="AZ1029" s="57">
        <v>44816</v>
      </c>
      <c r="BA1029" s="75">
        <v>29.46</v>
      </c>
      <c r="BB1029" s="90">
        <v>29.175000000000001</v>
      </c>
      <c r="BC1029" s="76">
        <f t="shared" si="565"/>
        <v>30.173124999999995</v>
      </c>
      <c r="BD1029" s="76">
        <f t="shared" si="566"/>
        <v>30.131624999999996</v>
      </c>
      <c r="BE1029" s="77">
        <f t="shared" si="572"/>
        <v>-3.307993454439985E-2</v>
      </c>
      <c r="BF1029" s="77">
        <f t="shared" ref="BF1029:BF1092" si="600">(BA1029-BD1029)/BD1029</f>
        <v>-2.228970392403315E-2</v>
      </c>
    </row>
    <row r="1030" spans="1:58" s="23" customFormat="1" ht="13.15" x14ac:dyDescent="0.4">
      <c r="A1030" s="57">
        <v>44812</v>
      </c>
      <c r="B1030" s="112">
        <v>24.315999999999999</v>
      </c>
      <c r="C1030" s="112">
        <v>25.728999999999999</v>
      </c>
      <c r="D1030" s="112">
        <v>26.395</v>
      </c>
      <c r="E1030" s="112">
        <v>26.678999999999998</v>
      </c>
      <c r="F1030" s="112">
        <v>27.748000000000001</v>
      </c>
      <c r="G1030" s="112">
        <v>27.84</v>
      </c>
      <c r="H1030" s="113">
        <v>28.1</v>
      </c>
      <c r="I1030" s="90">
        <f t="shared" si="585"/>
        <v>25.237521739130433</v>
      </c>
      <c r="J1030" s="90">
        <f t="shared" si="586"/>
        <v>26.163347826086955</v>
      </c>
      <c r="K1030" s="114">
        <v>8</v>
      </c>
      <c r="L1030" s="115">
        <v>4.3478260869565216E-2</v>
      </c>
      <c r="M1030" s="90">
        <v>22.84</v>
      </c>
      <c r="N1030" s="90">
        <v>23.61</v>
      </c>
      <c r="O1030" s="90">
        <v>25.52</v>
      </c>
      <c r="P1030" s="90">
        <v>27.29</v>
      </c>
      <c r="Q1030" s="90">
        <v>28.45</v>
      </c>
      <c r="R1030" s="63">
        <f t="shared" si="574"/>
        <v>6.3599999999999994</v>
      </c>
      <c r="S1030" s="64">
        <f t="shared" si="573"/>
        <v>-4.1801948051948097E-2</v>
      </c>
      <c r="T1030" s="65">
        <f t="shared" si="567"/>
        <v>0.96738670055061415</v>
      </c>
      <c r="U1030" s="65">
        <f t="shared" si="567"/>
        <v>0.92515673981191227</v>
      </c>
      <c r="V1030" s="65">
        <f t="shared" si="575"/>
        <v>0.8651520703554415</v>
      </c>
      <c r="W1030" s="65">
        <f t="shared" si="576"/>
        <v>0.82987697715289988</v>
      </c>
      <c r="X1030" s="61">
        <f t="shared" si="587"/>
        <v>5.8109886494489241E-2</v>
      </c>
      <c r="Y1030" s="66">
        <f t="shared" si="577"/>
        <v>5.3262865924510024E-2</v>
      </c>
      <c r="Z1030" s="61">
        <f t="shared" si="578"/>
        <v>3.6684508745604839E-2</v>
      </c>
      <c r="AA1030" s="67">
        <f t="shared" si="579"/>
        <v>25.237521739130433</v>
      </c>
      <c r="AB1030" s="68">
        <f t="shared" si="580"/>
        <v>2.990258365099532E-2</v>
      </c>
      <c r="AC1030" s="69">
        <f t="shared" si="581"/>
        <v>6.8933576413826053E-2</v>
      </c>
      <c r="AD1030" s="70">
        <f>_xlfn.PERCENTILE.EXC(AC1030:$AC$5675,0.5)</f>
        <v>8.7843728760921974E-2</v>
      </c>
      <c r="AE1030" s="70">
        <f>_xlfn.PERCENTILE.EXC($AC1030:AC$5675,0.35)</f>
        <v>5.1251881272933203E-2</v>
      </c>
      <c r="AF1030" s="71">
        <f t="shared" si="569"/>
        <v>2.5193860571328795E-2</v>
      </c>
      <c r="AG1030" s="70">
        <f t="shared" si="570"/>
        <v>-0.25543395353898041</v>
      </c>
      <c r="AH1030" s="70">
        <f t="shared" si="571"/>
        <v>-0.28989367203038569</v>
      </c>
      <c r="AI1030" s="61" t="str">
        <f t="shared" si="596"/>
        <v>Safety</v>
      </c>
      <c r="AJ1030" s="68" t="str">
        <f t="shared" si="597"/>
        <v>Short VOL</v>
      </c>
      <c r="AK1030" s="72" t="str">
        <f t="shared" si="598"/>
        <v>00631L</v>
      </c>
      <c r="AL1030" s="73">
        <f t="shared" si="588"/>
        <v>1</v>
      </c>
      <c r="AM1030" s="72" t="str">
        <f t="shared" ref="AM1030:AM1093" si="601">IF(AO1030&lt;&gt;AQ1030,AM1031,AO1030)</f>
        <v>00635U</v>
      </c>
      <c r="AN1030" s="73">
        <f t="shared" si="589"/>
        <v>0</v>
      </c>
      <c r="AO1030" s="74" t="str">
        <f t="shared" si="595"/>
        <v>00631L</v>
      </c>
      <c r="AP1030" s="20">
        <f t="shared" si="590"/>
        <v>1</v>
      </c>
      <c r="AQ1030" s="74" t="str">
        <f t="shared" si="568"/>
        <v>00635U</v>
      </c>
      <c r="AR1030" s="20">
        <f t="shared" si="591"/>
        <v>0</v>
      </c>
      <c r="AS1030" s="74" t="str">
        <f t="shared" si="599"/>
        <v>00635U</v>
      </c>
      <c r="AT1030" s="20">
        <f t="shared" si="592"/>
        <v>0</v>
      </c>
      <c r="AU1030" s="74" t="str">
        <f t="shared" si="582"/>
        <v>00631L</v>
      </c>
      <c r="AV1030" s="20">
        <f t="shared" si="593"/>
        <v>1</v>
      </c>
      <c r="AW1030" s="74" t="str">
        <f t="shared" si="583"/>
        <v>00631L</v>
      </c>
      <c r="AX1030" s="20">
        <f t="shared" si="584"/>
        <v>1</v>
      </c>
      <c r="AY1030" s="20">
        <f t="shared" si="594"/>
        <v>0</v>
      </c>
      <c r="AZ1030" s="57">
        <v>44813</v>
      </c>
      <c r="BA1030" s="75">
        <v>28.88</v>
      </c>
      <c r="BB1030" s="90">
        <v>28.912500000000001</v>
      </c>
      <c r="BC1030" s="76">
        <f t="shared" ref="BC1030:BC1093" si="602">AVERAGE(BB1030:BB1089)</f>
        <v>30.219374999999996</v>
      </c>
      <c r="BD1030" s="76">
        <f t="shared" ref="BD1030:BD1093" si="603">AVERAGE(BA1030,BB1030:BB1088)</f>
        <v>30.168208333333329</v>
      </c>
      <c r="BE1030" s="77">
        <f t="shared" si="572"/>
        <v>-4.3246261711236404E-2</v>
      </c>
      <c r="BF1030" s="77">
        <f t="shared" si="600"/>
        <v>-4.2700856447943851E-2</v>
      </c>
    </row>
    <row r="1031" spans="1:58" s="23" customFormat="1" ht="13.15" x14ac:dyDescent="0.4">
      <c r="A1031" s="57">
        <v>44811</v>
      </c>
      <c r="B1031" s="112">
        <v>24.896999999999998</v>
      </c>
      <c r="C1031" s="112">
        <v>26.05</v>
      </c>
      <c r="D1031" s="112">
        <v>26.649000000000001</v>
      </c>
      <c r="E1031" s="112">
        <v>26.849</v>
      </c>
      <c r="F1031" s="112">
        <v>27.9</v>
      </c>
      <c r="G1031" s="112">
        <v>28.007999999999999</v>
      </c>
      <c r="H1031" s="113">
        <v>28.25</v>
      </c>
      <c r="I1031" s="90">
        <f t="shared" si="585"/>
        <v>25.598826086956521</v>
      </c>
      <c r="J1031" s="90">
        <f t="shared" si="586"/>
        <v>26.414608695652174</v>
      </c>
      <c r="K1031" s="114">
        <v>9</v>
      </c>
      <c r="L1031" s="115">
        <v>4.3478260869565216E-2</v>
      </c>
      <c r="M1031" s="90">
        <v>24.05</v>
      </c>
      <c r="N1031" s="90">
        <v>24.64</v>
      </c>
      <c r="O1031" s="90">
        <v>26.1</v>
      </c>
      <c r="P1031" s="90">
        <v>27.72</v>
      </c>
      <c r="Q1031" s="90">
        <v>28.75</v>
      </c>
      <c r="R1031" s="63">
        <f t="shared" si="574"/>
        <v>5.1300000000000026</v>
      </c>
      <c r="S1031" s="64">
        <f t="shared" si="573"/>
        <v>-8.435525826830173E-2</v>
      </c>
      <c r="T1031" s="65">
        <f t="shared" si="567"/>
        <v>0.97605519480519476</v>
      </c>
      <c r="U1031" s="65">
        <f t="shared" si="567"/>
        <v>0.94406130268199229</v>
      </c>
      <c r="V1031" s="65">
        <f t="shared" si="575"/>
        <v>0.88888888888888895</v>
      </c>
      <c r="W1031" s="65">
        <f t="shared" si="576"/>
        <v>0.85704347826086957</v>
      </c>
      <c r="X1031" s="61">
        <f t="shared" si="587"/>
        <v>4.6310800498052064E-2</v>
      </c>
      <c r="Y1031" s="66">
        <f t="shared" si="577"/>
        <v>5.218071436552571E-2</v>
      </c>
      <c r="Z1031" s="61">
        <f t="shared" si="578"/>
        <v>3.1867969489090035E-2</v>
      </c>
      <c r="AA1031" s="67">
        <f t="shared" si="579"/>
        <v>25.598826086956521</v>
      </c>
      <c r="AB1031" s="68">
        <f t="shared" si="580"/>
        <v>1.043019480519472E-2</v>
      </c>
      <c r="AC1031" s="69">
        <f t="shared" si="581"/>
        <v>3.8913396386222418E-2</v>
      </c>
      <c r="AD1031" s="70">
        <f>_xlfn.PERCENTILE.EXC(AC1031:$AC$5675,0.5)</f>
        <v>8.7847064178425111E-2</v>
      </c>
      <c r="AE1031" s="70">
        <f>_xlfn.PERCENTILE.EXC($AC1031:AC$5675,0.35)</f>
        <v>5.1251143333038637E-2</v>
      </c>
      <c r="AF1031" s="71">
        <f t="shared" si="569"/>
        <v>2.5193860571328795E-2</v>
      </c>
      <c r="AG1031" s="70">
        <f t="shared" si="570"/>
        <v>-0.25543395353898041</v>
      </c>
      <c r="AH1031" s="70">
        <f t="shared" si="571"/>
        <v>-0.28989367203038569</v>
      </c>
      <c r="AI1031" s="61" t="str">
        <f t="shared" si="596"/>
        <v>Safety</v>
      </c>
      <c r="AJ1031" s="68" t="str">
        <f t="shared" si="597"/>
        <v>Short VOL</v>
      </c>
      <c r="AK1031" s="72" t="str">
        <f t="shared" si="598"/>
        <v>00631L</v>
      </c>
      <c r="AL1031" s="73">
        <f t="shared" si="588"/>
        <v>1</v>
      </c>
      <c r="AM1031" s="72" t="str">
        <f t="shared" si="601"/>
        <v>00635U</v>
      </c>
      <c r="AN1031" s="73">
        <f t="shared" si="589"/>
        <v>0</v>
      </c>
      <c r="AO1031" s="74" t="str">
        <f t="shared" si="595"/>
        <v>00631L</v>
      </c>
      <c r="AP1031" s="20">
        <f t="shared" si="590"/>
        <v>1</v>
      </c>
      <c r="AQ1031" s="74" t="str">
        <f t="shared" si="568"/>
        <v>00635U</v>
      </c>
      <c r="AR1031" s="20">
        <f t="shared" si="591"/>
        <v>0</v>
      </c>
      <c r="AS1031" s="74" t="str">
        <f t="shared" si="599"/>
        <v>00635U</v>
      </c>
      <c r="AT1031" s="20">
        <f t="shared" si="592"/>
        <v>0</v>
      </c>
      <c r="AU1031" s="74" t="str">
        <f t="shared" si="582"/>
        <v>00631L</v>
      </c>
      <c r="AV1031" s="20">
        <f t="shared" si="593"/>
        <v>1</v>
      </c>
      <c r="AW1031" s="74" t="str">
        <f t="shared" si="583"/>
        <v>00635U</v>
      </c>
      <c r="AX1031" s="20">
        <f t="shared" si="584"/>
        <v>0</v>
      </c>
      <c r="AY1031" s="20">
        <f t="shared" si="594"/>
        <v>0</v>
      </c>
      <c r="AZ1031" s="57">
        <v>44812</v>
      </c>
      <c r="BA1031" s="75">
        <v>29.15</v>
      </c>
      <c r="BB1031" s="90">
        <v>29.175000000000001</v>
      </c>
      <c r="BC1031" s="76">
        <f t="shared" si="602"/>
        <v>30.273958333333329</v>
      </c>
      <c r="BD1031" s="76">
        <f t="shared" si="603"/>
        <v>30.223333333333333</v>
      </c>
      <c r="BE1031" s="77">
        <f t="shared" si="572"/>
        <v>-3.6300450744933266E-2</v>
      </c>
      <c r="BF1031" s="77">
        <f t="shared" si="600"/>
        <v>-3.5513400242638167E-2</v>
      </c>
    </row>
    <row r="1032" spans="1:58" s="23" customFormat="1" ht="13.15" x14ac:dyDescent="0.4">
      <c r="A1032" s="57">
        <v>44810</v>
      </c>
      <c r="B1032" s="112">
        <v>26.757999999999999</v>
      </c>
      <c r="C1032" s="112">
        <v>27.428999999999998</v>
      </c>
      <c r="D1032" s="112">
        <v>27.63</v>
      </c>
      <c r="E1032" s="112">
        <v>27.58</v>
      </c>
      <c r="F1032" s="112">
        <v>28.565000000000001</v>
      </c>
      <c r="G1032" s="112">
        <v>28.625</v>
      </c>
      <c r="H1032" s="113">
        <v>28.786999999999999</v>
      </c>
      <c r="I1032" s="90">
        <f t="shared" si="585"/>
        <v>27.137260869565218</v>
      </c>
      <c r="J1032" s="90">
        <f t="shared" si="586"/>
        <v>27.542608695652174</v>
      </c>
      <c r="K1032" s="114">
        <v>10</v>
      </c>
      <c r="L1032" s="115">
        <v>4.3478260869565216E-2</v>
      </c>
      <c r="M1032" s="90">
        <v>26.99</v>
      </c>
      <c r="N1032" s="90">
        <v>26.91</v>
      </c>
      <c r="O1032" s="90">
        <v>27.59</v>
      </c>
      <c r="P1032" s="90">
        <v>28.89</v>
      </c>
      <c r="Q1032" s="90">
        <v>29.45</v>
      </c>
      <c r="R1032" s="63">
        <f t="shared" si="574"/>
        <v>2.5800000000000054</v>
      </c>
      <c r="S1032" s="64">
        <f t="shared" si="573"/>
        <v>5.6537102473498288E-2</v>
      </c>
      <c r="T1032" s="65">
        <f t="shared" si="567"/>
        <v>1.00297287253809</v>
      </c>
      <c r="U1032" s="65">
        <f t="shared" si="567"/>
        <v>0.97535338890902501</v>
      </c>
      <c r="V1032" s="65">
        <f t="shared" si="575"/>
        <v>0.93146417445482865</v>
      </c>
      <c r="W1032" s="65">
        <f t="shared" si="576"/>
        <v>0.9137521222410866</v>
      </c>
      <c r="X1032" s="61">
        <f t="shared" si="587"/>
        <v>2.5076612601838681E-2</v>
      </c>
      <c r="Y1032" s="66">
        <f t="shared" si="577"/>
        <v>4.3763596809282115E-2</v>
      </c>
      <c r="Z1032" s="61">
        <f t="shared" si="578"/>
        <v>1.4936946954051608E-2</v>
      </c>
      <c r="AA1032" s="67">
        <f t="shared" si="579"/>
        <v>27.137260869565218</v>
      </c>
      <c r="AB1032" s="68">
        <f t="shared" si="580"/>
        <v>-5.648457822370904E-3</v>
      </c>
      <c r="AC1032" s="69">
        <f t="shared" si="581"/>
        <v>8.4452199764109039E-3</v>
      </c>
      <c r="AD1032" s="70">
        <f>_xlfn.PERCENTILE.EXC(AC1032:$AC$5675,0.5)</f>
        <v>8.7870997188404354E-2</v>
      </c>
      <c r="AE1032" s="70">
        <f>_xlfn.PERCENTILE.EXC($AC1032:AC$5675,0.35)</f>
        <v>5.1252513792842833E-2</v>
      </c>
      <c r="AF1032" s="71">
        <f t="shared" si="569"/>
        <v>2.5193860571328795E-2</v>
      </c>
      <c r="AG1032" s="70">
        <f t="shared" si="570"/>
        <v>-0.25543395353898041</v>
      </c>
      <c r="AH1032" s="70">
        <f t="shared" si="571"/>
        <v>-0.28989367203038569</v>
      </c>
      <c r="AI1032" s="61" t="str">
        <f t="shared" si="596"/>
        <v>Safety</v>
      </c>
      <c r="AJ1032" s="68" t="str">
        <f t="shared" si="597"/>
        <v>Safety</v>
      </c>
      <c r="AK1032" s="72" t="str">
        <f t="shared" si="598"/>
        <v>00635U</v>
      </c>
      <c r="AL1032" s="73">
        <f t="shared" si="588"/>
        <v>0</v>
      </c>
      <c r="AM1032" s="72" t="str">
        <f t="shared" si="601"/>
        <v>00635U</v>
      </c>
      <c r="AN1032" s="73">
        <f t="shared" si="589"/>
        <v>0</v>
      </c>
      <c r="AO1032" s="74" t="str">
        <f t="shared" si="595"/>
        <v>00635U</v>
      </c>
      <c r="AP1032" s="20">
        <f t="shared" si="590"/>
        <v>0</v>
      </c>
      <c r="AQ1032" s="74" t="str">
        <f t="shared" si="568"/>
        <v>00635U</v>
      </c>
      <c r="AR1032" s="20">
        <f t="shared" si="591"/>
        <v>0</v>
      </c>
      <c r="AS1032" s="74" t="str">
        <f t="shared" si="599"/>
        <v>00635U</v>
      </c>
      <c r="AT1032" s="20">
        <f t="shared" si="592"/>
        <v>0</v>
      </c>
      <c r="AU1032" s="74" t="str">
        <f t="shared" si="582"/>
        <v>00635U</v>
      </c>
      <c r="AV1032" s="20">
        <f t="shared" si="593"/>
        <v>0</v>
      </c>
      <c r="AW1032" s="74" t="str">
        <f t="shared" si="583"/>
        <v>00635U</v>
      </c>
      <c r="AX1032" s="20">
        <f t="shared" si="584"/>
        <v>0</v>
      </c>
      <c r="AY1032" s="20">
        <f t="shared" si="594"/>
        <v>1</v>
      </c>
      <c r="AZ1032" s="57">
        <v>44811</v>
      </c>
      <c r="BA1032" s="75">
        <v>29.08</v>
      </c>
      <c r="BB1032" s="90">
        <v>29.2</v>
      </c>
      <c r="BC1032" s="76">
        <f t="shared" si="602"/>
        <v>30.317291666666666</v>
      </c>
      <c r="BD1032" s="76">
        <f t="shared" si="603"/>
        <v>30.272374999999997</v>
      </c>
      <c r="BE1032" s="77">
        <f t="shared" si="572"/>
        <v>-3.6853280924664826E-2</v>
      </c>
      <c r="BF1032" s="77">
        <f t="shared" si="600"/>
        <v>-3.9388221109179528E-2</v>
      </c>
    </row>
    <row r="1033" spans="1:58" s="23" customFormat="1" ht="13.15" x14ac:dyDescent="0.4">
      <c r="A1033" s="57">
        <v>44806</v>
      </c>
      <c r="B1033" s="112">
        <v>25.936</v>
      </c>
      <c r="C1033" s="112">
        <v>26.898</v>
      </c>
      <c r="D1033" s="112">
        <v>27.323</v>
      </c>
      <c r="E1033" s="112">
        <v>27.402999999999999</v>
      </c>
      <c r="F1033" s="112">
        <v>28.352</v>
      </c>
      <c r="G1033" s="112">
        <v>28.370999999999999</v>
      </c>
      <c r="H1033" s="113">
        <v>28.568999999999999</v>
      </c>
      <c r="I1033" s="90">
        <f t="shared" si="585"/>
        <v>26.437913043478261</v>
      </c>
      <c r="J1033" s="90">
        <f t="shared" si="586"/>
        <v>27.119739130434784</v>
      </c>
      <c r="K1033" s="114">
        <v>11</v>
      </c>
      <c r="L1033" s="115">
        <v>4.3478260869565216E-2</v>
      </c>
      <c r="M1033" s="90">
        <v>22.97</v>
      </c>
      <c r="N1033" s="90">
        <v>25.47</v>
      </c>
      <c r="O1033" s="90">
        <v>26.48</v>
      </c>
      <c r="P1033" s="90">
        <v>28.11</v>
      </c>
      <c r="Q1033" s="90">
        <v>29.15</v>
      </c>
      <c r="R1033" s="63">
        <f t="shared" si="574"/>
        <v>6.1500000000000057</v>
      </c>
      <c r="S1033" s="64">
        <f t="shared" si="573"/>
        <v>-3.5211267605633747E-3</v>
      </c>
      <c r="T1033" s="65">
        <f t="shared" ref="T1033:U1096" si="604">M1033/N1033</f>
        <v>0.90184530820573228</v>
      </c>
      <c r="U1033" s="65">
        <f t="shared" si="604"/>
        <v>0.96185800604229599</v>
      </c>
      <c r="V1033" s="65">
        <f t="shared" si="575"/>
        <v>0.90608324439701171</v>
      </c>
      <c r="W1033" s="65">
        <f t="shared" si="576"/>
        <v>0.87375643224699828</v>
      </c>
      <c r="X1033" s="61">
        <f t="shared" si="587"/>
        <v>3.7091301665638482E-2</v>
      </c>
      <c r="Y1033" s="66">
        <f t="shared" si="577"/>
        <v>4.2550085757033916E-2</v>
      </c>
      <c r="Z1033" s="61">
        <f t="shared" si="578"/>
        <v>2.578970911339451E-2</v>
      </c>
      <c r="AA1033" s="67">
        <f t="shared" si="579"/>
        <v>26.437913043478261</v>
      </c>
      <c r="AB1033" s="68">
        <f t="shared" si="580"/>
        <v>1.8296034550451555E-2</v>
      </c>
      <c r="AC1033" s="69">
        <f t="shared" si="581"/>
        <v>3.8002082586504206E-2</v>
      </c>
      <c r="AD1033" s="70">
        <f>_xlfn.PERCENTILE.EXC(AC1033:$AC$5675,0.5)</f>
        <v>8.7894930198383611E-2</v>
      </c>
      <c r="AE1033" s="70">
        <f>_xlfn.PERCENTILE.EXC($AC1033:AC$5675,0.35)</f>
        <v>5.1255101834421987E-2</v>
      </c>
      <c r="AF1033" s="71">
        <f t="shared" si="569"/>
        <v>2.5490828839897183E-2</v>
      </c>
      <c r="AG1033" s="70">
        <f t="shared" si="570"/>
        <v>-0.25543395353898041</v>
      </c>
      <c r="AH1033" s="70">
        <f t="shared" si="571"/>
        <v>-0.28989367203038569</v>
      </c>
      <c r="AI1033" s="61" t="str">
        <f t="shared" si="596"/>
        <v>Safety</v>
      </c>
      <c r="AJ1033" s="68" t="str">
        <f t="shared" si="597"/>
        <v>Short VOL</v>
      </c>
      <c r="AK1033" s="72" t="str">
        <f t="shared" si="598"/>
        <v>00631L</v>
      </c>
      <c r="AL1033" s="73">
        <f t="shared" si="588"/>
        <v>1</v>
      </c>
      <c r="AM1033" s="72" t="str">
        <f t="shared" si="601"/>
        <v>00635U</v>
      </c>
      <c r="AN1033" s="73">
        <f t="shared" si="589"/>
        <v>0</v>
      </c>
      <c r="AO1033" s="74" t="str">
        <f t="shared" si="595"/>
        <v>00631L</v>
      </c>
      <c r="AP1033" s="20">
        <f t="shared" si="590"/>
        <v>1</v>
      </c>
      <c r="AQ1033" s="74" t="str">
        <f t="shared" si="568"/>
        <v>00635U</v>
      </c>
      <c r="AR1033" s="20">
        <f t="shared" si="591"/>
        <v>0</v>
      </c>
      <c r="AS1033" s="74" t="str">
        <f t="shared" si="599"/>
        <v>00635U</v>
      </c>
      <c r="AT1033" s="20">
        <f t="shared" si="592"/>
        <v>0</v>
      </c>
      <c r="AU1033" s="74" t="str">
        <f t="shared" si="582"/>
        <v>00631L</v>
      </c>
      <c r="AV1033" s="20">
        <f t="shared" si="593"/>
        <v>1</v>
      </c>
      <c r="AW1033" s="74" t="str">
        <f t="shared" si="583"/>
        <v>00635U</v>
      </c>
      <c r="AX1033" s="20">
        <f t="shared" si="584"/>
        <v>0</v>
      </c>
      <c r="AY1033" s="20">
        <f t="shared" si="594"/>
        <v>0</v>
      </c>
      <c r="AZ1033" s="57">
        <v>44810</v>
      </c>
      <c r="BA1033" s="75">
        <v>29.15</v>
      </c>
      <c r="BB1033" s="90">
        <v>29.087499999999999</v>
      </c>
      <c r="BC1033" s="76">
        <f t="shared" si="602"/>
        <v>30.369166666666665</v>
      </c>
      <c r="BD1033" s="76">
        <f t="shared" si="603"/>
        <v>30.316458333333333</v>
      </c>
      <c r="BE1033" s="77">
        <f t="shared" si="572"/>
        <v>-4.2202892187800115E-2</v>
      </c>
      <c r="BF1033" s="77">
        <f t="shared" si="600"/>
        <v>-3.8476075289137546E-2</v>
      </c>
    </row>
    <row r="1034" spans="1:58" s="23" customFormat="1" ht="13.15" x14ac:dyDescent="0.4">
      <c r="A1034" s="57">
        <v>44805</v>
      </c>
      <c r="B1034" s="112">
        <v>25.620999999999999</v>
      </c>
      <c r="C1034" s="112">
        <v>26.757999999999999</v>
      </c>
      <c r="D1034" s="112">
        <v>27.25</v>
      </c>
      <c r="E1034" s="112">
        <v>27.300999999999998</v>
      </c>
      <c r="F1034" s="112">
        <v>28.251000000000001</v>
      </c>
      <c r="G1034" s="112">
        <v>28.3</v>
      </c>
      <c r="H1034" s="113">
        <v>28.5</v>
      </c>
      <c r="I1034" s="90">
        <f t="shared" si="585"/>
        <v>26.164782608695653</v>
      </c>
      <c r="J1034" s="90">
        <f t="shared" si="586"/>
        <v>26.993304347826086</v>
      </c>
      <c r="K1034" s="114">
        <v>12</v>
      </c>
      <c r="L1034" s="115">
        <v>4.3478260869565216E-2</v>
      </c>
      <c r="M1034" s="90">
        <v>23.76</v>
      </c>
      <c r="N1034" s="90">
        <v>25.56</v>
      </c>
      <c r="O1034" s="90">
        <v>26.43</v>
      </c>
      <c r="P1034" s="90">
        <v>28.16</v>
      </c>
      <c r="Q1034" s="90">
        <v>29.17</v>
      </c>
      <c r="R1034" s="63">
        <f t="shared" si="574"/>
        <v>5.2700000000000031</v>
      </c>
      <c r="S1034" s="64">
        <f t="shared" si="573"/>
        <v>-1.1982991882489457E-2</v>
      </c>
      <c r="T1034" s="65">
        <f t="shared" si="604"/>
        <v>0.92957746478873249</v>
      </c>
      <c r="U1034" s="65">
        <f t="shared" si="604"/>
        <v>0.96708286038592506</v>
      </c>
      <c r="V1034" s="65">
        <f t="shared" si="575"/>
        <v>0.90767045454545447</v>
      </c>
      <c r="W1034" s="65">
        <f t="shared" si="576"/>
        <v>0.87624271511827212</v>
      </c>
      <c r="X1034" s="61">
        <f t="shared" si="587"/>
        <v>4.4377658951641252E-2</v>
      </c>
      <c r="Y1034" s="66">
        <f t="shared" si="577"/>
        <v>4.3917805208600481E-2</v>
      </c>
      <c r="Z1034" s="61">
        <f t="shared" si="578"/>
        <v>3.1665531165356642E-2</v>
      </c>
      <c r="AA1034" s="67">
        <f t="shared" si="579"/>
        <v>26.164782608695653</v>
      </c>
      <c r="AB1034" s="68">
        <f t="shared" si="580"/>
        <v>2.3865414710485112E-3</v>
      </c>
      <c r="AC1034" s="69">
        <f t="shared" si="581"/>
        <v>2.3661291420017765E-2</v>
      </c>
      <c r="AD1034" s="70">
        <f>_xlfn.PERCENTILE.EXC(AC1034:$AC$5675,0.5)</f>
        <v>8.7896183047909693E-2</v>
      </c>
      <c r="AE1034" s="70">
        <f>_xlfn.PERCENTILE.EXC($AC1034:AC$5675,0.35)</f>
        <v>5.1259938756972288E-2</v>
      </c>
      <c r="AF1034" s="71">
        <f t="shared" si="569"/>
        <v>2.5490828839897183E-2</v>
      </c>
      <c r="AG1034" s="70">
        <f t="shared" si="570"/>
        <v>-0.25543395353898041</v>
      </c>
      <c r="AH1034" s="70">
        <f t="shared" si="571"/>
        <v>-0.28989367203038569</v>
      </c>
      <c r="AI1034" s="61" t="str">
        <f t="shared" si="596"/>
        <v>Safety</v>
      </c>
      <c r="AJ1034" s="68" t="str">
        <f t="shared" si="597"/>
        <v>Safety</v>
      </c>
      <c r="AK1034" s="72" t="str">
        <f t="shared" si="598"/>
        <v>00635U</v>
      </c>
      <c r="AL1034" s="73">
        <f t="shared" si="588"/>
        <v>0</v>
      </c>
      <c r="AM1034" s="72" t="str">
        <f t="shared" si="601"/>
        <v>00635U</v>
      </c>
      <c r="AN1034" s="73">
        <f t="shared" si="589"/>
        <v>0</v>
      </c>
      <c r="AO1034" s="74" t="str">
        <f t="shared" si="595"/>
        <v>00635U</v>
      </c>
      <c r="AP1034" s="20">
        <f t="shared" si="590"/>
        <v>0</v>
      </c>
      <c r="AQ1034" s="74" t="str">
        <f t="shared" ref="AQ1034:AQ1097" si="605">IF(BB1034&gt;BC1034,IF(BE1034&lt;0.2,"00631L","00635U"),"00635U")</f>
        <v>00635U</v>
      </c>
      <c r="AR1034" s="20">
        <f t="shared" si="591"/>
        <v>0</v>
      </c>
      <c r="AS1034" s="74" t="str">
        <f t="shared" si="599"/>
        <v>00635U</v>
      </c>
      <c r="AT1034" s="20">
        <f t="shared" si="592"/>
        <v>0</v>
      </c>
      <c r="AU1034" s="74" t="str">
        <f t="shared" si="582"/>
        <v>00635U</v>
      </c>
      <c r="AV1034" s="20">
        <f t="shared" si="593"/>
        <v>0</v>
      </c>
      <c r="AW1034" s="74" t="str">
        <f t="shared" si="583"/>
        <v>00635U</v>
      </c>
      <c r="AX1034" s="20">
        <f t="shared" si="584"/>
        <v>0</v>
      </c>
      <c r="AY1034" s="20">
        <f t="shared" si="594"/>
        <v>1</v>
      </c>
      <c r="AZ1034" s="57">
        <v>44806</v>
      </c>
      <c r="BA1034" s="75">
        <v>28.85</v>
      </c>
      <c r="BB1034" s="90">
        <v>28.762499999999999</v>
      </c>
      <c r="BC1034" s="76">
        <f t="shared" si="602"/>
        <v>30.422916666666666</v>
      </c>
      <c r="BD1034" s="76">
        <f t="shared" si="603"/>
        <v>30.365208333333332</v>
      </c>
      <c r="BE1034" s="77">
        <f t="shared" si="572"/>
        <v>-5.4577826474012187E-2</v>
      </c>
      <c r="BF1034" s="77">
        <f t="shared" si="600"/>
        <v>-4.9899487489108184E-2</v>
      </c>
    </row>
    <row r="1035" spans="1:58" s="23" customFormat="1" ht="13.15" x14ac:dyDescent="0.4">
      <c r="A1035" s="57">
        <v>44804</v>
      </c>
      <c r="B1035" s="112">
        <v>25.794</v>
      </c>
      <c r="C1035" s="112">
        <v>26.968</v>
      </c>
      <c r="D1035" s="112">
        <v>27.428999999999998</v>
      </c>
      <c r="E1035" s="112">
        <v>27.53</v>
      </c>
      <c r="F1035" s="112">
        <v>28.451000000000001</v>
      </c>
      <c r="G1035" s="112">
        <v>28.484000000000002</v>
      </c>
      <c r="H1035" s="113">
        <v>28.626000000000001</v>
      </c>
      <c r="I1035" s="90">
        <f t="shared" si="585"/>
        <v>26.304434782608695</v>
      </c>
      <c r="J1035" s="90">
        <f t="shared" si="586"/>
        <v>27.168434782608696</v>
      </c>
      <c r="K1035" s="114">
        <v>13</v>
      </c>
      <c r="L1035" s="115">
        <v>4.3478260869565216E-2</v>
      </c>
      <c r="M1035" s="90">
        <v>23.69</v>
      </c>
      <c r="N1035" s="90">
        <v>25.87</v>
      </c>
      <c r="O1035" s="90">
        <v>26.65</v>
      </c>
      <c r="P1035" s="90">
        <v>28.37</v>
      </c>
      <c r="Q1035" s="90">
        <v>29.26</v>
      </c>
      <c r="R1035" s="63">
        <f t="shared" si="574"/>
        <v>5.4599999999999937</v>
      </c>
      <c r="S1035" s="64">
        <f t="shared" si="573"/>
        <v>-1.29721480351011E-2</v>
      </c>
      <c r="T1035" s="65">
        <f t="shared" si="604"/>
        <v>0.9157325086973328</v>
      </c>
      <c r="U1035" s="65">
        <f t="shared" si="604"/>
        <v>0.97073170731707326</v>
      </c>
      <c r="V1035" s="65">
        <f t="shared" si="575"/>
        <v>0.91187874515333101</v>
      </c>
      <c r="W1035" s="65">
        <f t="shared" si="576"/>
        <v>0.88414217361585778</v>
      </c>
      <c r="X1035" s="61">
        <f t="shared" si="587"/>
        <v>4.55144607273009E-2</v>
      </c>
      <c r="Y1035" s="66">
        <f t="shared" si="577"/>
        <v>3.981111514711224E-2</v>
      </c>
      <c r="Z1035" s="61">
        <f t="shared" si="578"/>
        <v>3.2846172409347438E-2</v>
      </c>
      <c r="AA1035" s="67">
        <f t="shared" si="579"/>
        <v>26.304434782608695</v>
      </c>
      <c r="AB1035" s="68">
        <f t="shared" si="580"/>
        <v>-2.9377657518361235E-3</v>
      </c>
      <c r="AC1035" s="69">
        <f t="shared" si="581"/>
        <v>1.6792995075712941E-2</v>
      </c>
      <c r="AD1035" s="70">
        <f>_xlfn.PERCENTILE.EXC(AC1035:$AC$5675,0.5)</f>
        <v>8.7897435897435761E-2</v>
      </c>
      <c r="AE1035" s="70">
        <f>_xlfn.PERCENTILE.EXC($AC1035:AC$5675,0.35)</f>
        <v>5.1282630387864216E-2</v>
      </c>
      <c r="AF1035" s="71">
        <f t="shared" si="569"/>
        <v>2.567386015577142E-2</v>
      </c>
      <c r="AG1035" s="70">
        <f t="shared" si="570"/>
        <v>-0.25543395353898041</v>
      </c>
      <c r="AH1035" s="70">
        <f t="shared" si="571"/>
        <v>-0.28989367203038569</v>
      </c>
      <c r="AI1035" s="61" t="str">
        <f t="shared" si="596"/>
        <v>Safety</v>
      </c>
      <c r="AJ1035" s="68" t="str">
        <f t="shared" si="597"/>
        <v>Safety</v>
      </c>
      <c r="AK1035" s="72" t="str">
        <f t="shared" si="598"/>
        <v>00635U</v>
      </c>
      <c r="AL1035" s="73">
        <f t="shared" si="588"/>
        <v>0</v>
      </c>
      <c r="AM1035" s="72" t="str">
        <f t="shared" si="601"/>
        <v>00635U</v>
      </c>
      <c r="AN1035" s="73">
        <f t="shared" si="589"/>
        <v>0</v>
      </c>
      <c r="AO1035" s="74" t="str">
        <f t="shared" si="595"/>
        <v>00635U</v>
      </c>
      <c r="AP1035" s="20">
        <f t="shared" si="590"/>
        <v>0</v>
      </c>
      <c r="AQ1035" s="74" t="str">
        <f t="shared" si="605"/>
        <v>00635U</v>
      </c>
      <c r="AR1035" s="20">
        <f t="shared" si="591"/>
        <v>0</v>
      </c>
      <c r="AS1035" s="74" t="str">
        <f t="shared" si="599"/>
        <v>00635U</v>
      </c>
      <c r="AT1035" s="20">
        <f t="shared" si="592"/>
        <v>0</v>
      </c>
      <c r="AU1035" s="74" t="str">
        <f t="shared" si="582"/>
        <v>00635U</v>
      </c>
      <c r="AV1035" s="20">
        <f t="shared" si="593"/>
        <v>0</v>
      </c>
      <c r="AW1035" s="74" t="str">
        <f t="shared" si="583"/>
        <v>00635U</v>
      </c>
      <c r="AX1035" s="20">
        <f t="shared" si="584"/>
        <v>0</v>
      </c>
      <c r="AY1035" s="20">
        <f t="shared" si="594"/>
        <v>1</v>
      </c>
      <c r="AZ1035" s="57">
        <v>44805</v>
      </c>
      <c r="BA1035" s="75">
        <v>28.96</v>
      </c>
      <c r="BB1035" s="90">
        <v>28.574999999999999</v>
      </c>
      <c r="BC1035" s="76">
        <f t="shared" si="602"/>
        <v>30.491875</v>
      </c>
      <c r="BD1035" s="76">
        <f t="shared" si="603"/>
        <v>30.426208333333332</v>
      </c>
      <c r="BE1035" s="77">
        <f t="shared" si="572"/>
        <v>-6.2865107508147694E-2</v>
      </c>
      <c r="BF1035" s="77">
        <f t="shared" si="600"/>
        <v>-4.8188992768022E-2</v>
      </c>
    </row>
    <row r="1036" spans="1:58" s="23" customFormat="1" ht="13.15" x14ac:dyDescent="0.4">
      <c r="A1036" s="57">
        <v>44803</v>
      </c>
      <c r="B1036" s="112">
        <v>26.460999999999999</v>
      </c>
      <c r="C1036" s="112">
        <v>27.437999999999999</v>
      </c>
      <c r="D1036" s="112">
        <v>27.72</v>
      </c>
      <c r="E1036" s="112">
        <v>27.7</v>
      </c>
      <c r="F1036" s="112">
        <v>28.65</v>
      </c>
      <c r="G1036" s="112">
        <v>28.611999999999998</v>
      </c>
      <c r="H1036" s="113">
        <v>28.794</v>
      </c>
      <c r="I1036" s="90">
        <f t="shared" si="585"/>
        <v>26.843304347826084</v>
      </c>
      <c r="J1036" s="90">
        <f t="shared" si="586"/>
        <v>27.548347826086957</v>
      </c>
      <c r="K1036" s="114">
        <v>14</v>
      </c>
      <c r="L1036" s="115">
        <v>4.3478260869565216E-2</v>
      </c>
      <c r="M1036" s="90">
        <v>24.41</v>
      </c>
      <c r="N1036" s="90">
        <v>26.21</v>
      </c>
      <c r="O1036" s="90">
        <v>26.91</v>
      </c>
      <c r="P1036" s="90">
        <v>28.45</v>
      </c>
      <c r="Q1036" s="90">
        <v>29.32</v>
      </c>
      <c r="R1036" s="63">
        <f t="shared" si="574"/>
        <v>4.7399999999999949</v>
      </c>
      <c r="S1036" s="64">
        <f t="shared" si="573"/>
        <v>0</v>
      </c>
      <c r="T1036" s="65">
        <f t="shared" si="604"/>
        <v>0.9313239221671118</v>
      </c>
      <c r="U1036" s="65">
        <f t="shared" si="604"/>
        <v>0.97398736529171315</v>
      </c>
      <c r="V1036" s="65">
        <f t="shared" si="575"/>
        <v>0.92126537785588758</v>
      </c>
      <c r="W1036" s="65">
        <f t="shared" si="576"/>
        <v>0.89392905866302863</v>
      </c>
      <c r="X1036" s="61">
        <f t="shared" si="587"/>
        <v>3.6922262953025219E-2</v>
      </c>
      <c r="Y1036" s="66">
        <f t="shared" si="577"/>
        <v>3.9494584837545171E-2</v>
      </c>
      <c r="Z1036" s="61">
        <f t="shared" si="578"/>
        <v>2.6265152349545625E-2</v>
      </c>
      <c r="AA1036" s="67">
        <f t="shared" si="579"/>
        <v>26.843304347826084</v>
      </c>
      <c r="AB1036" s="68">
        <f t="shared" si="580"/>
        <v>9.5764975200304334E-3</v>
      </c>
      <c r="AC1036" s="69">
        <f t="shared" si="581"/>
        <v>2.4162699268450338E-2</v>
      </c>
      <c r="AD1036" s="70">
        <f>_xlfn.PERCENTILE.EXC(AC1036:$AC$5675,0.5)</f>
        <v>8.7910028509889007E-2</v>
      </c>
      <c r="AE1036" s="70">
        <f>_xlfn.PERCENTILE.EXC($AC1036:AC$5675,0.35)</f>
        <v>5.1321012152655478E-2</v>
      </c>
      <c r="AF1036" s="71">
        <f t="shared" si="569"/>
        <v>2.5731772874102644E-2</v>
      </c>
      <c r="AG1036" s="70">
        <f t="shared" si="570"/>
        <v>-0.25543395353898041</v>
      </c>
      <c r="AH1036" s="70">
        <f t="shared" si="571"/>
        <v>-0.28989367203038569</v>
      </c>
      <c r="AI1036" s="61" t="str">
        <f t="shared" si="596"/>
        <v>Safety</v>
      </c>
      <c r="AJ1036" s="68" t="str">
        <f t="shared" si="597"/>
        <v>Safety</v>
      </c>
      <c r="AK1036" s="72" t="str">
        <f t="shared" si="598"/>
        <v>00635U</v>
      </c>
      <c r="AL1036" s="73">
        <f t="shared" si="588"/>
        <v>0</v>
      </c>
      <c r="AM1036" s="72" t="str">
        <f t="shared" si="601"/>
        <v>00635U</v>
      </c>
      <c r="AN1036" s="73">
        <f t="shared" si="589"/>
        <v>0</v>
      </c>
      <c r="AO1036" s="74" t="str">
        <f t="shared" si="595"/>
        <v>00635U</v>
      </c>
      <c r="AP1036" s="20">
        <f t="shared" si="590"/>
        <v>0</v>
      </c>
      <c r="AQ1036" s="74" t="str">
        <f t="shared" si="605"/>
        <v>00635U</v>
      </c>
      <c r="AR1036" s="20">
        <f t="shared" si="591"/>
        <v>0</v>
      </c>
      <c r="AS1036" s="74" t="str">
        <f t="shared" si="599"/>
        <v>00635U</v>
      </c>
      <c r="AT1036" s="20">
        <f t="shared" si="592"/>
        <v>0</v>
      </c>
      <c r="AU1036" s="74" t="str">
        <f t="shared" si="582"/>
        <v>00635U</v>
      </c>
      <c r="AV1036" s="20">
        <f t="shared" si="593"/>
        <v>0</v>
      </c>
      <c r="AW1036" s="74" t="str">
        <f t="shared" si="583"/>
        <v>00635U</v>
      </c>
      <c r="AX1036" s="20">
        <f t="shared" si="584"/>
        <v>0</v>
      </c>
      <c r="AY1036" s="20">
        <f t="shared" si="594"/>
        <v>1</v>
      </c>
      <c r="AZ1036" s="57">
        <v>44804</v>
      </c>
      <c r="BA1036" s="75">
        <v>28.49</v>
      </c>
      <c r="BB1036" s="90">
        <v>28.55</v>
      </c>
      <c r="BC1036" s="76">
        <f t="shared" si="602"/>
        <v>30.568750000000005</v>
      </c>
      <c r="BD1036" s="76">
        <f t="shared" si="603"/>
        <v>30.490458333333333</v>
      </c>
      <c r="BE1036" s="77">
        <f t="shared" si="572"/>
        <v>-6.6039664690247524E-2</v>
      </c>
      <c r="BF1036" s="77">
        <f t="shared" si="600"/>
        <v>-6.5609323135243161E-2</v>
      </c>
    </row>
    <row r="1037" spans="1:58" s="23" customFormat="1" ht="13.15" x14ac:dyDescent="0.4">
      <c r="A1037" s="57">
        <v>44802</v>
      </c>
      <c r="B1037" s="112">
        <v>26.027999999999999</v>
      </c>
      <c r="C1037" s="112">
        <v>27.004999999999999</v>
      </c>
      <c r="D1037" s="112">
        <v>27.402000000000001</v>
      </c>
      <c r="E1037" s="112">
        <v>27.417999999999999</v>
      </c>
      <c r="F1037" s="112">
        <v>28.45</v>
      </c>
      <c r="G1037" s="112">
        <v>28.495999999999999</v>
      </c>
      <c r="H1037" s="113">
        <v>28.65</v>
      </c>
      <c r="I1037" s="90">
        <f t="shared" si="585"/>
        <v>26.367826086956519</v>
      </c>
      <c r="J1037" s="90">
        <f t="shared" si="586"/>
        <v>27.143086956521739</v>
      </c>
      <c r="K1037" s="114">
        <v>15</v>
      </c>
      <c r="L1037" s="115">
        <v>4.3478260869565216E-2</v>
      </c>
      <c r="M1037" s="90">
        <v>24.76</v>
      </c>
      <c r="N1037" s="90">
        <v>26.21</v>
      </c>
      <c r="O1037" s="90">
        <v>26.82</v>
      </c>
      <c r="P1037" s="90">
        <v>28.5</v>
      </c>
      <c r="Q1037" s="90">
        <v>29.32</v>
      </c>
      <c r="R1037" s="63">
        <f t="shared" si="574"/>
        <v>4.3500000000000014</v>
      </c>
      <c r="S1037" s="64">
        <f t="shared" si="573"/>
        <v>2.5430359937402277E-2</v>
      </c>
      <c r="T1037" s="65">
        <f t="shared" si="604"/>
        <v>0.9446776039679512</v>
      </c>
      <c r="U1037" s="65">
        <f t="shared" si="604"/>
        <v>0.97725577926920215</v>
      </c>
      <c r="V1037" s="65">
        <f t="shared" si="575"/>
        <v>0.9196491228070176</v>
      </c>
      <c r="W1037" s="65">
        <f t="shared" si="576"/>
        <v>0.89392905866302863</v>
      </c>
      <c r="X1037" s="61">
        <f t="shared" si="587"/>
        <v>3.7536499154756431E-2</v>
      </c>
      <c r="Y1037" s="66">
        <f t="shared" si="577"/>
        <v>4.4933984973375134E-2</v>
      </c>
      <c r="Z1037" s="61">
        <f t="shared" si="578"/>
        <v>2.9401774230781986E-2</v>
      </c>
      <c r="AA1037" s="67">
        <f t="shared" si="579"/>
        <v>26.367826086956519</v>
      </c>
      <c r="AB1037" s="68">
        <f t="shared" si="580"/>
        <v>-6.9439145364365564E-3</v>
      </c>
      <c r="AC1037" s="69">
        <f t="shared" si="581"/>
        <v>6.0215981288255799E-3</v>
      </c>
      <c r="AD1037" s="70">
        <f>_xlfn.PERCENTILE.EXC(AC1037:$AC$5675,0.5)</f>
        <v>8.7922621122342254E-2</v>
      </c>
      <c r="AE1037" s="70">
        <f>_xlfn.PERCENTILE.EXC($AC1037:AC$5675,0.35)</f>
        <v>5.1372842603646163E-2</v>
      </c>
      <c r="AF1037" s="71">
        <f t="shared" si="569"/>
        <v>2.5782503818209509E-2</v>
      </c>
      <c r="AG1037" s="70">
        <f t="shared" si="570"/>
        <v>-0.25543395353898041</v>
      </c>
      <c r="AH1037" s="70">
        <f t="shared" si="571"/>
        <v>-0.28989367203038569</v>
      </c>
      <c r="AI1037" s="61" t="str">
        <f t="shared" si="596"/>
        <v>Safety</v>
      </c>
      <c r="AJ1037" s="68" t="str">
        <f t="shared" si="597"/>
        <v>Safety</v>
      </c>
      <c r="AK1037" s="72" t="str">
        <f t="shared" si="598"/>
        <v>00635U</v>
      </c>
      <c r="AL1037" s="73">
        <f t="shared" si="588"/>
        <v>0</v>
      </c>
      <c r="AM1037" s="72" t="str">
        <f t="shared" si="601"/>
        <v>00635U</v>
      </c>
      <c r="AN1037" s="73">
        <f t="shared" si="589"/>
        <v>0</v>
      </c>
      <c r="AO1037" s="74" t="str">
        <f t="shared" si="595"/>
        <v>00635U</v>
      </c>
      <c r="AP1037" s="20">
        <f t="shared" si="590"/>
        <v>0</v>
      </c>
      <c r="AQ1037" s="74" t="str">
        <f t="shared" si="605"/>
        <v>00635U</v>
      </c>
      <c r="AR1037" s="20">
        <f t="shared" si="591"/>
        <v>0</v>
      </c>
      <c r="AS1037" s="74" t="str">
        <f t="shared" si="599"/>
        <v>00635U</v>
      </c>
      <c r="AT1037" s="20">
        <f t="shared" si="592"/>
        <v>0</v>
      </c>
      <c r="AU1037" s="74" t="str">
        <f t="shared" si="582"/>
        <v>00635U</v>
      </c>
      <c r="AV1037" s="20">
        <f t="shared" si="593"/>
        <v>0</v>
      </c>
      <c r="AW1037" s="74" t="str">
        <f t="shared" si="583"/>
        <v>00635U</v>
      </c>
      <c r="AX1037" s="20">
        <f t="shared" si="584"/>
        <v>0</v>
      </c>
      <c r="AY1037" s="20">
        <f t="shared" si="594"/>
        <v>1</v>
      </c>
      <c r="AZ1037" s="57">
        <v>44803</v>
      </c>
      <c r="BA1037" s="75">
        <v>28.66</v>
      </c>
      <c r="BB1037" s="90">
        <v>28.875</v>
      </c>
      <c r="BC1037" s="76">
        <f t="shared" si="602"/>
        <v>30.645625000000003</v>
      </c>
      <c r="BD1037" s="76">
        <f t="shared" si="603"/>
        <v>30.570583333333335</v>
      </c>
      <c r="BE1037" s="77">
        <f t="shared" si="572"/>
        <v>-5.7777415210164662E-2</v>
      </c>
      <c r="BF1037" s="77">
        <f t="shared" si="600"/>
        <v>-6.249744443868975E-2</v>
      </c>
    </row>
    <row r="1038" spans="1:58" s="23" customFormat="1" ht="13.15" x14ac:dyDescent="0.4">
      <c r="A1038" s="57">
        <v>44799</v>
      </c>
      <c r="B1038" s="112">
        <v>26.18</v>
      </c>
      <c r="C1038" s="112">
        <v>27.172999999999998</v>
      </c>
      <c r="D1038" s="112">
        <v>27.55</v>
      </c>
      <c r="E1038" s="112">
        <v>27.597000000000001</v>
      </c>
      <c r="F1038" s="112">
        <v>28.608000000000001</v>
      </c>
      <c r="G1038" s="112">
        <v>28.655999999999999</v>
      </c>
      <c r="H1038" s="113">
        <v>28.843</v>
      </c>
      <c r="I1038" s="90">
        <f t="shared" si="585"/>
        <v>26.482217391304346</v>
      </c>
      <c r="J1038" s="90">
        <f t="shared" si="586"/>
        <v>27.287739130434783</v>
      </c>
      <c r="K1038" s="114">
        <v>16</v>
      </c>
      <c r="L1038" s="115">
        <v>4.3478260869565216E-2</v>
      </c>
      <c r="M1038" s="90">
        <v>23.9</v>
      </c>
      <c r="N1038" s="90">
        <v>25.56</v>
      </c>
      <c r="O1038" s="90">
        <v>26.56</v>
      </c>
      <c r="P1038" s="90">
        <v>28.28</v>
      </c>
      <c r="Q1038" s="90">
        <v>29.47</v>
      </c>
      <c r="R1038" s="63">
        <f t="shared" si="574"/>
        <v>5.3800000000000097</v>
      </c>
      <c r="S1038" s="64">
        <f t="shared" si="573"/>
        <v>0.17355371900826436</v>
      </c>
      <c r="T1038" s="65">
        <f t="shared" si="604"/>
        <v>0.93505477308294205</v>
      </c>
      <c r="U1038" s="65">
        <f t="shared" si="604"/>
        <v>0.96234939759036142</v>
      </c>
      <c r="V1038" s="65">
        <f t="shared" si="575"/>
        <v>0.90381895332390372</v>
      </c>
      <c r="W1038" s="65">
        <f t="shared" si="576"/>
        <v>0.86732270105191722</v>
      </c>
      <c r="X1038" s="61">
        <f t="shared" si="587"/>
        <v>3.792971734148199E-2</v>
      </c>
      <c r="Y1038" s="66">
        <f t="shared" si="577"/>
        <v>4.5149835127006509E-2</v>
      </c>
      <c r="Z1038" s="61">
        <f t="shared" si="578"/>
        <v>3.0417458146648139E-2</v>
      </c>
      <c r="AA1038" s="67">
        <f t="shared" si="579"/>
        <v>26.482217391304349</v>
      </c>
      <c r="AB1038" s="68">
        <f t="shared" si="580"/>
        <v>2.4256651017214439E-2</v>
      </c>
      <c r="AC1038" s="69">
        <f t="shared" si="581"/>
        <v>3.60804926175411E-2</v>
      </c>
      <c r="AD1038" s="70">
        <f>_xlfn.PERCENTILE.EXC(AC1038:$AC$5675,0.5)</f>
        <v>8.7967878705670396E-2</v>
      </c>
      <c r="AE1038" s="70">
        <f>_xlfn.PERCENTILE.EXC($AC1038:AC$5675,0.35)</f>
        <v>5.1420428170452906E-2</v>
      </c>
      <c r="AF1038" s="71">
        <f t="shared" ref="AF1038:AF1101" si="606">_xlfn.PERCENTILE.EXC($AC1038:$AC2038,0.28)</f>
        <v>2.6145569664828384E-2</v>
      </c>
      <c r="AG1038" s="70">
        <f t="shared" ref="AG1038:AG1101" si="607">_xlfn.PERCENTILE.EXC($AC1038:$AC2038,0.01)</f>
        <v>-0.25543395353898041</v>
      </c>
      <c r="AH1038" s="70">
        <f t="shared" ref="AH1038:AH1101" si="608">_xlfn.PERCENTILE.EXC($AC1038:$AC2038,0.005)</f>
        <v>-0.28989367203038569</v>
      </c>
      <c r="AI1038" s="61" t="str">
        <f t="shared" si="596"/>
        <v>Safety</v>
      </c>
      <c r="AJ1038" s="68" t="str">
        <f t="shared" si="597"/>
        <v>Short VOL</v>
      </c>
      <c r="AK1038" s="72" t="str">
        <f t="shared" si="598"/>
        <v>00631L</v>
      </c>
      <c r="AL1038" s="73">
        <f t="shared" si="588"/>
        <v>1</v>
      </c>
      <c r="AM1038" s="72" t="str">
        <f t="shared" si="601"/>
        <v>00635U</v>
      </c>
      <c r="AN1038" s="73">
        <f t="shared" si="589"/>
        <v>0</v>
      </c>
      <c r="AO1038" s="74" t="str">
        <f t="shared" si="595"/>
        <v>00631L</v>
      </c>
      <c r="AP1038" s="20">
        <f t="shared" si="590"/>
        <v>1</v>
      </c>
      <c r="AQ1038" s="74" t="str">
        <f t="shared" si="605"/>
        <v>00635U</v>
      </c>
      <c r="AR1038" s="20">
        <f t="shared" si="591"/>
        <v>0</v>
      </c>
      <c r="AS1038" s="74" t="str">
        <f t="shared" si="599"/>
        <v>00635U</v>
      </c>
      <c r="AT1038" s="20">
        <f t="shared" si="592"/>
        <v>0</v>
      </c>
      <c r="AU1038" s="74" t="str">
        <f t="shared" si="582"/>
        <v>00631L</v>
      </c>
      <c r="AV1038" s="20">
        <f t="shared" si="593"/>
        <v>1</v>
      </c>
      <c r="AW1038" s="74" t="str">
        <f t="shared" si="583"/>
        <v>00635U</v>
      </c>
      <c r="AX1038" s="20">
        <f t="shared" si="584"/>
        <v>0</v>
      </c>
      <c r="AY1038" s="20">
        <f t="shared" si="594"/>
        <v>0</v>
      </c>
      <c r="AZ1038" s="57">
        <v>44802</v>
      </c>
      <c r="BA1038" s="75">
        <v>28.65</v>
      </c>
      <c r="BB1038" s="90">
        <v>28.5</v>
      </c>
      <c r="BC1038" s="76">
        <f t="shared" si="602"/>
        <v>30.714375000000004</v>
      </c>
      <c r="BD1038" s="76">
        <f t="shared" si="603"/>
        <v>30.641875000000002</v>
      </c>
      <c r="BE1038" s="77">
        <f t="shared" si="572"/>
        <v>-7.2095720651974976E-2</v>
      </c>
      <c r="BF1038" s="77">
        <f t="shared" si="600"/>
        <v>-6.5004997246415355E-2</v>
      </c>
    </row>
    <row r="1039" spans="1:58" s="23" customFormat="1" ht="13.15" x14ac:dyDescent="0.4">
      <c r="A1039" s="57">
        <v>44798</v>
      </c>
      <c r="B1039" s="112">
        <v>23.597999999999999</v>
      </c>
      <c r="C1039" s="112">
        <v>25.369</v>
      </c>
      <c r="D1039" s="112">
        <v>26.2</v>
      </c>
      <c r="E1039" s="112">
        <v>26.45</v>
      </c>
      <c r="F1039" s="112">
        <v>27.649000000000001</v>
      </c>
      <c r="G1039" s="112">
        <v>27.75</v>
      </c>
      <c r="H1039" s="113">
        <v>27.975000000000001</v>
      </c>
      <c r="I1039" s="90">
        <f t="shared" si="585"/>
        <v>24.06</v>
      </c>
      <c r="J1039" s="90">
        <f t="shared" si="586"/>
        <v>25.585782608695652</v>
      </c>
      <c r="K1039" s="114">
        <v>17</v>
      </c>
      <c r="L1039" s="115">
        <v>4.3478260869565216E-2</v>
      </c>
      <c r="M1039" s="90">
        <v>20.34</v>
      </c>
      <c r="N1039" s="90">
        <v>21.78</v>
      </c>
      <c r="O1039" s="90">
        <v>24.13</v>
      </c>
      <c r="P1039" s="90">
        <v>26.52</v>
      </c>
      <c r="Q1039" s="90">
        <v>28.21</v>
      </c>
      <c r="R1039" s="63">
        <f t="shared" si="574"/>
        <v>8.529999999999994</v>
      </c>
      <c r="S1039" s="64">
        <f t="shared" si="573"/>
        <v>-4.5574057843996457E-2</v>
      </c>
      <c r="T1039" s="65">
        <f t="shared" si="604"/>
        <v>0.93388429752066116</v>
      </c>
      <c r="U1039" s="65">
        <f t="shared" si="604"/>
        <v>0.90261085785329476</v>
      </c>
      <c r="V1039" s="65">
        <f t="shared" si="575"/>
        <v>0.82126696832579194</v>
      </c>
      <c r="W1039" s="65">
        <f t="shared" si="576"/>
        <v>0.77206664303438499</v>
      </c>
      <c r="X1039" s="61">
        <f t="shared" si="587"/>
        <v>7.5048732943469823E-2</v>
      </c>
      <c r="Y1039" s="66">
        <f t="shared" si="577"/>
        <v>5.7655954631380048E-2</v>
      </c>
      <c r="Z1039" s="61">
        <f t="shared" si="578"/>
        <v>6.3415736022263233E-2</v>
      </c>
      <c r="AA1039" s="67">
        <f t="shared" si="579"/>
        <v>24.06</v>
      </c>
      <c r="AB1039" s="68">
        <f t="shared" si="580"/>
        <v>8.3471074380165183E-2</v>
      </c>
      <c r="AC1039" s="69">
        <f t="shared" si="581"/>
        <v>0.10468319559228638</v>
      </c>
      <c r="AD1039" s="70">
        <f>_xlfn.PERCENTILE.EXC(AC1039:$AC$5675,0.5)</f>
        <v>8.8013136288998539E-2</v>
      </c>
      <c r="AE1039" s="70">
        <f>_xlfn.PERCENTILE.EXC($AC1039:AC$5675,0.35)</f>
        <v>5.144877158195086E-2</v>
      </c>
      <c r="AF1039" s="71">
        <f t="shared" si="606"/>
        <v>2.6145569664828384E-2</v>
      </c>
      <c r="AG1039" s="70">
        <f t="shared" si="607"/>
        <v>-0.25543395353898041</v>
      </c>
      <c r="AH1039" s="70">
        <f t="shared" si="608"/>
        <v>-0.28989367203038569</v>
      </c>
      <c r="AI1039" s="61" t="str">
        <f t="shared" si="596"/>
        <v>Short VOL</v>
      </c>
      <c r="AJ1039" s="68" t="str">
        <f t="shared" si="597"/>
        <v>Short VOL</v>
      </c>
      <c r="AK1039" s="72" t="str">
        <f t="shared" si="598"/>
        <v>00631L</v>
      </c>
      <c r="AL1039" s="73">
        <f t="shared" si="588"/>
        <v>1</v>
      </c>
      <c r="AM1039" s="72" t="str">
        <f t="shared" si="601"/>
        <v>00635U</v>
      </c>
      <c r="AN1039" s="73">
        <f t="shared" si="589"/>
        <v>0</v>
      </c>
      <c r="AO1039" s="74" t="str">
        <f t="shared" si="595"/>
        <v>00631L</v>
      </c>
      <c r="AP1039" s="20">
        <f t="shared" si="590"/>
        <v>1</v>
      </c>
      <c r="AQ1039" s="74" t="str">
        <f t="shared" si="605"/>
        <v>00635U</v>
      </c>
      <c r="AR1039" s="20">
        <f t="shared" si="591"/>
        <v>0</v>
      </c>
      <c r="AS1039" s="74" t="str">
        <f t="shared" si="599"/>
        <v>00635U</v>
      </c>
      <c r="AT1039" s="20">
        <f t="shared" si="592"/>
        <v>0</v>
      </c>
      <c r="AU1039" s="74" t="str">
        <f t="shared" si="582"/>
        <v>00631L</v>
      </c>
      <c r="AV1039" s="20">
        <f t="shared" si="593"/>
        <v>1</v>
      </c>
      <c r="AW1039" s="74" t="str">
        <f t="shared" si="583"/>
        <v>00631L</v>
      </c>
      <c r="AX1039" s="20">
        <f t="shared" si="584"/>
        <v>1</v>
      </c>
      <c r="AY1039" s="20">
        <f t="shared" si="594"/>
        <v>0</v>
      </c>
      <c r="AZ1039" s="57">
        <v>44799</v>
      </c>
      <c r="BA1039" s="75">
        <v>28.17</v>
      </c>
      <c r="BB1039" s="90">
        <v>28.362500000000001</v>
      </c>
      <c r="BC1039" s="76">
        <f t="shared" si="602"/>
        <v>30.787500000000009</v>
      </c>
      <c r="BD1039" s="76">
        <f t="shared" si="603"/>
        <v>30.708875000000003</v>
      </c>
      <c r="BE1039" s="77">
        <f t="shared" si="572"/>
        <v>-7.8765732846122843E-2</v>
      </c>
      <c r="BF1039" s="77">
        <f t="shared" si="600"/>
        <v>-8.2675610877962824E-2</v>
      </c>
    </row>
    <row r="1040" spans="1:58" s="23" customFormat="1" ht="13.15" x14ac:dyDescent="0.4">
      <c r="A1040" s="57">
        <v>44797</v>
      </c>
      <c r="B1040" s="112">
        <v>24.35</v>
      </c>
      <c r="C1040" s="112">
        <v>25.966999999999999</v>
      </c>
      <c r="D1040" s="112">
        <v>26.702000000000002</v>
      </c>
      <c r="E1040" s="112">
        <v>26.9</v>
      </c>
      <c r="F1040" s="112">
        <v>28.03</v>
      </c>
      <c r="G1040" s="112">
        <v>28.146000000000001</v>
      </c>
      <c r="H1040" s="113">
        <v>28.35</v>
      </c>
      <c r="I1040" s="90">
        <f t="shared" si="585"/>
        <v>24.701521739130435</v>
      </c>
      <c r="J1040" s="90">
        <f t="shared" si="586"/>
        <v>26.126782608695652</v>
      </c>
      <c r="K1040" s="114">
        <v>18</v>
      </c>
      <c r="L1040" s="115">
        <v>4.3478260869565216E-2</v>
      </c>
      <c r="M1040" s="90">
        <v>21.2</v>
      </c>
      <c r="N1040" s="90">
        <v>22.82</v>
      </c>
      <c r="O1040" s="90">
        <v>24.89</v>
      </c>
      <c r="P1040" s="90">
        <v>27.04</v>
      </c>
      <c r="Q1040" s="90">
        <v>28.46</v>
      </c>
      <c r="R1040" s="63">
        <f t="shared" si="574"/>
        <v>7.9100000000000037</v>
      </c>
      <c r="S1040" s="64">
        <f t="shared" si="573"/>
        <v>-5.3504769805060109E-2</v>
      </c>
      <c r="T1040" s="65">
        <f t="shared" si="604"/>
        <v>0.92900964066608238</v>
      </c>
      <c r="U1040" s="65">
        <f t="shared" si="604"/>
        <v>0.91683406990759342</v>
      </c>
      <c r="V1040" s="65">
        <f t="shared" si="575"/>
        <v>0.84393491124260356</v>
      </c>
      <c r="W1040" s="65">
        <f t="shared" si="576"/>
        <v>0.80182712579058324</v>
      </c>
      <c r="X1040" s="61">
        <f t="shared" si="587"/>
        <v>6.6406570841889001E-2</v>
      </c>
      <c r="Y1040" s="66">
        <f t="shared" si="577"/>
        <v>5.3903345724907174E-2</v>
      </c>
      <c r="Z1040" s="61">
        <f t="shared" si="578"/>
        <v>5.7699314423508515E-2</v>
      </c>
      <c r="AA1040" s="67">
        <f t="shared" si="579"/>
        <v>24.701521739130435</v>
      </c>
      <c r="AB1040" s="68">
        <f t="shared" si="580"/>
        <v>6.7046450482033351E-2</v>
      </c>
      <c r="AC1040" s="69">
        <f t="shared" si="581"/>
        <v>8.2450558244103175E-2</v>
      </c>
      <c r="AD1040" s="70">
        <f>_xlfn.PERCENTILE.EXC(AC1040:$AC$5675,0.5)</f>
        <v>8.7967878705670396E-2</v>
      </c>
      <c r="AE1040" s="70">
        <f>_xlfn.PERCENTILE.EXC($AC1040:AC$5675,0.35)</f>
        <v>5.144239073974833E-2</v>
      </c>
      <c r="AF1040" s="71">
        <f t="shared" si="606"/>
        <v>2.6145569664828384E-2</v>
      </c>
      <c r="AG1040" s="70">
        <f t="shared" si="607"/>
        <v>-0.25543395353898041</v>
      </c>
      <c r="AH1040" s="70">
        <f t="shared" si="608"/>
        <v>-0.28989367203038569</v>
      </c>
      <c r="AI1040" s="61" t="str">
        <f t="shared" si="596"/>
        <v>Safety</v>
      </c>
      <c r="AJ1040" s="68" t="str">
        <f t="shared" si="597"/>
        <v>Short VOL</v>
      </c>
      <c r="AK1040" s="72" t="str">
        <f t="shared" si="598"/>
        <v>00631L</v>
      </c>
      <c r="AL1040" s="73">
        <f t="shared" si="588"/>
        <v>1</v>
      </c>
      <c r="AM1040" s="72" t="str">
        <f t="shared" si="601"/>
        <v>00635U</v>
      </c>
      <c r="AN1040" s="73">
        <f t="shared" si="589"/>
        <v>0</v>
      </c>
      <c r="AO1040" s="74" t="str">
        <f t="shared" si="595"/>
        <v>00631L</v>
      </c>
      <c r="AP1040" s="20">
        <f t="shared" si="590"/>
        <v>1</v>
      </c>
      <c r="AQ1040" s="74" t="str">
        <f t="shared" si="605"/>
        <v>00635U</v>
      </c>
      <c r="AR1040" s="20">
        <f t="shared" si="591"/>
        <v>0</v>
      </c>
      <c r="AS1040" s="74" t="str">
        <f t="shared" si="599"/>
        <v>00635U</v>
      </c>
      <c r="AT1040" s="20">
        <f t="shared" si="592"/>
        <v>0</v>
      </c>
      <c r="AU1040" s="74" t="str">
        <f t="shared" si="582"/>
        <v>00631L</v>
      </c>
      <c r="AV1040" s="20">
        <f t="shared" si="593"/>
        <v>1</v>
      </c>
      <c r="AW1040" s="74" t="str">
        <f t="shared" si="583"/>
        <v>00631L</v>
      </c>
      <c r="AX1040" s="20">
        <f t="shared" si="584"/>
        <v>1</v>
      </c>
      <c r="AY1040" s="20">
        <f t="shared" si="594"/>
        <v>0</v>
      </c>
      <c r="AZ1040" s="57">
        <v>44798</v>
      </c>
      <c r="BA1040" s="75">
        <v>28.25</v>
      </c>
      <c r="BB1040" s="90">
        <v>27.387499999999999</v>
      </c>
      <c r="BC1040" s="76">
        <f t="shared" si="602"/>
        <v>30.865833333333342</v>
      </c>
      <c r="BD1040" s="76">
        <f t="shared" si="603"/>
        <v>30.785625000000007</v>
      </c>
      <c r="BE1040" s="77">
        <f t="shared" si="572"/>
        <v>-0.11269202732255217</v>
      </c>
      <c r="BF1040" s="77">
        <f t="shared" si="600"/>
        <v>-8.2363927969628881E-2</v>
      </c>
    </row>
    <row r="1041" spans="1:58" s="23" customFormat="1" ht="13.15" x14ac:dyDescent="0.4">
      <c r="A1041" s="57">
        <v>44796</v>
      </c>
      <c r="B1041" s="112">
        <v>25.33</v>
      </c>
      <c r="C1041" s="112">
        <v>26.649000000000001</v>
      </c>
      <c r="D1041" s="112">
        <v>27.2</v>
      </c>
      <c r="E1041" s="112">
        <v>27.312999999999999</v>
      </c>
      <c r="F1041" s="112">
        <v>28.402000000000001</v>
      </c>
      <c r="G1041" s="112">
        <v>28.486000000000001</v>
      </c>
      <c r="H1041" s="113">
        <v>28.646000000000001</v>
      </c>
      <c r="I1041" s="90">
        <f t="shared" si="585"/>
        <v>25.559391304347827</v>
      </c>
      <c r="J1041" s="90">
        <f t="shared" si="586"/>
        <v>26.744826086956522</v>
      </c>
      <c r="K1041" s="114">
        <v>19</v>
      </c>
      <c r="L1041" s="115">
        <v>4.3478260869565216E-2</v>
      </c>
      <c r="M1041" s="90">
        <v>23.35</v>
      </c>
      <c r="N1041" s="90">
        <v>24.11</v>
      </c>
      <c r="O1041" s="90">
        <v>25.92</v>
      </c>
      <c r="P1041" s="90">
        <v>27.81</v>
      </c>
      <c r="Q1041" s="90">
        <v>28.85</v>
      </c>
      <c r="R1041" s="63">
        <f t="shared" si="574"/>
        <v>6.2700000000000031</v>
      </c>
      <c r="S1041" s="64">
        <f t="shared" si="573"/>
        <v>1.3025210084033558E-2</v>
      </c>
      <c r="T1041" s="65">
        <f t="shared" si="604"/>
        <v>0.96847781003732902</v>
      </c>
      <c r="U1041" s="65">
        <f t="shared" si="604"/>
        <v>0.93016975308641969</v>
      </c>
      <c r="V1041" s="65">
        <f t="shared" si="575"/>
        <v>0.86695433297375046</v>
      </c>
      <c r="W1041" s="65">
        <f t="shared" si="576"/>
        <v>0.83570190641247832</v>
      </c>
      <c r="X1041" s="61">
        <f t="shared" si="587"/>
        <v>5.2072641136991817E-2</v>
      </c>
      <c r="Y1041" s="66">
        <f t="shared" si="577"/>
        <v>4.880459854281851E-2</v>
      </c>
      <c r="Z1041" s="61">
        <f t="shared" si="578"/>
        <v>4.6379617123630187E-2</v>
      </c>
      <c r="AA1041" s="67">
        <f t="shared" si="579"/>
        <v>25.559391304347827</v>
      </c>
      <c r="AB1041" s="68">
        <f t="shared" si="580"/>
        <v>5.060141020323513E-2</v>
      </c>
      <c r="AC1041" s="69">
        <f t="shared" si="581"/>
        <v>6.0115773718283999E-2</v>
      </c>
      <c r="AD1041" s="70">
        <f>_xlfn.PERCENTILE.EXC(AC1041:$AC$5675,0.5)</f>
        <v>8.8013136288998539E-2</v>
      </c>
      <c r="AE1041" s="70">
        <f>_xlfn.PERCENTILE.EXC($AC1041:AC$5675,0.35)</f>
        <v>5.1416767742237003E-2</v>
      </c>
      <c r="AF1041" s="71">
        <f t="shared" si="606"/>
        <v>2.6145569664828384E-2</v>
      </c>
      <c r="AG1041" s="70">
        <f t="shared" si="607"/>
        <v>-0.25543395353898041</v>
      </c>
      <c r="AH1041" s="70">
        <f t="shared" si="608"/>
        <v>-0.28989367203038569</v>
      </c>
      <c r="AI1041" s="61" t="str">
        <f t="shared" si="596"/>
        <v>Safety</v>
      </c>
      <c r="AJ1041" s="68" t="str">
        <f t="shared" si="597"/>
        <v>Short VOL</v>
      </c>
      <c r="AK1041" s="72" t="str">
        <f t="shared" si="598"/>
        <v>00631L</v>
      </c>
      <c r="AL1041" s="73">
        <f t="shared" si="588"/>
        <v>1</v>
      </c>
      <c r="AM1041" s="72" t="str">
        <f t="shared" si="601"/>
        <v>00635U</v>
      </c>
      <c r="AN1041" s="73">
        <f t="shared" si="589"/>
        <v>0</v>
      </c>
      <c r="AO1041" s="74" t="str">
        <f t="shared" si="595"/>
        <v>00631L</v>
      </c>
      <c r="AP1041" s="20">
        <f t="shared" si="590"/>
        <v>1</v>
      </c>
      <c r="AQ1041" s="74" t="str">
        <f t="shared" si="605"/>
        <v>00635U</v>
      </c>
      <c r="AR1041" s="20">
        <f t="shared" si="591"/>
        <v>0</v>
      </c>
      <c r="AS1041" s="74" t="str">
        <f t="shared" si="599"/>
        <v>00635U</v>
      </c>
      <c r="AT1041" s="20">
        <f t="shared" si="592"/>
        <v>0</v>
      </c>
      <c r="AU1041" s="74" t="str">
        <f t="shared" si="582"/>
        <v>00631L</v>
      </c>
      <c r="AV1041" s="20">
        <f t="shared" si="593"/>
        <v>1</v>
      </c>
      <c r="AW1041" s="74" t="str">
        <f t="shared" si="583"/>
        <v>00631L</v>
      </c>
      <c r="AX1041" s="20">
        <f t="shared" si="584"/>
        <v>1</v>
      </c>
      <c r="AY1041" s="20">
        <f t="shared" si="594"/>
        <v>0</v>
      </c>
      <c r="AZ1041" s="57">
        <v>44797</v>
      </c>
      <c r="BA1041" s="75">
        <v>27.74</v>
      </c>
      <c r="BB1041" s="90">
        <v>28.0625</v>
      </c>
      <c r="BC1041" s="76">
        <f t="shared" si="602"/>
        <v>30.970000000000006</v>
      </c>
      <c r="BD1041" s="76">
        <f t="shared" si="603"/>
        <v>30.871708333333341</v>
      </c>
      <c r="BE1041" s="77">
        <f t="shared" ref="BE1041:BE1104" si="609">(BB1041-BC1041)/BC1041</f>
        <v>-9.3881175330965627E-2</v>
      </c>
      <c r="BF1041" s="77">
        <f t="shared" si="600"/>
        <v>-0.10144266392773346</v>
      </c>
    </row>
    <row r="1042" spans="1:58" s="23" customFormat="1" ht="13.15" x14ac:dyDescent="0.4">
      <c r="A1042" s="57">
        <v>44795</v>
      </c>
      <c r="B1042" s="112">
        <v>25.821000000000002</v>
      </c>
      <c r="C1042" s="112">
        <v>27.015999999999998</v>
      </c>
      <c r="D1042" s="112">
        <v>27.469000000000001</v>
      </c>
      <c r="E1042" s="112">
        <v>27.527999999999999</v>
      </c>
      <c r="F1042" s="112">
        <v>28.524999999999999</v>
      </c>
      <c r="G1042" s="112">
        <v>28.609000000000002</v>
      </c>
      <c r="H1042" s="113">
        <v>28.75</v>
      </c>
      <c r="I1042" s="90">
        <f t="shared" si="585"/>
        <v>25.976869565217392</v>
      </c>
      <c r="J1042" s="90">
        <f t="shared" si="586"/>
        <v>27.075086956521737</v>
      </c>
      <c r="K1042" s="114">
        <v>20</v>
      </c>
      <c r="L1042" s="115">
        <v>4.3478260869565216E-2</v>
      </c>
      <c r="M1042" s="90">
        <v>22.85</v>
      </c>
      <c r="N1042" s="90">
        <v>23.8</v>
      </c>
      <c r="O1042" s="90">
        <v>26</v>
      </c>
      <c r="P1042" s="90">
        <v>27.83</v>
      </c>
      <c r="Q1042" s="90">
        <v>29.08</v>
      </c>
      <c r="R1042" s="63">
        <f t="shared" si="574"/>
        <v>7.1799999999999926</v>
      </c>
      <c r="S1042" s="64">
        <f t="shared" ref="S1042:S1105" si="610">(N1042-N1043)/N1043</f>
        <v>0.15533980582524268</v>
      </c>
      <c r="T1042" s="65">
        <f t="shared" si="604"/>
        <v>0.96008403361344541</v>
      </c>
      <c r="U1042" s="65">
        <f t="shared" si="604"/>
        <v>0.91538461538461546</v>
      </c>
      <c r="V1042" s="65">
        <f t="shared" si="575"/>
        <v>0.85519223859144811</v>
      </c>
      <c r="W1042" s="65">
        <f t="shared" si="576"/>
        <v>0.81843191196698772</v>
      </c>
      <c r="X1042" s="61">
        <f t="shared" si="587"/>
        <v>4.6280159560047891E-2</v>
      </c>
      <c r="Y1042" s="66">
        <f t="shared" si="577"/>
        <v>4.4391165358907345E-2</v>
      </c>
      <c r="Z1042" s="61">
        <f t="shared" si="578"/>
        <v>4.2276741181117551E-2</v>
      </c>
      <c r="AA1042" s="67">
        <f t="shared" si="579"/>
        <v>25.976869565217392</v>
      </c>
      <c r="AB1042" s="68">
        <f t="shared" si="580"/>
        <v>8.4915966386554659E-2</v>
      </c>
      <c r="AC1042" s="69">
        <f t="shared" si="581"/>
        <v>9.1465107782243316E-2</v>
      </c>
      <c r="AD1042" s="70">
        <f>_xlfn.PERCENTILE.EXC(AC1042:$AC$5675,0.5)</f>
        <v>8.8018348249211342E-2</v>
      </c>
      <c r="AE1042" s="70">
        <f>_xlfn.PERCENTILE.EXC($AC1042:AC$5675,0.35)</f>
        <v>5.1391144744725684E-2</v>
      </c>
      <c r="AF1042" s="71">
        <f t="shared" si="606"/>
        <v>2.6145569664828384E-2</v>
      </c>
      <c r="AG1042" s="70">
        <f t="shared" si="607"/>
        <v>-0.25543395353898041</v>
      </c>
      <c r="AH1042" s="70">
        <f t="shared" si="608"/>
        <v>-0.28989367203038569</v>
      </c>
      <c r="AI1042" s="61" t="str">
        <f t="shared" si="596"/>
        <v>Short VOL</v>
      </c>
      <c r="AJ1042" s="68" t="str">
        <f t="shared" si="597"/>
        <v>Short VOL</v>
      </c>
      <c r="AK1042" s="72" t="str">
        <f t="shared" si="598"/>
        <v>00631L</v>
      </c>
      <c r="AL1042" s="73">
        <f t="shared" si="588"/>
        <v>1</v>
      </c>
      <c r="AM1042" s="72" t="str">
        <f t="shared" si="601"/>
        <v>00635U</v>
      </c>
      <c r="AN1042" s="73">
        <f t="shared" si="589"/>
        <v>0</v>
      </c>
      <c r="AO1042" s="74" t="str">
        <f t="shared" si="595"/>
        <v>00631L</v>
      </c>
      <c r="AP1042" s="20">
        <f t="shared" si="590"/>
        <v>1</v>
      </c>
      <c r="AQ1042" s="74" t="str">
        <f t="shared" si="605"/>
        <v>00635U</v>
      </c>
      <c r="AR1042" s="20">
        <f t="shared" si="591"/>
        <v>0</v>
      </c>
      <c r="AS1042" s="74" t="str">
        <f t="shared" si="599"/>
        <v>00635U</v>
      </c>
      <c r="AT1042" s="20">
        <f t="shared" si="592"/>
        <v>0</v>
      </c>
      <c r="AU1042" s="74" t="str">
        <f t="shared" si="582"/>
        <v>00631L</v>
      </c>
      <c r="AV1042" s="20">
        <f t="shared" si="593"/>
        <v>1</v>
      </c>
      <c r="AW1042" s="74" t="str">
        <f t="shared" si="583"/>
        <v>00631L</v>
      </c>
      <c r="AX1042" s="20">
        <f t="shared" si="584"/>
        <v>1</v>
      </c>
      <c r="AY1042" s="20">
        <f t="shared" si="594"/>
        <v>0</v>
      </c>
      <c r="AZ1042" s="57">
        <v>44796</v>
      </c>
      <c r="BA1042" s="75">
        <v>28.41</v>
      </c>
      <c r="BB1042" s="90">
        <v>28.3125</v>
      </c>
      <c r="BC1042" s="76">
        <f t="shared" si="602"/>
        <v>31.065000000000005</v>
      </c>
      <c r="BD1042" s="76">
        <f t="shared" si="603"/>
        <v>30.975791666666673</v>
      </c>
      <c r="BE1042" s="77">
        <f t="shared" si="609"/>
        <v>-8.8604538870111202E-2</v>
      </c>
      <c r="BF1042" s="77">
        <f t="shared" si="600"/>
        <v>-8.2832157908259194E-2</v>
      </c>
    </row>
    <row r="1043" spans="1:58" s="23" customFormat="1" ht="13.15" x14ac:dyDescent="0.4">
      <c r="A1043" s="57">
        <v>44792</v>
      </c>
      <c r="B1043" s="112">
        <v>24.103000000000002</v>
      </c>
      <c r="C1043" s="112">
        <v>25.9</v>
      </c>
      <c r="D1043" s="112">
        <v>26.65</v>
      </c>
      <c r="E1043" s="112">
        <v>26.800999999999998</v>
      </c>
      <c r="F1043" s="112">
        <v>27.95</v>
      </c>
      <c r="G1043" s="112">
        <v>28.1</v>
      </c>
      <c r="H1043" s="113">
        <v>28.24</v>
      </c>
      <c r="I1043" s="90">
        <f t="shared" si="585"/>
        <v>24.259260869565217</v>
      </c>
      <c r="J1043" s="90">
        <f t="shared" si="586"/>
        <v>25.965217391304346</v>
      </c>
      <c r="K1043" s="114">
        <v>21</v>
      </c>
      <c r="L1043" s="115">
        <v>4.3478260869565216E-2</v>
      </c>
      <c r="M1043" s="90">
        <v>18.239999999999998</v>
      </c>
      <c r="N1043" s="90">
        <v>20.6</v>
      </c>
      <c r="O1043" s="90">
        <v>24.32</v>
      </c>
      <c r="P1043" s="90">
        <v>26.67</v>
      </c>
      <c r="Q1043" s="90">
        <v>28.36</v>
      </c>
      <c r="R1043" s="63">
        <f t="shared" si="574"/>
        <v>12.149999999999999</v>
      </c>
      <c r="S1043" s="64">
        <f t="shared" si="610"/>
        <v>5.3169734151329383E-2</v>
      </c>
      <c r="T1043" s="65">
        <f t="shared" si="604"/>
        <v>0.88543689320388341</v>
      </c>
      <c r="U1043" s="65">
        <f t="shared" si="604"/>
        <v>0.84703947368421062</v>
      </c>
      <c r="V1043" s="65">
        <f t="shared" si="575"/>
        <v>0.77240344956880391</v>
      </c>
      <c r="W1043" s="65">
        <f t="shared" si="576"/>
        <v>0.72637517630465454</v>
      </c>
      <c r="X1043" s="61">
        <f t="shared" si="587"/>
        <v>7.4555034642990375E-2</v>
      </c>
      <c r="Y1043" s="66">
        <f t="shared" si="577"/>
        <v>5.3692026416924749E-2</v>
      </c>
      <c r="Z1043" s="61">
        <f t="shared" si="578"/>
        <v>7.032186722058624E-2</v>
      </c>
      <c r="AA1043" s="67">
        <f t="shared" si="579"/>
        <v>24.259260869565217</v>
      </c>
      <c r="AB1043" s="68">
        <f t="shared" si="580"/>
        <v>0.17004854368932038</v>
      </c>
      <c r="AC1043" s="69">
        <f t="shared" si="581"/>
        <v>0.17763402279442794</v>
      </c>
      <c r="AD1043" s="70">
        <f>_xlfn.PERCENTILE.EXC(AC1043:$AC$5675,0.5)</f>
        <v>8.8013136288998539E-2</v>
      </c>
      <c r="AE1043" s="70">
        <f>_xlfn.PERCENTILE.EXC($AC1043:AC$5675,0.35)</f>
        <v>5.1364868688109126E-2</v>
      </c>
      <c r="AF1043" s="71">
        <f t="shared" si="606"/>
        <v>2.6145569664828384E-2</v>
      </c>
      <c r="AG1043" s="70">
        <f t="shared" si="607"/>
        <v>-0.25543395353898041</v>
      </c>
      <c r="AH1043" s="70">
        <f t="shared" si="608"/>
        <v>-0.28989367203038569</v>
      </c>
      <c r="AI1043" s="61" t="str">
        <f t="shared" si="596"/>
        <v>Short VOL</v>
      </c>
      <c r="AJ1043" s="68" t="str">
        <f t="shared" si="597"/>
        <v>Short VOL</v>
      </c>
      <c r="AK1043" s="72" t="str">
        <f t="shared" si="598"/>
        <v>00631L</v>
      </c>
      <c r="AL1043" s="73">
        <f t="shared" si="588"/>
        <v>1</v>
      </c>
      <c r="AM1043" s="72" t="str">
        <f t="shared" si="601"/>
        <v>00635U</v>
      </c>
      <c r="AN1043" s="73">
        <f t="shared" si="589"/>
        <v>0</v>
      </c>
      <c r="AO1043" s="74" t="str">
        <f t="shared" si="595"/>
        <v>00631L</v>
      </c>
      <c r="AP1043" s="20">
        <f t="shared" si="590"/>
        <v>1</v>
      </c>
      <c r="AQ1043" s="74" t="str">
        <f t="shared" si="605"/>
        <v>00635U</v>
      </c>
      <c r="AR1043" s="20">
        <f t="shared" si="591"/>
        <v>0</v>
      </c>
      <c r="AS1043" s="74" t="str">
        <f t="shared" si="599"/>
        <v>00635U</v>
      </c>
      <c r="AT1043" s="20">
        <f t="shared" si="592"/>
        <v>0</v>
      </c>
      <c r="AU1043" s="74" t="str">
        <f t="shared" si="582"/>
        <v>00631L</v>
      </c>
      <c r="AV1043" s="20">
        <f t="shared" si="593"/>
        <v>1</v>
      </c>
      <c r="AW1043" s="74" t="str">
        <f t="shared" si="583"/>
        <v>00631L</v>
      </c>
      <c r="AX1043" s="20">
        <f t="shared" si="584"/>
        <v>1</v>
      </c>
      <c r="AY1043" s="20">
        <f t="shared" si="594"/>
        <v>0</v>
      </c>
      <c r="AZ1043" s="57">
        <v>44795</v>
      </c>
      <c r="BA1043" s="75">
        <v>28.33</v>
      </c>
      <c r="BB1043" s="90">
        <v>28.024999999999999</v>
      </c>
      <c r="BC1043" s="76">
        <f t="shared" si="602"/>
        <v>31.145416666666677</v>
      </c>
      <c r="BD1043" s="76">
        <f t="shared" si="603"/>
        <v>31.065291666666674</v>
      </c>
      <c r="BE1043" s="77">
        <f t="shared" si="609"/>
        <v>-0.1001886312860376</v>
      </c>
      <c r="BF1043" s="77">
        <f t="shared" si="600"/>
        <v>-8.8049766151130887E-2</v>
      </c>
    </row>
    <row r="1044" spans="1:58" s="23" customFormat="1" ht="13.15" x14ac:dyDescent="0.4">
      <c r="A1044" s="57">
        <v>44791</v>
      </c>
      <c r="B1044" s="112">
        <v>23</v>
      </c>
      <c r="C1044" s="112">
        <v>24.9</v>
      </c>
      <c r="D1044" s="112">
        <v>25.95</v>
      </c>
      <c r="E1044" s="112">
        <v>26.251999999999999</v>
      </c>
      <c r="F1044" s="112">
        <v>27.475999999999999</v>
      </c>
      <c r="G1044" s="112">
        <v>27.643000000000001</v>
      </c>
      <c r="H1044" s="113">
        <v>27.794</v>
      </c>
      <c r="I1044" s="90">
        <f t="shared" si="585"/>
        <v>23.082608695652173</v>
      </c>
      <c r="J1044" s="90">
        <f t="shared" si="586"/>
        <v>24.945652173913043</v>
      </c>
      <c r="K1044" s="114">
        <v>22</v>
      </c>
      <c r="L1044" s="115">
        <v>4.3478260869565216E-2</v>
      </c>
      <c r="M1044" s="90">
        <v>17.670000000000002</v>
      </c>
      <c r="N1044" s="90">
        <v>19.559999999999999</v>
      </c>
      <c r="O1044" s="90">
        <v>23.39</v>
      </c>
      <c r="P1044" s="90">
        <v>25.88</v>
      </c>
      <c r="Q1044" s="90">
        <v>27.84</v>
      </c>
      <c r="R1044" s="63">
        <f t="shared" si="574"/>
        <v>12.039999999999992</v>
      </c>
      <c r="S1044" s="64">
        <f t="shared" si="610"/>
        <v>-1.7085427135678385E-2</v>
      </c>
      <c r="T1044" s="65">
        <f t="shared" si="604"/>
        <v>0.90337423312883447</v>
      </c>
      <c r="U1044" s="65">
        <f t="shared" si="604"/>
        <v>0.83625480974775535</v>
      </c>
      <c r="V1044" s="65">
        <f t="shared" si="575"/>
        <v>0.75579598145285931</v>
      </c>
      <c r="W1044" s="65">
        <f t="shared" si="576"/>
        <v>0.70258620689655171</v>
      </c>
      <c r="X1044" s="61">
        <f t="shared" si="587"/>
        <v>8.2608695652173852E-2</v>
      </c>
      <c r="Y1044" s="66">
        <f t="shared" si="577"/>
        <v>5.8738381837574342E-2</v>
      </c>
      <c r="Z1044" s="61">
        <f t="shared" si="578"/>
        <v>8.0711998493124909E-2</v>
      </c>
      <c r="AA1044" s="67">
        <f t="shared" si="579"/>
        <v>23.082608695652173</v>
      </c>
      <c r="AB1044" s="68">
        <f t="shared" si="580"/>
        <v>0.1758691206543968</v>
      </c>
      <c r="AC1044" s="69">
        <f t="shared" si="581"/>
        <v>0.18009246910287188</v>
      </c>
      <c r="AD1044" s="70">
        <f>_xlfn.PERCENTILE.EXC(AC1044:$AC$5675,0.5)</f>
        <v>8.7967878705670396E-2</v>
      </c>
      <c r="AE1044" s="70">
        <f>_xlfn.PERCENTILE.EXC($AC1044:AC$5675,0.35)</f>
        <v>5.1336959983729537E-2</v>
      </c>
      <c r="AF1044" s="71">
        <f t="shared" si="606"/>
        <v>2.6145569664828384E-2</v>
      </c>
      <c r="AG1044" s="70">
        <f t="shared" si="607"/>
        <v>-0.25543395353898041</v>
      </c>
      <c r="AH1044" s="70">
        <f t="shared" si="608"/>
        <v>-0.28989367203038569</v>
      </c>
      <c r="AI1044" s="61" t="str">
        <f t="shared" si="596"/>
        <v>Short VOL</v>
      </c>
      <c r="AJ1044" s="68" t="str">
        <f t="shared" si="597"/>
        <v>Short VOL</v>
      </c>
      <c r="AK1044" s="72" t="str">
        <f t="shared" si="598"/>
        <v>00631L</v>
      </c>
      <c r="AL1044" s="73">
        <f t="shared" si="588"/>
        <v>1</v>
      </c>
      <c r="AM1044" s="72" t="str">
        <f t="shared" si="601"/>
        <v>00635U</v>
      </c>
      <c r="AN1044" s="73">
        <f t="shared" si="589"/>
        <v>0</v>
      </c>
      <c r="AO1044" s="74" t="str">
        <f t="shared" si="595"/>
        <v>00631L</v>
      </c>
      <c r="AP1044" s="20">
        <f t="shared" si="590"/>
        <v>1</v>
      </c>
      <c r="AQ1044" s="74" t="str">
        <f t="shared" si="605"/>
        <v>00635U</v>
      </c>
      <c r="AR1044" s="20">
        <f t="shared" si="591"/>
        <v>0</v>
      </c>
      <c r="AS1044" s="74" t="str">
        <f t="shared" si="599"/>
        <v>00635U</v>
      </c>
      <c r="AT1044" s="20">
        <f t="shared" si="592"/>
        <v>0</v>
      </c>
      <c r="AU1044" s="74" t="str">
        <f t="shared" si="582"/>
        <v>00631L</v>
      </c>
      <c r="AV1044" s="20">
        <f t="shared" si="593"/>
        <v>1</v>
      </c>
      <c r="AW1044" s="74" t="str">
        <f t="shared" si="583"/>
        <v>00631L</v>
      </c>
      <c r="AX1044" s="20">
        <f t="shared" si="584"/>
        <v>1</v>
      </c>
      <c r="AY1044" s="20">
        <f t="shared" si="594"/>
        <v>0</v>
      </c>
      <c r="AZ1044" s="57">
        <v>44792</v>
      </c>
      <c r="BA1044" s="75">
        <v>27.36</v>
      </c>
      <c r="BB1044" s="90">
        <v>27.212499999999999</v>
      </c>
      <c r="BC1044" s="76">
        <f t="shared" si="602"/>
        <v>31.230208333333341</v>
      </c>
      <c r="BD1044" s="76">
        <f t="shared" si="603"/>
        <v>31.134333333333345</v>
      </c>
      <c r="BE1044" s="77">
        <f t="shared" si="609"/>
        <v>-0.12864814382442238</v>
      </c>
      <c r="BF1044" s="77">
        <f t="shared" si="600"/>
        <v>-0.12122736957057088</v>
      </c>
    </row>
    <row r="1045" spans="1:58" s="23" customFormat="1" ht="13.15" x14ac:dyDescent="0.4">
      <c r="A1045" s="57">
        <v>44790</v>
      </c>
      <c r="B1045" s="112">
        <v>23.280999999999999</v>
      </c>
      <c r="C1045" s="112">
        <v>25.117000000000001</v>
      </c>
      <c r="D1045" s="112">
        <v>26.123999999999999</v>
      </c>
      <c r="E1045" s="112">
        <v>26.355</v>
      </c>
      <c r="F1045" s="112">
        <v>27.599</v>
      </c>
      <c r="G1045" s="112">
        <v>27.701000000000001</v>
      </c>
      <c r="H1045" s="113">
        <v>27.85</v>
      </c>
      <c r="I1045" s="90">
        <f t="shared" si="585"/>
        <v>25.117000000000001</v>
      </c>
      <c r="J1045" s="90">
        <f t="shared" si="586"/>
        <v>26.123999999999999</v>
      </c>
      <c r="K1045" s="114">
        <v>0</v>
      </c>
      <c r="L1045" s="115">
        <v>4.7619047619047616E-2</v>
      </c>
      <c r="M1045" s="90">
        <v>18.64</v>
      </c>
      <c r="N1045" s="90">
        <v>19.899999999999999</v>
      </c>
      <c r="O1045" s="90">
        <v>23.6</v>
      </c>
      <c r="P1045" s="90">
        <v>26.05</v>
      </c>
      <c r="Q1045" s="90">
        <v>27.94</v>
      </c>
      <c r="R1045" s="63">
        <f t="shared" si="574"/>
        <v>11.110000000000007</v>
      </c>
      <c r="S1045" s="64">
        <f t="shared" si="610"/>
        <v>1.0665312341289857E-2</v>
      </c>
      <c r="T1045" s="65">
        <f t="shared" si="604"/>
        <v>0.93668341708542724</v>
      </c>
      <c r="U1045" s="65">
        <f t="shared" si="604"/>
        <v>0.84322033898305071</v>
      </c>
      <c r="V1045" s="65">
        <f t="shared" si="575"/>
        <v>0.7639155470249519</v>
      </c>
      <c r="W1045" s="65">
        <f t="shared" si="576"/>
        <v>0.71224051539012156</v>
      </c>
      <c r="X1045" s="61">
        <f t="shared" si="587"/>
        <v>7.886259181306654E-2</v>
      </c>
      <c r="Y1045" s="66">
        <f t="shared" si="577"/>
        <v>5.6725479036236044E-2</v>
      </c>
      <c r="Z1045" s="61">
        <f t="shared" si="578"/>
        <v>4.0092367719074644E-2</v>
      </c>
      <c r="AA1045" s="67">
        <f t="shared" si="579"/>
        <v>25.117000000000001</v>
      </c>
      <c r="AB1045" s="68">
        <f t="shared" si="580"/>
        <v>0.16989949748743721</v>
      </c>
      <c r="AC1045" s="69">
        <f t="shared" si="581"/>
        <v>0.26216080402010061</v>
      </c>
      <c r="AD1045" s="70">
        <f>_xlfn.PERCENTILE.EXC(AC1045:$AC$5675,0.5)</f>
        <v>8.7922621122342254E-2</v>
      </c>
      <c r="AE1045" s="70">
        <f>_xlfn.PERCENTILE.EXC($AC1045:AC$5675,0.35)</f>
        <v>5.1309051279349926E-2</v>
      </c>
      <c r="AF1045" s="71">
        <f t="shared" si="606"/>
        <v>2.6145569664828384E-2</v>
      </c>
      <c r="AG1045" s="70">
        <f t="shared" si="607"/>
        <v>-0.25543395353898041</v>
      </c>
      <c r="AH1045" s="70">
        <f t="shared" si="608"/>
        <v>-0.28989367203038569</v>
      </c>
      <c r="AI1045" s="61" t="str">
        <f t="shared" si="596"/>
        <v>Short VOL</v>
      </c>
      <c r="AJ1045" s="68" t="str">
        <f t="shared" si="597"/>
        <v>Short VOL</v>
      </c>
      <c r="AK1045" s="72" t="str">
        <f t="shared" si="598"/>
        <v>00631L</v>
      </c>
      <c r="AL1045" s="73">
        <f t="shared" si="588"/>
        <v>1</v>
      </c>
      <c r="AM1045" s="72" t="str">
        <f t="shared" si="601"/>
        <v>00635U</v>
      </c>
      <c r="AN1045" s="73">
        <f t="shared" si="589"/>
        <v>0</v>
      </c>
      <c r="AO1045" s="74" t="str">
        <f t="shared" si="595"/>
        <v>00631L</v>
      </c>
      <c r="AP1045" s="20">
        <f t="shared" si="590"/>
        <v>1</v>
      </c>
      <c r="AQ1045" s="74" t="str">
        <f t="shared" si="605"/>
        <v>00635U</v>
      </c>
      <c r="AR1045" s="20">
        <f t="shared" si="591"/>
        <v>0</v>
      </c>
      <c r="AS1045" s="74" t="str">
        <f t="shared" si="599"/>
        <v>00635U</v>
      </c>
      <c r="AT1045" s="20">
        <f t="shared" si="592"/>
        <v>0</v>
      </c>
      <c r="AU1045" s="74" t="str">
        <f t="shared" si="582"/>
        <v>00631L</v>
      </c>
      <c r="AV1045" s="20">
        <f t="shared" si="593"/>
        <v>1</v>
      </c>
      <c r="AW1045" s="74" t="str">
        <f t="shared" si="583"/>
        <v>00631L</v>
      </c>
      <c r="AX1045" s="20">
        <f t="shared" si="584"/>
        <v>1</v>
      </c>
      <c r="AY1045" s="20">
        <f t="shared" si="594"/>
        <v>0</v>
      </c>
      <c r="AZ1045" s="57">
        <v>44791</v>
      </c>
      <c r="BA1045" s="75">
        <v>27.75</v>
      </c>
      <c r="BB1045" s="90">
        <v>27.75</v>
      </c>
      <c r="BC1045" s="76">
        <f t="shared" si="602"/>
        <v>31.337291666666676</v>
      </c>
      <c r="BD1045" s="76">
        <f t="shared" si="603"/>
        <v>31.239166666666677</v>
      </c>
      <c r="BE1045" s="77">
        <f t="shared" si="609"/>
        <v>-0.11447357049308957</v>
      </c>
      <c r="BF1045" s="77">
        <f t="shared" si="600"/>
        <v>-0.11169205324512525</v>
      </c>
    </row>
    <row r="1046" spans="1:58" s="23" customFormat="1" ht="13.15" x14ac:dyDescent="0.4">
      <c r="A1046" s="57">
        <v>44789</v>
      </c>
      <c r="B1046" s="112">
        <v>20.010000000000002</v>
      </c>
      <c r="C1046" s="112">
        <v>23.439</v>
      </c>
      <c r="D1046" s="112">
        <v>25.117000000000001</v>
      </c>
      <c r="E1046" s="112">
        <v>25.997</v>
      </c>
      <c r="F1046" s="112">
        <v>26.238</v>
      </c>
      <c r="G1046" s="112">
        <v>27.405999999999999</v>
      </c>
      <c r="H1046" s="113">
        <v>27.571000000000002</v>
      </c>
      <c r="I1046" s="90">
        <f t="shared" si="585"/>
        <v>23.275714285714287</v>
      </c>
      <c r="J1046" s="90">
        <f t="shared" si="586"/>
        <v>25.03709523809524</v>
      </c>
      <c r="K1046" s="114">
        <v>1</v>
      </c>
      <c r="L1046" s="115">
        <v>4.7619047619047616E-2</v>
      </c>
      <c r="M1046" s="90">
        <v>18.600000000000001</v>
      </c>
      <c r="N1046" s="90">
        <v>19.690000000000001</v>
      </c>
      <c r="O1046" s="90">
        <v>23.32</v>
      </c>
      <c r="P1046" s="90">
        <v>25.61</v>
      </c>
      <c r="Q1046" s="90">
        <v>27.58</v>
      </c>
      <c r="R1046" s="63">
        <f t="shared" si="574"/>
        <v>10.639999999999993</v>
      </c>
      <c r="S1046" s="64">
        <f t="shared" si="610"/>
        <v>-1.3032581453633986E-2</v>
      </c>
      <c r="T1046" s="65">
        <f t="shared" si="604"/>
        <v>0.94464195022854247</v>
      </c>
      <c r="U1046" s="65">
        <f t="shared" si="604"/>
        <v>0.84433962264150952</v>
      </c>
      <c r="V1046" s="65">
        <f t="shared" si="575"/>
        <v>0.7688402967590785</v>
      </c>
      <c r="W1046" s="65">
        <f t="shared" si="576"/>
        <v>0.71392313270485863</v>
      </c>
      <c r="X1046" s="61">
        <f t="shared" si="587"/>
        <v>0.17136431784107936</v>
      </c>
      <c r="Y1046" s="66">
        <f t="shared" si="577"/>
        <v>6.0545447551640638E-2</v>
      </c>
      <c r="Z1046" s="61">
        <f t="shared" si="578"/>
        <v>7.5674625094621459E-2</v>
      </c>
      <c r="AA1046" s="67">
        <f t="shared" si="579"/>
        <v>23.275714285714287</v>
      </c>
      <c r="AB1046" s="68">
        <f t="shared" si="580"/>
        <v>1.6251904520060957E-2</v>
      </c>
      <c r="AC1046" s="69">
        <f t="shared" si="581"/>
        <v>0.18210839439889717</v>
      </c>
      <c r="AD1046" s="70">
        <f>_xlfn.PERCENTILE.EXC(AC1046:$AC$5675,0.5)</f>
        <v>8.7910028509889007E-2</v>
      </c>
      <c r="AE1046" s="70">
        <f>_xlfn.PERCENTILE.EXC($AC1046:AC$5675,0.35)</f>
        <v>5.1287866918070052E-2</v>
      </c>
      <c r="AF1046" s="71">
        <f t="shared" si="606"/>
        <v>2.6145569664828384E-2</v>
      </c>
      <c r="AG1046" s="70">
        <f t="shared" si="607"/>
        <v>-0.25543395353898041</v>
      </c>
      <c r="AH1046" s="70">
        <f t="shared" si="608"/>
        <v>-0.28989367203038569</v>
      </c>
      <c r="AI1046" s="61" t="str">
        <f t="shared" si="596"/>
        <v>Short VOL</v>
      </c>
      <c r="AJ1046" s="68" t="str">
        <f t="shared" si="597"/>
        <v>Short VOL</v>
      </c>
      <c r="AK1046" s="72" t="str">
        <f t="shared" si="598"/>
        <v>00631L</v>
      </c>
      <c r="AL1046" s="73">
        <f t="shared" si="588"/>
        <v>1</v>
      </c>
      <c r="AM1046" s="72" t="str">
        <f t="shared" si="601"/>
        <v>00635U</v>
      </c>
      <c r="AN1046" s="73">
        <f t="shared" si="589"/>
        <v>0</v>
      </c>
      <c r="AO1046" s="74" t="str">
        <f t="shared" si="595"/>
        <v>00631L</v>
      </c>
      <c r="AP1046" s="20">
        <f t="shared" si="590"/>
        <v>1</v>
      </c>
      <c r="AQ1046" s="74" t="str">
        <f t="shared" si="605"/>
        <v>00635U</v>
      </c>
      <c r="AR1046" s="20">
        <f t="shared" si="591"/>
        <v>0</v>
      </c>
      <c r="AS1046" s="74" t="str">
        <f t="shared" si="599"/>
        <v>00635U</v>
      </c>
      <c r="AT1046" s="20">
        <f t="shared" si="592"/>
        <v>0</v>
      </c>
      <c r="AU1046" s="74" t="str">
        <f t="shared" si="582"/>
        <v>00631L</v>
      </c>
      <c r="AV1046" s="20">
        <f t="shared" si="593"/>
        <v>1</v>
      </c>
      <c r="AW1046" s="74" t="str">
        <f t="shared" si="583"/>
        <v>00631L</v>
      </c>
      <c r="AX1046" s="20">
        <f t="shared" si="584"/>
        <v>1</v>
      </c>
      <c r="AY1046" s="20">
        <f t="shared" si="594"/>
        <v>0</v>
      </c>
      <c r="AZ1046" s="57">
        <v>44790</v>
      </c>
      <c r="BA1046" s="75">
        <v>28.14</v>
      </c>
      <c r="BB1046" s="90">
        <v>27.612500000000001</v>
      </c>
      <c r="BC1046" s="76">
        <f t="shared" si="602"/>
        <v>31.432291666666679</v>
      </c>
      <c r="BD1046" s="76">
        <f t="shared" si="603"/>
        <v>31.343791666666679</v>
      </c>
      <c r="BE1046" s="77">
        <f t="shared" si="609"/>
        <v>-0.12152444076222069</v>
      </c>
      <c r="BF1046" s="77">
        <f t="shared" si="600"/>
        <v>-0.10221455338710117</v>
      </c>
    </row>
    <row r="1047" spans="1:58" s="23" customFormat="1" ht="13.15" x14ac:dyDescent="0.4">
      <c r="A1047" s="57">
        <v>44788</v>
      </c>
      <c r="B1047" s="112">
        <v>20.425999999999998</v>
      </c>
      <c r="C1047" s="112">
        <v>23.2</v>
      </c>
      <c r="D1047" s="112">
        <v>24.861000000000001</v>
      </c>
      <c r="E1047" s="112">
        <v>25.866</v>
      </c>
      <c r="F1047" s="112">
        <v>26.106000000000002</v>
      </c>
      <c r="G1047" s="112">
        <v>27.367000000000001</v>
      </c>
      <c r="H1047" s="113">
        <v>27.533000000000001</v>
      </c>
      <c r="I1047" s="90">
        <f t="shared" si="585"/>
        <v>22.935809523809525</v>
      </c>
      <c r="J1047" s="90">
        <f t="shared" si="586"/>
        <v>24.702809523809524</v>
      </c>
      <c r="K1047" s="114">
        <v>2</v>
      </c>
      <c r="L1047" s="115">
        <v>4.7619047619047616E-2</v>
      </c>
      <c r="M1047" s="90">
        <v>18.54</v>
      </c>
      <c r="N1047" s="90">
        <v>19.95</v>
      </c>
      <c r="O1047" s="90">
        <v>23.32</v>
      </c>
      <c r="P1047" s="90">
        <v>25.7</v>
      </c>
      <c r="Q1047" s="90">
        <v>27.64</v>
      </c>
      <c r="R1047" s="63">
        <f t="shared" si="574"/>
        <v>10.530000000000001</v>
      </c>
      <c r="S1047" s="64">
        <f t="shared" si="610"/>
        <v>2.1505376344085926E-2</v>
      </c>
      <c r="T1047" s="65">
        <f t="shared" si="604"/>
        <v>0.92932330827067666</v>
      </c>
      <c r="U1047" s="65">
        <f t="shared" si="604"/>
        <v>0.85548885077186965</v>
      </c>
      <c r="V1047" s="65">
        <f t="shared" si="575"/>
        <v>0.77626459143968873</v>
      </c>
      <c r="W1047" s="65">
        <f t="shared" si="576"/>
        <v>0.72178002894355997</v>
      </c>
      <c r="X1047" s="61">
        <f t="shared" si="587"/>
        <v>0.13580730441594052</v>
      </c>
      <c r="Y1047" s="66">
        <f t="shared" si="577"/>
        <v>6.4447537307662631E-2</v>
      </c>
      <c r="Z1047" s="61">
        <f t="shared" si="578"/>
        <v>7.7041100213432079E-2</v>
      </c>
      <c r="AA1047" s="67">
        <f t="shared" si="579"/>
        <v>22.935809523809525</v>
      </c>
      <c r="AB1047" s="68">
        <f t="shared" si="580"/>
        <v>2.3859649122806973E-2</v>
      </c>
      <c r="AC1047" s="69">
        <f t="shared" si="581"/>
        <v>0.1496646377849386</v>
      </c>
      <c r="AD1047" s="70">
        <f>_xlfn.PERCENTILE.EXC(AC1047:$AC$5675,0.5)</f>
        <v>8.7897435897435761E-2</v>
      </c>
      <c r="AE1047" s="70">
        <f>_xlfn.PERCENTILE.EXC($AC1047:AC$5675,0.35)</f>
        <v>5.1275648347589783E-2</v>
      </c>
      <c r="AF1047" s="71">
        <f t="shared" si="606"/>
        <v>2.6145569664828384E-2</v>
      </c>
      <c r="AG1047" s="70">
        <f t="shared" si="607"/>
        <v>-0.25543395353898041</v>
      </c>
      <c r="AH1047" s="70">
        <f t="shared" si="608"/>
        <v>-0.28989367203038569</v>
      </c>
      <c r="AI1047" s="61" t="str">
        <f t="shared" si="596"/>
        <v>Short VOL</v>
      </c>
      <c r="AJ1047" s="68" t="str">
        <f t="shared" si="597"/>
        <v>Short VOL</v>
      </c>
      <c r="AK1047" s="72" t="str">
        <f t="shared" si="598"/>
        <v>00631L</v>
      </c>
      <c r="AL1047" s="73">
        <f t="shared" si="588"/>
        <v>1</v>
      </c>
      <c r="AM1047" s="72" t="str">
        <f t="shared" si="601"/>
        <v>00635U</v>
      </c>
      <c r="AN1047" s="73">
        <f t="shared" si="589"/>
        <v>0</v>
      </c>
      <c r="AO1047" s="74" t="str">
        <f t="shared" si="595"/>
        <v>00631L</v>
      </c>
      <c r="AP1047" s="20">
        <f t="shared" si="590"/>
        <v>1</v>
      </c>
      <c r="AQ1047" s="74" t="str">
        <f t="shared" si="605"/>
        <v>00635U</v>
      </c>
      <c r="AR1047" s="20">
        <f t="shared" si="591"/>
        <v>0</v>
      </c>
      <c r="AS1047" s="74" t="str">
        <f t="shared" si="599"/>
        <v>00635U</v>
      </c>
      <c r="AT1047" s="20">
        <f t="shared" si="592"/>
        <v>0</v>
      </c>
      <c r="AU1047" s="74" t="str">
        <f t="shared" si="582"/>
        <v>00631L</v>
      </c>
      <c r="AV1047" s="20">
        <f t="shared" si="593"/>
        <v>1</v>
      </c>
      <c r="AW1047" s="74" t="str">
        <f t="shared" si="583"/>
        <v>00631L</v>
      </c>
      <c r="AX1047" s="20">
        <f t="shared" si="584"/>
        <v>1</v>
      </c>
      <c r="AY1047" s="20">
        <f t="shared" si="594"/>
        <v>0</v>
      </c>
      <c r="AZ1047" s="57">
        <v>44789</v>
      </c>
      <c r="BA1047" s="75">
        <v>27.81</v>
      </c>
      <c r="BB1047" s="90">
        <v>27.887499999999999</v>
      </c>
      <c r="BC1047" s="76">
        <f t="shared" si="602"/>
        <v>31.539791666666677</v>
      </c>
      <c r="BD1047" s="76">
        <f t="shared" si="603"/>
        <v>31.435583333333344</v>
      </c>
      <c r="BE1047" s="77">
        <f t="shared" si="609"/>
        <v>-0.11579948609890975</v>
      </c>
      <c r="BF1047" s="77">
        <f t="shared" si="600"/>
        <v>-0.11533373804102075</v>
      </c>
    </row>
    <row r="1048" spans="1:58" s="23" customFormat="1" ht="13.15" x14ac:dyDescent="0.4">
      <c r="A1048" s="57">
        <v>44785</v>
      </c>
      <c r="B1048" s="112">
        <v>21.187000000000001</v>
      </c>
      <c r="C1048" s="112">
        <v>23.623000000000001</v>
      </c>
      <c r="D1048" s="112">
        <v>25.224</v>
      </c>
      <c r="E1048" s="112">
        <v>26.161000000000001</v>
      </c>
      <c r="F1048" s="112">
        <v>26.402999999999999</v>
      </c>
      <c r="G1048" s="112">
        <v>27.536999999999999</v>
      </c>
      <c r="H1048" s="113">
        <v>27.631</v>
      </c>
      <c r="I1048" s="90">
        <f t="shared" si="585"/>
        <v>23.275000000000002</v>
      </c>
      <c r="J1048" s="90">
        <f t="shared" si="586"/>
        <v>24.995285714285714</v>
      </c>
      <c r="K1048" s="114">
        <v>3</v>
      </c>
      <c r="L1048" s="115">
        <v>4.7619047619047616E-2</v>
      </c>
      <c r="M1048" s="90">
        <v>16.78</v>
      </c>
      <c r="N1048" s="90">
        <v>19.53</v>
      </c>
      <c r="O1048" s="90">
        <v>23.31</v>
      </c>
      <c r="P1048" s="90">
        <v>25.74</v>
      </c>
      <c r="Q1048" s="90">
        <v>27.7</v>
      </c>
      <c r="R1048" s="63">
        <f t="shared" si="574"/>
        <v>12.739999999999995</v>
      </c>
      <c r="S1048" s="64">
        <f t="shared" si="610"/>
        <v>-3.316831683168308E-2</v>
      </c>
      <c r="T1048" s="65">
        <f t="shared" si="604"/>
        <v>0.85919098822324624</v>
      </c>
      <c r="U1048" s="65">
        <f t="shared" si="604"/>
        <v>0.83783783783783794</v>
      </c>
      <c r="V1048" s="65">
        <f t="shared" si="575"/>
        <v>0.75874125874125886</v>
      </c>
      <c r="W1048" s="65">
        <f t="shared" si="576"/>
        <v>0.70505415162454876</v>
      </c>
      <c r="X1048" s="61">
        <f t="shared" si="587"/>
        <v>0.11497616462925378</v>
      </c>
      <c r="Y1048" s="66">
        <f t="shared" si="577"/>
        <v>5.6190512595084237E-2</v>
      </c>
      <c r="Z1048" s="61">
        <f t="shared" si="578"/>
        <v>7.3911308884455934E-2</v>
      </c>
      <c r="AA1048" s="67">
        <f t="shared" si="579"/>
        <v>23.275000000000002</v>
      </c>
      <c r="AB1048" s="68">
        <f t="shared" si="580"/>
        <v>8.484383000512033E-2</v>
      </c>
      <c r="AC1048" s="69">
        <f t="shared" si="581"/>
        <v>0.19175627240143372</v>
      </c>
      <c r="AD1048" s="70">
        <f>_xlfn.PERCENTILE.EXC(AC1048:$AC$5675,0.5)</f>
        <v>8.7896183047909693E-2</v>
      </c>
      <c r="AE1048" s="70">
        <f>_xlfn.PERCENTILE.EXC($AC1048:AC$5675,0.35)</f>
        <v>5.1263429777109508E-2</v>
      </c>
      <c r="AF1048" s="71">
        <f t="shared" si="606"/>
        <v>2.6145569664828384E-2</v>
      </c>
      <c r="AG1048" s="70">
        <f t="shared" si="607"/>
        <v>-0.25543395353898041</v>
      </c>
      <c r="AH1048" s="70">
        <f t="shared" si="608"/>
        <v>-0.28989367203038569</v>
      </c>
      <c r="AI1048" s="61" t="str">
        <f t="shared" si="596"/>
        <v>Short VOL</v>
      </c>
      <c r="AJ1048" s="68" t="str">
        <f t="shared" si="597"/>
        <v>Short VOL</v>
      </c>
      <c r="AK1048" s="72" t="str">
        <f t="shared" si="598"/>
        <v>00631L</v>
      </c>
      <c r="AL1048" s="73">
        <f t="shared" si="588"/>
        <v>1</v>
      </c>
      <c r="AM1048" s="72" t="str">
        <f t="shared" si="601"/>
        <v>00635U</v>
      </c>
      <c r="AN1048" s="73">
        <f t="shared" si="589"/>
        <v>0</v>
      </c>
      <c r="AO1048" s="74" t="str">
        <f t="shared" si="595"/>
        <v>00631L</v>
      </c>
      <c r="AP1048" s="20">
        <f t="shared" si="590"/>
        <v>1</v>
      </c>
      <c r="AQ1048" s="74" t="str">
        <f t="shared" si="605"/>
        <v>00635U</v>
      </c>
      <c r="AR1048" s="20">
        <f t="shared" si="591"/>
        <v>0</v>
      </c>
      <c r="AS1048" s="74" t="str">
        <f t="shared" si="599"/>
        <v>00635U</v>
      </c>
      <c r="AT1048" s="20">
        <f t="shared" si="592"/>
        <v>0</v>
      </c>
      <c r="AU1048" s="74" t="str">
        <f t="shared" si="582"/>
        <v>00631L</v>
      </c>
      <c r="AV1048" s="20">
        <f t="shared" si="593"/>
        <v>1</v>
      </c>
      <c r="AW1048" s="74" t="str">
        <f t="shared" si="583"/>
        <v>00631L</v>
      </c>
      <c r="AX1048" s="20">
        <f t="shared" si="584"/>
        <v>1</v>
      </c>
      <c r="AY1048" s="20">
        <f t="shared" si="594"/>
        <v>0</v>
      </c>
      <c r="AZ1048" s="57">
        <v>44788</v>
      </c>
      <c r="BA1048" s="75">
        <v>28.91</v>
      </c>
      <c r="BB1048" s="90">
        <v>28.95</v>
      </c>
      <c r="BC1048" s="76">
        <f t="shared" si="602"/>
        <v>31.645625000000006</v>
      </c>
      <c r="BD1048" s="76">
        <f t="shared" si="603"/>
        <v>31.556833333333341</v>
      </c>
      <c r="BE1048" s="77">
        <f t="shared" si="609"/>
        <v>-8.5181600932198565E-2</v>
      </c>
      <c r="BF1048" s="77">
        <f t="shared" si="600"/>
        <v>-8.3875124774877283E-2</v>
      </c>
    </row>
    <row r="1049" spans="1:58" s="23" customFormat="1" ht="13.15" x14ac:dyDescent="0.4">
      <c r="A1049" s="57">
        <v>44784</v>
      </c>
      <c r="B1049" s="112">
        <v>21.5</v>
      </c>
      <c r="C1049" s="112">
        <v>23.85</v>
      </c>
      <c r="D1049" s="112">
        <v>25.55</v>
      </c>
      <c r="E1049" s="112">
        <v>26.452999999999999</v>
      </c>
      <c r="F1049" s="112">
        <v>26.65</v>
      </c>
      <c r="G1049" s="112">
        <v>27.8</v>
      </c>
      <c r="H1049" s="113">
        <v>27.824999999999999</v>
      </c>
      <c r="I1049" s="90">
        <f t="shared" si="585"/>
        <v>23.402380952380952</v>
      </c>
      <c r="J1049" s="90">
        <f t="shared" si="586"/>
        <v>25.226190476190478</v>
      </c>
      <c r="K1049" s="114">
        <v>4</v>
      </c>
      <c r="L1049" s="115">
        <v>4.7619047619047616E-2</v>
      </c>
      <c r="M1049" s="90">
        <v>18.03</v>
      </c>
      <c r="N1049" s="90">
        <v>20.2</v>
      </c>
      <c r="O1049" s="90">
        <v>23.71</v>
      </c>
      <c r="P1049" s="90">
        <v>26.09</v>
      </c>
      <c r="Q1049" s="90">
        <v>27.97</v>
      </c>
      <c r="R1049" s="63">
        <f t="shared" si="574"/>
        <v>11.569999999999993</v>
      </c>
      <c r="S1049" s="64">
        <f t="shared" si="610"/>
        <v>2.3302938196555264E-2</v>
      </c>
      <c r="T1049" s="65">
        <f t="shared" si="604"/>
        <v>0.8925742574257427</v>
      </c>
      <c r="U1049" s="65">
        <f t="shared" si="604"/>
        <v>0.85196119780683255</v>
      </c>
      <c r="V1049" s="65">
        <f t="shared" si="575"/>
        <v>0.774243004982752</v>
      </c>
      <c r="W1049" s="65">
        <f t="shared" si="576"/>
        <v>0.72220235967107616</v>
      </c>
      <c r="X1049" s="61">
        <f t="shared" si="587"/>
        <v>0.10930232558139541</v>
      </c>
      <c r="Y1049" s="66">
        <f t="shared" si="577"/>
        <v>5.1865572902884356E-2</v>
      </c>
      <c r="Z1049" s="61">
        <f t="shared" si="578"/>
        <v>7.7932648285685316E-2</v>
      </c>
      <c r="AA1049" s="67">
        <f t="shared" si="579"/>
        <v>23.402380952380952</v>
      </c>
      <c r="AB1049" s="68">
        <f t="shared" si="580"/>
        <v>6.43564356435644E-2</v>
      </c>
      <c r="AC1049" s="69">
        <f t="shared" si="581"/>
        <v>0.15853371051390855</v>
      </c>
      <c r="AD1049" s="70">
        <f>_xlfn.PERCENTILE.EXC(AC1049:$AC$5675,0.5)</f>
        <v>8.7894930198383611E-2</v>
      </c>
      <c r="AE1049" s="70">
        <f>_xlfn.PERCENTILE.EXC($AC1049:AC$5675,0.35)</f>
        <v>5.1257162776076448E-2</v>
      </c>
      <c r="AF1049" s="71">
        <f t="shared" si="606"/>
        <v>2.6145569664828384E-2</v>
      </c>
      <c r="AG1049" s="70">
        <f t="shared" si="607"/>
        <v>-0.25543395353898041</v>
      </c>
      <c r="AH1049" s="70">
        <f t="shared" si="608"/>
        <v>-0.28989367203038569</v>
      </c>
      <c r="AI1049" s="61" t="str">
        <f t="shared" si="596"/>
        <v>Short VOL</v>
      </c>
      <c r="AJ1049" s="68" t="str">
        <f t="shared" si="597"/>
        <v>Short VOL</v>
      </c>
      <c r="AK1049" s="72" t="str">
        <f t="shared" si="598"/>
        <v>00631L</v>
      </c>
      <c r="AL1049" s="73">
        <f t="shared" si="588"/>
        <v>1</v>
      </c>
      <c r="AM1049" s="72" t="str">
        <f t="shared" si="601"/>
        <v>00635U</v>
      </c>
      <c r="AN1049" s="73">
        <f t="shared" si="589"/>
        <v>0</v>
      </c>
      <c r="AO1049" s="74" t="str">
        <f t="shared" si="595"/>
        <v>00631L</v>
      </c>
      <c r="AP1049" s="20">
        <f t="shared" si="590"/>
        <v>1</v>
      </c>
      <c r="AQ1049" s="74" t="str">
        <f t="shared" si="605"/>
        <v>00635U</v>
      </c>
      <c r="AR1049" s="20">
        <f t="shared" si="591"/>
        <v>0</v>
      </c>
      <c r="AS1049" s="74" t="str">
        <f t="shared" si="599"/>
        <v>00635U</v>
      </c>
      <c r="AT1049" s="20">
        <f t="shared" si="592"/>
        <v>0</v>
      </c>
      <c r="AU1049" s="74" t="str">
        <f t="shared" si="582"/>
        <v>00631L</v>
      </c>
      <c r="AV1049" s="20">
        <f t="shared" si="593"/>
        <v>1</v>
      </c>
      <c r="AW1049" s="74" t="str">
        <f t="shared" si="583"/>
        <v>00631L</v>
      </c>
      <c r="AX1049" s="20">
        <f t="shared" si="584"/>
        <v>1</v>
      </c>
      <c r="AY1049" s="20">
        <f t="shared" si="594"/>
        <v>0</v>
      </c>
      <c r="AZ1049" s="57">
        <v>44785</v>
      </c>
      <c r="BA1049" s="75">
        <v>29.42</v>
      </c>
      <c r="BB1049" s="90">
        <v>29.7</v>
      </c>
      <c r="BC1049" s="76">
        <f t="shared" si="602"/>
        <v>31.738541666666674</v>
      </c>
      <c r="BD1049" s="76">
        <f t="shared" si="603"/>
        <v>31.65345833333334</v>
      </c>
      <c r="BE1049" s="77">
        <f t="shared" si="609"/>
        <v>-6.4229216580787257E-2</v>
      </c>
      <c r="BF1049" s="77">
        <f t="shared" si="600"/>
        <v>-7.0559693977619756E-2</v>
      </c>
    </row>
    <row r="1050" spans="1:58" s="23" customFormat="1" ht="13.15" x14ac:dyDescent="0.4">
      <c r="A1050" s="57">
        <v>44783</v>
      </c>
      <c r="B1050" s="112">
        <v>21.350999999999999</v>
      </c>
      <c r="C1050" s="112">
        <v>23.6</v>
      </c>
      <c r="D1050" s="112">
        <v>25.350999999999999</v>
      </c>
      <c r="E1050" s="112">
        <v>26.285</v>
      </c>
      <c r="F1050" s="112">
        <v>26.539000000000001</v>
      </c>
      <c r="G1050" s="112">
        <v>27.704999999999998</v>
      </c>
      <c r="H1050" s="113">
        <v>27.774999999999999</v>
      </c>
      <c r="I1050" s="90">
        <f t="shared" si="585"/>
        <v>23.064523809523809</v>
      </c>
      <c r="J1050" s="90">
        <f t="shared" si="586"/>
        <v>24.934095238095239</v>
      </c>
      <c r="K1050" s="114">
        <v>5</v>
      </c>
      <c r="L1050" s="115">
        <v>4.7619047619047616E-2</v>
      </c>
      <c r="M1050" s="90">
        <v>17.59</v>
      </c>
      <c r="N1050" s="90">
        <v>19.739999999999998</v>
      </c>
      <c r="O1050" s="90">
        <v>23.46</v>
      </c>
      <c r="P1050" s="90">
        <v>25.89</v>
      </c>
      <c r="Q1050" s="90">
        <v>27.82</v>
      </c>
      <c r="R1050" s="63">
        <f t="shared" si="574"/>
        <v>12.020000000000003</v>
      </c>
      <c r="S1050" s="64">
        <f t="shared" si="610"/>
        <v>-9.3247588424437353E-2</v>
      </c>
      <c r="T1050" s="65">
        <f t="shared" si="604"/>
        <v>0.89108409321175286</v>
      </c>
      <c r="U1050" s="65">
        <f t="shared" si="604"/>
        <v>0.84143222506393855</v>
      </c>
      <c r="V1050" s="65">
        <f t="shared" si="575"/>
        <v>0.7624565469293163</v>
      </c>
      <c r="W1050" s="65">
        <f t="shared" si="576"/>
        <v>0.70956146657081232</v>
      </c>
      <c r="X1050" s="61">
        <f t="shared" si="587"/>
        <v>0.10533464474731874</v>
      </c>
      <c r="Y1050" s="66">
        <f t="shared" si="577"/>
        <v>5.668632299790749E-2</v>
      </c>
      <c r="Z1050" s="61">
        <f t="shared" si="578"/>
        <v>8.1058314665895928E-2</v>
      </c>
      <c r="AA1050" s="67">
        <f t="shared" si="579"/>
        <v>23.064523809523809</v>
      </c>
      <c r="AB1050" s="68">
        <f t="shared" si="580"/>
        <v>8.1610942249240162E-2</v>
      </c>
      <c r="AC1050" s="69">
        <f t="shared" si="581"/>
        <v>0.16841559318762975</v>
      </c>
      <c r="AD1050" s="70">
        <f>_xlfn.PERCENTILE.EXC(AC1050:$AC$5675,0.5)</f>
        <v>8.7870997188404354E-2</v>
      </c>
      <c r="AE1050" s="70">
        <f>_xlfn.PERCENTILE.EXC($AC1050:AC$5675,0.35)</f>
        <v>5.1255359452128793E-2</v>
      </c>
      <c r="AF1050" s="71">
        <f t="shared" si="606"/>
        <v>2.6145569664828384E-2</v>
      </c>
      <c r="AG1050" s="70">
        <f t="shared" si="607"/>
        <v>-0.25543395353898041</v>
      </c>
      <c r="AH1050" s="70">
        <f t="shared" si="608"/>
        <v>-0.28989367203038569</v>
      </c>
      <c r="AI1050" s="61" t="str">
        <f t="shared" si="596"/>
        <v>Short VOL</v>
      </c>
      <c r="AJ1050" s="68" t="str">
        <f t="shared" si="597"/>
        <v>Short VOL</v>
      </c>
      <c r="AK1050" s="72" t="str">
        <f t="shared" si="598"/>
        <v>00631L</v>
      </c>
      <c r="AL1050" s="73">
        <f t="shared" si="588"/>
        <v>1</v>
      </c>
      <c r="AM1050" s="72" t="str">
        <f t="shared" si="601"/>
        <v>00635U</v>
      </c>
      <c r="AN1050" s="73">
        <f t="shared" si="589"/>
        <v>0</v>
      </c>
      <c r="AO1050" s="74" t="str">
        <f t="shared" si="595"/>
        <v>00631L</v>
      </c>
      <c r="AP1050" s="20">
        <f t="shared" si="590"/>
        <v>1</v>
      </c>
      <c r="AQ1050" s="74" t="str">
        <f t="shared" si="605"/>
        <v>00635U</v>
      </c>
      <c r="AR1050" s="20">
        <f t="shared" si="591"/>
        <v>0</v>
      </c>
      <c r="AS1050" s="74" t="str">
        <f t="shared" si="599"/>
        <v>00635U</v>
      </c>
      <c r="AT1050" s="20">
        <f t="shared" si="592"/>
        <v>0</v>
      </c>
      <c r="AU1050" s="74" t="str">
        <f t="shared" si="582"/>
        <v>00631L</v>
      </c>
      <c r="AV1050" s="20">
        <f t="shared" si="593"/>
        <v>1</v>
      </c>
      <c r="AW1050" s="74" t="str">
        <f t="shared" si="583"/>
        <v>00631L</v>
      </c>
      <c r="AX1050" s="20">
        <f t="shared" si="584"/>
        <v>1</v>
      </c>
      <c r="AY1050" s="20">
        <f t="shared" si="594"/>
        <v>0</v>
      </c>
      <c r="AZ1050" s="57">
        <v>44784</v>
      </c>
      <c r="BA1050" s="75">
        <v>29.67</v>
      </c>
      <c r="BB1050" s="90">
        <v>29.95</v>
      </c>
      <c r="BC1050" s="76">
        <f t="shared" si="602"/>
        <v>31.82083333333334</v>
      </c>
      <c r="BD1050" s="76">
        <f t="shared" si="603"/>
        <v>31.738041666666671</v>
      </c>
      <c r="BE1050" s="77">
        <f t="shared" si="609"/>
        <v>-5.8792719654314742E-2</v>
      </c>
      <c r="BF1050" s="77">
        <f t="shared" si="600"/>
        <v>-6.5159712385111007E-2</v>
      </c>
    </row>
    <row r="1051" spans="1:58" s="23" customFormat="1" ht="13.15" x14ac:dyDescent="0.4">
      <c r="A1051" s="57">
        <v>44782</v>
      </c>
      <c r="B1051" s="112">
        <v>22.989000000000001</v>
      </c>
      <c r="C1051" s="112">
        <v>25.033000000000001</v>
      </c>
      <c r="D1051" s="112">
        <v>26.469000000000001</v>
      </c>
      <c r="E1051" s="112">
        <v>27.177</v>
      </c>
      <c r="F1051" s="112">
        <v>27.352</v>
      </c>
      <c r="G1051" s="112">
        <v>28.45</v>
      </c>
      <c r="H1051" s="113">
        <v>28.466999999999999</v>
      </c>
      <c r="I1051" s="90">
        <f t="shared" si="585"/>
        <v>24.449000000000002</v>
      </c>
      <c r="J1051" s="90">
        <f t="shared" si="586"/>
        <v>26.058714285714288</v>
      </c>
      <c r="K1051" s="114">
        <v>6</v>
      </c>
      <c r="L1051" s="115">
        <v>4.7619047619047616E-2</v>
      </c>
      <c r="M1051" s="90">
        <v>20.81</v>
      </c>
      <c r="N1051" s="90">
        <v>21.77</v>
      </c>
      <c r="O1051" s="90">
        <v>24.69</v>
      </c>
      <c r="P1051" s="90">
        <v>26.84</v>
      </c>
      <c r="Q1051" s="90">
        <v>28.62</v>
      </c>
      <c r="R1051" s="63">
        <f t="shared" si="574"/>
        <v>8.9500000000000028</v>
      </c>
      <c r="S1051" s="64">
        <f t="shared" si="610"/>
        <v>2.2545796148426511E-2</v>
      </c>
      <c r="T1051" s="65">
        <f t="shared" si="604"/>
        <v>0.95590261828203948</v>
      </c>
      <c r="U1051" s="65">
        <f t="shared" si="604"/>
        <v>0.88173349534224377</v>
      </c>
      <c r="V1051" s="65">
        <f t="shared" si="575"/>
        <v>0.81110283159463481</v>
      </c>
      <c r="W1051" s="65">
        <f t="shared" si="576"/>
        <v>0.76065688329839265</v>
      </c>
      <c r="X1051" s="61">
        <f t="shared" si="587"/>
        <v>8.8912088390099633E-2</v>
      </c>
      <c r="Y1051" s="66">
        <f t="shared" si="577"/>
        <v>4.7466607793354647E-2</v>
      </c>
      <c r="Z1051" s="61">
        <f t="shared" si="578"/>
        <v>6.5839677930151996E-2</v>
      </c>
      <c r="AA1051" s="67">
        <f t="shared" si="579"/>
        <v>24.449000000000002</v>
      </c>
      <c r="AB1051" s="68">
        <f t="shared" si="580"/>
        <v>5.5994487827285312E-2</v>
      </c>
      <c r="AC1051" s="69">
        <f t="shared" si="581"/>
        <v>0.12305925585668361</v>
      </c>
      <c r="AD1051" s="70">
        <f>_xlfn.PERCENTILE.EXC(AC1051:$AC$5675,0.5)</f>
        <v>8.7847064178425111E-2</v>
      </c>
      <c r="AE1051" s="70">
        <f>_xlfn.PERCENTILE.EXC($AC1051:AC$5675,0.35)</f>
        <v>5.1253556128181138E-2</v>
      </c>
      <c r="AF1051" s="71">
        <f t="shared" si="606"/>
        <v>2.6145569664828384E-2</v>
      </c>
      <c r="AG1051" s="70">
        <f t="shared" si="607"/>
        <v>-0.25543395353898041</v>
      </c>
      <c r="AH1051" s="70">
        <f t="shared" si="608"/>
        <v>-0.28989367203038569</v>
      </c>
      <c r="AI1051" s="61" t="str">
        <f t="shared" si="596"/>
        <v>Short VOL</v>
      </c>
      <c r="AJ1051" s="68" t="str">
        <f t="shared" si="597"/>
        <v>Short VOL</v>
      </c>
      <c r="AK1051" s="72" t="str">
        <f t="shared" si="598"/>
        <v>00631L</v>
      </c>
      <c r="AL1051" s="73">
        <f t="shared" si="588"/>
        <v>1</v>
      </c>
      <c r="AM1051" s="72" t="str">
        <f t="shared" si="601"/>
        <v>00635U</v>
      </c>
      <c r="AN1051" s="73">
        <f t="shared" si="589"/>
        <v>0</v>
      </c>
      <c r="AO1051" s="74" t="str">
        <f t="shared" si="595"/>
        <v>00631L</v>
      </c>
      <c r="AP1051" s="20">
        <f t="shared" si="590"/>
        <v>1</v>
      </c>
      <c r="AQ1051" s="74" t="str">
        <f t="shared" si="605"/>
        <v>00635U</v>
      </c>
      <c r="AR1051" s="20">
        <f t="shared" si="591"/>
        <v>0</v>
      </c>
      <c r="AS1051" s="74" t="str">
        <f t="shared" si="599"/>
        <v>00635U</v>
      </c>
      <c r="AT1051" s="20">
        <f t="shared" si="592"/>
        <v>0</v>
      </c>
      <c r="AU1051" s="74" t="str">
        <f t="shared" si="582"/>
        <v>00631L</v>
      </c>
      <c r="AV1051" s="20">
        <f t="shared" si="593"/>
        <v>1</v>
      </c>
      <c r="AW1051" s="74" t="str">
        <f t="shared" si="583"/>
        <v>00631L</v>
      </c>
      <c r="AX1051" s="20">
        <f t="shared" si="584"/>
        <v>1</v>
      </c>
      <c r="AY1051" s="20">
        <f t="shared" si="594"/>
        <v>0</v>
      </c>
      <c r="AZ1051" s="57">
        <v>44783</v>
      </c>
      <c r="BA1051" s="75">
        <v>30.2</v>
      </c>
      <c r="BB1051" s="90">
        <v>30.237500000000001</v>
      </c>
      <c r="BC1051" s="76">
        <f t="shared" si="602"/>
        <v>31.891875000000013</v>
      </c>
      <c r="BD1051" s="76">
        <f t="shared" si="603"/>
        <v>31.825000000000006</v>
      </c>
      <c r="BE1051" s="77">
        <f t="shared" si="609"/>
        <v>-5.1874497814882681E-2</v>
      </c>
      <c r="BF1051" s="77">
        <f t="shared" si="600"/>
        <v>-5.1060487038491968E-2</v>
      </c>
    </row>
    <row r="1052" spans="1:58" s="23" customFormat="1" ht="13.15" x14ac:dyDescent="0.4">
      <c r="A1052" s="57">
        <v>44781</v>
      </c>
      <c r="B1052" s="112">
        <v>22.658999999999999</v>
      </c>
      <c r="C1052" s="112">
        <v>24.873999999999999</v>
      </c>
      <c r="D1052" s="112">
        <v>26.331</v>
      </c>
      <c r="E1052" s="112">
        <v>27</v>
      </c>
      <c r="F1052" s="112">
        <v>27.2</v>
      </c>
      <c r="G1052" s="112">
        <v>28.292999999999999</v>
      </c>
      <c r="H1052" s="113">
        <v>28.3</v>
      </c>
      <c r="I1052" s="90">
        <f t="shared" si="585"/>
        <v>24.135666666666665</v>
      </c>
      <c r="J1052" s="90">
        <f t="shared" si="586"/>
        <v>25.845333333333333</v>
      </c>
      <c r="K1052" s="114">
        <v>7</v>
      </c>
      <c r="L1052" s="115">
        <v>4.7619047619047616E-2</v>
      </c>
      <c r="M1052" s="90">
        <v>19.93</v>
      </c>
      <c r="N1052" s="90">
        <v>21.29</v>
      </c>
      <c r="O1052" s="90">
        <v>24.48</v>
      </c>
      <c r="P1052" s="90">
        <v>26.75</v>
      </c>
      <c r="Q1052" s="90">
        <v>28.56</v>
      </c>
      <c r="R1052" s="63">
        <f t="shared" si="574"/>
        <v>10.010000000000005</v>
      </c>
      <c r="S1052" s="64">
        <f t="shared" si="610"/>
        <v>6.619385342789625E-3</v>
      </c>
      <c r="T1052" s="65">
        <f t="shared" si="604"/>
        <v>0.93612024424612494</v>
      </c>
      <c r="U1052" s="65">
        <f t="shared" si="604"/>
        <v>0.86968954248366004</v>
      </c>
      <c r="V1052" s="65">
        <f t="shared" si="575"/>
        <v>0.79588785046728971</v>
      </c>
      <c r="W1052" s="65">
        <f t="shared" si="576"/>
        <v>0.7454481792717087</v>
      </c>
      <c r="X1052" s="61">
        <f t="shared" si="587"/>
        <v>9.775365197051944E-2</v>
      </c>
      <c r="Y1052" s="66">
        <f t="shared" si="577"/>
        <v>4.8148148148148176E-2</v>
      </c>
      <c r="Z1052" s="61">
        <f t="shared" si="578"/>
        <v>7.0835692681646828E-2</v>
      </c>
      <c r="AA1052" s="67">
        <f t="shared" si="579"/>
        <v>24.135666666666665</v>
      </c>
      <c r="AB1052" s="68">
        <f t="shared" si="580"/>
        <v>6.4302489431658047E-2</v>
      </c>
      <c r="AC1052" s="69">
        <f t="shared" si="581"/>
        <v>0.13366212619383122</v>
      </c>
      <c r="AD1052" s="70">
        <f>_xlfn.PERCENTILE.EXC(AC1052:$AC$5675,0.5)</f>
        <v>8.7843728760921974E-2</v>
      </c>
      <c r="AE1052" s="70">
        <f>_xlfn.PERCENTILE.EXC($AC1052:AC$5675,0.35)</f>
        <v>5.1252513792842833E-2</v>
      </c>
      <c r="AF1052" s="71">
        <f t="shared" si="606"/>
        <v>2.6145569664828384E-2</v>
      </c>
      <c r="AG1052" s="70">
        <f t="shared" si="607"/>
        <v>-0.25543395353898041</v>
      </c>
      <c r="AH1052" s="70">
        <f t="shared" si="608"/>
        <v>-0.28989367203038569</v>
      </c>
      <c r="AI1052" s="61" t="str">
        <f t="shared" si="596"/>
        <v>Short VOL</v>
      </c>
      <c r="AJ1052" s="68" t="str">
        <f t="shared" si="597"/>
        <v>Short VOL</v>
      </c>
      <c r="AK1052" s="72" t="str">
        <f t="shared" si="598"/>
        <v>00631L</v>
      </c>
      <c r="AL1052" s="73">
        <f t="shared" si="588"/>
        <v>1</v>
      </c>
      <c r="AM1052" s="72" t="str">
        <f t="shared" si="601"/>
        <v>00635U</v>
      </c>
      <c r="AN1052" s="73">
        <f t="shared" si="589"/>
        <v>0</v>
      </c>
      <c r="AO1052" s="74" t="str">
        <f t="shared" si="595"/>
        <v>00631L</v>
      </c>
      <c r="AP1052" s="20">
        <f t="shared" si="590"/>
        <v>1</v>
      </c>
      <c r="AQ1052" s="74" t="str">
        <f t="shared" si="605"/>
        <v>00635U</v>
      </c>
      <c r="AR1052" s="20">
        <f t="shared" si="591"/>
        <v>0</v>
      </c>
      <c r="AS1052" s="74" t="str">
        <f t="shared" si="599"/>
        <v>00635U</v>
      </c>
      <c r="AT1052" s="20">
        <f t="shared" si="592"/>
        <v>0</v>
      </c>
      <c r="AU1052" s="74" t="str">
        <f t="shared" si="582"/>
        <v>00631L</v>
      </c>
      <c r="AV1052" s="20">
        <f t="shared" si="593"/>
        <v>1</v>
      </c>
      <c r="AW1052" s="74" t="str">
        <f t="shared" si="583"/>
        <v>00631L</v>
      </c>
      <c r="AX1052" s="20">
        <f t="shared" si="584"/>
        <v>1</v>
      </c>
      <c r="AY1052" s="20">
        <f t="shared" si="594"/>
        <v>0</v>
      </c>
      <c r="AZ1052" s="57">
        <v>44782</v>
      </c>
      <c r="BA1052" s="75">
        <v>29.95</v>
      </c>
      <c r="BB1052" s="90">
        <v>29.537500000000001</v>
      </c>
      <c r="BC1052" s="76">
        <f t="shared" si="602"/>
        <v>31.957500000000007</v>
      </c>
      <c r="BD1052" s="76">
        <f t="shared" si="603"/>
        <v>31.887083333333344</v>
      </c>
      <c r="BE1052" s="77">
        <f t="shared" si="609"/>
        <v>-7.5725573026676207E-2</v>
      </c>
      <c r="BF1052" s="77">
        <f t="shared" si="600"/>
        <v>-6.0748213095689542E-2</v>
      </c>
    </row>
    <row r="1053" spans="1:58" s="23" customFormat="1" ht="13.15" x14ac:dyDescent="0.4">
      <c r="A1053" s="57">
        <v>44778</v>
      </c>
      <c r="B1053" s="112">
        <v>22.448</v>
      </c>
      <c r="C1053" s="112">
        <v>24.797000000000001</v>
      </c>
      <c r="D1053" s="112">
        <v>26.25</v>
      </c>
      <c r="E1053" s="112">
        <v>26.925999999999998</v>
      </c>
      <c r="F1053" s="112">
        <v>27.12</v>
      </c>
      <c r="G1053" s="112">
        <v>28.216000000000001</v>
      </c>
      <c r="H1053" s="113">
        <v>28.175000000000001</v>
      </c>
      <c r="I1053" s="90">
        <f t="shared" si="585"/>
        <v>23.902142857142859</v>
      </c>
      <c r="J1053" s="90">
        <f t="shared" si="586"/>
        <v>25.69647619047619</v>
      </c>
      <c r="K1053" s="114">
        <v>8</v>
      </c>
      <c r="L1053" s="115">
        <v>4.7619047619047616E-2</v>
      </c>
      <c r="M1053" s="90">
        <v>19.32</v>
      </c>
      <c r="N1053" s="90">
        <v>21.15</v>
      </c>
      <c r="O1053" s="90">
        <v>24.18</v>
      </c>
      <c r="P1053" s="90">
        <v>26.52</v>
      </c>
      <c r="Q1053" s="90">
        <v>28.45</v>
      </c>
      <c r="R1053" s="63">
        <f t="shared" si="574"/>
        <v>10.230000000000004</v>
      </c>
      <c r="S1053" s="64">
        <f t="shared" si="610"/>
        <v>-1.35261194029852E-2</v>
      </c>
      <c r="T1053" s="65">
        <f t="shared" si="604"/>
        <v>0.91347517730496464</v>
      </c>
      <c r="U1053" s="65">
        <f t="shared" si="604"/>
        <v>0.87468982630272951</v>
      </c>
      <c r="V1053" s="65">
        <f t="shared" si="575"/>
        <v>0.79751131221719451</v>
      </c>
      <c r="W1053" s="65">
        <f t="shared" si="576"/>
        <v>0.74340949033391912</v>
      </c>
      <c r="X1053" s="61">
        <f t="shared" si="587"/>
        <v>0.10464183891660728</v>
      </c>
      <c r="Y1053" s="66">
        <f t="shared" si="577"/>
        <v>4.6386392334546625E-2</v>
      </c>
      <c r="Z1053" s="61">
        <f t="shared" si="578"/>
        <v>7.5069977786410738E-2</v>
      </c>
      <c r="AA1053" s="67">
        <f t="shared" si="579"/>
        <v>23.902142857142856</v>
      </c>
      <c r="AB1053" s="68">
        <f t="shared" si="580"/>
        <v>6.137115839243508E-2</v>
      </c>
      <c r="AC1053" s="69">
        <f t="shared" si="581"/>
        <v>0.13012495778453226</v>
      </c>
      <c r="AD1053" s="70">
        <f>_xlfn.PERCENTILE.EXC(AC1053:$AC$5675,0.5)</f>
        <v>8.7840393343418852E-2</v>
      </c>
      <c r="AE1053" s="70">
        <f>_xlfn.PERCENTILE.EXC($AC1053:AC$5675,0.35)</f>
        <v>5.1251775852948267E-2</v>
      </c>
      <c r="AF1053" s="71">
        <f t="shared" si="606"/>
        <v>2.5782503818209509E-2</v>
      </c>
      <c r="AG1053" s="70">
        <f t="shared" si="607"/>
        <v>-0.25543395353898041</v>
      </c>
      <c r="AH1053" s="70">
        <f t="shared" si="608"/>
        <v>-0.28989367203038569</v>
      </c>
      <c r="AI1053" s="61" t="str">
        <f t="shared" si="596"/>
        <v>Short VOL</v>
      </c>
      <c r="AJ1053" s="68" t="str">
        <f t="shared" si="597"/>
        <v>Short VOL</v>
      </c>
      <c r="AK1053" s="72" t="str">
        <f t="shared" si="598"/>
        <v>00631L</v>
      </c>
      <c r="AL1053" s="73">
        <f t="shared" si="588"/>
        <v>1</v>
      </c>
      <c r="AM1053" s="72" t="str">
        <f t="shared" si="601"/>
        <v>00635U</v>
      </c>
      <c r="AN1053" s="73">
        <f t="shared" si="589"/>
        <v>0</v>
      </c>
      <c r="AO1053" s="74" t="str">
        <f t="shared" si="595"/>
        <v>00631L</v>
      </c>
      <c r="AP1053" s="20">
        <f t="shared" si="590"/>
        <v>1</v>
      </c>
      <c r="AQ1053" s="74" t="str">
        <f t="shared" si="605"/>
        <v>00635U</v>
      </c>
      <c r="AR1053" s="20">
        <f t="shared" si="591"/>
        <v>0</v>
      </c>
      <c r="AS1053" s="74" t="str">
        <f t="shared" si="599"/>
        <v>00635U</v>
      </c>
      <c r="AT1053" s="20">
        <f t="shared" si="592"/>
        <v>0</v>
      </c>
      <c r="AU1053" s="74" t="str">
        <f t="shared" si="582"/>
        <v>00631L</v>
      </c>
      <c r="AV1053" s="20">
        <f t="shared" si="593"/>
        <v>1</v>
      </c>
      <c r="AW1053" s="74" t="str">
        <f t="shared" si="583"/>
        <v>00631L</v>
      </c>
      <c r="AX1053" s="20">
        <f t="shared" si="584"/>
        <v>1</v>
      </c>
      <c r="AY1053" s="20">
        <f t="shared" si="594"/>
        <v>0</v>
      </c>
      <c r="AZ1053" s="57">
        <v>44781</v>
      </c>
      <c r="BA1053" s="75">
        <v>29.66</v>
      </c>
      <c r="BB1053" s="90">
        <v>29.475000000000001</v>
      </c>
      <c r="BC1053" s="76">
        <f t="shared" si="602"/>
        <v>32.041041666666679</v>
      </c>
      <c r="BD1053" s="76">
        <f t="shared" si="603"/>
        <v>31.959541666666674</v>
      </c>
      <c r="BE1053" s="77">
        <f t="shared" si="609"/>
        <v>-8.0086087504958145E-2</v>
      </c>
      <c r="BF1053" s="77">
        <f t="shared" si="600"/>
        <v>-7.195164719978013E-2</v>
      </c>
    </row>
    <row r="1054" spans="1:58" s="23" customFormat="1" ht="13.15" x14ac:dyDescent="0.4">
      <c r="A1054" s="57">
        <v>44777</v>
      </c>
      <c r="B1054" s="112">
        <v>23.2</v>
      </c>
      <c r="C1054" s="112">
        <v>25.25</v>
      </c>
      <c r="D1054" s="112">
        <v>26.509</v>
      </c>
      <c r="E1054" s="112">
        <v>27.08</v>
      </c>
      <c r="F1054" s="112">
        <v>27.228000000000002</v>
      </c>
      <c r="G1054" s="112">
        <v>28.248999999999999</v>
      </c>
      <c r="H1054" s="113">
        <v>28.2</v>
      </c>
      <c r="I1054" s="90">
        <f t="shared" si="585"/>
        <v>24.37142857142857</v>
      </c>
      <c r="J1054" s="90">
        <f t="shared" si="586"/>
        <v>25.969428571428573</v>
      </c>
      <c r="K1054" s="114">
        <v>9</v>
      </c>
      <c r="L1054" s="115">
        <v>4.7619047619047616E-2</v>
      </c>
      <c r="M1054" s="90">
        <v>19.690000000000001</v>
      </c>
      <c r="N1054" s="90">
        <v>21.44</v>
      </c>
      <c r="O1054" s="90">
        <v>24.32</v>
      </c>
      <c r="P1054" s="90">
        <v>26.6</v>
      </c>
      <c r="Q1054" s="90">
        <v>28.44</v>
      </c>
      <c r="R1054" s="63">
        <f t="shared" si="574"/>
        <v>9.7899999999999991</v>
      </c>
      <c r="S1054" s="64">
        <f t="shared" si="610"/>
        <v>-2.3234624145785789E-2</v>
      </c>
      <c r="T1054" s="65">
        <f t="shared" si="604"/>
        <v>0.91837686567164178</v>
      </c>
      <c r="U1054" s="65">
        <f t="shared" si="604"/>
        <v>0.88157894736842113</v>
      </c>
      <c r="V1054" s="65">
        <f t="shared" si="575"/>
        <v>0.80601503759398496</v>
      </c>
      <c r="W1054" s="65">
        <f t="shared" si="576"/>
        <v>0.75386779184247543</v>
      </c>
      <c r="X1054" s="61">
        <f t="shared" si="587"/>
        <v>8.8362068965517279E-2</v>
      </c>
      <c r="Y1054" s="66">
        <f t="shared" si="577"/>
        <v>4.135893648449044E-2</v>
      </c>
      <c r="Z1054" s="61">
        <f t="shared" si="578"/>
        <v>6.556858147713962E-2</v>
      </c>
      <c r="AA1054" s="67">
        <f t="shared" si="579"/>
        <v>24.371428571428567</v>
      </c>
      <c r="AB1054" s="68">
        <f t="shared" si="580"/>
        <v>8.2089552238805874E-2</v>
      </c>
      <c r="AC1054" s="69">
        <f t="shared" si="581"/>
        <v>0.13672707889125771</v>
      </c>
      <c r="AD1054" s="70">
        <f>_xlfn.PERCENTILE.EXC(AC1054:$AC$5675,0.5)</f>
        <v>8.781691831978275E-2</v>
      </c>
      <c r="AE1054" s="70">
        <f>_xlfn.PERCENTILE.EXC($AC1054:AC$5675,0.35)</f>
        <v>5.1251037913053694E-2</v>
      </c>
      <c r="AF1054" s="71">
        <f t="shared" si="606"/>
        <v>2.5782503818209509E-2</v>
      </c>
      <c r="AG1054" s="70">
        <f t="shared" si="607"/>
        <v>-0.25543395353898041</v>
      </c>
      <c r="AH1054" s="70">
        <f t="shared" si="608"/>
        <v>-0.28989367203038569</v>
      </c>
      <c r="AI1054" s="61" t="str">
        <f t="shared" si="596"/>
        <v>Short VOL</v>
      </c>
      <c r="AJ1054" s="68" t="str">
        <f t="shared" si="597"/>
        <v>Short VOL</v>
      </c>
      <c r="AK1054" s="72" t="str">
        <f t="shared" si="598"/>
        <v>00631L</v>
      </c>
      <c r="AL1054" s="73">
        <f t="shared" si="588"/>
        <v>1</v>
      </c>
      <c r="AM1054" s="72" t="str">
        <f t="shared" si="601"/>
        <v>00635U</v>
      </c>
      <c r="AN1054" s="73">
        <f t="shared" si="589"/>
        <v>0</v>
      </c>
      <c r="AO1054" s="74" t="str">
        <f t="shared" si="595"/>
        <v>00631L</v>
      </c>
      <c r="AP1054" s="20">
        <f t="shared" si="590"/>
        <v>1</v>
      </c>
      <c r="AQ1054" s="74" t="str">
        <f t="shared" si="605"/>
        <v>00635U</v>
      </c>
      <c r="AR1054" s="20">
        <f t="shared" si="591"/>
        <v>0</v>
      </c>
      <c r="AS1054" s="74" t="str">
        <f t="shared" si="599"/>
        <v>00635U</v>
      </c>
      <c r="AT1054" s="20">
        <f t="shared" si="592"/>
        <v>0</v>
      </c>
      <c r="AU1054" s="74" t="str">
        <f t="shared" si="582"/>
        <v>00631L</v>
      </c>
      <c r="AV1054" s="20">
        <f t="shared" si="593"/>
        <v>1</v>
      </c>
      <c r="AW1054" s="74" t="str">
        <f t="shared" si="583"/>
        <v>00631L</v>
      </c>
      <c r="AX1054" s="20">
        <f t="shared" si="584"/>
        <v>1</v>
      </c>
      <c r="AY1054" s="20">
        <f t="shared" si="594"/>
        <v>0</v>
      </c>
      <c r="AZ1054" s="57">
        <v>44778</v>
      </c>
      <c r="BA1054" s="75">
        <v>29.95</v>
      </c>
      <c r="BB1054" s="90">
        <v>29.875</v>
      </c>
      <c r="BC1054" s="76">
        <f t="shared" si="602"/>
        <v>32.124791666666674</v>
      </c>
      <c r="BD1054" s="76">
        <f t="shared" si="603"/>
        <v>32.048958333333339</v>
      </c>
      <c r="BE1054" s="77">
        <f t="shared" si="609"/>
        <v>-7.0032879590659042E-2</v>
      </c>
      <c r="BF1054" s="77">
        <f t="shared" si="600"/>
        <v>-6.5492248187993804E-2</v>
      </c>
    </row>
    <row r="1055" spans="1:58" s="23" customFormat="1" ht="13.15" x14ac:dyDescent="0.4">
      <c r="A1055" s="57">
        <v>44776</v>
      </c>
      <c r="B1055" s="112">
        <v>23.163</v>
      </c>
      <c r="C1055" s="112">
        <v>25.149000000000001</v>
      </c>
      <c r="D1055" s="112">
        <v>26.335000000000001</v>
      </c>
      <c r="E1055" s="112">
        <v>26.805</v>
      </c>
      <c r="F1055" s="112">
        <v>26.899000000000001</v>
      </c>
      <c r="G1055" s="112">
        <v>27.95</v>
      </c>
      <c r="H1055" s="113">
        <v>27.986000000000001</v>
      </c>
      <c r="I1055" s="90">
        <f t="shared" si="585"/>
        <v>24.203285714285716</v>
      </c>
      <c r="J1055" s="90">
        <f t="shared" si="586"/>
        <v>25.770238095238096</v>
      </c>
      <c r="K1055" s="114">
        <v>10</v>
      </c>
      <c r="L1055" s="115">
        <v>4.7619047619047616E-2</v>
      </c>
      <c r="M1055" s="90">
        <v>20.56</v>
      </c>
      <c r="N1055" s="90">
        <v>21.95</v>
      </c>
      <c r="O1055" s="90">
        <v>24.37</v>
      </c>
      <c r="P1055" s="90">
        <v>26.55</v>
      </c>
      <c r="Q1055" s="90">
        <v>28.49</v>
      </c>
      <c r="R1055" s="63">
        <f t="shared" ref="R1055:R1118" si="611">(O1055+P1055)-(N1055+M1055)</f>
        <v>8.4100000000000037</v>
      </c>
      <c r="S1055" s="64">
        <f t="shared" si="610"/>
        <v>-8.2741328875888032E-2</v>
      </c>
      <c r="T1055" s="65">
        <f t="shared" si="604"/>
        <v>0.93667425968109341</v>
      </c>
      <c r="U1055" s="65">
        <f t="shared" si="604"/>
        <v>0.90069757899056213</v>
      </c>
      <c r="V1055" s="65">
        <f t="shared" si="575"/>
        <v>0.82674199623352163</v>
      </c>
      <c r="W1055" s="65">
        <f t="shared" si="576"/>
        <v>0.77044577044577045</v>
      </c>
      <c r="X1055" s="61">
        <f t="shared" si="587"/>
        <v>8.5740189094676886E-2</v>
      </c>
      <c r="Y1055" s="66">
        <f t="shared" si="577"/>
        <v>4.4058944226823389E-2</v>
      </c>
      <c r="Z1055" s="61">
        <f t="shared" si="578"/>
        <v>6.4741308244256418E-2</v>
      </c>
      <c r="AA1055" s="67">
        <f t="shared" si="579"/>
        <v>24.203285714285713</v>
      </c>
      <c r="AB1055" s="68">
        <f t="shared" si="580"/>
        <v>5.5261958997722141E-2</v>
      </c>
      <c r="AC1055" s="69">
        <f t="shared" si="581"/>
        <v>0.1026553856166612</v>
      </c>
      <c r="AD1055" s="70">
        <f>_xlfn.PERCENTILE.EXC(AC1055:$AC$5675,0.5)</f>
        <v>8.7793443296146648E-2</v>
      </c>
      <c r="AE1055" s="70">
        <f>_xlfn.PERCENTILE.EXC($AC1055:AC$5675,0.35)</f>
        <v>5.1250005280072015E-2</v>
      </c>
      <c r="AF1055" s="71">
        <f t="shared" si="606"/>
        <v>2.5782503818209509E-2</v>
      </c>
      <c r="AG1055" s="70">
        <f t="shared" si="607"/>
        <v>-0.25543395353898041</v>
      </c>
      <c r="AH1055" s="70">
        <f t="shared" si="608"/>
        <v>-0.28989367203038569</v>
      </c>
      <c r="AI1055" s="61" t="str">
        <f t="shared" si="596"/>
        <v>Short VOL</v>
      </c>
      <c r="AJ1055" s="68" t="str">
        <f t="shared" si="597"/>
        <v>Short VOL</v>
      </c>
      <c r="AK1055" s="72" t="str">
        <f t="shared" si="598"/>
        <v>00631L</v>
      </c>
      <c r="AL1055" s="73">
        <f t="shared" si="588"/>
        <v>1</v>
      </c>
      <c r="AM1055" s="72" t="str">
        <f t="shared" si="601"/>
        <v>00635U</v>
      </c>
      <c r="AN1055" s="73">
        <f t="shared" si="589"/>
        <v>0</v>
      </c>
      <c r="AO1055" s="74" t="str">
        <f t="shared" si="595"/>
        <v>00631L</v>
      </c>
      <c r="AP1055" s="20">
        <f t="shared" si="590"/>
        <v>1</v>
      </c>
      <c r="AQ1055" s="74" t="str">
        <f t="shared" si="605"/>
        <v>00635U</v>
      </c>
      <c r="AR1055" s="20">
        <f t="shared" si="591"/>
        <v>0</v>
      </c>
      <c r="AS1055" s="74" t="str">
        <f t="shared" si="599"/>
        <v>00635U</v>
      </c>
      <c r="AT1055" s="20">
        <f t="shared" si="592"/>
        <v>0</v>
      </c>
      <c r="AU1055" s="74" t="str">
        <f t="shared" si="582"/>
        <v>00631L</v>
      </c>
      <c r="AV1055" s="20">
        <f t="shared" si="593"/>
        <v>1</v>
      </c>
      <c r="AW1055" s="74" t="str">
        <f t="shared" si="583"/>
        <v>00631L</v>
      </c>
      <c r="AX1055" s="20">
        <f t="shared" si="584"/>
        <v>1</v>
      </c>
      <c r="AY1055" s="20">
        <f t="shared" si="594"/>
        <v>0</v>
      </c>
      <c r="AZ1055" s="57">
        <v>44777</v>
      </c>
      <c r="BA1055" s="75">
        <v>30.42</v>
      </c>
      <c r="BB1055" s="90">
        <v>30.55</v>
      </c>
      <c r="BC1055" s="76">
        <f t="shared" si="602"/>
        <v>32.202291666666675</v>
      </c>
      <c r="BD1055" s="76">
        <f t="shared" si="603"/>
        <v>32.13387500000001</v>
      </c>
      <c r="BE1055" s="77">
        <f t="shared" si="609"/>
        <v>-5.1309754093588268E-2</v>
      </c>
      <c r="BF1055" s="77">
        <f t="shared" si="600"/>
        <v>-5.3335459853503762E-2</v>
      </c>
    </row>
    <row r="1056" spans="1:58" s="23" customFormat="1" ht="13.15" x14ac:dyDescent="0.4">
      <c r="A1056" s="57">
        <v>44775</v>
      </c>
      <c r="B1056" s="112">
        <v>24.611999999999998</v>
      </c>
      <c r="C1056" s="112">
        <v>26.3</v>
      </c>
      <c r="D1056" s="112">
        <v>27.25</v>
      </c>
      <c r="E1056" s="112">
        <v>27.55</v>
      </c>
      <c r="F1056" s="112">
        <v>27.5</v>
      </c>
      <c r="G1056" s="112">
        <v>28.515000000000001</v>
      </c>
      <c r="H1056" s="113">
        <v>28.45</v>
      </c>
      <c r="I1056" s="90">
        <f t="shared" si="585"/>
        <v>25.415809523809525</v>
      </c>
      <c r="J1056" s="90">
        <f t="shared" si="586"/>
        <v>26.752380952380953</v>
      </c>
      <c r="K1056" s="114">
        <v>11</v>
      </c>
      <c r="L1056" s="115">
        <v>4.7619047619047616E-2</v>
      </c>
      <c r="M1056" s="90">
        <v>23.25</v>
      </c>
      <c r="N1056" s="90">
        <v>23.93</v>
      </c>
      <c r="O1056" s="90">
        <v>25.66</v>
      </c>
      <c r="P1056" s="90">
        <v>27.6</v>
      </c>
      <c r="Q1056" s="90">
        <v>29.19</v>
      </c>
      <c r="R1056" s="63">
        <f t="shared" si="611"/>
        <v>6.0800000000000054</v>
      </c>
      <c r="S1056" s="64">
        <f t="shared" si="610"/>
        <v>4.7723292469352009E-2</v>
      </c>
      <c r="T1056" s="65">
        <f t="shared" si="604"/>
        <v>0.9715837860426243</v>
      </c>
      <c r="U1056" s="65">
        <f t="shared" si="604"/>
        <v>0.93257989088074822</v>
      </c>
      <c r="V1056" s="65">
        <f t="shared" si="575"/>
        <v>0.86702898550724627</v>
      </c>
      <c r="W1056" s="65">
        <f t="shared" si="576"/>
        <v>0.81980130181569022</v>
      </c>
      <c r="X1056" s="61">
        <f t="shared" si="587"/>
        <v>6.8584430359174484E-2</v>
      </c>
      <c r="Y1056" s="66">
        <f t="shared" si="577"/>
        <v>3.2667876588021727E-2</v>
      </c>
      <c r="Z1056" s="61">
        <f t="shared" si="578"/>
        <v>5.258819032773001E-2</v>
      </c>
      <c r="AA1056" s="67">
        <f t="shared" si="579"/>
        <v>25.415809523809521</v>
      </c>
      <c r="AB1056" s="68">
        <f t="shared" si="580"/>
        <v>2.8499791057250257E-2</v>
      </c>
      <c r="AC1056" s="69">
        <f t="shared" si="581"/>
        <v>6.2089825483055652E-2</v>
      </c>
      <c r="AD1056" s="70">
        <f>_xlfn.PERCENTILE.EXC(AC1056:$AC$5675,0.5)</f>
        <v>8.7791042430266003E-2</v>
      </c>
      <c r="AE1056" s="70">
        <f>_xlfn.PERCENTILE.EXC($AC1056:AC$5675,0.35)</f>
        <v>5.1248923531575813E-2</v>
      </c>
      <c r="AF1056" s="71">
        <f t="shared" si="606"/>
        <v>2.5782503818209509E-2</v>
      </c>
      <c r="AG1056" s="70">
        <f t="shared" si="607"/>
        <v>-0.25543395353898041</v>
      </c>
      <c r="AH1056" s="70">
        <f t="shared" si="608"/>
        <v>-0.28989367203038569</v>
      </c>
      <c r="AI1056" s="61" t="str">
        <f t="shared" si="596"/>
        <v>Safety</v>
      </c>
      <c r="AJ1056" s="68" t="str">
        <f t="shared" si="597"/>
        <v>Short VOL</v>
      </c>
      <c r="AK1056" s="72" t="str">
        <f t="shared" si="598"/>
        <v>00631L</v>
      </c>
      <c r="AL1056" s="73">
        <f t="shared" si="588"/>
        <v>1</v>
      </c>
      <c r="AM1056" s="72" t="str">
        <f t="shared" si="601"/>
        <v>00635U</v>
      </c>
      <c r="AN1056" s="73">
        <f t="shared" si="589"/>
        <v>0</v>
      </c>
      <c r="AO1056" s="74" t="str">
        <f t="shared" si="595"/>
        <v>00631L</v>
      </c>
      <c r="AP1056" s="20">
        <f t="shared" si="590"/>
        <v>1</v>
      </c>
      <c r="AQ1056" s="74" t="str">
        <f t="shared" si="605"/>
        <v>00635U</v>
      </c>
      <c r="AR1056" s="20">
        <f t="shared" si="591"/>
        <v>0</v>
      </c>
      <c r="AS1056" s="74" t="str">
        <f t="shared" si="599"/>
        <v>00635U</v>
      </c>
      <c r="AT1056" s="20">
        <f t="shared" si="592"/>
        <v>0</v>
      </c>
      <c r="AU1056" s="74" t="str">
        <f t="shared" si="582"/>
        <v>00631L</v>
      </c>
      <c r="AV1056" s="20">
        <f t="shared" si="593"/>
        <v>1</v>
      </c>
      <c r="AW1056" s="74" t="str">
        <f t="shared" si="583"/>
        <v>00631L</v>
      </c>
      <c r="AX1056" s="20">
        <f t="shared" si="584"/>
        <v>1</v>
      </c>
      <c r="AY1056" s="20">
        <f t="shared" si="594"/>
        <v>0</v>
      </c>
      <c r="AZ1056" s="57">
        <v>44776</v>
      </c>
      <c r="BA1056" s="75">
        <v>30.24</v>
      </c>
      <c r="BB1056" s="90">
        <v>29.9375</v>
      </c>
      <c r="BC1056" s="76">
        <f t="shared" si="602"/>
        <v>32.263125000000009</v>
      </c>
      <c r="BD1056" s="76">
        <f t="shared" si="603"/>
        <v>32.197125000000007</v>
      </c>
      <c r="BE1056" s="77">
        <f t="shared" si="609"/>
        <v>-7.2083066968869527E-2</v>
      </c>
      <c r="BF1056" s="77">
        <f t="shared" si="600"/>
        <v>-6.0785706798355689E-2</v>
      </c>
    </row>
    <row r="1057" spans="1:58" s="23" customFormat="1" ht="13.15" x14ac:dyDescent="0.4">
      <c r="A1057" s="57">
        <v>44774</v>
      </c>
      <c r="B1057" s="112">
        <v>24.213999999999999</v>
      </c>
      <c r="C1057" s="112">
        <v>26.052</v>
      </c>
      <c r="D1057" s="112">
        <v>26.991</v>
      </c>
      <c r="E1057" s="112">
        <v>27.204999999999998</v>
      </c>
      <c r="F1057" s="112">
        <v>27.1</v>
      </c>
      <c r="G1057" s="112">
        <v>28.143000000000001</v>
      </c>
      <c r="H1057" s="113">
        <v>28.15</v>
      </c>
      <c r="I1057" s="90">
        <f t="shared" si="585"/>
        <v>25.001714285714286</v>
      </c>
      <c r="J1057" s="90">
        <f t="shared" si="586"/>
        <v>26.454428571428572</v>
      </c>
      <c r="K1057" s="114">
        <v>12</v>
      </c>
      <c r="L1057" s="115">
        <v>4.7619047619047616E-2</v>
      </c>
      <c r="M1057" s="90">
        <v>21.94</v>
      </c>
      <c r="N1057" s="90">
        <v>22.84</v>
      </c>
      <c r="O1057" s="90">
        <v>24.86</v>
      </c>
      <c r="P1057" s="90">
        <v>26.88</v>
      </c>
      <c r="Q1057" s="90">
        <v>28.76</v>
      </c>
      <c r="R1057" s="63">
        <f t="shared" si="611"/>
        <v>6.9599999999999937</v>
      </c>
      <c r="S1057" s="64">
        <f t="shared" si="610"/>
        <v>7.0792311298640498E-2</v>
      </c>
      <c r="T1057" s="65">
        <f t="shared" si="604"/>
        <v>0.96059544658493878</v>
      </c>
      <c r="U1057" s="65">
        <f t="shared" si="604"/>
        <v>0.91874497184231696</v>
      </c>
      <c r="V1057" s="65">
        <f t="shared" si="575"/>
        <v>0.84970238095238093</v>
      </c>
      <c r="W1057" s="65">
        <f t="shared" si="576"/>
        <v>0.79415855354659248</v>
      </c>
      <c r="X1057" s="61">
        <f t="shared" si="587"/>
        <v>7.5906500371685851E-2</v>
      </c>
      <c r="Y1057" s="66">
        <f t="shared" si="577"/>
        <v>3.4736261716596224E-2</v>
      </c>
      <c r="Z1057" s="61">
        <f t="shared" si="578"/>
        <v>5.8104587114026489E-2</v>
      </c>
      <c r="AA1057" s="67">
        <f t="shared" si="579"/>
        <v>25.001714285714286</v>
      </c>
      <c r="AB1057" s="68">
        <f t="shared" si="580"/>
        <v>6.015761821366019E-2</v>
      </c>
      <c r="AC1057" s="69">
        <f t="shared" si="581"/>
        <v>9.464598448836628E-2</v>
      </c>
      <c r="AD1057" s="70">
        <f>_xlfn.PERCENTILE.EXC(AC1057:$AC$5675,0.5)</f>
        <v>8.7793443296146648E-2</v>
      </c>
      <c r="AE1057" s="70">
        <f>_xlfn.PERCENTILE.EXC($AC1057:AC$5675,0.35)</f>
        <v>5.124784178307961E-2</v>
      </c>
      <c r="AF1057" s="71">
        <f t="shared" si="606"/>
        <v>2.5782503818209509E-2</v>
      </c>
      <c r="AG1057" s="70">
        <f t="shared" si="607"/>
        <v>-0.25543395353898041</v>
      </c>
      <c r="AH1057" s="70">
        <f t="shared" si="608"/>
        <v>-0.28989367203038569</v>
      </c>
      <c r="AI1057" s="61" t="str">
        <f t="shared" si="596"/>
        <v>Short VOL</v>
      </c>
      <c r="AJ1057" s="68" t="str">
        <f t="shared" si="597"/>
        <v>Short VOL</v>
      </c>
      <c r="AK1057" s="72" t="str">
        <f t="shared" si="598"/>
        <v>00631L</v>
      </c>
      <c r="AL1057" s="73">
        <f t="shared" si="588"/>
        <v>1</v>
      </c>
      <c r="AM1057" s="72" t="str">
        <f t="shared" si="601"/>
        <v>00635U</v>
      </c>
      <c r="AN1057" s="73">
        <f t="shared" si="589"/>
        <v>0</v>
      </c>
      <c r="AO1057" s="74" t="str">
        <f t="shared" si="595"/>
        <v>00631L</v>
      </c>
      <c r="AP1057" s="20">
        <f t="shared" si="590"/>
        <v>1</v>
      </c>
      <c r="AQ1057" s="74" t="str">
        <f t="shared" si="605"/>
        <v>00635U</v>
      </c>
      <c r="AR1057" s="20">
        <f t="shared" si="591"/>
        <v>0</v>
      </c>
      <c r="AS1057" s="74" t="str">
        <f t="shared" si="599"/>
        <v>00635U</v>
      </c>
      <c r="AT1057" s="20">
        <f t="shared" si="592"/>
        <v>0</v>
      </c>
      <c r="AU1057" s="74" t="str">
        <f t="shared" si="582"/>
        <v>00631L</v>
      </c>
      <c r="AV1057" s="20">
        <f t="shared" si="593"/>
        <v>1</v>
      </c>
      <c r="AW1057" s="74" t="str">
        <f t="shared" si="583"/>
        <v>00631L</v>
      </c>
      <c r="AX1057" s="20">
        <f t="shared" si="584"/>
        <v>1</v>
      </c>
      <c r="AY1057" s="20">
        <f t="shared" si="594"/>
        <v>0</v>
      </c>
      <c r="AZ1057" s="57">
        <v>44775</v>
      </c>
      <c r="BA1057" s="75">
        <v>30.23</v>
      </c>
      <c r="BB1057" s="90">
        <v>30.212499999999999</v>
      </c>
      <c r="BC1057" s="76">
        <f t="shared" si="602"/>
        <v>32.335000000000008</v>
      </c>
      <c r="BD1057" s="76">
        <f t="shared" si="603"/>
        <v>32.268000000000008</v>
      </c>
      <c r="BE1057" s="77">
        <f t="shared" si="609"/>
        <v>-6.5640946342972281E-2</v>
      </c>
      <c r="BF1057" s="77">
        <f t="shared" si="600"/>
        <v>-6.3158547167472628E-2</v>
      </c>
    </row>
    <row r="1058" spans="1:58" s="23" customFormat="1" ht="13.15" x14ac:dyDescent="0.4">
      <c r="A1058" s="57">
        <v>44771</v>
      </c>
      <c r="B1058" s="112">
        <v>23.416</v>
      </c>
      <c r="C1058" s="112">
        <v>25.382000000000001</v>
      </c>
      <c r="D1058" s="112">
        <v>26.463000000000001</v>
      </c>
      <c r="E1058" s="112">
        <v>26.8</v>
      </c>
      <c r="F1058" s="112">
        <v>26.658000000000001</v>
      </c>
      <c r="G1058" s="112">
        <v>27.7</v>
      </c>
      <c r="H1058" s="113">
        <v>27.847999999999999</v>
      </c>
      <c r="I1058" s="90">
        <f t="shared" si="585"/>
        <v>24.164952380952382</v>
      </c>
      <c r="J1058" s="90">
        <f t="shared" si="586"/>
        <v>25.793809523809525</v>
      </c>
      <c r="K1058" s="114">
        <v>13</v>
      </c>
      <c r="L1058" s="115">
        <v>4.7619047619047616E-2</v>
      </c>
      <c r="M1058" s="90">
        <v>18.57</v>
      </c>
      <c r="N1058" s="90">
        <v>21.33</v>
      </c>
      <c r="O1058" s="90">
        <v>23.79</v>
      </c>
      <c r="P1058" s="90">
        <v>26.22</v>
      </c>
      <c r="Q1058" s="90">
        <v>28.54</v>
      </c>
      <c r="R1058" s="63">
        <f t="shared" si="611"/>
        <v>10.11</v>
      </c>
      <c r="S1058" s="64">
        <f t="shared" si="610"/>
        <v>-4.4782803403493061E-2</v>
      </c>
      <c r="T1058" s="65">
        <f t="shared" si="604"/>
        <v>0.87060478199718716</v>
      </c>
      <c r="U1058" s="65">
        <f t="shared" si="604"/>
        <v>0.89659520807061788</v>
      </c>
      <c r="V1058" s="65">
        <f t="shared" si="575"/>
        <v>0.81350114416475972</v>
      </c>
      <c r="W1058" s="65">
        <f t="shared" si="576"/>
        <v>0.74737210932025222</v>
      </c>
      <c r="X1058" s="61">
        <f t="shared" si="587"/>
        <v>8.3959685685001756E-2</v>
      </c>
      <c r="Y1058" s="66">
        <f t="shared" si="577"/>
        <v>3.9104477611940233E-2</v>
      </c>
      <c r="Z1058" s="61">
        <f t="shared" si="578"/>
        <v>6.7405766714486157E-2</v>
      </c>
      <c r="AA1058" s="67">
        <f t="shared" si="579"/>
        <v>24.164952380952382</v>
      </c>
      <c r="AB1058" s="68">
        <f t="shared" si="580"/>
        <v>9.7796530707923213E-2</v>
      </c>
      <c r="AC1058" s="69">
        <f t="shared" si="581"/>
        <v>0.13290915991337945</v>
      </c>
      <c r="AD1058" s="70">
        <f>_xlfn.PERCENTILE.EXC(AC1058:$AC$5675,0.5)</f>
        <v>8.7791042430266003E-2</v>
      </c>
      <c r="AE1058" s="70">
        <f>_xlfn.PERCENTILE.EXC($AC1058:AC$5675,0.35)</f>
        <v>5.1243138571266139E-2</v>
      </c>
      <c r="AF1058" s="71">
        <f t="shared" si="606"/>
        <v>2.5782503818209509E-2</v>
      </c>
      <c r="AG1058" s="70">
        <f t="shared" si="607"/>
        <v>-0.25543395353898041</v>
      </c>
      <c r="AH1058" s="70">
        <f t="shared" si="608"/>
        <v>-0.28989367203038569</v>
      </c>
      <c r="AI1058" s="61" t="str">
        <f t="shared" si="596"/>
        <v>Short VOL</v>
      </c>
      <c r="AJ1058" s="68" t="str">
        <f t="shared" si="597"/>
        <v>Short VOL</v>
      </c>
      <c r="AK1058" s="72" t="str">
        <f t="shared" si="598"/>
        <v>00631L</v>
      </c>
      <c r="AL1058" s="73">
        <f t="shared" si="588"/>
        <v>1</v>
      </c>
      <c r="AM1058" s="72" t="str">
        <f t="shared" si="601"/>
        <v>00635U</v>
      </c>
      <c r="AN1058" s="73">
        <f t="shared" si="589"/>
        <v>0</v>
      </c>
      <c r="AO1058" s="74" t="str">
        <f t="shared" si="595"/>
        <v>00631L</v>
      </c>
      <c r="AP1058" s="20">
        <f t="shared" si="590"/>
        <v>1</v>
      </c>
      <c r="AQ1058" s="74" t="str">
        <f t="shared" si="605"/>
        <v>00635U</v>
      </c>
      <c r="AR1058" s="20">
        <f t="shared" si="591"/>
        <v>0</v>
      </c>
      <c r="AS1058" s="74" t="str">
        <f t="shared" si="599"/>
        <v>00635U</v>
      </c>
      <c r="AT1058" s="20">
        <f t="shared" si="592"/>
        <v>0</v>
      </c>
      <c r="AU1058" s="74" t="str">
        <f t="shared" si="582"/>
        <v>00631L</v>
      </c>
      <c r="AV1058" s="20">
        <f t="shared" si="593"/>
        <v>1</v>
      </c>
      <c r="AW1058" s="74" t="str">
        <f t="shared" si="583"/>
        <v>00631L</v>
      </c>
      <c r="AX1058" s="20">
        <f t="shared" si="584"/>
        <v>1</v>
      </c>
      <c r="AY1058" s="20">
        <f t="shared" si="594"/>
        <v>0</v>
      </c>
      <c r="AZ1058" s="57">
        <v>44774</v>
      </c>
      <c r="BA1058" s="75">
        <v>30.25</v>
      </c>
      <c r="BB1058" s="90">
        <v>30.625</v>
      </c>
      <c r="BC1058" s="76">
        <f t="shared" si="602"/>
        <v>32.398541666666681</v>
      </c>
      <c r="BD1058" s="76">
        <f t="shared" si="603"/>
        <v>32.335625000000014</v>
      </c>
      <c r="BE1058" s="77">
        <f t="shared" si="609"/>
        <v>-5.4741404255593193E-2</v>
      </c>
      <c r="BF1058" s="77">
        <f t="shared" si="600"/>
        <v>-6.4499294508765903E-2</v>
      </c>
    </row>
    <row r="1059" spans="1:58" s="23" customFormat="1" ht="13.15" x14ac:dyDescent="0.4">
      <c r="A1059" s="57">
        <v>44770</v>
      </c>
      <c r="B1059" s="112">
        <v>23.667000000000002</v>
      </c>
      <c r="C1059" s="112">
        <v>25.552</v>
      </c>
      <c r="D1059" s="112">
        <v>26.664000000000001</v>
      </c>
      <c r="E1059" s="112">
        <v>27.076000000000001</v>
      </c>
      <c r="F1059" s="112">
        <v>26.984999999999999</v>
      </c>
      <c r="G1059" s="112">
        <v>28.07</v>
      </c>
      <c r="H1059" s="113">
        <v>28.1</v>
      </c>
      <c r="I1059" s="90">
        <f t="shared" si="585"/>
        <v>24.295333333333335</v>
      </c>
      <c r="J1059" s="90">
        <f t="shared" si="586"/>
        <v>25.922666666666668</v>
      </c>
      <c r="K1059" s="114">
        <v>14</v>
      </c>
      <c r="L1059" s="115">
        <v>4.7619047619047616E-2</v>
      </c>
      <c r="M1059" s="90">
        <v>20.81</v>
      </c>
      <c r="N1059" s="90">
        <v>22.33</v>
      </c>
      <c r="O1059" s="90">
        <v>24.33</v>
      </c>
      <c r="P1059" s="90">
        <v>26.65</v>
      </c>
      <c r="Q1059" s="90">
        <v>28.79</v>
      </c>
      <c r="R1059" s="63">
        <f t="shared" si="611"/>
        <v>7.8399999999999963</v>
      </c>
      <c r="S1059" s="64">
        <f t="shared" si="610"/>
        <v>-3.9156626506024104E-2</v>
      </c>
      <c r="T1059" s="65">
        <f t="shared" si="604"/>
        <v>0.93193013882669051</v>
      </c>
      <c r="U1059" s="65">
        <f t="shared" si="604"/>
        <v>0.91779695848746401</v>
      </c>
      <c r="V1059" s="65">
        <f t="shared" si="575"/>
        <v>0.83789868667917444</v>
      </c>
      <c r="W1059" s="65">
        <f t="shared" si="576"/>
        <v>0.77561653351858284</v>
      </c>
      <c r="X1059" s="61">
        <f t="shared" si="587"/>
        <v>7.964676553851345E-2</v>
      </c>
      <c r="Y1059" s="66">
        <f t="shared" si="577"/>
        <v>3.7819471118333614E-2</v>
      </c>
      <c r="Z1059" s="61">
        <f t="shared" si="578"/>
        <v>6.6981313283758157E-2</v>
      </c>
      <c r="AA1059" s="67">
        <f t="shared" si="579"/>
        <v>24.295333333333335</v>
      </c>
      <c r="AB1059" s="68">
        <f t="shared" si="580"/>
        <v>5.9874608150470375E-2</v>
      </c>
      <c r="AC1059" s="69">
        <f t="shared" si="581"/>
        <v>8.8013136288998539E-2</v>
      </c>
      <c r="AD1059" s="70">
        <f>_xlfn.PERCENTILE.EXC(AC1059:$AC$5675,0.5)</f>
        <v>8.7788641564385345E-2</v>
      </c>
      <c r="AE1059" s="70">
        <f>_xlfn.PERCENTILE.EXC($AC1059:AC$5675,0.35)</f>
        <v>5.1238435359452675E-2</v>
      </c>
      <c r="AF1059" s="71">
        <f t="shared" si="606"/>
        <v>2.5782503818209509E-2</v>
      </c>
      <c r="AG1059" s="70">
        <f t="shared" si="607"/>
        <v>-0.25543395353898041</v>
      </c>
      <c r="AH1059" s="70">
        <f t="shared" si="608"/>
        <v>-0.28989367203038569</v>
      </c>
      <c r="AI1059" s="61" t="str">
        <f t="shared" si="596"/>
        <v>Short VOL</v>
      </c>
      <c r="AJ1059" s="68" t="str">
        <f t="shared" si="597"/>
        <v>Short VOL</v>
      </c>
      <c r="AK1059" s="72" t="str">
        <f t="shared" si="598"/>
        <v>00631L</v>
      </c>
      <c r="AL1059" s="73">
        <f t="shared" si="588"/>
        <v>1</v>
      </c>
      <c r="AM1059" s="72" t="str">
        <f t="shared" si="601"/>
        <v>00635U</v>
      </c>
      <c r="AN1059" s="73">
        <f t="shared" si="589"/>
        <v>0</v>
      </c>
      <c r="AO1059" s="74" t="str">
        <f t="shared" si="595"/>
        <v>00631L</v>
      </c>
      <c r="AP1059" s="20">
        <f t="shared" si="590"/>
        <v>1</v>
      </c>
      <c r="AQ1059" s="74" t="str">
        <f t="shared" si="605"/>
        <v>00635U</v>
      </c>
      <c r="AR1059" s="20">
        <f t="shared" si="591"/>
        <v>0</v>
      </c>
      <c r="AS1059" s="74" t="str">
        <f t="shared" si="599"/>
        <v>00635U</v>
      </c>
      <c r="AT1059" s="20">
        <f t="shared" si="592"/>
        <v>0</v>
      </c>
      <c r="AU1059" s="74" t="str">
        <f t="shared" si="582"/>
        <v>00631L</v>
      </c>
      <c r="AV1059" s="20">
        <f t="shared" si="593"/>
        <v>1</v>
      </c>
      <c r="AW1059" s="74" t="str">
        <f t="shared" si="583"/>
        <v>00631L</v>
      </c>
      <c r="AX1059" s="20">
        <f t="shared" si="584"/>
        <v>1</v>
      </c>
      <c r="AY1059" s="20">
        <f t="shared" si="594"/>
        <v>0</v>
      </c>
      <c r="AZ1059" s="57">
        <v>44771</v>
      </c>
      <c r="BA1059" s="75">
        <v>31.02</v>
      </c>
      <c r="BB1059" s="90">
        <v>30.6875</v>
      </c>
      <c r="BC1059" s="76">
        <f t="shared" si="602"/>
        <v>32.456458333333345</v>
      </c>
      <c r="BD1059" s="76">
        <f t="shared" si="603"/>
        <v>32.405125000000012</v>
      </c>
      <c r="BE1059" s="77">
        <f t="shared" si="609"/>
        <v>-5.4502506563280616E-2</v>
      </c>
      <c r="BF1059" s="77">
        <f t="shared" si="600"/>
        <v>-4.274401039958995E-2</v>
      </c>
    </row>
    <row r="1060" spans="1:58" s="23" customFormat="1" ht="13.15" x14ac:dyDescent="0.4">
      <c r="A1060" s="57">
        <v>44769</v>
      </c>
      <c r="B1060" s="112">
        <v>25</v>
      </c>
      <c r="C1060" s="112">
        <v>26.69</v>
      </c>
      <c r="D1060" s="112">
        <v>27.544</v>
      </c>
      <c r="E1060" s="112">
        <v>27.789000000000001</v>
      </c>
      <c r="F1060" s="112">
        <v>27.577000000000002</v>
      </c>
      <c r="G1060" s="112">
        <v>28.542999999999999</v>
      </c>
      <c r="H1060" s="113">
        <v>28.527000000000001</v>
      </c>
      <c r="I1060" s="90">
        <f t="shared" si="585"/>
        <v>25.482857142857142</v>
      </c>
      <c r="J1060" s="90">
        <f t="shared" si="586"/>
        <v>26.934000000000001</v>
      </c>
      <c r="K1060" s="114">
        <v>15</v>
      </c>
      <c r="L1060" s="115">
        <v>4.7619047619047616E-2</v>
      </c>
      <c r="M1060" s="90">
        <v>22.14</v>
      </c>
      <c r="N1060" s="90">
        <v>23.24</v>
      </c>
      <c r="O1060" s="90">
        <v>25.31</v>
      </c>
      <c r="P1060" s="90">
        <v>27.41</v>
      </c>
      <c r="Q1060" s="90">
        <v>29.53</v>
      </c>
      <c r="R1060" s="63">
        <f t="shared" si="611"/>
        <v>7.3400000000000034</v>
      </c>
      <c r="S1060" s="64">
        <f t="shared" si="610"/>
        <v>-5.8728230052653006E-2</v>
      </c>
      <c r="T1060" s="65">
        <f t="shared" si="604"/>
        <v>0.95266781411359736</v>
      </c>
      <c r="U1060" s="65">
        <f t="shared" si="604"/>
        <v>0.91821414460687478</v>
      </c>
      <c r="V1060" s="65">
        <f t="shared" si="575"/>
        <v>0.84786574242977009</v>
      </c>
      <c r="W1060" s="65">
        <f t="shared" si="576"/>
        <v>0.78699627497460201</v>
      </c>
      <c r="X1060" s="61">
        <f t="shared" si="587"/>
        <v>6.7600000000000049E-2</v>
      </c>
      <c r="Y1060" s="66">
        <f t="shared" si="577"/>
        <v>2.6557270862571505E-2</v>
      </c>
      <c r="Z1060" s="61">
        <f t="shared" si="578"/>
        <v>5.6945845946855096E-2</v>
      </c>
      <c r="AA1060" s="67">
        <f t="shared" si="579"/>
        <v>25.482857142857142</v>
      </c>
      <c r="AB1060" s="68">
        <f t="shared" si="580"/>
        <v>7.5731497418244476E-2</v>
      </c>
      <c r="AC1060" s="69">
        <f t="shared" si="581"/>
        <v>9.6508482911236829E-2</v>
      </c>
      <c r="AD1060" s="70">
        <f>_xlfn.PERCENTILE.EXC(AC1060:$AC$5675,0.5)</f>
        <v>8.7779068416657988E-2</v>
      </c>
      <c r="AE1060" s="70">
        <f>_xlfn.PERCENTILE.EXC($AC1060:AC$5675,0.35)</f>
        <v>5.1227966388571605E-2</v>
      </c>
      <c r="AF1060" s="71">
        <f t="shared" si="606"/>
        <v>2.5782503818209509E-2</v>
      </c>
      <c r="AG1060" s="70">
        <f t="shared" si="607"/>
        <v>-0.25543395353898041</v>
      </c>
      <c r="AH1060" s="70">
        <f t="shared" si="608"/>
        <v>-0.28989367203038569</v>
      </c>
      <c r="AI1060" s="61" t="str">
        <f t="shared" si="596"/>
        <v>Short VOL</v>
      </c>
      <c r="AJ1060" s="68" t="str">
        <f t="shared" si="597"/>
        <v>Short VOL</v>
      </c>
      <c r="AK1060" s="72" t="str">
        <f t="shared" si="598"/>
        <v>00631L</v>
      </c>
      <c r="AL1060" s="73">
        <f t="shared" si="588"/>
        <v>1</v>
      </c>
      <c r="AM1060" s="72" t="str">
        <f t="shared" si="601"/>
        <v>00635U</v>
      </c>
      <c r="AN1060" s="73">
        <f t="shared" si="589"/>
        <v>0</v>
      </c>
      <c r="AO1060" s="74" t="str">
        <f t="shared" si="595"/>
        <v>00631L</v>
      </c>
      <c r="AP1060" s="20">
        <f t="shared" si="590"/>
        <v>1</v>
      </c>
      <c r="AQ1060" s="74" t="str">
        <f t="shared" si="605"/>
        <v>00635U</v>
      </c>
      <c r="AR1060" s="20">
        <f t="shared" si="591"/>
        <v>0</v>
      </c>
      <c r="AS1060" s="74" t="str">
        <f t="shared" si="599"/>
        <v>00635U</v>
      </c>
      <c r="AT1060" s="20">
        <f t="shared" si="592"/>
        <v>0</v>
      </c>
      <c r="AU1060" s="74" t="str">
        <f t="shared" si="582"/>
        <v>00631L</v>
      </c>
      <c r="AV1060" s="20">
        <f t="shared" si="593"/>
        <v>1</v>
      </c>
      <c r="AW1060" s="74" t="str">
        <f t="shared" si="583"/>
        <v>00631L</v>
      </c>
      <c r="AX1060" s="20">
        <f t="shared" si="584"/>
        <v>1</v>
      </c>
      <c r="AY1060" s="20">
        <f t="shared" si="594"/>
        <v>0</v>
      </c>
      <c r="AZ1060" s="57">
        <v>44770</v>
      </c>
      <c r="BA1060" s="75">
        <v>30.75</v>
      </c>
      <c r="BB1060" s="90">
        <v>30.837499999999999</v>
      </c>
      <c r="BC1060" s="76">
        <f t="shared" si="602"/>
        <v>32.495833333333344</v>
      </c>
      <c r="BD1060" s="76">
        <f t="shared" si="603"/>
        <v>32.45750000000001</v>
      </c>
      <c r="BE1060" s="77">
        <f t="shared" si="609"/>
        <v>-5.1032183613284113E-2</v>
      </c>
      <c r="BF1060" s="77">
        <f t="shared" si="600"/>
        <v>-5.2607255641993672E-2</v>
      </c>
    </row>
    <row r="1061" spans="1:58" s="23" customFormat="1" ht="13.15" x14ac:dyDescent="0.4">
      <c r="A1061" s="57">
        <v>44768</v>
      </c>
      <c r="B1061" s="112">
        <v>25.951000000000001</v>
      </c>
      <c r="C1061" s="112">
        <v>27.44</v>
      </c>
      <c r="D1061" s="112">
        <v>28.3</v>
      </c>
      <c r="E1061" s="112">
        <v>28.431000000000001</v>
      </c>
      <c r="F1061" s="112">
        <v>28.111000000000001</v>
      </c>
      <c r="G1061" s="112">
        <v>29.082000000000001</v>
      </c>
      <c r="H1061" s="113">
        <v>28.95</v>
      </c>
      <c r="I1061" s="90">
        <f t="shared" si="585"/>
        <v>26.305523809523809</v>
      </c>
      <c r="J1061" s="90">
        <f t="shared" si="586"/>
        <v>27.644761904761907</v>
      </c>
      <c r="K1061" s="114">
        <v>16</v>
      </c>
      <c r="L1061" s="115">
        <v>4.7619047619047616E-2</v>
      </c>
      <c r="M1061" s="90">
        <v>24.95</v>
      </c>
      <c r="N1061" s="90">
        <v>24.69</v>
      </c>
      <c r="O1061" s="90">
        <v>26.42</v>
      </c>
      <c r="P1061" s="90">
        <v>28.31</v>
      </c>
      <c r="Q1061" s="90">
        <v>30.02</v>
      </c>
      <c r="R1061" s="63">
        <f t="shared" si="611"/>
        <v>5.0900000000000034</v>
      </c>
      <c r="S1061" s="64">
        <f t="shared" si="610"/>
        <v>5.6934931506849397E-2</v>
      </c>
      <c r="T1061" s="65">
        <f t="shared" si="604"/>
        <v>1.0105305791818548</v>
      </c>
      <c r="U1061" s="65">
        <f t="shared" si="604"/>
        <v>0.93451930355791069</v>
      </c>
      <c r="V1061" s="65">
        <f t="shared" si="575"/>
        <v>0.87212998940303788</v>
      </c>
      <c r="W1061" s="65">
        <f t="shared" si="576"/>
        <v>0.82245169886742175</v>
      </c>
      <c r="X1061" s="61">
        <f t="shared" si="587"/>
        <v>5.7377365034102762E-2</v>
      </c>
      <c r="Y1061" s="66">
        <f t="shared" si="577"/>
        <v>1.8254721958425604E-2</v>
      </c>
      <c r="Z1061" s="61">
        <f t="shared" si="578"/>
        <v>5.091090772171708E-2</v>
      </c>
      <c r="AA1061" s="67">
        <f t="shared" si="579"/>
        <v>26.305523809523809</v>
      </c>
      <c r="AB1061" s="68">
        <f t="shared" si="580"/>
        <v>5.1073309031996729E-2</v>
      </c>
      <c r="AC1061" s="69">
        <f t="shared" si="581"/>
        <v>6.5432313062932665E-2</v>
      </c>
      <c r="AD1061" s="70">
        <f>_xlfn.PERCENTILE.EXC(AC1061:$AC$5675,0.5)</f>
        <v>8.7769495268930631E-2</v>
      </c>
      <c r="AE1061" s="70">
        <f>_xlfn.PERCENTILE.EXC($AC1061:AC$5675,0.35)</f>
        <v>5.1182902863285092E-2</v>
      </c>
      <c r="AF1061" s="71">
        <f t="shared" si="606"/>
        <v>2.5782503818209509E-2</v>
      </c>
      <c r="AG1061" s="70">
        <f t="shared" si="607"/>
        <v>-0.25543395353898041</v>
      </c>
      <c r="AH1061" s="70">
        <f t="shared" si="608"/>
        <v>-0.28989367203038569</v>
      </c>
      <c r="AI1061" s="61" t="str">
        <f t="shared" si="596"/>
        <v>Safety</v>
      </c>
      <c r="AJ1061" s="68" t="str">
        <f t="shared" si="597"/>
        <v>Short VOL</v>
      </c>
      <c r="AK1061" s="72" t="str">
        <f t="shared" si="598"/>
        <v>00631L</v>
      </c>
      <c r="AL1061" s="73">
        <f t="shared" si="588"/>
        <v>1</v>
      </c>
      <c r="AM1061" s="72" t="str">
        <f t="shared" si="601"/>
        <v>00635U</v>
      </c>
      <c r="AN1061" s="73">
        <f t="shared" si="589"/>
        <v>0</v>
      </c>
      <c r="AO1061" s="74" t="str">
        <f t="shared" si="595"/>
        <v>00631L</v>
      </c>
      <c r="AP1061" s="20">
        <f t="shared" si="590"/>
        <v>1</v>
      </c>
      <c r="AQ1061" s="74" t="str">
        <f t="shared" si="605"/>
        <v>00635U</v>
      </c>
      <c r="AR1061" s="20">
        <f t="shared" si="591"/>
        <v>0</v>
      </c>
      <c r="AS1061" s="74" t="str">
        <f t="shared" si="599"/>
        <v>00635U</v>
      </c>
      <c r="AT1061" s="20">
        <f t="shared" si="592"/>
        <v>0</v>
      </c>
      <c r="AU1061" s="74" t="str">
        <f t="shared" si="582"/>
        <v>00631L</v>
      </c>
      <c r="AV1061" s="20">
        <f t="shared" si="593"/>
        <v>1</v>
      </c>
      <c r="AW1061" s="74" t="str">
        <f t="shared" si="583"/>
        <v>00631L</v>
      </c>
      <c r="AX1061" s="20">
        <f t="shared" si="584"/>
        <v>1</v>
      </c>
      <c r="AY1061" s="20">
        <f t="shared" si="594"/>
        <v>0</v>
      </c>
      <c r="AZ1061" s="57">
        <v>44769</v>
      </c>
      <c r="BA1061" s="75">
        <v>30.65</v>
      </c>
      <c r="BB1061" s="90">
        <v>30.887499999999999</v>
      </c>
      <c r="BC1061" s="76">
        <f t="shared" si="602"/>
        <v>32.530416666666675</v>
      </c>
      <c r="BD1061" s="76">
        <f t="shared" si="603"/>
        <v>32.49270833333334</v>
      </c>
      <c r="BE1061" s="77">
        <f t="shared" si="609"/>
        <v>-5.0504015472698879E-2</v>
      </c>
      <c r="BF1061" s="77">
        <f t="shared" si="600"/>
        <v>-5.6711441669605595E-2</v>
      </c>
    </row>
    <row r="1062" spans="1:58" s="23" customFormat="1" ht="13.15" x14ac:dyDescent="0.4">
      <c r="A1062" s="57">
        <v>44767</v>
      </c>
      <c r="B1062" s="112">
        <v>25.213999999999999</v>
      </c>
      <c r="C1062" s="112">
        <v>27.038</v>
      </c>
      <c r="D1062" s="112">
        <v>28.036000000000001</v>
      </c>
      <c r="E1062" s="112">
        <v>28.254000000000001</v>
      </c>
      <c r="F1062" s="112">
        <v>27.795999999999999</v>
      </c>
      <c r="G1062" s="112">
        <v>28.934999999999999</v>
      </c>
      <c r="H1062" s="113">
        <v>28.8</v>
      </c>
      <c r="I1062" s="90">
        <f t="shared" si="585"/>
        <v>25.561428571428571</v>
      </c>
      <c r="J1062" s="90">
        <f t="shared" si="586"/>
        <v>27.228095238095239</v>
      </c>
      <c r="K1062" s="114">
        <v>17</v>
      </c>
      <c r="L1062" s="115">
        <v>4.7619047619047616E-2</v>
      </c>
      <c r="M1062" s="90">
        <v>23.09</v>
      </c>
      <c r="N1062" s="90">
        <v>23.36</v>
      </c>
      <c r="O1062" s="90">
        <v>25.8</v>
      </c>
      <c r="P1062" s="90">
        <v>27.86</v>
      </c>
      <c r="Q1062" s="90">
        <v>29.74</v>
      </c>
      <c r="R1062" s="63">
        <f t="shared" si="611"/>
        <v>7.2099999999999937</v>
      </c>
      <c r="S1062" s="64">
        <f t="shared" si="610"/>
        <v>1.4329135909682947E-2</v>
      </c>
      <c r="T1062" s="65">
        <f t="shared" si="604"/>
        <v>0.9884417808219178</v>
      </c>
      <c r="U1062" s="65">
        <f t="shared" si="604"/>
        <v>0.90542635658914727</v>
      </c>
      <c r="V1062" s="65">
        <f t="shared" ref="V1062:V1125" si="612">N1062/P1062</f>
        <v>0.83847810480976315</v>
      </c>
      <c r="W1062" s="65">
        <f t="shared" ref="W1062:W1125" si="613">N1062/Q1062</f>
        <v>0.7854741089441829</v>
      </c>
      <c r="X1062" s="61">
        <f t="shared" si="587"/>
        <v>7.2340763068136818E-2</v>
      </c>
      <c r="Y1062" s="66">
        <f t="shared" ref="Y1062:Y1125" si="614">(H1062-E1062)/E1062</f>
        <v>1.9324697387980441E-2</v>
      </c>
      <c r="Z1062" s="61">
        <f t="shared" ref="Z1062:Z1125" si="615">(J1062-I1062)/I1062</f>
        <v>6.5202406900277621E-2</v>
      </c>
      <c r="AA1062" s="67">
        <f t="shared" ref="AA1062:AA1125" si="616">B1062*(K1062*L1062)+C1062*(1-(K1062*L1062))</f>
        <v>25.561428571428571</v>
      </c>
      <c r="AB1062" s="68">
        <f t="shared" ref="AB1062:AB1125" si="617">(B1062-N1062)/N1062</f>
        <v>7.9366438356164346E-2</v>
      </c>
      <c r="AC1062" s="69">
        <f t="shared" ref="AC1062:AC1125" si="618">(AA1062-N1062)/N1062</f>
        <v>9.4239236790606681E-2</v>
      </c>
      <c r="AD1062" s="70">
        <f>_xlfn.PERCENTILE.EXC(AC1062:$AC$5675,0.5)</f>
        <v>8.7779068416657988E-2</v>
      </c>
      <c r="AE1062" s="70">
        <f>_xlfn.PERCENTILE.EXC($AC1062:AC$5675,0.35)</f>
        <v>5.1137839337998578E-2</v>
      </c>
      <c r="AF1062" s="71">
        <f t="shared" si="606"/>
        <v>2.5782503818209509E-2</v>
      </c>
      <c r="AG1062" s="70">
        <f t="shared" si="607"/>
        <v>-0.25543395353898041</v>
      </c>
      <c r="AH1062" s="70">
        <f t="shared" si="608"/>
        <v>-0.28989367203038569</v>
      </c>
      <c r="AI1062" s="61" t="str">
        <f t="shared" si="596"/>
        <v>Short VOL</v>
      </c>
      <c r="AJ1062" s="68" t="str">
        <f t="shared" si="597"/>
        <v>Short VOL</v>
      </c>
      <c r="AK1062" s="72" t="str">
        <f t="shared" si="598"/>
        <v>00631L</v>
      </c>
      <c r="AL1062" s="73">
        <f t="shared" si="588"/>
        <v>1</v>
      </c>
      <c r="AM1062" s="72" t="str">
        <f t="shared" si="601"/>
        <v>00635U</v>
      </c>
      <c r="AN1062" s="73">
        <f t="shared" si="589"/>
        <v>0</v>
      </c>
      <c r="AO1062" s="74" t="str">
        <f t="shared" si="595"/>
        <v>00631L</v>
      </c>
      <c r="AP1062" s="20">
        <f t="shared" si="590"/>
        <v>1</v>
      </c>
      <c r="AQ1062" s="74" t="str">
        <f t="shared" si="605"/>
        <v>00635U</v>
      </c>
      <c r="AR1062" s="20">
        <f t="shared" si="591"/>
        <v>0</v>
      </c>
      <c r="AS1062" s="74" t="str">
        <f t="shared" si="599"/>
        <v>00635U</v>
      </c>
      <c r="AT1062" s="20">
        <f t="shared" si="592"/>
        <v>0</v>
      </c>
      <c r="AU1062" s="74" t="str">
        <f t="shared" si="582"/>
        <v>00631L</v>
      </c>
      <c r="AV1062" s="20">
        <f t="shared" si="593"/>
        <v>1</v>
      </c>
      <c r="AW1062" s="74" t="str">
        <f t="shared" si="583"/>
        <v>00631L</v>
      </c>
      <c r="AX1062" s="20">
        <f t="shared" si="584"/>
        <v>1</v>
      </c>
      <c r="AY1062" s="20">
        <f t="shared" si="594"/>
        <v>0</v>
      </c>
      <c r="AZ1062" s="57">
        <v>44768</v>
      </c>
      <c r="BA1062" s="75">
        <v>31.02</v>
      </c>
      <c r="BB1062" s="90">
        <v>31.774999999999999</v>
      </c>
      <c r="BC1062" s="76">
        <f t="shared" si="602"/>
        <v>32.575625000000009</v>
      </c>
      <c r="BD1062" s="76">
        <f t="shared" si="603"/>
        <v>32.53262500000001</v>
      </c>
      <c r="BE1062" s="77">
        <f t="shared" si="609"/>
        <v>-2.4577425605802207E-2</v>
      </c>
      <c r="BF1062" s="77">
        <f t="shared" si="600"/>
        <v>-4.649563322971971E-2</v>
      </c>
    </row>
    <row r="1063" spans="1:58" s="23" customFormat="1" ht="13.15" x14ac:dyDescent="0.4">
      <c r="A1063" s="57">
        <v>44764</v>
      </c>
      <c r="B1063" s="112">
        <v>25.504000000000001</v>
      </c>
      <c r="C1063" s="112">
        <v>27.15</v>
      </c>
      <c r="D1063" s="112">
        <v>28.05</v>
      </c>
      <c r="E1063" s="112">
        <v>28.25</v>
      </c>
      <c r="F1063" s="112">
        <v>27.984999999999999</v>
      </c>
      <c r="G1063" s="112">
        <v>28.946000000000002</v>
      </c>
      <c r="H1063" s="113">
        <v>28.763999999999999</v>
      </c>
      <c r="I1063" s="90">
        <f t="shared" si="585"/>
        <v>25.739142857142859</v>
      </c>
      <c r="J1063" s="90">
        <f t="shared" si="586"/>
        <v>27.278571428571428</v>
      </c>
      <c r="K1063" s="114">
        <v>18</v>
      </c>
      <c r="L1063" s="115">
        <v>4.7619047619047616E-2</v>
      </c>
      <c r="M1063" s="90">
        <v>22.09</v>
      </c>
      <c r="N1063" s="90">
        <v>23.03</v>
      </c>
      <c r="O1063" s="90">
        <v>25.97</v>
      </c>
      <c r="P1063" s="90">
        <v>28.03</v>
      </c>
      <c r="Q1063" s="90">
        <v>29.9</v>
      </c>
      <c r="R1063" s="63">
        <f t="shared" si="611"/>
        <v>8.8799999999999955</v>
      </c>
      <c r="S1063" s="64">
        <f t="shared" si="610"/>
        <v>-3.4617048896580828E-3</v>
      </c>
      <c r="T1063" s="65">
        <f t="shared" si="604"/>
        <v>0.95918367346938771</v>
      </c>
      <c r="U1063" s="65">
        <f t="shared" si="604"/>
        <v>0.88679245283018882</v>
      </c>
      <c r="V1063" s="65">
        <f t="shared" si="612"/>
        <v>0.82161969318587225</v>
      </c>
      <c r="W1063" s="65">
        <f t="shared" si="613"/>
        <v>0.7702341137123746</v>
      </c>
      <c r="X1063" s="61">
        <f t="shared" si="587"/>
        <v>6.4538895859472908E-2</v>
      </c>
      <c r="Y1063" s="66">
        <f t="shared" si="614"/>
        <v>1.8194690265486702E-2</v>
      </c>
      <c r="Z1063" s="61">
        <f t="shared" si="615"/>
        <v>5.9808851443604434E-2</v>
      </c>
      <c r="AA1063" s="67">
        <f t="shared" si="616"/>
        <v>25.739142857142859</v>
      </c>
      <c r="AB1063" s="68">
        <f t="shared" si="617"/>
        <v>0.10742509769865394</v>
      </c>
      <c r="AC1063" s="69">
        <f t="shared" si="618"/>
        <v>0.11763538242044541</v>
      </c>
      <c r="AD1063" s="70">
        <f>_xlfn.PERCENTILE.EXC(AC1063:$AC$5675,0.5)</f>
        <v>8.7769495268930631E-2</v>
      </c>
      <c r="AE1063" s="70">
        <f>_xlfn.PERCENTILE.EXC($AC1063:AC$5675,0.35)</f>
        <v>5.1102352431072091E-2</v>
      </c>
      <c r="AF1063" s="71">
        <f t="shared" si="606"/>
        <v>2.5782503818209509E-2</v>
      </c>
      <c r="AG1063" s="70">
        <f t="shared" si="607"/>
        <v>-0.25543395353898041</v>
      </c>
      <c r="AH1063" s="70">
        <f t="shared" si="608"/>
        <v>-0.28989367203038569</v>
      </c>
      <c r="AI1063" s="61" t="str">
        <f t="shared" si="596"/>
        <v>Short VOL</v>
      </c>
      <c r="AJ1063" s="68" t="str">
        <f t="shared" si="597"/>
        <v>Short VOL</v>
      </c>
      <c r="AK1063" s="72" t="str">
        <f t="shared" si="598"/>
        <v>00631L</v>
      </c>
      <c r="AL1063" s="73">
        <f t="shared" si="588"/>
        <v>1</v>
      </c>
      <c r="AM1063" s="72" t="str">
        <f t="shared" si="601"/>
        <v>00635U</v>
      </c>
      <c r="AN1063" s="73">
        <f t="shared" si="589"/>
        <v>0</v>
      </c>
      <c r="AO1063" s="74" t="str">
        <f t="shared" si="595"/>
        <v>00631L</v>
      </c>
      <c r="AP1063" s="20">
        <f t="shared" si="590"/>
        <v>1</v>
      </c>
      <c r="AQ1063" s="74" t="str">
        <f t="shared" si="605"/>
        <v>00635U</v>
      </c>
      <c r="AR1063" s="20">
        <f t="shared" si="591"/>
        <v>0</v>
      </c>
      <c r="AS1063" s="74" t="str">
        <f t="shared" si="599"/>
        <v>00635U</v>
      </c>
      <c r="AT1063" s="20">
        <f t="shared" si="592"/>
        <v>0</v>
      </c>
      <c r="AU1063" s="74" t="str">
        <f t="shared" si="582"/>
        <v>00631L</v>
      </c>
      <c r="AV1063" s="20">
        <f t="shared" si="593"/>
        <v>1</v>
      </c>
      <c r="AW1063" s="74" t="str">
        <f t="shared" si="583"/>
        <v>00631L</v>
      </c>
      <c r="AX1063" s="20">
        <f t="shared" si="584"/>
        <v>1</v>
      </c>
      <c r="AY1063" s="20">
        <f t="shared" si="594"/>
        <v>0</v>
      </c>
      <c r="AZ1063" s="57">
        <v>44767</v>
      </c>
      <c r="BA1063" s="75">
        <v>31.7</v>
      </c>
      <c r="BB1063" s="90">
        <v>32.1</v>
      </c>
      <c r="BC1063" s="76">
        <f t="shared" si="602"/>
        <v>32.60604166666667</v>
      </c>
      <c r="BD1063" s="76">
        <f t="shared" si="603"/>
        <v>32.574375000000003</v>
      </c>
      <c r="BE1063" s="77">
        <f t="shared" si="609"/>
        <v>-1.5519874256432585E-2</v>
      </c>
      <c r="BF1063" s="77">
        <f t="shared" si="600"/>
        <v>-2.6842418311940106E-2</v>
      </c>
    </row>
    <row r="1064" spans="1:58" s="23" customFormat="1" ht="13.15" x14ac:dyDescent="0.4">
      <c r="A1064" s="57">
        <v>44763</v>
      </c>
      <c r="B1064" s="112">
        <v>25.744</v>
      </c>
      <c r="C1064" s="112">
        <v>27.266999999999999</v>
      </c>
      <c r="D1064" s="112">
        <v>28.184999999999999</v>
      </c>
      <c r="E1064" s="112">
        <v>28.302</v>
      </c>
      <c r="F1064" s="112">
        <v>27.89</v>
      </c>
      <c r="G1064" s="112">
        <v>28.797999999999998</v>
      </c>
      <c r="H1064" s="113">
        <v>28.622</v>
      </c>
      <c r="I1064" s="90">
        <f t="shared" si="585"/>
        <v>25.88904761904762</v>
      </c>
      <c r="J1064" s="90">
        <f t="shared" si="586"/>
        <v>27.354428571428571</v>
      </c>
      <c r="K1064" s="114">
        <v>19</v>
      </c>
      <c r="L1064" s="115">
        <v>4.7619047619047616E-2</v>
      </c>
      <c r="M1064" s="90">
        <v>23.44</v>
      </c>
      <c r="N1064" s="90">
        <v>23.11</v>
      </c>
      <c r="O1064" s="90">
        <v>26.22</v>
      </c>
      <c r="P1064" s="90">
        <v>28.1</v>
      </c>
      <c r="Q1064" s="90">
        <v>29.88</v>
      </c>
      <c r="R1064" s="63">
        <f t="shared" si="611"/>
        <v>7.7700000000000031</v>
      </c>
      <c r="S1064" s="64">
        <f t="shared" si="610"/>
        <v>-3.2244556113902832E-2</v>
      </c>
      <c r="T1064" s="65">
        <f t="shared" si="604"/>
        <v>1.0142795326698399</v>
      </c>
      <c r="U1064" s="65">
        <f t="shared" si="604"/>
        <v>0.88138825324180015</v>
      </c>
      <c r="V1064" s="65">
        <f t="shared" si="612"/>
        <v>0.82241992882562276</v>
      </c>
      <c r="W1064" s="65">
        <f t="shared" si="613"/>
        <v>0.77342704149933061</v>
      </c>
      <c r="X1064" s="61">
        <f t="shared" si="587"/>
        <v>5.9159415786202596E-2</v>
      </c>
      <c r="Y1064" s="66">
        <f t="shared" si="614"/>
        <v>1.1306621440180915E-2</v>
      </c>
      <c r="Z1064" s="61">
        <f t="shared" si="615"/>
        <v>5.6602350690676262E-2</v>
      </c>
      <c r="AA1064" s="67">
        <f t="shared" si="616"/>
        <v>25.88904761904762</v>
      </c>
      <c r="AB1064" s="68">
        <f t="shared" si="617"/>
        <v>0.11397663349199483</v>
      </c>
      <c r="AC1064" s="69">
        <f t="shared" si="618"/>
        <v>0.12025303414312508</v>
      </c>
      <c r="AD1064" s="70">
        <f>_xlfn.PERCENTILE.EXC(AC1064:$AC$5675,0.5)</f>
        <v>8.7766229115946837E-2</v>
      </c>
      <c r="AE1064" s="70">
        <f>_xlfn.PERCENTILE.EXC($AC1064:AC$5675,0.35)</f>
        <v>5.1090807070045735E-2</v>
      </c>
      <c r="AF1064" s="71">
        <f t="shared" si="606"/>
        <v>2.5782503818209509E-2</v>
      </c>
      <c r="AG1064" s="70">
        <f t="shared" si="607"/>
        <v>-0.25543395353898041</v>
      </c>
      <c r="AH1064" s="70">
        <f t="shared" si="608"/>
        <v>-0.28989367203038569</v>
      </c>
      <c r="AI1064" s="61" t="str">
        <f t="shared" si="596"/>
        <v>Short VOL</v>
      </c>
      <c r="AJ1064" s="68" t="str">
        <f t="shared" si="597"/>
        <v>Short VOL</v>
      </c>
      <c r="AK1064" s="72" t="str">
        <f t="shared" si="598"/>
        <v>00631L</v>
      </c>
      <c r="AL1064" s="73">
        <f t="shared" si="588"/>
        <v>1</v>
      </c>
      <c r="AM1064" s="72" t="str">
        <f t="shared" si="601"/>
        <v>00635U</v>
      </c>
      <c r="AN1064" s="73">
        <f t="shared" si="589"/>
        <v>0</v>
      </c>
      <c r="AO1064" s="74" t="str">
        <f t="shared" si="595"/>
        <v>00631L</v>
      </c>
      <c r="AP1064" s="20">
        <f t="shared" si="590"/>
        <v>1</v>
      </c>
      <c r="AQ1064" s="74" t="str">
        <f t="shared" si="605"/>
        <v>00635U</v>
      </c>
      <c r="AR1064" s="20">
        <f t="shared" si="591"/>
        <v>0</v>
      </c>
      <c r="AS1064" s="74" t="str">
        <f t="shared" si="599"/>
        <v>00635U</v>
      </c>
      <c r="AT1064" s="20">
        <f t="shared" si="592"/>
        <v>0</v>
      </c>
      <c r="AU1064" s="74" t="str">
        <f t="shared" si="582"/>
        <v>00631L</v>
      </c>
      <c r="AV1064" s="20">
        <f t="shared" si="593"/>
        <v>1</v>
      </c>
      <c r="AW1064" s="74" t="str">
        <f t="shared" si="583"/>
        <v>00631L</v>
      </c>
      <c r="AX1064" s="20">
        <f t="shared" si="584"/>
        <v>1</v>
      </c>
      <c r="AY1064" s="20">
        <f t="shared" si="594"/>
        <v>0</v>
      </c>
      <c r="AZ1064" s="57">
        <v>44764</v>
      </c>
      <c r="BA1064" s="75">
        <v>32.049999999999997</v>
      </c>
      <c r="BB1064" s="90">
        <v>32.200000000000003</v>
      </c>
      <c r="BC1064" s="76">
        <f t="shared" si="602"/>
        <v>32.639166666666675</v>
      </c>
      <c r="BD1064" s="76">
        <f t="shared" si="603"/>
        <v>32.605208333333337</v>
      </c>
      <c r="BE1064" s="77">
        <f t="shared" si="609"/>
        <v>-1.3455204636556452E-2</v>
      </c>
      <c r="BF1064" s="77">
        <f t="shared" si="600"/>
        <v>-1.7028209961343289E-2</v>
      </c>
    </row>
    <row r="1065" spans="1:58" s="23" customFormat="1" ht="13.15" x14ac:dyDescent="0.4">
      <c r="A1065" s="57">
        <v>44762</v>
      </c>
      <c r="B1065" s="112">
        <v>26.268000000000001</v>
      </c>
      <c r="C1065" s="112">
        <v>27.533000000000001</v>
      </c>
      <c r="D1065" s="112">
        <v>28.335000000000001</v>
      </c>
      <c r="E1065" s="112">
        <v>28.367999999999999</v>
      </c>
      <c r="F1065" s="112">
        <v>27.901</v>
      </c>
      <c r="G1065" s="112">
        <v>28.808</v>
      </c>
      <c r="H1065" s="113">
        <v>28.643999999999998</v>
      </c>
      <c r="I1065" s="90">
        <f t="shared" si="585"/>
        <v>26.328238095238095</v>
      </c>
      <c r="J1065" s="90">
        <f t="shared" si="586"/>
        <v>27.571190476190477</v>
      </c>
      <c r="K1065" s="114">
        <v>20</v>
      </c>
      <c r="L1065" s="115">
        <v>4.7619047619047616E-2</v>
      </c>
      <c r="M1065" s="90">
        <v>25.18</v>
      </c>
      <c r="N1065" s="90">
        <v>23.88</v>
      </c>
      <c r="O1065" s="90">
        <v>26.7</v>
      </c>
      <c r="P1065" s="90">
        <v>28.53</v>
      </c>
      <c r="Q1065" s="90">
        <v>30.08</v>
      </c>
      <c r="R1065" s="63">
        <f t="shared" si="611"/>
        <v>6.1700000000000017</v>
      </c>
      <c r="S1065" s="64">
        <f t="shared" si="610"/>
        <v>-2.5306122448979632E-2</v>
      </c>
      <c r="T1065" s="65">
        <f t="shared" si="604"/>
        <v>1.0544388609715243</v>
      </c>
      <c r="U1065" s="65">
        <f t="shared" si="604"/>
        <v>0.89438202247191012</v>
      </c>
      <c r="V1065" s="65">
        <f t="shared" si="612"/>
        <v>0.8370136698212407</v>
      </c>
      <c r="W1065" s="65">
        <f t="shared" si="613"/>
        <v>0.7938829787234043</v>
      </c>
      <c r="X1065" s="61">
        <f t="shared" si="587"/>
        <v>4.8157453936348432E-2</v>
      </c>
      <c r="Y1065" s="66">
        <f t="shared" si="614"/>
        <v>9.7292724196277429E-3</v>
      </c>
      <c r="Z1065" s="61">
        <f t="shared" si="615"/>
        <v>4.7209857965284444E-2</v>
      </c>
      <c r="AA1065" s="67">
        <f t="shared" si="616"/>
        <v>26.328238095238099</v>
      </c>
      <c r="AB1065" s="68">
        <f t="shared" si="617"/>
        <v>0.10000000000000007</v>
      </c>
      <c r="AC1065" s="69">
        <f t="shared" si="618"/>
        <v>0.10252253330142798</v>
      </c>
      <c r="AD1065" s="70">
        <f>_xlfn.PERCENTILE.EXC(AC1065:$AC$5675,0.5)</f>
        <v>8.7762962962963029E-2</v>
      </c>
      <c r="AE1065" s="70">
        <f>_xlfn.PERCENTILE.EXC($AC1065:AC$5675,0.35)</f>
        <v>5.1079261709019372E-2</v>
      </c>
      <c r="AF1065" s="71">
        <f t="shared" si="606"/>
        <v>2.5782503818209509E-2</v>
      </c>
      <c r="AG1065" s="70">
        <f t="shared" si="607"/>
        <v>-0.25543395353898041</v>
      </c>
      <c r="AH1065" s="70">
        <f t="shared" si="608"/>
        <v>-0.28989367203038569</v>
      </c>
      <c r="AI1065" s="61" t="str">
        <f t="shared" si="596"/>
        <v>Short VOL</v>
      </c>
      <c r="AJ1065" s="68" t="str">
        <f t="shared" si="597"/>
        <v>Short VOL</v>
      </c>
      <c r="AK1065" s="72" t="str">
        <f t="shared" si="598"/>
        <v>00631L</v>
      </c>
      <c r="AL1065" s="73">
        <f t="shared" si="588"/>
        <v>1</v>
      </c>
      <c r="AM1065" s="72" t="str">
        <f t="shared" si="601"/>
        <v>00635U</v>
      </c>
      <c r="AN1065" s="73">
        <f t="shared" si="589"/>
        <v>0</v>
      </c>
      <c r="AO1065" s="74" t="str">
        <f t="shared" si="595"/>
        <v>00631L</v>
      </c>
      <c r="AP1065" s="20">
        <f t="shared" si="590"/>
        <v>1</v>
      </c>
      <c r="AQ1065" s="74" t="str">
        <f t="shared" si="605"/>
        <v>00635U</v>
      </c>
      <c r="AR1065" s="20">
        <f t="shared" si="591"/>
        <v>0</v>
      </c>
      <c r="AS1065" s="74" t="str">
        <f t="shared" si="599"/>
        <v>00635U</v>
      </c>
      <c r="AT1065" s="20">
        <f t="shared" si="592"/>
        <v>0</v>
      </c>
      <c r="AU1065" s="74" t="str">
        <f t="shared" si="582"/>
        <v>00631L</v>
      </c>
      <c r="AV1065" s="20">
        <f t="shared" si="593"/>
        <v>1</v>
      </c>
      <c r="AW1065" s="74" t="str">
        <f t="shared" si="583"/>
        <v>00631L</v>
      </c>
      <c r="AX1065" s="20">
        <f t="shared" si="584"/>
        <v>1</v>
      </c>
      <c r="AY1065" s="20">
        <f t="shared" si="594"/>
        <v>0</v>
      </c>
      <c r="AZ1065" s="57">
        <v>44763</v>
      </c>
      <c r="BA1065" s="75">
        <v>32.130000000000003</v>
      </c>
      <c r="BB1065" s="90">
        <v>31.85</v>
      </c>
      <c r="BC1065" s="76">
        <f t="shared" si="602"/>
        <v>32.654583333333342</v>
      </c>
      <c r="BD1065" s="76">
        <f t="shared" si="603"/>
        <v>32.638000000000005</v>
      </c>
      <c r="BE1065" s="77">
        <f t="shared" si="609"/>
        <v>-2.4639216036544342E-2</v>
      </c>
      <c r="BF1065" s="77">
        <f t="shared" si="600"/>
        <v>-1.5564679208284901E-2</v>
      </c>
    </row>
    <row r="1066" spans="1:58" s="23" customFormat="1" ht="13.15" x14ac:dyDescent="0.4">
      <c r="A1066" s="57">
        <v>44761</v>
      </c>
      <c r="B1066" s="112">
        <v>24.83</v>
      </c>
      <c r="C1066" s="112">
        <v>27.035</v>
      </c>
      <c r="D1066" s="112">
        <v>28.003</v>
      </c>
      <c r="E1066" s="112">
        <v>28.728000000000002</v>
      </c>
      <c r="F1066" s="112">
        <v>28.699000000000002</v>
      </c>
      <c r="G1066" s="112">
        <v>28.161999999999999</v>
      </c>
      <c r="H1066" s="113">
        <v>29.135000000000002</v>
      </c>
      <c r="I1066" s="90">
        <f t="shared" si="585"/>
        <v>27.035</v>
      </c>
      <c r="J1066" s="90">
        <f t="shared" si="586"/>
        <v>28.003</v>
      </c>
      <c r="K1066" s="114">
        <v>0</v>
      </c>
      <c r="L1066" s="115">
        <v>4.3478260869565216E-2</v>
      </c>
      <c r="M1066" s="90">
        <v>26.2</v>
      </c>
      <c r="N1066" s="90">
        <v>24.5</v>
      </c>
      <c r="O1066" s="90">
        <v>27.31</v>
      </c>
      <c r="P1066" s="90">
        <v>29.01</v>
      </c>
      <c r="Q1066" s="90">
        <v>30.33</v>
      </c>
      <c r="R1066" s="63">
        <f t="shared" si="611"/>
        <v>5.6199999999999974</v>
      </c>
      <c r="S1066" s="64">
        <f t="shared" si="610"/>
        <v>-3.162055335968382E-2</v>
      </c>
      <c r="T1066" s="65">
        <f t="shared" si="604"/>
        <v>1.0693877551020408</v>
      </c>
      <c r="U1066" s="65">
        <f t="shared" si="604"/>
        <v>0.89710728670816553</v>
      </c>
      <c r="V1066" s="65">
        <f t="shared" si="612"/>
        <v>0.84453636677007926</v>
      </c>
      <c r="W1066" s="65">
        <f t="shared" si="613"/>
        <v>0.80778107484338946</v>
      </c>
      <c r="X1066" s="61">
        <f t="shared" si="587"/>
        <v>8.880386629077737E-2</v>
      </c>
      <c r="Y1066" s="66">
        <f t="shared" si="614"/>
        <v>1.4167362851573379E-2</v>
      </c>
      <c r="Z1066" s="61">
        <f t="shared" si="615"/>
        <v>3.5805437395968191E-2</v>
      </c>
      <c r="AA1066" s="67">
        <f t="shared" si="616"/>
        <v>27.035</v>
      </c>
      <c r="AB1066" s="68">
        <f t="shared" si="617"/>
        <v>1.3469387755101972E-2</v>
      </c>
      <c r="AC1066" s="69">
        <f t="shared" si="618"/>
        <v>0.10346938775510205</v>
      </c>
      <c r="AD1066" s="70">
        <f>_xlfn.PERCENTILE.EXC(AC1066:$AC$5675,0.5)</f>
        <v>8.7702709887838182E-2</v>
      </c>
      <c r="AE1066" s="70">
        <f>_xlfn.PERCENTILE.EXC($AC1066:AC$5675,0.35)</f>
        <v>5.107188826887591E-2</v>
      </c>
      <c r="AF1066" s="71">
        <f t="shared" si="606"/>
        <v>2.5782503818209509E-2</v>
      </c>
      <c r="AG1066" s="70">
        <f t="shared" si="607"/>
        <v>-0.25543395353898041</v>
      </c>
      <c r="AH1066" s="70">
        <f t="shared" si="608"/>
        <v>-0.28989367203038569</v>
      </c>
      <c r="AI1066" s="61" t="str">
        <f t="shared" si="596"/>
        <v>Short VOL</v>
      </c>
      <c r="AJ1066" s="68" t="str">
        <f t="shared" si="597"/>
        <v>Short VOL</v>
      </c>
      <c r="AK1066" s="72" t="str">
        <f t="shared" si="598"/>
        <v>00631L</v>
      </c>
      <c r="AL1066" s="73">
        <f t="shared" si="588"/>
        <v>1</v>
      </c>
      <c r="AM1066" s="72" t="str">
        <f t="shared" si="601"/>
        <v>00635U</v>
      </c>
      <c r="AN1066" s="73">
        <f t="shared" si="589"/>
        <v>0</v>
      </c>
      <c r="AO1066" s="74" t="str">
        <f t="shared" si="595"/>
        <v>00631L</v>
      </c>
      <c r="AP1066" s="20">
        <f t="shared" si="590"/>
        <v>1</v>
      </c>
      <c r="AQ1066" s="74" t="str">
        <f t="shared" si="605"/>
        <v>00635U</v>
      </c>
      <c r="AR1066" s="20">
        <f t="shared" si="591"/>
        <v>0</v>
      </c>
      <c r="AS1066" s="74" t="str">
        <f t="shared" si="599"/>
        <v>00635U</v>
      </c>
      <c r="AT1066" s="20">
        <f t="shared" si="592"/>
        <v>0</v>
      </c>
      <c r="AU1066" s="74" t="str">
        <f t="shared" si="582"/>
        <v>00631L</v>
      </c>
      <c r="AV1066" s="20">
        <f t="shared" si="593"/>
        <v>1</v>
      </c>
      <c r="AW1066" s="74" t="str">
        <f t="shared" si="583"/>
        <v>00631L</v>
      </c>
      <c r="AX1066" s="20">
        <f t="shared" si="584"/>
        <v>1</v>
      </c>
      <c r="AY1066" s="20">
        <f t="shared" si="594"/>
        <v>0</v>
      </c>
      <c r="AZ1066" s="57">
        <v>44762</v>
      </c>
      <c r="BA1066" s="75">
        <v>31.99</v>
      </c>
      <c r="BB1066" s="90">
        <v>32.174999999999997</v>
      </c>
      <c r="BC1066" s="76">
        <f t="shared" si="602"/>
        <v>32.670208333333335</v>
      </c>
      <c r="BD1066" s="76">
        <f t="shared" si="603"/>
        <v>32.656916666666667</v>
      </c>
      <c r="BE1066" s="77">
        <f t="shared" si="609"/>
        <v>-1.5157795392081348E-2</v>
      </c>
      <c r="BF1066" s="77">
        <f t="shared" si="600"/>
        <v>-2.042191164199526E-2</v>
      </c>
    </row>
    <row r="1067" spans="1:58" s="23" customFormat="1" ht="13.15" x14ac:dyDescent="0.4">
      <c r="A1067" s="57">
        <v>44760</v>
      </c>
      <c r="B1067" s="112">
        <v>25.702000000000002</v>
      </c>
      <c r="C1067" s="112">
        <v>27.396999999999998</v>
      </c>
      <c r="D1067" s="112">
        <v>28.391999999999999</v>
      </c>
      <c r="E1067" s="112">
        <v>29.1</v>
      </c>
      <c r="F1067" s="112">
        <v>29.149000000000001</v>
      </c>
      <c r="G1067" s="112">
        <v>28.744</v>
      </c>
      <c r="H1067" s="113">
        <v>29.727</v>
      </c>
      <c r="I1067" s="90">
        <f t="shared" si="585"/>
        <v>27.323304347826085</v>
      </c>
      <c r="J1067" s="90">
        <f t="shared" si="586"/>
        <v>28.348739130434783</v>
      </c>
      <c r="K1067" s="114">
        <v>1</v>
      </c>
      <c r="L1067" s="115">
        <v>4.3478260869565216E-2</v>
      </c>
      <c r="M1067" s="90">
        <v>25.6</v>
      </c>
      <c r="N1067" s="90">
        <v>25.3</v>
      </c>
      <c r="O1067" s="90">
        <v>27.82</v>
      </c>
      <c r="P1067" s="90">
        <v>29.53</v>
      </c>
      <c r="Q1067" s="90">
        <v>30.92</v>
      </c>
      <c r="R1067" s="63">
        <f t="shared" si="611"/>
        <v>6.4499999999999957</v>
      </c>
      <c r="S1067" s="64">
        <f t="shared" si="610"/>
        <v>4.4160132067684696E-2</v>
      </c>
      <c r="T1067" s="65">
        <f t="shared" si="604"/>
        <v>1.0118577075098814</v>
      </c>
      <c r="U1067" s="65">
        <f t="shared" si="604"/>
        <v>0.90941768511861976</v>
      </c>
      <c r="V1067" s="65">
        <f t="shared" si="612"/>
        <v>0.85675584151710127</v>
      </c>
      <c r="W1067" s="65">
        <f t="shared" si="613"/>
        <v>0.81824062095730921</v>
      </c>
      <c r="X1067" s="61">
        <f t="shared" si="587"/>
        <v>6.5948175239280857E-2</v>
      </c>
      <c r="Y1067" s="66">
        <f t="shared" si="614"/>
        <v>2.154639175257728E-2</v>
      </c>
      <c r="Z1067" s="61">
        <f t="shared" si="615"/>
        <v>3.7529676848557479E-2</v>
      </c>
      <c r="AA1067" s="67">
        <f t="shared" si="616"/>
        <v>27.323304347826085</v>
      </c>
      <c r="AB1067" s="68">
        <f t="shared" si="617"/>
        <v>1.5889328063241146E-2</v>
      </c>
      <c r="AC1067" s="69">
        <f t="shared" si="618"/>
        <v>7.9972503866643632E-2</v>
      </c>
      <c r="AD1067" s="70">
        <f>_xlfn.PERCENTILE.EXC(AC1067:$AC$5675,0.5)</f>
        <v>8.7642456812713335E-2</v>
      </c>
      <c r="AE1067" s="70">
        <f>_xlfn.PERCENTILE.EXC($AC1067:AC$5675,0.35)</f>
        <v>5.1070077389909631E-2</v>
      </c>
      <c r="AF1067" s="71">
        <f t="shared" si="606"/>
        <v>2.5782503818209509E-2</v>
      </c>
      <c r="AG1067" s="70">
        <f t="shared" si="607"/>
        <v>-0.25543395353898041</v>
      </c>
      <c r="AH1067" s="70">
        <f t="shared" si="608"/>
        <v>-0.28989367203038569</v>
      </c>
      <c r="AI1067" s="61" t="str">
        <f t="shared" si="596"/>
        <v>Safety</v>
      </c>
      <c r="AJ1067" s="68" t="str">
        <f t="shared" si="597"/>
        <v>Short VOL</v>
      </c>
      <c r="AK1067" s="72" t="str">
        <f t="shared" si="598"/>
        <v>00631L</v>
      </c>
      <c r="AL1067" s="73">
        <f t="shared" si="588"/>
        <v>1</v>
      </c>
      <c r="AM1067" s="72" t="str">
        <f t="shared" si="601"/>
        <v>00635U</v>
      </c>
      <c r="AN1067" s="73">
        <f t="shared" si="589"/>
        <v>0</v>
      </c>
      <c r="AO1067" s="74" t="str">
        <f t="shared" si="595"/>
        <v>00631L</v>
      </c>
      <c r="AP1067" s="20">
        <f t="shared" si="590"/>
        <v>1</v>
      </c>
      <c r="AQ1067" s="74" t="str">
        <f t="shared" si="605"/>
        <v>00635U</v>
      </c>
      <c r="AR1067" s="20">
        <f t="shared" si="591"/>
        <v>0</v>
      </c>
      <c r="AS1067" s="74" t="str">
        <f t="shared" si="599"/>
        <v>00635U</v>
      </c>
      <c r="AT1067" s="20">
        <f t="shared" si="592"/>
        <v>0</v>
      </c>
      <c r="AU1067" s="74" t="str">
        <f t="shared" si="582"/>
        <v>00631L</v>
      </c>
      <c r="AV1067" s="20">
        <f t="shared" si="593"/>
        <v>1</v>
      </c>
      <c r="AW1067" s="74" t="str">
        <f t="shared" si="583"/>
        <v>00631L</v>
      </c>
      <c r="AX1067" s="20">
        <f t="shared" si="584"/>
        <v>1</v>
      </c>
      <c r="AY1067" s="20">
        <f t="shared" si="594"/>
        <v>0</v>
      </c>
      <c r="AZ1067" s="57">
        <v>44761</v>
      </c>
      <c r="BA1067" s="75">
        <v>32.06</v>
      </c>
      <c r="BB1067" s="90">
        <v>31.95</v>
      </c>
      <c r="BC1067" s="76">
        <f t="shared" si="602"/>
        <v>32.692291666666669</v>
      </c>
      <c r="BD1067" s="76">
        <f t="shared" si="603"/>
        <v>32.668291666666669</v>
      </c>
      <c r="BE1067" s="77">
        <f t="shared" si="609"/>
        <v>-2.2705403286962498E-2</v>
      </c>
      <c r="BF1067" s="77">
        <f t="shared" si="600"/>
        <v>-1.8620247207090448E-2</v>
      </c>
    </row>
    <row r="1068" spans="1:58" s="23" customFormat="1" ht="13.15" x14ac:dyDescent="0.4">
      <c r="A1068" s="57">
        <v>44757</v>
      </c>
      <c r="B1068" s="112">
        <v>25.207000000000001</v>
      </c>
      <c r="C1068" s="112">
        <v>26.559000000000001</v>
      </c>
      <c r="D1068" s="112">
        <v>27.803000000000001</v>
      </c>
      <c r="E1068" s="112">
        <v>28.667000000000002</v>
      </c>
      <c r="F1068" s="112">
        <v>28.745999999999999</v>
      </c>
      <c r="G1068" s="112">
        <v>28.321000000000002</v>
      </c>
      <c r="H1068" s="113">
        <v>29.288</v>
      </c>
      <c r="I1068" s="90">
        <f t="shared" si="585"/>
        <v>26.441434782608695</v>
      </c>
      <c r="J1068" s="90">
        <f t="shared" si="586"/>
        <v>27.694826086956521</v>
      </c>
      <c r="K1068" s="114">
        <v>2</v>
      </c>
      <c r="L1068" s="115">
        <v>4.3478260869565216E-2</v>
      </c>
      <c r="M1068" s="90">
        <v>22.14</v>
      </c>
      <c r="N1068" s="90">
        <v>24.23</v>
      </c>
      <c r="O1068" s="90">
        <v>27.08</v>
      </c>
      <c r="P1068" s="90">
        <v>28.96</v>
      </c>
      <c r="Q1068" s="90">
        <v>30.53</v>
      </c>
      <c r="R1068" s="63">
        <f t="shared" si="611"/>
        <v>9.6699999999999946</v>
      </c>
      <c r="S1068" s="64">
        <f t="shared" si="610"/>
        <v>-8.219696969696963E-2</v>
      </c>
      <c r="T1068" s="65">
        <f t="shared" si="604"/>
        <v>0.91374329343788696</v>
      </c>
      <c r="U1068" s="65">
        <f t="shared" si="604"/>
        <v>0.89475627769571642</v>
      </c>
      <c r="V1068" s="65">
        <f t="shared" si="612"/>
        <v>0.836671270718232</v>
      </c>
      <c r="W1068" s="65">
        <f t="shared" si="613"/>
        <v>0.79364559449721583</v>
      </c>
      <c r="X1068" s="61">
        <f t="shared" si="587"/>
        <v>5.3635894791129457E-2</v>
      </c>
      <c r="Y1068" s="66">
        <f t="shared" si="614"/>
        <v>2.1662538807688234E-2</v>
      </c>
      <c r="Z1068" s="61">
        <f t="shared" si="615"/>
        <v>4.7402545083227401E-2</v>
      </c>
      <c r="AA1068" s="67">
        <f t="shared" si="616"/>
        <v>26.441434782608699</v>
      </c>
      <c r="AB1068" s="68">
        <f t="shared" si="617"/>
        <v>4.0321914981427995E-2</v>
      </c>
      <c r="AC1068" s="69">
        <f t="shared" si="618"/>
        <v>9.126845986829131E-2</v>
      </c>
      <c r="AD1068" s="70">
        <f>_xlfn.PERCENTILE.EXC(AC1068:$AC$5675,0.5)</f>
        <v>8.7702709887838182E-2</v>
      </c>
      <c r="AE1068" s="70">
        <f>_xlfn.PERCENTILE.EXC($AC1068:AC$5675,0.35)</f>
        <v>5.1068266510943351E-2</v>
      </c>
      <c r="AF1068" s="71">
        <f t="shared" si="606"/>
        <v>2.5782503818209509E-2</v>
      </c>
      <c r="AG1068" s="70">
        <f t="shared" si="607"/>
        <v>-0.25543395353898041</v>
      </c>
      <c r="AH1068" s="70">
        <f t="shared" si="608"/>
        <v>-0.28989367203038569</v>
      </c>
      <c r="AI1068" s="61" t="str">
        <f t="shared" si="596"/>
        <v>Short VOL</v>
      </c>
      <c r="AJ1068" s="68" t="str">
        <f t="shared" si="597"/>
        <v>Short VOL</v>
      </c>
      <c r="AK1068" s="72" t="str">
        <f t="shared" si="598"/>
        <v>00631L</v>
      </c>
      <c r="AL1068" s="73">
        <f t="shared" si="588"/>
        <v>1</v>
      </c>
      <c r="AM1068" s="72" t="str">
        <f t="shared" si="601"/>
        <v>00635U</v>
      </c>
      <c r="AN1068" s="73">
        <f t="shared" si="589"/>
        <v>0</v>
      </c>
      <c r="AO1068" s="74" t="str">
        <f t="shared" si="595"/>
        <v>00631L</v>
      </c>
      <c r="AP1068" s="20">
        <f t="shared" si="590"/>
        <v>1</v>
      </c>
      <c r="AQ1068" s="74" t="str">
        <f t="shared" si="605"/>
        <v>00635U</v>
      </c>
      <c r="AR1068" s="20">
        <f t="shared" si="591"/>
        <v>0</v>
      </c>
      <c r="AS1068" s="74" t="str">
        <f t="shared" si="599"/>
        <v>00635U</v>
      </c>
      <c r="AT1068" s="20">
        <f t="shared" si="592"/>
        <v>0</v>
      </c>
      <c r="AU1068" s="74" t="str">
        <f t="shared" si="582"/>
        <v>00631L</v>
      </c>
      <c r="AV1068" s="20">
        <f t="shared" si="593"/>
        <v>1</v>
      </c>
      <c r="AW1068" s="74" t="str">
        <f t="shared" si="583"/>
        <v>00631L</v>
      </c>
      <c r="AX1068" s="20">
        <f t="shared" si="584"/>
        <v>1</v>
      </c>
      <c r="AY1068" s="20">
        <f t="shared" si="594"/>
        <v>0</v>
      </c>
      <c r="AZ1068" s="57">
        <v>44760</v>
      </c>
      <c r="BA1068" s="75">
        <v>32.11</v>
      </c>
      <c r="BB1068" s="90">
        <v>32.287500000000001</v>
      </c>
      <c r="BC1068" s="76">
        <f t="shared" si="602"/>
        <v>32.736666666666672</v>
      </c>
      <c r="BD1068" s="76">
        <f t="shared" si="603"/>
        <v>32.694958333333339</v>
      </c>
      <c r="BE1068" s="77">
        <f t="shared" si="609"/>
        <v>-1.3720598717035033E-2</v>
      </c>
      <c r="BF1068" s="77">
        <f t="shared" si="600"/>
        <v>-1.78913925312136E-2</v>
      </c>
    </row>
    <row r="1069" spans="1:58" s="23" customFormat="1" ht="13.15" x14ac:dyDescent="0.4">
      <c r="A1069" s="57">
        <v>44756</v>
      </c>
      <c r="B1069" s="112">
        <v>26.866</v>
      </c>
      <c r="C1069" s="112">
        <v>27.945</v>
      </c>
      <c r="D1069" s="112">
        <v>28.859000000000002</v>
      </c>
      <c r="E1069" s="112">
        <v>29.45</v>
      </c>
      <c r="F1069" s="112">
        <v>29.347000000000001</v>
      </c>
      <c r="G1069" s="112">
        <v>28.890999999999998</v>
      </c>
      <c r="H1069" s="113">
        <v>29.756</v>
      </c>
      <c r="I1069" s="90">
        <f t="shared" si="585"/>
        <v>27.804260869565219</v>
      </c>
      <c r="J1069" s="90">
        <f t="shared" si="586"/>
        <v>28.739782608695652</v>
      </c>
      <c r="K1069" s="114">
        <v>3</v>
      </c>
      <c r="L1069" s="115">
        <v>4.3478260869565216E-2</v>
      </c>
      <c r="M1069" s="90">
        <v>25.22</v>
      </c>
      <c r="N1069" s="90">
        <v>26.4</v>
      </c>
      <c r="O1069" s="90">
        <v>28.61</v>
      </c>
      <c r="P1069" s="90">
        <v>30.06</v>
      </c>
      <c r="Q1069" s="90">
        <v>31.11</v>
      </c>
      <c r="R1069" s="63">
        <f t="shared" si="611"/>
        <v>7.0500000000000043</v>
      </c>
      <c r="S1069" s="64">
        <f t="shared" si="610"/>
        <v>-1.5659955257270756E-2</v>
      </c>
      <c r="T1069" s="65">
        <f t="shared" si="604"/>
        <v>0.95530303030303032</v>
      </c>
      <c r="U1069" s="65">
        <f t="shared" si="604"/>
        <v>0.92275428171967844</v>
      </c>
      <c r="V1069" s="65">
        <f t="shared" si="612"/>
        <v>0.8782435129740519</v>
      </c>
      <c r="W1069" s="65">
        <f t="shared" si="613"/>
        <v>0.84860173577627773</v>
      </c>
      <c r="X1069" s="61">
        <f t="shared" si="587"/>
        <v>4.0162286905382288E-2</v>
      </c>
      <c r="Y1069" s="66">
        <f t="shared" si="614"/>
        <v>1.039049235993212E-2</v>
      </c>
      <c r="Z1069" s="61">
        <f t="shared" si="615"/>
        <v>3.3646704133554688E-2</v>
      </c>
      <c r="AA1069" s="67">
        <f t="shared" si="616"/>
        <v>27.804260869565219</v>
      </c>
      <c r="AB1069" s="68">
        <f t="shared" si="617"/>
        <v>1.7651515151515192E-2</v>
      </c>
      <c r="AC1069" s="69">
        <f t="shared" si="618"/>
        <v>5.3191699604743209E-2</v>
      </c>
      <c r="AD1069" s="70">
        <f>_xlfn.PERCENTILE.EXC(AC1069:$AC$5675,0.5)</f>
        <v>8.7642456812713335E-2</v>
      </c>
      <c r="AE1069" s="70">
        <f>_xlfn.PERCENTILE.EXC($AC1069:AC$5675,0.35)</f>
        <v>5.1056311605643029E-2</v>
      </c>
      <c r="AF1069" s="71">
        <f t="shared" si="606"/>
        <v>2.5782503818209509E-2</v>
      </c>
      <c r="AG1069" s="70">
        <f t="shared" si="607"/>
        <v>-0.25543395353898041</v>
      </c>
      <c r="AH1069" s="70">
        <f t="shared" si="608"/>
        <v>-0.28989367203038569</v>
      </c>
      <c r="AI1069" s="61" t="str">
        <f t="shared" si="596"/>
        <v>Safety</v>
      </c>
      <c r="AJ1069" s="68" t="str">
        <f t="shared" si="597"/>
        <v>Short VOL</v>
      </c>
      <c r="AK1069" s="72" t="str">
        <f t="shared" si="598"/>
        <v>00631L</v>
      </c>
      <c r="AL1069" s="73">
        <f t="shared" si="588"/>
        <v>1</v>
      </c>
      <c r="AM1069" s="72" t="str">
        <f t="shared" si="601"/>
        <v>00635U</v>
      </c>
      <c r="AN1069" s="73">
        <f t="shared" si="589"/>
        <v>0</v>
      </c>
      <c r="AO1069" s="74" t="str">
        <f t="shared" si="595"/>
        <v>00631L</v>
      </c>
      <c r="AP1069" s="20">
        <f t="shared" si="590"/>
        <v>1</v>
      </c>
      <c r="AQ1069" s="74" t="str">
        <f t="shared" si="605"/>
        <v>00635U</v>
      </c>
      <c r="AR1069" s="20">
        <f t="shared" si="591"/>
        <v>0</v>
      </c>
      <c r="AS1069" s="74" t="str">
        <f t="shared" si="599"/>
        <v>00635U</v>
      </c>
      <c r="AT1069" s="20">
        <f t="shared" si="592"/>
        <v>0</v>
      </c>
      <c r="AU1069" s="74" t="str">
        <f t="shared" si="582"/>
        <v>00631L</v>
      </c>
      <c r="AV1069" s="20">
        <f t="shared" si="593"/>
        <v>1</v>
      </c>
      <c r="AW1069" s="74" t="str">
        <f t="shared" si="583"/>
        <v>00631L</v>
      </c>
      <c r="AX1069" s="20">
        <f t="shared" si="584"/>
        <v>1</v>
      </c>
      <c r="AY1069" s="20">
        <f t="shared" si="594"/>
        <v>0</v>
      </c>
      <c r="AZ1069" s="57">
        <v>44757</v>
      </c>
      <c r="BA1069" s="75">
        <v>32.33</v>
      </c>
      <c r="BB1069" s="90">
        <v>32.450000000000003</v>
      </c>
      <c r="BC1069" s="76">
        <f t="shared" si="602"/>
        <v>32.781666666666666</v>
      </c>
      <c r="BD1069" s="76">
        <f t="shared" si="603"/>
        <v>32.737375000000007</v>
      </c>
      <c r="BE1069" s="77">
        <f t="shared" si="609"/>
        <v>-1.0117443693121057E-2</v>
      </c>
      <c r="BF1069" s="77">
        <f t="shared" si="600"/>
        <v>-1.2443728307477579E-2</v>
      </c>
    </row>
    <row r="1070" spans="1:58" s="23" customFormat="1" ht="13.15" x14ac:dyDescent="0.4">
      <c r="A1070" s="57">
        <v>44755</v>
      </c>
      <c r="B1070" s="112">
        <v>26.864000000000001</v>
      </c>
      <c r="C1070" s="112">
        <v>27.878</v>
      </c>
      <c r="D1070" s="112">
        <v>28.68</v>
      </c>
      <c r="E1070" s="112">
        <v>29.216999999999999</v>
      </c>
      <c r="F1070" s="112">
        <v>29.15</v>
      </c>
      <c r="G1070" s="112">
        <v>28.661999999999999</v>
      </c>
      <c r="H1070" s="113">
        <v>29.65</v>
      </c>
      <c r="I1070" s="90">
        <f t="shared" si="585"/>
        <v>27.701652173913043</v>
      </c>
      <c r="J1070" s="90">
        <f t="shared" si="586"/>
        <v>28.540521739130433</v>
      </c>
      <c r="K1070" s="114">
        <v>4</v>
      </c>
      <c r="L1070" s="115">
        <v>4.3478260869565216E-2</v>
      </c>
      <c r="M1070" s="90">
        <v>25.94</v>
      </c>
      <c r="N1070" s="90">
        <v>26.82</v>
      </c>
      <c r="O1070" s="90">
        <v>28.56</v>
      </c>
      <c r="P1070" s="90">
        <v>29.98</v>
      </c>
      <c r="Q1070" s="90">
        <v>30.9</v>
      </c>
      <c r="R1070" s="63">
        <f t="shared" si="611"/>
        <v>5.779999999999994</v>
      </c>
      <c r="S1070" s="64">
        <f t="shared" si="610"/>
        <v>-1.7222425796995195E-2</v>
      </c>
      <c r="T1070" s="65">
        <f t="shared" si="604"/>
        <v>0.96718866517524238</v>
      </c>
      <c r="U1070" s="65">
        <f t="shared" si="604"/>
        <v>0.93907563025210095</v>
      </c>
      <c r="V1070" s="65">
        <f t="shared" si="612"/>
        <v>0.89459639759839893</v>
      </c>
      <c r="W1070" s="65">
        <f t="shared" si="613"/>
        <v>0.8679611650485437</v>
      </c>
      <c r="X1070" s="61">
        <f t="shared" si="587"/>
        <v>3.7745681953543754E-2</v>
      </c>
      <c r="Y1070" s="66">
        <f t="shared" si="614"/>
        <v>1.4820138960194401E-2</v>
      </c>
      <c r="Z1070" s="61">
        <f t="shared" si="615"/>
        <v>3.0282293631834819E-2</v>
      </c>
      <c r="AA1070" s="67">
        <f t="shared" si="616"/>
        <v>27.701652173913043</v>
      </c>
      <c r="AB1070" s="68">
        <f t="shared" si="617"/>
        <v>1.6405667412379003E-3</v>
      </c>
      <c r="AC1070" s="69">
        <f t="shared" si="618"/>
        <v>3.2872937133223076E-2</v>
      </c>
      <c r="AD1070" s="70">
        <f>_xlfn.PERCENTILE.EXC(AC1070:$AC$5675,0.5)</f>
        <v>8.7702709887838182E-2</v>
      </c>
      <c r="AE1070" s="70">
        <f>_xlfn.PERCENTILE.EXC($AC1070:AC$5675,0.35)</f>
        <v>5.1036748680592166E-2</v>
      </c>
      <c r="AF1070" s="71">
        <f t="shared" si="606"/>
        <v>2.5782503818209509E-2</v>
      </c>
      <c r="AG1070" s="70">
        <f t="shared" si="607"/>
        <v>-0.25543395353898041</v>
      </c>
      <c r="AH1070" s="70">
        <f t="shared" si="608"/>
        <v>-0.28989367203038569</v>
      </c>
      <c r="AI1070" s="61" t="str">
        <f t="shared" si="596"/>
        <v>Safety</v>
      </c>
      <c r="AJ1070" s="68" t="str">
        <f t="shared" si="597"/>
        <v>Short VOL</v>
      </c>
      <c r="AK1070" s="72" t="str">
        <f t="shared" si="598"/>
        <v>00631L</v>
      </c>
      <c r="AL1070" s="73">
        <f t="shared" si="588"/>
        <v>1</v>
      </c>
      <c r="AM1070" s="72" t="str">
        <f t="shared" si="601"/>
        <v>00635U</v>
      </c>
      <c r="AN1070" s="73">
        <f t="shared" si="589"/>
        <v>0</v>
      </c>
      <c r="AO1070" s="74" t="str">
        <f t="shared" si="595"/>
        <v>00631L</v>
      </c>
      <c r="AP1070" s="20">
        <f t="shared" si="590"/>
        <v>1</v>
      </c>
      <c r="AQ1070" s="74" t="str">
        <f t="shared" si="605"/>
        <v>00635U</v>
      </c>
      <c r="AR1070" s="20">
        <f t="shared" si="591"/>
        <v>0</v>
      </c>
      <c r="AS1070" s="74" t="str">
        <f t="shared" si="599"/>
        <v>00635U</v>
      </c>
      <c r="AT1070" s="20">
        <f t="shared" si="592"/>
        <v>0</v>
      </c>
      <c r="AU1070" s="74" t="str">
        <f t="shared" si="582"/>
        <v>00631L</v>
      </c>
      <c r="AV1070" s="20">
        <f t="shared" si="593"/>
        <v>1</v>
      </c>
      <c r="AW1070" s="74" t="str">
        <f t="shared" si="583"/>
        <v>00635U</v>
      </c>
      <c r="AX1070" s="20">
        <f t="shared" si="584"/>
        <v>0</v>
      </c>
      <c r="AY1070" s="20">
        <f t="shared" si="594"/>
        <v>0</v>
      </c>
      <c r="AZ1070" s="57">
        <v>44756</v>
      </c>
      <c r="BA1070" s="75">
        <v>32.11</v>
      </c>
      <c r="BB1070" s="90">
        <v>32.137500000000003</v>
      </c>
      <c r="BC1070" s="76">
        <f t="shared" si="602"/>
        <v>32.822708333333331</v>
      </c>
      <c r="BD1070" s="76">
        <f t="shared" si="603"/>
        <v>32.776000000000003</v>
      </c>
      <c r="BE1070" s="77">
        <f t="shared" si="609"/>
        <v>-2.0876044913011038E-2</v>
      </c>
      <c r="BF1070" s="77">
        <f t="shared" si="600"/>
        <v>-2.0319746155723819E-2</v>
      </c>
    </row>
    <row r="1071" spans="1:58" s="23" customFormat="1" ht="13.15" x14ac:dyDescent="0.4">
      <c r="A1071" s="57">
        <v>44754</v>
      </c>
      <c r="B1071" s="112">
        <v>27.388000000000002</v>
      </c>
      <c r="C1071" s="112">
        <v>28.245000000000001</v>
      </c>
      <c r="D1071" s="112">
        <v>28.78</v>
      </c>
      <c r="E1071" s="112">
        <v>29.242999999999999</v>
      </c>
      <c r="F1071" s="112">
        <v>29.151</v>
      </c>
      <c r="G1071" s="112">
        <v>28.65</v>
      </c>
      <c r="H1071" s="113">
        <v>29.5</v>
      </c>
      <c r="I1071" s="90">
        <f t="shared" si="585"/>
        <v>28.058695652173913</v>
      </c>
      <c r="J1071" s="90">
        <f t="shared" si="586"/>
        <v>28.663695652173914</v>
      </c>
      <c r="K1071" s="114">
        <v>5</v>
      </c>
      <c r="L1071" s="115">
        <v>4.3478260869565216E-2</v>
      </c>
      <c r="M1071" s="90">
        <v>27.13</v>
      </c>
      <c r="N1071" s="90">
        <v>27.29</v>
      </c>
      <c r="O1071" s="90">
        <v>28.82</v>
      </c>
      <c r="P1071" s="90">
        <v>30.04</v>
      </c>
      <c r="Q1071" s="90">
        <v>30.66</v>
      </c>
      <c r="R1071" s="63">
        <f t="shared" si="611"/>
        <v>4.4399999999999977</v>
      </c>
      <c r="S1071" s="64">
        <f t="shared" si="610"/>
        <v>4.2797095911348774E-2</v>
      </c>
      <c r="T1071" s="65">
        <f t="shared" si="604"/>
        <v>0.99413704653719315</v>
      </c>
      <c r="U1071" s="65">
        <f t="shared" si="604"/>
        <v>0.94691186675919492</v>
      </c>
      <c r="V1071" s="65">
        <f t="shared" si="612"/>
        <v>0.9084553928095872</v>
      </c>
      <c r="W1071" s="65">
        <f t="shared" si="613"/>
        <v>0.89008480104370513</v>
      </c>
      <c r="X1071" s="61">
        <f t="shared" si="587"/>
        <v>3.1291076383817701E-2</v>
      </c>
      <c r="Y1071" s="66">
        <f t="shared" si="614"/>
        <v>8.7884279998632648E-3</v>
      </c>
      <c r="Z1071" s="61">
        <f t="shared" si="615"/>
        <v>2.1561943131634013E-2</v>
      </c>
      <c r="AA1071" s="67">
        <f t="shared" si="616"/>
        <v>28.058695652173917</v>
      </c>
      <c r="AB1071" s="68">
        <f t="shared" si="617"/>
        <v>3.5910589959693125E-3</v>
      </c>
      <c r="AC1071" s="69">
        <f t="shared" si="618"/>
        <v>2.8167667723485442E-2</v>
      </c>
      <c r="AD1071" s="70">
        <f>_xlfn.PERCENTILE.EXC(AC1071:$AC$5675,0.5)</f>
        <v>8.7762962962963029E-2</v>
      </c>
      <c r="AE1071" s="70">
        <f>_xlfn.PERCENTILE.EXC($AC1071:AC$5675,0.35)</f>
        <v>5.1068007813948171E-2</v>
      </c>
      <c r="AF1071" s="71">
        <f t="shared" si="606"/>
        <v>2.5782503818209509E-2</v>
      </c>
      <c r="AG1071" s="70">
        <f t="shared" si="607"/>
        <v>-0.25543395353898041</v>
      </c>
      <c r="AH1071" s="70">
        <f t="shared" si="608"/>
        <v>-0.28989367203038569</v>
      </c>
      <c r="AI1071" s="61" t="str">
        <f t="shared" si="596"/>
        <v>Safety</v>
      </c>
      <c r="AJ1071" s="68" t="str">
        <f t="shared" si="597"/>
        <v>Short VOL</v>
      </c>
      <c r="AK1071" s="72" t="str">
        <f t="shared" si="598"/>
        <v>00631L</v>
      </c>
      <c r="AL1071" s="73">
        <f t="shared" si="588"/>
        <v>1</v>
      </c>
      <c r="AM1071" s="72" t="str">
        <f t="shared" si="601"/>
        <v>00635U</v>
      </c>
      <c r="AN1071" s="73">
        <f t="shared" si="589"/>
        <v>0</v>
      </c>
      <c r="AO1071" s="74" t="str">
        <f t="shared" si="595"/>
        <v>00631L</v>
      </c>
      <c r="AP1071" s="20">
        <f t="shared" si="590"/>
        <v>1</v>
      </c>
      <c r="AQ1071" s="74" t="str">
        <f t="shared" si="605"/>
        <v>00635U</v>
      </c>
      <c r="AR1071" s="20">
        <f t="shared" si="591"/>
        <v>0</v>
      </c>
      <c r="AS1071" s="74" t="str">
        <f t="shared" si="599"/>
        <v>00635U</v>
      </c>
      <c r="AT1071" s="20">
        <f t="shared" si="592"/>
        <v>0</v>
      </c>
      <c r="AU1071" s="74" t="str">
        <f t="shared" si="582"/>
        <v>00631L</v>
      </c>
      <c r="AV1071" s="20">
        <f t="shared" si="593"/>
        <v>1</v>
      </c>
      <c r="AW1071" s="74" t="str">
        <f t="shared" si="583"/>
        <v>00635U</v>
      </c>
      <c r="AX1071" s="20">
        <f t="shared" si="584"/>
        <v>0</v>
      </c>
      <c r="AY1071" s="20">
        <f t="shared" si="594"/>
        <v>0</v>
      </c>
      <c r="AZ1071" s="57">
        <v>44755</v>
      </c>
      <c r="BA1071" s="75">
        <v>31.81</v>
      </c>
      <c r="BB1071" s="90">
        <v>31.375</v>
      </c>
      <c r="BC1071" s="76">
        <f t="shared" si="602"/>
        <v>32.872291666666669</v>
      </c>
      <c r="BD1071" s="76">
        <f t="shared" si="603"/>
        <v>32.817249999999994</v>
      </c>
      <c r="BE1071" s="77">
        <f t="shared" si="609"/>
        <v>-4.5548746094418495E-2</v>
      </c>
      <c r="BF1071" s="77">
        <f t="shared" si="600"/>
        <v>-3.0692699723468473E-2</v>
      </c>
    </row>
    <row r="1072" spans="1:58" s="23" customFormat="1" ht="13.15" x14ac:dyDescent="0.4">
      <c r="A1072" s="57">
        <v>44753</v>
      </c>
      <c r="B1072" s="112">
        <v>27.186</v>
      </c>
      <c r="C1072" s="112">
        <v>28.119</v>
      </c>
      <c r="D1072" s="112">
        <v>28.707999999999998</v>
      </c>
      <c r="E1072" s="112">
        <v>29.096</v>
      </c>
      <c r="F1072" s="112">
        <v>29.024000000000001</v>
      </c>
      <c r="G1072" s="112">
        <v>28.536999999999999</v>
      </c>
      <c r="H1072" s="113">
        <v>29.37</v>
      </c>
      <c r="I1072" s="90">
        <f t="shared" si="585"/>
        <v>27.875608695652172</v>
      </c>
      <c r="J1072" s="90">
        <f t="shared" si="586"/>
        <v>28.554347826086957</v>
      </c>
      <c r="K1072" s="114">
        <v>6</v>
      </c>
      <c r="L1072" s="115">
        <v>4.3478260869565216E-2</v>
      </c>
      <c r="M1072" s="90">
        <v>24.46</v>
      </c>
      <c r="N1072" s="90">
        <v>26.17</v>
      </c>
      <c r="O1072" s="90">
        <v>28.25</v>
      </c>
      <c r="P1072" s="90">
        <v>29.57</v>
      </c>
      <c r="Q1072" s="90">
        <v>30.2</v>
      </c>
      <c r="R1072" s="63">
        <f t="shared" si="611"/>
        <v>7.1899999999999977</v>
      </c>
      <c r="S1072" s="64">
        <f t="shared" si="610"/>
        <v>6.2094155844155889E-2</v>
      </c>
      <c r="T1072" s="65">
        <f t="shared" si="604"/>
        <v>0.93465800534963694</v>
      </c>
      <c r="U1072" s="65">
        <f t="shared" si="604"/>
        <v>0.92637168141592929</v>
      </c>
      <c r="V1072" s="65">
        <f t="shared" si="612"/>
        <v>0.88501859993236398</v>
      </c>
      <c r="W1072" s="65">
        <f t="shared" si="613"/>
        <v>0.86655629139072854</v>
      </c>
      <c r="X1072" s="61">
        <f t="shared" si="587"/>
        <v>3.4319134848819238E-2</v>
      </c>
      <c r="Y1072" s="66">
        <f t="shared" si="614"/>
        <v>9.4171020071487799E-3</v>
      </c>
      <c r="Z1072" s="61">
        <f t="shared" si="615"/>
        <v>2.4348854148632443E-2</v>
      </c>
      <c r="AA1072" s="67">
        <f t="shared" si="616"/>
        <v>27.875608695652172</v>
      </c>
      <c r="AB1072" s="68">
        <f t="shared" si="617"/>
        <v>3.8823079862437833E-2</v>
      </c>
      <c r="AC1072" s="69">
        <f t="shared" si="618"/>
        <v>6.5174195477729083E-2</v>
      </c>
      <c r="AD1072" s="70">
        <f>_xlfn.PERCENTILE.EXC(AC1072:$AC$5675,0.5)</f>
        <v>8.7766229115946837E-2</v>
      </c>
      <c r="AE1072" s="70">
        <f>_xlfn.PERCENTILE.EXC($AC1072:AC$5675,0.35)</f>
        <v>5.1071370874885544E-2</v>
      </c>
      <c r="AF1072" s="71">
        <f t="shared" si="606"/>
        <v>2.5782503818209509E-2</v>
      </c>
      <c r="AG1072" s="70">
        <f t="shared" si="607"/>
        <v>-0.25543395353898041</v>
      </c>
      <c r="AH1072" s="70">
        <f t="shared" si="608"/>
        <v>-0.28989367203038569</v>
      </c>
      <c r="AI1072" s="61" t="str">
        <f t="shared" si="596"/>
        <v>Safety</v>
      </c>
      <c r="AJ1072" s="68" t="str">
        <f t="shared" si="597"/>
        <v>Short VOL</v>
      </c>
      <c r="AK1072" s="72" t="str">
        <f t="shared" si="598"/>
        <v>00631L</v>
      </c>
      <c r="AL1072" s="73">
        <f t="shared" si="588"/>
        <v>1</v>
      </c>
      <c r="AM1072" s="72" t="str">
        <f t="shared" si="601"/>
        <v>00635U</v>
      </c>
      <c r="AN1072" s="73">
        <f t="shared" si="589"/>
        <v>0</v>
      </c>
      <c r="AO1072" s="74" t="str">
        <f t="shared" si="595"/>
        <v>00631L</v>
      </c>
      <c r="AP1072" s="20">
        <f t="shared" si="590"/>
        <v>1</v>
      </c>
      <c r="AQ1072" s="74" t="str">
        <f t="shared" si="605"/>
        <v>00635U</v>
      </c>
      <c r="AR1072" s="20">
        <f t="shared" si="591"/>
        <v>0</v>
      </c>
      <c r="AS1072" s="74" t="str">
        <f t="shared" si="599"/>
        <v>00635U</v>
      </c>
      <c r="AT1072" s="20">
        <f t="shared" si="592"/>
        <v>0</v>
      </c>
      <c r="AU1072" s="74" t="str">
        <f t="shared" ref="AU1072:AU1135" si="619">IF(AC1072&gt;AF1072,"00631L",IF(AC1072&lt;AG1072,"Cash","00635U"))</f>
        <v>00631L</v>
      </c>
      <c r="AV1072" s="20">
        <f t="shared" si="593"/>
        <v>1</v>
      </c>
      <c r="AW1072" s="74" t="str">
        <f t="shared" ref="AW1072:AW1135" si="620">IF(AC1072&gt;AE1072,"00631L",IF(AC1072&lt;AH1072,"00631L","00635U"))</f>
        <v>00631L</v>
      </c>
      <c r="AX1072" s="20">
        <f t="shared" si="584"/>
        <v>1</v>
      </c>
      <c r="AY1072" s="20">
        <f t="shared" si="594"/>
        <v>0</v>
      </c>
      <c r="AZ1072" s="57">
        <v>44754</v>
      </c>
      <c r="BA1072" s="75">
        <v>31.04</v>
      </c>
      <c r="BB1072" s="90">
        <v>30.725000000000001</v>
      </c>
      <c r="BC1072" s="76">
        <f t="shared" si="602"/>
        <v>32.926458333333329</v>
      </c>
      <c r="BD1072" s="76">
        <f t="shared" si="603"/>
        <v>32.866708333333335</v>
      </c>
      <c r="BE1072" s="77">
        <f t="shared" si="609"/>
        <v>-6.6859858143463485E-2</v>
      </c>
      <c r="BF1072" s="77">
        <f t="shared" si="600"/>
        <v>-5.5579290594205716E-2</v>
      </c>
    </row>
    <row r="1073" spans="1:58" s="23" customFormat="1" ht="13.15" x14ac:dyDescent="0.4">
      <c r="A1073" s="57">
        <v>44750</v>
      </c>
      <c r="B1073" s="112">
        <v>26.048999999999999</v>
      </c>
      <c r="C1073" s="112">
        <v>27.399000000000001</v>
      </c>
      <c r="D1073" s="112">
        <v>28.105</v>
      </c>
      <c r="E1073" s="112">
        <v>28.6</v>
      </c>
      <c r="F1073" s="112">
        <v>28.606000000000002</v>
      </c>
      <c r="G1073" s="112">
        <v>28.116</v>
      </c>
      <c r="H1073" s="113">
        <v>28.971</v>
      </c>
      <c r="I1073" s="90">
        <f t="shared" si="585"/>
        <v>26.988130434782608</v>
      </c>
      <c r="J1073" s="90">
        <f t="shared" si="586"/>
        <v>27.890130434782609</v>
      </c>
      <c r="K1073" s="114">
        <v>7</v>
      </c>
      <c r="L1073" s="115">
        <v>4.3478260869565216E-2</v>
      </c>
      <c r="M1073" s="90">
        <v>21.91</v>
      </c>
      <c r="N1073" s="90">
        <v>24.64</v>
      </c>
      <c r="O1073" s="90">
        <v>27.3</v>
      </c>
      <c r="P1073" s="90">
        <v>28.89</v>
      </c>
      <c r="Q1073" s="90">
        <v>29.54</v>
      </c>
      <c r="R1073" s="63">
        <f t="shared" si="611"/>
        <v>9.64</v>
      </c>
      <c r="S1073" s="64">
        <f t="shared" si="610"/>
        <v>-5.5214723926380285E-2</v>
      </c>
      <c r="T1073" s="65">
        <f t="shared" si="604"/>
        <v>0.88920454545454541</v>
      </c>
      <c r="U1073" s="65">
        <f t="shared" si="604"/>
        <v>0.90256410256410258</v>
      </c>
      <c r="V1073" s="65">
        <f t="shared" si="612"/>
        <v>0.85289027345102109</v>
      </c>
      <c r="W1073" s="65">
        <f t="shared" si="613"/>
        <v>0.83412322274881523</v>
      </c>
      <c r="X1073" s="61">
        <f t="shared" si="587"/>
        <v>5.1825405965680117E-2</v>
      </c>
      <c r="Y1073" s="66">
        <f t="shared" si="614"/>
        <v>1.2972027972027924E-2</v>
      </c>
      <c r="Z1073" s="61">
        <f t="shared" si="615"/>
        <v>3.3422100214748229E-2</v>
      </c>
      <c r="AA1073" s="67">
        <f t="shared" si="616"/>
        <v>26.988130434782608</v>
      </c>
      <c r="AB1073" s="68">
        <f t="shared" si="617"/>
        <v>5.718344155844151E-2</v>
      </c>
      <c r="AC1073" s="69">
        <f t="shared" si="618"/>
        <v>9.5297501411631791E-2</v>
      </c>
      <c r="AD1073" s="70">
        <f>_xlfn.PERCENTILE.EXC(AC1073:$AC$5675,0.5)</f>
        <v>8.7769495268930631E-2</v>
      </c>
      <c r="AE1073" s="70">
        <f>_xlfn.PERCENTILE.EXC($AC1073:AC$5675,0.35)</f>
        <v>5.1069559995919264E-2</v>
      </c>
      <c r="AF1073" s="71">
        <f t="shared" si="606"/>
        <v>2.5782503818209509E-2</v>
      </c>
      <c r="AG1073" s="70">
        <f t="shared" si="607"/>
        <v>-0.25543395353898041</v>
      </c>
      <c r="AH1073" s="70">
        <f t="shared" si="608"/>
        <v>-0.28989367203038569</v>
      </c>
      <c r="AI1073" s="61" t="str">
        <f t="shared" si="596"/>
        <v>Short VOL</v>
      </c>
      <c r="AJ1073" s="68" t="str">
        <f t="shared" si="597"/>
        <v>Short VOL</v>
      </c>
      <c r="AK1073" s="72" t="str">
        <f t="shared" si="598"/>
        <v>00631L</v>
      </c>
      <c r="AL1073" s="73">
        <f t="shared" si="588"/>
        <v>1</v>
      </c>
      <c r="AM1073" s="72" t="str">
        <f t="shared" si="601"/>
        <v>00635U</v>
      </c>
      <c r="AN1073" s="73">
        <f t="shared" si="589"/>
        <v>0</v>
      </c>
      <c r="AO1073" s="74" t="str">
        <f t="shared" si="595"/>
        <v>00631L</v>
      </c>
      <c r="AP1073" s="20">
        <f t="shared" si="590"/>
        <v>1</v>
      </c>
      <c r="AQ1073" s="74" t="str">
        <f t="shared" si="605"/>
        <v>00635U</v>
      </c>
      <c r="AR1073" s="20">
        <f t="shared" si="591"/>
        <v>0</v>
      </c>
      <c r="AS1073" s="74" t="str">
        <f t="shared" si="599"/>
        <v>00635U</v>
      </c>
      <c r="AT1073" s="20">
        <f t="shared" si="592"/>
        <v>0</v>
      </c>
      <c r="AU1073" s="74" t="str">
        <f t="shared" si="619"/>
        <v>00631L</v>
      </c>
      <c r="AV1073" s="20">
        <f t="shared" si="593"/>
        <v>1</v>
      </c>
      <c r="AW1073" s="74" t="str">
        <f t="shared" si="620"/>
        <v>00631L</v>
      </c>
      <c r="AX1073" s="20">
        <f t="shared" si="584"/>
        <v>1</v>
      </c>
      <c r="AY1073" s="20">
        <f t="shared" si="594"/>
        <v>0</v>
      </c>
      <c r="AZ1073" s="57">
        <v>44753</v>
      </c>
      <c r="BA1073" s="75">
        <v>31.25</v>
      </c>
      <c r="BB1073" s="90">
        <v>31.112500000000001</v>
      </c>
      <c r="BC1073" s="76">
        <f t="shared" si="602"/>
        <v>32.992708333333333</v>
      </c>
      <c r="BD1073" s="76">
        <f t="shared" si="603"/>
        <v>32.935208333333335</v>
      </c>
      <c r="BE1073" s="77">
        <f t="shared" si="609"/>
        <v>-5.6988602279544054E-2</v>
      </c>
      <c r="BF1073" s="77">
        <f t="shared" si="600"/>
        <v>-5.1167380399648361E-2</v>
      </c>
    </row>
    <row r="1074" spans="1:58" s="23" customFormat="1" ht="13.15" x14ac:dyDescent="0.4">
      <c r="A1074" s="57">
        <v>44749</v>
      </c>
      <c r="B1074" s="112">
        <v>26.85</v>
      </c>
      <c r="C1074" s="112">
        <v>27.898</v>
      </c>
      <c r="D1074" s="112">
        <v>28.509</v>
      </c>
      <c r="E1074" s="112">
        <v>28.95</v>
      </c>
      <c r="F1074" s="112">
        <v>28.885000000000002</v>
      </c>
      <c r="G1074" s="112">
        <v>28.303000000000001</v>
      </c>
      <c r="H1074" s="113">
        <v>29.16</v>
      </c>
      <c r="I1074" s="90">
        <f t="shared" si="585"/>
        <v>27.533478260869565</v>
      </c>
      <c r="J1074" s="90">
        <f t="shared" si="586"/>
        <v>28.296478260869566</v>
      </c>
      <c r="K1074" s="114">
        <v>8</v>
      </c>
      <c r="L1074" s="115">
        <v>4.3478260869565216E-2</v>
      </c>
      <c r="M1074" s="90">
        <v>24.79</v>
      </c>
      <c r="N1074" s="90">
        <v>26.08</v>
      </c>
      <c r="O1074" s="90">
        <v>28.03</v>
      </c>
      <c r="P1074" s="90">
        <v>29.37</v>
      </c>
      <c r="Q1074" s="90">
        <v>29.8</v>
      </c>
      <c r="R1074" s="63">
        <f t="shared" si="611"/>
        <v>6.5300000000000082</v>
      </c>
      <c r="S1074" s="64">
        <f t="shared" si="610"/>
        <v>-2.4317246539468842E-2</v>
      </c>
      <c r="T1074" s="65">
        <f t="shared" si="604"/>
        <v>0.9505368098159509</v>
      </c>
      <c r="U1074" s="65">
        <f t="shared" si="604"/>
        <v>0.93043168034249013</v>
      </c>
      <c r="V1074" s="65">
        <f t="shared" si="612"/>
        <v>0.88798093292475311</v>
      </c>
      <c r="W1074" s="65">
        <f t="shared" si="613"/>
        <v>0.87516778523489924</v>
      </c>
      <c r="X1074" s="61">
        <f t="shared" si="587"/>
        <v>3.9031657355679636E-2</v>
      </c>
      <c r="Y1074" s="66">
        <f t="shared" si="614"/>
        <v>7.2538860103627239E-3</v>
      </c>
      <c r="Z1074" s="61">
        <f t="shared" si="615"/>
        <v>2.771171854027514E-2</v>
      </c>
      <c r="AA1074" s="67">
        <f t="shared" si="616"/>
        <v>27.533478260869565</v>
      </c>
      <c r="AB1074" s="68">
        <f t="shared" si="617"/>
        <v>2.9524539877300734E-2</v>
      </c>
      <c r="AC1074" s="69">
        <f t="shared" si="618"/>
        <v>5.5731528407575406E-2</v>
      </c>
      <c r="AD1074" s="70">
        <f>_xlfn.PERCENTILE.EXC(AC1074:$AC$5675,0.5)</f>
        <v>8.7766229115946837E-2</v>
      </c>
      <c r="AE1074" s="70">
        <f>_xlfn.PERCENTILE.EXC($AC1074:AC$5675,0.35)</f>
        <v>5.1067749116952985E-2</v>
      </c>
      <c r="AF1074" s="71">
        <f t="shared" si="606"/>
        <v>2.5782503818209509E-2</v>
      </c>
      <c r="AG1074" s="70">
        <f t="shared" si="607"/>
        <v>-0.25543395353898041</v>
      </c>
      <c r="AH1074" s="70">
        <f t="shared" si="608"/>
        <v>-0.28989367203038569</v>
      </c>
      <c r="AI1074" s="61" t="str">
        <f t="shared" si="596"/>
        <v>Safety</v>
      </c>
      <c r="AJ1074" s="68" t="str">
        <f t="shared" si="597"/>
        <v>Short VOL</v>
      </c>
      <c r="AK1074" s="72" t="str">
        <f t="shared" si="598"/>
        <v>00631L</v>
      </c>
      <c r="AL1074" s="73">
        <f t="shared" si="588"/>
        <v>1</v>
      </c>
      <c r="AM1074" s="72" t="str">
        <f t="shared" si="601"/>
        <v>00635U</v>
      </c>
      <c r="AN1074" s="73">
        <f t="shared" si="589"/>
        <v>0</v>
      </c>
      <c r="AO1074" s="74" t="str">
        <f t="shared" si="595"/>
        <v>00631L</v>
      </c>
      <c r="AP1074" s="20">
        <f t="shared" si="590"/>
        <v>1</v>
      </c>
      <c r="AQ1074" s="74" t="str">
        <f t="shared" si="605"/>
        <v>00635U</v>
      </c>
      <c r="AR1074" s="20">
        <f t="shared" si="591"/>
        <v>0</v>
      </c>
      <c r="AS1074" s="74" t="str">
        <f t="shared" si="599"/>
        <v>00635U</v>
      </c>
      <c r="AT1074" s="20">
        <f t="shared" si="592"/>
        <v>0</v>
      </c>
      <c r="AU1074" s="74" t="str">
        <f t="shared" si="619"/>
        <v>00631L</v>
      </c>
      <c r="AV1074" s="20">
        <f t="shared" si="593"/>
        <v>1</v>
      </c>
      <c r="AW1074" s="74" t="str">
        <f t="shared" si="620"/>
        <v>00631L</v>
      </c>
      <c r="AX1074" s="20">
        <f t="shared" si="584"/>
        <v>1</v>
      </c>
      <c r="AY1074" s="20">
        <f t="shared" si="594"/>
        <v>0</v>
      </c>
      <c r="AZ1074" s="57">
        <v>44750</v>
      </c>
      <c r="BA1074" s="75">
        <v>30.92</v>
      </c>
      <c r="BB1074" s="90">
        <v>30.875</v>
      </c>
      <c r="BC1074" s="76">
        <f t="shared" si="602"/>
        <v>33.066874999999996</v>
      </c>
      <c r="BD1074" s="76">
        <f t="shared" si="603"/>
        <v>32.9895</v>
      </c>
      <c r="BE1074" s="77">
        <f t="shared" si="609"/>
        <v>-6.6286124709395614E-2</v>
      </c>
      <c r="BF1074" s="77">
        <f t="shared" si="600"/>
        <v>-6.2732081419845639E-2</v>
      </c>
    </row>
    <row r="1075" spans="1:58" s="23" customFormat="1" ht="13.15" x14ac:dyDescent="0.4">
      <c r="A1075" s="57">
        <v>44748</v>
      </c>
      <c r="B1075" s="112">
        <v>27.199000000000002</v>
      </c>
      <c r="C1075" s="112">
        <v>28.155000000000001</v>
      </c>
      <c r="D1075" s="112">
        <v>28.716999999999999</v>
      </c>
      <c r="E1075" s="112">
        <v>29.111999999999998</v>
      </c>
      <c r="F1075" s="112">
        <v>28.986000000000001</v>
      </c>
      <c r="G1075" s="112">
        <v>28.364000000000001</v>
      </c>
      <c r="H1075" s="113">
        <v>29.2</v>
      </c>
      <c r="I1075" s="90">
        <f t="shared" si="585"/>
        <v>27.780913043478261</v>
      </c>
      <c r="J1075" s="90">
        <f t="shared" si="586"/>
        <v>28.497086956521738</v>
      </c>
      <c r="K1075" s="114">
        <v>9</v>
      </c>
      <c r="L1075" s="115">
        <v>4.3478260869565216E-2</v>
      </c>
      <c r="M1075" s="90">
        <v>25.95</v>
      </c>
      <c r="N1075" s="90">
        <v>26.73</v>
      </c>
      <c r="O1075" s="90">
        <v>28.39</v>
      </c>
      <c r="P1075" s="90">
        <v>29.62</v>
      </c>
      <c r="Q1075" s="90">
        <v>29.97</v>
      </c>
      <c r="R1075" s="63">
        <f t="shared" si="611"/>
        <v>5.3300000000000054</v>
      </c>
      <c r="S1075" s="64">
        <f t="shared" si="610"/>
        <v>-2.9411764705882307E-2</v>
      </c>
      <c r="T1075" s="65">
        <f t="shared" si="604"/>
        <v>0.9708193041526374</v>
      </c>
      <c r="U1075" s="65">
        <f t="shared" si="604"/>
        <v>0.94152870729129978</v>
      </c>
      <c r="V1075" s="65">
        <f t="shared" si="612"/>
        <v>0.90243079000675219</v>
      </c>
      <c r="W1075" s="65">
        <f t="shared" si="613"/>
        <v>0.89189189189189189</v>
      </c>
      <c r="X1075" s="61">
        <f t="shared" si="587"/>
        <v>3.5148351042317713E-2</v>
      </c>
      <c r="Y1075" s="66">
        <f t="shared" si="614"/>
        <v>3.0228084638637322E-3</v>
      </c>
      <c r="Z1075" s="61">
        <f t="shared" si="615"/>
        <v>2.5779351165407537E-2</v>
      </c>
      <c r="AA1075" s="67">
        <f t="shared" si="616"/>
        <v>27.780913043478261</v>
      </c>
      <c r="AB1075" s="68">
        <f t="shared" si="617"/>
        <v>1.7545828656939811E-2</v>
      </c>
      <c r="AC1075" s="69">
        <f t="shared" si="618"/>
        <v>3.9315863953545097E-2</v>
      </c>
      <c r="AD1075" s="70">
        <f>_xlfn.PERCENTILE.EXC(AC1075:$AC$5675,0.5)</f>
        <v>8.7769495268930631E-2</v>
      </c>
      <c r="AE1075" s="70">
        <f>_xlfn.PERCENTILE.EXC($AC1075:AC$5675,0.35)</f>
        <v>5.105072219848563E-2</v>
      </c>
      <c r="AF1075" s="71">
        <f t="shared" si="606"/>
        <v>2.5782503818209509E-2</v>
      </c>
      <c r="AG1075" s="70">
        <f t="shared" si="607"/>
        <v>-0.25543395353898041</v>
      </c>
      <c r="AH1075" s="70">
        <f t="shared" si="608"/>
        <v>-0.28989367203038569</v>
      </c>
      <c r="AI1075" s="61" t="str">
        <f t="shared" si="596"/>
        <v>Safety</v>
      </c>
      <c r="AJ1075" s="68" t="str">
        <f t="shared" si="597"/>
        <v>Short VOL</v>
      </c>
      <c r="AK1075" s="72" t="str">
        <f t="shared" si="598"/>
        <v>00631L</v>
      </c>
      <c r="AL1075" s="73">
        <f t="shared" si="588"/>
        <v>1</v>
      </c>
      <c r="AM1075" s="72" t="str">
        <f t="shared" si="601"/>
        <v>00635U</v>
      </c>
      <c r="AN1075" s="73">
        <f t="shared" si="589"/>
        <v>0</v>
      </c>
      <c r="AO1075" s="74" t="str">
        <f t="shared" si="595"/>
        <v>00631L</v>
      </c>
      <c r="AP1075" s="20">
        <f t="shared" si="590"/>
        <v>1</v>
      </c>
      <c r="AQ1075" s="74" t="str">
        <f t="shared" si="605"/>
        <v>00635U</v>
      </c>
      <c r="AR1075" s="20">
        <f t="shared" si="591"/>
        <v>0</v>
      </c>
      <c r="AS1075" s="74" t="str">
        <f t="shared" si="599"/>
        <v>00635U</v>
      </c>
      <c r="AT1075" s="20">
        <f t="shared" si="592"/>
        <v>0</v>
      </c>
      <c r="AU1075" s="74" t="str">
        <f t="shared" si="619"/>
        <v>00631L</v>
      </c>
      <c r="AV1075" s="20">
        <f t="shared" si="593"/>
        <v>1</v>
      </c>
      <c r="AW1075" s="74" t="str">
        <f t="shared" si="620"/>
        <v>00635U</v>
      </c>
      <c r="AX1075" s="20">
        <f t="shared" si="584"/>
        <v>0</v>
      </c>
      <c r="AY1075" s="20">
        <f t="shared" si="594"/>
        <v>0</v>
      </c>
      <c r="AZ1075" s="57">
        <v>44749</v>
      </c>
      <c r="BA1075" s="75">
        <v>31.25</v>
      </c>
      <c r="BB1075" s="90">
        <v>31.225000000000001</v>
      </c>
      <c r="BC1075" s="76">
        <f t="shared" si="602"/>
        <v>33.143333333333331</v>
      </c>
      <c r="BD1075" s="76">
        <f t="shared" si="603"/>
        <v>33.073124999999997</v>
      </c>
      <c r="BE1075" s="77">
        <f t="shared" si="609"/>
        <v>-5.7879915518455081E-2</v>
      </c>
      <c r="BF1075" s="77">
        <f t="shared" si="600"/>
        <v>-5.5124062210631673E-2</v>
      </c>
    </row>
    <row r="1076" spans="1:58" s="23" customFormat="1" ht="13.15" x14ac:dyDescent="0.4">
      <c r="A1076" s="57">
        <v>44747</v>
      </c>
      <c r="B1076" s="112">
        <v>27.725999999999999</v>
      </c>
      <c r="C1076" s="112">
        <v>28.556000000000001</v>
      </c>
      <c r="D1076" s="112">
        <v>29.001000000000001</v>
      </c>
      <c r="E1076" s="112">
        <v>29.35</v>
      </c>
      <c r="F1076" s="112">
        <v>29.111000000000001</v>
      </c>
      <c r="G1076" s="112">
        <v>28.399000000000001</v>
      </c>
      <c r="H1076" s="113">
        <v>29.201000000000001</v>
      </c>
      <c r="I1076" s="90">
        <f t="shared" si="585"/>
        <v>28.195130434782609</v>
      </c>
      <c r="J1076" s="90">
        <f t="shared" si="586"/>
        <v>28.807521739130436</v>
      </c>
      <c r="K1076" s="114">
        <v>10</v>
      </c>
      <c r="L1076" s="115">
        <v>4.3478260869565216E-2</v>
      </c>
      <c r="M1076" s="90">
        <v>27.34</v>
      </c>
      <c r="N1076" s="90">
        <v>27.54</v>
      </c>
      <c r="O1076" s="90">
        <v>28.9</v>
      </c>
      <c r="P1076" s="90">
        <v>30.01</v>
      </c>
      <c r="Q1076" s="90">
        <v>30.08</v>
      </c>
      <c r="R1076" s="63">
        <f t="shared" si="611"/>
        <v>4.0300000000000011</v>
      </c>
      <c r="S1076" s="64">
        <f t="shared" si="610"/>
        <v>3.1460674157303366E-2</v>
      </c>
      <c r="T1076" s="65">
        <f t="shared" si="604"/>
        <v>0.99273783587509079</v>
      </c>
      <c r="U1076" s="65">
        <f t="shared" si="604"/>
        <v>0.95294117647058829</v>
      </c>
      <c r="V1076" s="65">
        <f t="shared" si="612"/>
        <v>0.9176941019660112</v>
      </c>
      <c r="W1076" s="65">
        <f t="shared" si="613"/>
        <v>0.91555851063829785</v>
      </c>
      <c r="X1076" s="61">
        <f t="shared" si="587"/>
        <v>2.9935800331818578E-2</v>
      </c>
      <c r="Y1076" s="66">
        <f t="shared" si="614"/>
        <v>-5.0766609880749883E-3</v>
      </c>
      <c r="Z1076" s="61">
        <f t="shared" si="615"/>
        <v>2.1719754259138229E-2</v>
      </c>
      <c r="AA1076" s="67">
        <f t="shared" si="616"/>
        <v>28.195130434782612</v>
      </c>
      <c r="AB1076" s="68">
        <f t="shared" si="617"/>
        <v>6.7538126361655756E-3</v>
      </c>
      <c r="AC1076" s="69">
        <f t="shared" si="618"/>
        <v>2.3788323703072378E-2</v>
      </c>
      <c r="AD1076" s="70">
        <f>_xlfn.PERCENTILE.EXC(AC1076:$AC$5675,0.5)</f>
        <v>8.7779068416657988E-2</v>
      </c>
      <c r="AE1076" s="70">
        <f>_xlfn.PERCENTILE.EXC($AC1076:AC$5675,0.35)</f>
        <v>5.1069301298924084E-2</v>
      </c>
      <c r="AF1076" s="71">
        <f t="shared" si="606"/>
        <v>2.5782503818209509E-2</v>
      </c>
      <c r="AG1076" s="70">
        <f t="shared" si="607"/>
        <v>-0.25543395353898041</v>
      </c>
      <c r="AH1076" s="70">
        <f t="shared" si="608"/>
        <v>-0.28989367203038569</v>
      </c>
      <c r="AI1076" s="61" t="str">
        <f t="shared" si="596"/>
        <v>Safety</v>
      </c>
      <c r="AJ1076" s="68" t="str">
        <f t="shared" si="597"/>
        <v>Safety</v>
      </c>
      <c r="AK1076" s="72" t="str">
        <f t="shared" si="598"/>
        <v>00635U</v>
      </c>
      <c r="AL1076" s="73">
        <f t="shared" si="588"/>
        <v>0</v>
      </c>
      <c r="AM1076" s="72" t="str">
        <f t="shared" si="601"/>
        <v>00635U</v>
      </c>
      <c r="AN1076" s="73">
        <f t="shared" si="589"/>
        <v>0</v>
      </c>
      <c r="AO1076" s="74" t="str">
        <f t="shared" si="595"/>
        <v>00635U</v>
      </c>
      <c r="AP1076" s="20">
        <f t="shared" si="590"/>
        <v>0</v>
      </c>
      <c r="AQ1076" s="74" t="str">
        <f t="shared" si="605"/>
        <v>00635U</v>
      </c>
      <c r="AR1076" s="20">
        <f t="shared" si="591"/>
        <v>0</v>
      </c>
      <c r="AS1076" s="74" t="str">
        <f t="shared" si="599"/>
        <v>00635U</v>
      </c>
      <c r="AT1076" s="20">
        <f t="shared" si="592"/>
        <v>0</v>
      </c>
      <c r="AU1076" s="74" t="str">
        <f t="shared" si="619"/>
        <v>00635U</v>
      </c>
      <c r="AV1076" s="20">
        <f t="shared" si="593"/>
        <v>0</v>
      </c>
      <c r="AW1076" s="74" t="str">
        <f t="shared" si="620"/>
        <v>00635U</v>
      </c>
      <c r="AX1076" s="20">
        <f t="shared" si="584"/>
        <v>0</v>
      </c>
      <c r="AY1076" s="20">
        <f t="shared" si="594"/>
        <v>1</v>
      </c>
      <c r="AZ1076" s="57">
        <v>44748</v>
      </c>
      <c r="BA1076" s="75">
        <v>31.33</v>
      </c>
      <c r="BB1076" s="90">
        <v>31.162500000000001</v>
      </c>
      <c r="BC1076" s="76">
        <f t="shared" si="602"/>
        <v>33.222083333333337</v>
      </c>
      <c r="BD1076" s="76">
        <f t="shared" si="603"/>
        <v>33.145083333333332</v>
      </c>
      <c r="BE1076" s="77">
        <f t="shared" si="609"/>
        <v>-6.1994406331130222E-2</v>
      </c>
      <c r="BF1076" s="77">
        <f t="shared" si="600"/>
        <v>-5.4761767079581955E-2</v>
      </c>
    </row>
    <row r="1077" spans="1:58" s="23" customFormat="1" ht="13.15" x14ac:dyDescent="0.4">
      <c r="A1077" s="57">
        <v>44743</v>
      </c>
      <c r="B1077" s="112">
        <v>27.689</v>
      </c>
      <c r="C1077" s="112">
        <v>28.56</v>
      </c>
      <c r="D1077" s="112">
        <v>29</v>
      </c>
      <c r="E1077" s="112">
        <v>29.35</v>
      </c>
      <c r="F1077" s="112">
        <v>29.186</v>
      </c>
      <c r="G1077" s="112">
        <v>28.494</v>
      </c>
      <c r="H1077" s="113">
        <v>29.35</v>
      </c>
      <c r="I1077" s="90">
        <f t="shared" si="585"/>
        <v>28.143434782608693</v>
      </c>
      <c r="J1077" s="90">
        <f t="shared" si="586"/>
        <v>28.789565217391303</v>
      </c>
      <c r="K1077" s="114">
        <v>11</v>
      </c>
      <c r="L1077" s="115">
        <v>4.3478260869565216E-2</v>
      </c>
      <c r="M1077" s="90">
        <v>23.56</v>
      </c>
      <c r="N1077" s="90">
        <v>26.7</v>
      </c>
      <c r="O1077" s="90">
        <v>28.52</v>
      </c>
      <c r="P1077" s="90">
        <v>29.93</v>
      </c>
      <c r="Q1077" s="90">
        <v>30.41</v>
      </c>
      <c r="R1077" s="63">
        <f t="shared" si="611"/>
        <v>8.1900000000000048</v>
      </c>
      <c r="S1077" s="64">
        <f t="shared" si="610"/>
        <v>-7.0010449320794199E-2</v>
      </c>
      <c r="T1077" s="65">
        <f t="shared" si="604"/>
        <v>0.88239700374531838</v>
      </c>
      <c r="U1077" s="65">
        <f t="shared" si="604"/>
        <v>0.93618513323983166</v>
      </c>
      <c r="V1077" s="65">
        <f t="shared" si="612"/>
        <v>0.89208152355496151</v>
      </c>
      <c r="W1077" s="65">
        <f t="shared" si="613"/>
        <v>0.87800065767839519</v>
      </c>
      <c r="X1077" s="61">
        <f t="shared" si="587"/>
        <v>3.1456535086135239E-2</v>
      </c>
      <c r="Y1077" s="66">
        <f t="shared" si="614"/>
        <v>0</v>
      </c>
      <c r="Z1077" s="61">
        <f t="shared" si="615"/>
        <v>2.2958478230307812E-2</v>
      </c>
      <c r="AA1077" s="67">
        <f t="shared" si="616"/>
        <v>28.143434782608693</v>
      </c>
      <c r="AB1077" s="68">
        <f t="shared" si="617"/>
        <v>3.7041198501872687E-2</v>
      </c>
      <c r="AC1077" s="69">
        <f t="shared" si="618"/>
        <v>5.4061227813059706E-2</v>
      </c>
      <c r="AD1077" s="70">
        <f>_xlfn.PERCENTILE.EXC(AC1077:$AC$5675,0.5)</f>
        <v>8.7788641564385345E-2</v>
      </c>
      <c r="AE1077" s="70">
        <f>_xlfn.PERCENTILE.EXC($AC1077:AC$5675,0.35)</f>
        <v>5.1072664359861457E-2</v>
      </c>
      <c r="AF1077" s="71">
        <f t="shared" si="606"/>
        <v>2.6145569664828384E-2</v>
      </c>
      <c r="AG1077" s="70">
        <f t="shared" si="607"/>
        <v>-0.25543395353898041</v>
      </c>
      <c r="AH1077" s="70">
        <f t="shared" si="608"/>
        <v>-0.28989367203038569</v>
      </c>
      <c r="AI1077" s="61" t="str">
        <f t="shared" si="596"/>
        <v>Safety</v>
      </c>
      <c r="AJ1077" s="68" t="str">
        <f t="shared" si="597"/>
        <v>Short VOL</v>
      </c>
      <c r="AK1077" s="72" t="str">
        <f t="shared" si="598"/>
        <v>00631L</v>
      </c>
      <c r="AL1077" s="73">
        <f t="shared" si="588"/>
        <v>1</v>
      </c>
      <c r="AM1077" s="72" t="str">
        <f t="shared" si="601"/>
        <v>00635U</v>
      </c>
      <c r="AN1077" s="73">
        <f t="shared" si="589"/>
        <v>0</v>
      </c>
      <c r="AO1077" s="74" t="str">
        <f t="shared" si="595"/>
        <v>00631L</v>
      </c>
      <c r="AP1077" s="20">
        <f t="shared" si="590"/>
        <v>1</v>
      </c>
      <c r="AQ1077" s="74" t="str">
        <f t="shared" si="605"/>
        <v>00635U</v>
      </c>
      <c r="AR1077" s="20">
        <f t="shared" si="591"/>
        <v>0</v>
      </c>
      <c r="AS1077" s="74" t="str">
        <f t="shared" si="599"/>
        <v>00635U</v>
      </c>
      <c r="AT1077" s="20">
        <f t="shared" si="592"/>
        <v>0</v>
      </c>
      <c r="AU1077" s="74" t="str">
        <f t="shared" si="619"/>
        <v>00631L</v>
      </c>
      <c r="AV1077" s="20">
        <f t="shared" si="593"/>
        <v>1</v>
      </c>
      <c r="AW1077" s="74" t="str">
        <f t="shared" si="620"/>
        <v>00631L</v>
      </c>
      <c r="AX1077" s="20">
        <f t="shared" ref="AX1077:AX1140" si="621">IF(AW1077="00631L",1,0)</f>
        <v>1</v>
      </c>
      <c r="AY1077" s="20">
        <f t="shared" si="594"/>
        <v>0</v>
      </c>
      <c r="AZ1077" s="57">
        <v>44747</v>
      </c>
      <c r="BA1077" s="75">
        <v>30.94</v>
      </c>
      <c r="BB1077" s="90">
        <v>30.824999999999999</v>
      </c>
      <c r="BC1077" s="76">
        <f t="shared" si="602"/>
        <v>33.303125000000001</v>
      </c>
      <c r="BD1077" s="76">
        <f t="shared" si="603"/>
        <v>33.218375000000002</v>
      </c>
      <c r="BE1077" s="77">
        <f t="shared" si="609"/>
        <v>-7.4411185136530042E-2</v>
      </c>
      <c r="BF1077" s="77">
        <f t="shared" si="600"/>
        <v>-6.8587792148171012E-2</v>
      </c>
    </row>
    <row r="1078" spans="1:58" s="23" customFormat="1" ht="13.15" x14ac:dyDescent="0.4">
      <c r="A1078" s="57">
        <v>44742</v>
      </c>
      <c r="B1078" s="112">
        <v>28.562000000000001</v>
      </c>
      <c r="C1078" s="112">
        <v>29.177</v>
      </c>
      <c r="D1078" s="112">
        <v>29.53</v>
      </c>
      <c r="E1078" s="112">
        <v>29.779</v>
      </c>
      <c r="F1078" s="112">
        <v>29.518000000000001</v>
      </c>
      <c r="G1078" s="112">
        <v>28.808</v>
      </c>
      <c r="H1078" s="113">
        <v>29.597999999999999</v>
      </c>
      <c r="I1078" s="90">
        <f t="shared" ref="I1078:I1141" si="622">C1078-((C1078-B1078)*K1078*L1078)</f>
        <v>28.85613043478261</v>
      </c>
      <c r="J1078" s="90">
        <f t="shared" ref="J1078:J1141" si="623">D1078-((D1078-C1078)*K1078*L1078)</f>
        <v>29.345826086956521</v>
      </c>
      <c r="K1078" s="114">
        <v>12</v>
      </c>
      <c r="L1078" s="115">
        <v>4.3478260869565216E-2</v>
      </c>
      <c r="M1078" s="90">
        <v>26.86</v>
      </c>
      <c r="N1078" s="90">
        <v>28.71</v>
      </c>
      <c r="O1078" s="90">
        <v>29.71</v>
      </c>
      <c r="P1078" s="90">
        <v>30.85</v>
      </c>
      <c r="Q1078" s="90">
        <v>31.1</v>
      </c>
      <c r="R1078" s="63">
        <f t="shared" si="611"/>
        <v>4.990000000000002</v>
      </c>
      <c r="S1078" s="64">
        <f t="shared" si="610"/>
        <v>1.9531250000000024E-2</v>
      </c>
      <c r="T1078" s="65">
        <f t="shared" si="604"/>
        <v>0.93556252176941823</v>
      </c>
      <c r="U1078" s="65">
        <f t="shared" si="604"/>
        <v>0.96634129922584988</v>
      </c>
      <c r="V1078" s="65">
        <f t="shared" si="612"/>
        <v>0.93063209076175035</v>
      </c>
      <c r="W1078" s="65">
        <f t="shared" si="613"/>
        <v>0.92315112540192923</v>
      </c>
      <c r="X1078" s="61">
        <f t="shared" si="587"/>
        <v>2.1532105594846244E-2</v>
      </c>
      <c r="Y1078" s="66">
        <f t="shared" si="614"/>
        <v>-6.0781087343430252E-3</v>
      </c>
      <c r="Z1078" s="61">
        <f t="shared" si="615"/>
        <v>1.6970246696128084E-2</v>
      </c>
      <c r="AA1078" s="67">
        <f t="shared" si="616"/>
        <v>28.85613043478261</v>
      </c>
      <c r="AB1078" s="68">
        <f t="shared" si="617"/>
        <v>-5.1549982584465229E-3</v>
      </c>
      <c r="AC1078" s="69">
        <f t="shared" si="618"/>
        <v>5.0898793027728782E-3</v>
      </c>
      <c r="AD1078" s="70">
        <f>_xlfn.PERCENTILE.EXC(AC1078:$AC$5675,0.5)</f>
        <v>8.7791042430266003E-2</v>
      </c>
      <c r="AE1078" s="70">
        <f>_xlfn.PERCENTILE.EXC($AC1078:AC$5675,0.35)</f>
        <v>5.1070853480895177E-2</v>
      </c>
      <c r="AF1078" s="71">
        <f t="shared" si="606"/>
        <v>2.6145569664828384E-2</v>
      </c>
      <c r="AG1078" s="70">
        <f t="shared" si="607"/>
        <v>-0.25543395353898041</v>
      </c>
      <c r="AH1078" s="70">
        <f t="shared" si="608"/>
        <v>-0.28989367203038569</v>
      </c>
      <c r="AI1078" s="61" t="str">
        <f t="shared" si="596"/>
        <v>Safety</v>
      </c>
      <c r="AJ1078" s="68" t="str">
        <f t="shared" si="597"/>
        <v>Safety</v>
      </c>
      <c r="AK1078" s="72" t="str">
        <f t="shared" si="598"/>
        <v>00635U</v>
      </c>
      <c r="AL1078" s="73">
        <f t="shared" si="588"/>
        <v>0</v>
      </c>
      <c r="AM1078" s="72" t="str">
        <f t="shared" si="601"/>
        <v>00635U</v>
      </c>
      <c r="AN1078" s="73">
        <f t="shared" si="589"/>
        <v>0</v>
      </c>
      <c r="AO1078" s="74" t="str">
        <f t="shared" si="595"/>
        <v>00635U</v>
      </c>
      <c r="AP1078" s="20">
        <f t="shared" si="590"/>
        <v>0</v>
      </c>
      <c r="AQ1078" s="74" t="str">
        <f t="shared" si="605"/>
        <v>00635U</v>
      </c>
      <c r="AR1078" s="20">
        <f t="shared" si="591"/>
        <v>0</v>
      </c>
      <c r="AS1078" s="74" t="str">
        <f t="shared" si="599"/>
        <v>00635U</v>
      </c>
      <c r="AT1078" s="20">
        <f t="shared" si="592"/>
        <v>0</v>
      </c>
      <c r="AU1078" s="74" t="str">
        <f t="shared" si="619"/>
        <v>00635U</v>
      </c>
      <c r="AV1078" s="20">
        <f t="shared" si="593"/>
        <v>0</v>
      </c>
      <c r="AW1078" s="74" t="str">
        <f t="shared" si="620"/>
        <v>00635U</v>
      </c>
      <c r="AX1078" s="20">
        <f t="shared" si="621"/>
        <v>0</v>
      </c>
      <c r="AY1078" s="20">
        <f t="shared" si="594"/>
        <v>1</v>
      </c>
      <c r="AZ1078" s="57">
        <v>44743</v>
      </c>
      <c r="BA1078" s="75">
        <v>30.86</v>
      </c>
      <c r="BB1078" s="90">
        <v>31.425000000000001</v>
      </c>
      <c r="BC1078" s="76">
        <f t="shared" si="602"/>
        <v>33.391458333333333</v>
      </c>
      <c r="BD1078" s="76">
        <f t="shared" si="603"/>
        <v>33.303708333333333</v>
      </c>
      <c r="BE1078" s="77">
        <f t="shared" si="609"/>
        <v>-5.8891058716363298E-2</v>
      </c>
      <c r="BF1078" s="77">
        <f t="shared" si="600"/>
        <v>-7.3376463331786129E-2</v>
      </c>
    </row>
    <row r="1079" spans="1:58" s="23" customFormat="1" ht="13.15" x14ac:dyDescent="0.4">
      <c r="A1079" s="57">
        <v>44741</v>
      </c>
      <c r="B1079" s="112">
        <v>28.334</v>
      </c>
      <c r="C1079" s="112">
        <v>28.815000000000001</v>
      </c>
      <c r="D1079" s="112">
        <v>29.135000000000002</v>
      </c>
      <c r="E1079" s="112">
        <v>29.46</v>
      </c>
      <c r="F1079" s="112">
        <v>29.262</v>
      </c>
      <c r="G1079" s="112">
        <v>28.617999999999999</v>
      </c>
      <c r="H1079" s="113">
        <v>29.413</v>
      </c>
      <c r="I1079" s="90">
        <f t="shared" si="622"/>
        <v>28.543130434782608</v>
      </c>
      <c r="J1079" s="90">
        <f t="shared" si="623"/>
        <v>28.954130434782609</v>
      </c>
      <c r="K1079" s="114">
        <v>13</v>
      </c>
      <c r="L1079" s="115">
        <v>4.3478260869565216E-2</v>
      </c>
      <c r="M1079" s="90">
        <v>26.56</v>
      </c>
      <c r="N1079" s="90">
        <v>28.16</v>
      </c>
      <c r="O1079" s="90">
        <v>29</v>
      </c>
      <c r="P1079" s="90">
        <v>30.27</v>
      </c>
      <c r="Q1079" s="90">
        <v>30.65</v>
      </c>
      <c r="R1079" s="63">
        <f t="shared" si="611"/>
        <v>4.5499999999999972</v>
      </c>
      <c r="S1079" s="64">
        <f t="shared" si="610"/>
        <v>-7.0521861777150668E-3</v>
      </c>
      <c r="T1079" s="65">
        <f t="shared" si="604"/>
        <v>0.94318181818181812</v>
      </c>
      <c r="U1079" s="65">
        <f t="shared" si="604"/>
        <v>0.9710344827586207</v>
      </c>
      <c r="V1079" s="65">
        <f t="shared" si="612"/>
        <v>0.93029402048232579</v>
      </c>
      <c r="W1079" s="65">
        <f t="shared" si="613"/>
        <v>0.91876019575856449</v>
      </c>
      <c r="X1079" s="61">
        <f t="shared" si="587"/>
        <v>1.6976071151267088E-2</v>
      </c>
      <c r="Y1079" s="66">
        <f t="shared" si="614"/>
        <v>-1.5953835709436727E-3</v>
      </c>
      <c r="Z1079" s="61">
        <f t="shared" si="615"/>
        <v>1.4399261529462708E-2</v>
      </c>
      <c r="AA1079" s="67">
        <f t="shared" si="616"/>
        <v>28.543130434782608</v>
      </c>
      <c r="AB1079" s="68">
        <f t="shared" si="617"/>
        <v>6.1789772727272544E-3</v>
      </c>
      <c r="AC1079" s="69">
        <f t="shared" si="618"/>
        <v>1.3605484189723283E-2</v>
      </c>
      <c r="AD1079" s="70">
        <f>_xlfn.PERCENTILE.EXC(AC1079:$AC$5675,0.5)</f>
        <v>8.7793443296146648E-2</v>
      </c>
      <c r="AE1079" s="70">
        <f>_xlfn.PERCENTILE.EXC($AC1079:AC$5675,0.35)</f>
        <v>5.1082560383598333E-2</v>
      </c>
      <c r="AF1079" s="71">
        <f t="shared" si="606"/>
        <v>2.6493886144627027E-2</v>
      </c>
      <c r="AG1079" s="70">
        <f t="shared" si="607"/>
        <v>-0.25543395353898041</v>
      </c>
      <c r="AH1079" s="70">
        <f t="shared" si="608"/>
        <v>-0.28989367203038569</v>
      </c>
      <c r="AI1079" s="61" t="str">
        <f t="shared" si="596"/>
        <v>Safety</v>
      </c>
      <c r="AJ1079" s="68" t="str">
        <f t="shared" si="597"/>
        <v>Safety</v>
      </c>
      <c r="AK1079" s="72" t="str">
        <f t="shared" si="598"/>
        <v>00635U</v>
      </c>
      <c r="AL1079" s="73">
        <f t="shared" si="588"/>
        <v>0</v>
      </c>
      <c r="AM1079" s="72" t="str">
        <f t="shared" si="601"/>
        <v>00635U</v>
      </c>
      <c r="AN1079" s="73">
        <f t="shared" si="589"/>
        <v>0</v>
      </c>
      <c r="AO1079" s="74" t="str">
        <f t="shared" si="595"/>
        <v>00635U</v>
      </c>
      <c r="AP1079" s="20">
        <f t="shared" si="590"/>
        <v>0</v>
      </c>
      <c r="AQ1079" s="74" t="str">
        <f t="shared" si="605"/>
        <v>00635U</v>
      </c>
      <c r="AR1079" s="20">
        <f t="shared" si="591"/>
        <v>0</v>
      </c>
      <c r="AS1079" s="74" t="str">
        <f t="shared" si="599"/>
        <v>00635U</v>
      </c>
      <c r="AT1079" s="20">
        <f t="shared" si="592"/>
        <v>0</v>
      </c>
      <c r="AU1079" s="74" t="str">
        <f t="shared" si="619"/>
        <v>00635U</v>
      </c>
      <c r="AV1079" s="20">
        <f t="shared" si="593"/>
        <v>0</v>
      </c>
      <c r="AW1079" s="74" t="str">
        <f t="shared" si="620"/>
        <v>00635U</v>
      </c>
      <c r="AX1079" s="20">
        <f t="shared" si="621"/>
        <v>0</v>
      </c>
      <c r="AY1079" s="20">
        <f t="shared" si="594"/>
        <v>1</v>
      </c>
      <c r="AZ1079" s="57">
        <v>44742</v>
      </c>
      <c r="BA1079" s="75">
        <v>31.34</v>
      </c>
      <c r="BB1079" s="90">
        <v>31.087499999999999</v>
      </c>
      <c r="BC1079" s="76">
        <f t="shared" si="602"/>
        <v>33.469374999999999</v>
      </c>
      <c r="BD1079" s="76">
        <f t="shared" si="603"/>
        <v>33.390041666666669</v>
      </c>
      <c r="BE1079" s="77">
        <f t="shared" si="609"/>
        <v>-7.1165804560138962E-2</v>
      </c>
      <c r="BF1079" s="77">
        <f t="shared" si="600"/>
        <v>-6.139679869621812E-2</v>
      </c>
    </row>
    <row r="1080" spans="1:58" s="23" customFormat="1" ht="13.15" x14ac:dyDescent="0.4">
      <c r="A1080" s="57">
        <v>44740</v>
      </c>
      <c r="B1080" s="112">
        <v>28.332999999999998</v>
      </c>
      <c r="C1080" s="112">
        <v>28.736000000000001</v>
      </c>
      <c r="D1080" s="112">
        <v>29.082999999999998</v>
      </c>
      <c r="E1080" s="112">
        <v>29.35</v>
      </c>
      <c r="F1080" s="112">
        <v>29.15</v>
      </c>
      <c r="G1080" s="112">
        <v>28.556999999999999</v>
      </c>
      <c r="H1080" s="113">
        <v>29.318999999999999</v>
      </c>
      <c r="I1080" s="90">
        <f t="shared" si="622"/>
        <v>28.490695652173912</v>
      </c>
      <c r="J1080" s="90">
        <f t="shared" si="623"/>
        <v>28.871782608695653</v>
      </c>
      <c r="K1080" s="114">
        <v>14</v>
      </c>
      <c r="L1080" s="115">
        <v>4.3478260869565216E-2</v>
      </c>
      <c r="M1080" s="90">
        <v>27.18</v>
      </c>
      <c r="N1080" s="90">
        <v>28.36</v>
      </c>
      <c r="O1080" s="90">
        <v>29.15</v>
      </c>
      <c r="P1080" s="90">
        <v>30.38</v>
      </c>
      <c r="Q1080" s="90">
        <v>30.59</v>
      </c>
      <c r="R1080" s="63">
        <f t="shared" si="611"/>
        <v>3.990000000000002</v>
      </c>
      <c r="S1080" s="64">
        <f t="shared" si="610"/>
        <v>5.2319109461966613E-2</v>
      </c>
      <c r="T1080" s="65">
        <f t="shared" si="604"/>
        <v>0.95839210155148102</v>
      </c>
      <c r="U1080" s="65">
        <f t="shared" si="604"/>
        <v>0.97289879931389367</v>
      </c>
      <c r="V1080" s="65">
        <f t="shared" si="612"/>
        <v>0.93350888742593818</v>
      </c>
      <c r="W1080" s="65">
        <f t="shared" si="613"/>
        <v>0.92710035959463877</v>
      </c>
      <c r="X1080" s="61">
        <f t="shared" si="587"/>
        <v>1.4223696749373602E-2</v>
      </c>
      <c r="Y1080" s="66">
        <f t="shared" si="614"/>
        <v>-1.0562180579217159E-3</v>
      </c>
      <c r="Z1080" s="61">
        <f t="shared" si="615"/>
        <v>1.3375838946658494E-2</v>
      </c>
      <c r="AA1080" s="67">
        <f t="shared" si="616"/>
        <v>28.490695652173912</v>
      </c>
      <c r="AB1080" s="68">
        <f t="shared" si="617"/>
        <v>-9.5204513399157348E-4</v>
      </c>
      <c r="AC1080" s="69">
        <f t="shared" si="618"/>
        <v>4.6084503587416233E-3</v>
      </c>
      <c r="AD1080" s="70">
        <f>_xlfn.PERCENTILE.EXC(AC1080:$AC$5675,0.5)</f>
        <v>8.781691831978275E-2</v>
      </c>
      <c r="AE1080" s="70">
        <f>_xlfn.PERCENTILE.EXC($AC1080:AC$5675,0.35)</f>
        <v>5.1104001768361572E-2</v>
      </c>
      <c r="AF1080" s="71">
        <f t="shared" si="606"/>
        <v>2.6578694832272744E-2</v>
      </c>
      <c r="AG1080" s="70">
        <f t="shared" si="607"/>
        <v>-0.25543395353898041</v>
      </c>
      <c r="AH1080" s="70">
        <f t="shared" si="608"/>
        <v>-0.28989367203038569</v>
      </c>
      <c r="AI1080" s="61" t="str">
        <f t="shared" si="596"/>
        <v>Safety</v>
      </c>
      <c r="AJ1080" s="68" t="str">
        <f t="shared" si="597"/>
        <v>Safety</v>
      </c>
      <c r="AK1080" s="72" t="str">
        <f t="shared" si="598"/>
        <v>00635U</v>
      </c>
      <c r="AL1080" s="73">
        <f t="shared" si="588"/>
        <v>0</v>
      </c>
      <c r="AM1080" s="72" t="str">
        <f t="shared" si="601"/>
        <v>00635U</v>
      </c>
      <c r="AN1080" s="73">
        <f t="shared" si="589"/>
        <v>0</v>
      </c>
      <c r="AO1080" s="74" t="str">
        <f t="shared" si="595"/>
        <v>00635U</v>
      </c>
      <c r="AP1080" s="20">
        <f t="shared" si="590"/>
        <v>0</v>
      </c>
      <c r="AQ1080" s="74" t="str">
        <f t="shared" si="605"/>
        <v>00635U</v>
      </c>
      <c r="AR1080" s="20">
        <f t="shared" si="591"/>
        <v>0</v>
      </c>
      <c r="AS1080" s="74" t="str">
        <f t="shared" si="599"/>
        <v>00635U</v>
      </c>
      <c r="AT1080" s="20">
        <f t="shared" si="592"/>
        <v>0</v>
      </c>
      <c r="AU1080" s="74" t="str">
        <f t="shared" si="619"/>
        <v>00635U</v>
      </c>
      <c r="AV1080" s="20">
        <f t="shared" si="593"/>
        <v>0</v>
      </c>
      <c r="AW1080" s="74" t="str">
        <f t="shared" si="620"/>
        <v>00635U</v>
      </c>
      <c r="AX1080" s="20">
        <f t="shared" si="621"/>
        <v>0</v>
      </c>
      <c r="AY1080" s="20">
        <f t="shared" si="594"/>
        <v>1</v>
      </c>
      <c r="AZ1080" s="57">
        <v>44741</v>
      </c>
      <c r="BA1080" s="75">
        <v>30.79</v>
      </c>
      <c r="BB1080" s="90">
        <v>30.75</v>
      </c>
      <c r="BC1080" s="76">
        <f t="shared" si="602"/>
        <v>33.543124999999996</v>
      </c>
      <c r="BD1080" s="76">
        <f t="shared" si="603"/>
        <v>33.464416666666665</v>
      </c>
      <c r="BE1080" s="77">
        <f t="shared" si="609"/>
        <v>-8.3269671504965517E-2</v>
      </c>
      <c r="BF1080" s="77">
        <f t="shared" si="600"/>
        <v>-7.9918221593583208E-2</v>
      </c>
    </row>
    <row r="1081" spans="1:58" s="23" customFormat="1" ht="13.15" x14ac:dyDescent="0.4">
      <c r="A1081" s="57">
        <v>44739</v>
      </c>
      <c r="B1081" s="112">
        <v>27.411999999999999</v>
      </c>
      <c r="C1081" s="112">
        <v>28.044</v>
      </c>
      <c r="D1081" s="112">
        <v>28.55</v>
      </c>
      <c r="E1081" s="112">
        <v>28.869</v>
      </c>
      <c r="F1081" s="112">
        <v>28.702000000000002</v>
      </c>
      <c r="G1081" s="112">
        <v>28.15</v>
      </c>
      <c r="H1081" s="113">
        <v>28.925000000000001</v>
      </c>
      <c r="I1081" s="90">
        <f t="shared" si="622"/>
        <v>27.631826086956522</v>
      </c>
      <c r="J1081" s="90">
        <f t="shared" si="623"/>
        <v>28.22</v>
      </c>
      <c r="K1081" s="114">
        <v>15</v>
      </c>
      <c r="L1081" s="115">
        <v>4.3478260869565216E-2</v>
      </c>
      <c r="M1081" s="90">
        <v>25.81</v>
      </c>
      <c r="N1081" s="90">
        <v>26.95</v>
      </c>
      <c r="O1081" s="90">
        <v>28.18</v>
      </c>
      <c r="P1081" s="90">
        <v>29.61</v>
      </c>
      <c r="Q1081" s="90">
        <v>30.1</v>
      </c>
      <c r="R1081" s="63">
        <f t="shared" si="611"/>
        <v>5.0300000000000011</v>
      </c>
      <c r="S1081" s="64">
        <f t="shared" si="610"/>
        <v>-1.0282776349614437E-2</v>
      </c>
      <c r="T1081" s="65">
        <f t="shared" si="604"/>
        <v>0.95769944341372915</v>
      </c>
      <c r="U1081" s="65">
        <f t="shared" si="604"/>
        <v>0.95635202271114261</v>
      </c>
      <c r="V1081" s="65">
        <f t="shared" si="612"/>
        <v>0.91016548463356972</v>
      </c>
      <c r="W1081" s="65">
        <f t="shared" si="613"/>
        <v>0.89534883720930225</v>
      </c>
      <c r="X1081" s="61">
        <f t="shared" si="587"/>
        <v>2.305559608930401E-2</v>
      </c>
      <c r="Y1081" s="66">
        <f t="shared" si="614"/>
        <v>1.9397970140982001E-3</v>
      </c>
      <c r="Z1081" s="61">
        <f t="shared" si="615"/>
        <v>2.1286103610833069E-2</v>
      </c>
      <c r="AA1081" s="67">
        <f t="shared" si="616"/>
        <v>27.631826086956522</v>
      </c>
      <c r="AB1081" s="68">
        <f t="shared" si="617"/>
        <v>1.7142857142857133E-2</v>
      </c>
      <c r="AC1081" s="69">
        <f t="shared" si="618"/>
        <v>2.5299669274824597E-2</v>
      </c>
      <c r="AD1081" s="70">
        <f>_xlfn.PERCENTILE.EXC(AC1081:$AC$5675,0.5)</f>
        <v>8.7840393343418852E-2</v>
      </c>
      <c r="AE1081" s="70">
        <f>_xlfn.PERCENTILE.EXC($AC1081:AC$5675,0.35)</f>
        <v>5.1182902863285092E-2</v>
      </c>
      <c r="AF1081" s="71">
        <f t="shared" si="606"/>
        <v>2.6647583608553432E-2</v>
      </c>
      <c r="AG1081" s="70">
        <f t="shared" si="607"/>
        <v>-0.25543395353898041</v>
      </c>
      <c r="AH1081" s="70">
        <f t="shared" si="608"/>
        <v>-0.28989367203038569</v>
      </c>
      <c r="AI1081" s="61" t="str">
        <f t="shared" si="596"/>
        <v>Safety</v>
      </c>
      <c r="AJ1081" s="68" t="str">
        <f t="shared" si="597"/>
        <v>Safety</v>
      </c>
      <c r="AK1081" s="72" t="str">
        <f t="shared" si="598"/>
        <v>00635U</v>
      </c>
      <c r="AL1081" s="73">
        <f t="shared" si="588"/>
        <v>0</v>
      </c>
      <c r="AM1081" s="72" t="str">
        <f t="shared" si="601"/>
        <v>00635U</v>
      </c>
      <c r="AN1081" s="73">
        <f t="shared" si="589"/>
        <v>0</v>
      </c>
      <c r="AO1081" s="74" t="str">
        <f t="shared" si="595"/>
        <v>00635U</v>
      </c>
      <c r="AP1081" s="20">
        <f t="shared" si="590"/>
        <v>0</v>
      </c>
      <c r="AQ1081" s="74" t="str">
        <f t="shared" si="605"/>
        <v>00635U</v>
      </c>
      <c r="AR1081" s="20">
        <f t="shared" si="591"/>
        <v>0</v>
      </c>
      <c r="AS1081" s="74" t="str">
        <f t="shared" si="599"/>
        <v>00635U</v>
      </c>
      <c r="AT1081" s="20">
        <f t="shared" si="592"/>
        <v>0</v>
      </c>
      <c r="AU1081" s="74" t="str">
        <f t="shared" si="619"/>
        <v>00635U</v>
      </c>
      <c r="AV1081" s="20">
        <f t="shared" si="593"/>
        <v>0</v>
      </c>
      <c r="AW1081" s="74" t="str">
        <f t="shared" si="620"/>
        <v>00635U</v>
      </c>
      <c r="AX1081" s="20">
        <f t="shared" si="621"/>
        <v>0</v>
      </c>
      <c r="AY1081" s="20">
        <f t="shared" si="594"/>
        <v>1</v>
      </c>
      <c r="AZ1081" s="57">
        <v>44740</v>
      </c>
      <c r="BA1081" s="75">
        <v>30.86</v>
      </c>
      <c r="BB1081" s="90">
        <v>30.587499999999999</v>
      </c>
      <c r="BC1081" s="76">
        <f t="shared" si="602"/>
        <v>33.625208333333333</v>
      </c>
      <c r="BD1081" s="76">
        <f t="shared" si="603"/>
        <v>33.544958333333334</v>
      </c>
      <c r="BE1081" s="77">
        <f t="shared" si="609"/>
        <v>-9.0340208548893783E-2</v>
      </c>
      <c r="BF1081" s="77">
        <f t="shared" si="600"/>
        <v>-8.0040592289700785E-2</v>
      </c>
    </row>
    <row r="1082" spans="1:58" s="23" customFormat="1" ht="13.15" x14ac:dyDescent="0.4">
      <c r="A1082" s="57">
        <v>44736</v>
      </c>
      <c r="B1082" s="112">
        <v>28.477</v>
      </c>
      <c r="C1082" s="112">
        <v>28.791</v>
      </c>
      <c r="D1082" s="112">
        <v>29.087</v>
      </c>
      <c r="E1082" s="112">
        <v>29.207999999999998</v>
      </c>
      <c r="F1082" s="112">
        <v>28.989000000000001</v>
      </c>
      <c r="G1082" s="112">
        <v>28.364000000000001</v>
      </c>
      <c r="H1082" s="113">
        <v>29.209</v>
      </c>
      <c r="I1082" s="90">
        <f t="shared" si="622"/>
        <v>28.572565217391304</v>
      </c>
      <c r="J1082" s="90">
        <f t="shared" si="623"/>
        <v>28.881086956521738</v>
      </c>
      <c r="K1082" s="114">
        <v>16</v>
      </c>
      <c r="L1082" s="115">
        <v>4.3478260869565216E-2</v>
      </c>
      <c r="M1082" s="90">
        <v>26.04</v>
      </c>
      <c r="N1082" s="90">
        <v>27.23</v>
      </c>
      <c r="O1082" s="90">
        <v>28.95</v>
      </c>
      <c r="P1082" s="90">
        <v>30.16</v>
      </c>
      <c r="Q1082" s="90">
        <v>30.56</v>
      </c>
      <c r="R1082" s="63">
        <f t="shared" si="611"/>
        <v>5.8400000000000034</v>
      </c>
      <c r="S1082" s="64">
        <f t="shared" si="610"/>
        <v>-6.2650602409638559E-2</v>
      </c>
      <c r="T1082" s="65">
        <f t="shared" si="604"/>
        <v>0.95629820051413872</v>
      </c>
      <c r="U1082" s="65">
        <f t="shared" si="604"/>
        <v>0.94058721934369605</v>
      </c>
      <c r="V1082" s="65">
        <f t="shared" si="612"/>
        <v>0.90285145888594165</v>
      </c>
      <c r="W1082" s="65">
        <f t="shared" si="613"/>
        <v>0.89103403141361259</v>
      </c>
      <c r="X1082" s="61">
        <f t="shared" si="587"/>
        <v>1.1026442392105911E-2</v>
      </c>
      <c r="Y1082" s="66">
        <f t="shared" si="614"/>
        <v>3.423719528900377E-5</v>
      </c>
      <c r="Z1082" s="61">
        <f t="shared" si="615"/>
        <v>1.0797831303667675E-2</v>
      </c>
      <c r="AA1082" s="67">
        <f t="shared" si="616"/>
        <v>28.572565217391308</v>
      </c>
      <c r="AB1082" s="68">
        <f t="shared" si="617"/>
        <v>4.5795078957032678E-2</v>
      </c>
      <c r="AC1082" s="69">
        <f t="shared" si="618"/>
        <v>4.9304635232879437E-2</v>
      </c>
      <c r="AD1082" s="70">
        <f>_xlfn.PERCENTILE.EXC(AC1082:$AC$5675,0.5)</f>
        <v>8.7843728760921974E-2</v>
      </c>
      <c r="AE1082" s="70">
        <f>_xlfn.PERCENTILE.EXC($AC1082:AC$5675,0.35)</f>
        <v>5.1237763472050751E-2</v>
      </c>
      <c r="AF1082" s="71">
        <f t="shared" si="606"/>
        <v>2.6835468808663929E-2</v>
      </c>
      <c r="AG1082" s="70">
        <f t="shared" si="607"/>
        <v>-0.25543395353898041</v>
      </c>
      <c r="AH1082" s="70">
        <f t="shared" si="608"/>
        <v>-0.28989367203038569</v>
      </c>
      <c r="AI1082" s="61" t="str">
        <f t="shared" si="596"/>
        <v>Safety</v>
      </c>
      <c r="AJ1082" s="68" t="str">
        <f t="shared" si="597"/>
        <v>Short VOL</v>
      </c>
      <c r="AK1082" s="72" t="str">
        <f t="shared" si="598"/>
        <v>00631L</v>
      </c>
      <c r="AL1082" s="73">
        <f t="shared" si="588"/>
        <v>1</v>
      </c>
      <c r="AM1082" s="72" t="str">
        <f t="shared" si="601"/>
        <v>00635U</v>
      </c>
      <c r="AN1082" s="73">
        <f t="shared" si="589"/>
        <v>0</v>
      </c>
      <c r="AO1082" s="74" t="str">
        <f t="shared" si="595"/>
        <v>00631L</v>
      </c>
      <c r="AP1082" s="20">
        <f t="shared" si="590"/>
        <v>1</v>
      </c>
      <c r="AQ1082" s="74" t="str">
        <f t="shared" si="605"/>
        <v>00635U</v>
      </c>
      <c r="AR1082" s="20">
        <f t="shared" si="591"/>
        <v>0</v>
      </c>
      <c r="AS1082" s="74" t="str">
        <f t="shared" si="599"/>
        <v>00635U</v>
      </c>
      <c r="AT1082" s="20">
        <f t="shared" si="592"/>
        <v>0</v>
      </c>
      <c r="AU1082" s="74" t="str">
        <f t="shared" si="619"/>
        <v>00631L</v>
      </c>
      <c r="AV1082" s="20">
        <f t="shared" si="593"/>
        <v>1</v>
      </c>
      <c r="AW1082" s="74" t="str">
        <f t="shared" si="620"/>
        <v>00635U</v>
      </c>
      <c r="AX1082" s="20">
        <f t="shared" si="621"/>
        <v>0</v>
      </c>
      <c r="AY1082" s="20">
        <f t="shared" si="594"/>
        <v>0</v>
      </c>
      <c r="AZ1082" s="57">
        <v>44739</v>
      </c>
      <c r="BA1082" s="75">
        <v>30.52</v>
      </c>
      <c r="BB1082" s="90">
        <v>30.3125</v>
      </c>
      <c r="BC1082" s="76">
        <f t="shared" si="602"/>
        <v>33.719374999999999</v>
      </c>
      <c r="BD1082" s="76">
        <f t="shared" si="603"/>
        <v>33.624083333333331</v>
      </c>
      <c r="BE1082" s="77">
        <f t="shared" si="609"/>
        <v>-0.10103612537302366</v>
      </c>
      <c r="BF1082" s="77">
        <f t="shared" si="600"/>
        <v>-9.2317262676305883E-2</v>
      </c>
    </row>
    <row r="1083" spans="1:58" s="23" customFormat="1" ht="13.15" x14ac:dyDescent="0.4">
      <c r="A1083" s="57">
        <v>44735</v>
      </c>
      <c r="B1083" s="112">
        <v>29.007000000000001</v>
      </c>
      <c r="C1083" s="112">
        <v>29.184000000000001</v>
      </c>
      <c r="D1083" s="112">
        <v>29.436</v>
      </c>
      <c r="E1083" s="112">
        <v>29.547999999999998</v>
      </c>
      <c r="F1083" s="112">
        <v>29.28</v>
      </c>
      <c r="G1083" s="112">
        <v>28.7</v>
      </c>
      <c r="H1083" s="113">
        <v>29.5</v>
      </c>
      <c r="I1083" s="90">
        <f t="shared" si="622"/>
        <v>29.05317391304348</v>
      </c>
      <c r="J1083" s="90">
        <f t="shared" si="623"/>
        <v>29.249739130434783</v>
      </c>
      <c r="K1083" s="114">
        <v>17</v>
      </c>
      <c r="L1083" s="115">
        <v>4.3478260869565216E-2</v>
      </c>
      <c r="M1083" s="90">
        <v>28.29</v>
      </c>
      <c r="N1083" s="90">
        <v>29.05</v>
      </c>
      <c r="O1083" s="90">
        <v>30.19</v>
      </c>
      <c r="P1083" s="90">
        <v>31.13</v>
      </c>
      <c r="Q1083" s="90">
        <v>31.02</v>
      </c>
      <c r="R1083" s="63">
        <f t="shared" si="611"/>
        <v>3.9799999999999969</v>
      </c>
      <c r="S1083" s="64">
        <f t="shared" si="610"/>
        <v>3.4542314335060942E-3</v>
      </c>
      <c r="T1083" s="65">
        <f t="shared" si="604"/>
        <v>0.97383820998278825</v>
      </c>
      <c r="U1083" s="65">
        <f t="shared" si="604"/>
        <v>0.96223915203709831</v>
      </c>
      <c r="V1083" s="65">
        <f t="shared" si="612"/>
        <v>0.93318342434950219</v>
      </c>
      <c r="W1083" s="65">
        <f t="shared" si="613"/>
        <v>0.93649258542875569</v>
      </c>
      <c r="X1083" s="61">
        <f t="shared" ref="X1083:X1146" si="624">(C1083-B1083)/B1083</f>
        <v>6.1019753852518217E-3</v>
      </c>
      <c r="Y1083" s="66">
        <f t="shared" si="614"/>
        <v>-1.6244754298090655E-3</v>
      </c>
      <c r="Z1083" s="61">
        <f t="shared" si="615"/>
        <v>6.7657054606021713E-3</v>
      </c>
      <c r="AA1083" s="67">
        <f t="shared" si="616"/>
        <v>29.05317391304348</v>
      </c>
      <c r="AB1083" s="68">
        <f t="shared" si="617"/>
        <v>-1.4802065404474788E-3</v>
      </c>
      <c r="AC1083" s="69">
        <f t="shared" si="618"/>
        <v>1.0925690338999516E-4</v>
      </c>
      <c r="AD1083" s="70">
        <f>_xlfn.PERCENTILE.EXC(AC1083:$AC$5675,0.5)</f>
        <v>8.7847064178425111E-2</v>
      </c>
      <c r="AE1083" s="70">
        <f>_xlfn.PERCENTILE.EXC($AC1083:AC$5675,0.35)</f>
        <v>5.1246498008275763E-2</v>
      </c>
      <c r="AF1083" s="71">
        <f t="shared" si="606"/>
        <v>2.6647583608553432E-2</v>
      </c>
      <c r="AG1083" s="70">
        <f t="shared" si="607"/>
        <v>-0.25543395353898041</v>
      </c>
      <c r="AH1083" s="70">
        <f t="shared" si="608"/>
        <v>-0.28989367203038569</v>
      </c>
      <c r="AI1083" s="61" t="str">
        <f t="shared" si="596"/>
        <v>Safety</v>
      </c>
      <c r="AJ1083" s="68" t="str">
        <f t="shared" si="597"/>
        <v>Safety</v>
      </c>
      <c r="AK1083" s="72" t="str">
        <f t="shared" si="598"/>
        <v>00635U</v>
      </c>
      <c r="AL1083" s="73">
        <f t="shared" si="588"/>
        <v>0</v>
      </c>
      <c r="AM1083" s="72" t="str">
        <f t="shared" si="601"/>
        <v>00635U</v>
      </c>
      <c r="AN1083" s="73">
        <f t="shared" si="589"/>
        <v>0</v>
      </c>
      <c r="AO1083" s="74" t="str">
        <f t="shared" si="595"/>
        <v>00635U</v>
      </c>
      <c r="AP1083" s="20">
        <f t="shared" si="590"/>
        <v>0</v>
      </c>
      <c r="AQ1083" s="74" t="str">
        <f t="shared" si="605"/>
        <v>00635U</v>
      </c>
      <c r="AR1083" s="20">
        <f t="shared" si="591"/>
        <v>0</v>
      </c>
      <c r="AS1083" s="74" t="str">
        <f t="shared" si="599"/>
        <v>00635U</v>
      </c>
      <c r="AT1083" s="20">
        <f t="shared" si="592"/>
        <v>0</v>
      </c>
      <c r="AU1083" s="74" t="str">
        <f t="shared" si="619"/>
        <v>00635U</v>
      </c>
      <c r="AV1083" s="20">
        <f t="shared" si="593"/>
        <v>0</v>
      </c>
      <c r="AW1083" s="74" t="str">
        <f t="shared" si="620"/>
        <v>00635U</v>
      </c>
      <c r="AX1083" s="20">
        <f t="shared" si="621"/>
        <v>0</v>
      </c>
      <c r="AY1083" s="20">
        <f t="shared" si="594"/>
        <v>1</v>
      </c>
      <c r="AZ1083" s="57">
        <v>44736</v>
      </c>
      <c r="BA1083" s="75">
        <v>30.75</v>
      </c>
      <c r="BB1083" s="90">
        <v>31.05</v>
      </c>
      <c r="BC1083" s="76">
        <f t="shared" si="602"/>
        <v>33.818541666666661</v>
      </c>
      <c r="BD1083" s="76">
        <f t="shared" si="603"/>
        <v>33.726666666666667</v>
      </c>
      <c r="BE1083" s="77">
        <f t="shared" si="609"/>
        <v>-8.1864608295498478E-2</v>
      </c>
      <c r="BF1083" s="77">
        <f t="shared" si="600"/>
        <v>-8.8258549120379517E-2</v>
      </c>
    </row>
    <row r="1084" spans="1:58" s="23" customFormat="1" ht="13.15" x14ac:dyDescent="0.4">
      <c r="A1084" s="57">
        <v>44734</v>
      </c>
      <c r="B1084" s="112">
        <v>29.01</v>
      </c>
      <c r="C1084" s="112">
        <v>29.12</v>
      </c>
      <c r="D1084" s="112">
        <v>29.375</v>
      </c>
      <c r="E1084" s="112">
        <v>29.516999999999999</v>
      </c>
      <c r="F1084" s="112">
        <v>29.286999999999999</v>
      </c>
      <c r="G1084" s="112">
        <v>28.706</v>
      </c>
      <c r="H1084" s="113">
        <v>29.495999999999999</v>
      </c>
      <c r="I1084" s="90">
        <f t="shared" si="622"/>
        <v>29.033913043478261</v>
      </c>
      <c r="J1084" s="90">
        <f t="shared" si="623"/>
        <v>29.175434782608697</v>
      </c>
      <c r="K1084" s="114">
        <v>18</v>
      </c>
      <c r="L1084" s="115">
        <v>4.3478260869565216E-2</v>
      </c>
      <c r="M1084" s="90">
        <v>28.3</v>
      </c>
      <c r="N1084" s="90">
        <v>28.95</v>
      </c>
      <c r="O1084" s="90">
        <v>30.24</v>
      </c>
      <c r="P1084" s="90">
        <v>31.18</v>
      </c>
      <c r="Q1084" s="90">
        <v>31.13</v>
      </c>
      <c r="R1084" s="63">
        <f t="shared" si="611"/>
        <v>4.1700000000000017</v>
      </c>
      <c r="S1084" s="64">
        <f t="shared" si="610"/>
        <v>-4.1073203047366745E-2</v>
      </c>
      <c r="T1084" s="65">
        <f t="shared" si="604"/>
        <v>0.97754749568221078</v>
      </c>
      <c r="U1084" s="65">
        <f t="shared" si="604"/>
        <v>0.95734126984126988</v>
      </c>
      <c r="V1084" s="65">
        <f t="shared" si="612"/>
        <v>0.92847979474021802</v>
      </c>
      <c r="W1084" s="65">
        <f t="shared" si="613"/>
        <v>0.92997108898168968</v>
      </c>
      <c r="X1084" s="61">
        <f t="shared" si="624"/>
        <v>3.7917959324370708E-3</v>
      </c>
      <c r="Y1084" s="66">
        <f t="shared" si="614"/>
        <v>-7.1145441609922401E-4</v>
      </c>
      <c r="Z1084" s="61">
        <f t="shared" si="615"/>
        <v>4.8743598191021403E-3</v>
      </c>
      <c r="AA1084" s="67">
        <f t="shared" si="616"/>
        <v>29.033913043478261</v>
      </c>
      <c r="AB1084" s="68">
        <f t="shared" si="617"/>
        <v>2.0725388601037053E-3</v>
      </c>
      <c r="AC1084" s="69">
        <f t="shared" si="618"/>
        <v>2.8985507246377129E-3</v>
      </c>
      <c r="AD1084" s="70">
        <f>_xlfn.PERCENTILE.EXC(AC1084:$AC$5675,0.5)</f>
        <v>8.7870997188404354E-2</v>
      </c>
      <c r="AE1084" s="70">
        <f>_xlfn.PERCENTILE.EXC($AC1084:AC$5675,0.35)</f>
        <v>5.1249541673573644E-2</v>
      </c>
      <c r="AF1084" s="71">
        <f t="shared" si="606"/>
        <v>2.6835468808663929E-2</v>
      </c>
      <c r="AG1084" s="70">
        <f t="shared" si="607"/>
        <v>-0.25543395353898041</v>
      </c>
      <c r="AH1084" s="70">
        <f t="shared" si="608"/>
        <v>-0.28989367203038569</v>
      </c>
      <c r="AI1084" s="61" t="str">
        <f t="shared" si="596"/>
        <v>Safety</v>
      </c>
      <c r="AJ1084" s="68" t="str">
        <f t="shared" si="597"/>
        <v>Safety</v>
      </c>
      <c r="AK1084" s="72" t="str">
        <f t="shared" si="598"/>
        <v>00635U</v>
      </c>
      <c r="AL1084" s="73">
        <f t="shared" si="588"/>
        <v>0</v>
      </c>
      <c r="AM1084" s="72" t="str">
        <f t="shared" si="601"/>
        <v>00635U</v>
      </c>
      <c r="AN1084" s="73">
        <f t="shared" si="589"/>
        <v>0</v>
      </c>
      <c r="AO1084" s="74" t="str">
        <f t="shared" si="595"/>
        <v>00635U</v>
      </c>
      <c r="AP1084" s="20">
        <f t="shared" si="590"/>
        <v>0</v>
      </c>
      <c r="AQ1084" s="74" t="str">
        <f t="shared" si="605"/>
        <v>00635U</v>
      </c>
      <c r="AR1084" s="20">
        <f t="shared" si="591"/>
        <v>0</v>
      </c>
      <c r="AS1084" s="74" t="str">
        <f t="shared" si="599"/>
        <v>00635U</v>
      </c>
      <c r="AT1084" s="20">
        <f t="shared" si="592"/>
        <v>0</v>
      </c>
      <c r="AU1084" s="74" t="str">
        <f t="shared" si="619"/>
        <v>00635U</v>
      </c>
      <c r="AV1084" s="20">
        <f t="shared" si="593"/>
        <v>0</v>
      </c>
      <c r="AW1084" s="74" t="str">
        <f t="shared" si="620"/>
        <v>00635U</v>
      </c>
      <c r="AX1084" s="20">
        <f t="shared" si="621"/>
        <v>0</v>
      </c>
      <c r="AY1084" s="20">
        <f t="shared" si="594"/>
        <v>1</v>
      </c>
      <c r="AZ1084" s="57">
        <v>44735</v>
      </c>
      <c r="BA1084" s="75">
        <v>30.96</v>
      </c>
      <c r="BB1084" s="90">
        <v>31</v>
      </c>
      <c r="BC1084" s="76">
        <f t="shared" si="602"/>
        <v>33.898541666666659</v>
      </c>
      <c r="BD1084" s="76">
        <f t="shared" si="603"/>
        <v>33.817041666666661</v>
      </c>
      <c r="BE1084" s="77">
        <f t="shared" si="609"/>
        <v>-8.5506382403372619E-2</v>
      </c>
      <c r="BF1084" s="77">
        <f t="shared" si="600"/>
        <v>-8.4485263224039972E-2</v>
      </c>
    </row>
    <row r="1085" spans="1:58" s="23" customFormat="1" ht="13.15" x14ac:dyDescent="0.4">
      <c r="A1085" s="57">
        <v>44733</v>
      </c>
      <c r="B1085" s="112">
        <v>30.323</v>
      </c>
      <c r="C1085" s="112">
        <v>30.190999999999999</v>
      </c>
      <c r="D1085" s="112">
        <v>30.149000000000001</v>
      </c>
      <c r="E1085" s="112">
        <v>30.08</v>
      </c>
      <c r="F1085" s="112">
        <v>29.75</v>
      </c>
      <c r="G1085" s="112">
        <v>29.15</v>
      </c>
      <c r="H1085" s="113">
        <v>29.95</v>
      </c>
      <c r="I1085" s="90">
        <f t="shared" si="622"/>
        <v>30.300043478260871</v>
      </c>
      <c r="J1085" s="90">
        <f t="shared" si="623"/>
        <v>30.183695652173913</v>
      </c>
      <c r="K1085" s="114">
        <v>19</v>
      </c>
      <c r="L1085" s="115">
        <v>4.3478260869565216E-2</v>
      </c>
      <c r="M1085" s="90">
        <v>30.38</v>
      </c>
      <c r="N1085" s="90">
        <v>30.19</v>
      </c>
      <c r="O1085" s="90">
        <v>31.25</v>
      </c>
      <c r="P1085" s="90">
        <v>31.86</v>
      </c>
      <c r="Q1085" s="90">
        <v>31.59</v>
      </c>
      <c r="R1085" s="63">
        <f t="shared" si="611"/>
        <v>2.5399999999999991</v>
      </c>
      <c r="S1085" s="64">
        <f t="shared" si="610"/>
        <v>-2.7070576861102154E-2</v>
      </c>
      <c r="T1085" s="65">
        <f t="shared" si="604"/>
        <v>1.0062934746604835</v>
      </c>
      <c r="U1085" s="65">
        <f t="shared" si="604"/>
        <v>0.96608000000000005</v>
      </c>
      <c r="V1085" s="65">
        <f t="shared" si="612"/>
        <v>0.94758317639673573</v>
      </c>
      <c r="W1085" s="65">
        <f t="shared" si="613"/>
        <v>0.95568217790440013</v>
      </c>
      <c r="X1085" s="61">
        <f t="shared" si="624"/>
        <v>-4.353131286482256E-3</v>
      </c>
      <c r="Y1085" s="66">
        <f t="shared" si="614"/>
        <v>-4.3218085106382651E-3</v>
      </c>
      <c r="Z1085" s="61">
        <f t="shared" si="615"/>
        <v>-3.8398567371836709E-3</v>
      </c>
      <c r="AA1085" s="67">
        <f t="shared" si="616"/>
        <v>30.300043478260868</v>
      </c>
      <c r="AB1085" s="68">
        <f t="shared" si="617"/>
        <v>4.4054322623384937E-3</v>
      </c>
      <c r="AC1085" s="69">
        <f t="shared" si="618"/>
        <v>3.6450307472960112E-3</v>
      </c>
      <c r="AD1085" s="70">
        <f>_xlfn.PERCENTILE.EXC(AC1085:$AC$5675,0.5)</f>
        <v>8.7894930198383611E-2</v>
      </c>
      <c r="AE1085" s="70">
        <f>_xlfn.PERCENTILE.EXC($AC1085:AC$5675,0.35)</f>
        <v>5.1251354173008509E-2</v>
      </c>
      <c r="AF1085" s="71">
        <f t="shared" si="606"/>
        <v>2.6835468808663929E-2</v>
      </c>
      <c r="AG1085" s="70">
        <f t="shared" si="607"/>
        <v>-0.25543395353898041</v>
      </c>
      <c r="AH1085" s="70">
        <f t="shared" si="608"/>
        <v>-0.28989367203038569</v>
      </c>
      <c r="AI1085" s="61" t="str">
        <f t="shared" si="596"/>
        <v>Safety</v>
      </c>
      <c r="AJ1085" s="68" t="str">
        <f t="shared" si="597"/>
        <v>Safety</v>
      </c>
      <c r="AK1085" s="72" t="str">
        <f t="shared" si="598"/>
        <v>00635U</v>
      </c>
      <c r="AL1085" s="73">
        <f t="shared" si="588"/>
        <v>0</v>
      </c>
      <c r="AM1085" s="72" t="str">
        <f t="shared" si="601"/>
        <v>00635U</v>
      </c>
      <c r="AN1085" s="73">
        <f t="shared" si="589"/>
        <v>0</v>
      </c>
      <c r="AO1085" s="74" t="str">
        <f t="shared" si="595"/>
        <v>00635U</v>
      </c>
      <c r="AP1085" s="20">
        <f t="shared" si="590"/>
        <v>0</v>
      </c>
      <c r="AQ1085" s="74" t="str">
        <f t="shared" si="605"/>
        <v>00635U</v>
      </c>
      <c r="AR1085" s="20">
        <f t="shared" si="591"/>
        <v>0</v>
      </c>
      <c r="AS1085" s="74" t="str">
        <f t="shared" si="599"/>
        <v>00635U</v>
      </c>
      <c r="AT1085" s="20">
        <f t="shared" si="592"/>
        <v>0</v>
      </c>
      <c r="AU1085" s="74" t="str">
        <f t="shared" si="619"/>
        <v>00635U</v>
      </c>
      <c r="AV1085" s="20">
        <f t="shared" si="593"/>
        <v>0</v>
      </c>
      <c r="AW1085" s="74" t="str">
        <f t="shared" si="620"/>
        <v>00635U</v>
      </c>
      <c r="AX1085" s="20">
        <f t="shared" si="621"/>
        <v>0</v>
      </c>
      <c r="AY1085" s="20">
        <f t="shared" si="594"/>
        <v>1</v>
      </c>
      <c r="AZ1085" s="57">
        <v>44734</v>
      </c>
      <c r="BA1085" s="75">
        <v>30.54</v>
      </c>
      <c r="BB1085" s="90">
        <v>31.137499999999999</v>
      </c>
      <c r="BC1085" s="76">
        <f t="shared" si="602"/>
        <v>33.977291666666659</v>
      </c>
      <c r="BD1085" s="76">
        <f t="shared" si="603"/>
        <v>33.890874999999994</v>
      </c>
      <c r="BE1085" s="77">
        <f t="shared" si="609"/>
        <v>-8.3579106143195941E-2</v>
      </c>
      <c r="BF1085" s="77">
        <f t="shared" si="600"/>
        <v>-9.8872484112611306E-2</v>
      </c>
    </row>
    <row r="1086" spans="1:58" s="23" customFormat="1" ht="13.15" x14ac:dyDescent="0.4">
      <c r="A1086" s="57">
        <v>44729</v>
      </c>
      <c r="B1086" s="112">
        <v>30.902000000000001</v>
      </c>
      <c r="C1086" s="112">
        <v>30.683</v>
      </c>
      <c r="D1086" s="112">
        <v>30.619</v>
      </c>
      <c r="E1086" s="112">
        <v>30.548999999999999</v>
      </c>
      <c r="F1086" s="112">
        <v>30.183</v>
      </c>
      <c r="G1086" s="112">
        <v>29.573</v>
      </c>
      <c r="H1086" s="113">
        <v>30.382999999999999</v>
      </c>
      <c r="I1086" s="90">
        <f t="shared" si="622"/>
        <v>30.873434782608697</v>
      </c>
      <c r="J1086" s="90">
        <f t="shared" si="623"/>
        <v>30.674652173913042</v>
      </c>
      <c r="K1086" s="114">
        <v>20</v>
      </c>
      <c r="L1086" s="115">
        <v>4.3478260869565216E-2</v>
      </c>
      <c r="M1086" s="90">
        <v>30.4</v>
      </c>
      <c r="N1086" s="90">
        <v>31.03</v>
      </c>
      <c r="O1086" s="90">
        <v>32.36</v>
      </c>
      <c r="P1086" s="90">
        <v>32.81</v>
      </c>
      <c r="Q1086" s="90">
        <v>32.47</v>
      </c>
      <c r="R1086" s="63">
        <f t="shared" si="611"/>
        <v>3.740000000000002</v>
      </c>
      <c r="S1086" s="64">
        <f t="shared" si="610"/>
        <v>-5.8270106221547845E-2</v>
      </c>
      <c r="T1086" s="65">
        <f t="shared" si="604"/>
        <v>0.97969706735417328</v>
      </c>
      <c r="U1086" s="65">
        <f t="shared" si="604"/>
        <v>0.9588998763906057</v>
      </c>
      <c r="V1086" s="65">
        <f t="shared" si="612"/>
        <v>0.94574824748552266</v>
      </c>
      <c r="W1086" s="65">
        <f t="shared" si="613"/>
        <v>0.95565137049584237</v>
      </c>
      <c r="X1086" s="61">
        <f t="shared" si="624"/>
        <v>-7.0869199404569663E-3</v>
      </c>
      <c r="Y1086" s="66">
        <f t="shared" si="614"/>
        <v>-5.4338930897901852E-3</v>
      </c>
      <c r="Z1086" s="61">
        <f t="shared" si="615"/>
        <v>-6.4386295239048487E-3</v>
      </c>
      <c r="AA1086" s="67">
        <f t="shared" si="616"/>
        <v>30.873434782608697</v>
      </c>
      <c r="AB1086" s="68">
        <f t="shared" si="617"/>
        <v>-4.125040283596523E-3</v>
      </c>
      <c r="AC1086" s="69">
        <f t="shared" si="618"/>
        <v>-5.0456080371029223E-3</v>
      </c>
      <c r="AD1086" s="70">
        <f>_xlfn.PERCENTILE.EXC(AC1086:$AC$5675,0.5)</f>
        <v>8.7896183047909693E-2</v>
      </c>
      <c r="AE1086" s="70">
        <f>_xlfn.PERCENTILE.EXC($AC1086:AC$5675,0.35)</f>
        <v>5.1252724632812711E-2</v>
      </c>
      <c r="AF1086" s="71">
        <f t="shared" si="606"/>
        <v>2.6835468808663929E-2</v>
      </c>
      <c r="AG1086" s="70">
        <f t="shared" si="607"/>
        <v>-0.25543395353898041</v>
      </c>
      <c r="AH1086" s="70">
        <f t="shared" si="608"/>
        <v>-0.28989367203038569</v>
      </c>
      <c r="AI1086" s="61" t="str">
        <f t="shared" si="596"/>
        <v>Safety</v>
      </c>
      <c r="AJ1086" s="68" t="str">
        <f t="shared" si="597"/>
        <v>Safety</v>
      </c>
      <c r="AK1086" s="72" t="str">
        <f t="shared" si="598"/>
        <v>00635U</v>
      </c>
      <c r="AL1086" s="73">
        <f t="shared" si="588"/>
        <v>0</v>
      </c>
      <c r="AM1086" s="72" t="str">
        <f t="shared" si="601"/>
        <v>00635U</v>
      </c>
      <c r="AN1086" s="73">
        <f t="shared" si="589"/>
        <v>0</v>
      </c>
      <c r="AO1086" s="74" t="str">
        <f t="shared" si="595"/>
        <v>00635U</v>
      </c>
      <c r="AP1086" s="20">
        <f t="shared" si="590"/>
        <v>0</v>
      </c>
      <c r="AQ1086" s="74" t="str">
        <f t="shared" si="605"/>
        <v>00635U</v>
      </c>
      <c r="AR1086" s="20">
        <f t="shared" si="591"/>
        <v>0</v>
      </c>
      <c r="AS1086" s="74" t="str">
        <f t="shared" si="599"/>
        <v>00635U</v>
      </c>
      <c r="AT1086" s="20">
        <f t="shared" si="592"/>
        <v>0</v>
      </c>
      <c r="AU1086" s="74" t="str">
        <f t="shared" si="619"/>
        <v>00635U</v>
      </c>
      <c r="AV1086" s="20">
        <f t="shared" si="593"/>
        <v>0</v>
      </c>
      <c r="AW1086" s="74" t="str">
        <f t="shared" si="620"/>
        <v>00635U</v>
      </c>
      <c r="AX1086" s="20">
        <f t="shared" si="621"/>
        <v>0</v>
      </c>
      <c r="AY1086" s="20">
        <f t="shared" si="594"/>
        <v>1</v>
      </c>
      <c r="AZ1086" s="57">
        <v>44733</v>
      </c>
      <c r="BA1086" s="75">
        <v>31.38</v>
      </c>
      <c r="BB1086" s="90">
        <v>31.662500000000001</v>
      </c>
      <c r="BC1086" s="76">
        <f t="shared" si="602"/>
        <v>34.051249999999996</v>
      </c>
      <c r="BD1086" s="76">
        <f t="shared" si="603"/>
        <v>33.981333333333325</v>
      </c>
      <c r="BE1086" s="77">
        <f t="shared" si="609"/>
        <v>-7.0151609705957782E-2</v>
      </c>
      <c r="BF1086" s="77">
        <f t="shared" si="600"/>
        <v>-7.6551832378560572E-2</v>
      </c>
    </row>
    <row r="1087" spans="1:58" s="23" customFormat="1" ht="13.15" x14ac:dyDescent="0.4">
      <c r="A1087" s="57">
        <v>44728</v>
      </c>
      <c r="B1087" s="112">
        <v>31.920999999999999</v>
      </c>
      <c r="C1087" s="112">
        <v>31.486999999999998</v>
      </c>
      <c r="D1087" s="112">
        <v>31.401</v>
      </c>
      <c r="E1087" s="112">
        <v>31.286999999999999</v>
      </c>
      <c r="F1087" s="112">
        <v>30.914999999999999</v>
      </c>
      <c r="G1087" s="112">
        <v>30.292999999999999</v>
      </c>
      <c r="H1087" s="113">
        <v>31.1</v>
      </c>
      <c r="I1087" s="90">
        <f t="shared" si="622"/>
        <v>31.883260869565216</v>
      </c>
      <c r="J1087" s="90">
        <f t="shared" si="623"/>
        <v>31.479521739130433</v>
      </c>
      <c r="K1087" s="114">
        <v>21</v>
      </c>
      <c r="L1087" s="115">
        <v>4.3478260869565216E-2</v>
      </c>
      <c r="M1087" s="90">
        <v>36.58</v>
      </c>
      <c r="N1087" s="90">
        <v>32.950000000000003</v>
      </c>
      <c r="O1087" s="90">
        <v>33.49</v>
      </c>
      <c r="P1087" s="90">
        <v>33.92</v>
      </c>
      <c r="Q1087" s="90">
        <v>33.29</v>
      </c>
      <c r="R1087" s="63">
        <f t="shared" si="611"/>
        <v>-2.1200000000000045</v>
      </c>
      <c r="S1087" s="64">
        <f t="shared" si="610"/>
        <v>0.11242403781228905</v>
      </c>
      <c r="T1087" s="65">
        <f t="shared" si="604"/>
        <v>1.1101669195751136</v>
      </c>
      <c r="U1087" s="65">
        <f t="shared" si="604"/>
        <v>0.98387578381606455</v>
      </c>
      <c r="V1087" s="65">
        <f t="shared" si="612"/>
        <v>0.97140330188679247</v>
      </c>
      <c r="W1087" s="65">
        <f t="shared" si="613"/>
        <v>0.98978672273956159</v>
      </c>
      <c r="X1087" s="61">
        <f t="shared" si="624"/>
        <v>-1.3596065286175279E-2</v>
      </c>
      <c r="Y1087" s="66">
        <f t="shared" si="614"/>
        <v>-5.9769233227857455E-3</v>
      </c>
      <c r="Z1087" s="61">
        <f t="shared" si="615"/>
        <v>-1.26630438488235E-2</v>
      </c>
      <c r="AA1087" s="67">
        <f t="shared" si="616"/>
        <v>31.88326086956522</v>
      </c>
      <c r="AB1087" s="68">
        <f t="shared" si="617"/>
        <v>-3.1229135053110875E-2</v>
      </c>
      <c r="AC1087" s="69">
        <f t="shared" si="618"/>
        <v>-3.2374480438081429E-2</v>
      </c>
      <c r="AD1087" s="70">
        <f>_xlfn.PERCENTILE.EXC(AC1087:$AC$5675,0.5)</f>
        <v>8.7897435897435761E-2</v>
      </c>
      <c r="AE1087" s="70">
        <f>_xlfn.PERCENTILE.EXC($AC1087:AC$5675,0.35)</f>
        <v>5.1255617069835599E-2</v>
      </c>
      <c r="AF1087" s="71">
        <f t="shared" si="606"/>
        <v>2.6835468808663929E-2</v>
      </c>
      <c r="AG1087" s="70">
        <f t="shared" si="607"/>
        <v>-0.25543395353898041</v>
      </c>
      <c r="AH1087" s="70">
        <f t="shared" si="608"/>
        <v>-0.28989367203038569</v>
      </c>
      <c r="AI1087" s="61" t="str">
        <f t="shared" si="596"/>
        <v>Safety</v>
      </c>
      <c r="AJ1087" s="68" t="str">
        <f t="shared" si="597"/>
        <v>Safety</v>
      </c>
      <c r="AK1087" s="72" t="str">
        <f t="shared" si="598"/>
        <v>00635U</v>
      </c>
      <c r="AL1087" s="73">
        <f t="shared" si="588"/>
        <v>0</v>
      </c>
      <c r="AM1087" s="72" t="str">
        <f t="shared" si="601"/>
        <v>00635U</v>
      </c>
      <c r="AN1087" s="73">
        <f t="shared" si="589"/>
        <v>0</v>
      </c>
      <c r="AO1087" s="74" t="str">
        <f t="shared" si="595"/>
        <v>00635U</v>
      </c>
      <c r="AP1087" s="20">
        <f t="shared" si="590"/>
        <v>0</v>
      </c>
      <c r="AQ1087" s="74" t="str">
        <f t="shared" si="605"/>
        <v>00635U</v>
      </c>
      <c r="AR1087" s="20">
        <f t="shared" si="591"/>
        <v>0</v>
      </c>
      <c r="AS1087" s="74" t="str">
        <f t="shared" si="599"/>
        <v>00635U</v>
      </c>
      <c r="AT1087" s="20">
        <f t="shared" si="592"/>
        <v>0</v>
      </c>
      <c r="AU1087" s="74" t="str">
        <f t="shared" si="619"/>
        <v>00635U</v>
      </c>
      <c r="AV1087" s="20">
        <f t="shared" si="593"/>
        <v>0</v>
      </c>
      <c r="AW1087" s="74" t="str">
        <f t="shared" si="620"/>
        <v>00635U</v>
      </c>
      <c r="AX1087" s="20">
        <f t="shared" si="621"/>
        <v>0</v>
      </c>
      <c r="AY1087" s="20">
        <f t="shared" si="594"/>
        <v>1</v>
      </c>
      <c r="AZ1087" s="57">
        <v>44729</v>
      </c>
      <c r="BA1087" s="75">
        <v>31.61</v>
      </c>
      <c r="BB1087" s="90">
        <v>32.3125</v>
      </c>
      <c r="BC1087" s="76">
        <f t="shared" si="602"/>
        <v>34.113333333333323</v>
      </c>
      <c r="BD1087" s="76">
        <f t="shared" si="603"/>
        <v>34.050374999999988</v>
      </c>
      <c r="BE1087" s="77">
        <f t="shared" si="609"/>
        <v>-5.2789720539378242E-2</v>
      </c>
      <c r="BF1087" s="77">
        <f t="shared" si="600"/>
        <v>-7.166954842641203E-2</v>
      </c>
    </row>
    <row r="1088" spans="1:58" s="23" customFormat="1" ht="13.15" x14ac:dyDescent="0.4">
      <c r="A1088" s="57">
        <v>44727</v>
      </c>
      <c r="B1088" s="112">
        <v>30.030999999999999</v>
      </c>
      <c r="C1088" s="112">
        <v>29.983000000000001</v>
      </c>
      <c r="D1088" s="112">
        <v>30</v>
      </c>
      <c r="E1088" s="112">
        <v>30.8</v>
      </c>
      <c r="F1088" s="112">
        <v>29.792000000000002</v>
      </c>
      <c r="G1088" s="112">
        <v>29.295999999999999</v>
      </c>
      <c r="H1088" s="113">
        <v>30.081</v>
      </c>
      <c r="I1088" s="90">
        <f t="shared" si="622"/>
        <v>30.028913043478259</v>
      </c>
      <c r="J1088" s="90">
        <f t="shared" si="623"/>
        <v>29.983739130434785</v>
      </c>
      <c r="K1088" s="114">
        <v>22</v>
      </c>
      <c r="L1088" s="115">
        <v>4.3478260869565216E-2</v>
      </c>
      <c r="M1088" s="90">
        <v>32.53</v>
      </c>
      <c r="N1088" s="90">
        <v>29.62</v>
      </c>
      <c r="O1088" s="90">
        <v>30.78</v>
      </c>
      <c r="P1088" s="90">
        <v>31.56</v>
      </c>
      <c r="Q1088" s="90">
        <v>31.71</v>
      </c>
      <c r="R1088" s="63">
        <f t="shared" si="611"/>
        <v>0.18999999999999773</v>
      </c>
      <c r="S1088" s="64">
        <f t="shared" si="610"/>
        <v>-9.3912511471397883E-2</v>
      </c>
      <c r="T1088" s="65">
        <f t="shared" si="604"/>
        <v>1.0982444294395679</v>
      </c>
      <c r="U1088" s="65">
        <f t="shared" si="604"/>
        <v>0.96231319038336582</v>
      </c>
      <c r="V1088" s="65">
        <f t="shared" si="612"/>
        <v>0.93852978453738922</v>
      </c>
      <c r="W1088" s="65">
        <f t="shared" si="613"/>
        <v>0.93409019236833812</v>
      </c>
      <c r="X1088" s="61">
        <f t="shared" si="624"/>
        <v>-1.5983483733474832E-3</v>
      </c>
      <c r="Y1088" s="66">
        <f t="shared" si="614"/>
        <v>-2.3344155844155882E-2</v>
      </c>
      <c r="Z1088" s="61">
        <f t="shared" si="615"/>
        <v>-1.5043472595250933E-3</v>
      </c>
      <c r="AA1088" s="67">
        <f t="shared" si="616"/>
        <v>30.028913043478259</v>
      </c>
      <c r="AB1088" s="68">
        <f t="shared" si="617"/>
        <v>1.3875759621877036E-2</v>
      </c>
      <c r="AC1088" s="69">
        <f t="shared" si="618"/>
        <v>1.3805301940521861E-2</v>
      </c>
      <c r="AD1088" s="70">
        <f>_xlfn.PERCENTILE.EXC(AC1088:$AC$5675,0.5)</f>
        <v>8.7910028509889007E-2</v>
      </c>
      <c r="AE1088" s="70">
        <f>_xlfn.PERCENTILE.EXC($AC1088:AC$5675,0.35)</f>
        <v>5.1263429777109508E-2</v>
      </c>
      <c r="AF1088" s="71">
        <f t="shared" si="606"/>
        <v>2.6835468808663929E-2</v>
      </c>
      <c r="AG1088" s="70">
        <f t="shared" si="607"/>
        <v>-0.25543395353898041</v>
      </c>
      <c r="AH1088" s="70">
        <f t="shared" si="608"/>
        <v>-0.28989367203038569</v>
      </c>
      <c r="AI1088" s="61" t="str">
        <f t="shared" si="596"/>
        <v>Safety</v>
      </c>
      <c r="AJ1088" s="68" t="str">
        <f t="shared" si="597"/>
        <v>Safety</v>
      </c>
      <c r="AK1088" s="72" t="str">
        <f t="shared" si="598"/>
        <v>00635U</v>
      </c>
      <c r="AL1088" s="73">
        <f t="shared" si="588"/>
        <v>0</v>
      </c>
      <c r="AM1088" s="72" t="str">
        <f t="shared" si="601"/>
        <v>00635U</v>
      </c>
      <c r="AN1088" s="73">
        <f t="shared" si="589"/>
        <v>0</v>
      </c>
      <c r="AO1088" s="74" t="str">
        <f t="shared" si="595"/>
        <v>00635U</v>
      </c>
      <c r="AP1088" s="20">
        <f t="shared" si="590"/>
        <v>0</v>
      </c>
      <c r="AQ1088" s="74" t="str">
        <f t="shared" si="605"/>
        <v>00635U</v>
      </c>
      <c r="AR1088" s="20">
        <f t="shared" si="591"/>
        <v>0</v>
      </c>
      <c r="AS1088" s="74" t="str">
        <f t="shared" si="599"/>
        <v>00635U</v>
      </c>
      <c r="AT1088" s="20">
        <f t="shared" si="592"/>
        <v>0</v>
      </c>
      <c r="AU1088" s="74" t="str">
        <f t="shared" si="619"/>
        <v>00635U</v>
      </c>
      <c r="AV1088" s="20">
        <f t="shared" si="593"/>
        <v>0</v>
      </c>
      <c r="AW1088" s="74" t="str">
        <f t="shared" si="620"/>
        <v>00635U</v>
      </c>
      <c r="AX1088" s="20">
        <f t="shared" si="621"/>
        <v>0</v>
      </c>
      <c r="AY1088" s="20">
        <f t="shared" si="594"/>
        <v>1</v>
      </c>
      <c r="AZ1088" s="57">
        <v>44728</v>
      </c>
      <c r="BA1088" s="75">
        <v>32.380000000000003</v>
      </c>
      <c r="BB1088" s="90">
        <v>31.95</v>
      </c>
      <c r="BC1088" s="76">
        <f t="shared" si="602"/>
        <v>34.164999999999992</v>
      </c>
      <c r="BD1088" s="76">
        <f t="shared" si="603"/>
        <v>34.114458333333324</v>
      </c>
      <c r="BE1088" s="77">
        <f t="shared" si="609"/>
        <v>-6.4832430850285186E-2</v>
      </c>
      <c r="BF1088" s="77">
        <f t="shared" si="600"/>
        <v>-5.0842323697063603E-2</v>
      </c>
    </row>
    <row r="1089" spans="1:58" s="23" customFormat="1" ht="13.15" x14ac:dyDescent="0.4">
      <c r="A1089" s="57">
        <v>44726</v>
      </c>
      <c r="B1089" s="112">
        <v>32.582000000000001</v>
      </c>
      <c r="C1089" s="112">
        <v>31.812000000000001</v>
      </c>
      <c r="D1089" s="112">
        <v>31.248999999999999</v>
      </c>
      <c r="E1089" s="112">
        <v>31.167999999999999</v>
      </c>
      <c r="F1089" s="112">
        <v>31.09</v>
      </c>
      <c r="G1089" s="112">
        <v>30.855</v>
      </c>
      <c r="H1089" s="113">
        <v>30.251999999999999</v>
      </c>
      <c r="I1089" s="90">
        <f t="shared" si="622"/>
        <v>31.812000000000001</v>
      </c>
      <c r="J1089" s="90">
        <f t="shared" si="623"/>
        <v>31.248999999999999</v>
      </c>
      <c r="K1089" s="114">
        <v>0</v>
      </c>
      <c r="L1089" s="115">
        <v>5.2631578947368418E-2</v>
      </c>
      <c r="M1089" s="90">
        <v>36.950000000000003</v>
      </c>
      <c r="N1089" s="90">
        <v>32.69</v>
      </c>
      <c r="O1089" s="90">
        <v>33.28</v>
      </c>
      <c r="P1089" s="90">
        <v>33.57</v>
      </c>
      <c r="Q1089" s="90">
        <v>32.89</v>
      </c>
      <c r="R1089" s="63">
        <f t="shared" si="611"/>
        <v>-2.7900000000000063</v>
      </c>
      <c r="S1089" s="64">
        <f t="shared" si="610"/>
        <v>-3.9094650205761472E-2</v>
      </c>
      <c r="T1089" s="65">
        <f t="shared" si="604"/>
        <v>1.1303150810645459</v>
      </c>
      <c r="U1089" s="65">
        <f t="shared" si="604"/>
        <v>0.98227163461538447</v>
      </c>
      <c r="V1089" s="65">
        <f t="shared" si="612"/>
        <v>0.97378611855823649</v>
      </c>
      <c r="W1089" s="65">
        <f t="shared" si="613"/>
        <v>0.99391912435390684</v>
      </c>
      <c r="X1089" s="61">
        <f t="shared" si="624"/>
        <v>-2.3632680621201878E-2</v>
      </c>
      <c r="Y1089" s="66">
        <f t="shared" si="614"/>
        <v>-2.9389117043121162E-2</v>
      </c>
      <c r="Z1089" s="61">
        <f t="shared" si="615"/>
        <v>-1.7697724129259473E-2</v>
      </c>
      <c r="AA1089" s="67">
        <f t="shared" si="616"/>
        <v>31.812000000000001</v>
      </c>
      <c r="AB1089" s="68">
        <f t="shared" si="617"/>
        <v>-3.3037626185376872E-3</v>
      </c>
      <c r="AC1089" s="69">
        <f t="shared" si="618"/>
        <v>-2.6858366472927397E-2</v>
      </c>
      <c r="AD1089" s="70">
        <f>_xlfn.PERCENTILE.EXC(AC1089:$AC$5675,0.5)</f>
        <v>8.7922621122342254E-2</v>
      </c>
      <c r="AE1089" s="70">
        <f>_xlfn.PERCENTILE.EXC($AC1089:AC$5675,0.35)</f>
        <v>5.1286121408001442E-2</v>
      </c>
      <c r="AF1089" s="71">
        <f t="shared" si="606"/>
        <v>2.6835468808663929E-2</v>
      </c>
      <c r="AG1089" s="70">
        <f t="shared" si="607"/>
        <v>-0.25543395353898041</v>
      </c>
      <c r="AH1089" s="70">
        <f t="shared" si="608"/>
        <v>-0.28989367203038569</v>
      </c>
      <c r="AI1089" s="61" t="str">
        <f t="shared" si="596"/>
        <v>Safety</v>
      </c>
      <c r="AJ1089" s="68" t="str">
        <f t="shared" si="597"/>
        <v>Safety</v>
      </c>
      <c r="AK1089" s="72" t="str">
        <f t="shared" si="598"/>
        <v>00635U</v>
      </c>
      <c r="AL1089" s="73">
        <f t="shared" si="588"/>
        <v>0</v>
      </c>
      <c r="AM1089" s="72" t="str">
        <f t="shared" si="601"/>
        <v>00635U</v>
      </c>
      <c r="AN1089" s="73">
        <f t="shared" si="589"/>
        <v>0</v>
      </c>
      <c r="AO1089" s="74" t="str">
        <f t="shared" si="595"/>
        <v>00635U</v>
      </c>
      <c r="AP1089" s="20">
        <f t="shared" si="590"/>
        <v>0</v>
      </c>
      <c r="AQ1089" s="74" t="str">
        <f t="shared" si="605"/>
        <v>00635U</v>
      </c>
      <c r="AR1089" s="20">
        <f t="shared" si="591"/>
        <v>0</v>
      </c>
      <c r="AS1089" s="74" t="str">
        <f t="shared" si="599"/>
        <v>00635U</v>
      </c>
      <c r="AT1089" s="20">
        <f t="shared" si="592"/>
        <v>0</v>
      </c>
      <c r="AU1089" s="74" t="str">
        <f t="shared" si="619"/>
        <v>00635U</v>
      </c>
      <c r="AV1089" s="20">
        <f t="shared" si="593"/>
        <v>0</v>
      </c>
      <c r="AW1089" s="74" t="str">
        <f t="shared" si="620"/>
        <v>00635U</v>
      </c>
      <c r="AX1089" s="20">
        <f t="shared" si="621"/>
        <v>0</v>
      </c>
      <c r="AY1089" s="20">
        <f t="shared" si="594"/>
        <v>1</v>
      </c>
      <c r="AZ1089" s="57">
        <v>44727</v>
      </c>
      <c r="BA1089" s="75">
        <v>32.08</v>
      </c>
      <c r="BB1089" s="90">
        <v>31.95</v>
      </c>
      <c r="BC1089" s="76">
        <f t="shared" si="602"/>
        <v>34.232499999999987</v>
      </c>
      <c r="BD1089" s="76">
        <f t="shared" si="603"/>
        <v>34.167166666666652</v>
      </c>
      <c r="BE1089" s="77">
        <f t="shared" si="609"/>
        <v>-6.6676404002044526E-2</v>
      </c>
      <c r="BF1089" s="77">
        <f t="shared" si="600"/>
        <v>-6.1086910923254439E-2</v>
      </c>
    </row>
    <row r="1090" spans="1:58" s="23" customFormat="1" ht="13.15" x14ac:dyDescent="0.4">
      <c r="A1090" s="57">
        <v>44725</v>
      </c>
      <c r="B1090" s="112">
        <v>33.469000000000001</v>
      </c>
      <c r="C1090" s="112">
        <v>32.893000000000001</v>
      </c>
      <c r="D1090" s="112">
        <v>32.107999999999997</v>
      </c>
      <c r="E1090" s="112">
        <v>31.832000000000001</v>
      </c>
      <c r="F1090" s="112">
        <v>31.596</v>
      </c>
      <c r="G1090" s="112">
        <v>31.233000000000001</v>
      </c>
      <c r="H1090" s="113">
        <v>30.516999999999999</v>
      </c>
      <c r="I1090" s="90">
        <f t="shared" si="622"/>
        <v>32.923315789473683</v>
      </c>
      <c r="J1090" s="90">
        <f t="shared" si="623"/>
        <v>32.149315789473683</v>
      </c>
      <c r="K1090" s="114">
        <v>1</v>
      </c>
      <c r="L1090" s="115">
        <v>5.2631578947368418E-2</v>
      </c>
      <c r="M1090" s="90">
        <v>38.86</v>
      </c>
      <c r="N1090" s="90">
        <v>34.020000000000003</v>
      </c>
      <c r="O1090" s="90">
        <v>34.24</v>
      </c>
      <c r="P1090" s="90">
        <v>34.159999999999997</v>
      </c>
      <c r="Q1090" s="90">
        <v>33.19</v>
      </c>
      <c r="R1090" s="63">
        <f t="shared" si="611"/>
        <v>-4.4799999999999898</v>
      </c>
      <c r="S1090" s="64">
        <f t="shared" si="610"/>
        <v>0.22594594594594605</v>
      </c>
      <c r="T1090" s="65">
        <f t="shared" si="604"/>
        <v>1.1422692533803644</v>
      </c>
      <c r="U1090" s="65">
        <f t="shared" si="604"/>
        <v>0.99357476635514019</v>
      </c>
      <c r="V1090" s="65">
        <f t="shared" si="612"/>
        <v>0.99590163934426246</v>
      </c>
      <c r="W1090" s="65">
        <f t="shared" si="613"/>
        <v>1.025007532389274</v>
      </c>
      <c r="X1090" s="61">
        <f t="shared" si="624"/>
        <v>-1.7209955481191565E-2</v>
      </c>
      <c r="Y1090" s="66">
        <f t="shared" si="614"/>
        <v>-4.1310630811761791E-2</v>
      </c>
      <c r="Z1090" s="61">
        <f t="shared" si="615"/>
        <v>-2.3509175228561455E-2</v>
      </c>
      <c r="AA1090" s="67">
        <f t="shared" si="616"/>
        <v>32.923315789473683</v>
      </c>
      <c r="AB1090" s="68">
        <f t="shared" si="617"/>
        <v>-1.619635508524403E-2</v>
      </c>
      <c r="AC1090" s="69">
        <f t="shared" si="618"/>
        <v>-3.2236455335870655E-2</v>
      </c>
      <c r="AD1090" s="70">
        <f>_xlfn.PERCENTILE.EXC(AC1090:$AC$5675,0.5)</f>
        <v>8.7973090665883186E-2</v>
      </c>
      <c r="AE1090" s="70">
        <f>_xlfn.PERCENTILE.EXC($AC1090:AC$5675,0.35)</f>
        <v>5.13289860681925E-2</v>
      </c>
      <c r="AF1090" s="71">
        <f t="shared" si="606"/>
        <v>2.7093334182694613E-2</v>
      </c>
      <c r="AG1090" s="70">
        <f t="shared" si="607"/>
        <v>-0.25543395353898041</v>
      </c>
      <c r="AH1090" s="70">
        <f t="shared" si="608"/>
        <v>-0.28989367203038569</v>
      </c>
      <c r="AI1090" s="61" t="str">
        <f t="shared" si="596"/>
        <v>Safety</v>
      </c>
      <c r="AJ1090" s="68" t="str">
        <f t="shared" si="597"/>
        <v>Safety</v>
      </c>
      <c r="AK1090" s="72" t="str">
        <f t="shared" si="598"/>
        <v>00635U</v>
      </c>
      <c r="AL1090" s="73">
        <f t="shared" si="588"/>
        <v>0</v>
      </c>
      <c r="AM1090" s="72" t="str">
        <f t="shared" si="601"/>
        <v>00635U</v>
      </c>
      <c r="AN1090" s="73">
        <f t="shared" si="589"/>
        <v>0</v>
      </c>
      <c r="AO1090" s="74" t="str">
        <f t="shared" si="595"/>
        <v>00635U</v>
      </c>
      <c r="AP1090" s="20">
        <f t="shared" si="590"/>
        <v>0</v>
      </c>
      <c r="AQ1090" s="74" t="str">
        <f t="shared" si="605"/>
        <v>00635U</v>
      </c>
      <c r="AR1090" s="20">
        <f t="shared" si="591"/>
        <v>0</v>
      </c>
      <c r="AS1090" s="74" t="str">
        <f t="shared" si="599"/>
        <v>00635U</v>
      </c>
      <c r="AT1090" s="20">
        <f t="shared" si="592"/>
        <v>0</v>
      </c>
      <c r="AU1090" s="74" t="str">
        <f t="shared" si="619"/>
        <v>00635U</v>
      </c>
      <c r="AV1090" s="20">
        <f t="shared" si="593"/>
        <v>0</v>
      </c>
      <c r="AW1090" s="74" t="str">
        <f t="shared" si="620"/>
        <v>00635U</v>
      </c>
      <c r="AX1090" s="20">
        <f t="shared" si="621"/>
        <v>0</v>
      </c>
      <c r="AY1090" s="20">
        <f t="shared" si="594"/>
        <v>1</v>
      </c>
      <c r="AZ1090" s="57">
        <v>44726</v>
      </c>
      <c r="BA1090" s="75">
        <v>32.14</v>
      </c>
      <c r="BB1090" s="90">
        <v>32.1875</v>
      </c>
      <c r="BC1090" s="76">
        <f t="shared" si="602"/>
        <v>34.294374999999988</v>
      </c>
      <c r="BD1090" s="76">
        <f t="shared" si="603"/>
        <v>34.23566666666666</v>
      </c>
      <c r="BE1090" s="77">
        <f t="shared" si="609"/>
        <v>-6.1435002095824427E-2</v>
      </c>
      <c r="BF1090" s="77">
        <f t="shared" si="600"/>
        <v>-6.1212965036462744E-2</v>
      </c>
    </row>
    <row r="1091" spans="1:58" s="23" customFormat="1" ht="13.15" x14ac:dyDescent="0.4">
      <c r="A1091" s="57">
        <v>44722</v>
      </c>
      <c r="B1091" s="112">
        <v>28.289000000000001</v>
      </c>
      <c r="C1091" s="112">
        <v>29.085999999999999</v>
      </c>
      <c r="D1091" s="112">
        <v>29.341999999999999</v>
      </c>
      <c r="E1091" s="112">
        <v>29.734000000000002</v>
      </c>
      <c r="F1091" s="112">
        <v>29.79</v>
      </c>
      <c r="G1091" s="112">
        <v>29.617000000000001</v>
      </c>
      <c r="H1091" s="113">
        <v>29.111000000000001</v>
      </c>
      <c r="I1091" s="90">
        <f t="shared" si="622"/>
        <v>29.002105263157894</v>
      </c>
      <c r="J1091" s="90">
        <f t="shared" si="623"/>
        <v>29.315052631578947</v>
      </c>
      <c r="K1091" s="114">
        <v>2</v>
      </c>
      <c r="L1091" s="115">
        <v>5.2631578947368418E-2</v>
      </c>
      <c r="M1091" s="90">
        <v>28.78</v>
      </c>
      <c r="N1091" s="90">
        <v>27.75</v>
      </c>
      <c r="O1091" s="90">
        <v>29.72</v>
      </c>
      <c r="P1091" s="90">
        <v>30.94</v>
      </c>
      <c r="Q1091" s="90">
        <v>31.06</v>
      </c>
      <c r="R1091" s="63">
        <f t="shared" si="611"/>
        <v>4.1299999999999955</v>
      </c>
      <c r="S1091" s="64">
        <f t="shared" si="610"/>
        <v>6.3625910310463787E-2</v>
      </c>
      <c r="T1091" s="65">
        <f t="shared" si="604"/>
        <v>1.0371171171171172</v>
      </c>
      <c r="U1091" s="65">
        <f t="shared" si="604"/>
        <v>0.93371467025572008</v>
      </c>
      <c r="V1091" s="65">
        <f t="shared" si="612"/>
        <v>0.89689722042663211</v>
      </c>
      <c r="W1091" s="65">
        <f t="shared" si="613"/>
        <v>0.89343206696716038</v>
      </c>
      <c r="X1091" s="61">
        <f t="shared" si="624"/>
        <v>2.8173494998055677E-2</v>
      </c>
      <c r="Y1091" s="66">
        <f t="shared" si="614"/>
        <v>-2.0952445012443702E-2</v>
      </c>
      <c r="Z1091" s="61">
        <f t="shared" si="615"/>
        <v>1.0790505226480852E-2</v>
      </c>
      <c r="AA1091" s="67">
        <f t="shared" si="616"/>
        <v>29.002105263157894</v>
      </c>
      <c r="AB1091" s="68">
        <f t="shared" si="617"/>
        <v>1.9423423423423476E-2</v>
      </c>
      <c r="AC1091" s="69">
        <f t="shared" si="618"/>
        <v>4.512091038406825E-2</v>
      </c>
      <c r="AD1091" s="70">
        <f>_xlfn.PERCENTILE.EXC(AC1091:$AC$5675,0.5)</f>
        <v>8.8023560209424132E-2</v>
      </c>
      <c r="AE1091" s="70">
        <f>_xlfn.PERCENTILE.EXC($AC1091:AC$5675,0.35)</f>
        <v>5.1380163460077961E-2</v>
      </c>
      <c r="AF1091" s="71">
        <f t="shared" si="606"/>
        <v>2.7093334182694613E-2</v>
      </c>
      <c r="AG1091" s="70">
        <f t="shared" si="607"/>
        <v>-0.25543395353898041</v>
      </c>
      <c r="AH1091" s="70">
        <f t="shared" si="608"/>
        <v>-0.28989367203038569</v>
      </c>
      <c r="AI1091" s="61" t="str">
        <f t="shared" si="596"/>
        <v>Safety</v>
      </c>
      <c r="AJ1091" s="68" t="str">
        <f t="shared" si="597"/>
        <v>Short VOL</v>
      </c>
      <c r="AK1091" s="72" t="str">
        <f t="shared" si="598"/>
        <v>00631L</v>
      </c>
      <c r="AL1091" s="73">
        <f t="shared" ref="AL1091:AL1154" si="625">IF(AK1091="00631L",1,0)</f>
        <v>1</v>
      </c>
      <c r="AM1091" s="72" t="str">
        <f t="shared" si="601"/>
        <v>00635U</v>
      </c>
      <c r="AN1091" s="73">
        <f t="shared" ref="AN1091:AN1154" si="626">IF(AM1091="00631L",1,0)</f>
        <v>0</v>
      </c>
      <c r="AO1091" s="74" t="str">
        <f t="shared" si="595"/>
        <v>00631L</v>
      </c>
      <c r="AP1091" s="20">
        <f t="shared" ref="AP1091:AP1154" si="627">IF(AO1091="00631L",1,0)</f>
        <v>1</v>
      </c>
      <c r="AQ1091" s="74" t="str">
        <f t="shared" si="605"/>
        <v>00635U</v>
      </c>
      <c r="AR1091" s="20">
        <f t="shared" ref="AR1091:AR1154" si="628">IF(AQ1091="00631L",1,0)</f>
        <v>0</v>
      </c>
      <c r="AS1091" s="74" t="str">
        <f t="shared" si="599"/>
        <v>00635U</v>
      </c>
      <c r="AT1091" s="20">
        <f t="shared" ref="AT1091:AT1154" si="629">IF(AS1091="00631L",1,0)</f>
        <v>0</v>
      </c>
      <c r="AU1091" s="74" t="str">
        <f t="shared" si="619"/>
        <v>00631L</v>
      </c>
      <c r="AV1091" s="20">
        <f t="shared" ref="AV1091:AV1154" si="630">IF(AU1091="00631L",1,0)</f>
        <v>1</v>
      </c>
      <c r="AW1091" s="74" t="str">
        <f t="shared" si="620"/>
        <v>00635U</v>
      </c>
      <c r="AX1091" s="20">
        <f t="shared" si="621"/>
        <v>0</v>
      </c>
      <c r="AY1091" s="20">
        <f t="shared" ref="AY1091:AY1154" si="631">IF(AP1091=1,0,1)</f>
        <v>0</v>
      </c>
      <c r="AZ1091" s="57">
        <v>44725</v>
      </c>
      <c r="BA1091" s="75">
        <v>32.22</v>
      </c>
      <c r="BB1091" s="90">
        <v>31.774999999999999</v>
      </c>
      <c r="BC1091" s="76">
        <f t="shared" si="602"/>
        <v>34.379166666666656</v>
      </c>
      <c r="BD1091" s="76">
        <f t="shared" si="603"/>
        <v>34.294916666666651</v>
      </c>
      <c r="BE1091" s="77">
        <f t="shared" si="609"/>
        <v>-7.5748394134044106E-2</v>
      </c>
      <c r="BF1091" s="77">
        <f t="shared" si="600"/>
        <v>-6.050216382894414E-2</v>
      </c>
    </row>
    <row r="1092" spans="1:58" s="23" customFormat="1" ht="13.15" x14ac:dyDescent="0.4">
      <c r="A1092" s="57">
        <v>44721</v>
      </c>
      <c r="B1092" s="112">
        <v>26.425000000000001</v>
      </c>
      <c r="C1092" s="112">
        <v>27.498999999999999</v>
      </c>
      <c r="D1092" s="112">
        <v>27.869</v>
      </c>
      <c r="E1092" s="112">
        <v>28.385000000000002</v>
      </c>
      <c r="F1092" s="112">
        <v>28.773</v>
      </c>
      <c r="G1092" s="112">
        <v>28.725000000000001</v>
      </c>
      <c r="H1092" s="113">
        <v>28.31</v>
      </c>
      <c r="I1092" s="90">
        <f t="shared" si="622"/>
        <v>27.329421052631577</v>
      </c>
      <c r="J1092" s="90">
        <f t="shared" si="623"/>
        <v>27.81057894736842</v>
      </c>
      <c r="K1092" s="114">
        <v>3</v>
      </c>
      <c r="L1092" s="115">
        <v>5.2631578947368418E-2</v>
      </c>
      <c r="M1092" s="90">
        <v>27.54</v>
      </c>
      <c r="N1092" s="90">
        <v>26.09</v>
      </c>
      <c r="O1092" s="90">
        <v>28.01</v>
      </c>
      <c r="P1092" s="90">
        <v>29.49</v>
      </c>
      <c r="Q1092" s="90">
        <v>30.23</v>
      </c>
      <c r="R1092" s="63">
        <f t="shared" si="611"/>
        <v>3.8700000000000045</v>
      </c>
      <c r="S1092" s="64">
        <f t="shared" si="610"/>
        <v>8.8898163606009967E-2</v>
      </c>
      <c r="T1092" s="65">
        <f t="shared" si="604"/>
        <v>1.0555768493675737</v>
      </c>
      <c r="U1092" s="65">
        <f t="shared" si="604"/>
        <v>0.93145305248125665</v>
      </c>
      <c r="V1092" s="65">
        <f t="shared" si="612"/>
        <v>0.88470668023058663</v>
      </c>
      <c r="W1092" s="65">
        <f t="shared" si="613"/>
        <v>0.86304995038041676</v>
      </c>
      <c r="X1092" s="61">
        <f t="shared" si="624"/>
        <v>4.0643330179753946E-2</v>
      </c>
      <c r="Y1092" s="66">
        <f t="shared" si="614"/>
        <v>-2.6422406200458989E-3</v>
      </c>
      <c r="Z1092" s="61">
        <f t="shared" si="615"/>
        <v>1.7605857577817633E-2</v>
      </c>
      <c r="AA1092" s="67">
        <f t="shared" si="616"/>
        <v>27.329421052631577</v>
      </c>
      <c r="AB1092" s="68">
        <f t="shared" si="617"/>
        <v>1.2840168646991217E-2</v>
      </c>
      <c r="AC1092" s="69">
        <f t="shared" si="618"/>
        <v>4.7505598031106842E-2</v>
      </c>
      <c r="AD1092" s="70">
        <f>_xlfn.PERCENTILE.EXC(AC1092:$AC$5675,0.5)</f>
        <v>8.802847144944223E-2</v>
      </c>
      <c r="AE1092" s="70">
        <f>_xlfn.PERCENTILE.EXC($AC1092:AC$5675,0.35)</f>
        <v>5.1427749026884725E-2</v>
      </c>
      <c r="AF1092" s="71">
        <f t="shared" si="606"/>
        <v>2.7093334182694613E-2</v>
      </c>
      <c r="AG1092" s="70">
        <f t="shared" si="607"/>
        <v>-0.25543395353898041</v>
      </c>
      <c r="AH1092" s="70">
        <f t="shared" si="608"/>
        <v>-0.28989367203038569</v>
      </c>
      <c r="AI1092" s="61" t="str">
        <f t="shared" si="596"/>
        <v>Safety</v>
      </c>
      <c r="AJ1092" s="68" t="str">
        <f t="shared" si="597"/>
        <v>Short VOL</v>
      </c>
      <c r="AK1092" s="72" t="str">
        <f t="shared" si="598"/>
        <v>00631L</v>
      </c>
      <c r="AL1092" s="73">
        <f t="shared" si="625"/>
        <v>1</v>
      </c>
      <c r="AM1092" s="72" t="str">
        <f t="shared" si="601"/>
        <v>00635U</v>
      </c>
      <c r="AN1092" s="73">
        <f t="shared" si="626"/>
        <v>0</v>
      </c>
      <c r="AO1092" s="74" t="str">
        <f t="shared" ref="AO1092:AO1155" si="632">IF(AC1092&gt;AF1092,"00631L",IF(AC1092&lt;AH1092,"00631L",IF(AC1092&lt;AG1092,AO1093,"00635U")))</f>
        <v>00631L</v>
      </c>
      <c r="AP1092" s="20">
        <f t="shared" si="627"/>
        <v>1</v>
      </c>
      <c r="AQ1092" s="74" t="str">
        <f t="shared" si="605"/>
        <v>00635U</v>
      </c>
      <c r="AR1092" s="20">
        <f t="shared" si="628"/>
        <v>0</v>
      </c>
      <c r="AS1092" s="74" t="str">
        <f t="shared" si="599"/>
        <v>00635U</v>
      </c>
      <c r="AT1092" s="20">
        <f t="shared" si="629"/>
        <v>0</v>
      </c>
      <c r="AU1092" s="74" t="str">
        <f t="shared" si="619"/>
        <v>00631L</v>
      </c>
      <c r="AV1092" s="20">
        <f t="shared" si="630"/>
        <v>1</v>
      </c>
      <c r="AW1092" s="74" t="str">
        <f t="shared" si="620"/>
        <v>00635U</v>
      </c>
      <c r="AX1092" s="20">
        <f t="shared" si="621"/>
        <v>0</v>
      </c>
      <c r="AY1092" s="20">
        <f t="shared" si="631"/>
        <v>0</v>
      </c>
      <c r="AZ1092" s="57">
        <v>44722</v>
      </c>
      <c r="BA1092" s="75">
        <v>31.84</v>
      </c>
      <c r="BB1092" s="90">
        <v>32.3125</v>
      </c>
      <c r="BC1092" s="76">
        <f t="shared" si="602"/>
        <v>34.468333333333327</v>
      </c>
      <c r="BD1092" s="76">
        <f t="shared" si="603"/>
        <v>34.380249999999982</v>
      </c>
      <c r="BE1092" s="77">
        <f t="shared" si="609"/>
        <v>-6.2545331463662118E-2</v>
      </c>
      <c r="BF1092" s="77">
        <f t="shared" si="600"/>
        <v>-7.3886897273870433E-2</v>
      </c>
    </row>
    <row r="1093" spans="1:58" s="23" customFormat="1" ht="13.15" x14ac:dyDescent="0.4">
      <c r="A1093" s="57">
        <v>44720</v>
      </c>
      <c r="B1093" s="112">
        <v>24.699000000000002</v>
      </c>
      <c r="C1093" s="112">
        <v>26.256</v>
      </c>
      <c r="D1093" s="112">
        <v>26.928999999999998</v>
      </c>
      <c r="E1093" s="112">
        <v>27.611000000000001</v>
      </c>
      <c r="F1093" s="112">
        <v>28.103999999999999</v>
      </c>
      <c r="G1093" s="112">
        <v>28.1</v>
      </c>
      <c r="H1093" s="113">
        <v>27.7</v>
      </c>
      <c r="I1093" s="90">
        <f t="shared" si="622"/>
        <v>25.928210526315791</v>
      </c>
      <c r="J1093" s="90">
        <f t="shared" si="623"/>
        <v>26.787315789473684</v>
      </c>
      <c r="K1093" s="114">
        <v>4</v>
      </c>
      <c r="L1093" s="115">
        <v>5.2631578947368418E-2</v>
      </c>
      <c r="M1093" s="90">
        <v>23.91</v>
      </c>
      <c r="N1093" s="90">
        <v>23.96</v>
      </c>
      <c r="O1093" s="90">
        <v>26.54</v>
      </c>
      <c r="P1093" s="90">
        <v>28.41</v>
      </c>
      <c r="Q1093" s="90">
        <v>29.55</v>
      </c>
      <c r="R1093" s="63">
        <f t="shared" si="611"/>
        <v>7.0799999999999983</v>
      </c>
      <c r="S1093" s="64">
        <f t="shared" si="610"/>
        <v>-2.4979184013321698E-3</v>
      </c>
      <c r="T1093" s="65">
        <f t="shared" si="604"/>
        <v>0.99791318864774625</v>
      </c>
      <c r="U1093" s="65">
        <f t="shared" si="604"/>
        <v>0.90278824415975889</v>
      </c>
      <c r="V1093" s="65">
        <f t="shared" si="612"/>
        <v>0.84336501231960581</v>
      </c>
      <c r="W1093" s="65">
        <f t="shared" si="613"/>
        <v>0.81082910321488999</v>
      </c>
      <c r="X1093" s="61">
        <f t="shared" si="624"/>
        <v>6.3038989432770504E-2</v>
      </c>
      <c r="Y1093" s="66">
        <f t="shared" si="614"/>
        <v>3.2233530114808822E-3</v>
      </c>
      <c r="Z1093" s="61">
        <f t="shared" si="615"/>
        <v>3.3133997515406854E-2</v>
      </c>
      <c r="AA1093" s="67">
        <f t="shared" si="616"/>
        <v>25.928210526315787</v>
      </c>
      <c r="AB1093" s="68">
        <f t="shared" si="617"/>
        <v>3.0843071786310548E-2</v>
      </c>
      <c r="AC1093" s="69">
        <f t="shared" si="618"/>
        <v>8.2145681398822473E-2</v>
      </c>
      <c r="AD1093" s="70">
        <f>_xlfn.PERCENTILE.EXC(AC1093:$AC$5675,0.5)</f>
        <v>8.8033382689460329E-2</v>
      </c>
      <c r="AE1093" s="70">
        <f>_xlfn.PERCENTILE.EXC($AC1093:AC$5675,0.35)</f>
        <v>5.1449678386613067E-2</v>
      </c>
      <c r="AF1093" s="71">
        <f t="shared" si="606"/>
        <v>2.7093334182694613E-2</v>
      </c>
      <c r="AG1093" s="70">
        <f t="shared" si="607"/>
        <v>-0.25543395353898041</v>
      </c>
      <c r="AH1093" s="70">
        <f t="shared" si="608"/>
        <v>-0.28989367203038569</v>
      </c>
      <c r="AI1093" s="61" t="str">
        <f t="shared" ref="AI1093:AI1156" si="633">IF(AC1093&gt;AD1093,"Short VOL","Safety")</f>
        <v>Safety</v>
      </c>
      <c r="AJ1093" s="68" t="str">
        <f t="shared" ref="AJ1093:AJ1156" si="634">IF(AC1093&gt;AF1093,"Short VOL","Safety")</f>
        <v>Short VOL</v>
      </c>
      <c r="AK1093" s="72" t="str">
        <f t="shared" ref="AK1093:AK1156" si="635">IF(AO1093 = "00631L","00631L",IF(AS1093 = "00631L","00631L","00635U"))</f>
        <v>00631L</v>
      </c>
      <c r="AL1093" s="73">
        <f t="shared" si="625"/>
        <v>1</v>
      </c>
      <c r="AM1093" s="72" t="str">
        <f t="shared" si="601"/>
        <v>00635U</v>
      </c>
      <c r="AN1093" s="73">
        <f t="shared" si="626"/>
        <v>0</v>
      </c>
      <c r="AO1093" s="74" t="str">
        <f t="shared" si="632"/>
        <v>00631L</v>
      </c>
      <c r="AP1093" s="20">
        <f t="shared" si="627"/>
        <v>1</v>
      </c>
      <c r="AQ1093" s="74" t="str">
        <f t="shared" si="605"/>
        <v>00635U</v>
      </c>
      <c r="AR1093" s="20">
        <f t="shared" si="628"/>
        <v>0</v>
      </c>
      <c r="AS1093" s="74" t="str">
        <f t="shared" ref="AS1093:AS1156" si="636">IF(BA1093&gt;BD1093,IF(BF1093&lt;0.2,"00631L","00635U"),"00635U")</f>
        <v>00635U</v>
      </c>
      <c r="AT1093" s="20">
        <f t="shared" si="629"/>
        <v>0</v>
      </c>
      <c r="AU1093" s="74" t="str">
        <f t="shared" si="619"/>
        <v>00631L</v>
      </c>
      <c r="AV1093" s="20">
        <f t="shared" si="630"/>
        <v>1</v>
      </c>
      <c r="AW1093" s="74" t="str">
        <f t="shared" si="620"/>
        <v>00631L</v>
      </c>
      <c r="AX1093" s="20">
        <f t="shared" si="621"/>
        <v>1</v>
      </c>
      <c r="AY1093" s="20">
        <f t="shared" si="631"/>
        <v>0</v>
      </c>
      <c r="AZ1093" s="57">
        <v>44721</v>
      </c>
      <c r="BA1093" s="75">
        <v>31.75</v>
      </c>
      <c r="BB1093" s="90">
        <v>32.3125</v>
      </c>
      <c r="BC1093" s="76">
        <f t="shared" si="602"/>
        <v>34.556041666666665</v>
      </c>
      <c r="BD1093" s="76">
        <f t="shared" si="603"/>
        <v>34.458958333333321</v>
      </c>
      <c r="BE1093" s="77">
        <f t="shared" si="609"/>
        <v>-6.4924729756615132E-2</v>
      </c>
      <c r="BF1093" s="77">
        <f t="shared" ref="BF1093:BF1156" si="637">(BA1093-BD1093)/BD1093</f>
        <v>-7.861405174029458E-2</v>
      </c>
    </row>
    <row r="1094" spans="1:58" s="23" customFormat="1" ht="13.15" x14ac:dyDescent="0.4">
      <c r="A1094" s="57">
        <v>44719</v>
      </c>
      <c r="B1094" s="112">
        <v>24.681000000000001</v>
      </c>
      <c r="C1094" s="112">
        <v>26.305</v>
      </c>
      <c r="D1094" s="112">
        <v>26.896000000000001</v>
      </c>
      <c r="E1094" s="112">
        <v>27.611000000000001</v>
      </c>
      <c r="F1094" s="112">
        <v>28.097999999999999</v>
      </c>
      <c r="G1094" s="112">
        <v>28.111999999999998</v>
      </c>
      <c r="H1094" s="113">
        <v>27.599</v>
      </c>
      <c r="I1094" s="90">
        <f t="shared" si="622"/>
        <v>25.877631578947369</v>
      </c>
      <c r="J1094" s="90">
        <f t="shared" si="623"/>
        <v>26.740473684210528</v>
      </c>
      <c r="K1094" s="114">
        <v>5</v>
      </c>
      <c r="L1094" s="115">
        <v>5.2631578947368418E-2</v>
      </c>
      <c r="M1094" s="90">
        <v>24.23</v>
      </c>
      <c r="N1094" s="90">
        <v>24.02</v>
      </c>
      <c r="O1094" s="90">
        <v>26.52</v>
      </c>
      <c r="P1094" s="90">
        <v>28.56</v>
      </c>
      <c r="Q1094" s="90">
        <v>29.53</v>
      </c>
      <c r="R1094" s="63">
        <f t="shared" si="611"/>
        <v>6.8299999999999983</v>
      </c>
      <c r="S1094" s="64">
        <f t="shared" si="610"/>
        <v>-4.1882728360590378E-2</v>
      </c>
      <c r="T1094" s="65">
        <f t="shared" si="604"/>
        <v>1.0087427144046628</v>
      </c>
      <c r="U1094" s="65">
        <f t="shared" si="604"/>
        <v>0.9057315233785822</v>
      </c>
      <c r="V1094" s="65">
        <f t="shared" si="612"/>
        <v>0.84103641456582634</v>
      </c>
      <c r="W1094" s="65">
        <f t="shared" si="613"/>
        <v>0.81341009143244158</v>
      </c>
      <c r="X1094" s="61">
        <f t="shared" si="624"/>
        <v>6.5799602933430526E-2</v>
      </c>
      <c r="Y1094" s="66">
        <f t="shared" si="614"/>
        <v>-4.3460939480643421E-4</v>
      </c>
      <c r="Z1094" s="61">
        <f t="shared" si="615"/>
        <v>3.3343163675191981E-2</v>
      </c>
      <c r="AA1094" s="67">
        <f t="shared" si="616"/>
        <v>25.877631578947373</v>
      </c>
      <c r="AB1094" s="68">
        <f t="shared" si="617"/>
        <v>2.7518734388010047E-2</v>
      </c>
      <c r="AC1094" s="69">
        <f t="shared" si="618"/>
        <v>7.7336868399141265E-2</v>
      </c>
      <c r="AD1094" s="70">
        <f>_xlfn.PERCENTILE.EXC(AC1094:$AC$5675,0.5)</f>
        <v>8.80794563998617E-2</v>
      </c>
      <c r="AE1094" s="70">
        <f>_xlfn.PERCENTILE.EXC($AC1094:AC$5675,0.35)</f>
        <v>5.144650457029535E-2</v>
      </c>
      <c r="AF1094" s="71">
        <f t="shared" si="606"/>
        <v>2.7093334182694613E-2</v>
      </c>
      <c r="AG1094" s="70">
        <f t="shared" si="607"/>
        <v>-0.25543395353898041</v>
      </c>
      <c r="AH1094" s="70">
        <f t="shared" si="608"/>
        <v>-0.28989367203038569</v>
      </c>
      <c r="AI1094" s="61" t="str">
        <f t="shared" si="633"/>
        <v>Safety</v>
      </c>
      <c r="AJ1094" s="68" t="str">
        <f t="shared" si="634"/>
        <v>Short VOL</v>
      </c>
      <c r="AK1094" s="72" t="str">
        <f t="shared" si="635"/>
        <v>00631L</v>
      </c>
      <c r="AL1094" s="73">
        <f t="shared" si="625"/>
        <v>1</v>
      </c>
      <c r="AM1094" s="72" t="str">
        <f t="shared" ref="AM1094:AM1157" si="638">IF(AO1094&lt;&gt;AQ1094,AM1095,AO1094)</f>
        <v>00635U</v>
      </c>
      <c r="AN1094" s="73">
        <f t="shared" si="626"/>
        <v>0</v>
      </c>
      <c r="AO1094" s="74" t="str">
        <f t="shared" si="632"/>
        <v>00631L</v>
      </c>
      <c r="AP1094" s="20">
        <f t="shared" si="627"/>
        <v>1</v>
      </c>
      <c r="AQ1094" s="74" t="str">
        <f t="shared" si="605"/>
        <v>00635U</v>
      </c>
      <c r="AR1094" s="20">
        <f t="shared" si="628"/>
        <v>0</v>
      </c>
      <c r="AS1094" s="74" t="str">
        <f t="shared" si="636"/>
        <v>00635U</v>
      </c>
      <c r="AT1094" s="20">
        <f t="shared" si="629"/>
        <v>0</v>
      </c>
      <c r="AU1094" s="74" t="str">
        <f t="shared" si="619"/>
        <v>00631L</v>
      </c>
      <c r="AV1094" s="20">
        <f t="shared" si="630"/>
        <v>1</v>
      </c>
      <c r="AW1094" s="74" t="str">
        <f t="shared" si="620"/>
        <v>00631L</v>
      </c>
      <c r="AX1094" s="20">
        <f t="shared" si="621"/>
        <v>1</v>
      </c>
      <c r="AY1094" s="20">
        <f t="shared" si="631"/>
        <v>0</v>
      </c>
      <c r="AZ1094" s="57">
        <v>44720</v>
      </c>
      <c r="BA1094" s="75">
        <v>32.44</v>
      </c>
      <c r="BB1094" s="90">
        <v>32.9</v>
      </c>
      <c r="BC1094" s="76">
        <f t="shared" ref="BC1094:BC1157" si="639">AVERAGE(BB1094:BB1153)</f>
        <v>34.650833333333331</v>
      </c>
      <c r="BD1094" s="76">
        <f t="shared" ref="BD1094:BD1157" si="640">AVERAGE(BA1094,BB1094:BB1152)</f>
        <v>34.558166666666665</v>
      </c>
      <c r="BE1094" s="77">
        <f t="shared" si="609"/>
        <v>-5.0527885332243075E-2</v>
      </c>
      <c r="BF1094" s="77">
        <f t="shared" si="637"/>
        <v>-6.1292796203502323E-2</v>
      </c>
    </row>
    <row r="1095" spans="1:58" s="23" customFormat="1" ht="13.15" x14ac:dyDescent="0.4">
      <c r="A1095" s="57">
        <v>44718</v>
      </c>
      <c r="B1095" s="112">
        <v>25.585000000000001</v>
      </c>
      <c r="C1095" s="112">
        <v>26.971</v>
      </c>
      <c r="D1095" s="112">
        <v>27.532</v>
      </c>
      <c r="E1095" s="112">
        <v>28.082999999999998</v>
      </c>
      <c r="F1095" s="112">
        <v>28.495999999999999</v>
      </c>
      <c r="G1095" s="112">
        <v>28.385000000000002</v>
      </c>
      <c r="H1095" s="113">
        <v>27.792000000000002</v>
      </c>
      <c r="I1095" s="90">
        <f t="shared" si="622"/>
        <v>26.533315789473683</v>
      </c>
      <c r="J1095" s="90">
        <f t="shared" si="623"/>
        <v>27.35484210526316</v>
      </c>
      <c r="K1095" s="114">
        <v>6</v>
      </c>
      <c r="L1095" s="115">
        <v>5.2631578947368418E-2</v>
      </c>
      <c r="M1095" s="90">
        <v>25.57</v>
      </c>
      <c r="N1095" s="90">
        <v>25.07</v>
      </c>
      <c r="O1095" s="90">
        <v>27.22</v>
      </c>
      <c r="P1095" s="90">
        <v>29.1</v>
      </c>
      <c r="Q1095" s="90">
        <v>29.91</v>
      </c>
      <c r="R1095" s="63">
        <f t="shared" si="611"/>
        <v>5.68</v>
      </c>
      <c r="S1095" s="64">
        <f t="shared" si="610"/>
        <v>1.1294876966518803E-2</v>
      </c>
      <c r="T1095" s="65">
        <f t="shared" si="604"/>
        <v>1.0199441563621858</v>
      </c>
      <c r="U1095" s="65">
        <f t="shared" si="604"/>
        <v>0.92101396032329175</v>
      </c>
      <c r="V1095" s="65">
        <f t="shared" si="612"/>
        <v>0.86151202749140887</v>
      </c>
      <c r="W1095" s="65">
        <f t="shared" si="613"/>
        <v>0.83818121029755932</v>
      </c>
      <c r="X1095" s="61">
        <f t="shared" si="624"/>
        <v>5.4172366621067003E-2</v>
      </c>
      <c r="Y1095" s="66">
        <f t="shared" si="614"/>
        <v>-1.0362140796923294E-2</v>
      </c>
      <c r="Z1095" s="61">
        <f t="shared" si="615"/>
        <v>3.0962067549634837E-2</v>
      </c>
      <c r="AA1095" s="67">
        <f t="shared" si="616"/>
        <v>26.533315789473686</v>
      </c>
      <c r="AB1095" s="68">
        <f t="shared" si="617"/>
        <v>2.0542481053051478E-2</v>
      </c>
      <c r="AC1095" s="69">
        <f t="shared" si="618"/>
        <v>5.8369197825037342E-2</v>
      </c>
      <c r="AD1095" s="70">
        <f>_xlfn.PERCENTILE.EXC(AC1095:$AC$5675,0.5)</f>
        <v>8.812553011026307E-2</v>
      </c>
      <c r="AE1095" s="70">
        <f>_xlfn.PERCENTILE.EXC($AC1095:AC$5675,0.35)</f>
        <v>5.1424088598668809E-2</v>
      </c>
      <c r="AF1095" s="71">
        <f t="shared" si="606"/>
        <v>2.7093334182694613E-2</v>
      </c>
      <c r="AG1095" s="70">
        <f t="shared" si="607"/>
        <v>-0.25543395353898041</v>
      </c>
      <c r="AH1095" s="70">
        <f t="shared" si="608"/>
        <v>-0.28989367203038569</v>
      </c>
      <c r="AI1095" s="61" t="str">
        <f t="shared" si="633"/>
        <v>Safety</v>
      </c>
      <c r="AJ1095" s="68" t="str">
        <f t="shared" si="634"/>
        <v>Short VOL</v>
      </c>
      <c r="AK1095" s="72" t="str">
        <f t="shared" si="635"/>
        <v>00631L</v>
      </c>
      <c r="AL1095" s="73">
        <f t="shared" si="625"/>
        <v>1</v>
      </c>
      <c r="AM1095" s="72" t="str">
        <f t="shared" si="638"/>
        <v>00635U</v>
      </c>
      <c r="AN1095" s="73">
        <f t="shared" si="626"/>
        <v>0</v>
      </c>
      <c r="AO1095" s="74" t="str">
        <f t="shared" si="632"/>
        <v>00631L</v>
      </c>
      <c r="AP1095" s="20">
        <f t="shared" si="627"/>
        <v>1</v>
      </c>
      <c r="AQ1095" s="74" t="str">
        <f t="shared" si="605"/>
        <v>00635U</v>
      </c>
      <c r="AR1095" s="20">
        <f t="shared" si="628"/>
        <v>0</v>
      </c>
      <c r="AS1095" s="74" t="str">
        <f t="shared" si="636"/>
        <v>00635U</v>
      </c>
      <c r="AT1095" s="20">
        <f t="shared" si="629"/>
        <v>0</v>
      </c>
      <c r="AU1095" s="74" t="str">
        <f t="shared" si="619"/>
        <v>00631L</v>
      </c>
      <c r="AV1095" s="20">
        <f t="shared" si="630"/>
        <v>1</v>
      </c>
      <c r="AW1095" s="74" t="str">
        <f t="shared" si="620"/>
        <v>00631L</v>
      </c>
      <c r="AX1095" s="20">
        <f t="shared" si="621"/>
        <v>1</v>
      </c>
      <c r="AY1095" s="20">
        <f t="shared" si="631"/>
        <v>0</v>
      </c>
      <c r="AZ1095" s="57">
        <v>44719</v>
      </c>
      <c r="BA1095" s="75">
        <v>32.5</v>
      </c>
      <c r="BB1095" s="90">
        <v>33.1875</v>
      </c>
      <c r="BC1095" s="76">
        <f t="shared" si="639"/>
        <v>34.728749999999991</v>
      </c>
      <c r="BD1095" s="76">
        <f t="shared" si="640"/>
        <v>34.644166666666663</v>
      </c>
      <c r="BE1095" s="77">
        <f t="shared" si="609"/>
        <v>-4.4379656624554335E-2</v>
      </c>
      <c r="BF1095" s="77">
        <f t="shared" si="637"/>
        <v>-6.1891131263079317E-2</v>
      </c>
    </row>
    <row r="1096" spans="1:58" s="23" customFormat="1" ht="13.15" x14ac:dyDescent="0.4">
      <c r="A1096" s="57">
        <v>44715</v>
      </c>
      <c r="B1096" s="112">
        <v>25.963000000000001</v>
      </c>
      <c r="C1096" s="112">
        <v>27.303999999999998</v>
      </c>
      <c r="D1096" s="112">
        <v>27.742000000000001</v>
      </c>
      <c r="E1096" s="112">
        <v>28.221</v>
      </c>
      <c r="F1096" s="112">
        <v>28.55</v>
      </c>
      <c r="G1096" s="112">
        <v>28.347999999999999</v>
      </c>
      <c r="H1096" s="113">
        <v>27.707999999999998</v>
      </c>
      <c r="I1096" s="90">
        <f t="shared" si="622"/>
        <v>26.809947368421053</v>
      </c>
      <c r="J1096" s="90">
        <f t="shared" si="623"/>
        <v>27.580631578947369</v>
      </c>
      <c r="K1096" s="114">
        <v>7</v>
      </c>
      <c r="L1096" s="115">
        <v>5.2631578947368418E-2</v>
      </c>
      <c r="M1096" s="90">
        <v>23.57</v>
      </c>
      <c r="N1096" s="90">
        <v>24.79</v>
      </c>
      <c r="O1096" s="90">
        <v>27.33</v>
      </c>
      <c r="P1096" s="90">
        <v>29.15</v>
      </c>
      <c r="Q1096" s="90">
        <v>29.82</v>
      </c>
      <c r="R1096" s="63">
        <f t="shared" si="611"/>
        <v>8.1199999999999974</v>
      </c>
      <c r="S1096" s="64">
        <f t="shared" si="610"/>
        <v>2.8317152103559985E-3</v>
      </c>
      <c r="T1096" s="65">
        <f t="shared" si="604"/>
        <v>0.95078660750302546</v>
      </c>
      <c r="U1096" s="65">
        <f t="shared" si="604"/>
        <v>0.90706183680936703</v>
      </c>
      <c r="V1096" s="65">
        <f t="shared" si="612"/>
        <v>0.85042881646655233</v>
      </c>
      <c r="W1096" s="65">
        <f t="shared" si="613"/>
        <v>0.8313212608987256</v>
      </c>
      <c r="X1096" s="61">
        <f t="shared" si="624"/>
        <v>5.1650425605669507E-2</v>
      </c>
      <c r="Y1096" s="66">
        <f t="shared" si="614"/>
        <v>-1.8177952588497987E-2</v>
      </c>
      <c r="Z1096" s="61">
        <f t="shared" si="615"/>
        <v>2.8746203785319269E-2</v>
      </c>
      <c r="AA1096" s="67">
        <f t="shared" si="616"/>
        <v>26.809947368421049</v>
      </c>
      <c r="AB1096" s="68">
        <f t="shared" si="617"/>
        <v>4.7317466720451867E-2</v>
      </c>
      <c r="AC1096" s="69">
        <f t="shared" si="618"/>
        <v>8.1482346446996784E-2</v>
      </c>
      <c r="AD1096" s="70">
        <f>_xlfn.PERCENTILE.EXC(AC1096:$AC$5675,0.5)</f>
        <v>8.8172643554867453E-2</v>
      </c>
      <c r="AE1096" s="70">
        <f>_xlfn.PERCENTILE.EXC($AC1096:AC$5675,0.35)</f>
        <v>5.1398465601157482E-2</v>
      </c>
      <c r="AF1096" s="71">
        <f t="shared" si="606"/>
        <v>2.7093334182694613E-2</v>
      </c>
      <c r="AG1096" s="70">
        <f t="shared" si="607"/>
        <v>-0.25543395353898041</v>
      </c>
      <c r="AH1096" s="70">
        <f t="shared" si="608"/>
        <v>-0.28989367203038569</v>
      </c>
      <c r="AI1096" s="61" t="str">
        <f t="shared" si="633"/>
        <v>Safety</v>
      </c>
      <c r="AJ1096" s="68" t="str">
        <f t="shared" si="634"/>
        <v>Short VOL</v>
      </c>
      <c r="AK1096" s="72" t="str">
        <f t="shared" si="635"/>
        <v>00631L</v>
      </c>
      <c r="AL1096" s="73">
        <f t="shared" si="625"/>
        <v>1</v>
      </c>
      <c r="AM1096" s="72" t="str">
        <f t="shared" si="638"/>
        <v>00635U</v>
      </c>
      <c r="AN1096" s="73">
        <f t="shared" si="626"/>
        <v>0</v>
      </c>
      <c r="AO1096" s="74" t="str">
        <f t="shared" si="632"/>
        <v>00631L</v>
      </c>
      <c r="AP1096" s="20">
        <f t="shared" si="627"/>
        <v>1</v>
      </c>
      <c r="AQ1096" s="74" t="str">
        <f t="shared" si="605"/>
        <v>00635U</v>
      </c>
      <c r="AR1096" s="20">
        <f t="shared" si="628"/>
        <v>0</v>
      </c>
      <c r="AS1096" s="74" t="str">
        <f t="shared" si="636"/>
        <v>00635U</v>
      </c>
      <c r="AT1096" s="20">
        <f t="shared" si="629"/>
        <v>0</v>
      </c>
      <c r="AU1096" s="74" t="str">
        <f t="shared" si="619"/>
        <v>00631L</v>
      </c>
      <c r="AV1096" s="20">
        <f t="shared" si="630"/>
        <v>1</v>
      </c>
      <c r="AW1096" s="74" t="str">
        <f t="shared" si="620"/>
        <v>00631L</v>
      </c>
      <c r="AX1096" s="20">
        <f t="shared" si="621"/>
        <v>1</v>
      </c>
      <c r="AY1096" s="20">
        <f t="shared" si="631"/>
        <v>0</v>
      </c>
      <c r="AZ1096" s="57">
        <v>44718</v>
      </c>
      <c r="BA1096" s="75">
        <v>32.85</v>
      </c>
      <c r="BB1096" s="90">
        <v>33.162500000000001</v>
      </c>
      <c r="BC1096" s="76">
        <f t="shared" si="639"/>
        <v>34.801874999999988</v>
      </c>
      <c r="BD1096" s="76">
        <f t="shared" si="640"/>
        <v>34.723124999999996</v>
      </c>
      <c r="BE1096" s="77">
        <f t="shared" si="609"/>
        <v>-4.710593897598872E-2</v>
      </c>
      <c r="BF1096" s="77">
        <f t="shared" si="637"/>
        <v>-5.3944597440466396E-2</v>
      </c>
    </row>
    <row r="1097" spans="1:58" s="23" customFormat="1" ht="13.15" x14ac:dyDescent="0.4">
      <c r="A1097" s="57">
        <v>44714</v>
      </c>
      <c r="B1097" s="112">
        <v>25.6</v>
      </c>
      <c r="C1097" s="112">
        <v>27.082999999999998</v>
      </c>
      <c r="D1097" s="112">
        <v>27.472999999999999</v>
      </c>
      <c r="E1097" s="112">
        <v>27.998999999999999</v>
      </c>
      <c r="F1097" s="112">
        <v>28.222000000000001</v>
      </c>
      <c r="G1097" s="112">
        <v>28</v>
      </c>
      <c r="H1097" s="113">
        <v>27.3</v>
      </c>
      <c r="I1097" s="90">
        <f t="shared" si="622"/>
        <v>26.458578947368419</v>
      </c>
      <c r="J1097" s="90">
        <f t="shared" si="623"/>
        <v>27.308789473684211</v>
      </c>
      <c r="K1097" s="114">
        <v>8</v>
      </c>
      <c r="L1097" s="115">
        <v>5.2631578947368418E-2</v>
      </c>
      <c r="M1097" s="90">
        <v>23.57</v>
      </c>
      <c r="N1097" s="90">
        <v>24.72</v>
      </c>
      <c r="O1097" s="90">
        <v>27.06</v>
      </c>
      <c r="P1097" s="90">
        <v>28.92</v>
      </c>
      <c r="Q1097" s="90">
        <v>29.43</v>
      </c>
      <c r="R1097" s="63">
        <f t="shared" si="611"/>
        <v>7.6900000000000048</v>
      </c>
      <c r="S1097" s="64">
        <f t="shared" si="610"/>
        <v>-3.7757882444531037E-2</v>
      </c>
      <c r="T1097" s="65">
        <f t="shared" ref="T1097:U1160" si="641">M1097/N1097</f>
        <v>0.95347896440129454</v>
      </c>
      <c r="U1097" s="65">
        <f t="shared" si="641"/>
        <v>0.91352549889135259</v>
      </c>
      <c r="V1097" s="65">
        <f t="shared" si="612"/>
        <v>0.85477178423236511</v>
      </c>
      <c r="W1097" s="65">
        <f t="shared" si="613"/>
        <v>0.83995922528032618</v>
      </c>
      <c r="X1097" s="61">
        <f t="shared" si="624"/>
        <v>5.7929687499999882E-2</v>
      </c>
      <c r="Y1097" s="66">
        <f t="shared" si="614"/>
        <v>-2.4965177327761639E-2</v>
      </c>
      <c r="Z1097" s="61">
        <f t="shared" si="615"/>
        <v>3.2133642853874954E-2</v>
      </c>
      <c r="AA1097" s="67">
        <f t="shared" si="616"/>
        <v>26.458578947368423</v>
      </c>
      <c r="AB1097" s="68">
        <f t="shared" si="617"/>
        <v>3.5598705501618227E-2</v>
      </c>
      <c r="AC1097" s="69">
        <f t="shared" si="618"/>
        <v>7.0330863566683832E-2</v>
      </c>
      <c r="AD1097" s="70">
        <f>_xlfn.PERCENTILE.EXC(AC1097:$AC$5675,0.5)</f>
        <v>8.8219756999471835E-2</v>
      </c>
      <c r="AE1097" s="70">
        <f>_xlfn.PERCENTILE.EXC($AC1097:AC$5675,0.35)</f>
        <v>5.1372842603646163E-2</v>
      </c>
      <c r="AF1097" s="71">
        <f t="shared" si="606"/>
        <v>2.7093334182694613E-2</v>
      </c>
      <c r="AG1097" s="70">
        <f t="shared" si="607"/>
        <v>-0.25543395353898041</v>
      </c>
      <c r="AH1097" s="70">
        <f t="shared" si="608"/>
        <v>-0.28989367203038569</v>
      </c>
      <c r="AI1097" s="61" t="str">
        <f t="shared" si="633"/>
        <v>Safety</v>
      </c>
      <c r="AJ1097" s="68" t="str">
        <f t="shared" si="634"/>
        <v>Short VOL</v>
      </c>
      <c r="AK1097" s="72" t="str">
        <f t="shared" si="635"/>
        <v>00631L</v>
      </c>
      <c r="AL1097" s="73">
        <f t="shared" si="625"/>
        <v>1</v>
      </c>
      <c r="AM1097" s="72" t="str">
        <f t="shared" si="638"/>
        <v>00635U</v>
      </c>
      <c r="AN1097" s="73">
        <f t="shared" si="626"/>
        <v>0</v>
      </c>
      <c r="AO1097" s="74" t="str">
        <f t="shared" si="632"/>
        <v>00631L</v>
      </c>
      <c r="AP1097" s="20">
        <f t="shared" si="627"/>
        <v>1</v>
      </c>
      <c r="AQ1097" s="74" t="str">
        <f t="shared" si="605"/>
        <v>00635U</v>
      </c>
      <c r="AR1097" s="20">
        <f t="shared" si="628"/>
        <v>0</v>
      </c>
      <c r="AS1097" s="74" t="str">
        <f t="shared" si="636"/>
        <v>00635U</v>
      </c>
      <c r="AT1097" s="20">
        <f t="shared" si="629"/>
        <v>0</v>
      </c>
      <c r="AU1097" s="74" t="str">
        <f t="shared" si="619"/>
        <v>00631L</v>
      </c>
      <c r="AV1097" s="20">
        <f t="shared" si="630"/>
        <v>1</v>
      </c>
      <c r="AW1097" s="74" t="str">
        <f t="shared" si="620"/>
        <v>00631L</v>
      </c>
      <c r="AX1097" s="20">
        <f t="shared" si="621"/>
        <v>1</v>
      </c>
      <c r="AY1097" s="20">
        <f t="shared" si="631"/>
        <v>0</v>
      </c>
      <c r="AZ1097" s="57">
        <v>44715</v>
      </c>
      <c r="BA1097" s="75">
        <v>33.31</v>
      </c>
      <c r="BB1097" s="90">
        <v>33</v>
      </c>
      <c r="BC1097" s="76">
        <f t="shared" si="639"/>
        <v>34.872291666666662</v>
      </c>
      <c r="BD1097" s="76">
        <f t="shared" si="640"/>
        <v>34.804333333333325</v>
      </c>
      <c r="BE1097" s="77">
        <f t="shared" si="609"/>
        <v>-5.3689952027337721E-2</v>
      </c>
      <c r="BF1097" s="77">
        <f t="shared" si="637"/>
        <v>-4.2935266681351648E-2</v>
      </c>
    </row>
    <row r="1098" spans="1:58" s="23" customFormat="1" ht="13.15" x14ac:dyDescent="0.4">
      <c r="A1098" s="57">
        <v>44713</v>
      </c>
      <c r="B1098" s="112">
        <v>26.193999999999999</v>
      </c>
      <c r="C1098" s="112">
        <v>27.571000000000002</v>
      </c>
      <c r="D1098" s="112">
        <v>28.05</v>
      </c>
      <c r="E1098" s="112">
        <v>28.513000000000002</v>
      </c>
      <c r="F1098" s="112">
        <v>28.702000000000002</v>
      </c>
      <c r="G1098" s="112">
        <v>28.446999999999999</v>
      </c>
      <c r="H1098" s="113">
        <v>27.742000000000001</v>
      </c>
      <c r="I1098" s="90">
        <f t="shared" si="622"/>
        <v>26.918736842105265</v>
      </c>
      <c r="J1098" s="90">
        <f t="shared" si="623"/>
        <v>27.823105263157895</v>
      </c>
      <c r="K1098" s="114">
        <v>9</v>
      </c>
      <c r="L1098" s="115">
        <v>5.2631578947368418E-2</v>
      </c>
      <c r="M1098" s="90">
        <v>25.12</v>
      </c>
      <c r="N1098" s="90">
        <v>25.69</v>
      </c>
      <c r="O1098" s="90">
        <v>27.72</v>
      </c>
      <c r="P1098" s="90">
        <v>29.47</v>
      </c>
      <c r="Q1098" s="90">
        <v>30.09</v>
      </c>
      <c r="R1098" s="63">
        <f t="shared" si="611"/>
        <v>6.3799999999999955</v>
      </c>
      <c r="S1098" s="64">
        <f t="shared" si="610"/>
        <v>-1.9091256204658267E-2</v>
      </c>
      <c r="T1098" s="65">
        <f t="shared" si="641"/>
        <v>0.97781237835733747</v>
      </c>
      <c r="U1098" s="65">
        <f t="shared" si="641"/>
        <v>0.92676767676767691</v>
      </c>
      <c r="V1098" s="65">
        <f t="shared" si="612"/>
        <v>0.87173396674584336</v>
      </c>
      <c r="W1098" s="65">
        <f t="shared" si="613"/>
        <v>0.85377201728148888</v>
      </c>
      <c r="X1098" s="61">
        <f t="shared" si="624"/>
        <v>5.2569290677254431E-2</v>
      </c>
      <c r="Y1098" s="66">
        <f t="shared" si="614"/>
        <v>-2.7040297408199795E-2</v>
      </c>
      <c r="Z1098" s="61">
        <f t="shared" si="615"/>
        <v>3.3596242883063225E-2</v>
      </c>
      <c r="AA1098" s="67">
        <f t="shared" si="616"/>
        <v>26.918736842105265</v>
      </c>
      <c r="AB1098" s="68">
        <f t="shared" si="617"/>
        <v>1.9618528610354135E-2</v>
      </c>
      <c r="AC1098" s="69">
        <f t="shared" si="618"/>
        <v>4.7829382721107955E-2</v>
      </c>
      <c r="AD1098" s="70">
        <f>_xlfn.PERCENTILE.EXC(AC1098:$AC$5675,0.5)</f>
        <v>8.8259141398998875E-2</v>
      </c>
      <c r="AE1098" s="70">
        <f>_xlfn.PERCENTILE.EXC($AC1098:AC$5675,0.35)</f>
        <v>5.1344933899266552E-2</v>
      </c>
      <c r="AF1098" s="71">
        <f t="shared" si="606"/>
        <v>2.7093334182694613E-2</v>
      </c>
      <c r="AG1098" s="70">
        <f t="shared" si="607"/>
        <v>-0.25543395353898041</v>
      </c>
      <c r="AH1098" s="70">
        <f t="shared" si="608"/>
        <v>-0.28989367203038569</v>
      </c>
      <c r="AI1098" s="61" t="str">
        <f t="shared" si="633"/>
        <v>Safety</v>
      </c>
      <c r="AJ1098" s="68" t="str">
        <f t="shared" si="634"/>
        <v>Short VOL</v>
      </c>
      <c r="AK1098" s="72" t="str">
        <f t="shared" si="635"/>
        <v>00631L</v>
      </c>
      <c r="AL1098" s="73">
        <f t="shared" si="625"/>
        <v>1</v>
      </c>
      <c r="AM1098" s="72" t="str">
        <f t="shared" si="638"/>
        <v>00635U</v>
      </c>
      <c r="AN1098" s="73">
        <f t="shared" si="626"/>
        <v>0</v>
      </c>
      <c r="AO1098" s="74" t="str">
        <f t="shared" si="632"/>
        <v>00631L</v>
      </c>
      <c r="AP1098" s="20">
        <f t="shared" si="627"/>
        <v>1</v>
      </c>
      <c r="AQ1098" s="74" t="str">
        <f t="shared" ref="AQ1098:AQ1161" si="642">IF(BB1098&gt;BC1098,IF(BE1098&lt;0.2,"00631L","00635U"),"00635U")</f>
        <v>00635U</v>
      </c>
      <c r="AR1098" s="20">
        <f t="shared" si="628"/>
        <v>0</v>
      </c>
      <c r="AS1098" s="74" t="str">
        <f t="shared" si="636"/>
        <v>00635U</v>
      </c>
      <c r="AT1098" s="20">
        <f t="shared" si="629"/>
        <v>0</v>
      </c>
      <c r="AU1098" s="74" t="str">
        <f t="shared" si="619"/>
        <v>00631L</v>
      </c>
      <c r="AV1098" s="20">
        <f t="shared" si="630"/>
        <v>1</v>
      </c>
      <c r="AW1098" s="74" t="str">
        <f t="shared" si="620"/>
        <v>00635U</v>
      </c>
      <c r="AX1098" s="20">
        <f t="shared" si="621"/>
        <v>0</v>
      </c>
      <c r="AY1098" s="20">
        <f t="shared" si="631"/>
        <v>0</v>
      </c>
      <c r="AZ1098" s="57">
        <v>44714</v>
      </c>
      <c r="BA1098" s="75">
        <v>33.049999999999997</v>
      </c>
      <c r="BB1098" s="90">
        <v>32.887500000000003</v>
      </c>
      <c r="BC1098" s="76">
        <f t="shared" si="639"/>
        <v>34.940208333333331</v>
      </c>
      <c r="BD1098" s="76">
        <f t="shared" si="640"/>
        <v>34.873124999999995</v>
      </c>
      <c r="BE1098" s="77">
        <f t="shared" si="609"/>
        <v>-5.8749172693827997E-2</v>
      </c>
      <c r="BF1098" s="77">
        <f t="shared" si="637"/>
        <v>-5.2278796351058233E-2</v>
      </c>
    </row>
    <row r="1099" spans="1:58" s="23" customFormat="1" ht="13.15" x14ac:dyDescent="0.4">
      <c r="A1099" s="57">
        <v>44712</v>
      </c>
      <c r="B1099" s="112">
        <v>26.411999999999999</v>
      </c>
      <c r="C1099" s="112">
        <v>27.791</v>
      </c>
      <c r="D1099" s="112">
        <v>28.238</v>
      </c>
      <c r="E1099" s="112">
        <v>28.623000000000001</v>
      </c>
      <c r="F1099" s="112">
        <v>28.852</v>
      </c>
      <c r="G1099" s="112">
        <v>28.555</v>
      </c>
      <c r="H1099" s="113">
        <v>27.817</v>
      </c>
      <c r="I1099" s="90">
        <f t="shared" si="622"/>
        <v>27.065210526315788</v>
      </c>
      <c r="J1099" s="90">
        <f t="shared" si="623"/>
        <v>28.002736842105264</v>
      </c>
      <c r="K1099" s="114">
        <v>10</v>
      </c>
      <c r="L1099" s="115">
        <v>5.2631578947368418E-2</v>
      </c>
      <c r="M1099" s="90">
        <v>25.91</v>
      </c>
      <c r="N1099" s="90">
        <v>26.19</v>
      </c>
      <c r="O1099" s="90">
        <v>27.99</v>
      </c>
      <c r="P1099" s="90">
        <v>29.8</v>
      </c>
      <c r="Q1099" s="90">
        <v>30.3</v>
      </c>
      <c r="R1099" s="63">
        <f t="shared" si="611"/>
        <v>5.6899999999999977</v>
      </c>
      <c r="S1099" s="64">
        <f t="shared" si="610"/>
        <v>1.8273716951788588E-2</v>
      </c>
      <c r="T1099" s="65">
        <f t="shared" si="641"/>
        <v>0.98930889652539133</v>
      </c>
      <c r="U1099" s="65">
        <f t="shared" si="641"/>
        <v>0.93569131832797436</v>
      </c>
      <c r="V1099" s="65">
        <f t="shared" si="612"/>
        <v>0.87885906040268458</v>
      </c>
      <c r="W1099" s="65">
        <f t="shared" si="613"/>
        <v>0.86435643564356435</v>
      </c>
      <c r="X1099" s="61">
        <f t="shared" si="624"/>
        <v>5.2211116159321572E-2</v>
      </c>
      <c r="Y1099" s="66">
        <f t="shared" si="614"/>
        <v>-2.8159172693288645E-2</v>
      </c>
      <c r="Z1099" s="61">
        <f t="shared" si="615"/>
        <v>3.4639535313346619E-2</v>
      </c>
      <c r="AA1099" s="67">
        <f t="shared" si="616"/>
        <v>27.065210526315788</v>
      </c>
      <c r="AB1099" s="68">
        <f t="shared" si="617"/>
        <v>8.4765177548681847E-3</v>
      </c>
      <c r="AC1099" s="69">
        <f t="shared" si="618"/>
        <v>3.3417736781816976E-2</v>
      </c>
      <c r="AD1099" s="70">
        <f>_xlfn.PERCENTILE.EXC(AC1099:$AC$5675,0.5)</f>
        <v>8.8298525798525901E-2</v>
      </c>
      <c r="AE1099" s="70">
        <f>_xlfn.PERCENTILE.EXC($AC1099:AC$5675,0.35)</f>
        <v>5.1394805172941586E-2</v>
      </c>
      <c r="AF1099" s="71">
        <f t="shared" si="606"/>
        <v>2.7093334182694613E-2</v>
      </c>
      <c r="AG1099" s="70">
        <f t="shared" si="607"/>
        <v>-0.25543395353898041</v>
      </c>
      <c r="AH1099" s="70">
        <f t="shared" si="608"/>
        <v>-0.28989367203038569</v>
      </c>
      <c r="AI1099" s="61" t="str">
        <f t="shared" si="633"/>
        <v>Safety</v>
      </c>
      <c r="AJ1099" s="68" t="str">
        <f t="shared" si="634"/>
        <v>Short VOL</v>
      </c>
      <c r="AK1099" s="72" t="str">
        <f t="shared" si="635"/>
        <v>00631L</v>
      </c>
      <c r="AL1099" s="73">
        <f t="shared" si="625"/>
        <v>1</v>
      </c>
      <c r="AM1099" s="72" t="str">
        <f t="shared" si="638"/>
        <v>00635U</v>
      </c>
      <c r="AN1099" s="73">
        <f t="shared" si="626"/>
        <v>0</v>
      </c>
      <c r="AO1099" s="74" t="str">
        <f t="shared" si="632"/>
        <v>00631L</v>
      </c>
      <c r="AP1099" s="20">
        <f t="shared" si="627"/>
        <v>1</v>
      </c>
      <c r="AQ1099" s="74" t="str">
        <f t="shared" si="642"/>
        <v>00635U</v>
      </c>
      <c r="AR1099" s="20">
        <f t="shared" si="628"/>
        <v>0</v>
      </c>
      <c r="AS1099" s="74" t="str">
        <f t="shared" si="636"/>
        <v>00635U</v>
      </c>
      <c r="AT1099" s="20">
        <f t="shared" si="629"/>
        <v>0</v>
      </c>
      <c r="AU1099" s="74" t="str">
        <f t="shared" si="619"/>
        <v>00631L</v>
      </c>
      <c r="AV1099" s="20">
        <f t="shared" si="630"/>
        <v>1</v>
      </c>
      <c r="AW1099" s="74" t="str">
        <f t="shared" si="620"/>
        <v>00635U</v>
      </c>
      <c r="AX1099" s="20">
        <f t="shared" si="621"/>
        <v>0</v>
      </c>
      <c r="AY1099" s="20">
        <f t="shared" si="631"/>
        <v>0</v>
      </c>
      <c r="AZ1099" s="57">
        <v>44713</v>
      </c>
      <c r="BA1099" s="75">
        <v>33.06</v>
      </c>
      <c r="BB1099" s="90">
        <v>33.0625</v>
      </c>
      <c r="BC1099" s="76">
        <f t="shared" si="639"/>
        <v>35.006875000000001</v>
      </c>
      <c r="BD1099" s="76">
        <f t="shared" si="640"/>
        <v>34.943083333333327</v>
      </c>
      <c r="BE1099" s="77">
        <f t="shared" si="609"/>
        <v>-5.5542661262966225E-2</v>
      </c>
      <c r="BF1099" s="77">
        <f t="shared" si="637"/>
        <v>-5.3890016383785773E-2</v>
      </c>
    </row>
    <row r="1100" spans="1:58" s="23" customFormat="1" ht="13.15" x14ac:dyDescent="0.4">
      <c r="A1100" s="57">
        <v>44708</v>
      </c>
      <c r="B1100" s="112">
        <v>26.867999999999999</v>
      </c>
      <c r="C1100" s="112">
        <v>28.173999999999999</v>
      </c>
      <c r="D1100" s="112">
        <v>28.431999999999999</v>
      </c>
      <c r="E1100" s="112">
        <v>28.802</v>
      </c>
      <c r="F1100" s="112">
        <v>28.936</v>
      </c>
      <c r="G1100" s="112">
        <v>28.547000000000001</v>
      </c>
      <c r="H1100" s="113">
        <v>27.795999999999999</v>
      </c>
      <c r="I1100" s="90">
        <f t="shared" si="622"/>
        <v>27.417894736842104</v>
      </c>
      <c r="J1100" s="90">
        <f t="shared" si="623"/>
        <v>28.282631578947367</v>
      </c>
      <c r="K1100" s="114">
        <v>11</v>
      </c>
      <c r="L1100" s="115">
        <v>5.2631578947368418E-2</v>
      </c>
      <c r="M1100" s="90">
        <v>23.13</v>
      </c>
      <c r="N1100" s="90">
        <v>25.72</v>
      </c>
      <c r="O1100" s="90">
        <v>28.02</v>
      </c>
      <c r="P1100" s="90">
        <v>29.86</v>
      </c>
      <c r="Q1100" s="90">
        <v>30.21</v>
      </c>
      <c r="R1100" s="63">
        <f t="shared" si="611"/>
        <v>9.0300000000000011</v>
      </c>
      <c r="S1100" s="64">
        <f t="shared" si="610"/>
        <v>-6.4727272727272772E-2</v>
      </c>
      <c r="T1100" s="65">
        <f t="shared" si="641"/>
        <v>0.89930015552099529</v>
      </c>
      <c r="U1100" s="65">
        <f t="shared" si="641"/>
        <v>0.91791577444682371</v>
      </c>
      <c r="V1100" s="65">
        <f t="shared" si="612"/>
        <v>0.86135298057602139</v>
      </c>
      <c r="W1100" s="65">
        <f t="shared" si="613"/>
        <v>0.85137371731214828</v>
      </c>
      <c r="X1100" s="61">
        <f t="shared" si="624"/>
        <v>4.8608009528063163E-2</v>
      </c>
      <c r="Y1100" s="66">
        <f t="shared" si="614"/>
        <v>-3.4928129990972855E-2</v>
      </c>
      <c r="Z1100" s="61">
        <f t="shared" si="615"/>
        <v>3.1539140783967426E-2</v>
      </c>
      <c r="AA1100" s="67">
        <f t="shared" si="616"/>
        <v>27.417894736842104</v>
      </c>
      <c r="AB1100" s="68">
        <f t="shared" si="617"/>
        <v>4.4634525660964222E-2</v>
      </c>
      <c r="AC1100" s="69">
        <f t="shared" si="618"/>
        <v>6.6014569861668176E-2</v>
      </c>
      <c r="AD1100" s="70">
        <f>_xlfn.PERCENTILE.EXC(AC1100:$AC$5675,0.5)</f>
        <v>8.8326719738572368E-2</v>
      </c>
      <c r="AE1100" s="70">
        <f>_xlfn.PERCENTILE.EXC($AC1100:AC$5675,0.35)</f>
        <v>5.144239073974833E-2</v>
      </c>
      <c r="AF1100" s="71">
        <f t="shared" si="606"/>
        <v>2.7093334182694613E-2</v>
      </c>
      <c r="AG1100" s="70">
        <f t="shared" si="607"/>
        <v>-0.25543395353898041</v>
      </c>
      <c r="AH1100" s="70">
        <f t="shared" si="608"/>
        <v>-0.28989367203038569</v>
      </c>
      <c r="AI1100" s="61" t="str">
        <f t="shared" si="633"/>
        <v>Safety</v>
      </c>
      <c r="AJ1100" s="68" t="str">
        <f t="shared" si="634"/>
        <v>Short VOL</v>
      </c>
      <c r="AK1100" s="72" t="str">
        <f t="shared" si="635"/>
        <v>00631L</v>
      </c>
      <c r="AL1100" s="73">
        <f t="shared" si="625"/>
        <v>1</v>
      </c>
      <c r="AM1100" s="72" t="str">
        <f t="shared" si="638"/>
        <v>00635U</v>
      </c>
      <c r="AN1100" s="73">
        <f t="shared" si="626"/>
        <v>0</v>
      </c>
      <c r="AO1100" s="74" t="str">
        <f t="shared" si="632"/>
        <v>00631L</v>
      </c>
      <c r="AP1100" s="20">
        <f t="shared" si="627"/>
        <v>1</v>
      </c>
      <c r="AQ1100" s="74" t="str">
        <f t="shared" si="642"/>
        <v>00635U</v>
      </c>
      <c r="AR1100" s="20">
        <f t="shared" si="628"/>
        <v>0</v>
      </c>
      <c r="AS1100" s="74" t="str">
        <f t="shared" si="636"/>
        <v>00635U</v>
      </c>
      <c r="AT1100" s="20">
        <f t="shared" si="629"/>
        <v>0</v>
      </c>
      <c r="AU1100" s="74" t="str">
        <f t="shared" si="619"/>
        <v>00631L</v>
      </c>
      <c r="AV1100" s="20">
        <f t="shared" si="630"/>
        <v>1</v>
      </c>
      <c r="AW1100" s="74" t="str">
        <f t="shared" si="620"/>
        <v>00631L</v>
      </c>
      <c r="AX1100" s="20">
        <f t="shared" si="621"/>
        <v>1</v>
      </c>
      <c r="AY1100" s="20">
        <f t="shared" si="631"/>
        <v>0</v>
      </c>
      <c r="AZ1100" s="57">
        <v>44712</v>
      </c>
      <c r="BA1100" s="75">
        <v>33</v>
      </c>
      <c r="BB1100" s="90">
        <v>33.637500000000003</v>
      </c>
      <c r="BC1100" s="76">
        <f t="shared" si="639"/>
        <v>35.06666666666667</v>
      </c>
      <c r="BD1100" s="76">
        <f t="shared" si="640"/>
        <v>35.005833333333335</v>
      </c>
      <c r="BE1100" s="77">
        <f t="shared" si="609"/>
        <v>-4.0755703422053244E-2</v>
      </c>
      <c r="BF1100" s="77">
        <f t="shared" si="637"/>
        <v>-5.7299973813888211E-2</v>
      </c>
    </row>
    <row r="1101" spans="1:58" s="23" customFormat="1" ht="13.15" x14ac:dyDescent="0.4">
      <c r="A1101" s="57">
        <v>44707</v>
      </c>
      <c r="B1101" s="112">
        <v>28.064</v>
      </c>
      <c r="C1101" s="112">
        <v>29.06</v>
      </c>
      <c r="D1101" s="112">
        <v>29.198</v>
      </c>
      <c r="E1101" s="112">
        <v>29.4</v>
      </c>
      <c r="F1101" s="112">
        <v>29.437999999999999</v>
      </c>
      <c r="G1101" s="112">
        <v>28.995000000000001</v>
      </c>
      <c r="H1101" s="113">
        <v>28.175000000000001</v>
      </c>
      <c r="I1101" s="90">
        <f t="shared" si="622"/>
        <v>28.430947368421052</v>
      </c>
      <c r="J1101" s="90">
        <f t="shared" si="623"/>
        <v>29.110842105263156</v>
      </c>
      <c r="K1101" s="114">
        <v>12</v>
      </c>
      <c r="L1101" s="115">
        <v>5.2631578947368418E-2</v>
      </c>
      <c r="M1101" s="90">
        <v>25.67</v>
      </c>
      <c r="N1101" s="90">
        <v>27.5</v>
      </c>
      <c r="O1101" s="90">
        <v>29.28</v>
      </c>
      <c r="P1101" s="90">
        <v>30.83</v>
      </c>
      <c r="Q1101" s="90">
        <v>30.87</v>
      </c>
      <c r="R1101" s="63">
        <f t="shared" si="611"/>
        <v>6.9399999999999977</v>
      </c>
      <c r="S1101" s="64">
        <f t="shared" si="610"/>
        <v>-3.0666196686640852E-2</v>
      </c>
      <c r="T1101" s="65">
        <f t="shared" si="641"/>
        <v>0.93345454545454554</v>
      </c>
      <c r="U1101" s="65">
        <f t="shared" si="641"/>
        <v>0.93920765027322406</v>
      </c>
      <c r="V1101" s="65">
        <f t="shared" si="612"/>
        <v>0.89198832306195275</v>
      </c>
      <c r="W1101" s="65">
        <f t="shared" si="613"/>
        <v>0.89083252348558473</v>
      </c>
      <c r="X1101" s="61">
        <f t="shared" si="624"/>
        <v>3.5490307867730851E-2</v>
      </c>
      <c r="Y1101" s="66">
        <f t="shared" si="614"/>
        <v>-4.1666666666666595E-2</v>
      </c>
      <c r="Z1101" s="61">
        <f t="shared" si="615"/>
        <v>2.3913896643390799E-2</v>
      </c>
      <c r="AA1101" s="67">
        <f t="shared" si="616"/>
        <v>28.430947368421052</v>
      </c>
      <c r="AB1101" s="68">
        <f t="shared" si="617"/>
        <v>2.0509090909090911E-2</v>
      </c>
      <c r="AC1101" s="69">
        <f t="shared" si="618"/>
        <v>3.3852631578947336E-2</v>
      </c>
      <c r="AD1101" s="70">
        <f>_xlfn.PERCENTILE.EXC(AC1101:$AC$5675,0.5)</f>
        <v>8.8354913678618821E-2</v>
      </c>
      <c r="AE1101" s="70">
        <f>_xlfn.PERCENTILE.EXC($AC1101:AC$5675,0.35)</f>
        <v>5.1416767742237003E-2</v>
      </c>
      <c r="AF1101" s="71">
        <f t="shared" si="606"/>
        <v>2.7093334182694613E-2</v>
      </c>
      <c r="AG1101" s="70">
        <f t="shared" si="607"/>
        <v>-0.25543395353898041</v>
      </c>
      <c r="AH1101" s="70">
        <f t="shared" si="608"/>
        <v>-0.28989367203038569</v>
      </c>
      <c r="AI1101" s="61" t="str">
        <f t="shared" si="633"/>
        <v>Safety</v>
      </c>
      <c r="AJ1101" s="68" t="str">
        <f t="shared" si="634"/>
        <v>Short VOL</v>
      </c>
      <c r="AK1101" s="72" t="str">
        <f t="shared" si="635"/>
        <v>00631L</v>
      </c>
      <c r="AL1101" s="73">
        <f t="shared" si="625"/>
        <v>1</v>
      </c>
      <c r="AM1101" s="72" t="str">
        <f t="shared" si="638"/>
        <v>00635U</v>
      </c>
      <c r="AN1101" s="73">
        <f t="shared" si="626"/>
        <v>0</v>
      </c>
      <c r="AO1101" s="74" t="str">
        <f t="shared" si="632"/>
        <v>00631L</v>
      </c>
      <c r="AP1101" s="20">
        <f t="shared" si="627"/>
        <v>1</v>
      </c>
      <c r="AQ1101" s="74" t="str">
        <f t="shared" si="642"/>
        <v>00635U</v>
      </c>
      <c r="AR1101" s="20">
        <f t="shared" si="628"/>
        <v>0</v>
      </c>
      <c r="AS1101" s="74" t="str">
        <f t="shared" si="636"/>
        <v>00635U</v>
      </c>
      <c r="AT1101" s="20">
        <f t="shared" si="629"/>
        <v>0</v>
      </c>
      <c r="AU1101" s="74" t="str">
        <f t="shared" si="619"/>
        <v>00631L</v>
      </c>
      <c r="AV1101" s="20">
        <f t="shared" si="630"/>
        <v>1</v>
      </c>
      <c r="AW1101" s="74" t="str">
        <f t="shared" si="620"/>
        <v>00635U</v>
      </c>
      <c r="AX1101" s="20">
        <f t="shared" si="621"/>
        <v>0</v>
      </c>
      <c r="AY1101" s="20">
        <f t="shared" si="631"/>
        <v>0</v>
      </c>
      <c r="AZ1101" s="57">
        <v>44708</v>
      </c>
      <c r="BA1101" s="75">
        <v>33.21</v>
      </c>
      <c r="BB1101" s="90">
        <v>33.762500000000003</v>
      </c>
      <c r="BC1101" s="76">
        <f t="shared" si="639"/>
        <v>35.122291666666669</v>
      </c>
      <c r="BD1101" s="76">
        <f t="shared" si="640"/>
        <v>35.059541666666668</v>
      </c>
      <c r="BE1101" s="77">
        <f t="shared" si="609"/>
        <v>-3.8715915224780073E-2</v>
      </c>
      <c r="BF1101" s="77">
        <f t="shared" si="637"/>
        <v>-5.2754302502053062E-2</v>
      </c>
    </row>
    <row r="1102" spans="1:58" s="23" customFormat="1" ht="13.15" x14ac:dyDescent="0.4">
      <c r="A1102" s="57">
        <v>44706</v>
      </c>
      <c r="B1102" s="112">
        <v>28.486000000000001</v>
      </c>
      <c r="C1102" s="112">
        <v>29.135999999999999</v>
      </c>
      <c r="D1102" s="112">
        <v>29.15</v>
      </c>
      <c r="E1102" s="112">
        <v>29.3</v>
      </c>
      <c r="F1102" s="112">
        <v>29.364999999999998</v>
      </c>
      <c r="G1102" s="112">
        <v>28.904</v>
      </c>
      <c r="H1102" s="113">
        <v>28.129000000000001</v>
      </c>
      <c r="I1102" s="90">
        <f t="shared" si="622"/>
        <v>28.691263157894738</v>
      </c>
      <c r="J1102" s="90">
        <f t="shared" si="623"/>
        <v>29.140421052631577</v>
      </c>
      <c r="K1102" s="114">
        <v>13</v>
      </c>
      <c r="L1102" s="115">
        <v>5.2631578947368418E-2</v>
      </c>
      <c r="M1102" s="90">
        <v>27.37</v>
      </c>
      <c r="N1102" s="90">
        <v>28.37</v>
      </c>
      <c r="O1102" s="90">
        <v>29.73</v>
      </c>
      <c r="P1102" s="90">
        <v>31.12</v>
      </c>
      <c r="Q1102" s="90">
        <v>31.25</v>
      </c>
      <c r="R1102" s="63">
        <f t="shared" si="611"/>
        <v>5.1099999999999994</v>
      </c>
      <c r="S1102" s="64">
        <f t="shared" si="610"/>
        <v>-3.6672325976230845E-2</v>
      </c>
      <c r="T1102" s="65">
        <f t="shared" si="641"/>
        <v>0.96475149806133242</v>
      </c>
      <c r="U1102" s="65">
        <f t="shared" si="641"/>
        <v>0.95425496131853349</v>
      </c>
      <c r="V1102" s="65">
        <f t="shared" si="612"/>
        <v>0.91163239074550129</v>
      </c>
      <c r="W1102" s="65">
        <f t="shared" si="613"/>
        <v>0.90783999999999998</v>
      </c>
      <c r="X1102" s="61">
        <f t="shared" si="624"/>
        <v>2.2818226497226656E-2</v>
      </c>
      <c r="Y1102" s="66">
        <f t="shared" si="614"/>
        <v>-3.9965870307167216E-2</v>
      </c>
      <c r="Z1102" s="61">
        <f t="shared" si="615"/>
        <v>1.565486650988553E-2</v>
      </c>
      <c r="AA1102" s="67">
        <f t="shared" si="616"/>
        <v>28.691263157894735</v>
      </c>
      <c r="AB1102" s="68">
        <f t="shared" si="617"/>
        <v>4.08882622488543E-3</v>
      </c>
      <c r="AC1102" s="69">
        <f t="shared" si="618"/>
        <v>1.1324045043875002E-2</v>
      </c>
      <c r="AD1102" s="70">
        <f>_xlfn.PERCENTILE.EXC(AC1102:$AC$5675,0.5)</f>
        <v>8.8358856283866749E-2</v>
      </c>
      <c r="AE1102" s="70">
        <f>_xlfn.PERCENTILE.EXC($AC1102:AC$5675,0.35)</f>
        <v>5.1448318179619756E-2</v>
      </c>
      <c r="AF1102" s="71">
        <f t="shared" ref="AF1102:AF1165" si="643">_xlfn.PERCENTILE.EXC($AC1102:$AC2102,0.28)</f>
        <v>2.7093334182694613E-2</v>
      </c>
      <c r="AG1102" s="70">
        <f t="shared" ref="AG1102:AG1165" si="644">_xlfn.PERCENTILE.EXC($AC1102:$AC2102,0.01)</f>
        <v>-0.25543395353898041</v>
      </c>
      <c r="AH1102" s="70">
        <f t="shared" ref="AH1102:AH1165" si="645">_xlfn.PERCENTILE.EXC($AC1102:$AC2102,0.005)</f>
        <v>-0.28989367203038569</v>
      </c>
      <c r="AI1102" s="61" t="str">
        <f t="shared" si="633"/>
        <v>Safety</v>
      </c>
      <c r="AJ1102" s="68" t="str">
        <f t="shared" si="634"/>
        <v>Safety</v>
      </c>
      <c r="AK1102" s="72" t="str">
        <f t="shared" si="635"/>
        <v>00635U</v>
      </c>
      <c r="AL1102" s="73">
        <f t="shared" si="625"/>
        <v>0</v>
      </c>
      <c r="AM1102" s="72" t="str">
        <f t="shared" si="638"/>
        <v>00635U</v>
      </c>
      <c r="AN1102" s="73">
        <f t="shared" si="626"/>
        <v>0</v>
      </c>
      <c r="AO1102" s="74" t="str">
        <f t="shared" si="632"/>
        <v>00635U</v>
      </c>
      <c r="AP1102" s="20">
        <f t="shared" si="627"/>
        <v>0</v>
      </c>
      <c r="AQ1102" s="74" t="str">
        <f t="shared" si="642"/>
        <v>00635U</v>
      </c>
      <c r="AR1102" s="20">
        <f t="shared" si="628"/>
        <v>0</v>
      </c>
      <c r="AS1102" s="74" t="str">
        <f t="shared" si="636"/>
        <v>00635U</v>
      </c>
      <c r="AT1102" s="20">
        <f t="shared" si="629"/>
        <v>0</v>
      </c>
      <c r="AU1102" s="74" t="str">
        <f t="shared" si="619"/>
        <v>00635U</v>
      </c>
      <c r="AV1102" s="20">
        <f t="shared" si="630"/>
        <v>0</v>
      </c>
      <c r="AW1102" s="74" t="str">
        <f t="shared" si="620"/>
        <v>00635U</v>
      </c>
      <c r="AX1102" s="20">
        <f t="shared" si="621"/>
        <v>0</v>
      </c>
      <c r="AY1102" s="20">
        <f t="shared" si="631"/>
        <v>1</v>
      </c>
      <c r="AZ1102" s="57">
        <v>44707</v>
      </c>
      <c r="BA1102" s="75">
        <v>33.94</v>
      </c>
      <c r="BB1102" s="90">
        <v>33.137500000000003</v>
      </c>
      <c r="BC1102" s="76">
        <f t="shared" si="639"/>
        <v>35.181666666666665</v>
      </c>
      <c r="BD1102" s="76">
        <f t="shared" si="640"/>
        <v>35.125250000000001</v>
      </c>
      <c r="BE1102" s="77">
        <f t="shared" si="609"/>
        <v>-5.8103178738926398E-2</v>
      </c>
      <c r="BF1102" s="77">
        <f t="shared" si="637"/>
        <v>-3.3743532074504902E-2</v>
      </c>
    </row>
    <row r="1103" spans="1:58" s="23" customFormat="1" ht="13.15" x14ac:dyDescent="0.4">
      <c r="A1103" s="57">
        <v>44705</v>
      </c>
      <c r="B1103" s="112">
        <v>29.186</v>
      </c>
      <c r="C1103" s="112">
        <v>29.852</v>
      </c>
      <c r="D1103" s="112">
        <v>29.856999999999999</v>
      </c>
      <c r="E1103" s="112">
        <v>29.917999999999999</v>
      </c>
      <c r="F1103" s="112">
        <v>29.882999999999999</v>
      </c>
      <c r="G1103" s="112">
        <v>29.347000000000001</v>
      </c>
      <c r="H1103" s="113">
        <v>28.5</v>
      </c>
      <c r="I1103" s="90">
        <f t="shared" si="622"/>
        <v>29.361263157894737</v>
      </c>
      <c r="J1103" s="90">
        <f t="shared" si="623"/>
        <v>29.853315789473683</v>
      </c>
      <c r="K1103" s="114">
        <v>14</v>
      </c>
      <c r="L1103" s="115">
        <v>5.2631578947368418E-2</v>
      </c>
      <c r="M1103" s="90">
        <v>29.48</v>
      </c>
      <c r="N1103" s="90">
        <v>29.45</v>
      </c>
      <c r="O1103" s="90">
        <v>30.74</v>
      </c>
      <c r="P1103" s="90">
        <v>31.98</v>
      </c>
      <c r="Q1103" s="90">
        <v>31.72</v>
      </c>
      <c r="R1103" s="63">
        <f t="shared" si="611"/>
        <v>3.7899999999999991</v>
      </c>
      <c r="S1103" s="64">
        <f t="shared" si="610"/>
        <v>3.4058988764044902E-2</v>
      </c>
      <c r="T1103" s="65">
        <f t="shared" si="641"/>
        <v>1.001018675721562</v>
      </c>
      <c r="U1103" s="65">
        <f t="shared" si="641"/>
        <v>0.95803513337670787</v>
      </c>
      <c r="V1103" s="65">
        <f t="shared" si="612"/>
        <v>0.92088805503439641</v>
      </c>
      <c r="W1103" s="65">
        <f t="shared" si="613"/>
        <v>0.92843631778058011</v>
      </c>
      <c r="X1103" s="61">
        <f t="shared" si="624"/>
        <v>2.2819159871171123E-2</v>
      </c>
      <c r="Y1103" s="66">
        <f t="shared" si="614"/>
        <v>-4.7396216324620606E-2</v>
      </c>
      <c r="Z1103" s="61">
        <f t="shared" si="615"/>
        <v>1.675856481149525E-2</v>
      </c>
      <c r="AA1103" s="67">
        <f t="shared" si="616"/>
        <v>29.361263157894737</v>
      </c>
      <c r="AB1103" s="68">
        <f t="shared" si="617"/>
        <v>-8.9643463497453089E-3</v>
      </c>
      <c r="AC1103" s="69">
        <f t="shared" si="618"/>
        <v>-3.0131355553569706E-3</v>
      </c>
      <c r="AD1103" s="70">
        <f>_xlfn.PERCENTILE.EXC(AC1103:$AC$5675,0.5)</f>
        <v>8.8362798889114677E-2</v>
      </c>
      <c r="AE1103" s="70">
        <f>_xlfn.PERCENTILE.EXC($AC1103:AC$5675,0.35)</f>
        <v>5.1454212409924087E-2</v>
      </c>
      <c r="AF1103" s="71">
        <f t="shared" si="643"/>
        <v>2.7418976035008882E-2</v>
      </c>
      <c r="AG1103" s="70">
        <f t="shared" si="644"/>
        <v>-0.25543395353898041</v>
      </c>
      <c r="AH1103" s="70">
        <f t="shared" si="645"/>
        <v>-0.28989367203038569</v>
      </c>
      <c r="AI1103" s="61" t="str">
        <f t="shared" si="633"/>
        <v>Safety</v>
      </c>
      <c r="AJ1103" s="68" t="str">
        <f t="shared" si="634"/>
        <v>Safety</v>
      </c>
      <c r="AK1103" s="72" t="str">
        <f t="shared" si="635"/>
        <v>00635U</v>
      </c>
      <c r="AL1103" s="73">
        <f t="shared" si="625"/>
        <v>0</v>
      </c>
      <c r="AM1103" s="72" t="str">
        <f t="shared" si="638"/>
        <v>00635U</v>
      </c>
      <c r="AN1103" s="73">
        <f t="shared" si="626"/>
        <v>0</v>
      </c>
      <c r="AO1103" s="74" t="str">
        <f t="shared" si="632"/>
        <v>00635U</v>
      </c>
      <c r="AP1103" s="20">
        <f t="shared" si="627"/>
        <v>0</v>
      </c>
      <c r="AQ1103" s="74" t="str">
        <f t="shared" si="642"/>
        <v>00635U</v>
      </c>
      <c r="AR1103" s="20">
        <f t="shared" si="628"/>
        <v>0</v>
      </c>
      <c r="AS1103" s="74" t="str">
        <f t="shared" si="636"/>
        <v>00635U</v>
      </c>
      <c r="AT1103" s="20">
        <f t="shared" si="629"/>
        <v>0</v>
      </c>
      <c r="AU1103" s="74" t="str">
        <f t="shared" si="619"/>
        <v>00635U</v>
      </c>
      <c r="AV1103" s="20">
        <f t="shared" si="630"/>
        <v>0</v>
      </c>
      <c r="AW1103" s="74" t="str">
        <f t="shared" si="620"/>
        <v>00635U</v>
      </c>
      <c r="AX1103" s="20">
        <f t="shared" si="621"/>
        <v>0</v>
      </c>
      <c r="AY1103" s="20">
        <f t="shared" si="631"/>
        <v>1</v>
      </c>
      <c r="AZ1103" s="57">
        <v>44706</v>
      </c>
      <c r="BA1103" s="75">
        <v>33.35</v>
      </c>
      <c r="BB1103" s="90">
        <v>33.112499999999997</v>
      </c>
      <c r="BC1103" s="76">
        <f t="shared" si="639"/>
        <v>35.252708333333338</v>
      </c>
      <c r="BD1103" s="76">
        <f t="shared" si="640"/>
        <v>35.185208333333335</v>
      </c>
      <c r="BE1103" s="77">
        <f t="shared" si="609"/>
        <v>-6.0710465507969449E-2</v>
      </c>
      <c r="BF1103" s="77">
        <f t="shared" si="637"/>
        <v>-5.2158518316764282E-2</v>
      </c>
    </row>
    <row r="1104" spans="1:58" s="23" customFormat="1" ht="13.15" x14ac:dyDescent="0.4">
      <c r="A1104" s="57">
        <v>44704</v>
      </c>
      <c r="B1104" s="112">
        <v>29.08</v>
      </c>
      <c r="C1104" s="112">
        <v>29.827999999999999</v>
      </c>
      <c r="D1104" s="112">
        <v>29.798999999999999</v>
      </c>
      <c r="E1104" s="112">
        <v>29.895</v>
      </c>
      <c r="F1104" s="112">
        <v>29.815999999999999</v>
      </c>
      <c r="G1104" s="112">
        <v>29.268999999999998</v>
      </c>
      <c r="H1104" s="113">
        <v>28.425000000000001</v>
      </c>
      <c r="I1104" s="90">
        <f t="shared" si="622"/>
        <v>29.237473684210524</v>
      </c>
      <c r="J1104" s="90">
        <f t="shared" si="623"/>
        <v>29.821894736842104</v>
      </c>
      <c r="K1104" s="114">
        <v>15</v>
      </c>
      <c r="L1104" s="115">
        <v>5.2631578947368418E-2</v>
      </c>
      <c r="M1104" s="90">
        <v>28.98</v>
      </c>
      <c r="N1104" s="90">
        <v>28.48</v>
      </c>
      <c r="O1104" s="90">
        <v>30.29</v>
      </c>
      <c r="P1104" s="90">
        <v>31.61</v>
      </c>
      <c r="Q1104" s="90">
        <v>31.61</v>
      </c>
      <c r="R1104" s="63">
        <f t="shared" si="611"/>
        <v>4.4399999999999977</v>
      </c>
      <c r="S1104" s="64">
        <f t="shared" si="610"/>
        <v>-3.2279986408426754E-2</v>
      </c>
      <c r="T1104" s="65">
        <f t="shared" si="641"/>
        <v>1.0175561797752808</v>
      </c>
      <c r="U1104" s="65">
        <f t="shared" si="641"/>
        <v>0.94024430505117207</v>
      </c>
      <c r="V1104" s="65">
        <f t="shared" si="612"/>
        <v>0.90098070230939575</v>
      </c>
      <c r="W1104" s="65">
        <f t="shared" si="613"/>
        <v>0.90098070230939575</v>
      </c>
      <c r="X1104" s="61">
        <f t="shared" si="624"/>
        <v>2.5722145804676792E-2</v>
      </c>
      <c r="Y1104" s="66">
        <f t="shared" si="614"/>
        <v>-4.9172102358253852E-2</v>
      </c>
      <c r="Z1104" s="61">
        <f t="shared" si="615"/>
        <v>1.998876711934219E-2</v>
      </c>
      <c r="AA1104" s="67">
        <f t="shared" si="616"/>
        <v>29.237473684210524</v>
      </c>
      <c r="AB1104" s="68">
        <f t="shared" si="617"/>
        <v>2.1067415730337005E-2</v>
      </c>
      <c r="AC1104" s="69">
        <f t="shared" si="618"/>
        <v>2.6596688350088618E-2</v>
      </c>
      <c r="AD1104" s="70">
        <f>_xlfn.PERCENTILE.EXC(AC1104:$AC$5675,0.5)</f>
        <v>8.8372344676860337E-2</v>
      </c>
      <c r="AE1104" s="70">
        <f>_xlfn.PERCENTILE.EXC($AC1104:AC$5675,0.35)</f>
        <v>5.1468056658611948E-2</v>
      </c>
      <c r="AF1104" s="71">
        <f t="shared" si="643"/>
        <v>2.7612213580486569E-2</v>
      </c>
      <c r="AG1104" s="70">
        <f t="shared" si="644"/>
        <v>-0.25543395353898041</v>
      </c>
      <c r="AH1104" s="70">
        <f t="shared" si="645"/>
        <v>-0.28989367203038569</v>
      </c>
      <c r="AI1104" s="61" t="str">
        <f t="shared" si="633"/>
        <v>Safety</v>
      </c>
      <c r="AJ1104" s="68" t="str">
        <f t="shared" si="634"/>
        <v>Safety</v>
      </c>
      <c r="AK1104" s="72" t="str">
        <f t="shared" si="635"/>
        <v>00635U</v>
      </c>
      <c r="AL1104" s="73">
        <f t="shared" si="625"/>
        <v>0</v>
      </c>
      <c r="AM1104" s="72" t="str">
        <f t="shared" si="638"/>
        <v>00635U</v>
      </c>
      <c r="AN1104" s="73">
        <f t="shared" si="626"/>
        <v>0</v>
      </c>
      <c r="AO1104" s="74" t="str">
        <f t="shared" si="632"/>
        <v>00635U</v>
      </c>
      <c r="AP1104" s="20">
        <f t="shared" si="627"/>
        <v>0</v>
      </c>
      <c r="AQ1104" s="74" t="str">
        <f t="shared" si="642"/>
        <v>00635U</v>
      </c>
      <c r="AR1104" s="20">
        <f t="shared" si="628"/>
        <v>0</v>
      </c>
      <c r="AS1104" s="74" t="str">
        <f t="shared" si="636"/>
        <v>00635U</v>
      </c>
      <c r="AT1104" s="20">
        <f t="shared" si="629"/>
        <v>0</v>
      </c>
      <c r="AU1104" s="74" t="str">
        <f t="shared" si="619"/>
        <v>00635U</v>
      </c>
      <c r="AV1104" s="20">
        <f t="shared" si="630"/>
        <v>0</v>
      </c>
      <c r="AW1104" s="74" t="str">
        <f t="shared" si="620"/>
        <v>00635U</v>
      </c>
      <c r="AX1104" s="20">
        <f t="shared" si="621"/>
        <v>0</v>
      </c>
      <c r="AY1104" s="20">
        <f t="shared" si="631"/>
        <v>1</v>
      </c>
      <c r="AZ1104" s="57">
        <v>44705</v>
      </c>
      <c r="BA1104" s="75">
        <v>33.04</v>
      </c>
      <c r="BB1104" s="90">
        <v>33.637500000000003</v>
      </c>
      <c r="BC1104" s="76">
        <f t="shared" si="639"/>
        <v>35.310833333333335</v>
      </c>
      <c r="BD1104" s="76">
        <f t="shared" si="640"/>
        <v>35.2515</v>
      </c>
      <c r="BE1104" s="77">
        <f t="shared" si="609"/>
        <v>-4.738866731173149E-2</v>
      </c>
      <c r="BF1104" s="77">
        <f t="shared" si="637"/>
        <v>-6.2734919081457549E-2</v>
      </c>
    </row>
    <row r="1105" spans="1:58" s="23" customFormat="1" ht="13.15" x14ac:dyDescent="0.4">
      <c r="A1105" s="57">
        <v>44701</v>
      </c>
      <c r="B1105" s="112">
        <v>29.422000000000001</v>
      </c>
      <c r="C1105" s="112">
        <v>29.960999999999999</v>
      </c>
      <c r="D1105" s="112">
        <v>29.907</v>
      </c>
      <c r="E1105" s="112">
        <v>29.994</v>
      </c>
      <c r="F1105" s="112">
        <v>29.94</v>
      </c>
      <c r="G1105" s="112">
        <v>29.419</v>
      </c>
      <c r="H1105" s="113">
        <v>28.579000000000001</v>
      </c>
      <c r="I1105" s="90">
        <f t="shared" si="622"/>
        <v>29.507105263157897</v>
      </c>
      <c r="J1105" s="90">
        <f t="shared" si="623"/>
        <v>29.952473684210524</v>
      </c>
      <c r="K1105" s="114">
        <v>16</v>
      </c>
      <c r="L1105" s="115">
        <v>5.2631578947368418E-2</v>
      </c>
      <c r="M1105" s="90">
        <v>29.19</v>
      </c>
      <c r="N1105" s="90">
        <v>29.43</v>
      </c>
      <c r="O1105" s="90">
        <v>31.14</v>
      </c>
      <c r="P1105" s="90">
        <v>32.21</v>
      </c>
      <c r="Q1105" s="90">
        <v>31.99</v>
      </c>
      <c r="R1105" s="63">
        <f t="shared" si="611"/>
        <v>4.7299999999999969</v>
      </c>
      <c r="S1105" s="64">
        <f t="shared" si="610"/>
        <v>2.7257240204428719E-3</v>
      </c>
      <c r="T1105" s="65">
        <f t="shared" si="641"/>
        <v>0.99184505606523965</v>
      </c>
      <c r="U1105" s="65">
        <f t="shared" si="641"/>
        <v>0.94508670520231208</v>
      </c>
      <c r="V1105" s="65">
        <f t="shared" si="612"/>
        <v>0.91369140018627748</v>
      </c>
      <c r="W1105" s="65">
        <f t="shared" si="613"/>
        <v>0.91997499218505785</v>
      </c>
      <c r="X1105" s="61">
        <f t="shared" si="624"/>
        <v>1.8319624770579766E-2</v>
      </c>
      <c r="Y1105" s="66">
        <f t="shared" si="614"/>
        <v>-4.7176101887044047E-2</v>
      </c>
      <c r="Z1105" s="61">
        <f t="shared" si="615"/>
        <v>1.5093599222310282E-2</v>
      </c>
      <c r="AA1105" s="67">
        <f t="shared" si="616"/>
        <v>29.507105263157893</v>
      </c>
      <c r="AB1105" s="68">
        <f t="shared" si="617"/>
        <v>-2.7183146449198502E-4</v>
      </c>
      <c r="AC1105" s="69">
        <f t="shared" si="618"/>
        <v>2.6199545755315403E-3</v>
      </c>
      <c r="AD1105" s="70">
        <f>_xlfn.PERCENTILE.EXC(AC1105:$AC$5675,0.5)</f>
        <v>8.8381890464605983E-2</v>
      </c>
      <c r="AE1105" s="70">
        <f>_xlfn.PERCENTILE.EXC($AC1105:AC$5675,0.35)</f>
        <v>5.1495413472069991E-2</v>
      </c>
      <c r="AF1105" s="71">
        <f t="shared" si="643"/>
        <v>2.7709240206611221E-2</v>
      </c>
      <c r="AG1105" s="70">
        <f t="shared" si="644"/>
        <v>-0.25543395353898041</v>
      </c>
      <c r="AH1105" s="70">
        <f t="shared" si="645"/>
        <v>-0.28989367203038569</v>
      </c>
      <c r="AI1105" s="61" t="str">
        <f t="shared" si="633"/>
        <v>Safety</v>
      </c>
      <c r="AJ1105" s="68" t="str">
        <f t="shared" si="634"/>
        <v>Safety</v>
      </c>
      <c r="AK1105" s="72" t="str">
        <f t="shared" si="635"/>
        <v>00635U</v>
      </c>
      <c r="AL1105" s="73">
        <f t="shared" si="625"/>
        <v>0</v>
      </c>
      <c r="AM1105" s="72" t="str">
        <f t="shared" si="638"/>
        <v>00635U</v>
      </c>
      <c r="AN1105" s="73">
        <f t="shared" si="626"/>
        <v>0</v>
      </c>
      <c r="AO1105" s="74" t="str">
        <f t="shared" si="632"/>
        <v>00635U</v>
      </c>
      <c r="AP1105" s="20">
        <f t="shared" si="627"/>
        <v>0</v>
      </c>
      <c r="AQ1105" s="74" t="str">
        <f t="shared" si="642"/>
        <v>00635U</v>
      </c>
      <c r="AR1105" s="20">
        <f t="shared" si="628"/>
        <v>0</v>
      </c>
      <c r="AS1105" s="74" t="str">
        <f t="shared" si="636"/>
        <v>00635U</v>
      </c>
      <c r="AT1105" s="20">
        <f t="shared" si="629"/>
        <v>0</v>
      </c>
      <c r="AU1105" s="74" t="str">
        <f t="shared" si="619"/>
        <v>00635U</v>
      </c>
      <c r="AV1105" s="20">
        <f t="shared" si="630"/>
        <v>0</v>
      </c>
      <c r="AW1105" s="74" t="str">
        <f t="shared" si="620"/>
        <v>00635U</v>
      </c>
      <c r="AX1105" s="20">
        <f t="shared" si="621"/>
        <v>0</v>
      </c>
      <c r="AY1105" s="20">
        <f t="shared" si="631"/>
        <v>1</v>
      </c>
      <c r="AZ1105" s="57">
        <v>44704</v>
      </c>
      <c r="BA1105" s="75">
        <v>33.54</v>
      </c>
      <c r="BB1105" s="90">
        <v>33.450000000000003</v>
      </c>
      <c r="BC1105" s="76">
        <f t="shared" si="639"/>
        <v>35.356458333333336</v>
      </c>
      <c r="BD1105" s="76">
        <f t="shared" si="640"/>
        <v>35.309208333333338</v>
      </c>
      <c r="BE1105" s="77">
        <f t="shared" ref="BE1105:BE1168" si="646">(BB1105-BC1105)/BC1105</f>
        <v>-5.3921077596620126E-2</v>
      </c>
      <c r="BF1105" s="77">
        <f t="shared" si="637"/>
        <v>-5.0106145587612443E-2</v>
      </c>
    </row>
    <row r="1106" spans="1:58" s="23" customFormat="1" ht="13.15" x14ac:dyDescent="0.4">
      <c r="A1106" s="57">
        <v>44700</v>
      </c>
      <c r="B1106" s="112">
        <v>29.286000000000001</v>
      </c>
      <c r="C1106" s="112">
        <v>29.756</v>
      </c>
      <c r="D1106" s="112">
        <v>29.684000000000001</v>
      </c>
      <c r="E1106" s="112">
        <v>29.8</v>
      </c>
      <c r="F1106" s="112">
        <v>29.734999999999999</v>
      </c>
      <c r="G1106" s="112">
        <v>29.196999999999999</v>
      </c>
      <c r="H1106" s="113">
        <v>28.29</v>
      </c>
      <c r="I1106" s="90">
        <f t="shared" si="622"/>
        <v>29.335473684210527</v>
      </c>
      <c r="J1106" s="90">
        <f t="shared" si="623"/>
        <v>29.748421052631578</v>
      </c>
      <c r="K1106" s="114">
        <v>17</v>
      </c>
      <c r="L1106" s="115">
        <v>5.2631578947368418E-2</v>
      </c>
      <c r="M1106" s="90">
        <v>30.69</v>
      </c>
      <c r="N1106" s="90">
        <v>29.35</v>
      </c>
      <c r="O1106" s="90">
        <v>30.79</v>
      </c>
      <c r="P1106" s="90">
        <v>32</v>
      </c>
      <c r="Q1106" s="90">
        <v>31.98</v>
      </c>
      <c r="R1106" s="63">
        <f t="shared" si="611"/>
        <v>2.7499999999999929</v>
      </c>
      <c r="S1106" s="64">
        <f t="shared" ref="S1106:S1169" si="647">(N1106-N1107)/N1107</f>
        <v>-5.2002583979328144E-2</v>
      </c>
      <c r="T1106" s="65">
        <f t="shared" si="641"/>
        <v>1.0456558773424192</v>
      </c>
      <c r="U1106" s="65">
        <f t="shared" si="641"/>
        <v>0.95323156869113357</v>
      </c>
      <c r="V1106" s="65">
        <f t="shared" si="612"/>
        <v>0.91718750000000004</v>
      </c>
      <c r="W1106" s="65">
        <f t="shared" si="613"/>
        <v>0.91776110068793004</v>
      </c>
      <c r="X1106" s="61">
        <f t="shared" si="624"/>
        <v>1.6048623915864195E-2</v>
      </c>
      <c r="Y1106" s="66">
        <f t="shared" si="614"/>
        <v>-5.0671140939597369E-2</v>
      </c>
      <c r="Z1106" s="61">
        <f t="shared" si="615"/>
        <v>1.4076724066784544E-2</v>
      </c>
      <c r="AA1106" s="67">
        <f t="shared" si="616"/>
        <v>29.335473684210527</v>
      </c>
      <c r="AB1106" s="68">
        <f t="shared" si="617"/>
        <v>-2.1805792163543461E-3</v>
      </c>
      <c r="AC1106" s="69">
        <f t="shared" si="618"/>
        <v>-4.949340984488793E-4</v>
      </c>
      <c r="AD1106" s="70">
        <f>_xlfn.PERCENTILE.EXC(AC1106:$AC$5675,0.5)</f>
        <v>8.8386560187845048E-2</v>
      </c>
      <c r="AE1106" s="70">
        <f>_xlfn.PERCENTILE.EXC($AC1106:AC$5675,0.35)</f>
        <v>5.1549921276013162E-2</v>
      </c>
      <c r="AF1106" s="71">
        <f t="shared" si="643"/>
        <v>2.7709240206611221E-2</v>
      </c>
      <c r="AG1106" s="70">
        <f t="shared" si="644"/>
        <v>-0.25543395353898041</v>
      </c>
      <c r="AH1106" s="70">
        <f t="shared" si="645"/>
        <v>-0.28989367203038569</v>
      </c>
      <c r="AI1106" s="61" t="str">
        <f t="shared" si="633"/>
        <v>Safety</v>
      </c>
      <c r="AJ1106" s="68" t="str">
        <f t="shared" si="634"/>
        <v>Safety</v>
      </c>
      <c r="AK1106" s="72" t="str">
        <f t="shared" si="635"/>
        <v>00635U</v>
      </c>
      <c r="AL1106" s="73">
        <f t="shared" si="625"/>
        <v>0</v>
      </c>
      <c r="AM1106" s="72" t="str">
        <f t="shared" si="638"/>
        <v>00635U</v>
      </c>
      <c r="AN1106" s="73">
        <f t="shared" si="626"/>
        <v>0</v>
      </c>
      <c r="AO1106" s="74" t="str">
        <f t="shared" si="632"/>
        <v>00635U</v>
      </c>
      <c r="AP1106" s="20">
        <f t="shared" si="627"/>
        <v>0</v>
      </c>
      <c r="AQ1106" s="74" t="str">
        <f t="shared" si="642"/>
        <v>00635U</v>
      </c>
      <c r="AR1106" s="20">
        <f t="shared" si="628"/>
        <v>0</v>
      </c>
      <c r="AS1106" s="74" t="str">
        <f t="shared" si="636"/>
        <v>00635U</v>
      </c>
      <c r="AT1106" s="20">
        <f t="shared" si="629"/>
        <v>0</v>
      </c>
      <c r="AU1106" s="74" t="str">
        <f t="shared" si="619"/>
        <v>00635U</v>
      </c>
      <c r="AV1106" s="20">
        <f t="shared" si="630"/>
        <v>0</v>
      </c>
      <c r="AW1106" s="74" t="str">
        <f t="shared" si="620"/>
        <v>00635U</v>
      </c>
      <c r="AX1106" s="20">
        <f t="shared" si="621"/>
        <v>0</v>
      </c>
      <c r="AY1106" s="20">
        <f t="shared" si="631"/>
        <v>1</v>
      </c>
      <c r="AZ1106" s="57">
        <v>44701</v>
      </c>
      <c r="BA1106" s="75">
        <v>33.53</v>
      </c>
      <c r="BB1106" s="90">
        <v>34.0625</v>
      </c>
      <c r="BC1106" s="76">
        <f t="shared" si="639"/>
        <v>35.40708333333334</v>
      </c>
      <c r="BD1106" s="76">
        <f t="shared" si="640"/>
        <v>35.357791666666671</v>
      </c>
      <c r="BE1106" s="77">
        <f t="shared" si="646"/>
        <v>-3.797498146557321E-2</v>
      </c>
      <c r="BF1106" s="77">
        <f t="shared" si="637"/>
        <v>-5.1694169248409499E-2</v>
      </c>
    </row>
    <row r="1107" spans="1:58" s="23" customFormat="1" ht="13.15" x14ac:dyDescent="0.4">
      <c r="A1107" s="57">
        <v>44699</v>
      </c>
      <c r="B1107" s="112">
        <v>31.52</v>
      </c>
      <c r="C1107" s="112">
        <v>31.382000000000001</v>
      </c>
      <c r="D1107" s="112">
        <v>30.989000000000001</v>
      </c>
      <c r="E1107" s="112">
        <v>30.802</v>
      </c>
      <c r="F1107" s="112">
        <v>30.52</v>
      </c>
      <c r="G1107" s="112">
        <v>29.867000000000001</v>
      </c>
      <c r="H1107" s="113">
        <v>28.888000000000002</v>
      </c>
      <c r="I1107" s="90">
        <f t="shared" si="622"/>
        <v>31.512736842105262</v>
      </c>
      <c r="J1107" s="90">
        <f t="shared" si="623"/>
        <v>31.361315789473686</v>
      </c>
      <c r="K1107" s="114">
        <v>18</v>
      </c>
      <c r="L1107" s="115">
        <v>5.2631578947368418E-2</v>
      </c>
      <c r="M1107" s="90">
        <v>32.299999999999997</v>
      </c>
      <c r="N1107" s="90">
        <v>30.96</v>
      </c>
      <c r="O1107" s="90">
        <v>32.799999999999997</v>
      </c>
      <c r="P1107" s="90">
        <v>33.64</v>
      </c>
      <c r="Q1107" s="90">
        <v>32.799999999999997</v>
      </c>
      <c r="R1107" s="63">
        <f t="shared" si="611"/>
        <v>3.1799999999999997</v>
      </c>
      <c r="S1107" s="64">
        <f t="shared" si="647"/>
        <v>0.18620689655172409</v>
      </c>
      <c r="T1107" s="65">
        <f t="shared" si="641"/>
        <v>1.04328165374677</v>
      </c>
      <c r="U1107" s="65">
        <f t="shared" si="641"/>
        <v>0.94390243902439031</v>
      </c>
      <c r="V1107" s="65">
        <f t="shared" si="612"/>
        <v>0.92033293697978602</v>
      </c>
      <c r="W1107" s="65">
        <f t="shared" si="613"/>
        <v>0.94390243902439031</v>
      </c>
      <c r="X1107" s="61">
        <f t="shared" si="624"/>
        <v>-4.3781725888324277E-3</v>
      </c>
      <c r="Y1107" s="66">
        <f t="shared" si="614"/>
        <v>-6.2138822154405492E-2</v>
      </c>
      <c r="Z1107" s="61">
        <f t="shared" si="615"/>
        <v>-4.8050746398280945E-3</v>
      </c>
      <c r="AA1107" s="67">
        <f t="shared" si="616"/>
        <v>31.512736842105262</v>
      </c>
      <c r="AB1107" s="68">
        <f t="shared" si="617"/>
        <v>1.808785529715758E-2</v>
      </c>
      <c r="AC1107" s="69">
        <f t="shared" si="618"/>
        <v>1.7853257173942552E-2</v>
      </c>
      <c r="AD1107" s="70">
        <f>_xlfn.PERCENTILE.EXC(AC1107:$AC$5675,0.5)</f>
        <v>8.8391229911084099E-2</v>
      </c>
      <c r="AE1107" s="70">
        <f>_xlfn.PERCENTILE.EXC($AC1107:AC$5675,0.35)</f>
        <v>5.1681323475385774E-2</v>
      </c>
      <c r="AF1107" s="71">
        <f t="shared" si="643"/>
        <v>2.8360996448559876E-2</v>
      </c>
      <c r="AG1107" s="70">
        <f t="shared" si="644"/>
        <v>-0.25543395353898041</v>
      </c>
      <c r="AH1107" s="70">
        <f t="shared" si="645"/>
        <v>-0.28989367203038569</v>
      </c>
      <c r="AI1107" s="61" t="str">
        <f t="shared" si="633"/>
        <v>Safety</v>
      </c>
      <c r="AJ1107" s="68" t="str">
        <f t="shared" si="634"/>
        <v>Safety</v>
      </c>
      <c r="AK1107" s="72" t="str">
        <f t="shared" si="635"/>
        <v>00635U</v>
      </c>
      <c r="AL1107" s="73">
        <f t="shared" si="625"/>
        <v>0</v>
      </c>
      <c r="AM1107" s="72" t="str">
        <f t="shared" si="638"/>
        <v>00635U</v>
      </c>
      <c r="AN1107" s="73">
        <f t="shared" si="626"/>
        <v>0</v>
      </c>
      <c r="AO1107" s="74" t="str">
        <f t="shared" si="632"/>
        <v>00635U</v>
      </c>
      <c r="AP1107" s="20">
        <f t="shared" si="627"/>
        <v>0</v>
      </c>
      <c r="AQ1107" s="74" t="str">
        <f t="shared" si="642"/>
        <v>00635U</v>
      </c>
      <c r="AR1107" s="20">
        <f t="shared" si="628"/>
        <v>0</v>
      </c>
      <c r="AS1107" s="74" t="str">
        <f t="shared" si="636"/>
        <v>00635U</v>
      </c>
      <c r="AT1107" s="20">
        <f t="shared" si="629"/>
        <v>0</v>
      </c>
      <c r="AU1107" s="74" t="str">
        <f t="shared" si="619"/>
        <v>00635U</v>
      </c>
      <c r="AV1107" s="20">
        <f t="shared" si="630"/>
        <v>0</v>
      </c>
      <c r="AW1107" s="74" t="str">
        <f t="shared" si="620"/>
        <v>00635U</v>
      </c>
      <c r="AX1107" s="20">
        <f t="shared" si="621"/>
        <v>0</v>
      </c>
      <c r="AY1107" s="20">
        <f t="shared" si="631"/>
        <v>1</v>
      </c>
      <c r="AZ1107" s="57">
        <v>44700</v>
      </c>
      <c r="BA1107" s="75">
        <v>33.78</v>
      </c>
      <c r="BB1107" s="90">
        <v>34.237499999999997</v>
      </c>
      <c r="BC1107" s="76">
        <f t="shared" si="639"/>
        <v>35.444791666666667</v>
      </c>
      <c r="BD1107" s="76">
        <f t="shared" si="640"/>
        <v>35.402375000000006</v>
      </c>
      <c r="BE1107" s="77">
        <f t="shared" si="646"/>
        <v>-3.406118670467579E-2</v>
      </c>
      <c r="BF1107" s="77">
        <f t="shared" si="637"/>
        <v>-4.5826727726600403E-2</v>
      </c>
    </row>
    <row r="1108" spans="1:58" s="23" customFormat="1" ht="13.15" x14ac:dyDescent="0.4">
      <c r="A1108" s="57">
        <v>44698</v>
      </c>
      <c r="B1108" s="112">
        <v>26.599</v>
      </c>
      <c r="C1108" s="112">
        <v>27.49</v>
      </c>
      <c r="D1108" s="112">
        <v>28.584</v>
      </c>
      <c r="E1108" s="112">
        <v>28.876000000000001</v>
      </c>
      <c r="F1108" s="112">
        <v>29.152999999999999</v>
      </c>
      <c r="G1108" s="112">
        <v>29.167000000000002</v>
      </c>
      <c r="H1108" s="113">
        <v>28.576000000000001</v>
      </c>
      <c r="I1108" s="90">
        <f t="shared" si="622"/>
        <v>27.49</v>
      </c>
      <c r="J1108" s="90">
        <f t="shared" si="623"/>
        <v>28.584</v>
      </c>
      <c r="K1108" s="114">
        <v>0</v>
      </c>
      <c r="L1108" s="115">
        <v>0.05</v>
      </c>
      <c r="M1108" s="90">
        <v>26.92</v>
      </c>
      <c r="N1108" s="90">
        <v>26.1</v>
      </c>
      <c r="O1108" s="90">
        <v>28.37</v>
      </c>
      <c r="P1108" s="90">
        <v>30.29</v>
      </c>
      <c r="Q1108" s="90">
        <v>30.46</v>
      </c>
      <c r="R1108" s="63">
        <f t="shared" si="611"/>
        <v>5.6399999999999935</v>
      </c>
      <c r="S1108" s="64">
        <f t="shared" si="647"/>
        <v>-4.9872588278121494E-2</v>
      </c>
      <c r="T1108" s="65">
        <f t="shared" si="641"/>
        <v>1.0314176245210729</v>
      </c>
      <c r="U1108" s="65">
        <f t="shared" si="641"/>
        <v>0.91998590059922458</v>
      </c>
      <c r="V1108" s="65">
        <f t="shared" si="612"/>
        <v>0.86167051832287889</v>
      </c>
      <c r="W1108" s="65">
        <f t="shared" si="613"/>
        <v>0.85686145764937627</v>
      </c>
      <c r="X1108" s="61">
        <f t="shared" si="624"/>
        <v>3.349749990601144E-2</v>
      </c>
      <c r="Y1108" s="66">
        <f t="shared" si="614"/>
        <v>-1.0389250588724225E-2</v>
      </c>
      <c r="Z1108" s="61">
        <f t="shared" si="615"/>
        <v>3.9796289559839985E-2</v>
      </c>
      <c r="AA1108" s="67">
        <f t="shared" si="616"/>
        <v>27.49</v>
      </c>
      <c r="AB1108" s="68">
        <f t="shared" si="617"/>
        <v>1.9118773946360107E-2</v>
      </c>
      <c r="AC1108" s="69">
        <f t="shared" si="618"/>
        <v>5.3256704980842798E-2</v>
      </c>
      <c r="AD1108" s="70">
        <f>_xlfn.PERCENTILE.EXC(AC1108:$AC$5675,0.5)</f>
        <v>8.8401911003767111E-2</v>
      </c>
      <c r="AE1108" s="70">
        <f>_xlfn.PERCENTILE.EXC($AC1108:AC$5675,0.35)</f>
        <v>5.1809647521221101E-2</v>
      </c>
      <c r="AF1108" s="71">
        <f t="shared" si="643"/>
        <v>2.8360996448559876E-2</v>
      </c>
      <c r="AG1108" s="70">
        <f t="shared" si="644"/>
        <v>-0.25543395353898041</v>
      </c>
      <c r="AH1108" s="70">
        <f t="shared" si="645"/>
        <v>-0.28989367203038569</v>
      </c>
      <c r="AI1108" s="61" t="str">
        <f t="shared" si="633"/>
        <v>Safety</v>
      </c>
      <c r="AJ1108" s="68" t="str">
        <f t="shared" si="634"/>
        <v>Short VOL</v>
      </c>
      <c r="AK1108" s="72" t="str">
        <f t="shared" si="635"/>
        <v>00631L</v>
      </c>
      <c r="AL1108" s="73">
        <f t="shared" si="625"/>
        <v>1</v>
      </c>
      <c r="AM1108" s="72" t="str">
        <f t="shared" si="638"/>
        <v>00635U</v>
      </c>
      <c r="AN1108" s="73">
        <f t="shared" si="626"/>
        <v>0</v>
      </c>
      <c r="AO1108" s="74" t="str">
        <f t="shared" si="632"/>
        <v>00631L</v>
      </c>
      <c r="AP1108" s="20">
        <f t="shared" si="627"/>
        <v>1</v>
      </c>
      <c r="AQ1108" s="74" t="str">
        <f t="shared" si="642"/>
        <v>00635U</v>
      </c>
      <c r="AR1108" s="20">
        <f t="shared" si="628"/>
        <v>0</v>
      </c>
      <c r="AS1108" s="74" t="str">
        <f t="shared" si="636"/>
        <v>00635U</v>
      </c>
      <c r="AT1108" s="20">
        <f t="shared" si="629"/>
        <v>0</v>
      </c>
      <c r="AU1108" s="74" t="str">
        <f t="shared" si="619"/>
        <v>00631L</v>
      </c>
      <c r="AV1108" s="20">
        <f t="shared" si="630"/>
        <v>1</v>
      </c>
      <c r="AW1108" s="74" t="str">
        <f t="shared" si="620"/>
        <v>00631L</v>
      </c>
      <c r="AX1108" s="20">
        <f t="shared" si="621"/>
        <v>1</v>
      </c>
      <c r="AY1108" s="20">
        <f t="shared" si="631"/>
        <v>0</v>
      </c>
      <c r="AZ1108" s="57">
        <v>44699</v>
      </c>
      <c r="BA1108" s="75">
        <v>33.81</v>
      </c>
      <c r="BB1108" s="90">
        <v>34.524999999999999</v>
      </c>
      <c r="BC1108" s="76">
        <f t="shared" si="639"/>
        <v>35.474791666666661</v>
      </c>
      <c r="BD1108" s="76">
        <f t="shared" si="640"/>
        <v>35.437666666666672</v>
      </c>
      <c r="BE1108" s="77">
        <f t="shared" si="646"/>
        <v>-2.6773706681387493E-2</v>
      </c>
      <c r="BF1108" s="77">
        <f t="shared" si="637"/>
        <v>-4.5930413025688385E-2</v>
      </c>
    </row>
    <row r="1109" spans="1:58" s="23" customFormat="1" ht="13.15" x14ac:dyDescent="0.4">
      <c r="A1109" s="57">
        <v>44697</v>
      </c>
      <c r="B1109" s="112">
        <v>27.585999999999999</v>
      </c>
      <c r="C1109" s="112">
        <v>28.085999999999999</v>
      </c>
      <c r="D1109" s="112">
        <v>28.98</v>
      </c>
      <c r="E1109" s="112">
        <v>29.132000000000001</v>
      </c>
      <c r="F1109" s="112">
        <v>29.338999999999999</v>
      </c>
      <c r="G1109" s="112">
        <v>29.206</v>
      </c>
      <c r="H1109" s="113">
        <v>28.643999999999998</v>
      </c>
      <c r="I1109" s="90">
        <f t="shared" si="622"/>
        <v>28.061</v>
      </c>
      <c r="J1109" s="90">
        <f t="shared" si="623"/>
        <v>28.935300000000002</v>
      </c>
      <c r="K1109" s="114">
        <v>1</v>
      </c>
      <c r="L1109" s="115">
        <v>0.05</v>
      </c>
      <c r="M1109" s="90">
        <v>28.58</v>
      </c>
      <c r="N1109" s="90">
        <v>27.47</v>
      </c>
      <c r="O1109" s="90">
        <v>29.51</v>
      </c>
      <c r="P1109" s="90">
        <v>31.03</v>
      </c>
      <c r="Q1109" s="90">
        <v>31.06</v>
      </c>
      <c r="R1109" s="63">
        <f t="shared" si="611"/>
        <v>4.4900000000000091</v>
      </c>
      <c r="S1109" s="64">
        <f t="shared" si="647"/>
        <v>-4.8493245583650924E-2</v>
      </c>
      <c r="T1109" s="65">
        <f t="shared" si="641"/>
        <v>1.0404077175100108</v>
      </c>
      <c r="U1109" s="65">
        <f t="shared" si="641"/>
        <v>0.93087089122331401</v>
      </c>
      <c r="V1109" s="65">
        <f t="shared" si="612"/>
        <v>0.88527231711247178</v>
      </c>
      <c r="W1109" s="65">
        <f t="shared" si="613"/>
        <v>0.88441725692208628</v>
      </c>
      <c r="X1109" s="61">
        <f t="shared" si="624"/>
        <v>1.812513593851954E-2</v>
      </c>
      <c r="Y1109" s="66">
        <f t="shared" si="614"/>
        <v>-1.6751338734038276E-2</v>
      </c>
      <c r="Z1109" s="61">
        <f t="shared" si="615"/>
        <v>3.1157121984248661E-2</v>
      </c>
      <c r="AA1109" s="67">
        <f t="shared" si="616"/>
        <v>28.060999999999996</v>
      </c>
      <c r="AB1109" s="68">
        <f t="shared" si="617"/>
        <v>4.2227884965416696E-3</v>
      </c>
      <c r="AC1109" s="69">
        <f t="shared" si="618"/>
        <v>2.1514379322897619E-2</v>
      </c>
      <c r="AD1109" s="70">
        <f>_xlfn.PERCENTILE.EXC(AC1109:$AC$5675,0.5)</f>
        <v>8.8412592096450124E-2</v>
      </c>
      <c r="AE1109" s="70">
        <f>_xlfn.PERCENTILE.EXC($AC1109:AC$5675,0.35)</f>
        <v>5.1752617560617199E-2</v>
      </c>
      <c r="AF1109" s="71">
        <f t="shared" si="643"/>
        <v>2.8360996448559876E-2</v>
      </c>
      <c r="AG1109" s="70">
        <f t="shared" si="644"/>
        <v>-0.25543395353898041</v>
      </c>
      <c r="AH1109" s="70">
        <f t="shared" si="645"/>
        <v>-0.28989367203038569</v>
      </c>
      <c r="AI1109" s="61" t="str">
        <f t="shared" si="633"/>
        <v>Safety</v>
      </c>
      <c r="AJ1109" s="68" t="str">
        <f t="shared" si="634"/>
        <v>Safety</v>
      </c>
      <c r="AK1109" s="72" t="str">
        <f t="shared" si="635"/>
        <v>00635U</v>
      </c>
      <c r="AL1109" s="73">
        <f t="shared" si="625"/>
        <v>0</v>
      </c>
      <c r="AM1109" s="72" t="str">
        <f t="shared" si="638"/>
        <v>00635U</v>
      </c>
      <c r="AN1109" s="73">
        <f t="shared" si="626"/>
        <v>0</v>
      </c>
      <c r="AO1109" s="74" t="str">
        <f t="shared" si="632"/>
        <v>00635U</v>
      </c>
      <c r="AP1109" s="20">
        <f t="shared" si="627"/>
        <v>0</v>
      </c>
      <c r="AQ1109" s="74" t="str">
        <f t="shared" si="642"/>
        <v>00635U</v>
      </c>
      <c r="AR1109" s="20">
        <f t="shared" si="628"/>
        <v>0</v>
      </c>
      <c r="AS1109" s="74" t="str">
        <f t="shared" si="636"/>
        <v>00635U</v>
      </c>
      <c r="AT1109" s="20">
        <f t="shared" si="629"/>
        <v>0</v>
      </c>
      <c r="AU1109" s="74" t="str">
        <f t="shared" si="619"/>
        <v>00635U</v>
      </c>
      <c r="AV1109" s="20">
        <f t="shared" si="630"/>
        <v>0</v>
      </c>
      <c r="AW1109" s="74" t="str">
        <f t="shared" si="620"/>
        <v>00635U</v>
      </c>
      <c r="AX1109" s="20">
        <f t="shared" si="621"/>
        <v>0</v>
      </c>
      <c r="AY1109" s="20">
        <f t="shared" si="631"/>
        <v>1</v>
      </c>
      <c r="AZ1109" s="57">
        <v>44698</v>
      </c>
      <c r="BA1109" s="75">
        <v>34.15</v>
      </c>
      <c r="BB1109" s="90">
        <v>34.637500000000003</v>
      </c>
      <c r="BC1109" s="76">
        <f t="shared" si="639"/>
        <v>35.495416666666664</v>
      </c>
      <c r="BD1109" s="76">
        <f t="shared" si="640"/>
        <v>35.46854166666666</v>
      </c>
      <c r="BE1109" s="77">
        <f t="shared" si="646"/>
        <v>-2.4169787179095733E-2</v>
      </c>
      <c r="BF1109" s="77">
        <f t="shared" si="637"/>
        <v>-3.7174961380096065E-2</v>
      </c>
    </row>
    <row r="1110" spans="1:58" s="23" customFormat="1" ht="13.15" x14ac:dyDescent="0.4">
      <c r="A1110" s="57">
        <v>44694</v>
      </c>
      <c r="B1110" s="112">
        <v>28.818999999999999</v>
      </c>
      <c r="C1110" s="112">
        <v>29.396000000000001</v>
      </c>
      <c r="D1110" s="112">
        <v>28.846</v>
      </c>
      <c r="E1110" s="112">
        <v>29.766999999999999</v>
      </c>
      <c r="F1110" s="112">
        <v>29.824000000000002</v>
      </c>
      <c r="G1110" s="112">
        <v>29.567</v>
      </c>
      <c r="H1110" s="113">
        <v>28.893999999999998</v>
      </c>
      <c r="I1110" s="90">
        <f t="shared" si="622"/>
        <v>29.3383</v>
      </c>
      <c r="J1110" s="90">
        <f t="shared" si="623"/>
        <v>28.901</v>
      </c>
      <c r="K1110" s="114">
        <v>2</v>
      </c>
      <c r="L1110" s="115">
        <v>0.05</v>
      </c>
      <c r="M1110" s="90">
        <v>29.38</v>
      </c>
      <c r="N1110" s="90">
        <v>28.87</v>
      </c>
      <c r="O1110" s="90">
        <v>30.7</v>
      </c>
      <c r="P1110" s="90">
        <v>31.58</v>
      </c>
      <c r="Q1110" s="90">
        <v>31.45</v>
      </c>
      <c r="R1110" s="63">
        <f t="shared" si="611"/>
        <v>4.0300000000000011</v>
      </c>
      <c r="S1110" s="64">
        <f t="shared" si="647"/>
        <v>-9.1281082782499176E-2</v>
      </c>
      <c r="T1110" s="65">
        <f t="shared" si="641"/>
        <v>1.0176653966054727</v>
      </c>
      <c r="U1110" s="65">
        <f t="shared" si="641"/>
        <v>0.94039087947882738</v>
      </c>
      <c r="V1110" s="65">
        <f t="shared" si="612"/>
        <v>0.91418619379354027</v>
      </c>
      <c r="W1110" s="65">
        <f t="shared" si="613"/>
        <v>0.91796502384737688</v>
      </c>
      <c r="X1110" s="61">
        <f t="shared" si="624"/>
        <v>2.0021513584787876E-2</v>
      </c>
      <c r="Y1110" s="66">
        <f t="shared" si="614"/>
        <v>-2.932777908422082E-2</v>
      </c>
      <c r="Z1110" s="61">
        <f t="shared" si="615"/>
        <v>-1.4905430785014826E-2</v>
      </c>
      <c r="AA1110" s="67">
        <f t="shared" si="616"/>
        <v>29.338300000000004</v>
      </c>
      <c r="AB1110" s="68">
        <f t="shared" si="617"/>
        <v>-1.7665396605473479E-3</v>
      </c>
      <c r="AC1110" s="69">
        <f t="shared" si="618"/>
        <v>1.6220990647731307E-2</v>
      </c>
      <c r="AD1110" s="70">
        <f>_xlfn.PERCENTILE.EXC(AC1110:$AC$5675,0.5)</f>
        <v>8.8420703308576765E-2</v>
      </c>
      <c r="AE1110" s="70">
        <f>_xlfn.PERCENTILE.EXC($AC1110:AC$5675,0.35)</f>
        <v>5.1828648662120308E-2</v>
      </c>
      <c r="AF1110" s="71">
        <f t="shared" si="643"/>
        <v>2.9130545870641858E-2</v>
      </c>
      <c r="AG1110" s="70">
        <f t="shared" si="644"/>
        <v>-0.25543395353898041</v>
      </c>
      <c r="AH1110" s="70">
        <f t="shared" si="645"/>
        <v>-0.28989367203038569</v>
      </c>
      <c r="AI1110" s="61" t="str">
        <f t="shared" si="633"/>
        <v>Safety</v>
      </c>
      <c r="AJ1110" s="68" t="str">
        <f t="shared" si="634"/>
        <v>Safety</v>
      </c>
      <c r="AK1110" s="72" t="str">
        <f t="shared" si="635"/>
        <v>00635U</v>
      </c>
      <c r="AL1110" s="73">
        <f t="shared" si="625"/>
        <v>0</v>
      </c>
      <c r="AM1110" s="72" t="str">
        <f t="shared" si="638"/>
        <v>00635U</v>
      </c>
      <c r="AN1110" s="73">
        <f t="shared" si="626"/>
        <v>0</v>
      </c>
      <c r="AO1110" s="74" t="str">
        <f t="shared" si="632"/>
        <v>00635U</v>
      </c>
      <c r="AP1110" s="20">
        <f t="shared" si="627"/>
        <v>0</v>
      </c>
      <c r="AQ1110" s="74" t="str">
        <f t="shared" si="642"/>
        <v>00635U</v>
      </c>
      <c r="AR1110" s="20">
        <f t="shared" si="628"/>
        <v>0</v>
      </c>
      <c r="AS1110" s="74" t="str">
        <f t="shared" si="636"/>
        <v>00635U</v>
      </c>
      <c r="AT1110" s="20">
        <f t="shared" si="629"/>
        <v>0</v>
      </c>
      <c r="AU1110" s="74" t="str">
        <f t="shared" si="619"/>
        <v>00635U</v>
      </c>
      <c r="AV1110" s="20">
        <f t="shared" si="630"/>
        <v>0</v>
      </c>
      <c r="AW1110" s="74" t="str">
        <f t="shared" si="620"/>
        <v>00635U</v>
      </c>
      <c r="AX1110" s="20">
        <f t="shared" si="621"/>
        <v>0</v>
      </c>
      <c r="AY1110" s="20">
        <f t="shared" si="631"/>
        <v>1</v>
      </c>
      <c r="AZ1110" s="57">
        <v>44697</v>
      </c>
      <c r="BA1110" s="75">
        <v>34.64</v>
      </c>
      <c r="BB1110" s="90">
        <v>34.212499999999999</v>
      </c>
      <c r="BC1110" s="76">
        <f t="shared" si="639"/>
        <v>35.512500000000003</v>
      </c>
      <c r="BD1110" s="76">
        <f t="shared" si="640"/>
        <v>35.495458333333325</v>
      </c>
      <c r="BE1110" s="77">
        <f t="shared" si="646"/>
        <v>-3.6606828581485507E-2</v>
      </c>
      <c r="BF1110" s="77">
        <f t="shared" si="637"/>
        <v>-2.4100501120448255E-2</v>
      </c>
    </row>
    <row r="1111" spans="1:58" s="23" customFormat="1" ht="13.15" x14ac:dyDescent="0.4">
      <c r="A1111" s="57">
        <v>44693</v>
      </c>
      <c r="B1111" s="112">
        <v>31.254000000000001</v>
      </c>
      <c r="C1111" s="112">
        <v>31.260999999999999</v>
      </c>
      <c r="D1111" s="112">
        <v>31.106000000000002</v>
      </c>
      <c r="E1111" s="112">
        <v>30.774999999999999</v>
      </c>
      <c r="F1111" s="112">
        <v>30.577000000000002</v>
      </c>
      <c r="G1111" s="112">
        <v>30.175999999999998</v>
      </c>
      <c r="H1111" s="113">
        <v>29.45</v>
      </c>
      <c r="I1111" s="90">
        <f t="shared" si="622"/>
        <v>31.25995</v>
      </c>
      <c r="J1111" s="90">
        <f t="shared" si="623"/>
        <v>31.129250000000003</v>
      </c>
      <c r="K1111" s="114">
        <v>3</v>
      </c>
      <c r="L1111" s="115">
        <v>0.05</v>
      </c>
      <c r="M1111" s="90">
        <v>33.32</v>
      </c>
      <c r="N1111" s="90">
        <v>31.77</v>
      </c>
      <c r="O1111" s="90">
        <v>33.08</v>
      </c>
      <c r="P1111" s="90">
        <v>33.450000000000003</v>
      </c>
      <c r="Q1111" s="90">
        <v>32.15</v>
      </c>
      <c r="R1111" s="63">
        <f t="shared" si="611"/>
        <v>1.4399999999999977</v>
      </c>
      <c r="S1111" s="64">
        <f t="shared" si="647"/>
        <v>-2.4262899262899346E-2</v>
      </c>
      <c r="T1111" s="65">
        <f t="shared" si="641"/>
        <v>1.0487881649354738</v>
      </c>
      <c r="U1111" s="65">
        <f t="shared" si="641"/>
        <v>0.96039903264812576</v>
      </c>
      <c r="V1111" s="65">
        <f t="shared" si="612"/>
        <v>0.94977578475336311</v>
      </c>
      <c r="W1111" s="65">
        <f t="shared" si="613"/>
        <v>0.98818040435458787</v>
      </c>
      <c r="X1111" s="61">
        <f t="shared" si="624"/>
        <v>2.2397133166947899E-4</v>
      </c>
      <c r="Y1111" s="66">
        <f t="shared" si="614"/>
        <v>-4.3054427294882187E-2</v>
      </c>
      <c r="Z1111" s="61">
        <f t="shared" si="615"/>
        <v>-4.1810687477106447E-3</v>
      </c>
      <c r="AA1111" s="67">
        <f t="shared" si="616"/>
        <v>31.25995</v>
      </c>
      <c r="AB1111" s="68">
        <f t="shared" si="617"/>
        <v>-1.6241737488196357E-2</v>
      </c>
      <c r="AC1111" s="69">
        <f t="shared" si="618"/>
        <v>-1.6054453887315068E-2</v>
      </c>
      <c r="AD1111" s="70">
        <f>_xlfn.PERCENTILE.EXC(AC1111:$AC$5675,0.5)</f>
        <v>8.8428814520703405E-2</v>
      </c>
      <c r="AE1111" s="70">
        <f>_xlfn.PERCENTILE.EXC($AC1111:AC$5675,0.35)</f>
        <v>5.1868203818355149E-2</v>
      </c>
      <c r="AF1111" s="71">
        <f t="shared" si="643"/>
        <v>2.9452280065697996E-2</v>
      </c>
      <c r="AG1111" s="70">
        <f t="shared" si="644"/>
        <v>-0.25543395353898041</v>
      </c>
      <c r="AH1111" s="70">
        <f t="shared" si="645"/>
        <v>-0.28989367203038569</v>
      </c>
      <c r="AI1111" s="61" t="str">
        <f t="shared" si="633"/>
        <v>Safety</v>
      </c>
      <c r="AJ1111" s="68" t="str">
        <f t="shared" si="634"/>
        <v>Safety</v>
      </c>
      <c r="AK1111" s="72" t="str">
        <f t="shared" si="635"/>
        <v>00635U</v>
      </c>
      <c r="AL1111" s="73">
        <f t="shared" si="625"/>
        <v>0</v>
      </c>
      <c r="AM1111" s="72" t="str">
        <f t="shared" si="638"/>
        <v>00635U</v>
      </c>
      <c r="AN1111" s="73">
        <f t="shared" si="626"/>
        <v>0</v>
      </c>
      <c r="AO1111" s="74" t="str">
        <f t="shared" si="632"/>
        <v>00635U</v>
      </c>
      <c r="AP1111" s="20">
        <f t="shared" si="627"/>
        <v>0</v>
      </c>
      <c r="AQ1111" s="74" t="str">
        <f t="shared" si="642"/>
        <v>00635U</v>
      </c>
      <c r="AR1111" s="20">
        <f t="shared" si="628"/>
        <v>0</v>
      </c>
      <c r="AS1111" s="74" t="str">
        <f t="shared" si="636"/>
        <v>00635U</v>
      </c>
      <c r="AT1111" s="20">
        <f t="shared" si="629"/>
        <v>0</v>
      </c>
      <c r="AU1111" s="74" t="str">
        <f t="shared" si="619"/>
        <v>00635U</v>
      </c>
      <c r="AV1111" s="20">
        <f t="shared" si="630"/>
        <v>0</v>
      </c>
      <c r="AW1111" s="74" t="str">
        <f t="shared" si="620"/>
        <v>00635U</v>
      </c>
      <c r="AX1111" s="20">
        <f t="shared" si="621"/>
        <v>0</v>
      </c>
      <c r="AY1111" s="20">
        <f t="shared" si="631"/>
        <v>1</v>
      </c>
      <c r="AZ1111" s="57">
        <v>44694</v>
      </c>
      <c r="BA1111" s="75">
        <v>34.51</v>
      </c>
      <c r="BB1111" s="90">
        <v>34.174999999999997</v>
      </c>
      <c r="BC1111" s="76">
        <f t="shared" si="639"/>
        <v>35.533333333333331</v>
      </c>
      <c r="BD1111" s="76">
        <f t="shared" si="640"/>
        <v>35.51745833333333</v>
      </c>
      <c r="BE1111" s="77">
        <f t="shared" si="646"/>
        <v>-3.8227016885553501E-2</v>
      </c>
      <c r="BF1111" s="77">
        <f t="shared" si="637"/>
        <v>-2.8365158449072551E-2</v>
      </c>
    </row>
    <row r="1112" spans="1:58" s="23" customFormat="1" ht="13.15" x14ac:dyDescent="0.4">
      <c r="A1112" s="57">
        <v>44692</v>
      </c>
      <c r="B1112" s="112">
        <v>32.162999999999997</v>
      </c>
      <c r="C1112" s="112">
        <v>31.739000000000001</v>
      </c>
      <c r="D1112" s="112">
        <v>31.449000000000002</v>
      </c>
      <c r="E1112" s="112">
        <v>31.061</v>
      </c>
      <c r="F1112" s="112">
        <v>30.84</v>
      </c>
      <c r="G1112" s="112">
        <v>30.44</v>
      </c>
      <c r="H1112" s="113">
        <v>29.739000000000001</v>
      </c>
      <c r="I1112" s="90">
        <f t="shared" si="622"/>
        <v>31.823799999999999</v>
      </c>
      <c r="J1112" s="90">
        <f t="shared" si="623"/>
        <v>31.507000000000001</v>
      </c>
      <c r="K1112" s="114">
        <v>4</v>
      </c>
      <c r="L1112" s="115">
        <v>0.05</v>
      </c>
      <c r="M1112" s="90">
        <v>33.92</v>
      </c>
      <c r="N1112" s="90">
        <v>32.56</v>
      </c>
      <c r="O1112" s="90">
        <v>33.630000000000003</v>
      </c>
      <c r="P1112" s="90">
        <v>33.53</v>
      </c>
      <c r="Q1112" s="90">
        <v>32.630000000000003</v>
      </c>
      <c r="R1112" s="63">
        <f t="shared" si="611"/>
        <v>0.67999999999999261</v>
      </c>
      <c r="S1112" s="64">
        <f t="shared" si="647"/>
        <v>-1.3034252803879954E-2</v>
      </c>
      <c r="T1112" s="65">
        <f t="shared" si="641"/>
        <v>1.0417690417690417</v>
      </c>
      <c r="U1112" s="65">
        <f t="shared" si="641"/>
        <v>0.96818316978887897</v>
      </c>
      <c r="V1112" s="65">
        <f t="shared" si="612"/>
        <v>0.97107068297047427</v>
      </c>
      <c r="W1112" s="65">
        <f t="shared" si="613"/>
        <v>0.99785473490652776</v>
      </c>
      <c r="X1112" s="61">
        <f t="shared" si="624"/>
        <v>-1.3182849858532972E-2</v>
      </c>
      <c r="Y1112" s="66">
        <f t="shared" si="614"/>
        <v>-4.2561411416245427E-2</v>
      </c>
      <c r="Z1112" s="61">
        <f t="shared" si="615"/>
        <v>-9.9548136928964207E-3</v>
      </c>
      <c r="AA1112" s="67">
        <f t="shared" si="616"/>
        <v>31.823800000000002</v>
      </c>
      <c r="AB1112" s="68">
        <f t="shared" si="617"/>
        <v>-1.2192874692874863E-2</v>
      </c>
      <c r="AC1112" s="69">
        <f t="shared" si="618"/>
        <v>-2.2610565110565115E-2</v>
      </c>
      <c r="AD1112" s="70">
        <f>_xlfn.PERCENTILE.EXC(AC1112:$AC$5675,0.5)</f>
        <v>8.8489216420657046E-2</v>
      </c>
      <c r="AE1112" s="70">
        <f>_xlfn.PERCENTILE.EXC($AC1112:AC$5675,0.35)</f>
        <v>5.1898882071499355E-2</v>
      </c>
      <c r="AF1112" s="71">
        <f t="shared" si="643"/>
        <v>2.9560507841455697E-2</v>
      </c>
      <c r="AG1112" s="70">
        <f t="shared" si="644"/>
        <v>-0.25543395353898041</v>
      </c>
      <c r="AH1112" s="70">
        <f t="shared" si="645"/>
        <v>-0.28989367203038569</v>
      </c>
      <c r="AI1112" s="61" t="str">
        <f t="shared" si="633"/>
        <v>Safety</v>
      </c>
      <c r="AJ1112" s="68" t="str">
        <f t="shared" si="634"/>
        <v>Safety</v>
      </c>
      <c r="AK1112" s="72" t="str">
        <f t="shared" si="635"/>
        <v>00635U</v>
      </c>
      <c r="AL1112" s="73">
        <f t="shared" si="625"/>
        <v>0</v>
      </c>
      <c r="AM1112" s="72" t="str">
        <f t="shared" si="638"/>
        <v>00635U</v>
      </c>
      <c r="AN1112" s="73">
        <f t="shared" si="626"/>
        <v>0</v>
      </c>
      <c r="AO1112" s="74" t="str">
        <f t="shared" si="632"/>
        <v>00635U</v>
      </c>
      <c r="AP1112" s="20">
        <f t="shared" si="627"/>
        <v>0</v>
      </c>
      <c r="AQ1112" s="74" t="str">
        <f t="shared" si="642"/>
        <v>00635U</v>
      </c>
      <c r="AR1112" s="20">
        <f t="shared" si="628"/>
        <v>0</v>
      </c>
      <c r="AS1112" s="74" t="str">
        <f t="shared" si="636"/>
        <v>00635U</v>
      </c>
      <c r="AT1112" s="20">
        <f t="shared" si="629"/>
        <v>0</v>
      </c>
      <c r="AU1112" s="74" t="str">
        <f t="shared" si="619"/>
        <v>00635U</v>
      </c>
      <c r="AV1112" s="20">
        <f t="shared" si="630"/>
        <v>0</v>
      </c>
      <c r="AW1112" s="74" t="str">
        <f t="shared" si="620"/>
        <v>00635U</v>
      </c>
      <c r="AX1112" s="20">
        <f t="shared" si="621"/>
        <v>0</v>
      </c>
      <c r="AY1112" s="20">
        <f t="shared" si="631"/>
        <v>1</v>
      </c>
      <c r="AZ1112" s="57">
        <v>44693</v>
      </c>
      <c r="BA1112" s="75">
        <v>34.25</v>
      </c>
      <c r="BB1112" s="90">
        <v>34.549999999999997</v>
      </c>
      <c r="BC1112" s="76">
        <f t="shared" si="639"/>
        <v>35.554791666666674</v>
      </c>
      <c r="BD1112" s="76">
        <f t="shared" si="640"/>
        <v>35.53458333333333</v>
      </c>
      <c r="BE1112" s="77">
        <f t="shared" si="646"/>
        <v>-2.8260372781446746E-2</v>
      </c>
      <c r="BF1112" s="77">
        <f t="shared" si="637"/>
        <v>-3.6150229236776299E-2</v>
      </c>
    </row>
    <row r="1113" spans="1:58" s="23" customFormat="1" ht="13.15" x14ac:dyDescent="0.4">
      <c r="A1113" s="57">
        <v>44691</v>
      </c>
      <c r="B1113" s="112">
        <v>32.253999999999998</v>
      </c>
      <c r="C1113" s="112">
        <v>31.960999999999999</v>
      </c>
      <c r="D1113" s="112">
        <v>31.597999999999999</v>
      </c>
      <c r="E1113" s="112">
        <v>31.05</v>
      </c>
      <c r="F1113" s="112">
        <v>30.678999999999998</v>
      </c>
      <c r="G1113" s="112">
        <v>30.300999999999998</v>
      </c>
      <c r="H1113" s="113">
        <v>29.55</v>
      </c>
      <c r="I1113" s="90">
        <f t="shared" si="622"/>
        <v>32.03425</v>
      </c>
      <c r="J1113" s="90">
        <f t="shared" si="623"/>
        <v>31.688749999999999</v>
      </c>
      <c r="K1113" s="114">
        <v>5</v>
      </c>
      <c r="L1113" s="115">
        <v>0.05</v>
      </c>
      <c r="M1113" s="90">
        <v>34.700000000000003</v>
      </c>
      <c r="N1113" s="90">
        <v>32.99</v>
      </c>
      <c r="O1113" s="90">
        <v>33.97</v>
      </c>
      <c r="P1113" s="90">
        <v>33.67</v>
      </c>
      <c r="Q1113" s="90">
        <v>32.520000000000003</v>
      </c>
      <c r="R1113" s="63">
        <f t="shared" si="611"/>
        <v>-4.9999999999997158E-2</v>
      </c>
      <c r="S1113" s="64">
        <f t="shared" si="647"/>
        <v>-5.0647482014388429E-2</v>
      </c>
      <c r="T1113" s="65">
        <f t="shared" si="641"/>
        <v>1.05183388905729</v>
      </c>
      <c r="U1113" s="65">
        <f t="shared" si="641"/>
        <v>0.9711510156020019</v>
      </c>
      <c r="V1113" s="65">
        <f t="shared" si="612"/>
        <v>0.97980397980397982</v>
      </c>
      <c r="W1113" s="65">
        <f t="shared" si="613"/>
        <v>1.0144526445264452</v>
      </c>
      <c r="X1113" s="61">
        <f t="shared" si="624"/>
        <v>-9.0841446022198579E-3</v>
      </c>
      <c r="Y1113" s="66">
        <f t="shared" si="614"/>
        <v>-4.8309178743961352E-2</v>
      </c>
      <c r="Z1113" s="61">
        <f t="shared" si="615"/>
        <v>-1.0785331325066179E-2</v>
      </c>
      <c r="AA1113" s="67">
        <f t="shared" si="616"/>
        <v>32.03425</v>
      </c>
      <c r="AB1113" s="68">
        <f t="shared" si="617"/>
        <v>-2.2309790845710949E-2</v>
      </c>
      <c r="AC1113" s="69">
        <f t="shared" si="618"/>
        <v>-2.8970900272809998E-2</v>
      </c>
      <c r="AD1113" s="70">
        <f>_xlfn.PERCENTILE.EXC(AC1113:$AC$5675,0.5)</f>
        <v>8.8549618320610701E-2</v>
      </c>
      <c r="AE1113" s="70">
        <f>_xlfn.PERCENTILE.EXC($AC1113:AC$5675,0.35)</f>
        <v>5.1931292560709316E-2</v>
      </c>
      <c r="AF1113" s="71">
        <f t="shared" si="643"/>
        <v>2.9639388290441108E-2</v>
      </c>
      <c r="AG1113" s="70">
        <f t="shared" si="644"/>
        <v>-0.25543395353898041</v>
      </c>
      <c r="AH1113" s="70">
        <f t="shared" si="645"/>
        <v>-0.28989367203038569</v>
      </c>
      <c r="AI1113" s="61" t="str">
        <f t="shared" si="633"/>
        <v>Safety</v>
      </c>
      <c r="AJ1113" s="68" t="str">
        <f t="shared" si="634"/>
        <v>Safety</v>
      </c>
      <c r="AK1113" s="72" t="str">
        <f t="shared" si="635"/>
        <v>00635U</v>
      </c>
      <c r="AL1113" s="73">
        <f t="shared" si="625"/>
        <v>0</v>
      </c>
      <c r="AM1113" s="72" t="str">
        <f t="shared" si="638"/>
        <v>00635U</v>
      </c>
      <c r="AN1113" s="73">
        <f t="shared" si="626"/>
        <v>0</v>
      </c>
      <c r="AO1113" s="74" t="str">
        <f t="shared" si="632"/>
        <v>00635U</v>
      </c>
      <c r="AP1113" s="20">
        <f t="shared" si="627"/>
        <v>0</v>
      </c>
      <c r="AQ1113" s="74" t="str">
        <f t="shared" si="642"/>
        <v>00635U</v>
      </c>
      <c r="AR1113" s="20">
        <f t="shared" si="628"/>
        <v>0</v>
      </c>
      <c r="AS1113" s="74" t="str">
        <f t="shared" si="636"/>
        <v>00635U</v>
      </c>
      <c r="AT1113" s="20">
        <f t="shared" si="629"/>
        <v>0</v>
      </c>
      <c r="AU1113" s="74" t="str">
        <f t="shared" si="619"/>
        <v>00635U</v>
      </c>
      <c r="AV1113" s="20">
        <f t="shared" si="630"/>
        <v>0</v>
      </c>
      <c r="AW1113" s="74" t="str">
        <f t="shared" si="620"/>
        <v>00635U</v>
      </c>
      <c r="AX1113" s="20">
        <f t="shared" si="621"/>
        <v>0</v>
      </c>
      <c r="AY1113" s="20">
        <f t="shared" si="631"/>
        <v>1</v>
      </c>
      <c r="AZ1113" s="57">
        <v>44692</v>
      </c>
      <c r="BA1113" s="75">
        <v>34.25</v>
      </c>
      <c r="BB1113" s="90">
        <v>34.5</v>
      </c>
      <c r="BC1113" s="76">
        <f t="shared" si="639"/>
        <v>35.565000000000005</v>
      </c>
      <c r="BD1113" s="76">
        <f t="shared" si="640"/>
        <v>35.549791666666678</v>
      </c>
      <c r="BE1113" s="77">
        <f t="shared" si="646"/>
        <v>-2.9945170814002664E-2</v>
      </c>
      <c r="BF1113" s="77">
        <f t="shared" si="637"/>
        <v>-3.6562567760008283E-2</v>
      </c>
    </row>
    <row r="1114" spans="1:58" s="23" customFormat="1" ht="13.15" x14ac:dyDescent="0.4">
      <c r="A1114" s="57">
        <v>44690</v>
      </c>
      <c r="B1114" s="112">
        <v>33.817</v>
      </c>
      <c r="C1114" s="112">
        <v>33.07</v>
      </c>
      <c r="D1114" s="112">
        <v>32.42</v>
      </c>
      <c r="E1114" s="112">
        <v>31.838000000000001</v>
      </c>
      <c r="F1114" s="112">
        <v>31.399000000000001</v>
      </c>
      <c r="G1114" s="112">
        <v>30.917000000000002</v>
      </c>
      <c r="H1114" s="113">
        <v>30.045000000000002</v>
      </c>
      <c r="I1114" s="90">
        <f t="shared" si="622"/>
        <v>33.2941</v>
      </c>
      <c r="J1114" s="90">
        <f t="shared" si="623"/>
        <v>32.615000000000002</v>
      </c>
      <c r="K1114" s="114">
        <v>6</v>
      </c>
      <c r="L1114" s="115">
        <v>0.05</v>
      </c>
      <c r="M1114" s="90">
        <v>36.65</v>
      </c>
      <c r="N1114" s="90">
        <v>34.75</v>
      </c>
      <c r="O1114" s="90">
        <v>35.049999999999997</v>
      </c>
      <c r="P1114" s="90">
        <v>34.42</v>
      </c>
      <c r="Q1114" s="90">
        <v>33.130000000000003</v>
      </c>
      <c r="R1114" s="63">
        <f t="shared" si="611"/>
        <v>-1.9300000000000068</v>
      </c>
      <c r="S1114" s="64">
        <f t="shared" si="647"/>
        <v>0.15104339185160645</v>
      </c>
      <c r="T1114" s="65">
        <f t="shared" si="641"/>
        <v>1.0546762589928058</v>
      </c>
      <c r="U1114" s="65">
        <f t="shared" si="641"/>
        <v>0.99144079885877323</v>
      </c>
      <c r="V1114" s="65">
        <f t="shared" si="612"/>
        <v>1.0095874491574666</v>
      </c>
      <c r="W1114" s="65">
        <f t="shared" si="613"/>
        <v>1.0488982795049804</v>
      </c>
      <c r="X1114" s="61">
        <f t="shared" si="624"/>
        <v>-2.2089481621669571E-2</v>
      </c>
      <c r="Y1114" s="66">
        <f t="shared" si="614"/>
        <v>-5.6316351529618669E-2</v>
      </c>
      <c r="Z1114" s="61">
        <f t="shared" si="615"/>
        <v>-2.0397007277565642E-2</v>
      </c>
      <c r="AA1114" s="67">
        <f t="shared" si="616"/>
        <v>33.2941</v>
      </c>
      <c r="AB1114" s="68">
        <f t="shared" si="617"/>
        <v>-2.6848920863309346E-2</v>
      </c>
      <c r="AC1114" s="69">
        <f t="shared" si="618"/>
        <v>-4.1896402877697837E-2</v>
      </c>
      <c r="AD1114" s="70">
        <f>_xlfn.PERCENTILE.EXC(AC1114:$AC$5675,0.5)</f>
        <v>8.8550048867017048E-2</v>
      </c>
      <c r="AE1114" s="70">
        <f>_xlfn.PERCENTILE.EXC($AC1114:AC$5675,0.35)</f>
        <v>5.1963201610455742E-2</v>
      </c>
      <c r="AF1114" s="71">
        <f t="shared" si="643"/>
        <v>2.9721152263847393E-2</v>
      </c>
      <c r="AG1114" s="70">
        <f t="shared" si="644"/>
        <v>-0.25543395353898041</v>
      </c>
      <c r="AH1114" s="70">
        <f t="shared" si="645"/>
        <v>-0.28989367203038569</v>
      </c>
      <c r="AI1114" s="61" t="str">
        <f t="shared" si="633"/>
        <v>Safety</v>
      </c>
      <c r="AJ1114" s="68" t="str">
        <f t="shared" si="634"/>
        <v>Safety</v>
      </c>
      <c r="AK1114" s="72" t="str">
        <f t="shared" si="635"/>
        <v>00635U</v>
      </c>
      <c r="AL1114" s="73">
        <f t="shared" si="625"/>
        <v>0</v>
      </c>
      <c r="AM1114" s="72" t="str">
        <f t="shared" si="638"/>
        <v>00635U</v>
      </c>
      <c r="AN1114" s="73">
        <f t="shared" si="626"/>
        <v>0</v>
      </c>
      <c r="AO1114" s="74" t="str">
        <f t="shared" si="632"/>
        <v>00635U</v>
      </c>
      <c r="AP1114" s="20">
        <f t="shared" si="627"/>
        <v>0</v>
      </c>
      <c r="AQ1114" s="74" t="str">
        <f t="shared" si="642"/>
        <v>00635U</v>
      </c>
      <c r="AR1114" s="20">
        <f t="shared" si="628"/>
        <v>0</v>
      </c>
      <c r="AS1114" s="74" t="str">
        <f t="shared" si="636"/>
        <v>00635U</v>
      </c>
      <c r="AT1114" s="20">
        <f t="shared" si="629"/>
        <v>0</v>
      </c>
      <c r="AU1114" s="74" t="str">
        <f t="shared" si="619"/>
        <v>00635U</v>
      </c>
      <c r="AV1114" s="20">
        <f t="shared" si="630"/>
        <v>0</v>
      </c>
      <c r="AW1114" s="74" t="str">
        <f t="shared" si="620"/>
        <v>00635U</v>
      </c>
      <c r="AX1114" s="20">
        <f t="shared" si="621"/>
        <v>0</v>
      </c>
      <c r="AY1114" s="20">
        <f t="shared" si="631"/>
        <v>1</v>
      </c>
      <c r="AZ1114" s="57">
        <v>44691</v>
      </c>
      <c r="BA1114" s="75">
        <v>34.6</v>
      </c>
      <c r="BB1114" s="90">
        <v>34.524999999999999</v>
      </c>
      <c r="BC1114" s="76">
        <f t="shared" si="639"/>
        <v>35.581249999999997</v>
      </c>
      <c r="BD1114" s="76">
        <f t="shared" si="640"/>
        <v>35.56666666666667</v>
      </c>
      <c r="BE1114" s="77">
        <f t="shared" si="646"/>
        <v>-2.9685578780959034E-2</v>
      </c>
      <c r="BF1114" s="77">
        <f t="shared" si="637"/>
        <v>-2.7179006560449911E-2</v>
      </c>
    </row>
    <row r="1115" spans="1:58" s="23" customFormat="1" ht="13.15" x14ac:dyDescent="0.4">
      <c r="A1115" s="57">
        <v>44687</v>
      </c>
      <c r="B1115" s="112">
        <v>30.812000000000001</v>
      </c>
      <c r="C1115" s="112">
        <v>30.789000000000001</v>
      </c>
      <c r="D1115" s="112">
        <v>30.62</v>
      </c>
      <c r="E1115" s="112">
        <v>30.238</v>
      </c>
      <c r="F1115" s="112">
        <v>30</v>
      </c>
      <c r="G1115" s="112">
        <v>29.747</v>
      </c>
      <c r="H1115" s="113">
        <v>29.05</v>
      </c>
      <c r="I1115" s="90">
        <f t="shared" si="622"/>
        <v>30.797050000000002</v>
      </c>
      <c r="J1115" s="90">
        <f t="shared" si="623"/>
        <v>30.67915</v>
      </c>
      <c r="K1115" s="114">
        <v>7</v>
      </c>
      <c r="L1115" s="115">
        <v>0.05</v>
      </c>
      <c r="M1115" s="90">
        <v>29.79</v>
      </c>
      <c r="N1115" s="90">
        <v>30.19</v>
      </c>
      <c r="O1115" s="90">
        <v>32.31</v>
      </c>
      <c r="P1115" s="90">
        <v>32.58</v>
      </c>
      <c r="Q1115" s="90">
        <v>31.96</v>
      </c>
      <c r="R1115" s="63">
        <f t="shared" si="611"/>
        <v>4.9099999999999966</v>
      </c>
      <c r="S1115" s="64">
        <f t="shared" si="647"/>
        <v>-3.2371794871794805E-2</v>
      </c>
      <c r="T1115" s="65">
        <f t="shared" si="641"/>
        <v>0.98675057966213975</v>
      </c>
      <c r="U1115" s="65">
        <f t="shared" si="641"/>
        <v>0.93438563912101513</v>
      </c>
      <c r="V1115" s="65">
        <f t="shared" si="612"/>
        <v>0.92664211172498478</v>
      </c>
      <c r="W1115" s="65">
        <f t="shared" si="613"/>
        <v>0.94461827284105138</v>
      </c>
      <c r="X1115" s="61">
        <f t="shared" si="624"/>
        <v>-7.464624172400262E-4</v>
      </c>
      <c r="Y1115" s="66">
        <f t="shared" si="614"/>
        <v>-3.9288312719095143E-2</v>
      </c>
      <c r="Z1115" s="61">
        <f t="shared" si="615"/>
        <v>-3.8282887484353966E-3</v>
      </c>
      <c r="AA1115" s="67">
        <f t="shared" si="616"/>
        <v>30.797049999999999</v>
      </c>
      <c r="AB1115" s="68">
        <f t="shared" si="617"/>
        <v>2.0602848625372636E-2</v>
      </c>
      <c r="AC1115" s="69">
        <f t="shared" si="618"/>
        <v>2.0107651540245026E-2</v>
      </c>
      <c r="AD1115" s="70">
        <f>_xlfn.PERCENTILE.EXC(AC1115:$AC$5675,0.5)</f>
        <v>8.8550479413423394E-2</v>
      </c>
      <c r="AE1115" s="70">
        <f>_xlfn.PERCENTILE.EXC($AC1115:AC$5675,0.35)</f>
        <v>5.1976101616146304E-2</v>
      </c>
      <c r="AF1115" s="71">
        <f t="shared" si="643"/>
        <v>3.0669036720104671E-2</v>
      </c>
      <c r="AG1115" s="70">
        <f t="shared" si="644"/>
        <v>-0.25543395353898041</v>
      </c>
      <c r="AH1115" s="70">
        <f t="shared" si="645"/>
        <v>-0.28989367203038569</v>
      </c>
      <c r="AI1115" s="61" t="str">
        <f t="shared" si="633"/>
        <v>Safety</v>
      </c>
      <c r="AJ1115" s="68" t="str">
        <f t="shared" si="634"/>
        <v>Safety</v>
      </c>
      <c r="AK1115" s="72" t="str">
        <f t="shared" si="635"/>
        <v>00635U</v>
      </c>
      <c r="AL1115" s="73">
        <f t="shared" si="625"/>
        <v>0</v>
      </c>
      <c r="AM1115" s="72" t="str">
        <f t="shared" si="638"/>
        <v>00635U</v>
      </c>
      <c r="AN1115" s="73">
        <f t="shared" si="626"/>
        <v>0</v>
      </c>
      <c r="AO1115" s="74" t="str">
        <f t="shared" si="632"/>
        <v>00635U</v>
      </c>
      <c r="AP1115" s="20">
        <f t="shared" si="627"/>
        <v>0</v>
      </c>
      <c r="AQ1115" s="74" t="str">
        <f t="shared" si="642"/>
        <v>00635U</v>
      </c>
      <c r="AR1115" s="20">
        <f t="shared" si="628"/>
        <v>0</v>
      </c>
      <c r="AS1115" s="74" t="str">
        <f t="shared" si="636"/>
        <v>00635U</v>
      </c>
      <c r="AT1115" s="20">
        <f t="shared" si="629"/>
        <v>0</v>
      </c>
      <c r="AU1115" s="74" t="str">
        <f t="shared" si="619"/>
        <v>00635U</v>
      </c>
      <c r="AV1115" s="20">
        <f t="shared" si="630"/>
        <v>0</v>
      </c>
      <c r="AW1115" s="74" t="str">
        <f t="shared" si="620"/>
        <v>00635U</v>
      </c>
      <c r="AX1115" s="20">
        <f t="shared" si="621"/>
        <v>0</v>
      </c>
      <c r="AY1115" s="20">
        <f t="shared" si="631"/>
        <v>1</v>
      </c>
      <c r="AZ1115" s="57">
        <v>44690</v>
      </c>
      <c r="BA1115" s="75">
        <v>34.380000000000003</v>
      </c>
      <c r="BB1115" s="90">
        <v>34.200000000000003</v>
      </c>
      <c r="BC1115" s="76">
        <f t="shared" si="639"/>
        <v>35.597708333333337</v>
      </c>
      <c r="BD1115" s="76">
        <f t="shared" si="640"/>
        <v>35.578833333333336</v>
      </c>
      <c r="BE1115" s="77">
        <f t="shared" si="646"/>
        <v>-3.9263997565386365E-2</v>
      </c>
      <c r="BF1115" s="77">
        <f t="shared" si="637"/>
        <v>-3.3695127721070098E-2</v>
      </c>
    </row>
    <row r="1116" spans="1:58" s="23" customFormat="1" ht="13.15" x14ac:dyDescent="0.4">
      <c r="A1116" s="57">
        <v>44686</v>
      </c>
      <c r="B1116" s="112">
        <v>31.327000000000002</v>
      </c>
      <c r="C1116" s="112">
        <v>31.372</v>
      </c>
      <c r="D1116" s="112">
        <v>31.113</v>
      </c>
      <c r="E1116" s="112">
        <v>30.533000000000001</v>
      </c>
      <c r="F1116" s="112">
        <v>30.175000000000001</v>
      </c>
      <c r="G1116" s="112">
        <v>29.789000000000001</v>
      </c>
      <c r="H1116" s="113">
        <v>29.106999999999999</v>
      </c>
      <c r="I1116" s="90">
        <f t="shared" si="622"/>
        <v>31.353999999999999</v>
      </c>
      <c r="J1116" s="90">
        <f t="shared" si="623"/>
        <v>31.2166</v>
      </c>
      <c r="K1116" s="114">
        <v>8</v>
      </c>
      <c r="L1116" s="115">
        <v>0.05</v>
      </c>
      <c r="M1116" s="90">
        <v>33.25</v>
      </c>
      <c r="N1116" s="90">
        <v>31.2</v>
      </c>
      <c r="O1116" s="90">
        <v>32.68</v>
      </c>
      <c r="P1116" s="90">
        <v>32.729999999999997</v>
      </c>
      <c r="Q1116" s="90">
        <v>31.63</v>
      </c>
      <c r="R1116" s="63">
        <f t="shared" si="611"/>
        <v>0.95999999999999375</v>
      </c>
      <c r="S1116" s="64">
        <f t="shared" si="647"/>
        <v>0.22738001573564112</v>
      </c>
      <c r="T1116" s="65">
        <f t="shared" si="641"/>
        <v>1.0657051282051282</v>
      </c>
      <c r="U1116" s="65">
        <f t="shared" si="641"/>
        <v>0.95471236230110157</v>
      </c>
      <c r="V1116" s="65">
        <f t="shared" si="612"/>
        <v>0.95325389550870765</v>
      </c>
      <c r="W1116" s="65">
        <f t="shared" si="613"/>
        <v>0.9864053114132153</v>
      </c>
      <c r="X1116" s="61">
        <f t="shared" si="624"/>
        <v>1.4364605611772003E-3</v>
      </c>
      <c r="Y1116" s="66">
        <f t="shared" si="614"/>
        <v>-4.6703566632823566E-2</v>
      </c>
      <c r="Z1116" s="61">
        <f t="shared" si="615"/>
        <v>-4.3822159852012349E-3</v>
      </c>
      <c r="AA1116" s="67">
        <f t="shared" si="616"/>
        <v>31.353999999999999</v>
      </c>
      <c r="AB1116" s="68">
        <f t="shared" si="617"/>
        <v>4.070512820512899E-3</v>
      </c>
      <c r="AC1116" s="69">
        <f t="shared" si="618"/>
        <v>4.9358974358974335E-3</v>
      </c>
      <c r="AD1116" s="70">
        <f>_xlfn.PERCENTILE.EXC(AC1116:$AC$5675,0.5)</f>
        <v>8.8559707420498804E-2</v>
      </c>
      <c r="AE1116" s="70">
        <f>_xlfn.PERCENTILE.EXC($AC1116:AC$5675,0.35)</f>
        <v>5.1986783945772164E-2</v>
      </c>
      <c r="AF1116" s="71">
        <f t="shared" si="643"/>
        <v>3.1790413442250434E-2</v>
      </c>
      <c r="AG1116" s="70">
        <f t="shared" si="644"/>
        <v>-0.25543395353898041</v>
      </c>
      <c r="AH1116" s="70">
        <f t="shared" si="645"/>
        <v>-0.28989367203038569</v>
      </c>
      <c r="AI1116" s="61" t="str">
        <f t="shared" si="633"/>
        <v>Safety</v>
      </c>
      <c r="AJ1116" s="68" t="str">
        <f t="shared" si="634"/>
        <v>Safety</v>
      </c>
      <c r="AK1116" s="72" t="str">
        <f t="shared" si="635"/>
        <v>00635U</v>
      </c>
      <c r="AL1116" s="73">
        <f t="shared" si="625"/>
        <v>0</v>
      </c>
      <c r="AM1116" s="72" t="str">
        <f t="shared" si="638"/>
        <v>00635U</v>
      </c>
      <c r="AN1116" s="73">
        <f t="shared" si="626"/>
        <v>0</v>
      </c>
      <c r="AO1116" s="74" t="str">
        <f t="shared" si="632"/>
        <v>00635U</v>
      </c>
      <c r="AP1116" s="20">
        <f t="shared" si="627"/>
        <v>0</v>
      </c>
      <c r="AQ1116" s="74" t="str">
        <f t="shared" si="642"/>
        <v>00635U</v>
      </c>
      <c r="AR1116" s="20">
        <f t="shared" si="628"/>
        <v>0</v>
      </c>
      <c r="AS1116" s="74" t="str">
        <f t="shared" si="636"/>
        <v>00635U</v>
      </c>
      <c r="AT1116" s="20">
        <f t="shared" si="629"/>
        <v>0</v>
      </c>
      <c r="AU1116" s="74" t="str">
        <f t="shared" si="619"/>
        <v>00635U</v>
      </c>
      <c r="AV1116" s="20">
        <f t="shared" si="630"/>
        <v>0</v>
      </c>
      <c r="AW1116" s="74" t="str">
        <f t="shared" si="620"/>
        <v>00635U</v>
      </c>
      <c r="AX1116" s="20">
        <f t="shared" si="621"/>
        <v>0</v>
      </c>
      <c r="AY1116" s="20">
        <f t="shared" si="631"/>
        <v>1</v>
      </c>
      <c r="AZ1116" s="57">
        <v>44687</v>
      </c>
      <c r="BA1116" s="75">
        <v>34.4</v>
      </c>
      <c r="BB1116" s="90">
        <v>34.25</v>
      </c>
      <c r="BC1116" s="76">
        <f t="shared" si="639"/>
        <v>35.612291666666671</v>
      </c>
      <c r="BD1116" s="76">
        <f t="shared" si="640"/>
        <v>35.601041666666667</v>
      </c>
      <c r="BE1116" s="77">
        <f t="shared" si="646"/>
        <v>-3.8253412035872569E-2</v>
      </c>
      <c r="BF1116" s="77">
        <f t="shared" si="637"/>
        <v>-3.3736138338648851E-2</v>
      </c>
    </row>
    <row r="1117" spans="1:58" s="23" customFormat="1" ht="13.15" x14ac:dyDescent="0.4">
      <c r="A1117" s="57">
        <v>44685</v>
      </c>
      <c r="B1117" s="112">
        <v>25.762</v>
      </c>
      <c r="C1117" s="112">
        <v>26.984999999999999</v>
      </c>
      <c r="D1117" s="112">
        <v>27.613</v>
      </c>
      <c r="E1117" s="112">
        <v>27.645</v>
      </c>
      <c r="F1117" s="112">
        <v>27.771000000000001</v>
      </c>
      <c r="G1117" s="112">
        <v>27.782</v>
      </c>
      <c r="H1117" s="113">
        <v>27.204999999999998</v>
      </c>
      <c r="I1117" s="90">
        <f t="shared" si="622"/>
        <v>26.434650000000001</v>
      </c>
      <c r="J1117" s="90">
        <f t="shared" si="623"/>
        <v>27.330400000000001</v>
      </c>
      <c r="K1117" s="114">
        <v>9</v>
      </c>
      <c r="L1117" s="115">
        <v>0.05</v>
      </c>
      <c r="M1117" s="90">
        <v>26.16</v>
      </c>
      <c r="N1117" s="90">
        <v>25.42</v>
      </c>
      <c r="O1117" s="90">
        <v>28.09</v>
      </c>
      <c r="P1117" s="90">
        <v>29.23</v>
      </c>
      <c r="Q1117" s="90">
        <v>29.52</v>
      </c>
      <c r="R1117" s="63">
        <f t="shared" si="611"/>
        <v>5.740000000000002</v>
      </c>
      <c r="S1117" s="64">
        <f t="shared" si="647"/>
        <v>-0.13094017094017088</v>
      </c>
      <c r="T1117" s="65">
        <f t="shared" si="641"/>
        <v>1.029110936270653</v>
      </c>
      <c r="U1117" s="65">
        <f t="shared" si="641"/>
        <v>0.90494838020647927</v>
      </c>
      <c r="V1117" s="65">
        <f t="shared" si="612"/>
        <v>0.86965446459117346</v>
      </c>
      <c r="W1117" s="65">
        <f t="shared" si="613"/>
        <v>0.86111111111111116</v>
      </c>
      <c r="X1117" s="61">
        <f t="shared" si="624"/>
        <v>4.7473022280878775E-2</v>
      </c>
      <c r="Y1117" s="66">
        <f t="shared" si="614"/>
        <v>-1.5916078856936203E-2</v>
      </c>
      <c r="Z1117" s="61">
        <f t="shared" si="615"/>
        <v>3.3885449589837566E-2</v>
      </c>
      <c r="AA1117" s="67">
        <f t="shared" si="616"/>
        <v>26.434650000000001</v>
      </c>
      <c r="AB1117" s="68">
        <f t="shared" si="617"/>
        <v>1.3453973249409864E-2</v>
      </c>
      <c r="AC1117" s="69">
        <f t="shared" si="618"/>
        <v>3.9915420928402813E-2</v>
      </c>
      <c r="AD1117" s="70">
        <f>_xlfn.PERCENTILE.EXC(AC1117:$AC$5675,0.5)</f>
        <v>8.8568935427574214E-2</v>
      </c>
      <c r="AE1117" s="70">
        <f>_xlfn.PERCENTILE.EXC($AC1117:AC$5675,0.35)</f>
        <v>5.1995565410199694E-2</v>
      </c>
      <c r="AF1117" s="71">
        <f t="shared" si="643"/>
        <v>3.2111908087192553E-2</v>
      </c>
      <c r="AG1117" s="70">
        <f t="shared" si="644"/>
        <v>-0.25543395353898041</v>
      </c>
      <c r="AH1117" s="70">
        <f t="shared" si="645"/>
        <v>-0.28989367203038569</v>
      </c>
      <c r="AI1117" s="61" t="str">
        <f t="shared" si="633"/>
        <v>Safety</v>
      </c>
      <c r="AJ1117" s="68" t="str">
        <f t="shared" si="634"/>
        <v>Short VOL</v>
      </c>
      <c r="AK1117" s="72" t="str">
        <f t="shared" si="635"/>
        <v>00631L</v>
      </c>
      <c r="AL1117" s="73">
        <f t="shared" si="625"/>
        <v>1</v>
      </c>
      <c r="AM1117" s="72" t="str">
        <f t="shared" si="638"/>
        <v>00635U</v>
      </c>
      <c r="AN1117" s="73">
        <f t="shared" si="626"/>
        <v>0</v>
      </c>
      <c r="AO1117" s="74" t="str">
        <f t="shared" si="632"/>
        <v>00631L</v>
      </c>
      <c r="AP1117" s="20">
        <f t="shared" si="627"/>
        <v>1</v>
      </c>
      <c r="AQ1117" s="74" t="str">
        <f t="shared" si="642"/>
        <v>00635U</v>
      </c>
      <c r="AR1117" s="20">
        <f t="shared" si="628"/>
        <v>0</v>
      </c>
      <c r="AS1117" s="74" t="str">
        <f t="shared" si="636"/>
        <v>00635U</v>
      </c>
      <c r="AT1117" s="20">
        <f t="shared" si="629"/>
        <v>0</v>
      </c>
      <c r="AU1117" s="74" t="str">
        <f t="shared" si="619"/>
        <v>00631L</v>
      </c>
      <c r="AV1117" s="20">
        <f t="shared" si="630"/>
        <v>1</v>
      </c>
      <c r="AW1117" s="74" t="str">
        <f t="shared" si="620"/>
        <v>00635U</v>
      </c>
      <c r="AX1117" s="20">
        <f t="shared" si="621"/>
        <v>0</v>
      </c>
      <c r="AY1117" s="20">
        <f t="shared" si="631"/>
        <v>0</v>
      </c>
      <c r="AZ1117" s="57">
        <v>44686</v>
      </c>
      <c r="BA1117" s="75">
        <v>34.200000000000003</v>
      </c>
      <c r="BB1117" s="90">
        <v>34.024999999999999</v>
      </c>
      <c r="BC1117" s="76">
        <f t="shared" si="639"/>
        <v>35.62520833333334</v>
      </c>
      <c r="BD1117" s="76">
        <f t="shared" si="640"/>
        <v>35.611458333333331</v>
      </c>
      <c r="BE1117" s="77">
        <f t="shared" si="646"/>
        <v>-4.4917865977392168E-2</v>
      </c>
      <c r="BF1117" s="77">
        <f t="shared" si="637"/>
        <v>-3.9634948957205825E-2</v>
      </c>
    </row>
    <row r="1118" spans="1:58" s="23" customFormat="1" ht="13.15" x14ac:dyDescent="0.4">
      <c r="A1118" s="57">
        <v>44684</v>
      </c>
      <c r="B1118" s="112">
        <v>28.885999999999999</v>
      </c>
      <c r="C1118" s="112">
        <v>29.338000000000001</v>
      </c>
      <c r="D1118" s="112">
        <v>29.355</v>
      </c>
      <c r="E1118" s="112">
        <v>29.100999999999999</v>
      </c>
      <c r="F1118" s="112">
        <v>29.01</v>
      </c>
      <c r="G1118" s="112">
        <v>28.859000000000002</v>
      </c>
      <c r="H1118" s="113">
        <v>28.175000000000001</v>
      </c>
      <c r="I1118" s="90">
        <f t="shared" si="622"/>
        <v>29.112000000000002</v>
      </c>
      <c r="J1118" s="90">
        <f t="shared" si="623"/>
        <v>29.346499999999999</v>
      </c>
      <c r="K1118" s="114">
        <v>10</v>
      </c>
      <c r="L1118" s="115">
        <v>0.05</v>
      </c>
      <c r="M1118" s="90">
        <v>31.61</v>
      </c>
      <c r="N1118" s="90">
        <v>29.25</v>
      </c>
      <c r="O1118" s="90">
        <v>30.81</v>
      </c>
      <c r="P1118" s="90">
        <v>31.31</v>
      </c>
      <c r="Q1118" s="90">
        <v>30.75</v>
      </c>
      <c r="R1118" s="63">
        <f t="shared" si="611"/>
        <v>1.259999999999998</v>
      </c>
      <c r="S1118" s="64">
        <f t="shared" si="647"/>
        <v>-9.2741935483871024E-2</v>
      </c>
      <c r="T1118" s="65">
        <f t="shared" si="641"/>
        <v>1.0806837606837607</v>
      </c>
      <c r="U1118" s="65">
        <f t="shared" si="641"/>
        <v>0.949367088607595</v>
      </c>
      <c r="V1118" s="65">
        <f t="shared" si="612"/>
        <v>0.93420632385819236</v>
      </c>
      <c r="W1118" s="65">
        <f t="shared" si="613"/>
        <v>0.95121951219512191</v>
      </c>
      <c r="X1118" s="61">
        <f t="shared" si="624"/>
        <v>1.5647718618015709E-2</v>
      </c>
      <c r="Y1118" s="66">
        <f t="shared" si="614"/>
        <v>-3.1820212363836239E-2</v>
      </c>
      <c r="Z1118" s="61">
        <f t="shared" si="615"/>
        <v>8.05509755427305E-3</v>
      </c>
      <c r="AA1118" s="67">
        <f t="shared" si="616"/>
        <v>29.112000000000002</v>
      </c>
      <c r="AB1118" s="68">
        <f t="shared" si="617"/>
        <v>-1.2444444444444471E-2</v>
      </c>
      <c r="AC1118" s="69">
        <f t="shared" si="618"/>
        <v>-4.7179487179486541E-3</v>
      </c>
      <c r="AD1118" s="70">
        <f>_xlfn.PERCENTILE.EXC(AC1118:$AC$5675,0.5)</f>
        <v>8.8598848984690087E-2</v>
      </c>
      <c r="AE1118" s="70">
        <f>_xlfn.PERCENTILE.EXC($AC1118:AC$5675,0.35)</f>
        <v>5.2052614560236521E-2</v>
      </c>
      <c r="AF1118" s="71">
        <f t="shared" si="643"/>
        <v>3.2111908087192553E-2</v>
      </c>
      <c r="AG1118" s="70">
        <f t="shared" si="644"/>
        <v>-0.25543395353898041</v>
      </c>
      <c r="AH1118" s="70">
        <f t="shared" si="645"/>
        <v>-0.28989367203038569</v>
      </c>
      <c r="AI1118" s="61" t="str">
        <f t="shared" si="633"/>
        <v>Safety</v>
      </c>
      <c r="AJ1118" s="68" t="str">
        <f t="shared" si="634"/>
        <v>Safety</v>
      </c>
      <c r="AK1118" s="72" t="str">
        <f t="shared" si="635"/>
        <v>00635U</v>
      </c>
      <c r="AL1118" s="73">
        <f t="shared" si="625"/>
        <v>0</v>
      </c>
      <c r="AM1118" s="72" t="str">
        <f t="shared" si="638"/>
        <v>00635U</v>
      </c>
      <c r="AN1118" s="73">
        <f t="shared" si="626"/>
        <v>0</v>
      </c>
      <c r="AO1118" s="74" t="str">
        <f t="shared" si="632"/>
        <v>00635U</v>
      </c>
      <c r="AP1118" s="20">
        <f t="shared" si="627"/>
        <v>0</v>
      </c>
      <c r="AQ1118" s="74" t="str">
        <f t="shared" si="642"/>
        <v>00635U</v>
      </c>
      <c r="AR1118" s="20">
        <f t="shared" si="628"/>
        <v>0</v>
      </c>
      <c r="AS1118" s="74" t="str">
        <f t="shared" si="636"/>
        <v>00635U</v>
      </c>
      <c r="AT1118" s="20">
        <f t="shared" si="629"/>
        <v>0</v>
      </c>
      <c r="AU1118" s="74" t="str">
        <f t="shared" si="619"/>
        <v>00635U</v>
      </c>
      <c r="AV1118" s="20">
        <f t="shared" si="630"/>
        <v>0</v>
      </c>
      <c r="AW1118" s="74" t="str">
        <f t="shared" si="620"/>
        <v>00635U</v>
      </c>
      <c r="AX1118" s="20">
        <f t="shared" si="621"/>
        <v>0</v>
      </c>
      <c r="AY1118" s="20">
        <f t="shared" si="631"/>
        <v>1</v>
      </c>
      <c r="AZ1118" s="57">
        <v>44685</v>
      </c>
      <c r="BA1118" s="75">
        <v>34.200000000000003</v>
      </c>
      <c r="BB1118" s="90">
        <v>34.1</v>
      </c>
      <c r="BC1118" s="76">
        <f t="shared" si="639"/>
        <v>35.647708333333341</v>
      </c>
      <c r="BD1118" s="76">
        <f t="shared" si="640"/>
        <v>35.628124999999997</v>
      </c>
      <c r="BE1118" s="77">
        <f t="shared" si="646"/>
        <v>-4.3416769427674924E-2</v>
      </c>
      <c r="BF1118" s="77">
        <f t="shared" si="637"/>
        <v>-4.0084203140075277E-2</v>
      </c>
    </row>
    <row r="1119" spans="1:58" s="23" customFormat="1" ht="13.15" x14ac:dyDescent="0.4">
      <c r="A1119" s="57">
        <v>44683</v>
      </c>
      <c r="B1119" s="112">
        <v>30.948</v>
      </c>
      <c r="C1119" s="112">
        <v>30.901</v>
      </c>
      <c r="D1119" s="112">
        <v>30.503</v>
      </c>
      <c r="E1119" s="112">
        <v>29.917999999999999</v>
      </c>
      <c r="F1119" s="112">
        <v>29.614000000000001</v>
      </c>
      <c r="G1119" s="112">
        <v>29.349</v>
      </c>
      <c r="H1119" s="113">
        <v>28.643000000000001</v>
      </c>
      <c r="I1119" s="90">
        <f t="shared" si="622"/>
        <v>30.926850000000002</v>
      </c>
      <c r="J1119" s="90">
        <f t="shared" si="623"/>
        <v>30.721900000000002</v>
      </c>
      <c r="K1119" s="114">
        <v>11</v>
      </c>
      <c r="L1119" s="115">
        <v>0.05</v>
      </c>
      <c r="M1119" s="90">
        <v>35.4</v>
      </c>
      <c r="N1119" s="90">
        <v>32.24</v>
      </c>
      <c r="O1119" s="90">
        <v>33.01</v>
      </c>
      <c r="P1119" s="90">
        <v>33.03</v>
      </c>
      <c r="Q1119" s="90">
        <v>31.71</v>
      </c>
      <c r="R1119" s="63">
        <f t="shared" ref="R1119:R1182" si="648">(O1119+P1119)-(N1119+M1119)</f>
        <v>-1.6000000000000085</v>
      </c>
      <c r="S1119" s="64">
        <f t="shared" si="647"/>
        <v>-3.4730538922155586E-2</v>
      </c>
      <c r="T1119" s="65">
        <f t="shared" si="641"/>
        <v>1.098014888337469</v>
      </c>
      <c r="U1119" s="65">
        <f t="shared" si="641"/>
        <v>0.97667373523174805</v>
      </c>
      <c r="V1119" s="65">
        <f t="shared" si="612"/>
        <v>0.97608234937935212</v>
      </c>
      <c r="W1119" s="65">
        <f t="shared" si="613"/>
        <v>1.0167139703563546</v>
      </c>
      <c r="X1119" s="61">
        <f t="shared" si="624"/>
        <v>-1.5186764895954697E-3</v>
      </c>
      <c r="Y1119" s="66">
        <f t="shared" si="614"/>
        <v>-4.2616485059161664E-2</v>
      </c>
      <c r="Z1119" s="61">
        <f t="shared" si="615"/>
        <v>-6.6269277343150102E-3</v>
      </c>
      <c r="AA1119" s="67">
        <f t="shared" si="616"/>
        <v>30.926849999999998</v>
      </c>
      <c r="AB1119" s="68">
        <f t="shared" si="617"/>
        <v>-4.0074441687344961E-2</v>
      </c>
      <c r="AC1119" s="69">
        <f t="shared" si="618"/>
        <v>-4.0730459057072073E-2</v>
      </c>
      <c r="AD1119" s="70">
        <f>_xlfn.PERCENTILE.EXC(AC1119:$AC$5675,0.5)</f>
        <v>8.8628762541805975E-2</v>
      </c>
      <c r="AE1119" s="70">
        <f>_xlfn.PERCENTILE.EXC($AC1119:AC$5675,0.35)</f>
        <v>5.2083784988196699E-2</v>
      </c>
      <c r="AF1119" s="71">
        <f t="shared" si="643"/>
        <v>3.2137316885533465E-2</v>
      </c>
      <c r="AG1119" s="70">
        <f t="shared" si="644"/>
        <v>-0.25543395353898041</v>
      </c>
      <c r="AH1119" s="70">
        <f t="shared" si="645"/>
        <v>-0.28989367203038569</v>
      </c>
      <c r="AI1119" s="61" t="str">
        <f t="shared" si="633"/>
        <v>Safety</v>
      </c>
      <c r="AJ1119" s="68" t="str">
        <f t="shared" si="634"/>
        <v>Safety</v>
      </c>
      <c r="AK1119" s="72" t="str">
        <f t="shared" si="635"/>
        <v>00635U</v>
      </c>
      <c r="AL1119" s="73">
        <f t="shared" si="625"/>
        <v>0</v>
      </c>
      <c r="AM1119" s="72" t="str">
        <f t="shared" si="638"/>
        <v>00635U</v>
      </c>
      <c r="AN1119" s="73">
        <f t="shared" si="626"/>
        <v>0</v>
      </c>
      <c r="AO1119" s="74" t="str">
        <f t="shared" si="632"/>
        <v>00635U</v>
      </c>
      <c r="AP1119" s="20">
        <f t="shared" si="627"/>
        <v>0</v>
      </c>
      <c r="AQ1119" s="74" t="str">
        <f t="shared" si="642"/>
        <v>00635U</v>
      </c>
      <c r="AR1119" s="20">
        <f t="shared" si="628"/>
        <v>0</v>
      </c>
      <c r="AS1119" s="74" t="str">
        <f t="shared" si="636"/>
        <v>00635U</v>
      </c>
      <c r="AT1119" s="20">
        <f t="shared" si="629"/>
        <v>0</v>
      </c>
      <c r="AU1119" s="74" t="str">
        <f t="shared" si="619"/>
        <v>00635U</v>
      </c>
      <c r="AV1119" s="20">
        <f t="shared" si="630"/>
        <v>0</v>
      </c>
      <c r="AW1119" s="74" t="str">
        <f t="shared" si="620"/>
        <v>00635U</v>
      </c>
      <c r="AX1119" s="20">
        <f t="shared" si="621"/>
        <v>0</v>
      </c>
      <c r="AY1119" s="20">
        <f t="shared" si="631"/>
        <v>1</v>
      </c>
      <c r="AZ1119" s="57">
        <v>44684</v>
      </c>
      <c r="BA1119" s="75">
        <v>34.15</v>
      </c>
      <c r="BB1119" s="90">
        <v>33.049999999999997</v>
      </c>
      <c r="BC1119" s="76">
        <f t="shared" si="639"/>
        <v>35.670833333333348</v>
      </c>
      <c r="BD1119" s="76">
        <f t="shared" si="640"/>
        <v>35.648541666666674</v>
      </c>
      <c r="BE1119" s="77">
        <f t="shared" si="646"/>
        <v>-7.3472725148931675E-2</v>
      </c>
      <c r="BF1119" s="77">
        <f t="shared" si="637"/>
        <v>-4.2036548947187176E-2</v>
      </c>
    </row>
    <row r="1120" spans="1:58" s="23" customFormat="1" ht="13.15" x14ac:dyDescent="0.4">
      <c r="A1120" s="57">
        <v>44680</v>
      </c>
      <c r="B1120" s="112">
        <v>31.649000000000001</v>
      </c>
      <c r="C1120" s="112">
        <v>31.209</v>
      </c>
      <c r="D1120" s="112">
        <v>30.632999999999999</v>
      </c>
      <c r="E1120" s="112">
        <v>30.004000000000001</v>
      </c>
      <c r="F1120" s="112">
        <v>29.786000000000001</v>
      </c>
      <c r="G1120" s="112">
        <v>29.507999999999999</v>
      </c>
      <c r="H1120" s="113">
        <v>28.786999999999999</v>
      </c>
      <c r="I1120" s="90">
        <f t="shared" si="622"/>
        <v>31.472999999999999</v>
      </c>
      <c r="J1120" s="90">
        <f t="shared" si="623"/>
        <v>30.9786</v>
      </c>
      <c r="K1120" s="114">
        <v>12</v>
      </c>
      <c r="L1120" s="115">
        <v>0.05</v>
      </c>
      <c r="M1120" s="90">
        <v>36.11</v>
      </c>
      <c r="N1120" s="90">
        <v>33.4</v>
      </c>
      <c r="O1120" s="90">
        <v>33.18</v>
      </c>
      <c r="P1120" s="90">
        <v>33.020000000000003</v>
      </c>
      <c r="Q1120" s="90">
        <v>31.72</v>
      </c>
      <c r="R1120" s="63">
        <f t="shared" si="648"/>
        <v>-3.3099999999999881</v>
      </c>
      <c r="S1120" s="64">
        <f t="shared" si="647"/>
        <v>0.11370456818939648</v>
      </c>
      <c r="T1120" s="65">
        <f t="shared" si="641"/>
        <v>1.0811377245508982</v>
      </c>
      <c r="U1120" s="65">
        <f t="shared" si="641"/>
        <v>1.0066305003013862</v>
      </c>
      <c r="V1120" s="65">
        <f t="shared" si="612"/>
        <v>1.0115081768625074</v>
      </c>
      <c r="W1120" s="65">
        <f t="shared" si="613"/>
        <v>1.0529634300126103</v>
      </c>
      <c r="X1120" s="61">
        <f t="shared" si="624"/>
        <v>-1.3902492969762118E-2</v>
      </c>
      <c r="Y1120" s="66">
        <f t="shared" si="614"/>
        <v>-4.0561258498866895E-2</v>
      </c>
      <c r="Z1120" s="61">
        <f t="shared" si="615"/>
        <v>-1.5708702697550245E-2</v>
      </c>
      <c r="AA1120" s="67">
        <f t="shared" si="616"/>
        <v>31.472999999999999</v>
      </c>
      <c r="AB1120" s="68">
        <f t="shared" si="617"/>
        <v>-5.2425149700598736E-2</v>
      </c>
      <c r="AC1120" s="69">
        <f t="shared" si="618"/>
        <v>-5.7694610778443102E-2</v>
      </c>
      <c r="AD1120" s="70">
        <f>_xlfn.PERCENTILE.EXC(AC1120:$AC$5675,0.5)</f>
        <v>8.8646218812734462E-2</v>
      </c>
      <c r="AE1120" s="70">
        <f>_xlfn.PERCENTILE.EXC($AC1120:AC$5675,0.35)</f>
        <v>5.2084763573734094E-2</v>
      </c>
      <c r="AF1120" s="71">
        <f t="shared" si="643"/>
        <v>3.2405430335423306E-2</v>
      </c>
      <c r="AG1120" s="70">
        <f t="shared" si="644"/>
        <v>-0.25543395353898041</v>
      </c>
      <c r="AH1120" s="70">
        <f t="shared" si="645"/>
        <v>-0.28989367203038569</v>
      </c>
      <c r="AI1120" s="61" t="str">
        <f t="shared" si="633"/>
        <v>Safety</v>
      </c>
      <c r="AJ1120" s="68" t="str">
        <f t="shared" si="634"/>
        <v>Safety</v>
      </c>
      <c r="AK1120" s="72" t="str">
        <f t="shared" si="635"/>
        <v>00635U</v>
      </c>
      <c r="AL1120" s="73">
        <f t="shared" si="625"/>
        <v>0</v>
      </c>
      <c r="AM1120" s="72" t="str">
        <f t="shared" si="638"/>
        <v>00635U</v>
      </c>
      <c r="AN1120" s="73">
        <f t="shared" si="626"/>
        <v>0</v>
      </c>
      <c r="AO1120" s="74" t="str">
        <f t="shared" si="632"/>
        <v>00635U</v>
      </c>
      <c r="AP1120" s="20">
        <f t="shared" si="627"/>
        <v>0</v>
      </c>
      <c r="AQ1120" s="74" t="str">
        <f t="shared" si="642"/>
        <v>00635U</v>
      </c>
      <c r="AR1120" s="20">
        <f t="shared" si="628"/>
        <v>0</v>
      </c>
      <c r="AS1120" s="74" t="str">
        <f t="shared" si="636"/>
        <v>00635U</v>
      </c>
      <c r="AT1120" s="20">
        <f t="shared" si="629"/>
        <v>0</v>
      </c>
      <c r="AU1120" s="74" t="str">
        <f t="shared" si="619"/>
        <v>00635U</v>
      </c>
      <c r="AV1120" s="20">
        <f t="shared" si="630"/>
        <v>0</v>
      </c>
      <c r="AW1120" s="74" t="str">
        <f t="shared" si="620"/>
        <v>00635U</v>
      </c>
      <c r="AX1120" s="20">
        <f t="shared" si="621"/>
        <v>0</v>
      </c>
      <c r="AY1120" s="20">
        <f t="shared" si="631"/>
        <v>1</v>
      </c>
      <c r="AZ1120" s="57">
        <v>44683</v>
      </c>
      <c r="BA1120" s="75">
        <v>33.86</v>
      </c>
      <c r="BB1120" s="90">
        <v>32.912500000000001</v>
      </c>
      <c r="BC1120" s="76">
        <f t="shared" si="639"/>
        <v>35.71166666666668</v>
      </c>
      <c r="BD1120" s="76">
        <f t="shared" si="640"/>
        <v>35.684333333333349</v>
      </c>
      <c r="BE1120" s="77">
        <f t="shared" si="646"/>
        <v>-7.8382414710412407E-2</v>
      </c>
      <c r="BF1120" s="77">
        <f t="shared" si="637"/>
        <v>-5.1124209503704207E-2</v>
      </c>
    </row>
    <row r="1121" spans="1:58" s="23" customFormat="1" ht="13.15" x14ac:dyDescent="0.4">
      <c r="A1121" s="57">
        <v>44679</v>
      </c>
      <c r="B1121" s="112">
        <v>29.241</v>
      </c>
      <c r="C1121" s="112">
        <v>29.282</v>
      </c>
      <c r="D1121" s="112">
        <v>29.221</v>
      </c>
      <c r="E1121" s="112">
        <v>28.908000000000001</v>
      </c>
      <c r="F1121" s="112">
        <v>28.844000000000001</v>
      </c>
      <c r="G1121" s="112">
        <v>28.734000000000002</v>
      </c>
      <c r="H1121" s="113">
        <v>28.045999999999999</v>
      </c>
      <c r="I1121" s="90">
        <f t="shared" si="622"/>
        <v>29.25535</v>
      </c>
      <c r="J1121" s="90">
        <f t="shared" si="623"/>
        <v>29.260649999999998</v>
      </c>
      <c r="K1121" s="114">
        <v>13</v>
      </c>
      <c r="L1121" s="115">
        <v>0.05</v>
      </c>
      <c r="M1121" s="90">
        <v>32.25</v>
      </c>
      <c r="N1121" s="90">
        <v>29.99</v>
      </c>
      <c r="O1121" s="90">
        <v>31.15</v>
      </c>
      <c r="P1121" s="90">
        <v>31.65</v>
      </c>
      <c r="Q1121" s="90">
        <v>31.11</v>
      </c>
      <c r="R1121" s="63">
        <f t="shared" si="648"/>
        <v>0.56000000000000227</v>
      </c>
      <c r="S1121" s="64">
        <f t="shared" si="647"/>
        <v>-5.0949367088607686E-2</v>
      </c>
      <c r="T1121" s="65">
        <f t="shared" si="641"/>
        <v>1.0753584528176059</v>
      </c>
      <c r="U1121" s="65">
        <f t="shared" si="641"/>
        <v>0.96276083467094697</v>
      </c>
      <c r="V1121" s="65">
        <f t="shared" si="612"/>
        <v>0.94755134281200626</v>
      </c>
      <c r="W1121" s="65">
        <f t="shared" si="613"/>
        <v>0.96399871423979422</v>
      </c>
      <c r="X1121" s="61">
        <f t="shared" si="624"/>
        <v>1.4021408296570012E-3</v>
      </c>
      <c r="Y1121" s="66">
        <f t="shared" si="614"/>
        <v>-2.9818735298187418E-2</v>
      </c>
      <c r="Z1121" s="61">
        <f t="shared" si="615"/>
        <v>1.8116344531849066E-4</v>
      </c>
      <c r="AA1121" s="67">
        <f t="shared" si="616"/>
        <v>29.25535</v>
      </c>
      <c r="AB1121" s="68">
        <f t="shared" si="617"/>
        <v>-2.4974991663887922E-2</v>
      </c>
      <c r="AC1121" s="69">
        <f t="shared" si="618"/>
        <v>-2.4496498832944264E-2</v>
      </c>
      <c r="AD1121" s="70">
        <f>_xlfn.PERCENTILE.EXC(AC1121:$AC$5675,0.5)</f>
        <v>8.8663675083662963E-2</v>
      </c>
      <c r="AE1121" s="70">
        <f>_xlfn.PERCENTILE.EXC($AC1121:AC$5675,0.35)</f>
        <v>5.2094707116113755E-2</v>
      </c>
      <c r="AF1121" s="71">
        <f t="shared" si="643"/>
        <v>3.3144438291869346E-2</v>
      </c>
      <c r="AG1121" s="70">
        <f t="shared" si="644"/>
        <v>-0.25543395353898041</v>
      </c>
      <c r="AH1121" s="70">
        <f t="shared" si="645"/>
        <v>-0.28989367203038569</v>
      </c>
      <c r="AI1121" s="61" t="str">
        <f t="shared" si="633"/>
        <v>Safety</v>
      </c>
      <c r="AJ1121" s="68" t="str">
        <f t="shared" si="634"/>
        <v>Safety</v>
      </c>
      <c r="AK1121" s="72" t="str">
        <f t="shared" si="635"/>
        <v>00635U</v>
      </c>
      <c r="AL1121" s="73">
        <f t="shared" si="625"/>
        <v>0</v>
      </c>
      <c r="AM1121" s="72" t="str">
        <f t="shared" si="638"/>
        <v>00635U</v>
      </c>
      <c r="AN1121" s="73">
        <f t="shared" si="626"/>
        <v>0</v>
      </c>
      <c r="AO1121" s="74" t="str">
        <f t="shared" si="632"/>
        <v>00635U</v>
      </c>
      <c r="AP1121" s="20">
        <f t="shared" si="627"/>
        <v>0</v>
      </c>
      <c r="AQ1121" s="74" t="str">
        <f t="shared" si="642"/>
        <v>00635U</v>
      </c>
      <c r="AR1121" s="20">
        <f t="shared" si="628"/>
        <v>0</v>
      </c>
      <c r="AS1121" s="74" t="str">
        <f t="shared" si="636"/>
        <v>00635U</v>
      </c>
      <c r="AT1121" s="20">
        <f t="shared" si="629"/>
        <v>0</v>
      </c>
      <c r="AU1121" s="74" t="str">
        <f t="shared" si="619"/>
        <v>00635U</v>
      </c>
      <c r="AV1121" s="20">
        <f t="shared" si="630"/>
        <v>0</v>
      </c>
      <c r="AW1121" s="74" t="str">
        <f t="shared" si="620"/>
        <v>00635U</v>
      </c>
      <c r="AX1121" s="20">
        <f t="shared" si="621"/>
        <v>0</v>
      </c>
      <c r="AY1121" s="20">
        <f t="shared" si="631"/>
        <v>1</v>
      </c>
      <c r="AZ1121" s="57">
        <v>44680</v>
      </c>
      <c r="BA1121" s="75">
        <v>33.299999999999997</v>
      </c>
      <c r="BB1121" s="90">
        <v>33.6</v>
      </c>
      <c r="BC1121" s="76">
        <f t="shared" si="639"/>
        <v>35.756250000000016</v>
      </c>
      <c r="BD1121" s="76">
        <f t="shared" si="640"/>
        <v>35.718125000000008</v>
      </c>
      <c r="BE1121" s="77">
        <f t="shared" si="646"/>
        <v>-6.0304142632407291E-2</v>
      </c>
      <c r="BF1121" s="77">
        <f t="shared" si="637"/>
        <v>-6.7700222226110968E-2</v>
      </c>
    </row>
    <row r="1122" spans="1:58" s="23" customFormat="1" ht="13.15" x14ac:dyDescent="0.4">
      <c r="A1122" s="57">
        <v>44678</v>
      </c>
      <c r="B1122" s="112">
        <v>30.824999999999999</v>
      </c>
      <c r="C1122" s="112">
        <v>30.393999999999998</v>
      </c>
      <c r="D1122" s="112">
        <v>30.058</v>
      </c>
      <c r="E1122" s="112">
        <v>29.597000000000001</v>
      </c>
      <c r="F1122" s="112">
        <v>29.401</v>
      </c>
      <c r="G1122" s="112">
        <v>29.199000000000002</v>
      </c>
      <c r="H1122" s="113">
        <v>28.559000000000001</v>
      </c>
      <c r="I1122" s="90">
        <f t="shared" si="622"/>
        <v>30.695699999999999</v>
      </c>
      <c r="J1122" s="90">
        <f t="shared" si="623"/>
        <v>30.293199999999999</v>
      </c>
      <c r="K1122" s="114">
        <v>14</v>
      </c>
      <c r="L1122" s="115">
        <v>0.05</v>
      </c>
      <c r="M1122" s="90">
        <v>34.82</v>
      </c>
      <c r="N1122" s="90">
        <v>31.6</v>
      </c>
      <c r="O1122" s="90">
        <v>32.200000000000003</v>
      </c>
      <c r="P1122" s="90">
        <v>32.32</v>
      </c>
      <c r="Q1122" s="90">
        <v>31.65</v>
      </c>
      <c r="R1122" s="63">
        <f t="shared" si="648"/>
        <v>-1.8999999999999915</v>
      </c>
      <c r="S1122" s="64">
        <f t="shared" si="647"/>
        <v>-5.7279236276849686E-2</v>
      </c>
      <c r="T1122" s="65">
        <f t="shared" si="641"/>
        <v>1.1018987341772151</v>
      </c>
      <c r="U1122" s="65">
        <f t="shared" si="641"/>
        <v>0.98136645962732916</v>
      </c>
      <c r="V1122" s="65">
        <f t="shared" si="612"/>
        <v>0.9777227722772277</v>
      </c>
      <c r="W1122" s="65">
        <f t="shared" si="613"/>
        <v>0.99842022116903639</v>
      </c>
      <c r="X1122" s="61">
        <f t="shared" si="624"/>
        <v>-1.3982157339821603E-2</v>
      </c>
      <c r="Y1122" s="66">
        <f t="shared" si="614"/>
        <v>-3.5071122073183102E-2</v>
      </c>
      <c r="Z1122" s="61">
        <f t="shared" si="615"/>
        <v>-1.3112585801920134E-2</v>
      </c>
      <c r="AA1122" s="67">
        <f t="shared" si="616"/>
        <v>30.695699999999999</v>
      </c>
      <c r="AB1122" s="68">
        <f t="shared" si="617"/>
        <v>-2.4525316455696267E-2</v>
      </c>
      <c r="AC1122" s="69">
        <f t="shared" si="618"/>
        <v>-2.8617088607595022E-2</v>
      </c>
      <c r="AD1122" s="70">
        <f>_xlfn.PERCENTILE.EXC(AC1122:$AC$5675,0.5)</f>
        <v>8.8721922342875223E-2</v>
      </c>
      <c r="AE1122" s="70">
        <f>_xlfn.PERCENTILE.EXC($AC1122:AC$5675,0.35)</f>
        <v>5.2101702072378679E-2</v>
      </c>
      <c r="AF1122" s="71">
        <f t="shared" si="643"/>
        <v>3.3785540369629947E-2</v>
      </c>
      <c r="AG1122" s="70">
        <f t="shared" si="644"/>
        <v>-0.25543395353898041</v>
      </c>
      <c r="AH1122" s="70">
        <f t="shared" si="645"/>
        <v>-0.28989367203038569</v>
      </c>
      <c r="AI1122" s="61" t="str">
        <f t="shared" si="633"/>
        <v>Safety</v>
      </c>
      <c r="AJ1122" s="68" t="str">
        <f t="shared" si="634"/>
        <v>Safety</v>
      </c>
      <c r="AK1122" s="72" t="str">
        <f t="shared" si="635"/>
        <v>00635U</v>
      </c>
      <c r="AL1122" s="73">
        <f t="shared" si="625"/>
        <v>0</v>
      </c>
      <c r="AM1122" s="72" t="str">
        <f t="shared" si="638"/>
        <v>00635U</v>
      </c>
      <c r="AN1122" s="73">
        <f t="shared" si="626"/>
        <v>0</v>
      </c>
      <c r="AO1122" s="74" t="str">
        <f t="shared" si="632"/>
        <v>00635U</v>
      </c>
      <c r="AP1122" s="20">
        <f t="shared" si="627"/>
        <v>0</v>
      </c>
      <c r="AQ1122" s="74" t="str">
        <f t="shared" si="642"/>
        <v>00635U</v>
      </c>
      <c r="AR1122" s="20">
        <f t="shared" si="628"/>
        <v>0</v>
      </c>
      <c r="AS1122" s="74" t="str">
        <f t="shared" si="636"/>
        <v>00635U</v>
      </c>
      <c r="AT1122" s="20">
        <f t="shared" si="629"/>
        <v>0</v>
      </c>
      <c r="AU1122" s="74" t="str">
        <f t="shared" si="619"/>
        <v>00635U</v>
      </c>
      <c r="AV1122" s="20">
        <f t="shared" si="630"/>
        <v>0</v>
      </c>
      <c r="AW1122" s="74" t="str">
        <f t="shared" si="620"/>
        <v>00635U</v>
      </c>
      <c r="AX1122" s="20">
        <f t="shared" si="621"/>
        <v>0</v>
      </c>
      <c r="AY1122" s="20">
        <f t="shared" si="631"/>
        <v>1</v>
      </c>
      <c r="AZ1122" s="57">
        <v>44679</v>
      </c>
      <c r="BA1122" s="75">
        <v>33.29</v>
      </c>
      <c r="BB1122" s="90">
        <v>33.6</v>
      </c>
      <c r="BC1122" s="76">
        <f t="shared" si="639"/>
        <v>35.787083333333342</v>
      </c>
      <c r="BD1122" s="76">
        <f t="shared" si="640"/>
        <v>35.751083333333348</v>
      </c>
      <c r="BE1122" s="77">
        <f t="shared" si="646"/>
        <v>-6.1113763112855157E-2</v>
      </c>
      <c r="BF1122" s="77">
        <f t="shared" si="637"/>
        <v>-6.8839405798892278E-2</v>
      </c>
    </row>
    <row r="1123" spans="1:58" s="23" customFormat="1" ht="13.15" x14ac:dyDescent="0.4">
      <c r="A1123" s="57">
        <v>44677</v>
      </c>
      <c r="B1123" s="112">
        <v>30.302</v>
      </c>
      <c r="C1123" s="112">
        <v>29.954999999999998</v>
      </c>
      <c r="D1123" s="112">
        <v>29.792000000000002</v>
      </c>
      <c r="E1123" s="112">
        <v>29.413</v>
      </c>
      <c r="F1123" s="112">
        <v>29.344000000000001</v>
      </c>
      <c r="G1123" s="112">
        <v>29.254999999999999</v>
      </c>
      <c r="H1123" s="113">
        <v>28.713999999999999</v>
      </c>
      <c r="I1123" s="90">
        <f t="shared" si="622"/>
        <v>30.215249999999997</v>
      </c>
      <c r="J1123" s="90">
        <f t="shared" si="623"/>
        <v>29.914249999999999</v>
      </c>
      <c r="K1123" s="114">
        <v>15</v>
      </c>
      <c r="L1123" s="115">
        <v>0.05</v>
      </c>
      <c r="M1123" s="90">
        <v>37.74</v>
      </c>
      <c r="N1123" s="90">
        <v>33.520000000000003</v>
      </c>
      <c r="O1123" s="90">
        <v>33.14</v>
      </c>
      <c r="P1123" s="90">
        <v>32.869999999999997</v>
      </c>
      <c r="Q1123" s="90">
        <v>32.03</v>
      </c>
      <c r="R1123" s="63">
        <f t="shared" si="648"/>
        <v>-5.2500000000000142</v>
      </c>
      <c r="S1123" s="64">
        <f t="shared" si="647"/>
        <v>0.24056254626202828</v>
      </c>
      <c r="T1123" s="65">
        <f t="shared" si="641"/>
        <v>1.1258949880668256</v>
      </c>
      <c r="U1123" s="65">
        <f t="shared" si="641"/>
        <v>1.011466505733253</v>
      </c>
      <c r="V1123" s="65">
        <f t="shared" si="612"/>
        <v>1.0197748707027687</v>
      </c>
      <c r="W1123" s="65">
        <f t="shared" si="613"/>
        <v>1.046518888541992</v>
      </c>
      <c r="X1123" s="61">
        <f t="shared" si="624"/>
        <v>-1.1451389347237849E-2</v>
      </c>
      <c r="Y1123" s="66">
        <f t="shared" si="614"/>
        <v>-2.3765001869921518E-2</v>
      </c>
      <c r="Z1123" s="61">
        <f t="shared" si="615"/>
        <v>-9.9618570092916137E-3</v>
      </c>
      <c r="AA1123" s="67">
        <f t="shared" si="616"/>
        <v>30.215250000000001</v>
      </c>
      <c r="AB1123" s="68">
        <f t="shared" si="617"/>
        <v>-9.6002386634844963E-2</v>
      </c>
      <c r="AC1123" s="69">
        <f t="shared" si="618"/>
        <v>-9.8590393794749459E-2</v>
      </c>
      <c r="AD1123" s="70">
        <f>_xlfn.PERCENTILE.EXC(AC1123:$AC$5675,0.5)</f>
        <v>8.8780169602087483E-2</v>
      </c>
      <c r="AE1123" s="70">
        <f>_xlfn.PERCENTILE.EXC($AC1123:AC$5675,0.35)</f>
        <v>5.2102783963281052E-2</v>
      </c>
      <c r="AF1123" s="71">
        <f t="shared" si="643"/>
        <v>3.400412784890073E-2</v>
      </c>
      <c r="AG1123" s="70">
        <f t="shared" si="644"/>
        <v>-0.25543395353898041</v>
      </c>
      <c r="AH1123" s="70">
        <f t="shared" si="645"/>
        <v>-0.28989367203038569</v>
      </c>
      <c r="AI1123" s="61" t="str">
        <f t="shared" si="633"/>
        <v>Safety</v>
      </c>
      <c r="AJ1123" s="68" t="str">
        <f t="shared" si="634"/>
        <v>Safety</v>
      </c>
      <c r="AK1123" s="72" t="str">
        <f t="shared" si="635"/>
        <v>00635U</v>
      </c>
      <c r="AL1123" s="73">
        <f t="shared" si="625"/>
        <v>0</v>
      </c>
      <c r="AM1123" s="72" t="str">
        <f t="shared" si="638"/>
        <v>00635U</v>
      </c>
      <c r="AN1123" s="73">
        <f t="shared" si="626"/>
        <v>0</v>
      </c>
      <c r="AO1123" s="74" t="str">
        <f t="shared" si="632"/>
        <v>00635U</v>
      </c>
      <c r="AP1123" s="20">
        <f t="shared" si="627"/>
        <v>0</v>
      </c>
      <c r="AQ1123" s="74" t="str">
        <f t="shared" si="642"/>
        <v>00635U</v>
      </c>
      <c r="AR1123" s="20">
        <f t="shared" si="628"/>
        <v>0</v>
      </c>
      <c r="AS1123" s="74" t="str">
        <f t="shared" si="636"/>
        <v>00635U</v>
      </c>
      <c r="AT1123" s="20">
        <f t="shared" si="629"/>
        <v>0</v>
      </c>
      <c r="AU1123" s="74" t="str">
        <f t="shared" si="619"/>
        <v>00635U</v>
      </c>
      <c r="AV1123" s="20">
        <f t="shared" si="630"/>
        <v>0</v>
      </c>
      <c r="AW1123" s="74" t="str">
        <f t="shared" si="620"/>
        <v>00635U</v>
      </c>
      <c r="AX1123" s="20">
        <f t="shared" si="621"/>
        <v>0</v>
      </c>
      <c r="AY1123" s="20">
        <f t="shared" si="631"/>
        <v>1</v>
      </c>
      <c r="AZ1123" s="57">
        <v>44678</v>
      </c>
      <c r="BA1123" s="75">
        <v>33.75</v>
      </c>
      <c r="BB1123" s="90">
        <v>34.087499999999999</v>
      </c>
      <c r="BC1123" s="76">
        <f t="shared" si="639"/>
        <v>35.816041666666671</v>
      </c>
      <c r="BD1123" s="76">
        <f t="shared" si="640"/>
        <v>35.78958333333334</v>
      </c>
      <c r="BE1123" s="77">
        <f t="shared" si="646"/>
        <v>-4.826166115043902E-2</v>
      </c>
      <c r="BF1123" s="77">
        <f t="shared" si="637"/>
        <v>-5.6988183246987775E-2</v>
      </c>
    </row>
    <row r="1124" spans="1:58" s="23" customFormat="1" ht="13.15" x14ac:dyDescent="0.4">
      <c r="A1124" s="57">
        <v>44676</v>
      </c>
      <c r="B1124" s="112">
        <v>27.257999999999999</v>
      </c>
      <c r="C1124" s="112">
        <v>27.704999999999998</v>
      </c>
      <c r="D1124" s="112">
        <v>28.100999999999999</v>
      </c>
      <c r="E1124" s="112">
        <v>28.050999999999998</v>
      </c>
      <c r="F1124" s="112">
        <v>28.245000000000001</v>
      </c>
      <c r="G1124" s="112">
        <v>28.395</v>
      </c>
      <c r="H1124" s="113">
        <v>27.85</v>
      </c>
      <c r="I1124" s="90">
        <f t="shared" si="622"/>
        <v>27.3474</v>
      </c>
      <c r="J1124" s="90">
        <f t="shared" si="623"/>
        <v>27.784199999999998</v>
      </c>
      <c r="K1124" s="114">
        <v>16</v>
      </c>
      <c r="L1124" s="115">
        <v>0.05</v>
      </c>
      <c r="M1124" s="90">
        <v>28.95</v>
      </c>
      <c r="N1124" s="90">
        <v>27.02</v>
      </c>
      <c r="O1124" s="90">
        <v>29.07</v>
      </c>
      <c r="P1124" s="90">
        <v>30.12</v>
      </c>
      <c r="Q1124" s="90">
        <v>30.29</v>
      </c>
      <c r="R1124" s="63">
        <f t="shared" si="648"/>
        <v>3.2199999999999989</v>
      </c>
      <c r="S1124" s="64">
        <f t="shared" si="647"/>
        <v>-4.2183622828784163E-2</v>
      </c>
      <c r="T1124" s="65">
        <f t="shared" si="641"/>
        <v>1.0714285714285714</v>
      </c>
      <c r="U1124" s="65">
        <f t="shared" si="641"/>
        <v>0.92948056415548674</v>
      </c>
      <c r="V1124" s="65">
        <f t="shared" si="612"/>
        <v>0.89707835325365204</v>
      </c>
      <c r="W1124" s="65">
        <f t="shared" si="613"/>
        <v>0.89204357873885776</v>
      </c>
      <c r="X1124" s="61">
        <f t="shared" si="624"/>
        <v>1.6398855381906198E-2</v>
      </c>
      <c r="Y1124" s="66">
        <f t="shared" si="614"/>
        <v>-7.1655199458128755E-3</v>
      </c>
      <c r="Z1124" s="61">
        <f t="shared" si="615"/>
        <v>1.5972267930406476E-2</v>
      </c>
      <c r="AA1124" s="67">
        <f t="shared" si="616"/>
        <v>27.3474</v>
      </c>
      <c r="AB1124" s="68">
        <f t="shared" si="617"/>
        <v>8.8082901554403983E-3</v>
      </c>
      <c r="AC1124" s="69">
        <f t="shared" si="618"/>
        <v>1.2116950407105878E-2</v>
      </c>
      <c r="AD1124" s="70">
        <f>_xlfn.PERCENTILE.EXC(AC1124:$AC$5675,0.5)</f>
        <v>8.8805724410053424E-2</v>
      </c>
      <c r="AE1124" s="70">
        <f>_xlfn.PERCENTILE.EXC($AC1124:AC$5675,0.35)</f>
        <v>5.2184269805802375E-2</v>
      </c>
      <c r="AF1124" s="71">
        <f t="shared" si="643"/>
        <v>3.4227858309936403E-2</v>
      </c>
      <c r="AG1124" s="70">
        <f t="shared" si="644"/>
        <v>-0.25543395353898041</v>
      </c>
      <c r="AH1124" s="70">
        <f t="shared" si="645"/>
        <v>-0.28989367203038569</v>
      </c>
      <c r="AI1124" s="61" t="str">
        <f t="shared" si="633"/>
        <v>Safety</v>
      </c>
      <c r="AJ1124" s="68" t="str">
        <f t="shared" si="634"/>
        <v>Safety</v>
      </c>
      <c r="AK1124" s="72" t="str">
        <f t="shared" si="635"/>
        <v>00635U</v>
      </c>
      <c r="AL1124" s="73">
        <f t="shared" si="625"/>
        <v>0</v>
      </c>
      <c r="AM1124" s="72" t="str">
        <f t="shared" si="638"/>
        <v>00635U</v>
      </c>
      <c r="AN1124" s="73">
        <f t="shared" si="626"/>
        <v>0</v>
      </c>
      <c r="AO1124" s="74" t="str">
        <f t="shared" si="632"/>
        <v>00635U</v>
      </c>
      <c r="AP1124" s="20">
        <f t="shared" si="627"/>
        <v>0</v>
      </c>
      <c r="AQ1124" s="74" t="str">
        <f t="shared" si="642"/>
        <v>00635U</v>
      </c>
      <c r="AR1124" s="20">
        <f t="shared" si="628"/>
        <v>0</v>
      </c>
      <c r="AS1124" s="74" t="str">
        <f t="shared" si="636"/>
        <v>00635U</v>
      </c>
      <c r="AT1124" s="20">
        <f t="shared" si="629"/>
        <v>0</v>
      </c>
      <c r="AU1124" s="74" t="str">
        <f t="shared" si="619"/>
        <v>00635U</v>
      </c>
      <c r="AV1124" s="20">
        <f t="shared" si="630"/>
        <v>0</v>
      </c>
      <c r="AW1124" s="74" t="str">
        <f t="shared" si="620"/>
        <v>00635U</v>
      </c>
      <c r="AX1124" s="20">
        <f t="shared" si="621"/>
        <v>0</v>
      </c>
      <c r="AY1124" s="20">
        <f t="shared" si="631"/>
        <v>1</v>
      </c>
      <c r="AZ1124" s="57">
        <v>44677</v>
      </c>
      <c r="BA1124" s="75">
        <v>33.96</v>
      </c>
      <c r="BB1124" s="90">
        <v>33.125</v>
      </c>
      <c r="BC1124" s="76">
        <f t="shared" si="639"/>
        <v>35.838541666666671</v>
      </c>
      <c r="BD1124" s="76">
        <f t="shared" si="640"/>
        <v>35.813916666666678</v>
      </c>
      <c r="BE1124" s="77">
        <f t="shared" si="646"/>
        <v>-7.5715738991425793E-2</v>
      </c>
      <c r="BF1124" s="77">
        <f t="shared" si="637"/>
        <v>-5.1765258849562949E-2</v>
      </c>
    </row>
    <row r="1125" spans="1:58" s="23" customFormat="1" ht="13.15" x14ac:dyDescent="0.4">
      <c r="A1125" s="57">
        <v>44673</v>
      </c>
      <c r="B1125" s="112">
        <v>27.988</v>
      </c>
      <c r="C1125" s="112">
        <v>28.216999999999999</v>
      </c>
      <c r="D1125" s="112">
        <v>28.58</v>
      </c>
      <c r="E1125" s="112">
        <v>28.413</v>
      </c>
      <c r="F1125" s="112">
        <v>28.638999999999999</v>
      </c>
      <c r="G1125" s="112">
        <v>28.759</v>
      </c>
      <c r="H1125" s="113">
        <v>28.193000000000001</v>
      </c>
      <c r="I1125" s="90">
        <f t="shared" si="622"/>
        <v>28.022349999999999</v>
      </c>
      <c r="J1125" s="90">
        <f t="shared" si="623"/>
        <v>28.271449999999998</v>
      </c>
      <c r="K1125" s="114">
        <v>17</v>
      </c>
      <c r="L1125" s="115">
        <v>0.05</v>
      </c>
      <c r="M1125" s="90">
        <v>29.07</v>
      </c>
      <c r="N1125" s="90">
        <v>28.21</v>
      </c>
      <c r="O1125" s="90">
        <v>29.87</v>
      </c>
      <c r="P1125" s="90">
        <v>30.77</v>
      </c>
      <c r="Q1125" s="90">
        <v>30.8</v>
      </c>
      <c r="R1125" s="63">
        <f t="shared" si="648"/>
        <v>3.3599999999999994</v>
      </c>
      <c r="S1125" s="64">
        <f t="shared" si="647"/>
        <v>0.24382716049382722</v>
      </c>
      <c r="T1125" s="65">
        <f t="shared" si="641"/>
        <v>1.0304856433888692</v>
      </c>
      <c r="U1125" s="65">
        <f t="shared" si="641"/>
        <v>0.94442584532976226</v>
      </c>
      <c r="V1125" s="65">
        <f t="shared" si="612"/>
        <v>0.91680207994800134</v>
      </c>
      <c r="W1125" s="65">
        <f t="shared" si="613"/>
        <v>0.91590909090909089</v>
      </c>
      <c r="X1125" s="61">
        <f t="shared" si="624"/>
        <v>8.1820780334428758E-3</v>
      </c>
      <c r="Y1125" s="66">
        <f t="shared" si="614"/>
        <v>-7.742934572202825E-3</v>
      </c>
      <c r="Z1125" s="61">
        <f t="shared" si="615"/>
        <v>8.8893329788543272E-3</v>
      </c>
      <c r="AA1125" s="67">
        <f t="shared" si="616"/>
        <v>28.022349999999999</v>
      </c>
      <c r="AB1125" s="68">
        <f t="shared" si="617"/>
        <v>-7.869549805033722E-3</v>
      </c>
      <c r="AC1125" s="69">
        <f t="shared" si="618"/>
        <v>-6.651896490606218E-3</v>
      </c>
      <c r="AD1125" s="70">
        <f>_xlfn.PERCENTILE.EXC(AC1125:$AC$5675,0.5)</f>
        <v>8.8831279218019366E-2</v>
      </c>
      <c r="AE1125" s="70">
        <f>_xlfn.PERCENTILE.EXC($AC1125:AC$5675,0.35)</f>
        <v>5.2254438615942686E-2</v>
      </c>
      <c r="AF1125" s="71">
        <f t="shared" si="643"/>
        <v>3.4461929914106237E-2</v>
      </c>
      <c r="AG1125" s="70">
        <f t="shared" si="644"/>
        <v>-0.25543395353898041</v>
      </c>
      <c r="AH1125" s="70">
        <f t="shared" si="645"/>
        <v>-0.28989367203038569</v>
      </c>
      <c r="AI1125" s="61" t="str">
        <f t="shared" si="633"/>
        <v>Safety</v>
      </c>
      <c r="AJ1125" s="68" t="str">
        <f t="shared" si="634"/>
        <v>Safety</v>
      </c>
      <c r="AK1125" s="72" t="str">
        <f t="shared" si="635"/>
        <v>00635U</v>
      </c>
      <c r="AL1125" s="73">
        <f t="shared" si="625"/>
        <v>0</v>
      </c>
      <c r="AM1125" s="72" t="str">
        <f t="shared" si="638"/>
        <v>00635U</v>
      </c>
      <c r="AN1125" s="73">
        <f t="shared" si="626"/>
        <v>0</v>
      </c>
      <c r="AO1125" s="74" t="str">
        <f t="shared" si="632"/>
        <v>00635U</v>
      </c>
      <c r="AP1125" s="20">
        <f t="shared" si="627"/>
        <v>0</v>
      </c>
      <c r="AQ1125" s="74" t="str">
        <f t="shared" si="642"/>
        <v>00635U</v>
      </c>
      <c r="AR1125" s="20">
        <f t="shared" si="628"/>
        <v>0</v>
      </c>
      <c r="AS1125" s="74" t="str">
        <f t="shared" si="636"/>
        <v>00635U</v>
      </c>
      <c r="AT1125" s="20">
        <f t="shared" si="629"/>
        <v>0</v>
      </c>
      <c r="AU1125" s="74" t="str">
        <f t="shared" si="619"/>
        <v>00635U</v>
      </c>
      <c r="AV1125" s="20">
        <f t="shared" si="630"/>
        <v>0</v>
      </c>
      <c r="AW1125" s="74" t="str">
        <f t="shared" si="620"/>
        <v>00635U</v>
      </c>
      <c r="AX1125" s="20">
        <f t="shared" si="621"/>
        <v>0</v>
      </c>
      <c r="AY1125" s="20">
        <f t="shared" si="631"/>
        <v>1</v>
      </c>
      <c r="AZ1125" s="57">
        <v>44676</v>
      </c>
      <c r="BA1125" s="75">
        <v>33.799999999999997</v>
      </c>
      <c r="BB1125" s="90">
        <v>32.787500000000001</v>
      </c>
      <c r="BC1125" s="76">
        <f t="shared" si="639"/>
        <v>35.877291666666672</v>
      </c>
      <c r="BD1125" s="76">
        <f t="shared" si="640"/>
        <v>35.849791666666675</v>
      </c>
      <c r="BE1125" s="77">
        <f t="shared" si="646"/>
        <v>-8.6121095632683248E-2</v>
      </c>
      <c r="BF1125" s="77">
        <f t="shared" si="637"/>
        <v>-5.717722673888187E-2</v>
      </c>
    </row>
    <row r="1126" spans="1:58" s="23" customFormat="1" ht="13.15" x14ac:dyDescent="0.4">
      <c r="A1126" s="57">
        <v>44672</v>
      </c>
      <c r="B1126" s="112">
        <v>24.690999999999999</v>
      </c>
      <c r="C1126" s="112">
        <v>25.986000000000001</v>
      </c>
      <c r="D1126" s="112">
        <v>26.983000000000001</v>
      </c>
      <c r="E1126" s="112">
        <v>27.18</v>
      </c>
      <c r="F1126" s="112">
        <v>27.600999999999999</v>
      </c>
      <c r="G1126" s="112">
        <v>27.887</v>
      </c>
      <c r="H1126" s="113">
        <v>27.36</v>
      </c>
      <c r="I1126" s="90">
        <f t="shared" si="622"/>
        <v>24.820499999999999</v>
      </c>
      <c r="J1126" s="90">
        <f t="shared" si="623"/>
        <v>26.085699999999999</v>
      </c>
      <c r="K1126" s="114">
        <v>18</v>
      </c>
      <c r="L1126" s="115">
        <v>0.05</v>
      </c>
      <c r="M1126" s="90">
        <v>22.21</v>
      </c>
      <c r="N1126" s="90">
        <v>22.68</v>
      </c>
      <c r="O1126" s="90">
        <v>26.11</v>
      </c>
      <c r="P1126" s="90">
        <v>28.21</v>
      </c>
      <c r="Q1126" s="90">
        <v>29.22</v>
      </c>
      <c r="R1126" s="63">
        <f t="shared" si="648"/>
        <v>9.43</v>
      </c>
      <c r="S1126" s="64">
        <f t="shared" si="647"/>
        <v>0.11614173228346454</v>
      </c>
      <c r="T1126" s="65">
        <f t="shared" si="641"/>
        <v>0.97927689594356271</v>
      </c>
      <c r="U1126" s="65">
        <f t="shared" si="641"/>
        <v>0.86863270777479895</v>
      </c>
      <c r="V1126" s="65">
        <f t="shared" ref="V1126:V1189" si="649">N1126/P1126</f>
        <v>0.80397022332506196</v>
      </c>
      <c r="W1126" s="65">
        <f t="shared" ref="W1126:W1189" si="650">N1126/Q1126</f>
        <v>0.77618069815195079</v>
      </c>
      <c r="X1126" s="61">
        <f t="shared" si="624"/>
        <v>5.244826049977732E-2</v>
      </c>
      <c r="Y1126" s="66">
        <f t="shared" ref="Y1126:Y1189" si="651">(H1126-E1126)/E1126</f>
        <v>6.6225165562913803E-3</v>
      </c>
      <c r="Z1126" s="61">
        <f t="shared" ref="Z1126:Z1189" si="652">(J1126-I1126)/I1126</f>
        <v>5.0973993271690748E-2</v>
      </c>
      <c r="AA1126" s="67">
        <f t="shared" ref="AA1126:AA1189" si="653">B1126*(K1126*L1126)+C1126*(1-(K1126*L1126))</f>
        <v>24.820499999999996</v>
      </c>
      <c r="AB1126" s="68">
        <f t="shared" ref="AB1126:AB1189" si="654">(B1126-N1126)/N1126</f>
        <v>8.866843033509697E-2</v>
      </c>
      <c r="AC1126" s="69">
        <f t="shared" ref="AC1126:AC1189" si="655">(AA1126-N1126)/N1126</f>
        <v>9.43783068783067E-2</v>
      </c>
      <c r="AD1126" s="70">
        <f>_xlfn.PERCENTILE.EXC(AC1126:$AC$5675,0.5)</f>
        <v>8.8847710878497382E-2</v>
      </c>
      <c r="AE1126" s="70">
        <f>_xlfn.PERCENTILE.EXC($AC1126:AC$5675,0.35)</f>
        <v>5.2266251577563386E-2</v>
      </c>
      <c r="AF1126" s="71">
        <f t="shared" si="643"/>
        <v>3.466514044534208E-2</v>
      </c>
      <c r="AG1126" s="70">
        <f t="shared" si="644"/>
        <v>-0.25543395353898041</v>
      </c>
      <c r="AH1126" s="70">
        <f t="shared" si="645"/>
        <v>-0.28989367203038569</v>
      </c>
      <c r="AI1126" s="61" t="str">
        <f t="shared" si="633"/>
        <v>Short VOL</v>
      </c>
      <c r="AJ1126" s="68" t="str">
        <f t="shared" si="634"/>
        <v>Short VOL</v>
      </c>
      <c r="AK1126" s="72" t="str">
        <f t="shared" si="635"/>
        <v>00631L</v>
      </c>
      <c r="AL1126" s="73">
        <f t="shared" si="625"/>
        <v>1</v>
      </c>
      <c r="AM1126" s="72" t="str">
        <f t="shared" si="638"/>
        <v>00631L</v>
      </c>
      <c r="AN1126" s="73">
        <f t="shared" si="626"/>
        <v>1</v>
      </c>
      <c r="AO1126" s="74" t="str">
        <f t="shared" si="632"/>
        <v>00631L</v>
      </c>
      <c r="AP1126" s="20">
        <f t="shared" si="627"/>
        <v>1</v>
      </c>
      <c r="AQ1126" s="74" t="str">
        <f t="shared" si="642"/>
        <v>00635U</v>
      </c>
      <c r="AR1126" s="20">
        <f t="shared" si="628"/>
        <v>0</v>
      </c>
      <c r="AS1126" s="74" t="str">
        <f t="shared" si="636"/>
        <v>00635U</v>
      </c>
      <c r="AT1126" s="20">
        <f t="shared" si="629"/>
        <v>0</v>
      </c>
      <c r="AU1126" s="74" t="str">
        <f t="shared" si="619"/>
        <v>00631L</v>
      </c>
      <c r="AV1126" s="20">
        <f t="shared" si="630"/>
        <v>1</v>
      </c>
      <c r="AW1126" s="74" t="str">
        <f t="shared" si="620"/>
        <v>00631L</v>
      </c>
      <c r="AX1126" s="20">
        <f t="shared" si="621"/>
        <v>1</v>
      </c>
      <c r="AY1126" s="20">
        <f t="shared" si="631"/>
        <v>0</v>
      </c>
      <c r="AZ1126" s="57">
        <v>44673</v>
      </c>
      <c r="BA1126" s="75">
        <v>33.049999999999997</v>
      </c>
      <c r="BB1126" s="90">
        <v>33.5</v>
      </c>
      <c r="BC1126" s="76">
        <f t="shared" si="639"/>
        <v>35.915416666666673</v>
      </c>
      <c r="BD1126" s="76">
        <f t="shared" si="640"/>
        <v>35.881666666666668</v>
      </c>
      <c r="BE1126" s="77">
        <f t="shared" si="646"/>
        <v>-6.7252920635289079E-2</v>
      </c>
      <c r="BF1126" s="77">
        <f t="shared" si="637"/>
        <v>-7.8916809884342159E-2</v>
      </c>
    </row>
    <row r="1127" spans="1:58" s="23" customFormat="1" ht="13.15" x14ac:dyDescent="0.4">
      <c r="A1127" s="57">
        <v>44671</v>
      </c>
      <c r="B1127" s="112">
        <v>22.992000000000001</v>
      </c>
      <c r="C1127" s="112">
        <v>24.498000000000001</v>
      </c>
      <c r="D1127" s="112">
        <v>25.472999999999999</v>
      </c>
      <c r="E1127" s="112">
        <v>26.17</v>
      </c>
      <c r="F1127" s="112">
        <v>26.826000000000001</v>
      </c>
      <c r="G1127" s="112">
        <v>27.213000000000001</v>
      </c>
      <c r="H1127" s="113">
        <v>26.7</v>
      </c>
      <c r="I1127" s="90">
        <f t="shared" si="622"/>
        <v>23.067299999999999</v>
      </c>
      <c r="J1127" s="90">
        <f t="shared" si="623"/>
        <v>24.546749999999999</v>
      </c>
      <c r="K1127" s="114">
        <v>19</v>
      </c>
      <c r="L1127" s="115">
        <v>0.05</v>
      </c>
      <c r="M1127" s="90">
        <v>19.3</v>
      </c>
      <c r="N1127" s="90">
        <v>20.32</v>
      </c>
      <c r="O1127" s="90">
        <v>24.15</v>
      </c>
      <c r="P1127" s="90">
        <v>26.83</v>
      </c>
      <c r="Q1127" s="90">
        <v>28.23</v>
      </c>
      <c r="R1127" s="63">
        <f t="shared" si="648"/>
        <v>11.359999999999992</v>
      </c>
      <c r="S1127" s="64">
        <f t="shared" si="647"/>
        <v>-4.9134300421151175E-2</v>
      </c>
      <c r="T1127" s="65">
        <f t="shared" si="641"/>
        <v>0.94980314960629919</v>
      </c>
      <c r="U1127" s="65">
        <f t="shared" si="641"/>
        <v>0.8414078674948241</v>
      </c>
      <c r="V1127" s="65">
        <f t="shared" si="649"/>
        <v>0.75736116287737609</v>
      </c>
      <c r="W1127" s="65">
        <f t="shared" si="650"/>
        <v>0.71980162947219273</v>
      </c>
      <c r="X1127" s="61">
        <f t="shared" si="624"/>
        <v>6.5501043841336121E-2</v>
      </c>
      <c r="Y1127" s="66">
        <f t="shared" si="651"/>
        <v>2.0252197172334639E-2</v>
      </c>
      <c r="Z1127" s="61">
        <f t="shared" si="652"/>
        <v>6.4136244814087473E-2</v>
      </c>
      <c r="AA1127" s="67">
        <f t="shared" si="653"/>
        <v>23.067299999999999</v>
      </c>
      <c r="AB1127" s="68">
        <f t="shared" si="654"/>
        <v>0.13149606299212602</v>
      </c>
      <c r="AC1127" s="69">
        <f t="shared" si="655"/>
        <v>0.13520177165354327</v>
      </c>
      <c r="AD1127" s="70">
        <f>_xlfn.PERCENTILE.EXC(AC1127:$AC$5675,0.5)</f>
        <v>8.8831279218019366E-2</v>
      </c>
      <c r="AE1127" s="70">
        <f>_xlfn.PERCENTILE.EXC($AC1127:AC$5675,0.35)</f>
        <v>5.2259890752075322E-2</v>
      </c>
      <c r="AF1127" s="71">
        <f t="shared" si="643"/>
        <v>3.466514044534208E-2</v>
      </c>
      <c r="AG1127" s="70">
        <f t="shared" si="644"/>
        <v>-0.25543395353898041</v>
      </c>
      <c r="AH1127" s="70">
        <f t="shared" si="645"/>
        <v>-0.28989367203038569</v>
      </c>
      <c r="AI1127" s="61" t="str">
        <f t="shared" si="633"/>
        <v>Short VOL</v>
      </c>
      <c r="AJ1127" s="68" t="str">
        <f t="shared" si="634"/>
        <v>Short VOL</v>
      </c>
      <c r="AK1127" s="72" t="str">
        <f t="shared" si="635"/>
        <v>00631L</v>
      </c>
      <c r="AL1127" s="73">
        <f t="shared" si="625"/>
        <v>1</v>
      </c>
      <c r="AM1127" s="72" t="str">
        <f t="shared" si="638"/>
        <v>00631L</v>
      </c>
      <c r="AN1127" s="73">
        <f t="shared" si="626"/>
        <v>1</v>
      </c>
      <c r="AO1127" s="74" t="str">
        <f t="shared" si="632"/>
        <v>00631L</v>
      </c>
      <c r="AP1127" s="20">
        <f t="shared" si="627"/>
        <v>1</v>
      </c>
      <c r="AQ1127" s="74" t="str">
        <f t="shared" si="642"/>
        <v>00635U</v>
      </c>
      <c r="AR1127" s="20">
        <f t="shared" si="628"/>
        <v>0</v>
      </c>
      <c r="AS1127" s="74" t="str">
        <f t="shared" si="636"/>
        <v>00635U</v>
      </c>
      <c r="AT1127" s="20">
        <f t="shared" si="629"/>
        <v>0</v>
      </c>
      <c r="AU1127" s="74" t="str">
        <f t="shared" si="619"/>
        <v>00631L</v>
      </c>
      <c r="AV1127" s="20">
        <f t="shared" si="630"/>
        <v>1</v>
      </c>
      <c r="AW1127" s="74" t="str">
        <f t="shared" si="620"/>
        <v>00631L</v>
      </c>
      <c r="AX1127" s="20">
        <f t="shared" si="621"/>
        <v>1</v>
      </c>
      <c r="AY1127" s="20">
        <f t="shared" si="631"/>
        <v>0</v>
      </c>
      <c r="AZ1127" s="57">
        <v>44672</v>
      </c>
      <c r="BA1127" s="75">
        <v>33.11</v>
      </c>
      <c r="BB1127" s="90">
        <v>34.612499999999997</v>
      </c>
      <c r="BC1127" s="76">
        <f t="shared" si="639"/>
        <v>35.932083333333338</v>
      </c>
      <c r="BD1127" s="76">
        <f t="shared" si="640"/>
        <v>35.90891666666667</v>
      </c>
      <c r="BE1127" s="77">
        <f t="shared" si="646"/>
        <v>-3.6724375847954106E-2</v>
      </c>
      <c r="BF1127" s="77">
        <f t="shared" si="637"/>
        <v>-7.7944892981548317E-2</v>
      </c>
    </row>
    <row r="1128" spans="1:58" s="23" customFormat="1" ht="13.15" x14ac:dyDescent="0.4">
      <c r="A1128" s="57">
        <v>44670</v>
      </c>
      <c r="B1128" s="112">
        <v>21.149000000000001</v>
      </c>
      <c r="C1128" s="112">
        <v>23.542000000000002</v>
      </c>
      <c r="D1128" s="112">
        <v>24.983000000000001</v>
      </c>
      <c r="E1128" s="112">
        <v>26.199000000000002</v>
      </c>
      <c r="F1128" s="112">
        <v>26.6</v>
      </c>
      <c r="G1128" s="112">
        <v>27.151</v>
      </c>
      <c r="H1128" s="113">
        <v>27.55</v>
      </c>
      <c r="I1128" s="90">
        <f t="shared" si="622"/>
        <v>23.542000000000002</v>
      </c>
      <c r="J1128" s="90">
        <f t="shared" si="623"/>
        <v>24.983000000000001</v>
      </c>
      <c r="K1128" s="114">
        <v>0</v>
      </c>
      <c r="L1128" s="115">
        <v>0.04</v>
      </c>
      <c r="M1128" s="90">
        <v>20.7</v>
      </c>
      <c r="N1128" s="90">
        <v>21.37</v>
      </c>
      <c r="O1128" s="90">
        <v>25.06</v>
      </c>
      <c r="P1128" s="90">
        <v>27.34</v>
      </c>
      <c r="Q1128" s="90">
        <v>28.68</v>
      </c>
      <c r="R1128" s="63">
        <f t="shared" si="648"/>
        <v>10.329999999999998</v>
      </c>
      <c r="S1128" s="64">
        <f t="shared" si="647"/>
        <v>-3.608479927830404E-2</v>
      </c>
      <c r="T1128" s="65">
        <f t="shared" si="641"/>
        <v>0.96864763687412248</v>
      </c>
      <c r="U1128" s="65">
        <f t="shared" si="641"/>
        <v>0.85275339185953725</v>
      </c>
      <c r="V1128" s="65">
        <f t="shared" si="649"/>
        <v>0.78163862472567669</v>
      </c>
      <c r="W1128" s="65">
        <f t="shared" si="650"/>
        <v>0.74511854951185497</v>
      </c>
      <c r="X1128" s="61">
        <f t="shared" si="624"/>
        <v>0.11314955789871864</v>
      </c>
      <c r="Y1128" s="66">
        <f t="shared" si="651"/>
        <v>5.1566853696705946E-2</v>
      </c>
      <c r="Z1128" s="61">
        <f t="shared" si="652"/>
        <v>6.1209752782261442E-2</v>
      </c>
      <c r="AA1128" s="67">
        <f t="shared" si="653"/>
        <v>23.542000000000002</v>
      </c>
      <c r="AB1128" s="68">
        <f t="shared" si="654"/>
        <v>-1.0341600374356578E-2</v>
      </c>
      <c r="AC1128" s="69">
        <f t="shared" si="655"/>
        <v>0.10163781001403839</v>
      </c>
      <c r="AD1128" s="70">
        <f>_xlfn.PERCENTILE.EXC(AC1128:$AC$5675,0.5)</f>
        <v>8.8805724410053424E-2</v>
      </c>
      <c r="AE1128" s="70">
        <f>_xlfn.PERCENTILE.EXC($AC1128:AC$5675,0.35)</f>
        <v>5.2253529926587244E-2</v>
      </c>
      <c r="AF1128" s="71">
        <f t="shared" si="643"/>
        <v>3.466514044534208E-2</v>
      </c>
      <c r="AG1128" s="70">
        <f t="shared" si="644"/>
        <v>-0.25543395353898041</v>
      </c>
      <c r="AH1128" s="70">
        <f t="shared" si="645"/>
        <v>-0.28989367203038569</v>
      </c>
      <c r="AI1128" s="61" t="str">
        <f t="shared" si="633"/>
        <v>Short VOL</v>
      </c>
      <c r="AJ1128" s="68" t="str">
        <f t="shared" si="634"/>
        <v>Short VOL</v>
      </c>
      <c r="AK1128" s="72" t="str">
        <f t="shared" si="635"/>
        <v>00631L</v>
      </c>
      <c r="AL1128" s="73">
        <f t="shared" si="625"/>
        <v>1</v>
      </c>
      <c r="AM1128" s="72" t="str">
        <f t="shared" si="638"/>
        <v>00631L</v>
      </c>
      <c r="AN1128" s="73">
        <f t="shared" si="626"/>
        <v>1</v>
      </c>
      <c r="AO1128" s="74" t="str">
        <f t="shared" si="632"/>
        <v>00631L</v>
      </c>
      <c r="AP1128" s="20">
        <f t="shared" si="627"/>
        <v>1</v>
      </c>
      <c r="AQ1128" s="74" t="str">
        <f t="shared" si="642"/>
        <v>00635U</v>
      </c>
      <c r="AR1128" s="20">
        <f t="shared" si="628"/>
        <v>0</v>
      </c>
      <c r="AS1128" s="74" t="str">
        <f t="shared" si="636"/>
        <v>00635U</v>
      </c>
      <c r="AT1128" s="20">
        <f t="shared" si="629"/>
        <v>0</v>
      </c>
      <c r="AU1128" s="74" t="str">
        <f t="shared" si="619"/>
        <v>00631L</v>
      </c>
      <c r="AV1128" s="20">
        <f t="shared" si="630"/>
        <v>1</v>
      </c>
      <c r="AW1128" s="74" t="str">
        <f t="shared" si="620"/>
        <v>00631L</v>
      </c>
      <c r="AX1128" s="20">
        <f t="shared" si="621"/>
        <v>1</v>
      </c>
      <c r="AY1128" s="20">
        <f t="shared" si="631"/>
        <v>0</v>
      </c>
      <c r="AZ1128" s="57">
        <v>44671</v>
      </c>
      <c r="BA1128" s="75">
        <v>34.22</v>
      </c>
      <c r="BB1128" s="90">
        <v>34.987499999999997</v>
      </c>
      <c r="BC1128" s="76">
        <f t="shared" si="639"/>
        <v>35.930833333333339</v>
      </c>
      <c r="BD1128" s="76">
        <f t="shared" si="640"/>
        <v>35.925541666666668</v>
      </c>
      <c r="BE1128" s="77">
        <f t="shared" si="646"/>
        <v>-2.6254145696593234E-2</v>
      </c>
      <c r="BF1128" s="77">
        <f t="shared" si="637"/>
        <v>-4.7474347985938567E-2</v>
      </c>
    </row>
    <row r="1129" spans="1:58" s="23" customFormat="1" ht="13.15" x14ac:dyDescent="0.4">
      <c r="A1129" s="57">
        <v>44669</v>
      </c>
      <c r="B1129" s="112">
        <v>22.952000000000002</v>
      </c>
      <c r="C1129" s="112">
        <v>24.786999999999999</v>
      </c>
      <c r="D1129" s="112">
        <v>25.971</v>
      </c>
      <c r="E1129" s="112">
        <v>27</v>
      </c>
      <c r="F1129" s="112">
        <v>27.3</v>
      </c>
      <c r="G1129" s="112">
        <v>27.798999999999999</v>
      </c>
      <c r="H1129" s="113">
        <v>28.085999999999999</v>
      </c>
      <c r="I1129" s="90">
        <f t="shared" si="622"/>
        <v>24.7136</v>
      </c>
      <c r="J1129" s="90">
        <f t="shared" si="623"/>
        <v>25.923639999999999</v>
      </c>
      <c r="K1129" s="114">
        <v>1</v>
      </c>
      <c r="L1129" s="115">
        <v>0.04</v>
      </c>
      <c r="M1129" s="90">
        <v>20.88</v>
      </c>
      <c r="N1129" s="90">
        <v>22.17</v>
      </c>
      <c r="O1129" s="90">
        <v>25.75</v>
      </c>
      <c r="P1129" s="90">
        <v>27.87</v>
      </c>
      <c r="Q1129" s="90">
        <v>29.09</v>
      </c>
      <c r="R1129" s="63">
        <f t="shared" si="648"/>
        <v>10.570000000000007</v>
      </c>
      <c r="S1129" s="64">
        <f t="shared" si="647"/>
        <v>-2.3348017621145269E-2</v>
      </c>
      <c r="T1129" s="65">
        <f t="shared" si="641"/>
        <v>0.94181326116373465</v>
      </c>
      <c r="U1129" s="65">
        <f t="shared" si="641"/>
        <v>0.8609708737864078</v>
      </c>
      <c r="V1129" s="65">
        <f t="shared" si="649"/>
        <v>0.79547900968783647</v>
      </c>
      <c r="W1129" s="65">
        <f t="shared" si="650"/>
        <v>0.762117566173943</v>
      </c>
      <c r="X1129" s="61">
        <f t="shared" si="624"/>
        <v>7.9949459742070281E-2</v>
      </c>
      <c r="Y1129" s="66">
        <f t="shared" si="651"/>
        <v>4.0222222222222166E-2</v>
      </c>
      <c r="Z1129" s="61">
        <f t="shared" si="652"/>
        <v>4.8962514566878133E-2</v>
      </c>
      <c r="AA1129" s="67">
        <f t="shared" si="653"/>
        <v>24.7136</v>
      </c>
      <c r="AB1129" s="68">
        <f t="shared" si="654"/>
        <v>3.5272891294542176E-2</v>
      </c>
      <c r="AC1129" s="69">
        <f t="shared" si="655"/>
        <v>0.1147316193053675</v>
      </c>
      <c r="AD1129" s="70">
        <f>_xlfn.PERCENTILE.EXC(AC1129:$AC$5675,0.5)</f>
        <v>8.8780169602087483E-2</v>
      </c>
      <c r="AE1129" s="70">
        <f>_xlfn.PERCENTILE.EXC($AC1129:AC$5675,0.35)</f>
        <v>5.2221233168423795E-2</v>
      </c>
      <c r="AF1129" s="71">
        <f t="shared" si="643"/>
        <v>3.466514044534208E-2</v>
      </c>
      <c r="AG1129" s="70">
        <f t="shared" si="644"/>
        <v>-0.25543395353898041</v>
      </c>
      <c r="AH1129" s="70">
        <f t="shared" si="645"/>
        <v>-0.28989367203038569</v>
      </c>
      <c r="AI1129" s="61" t="str">
        <f t="shared" si="633"/>
        <v>Short VOL</v>
      </c>
      <c r="AJ1129" s="68" t="str">
        <f t="shared" si="634"/>
        <v>Short VOL</v>
      </c>
      <c r="AK1129" s="72" t="str">
        <f t="shared" si="635"/>
        <v>00631L</v>
      </c>
      <c r="AL1129" s="73">
        <f t="shared" si="625"/>
        <v>1</v>
      </c>
      <c r="AM1129" s="72" t="str">
        <f t="shared" si="638"/>
        <v>00631L</v>
      </c>
      <c r="AN1129" s="73">
        <f t="shared" si="626"/>
        <v>1</v>
      </c>
      <c r="AO1129" s="74" t="str">
        <f t="shared" si="632"/>
        <v>00631L</v>
      </c>
      <c r="AP1129" s="20">
        <f t="shared" si="627"/>
        <v>1</v>
      </c>
      <c r="AQ1129" s="74" t="str">
        <f t="shared" si="642"/>
        <v>00635U</v>
      </c>
      <c r="AR1129" s="20">
        <f t="shared" si="628"/>
        <v>0</v>
      </c>
      <c r="AS1129" s="74" t="str">
        <f t="shared" si="636"/>
        <v>00635U</v>
      </c>
      <c r="AT1129" s="20">
        <f t="shared" si="629"/>
        <v>0</v>
      </c>
      <c r="AU1129" s="74" t="str">
        <f t="shared" si="619"/>
        <v>00631L</v>
      </c>
      <c r="AV1129" s="20">
        <f t="shared" si="630"/>
        <v>1</v>
      </c>
      <c r="AW1129" s="74" t="str">
        <f t="shared" si="620"/>
        <v>00631L</v>
      </c>
      <c r="AX1129" s="20">
        <f t="shared" si="621"/>
        <v>1</v>
      </c>
      <c r="AY1129" s="20">
        <f t="shared" si="631"/>
        <v>0</v>
      </c>
      <c r="AZ1129" s="57">
        <v>44670</v>
      </c>
      <c r="BA1129" s="75">
        <v>34.630000000000003</v>
      </c>
      <c r="BB1129" s="90">
        <v>34.912500000000001</v>
      </c>
      <c r="BC1129" s="76">
        <f t="shared" si="639"/>
        <v>35.923333333333339</v>
      </c>
      <c r="BD1129" s="76">
        <f t="shared" si="640"/>
        <v>35.924875000000007</v>
      </c>
      <c r="BE1129" s="77">
        <f t="shared" si="646"/>
        <v>-2.8138628560824094E-2</v>
      </c>
      <c r="BF1129" s="77">
        <f t="shared" si="637"/>
        <v>-3.6043966750058401E-2</v>
      </c>
    </row>
    <row r="1130" spans="1:58" s="23" customFormat="1" ht="13.15" x14ac:dyDescent="0.4">
      <c r="A1130" s="57">
        <v>44665</v>
      </c>
      <c r="B1130" s="112">
        <v>23.420999999999999</v>
      </c>
      <c r="C1130" s="112">
        <v>25.097999999999999</v>
      </c>
      <c r="D1130" s="112">
        <v>26.152000000000001</v>
      </c>
      <c r="E1130" s="112">
        <v>27.1</v>
      </c>
      <c r="F1130" s="112">
        <v>27.337</v>
      </c>
      <c r="G1130" s="112">
        <v>27.701000000000001</v>
      </c>
      <c r="H1130" s="113">
        <v>27.972000000000001</v>
      </c>
      <c r="I1130" s="90">
        <f t="shared" si="622"/>
        <v>24.963839999999998</v>
      </c>
      <c r="J1130" s="90">
        <f t="shared" si="623"/>
        <v>26.067679999999999</v>
      </c>
      <c r="K1130" s="114">
        <v>2</v>
      </c>
      <c r="L1130" s="115">
        <v>0.04</v>
      </c>
      <c r="M1130" s="90">
        <v>19.34</v>
      </c>
      <c r="N1130" s="90">
        <v>22.7</v>
      </c>
      <c r="O1130" s="90">
        <v>26.03</v>
      </c>
      <c r="P1130" s="90">
        <v>28.26</v>
      </c>
      <c r="Q1130" s="90">
        <v>29.27</v>
      </c>
      <c r="R1130" s="63">
        <f t="shared" si="648"/>
        <v>12.250000000000007</v>
      </c>
      <c r="S1130" s="64">
        <f t="shared" si="647"/>
        <v>4.0329972502291429E-2</v>
      </c>
      <c r="T1130" s="65">
        <f t="shared" si="641"/>
        <v>0.85198237885462558</v>
      </c>
      <c r="U1130" s="65">
        <f t="shared" si="641"/>
        <v>0.87207068766807527</v>
      </c>
      <c r="V1130" s="65">
        <f t="shared" si="649"/>
        <v>0.8032554847841471</v>
      </c>
      <c r="W1130" s="65">
        <f t="shared" si="650"/>
        <v>0.77553809361120596</v>
      </c>
      <c r="X1130" s="61">
        <f t="shared" si="624"/>
        <v>7.160240809529908E-2</v>
      </c>
      <c r="Y1130" s="66">
        <f t="shared" si="651"/>
        <v>3.2177121771217704E-2</v>
      </c>
      <c r="Z1130" s="61">
        <f t="shared" si="652"/>
        <v>4.421755627339391E-2</v>
      </c>
      <c r="AA1130" s="67">
        <f t="shared" si="653"/>
        <v>24.963840000000001</v>
      </c>
      <c r="AB1130" s="68">
        <f t="shared" si="654"/>
        <v>3.1762114537444937E-2</v>
      </c>
      <c r="AC1130" s="69">
        <f t="shared" si="655"/>
        <v>9.9728634361233567E-2</v>
      </c>
      <c r="AD1130" s="70">
        <f>_xlfn.PERCENTILE.EXC(AC1130:$AC$5675,0.5)</f>
        <v>8.8721922342875223E-2</v>
      </c>
      <c r="AE1130" s="70">
        <f>_xlfn.PERCENTILE.EXC($AC1130:AC$5675,0.35)</f>
        <v>5.2169484460753791E-2</v>
      </c>
      <c r="AF1130" s="71">
        <f t="shared" si="643"/>
        <v>3.466514044534208E-2</v>
      </c>
      <c r="AG1130" s="70">
        <f t="shared" si="644"/>
        <v>-0.25543395353898041</v>
      </c>
      <c r="AH1130" s="70">
        <f t="shared" si="645"/>
        <v>-0.28989367203038569</v>
      </c>
      <c r="AI1130" s="61" t="str">
        <f t="shared" si="633"/>
        <v>Short VOL</v>
      </c>
      <c r="AJ1130" s="68" t="str">
        <f t="shared" si="634"/>
        <v>Short VOL</v>
      </c>
      <c r="AK1130" s="72" t="str">
        <f t="shared" si="635"/>
        <v>00631L</v>
      </c>
      <c r="AL1130" s="73">
        <f t="shared" si="625"/>
        <v>1</v>
      </c>
      <c r="AM1130" s="72" t="str">
        <f t="shared" si="638"/>
        <v>00631L</v>
      </c>
      <c r="AN1130" s="73">
        <f t="shared" si="626"/>
        <v>1</v>
      </c>
      <c r="AO1130" s="74" t="str">
        <f t="shared" si="632"/>
        <v>00631L</v>
      </c>
      <c r="AP1130" s="20">
        <f t="shared" si="627"/>
        <v>1</v>
      </c>
      <c r="AQ1130" s="74" t="str">
        <f t="shared" si="642"/>
        <v>00635U</v>
      </c>
      <c r="AR1130" s="20">
        <f t="shared" si="628"/>
        <v>0</v>
      </c>
      <c r="AS1130" s="74" t="str">
        <f t="shared" si="636"/>
        <v>00635U</v>
      </c>
      <c r="AT1130" s="20">
        <f t="shared" si="629"/>
        <v>0</v>
      </c>
      <c r="AU1130" s="74" t="str">
        <f t="shared" si="619"/>
        <v>00631L</v>
      </c>
      <c r="AV1130" s="20">
        <f t="shared" si="630"/>
        <v>1</v>
      </c>
      <c r="AW1130" s="74" t="str">
        <f t="shared" si="620"/>
        <v>00631L</v>
      </c>
      <c r="AX1130" s="20">
        <f t="shared" si="621"/>
        <v>1</v>
      </c>
      <c r="AY1130" s="20">
        <f t="shared" si="631"/>
        <v>0</v>
      </c>
      <c r="AZ1130" s="57">
        <v>44669</v>
      </c>
      <c r="BA1130" s="75">
        <v>35.130000000000003</v>
      </c>
      <c r="BB1130" s="90">
        <v>35.112499999999997</v>
      </c>
      <c r="BC1130" s="76">
        <f t="shared" si="639"/>
        <v>35.926666666666684</v>
      </c>
      <c r="BD1130" s="76">
        <f t="shared" si="640"/>
        <v>35.926958333333339</v>
      </c>
      <c r="BE1130" s="77">
        <f t="shared" si="646"/>
        <v>-2.2661903878271092E-2</v>
      </c>
      <c r="BF1130" s="77">
        <f t="shared" si="637"/>
        <v>-2.2182738820778806E-2</v>
      </c>
    </row>
    <row r="1131" spans="1:58" s="23" customFormat="1" ht="13.15" x14ac:dyDescent="0.4">
      <c r="A1131" s="57">
        <v>44664</v>
      </c>
      <c r="B1131" s="112">
        <v>22.686</v>
      </c>
      <c r="C1131" s="112">
        <v>24.428999999999998</v>
      </c>
      <c r="D1131" s="112">
        <v>25.75</v>
      </c>
      <c r="E1131" s="112">
        <v>26.683</v>
      </c>
      <c r="F1131" s="112">
        <v>26.9</v>
      </c>
      <c r="G1131" s="112">
        <v>27.3</v>
      </c>
      <c r="H1131" s="113">
        <v>27.556000000000001</v>
      </c>
      <c r="I1131" s="90">
        <f t="shared" si="622"/>
        <v>24.219839999999998</v>
      </c>
      <c r="J1131" s="90">
        <f t="shared" si="623"/>
        <v>25.591480000000001</v>
      </c>
      <c r="K1131" s="114">
        <v>3</v>
      </c>
      <c r="L1131" s="115">
        <v>0.04</v>
      </c>
      <c r="M1131" s="90">
        <v>19.149999999999999</v>
      </c>
      <c r="N1131" s="90">
        <v>21.82</v>
      </c>
      <c r="O1131" s="90">
        <v>25.54</v>
      </c>
      <c r="P1131" s="90">
        <v>27.87</v>
      </c>
      <c r="Q1131" s="90">
        <v>28.8</v>
      </c>
      <c r="R1131" s="63">
        <f t="shared" si="648"/>
        <v>12.439999999999998</v>
      </c>
      <c r="S1131" s="64">
        <f t="shared" si="647"/>
        <v>-0.10057708161582857</v>
      </c>
      <c r="T1131" s="65">
        <f t="shared" si="641"/>
        <v>0.87763519706691107</v>
      </c>
      <c r="U1131" s="65">
        <f t="shared" si="641"/>
        <v>0.85434612372748631</v>
      </c>
      <c r="V1131" s="65">
        <f t="shared" si="649"/>
        <v>0.78292070326515961</v>
      </c>
      <c r="W1131" s="65">
        <f t="shared" si="650"/>
        <v>0.75763888888888886</v>
      </c>
      <c r="X1131" s="61">
        <f t="shared" si="624"/>
        <v>7.6831526051309107E-2</v>
      </c>
      <c r="Y1131" s="66">
        <f t="shared" si="651"/>
        <v>3.2717460555409854E-2</v>
      </c>
      <c r="Z1131" s="61">
        <f t="shared" si="652"/>
        <v>5.6632909218227827E-2</v>
      </c>
      <c r="AA1131" s="67">
        <f t="shared" si="653"/>
        <v>24.219839999999998</v>
      </c>
      <c r="AB1131" s="68">
        <f t="shared" si="654"/>
        <v>3.9688359303391367E-2</v>
      </c>
      <c r="AC1131" s="69">
        <f t="shared" si="655"/>
        <v>0.10998350137488531</v>
      </c>
      <c r="AD1131" s="70">
        <f>_xlfn.PERCENTILE.EXC(AC1131:$AC$5675,0.5)</f>
        <v>8.8663675083662963E-2</v>
      </c>
      <c r="AE1131" s="70">
        <f>_xlfn.PERCENTILE.EXC($AC1131:AC$5675,0.35)</f>
        <v>5.2117735753083823E-2</v>
      </c>
      <c r="AF1131" s="71">
        <f t="shared" si="643"/>
        <v>3.4461929914106237E-2</v>
      </c>
      <c r="AG1131" s="70">
        <f t="shared" si="644"/>
        <v>-0.25543395353898041</v>
      </c>
      <c r="AH1131" s="70">
        <f t="shared" si="645"/>
        <v>-0.28989367203038569</v>
      </c>
      <c r="AI1131" s="61" t="str">
        <f t="shared" si="633"/>
        <v>Short VOL</v>
      </c>
      <c r="AJ1131" s="68" t="str">
        <f t="shared" si="634"/>
        <v>Short VOL</v>
      </c>
      <c r="AK1131" s="72" t="str">
        <f t="shared" si="635"/>
        <v>00631L</v>
      </c>
      <c r="AL1131" s="73">
        <f t="shared" si="625"/>
        <v>1</v>
      </c>
      <c r="AM1131" s="72" t="str">
        <f t="shared" si="638"/>
        <v>00631L</v>
      </c>
      <c r="AN1131" s="73">
        <f t="shared" si="626"/>
        <v>1</v>
      </c>
      <c r="AO1131" s="74" t="str">
        <f t="shared" si="632"/>
        <v>00631L</v>
      </c>
      <c r="AP1131" s="20">
        <f t="shared" si="627"/>
        <v>1</v>
      </c>
      <c r="AQ1131" s="74" t="str">
        <f t="shared" si="642"/>
        <v>00635U</v>
      </c>
      <c r="AR1131" s="20">
        <f t="shared" si="628"/>
        <v>0</v>
      </c>
      <c r="AS1131" s="74" t="str">
        <f t="shared" si="636"/>
        <v>00635U</v>
      </c>
      <c r="AT1131" s="20">
        <f t="shared" si="629"/>
        <v>0</v>
      </c>
      <c r="AU1131" s="74" t="str">
        <f t="shared" si="619"/>
        <v>00631L</v>
      </c>
      <c r="AV1131" s="20">
        <f t="shared" si="630"/>
        <v>1</v>
      </c>
      <c r="AW1131" s="74" t="str">
        <f t="shared" si="620"/>
        <v>00631L</v>
      </c>
      <c r="AX1131" s="20">
        <f t="shared" si="621"/>
        <v>1</v>
      </c>
      <c r="AY1131" s="20">
        <f t="shared" si="631"/>
        <v>0</v>
      </c>
      <c r="AZ1131" s="57">
        <v>44665</v>
      </c>
      <c r="BA1131" s="75">
        <v>35</v>
      </c>
      <c r="BB1131" s="90">
        <v>34.625</v>
      </c>
      <c r="BC1131" s="76">
        <f t="shared" si="639"/>
        <v>35.92687500000001</v>
      </c>
      <c r="BD1131" s="76">
        <f t="shared" si="640"/>
        <v>35.924791666666685</v>
      </c>
      <c r="BE1131" s="77">
        <f t="shared" si="646"/>
        <v>-3.6236800445349319E-2</v>
      </c>
      <c r="BF1131" s="77">
        <f t="shared" si="637"/>
        <v>-2.574243645579067E-2</v>
      </c>
    </row>
    <row r="1132" spans="1:58" s="23" customFormat="1" ht="13.15" x14ac:dyDescent="0.4">
      <c r="A1132" s="57">
        <v>44663</v>
      </c>
      <c r="B1132" s="112">
        <v>25.064</v>
      </c>
      <c r="C1132" s="112">
        <v>26.204999999999998</v>
      </c>
      <c r="D1132" s="112">
        <v>26.847999999999999</v>
      </c>
      <c r="E1132" s="112">
        <v>27.495999999999999</v>
      </c>
      <c r="F1132" s="112">
        <v>27.6</v>
      </c>
      <c r="G1132" s="112">
        <v>27.853999999999999</v>
      </c>
      <c r="H1132" s="113">
        <v>28.05</v>
      </c>
      <c r="I1132" s="90">
        <f t="shared" si="622"/>
        <v>26.02244</v>
      </c>
      <c r="J1132" s="90">
        <f t="shared" si="623"/>
        <v>26.74512</v>
      </c>
      <c r="K1132" s="114">
        <v>4</v>
      </c>
      <c r="L1132" s="115">
        <v>0.04</v>
      </c>
      <c r="M1132" s="90">
        <v>22.49</v>
      </c>
      <c r="N1132" s="90">
        <v>24.26</v>
      </c>
      <c r="O1132" s="90">
        <v>27.17</v>
      </c>
      <c r="P1132" s="90">
        <v>28.88</v>
      </c>
      <c r="Q1132" s="90">
        <v>29.55</v>
      </c>
      <c r="R1132" s="63">
        <f t="shared" si="648"/>
        <v>9.2999999999999972</v>
      </c>
      <c r="S1132" s="64">
        <f t="shared" si="647"/>
        <v>-4.513746409519878E-3</v>
      </c>
      <c r="T1132" s="65">
        <f t="shared" si="641"/>
        <v>0.92704039571310792</v>
      </c>
      <c r="U1132" s="65">
        <f t="shared" si="641"/>
        <v>0.89289657710710346</v>
      </c>
      <c r="V1132" s="65">
        <f t="shared" si="649"/>
        <v>0.84002770083102496</v>
      </c>
      <c r="W1132" s="65">
        <f t="shared" si="650"/>
        <v>0.82098138747884941</v>
      </c>
      <c r="X1132" s="61">
        <f t="shared" si="624"/>
        <v>4.5523459942547008E-2</v>
      </c>
      <c r="Y1132" s="66">
        <f t="shared" si="651"/>
        <v>2.0148385219668392E-2</v>
      </c>
      <c r="Z1132" s="61">
        <f t="shared" si="652"/>
        <v>2.7771415747331937E-2</v>
      </c>
      <c r="AA1132" s="67">
        <f t="shared" si="653"/>
        <v>26.022439999999996</v>
      </c>
      <c r="AB1132" s="68">
        <f t="shared" si="654"/>
        <v>3.3140972794723764E-2</v>
      </c>
      <c r="AC1132" s="69">
        <f t="shared" si="655"/>
        <v>7.2647980214344363E-2</v>
      </c>
      <c r="AD1132" s="70">
        <f>_xlfn.PERCENTILE.EXC(AC1132:$AC$5675,0.5)</f>
        <v>8.8646218812734462E-2</v>
      </c>
      <c r="AE1132" s="70">
        <f>_xlfn.PERCENTILE.EXC($AC1132:AC$5675,0.35)</f>
        <v>5.2102534296149736E-2</v>
      </c>
      <c r="AF1132" s="71">
        <f t="shared" si="643"/>
        <v>3.4227858309936403E-2</v>
      </c>
      <c r="AG1132" s="70">
        <f t="shared" si="644"/>
        <v>-0.25543395353898041</v>
      </c>
      <c r="AH1132" s="70">
        <f t="shared" si="645"/>
        <v>-0.28989367203038569</v>
      </c>
      <c r="AI1132" s="61" t="str">
        <f t="shared" si="633"/>
        <v>Safety</v>
      </c>
      <c r="AJ1132" s="68" t="str">
        <f t="shared" si="634"/>
        <v>Short VOL</v>
      </c>
      <c r="AK1132" s="72" t="str">
        <f t="shared" si="635"/>
        <v>00631L</v>
      </c>
      <c r="AL1132" s="73">
        <f t="shared" si="625"/>
        <v>1</v>
      </c>
      <c r="AM1132" s="72" t="str">
        <f t="shared" si="638"/>
        <v>00631L</v>
      </c>
      <c r="AN1132" s="73">
        <f t="shared" si="626"/>
        <v>1</v>
      </c>
      <c r="AO1132" s="74" t="str">
        <f t="shared" si="632"/>
        <v>00631L</v>
      </c>
      <c r="AP1132" s="20">
        <f t="shared" si="627"/>
        <v>1</v>
      </c>
      <c r="AQ1132" s="74" t="str">
        <f t="shared" si="642"/>
        <v>00635U</v>
      </c>
      <c r="AR1132" s="20">
        <f t="shared" si="628"/>
        <v>0</v>
      </c>
      <c r="AS1132" s="74" t="str">
        <f t="shared" si="636"/>
        <v>00635U</v>
      </c>
      <c r="AT1132" s="20">
        <f t="shared" si="629"/>
        <v>0</v>
      </c>
      <c r="AU1132" s="74" t="str">
        <f t="shared" si="619"/>
        <v>00631L</v>
      </c>
      <c r="AV1132" s="20">
        <f t="shared" si="630"/>
        <v>1</v>
      </c>
      <c r="AW1132" s="74" t="str">
        <f t="shared" si="620"/>
        <v>00631L</v>
      </c>
      <c r="AX1132" s="20">
        <f t="shared" si="621"/>
        <v>1</v>
      </c>
      <c r="AY1132" s="20">
        <f t="shared" si="631"/>
        <v>0</v>
      </c>
      <c r="AZ1132" s="57">
        <v>44664</v>
      </c>
      <c r="BA1132" s="75">
        <v>34.76</v>
      </c>
      <c r="BB1132" s="90">
        <v>34.700000000000003</v>
      </c>
      <c r="BC1132" s="76">
        <f t="shared" si="639"/>
        <v>35.937708333333347</v>
      </c>
      <c r="BD1132" s="76">
        <f t="shared" si="640"/>
        <v>35.929125000000013</v>
      </c>
      <c r="BE1132" s="77">
        <f t="shared" si="646"/>
        <v>-3.4440380055768091E-2</v>
      </c>
      <c r="BF1132" s="77">
        <f t="shared" si="637"/>
        <v>-3.2539757091218195E-2</v>
      </c>
    </row>
    <row r="1133" spans="1:58" s="23" customFormat="1" ht="13.15" x14ac:dyDescent="0.4">
      <c r="A1133" s="57">
        <v>44662</v>
      </c>
      <c r="B1133" s="112">
        <v>24.704000000000001</v>
      </c>
      <c r="C1133" s="112">
        <v>25.922000000000001</v>
      </c>
      <c r="D1133" s="112">
        <v>26.617999999999999</v>
      </c>
      <c r="E1133" s="112">
        <v>27.283000000000001</v>
      </c>
      <c r="F1133" s="112">
        <v>27.398</v>
      </c>
      <c r="G1133" s="112">
        <v>27.7</v>
      </c>
      <c r="H1133" s="113">
        <v>27.85</v>
      </c>
      <c r="I1133" s="90">
        <f t="shared" si="622"/>
        <v>25.6784</v>
      </c>
      <c r="J1133" s="90">
        <f t="shared" si="623"/>
        <v>26.4788</v>
      </c>
      <c r="K1133" s="114">
        <v>5</v>
      </c>
      <c r="L1133" s="115">
        <v>0.04</v>
      </c>
      <c r="M1133" s="90">
        <v>22.85</v>
      </c>
      <c r="N1133" s="90">
        <v>24.37</v>
      </c>
      <c r="O1133" s="90">
        <v>27</v>
      </c>
      <c r="P1133" s="90">
        <v>28.72</v>
      </c>
      <c r="Q1133" s="90">
        <v>29.37</v>
      </c>
      <c r="R1133" s="63">
        <f t="shared" si="648"/>
        <v>8.5</v>
      </c>
      <c r="S1133" s="64">
        <f t="shared" si="647"/>
        <v>0.1517013232514178</v>
      </c>
      <c r="T1133" s="65">
        <f t="shared" si="641"/>
        <v>0.93762823143208862</v>
      </c>
      <c r="U1133" s="65">
        <f t="shared" si="641"/>
        <v>0.90259259259259261</v>
      </c>
      <c r="V1133" s="65">
        <f t="shared" si="649"/>
        <v>0.84853760445682458</v>
      </c>
      <c r="W1133" s="65">
        <f t="shared" si="650"/>
        <v>0.82975825672454884</v>
      </c>
      <c r="X1133" s="61">
        <f t="shared" si="624"/>
        <v>4.9303756476683933E-2</v>
      </c>
      <c r="Y1133" s="66">
        <f t="shared" si="651"/>
        <v>2.0782172048528395E-2</v>
      </c>
      <c r="Z1133" s="61">
        <f t="shared" si="652"/>
        <v>3.1170166365505632E-2</v>
      </c>
      <c r="AA1133" s="67">
        <f t="shared" si="653"/>
        <v>25.6784</v>
      </c>
      <c r="AB1133" s="68">
        <f t="shared" si="654"/>
        <v>1.370537546163314E-2</v>
      </c>
      <c r="AC1133" s="69">
        <f t="shared" si="655"/>
        <v>5.3688961838325763E-2</v>
      </c>
      <c r="AD1133" s="70">
        <f>_xlfn.PERCENTILE.EXC(AC1133:$AC$5675,0.5)</f>
        <v>8.8663675083662963E-2</v>
      </c>
      <c r="AE1133" s="70">
        <f>_xlfn.PERCENTILE.EXC($AC1133:AC$5675,0.35)</f>
        <v>5.2101951739509995E-2</v>
      </c>
      <c r="AF1133" s="71">
        <f t="shared" si="643"/>
        <v>3.400412784890073E-2</v>
      </c>
      <c r="AG1133" s="70">
        <f t="shared" si="644"/>
        <v>-0.25543395353898041</v>
      </c>
      <c r="AH1133" s="70">
        <f t="shared" si="645"/>
        <v>-0.28989367203038569</v>
      </c>
      <c r="AI1133" s="61" t="str">
        <f t="shared" si="633"/>
        <v>Safety</v>
      </c>
      <c r="AJ1133" s="68" t="str">
        <f t="shared" si="634"/>
        <v>Short VOL</v>
      </c>
      <c r="AK1133" s="72" t="str">
        <f t="shared" si="635"/>
        <v>00631L</v>
      </c>
      <c r="AL1133" s="73">
        <f t="shared" si="625"/>
        <v>1</v>
      </c>
      <c r="AM1133" s="72" t="str">
        <f t="shared" si="638"/>
        <v>00631L</v>
      </c>
      <c r="AN1133" s="73">
        <f t="shared" si="626"/>
        <v>1</v>
      </c>
      <c r="AO1133" s="74" t="str">
        <f t="shared" si="632"/>
        <v>00631L</v>
      </c>
      <c r="AP1133" s="20">
        <f t="shared" si="627"/>
        <v>1</v>
      </c>
      <c r="AQ1133" s="74" t="str">
        <f t="shared" si="642"/>
        <v>00635U</v>
      </c>
      <c r="AR1133" s="20">
        <f t="shared" si="628"/>
        <v>0</v>
      </c>
      <c r="AS1133" s="74" t="str">
        <f t="shared" si="636"/>
        <v>00635U</v>
      </c>
      <c r="AT1133" s="20">
        <f t="shared" si="629"/>
        <v>0</v>
      </c>
      <c r="AU1133" s="74" t="str">
        <f t="shared" si="619"/>
        <v>00631L</v>
      </c>
      <c r="AV1133" s="20">
        <f t="shared" si="630"/>
        <v>1</v>
      </c>
      <c r="AW1133" s="74" t="str">
        <f t="shared" si="620"/>
        <v>00631L</v>
      </c>
      <c r="AX1133" s="20">
        <f t="shared" si="621"/>
        <v>1</v>
      </c>
      <c r="AY1133" s="20">
        <f t="shared" si="631"/>
        <v>0</v>
      </c>
      <c r="AZ1133" s="57">
        <v>44663</v>
      </c>
      <c r="BA1133" s="75">
        <v>34.76</v>
      </c>
      <c r="BB1133" s="90">
        <v>35.5625</v>
      </c>
      <c r="BC1133" s="76">
        <f t="shared" si="639"/>
        <v>35.952916666666674</v>
      </c>
      <c r="BD1133" s="76">
        <f t="shared" si="640"/>
        <v>35.938708333333345</v>
      </c>
      <c r="BE1133" s="77">
        <f t="shared" si="646"/>
        <v>-1.0859109715252788E-2</v>
      </c>
      <c r="BF1133" s="77">
        <f t="shared" si="637"/>
        <v>-3.2797737815192671E-2</v>
      </c>
    </row>
    <row r="1134" spans="1:58" s="23" customFormat="1" ht="13.15" x14ac:dyDescent="0.4">
      <c r="A1134" s="57">
        <v>44659</v>
      </c>
      <c r="B1134" s="112">
        <v>22.847999999999999</v>
      </c>
      <c r="C1134" s="112">
        <v>24.748999999999999</v>
      </c>
      <c r="D1134" s="112">
        <v>25.652000000000001</v>
      </c>
      <c r="E1134" s="112">
        <v>26.497</v>
      </c>
      <c r="F1134" s="112">
        <v>26.736000000000001</v>
      </c>
      <c r="G1134" s="112">
        <v>27.1</v>
      </c>
      <c r="H1134" s="113">
        <v>27.38</v>
      </c>
      <c r="I1134" s="90">
        <f t="shared" si="622"/>
        <v>24.292759999999998</v>
      </c>
      <c r="J1134" s="90">
        <f t="shared" si="623"/>
        <v>25.435279999999999</v>
      </c>
      <c r="K1134" s="114">
        <v>6</v>
      </c>
      <c r="L1134" s="115">
        <v>0.04</v>
      </c>
      <c r="M1134" s="90">
        <v>17.3</v>
      </c>
      <c r="N1134" s="90">
        <v>21.16</v>
      </c>
      <c r="O1134" s="90">
        <v>25.17</v>
      </c>
      <c r="P1134" s="90">
        <v>27.52</v>
      </c>
      <c r="Q1134" s="90">
        <v>28.63</v>
      </c>
      <c r="R1134" s="63">
        <f t="shared" si="648"/>
        <v>14.229999999999997</v>
      </c>
      <c r="S1134" s="64">
        <f t="shared" si="647"/>
        <v>-1.8097447795823691E-2</v>
      </c>
      <c r="T1134" s="65">
        <f t="shared" si="641"/>
        <v>0.81758034026465032</v>
      </c>
      <c r="U1134" s="65">
        <f t="shared" si="641"/>
        <v>0.84068335319825183</v>
      </c>
      <c r="V1134" s="65">
        <f t="shared" si="649"/>
        <v>0.76889534883720934</v>
      </c>
      <c r="W1134" s="65">
        <f t="shared" si="650"/>
        <v>0.73908487600419148</v>
      </c>
      <c r="X1134" s="61">
        <f t="shared" si="624"/>
        <v>8.3202030812324926E-2</v>
      </c>
      <c r="Y1134" s="66">
        <f t="shared" si="651"/>
        <v>3.332452730497789E-2</v>
      </c>
      <c r="Z1134" s="61">
        <f t="shared" si="652"/>
        <v>4.7031296567372385E-2</v>
      </c>
      <c r="AA1134" s="67">
        <f t="shared" si="653"/>
        <v>24.292759999999998</v>
      </c>
      <c r="AB1134" s="68">
        <f t="shared" si="654"/>
        <v>7.9773156899810904E-2</v>
      </c>
      <c r="AC1134" s="69">
        <f t="shared" si="655"/>
        <v>0.14805103969754241</v>
      </c>
      <c r="AD1134" s="70">
        <f>_xlfn.PERCENTILE.EXC(AC1134:$AC$5675,0.5)</f>
        <v>8.8721922342875223E-2</v>
      </c>
      <c r="AE1134" s="70">
        <f>_xlfn.PERCENTILE.EXC($AC1134:AC$5675,0.35)</f>
        <v>5.2101369182870255E-2</v>
      </c>
      <c r="AF1134" s="71">
        <f t="shared" si="643"/>
        <v>3.3785540369629947E-2</v>
      </c>
      <c r="AG1134" s="70">
        <f t="shared" si="644"/>
        <v>-0.25543395353898041</v>
      </c>
      <c r="AH1134" s="70">
        <f t="shared" si="645"/>
        <v>-0.28989367203038569</v>
      </c>
      <c r="AI1134" s="61" t="str">
        <f t="shared" si="633"/>
        <v>Short VOL</v>
      </c>
      <c r="AJ1134" s="68" t="str">
        <f t="shared" si="634"/>
        <v>Short VOL</v>
      </c>
      <c r="AK1134" s="72" t="str">
        <f t="shared" si="635"/>
        <v>00631L</v>
      </c>
      <c r="AL1134" s="73">
        <f t="shared" si="625"/>
        <v>1</v>
      </c>
      <c r="AM1134" s="72" t="str">
        <f t="shared" si="638"/>
        <v>00631L</v>
      </c>
      <c r="AN1134" s="73">
        <f t="shared" si="626"/>
        <v>1</v>
      </c>
      <c r="AO1134" s="74" t="str">
        <f t="shared" si="632"/>
        <v>00631L</v>
      </c>
      <c r="AP1134" s="20">
        <f t="shared" si="627"/>
        <v>1</v>
      </c>
      <c r="AQ1134" s="74" t="str">
        <f t="shared" si="642"/>
        <v>00635U</v>
      </c>
      <c r="AR1134" s="20">
        <f t="shared" si="628"/>
        <v>0</v>
      </c>
      <c r="AS1134" s="74" t="str">
        <f t="shared" si="636"/>
        <v>00635U</v>
      </c>
      <c r="AT1134" s="20">
        <f t="shared" si="629"/>
        <v>0</v>
      </c>
      <c r="AU1134" s="74" t="str">
        <f t="shared" si="619"/>
        <v>00631L</v>
      </c>
      <c r="AV1134" s="20">
        <f t="shared" si="630"/>
        <v>1</v>
      </c>
      <c r="AW1134" s="74" t="str">
        <f t="shared" si="620"/>
        <v>00631L</v>
      </c>
      <c r="AX1134" s="20">
        <f t="shared" si="621"/>
        <v>1</v>
      </c>
      <c r="AY1134" s="20">
        <f t="shared" si="631"/>
        <v>0</v>
      </c>
      <c r="AZ1134" s="57">
        <v>44662</v>
      </c>
      <c r="BA1134" s="75">
        <v>35.28</v>
      </c>
      <c r="BB1134" s="90">
        <v>35.462499999999999</v>
      </c>
      <c r="BC1134" s="76">
        <f t="shared" si="639"/>
        <v>35.955208333333339</v>
      </c>
      <c r="BD1134" s="76">
        <f t="shared" si="640"/>
        <v>35.948208333333348</v>
      </c>
      <c r="BE1134" s="77">
        <f t="shared" si="646"/>
        <v>-1.3703392531216685E-2</v>
      </c>
      <c r="BF1134" s="77">
        <f t="shared" si="637"/>
        <v>-1.8588084478016766E-2</v>
      </c>
    </row>
    <row r="1135" spans="1:58" s="23" customFormat="1" ht="13.15" x14ac:dyDescent="0.4">
      <c r="A1135" s="57">
        <v>44658</v>
      </c>
      <c r="B1135" s="112">
        <v>22.977</v>
      </c>
      <c r="C1135" s="112">
        <v>24.713000000000001</v>
      </c>
      <c r="D1135" s="112">
        <v>25.65</v>
      </c>
      <c r="E1135" s="112">
        <v>26.433</v>
      </c>
      <c r="F1135" s="112">
        <v>26.651</v>
      </c>
      <c r="G1135" s="112">
        <v>26.978999999999999</v>
      </c>
      <c r="H1135" s="113">
        <v>27.2</v>
      </c>
      <c r="I1135" s="90">
        <f t="shared" si="622"/>
        <v>24.22692</v>
      </c>
      <c r="J1135" s="90">
        <f t="shared" si="623"/>
        <v>25.387639999999998</v>
      </c>
      <c r="K1135" s="114">
        <v>7</v>
      </c>
      <c r="L1135" s="115">
        <v>0.04</v>
      </c>
      <c r="M1135" s="90">
        <v>19.05</v>
      </c>
      <c r="N1135" s="90">
        <v>21.55</v>
      </c>
      <c r="O1135" s="90">
        <v>25.23</v>
      </c>
      <c r="P1135" s="90">
        <v>27.52</v>
      </c>
      <c r="Q1135" s="90">
        <v>28.61</v>
      </c>
      <c r="R1135" s="63">
        <f t="shared" si="648"/>
        <v>12.149999999999999</v>
      </c>
      <c r="S1135" s="64">
        <f t="shared" si="647"/>
        <v>-2.4886877828054328E-2</v>
      </c>
      <c r="T1135" s="65">
        <f t="shared" si="641"/>
        <v>0.88399071925754058</v>
      </c>
      <c r="U1135" s="65">
        <f t="shared" si="641"/>
        <v>0.85414189456995637</v>
      </c>
      <c r="V1135" s="65">
        <f t="shared" si="649"/>
        <v>0.78306686046511631</v>
      </c>
      <c r="W1135" s="65">
        <f t="shared" si="650"/>
        <v>0.75323313526738911</v>
      </c>
      <c r="X1135" s="61">
        <f t="shared" si="624"/>
        <v>7.5553814684249501E-2</v>
      </c>
      <c r="Y1135" s="66">
        <f t="shared" si="651"/>
        <v>2.9016759353837986E-2</v>
      </c>
      <c r="Z1135" s="61">
        <f t="shared" si="652"/>
        <v>4.7910341058623948E-2</v>
      </c>
      <c r="AA1135" s="67">
        <f t="shared" si="653"/>
        <v>24.22692</v>
      </c>
      <c r="AB1135" s="68">
        <f t="shared" si="654"/>
        <v>6.6218097447795804E-2</v>
      </c>
      <c r="AC1135" s="69">
        <f t="shared" si="655"/>
        <v>0.12421902552204171</v>
      </c>
      <c r="AD1135" s="70">
        <f>_xlfn.PERCENTILE.EXC(AC1135:$AC$5675,0.5)</f>
        <v>8.8663675083662963E-2</v>
      </c>
      <c r="AE1135" s="70">
        <f>_xlfn.PERCENTILE.EXC($AC1135:AC$5675,0.35)</f>
        <v>5.2096351827208599E-2</v>
      </c>
      <c r="AF1135" s="71">
        <f t="shared" si="643"/>
        <v>3.3785540369629947E-2</v>
      </c>
      <c r="AG1135" s="70">
        <f t="shared" si="644"/>
        <v>-0.25543395353898041</v>
      </c>
      <c r="AH1135" s="70">
        <f t="shared" si="645"/>
        <v>-0.28989367203038569</v>
      </c>
      <c r="AI1135" s="61" t="str">
        <f t="shared" si="633"/>
        <v>Short VOL</v>
      </c>
      <c r="AJ1135" s="68" t="str">
        <f t="shared" si="634"/>
        <v>Short VOL</v>
      </c>
      <c r="AK1135" s="72" t="str">
        <f t="shared" si="635"/>
        <v>00631L</v>
      </c>
      <c r="AL1135" s="73">
        <f t="shared" si="625"/>
        <v>1</v>
      </c>
      <c r="AM1135" s="72" t="str">
        <f t="shared" si="638"/>
        <v>00631L</v>
      </c>
      <c r="AN1135" s="73">
        <f t="shared" si="626"/>
        <v>1</v>
      </c>
      <c r="AO1135" s="74" t="str">
        <f t="shared" si="632"/>
        <v>00631L</v>
      </c>
      <c r="AP1135" s="20">
        <f t="shared" si="627"/>
        <v>1</v>
      </c>
      <c r="AQ1135" s="74" t="str">
        <f t="shared" si="642"/>
        <v>00635U</v>
      </c>
      <c r="AR1135" s="20">
        <f t="shared" si="628"/>
        <v>0</v>
      </c>
      <c r="AS1135" s="74" t="str">
        <f t="shared" si="636"/>
        <v>00635U</v>
      </c>
      <c r="AT1135" s="20">
        <f t="shared" si="629"/>
        <v>0</v>
      </c>
      <c r="AU1135" s="74" t="str">
        <f t="shared" si="619"/>
        <v>00631L</v>
      </c>
      <c r="AV1135" s="20">
        <f t="shared" si="630"/>
        <v>1</v>
      </c>
      <c r="AW1135" s="74" t="str">
        <f t="shared" si="620"/>
        <v>00631L</v>
      </c>
      <c r="AX1135" s="20">
        <f t="shared" si="621"/>
        <v>1</v>
      </c>
      <c r="AY1135" s="20">
        <f t="shared" si="631"/>
        <v>0</v>
      </c>
      <c r="AZ1135" s="57">
        <v>44659</v>
      </c>
      <c r="BA1135" s="75">
        <v>35.46</v>
      </c>
      <c r="BB1135" s="90">
        <v>35.950000000000003</v>
      </c>
      <c r="BC1135" s="76">
        <f t="shared" si="639"/>
        <v>35.957708333333343</v>
      </c>
      <c r="BD1135" s="76">
        <f t="shared" si="640"/>
        <v>35.955166666666678</v>
      </c>
      <c r="BE1135" s="77">
        <f t="shared" si="646"/>
        <v>-2.1437220809188197E-4</v>
      </c>
      <c r="BF1135" s="77">
        <f t="shared" si="637"/>
        <v>-1.3771780597132816E-2</v>
      </c>
    </row>
    <row r="1136" spans="1:58" s="23" customFormat="1" ht="13.15" x14ac:dyDescent="0.4">
      <c r="A1136" s="57">
        <v>44657</v>
      </c>
      <c r="B1136" s="112">
        <v>23.702000000000002</v>
      </c>
      <c r="C1136" s="112">
        <v>25.335999999999999</v>
      </c>
      <c r="D1136" s="112">
        <v>26.035</v>
      </c>
      <c r="E1136" s="112">
        <v>26.704999999999998</v>
      </c>
      <c r="F1136" s="112">
        <v>26.85</v>
      </c>
      <c r="G1136" s="112">
        <v>27.129000000000001</v>
      </c>
      <c r="H1136" s="113">
        <v>27.3</v>
      </c>
      <c r="I1136" s="90">
        <f t="shared" si="622"/>
        <v>24.813119999999998</v>
      </c>
      <c r="J1136" s="90">
        <f t="shared" si="623"/>
        <v>25.811319999999998</v>
      </c>
      <c r="K1136" s="114">
        <v>8</v>
      </c>
      <c r="L1136" s="115">
        <v>0.04</v>
      </c>
      <c r="M1136" s="90">
        <v>19.64</v>
      </c>
      <c r="N1136" s="90">
        <v>22.1</v>
      </c>
      <c r="O1136" s="90">
        <v>25.8</v>
      </c>
      <c r="P1136" s="90">
        <v>27.84</v>
      </c>
      <c r="Q1136" s="90">
        <v>28.92</v>
      </c>
      <c r="R1136" s="63">
        <f t="shared" si="648"/>
        <v>11.899999999999999</v>
      </c>
      <c r="S1136" s="64">
        <f t="shared" si="647"/>
        <v>5.0879695672848321E-2</v>
      </c>
      <c r="T1136" s="65">
        <f t="shared" si="641"/>
        <v>0.88868778280542982</v>
      </c>
      <c r="U1136" s="65">
        <f t="shared" si="641"/>
        <v>0.85658914728682178</v>
      </c>
      <c r="V1136" s="65">
        <f t="shared" si="649"/>
        <v>0.79382183908045978</v>
      </c>
      <c r="W1136" s="65">
        <f t="shared" si="650"/>
        <v>0.76417704011065002</v>
      </c>
      <c r="X1136" s="61">
        <f t="shared" si="624"/>
        <v>6.8939330014344644E-2</v>
      </c>
      <c r="Y1136" s="66">
        <f t="shared" si="651"/>
        <v>2.2280471821756319E-2</v>
      </c>
      <c r="Z1136" s="61">
        <f t="shared" si="652"/>
        <v>4.0228717710630538E-2</v>
      </c>
      <c r="AA1136" s="67">
        <f t="shared" si="653"/>
        <v>24.813119999999998</v>
      </c>
      <c r="AB1136" s="68">
        <f t="shared" si="654"/>
        <v>7.2488687782805442E-2</v>
      </c>
      <c r="AC1136" s="69">
        <f t="shared" si="655"/>
        <v>0.12276561085972834</v>
      </c>
      <c r="AD1136" s="70">
        <f>_xlfn.PERCENTILE.EXC(AC1136:$AC$5675,0.5)</f>
        <v>8.8646218812734462E-2</v>
      </c>
      <c r="AE1136" s="70">
        <f>_xlfn.PERCENTILE.EXC($AC1136:AC$5675,0.35)</f>
        <v>5.2090595338376636E-2</v>
      </c>
      <c r="AF1136" s="71">
        <f t="shared" si="643"/>
        <v>3.3785540369629947E-2</v>
      </c>
      <c r="AG1136" s="70">
        <f t="shared" si="644"/>
        <v>-0.25543395353898041</v>
      </c>
      <c r="AH1136" s="70">
        <f t="shared" si="645"/>
        <v>-0.28989367203038569</v>
      </c>
      <c r="AI1136" s="61" t="str">
        <f t="shared" si="633"/>
        <v>Short VOL</v>
      </c>
      <c r="AJ1136" s="68" t="str">
        <f t="shared" si="634"/>
        <v>Short VOL</v>
      </c>
      <c r="AK1136" s="72" t="str">
        <f t="shared" si="635"/>
        <v>00631L</v>
      </c>
      <c r="AL1136" s="73">
        <f t="shared" si="625"/>
        <v>1</v>
      </c>
      <c r="AM1136" s="72" t="str">
        <f t="shared" si="638"/>
        <v>00631L</v>
      </c>
      <c r="AN1136" s="73">
        <f t="shared" si="626"/>
        <v>1</v>
      </c>
      <c r="AO1136" s="74" t="str">
        <f t="shared" si="632"/>
        <v>00631L</v>
      </c>
      <c r="AP1136" s="20">
        <f t="shared" si="627"/>
        <v>1</v>
      </c>
      <c r="AQ1136" s="74" t="str">
        <f t="shared" si="642"/>
        <v>00631L</v>
      </c>
      <c r="AR1136" s="20">
        <f t="shared" si="628"/>
        <v>1</v>
      </c>
      <c r="AS1136" s="74" t="str">
        <f t="shared" si="636"/>
        <v>00635U</v>
      </c>
      <c r="AT1136" s="20">
        <f t="shared" si="629"/>
        <v>0</v>
      </c>
      <c r="AU1136" s="74" t="str">
        <f t="shared" ref="AU1136:AU1199" si="656">IF(AC1136&gt;AF1136,"00631L",IF(AC1136&lt;AG1136,"Cash","00635U"))</f>
        <v>00631L</v>
      </c>
      <c r="AV1136" s="20">
        <f t="shared" si="630"/>
        <v>1</v>
      </c>
      <c r="AW1136" s="74" t="str">
        <f t="shared" ref="AW1136:AW1199" si="657">IF(AC1136&gt;AE1136,"00631L",IF(AC1136&lt;AH1136,"00631L","00635U"))</f>
        <v>00631L</v>
      </c>
      <c r="AX1136" s="20">
        <f t="shared" si="621"/>
        <v>1</v>
      </c>
      <c r="AY1136" s="20">
        <f t="shared" si="631"/>
        <v>0</v>
      </c>
      <c r="AZ1136" s="57">
        <v>44658</v>
      </c>
      <c r="BA1136" s="75">
        <v>35.65</v>
      </c>
      <c r="BB1136" s="90">
        <v>36.024999999999999</v>
      </c>
      <c r="BC1136" s="76">
        <f t="shared" si="639"/>
        <v>35.948750000000011</v>
      </c>
      <c r="BD1136" s="76">
        <f t="shared" si="640"/>
        <v>35.952708333333341</v>
      </c>
      <c r="BE1136" s="77">
        <f t="shared" si="646"/>
        <v>2.1210751416944253E-3</v>
      </c>
      <c r="BF1136" s="77">
        <f t="shared" si="637"/>
        <v>-8.419625317981622E-3</v>
      </c>
    </row>
    <row r="1137" spans="1:58" s="23" customFormat="1" ht="13.15" x14ac:dyDescent="0.4">
      <c r="A1137" s="57">
        <v>44656</v>
      </c>
      <c r="B1137" s="112">
        <v>23.256</v>
      </c>
      <c r="C1137" s="112">
        <v>24.841000000000001</v>
      </c>
      <c r="D1137" s="112">
        <v>25.649000000000001</v>
      </c>
      <c r="E1137" s="112">
        <v>26.405999999999999</v>
      </c>
      <c r="F1137" s="112">
        <v>26.562000000000001</v>
      </c>
      <c r="G1137" s="112">
        <v>26.928999999999998</v>
      </c>
      <c r="H1137" s="113">
        <v>27.178000000000001</v>
      </c>
      <c r="I1137" s="90">
        <f t="shared" si="622"/>
        <v>24.270400000000002</v>
      </c>
      <c r="J1137" s="90">
        <f t="shared" si="623"/>
        <v>25.35812</v>
      </c>
      <c r="K1137" s="114">
        <v>9</v>
      </c>
      <c r="L1137" s="115">
        <v>0.04</v>
      </c>
      <c r="M1137" s="90">
        <v>18.62</v>
      </c>
      <c r="N1137" s="90">
        <v>21.03</v>
      </c>
      <c r="O1137" s="90">
        <v>24.9</v>
      </c>
      <c r="P1137" s="90">
        <v>27.28</v>
      </c>
      <c r="Q1137" s="90">
        <v>28.51</v>
      </c>
      <c r="R1137" s="63">
        <f t="shared" si="648"/>
        <v>12.529999999999994</v>
      </c>
      <c r="S1137" s="64">
        <f t="shared" si="647"/>
        <v>0.13247172859450732</v>
      </c>
      <c r="T1137" s="65">
        <f t="shared" si="641"/>
        <v>0.88540180694246318</v>
      </c>
      <c r="U1137" s="65">
        <f t="shared" si="641"/>
        <v>0.84457831325301214</v>
      </c>
      <c r="V1137" s="65">
        <f t="shared" si="649"/>
        <v>0.77089442815249265</v>
      </c>
      <c r="W1137" s="65">
        <f t="shared" si="650"/>
        <v>0.73763591722202737</v>
      </c>
      <c r="X1137" s="61">
        <f t="shared" si="624"/>
        <v>6.8154454764361924E-2</v>
      </c>
      <c r="Y1137" s="66">
        <f t="shared" si="651"/>
        <v>2.923577974702727E-2</v>
      </c>
      <c r="Z1137" s="61">
        <f t="shared" si="652"/>
        <v>4.4816731491858282E-2</v>
      </c>
      <c r="AA1137" s="67">
        <f t="shared" si="653"/>
        <v>24.270400000000002</v>
      </c>
      <c r="AB1137" s="68">
        <f t="shared" si="654"/>
        <v>0.10584878744650494</v>
      </c>
      <c r="AC1137" s="69">
        <f t="shared" si="655"/>
        <v>0.1540846409890633</v>
      </c>
      <c r="AD1137" s="70">
        <f>_xlfn.PERCENTILE.EXC(AC1137:$AC$5675,0.5)</f>
        <v>8.8628762541805975E-2</v>
      </c>
      <c r="AE1137" s="70">
        <f>_xlfn.PERCENTILE.EXC($AC1137:AC$5675,0.35)</f>
        <v>5.2084838849544665E-2</v>
      </c>
      <c r="AF1137" s="71">
        <f t="shared" si="643"/>
        <v>3.3785540369629947E-2</v>
      </c>
      <c r="AG1137" s="70">
        <f t="shared" si="644"/>
        <v>-0.25543395353898041</v>
      </c>
      <c r="AH1137" s="70">
        <f t="shared" si="645"/>
        <v>-0.28989367203038569</v>
      </c>
      <c r="AI1137" s="61" t="str">
        <f t="shared" si="633"/>
        <v>Short VOL</v>
      </c>
      <c r="AJ1137" s="68" t="str">
        <f t="shared" si="634"/>
        <v>Short VOL</v>
      </c>
      <c r="AK1137" s="72" t="str">
        <f t="shared" si="635"/>
        <v>00631L</v>
      </c>
      <c r="AL1137" s="73">
        <f t="shared" si="625"/>
        <v>1</v>
      </c>
      <c r="AM1137" s="72" t="str">
        <f t="shared" si="638"/>
        <v>00631L</v>
      </c>
      <c r="AN1137" s="73">
        <f t="shared" si="626"/>
        <v>1</v>
      </c>
      <c r="AO1137" s="74" t="str">
        <f t="shared" si="632"/>
        <v>00631L</v>
      </c>
      <c r="AP1137" s="20">
        <f t="shared" si="627"/>
        <v>1</v>
      </c>
      <c r="AQ1137" s="74" t="str">
        <f t="shared" si="642"/>
        <v>00631L</v>
      </c>
      <c r="AR1137" s="20">
        <f t="shared" si="628"/>
        <v>1</v>
      </c>
      <c r="AS1137" s="74" t="str">
        <f t="shared" si="636"/>
        <v>00635U</v>
      </c>
      <c r="AT1137" s="20">
        <f t="shared" si="629"/>
        <v>0</v>
      </c>
      <c r="AU1137" s="74" t="str">
        <f t="shared" si="656"/>
        <v>00631L</v>
      </c>
      <c r="AV1137" s="20">
        <f t="shared" si="630"/>
        <v>1</v>
      </c>
      <c r="AW1137" s="74" t="str">
        <f t="shared" si="657"/>
        <v>00631L</v>
      </c>
      <c r="AX1137" s="20">
        <f t="shared" si="621"/>
        <v>1</v>
      </c>
      <c r="AY1137" s="20">
        <f t="shared" si="631"/>
        <v>0</v>
      </c>
      <c r="AZ1137" s="57">
        <v>44657</v>
      </c>
      <c r="BA1137" s="75">
        <v>35.86</v>
      </c>
      <c r="BB1137" s="90">
        <v>36.125</v>
      </c>
      <c r="BC1137" s="76">
        <f t="shared" si="639"/>
        <v>35.936666666666682</v>
      </c>
      <c r="BD1137" s="76">
        <f t="shared" si="640"/>
        <v>35.946000000000012</v>
      </c>
      <c r="BE1137" s="77">
        <f t="shared" si="646"/>
        <v>5.2407012336513764E-3</v>
      </c>
      <c r="BF1137" s="77">
        <f t="shared" si="637"/>
        <v>-2.3924776052971874E-3</v>
      </c>
    </row>
    <row r="1138" spans="1:58" s="23" customFormat="1" ht="13.15" x14ac:dyDescent="0.4">
      <c r="A1138" s="57">
        <v>44655</v>
      </c>
      <c r="B1138" s="112">
        <v>20.962</v>
      </c>
      <c r="C1138" s="112">
        <v>23.148</v>
      </c>
      <c r="D1138" s="112">
        <v>24.367999999999999</v>
      </c>
      <c r="E1138" s="112">
        <v>25.4</v>
      </c>
      <c r="F1138" s="112">
        <v>25.698</v>
      </c>
      <c r="G1138" s="112">
        <v>26.143000000000001</v>
      </c>
      <c r="H1138" s="113">
        <v>26.417999999999999</v>
      </c>
      <c r="I1138" s="90">
        <f t="shared" si="622"/>
        <v>22.273599999999998</v>
      </c>
      <c r="J1138" s="90">
        <f t="shared" si="623"/>
        <v>23.88</v>
      </c>
      <c r="K1138" s="114">
        <v>10</v>
      </c>
      <c r="L1138" s="115">
        <v>0.04</v>
      </c>
      <c r="M1138" s="90">
        <v>15.76</v>
      </c>
      <c r="N1138" s="90">
        <v>18.57</v>
      </c>
      <c r="O1138" s="90">
        <v>23.03</v>
      </c>
      <c r="P1138" s="90">
        <v>25.79</v>
      </c>
      <c r="Q1138" s="90">
        <v>27.6</v>
      </c>
      <c r="R1138" s="63">
        <f t="shared" si="648"/>
        <v>14.490000000000002</v>
      </c>
      <c r="S1138" s="64">
        <f t="shared" si="647"/>
        <v>-5.3998981151298968E-2</v>
      </c>
      <c r="T1138" s="65">
        <f t="shared" si="641"/>
        <v>0.84868066774367257</v>
      </c>
      <c r="U1138" s="65">
        <f t="shared" si="641"/>
        <v>0.8063395570994355</v>
      </c>
      <c r="V1138" s="65">
        <f t="shared" si="649"/>
        <v>0.72004652966266003</v>
      </c>
      <c r="W1138" s="65">
        <f t="shared" si="650"/>
        <v>0.67282608695652169</v>
      </c>
      <c r="X1138" s="61">
        <f t="shared" si="624"/>
        <v>0.10428394237191108</v>
      </c>
      <c r="Y1138" s="66">
        <f t="shared" si="651"/>
        <v>4.0078740157480343E-2</v>
      </c>
      <c r="Z1138" s="61">
        <f t="shared" si="652"/>
        <v>7.2121255656921235E-2</v>
      </c>
      <c r="AA1138" s="67">
        <f t="shared" si="653"/>
        <v>22.273600000000002</v>
      </c>
      <c r="AB1138" s="68">
        <f t="shared" si="654"/>
        <v>0.12880990845449647</v>
      </c>
      <c r="AC1138" s="69">
        <f t="shared" si="655"/>
        <v>0.19943995691976313</v>
      </c>
      <c r="AD1138" s="70">
        <f>_xlfn.PERCENTILE.EXC(AC1138:$AC$5675,0.5)</f>
        <v>8.8598848984690087E-2</v>
      </c>
      <c r="AE1138" s="70">
        <f>_xlfn.PERCENTILE.EXC($AC1138:AC$5675,0.35)</f>
        <v>5.2084311918870682E-2</v>
      </c>
      <c r="AF1138" s="71">
        <f t="shared" si="643"/>
        <v>3.3785540369629947E-2</v>
      </c>
      <c r="AG1138" s="70">
        <f t="shared" si="644"/>
        <v>-0.25543395353898041</v>
      </c>
      <c r="AH1138" s="70">
        <f t="shared" si="645"/>
        <v>-0.28989367203038569</v>
      </c>
      <c r="AI1138" s="61" t="str">
        <f t="shared" si="633"/>
        <v>Short VOL</v>
      </c>
      <c r="AJ1138" s="68" t="str">
        <f t="shared" si="634"/>
        <v>Short VOL</v>
      </c>
      <c r="AK1138" s="72" t="str">
        <f t="shared" si="635"/>
        <v>00631L</v>
      </c>
      <c r="AL1138" s="73">
        <f t="shared" si="625"/>
        <v>1</v>
      </c>
      <c r="AM1138" s="72" t="str">
        <f t="shared" si="638"/>
        <v>00631L</v>
      </c>
      <c r="AN1138" s="73">
        <f t="shared" si="626"/>
        <v>1</v>
      </c>
      <c r="AO1138" s="74" t="str">
        <f t="shared" si="632"/>
        <v>00631L</v>
      </c>
      <c r="AP1138" s="20">
        <f t="shared" si="627"/>
        <v>1</v>
      </c>
      <c r="AQ1138" s="74" t="str">
        <f t="shared" si="642"/>
        <v>00631L</v>
      </c>
      <c r="AR1138" s="20">
        <f t="shared" si="628"/>
        <v>1</v>
      </c>
      <c r="AS1138" s="74" t="str">
        <f t="shared" si="636"/>
        <v>00635U</v>
      </c>
      <c r="AT1138" s="20">
        <f t="shared" si="629"/>
        <v>0</v>
      </c>
      <c r="AU1138" s="74" t="str">
        <f t="shared" si="656"/>
        <v>00631L</v>
      </c>
      <c r="AV1138" s="20">
        <f t="shared" si="630"/>
        <v>1</v>
      </c>
      <c r="AW1138" s="74" t="str">
        <f t="shared" si="657"/>
        <v>00631L</v>
      </c>
      <c r="AX1138" s="20">
        <f t="shared" si="621"/>
        <v>1</v>
      </c>
      <c r="AY1138" s="20">
        <f t="shared" si="631"/>
        <v>0</v>
      </c>
      <c r="AZ1138" s="57">
        <v>44656</v>
      </c>
      <c r="BA1138" s="75">
        <v>35.880000000000003</v>
      </c>
      <c r="BB1138" s="90">
        <v>36.1</v>
      </c>
      <c r="BC1138" s="76">
        <f t="shared" si="639"/>
        <v>35.921875000000014</v>
      </c>
      <c r="BD1138" s="76">
        <f t="shared" si="640"/>
        <v>35.932583333333348</v>
      </c>
      <c r="BE1138" s="77">
        <f t="shared" si="646"/>
        <v>4.9586776859500553E-3</v>
      </c>
      <c r="BF1138" s="77">
        <f t="shared" si="637"/>
        <v>-1.4633886143266953E-3</v>
      </c>
    </row>
    <row r="1139" spans="1:58" s="23" customFormat="1" ht="13.15" x14ac:dyDescent="0.4">
      <c r="A1139" s="57">
        <v>44652</v>
      </c>
      <c r="B1139" s="112">
        <v>22.332000000000001</v>
      </c>
      <c r="C1139" s="112">
        <v>24.213999999999999</v>
      </c>
      <c r="D1139" s="112">
        <v>25.041</v>
      </c>
      <c r="E1139" s="112">
        <v>25.85</v>
      </c>
      <c r="F1139" s="112">
        <v>26.091999999999999</v>
      </c>
      <c r="G1139" s="112">
        <v>26.5</v>
      </c>
      <c r="H1139" s="113">
        <v>26.8</v>
      </c>
      <c r="I1139" s="90">
        <f t="shared" si="622"/>
        <v>23.385919999999999</v>
      </c>
      <c r="J1139" s="90">
        <f t="shared" si="623"/>
        <v>24.677119999999999</v>
      </c>
      <c r="K1139" s="114">
        <v>11</v>
      </c>
      <c r="L1139" s="115">
        <v>0.04</v>
      </c>
      <c r="M1139" s="90">
        <v>16</v>
      </c>
      <c r="N1139" s="90">
        <v>19.63</v>
      </c>
      <c r="O1139" s="90">
        <v>24.21</v>
      </c>
      <c r="P1139" s="90">
        <v>26.75</v>
      </c>
      <c r="Q1139" s="90">
        <v>28.14</v>
      </c>
      <c r="R1139" s="63">
        <f t="shared" si="648"/>
        <v>15.330000000000005</v>
      </c>
      <c r="S1139" s="64">
        <f t="shared" si="647"/>
        <v>-4.5233463035019447E-2</v>
      </c>
      <c r="T1139" s="65">
        <f t="shared" si="641"/>
        <v>0.81507896077432507</v>
      </c>
      <c r="U1139" s="65">
        <f t="shared" si="641"/>
        <v>0.81082197439074755</v>
      </c>
      <c r="V1139" s="65">
        <f t="shared" si="649"/>
        <v>0.7338317757009345</v>
      </c>
      <c r="W1139" s="65">
        <f t="shared" si="650"/>
        <v>0.69758351101634675</v>
      </c>
      <c r="X1139" s="61">
        <f t="shared" si="624"/>
        <v>8.4273687981371928E-2</v>
      </c>
      <c r="Y1139" s="66">
        <f t="shared" si="651"/>
        <v>3.6750483558994171E-2</v>
      </c>
      <c r="Z1139" s="61">
        <f t="shared" si="652"/>
        <v>5.521270918569806E-2</v>
      </c>
      <c r="AA1139" s="67">
        <f t="shared" si="653"/>
        <v>23.385920000000002</v>
      </c>
      <c r="AB1139" s="68">
        <f t="shared" si="654"/>
        <v>0.13764645950076423</v>
      </c>
      <c r="AC1139" s="69">
        <f t="shared" si="655"/>
        <v>0.19133571064696911</v>
      </c>
      <c r="AD1139" s="70">
        <f>_xlfn.PERCENTILE.EXC(AC1139:$AC$5675,0.5)</f>
        <v>8.8568935427574214E-2</v>
      </c>
      <c r="AE1139" s="70">
        <f>_xlfn.PERCENTILE.EXC($AC1139:AC$5675,0.35)</f>
        <v>5.2083784988196699E-2</v>
      </c>
      <c r="AF1139" s="71">
        <f t="shared" si="643"/>
        <v>3.3785540369629947E-2</v>
      </c>
      <c r="AG1139" s="70">
        <f t="shared" si="644"/>
        <v>-0.25543395353898041</v>
      </c>
      <c r="AH1139" s="70">
        <f t="shared" si="645"/>
        <v>-0.28989367203038569</v>
      </c>
      <c r="AI1139" s="61" t="str">
        <f t="shared" si="633"/>
        <v>Short VOL</v>
      </c>
      <c r="AJ1139" s="68" t="str">
        <f t="shared" si="634"/>
        <v>Short VOL</v>
      </c>
      <c r="AK1139" s="72" t="str">
        <f t="shared" si="635"/>
        <v>00631L</v>
      </c>
      <c r="AL1139" s="73">
        <f t="shared" si="625"/>
        <v>1</v>
      </c>
      <c r="AM1139" s="72" t="str">
        <f t="shared" si="638"/>
        <v>00631L</v>
      </c>
      <c r="AN1139" s="73">
        <f t="shared" si="626"/>
        <v>1</v>
      </c>
      <c r="AO1139" s="74" t="str">
        <f t="shared" si="632"/>
        <v>00631L</v>
      </c>
      <c r="AP1139" s="20">
        <f t="shared" si="627"/>
        <v>1</v>
      </c>
      <c r="AQ1139" s="74" t="str">
        <f t="shared" si="642"/>
        <v>00635U</v>
      </c>
      <c r="AR1139" s="20">
        <f t="shared" si="628"/>
        <v>0</v>
      </c>
      <c r="AS1139" s="74" t="str">
        <f t="shared" si="636"/>
        <v>00631L</v>
      </c>
      <c r="AT1139" s="20">
        <f t="shared" si="629"/>
        <v>1</v>
      </c>
      <c r="AU1139" s="74" t="str">
        <f t="shared" si="656"/>
        <v>00631L</v>
      </c>
      <c r="AV1139" s="20">
        <f t="shared" si="630"/>
        <v>1</v>
      </c>
      <c r="AW1139" s="74" t="str">
        <f t="shared" si="657"/>
        <v>00631L</v>
      </c>
      <c r="AX1139" s="20">
        <f t="shared" si="621"/>
        <v>1</v>
      </c>
      <c r="AY1139" s="20">
        <f t="shared" si="631"/>
        <v>0</v>
      </c>
      <c r="AZ1139" s="57">
        <v>44655</v>
      </c>
      <c r="BA1139" s="75">
        <v>36.1</v>
      </c>
      <c r="BB1139" s="90">
        <v>35.512500000000003</v>
      </c>
      <c r="BC1139" s="76">
        <f t="shared" si="639"/>
        <v>35.902291666666684</v>
      </c>
      <c r="BD1139" s="76">
        <f t="shared" si="640"/>
        <v>35.921875000000014</v>
      </c>
      <c r="BE1139" s="77">
        <f t="shared" si="646"/>
        <v>-1.0857013537901311E-2</v>
      </c>
      <c r="BF1139" s="77">
        <f t="shared" si="637"/>
        <v>4.9586776859500553E-3</v>
      </c>
    </row>
    <row r="1140" spans="1:58" s="23" customFormat="1" ht="13.15" x14ac:dyDescent="0.4">
      <c r="A1140" s="57">
        <v>44651</v>
      </c>
      <c r="B1140" s="112">
        <v>23.469000000000001</v>
      </c>
      <c r="C1140" s="112">
        <v>24.988</v>
      </c>
      <c r="D1140" s="112">
        <v>25.477</v>
      </c>
      <c r="E1140" s="112">
        <v>26.106000000000002</v>
      </c>
      <c r="F1140" s="112">
        <v>26.254999999999999</v>
      </c>
      <c r="G1140" s="112">
        <v>26.600999999999999</v>
      </c>
      <c r="H1140" s="113">
        <v>26.861999999999998</v>
      </c>
      <c r="I1140" s="90">
        <f t="shared" si="622"/>
        <v>24.258880000000001</v>
      </c>
      <c r="J1140" s="90">
        <f t="shared" si="623"/>
        <v>25.242280000000001</v>
      </c>
      <c r="K1140" s="114">
        <v>12</v>
      </c>
      <c r="L1140" s="115">
        <v>0.04</v>
      </c>
      <c r="M1140" s="90">
        <v>18.399999999999999</v>
      </c>
      <c r="N1140" s="90">
        <v>20.56</v>
      </c>
      <c r="O1140" s="90">
        <v>24.46</v>
      </c>
      <c r="P1140" s="90">
        <v>26.79</v>
      </c>
      <c r="Q1140" s="90">
        <v>28.27</v>
      </c>
      <c r="R1140" s="63">
        <f t="shared" si="648"/>
        <v>12.290000000000006</v>
      </c>
      <c r="S1140" s="64">
        <f t="shared" si="647"/>
        <v>6.3631660631143325E-2</v>
      </c>
      <c r="T1140" s="65">
        <f t="shared" si="641"/>
        <v>0.89494163424124518</v>
      </c>
      <c r="U1140" s="65">
        <f t="shared" si="641"/>
        <v>0.84055600981193779</v>
      </c>
      <c r="V1140" s="65">
        <f t="shared" si="649"/>
        <v>0.76745054124673384</v>
      </c>
      <c r="W1140" s="65">
        <f t="shared" si="650"/>
        <v>0.72727272727272729</v>
      </c>
      <c r="X1140" s="61">
        <f t="shared" si="624"/>
        <v>6.4723678043376295E-2</v>
      </c>
      <c r="Y1140" s="66">
        <f t="shared" si="651"/>
        <v>2.8958860032176383E-2</v>
      </c>
      <c r="Z1140" s="61">
        <f t="shared" si="652"/>
        <v>4.0537732986848506E-2</v>
      </c>
      <c r="AA1140" s="67">
        <f t="shared" si="653"/>
        <v>24.258879999999998</v>
      </c>
      <c r="AB1140" s="68">
        <f t="shared" si="654"/>
        <v>0.14148832684824916</v>
      </c>
      <c r="AC1140" s="69">
        <f t="shared" si="655"/>
        <v>0.17990661478599218</v>
      </c>
      <c r="AD1140" s="70">
        <f>_xlfn.PERCENTILE.EXC(AC1140:$AC$5675,0.5)</f>
        <v>8.8559707420498804E-2</v>
      </c>
      <c r="AE1140" s="70">
        <f>_xlfn.PERCENTILE.EXC($AC1140:AC$5675,0.35)</f>
        <v>5.2078944937176588E-2</v>
      </c>
      <c r="AF1140" s="71">
        <f t="shared" si="643"/>
        <v>3.3144438291869346E-2</v>
      </c>
      <c r="AG1140" s="70">
        <f t="shared" si="644"/>
        <v>-0.25543395353898041</v>
      </c>
      <c r="AH1140" s="70">
        <f t="shared" si="645"/>
        <v>-0.28989367203038569</v>
      </c>
      <c r="AI1140" s="61" t="str">
        <f t="shared" si="633"/>
        <v>Short VOL</v>
      </c>
      <c r="AJ1140" s="68" t="str">
        <f t="shared" si="634"/>
        <v>Short VOL</v>
      </c>
      <c r="AK1140" s="72" t="str">
        <f t="shared" si="635"/>
        <v>00631L</v>
      </c>
      <c r="AL1140" s="73">
        <f t="shared" si="625"/>
        <v>1</v>
      </c>
      <c r="AM1140" s="72" t="str">
        <f t="shared" si="638"/>
        <v>00631L</v>
      </c>
      <c r="AN1140" s="73">
        <f t="shared" si="626"/>
        <v>1</v>
      </c>
      <c r="AO1140" s="74" t="str">
        <f t="shared" si="632"/>
        <v>00631L</v>
      </c>
      <c r="AP1140" s="20">
        <f t="shared" si="627"/>
        <v>1</v>
      </c>
      <c r="AQ1140" s="74" t="str">
        <f t="shared" si="642"/>
        <v>00635U</v>
      </c>
      <c r="AR1140" s="20">
        <f t="shared" si="628"/>
        <v>0</v>
      </c>
      <c r="AS1140" s="74" t="str">
        <f t="shared" si="636"/>
        <v>00631L</v>
      </c>
      <c r="AT1140" s="20">
        <f t="shared" si="629"/>
        <v>1</v>
      </c>
      <c r="AU1140" s="74" t="str">
        <f t="shared" si="656"/>
        <v>00631L</v>
      </c>
      <c r="AV1140" s="20">
        <f t="shared" si="630"/>
        <v>1</v>
      </c>
      <c r="AW1140" s="74" t="str">
        <f t="shared" si="657"/>
        <v>00631L</v>
      </c>
      <c r="AX1140" s="20">
        <f t="shared" si="621"/>
        <v>1</v>
      </c>
      <c r="AY1140" s="20">
        <f t="shared" si="631"/>
        <v>0</v>
      </c>
      <c r="AZ1140" s="57">
        <v>44652</v>
      </c>
      <c r="BA1140" s="75">
        <v>35.97</v>
      </c>
      <c r="BB1140" s="90">
        <v>35.674999999999997</v>
      </c>
      <c r="BC1140" s="76">
        <f t="shared" si="639"/>
        <v>35.890625000000014</v>
      </c>
      <c r="BD1140" s="76">
        <f t="shared" si="640"/>
        <v>35.909916666666682</v>
      </c>
      <c r="BE1140" s="77">
        <f t="shared" si="646"/>
        <v>-6.0078363082285962E-3</v>
      </c>
      <c r="BF1140" s="77">
        <f t="shared" si="637"/>
        <v>1.6731682752438495E-3</v>
      </c>
    </row>
    <row r="1141" spans="1:58" s="23" customFormat="1" ht="13.15" x14ac:dyDescent="0.4">
      <c r="A1141" s="57">
        <v>44650</v>
      </c>
      <c r="B1141" s="112">
        <v>22.07</v>
      </c>
      <c r="C1141" s="112">
        <v>24.074000000000002</v>
      </c>
      <c r="D1141" s="112">
        <v>24.872</v>
      </c>
      <c r="E1141" s="112">
        <v>25.629000000000001</v>
      </c>
      <c r="F1141" s="112">
        <v>25.831</v>
      </c>
      <c r="G1141" s="112">
        <v>26.228000000000002</v>
      </c>
      <c r="H1141" s="113">
        <v>26.5</v>
      </c>
      <c r="I1141" s="90">
        <f t="shared" si="622"/>
        <v>23.03192</v>
      </c>
      <c r="J1141" s="90">
        <f t="shared" si="623"/>
        <v>24.457039999999999</v>
      </c>
      <c r="K1141" s="114">
        <v>13</v>
      </c>
      <c r="L1141" s="115">
        <v>0.04</v>
      </c>
      <c r="M1141" s="90">
        <v>17.43</v>
      </c>
      <c r="N1141" s="90">
        <v>19.329999999999998</v>
      </c>
      <c r="O1141" s="90">
        <v>23.57</v>
      </c>
      <c r="P1141" s="90">
        <v>26.18</v>
      </c>
      <c r="Q1141" s="90">
        <v>27.8</v>
      </c>
      <c r="R1141" s="63">
        <f t="shared" si="648"/>
        <v>12.990000000000002</v>
      </c>
      <c r="S1141" s="64">
        <f t="shared" si="647"/>
        <v>2.2751322751322738E-2</v>
      </c>
      <c r="T1141" s="65">
        <f t="shared" si="641"/>
        <v>0.90170719089498197</v>
      </c>
      <c r="U1141" s="65">
        <f t="shared" si="641"/>
        <v>0.82011030971574028</v>
      </c>
      <c r="V1141" s="65">
        <f t="shared" si="649"/>
        <v>0.73834988540870883</v>
      </c>
      <c r="W1141" s="65">
        <f t="shared" si="650"/>
        <v>0.69532374100719418</v>
      </c>
      <c r="X1141" s="61">
        <f t="shared" si="624"/>
        <v>9.0801993656547411E-2</v>
      </c>
      <c r="Y1141" s="66">
        <f t="shared" si="651"/>
        <v>3.3984938936361099E-2</v>
      </c>
      <c r="Z1141" s="61">
        <f t="shared" si="652"/>
        <v>6.1875866189184392E-2</v>
      </c>
      <c r="AA1141" s="67">
        <f t="shared" si="653"/>
        <v>23.03192</v>
      </c>
      <c r="AB1141" s="68">
        <f t="shared" si="654"/>
        <v>0.14174857734092097</v>
      </c>
      <c r="AC1141" s="69">
        <f t="shared" si="655"/>
        <v>0.19151163993792042</v>
      </c>
      <c r="AD1141" s="70">
        <f>_xlfn.PERCENTILE.EXC(AC1141:$AC$5675,0.5)</f>
        <v>8.8550479413423394E-2</v>
      </c>
      <c r="AE1141" s="70">
        <f>_xlfn.PERCENTILE.EXC($AC1141:AC$5675,0.35)</f>
        <v>5.2048226164079843E-2</v>
      </c>
      <c r="AF1141" s="71">
        <f t="shared" si="643"/>
        <v>3.2405430335423306E-2</v>
      </c>
      <c r="AG1141" s="70">
        <f t="shared" si="644"/>
        <v>-0.25543395353898041</v>
      </c>
      <c r="AH1141" s="70">
        <f t="shared" si="645"/>
        <v>-0.28989367203038569</v>
      </c>
      <c r="AI1141" s="61" t="str">
        <f t="shared" si="633"/>
        <v>Short VOL</v>
      </c>
      <c r="AJ1141" s="68" t="str">
        <f t="shared" si="634"/>
        <v>Short VOL</v>
      </c>
      <c r="AK1141" s="72" t="str">
        <f t="shared" si="635"/>
        <v>00631L</v>
      </c>
      <c r="AL1141" s="73">
        <f t="shared" si="625"/>
        <v>1</v>
      </c>
      <c r="AM1141" s="72" t="str">
        <f t="shared" si="638"/>
        <v>00631L</v>
      </c>
      <c r="AN1141" s="73">
        <f t="shared" si="626"/>
        <v>1</v>
      </c>
      <c r="AO1141" s="74" t="str">
        <f t="shared" si="632"/>
        <v>00631L</v>
      </c>
      <c r="AP1141" s="20">
        <f t="shared" si="627"/>
        <v>1</v>
      </c>
      <c r="AQ1141" s="74" t="str">
        <f t="shared" si="642"/>
        <v>00631L</v>
      </c>
      <c r="AR1141" s="20">
        <f t="shared" si="628"/>
        <v>1</v>
      </c>
      <c r="AS1141" s="74" t="str">
        <f t="shared" si="636"/>
        <v>00635U</v>
      </c>
      <c r="AT1141" s="20">
        <f t="shared" si="629"/>
        <v>0</v>
      </c>
      <c r="AU1141" s="74" t="str">
        <f t="shared" si="656"/>
        <v>00631L</v>
      </c>
      <c r="AV1141" s="20">
        <f t="shared" si="630"/>
        <v>1</v>
      </c>
      <c r="AW1141" s="74" t="str">
        <f t="shared" si="657"/>
        <v>00631L</v>
      </c>
      <c r="AX1141" s="20">
        <f t="shared" ref="AX1141:AX1204" si="658">IF(AW1141="00631L",1,0)</f>
        <v>1</v>
      </c>
      <c r="AY1141" s="20">
        <f t="shared" si="631"/>
        <v>0</v>
      </c>
      <c r="AZ1141" s="57">
        <v>44651</v>
      </c>
      <c r="BA1141" s="75">
        <v>35.67</v>
      </c>
      <c r="BB1141" s="90">
        <v>36.237499999999997</v>
      </c>
      <c r="BC1141" s="76">
        <f t="shared" si="639"/>
        <v>35.881458333333335</v>
      </c>
      <c r="BD1141" s="76">
        <f t="shared" si="640"/>
        <v>35.890541666666678</v>
      </c>
      <c r="BE1141" s="77">
        <f t="shared" si="646"/>
        <v>9.9227200678157837E-3</v>
      </c>
      <c r="BF1141" s="77">
        <f t="shared" si="637"/>
        <v>-6.1448408529176466E-3</v>
      </c>
    </row>
    <row r="1142" spans="1:58" s="23" customFormat="1" ht="13.15" x14ac:dyDescent="0.4">
      <c r="A1142" s="57">
        <v>44649</v>
      </c>
      <c r="B1142" s="112">
        <v>21.753</v>
      </c>
      <c r="C1142" s="112">
        <v>23.715</v>
      </c>
      <c r="D1142" s="112">
        <v>24.602</v>
      </c>
      <c r="E1142" s="112">
        <v>25.4</v>
      </c>
      <c r="F1142" s="112">
        <v>25.6</v>
      </c>
      <c r="G1142" s="112">
        <v>26.016999999999999</v>
      </c>
      <c r="H1142" s="113">
        <v>26.370999999999999</v>
      </c>
      <c r="I1142" s="90">
        <f t="shared" ref="I1142:I1205" si="659">C1142-((C1142-B1142)*K1142*L1142)</f>
        <v>22.61628</v>
      </c>
      <c r="J1142" s="90">
        <f t="shared" ref="J1142:J1205" si="660">D1142-((D1142-C1142)*K1142*L1142)</f>
        <v>24.10528</v>
      </c>
      <c r="K1142" s="114">
        <v>14</v>
      </c>
      <c r="L1142" s="115">
        <v>0.04</v>
      </c>
      <c r="M1142" s="90">
        <v>17.54</v>
      </c>
      <c r="N1142" s="90">
        <v>18.899999999999999</v>
      </c>
      <c r="O1142" s="90">
        <v>23.19</v>
      </c>
      <c r="P1142" s="90">
        <v>25.87</v>
      </c>
      <c r="Q1142" s="90">
        <v>27.56</v>
      </c>
      <c r="R1142" s="63">
        <f t="shared" si="648"/>
        <v>12.620000000000005</v>
      </c>
      <c r="S1142" s="64">
        <f t="shared" si="647"/>
        <v>-3.7187977585328602E-2</v>
      </c>
      <c r="T1142" s="65">
        <f t="shared" si="641"/>
        <v>0.92804232804232811</v>
      </c>
      <c r="U1142" s="65">
        <f t="shared" si="641"/>
        <v>0.81500646830530388</v>
      </c>
      <c r="V1142" s="65">
        <f t="shared" si="649"/>
        <v>0.73057595670660991</v>
      </c>
      <c r="W1142" s="65">
        <f t="shared" si="650"/>
        <v>0.68577648766328014</v>
      </c>
      <c r="X1142" s="61">
        <f t="shared" si="624"/>
        <v>9.0194455937112117E-2</v>
      </c>
      <c r="Y1142" s="66">
        <f t="shared" si="651"/>
        <v>3.8228346456692916E-2</v>
      </c>
      <c r="Z1142" s="61">
        <f t="shared" si="652"/>
        <v>6.5837529425705768E-2</v>
      </c>
      <c r="AA1142" s="67">
        <f t="shared" si="653"/>
        <v>22.61628</v>
      </c>
      <c r="AB1142" s="68">
        <f t="shared" si="654"/>
        <v>0.15095238095238103</v>
      </c>
      <c r="AC1142" s="69">
        <f t="shared" si="655"/>
        <v>0.19662857142857151</v>
      </c>
      <c r="AD1142" s="70">
        <f>_xlfn.PERCENTILE.EXC(AC1142:$AC$5675,0.5)</f>
        <v>8.8550048867017048E-2</v>
      </c>
      <c r="AE1142" s="70">
        <f>_xlfn.PERCENTILE.EXC($AC1142:AC$5675,0.35)</f>
        <v>5.2017507390983091E-2</v>
      </c>
      <c r="AF1142" s="71">
        <f t="shared" si="643"/>
        <v>3.2144183295971747E-2</v>
      </c>
      <c r="AG1142" s="70">
        <f t="shared" si="644"/>
        <v>-0.25543395353898041</v>
      </c>
      <c r="AH1142" s="70">
        <f t="shared" si="645"/>
        <v>-0.28989367203038569</v>
      </c>
      <c r="AI1142" s="61" t="str">
        <f t="shared" si="633"/>
        <v>Short VOL</v>
      </c>
      <c r="AJ1142" s="68" t="str">
        <f t="shared" si="634"/>
        <v>Short VOL</v>
      </c>
      <c r="AK1142" s="72" t="str">
        <f t="shared" si="635"/>
        <v>00631L</v>
      </c>
      <c r="AL1142" s="73">
        <f t="shared" si="625"/>
        <v>1</v>
      </c>
      <c r="AM1142" s="72" t="str">
        <f t="shared" si="638"/>
        <v>00631L</v>
      </c>
      <c r="AN1142" s="73">
        <f t="shared" si="626"/>
        <v>1</v>
      </c>
      <c r="AO1142" s="74" t="str">
        <f t="shared" si="632"/>
        <v>00631L</v>
      </c>
      <c r="AP1142" s="20">
        <f t="shared" si="627"/>
        <v>1</v>
      </c>
      <c r="AQ1142" s="74" t="str">
        <f t="shared" si="642"/>
        <v>00631L</v>
      </c>
      <c r="AR1142" s="20">
        <f t="shared" si="628"/>
        <v>1</v>
      </c>
      <c r="AS1142" s="74" t="str">
        <f t="shared" si="636"/>
        <v>00631L</v>
      </c>
      <c r="AT1142" s="20">
        <f t="shared" si="629"/>
        <v>1</v>
      </c>
      <c r="AU1142" s="74" t="str">
        <f t="shared" si="656"/>
        <v>00631L</v>
      </c>
      <c r="AV1142" s="20">
        <f t="shared" si="630"/>
        <v>1</v>
      </c>
      <c r="AW1142" s="74" t="str">
        <f t="shared" si="657"/>
        <v>00631L</v>
      </c>
      <c r="AX1142" s="20">
        <f t="shared" si="658"/>
        <v>1</v>
      </c>
      <c r="AY1142" s="20">
        <f t="shared" si="631"/>
        <v>0</v>
      </c>
      <c r="AZ1142" s="57">
        <v>44650</v>
      </c>
      <c r="BA1142" s="75">
        <v>35.99</v>
      </c>
      <c r="BB1142" s="90">
        <v>36.262500000000003</v>
      </c>
      <c r="BC1142" s="76">
        <f t="shared" si="639"/>
        <v>35.863750000000003</v>
      </c>
      <c r="BD1142" s="76">
        <f t="shared" si="640"/>
        <v>35.87733333333334</v>
      </c>
      <c r="BE1142" s="77">
        <f t="shared" si="646"/>
        <v>1.1118469206371327E-2</v>
      </c>
      <c r="BF1142" s="77">
        <f t="shared" si="637"/>
        <v>3.140330013378797E-3</v>
      </c>
    </row>
    <row r="1143" spans="1:58" s="23" customFormat="1" ht="13.15" x14ac:dyDescent="0.4">
      <c r="A1143" s="57">
        <v>44648</v>
      </c>
      <c r="B1143" s="112">
        <v>22.995000000000001</v>
      </c>
      <c r="C1143" s="112">
        <v>24.611999999999998</v>
      </c>
      <c r="D1143" s="112">
        <v>25.260999999999999</v>
      </c>
      <c r="E1143" s="112">
        <v>25.864000000000001</v>
      </c>
      <c r="F1143" s="112">
        <v>25.989000000000001</v>
      </c>
      <c r="G1143" s="112">
        <v>26.350999999999999</v>
      </c>
      <c r="H1143" s="113">
        <v>26.567</v>
      </c>
      <c r="I1143" s="90">
        <f t="shared" si="659"/>
        <v>23.6418</v>
      </c>
      <c r="J1143" s="90">
        <f t="shared" si="660"/>
        <v>24.871599999999997</v>
      </c>
      <c r="K1143" s="114">
        <v>15</v>
      </c>
      <c r="L1143" s="115">
        <v>0.04</v>
      </c>
      <c r="M1143" s="90">
        <v>17.82</v>
      </c>
      <c r="N1143" s="90">
        <v>19.63</v>
      </c>
      <c r="O1143" s="90">
        <v>24.18</v>
      </c>
      <c r="P1143" s="90">
        <v>26.6</v>
      </c>
      <c r="Q1143" s="90">
        <v>28.01</v>
      </c>
      <c r="R1143" s="63">
        <f t="shared" si="648"/>
        <v>13.329999999999998</v>
      </c>
      <c r="S1143" s="64">
        <f t="shared" si="647"/>
        <v>-5.6703507928880334E-2</v>
      </c>
      <c r="T1143" s="65">
        <f t="shared" si="641"/>
        <v>0.90779419256240457</v>
      </c>
      <c r="U1143" s="65">
        <f t="shared" si="641"/>
        <v>0.81182795698924726</v>
      </c>
      <c r="V1143" s="65">
        <f t="shared" si="649"/>
        <v>0.73796992481203005</v>
      </c>
      <c r="W1143" s="65">
        <f t="shared" si="650"/>
        <v>0.70082113530881818</v>
      </c>
      <c r="X1143" s="61">
        <f t="shared" si="624"/>
        <v>7.0319634703196229E-2</v>
      </c>
      <c r="Y1143" s="66">
        <f t="shared" si="651"/>
        <v>2.7180637179090604E-2</v>
      </c>
      <c r="Z1143" s="61">
        <f t="shared" si="652"/>
        <v>5.2018035851753984E-2</v>
      </c>
      <c r="AA1143" s="67">
        <f t="shared" si="653"/>
        <v>23.6418</v>
      </c>
      <c r="AB1143" s="68">
        <f t="shared" si="654"/>
        <v>0.17142129393785033</v>
      </c>
      <c r="AC1143" s="69">
        <f t="shared" si="655"/>
        <v>0.20437086092715237</v>
      </c>
      <c r="AD1143" s="70">
        <f>_xlfn.PERCENTILE.EXC(AC1143:$AC$5675,0.5)</f>
        <v>8.8549618320610701E-2</v>
      </c>
      <c r="AE1143" s="70">
        <f>_xlfn.PERCENTILE.EXC($AC1143:AC$5675,0.35)</f>
        <v>5.1994214415672382E-2</v>
      </c>
      <c r="AF1143" s="71">
        <f t="shared" si="643"/>
        <v>3.2122876551617933E-2</v>
      </c>
      <c r="AG1143" s="70">
        <f t="shared" si="644"/>
        <v>-0.25543395353898041</v>
      </c>
      <c r="AH1143" s="70">
        <f t="shared" si="645"/>
        <v>-0.28989367203038569</v>
      </c>
      <c r="AI1143" s="61" t="str">
        <f t="shared" si="633"/>
        <v>Short VOL</v>
      </c>
      <c r="AJ1143" s="68" t="str">
        <f t="shared" si="634"/>
        <v>Short VOL</v>
      </c>
      <c r="AK1143" s="72" t="str">
        <f t="shared" si="635"/>
        <v>00631L</v>
      </c>
      <c r="AL1143" s="73">
        <f t="shared" si="625"/>
        <v>1</v>
      </c>
      <c r="AM1143" s="72" t="str">
        <f t="shared" si="638"/>
        <v>00631L</v>
      </c>
      <c r="AN1143" s="73">
        <f t="shared" si="626"/>
        <v>1</v>
      </c>
      <c r="AO1143" s="74" t="str">
        <f t="shared" si="632"/>
        <v>00631L</v>
      </c>
      <c r="AP1143" s="20">
        <f t="shared" si="627"/>
        <v>1</v>
      </c>
      <c r="AQ1143" s="74" t="str">
        <f t="shared" si="642"/>
        <v>00631L</v>
      </c>
      <c r="AR1143" s="20">
        <f t="shared" si="628"/>
        <v>1</v>
      </c>
      <c r="AS1143" s="74" t="str">
        <f t="shared" si="636"/>
        <v>00631L</v>
      </c>
      <c r="AT1143" s="20">
        <f t="shared" si="629"/>
        <v>1</v>
      </c>
      <c r="AU1143" s="74" t="str">
        <f t="shared" si="656"/>
        <v>00631L</v>
      </c>
      <c r="AV1143" s="20">
        <f t="shared" si="630"/>
        <v>1</v>
      </c>
      <c r="AW1143" s="74" t="str">
        <f t="shared" si="657"/>
        <v>00631L</v>
      </c>
      <c r="AX1143" s="20">
        <f t="shared" si="658"/>
        <v>1</v>
      </c>
      <c r="AY1143" s="20">
        <f t="shared" si="631"/>
        <v>0</v>
      </c>
      <c r="AZ1143" s="57">
        <v>44649</v>
      </c>
      <c r="BA1143" s="75">
        <v>36.17</v>
      </c>
      <c r="BB1143" s="90">
        <v>35.85</v>
      </c>
      <c r="BC1143" s="76">
        <f t="shared" si="639"/>
        <v>35.839375000000004</v>
      </c>
      <c r="BD1143" s="76">
        <f t="shared" si="640"/>
        <v>35.862208333333335</v>
      </c>
      <c r="BE1143" s="77">
        <f t="shared" si="646"/>
        <v>2.9646164309498816E-4</v>
      </c>
      <c r="BF1143" s="77">
        <f t="shared" si="637"/>
        <v>8.582618889662167E-3</v>
      </c>
    </row>
    <row r="1144" spans="1:58" s="23" customFormat="1" ht="13.15" x14ac:dyDescent="0.4">
      <c r="A1144" s="57">
        <v>44645</v>
      </c>
      <c r="B1144" s="112">
        <v>23.454999999999998</v>
      </c>
      <c r="C1144" s="112">
        <v>24.856000000000002</v>
      </c>
      <c r="D1144" s="112">
        <v>25.498999999999999</v>
      </c>
      <c r="E1144" s="112">
        <v>26.05</v>
      </c>
      <c r="F1144" s="112">
        <v>26.091999999999999</v>
      </c>
      <c r="G1144" s="112">
        <v>26.4</v>
      </c>
      <c r="H1144" s="113">
        <v>26.617000000000001</v>
      </c>
      <c r="I1144" s="90">
        <f t="shared" si="659"/>
        <v>23.95936</v>
      </c>
      <c r="J1144" s="90">
        <f t="shared" si="660"/>
        <v>25.087479999999999</v>
      </c>
      <c r="K1144" s="114">
        <v>16</v>
      </c>
      <c r="L1144" s="115">
        <v>0.04</v>
      </c>
      <c r="M1144" s="90">
        <v>18.45</v>
      </c>
      <c r="N1144" s="90">
        <v>20.81</v>
      </c>
      <c r="O1144" s="90">
        <v>24.72</v>
      </c>
      <c r="P1144" s="90">
        <v>27.02</v>
      </c>
      <c r="Q1144" s="90">
        <v>28.06</v>
      </c>
      <c r="R1144" s="63">
        <f t="shared" si="648"/>
        <v>12.479999999999997</v>
      </c>
      <c r="S1144" s="64">
        <f t="shared" si="647"/>
        <v>-3.968620212275048E-2</v>
      </c>
      <c r="T1144" s="65">
        <f t="shared" si="641"/>
        <v>0.8865929841422393</v>
      </c>
      <c r="U1144" s="65">
        <f t="shared" si="641"/>
        <v>0.84182847896440127</v>
      </c>
      <c r="V1144" s="65">
        <f t="shared" si="649"/>
        <v>0.77017024426350844</v>
      </c>
      <c r="W1144" s="65">
        <f t="shared" si="650"/>
        <v>0.74162508909479685</v>
      </c>
      <c r="X1144" s="61">
        <f t="shared" si="624"/>
        <v>5.9731400554252974E-2</v>
      </c>
      <c r="Y1144" s="66">
        <f t="shared" si="651"/>
        <v>2.1765834932821502E-2</v>
      </c>
      <c r="Z1144" s="61">
        <f t="shared" si="652"/>
        <v>4.7084730143042181E-2</v>
      </c>
      <c r="AA1144" s="67">
        <f t="shared" si="653"/>
        <v>23.959359999999997</v>
      </c>
      <c r="AB1144" s="68">
        <f t="shared" si="654"/>
        <v>0.12710235463719363</v>
      </c>
      <c r="AC1144" s="69">
        <f t="shared" si="655"/>
        <v>0.15133877943296484</v>
      </c>
      <c r="AD1144" s="70">
        <f>_xlfn.PERCENTILE.EXC(AC1144:$AC$5675,0.5)</f>
        <v>8.8489216420657046E-2</v>
      </c>
      <c r="AE1144" s="70">
        <f>_xlfn.PERCENTILE.EXC($AC1144:AC$5675,0.35)</f>
        <v>5.1989485934826787E-2</v>
      </c>
      <c r="AF1144" s="71">
        <f t="shared" si="643"/>
        <v>3.2111908087192553E-2</v>
      </c>
      <c r="AG1144" s="70">
        <f t="shared" si="644"/>
        <v>-0.25543395353898041</v>
      </c>
      <c r="AH1144" s="70">
        <f t="shared" si="645"/>
        <v>-0.28989367203038569</v>
      </c>
      <c r="AI1144" s="61" t="str">
        <f t="shared" si="633"/>
        <v>Short VOL</v>
      </c>
      <c r="AJ1144" s="68" t="str">
        <f t="shared" si="634"/>
        <v>Short VOL</v>
      </c>
      <c r="AK1144" s="72" t="str">
        <f t="shared" si="635"/>
        <v>00631L</v>
      </c>
      <c r="AL1144" s="73">
        <f t="shared" si="625"/>
        <v>1</v>
      </c>
      <c r="AM1144" s="72" t="str">
        <f t="shared" si="638"/>
        <v>00631L</v>
      </c>
      <c r="AN1144" s="73">
        <f t="shared" si="626"/>
        <v>1</v>
      </c>
      <c r="AO1144" s="74" t="str">
        <f t="shared" si="632"/>
        <v>00631L</v>
      </c>
      <c r="AP1144" s="20">
        <f t="shared" si="627"/>
        <v>1</v>
      </c>
      <c r="AQ1144" s="74" t="str">
        <f t="shared" si="642"/>
        <v>00635U</v>
      </c>
      <c r="AR1144" s="20">
        <f t="shared" si="628"/>
        <v>0</v>
      </c>
      <c r="AS1144" s="74" t="str">
        <f t="shared" si="636"/>
        <v>00631L</v>
      </c>
      <c r="AT1144" s="20">
        <f t="shared" si="629"/>
        <v>1</v>
      </c>
      <c r="AU1144" s="74" t="str">
        <f t="shared" si="656"/>
        <v>00631L</v>
      </c>
      <c r="AV1144" s="20">
        <f t="shared" si="630"/>
        <v>1</v>
      </c>
      <c r="AW1144" s="74" t="str">
        <f t="shared" si="657"/>
        <v>00631L</v>
      </c>
      <c r="AX1144" s="20">
        <f t="shared" si="658"/>
        <v>1</v>
      </c>
      <c r="AY1144" s="20">
        <f t="shared" si="631"/>
        <v>0</v>
      </c>
      <c r="AZ1144" s="57">
        <v>44648</v>
      </c>
      <c r="BA1144" s="75">
        <v>35.97</v>
      </c>
      <c r="BB1144" s="90">
        <v>35.725000000000001</v>
      </c>
      <c r="BC1144" s="76">
        <f t="shared" si="639"/>
        <v>35.817291666666669</v>
      </c>
      <c r="BD1144" s="76">
        <f t="shared" si="640"/>
        <v>35.841375000000006</v>
      </c>
      <c r="BE1144" s="77">
        <f t="shared" si="646"/>
        <v>-2.5767349336621994E-3</v>
      </c>
      <c r="BF1144" s="77">
        <f t="shared" si="637"/>
        <v>3.5887295060525E-3</v>
      </c>
    </row>
    <row r="1145" spans="1:58" s="23" customFormat="1" ht="13.15" x14ac:dyDescent="0.4">
      <c r="A1145" s="57">
        <v>44644</v>
      </c>
      <c r="B1145" s="112">
        <v>24.265000000000001</v>
      </c>
      <c r="C1145" s="112">
        <v>25.452000000000002</v>
      </c>
      <c r="D1145" s="112">
        <v>25.992000000000001</v>
      </c>
      <c r="E1145" s="112">
        <v>26.449000000000002</v>
      </c>
      <c r="F1145" s="112">
        <v>26.44</v>
      </c>
      <c r="G1145" s="112">
        <v>26.689</v>
      </c>
      <c r="H1145" s="113">
        <v>26.895</v>
      </c>
      <c r="I1145" s="90">
        <f t="shared" si="659"/>
        <v>24.644840000000002</v>
      </c>
      <c r="J1145" s="90">
        <f t="shared" si="660"/>
        <v>25.6248</v>
      </c>
      <c r="K1145" s="114">
        <v>17</v>
      </c>
      <c r="L1145" s="115">
        <v>0.04</v>
      </c>
      <c r="M1145" s="90">
        <v>20.420000000000002</v>
      </c>
      <c r="N1145" s="90">
        <v>21.67</v>
      </c>
      <c r="O1145" s="90">
        <v>25.3</v>
      </c>
      <c r="P1145" s="90">
        <v>27.48</v>
      </c>
      <c r="Q1145" s="90">
        <v>28.41</v>
      </c>
      <c r="R1145" s="63">
        <f t="shared" si="648"/>
        <v>10.689999999999998</v>
      </c>
      <c r="S1145" s="64">
        <f t="shared" si="647"/>
        <v>-8.0610946117946475E-2</v>
      </c>
      <c r="T1145" s="65">
        <f t="shared" si="641"/>
        <v>0.94231656668204888</v>
      </c>
      <c r="U1145" s="65">
        <f t="shared" si="641"/>
        <v>0.85652173913043483</v>
      </c>
      <c r="V1145" s="65">
        <f t="shared" si="649"/>
        <v>0.78857350800582249</v>
      </c>
      <c r="W1145" s="65">
        <f t="shared" si="650"/>
        <v>0.76275959169306584</v>
      </c>
      <c r="X1145" s="61">
        <f t="shared" si="624"/>
        <v>4.8918194930970584E-2</v>
      </c>
      <c r="Y1145" s="66">
        <f t="shared" si="651"/>
        <v>1.6862641309690268E-2</v>
      </c>
      <c r="Z1145" s="61">
        <f t="shared" si="652"/>
        <v>3.9763293249215591E-2</v>
      </c>
      <c r="AA1145" s="67">
        <f t="shared" si="653"/>
        <v>24.644840000000002</v>
      </c>
      <c r="AB1145" s="68">
        <f t="shared" si="654"/>
        <v>0.11975080756806639</v>
      </c>
      <c r="AC1145" s="69">
        <f t="shared" si="655"/>
        <v>0.1372791878172589</v>
      </c>
      <c r="AD1145" s="70">
        <f>_xlfn.PERCENTILE.EXC(AC1145:$AC$5675,0.5)</f>
        <v>8.8428814520703405E-2</v>
      </c>
      <c r="AE1145" s="70">
        <f>_xlfn.PERCENTILE.EXC($AC1145:AC$5675,0.35)</f>
        <v>5.1984757453981192E-2</v>
      </c>
      <c r="AF1145" s="71">
        <f t="shared" si="643"/>
        <v>3.1790413442250434E-2</v>
      </c>
      <c r="AG1145" s="70">
        <f t="shared" si="644"/>
        <v>-0.25543395353898041</v>
      </c>
      <c r="AH1145" s="70">
        <f t="shared" si="645"/>
        <v>-0.28989367203038569</v>
      </c>
      <c r="AI1145" s="61" t="str">
        <f t="shared" si="633"/>
        <v>Short VOL</v>
      </c>
      <c r="AJ1145" s="68" t="str">
        <f t="shared" si="634"/>
        <v>Short VOL</v>
      </c>
      <c r="AK1145" s="72" t="str">
        <f t="shared" si="635"/>
        <v>00631L</v>
      </c>
      <c r="AL1145" s="73">
        <f t="shared" si="625"/>
        <v>1</v>
      </c>
      <c r="AM1145" s="72" t="str">
        <f t="shared" si="638"/>
        <v>00631L</v>
      </c>
      <c r="AN1145" s="73">
        <f t="shared" si="626"/>
        <v>1</v>
      </c>
      <c r="AO1145" s="74" t="str">
        <f t="shared" si="632"/>
        <v>00631L</v>
      </c>
      <c r="AP1145" s="20">
        <f t="shared" si="627"/>
        <v>1</v>
      </c>
      <c r="AQ1145" s="74" t="str">
        <f t="shared" si="642"/>
        <v>00635U</v>
      </c>
      <c r="AR1145" s="20">
        <f t="shared" si="628"/>
        <v>0</v>
      </c>
      <c r="AS1145" s="74" t="str">
        <f t="shared" si="636"/>
        <v>00631L</v>
      </c>
      <c r="AT1145" s="20">
        <f t="shared" si="629"/>
        <v>1</v>
      </c>
      <c r="AU1145" s="74" t="str">
        <f t="shared" si="656"/>
        <v>00631L</v>
      </c>
      <c r="AV1145" s="20">
        <f t="shared" si="630"/>
        <v>1</v>
      </c>
      <c r="AW1145" s="74" t="str">
        <f t="shared" si="657"/>
        <v>00631L</v>
      </c>
      <c r="AX1145" s="20">
        <f t="shared" si="658"/>
        <v>1</v>
      </c>
      <c r="AY1145" s="20">
        <f t="shared" si="631"/>
        <v>0</v>
      </c>
      <c r="AZ1145" s="57">
        <v>44645</v>
      </c>
      <c r="BA1145" s="75">
        <v>35.880000000000003</v>
      </c>
      <c r="BB1145" s="90">
        <v>35.575000000000003</v>
      </c>
      <c r="BC1145" s="76">
        <f t="shared" si="639"/>
        <v>35.789166666666667</v>
      </c>
      <c r="BD1145" s="76">
        <f t="shared" si="640"/>
        <v>35.81987500000001</v>
      </c>
      <c r="BE1145" s="77">
        <f t="shared" si="646"/>
        <v>-5.984119961813316E-3</v>
      </c>
      <c r="BF1145" s="77">
        <f t="shared" si="637"/>
        <v>1.6785374041643694E-3</v>
      </c>
    </row>
    <row r="1146" spans="1:58" s="23" customFormat="1" ht="13.15" x14ac:dyDescent="0.4">
      <c r="A1146" s="57">
        <v>44643</v>
      </c>
      <c r="B1146" s="112">
        <v>24.893000000000001</v>
      </c>
      <c r="C1146" s="112">
        <v>25.751999999999999</v>
      </c>
      <c r="D1146" s="112">
        <v>26.152999999999999</v>
      </c>
      <c r="E1146" s="112">
        <v>26.625</v>
      </c>
      <c r="F1146" s="112">
        <v>26.553999999999998</v>
      </c>
      <c r="G1146" s="112">
        <v>26.75</v>
      </c>
      <c r="H1146" s="113">
        <v>26.9</v>
      </c>
      <c r="I1146" s="90">
        <f t="shared" si="659"/>
        <v>25.133520000000001</v>
      </c>
      <c r="J1146" s="90">
        <f t="shared" si="660"/>
        <v>25.864279999999997</v>
      </c>
      <c r="K1146" s="114">
        <v>18</v>
      </c>
      <c r="L1146" s="115">
        <v>0.04</v>
      </c>
      <c r="M1146" s="90">
        <v>23.21</v>
      </c>
      <c r="N1146" s="90">
        <v>23.57</v>
      </c>
      <c r="O1146" s="90">
        <v>26.41</v>
      </c>
      <c r="P1146" s="90">
        <v>28.16</v>
      </c>
      <c r="Q1146" s="90">
        <v>28.73</v>
      </c>
      <c r="R1146" s="63">
        <f t="shared" si="648"/>
        <v>7.7899999999999991</v>
      </c>
      <c r="S1146" s="64">
        <f t="shared" si="647"/>
        <v>2.7462946817785484E-2</v>
      </c>
      <c r="T1146" s="65">
        <f t="shared" si="641"/>
        <v>0.98472634705133644</v>
      </c>
      <c r="U1146" s="65">
        <f t="shared" si="641"/>
        <v>0.89246497538811054</v>
      </c>
      <c r="V1146" s="65">
        <f t="shared" si="649"/>
        <v>0.83700284090909094</v>
      </c>
      <c r="W1146" s="65">
        <f t="shared" si="650"/>
        <v>0.82039679777236341</v>
      </c>
      <c r="X1146" s="61">
        <f t="shared" si="624"/>
        <v>3.4507692925722019E-2</v>
      </c>
      <c r="Y1146" s="66">
        <f t="shared" si="651"/>
        <v>1.0328638497652528E-2</v>
      </c>
      <c r="Z1146" s="61">
        <f t="shared" si="652"/>
        <v>2.90751156224833E-2</v>
      </c>
      <c r="AA1146" s="67">
        <f t="shared" si="653"/>
        <v>25.133520000000001</v>
      </c>
      <c r="AB1146" s="68">
        <f t="shared" si="654"/>
        <v>5.613067458633858E-2</v>
      </c>
      <c r="AC1146" s="69">
        <f t="shared" si="655"/>
        <v>6.633517182859569E-2</v>
      </c>
      <c r="AD1146" s="70">
        <f>_xlfn.PERCENTILE.EXC(AC1146:$AC$5675,0.5)</f>
        <v>8.8420703308576765E-2</v>
      </c>
      <c r="AE1146" s="70">
        <f>_xlfn.PERCENTILE.EXC($AC1146:AC$5675,0.35)</f>
        <v>5.197907854053644E-2</v>
      </c>
      <c r="AF1146" s="71">
        <f t="shared" si="643"/>
        <v>3.0669036720104671E-2</v>
      </c>
      <c r="AG1146" s="70">
        <f t="shared" si="644"/>
        <v>-0.25543395353898041</v>
      </c>
      <c r="AH1146" s="70">
        <f t="shared" si="645"/>
        <v>-0.28989367203038569</v>
      </c>
      <c r="AI1146" s="61" t="str">
        <f t="shared" si="633"/>
        <v>Safety</v>
      </c>
      <c r="AJ1146" s="68" t="str">
        <f t="shared" si="634"/>
        <v>Short VOL</v>
      </c>
      <c r="AK1146" s="72" t="str">
        <f t="shared" si="635"/>
        <v>00631L</v>
      </c>
      <c r="AL1146" s="73">
        <f t="shared" si="625"/>
        <v>1</v>
      </c>
      <c r="AM1146" s="72" t="str">
        <f t="shared" si="638"/>
        <v>00631L</v>
      </c>
      <c r="AN1146" s="73">
        <f t="shared" si="626"/>
        <v>1</v>
      </c>
      <c r="AO1146" s="74" t="str">
        <f t="shared" si="632"/>
        <v>00631L</v>
      </c>
      <c r="AP1146" s="20">
        <f t="shared" si="627"/>
        <v>1</v>
      </c>
      <c r="AQ1146" s="74" t="str">
        <f t="shared" si="642"/>
        <v>00635U</v>
      </c>
      <c r="AR1146" s="20">
        <f t="shared" si="628"/>
        <v>0</v>
      </c>
      <c r="AS1146" s="74" t="str">
        <f t="shared" si="636"/>
        <v>00631L</v>
      </c>
      <c r="AT1146" s="20">
        <f t="shared" si="629"/>
        <v>1</v>
      </c>
      <c r="AU1146" s="74" t="str">
        <f t="shared" si="656"/>
        <v>00631L</v>
      </c>
      <c r="AV1146" s="20">
        <f t="shared" si="630"/>
        <v>1</v>
      </c>
      <c r="AW1146" s="74" t="str">
        <f t="shared" si="657"/>
        <v>00631L</v>
      </c>
      <c r="AX1146" s="20">
        <f t="shared" si="658"/>
        <v>1</v>
      </c>
      <c r="AY1146" s="20">
        <f t="shared" si="631"/>
        <v>0</v>
      </c>
      <c r="AZ1146" s="57">
        <v>44644</v>
      </c>
      <c r="BA1146" s="75">
        <v>35.83</v>
      </c>
      <c r="BB1146" s="90">
        <v>35.387500000000003</v>
      </c>
      <c r="BC1146" s="76">
        <f t="shared" si="639"/>
        <v>35.765416666666667</v>
      </c>
      <c r="BD1146" s="76">
        <f t="shared" si="640"/>
        <v>35.793416666666666</v>
      </c>
      <c r="BE1146" s="77">
        <f t="shared" si="646"/>
        <v>-1.0566538905134076E-2</v>
      </c>
      <c r="BF1146" s="77">
        <f t="shared" si="637"/>
        <v>1.0220687696294081E-3</v>
      </c>
    </row>
    <row r="1147" spans="1:58" s="23" customFormat="1" ht="13.15" x14ac:dyDescent="0.4">
      <c r="A1147" s="57">
        <v>44642</v>
      </c>
      <c r="B1147" s="112">
        <v>24.998999999999999</v>
      </c>
      <c r="C1147" s="112">
        <v>25.719000000000001</v>
      </c>
      <c r="D1147" s="112">
        <v>26.167000000000002</v>
      </c>
      <c r="E1147" s="112">
        <v>26.635999999999999</v>
      </c>
      <c r="F1147" s="112">
        <v>26.503</v>
      </c>
      <c r="G1147" s="112">
        <v>26.742999999999999</v>
      </c>
      <c r="H1147" s="113">
        <v>26.882999999999999</v>
      </c>
      <c r="I1147" s="90">
        <f t="shared" si="659"/>
        <v>25.171800000000001</v>
      </c>
      <c r="J1147" s="90">
        <f t="shared" si="660"/>
        <v>25.826520000000002</v>
      </c>
      <c r="K1147" s="114">
        <v>19</v>
      </c>
      <c r="L1147" s="115">
        <v>0.04</v>
      </c>
      <c r="M1147" s="90">
        <v>22.57</v>
      </c>
      <c r="N1147" s="90">
        <v>22.94</v>
      </c>
      <c r="O1147" s="90">
        <v>25.85</v>
      </c>
      <c r="P1147" s="90">
        <v>27.72</v>
      </c>
      <c r="Q1147" s="90">
        <v>28.48</v>
      </c>
      <c r="R1147" s="63">
        <f t="shared" si="648"/>
        <v>8.0599999999999952</v>
      </c>
      <c r="S1147" s="64">
        <f t="shared" si="647"/>
        <v>-2.5074373140671475E-2</v>
      </c>
      <c r="T1147" s="65">
        <f t="shared" si="641"/>
        <v>0.98387096774193539</v>
      </c>
      <c r="U1147" s="65">
        <f t="shared" si="641"/>
        <v>0.88742746615087043</v>
      </c>
      <c r="V1147" s="65">
        <f t="shared" si="649"/>
        <v>0.82756132756132761</v>
      </c>
      <c r="W1147" s="65">
        <f t="shared" si="650"/>
        <v>0.80547752808988771</v>
      </c>
      <c r="X1147" s="61">
        <f t="shared" ref="X1147:X1210" si="661">(C1147-B1147)/B1147</f>
        <v>2.880115204608194E-2</v>
      </c>
      <c r="Y1147" s="66">
        <f t="shared" si="651"/>
        <v>9.2731641387595702E-3</v>
      </c>
      <c r="Z1147" s="61">
        <f t="shared" si="652"/>
        <v>2.6010058875408238E-2</v>
      </c>
      <c r="AA1147" s="67">
        <f t="shared" si="653"/>
        <v>25.171800000000001</v>
      </c>
      <c r="AB1147" s="68">
        <f t="shared" si="654"/>
        <v>8.9755884917175122E-2</v>
      </c>
      <c r="AC1147" s="69">
        <f t="shared" si="655"/>
        <v>9.7288578901482112E-2</v>
      </c>
      <c r="AD1147" s="70">
        <f>_xlfn.PERCENTILE.EXC(AC1147:$AC$5675,0.5)</f>
        <v>8.8428814520703405E-2</v>
      </c>
      <c r="AE1147" s="70">
        <f>_xlfn.PERCENTILE.EXC($AC1147:AC$5675,0.35)</f>
        <v>5.1972132383626135E-2</v>
      </c>
      <c r="AF1147" s="71">
        <f t="shared" si="643"/>
        <v>2.9721152263847393E-2</v>
      </c>
      <c r="AG1147" s="70">
        <f t="shared" si="644"/>
        <v>-0.25543395353898041</v>
      </c>
      <c r="AH1147" s="70">
        <f t="shared" si="645"/>
        <v>-0.28989367203038569</v>
      </c>
      <c r="AI1147" s="61" t="str">
        <f t="shared" si="633"/>
        <v>Short VOL</v>
      </c>
      <c r="AJ1147" s="68" t="str">
        <f t="shared" si="634"/>
        <v>Short VOL</v>
      </c>
      <c r="AK1147" s="72" t="str">
        <f t="shared" si="635"/>
        <v>00631L</v>
      </c>
      <c r="AL1147" s="73">
        <f t="shared" si="625"/>
        <v>1</v>
      </c>
      <c r="AM1147" s="72" t="str">
        <f t="shared" si="638"/>
        <v>00631L</v>
      </c>
      <c r="AN1147" s="73">
        <f t="shared" si="626"/>
        <v>1</v>
      </c>
      <c r="AO1147" s="74" t="str">
        <f t="shared" si="632"/>
        <v>00631L</v>
      </c>
      <c r="AP1147" s="20">
        <f t="shared" si="627"/>
        <v>1</v>
      </c>
      <c r="AQ1147" s="74" t="str">
        <f t="shared" si="642"/>
        <v>00635U</v>
      </c>
      <c r="AR1147" s="20">
        <f t="shared" si="628"/>
        <v>0</v>
      </c>
      <c r="AS1147" s="74" t="str">
        <f t="shared" si="636"/>
        <v>00635U</v>
      </c>
      <c r="AT1147" s="20">
        <f t="shared" si="629"/>
        <v>0</v>
      </c>
      <c r="AU1147" s="74" t="str">
        <f t="shared" si="656"/>
        <v>00631L</v>
      </c>
      <c r="AV1147" s="20">
        <f t="shared" si="630"/>
        <v>1</v>
      </c>
      <c r="AW1147" s="74" t="str">
        <f t="shared" si="657"/>
        <v>00631L</v>
      </c>
      <c r="AX1147" s="20">
        <f t="shared" si="658"/>
        <v>1</v>
      </c>
      <c r="AY1147" s="20">
        <f t="shared" si="631"/>
        <v>0</v>
      </c>
      <c r="AZ1147" s="57">
        <v>44643</v>
      </c>
      <c r="BA1147" s="75">
        <v>35.65</v>
      </c>
      <c r="BB1147" s="90">
        <v>35.412500000000001</v>
      </c>
      <c r="BC1147" s="76">
        <f t="shared" si="639"/>
        <v>35.743333333333339</v>
      </c>
      <c r="BD1147" s="76">
        <f t="shared" si="640"/>
        <v>35.76979166666667</v>
      </c>
      <c r="BE1147" s="77">
        <f t="shared" si="646"/>
        <v>-9.2558052783737171E-3</v>
      </c>
      <c r="BF1147" s="77">
        <f t="shared" si="637"/>
        <v>-3.3489618218353633E-3</v>
      </c>
    </row>
    <row r="1148" spans="1:58" s="23" customFormat="1" ht="13.15" x14ac:dyDescent="0.4">
      <c r="A1148" s="57">
        <v>44641</v>
      </c>
      <c r="B1148" s="112">
        <v>25.481999999999999</v>
      </c>
      <c r="C1148" s="112">
        <v>26.172999999999998</v>
      </c>
      <c r="D1148" s="112">
        <v>26.643000000000001</v>
      </c>
      <c r="E1148" s="112">
        <v>27.036999999999999</v>
      </c>
      <c r="F1148" s="112">
        <v>26.890999999999998</v>
      </c>
      <c r="G1148" s="112">
        <v>27.093</v>
      </c>
      <c r="H1148" s="113">
        <v>27.227</v>
      </c>
      <c r="I1148" s="90">
        <f t="shared" si="659"/>
        <v>25.620200000000001</v>
      </c>
      <c r="J1148" s="90">
        <f t="shared" si="660"/>
        <v>26.266999999999999</v>
      </c>
      <c r="K1148" s="114">
        <v>20</v>
      </c>
      <c r="L1148" s="115">
        <v>0.04</v>
      </c>
      <c r="M1148" s="90">
        <v>22.73</v>
      </c>
      <c r="N1148" s="90">
        <v>23.53</v>
      </c>
      <c r="O1148" s="90">
        <v>26.38</v>
      </c>
      <c r="P1148" s="90">
        <v>28.23</v>
      </c>
      <c r="Q1148" s="90">
        <v>28.72</v>
      </c>
      <c r="R1148" s="63">
        <f t="shared" si="648"/>
        <v>8.3499999999999943</v>
      </c>
      <c r="S1148" s="64">
        <f t="shared" si="647"/>
        <v>-1.4243820695433592E-2</v>
      </c>
      <c r="T1148" s="65">
        <f t="shared" si="641"/>
        <v>0.96600084997875046</v>
      </c>
      <c r="U1148" s="65">
        <f t="shared" si="641"/>
        <v>0.8919636087945414</v>
      </c>
      <c r="V1148" s="65">
        <f t="shared" si="649"/>
        <v>0.83351044987601841</v>
      </c>
      <c r="W1148" s="65">
        <f t="shared" si="650"/>
        <v>0.81928969359331483</v>
      </c>
      <c r="X1148" s="61">
        <f t="shared" si="661"/>
        <v>2.7117180755042734E-2</v>
      </c>
      <c r="Y1148" s="66">
        <f t="shared" si="651"/>
        <v>7.0274068868587964E-3</v>
      </c>
      <c r="Z1148" s="61">
        <f t="shared" si="652"/>
        <v>2.52457045612446E-2</v>
      </c>
      <c r="AA1148" s="67">
        <f t="shared" si="653"/>
        <v>25.620199999999997</v>
      </c>
      <c r="AB1148" s="68">
        <f t="shared" si="654"/>
        <v>8.2957926051848624E-2</v>
      </c>
      <c r="AC1148" s="69">
        <f t="shared" si="655"/>
        <v>8.8831279218019366E-2</v>
      </c>
      <c r="AD1148" s="70">
        <f>_xlfn.PERCENTILE.EXC(AC1148:$AC$5675,0.5)</f>
        <v>8.8420703308576765E-2</v>
      </c>
      <c r="AE1148" s="70">
        <f>_xlfn.PERCENTILE.EXC($AC1148:AC$5675,0.35)</f>
        <v>5.196518622671583E-2</v>
      </c>
      <c r="AF1148" s="71">
        <f t="shared" si="643"/>
        <v>2.9639388290441108E-2</v>
      </c>
      <c r="AG1148" s="70">
        <f t="shared" si="644"/>
        <v>-0.25543395353898041</v>
      </c>
      <c r="AH1148" s="70">
        <f t="shared" si="645"/>
        <v>-0.28989367203038569</v>
      </c>
      <c r="AI1148" s="61" t="str">
        <f t="shared" si="633"/>
        <v>Short VOL</v>
      </c>
      <c r="AJ1148" s="68" t="str">
        <f t="shared" si="634"/>
        <v>Short VOL</v>
      </c>
      <c r="AK1148" s="72" t="str">
        <f t="shared" si="635"/>
        <v>00631L</v>
      </c>
      <c r="AL1148" s="73">
        <f t="shared" si="625"/>
        <v>1</v>
      </c>
      <c r="AM1148" s="72" t="str">
        <f t="shared" si="638"/>
        <v>00631L</v>
      </c>
      <c r="AN1148" s="73">
        <f t="shared" si="626"/>
        <v>1</v>
      </c>
      <c r="AO1148" s="74" t="str">
        <f t="shared" si="632"/>
        <v>00631L</v>
      </c>
      <c r="AP1148" s="20">
        <f t="shared" si="627"/>
        <v>1</v>
      </c>
      <c r="AQ1148" s="74" t="str">
        <f t="shared" si="642"/>
        <v>00631L</v>
      </c>
      <c r="AR1148" s="20">
        <f t="shared" si="628"/>
        <v>1</v>
      </c>
      <c r="AS1148" s="74" t="str">
        <f t="shared" si="636"/>
        <v>00635U</v>
      </c>
      <c r="AT1148" s="20">
        <f t="shared" si="629"/>
        <v>0</v>
      </c>
      <c r="AU1148" s="74" t="str">
        <f t="shared" si="656"/>
        <v>00631L</v>
      </c>
      <c r="AV1148" s="20">
        <f t="shared" si="630"/>
        <v>1</v>
      </c>
      <c r="AW1148" s="74" t="str">
        <f t="shared" si="657"/>
        <v>00631L</v>
      </c>
      <c r="AX1148" s="20">
        <f t="shared" si="658"/>
        <v>1</v>
      </c>
      <c r="AY1148" s="20">
        <f t="shared" si="631"/>
        <v>0</v>
      </c>
      <c r="AZ1148" s="57">
        <v>44642</v>
      </c>
      <c r="BA1148" s="75">
        <v>35.29</v>
      </c>
      <c r="BB1148" s="90">
        <v>36</v>
      </c>
      <c r="BC1148" s="76">
        <f t="shared" si="639"/>
        <v>35.721874999999997</v>
      </c>
      <c r="BD1148" s="76">
        <f t="shared" si="640"/>
        <v>35.741291666666669</v>
      </c>
      <c r="BE1148" s="77">
        <f t="shared" si="646"/>
        <v>7.7858455078296668E-3</v>
      </c>
      <c r="BF1148" s="77">
        <f t="shared" si="637"/>
        <v>-1.2626618838388457E-2</v>
      </c>
    </row>
    <row r="1149" spans="1:58" s="23" customFormat="1" ht="13.15" x14ac:dyDescent="0.4">
      <c r="A1149" s="57">
        <v>44638</v>
      </c>
      <c r="B1149" s="112">
        <v>25.640999999999998</v>
      </c>
      <c r="C1149" s="112">
        <v>26.219000000000001</v>
      </c>
      <c r="D1149" s="112">
        <v>26.529</v>
      </c>
      <c r="E1149" s="112">
        <v>26.928000000000001</v>
      </c>
      <c r="F1149" s="112">
        <v>26.815000000000001</v>
      </c>
      <c r="G1149" s="112">
        <v>27.021999999999998</v>
      </c>
      <c r="H1149" s="113">
        <v>27.173999999999999</v>
      </c>
      <c r="I1149" s="90">
        <f t="shared" si="659"/>
        <v>25.73348</v>
      </c>
      <c r="J1149" s="90">
        <f t="shared" si="660"/>
        <v>26.268599999999999</v>
      </c>
      <c r="K1149" s="114">
        <v>21</v>
      </c>
      <c r="L1149" s="115">
        <v>0.04</v>
      </c>
      <c r="M1149" s="90">
        <v>22.19</v>
      </c>
      <c r="N1149" s="90">
        <v>23.87</v>
      </c>
      <c r="O1149" s="90">
        <v>26.55</v>
      </c>
      <c r="P1149" s="90">
        <v>28.31</v>
      </c>
      <c r="Q1149" s="90">
        <v>28.43</v>
      </c>
      <c r="R1149" s="63">
        <f t="shared" si="648"/>
        <v>8.7999999999999972</v>
      </c>
      <c r="S1149" s="64">
        <f t="shared" si="647"/>
        <v>-7.0120763537202979E-2</v>
      </c>
      <c r="T1149" s="65">
        <f t="shared" si="641"/>
        <v>0.92961876832844581</v>
      </c>
      <c r="U1149" s="65">
        <f t="shared" si="641"/>
        <v>0.89905838041431263</v>
      </c>
      <c r="V1149" s="65">
        <f t="shared" si="649"/>
        <v>0.8431649593783116</v>
      </c>
      <c r="W1149" s="65">
        <f t="shared" si="650"/>
        <v>0.83960604994723886</v>
      </c>
      <c r="X1149" s="61">
        <f t="shared" si="661"/>
        <v>2.2542022542022658E-2</v>
      </c>
      <c r="Y1149" s="66">
        <f t="shared" si="651"/>
        <v>9.1354723707664388E-3</v>
      </c>
      <c r="Z1149" s="61">
        <f t="shared" si="652"/>
        <v>2.0794700133833402E-2</v>
      </c>
      <c r="AA1149" s="67">
        <f t="shared" si="653"/>
        <v>25.73348</v>
      </c>
      <c r="AB1149" s="68">
        <f t="shared" si="654"/>
        <v>7.4193548387096658E-2</v>
      </c>
      <c r="AC1149" s="69">
        <f t="shared" si="655"/>
        <v>7.8067867616254671E-2</v>
      </c>
      <c r="AD1149" s="70">
        <f>_xlfn.PERCENTILE.EXC(AC1149:$AC$5675,0.5)</f>
        <v>8.8412592096450124E-2</v>
      </c>
      <c r="AE1149" s="70">
        <f>_xlfn.PERCENTILE.EXC($AC1149:AC$5675,0.35)</f>
        <v>5.1951903721786909E-2</v>
      </c>
      <c r="AF1149" s="71">
        <f t="shared" si="643"/>
        <v>2.9560507841455697E-2</v>
      </c>
      <c r="AG1149" s="70">
        <f t="shared" si="644"/>
        <v>-0.25543395353898041</v>
      </c>
      <c r="AH1149" s="70">
        <f t="shared" si="645"/>
        <v>-0.28989367203038569</v>
      </c>
      <c r="AI1149" s="61" t="str">
        <f t="shared" si="633"/>
        <v>Safety</v>
      </c>
      <c r="AJ1149" s="68" t="str">
        <f t="shared" si="634"/>
        <v>Short VOL</v>
      </c>
      <c r="AK1149" s="72" t="str">
        <f t="shared" si="635"/>
        <v>00631L</v>
      </c>
      <c r="AL1149" s="73">
        <f t="shared" si="625"/>
        <v>1</v>
      </c>
      <c r="AM1149" s="72" t="str">
        <f t="shared" si="638"/>
        <v>00631L</v>
      </c>
      <c r="AN1149" s="73">
        <f t="shared" si="626"/>
        <v>1</v>
      </c>
      <c r="AO1149" s="74" t="str">
        <f t="shared" si="632"/>
        <v>00631L</v>
      </c>
      <c r="AP1149" s="20">
        <f t="shared" si="627"/>
        <v>1</v>
      </c>
      <c r="AQ1149" s="74" t="str">
        <f t="shared" si="642"/>
        <v>00635U</v>
      </c>
      <c r="AR1149" s="20">
        <f t="shared" si="628"/>
        <v>0</v>
      </c>
      <c r="AS1149" s="74" t="str">
        <f t="shared" si="636"/>
        <v>00635U</v>
      </c>
      <c r="AT1149" s="20">
        <f t="shared" si="629"/>
        <v>0</v>
      </c>
      <c r="AU1149" s="74" t="str">
        <f t="shared" si="656"/>
        <v>00631L</v>
      </c>
      <c r="AV1149" s="20">
        <f t="shared" si="630"/>
        <v>1</v>
      </c>
      <c r="AW1149" s="74" t="str">
        <f t="shared" si="657"/>
        <v>00631L</v>
      </c>
      <c r="AX1149" s="20">
        <f t="shared" si="658"/>
        <v>1</v>
      </c>
      <c r="AY1149" s="20">
        <f t="shared" si="631"/>
        <v>0</v>
      </c>
      <c r="AZ1149" s="57">
        <v>44641</v>
      </c>
      <c r="BA1149" s="75">
        <v>35.64</v>
      </c>
      <c r="BB1149" s="90">
        <v>35.662500000000001</v>
      </c>
      <c r="BC1149" s="76">
        <f t="shared" si="639"/>
        <v>35.687708333333333</v>
      </c>
      <c r="BD1149" s="76">
        <f t="shared" si="640"/>
        <v>35.715874999999997</v>
      </c>
      <c r="BE1149" s="77">
        <f t="shared" si="646"/>
        <v>-7.063589821424993E-4</v>
      </c>
      <c r="BF1149" s="77">
        <f t="shared" si="637"/>
        <v>-2.1244054639567521E-3</v>
      </c>
    </row>
    <row r="1150" spans="1:58" s="23" customFormat="1" ht="13.15" x14ac:dyDescent="0.4">
      <c r="A1150" s="57">
        <v>44637</v>
      </c>
      <c r="B1150" s="112">
        <v>27.114000000000001</v>
      </c>
      <c r="C1150" s="112">
        <v>27.459</v>
      </c>
      <c r="D1150" s="112">
        <v>27.661000000000001</v>
      </c>
      <c r="E1150" s="112">
        <v>27.85</v>
      </c>
      <c r="F1150" s="112">
        <v>27.571999999999999</v>
      </c>
      <c r="G1150" s="112">
        <v>27.65</v>
      </c>
      <c r="H1150" s="113">
        <v>27.76</v>
      </c>
      <c r="I1150" s="90">
        <f t="shared" si="659"/>
        <v>27.1554</v>
      </c>
      <c r="J1150" s="90">
        <f t="shared" si="660"/>
        <v>27.483239999999999</v>
      </c>
      <c r="K1150" s="114">
        <v>22</v>
      </c>
      <c r="L1150" s="115">
        <v>0.04</v>
      </c>
      <c r="M1150" s="90">
        <v>24.94</v>
      </c>
      <c r="N1150" s="90">
        <v>25.67</v>
      </c>
      <c r="O1150" s="90">
        <v>28.22</v>
      </c>
      <c r="P1150" s="90">
        <v>29.62</v>
      </c>
      <c r="Q1150" s="90">
        <v>29.59</v>
      </c>
      <c r="R1150" s="63">
        <f t="shared" si="648"/>
        <v>7.230000000000004</v>
      </c>
      <c r="S1150" s="64">
        <f t="shared" si="647"/>
        <v>-3.7495313085864262E-2</v>
      </c>
      <c r="T1150" s="65">
        <f t="shared" si="641"/>
        <v>0.97156213478768993</v>
      </c>
      <c r="U1150" s="65">
        <f t="shared" si="641"/>
        <v>0.90963855421686757</v>
      </c>
      <c r="V1150" s="65">
        <f t="shared" si="649"/>
        <v>0.8666441593517894</v>
      </c>
      <c r="W1150" s="65">
        <f t="shared" si="650"/>
        <v>0.86752281176072998</v>
      </c>
      <c r="X1150" s="61">
        <f t="shared" si="661"/>
        <v>1.2724053994246472E-2</v>
      </c>
      <c r="Y1150" s="66">
        <f t="shared" si="651"/>
        <v>-3.231597845601431E-3</v>
      </c>
      <c r="Z1150" s="61">
        <f t="shared" si="652"/>
        <v>1.207273691420485E-2</v>
      </c>
      <c r="AA1150" s="67">
        <f t="shared" si="653"/>
        <v>27.1554</v>
      </c>
      <c r="AB1150" s="68">
        <f t="shared" si="654"/>
        <v>5.6252434748733891E-2</v>
      </c>
      <c r="AC1150" s="69">
        <f t="shared" si="655"/>
        <v>5.7865212310089537E-2</v>
      </c>
      <c r="AD1150" s="70">
        <f>_xlfn.PERCENTILE.EXC(AC1150:$AC$5675,0.5)</f>
        <v>8.8420703308576765E-2</v>
      </c>
      <c r="AE1150" s="70">
        <f>_xlfn.PERCENTILE.EXC($AC1150:AC$5675,0.35)</f>
        <v>5.1933868955844009E-2</v>
      </c>
      <c r="AF1150" s="71">
        <f t="shared" si="643"/>
        <v>2.9452280065697996E-2</v>
      </c>
      <c r="AG1150" s="70">
        <f t="shared" si="644"/>
        <v>-0.25543395353898041</v>
      </c>
      <c r="AH1150" s="70">
        <f t="shared" si="645"/>
        <v>-0.28989367203038569</v>
      </c>
      <c r="AI1150" s="61" t="str">
        <f t="shared" si="633"/>
        <v>Safety</v>
      </c>
      <c r="AJ1150" s="68" t="str">
        <f t="shared" si="634"/>
        <v>Short VOL</v>
      </c>
      <c r="AK1150" s="72" t="str">
        <f t="shared" si="635"/>
        <v>00631L</v>
      </c>
      <c r="AL1150" s="73">
        <f t="shared" si="625"/>
        <v>1</v>
      </c>
      <c r="AM1150" s="72" t="str">
        <f t="shared" si="638"/>
        <v>00631L</v>
      </c>
      <c r="AN1150" s="73">
        <f t="shared" si="626"/>
        <v>1</v>
      </c>
      <c r="AO1150" s="74" t="str">
        <f t="shared" si="632"/>
        <v>00631L</v>
      </c>
      <c r="AP1150" s="20">
        <f t="shared" si="627"/>
        <v>1</v>
      </c>
      <c r="AQ1150" s="74" t="str">
        <f t="shared" si="642"/>
        <v>00631L</v>
      </c>
      <c r="AR1150" s="20">
        <f t="shared" si="628"/>
        <v>1</v>
      </c>
      <c r="AS1150" s="74" t="str">
        <f t="shared" si="636"/>
        <v>00635U</v>
      </c>
      <c r="AT1150" s="20">
        <f t="shared" si="629"/>
        <v>0</v>
      </c>
      <c r="AU1150" s="74" t="str">
        <f t="shared" si="656"/>
        <v>00631L</v>
      </c>
      <c r="AV1150" s="20">
        <f t="shared" si="630"/>
        <v>1</v>
      </c>
      <c r="AW1150" s="74" t="str">
        <f t="shared" si="657"/>
        <v>00631L</v>
      </c>
      <c r="AX1150" s="20">
        <f t="shared" si="658"/>
        <v>1</v>
      </c>
      <c r="AY1150" s="20">
        <f t="shared" si="631"/>
        <v>0</v>
      </c>
      <c r="AZ1150" s="57">
        <v>44638</v>
      </c>
      <c r="BA1150" s="75">
        <v>35.53</v>
      </c>
      <c r="BB1150" s="90">
        <v>37.274999999999999</v>
      </c>
      <c r="BC1150" s="76">
        <f t="shared" si="639"/>
        <v>35.664791666666666</v>
      </c>
      <c r="BD1150" s="76">
        <f t="shared" si="640"/>
        <v>35.685500000000005</v>
      </c>
      <c r="BE1150" s="77">
        <f t="shared" si="646"/>
        <v>4.5148401493069125E-2</v>
      </c>
      <c r="BF1150" s="77">
        <f t="shared" si="637"/>
        <v>-4.3575121547968646E-3</v>
      </c>
    </row>
    <row r="1151" spans="1:58" s="23" customFormat="1" ht="13.15" x14ac:dyDescent="0.4">
      <c r="A1151" s="57">
        <v>44636</v>
      </c>
      <c r="B1151" s="112">
        <v>27.541</v>
      </c>
      <c r="C1151" s="112">
        <v>27.972999999999999</v>
      </c>
      <c r="D1151" s="112">
        <v>28.111000000000001</v>
      </c>
      <c r="E1151" s="112">
        <v>28.245000000000001</v>
      </c>
      <c r="F1151" s="112">
        <v>27.931999999999999</v>
      </c>
      <c r="G1151" s="112">
        <v>28.004999999999999</v>
      </c>
      <c r="H1151" s="113">
        <v>28.1</v>
      </c>
      <c r="I1151" s="90">
        <f t="shared" si="659"/>
        <v>27.575559999999999</v>
      </c>
      <c r="J1151" s="90">
        <f t="shared" si="660"/>
        <v>27.98404</v>
      </c>
      <c r="K1151" s="114">
        <v>23</v>
      </c>
      <c r="L1151" s="115">
        <v>0.04</v>
      </c>
      <c r="M1151" s="90">
        <v>26.51</v>
      </c>
      <c r="N1151" s="90">
        <v>26.67</v>
      </c>
      <c r="O1151" s="90">
        <v>28.96</v>
      </c>
      <c r="P1151" s="90">
        <v>30.35</v>
      </c>
      <c r="Q1151" s="90">
        <v>30.26</v>
      </c>
      <c r="R1151" s="63">
        <f t="shared" si="648"/>
        <v>6.1299999999999955</v>
      </c>
      <c r="S1151" s="64">
        <f t="shared" si="647"/>
        <v>-0.10593362386858857</v>
      </c>
      <c r="T1151" s="65">
        <f t="shared" si="641"/>
        <v>0.99400074990626175</v>
      </c>
      <c r="U1151" s="65">
        <f t="shared" si="641"/>
        <v>0.92092541436464093</v>
      </c>
      <c r="V1151" s="65">
        <f t="shared" si="649"/>
        <v>0.87874794069192752</v>
      </c>
      <c r="W1151" s="65">
        <f t="shared" si="650"/>
        <v>0.88136153337739587</v>
      </c>
      <c r="X1151" s="61">
        <f t="shared" si="661"/>
        <v>1.5685704948985097E-2</v>
      </c>
      <c r="Y1151" s="66">
        <f t="shared" si="651"/>
        <v>-5.1336519738006577E-3</v>
      </c>
      <c r="Z1151" s="61">
        <f t="shared" si="652"/>
        <v>1.481311712255348E-2</v>
      </c>
      <c r="AA1151" s="67">
        <f t="shared" si="653"/>
        <v>27.575559999999999</v>
      </c>
      <c r="AB1151" s="68">
        <f t="shared" si="654"/>
        <v>3.2658417697787726E-2</v>
      </c>
      <c r="AC1151" s="69">
        <f t="shared" si="655"/>
        <v>3.3954255718035155E-2</v>
      </c>
      <c r="AD1151" s="70">
        <f>_xlfn.PERCENTILE.EXC(AC1151:$AC$5675,0.5)</f>
        <v>8.8428814520703405E-2</v>
      </c>
      <c r="AE1151" s="70">
        <f>_xlfn.PERCENTILE.EXC($AC1151:AC$5675,0.35)</f>
        <v>5.1915834189901131E-2</v>
      </c>
      <c r="AF1151" s="71">
        <f t="shared" si="643"/>
        <v>2.9130545870641858E-2</v>
      </c>
      <c r="AG1151" s="70">
        <f t="shared" si="644"/>
        <v>-0.25543395353898041</v>
      </c>
      <c r="AH1151" s="70">
        <f t="shared" si="645"/>
        <v>-0.28989367203038569</v>
      </c>
      <c r="AI1151" s="61" t="str">
        <f t="shared" si="633"/>
        <v>Safety</v>
      </c>
      <c r="AJ1151" s="68" t="str">
        <f t="shared" si="634"/>
        <v>Short VOL</v>
      </c>
      <c r="AK1151" s="72" t="str">
        <f t="shared" si="635"/>
        <v>00631L</v>
      </c>
      <c r="AL1151" s="73">
        <f t="shared" si="625"/>
        <v>1</v>
      </c>
      <c r="AM1151" s="72" t="str">
        <f t="shared" si="638"/>
        <v>00631L</v>
      </c>
      <c r="AN1151" s="73">
        <f t="shared" si="626"/>
        <v>1</v>
      </c>
      <c r="AO1151" s="74" t="str">
        <f t="shared" si="632"/>
        <v>00631L</v>
      </c>
      <c r="AP1151" s="20">
        <f t="shared" si="627"/>
        <v>1</v>
      </c>
      <c r="AQ1151" s="74" t="str">
        <f t="shared" si="642"/>
        <v>00631L</v>
      </c>
      <c r="AR1151" s="20">
        <f t="shared" si="628"/>
        <v>1</v>
      </c>
      <c r="AS1151" s="74" t="str">
        <f t="shared" si="636"/>
        <v>00631L</v>
      </c>
      <c r="AT1151" s="20">
        <f t="shared" si="629"/>
        <v>1</v>
      </c>
      <c r="AU1151" s="74" t="str">
        <f t="shared" si="656"/>
        <v>00631L</v>
      </c>
      <c r="AV1151" s="20">
        <f t="shared" si="630"/>
        <v>1</v>
      </c>
      <c r="AW1151" s="74" t="str">
        <f t="shared" si="657"/>
        <v>00635U</v>
      </c>
      <c r="AX1151" s="20">
        <f t="shared" si="658"/>
        <v>0</v>
      </c>
      <c r="AY1151" s="20">
        <f t="shared" si="631"/>
        <v>0</v>
      </c>
      <c r="AZ1151" s="57">
        <v>44637</v>
      </c>
      <c r="BA1151" s="75">
        <v>35.97</v>
      </c>
      <c r="BB1151" s="90">
        <v>37.125</v>
      </c>
      <c r="BC1151" s="76">
        <f t="shared" si="639"/>
        <v>35.61666666666666</v>
      </c>
      <c r="BD1151" s="76">
        <f t="shared" si="640"/>
        <v>35.643041666666669</v>
      </c>
      <c r="BE1151" s="77">
        <f t="shared" si="646"/>
        <v>4.2349087505849516E-2</v>
      </c>
      <c r="BF1151" s="77">
        <f t="shared" si="637"/>
        <v>9.1731322032233067E-3</v>
      </c>
    </row>
    <row r="1152" spans="1:58" s="23" customFormat="1" ht="13.15" x14ac:dyDescent="0.4">
      <c r="A1152" s="57">
        <v>44635</v>
      </c>
      <c r="B1152" s="112">
        <v>30.725999999999999</v>
      </c>
      <c r="C1152" s="112">
        <v>30.228999999999999</v>
      </c>
      <c r="D1152" s="112">
        <v>29.789000000000001</v>
      </c>
      <c r="E1152" s="112">
        <v>29.591999999999999</v>
      </c>
      <c r="F1152" s="112">
        <v>28.992000000000001</v>
      </c>
      <c r="G1152" s="112">
        <v>28.798999999999999</v>
      </c>
      <c r="H1152" s="113">
        <v>28.77</v>
      </c>
      <c r="I1152" s="90">
        <f t="shared" si="659"/>
        <v>30.706119999999999</v>
      </c>
      <c r="J1152" s="90">
        <f t="shared" si="660"/>
        <v>30.211399999999998</v>
      </c>
      <c r="K1152" s="114">
        <v>24</v>
      </c>
      <c r="L1152" s="115">
        <v>0.04</v>
      </c>
      <c r="M1152" s="90">
        <v>30.71</v>
      </c>
      <c r="N1152" s="90">
        <v>29.83</v>
      </c>
      <c r="O1152" s="90">
        <v>31.96</v>
      </c>
      <c r="P1152" s="90">
        <v>32.549999999999997</v>
      </c>
      <c r="Q1152" s="90">
        <v>31.61</v>
      </c>
      <c r="R1152" s="63">
        <f t="shared" si="648"/>
        <v>3.9699999999999918</v>
      </c>
      <c r="S1152" s="64">
        <f t="shared" si="647"/>
        <v>-6.1063896757947787E-2</v>
      </c>
      <c r="T1152" s="65">
        <f t="shared" si="641"/>
        <v>1.0295005028494806</v>
      </c>
      <c r="U1152" s="65">
        <f t="shared" si="641"/>
        <v>0.93335419274092613</v>
      </c>
      <c r="V1152" s="65">
        <f t="shared" si="649"/>
        <v>0.9164362519201229</v>
      </c>
      <c r="W1152" s="65">
        <f t="shared" si="650"/>
        <v>0.94368870610566269</v>
      </c>
      <c r="X1152" s="61">
        <f t="shared" si="661"/>
        <v>-1.617522619280088E-2</v>
      </c>
      <c r="Y1152" s="66">
        <f t="shared" si="651"/>
        <v>-2.7777777777777752E-2</v>
      </c>
      <c r="Z1152" s="61">
        <f t="shared" si="652"/>
        <v>-1.6111446187274749E-2</v>
      </c>
      <c r="AA1152" s="67">
        <f t="shared" si="653"/>
        <v>30.706119999999999</v>
      </c>
      <c r="AB1152" s="68">
        <f t="shared" si="654"/>
        <v>3.0036875628561877E-2</v>
      </c>
      <c r="AC1152" s="69">
        <f t="shared" si="655"/>
        <v>2.9370432450553145E-2</v>
      </c>
      <c r="AD1152" s="70">
        <f>_xlfn.PERCENTILE.EXC(AC1152:$AC$5675,0.5)</f>
        <v>8.8489216420657046E-2</v>
      </c>
      <c r="AE1152" s="70">
        <f>_xlfn.PERCENTILE.EXC($AC1152:AC$5675,0.35)</f>
        <v>5.1949327326652209E-2</v>
      </c>
      <c r="AF1152" s="71">
        <f t="shared" si="643"/>
        <v>2.8360996448559876E-2</v>
      </c>
      <c r="AG1152" s="70">
        <f t="shared" si="644"/>
        <v>-0.25543395353898041</v>
      </c>
      <c r="AH1152" s="70">
        <f t="shared" si="645"/>
        <v>-0.28989367203038569</v>
      </c>
      <c r="AI1152" s="61" t="str">
        <f t="shared" si="633"/>
        <v>Safety</v>
      </c>
      <c r="AJ1152" s="68" t="str">
        <f t="shared" si="634"/>
        <v>Short VOL</v>
      </c>
      <c r="AK1152" s="72" t="str">
        <f t="shared" si="635"/>
        <v>00631L</v>
      </c>
      <c r="AL1152" s="73">
        <f t="shared" si="625"/>
        <v>1</v>
      </c>
      <c r="AM1152" s="72" t="str">
        <f t="shared" si="638"/>
        <v>00631L</v>
      </c>
      <c r="AN1152" s="73">
        <f t="shared" si="626"/>
        <v>1</v>
      </c>
      <c r="AO1152" s="74" t="str">
        <f t="shared" si="632"/>
        <v>00631L</v>
      </c>
      <c r="AP1152" s="20">
        <f t="shared" si="627"/>
        <v>1</v>
      </c>
      <c r="AQ1152" s="74" t="str">
        <f t="shared" si="642"/>
        <v>00631L</v>
      </c>
      <c r="AR1152" s="20">
        <f t="shared" si="628"/>
        <v>1</v>
      </c>
      <c r="AS1152" s="74" t="str">
        <f t="shared" si="636"/>
        <v>00631L</v>
      </c>
      <c r="AT1152" s="20">
        <f t="shared" si="629"/>
        <v>1</v>
      </c>
      <c r="AU1152" s="74" t="str">
        <f t="shared" si="656"/>
        <v>00631L</v>
      </c>
      <c r="AV1152" s="20">
        <f t="shared" si="630"/>
        <v>1</v>
      </c>
      <c r="AW1152" s="74" t="str">
        <f t="shared" si="657"/>
        <v>00635U</v>
      </c>
      <c r="AX1152" s="20">
        <f t="shared" si="658"/>
        <v>0</v>
      </c>
      <c r="AY1152" s="20">
        <f t="shared" si="631"/>
        <v>0</v>
      </c>
      <c r="AZ1152" s="57">
        <v>44636</v>
      </c>
      <c r="BA1152" s="75">
        <v>37.130000000000003</v>
      </c>
      <c r="BB1152" s="90">
        <v>37.575000000000003</v>
      </c>
      <c r="BC1152" s="76">
        <f t="shared" si="639"/>
        <v>35.571041666666666</v>
      </c>
      <c r="BD1152" s="76">
        <f t="shared" si="640"/>
        <v>35.616749999999996</v>
      </c>
      <c r="BE1152" s="77">
        <f t="shared" si="646"/>
        <v>5.6336790811814488E-2</v>
      </c>
      <c r="BF1152" s="77">
        <f t="shared" si="637"/>
        <v>4.2487032084623289E-2</v>
      </c>
    </row>
    <row r="1153" spans="1:58" s="23" customFormat="1" ht="13.15" x14ac:dyDescent="0.4">
      <c r="A1153" s="57">
        <v>44634</v>
      </c>
      <c r="B1153" s="112">
        <v>31.803999999999998</v>
      </c>
      <c r="C1153" s="112">
        <v>31.724</v>
      </c>
      <c r="D1153" s="112">
        <v>30.998000000000001</v>
      </c>
      <c r="E1153" s="112">
        <v>30.236000000000001</v>
      </c>
      <c r="F1153" s="112">
        <v>30.056000000000001</v>
      </c>
      <c r="G1153" s="112">
        <v>29.547999999999998</v>
      </c>
      <c r="H1153" s="113">
        <v>29.417000000000002</v>
      </c>
      <c r="I1153" s="90">
        <f t="shared" si="659"/>
        <v>31.724</v>
      </c>
      <c r="J1153" s="90">
        <f t="shared" si="660"/>
        <v>30.998000000000001</v>
      </c>
      <c r="K1153" s="114">
        <v>0</v>
      </c>
      <c r="L1153" s="115">
        <v>5.5555555555555552E-2</v>
      </c>
      <c r="M1153" s="90">
        <v>34.229999999999997</v>
      </c>
      <c r="N1153" s="90">
        <v>31.77</v>
      </c>
      <c r="O1153" s="90">
        <v>33.32</v>
      </c>
      <c r="P1153" s="90">
        <v>33.69</v>
      </c>
      <c r="Q1153" s="90">
        <v>32.520000000000003</v>
      </c>
      <c r="R1153" s="63">
        <f t="shared" si="648"/>
        <v>1.0099999999999909</v>
      </c>
      <c r="S1153" s="64">
        <f t="shared" si="647"/>
        <v>3.3170731707317061E-2</v>
      </c>
      <c r="T1153" s="65">
        <f t="shared" si="641"/>
        <v>1.077431539187913</v>
      </c>
      <c r="U1153" s="65">
        <f t="shared" si="641"/>
        <v>0.9534813925570228</v>
      </c>
      <c r="V1153" s="65">
        <f t="shared" si="649"/>
        <v>0.94300979519145156</v>
      </c>
      <c r="W1153" s="65">
        <f t="shared" si="650"/>
        <v>0.97693726937269365</v>
      </c>
      <c r="X1153" s="61">
        <f t="shared" si="661"/>
        <v>-2.5154068670606936E-3</v>
      </c>
      <c r="Y1153" s="66">
        <f t="shared" si="651"/>
        <v>-2.7086916258764356E-2</v>
      </c>
      <c r="Z1153" s="61">
        <f t="shared" si="652"/>
        <v>-2.2884882108183052E-2</v>
      </c>
      <c r="AA1153" s="67">
        <f t="shared" si="653"/>
        <v>31.724</v>
      </c>
      <c r="AB1153" s="68">
        <f t="shared" si="654"/>
        <v>1.0701920050361637E-3</v>
      </c>
      <c r="AC1153" s="69">
        <f t="shared" si="655"/>
        <v>-1.4479068303430713E-3</v>
      </c>
      <c r="AD1153" s="70">
        <f>_xlfn.PERCENTILE.EXC(AC1153:$AC$5675,0.5)</f>
        <v>8.8549618320610701E-2</v>
      </c>
      <c r="AE1153" s="70">
        <f>_xlfn.PERCENTILE.EXC($AC1153:AC$5675,0.35)</f>
        <v>5.1970147767366047E-2</v>
      </c>
      <c r="AF1153" s="71">
        <f t="shared" si="643"/>
        <v>2.7709240206611221E-2</v>
      </c>
      <c r="AG1153" s="70">
        <f t="shared" si="644"/>
        <v>-0.25543395353898041</v>
      </c>
      <c r="AH1153" s="70">
        <f t="shared" si="645"/>
        <v>-0.28989367203038569</v>
      </c>
      <c r="AI1153" s="61" t="str">
        <f t="shared" si="633"/>
        <v>Safety</v>
      </c>
      <c r="AJ1153" s="68" t="str">
        <f t="shared" si="634"/>
        <v>Safety</v>
      </c>
      <c r="AK1153" s="72" t="str">
        <f t="shared" si="635"/>
        <v>00631L</v>
      </c>
      <c r="AL1153" s="73">
        <f t="shared" si="625"/>
        <v>1</v>
      </c>
      <c r="AM1153" s="72" t="str">
        <f t="shared" si="638"/>
        <v>00631L</v>
      </c>
      <c r="AN1153" s="73">
        <f t="shared" si="626"/>
        <v>1</v>
      </c>
      <c r="AO1153" s="74" t="str">
        <f t="shared" si="632"/>
        <v>00635U</v>
      </c>
      <c r="AP1153" s="20">
        <f t="shared" si="627"/>
        <v>0</v>
      </c>
      <c r="AQ1153" s="74" t="str">
        <f t="shared" si="642"/>
        <v>00631L</v>
      </c>
      <c r="AR1153" s="20">
        <f t="shared" si="628"/>
        <v>1</v>
      </c>
      <c r="AS1153" s="74" t="str">
        <f t="shared" si="636"/>
        <v>00631L</v>
      </c>
      <c r="AT1153" s="20">
        <f t="shared" si="629"/>
        <v>1</v>
      </c>
      <c r="AU1153" s="74" t="str">
        <f t="shared" si="656"/>
        <v>00635U</v>
      </c>
      <c r="AV1153" s="20">
        <f t="shared" si="630"/>
        <v>0</v>
      </c>
      <c r="AW1153" s="74" t="str">
        <f t="shared" si="657"/>
        <v>00635U</v>
      </c>
      <c r="AX1153" s="20">
        <f t="shared" si="658"/>
        <v>0</v>
      </c>
      <c r="AY1153" s="20">
        <f t="shared" si="631"/>
        <v>1</v>
      </c>
      <c r="AZ1153" s="57">
        <v>44635</v>
      </c>
      <c r="BA1153" s="75">
        <v>37.25</v>
      </c>
      <c r="BB1153" s="90">
        <v>38</v>
      </c>
      <c r="BC1153" s="76">
        <f t="shared" si="639"/>
        <v>35.513124999999988</v>
      </c>
      <c r="BD1153" s="76">
        <f t="shared" si="640"/>
        <v>35.56562499999999</v>
      </c>
      <c r="BE1153" s="77">
        <f t="shared" si="646"/>
        <v>7.00269266644378E-2</v>
      </c>
      <c r="BF1153" s="77">
        <f t="shared" si="637"/>
        <v>4.7359634478517119E-2</v>
      </c>
    </row>
    <row r="1154" spans="1:58" s="23" customFormat="1" ht="13.15" x14ac:dyDescent="0.4">
      <c r="A1154" s="57">
        <v>44631</v>
      </c>
      <c r="B1154" s="112">
        <v>31.001999999999999</v>
      </c>
      <c r="C1154" s="112">
        <v>30.78</v>
      </c>
      <c r="D1154" s="112">
        <v>30.219000000000001</v>
      </c>
      <c r="E1154" s="112">
        <v>29.806000000000001</v>
      </c>
      <c r="F1154" s="112">
        <v>29.594000000000001</v>
      </c>
      <c r="G1154" s="112">
        <v>28.972999999999999</v>
      </c>
      <c r="H1154" s="113">
        <v>28.763000000000002</v>
      </c>
      <c r="I1154" s="90">
        <f t="shared" si="659"/>
        <v>30.792333333333335</v>
      </c>
      <c r="J1154" s="90">
        <f t="shared" si="660"/>
        <v>30.250166666666669</v>
      </c>
      <c r="K1154" s="114">
        <v>1</v>
      </c>
      <c r="L1154" s="115">
        <v>5.5555555555555552E-2</v>
      </c>
      <c r="M1154" s="90">
        <v>30.63</v>
      </c>
      <c r="N1154" s="90">
        <v>30.75</v>
      </c>
      <c r="O1154" s="90">
        <v>32.340000000000003</v>
      </c>
      <c r="P1154" s="90">
        <v>32.979999999999997</v>
      </c>
      <c r="Q1154" s="90">
        <v>31.71</v>
      </c>
      <c r="R1154" s="63">
        <f t="shared" si="648"/>
        <v>3.9399999999999977</v>
      </c>
      <c r="S1154" s="64">
        <f t="shared" si="647"/>
        <v>1.720145550777372E-2</v>
      </c>
      <c r="T1154" s="65">
        <f t="shared" si="641"/>
        <v>0.99609756097560975</v>
      </c>
      <c r="U1154" s="65">
        <f t="shared" si="641"/>
        <v>0.95083487940630784</v>
      </c>
      <c r="V1154" s="65">
        <f t="shared" si="649"/>
        <v>0.932383262583384</v>
      </c>
      <c r="W1154" s="65">
        <f t="shared" si="650"/>
        <v>0.96972563859981076</v>
      </c>
      <c r="X1154" s="61">
        <f t="shared" si="661"/>
        <v>-7.160828333655821E-3</v>
      </c>
      <c r="Y1154" s="66">
        <f t="shared" si="651"/>
        <v>-3.4992954438703594E-2</v>
      </c>
      <c r="Z1154" s="61">
        <f t="shared" si="652"/>
        <v>-1.7607196596555418E-2</v>
      </c>
      <c r="AA1154" s="67">
        <f t="shared" si="653"/>
        <v>30.792333333333332</v>
      </c>
      <c r="AB1154" s="68">
        <f t="shared" si="654"/>
        <v>8.1951219512194761E-3</v>
      </c>
      <c r="AC1154" s="69">
        <f t="shared" si="655"/>
        <v>1.3766937669376189E-3</v>
      </c>
      <c r="AD1154" s="70">
        <f>_xlfn.PERCENTILE.EXC(AC1154:$AC$5675,0.5)</f>
        <v>8.8550048867017048E-2</v>
      </c>
      <c r="AE1154" s="70">
        <f>_xlfn.PERCENTILE.EXC($AC1154:AC$5675,0.35)</f>
        <v>5.1982730962190221E-2</v>
      </c>
      <c r="AF1154" s="71">
        <f t="shared" si="643"/>
        <v>2.7709240206611221E-2</v>
      </c>
      <c r="AG1154" s="70">
        <f t="shared" si="644"/>
        <v>-0.25543395353898041</v>
      </c>
      <c r="AH1154" s="70">
        <f t="shared" si="645"/>
        <v>-0.28989367203038569</v>
      </c>
      <c r="AI1154" s="61" t="str">
        <f t="shared" si="633"/>
        <v>Safety</v>
      </c>
      <c r="AJ1154" s="68" t="str">
        <f t="shared" si="634"/>
        <v>Safety</v>
      </c>
      <c r="AK1154" s="72" t="str">
        <f t="shared" si="635"/>
        <v>00631L</v>
      </c>
      <c r="AL1154" s="73">
        <f t="shared" si="625"/>
        <v>1</v>
      </c>
      <c r="AM1154" s="72" t="str">
        <f t="shared" si="638"/>
        <v>00631L</v>
      </c>
      <c r="AN1154" s="73">
        <f t="shared" si="626"/>
        <v>1</v>
      </c>
      <c r="AO1154" s="74" t="str">
        <f t="shared" si="632"/>
        <v>00635U</v>
      </c>
      <c r="AP1154" s="20">
        <f t="shared" si="627"/>
        <v>0</v>
      </c>
      <c r="AQ1154" s="74" t="str">
        <f t="shared" si="642"/>
        <v>00631L</v>
      </c>
      <c r="AR1154" s="20">
        <f t="shared" si="628"/>
        <v>1</v>
      </c>
      <c r="AS1154" s="74" t="str">
        <f t="shared" si="636"/>
        <v>00631L</v>
      </c>
      <c r="AT1154" s="20">
        <f t="shared" si="629"/>
        <v>1</v>
      </c>
      <c r="AU1154" s="74" t="str">
        <f t="shared" si="656"/>
        <v>00635U</v>
      </c>
      <c r="AV1154" s="20">
        <f t="shared" si="630"/>
        <v>0</v>
      </c>
      <c r="AW1154" s="74" t="str">
        <f t="shared" si="657"/>
        <v>00635U</v>
      </c>
      <c r="AX1154" s="20">
        <f t="shared" si="658"/>
        <v>0</v>
      </c>
      <c r="AY1154" s="20">
        <f t="shared" si="631"/>
        <v>1</v>
      </c>
      <c r="AZ1154" s="57">
        <v>44634</v>
      </c>
      <c r="BA1154" s="75">
        <v>38.049999999999997</v>
      </c>
      <c r="BB1154" s="90">
        <v>37.575000000000003</v>
      </c>
      <c r="BC1154" s="76">
        <f t="shared" si="639"/>
        <v>35.448541666666657</v>
      </c>
      <c r="BD1154" s="76">
        <f t="shared" si="640"/>
        <v>35.513958333333328</v>
      </c>
      <c r="BE1154" s="77">
        <f t="shared" si="646"/>
        <v>5.9987188001387366E-2</v>
      </c>
      <c r="BF1154" s="77">
        <f t="shared" si="637"/>
        <v>7.1409715663442286E-2</v>
      </c>
    </row>
    <row r="1155" spans="1:58" s="23" customFormat="1" ht="13.15" x14ac:dyDescent="0.4">
      <c r="A1155" s="57">
        <v>44630</v>
      </c>
      <c r="B1155" s="112">
        <v>30.416</v>
      </c>
      <c r="C1155" s="112">
        <v>30.126000000000001</v>
      </c>
      <c r="D1155" s="112">
        <v>29.75</v>
      </c>
      <c r="E1155" s="112">
        <v>29.332999999999998</v>
      </c>
      <c r="F1155" s="112">
        <v>29.265000000000001</v>
      </c>
      <c r="G1155" s="112">
        <v>28.762</v>
      </c>
      <c r="H1155" s="113">
        <v>28.641999999999999</v>
      </c>
      <c r="I1155" s="90">
        <f t="shared" si="659"/>
        <v>30.158222222222225</v>
      </c>
      <c r="J1155" s="90">
        <f t="shared" si="660"/>
        <v>29.791777777777778</v>
      </c>
      <c r="K1155" s="114">
        <v>2</v>
      </c>
      <c r="L1155" s="115">
        <v>5.5555555555555552E-2</v>
      </c>
      <c r="M1155" s="90">
        <v>30.01</v>
      </c>
      <c r="N1155" s="90">
        <v>30.23</v>
      </c>
      <c r="O1155" s="90">
        <v>31.52</v>
      </c>
      <c r="P1155" s="90">
        <v>32.04</v>
      </c>
      <c r="Q1155" s="90">
        <v>30.92</v>
      </c>
      <c r="R1155" s="63">
        <f t="shared" si="648"/>
        <v>3.3200000000000003</v>
      </c>
      <c r="S1155" s="64">
        <f t="shared" si="647"/>
        <v>-6.8412942989214243E-2</v>
      </c>
      <c r="T1155" s="65">
        <f t="shared" si="641"/>
        <v>0.99272246113132656</v>
      </c>
      <c r="U1155" s="65">
        <f t="shared" si="641"/>
        <v>0.95907360406091369</v>
      </c>
      <c r="V1155" s="65">
        <f t="shared" si="649"/>
        <v>0.94350811485642949</v>
      </c>
      <c r="W1155" s="65">
        <f t="shared" si="650"/>
        <v>0.97768434670116422</v>
      </c>
      <c r="X1155" s="61">
        <f t="shared" si="661"/>
        <v>-9.534455549710651E-3</v>
      </c>
      <c r="Y1155" s="66">
        <f t="shared" si="651"/>
        <v>-2.3557085875975829E-2</v>
      </c>
      <c r="Z1155" s="61">
        <f t="shared" si="652"/>
        <v>-1.2150730959679406E-2</v>
      </c>
      <c r="AA1155" s="67">
        <f t="shared" si="653"/>
        <v>30.158222222222221</v>
      </c>
      <c r="AB1155" s="68">
        <f t="shared" si="654"/>
        <v>6.1528283162421418E-3</v>
      </c>
      <c r="AC1155" s="69">
        <f t="shared" si="655"/>
        <v>-2.3743889440218011E-3</v>
      </c>
      <c r="AD1155" s="70">
        <f>_xlfn.PERCENTILE.EXC(AC1155:$AC$5675,0.5)</f>
        <v>8.8550479413423394E-2</v>
      </c>
      <c r="AE1155" s="70">
        <f>_xlfn.PERCENTILE.EXC($AC1155:AC$5675,0.35)</f>
        <v>5.1991512426617752E-2</v>
      </c>
      <c r="AF1155" s="71">
        <f t="shared" si="643"/>
        <v>2.7709240206611221E-2</v>
      </c>
      <c r="AG1155" s="70">
        <f t="shared" si="644"/>
        <v>-0.25543395353898041</v>
      </c>
      <c r="AH1155" s="70">
        <f t="shared" si="645"/>
        <v>-0.28989367203038569</v>
      </c>
      <c r="AI1155" s="61" t="str">
        <f t="shared" si="633"/>
        <v>Safety</v>
      </c>
      <c r="AJ1155" s="68" t="str">
        <f t="shared" si="634"/>
        <v>Safety</v>
      </c>
      <c r="AK1155" s="72" t="str">
        <f t="shared" si="635"/>
        <v>00631L</v>
      </c>
      <c r="AL1155" s="73">
        <f t="shared" ref="AL1155:AL1218" si="662">IF(AK1155="00631L",1,0)</f>
        <v>1</v>
      </c>
      <c r="AM1155" s="72" t="str">
        <f t="shared" si="638"/>
        <v>00631L</v>
      </c>
      <c r="AN1155" s="73">
        <f t="shared" ref="AN1155:AN1218" si="663">IF(AM1155="00631L",1,0)</f>
        <v>1</v>
      </c>
      <c r="AO1155" s="74" t="str">
        <f t="shared" si="632"/>
        <v>00635U</v>
      </c>
      <c r="AP1155" s="20">
        <f t="shared" ref="AP1155:AP1218" si="664">IF(AO1155="00631L",1,0)</f>
        <v>0</v>
      </c>
      <c r="AQ1155" s="74" t="str">
        <f t="shared" si="642"/>
        <v>00631L</v>
      </c>
      <c r="AR1155" s="20">
        <f t="shared" ref="AR1155:AR1218" si="665">IF(AQ1155="00631L",1,0)</f>
        <v>1</v>
      </c>
      <c r="AS1155" s="74" t="str">
        <f t="shared" si="636"/>
        <v>00631L</v>
      </c>
      <c r="AT1155" s="20">
        <f t="shared" ref="AT1155:AT1218" si="666">IF(AS1155="00631L",1,0)</f>
        <v>1</v>
      </c>
      <c r="AU1155" s="74" t="str">
        <f t="shared" si="656"/>
        <v>00635U</v>
      </c>
      <c r="AV1155" s="20">
        <f t="shared" ref="AV1155:AV1218" si="667">IF(AU1155="00631L",1,0)</f>
        <v>0</v>
      </c>
      <c r="AW1155" s="74" t="str">
        <f t="shared" si="657"/>
        <v>00635U</v>
      </c>
      <c r="AX1155" s="20">
        <f t="shared" si="658"/>
        <v>0</v>
      </c>
      <c r="AY1155" s="20">
        <f t="shared" ref="AY1155:AY1218" si="668">IF(AP1155=1,0,1)</f>
        <v>1</v>
      </c>
      <c r="AZ1155" s="57">
        <v>44631</v>
      </c>
      <c r="BA1155" s="75">
        <v>37.78</v>
      </c>
      <c r="BB1155" s="90">
        <v>37.575000000000003</v>
      </c>
      <c r="BC1155" s="76">
        <f t="shared" si="639"/>
        <v>35.389374999999994</v>
      </c>
      <c r="BD1155" s="76">
        <f t="shared" si="640"/>
        <v>35.45195833333333</v>
      </c>
      <c r="BE1155" s="77">
        <f t="shared" si="646"/>
        <v>6.1759355738834301E-2</v>
      </c>
      <c r="BF1155" s="77">
        <f t="shared" si="637"/>
        <v>6.5667505438698273E-2</v>
      </c>
    </row>
    <row r="1156" spans="1:58" s="23" customFormat="1" ht="13.15" x14ac:dyDescent="0.4">
      <c r="A1156" s="57">
        <v>44629</v>
      </c>
      <c r="B1156" s="112">
        <v>32.119</v>
      </c>
      <c r="C1156" s="112">
        <v>31.492999999999999</v>
      </c>
      <c r="D1156" s="112">
        <v>30.596</v>
      </c>
      <c r="E1156" s="112">
        <v>29.907</v>
      </c>
      <c r="F1156" s="112">
        <v>29.568000000000001</v>
      </c>
      <c r="G1156" s="112">
        <v>28.899000000000001</v>
      </c>
      <c r="H1156" s="113">
        <v>28.614999999999998</v>
      </c>
      <c r="I1156" s="90">
        <f t="shared" si="659"/>
        <v>31.597333333333331</v>
      </c>
      <c r="J1156" s="90">
        <f t="shared" si="660"/>
        <v>30.7455</v>
      </c>
      <c r="K1156" s="114">
        <v>3</v>
      </c>
      <c r="L1156" s="115">
        <v>5.5555555555555552E-2</v>
      </c>
      <c r="M1156" s="90">
        <v>33.44</v>
      </c>
      <c r="N1156" s="90">
        <v>32.450000000000003</v>
      </c>
      <c r="O1156" s="90">
        <v>33.06</v>
      </c>
      <c r="P1156" s="90">
        <v>32.97</v>
      </c>
      <c r="Q1156" s="90">
        <v>31.28</v>
      </c>
      <c r="R1156" s="63">
        <f t="shared" si="648"/>
        <v>0.14000000000000057</v>
      </c>
      <c r="S1156" s="64">
        <f t="shared" si="647"/>
        <v>-7.6288072872189E-2</v>
      </c>
      <c r="T1156" s="65">
        <f t="shared" si="641"/>
        <v>1.0305084745762709</v>
      </c>
      <c r="U1156" s="65">
        <f t="shared" si="641"/>
        <v>0.98154869933454325</v>
      </c>
      <c r="V1156" s="65">
        <f t="shared" si="649"/>
        <v>0.98422808613891433</v>
      </c>
      <c r="W1156" s="65">
        <f t="shared" si="650"/>
        <v>1.0374040920716112</v>
      </c>
      <c r="X1156" s="61">
        <f t="shared" si="661"/>
        <v>-1.9490021482611575E-2</v>
      </c>
      <c r="Y1156" s="66">
        <f t="shared" si="651"/>
        <v>-4.3200588490988782E-2</v>
      </c>
      <c r="Z1156" s="61">
        <f t="shared" si="652"/>
        <v>-2.6959026078150004E-2</v>
      </c>
      <c r="AA1156" s="67">
        <f t="shared" si="653"/>
        <v>31.597333333333331</v>
      </c>
      <c r="AB1156" s="68">
        <f t="shared" si="654"/>
        <v>-1.0200308166409955E-2</v>
      </c>
      <c r="AC1156" s="69">
        <f t="shared" si="655"/>
        <v>-2.627632254750913E-2</v>
      </c>
      <c r="AD1156" s="70">
        <f>_xlfn.PERCENTILE.EXC(AC1156:$AC$5675,0.5)</f>
        <v>8.8559707420498804E-2</v>
      </c>
      <c r="AE1156" s="70">
        <f>_xlfn.PERCENTILE.EXC($AC1156:AC$5675,0.35)</f>
        <v>5.2026284183296446E-2</v>
      </c>
      <c r="AF1156" s="71">
        <f t="shared" si="643"/>
        <v>2.7709240206611221E-2</v>
      </c>
      <c r="AG1156" s="70">
        <f t="shared" si="644"/>
        <v>-0.25543395353898041</v>
      </c>
      <c r="AH1156" s="70">
        <f t="shared" si="645"/>
        <v>-0.28989367203038569</v>
      </c>
      <c r="AI1156" s="61" t="str">
        <f t="shared" si="633"/>
        <v>Safety</v>
      </c>
      <c r="AJ1156" s="68" t="str">
        <f t="shared" si="634"/>
        <v>Safety</v>
      </c>
      <c r="AK1156" s="72" t="str">
        <f t="shared" si="635"/>
        <v>00631L</v>
      </c>
      <c r="AL1156" s="73">
        <f t="shared" si="662"/>
        <v>1</v>
      </c>
      <c r="AM1156" s="72" t="str">
        <f t="shared" si="638"/>
        <v>00631L</v>
      </c>
      <c r="AN1156" s="73">
        <f t="shared" si="663"/>
        <v>1</v>
      </c>
      <c r="AO1156" s="74" t="str">
        <f t="shared" ref="AO1156:AO1219" si="669">IF(AC1156&gt;AF1156,"00631L",IF(AC1156&lt;AH1156,"00631L",IF(AC1156&lt;AG1156,AO1157,"00635U")))</f>
        <v>00635U</v>
      </c>
      <c r="AP1156" s="20">
        <f t="shared" si="664"/>
        <v>0</v>
      </c>
      <c r="AQ1156" s="74" t="str">
        <f t="shared" si="642"/>
        <v>00631L</v>
      </c>
      <c r="AR1156" s="20">
        <f t="shared" si="665"/>
        <v>1</v>
      </c>
      <c r="AS1156" s="74" t="str">
        <f t="shared" si="636"/>
        <v>00631L</v>
      </c>
      <c r="AT1156" s="20">
        <f t="shared" si="666"/>
        <v>1</v>
      </c>
      <c r="AU1156" s="74" t="str">
        <f t="shared" si="656"/>
        <v>00635U</v>
      </c>
      <c r="AV1156" s="20">
        <f t="shared" si="667"/>
        <v>0</v>
      </c>
      <c r="AW1156" s="74" t="str">
        <f t="shared" si="657"/>
        <v>00635U</v>
      </c>
      <c r="AX1156" s="20">
        <f t="shared" si="658"/>
        <v>0</v>
      </c>
      <c r="AY1156" s="20">
        <f t="shared" si="668"/>
        <v>1</v>
      </c>
      <c r="AZ1156" s="57">
        <v>44630</v>
      </c>
      <c r="BA1156" s="75">
        <v>37.700000000000003</v>
      </c>
      <c r="BB1156" s="90">
        <v>37.387500000000003</v>
      </c>
      <c r="BC1156" s="76">
        <f t="shared" si="639"/>
        <v>35.33229166666667</v>
      </c>
      <c r="BD1156" s="76">
        <f t="shared" si="640"/>
        <v>35.391458333333325</v>
      </c>
      <c r="BE1156" s="77">
        <f t="shared" si="646"/>
        <v>5.8167988443055499E-2</v>
      </c>
      <c r="BF1156" s="77">
        <f t="shared" si="637"/>
        <v>6.5228780484933704E-2</v>
      </c>
    </row>
    <row r="1157" spans="1:58" s="23" customFormat="1" ht="13.15" x14ac:dyDescent="0.4">
      <c r="A1157" s="57">
        <v>44628</v>
      </c>
      <c r="B1157" s="112">
        <v>33.918999999999997</v>
      </c>
      <c r="C1157" s="112">
        <v>32.606999999999999</v>
      </c>
      <c r="D1157" s="112">
        <v>31.356000000000002</v>
      </c>
      <c r="E1157" s="112">
        <v>30.399000000000001</v>
      </c>
      <c r="F1157" s="112">
        <v>29.986999999999998</v>
      </c>
      <c r="G1157" s="112">
        <v>29.149000000000001</v>
      </c>
      <c r="H1157" s="113">
        <v>28.759</v>
      </c>
      <c r="I1157" s="90">
        <f t="shared" si="659"/>
        <v>32.898555555555554</v>
      </c>
      <c r="J1157" s="90">
        <f t="shared" si="660"/>
        <v>31.634</v>
      </c>
      <c r="K1157" s="114">
        <v>4</v>
      </c>
      <c r="L1157" s="115">
        <v>5.5555555555555552E-2</v>
      </c>
      <c r="M1157" s="90">
        <v>36.659999999999997</v>
      </c>
      <c r="N1157" s="90">
        <v>35.130000000000003</v>
      </c>
      <c r="O1157" s="90">
        <v>35</v>
      </c>
      <c r="P1157" s="90">
        <v>34.29</v>
      </c>
      <c r="Q1157" s="90">
        <v>32.049999999999997</v>
      </c>
      <c r="R1157" s="63">
        <f t="shared" si="648"/>
        <v>-2.5</v>
      </c>
      <c r="S1157" s="64">
        <f t="shared" si="647"/>
        <v>-3.621399176954733E-2</v>
      </c>
      <c r="T1157" s="65">
        <f t="shared" si="641"/>
        <v>1.0435525192143464</v>
      </c>
      <c r="U1157" s="65">
        <f t="shared" si="641"/>
        <v>1.0037142857142858</v>
      </c>
      <c r="V1157" s="65">
        <f t="shared" si="649"/>
        <v>1.0244969378827649</v>
      </c>
      <c r="W1157" s="65">
        <f t="shared" si="650"/>
        <v>1.0960998439937599</v>
      </c>
      <c r="X1157" s="61">
        <f t="shared" si="661"/>
        <v>-3.8680385624576132E-2</v>
      </c>
      <c r="Y1157" s="66">
        <f t="shared" si="651"/>
        <v>-5.3949143063916592E-2</v>
      </c>
      <c r="Z1157" s="61">
        <f t="shared" si="652"/>
        <v>-3.8438026661082654E-2</v>
      </c>
      <c r="AA1157" s="67">
        <f t="shared" si="653"/>
        <v>32.898555555555554</v>
      </c>
      <c r="AB1157" s="68">
        <f t="shared" si="654"/>
        <v>-3.4471961286649748E-2</v>
      </c>
      <c r="AC1157" s="69">
        <f t="shared" si="655"/>
        <v>-6.3519625517917705E-2</v>
      </c>
      <c r="AD1157" s="70">
        <f>_xlfn.PERCENTILE.EXC(AC1157:$AC$5675,0.5)</f>
        <v>8.8568935427574214E-2</v>
      </c>
      <c r="AE1157" s="70">
        <f>_xlfn.PERCENTILE.EXC($AC1157:AC$5675,0.35)</f>
        <v>5.2083333333333287E-2</v>
      </c>
      <c r="AF1157" s="71">
        <f t="shared" si="643"/>
        <v>2.7709240206611221E-2</v>
      </c>
      <c r="AG1157" s="70">
        <f t="shared" si="644"/>
        <v>-0.25543395353898041</v>
      </c>
      <c r="AH1157" s="70">
        <f t="shared" si="645"/>
        <v>-0.28989367203038569</v>
      </c>
      <c r="AI1157" s="61" t="str">
        <f t="shared" ref="AI1157:AI1220" si="670">IF(AC1157&gt;AD1157,"Short VOL","Safety")</f>
        <v>Safety</v>
      </c>
      <c r="AJ1157" s="68" t="str">
        <f t="shared" ref="AJ1157:AJ1220" si="671">IF(AC1157&gt;AF1157,"Short VOL","Safety")</f>
        <v>Safety</v>
      </c>
      <c r="AK1157" s="72" t="str">
        <f t="shared" ref="AK1157:AK1220" si="672">IF(AO1157 = "00631L","00631L",IF(AS1157 = "00631L","00631L","00635U"))</f>
        <v>00631L</v>
      </c>
      <c r="AL1157" s="73">
        <f t="shared" si="662"/>
        <v>1</v>
      </c>
      <c r="AM1157" s="72" t="str">
        <f t="shared" si="638"/>
        <v>00631L</v>
      </c>
      <c r="AN1157" s="73">
        <f t="shared" si="663"/>
        <v>1</v>
      </c>
      <c r="AO1157" s="74" t="str">
        <f t="shared" si="669"/>
        <v>00635U</v>
      </c>
      <c r="AP1157" s="20">
        <f t="shared" si="664"/>
        <v>0</v>
      </c>
      <c r="AQ1157" s="74" t="str">
        <f t="shared" si="642"/>
        <v>00631L</v>
      </c>
      <c r="AR1157" s="20">
        <f t="shared" si="665"/>
        <v>1</v>
      </c>
      <c r="AS1157" s="74" t="str">
        <f t="shared" ref="AS1157:AS1220" si="673">IF(BA1157&gt;BD1157,IF(BF1157&lt;0.2,"00631L","00635U"),"00635U")</f>
        <v>00631L</v>
      </c>
      <c r="AT1157" s="20">
        <f t="shared" si="666"/>
        <v>1</v>
      </c>
      <c r="AU1157" s="74" t="str">
        <f t="shared" si="656"/>
        <v>00635U</v>
      </c>
      <c r="AV1157" s="20">
        <f t="shared" si="667"/>
        <v>0</v>
      </c>
      <c r="AW1157" s="74" t="str">
        <f t="shared" si="657"/>
        <v>00635U</v>
      </c>
      <c r="AX1157" s="20">
        <f t="shared" si="658"/>
        <v>0</v>
      </c>
      <c r="AY1157" s="20">
        <f t="shared" si="668"/>
        <v>1</v>
      </c>
      <c r="AZ1157" s="57">
        <v>44629</v>
      </c>
      <c r="BA1157" s="75">
        <v>37.39</v>
      </c>
      <c r="BB1157" s="90">
        <v>37.075000000000003</v>
      </c>
      <c r="BC1157" s="76">
        <f t="shared" si="639"/>
        <v>35.279791666666668</v>
      </c>
      <c r="BD1157" s="76">
        <f t="shared" si="640"/>
        <v>35.332333333333324</v>
      </c>
      <c r="BE1157" s="77">
        <f t="shared" si="646"/>
        <v>5.0884890429483395E-2</v>
      </c>
      <c r="BF1157" s="77">
        <f t="shared" ref="BF1157:BF1220" si="674">(BA1157-BD1157)/BD1157</f>
        <v>5.8237497287659389E-2</v>
      </c>
    </row>
    <row r="1158" spans="1:58" s="23" customFormat="1" ht="13.15" x14ac:dyDescent="0.4">
      <c r="A1158" s="57">
        <v>44627</v>
      </c>
      <c r="B1158" s="112">
        <v>34.811</v>
      </c>
      <c r="C1158" s="112">
        <v>32.86</v>
      </c>
      <c r="D1158" s="112">
        <v>31.468</v>
      </c>
      <c r="E1158" s="112">
        <v>30.466999999999999</v>
      </c>
      <c r="F1158" s="112">
        <v>30.004000000000001</v>
      </c>
      <c r="G1158" s="112">
        <v>29.175999999999998</v>
      </c>
      <c r="H1158" s="113">
        <v>28.716999999999999</v>
      </c>
      <c r="I1158" s="90">
        <f t="shared" si="659"/>
        <v>33.401944444444446</v>
      </c>
      <c r="J1158" s="90">
        <f t="shared" si="660"/>
        <v>31.854666666666667</v>
      </c>
      <c r="K1158" s="114">
        <v>5</v>
      </c>
      <c r="L1158" s="115">
        <v>5.5555555555555552E-2</v>
      </c>
      <c r="M1158" s="90">
        <v>38.57</v>
      </c>
      <c r="N1158" s="90">
        <v>36.450000000000003</v>
      </c>
      <c r="O1158" s="90">
        <v>35.74</v>
      </c>
      <c r="P1158" s="90">
        <v>34.53</v>
      </c>
      <c r="Q1158" s="90">
        <v>32.15</v>
      </c>
      <c r="R1158" s="63">
        <f t="shared" si="648"/>
        <v>-4.75</v>
      </c>
      <c r="S1158" s="64">
        <f t="shared" si="647"/>
        <v>0.13977485928705449</v>
      </c>
      <c r="T1158" s="65">
        <f t="shared" si="641"/>
        <v>1.0581618655692728</v>
      </c>
      <c r="U1158" s="65">
        <f t="shared" si="641"/>
        <v>1.0198656966983772</v>
      </c>
      <c r="V1158" s="65">
        <f t="shared" si="649"/>
        <v>1.0556038227628151</v>
      </c>
      <c r="W1158" s="65">
        <f t="shared" si="650"/>
        <v>1.1337480559875586</v>
      </c>
      <c r="X1158" s="61">
        <f t="shared" si="661"/>
        <v>-5.6045502858291935E-2</v>
      </c>
      <c r="Y1158" s="66">
        <f t="shared" si="651"/>
        <v>-5.7439196507696855E-2</v>
      </c>
      <c r="Z1158" s="61">
        <f t="shared" si="652"/>
        <v>-4.6322985188819721E-2</v>
      </c>
      <c r="AA1158" s="67">
        <f t="shared" si="653"/>
        <v>33.401944444444446</v>
      </c>
      <c r="AB1158" s="68">
        <f t="shared" si="654"/>
        <v>-4.4965706447188003E-2</v>
      </c>
      <c r="AC1158" s="69">
        <f t="shared" si="655"/>
        <v>-8.3622923334857518E-2</v>
      </c>
      <c r="AD1158" s="70">
        <f>_xlfn.PERCENTILE.EXC(AC1158:$AC$5675,0.5)</f>
        <v>8.8598848984690087E-2</v>
      </c>
      <c r="AE1158" s="70">
        <f>_xlfn.PERCENTILE.EXC($AC1158:AC$5675,0.35)</f>
        <v>5.2084311918870682E-2</v>
      </c>
      <c r="AF1158" s="71">
        <f t="shared" si="643"/>
        <v>2.8360996448559876E-2</v>
      </c>
      <c r="AG1158" s="70">
        <f t="shared" si="644"/>
        <v>-0.25543395353898041</v>
      </c>
      <c r="AH1158" s="70">
        <f t="shared" si="645"/>
        <v>-0.28989367203038569</v>
      </c>
      <c r="AI1158" s="61" t="str">
        <f t="shared" si="670"/>
        <v>Safety</v>
      </c>
      <c r="AJ1158" s="68" t="str">
        <f t="shared" si="671"/>
        <v>Safety</v>
      </c>
      <c r="AK1158" s="72" t="str">
        <f t="shared" si="672"/>
        <v>00631L</v>
      </c>
      <c r="AL1158" s="73">
        <f t="shared" si="662"/>
        <v>1</v>
      </c>
      <c r="AM1158" s="72" t="str">
        <f t="shared" ref="AM1158:AM1221" si="675">IF(AO1158&lt;&gt;AQ1158,AM1159,AO1158)</f>
        <v>00631L</v>
      </c>
      <c r="AN1158" s="73">
        <f t="shared" si="663"/>
        <v>1</v>
      </c>
      <c r="AO1158" s="74" t="str">
        <f t="shared" si="669"/>
        <v>00635U</v>
      </c>
      <c r="AP1158" s="20">
        <f t="shared" si="664"/>
        <v>0</v>
      </c>
      <c r="AQ1158" s="74" t="str">
        <f t="shared" si="642"/>
        <v>00631L</v>
      </c>
      <c r="AR1158" s="20">
        <f t="shared" si="665"/>
        <v>1</v>
      </c>
      <c r="AS1158" s="74" t="str">
        <f t="shared" si="673"/>
        <v>00631L</v>
      </c>
      <c r="AT1158" s="20">
        <f t="shared" si="666"/>
        <v>1</v>
      </c>
      <c r="AU1158" s="74" t="str">
        <f t="shared" si="656"/>
        <v>00635U</v>
      </c>
      <c r="AV1158" s="20">
        <f t="shared" si="667"/>
        <v>0</v>
      </c>
      <c r="AW1158" s="74" t="str">
        <f t="shared" si="657"/>
        <v>00635U</v>
      </c>
      <c r="AX1158" s="20">
        <f t="shared" si="658"/>
        <v>0</v>
      </c>
      <c r="AY1158" s="20">
        <f t="shared" si="668"/>
        <v>1</v>
      </c>
      <c r="AZ1158" s="57">
        <v>44628</v>
      </c>
      <c r="BA1158" s="75">
        <v>37.340000000000003</v>
      </c>
      <c r="BB1158" s="90">
        <v>36.887500000000003</v>
      </c>
      <c r="BC1158" s="76">
        <f t="shared" ref="BC1158:BC1221" si="676">AVERAGE(BB1158:BB1217)</f>
        <v>35.227916666666673</v>
      </c>
      <c r="BD1158" s="76">
        <f t="shared" ref="BD1158:BD1221" si="677">AVERAGE(BA1158,BB1158:BB1216)</f>
        <v>35.284208333333332</v>
      </c>
      <c r="BE1158" s="77">
        <f t="shared" si="646"/>
        <v>4.7109891539616922E-2</v>
      </c>
      <c r="BF1158" s="77">
        <f t="shared" si="674"/>
        <v>5.8263788923515261E-2</v>
      </c>
    </row>
    <row r="1159" spans="1:58" s="23" customFormat="1" ht="13.15" x14ac:dyDescent="0.4">
      <c r="A1159" s="57">
        <v>44624</v>
      </c>
      <c r="B1159" s="112">
        <v>31.527000000000001</v>
      </c>
      <c r="C1159" s="112">
        <v>30.300999999999998</v>
      </c>
      <c r="D1159" s="112">
        <v>29.311</v>
      </c>
      <c r="E1159" s="112">
        <v>28.635999999999999</v>
      </c>
      <c r="F1159" s="112">
        <v>28.494</v>
      </c>
      <c r="G1159" s="112">
        <v>27.899000000000001</v>
      </c>
      <c r="H1159" s="113">
        <v>27.731000000000002</v>
      </c>
      <c r="I1159" s="90">
        <f t="shared" si="659"/>
        <v>30.709666666666667</v>
      </c>
      <c r="J1159" s="90">
        <f t="shared" si="660"/>
        <v>29.640999999999998</v>
      </c>
      <c r="K1159" s="114">
        <v>6</v>
      </c>
      <c r="L1159" s="115">
        <v>5.5555555555555552E-2</v>
      </c>
      <c r="M1159" s="90">
        <v>31.11</v>
      </c>
      <c r="N1159" s="90">
        <v>31.98</v>
      </c>
      <c r="O1159" s="90">
        <v>32.340000000000003</v>
      </c>
      <c r="P1159" s="90">
        <v>32.08</v>
      </c>
      <c r="Q1159" s="90">
        <v>30.68</v>
      </c>
      <c r="R1159" s="63">
        <f t="shared" si="648"/>
        <v>1.3299999999999983</v>
      </c>
      <c r="S1159" s="64">
        <f t="shared" si="647"/>
        <v>4.9212598425196846E-2</v>
      </c>
      <c r="T1159" s="65">
        <f t="shared" si="641"/>
        <v>0.9727954971857411</v>
      </c>
      <c r="U1159" s="65">
        <f t="shared" si="641"/>
        <v>0.98886827458256021</v>
      </c>
      <c r="V1159" s="65">
        <f t="shared" si="649"/>
        <v>0.99688279301745641</v>
      </c>
      <c r="W1159" s="65">
        <f t="shared" si="650"/>
        <v>1.0423728813559323</v>
      </c>
      <c r="X1159" s="61">
        <f t="shared" si="661"/>
        <v>-3.8887302946680705E-2</v>
      </c>
      <c r="Y1159" s="66">
        <f t="shared" si="651"/>
        <v>-3.1603575918424276E-2</v>
      </c>
      <c r="Z1159" s="61">
        <f t="shared" si="652"/>
        <v>-3.479903179237815E-2</v>
      </c>
      <c r="AA1159" s="67">
        <f t="shared" si="653"/>
        <v>30.709666666666667</v>
      </c>
      <c r="AB1159" s="68">
        <f t="shared" si="654"/>
        <v>-1.4165103189493414E-2</v>
      </c>
      <c r="AC1159" s="69">
        <f t="shared" si="655"/>
        <v>-3.9722743381279964E-2</v>
      </c>
      <c r="AD1159" s="70">
        <f>_xlfn.PERCENTILE.EXC(AC1159:$AC$5675,0.5)</f>
        <v>8.8628762541805975E-2</v>
      </c>
      <c r="AE1159" s="70">
        <f>_xlfn.PERCENTILE.EXC($AC1159:AC$5675,0.35)</f>
        <v>5.2089772982829206E-2</v>
      </c>
      <c r="AF1159" s="71">
        <f t="shared" si="643"/>
        <v>2.8360996448559876E-2</v>
      </c>
      <c r="AG1159" s="70">
        <f t="shared" si="644"/>
        <v>-0.25543395353898041</v>
      </c>
      <c r="AH1159" s="70">
        <f t="shared" si="645"/>
        <v>-0.28989367203038569</v>
      </c>
      <c r="AI1159" s="61" t="str">
        <f t="shared" si="670"/>
        <v>Safety</v>
      </c>
      <c r="AJ1159" s="68" t="str">
        <f t="shared" si="671"/>
        <v>Safety</v>
      </c>
      <c r="AK1159" s="72" t="str">
        <f t="shared" si="672"/>
        <v>00631L</v>
      </c>
      <c r="AL1159" s="73">
        <f t="shared" si="662"/>
        <v>1</v>
      </c>
      <c r="AM1159" s="72" t="str">
        <f t="shared" si="675"/>
        <v>00631L</v>
      </c>
      <c r="AN1159" s="73">
        <f t="shared" si="663"/>
        <v>1</v>
      </c>
      <c r="AO1159" s="74" t="str">
        <f t="shared" si="669"/>
        <v>00635U</v>
      </c>
      <c r="AP1159" s="20">
        <f t="shared" si="664"/>
        <v>0</v>
      </c>
      <c r="AQ1159" s="74" t="str">
        <f t="shared" si="642"/>
        <v>00631L</v>
      </c>
      <c r="AR1159" s="20">
        <f t="shared" si="665"/>
        <v>1</v>
      </c>
      <c r="AS1159" s="74" t="str">
        <f t="shared" si="673"/>
        <v>00631L</v>
      </c>
      <c r="AT1159" s="20">
        <f t="shared" si="666"/>
        <v>1</v>
      </c>
      <c r="AU1159" s="74" t="str">
        <f t="shared" si="656"/>
        <v>00635U</v>
      </c>
      <c r="AV1159" s="20">
        <f t="shared" si="667"/>
        <v>0</v>
      </c>
      <c r="AW1159" s="74" t="str">
        <f t="shared" si="657"/>
        <v>00635U</v>
      </c>
      <c r="AX1159" s="20">
        <f t="shared" si="658"/>
        <v>0</v>
      </c>
      <c r="AY1159" s="20">
        <f t="shared" si="668"/>
        <v>1</v>
      </c>
      <c r="AZ1159" s="57">
        <v>44627</v>
      </c>
      <c r="BA1159" s="75">
        <v>36.9</v>
      </c>
      <c r="BB1159" s="90">
        <v>36.65</v>
      </c>
      <c r="BC1159" s="76">
        <f t="shared" si="676"/>
        <v>35.180833333333332</v>
      </c>
      <c r="BD1159" s="76">
        <f t="shared" si="677"/>
        <v>35.228124999999999</v>
      </c>
      <c r="BE1159" s="77">
        <f t="shared" si="646"/>
        <v>4.1760428263495741E-2</v>
      </c>
      <c r="BF1159" s="77">
        <f t="shared" si="674"/>
        <v>4.7458529229131553E-2</v>
      </c>
    </row>
    <row r="1160" spans="1:58" s="23" customFormat="1" ht="13.15" x14ac:dyDescent="0.4">
      <c r="A1160" s="57">
        <v>44623</v>
      </c>
      <c r="B1160" s="112">
        <v>29.8</v>
      </c>
      <c r="C1160" s="112">
        <v>29.2</v>
      </c>
      <c r="D1160" s="112">
        <v>28.5</v>
      </c>
      <c r="E1160" s="112">
        <v>27.9</v>
      </c>
      <c r="F1160" s="112">
        <v>27.87</v>
      </c>
      <c r="G1160" s="112">
        <v>27.37</v>
      </c>
      <c r="H1160" s="113">
        <v>27.27</v>
      </c>
      <c r="I1160" s="90">
        <f t="shared" si="659"/>
        <v>29.433333333333334</v>
      </c>
      <c r="J1160" s="90">
        <f t="shared" si="660"/>
        <v>28.772222222222222</v>
      </c>
      <c r="K1160" s="114">
        <v>7</v>
      </c>
      <c r="L1160" s="115">
        <v>5.5555555555555552E-2</v>
      </c>
      <c r="M1160" s="90">
        <v>30.02</v>
      </c>
      <c r="N1160" s="90">
        <v>30.48</v>
      </c>
      <c r="O1160" s="90">
        <v>30.8</v>
      </c>
      <c r="P1160" s="90">
        <v>30.92</v>
      </c>
      <c r="Q1160" s="90">
        <v>29.81</v>
      </c>
      <c r="R1160" s="63">
        <f t="shared" si="648"/>
        <v>1.2199999999999989</v>
      </c>
      <c r="S1160" s="64">
        <f t="shared" si="647"/>
        <v>-8.458035133376644E-3</v>
      </c>
      <c r="T1160" s="65">
        <f t="shared" si="641"/>
        <v>0.98490813648293962</v>
      </c>
      <c r="U1160" s="65">
        <f t="shared" si="641"/>
        <v>0.98961038961038961</v>
      </c>
      <c r="V1160" s="65">
        <f t="shared" si="649"/>
        <v>0.98576972833117715</v>
      </c>
      <c r="W1160" s="65">
        <f t="shared" si="650"/>
        <v>1.0224756793022476</v>
      </c>
      <c r="X1160" s="61">
        <f t="shared" si="661"/>
        <v>-2.013422818791951E-2</v>
      </c>
      <c r="Y1160" s="66">
        <f t="shared" si="651"/>
        <v>-2.2580645161290287E-2</v>
      </c>
      <c r="Z1160" s="61">
        <f t="shared" si="652"/>
        <v>-2.2461306153265394E-2</v>
      </c>
      <c r="AA1160" s="67">
        <f t="shared" si="653"/>
        <v>29.433333333333334</v>
      </c>
      <c r="AB1160" s="68">
        <f t="shared" si="654"/>
        <v>-2.2309711286089228E-2</v>
      </c>
      <c r="AC1160" s="69">
        <f t="shared" si="655"/>
        <v>-3.433945756780403E-2</v>
      </c>
      <c r="AD1160" s="70">
        <f>_xlfn.PERCENTILE.EXC(AC1160:$AC$5675,0.5)</f>
        <v>8.8646218812734462E-2</v>
      </c>
      <c r="AE1160" s="70">
        <f>_xlfn.PERCENTILE.EXC($AC1160:AC$5675,0.35)</f>
        <v>5.2100463604945718E-2</v>
      </c>
      <c r="AF1160" s="71">
        <f t="shared" si="643"/>
        <v>2.8360996448559876E-2</v>
      </c>
      <c r="AG1160" s="70">
        <f t="shared" si="644"/>
        <v>-0.25543395353898041</v>
      </c>
      <c r="AH1160" s="70">
        <f t="shared" si="645"/>
        <v>-0.28989367203038569</v>
      </c>
      <c r="AI1160" s="61" t="str">
        <f t="shared" si="670"/>
        <v>Safety</v>
      </c>
      <c r="AJ1160" s="68" t="str">
        <f t="shared" si="671"/>
        <v>Safety</v>
      </c>
      <c r="AK1160" s="72" t="str">
        <f t="shared" si="672"/>
        <v>00631L</v>
      </c>
      <c r="AL1160" s="73">
        <f t="shared" si="662"/>
        <v>1</v>
      </c>
      <c r="AM1160" s="72" t="str">
        <f t="shared" si="675"/>
        <v>00631L</v>
      </c>
      <c r="AN1160" s="73">
        <f t="shared" si="663"/>
        <v>1</v>
      </c>
      <c r="AO1160" s="74" t="str">
        <f t="shared" si="669"/>
        <v>00635U</v>
      </c>
      <c r="AP1160" s="20">
        <f t="shared" si="664"/>
        <v>0</v>
      </c>
      <c r="AQ1160" s="74" t="str">
        <f t="shared" si="642"/>
        <v>00631L</v>
      </c>
      <c r="AR1160" s="20">
        <f t="shared" si="665"/>
        <v>1</v>
      </c>
      <c r="AS1160" s="74" t="str">
        <f t="shared" si="673"/>
        <v>00631L</v>
      </c>
      <c r="AT1160" s="20">
        <f t="shared" si="666"/>
        <v>1</v>
      </c>
      <c r="AU1160" s="74" t="str">
        <f t="shared" si="656"/>
        <v>00635U</v>
      </c>
      <c r="AV1160" s="20">
        <f t="shared" si="667"/>
        <v>0</v>
      </c>
      <c r="AW1160" s="74" t="str">
        <f t="shared" si="657"/>
        <v>00635U</v>
      </c>
      <c r="AX1160" s="20">
        <f t="shared" si="658"/>
        <v>0</v>
      </c>
      <c r="AY1160" s="20">
        <f t="shared" si="668"/>
        <v>1</v>
      </c>
      <c r="AZ1160" s="57">
        <v>44624</v>
      </c>
      <c r="BA1160" s="75">
        <v>36.5</v>
      </c>
      <c r="BB1160" s="90">
        <v>36.975000000000001</v>
      </c>
      <c r="BC1160" s="76">
        <f t="shared" si="676"/>
        <v>35.123124999999995</v>
      </c>
      <c r="BD1160" s="76">
        <f t="shared" si="677"/>
        <v>35.178333333333327</v>
      </c>
      <c r="BE1160" s="77">
        <f t="shared" si="646"/>
        <v>5.2725234443119939E-2</v>
      </c>
      <c r="BF1160" s="77">
        <f t="shared" si="674"/>
        <v>3.7570474250248904E-2</v>
      </c>
    </row>
    <row r="1161" spans="1:58" s="23" customFormat="1" ht="13.15" x14ac:dyDescent="0.4">
      <c r="A1161" s="57">
        <v>44622</v>
      </c>
      <c r="B1161" s="112">
        <v>29.614999999999998</v>
      </c>
      <c r="C1161" s="112">
        <v>29.09</v>
      </c>
      <c r="D1161" s="112">
        <v>28.324000000000002</v>
      </c>
      <c r="E1161" s="112">
        <v>27.741</v>
      </c>
      <c r="F1161" s="112">
        <v>27.74</v>
      </c>
      <c r="G1161" s="112">
        <v>27.242000000000001</v>
      </c>
      <c r="H1161" s="113">
        <v>27.175000000000001</v>
      </c>
      <c r="I1161" s="90">
        <f t="shared" si="659"/>
        <v>29.323333333333334</v>
      </c>
      <c r="J1161" s="90">
        <f t="shared" si="660"/>
        <v>28.664444444444445</v>
      </c>
      <c r="K1161" s="114">
        <v>8</v>
      </c>
      <c r="L1161" s="115">
        <v>5.5555555555555552E-2</v>
      </c>
      <c r="M1161" s="90">
        <v>30.79</v>
      </c>
      <c r="N1161" s="90">
        <v>30.74</v>
      </c>
      <c r="O1161" s="90">
        <v>30.97</v>
      </c>
      <c r="P1161" s="90">
        <v>31.04</v>
      </c>
      <c r="Q1161" s="90">
        <v>29.86</v>
      </c>
      <c r="R1161" s="63">
        <f t="shared" si="648"/>
        <v>0.47999999999999687</v>
      </c>
      <c r="S1161" s="64">
        <f t="shared" si="647"/>
        <v>-7.7430972388955632E-2</v>
      </c>
      <c r="T1161" s="65">
        <f t="shared" ref="T1161:U1224" si="678">M1161/N1161</f>
        <v>1.0016265452179571</v>
      </c>
      <c r="U1161" s="65">
        <f t="shared" si="678"/>
        <v>0.9925734581853406</v>
      </c>
      <c r="V1161" s="65">
        <f t="shared" si="649"/>
        <v>0.99033505154639168</v>
      </c>
      <c r="W1161" s="65">
        <f t="shared" si="650"/>
        <v>1.0294708640321499</v>
      </c>
      <c r="X1161" s="61">
        <f t="shared" si="661"/>
        <v>-1.7727502954583779E-2</v>
      </c>
      <c r="Y1161" s="66">
        <f t="shared" si="651"/>
        <v>-2.0403013589993114E-2</v>
      </c>
      <c r="Z1161" s="61">
        <f t="shared" si="652"/>
        <v>-2.2469781364859231E-2</v>
      </c>
      <c r="AA1161" s="67">
        <f t="shared" si="653"/>
        <v>29.323333333333331</v>
      </c>
      <c r="AB1161" s="68">
        <f t="shared" si="654"/>
        <v>-3.6597267404033837E-2</v>
      </c>
      <c r="AC1161" s="69">
        <f t="shared" si="655"/>
        <v>-4.6085447842116718E-2</v>
      </c>
      <c r="AD1161" s="70">
        <f>_xlfn.PERCENTILE.EXC(AC1161:$AC$5675,0.5)</f>
        <v>8.8663675083662963E-2</v>
      </c>
      <c r="AE1161" s="70">
        <f>_xlfn.PERCENTILE.EXC($AC1161:AC$5675,0.35)</f>
        <v>5.2102284629018419E-2</v>
      </c>
      <c r="AF1161" s="71">
        <f t="shared" si="643"/>
        <v>2.9212393485786709E-2</v>
      </c>
      <c r="AG1161" s="70">
        <f t="shared" si="644"/>
        <v>-0.25543395353898041</v>
      </c>
      <c r="AH1161" s="70">
        <f t="shared" si="645"/>
        <v>-0.28989367203038569</v>
      </c>
      <c r="AI1161" s="61" t="str">
        <f t="shared" si="670"/>
        <v>Safety</v>
      </c>
      <c r="AJ1161" s="68" t="str">
        <f t="shared" si="671"/>
        <v>Safety</v>
      </c>
      <c r="AK1161" s="72" t="str">
        <f t="shared" si="672"/>
        <v>00631L</v>
      </c>
      <c r="AL1161" s="73">
        <f t="shared" si="662"/>
        <v>1</v>
      </c>
      <c r="AM1161" s="72" t="str">
        <f t="shared" si="675"/>
        <v>00631L</v>
      </c>
      <c r="AN1161" s="73">
        <f t="shared" si="663"/>
        <v>1</v>
      </c>
      <c r="AO1161" s="74" t="str">
        <f t="shared" si="669"/>
        <v>00635U</v>
      </c>
      <c r="AP1161" s="20">
        <f t="shared" si="664"/>
        <v>0</v>
      </c>
      <c r="AQ1161" s="74" t="str">
        <f t="shared" si="642"/>
        <v>00631L</v>
      </c>
      <c r="AR1161" s="20">
        <f t="shared" si="665"/>
        <v>1</v>
      </c>
      <c r="AS1161" s="74" t="str">
        <f t="shared" si="673"/>
        <v>00631L</v>
      </c>
      <c r="AT1161" s="20">
        <f t="shared" si="666"/>
        <v>1</v>
      </c>
      <c r="AU1161" s="74" t="str">
        <f t="shared" si="656"/>
        <v>00635U</v>
      </c>
      <c r="AV1161" s="20">
        <f t="shared" si="667"/>
        <v>0</v>
      </c>
      <c r="AW1161" s="74" t="str">
        <f t="shared" si="657"/>
        <v>00635U</v>
      </c>
      <c r="AX1161" s="20">
        <f t="shared" si="658"/>
        <v>0</v>
      </c>
      <c r="AY1161" s="20">
        <f t="shared" si="668"/>
        <v>1</v>
      </c>
      <c r="AZ1161" s="57">
        <v>44623</v>
      </c>
      <c r="BA1161" s="75">
        <v>37.08</v>
      </c>
      <c r="BB1161" s="90">
        <v>37.325000000000003</v>
      </c>
      <c r="BC1161" s="76">
        <f t="shared" si="676"/>
        <v>35.05854166666667</v>
      </c>
      <c r="BD1161" s="76">
        <f t="shared" si="677"/>
        <v>35.124875000000003</v>
      </c>
      <c r="BE1161" s="77">
        <f t="shared" si="646"/>
        <v>6.4647821203819775E-2</v>
      </c>
      <c r="BF1161" s="77">
        <f t="shared" si="674"/>
        <v>5.5662119794020484E-2</v>
      </c>
    </row>
    <row r="1162" spans="1:58" s="23" customFormat="1" ht="13.15" x14ac:dyDescent="0.4">
      <c r="A1162" s="57">
        <v>44621</v>
      </c>
      <c r="B1162" s="112">
        <v>32.124000000000002</v>
      </c>
      <c r="C1162" s="112">
        <v>30.675999999999998</v>
      </c>
      <c r="D1162" s="112">
        <v>29.588000000000001</v>
      </c>
      <c r="E1162" s="112">
        <v>28.774999999999999</v>
      </c>
      <c r="F1162" s="112">
        <v>28.541</v>
      </c>
      <c r="G1162" s="112">
        <v>27.876000000000001</v>
      </c>
      <c r="H1162" s="113">
        <v>27.7</v>
      </c>
      <c r="I1162" s="90">
        <f t="shared" si="659"/>
        <v>31.4</v>
      </c>
      <c r="J1162" s="90">
        <f t="shared" si="660"/>
        <v>30.131999999999998</v>
      </c>
      <c r="K1162" s="114">
        <v>9</v>
      </c>
      <c r="L1162" s="115">
        <v>5.5555555555555552E-2</v>
      </c>
      <c r="M1162" s="90">
        <v>34.799999999999997</v>
      </c>
      <c r="N1162" s="90">
        <v>33.32</v>
      </c>
      <c r="O1162" s="90">
        <v>32.590000000000003</v>
      </c>
      <c r="P1162" s="90">
        <v>32.130000000000003</v>
      </c>
      <c r="Q1162" s="90">
        <v>30.91</v>
      </c>
      <c r="R1162" s="63">
        <f t="shared" si="648"/>
        <v>-3.4000000000000057</v>
      </c>
      <c r="S1162" s="64">
        <f t="shared" si="647"/>
        <v>0.10514096185737982</v>
      </c>
      <c r="T1162" s="65">
        <f t="shared" si="678"/>
        <v>1.0444177671068426</v>
      </c>
      <c r="U1162" s="65">
        <f t="shared" si="678"/>
        <v>1.0223995090518563</v>
      </c>
      <c r="V1162" s="65">
        <f t="shared" si="649"/>
        <v>1.037037037037037</v>
      </c>
      <c r="W1162" s="65">
        <f t="shared" si="650"/>
        <v>1.0779682950501457</v>
      </c>
      <c r="X1162" s="61">
        <f t="shared" si="661"/>
        <v>-4.5075333084298466E-2</v>
      </c>
      <c r="Y1162" s="66">
        <f t="shared" si="651"/>
        <v>-3.7358818418766267E-2</v>
      </c>
      <c r="Z1162" s="61">
        <f t="shared" si="652"/>
        <v>-4.0382165605095562E-2</v>
      </c>
      <c r="AA1162" s="67">
        <f t="shared" si="653"/>
        <v>31.4</v>
      </c>
      <c r="AB1162" s="68">
        <f t="shared" si="654"/>
        <v>-3.5894357743097176E-2</v>
      </c>
      <c r="AC1162" s="69">
        <f t="shared" si="655"/>
        <v>-5.7623049219687923E-2</v>
      </c>
      <c r="AD1162" s="70">
        <f>_xlfn.PERCENTILE.EXC(AC1162:$AC$5675,0.5)</f>
        <v>8.8721922342875223E-2</v>
      </c>
      <c r="AE1162" s="70">
        <f>_xlfn.PERCENTILE.EXC($AC1162:AC$5675,0.35)</f>
        <v>5.2139913770656687E-2</v>
      </c>
      <c r="AF1162" s="71">
        <f t="shared" si="643"/>
        <v>2.9560507841455697E-2</v>
      </c>
      <c r="AG1162" s="70">
        <f t="shared" si="644"/>
        <v>-0.25543395353898041</v>
      </c>
      <c r="AH1162" s="70">
        <f t="shared" si="645"/>
        <v>-0.28989367203038569</v>
      </c>
      <c r="AI1162" s="61" t="str">
        <f t="shared" si="670"/>
        <v>Safety</v>
      </c>
      <c r="AJ1162" s="68" t="str">
        <f t="shared" si="671"/>
        <v>Safety</v>
      </c>
      <c r="AK1162" s="72" t="str">
        <f t="shared" si="672"/>
        <v>00631L</v>
      </c>
      <c r="AL1162" s="73">
        <f t="shared" si="662"/>
        <v>1</v>
      </c>
      <c r="AM1162" s="72" t="str">
        <f t="shared" si="675"/>
        <v>00631L</v>
      </c>
      <c r="AN1162" s="73">
        <f t="shared" si="663"/>
        <v>1</v>
      </c>
      <c r="AO1162" s="74" t="str">
        <f t="shared" si="669"/>
        <v>00635U</v>
      </c>
      <c r="AP1162" s="20">
        <f t="shared" si="664"/>
        <v>0</v>
      </c>
      <c r="AQ1162" s="74" t="str">
        <f t="shared" ref="AQ1162:AQ1225" si="679">IF(BB1162&gt;BC1162,IF(BE1162&lt;0.2,"00631L","00635U"),"00635U")</f>
        <v>00631L</v>
      </c>
      <c r="AR1162" s="20">
        <f t="shared" si="665"/>
        <v>1</v>
      </c>
      <c r="AS1162" s="74" t="str">
        <f t="shared" si="673"/>
        <v>00631L</v>
      </c>
      <c r="AT1162" s="20">
        <f t="shared" si="666"/>
        <v>1</v>
      </c>
      <c r="AU1162" s="74" t="str">
        <f t="shared" si="656"/>
        <v>00635U</v>
      </c>
      <c r="AV1162" s="20">
        <f t="shared" si="667"/>
        <v>0</v>
      </c>
      <c r="AW1162" s="74" t="str">
        <f t="shared" si="657"/>
        <v>00635U</v>
      </c>
      <c r="AX1162" s="20">
        <f t="shared" si="658"/>
        <v>0</v>
      </c>
      <c r="AY1162" s="20">
        <f t="shared" si="668"/>
        <v>1</v>
      </c>
      <c r="AZ1162" s="57">
        <v>44622</v>
      </c>
      <c r="BA1162" s="75">
        <v>37.08</v>
      </c>
      <c r="BB1162" s="90">
        <v>37.4</v>
      </c>
      <c r="BC1162" s="76">
        <f t="shared" si="676"/>
        <v>34.99</v>
      </c>
      <c r="BD1162" s="76">
        <f t="shared" si="677"/>
        <v>35.054458333333329</v>
      </c>
      <c r="BE1162" s="77">
        <f t="shared" si="646"/>
        <v>6.8876821949128225E-2</v>
      </c>
      <c r="BF1162" s="77">
        <f t="shared" si="674"/>
        <v>5.778271189946127E-2</v>
      </c>
    </row>
    <row r="1163" spans="1:58" s="23" customFormat="1" ht="13.15" x14ac:dyDescent="0.4">
      <c r="A1163" s="57">
        <v>44620</v>
      </c>
      <c r="B1163" s="112">
        <v>28.617000000000001</v>
      </c>
      <c r="C1163" s="112">
        <v>28.15</v>
      </c>
      <c r="D1163" s="112">
        <v>27.602</v>
      </c>
      <c r="E1163" s="112">
        <v>27.206</v>
      </c>
      <c r="F1163" s="112">
        <v>27.274999999999999</v>
      </c>
      <c r="G1163" s="112">
        <v>26.849</v>
      </c>
      <c r="H1163" s="113">
        <v>26.844000000000001</v>
      </c>
      <c r="I1163" s="90">
        <f t="shared" si="659"/>
        <v>28.409444444444443</v>
      </c>
      <c r="J1163" s="90">
        <f t="shared" si="660"/>
        <v>27.906444444444443</v>
      </c>
      <c r="K1163" s="114">
        <v>10</v>
      </c>
      <c r="L1163" s="115">
        <v>5.5555555555555552E-2</v>
      </c>
      <c r="M1163" s="90">
        <v>31.5</v>
      </c>
      <c r="N1163" s="90">
        <v>30.15</v>
      </c>
      <c r="O1163" s="90">
        <v>29.65</v>
      </c>
      <c r="P1163" s="90">
        <v>29.88</v>
      </c>
      <c r="Q1163" s="90">
        <v>29.41</v>
      </c>
      <c r="R1163" s="63">
        <f t="shared" si="648"/>
        <v>-2.1199999999999974</v>
      </c>
      <c r="S1163" s="64">
        <f t="shared" si="647"/>
        <v>9.2787241754258745E-2</v>
      </c>
      <c r="T1163" s="65">
        <f t="shared" si="678"/>
        <v>1.0447761194029852</v>
      </c>
      <c r="U1163" s="65">
        <f t="shared" si="678"/>
        <v>1.0168634064080944</v>
      </c>
      <c r="V1163" s="65">
        <f t="shared" si="649"/>
        <v>1.0090361445783131</v>
      </c>
      <c r="W1163" s="65">
        <f t="shared" si="650"/>
        <v>1.0251615096905813</v>
      </c>
      <c r="X1163" s="61">
        <f t="shared" si="661"/>
        <v>-1.6318971240870891E-2</v>
      </c>
      <c r="Y1163" s="66">
        <f t="shared" si="651"/>
        <v>-1.330588840696899E-2</v>
      </c>
      <c r="Z1163" s="61">
        <f t="shared" si="652"/>
        <v>-1.770537966638638E-2</v>
      </c>
      <c r="AA1163" s="67">
        <f t="shared" si="653"/>
        <v>28.409444444444446</v>
      </c>
      <c r="AB1163" s="68">
        <f t="shared" si="654"/>
        <v>-5.0845771144278532E-2</v>
      </c>
      <c r="AC1163" s="69">
        <f t="shared" si="655"/>
        <v>-5.7729869172655136E-2</v>
      </c>
      <c r="AD1163" s="70">
        <f>_xlfn.PERCENTILE.EXC(AC1163:$AC$5675,0.5)</f>
        <v>8.8780169602087483E-2</v>
      </c>
      <c r="AE1163" s="70">
        <f>_xlfn.PERCENTILE.EXC($AC1163:AC$5675,0.35)</f>
        <v>5.2236018513472343E-2</v>
      </c>
      <c r="AF1163" s="71">
        <f t="shared" si="643"/>
        <v>2.9639388290441108E-2</v>
      </c>
      <c r="AG1163" s="70">
        <f t="shared" si="644"/>
        <v>-0.25543395353898041</v>
      </c>
      <c r="AH1163" s="70">
        <f t="shared" si="645"/>
        <v>-0.28989367203038569</v>
      </c>
      <c r="AI1163" s="61" t="str">
        <f t="shared" si="670"/>
        <v>Safety</v>
      </c>
      <c r="AJ1163" s="68" t="str">
        <f t="shared" si="671"/>
        <v>Safety</v>
      </c>
      <c r="AK1163" s="72" t="str">
        <f t="shared" si="672"/>
        <v>00631L</v>
      </c>
      <c r="AL1163" s="73">
        <f t="shared" si="662"/>
        <v>1</v>
      </c>
      <c r="AM1163" s="72" t="str">
        <f t="shared" si="675"/>
        <v>00631L</v>
      </c>
      <c r="AN1163" s="73">
        <f t="shared" si="663"/>
        <v>1</v>
      </c>
      <c r="AO1163" s="74" t="str">
        <f t="shared" si="669"/>
        <v>00635U</v>
      </c>
      <c r="AP1163" s="20">
        <f t="shared" si="664"/>
        <v>0</v>
      </c>
      <c r="AQ1163" s="74" t="str">
        <f t="shared" si="679"/>
        <v>00631L</v>
      </c>
      <c r="AR1163" s="20">
        <f t="shared" si="665"/>
        <v>1</v>
      </c>
      <c r="AS1163" s="74" t="str">
        <f t="shared" si="673"/>
        <v>00631L</v>
      </c>
      <c r="AT1163" s="20">
        <f t="shared" si="666"/>
        <v>1</v>
      </c>
      <c r="AU1163" s="74" t="str">
        <f t="shared" si="656"/>
        <v>00635U</v>
      </c>
      <c r="AV1163" s="20">
        <f t="shared" si="667"/>
        <v>0</v>
      </c>
      <c r="AW1163" s="74" t="str">
        <f t="shared" si="657"/>
        <v>00635U</v>
      </c>
      <c r="AX1163" s="20">
        <f t="shared" si="658"/>
        <v>0</v>
      </c>
      <c r="AY1163" s="20">
        <f t="shared" si="668"/>
        <v>1</v>
      </c>
      <c r="AZ1163" s="57">
        <v>44621</v>
      </c>
      <c r="BA1163" s="75">
        <v>37.53</v>
      </c>
      <c r="BB1163" s="90">
        <v>36.6</v>
      </c>
      <c r="BC1163" s="76">
        <f t="shared" si="676"/>
        <v>34.925833333333337</v>
      </c>
      <c r="BD1163" s="76">
        <f t="shared" si="677"/>
        <v>34.99216666666667</v>
      </c>
      <c r="BE1163" s="77">
        <f t="shared" si="646"/>
        <v>4.7934909689580238E-2</v>
      </c>
      <c r="BF1163" s="77">
        <f t="shared" si="674"/>
        <v>7.2525755764385302E-2</v>
      </c>
    </row>
    <row r="1164" spans="1:58" s="23" customFormat="1" ht="13.15" x14ac:dyDescent="0.4">
      <c r="A1164" s="57">
        <v>44617</v>
      </c>
      <c r="B1164" s="112">
        <v>27.257000000000001</v>
      </c>
      <c r="C1164" s="112">
        <v>26.948</v>
      </c>
      <c r="D1164" s="112">
        <v>26.55</v>
      </c>
      <c r="E1164" s="112">
        <v>26.25</v>
      </c>
      <c r="F1164" s="112">
        <v>26.41</v>
      </c>
      <c r="G1164" s="112">
        <v>26.198</v>
      </c>
      <c r="H1164" s="113">
        <v>26.3</v>
      </c>
      <c r="I1164" s="90">
        <f t="shared" si="659"/>
        <v>27.136833333333335</v>
      </c>
      <c r="J1164" s="90">
        <f t="shared" si="660"/>
        <v>26.793222222222223</v>
      </c>
      <c r="K1164" s="114">
        <v>11</v>
      </c>
      <c r="L1164" s="115">
        <v>5.5555555555555552E-2</v>
      </c>
      <c r="M1164" s="90">
        <v>26.15</v>
      </c>
      <c r="N1164" s="90">
        <v>27.59</v>
      </c>
      <c r="O1164" s="90">
        <v>28.04</v>
      </c>
      <c r="P1164" s="90">
        <v>28.67</v>
      </c>
      <c r="Q1164" s="90">
        <v>28.45</v>
      </c>
      <c r="R1164" s="63">
        <f t="shared" si="648"/>
        <v>2.970000000000006</v>
      </c>
      <c r="S1164" s="64">
        <f t="shared" si="647"/>
        <v>-9.0039577836411616E-2</v>
      </c>
      <c r="T1164" s="65">
        <f t="shared" si="678"/>
        <v>0.94780717651322943</v>
      </c>
      <c r="U1164" s="65">
        <f t="shared" si="678"/>
        <v>0.98395149786019975</v>
      </c>
      <c r="V1164" s="65">
        <f t="shared" si="649"/>
        <v>0.96232996163236828</v>
      </c>
      <c r="W1164" s="65">
        <f t="shared" si="650"/>
        <v>0.96977152899824259</v>
      </c>
      <c r="X1164" s="61">
        <f t="shared" si="661"/>
        <v>-1.1336537403235904E-2</v>
      </c>
      <c r="Y1164" s="66">
        <f t="shared" si="651"/>
        <v>1.9047619047619319E-3</v>
      </c>
      <c r="Z1164" s="61">
        <f t="shared" si="652"/>
        <v>-1.2662166837611084E-2</v>
      </c>
      <c r="AA1164" s="67">
        <f t="shared" si="653"/>
        <v>27.136833333333335</v>
      </c>
      <c r="AB1164" s="68">
        <f t="shared" si="654"/>
        <v>-1.2069590431315636E-2</v>
      </c>
      <c r="AC1164" s="69">
        <f t="shared" si="655"/>
        <v>-1.6425033224598207E-2</v>
      </c>
      <c r="AD1164" s="70">
        <f>_xlfn.PERCENTILE.EXC(AC1164:$AC$5675,0.5)</f>
        <v>8.8822156070531427E-2</v>
      </c>
      <c r="AE1164" s="70">
        <f>_xlfn.PERCENTILE.EXC($AC1164:AC$5675,0.35)</f>
        <v>5.2260799441430757E-2</v>
      </c>
      <c r="AF1164" s="71">
        <f t="shared" si="643"/>
        <v>2.9721152263847393E-2</v>
      </c>
      <c r="AG1164" s="70">
        <f t="shared" si="644"/>
        <v>-0.25543395353898041</v>
      </c>
      <c r="AH1164" s="70">
        <f t="shared" si="645"/>
        <v>-0.28989367203038569</v>
      </c>
      <c r="AI1164" s="61" t="str">
        <f t="shared" si="670"/>
        <v>Safety</v>
      </c>
      <c r="AJ1164" s="68" t="str">
        <f t="shared" si="671"/>
        <v>Safety</v>
      </c>
      <c r="AK1164" s="72" t="str">
        <f t="shared" si="672"/>
        <v>00631L</v>
      </c>
      <c r="AL1164" s="73">
        <f t="shared" si="662"/>
        <v>1</v>
      </c>
      <c r="AM1164" s="72" t="str">
        <f t="shared" si="675"/>
        <v>00631L</v>
      </c>
      <c r="AN1164" s="73">
        <f t="shared" si="663"/>
        <v>1</v>
      </c>
      <c r="AO1164" s="74" t="str">
        <f t="shared" si="669"/>
        <v>00635U</v>
      </c>
      <c r="AP1164" s="20">
        <f t="shared" si="664"/>
        <v>0</v>
      </c>
      <c r="AQ1164" s="74" t="str">
        <f t="shared" si="679"/>
        <v>00631L</v>
      </c>
      <c r="AR1164" s="20">
        <f t="shared" si="665"/>
        <v>1</v>
      </c>
      <c r="AS1164" s="74" t="str">
        <f t="shared" si="673"/>
        <v>00631L</v>
      </c>
      <c r="AT1164" s="20">
        <f t="shared" si="666"/>
        <v>1</v>
      </c>
      <c r="AU1164" s="74" t="str">
        <f t="shared" si="656"/>
        <v>00635U</v>
      </c>
      <c r="AV1164" s="20">
        <f t="shared" si="667"/>
        <v>0</v>
      </c>
      <c r="AW1164" s="74" t="str">
        <f t="shared" si="657"/>
        <v>00635U</v>
      </c>
      <c r="AX1164" s="20">
        <f t="shared" si="658"/>
        <v>0</v>
      </c>
      <c r="AY1164" s="20">
        <f t="shared" si="668"/>
        <v>1</v>
      </c>
      <c r="AZ1164" s="57">
        <v>44620</v>
      </c>
      <c r="BA1164" s="75">
        <v>36.92</v>
      </c>
      <c r="BB1164" s="90">
        <v>36.375</v>
      </c>
      <c r="BC1164" s="76">
        <f t="shared" si="676"/>
        <v>34.879791666666669</v>
      </c>
      <c r="BD1164" s="76">
        <f t="shared" si="677"/>
        <v>34.931166666666662</v>
      </c>
      <c r="BE1164" s="77">
        <f t="shared" si="646"/>
        <v>4.2867467432789914E-2</v>
      </c>
      <c r="BF1164" s="77">
        <f t="shared" si="674"/>
        <v>5.6935783230830331E-2</v>
      </c>
    </row>
    <row r="1165" spans="1:58" s="23" customFormat="1" ht="13.15" x14ac:dyDescent="0.4">
      <c r="A1165" s="57">
        <v>44616</v>
      </c>
      <c r="B1165" s="112">
        <v>28.548999999999999</v>
      </c>
      <c r="C1165" s="112">
        <v>27.722000000000001</v>
      </c>
      <c r="D1165" s="112">
        <v>27.126999999999999</v>
      </c>
      <c r="E1165" s="112">
        <v>26.757000000000001</v>
      </c>
      <c r="F1165" s="112">
        <v>26.855</v>
      </c>
      <c r="G1165" s="112">
        <v>26.507000000000001</v>
      </c>
      <c r="H1165" s="113">
        <v>26.587</v>
      </c>
      <c r="I1165" s="90">
        <f t="shared" si="659"/>
        <v>28.273333333333333</v>
      </c>
      <c r="J1165" s="90">
        <f t="shared" si="660"/>
        <v>27.523666666666667</v>
      </c>
      <c r="K1165" s="114">
        <v>12</v>
      </c>
      <c r="L1165" s="115">
        <v>5.5555555555555552E-2</v>
      </c>
      <c r="M1165" s="90">
        <v>30.04</v>
      </c>
      <c r="N1165" s="90">
        <v>30.32</v>
      </c>
      <c r="O1165" s="90">
        <v>30.05</v>
      </c>
      <c r="P1165" s="90">
        <v>29.98</v>
      </c>
      <c r="Q1165" s="90">
        <v>29.79</v>
      </c>
      <c r="R1165" s="63">
        <f t="shared" si="648"/>
        <v>-0.32999999999999829</v>
      </c>
      <c r="S1165" s="64">
        <f t="shared" si="647"/>
        <v>-2.2566086395873607E-2</v>
      </c>
      <c r="T1165" s="65">
        <f t="shared" si="678"/>
        <v>0.99076517150395771</v>
      </c>
      <c r="U1165" s="65">
        <f t="shared" si="678"/>
        <v>1.0089850249584027</v>
      </c>
      <c r="V1165" s="65">
        <f t="shared" si="649"/>
        <v>1.0113408939292863</v>
      </c>
      <c r="W1165" s="65">
        <f t="shared" si="650"/>
        <v>1.0177912051023834</v>
      </c>
      <c r="X1165" s="61">
        <f t="shared" si="661"/>
        <v>-2.8967739675645317E-2</v>
      </c>
      <c r="Y1165" s="66">
        <f t="shared" si="651"/>
        <v>-6.3534775946481933E-3</v>
      </c>
      <c r="Z1165" s="61">
        <f t="shared" si="652"/>
        <v>-2.6514972883753818E-2</v>
      </c>
      <c r="AA1165" s="67">
        <f t="shared" si="653"/>
        <v>28.273333333333333</v>
      </c>
      <c r="AB1165" s="68">
        <f t="shared" si="654"/>
        <v>-5.8410290237467043E-2</v>
      </c>
      <c r="AC1165" s="69">
        <f t="shared" si="655"/>
        <v>-6.7502198768689542E-2</v>
      </c>
      <c r="AD1165" s="70">
        <f>_xlfn.PERCENTILE.EXC(AC1165:$AC$5675,0.5)</f>
        <v>8.8864142538975385E-2</v>
      </c>
      <c r="AE1165" s="70">
        <f>_xlfn.PERCENTILE.EXC($AC1165:AC$5675,0.35)</f>
        <v>5.2277469221126617E-2</v>
      </c>
      <c r="AF1165" s="71">
        <f t="shared" si="643"/>
        <v>2.9721152263847393E-2</v>
      </c>
      <c r="AG1165" s="70">
        <f t="shared" si="644"/>
        <v>-0.25543395353898041</v>
      </c>
      <c r="AH1165" s="70">
        <f t="shared" si="645"/>
        <v>-0.28989367203038569</v>
      </c>
      <c r="AI1165" s="61" t="str">
        <f t="shared" si="670"/>
        <v>Safety</v>
      </c>
      <c r="AJ1165" s="68" t="str">
        <f t="shared" si="671"/>
        <v>Safety</v>
      </c>
      <c r="AK1165" s="72" t="str">
        <f t="shared" si="672"/>
        <v>00631L</v>
      </c>
      <c r="AL1165" s="73">
        <f t="shared" si="662"/>
        <v>1</v>
      </c>
      <c r="AM1165" s="72" t="str">
        <f t="shared" si="675"/>
        <v>00631L</v>
      </c>
      <c r="AN1165" s="73">
        <f t="shared" si="663"/>
        <v>1</v>
      </c>
      <c r="AO1165" s="74" t="str">
        <f t="shared" si="669"/>
        <v>00635U</v>
      </c>
      <c r="AP1165" s="20">
        <f t="shared" si="664"/>
        <v>0</v>
      </c>
      <c r="AQ1165" s="74" t="str">
        <f t="shared" si="679"/>
        <v>00631L</v>
      </c>
      <c r="AR1165" s="20">
        <f t="shared" si="665"/>
        <v>1</v>
      </c>
      <c r="AS1165" s="74" t="str">
        <f t="shared" si="673"/>
        <v>00631L</v>
      </c>
      <c r="AT1165" s="20">
        <f t="shared" si="666"/>
        <v>1</v>
      </c>
      <c r="AU1165" s="74" t="str">
        <f t="shared" si="656"/>
        <v>00635U</v>
      </c>
      <c r="AV1165" s="20">
        <f t="shared" si="667"/>
        <v>0</v>
      </c>
      <c r="AW1165" s="74" t="str">
        <f t="shared" si="657"/>
        <v>00635U</v>
      </c>
      <c r="AX1165" s="20">
        <f t="shared" si="658"/>
        <v>0</v>
      </c>
      <c r="AY1165" s="20">
        <f t="shared" si="668"/>
        <v>1</v>
      </c>
      <c r="AZ1165" s="57">
        <v>44617</v>
      </c>
      <c r="BA1165" s="75">
        <v>36.5</v>
      </c>
      <c r="BB1165" s="90">
        <v>36.487499999999997</v>
      </c>
      <c r="BC1165" s="76">
        <f t="shared" si="676"/>
        <v>34.827708333333334</v>
      </c>
      <c r="BD1165" s="76">
        <f t="shared" si="677"/>
        <v>34.881875000000008</v>
      </c>
      <c r="BE1165" s="77">
        <f t="shared" si="646"/>
        <v>4.7657217373618853E-2</v>
      </c>
      <c r="BF1165" s="77">
        <f t="shared" si="674"/>
        <v>4.6388704735625355E-2</v>
      </c>
    </row>
    <row r="1166" spans="1:58" s="23" customFormat="1" ht="13.15" x14ac:dyDescent="0.4">
      <c r="A1166" s="57">
        <v>44615</v>
      </c>
      <c r="B1166" s="112">
        <v>29.669</v>
      </c>
      <c r="C1166" s="112">
        <v>28.513000000000002</v>
      </c>
      <c r="D1166" s="112">
        <v>27.829000000000001</v>
      </c>
      <c r="E1166" s="112">
        <v>27.349</v>
      </c>
      <c r="F1166" s="112">
        <v>27.382999999999999</v>
      </c>
      <c r="G1166" s="112">
        <v>27.030999999999999</v>
      </c>
      <c r="H1166" s="113">
        <v>27.029</v>
      </c>
      <c r="I1166" s="90">
        <f t="shared" si="659"/>
        <v>29.347888888888889</v>
      </c>
      <c r="J1166" s="90">
        <f t="shared" si="660"/>
        <v>28.323</v>
      </c>
      <c r="K1166" s="114">
        <v>13</v>
      </c>
      <c r="L1166" s="115">
        <v>5.5555555555555552E-2</v>
      </c>
      <c r="M1166" s="90">
        <v>30.71</v>
      </c>
      <c r="N1166" s="90">
        <v>31.02</v>
      </c>
      <c r="O1166" s="90">
        <v>30.88</v>
      </c>
      <c r="P1166" s="90">
        <v>30.75</v>
      </c>
      <c r="Q1166" s="90">
        <v>29.74</v>
      </c>
      <c r="R1166" s="63">
        <f t="shared" si="648"/>
        <v>-0.10000000000000853</v>
      </c>
      <c r="S1166" s="64">
        <f t="shared" si="647"/>
        <v>7.6709475876431829E-2</v>
      </c>
      <c r="T1166" s="65">
        <f t="shared" si="678"/>
        <v>0.99000644745325606</v>
      </c>
      <c r="U1166" s="65">
        <f t="shared" si="678"/>
        <v>1.0045336787564767</v>
      </c>
      <c r="V1166" s="65">
        <f t="shared" si="649"/>
        <v>1.0087804878048781</v>
      </c>
      <c r="W1166" s="65">
        <f t="shared" si="650"/>
        <v>1.0430396772024211</v>
      </c>
      <c r="X1166" s="61">
        <f t="shared" si="661"/>
        <v>-3.8963227611311428E-2</v>
      </c>
      <c r="Y1166" s="66">
        <f t="shared" si="651"/>
        <v>-1.1700610625617034E-2</v>
      </c>
      <c r="Z1166" s="61">
        <f t="shared" si="652"/>
        <v>-3.4922065187350207E-2</v>
      </c>
      <c r="AA1166" s="67">
        <f t="shared" si="653"/>
        <v>29.347888888888889</v>
      </c>
      <c r="AB1166" s="68">
        <f t="shared" si="654"/>
        <v>-4.355254674403608E-2</v>
      </c>
      <c r="AC1166" s="69">
        <f t="shared" si="655"/>
        <v>-5.3904291138333678E-2</v>
      </c>
      <c r="AD1166" s="70">
        <f>_xlfn.PERCENTILE.EXC(AC1166:$AC$5675,0.5)</f>
        <v>8.8907489414444582E-2</v>
      </c>
      <c r="AE1166" s="70">
        <f>_xlfn.PERCENTILE.EXC($AC1166:AC$5675,0.35)</f>
        <v>5.2305066841491624E-2</v>
      </c>
      <c r="AF1166" s="71">
        <f t="shared" ref="AF1166:AF1229" si="680">_xlfn.PERCENTILE.EXC($AC1166:$AC2166,0.28)</f>
        <v>2.9721152263847393E-2</v>
      </c>
      <c r="AG1166" s="70">
        <f t="shared" ref="AG1166:AG1229" si="681">_xlfn.PERCENTILE.EXC($AC1166:$AC2166,0.01)</f>
        <v>-0.25543395353898041</v>
      </c>
      <c r="AH1166" s="70">
        <f t="shared" ref="AH1166:AH1229" si="682">_xlfn.PERCENTILE.EXC($AC1166:$AC2166,0.005)</f>
        <v>-0.28989367203038569</v>
      </c>
      <c r="AI1166" s="61" t="str">
        <f t="shared" si="670"/>
        <v>Safety</v>
      </c>
      <c r="AJ1166" s="68" t="str">
        <f t="shared" si="671"/>
        <v>Safety</v>
      </c>
      <c r="AK1166" s="72" t="str">
        <f t="shared" si="672"/>
        <v>00631L</v>
      </c>
      <c r="AL1166" s="73">
        <f t="shared" si="662"/>
        <v>1</v>
      </c>
      <c r="AM1166" s="72" t="str">
        <f t="shared" si="675"/>
        <v>00631L</v>
      </c>
      <c r="AN1166" s="73">
        <f t="shared" si="663"/>
        <v>1</v>
      </c>
      <c r="AO1166" s="74" t="str">
        <f t="shared" si="669"/>
        <v>00635U</v>
      </c>
      <c r="AP1166" s="20">
        <f t="shared" si="664"/>
        <v>0</v>
      </c>
      <c r="AQ1166" s="74" t="str">
        <f t="shared" si="679"/>
        <v>00631L</v>
      </c>
      <c r="AR1166" s="20">
        <f t="shared" si="665"/>
        <v>1</v>
      </c>
      <c r="AS1166" s="74" t="str">
        <f t="shared" si="673"/>
        <v>00631L</v>
      </c>
      <c r="AT1166" s="20">
        <f t="shared" si="666"/>
        <v>1</v>
      </c>
      <c r="AU1166" s="74" t="str">
        <f t="shared" si="656"/>
        <v>00635U</v>
      </c>
      <c r="AV1166" s="20">
        <f t="shared" si="667"/>
        <v>0</v>
      </c>
      <c r="AW1166" s="74" t="str">
        <f t="shared" si="657"/>
        <v>00635U</v>
      </c>
      <c r="AX1166" s="20">
        <f t="shared" si="658"/>
        <v>0</v>
      </c>
      <c r="AY1166" s="20">
        <f t="shared" si="668"/>
        <v>1</v>
      </c>
      <c r="AZ1166" s="57">
        <v>44616</v>
      </c>
      <c r="BA1166" s="75">
        <v>36.49</v>
      </c>
      <c r="BB1166" s="90">
        <v>36.325000000000003</v>
      </c>
      <c r="BC1166" s="76">
        <f t="shared" si="676"/>
        <v>34.773541666666674</v>
      </c>
      <c r="BD1166" s="76">
        <f t="shared" si="677"/>
        <v>34.827750000000002</v>
      </c>
      <c r="BE1166" s="77">
        <f t="shared" si="646"/>
        <v>4.4616057467063548E-2</v>
      </c>
      <c r="BF1166" s="77">
        <f t="shared" si="674"/>
        <v>4.7727745834858705E-2</v>
      </c>
    </row>
    <row r="1167" spans="1:58" s="23" customFormat="1" ht="13.15" x14ac:dyDescent="0.4">
      <c r="A1167" s="57">
        <v>44614</v>
      </c>
      <c r="B1167" s="112">
        <v>27.96</v>
      </c>
      <c r="C1167" s="112">
        <v>27.085000000000001</v>
      </c>
      <c r="D1167" s="112">
        <v>26.648</v>
      </c>
      <c r="E1167" s="112">
        <v>26.399000000000001</v>
      </c>
      <c r="F1167" s="112">
        <v>26.597999999999999</v>
      </c>
      <c r="G1167" s="112">
        <v>26.35</v>
      </c>
      <c r="H1167" s="113">
        <v>26.45</v>
      </c>
      <c r="I1167" s="90">
        <f t="shared" si="659"/>
        <v>27.765555555555558</v>
      </c>
      <c r="J1167" s="90">
        <f t="shared" si="660"/>
        <v>26.987888888888889</v>
      </c>
      <c r="K1167" s="114">
        <v>14</v>
      </c>
      <c r="L1167" s="115">
        <v>5.5555555555555552E-2</v>
      </c>
      <c r="M1167" s="90">
        <v>28.62</v>
      </c>
      <c r="N1167" s="90">
        <v>28.81</v>
      </c>
      <c r="O1167" s="90">
        <v>29.11</v>
      </c>
      <c r="P1167" s="90">
        <v>29.21</v>
      </c>
      <c r="Q1167" s="90">
        <v>28.85</v>
      </c>
      <c r="R1167" s="63">
        <f t="shared" si="648"/>
        <v>0.89000000000000057</v>
      </c>
      <c r="S1167" s="64">
        <f t="shared" si="647"/>
        <v>3.8198198198198155E-2</v>
      </c>
      <c r="T1167" s="65">
        <f t="shared" si="678"/>
        <v>0.99340506768483172</v>
      </c>
      <c r="U1167" s="65">
        <f t="shared" si="678"/>
        <v>0.98969426313981446</v>
      </c>
      <c r="V1167" s="65">
        <f t="shared" si="649"/>
        <v>0.98630605956864081</v>
      </c>
      <c r="W1167" s="65">
        <f t="shared" si="650"/>
        <v>0.9986135181975736</v>
      </c>
      <c r="X1167" s="61">
        <f t="shared" si="661"/>
        <v>-3.1294706723891272E-2</v>
      </c>
      <c r="Y1167" s="66">
        <f t="shared" si="651"/>
        <v>1.9318913595211325E-3</v>
      </c>
      <c r="Z1167" s="61">
        <f t="shared" si="652"/>
        <v>-2.8008323662411523E-2</v>
      </c>
      <c r="AA1167" s="67">
        <f t="shared" si="653"/>
        <v>27.765555555555558</v>
      </c>
      <c r="AB1167" s="68">
        <f t="shared" si="654"/>
        <v>-2.9503644567858311E-2</v>
      </c>
      <c r="AC1167" s="69">
        <f t="shared" si="655"/>
        <v>-3.6252844305603639E-2</v>
      </c>
      <c r="AD1167" s="70">
        <f>_xlfn.PERCENTILE.EXC(AC1167:$AC$5675,0.5)</f>
        <v>8.8950836289913779E-2</v>
      </c>
      <c r="AE1167" s="70">
        <f>_xlfn.PERCENTILE.EXC($AC1167:AC$5675,0.35)</f>
        <v>5.2330024496135559E-2</v>
      </c>
      <c r="AF1167" s="71">
        <f t="shared" si="680"/>
        <v>2.9721152263847393E-2</v>
      </c>
      <c r="AG1167" s="70">
        <f t="shared" si="681"/>
        <v>-0.25543395353898041</v>
      </c>
      <c r="AH1167" s="70">
        <f t="shared" si="682"/>
        <v>-0.28989367203038569</v>
      </c>
      <c r="AI1167" s="61" t="str">
        <f t="shared" si="670"/>
        <v>Safety</v>
      </c>
      <c r="AJ1167" s="68" t="str">
        <f t="shared" si="671"/>
        <v>Safety</v>
      </c>
      <c r="AK1167" s="72" t="str">
        <f t="shared" si="672"/>
        <v>00631L</v>
      </c>
      <c r="AL1167" s="73">
        <f t="shared" si="662"/>
        <v>1</v>
      </c>
      <c r="AM1167" s="72" t="str">
        <f t="shared" si="675"/>
        <v>00631L</v>
      </c>
      <c r="AN1167" s="73">
        <f t="shared" si="663"/>
        <v>1</v>
      </c>
      <c r="AO1167" s="74" t="str">
        <f t="shared" si="669"/>
        <v>00635U</v>
      </c>
      <c r="AP1167" s="20">
        <f t="shared" si="664"/>
        <v>0</v>
      </c>
      <c r="AQ1167" s="74" t="str">
        <f t="shared" si="679"/>
        <v>00631L</v>
      </c>
      <c r="AR1167" s="20">
        <f t="shared" si="665"/>
        <v>1</v>
      </c>
      <c r="AS1167" s="74" t="str">
        <f t="shared" si="673"/>
        <v>00631L</v>
      </c>
      <c r="AT1167" s="20">
        <f t="shared" si="666"/>
        <v>1</v>
      </c>
      <c r="AU1167" s="74" t="str">
        <f t="shared" si="656"/>
        <v>00635U</v>
      </c>
      <c r="AV1167" s="20">
        <f t="shared" si="667"/>
        <v>0</v>
      </c>
      <c r="AW1167" s="74" t="str">
        <f t="shared" si="657"/>
        <v>00635U</v>
      </c>
      <c r="AX1167" s="20">
        <f t="shared" si="658"/>
        <v>0</v>
      </c>
      <c r="AY1167" s="20">
        <f t="shared" si="668"/>
        <v>1</v>
      </c>
      <c r="AZ1167" s="57">
        <v>44615</v>
      </c>
      <c r="BA1167" s="75">
        <v>36.36</v>
      </c>
      <c r="BB1167" s="90">
        <v>36.037500000000001</v>
      </c>
      <c r="BC1167" s="76">
        <f t="shared" si="676"/>
        <v>34.72291666666667</v>
      </c>
      <c r="BD1167" s="76">
        <f t="shared" si="677"/>
        <v>34.774125000000005</v>
      </c>
      <c r="BE1167" s="77">
        <f t="shared" si="646"/>
        <v>3.7859242815143641E-2</v>
      </c>
      <c r="BF1167" s="77">
        <f t="shared" si="674"/>
        <v>4.5605029601751133E-2</v>
      </c>
    </row>
    <row r="1168" spans="1:58" s="23" customFormat="1" ht="13.15" x14ac:dyDescent="0.4">
      <c r="A1168" s="57">
        <v>44610</v>
      </c>
      <c r="B1168" s="112">
        <v>28.148</v>
      </c>
      <c r="C1168" s="112">
        <v>27.277000000000001</v>
      </c>
      <c r="D1168" s="112">
        <v>26.852</v>
      </c>
      <c r="E1168" s="112">
        <v>26.524000000000001</v>
      </c>
      <c r="F1168" s="112">
        <v>26.704999999999998</v>
      </c>
      <c r="G1168" s="112">
        <v>26.443999999999999</v>
      </c>
      <c r="H1168" s="113">
        <v>26.573</v>
      </c>
      <c r="I1168" s="90">
        <f t="shared" si="659"/>
        <v>28.002833333333335</v>
      </c>
      <c r="J1168" s="90">
        <f t="shared" si="660"/>
        <v>27.206166666666668</v>
      </c>
      <c r="K1168" s="114">
        <v>15</v>
      </c>
      <c r="L1168" s="115">
        <v>5.5555555555555552E-2</v>
      </c>
      <c r="M1168" s="90">
        <v>26.03</v>
      </c>
      <c r="N1168" s="90">
        <v>27.75</v>
      </c>
      <c r="O1168" s="90">
        <v>29.22</v>
      </c>
      <c r="P1168" s="90">
        <v>29.39</v>
      </c>
      <c r="Q1168" s="90">
        <v>29.15</v>
      </c>
      <c r="R1168" s="63">
        <f t="shared" si="648"/>
        <v>4.8299999999999983</v>
      </c>
      <c r="S1168" s="64">
        <f t="shared" si="647"/>
        <v>-1.280683030949838E-2</v>
      </c>
      <c r="T1168" s="65">
        <f t="shared" si="678"/>
        <v>0.9380180180180181</v>
      </c>
      <c r="U1168" s="65">
        <f t="shared" si="678"/>
        <v>0.9496919917864477</v>
      </c>
      <c r="V1168" s="65">
        <f t="shared" si="649"/>
        <v>0.94419870704321196</v>
      </c>
      <c r="W1168" s="65">
        <f t="shared" si="650"/>
        <v>0.9519725557461407</v>
      </c>
      <c r="X1168" s="61">
        <f t="shared" si="661"/>
        <v>-3.0943583913599498E-2</v>
      </c>
      <c r="Y1168" s="66">
        <f t="shared" si="651"/>
        <v>1.8473835017342591E-3</v>
      </c>
      <c r="Z1168" s="61">
        <f t="shared" si="652"/>
        <v>-2.8449502133712664E-2</v>
      </c>
      <c r="AA1168" s="67">
        <f t="shared" si="653"/>
        <v>28.002833333333331</v>
      </c>
      <c r="AB1168" s="68">
        <f t="shared" si="654"/>
        <v>1.4342342342342331E-2</v>
      </c>
      <c r="AC1168" s="69">
        <f t="shared" si="655"/>
        <v>9.1111111111110438E-3</v>
      </c>
      <c r="AD1168" s="70">
        <f>_xlfn.PERCENTILE.EXC(AC1168:$AC$5675,0.5)</f>
        <v>8.897264696522611E-2</v>
      </c>
      <c r="AE1168" s="70">
        <f>_xlfn.PERCENTILE.EXC($AC1168:AC$5675,0.35)</f>
        <v>5.2364079161349129E-2</v>
      </c>
      <c r="AF1168" s="71">
        <f t="shared" si="680"/>
        <v>2.9721152263847393E-2</v>
      </c>
      <c r="AG1168" s="70">
        <f t="shared" si="681"/>
        <v>-0.25543395353898041</v>
      </c>
      <c r="AH1168" s="70">
        <f t="shared" si="682"/>
        <v>-0.28989367203038569</v>
      </c>
      <c r="AI1168" s="61" t="str">
        <f t="shared" si="670"/>
        <v>Safety</v>
      </c>
      <c r="AJ1168" s="68" t="str">
        <f t="shared" si="671"/>
        <v>Safety</v>
      </c>
      <c r="AK1168" s="72" t="str">
        <f t="shared" si="672"/>
        <v>00631L</v>
      </c>
      <c r="AL1168" s="73">
        <f t="shared" si="662"/>
        <v>1</v>
      </c>
      <c r="AM1168" s="72" t="str">
        <f t="shared" si="675"/>
        <v>00631L</v>
      </c>
      <c r="AN1168" s="73">
        <f t="shared" si="663"/>
        <v>1</v>
      </c>
      <c r="AO1168" s="74" t="str">
        <f t="shared" si="669"/>
        <v>00635U</v>
      </c>
      <c r="AP1168" s="20">
        <f t="shared" si="664"/>
        <v>0</v>
      </c>
      <c r="AQ1168" s="74" t="str">
        <f t="shared" si="679"/>
        <v>00631L</v>
      </c>
      <c r="AR1168" s="20">
        <f t="shared" si="665"/>
        <v>1</v>
      </c>
      <c r="AS1168" s="74" t="str">
        <f t="shared" si="673"/>
        <v>00631L</v>
      </c>
      <c r="AT1168" s="20">
        <f t="shared" si="666"/>
        <v>1</v>
      </c>
      <c r="AU1168" s="74" t="str">
        <f t="shared" si="656"/>
        <v>00635U</v>
      </c>
      <c r="AV1168" s="20">
        <f t="shared" si="667"/>
        <v>0</v>
      </c>
      <c r="AW1168" s="74" t="str">
        <f t="shared" si="657"/>
        <v>00635U</v>
      </c>
      <c r="AX1168" s="20">
        <f t="shared" si="658"/>
        <v>0</v>
      </c>
      <c r="AY1168" s="20">
        <f t="shared" si="668"/>
        <v>1</v>
      </c>
      <c r="AZ1168" s="57">
        <v>44614</v>
      </c>
      <c r="BA1168" s="75">
        <v>36.08</v>
      </c>
      <c r="BB1168" s="90">
        <v>35.762500000000003</v>
      </c>
      <c r="BC1168" s="76">
        <f t="shared" si="676"/>
        <v>34.680416666666673</v>
      </c>
      <c r="BD1168" s="76">
        <f t="shared" si="677"/>
        <v>34.723624999999998</v>
      </c>
      <c r="BE1168" s="77">
        <f t="shared" si="646"/>
        <v>3.1201566686290184E-2</v>
      </c>
      <c r="BF1168" s="77">
        <f t="shared" si="674"/>
        <v>3.9062021894315471E-2</v>
      </c>
    </row>
    <row r="1169" spans="1:58" s="23" customFormat="1" ht="13.15" x14ac:dyDescent="0.4">
      <c r="A1169" s="57">
        <v>44609</v>
      </c>
      <c r="B1169" s="112">
        <v>27.568000000000001</v>
      </c>
      <c r="C1169" s="112">
        <v>26.829000000000001</v>
      </c>
      <c r="D1169" s="112">
        <v>26.486999999999998</v>
      </c>
      <c r="E1169" s="112">
        <v>26.195</v>
      </c>
      <c r="F1169" s="112">
        <v>26.358000000000001</v>
      </c>
      <c r="G1169" s="112">
        <v>26.117999999999999</v>
      </c>
      <c r="H1169" s="113">
        <v>26.353000000000002</v>
      </c>
      <c r="I1169" s="90">
        <f t="shared" si="659"/>
        <v>27.485888888888891</v>
      </c>
      <c r="J1169" s="90">
        <f t="shared" si="660"/>
        <v>26.791</v>
      </c>
      <c r="K1169" s="114">
        <v>16</v>
      </c>
      <c r="L1169" s="115">
        <v>5.5555555555555552E-2</v>
      </c>
      <c r="M1169" s="90">
        <v>27.69</v>
      </c>
      <c r="N1169" s="90">
        <v>28.11</v>
      </c>
      <c r="O1169" s="90">
        <v>29.32</v>
      </c>
      <c r="P1169" s="90">
        <v>29.43</v>
      </c>
      <c r="Q1169" s="90">
        <v>28.99</v>
      </c>
      <c r="R1169" s="63">
        <f t="shared" si="648"/>
        <v>2.9500000000000028</v>
      </c>
      <c r="S1169" s="64">
        <f t="shared" si="647"/>
        <v>0.15726636475916017</v>
      </c>
      <c r="T1169" s="65">
        <f t="shared" si="678"/>
        <v>0.98505869797225198</v>
      </c>
      <c r="U1169" s="65">
        <f t="shared" si="678"/>
        <v>0.95873124147339694</v>
      </c>
      <c r="V1169" s="65">
        <f t="shared" si="649"/>
        <v>0.95514780835881752</v>
      </c>
      <c r="W1169" s="65">
        <f t="shared" si="650"/>
        <v>0.9696447050707141</v>
      </c>
      <c r="X1169" s="61">
        <f t="shared" si="661"/>
        <v>-2.6806442251886272E-2</v>
      </c>
      <c r="Y1169" s="66">
        <f t="shared" si="651"/>
        <v>6.0316854361519854E-3</v>
      </c>
      <c r="Z1169" s="61">
        <f t="shared" si="652"/>
        <v>-2.5281659679916611E-2</v>
      </c>
      <c r="AA1169" s="67">
        <f t="shared" si="653"/>
        <v>27.485888888888891</v>
      </c>
      <c r="AB1169" s="68">
        <f t="shared" si="654"/>
        <v>-1.928139452152252E-2</v>
      </c>
      <c r="AC1169" s="69">
        <f t="shared" si="655"/>
        <v>-2.220245859520131E-2</v>
      </c>
      <c r="AD1169" s="70">
        <f>_xlfn.PERCENTILE.EXC(AC1169:$AC$5675,0.5)</f>
        <v>8.8994457640538441E-2</v>
      </c>
      <c r="AE1169" s="70">
        <f>_xlfn.PERCENTILE.EXC($AC1169:AC$5675,0.35)</f>
        <v>5.2431097160849281E-2</v>
      </c>
      <c r="AF1169" s="71">
        <f t="shared" si="680"/>
        <v>2.9721152263847393E-2</v>
      </c>
      <c r="AG1169" s="70">
        <f t="shared" si="681"/>
        <v>-0.25543395353898041</v>
      </c>
      <c r="AH1169" s="70">
        <f t="shared" si="682"/>
        <v>-0.28989367203038569</v>
      </c>
      <c r="AI1169" s="61" t="str">
        <f t="shared" si="670"/>
        <v>Safety</v>
      </c>
      <c r="AJ1169" s="68" t="str">
        <f t="shared" si="671"/>
        <v>Safety</v>
      </c>
      <c r="AK1169" s="72" t="str">
        <f t="shared" si="672"/>
        <v>00631L</v>
      </c>
      <c r="AL1169" s="73">
        <f t="shared" si="662"/>
        <v>1</v>
      </c>
      <c r="AM1169" s="72" t="str">
        <f t="shared" si="675"/>
        <v>00631L</v>
      </c>
      <c r="AN1169" s="73">
        <f t="shared" si="663"/>
        <v>1</v>
      </c>
      <c r="AO1169" s="74" t="str">
        <f t="shared" si="669"/>
        <v>00635U</v>
      </c>
      <c r="AP1169" s="20">
        <f t="shared" si="664"/>
        <v>0</v>
      </c>
      <c r="AQ1169" s="74" t="str">
        <f t="shared" si="679"/>
        <v>00631L</v>
      </c>
      <c r="AR1169" s="20">
        <f t="shared" si="665"/>
        <v>1</v>
      </c>
      <c r="AS1169" s="74" t="str">
        <f t="shared" si="673"/>
        <v>00631L</v>
      </c>
      <c r="AT1169" s="20">
        <f t="shared" si="666"/>
        <v>1</v>
      </c>
      <c r="AU1169" s="74" t="str">
        <f t="shared" si="656"/>
        <v>00635U</v>
      </c>
      <c r="AV1169" s="20">
        <f t="shared" si="667"/>
        <v>0</v>
      </c>
      <c r="AW1169" s="74" t="str">
        <f t="shared" si="657"/>
        <v>00635U</v>
      </c>
      <c r="AX1169" s="20">
        <f t="shared" si="658"/>
        <v>0</v>
      </c>
      <c r="AY1169" s="20">
        <f t="shared" si="668"/>
        <v>1</v>
      </c>
      <c r="AZ1169" s="57">
        <v>44610</v>
      </c>
      <c r="BA1169" s="75">
        <v>35.799999999999997</v>
      </c>
      <c r="BB1169" s="90">
        <v>35.662500000000001</v>
      </c>
      <c r="BC1169" s="76">
        <f t="shared" si="676"/>
        <v>34.65541666666666</v>
      </c>
      <c r="BD1169" s="76">
        <f t="shared" si="677"/>
        <v>34.681041666666673</v>
      </c>
      <c r="BE1169" s="77">
        <f t="shared" ref="BE1169:BE1232" si="683">(BB1169-BC1169)/BC1169</f>
        <v>2.905991126928233E-2</v>
      </c>
      <c r="BF1169" s="77">
        <f t="shared" si="674"/>
        <v>3.2264265418786423E-2</v>
      </c>
    </row>
    <row r="1170" spans="1:58" s="23" customFormat="1" ht="13.15" x14ac:dyDescent="0.4">
      <c r="A1170" s="57">
        <v>44608</v>
      </c>
      <c r="B1170" s="112">
        <v>24.472000000000001</v>
      </c>
      <c r="C1170" s="112">
        <v>24.814</v>
      </c>
      <c r="D1170" s="112">
        <v>24.986999999999998</v>
      </c>
      <c r="E1170" s="112">
        <v>25.1</v>
      </c>
      <c r="F1170" s="112">
        <v>25.523</v>
      </c>
      <c r="G1170" s="112">
        <v>25.381</v>
      </c>
      <c r="H1170" s="113">
        <v>25.67</v>
      </c>
      <c r="I1170" s="90">
        <f t="shared" si="659"/>
        <v>24.491</v>
      </c>
      <c r="J1170" s="90">
        <f t="shared" si="660"/>
        <v>24.823611111111113</v>
      </c>
      <c r="K1170" s="114">
        <v>17</v>
      </c>
      <c r="L1170" s="115">
        <v>5.5555555555555552E-2</v>
      </c>
      <c r="M1170" s="90">
        <v>21.32</v>
      </c>
      <c r="N1170" s="90">
        <v>24.29</v>
      </c>
      <c r="O1170" s="90">
        <v>26.26</v>
      </c>
      <c r="P1170" s="90">
        <v>27.24</v>
      </c>
      <c r="Q1170" s="90">
        <v>27.67</v>
      </c>
      <c r="R1170" s="63">
        <f t="shared" si="648"/>
        <v>7.8900000000000006</v>
      </c>
      <c r="S1170" s="64">
        <f t="shared" ref="S1170:S1233" si="684">(N1170-N1171)/N1171</f>
        <v>-5.4863813229571991E-2</v>
      </c>
      <c r="T1170" s="65">
        <f t="shared" si="678"/>
        <v>0.87772745986002476</v>
      </c>
      <c r="U1170" s="65">
        <f t="shared" si="678"/>
        <v>0.92498095963442495</v>
      </c>
      <c r="V1170" s="65">
        <f t="shared" si="649"/>
        <v>0.89170337738619676</v>
      </c>
      <c r="W1170" s="65">
        <f t="shared" si="650"/>
        <v>0.87784604264546429</v>
      </c>
      <c r="X1170" s="61">
        <f t="shared" si="661"/>
        <v>1.3975155279503054E-2</v>
      </c>
      <c r="Y1170" s="66">
        <f t="shared" si="651"/>
        <v>2.2709163346613555E-2</v>
      </c>
      <c r="Z1170" s="61">
        <f t="shared" si="652"/>
        <v>1.3580952640198979E-2</v>
      </c>
      <c r="AA1170" s="67">
        <f t="shared" si="653"/>
        <v>24.491000000000003</v>
      </c>
      <c r="AB1170" s="68">
        <f t="shared" si="654"/>
        <v>7.4927953890490803E-3</v>
      </c>
      <c r="AC1170" s="69">
        <f t="shared" si="655"/>
        <v>8.275010292301526E-3</v>
      </c>
      <c r="AD1170" s="70">
        <f>_xlfn.PERCENTILE.EXC(AC1170:$AC$5675,0.5)</f>
        <v>8.9011868067393612E-2</v>
      </c>
      <c r="AE1170" s="70">
        <f>_xlfn.PERCENTILE.EXC($AC1170:AC$5675,0.35)</f>
        <v>5.2532655472390645E-2</v>
      </c>
      <c r="AF1170" s="71">
        <f t="shared" si="680"/>
        <v>2.9721152263847393E-2</v>
      </c>
      <c r="AG1170" s="70">
        <f t="shared" si="681"/>
        <v>-0.25543395353898041</v>
      </c>
      <c r="AH1170" s="70">
        <f t="shared" si="682"/>
        <v>-0.28989367203038569</v>
      </c>
      <c r="AI1170" s="61" t="str">
        <f t="shared" si="670"/>
        <v>Safety</v>
      </c>
      <c r="AJ1170" s="68" t="str">
        <f t="shared" si="671"/>
        <v>Safety</v>
      </c>
      <c r="AK1170" s="72" t="str">
        <f t="shared" si="672"/>
        <v>00631L</v>
      </c>
      <c r="AL1170" s="73">
        <f t="shared" si="662"/>
        <v>1</v>
      </c>
      <c r="AM1170" s="72" t="str">
        <f t="shared" si="675"/>
        <v>00631L</v>
      </c>
      <c r="AN1170" s="73">
        <f t="shared" si="663"/>
        <v>1</v>
      </c>
      <c r="AO1170" s="74" t="str">
        <f t="shared" si="669"/>
        <v>00635U</v>
      </c>
      <c r="AP1170" s="20">
        <f t="shared" si="664"/>
        <v>0</v>
      </c>
      <c r="AQ1170" s="74" t="str">
        <f t="shared" si="679"/>
        <v>00631L</v>
      </c>
      <c r="AR1170" s="20">
        <f t="shared" si="665"/>
        <v>1</v>
      </c>
      <c r="AS1170" s="74" t="str">
        <f t="shared" si="673"/>
        <v>00631L</v>
      </c>
      <c r="AT1170" s="20">
        <f t="shared" si="666"/>
        <v>1</v>
      </c>
      <c r="AU1170" s="74" t="str">
        <f t="shared" si="656"/>
        <v>00635U</v>
      </c>
      <c r="AV1170" s="20">
        <f t="shared" si="667"/>
        <v>0</v>
      </c>
      <c r="AW1170" s="74" t="str">
        <f t="shared" si="657"/>
        <v>00635U</v>
      </c>
      <c r="AX1170" s="20">
        <f t="shared" si="658"/>
        <v>0</v>
      </c>
      <c r="AY1170" s="20">
        <f t="shared" si="668"/>
        <v>1</v>
      </c>
      <c r="AZ1170" s="57">
        <v>44609</v>
      </c>
      <c r="BA1170" s="75">
        <v>35.75</v>
      </c>
      <c r="BB1170" s="90">
        <v>35.462499999999999</v>
      </c>
      <c r="BC1170" s="76">
        <f t="shared" si="676"/>
        <v>34.627708333333331</v>
      </c>
      <c r="BD1170" s="76">
        <f t="shared" si="677"/>
        <v>34.656874999999999</v>
      </c>
      <c r="BE1170" s="77">
        <f t="shared" si="683"/>
        <v>2.4107620944210172E-2</v>
      </c>
      <c r="BF1170" s="77">
        <f t="shared" si="674"/>
        <v>3.1541360841102969E-2</v>
      </c>
    </row>
    <row r="1171" spans="1:58" s="23" customFormat="1" ht="13.15" x14ac:dyDescent="0.4">
      <c r="A1171" s="57">
        <v>44607</v>
      </c>
      <c r="B1171" s="112">
        <v>25.382999999999999</v>
      </c>
      <c r="C1171" s="112">
        <v>25.547999999999998</v>
      </c>
      <c r="D1171" s="112">
        <v>25.614999999999998</v>
      </c>
      <c r="E1171" s="112">
        <v>25.654</v>
      </c>
      <c r="F1171" s="112">
        <v>25.917000000000002</v>
      </c>
      <c r="G1171" s="112">
        <v>25.721</v>
      </c>
      <c r="H1171" s="113">
        <v>25.925000000000001</v>
      </c>
      <c r="I1171" s="90">
        <f t="shared" si="659"/>
        <v>25.547999999999998</v>
      </c>
      <c r="J1171" s="90">
        <f t="shared" si="660"/>
        <v>25.614999999999998</v>
      </c>
      <c r="K1171" s="114">
        <v>0</v>
      </c>
      <c r="L1171" s="115">
        <v>0.05</v>
      </c>
      <c r="M1171" s="90">
        <v>24.49</v>
      </c>
      <c r="N1171" s="90">
        <v>25.7</v>
      </c>
      <c r="O1171" s="90">
        <v>27.28</v>
      </c>
      <c r="P1171" s="90">
        <v>28.1</v>
      </c>
      <c r="Q1171" s="90">
        <v>28.01</v>
      </c>
      <c r="R1171" s="63">
        <f t="shared" si="648"/>
        <v>5.1900000000000048</v>
      </c>
      <c r="S1171" s="64">
        <f t="shared" si="684"/>
        <v>-9.2834451111895491E-2</v>
      </c>
      <c r="T1171" s="65">
        <f t="shared" si="678"/>
        <v>0.95291828793774314</v>
      </c>
      <c r="U1171" s="65">
        <f t="shared" si="678"/>
        <v>0.94208211143695009</v>
      </c>
      <c r="V1171" s="65">
        <f t="shared" si="649"/>
        <v>0.9145907473309608</v>
      </c>
      <c r="W1171" s="65">
        <f t="shared" si="650"/>
        <v>0.91752945376651185</v>
      </c>
      <c r="X1171" s="61">
        <f t="shared" si="661"/>
        <v>6.5004136626875923E-3</v>
      </c>
      <c r="Y1171" s="66">
        <f t="shared" si="651"/>
        <v>1.0563654790675949E-2</v>
      </c>
      <c r="Z1171" s="61">
        <f t="shared" si="652"/>
        <v>2.6225144825426715E-3</v>
      </c>
      <c r="AA1171" s="67">
        <f t="shared" si="653"/>
        <v>25.547999999999998</v>
      </c>
      <c r="AB1171" s="68">
        <f t="shared" si="654"/>
        <v>-1.233463035019456E-2</v>
      </c>
      <c r="AC1171" s="69">
        <f t="shared" si="655"/>
        <v>-5.914396887159573E-3</v>
      </c>
      <c r="AD1171" s="70">
        <f>_xlfn.PERCENTILE.EXC(AC1171:$AC$5675,0.5)</f>
        <v>8.9029278494248784E-2</v>
      </c>
      <c r="AE1171" s="70">
        <f>_xlfn.PERCENTILE.EXC($AC1171:AC$5675,0.35)</f>
        <v>5.2644054264063343E-2</v>
      </c>
      <c r="AF1171" s="71">
        <f t="shared" si="680"/>
        <v>2.9721152263847393E-2</v>
      </c>
      <c r="AG1171" s="70">
        <f t="shared" si="681"/>
        <v>-0.25543395353898041</v>
      </c>
      <c r="AH1171" s="70">
        <f t="shared" si="682"/>
        <v>-0.28989367203038569</v>
      </c>
      <c r="AI1171" s="61" t="str">
        <f t="shared" si="670"/>
        <v>Safety</v>
      </c>
      <c r="AJ1171" s="68" t="str">
        <f t="shared" si="671"/>
        <v>Safety</v>
      </c>
      <c r="AK1171" s="72" t="str">
        <f t="shared" si="672"/>
        <v>00631L</v>
      </c>
      <c r="AL1171" s="73">
        <f t="shared" si="662"/>
        <v>1</v>
      </c>
      <c r="AM1171" s="72" t="str">
        <f t="shared" si="675"/>
        <v>00631L</v>
      </c>
      <c r="AN1171" s="73">
        <f t="shared" si="663"/>
        <v>1</v>
      </c>
      <c r="AO1171" s="74" t="str">
        <f t="shared" si="669"/>
        <v>00635U</v>
      </c>
      <c r="AP1171" s="20">
        <f t="shared" si="664"/>
        <v>0</v>
      </c>
      <c r="AQ1171" s="74" t="str">
        <f t="shared" si="679"/>
        <v>00631L</v>
      </c>
      <c r="AR1171" s="20">
        <f t="shared" si="665"/>
        <v>1</v>
      </c>
      <c r="AS1171" s="74" t="str">
        <f t="shared" si="673"/>
        <v>00631L</v>
      </c>
      <c r="AT1171" s="20">
        <f t="shared" si="666"/>
        <v>1</v>
      </c>
      <c r="AU1171" s="74" t="str">
        <f t="shared" si="656"/>
        <v>00635U</v>
      </c>
      <c r="AV1171" s="20">
        <f t="shared" si="667"/>
        <v>0</v>
      </c>
      <c r="AW1171" s="74" t="str">
        <f t="shared" si="657"/>
        <v>00635U</v>
      </c>
      <c r="AX1171" s="20">
        <f t="shared" si="658"/>
        <v>0</v>
      </c>
      <c r="AY1171" s="20">
        <f t="shared" si="668"/>
        <v>1</v>
      </c>
      <c r="AZ1171" s="57">
        <v>44608</v>
      </c>
      <c r="BA1171" s="75">
        <v>35.69</v>
      </c>
      <c r="BB1171" s="90">
        <v>35.462499999999999</v>
      </c>
      <c r="BC1171" s="76">
        <f t="shared" si="676"/>
        <v>34.615833333333327</v>
      </c>
      <c r="BD1171" s="76">
        <f t="shared" si="677"/>
        <v>34.631499999999996</v>
      </c>
      <c r="BE1171" s="77">
        <f t="shared" si="683"/>
        <v>2.4458942198897556E-2</v>
      </c>
      <c r="BF1171" s="77">
        <f t="shared" si="674"/>
        <v>3.056465934192866E-2</v>
      </c>
    </row>
    <row r="1172" spans="1:58" s="23" customFormat="1" ht="13.15" x14ac:dyDescent="0.4">
      <c r="A1172" s="57">
        <v>44606</v>
      </c>
      <c r="B1172" s="112">
        <v>28.337</v>
      </c>
      <c r="C1172" s="112">
        <v>27.748000000000001</v>
      </c>
      <c r="D1172" s="112">
        <v>27.021000000000001</v>
      </c>
      <c r="E1172" s="112">
        <v>26.670999999999999</v>
      </c>
      <c r="F1172" s="112">
        <v>26.483000000000001</v>
      </c>
      <c r="G1172" s="112">
        <v>26.651</v>
      </c>
      <c r="H1172" s="113">
        <v>26.454999999999998</v>
      </c>
      <c r="I1172" s="90">
        <f t="shared" si="659"/>
        <v>27.777450000000002</v>
      </c>
      <c r="J1172" s="90">
        <f t="shared" si="660"/>
        <v>27.05735</v>
      </c>
      <c r="K1172" s="114">
        <v>1</v>
      </c>
      <c r="L1172" s="115">
        <v>0.05</v>
      </c>
      <c r="M1172" s="90">
        <v>27.62</v>
      </c>
      <c r="N1172" s="90">
        <v>28.33</v>
      </c>
      <c r="O1172" s="90">
        <v>29.44</v>
      </c>
      <c r="P1172" s="90">
        <v>29.47</v>
      </c>
      <c r="Q1172" s="90">
        <v>28.96</v>
      </c>
      <c r="R1172" s="63">
        <f t="shared" si="648"/>
        <v>2.9599999999999937</v>
      </c>
      <c r="S1172" s="64">
        <f t="shared" si="684"/>
        <v>3.5453216374268966E-2</v>
      </c>
      <c r="T1172" s="65">
        <f t="shared" si="678"/>
        <v>0.97493822802682673</v>
      </c>
      <c r="U1172" s="65">
        <f t="shared" si="678"/>
        <v>0.96229619565217384</v>
      </c>
      <c r="V1172" s="65">
        <f t="shared" si="649"/>
        <v>0.96131659314557172</v>
      </c>
      <c r="W1172" s="65">
        <f t="shared" si="650"/>
        <v>0.97824585635359107</v>
      </c>
      <c r="X1172" s="61">
        <f t="shared" si="661"/>
        <v>-2.0785545400007009E-2</v>
      </c>
      <c r="Y1172" s="66">
        <f t="shared" si="651"/>
        <v>-8.0986839638559141E-3</v>
      </c>
      <c r="Z1172" s="61">
        <f t="shared" si="652"/>
        <v>-2.5923905902089723E-2</v>
      </c>
      <c r="AA1172" s="67">
        <f t="shared" si="653"/>
        <v>27.777450000000002</v>
      </c>
      <c r="AB1172" s="68">
        <f t="shared" si="654"/>
        <v>2.4708789269330919E-4</v>
      </c>
      <c r="AC1172" s="69">
        <f t="shared" si="655"/>
        <v>-1.9504059301094126E-2</v>
      </c>
      <c r="AD1172" s="70">
        <f>_xlfn.PERCENTILE.EXC(AC1172:$AC$5675,0.5)</f>
        <v>8.9058337943406354E-2</v>
      </c>
      <c r="AE1172" s="70">
        <f>_xlfn.PERCENTILE.EXC($AC1172:AC$5675,0.35)</f>
        <v>5.2725143822579555E-2</v>
      </c>
      <c r="AF1172" s="71">
        <f t="shared" si="680"/>
        <v>2.9721152263847393E-2</v>
      </c>
      <c r="AG1172" s="70">
        <f t="shared" si="681"/>
        <v>-0.25543395353898041</v>
      </c>
      <c r="AH1172" s="70">
        <f t="shared" si="682"/>
        <v>-0.28989367203038569</v>
      </c>
      <c r="AI1172" s="61" t="str">
        <f t="shared" si="670"/>
        <v>Safety</v>
      </c>
      <c r="AJ1172" s="68" t="str">
        <f t="shared" si="671"/>
        <v>Safety</v>
      </c>
      <c r="AK1172" s="72" t="str">
        <f t="shared" si="672"/>
        <v>00631L</v>
      </c>
      <c r="AL1172" s="73">
        <f t="shared" si="662"/>
        <v>1</v>
      </c>
      <c r="AM1172" s="72" t="str">
        <f t="shared" si="675"/>
        <v>00631L</v>
      </c>
      <c r="AN1172" s="73">
        <f t="shared" si="663"/>
        <v>1</v>
      </c>
      <c r="AO1172" s="74" t="str">
        <f t="shared" si="669"/>
        <v>00635U</v>
      </c>
      <c r="AP1172" s="20">
        <f t="shared" si="664"/>
        <v>0</v>
      </c>
      <c r="AQ1172" s="74" t="str">
        <f t="shared" si="679"/>
        <v>00631L</v>
      </c>
      <c r="AR1172" s="20">
        <f t="shared" si="665"/>
        <v>1</v>
      </c>
      <c r="AS1172" s="74" t="str">
        <f t="shared" si="673"/>
        <v>00631L</v>
      </c>
      <c r="AT1172" s="20">
        <f t="shared" si="666"/>
        <v>1</v>
      </c>
      <c r="AU1172" s="74" t="str">
        <f t="shared" si="656"/>
        <v>00635U</v>
      </c>
      <c r="AV1172" s="20">
        <f t="shared" si="667"/>
        <v>0</v>
      </c>
      <c r="AW1172" s="74" t="str">
        <f t="shared" si="657"/>
        <v>00635U</v>
      </c>
      <c r="AX1172" s="20">
        <f t="shared" si="658"/>
        <v>0</v>
      </c>
      <c r="AY1172" s="20">
        <f t="shared" si="668"/>
        <v>1</v>
      </c>
      <c r="AZ1172" s="57">
        <v>44607</v>
      </c>
      <c r="BA1172" s="75">
        <v>35.49</v>
      </c>
      <c r="BB1172" s="90">
        <v>35.162500000000001</v>
      </c>
      <c r="BC1172" s="76">
        <f t="shared" si="676"/>
        <v>34.608125000000001</v>
      </c>
      <c r="BD1172" s="76">
        <f t="shared" si="677"/>
        <v>34.616291666666669</v>
      </c>
      <c r="BE1172" s="77">
        <f t="shared" si="683"/>
        <v>1.6018637241977145E-2</v>
      </c>
      <c r="BF1172" s="77">
        <f t="shared" si="674"/>
        <v>2.5239801586680637E-2</v>
      </c>
    </row>
    <row r="1173" spans="1:58" s="23" customFormat="1" ht="13.15" x14ac:dyDescent="0.4">
      <c r="A1173" s="57">
        <v>44603</v>
      </c>
      <c r="B1173" s="112">
        <v>24.6</v>
      </c>
      <c r="C1173" s="112">
        <v>24.95</v>
      </c>
      <c r="D1173" s="112">
        <v>25.25</v>
      </c>
      <c r="E1173" s="112">
        <v>25.4</v>
      </c>
      <c r="F1173" s="112">
        <v>25.45</v>
      </c>
      <c r="G1173" s="112">
        <v>25.85</v>
      </c>
      <c r="H1173" s="113">
        <v>25.65</v>
      </c>
      <c r="I1173" s="90">
        <f t="shared" si="659"/>
        <v>24.914999999999999</v>
      </c>
      <c r="J1173" s="90">
        <f t="shared" si="660"/>
        <v>25.22</v>
      </c>
      <c r="K1173" s="114">
        <v>2</v>
      </c>
      <c r="L1173" s="115">
        <v>0.05</v>
      </c>
      <c r="M1173" s="90">
        <v>26.84</v>
      </c>
      <c r="N1173" s="90">
        <v>27.36</v>
      </c>
      <c r="O1173" s="90">
        <v>28.83</v>
      </c>
      <c r="P1173" s="90">
        <v>29</v>
      </c>
      <c r="Q1173" s="90">
        <v>28.85</v>
      </c>
      <c r="R1173" s="63">
        <f t="shared" si="648"/>
        <v>3.6299999999999955</v>
      </c>
      <c r="S1173" s="64">
        <f t="shared" si="684"/>
        <v>0.1442910915934755</v>
      </c>
      <c r="T1173" s="65">
        <f t="shared" si="678"/>
        <v>0.98099415204678364</v>
      </c>
      <c r="U1173" s="65">
        <f t="shared" si="678"/>
        <v>0.94901144640998958</v>
      </c>
      <c r="V1173" s="65">
        <f t="shared" si="649"/>
        <v>0.94344827586206892</v>
      </c>
      <c r="W1173" s="65">
        <f t="shared" si="650"/>
        <v>0.94835355285961864</v>
      </c>
      <c r="X1173" s="61">
        <f t="shared" si="661"/>
        <v>1.4227642276422677E-2</v>
      </c>
      <c r="Y1173" s="66">
        <f t="shared" si="651"/>
        <v>9.8425196850393699E-3</v>
      </c>
      <c r="Z1173" s="61">
        <f t="shared" si="652"/>
        <v>1.2241621513144681E-2</v>
      </c>
      <c r="AA1173" s="67">
        <f t="shared" si="653"/>
        <v>24.914999999999999</v>
      </c>
      <c r="AB1173" s="68">
        <f t="shared" si="654"/>
        <v>-0.10087719298245607</v>
      </c>
      <c r="AC1173" s="69">
        <f t="shared" si="655"/>
        <v>-8.9364035087719312E-2</v>
      </c>
      <c r="AD1173" s="70">
        <f>_xlfn.PERCENTILE.EXC(AC1173:$AC$5675,0.5)</f>
        <v>8.9087397392563925E-2</v>
      </c>
      <c r="AE1173" s="70">
        <f>_xlfn.PERCENTILE.EXC($AC1173:AC$5675,0.35)</f>
        <v>5.2759900111621925E-2</v>
      </c>
      <c r="AF1173" s="71">
        <f t="shared" si="680"/>
        <v>2.9721152263847393E-2</v>
      </c>
      <c r="AG1173" s="70">
        <f t="shared" si="681"/>
        <v>-0.25543395353898041</v>
      </c>
      <c r="AH1173" s="70">
        <f t="shared" si="682"/>
        <v>-0.28989367203038569</v>
      </c>
      <c r="AI1173" s="61" t="str">
        <f t="shared" si="670"/>
        <v>Safety</v>
      </c>
      <c r="AJ1173" s="68" t="str">
        <f t="shared" si="671"/>
        <v>Safety</v>
      </c>
      <c r="AK1173" s="72" t="str">
        <f t="shared" si="672"/>
        <v>00631L</v>
      </c>
      <c r="AL1173" s="73">
        <f t="shared" si="662"/>
        <v>1</v>
      </c>
      <c r="AM1173" s="72" t="str">
        <f t="shared" si="675"/>
        <v>00631L</v>
      </c>
      <c r="AN1173" s="73">
        <f t="shared" si="663"/>
        <v>1</v>
      </c>
      <c r="AO1173" s="74" t="str">
        <f t="shared" si="669"/>
        <v>00635U</v>
      </c>
      <c r="AP1173" s="20">
        <f t="shared" si="664"/>
        <v>0</v>
      </c>
      <c r="AQ1173" s="74" t="str">
        <f t="shared" si="679"/>
        <v>00631L</v>
      </c>
      <c r="AR1173" s="20">
        <f t="shared" si="665"/>
        <v>1</v>
      </c>
      <c r="AS1173" s="74" t="str">
        <f t="shared" si="673"/>
        <v>00631L</v>
      </c>
      <c r="AT1173" s="20">
        <f t="shared" si="666"/>
        <v>1</v>
      </c>
      <c r="AU1173" s="74" t="str">
        <f t="shared" si="656"/>
        <v>00635U</v>
      </c>
      <c r="AV1173" s="20">
        <f t="shared" si="667"/>
        <v>0</v>
      </c>
      <c r="AW1173" s="74" t="str">
        <f t="shared" si="657"/>
        <v>00635U</v>
      </c>
      <c r="AX1173" s="20">
        <f t="shared" si="658"/>
        <v>0</v>
      </c>
      <c r="AY1173" s="20">
        <f t="shared" si="668"/>
        <v>1</v>
      </c>
      <c r="AZ1173" s="57">
        <v>44606</v>
      </c>
      <c r="BA1173" s="75">
        <v>35.17</v>
      </c>
      <c r="BB1173" s="90">
        <v>35.475000000000001</v>
      </c>
      <c r="BC1173" s="76">
        <f t="shared" si="676"/>
        <v>34.603958333333331</v>
      </c>
      <c r="BD1173" s="76">
        <f t="shared" si="677"/>
        <v>34.608249999999998</v>
      </c>
      <c r="BE1173" s="77">
        <f t="shared" si="683"/>
        <v>2.5171734929168854E-2</v>
      </c>
      <c r="BF1173" s="77">
        <f t="shared" si="674"/>
        <v>1.6231678862699026E-2</v>
      </c>
    </row>
    <row r="1174" spans="1:58" s="23" customFormat="1" ht="13.15" x14ac:dyDescent="0.4">
      <c r="A1174" s="57">
        <v>44602</v>
      </c>
      <c r="B1174" s="112">
        <v>24.219000000000001</v>
      </c>
      <c r="C1174" s="112">
        <v>24.58</v>
      </c>
      <c r="D1174" s="112">
        <v>25.064</v>
      </c>
      <c r="E1174" s="112">
        <v>25.356999999999999</v>
      </c>
      <c r="F1174" s="112">
        <v>25.556000000000001</v>
      </c>
      <c r="G1174" s="112">
        <v>25.946000000000002</v>
      </c>
      <c r="H1174" s="113">
        <v>25.898</v>
      </c>
      <c r="I1174" s="90">
        <f t="shared" si="659"/>
        <v>24.525849999999998</v>
      </c>
      <c r="J1174" s="90">
        <f t="shared" si="660"/>
        <v>24.991399999999999</v>
      </c>
      <c r="K1174" s="114">
        <v>3</v>
      </c>
      <c r="L1174" s="115">
        <v>0.05</v>
      </c>
      <c r="M1174" s="90">
        <v>23.71</v>
      </c>
      <c r="N1174" s="90">
        <v>23.91</v>
      </c>
      <c r="O1174" s="90">
        <v>26.07</v>
      </c>
      <c r="P1174" s="90">
        <v>27.28</v>
      </c>
      <c r="Q1174" s="90">
        <v>27.84</v>
      </c>
      <c r="R1174" s="63">
        <f t="shared" si="648"/>
        <v>5.7299999999999969</v>
      </c>
      <c r="S1174" s="64">
        <f t="shared" si="684"/>
        <v>0.19789579158316628</v>
      </c>
      <c r="T1174" s="65">
        <f t="shared" si="678"/>
        <v>0.99163529903805947</v>
      </c>
      <c r="U1174" s="65">
        <f t="shared" si="678"/>
        <v>0.91714614499424629</v>
      </c>
      <c r="V1174" s="65">
        <f t="shared" si="649"/>
        <v>0.87646627565982405</v>
      </c>
      <c r="W1174" s="65">
        <f t="shared" si="650"/>
        <v>0.85883620689655171</v>
      </c>
      <c r="X1174" s="61">
        <f t="shared" si="661"/>
        <v>1.4905652586811887E-2</v>
      </c>
      <c r="Y1174" s="66">
        <f t="shared" si="651"/>
        <v>2.1335331466656164E-2</v>
      </c>
      <c r="Z1174" s="61">
        <f t="shared" si="652"/>
        <v>1.8982012855823564E-2</v>
      </c>
      <c r="AA1174" s="67">
        <f t="shared" si="653"/>
        <v>24.525849999999998</v>
      </c>
      <c r="AB1174" s="68">
        <f t="shared" si="654"/>
        <v>1.2923462986198288E-2</v>
      </c>
      <c r="AC1174" s="69">
        <f t="shared" si="655"/>
        <v>2.5757005437055551E-2</v>
      </c>
      <c r="AD1174" s="70">
        <f>_xlfn.PERCENTILE.EXC(AC1174:$AC$5675,0.5)</f>
        <v>8.9103883881467061E-2</v>
      </c>
      <c r="AE1174" s="70">
        <f>_xlfn.PERCENTILE.EXC($AC1174:AC$5675,0.35)</f>
        <v>5.2765898753043966E-2</v>
      </c>
      <c r="AF1174" s="71">
        <f t="shared" si="680"/>
        <v>2.9721152263847393E-2</v>
      </c>
      <c r="AG1174" s="70">
        <f t="shared" si="681"/>
        <v>-0.25543395353898041</v>
      </c>
      <c r="AH1174" s="70">
        <f t="shared" si="682"/>
        <v>-0.28989367203038569</v>
      </c>
      <c r="AI1174" s="61" t="str">
        <f t="shared" si="670"/>
        <v>Safety</v>
      </c>
      <c r="AJ1174" s="68" t="str">
        <f t="shared" si="671"/>
        <v>Safety</v>
      </c>
      <c r="AK1174" s="72" t="str">
        <f t="shared" si="672"/>
        <v>00631L</v>
      </c>
      <c r="AL1174" s="73">
        <f t="shared" si="662"/>
        <v>1</v>
      </c>
      <c r="AM1174" s="72" t="str">
        <f t="shared" si="675"/>
        <v>00631L</v>
      </c>
      <c r="AN1174" s="73">
        <f t="shared" si="663"/>
        <v>1</v>
      </c>
      <c r="AO1174" s="74" t="str">
        <f t="shared" si="669"/>
        <v>00635U</v>
      </c>
      <c r="AP1174" s="20">
        <f t="shared" si="664"/>
        <v>0</v>
      </c>
      <c r="AQ1174" s="74" t="str">
        <f t="shared" si="679"/>
        <v>00631L</v>
      </c>
      <c r="AR1174" s="20">
        <f t="shared" si="665"/>
        <v>1</v>
      </c>
      <c r="AS1174" s="74" t="str">
        <f t="shared" si="673"/>
        <v>00631L</v>
      </c>
      <c r="AT1174" s="20">
        <f t="shared" si="666"/>
        <v>1</v>
      </c>
      <c r="AU1174" s="74" t="str">
        <f t="shared" si="656"/>
        <v>00635U</v>
      </c>
      <c r="AV1174" s="20">
        <f t="shared" si="667"/>
        <v>0</v>
      </c>
      <c r="AW1174" s="74" t="str">
        <f t="shared" si="657"/>
        <v>00635U</v>
      </c>
      <c r="AX1174" s="20">
        <f t="shared" si="658"/>
        <v>0</v>
      </c>
      <c r="AY1174" s="20">
        <f t="shared" si="668"/>
        <v>1</v>
      </c>
      <c r="AZ1174" s="57">
        <v>44603</v>
      </c>
      <c r="BA1174" s="75">
        <v>35.450000000000003</v>
      </c>
      <c r="BB1174" s="90">
        <v>35.512500000000003</v>
      </c>
      <c r="BC1174" s="76">
        <f t="shared" si="676"/>
        <v>34.587708333333332</v>
      </c>
      <c r="BD1174" s="76">
        <f t="shared" si="677"/>
        <v>34.603541666666665</v>
      </c>
      <c r="BE1174" s="77">
        <f t="shared" si="683"/>
        <v>2.6737581390306176E-2</v>
      </c>
      <c r="BF1174" s="77">
        <f t="shared" si="674"/>
        <v>2.4461609782235817E-2</v>
      </c>
    </row>
    <row r="1175" spans="1:58" s="23" customFormat="1" ht="13.15" x14ac:dyDescent="0.4">
      <c r="A1175" s="57">
        <v>44601</v>
      </c>
      <c r="B1175" s="112">
        <v>21.155999999999999</v>
      </c>
      <c r="C1175" s="112">
        <v>22.669</v>
      </c>
      <c r="D1175" s="112">
        <v>23.695</v>
      </c>
      <c r="E1175" s="112">
        <v>24.248000000000001</v>
      </c>
      <c r="F1175" s="112">
        <v>24.6</v>
      </c>
      <c r="G1175" s="112">
        <v>25.146000000000001</v>
      </c>
      <c r="H1175" s="113">
        <v>25.102</v>
      </c>
      <c r="I1175" s="90">
        <f t="shared" si="659"/>
        <v>22.366399999999999</v>
      </c>
      <c r="J1175" s="90">
        <f t="shared" si="660"/>
        <v>23.489799999999999</v>
      </c>
      <c r="K1175" s="114">
        <v>4</v>
      </c>
      <c r="L1175" s="115">
        <v>0.05</v>
      </c>
      <c r="M1175" s="90">
        <v>18.670000000000002</v>
      </c>
      <c r="N1175" s="90">
        <v>19.96</v>
      </c>
      <c r="O1175" s="90">
        <v>23.49</v>
      </c>
      <c r="P1175" s="90">
        <v>25.53</v>
      </c>
      <c r="Q1175" s="90">
        <v>26.6</v>
      </c>
      <c r="R1175" s="63">
        <f t="shared" si="648"/>
        <v>10.389999999999993</v>
      </c>
      <c r="S1175" s="64">
        <f t="shared" si="684"/>
        <v>-6.9029850746268676E-2</v>
      </c>
      <c r="T1175" s="65">
        <f t="shared" si="678"/>
        <v>0.93537074148296595</v>
      </c>
      <c r="U1175" s="65">
        <f t="shared" si="678"/>
        <v>0.84972328650489581</v>
      </c>
      <c r="V1175" s="65">
        <f t="shared" si="649"/>
        <v>0.78182530356443403</v>
      </c>
      <c r="W1175" s="65">
        <f t="shared" si="650"/>
        <v>0.75037593984962403</v>
      </c>
      <c r="X1175" s="61">
        <f t="shared" si="661"/>
        <v>7.151635469843079E-2</v>
      </c>
      <c r="Y1175" s="66">
        <f t="shared" si="651"/>
        <v>3.5219399538106204E-2</v>
      </c>
      <c r="Z1175" s="61">
        <f t="shared" si="652"/>
        <v>5.0227126403891563E-2</v>
      </c>
      <c r="AA1175" s="67">
        <f t="shared" si="653"/>
        <v>22.366400000000002</v>
      </c>
      <c r="AB1175" s="68">
        <f t="shared" si="654"/>
        <v>5.9919839679358614E-2</v>
      </c>
      <c r="AC1175" s="69">
        <f t="shared" si="655"/>
        <v>0.12056112224448905</v>
      </c>
      <c r="AD1175" s="70">
        <f>_xlfn.PERCENTILE.EXC(AC1175:$AC$5675,0.5)</f>
        <v>8.9120370370370183E-2</v>
      </c>
      <c r="AE1175" s="70">
        <f>_xlfn.PERCENTILE.EXC($AC1175:AC$5675,0.35)</f>
        <v>5.2774305144075724E-2</v>
      </c>
      <c r="AF1175" s="71">
        <f t="shared" si="680"/>
        <v>2.9721152263847393E-2</v>
      </c>
      <c r="AG1175" s="70">
        <f t="shared" si="681"/>
        <v>-0.25543395353898041</v>
      </c>
      <c r="AH1175" s="70">
        <f t="shared" si="682"/>
        <v>-0.28989367203038569</v>
      </c>
      <c r="AI1175" s="61" t="str">
        <f t="shared" si="670"/>
        <v>Short VOL</v>
      </c>
      <c r="AJ1175" s="68" t="str">
        <f t="shared" si="671"/>
        <v>Short VOL</v>
      </c>
      <c r="AK1175" s="72" t="str">
        <f t="shared" si="672"/>
        <v>00631L</v>
      </c>
      <c r="AL1175" s="73">
        <f t="shared" si="662"/>
        <v>1</v>
      </c>
      <c r="AM1175" s="72" t="str">
        <f t="shared" si="675"/>
        <v>00631L</v>
      </c>
      <c r="AN1175" s="73">
        <f t="shared" si="663"/>
        <v>1</v>
      </c>
      <c r="AO1175" s="74" t="str">
        <f t="shared" si="669"/>
        <v>00631L</v>
      </c>
      <c r="AP1175" s="20">
        <f t="shared" si="664"/>
        <v>1</v>
      </c>
      <c r="AQ1175" s="74" t="str">
        <f t="shared" si="679"/>
        <v>00631L</v>
      </c>
      <c r="AR1175" s="20">
        <f t="shared" si="665"/>
        <v>1</v>
      </c>
      <c r="AS1175" s="74" t="str">
        <f t="shared" si="673"/>
        <v>00631L</v>
      </c>
      <c r="AT1175" s="20">
        <f t="shared" si="666"/>
        <v>1</v>
      </c>
      <c r="AU1175" s="74" t="str">
        <f t="shared" si="656"/>
        <v>00631L</v>
      </c>
      <c r="AV1175" s="20">
        <f t="shared" si="667"/>
        <v>1</v>
      </c>
      <c r="AW1175" s="74" t="str">
        <f t="shared" si="657"/>
        <v>00631L</v>
      </c>
      <c r="AX1175" s="20">
        <f t="shared" si="658"/>
        <v>1</v>
      </c>
      <c r="AY1175" s="20">
        <f t="shared" si="668"/>
        <v>0</v>
      </c>
      <c r="AZ1175" s="57">
        <v>44602</v>
      </c>
      <c r="BA1175" s="75">
        <v>35.39</v>
      </c>
      <c r="BB1175" s="90">
        <v>35.075000000000003</v>
      </c>
      <c r="BC1175" s="76">
        <f t="shared" si="676"/>
        <v>34.567499999999995</v>
      </c>
      <c r="BD1175" s="76">
        <f t="shared" si="677"/>
        <v>34.585666666666654</v>
      </c>
      <c r="BE1175" s="77">
        <f t="shared" si="683"/>
        <v>1.4681420409344254E-2</v>
      </c>
      <c r="BF1175" s="77">
        <f t="shared" si="674"/>
        <v>2.3256262228091022E-2</v>
      </c>
    </row>
    <row r="1176" spans="1:58" s="23" customFormat="1" ht="13.15" x14ac:dyDescent="0.4">
      <c r="A1176" s="57">
        <v>44600</v>
      </c>
      <c r="B1176" s="112">
        <v>22.312000000000001</v>
      </c>
      <c r="C1176" s="112">
        <v>23.41</v>
      </c>
      <c r="D1176" s="112">
        <v>24.257000000000001</v>
      </c>
      <c r="E1176" s="112">
        <v>24.704000000000001</v>
      </c>
      <c r="F1176" s="112">
        <v>25.05</v>
      </c>
      <c r="G1176" s="112">
        <v>25.558</v>
      </c>
      <c r="H1176" s="113">
        <v>25.562999999999999</v>
      </c>
      <c r="I1176" s="90">
        <f t="shared" si="659"/>
        <v>23.1355</v>
      </c>
      <c r="J1176" s="90">
        <f t="shared" si="660"/>
        <v>24.045250000000003</v>
      </c>
      <c r="K1176" s="114">
        <v>5</v>
      </c>
      <c r="L1176" s="115">
        <v>0.05</v>
      </c>
      <c r="M1176" s="90">
        <v>20.07</v>
      </c>
      <c r="N1176" s="90">
        <v>21.44</v>
      </c>
      <c r="O1176" s="90">
        <v>24.54</v>
      </c>
      <c r="P1176" s="90">
        <v>26.31</v>
      </c>
      <c r="Q1176" s="90">
        <v>28.05</v>
      </c>
      <c r="R1176" s="63">
        <f t="shared" si="648"/>
        <v>9.3399999999999892</v>
      </c>
      <c r="S1176" s="64">
        <f t="shared" si="684"/>
        <v>-6.2117235345581723E-2</v>
      </c>
      <c r="T1176" s="65">
        <f t="shared" si="678"/>
        <v>0.93610074626865669</v>
      </c>
      <c r="U1176" s="65">
        <f t="shared" si="678"/>
        <v>0.87367563162184192</v>
      </c>
      <c r="V1176" s="65">
        <f t="shared" si="649"/>
        <v>0.81489927784112515</v>
      </c>
      <c r="W1176" s="65">
        <f t="shared" si="650"/>
        <v>0.76434937611408205</v>
      </c>
      <c r="X1176" s="61">
        <f t="shared" si="661"/>
        <v>4.9211186805306513E-2</v>
      </c>
      <c r="Y1176" s="66">
        <f t="shared" si="651"/>
        <v>3.4771696891191639E-2</v>
      </c>
      <c r="Z1176" s="61">
        <f t="shared" si="652"/>
        <v>3.9322685915584382E-2</v>
      </c>
      <c r="AA1176" s="67">
        <f t="shared" si="653"/>
        <v>23.1355</v>
      </c>
      <c r="AB1176" s="68">
        <f t="shared" si="654"/>
        <v>4.0671641791044766E-2</v>
      </c>
      <c r="AC1176" s="69">
        <f t="shared" si="655"/>
        <v>7.9081156716417869E-2</v>
      </c>
      <c r="AD1176" s="70">
        <f>_xlfn.PERCENTILE.EXC(AC1176:$AC$5675,0.5)</f>
        <v>8.9103883881467061E-2</v>
      </c>
      <c r="AE1176" s="70">
        <f>_xlfn.PERCENTILE.EXC($AC1176:AC$5675,0.35)</f>
        <v>5.2769778625827858E-2</v>
      </c>
      <c r="AF1176" s="71">
        <f t="shared" si="680"/>
        <v>2.9639388290441108E-2</v>
      </c>
      <c r="AG1176" s="70">
        <f t="shared" si="681"/>
        <v>-0.25543395353898041</v>
      </c>
      <c r="AH1176" s="70">
        <f t="shared" si="682"/>
        <v>-0.28989367203038569</v>
      </c>
      <c r="AI1176" s="61" t="str">
        <f t="shared" si="670"/>
        <v>Safety</v>
      </c>
      <c r="AJ1176" s="68" t="str">
        <f t="shared" si="671"/>
        <v>Short VOL</v>
      </c>
      <c r="AK1176" s="72" t="str">
        <f t="shared" si="672"/>
        <v>00631L</v>
      </c>
      <c r="AL1176" s="73">
        <f t="shared" si="662"/>
        <v>1</v>
      </c>
      <c r="AM1176" s="72" t="str">
        <f t="shared" si="675"/>
        <v>00631L</v>
      </c>
      <c r="AN1176" s="73">
        <f t="shared" si="663"/>
        <v>1</v>
      </c>
      <c r="AO1176" s="74" t="str">
        <f t="shared" si="669"/>
        <v>00631L</v>
      </c>
      <c r="AP1176" s="20">
        <f t="shared" si="664"/>
        <v>1</v>
      </c>
      <c r="AQ1176" s="74" t="str">
        <f t="shared" si="679"/>
        <v>00631L</v>
      </c>
      <c r="AR1176" s="20">
        <f t="shared" si="665"/>
        <v>1</v>
      </c>
      <c r="AS1176" s="74" t="str">
        <f t="shared" si="673"/>
        <v>00631L</v>
      </c>
      <c r="AT1176" s="20">
        <f t="shared" si="666"/>
        <v>1</v>
      </c>
      <c r="AU1176" s="74" t="str">
        <f t="shared" si="656"/>
        <v>00631L</v>
      </c>
      <c r="AV1176" s="20">
        <f t="shared" si="667"/>
        <v>1</v>
      </c>
      <c r="AW1176" s="74" t="str">
        <f t="shared" si="657"/>
        <v>00631L</v>
      </c>
      <c r="AX1176" s="20">
        <f t="shared" si="658"/>
        <v>1</v>
      </c>
      <c r="AY1176" s="20">
        <f t="shared" si="668"/>
        <v>0</v>
      </c>
      <c r="AZ1176" s="57">
        <v>44601</v>
      </c>
      <c r="BA1176" s="75">
        <v>35.340000000000003</v>
      </c>
      <c r="BB1176" s="90">
        <v>35.024999999999999</v>
      </c>
      <c r="BC1176" s="76">
        <f t="shared" si="676"/>
        <v>34.568333333333335</v>
      </c>
      <c r="BD1176" s="76">
        <f t="shared" si="677"/>
        <v>34.571916666666667</v>
      </c>
      <c r="BE1176" s="77">
        <f t="shared" si="683"/>
        <v>1.3210549153849768E-2</v>
      </c>
      <c r="BF1176" s="77">
        <f t="shared" si="674"/>
        <v>2.2216972831995242E-2</v>
      </c>
    </row>
    <row r="1177" spans="1:58" s="23" customFormat="1" ht="13.15" x14ac:dyDescent="0.4">
      <c r="A1177" s="57">
        <v>44599</v>
      </c>
      <c r="B1177" s="112">
        <v>23.652000000000001</v>
      </c>
      <c r="C1177" s="112">
        <v>24.536000000000001</v>
      </c>
      <c r="D1177" s="112">
        <v>25.16</v>
      </c>
      <c r="E1177" s="112">
        <v>25.492999999999999</v>
      </c>
      <c r="F1177" s="112">
        <v>25.63</v>
      </c>
      <c r="G1177" s="112">
        <v>26.045999999999999</v>
      </c>
      <c r="H1177" s="113">
        <v>25.971</v>
      </c>
      <c r="I1177" s="90">
        <f t="shared" si="659"/>
        <v>24.270800000000001</v>
      </c>
      <c r="J1177" s="90">
        <f t="shared" si="660"/>
        <v>24.972799999999999</v>
      </c>
      <c r="K1177" s="114">
        <v>6</v>
      </c>
      <c r="L1177" s="115">
        <v>0.05</v>
      </c>
      <c r="M1177" s="90">
        <v>21.61</v>
      </c>
      <c r="N1177" s="90">
        <v>22.86</v>
      </c>
      <c r="O1177" s="90">
        <v>25.69</v>
      </c>
      <c r="P1177" s="90">
        <v>27.14</v>
      </c>
      <c r="Q1177" s="90">
        <v>27.8</v>
      </c>
      <c r="R1177" s="63">
        <f t="shared" si="648"/>
        <v>8.36</v>
      </c>
      <c r="S1177" s="64">
        <f t="shared" si="684"/>
        <v>-1.5503875968992224E-2</v>
      </c>
      <c r="T1177" s="65">
        <f t="shared" si="678"/>
        <v>0.94531933508311461</v>
      </c>
      <c r="U1177" s="65">
        <f t="shared" si="678"/>
        <v>0.88984040482678073</v>
      </c>
      <c r="V1177" s="65">
        <f t="shared" si="649"/>
        <v>0.84229918938835668</v>
      </c>
      <c r="W1177" s="65">
        <f t="shared" si="650"/>
        <v>0.82230215827338127</v>
      </c>
      <c r="X1177" s="61">
        <f t="shared" si="661"/>
        <v>3.7375274818197204E-2</v>
      </c>
      <c r="Y1177" s="66">
        <f t="shared" si="651"/>
        <v>1.8750245165339567E-2</v>
      </c>
      <c r="Z1177" s="61">
        <f t="shared" si="652"/>
        <v>2.8923644873675287E-2</v>
      </c>
      <c r="AA1177" s="67">
        <f t="shared" si="653"/>
        <v>24.270800000000001</v>
      </c>
      <c r="AB1177" s="68">
        <f t="shared" si="654"/>
        <v>3.4645669291338652E-2</v>
      </c>
      <c r="AC1177" s="69">
        <f t="shared" si="655"/>
        <v>6.1714785651793606E-2</v>
      </c>
      <c r="AD1177" s="70">
        <f>_xlfn.PERCENTILE.EXC(AC1177:$AC$5675,0.5)</f>
        <v>8.9120370370370183E-2</v>
      </c>
      <c r="AE1177" s="70">
        <f>_xlfn.PERCENTILE.EXC($AC1177:AC$5675,0.35)</f>
        <v>5.2765252107579985E-2</v>
      </c>
      <c r="AF1177" s="71">
        <f t="shared" si="680"/>
        <v>2.9560507841455697E-2</v>
      </c>
      <c r="AG1177" s="70">
        <f t="shared" si="681"/>
        <v>-0.25543395353898041</v>
      </c>
      <c r="AH1177" s="70">
        <f t="shared" si="682"/>
        <v>-0.28989367203038569</v>
      </c>
      <c r="AI1177" s="61" t="str">
        <f t="shared" si="670"/>
        <v>Safety</v>
      </c>
      <c r="AJ1177" s="68" t="str">
        <f t="shared" si="671"/>
        <v>Short VOL</v>
      </c>
      <c r="AK1177" s="72" t="str">
        <f t="shared" si="672"/>
        <v>00631L</v>
      </c>
      <c r="AL1177" s="73">
        <f t="shared" si="662"/>
        <v>1</v>
      </c>
      <c r="AM1177" s="72" t="str">
        <f t="shared" si="675"/>
        <v>00631L</v>
      </c>
      <c r="AN1177" s="73">
        <f t="shared" si="663"/>
        <v>1</v>
      </c>
      <c r="AO1177" s="74" t="str">
        <f t="shared" si="669"/>
        <v>00631L</v>
      </c>
      <c r="AP1177" s="20">
        <f t="shared" si="664"/>
        <v>1</v>
      </c>
      <c r="AQ1177" s="74" t="str">
        <f t="shared" si="679"/>
        <v>00631L</v>
      </c>
      <c r="AR1177" s="20">
        <f t="shared" si="665"/>
        <v>1</v>
      </c>
      <c r="AS1177" s="74" t="str">
        <f t="shared" si="673"/>
        <v>00631L</v>
      </c>
      <c r="AT1177" s="20">
        <f t="shared" si="666"/>
        <v>1</v>
      </c>
      <c r="AU1177" s="74" t="str">
        <f t="shared" si="656"/>
        <v>00631L</v>
      </c>
      <c r="AV1177" s="20">
        <f t="shared" si="667"/>
        <v>1</v>
      </c>
      <c r="AW1177" s="74" t="str">
        <f t="shared" si="657"/>
        <v>00631L</v>
      </c>
      <c r="AX1177" s="20">
        <f t="shared" si="658"/>
        <v>1</v>
      </c>
      <c r="AY1177" s="20">
        <f t="shared" si="668"/>
        <v>0</v>
      </c>
      <c r="AZ1177" s="57">
        <v>44600</v>
      </c>
      <c r="BA1177" s="75">
        <v>35.03</v>
      </c>
      <c r="BB1177" s="90">
        <v>35.375</v>
      </c>
      <c r="BC1177" s="76">
        <f t="shared" si="676"/>
        <v>34.568333333333321</v>
      </c>
      <c r="BD1177" s="76">
        <f t="shared" si="677"/>
        <v>34.568416666666657</v>
      </c>
      <c r="BE1177" s="77">
        <f t="shared" si="683"/>
        <v>2.3335422592932243E-2</v>
      </c>
      <c r="BF1177" s="77">
        <f t="shared" si="674"/>
        <v>1.3352747329571384E-2</v>
      </c>
    </row>
    <row r="1178" spans="1:58" s="23" customFormat="1" ht="13.15" x14ac:dyDescent="0.4">
      <c r="A1178" s="57">
        <v>44596</v>
      </c>
      <c r="B1178" s="112">
        <v>24.260999999999999</v>
      </c>
      <c r="C1178" s="112">
        <v>25.148</v>
      </c>
      <c r="D1178" s="112">
        <v>25.704000000000001</v>
      </c>
      <c r="E1178" s="112">
        <v>25.951000000000001</v>
      </c>
      <c r="F1178" s="112">
        <v>26</v>
      </c>
      <c r="G1178" s="112">
        <v>26.4</v>
      </c>
      <c r="H1178" s="113">
        <v>26.297999999999998</v>
      </c>
      <c r="I1178" s="90">
        <f t="shared" si="659"/>
        <v>24.83755</v>
      </c>
      <c r="J1178" s="90">
        <f t="shared" si="660"/>
        <v>25.509399999999999</v>
      </c>
      <c r="K1178" s="114">
        <v>7</v>
      </c>
      <c r="L1178" s="115">
        <v>0.05</v>
      </c>
      <c r="M1178" s="90">
        <v>21.86</v>
      </c>
      <c r="N1178" s="90">
        <v>23.22</v>
      </c>
      <c r="O1178" s="90">
        <v>26.25</v>
      </c>
      <c r="P1178" s="90">
        <v>27.58</v>
      </c>
      <c r="Q1178" s="90">
        <v>28.05</v>
      </c>
      <c r="R1178" s="63">
        <f t="shared" si="648"/>
        <v>8.75</v>
      </c>
      <c r="S1178" s="64">
        <f t="shared" si="684"/>
        <v>-4.6406570841889219E-2</v>
      </c>
      <c r="T1178" s="65">
        <f t="shared" si="678"/>
        <v>0.94142980189491821</v>
      </c>
      <c r="U1178" s="65">
        <f t="shared" si="678"/>
        <v>0.88457142857142856</v>
      </c>
      <c r="V1178" s="65">
        <f t="shared" si="649"/>
        <v>0.84191443074691807</v>
      </c>
      <c r="W1178" s="65">
        <f t="shared" si="650"/>
        <v>0.827807486631016</v>
      </c>
      <c r="X1178" s="61">
        <f t="shared" si="661"/>
        <v>3.656073533654839E-2</v>
      </c>
      <c r="Y1178" s="66">
        <f t="shared" si="651"/>
        <v>1.3371353705059449E-2</v>
      </c>
      <c r="Z1178" s="61">
        <f t="shared" si="652"/>
        <v>2.7049769401571378E-2</v>
      </c>
      <c r="AA1178" s="67">
        <f t="shared" si="653"/>
        <v>24.837549999999997</v>
      </c>
      <c r="AB1178" s="68">
        <f t="shared" si="654"/>
        <v>4.483204134366927E-2</v>
      </c>
      <c r="AC1178" s="69">
        <f t="shared" si="655"/>
        <v>6.9661929371231612E-2</v>
      </c>
      <c r="AD1178" s="70">
        <f>_xlfn.PERCENTILE.EXC(AC1178:$AC$5675,0.5)</f>
        <v>8.9129252481525145E-2</v>
      </c>
      <c r="AE1178" s="70">
        <f>_xlfn.PERCENTILE.EXC($AC1178:AC$5675,0.35)</f>
        <v>5.2762130109937785E-2</v>
      </c>
      <c r="AF1178" s="71">
        <f t="shared" si="680"/>
        <v>2.9212393485786709E-2</v>
      </c>
      <c r="AG1178" s="70">
        <f t="shared" si="681"/>
        <v>-0.25543395353898041</v>
      </c>
      <c r="AH1178" s="70">
        <f t="shared" si="682"/>
        <v>-0.28989367203038569</v>
      </c>
      <c r="AI1178" s="61" t="str">
        <f t="shared" si="670"/>
        <v>Safety</v>
      </c>
      <c r="AJ1178" s="68" t="str">
        <f t="shared" si="671"/>
        <v>Short VOL</v>
      </c>
      <c r="AK1178" s="72" t="str">
        <f t="shared" si="672"/>
        <v>00631L</v>
      </c>
      <c r="AL1178" s="73">
        <f t="shared" si="662"/>
        <v>1</v>
      </c>
      <c r="AM1178" s="72" t="str">
        <f t="shared" si="675"/>
        <v>00631L</v>
      </c>
      <c r="AN1178" s="73">
        <f t="shared" si="663"/>
        <v>1</v>
      </c>
      <c r="AO1178" s="74" t="str">
        <f t="shared" si="669"/>
        <v>00631L</v>
      </c>
      <c r="AP1178" s="20">
        <f t="shared" si="664"/>
        <v>1</v>
      </c>
      <c r="AQ1178" s="74" t="str">
        <f t="shared" si="679"/>
        <v>00631L</v>
      </c>
      <c r="AR1178" s="20">
        <f t="shared" si="665"/>
        <v>1</v>
      </c>
      <c r="AS1178" s="74" t="str">
        <f t="shared" si="673"/>
        <v>00631L</v>
      </c>
      <c r="AT1178" s="20">
        <f t="shared" si="666"/>
        <v>1</v>
      </c>
      <c r="AU1178" s="74" t="str">
        <f t="shared" si="656"/>
        <v>00631L</v>
      </c>
      <c r="AV1178" s="20">
        <f t="shared" si="667"/>
        <v>1</v>
      </c>
      <c r="AW1178" s="74" t="str">
        <f t="shared" si="657"/>
        <v>00631L</v>
      </c>
      <c r="AX1178" s="20">
        <f t="shared" si="658"/>
        <v>1</v>
      </c>
      <c r="AY1178" s="20">
        <f t="shared" si="668"/>
        <v>0</v>
      </c>
      <c r="AZ1178" s="57">
        <v>44599</v>
      </c>
      <c r="BA1178" s="75">
        <v>35.090000000000003</v>
      </c>
      <c r="BB1178" s="90">
        <v>35.487499999999997</v>
      </c>
      <c r="BC1178" s="76">
        <f t="shared" si="676"/>
        <v>34.565208333333324</v>
      </c>
      <c r="BD1178" s="76">
        <f t="shared" si="677"/>
        <v>34.563583333333327</v>
      </c>
      <c r="BE1178" s="77">
        <f t="shared" si="683"/>
        <v>2.6682658983925512E-2</v>
      </c>
      <c r="BF1178" s="77">
        <f t="shared" si="674"/>
        <v>1.5230384581074306E-2</v>
      </c>
    </row>
    <row r="1179" spans="1:58" s="23" customFormat="1" ht="13.15" x14ac:dyDescent="0.4">
      <c r="A1179" s="57">
        <v>44595</v>
      </c>
      <c r="B1179" s="112">
        <v>25.731000000000002</v>
      </c>
      <c r="C1179" s="112">
        <v>26.067</v>
      </c>
      <c r="D1179" s="112">
        <v>26.15</v>
      </c>
      <c r="E1179" s="112">
        <v>26.155999999999999</v>
      </c>
      <c r="F1179" s="112">
        <v>26.103999999999999</v>
      </c>
      <c r="G1179" s="112">
        <v>26.396999999999998</v>
      </c>
      <c r="H1179" s="113">
        <v>26.276</v>
      </c>
      <c r="I1179" s="90">
        <f t="shared" si="659"/>
        <v>25.932600000000001</v>
      </c>
      <c r="J1179" s="90">
        <f t="shared" si="660"/>
        <v>26.116799999999998</v>
      </c>
      <c r="K1179" s="114">
        <v>8</v>
      </c>
      <c r="L1179" s="115">
        <v>0.05</v>
      </c>
      <c r="M1179" s="90">
        <v>24.11</v>
      </c>
      <c r="N1179" s="90">
        <v>24.35</v>
      </c>
      <c r="O1179" s="90">
        <v>26.67</v>
      </c>
      <c r="P1179" s="90">
        <v>27.76</v>
      </c>
      <c r="Q1179" s="90">
        <v>28.25</v>
      </c>
      <c r="R1179" s="63">
        <f t="shared" si="648"/>
        <v>5.970000000000006</v>
      </c>
      <c r="S1179" s="64">
        <f t="shared" si="684"/>
        <v>0.10230873698506118</v>
      </c>
      <c r="T1179" s="65">
        <f t="shared" si="678"/>
        <v>0.99014373716632431</v>
      </c>
      <c r="U1179" s="65">
        <f t="shared" si="678"/>
        <v>0.91301087364079492</v>
      </c>
      <c r="V1179" s="65">
        <f t="shared" si="649"/>
        <v>0.87716138328530258</v>
      </c>
      <c r="W1179" s="65">
        <f t="shared" si="650"/>
        <v>0.86194690265486729</v>
      </c>
      <c r="X1179" s="61">
        <f t="shared" si="661"/>
        <v>1.305817885041384E-2</v>
      </c>
      <c r="Y1179" s="66">
        <f t="shared" si="651"/>
        <v>4.587857470561286E-3</v>
      </c>
      <c r="Z1179" s="61">
        <f t="shared" si="652"/>
        <v>7.1030286203464764E-3</v>
      </c>
      <c r="AA1179" s="67">
        <f t="shared" si="653"/>
        <v>25.932600000000001</v>
      </c>
      <c r="AB1179" s="68">
        <f t="shared" si="654"/>
        <v>5.6714579055441486E-2</v>
      </c>
      <c r="AC1179" s="69">
        <f t="shared" si="655"/>
        <v>6.4993839835728928E-2</v>
      </c>
      <c r="AD1179" s="70">
        <f>_xlfn.PERCENTILE.EXC(AC1179:$AC$5675,0.5)</f>
        <v>8.9138134592680121E-2</v>
      </c>
      <c r="AE1179" s="70">
        <f>_xlfn.PERCENTILE.EXC($AC1179:AC$5675,0.35)</f>
        <v>5.2759008112295579E-2</v>
      </c>
      <c r="AF1179" s="71">
        <f t="shared" si="680"/>
        <v>2.8360996448559876E-2</v>
      </c>
      <c r="AG1179" s="70">
        <f t="shared" si="681"/>
        <v>-0.25543395353898041</v>
      </c>
      <c r="AH1179" s="70">
        <f t="shared" si="682"/>
        <v>-0.28989367203038569</v>
      </c>
      <c r="AI1179" s="61" t="str">
        <f t="shared" si="670"/>
        <v>Safety</v>
      </c>
      <c r="AJ1179" s="68" t="str">
        <f t="shared" si="671"/>
        <v>Short VOL</v>
      </c>
      <c r="AK1179" s="72" t="str">
        <f t="shared" si="672"/>
        <v>00631L</v>
      </c>
      <c r="AL1179" s="73">
        <f t="shared" si="662"/>
        <v>1</v>
      </c>
      <c r="AM1179" s="72" t="str">
        <f t="shared" si="675"/>
        <v>00631L</v>
      </c>
      <c r="AN1179" s="73">
        <f t="shared" si="663"/>
        <v>1</v>
      </c>
      <c r="AO1179" s="74" t="str">
        <f t="shared" si="669"/>
        <v>00631L</v>
      </c>
      <c r="AP1179" s="20">
        <f t="shared" si="664"/>
        <v>1</v>
      </c>
      <c r="AQ1179" s="74" t="str">
        <f t="shared" si="679"/>
        <v>00631L</v>
      </c>
      <c r="AR1179" s="20">
        <f t="shared" si="665"/>
        <v>1</v>
      </c>
      <c r="AS1179" s="74" t="str">
        <f t="shared" si="673"/>
        <v>00631L</v>
      </c>
      <c r="AT1179" s="20">
        <f t="shared" si="666"/>
        <v>1</v>
      </c>
      <c r="AU1179" s="74" t="str">
        <f t="shared" si="656"/>
        <v>00631L</v>
      </c>
      <c r="AV1179" s="20">
        <f t="shared" si="667"/>
        <v>1</v>
      </c>
      <c r="AW1179" s="74" t="str">
        <f t="shared" si="657"/>
        <v>00631L</v>
      </c>
      <c r="AX1179" s="20">
        <f t="shared" si="658"/>
        <v>1</v>
      </c>
      <c r="AY1179" s="20">
        <f t="shared" si="668"/>
        <v>0</v>
      </c>
      <c r="AZ1179" s="57">
        <v>44596</v>
      </c>
      <c r="BA1179" s="75">
        <v>35.549999999999997</v>
      </c>
      <c r="BB1179" s="90">
        <v>35.5</v>
      </c>
      <c r="BC1179" s="76">
        <f t="shared" si="676"/>
        <v>34.563749999999999</v>
      </c>
      <c r="BD1179" s="76">
        <f t="shared" si="677"/>
        <v>34.566249999999989</v>
      </c>
      <c r="BE1179" s="77">
        <f t="shared" si="683"/>
        <v>2.7087627933890308E-2</v>
      </c>
      <c r="BF1179" s="77">
        <f t="shared" si="674"/>
        <v>2.8459841608505638E-2</v>
      </c>
    </row>
    <row r="1180" spans="1:58" s="23" customFormat="1" ht="13.15" x14ac:dyDescent="0.4">
      <c r="A1180" s="57">
        <v>44594</v>
      </c>
      <c r="B1180" s="112">
        <v>22.026</v>
      </c>
      <c r="C1180" s="112">
        <v>23.632000000000001</v>
      </c>
      <c r="D1180" s="112">
        <v>24.416</v>
      </c>
      <c r="E1180" s="112">
        <v>24.716000000000001</v>
      </c>
      <c r="F1180" s="112">
        <v>24.812000000000001</v>
      </c>
      <c r="G1180" s="112">
        <v>25.256</v>
      </c>
      <c r="H1180" s="113">
        <v>25.213999999999999</v>
      </c>
      <c r="I1180" s="90">
        <f t="shared" si="659"/>
        <v>22.909300000000002</v>
      </c>
      <c r="J1180" s="90">
        <f t="shared" si="660"/>
        <v>24.063200000000002</v>
      </c>
      <c r="K1180" s="114">
        <v>9</v>
      </c>
      <c r="L1180" s="115">
        <v>0.05</v>
      </c>
      <c r="M1180" s="90">
        <v>21.6</v>
      </c>
      <c r="N1180" s="90">
        <v>22.09</v>
      </c>
      <c r="O1180" s="90">
        <v>25.14</v>
      </c>
      <c r="P1180" s="90">
        <v>26.68</v>
      </c>
      <c r="Q1180" s="90">
        <v>27.4</v>
      </c>
      <c r="R1180" s="63">
        <f t="shared" si="648"/>
        <v>8.1300000000000026</v>
      </c>
      <c r="S1180" s="64">
        <f t="shared" si="684"/>
        <v>5.9198542805099725E-3</v>
      </c>
      <c r="T1180" s="65">
        <f t="shared" si="678"/>
        <v>0.97781801720235406</v>
      </c>
      <c r="U1180" s="65">
        <f t="shared" si="678"/>
        <v>0.87867939538583928</v>
      </c>
      <c r="V1180" s="65">
        <f t="shared" si="649"/>
        <v>0.82796101949025491</v>
      </c>
      <c r="W1180" s="65">
        <f t="shared" si="650"/>
        <v>0.80620437956204383</v>
      </c>
      <c r="X1180" s="61">
        <f t="shared" si="661"/>
        <v>7.2913829111050654E-2</v>
      </c>
      <c r="Y1180" s="66">
        <f t="shared" si="651"/>
        <v>2.0148891406376337E-2</v>
      </c>
      <c r="Z1180" s="61">
        <f t="shared" si="652"/>
        <v>5.0368191083970268E-2</v>
      </c>
      <c r="AA1180" s="67">
        <f t="shared" si="653"/>
        <v>22.909300000000002</v>
      </c>
      <c r="AB1180" s="68">
        <f t="shared" si="654"/>
        <v>-2.8972385694884589E-3</v>
      </c>
      <c r="AC1180" s="69">
        <f t="shared" si="655"/>
        <v>3.7089180624717152E-2</v>
      </c>
      <c r="AD1180" s="70">
        <f>_xlfn.PERCENTILE.EXC(AC1180:$AC$5675,0.5)</f>
        <v>8.915842680047234E-2</v>
      </c>
      <c r="AE1180" s="70">
        <f>_xlfn.PERCENTILE.EXC($AC1180:AC$5675,0.35)</f>
        <v>5.2750094455969128E-2</v>
      </c>
      <c r="AF1180" s="71">
        <f t="shared" si="680"/>
        <v>2.7709240206611221E-2</v>
      </c>
      <c r="AG1180" s="70">
        <f t="shared" si="681"/>
        <v>-0.25543395353898041</v>
      </c>
      <c r="AH1180" s="70">
        <f t="shared" si="682"/>
        <v>-0.28989367203038569</v>
      </c>
      <c r="AI1180" s="61" t="str">
        <f t="shared" si="670"/>
        <v>Safety</v>
      </c>
      <c r="AJ1180" s="68" t="str">
        <f t="shared" si="671"/>
        <v>Short VOL</v>
      </c>
      <c r="AK1180" s="72" t="str">
        <f t="shared" si="672"/>
        <v>00631L</v>
      </c>
      <c r="AL1180" s="73">
        <f t="shared" si="662"/>
        <v>1</v>
      </c>
      <c r="AM1180" s="72" t="str">
        <f t="shared" si="675"/>
        <v>00631L</v>
      </c>
      <c r="AN1180" s="73">
        <f t="shared" si="663"/>
        <v>1</v>
      </c>
      <c r="AO1180" s="74" t="str">
        <f t="shared" si="669"/>
        <v>00631L</v>
      </c>
      <c r="AP1180" s="20">
        <f t="shared" si="664"/>
        <v>1</v>
      </c>
      <c r="AQ1180" s="74" t="str">
        <f t="shared" si="679"/>
        <v>00631L</v>
      </c>
      <c r="AR1180" s="20">
        <f t="shared" si="665"/>
        <v>1</v>
      </c>
      <c r="AS1180" s="74" t="str">
        <f t="shared" si="673"/>
        <v>00631L</v>
      </c>
      <c r="AT1180" s="20">
        <f t="shared" si="666"/>
        <v>1</v>
      </c>
      <c r="AU1180" s="74" t="str">
        <f t="shared" si="656"/>
        <v>00631L</v>
      </c>
      <c r="AV1180" s="20">
        <f t="shared" si="667"/>
        <v>1</v>
      </c>
      <c r="AW1180" s="74" t="str">
        <f t="shared" si="657"/>
        <v>00635U</v>
      </c>
      <c r="AX1180" s="20">
        <f t="shared" si="658"/>
        <v>0</v>
      </c>
      <c r="AY1180" s="20">
        <f t="shared" si="668"/>
        <v>0</v>
      </c>
      <c r="AZ1180" s="57">
        <v>44595</v>
      </c>
      <c r="BA1180" s="75">
        <v>35.450000000000003</v>
      </c>
      <c r="BB1180" s="90">
        <v>35.587499999999999</v>
      </c>
      <c r="BC1180" s="76">
        <f t="shared" si="676"/>
        <v>34.561458333333334</v>
      </c>
      <c r="BD1180" s="76">
        <f t="shared" si="677"/>
        <v>34.562916666666659</v>
      </c>
      <c r="BE1180" s="77">
        <f t="shared" si="683"/>
        <v>2.9687452906959153E-2</v>
      </c>
      <c r="BF1180" s="77">
        <f t="shared" si="674"/>
        <v>2.566575448156171E-2</v>
      </c>
    </row>
    <row r="1181" spans="1:58" s="23" customFormat="1" ht="13.15" x14ac:dyDescent="0.4">
      <c r="A1181" s="57">
        <v>44593</v>
      </c>
      <c r="B1181" s="112">
        <v>22.745999999999999</v>
      </c>
      <c r="C1181" s="112">
        <v>23.905999999999999</v>
      </c>
      <c r="D1181" s="112">
        <v>24.454000000000001</v>
      </c>
      <c r="E1181" s="112">
        <v>24.9</v>
      </c>
      <c r="F1181" s="112">
        <v>24.699000000000002</v>
      </c>
      <c r="G1181" s="112">
        <v>25.105</v>
      </c>
      <c r="H1181" s="113">
        <v>25.096</v>
      </c>
      <c r="I1181" s="90">
        <f t="shared" si="659"/>
        <v>23.326000000000001</v>
      </c>
      <c r="J1181" s="90">
        <f t="shared" si="660"/>
        <v>24.18</v>
      </c>
      <c r="K1181" s="114">
        <v>10</v>
      </c>
      <c r="L1181" s="115">
        <v>0.05</v>
      </c>
      <c r="M1181" s="90">
        <v>21.1</v>
      </c>
      <c r="N1181" s="90">
        <v>21.96</v>
      </c>
      <c r="O1181" s="90">
        <v>24.76</v>
      </c>
      <c r="P1181" s="90">
        <v>26.07</v>
      </c>
      <c r="Q1181" s="90">
        <v>27.05</v>
      </c>
      <c r="R1181" s="63">
        <f t="shared" si="648"/>
        <v>7.769999999999996</v>
      </c>
      <c r="S1181" s="64">
        <f t="shared" si="684"/>
        <v>-0.11558598469593225</v>
      </c>
      <c r="T1181" s="65">
        <f t="shared" si="678"/>
        <v>0.96083788706739526</v>
      </c>
      <c r="U1181" s="65">
        <f t="shared" si="678"/>
        <v>0.88691437802907913</v>
      </c>
      <c r="V1181" s="65">
        <f t="shared" si="649"/>
        <v>0.84234752589182971</v>
      </c>
      <c r="W1181" s="65">
        <f t="shared" si="650"/>
        <v>0.81182994454713497</v>
      </c>
      <c r="X1181" s="61">
        <f t="shared" si="661"/>
        <v>5.0997977666402891E-2</v>
      </c>
      <c r="Y1181" s="66">
        <f t="shared" si="651"/>
        <v>7.8714859437751614E-3</v>
      </c>
      <c r="Z1181" s="61">
        <f t="shared" si="652"/>
        <v>3.6611506473463055E-2</v>
      </c>
      <c r="AA1181" s="67">
        <f t="shared" si="653"/>
        <v>23.326000000000001</v>
      </c>
      <c r="AB1181" s="68">
        <f t="shared" si="654"/>
        <v>3.5792349726775856E-2</v>
      </c>
      <c r="AC1181" s="69">
        <f t="shared" si="655"/>
        <v>6.2204007285974479E-2</v>
      </c>
      <c r="AD1181" s="70">
        <f>_xlfn.PERCENTILE.EXC(AC1181:$AC$5675,0.5)</f>
        <v>8.9178719008264545E-2</v>
      </c>
      <c r="AE1181" s="70">
        <f>_xlfn.PERCENTILE.EXC($AC1181:AC$5675,0.35)</f>
        <v>5.2761684110274612E-2</v>
      </c>
      <c r="AF1181" s="71">
        <f t="shared" si="680"/>
        <v>2.7612213580486569E-2</v>
      </c>
      <c r="AG1181" s="70">
        <f t="shared" si="681"/>
        <v>-0.25543395353898041</v>
      </c>
      <c r="AH1181" s="70">
        <f t="shared" si="682"/>
        <v>-0.28989367203038569</v>
      </c>
      <c r="AI1181" s="61" t="str">
        <f t="shared" si="670"/>
        <v>Safety</v>
      </c>
      <c r="AJ1181" s="68" t="str">
        <f t="shared" si="671"/>
        <v>Short VOL</v>
      </c>
      <c r="AK1181" s="72" t="str">
        <f t="shared" si="672"/>
        <v>00631L</v>
      </c>
      <c r="AL1181" s="73">
        <f t="shared" si="662"/>
        <v>1</v>
      </c>
      <c r="AM1181" s="72" t="str">
        <f t="shared" si="675"/>
        <v>00631L</v>
      </c>
      <c r="AN1181" s="73">
        <f t="shared" si="663"/>
        <v>1</v>
      </c>
      <c r="AO1181" s="74" t="str">
        <f t="shared" si="669"/>
        <v>00631L</v>
      </c>
      <c r="AP1181" s="20">
        <f t="shared" si="664"/>
        <v>1</v>
      </c>
      <c r="AQ1181" s="74" t="str">
        <f t="shared" si="679"/>
        <v>00631L</v>
      </c>
      <c r="AR1181" s="20">
        <f t="shared" si="665"/>
        <v>1</v>
      </c>
      <c r="AS1181" s="74" t="str">
        <f t="shared" si="673"/>
        <v>00631L</v>
      </c>
      <c r="AT1181" s="20">
        <f t="shared" si="666"/>
        <v>1</v>
      </c>
      <c r="AU1181" s="74" t="str">
        <f t="shared" si="656"/>
        <v>00631L</v>
      </c>
      <c r="AV1181" s="20">
        <f t="shared" si="667"/>
        <v>1</v>
      </c>
      <c r="AW1181" s="74" t="str">
        <f t="shared" si="657"/>
        <v>00631L</v>
      </c>
      <c r="AX1181" s="20">
        <f t="shared" si="658"/>
        <v>1</v>
      </c>
      <c r="AY1181" s="20">
        <f t="shared" si="668"/>
        <v>0</v>
      </c>
      <c r="AZ1181" s="57">
        <v>44594</v>
      </c>
      <c r="BA1181" s="75">
        <v>35.61</v>
      </c>
      <c r="BB1181" s="90">
        <v>35.450000000000003</v>
      </c>
      <c r="BC1181" s="76">
        <f t="shared" si="676"/>
        <v>34.559791666666669</v>
      </c>
      <c r="BD1181" s="76">
        <f t="shared" si="677"/>
        <v>34.561833333333333</v>
      </c>
      <c r="BE1181" s="77">
        <f t="shared" si="683"/>
        <v>2.5758498254836133E-2</v>
      </c>
      <c r="BF1181" s="77">
        <f t="shared" si="674"/>
        <v>3.0327287807841993E-2</v>
      </c>
    </row>
    <row r="1182" spans="1:58" s="23" customFormat="1" ht="13.15" x14ac:dyDescent="0.4">
      <c r="A1182" s="57">
        <v>44592</v>
      </c>
      <c r="B1182" s="112">
        <v>24.852</v>
      </c>
      <c r="C1182" s="112">
        <v>25.545000000000002</v>
      </c>
      <c r="D1182" s="112">
        <v>25.645</v>
      </c>
      <c r="E1182" s="112">
        <v>25.576000000000001</v>
      </c>
      <c r="F1182" s="112">
        <v>25.498999999999999</v>
      </c>
      <c r="G1182" s="112">
        <v>25.827999999999999</v>
      </c>
      <c r="H1182" s="113">
        <v>25.75</v>
      </c>
      <c r="I1182" s="90">
        <f t="shared" si="659"/>
        <v>25.16385</v>
      </c>
      <c r="J1182" s="90">
        <f t="shared" si="660"/>
        <v>25.59</v>
      </c>
      <c r="K1182" s="114">
        <v>11</v>
      </c>
      <c r="L1182" s="115">
        <v>0.05</v>
      </c>
      <c r="M1182" s="90">
        <v>25.33</v>
      </c>
      <c r="N1182" s="90">
        <v>24.83</v>
      </c>
      <c r="O1182" s="90">
        <v>26.85</v>
      </c>
      <c r="P1182" s="90">
        <v>27.56</v>
      </c>
      <c r="Q1182" s="90">
        <v>28</v>
      </c>
      <c r="R1182" s="63">
        <f t="shared" si="648"/>
        <v>4.25</v>
      </c>
      <c r="S1182" s="64">
        <f t="shared" si="684"/>
        <v>-0.10231381055676073</v>
      </c>
      <c r="T1182" s="65">
        <f t="shared" si="678"/>
        <v>1.0201369311316955</v>
      </c>
      <c r="U1182" s="65">
        <f t="shared" si="678"/>
        <v>0.9247672253258844</v>
      </c>
      <c r="V1182" s="65">
        <f t="shared" si="649"/>
        <v>0.90094339622641506</v>
      </c>
      <c r="W1182" s="65">
        <f t="shared" si="650"/>
        <v>0.88678571428571418</v>
      </c>
      <c r="X1182" s="61">
        <f t="shared" si="661"/>
        <v>2.7885079671656262E-2</v>
      </c>
      <c r="Y1182" s="66">
        <f t="shared" si="651"/>
        <v>6.8032530497341053E-3</v>
      </c>
      <c r="Z1182" s="61">
        <f t="shared" si="652"/>
        <v>1.6935007957844282E-2</v>
      </c>
      <c r="AA1182" s="67">
        <f t="shared" si="653"/>
        <v>25.163850000000004</v>
      </c>
      <c r="AB1182" s="68">
        <f t="shared" si="654"/>
        <v>8.8602496979468467E-4</v>
      </c>
      <c r="AC1182" s="69">
        <f t="shared" si="655"/>
        <v>1.344542891663332E-2</v>
      </c>
      <c r="AD1182" s="70">
        <f>_xlfn.PERCENTILE.EXC(AC1182:$AC$5675,0.5)</f>
        <v>8.9223385221244039E-2</v>
      </c>
      <c r="AE1182" s="70">
        <f>_xlfn.PERCENTILE.EXC($AC1182:AC$5675,0.35)</f>
        <v>5.2758562112632412E-2</v>
      </c>
      <c r="AF1182" s="71">
        <f t="shared" si="680"/>
        <v>2.7418976035008882E-2</v>
      </c>
      <c r="AG1182" s="70">
        <f t="shared" si="681"/>
        <v>-0.25716269390576829</v>
      </c>
      <c r="AH1182" s="70">
        <f t="shared" si="682"/>
        <v>-0.28989367203038569</v>
      </c>
      <c r="AI1182" s="61" t="str">
        <f t="shared" si="670"/>
        <v>Safety</v>
      </c>
      <c r="AJ1182" s="68" t="str">
        <f t="shared" si="671"/>
        <v>Safety</v>
      </c>
      <c r="AK1182" s="72" t="str">
        <f t="shared" si="672"/>
        <v>00631L</v>
      </c>
      <c r="AL1182" s="73">
        <f t="shared" si="662"/>
        <v>1</v>
      </c>
      <c r="AM1182" s="72" t="str">
        <f t="shared" si="675"/>
        <v>00635U</v>
      </c>
      <c r="AN1182" s="73">
        <f t="shared" si="663"/>
        <v>0</v>
      </c>
      <c r="AO1182" s="74" t="str">
        <f t="shared" si="669"/>
        <v>00635U</v>
      </c>
      <c r="AP1182" s="20">
        <f t="shared" si="664"/>
        <v>0</v>
      </c>
      <c r="AQ1182" s="74" t="str">
        <f t="shared" si="679"/>
        <v>00631L</v>
      </c>
      <c r="AR1182" s="20">
        <f t="shared" si="665"/>
        <v>1</v>
      </c>
      <c r="AS1182" s="74" t="str">
        <f t="shared" si="673"/>
        <v>00631L</v>
      </c>
      <c r="AT1182" s="20">
        <f t="shared" si="666"/>
        <v>1</v>
      </c>
      <c r="AU1182" s="74" t="str">
        <f t="shared" si="656"/>
        <v>00635U</v>
      </c>
      <c r="AV1182" s="20">
        <f t="shared" si="667"/>
        <v>0</v>
      </c>
      <c r="AW1182" s="74" t="str">
        <f t="shared" si="657"/>
        <v>00635U</v>
      </c>
      <c r="AX1182" s="20">
        <f t="shared" si="658"/>
        <v>0</v>
      </c>
      <c r="AY1182" s="20">
        <f t="shared" si="668"/>
        <v>1</v>
      </c>
      <c r="AZ1182" s="57">
        <v>44593</v>
      </c>
      <c r="BA1182" s="75">
        <v>35.78</v>
      </c>
      <c r="BB1182" s="90">
        <v>35.337499999999999</v>
      </c>
      <c r="BC1182" s="76">
        <f t="shared" si="676"/>
        <v>34.553541666666661</v>
      </c>
      <c r="BD1182" s="76">
        <f t="shared" si="677"/>
        <v>34.565291666666667</v>
      </c>
      <c r="BE1182" s="77">
        <f t="shared" si="683"/>
        <v>2.2688219369698132E-2</v>
      </c>
      <c r="BF1182" s="77">
        <f t="shared" si="674"/>
        <v>3.5142429725386885E-2</v>
      </c>
    </row>
    <row r="1183" spans="1:58" s="23" customFormat="1" ht="13.15" x14ac:dyDescent="0.4">
      <c r="A1183" s="57">
        <v>44589</v>
      </c>
      <c r="B1183" s="112">
        <v>26.873000000000001</v>
      </c>
      <c r="C1183" s="112">
        <v>27.048999999999999</v>
      </c>
      <c r="D1183" s="112">
        <v>26.681000000000001</v>
      </c>
      <c r="E1183" s="112">
        <v>26.367999999999999</v>
      </c>
      <c r="F1183" s="112">
        <v>26.123999999999999</v>
      </c>
      <c r="G1183" s="112">
        <v>26.398</v>
      </c>
      <c r="H1183" s="113">
        <v>26.285</v>
      </c>
      <c r="I1183" s="90">
        <f t="shared" si="659"/>
        <v>26.9434</v>
      </c>
      <c r="J1183" s="90">
        <f t="shared" si="660"/>
        <v>26.901800000000001</v>
      </c>
      <c r="K1183" s="114">
        <v>12</v>
      </c>
      <c r="L1183" s="115">
        <v>0.05</v>
      </c>
      <c r="M1183" s="90">
        <v>28.13</v>
      </c>
      <c r="N1183" s="90">
        <v>27.66</v>
      </c>
      <c r="O1183" s="90">
        <v>28.82</v>
      </c>
      <c r="P1183" s="90">
        <v>29.07</v>
      </c>
      <c r="Q1183" s="90">
        <v>29.05</v>
      </c>
      <c r="R1183" s="63">
        <f t="shared" ref="R1183:R1246" si="685">(O1183+P1183)-(N1183+M1183)</f>
        <v>2.1000000000000014</v>
      </c>
      <c r="S1183" s="64">
        <f t="shared" si="684"/>
        <v>-9.2817317153164922E-2</v>
      </c>
      <c r="T1183" s="65">
        <f t="shared" si="678"/>
        <v>1.0169920462762112</v>
      </c>
      <c r="U1183" s="65">
        <f t="shared" si="678"/>
        <v>0.95975017349063152</v>
      </c>
      <c r="V1183" s="65">
        <f t="shared" si="649"/>
        <v>0.9514963880288958</v>
      </c>
      <c r="W1183" s="65">
        <f t="shared" si="650"/>
        <v>0.95215146299483644</v>
      </c>
      <c r="X1183" s="61">
        <f t="shared" si="661"/>
        <v>6.5493246009004713E-3</v>
      </c>
      <c r="Y1183" s="66">
        <f t="shared" si="651"/>
        <v>-3.1477548543688717E-3</v>
      </c>
      <c r="Z1183" s="61">
        <f t="shared" si="652"/>
        <v>-1.5439773747930466E-3</v>
      </c>
      <c r="AA1183" s="67">
        <f t="shared" si="653"/>
        <v>26.9434</v>
      </c>
      <c r="AB1183" s="68">
        <f t="shared" si="654"/>
        <v>-2.845263919016627E-2</v>
      </c>
      <c r="AC1183" s="69">
        <f t="shared" si="655"/>
        <v>-2.5907447577729562E-2</v>
      </c>
      <c r="AD1183" s="70">
        <f>_xlfn.PERCENTILE.EXC(AC1183:$AC$5675,0.5)</f>
        <v>8.9268051434223533E-2</v>
      </c>
      <c r="AE1183" s="70">
        <f>_xlfn.PERCENTILE.EXC($AC1183:AC$5675,0.35)</f>
        <v>5.2764360108253638E-2</v>
      </c>
      <c r="AF1183" s="71">
        <f t="shared" si="680"/>
        <v>2.7418976035008882E-2</v>
      </c>
      <c r="AG1183" s="70">
        <f t="shared" si="681"/>
        <v>-0.26127468555843253</v>
      </c>
      <c r="AH1183" s="70">
        <f t="shared" si="682"/>
        <v>-0.29773719104760293</v>
      </c>
      <c r="AI1183" s="61" t="str">
        <f t="shared" si="670"/>
        <v>Safety</v>
      </c>
      <c r="AJ1183" s="68" t="str">
        <f t="shared" si="671"/>
        <v>Safety</v>
      </c>
      <c r="AK1183" s="72" t="str">
        <f t="shared" si="672"/>
        <v>00631L</v>
      </c>
      <c r="AL1183" s="73">
        <f t="shared" si="662"/>
        <v>1</v>
      </c>
      <c r="AM1183" s="72" t="str">
        <f t="shared" si="675"/>
        <v>00635U</v>
      </c>
      <c r="AN1183" s="73">
        <f t="shared" si="663"/>
        <v>0</v>
      </c>
      <c r="AO1183" s="74" t="str">
        <f t="shared" si="669"/>
        <v>00635U</v>
      </c>
      <c r="AP1183" s="20">
        <f t="shared" si="664"/>
        <v>0</v>
      </c>
      <c r="AQ1183" s="74" t="str">
        <f t="shared" si="679"/>
        <v>00631L</v>
      </c>
      <c r="AR1183" s="20">
        <f t="shared" si="665"/>
        <v>1</v>
      </c>
      <c r="AS1183" s="74" t="str">
        <f t="shared" si="673"/>
        <v>00631L</v>
      </c>
      <c r="AT1183" s="20">
        <f t="shared" si="666"/>
        <v>1</v>
      </c>
      <c r="AU1183" s="74" t="str">
        <f t="shared" si="656"/>
        <v>00635U</v>
      </c>
      <c r="AV1183" s="20">
        <f t="shared" si="667"/>
        <v>0</v>
      </c>
      <c r="AW1183" s="74" t="str">
        <f t="shared" si="657"/>
        <v>00635U</v>
      </c>
      <c r="AX1183" s="20">
        <f t="shared" si="658"/>
        <v>0</v>
      </c>
      <c r="AY1183" s="20">
        <f t="shared" si="668"/>
        <v>1</v>
      </c>
      <c r="AZ1183" s="57">
        <v>44592</v>
      </c>
      <c r="BA1183" s="75">
        <v>35.340000000000003</v>
      </c>
      <c r="BB1183" s="90">
        <v>35.4375</v>
      </c>
      <c r="BC1183" s="76">
        <f t="shared" si="676"/>
        <v>34.550624999999997</v>
      </c>
      <c r="BD1183" s="76">
        <f t="shared" si="677"/>
        <v>34.553583333333329</v>
      </c>
      <c r="BE1183" s="77">
        <f t="shared" si="683"/>
        <v>2.5668855483801045E-2</v>
      </c>
      <c r="BF1183" s="77">
        <f t="shared" si="674"/>
        <v>2.2759337550616068E-2</v>
      </c>
    </row>
    <row r="1184" spans="1:58" s="23" customFormat="1" ht="13.15" x14ac:dyDescent="0.4">
      <c r="A1184" s="57">
        <v>44588</v>
      </c>
      <c r="B1184" s="112">
        <v>28.826000000000001</v>
      </c>
      <c r="C1184" s="112">
        <v>28.486000000000001</v>
      </c>
      <c r="D1184" s="112">
        <v>27.757999999999999</v>
      </c>
      <c r="E1184" s="112">
        <v>27.318000000000001</v>
      </c>
      <c r="F1184" s="112">
        <v>27.035</v>
      </c>
      <c r="G1184" s="112">
        <v>27.120999999999999</v>
      </c>
      <c r="H1184" s="113">
        <v>26.95</v>
      </c>
      <c r="I1184" s="90">
        <f t="shared" si="659"/>
        <v>28.707000000000001</v>
      </c>
      <c r="J1184" s="90">
        <f t="shared" si="660"/>
        <v>28.231200000000001</v>
      </c>
      <c r="K1184" s="114">
        <v>13</v>
      </c>
      <c r="L1184" s="115">
        <v>0.05</v>
      </c>
      <c r="M1184" s="90">
        <v>33.03</v>
      </c>
      <c r="N1184" s="90">
        <v>30.49</v>
      </c>
      <c r="O1184" s="90">
        <v>30.87</v>
      </c>
      <c r="P1184" s="90">
        <v>30.27</v>
      </c>
      <c r="Q1184" s="90">
        <v>29.89</v>
      </c>
      <c r="R1184" s="63">
        <f t="shared" si="685"/>
        <v>-2.3799999999999955</v>
      </c>
      <c r="S1184" s="64">
        <f t="shared" si="684"/>
        <v>-4.5994993742177796E-2</v>
      </c>
      <c r="T1184" s="65">
        <f t="shared" si="678"/>
        <v>1.0833060019678584</v>
      </c>
      <c r="U1184" s="65">
        <f t="shared" si="678"/>
        <v>0.98769031422092635</v>
      </c>
      <c r="V1184" s="65">
        <f t="shared" si="649"/>
        <v>1.007267922035018</v>
      </c>
      <c r="W1184" s="65">
        <f t="shared" si="650"/>
        <v>1.0200736032117765</v>
      </c>
      <c r="X1184" s="61">
        <f t="shared" si="661"/>
        <v>-1.1794907375286195E-2</v>
      </c>
      <c r="Y1184" s="66">
        <f t="shared" si="651"/>
        <v>-1.3470971520609198E-2</v>
      </c>
      <c r="Z1184" s="61">
        <f t="shared" si="652"/>
        <v>-1.6574354687010122E-2</v>
      </c>
      <c r="AA1184" s="67">
        <f t="shared" si="653"/>
        <v>28.707000000000001</v>
      </c>
      <c r="AB1184" s="68">
        <f t="shared" si="654"/>
        <v>-5.4575270580518136E-2</v>
      </c>
      <c r="AC1184" s="69">
        <f t="shared" si="655"/>
        <v>-5.8478189570350864E-2</v>
      </c>
      <c r="AD1184" s="70">
        <f>_xlfn.PERCENTILE.EXC(AC1184:$AC$5675,0.5)</f>
        <v>8.9312965995513249E-2</v>
      </c>
      <c r="AE1184" s="70">
        <f>_xlfn.PERCENTILE.EXC($AC1184:AC$5675,0.35)</f>
        <v>5.2772365207683782E-2</v>
      </c>
      <c r="AF1184" s="71">
        <f t="shared" si="680"/>
        <v>2.7418976035008882E-2</v>
      </c>
      <c r="AG1184" s="70">
        <f t="shared" si="681"/>
        <v>-0.26128400566288507</v>
      </c>
      <c r="AH1184" s="70">
        <f t="shared" si="682"/>
        <v>-0.29773719104760293</v>
      </c>
      <c r="AI1184" s="61" t="str">
        <f t="shared" si="670"/>
        <v>Safety</v>
      </c>
      <c r="AJ1184" s="68" t="str">
        <f t="shared" si="671"/>
        <v>Safety</v>
      </c>
      <c r="AK1184" s="72" t="str">
        <f t="shared" si="672"/>
        <v>00631L</v>
      </c>
      <c r="AL1184" s="73">
        <f t="shared" si="662"/>
        <v>1</v>
      </c>
      <c r="AM1184" s="72" t="str">
        <f t="shared" si="675"/>
        <v>00635U</v>
      </c>
      <c r="AN1184" s="73">
        <f t="shared" si="663"/>
        <v>0</v>
      </c>
      <c r="AO1184" s="74" t="str">
        <f t="shared" si="669"/>
        <v>00635U</v>
      </c>
      <c r="AP1184" s="20">
        <f t="shared" si="664"/>
        <v>0</v>
      </c>
      <c r="AQ1184" s="74" t="str">
        <f t="shared" si="679"/>
        <v>00631L</v>
      </c>
      <c r="AR1184" s="20">
        <f t="shared" si="665"/>
        <v>1</v>
      </c>
      <c r="AS1184" s="74" t="str">
        <f t="shared" si="673"/>
        <v>00631L</v>
      </c>
      <c r="AT1184" s="20">
        <f t="shared" si="666"/>
        <v>1</v>
      </c>
      <c r="AU1184" s="74" t="str">
        <f t="shared" si="656"/>
        <v>00635U</v>
      </c>
      <c r="AV1184" s="20">
        <f t="shared" si="667"/>
        <v>0</v>
      </c>
      <c r="AW1184" s="74" t="str">
        <f t="shared" si="657"/>
        <v>00635U</v>
      </c>
      <c r="AX1184" s="20">
        <f t="shared" si="658"/>
        <v>0</v>
      </c>
      <c r="AY1184" s="20">
        <f t="shared" si="668"/>
        <v>1</v>
      </c>
      <c r="AZ1184" s="57">
        <v>44589</v>
      </c>
      <c r="BA1184" s="75">
        <v>35.17</v>
      </c>
      <c r="BB1184" s="90">
        <v>35.450000000000003</v>
      </c>
      <c r="BC1184" s="76">
        <f t="shared" si="676"/>
        <v>34.551250000000003</v>
      </c>
      <c r="BD1184" s="76">
        <f t="shared" si="677"/>
        <v>34.546166666666664</v>
      </c>
      <c r="BE1184" s="77">
        <f t="shared" si="683"/>
        <v>2.6012083499149803E-2</v>
      </c>
      <c r="BF1184" s="77">
        <f t="shared" si="674"/>
        <v>1.8057961085890011E-2</v>
      </c>
    </row>
    <row r="1185" spans="1:58" s="23" customFormat="1" ht="13.15" x14ac:dyDescent="0.4">
      <c r="A1185" s="57">
        <v>44587</v>
      </c>
      <c r="B1185" s="112">
        <v>28.632999999999999</v>
      </c>
      <c r="C1185" s="112">
        <v>28.11</v>
      </c>
      <c r="D1185" s="112">
        <v>27.452999999999999</v>
      </c>
      <c r="E1185" s="112">
        <v>27.084</v>
      </c>
      <c r="F1185" s="112">
        <v>26.835999999999999</v>
      </c>
      <c r="G1185" s="112">
        <v>27.039000000000001</v>
      </c>
      <c r="H1185" s="113">
        <v>26.925000000000001</v>
      </c>
      <c r="I1185" s="90">
        <f t="shared" si="659"/>
        <v>28.476099999999999</v>
      </c>
      <c r="J1185" s="90">
        <f t="shared" si="660"/>
        <v>27.9129</v>
      </c>
      <c r="K1185" s="114">
        <v>14</v>
      </c>
      <c r="L1185" s="115">
        <v>0.05</v>
      </c>
      <c r="M1185" s="90">
        <v>37.4</v>
      </c>
      <c r="N1185" s="90">
        <v>31.96</v>
      </c>
      <c r="O1185" s="90">
        <v>31.95</v>
      </c>
      <c r="P1185" s="90">
        <v>31.04</v>
      </c>
      <c r="Q1185" s="90">
        <v>30.38</v>
      </c>
      <c r="R1185" s="63">
        <f t="shared" si="685"/>
        <v>-6.3700000000000045</v>
      </c>
      <c r="S1185" s="64">
        <f t="shared" si="684"/>
        <v>2.5673940949935838E-2</v>
      </c>
      <c r="T1185" s="65">
        <f t="shared" si="678"/>
        <v>1.1702127659574468</v>
      </c>
      <c r="U1185" s="65">
        <f t="shared" si="678"/>
        <v>1.0003129890453835</v>
      </c>
      <c r="V1185" s="65">
        <f t="shared" si="649"/>
        <v>1.0296391752577321</v>
      </c>
      <c r="W1185" s="65">
        <f t="shared" si="650"/>
        <v>1.0520078999341673</v>
      </c>
      <c r="X1185" s="61">
        <f t="shared" si="661"/>
        <v>-1.8265637551077418E-2</v>
      </c>
      <c r="Y1185" s="66">
        <f t="shared" si="651"/>
        <v>-5.8706247230836993E-3</v>
      </c>
      <c r="Z1185" s="61">
        <f t="shared" si="652"/>
        <v>-1.9777989261169839E-2</v>
      </c>
      <c r="AA1185" s="67">
        <f t="shared" si="653"/>
        <v>28.476100000000002</v>
      </c>
      <c r="AB1185" s="68">
        <f t="shared" si="654"/>
        <v>-0.10409887359199003</v>
      </c>
      <c r="AC1185" s="69">
        <f t="shared" si="655"/>
        <v>-0.10900813516896116</v>
      </c>
      <c r="AD1185" s="70">
        <f>_xlfn.PERCENTILE.EXC(AC1185:$AC$5675,0.5)</f>
        <v>8.9357880556802965E-2</v>
      </c>
      <c r="AE1185" s="70">
        <f>_xlfn.PERCENTILE.EXC($AC1185:AC$5675,0.35)</f>
        <v>5.2789050476541831E-2</v>
      </c>
      <c r="AF1185" s="71">
        <f t="shared" si="680"/>
        <v>2.7418976035008882E-2</v>
      </c>
      <c r="AG1185" s="70">
        <f t="shared" si="681"/>
        <v>-0.27366487307327381</v>
      </c>
      <c r="AH1185" s="70">
        <f t="shared" si="682"/>
        <v>-0.29773719104760293</v>
      </c>
      <c r="AI1185" s="61" t="str">
        <f t="shared" si="670"/>
        <v>Safety</v>
      </c>
      <c r="AJ1185" s="68" t="str">
        <f t="shared" si="671"/>
        <v>Safety</v>
      </c>
      <c r="AK1185" s="72" t="str">
        <f t="shared" si="672"/>
        <v>00631L</v>
      </c>
      <c r="AL1185" s="73">
        <f t="shared" si="662"/>
        <v>1</v>
      </c>
      <c r="AM1185" s="72" t="str">
        <f t="shared" si="675"/>
        <v>00635U</v>
      </c>
      <c r="AN1185" s="73">
        <f t="shared" si="663"/>
        <v>0</v>
      </c>
      <c r="AO1185" s="74" t="str">
        <f t="shared" si="669"/>
        <v>00635U</v>
      </c>
      <c r="AP1185" s="20">
        <f t="shared" si="664"/>
        <v>0</v>
      </c>
      <c r="AQ1185" s="74" t="str">
        <f t="shared" si="679"/>
        <v>00631L</v>
      </c>
      <c r="AR1185" s="20">
        <f t="shared" si="665"/>
        <v>1</v>
      </c>
      <c r="AS1185" s="74" t="str">
        <f t="shared" si="673"/>
        <v>00631L</v>
      </c>
      <c r="AT1185" s="20">
        <f t="shared" si="666"/>
        <v>1</v>
      </c>
      <c r="AU1185" s="74" t="str">
        <f t="shared" si="656"/>
        <v>00635U</v>
      </c>
      <c r="AV1185" s="20">
        <f t="shared" si="667"/>
        <v>0</v>
      </c>
      <c r="AW1185" s="74" t="str">
        <f t="shared" si="657"/>
        <v>00635U</v>
      </c>
      <c r="AX1185" s="20">
        <f t="shared" si="658"/>
        <v>0</v>
      </c>
      <c r="AY1185" s="20">
        <f t="shared" si="668"/>
        <v>1</v>
      </c>
      <c r="AZ1185" s="57">
        <v>44588</v>
      </c>
      <c r="BA1185" s="75">
        <v>35.49</v>
      </c>
      <c r="BB1185" s="90">
        <v>35.075000000000003</v>
      </c>
      <c r="BC1185" s="76">
        <f t="shared" si="676"/>
        <v>34.554375</v>
      </c>
      <c r="BD1185" s="76">
        <f t="shared" si="677"/>
        <v>34.551916666666671</v>
      </c>
      <c r="BE1185" s="77">
        <f t="shared" si="683"/>
        <v>1.5066833071065605E-2</v>
      </c>
      <c r="BF1185" s="77">
        <f t="shared" si="674"/>
        <v>2.7149965149063066E-2</v>
      </c>
    </row>
    <row r="1186" spans="1:58" s="23" customFormat="1" ht="13.15" x14ac:dyDescent="0.4">
      <c r="A1186" s="57">
        <v>44586</v>
      </c>
      <c r="B1186" s="112">
        <v>28.164999999999999</v>
      </c>
      <c r="C1186" s="112">
        <v>27.731000000000002</v>
      </c>
      <c r="D1186" s="112">
        <v>27.210999999999999</v>
      </c>
      <c r="E1186" s="112">
        <v>26.904</v>
      </c>
      <c r="F1186" s="112">
        <v>26.751999999999999</v>
      </c>
      <c r="G1186" s="112">
        <v>26.922999999999998</v>
      </c>
      <c r="H1186" s="113">
        <v>26.85</v>
      </c>
      <c r="I1186" s="90">
        <f t="shared" si="659"/>
        <v>28.0565</v>
      </c>
      <c r="J1186" s="90">
        <f t="shared" si="660"/>
        <v>27.600999999999999</v>
      </c>
      <c r="K1186" s="114">
        <v>15</v>
      </c>
      <c r="L1186" s="115">
        <v>0.05</v>
      </c>
      <c r="M1186" s="90">
        <v>37.18</v>
      </c>
      <c r="N1186" s="90">
        <v>31.16</v>
      </c>
      <c r="O1186" s="90">
        <v>31.76</v>
      </c>
      <c r="P1186" s="90">
        <v>31.3</v>
      </c>
      <c r="Q1186" s="90">
        <v>30.47</v>
      </c>
      <c r="R1186" s="63">
        <f t="shared" si="685"/>
        <v>-5.2800000000000011</v>
      </c>
      <c r="S1186" s="64">
        <f t="shared" si="684"/>
        <v>4.2140468227424802E-2</v>
      </c>
      <c r="T1186" s="65">
        <f t="shared" si="678"/>
        <v>1.1931964056482669</v>
      </c>
      <c r="U1186" s="65">
        <f t="shared" si="678"/>
        <v>0.98110831234256923</v>
      </c>
      <c r="V1186" s="65">
        <f t="shared" si="649"/>
        <v>0.99552715654952073</v>
      </c>
      <c r="W1186" s="65">
        <f t="shared" si="650"/>
        <v>1.0226452248112898</v>
      </c>
      <c r="X1186" s="61">
        <f t="shared" si="661"/>
        <v>-1.5409195810402895E-2</v>
      </c>
      <c r="Y1186" s="66">
        <f t="shared" si="651"/>
        <v>-2.0071364852809431E-3</v>
      </c>
      <c r="Z1186" s="61">
        <f t="shared" si="652"/>
        <v>-1.6235097036337416E-2</v>
      </c>
      <c r="AA1186" s="67">
        <f t="shared" si="653"/>
        <v>28.0565</v>
      </c>
      <c r="AB1186" s="68">
        <f t="shared" si="654"/>
        <v>-9.6116816431322236E-2</v>
      </c>
      <c r="AC1186" s="69">
        <f t="shared" si="655"/>
        <v>-9.9598844672657269E-2</v>
      </c>
      <c r="AD1186" s="70">
        <f>_xlfn.PERCENTILE.EXC(AC1186:$AC$5675,0.5)</f>
        <v>8.9378535887875754E-2</v>
      </c>
      <c r="AE1186" s="70">
        <f>_xlfn.PERCENTILE.EXC($AC1186:AC$5675,0.35)</f>
        <v>5.2824363220509075E-2</v>
      </c>
      <c r="AF1186" s="71">
        <f t="shared" si="680"/>
        <v>2.7418976035008882E-2</v>
      </c>
      <c r="AG1186" s="70">
        <f t="shared" si="681"/>
        <v>-0.27366487307327381</v>
      </c>
      <c r="AH1186" s="70">
        <f t="shared" si="682"/>
        <v>-0.29773719104760293</v>
      </c>
      <c r="AI1186" s="61" t="str">
        <f t="shared" si="670"/>
        <v>Safety</v>
      </c>
      <c r="AJ1186" s="68" t="str">
        <f t="shared" si="671"/>
        <v>Safety</v>
      </c>
      <c r="AK1186" s="72" t="str">
        <f t="shared" si="672"/>
        <v>00631L</v>
      </c>
      <c r="AL1186" s="73">
        <f t="shared" si="662"/>
        <v>1</v>
      </c>
      <c r="AM1186" s="72" t="str">
        <f t="shared" si="675"/>
        <v>00635U</v>
      </c>
      <c r="AN1186" s="73">
        <f t="shared" si="663"/>
        <v>0</v>
      </c>
      <c r="AO1186" s="74" t="str">
        <f t="shared" si="669"/>
        <v>00635U</v>
      </c>
      <c r="AP1186" s="20">
        <f t="shared" si="664"/>
        <v>0</v>
      </c>
      <c r="AQ1186" s="74" t="str">
        <f t="shared" si="679"/>
        <v>00635U</v>
      </c>
      <c r="AR1186" s="20">
        <f t="shared" si="665"/>
        <v>0</v>
      </c>
      <c r="AS1186" s="74" t="str">
        <f t="shared" si="673"/>
        <v>00631L</v>
      </c>
      <c r="AT1186" s="20">
        <f t="shared" si="666"/>
        <v>1</v>
      </c>
      <c r="AU1186" s="74" t="str">
        <f t="shared" si="656"/>
        <v>00635U</v>
      </c>
      <c r="AV1186" s="20">
        <f t="shared" si="667"/>
        <v>0</v>
      </c>
      <c r="AW1186" s="74" t="str">
        <f t="shared" si="657"/>
        <v>00635U</v>
      </c>
      <c r="AX1186" s="20">
        <f t="shared" si="658"/>
        <v>0</v>
      </c>
      <c r="AY1186" s="20">
        <f t="shared" si="668"/>
        <v>1</v>
      </c>
      <c r="AZ1186" s="57">
        <v>44587</v>
      </c>
      <c r="BA1186" s="75">
        <v>35.03</v>
      </c>
      <c r="BB1186" s="90">
        <v>34.5</v>
      </c>
      <c r="BC1186" s="76">
        <f t="shared" si="676"/>
        <v>34.561041666666668</v>
      </c>
      <c r="BD1186" s="76">
        <f t="shared" si="677"/>
        <v>34.553624999999997</v>
      </c>
      <c r="BE1186" s="77">
        <f t="shared" si="683"/>
        <v>-1.7661986943391605E-3</v>
      </c>
      <c r="BF1186" s="77">
        <f t="shared" si="674"/>
        <v>1.3786541933010052E-2</v>
      </c>
    </row>
    <row r="1187" spans="1:58" s="23" customFormat="1" ht="13.15" x14ac:dyDescent="0.4">
      <c r="A1187" s="57">
        <v>44585</v>
      </c>
      <c r="B1187" s="112">
        <v>28.068000000000001</v>
      </c>
      <c r="C1187" s="112">
        <v>27.45</v>
      </c>
      <c r="D1187" s="112">
        <v>26.907</v>
      </c>
      <c r="E1187" s="112">
        <v>26.652999999999999</v>
      </c>
      <c r="F1187" s="112">
        <v>26.484999999999999</v>
      </c>
      <c r="G1187" s="112">
        <v>26.753</v>
      </c>
      <c r="H1187" s="113">
        <v>26.692</v>
      </c>
      <c r="I1187" s="90">
        <f t="shared" si="659"/>
        <v>27.944400000000002</v>
      </c>
      <c r="J1187" s="90">
        <f t="shared" si="660"/>
        <v>27.3414</v>
      </c>
      <c r="K1187" s="114">
        <v>16</v>
      </c>
      <c r="L1187" s="115">
        <v>0.05</v>
      </c>
      <c r="M1187" s="90">
        <v>35.82</v>
      </c>
      <c r="N1187" s="90">
        <v>29.9</v>
      </c>
      <c r="O1187" s="90">
        <v>30.82</v>
      </c>
      <c r="P1187" s="90">
        <v>30.59</v>
      </c>
      <c r="Q1187" s="90">
        <v>30.36</v>
      </c>
      <c r="R1187" s="63">
        <f t="shared" si="685"/>
        <v>-4.3100000000000023</v>
      </c>
      <c r="S1187" s="64">
        <f t="shared" si="684"/>
        <v>3.6395147313691409E-2</v>
      </c>
      <c r="T1187" s="65">
        <f t="shared" si="678"/>
        <v>1.1979933110367893</v>
      </c>
      <c r="U1187" s="65">
        <f t="shared" si="678"/>
        <v>0.9701492537313432</v>
      </c>
      <c r="V1187" s="65">
        <f t="shared" si="649"/>
        <v>0.97744360902255634</v>
      </c>
      <c r="W1187" s="65">
        <f t="shared" si="650"/>
        <v>0.98484848484848486</v>
      </c>
      <c r="X1187" s="61">
        <f t="shared" si="661"/>
        <v>-2.2017956391620425E-2</v>
      </c>
      <c r="Y1187" s="66">
        <f t="shared" si="651"/>
        <v>1.4632499155817912E-3</v>
      </c>
      <c r="Z1187" s="61">
        <f t="shared" si="652"/>
        <v>-2.1578563146820169E-2</v>
      </c>
      <c r="AA1187" s="67">
        <f t="shared" si="653"/>
        <v>27.944400000000002</v>
      </c>
      <c r="AB1187" s="68">
        <f t="shared" si="654"/>
        <v>-6.1270903010033351E-2</v>
      </c>
      <c r="AC1187" s="69">
        <f t="shared" si="655"/>
        <v>-6.5404682274247394E-2</v>
      </c>
      <c r="AD1187" s="70">
        <f>_xlfn.PERCENTILE.EXC(AC1187:$AC$5675,0.5)</f>
        <v>8.9399191218948557E-2</v>
      </c>
      <c r="AE1187" s="70">
        <f>_xlfn.PERCENTILE.EXC($AC1187:AC$5675,0.35)</f>
        <v>5.284994791390777E-2</v>
      </c>
      <c r="AF1187" s="71">
        <f t="shared" si="680"/>
        <v>2.7418976035008882E-2</v>
      </c>
      <c r="AG1187" s="70">
        <f t="shared" si="681"/>
        <v>-0.27366487307327381</v>
      </c>
      <c r="AH1187" s="70">
        <f t="shared" si="682"/>
        <v>-0.29773719104760293</v>
      </c>
      <c r="AI1187" s="61" t="str">
        <f t="shared" si="670"/>
        <v>Safety</v>
      </c>
      <c r="AJ1187" s="68" t="str">
        <f t="shared" si="671"/>
        <v>Safety</v>
      </c>
      <c r="AK1187" s="72" t="str">
        <f t="shared" si="672"/>
        <v>00635U</v>
      </c>
      <c r="AL1187" s="73">
        <f t="shared" si="662"/>
        <v>0</v>
      </c>
      <c r="AM1187" s="72" t="str">
        <f t="shared" si="675"/>
        <v>00635U</v>
      </c>
      <c r="AN1187" s="73">
        <f t="shared" si="663"/>
        <v>0</v>
      </c>
      <c r="AO1187" s="74" t="str">
        <f t="shared" si="669"/>
        <v>00635U</v>
      </c>
      <c r="AP1187" s="20">
        <f t="shared" si="664"/>
        <v>0</v>
      </c>
      <c r="AQ1187" s="74" t="str">
        <f t="shared" si="679"/>
        <v>00635U</v>
      </c>
      <c r="AR1187" s="20">
        <f t="shared" si="665"/>
        <v>0</v>
      </c>
      <c r="AS1187" s="74" t="str">
        <f t="shared" si="673"/>
        <v>00635U</v>
      </c>
      <c r="AT1187" s="20">
        <f t="shared" si="666"/>
        <v>0</v>
      </c>
      <c r="AU1187" s="74" t="str">
        <f t="shared" si="656"/>
        <v>00635U</v>
      </c>
      <c r="AV1187" s="20">
        <f t="shared" si="667"/>
        <v>0</v>
      </c>
      <c r="AW1187" s="74" t="str">
        <f t="shared" si="657"/>
        <v>00635U</v>
      </c>
      <c r="AX1187" s="20">
        <f t="shared" si="658"/>
        <v>0</v>
      </c>
      <c r="AY1187" s="20">
        <f t="shared" si="668"/>
        <v>1</v>
      </c>
      <c r="AZ1187" s="57">
        <v>44586</v>
      </c>
      <c r="BA1187" s="75">
        <v>34.53</v>
      </c>
      <c r="BB1187" s="90">
        <v>34.537500000000001</v>
      </c>
      <c r="BC1187" s="76">
        <f t="shared" si="676"/>
        <v>34.568958333333327</v>
      </c>
      <c r="BD1187" s="76">
        <f t="shared" si="677"/>
        <v>34.56154166666667</v>
      </c>
      <c r="BE1187" s="77">
        <f t="shared" si="683"/>
        <v>-9.1001681421774719E-4</v>
      </c>
      <c r="BF1187" s="77">
        <f t="shared" si="674"/>
        <v>-9.1262325537665515E-4</v>
      </c>
    </row>
    <row r="1188" spans="1:58" s="23" customFormat="1" ht="13.15" x14ac:dyDescent="0.4">
      <c r="A1188" s="57">
        <v>44582</v>
      </c>
      <c r="B1188" s="112">
        <v>27.309000000000001</v>
      </c>
      <c r="C1188" s="112">
        <v>26.84</v>
      </c>
      <c r="D1188" s="112">
        <v>26.652000000000001</v>
      </c>
      <c r="E1188" s="112">
        <v>26.631</v>
      </c>
      <c r="F1188" s="112">
        <v>26.684999999999999</v>
      </c>
      <c r="G1188" s="112">
        <v>27.033999999999999</v>
      </c>
      <c r="H1188" s="113">
        <v>26.960999999999999</v>
      </c>
      <c r="I1188" s="90">
        <f t="shared" si="659"/>
        <v>27.23865</v>
      </c>
      <c r="J1188" s="90">
        <f t="shared" si="660"/>
        <v>26.811800000000002</v>
      </c>
      <c r="K1188" s="114">
        <v>17</v>
      </c>
      <c r="L1188" s="115">
        <v>0.05</v>
      </c>
      <c r="M1188" s="90">
        <v>30.86</v>
      </c>
      <c r="N1188" s="90">
        <v>28.85</v>
      </c>
      <c r="O1188" s="90">
        <v>29.95</v>
      </c>
      <c r="P1188" s="90">
        <v>30.37</v>
      </c>
      <c r="Q1188" s="90">
        <v>29.67</v>
      </c>
      <c r="R1188" s="63">
        <f t="shared" si="685"/>
        <v>0.60999999999999943</v>
      </c>
      <c r="S1188" s="64">
        <f t="shared" si="684"/>
        <v>0.12739351309105126</v>
      </c>
      <c r="T1188" s="65">
        <f t="shared" si="678"/>
        <v>1.0696707105719236</v>
      </c>
      <c r="U1188" s="65">
        <f t="shared" si="678"/>
        <v>0.96327212020033393</v>
      </c>
      <c r="V1188" s="65">
        <f t="shared" si="649"/>
        <v>0.94995060915377016</v>
      </c>
      <c r="W1188" s="65">
        <f t="shared" si="650"/>
        <v>0.97236265588136161</v>
      </c>
      <c r="X1188" s="61">
        <f t="shared" si="661"/>
        <v>-1.7173825478779933E-2</v>
      </c>
      <c r="Y1188" s="66">
        <f t="shared" si="651"/>
        <v>1.2391573729863629E-2</v>
      </c>
      <c r="Z1188" s="61">
        <f t="shared" si="652"/>
        <v>-1.5670747265374686E-2</v>
      </c>
      <c r="AA1188" s="67">
        <f t="shared" si="653"/>
        <v>27.23865</v>
      </c>
      <c r="AB1188" s="68">
        <f t="shared" si="654"/>
        <v>-5.3414211438474878E-2</v>
      </c>
      <c r="AC1188" s="69">
        <f t="shared" si="655"/>
        <v>-5.5852686308492251E-2</v>
      </c>
      <c r="AD1188" s="70">
        <f>_xlfn.PERCENTILE.EXC(AC1188:$AC$5675,0.5)</f>
        <v>8.9426868336747012E-2</v>
      </c>
      <c r="AE1188" s="70">
        <f>_xlfn.PERCENTILE.EXC($AC1188:AC$5675,0.35)</f>
        <v>5.287193362490681E-2</v>
      </c>
      <c r="AF1188" s="71">
        <f t="shared" si="680"/>
        <v>2.7418976035008882E-2</v>
      </c>
      <c r="AG1188" s="70">
        <f t="shared" si="681"/>
        <v>-0.27366487307327381</v>
      </c>
      <c r="AH1188" s="70">
        <f t="shared" si="682"/>
        <v>-0.29773719104760293</v>
      </c>
      <c r="AI1188" s="61" t="str">
        <f t="shared" si="670"/>
        <v>Safety</v>
      </c>
      <c r="AJ1188" s="68" t="str">
        <f t="shared" si="671"/>
        <v>Safety</v>
      </c>
      <c r="AK1188" s="72" t="str">
        <f t="shared" si="672"/>
        <v>00631L</v>
      </c>
      <c r="AL1188" s="73">
        <f t="shared" si="662"/>
        <v>1</v>
      </c>
      <c r="AM1188" s="72" t="str">
        <f t="shared" si="675"/>
        <v>00635U</v>
      </c>
      <c r="AN1188" s="73">
        <f t="shared" si="663"/>
        <v>0</v>
      </c>
      <c r="AO1188" s="74" t="str">
        <f t="shared" si="669"/>
        <v>00635U</v>
      </c>
      <c r="AP1188" s="20">
        <f t="shared" si="664"/>
        <v>0</v>
      </c>
      <c r="AQ1188" s="74" t="str">
        <f t="shared" si="679"/>
        <v>00635U</v>
      </c>
      <c r="AR1188" s="20">
        <f t="shared" si="665"/>
        <v>0</v>
      </c>
      <c r="AS1188" s="74" t="str">
        <f t="shared" si="673"/>
        <v>00631L</v>
      </c>
      <c r="AT1188" s="20">
        <f t="shared" si="666"/>
        <v>1</v>
      </c>
      <c r="AU1188" s="74" t="str">
        <f t="shared" si="656"/>
        <v>00635U</v>
      </c>
      <c r="AV1188" s="20">
        <f t="shared" si="667"/>
        <v>0</v>
      </c>
      <c r="AW1188" s="74" t="str">
        <f t="shared" si="657"/>
        <v>00635U</v>
      </c>
      <c r="AX1188" s="20">
        <f t="shared" si="658"/>
        <v>0</v>
      </c>
      <c r="AY1188" s="20">
        <f t="shared" si="668"/>
        <v>1</v>
      </c>
      <c r="AZ1188" s="57">
        <v>44585</v>
      </c>
      <c r="BA1188" s="75">
        <v>34.700000000000003</v>
      </c>
      <c r="BB1188" s="90">
        <v>34.537500000000001</v>
      </c>
      <c r="BC1188" s="76">
        <f t="shared" si="676"/>
        <v>34.580833333333324</v>
      </c>
      <c r="BD1188" s="76">
        <f t="shared" si="677"/>
        <v>34.571666666666665</v>
      </c>
      <c r="BE1188" s="77">
        <f t="shared" si="683"/>
        <v>-1.2531026339250265E-3</v>
      </c>
      <c r="BF1188" s="77">
        <f t="shared" si="674"/>
        <v>3.7120956467243142E-3</v>
      </c>
    </row>
    <row r="1189" spans="1:58" s="23" customFormat="1" ht="13.15" x14ac:dyDescent="0.4">
      <c r="A1189" s="57">
        <v>44581</v>
      </c>
      <c r="B1189" s="112">
        <v>24.966000000000001</v>
      </c>
      <c r="C1189" s="112">
        <v>25.106000000000002</v>
      </c>
      <c r="D1189" s="112">
        <v>25.359000000000002</v>
      </c>
      <c r="E1189" s="112">
        <v>25.556999999999999</v>
      </c>
      <c r="F1189" s="112">
        <v>25.756</v>
      </c>
      <c r="G1189" s="112">
        <v>26.29</v>
      </c>
      <c r="H1189" s="113">
        <v>26.317</v>
      </c>
      <c r="I1189" s="90">
        <f t="shared" si="659"/>
        <v>24.98</v>
      </c>
      <c r="J1189" s="90">
        <f t="shared" si="660"/>
        <v>25.131300000000003</v>
      </c>
      <c r="K1189" s="114">
        <v>18</v>
      </c>
      <c r="L1189" s="115">
        <v>0.05</v>
      </c>
      <c r="M1189" s="90">
        <v>26.73</v>
      </c>
      <c r="N1189" s="90">
        <v>25.59</v>
      </c>
      <c r="O1189" s="90">
        <v>27.25</v>
      </c>
      <c r="P1189" s="90">
        <v>28.08</v>
      </c>
      <c r="Q1189" s="90">
        <v>28.45</v>
      </c>
      <c r="R1189" s="63">
        <f t="shared" si="685"/>
        <v>3.009999999999998</v>
      </c>
      <c r="S1189" s="64">
        <f t="shared" si="684"/>
        <v>7.2955974842767224E-2</v>
      </c>
      <c r="T1189" s="65">
        <f t="shared" si="678"/>
        <v>1.0445486518171161</v>
      </c>
      <c r="U1189" s="65">
        <f t="shared" si="678"/>
        <v>0.93908256880733942</v>
      </c>
      <c r="V1189" s="65">
        <f t="shared" si="649"/>
        <v>0.91132478632478642</v>
      </c>
      <c r="W1189" s="65">
        <f t="shared" si="650"/>
        <v>0.89947275922671355</v>
      </c>
      <c r="X1189" s="61">
        <f t="shared" si="661"/>
        <v>5.6076263718657596E-3</v>
      </c>
      <c r="Y1189" s="66">
        <f t="shared" si="651"/>
        <v>2.9737449622412707E-2</v>
      </c>
      <c r="Z1189" s="61">
        <f t="shared" si="652"/>
        <v>6.0568454763812113E-3</v>
      </c>
      <c r="AA1189" s="67">
        <f t="shared" si="653"/>
        <v>24.98</v>
      </c>
      <c r="AB1189" s="68">
        <f t="shared" si="654"/>
        <v>-2.4384525205158217E-2</v>
      </c>
      <c r="AC1189" s="69">
        <f t="shared" si="655"/>
        <v>-2.3837436498632257E-2</v>
      </c>
      <c r="AD1189" s="70">
        <f>_xlfn.PERCENTILE.EXC(AC1189:$AC$5675,0.5)</f>
        <v>8.9454545454545481E-2</v>
      </c>
      <c r="AE1189" s="70">
        <f>_xlfn.PERCENTILE.EXC($AC1189:AC$5675,0.35)</f>
        <v>5.2891650778475595E-2</v>
      </c>
      <c r="AF1189" s="71">
        <f t="shared" si="680"/>
        <v>2.7418976035008882E-2</v>
      </c>
      <c r="AG1189" s="70">
        <f t="shared" si="681"/>
        <v>-0.27366487307327381</v>
      </c>
      <c r="AH1189" s="70">
        <f t="shared" si="682"/>
        <v>-0.29773719104760293</v>
      </c>
      <c r="AI1189" s="61" t="str">
        <f t="shared" si="670"/>
        <v>Safety</v>
      </c>
      <c r="AJ1189" s="68" t="str">
        <f t="shared" si="671"/>
        <v>Safety</v>
      </c>
      <c r="AK1189" s="72" t="str">
        <f t="shared" si="672"/>
        <v>00635U</v>
      </c>
      <c r="AL1189" s="73">
        <f t="shared" si="662"/>
        <v>0</v>
      </c>
      <c r="AM1189" s="72" t="str">
        <f t="shared" si="675"/>
        <v>00631L</v>
      </c>
      <c r="AN1189" s="73">
        <f t="shared" si="663"/>
        <v>1</v>
      </c>
      <c r="AO1189" s="74" t="str">
        <f t="shared" si="669"/>
        <v>00635U</v>
      </c>
      <c r="AP1189" s="20">
        <f t="shared" si="664"/>
        <v>0</v>
      </c>
      <c r="AQ1189" s="74" t="str">
        <f t="shared" si="679"/>
        <v>00631L</v>
      </c>
      <c r="AR1189" s="20">
        <f t="shared" si="665"/>
        <v>1</v>
      </c>
      <c r="AS1189" s="74" t="str">
        <f t="shared" si="673"/>
        <v>00635U</v>
      </c>
      <c r="AT1189" s="20">
        <f t="shared" si="666"/>
        <v>0</v>
      </c>
      <c r="AU1189" s="74" t="str">
        <f t="shared" si="656"/>
        <v>00635U</v>
      </c>
      <c r="AV1189" s="20">
        <f t="shared" si="667"/>
        <v>0</v>
      </c>
      <c r="AW1189" s="74" t="str">
        <f t="shared" si="657"/>
        <v>00635U</v>
      </c>
      <c r="AX1189" s="20">
        <f t="shared" si="658"/>
        <v>0</v>
      </c>
      <c r="AY1189" s="20">
        <f t="shared" si="668"/>
        <v>1</v>
      </c>
      <c r="AZ1189" s="57">
        <v>44582</v>
      </c>
      <c r="BA1189" s="75">
        <v>34.4</v>
      </c>
      <c r="BB1189" s="90">
        <v>35.112499999999997</v>
      </c>
      <c r="BC1189" s="76">
        <f t="shared" si="676"/>
        <v>34.589999999999996</v>
      </c>
      <c r="BD1189" s="76">
        <f t="shared" si="677"/>
        <v>34.578541666666659</v>
      </c>
      <c r="BE1189" s="77">
        <f t="shared" si="683"/>
        <v>1.5105521827117691E-2</v>
      </c>
      <c r="BF1189" s="77">
        <f t="shared" si="674"/>
        <v>-5.1633660085431783E-3</v>
      </c>
    </row>
    <row r="1190" spans="1:58" s="23" customFormat="1" ht="13.15" x14ac:dyDescent="0.4">
      <c r="A1190" s="57">
        <v>44580</v>
      </c>
      <c r="B1190" s="112">
        <v>24.068999999999999</v>
      </c>
      <c r="C1190" s="112">
        <v>24.565999999999999</v>
      </c>
      <c r="D1190" s="112">
        <v>25.14</v>
      </c>
      <c r="E1190" s="112">
        <v>25.446999999999999</v>
      </c>
      <c r="F1190" s="112">
        <v>25.693000000000001</v>
      </c>
      <c r="G1190" s="112">
        <v>26.186</v>
      </c>
      <c r="H1190" s="113">
        <v>26.189</v>
      </c>
      <c r="I1190" s="90">
        <f t="shared" si="659"/>
        <v>24.09385</v>
      </c>
      <c r="J1190" s="90">
        <f t="shared" si="660"/>
        <v>24.5947</v>
      </c>
      <c r="K1190" s="114">
        <v>19</v>
      </c>
      <c r="L1190" s="115">
        <v>0.05</v>
      </c>
      <c r="M1190" s="90">
        <v>23.96</v>
      </c>
      <c r="N1190" s="90">
        <v>23.85</v>
      </c>
      <c r="O1190" s="90">
        <v>25.81</v>
      </c>
      <c r="P1190" s="90">
        <v>27.17</v>
      </c>
      <c r="Q1190" s="90">
        <v>28.14</v>
      </c>
      <c r="R1190" s="63">
        <f t="shared" si="685"/>
        <v>5.1700000000000017</v>
      </c>
      <c r="S1190" s="64">
        <f t="shared" si="684"/>
        <v>4.6511627906976848E-2</v>
      </c>
      <c r="T1190" s="65">
        <f t="shared" si="678"/>
        <v>1.0046121593291404</v>
      </c>
      <c r="U1190" s="65">
        <f t="shared" si="678"/>
        <v>0.92406044168926782</v>
      </c>
      <c r="V1190" s="65">
        <f t="shared" ref="V1190:V1253" si="686">N1190/P1190</f>
        <v>0.87780640412219357</v>
      </c>
      <c r="W1190" s="65">
        <f t="shared" ref="W1190:W1253" si="687">N1190/Q1190</f>
        <v>0.84754797441364604</v>
      </c>
      <c r="X1190" s="61">
        <f t="shared" si="661"/>
        <v>2.0648967551622415E-2</v>
      </c>
      <c r="Y1190" s="66">
        <f t="shared" ref="Y1190:Y1253" si="688">(H1190-E1190)/E1190</f>
        <v>2.9158643455024204E-2</v>
      </c>
      <c r="Z1190" s="61">
        <f t="shared" ref="Z1190:Z1253" si="689">(J1190-I1190)/I1190</f>
        <v>2.0787462360726899E-2</v>
      </c>
      <c r="AA1190" s="67">
        <f t="shared" ref="AA1190:AA1253" si="690">B1190*(K1190*L1190)+C1190*(1-(K1190*L1190))</f>
        <v>24.09385</v>
      </c>
      <c r="AB1190" s="68">
        <f t="shared" ref="AB1190:AB1253" si="691">(B1190-N1190)/N1190</f>
        <v>9.1823899371068184E-3</v>
      </c>
      <c r="AC1190" s="69">
        <f t="shared" ref="AC1190:AC1253" si="692">(AA1190-N1190)/N1190</f>
        <v>1.0224318658280853E-2</v>
      </c>
      <c r="AD1190" s="70">
        <f>_xlfn.PERCENTILE.EXC(AC1190:$AC$5675,0.5)</f>
        <v>8.9467591158754273E-2</v>
      </c>
      <c r="AE1190" s="70">
        <f>_xlfn.PERCENTILE.EXC($AC1190:AC$5675,0.35)</f>
        <v>5.2911074887999857E-2</v>
      </c>
      <c r="AF1190" s="71">
        <f t="shared" si="680"/>
        <v>2.7418976035008882E-2</v>
      </c>
      <c r="AG1190" s="70">
        <f t="shared" si="681"/>
        <v>-0.27366487307327381</v>
      </c>
      <c r="AH1190" s="70">
        <f t="shared" si="682"/>
        <v>-0.29773719104760293</v>
      </c>
      <c r="AI1190" s="61" t="str">
        <f t="shared" si="670"/>
        <v>Safety</v>
      </c>
      <c r="AJ1190" s="68" t="str">
        <f t="shared" si="671"/>
        <v>Safety</v>
      </c>
      <c r="AK1190" s="72" t="str">
        <f t="shared" si="672"/>
        <v>00631L</v>
      </c>
      <c r="AL1190" s="73">
        <f t="shared" si="662"/>
        <v>1</v>
      </c>
      <c r="AM1190" s="72" t="str">
        <f t="shared" si="675"/>
        <v>00631L</v>
      </c>
      <c r="AN1190" s="73">
        <f t="shared" si="663"/>
        <v>1</v>
      </c>
      <c r="AO1190" s="74" t="str">
        <f t="shared" si="669"/>
        <v>00635U</v>
      </c>
      <c r="AP1190" s="20">
        <f t="shared" si="664"/>
        <v>0</v>
      </c>
      <c r="AQ1190" s="74" t="str">
        <f t="shared" si="679"/>
        <v>00631L</v>
      </c>
      <c r="AR1190" s="20">
        <f t="shared" si="665"/>
        <v>1</v>
      </c>
      <c r="AS1190" s="74" t="str">
        <f t="shared" si="673"/>
        <v>00631L</v>
      </c>
      <c r="AT1190" s="20">
        <f t="shared" si="666"/>
        <v>1</v>
      </c>
      <c r="AU1190" s="74" t="str">
        <f t="shared" si="656"/>
        <v>00635U</v>
      </c>
      <c r="AV1190" s="20">
        <f t="shared" si="667"/>
        <v>0</v>
      </c>
      <c r="AW1190" s="74" t="str">
        <f t="shared" si="657"/>
        <v>00635U</v>
      </c>
      <c r="AX1190" s="20">
        <f t="shared" si="658"/>
        <v>0</v>
      </c>
      <c r="AY1190" s="20">
        <f t="shared" si="668"/>
        <v>1</v>
      </c>
      <c r="AZ1190" s="57">
        <v>44581</v>
      </c>
      <c r="BA1190" s="75">
        <v>34.89</v>
      </c>
      <c r="BB1190" s="90">
        <v>35.125</v>
      </c>
      <c r="BC1190" s="76">
        <f t="shared" si="676"/>
        <v>34.586041666666659</v>
      </c>
      <c r="BD1190" s="76">
        <f t="shared" si="677"/>
        <v>34.586291666666661</v>
      </c>
      <c r="BE1190" s="77">
        <f t="shared" si="683"/>
        <v>1.5583116984814654E-2</v>
      </c>
      <c r="BF1190" s="77">
        <f t="shared" si="674"/>
        <v>8.7811765499579662E-3</v>
      </c>
    </row>
    <row r="1191" spans="1:58" s="23" customFormat="1" ht="13.15" x14ac:dyDescent="0.4">
      <c r="A1191" s="57">
        <v>44579</v>
      </c>
      <c r="B1191" s="112">
        <v>22.62</v>
      </c>
      <c r="C1191" s="112">
        <v>23.391999999999999</v>
      </c>
      <c r="D1191" s="112">
        <v>24.213999999999999</v>
      </c>
      <c r="E1191" s="112">
        <v>24.971</v>
      </c>
      <c r="F1191" s="112">
        <v>25.306999999999999</v>
      </c>
      <c r="G1191" s="112">
        <v>25.547999999999998</v>
      </c>
      <c r="H1191" s="113">
        <v>26.096</v>
      </c>
      <c r="I1191" s="90">
        <f t="shared" si="659"/>
        <v>23.391999999999999</v>
      </c>
      <c r="J1191" s="90">
        <f t="shared" si="660"/>
        <v>24.213999999999999</v>
      </c>
      <c r="K1191" s="114">
        <v>0</v>
      </c>
      <c r="L1191" s="115">
        <v>5.5555555555555552E-2</v>
      </c>
      <c r="M1191" s="90">
        <v>24.17</v>
      </c>
      <c r="N1191" s="90">
        <v>22.79</v>
      </c>
      <c r="O1191" s="90">
        <v>25.12</v>
      </c>
      <c r="P1191" s="90">
        <v>26.77</v>
      </c>
      <c r="Q1191" s="90">
        <v>28.01</v>
      </c>
      <c r="R1191" s="63">
        <f t="shared" si="685"/>
        <v>4.93</v>
      </c>
      <c r="S1191" s="64">
        <f t="shared" si="684"/>
        <v>0.18759770713913484</v>
      </c>
      <c r="T1191" s="65">
        <f t="shared" si="678"/>
        <v>1.0605528740675736</v>
      </c>
      <c r="U1191" s="65">
        <f t="shared" si="678"/>
        <v>0.90724522292993626</v>
      </c>
      <c r="V1191" s="65">
        <f t="shared" si="686"/>
        <v>0.85132611131864022</v>
      </c>
      <c r="W1191" s="65">
        <f t="shared" si="687"/>
        <v>0.81363798643341656</v>
      </c>
      <c r="X1191" s="61">
        <f t="shared" si="661"/>
        <v>3.4129089301503025E-2</v>
      </c>
      <c r="Y1191" s="66">
        <f t="shared" si="688"/>
        <v>4.5052260622321892E-2</v>
      </c>
      <c r="Z1191" s="61">
        <f t="shared" si="689"/>
        <v>3.514021887824894E-2</v>
      </c>
      <c r="AA1191" s="67">
        <f t="shared" si="690"/>
        <v>23.391999999999999</v>
      </c>
      <c r="AB1191" s="68">
        <f t="shared" si="691"/>
        <v>-7.459412022816944E-3</v>
      </c>
      <c r="AC1191" s="69">
        <f t="shared" si="692"/>
        <v>2.6415094339622656E-2</v>
      </c>
      <c r="AD1191" s="70">
        <f>_xlfn.PERCENTILE.EXC(AC1191:$AC$5675,0.5)</f>
        <v>8.9480636862963078E-2</v>
      </c>
      <c r="AE1191" s="70">
        <f>_xlfn.PERCENTILE.EXC($AC1191:AC$5675,0.35)</f>
        <v>5.2938932576646475E-2</v>
      </c>
      <c r="AF1191" s="71">
        <f t="shared" si="680"/>
        <v>2.7418976035008882E-2</v>
      </c>
      <c r="AG1191" s="70">
        <f t="shared" si="681"/>
        <v>-0.27366487307327381</v>
      </c>
      <c r="AH1191" s="70">
        <f t="shared" si="682"/>
        <v>-0.29773719104760293</v>
      </c>
      <c r="AI1191" s="61" t="str">
        <f t="shared" si="670"/>
        <v>Safety</v>
      </c>
      <c r="AJ1191" s="68" t="str">
        <f t="shared" si="671"/>
        <v>Safety</v>
      </c>
      <c r="AK1191" s="72" t="str">
        <f t="shared" si="672"/>
        <v>00631L</v>
      </c>
      <c r="AL1191" s="73">
        <f t="shared" si="662"/>
        <v>1</v>
      </c>
      <c r="AM1191" s="72" t="str">
        <f t="shared" si="675"/>
        <v>00631L</v>
      </c>
      <c r="AN1191" s="73">
        <f t="shared" si="663"/>
        <v>1</v>
      </c>
      <c r="AO1191" s="74" t="str">
        <f t="shared" si="669"/>
        <v>00635U</v>
      </c>
      <c r="AP1191" s="20">
        <f t="shared" si="664"/>
        <v>0</v>
      </c>
      <c r="AQ1191" s="74" t="str">
        <f t="shared" si="679"/>
        <v>00631L</v>
      </c>
      <c r="AR1191" s="20">
        <f t="shared" si="665"/>
        <v>1</v>
      </c>
      <c r="AS1191" s="74" t="str">
        <f t="shared" si="673"/>
        <v>00631L</v>
      </c>
      <c r="AT1191" s="20">
        <f t="shared" si="666"/>
        <v>1</v>
      </c>
      <c r="AU1191" s="74" t="str">
        <f t="shared" si="656"/>
        <v>00635U</v>
      </c>
      <c r="AV1191" s="20">
        <f t="shared" si="667"/>
        <v>0</v>
      </c>
      <c r="AW1191" s="74" t="str">
        <f t="shared" si="657"/>
        <v>00635U</v>
      </c>
      <c r="AX1191" s="20">
        <f t="shared" si="658"/>
        <v>0</v>
      </c>
      <c r="AY1191" s="20">
        <f t="shared" si="668"/>
        <v>1</v>
      </c>
      <c r="AZ1191" s="57">
        <v>44580</v>
      </c>
      <c r="BA1191" s="75">
        <v>35.130000000000003</v>
      </c>
      <c r="BB1191" s="90">
        <v>35.274999999999999</v>
      </c>
      <c r="BC1191" s="76">
        <f t="shared" si="676"/>
        <v>34.576249999999995</v>
      </c>
      <c r="BD1191" s="76">
        <f t="shared" si="677"/>
        <v>34.586124999999996</v>
      </c>
      <c r="BE1191" s="77">
        <f t="shared" si="683"/>
        <v>2.0208958461371725E-2</v>
      </c>
      <c r="BF1191" s="77">
        <f t="shared" si="674"/>
        <v>1.5725236637524644E-2</v>
      </c>
    </row>
    <row r="1192" spans="1:58" s="23" customFormat="1" ht="13.15" x14ac:dyDescent="0.4">
      <c r="A1192" s="57">
        <v>44575</v>
      </c>
      <c r="B1192" s="112">
        <v>19.667000000000002</v>
      </c>
      <c r="C1192" s="112">
        <v>21.745999999999999</v>
      </c>
      <c r="D1192" s="112">
        <v>23.012</v>
      </c>
      <c r="E1192" s="112">
        <v>24.163</v>
      </c>
      <c r="F1192" s="112">
        <v>24.751999999999999</v>
      </c>
      <c r="G1192" s="112">
        <v>25.048999999999999</v>
      </c>
      <c r="H1192" s="113">
        <v>25.646000000000001</v>
      </c>
      <c r="I1192" s="90">
        <f t="shared" si="659"/>
        <v>21.630499999999998</v>
      </c>
      <c r="J1192" s="90">
        <f t="shared" si="660"/>
        <v>22.941666666666666</v>
      </c>
      <c r="K1192" s="114">
        <v>1</v>
      </c>
      <c r="L1192" s="115">
        <v>5.5555555555555552E-2</v>
      </c>
      <c r="M1192" s="90">
        <v>17.309999999999999</v>
      </c>
      <c r="N1192" s="90">
        <v>19.190000000000001</v>
      </c>
      <c r="O1192" s="90">
        <v>22.82</v>
      </c>
      <c r="P1192" s="90">
        <v>25.18</v>
      </c>
      <c r="Q1192" s="90">
        <v>27.12</v>
      </c>
      <c r="R1192" s="63">
        <f t="shared" si="685"/>
        <v>11.5</v>
      </c>
      <c r="S1192" s="64">
        <f t="shared" si="684"/>
        <v>-5.5145248645987077E-2</v>
      </c>
      <c r="T1192" s="65">
        <f t="shared" si="678"/>
        <v>0.90203230849400717</v>
      </c>
      <c r="U1192" s="65">
        <f t="shared" si="678"/>
        <v>0.84092900964066608</v>
      </c>
      <c r="V1192" s="65">
        <f t="shared" si="686"/>
        <v>0.76211278792692616</v>
      </c>
      <c r="W1192" s="65">
        <f t="shared" si="687"/>
        <v>0.70759587020648973</v>
      </c>
      <c r="X1192" s="61">
        <f t="shared" si="661"/>
        <v>0.10571007271063186</v>
      </c>
      <c r="Y1192" s="66">
        <f t="shared" si="688"/>
        <v>6.1374829284443176E-2</v>
      </c>
      <c r="Z1192" s="61">
        <f t="shared" si="689"/>
        <v>6.0616567655239997E-2</v>
      </c>
      <c r="AA1192" s="67">
        <f t="shared" si="690"/>
        <v>21.630499999999998</v>
      </c>
      <c r="AB1192" s="68">
        <f t="shared" si="691"/>
        <v>2.4856696195935397E-2</v>
      </c>
      <c r="AC1192" s="69">
        <f t="shared" si="692"/>
        <v>0.12717561229807173</v>
      </c>
      <c r="AD1192" s="70">
        <f>_xlfn.PERCENTILE.EXC(AC1192:$AC$5675,0.5)</f>
        <v>8.953315157817808E-2</v>
      </c>
      <c r="AE1192" s="70">
        <f>_xlfn.PERCENTILE.EXC($AC1192:AC$5675,0.35)</f>
        <v>5.3013891280352651E-2</v>
      </c>
      <c r="AF1192" s="71">
        <f t="shared" si="680"/>
        <v>2.7612213580486569E-2</v>
      </c>
      <c r="AG1192" s="70">
        <f t="shared" si="681"/>
        <v>-0.27366487307327381</v>
      </c>
      <c r="AH1192" s="70">
        <f t="shared" si="682"/>
        <v>-0.29773719104760293</v>
      </c>
      <c r="AI1192" s="61" t="str">
        <f t="shared" si="670"/>
        <v>Short VOL</v>
      </c>
      <c r="AJ1192" s="68" t="str">
        <f t="shared" si="671"/>
        <v>Short VOL</v>
      </c>
      <c r="AK1192" s="72" t="str">
        <f t="shared" si="672"/>
        <v>00631L</v>
      </c>
      <c r="AL1192" s="73">
        <f t="shared" si="662"/>
        <v>1</v>
      </c>
      <c r="AM1192" s="72" t="str">
        <f t="shared" si="675"/>
        <v>00631L</v>
      </c>
      <c r="AN1192" s="73">
        <f t="shared" si="663"/>
        <v>1</v>
      </c>
      <c r="AO1192" s="74" t="str">
        <f t="shared" si="669"/>
        <v>00631L</v>
      </c>
      <c r="AP1192" s="20">
        <f t="shared" si="664"/>
        <v>1</v>
      </c>
      <c r="AQ1192" s="74" t="str">
        <f t="shared" si="679"/>
        <v>00631L</v>
      </c>
      <c r="AR1192" s="20">
        <f t="shared" si="665"/>
        <v>1</v>
      </c>
      <c r="AS1192" s="74" t="str">
        <f t="shared" si="673"/>
        <v>00631L</v>
      </c>
      <c r="AT1192" s="20">
        <f t="shared" si="666"/>
        <v>1</v>
      </c>
      <c r="AU1192" s="74" t="str">
        <f t="shared" si="656"/>
        <v>00631L</v>
      </c>
      <c r="AV1192" s="20">
        <f t="shared" si="667"/>
        <v>1</v>
      </c>
      <c r="AW1192" s="74" t="str">
        <f t="shared" si="657"/>
        <v>00631L</v>
      </c>
      <c r="AX1192" s="20">
        <f t="shared" si="658"/>
        <v>1</v>
      </c>
      <c r="AY1192" s="20">
        <f t="shared" si="668"/>
        <v>0</v>
      </c>
      <c r="AZ1192" s="57">
        <v>44579</v>
      </c>
      <c r="BA1192" s="75">
        <v>35.28</v>
      </c>
      <c r="BB1192" s="90">
        <v>35.612499999999997</v>
      </c>
      <c r="BC1192" s="76">
        <f t="shared" si="676"/>
        <v>34.559166666666663</v>
      </c>
      <c r="BD1192" s="76">
        <f t="shared" si="677"/>
        <v>34.576333333333331</v>
      </c>
      <c r="BE1192" s="77">
        <f t="shared" si="683"/>
        <v>3.0479129994453995E-2</v>
      </c>
      <c r="BF1192" s="77">
        <f t="shared" si="674"/>
        <v>2.0351107212062312E-2</v>
      </c>
    </row>
    <row r="1193" spans="1:58" s="23" customFormat="1" ht="13.15" x14ac:dyDescent="0.4">
      <c r="A1193" s="57">
        <v>44574</v>
      </c>
      <c r="B1193" s="112">
        <v>20.417000000000002</v>
      </c>
      <c r="C1193" s="112">
        <v>22.094000000000001</v>
      </c>
      <c r="D1193" s="112">
        <v>23.414999999999999</v>
      </c>
      <c r="E1193" s="112">
        <v>24.55</v>
      </c>
      <c r="F1193" s="112">
        <v>25.07</v>
      </c>
      <c r="G1193" s="112">
        <v>25.312000000000001</v>
      </c>
      <c r="H1193" s="113">
        <v>25.905000000000001</v>
      </c>
      <c r="I1193" s="90">
        <f t="shared" si="659"/>
        <v>21.907666666666668</v>
      </c>
      <c r="J1193" s="90">
        <f t="shared" si="660"/>
        <v>23.268222222222221</v>
      </c>
      <c r="K1193" s="114">
        <v>2</v>
      </c>
      <c r="L1193" s="115">
        <v>5.5555555555555552E-2</v>
      </c>
      <c r="M1193" s="90">
        <v>18.79</v>
      </c>
      <c r="N1193" s="90">
        <v>20.309999999999999</v>
      </c>
      <c r="O1193" s="90">
        <v>23.41</v>
      </c>
      <c r="P1193" s="90">
        <v>25.63</v>
      </c>
      <c r="Q1193" s="90">
        <v>27.02</v>
      </c>
      <c r="R1193" s="63">
        <f t="shared" si="685"/>
        <v>9.9400000000000048</v>
      </c>
      <c r="S1193" s="64">
        <f t="shared" si="684"/>
        <v>0.15266742338251973</v>
      </c>
      <c r="T1193" s="65">
        <f t="shared" si="678"/>
        <v>0.92516001969473172</v>
      </c>
      <c r="U1193" s="65">
        <f t="shared" si="678"/>
        <v>0.86757795813754801</v>
      </c>
      <c r="V1193" s="65">
        <f t="shared" si="686"/>
        <v>0.79243074522044477</v>
      </c>
      <c r="W1193" s="65">
        <f t="shared" si="687"/>
        <v>0.75166543301258326</v>
      </c>
      <c r="X1193" s="61">
        <f t="shared" si="661"/>
        <v>8.2137434490865427E-2</v>
      </c>
      <c r="Y1193" s="66">
        <f t="shared" si="688"/>
        <v>5.5193482688391055E-2</v>
      </c>
      <c r="Z1193" s="61">
        <f t="shared" si="689"/>
        <v>6.2104083299098639E-2</v>
      </c>
      <c r="AA1193" s="67">
        <f t="shared" si="690"/>
        <v>21.907666666666664</v>
      </c>
      <c r="AB1193" s="68">
        <f t="shared" si="691"/>
        <v>5.2683407188578472E-3</v>
      </c>
      <c r="AC1193" s="69">
        <f t="shared" si="692"/>
        <v>7.866404070244537E-2</v>
      </c>
      <c r="AD1193" s="70">
        <f>_xlfn.PERCENTILE.EXC(AC1193:$AC$5675,0.5)</f>
        <v>8.9480636862963078E-2</v>
      </c>
      <c r="AE1193" s="70">
        <f>_xlfn.PERCENTILE.EXC($AC1193:AC$5675,0.35)</f>
        <v>5.2973528901433933E-2</v>
      </c>
      <c r="AF1193" s="71">
        <f t="shared" si="680"/>
        <v>2.7612213580486569E-2</v>
      </c>
      <c r="AG1193" s="70">
        <f t="shared" si="681"/>
        <v>-0.27366487307327381</v>
      </c>
      <c r="AH1193" s="70">
        <f t="shared" si="682"/>
        <v>-0.29773719104760293</v>
      </c>
      <c r="AI1193" s="61" t="str">
        <f t="shared" si="670"/>
        <v>Safety</v>
      </c>
      <c r="AJ1193" s="68" t="str">
        <f t="shared" si="671"/>
        <v>Short VOL</v>
      </c>
      <c r="AK1193" s="72" t="str">
        <f t="shared" si="672"/>
        <v>00631L</v>
      </c>
      <c r="AL1193" s="73">
        <f t="shared" si="662"/>
        <v>1</v>
      </c>
      <c r="AM1193" s="72" t="str">
        <f t="shared" si="675"/>
        <v>00631L</v>
      </c>
      <c r="AN1193" s="73">
        <f t="shared" si="663"/>
        <v>1</v>
      </c>
      <c r="AO1193" s="74" t="str">
        <f t="shared" si="669"/>
        <v>00631L</v>
      </c>
      <c r="AP1193" s="20">
        <f t="shared" si="664"/>
        <v>1</v>
      </c>
      <c r="AQ1193" s="74" t="str">
        <f t="shared" si="679"/>
        <v>00631L</v>
      </c>
      <c r="AR1193" s="20">
        <f t="shared" si="665"/>
        <v>1</v>
      </c>
      <c r="AS1193" s="74" t="str">
        <f t="shared" si="673"/>
        <v>00631L</v>
      </c>
      <c r="AT1193" s="20">
        <f t="shared" si="666"/>
        <v>1</v>
      </c>
      <c r="AU1193" s="74" t="str">
        <f t="shared" si="656"/>
        <v>00631L</v>
      </c>
      <c r="AV1193" s="20">
        <f t="shared" si="667"/>
        <v>1</v>
      </c>
      <c r="AW1193" s="74" t="str">
        <f t="shared" si="657"/>
        <v>00631L</v>
      </c>
      <c r="AX1193" s="20">
        <f t="shared" si="658"/>
        <v>1</v>
      </c>
      <c r="AY1193" s="20">
        <f t="shared" si="668"/>
        <v>0</v>
      </c>
      <c r="AZ1193" s="57">
        <v>44575</v>
      </c>
      <c r="BA1193" s="75">
        <v>35.5</v>
      </c>
      <c r="BB1193" s="90">
        <v>35.700000000000003</v>
      </c>
      <c r="BC1193" s="76">
        <f t="shared" si="676"/>
        <v>34.532499999999999</v>
      </c>
      <c r="BD1193" s="76">
        <f t="shared" si="677"/>
        <v>34.557291666666664</v>
      </c>
      <c r="BE1193" s="77">
        <f t="shared" si="683"/>
        <v>3.3808730905668688E-2</v>
      </c>
      <c r="BF1193" s="77">
        <f t="shared" si="674"/>
        <v>2.7279577995478595E-2</v>
      </c>
    </row>
    <row r="1194" spans="1:58" s="23" customFormat="1" ht="13.15" x14ac:dyDescent="0.4">
      <c r="A1194" s="57">
        <v>44573</v>
      </c>
      <c r="B1194" s="112">
        <v>18.581</v>
      </c>
      <c r="C1194" s="112">
        <v>20.971</v>
      </c>
      <c r="D1194" s="112">
        <v>22.542999999999999</v>
      </c>
      <c r="E1194" s="112">
        <v>23.85</v>
      </c>
      <c r="F1194" s="112">
        <v>24.498000000000001</v>
      </c>
      <c r="G1194" s="112">
        <v>24.831</v>
      </c>
      <c r="H1194" s="113">
        <v>25.466000000000001</v>
      </c>
      <c r="I1194" s="90">
        <f t="shared" si="659"/>
        <v>20.572666666666667</v>
      </c>
      <c r="J1194" s="90">
        <f t="shared" si="660"/>
        <v>22.280999999999999</v>
      </c>
      <c r="K1194" s="114">
        <v>3</v>
      </c>
      <c r="L1194" s="115">
        <v>5.5555555555555552E-2</v>
      </c>
      <c r="M1194" s="90">
        <v>14.68</v>
      </c>
      <c r="N1194" s="90">
        <v>17.62</v>
      </c>
      <c r="O1194" s="90">
        <v>21.58</v>
      </c>
      <c r="P1194" s="90">
        <v>24.34</v>
      </c>
      <c r="Q1194" s="90">
        <v>26.36</v>
      </c>
      <c r="R1194" s="63">
        <f t="shared" si="685"/>
        <v>13.620000000000005</v>
      </c>
      <c r="S1194" s="64">
        <f t="shared" si="684"/>
        <v>-4.2911461162411686E-2</v>
      </c>
      <c r="T1194" s="65">
        <f t="shared" si="678"/>
        <v>0.83314415437003397</v>
      </c>
      <c r="U1194" s="65">
        <f t="shared" si="678"/>
        <v>0.81649675625579254</v>
      </c>
      <c r="V1194" s="65">
        <f t="shared" si="686"/>
        <v>0.72391125718981109</v>
      </c>
      <c r="W1194" s="65">
        <f t="shared" si="687"/>
        <v>0.66843702579666164</v>
      </c>
      <c r="X1194" s="61">
        <f t="shared" si="661"/>
        <v>0.12862601582261454</v>
      </c>
      <c r="Y1194" s="66">
        <f t="shared" si="688"/>
        <v>6.7756813417190753E-2</v>
      </c>
      <c r="Z1194" s="61">
        <f t="shared" si="689"/>
        <v>8.3038983764865945E-2</v>
      </c>
      <c r="AA1194" s="67">
        <f t="shared" si="690"/>
        <v>20.572666666666667</v>
      </c>
      <c r="AB1194" s="68">
        <f t="shared" si="691"/>
        <v>5.4540295119182659E-2</v>
      </c>
      <c r="AC1194" s="69">
        <f t="shared" si="692"/>
        <v>0.16757472569050316</v>
      </c>
      <c r="AD1194" s="70">
        <f>_xlfn.PERCENTILE.EXC(AC1194:$AC$5675,0.5)</f>
        <v>8.953315157817808E-2</v>
      </c>
      <c r="AE1194" s="70">
        <f>_xlfn.PERCENTILE.EXC($AC1194:AC$5675,0.35)</f>
        <v>5.2933166522515236E-2</v>
      </c>
      <c r="AF1194" s="71">
        <f t="shared" si="680"/>
        <v>2.7612213580486569E-2</v>
      </c>
      <c r="AG1194" s="70">
        <f t="shared" si="681"/>
        <v>-0.27366487307327381</v>
      </c>
      <c r="AH1194" s="70">
        <f t="shared" si="682"/>
        <v>-0.29773719104760293</v>
      </c>
      <c r="AI1194" s="61" t="str">
        <f t="shared" si="670"/>
        <v>Short VOL</v>
      </c>
      <c r="AJ1194" s="68" t="str">
        <f t="shared" si="671"/>
        <v>Short VOL</v>
      </c>
      <c r="AK1194" s="72" t="str">
        <f t="shared" si="672"/>
        <v>00631L</v>
      </c>
      <c r="AL1194" s="73">
        <f t="shared" si="662"/>
        <v>1</v>
      </c>
      <c r="AM1194" s="72" t="str">
        <f t="shared" si="675"/>
        <v>00631L</v>
      </c>
      <c r="AN1194" s="73">
        <f t="shared" si="663"/>
        <v>1</v>
      </c>
      <c r="AO1194" s="74" t="str">
        <f t="shared" si="669"/>
        <v>00631L</v>
      </c>
      <c r="AP1194" s="20">
        <f t="shared" si="664"/>
        <v>1</v>
      </c>
      <c r="AQ1194" s="74" t="str">
        <f t="shared" si="679"/>
        <v>00631L</v>
      </c>
      <c r="AR1194" s="20">
        <f t="shared" si="665"/>
        <v>1</v>
      </c>
      <c r="AS1194" s="74" t="str">
        <f t="shared" si="673"/>
        <v>00631L</v>
      </c>
      <c r="AT1194" s="20">
        <f t="shared" si="666"/>
        <v>1</v>
      </c>
      <c r="AU1194" s="74" t="str">
        <f t="shared" si="656"/>
        <v>00631L</v>
      </c>
      <c r="AV1194" s="20">
        <f t="shared" si="667"/>
        <v>1</v>
      </c>
      <c r="AW1194" s="74" t="str">
        <f t="shared" si="657"/>
        <v>00631L</v>
      </c>
      <c r="AX1194" s="20">
        <f t="shared" si="658"/>
        <v>1</v>
      </c>
      <c r="AY1194" s="20">
        <f t="shared" si="668"/>
        <v>0</v>
      </c>
      <c r="AZ1194" s="57">
        <v>44574</v>
      </c>
      <c r="BA1194" s="75">
        <v>35.67</v>
      </c>
      <c r="BB1194" s="90">
        <v>35.612499999999997</v>
      </c>
      <c r="BC1194" s="76">
        <f t="shared" si="676"/>
        <v>34.498958333333327</v>
      </c>
      <c r="BD1194" s="76">
        <f t="shared" si="677"/>
        <v>34.531999999999996</v>
      </c>
      <c r="BE1194" s="77">
        <f t="shared" si="683"/>
        <v>3.2277544611854322E-2</v>
      </c>
      <c r="BF1194" s="77">
        <f t="shared" si="674"/>
        <v>3.2954940345187228E-2</v>
      </c>
    </row>
    <row r="1195" spans="1:58" s="23" customFormat="1" ht="13.15" x14ac:dyDescent="0.4">
      <c r="A1195" s="57">
        <v>44572</v>
      </c>
      <c r="B1195" s="112">
        <v>18.954000000000001</v>
      </c>
      <c r="C1195" s="112">
        <v>20.992999999999999</v>
      </c>
      <c r="D1195" s="112">
        <v>22.55</v>
      </c>
      <c r="E1195" s="112">
        <v>23.858000000000001</v>
      </c>
      <c r="F1195" s="112">
        <v>24.471</v>
      </c>
      <c r="G1195" s="112">
        <v>24.811</v>
      </c>
      <c r="H1195" s="113">
        <v>25.437000000000001</v>
      </c>
      <c r="I1195" s="90">
        <f t="shared" si="659"/>
        <v>20.539888888888889</v>
      </c>
      <c r="J1195" s="90">
        <f t="shared" si="660"/>
        <v>22.204000000000001</v>
      </c>
      <c r="K1195" s="114">
        <v>4</v>
      </c>
      <c r="L1195" s="115">
        <v>5.5555555555555552E-2</v>
      </c>
      <c r="M1195" s="90">
        <v>16.59</v>
      </c>
      <c r="N1195" s="90">
        <v>18.41</v>
      </c>
      <c r="O1195" s="90">
        <v>21.98</v>
      </c>
      <c r="P1195" s="90">
        <v>24.63</v>
      </c>
      <c r="Q1195" s="90">
        <v>26.93</v>
      </c>
      <c r="R1195" s="63">
        <f t="shared" si="685"/>
        <v>11.61</v>
      </c>
      <c r="S1195" s="64">
        <f t="shared" si="684"/>
        <v>-5.1030927835051469E-2</v>
      </c>
      <c r="T1195" s="65">
        <f t="shared" si="678"/>
        <v>0.90114068441064632</v>
      </c>
      <c r="U1195" s="65">
        <f t="shared" si="678"/>
        <v>0.83757961783439494</v>
      </c>
      <c r="V1195" s="65">
        <f t="shared" si="686"/>
        <v>0.74746244417377183</v>
      </c>
      <c r="W1195" s="65">
        <f t="shared" si="687"/>
        <v>0.68362421091719272</v>
      </c>
      <c r="X1195" s="61">
        <f t="shared" si="661"/>
        <v>0.10757623720586672</v>
      </c>
      <c r="Y1195" s="66">
        <f t="shared" si="688"/>
        <v>6.6183250901165253E-2</v>
      </c>
      <c r="Z1195" s="61">
        <f t="shared" si="689"/>
        <v>8.1018505996462195E-2</v>
      </c>
      <c r="AA1195" s="67">
        <f t="shared" si="690"/>
        <v>20.539888888888889</v>
      </c>
      <c r="AB1195" s="68">
        <f t="shared" si="691"/>
        <v>2.9549158066268358E-2</v>
      </c>
      <c r="AC1195" s="69">
        <f t="shared" si="692"/>
        <v>0.11569195485545296</v>
      </c>
      <c r="AD1195" s="70">
        <f>_xlfn.PERCENTILE.EXC(AC1195:$AC$5675,0.5)</f>
        <v>8.9480636862963078E-2</v>
      </c>
      <c r="AE1195" s="70">
        <f>_xlfn.PERCENTILE.EXC($AC1195:AC$5675,0.35)</f>
        <v>5.2918495606356281E-2</v>
      </c>
      <c r="AF1195" s="71">
        <f t="shared" si="680"/>
        <v>2.7612213580486569E-2</v>
      </c>
      <c r="AG1195" s="70">
        <f t="shared" si="681"/>
        <v>-0.27366487307327381</v>
      </c>
      <c r="AH1195" s="70">
        <f t="shared" si="682"/>
        <v>-0.29773719104760293</v>
      </c>
      <c r="AI1195" s="61" t="str">
        <f t="shared" si="670"/>
        <v>Short VOL</v>
      </c>
      <c r="AJ1195" s="68" t="str">
        <f t="shared" si="671"/>
        <v>Short VOL</v>
      </c>
      <c r="AK1195" s="72" t="str">
        <f t="shared" si="672"/>
        <v>00631L</v>
      </c>
      <c r="AL1195" s="73">
        <f t="shared" si="662"/>
        <v>1</v>
      </c>
      <c r="AM1195" s="72" t="str">
        <f t="shared" si="675"/>
        <v>00631L</v>
      </c>
      <c r="AN1195" s="73">
        <f t="shared" si="663"/>
        <v>1</v>
      </c>
      <c r="AO1195" s="74" t="str">
        <f t="shared" si="669"/>
        <v>00631L</v>
      </c>
      <c r="AP1195" s="20">
        <f t="shared" si="664"/>
        <v>1</v>
      </c>
      <c r="AQ1195" s="74" t="str">
        <f t="shared" si="679"/>
        <v>00631L</v>
      </c>
      <c r="AR1195" s="20">
        <f t="shared" si="665"/>
        <v>1</v>
      </c>
      <c r="AS1195" s="74" t="str">
        <f t="shared" si="673"/>
        <v>00631L</v>
      </c>
      <c r="AT1195" s="20">
        <f t="shared" si="666"/>
        <v>1</v>
      </c>
      <c r="AU1195" s="74" t="str">
        <f t="shared" si="656"/>
        <v>00631L</v>
      </c>
      <c r="AV1195" s="20">
        <f t="shared" si="667"/>
        <v>1</v>
      </c>
      <c r="AW1195" s="74" t="str">
        <f t="shared" si="657"/>
        <v>00631L</v>
      </c>
      <c r="AX1195" s="20">
        <f t="shared" si="658"/>
        <v>1</v>
      </c>
      <c r="AY1195" s="20">
        <f t="shared" si="668"/>
        <v>0</v>
      </c>
      <c r="AZ1195" s="57">
        <v>44573</v>
      </c>
      <c r="BA1195" s="75">
        <v>35.880000000000003</v>
      </c>
      <c r="BB1195" s="90">
        <v>35.412500000000001</v>
      </c>
      <c r="BC1195" s="76">
        <f t="shared" si="676"/>
        <v>34.465208333333322</v>
      </c>
      <c r="BD1195" s="76">
        <f t="shared" si="677"/>
        <v>34.503416666666666</v>
      </c>
      <c r="BE1195" s="77">
        <f t="shared" si="683"/>
        <v>2.7485447280772644E-2</v>
      </c>
      <c r="BF1195" s="77">
        <f t="shared" si="674"/>
        <v>3.989701502991258E-2</v>
      </c>
    </row>
    <row r="1196" spans="1:58" s="23" customFormat="1" ht="13.15" x14ac:dyDescent="0.4">
      <c r="A1196" s="57">
        <v>44571</v>
      </c>
      <c r="B1196" s="112">
        <v>19.902999999999999</v>
      </c>
      <c r="C1196" s="112">
        <v>21.704999999999998</v>
      </c>
      <c r="D1196" s="112">
        <v>23.094999999999999</v>
      </c>
      <c r="E1196" s="112">
        <v>24.25</v>
      </c>
      <c r="F1196" s="112">
        <v>24.8</v>
      </c>
      <c r="G1196" s="112">
        <v>25.146999999999998</v>
      </c>
      <c r="H1196" s="113">
        <v>25.777000000000001</v>
      </c>
      <c r="I1196" s="90">
        <f t="shared" si="659"/>
        <v>21.204444444444444</v>
      </c>
      <c r="J1196" s="90">
        <f t="shared" si="660"/>
        <v>22.708888888888886</v>
      </c>
      <c r="K1196" s="114">
        <v>5</v>
      </c>
      <c r="L1196" s="115">
        <v>5.5555555555555552E-2</v>
      </c>
      <c r="M1196" s="90">
        <v>17.91</v>
      </c>
      <c r="N1196" s="90">
        <v>19.399999999999999</v>
      </c>
      <c r="O1196" s="90">
        <v>22.68</v>
      </c>
      <c r="P1196" s="90">
        <v>25.14</v>
      </c>
      <c r="Q1196" s="90">
        <v>27.68</v>
      </c>
      <c r="R1196" s="63">
        <f t="shared" si="685"/>
        <v>10.509999999999998</v>
      </c>
      <c r="S1196" s="64">
        <f t="shared" si="684"/>
        <v>3.4115138592750373E-2</v>
      </c>
      <c r="T1196" s="65">
        <f t="shared" si="678"/>
        <v>0.92319587628865984</v>
      </c>
      <c r="U1196" s="65">
        <f t="shared" si="678"/>
        <v>0.85537918871252194</v>
      </c>
      <c r="V1196" s="65">
        <f t="shared" si="686"/>
        <v>0.77167859984089093</v>
      </c>
      <c r="W1196" s="65">
        <f t="shared" si="687"/>
        <v>0.70086705202312138</v>
      </c>
      <c r="X1196" s="61">
        <f t="shared" si="661"/>
        <v>9.0539114706325668E-2</v>
      </c>
      <c r="Y1196" s="66">
        <f t="shared" si="688"/>
        <v>6.29690721649485E-2</v>
      </c>
      <c r="Z1196" s="61">
        <f t="shared" si="689"/>
        <v>7.09494864808215E-2</v>
      </c>
      <c r="AA1196" s="67">
        <f t="shared" si="690"/>
        <v>21.204444444444441</v>
      </c>
      <c r="AB1196" s="68">
        <f t="shared" si="691"/>
        <v>2.5927835051546399E-2</v>
      </c>
      <c r="AC1196" s="69">
        <f t="shared" si="692"/>
        <v>9.3012600229094966E-2</v>
      </c>
      <c r="AD1196" s="70">
        <f>_xlfn.PERCENTILE.EXC(AC1196:$AC$5675,0.5)</f>
        <v>8.9467591158754273E-2</v>
      </c>
      <c r="AE1196" s="70">
        <f>_xlfn.PERCENTILE.EXC($AC1196:AC$5675,0.35)</f>
        <v>5.2908106600657291E-2</v>
      </c>
      <c r="AF1196" s="71">
        <f t="shared" si="680"/>
        <v>2.7612213580486569E-2</v>
      </c>
      <c r="AG1196" s="70">
        <f t="shared" si="681"/>
        <v>-0.27366487307327381</v>
      </c>
      <c r="AH1196" s="70">
        <f t="shared" si="682"/>
        <v>-0.29773719104760293</v>
      </c>
      <c r="AI1196" s="61" t="str">
        <f t="shared" si="670"/>
        <v>Short VOL</v>
      </c>
      <c r="AJ1196" s="68" t="str">
        <f t="shared" si="671"/>
        <v>Short VOL</v>
      </c>
      <c r="AK1196" s="72" t="str">
        <f t="shared" si="672"/>
        <v>00631L</v>
      </c>
      <c r="AL1196" s="73">
        <f t="shared" si="662"/>
        <v>1</v>
      </c>
      <c r="AM1196" s="72" t="str">
        <f t="shared" si="675"/>
        <v>00631L</v>
      </c>
      <c r="AN1196" s="73">
        <f t="shared" si="663"/>
        <v>1</v>
      </c>
      <c r="AO1196" s="74" t="str">
        <f t="shared" si="669"/>
        <v>00631L</v>
      </c>
      <c r="AP1196" s="20">
        <f t="shared" si="664"/>
        <v>1</v>
      </c>
      <c r="AQ1196" s="74" t="str">
        <f t="shared" si="679"/>
        <v>00631L</v>
      </c>
      <c r="AR1196" s="20">
        <f t="shared" si="665"/>
        <v>1</v>
      </c>
      <c r="AS1196" s="74" t="str">
        <f t="shared" si="673"/>
        <v>00631L</v>
      </c>
      <c r="AT1196" s="20">
        <f t="shared" si="666"/>
        <v>1</v>
      </c>
      <c r="AU1196" s="74" t="str">
        <f t="shared" si="656"/>
        <v>00631L</v>
      </c>
      <c r="AV1196" s="20">
        <f t="shared" si="667"/>
        <v>1</v>
      </c>
      <c r="AW1196" s="74" t="str">
        <f t="shared" si="657"/>
        <v>00631L</v>
      </c>
      <c r="AX1196" s="20">
        <f t="shared" si="658"/>
        <v>1</v>
      </c>
      <c r="AY1196" s="20">
        <f t="shared" si="668"/>
        <v>0</v>
      </c>
      <c r="AZ1196" s="57">
        <v>44572</v>
      </c>
      <c r="BA1196" s="75">
        <v>35.44</v>
      </c>
      <c r="BB1196" s="90">
        <v>35.299999999999997</v>
      </c>
      <c r="BC1196" s="76">
        <f t="shared" si="676"/>
        <v>34.419791666666661</v>
      </c>
      <c r="BD1196" s="76">
        <f t="shared" si="677"/>
        <v>34.465666666666657</v>
      </c>
      <c r="BE1196" s="77">
        <f t="shared" si="683"/>
        <v>2.5572738552794915E-2</v>
      </c>
      <c r="BF1196" s="77">
        <f t="shared" si="674"/>
        <v>2.826967900422666E-2</v>
      </c>
    </row>
    <row r="1197" spans="1:58" s="23" customFormat="1" ht="13.15" x14ac:dyDescent="0.4">
      <c r="A1197" s="57">
        <v>44568</v>
      </c>
      <c r="B1197" s="112">
        <v>20.398</v>
      </c>
      <c r="C1197" s="112">
        <v>22.02</v>
      </c>
      <c r="D1197" s="112">
        <v>23.395</v>
      </c>
      <c r="E1197" s="112">
        <v>24.512</v>
      </c>
      <c r="F1197" s="112">
        <v>25.146000000000001</v>
      </c>
      <c r="G1197" s="112">
        <v>25.442</v>
      </c>
      <c r="H1197" s="113">
        <v>26.074999999999999</v>
      </c>
      <c r="I1197" s="90">
        <f t="shared" si="659"/>
        <v>21.479333333333333</v>
      </c>
      <c r="J1197" s="90">
        <f t="shared" si="660"/>
        <v>22.936666666666667</v>
      </c>
      <c r="K1197" s="114">
        <v>6</v>
      </c>
      <c r="L1197" s="115">
        <v>5.5555555555555552E-2</v>
      </c>
      <c r="M1197" s="90">
        <v>15.4</v>
      </c>
      <c r="N1197" s="90">
        <v>18.760000000000002</v>
      </c>
      <c r="O1197" s="90">
        <v>22.87</v>
      </c>
      <c r="P1197" s="90">
        <v>25.41</v>
      </c>
      <c r="Q1197" s="90">
        <v>27.55</v>
      </c>
      <c r="R1197" s="63">
        <f t="shared" si="685"/>
        <v>14.119999999999997</v>
      </c>
      <c r="S1197" s="64">
        <f t="shared" si="684"/>
        <v>-4.3345232024477202E-2</v>
      </c>
      <c r="T1197" s="65">
        <f t="shared" si="678"/>
        <v>0.82089552238805963</v>
      </c>
      <c r="U1197" s="65">
        <f t="shared" si="678"/>
        <v>0.82028858766943602</v>
      </c>
      <c r="V1197" s="65">
        <f t="shared" si="686"/>
        <v>0.73829201101928377</v>
      </c>
      <c r="W1197" s="65">
        <f t="shared" si="687"/>
        <v>0.68094373865698732</v>
      </c>
      <c r="X1197" s="61">
        <f t="shared" si="661"/>
        <v>7.9517599764682811E-2</v>
      </c>
      <c r="Y1197" s="66">
        <f t="shared" si="688"/>
        <v>6.3764686684073063E-2</v>
      </c>
      <c r="Z1197" s="61">
        <f t="shared" si="689"/>
        <v>6.7848164126757551E-2</v>
      </c>
      <c r="AA1197" s="67">
        <f t="shared" si="690"/>
        <v>21.479333333333336</v>
      </c>
      <c r="AB1197" s="68">
        <f t="shared" si="691"/>
        <v>8.7313432835820784E-2</v>
      </c>
      <c r="AC1197" s="69">
        <f t="shared" si="692"/>
        <v>0.14495380241648906</v>
      </c>
      <c r="AD1197" s="70">
        <f>_xlfn.PERCENTILE.EXC(AC1197:$AC$5675,0.5)</f>
        <v>8.9454545454545481E-2</v>
      </c>
      <c r="AE1197" s="70">
        <f>_xlfn.PERCENTILE.EXC($AC1197:AC$5675,0.35)</f>
        <v>5.2897717594958295E-2</v>
      </c>
      <c r="AF1197" s="71">
        <f t="shared" si="680"/>
        <v>2.7612213580486569E-2</v>
      </c>
      <c r="AG1197" s="70">
        <f t="shared" si="681"/>
        <v>-0.27366487307327381</v>
      </c>
      <c r="AH1197" s="70">
        <f t="shared" si="682"/>
        <v>-0.29773719104760293</v>
      </c>
      <c r="AI1197" s="61" t="str">
        <f t="shared" si="670"/>
        <v>Short VOL</v>
      </c>
      <c r="AJ1197" s="68" t="str">
        <f t="shared" si="671"/>
        <v>Short VOL</v>
      </c>
      <c r="AK1197" s="72" t="str">
        <f t="shared" si="672"/>
        <v>00631L</v>
      </c>
      <c r="AL1197" s="73">
        <f t="shared" si="662"/>
        <v>1</v>
      </c>
      <c r="AM1197" s="72" t="str">
        <f t="shared" si="675"/>
        <v>00631L</v>
      </c>
      <c r="AN1197" s="73">
        <f t="shared" si="663"/>
        <v>1</v>
      </c>
      <c r="AO1197" s="74" t="str">
        <f t="shared" si="669"/>
        <v>00631L</v>
      </c>
      <c r="AP1197" s="20">
        <f t="shared" si="664"/>
        <v>1</v>
      </c>
      <c r="AQ1197" s="74" t="str">
        <f t="shared" si="679"/>
        <v>00631L</v>
      </c>
      <c r="AR1197" s="20">
        <f t="shared" si="665"/>
        <v>1</v>
      </c>
      <c r="AS1197" s="74" t="str">
        <f t="shared" si="673"/>
        <v>00631L</v>
      </c>
      <c r="AT1197" s="20">
        <f t="shared" si="666"/>
        <v>1</v>
      </c>
      <c r="AU1197" s="74" t="str">
        <f t="shared" si="656"/>
        <v>00631L</v>
      </c>
      <c r="AV1197" s="20">
        <f t="shared" si="667"/>
        <v>1</v>
      </c>
      <c r="AW1197" s="74" t="str">
        <f t="shared" si="657"/>
        <v>00631L</v>
      </c>
      <c r="AX1197" s="20">
        <f t="shared" si="658"/>
        <v>1</v>
      </c>
      <c r="AY1197" s="20">
        <f t="shared" si="668"/>
        <v>0</v>
      </c>
      <c r="AZ1197" s="57">
        <v>44571</v>
      </c>
      <c r="BA1197" s="75">
        <v>35.33</v>
      </c>
      <c r="BB1197" s="90">
        <v>35.237499999999997</v>
      </c>
      <c r="BC1197" s="76">
        <f t="shared" si="676"/>
        <v>34.380624999999995</v>
      </c>
      <c r="BD1197" s="76">
        <f t="shared" si="677"/>
        <v>34.420291666666664</v>
      </c>
      <c r="BE1197" s="77">
        <f t="shared" si="683"/>
        <v>2.492319438637321E-2</v>
      </c>
      <c r="BF1197" s="77">
        <f t="shared" si="674"/>
        <v>2.6429419661609527E-2</v>
      </c>
    </row>
    <row r="1198" spans="1:58" s="23" customFormat="1" ht="13.15" x14ac:dyDescent="0.4">
      <c r="A1198" s="57">
        <v>44567</v>
      </c>
      <c r="B1198" s="112">
        <v>20.85</v>
      </c>
      <c r="C1198" s="112">
        <v>22.849</v>
      </c>
      <c r="D1198" s="112">
        <v>24.05</v>
      </c>
      <c r="E1198" s="112">
        <v>25.1</v>
      </c>
      <c r="F1198" s="112">
        <v>25.65</v>
      </c>
      <c r="G1198" s="112">
        <v>25.95</v>
      </c>
      <c r="H1198" s="113">
        <v>26.55</v>
      </c>
      <c r="I1198" s="90">
        <f t="shared" si="659"/>
        <v>22.07161111111111</v>
      </c>
      <c r="J1198" s="90">
        <f t="shared" si="660"/>
        <v>23.582944444444443</v>
      </c>
      <c r="K1198" s="114">
        <v>7</v>
      </c>
      <c r="L1198" s="115">
        <v>5.5555555555555552E-2</v>
      </c>
      <c r="M1198" s="90">
        <v>17.059999999999999</v>
      </c>
      <c r="N1198" s="90">
        <v>19.61</v>
      </c>
      <c r="O1198" s="90">
        <v>23.5</v>
      </c>
      <c r="P1198" s="90">
        <v>25.93</v>
      </c>
      <c r="Q1198" s="90">
        <v>27.91</v>
      </c>
      <c r="R1198" s="63">
        <f t="shared" si="685"/>
        <v>12.759999999999998</v>
      </c>
      <c r="S1198" s="64">
        <f t="shared" si="684"/>
        <v>-6.0821084642676626E-3</v>
      </c>
      <c r="T1198" s="65">
        <f t="shared" si="678"/>
        <v>0.86996430392656798</v>
      </c>
      <c r="U1198" s="65">
        <f t="shared" si="678"/>
        <v>0.83446808510638293</v>
      </c>
      <c r="V1198" s="65">
        <f t="shared" si="686"/>
        <v>0.75626687234863088</v>
      </c>
      <c r="W1198" s="65">
        <f t="shared" si="687"/>
        <v>0.7026155499820852</v>
      </c>
      <c r="X1198" s="61">
        <f t="shared" si="661"/>
        <v>9.5875299760191782E-2</v>
      </c>
      <c r="Y1198" s="66">
        <f t="shared" si="688"/>
        <v>5.7768924302788814E-2</v>
      </c>
      <c r="Z1198" s="61">
        <f t="shared" si="689"/>
        <v>6.8474083098198024E-2</v>
      </c>
      <c r="AA1198" s="67">
        <f t="shared" si="690"/>
        <v>22.07161111111111</v>
      </c>
      <c r="AB1198" s="68">
        <f t="shared" si="691"/>
        <v>6.3233044365119936E-2</v>
      </c>
      <c r="AC1198" s="69">
        <f t="shared" si="692"/>
        <v>0.12552835854722647</v>
      </c>
      <c r="AD1198" s="70">
        <f>_xlfn.PERCENTILE.EXC(AC1198:$AC$5675,0.5)</f>
        <v>8.9426868336747012E-2</v>
      </c>
      <c r="AE1198" s="70">
        <f>_xlfn.PERCENTILE.EXC($AC1198:AC$5675,0.35)</f>
        <v>5.2887100666113566E-2</v>
      </c>
      <c r="AF1198" s="71">
        <f t="shared" si="680"/>
        <v>2.7418976035008882E-2</v>
      </c>
      <c r="AG1198" s="70">
        <f t="shared" si="681"/>
        <v>-0.27366487307327381</v>
      </c>
      <c r="AH1198" s="70">
        <f t="shared" si="682"/>
        <v>-0.29773719104760293</v>
      </c>
      <c r="AI1198" s="61" t="str">
        <f t="shared" si="670"/>
        <v>Short VOL</v>
      </c>
      <c r="AJ1198" s="68" t="str">
        <f t="shared" si="671"/>
        <v>Short VOL</v>
      </c>
      <c r="AK1198" s="72" t="str">
        <f t="shared" si="672"/>
        <v>00631L</v>
      </c>
      <c r="AL1198" s="73">
        <f t="shared" si="662"/>
        <v>1</v>
      </c>
      <c r="AM1198" s="72" t="str">
        <f t="shared" si="675"/>
        <v>00631L</v>
      </c>
      <c r="AN1198" s="73">
        <f t="shared" si="663"/>
        <v>1</v>
      </c>
      <c r="AO1198" s="74" t="str">
        <f t="shared" si="669"/>
        <v>00631L</v>
      </c>
      <c r="AP1198" s="20">
        <f t="shared" si="664"/>
        <v>1</v>
      </c>
      <c r="AQ1198" s="74" t="str">
        <f t="shared" si="679"/>
        <v>00631L</v>
      </c>
      <c r="AR1198" s="20">
        <f t="shared" si="665"/>
        <v>1</v>
      </c>
      <c r="AS1198" s="74" t="str">
        <f t="shared" si="673"/>
        <v>00631L</v>
      </c>
      <c r="AT1198" s="20">
        <f t="shared" si="666"/>
        <v>1</v>
      </c>
      <c r="AU1198" s="74" t="str">
        <f t="shared" si="656"/>
        <v>00631L</v>
      </c>
      <c r="AV1198" s="20">
        <f t="shared" si="667"/>
        <v>1</v>
      </c>
      <c r="AW1198" s="74" t="str">
        <f t="shared" si="657"/>
        <v>00631L</v>
      </c>
      <c r="AX1198" s="20">
        <f t="shared" si="658"/>
        <v>1</v>
      </c>
      <c r="AY1198" s="20">
        <f t="shared" si="668"/>
        <v>0</v>
      </c>
      <c r="AZ1198" s="57">
        <v>44568</v>
      </c>
      <c r="BA1198" s="75">
        <v>35.24</v>
      </c>
      <c r="BB1198" s="90">
        <v>34.924999999999997</v>
      </c>
      <c r="BC1198" s="76">
        <f t="shared" si="676"/>
        <v>34.355416666666656</v>
      </c>
      <c r="BD1198" s="76">
        <f t="shared" si="677"/>
        <v>34.380666666666663</v>
      </c>
      <c r="BE1198" s="77">
        <f t="shared" si="683"/>
        <v>1.657914205668707E-2</v>
      </c>
      <c r="BF1198" s="77">
        <f t="shared" si="674"/>
        <v>2.4994667545713844E-2</v>
      </c>
    </row>
    <row r="1199" spans="1:58" s="23" customFormat="1" ht="13.15" x14ac:dyDescent="0.4">
      <c r="A1199" s="57">
        <v>44566</v>
      </c>
      <c r="B1199" s="112">
        <v>20.774999999999999</v>
      </c>
      <c r="C1199" s="112">
        <v>22.617000000000001</v>
      </c>
      <c r="D1199" s="112">
        <v>23.95</v>
      </c>
      <c r="E1199" s="112">
        <v>25.061</v>
      </c>
      <c r="F1199" s="112">
        <v>25.622</v>
      </c>
      <c r="G1199" s="112">
        <v>25.95</v>
      </c>
      <c r="H1199" s="113">
        <v>26.55</v>
      </c>
      <c r="I1199" s="90">
        <f t="shared" si="659"/>
        <v>21.798333333333332</v>
      </c>
      <c r="J1199" s="90">
        <f t="shared" si="660"/>
        <v>23.357555555555557</v>
      </c>
      <c r="K1199" s="114">
        <v>8</v>
      </c>
      <c r="L1199" s="115">
        <v>5.5555555555555552E-2</v>
      </c>
      <c r="M1199" s="90">
        <v>18.07</v>
      </c>
      <c r="N1199" s="90">
        <v>19.73</v>
      </c>
      <c r="O1199" s="90">
        <v>23.47</v>
      </c>
      <c r="P1199" s="90">
        <v>26</v>
      </c>
      <c r="Q1199" s="90">
        <v>28.24</v>
      </c>
      <c r="R1199" s="63">
        <f t="shared" si="685"/>
        <v>11.670000000000002</v>
      </c>
      <c r="S1199" s="64">
        <f t="shared" si="684"/>
        <v>0.16676522767593141</v>
      </c>
      <c r="T1199" s="65">
        <f t="shared" si="678"/>
        <v>0.91586416624429801</v>
      </c>
      <c r="U1199" s="65">
        <f t="shared" si="678"/>
        <v>0.84064763527907971</v>
      </c>
      <c r="V1199" s="65">
        <f t="shared" si="686"/>
        <v>0.75884615384615384</v>
      </c>
      <c r="W1199" s="65">
        <f t="shared" si="687"/>
        <v>0.69865439093484427</v>
      </c>
      <c r="X1199" s="61">
        <f t="shared" si="661"/>
        <v>8.8664259927797945E-2</v>
      </c>
      <c r="Y1199" s="66">
        <f t="shared" si="688"/>
        <v>5.9415027333306759E-2</v>
      </c>
      <c r="Z1199" s="61">
        <f t="shared" si="689"/>
        <v>7.1529423758187549E-2</v>
      </c>
      <c r="AA1199" s="67">
        <f t="shared" si="690"/>
        <v>21.798333333333332</v>
      </c>
      <c r="AB1199" s="68">
        <f t="shared" si="691"/>
        <v>5.2965027876330367E-2</v>
      </c>
      <c r="AC1199" s="69">
        <f t="shared" si="692"/>
        <v>0.10483189727994585</v>
      </c>
      <c r="AD1199" s="70">
        <f>_xlfn.PERCENTILE.EXC(AC1199:$AC$5675,0.5)</f>
        <v>8.9399191218948557E-2</v>
      </c>
      <c r="AE1199" s="70">
        <f>_xlfn.PERCENTILE.EXC($AC1199:AC$5675,0.35)</f>
        <v>5.2876483737268838E-2</v>
      </c>
      <c r="AF1199" s="71">
        <f t="shared" si="680"/>
        <v>2.7093334182694613E-2</v>
      </c>
      <c r="AG1199" s="70">
        <f t="shared" si="681"/>
        <v>-0.27366487307327381</v>
      </c>
      <c r="AH1199" s="70">
        <f t="shared" si="682"/>
        <v>-0.29773719104760293</v>
      </c>
      <c r="AI1199" s="61" t="str">
        <f t="shared" si="670"/>
        <v>Short VOL</v>
      </c>
      <c r="AJ1199" s="68" t="str">
        <f t="shared" si="671"/>
        <v>Short VOL</v>
      </c>
      <c r="AK1199" s="72" t="str">
        <f t="shared" si="672"/>
        <v>00631L</v>
      </c>
      <c r="AL1199" s="73">
        <f t="shared" si="662"/>
        <v>1</v>
      </c>
      <c r="AM1199" s="72" t="str">
        <f t="shared" si="675"/>
        <v>00631L</v>
      </c>
      <c r="AN1199" s="73">
        <f t="shared" si="663"/>
        <v>1</v>
      </c>
      <c r="AO1199" s="74" t="str">
        <f t="shared" si="669"/>
        <v>00631L</v>
      </c>
      <c r="AP1199" s="20">
        <f t="shared" si="664"/>
        <v>1</v>
      </c>
      <c r="AQ1199" s="74" t="str">
        <f t="shared" si="679"/>
        <v>00631L</v>
      </c>
      <c r="AR1199" s="20">
        <f t="shared" si="665"/>
        <v>1</v>
      </c>
      <c r="AS1199" s="74" t="str">
        <f t="shared" si="673"/>
        <v>00631L</v>
      </c>
      <c r="AT1199" s="20">
        <f t="shared" si="666"/>
        <v>1</v>
      </c>
      <c r="AU1199" s="74" t="str">
        <f t="shared" si="656"/>
        <v>00631L</v>
      </c>
      <c r="AV1199" s="20">
        <f t="shared" si="667"/>
        <v>1</v>
      </c>
      <c r="AW1199" s="74" t="str">
        <f t="shared" si="657"/>
        <v>00631L</v>
      </c>
      <c r="AX1199" s="20">
        <f t="shared" si="658"/>
        <v>1</v>
      </c>
      <c r="AY1199" s="20">
        <f t="shared" si="668"/>
        <v>0</v>
      </c>
      <c r="AZ1199" s="57">
        <v>44567</v>
      </c>
      <c r="BA1199" s="75">
        <v>35.14</v>
      </c>
      <c r="BB1199" s="90">
        <v>34.8125</v>
      </c>
      <c r="BC1199" s="76">
        <f t="shared" si="676"/>
        <v>34.333124999999988</v>
      </c>
      <c r="BD1199" s="76">
        <f t="shared" si="677"/>
        <v>34.358999999999995</v>
      </c>
      <c r="BE1199" s="77">
        <f t="shared" si="683"/>
        <v>1.3962463364462507E-2</v>
      </c>
      <c r="BF1199" s="77">
        <f t="shared" si="674"/>
        <v>2.2730580051806108E-2</v>
      </c>
    </row>
    <row r="1200" spans="1:58" s="23" customFormat="1" ht="13.15" x14ac:dyDescent="0.4">
      <c r="A1200" s="57">
        <v>44565</v>
      </c>
      <c r="B1200" s="112">
        <v>18.869</v>
      </c>
      <c r="C1200" s="112">
        <v>21.318999999999999</v>
      </c>
      <c r="D1200" s="112">
        <v>23.018000000000001</v>
      </c>
      <c r="E1200" s="112">
        <v>24.303999999999998</v>
      </c>
      <c r="F1200" s="112">
        <v>24.995000000000001</v>
      </c>
      <c r="G1200" s="112">
        <v>25.318000000000001</v>
      </c>
      <c r="H1200" s="113">
        <v>25.925000000000001</v>
      </c>
      <c r="I1200" s="90">
        <f t="shared" si="659"/>
        <v>20.094000000000001</v>
      </c>
      <c r="J1200" s="90">
        <f t="shared" si="660"/>
        <v>22.168500000000002</v>
      </c>
      <c r="K1200" s="114">
        <v>9</v>
      </c>
      <c r="L1200" s="115">
        <v>5.5555555555555552E-2</v>
      </c>
      <c r="M1200" s="90">
        <v>13.88</v>
      </c>
      <c r="N1200" s="90">
        <v>16.91</v>
      </c>
      <c r="O1200" s="90">
        <v>21.62</v>
      </c>
      <c r="P1200" s="90">
        <v>24.86</v>
      </c>
      <c r="Q1200" s="90">
        <v>27.53</v>
      </c>
      <c r="R1200" s="63">
        <f t="shared" si="685"/>
        <v>15.690000000000005</v>
      </c>
      <c r="S1200" s="64">
        <f t="shared" si="684"/>
        <v>1.8674698795180644E-2</v>
      </c>
      <c r="T1200" s="65">
        <f t="shared" si="678"/>
        <v>0.82081608515671201</v>
      </c>
      <c r="U1200" s="65">
        <f t="shared" si="678"/>
        <v>0.78214616096207212</v>
      </c>
      <c r="V1200" s="65">
        <f t="shared" si="686"/>
        <v>0.6802091713596139</v>
      </c>
      <c r="W1200" s="65">
        <f t="shared" si="687"/>
        <v>0.61423901198692332</v>
      </c>
      <c r="X1200" s="61">
        <f t="shared" si="661"/>
        <v>0.12984259897185857</v>
      </c>
      <c r="Y1200" s="66">
        <f t="shared" si="688"/>
        <v>6.6696840026333207E-2</v>
      </c>
      <c r="Z1200" s="61">
        <f t="shared" si="689"/>
        <v>0.10323977306658706</v>
      </c>
      <c r="AA1200" s="67">
        <f t="shared" si="690"/>
        <v>20.094000000000001</v>
      </c>
      <c r="AB1200" s="68">
        <f t="shared" si="691"/>
        <v>0.11584861028976934</v>
      </c>
      <c r="AC1200" s="69">
        <f t="shared" si="692"/>
        <v>0.18829095209934957</v>
      </c>
      <c r="AD1200" s="70">
        <f>_xlfn.PERCENTILE.EXC(AC1200:$AC$5675,0.5)</f>
        <v>8.9378535887875754E-2</v>
      </c>
      <c r="AE1200" s="70">
        <f>_xlfn.PERCENTILE.EXC($AC1200:AC$5675,0.35)</f>
        <v>5.2865639952681079E-2</v>
      </c>
      <c r="AF1200" s="71">
        <f t="shared" si="680"/>
        <v>2.7093334182694613E-2</v>
      </c>
      <c r="AG1200" s="70">
        <f t="shared" si="681"/>
        <v>-0.27366487307327381</v>
      </c>
      <c r="AH1200" s="70">
        <f t="shared" si="682"/>
        <v>-0.29773719104760293</v>
      </c>
      <c r="AI1200" s="61" t="str">
        <f t="shared" si="670"/>
        <v>Short VOL</v>
      </c>
      <c r="AJ1200" s="68" t="str">
        <f t="shared" si="671"/>
        <v>Short VOL</v>
      </c>
      <c r="AK1200" s="72" t="str">
        <f t="shared" si="672"/>
        <v>00631L</v>
      </c>
      <c r="AL1200" s="73">
        <f t="shared" si="662"/>
        <v>1</v>
      </c>
      <c r="AM1200" s="72" t="str">
        <f t="shared" si="675"/>
        <v>00631L</v>
      </c>
      <c r="AN1200" s="73">
        <f t="shared" si="663"/>
        <v>1</v>
      </c>
      <c r="AO1200" s="74" t="str">
        <f t="shared" si="669"/>
        <v>00631L</v>
      </c>
      <c r="AP1200" s="20">
        <f t="shared" si="664"/>
        <v>1</v>
      </c>
      <c r="AQ1200" s="74" t="str">
        <f t="shared" si="679"/>
        <v>00631L</v>
      </c>
      <c r="AR1200" s="20">
        <f t="shared" si="665"/>
        <v>1</v>
      </c>
      <c r="AS1200" s="74" t="str">
        <f t="shared" si="673"/>
        <v>00631L</v>
      </c>
      <c r="AT1200" s="20">
        <f t="shared" si="666"/>
        <v>1</v>
      </c>
      <c r="AU1200" s="74" t="str">
        <f t="shared" ref="AU1200:AU1263" si="693">IF(AC1200&gt;AF1200,"00631L",IF(AC1200&lt;AG1200,"Cash","00635U"))</f>
        <v>00631L</v>
      </c>
      <c r="AV1200" s="20">
        <f t="shared" si="667"/>
        <v>1</v>
      </c>
      <c r="AW1200" s="74" t="str">
        <f t="shared" ref="AW1200:AW1263" si="694">IF(AC1200&gt;AE1200,"00631L",IF(AC1200&lt;AH1200,"00631L","00635U"))</f>
        <v>00631L</v>
      </c>
      <c r="AX1200" s="20">
        <f t="shared" si="658"/>
        <v>1</v>
      </c>
      <c r="AY1200" s="20">
        <f t="shared" si="668"/>
        <v>0</v>
      </c>
      <c r="AZ1200" s="57">
        <v>44566</v>
      </c>
      <c r="BA1200" s="75">
        <v>34.97</v>
      </c>
      <c r="BB1200" s="90">
        <v>35.125</v>
      </c>
      <c r="BC1200" s="76">
        <f t="shared" si="676"/>
        <v>34.316874999999996</v>
      </c>
      <c r="BD1200" s="76">
        <f t="shared" si="677"/>
        <v>34.33574999999999</v>
      </c>
      <c r="BE1200" s="77">
        <f t="shared" si="683"/>
        <v>2.3548909975048837E-2</v>
      </c>
      <c r="BF1200" s="77">
        <f t="shared" si="674"/>
        <v>1.8472000757228511E-2</v>
      </c>
    </row>
    <row r="1201" spans="1:58" s="23" customFormat="1" ht="13.15" x14ac:dyDescent="0.4">
      <c r="A1201" s="57">
        <v>44564</v>
      </c>
      <c r="B1201" s="112">
        <v>18.858000000000001</v>
      </c>
      <c r="C1201" s="112">
        <v>21.41</v>
      </c>
      <c r="D1201" s="112">
        <v>23.096</v>
      </c>
      <c r="E1201" s="112">
        <v>24.349</v>
      </c>
      <c r="F1201" s="112">
        <v>24.943000000000001</v>
      </c>
      <c r="G1201" s="112">
        <v>25.268000000000001</v>
      </c>
      <c r="H1201" s="113">
        <v>25.844000000000001</v>
      </c>
      <c r="I1201" s="90">
        <f t="shared" si="659"/>
        <v>19.992222222222221</v>
      </c>
      <c r="J1201" s="90">
        <f t="shared" si="660"/>
        <v>22.159333333333333</v>
      </c>
      <c r="K1201" s="114">
        <v>10</v>
      </c>
      <c r="L1201" s="115">
        <v>5.5555555555555552E-2</v>
      </c>
      <c r="M1201" s="90">
        <v>13.52</v>
      </c>
      <c r="N1201" s="90">
        <v>16.600000000000001</v>
      </c>
      <c r="O1201" s="90">
        <v>21.53</v>
      </c>
      <c r="P1201" s="90">
        <v>24.74</v>
      </c>
      <c r="Q1201" s="90">
        <v>27.27</v>
      </c>
      <c r="R1201" s="63">
        <f t="shared" si="685"/>
        <v>16.149999999999995</v>
      </c>
      <c r="S1201" s="64">
        <f t="shared" si="684"/>
        <v>-3.6004645760743179E-2</v>
      </c>
      <c r="T1201" s="65">
        <f t="shared" si="678"/>
        <v>0.81445783132530114</v>
      </c>
      <c r="U1201" s="65">
        <f t="shared" si="678"/>
        <v>0.77101718532280539</v>
      </c>
      <c r="V1201" s="65">
        <f t="shared" si="686"/>
        <v>0.67097817299919171</v>
      </c>
      <c r="W1201" s="65">
        <f t="shared" si="687"/>
        <v>0.60872753942060875</v>
      </c>
      <c r="X1201" s="61">
        <f t="shared" si="661"/>
        <v>0.13532718209778341</v>
      </c>
      <c r="Y1201" s="66">
        <f t="shared" si="688"/>
        <v>6.1398825413774734E-2</v>
      </c>
      <c r="Z1201" s="61">
        <f t="shared" si="689"/>
        <v>0.10839771022064139</v>
      </c>
      <c r="AA1201" s="67">
        <f t="shared" si="690"/>
        <v>19.992222222222221</v>
      </c>
      <c r="AB1201" s="68">
        <f t="shared" si="691"/>
        <v>0.13602409638554211</v>
      </c>
      <c r="AC1201" s="69">
        <f t="shared" si="692"/>
        <v>0.20435073627844694</v>
      </c>
      <c r="AD1201" s="70">
        <f>_xlfn.PERCENTILE.EXC(AC1201:$AC$5675,0.5)</f>
        <v>8.9357880556802965E-2</v>
      </c>
      <c r="AE1201" s="70">
        <f>_xlfn.PERCENTILE.EXC($AC1201:AC$5675,0.35)</f>
        <v>5.2853435033635168E-2</v>
      </c>
      <c r="AF1201" s="71">
        <f t="shared" si="680"/>
        <v>2.7093334182694613E-2</v>
      </c>
      <c r="AG1201" s="70">
        <f t="shared" si="681"/>
        <v>-0.27366487307327381</v>
      </c>
      <c r="AH1201" s="70">
        <f t="shared" si="682"/>
        <v>-0.29773719104760293</v>
      </c>
      <c r="AI1201" s="61" t="str">
        <f t="shared" si="670"/>
        <v>Short VOL</v>
      </c>
      <c r="AJ1201" s="68" t="str">
        <f t="shared" si="671"/>
        <v>Short VOL</v>
      </c>
      <c r="AK1201" s="72" t="str">
        <f t="shared" si="672"/>
        <v>00631L</v>
      </c>
      <c r="AL1201" s="73">
        <f t="shared" si="662"/>
        <v>1</v>
      </c>
      <c r="AM1201" s="72" t="str">
        <f t="shared" si="675"/>
        <v>00631L</v>
      </c>
      <c r="AN1201" s="73">
        <f t="shared" si="663"/>
        <v>1</v>
      </c>
      <c r="AO1201" s="74" t="str">
        <f t="shared" si="669"/>
        <v>00631L</v>
      </c>
      <c r="AP1201" s="20">
        <f t="shared" si="664"/>
        <v>1</v>
      </c>
      <c r="AQ1201" s="74" t="str">
        <f t="shared" si="679"/>
        <v>00631L</v>
      </c>
      <c r="AR1201" s="20">
        <f t="shared" si="665"/>
        <v>1</v>
      </c>
      <c r="AS1201" s="74" t="str">
        <f t="shared" si="673"/>
        <v>00631L</v>
      </c>
      <c r="AT1201" s="20">
        <f t="shared" si="666"/>
        <v>1</v>
      </c>
      <c r="AU1201" s="74" t="str">
        <f t="shared" si="693"/>
        <v>00631L</v>
      </c>
      <c r="AV1201" s="20">
        <f t="shared" si="667"/>
        <v>1</v>
      </c>
      <c r="AW1201" s="74" t="str">
        <f t="shared" si="694"/>
        <v>00631L</v>
      </c>
      <c r="AX1201" s="20">
        <f t="shared" si="658"/>
        <v>1</v>
      </c>
      <c r="AY1201" s="20">
        <f t="shared" si="668"/>
        <v>0</v>
      </c>
      <c r="AZ1201" s="57">
        <v>44565</v>
      </c>
      <c r="BA1201" s="75">
        <v>34.78</v>
      </c>
      <c r="BB1201" s="90">
        <v>35.174999999999997</v>
      </c>
      <c r="BC1201" s="76">
        <f t="shared" si="676"/>
        <v>34.29666666666666</v>
      </c>
      <c r="BD1201" s="76">
        <f t="shared" si="677"/>
        <v>34.31112499999999</v>
      </c>
      <c r="BE1201" s="77">
        <f t="shared" si="683"/>
        <v>2.5609874623384321E-2</v>
      </c>
      <c r="BF1201" s="77">
        <f t="shared" si="674"/>
        <v>1.3665392784410636E-2</v>
      </c>
    </row>
    <row r="1202" spans="1:58" s="23" customFormat="1" ht="13.15" x14ac:dyDescent="0.4">
      <c r="A1202" s="57">
        <v>44561</v>
      </c>
      <c r="B1202" s="112">
        <v>19.95</v>
      </c>
      <c r="C1202" s="112">
        <v>22.05</v>
      </c>
      <c r="D1202" s="112">
        <v>23.55</v>
      </c>
      <c r="E1202" s="112">
        <v>24.75</v>
      </c>
      <c r="F1202" s="112">
        <v>25.32</v>
      </c>
      <c r="G1202" s="112">
        <v>25.6</v>
      </c>
      <c r="H1202" s="113">
        <v>26.05</v>
      </c>
      <c r="I1202" s="90">
        <f t="shared" si="659"/>
        <v>20.766666666666666</v>
      </c>
      <c r="J1202" s="90">
        <f t="shared" si="660"/>
        <v>22.633333333333333</v>
      </c>
      <c r="K1202" s="114">
        <v>11</v>
      </c>
      <c r="L1202" s="115">
        <v>5.5555555555555552E-2</v>
      </c>
      <c r="M1202" s="90">
        <v>13.26</v>
      </c>
      <c r="N1202" s="90">
        <v>17.22</v>
      </c>
      <c r="O1202" s="90">
        <v>21.88</v>
      </c>
      <c r="P1202" s="90">
        <v>25.1</v>
      </c>
      <c r="Q1202" s="90">
        <v>27.62</v>
      </c>
      <c r="R1202" s="63">
        <f t="shared" si="685"/>
        <v>16.500000000000007</v>
      </c>
      <c r="S1202" s="64">
        <f t="shared" si="684"/>
        <v>-6.3473744950951786E-3</v>
      </c>
      <c r="T1202" s="65">
        <f t="shared" si="678"/>
        <v>0.77003484320557491</v>
      </c>
      <c r="U1202" s="65">
        <f t="shared" si="678"/>
        <v>0.78702010968921388</v>
      </c>
      <c r="V1202" s="65">
        <f t="shared" si="686"/>
        <v>0.68605577689243025</v>
      </c>
      <c r="W1202" s="65">
        <f t="shared" si="687"/>
        <v>0.6234612599565531</v>
      </c>
      <c r="X1202" s="61">
        <f t="shared" si="661"/>
        <v>0.10526315789473692</v>
      </c>
      <c r="Y1202" s="66">
        <f t="shared" si="688"/>
        <v>5.2525252525252551E-2</v>
      </c>
      <c r="Z1202" s="61">
        <f t="shared" si="689"/>
        <v>8.9887640449438228E-2</v>
      </c>
      <c r="AA1202" s="67">
        <f t="shared" si="690"/>
        <v>20.766666666666666</v>
      </c>
      <c r="AB1202" s="68">
        <f t="shared" si="691"/>
        <v>0.15853658536585369</v>
      </c>
      <c r="AC1202" s="69">
        <f t="shared" si="692"/>
        <v>0.20596205962059624</v>
      </c>
      <c r="AD1202" s="70">
        <f>_xlfn.PERCENTILE.EXC(AC1202:$AC$5675,0.5)</f>
        <v>8.9312965995513249E-2</v>
      </c>
      <c r="AE1202" s="70">
        <f>_xlfn.PERCENTILE.EXC($AC1202:AC$5675,0.35)</f>
        <v>5.2841230114589258E-2</v>
      </c>
      <c r="AF1202" s="71">
        <f t="shared" si="680"/>
        <v>2.7093334182694613E-2</v>
      </c>
      <c r="AG1202" s="70">
        <f t="shared" si="681"/>
        <v>-0.27366487307327381</v>
      </c>
      <c r="AH1202" s="70">
        <f t="shared" si="682"/>
        <v>-0.29773719104760293</v>
      </c>
      <c r="AI1202" s="61" t="str">
        <f t="shared" si="670"/>
        <v>Short VOL</v>
      </c>
      <c r="AJ1202" s="68" t="str">
        <f t="shared" si="671"/>
        <v>Short VOL</v>
      </c>
      <c r="AK1202" s="72" t="str">
        <f t="shared" si="672"/>
        <v>00631L</v>
      </c>
      <c r="AL1202" s="73">
        <f t="shared" si="662"/>
        <v>1</v>
      </c>
      <c r="AM1202" s="72" t="str">
        <f t="shared" si="675"/>
        <v>00631L</v>
      </c>
      <c r="AN1202" s="73">
        <f t="shared" si="663"/>
        <v>1</v>
      </c>
      <c r="AO1202" s="74" t="str">
        <f t="shared" si="669"/>
        <v>00631L</v>
      </c>
      <c r="AP1202" s="20">
        <f t="shared" si="664"/>
        <v>1</v>
      </c>
      <c r="AQ1202" s="74" t="str">
        <f t="shared" si="679"/>
        <v>00631L</v>
      </c>
      <c r="AR1202" s="20">
        <f t="shared" si="665"/>
        <v>1</v>
      </c>
      <c r="AS1202" s="74" t="str">
        <f t="shared" si="673"/>
        <v>00631L</v>
      </c>
      <c r="AT1202" s="20">
        <f t="shared" si="666"/>
        <v>1</v>
      </c>
      <c r="AU1202" s="74" t="str">
        <f t="shared" si="693"/>
        <v>00631L</v>
      </c>
      <c r="AV1202" s="20">
        <f t="shared" si="667"/>
        <v>1</v>
      </c>
      <c r="AW1202" s="74" t="str">
        <f t="shared" si="694"/>
        <v>00631L</v>
      </c>
      <c r="AX1202" s="20">
        <f t="shared" si="658"/>
        <v>1</v>
      </c>
      <c r="AY1202" s="20">
        <f t="shared" si="668"/>
        <v>0</v>
      </c>
      <c r="AZ1202" s="57">
        <v>44564</v>
      </c>
      <c r="BA1202" s="75">
        <v>35.159999999999997</v>
      </c>
      <c r="BB1202" s="90">
        <v>34.799999999999997</v>
      </c>
      <c r="BC1202" s="76">
        <f t="shared" si="676"/>
        <v>34.28104166666666</v>
      </c>
      <c r="BD1202" s="76">
        <f t="shared" si="677"/>
        <v>34.296416666666666</v>
      </c>
      <c r="BE1202" s="77">
        <f t="shared" si="683"/>
        <v>1.5138347847753678E-2</v>
      </c>
      <c r="BF1202" s="77">
        <f t="shared" si="674"/>
        <v>2.5179987219267251E-2</v>
      </c>
    </row>
    <row r="1203" spans="1:58" s="23" customFormat="1" ht="13.15" x14ac:dyDescent="0.4">
      <c r="A1203" s="57">
        <v>44560</v>
      </c>
      <c r="B1203" s="112">
        <v>19.943999999999999</v>
      </c>
      <c r="C1203" s="112">
        <v>22.047000000000001</v>
      </c>
      <c r="D1203" s="112">
        <v>23.533000000000001</v>
      </c>
      <c r="E1203" s="112">
        <v>24.731999999999999</v>
      </c>
      <c r="F1203" s="112">
        <v>25.324999999999999</v>
      </c>
      <c r="G1203" s="112">
        <v>25.6</v>
      </c>
      <c r="H1203" s="113">
        <v>26.05</v>
      </c>
      <c r="I1203" s="90">
        <f t="shared" si="659"/>
        <v>20.645</v>
      </c>
      <c r="J1203" s="90">
        <f t="shared" si="660"/>
        <v>22.542333333333335</v>
      </c>
      <c r="K1203" s="114">
        <v>12</v>
      </c>
      <c r="L1203" s="115">
        <v>5.5555555555555552E-2</v>
      </c>
      <c r="M1203" s="90">
        <v>13.86</v>
      </c>
      <c r="N1203" s="90">
        <v>17.329999999999998</v>
      </c>
      <c r="O1203" s="90">
        <v>21.88</v>
      </c>
      <c r="P1203" s="90">
        <v>25.39</v>
      </c>
      <c r="Q1203" s="90">
        <v>27.92</v>
      </c>
      <c r="R1203" s="63">
        <f t="shared" si="685"/>
        <v>16.079999999999998</v>
      </c>
      <c r="S1203" s="64">
        <f t="shared" si="684"/>
        <v>2.2418879056047138E-2</v>
      </c>
      <c r="T1203" s="65">
        <f t="shared" si="678"/>
        <v>0.79976918638199657</v>
      </c>
      <c r="U1203" s="65">
        <f t="shared" si="678"/>
        <v>0.79204753199268729</v>
      </c>
      <c r="V1203" s="65">
        <f t="shared" si="686"/>
        <v>0.68255218589996058</v>
      </c>
      <c r="W1203" s="65">
        <f t="shared" si="687"/>
        <v>0.62070200573065892</v>
      </c>
      <c r="X1203" s="61">
        <f t="shared" si="661"/>
        <v>0.10544524669073414</v>
      </c>
      <c r="Y1203" s="66">
        <f t="shared" si="688"/>
        <v>5.3291282548924526E-2</v>
      </c>
      <c r="Z1203" s="61">
        <f t="shared" si="689"/>
        <v>9.1902801323968802E-2</v>
      </c>
      <c r="AA1203" s="67">
        <f t="shared" si="690"/>
        <v>20.645</v>
      </c>
      <c r="AB1203" s="68">
        <f t="shared" si="691"/>
        <v>0.15083669936526262</v>
      </c>
      <c r="AC1203" s="69">
        <f t="shared" si="692"/>
        <v>0.19128678592036941</v>
      </c>
      <c r="AD1203" s="70">
        <f>_xlfn.PERCENTILE.EXC(AC1203:$AC$5675,0.5)</f>
        <v>8.9268051434223533E-2</v>
      </c>
      <c r="AE1203" s="70">
        <f>_xlfn.PERCENTILE.EXC($AC1203:AC$5675,0.35)</f>
        <v>5.2827079585429634E-2</v>
      </c>
      <c r="AF1203" s="71">
        <f t="shared" si="680"/>
        <v>2.7093334182694613E-2</v>
      </c>
      <c r="AG1203" s="70">
        <f t="shared" si="681"/>
        <v>-0.27366487307327381</v>
      </c>
      <c r="AH1203" s="70">
        <f t="shared" si="682"/>
        <v>-0.29773719104760293</v>
      </c>
      <c r="AI1203" s="61" t="str">
        <f t="shared" si="670"/>
        <v>Short VOL</v>
      </c>
      <c r="AJ1203" s="68" t="str">
        <f t="shared" si="671"/>
        <v>Short VOL</v>
      </c>
      <c r="AK1203" s="72" t="str">
        <f t="shared" si="672"/>
        <v>00631L</v>
      </c>
      <c r="AL1203" s="73">
        <f t="shared" si="662"/>
        <v>1</v>
      </c>
      <c r="AM1203" s="72" t="str">
        <f t="shared" si="675"/>
        <v>00631L</v>
      </c>
      <c r="AN1203" s="73">
        <f t="shared" si="663"/>
        <v>1</v>
      </c>
      <c r="AO1203" s="74" t="str">
        <f t="shared" si="669"/>
        <v>00631L</v>
      </c>
      <c r="AP1203" s="20">
        <f t="shared" si="664"/>
        <v>1</v>
      </c>
      <c r="AQ1203" s="74" t="str">
        <f t="shared" si="679"/>
        <v>00631L</v>
      </c>
      <c r="AR1203" s="20">
        <f t="shared" si="665"/>
        <v>1</v>
      </c>
      <c r="AS1203" s="74" t="str">
        <f t="shared" si="673"/>
        <v>00631L</v>
      </c>
      <c r="AT1203" s="20">
        <f t="shared" si="666"/>
        <v>1</v>
      </c>
      <c r="AU1203" s="74" t="str">
        <f t="shared" si="693"/>
        <v>00631L</v>
      </c>
      <c r="AV1203" s="20">
        <f t="shared" si="667"/>
        <v>1</v>
      </c>
      <c r="AW1203" s="74" t="str">
        <f t="shared" si="694"/>
        <v>00631L</v>
      </c>
      <c r="AX1203" s="20">
        <f t="shared" si="658"/>
        <v>1</v>
      </c>
      <c r="AY1203" s="20">
        <f t="shared" si="668"/>
        <v>0</v>
      </c>
      <c r="AZ1203" s="57">
        <v>44561</v>
      </c>
      <c r="BA1203" s="75">
        <v>35.04</v>
      </c>
      <c r="BB1203" s="90">
        <v>34.524999999999999</v>
      </c>
      <c r="BC1203" s="76">
        <f t="shared" si="676"/>
        <v>34.272708333333334</v>
      </c>
      <c r="BD1203" s="76">
        <f t="shared" si="677"/>
        <v>34.285041666666665</v>
      </c>
      <c r="BE1203" s="77">
        <f t="shared" si="683"/>
        <v>7.3612993817966793E-3</v>
      </c>
      <c r="BF1203" s="77">
        <f t="shared" si="674"/>
        <v>2.2020050046120732E-2</v>
      </c>
    </row>
    <row r="1204" spans="1:58" s="23" customFormat="1" ht="13.15" x14ac:dyDescent="0.4">
      <c r="A1204" s="57">
        <v>44559</v>
      </c>
      <c r="B1204" s="112">
        <v>20.007000000000001</v>
      </c>
      <c r="C1204" s="112">
        <v>22.103999999999999</v>
      </c>
      <c r="D1204" s="112">
        <v>23.548999999999999</v>
      </c>
      <c r="E1204" s="112">
        <v>24.661000000000001</v>
      </c>
      <c r="F1204" s="112">
        <v>25.2</v>
      </c>
      <c r="G1204" s="112">
        <v>25.449000000000002</v>
      </c>
      <c r="H1204" s="113">
        <v>25.9</v>
      </c>
      <c r="I1204" s="90">
        <f t="shared" si="659"/>
        <v>20.589500000000001</v>
      </c>
      <c r="J1204" s="90">
        <f t="shared" si="660"/>
        <v>22.505388888888888</v>
      </c>
      <c r="K1204" s="114">
        <v>13</v>
      </c>
      <c r="L1204" s="115">
        <v>5.5555555555555552E-2</v>
      </c>
      <c r="M1204" s="90">
        <v>12.85</v>
      </c>
      <c r="N1204" s="90">
        <v>16.95</v>
      </c>
      <c r="O1204" s="90">
        <v>21.83</v>
      </c>
      <c r="P1204" s="90">
        <v>25.42</v>
      </c>
      <c r="Q1204" s="90">
        <v>27.79</v>
      </c>
      <c r="R1204" s="63">
        <f t="shared" si="685"/>
        <v>17.450000000000003</v>
      </c>
      <c r="S1204" s="64">
        <f t="shared" si="684"/>
        <v>-3.3637400228050167E-2</v>
      </c>
      <c r="T1204" s="65">
        <f t="shared" si="678"/>
        <v>0.75811209439528027</v>
      </c>
      <c r="U1204" s="65">
        <f t="shared" si="678"/>
        <v>0.77645442052221714</v>
      </c>
      <c r="V1204" s="65">
        <f t="shared" si="686"/>
        <v>0.66679779701022812</v>
      </c>
      <c r="W1204" s="65">
        <f t="shared" si="687"/>
        <v>0.60993163008276363</v>
      </c>
      <c r="X1204" s="61">
        <f t="shared" si="661"/>
        <v>0.10481331533963101</v>
      </c>
      <c r="Y1204" s="66">
        <f t="shared" si="688"/>
        <v>5.0241271643485547E-2</v>
      </c>
      <c r="Z1204" s="61">
        <f t="shared" si="689"/>
        <v>9.305174428174004E-2</v>
      </c>
      <c r="AA1204" s="67">
        <f t="shared" si="690"/>
        <v>20.589500000000001</v>
      </c>
      <c r="AB1204" s="68">
        <f t="shared" si="691"/>
        <v>0.18035398230088509</v>
      </c>
      <c r="AC1204" s="69">
        <f t="shared" si="692"/>
        <v>0.21471976401179951</v>
      </c>
      <c r="AD1204" s="70">
        <f>_xlfn.PERCENTILE.EXC(AC1204:$AC$5675,0.5)</f>
        <v>8.9223385221244039E-2</v>
      </c>
      <c r="AE1204" s="70">
        <f>_xlfn.PERCENTILE.EXC($AC1204:AC$5675,0.35)</f>
        <v>5.2808065030985736E-2</v>
      </c>
      <c r="AF1204" s="71">
        <f t="shared" si="680"/>
        <v>2.7093334182694613E-2</v>
      </c>
      <c r="AG1204" s="70">
        <f t="shared" si="681"/>
        <v>-0.27366487307327381</v>
      </c>
      <c r="AH1204" s="70">
        <f t="shared" si="682"/>
        <v>-0.29773719104760293</v>
      </c>
      <c r="AI1204" s="61" t="str">
        <f t="shared" si="670"/>
        <v>Short VOL</v>
      </c>
      <c r="AJ1204" s="68" t="str">
        <f t="shared" si="671"/>
        <v>Short VOL</v>
      </c>
      <c r="AK1204" s="72" t="str">
        <f t="shared" si="672"/>
        <v>00631L</v>
      </c>
      <c r="AL1204" s="73">
        <f t="shared" si="662"/>
        <v>1</v>
      </c>
      <c r="AM1204" s="72" t="str">
        <f t="shared" si="675"/>
        <v>00631L</v>
      </c>
      <c r="AN1204" s="73">
        <f t="shared" si="663"/>
        <v>1</v>
      </c>
      <c r="AO1204" s="74" t="str">
        <f t="shared" si="669"/>
        <v>00631L</v>
      </c>
      <c r="AP1204" s="20">
        <f t="shared" si="664"/>
        <v>1</v>
      </c>
      <c r="AQ1204" s="74" t="str">
        <f t="shared" si="679"/>
        <v>00635U</v>
      </c>
      <c r="AR1204" s="20">
        <f t="shared" si="665"/>
        <v>0</v>
      </c>
      <c r="AS1204" s="74" t="str">
        <f t="shared" si="673"/>
        <v>00631L</v>
      </c>
      <c r="AT1204" s="20">
        <f t="shared" si="666"/>
        <v>1</v>
      </c>
      <c r="AU1204" s="74" t="str">
        <f t="shared" si="693"/>
        <v>00631L</v>
      </c>
      <c r="AV1204" s="20">
        <f t="shared" si="667"/>
        <v>1</v>
      </c>
      <c r="AW1204" s="74" t="str">
        <f t="shared" si="694"/>
        <v>00631L</v>
      </c>
      <c r="AX1204" s="20">
        <f t="shared" si="658"/>
        <v>1</v>
      </c>
      <c r="AY1204" s="20">
        <f t="shared" si="668"/>
        <v>0</v>
      </c>
      <c r="AZ1204" s="57">
        <v>44560</v>
      </c>
      <c r="BA1204" s="75">
        <v>34.549999999999997</v>
      </c>
      <c r="BB1204" s="90">
        <v>34.037500000000001</v>
      </c>
      <c r="BC1204" s="76">
        <f t="shared" si="676"/>
        <v>34.270833333333336</v>
      </c>
      <c r="BD1204" s="76">
        <f t="shared" si="677"/>
        <v>34.273125</v>
      </c>
      <c r="BE1204" s="77">
        <f t="shared" si="683"/>
        <v>-6.8085106382978992E-3</v>
      </c>
      <c r="BF1204" s="77">
        <f t="shared" si="674"/>
        <v>8.0784871528346743E-3</v>
      </c>
    </row>
    <row r="1205" spans="1:58" s="23" customFormat="1" ht="13.15" x14ac:dyDescent="0.4">
      <c r="A1205" s="57">
        <v>44558</v>
      </c>
      <c r="B1205" s="112">
        <v>20.530999999999999</v>
      </c>
      <c r="C1205" s="112">
        <v>22.63</v>
      </c>
      <c r="D1205" s="112">
        <v>23.905999999999999</v>
      </c>
      <c r="E1205" s="112">
        <v>24.998999999999999</v>
      </c>
      <c r="F1205" s="112">
        <v>25.46</v>
      </c>
      <c r="G1205" s="112">
        <v>25.663</v>
      </c>
      <c r="H1205" s="113">
        <v>26.064</v>
      </c>
      <c r="I1205" s="90">
        <f t="shared" si="659"/>
        <v>20.997444444444444</v>
      </c>
      <c r="J1205" s="90">
        <f t="shared" si="660"/>
        <v>22.913555555555554</v>
      </c>
      <c r="K1205" s="114">
        <v>14</v>
      </c>
      <c r="L1205" s="115">
        <v>5.5555555555555552E-2</v>
      </c>
      <c r="M1205" s="90">
        <v>14.4</v>
      </c>
      <c r="N1205" s="90">
        <v>17.54</v>
      </c>
      <c r="O1205" s="90">
        <v>22.33</v>
      </c>
      <c r="P1205" s="90">
        <v>25.78</v>
      </c>
      <c r="Q1205" s="90">
        <v>28.1</v>
      </c>
      <c r="R1205" s="63">
        <f t="shared" si="685"/>
        <v>16.170000000000002</v>
      </c>
      <c r="S1205" s="64">
        <f t="shared" si="684"/>
        <v>-7.9185520361991276E-3</v>
      </c>
      <c r="T1205" s="65">
        <f t="shared" si="678"/>
        <v>0.82098061573546188</v>
      </c>
      <c r="U1205" s="65">
        <f t="shared" si="678"/>
        <v>0.78549037169726832</v>
      </c>
      <c r="V1205" s="65">
        <f t="shared" si="686"/>
        <v>0.68037238169123349</v>
      </c>
      <c r="W1205" s="65">
        <f t="shared" si="687"/>
        <v>0.62419928825622772</v>
      </c>
      <c r="X1205" s="61">
        <f t="shared" si="661"/>
        <v>0.10223564366080563</v>
      </c>
      <c r="Y1205" s="66">
        <f t="shared" si="688"/>
        <v>4.2601704068162778E-2</v>
      </c>
      <c r="Z1205" s="61">
        <f t="shared" si="689"/>
        <v>9.1254491287299483E-2</v>
      </c>
      <c r="AA1205" s="67">
        <f t="shared" si="690"/>
        <v>20.997444444444444</v>
      </c>
      <c r="AB1205" s="68">
        <f t="shared" si="691"/>
        <v>0.17052451539338653</v>
      </c>
      <c r="AC1205" s="69">
        <f t="shared" si="692"/>
        <v>0.19711769922716332</v>
      </c>
      <c r="AD1205" s="70">
        <f>_xlfn.PERCENTILE.EXC(AC1205:$AC$5675,0.5)</f>
        <v>8.9178719008264545E-2</v>
      </c>
      <c r="AE1205" s="70">
        <f>_xlfn.PERCENTILE.EXC($AC1205:AC$5675,0.35)</f>
        <v>5.2789050476541831E-2</v>
      </c>
      <c r="AF1205" s="71">
        <f t="shared" si="680"/>
        <v>2.7093334182694613E-2</v>
      </c>
      <c r="AG1205" s="70">
        <f t="shared" si="681"/>
        <v>-0.27366487307327381</v>
      </c>
      <c r="AH1205" s="70">
        <f t="shared" si="682"/>
        <v>-0.29773719104760293</v>
      </c>
      <c r="AI1205" s="61" t="str">
        <f t="shared" si="670"/>
        <v>Short VOL</v>
      </c>
      <c r="AJ1205" s="68" t="str">
        <f t="shared" si="671"/>
        <v>Short VOL</v>
      </c>
      <c r="AK1205" s="72" t="str">
        <f t="shared" si="672"/>
        <v>00631L</v>
      </c>
      <c r="AL1205" s="73">
        <f t="shared" si="662"/>
        <v>1</v>
      </c>
      <c r="AM1205" s="72" t="str">
        <f t="shared" si="675"/>
        <v>00631L</v>
      </c>
      <c r="AN1205" s="73">
        <f t="shared" si="663"/>
        <v>1</v>
      </c>
      <c r="AO1205" s="74" t="str">
        <f t="shared" si="669"/>
        <v>00631L</v>
      </c>
      <c r="AP1205" s="20">
        <f t="shared" si="664"/>
        <v>1</v>
      </c>
      <c r="AQ1205" s="74" t="str">
        <f t="shared" si="679"/>
        <v>00635U</v>
      </c>
      <c r="AR1205" s="20">
        <f t="shared" si="665"/>
        <v>0</v>
      </c>
      <c r="AS1205" s="74" t="str">
        <f t="shared" si="673"/>
        <v>00631L</v>
      </c>
      <c r="AT1205" s="20">
        <f t="shared" si="666"/>
        <v>1</v>
      </c>
      <c r="AU1205" s="74" t="str">
        <f t="shared" si="693"/>
        <v>00631L</v>
      </c>
      <c r="AV1205" s="20">
        <f t="shared" si="667"/>
        <v>1</v>
      </c>
      <c r="AW1205" s="74" t="str">
        <f t="shared" si="694"/>
        <v>00631L</v>
      </c>
      <c r="AX1205" s="20">
        <f t="shared" ref="AX1205:AX1268" si="695">IF(AW1205="00631L",1,0)</f>
        <v>1</v>
      </c>
      <c r="AY1205" s="20">
        <f t="shared" si="668"/>
        <v>0</v>
      </c>
      <c r="AZ1205" s="57">
        <v>44559</v>
      </c>
      <c r="BA1205" s="75">
        <v>34.28</v>
      </c>
      <c r="BB1205" s="90">
        <v>34.15</v>
      </c>
      <c r="BC1205" s="76">
        <f t="shared" si="676"/>
        <v>34.280208333333327</v>
      </c>
      <c r="BD1205" s="76">
        <f t="shared" si="677"/>
        <v>34.274874999999994</v>
      </c>
      <c r="BE1205" s="77">
        <f t="shared" si="683"/>
        <v>-3.7983530341242663E-3</v>
      </c>
      <c r="BF1205" s="77">
        <f t="shared" si="674"/>
        <v>1.4952643882747081E-4</v>
      </c>
    </row>
    <row r="1206" spans="1:58" s="23" customFormat="1" ht="13.15" x14ac:dyDescent="0.4">
      <c r="A1206" s="57">
        <v>44557</v>
      </c>
      <c r="B1206" s="112">
        <v>21.004999999999999</v>
      </c>
      <c r="C1206" s="112">
        <v>23.03</v>
      </c>
      <c r="D1206" s="112">
        <v>24.3</v>
      </c>
      <c r="E1206" s="112">
        <v>25.256</v>
      </c>
      <c r="F1206" s="112">
        <v>25.696999999999999</v>
      </c>
      <c r="G1206" s="112">
        <v>25.849</v>
      </c>
      <c r="H1206" s="113">
        <v>26.2</v>
      </c>
      <c r="I1206" s="90">
        <f t="shared" ref="I1206:I1269" si="696">C1206-((C1206-B1206)*K1206*L1206)</f>
        <v>21.342500000000001</v>
      </c>
      <c r="J1206" s="90">
        <f t="shared" ref="J1206:J1269" si="697">D1206-((D1206-C1206)*K1206*L1206)</f>
        <v>23.241666666666667</v>
      </c>
      <c r="K1206" s="114">
        <v>15</v>
      </c>
      <c r="L1206" s="115">
        <v>5.5555555555555552E-2</v>
      </c>
      <c r="M1206" s="90">
        <v>14.48</v>
      </c>
      <c r="N1206" s="90">
        <v>17.68</v>
      </c>
      <c r="O1206" s="90">
        <v>22.74</v>
      </c>
      <c r="P1206" s="90">
        <v>25.99</v>
      </c>
      <c r="Q1206" s="90">
        <v>27.98</v>
      </c>
      <c r="R1206" s="63">
        <f t="shared" si="685"/>
        <v>16.57</v>
      </c>
      <c r="S1206" s="64">
        <f t="shared" si="684"/>
        <v>-1.5590200445434362E-2</v>
      </c>
      <c r="T1206" s="65">
        <f t="shared" si="678"/>
        <v>0.81900452488687792</v>
      </c>
      <c r="U1206" s="65">
        <f t="shared" si="678"/>
        <v>0.77748460861917335</v>
      </c>
      <c r="V1206" s="65">
        <f t="shared" si="686"/>
        <v>0.68026163909195847</v>
      </c>
      <c r="W1206" s="65">
        <f t="shared" si="687"/>
        <v>0.631879914224446</v>
      </c>
      <c r="X1206" s="61">
        <f t="shared" si="661"/>
        <v>9.6405617710069141E-2</v>
      </c>
      <c r="Y1206" s="66">
        <f t="shared" si="688"/>
        <v>3.7377256889451975E-2</v>
      </c>
      <c r="Z1206" s="61">
        <f t="shared" si="689"/>
        <v>8.8985201671156894E-2</v>
      </c>
      <c r="AA1206" s="67">
        <f t="shared" si="690"/>
        <v>21.342499999999998</v>
      </c>
      <c r="AB1206" s="68">
        <f t="shared" si="691"/>
        <v>0.18806561085972848</v>
      </c>
      <c r="AC1206" s="69">
        <f t="shared" si="692"/>
        <v>0.20715497737556549</v>
      </c>
      <c r="AD1206" s="70">
        <f>_xlfn.PERCENTILE.EXC(AC1206:$AC$5675,0.5)</f>
        <v>8.915842680047234E-2</v>
      </c>
      <c r="AE1206" s="70">
        <f>_xlfn.PERCENTILE.EXC($AC1206:AC$5675,0.35)</f>
        <v>5.2776245080467674E-2</v>
      </c>
      <c r="AF1206" s="71">
        <f t="shared" si="680"/>
        <v>2.7093334182694613E-2</v>
      </c>
      <c r="AG1206" s="70">
        <f t="shared" si="681"/>
        <v>-0.27366487307327381</v>
      </c>
      <c r="AH1206" s="70">
        <f t="shared" si="682"/>
        <v>-0.29773719104760293</v>
      </c>
      <c r="AI1206" s="61" t="str">
        <f t="shared" si="670"/>
        <v>Short VOL</v>
      </c>
      <c r="AJ1206" s="68" t="str">
        <f t="shared" si="671"/>
        <v>Short VOL</v>
      </c>
      <c r="AK1206" s="72" t="str">
        <f t="shared" si="672"/>
        <v>00631L</v>
      </c>
      <c r="AL1206" s="73">
        <f t="shared" si="662"/>
        <v>1</v>
      </c>
      <c r="AM1206" s="72" t="str">
        <f t="shared" si="675"/>
        <v>00631L</v>
      </c>
      <c r="AN1206" s="73">
        <f t="shared" si="663"/>
        <v>1</v>
      </c>
      <c r="AO1206" s="74" t="str">
        <f t="shared" si="669"/>
        <v>00631L</v>
      </c>
      <c r="AP1206" s="20">
        <f t="shared" si="664"/>
        <v>1</v>
      </c>
      <c r="AQ1206" s="74" t="str">
        <f t="shared" si="679"/>
        <v>00635U</v>
      </c>
      <c r="AR1206" s="20">
        <f t="shared" si="665"/>
        <v>0</v>
      </c>
      <c r="AS1206" s="74" t="str">
        <f t="shared" si="673"/>
        <v>00631L</v>
      </c>
      <c r="AT1206" s="20">
        <f t="shared" si="666"/>
        <v>1</v>
      </c>
      <c r="AU1206" s="74" t="str">
        <f t="shared" si="693"/>
        <v>00631L</v>
      </c>
      <c r="AV1206" s="20">
        <f t="shared" si="667"/>
        <v>1</v>
      </c>
      <c r="AW1206" s="74" t="str">
        <f t="shared" si="694"/>
        <v>00631L</v>
      </c>
      <c r="AX1206" s="20">
        <f t="shared" si="695"/>
        <v>1</v>
      </c>
      <c r="AY1206" s="20">
        <f t="shared" si="668"/>
        <v>0</v>
      </c>
      <c r="AZ1206" s="57">
        <v>44558</v>
      </c>
      <c r="BA1206" s="75">
        <v>34.31</v>
      </c>
      <c r="BB1206" s="90">
        <v>34.0625</v>
      </c>
      <c r="BC1206" s="76">
        <f t="shared" si="676"/>
        <v>34.289374999999986</v>
      </c>
      <c r="BD1206" s="76">
        <f t="shared" si="677"/>
        <v>34.28287499999999</v>
      </c>
      <c r="BE1206" s="77">
        <f t="shared" si="683"/>
        <v>-6.6164810528038381E-3</v>
      </c>
      <c r="BF1206" s="77">
        <f t="shared" si="674"/>
        <v>7.9121135552407101E-4</v>
      </c>
    </row>
    <row r="1207" spans="1:58" s="23" customFormat="1" ht="13.15" x14ac:dyDescent="0.4">
      <c r="A1207" s="57">
        <v>44553</v>
      </c>
      <c r="B1207" s="112">
        <v>21.652000000000001</v>
      </c>
      <c r="C1207" s="112">
        <v>23.399000000000001</v>
      </c>
      <c r="D1207" s="112">
        <v>24.599</v>
      </c>
      <c r="E1207" s="112">
        <v>25.550999999999998</v>
      </c>
      <c r="F1207" s="112">
        <v>25.951000000000001</v>
      </c>
      <c r="G1207" s="112">
        <v>26.084</v>
      </c>
      <c r="H1207" s="113">
        <v>26.436</v>
      </c>
      <c r="I1207" s="90">
        <f t="shared" si="696"/>
        <v>21.846111111111114</v>
      </c>
      <c r="J1207" s="90">
        <f t="shared" si="697"/>
        <v>23.532333333333334</v>
      </c>
      <c r="K1207" s="114">
        <v>16</v>
      </c>
      <c r="L1207" s="115">
        <v>5.5555555555555552E-2</v>
      </c>
      <c r="M1207" s="90">
        <v>13.71</v>
      </c>
      <c r="N1207" s="90">
        <v>17.96</v>
      </c>
      <c r="O1207" s="90">
        <v>23.24</v>
      </c>
      <c r="P1207" s="90">
        <v>26.48</v>
      </c>
      <c r="Q1207" s="90">
        <v>28.31</v>
      </c>
      <c r="R1207" s="63">
        <f t="shared" si="685"/>
        <v>18.049999999999997</v>
      </c>
      <c r="S1207" s="64">
        <f t="shared" si="684"/>
        <v>-3.5963499731615577E-2</v>
      </c>
      <c r="T1207" s="65">
        <f t="shared" si="678"/>
        <v>0.76336302895322938</v>
      </c>
      <c r="U1207" s="65">
        <f t="shared" si="678"/>
        <v>0.77280550774526691</v>
      </c>
      <c r="V1207" s="65">
        <f t="shared" si="686"/>
        <v>0.67824773413897288</v>
      </c>
      <c r="W1207" s="65">
        <f t="shared" si="687"/>
        <v>0.63440480395619925</v>
      </c>
      <c r="X1207" s="61">
        <f t="shared" si="661"/>
        <v>8.068538703122112E-2</v>
      </c>
      <c r="Y1207" s="66">
        <f t="shared" si="688"/>
        <v>3.4636609134671897E-2</v>
      </c>
      <c r="Z1207" s="61">
        <f t="shared" si="689"/>
        <v>7.7186379472573202E-2</v>
      </c>
      <c r="AA1207" s="67">
        <f t="shared" si="690"/>
        <v>21.846111111111114</v>
      </c>
      <c r="AB1207" s="68">
        <f t="shared" si="691"/>
        <v>0.20556792873051224</v>
      </c>
      <c r="AC1207" s="69">
        <f t="shared" si="692"/>
        <v>0.21637589705518445</v>
      </c>
      <c r="AD1207" s="70">
        <f>_xlfn.PERCENTILE.EXC(AC1207:$AC$5675,0.5)</f>
        <v>8.9138134592680121E-2</v>
      </c>
      <c r="AE1207" s="70">
        <f>_xlfn.PERCENTILE.EXC($AC1207:AC$5675,0.35)</f>
        <v>5.2771718562219801E-2</v>
      </c>
      <c r="AF1207" s="71">
        <f t="shared" si="680"/>
        <v>2.7093334182694613E-2</v>
      </c>
      <c r="AG1207" s="70">
        <f t="shared" si="681"/>
        <v>-0.27366487307327381</v>
      </c>
      <c r="AH1207" s="70">
        <f t="shared" si="682"/>
        <v>-0.29773719104760293</v>
      </c>
      <c r="AI1207" s="61" t="str">
        <f t="shared" si="670"/>
        <v>Short VOL</v>
      </c>
      <c r="AJ1207" s="68" t="str">
        <f t="shared" si="671"/>
        <v>Short VOL</v>
      </c>
      <c r="AK1207" s="72" t="str">
        <f t="shared" si="672"/>
        <v>00631L</v>
      </c>
      <c r="AL1207" s="73">
        <f t="shared" si="662"/>
        <v>1</v>
      </c>
      <c r="AM1207" s="72" t="str">
        <f t="shared" si="675"/>
        <v>00631L</v>
      </c>
      <c r="AN1207" s="73">
        <f t="shared" si="663"/>
        <v>1</v>
      </c>
      <c r="AO1207" s="74" t="str">
        <f t="shared" si="669"/>
        <v>00631L</v>
      </c>
      <c r="AP1207" s="20">
        <f t="shared" si="664"/>
        <v>1</v>
      </c>
      <c r="AQ1207" s="74" t="str">
        <f t="shared" si="679"/>
        <v>00635U</v>
      </c>
      <c r="AR1207" s="20">
        <f t="shared" si="665"/>
        <v>0</v>
      </c>
      <c r="AS1207" s="74" t="str">
        <f t="shared" si="673"/>
        <v>00635U</v>
      </c>
      <c r="AT1207" s="20">
        <f t="shared" si="666"/>
        <v>0</v>
      </c>
      <c r="AU1207" s="74" t="str">
        <f t="shared" si="693"/>
        <v>00631L</v>
      </c>
      <c r="AV1207" s="20">
        <f t="shared" si="667"/>
        <v>1</v>
      </c>
      <c r="AW1207" s="74" t="str">
        <f t="shared" si="694"/>
        <v>00631L</v>
      </c>
      <c r="AX1207" s="20">
        <f t="shared" si="695"/>
        <v>1</v>
      </c>
      <c r="AY1207" s="20">
        <f t="shared" si="668"/>
        <v>0</v>
      </c>
      <c r="AZ1207" s="57">
        <v>44557</v>
      </c>
      <c r="BA1207" s="75">
        <v>34.1</v>
      </c>
      <c r="BB1207" s="90">
        <v>34.125</v>
      </c>
      <c r="BC1207" s="76">
        <f t="shared" si="676"/>
        <v>34.300833333333323</v>
      </c>
      <c r="BD1207" s="76">
        <f t="shared" si="677"/>
        <v>34.289999999999992</v>
      </c>
      <c r="BE1207" s="77">
        <f t="shared" si="683"/>
        <v>-5.126211705254664E-3</v>
      </c>
      <c r="BF1207" s="77">
        <f t="shared" si="674"/>
        <v>-5.5409740449107805E-3</v>
      </c>
    </row>
    <row r="1208" spans="1:58" s="23" customFormat="1" ht="13.15" x14ac:dyDescent="0.4">
      <c r="A1208" s="57">
        <v>44552</v>
      </c>
      <c r="B1208" s="112">
        <v>21.800999999999998</v>
      </c>
      <c r="C1208" s="112">
        <v>23.547999999999998</v>
      </c>
      <c r="D1208" s="112">
        <v>24.713000000000001</v>
      </c>
      <c r="E1208" s="112">
        <v>25.613</v>
      </c>
      <c r="F1208" s="112">
        <v>25.913</v>
      </c>
      <c r="G1208" s="112">
        <v>26.079000000000001</v>
      </c>
      <c r="H1208" s="113">
        <v>26.417000000000002</v>
      </c>
      <c r="I1208" s="90">
        <f t="shared" si="696"/>
        <v>21.898055555555555</v>
      </c>
      <c r="J1208" s="90">
        <f t="shared" si="697"/>
        <v>23.612722222222221</v>
      </c>
      <c r="K1208" s="114">
        <v>17</v>
      </c>
      <c r="L1208" s="115">
        <v>5.5555555555555552E-2</v>
      </c>
      <c r="M1208" s="90">
        <v>14.76</v>
      </c>
      <c r="N1208" s="90">
        <v>18.63</v>
      </c>
      <c r="O1208" s="90">
        <v>23.56</v>
      </c>
      <c r="P1208" s="90">
        <v>26.65</v>
      </c>
      <c r="Q1208" s="90">
        <v>28.36</v>
      </c>
      <c r="R1208" s="63">
        <f t="shared" si="685"/>
        <v>16.819999999999993</v>
      </c>
      <c r="S1208" s="64">
        <f t="shared" si="684"/>
        <v>-0.11327939076630188</v>
      </c>
      <c r="T1208" s="65">
        <f t="shared" si="678"/>
        <v>0.79227053140096626</v>
      </c>
      <c r="U1208" s="65">
        <f t="shared" si="678"/>
        <v>0.79074702886247883</v>
      </c>
      <c r="V1208" s="65">
        <f t="shared" si="686"/>
        <v>0.69906191369606008</v>
      </c>
      <c r="W1208" s="65">
        <f t="shared" si="687"/>
        <v>0.65691114245416071</v>
      </c>
      <c r="X1208" s="61">
        <f t="shared" si="661"/>
        <v>8.0133938810146327E-2</v>
      </c>
      <c r="Y1208" s="66">
        <f t="shared" si="688"/>
        <v>3.1390309608402063E-2</v>
      </c>
      <c r="Z1208" s="61">
        <f t="shared" si="689"/>
        <v>7.8302233836083854E-2</v>
      </c>
      <c r="AA1208" s="67">
        <f t="shared" si="690"/>
        <v>21.898055555555555</v>
      </c>
      <c r="AB1208" s="68">
        <f t="shared" si="691"/>
        <v>0.17020933977455713</v>
      </c>
      <c r="AC1208" s="69">
        <f t="shared" si="692"/>
        <v>0.1754189777539214</v>
      </c>
      <c r="AD1208" s="70">
        <f>_xlfn.PERCENTILE.EXC(AC1208:$AC$5675,0.5)</f>
        <v>8.9129252481525145E-2</v>
      </c>
      <c r="AE1208" s="70">
        <f>_xlfn.PERCENTILE.EXC($AC1208:AC$5675,0.35)</f>
        <v>5.2767192043971928E-2</v>
      </c>
      <c r="AF1208" s="71">
        <f t="shared" si="680"/>
        <v>2.7093334182694613E-2</v>
      </c>
      <c r="AG1208" s="70">
        <f t="shared" si="681"/>
        <v>-0.27366487307327381</v>
      </c>
      <c r="AH1208" s="70">
        <f t="shared" si="682"/>
        <v>-0.29773719104760293</v>
      </c>
      <c r="AI1208" s="61" t="str">
        <f t="shared" si="670"/>
        <v>Short VOL</v>
      </c>
      <c r="AJ1208" s="68" t="str">
        <f t="shared" si="671"/>
        <v>Short VOL</v>
      </c>
      <c r="AK1208" s="72" t="str">
        <f t="shared" si="672"/>
        <v>00631L</v>
      </c>
      <c r="AL1208" s="73">
        <f t="shared" si="662"/>
        <v>1</v>
      </c>
      <c r="AM1208" s="72" t="str">
        <f t="shared" si="675"/>
        <v>00631L</v>
      </c>
      <c r="AN1208" s="73">
        <f t="shared" si="663"/>
        <v>1</v>
      </c>
      <c r="AO1208" s="74" t="str">
        <f t="shared" si="669"/>
        <v>00631L</v>
      </c>
      <c r="AP1208" s="20">
        <f t="shared" si="664"/>
        <v>1</v>
      </c>
      <c r="AQ1208" s="74" t="str">
        <f t="shared" si="679"/>
        <v>00635U</v>
      </c>
      <c r="AR1208" s="20">
        <f t="shared" si="665"/>
        <v>0</v>
      </c>
      <c r="AS1208" s="74" t="str">
        <f t="shared" si="673"/>
        <v>00635U</v>
      </c>
      <c r="AT1208" s="20">
        <f t="shared" si="666"/>
        <v>0</v>
      </c>
      <c r="AU1208" s="74" t="str">
        <f t="shared" si="693"/>
        <v>00631L</v>
      </c>
      <c r="AV1208" s="20">
        <f t="shared" si="667"/>
        <v>1</v>
      </c>
      <c r="AW1208" s="74" t="str">
        <f t="shared" si="694"/>
        <v>00631L</v>
      </c>
      <c r="AX1208" s="20">
        <f t="shared" si="695"/>
        <v>1</v>
      </c>
      <c r="AY1208" s="20">
        <f t="shared" si="668"/>
        <v>0</v>
      </c>
      <c r="AZ1208" s="57">
        <v>44553</v>
      </c>
      <c r="BA1208" s="75">
        <v>34.200000000000003</v>
      </c>
      <c r="BB1208" s="90">
        <v>33.950000000000003</v>
      </c>
      <c r="BC1208" s="76">
        <f t="shared" si="676"/>
        <v>34.312291666666653</v>
      </c>
      <c r="BD1208" s="76">
        <f t="shared" si="677"/>
        <v>34.302083333333329</v>
      </c>
      <c r="BE1208" s="77">
        <f t="shared" si="683"/>
        <v>-1.0558655486675205E-2</v>
      </c>
      <c r="BF1208" s="77">
        <f t="shared" si="674"/>
        <v>-2.9760097175825307E-3</v>
      </c>
    </row>
    <row r="1209" spans="1:58" s="23" customFormat="1" ht="13.15" x14ac:dyDescent="0.4">
      <c r="A1209" s="57">
        <v>44551</v>
      </c>
      <c r="B1209" s="112">
        <v>21.073</v>
      </c>
      <c r="C1209" s="112">
        <v>23.164000000000001</v>
      </c>
      <c r="D1209" s="112">
        <v>24.466999999999999</v>
      </c>
      <c r="E1209" s="112">
        <v>25.472000000000001</v>
      </c>
      <c r="F1209" s="112">
        <v>26.149000000000001</v>
      </c>
      <c r="G1209" s="112">
        <v>26.347999999999999</v>
      </c>
      <c r="H1209" s="113">
        <v>26.419</v>
      </c>
      <c r="I1209" s="90">
        <f t="shared" si="696"/>
        <v>23.164000000000001</v>
      </c>
      <c r="J1209" s="90">
        <f t="shared" si="697"/>
        <v>24.466999999999999</v>
      </c>
      <c r="K1209" s="114">
        <v>0</v>
      </c>
      <c r="L1209" s="115">
        <v>4.1666666666666664E-2</v>
      </c>
      <c r="M1209" s="90">
        <v>18.829999999999998</v>
      </c>
      <c r="N1209" s="90">
        <v>21.01</v>
      </c>
      <c r="O1209" s="90">
        <v>25</v>
      </c>
      <c r="P1209" s="90">
        <v>27.5</v>
      </c>
      <c r="Q1209" s="90">
        <v>28.95</v>
      </c>
      <c r="R1209" s="63">
        <f t="shared" si="685"/>
        <v>12.659999999999997</v>
      </c>
      <c r="S1209" s="64">
        <f t="shared" si="684"/>
        <v>-8.1329252295583701E-2</v>
      </c>
      <c r="T1209" s="65">
        <f t="shared" si="678"/>
        <v>0.89623988576868141</v>
      </c>
      <c r="U1209" s="65">
        <f t="shared" si="678"/>
        <v>0.84040000000000004</v>
      </c>
      <c r="V1209" s="65">
        <f t="shared" si="686"/>
        <v>0.76400000000000001</v>
      </c>
      <c r="W1209" s="65">
        <f t="shared" si="687"/>
        <v>0.72573402417962007</v>
      </c>
      <c r="X1209" s="61">
        <f t="shared" si="661"/>
        <v>9.9226498362834009E-2</v>
      </c>
      <c r="Y1209" s="66">
        <f t="shared" si="688"/>
        <v>3.71780778894472E-2</v>
      </c>
      <c r="Z1209" s="61">
        <f t="shared" si="689"/>
        <v>5.6251079260922002E-2</v>
      </c>
      <c r="AA1209" s="67">
        <f t="shared" si="690"/>
        <v>23.164000000000001</v>
      </c>
      <c r="AB1209" s="68">
        <f t="shared" si="691"/>
        <v>2.9985721085196968E-3</v>
      </c>
      <c r="AC1209" s="69">
        <f t="shared" si="692"/>
        <v>0.10252260828177058</v>
      </c>
      <c r="AD1209" s="70">
        <f>_xlfn.PERCENTILE.EXC(AC1209:$AC$5675,0.5)</f>
        <v>8.9120370370370183E-2</v>
      </c>
      <c r="AE1209" s="70">
        <f>_xlfn.PERCENTILE.EXC($AC1209:AC$5675,0.35)</f>
        <v>5.2763468108927299E-2</v>
      </c>
      <c r="AF1209" s="71">
        <f t="shared" si="680"/>
        <v>2.7093334182694613E-2</v>
      </c>
      <c r="AG1209" s="70">
        <f t="shared" si="681"/>
        <v>-0.27366487307327381</v>
      </c>
      <c r="AH1209" s="70">
        <f t="shared" si="682"/>
        <v>-0.29773719104760293</v>
      </c>
      <c r="AI1209" s="61" t="str">
        <f t="shared" si="670"/>
        <v>Short VOL</v>
      </c>
      <c r="AJ1209" s="68" t="str">
        <f t="shared" si="671"/>
        <v>Short VOL</v>
      </c>
      <c r="AK1209" s="72" t="str">
        <f t="shared" si="672"/>
        <v>00631L</v>
      </c>
      <c r="AL1209" s="73">
        <f t="shared" si="662"/>
        <v>1</v>
      </c>
      <c r="AM1209" s="72" t="str">
        <f t="shared" si="675"/>
        <v>00631L</v>
      </c>
      <c r="AN1209" s="73">
        <f t="shared" si="663"/>
        <v>1</v>
      </c>
      <c r="AO1209" s="74" t="str">
        <f t="shared" si="669"/>
        <v>00631L</v>
      </c>
      <c r="AP1209" s="20">
        <f t="shared" si="664"/>
        <v>1</v>
      </c>
      <c r="AQ1209" s="74" t="str">
        <f t="shared" si="679"/>
        <v>00635U</v>
      </c>
      <c r="AR1209" s="20">
        <f t="shared" si="665"/>
        <v>0</v>
      </c>
      <c r="AS1209" s="74" t="str">
        <f t="shared" si="673"/>
        <v>00635U</v>
      </c>
      <c r="AT1209" s="20">
        <f t="shared" si="666"/>
        <v>0</v>
      </c>
      <c r="AU1209" s="74" t="str">
        <f t="shared" si="693"/>
        <v>00631L</v>
      </c>
      <c r="AV1209" s="20">
        <f t="shared" si="667"/>
        <v>1</v>
      </c>
      <c r="AW1209" s="74" t="str">
        <f t="shared" si="694"/>
        <v>00631L</v>
      </c>
      <c r="AX1209" s="20">
        <f t="shared" si="695"/>
        <v>1</v>
      </c>
      <c r="AY1209" s="20">
        <f t="shared" si="668"/>
        <v>0</v>
      </c>
      <c r="AZ1209" s="57">
        <v>44552</v>
      </c>
      <c r="BA1209" s="75">
        <v>34.049999999999997</v>
      </c>
      <c r="BB1209" s="90">
        <v>34.287500000000001</v>
      </c>
      <c r="BC1209" s="76">
        <f t="shared" si="676"/>
        <v>34.323333333333331</v>
      </c>
      <c r="BD1209" s="76">
        <f t="shared" si="677"/>
        <v>34.313958333333325</v>
      </c>
      <c r="BE1209" s="77">
        <f t="shared" si="683"/>
        <v>-1.0439933961346752E-3</v>
      </c>
      <c r="BF1209" s="77">
        <f t="shared" si="674"/>
        <v>-7.692447801246902E-3</v>
      </c>
    </row>
    <row r="1210" spans="1:58" s="23" customFormat="1" ht="13.15" x14ac:dyDescent="0.4">
      <c r="A1210" s="57">
        <v>44550</v>
      </c>
      <c r="B1210" s="112">
        <v>22.809000000000001</v>
      </c>
      <c r="C1210" s="112">
        <v>24.311</v>
      </c>
      <c r="D1210" s="112">
        <v>25.253</v>
      </c>
      <c r="E1210" s="112">
        <v>26</v>
      </c>
      <c r="F1210" s="112">
        <v>26.555</v>
      </c>
      <c r="G1210" s="112">
        <v>26.664000000000001</v>
      </c>
      <c r="H1210" s="113">
        <v>26.652000000000001</v>
      </c>
      <c r="I1210" s="90">
        <f t="shared" si="696"/>
        <v>24.248416666666667</v>
      </c>
      <c r="J1210" s="90">
        <f t="shared" si="697"/>
        <v>25.213750000000001</v>
      </c>
      <c r="K1210" s="114">
        <v>1</v>
      </c>
      <c r="L1210" s="115">
        <v>4.1666666666666664E-2</v>
      </c>
      <c r="M1210" s="90">
        <v>22.21</v>
      </c>
      <c r="N1210" s="90">
        <v>22.87</v>
      </c>
      <c r="O1210" s="90">
        <v>26.31</v>
      </c>
      <c r="P1210" s="90">
        <v>28.34</v>
      </c>
      <c r="Q1210" s="90">
        <v>29.32</v>
      </c>
      <c r="R1210" s="63">
        <f t="shared" si="685"/>
        <v>9.57</v>
      </c>
      <c r="S1210" s="64">
        <f t="shared" si="684"/>
        <v>6.0268891979601329E-2</v>
      </c>
      <c r="T1210" s="65">
        <f t="shared" si="678"/>
        <v>0.97114123305640576</v>
      </c>
      <c r="U1210" s="65">
        <f t="shared" si="678"/>
        <v>0.86925123527175985</v>
      </c>
      <c r="V1210" s="65">
        <f t="shared" si="686"/>
        <v>0.80698659139026119</v>
      </c>
      <c r="W1210" s="65">
        <f t="shared" si="687"/>
        <v>0.78001364256480221</v>
      </c>
      <c r="X1210" s="61">
        <f t="shared" si="661"/>
        <v>6.585119908807921E-2</v>
      </c>
      <c r="Y1210" s="66">
        <f t="shared" si="688"/>
        <v>2.5076923076923115E-2</v>
      </c>
      <c r="Z1210" s="61">
        <f t="shared" si="689"/>
        <v>3.9810159426216844E-2</v>
      </c>
      <c r="AA1210" s="67">
        <f t="shared" si="690"/>
        <v>24.248416666666667</v>
      </c>
      <c r="AB1210" s="68">
        <f t="shared" si="691"/>
        <v>-2.6672496720594641E-3</v>
      </c>
      <c r="AC1210" s="69">
        <f t="shared" si="692"/>
        <v>6.0271826264392932E-2</v>
      </c>
      <c r="AD1210" s="70">
        <f>_xlfn.PERCENTILE.EXC(AC1210:$AC$5675,0.5)</f>
        <v>8.9103883881467061E-2</v>
      </c>
      <c r="AE1210" s="70">
        <f>_xlfn.PERCENTILE.EXC($AC1210:AC$5675,0.35)</f>
        <v>5.2760346111285099E-2</v>
      </c>
      <c r="AF1210" s="71">
        <f t="shared" si="680"/>
        <v>2.7093334182694613E-2</v>
      </c>
      <c r="AG1210" s="70">
        <f t="shared" si="681"/>
        <v>-0.27366487307327381</v>
      </c>
      <c r="AH1210" s="70">
        <f t="shared" si="682"/>
        <v>-0.29773719104760293</v>
      </c>
      <c r="AI1210" s="61" t="str">
        <f t="shared" si="670"/>
        <v>Safety</v>
      </c>
      <c r="AJ1210" s="68" t="str">
        <f t="shared" si="671"/>
        <v>Short VOL</v>
      </c>
      <c r="AK1210" s="72" t="str">
        <f t="shared" si="672"/>
        <v>00631L</v>
      </c>
      <c r="AL1210" s="73">
        <f t="shared" si="662"/>
        <v>1</v>
      </c>
      <c r="AM1210" s="72" t="str">
        <f t="shared" si="675"/>
        <v>00631L</v>
      </c>
      <c r="AN1210" s="73">
        <f t="shared" si="663"/>
        <v>1</v>
      </c>
      <c r="AO1210" s="74" t="str">
        <f t="shared" si="669"/>
        <v>00631L</v>
      </c>
      <c r="AP1210" s="20">
        <f t="shared" si="664"/>
        <v>1</v>
      </c>
      <c r="AQ1210" s="74" t="str">
        <f t="shared" si="679"/>
        <v>00631L</v>
      </c>
      <c r="AR1210" s="20">
        <f t="shared" si="665"/>
        <v>1</v>
      </c>
      <c r="AS1210" s="74" t="str">
        <f t="shared" si="673"/>
        <v>00635U</v>
      </c>
      <c r="AT1210" s="20">
        <f t="shared" si="666"/>
        <v>0</v>
      </c>
      <c r="AU1210" s="74" t="str">
        <f t="shared" si="693"/>
        <v>00631L</v>
      </c>
      <c r="AV1210" s="20">
        <f t="shared" si="667"/>
        <v>1</v>
      </c>
      <c r="AW1210" s="74" t="str">
        <f t="shared" si="694"/>
        <v>00631L</v>
      </c>
      <c r="AX1210" s="20">
        <f t="shared" si="695"/>
        <v>1</v>
      </c>
      <c r="AY1210" s="20">
        <f t="shared" si="668"/>
        <v>0</v>
      </c>
      <c r="AZ1210" s="57">
        <v>44551</v>
      </c>
      <c r="BA1210" s="75">
        <v>34.26</v>
      </c>
      <c r="BB1210" s="90">
        <v>34.387500000000003</v>
      </c>
      <c r="BC1210" s="76">
        <f t="shared" si="676"/>
        <v>34.326458333333328</v>
      </c>
      <c r="BD1210" s="76">
        <f t="shared" si="677"/>
        <v>34.322874999999989</v>
      </c>
      <c r="BE1210" s="77">
        <f t="shared" si="683"/>
        <v>1.7782687067194312E-3</v>
      </c>
      <c r="BF1210" s="77">
        <f t="shared" si="674"/>
        <v>-1.8318686881559647E-3</v>
      </c>
    </row>
    <row r="1211" spans="1:58" s="23" customFormat="1" ht="13.15" x14ac:dyDescent="0.4">
      <c r="A1211" s="57">
        <v>44547</v>
      </c>
      <c r="B1211" s="112">
        <v>21.068999999999999</v>
      </c>
      <c r="C1211" s="112">
        <v>23.574000000000002</v>
      </c>
      <c r="D1211" s="112">
        <v>24.731999999999999</v>
      </c>
      <c r="E1211" s="112">
        <v>25.692</v>
      </c>
      <c r="F1211" s="112">
        <v>26.416</v>
      </c>
      <c r="G1211" s="112">
        <v>26.629000000000001</v>
      </c>
      <c r="H1211" s="113">
        <v>26.69</v>
      </c>
      <c r="I1211" s="90">
        <f t="shared" si="696"/>
        <v>23.365250000000003</v>
      </c>
      <c r="J1211" s="90">
        <f t="shared" si="697"/>
        <v>24.6355</v>
      </c>
      <c r="K1211" s="114">
        <v>2</v>
      </c>
      <c r="L1211" s="115">
        <v>4.1666666666666664E-2</v>
      </c>
      <c r="M1211" s="90">
        <v>19.350000000000001</v>
      </c>
      <c r="N1211" s="90">
        <v>21.57</v>
      </c>
      <c r="O1211" s="90">
        <v>25.38</v>
      </c>
      <c r="P1211" s="90">
        <v>27.9</v>
      </c>
      <c r="Q1211" s="90">
        <v>29.09</v>
      </c>
      <c r="R1211" s="63">
        <f t="shared" si="685"/>
        <v>12.36</v>
      </c>
      <c r="S1211" s="64">
        <f t="shared" si="684"/>
        <v>4.8614487117160911E-2</v>
      </c>
      <c r="T1211" s="65">
        <f t="shared" si="678"/>
        <v>0.89707927677329635</v>
      </c>
      <c r="U1211" s="65">
        <f t="shared" si="678"/>
        <v>0.84988179669030739</v>
      </c>
      <c r="V1211" s="65">
        <f t="shared" si="686"/>
        <v>0.77311827956989254</v>
      </c>
      <c r="W1211" s="65">
        <f t="shared" si="687"/>
        <v>0.74149192162255073</v>
      </c>
      <c r="X1211" s="61">
        <f t="shared" ref="X1211:X1274" si="698">(C1211-B1211)/B1211</f>
        <v>0.11889505909155644</v>
      </c>
      <c r="Y1211" s="66">
        <f t="shared" si="688"/>
        <v>3.8844776584150753E-2</v>
      </c>
      <c r="Z1211" s="61">
        <f t="shared" si="689"/>
        <v>5.4364922267041739E-2</v>
      </c>
      <c r="AA1211" s="67">
        <f t="shared" si="690"/>
        <v>23.36525</v>
      </c>
      <c r="AB1211" s="68">
        <f t="shared" si="691"/>
        <v>-2.3226703755215634E-2</v>
      </c>
      <c r="AC1211" s="69">
        <f t="shared" si="692"/>
        <v>8.3229021789522448E-2</v>
      </c>
      <c r="AD1211" s="70">
        <f>_xlfn.PERCENTILE.EXC(AC1211:$AC$5675,0.5)</f>
        <v>8.9120370370370183E-2</v>
      </c>
      <c r="AE1211" s="70">
        <f>_xlfn.PERCENTILE.EXC($AC1211:AC$5675,0.35)</f>
        <v>5.2757224113642892E-2</v>
      </c>
      <c r="AF1211" s="71">
        <f t="shared" si="680"/>
        <v>2.7093334182694613E-2</v>
      </c>
      <c r="AG1211" s="70">
        <f t="shared" si="681"/>
        <v>-0.27366487307327381</v>
      </c>
      <c r="AH1211" s="70">
        <f t="shared" si="682"/>
        <v>-0.29773719104760293</v>
      </c>
      <c r="AI1211" s="61" t="str">
        <f t="shared" si="670"/>
        <v>Safety</v>
      </c>
      <c r="AJ1211" s="68" t="str">
        <f t="shared" si="671"/>
        <v>Short VOL</v>
      </c>
      <c r="AK1211" s="72" t="str">
        <f t="shared" si="672"/>
        <v>00631L</v>
      </c>
      <c r="AL1211" s="73">
        <f t="shared" si="662"/>
        <v>1</v>
      </c>
      <c r="AM1211" s="72" t="str">
        <f t="shared" si="675"/>
        <v>00631L</v>
      </c>
      <c r="AN1211" s="73">
        <f t="shared" si="663"/>
        <v>1</v>
      </c>
      <c r="AO1211" s="74" t="str">
        <f t="shared" si="669"/>
        <v>00631L</v>
      </c>
      <c r="AP1211" s="20">
        <f t="shared" si="664"/>
        <v>1</v>
      </c>
      <c r="AQ1211" s="74" t="str">
        <f t="shared" si="679"/>
        <v>00631L</v>
      </c>
      <c r="AR1211" s="20">
        <f t="shared" si="665"/>
        <v>1</v>
      </c>
      <c r="AS1211" s="74" t="str">
        <f t="shared" si="673"/>
        <v>00631L</v>
      </c>
      <c r="AT1211" s="20">
        <f t="shared" si="666"/>
        <v>1</v>
      </c>
      <c r="AU1211" s="74" t="str">
        <f t="shared" si="693"/>
        <v>00631L</v>
      </c>
      <c r="AV1211" s="20">
        <f t="shared" si="667"/>
        <v>1</v>
      </c>
      <c r="AW1211" s="74" t="str">
        <f t="shared" si="694"/>
        <v>00631L</v>
      </c>
      <c r="AX1211" s="20">
        <f t="shared" si="695"/>
        <v>1</v>
      </c>
      <c r="AY1211" s="20">
        <f t="shared" si="668"/>
        <v>0</v>
      </c>
      <c r="AZ1211" s="57">
        <v>44550</v>
      </c>
      <c r="BA1211" s="75">
        <v>34.36</v>
      </c>
      <c r="BB1211" s="90">
        <v>34.387500000000003</v>
      </c>
      <c r="BC1211" s="76">
        <f t="shared" si="676"/>
        <v>34.320208333333326</v>
      </c>
      <c r="BD1211" s="76">
        <f t="shared" si="677"/>
        <v>34.325999999999993</v>
      </c>
      <c r="BE1211" s="77">
        <f t="shared" si="683"/>
        <v>1.9607009961335182E-3</v>
      </c>
      <c r="BF1211" s="77">
        <f t="shared" si="674"/>
        <v>9.905028258464729E-4</v>
      </c>
    </row>
    <row r="1212" spans="1:58" s="23" customFormat="1" ht="13.15" x14ac:dyDescent="0.4">
      <c r="A1212" s="57">
        <v>44546</v>
      </c>
      <c r="B1212" s="112">
        <v>20.422000000000001</v>
      </c>
      <c r="C1212" s="112">
        <v>22.818999999999999</v>
      </c>
      <c r="D1212" s="112">
        <v>24.146000000000001</v>
      </c>
      <c r="E1212" s="112">
        <v>25.145</v>
      </c>
      <c r="F1212" s="112">
        <v>25.873999999999999</v>
      </c>
      <c r="G1212" s="112">
        <v>26.074999999999999</v>
      </c>
      <c r="H1212" s="113">
        <v>26.175000000000001</v>
      </c>
      <c r="I1212" s="90">
        <f t="shared" si="696"/>
        <v>22.519375</v>
      </c>
      <c r="J1212" s="90">
        <f t="shared" si="697"/>
        <v>23.980125000000001</v>
      </c>
      <c r="K1212" s="114">
        <v>3</v>
      </c>
      <c r="L1212" s="115">
        <v>4.1666666666666664E-2</v>
      </c>
      <c r="M1212" s="90">
        <v>18.760000000000002</v>
      </c>
      <c r="N1212" s="90">
        <v>20.57</v>
      </c>
      <c r="O1212" s="90">
        <v>24.37</v>
      </c>
      <c r="P1212" s="90">
        <v>27.14</v>
      </c>
      <c r="Q1212" s="90">
        <v>28.85</v>
      </c>
      <c r="R1212" s="63">
        <f t="shared" si="685"/>
        <v>12.180000000000007</v>
      </c>
      <c r="S1212" s="64">
        <f t="shared" si="684"/>
        <v>6.6355624675997982E-2</v>
      </c>
      <c r="T1212" s="65">
        <f t="shared" si="678"/>
        <v>0.91200777831793878</v>
      </c>
      <c r="U1212" s="65">
        <f t="shared" si="678"/>
        <v>0.84407057858022161</v>
      </c>
      <c r="V1212" s="65">
        <f t="shared" si="686"/>
        <v>0.75792188651436998</v>
      </c>
      <c r="W1212" s="65">
        <f t="shared" si="687"/>
        <v>0.71299826689774692</v>
      </c>
      <c r="X1212" s="61">
        <f t="shared" si="698"/>
        <v>0.1173734208206835</v>
      </c>
      <c r="Y1212" s="66">
        <f t="shared" si="688"/>
        <v>4.0962417975740753E-2</v>
      </c>
      <c r="Z1212" s="61">
        <f t="shared" si="689"/>
        <v>6.4866365074519206E-2</v>
      </c>
      <c r="AA1212" s="67">
        <f t="shared" si="690"/>
        <v>22.519375</v>
      </c>
      <c r="AB1212" s="68">
        <f t="shared" si="691"/>
        <v>-7.1949440933398003E-3</v>
      </c>
      <c r="AC1212" s="69">
        <f t="shared" si="692"/>
        <v>9.4767865824015543E-2</v>
      </c>
      <c r="AD1212" s="70">
        <f>_xlfn.PERCENTILE.EXC(AC1212:$AC$5675,0.5)</f>
        <v>8.9129252481525145E-2</v>
      </c>
      <c r="AE1212" s="70">
        <f>_xlfn.PERCENTILE.EXC($AC1212:AC$5675,0.35)</f>
        <v>5.2725143822579555E-2</v>
      </c>
      <c r="AF1212" s="71">
        <f t="shared" si="680"/>
        <v>2.7093334182694613E-2</v>
      </c>
      <c r="AG1212" s="70">
        <f t="shared" si="681"/>
        <v>-0.27366487307327381</v>
      </c>
      <c r="AH1212" s="70">
        <f t="shared" si="682"/>
        <v>-0.29773719104760293</v>
      </c>
      <c r="AI1212" s="61" t="str">
        <f t="shared" si="670"/>
        <v>Short VOL</v>
      </c>
      <c r="AJ1212" s="68" t="str">
        <f t="shared" si="671"/>
        <v>Short VOL</v>
      </c>
      <c r="AK1212" s="72" t="str">
        <f t="shared" si="672"/>
        <v>00631L</v>
      </c>
      <c r="AL1212" s="73">
        <f t="shared" si="662"/>
        <v>1</v>
      </c>
      <c r="AM1212" s="72" t="str">
        <f t="shared" si="675"/>
        <v>00635U</v>
      </c>
      <c r="AN1212" s="73">
        <f t="shared" si="663"/>
        <v>0</v>
      </c>
      <c r="AO1212" s="74" t="str">
        <f t="shared" si="669"/>
        <v>00631L</v>
      </c>
      <c r="AP1212" s="20">
        <f t="shared" si="664"/>
        <v>1</v>
      </c>
      <c r="AQ1212" s="74" t="str">
        <f t="shared" si="679"/>
        <v>00635U</v>
      </c>
      <c r="AR1212" s="20">
        <f t="shared" si="665"/>
        <v>0</v>
      </c>
      <c r="AS1212" s="74" t="str">
        <f t="shared" si="673"/>
        <v>00635U</v>
      </c>
      <c r="AT1212" s="20">
        <f t="shared" si="666"/>
        <v>0</v>
      </c>
      <c r="AU1212" s="74" t="str">
        <f t="shared" si="693"/>
        <v>00631L</v>
      </c>
      <c r="AV1212" s="20">
        <f t="shared" si="667"/>
        <v>1</v>
      </c>
      <c r="AW1212" s="74" t="str">
        <f t="shared" si="694"/>
        <v>00631L</v>
      </c>
      <c r="AX1212" s="20">
        <f t="shared" si="695"/>
        <v>1</v>
      </c>
      <c r="AY1212" s="20">
        <f t="shared" si="668"/>
        <v>0</v>
      </c>
      <c r="AZ1212" s="57">
        <v>44547</v>
      </c>
      <c r="BA1212" s="75">
        <v>34.24</v>
      </c>
      <c r="BB1212" s="90">
        <v>34.1</v>
      </c>
      <c r="BC1212" s="76">
        <f t="shared" si="676"/>
        <v>34.315833333333323</v>
      </c>
      <c r="BD1212" s="76">
        <f t="shared" si="677"/>
        <v>34.317749999999997</v>
      </c>
      <c r="BE1212" s="77">
        <f t="shared" si="683"/>
        <v>-6.2896136380190442E-3</v>
      </c>
      <c r="BF1212" s="77">
        <f t="shared" si="674"/>
        <v>-2.2655914213488551E-3</v>
      </c>
    </row>
    <row r="1213" spans="1:58" s="23" customFormat="1" ht="13.15" x14ac:dyDescent="0.4">
      <c r="A1213" s="57">
        <v>44545</v>
      </c>
      <c r="B1213" s="112">
        <v>19.076000000000001</v>
      </c>
      <c r="C1213" s="112">
        <v>21.971</v>
      </c>
      <c r="D1213" s="112">
        <v>23.366</v>
      </c>
      <c r="E1213" s="112">
        <v>24.42</v>
      </c>
      <c r="F1213" s="112">
        <v>25.25</v>
      </c>
      <c r="G1213" s="112">
        <v>25.504000000000001</v>
      </c>
      <c r="H1213" s="113">
        <v>25.57</v>
      </c>
      <c r="I1213" s="90">
        <f t="shared" si="696"/>
        <v>21.488500000000002</v>
      </c>
      <c r="J1213" s="90">
        <f t="shared" si="697"/>
        <v>23.133499999999998</v>
      </c>
      <c r="K1213" s="114">
        <v>4</v>
      </c>
      <c r="L1213" s="115">
        <v>4.1666666666666664E-2</v>
      </c>
      <c r="M1213" s="90">
        <v>16.78</v>
      </c>
      <c r="N1213" s="90">
        <v>19.29</v>
      </c>
      <c r="O1213" s="90">
        <v>23.3</v>
      </c>
      <c r="P1213" s="90">
        <v>26.47</v>
      </c>
      <c r="Q1213" s="90">
        <v>27.87</v>
      </c>
      <c r="R1213" s="63">
        <f t="shared" si="685"/>
        <v>13.699999999999996</v>
      </c>
      <c r="S1213" s="64">
        <f t="shared" si="684"/>
        <v>-0.11877569666514397</v>
      </c>
      <c r="T1213" s="65">
        <f t="shared" si="678"/>
        <v>0.86988076723691043</v>
      </c>
      <c r="U1213" s="65">
        <f t="shared" si="678"/>
        <v>0.82789699570815445</v>
      </c>
      <c r="V1213" s="65">
        <f t="shared" si="686"/>
        <v>0.72874952776728374</v>
      </c>
      <c r="W1213" s="65">
        <f t="shared" si="687"/>
        <v>0.69214208826695367</v>
      </c>
      <c r="X1213" s="61">
        <f t="shared" si="698"/>
        <v>0.15176137555042984</v>
      </c>
      <c r="Y1213" s="66">
        <f t="shared" si="688"/>
        <v>4.7092547092547031E-2</v>
      </c>
      <c r="Z1213" s="61">
        <f t="shared" si="689"/>
        <v>7.6552574632943016E-2</v>
      </c>
      <c r="AA1213" s="67">
        <f t="shared" si="690"/>
        <v>21.488499999999998</v>
      </c>
      <c r="AB1213" s="68">
        <f t="shared" si="691"/>
        <v>-1.1093831000518334E-2</v>
      </c>
      <c r="AC1213" s="69">
        <f t="shared" si="692"/>
        <v>0.11397096941420422</v>
      </c>
      <c r="AD1213" s="70">
        <f>_xlfn.PERCENTILE.EXC(AC1213:$AC$5675,0.5)</f>
        <v>8.9120370370370183E-2</v>
      </c>
      <c r="AE1213" s="70">
        <f>_xlfn.PERCENTILE.EXC($AC1213:AC$5675,0.35)</f>
        <v>5.2681480214147737E-2</v>
      </c>
      <c r="AF1213" s="71">
        <f t="shared" si="680"/>
        <v>2.7093334182694613E-2</v>
      </c>
      <c r="AG1213" s="70">
        <f t="shared" si="681"/>
        <v>-0.27366487307327381</v>
      </c>
      <c r="AH1213" s="70">
        <f t="shared" si="682"/>
        <v>-0.29773719104760293</v>
      </c>
      <c r="AI1213" s="61" t="str">
        <f t="shared" si="670"/>
        <v>Short VOL</v>
      </c>
      <c r="AJ1213" s="68" t="str">
        <f t="shared" si="671"/>
        <v>Short VOL</v>
      </c>
      <c r="AK1213" s="72" t="str">
        <f t="shared" si="672"/>
        <v>00631L</v>
      </c>
      <c r="AL1213" s="73">
        <f t="shared" si="662"/>
        <v>1</v>
      </c>
      <c r="AM1213" s="72" t="str">
        <f t="shared" si="675"/>
        <v>00635U</v>
      </c>
      <c r="AN1213" s="73">
        <f t="shared" si="663"/>
        <v>0</v>
      </c>
      <c r="AO1213" s="74" t="str">
        <f t="shared" si="669"/>
        <v>00631L</v>
      </c>
      <c r="AP1213" s="20">
        <f t="shared" si="664"/>
        <v>1</v>
      </c>
      <c r="AQ1213" s="74" t="str">
        <f t="shared" si="679"/>
        <v>00635U</v>
      </c>
      <c r="AR1213" s="20">
        <f t="shared" si="665"/>
        <v>0</v>
      </c>
      <c r="AS1213" s="74" t="str">
        <f t="shared" si="673"/>
        <v>00635U</v>
      </c>
      <c r="AT1213" s="20">
        <f t="shared" si="666"/>
        <v>0</v>
      </c>
      <c r="AU1213" s="74" t="str">
        <f t="shared" si="693"/>
        <v>00631L</v>
      </c>
      <c r="AV1213" s="20">
        <f t="shared" si="667"/>
        <v>1</v>
      </c>
      <c r="AW1213" s="74" t="str">
        <f t="shared" si="694"/>
        <v>00631L</v>
      </c>
      <c r="AX1213" s="20">
        <f t="shared" si="695"/>
        <v>1</v>
      </c>
      <c r="AY1213" s="20">
        <f t="shared" si="668"/>
        <v>0</v>
      </c>
      <c r="AZ1213" s="57">
        <v>44546</v>
      </c>
      <c r="BA1213" s="75">
        <v>34.159999999999997</v>
      </c>
      <c r="BB1213" s="90">
        <v>34.125</v>
      </c>
      <c r="BC1213" s="76">
        <f t="shared" si="676"/>
        <v>34.306874999999991</v>
      </c>
      <c r="BD1213" s="76">
        <f t="shared" si="677"/>
        <v>34.316833333333321</v>
      </c>
      <c r="BE1213" s="77">
        <f t="shared" si="683"/>
        <v>-5.3014155326007095E-3</v>
      </c>
      <c r="BF1213" s="77">
        <f t="shared" si="674"/>
        <v>-4.5701575028773344E-3</v>
      </c>
    </row>
    <row r="1214" spans="1:58" s="23" customFormat="1" ht="13.15" x14ac:dyDescent="0.4">
      <c r="A1214" s="57">
        <v>44544</v>
      </c>
      <c r="B1214" s="112">
        <v>21.286000000000001</v>
      </c>
      <c r="C1214" s="112">
        <v>23.483000000000001</v>
      </c>
      <c r="D1214" s="112">
        <v>24.631</v>
      </c>
      <c r="E1214" s="112">
        <v>25.541</v>
      </c>
      <c r="F1214" s="112">
        <v>26.2</v>
      </c>
      <c r="G1214" s="112">
        <v>26.35</v>
      </c>
      <c r="H1214" s="113">
        <v>26.35</v>
      </c>
      <c r="I1214" s="90">
        <f t="shared" si="696"/>
        <v>23.025291666666668</v>
      </c>
      <c r="J1214" s="90">
        <f t="shared" si="697"/>
        <v>24.391833333333334</v>
      </c>
      <c r="K1214" s="114">
        <v>5</v>
      </c>
      <c r="L1214" s="115">
        <v>4.1666666666666664E-2</v>
      </c>
      <c r="M1214" s="90">
        <v>21.02</v>
      </c>
      <c r="N1214" s="90">
        <v>21.89</v>
      </c>
      <c r="O1214" s="90">
        <v>25.35</v>
      </c>
      <c r="P1214" s="90">
        <v>27.64</v>
      </c>
      <c r="Q1214" s="90">
        <v>28.72</v>
      </c>
      <c r="R1214" s="63">
        <f t="shared" si="685"/>
        <v>10.080000000000005</v>
      </c>
      <c r="S1214" s="64">
        <f t="shared" si="684"/>
        <v>7.7794190054160606E-2</v>
      </c>
      <c r="T1214" s="65">
        <f t="shared" si="678"/>
        <v>0.96025582457743253</v>
      </c>
      <c r="U1214" s="65">
        <f t="shared" si="678"/>
        <v>0.86351084812623269</v>
      </c>
      <c r="V1214" s="65">
        <f t="shared" si="686"/>
        <v>0.79196816208393628</v>
      </c>
      <c r="W1214" s="65">
        <f t="shared" si="687"/>
        <v>0.76218662952646243</v>
      </c>
      <c r="X1214" s="61">
        <f t="shared" si="698"/>
        <v>0.10321337968617866</v>
      </c>
      <c r="Y1214" s="66">
        <f t="shared" si="688"/>
        <v>3.1674562468188443E-2</v>
      </c>
      <c r="Z1214" s="61">
        <f t="shared" si="689"/>
        <v>5.9349592024711947E-2</v>
      </c>
      <c r="AA1214" s="67">
        <f t="shared" si="690"/>
        <v>23.025291666666668</v>
      </c>
      <c r="AB1214" s="68">
        <f t="shared" si="691"/>
        <v>-2.7592507994518008E-2</v>
      </c>
      <c r="AC1214" s="69">
        <f t="shared" si="692"/>
        <v>5.1863484087102202E-2</v>
      </c>
      <c r="AD1214" s="70">
        <f>_xlfn.PERCENTILE.EXC(AC1214:$AC$5675,0.5)</f>
        <v>8.9103883881467061E-2</v>
      </c>
      <c r="AE1214" s="70">
        <f>_xlfn.PERCENTILE.EXC($AC1214:AC$5675,0.35)</f>
        <v>5.2637816605715954E-2</v>
      </c>
      <c r="AF1214" s="71">
        <f t="shared" si="680"/>
        <v>2.7093334182694613E-2</v>
      </c>
      <c r="AG1214" s="70">
        <f t="shared" si="681"/>
        <v>-0.27366487307327381</v>
      </c>
      <c r="AH1214" s="70">
        <f t="shared" si="682"/>
        <v>-0.29773719104760293</v>
      </c>
      <c r="AI1214" s="61" t="str">
        <f t="shared" si="670"/>
        <v>Safety</v>
      </c>
      <c r="AJ1214" s="68" t="str">
        <f t="shared" si="671"/>
        <v>Short VOL</v>
      </c>
      <c r="AK1214" s="72" t="str">
        <f t="shared" si="672"/>
        <v>00631L</v>
      </c>
      <c r="AL1214" s="73">
        <f t="shared" si="662"/>
        <v>1</v>
      </c>
      <c r="AM1214" s="72" t="str">
        <f t="shared" si="675"/>
        <v>00635U</v>
      </c>
      <c r="AN1214" s="73">
        <f t="shared" si="663"/>
        <v>0</v>
      </c>
      <c r="AO1214" s="74" t="str">
        <f t="shared" si="669"/>
        <v>00631L</v>
      </c>
      <c r="AP1214" s="20">
        <f t="shared" si="664"/>
        <v>1</v>
      </c>
      <c r="AQ1214" s="74" t="str">
        <f t="shared" si="679"/>
        <v>00635U</v>
      </c>
      <c r="AR1214" s="20">
        <f t="shared" si="665"/>
        <v>0</v>
      </c>
      <c r="AS1214" s="74" t="str">
        <f t="shared" si="673"/>
        <v>00635U</v>
      </c>
      <c r="AT1214" s="20">
        <f t="shared" si="666"/>
        <v>0</v>
      </c>
      <c r="AU1214" s="74" t="str">
        <f t="shared" si="693"/>
        <v>00631L</v>
      </c>
      <c r="AV1214" s="20">
        <f t="shared" si="667"/>
        <v>1</v>
      </c>
      <c r="AW1214" s="74" t="str">
        <f t="shared" si="694"/>
        <v>00635U</v>
      </c>
      <c r="AX1214" s="20">
        <f t="shared" si="695"/>
        <v>0</v>
      </c>
      <c r="AY1214" s="20">
        <f t="shared" si="668"/>
        <v>0</v>
      </c>
      <c r="AZ1214" s="57">
        <v>44545</v>
      </c>
      <c r="BA1214" s="75">
        <v>34</v>
      </c>
      <c r="BB1214" s="90">
        <v>34.024999999999999</v>
      </c>
      <c r="BC1214" s="76">
        <f t="shared" si="676"/>
        <v>34.306458333333332</v>
      </c>
      <c r="BD1214" s="76">
        <f t="shared" si="677"/>
        <v>34.304791666666659</v>
      </c>
      <c r="BE1214" s="77">
        <f t="shared" si="683"/>
        <v>-8.2042375403076385E-3</v>
      </c>
      <c r="BF1214" s="77">
        <f t="shared" si="674"/>
        <v>-8.884813224585765E-3</v>
      </c>
    </row>
    <row r="1215" spans="1:58" s="23" customFormat="1" ht="13.15" x14ac:dyDescent="0.4">
      <c r="A1215" s="57">
        <v>44543</v>
      </c>
      <c r="B1215" s="112">
        <v>20.584</v>
      </c>
      <c r="C1215" s="112">
        <v>23.163</v>
      </c>
      <c r="D1215" s="112">
        <v>24.344000000000001</v>
      </c>
      <c r="E1215" s="112">
        <v>25.257000000000001</v>
      </c>
      <c r="F1215" s="112">
        <v>25.962</v>
      </c>
      <c r="G1215" s="112">
        <v>26.207999999999998</v>
      </c>
      <c r="H1215" s="113">
        <v>26.25</v>
      </c>
      <c r="I1215" s="90">
        <f t="shared" si="696"/>
        <v>22.518250000000002</v>
      </c>
      <c r="J1215" s="90">
        <f t="shared" si="697"/>
        <v>24.048750000000002</v>
      </c>
      <c r="K1215" s="114">
        <v>6</v>
      </c>
      <c r="L1215" s="115">
        <v>4.1666666666666664E-2</v>
      </c>
      <c r="M1215" s="90">
        <v>18.54</v>
      </c>
      <c r="N1215" s="90">
        <v>20.309999999999999</v>
      </c>
      <c r="O1215" s="90">
        <v>24.32</v>
      </c>
      <c r="P1215" s="90">
        <v>26.91</v>
      </c>
      <c r="Q1215" s="90">
        <v>28.18</v>
      </c>
      <c r="R1215" s="63">
        <f t="shared" si="685"/>
        <v>12.38000000000001</v>
      </c>
      <c r="S1215" s="64">
        <f t="shared" si="684"/>
        <v>8.6677367576243836E-2</v>
      </c>
      <c r="T1215" s="65">
        <f t="shared" si="678"/>
        <v>0.91285081240768096</v>
      </c>
      <c r="U1215" s="65">
        <f t="shared" si="678"/>
        <v>0.83511513157894735</v>
      </c>
      <c r="V1215" s="65">
        <f t="shared" si="686"/>
        <v>0.7547380156075808</v>
      </c>
      <c r="W1215" s="65">
        <f t="shared" si="687"/>
        <v>0.72072391767210786</v>
      </c>
      <c r="X1215" s="61">
        <f t="shared" si="698"/>
        <v>0.12529148853478433</v>
      </c>
      <c r="Y1215" s="66">
        <f t="shared" si="688"/>
        <v>3.9315833234350811E-2</v>
      </c>
      <c r="Z1215" s="61">
        <f t="shared" si="689"/>
        <v>6.7967093357609934E-2</v>
      </c>
      <c r="AA1215" s="67">
        <f t="shared" si="690"/>
        <v>22.518250000000002</v>
      </c>
      <c r="AB1215" s="68">
        <f t="shared" si="691"/>
        <v>1.3490891186607628E-2</v>
      </c>
      <c r="AC1215" s="69">
        <f t="shared" si="692"/>
        <v>0.10872722796651912</v>
      </c>
      <c r="AD1215" s="70">
        <f>_xlfn.PERCENTILE.EXC(AC1215:$AC$5675,0.5)</f>
        <v>8.9120370370370183E-2</v>
      </c>
      <c r="AE1215" s="70">
        <f>_xlfn.PERCENTILE.EXC($AC1215:AC$5675,0.35)</f>
        <v>5.2718906164232131E-2</v>
      </c>
      <c r="AF1215" s="71">
        <f t="shared" si="680"/>
        <v>2.7093334182694613E-2</v>
      </c>
      <c r="AG1215" s="70">
        <f t="shared" si="681"/>
        <v>-0.27366487307327381</v>
      </c>
      <c r="AH1215" s="70">
        <f t="shared" si="682"/>
        <v>-0.29773719104760293</v>
      </c>
      <c r="AI1215" s="61" t="str">
        <f t="shared" si="670"/>
        <v>Short VOL</v>
      </c>
      <c r="AJ1215" s="68" t="str">
        <f t="shared" si="671"/>
        <v>Short VOL</v>
      </c>
      <c r="AK1215" s="72" t="str">
        <f t="shared" si="672"/>
        <v>00631L</v>
      </c>
      <c r="AL1215" s="73">
        <f t="shared" si="662"/>
        <v>1</v>
      </c>
      <c r="AM1215" s="72" t="str">
        <f t="shared" si="675"/>
        <v>00635U</v>
      </c>
      <c r="AN1215" s="73">
        <f t="shared" si="663"/>
        <v>0</v>
      </c>
      <c r="AO1215" s="74" t="str">
        <f t="shared" si="669"/>
        <v>00631L</v>
      </c>
      <c r="AP1215" s="20">
        <f t="shared" si="664"/>
        <v>1</v>
      </c>
      <c r="AQ1215" s="74" t="str">
        <f t="shared" si="679"/>
        <v>00635U</v>
      </c>
      <c r="AR1215" s="20">
        <f t="shared" si="665"/>
        <v>0</v>
      </c>
      <c r="AS1215" s="74" t="str">
        <f t="shared" si="673"/>
        <v>00635U</v>
      </c>
      <c r="AT1215" s="20">
        <f t="shared" si="666"/>
        <v>0</v>
      </c>
      <c r="AU1215" s="74" t="str">
        <f t="shared" si="693"/>
        <v>00631L</v>
      </c>
      <c r="AV1215" s="20">
        <f t="shared" si="667"/>
        <v>1</v>
      </c>
      <c r="AW1215" s="74" t="str">
        <f t="shared" si="694"/>
        <v>00631L</v>
      </c>
      <c r="AX1215" s="20">
        <f t="shared" si="695"/>
        <v>1</v>
      </c>
      <c r="AY1215" s="20">
        <f t="shared" si="668"/>
        <v>0</v>
      </c>
      <c r="AZ1215" s="57">
        <v>44544</v>
      </c>
      <c r="BA1215" s="75">
        <v>34.06</v>
      </c>
      <c r="BB1215" s="90">
        <v>34.15</v>
      </c>
      <c r="BC1215" s="76">
        <f t="shared" si="676"/>
        <v>34.307916666666657</v>
      </c>
      <c r="BD1215" s="76">
        <f t="shared" si="677"/>
        <v>34.307041666666663</v>
      </c>
      <c r="BE1215" s="77">
        <f t="shared" si="683"/>
        <v>-4.6029220660923674E-3</v>
      </c>
      <c r="BF1215" s="77">
        <f t="shared" si="674"/>
        <v>-7.2009026329626939E-3</v>
      </c>
    </row>
    <row r="1216" spans="1:58" s="23" customFormat="1" ht="13.15" x14ac:dyDescent="0.4">
      <c r="A1216" s="57">
        <v>44540</v>
      </c>
      <c r="B1216" s="112">
        <v>19.797999999999998</v>
      </c>
      <c r="C1216" s="112">
        <v>22.265999999999998</v>
      </c>
      <c r="D1216" s="112">
        <v>23.507999999999999</v>
      </c>
      <c r="E1216" s="112">
        <v>24.45</v>
      </c>
      <c r="F1216" s="112">
        <v>25.218</v>
      </c>
      <c r="G1216" s="112">
        <v>25.477</v>
      </c>
      <c r="H1216" s="113">
        <v>25.568999999999999</v>
      </c>
      <c r="I1216" s="90">
        <f t="shared" si="696"/>
        <v>21.546166666666664</v>
      </c>
      <c r="J1216" s="90">
        <f t="shared" si="697"/>
        <v>23.14575</v>
      </c>
      <c r="K1216" s="114">
        <v>7</v>
      </c>
      <c r="L1216" s="115">
        <v>4.1666666666666664E-2</v>
      </c>
      <c r="M1216" s="90">
        <v>15.7</v>
      </c>
      <c r="N1216" s="90">
        <v>18.690000000000001</v>
      </c>
      <c r="O1216" s="90">
        <v>23.18</v>
      </c>
      <c r="P1216" s="90">
        <v>26.05</v>
      </c>
      <c r="Q1216" s="90">
        <v>27.63</v>
      </c>
      <c r="R1216" s="63">
        <f t="shared" si="685"/>
        <v>14.840000000000003</v>
      </c>
      <c r="S1216" s="64">
        <f t="shared" si="684"/>
        <v>-0.13392029657089885</v>
      </c>
      <c r="T1216" s="65">
        <f t="shared" si="678"/>
        <v>0.84002140181915452</v>
      </c>
      <c r="U1216" s="65">
        <f t="shared" si="678"/>
        <v>0.8062985332182917</v>
      </c>
      <c r="V1216" s="65">
        <f t="shared" si="686"/>
        <v>0.71746641074856043</v>
      </c>
      <c r="W1216" s="65">
        <f t="shared" si="687"/>
        <v>0.67643865363735078</v>
      </c>
      <c r="X1216" s="61">
        <f t="shared" si="698"/>
        <v>0.12465905647035055</v>
      </c>
      <c r="Y1216" s="66">
        <f t="shared" si="688"/>
        <v>4.5766871165644166E-2</v>
      </c>
      <c r="Z1216" s="61">
        <f t="shared" si="689"/>
        <v>7.4239810639170248E-2</v>
      </c>
      <c r="AA1216" s="67">
        <f t="shared" si="690"/>
        <v>21.546166666666664</v>
      </c>
      <c r="AB1216" s="68">
        <f t="shared" si="691"/>
        <v>5.9283039058319789E-2</v>
      </c>
      <c r="AC1216" s="69">
        <f t="shared" si="692"/>
        <v>0.15281790618869251</v>
      </c>
      <c r="AD1216" s="70">
        <f>_xlfn.PERCENTILE.EXC(AC1216:$AC$5675,0.5)</f>
        <v>8.9103883881467061E-2</v>
      </c>
      <c r="AE1216" s="70">
        <f>_xlfn.PERCENTILE.EXC($AC1216:AC$5675,0.35)</f>
        <v>5.2675242555800347E-2</v>
      </c>
      <c r="AF1216" s="71">
        <f t="shared" si="680"/>
        <v>2.7093334182694613E-2</v>
      </c>
      <c r="AG1216" s="70">
        <f t="shared" si="681"/>
        <v>-0.27366487307327381</v>
      </c>
      <c r="AH1216" s="70">
        <f t="shared" si="682"/>
        <v>-0.29773719104760293</v>
      </c>
      <c r="AI1216" s="61" t="str">
        <f t="shared" si="670"/>
        <v>Short VOL</v>
      </c>
      <c r="AJ1216" s="68" t="str">
        <f t="shared" si="671"/>
        <v>Short VOL</v>
      </c>
      <c r="AK1216" s="72" t="str">
        <f t="shared" si="672"/>
        <v>00631L</v>
      </c>
      <c r="AL1216" s="73">
        <f t="shared" si="662"/>
        <v>1</v>
      </c>
      <c r="AM1216" s="72" t="str">
        <f t="shared" si="675"/>
        <v>00635U</v>
      </c>
      <c r="AN1216" s="73">
        <f t="shared" si="663"/>
        <v>0</v>
      </c>
      <c r="AO1216" s="74" t="str">
        <f t="shared" si="669"/>
        <v>00631L</v>
      </c>
      <c r="AP1216" s="20">
        <f t="shared" si="664"/>
        <v>1</v>
      </c>
      <c r="AQ1216" s="74" t="str">
        <f t="shared" si="679"/>
        <v>00635U</v>
      </c>
      <c r="AR1216" s="20">
        <f t="shared" si="665"/>
        <v>0</v>
      </c>
      <c r="AS1216" s="74" t="str">
        <f t="shared" si="673"/>
        <v>00635U</v>
      </c>
      <c r="AT1216" s="20">
        <f t="shared" si="666"/>
        <v>0</v>
      </c>
      <c r="AU1216" s="74" t="str">
        <f t="shared" si="693"/>
        <v>00631L</v>
      </c>
      <c r="AV1216" s="20">
        <f t="shared" si="667"/>
        <v>1</v>
      </c>
      <c r="AW1216" s="74" t="str">
        <f t="shared" si="694"/>
        <v>00631L</v>
      </c>
      <c r="AX1216" s="20">
        <f t="shared" si="695"/>
        <v>1</v>
      </c>
      <c r="AY1216" s="20">
        <f t="shared" si="668"/>
        <v>0</v>
      </c>
      <c r="AZ1216" s="57">
        <v>44543</v>
      </c>
      <c r="BA1216" s="75">
        <v>34.17</v>
      </c>
      <c r="BB1216" s="90">
        <v>34.237499999999997</v>
      </c>
      <c r="BC1216" s="76">
        <f t="shared" si="676"/>
        <v>34.31229166666666</v>
      </c>
      <c r="BD1216" s="76">
        <f t="shared" si="677"/>
        <v>34.308249999999994</v>
      </c>
      <c r="BE1216" s="77">
        <f t="shared" si="683"/>
        <v>-2.1797339388823279E-3</v>
      </c>
      <c r="BF1216" s="77">
        <f t="shared" si="674"/>
        <v>-4.0296430158924526E-3</v>
      </c>
    </row>
    <row r="1217" spans="1:58" s="23" customFormat="1" ht="13.15" x14ac:dyDescent="0.4">
      <c r="A1217" s="57">
        <v>44539</v>
      </c>
      <c r="B1217" s="112">
        <v>21.567</v>
      </c>
      <c r="C1217" s="112">
        <v>23.559000000000001</v>
      </c>
      <c r="D1217" s="112">
        <v>24.353000000000002</v>
      </c>
      <c r="E1217" s="112">
        <v>25.103999999999999</v>
      </c>
      <c r="F1217" s="112">
        <v>25.693999999999999</v>
      </c>
      <c r="G1217" s="112">
        <v>25.878</v>
      </c>
      <c r="H1217" s="113">
        <v>25.960999999999999</v>
      </c>
      <c r="I1217" s="90">
        <f t="shared" si="696"/>
        <v>22.895</v>
      </c>
      <c r="J1217" s="90">
        <f t="shared" si="697"/>
        <v>24.088333333333335</v>
      </c>
      <c r="K1217" s="114">
        <v>8</v>
      </c>
      <c r="L1217" s="115">
        <v>4.1666666666666664E-2</v>
      </c>
      <c r="M1217" s="90">
        <v>20.49</v>
      </c>
      <c r="N1217" s="90">
        <v>21.58</v>
      </c>
      <c r="O1217" s="90">
        <v>24.66</v>
      </c>
      <c r="P1217" s="90">
        <v>26.87</v>
      </c>
      <c r="Q1217" s="90">
        <v>28.21</v>
      </c>
      <c r="R1217" s="63">
        <f t="shared" si="685"/>
        <v>9.460000000000008</v>
      </c>
      <c r="S1217" s="64">
        <f t="shared" si="684"/>
        <v>8.4422110552763815E-2</v>
      </c>
      <c r="T1217" s="65">
        <f t="shared" si="678"/>
        <v>0.94949026876737719</v>
      </c>
      <c r="U1217" s="65">
        <f t="shared" si="678"/>
        <v>0.87510137875101368</v>
      </c>
      <c r="V1217" s="65">
        <f t="shared" si="686"/>
        <v>0.80312616300707096</v>
      </c>
      <c r="W1217" s="65">
        <f t="shared" si="687"/>
        <v>0.76497695852534553</v>
      </c>
      <c r="X1217" s="61">
        <f t="shared" si="698"/>
        <v>9.2363332869662029E-2</v>
      </c>
      <c r="Y1217" s="66">
        <f t="shared" si="688"/>
        <v>3.4137985978330121E-2</v>
      </c>
      <c r="Z1217" s="61">
        <f t="shared" si="689"/>
        <v>5.2122006260464517E-2</v>
      </c>
      <c r="AA1217" s="67">
        <f t="shared" si="690"/>
        <v>22.895000000000003</v>
      </c>
      <c r="AB1217" s="68">
        <f t="shared" si="691"/>
        <v>-6.0240963855412997E-4</v>
      </c>
      <c r="AC1217" s="69">
        <f t="shared" si="692"/>
        <v>6.0936051899907549E-2</v>
      </c>
      <c r="AD1217" s="70">
        <f>_xlfn.PERCENTILE.EXC(AC1217:$AC$5675,0.5)</f>
        <v>8.9087397392563925E-2</v>
      </c>
      <c r="AE1217" s="70">
        <f>_xlfn.PERCENTILE.EXC($AC1217:AC$5675,0.35)</f>
        <v>5.2631578947368557E-2</v>
      </c>
      <c r="AF1217" s="71">
        <f t="shared" si="680"/>
        <v>2.7093334182694613E-2</v>
      </c>
      <c r="AG1217" s="70">
        <f t="shared" si="681"/>
        <v>-0.27366487307327381</v>
      </c>
      <c r="AH1217" s="70">
        <f t="shared" si="682"/>
        <v>-0.29773719104760293</v>
      </c>
      <c r="AI1217" s="61" t="str">
        <f t="shared" si="670"/>
        <v>Safety</v>
      </c>
      <c r="AJ1217" s="68" t="str">
        <f t="shared" si="671"/>
        <v>Short VOL</v>
      </c>
      <c r="AK1217" s="72" t="str">
        <f t="shared" si="672"/>
        <v>00631L</v>
      </c>
      <c r="AL1217" s="73">
        <f t="shared" si="662"/>
        <v>1</v>
      </c>
      <c r="AM1217" s="72" t="str">
        <f t="shared" si="675"/>
        <v>00635U</v>
      </c>
      <c r="AN1217" s="73">
        <f t="shared" si="663"/>
        <v>0</v>
      </c>
      <c r="AO1217" s="74" t="str">
        <f t="shared" si="669"/>
        <v>00631L</v>
      </c>
      <c r="AP1217" s="20">
        <f t="shared" si="664"/>
        <v>1</v>
      </c>
      <c r="AQ1217" s="74" t="str">
        <f t="shared" si="679"/>
        <v>00635U</v>
      </c>
      <c r="AR1217" s="20">
        <f t="shared" si="665"/>
        <v>0</v>
      </c>
      <c r="AS1217" s="74" t="str">
        <f t="shared" si="673"/>
        <v>00635U</v>
      </c>
      <c r="AT1217" s="20">
        <f t="shared" si="666"/>
        <v>0</v>
      </c>
      <c r="AU1217" s="74" t="str">
        <f t="shared" si="693"/>
        <v>00631L</v>
      </c>
      <c r="AV1217" s="20">
        <f t="shared" si="667"/>
        <v>1</v>
      </c>
      <c r="AW1217" s="74" t="str">
        <f t="shared" si="694"/>
        <v>00631L</v>
      </c>
      <c r="AX1217" s="20">
        <f t="shared" si="695"/>
        <v>1</v>
      </c>
      <c r="AY1217" s="20">
        <f t="shared" si="668"/>
        <v>0</v>
      </c>
      <c r="AZ1217" s="57">
        <v>44540</v>
      </c>
      <c r="BA1217" s="75">
        <v>34.26</v>
      </c>
      <c r="BB1217" s="90">
        <v>33.962499999999999</v>
      </c>
      <c r="BC1217" s="76">
        <f t="shared" si="676"/>
        <v>34.315208333333324</v>
      </c>
      <c r="BD1217" s="76">
        <f t="shared" si="677"/>
        <v>34.312666666666665</v>
      </c>
      <c r="BE1217" s="77">
        <f t="shared" si="683"/>
        <v>-1.0278484394067021E-2</v>
      </c>
      <c r="BF1217" s="77">
        <f t="shared" si="674"/>
        <v>-1.5349045056247573E-3</v>
      </c>
    </row>
    <row r="1218" spans="1:58" s="23" customFormat="1" ht="13.15" x14ac:dyDescent="0.4">
      <c r="A1218" s="57">
        <v>44538</v>
      </c>
      <c r="B1218" s="112">
        <v>20.827000000000002</v>
      </c>
      <c r="C1218" s="112">
        <v>23.018999999999998</v>
      </c>
      <c r="D1218" s="112">
        <v>24.074999999999999</v>
      </c>
      <c r="E1218" s="112">
        <v>24.890999999999998</v>
      </c>
      <c r="F1218" s="112">
        <v>25.501999999999999</v>
      </c>
      <c r="G1218" s="112">
        <v>25.666</v>
      </c>
      <c r="H1218" s="113">
        <v>25.75</v>
      </c>
      <c r="I1218" s="90">
        <f t="shared" si="696"/>
        <v>22.196999999999999</v>
      </c>
      <c r="J1218" s="90">
        <f t="shared" si="697"/>
        <v>23.678999999999998</v>
      </c>
      <c r="K1218" s="114">
        <v>9</v>
      </c>
      <c r="L1218" s="115">
        <v>4.1666666666666664E-2</v>
      </c>
      <c r="M1218" s="90">
        <v>17.5</v>
      </c>
      <c r="N1218" s="90">
        <v>19.899999999999999</v>
      </c>
      <c r="O1218" s="90">
        <v>23.63</v>
      </c>
      <c r="P1218" s="90">
        <v>26.01</v>
      </c>
      <c r="Q1218" s="90">
        <v>27.65</v>
      </c>
      <c r="R1218" s="63">
        <f t="shared" si="685"/>
        <v>12.240000000000002</v>
      </c>
      <c r="S1218" s="64">
        <f t="shared" si="684"/>
        <v>-9.0909090909090995E-2</v>
      </c>
      <c r="T1218" s="65">
        <f t="shared" si="678"/>
        <v>0.87939698492462315</v>
      </c>
      <c r="U1218" s="65">
        <f t="shared" si="678"/>
        <v>0.84214980956411334</v>
      </c>
      <c r="V1218" s="65">
        <f t="shared" si="686"/>
        <v>0.76509034986543623</v>
      </c>
      <c r="W1218" s="65">
        <f t="shared" si="687"/>
        <v>0.71971066907775771</v>
      </c>
      <c r="X1218" s="61">
        <f t="shared" si="698"/>
        <v>0.10524799539059856</v>
      </c>
      <c r="Y1218" s="66">
        <f t="shared" si="688"/>
        <v>3.4510465630147515E-2</v>
      </c>
      <c r="Z1218" s="61">
        <f t="shared" si="689"/>
        <v>6.6765779159345826E-2</v>
      </c>
      <c r="AA1218" s="67">
        <f t="shared" si="690"/>
        <v>22.197000000000003</v>
      </c>
      <c r="AB1218" s="68">
        <f t="shared" si="691"/>
        <v>4.6582914572864481E-2</v>
      </c>
      <c r="AC1218" s="69">
        <f t="shared" si="692"/>
        <v>0.11542713567839218</v>
      </c>
      <c r="AD1218" s="70">
        <f>_xlfn.PERCENTILE.EXC(AC1218:$AC$5675,0.5)</f>
        <v>8.9103883881467061E-2</v>
      </c>
      <c r="AE1218" s="70">
        <f>_xlfn.PERCENTILE.EXC($AC1218:AC$5675,0.35)</f>
        <v>5.2568627645109882E-2</v>
      </c>
      <c r="AF1218" s="71">
        <f t="shared" si="680"/>
        <v>2.7093334182694613E-2</v>
      </c>
      <c r="AG1218" s="70">
        <f t="shared" si="681"/>
        <v>-0.27366487307327381</v>
      </c>
      <c r="AH1218" s="70">
        <f t="shared" si="682"/>
        <v>-0.29773719104760293</v>
      </c>
      <c r="AI1218" s="61" t="str">
        <f t="shared" si="670"/>
        <v>Short VOL</v>
      </c>
      <c r="AJ1218" s="68" t="str">
        <f t="shared" si="671"/>
        <v>Short VOL</v>
      </c>
      <c r="AK1218" s="72" t="str">
        <f t="shared" si="672"/>
        <v>00631L</v>
      </c>
      <c r="AL1218" s="73">
        <f t="shared" si="662"/>
        <v>1</v>
      </c>
      <c r="AM1218" s="72" t="str">
        <f t="shared" si="675"/>
        <v>00635U</v>
      </c>
      <c r="AN1218" s="73">
        <f t="shared" si="663"/>
        <v>0</v>
      </c>
      <c r="AO1218" s="74" t="str">
        <f t="shared" si="669"/>
        <v>00631L</v>
      </c>
      <c r="AP1218" s="20">
        <f t="shared" si="664"/>
        <v>1</v>
      </c>
      <c r="AQ1218" s="74" t="str">
        <f t="shared" si="679"/>
        <v>00635U</v>
      </c>
      <c r="AR1218" s="20">
        <f t="shared" si="665"/>
        <v>0</v>
      </c>
      <c r="AS1218" s="74" t="str">
        <f t="shared" si="673"/>
        <v>00635U</v>
      </c>
      <c r="AT1218" s="20">
        <f t="shared" si="666"/>
        <v>0</v>
      </c>
      <c r="AU1218" s="74" t="str">
        <f t="shared" si="693"/>
        <v>00631L</v>
      </c>
      <c r="AV1218" s="20">
        <f t="shared" si="667"/>
        <v>1</v>
      </c>
      <c r="AW1218" s="74" t="str">
        <f t="shared" si="694"/>
        <v>00631L</v>
      </c>
      <c r="AX1218" s="20">
        <f t="shared" si="695"/>
        <v>1</v>
      </c>
      <c r="AY1218" s="20">
        <f t="shared" si="668"/>
        <v>0</v>
      </c>
      <c r="AZ1218" s="57">
        <v>44539</v>
      </c>
      <c r="BA1218" s="75">
        <v>34.049999999999997</v>
      </c>
      <c r="BB1218" s="90">
        <v>34.0625</v>
      </c>
      <c r="BC1218" s="76">
        <f t="shared" si="676"/>
        <v>34.318749999999994</v>
      </c>
      <c r="BD1218" s="76">
        <f t="shared" si="677"/>
        <v>34.316666666666656</v>
      </c>
      <c r="BE1218" s="77">
        <f t="shared" si="683"/>
        <v>-7.4667637953012376E-3</v>
      </c>
      <c r="BF1218" s="77">
        <f t="shared" si="674"/>
        <v>-7.7707625060706763E-3</v>
      </c>
    </row>
    <row r="1219" spans="1:58" s="23" customFormat="1" ht="13.15" x14ac:dyDescent="0.4">
      <c r="A1219" s="57">
        <v>44537</v>
      </c>
      <c r="B1219" s="112">
        <v>22.8</v>
      </c>
      <c r="C1219" s="112">
        <v>24.35</v>
      </c>
      <c r="D1219" s="112">
        <v>25.03</v>
      </c>
      <c r="E1219" s="112">
        <v>25.5</v>
      </c>
      <c r="F1219" s="112">
        <v>25.75</v>
      </c>
      <c r="G1219" s="112">
        <v>25.8</v>
      </c>
      <c r="H1219" s="113">
        <v>25.75</v>
      </c>
      <c r="I1219" s="90">
        <f t="shared" si="696"/>
        <v>23.704166666666669</v>
      </c>
      <c r="J1219" s="90">
        <f t="shared" si="697"/>
        <v>24.74666666666667</v>
      </c>
      <c r="K1219" s="114">
        <v>10</v>
      </c>
      <c r="L1219" s="115">
        <v>4.1666666666666664E-2</v>
      </c>
      <c r="M1219" s="90">
        <v>20.83</v>
      </c>
      <c r="N1219" s="90">
        <v>21.89</v>
      </c>
      <c r="O1219" s="90">
        <v>24.96</v>
      </c>
      <c r="P1219" s="90">
        <v>26.77</v>
      </c>
      <c r="Q1219" s="90">
        <v>27.96</v>
      </c>
      <c r="R1219" s="63">
        <f t="shared" si="685"/>
        <v>9.0100000000000051</v>
      </c>
      <c r="S1219" s="64">
        <f t="shared" si="684"/>
        <v>-0.19462840323767472</v>
      </c>
      <c r="T1219" s="65">
        <f t="shared" si="678"/>
        <v>0.95157606212882584</v>
      </c>
      <c r="U1219" s="65">
        <f t="shared" si="678"/>
        <v>0.87700320512820507</v>
      </c>
      <c r="V1219" s="65">
        <f t="shared" si="686"/>
        <v>0.8177063877474785</v>
      </c>
      <c r="W1219" s="65">
        <f t="shared" si="687"/>
        <v>0.78290414878397707</v>
      </c>
      <c r="X1219" s="61">
        <f t="shared" si="698"/>
        <v>6.7982456140350908E-2</v>
      </c>
      <c r="Y1219" s="66">
        <f t="shared" si="688"/>
        <v>9.8039215686274508E-3</v>
      </c>
      <c r="Z1219" s="61">
        <f t="shared" si="689"/>
        <v>4.3979609773246629E-2</v>
      </c>
      <c r="AA1219" s="67">
        <f t="shared" si="690"/>
        <v>23.704166666666669</v>
      </c>
      <c r="AB1219" s="68">
        <f t="shared" si="691"/>
        <v>4.1571493832800371E-2</v>
      </c>
      <c r="AC1219" s="69">
        <f t="shared" si="692"/>
        <v>8.2876503730775181E-2</v>
      </c>
      <c r="AD1219" s="70">
        <f>_xlfn.PERCENTILE.EXC(AC1219:$AC$5675,0.5)</f>
        <v>8.9087397392563925E-2</v>
      </c>
      <c r="AE1219" s="70">
        <f>_xlfn.PERCENTILE.EXC($AC1219:AC$5675,0.35)</f>
        <v>5.2505676342851242E-2</v>
      </c>
      <c r="AF1219" s="71">
        <f t="shared" si="680"/>
        <v>2.7093334182694613E-2</v>
      </c>
      <c r="AG1219" s="70">
        <f t="shared" si="681"/>
        <v>-0.27366487307327381</v>
      </c>
      <c r="AH1219" s="70">
        <f t="shared" si="682"/>
        <v>-0.29773719104760293</v>
      </c>
      <c r="AI1219" s="61" t="str">
        <f t="shared" si="670"/>
        <v>Safety</v>
      </c>
      <c r="AJ1219" s="68" t="str">
        <f t="shared" si="671"/>
        <v>Short VOL</v>
      </c>
      <c r="AK1219" s="72" t="str">
        <f t="shared" si="672"/>
        <v>00631L</v>
      </c>
      <c r="AL1219" s="73">
        <f t="shared" ref="AL1219:AL1282" si="699">IF(AK1219="00631L",1,0)</f>
        <v>1</v>
      </c>
      <c r="AM1219" s="72" t="str">
        <f t="shared" si="675"/>
        <v>00635U</v>
      </c>
      <c r="AN1219" s="73">
        <f t="shared" ref="AN1219:AN1282" si="700">IF(AM1219="00631L",1,0)</f>
        <v>0</v>
      </c>
      <c r="AO1219" s="74" t="str">
        <f t="shared" si="669"/>
        <v>00631L</v>
      </c>
      <c r="AP1219" s="20">
        <f t="shared" ref="AP1219:AP1282" si="701">IF(AO1219="00631L",1,0)</f>
        <v>1</v>
      </c>
      <c r="AQ1219" s="74" t="str">
        <f t="shared" si="679"/>
        <v>00635U</v>
      </c>
      <c r="AR1219" s="20">
        <f t="shared" ref="AR1219:AR1282" si="702">IF(AQ1219="00631L",1,0)</f>
        <v>0</v>
      </c>
      <c r="AS1219" s="74" t="str">
        <f t="shared" si="673"/>
        <v>00635U</v>
      </c>
      <c r="AT1219" s="20">
        <f t="shared" ref="AT1219:AT1282" si="703">IF(AS1219="00631L",1,0)</f>
        <v>0</v>
      </c>
      <c r="AU1219" s="74" t="str">
        <f t="shared" si="693"/>
        <v>00631L</v>
      </c>
      <c r="AV1219" s="20">
        <f t="shared" ref="AV1219:AV1282" si="704">IF(AU1219="00631L",1,0)</f>
        <v>1</v>
      </c>
      <c r="AW1219" s="74" t="str">
        <f t="shared" si="694"/>
        <v>00631L</v>
      </c>
      <c r="AX1219" s="20">
        <f t="shared" si="695"/>
        <v>1</v>
      </c>
      <c r="AY1219" s="20">
        <f t="shared" ref="AY1219:AY1282" si="705">IF(AP1219=1,0,1)</f>
        <v>0</v>
      </c>
      <c r="AZ1219" s="57">
        <v>44538</v>
      </c>
      <c r="BA1219" s="75">
        <v>34.17</v>
      </c>
      <c r="BB1219" s="90">
        <v>33.1875</v>
      </c>
      <c r="BC1219" s="76">
        <f t="shared" si="676"/>
        <v>34.322708333333331</v>
      </c>
      <c r="BD1219" s="76">
        <f t="shared" si="677"/>
        <v>34.320541666666664</v>
      </c>
      <c r="BE1219" s="77">
        <f t="shared" si="683"/>
        <v>-3.3074555839489102E-2</v>
      </c>
      <c r="BF1219" s="77">
        <f t="shared" si="674"/>
        <v>-4.3863429700141754E-3</v>
      </c>
    </row>
    <row r="1220" spans="1:58" s="23" customFormat="1" ht="13.15" x14ac:dyDescent="0.4">
      <c r="A1220" s="57">
        <v>44536</v>
      </c>
      <c r="B1220" s="112">
        <v>25.852</v>
      </c>
      <c r="C1220" s="112">
        <v>26.651</v>
      </c>
      <c r="D1220" s="112">
        <v>26.8</v>
      </c>
      <c r="E1220" s="112">
        <v>27.009</v>
      </c>
      <c r="F1220" s="112">
        <v>27.03</v>
      </c>
      <c r="G1220" s="112">
        <v>26.914999999999999</v>
      </c>
      <c r="H1220" s="113">
        <v>26.803999999999998</v>
      </c>
      <c r="I1220" s="90">
        <f t="shared" si="696"/>
        <v>26.284791666666667</v>
      </c>
      <c r="J1220" s="90">
        <f t="shared" si="697"/>
        <v>26.731708333333334</v>
      </c>
      <c r="K1220" s="114">
        <v>11</v>
      </c>
      <c r="L1220" s="115">
        <v>4.1666666666666664E-2</v>
      </c>
      <c r="M1220" s="90">
        <v>27.29</v>
      </c>
      <c r="N1220" s="90">
        <v>27.18</v>
      </c>
      <c r="O1220" s="90">
        <v>28.88</v>
      </c>
      <c r="P1220" s="90">
        <v>29.75</v>
      </c>
      <c r="Q1220" s="90">
        <v>29.68</v>
      </c>
      <c r="R1220" s="63">
        <f t="shared" si="685"/>
        <v>4.1599999999999966</v>
      </c>
      <c r="S1220" s="64">
        <f t="shared" si="684"/>
        <v>-0.11379197913270303</v>
      </c>
      <c r="T1220" s="65">
        <f t="shared" si="678"/>
        <v>1.004047093451067</v>
      </c>
      <c r="U1220" s="65">
        <f t="shared" si="678"/>
        <v>0.94113573407202222</v>
      </c>
      <c r="V1220" s="65">
        <f t="shared" si="686"/>
        <v>0.91361344537815126</v>
      </c>
      <c r="W1220" s="65">
        <f t="shared" si="687"/>
        <v>0.91576819407008081</v>
      </c>
      <c r="X1220" s="61">
        <f t="shared" si="698"/>
        <v>3.0906699675073476E-2</v>
      </c>
      <c r="Y1220" s="66">
        <f t="shared" si="688"/>
        <v>-7.5900625717354158E-3</v>
      </c>
      <c r="Z1220" s="61">
        <f t="shared" si="689"/>
        <v>1.7002861287024339E-2</v>
      </c>
      <c r="AA1220" s="67">
        <f t="shared" si="690"/>
        <v>26.284791666666671</v>
      </c>
      <c r="AB1220" s="68">
        <f t="shared" si="691"/>
        <v>-4.8859455481972014E-2</v>
      </c>
      <c r="AC1220" s="69">
        <f t="shared" si="692"/>
        <v>-3.2936288937944411E-2</v>
      </c>
      <c r="AD1220" s="70">
        <f>_xlfn.PERCENTILE.EXC(AC1220:$AC$5675,0.5)</f>
        <v>8.9103883881467061E-2</v>
      </c>
      <c r="AE1220" s="70">
        <f>_xlfn.PERCENTILE.EXC($AC1220:AC$5675,0.35)</f>
        <v>5.2446562853041605E-2</v>
      </c>
      <c r="AF1220" s="71">
        <f t="shared" si="680"/>
        <v>2.7093334182694613E-2</v>
      </c>
      <c r="AG1220" s="70">
        <f t="shared" si="681"/>
        <v>-0.27366487307327381</v>
      </c>
      <c r="AH1220" s="70">
        <f t="shared" si="682"/>
        <v>-0.29773719104760293</v>
      </c>
      <c r="AI1220" s="61" t="str">
        <f t="shared" si="670"/>
        <v>Safety</v>
      </c>
      <c r="AJ1220" s="68" t="str">
        <f t="shared" si="671"/>
        <v>Safety</v>
      </c>
      <c r="AK1220" s="72" t="str">
        <f t="shared" si="672"/>
        <v>00635U</v>
      </c>
      <c r="AL1220" s="73">
        <f t="shared" si="699"/>
        <v>0</v>
      </c>
      <c r="AM1220" s="72" t="str">
        <f t="shared" si="675"/>
        <v>00635U</v>
      </c>
      <c r="AN1220" s="73">
        <f t="shared" si="700"/>
        <v>0</v>
      </c>
      <c r="AO1220" s="74" t="str">
        <f t="shared" ref="AO1220:AO1283" si="706">IF(AC1220&gt;AF1220,"00631L",IF(AC1220&lt;AH1220,"00631L",IF(AC1220&lt;AG1220,AO1221,"00635U")))</f>
        <v>00635U</v>
      </c>
      <c r="AP1220" s="20">
        <f t="shared" si="701"/>
        <v>0</v>
      </c>
      <c r="AQ1220" s="74" t="str">
        <f t="shared" si="679"/>
        <v>00635U</v>
      </c>
      <c r="AR1220" s="20">
        <f t="shared" si="702"/>
        <v>0</v>
      </c>
      <c r="AS1220" s="74" t="str">
        <f t="shared" si="673"/>
        <v>00635U</v>
      </c>
      <c r="AT1220" s="20">
        <f t="shared" si="703"/>
        <v>0</v>
      </c>
      <c r="AU1220" s="74" t="str">
        <f t="shared" si="693"/>
        <v>00635U</v>
      </c>
      <c r="AV1220" s="20">
        <f t="shared" si="704"/>
        <v>0</v>
      </c>
      <c r="AW1220" s="74" t="str">
        <f t="shared" si="694"/>
        <v>00635U</v>
      </c>
      <c r="AX1220" s="20">
        <f t="shared" si="695"/>
        <v>0</v>
      </c>
      <c r="AY1220" s="20">
        <f t="shared" si="705"/>
        <v>1</v>
      </c>
      <c r="AZ1220" s="57">
        <v>44537</v>
      </c>
      <c r="BA1220" s="75">
        <v>33.659999999999997</v>
      </c>
      <c r="BB1220" s="90">
        <v>33.1</v>
      </c>
      <c r="BC1220" s="76">
        <f t="shared" si="676"/>
        <v>34.345833333333317</v>
      </c>
      <c r="BD1220" s="76">
        <f t="shared" si="677"/>
        <v>34.33058333333333</v>
      </c>
      <c r="BE1220" s="77">
        <f t="shared" si="683"/>
        <v>-3.6273201504306192E-2</v>
      </c>
      <c r="BF1220" s="77">
        <f t="shared" si="674"/>
        <v>-1.9533117943912978E-2</v>
      </c>
    </row>
    <row r="1221" spans="1:58" s="23" customFormat="1" ht="13.15" x14ac:dyDescent="0.4">
      <c r="A1221" s="57">
        <v>44533</v>
      </c>
      <c r="B1221" s="112">
        <v>27.45</v>
      </c>
      <c r="C1221" s="112">
        <v>27.9</v>
      </c>
      <c r="D1221" s="112">
        <v>27.75</v>
      </c>
      <c r="E1221" s="112">
        <v>27.83</v>
      </c>
      <c r="F1221" s="112">
        <v>27.7</v>
      </c>
      <c r="G1221" s="112">
        <v>27.52</v>
      </c>
      <c r="H1221" s="113">
        <v>27.35</v>
      </c>
      <c r="I1221" s="90">
        <f t="shared" si="696"/>
        <v>27.674999999999997</v>
      </c>
      <c r="J1221" s="90">
        <f t="shared" si="697"/>
        <v>27.824999999999999</v>
      </c>
      <c r="K1221" s="114">
        <v>12</v>
      </c>
      <c r="L1221" s="115">
        <v>4.1666666666666664E-2</v>
      </c>
      <c r="M1221" s="90">
        <v>31.7</v>
      </c>
      <c r="N1221" s="90">
        <v>30.67</v>
      </c>
      <c r="O1221" s="90">
        <v>31.78</v>
      </c>
      <c r="P1221" s="90">
        <v>31.46</v>
      </c>
      <c r="Q1221" s="90">
        <v>31.14</v>
      </c>
      <c r="R1221" s="63">
        <f t="shared" si="685"/>
        <v>0.86999999999999744</v>
      </c>
      <c r="S1221" s="64">
        <f t="shared" si="684"/>
        <v>9.7316636851520658E-2</v>
      </c>
      <c r="T1221" s="65">
        <f t="shared" si="678"/>
        <v>1.0335833061623736</v>
      </c>
      <c r="U1221" s="65">
        <f t="shared" si="678"/>
        <v>0.96507237256135936</v>
      </c>
      <c r="V1221" s="65">
        <f t="shared" si="686"/>
        <v>0.9748887476160204</v>
      </c>
      <c r="W1221" s="65">
        <f t="shared" si="687"/>
        <v>0.98490687219010919</v>
      </c>
      <c r="X1221" s="61">
        <f t="shared" si="698"/>
        <v>1.6393442622950793E-2</v>
      </c>
      <c r="Y1221" s="66">
        <f t="shared" si="688"/>
        <v>-1.7247574559827412E-2</v>
      </c>
      <c r="Z1221" s="61">
        <f t="shared" si="689"/>
        <v>5.4200542005420826E-3</v>
      </c>
      <c r="AA1221" s="67">
        <f t="shared" si="690"/>
        <v>27.674999999999997</v>
      </c>
      <c r="AB1221" s="68">
        <f t="shared" si="691"/>
        <v>-0.10498858819693518</v>
      </c>
      <c r="AC1221" s="69">
        <f t="shared" si="692"/>
        <v>-9.7652429083795386E-2</v>
      </c>
      <c r="AD1221" s="70">
        <f>_xlfn.PERCENTILE.EXC(AC1221:$AC$5675,0.5)</f>
        <v>8.9120370370370183E-2</v>
      </c>
      <c r="AE1221" s="70">
        <f>_xlfn.PERCENTILE.EXC($AC1221:AC$5675,0.35)</f>
        <v>5.2559634601930083E-2</v>
      </c>
      <c r="AF1221" s="71">
        <f t="shared" si="680"/>
        <v>2.7418976035008882E-2</v>
      </c>
      <c r="AG1221" s="70">
        <f t="shared" si="681"/>
        <v>-0.27366487307327381</v>
      </c>
      <c r="AH1221" s="70">
        <f t="shared" si="682"/>
        <v>-0.29773719104760293</v>
      </c>
      <c r="AI1221" s="61" t="str">
        <f t="shared" ref="AI1221:AI1284" si="707">IF(AC1221&gt;AD1221,"Short VOL","Safety")</f>
        <v>Safety</v>
      </c>
      <c r="AJ1221" s="68" t="str">
        <f t="shared" ref="AJ1221:AJ1284" si="708">IF(AC1221&gt;AF1221,"Short VOL","Safety")</f>
        <v>Safety</v>
      </c>
      <c r="AK1221" s="72" t="str">
        <f t="shared" ref="AK1221:AK1284" si="709">IF(AO1221 = "00631L","00631L",IF(AS1221 = "00631L","00631L","00635U"))</f>
        <v>00635U</v>
      </c>
      <c r="AL1221" s="73">
        <f t="shared" si="699"/>
        <v>0</v>
      </c>
      <c r="AM1221" s="72" t="str">
        <f t="shared" si="675"/>
        <v>00635U</v>
      </c>
      <c r="AN1221" s="73">
        <f t="shared" si="700"/>
        <v>0</v>
      </c>
      <c r="AO1221" s="74" t="str">
        <f t="shared" si="706"/>
        <v>00635U</v>
      </c>
      <c r="AP1221" s="20">
        <f t="shared" si="701"/>
        <v>0</v>
      </c>
      <c r="AQ1221" s="74" t="str">
        <f t="shared" si="679"/>
        <v>00635U</v>
      </c>
      <c r="AR1221" s="20">
        <f t="shared" si="702"/>
        <v>0</v>
      </c>
      <c r="AS1221" s="74" t="str">
        <f t="shared" ref="AS1221:AS1284" si="710">IF(BA1221&gt;BD1221,IF(BF1221&lt;0.2,"00631L","00635U"),"00635U")</f>
        <v>00635U</v>
      </c>
      <c r="AT1221" s="20">
        <f t="shared" si="703"/>
        <v>0</v>
      </c>
      <c r="AU1221" s="74" t="str">
        <f t="shared" si="693"/>
        <v>00635U</v>
      </c>
      <c r="AV1221" s="20">
        <f t="shared" si="704"/>
        <v>0</v>
      </c>
      <c r="AW1221" s="74" t="str">
        <f t="shared" si="694"/>
        <v>00635U</v>
      </c>
      <c r="AX1221" s="20">
        <f t="shared" si="695"/>
        <v>0</v>
      </c>
      <c r="AY1221" s="20">
        <f t="shared" si="705"/>
        <v>1</v>
      </c>
      <c r="AZ1221" s="57">
        <v>44536</v>
      </c>
      <c r="BA1221" s="75">
        <v>33.380000000000003</v>
      </c>
      <c r="BB1221" s="90">
        <v>33.212499999999999</v>
      </c>
      <c r="BC1221" s="76">
        <f t="shared" si="676"/>
        <v>34.377083333333324</v>
      </c>
      <c r="BD1221" s="76">
        <f t="shared" si="677"/>
        <v>34.35049999999999</v>
      </c>
      <c r="BE1221" s="77">
        <f t="shared" si="683"/>
        <v>-3.3876734743348673E-2</v>
      </c>
      <c r="BF1221" s="77">
        <f t="shared" ref="BF1221:BF1284" si="711">(BA1221-BD1221)/BD1221</f>
        <v>-2.8252863859332102E-2</v>
      </c>
    </row>
    <row r="1222" spans="1:58" s="23" customFormat="1" ht="13.15" x14ac:dyDescent="0.4">
      <c r="A1222" s="57">
        <v>44532</v>
      </c>
      <c r="B1222" s="112">
        <v>25.939</v>
      </c>
      <c r="C1222" s="112">
        <v>26.905000000000001</v>
      </c>
      <c r="D1222" s="112">
        <v>26.966999999999999</v>
      </c>
      <c r="E1222" s="112">
        <v>27.068999999999999</v>
      </c>
      <c r="F1222" s="112">
        <v>27.042000000000002</v>
      </c>
      <c r="G1222" s="112">
        <v>26.896000000000001</v>
      </c>
      <c r="H1222" s="113">
        <v>26.861999999999998</v>
      </c>
      <c r="I1222" s="90">
        <f t="shared" si="696"/>
        <v>26.38175</v>
      </c>
      <c r="J1222" s="90">
        <f t="shared" si="697"/>
        <v>26.933416666666666</v>
      </c>
      <c r="K1222" s="114">
        <v>13</v>
      </c>
      <c r="L1222" s="115">
        <v>4.1666666666666664E-2</v>
      </c>
      <c r="M1222" s="90">
        <v>28.04</v>
      </c>
      <c r="N1222" s="90">
        <v>27.95</v>
      </c>
      <c r="O1222" s="90">
        <v>29.15</v>
      </c>
      <c r="P1222" s="90">
        <v>29.85</v>
      </c>
      <c r="Q1222" s="90">
        <v>16.899999999999999</v>
      </c>
      <c r="R1222" s="63">
        <f t="shared" si="685"/>
        <v>3.0100000000000051</v>
      </c>
      <c r="S1222" s="64">
        <f t="shared" si="684"/>
        <v>-0.10186375321336766</v>
      </c>
      <c r="T1222" s="65">
        <f t="shared" si="678"/>
        <v>1.0032200357781753</v>
      </c>
      <c r="U1222" s="65">
        <f t="shared" si="678"/>
        <v>0.95883361921097776</v>
      </c>
      <c r="V1222" s="65">
        <f t="shared" si="686"/>
        <v>0.93634840871021774</v>
      </c>
      <c r="W1222" s="65">
        <f t="shared" si="687"/>
        <v>1.653846153846154</v>
      </c>
      <c r="X1222" s="61">
        <f t="shared" si="698"/>
        <v>3.7241219784879952E-2</v>
      </c>
      <c r="Y1222" s="66">
        <f t="shared" si="688"/>
        <v>-7.6471240164025546E-3</v>
      </c>
      <c r="Z1222" s="61">
        <f t="shared" si="689"/>
        <v>2.0910920112072393E-2</v>
      </c>
      <c r="AA1222" s="67">
        <f t="shared" si="690"/>
        <v>26.381750000000004</v>
      </c>
      <c r="AB1222" s="68">
        <f t="shared" si="691"/>
        <v>-7.1949910554561694E-2</v>
      </c>
      <c r="AC1222" s="69">
        <f t="shared" si="692"/>
        <v>-5.6109123434704672E-2</v>
      </c>
      <c r="AD1222" s="70">
        <f>_xlfn.PERCENTILE.EXC(AC1222:$AC$5675,0.5)</f>
        <v>8.9129252481525145E-2</v>
      </c>
      <c r="AE1222" s="70">
        <f>_xlfn.PERCENTILE.EXC($AC1222:AC$5675,0.35)</f>
        <v>5.2662767239105554E-2</v>
      </c>
      <c r="AF1222" s="71">
        <f t="shared" si="680"/>
        <v>2.7612213580486569E-2</v>
      </c>
      <c r="AG1222" s="70">
        <f t="shared" si="681"/>
        <v>-0.27366487307327381</v>
      </c>
      <c r="AH1222" s="70">
        <f t="shared" si="682"/>
        <v>-0.29773719104760293</v>
      </c>
      <c r="AI1222" s="61" t="str">
        <f t="shared" si="707"/>
        <v>Safety</v>
      </c>
      <c r="AJ1222" s="68" t="str">
        <f t="shared" si="708"/>
        <v>Safety</v>
      </c>
      <c r="AK1222" s="72" t="str">
        <f t="shared" si="709"/>
        <v>00635U</v>
      </c>
      <c r="AL1222" s="73">
        <f t="shared" si="699"/>
        <v>0</v>
      </c>
      <c r="AM1222" s="72" t="str">
        <f t="shared" ref="AM1222:AM1285" si="712">IF(AO1222&lt;&gt;AQ1222,AM1223,AO1222)</f>
        <v>00635U</v>
      </c>
      <c r="AN1222" s="73">
        <f t="shared" si="700"/>
        <v>0</v>
      </c>
      <c r="AO1222" s="74" t="str">
        <f t="shared" si="706"/>
        <v>00635U</v>
      </c>
      <c r="AP1222" s="20">
        <f t="shared" si="701"/>
        <v>0</v>
      </c>
      <c r="AQ1222" s="74" t="str">
        <f t="shared" si="679"/>
        <v>00635U</v>
      </c>
      <c r="AR1222" s="20">
        <f t="shared" si="702"/>
        <v>0</v>
      </c>
      <c r="AS1222" s="74" t="str">
        <f t="shared" si="710"/>
        <v>00635U</v>
      </c>
      <c r="AT1222" s="20">
        <f t="shared" si="703"/>
        <v>0</v>
      </c>
      <c r="AU1222" s="74" t="str">
        <f t="shared" si="693"/>
        <v>00635U</v>
      </c>
      <c r="AV1222" s="20">
        <f t="shared" si="704"/>
        <v>0</v>
      </c>
      <c r="AW1222" s="74" t="str">
        <f t="shared" si="694"/>
        <v>00635U</v>
      </c>
      <c r="AX1222" s="20">
        <f t="shared" si="695"/>
        <v>0</v>
      </c>
      <c r="AY1222" s="20">
        <f t="shared" si="705"/>
        <v>1</v>
      </c>
      <c r="AZ1222" s="57">
        <v>44533</v>
      </c>
      <c r="BA1222" s="75">
        <v>33.35</v>
      </c>
      <c r="BB1222" s="90">
        <v>33.549999999999997</v>
      </c>
      <c r="BC1222" s="76">
        <f t="shared" ref="BC1222:BC1285" si="713">AVERAGE(BB1222:BB1281)</f>
        <v>34.414374999999986</v>
      </c>
      <c r="BD1222" s="76">
        <f t="shared" ref="BD1222:BD1285" si="714">AVERAGE(BA1222,BB1222:BB1280)</f>
        <v>34.379374999999989</v>
      </c>
      <c r="BE1222" s="77">
        <f t="shared" si="683"/>
        <v>-2.5116684524998309E-2</v>
      </c>
      <c r="BF1222" s="77">
        <f t="shared" si="711"/>
        <v>-2.994164379078991E-2</v>
      </c>
    </row>
    <row r="1223" spans="1:58" s="23" customFormat="1" ht="13.15" x14ac:dyDescent="0.4">
      <c r="A1223" s="57">
        <v>44531</v>
      </c>
      <c r="B1223" s="112">
        <v>27.83</v>
      </c>
      <c r="C1223" s="112">
        <v>27.963999999999999</v>
      </c>
      <c r="D1223" s="112">
        <v>27.731000000000002</v>
      </c>
      <c r="E1223" s="112">
        <v>27.756</v>
      </c>
      <c r="F1223" s="112">
        <v>27.626999999999999</v>
      </c>
      <c r="G1223" s="112">
        <v>27.465</v>
      </c>
      <c r="H1223" s="113">
        <v>27.414999999999999</v>
      </c>
      <c r="I1223" s="90">
        <f t="shared" si="696"/>
        <v>27.885833333333331</v>
      </c>
      <c r="J1223" s="90">
        <f t="shared" si="697"/>
        <v>27.866916666666668</v>
      </c>
      <c r="K1223" s="114">
        <v>14</v>
      </c>
      <c r="L1223" s="115">
        <v>4.1666666666666664E-2</v>
      </c>
      <c r="M1223" s="90">
        <v>33.93</v>
      </c>
      <c r="N1223" s="90">
        <v>31.12</v>
      </c>
      <c r="O1223" s="90">
        <v>30.79</v>
      </c>
      <c r="P1223" s="90">
        <v>31.08</v>
      </c>
      <c r="Q1223" s="90">
        <v>30.37</v>
      </c>
      <c r="R1223" s="63">
        <f t="shared" si="685"/>
        <v>-3.1799999999999997</v>
      </c>
      <c r="S1223" s="64">
        <f t="shared" si="684"/>
        <v>6.6849502913952669E-2</v>
      </c>
      <c r="T1223" s="65">
        <f t="shared" si="678"/>
        <v>1.0902956298200515</v>
      </c>
      <c r="U1223" s="65">
        <f t="shared" si="678"/>
        <v>1.010717765508282</v>
      </c>
      <c r="V1223" s="65">
        <f t="shared" si="686"/>
        <v>1.0012870012870014</v>
      </c>
      <c r="W1223" s="65">
        <f t="shared" si="687"/>
        <v>1.0246954231149161</v>
      </c>
      <c r="X1223" s="61">
        <f t="shared" si="698"/>
        <v>4.814947897951863E-3</v>
      </c>
      <c r="Y1223" s="66">
        <f t="shared" si="688"/>
        <v>-1.2285631935437422E-2</v>
      </c>
      <c r="Z1223" s="61">
        <f t="shared" si="689"/>
        <v>-6.7836117502897844E-4</v>
      </c>
      <c r="AA1223" s="67">
        <f t="shared" si="690"/>
        <v>27.885833333333331</v>
      </c>
      <c r="AB1223" s="68">
        <f t="shared" si="691"/>
        <v>-0.10571979434447309</v>
      </c>
      <c r="AC1223" s="69">
        <f t="shared" si="692"/>
        <v>-0.1039256640959727</v>
      </c>
      <c r="AD1223" s="70">
        <f>_xlfn.PERCENTILE.EXC(AC1223:$AC$5675,0.5)</f>
        <v>8.9138134592680121E-2</v>
      </c>
      <c r="AE1223" s="70">
        <f>_xlfn.PERCENTILE.EXC($AC1223:AC$5675,0.35)</f>
        <v>5.2743856797621738E-2</v>
      </c>
      <c r="AF1223" s="71">
        <f t="shared" si="680"/>
        <v>2.7709240206611221E-2</v>
      </c>
      <c r="AG1223" s="70">
        <f t="shared" si="681"/>
        <v>-0.27366487307327381</v>
      </c>
      <c r="AH1223" s="70">
        <f t="shared" si="682"/>
        <v>-0.29773719104760293</v>
      </c>
      <c r="AI1223" s="61" t="str">
        <f t="shared" si="707"/>
        <v>Safety</v>
      </c>
      <c r="AJ1223" s="68" t="str">
        <f t="shared" si="708"/>
        <v>Safety</v>
      </c>
      <c r="AK1223" s="72" t="str">
        <f t="shared" si="709"/>
        <v>00635U</v>
      </c>
      <c r="AL1223" s="73">
        <f t="shared" si="699"/>
        <v>0</v>
      </c>
      <c r="AM1223" s="72" t="str">
        <f t="shared" si="712"/>
        <v>00635U</v>
      </c>
      <c r="AN1223" s="73">
        <f t="shared" si="700"/>
        <v>0</v>
      </c>
      <c r="AO1223" s="74" t="str">
        <f t="shared" si="706"/>
        <v>00635U</v>
      </c>
      <c r="AP1223" s="20">
        <f t="shared" si="701"/>
        <v>0</v>
      </c>
      <c r="AQ1223" s="74" t="str">
        <f t="shared" si="679"/>
        <v>00635U</v>
      </c>
      <c r="AR1223" s="20">
        <f t="shared" si="702"/>
        <v>0</v>
      </c>
      <c r="AS1223" s="74" t="str">
        <f t="shared" si="710"/>
        <v>00635U</v>
      </c>
      <c r="AT1223" s="20">
        <f t="shared" si="703"/>
        <v>0</v>
      </c>
      <c r="AU1223" s="74" t="str">
        <f t="shared" si="693"/>
        <v>00635U</v>
      </c>
      <c r="AV1223" s="20">
        <f t="shared" si="704"/>
        <v>0</v>
      </c>
      <c r="AW1223" s="74" t="str">
        <f t="shared" si="694"/>
        <v>00635U</v>
      </c>
      <c r="AX1223" s="20">
        <f t="shared" si="695"/>
        <v>0</v>
      </c>
      <c r="AY1223" s="20">
        <f t="shared" si="705"/>
        <v>1</v>
      </c>
      <c r="AZ1223" s="57">
        <v>44532</v>
      </c>
      <c r="BA1223" s="75">
        <v>33.17</v>
      </c>
      <c r="BB1223" s="90">
        <v>33.837499999999999</v>
      </c>
      <c r="BC1223" s="76">
        <f t="shared" si="713"/>
        <v>34.44062499999999</v>
      </c>
      <c r="BD1223" s="76">
        <f t="shared" si="714"/>
        <v>34.408041666666662</v>
      </c>
      <c r="BE1223" s="77">
        <f t="shared" si="683"/>
        <v>-1.7512022502494992E-2</v>
      </c>
      <c r="BF1223" s="77">
        <f t="shared" si="711"/>
        <v>-3.5981172037059958E-2</v>
      </c>
    </row>
    <row r="1224" spans="1:58" s="23" customFormat="1" ht="13.15" x14ac:dyDescent="0.4">
      <c r="A1224" s="57">
        <v>44530</v>
      </c>
      <c r="B1224" s="112">
        <v>25.687000000000001</v>
      </c>
      <c r="C1224" s="112">
        <v>26.478000000000002</v>
      </c>
      <c r="D1224" s="112">
        <v>26.670999999999999</v>
      </c>
      <c r="E1224" s="112">
        <v>26.905999999999999</v>
      </c>
      <c r="F1224" s="112">
        <v>27.015000000000001</v>
      </c>
      <c r="G1224" s="112">
        <v>26.940999999999999</v>
      </c>
      <c r="H1224" s="113">
        <v>26.902000000000001</v>
      </c>
      <c r="I1224" s="90">
        <f t="shared" si="696"/>
        <v>25.983625</v>
      </c>
      <c r="J1224" s="90">
        <f t="shared" si="697"/>
        <v>26.550375000000003</v>
      </c>
      <c r="K1224" s="114">
        <v>15</v>
      </c>
      <c r="L1224" s="115">
        <v>4.1666666666666664E-2</v>
      </c>
      <c r="M1224" s="90">
        <v>28.38</v>
      </c>
      <c r="N1224" s="90">
        <v>29.17</v>
      </c>
      <c r="O1224" s="90">
        <v>28.13</v>
      </c>
      <c r="P1224" s="90">
        <v>29.15</v>
      </c>
      <c r="Q1224" s="90">
        <v>29.37</v>
      </c>
      <c r="R1224" s="63">
        <f t="shared" si="685"/>
        <v>-0.26999999999999602</v>
      </c>
      <c r="S1224" s="64">
        <f t="shared" si="684"/>
        <v>0.27047038327526135</v>
      </c>
      <c r="T1224" s="65">
        <f t="shared" si="678"/>
        <v>0.97291738087075752</v>
      </c>
      <c r="U1224" s="65">
        <f t="shared" si="678"/>
        <v>1.03697120511909</v>
      </c>
      <c r="V1224" s="65">
        <f t="shared" si="686"/>
        <v>1.0006861063464838</v>
      </c>
      <c r="W1224" s="65">
        <f t="shared" si="687"/>
        <v>0.99319033026898196</v>
      </c>
      <c r="X1224" s="61">
        <f t="shared" si="698"/>
        <v>3.0793786740374522E-2</v>
      </c>
      <c r="Y1224" s="66">
        <f t="shared" si="688"/>
        <v>-1.4866572511699187E-4</v>
      </c>
      <c r="Z1224" s="61">
        <f t="shared" si="689"/>
        <v>2.1811814171425369E-2</v>
      </c>
      <c r="AA1224" s="67">
        <f t="shared" si="690"/>
        <v>25.983625</v>
      </c>
      <c r="AB1224" s="68">
        <f t="shared" si="691"/>
        <v>-0.11940349674322935</v>
      </c>
      <c r="AC1224" s="69">
        <f t="shared" si="692"/>
        <v>-0.10923465889612621</v>
      </c>
      <c r="AD1224" s="70">
        <f>_xlfn.PERCENTILE.EXC(AC1224:$AC$5675,0.5)</f>
        <v>8.915842680047234E-2</v>
      </c>
      <c r="AE1224" s="70">
        <f>_xlfn.PERCENTILE.EXC($AC1224:AC$5675,0.35)</f>
        <v>5.2761238110611439E-2</v>
      </c>
      <c r="AF1224" s="71">
        <f t="shared" si="680"/>
        <v>2.8360996448559876E-2</v>
      </c>
      <c r="AG1224" s="70">
        <f t="shared" si="681"/>
        <v>-0.27366487307327381</v>
      </c>
      <c r="AH1224" s="70">
        <f t="shared" si="682"/>
        <v>-0.29773719104760293</v>
      </c>
      <c r="AI1224" s="61" t="str">
        <f t="shared" si="707"/>
        <v>Safety</v>
      </c>
      <c r="AJ1224" s="68" t="str">
        <f t="shared" si="708"/>
        <v>Safety</v>
      </c>
      <c r="AK1224" s="72" t="str">
        <f t="shared" si="709"/>
        <v>00635U</v>
      </c>
      <c r="AL1224" s="73">
        <f t="shared" si="699"/>
        <v>0</v>
      </c>
      <c r="AM1224" s="72" t="str">
        <f t="shared" si="712"/>
        <v>00635U</v>
      </c>
      <c r="AN1224" s="73">
        <f t="shared" si="700"/>
        <v>0</v>
      </c>
      <c r="AO1224" s="74" t="str">
        <f t="shared" si="706"/>
        <v>00635U</v>
      </c>
      <c r="AP1224" s="20">
        <f t="shared" si="701"/>
        <v>0</v>
      </c>
      <c r="AQ1224" s="74" t="str">
        <f t="shared" si="679"/>
        <v>00635U</v>
      </c>
      <c r="AR1224" s="20">
        <f t="shared" si="702"/>
        <v>0</v>
      </c>
      <c r="AS1224" s="74" t="str">
        <f t="shared" si="710"/>
        <v>00635U</v>
      </c>
      <c r="AT1224" s="20">
        <f t="shared" si="703"/>
        <v>0</v>
      </c>
      <c r="AU1224" s="74" t="str">
        <f t="shared" si="693"/>
        <v>00635U</v>
      </c>
      <c r="AV1224" s="20">
        <f t="shared" si="704"/>
        <v>0</v>
      </c>
      <c r="AW1224" s="74" t="str">
        <f t="shared" si="694"/>
        <v>00635U</v>
      </c>
      <c r="AX1224" s="20">
        <f t="shared" si="695"/>
        <v>0</v>
      </c>
      <c r="AY1224" s="20">
        <f t="shared" si="705"/>
        <v>1</v>
      </c>
      <c r="AZ1224" s="57">
        <v>44531</v>
      </c>
      <c r="BA1224" s="75">
        <v>33.909999999999997</v>
      </c>
      <c r="BB1224" s="90">
        <v>33.25</v>
      </c>
      <c r="BC1224" s="76">
        <f t="shared" si="713"/>
        <v>34.460625</v>
      </c>
      <c r="BD1224" s="76">
        <f t="shared" si="714"/>
        <v>34.441833333333321</v>
      </c>
      <c r="BE1224" s="77">
        <f t="shared" si="683"/>
        <v>-3.5130674501695783E-2</v>
      </c>
      <c r="BF1224" s="77">
        <f t="shared" si="711"/>
        <v>-1.5441493145447866E-2</v>
      </c>
    </row>
    <row r="1225" spans="1:58" s="23" customFormat="1" ht="13.15" x14ac:dyDescent="0.4">
      <c r="A1225" s="57">
        <v>44529</v>
      </c>
      <c r="B1225" s="112">
        <v>22.204000000000001</v>
      </c>
      <c r="C1225" s="112">
        <v>23.747</v>
      </c>
      <c r="D1225" s="112">
        <v>24.574999999999999</v>
      </c>
      <c r="E1225" s="112">
        <v>25.219000000000001</v>
      </c>
      <c r="F1225" s="112">
        <v>25.686</v>
      </c>
      <c r="G1225" s="112">
        <v>25.827999999999999</v>
      </c>
      <c r="H1225" s="113">
        <v>25.768999999999998</v>
      </c>
      <c r="I1225" s="90">
        <f t="shared" si="696"/>
        <v>22.718333333333334</v>
      </c>
      <c r="J1225" s="90">
        <f t="shared" si="697"/>
        <v>24.023</v>
      </c>
      <c r="K1225" s="114">
        <v>16</v>
      </c>
      <c r="L1225" s="115">
        <v>4.1666666666666664E-2</v>
      </c>
      <c r="M1225" s="90">
        <v>21.43</v>
      </c>
      <c r="N1225" s="90">
        <v>22.96</v>
      </c>
      <c r="O1225" s="90">
        <v>25.04</v>
      </c>
      <c r="P1225" s="90">
        <v>26.94</v>
      </c>
      <c r="Q1225" s="90">
        <v>27.84</v>
      </c>
      <c r="R1225" s="63">
        <f t="shared" si="685"/>
        <v>7.5900000000000034</v>
      </c>
      <c r="S1225" s="64">
        <f t="shared" si="684"/>
        <v>-0.19776380153738643</v>
      </c>
      <c r="T1225" s="65">
        <f t="shared" ref="T1225:U1288" si="715">M1225/N1225</f>
        <v>0.933362369337979</v>
      </c>
      <c r="U1225" s="65">
        <f t="shared" si="715"/>
        <v>0.91693290734824284</v>
      </c>
      <c r="V1225" s="65">
        <f t="shared" si="686"/>
        <v>0.85226429101707502</v>
      </c>
      <c r="W1225" s="65">
        <f t="shared" si="687"/>
        <v>0.82471264367816099</v>
      </c>
      <c r="X1225" s="61">
        <f t="shared" si="698"/>
        <v>6.9491983426409623E-2</v>
      </c>
      <c r="Y1225" s="66">
        <f t="shared" si="688"/>
        <v>2.1808953566755111E-2</v>
      </c>
      <c r="Z1225" s="61">
        <f t="shared" si="689"/>
        <v>5.7427921649181979E-2</v>
      </c>
      <c r="AA1225" s="67">
        <f t="shared" si="690"/>
        <v>22.718333333333334</v>
      </c>
      <c r="AB1225" s="68">
        <f t="shared" si="691"/>
        <v>-3.2926829268292691E-2</v>
      </c>
      <c r="AC1225" s="69">
        <f t="shared" si="692"/>
        <v>-1.0525551684088291E-2</v>
      </c>
      <c r="AD1225" s="70">
        <f>_xlfn.PERCENTILE.EXC(AC1225:$AC$5675,0.5)</f>
        <v>8.9178719008264545E-2</v>
      </c>
      <c r="AE1225" s="70">
        <f>_xlfn.PERCENTILE.EXC($AC1225:AC$5675,0.35)</f>
        <v>5.2767838689435909E-2</v>
      </c>
      <c r="AF1225" s="71">
        <f t="shared" si="680"/>
        <v>2.9212393485786709E-2</v>
      </c>
      <c r="AG1225" s="70">
        <f t="shared" si="681"/>
        <v>-0.27366487307327381</v>
      </c>
      <c r="AH1225" s="70">
        <f t="shared" si="682"/>
        <v>-0.29773719104760293</v>
      </c>
      <c r="AI1225" s="61" t="str">
        <f t="shared" si="707"/>
        <v>Safety</v>
      </c>
      <c r="AJ1225" s="68" t="str">
        <f t="shared" si="708"/>
        <v>Safety</v>
      </c>
      <c r="AK1225" s="72" t="str">
        <f t="shared" si="709"/>
        <v>00635U</v>
      </c>
      <c r="AL1225" s="73">
        <f t="shared" si="699"/>
        <v>0</v>
      </c>
      <c r="AM1225" s="72" t="str">
        <f t="shared" si="712"/>
        <v>00635U</v>
      </c>
      <c r="AN1225" s="73">
        <f t="shared" si="700"/>
        <v>0</v>
      </c>
      <c r="AO1225" s="74" t="str">
        <f t="shared" si="706"/>
        <v>00635U</v>
      </c>
      <c r="AP1225" s="20">
        <f t="shared" si="701"/>
        <v>0</v>
      </c>
      <c r="AQ1225" s="74" t="str">
        <f t="shared" si="679"/>
        <v>00635U</v>
      </c>
      <c r="AR1225" s="20">
        <f t="shared" si="702"/>
        <v>0</v>
      </c>
      <c r="AS1225" s="74" t="str">
        <f t="shared" si="710"/>
        <v>00635U</v>
      </c>
      <c r="AT1225" s="20">
        <f t="shared" si="703"/>
        <v>0</v>
      </c>
      <c r="AU1225" s="74" t="str">
        <f t="shared" si="693"/>
        <v>00635U</v>
      </c>
      <c r="AV1225" s="20">
        <f t="shared" si="704"/>
        <v>0</v>
      </c>
      <c r="AW1225" s="74" t="str">
        <f t="shared" si="694"/>
        <v>00635U</v>
      </c>
      <c r="AX1225" s="20">
        <f t="shared" si="695"/>
        <v>0</v>
      </c>
      <c r="AY1225" s="20">
        <f t="shared" si="705"/>
        <v>1</v>
      </c>
      <c r="AZ1225" s="57">
        <v>44530</v>
      </c>
      <c r="BA1225" s="75">
        <v>33.51</v>
      </c>
      <c r="BB1225" s="90">
        <v>33.237499999999997</v>
      </c>
      <c r="BC1225" s="76">
        <f t="shared" si="713"/>
        <v>34.485624999999992</v>
      </c>
      <c r="BD1225" s="76">
        <f t="shared" si="714"/>
        <v>34.464958333333328</v>
      </c>
      <c r="BE1225" s="77">
        <f t="shared" si="683"/>
        <v>-3.6192616488754221E-2</v>
      </c>
      <c r="BF1225" s="77">
        <f t="shared" si="711"/>
        <v>-2.7708094816111448E-2</v>
      </c>
    </row>
    <row r="1226" spans="1:58" s="23" customFormat="1" ht="13.15" x14ac:dyDescent="0.4">
      <c r="A1226" s="57">
        <v>44526</v>
      </c>
      <c r="B1226" s="112">
        <v>26.541</v>
      </c>
      <c r="C1226" s="112">
        <v>27.01</v>
      </c>
      <c r="D1226" s="112">
        <v>27.106999999999999</v>
      </c>
      <c r="E1226" s="112">
        <v>27.126999999999999</v>
      </c>
      <c r="F1226" s="112">
        <v>27.077999999999999</v>
      </c>
      <c r="G1226" s="112">
        <v>27.113</v>
      </c>
      <c r="H1226" s="113">
        <v>26.806999999999999</v>
      </c>
      <c r="I1226" s="90">
        <f t="shared" si="696"/>
        <v>26.677791666666668</v>
      </c>
      <c r="J1226" s="90">
        <f t="shared" si="697"/>
        <v>27.038291666666666</v>
      </c>
      <c r="K1226" s="114">
        <v>17</v>
      </c>
      <c r="L1226" s="115">
        <v>4.1666666666666664E-2</v>
      </c>
      <c r="M1226" s="90">
        <v>30.6</v>
      </c>
      <c r="N1226" s="90">
        <v>28.62</v>
      </c>
      <c r="O1226" s="90">
        <v>29.17</v>
      </c>
      <c r="P1226" s="90">
        <v>29.88</v>
      </c>
      <c r="Q1226" s="90">
        <v>29.66</v>
      </c>
      <c r="R1226" s="63">
        <f t="shared" si="685"/>
        <v>-0.17000000000000171</v>
      </c>
      <c r="S1226" s="64">
        <f t="shared" si="684"/>
        <v>0.54036598493003252</v>
      </c>
      <c r="T1226" s="65">
        <f t="shared" si="715"/>
        <v>1.0691823899371069</v>
      </c>
      <c r="U1226" s="65">
        <f t="shared" si="715"/>
        <v>0.98114501199862869</v>
      </c>
      <c r="V1226" s="65">
        <f t="shared" si="686"/>
        <v>0.95783132530120485</v>
      </c>
      <c r="W1226" s="65">
        <f t="shared" si="687"/>
        <v>0.96493594066082267</v>
      </c>
      <c r="X1226" s="61">
        <f t="shared" si="698"/>
        <v>1.7670773520214053E-2</v>
      </c>
      <c r="Y1226" s="66">
        <f t="shared" si="688"/>
        <v>-1.1796365244958909E-2</v>
      </c>
      <c r="Z1226" s="61">
        <f t="shared" si="689"/>
        <v>1.3513112498379517E-2</v>
      </c>
      <c r="AA1226" s="67">
        <f t="shared" si="690"/>
        <v>26.677791666666664</v>
      </c>
      <c r="AB1226" s="68">
        <f t="shared" si="691"/>
        <v>-7.264150943396229E-2</v>
      </c>
      <c r="AC1226" s="69">
        <f t="shared" si="692"/>
        <v>-6.786192639180072E-2</v>
      </c>
      <c r="AD1226" s="70">
        <f>_xlfn.PERCENTILE.EXC(AC1226:$AC$5675,0.5)</f>
        <v>8.9223385221244039E-2</v>
      </c>
      <c r="AE1226" s="70">
        <f>_xlfn.PERCENTILE.EXC($AC1226:AC$5675,0.35)</f>
        <v>5.2776245080467674E-2</v>
      </c>
      <c r="AF1226" s="71">
        <f t="shared" si="680"/>
        <v>2.9560507841455697E-2</v>
      </c>
      <c r="AG1226" s="70">
        <f t="shared" si="681"/>
        <v>-0.27366487307327381</v>
      </c>
      <c r="AH1226" s="70">
        <f t="shared" si="682"/>
        <v>-0.29773719104760293</v>
      </c>
      <c r="AI1226" s="61" t="str">
        <f t="shared" si="707"/>
        <v>Safety</v>
      </c>
      <c r="AJ1226" s="68" t="str">
        <f t="shared" si="708"/>
        <v>Safety</v>
      </c>
      <c r="AK1226" s="72" t="str">
        <f t="shared" si="709"/>
        <v>00635U</v>
      </c>
      <c r="AL1226" s="73">
        <f t="shared" si="699"/>
        <v>0</v>
      </c>
      <c r="AM1226" s="72" t="str">
        <f t="shared" si="712"/>
        <v>00635U</v>
      </c>
      <c r="AN1226" s="73">
        <f t="shared" si="700"/>
        <v>0</v>
      </c>
      <c r="AO1226" s="74" t="str">
        <f t="shared" si="706"/>
        <v>00635U</v>
      </c>
      <c r="AP1226" s="20">
        <f t="shared" si="701"/>
        <v>0</v>
      </c>
      <c r="AQ1226" s="74" t="str">
        <f t="shared" ref="AQ1226:AQ1289" si="716">IF(BB1226&gt;BC1226,IF(BE1226&lt;0.2,"00631L","00635U"),"00635U")</f>
        <v>00635U</v>
      </c>
      <c r="AR1226" s="20">
        <f t="shared" si="702"/>
        <v>0</v>
      </c>
      <c r="AS1226" s="74" t="str">
        <f t="shared" si="710"/>
        <v>00635U</v>
      </c>
      <c r="AT1226" s="20">
        <f t="shared" si="703"/>
        <v>0</v>
      </c>
      <c r="AU1226" s="74" t="str">
        <f t="shared" si="693"/>
        <v>00635U</v>
      </c>
      <c r="AV1226" s="20">
        <f t="shared" si="704"/>
        <v>0</v>
      </c>
      <c r="AW1226" s="74" t="str">
        <f t="shared" si="694"/>
        <v>00635U</v>
      </c>
      <c r="AX1226" s="20">
        <f t="shared" si="695"/>
        <v>0</v>
      </c>
      <c r="AY1226" s="20">
        <f t="shared" si="705"/>
        <v>1</v>
      </c>
      <c r="AZ1226" s="57">
        <v>44529</v>
      </c>
      <c r="BA1226" s="75">
        <v>33.5</v>
      </c>
      <c r="BB1226" s="90">
        <v>33.287500000000001</v>
      </c>
      <c r="BC1226" s="76">
        <f t="shared" si="713"/>
        <v>34.505624999999995</v>
      </c>
      <c r="BD1226" s="76">
        <f t="shared" si="714"/>
        <v>34.489999999999995</v>
      </c>
      <c r="BE1226" s="77">
        <f t="shared" si="683"/>
        <v>-3.5302215218533023E-2</v>
      </c>
      <c r="BF1226" s="77">
        <f t="shared" si="711"/>
        <v>-2.870397216584503E-2</v>
      </c>
    </row>
    <row r="1227" spans="1:58" s="23" customFormat="1" ht="13.15" x14ac:dyDescent="0.4">
      <c r="A1227" s="57">
        <v>44524</v>
      </c>
      <c r="B1227" s="112">
        <v>20.347999999999999</v>
      </c>
      <c r="C1227" s="112">
        <v>22.454000000000001</v>
      </c>
      <c r="D1227" s="112">
        <v>23.574999999999999</v>
      </c>
      <c r="E1227" s="112">
        <v>24.425000000000001</v>
      </c>
      <c r="F1227" s="112">
        <v>25.093</v>
      </c>
      <c r="G1227" s="112">
        <v>25.367000000000001</v>
      </c>
      <c r="H1227" s="113">
        <v>25.606000000000002</v>
      </c>
      <c r="I1227" s="90">
        <f t="shared" si="696"/>
        <v>20.874499999999998</v>
      </c>
      <c r="J1227" s="90">
        <f t="shared" si="697"/>
        <v>22.734249999999999</v>
      </c>
      <c r="K1227" s="114">
        <v>18</v>
      </c>
      <c r="L1227" s="115">
        <v>4.1666666666666664E-2</v>
      </c>
      <c r="M1227" s="90">
        <v>14.82</v>
      </c>
      <c r="N1227" s="90">
        <v>18.579999999999998</v>
      </c>
      <c r="O1227" s="90">
        <v>21.9</v>
      </c>
      <c r="P1227" s="90">
        <v>24.97</v>
      </c>
      <c r="Q1227" s="90">
        <v>26.56</v>
      </c>
      <c r="R1227" s="63">
        <f t="shared" si="685"/>
        <v>13.469999999999999</v>
      </c>
      <c r="S1227" s="64">
        <f t="shared" si="684"/>
        <v>-4.1279669762641941E-2</v>
      </c>
      <c r="T1227" s="65">
        <f t="shared" si="715"/>
        <v>0.7976318622174382</v>
      </c>
      <c r="U1227" s="65">
        <f t="shared" si="715"/>
        <v>0.8484018264840183</v>
      </c>
      <c r="V1227" s="65">
        <f t="shared" si="686"/>
        <v>0.74409291149379253</v>
      </c>
      <c r="W1227" s="65">
        <f t="shared" si="687"/>
        <v>0.69954819277108427</v>
      </c>
      <c r="X1227" s="61">
        <f t="shared" si="698"/>
        <v>0.10349911539217622</v>
      </c>
      <c r="Y1227" s="66">
        <f t="shared" si="688"/>
        <v>4.8352098259979569E-2</v>
      </c>
      <c r="Z1227" s="61">
        <f t="shared" si="689"/>
        <v>8.9091954298306644E-2</v>
      </c>
      <c r="AA1227" s="67">
        <f t="shared" si="690"/>
        <v>20.874499999999998</v>
      </c>
      <c r="AB1227" s="68">
        <f t="shared" si="691"/>
        <v>9.5156081808396173E-2</v>
      </c>
      <c r="AC1227" s="69">
        <f t="shared" si="692"/>
        <v>0.12349300322927877</v>
      </c>
      <c r="AD1227" s="70">
        <f>_xlfn.PERCENTILE.EXC(AC1227:$AC$5675,0.5)</f>
        <v>8.9268051434223533E-2</v>
      </c>
      <c r="AE1227" s="70">
        <f>_xlfn.PERCENTILE.EXC($AC1227:AC$5675,0.35)</f>
        <v>5.2805348666065184E-2</v>
      </c>
      <c r="AF1227" s="71">
        <f t="shared" si="680"/>
        <v>2.9639388290441108E-2</v>
      </c>
      <c r="AG1227" s="70">
        <f t="shared" si="681"/>
        <v>-0.27366487307327381</v>
      </c>
      <c r="AH1227" s="70">
        <f t="shared" si="682"/>
        <v>-0.29773719104760293</v>
      </c>
      <c r="AI1227" s="61" t="str">
        <f t="shared" si="707"/>
        <v>Short VOL</v>
      </c>
      <c r="AJ1227" s="68" t="str">
        <f t="shared" si="708"/>
        <v>Short VOL</v>
      </c>
      <c r="AK1227" s="72" t="str">
        <f t="shared" si="709"/>
        <v>00631L</v>
      </c>
      <c r="AL1227" s="73">
        <f t="shared" si="699"/>
        <v>1</v>
      </c>
      <c r="AM1227" s="72" t="str">
        <f t="shared" si="712"/>
        <v>00631L</v>
      </c>
      <c r="AN1227" s="73">
        <f t="shared" si="700"/>
        <v>1</v>
      </c>
      <c r="AO1227" s="74" t="str">
        <f t="shared" si="706"/>
        <v>00631L</v>
      </c>
      <c r="AP1227" s="20">
        <f t="shared" si="701"/>
        <v>1</v>
      </c>
      <c r="AQ1227" s="74" t="str">
        <f t="shared" si="716"/>
        <v>00635U</v>
      </c>
      <c r="AR1227" s="20">
        <f t="shared" si="702"/>
        <v>0</v>
      </c>
      <c r="AS1227" s="74" t="str">
        <f t="shared" si="710"/>
        <v>00635U</v>
      </c>
      <c r="AT1227" s="20">
        <f t="shared" si="703"/>
        <v>0</v>
      </c>
      <c r="AU1227" s="74" t="str">
        <f t="shared" si="693"/>
        <v>00631L</v>
      </c>
      <c r="AV1227" s="20">
        <f t="shared" si="704"/>
        <v>1</v>
      </c>
      <c r="AW1227" s="74" t="str">
        <f t="shared" si="694"/>
        <v>00631L</v>
      </c>
      <c r="AX1227" s="20">
        <f t="shared" si="695"/>
        <v>1</v>
      </c>
      <c r="AY1227" s="20">
        <f t="shared" si="705"/>
        <v>0</v>
      </c>
      <c r="AZ1227" s="57">
        <v>44526</v>
      </c>
      <c r="BA1227" s="75">
        <v>33</v>
      </c>
      <c r="BB1227" s="90">
        <v>33.487499999999997</v>
      </c>
      <c r="BC1227" s="76">
        <f t="shared" si="713"/>
        <v>34.529374999999987</v>
      </c>
      <c r="BD1227" s="76">
        <f t="shared" si="714"/>
        <v>34.500833333333318</v>
      </c>
      <c r="BE1227" s="77">
        <f t="shared" si="683"/>
        <v>-3.017358408601345E-2</v>
      </c>
      <c r="BF1227" s="77">
        <f t="shared" si="711"/>
        <v>-4.3501364701335303E-2</v>
      </c>
    </row>
    <row r="1228" spans="1:58" s="23" customFormat="1" ht="13.15" x14ac:dyDescent="0.4">
      <c r="A1228" s="57">
        <v>44523</v>
      </c>
      <c r="B1228" s="112">
        <v>20.562999999999999</v>
      </c>
      <c r="C1228" s="112">
        <v>22.666</v>
      </c>
      <c r="D1228" s="112">
        <v>23.776</v>
      </c>
      <c r="E1228" s="112">
        <v>24.571000000000002</v>
      </c>
      <c r="F1228" s="112">
        <v>25.2</v>
      </c>
      <c r="G1228" s="112">
        <v>25.484000000000002</v>
      </c>
      <c r="H1228" s="113">
        <v>25.669</v>
      </c>
      <c r="I1228" s="90">
        <f t="shared" si="696"/>
        <v>21.001124999999998</v>
      </c>
      <c r="J1228" s="90">
        <f t="shared" si="697"/>
        <v>22.89725</v>
      </c>
      <c r="K1228" s="114">
        <v>19</v>
      </c>
      <c r="L1228" s="115">
        <v>4.1666666666666664E-2</v>
      </c>
      <c r="M1228" s="90">
        <v>16.350000000000001</v>
      </c>
      <c r="N1228" s="90">
        <v>19.38</v>
      </c>
      <c r="O1228" s="90">
        <v>22.45</v>
      </c>
      <c r="P1228" s="90">
        <v>25.32</v>
      </c>
      <c r="Q1228" s="90">
        <v>26.83</v>
      </c>
      <c r="R1228" s="63">
        <f t="shared" si="685"/>
        <v>12.039999999999992</v>
      </c>
      <c r="S1228" s="64">
        <f t="shared" si="684"/>
        <v>1.0954616588419263E-2</v>
      </c>
      <c r="T1228" s="65">
        <f t="shared" si="715"/>
        <v>0.84365325077399389</v>
      </c>
      <c r="U1228" s="65">
        <f t="shared" si="715"/>
        <v>0.86325167037861916</v>
      </c>
      <c r="V1228" s="65">
        <f t="shared" si="686"/>
        <v>0.7654028436018957</v>
      </c>
      <c r="W1228" s="65">
        <f t="shared" si="687"/>
        <v>0.72232575475214311</v>
      </c>
      <c r="X1228" s="61">
        <f t="shared" si="698"/>
        <v>0.10227106939648892</v>
      </c>
      <c r="Y1228" s="66">
        <f t="shared" si="688"/>
        <v>4.4686825933010418E-2</v>
      </c>
      <c r="Z1228" s="61">
        <f t="shared" si="689"/>
        <v>9.0286829872209304E-2</v>
      </c>
      <c r="AA1228" s="67">
        <f t="shared" si="690"/>
        <v>21.001124999999998</v>
      </c>
      <c r="AB1228" s="68">
        <f t="shared" si="691"/>
        <v>6.1042311661506705E-2</v>
      </c>
      <c r="AC1228" s="69">
        <f t="shared" si="692"/>
        <v>8.364938080495353E-2</v>
      </c>
      <c r="AD1228" s="70">
        <f>_xlfn.PERCENTILE.EXC(AC1228:$AC$5675,0.5)</f>
        <v>8.9223385221244039E-2</v>
      </c>
      <c r="AE1228" s="70">
        <f>_xlfn.PERCENTILE.EXC($AC1228:AC$5675,0.35)</f>
        <v>5.2786334111621279E-2</v>
      </c>
      <c r="AF1228" s="71">
        <f t="shared" si="680"/>
        <v>2.9639388290441108E-2</v>
      </c>
      <c r="AG1228" s="70">
        <f t="shared" si="681"/>
        <v>-0.27366487307327381</v>
      </c>
      <c r="AH1228" s="70">
        <f t="shared" si="682"/>
        <v>-0.29773719104760293</v>
      </c>
      <c r="AI1228" s="61" t="str">
        <f t="shared" si="707"/>
        <v>Safety</v>
      </c>
      <c r="AJ1228" s="68" t="str">
        <f t="shared" si="708"/>
        <v>Short VOL</v>
      </c>
      <c r="AK1228" s="72" t="str">
        <f t="shared" si="709"/>
        <v>00631L</v>
      </c>
      <c r="AL1228" s="73">
        <f t="shared" si="699"/>
        <v>1</v>
      </c>
      <c r="AM1228" s="72" t="str">
        <f t="shared" si="712"/>
        <v>00631L</v>
      </c>
      <c r="AN1228" s="73">
        <f t="shared" si="700"/>
        <v>1</v>
      </c>
      <c r="AO1228" s="74" t="str">
        <f t="shared" si="706"/>
        <v>00631L</v>
      </c>
      <c r="AP1228" s="20">
        <f t="shared" si="701"/>
        <v>1</v>
      </c>
      <c r="AQ1228" s="74" t="str">
        <f t="shared" si="716"/>
        <v>00635U</v>
      </c>
      <c r="AR1228" s="20">
        <f t="shared" si="702"/>
        <v>0</v>
      </c>
      <c r="AS1228" s="74" t="str">
        <f t="shared" si="710"/>
        <v>00635U</v>
      </c>
      <c r="AT1228" s="20">
        <f t="shared" si="703"/>
        <v>0</v>
      </c>
      <c r="AU1228" s="74" t="str">
        <f t="shared" si="693"/>
        <v>00631L</v>
      </c>
      <c r="AV1228" s="20">
        <f t="shared" si="704"/>
        <v>1</v>
      </c>
      <c r="AW1228" s="74" t="str">
        <f t="shared" si="694"/>
        <v>00631L</v>
      </c>
      <c r="AX1228" s="20">
        <f t="shared" si="695"/>
        <v>1</v>
      </c>
      <c r="AY1228" s="20">
        <f t="shared" si="705"/>
        <v>0</v>
      </c>
      <c r="AZ1228" s="57">
        <v>44524</v>
      </c>
      <c r="BA1228" s="75">
        <v>33.67</v>
      </c>
      <c r="BB1228" s="90">
        <v>34.262500000000003</v>
      </c>
      <c r="BC1228" s="76">
        <f t="shared" si="713"/>
        <v>34.550416666666663</v>
      </c>
      <c r="BD1228" s="76">
        <f t="shared" si="714"/>
        <v>34.532416666666656</v>
      </c>
      <c r="BE1228" s="77">
        <f t="shared" si="683"/>
        <v>-8.333232836072714E-3</v>
      </c>
      <c r="BF1228" s="77">
        <f t="shared" si="711"/>
        <v>-2.497411852148549E-2</v>
      </c>
    </row>
    <row r="1229" spans="1:58" s="23" customFormat="1" ht="13.15" x14ac:dyDescent="0.4">
      <c r="A1229" s="57">
        <v>44522</v>
      </c>
      <c r="B1229" s="112">
        <v>21.152999999999999</v>
      </c>
      <c r="C1229" s="112">
        <v>23.1</v>
      </c>
      <c r="D1229" s="112">
        <v>24.05</v>
      </c>
      <c r="E1229" s="112">
        <v>24.85</v>
      </c>
      <c r="F1229" s="112">
        <v>25.468</v>
      </c>
      <c r="G1229" s="112">
        <v>25.7</v>
      </c>
      <c r="H1229" s="113">
        <v>25.9</v>
      </c>
      <c r="I1229" s="90">
        <f t="shared" si="696"/>
        <v>21.477499999999999</v>
      </c>
      <c r="J1229" s="90">
        <f t="shared" si="697"/>
        <v>23.258333333333333</v>
      </c>
      <c r="K1229" s="114">
        <v>20</v>
      </c>
      <c r="L1229" s="115">
        <v>4.1666666666666664E-2</v>
      </c>
      <c r="M1229" s="90">
        <v>16.059999999999999</v>
      </c>
      <c r="N1229" s="90">
        <v>19.170000000000002</v>
      </c>
      <c r="O1229" s="90">
        <v>22.63</v>
      </c>
      <c r="P1229" s="90">
        <v>25.43</v>
      </c>
      <c r="Q1229" s="90">
        <v>26.91</v>
      </c>
      <c r="R1229" s="63">
        <f t="shared" si="685"/>
        <v>12.829999999999998</v>
      </c>
      <c r="S1229" s="64">
        <f t="shared" si="684"/>
        <v>7.0351758793969932E-2</v>
      </c>
      <c r="T1229" s="65">
        <f t="shared" si="715"/>
        <v>0.83776734480959814</v>
      </c>
      <c r="U1229" s="65">
        <f t="shared" si="715"/>
        <v>0.84710561201944334</v>
      </c>
      <c r="V1229" s="65">
        <f t="shared" si="686"/>
        <v>0.75383405426661432</v>
      </c>
      <c r="W1229" s="65">
        <f t="shared" si="687"/>
        <v>0.71237458193979941</v>
      </c>
      <c r="X1229" s="61">
        <f t="shared" si="698"/>
        <v>9.2043681747270026E-2</v>
      </c>
      <c r="Y1229" s="66">
        <f t="shared" si="688"/>
        <v>4.2253521126760445E-2</v>
      </c>
      <c r="Z1229" s="61">
        <f t="shared" si="689"/>
        <v>8.2916230163349258E-2</v>
      </c>
      <c r="AA1229" s="67">
        <f t="shared" si="690"/>
        <v>21.477499999999999</v>
      </c>
      <c r="AB1229" s="68">
        <f t="shared" si="691"/>
        <v>0.10344287949921736</v>
      </c>
      <c r="AC1229" s="69">
        <f t="shared" si="692"/>
        <v>0.12037037037037022</v>
      </c>
      <c r="AD1229" s="70">
        <f>_xlfn.PERCENTILE.EXC(AC1229:$AC$5675,0.5)</f>
        <v>8.9268051434223533E-2</v>
      </c>
      <c r="AE1229" s="70">
        <f>_xlfn.PERCENTILE.EXC($AC1229:AC$5675,0.35)</f>
        <v>5.2775598435003693E-2</v>
      </c>
      <c r="AF1229" s="71">
        <f t="shared" si="680"/>
        <v>2.9639388290441108E-2</v>
      </c>
      <c r="AG1229" s="70">
        <f t="shared" si="681"/>
        <v>-0.27366487307327381</v>
      </c>
      <c r="AH1229" s="70">
        <f t="shared" si="682"/>
        <v>-0.29773719104760293</v>
      </c>
      <c r="AI1229" s="61" t="str">
        <f t="shared" si="707"/>
        <v>Short VOL</v>
      </c>
      <c r="AJ1229" s="68" t="str">
        <f t="shared" si="708"/>
        <v>Short VOL</v>
      </c>
      <c r="AK1229" s="72" t="str">
        <f t="shared" si="709"/>
        <v>00631L</v>
      </c>
      <c r="AL1229" s="73">
        <f t="shared" si="699"/>
        <v>1</v>
      </c>
      <c r="AM1229" s="72" t="str">
        <f t="shared" si="712"/>
        <v>00631L</v>
      </c>
      <c r="AN1229" s="73">
        <f t="shared" si="700"/>
        <v>1</v>
      </c>
      <c r="AO1229" s="74" t="str">
        <f t="shared" si="706"/>
        <v>00631L</v>
      </c>
      <c r="AP1229" s="20">
        <f t="shared" si="701"/>
        <v>1</v>
      </c>
      <c r="AQ1229" s="74" t="str">
        <f t="shared" si="716"/>
        <v>00635U</v>
      </c>
      <c r="AR1229" s="20">
        <f t="shared" si="702"/>
        <v>0</v>
      </c>
      <c r="AS1229" s="74" t="str">
        <f t="shared" si="710"/>
        <v>00635U</v>
      </c>
      <c r="AT1229" s="20">
        <f t="shared" si="703"/>
        <v>0</v>
      </c>
      <c r="AU1229" s="74" t="str">
        <f t="shared" si="693"/>
        <v>00631L</v>
      </c>
      <c r="AV1229" s="20">
        <f t="shared" si="704"/>
        <v>1</v>
      </c>
      <c r="AW1229" s="74" t="str">
        <f t="shared" si="694"/>
        <v>00631L</v>
      </c>
      <c r="AX1229" s="20">
        <f t="shared" si="695"/>
        <v>1</v>
      </c>
      <c r="AY1229" s="20">
        <f t="shared" si="705"/>
        <v>0</v>
      </c>
      <c r="AZ1229" s="57">
        <v>44523</v>
      </c>
      <c r="BA1229" s="75">
        <v>34.08</v>
      </c>
      <c r="BB1229" s="90">
        <v>34</v>
      </c>
      <c r="BC1229" s="76">
        <f t="shared" si="713"/>
        <v>34.561666666666653</v>
      </c>
      <c r="BD1229" s="76">
        <f t="shared" si="714"/>
        <v>34.547374999999995</v>
      </c>
      <c r="BE1229" s="77">
        <f t="shared" si="683"/>
        <v>-1.6251145295847619E-2</v>
      </c>
      <c r="BF1229" s="77">
        <f t="shared" si="711"/>
        <v>-1.352852423664597E-2</v>
      </c>
    </row>
    <row r="1230" spans="1:58" s="23" customFormat="1" ht="13.15" x14ac:dyDescent="0.4">
      <c r="A1230" s="57">
        <v>44519</v>
      </c>
      <c r="B1230" s="112">
        <v>20.798999999999999</v>
      </c>
      <c r="C1230" s="112">
        <v>22.75</v>
      </c>
      <c r="D1230" s="112">
        <v>23.709</v>
      </c>
      <c r="E1230" s="112">
        <v>24.571999999999999</v>
      </c>
      <c r="F1230" s="112">
        <v>25.2</v>
      </c>
      <c r="G1230" s="112">
        <v>25.498000000000001</v>
      </c>
      <c r="H1230" s="113">
        <v>25.706</v>
      </c>
      <c r="I1230" s="90">
        <f t="shared" si="696"/>
        <v>21.042874999999999</v>
      </c>
      <c r="J1230" s="90">
        <f t="shared" si="697"/>
        <v>22.869875</v>
      </c>
      <c r="K1230" s="114">
        <v>21</v>
      </c>
      <c r="L1230" s="115">
        <v>4.1666666666666664E-2</v>
      </c>
      <c r="M1230" s="90">
        <v>12.45</v>
      </c>
      <c r="N1230" s="90">
        <v>17.91</v>
      </c>
      <c r="O1230" s="90">
        <v>21.92</v>
      </c>
      <c r="P1230" s="90">
        <v>24.87</v>
      </c>
      <c r="Q1230" s="90">
        <v>26.63</v>
      </c>
      <c r="R1230" s="63">
        <f t="shared" si="685"/>
        <v>16.430000000000007</v>
      </c>
      <c r="S1230" s="64">
        <f t="shared" si="684"/>
        <v>1.8192154633314399E-2</v>
      </c>
      <c r="T1230" s="65">
        <f t="shared" si="715"/>
        <v>0.69514237855946392</v>
      </c>
      <c r="U1230" s="65">
        <f t="shared" si="715"/>
        <v>0.81706204379562042</v>
      </c>
      <c r="V1230" s="65">
        <f t="shared" si="686"/>
        <v>0.72014475271411338</v>
      </c>
      <c r="W1230" s="65">
        <f t="shared" si="687"/>
        <v>0.67254975591438226</v>
      </c>
      <c r="X1230" s="61">
        <f t="shared" si="698"/>
        <v>9.3802586662820361E-2</v>
      </c>
      <c r="Y1230" s="66">
        <f t="shared" si="688"/>
        <v>4.6150089532801579E-2</v>
      </c>
      <c r="Z1230" s="61">
        <f t="shared" si="689"/>
        <v>8.6822736912137807E-2</v>
      </c>
      <c r="AA1230" s="67">
        <f t="shared" si="690"/>
        <v>21.042874999999999</v>
      </c>
      <c r="AB1230" s="68">
        <f t="shared" si="691"/>
        <v>0.16130653266331654</v>
      </c>
      <c r="AC1230" s="69">
        <f t="shared" si="692"/>
        <v>0.17492322724734777</v>
      </c>
      <c r="AD1230" s="70">
        <f>_xlfn.PERCENTILE.EXC(AC1230:$AC$5675,0.5)</f>
        <v>8.9223385221244039E-2</v>
      </c>
      <c r="AE1230" s="70">
        <f>_xlfn.PERCENTILE.EXC($AC1230:AC$5675,0.35)</f>
        <v>5.277107191675582E-2</v>
      </c>
      <c r="AF1230" s="71">
        <f t="shared" ref="AF1230:AF1293" si="717">_xlfn.PERCENTILE.EXC($AC1230:$AC2230,0.28)</f>
        <v>2.9639388290441108E-2</v>
      </c>
      <c r="AG1230" s="70">
        <f t="shared" ref="AG1230:AG1293" si="718">_xlfn.PERCENTILE.EXC($AC1230:$AC2230,0.01)</f>
        <v>-0.27366487307327381</v>
      </c>
      <c r="AH1230" s="70">
        <f t="shared" ref="AH1230:AH1293" si="719">_xlfn.PERCENTILE.EXC($AC1230:$AC2230,0.005)</f>
        <v>-0.29773719104760293</v>
      </c>
      <c r="AI1230" s="61" t="str">
        <f t="shared" si="707"/>
        <v>Short VOL</v>
      </c>
      <c r="AJ1230" s="68" t="str">
        <f t="shared" si="708"/>
        <v>Short VOL</v>
      </c>
      <c r="AK1230" s="72" t="str">
        <f t="shared" si="709"/>
        <v>00631L</v>
      </c>
      <c r="AL1230" s="73">
        <f t="shared" si="699"/>
        <v>1</v>
      </c>
      <c r="AM1230" s="72" t="str">
        <f t="shared" si="712"/>
        <v>00631L</v>
      </c>
      <c r="AN1230" s="73">
        <f t="shared" si="700"/>
        <v>1</v>
      </c>
      <c r="AO1230" s="74" t="str">
        <f t="shared" si="706"/>
        <v>00631L</v>
      </c>
      <c r="AP1230" s="20">
        <f t="shared" si="701"/>
        <v>1</v>
      </c>
      <c r="AQ1230" s="74" t="str">
        <f t="shared" si="716"/>
        <v>00631L</v>
      </c>
      <c r="AR1230" s="20">
        <f t="shared" si="702"/>
        <v>1</v>
      </c>
      <c r="AS1230" s="74" t="str">
        <f t="shared" si="710"/>
        <v>00635U</v>
      </c>
      <c r="AT1230" s="20">
        <f t="shared" si="703"/>
        <v>0</v>
      </c>
      <c r="AU1230" s="74" t="str">
        <f t="shared" si="693"/>
        <v>00631L</v>
      </c>
      <c r="AV1230" s="20">
        <f t="shared" si="704"/>
        <v>1</v>
      </c>
      <c r="AW1230" s="74" t="str">
        <f t="shared" si="694"/>
        <v>00631L</v>
      </c>
      <c r="AX1230" s="20">
        <f t="shared" si="695"/>
        <v>1</v>
      </c>
      <c r="AY1230" s="20">
        <f t="shared" si="705"/>
        <v>0</v>
      </c>
      <c r="AZ1230" s="57">
        <v>44522</v>
      </c>
      <c r="BA1230" s="75">
        <v>34.08</v>
      </c>
      <c r="BB1230" s="90">
        <v>34.75</v>
      </c>
      <c r="BC1230" s="76">
        <f t="shared" si="713"/>
        <v>34.576666666666661</v>
      </c>
      <c r="BD1230" s="76">
        <f t="shared" si="714"/>
        <v>34.562999999999995</v>
      </c>
      <c r="BE1230" s="77">
        <f t="shared" si="683"/>
        <v>5.0130145570232085E-3</v>
      </c>
      <c r="BF1230" s="77">
        <f t="shared" si="711"/>
        <v>-1.3974481381824409E-2</v>
      </c>
    </row>
    <row r="1231" spans="1:58" s="23" customFormat="1" ht="13.15" x14ac:dyDescent="0.4">
      <c r="A1231" s="57">
        <v>44518</v>
      </c>
      <c r="B1231" s="112">
        <v>20.5</v>
      </c>
      <c r="C1231" s="112">
        <v>22.646000000000001</v>
      </c>
      <c r="D1231" s="112">
        <v>23.8</v>
      </c>
      <c r="E1231" s="112">
        <v>24.6</v>
      </c>
      <c r="F1231" s="112">
        <v>25.251000000000001</v>
      </c>
      <c r="G1231" s="112">
        <v>25.6</v>
      </c>
      <c r="H1231" s="113">
        <v>25.85</v>
      </c>
      <c r="I1231" s="90">
        <f t="shared" si="696"/>
        <v>20.678833333333333</v>
      </c>
      <c r="J1231" s="90">
        <f t="shared" si="697"/>
        <v>22.742166666666666</v>
      </c>
      <c r="K1231" s="114">
        <v>22</v>
      </c>
      <c r="L1231" s="115">
        <v>4.1666666666666664E-2</v>
      </c>
      <c r="M1231" s="90">
        <v>12.43</v>
      </c>
      <c r="N1231" s="90">
        <v>17.59</v>
      </c>
      <c r="O1231" s="90">
        <v>21.9</v>
      </c>
      <c r="P1231" s="90">
        <v>24.87</v>
      </c>
      <c r="Q1231" s="90">
        <v>26.62</v>
      </c>
      <c r="R1231" s="63">
        <f t="shared" si="685"/>
        <v>16.749999999999996</v>
      </c>
      <c r="S1231" s="64">
        <f t="shared" si="684"/>
        <v>2.8053769725306862E-2</v>
      </c>
      <c r="T1231" s="65">
        <f t="shared" si="715"/>
        <v>0.70665150653780551</v>
      </c>
      <c r="U1231" s="65">
        <f t="shared" si="715"/>
        <v>0.80319634703196352</v>
      </c>
      <c r="V1231" s="65">
        <f t="shared" si="686"/>
        <v>0.70727784479292322</v>
      </c>
      <c r="W1231" s="65">
        <f t="shared" si="687"/>
        <v>0.66078136739293758</v>
      </c>
      <c r="X1231" s="61">
        <f t="shared" si="698"/>
        <v>0.10468292682926833</v>
      </c>
      <c r="Y1231" s="66">
        <f t="shared" si="688"/>
        <v>5.08130081300813E-2</v>
      </c>
      <c r="Z1231" s="61">
        <f t="shared" si="689"/>
        <v>9.977996824450118E-2</v>
      </c>
      <c r="AA1231" s="67">
        <f t="shared" si="690"/>
        <v>20.678833333333333</v>
      </c>
      <c r="AB1231" s="68">
        <f t="shared" si="691"/>
        <v>0.16543490619670267</v>
      </c>
      <c r="AC1231" s="69">
        <f t="shared" si="692"/>
        <v>0.17560166761417473</v>
      </c>
      <c r="AD1231" s="70">
        <f>_xlfn.PERCENTILE.EXC(AC1231:$AC$5675,0.5)</f>
        <v>8.9178719008264545E-2</v>
      </c>
      <c r="AE1231" s="70">
        <f>_xlfn.PERCENTILE.EXC($AC1231:AC$5675,0.35)</f>
        <v>5.2766545398507947E-2</v>
      </c>
      <c r="AF1231" s="71">
        <f t="shared" si="717"/>
        <v>2.9639388290441108E-2</v>
      </c>
      <c r="AG1231" s="70">
        <f t="shared" si="718"/>
        <v>-0.27366487307327381</v>
      </c>
      <c r="AH1231" s="70">
        <f t="shared" si="719"/>
        <v>-0.29773719104760293</v>
      </c>
      <c r="AI1231" s="61" t="str">
        <f t="shared" si="707"/>
        <v>Short VOL</v>
      </c>
      <c r="AJ1231" s="68" t="str">
        <f t="shared" si="708"/>
        <v>Short VOL</v>
      </c>
      <c r="AK1231" s="72" t="str">
        <f t="shared" si="709"/>
        <v>00631L</v>
      </c>
      <c r="AL1231" s="73">
        <f t="shared" si="699"/>
        <v>1</v>
      </c>
      <c r="AM1231" s="72" t="str">
        <f t="shared" si="712"/>
        <v>00631L</v>
      </c>
      <c r="AN1231" s="73">
        <f t="shared" si="700"/>
        <v>1</v>
      </c>
      <c r="AO1231" s="74" t="str">
        <f t="shared" si="706"/>
        <v>00631L</v>
      </c>
      <c r="AP1231" s="20">
        <f t="shared" si="701"/>
        <v>1</v>
      </c>
      <c r="AQ1231" s="74" t="str">
        <f t="shared" si="716"/>
        <v>00631L</v>
      </c>
      <c r="AR1231" s="20">
        <f t="shared" si="702"/>
        <v>1</v>
      </c>
      <c r="AS1231" s="74" t="str">
        <f t="shared" si="710"/>
        <v>00635U</v>
      </c>
      <c r="AT1231" s="20">
        <f t="shared" si="703"/>
        <v>0</v>
      </c>
      <c r="AU1231" s="74" t="str">
        <f t="shared" si="693"/>
        <v>00631L</v>
      </c>
      <c r="AV1231" s="20">
        <f t="shared" si="704"/>
        <v>1</v>
      </c>
      <c r="AW1231" s="74" t="str">
        <f t="shared" si="694"/>
        <v>00631L</v>
      </c>
      <c r="AX1231" s="20">
        <f t="shared" si="695"/>
        <v>1</v>
      </c>
      <c r="AY1231" s="20">
        <f t="shared" si="705"/>
        <v>0</v>
      </c>
      <c r="AZ1231" s="57">
        <v>44519</v>
      </c>
      <c r="BA1231" s="75">
        <v>34.22</v>
      </c>
      <c r="BB1231" s="90">
        <v>35</v>
      </c>
      <c r="BC1231" s="76">
        <f t="shared" si="713"/>
        <v>34.57374999999999</v>
      </c>
      <c r="BD1231" s="76">
        <f t="shared" si="714"/>
        <v>34.567833333333319</v>
      </c>
      <c r="BE1231" s="77">
        <f t="shared" si="683"/>
        <v>1.2328717596442688E-2</v>
      </c>
      <c r="BF1231" s="77">
        <f t="shared" si="711"/>
        <v>-1.0062341193884097E-2</v>
      </c>
    </row>
    <row r="1232" spans="1:58" s="23" customFormat="1" ht="13.15" x14ac:dyDescent="0.4">
      <c r="A1232" s="57">
        <v>44517</v>
      </c>
      <c r="B1232" s="112">
        <v>20.274999999999999</v>
      </c>
      <c r="C1232" s="112">
        <v>22.427</v>
      </c>
      <c r="D1232" s="112">
        <v>23.602</v>
      </c>
      <c r="E1232" s="112">
        <v>24.5</v>
      </c>
      <c r="F1232" s="112">
        <v>25.201000000000001</v>
      </c>
      <c r="G1232" s="112">
        <v>25.584</v>
      </c>
      <c r="H1232" s="113">
        <v>25.855</v>
      </c>
      <c r="I1232" s="90">
        <f t="shared" si="696"/>
        <v>20.364666666666665</v>
      </c>
      <c r="J1232" s="90">
        <f t="shared" si="697"/>
        <v>22.475958333333335</v>
      </c>
      <c r="K1232" s="114">
        <v>23</v>
      </c>
      <c r="L1232" s="115">
        <v>4.1666666666666664E-2</v>
      </c>
      <c r="M1232" s="90">
        <v>11.51</v>
      </c>
      <c r="N1232" s="90">
        <v>17.11</v>
      </c>
      <c r="O1232" s="90">
        <v>21.58</v>
      </c>
      <c r="P1232" s="90">
        <v>24.66</v>
      </c>
      <c r="Q1232" s="90">
        <v>26.51</v>
      </c>
      <c r="R1232" s="63">
        <f t="shared" si="685"/>
        <v>17.619999999999997</v>
      </c>
      <c r="S1232" s="64">
        <f t="shared" si="684"/>
        <v>4.5204642638973634E-2</v>
      </c>
      <c r="T1232" s="65">
        <f t="shared" si="715"/>
        <v>0.6727060198714202</v>
      </c>
      <c r="U1232" s="65">
        <f t="shared" si="715"/>
        <v>0.79286376274328085</v>
      </c>
      <c r="V1232" s="65">
        <f t="shared" si="686"/>
        <v>0.69383617193836167</v>
      </c>
      <c r="W1232" s="65">
        <f t="shared" si="687"/>
        <v>0.64541682384006027</v>
      </c>
      <c r="X1232" s="61">
        <f t="shared" si="698"/>
        <v>0.1061405672009865</v>
      </c>
      <c r="Y1232" s="66">
        <f t="shared" si="688"/>
        <v>5.530612244897961E-2</v>
      </c>
      <c r="Z1232" s="61">
        <f t="shared" si="689"/>
        <v>0.10367425606442549</v>
      </c>
      <c r="AA1232" s="67">
        <f t="shared" si="690"/>
        <v>20.364666666666665</v>
      </c>
      <c r="AB1232" s="68">
        <f t="shared" si="691"/>
        <v>0.18497954412624193</v>
      </c>
      <c r="AC1232" s="69">
        <f t="shared" si="692"/>
        <v>0.19022014416520547</v>
      </c>
      <c r="AD1232" s="70">
        <f>_xlfn.PERCENTILE.EXC(AC1232:$AC$5675,0.5)</f>
        <v>8.915842680047234E-2</v>
      </c>
      <c r="AE1232" s="70">
        <f>_xlfn.PERCENTILE.EXC($AC1232:AC$5675,0.35)</f>
        <v>5.2763022109264125E-2</v>
      </c>
      <c r="AF1232" s="71">
        <f t="shared" si="717"/>
        <v>2.9639388290441108E-2</v>
      </c>
      <c r="AG1232" s="70">
        <f t="shared" si="718"/>
        <v>-0.27366487307327381</v>
      </c>
      <c r="AH1232" s="70">
        <f t="shared" si="719"/>
        <v>-0.29773719104760293</v>
      </c>
      <c r="AI1232" s="61" t="str">
        <f t="shared" si="707"/>
        <v>Short VOL</v>
      </c>
      <c r="AJ1232" s="68" t="str">
        <f t="shared" si="708"/>
        <v>Short VOL</v>
      </c>
      <c r="AK1232" s="72" t="str">
        <f t="shared" si="709"/>
        <v>00631L</v>
      </c>
      <c r="AL1232" s="73">
        <f t="shared" si="699"/>
        <v>1</v>
      </c>
      <c r="AM1232" s="72" t="str">
        <f t="shared" si="712"/>
        <v>00631L</v>
      </c>
      <c r="AN1232" s="73">
        <f t="shared" si="700"/>
        <v>1</v>
      </c>
      <c r="AO1232" s="74" t="str">
        <f t="shared" si="706"/>
        <v>00631L</v>
      </c>
      <c r="AP1232" s="20">
        <f t="shared" si="701"/>
        <v>1</v>
      </c>
      <c r="AQ1232" s="74" t="str">
        <f t="shared" si="716"/>
        <v>00631L</v>
      </c>
      <c r="AR1232" s="20">
        <f t="shared" si="702"/>
        <v>1</v>
      </c>
      <c r="AS1232" s="74" t="str">
        <f t="shared" si="710"/>
        <v>00631L</v>
      </c>
      <c r="AT1232" s="20">
        <f t="shared" si="703"/>
        <v>1</v>
      </c>
      <c r="AU1232" s="74" t="str">
        <f t="shared" si="693"/>
        <v>00631L</v>
      </c>
      <c r="AV1232" s="20">
        <f t="shared" si="704"/>
        <v>1</v>
      </c>
      <c r="AW1232" s="74" t="str">
        <f t="shared" si="694"/>
        <v>00631L</v>
      </c>
      <c r="AX1232" s="20">
        <f t="shared" si="695"/>
        <v>1</v>
      </c>
      <c r="AY1232" s="20">
        <f t="shared" si="705"/>
        <v>0</v>
      </c>
      <c r="AZ1232" s="57">
        <v>44518</v>
      </c>
      <c r="BA1232" s="75">
        <v>34.81</v>
      </c>
      <c r="BB1232" s="90">
        <v>34.912500000000001</v>
      </c>
      <c r="BC1232" s="76">
        <f t="shared" si="713"/>
        <v>34.566666666666656</v>
      </c>
      <c r="BD1232" s="76">
        <f t="shared" si="714"/>
        <v>34.570583333333317</v>
      </c>
      <c r="BE1232" s="77">
        <f t="shared" si="683"/>
        <v>1.0004821600771815E-2</v>
      </c>
      <c r="BF1232" s="77">
        <f t="shared" si="711"/>
        <v>6.9254448025421883E-3</v>
      </c>
    </row>
    <row r="1233" spans="1:58" s="23" customFormat="1" ht="13.15" x14ac:dyDescent="0.4">
      <c r="A1233" s="57">
        <v>44516</v>
      </c>
      <c r="B1233" s="112">
        <v>16.798999999999999</v>
      </c>
      <c r="C1233" s="112">
        <v>20.001999999999999</v>
      </c>
      <c r="D1233" s="112">
        <v>22.045000000000002</v>
      </c>
      <c r="E1233" s="112">
        <v>23.201000000000001</v>
      </c>
      <c r="F1233" s="112">
        <v>24.05</v>
      </c>
      <c r="G1233" s="112">
        <v>24.85</v>
      </c>
      <c r="H1233" s="113">
        <v>25.248000000000001</v>
      </c>
      <c r="I1233" s="90">
        <f t="shared" si="696"/>
        <v>20.001999999999999</v>
      </c>
      <c r="J1233" s="90">
        <f t="shared" si="697"/>
        <v>22.045000000000002</v>
      </c>
      <c r="K1233" s="114">
        <v>0</v>
      </c>
      <c r="L1233" s="115">
        <v>0.05</v>
      </c>
      <c r="M1233" s="90">
        <v>11.94</v>
      </c>
      <c r="N1233" s="90">
        <v>16.37</v>
      </c>
      <c r="O1233" s="90">
        <v>20.9</v>
      </c>
      <c r="P1233" s="90">
        <v>23.93</v>
      </c>
      <c r="Q1233" s="90">
        <v>25.86</v>
      </c>
      <c r="R1233" s="63">
        <f t="shared" si="685"/>
        <v>16.519999999999996</v>
      </c>
      <c r="S1233" s="64">
        <f t="shared" si="684"/>
        <v>-7.2771376591872321E-3</v>
      </c>
      <c r="T1233" s="65">
        <f t="shared" si="715"/>
        <v>0.72938301771533287</v>
      </c>
      <c r="U1233" s="65">
        <f t="shared" si="715"/>
        <v>0.78325358851674654</v>
      </c>
      <c r="V1233" s="65">
        <f t="shared" si="686"/>
        <v>0.68407856247388221</v>
      </c>
      <c r="W1233" s="65">
        <f t="shared" si="687"/>
        <v>0.63302397525135345</v>
      </c>
      <c r="X1233" s="61">
        <f t="shared" si="698"/>
        <v>0.19066611107804032</v>
      </c>
      <c r="Y1233" s="66">
        <f t="shared" si="688"/>
        <v>8.8228955648463447E-2</v>
      </c>
      <c r="Z1233" s="61">
        <f t="shared" si="689"/>
        <v>0.102139786021398</v>
      </c>
      <c r="AA1233" s="67">
        <f t="shared" si="690"/>
        <v>20.001999999999999</v>
      </c>
      <c r="AB1233" s="68">
        <f t="shared" si="691"/>
        <v>2.6206475259621165E-2</v>
      </c>
      <c r="AC1233" s="69">
        <f t="shared" si="692"/>
        <v>0.22186927306047635</v>
      </c>
      <c r="AD1233" s="70">
        <f>_xlfn.PERCENTILE.EXC(AC1233:$AC$5675,0.5)</f>
        <v>8.9138134592680121E-2</v>
      </c>
      <c r="AE1233" s="70">
        <f>_xlfn.PERCENTILE.EXC($AC1233:AC$5675,0.35)</f>
        <v>5.2759900111621925E-2</v>
      </c>
      <c r="AF1233" s="71">
        <f t="shared" si="717"/>
        <v>2.9639388290441108E-2</v>
      </c>
      <c r="AG1233" s="70">
        <f t="shared" si="718"/>
        <v>-0.27366487307327381</v>
      </c>
      <c r="AH1233" s="70">
        <f t="shared" si="719"/>
        <v>-0.29773719104760293</v>
      </c>
      <c r="AI1233" s="61" t="str">
        <f t="shared" si="707"/>
        <v>Short VOL</v>
      </c>
      <c r="AJ1233" s="68" t="str">
        <f t="shared" si="708"/>
        <v>Short VOL</v>
      </c>
      <c r="AK1233" s="72" t="str">
        <f t="shared" si="709"/>
        <v>00631L</v>
      </c>
      <c r="AL1233" s="73">
        <f t="shared" si="699"/>
        <v>1</v>
      </c>
      <c r="AM1233" s="72" t="str">
        <f t="shared" si="712"/>
        <v>00631L</v>
      </c>
      <c r="AN1233" s="73">
        <f t="shared" si="700"/>
        <v>1</v>
      </c>
      <c r="AO1233" s="74" t="str">
        <f t="shared" si="706"/>
        <v>00631L</v>
      </c>
      <c r="AP1233" s="20">
        <f t="shared" si="701"/>
        <v>1</v>
      </c>
      <c r="AQ1233" s="74" t="str">
        <f t="shared" si="716"/>
        <v>00635U</v>
      </c>
      <c r="AR1233" s="20">
        <f t="shared" si="702"/>
        <v>0</v>
      </c>
      <c r="AS1233" s="74" t="str">
        <f t="shared" si="710"/>
        <v>00631L</v>
      </c>
      <c r="AT1233" s="20">
        <f t="shared" si="703"/>
        <v>1</v>
      </c>
      <c r="AU1233" s="74" t="str">
        <f t="shared" si="693"/>
        <v>00631L</v>
      </c>
      <c r="AV1233" s="20">
        <f t="shared" si="704"/>
        <v>1</v>
      </c>
      <c r="AW1233" s="74" t="str">
        <f t="shared" si="694"/>
        <v>00631L</v>
      </c>
      <c r="AX1233" s="20">
        <f t="shared" si="695"/>
        <v>1</v>
      </c>
      <c r="AY1233" s="20">
        <f t="shared" si="705"/>
        <v>0</v>
      </c>
      <c r="AZ1233" s="57">
        <v>44517</v>
      </c>
      <c r="BA1233" s="75">
        <v>34.96</v>
      </c>
      <c r="BB1233" s="90">
        <v>34.5</v>
      </c>
      <c r="BC1233" s="76">
        <f t="shared" si="713"/>
        <v>34.563749999999999</v>
      </c>
      <c r="BD1233" s="76">
        <f t="shared" si="714"/>
        <v>34.567458333333327</v>
      </c>
      <c r="BE1233" s="77">
        <f t="shared" ref="BE1233:BE1296" si="720">(BB1233-BC1233)/BC1233</f>
        <v>-1.8444179234023757E-3</v>
      </c>
      <c r="BF1233" s="77">
        <f t="shared" si="711"/>
        <v>1.1355815139238813E-2</v>
      </c>
    </row>
    <row r="1234" spans="1:58" s="23" customFormat="1" ht="13.15" x14ac:dyDescent="0.4">
      <c r="A1234" s="57">
        <v>44515</v>
      </c>
      <c r="B1234" s="112">
        <v>17.2</v>
      </c>
      <c r="C1234" s="112">
        <v>19.89</v>
      </c>
      <c r="D1234" s="112">
        <v>21.95</v>
      </c>
      <c r="E1234" s="112">
        <v>23.13</v>
      </c>
      <c r="F1234" s="112">
        <v>24.05</v>
      </c>
      <c r="G1234" s="112">
        <v>24.7</v>
      </c>
      <c r="H1234" s="113">
        <v>25.05</v>
      </c>
      <c r="I1234" s="90">
        <f t="shared" si="696"/>
        <v>19.755500000000001</v>
      </c>
      <c r="J1234" s="90">
        <f t="shared" si="697"/>
        <v>21.846999999999998</v>
      </c>
      <c r="K1234" s="114">
        <v>1</v>
      </c>
      <c r="L1234" s="115">
        <v>0.05</v>
      </c>
      <c r="M1234" s="90">
        <v>12.2</v>
      </c>
      <c r="N1234" s="90">
        <v>16.489999999999998</v>
      </c>
      <c r="O1234" s="90">
        <v>20.87</v>
      </c>
      <c r="P1234" s="90">
        <v>23.86</v>
      </c>
      <c r="Q1234" s="90">
        <v>25.53</v>
      </c>
      <c r="R1234" s="63">
        <f t="shared" si="685"/>
        <v>16.040000000000006</v>
      </c>
      <c r="S1234" s="64">
        <f t="shared" ref="S1234:S1297" si="721">(N1234-N1235)/N1235</f>
        <v>1.2277470841006709E-2</v>
      </c>
      <c r="T1234" s="65">
        <f t="shared" si="715"/>
        <v>0.73984232868405098</v>
      </c>
      <c r="U1234" s="65">
        <f t="shared" si="715"/>
        <v>0.79012937230474356</v>
      </c>
      <c r="V1234" s="65">
        <f t="shared" si="686"/>
        <v>0.69111483654652128</v>
      </c>
      <c r="W1234" s="65">
        <f t="shared" si="687"/>
        <v>0.64590677634155891</v>
      </c>
      <c r="X1234" s="61">
        <f t="shared" si="698"/>
        <v>0.15639534883720937</v>
      </c>
      <c r="Y1234" s="66">
        <f t="shared" si="688"/>
        <v>8.3009079118028614E-2</v>
      </c>
      <c r="Z1234" s="61">
        <f t="shared" si="689"/>
        <v>0.10586925160081984</v>
      </c>
      <c r="AA1234" s="67">
        <f t="shared" si="690"/>
        <v>19.755499999999998</v>
      </c>
      <c r="AB1234" s="68">
        <f t="shared" si="691"/>
        <v>4.3056397816858757E-2</v>
      </c>
      <c r="AC1234" s="69">
        <f t="shared" si="692"/>
        <v>0.19802910855063674</v>
      </c>
      <c r="AD1234" s="70">
        <f>_xlfn.PERCENTILE.EXC(AC1234:$AC$5675,0.5)</f>
        <v>8.9129252481525145E-2</v>
      </c>
      <c r="AE1234" s="70">
        <f>_xlfn.PERCENTILE.EXC($AC1234:AC$5675,0.35)</f>
        <v>5.2756778113979726E-2</v>
      </c>
      <c r="AF1234" s="71">
        <f t="shared" si="717"/>
        <v>2.9639388290441108E-2</v>
      </c>
      <c r="AG1234" s="70">
        <f t="shared" si="718"/>
        <v>-0.27366487307327381</v>
      </c>
      <c r="AH1234" s="70">
        <f t="shared" si="719"/>
        <v>-0.29773719104760293</v>
      </c>
      <c r="AI1234" s="61" t="str">
        <f t="shared" si="707"/>
        <v>Short VOL</v>
      </c>
      <c r="AJ1234" s="68" t="str">
        <f t="shared" si="708"/>
        <v>Short VOL</v>
      </c>
      <c r="AK1234" s="72" t="str">
        <f t="shared" si="709"/>
        <v>00631L</v>
      </c>
      <c r="AL1234" s="73">
        <f t="shared" si="699"/>
        <v>1</v>
      </c>
      <c r="AM1234" s="72" t="str">
        <f t="shared" si="712"/>
        <v>00631L</v>
      </c>
      <c r="AN1234" s="73">
        <f t="shared" si="700"/>
        <v>1</v>
      </c>
      <c r="AO1234" s="74" t="str">
        <f t="shared" si="706"/>
        <v>00631L</v>
      </c>
      <c r="AP1234" s="20">
        <f t="shared" si="701"/>
        <v>1</v>
      </c>
      <c r="AQ1234" s="74" t="str">
        <f t="shared" si="716"/>
        <v>00635U</v>
      </c>
      <c r="AR1234" s="20">
        <f t="shared" si="702"/>
        <v>0</v>
      </c>
      <c r="AS1234" s="74" t="str">
        <f t="shared" si="710"/>
        <v>00631L</v>
      </c>
      <c r="AT1234" s="20">
        <f t="shared" si="703"/>
        <v>1</v>
      </c>
      <c r="AU1234" s="74" t="str">
        <f t="shared" si="693"/>
        <v>00631L</v>
      </c>
      <c r="AV1234" s="20">
        <f t="shared" si="704"/>
        <v>1</v>
      </c>
      <c r="AW1234" s="74" t="str">
        <f t="shared" si="694"/>
        <v>00631L</v>
      </c>
      <c r="AX1234" s="20">
        <f t="shared" si="695"/>
        <v>1</v>
      </c>
      <c r="AY1234" s="20">
        <f t="shared" si="705"/>
        <v>0</v>
      </c>
      <c r="AZ1234" s="57">
        <v>44516</v>
      </c>
      <c r="BA1234" s="75">
        <v>34.700000000000003</v>
      </c>
      <c r="BB1234" s="90">
        <v>34.299999999999997</v>
      </c>
      <c r="BC1234" s="76">
        <f t="shared" si="713"/>
        <v>34.562083333333327</v>
      </c>
      <c r="BD1234" s="76">
        <f t="shared" si="714"/>
        <v>34.567083333333329</v>
      </c>
      <c r="BE1234" s="77">
        <f t="shared" si="720"/>
        <v>-7.5829726699537161E-3</v>
      </c>
      <c r="BF1234" s="77">
        <f t="shared" si="711"/>
        <v>3.8451802654261265E-3</v>
      </c>
    </row>
    <row r="1235" spans="1:58" s="23" customFormat="1" ht="13.15" x14ac:dyDescent="0.4">
      <c r="A1235" s="57">
        <v>44512</v>
      </c>
      <c r="B1235" s="112">
        <v>17.417999999999999</v>
      </c>
      <c r="C1235" s="112">
        <v>20.108000000000001</v>
      </c>
      <c r="D1235" s="112">
        <v>22.047000000000001</v>
      </c>
      <c r="E1235" s="112">
        <v>23.175000000000001</v>
      </c>
      <c r="F1235" s="112">
        <v>23.952000000000002</v>
      </c>
      <c r="G1235" s="112">
        <v>24.5</v>
      </c>
      <c r="H1235" s="113">
        <v>24.812999999999999</v>
      </c>
      <c r="I1235" s="90">
        <f t="shared" si="696"/>
        <v>19.838999999999999</v>
      </c>
      <c r="J1235" s="90">
        <f t="shared" si="697"/>
        <v>21.853100000000001</v>
      </c>
      <c r="K1235" s="114">
        <v>2</v>
      </c>
      <c r="L1235" s="115">
        <v>0.05</v>
      </c>
      <c r="M1235" s="90">
        <v>11.99</v>
      </c>
      <c r="N1235" s="90">
        <v>16.29</v>
      </c>
      <c r="O1235" s="90">
        <v>20.69</v>
      </c>
      <c r="P1235" s="90">
        <v>23.69</v>
      </c>
      <c r="Q1235" s="90">
        <v>25.4</v>
      </c>
      <c r="R1235" s="63">
        <f t="shared" si="685"/>
        <v>16.100000000000001</v>
      </c>
      <c r="S1235" s="64">
        <f t="shared" si="721"/>
        <v>-7.7576443941109907E-2</v>
      </c>
      <c r="T1235" s="65">
        <f t="shared" si="715"/>
        <v>0.73603437691835483</v>
      </c>
      <c r="U1235" s="65">
        <f t="shared" si="715"/>
        <v>0.78733687771870464</v>
      </c>
      <c r="V1235" s="65">
        <f t="shared" si="686"/>
        <v>0.68763191219924014</v>
      </c>
      <c r="W1235" s="65">
        <f t="shared" si="687"/>
        <v>0.64133858267716537</v>
      </c>
      <c r="X1235" s="61">
        <f t="shared" si="698"/>
        <v>0.15443793776553</v>
      </c>
      <c r="Y1235" s="66">
        <f t="shared" si="688"/>
        <v>7.0679611650485349E-2</v>
      </c>
      <c r="Z1235" s="61">
        <f t="shared" si="689"/>
        <v>0.10152225414587443</v>
      </c>
      <c r="AA1235" s="67">
        <f t="shared" si="690"/>
        <v>19.839000000000002</v>
      </c>
      <c r="AB1235" s="68">
        <f t="shared" si="691"/>
        <v>6.9244935543278097E-2</v>
      </c>
      <c r="AC1235" s="69">
        <f t="shared" si="692"/>
        <v>0.21786372007366503</v>
      </c>
      <c r="AD1235" s="70">
        <f>_xlfn.PERCENTILE.EXC(AC1235:$AC$5675,0.5)</f>
        <v>8.9120370370370183E-2</v>
      </c>
      <c r="AE1235" s="70">
        <f>_xlfn.PERCENTILE.EXC($AC1235:AC$5675,0.35)</f>
        <v>5.2718906164232131E-2</v>
      </c>
      <c r="AF1235" s="71">
        <f t="shared" si="717"/>
        <v>2.9639388290441108E-2</v>
      </c>
      <c r="AG1235" s="70">
        <f t="shared" si="718"/>
        <v>-0.27366487307327381</v>
      </c>
      <c r="AH1235" s="70">
        <f t="shared" si="719"/>
        <v>-0.29773719104760293</v>
      </c>
      <c r="AI1235" s="61" t="str">
        <f t="shared" si="707"/>
        <v>Short VOL</v>
      </c>
      <c r="AJ1235" s="68" t="str">
        <f t="shared" si="708"/>
        <v>Short VOL</v>
      </c>
      <c r="AK1235" s="72" t="str">
        <f t="shared" si="709"/>
        <v>00631L</v>
      </c>
      <c r="AL1235" s="73">
        <f t="shared" si="699"/>
        <v>1</v>
      </c>
      <c r="AM1235" s="72" t="str">
        <f t="shared" si="712"/>
        <v>00631L</v>
      </c>
      <c r="AN1235" s="73">
        <f t="shared" si="700"/>
        <v>1</v>
      </c>
      <c r="AO1235" s="74" t="str">
        <f t="shared" si="706"/>
        <v>00631L</v>
      </c>
      <c r="AP1235" s="20">
        <f t="shared" si="701"/>
        <v>1</v>
      </c>
      <c r="AQ1235" s="74" t="str">
        <f t="shared" si="716"/>
        <v>00631L</v>
      </c>
      <c r="AR1235" s="20">
        <f t="shared" si="702"/>
        <v>1</v>
      </c>
      <c r="AS1235" s="74" t="str">
        <f t="shared" si="710"/>
        <v>00635U</v>
      </c>
      <c r="AT1235" s="20">
        <f t="shared" si="703"/>
        <v>0</v>
      </c>
      <c r="AU1235" s="74" t="str">
        <f t="shared" si="693"/>
        <v>00631L</v>
      </c>
      <c r="AV1235" s="20">
        <f t="shared" si="704"/>
        <v>1</v>
      </c>
      <c r="AW1235" s="74" t="str">
        <f t="shared" si="694"/>
        <v>00631L</v>
      </c>
      <c r="AX1235" s="20">
        <f t="shared" si="695"/>
        <v>1</v>
      </c>
      <c r="AY1235" s="20">
        <f t="shared" si="705"/>
        <v>0</v>
      </c>
      <c r="AZ1235" s="57">
        <v>44515</v>
      </c>
      <c r="BA1235" s="75">
        <v>34.5</v>
      </c>
      <c r="BB1235" s="90">
        <v>35.125</v>
      </c>
      <c r="BC1235" s="76">
        <f t="shared" si="713"/>
        <v>34.562083333333334</v>
      </c>
      <c r="BD1235" s="76">
        <f t="shared" si="714"/>
        <v>34.565416666666664</v>
      </c>
      <c r="BE1235" s="77">
        <f t="shared" si="720"/>
        <v>1.6287116179821325E-2</v>
      </c>
      <c r="BF1235" s="77">
        <f t="shared" si="711"/>
        <v>-1.8925467410826531E-3</v>
      </c>
    </row>
    <row r="1236" spans="1:58" s="23" customFormat="1" ht="13.15" x14ac:dyDescent="0.4">
      <c r="A1236" s="57">
        <v>44511</v>
      </c>
      <c r="B1236" s="112">
        <v>18.759</v>
      </c>
      <c r="C1236" s="112">
        <v>20.795999999999999</v>
      </c>
      <c r="D1236" s="112">
        <v>22.518999999999998</v>
      </c>
      <c r="E1236" s="112">
        <v>23.387</v>
      </c>
      <c r="F1236" s="112">
        <v>24.19</v>
      </c>
      <c r="G1236" s="112">
        <v>24.7</v>
      </c>
      <c r="H1236" s="113">
        <v>24.95</v>
      </c>
      <c r="I1236" s="90">
        <f t="shared" si="696"/>
        <v>20.490449999999999</v>
      </c>
      <c r="J1236" s="90">
        <f t="shared" si="697"/>
        <v>22.260549999999999</v>
      </c>
      <c r="K1236" s="114">
        <v>3</v>
      </c>
      <c r="L1236" s="115">
        <v>0.05</v>
      </c>
      <c r="M1236" s="90">
        <v>14.3</v>
      </c>
      <c r="N1236" s="90">
        <v>17.66</v>
      </c>
      <c r="O1236" s="90">
        <v>21.38</v>
      </c>
      <c r="P1236" s="90">
        <v>24.04</v>
      </c>
      <c r="Q1236" s="90">
        <v>25.63</v>
      </c>
      <c r="R1236" s="63">
        <f t="shared" si="685"/>
        <v>13.46</v>
      </c>
      <c r="S1236" s="64">
        <f t="shared" si="721"/>
        <v>-5.7127602776294729E-2</v>
      </c>
      <c r="T1236" s="65">
        <f t="shared" si="715"/>
        <v>0.80973952434881091</v>
      </c>
      <c r="U1236" s="65">
        <f t="shared" si="715"/>
        <v>0.82600561272217032</v>
      </c>
      <c r="V1236" s="65">
        <f t="shared" si="686"/>
        <v>0.73460898502495842</v>
      </c>
      <c r="W1236" s="65">
        <f t="shared" si="687"/>
        <v>0.68903628560280927</v>
      </c>
      <c r="X1236" s="61">
        <f t="shared" si="698"/>
        <v>0.108587877818647</v>
      </c>
      <c r="Y1236" s="66">
        <f t="shared" si="688"/>
        <v>6.6832000684140705E-2</v>
      </c>
      <c r="Z1236" s="61">
        <f t="shared" si="689"/>
        <v>8.6386584970071401E-2</v>
      </c>
      <c r="AA1236" s="67">
        <f t="shared" si="690"/>
        <v>20.490450000000003</v>
      </c>
      <c r="AB1236" s="68">
        <f t="shared" si="691"/>
        <v>6.2231030577576452E-2</v>
      </c>
      <c r="AC1236" s="69">
        <f t="shared" si="692"/>
        <v>0.16027463193657998</v>
      </c>
      <c r="AD1236" s="70">
        <f>_xlfn.PERCENTILE.EXC(AC1236:$AC$5675,0.5)</f>
        <v>8.9103883881467061E-2</v>
      </c>
      <c r="AE1236" s="70">
        <f>_xlfn.PERCENTILE.EXC($AC1236:AC$5675,0.35)</f>
        <v>5.2675242555800347E-2</v>
      </c>
      <c r="AF1236" s="71">
        <f t="shared" si="717"/>
        <v>2.9639388290441108E-2</v>
      </c>
      <c r="AG1236" s="70">
        <f t="shared" si="718"/>
        <v>-0.27366487307327381</v>
      </c>
      <c r="AH1236" s="70">
        <f t="shared" si="719"/>
        <v>-0.29773719104760293</v>
      </c>
      <c r="AI1236" s="61" t="str">
        <f t="shared" si="707"/>
        <v>Short VOL</v>
      </c>
      <c r="AJ1236" s="68" t="str">
        <f t="shared" si="708"/>
        <v>Short VOL</v>
      </c>
      <c r="AK1236" s="72" t="str">
        <f t="shared" si="709"/>
        <v>00631L</v>
      </c>
      <c r="AL1236" s="73">
        <f t="shared" si="699"/>
        <v>1</v>
      </c>
      <c r="AM1236" s="72" t="str">
        <f t="shared" si="712"/>
        <v>00631L</v>
      </c>
      <c r="AN1236" s="73">
        <f t="shared" si="700"/>
        <v>1</v>
      </c>
      <c r="AO1236" s="74" t="str">
        <f t="shared" si="706"/>
        <v>00631L</v>
      </c>
      <c r="AP1236" s="20">
        <f t="shared" si="701"/>
        <v>1</v>
      </c>
      <c r="AQ1236" s="74" t="str">
        <f t="shared" si="716"/>
        <v>00631L</v>
      </c>
      <c r="AR1236" s="20">
        <f t="shared" si="702"/>
        <v>1</v>
      </c>
      <c r="AS1236" s="74" t="str">
        <f t="shared" si="710"/>
        <v>00635U</v>
      </c>
      <c r="AT1236" s="20">
        <f t="shared" si="703"/>
        <v>0</v>
      </c>
      <c r="AU1236" s="74" t="str">
        <f t="shared" si="693"/>
        <v>00631L</v>
      </c>
      <c r="AV1236" s="20">
        <f t="shared" si="704"/>
        <v>1</v>
      </c>
      <c r="AW1236" s="74" t="str">
        <f t="shared" si="694"/>
        <v>00631L</v>
      </c>
      <c r="AX1236" s="20">
        <f t="shared" si="695"/>
        <v>1</v>
      </c>
      <c r="AY1236" s="20">
        <f t="shared" si="705"/>
        <v>0</v>
      </c>
      <c r="AZ1236" s="57">
        <v>44512</v>
      </c>
      <c r="BA1236" s="75">
        <v>34.28</v>
      </c>
      <c r="BB1236" s="90">
        <v>35.024999999999999</v>
      </c>
      <c r="BC1236" s="76">
        <f t="shared" si="713"/>
        <v>34.547291666666659</v>
      </c>
      <c r="BD1236" s="76">
        <f t="shared" si="714"/>
        <v>34.548000000000002</v>
      </c>
      <c r="BE1236" s="77">
        <f t="shared" si="720"/>
        <v>1.3827663770073809E-2</v>
      </c>
      <c r="BF1236" s="77">
        <f t="shared" si="711"/>
        <v>-7.7573231446104165E-3</v>
      </c>
    </row>
    <row r="1237" spans="1:58" s="23" customFormat="1" ht="13.15" x14ac:dyDescent="0.4">
      <c r="A1237" s="57">
        <v>44510</v>
      </c>
      <c r="B1237" s="112">
        <v>19.527000000000001</v>
      </c>
      <c r="C1237" s="112">
        <v>21.004999999999999</v>
      </c>
      <c r="D1237" s="112">
        <v>22.713000000000001</v>
      </c>
      <c r="E1237" s="112">
        <v>23.622</v>
      </c>
      <c r="F1237" s="112">
        <v>24.399000000000001</v>
      </c>
      <c r="G1237" s="112">
        <v>24.94</v>
      </c>
      <c r="H1237" s="113">
        <v>25.17</v>
      </c>
      <c r="I1237" s="90">
        <f t="shared" si="696"/>
        <v>20.709399999999999</v>
      </c>
      <c r="J1237" s="90">
        <f t="shared" si="697"/>
        <v>22.371400000000001</v>
      </c>
      <c r="K1237" s="114">
        <v>4</v>
      </c>
      <c r="L1237" s="115">
        <v>0.05</v>
      </c>
      <c r="M1237" s="90">
        <v>15.95</v>
      </c>
      <c r="N1237" s="90">
        <v>18.73</v>
      </c>
      <c r="O1237" s="90">
        <v>22</v>
      </c>
      <c r="P1237" s="90">
        <v>24.48</v>
      </c>
      <c r="Q1237" s="90">
        <v>25.88</v>
      </c>
      <c r="R1237" s="63">
        <f t="shared" si="685"/>
        <v>11.800000000000004</v>
      </c>
      <c r="S1237" s="64">
        <f t="shared" si="721"/>
        <v>5.343082114735654E-2</v>
      </c>
      <c r="T1237" s="65">
        <f t="shared" si="715"/>
        <v>0.85157501334757069</v>
      </c>
      <c r="U1237" s="65">
        <f t="shared" si="715"/>
        <v>0.85136363636363643</v>
      </c>
      <c r="V1237" s="65">
        <f t="shared" si="686"/>
        <v>0.76511437908496738</v>
      </c>
      <c r="W1237" s="65">
        <f t="shared" si="687"/>
        <v>0.72372488408037094</v>
      </c>
      <c r="X1237" s="61">
        <f t="shared" si="698"/>
        <v>7.5690070159266543E-2</v>
      </c>
      <c r="Y1237" s="66">
        <f t="shared" si="688"/>
        <v>6.55321310642622E-2</v>
      </c>
      <c r="Z1237" s="61">
        <f t="shared" si="689"/>
        <v>8.0253411494297405E-2</v>
      </c>
      <c r="AA1237" s="67">
        <f t="shared" si="690"/>
        <v>20.709399999999999</v>
      </c>
      <c r="AB1237" s="68">
        <f t="shared" si="691"/>
        <v>4.2552055525894319E-2</v>
      </c>
      <c r="AC1237" s="69">
        <f t="shared" si="692"/>
        <v>0.10568072610784827</v>
      </c>
      <c r="AD1237" s="70">
        <f>_xlfn.PERCENTILE.EXC(AC1237:$AC$5675,0.5)</f>
        <v>8.9087397392563925E-2</v>
      </c>
      <c r="AE1237" s="70">
        <f>_xlfn.PERCENTILE.EXC($AC1237:AC$5675,0.35)</f>
        <v>5.2631578947368557E-2</v>
      </c>
      <c r="AF1237" s="71">
        <f t="shared" si="717"/>
        <v>2.9639388290441108E-2</v>
      </c>
      <c r="AG1237" s="70">
        <f t="shared" si="718"/>
        <v>-0.27366487307327381</v>
      </c>
      <c r="AH1237" s="70">
        <f t="shared" si="719"/>
        <v>-0.29773719104760293</v>
      </c>
      <c r="AI1237" s="61" t="str">
        <f t="shared" si="707"/>
        <v>Short VOL</v>
      </c>
      <c r="AJ1237" s="68" t="str">
        <f t="shared" si="708"/>
        <v>Short VOL</v>
      </c>
      <c r="AK1237" s="72" t="str">
        <f t="shared" si="709"/>
        <v>00631L</v>
      </c>
      <c r="AL1237" s="73">
        <f t="shared" si="699"/>
        <v>1</v>
      </c>
      <c r="AM1237" s="72" t="str">
        <f t="shared" si="712"/>
        <v>00631L</v>
      </c>
      <c r="AN1237" s="73">
        <f t="shared" si="700"/>
        <v>1</v>
      </c>
      <c r="AO1237" s="74" t="str">
        <f t="shared" si="706"/>
        <v>00631L</v>
      </c>
      <c r="AP1237" s="20">
        <f t="shared" si="701"/>
        <v>1</v>
      </c>
      <c r="AQ1237" s="74" t="str">
        <f t="shared" si="716"/>
        <v>00631L</v>
      </c>
      <c r="AR1237" s="20">
        <f t="shared" si="702"/>
        <v>1</v>
      </c>
      <c r="AS1237" s="74" t="str">
        <f t="shared" si="710"/>
        <v>00631L</v>
      </c>
      <c r="AT1237" s="20">
        <f t="shared" si="703"/>
        <v>1</v>
      </c>
      <c r="AU1237" s="74" t="str">
        <f t="shared" si="693"/>
        <v>00631L</v>
      </c>
      <c r="AV1237" s="20">
        <f t="shared" si="704"/>
        <v>1</v>
      </c>
      <c r="AW1237" s="74" t="str">
        <f t="shared" si="694"/>
        <v>00631L</v>
      </c>
      <c r="AX1237" s="20">
        <f t="shared" si="695"/>
        <v>1</v>
      </c>
      <c r="AY1237" s="20">
        <f t="shared" si="705"/>
        <v>0</v>
      </c>
      <c r="AZ1237" s="57">
        <v>44511</v>
      </c>
      <c r="BA1237" s="75">
        <v>35.03</v>
      </c>
      <c r="BB1237" s="90">
        <v>35.1875</v>
      </c>
      <c r="BC1237" s="76">
        <f t="shared" si="713"/>
        <v>34.533124999999998</v>
      </c>
      <c r="BD1237" s="76">
        <f t="shared" si="714"/>
        <v>34.547374999999995</v>
      </c>
      <c r="BE1237" s="77">
        <f t="shared" si="720"/>
        <v>1.8949197328651888E-2</v>
      </c>
      <c r="BF1237" s="77">
        <f t="shared" si="711"/>
        <v>1.3969947065442915E-2</v>
      </c>
    </row>
    <row r="1238" spans="1:58" s="23" customFormat="1" ht="13.15" x14ac:dyDescent="0.4">
      <c r="A1238" s="57">
        <v>44509</v>
      </c>
      <c r="B1238" s="112">
        <v>18.899999999999999</v>
      </c>
      <c r="C1238" s="112">
        <v>20.827000000000002</v>
      </c>
      <c r="D1238" s="112">
        <v>22.558</v>
      </c>
      <c r="E1238" s="112">
        <v>23.6</v>
      </c>
      <c r="F1238" s="112">
        <v>24.417000000000002</v>
      </c>
      <c r="G1238" s="112">
        <v>24.965</v>
      </c>
      <c r="H1238" s="113">
        <v>25.225000000000001</v>
      </c>
      <c r="I1238" s="90">
        <f t="shared" si="696"/>
        <v>20.34525</v>
      </c>
      <c r="J1238" s="90">
        <f t="shared" si="697"/>
        <v>22.125250000000001</v>
      </c>
      <c r="K1238" s="114">
        <v>5</v>
      </c>
      <c r="L1238" s="115">
        <v>0.05</v>
      </c>
      <c r="M1238" s="90">
        <v>15.19</v>
      </c>
      <c r="N1238" s="90">
        <v>17.78</v>
      </c>
      <c r="O1238" s="90">
        <v>21.41</v>
      </c>
      <c r="P1238" s="90">
        <v>24.12</v>
      </c>
      <c r="Q1238" s="90">
        <v>25.75</v>
      </c>
      <c r="R1238" s="63">
        <f t="shared" si="685"/>
        <v>12.560000000000002</v>
      </c>
      <c r="S1238" s="64">
        <f t="shared" si="721"/>
        <v>3.2520325203252168E-2</v>
      </c>
      <c r="T1238" s="65">
        <f t="shared" si="715"/>
        <v>0.85433070866141725</v>
      </c>
      <c r="U1238" s="65">
        <f t="shared" si="715"/>
        <v>0.83045305931807567</v>
      </c>
      <c r="V1238" s="65">
        <f t="shared" si="686"/>
        <v>0.73714759535655061</v>
      </c>
      <c r="W1238" s="65">
        <f t="shared" si="687"/>
        <v>0.69048543689320396</v>
      </c>
      <c r="X1238" s="61">
        <f t="shared" si="698"/>
        <v>0.10195767195767214</v>
      </c>
      <c r="Y1238" s="66">
        <f t="shared" si="688"/>
        <v>6.8855932203389827E-2</v>
      </c>
      <c r="Z1238" s="61">
        <f t="shared" si="689"/>
        <v>8.7489708900111873E-2</v>
      </c>
      <c r="AA1238" s="67">
        <f t="shared" si="690"/>
        <v>20.34525</v>
      </c>
      <c r="AB1238" s="68">
        <f t="shared" si="691"/>
        <v>6.2992125984251815E-2</v>
      </c>
      <c r="AC1238" s="69">
        <f t="shared" si="692"/>
        <v>0.14427727784026989</v>
      </c>
      <c r="AD1238" s="70">
        <f>_xlfn.PERCENTILE.EXC(AC1238:$AC$5675,0.5)</f>
        <v>8.9058337943406354E-2</v>
      </c>
      <c r="AE1238" s="70">
        <f>_xlfn.PERCENTILE.EXC($AC1238:AC$5675,0.35)</f>
        <v>5.2568627645109882E-2</v>
      </c>
      <c r="AF1238" s="71">
        <f t="shared" si="717"/>
        <v>2.9639388290441108E-2</v>
      </c>
      <c r="AG1238" s="70">
        <f t="shared" si="718"/>
        <v>-0.27366487307327381</v>
      </c>
      <c r="AH1238" s="70">
        <f t="shared" si="719"/>
        <v>-0.29773719104760293</v>
      </c>
      <c r="AI1238" s="61" t="str">
        <f t="shared" si="707"/>
        <v>Short VOL</v>
      </c>
      <c r="AJ1238" s="68" t="str">
        <f t="shared" si="708"/>
        <v>Short VOL</v>
      </c>
      <c r="AK1238" s="72" t="str">
        <f t="shared" si="709"/>
        <v>00631L</v>
      </c>
      <c r="AL1238" s="73">
        <f t="shared" si="699"/>
        <v>1</v>
      </c>
      <c r="AM1238" s="72" t="str">
        <f t="shared" si="712"/>
        <v>00631L</v>
      </c>
      <c r="AN1238" s="73">
        <f t="shared" si="700"/>
        <v>1</v>
      </c>
      <c r="AO1238" s="74" t="str">
        <f t="shared" si="706"/>
        <v>00631L</v>
      </c>
      <c r="AP1238" s="20">
        <f t="shared" si="701"/>
        <v>1</v>
      </c>
      <c r="AQ1238" s="74" t="str">
        <f t="shared" si="716"/>
        <v>00631L</v>
      </c>
      <c r="AR1238" s="20">
        <f t="shared" si="702"/>
        <v>1</v>
      </c>
      <c r="AS1238" s="74" t="str">
        <f t="shared" si="710"/>
        <v>00631L</v>
      </c>
      <c r="AT1238" s="20">
        <f t="shared" si="703"/>
        <v>1</v>
      </c>
      <c r="AU1238" s="74" t="str">
        <f t="shared" si="693"/>
        <v>00631L</v>
      </c>
      <c r="AV1238" s="20">
        <f t="shared" si="704"/>
        <v>1</v>
      </c>
      <c r="AW1238" s="74" t="str">
        <f t="shared" si="694"/>
        <v>00631L</v>
      </c>
      <c r="AX1238" s="20">
        <f t="shared" si="695"/>
        <v>1</v>
      </c>
      <c r="AY1238" s="20">
        <f t="shared" si="705"/>
        <v>0</v>
      </c>
      <c r="AZ1238" s="57">
        <v>44510</v>
      </c>
      <c r="BA1238" s="75">
        <v>35.200000000000003</v>
      </c>
      <c r="BB1238" s="90">
        <v>35.4</v>
      </c>
      <c r="BC1238" s="76">
        <f t="shared" si="713"/>
        <v>34.517708333333324</v>
      </c>
      <c r="BD1238" s="76">
        <f t="shared" si="714"/>
        <v>34.533333333333331</v>
      </c>
      <c r="BE1238" s="77">
        <f t="shared" si="720"/>
        <v>2.5560551649214096E-2</v>
      </c>
      <c r="BF1238" s="77">
        <f t="shared" si="711"/>
        <v>1.9305019305019443E-2</v>
      </c>
    </row>
    <row r="1239" spans="1:58" s="23" customFormat="1" ht="13.15" x14ac:dyDescent="0.4">
      <c r="A1239" s="57">
        <v>44508</v>
      </c>
      <c r="B1239" s="112">
        <v>18.495000000000001</v>
      </c>
      <c r="C1239" s="112">
        <v>20.5</v>
      </c>
      <c r="D1239" s="112">
        <v>22.21</v>
      </c>
      <c r="E1239" s="112">
        <v>23.25</v>
      </c>
      <c r="F1239" s="112">
        <v>24.152999999999999</v>
      </c>
      <c r="G1239" s="112">
        <v>24.748999999999999</v>
      </c>
      <c r="H1239" s="113">
        <v>24.963000000000001</v>
      </c>
      <c r="I1239" s="90">
        <f t="shared" si="696"/>
        <v>19.898499999999999</v>
      </c>
      <c r="J1239" s="90">
        <f t="shared" si="697"/>
        <v>21.696999999999999</v>
      </c>
      <c r="K1239" s="114">
        <v>6</v>
      </c>
      <c r="L1239" s="115">
        <v>0.05</v>
      </c>
      <c r="M1239" s="90">
        <v>14.43</v>
      </c>
      <c r="N1239" s="90">
        <v>17.22</v>
      </c>
      <c r="O1239" s="90">
        <v>20.98</v>
      </c>
      <c r="P1239" s="90">
        <v>23.8</v>
      </c>
      <c r="Q1239" s="90">
        <v>25.55</v>
      </c>
      <c r="R1239" s="63">
        <f t="shared" si="685"/>
        <v>13.130000000000003</v>
      </c>
      <c r="S1239" s="64">
        <f t="shared" si="721"/>
        <v>4.4902912621359127E-2</v>
      </c>
      <c r="T1239" s="65">
        <f t="shared" si="715"/>
        <v>0.83797909407665505</v>
      </c>
      <c r="U1239" s="65">
        <f t="shared" si="715"/>
        <v>0.8207816968541467</v>
      </c>
      <c r="V1239" s="65">
        <f t="shared" si="686"/>
        <v>0.72352941176470587</v>
      </c>
      <c r="W1239" s="65">
        <f t="shared" si="687"/>
        <v>0.67397260273972592</v>
      </c>
      <c r="X1239" s="61">
        <f t="shared" si="698"/>
        <v>0.10840767775074338</v>
      </c>
      <c r="Y1239" s="66">
        <f t="shared" si="688"/>
        <v>7.367741935483875E-2</v>
      </c>
      <c r="Z1239" s="61">
        <f t="shared" si="689"/>
        <v>9.038369726361288E-2</v>
      </c>
      <c r="AA1239" s="67">
        <f t="shared" si="690"/>
        <v>19.898500000000002</v>
      </c>
      <c r="AB1239" s="68">
        <f t="shared" si="691"/>
        <v>7.4041811846690023E-2</v>
      </c>
      <c r="AC1239" s="69">
        <f t="shared" si="692"/>
        <v>0.15554587688734051</v>
      </c>
      <c r="AD1239" s="70">
        <f>_xlfn.PERCENTILE.EXC(AC1239:$AC$5675,0.5)</f>
        <v>8.9029278494248784E-2</v>
      </c>
      <c r="AE1239" s="70">
        <f>_xlfn.PERCENTILE.EXC($AC1239:AC$5675,0.35)</f>
        <v>5.2505676342851242E-2</v>
      </c>
      <c r="AF1239" s="71">
        <f t="shared" si="717"/>
        <v>2.9639388290441108E-2</v>
      </c>
      <c r="AG1239" s="70">
        <f t="shared" si="718"/>
        <v>-0.27366487307327381</v>
      </c>
      <c r="AH1239" s="70">
        <f t="shared" si="719"/>
        <v>-0.29773719104760293</v>
      </c>
      <c r="AI1239" s="61" t="str">
        <f t="shared" si="707"/>
        <v>Short VOL</v>
      </c>
      <c r="AJ1239" s="68" t="str">
        <f t="shared" si="708"/>
        <v>Short VOL</v>
      </c>
      <c r="AK1239" s="72" t="str">
        <f t="shared" si="709"/>
        <v>00631L</v>
      </c>
      <c r="AL1239" s="73">
        <f t="shared" si="699"/>
        <v>1</v>
      </c>
      <c r="AM1239" s="72" t="str">
        <f t="shared" si="712"/>
        <v>00631L</v>
      </c>
      <c r="AN1239" s="73">
        <f t="shared" si="700"/>
        <v>1</v>
      </c>
      <c r="AO1239" s="74" t="str">
        <f t="shared" si="706"/>
        <v>00631L</v>
      </c>
      <c r="AP1239" s="20">
        <f t="shared" si="701"/>
        <v>1</v>
      </c>
      <c r="AQ1239" s="74" t="str">
        <f t="shared" si="716"/>
        <v>00631L</v>
      </c>
      <c r="AR1239" s="20">
        <f t="shared" si="702"/>
        <v>1</v>
      </c>
      <c r="AS1239" s="74" t="str">
        <f t="shared" si="710"/>
        <v>00631L</v>
      </c>
      <c r="AT1239" s="20">
        <f t="shared" si="703"/>
        <v>1</v>
      </c>
      <c r="AU1239" s="74" t="str">
        <f t="shared" si="693"/>
        <v>00631L</v>
      </c>
      <c r="AV1239" s="20">
        <f t="shared" si="704"/>
        <v>1</v>
      </c>
      <c r="AW1239" s="74" t="str">
        <f t="shared" si="694"/>
        <v>00631L</v>
      </c>
      <c r="AX1239" s="20">
        <f t="shared" si="695"/>
        <v>1</v>
      </c>
      <c r="AY1239" s="20">
        <f t="shared" si="705"/>
        <v>0</v>
      </c>
      <c r="AZ1239" s="57">
        <v>44509</v>
      </c>
      <c r="BA1239" s="75">
        <v>35.33</v>
      </c>
      <c r="BB1239" s="90">
        <v>35.362499999999997</v>
      </c>
      <c r="BC1239" s="76">
        <f t="shared" si="713"/>
        <v>34.489583333333329</v>
      </c>
      <c r="BD1239" s="76">
        <f t="shared" si="714"/>
        <v>34.516541666666662</v>
      </c>
      <c r="BE1239" s="77">
        <f t="shared" si="720"/>
        <v>2.5309574146783507E-2</v>
      </c>
      <c r="BF1239" s="77">
        <f t="shared" si="711"/>
        <v>2.3567202681806048E-2</v>
      </c>
    </row>
    <row r="1240" spans="1:58" s="23" customFormat="1" ht="13.15" x14ac:dyDescent="0.4">
      <c r="A1240" s="57">
        <v>44505</v>
      </c>
      <c r="B1240" s="112">
        <v>18.440000000000001</v>
      </c>
      <c r="C1240" s="112">
        <v>20.506</v>
      </c>
      <c r="D1240" s="112">
        <v>22.332000000000001</v>
      </c>
      <c r="E1240" s="112">
        <v>23.222000000000001</v>
      </c>
      <c r="F1240" s="112">
        <v>24.100999999999999</v>
      </c>
      <c r="G1240" s="112">
        <v>24.623999999999999</v>
      </c>
      <c r="H1240" s="113">
        <v>24.783000000000001</v>
      </c>
      <c r="I1240" s="90">
        <f t="shared" si="696"/>
        <v>19.782900000000001</v>
      </c>
      <c r="J1240" s="90">
        <f t="shared" si="697"/>
        <v>21.692900000000002</v>
      </c>
      <c r="K1240" s="114">
        <v>7</v>
      </c>
      <c r="L1240" s="115">
        <v>0.05</v>
      </c>
      <c r="M1240" s="90">
        <v>13.15</v>
      </c>
      <c r="N1240" s="90">
        <v>16.48</v>
      </c>
      <c r="O1240" s="90">
        <v>20.49</v>
      </c>
      <c r="P1240" s="90">
        <v>23.49</v>
      </c>
      <c r="Q1240" s="90">
        <v>25.39</v>
      </c>
      <c r="R1240" s="63">
        <f t="shared" si="685"/>
        <v>14.349999999999994</v>
      </c>
      <c r="S1240" s="64">
        <f t="shared" si="721"/>
        <v>6.7357512953367935E-2</v>
      </c>
      <c r="T1240" s="65">
        <f t="shared" si="715"/>
        <v>0.7979368932038835</v>
      </c>
      <c r="U1240" s="65">
        <f t="shared" si="715"/>
        <v>0.80429477794045889</v>
      </c>
      <c r="V1240" s="65">
        <f t="shared" si="686"/>
        <v>0.70157513835674756</v>
      </c>
      <c r="W1240" s="65">
        <f t="shared" si="687"/>
        <v>0.64907443875541548</v>
      </c>
      <c r="X1240" s="61">
        <f t="shared" si="698"/>
        <v>0.11203904555314527</v>
      </c>
      <c r="Y1240" s="66">
        <f t="shared" si="688"/>
        <v>6.7220738954439752E-2</v>
      </c>
      <c r="Z1240" s="61">
        <f t="shared" si="689"/>
        <v>9.6548028853201504E-2</v>
      </c>
      <c r="AA1240" s="67">
        <f t="shared" si="690"/>
        <v>19.782899999999998</v>
      </c>
      <c r="AB1240" s="68">
        <f t="shared" si="691"/>
        <v>0.1189320388349515</v>
      </c>
      <c r="AC1240" s="69">
        <f t="shared" si="692"/>
        <v>0.2004186893203882</v>
      </c>
      <c r="AD1240" s="70">
        <f>_xlfn.PERCENTILE.EXC(AC1240:$AC$5675,0.5)</f>
        <v>8.9011868067393612E-2</v>
      </c>
      <c r="AE1240" s="70">
        <f>_xlfn.PERCENTILE.EXC($AC1240:AC$5675,0.35)</f>
        <v>5.2446562853041605E-2</v>
      </c>
      <c r="AF1240" s="71">
        <f t="shared" si="717"/>
        <v>2.9560507841455697E-2</v>
      </c>
      <c r="AG1240" s="70">
        <f t="shared" si="718"/>
        <v>-0.27366487307327381</v>
      </c>
      <c r="AH1240" s="70">
        <f t="shared" si="719"/>
        <v>-0.29773719104760293</v>
      </c>
      <c r="AI1240" s="61" t="str">
        <f t="shared" si="707"/>
        <v>Short VOL</v>
      </c>
      <c r="AJ1240" s="68" t="str">
        <f t="shared" si="708"/>
        <v>Short VOL</v>
      </c>
      <c r="AK1240" s="72" t="str">
        <f t="shared" si="709"/>
        <v>00631L</v>
      </c>
      <c r="AL1240" s="73">
        <f t="shared" si="699"/>
        <v>1</v>
      </c>
      <c r="AM1240" s="72" t="str">
        <f t="shared" si="712"/>
        <v>00631L</v>
      </c>
      <c r="AN1240" s="73">
        <f t="shared" si="700"/>
        <v>1</v>
      </c>
      <c r="AO1240" s="74" t="str">
        <f t="shared" si="706"/>
        <v>00631L</v>
      </c>
      <c r="AP1240" s="20">
        <f t="shared" si="701"/>
        <v>1</v>
      </c>
      <c r="AQ1240" s="74" t="str">
        <f t="shared" si="716"/>
        <v>00631L</v>
      </c>
      <c r="AR1240" s="20">
        <f t="shared" si="702"/>
        <v>1</v>
      </c>
      <c r="AS1240" s="74" t="str">
        <f t="shared" si="710"/>
        <v>00631L</v>
      </c>
      <c r="AT1240" s="20">
        <f t="shared" si="703"/>
        <v>1</v>
      </c>
      <c r="AU1240" s="74" t="str">
        <f t="shared" si="693"/>
        <v>00631L</v>
      </c>
      <c r="AV1240" s="20">
        <f t="shared" si="704"/>
        <v>1</v>
      </c>
      <c r="AW1240" s="74" t="str">
        <f t="shared" si="694"/>
        <v>00631L</v>
      </c>
      <c r="AX1240" s="20">
        <f t="shared" si="695"/>
        <v>1</v>
      </c>
      <c r="AY1240" s="20">
        <f t="shared" si="705"/>
        <v>0</v>
      </c>
      <c r="AZ1240" s="57">
        <v>44508</v>
      </c>
      <c r="BA1240" s="75">
        <v>35.46</v>
      </c>
      <c r="BB1240" s="90">
        <v>35.487499999999997</v>
      </c>
      <c r="BC1240" s="76">
        <f t="shared" si="713"/>
        <v>34.461458333333333</v>
      </c>
      <c r="BD1240" s="76">
        <f t="shared" si="714"/>
        <v>34.491208333333333</v>
      </c>
      <c r="BE1240" s="77">
        <f t="shared" si="720"/>
        <v>2.9773599734002291E-2</v>
      </c>
      <c r="BF1240" s="77">
        <f t="shared" si="711"/>
        <v>2.8088075584478695E-2</v>
      </c>
    </row>
    <row r="1241" spans="1:58" s="23" customFormat="1" ht="13.15" x14ac:dyDescent="0.4">
      <c r="A1241" s="57">
        <v>44504</v>
      </c>
      <c r="B1241" s="112">
        <v>17.404</v>
      </c>
      <c r="C1241" s="112">
        <v>20.084</v>
      </c>
      <c r="D1241" s="112">
        <v>21.85</v>
      </c>
      <c r="E1241" s="112">
        <v>22.9</v>
      </c>
      <c r="F1241" s="112">
        <v>23.75</v>
      </c>
      <c r="G1241" s="112">
        <v>24.308</v>
      </c>
      <c r="H1241" s="113">
        <v>24.55</v>
      </c>
      <c r="I1241" s="90">
        <f t="shared" si="696"/>
        <v>19.012</v>
      </c>
      <c r="J1241" s="90">
        <f t="shared" si="697"/>
        <v>21.143599999999999</v>
      </c>
      <c r="K1241" s="114">
        <v>8</v>
      </c>
      <c r="L1241" s="115">
        <v>0.05</v>
      </c>
      <c r="M1241" s="90">
        <v>13.04</v>
      </c>
      <c r="N1241" s="90">
        <v>15.44</v>
      </c>
      <c r="O1241" s="90">
        <v>19.7</v>
      </c>
      <c r="P1241" s="90">
        <v>22.87</v>
      </c>
      <c r="Q1241" s="90">
        <v>24.86</v>
      </c>
      <c r="R1241" s="63">
        <f t="shared" si="685"/>
        <v>14.090000000000003</v>
      </c>
      <c r="S1241" s="64">
        <f t="shared" si="721"/>
        <v>2.2516556291390721E-2</v>
      </c>
      <c r="T1241" s="65">
        <f t="shared" si="715"/>
        <v>0.84455958549222798</v>
      </c>
      <c r="U1241" s="65">
        <f t="shared" si="715"/>
        <v>0.78375634517766501</v>
      </c>
      <c r="V1241" s="65">
        <f t="shared" si="686"/>
        <v>0.67512024486226496</v>
      </c>
      <c r="W1241" s="65">
        <f t="shared" si="687"/>
        <v>0.62107803700724051</v>
      </c>
      <c r="X1241" s="61">
        <f t="shared" si="698"/>
        <v>0.15398758905998619</v>
      </c>
      <c r="Y1241" s="66">
        <f t="shared" si="688"/>
        <v>7.2052401746724989E-2</v>
      </c>
      <c r="Z1241" s="61">
        <f t="shared" si="689"/>
        <v>0.11211866189774873</v>
      </c>
      <c r="AA1241" s="67">
        <f t="shared" si="690"/>
        <v>19.012</v>
      </c>
      <c r="AB1241" s="68">
        <f t="shared" si="691"/>
        <v>0.12720207253886012</v>
      </c>
      <c r="AC1241" s="69">
        <f t="shared" si="692"/>
        <v>0.23134715025906744</v>
      </c>
      <c r="AD1241" s="70">
        <f>_xlfn.PERCENTILE.EXC(AC1241:$AC$5675,0.5)</f>
        <v>8.8994457640538441E-2</v>
      </c>
      <c r="AE1241" s="70">
        <f>_xlfn.PERCENTILE.EXC($AC1241:AC$5675,0.35)</f>
        <v>5.2410476237926155E-2</v>
      </c>
      <c r="AF1241" s="71">
        <f t="shared" si="717"/>
        <v>2.9560507841455697E-2</v>
      </c>
      <c r="AG1241" s="70">
        <f t="shared" si="718"/>
        <v>-0.27366487307327381</v>
      </c>
      <c r="AH1241" s="70">
        <f t="shared" si="719"/>
        <v>-0.29773719104760293</v>
      </c>
      <c r="AI1241" s="61" t="str">
        <f t="shared" si="707"/>
        <v>Short VOL</v>
      </c>
      <c r="AJ1241" s="68" t="str">
        <f t="shared" si="708"/>
        <v>Short VOL</v>
      </c>
      <c r="AK1241" s="72" t="str">
        <f t="shared" si="709"/>
        <v>00631L</v>
      </c>
      <c r="AL1241" s="73">
        <f t="shared" si="699"/>
        <v>1</v>
      </c>
      <c r="AM1241" s="72" t="str">
        <f t="shared" si="712"/>
        <v>00631L</v>
      </c>
      <c r="AN1241" s="73">
        <f t="shared" si="700"/>
        <v>1</v>
      </c>
      <c r="AO1241" s="74" t="str">
        <f t="shared" si="706"/>
        <v>00631L</v>
      </c>
      <c r="AP1241" s="20">
        <f t="shared" si="701"/>
        <v>1</v>
      </c>
      <c r="AQ1241" s="74" t="str">
        <f t="shared" si="716"/>
        <v>00631L</v>
      </c>
      <c r="AR1241" s="20">
        <f t="shared" si="702"/>
        <v>1</v>
      </c>
      <c r="AS1241" s="74" t="str">
        <f t="shared" si="710"/>
        <v>00631L</v>
      </c>
      <c r="AT1241" s="20">
        <f t="shared" si="703"/>
        <v>1</v>
      </c>
      <c r="AU1241" s="74" t="str">
        <f t="shared" si="693"/>
        <v>00631L</v>
      </c>
      <c r="AV1241" s="20">
        <f t="shared" si="704"/>
        <v>1</v>
      </c>
      <c r="AW1241" s="74" t="str">
        <f t="shared" si="694"/>
        <v>00631L</v>
      </c>
      <c r="AX1241" s="20">
        <f t="shared" si="695"/>
        <v>1</v>
      </c>
      <c r="AY1241" s="20">
        <f t="shared" si="705"/>
        <v>0</v>
      </c>
      <c r="AZ1241" s="57">
        <v>44505</v>
      </c>
      <c r="BA1241" s="75">
        <v>35.46</v>
      </c>
      <c r="BB1241" s="90">
        <v>35.075000000000003</v>
      </c>
      <c r="BC1241" s="76">
        <f t="shared" si="713"/>
        <v>34.445</v>
      </c>
      <c r="BD1241" s="76">
        <f t="shared" si="714"/>
        <v>34.460999999999999</v>
      </c>
      <c r="BE1241" s="77">
        <f t="shared" si="720"/>
        <v>1.8290027580200395E-2</v>
      </c>
      <c r="BF1241" s="77">
        <f t="shared" si="711"/>
        <v>2.8989292243405657E-2</v>
      </c>
    </row>
    <row r="1242" spans="1:58" s="23" customFormat="1" ht="13.15" x14ac:dyDescent="0.4">
      <c r="A1242" s="57">
        <v>44503</v>
      </c>
      <c r="B1242" s="112">
        <v>17.108000000000001</v>
      </c>
      <c r="C1242" s="112">
        <v>19.75</v>
      </c>
      <c r="D1242" s="112">
        <v>21.504000000000001</v>
      </c>
      <c r="E1242" s="112">
        <v>22.556000000000001</v>
      </c>
      <c r="F1242" s="112">
        <v>23.52</v>
      </c>
      <c r="G1242" s="112">
        <v>24.047999999999998</v>
      </c>
      <c r="H1242" s="113">
        <v>24.3</v>
      </c>
      <c r="I1242" s="90">
        <f t="shared" si="696"/>
        <v>18.5611</v>
      </c>
      <c r="J1242" s="90">
        <f t="shared" si="697"/>
        <v>20.714700000000001</v>
      </c>
      <c r="K1242" s="114">
        <v>9</v>
      </c>
      <c r="L1242" s="115">
        <v>0.05</v>
      </c>
      <c r="M1242" s="90">
        <v>13.1</v>
      </c>
      <c r="N1242" s="90">
        <v>15.1</v>
      </c>
      <c r="O1242" s="90">
        <v>19.5</v>
      </c>
      <c r="P1242" s="90">
        <v>22.7</v>
      </c>
      <c r="Q1242" s="90">
        <v>24.7</v>
      </c>
      <c r="R1242" s="63">
        <f t="shared" si="685"/>
        <v>14.000000000000004</v>
      </c>
      <c r="S1242" s="64">
        <f t="shared" si="721"/>
        <v>-5.8016219588272078E-2</v>
      </c>
      <c r="T1242" s="65">
        <f t="shared" si="715"/>
        <v>0.86754966887417218</v>
      </c>
      <c r="U1242" s="65">
        <f t="shared" si="715"/>
        <v>0.77435897435897438</v>
      </c>
      <c r="V1242" s="65">
        <f t="shared" si="686"/>
        <v>0.66519823788546251</v>
      </c>
      <c r="W1242" s="65">
        <f t="shared" si="687"/>
        <v>0.61133603238866396</v>
      </c>
      <c r="X1242" s="61">
        <f t="shared" si="698"/>
        <v>0.15443067570727143</v>
      </c>
      <c r="Y1242" s="66">
        <f t="shared" si="688"/>
        <v>7.73186735236744E-2</v>
      </c>
      <c r="Z1242" s="61">
        <f t="shared" si="689"/>
        <v>0.11602760612248202</v>
      </c>
      <c r="AA1242" s="67">
        <f t="shared" si="690"/>
        <v>18.561100000000003</v>
      </c>
      <c r="AB1242" s="68">
        <f t="shared" si="691"/>
        <v>0.13298013245033119</v>
      </c>
      <c r="AC1242" s="69">
        <f t="shared" si="692"/>
        <v>0.22921192052980158</v>
      </c>
      <c r="AD1242" s="70">
        <f>_xlfn.PERCENTILE.EXC(AC1242:$AC$5675,0.5)</f>
        <v>8.897264696522611E-2</v>
      </c>
      <c r="AE1242" s="70">
        <f>_xlfn.PERCENTILE.EXC($AC1242:AC$5675,0.35)</f>
        <v>5.2374389622810699E-2</v>
      </c>
      <c r="AF1242" s="71">
        <f t="shared" si="717"/>
        <v>2.9560507841455697E-2</v>
      </c>
      <c r="AG1242" s="70">
        <f t="shared" si="718"/>
        <v>-0.27366487307327381</v>
      </c>
      <c r="AH1242" s="70">
        <f t="shared" si="719"/>
        <v>-0.29773719104760293</v>
      </c>
      <c r="AI1242" s="61" t="str">
        <f t="shared" si="707"/>
        <v>Short VOL</v>
      </c>
      <c r="AJ1242" s="68" t="str">
        <f t="shared" si="708"/>
        <v>Short VOL</v>
      </c>
      <c r="AK1242" s="72" t="str">
        <f t="shared" si="709"/>
        <v>00631L</v>
      </c>
      <c r="AL1242" s="73">
        <f t="shared" si="699"/>
        <v>1</v>
      </c>
      <c r="AM1242" s="72" t="str">
        <f t="shared" si="712"/>
        <v>00631L</v>
      </c>
      <c r="AN1242" s="73">
        <f t="shared" si="700"/>
        <v>1</v>
      </c>
      <c r="AO1242" s="74" t="str">
        <f t="shared" si="706"/>
        <v>00631L</v>
      </c>
      <c r="AP1242" s="20">
        <f t="shared" si="701"/>
        <v>1</v>
      </c>
      <c r="AQ1242" s="74" t="str">
        <f t="shared" si="716"/>
        <v>00631L</v>
      </c>
      <c r="AR1242" s="20">
        <f t="shared" si="702"/>
        <v>1</v>
      </c>
      <c r="AS1242" s="74" t="str">
        <f t="shared" si="710"/>
        <v>00631L</v>
      </c>
      <c r="AT1242" s="20">
        <f t="shared" si="703"/>
        <v>1</v>
      </c>
      <c r="AU1242" s="74" t="str">
        <f t="shared" si="693"/>
        <v>00631L</v>
      </c>
      <c r="AV1242" s="20">
        <f t="shared" si="704"/>
        <v>1</v>
      </c>
      <c r="AW1242" s="74" t="str">
        <f t="shared" si="694"/>
        <v>00631L</v>
      </c>
      <c r="AX1242" s="20">
        <f t="shared" si="695"/>
        <v>1</v>
      </c>
      <c r="AY1242" s="20">
        <f t="shared" si="705"/>
        <v>0</v>
      </c>
      <c r="AZ1242" s="57">
        <v>44504</v>
      </c>
      <c r="BA1242" s="75">
        <v>35.17</v>
      </c>
      <c r="BB1242" s="90">
        <v>35.162500000000001</v>
      </c>
      <c r="BC1242" s="76">
        <f t="shared" si="713"/>
        <v>34.43666666666666</v>
      </c>
      <c r="BD1242" s="76">
        <f t="shared" si="714"/>
        <v>34.446583333333329</v>
      </c>
      <c r="BE1242" s="77">
        <f t="shared" si="720"/>
        <v>2.1077340044526414E-2</v>
      </c>
      <c r="BF1242" s="77">
        <f t="shared" si="711"/>
        <v>2.1001115253327179E-2</v>
      </c>
    </row>
    <row r="1243" spans="1:58" s="23" customFormat="1" ht="13.15" x14ac:dyDescent="0.4">
      <c r="A1243" s="57">
        <v>44502</v>
      </c>
      <c r="B1243" s="112">
        <v>17.850999999999999</v>
      </c>
      <c r="C1243" s="112">
        <v>20.350999999999999</v>
      </c>
      <c r="D1243" s="112">
        <v>22.004999999999999</v>
      </c>
      <c r="E1243" s="112">
        <v>23.042999999999999</v>
      </c>
      <c r="F1243" s="112">
        <v>23.905000000000001</v>
      </c>
      <c r="G1243" s="112">
        <v>24.4</v>
      </c>
      <c r="H1243" s="113">
        <v>24.631</v>
      </c>
      <c r="I1243" s="90">
        <f t="shared" si="696"/>
        <v>19.100999999999999</v>
      </c>
      <c r="J1243" s="90">
        <f t="shared" si="697"/>
        <v>21.177999999999997</v>
      </c>
      <c r="K1243" s="114">
        <v>10</v>
      </c>
      <c r="L1243" s="115">
        <v>0.05</v>
      </c>
      <c r="M1243" s="90">
        <v>14.74</v>
      </c>
      <c r="N1243" s="90">
        <v>16.03</v>
      </c>
      <c r="O1243" s="90">
        <v>20.100000000000001</v>
      </c>
      <c r="P1243" s="90">
        <v>23.13</v>
      </c>
      <c r="Q1243" s="90">
        <v>24.72</v>
      </c>
      <c r="R1243" s="63">
        <f t="shared" si="685"/>
        <v>12.46</v>
      </c>
      <c r="S1243" s="64">
        <f t="shared" si="721"/>
        <v>-2.315661182205966E-2</v>
      </c>
      <c r="T1243" s="65">
        <f t="shared" si="715"/>
        <v>0.91952588895820331</v>
      </c>
      <c r="U1243" s="65">
        <f t="shared" si="715"/>
        <v>0.79751243781094527</v>
      </c>
      <c r="V1243" s="65">
        <f t="shared" si="686"/>
        <v>0.69303934284479041</v>
      </c>
      <c r="W1243" s="65">
        <f t="shared" si="687"/>
        <v>0.64846278317152106</v>
      </c>
      <c r="X1243" s="61">
        <f t="shared" si="698"/>
        <v>0.14004817657274102</v>
      </c>
      <c r="Y1243" s="66">
        <f t="shared" si="688"/>
        <v>6.8914637850974306E-2</v>
      </c>
      <c r="Z1243" s="61">
        <f t="shared" si="689"/>
        <v>0.10873776242081558</v>
      </c>
      <c r="AA1243" s="67">
        <f t="shared" si="690"/>
        <v>19.100999999999999</v>
      </c>
      <c r="AB1243" s="68">
        <f t="shared" si="691"/>
        <v>0.11359950093574535</v>
      </c>
      <c r="AC1243" s="69">
        <f t="shared" si="692"/>
        <v>0.19157829070492813</v>
      </c>
      <c r="AD1243" s="70">
        <f>_xlfn.PERCENTILE.EXC(AC1243:$AC$5675,0.5)</f>
        <v>8.8950836289913779E-2</v>
      </c>
      <c r="AE1243" s="70">
        <f>_xlfn.PERCENTILE.EXC($AC1243:AC$5675,0.35)</f>
        <v>5.2344895674552548E-2</v>
      </c>
      <c r="AF1243" s="71">
        <f t="shared" si="717"/>
        <v>2.9560507841455697E-2</v>
      </c>
      <c r="AG1243" s="70">
        <f t="shared" si="718"/>
        <v>-0.27366487307327381</v>
      </c>
      <c r="AH1243" s="70">
        <f t="shared" si="719"/>
        <v>-0.29773719104760293</v>
      </c>
      <c r="AI1243" s="61" t="str">
        <f t="shared" si="707"/>
        <v>Short VOL</v>
      </c>
      <c r="AJ1243" s="68" t="str">
        <f t="shared" si="708"/>
        <v>Short VOL</v>
      </c>
      <c r="AK1243" s="72" t="str">
        <f t="shared" si="709"/>
        <v>00631L</v>
      </c>
      <c r="AL1243" s="73">
        <f t="shared" si="699"/>
        <v>1</v>
      </c>
      <c r="AM1243" s="72" t="str">
        <f t="shared" si="712"/>
        <v>00631L</v>
      </c>
      <c r="AN1243" s="73">
        <f t="shared" si="700"/>
        <v>1</v>
      </c>
      <c r="AO1243" s="74" t="str">
        <f t="shared" si="706"/>
        <v>00631L</v>
      </c>
      <c r="AP1243" s="20">
        <f t="shared" si="701"/>
        <v>1</v>
      </c>
      <c r="AQ1243" s="74" t="str">
        <f t="shared" si="716"/>
        <v>00631L</v>
      </c>
      <c r="AR1243" s="20">
        <f t="shared" si="702"/>
        <v>1</v>
      </c>
      <c r="AS1243" s="74" t="str">
        <f t="shared" si="710"/>
        <v>00631L</v>
      </c>
      <c r="AT1243" s="20">
        <f t="shared" si="703"/>
        <v>1</v>
      </c>
      <c r="AU1243" s="74" t="str">
        <f t="shared" si="693"/>
        <v>00631L</v>
      </c>
      <c r="AV1243" s="20">
        <f t="shared" si="704"/>
        <v>1</v>
      </c>
      <c r="AW1243" s="74" t="str">
        <f t="shared" si="694"/>
        <v>00631L</v>
      </c>
      <c r="AX1243" s="20">
        <f t="shared" si="695"/>
        <v>1</v>
      </c>
      <c r="AY1243" s="20">
        <f t="shared" si="705"/>
        <v>0</v>
      </c>
      <c r="AZ1243" s="57">
        <v>44503</v>
      </c>
      <c r="BA1243" s="75">
        <v>34.909999999999997</v>
      </c>
      <c r="BB1243" s="90">
        <v>35.475000000000001</v>
      </c>
      <c r="BC1243" s="76">
        <f t="shared" si="713"/>
        <v>34.428541666666668</v>
      </c>
      <c r="BD1243" s="76">
        <f t="shared" si="714"/>
        <v>34.432458333333329</v>
      </c>
      <c r="BE1243" s="77">
        <f t="shared" si="720"/>
        <v>3.0395081600174283E-2</v>
      </c>
      <c r="BF1243" s="77">
        <f t="shared" si="711"/>
        <v>1.3868939070329732E-2</v>
      </c>
    </row>
    <row r="1244" spans="1:58" s="23" customFormat="1" ht="13.15" x14ac:dyDescent="0.4">
      <c r="A1244" s="57">
        <v>44501</v>
      </c>
      <c r="B1244" s="112">
        <v>18.399999999999999</v>
      </c>
      <c r="C1244" s="112">
        <v>20.800999999999998</v>
      </c>
      <c r="D1244" s="112">
        <v>22.45</v>
      </c>
      <c r="E1244" s="112">
        <v>23.349</v>
      </c>
      <c r="F1244" s="112">
        <v>24.248999999999999</v>
      </c>
      <c r="G1244" s="112">
        <v>24.65</v>
      </c>
      <c r="H1244" s="113">
        <v>24.855</v>
      </c>
      <c r="I1244" s="90">
        <f t="shared" si="696"/>
        <v>19.480449999999998</v>
      </c>
      <c r="J1244" s="90">
        <f t="shared" si="697"/>
        <v>21.543049999999997</v>
      </c>
      <c r="K1244" s="114">
        <v>11</v>
      </c>
      <c r="L1244" s="115">
        <v>0.05</v>
      </c>
      <c r="M1244" s="90">
        <v>15.02</v>
      </c>
      <c r="N1244" s="90">
        <v>16.41</v>
      </c>
      <c r="O1244" s="90">
        <v>20.39</v>
      </c>
      <c r="P1244" s="90">
        <v>23.33</v>
      </c>
      <c r="Q1244" s="90">
        <v>24.67</v>
      </c>
      <c r="R1244" s="63">
        <f t="shared" si="685"/>
        <v>12.29</v>
      </c>
      <c r="S1244" s="64">
        <f t="shared" si="721"/>
        <v>9.2250922509224207E-3</v>
      </c>
      <c r="T1244" s="65">
        <f t="shared" si="715"/>
        <v>0.91529555149299202</v>
      </c>
      <c r="U1244" s="65">
        <f t="shared" si="715"/>
        <v>0.80480627758705248</v>
      </c>
      <c r="V1244" s="65">
        <f t="shared" si="686"/>
        <v>0.70338619802828983</v>
      </c>
      <c r="W1244" s="65">
        <f t="shared" si="687"/>
        <v>0.66518038102959054</v>
      </c>
      <c r="X1244" s="61">
        <f t="shared" si="698"/>
        <v>0.13048913043478261</v>
      </c>
      <c r="Y1244" s="66">
        <f t="shared" si="688"/>
        <v>6.4499550301940128E-2</v>
      </c>
      <c r="Z1244" s="61">
        <f t="shared" si="689"/>
        <v>0.10588051097382248</v>
      </c>
      <c r="AA1244" s="67">
        <f t="shared" si="690"/>
        <v>19.480449999999998</v>
      </c>
      <c r="AB1244" s="68">
        <f t="shared" si="691"/>
        <v>0.12126751980499685</v>
      </c>
      <c r="AC1244" s="69">
        <f t="shared" si="692"/>
        <v>0.18710847044485054</v>
      </c>
      <c r="AD1244" s="70">
        <f>_xlfn.PERCENTILE.EXC(AC1244:$AC$5675,0.5)</f>
        <v>8.8907489414444582E-2</v>
      </c>
      <c r="AE1244" s="70">
        <f>_xlfn.PERCENTILE.EXC($AC1244:AC$5675,0.35)</f>
        <v>5.2331883393437681E-2</v>
      </c>
      <c r="AF1244" s="71">
        <f t="shared" si="717"/>
        <v>2.9560507841455697E-2</v>
      </c>
      <c r="AG1244" s="70">
        <f t="shared" si="718"/>
        <v>-0.27366487307327381</v>
      </c>
      <c r="AH1244" s="70">
        <f t="shared" si="719"/>
        <v>-0.29773719104760293</v>
      </c>
      <c r="AI1244" s="61" t="str">
        <f t="shared" si="707"/>
        <v>Short VOL</v>
      </c>
      <c r="AJ1244" s="68" t="str">
        <f t="shared" si="708"/>
        <v>Short VOL</v>
      </c>
      <c r="AK1244" s="72" t="str">
        <f t="shared" si="709"/>
        <v>00631L</v>
      </c>
      <c r="AL1244" s="73">
        <f t="shared" si="699"/>
        <v>1</v>
      </c>
      <c r="AM1244" s="72" t="str">
        <f t="shared" si="712"/>
        <v>00631L</v>
      </c>
      <c r="AN1244" s="73">
        <f t="shared" si="700"/>
        <v>1</v>
      </c>
      <c r="AO1244" s="74" t="str">
        <f t="shared" si="706"/>
        <v>00631L</v>
      </c>
      <c r="AP1244" s="20">
        <f t="shared" si="701"/>
        <v>1</v>
      </c>
      <c r="AQ1244" s="74" t="str">
        <f t="shared" si="716"/>
        <v>00631L</v>
      </c>
      <c r="AR1244" s="20">
        <f t="shared" si="702"/>
        <v>1</v>
      </c>
      <c r="AS1244" s="74" t="str">
        <f t="shared" si="710"/>
        <v>00631L</v>
      </c>
      <c r="AT1244" s="20">
        <f t="shared" si="703"/>
        <v>1</v>
      </c>
      <c r="AU1244" s="74" t="str">
        <f t="shared" si="693"/>
        <v>00631L</v>
      </c>
      <c r="AV1244" s="20">
        <f t="shared" si="704"/>
        <v>1</v>
      </c>
      <c r="AW1244" s="74" t="str">
        <f t="shared" si="694"/>
        <v>00631L</v>
      </c>
      <c r="AX1244" s="20">
        <f t="shared" si="695"/>
        <v>1</v>
      </c>
      <c r="AY1244" s="20">
        <f t="shared" si="705"/>
        <v>0</v>
      </c>
      <c r="AZ1244" s="57">
        <v>44502</v>
      </c>
      <c r="BA1244" s="75">
        <v>35.44</v>
      </c>
      <c r="BB1244" s="90">
        <v>35.637500000000003</v>
      </c>
      <c r="BC1244" s="76">
        <f t="shared" si="713"/>
        <v>34.415833333333332</v>
      </c>
      <c r="BD1244" s="76">
        <f t="shared" si="714"/>
        <v>34.427958333333329</v>
      </c>
      <c r="BE1244" s="77">
        <f t="shared" si="720"/>
        <v>3.5497227535775819E-2</v>
      </c>
      <c r="BF1244" s="77">
        <f t="shared" si="711"/>
        <v>2.9395924581644577E-2</v>
      </c>
    </row>
    <row r="1245" spans="1:58" s="23" customFormat="1" ht="13.15" x14ac:dyDescent="0.4">
      <c r="A1245" s="57">
        <v>44498</v>
      </c>
      <c r="B1245" s="112">
        <v>18.779</v>
      </c>
      <c r="C1245" s="112">
        <v>21.053000000000001</v>
      </c>
      <c r="D1245" s="112">
        <v>22.562999999999999</v>
      </c>
      <c r="E1245" s="112">
        <v>23.475000000000001</v>
      </c>
      <c r="F1245" s="112">
        <v>24.34</v>
      </c>
      <c r="G1245" s="112">
        <v>24.742000000000001</v>
      </c>
      <c r="H1245" s="113">
        <v>24.945</v>
      </c>
      <c r="I1245" s="90">
        <f t="shared" si="696"/>
        <v>19.688600000000001</v>
      </c>
      <c r="J1245" s="90">
        <f t="shared" si="697"/>
        <v>21.657</v>
      </c>
      <c r="K1245" s="114">
        <v>12</v>
      </c>
      <c r="L1245" s="115">
        <v>0.05</v>
      </c>
      <c r="M1245" s="90">
        <v>13.67</v>
      </c>
      <c r="N1245" s="90">
        <v>16.260000000000002</v>
      </c>
      <c r="O1245" s="90">
        <v>20.37</v>
      </c>
      <c r="P1245" s="90">
        <v>23.35</v>
      </c>
      <c r="Q1245" s="90">
        <v>24.8</v>
      </c>
      <c r="R1245" s="63">
        <f t="shared" si="685"/>
        <v>13.79</v>
      </c>
      <c r="S1245" s="64">
        <f t="shared" si="721"/>
        <v>-1.6333938294010864E-2</v>
      </c>
      <c r="T1245" s="65">
        <f t="shared" si="715"/>
        <v>0.84071340713407128</v>
      </c>
      <c r="U1245" s="65">
        <f t="shared" si="715"/>
        <v>0.79823269513991169</v>
      </c>
      <c r="V1245" s="65">
        <f t="shared" si="686"/>
        <v>0.69635974304068526</v>
      </c>
      <c r="W1245" s="65">
        <f t="shared" si="687"/>
        <v>0.65564516129032258</v>
      </c>
      <c r="X1245" s="61">
        <f t="shared" si="698"/>
        <v>0.12109270994195649</v>
      </c>
      <c r="Y1245" s="66">
        <f t="shared" si="688"/>
        <v>6.2619808306709213E-2</v>
      </c>
      <c r="Z1245" s="61">
        <f t="shared" si="689"/>
        <v>9.9976636226039375E-2</v>
      </c>
      <c r="AA1245" s="67">
        <f t="shared" si="690"/>
        <v>19.688600000000001</v>
      </c>
      <c r="AB1245" s="68">
        <f t="shared" si="691"/>
        <v>0.15492004920049188</v>
      </c>
      <c r="AC1245" s="69">
        <f t="shared" si="692"/>
        <v>0.21086100861008605</v>
      </c>
      <c r="AD1245" s="70">
        <f>_xlfn.PERCENTILE.EXC(AC1245:$AC$5675,0.5)</f>
        <v>8.8864142538975385E-2</v>
      </c>
      <c r="AE1245" s="70">
        <f>_xlfn.PERCENTILE.EXC($AC1245:AC$5675,0.35)</f>
        <v>5.2318871112322807E-2</v>
      </c>
      <c r="AF1245" s="71">
        <f t="shared" si="717"/>
        <v>2.9560507841455697E-2</v>
      </c>
      <c r="AG1245" s="70">
        <f t="shared" si="718"/>
        <v>-0.27366487307327381</v>
      </c>
      <c r="AH1245" s="70">
        <f t="shared" si="719"/>
        <v>-0.29773719104760293</v>
      </c>
      <c r="AI1245" s="61" t="str">
        <f t="shared" si="707"/>
        <v>Short VOL</v>
      </c>
      <c r="AJ1245" s="68" t="str">
        <f t="shared" si="708"/>
        <v>Short VOL</v>
      </c>
      <c r="AK1245" s="72" t="str">
        <f t="shared" si="709"/>
        <v>00631L</v>
      </c>
      <c r="AL1245" s="73">
        <f t="shared" si="699"/>
        <v>1</v>
      </c>
      <c r="AM1245" s="72" t="str">
        <f t="shared" si="712"/>
        <v>00631L</v>
      </c>
      <c r="AN1245" s="73">
        <f t="shared" si="700"/>
        <v>1</v>
      </c>
      <c r="AO1245" s="74" t="str">
        <f t="shared" si="706"/>
        <v>00631L</v>
      </c>
      <c r="AP1245" s="20">
        <f t="shared" si="701"/>
        <v>1</v>
      </c>
      <c r="AQ1245" s="74" t="str">
        <f t="shared" si="716"/>
        <v>00631L</v>
      </c>
      <c r="AR1245" s="20">
        <f t="shared" si="702"/>
        <v>1</v>
      </c>
      <c r="AS1245" s="74" t="str">
        <f t="shared" si="710"/>
        <v>00631L</v>
      </c>
      <c r="AT1245" s="20">
        <f t="shared" si="703"/>
        <v>1</v>
      </c>
      <c r="AU1245" s="74" t="str">
        <f t="shared" si="693"/>
        <v>00631L</v>
      </c>
      <c r="AV1245" s="20">
        <f t="shared" si="704"/>
        <v>1</v>
      </c>
      <c r="AW1245" s="74" t="str">
        <f t="shared" si="694"/>
        <v>00631L</v>
      </c>
      <c r="AX1245" s="20">
        <f t="shared" si="695"/>
        <v>1</v>
      </c>
      <c r="AY1245" s="20">
        <f t="shared" si="705"/>
        <v>0</v>
      </c>
      <c r="AZ1245" s="57">
        <v>44501</v>
      </c>
      <c r="BA1245" s="75">
        <v>35.700000000000003</v>
      </c>
      <c r="BB1245" s="90">
        <v>35.475000000000001</v>
      </c>
      <c r="BC1245" s="76">
        <f t="shared" si="713"/>
        <v>34.397291666666668</v>
      </c>
      <c r="BD1245" s="76">
        <f t="shared" si="714"/>
        <v>34.416874999999997</v>
      </c>
      <c r="BE1245" s="77">
        <f t="shared" si="720"/>
        <v>3.1331197344752204E-2</v>
      </c>
      <c r="BF1245" s="77">
        <f t="shared" si="711"/>
        <v>3.7281856647357017E-2</v>
      </c>
    </row>
    <row r="1246" spans="1:58" s="23" customFormat="1" ht="13.15" x14ac:dyDescent="0.4">
      <c r="A1246" s="57">
        <v>44497</v>
      </c>
      <c r="B1246" s="112">
        <v>18.649999999999999</v>
      </c>
      <c r="C1246" s="112">
        <v>20.849</v>
      </c>
      <c r="D1246" s="112">
        <v>22.33</v>
      </c>
      <c r="E1246" s="112">
        <v>23.2</v>
      </c>
      <c r="F1246" s="112">
        <v>24.05</v>
      </c>
      <c r="G1246" s="112">
        <v>24.5</v>
      </c>
      <c r="H1246" s="113">
        <v>24.739000000000001</v>
      </c>
      <c r="I1246" s="90">
        <f t="shared" si="696"/>
        <v>19.419649999999997</v>
      </c>
      <c r="J1246" s="90">
        <f t="shared" si="697"/>
        <v>21.367349999999998</v>
      </c>
      <c r="K1246" s="114">
        <v>13</v>
      </c>
      <c r="L1246" s="115">
        <v>0.05</v>
      </c>
      <c r="M1246" s="90">
        <v>14.31</v>
      </c>
      <c r="N1246" s="90">
        <v>16.53</v>
      </c>
      <c r="O1246" s="90">
        <v>20.48</v>
      </c>
      <c r="P1246" s="90">
        <v>23.43</v>
      </c>
      <c r="Q1246" s="90">
        <v>24.92</v>
      </c>
      <c r="R1246" s="63">
        <f t="shared" si="685"/>
        <v>13.069999999999993</v>
      </c>
      <c r="S1246" s="64">
        <f t="shared" si="721"/>
        <v>-2.6501766784452253E-2</v>
      </c>
      <c r="T1246" s="65">
        <f t="shared" si="715"/>
        <v>0.8656987295825771</v>
      </c>
      <c r="U1246" s="65">
        <f t="shared" si="715"/>
        <v>0.80712890625</v>
      </c>
      <c r="V1246" s="65">
        <f t="shared" si="686"/>
        <v>0.7055057618437901</v>
      </c>
      <c r="W1246" s="65">
        <f t="shared" si="687"/>
        <v>0.663322632423756</v>
      </c>
      <c r="X1246" s="61">
        <f t="shared" si="698"/>
        <v>0.11790884718498669</v>
      </c>
      <c r="Y1246" s="66">
        <f t="shared" si="688"/>
        <v>6.6336206896551786E-2</v>
      </c>
      <c r="Z1246" s="61">
        <f t="shared" si="689"/>
        <v>0.10029531943160672</v>
      </c>
      <c r="AA1246" s="67">
        <f t="shared" si="690"/>
        <v>19.419649999999997</v>
      </c>
      <c r="AB1246" s="68">
        <f t="shared" si="691"/>
        <v>0.12825166364186311</v>
      </c>
      <c r="AC1246" s="69">
        <f t="shared" si="692"/>
        <v>0.17481246218995741</v>
      </c>
      <c r="AD1246" s="70">
        <f>_xlfn.PERCENTILE.EXC(AC1246:$AC$5675,0.5)</f>
        <v>8.8822156070531427E-2</v>
      </c>
      <c r="AE1246" s="70">
        <f>_xlfn.PERCENTILE.EXC($AC1246:AC$5675,0.35)</f>
        <v>5.2305066841491624E-2</v>
      </c>
      <c r="AF1246" s="71">
        <f t="shared" si="717"/>
        <v>2.9560507841455697E-2</v>
      </c>
      <c r="AG1246" s="70">
        <f t="shared" si="718"/>
        <v>-0.27366487307327381</v>
      </c>
      <c r="AH1246" s="70">
        <f t="shared" si="719"/>
        <v>-0.29773719104760293</v>
      </c>
      <c r="AI1246" s="61" t="str">
        <f t="shared" si="707"/>
        <v>Short VOL</v>
      </c>
      <c r="AJ1246" s="68" t="str">
        <f t="shared" si="708"/>
        <v>Short VOL</v>
      </c>
      <c r="AK1246" s="72" t="str">
        <f t="shared" si="709"/>
        <v>00631L</v>
      </c>
      <c r="AL1246" s="73">
        <f t="shared" si="699"/>
        <v>1</v>
      </c>
      <c r="AM1246" s="72" t="str">
        <f t="shared" si="712"/>
        <v>00631L</v>
      </c>
      <c r="AN1246" s="73">
        <f t="shared" si="700"/>
        <v>1</v>
      </c>
      <c r="AO1246" s="74" t="str">
        <f t="shared" si="706"/>
        <v>00631L</v>
      </c>
      <c r="AP1246" s="20">
        <f t="shared" si="701"/>
        <v>1</v>
      </c>
      <c r="AQ1246" s="74" t="str">
        <f t="shared" si="716"/>
        <v>00631L</v>
      </c>
      <c r="AR1246" s="20">
        <f t="shared" si="702"/>
        <v>1</v>
      </c>
      <c r="AS1246" s="74" t="str">
        <f t="shared" si="710"/>
        <v>00631L</v>
      </c>
      <c r="AT1246" s="20">
        <f t="shared" si="703"/>
        <v>1</v>
      </c>
      <c r="AU1246" s="74" t="str">
        <f t="shared" si="693"/>
        <v>00631L</v>
      </c>
      <c r="AV1246" s="20">
        <f t="shared" si="704"/>
        <v>1</v>
      </c>
      <c r="AW1246" s="74" t="str">
        <f t="shared" si="694"/>
        <v>00631L</v>
      </c>
      <c r="AX1246" s="20">
        <f t="shared" si="695"/>
        <v>1</v>
      </c>
      <c r="AY1246" s="20">
        <f t="shared" si="705"/>
        <v>0</v>
      </c>
      <c r="AZ1246" s="57">
        <v>44498</v>
      </c>
      <c r="BA1246" s="75">
        <v>35.47</v>
      </c>
      <c r="BB1246" s="90">
        <v>34.975000000000001</v>
      </c>
      <c r="BC1246" s="76">
        <f t="shared" si="713"/>
        <v>34.379375000000003</v>
      </c>
      <c r="BD1246" s="76">
        <f t="shared" si="714"/>
        <v>34.397208333333332</v>
      </c>
      <c r="BE1246" s="77">
        <f t="shared" si="720"/>
        <v>1.7325067718653938E-2</v>
      </c>
      <c r="BF1246" s="77">
        <f t="shared" si="711"/>
        <v>3.118833529368301E-2</v>
      </c>
    </row>
    <row r="1247" spans="1:58" s="23" customFormat="1" ht="13.15" x14ac:dyDescent="0.4">
      <c r="A1247" s="57">
        <v>44496</v>
      </c>
      <c r="B1247" s="112">
        <v>19.350000000000001</v>
      </c>
      <c r="C1247" s="112">
        <v>21.295999999999999</v>
      </c>
      <c r="D1247" s="112">
        <v>22.8</v>
      </c>
      <c r="E1247" s="112">
        <v>23.608000000000001</v>
      </c>
      <c r="F1247" s="112">
        <v>24.443000000000001</v>
      </c>
      <c r="G1247" s="112">
        <v>24.847999999999999</v>
      </c>
      <c r="H1247" s="113">
        <v>25.013000000000002</v>
      </c>
      <c r="I1247" s="90">
        <f t="shared" si="696"/>
        <v>19.933800000000002</v>
      </c>
      <c r="J1247" s="90">
        <f t="shared" si="697"/>
        <v>21.747199999999999</v>
      </c>
      <c r="K1247" s="114">
        <v>14</v>
      </c>
      <c r="L1247" s="115">
        <v>0.05</v>
      </c>
      <c r="M1247" s="90">
        <v>15.16</v>
      </c>
      <c r="N1247" s="90">
        <v>16.98</v>
      </c>
      <c r="O1247" s="90">
        <v>20.89</v>
      </c>
      <c r="P1247" s="90">
        <v>23.7</v>
      </c>
      <c r="Q1247" s="90">
        <v>25.03</v>
      </c>
      <c r="R1247" s="63">
        <f t="shared" ref="R1247:R1310" si="722">(O1247+P1247)-(N1247+M1247)</f>
        <v>12.450000000000003</v>
      </c>
      <c r="S1247" s="64">
        <f t="shared" si="721"/>
        <v>6.2578222778473094E-2</v>
      </c>
      <c r="T1247" s="65">
        <f t="shared" si="715"/>
        <v>0.89281507656065962</v>
      </c>
      <c r="U1247" s="65">
        <f t="shared" si="715"/>
        <v>0.81282910483484916</v>
      </c>
      <c r="V1247" s="65">
        <f t="shared" si="686"/>
        <v>0.71645569620253169</v>
      </c>
      <c r="W1247" s="65">
        <f t="shared" si="687"/>
        <v>0.67838593687574911</v>
      </c>
      <c r="X1247" s="61">
        <f t="shared" si="698"/>
        <v>0.10056847545219627</v>
      </c>
      <c r="Y1247" s="66">
        <f t="shared" si="688"/>
        <v>5.9513724161301303E-2</v>
      </c>
      <c r="Z1247" s="61">
        <f t="shared" si="689"/>
        <v>9.0971114388626248E-2</v>
      </c>
      <c r="AA1247" s="67">
        <f t="shared" si="690"/>
        <v>19.933799999999998</v>
      </c>
      <c r="AB1247" s="68">
        <f t="shared" si="691"/>
        <v>0.13957597173144881</v>
      </c>
      <c r="AC1247" s="69">
        <f t="shared" si="692"/>
        <v>0.17395759717314474</v>
      </c>
      <c r="AD1247" s="70">
        <f>_xlfn.PERCENTILE.EXC(AC1247:$AC$5675,0.5)</f>
        <v>8.8780169602087483E-2</v>
      </c>
      <c r="AE1247" s="70">
        <f>_xlfn.PERCENTILE.EXC($AC1247:AC$5675,0.35)</f>
        <v>5.2290206584372015E-2</v>
      </c>
      <c r="AF1247" s="71">
        <f t="shared" si="717"/>
        <v>2.9560507841455697E-2</v>
      </c>
      <c r="AG1247" s="70">
        <f t="shared" si="718"/>
        <v>-0.27366487307327381</v>
      </c>
      <c r="AH1247" s="70">
        <f t="shared" si="719"/>
        <v>-0.29773719104760293</v>
      </c>
      <c r="AI1247" s="61" t="str">
        <f t="shared" si="707"/>
        <v>Short VOL</v>
      </c>
      <c r="AJ1247" s="68" t="str">
        <f t="shared" si="708"/>
        <v>Short VOL</v>
      </c>
      <c r="AK1247" s="72" t="str">
        <f t="shared" si="709"/>
        <v>00631L</v>
      </c>
      <c r="AL1247" s="73">
        <f t="shared" si="699"/>
        <v>1</v>
      </c>
      <c r="AM1247" s="72" t="str">
        <f t="shared" si="712"/>
        <v>00631L</v>
      </c>
      <c r="AN1247" s="73">
        <f t="shared" si="700"/>
        <v>1</v>
      </c>
      <c r="AO1247" s="74" t="str">
        <f t="shared" si="706"/>
        <v>00631L</v>
      </c>
      <c r="AP1247" s="20">
        <f t="shared" si="701"/>
        <v>1</v>
      </c>
      <c r="AQ1247" s="74" t="str">
        <f t="shared" si="716"/>
        <v>00631L</v>
      </c>
      <c r="AR1247" s="20">
        <f t="shared" si="702"/>
        <v>1</v>
      </c>
      <c r="AS1247" s="74" t="str">
        <f t="shared" si="710"/>
        <v>00631L</v>
      </c>
      <c r="AT1247" s="20">
        <f t="shared" si="703"/>
        <v>1</v>
      </c>
      <c r="AU1247" s="74" t="str">
        <f t="shared" si="693"/>
        <v>00631L</v>
      </c>
      <c r="AV1247" s="20">
        <f t="shared" si="704"/>
        <v>1</v>
      </c>
      <c r="AW1247" s="74" t="str">
        <f t="shared" si="694"/>
        <v>00631L</v>
      </c>
      <c r="AX1247" s="20">
        <f t="shared" si="695"/>
        <v>1</v>
      </c>
      <c r="AY1247" s="20">
        <f t="shared" si="705"/>
        <v>0</v>
      </c>
      <c r="AZ1247" s="57">
        <v>44497</v>
      </c>
      <c r="BA1247" s="75">
        <v>35.159999999999997</v>
      </c>
      <c r="BB1247" s="90">
        <v>35.25</v>
      </c>
      <c r="BC1247" s="76">
        <f t="shared" si="713"/>
        <v>34.361041666666672</v>
      </c>
      <c r="BD1247" s="76">
        <f t="shared" si="714"/>
        <v>34.382458333333339</v>
      </c>
      <c r="BE1247" s="77">
        <f t="shared" si="720"/>
        <v>2.5871111299739728E-2</v>
      </c>
      <c r="BF1247" s="77">
        <f t="shared" si="711"/>
        <v>2.261448728094119E-2</v>
      </c>
    </row>
    <row r="1248" spans="1:58" s="23" customFormat="1" ht="13.15" x14ac:dyDescent="0.4">
      <c r="A1248" s="57">
        <v>44495</v>
      </c>
      <c r="B1248" s="112">
        <v>18.925000000000001</v>
      </c>
      <c r="C1248" s="112">
        <v>20.803999999999998</v>
      </c>
      <c r="D1248" s="112">
        <v>20.396000000000001</v>
      </c>
      <c r="E1248" s="112">
        <v>23.25</v>
      </c>
      <c r="F1248" s="112">
        <v>24.100999999999999</v>
      </c>
      <c r="G1248" s="112">
        <v>24.526</v>
      </c>
      <c r="H1248" s="113">
        <v>24.725000000000001</v>
      </c>
      <c r="I1248" s="90">
        <f t="shared" si="696"/>
        <v>19.394750000000002</v>
      </c>
      <c r="J1248" s="90">
        <f t="shared" si="697"/>
        <v>20.701999999999998</v>
      </c>
      <c r="K1248" s="114">
        <v>15</v>
      </c>
      <c r="L1248" s="115">
        <v>0.05</v>
      </c>
      <c r="M1248" s="90">
        <v>14.33</v>
      </c>
      <c r="N1248" s="90">
        <v>15.98</v>
      </c>
      <c r="O1248" s="90">
        <v>20.11</v>
      </c>
      <c r="P1248" s="90">
        <v>23.03</v>
      </c>
      <c r="Q1248" s="90">
        <v>25.04</v>
      </c>
      <c r="R1248" s="63">
        <f t="shared" si="722"/>
        <v>12.829999999999998</v>
      </c>
      <c r="S1248" s="64">
        <f t="shared" si="721"/>
        <v>4.8556430446194239E-2</v>
      </c>
      <c r="T1248" s="65">
        <f t="shared" si="715"/>
        <v>0.89674593241551936</v>
      </c>
      <c r="U1248" s="65">
        <f t="shared" si="715"/>
        <v>0.79462953754351073</v>
      </c>
      <c r="V1248" s="65">
        <f t="shared" si="686"/>
        <v>0.69387755102040816</v>
      </c>
      <c r="W1248" s="65">
        <f t="shared" si="687"/>
        <v>0.63817891373801916</v>
      </c>
      <c r="X1248" s="61">
        <f t="shared" si="698"/>
        <v>9.9286657859973454E-2</v>
      </c>
      <c r="Y1248" s="66">
        <f t="shared" si="688"/>
        <v>6.3440860215053824E-2</v>
      </c>
      <c r="Z1248" s="61">
        <f t="shared" si="689"/>
        <v>6.7402260921125362E-2</v>
      </c>
      <c r="AA1248" s="67">
        <f t="shared" si="690"/>
        <v>19.394750000000002</v>
      </c>
      <c r="AB1248" s="68">
        <f t="shared" si="691"/>
        <v>0.18429286608260326</v>
      </c>
      <c r="AC1248" s="69">
        <f t="shared" si="692"/>
        <v>0.21368898623279109</v>
      </c>
      <c r="AD1248" s="70">
        <f>_xlfn.PERCENTILE.EXC(AC1248:$AC$5675,0.5)</f>
        <v>8.8721922342875223E-2</v>
      </c>
      <c r="AE1248" s="70">
        <f>_xlfn.PERCENTILE.EXC($AC1248:AC$5675,0.35)</f>
        <v>5.2275346327252392E-2</v>
      </c>
      <c r="AF1248" s="71">
        <f t="shared" si="717"/>
        <v>2.9560507841455697E-2</v>
      </c>
      <c r="AG1248" s="70">
        <f t="shared" si="718"/>
        <v>-0.27366487307327381</v>
      </c>
      <c r="AH1248" s="70">
        <f t="shared" si="719"/>
        <v>-0.29773719104760293</v>
      </c>
      <c r="AI1248" s="61" t="str">
        <f t="shared" si="707"/>
        <v>Short VOL</v>
      </c>
      <c r="AJ1248" s="68" t="str">
        <f t="shared" si="708"/>
        <v>Short VOL</v>
      </c>
      <c r="AK1248" s="72" t="str">
        <f t="shared" si="709"/>
        <v>00631L</v>
      </c>
      <c r="AL1248" s="73">
        <f t="shared" si="699"/>
        <v>1</v>
      </c>
      <c r="AM1248" s="72" t="str">
        <f t="shared" si="712"/>
        <v>00631L</v>
      </c>
      <c r="AN1248" s="73">
        <f t="shared" si="700"/>
        <v>1</v>
      </c>
      <c r="AO1248" s="74" t="str">
        <f t="shared" si="706"/>
        <v>00631L</v>
      </c>
      <c r="AP1248" s="20">
        <f t="shared" si="701"/>
        <v>1</v>
      </c>
      <c r="AQ1248" s="74" t="str">
        <f t="shared" si="716"/>
        <v>00631L</v>
      </c>
      <c r="AR1248" s="20">
        <f t="shared" si="702"/>
        <v>1</v>
      </c>
      <c r="AS1248" s="74" t="str">
        <f t="shared" si="710"/>
        <v>00631L</v>
      </c>
      <c r="AT1248" s="20">
        <f t="shared" si="703"/>
        <v>1</v>
      </c>
      <c r="AU1248" s="74" t="str">
        <f t="shared" si="693"/>
        <v>00631L</v>
      </c>
      <c r="AV1248" s="20">
        <f t="shared" si="704"/>
        <v>1</v>
      </c>
      <c r="AW1248" s="74" t="str">
        <f t="shared" si="694"/>
        <v>00631L</v>
      </c>
      <c r="AX1248" s="20">
        <f t="shared" si="695"/>
        <v>1</v>
      </c>
      <c r="AY1248" s="20">
        <f t="shared" si="705"/>
        <v>0</v>
      </c>
      <c r="AZ1248" s="57">
        <v>44496</v>
      </c>
      <c r="BA1248" s="75">
        <v>35.22</v>
      </c>
      <c r="BB1248" s="90">
        <v>35.087499999999999</v>
      </c>
      <c r="BC1248" s="76">
        <f t="shared" si="713"/>
        <v>34.342291666666675</v>
      </c>
      <c r="BD1248" s="76">
        <f t="shared" si="714"/>
        <v>34.360541666666677</v>
      </c>
      <c r="BE1248" s="77">
        <f t="shared" si="720"/>
        <v>2.1699435220178909E-2</v>
      </c>
      <c r="BF1248" s="77">
        <f t="shared" si="711"/>
        <v>2.501294483861663E-2</v>
      </c>
    </row>
    <row r="1249" spans="1:58" s="23" customFormat="1" ht="13.15" x14ac:dyDescent="0.4">
      <c r="A1249" s="57">
        <v>44494</v>
      </c>
      <c r="B1249" s="112">
        <v>18.550999999999998</v>
      </c>
      <c r="C1249" s="112">
        <v>20.498000000000001</v>
      </c>
      <c r="D1249" s="112">
        <v>22.2</v>
      </c>
      <c r="E1249" s="112">
        <v>23.05</v>
      </c>
      <c r="F1249" s="112">
        <v>23.902999999999999</v>
      </c>
      <c r="G1249" s="112">
        <v>24.4</v>
      </c>
      <c r="H1249" s="113">
        <v>24.6</v>
      </c>
      <c r="I1249" s="90">
        <f t="shared" si="696"/>
        <v>18.9404</v>
      </c>
      <c r="J1249" s="90">
        <f t="shared" si="697"/>
        <v>20.8384</v>
      </c>
      <c r="K1249" s="114">
        <v>16</v>
      </c>
      <c r="L1249" s="115">
        <v>0.05</v>
      </c>
      <c r="M1249" s="90">
        <v>13.09</v>
      </c>
      <c r="N1249" s="90">
        <v>15.24</v>
      </c>
      <c r="O1249" s="90">
        <v>19.559999999999999</v>
      </c>
      <c r="P1249" s="90">
        <v>22.76</v>
      </c>
      <c r="Q1249" s="90">
        <v>24.82</v>
      </c>
      <c r="R1249" s="63">
        <f t="shared" si="722"/>
        <v>13.990000000000002</v>
      </c>
      <c r="S1249" s="64">
        <f t="shared" si="721"/>
        <v>-1.2313674659753695E-2</v>
      </c>
      <c r="T1249" s="65">
        <f t="shared" si="715"/>
        <v>0.85892388451443569</v>
      </c>
      <c r="U1249" s="65">
        <f t="shared" si="715"/>
        <v>0.77914110429447858</v>
      </c>
      <c r="V1249" s="65">
        <f t="shared" si="686"/>
        <v>0.66959578207381365</v>
      </c>
      <c r="W1249" s="65">
        <f t="shared" si="687"/>
        <v>0.61402095084609187</v>
      </c>
      <c r="X1249" s="61">
        <f t="shared" si="698"/>
        <v>0.10495391084038612</v>
      </c>
      <c r="Y1249" s="66">
        <f t="shared" si="688"/>
        <v>6.724511930585686E-2</v>
      </c>
      <c r="Z1249" s="61">
        <f t="shared" si="689"/>
        <v>0.10020907689383537</v>
      </c>
      <c r="AA1249" s="67">
        <f t="shared" si="690"/>
        <v>18.9404</v>
      </c>
      <c r="AB1249" s="68">
        <f t="shared" si="691"/>
        <v>0.21725721784776891</v>
      </c>
      <c r="AC1249" s="69">
        <f t="shared" si="692"/>
        <v>0.24280839895013123</v>
      </c>
      <c r="AD1249" s="70">
        <f>_xlfn.PERCENTILE.EXC(AC1249:$AC$5675,0.5)</f>
        <v>8.8663675083662963E-2</v>
      </c>
      <c r="AE1249" s="70">
        <f>_xlfn.PERCENTILE.EXC($AC1249:AC$5675,0.35)</f>
        <v>5.2265342888207951E-2</v>
      </c>
      <c r="AF1249" s="71">
        <f t="shared" si="717"/>
        <v>2.9560507841455697E-2</v>
      </c>
      <c r="AG1249" s="70">
        <f t="shared" si="718"/>
        <v>-0.27366487307327381</v>
      </c>
      <c r="AH1249" s="70">
        <f t="shared" si="719"/>
        <v>-0.29773719104760293</v>
      </c>
      <c r="AI1249" s="61" t="str">
        <f t="shared" si="707"/>
        <v>Short VOL</v>
      </c>
      <c r="AJ1249" s="68" t="str">
        <f t="shared" si="708"/>
        <v>Short VOL</v>
      </c>
      <c r="AK1249" s="72" t="str">
        <f t="shared" si="709"/>
        <v>00631L</v>
      </c>
      <c r="AL1249" s="73">
        <f t="shared" si="699"/>
        <v>1</v>
      </c>
      <c r="AM1249" s="72" t="str">
        <f t="shared" si="712"/>
        <v>00631L</v>
      </c>
      <c r="AN1249" s="73">
        <f t="shared" si="700"/>
        <v>1</v>
      </c>
      <c r="AO1249" s="74" t="str">
        <f t="shared" si="706"/>
        <v>00631L</v>
      </c>
      <c r="AP1249" s="20">
        <f t="shared" si="701"/>
        <v>1</v>
      </c>
      <c r="AQ1249" s="74" t="str">
        <f t="shared" si="716"/>
        <v>00631L</v>
      </c>
      <c r="AR1249" s="20">
        <f t="shared" si="702"/>
        <v>1</v>
      </c>
      <c r="AS1249" s="74" t="str">
        <f t="shared" si="710"/>
        <v>00631L</v>
      </c>
      <c r="AT1249" s="20">
        <f t="shared" si="703"/>
        <v>1</v>
      </c>
      <c r="AU1249" s="74" t="str">
        <f t="shared" si="693"/>
        <v>00631L</v>
      </c>
      <c r="AV1249" s="20">
        <f t="shared" si="704"/>
        <v>1</v>
      </c>
      <c r="AW1249" s="74" t="str">
        <f t="shared" si="694"/>
        <v>00631L</v>
      </c>
      <c r="AX1249" s="20">
        <f t="shared" si="695"/>
        <v>1</v>
      </c>
      <c r="AY1249" s="20">
        <f t="shared" si="705"/>
        <v>0</v>
      </c>
      <c r="AZ1249" s="57">
        <v>44495</v>
      </c>
      <c r="BA1249" s="75">
        <v>35.04</v>
      </c>
      <c r="BB1249" s="90">
        <v>34.875</v>
      </c>
      <c r="BC1249" s="76">
        <f t="shared" si="713"/>
        <v>34.329583333333339</v>
      </c>
      <c r="BD1249" s="76">
        <f t="shared" si="714"/>
        <v>34.341500000000011</v>
      </c>
      <c r="BE1249" s="77">
        <f t="shared" si="720"/>
        <v>1.5887657632508233E-2</v>
      </c>
      <c r="BF1249" s="77">
        <f t="shared" si="711"/>
        <v>2.0339822081155114E-2</v>
      </c>
    </row>
    <row r="1250" spans="1:58" s="23" customFormat="1" ht="13.15" x14ac:dyDescent="0.4">
      <c r="A1250" s="57">
        <v>44491</v>
      </c>
      <c r="B1250" s="112">
        <v>19.102</v>
      </c>
      <c r="C1250" s="112">
        <v>21.1</v>
      </c>
      <c r="D1250" s="112">
        <v>22.725000000000001</v>
      </c>
      <c r="E1250" s="112">
        <v>23.486000000000001</v>
      </c>
      <c r="F1250" s="112">
        <v>24.367999999999999</v>
      </c>
      <c r="G1250" s="112">
        <v>24.8</v>
      </c>
      <c r="H1250" s="113">
        <v>25.05</v>
      </c>
      <c r="I1250" s="90">
        <f t="shared" si="696"/>
        <v>19.401700000000002</v>
      </c>
      <c r="J1250" s="90">
        <f t="shared" si="697"/>
        <v>21.34375</v>
      </c>
      <c r="K1250" s="114">
        <v>17</v>
      </c>
      <c r="L1250" s="115">
        <v>0.05</v>
      </c>
      <c r="M1250" s="90">
        <v>11.98</v>
      </c>
      <c r="N1250" s="90">
        <v>15.43</v>
      </c>
      <c r="O1250" s="90">
        <v>20.010000000000002</v>
      </c>
      <c r="P1250" s="90">
        <v>23.22</v>
      </c>
      <c r="Q1250" s="90">
        <v>25.29</v>
      </c>
      <c r="R1250" s="63">
        <f t="shared" si="722"/>
        <v>15.820000000000004</v>
      </c>
      <c r="S1250" s="64">
        <f t="shared" si="721"/>
        <v>2.7981345769487003E-2</v>
      </c>
      <c r="T1250" s="65">
        <f t="shared" si="715"/>
        <v>0.77640959170447188</v>
      </c>
      <c r="U1250" s="65">
        <f t="shared" si="715"/>
        <v>0.77111444277861063</v>
      </c>
      <c r="V1250" s="65">
        <f t="shared" si="686"/>
        <v>0.66451335055986216</v>
      </c>
      <c r="W1250" s="65">
        <f t="shared" si="687"/>
        <v>0.6101225780941083</v>
      </c>
      <c r="X1250" s="61">
        <f t="shared" si="698"/>
        <v>0.10459637734268669</v>
      </c>
      <c r="Y1250" s="66">
        <f t="shared" si="688"/>
        <v>6.6592863833773316E-2</v>
      </c>
      <c r="Z1250" s="61">
        <f t="shared" si="689"/>
        <v>0.10009689872536932</v>
      </c>
      <c r="AA1250" s="67">
        <f t="shared" si="690"/>
        <v>19.401700000000002</v>
      </c>
      <c r="AB1250" s="68">
        <f t="shared" si="691"/>
        <v>0.23797796500324048</v>
      </c>
      <c r="AC1250" s="69">
        <f t="shared" si="692"/>
        <v>0.25740116655865214</v>
      </c>
      <c r="AD1250" s="70">
        <f>_xlfn.PERCENTILE.EXC(AC1250:$AC$5675,0.5)</f>
        <v>8.8646218812734462E-2</v>
      </c>
      <c r="AE1250" s="70">
        <f>_xlfn.PERCENTILE.EXC($AC1250:AC$5675,0.35)</f>
        <v>5.2258982062719873E-2</v>
      </c>
      <c r="AF1250" s="71">
        <f t="shared" si="717"/>
        <v>2.9560507841455697E-2</v>
      </c>
      <c r="AG1250" s="70">
        <f t="shared" si="718"/>
        <v>-0.27366487307327381</v>
      </c>
      <c r="AH1250" s="70">
        <f t="shared" si="719"/>
        <v>-0.29773719104760293</v>
      </c>
      <c r="AI1250" s="61" t="str">
        <f t="shared" si="707"/>
        <v>Short VOL</v>
      </c>
      <c r="AJ1250" s="68" t="str">
        <f t="shared" si="708"/>
        <v>Short VOL</v>
      </c>
      <c r="AK1250" s="72" t="str">
        <f t="shared" si="709"/>
        <v>00631L</v>
      </c>
      <c r="AL1250" s="73">
        <f t="shared" si="699"/>
        <v>1</v>
      </c>
      <c r="AM1250" s="72" t="str">
        <f t="shared" si="712"/>
        <v>00631L</v>
      </c>
      <c r="AN1250" s="73">
        <f t="shared" si="700"/>
        <v>1</v>
      </c>
      <c r="AO1250" s="74" t="str">
        <f t="shared" si="706"/>
        <v>00631L</v>
      </c>
      <c r="AP1250" s="20">
        <f t="shared" si="701"/>
        <v>1</v>
      </c>
      <c r="AQ1250" s="74" t="str">
        <f t="shared" si="716"/>
        <v>00631L</v>
      </c>
      <c r="AR1250" s="20">
        <f t="shared" si="702"/>
        <v>1</v>
      </c>
      <c r="AS1250" s="74" t="str">
        <f t="shared" si="710"/>
        <v>00631L</v>
      </c>
      <c r="AT1250" s="20">
        <f t="shared" si="703"/>
        <v>1</v>
      </c>
      <c r="AU1250" s="74" t="str">
        <f t="shared" si="693"/>
        <v>00631L</v>
      </c>
      <c r="AV1250" s="20">
        <f t="shared" si="704"/>
        <v>1</v>
      </c>
      <c r="AW1250" s="74" t="str">
        <f t="shared" si="694"/>
        <v>00631L</v>
      </c>
      <c r="AX1250" s="20">
        <f t="shared" si="695"/>
        <v>1</v>
      </c>
      <c r="AY1250" s="20">
        <f t="shared" si="705"/>
        <v>0</v>
      </c>
      <c r="AZ1250" s="57">
        <v>44494</v>
      </c>
      <c r="BA1250" s="75">
        <v>34.85</v>
      </c>
      <c r="BB1250" s="90">
        <v>34.537500000000001</v>
      </c>
      <c r="BC1250" s="76">
        <f t="shared" si="713"/>
        <v>34.318958333333349</v>
      </c>
      <c r="BD1250" s="76">
        <f t="shared" si="714"/>
        <v>34.329166666666673</v>
      </c>
      <c r="BE1250" s="77">
        <f t="shared" si="720"/>
        <v>6.3679574579158281E-3</v>
      </c>
      <c r="BF1250" s="77">
        <f t="shared" si="711"/>
        <v>1.517174414370662E-2</v>
      </c>
    </row>
    <row r="1251" spans="1:58" s="23" customFormat="1" ht="13.15" x14ac:dyDescent="0.4">
      <c r="A1251" s="57">
        <v>44490</v>
      </c>
      <c r="B1251" s="112">
        <v>18.698</v>
      </c>
      <c r="C1251" s="112">
        <v>20.65</v>
      </c>
      <c r="D1251" s="112">
        <v>22.35</v>
      </c>
      <c r="E1251" s="112">
        <v>23.2</v>
      </c>
      <c r="F1251" s="112">
        <v>24.117000000000001</v>
      </c>
      <c r="G1251" s="112">
        <v>24.591000000000001</v>
      </c>
      <c r="H1251" s="113">
        <v>24.81</v>
      </c>
      <c r="I1251" s="90">
        <f t="shared" si="696"/>
        <v>18.8932</v>
      </c>
      <c r="J1251" s="90">
        <f t="shared" si="697"/>
        <v>20.82</v>
      </c>
      <c r="K1251" s="114">
        <v>18</v>
      </c>
      <c r="L1251" s="115">
        <v>0.05</v>
      </c>
      <c r="M1251" s="90">
        <v>11.81</v>
      </c>
      <c r="N1251" s="90">
        <v>15.01</v>
      </c>
      <c r="O1251" s="90">
        <v>19.48</v>
      </c>
      <c r="P1251" s="90">
        <v>22.83</v>
      </c>
      <c r="Q1251" s="90">
        <v>25.16</v>
      </c>
      <c r="R1251" s="63">
        <f t="shared" si="722"/>
        <v>15.490000000000002</v>
      </c>
      <c r="S1251" s="64">
        <f t="shared" si="721"/>
        <v>-3.0987734021949671E-2</v>
      </c>
      <c r="T1251" s="65">
        <f t="shared" si="715"/>
        <v>0.78680879413724192</v>
      </c>
      <c r="U1251" s="65">
        <f t="shared" si="715"/>
        <v>0.77053388090349073</v>
      </c>
      <c r="V1251" s="65">
        <f t="shared" si="686"/>
        <v>0.65746824353920286</v>
      </c>
      <c r="W1251" s="65">
        <f t="shared" si="687"/>
        <v>0.59658187599364065</v>
      </c>
      <c r="X1251" s="61">
        <f t="shared" si="698"/>
        <v>0.10439619210610751</v>
      </c>
      <c r="Y1251" s="66">
        <f t="shared" si="688"/>
        <v>6.9396551724137903E-2</v>
      </c>
      <c r="Z1251" s="61">
        <f t="shared" si="689"/>
        <v>0.10198378252492961</v>
      </c>
      <c r="AA1251" s="67">
        <f t="shared" si="690"/>
        <v>18.8932</v>
      </c>
      <c r="AB1251" s="68">
        <f t="shared" si="691"/>
        <v>0.24570286475682881</v>
      </c>
      <c r="AC1251" s="69">
        <f t="shared" si="692"/>
        <v>0.25870752831445704</v>
      </c>
      <c r="AD1251" s="70">
        <f>_xlfn.PERCENTILE.EXC(AC1251:$AC$5675,0.5)</f>
        <v>8.8628762541805975E-2</v>
      </c>
      <c r="AE1251" s="70">
        <f>_xlfn.PERCENTILE.EXC($AC1251:AC$5675,0.35)</f>
        <v>5.225262123723181E-2</v>
      </c>
      <c r="AF1251" s="71">
        <f t="shared" si="717"/>
        <v>2.9560507841455697E-2</v>
      </c>
      <c r="AG1251" s="70">
        <f t="shared" si="718"/>
        <v>-0.27366487307327381</v>
      </c>
      <c r="AH1251" s="70">
        <f t="shared" si="719"/>
        <v>-0.29773719104760293</v>
      </c>
      <c r="AI1251" s="61" t="str">
        <f t="shared" si="707"/>
        <v>Short VOL</v>
      </c>
      <c r="AJ1251" s="68" t="str">
        <f t="shared" si="708"/>
        <v>Short VOL</v>
      </c>
      <c r="AK1251" s="72" t="str">
        <f t="shared" si="709"/>
        <v>00631L</v>
      </c>
      <c r="AL1251" s="73">
        <f t="shared" si="699"/>
        <v>1</v>
      </c>
      <c r="AM1251" s="72" t="str">
        <f t="shared" si="712"/>
        <v>00631L</v>
      </c>
      <c r="AN1251" s="73">
        <f t="shared" si="700"/>
        <v>1</v>
      </c>
      <c r="AO1251" s="74" t="str">
        <f t="shared" si="706"/>
        <v>00631L</v>
      </c>
      <c r="AP1251" s="20">
        <f t="shared" si="701"/>
        <v>1</v>
      </c>
      <c r="AQ1251" s="74" t="str">
        <f t="shared" si="716"/>
        <v>00635U</v>
      </c>
      <c r="AR1251" s="20">
        <f t="shared" si="702"/>
        <v>0</v>
      </c>
      <c r="AS1251" s="74" t="str">
        <f t="shared" si="710"/>
        <v>00631L</v>
      </c>
      <c r="AT1251" s="20">
        <f t="shared" si="703"/>
        <v>1</v>
      </c>
      <c r="AU1251" s="74" t="str">
        <f t="shared" si="693"/>
        <v>00631L</v>
      </c>
      <c r="AV1251" s="20">
        <f t="shared" si="704"/>
        <v>1</v>
      </c>
      <c r="AW1251" s="74" t="str">
        <f t="shared" si="694"/>
        <v>00631L</v>
      </c>
      <c r="AX1251" s="20">
        <f t="shared" si="695"/>
        <v>1</v>
      </c>
      <c r="AY1251" s="20">
        <f t="shared" si="705"/>
        <v>0</v>
      </c>
      <c r="AZ1251" s="57">
        <v>44491</v>
      </c>
      <c r="BA1251" s="75">
        <v>34.659999999999997</v>
      </c>
      <c r="BB1251" s="90">
        <v>34.25</v>
      </c>
      <c r="BC1251" s="76">
        <f t="shared" si="713"/>
        <v>34.316666666666677</v>
      </c>
      <c r="BD1251" s="76">
        <f t="shared" si="714"/>
        <v>34.321000000000012</v>
      </c>
      <c r="BE1251" s="77">
        <f t="shared" si="720"/>
        <v>-1.9426906265180301E-3</v>
      </c>
      <c r="BF1251" s="77">
        <f t="shared" si="711"/>
        <v>9.8773345764978961E-3</v>
      </c>
    </row>
    <row r="1252" spans="1:58" s="23" customFormat="1" ht="13.15" x14ac:dyDescent="0.4">
      <c r="A1252" s="57">
        <v>44489</v>
      </c>
      <c r="B1252" s="112">
        <v>19.315999999999999</v>
      </c>
      <c r="C1252" s="112">
        <v>21.050999999999998</v>
      </c>
      <c r="D1252" s="112">
        <v>22.7</v>
      </c>
      <c r="E1252" s="112">
        <v>23.452999999999999</v>
      </c>
      <c r="F1252" s="112">
        <v>24.37</v>
      </c>
      <c r="G1252" s="112">
        <v>24.766999999999999</v>
      </c>
      <c r="H1252" s="113">
        <v>25.024999999999999</v>
      </c>
      <c r="I1252" s="90">
        <f t="shared" si="696"/>
        <v>19.402749999999997</v>
      </c>
      <c r="J1252" s="90">
        <f t="shared" si="697"/>
        <v>21.13345</v>
      </c>
      <c r="K1252" s="114">
        <v>19</v>
      </c>
      <c r="L1252" s="115">
        <v>0.05</v>
      </c>
      <c r="M1252" s="90">
        <v>12.69</v>
      </c>
      <c r="N1252" s="90">
        <v>15.49</v>
      </c>
      <c r="O1252" s="90">
        <v>19.87</v>
      </c>
      <c r="P1252" s="90">
        <v>23.06</v>
      </c>
      <c r="Q1252" s="90">
        <v>25.36</v>
      </c>
      <c r="R1252" s="63">
        <f t="shared" si="722"/>
        <v>14.75</v>
      </c>
      <c r="S1252" s="64">
        <f t="shared" si="721"/>
        <v>-1.3375796178343891E-2</v>
      </c>
      <c r="T1252" s="65">
        <f t="shared" si="715"/>
        <v>0.81923821820529374</v>
      </c>
      <c r="U1252" s="65">
        <f t="shared" si="715"/>
        <v>0.77956718671363867</v>
      </c>
      <c r="V1252" s="65">
        <f t="shared" si="686"/>
        <v>0.67172593235039035</v>
      </c>
      <c r="W1252" s="65">
        <f t="shared" si="687"/>
        <v>0.61080441640378547</v>
      </c>
      <c r="X1252" s="61">
        <f t="shared" si="698"/>
        <v>8.9821909297991276E-2</v>
      </c>
      <c r="Y1252" s="66">
        <f t="shared" si="688"/>
        <v>6.7027672366008581E-2</v>
      </c>
      <c r="Z1252" s="61">
        <f t="shared" si="689"/>
        <v>8.9198696061125488E-2</v>
      </c>
      <c r="AA1252" s="67">
        <f t="shared" si="690"/>
        <v>19.402750000000001</v>
      </c>
      <c r="AB1252" s="68">
        <f t="shared" si="691"/>
        <v>0.24699806326662355</v>
      </c>
      <c r="AC1252" s="69">
        <f t="shared" si="692"/>
        <v>0.25259845061329894</v>
      </c>
      <c r="AD1252" s="70">
        <f>_xlfn.PERCENTILE.EXC(AC1252:$AC$5675,0.5)</f>
        <v>8.8598848984690087E-2</v>
      </c>
      <c r="AE1252" s="70">
        <f>_xlfn.PERCENTILE.EXC($AC1252:AC$5675,0.35)</f>
        <v>5.2213840495899513E-2</v>
      </c>
      <c r="AF1252" s="71">
        <f t="shared" si="717"/>
        <v>2.9560507841455697E-2</v>
      </c>
      <c r="AG1252" s="70">
        <f t="shared" si="718"/>
        <v>-0.27366487307327381</v>
      </c>
      <c r="AH1252" s="70">
        <f t="shared" si="719"/>
        <v>-0.29773719104760293</v>
      </c>
      <c r="AI1252" s="61" t="str">
        <f t="shared" si="707"/>
        <v>Short VOL</v>
      </c>
      <c r="AJ1252" s="68" t="str">
        <f t="shared" si="708"/>
        <v>Short VOL</v>
      </c>
      <c r="AK1252" s="72" t="str">
        <f t="shared" si="709"/>
        <v>00631L</v>
      </c>
      <c r="AL1252" s="73">
        <f t="shared" si="699"/>
        <v>1</v>
      </c>
      <c r="AM1252" s="72" t="str">
        <f t="shared" si="712"/>
        <v>00631L</v>
      </c>
      <c r="AN1252" s="73">
        <f t="shared" si="700"/>
        <v>1</v>
      </c>
      <c r="AO1252" s="74" t="str">
        <f t="shared" si="706"/>
        <v>00631L</v>
      </c>
      <c r="AP1252" s="20">
        <f t="shared" si="701"/>
        <v>1</v>
      </c>
      <c r="AQ1252" s="74" t="str">
        <f t="shared" si="716"/>
        <v>00635U</v>
      </c>
      <c r="AR1252" s="20">
        <f t="shared" si="702"/>
        <v>0</v>
      </c>
      <c r="AS1252" s="74" t="str">
        <f t="shared" si="710"/>
        <v>00635U</v>
      </c>
      <c r="AT1252" s="20">
        <f t="shared" si="703"/>
        <v>0</v>
      </c>
      <c r="AU1252" s="74" t="str">
        <f t="shared" si="693"/>
        <v>00631L</v>
      </c>
      <c r="AV1252" s="20">
        <f t="shared" si="704"/>
        <v>1</v>
      </c>
      <c r="AW1252" s="74" t="str">
        <f t="shared" si="694"/>
        <v>00631L</v>
      </c>
      <c r="AX1252" s="20">
        <f t="shared" si="695"/>
        <v>1</v>
      </c>
      <c r="AY1252" s="20">
        <f t="shared" si="705"/>
        <v>0</v>
      </c>
      <c r="AZ1252" s="57">
        <v>44490</v>
      </c>
      <c r="BA1252" s="75">
        <v>34.17</v>
      </c>
      <c r="BB1252" s="90">
        <v>34.012500000000003</v>
      </c>
      <c r="BC1252" s="76">
        <f t="shared" si="713"/>
        <v>34.319583333333341</v>
      </c>
      <c r="BD1252" s="76">
        <f t="shared" si="714"/>
        <v>34.315333333333342</v>
      </c>
      <c r="BE1252" s="77">
        <f t="shared" si="720"/>
        <v>-8.9477582041352921E-3</v>
      </c>
      <c r="BF1252" s="77">
        <f t="shared" si="711"/>
        <v>-4.2352301206459806E-3</v>
      </c>
    </row>
    <row r="1253" spans="1:58" s="23" customFormat="1" ht="13.15" x14ac:dyDescent="0.4">
      <c r="A1253" s="57">
        <v>44488</v>
      </c>
      <c r="B1253" s="112">
        <v>15.965</v>
      </c>
      <c r="C1253" s="112">
        <v>19.529</v>
      </c>
      <c r="D1253" s="112">
        <v>21.315000000000001</v>
      </c>
      <c r="E1253" s="112">
        <v>23</v>
      </c>
      <c r="F1253" s="112">
        <v>23.683</v>
      </c>
      <c r="G1253" s="112">
        <v>24.498999999999999</v>
      </c>
      <c r="H1253" s="113">
        <v>24.928000000000001</v>
      </c>
      <c r="I1253" s="90">
        <f t="shared" si="696"/>
        <v>19.529</v>
      </c>
      <c r="J1253" s="90">
        <f t="shared" si="697"/>
        <v>21.315000000000001</v>
      </c>
      <c r="K1253" s="114">
        <v>0</v>
      </c>
      <c r="L1253" s="115">
        <v>0.04</v>
      </c>
      <c r="M1253" s="90">
        <v>13.34</v>
      </c>
      <c r="N1253" s="90">
        <v>15.7</v>
      </c>
      <c r="O1253" s="90">
        <v>19.98</v>
      </c>
      <c r="P1253" s="90">
        <v>23.23</v>
      </c>
      <c r="Q1253" s="90">
        <v>25.46</v>
      </c>
      <c r="R1253" s="63">
        <f t="shared" si="722"/>
        <v>14.170000000000002</v>
      </c>
      <c r="S1253" s="64">
        <f t="shared" si="721"/>
        <v>-3.7400367872470842E-2</v>
      </c>
      <c r="T1253" s="65">
        <f t="shared" si="715"/>
        <v>0.84968152866242042</v>
      </c>
      <c r="U1253" s="65">
        <f t="shared" si="715"/>
        <v>0.78578578578578573</v>
      </c>
      <c r="V1253" s="65">
        <f t="shared" si="686"/>
        <v>0.67585019371502364</v>
      </c>
      <c r="W1253" s="65">
        <f t="shared" si="687"/>
        <v>0.61665357423409262</v>
      </c>
      <c r="X1253" s="61">
        <f t="shared" si="698"/>
        <v>0.2232383338553085</v>
      </c>
      <c r="Y1253" s="66">
        <f t="shared" si="688"/>
        <v>8.3826086956521773E-2</v>
      </c>
      <c r="Z1253" s="61">
        <f t="shared" si="689"/>
        <v>9.1453735470326258E-2</v>
      </c>
      <c r="AA1253" s="67">
        <f t="shared" si="690"/>
        <v>19.529</v>
      </c>
      <c r="AB1253" s="68">
        <f t="shared" si="691"/>
        <v>1.6878980891719783E-2</v>
      </c>
      <c r="AC1253" s="69">
        <f t="shared" si="692"/>
        <v>0.24388535031847139</v>
      </c>
      <c r="AD1253" s="70">
        <f>_xlfn.PERCENTILE.EXC(AC1253:$AC$5675,0.5)</f>
        <v>8.8568935427574214E-2</v>
      </c>
      <c r="AE1253" s="70">
        <f>_xlfn.PERCENTILE.EXC($AC1253:AC$5675,0.35)</f>
        <v>5.216209178822951E-2</v>
      </c>
      <c r="AF1253" s="71">
        <f t="shared" si="717"/>
        <v>2.9560507841455697E-2</v>
      </c>
      <c r="AG1253" s="70">
        <f t="shared" si="718"/>
        <v>-0.27366487307327381</v>
      </c>
      <c r="AH1253" s="70">
        <f t="shared" si="719"/>
        <v>-0.29773719104760293</v>
      </c>
      <c r="AI1253" s="61" t="str">
        <f t="shared" si="707"/>
        <v>Short VOL</v>
      </c>
      <c r="AJ1253" s="68" t="str">
        <f t="shared" si="708"/>
        <v>Short VOL</v>
      </c>
      <c r="AK1253" s="72" t="str">
        <f t="shared" si="709"/>
        <v>00631L</v>
      </c>
      <c r="AL1253" s="73">
        <f t="shared" si="699"/>
        <v>1</v>
      </c>
      <c r="AM1253" s="72" t="str">
        <f t="shared" si="712"/>
        <v>00631L</v>
      </c>
      <c r="AN1253" s="73">
        <f t="shared" si="700"/>
        <v>1</v>
      </c>
      <c r="AO1253" s="74" t="str">
        <f t="shared" si="706"/>
        <v>00631L</v>
      </c>
      <c r="AP1253" s="20">
        <f t="shared" si="701"/>
        <v>1</v>
      </c>
      <c r="AQ1253" s="74" t="str">
        <f t="shared" si="716"/>
        <v>00635U</v>
      </c>
      <c r="AR1253" s="20">
        <f t="shared" si="702"/>
        <v>0</v>
      </c>
      <c r="AS1253" s="74" t="str">
        <f t="shared" si="710"/>
        <v>00631L</v>
      </c>
      <c r="AT1253" s="20">
        <f t="shared" si="703"/>
        <v>1</v>
      </c>
      <c r="AU1253" s="74" t="str">
        <f t="shared" si="693"/>
        <v>00631L</v>
      </c>
      <c r="AV1253" s="20">
        <f t="shared" si="704"/>
        <v>1</v>
      </c>
      <c r="AW1253" s="74" t="str">
        <f t="shared" si="694"/>
        <v>00631L</v>
      </c>
      <c r="AX1253" s="20">
        <f t="shared" si="695"/>
        <v>1</v>
      </c>
      <c r="AY1253" s="20">
        <f t="shared" si="705"/>
        <v>0</v>
      </c>
      <c r="AZ1253" s="57">
        <v>44489</v>
      </c>
      <c r="BA1253" s="75">
        <v>34.36</v>
      </c>
      <c r="BB1253" s="90">
        <v>33.6875</v>
      </c>
      <c r="BC1253" s="76">
        <f t="shared" si="713"/>
        <v>34.326458333333342</v>
      </c>
      <c r="BD1253" s="76">
        <f t="shared" si="714"/>
        <v>34.325375000000008</v>
      </c>
      <c r="BE1253" s="77">
        <f t="shared" si="720"/>
        <v>-1.861416424405397E-2</v>
      </c>
      <c r="BF1253" s="77">
        <f t="shared" si="711"/>
        <v>1.0087289650875259E-3</v>
      </c>
    </row>
    <row r="1254" spans="1:58" s="23" customFormat="1" ht="13.15" x14ac:dyDescent="0.4">
      <c r="A1254" s="57">
        <v>44487</v>
      </c>
      <c r="B1254" s="112">
        <v>16.617999999999999</v>
      </c>
      <c r="C1254" s="112">
        <v>19.696000000000002</v>
      </c>
      <c r="D1254" s="112">
        <v>21.305</v>
      </c>
      <c r="E1254" s="112">
        <v>23.062000000000001</v>
      </c>
      <c r="F1254" s="112">
        <v>23.885999999999999</v>
      </c>
      <c r="G1254" s="112">
        <v>24.617000000000001</v>
      </c>
      <c r="H1254" s="113">
        <v>25</v>
      </c>
      <c r="I1254" s="90">
        <f t="shared" si="696"/>
        <v>19.572880000000001</v>
      </c>
      <c r="J1254" s="90">
        <f t="shared" si="697"/>
        <v>21.240639999999999</v>
      </c>
      <c r="K1254" s="114">
        <v>1</v>
      </c>
      <c r="L1254" s="115">
        <v>0.04</v>
      </c>
      <c r="M1254" s="90">
        <v>13.91</v>
      </c>
      <c r="N1254" s="90">
        <v>16.309999999999999</v>
      </c>
      <c r="O1254" s="90">
        <v>20.29</v>
      </c>
      <c r="P1254" s="90">
        <v>23.64</v>
      </c>
      <c r="Q1254" s="90">
        <v>25.67</v>
      </c>
      <c r="R1254" s="63">
        <f t="shared" si="722"/>
        <v>13.71</v>
      </c>
      <c r="S1254" s="64">
        <f t="shared" si="721"/>
        <v>6.1349693251521538E-4</v>
      </c>
      <c r="T1254" s="65">
        <f t="shared" si="715"/>
        <v>0.852851011649295</v>
      </c>
      <c r="U1254" s="65">
        <f t="shared" si="715"/>
        <v>0.80384425825529815</v>
      </c>
      <c r="V1254" s="65">
        <f t="shared" ref="V1254:V1317" si="723">N1254/P1254</f>
        <v>0.68993231810490685</v>
      </c>
      <c r="W1254" s="65">
        <f t="shared" ref="W1254:W1317" si="724">N1254/Q1254</f>
        <v>0.63537202960654449</v>
      </c>
      <c r="X1254" s="61">
        <f t="shared" si="698"/>
        <v>0.18522084486701187</v>
      </c>
      <c r="Y1254" s="66">
        <f t="shared" ref="Y1254:Y1317" si="725">(H1254-E1254)/E1254</f>
        <v>8.4034342207961091E-2</v>
      </c>
      <c r="Z1254" s="61">
        <f t="shared" ref="Z1254:Z1317" si="726">(J1254-I1254)/I1254</f>
        <v>8.5207695546081999E-2</v>
      </c>
      <c r="AA1254" s="67">
        <f t="shared" ref="AA1254:AA1317" si="727">B1254*(K1254*L1254)+C1254*(1-(K1254*L1254))</f>
        <v>19.572880000000001</v>
      </c>
      <c r="AB1254" s="68">
        <f t="shared" ref="AB1254:AB1317" si="728">(B1254-N1254)/N1254</f>
        <v>1.8884120171673811E-2</v>
      </c>
      <c r="AC1254" s="69">
        <f t="shared" ref="AC1254:AC1317" si="729">(AA1254-N1254)/N1254</f>
        <v>0.20005395462906211</v>
      </c>
      <c r="AD1254" s="70">
        <f>_xlfn.PERCENTILE.EXC(AC1254:$AC$5675,0.5)</f>
        <v>8.8559707420498804E-2</v>
      </c>
      <c r="AE1254" s="70">
        <f>_xlfn.PERCENTILE.EXC($AC1254:AC$5675,0.35)</f>
        <v>5.2110343080559542E-2</v>
      </c>
      <c r="AF1254" s="71">
        <f t="shared" si="717"/>
        <v>2.9560507841455697E-2</v>
      </c>
      <c r="AG1254" s="70">
        <f t="shared" si="718"/>
        <v>-0.27366487307327381</v>
      </c>
      <c r="AH1254" s="70">
        <f t="shared" si="719"/>
        <v>-0.29773719104760293</v>
      </c>
      <c r="AI1254" s="61" t="str">
        <f t="shared" si="707"/>
        <v>Short VOL</v>
      </c>
      <c r="AJ1254" s="68" t="str">
        <f t="shared" si="708"/>
        <v>Short VOL</v>
      </c>
      <c r="AK1254" s="72" t="str">
        <f t="shared" si="709"/>
        <v>00631L</v>
      </c>
      <c r="AL1254" s="73">
        <f t="shared" si="699"/>
        <v>1</v>
      </c>
      <c r="AM1254" s="72" t="str">
        <f t="shared" si="712"/>
        <v>00631L</v>
      </c>
      <c r="AN1254" s="73">
        <f t="shared" si="700"/>
        <v>1</v>
      </c>
      <c r="AO1254" s="74" t="str">
        <f t="shared" si="706"/>
        <v>00631L</v>
      </c>
      <c r="AP1254" s="20">
        <f t="shared" si="701"/>
        <v>1</v>
      </c>
      <c r="AQ1254" s="74" t="str">
        <f t="shared" si="716"/>
        <v>00635U</v>
      </c>
      <c r="AR1254" s="20">
        <f t="shared" si="702"/>
        <v>0</v>
      </c>
      <c r="AS1254" s="74" t="str">
        <f t="shared" si="710"/>
        <v>00635U</v>
      </c>
      <c r="AT1254" s="20">
        <f t="shared" si="703"/>
        <v>0</v>
      </c>
      <c r="AU1254" s="74" t="str">
        <f t="shared" si="693"/>
        <v>00631L</v>
      </c>
      <c r="AV1254" s="20">
        <f t="shared" si="704"/>
        <v>1</v>
      </c>
      <c r="AW1254" s="74" t="str">
        <f t="shared" si="694"/>
        <v>00631L</v>
      </c>
      <c r="AX1254" s="20">
        <f t="shared" si="695"/>
        <v>1</v>
      </c>
      <c r="AY1254" s="20">
        <f t="shared" si="705"/>
        <v>0</v>
      </c>
      <c r="AZ1254" s="57">
        <v>44488</v>
      </c>
      <c r="BA1254" s="75">
        <v>33.79</v>
      </c>
      <c r="BB1254" s="90">
        <v>33.587499999999999</v>
      </c>
      <c r="BC1254" s="76">
        <f t="shared" si="713"/>
        <v>34.336250000000014</v>
      </c>
      <c r="BD1254" s="76">
        <f t="shared" si="714"/>
        <v>34.328166666666675</v>
      </c>
      <c r="BE1254" s="77">
        <f t="shared" si="720"/>
        <v>-2.1806399941752957E-2</v>
      </c>
      <c r="BF1254" s="77">
        <f t="shared" si="711"/>
        <v>-1.5677116459273267E-2</v>
      </c>
    </row>
    <row r="1255" spans="1:58" s="23" customFormat="1" ht="13.15" x14ac:dyDescent="0.4">
      <c r="A1255" s="57">
        <v>44484</v>
      </c>
      <c r="B1255" s="112">
        <v>17.172999999999998</v>
      </c>
      <c r="C1255" s="112">
        <v>20.097999999999999</v>
      </c>
      <c r="D1255" s="112">
        <v>21.596</v>
      </c>
      <c r="E1255" s="112">
        <v>23.003</v>
      </c>
      <c r="F1255" s="112">
        <v>23.702000000000002</v>
      </c>
      <c r="G1255" s="112">
        <v>24.45</v>
      </c>
      <c r="H1255" s="113">
        <v>24.85</v>
      </c>
      <c r="I1255" s="90">
        <f t="shared" si="696"/>
        <v>19.863999999999997</v>
      </c>
      <c r="J1255" s="90">
        <f t="shared" si="697"/>
        <v>21.47616</v>
      </c>
      <c r="K1255" s="114">
        <v>2</v>
      </c>
      <c r="L1255" s="115">
        <v>0.04</v>
      </c>
      <c r="M1255" s="90">
        <v>13.24</v>
      </c>
      <c r="N1255" s="90">
        <v>16.3</v>
      </c>
      <c r="O1255" s="90">
        <v>20.3</v>
      </c>
      <c r="P1255" s="90">
        <v>23.43</v>
      </c>
      <c r="Q1255" s="90">
        <v>25.49</v>
      </c>
      <c r="R1255" s="63">
        <f t="shared" si="722"/>
        <v>14.190000000000005</v>
      </c>
      <c r="S1255" s="64">
        <f t="shared" si="721"/>
        <v>-3.3214709371292929E-2</v>
      </c>
      <c r="T1255" s="65">
        <f t="shared" si="715"/>
        <v>0.81226993865030672</v>
      </c>
      <c r="U1255" s="65">
        <f t="shared" si="715"/>
        <v>0.80295566502463056</v>
      </c>
      <c r="V1255" s="65">
        <f t="shared" si="723"/>
        <v>0.69568928723858303</v>
      </c>
      <c r="W1255" s="65">
        <f t="shared" si="724"/>
        <v>0.63946645743428798</v>
      </c>
      <c r="X1255" s="61">
        <f t="shared" si="698"/>
        <v>0.17032551097653298</v>
      </c>
      <c r="Y1255" s="66">
        <f t="shared" si="725"/>
        <v>8.0293874711994145E-2</v>
      </c>
      <c r="Z1255" s="61">
        <f t="shared" si="726"/>
        <v>8.1159887233185818E-2</v>
      </c>
      <c r="AA1255" s="67">
        <f t="shared" si="727"/>
        <v>19.864000000000001</v>
      </c>
      <c r="AB1255" s="68">
        <f t="shared" si="728"/>
        <v>5.3558282208588805E-2</v>
      </c>
      <c r="AC1255" s="69">
        <f t="shared" si="729"/>
        <v>0.21865030674846625</v>
      </c>
      <c r="AD1255" s="70">
        <f>_xlfn.PERCENTILE.EXC(AC1255:$AC$5675,0.5)</f>
        <v>8.8550479413423394E-2</v>
      </c>
      <c r="AE1255" s="70">
        <f>_xlfn.PERCENTILE.EXC($AC1255:AC$5675,0.35)</f>
        <v>5.2102451073772628E-2</v>
      </c>
      <c r="AF1255" s="71">
        <f t="shared" si="717"/>
        <v>2.9560507841455697E-2</v>
      </c>
      <c r="AG1255" s="70">
        <f t="shared" si="718"/>
        <v>-0.27366487307327381</v>
      </c>
      <c r="AH1255" s="70">
        <f t="shared" si="719"/>
        <v>-0.29773719104760293</v>
      </c>
      <c r="AI1255" s="61" t="str">
        <f t="shared" si="707"/>
        <v>Short VOL</v>
      </c>
      <c r="AJ1255" s="68" t="str">
        <f t="shared" si="708"/>
        <v>Short VOL</v>
      </c>
      <c r="AK1255" s="72" t="str">
        <f t="shared" si="709"/>
        <v>00631L</v>
      </c>
      <c r="AL1255" s="73">
        <f t="shared" si="699"/>
        <v>1</v>
      </c>
      <c r="AM1255" s="72" t="str">
        <f t="shared" si="712"/>
        <v>00631L</v>
      </c>
      <c r="AN1255" s="73">
        <f t="shared" si="700"/>
        <v>1</v>
      </c>
      <c r="AO1255" s="74" t="str">
        <f t="shared" si="706"/>
        <v>00631L</v>
      </c>
      <c r="AP1255" s="20">
        <f t="shared" si="701"/>
        <v>1</v>
      </c>
      <c r="AQ1255" s="74" t="str">
        <f t="shared" si="716"/>
        <v>00635U</v>
      </c>
      <c r="AR1255" s="20">
        <f t="shared" si="702"/>
        <v>0</v>
      </c>
      <c r="AS1255" s="74" t="str">
        <f t="shared" si="710"/>
        <v>00635U</v>
      </c>
      <c r="AT1255" s="20">
        <f t="shared" si="703"/>
        <v>0</v>
      </c>
      <c r="AU1255" s="74" t="str">
        <f t="shared" si="693"/>
        <v>00631L</v>
      </c>
      <c r="AV1255" s="20">
        <f t="shared" si="704"/>
        <v>1</v>
      </c>
      <c r="AW1255" s="74" t="str">
        <f t="shared" si="694"/>
        <v>00631L</v>
      </c>
      <c r="AX1255" s="20">
        <f t="shared" si="695"/>
        <v>1</v>
      </c>
      <c r="AY1255" s="20">
        <f t="shared" si="705"/>
        <v>0</v>
      </c>
      <c r="AZ1255" s="57">
        <v>44487</v>
      </c>
      <c r="BA1255" s="75">
        <v>33.799999999999997</v>
      </c>
      <c r="BB1255" s="90">
        <v>32.6875</v>
      </c>
      <c r="BC1255" s="76">
        <f t="shared" si="713"/>
        <v>34.342291666666682</v>
      </c>
      <c r="BD1255" s="76">
        <f t="shared" si="714"/>
        <v>34.339791666666677</v>
      </c>
      <c r="BE1255" s="77">
        <f t="shared" si="720"/>
        <v>-4.8185242928119917E-2</v>
      </c>
      <c r="BF1255" s="77">
        <f t="shared" si="711"/>
        <v>-1.5719130503364442E-2</v>
      </c>
    </row>
    <row r="1256" spans="1:58" s="23" customFormat="1" ht="13.15" x14ac:dyDescent="0.4">
      <c r="A1256" s="57">
        <v>44483</v>
      </c>
      <c r="B1256" s="112">
        <v>17.600999999999999</v>
      </c>
      <c r="C1256" s="112">
        <v>20.004999999999999</v>
      </c>
      <c r="D1256" s="112">
        <v>21.3</v>
      </c>
      <c r="E1256" s="112">
        <v>22.8</v>
      </c>
      <c r="F1256" s="112">
        <v>23.449000000000002</v>
      </c>
      <c r="G1256" s="112">
        <v>24.199000000000002</v>
      </c>
      <c r="H1256" s="113">
        <v>24.55</v>
      </c>
      <c r="I1256" s="90">
        <f t="shared" si="696"/>
        <v>19.716519999999999</v>
      </c>
      <c r="J1256" s="90">
        <f t="shared" si="697"/>
        <v>21.144600000000001</v>
      </c>
      <c r="K1256" s="114">
        <v>3</v>
      </c>
      <c r="L1256" s="115">
        <v>0.04</v>
      </c>
      <c r="M1256" s="90">
        <v>14.8</v>
      </c>
      <c r="N1256" s="90">
        <v>16.86</v>
      </c>
      <c r="O1256" s="90">
        <v>20.37</v>
      </c>
      <c r="P1256" s="90">
        <v>23.27</v>
      </c>
      <c r="Q1256" s="90">
        <v>25.31</v>
      </c>
      <c r="R1256" s="63">
        <f t="shared" si="722"/>
        <v>11.98</v>
      </c>
      <c r="S1256" s="64">
        <f t="shared" si="721"/>
        <v>-9.5493562231759713E-2</v>
      </c>
      <c r="T1256" s="65">
        <f t="shared" si="715"/>
        <v>0.87781731909845795</v>
      </c>
      <c r="U1256" s="65">
        <f t="shared" si="715"/>
        <v>0.82768777614138433</v>
      </c>
      <c r="V1256" s="65">
        <f t="shared" si="723"/>
        <v>0.72453803180060161</v>
      </c>
      <c r="W1256" s="65">
        <f t="shared" si="724"/>
        <v>0.66613986566574479</v>
      </c>
      <c r="X1256" s="61">
        <f t="shared" si="698"/>
        <v>0.13658314868473381</v>
      </c>
      <c r="Y1256" s="66">
        <f t="shared" si="725"/>
        <v>7.6754385964912283E-2</v>
      </c>
      <c r="Z1256" s="61">
        <f t="shared" si="726"/>
        <v>7.2430631774775739E-2</v>
      </c>
      <c r="AA1256" s="67">
        <f t="shared" si="727"/>
        <v>19.716519999999999</v>
      </c>
      <c r="AB1256" s="68">
        <f t="shared" si="728"/>
        <v>4.3950177935943038E-2</v>
      </c>
      <c r="AC1256" s="69">
        <f t="shared" si="729"/>
        <v>0.16942586002372478</v>
      </c>
      <c r="AD1256" s="70">
        <f>_xlfn.PERCENTILE.EXC(AC1256:$AC$5675,0.5)</f>
        <v>8.8550048867017048E-2</v>
      </c>
      <c r="AE1256" s="70">
        <f>_xlfn.PERCENTILE.EXC($AC1256:AC$5675,0.35)</f>
        <v>5.2101868517132888E-2</v>
      </c>
      <c r="AF1256" s="71">
        <f t="shared" si="717"/>
        <v>2.9560507841455697E-2</v>
      </c>
      <c r="AG1256" s="70">
        <f t="shared" si="718"/>
        <v>-0.27366487307327381</v>
      </c>
      <c r="AH1256" s="70">
        <f t="shared" si="719"/>
        <v>-0.29773719104760293</v>
      </c>
      <c r="AI1256" s="61" t="str">
        <f t="shared" si="707"/>
        <v>Short VOL</v>
      </c>
      <c r="AJ1256" s="68" t="str">
        <f t="shared" si="708"/>
        <v>Short VOL</v>
      </c>
      <c r="AK1256" s="72" t="str">
        <f t="shared" si="709"/>
        <v>00631L</v>
      </c>
      <c r="AL1256" s="73">
        <f t="shared" si="699"/>
        <v>1</v>
      </c>
      <c r="AM1256" s="72" t="str">
        <f t="shared" si="712"/>
        <v>00631L</v>
      </c>
      <c r="AN1256" s="73">
        <f t="shared" si="700"/>
        <v>1</v>
      </c>
      <c r="AO1256" s="74" t="str">
        <f t="shared" si="706"/>
        <v>00631L</v>
      </c>
      <c r="AP1256" s="20">
        <f t="shared" si="701"/>
        <v>1</v>
      </c>
      <c r="AQ1256" s="74" t="str">
        <f t="shared" si="716"/>
        <v>00635U</v>
      </c>
      <c r="AR1256" s="20">
        <f t="shared" si="702"/>
        <v>0</v>
      </c>
      <c r="AS1256" s="74" t="str">
        <f t="shared" si="710"/>
        <v>00635U</v>
      </c>
      <c r="AT1256" s="20">
        <f t="shared" si="703"/>
        <v>0</v>
      </c>
      <c r="AU1256" s="74" t="str">
        <f t="shared" si="693"/>
        <v>00631L</v>
      </c>
      <c r="AV1256" s="20">
        <f t="shared" si="704"/>
        <v>1</v>
      </c>
      <c r="AW1256" s="74" t="str">
        <f t="shared" si="694"/>
        <v>00631L</v>
      </c>
      <c r="AX1256" s="20">
        <f t="shared" si="695"/>
        <v>1</v>
      </c>
      <c r="AY1256" s="20">
        <f t="shared" si="705"/>
        <v>0</v>
      </c>
      <c r="AZ1256" s="57">
        <v>44484</v>
      </c>
      <c r="BA1256" s="75">
        <v>33.06</v>
      </c>
      <c r="BB1256" s="90">
        <v>32.950000000000003</v>
      </c>
      <c r="BC1256" s="76">
        <f t="shared" si="713"/>
        <v>34.353958333333345</v>
      </c>
      <c r="BD1256" s="76">
        <f t="shared" si="714"/>
        <v>34.348500000000016</v>
      </c>
      <c r="BE1256" s="77">
        <f t="shared" si="720"/>
        <v>-4.0867440069376051E-2</v>
      </c>
      <c r="BF1256" s="77">
        <f t="shared" si="711"/>
        <v>-3.7512555133412312E-2</v>
      </c>
    </row>
    <row r="1257" spans="1:58" s="23" customFormat="1" ht="13.15" x14ac:dyDescent="0.4">
      <c r="A1257" s="57">
        <v>44482</v>
      </c>
      <c r="B1257" s="112">
        <v>19.151</v>
      </c>
      <c r="C1257" s="112">
        <v>21.106999999999999</v>
      </c>
      <c r="D1257" s="112">
        <v>22.126999999999999</v>
      </c>
      <c r="E1257" s="112">
        <v>23.405999999999999</v>
      </c>
      <c r="F1257" s="112">
        <v>23.998999999999999</v>
      </c>
      <c r="G1257" s="112">
        <v>24.716000000000001</v>
      </c>
      <c r="H1257" s="113">
        <v>25</v>
      </c>
      <c r="I1257" s="90">
        <f t="shared" si="696"/>
        <v>20.794039999999999</v>
      </c>
      <c r="J1257" s="90">
        <f t="shared" si="697"/>
        <v>21.963799999999999</v>
      </c>
      <c r="K1257" s="114">
        <v>4</v>
      </c>
      <c r="L1257" s="115">
        <v>0.04</v>
      </c>
      <c r="M1257" s="90">
        <v>17.45</v>
      </c>
      <c r="N1257" s="90">
        <v>18.64</v>
      </c>
      <c r="O1257" s="90">
        <v>21.54</v>
      </c>
      <c r="P1257" s="90">
        <v>24.07</v>
      </c>
      <c r="Q1257" s="90">
        <v>25.86</v>
      </c>
      <c r="R1257" s="63">
        <f t="shared" si="722"/>
        <v>9.519999999999996</v>
      </c>
      <c r="S1257" s="64">
        <f t="shared" si="721"/>
        <v>-6.0957178841309863E-2</v>
      </c>
      <c r="T1257" s="65">
        <f t="shared" si="715"/>
        <v>0.93615879828326176</v>
      </c>
      <c r="U1257" s="65">
        <f t="shared" si="715"/>
        <v>0.86536675951717745</v>
      </c>
      <c r="V1257" s="65">
        <f t="shared" si="723"/>
        <v>0.77440797673452433</v>
      </c>
      <c r="W1257" s="65">
        <f t="shared" si="724"/>
        <v>0.72080433101314778</v>
      </c>
      <c r="X1257" s="61">
        <f t="shared" si="698"/>
        <v>0.10213565871233876</v>
      </c>
      <c r="Y1257" s="66">
        <f t="shared" si="725"/>
        <v>6.8102196018115069E-2</v>
      </c>
      <c r="Z1257" s="61">
        <f t="shared" si="726"/>
        <v>5.6254580639452469E-2</v>
      </c>
      <c r="AA1257" s="67">
        <f t="shared" si="727"/>
        <v>20.794039999999999</v>
      </c>
      <c r="AB1257" s="68">
        <f t="shared" si="728"/>
        <v>2.7414163090128712E-2</v>
      </c>
      <c r="AC1257" s="69">
        <f t="shared" si="729"/>
        <v>0.11556008583690978</v>
      </c>
      <c r="AD1257" s="70">
        <f>_xlfn.PERCENTILE.EXC(AC1257:$AC$5675,0.5)</f>
        <v>8.8549618320610701E-2</v>
      </c>
      <c r="AE1257" s="70">
        <f>_xlfn.PERCENTILE.EXC($AC1257:AC$5675,0.35)</f>
        <v>5.2101285960493147E-2</v>
      </c>
      <c r="AF1257" s="71">
        <f t="shared" si="717"/>
        <v>2.9560507841455697E-2</v>
      </c>
      <c r="AG1257" s="70">
        <f t="shared" si="718"/>
        <v>-0.27366487307327381</v>
      </c>
      <c r="AH1257" s="70">
        <f t="shared" si="719"/>
        <v>-0.29773719104760293</v>
      </c>
      <c r="AI1257" s="61" t="str">
        <f t="shared" si="707"/>
        <v>Short VOL</v>
      </c>
      <c r="AJ1257" s="68" t="str">
        <f t="shared" si="708"/>
        <v>Short VOL</v>
      </c>
      <c r="AK1257" s="72" t="str">
        <f t="shared" si="709"/>
        <v>00631L</v>
      </c>
      <c r="AL1257" s="73">
        <f t="shared" si="699"/>
        <v>1</v>
      </c>
      <c r="AM1257" s="72" t="str">
        <f t="shared" si="712"/>
        <v>00631L</v>
      </c>
      <c r="AN1257" s="73">
        <f t="shared" si="700"/>
        <v>1</v>
      </c>
      <c r="AO1257" s="74" t="str">
        <f t="shared" si="706"/>
        <v>00631L</v>
      </c>
      <c r="AP1257" s="20">
        <f t="shared" si="701"/>
        <v>1</v>
      </c>
      <c r="AQ1257" s="74" t="str">
        <f t="shared" si="716"/>
        <v>00635U</v>
      </c>
      <c r="AR1257" s="20">
        <f t="shared" si="702"/>
        <v>0</v>
      </c>
      <c r="AS1257" s="74" t="str">
        <f t="shared" si="710"/>
        <v>00635U</v>
      </c>
      <c r="AT1257" s="20">
        <f t="shared" si="703"/>
        <v>0</v>
      </c>
      <c r="AU1257" s="74" t="str">
        <f t="shared" si="693"/>
        <v>00631L</v>
      </c>
      <c r="AV1257" s="20">
        <f t="shared" si="704"/>
        <v>1</v>
      </c>
      <c r="AW1257" s="74" t="str">
        <f t="shared" si="694"/>
        <v>00631L</v>
      </c>
      <c r="AX1257" s="20">
        <f t="shared" si="695"/>
        <v>1</v>
      </c>
      <c r="AY1257" s="20">
        <f t="shared" si="705"/>
        <v>0</v>
      </c>
      <c r="AZ1257" s="57">
        <v>44483</v>
      </c>
      <c r="BA1257" s="75">
        <v>33.049999999999997</v>
      </c>
      <c r="BB1257" s="90">
        <v>33.725000000000001</v>
      </c>
      <c r="BC1257" s="76">
        <f t="shared" si="713"/>
        <v>34.365208333333349</v>
      </c>
      <c r="BD1257" s="76">
        <f t="shared" si="714"/>
        <v>34.355625000000018</v>
      </c>
      <c r="BE1257" s="77">
        <f t="shared" si="720"/>
        <v>-1.8629549023055469E-2</v>
      </c>
      <c r="BF1257" s="77">
        <f t="shared" si="711"/>
        <v>-3.8003238188797896E-2</v>
      </c>
    </row>
    <row r="1258" spans="1:58" s="23" customFormat="1" ht="13.15" x14ac:dyDescent="0.4">
      <c r="A1258" s="57">
        <v>44481</v>
      </c>
      <c r="B1258" s="112">
        <v>19.716999999999999</v>
      </c>
      <c r="C1258" s="112">
        <v>21.451000000000001</v>
      </c>
      <c r="D1258" s="112">
        <v>22.398</v>
      </c>
      <c r="E1258" s="112">
        <v>23.6</v>
      </c>
      <c r="F1258" s="112">
        <v>24.187000000000001</v>
      </c>
      <c r="G1258" s="112">
        <v>24.846</v>
      </c>
      <c r="H1258" s="113">
        <v>25.117000000000001</v>
      </c>
      <c r="I1258" s="90">
        <f t="shared" si="696"/>
        <v>21.104199999999999</v>
      </c>
      <c r="J1258" s="90">
        <f t="shared" si="697"/>
        <v>22.208600000000001</v>
      </c>
      <c r="K1258" s="114">
        <v>5</v>
      </c>
      <c r="L1258" s="115">
        <v>0.04</v>
      </c>
      <c r="M1258" s="90">
        <v>19.41</v>
      </c>
      <c r="N1258" s="90">
        <v>19.850000000000001</v>
      </c>
      <c r="O1258" s="90">
        <v>22.33</v>
      </c>
      <c r="P1258" s="90">
        <v>24.65</v>
      </c>
      <c r="Q1258" s="90">
        <v>26.18</v>
      </c>
      <c r="R1258" s="63">
        <f t="shared" si="722"/>
        <v>7.7199999999999918</v>
      </c>
      <c r="S1258" s="64">
        <f t="shared" si="721"/>
        <v>-7.4999999999999286E-3</v>
      </c>
      <c r="T1258" s="65">
        <f t="shared" si="715"/>
        <v>0.97783375314861454</v>
      </c>
      <c r="U1258" s="65">
        <f t="shared" si="715"/>
        <v>0.88893864755933738</v>
      </c>
      <c r="V1258" s="65">
        <f t="shared" si="723"/>
        <v>0.80527383367139971</v>
      </c>
      <c r="W1258" s="65">
        <f t="shared" si="724"/>
        <v>0.7582123758594348</v>
      </c>
      <c r="X1258" s="61">
        <f t="shared" si="698"/>
        <v>8.7944413450322154E-2</v>
      </c>
      <c r="Y1258" s="66">
        <f t="shared" si="725"/>
        <v>6.4279661016949124E-2</v>
      </c>
      <c r="Z1258" s="61">
        <f t="shared" si="726"/>
        <v>5.2330815667023717E-2</v>
      </c>
      <c r="AA1258" s="67">
        <f t="shared" si="727"/>
        <v>21.104200000000002</v>
      </c>
      <c r="AB1258" s="68">
        <f t="shared" si="728"/>
        <v>-6.7002518891688999E-3</v>
      </c>
      <c r="AC1258" s="69">
        <f t="shared" si="729"/>
        <v>6.318387909319903E-2</v>
      </c>
      <c r="AD1258" s="70">
        <f>_xlfn.PERCENTILE.EXC(AC1258:$AC$5675,0.5)</f>
        <v>8.8489216420657046E-2</v>
      </c>
      <c r="AE1258" s="70">
        <f>_xlfn.PERCENTILE.EXC($AC1258:AC$5675,0.35)</f>
        <v>5.2095529471661177E-2</v>
      </c>
      <c r="AF1258" s="71">
        <f t="shared" si="717"/>
        <v>2.9560507841455697E-2</v>
      </c>
      <c r="AG1258" s="70">
        <f t="shared" si="718"/>
        <v>-0.27366487307327381</v>
      </c>
      <c r="AH1258" s="70">
        <f t="shared" si="719"/>
        <v>-0.29773719104760293</v>
      </c>
      <c r="AI1258" s="61" t="str">
        <f t="shared" si="707"/>
        <v>Safety</v>
      </c>
      <c r="AJ1258" s="68" t="str">
        <f t="shared" si="708"/>
        <v>Short VOL</v>
      </c>
      <c r="AK1258" s="72" t="str">
        <f t="shared" si="709"/>
        <v>00631L</v>
      </c>
      <c r="AL1258" s="73">
        <f t="shared" si="699"/>
        <v>1</v>
      </c>
      <c r="AM1258" s="72" t="str">
        <f t="shared" si="712"/>
        <v>00631L</v>
      </c>
      <c r="AN1258" s="73">
        <f t="shared" si="700"/>
        <v>1</v>
      </c>
      <c r="AO1258" s="74" t="str">
        <f t="shared" si="706"/>
        <v>00631L</v>
      </c>
      <c r="AP1258" s="20">
        <f t="shared" si="701"/>
        <v>1</v>
      </c>
      <c r="AQ1258" s="74" t="str">
        <f t="shared" si="716"/>
        <v>00635U</v>
      </c>
      <c r="AR1258" s="20">
        <f t="shared" si="702"/>
        <v>0</v>
      </c>
      <c r="AS1258" s="74" t="str">
        <f t="shared" si="710"/>
        <v>00635U</v>
      </c>
      <c r="AT1258" s="20">
        <f t="shared" si="703"/>
        <v>0</v>
      </c>
      <c r="AU1258" s="74" t="str">
        <f t="shared" si="693"/>
        <v>00631L</v>
      </c>
      <c r="AV1258" s="20">
        <f t="shared" si="704"/>
        <v>1</v>
      </c>
      <c r="AW1258" s="74" t="str">
        <f t="shared" si="694"/>
        <v>00631L</v>
      </c>
      <c r="AX1258" s="20">
        <f t="shared" si="695"/>
        <v>1</v>
      </c>
      <c r="AY1258" s="20">
        <f t="shared" si="705"/>
        <v>0</v>
      </c>
      <c r="AZ1258" s="57">
        <v>44482</v>
      </c>
      <c r="BA1258" s="75">
        <v>33.630000000000003</v>
      </c>
      <c r="BB1258" s="90">
        <v>33.587499999999999</v>
      </c>
      <c r="BC1258" s="76">
        <f t="shared" si="713"/>
        <v>34.363125000000011</v>
      </c>
      <c r="BD1258" s="76">
        <f t="shared" si="714"/>
        <v>34.36362500000002</v>
      </c>
      <c r="BE1258" s="77">
        <f t="shared" si="720"/>
        <v>-2.2571433768029305E-2</v>
      </c>
      <c r="BF1258" s="77">
        <f t="shared" si="711"/>
        <v>-2.134888272119188E-2</v>
      </c>
    </row>
    <row r="1259" spans="1:58" s="23" customFormat="1" ht="13.15" x14ac:dyDescent="0.4">
      <c r="A1259" s="57">
        <v>44480</v>
      </c>
      <c r="B1259" s="112">
        <v>20.151</v>
      </c>
      <c r="C1259" s="112">
        <v>21.856999999999999</v>
      </c>
      <c r="D1259" s="112">
        <v>22.8</v>
      </c>
      <c r="E1259" s="112">
        <v>23.9</v>
      </c>
      <c r="F1259" s="112">
        <v>24.498999999999999</v>
      </c>
      <c r="G1259" s="112">
        <v>25.15</v>
      </c>
      <c r="H1259" s="113">
        <v>25.4</v>
      </c>
      <c r="I1259" s="90">
        <f t="shared" si="696"/>
        <v>21.447559999999999</v>
      </c>
      <c r="J1259" s="90">
        <f t="shared" si="697"/>
        <v>22.57368</v>
      </c>
      <c r="K1259" s="114">
        <v>6</v>
      </c>
      <c r="L1259" s="115">
        <v>0.04</v>
      </c>
      <c r="M1259" s="90">
        <v>19.75</v>
      </c>
      <c r="N1259" s="90">
        <v>20</v>
      </c>
      <c r="O1259" s="90">
        <v>22.39</v>
      </c>
      <c r="P1259" s="90">
        <v>24.76</v>
      </c>
      <c r="Q1259" s="90">
        <v>26.27</v>
      </c>
      <c r="R1259" s="63">
        <f t="shared" si="722"/>
        <v>7.4000000000000057</v>
      </c>
      <c r="S1259" s="64">
        <f t="shared" si="721"/>
        <v>6.5530101225359641E-2</v>
      </c>
      <c r="T1259" s="65">
        <f t="shared" si="715"/>
        <v>0.98750000000000004</v>
      </c>
      <c r="U1259" s="65">
        <f t="shared" si="715"/>
        <v>0.89325591782045555</v>
      </c>
      <c r="V1259" s="65">
        <f t="shared" si="723"/>
        <v>0.80775444264943452</v>
      </c>
      <c r="W1259" s="65">
        <f t="shared" si="724"/>
        <v>0.76132470498667681</v>
      </c>
      <c r="X1259" s="61">
        <f t="shared" si="698"/>
        <v>8.4660810877872042E-2</v>
      </c>
      <c r="Y1259" s="66">
        <f t="shared" si="725"/>
        <v>6.2761506276150625E-2</v>
      </c>
      <c r="Z1259" s="61">
        <f t="shared" si="726"/>
        <v>5.2505739580632961E-2</v>
      </c>
      <c r="AA1259" s="67">
        <f t="shared" si="727"/>
        <v>21.447559999999999</v>
      </c>
      <c r="AB1259" s="68">
        <f t="shared" si="728"/>
        <v>7.5499999999999899E-3</v>
      </c>
      <c r="AC1259" s="69">
        <f t="shared" si="729"/>
        <v>7.237799999999997E-2</v>
      </c>
      <c r="AD1259" s="70">
        <f>_xlfn.PERCENTILE.EXC(AC1259:$AC$5675,0.5)</f>
        <v>8.8549618320610701E-2</v>
      </c>
      <c r="AE1259" s="70">
        <f>_xlfn.PERCENTILE.EXC($AC1259:AC$5675,0.35)</f>
        <v>5.2089772982829206E-2</v>
      </c>
      <c r="AF1259" s="71">
        <f t="shared" si="717"/>
        <v>2.9560507841455697E-2</v>
      </c>
      <c r="AG1259" s="70">
        <f t="shared" si="718"/>
        <v>-0.27366487307327381</v>
      </c>
      <c r="AH1259" s="70">
        <f t="shared" si="719"/>
        <v>-0.29773719104760293</v>
      </c>
      <c r="AI1259" s="61" t="str">
        <f t="shared" si="707"/>
        <v>Safety</v>
      </c>
      <c r="AJ1259" s="68" t="str">
        <f t="shared" si="708"/>
        <v>Short VOL</v>
      </c>
      <c r="AK1259" s="72" t="str">
        <f t="shared" si="709"/>
        <v>00631L</v>
      </c>
      <c r="AL1259" s="73">
        <f t="shared" si="699"/>
        <v>1</v>
      </c>
      <c r="AM1259" s="72" t="str">
        <f t="shared" si="712"/>
        <v>00631L</v>
      </c>
      <c r="AN1259" s="73">
        <f t="shared" si="700"/>
        <v>1</v>
      </c>
      <c r="AO1259" s="74" t="str">
        <f t="shared" si="706"/>
        <v>00631L</v>
      </c>
      <c r="AP1259" s="20">
        <f t="shared" si="701"/>
        <v>1</v>
      </c>
      <c r="AQ1259" s="74" t="str">
        <f t="shared" si="716"/>
        <v>00635U</v>
      </c>
      <c r="AR1259" s="20">
        <f t="shared" si="702"/>
        <v>0</v>
      </c>
      <c r="AS1259" s="74" t="str">
        <f t="shared" si="710"/>
        <v>00635U</v>
      </c>
      <c r="AT1259" s="20">
        <f t="shared" si="703"/>
        <v>0</v>
      </c>
      <c r="AU1259" s="74" t="str">
        <f t="shared" si="693"/>
        <v>00631L</v>
      </c>
      <c r="AV1259" s="20">
        <f t="shared" si="704"/>
        <v>1</v>
      </c>
      <c r="AW1259" s="74" t="str">
        <f t="shared" si="694"/>
        <v>00631L</v>
      </c>
      <c r="AX1259" s="20">
        <f t="shared" si="695"/>
        <v>1</v>
      </c>
      <c r="AY1259" s="20">
        <f t="shared" si="705"/>
        <v>0</v>
      </c>
      <c r="AZ1259" s="57">
        <v>44481</v>
      </c>
      <c r="BA1259" s="75">
        <v>33.4</v>
      </c>
      <c r="BB1259" s="90">
        <v>33.837499999999999</v>
      </c>
      <c r="BC1259" s="76">
        <f t="shared" si="713"/>
        <v>34.353958333333345</v>
      </c>
      <c r="BD1259" s="76">
        <f t="shared" si="714"/>
        <v>34.360000000000014</v>
      </c>
      <c r="BE1259" s="77">
        <f t="shared" si="720"/>
        <v>-1.5033444714643896E-2</v>
      </c>
      <c r="BF1259" s="77">
        <f t="shared" si="711"/>
        <v>-2.7939464493597632E-2</v>
      </c>
    </row>
    <row r="1260" spans="1:58" s="23" customFormat="1" ht="13.15" x14ac:dyDescent="0.4">
      <c r="A1260" s="57">
        <v>44477</v>
      </c>
      <c r="B1260" s="112">
        <v>19.716999999999999</v>
      </c>
      <c r="C1260" s="112">
        <v>21.61</v>
      </c>
      <c r="D1260" s="112">
        <v>22.599</v>
      </c>
      <c r="E1260" s="112">
        <v>23.864000000000001</v>
      </c>
      <c r="F1260" s="112">
        <v>24.495999999999999</v>
      </c>
      <c r="G1260" s="112">
        <v>25.093</v>
      </c>
      <c r="H1260" s="113">
        <v>25.375</v>
      </c>
      <c r="I1260" s="90">
        <f t="shared" si="696"/>
        <v>21.07996</v>
      </c>
      <c r="J1260" s="90">
        <f t="shared" si="697"/>
        <v>22.32208</v>
      </c>
      <c r="K1260" s="114">
        <v>7</v>
      </c>
      <c r="L1260" s="115">
        <v>0.04</v>
      </c>
      <c r="M1260" s="90">
        <v>16.739999999999998</v>
      </c>
      <c r="N1260" s="90">
        <v>18.77</v>
      </c>
      <c r="O1260" s="90">
        <v>21.88</v>
      </c>
      <c r="P1260" s="90">
        <v>24.46</v>
      </c>
      <c r="Q1260" s="90">
        <v>26.21</v>
      </c>
      <c r="R1260" s="63">
        <f t="shared" si="722"/>
        <v>10.830000000000005</v>
      </c>
      <c r="S1260" s="64">
        <f t="shared" si="721"/>
        <v>-3.9406345957011236E-2</v>
      </c>
      <c r="T1260" s="65">
        <f t="shared" si="715"/>
        <v>0.89184869472562589</v>
      </c>
      <c r="U1260" s="65">
        <f t="shared" si="715"/>
        <v>0.85786106032906762</v>
      </c>
      <c r="V1260" s="65">
        <f t="shared" si="723"/>
        <v>0.76737530662305797</v>
      </c>
      <c r="W1260" s="65">
        <f t="shared" si="724"/>
        <v>0.71613887829072864</v>
      </c>
      <c r="X1260" s="61">
        <f t="shared" si="698"/>
        <v>9.6008520566009073E-2</v>
      </c>
      <c r="Y1260" s="66">
        <f t="shared" si="725"/>
        <v>6.3317130405631875E-2</v>
      </c>
      <c r="Z1260" s="61">
        <f t="shared" si="726"/>
        <v>5.8924210482372827E-2</v>
      </c>
      <c r="AA1260" s="67">
        <f t="shared" si="727"/>
        <v>21.07996</v>
      </c>
      <c r="AB1260" s="68">
        <f t="shared" si="728"/>
        <v>5.0452850293020733E-2</v>
      </c>
      <c r="AC1260" s="69">
        <f t="shared" si="729"/>
        <v>0.1230665956313266</v>
      </c>
      <c r="AD1260" s="70">
        <f>_xlfn.PERCENTILE.EXC(AC1260:$AC$5675,0.5)</f>
        <v>8.8550048867017048E-2</v>
      </c>
      <c r="AE1260" s="70">
        <f>_xlfn.PERCENTILE.EXC($AC1260:AC$5675,0.35)</f>
        <v>5.2084763573734094E-2</v>
      </c>
      <c r="AF1260" s="71">
        <f t="shared" si="717"/>
        <v>2.9560507841455697E-2</v>
      </c>
      <c r="AG1260" s="70">
        <f t="shared" si="718"/>
        <v>-0.27366487307327381</v>
      </c>
      <c r="AH1260" s="70">
        <f t="shared" si="719"/>
        <v>-0.29773719104760293</v>
      </c>
      <c r="AI1260" s="61" t="str">
        <f t="shared" si="707"/>
        <v>Short VOL</v>
      </c>
      <c r="AJ1260" s="68" t="str">
        <f t="shared" si="708"/>
        <v>Short VOL</v>
      </c>
      <c r="AK1260" s="72" t="str">
        <f t="shared" si="709"/>
        <v>00631L</v>
      </c>
      <c r="AL1260" s="73">
        <f t="shared" si="699"/>
        <v>1</v>
      </c>
      <c r="AM1260" s="72" t="str">
        <f t="shared" si="712"/>
        <v>00631L</v>
      </c>
      <c r="AN1260" s="73">
        <f t="shared" si="700"/>
        <v>1</v>
      </c>
      <c r="AO1260" s="74" t="str">
        <f t="shared" si="706"/>
        <v>00631L</v>
      </c>
      <c r="AP1260" s="20">
        <f t="shared" si="701"/>
        <v>1</v>
      </c>
      <c r="AQ1260" s="74" t="str">
        <f t="shared" si="716"/>
        <v>00635U</v>
      </c>
      <c r="AR1260" s="20">
        <f t="shared" si="702"/>
        <v>0</v>
      </c>
      <c r="AS1260" s="74" t="str">
        <f t="shared" si="710"/>
        <v>00635U</v>
      </c>
      <c r="AT1260" s="20">
        <f t="shared" si="703"/>
        <v>0</v>
      </c>
      <c r="AU1260" s="74" t="str">
        <f t="shared" si="693"/>
        <v>00631L</v>
      </c>
      <c r="AV1260" s="20">
        <f t="shared" si="704"/>
        <v>1</v>
      </c>
      <c r="AW1260" s="74" t="str">
        <f t="shared" si="694"/>
        <v>00631L</v>
      </c>
      <c r="AX1260" s="20">
        <f t="shared" si="695"/>
        <v>1</v>
      </c>
      <c r="AY1260" s="20">
        <f t="shared" si="705"/>
        <v>0</v>
      </c>
      <c r="AZ1260" s="57">
        <v>44480</v>
      </c>
      <c r="BA1260" s="75">
        <v>33.85</v>
      </c>
      <c r="BB1260" s="90">
        <v>33.912500000000001</v>
      </c>
      <c r="BC1260" s="76">
        <f t="shared" si="713"/>
        <v>34.341458333333343</v>
      </c>
      <c r="BD1260" s="76">
        <f t="shared" si="714"/>
        <v>34.354166666666671</v>
      </c>
      <c r="BE1260" s="77">
        <f t="shared" si="720"/>
        <v>-1.249097604329095E-2</v>
      </c>
      <c r="BF1260" s="77">
        <f t="shared" si="711"/>
        <v>-1.4675560946027991E-2</v>
      </c>
    </row>
    <row r="1261" spans="1:58" s="23" customFormat="1" ht="13.15" x14ac:dyDescent="0.4">
      <c r="A1261" s="57">
        <v>44476</v>
      </c>
      <c r="B1261" s="112">
        <v>20.100999999999999</v>
      </c>
      <c r="C1261" s="112">
        <v>22.085000000000001</v>
      </c>
      <c r="D1261" s="112">
        <v>22.809000000000001</v>
      </c>
      <c r="E1261" s="112">
        <v>23.898</v>
      </c>
      <c r="F1261" s="112">
        <v>24.495000000000001</v>
      </c>
      <c r="G1261" s="112">
        <v>25.001000000000001</v>
      </c>
      <c r="H1261" s="113">
        <v>25.25</v>
      </c>
      <c r="I1261" s="90">
        <f t="shared" si="696"/>
        <v>21.450120000000002</v>
      </c>
      <c r="J1261" s="90">
        <f t="shared" si="697"/>
        <v>22.57732</v>
      </c>
      <c r="K1261" s="114">
        <v>8</v>
      </c>
      <c r="L1261" s="115">
        <v>0.04</v>
      </c>
      <c r="M1261" s="90">
        <v>18.13</v>
      </c>
      <c r="N1261" s="90">
        <v>19.54</v>
      </c>
      <c r="O1261" s="90">
        <v>22.12</v>
      </c>
      <c r="P1261" s="90">
        <v>24.64</v>
      </c>
      <c r="Q1261" s="90">
        <v>26.12</v>
      </c>
      <c r="R1261" s="63">
        <f t="shared" si="722"/>
        <v>9.0900000000000034</v>
      </c>
      <c r="S1261" s="64">
        <f t="shared" si="721"/>
        <v>-6.9523809523809571E-2</v>
      </c>
      <c r="T1261" s="65">
        <f t="shared" si="715"/>
        <v>0.92784032753326506</v>
      </c>
      <c r="U1261" s="65">
        <f t="shared" si="715"/>
        <v>0.88336347197106679</v>
      </c>
      <c r="V1261" s="65">
        <f t="shared" si="723"/>
        <v>0.79301948051948046</v>
      </c>
      <c r="W1261" s="65">
        <f t="shared" si="724"/>
        <v>0.74808575803981614</v>
      </c>
      <c r="X1261" s="61">
        <f t="shared" si="698"/>
        <v>9.8701557136460963E-2</v>
      </c>
      <c r="Y1261" s="66">
        <f t="shared" si="725"/>
        <v>5.6573771863754306E-2</v>
      </c>
      <c r="Z1261" s="61">
        <f t="shared" si="726"/>
        <v>5.2549822565095126E-2</v>
      </c>
      <c r="AA1261" s="67">
        <f t="shared" si="727"/>
        <v>21.450119999999998</v>
      </c>
      <c r="AB1261" s="68">
        <f t="shared" si="728"/>
        <v>2.8710337768679629E-2</v>
      </c>
      <c r="AC1261" s="69">
        <f t="shared" si="729"/>
        <v>9.7754350051177039E-2</v>
      </c>
      <c r="AD1261" s="70">
        <f>_xlfn.PERCENTILE.EXC(AC1261:$AC$5675,0.5)</f>
        <v>8.8549618320610701E-2</v>
      </c>
      <c r="AE1261" s="70">
        <f>_xlfn.PERCENTILE.EXC($AC1261:AC$5675,0.35)</f>
        <v>5.2084236643060111E-2</v>
      </c>
      <c r="AF1261" s="71">
        <f t="shared" si="717"/>
        <v>2.9560507841455697E-2</v>
      </c>
      <c r="AG1261" s="70">
        <f t="shared" si="718"/>
        <v>-0.27366487307327381</v>
      </c>
      <c r="AH1261" s="70">
        <f t="shared" si="719"/>
        <v>-0.29773719104760293</v>
      </c>
      <c r="AI1261" s="61" t="str">
        <f t="shared" si="707"/>
        <v>Short VOL</v>
      </c>
      <c r="AJ1261" s="68" t="str">
        <f t="shared" si="708"/>
        <v>Short VOL</v>
      </c>
      <c r="AK1261" s="72" t="str">
        <f t="shared" si="709"/>
        <v>00631L</v>
      </c>
      <c r="AL1261" s="73">
        <f t="shared" si="699"/>
        <v>1</v>
      </c>
      <c r="AM1261" s="72" t="str">
        <f t="shared" si="712"/>
        <v>00631L</v>
      </c>
      <c r="AN1261" s="73">
        <f t="shared" si="700"/>
        <v>1</v>
      </c>
      <c r="AO1261" s="74" t="str">
        <f t="shared" si="706"/>
        <v>00631L</v>
      </c>
      <c r="AP1261" s="20">
        <f t="shared" si="701"/>
        <v>1</v>
      </c>
      <c r="AQ1261" s="74" t="str">
        <f t="shared" si="716"/>
        <v>00635U</v>
      </c>
      <c r="AR1261" s="20">
        <f t="shared" si="702"/>
        <v>0</v>
      </c>
      <c r="AS1261" s="74" t="str">
        <f t="shared" si="710"/>
        <v>00635U</v>
      </c>
      <c r="AT1261" s="20">
        <f t="shared" si="703"/>
        <v>0</v>
      </c>
      <c r="AU1261" s="74" t="str">
        <f t="shared" si="693"/>
        <v>00631L</v>
      </c>
      <c r="AV1261" s="20">
        <f t="shared" si="704"/>
        <v>1</v>
      </c>
      <c r="AW1261" s="74" t="str">
        <f t="shared" si="694"/>
        <v>00631L</v>
      </c>
      <c r="AX1261" s="20">
        <f t="shared" si="695"/>
        <v>1</v>
      </c>
      <c r="AY1261" s="20">
        <f t="shared" si="705"/>
        <v>0</v>
      </c>
      <c r="AZ1261" s="57">
        <v>44477</v>
      </c>
      <c r="BA1261" s="75">
        <v>33.880000000000003</v>
      </c>
      <c r="BB1261" s="90">
        <v>34.237499999999997</v>
      </c>
      <c r="BC1261" s="76">
        <f t="shared" si="713"/>
        <v>34.320000000000014</v>
      </c>
      <c r="BD1261" s="76">
        <f t="shared" si="714"/>
        <v>34.340916666666672</v>
      </c>
      <c r="BE1261" s="77">
        <f t="shared" si="720"/>
        <v>-2.4038461538466579E-3</v>
      </c>
      <c r="BF1261" s="77">
        <f t="shared" si="711"/>
        <v>-1.3421792759366337E-2</v>
      </c>
    </row>
    <row r="1262" spans="1:58" s="23" customFormat="1" ht="13.15" x14ac:dyDescent="0.4">
      <c r="A1262" s="57">
        <v>44475</v>
      </c>
      <c r="B1262" s="112">
        <v>21.216999999999999</v>
      </c>
      <c r="C1262" s="112">
        <v>22.658999999999999</v>
      </c>
      <c r="D1262" s="112">
        <v>23.266999999999999</v>
      </c>
      <c r="E1262" s="112">
        <v>24.251999999999999</v>
      </c>
      <c r="F1262" s="112">
        <v>24.795999999999999</v>
      </c>
      <c r="G1262" s="112">
        <v>25.300999999999998</v>
      </c>
      <c r="H1262" s="113">
        <v>25.5</v>
      </c>
      <c r="I1262" s="90">
        <f t="shared" si="696"/>
        <v>22.139879999999998</v>
      </c>
      <c r="J1262" s="90">
        <f t="shared" si="697"/>
        <v>23.048120000000001</v>
      </c>
      <c r="K1262" s="114">
        <v>9</v>
      </c>
      <c r="L1262" s="115">
        <v>0.04</v>
      </c>
      <c r="M1262" s="90">
        <v>19.54</v>
      </c>
      <c r="N1262" s="90">
        <v>21</v>
      </c>
      <c r="O1262" s="90">
        <v>22.84</v>
      </c>
      <c r="P1262" s="90">
        <v>25.04</v>
      </c>
      <c r="Q1262" s="90">
        <v>26.43</v>
      </c>
      <c r="R1262" s="63">
        <f t="shared" si="722"/>
        <v>7.3399999999999963</v>
      </c>
      <c r="S1262" s="64">
        <f t="shared" si="721"/>
        <v>-1.4084507042253554E-2</v>
      </c>
      <c r="T1262" s="65">
        <f t="shared" si="715"/>
        <v>0.93047619047619046</v>
      </c>
      <c r="U1262" s="65">
        <f t="shared" si="715"/>
        <v>0.91943957968476353</v>
      </c>
      <c r="V1262" s="65">
        <f t="shared" si="723"/>
        <v>0.8386581469648563</v>
      </c>
      <c r="W1262" s="65">
        <f t="shared" si="724"/>
        <v>0.79455164585698068</v>
      </c>
      <c r="X1262" s="61">
        <f t="shared" si="698"/>
        <v>6.7964368195315095E-2</v>
      </c>
      <c r="Y1262" s="66">
        <f t="shared" si="725"/>
        <v>5.1459673428995593E-2</v>
      </c>
      <c r="Z1262" s="61">
        <f t="shared" si="726"/>
        <v>4.1022805905000521E-2</v>
      </c>
      <c r="AA1262" s="67">
        <f t="shared" si="727"/>
        <v>22.139879999999998</v>
      </c>
      <c r="AB1262" s="68">
        <f t="shared" si="728"/>
        <v>1.0333333333333274E-2</v>
      </c>
      <c r="AC1262" s="69">
        <f t="shared" si="729"/>
        <v>5.4279999999999905E-2</v>
      </c>
      <c r="AD1262" s="70">
        <f>_xlfn.PERCENTILE.EXC(AC1262:$AC$5675,0.5)</f>
        <v>8.8489216420657046E-2</v>
      </c>
      <c r="AE1262" s="70">
        <f>_xlfn.PERCENTILE.EXC($AC1262:AC$5675,0.35)</f>
        <v>5.2083709712386128E-2</v>
      </c>
      <c r="AF1262" s="71">
        <f t="shared" si="717"/>
        <v>2.9560507841455697E-2</v>
      </c>
      <c r="AG1262" s="70">
        <f t="shared" si="718"/>
        <v>-0.27366487307327381</v>
      </c>
      <c r="AH1262" s="70">
        <f t="shared" si="719"/>
        <v>-0.29773719104760293</v>
      </c>
      <c r="AI1262" s="61" t="str">
        <f t="shared" si="707"/>
        <v>Safety</v>
      </c>
      <c r="AJ1262" s="68" t="str">
        <f t="shared" si="708"/>
        <v>Short VOL</v>
      </c>
      <c r="AK1262" s="72" t="str">
        <f t="shared" si="709"/>
        <v>00631L</v>
      </c>
      <c r="AL1262" s="73">
        <f t="shared" si="699"/>
        <v>1</v>
      </c>
      <c r="AM1262" s="72" t="str">
        <f t="shared" si="712"/>
        <v>00631L</v>
      </c>
      <c r="AN1262" s="73">
        <f t="shared" si="700"/>
        <v>1</v>
      </c>
      <c r="AO1262" s="74" t="str">
        <f t="shared" si="706"/>
        <v>00631L</v>
      </c>
      <c r="AP1262" s="20">
        <f t="shared" si="701"/>
        <v>1</v>
      </c>
      <c r="AQ1262" s="74" t="str">
        <f t="shared" si="716"/>
        <v>00631L</v>
      </c>
      <c r="AR1262" s="20">
        <f t="shared" si="702"/>
        <v>1</v>
      </c>
      <c r="AS1262" s="74" t="str">
        <f t="shared" si="710"/>
        <v>00635U</v>
      </c>
      <c r="AT1262" s="20">
        <f t="shared" si="703"/>
        <v>0</v>
      </c>
      <c r="AU1262" s="74" t="str">
        <f t="shared" si="693"/>
        <v>00631L</v>
      </c>
      <c r="AV1262" s="20">
        <f t="shared" si="704"/>
        <v>1</v>
      </c>
      <c r="AW1262" s="74" t="str">
        <f t="shared" si="694"/>
        <v>00631L</v>
      </c>
      <c r="AX1262" s="20">
        <f t="shared" si="695"/>
        <v>1</v>
      </c>
      <c r="AY1262" s="20">
        <f t="shared" si="705"/>
        <v>0</v>
      </c>
      <c r="AZ1262" s="57">
        <v>44476</v>
      </c>
      <c r="BA1262" s="75">
        <v>34.15</v>
      </c>
      <c r="BB1262" s="90">
        <v>34.299999999999997</v>
      </c>
      <c r="BC1262" s="76">
        <f t="shared" si="713"/>
        <v>34.296875000000007</v>
      </c>
      <c r="BD1262" s="76">
        <f t="shared" si="714"/>
        <v>34.318541666666668</v>
      </c>
      <c r="BE1262" s="77">
        <f t="shared" si="720"/>
        <v>9.1116173120438869E-5</v>
      </c>
      <c r="BF1262" s="77">
        <f t="shared" si="711"/>
        <v>-4.9110964068258441E-3</v>
      </c>
    </row>
    <row r="1263" spans="1:58" s="23" customFormat="1" ht="13.15" x14ac:dyDescent="0.4">
      <c r="A1263" s="57">
        <v>44474</v>
      </c>
      <c r="B1263" s="112">
        <v>21.754000000000001</v>
      </c>
      <c r="C1263" s="112">
        <v>23.027000000000001</v>
      </c>
      <c r="D1263" s="112">
        <v>23.535</v>
      </c>
      <c r="E1263" s="112">
        <v>24.423999999999999</v>
      </c>
      <c r="F1263" s="112">
        <v>24.908000000000001</v>
      </c>
      <c r="G1263" s="112">
        <v>25.414999999999999</v>
      </c>
      <c r="H1263" s="113">
        <v>25.658999999999999</v>
      </c>
      <c r="I1263" s="90">
        <f t="shared" si="696"/>
        <v>22.517800000000001</v>
      </c>
      <c r="J1263" s="90">
        <f t="shared" si="697"/>
        <v>23.331800000000001</v>
      </c>
      <c r="K1263" s="114">
        <v>10</v>
      </c>
      <c r="L1263" s="115">
        <v>0.04</v>
      </c>
      <c r="M1263" s="90">
        <v>20.32</v>
      </c>
      <c r="N1263" s="90">
        <v>21.3</v>
      </c>
      <c r="O1263" s="90">
        <v>23.11</v>
      </c>
      <c r="P1263" s="90">
        <v>25.3</v>
      </c>
      <c r="Q1263" s="90">
        <v>26.57</v>
      </c>
      <c r="R1263" s="63">
        <f t="shared" si="722"/>
        <v>6.789999999999992</v>
      </c>
      <c r="S1263" s="64">
        <f t="shared" si="721"/>
        <v>-7.2299651567944254E-2</v>
      </c>
      <c r="T1263" s="65">
        <f t="shared" si="715"/>
        <v>0.95399061032863852</v>
      </c>
      <c r="U1263" s="65">
        <f t="shared" si="715"/>
        <v>0.92167892687148423</v>
      </c>
      <c r="V1263" s="65">
        <f t="shared" si="723"/>
        <v>0.84189723320158105</v>
      </c>
      <c r="W1263" s="65">
        <f t="shared" si="724"/>
        <v>0.80165600301091455</v>
      </c>
      <c r="X1263" s="61">
        <f t="shared" si="698"/>
        <v>5.8517973705985091E-2</v>
      </c>
      <c r="Y1263" s="66">
        <f t="shared" si="725"/>
        <v>5.0565018015067124E-2</v>
      </c>
      <c r="Z1263" s="61">
        <f t="shared" si="726"/>
        <v>3.6149179760012078E-2</v>
      </c>
      <c r="AA1263" s="67">
        <f t="shared" si="727"/>
        <v>22.517800000000001</v>
      </c>
      <c r="AB1263" s="68">
        <f t="shared" si="728"/>
        <v>2.1314553990610358E-2</v>
      </c>
      <c r="AC1263" s="69">
        <f t="shared" si="729"/>
        <v>5.7173708920187812E-2</v>
      </c>
      <c r="AD1263" s="70">
        <f>_xlfn.PERCENTILE.EXC(AC1263:$AC$5675,0.5)</f>
        <v>8.8549618320610701E-2</v>
      </c>
      <c r="AE1263" s="70">
        <f>_xlfn.PERCENTILE.EXC($AC1263:AC$5675,0.35)</f>
        <v>5.2074556541019917E-2</v>
      </c>
      <c r="AF1263" s="71">
        <f t="shared" si="717"/>
        <v>2.9560507841455697E-2</v>
      </c>
      <c r="AG1263" s="70">
        <f t="shared" si="718"/>
        <v>-0.27366487307327381</v>
      </c>
      <c r="AH1263" s="70">
        <f t="shared" si="719"/>
        <v>-0.29773719104760293</v>
      </c>
      <c r="AI1263" s="61" t="str">
        <f t="shared" si="707"/>
        <v>Safety</v>
      </c>
      <c r="AJ1263" s="68" t="str">
        <f t="shared" si="708"/>
        <v>Short VOL</v>
      </c>
      <c r="AK1263" s="72" t="str">
        <f t="shared" si="709"/>
        <v>00631L</v>
      </c>
      <c r="AL1263" s="73">
        <f t="shared" si="699"/>
        <v>1</v>
      </c>
      <c r="AM1263" s="72" t="str">
        <f t="shared" si="712"/>
        <v>00631L</v>
      </c>
      <c r="AN1263" s="73">
        <f t="shared" si="700"/>
        <v>1</v>
      </c>
      <c r="AO1263" s="74" t="str">
        <f t="shared" si="706"/>
        <v>00631L</v>
      </c>
      <c r="AP1263" s="20">
        <f t="shared" si="701"/>
        <v>1</v>
      </c>
      <c r="AQ1263" s="74" t="str">
        <f t="shared" si="716"/>
        <v>00631L</v>
      </c>
      <c r="AR1263" s="20">
        <f t="shared" si="702"/>
        <v>1</v>
      </c>
      <c r="AS1263" s="74" t="str">
        <f t="shared" si="710"/>
        <v>00631L</v>
      </c>
      <c r="AT1263" s="20">
        <f t="shared" si="703"/>
        <v>1</v>
      </c>
      <c r="AU1263" s="74" t="str">
        <f t="shared" si="693"/>
        <v>00631L</v>
      </c>
      <c r="AV1263" s="20">
        <f t="shared" si="704"/>
        <v>1</v>
      </c>
      <c r="AW1263" s="74" t="str">
        <f t="shared" si="694"/>
        <v>00631L</v>
      </c>
      <c r="AX1263" s="20">
        <f t="shared" si="695"/>
        <v>1</v>
      </c>
      <c r="AY1263" s="20">
        <f t="shared" si="705"/>
        <v>0</v>
      </c>
      <c r="AZ1263" s="57">
        <v>44475</v>
      </c>
      <c r="BA1263" s="75">
        <v>34.299999999999997</v>
      </c>
      <c r="BB1263" s="90">
        <v>34.412500000000001</v>
      </c>
      <c r="BC1263" s="76">
        <f t="shared" si="713"/>
        <v>34.276458333333345</v>
      </c>
      <c r="BD1263" s="76">
        <f t="shared" si="714"/>
        <v>34.296875000000007</v>
      </c>
      <c r="BE1263" s="77">
        <f t="shared" si="720"/>
        <v>3.9689534240577628E-3</v>
      </c>
      <c r="BF1263" s="77">
        <f t="shared" si="711"/>
        <v>9.1116173120438869E-5</v>
      </c>
    </row>
    <row r="1264" spans="1:58" s="23" customFormat="1" ht="13.15" x14ac:dyDescent="0.4">
      <c r="A1264" s="57">
        <v>44473</v>
      </c>
      <c r="B1264" s="112">
        <v>22.681000000000001</v>
      </c>
      <c r="C1264" s="112">
        <v>23.699000000000002</v>
      </c>
      <c r="D1264" s="112">
        <v>24.152999999999999</v>
      </c>
      <c r="E1264" s="112">
        <v>25.03</v>
      </c>
      <c r="F1264" s="112">
        <v>25.414000000000001</v>
      </c>
      <c r="G1264" s="112">
        <v>25.838000000000001</v>
      </c>
      <c r="H1264" s="113">
        <v>25.981999999999999</v>
      </c>
      <c r="I1264" s="90">
        <f t="shared" si="696"/>
        <v>23.251080000000002</v>
      </c>
      <c r="J1264" s="90">
        <f t="shared" si="697"/>
        <v>23.953240000000001</v>
      </c>
      <c r="K1264" s="114">
        <v>11</v>
      </c>
      <c r="L1264" s="115">
        <v>0.04</v>
      </c>
      <c r="M1264" s="90">
        <v>23.04</v>
      </c>
      <c r="N1264" s="90">
        <v>22.96</v>
      </c>
      <c r="O1264" s="90">
        <v>24.11</v>
      </c>
      <c r="P1264" s="90">
        <v>26.02</v>
      </c>
      <c r="Q1264" s="90">
        <v>27.2</v>
      </c>
      <c r="R1264" s="63">
        <f t="shared" si="722"/>
        <v>4.1299999999999955</v>
      </c>
      <c r="S1264" s="64">
        <f t="shared" si="721"/>
        <v>8.5579196217494199E-2</v>
      </c>
      <c r="T1264" s="65">
        <f t="shared" si="715"/>
        <v>1.0034843205574913</v>
      </c>
      <c r="U1264" s="65">
        <f t="shared" si="715"/>
        <v>0.95230194939858981</v>
      </c>
      <c r="V1264" s="65">
        <f t="shared" si="723"/>
        <v>0.88239815526518073</v>
      </c>
      <c r="W1264" s="65">
        <f t="shared" si="724"/>
        <v>0.84411764705882353</v>
      </c>
      <c r="X1264" s="61">
        <f t="shared" si="698"/>
        <v>4.4883382566906251E-2</v>
      </c>
      <c r="Y1264" s="66">
        <f t="shared" si="725"/>
        <v>3.8034358769476556E-2</v>
      </c>
      <c r="Z1264" s="61">
        <f t="shared" si="726"/>
        <v>3.0199027314000003E-2</v>
      </c>
      <c r="AA1264" s="67">
        <f t="shared" si="727"/>
        <v>23.251080000000002</v>
      </c>
      <c r="AB1264" s="68">
        <f t="shared" si="728"/>
        <v>-1.2151567944250867E-2</v>
      </c>
      <c r="AC1264" s="69">
        <f t="shared" si="729"/>
        <v>1.2677700348432094E-2</v>
      </c>
      <c r="AD1264" s="70">
        <f>_xlfn.PERCENTILE.EXC(AC1264:$AC$5675,0.5)</f>
        <v>8.8550048867017048E-2</v>
      </c>
      <c r="AE1264" s="70">
        <f>_xlfn.PERCENTILE.EXC($AC1264:AC$5675,0.35)</f>
        <v>5.2043837767923165E-2</v>
      </c>
      <c r="AF1264" s="71">
        <f t="shared" si="717"/>
        <v>2.9560507841455697E-2</v>
      </c>
      <c r="AG1264" s="70">
        <f t="shared" si="718"/>
        <v>-0.27366487307327381</v>
      </c>
      <c r="AH1264" s="70">
        <f t="shared" si="719"/>
        <v>-0.29773719104760293</v>
      </c>
      <c r="AI1264" s="61" t="str">
        <f t="shared" si="707"/>
        <v>Safety</v>
      </c>
      <c r="AJ1264" s="68" t="str">
        <f t="shared" si="708"/>
        <v>Safety</v>
      </c>
      <c r="AK1264" s="72" t="str">
        <f t="shared" si="709"/>
        <v>00631L</v>
      </c>
      <c r="AL1264" s="73">
        <f t="shared" si="699"/>
        <v>1</v>
      </c>
      <c r="AM1264" s="72" t="str">
        <f t="shared" si="712"/>
        <v>00631L</v>
      </c>
      <c r="AN1264" s="73">
        <f t="shared" si="700"/>
        <v>1</v>
      </c>
      <c r="AO1264" s="74" t="str">
        <f t="shared" si="706"/>
        <v>00635U</v>
      </c>
      <c r="AP1264" s="20">
        <f t="shared" si="701"/>
        <v>0</v>
      </c>
      <c r="AQ1264" s="74" t="str">
        <f t="shared" si="716"/>
        <v>00631L</v>
      </c>
      <c r="AR1264" s="20">
        <f t="shared" si="702"/>
        <v>1</v>
      </c>
      <c r="AS1264" s="74" t="str">
        <f t="shared" si="710"/>
        <v>00631L</v>
      </c>
      <c r="AT1264" s="20">
        <f t="shared" si="703"/>
        <v>1</v>
      </c>
      <c r="AU1264" s="74" t="str">
        <f t="shared" ref="AU1264:AU1327" si="730">IF(AC1264&gt;AF1264,"00631L",IF(AC1264&lt;AG1264,"Cash","00635U"))</f>
        <v>00635U</v>
      </c>
      <c r="AV1264" s="20">
        <f t="shared" si="704"/>
        <v>0</v>
      </c>
      <c r="AW1264" s="74" t="str">
        <f t="shared" ref="AW1264:AW1327" si="731">IF(AC1264&gt;AE1264,"00631L",IF(AC1264&lt;AH1264,"00631L","00635U"))</f>
        <v>00635U</v>
      </c>
      <c r="AX1264" s="20">
        <f t="shared" si="695"/>
        <v>0</v>
      </c>
      <c r="AY1264" s="20">
        <f t="shared" si="705"/>
        <v>1</v>
      </c>
      <c r="AZ1264" s="57">
        <v>44474</v>
      </c>
      <c r="BA1264" s="75">
        <v>34.340000000000003</v>
      </c>
      <c r="BB1264" s="90">
        <v>34.6</v>
      </c>
      <c r="BC1264" s="76">
        <f t="shared" si="713"/>
        <v>34.230000000000011</v>
      </c>
      <c r="BD1264" s="76">
        <f t="shared" si="714"/>
        <v>34.275250000000007</v>
      </c>
      <c r="BE1264" s="77">
        <f t="shared" si="720"/>
        <v>1.0809231668127087E-2</v>
      </c>
      <c r="BF1264" s="77">
        <f t="shared" si="711"/>
        <v>1.8891182412964609E-3</v>
      </c>
    </row>
    <row r="1265" spans="1:58" s="23" customFormat="1" ht="13.15" x14ac:dyDescent="0.4">
      <c r="A1265" s="57">
        <v>44470</v>
      </c>
      <c r="B1265" s="112">
        <v>21.994</v>
      </c>
      <c r="C1265" s="112">
        <v>23.216000000000001</v>
      </c>
      <c r="D1265" s="112">
        <v>23.669</v>
      </c>
      <c r="E1265" s="112">
        <v>24.481999999999999</v>
      </c>
      <c r="F1265" s="112">
        <v>24.922999999999998</v>
      </c>
      <c r="G1265" s="112">
        <v>25.385000000000002</v>
      </c>
      <c r="H1265" s="113">
        <v>25.617000000000001</v>
      </c>
      <c r="I1265" s="90">
        <f t="shared" si="696"/>
        <v>22.629439999999999</v>
      </c>
      <c r="J1265" s="90">
        <f t="shared" si="697"/>
        <v>23.451560000000001</v>
      </c>
      <c r="K1265" s="114">
        <v>12</v>
      </c>
      <c r="L1265" s="115">
        <v>0.04</v>
      </c>
      <c r="M1265" s="90">
        <v>19.420000000000002</v>
      </c>
      <c r="N1265" s="90">
        <v>21.15</v>
      </c>
      <c r="O1265" s="90">
        <v>23.05</v>
      </c>
      <c r="P1265" s="90">
        <v>25.3</v>
      </c>
      <c r="Q1265" s="90">
        <v>26.82</v>
      </c>
      <c r="R1265" s="63">
        <f t="shared" si="722"/>
        <v>7.7800000000000011</v>
      </c>
      <c r="S1265" s="64">
        <f t="shared" si="721"/>
        <v>-8.5998271391529907E-2</v>
      </c>
      <c r="T1265" s="65">
        <f t="shared" si="715"/>
        <v>0.9182033096926715</v>
      </c>
      <c r="U1265" s="65">
        <f t="shared" si="715"/>
        <v>0.91757049891540121</v>
      </c>
      <c r="V1265" s="65">
        <f t="shared" si="723"/>
        <v>0.83596837944664026</v>
      </c>
      <c r="W1265" s="65">
        <f t="shared" si="724"/>
        <v>0.78859060402684555</v>
      </c>
      <c r="X1265" s="61">
        <f t="shared" si="698"/>
        <v>5.5560607438392348E-2</v>
      </c>
      <c r="Y1265" s="66">
        <f t="shared" si="725"/>
        <v>4.6360591454946559E-2</v>
      </c>
      <c r="Z1265" s="61">
        <f t="shared" si="726"/>
        <v>3.6329666134027258E-2</v>
      </c>
      <c r="AA1265" s="67">
        <f t="shared" si="727"/>
        <v>22.629440000000002</v>
      </c>
      <c r="AB1265" s="68">
        <f t="shared" si="728"/>
        <v>3.9905437352245922E-2</v>
      </c>
      <c r="AC1265" s="69">
        <f t="shared" si="729"/>
        <v>6.9949881796690497E-2</v>
      </c>
      <c r="AD1265" s="70">
        <f>_xlfn.PERCENTILE.EXC(AC1265:$AC$5675,0.5)</f>
        <v>8.8550479413423394E-2</v>
      </c>
      <c r="AE1265" s="70">
        <f>_xlfn.PERCENTILE.EXC($AC1265:AC$5675,0.35)</f>
        <v>5.2083634436575564E-2</v>
      </c>
      <c r="AF1265" s="71">
        <f t="shared" si="717"/>
        <v>2.9639388290441108E-2</v>
      </c>
      <c r="AG1265" s="70">
        <f t="shared" si="718"/>
        <v>-0.27366487307327381</v>
      </c>
      <c r="AH1265" s="70">
        <f t="shared" si="719"/>
        <v>-0.29773719104760293</v>
      </c>
      <c r="AI1265" s="61" t="str">
        <f t="shared" si="707"/>
        <v>Safety</v>
      </c>
      <c r="AJ1265" s="68" t="str">
        <f t="shared" si="708"/>
        <v>Short VOL</v>
      </c>
      <c r="AK1265" s="72" t="str">
        <f t="shared" si="709"/>
        <v>00631L</v>
      </c>
      <c r="AL1265" s="73">
        <f t="shared" si="699"/>
        <v>1</v>
      </c>
      <c r="AM1265" s="72" t="str">
        <f t="shared" si="712"/>
        <v>00631L</v>
      </c>
      <c r="AN1265" s="73">
        <f t="shared" si="700"/>
        <v>1</v>
      </c>
      <c r="AO1265" s="74" t="str">
        <f t="shared" si="706"/>
        <v>00631L</v>
      </c>
      <c r="AP1265" s="20">
        <f t="shared" si="701"/>
        <v>1</v>
      </c>
      <c r="AQ1265" s="74" t="str">
        <f t="shared" si="716"/>
        <v>00631L</v>
      </c>
      <c r="AR1265" s="20">
        <f t="shared" si="702"/>
        <v>1</v>
      </c>
      <c r="AS1265" s="74" t="str">
        <f t="shared" si="710"/>
        <v>00631L</v>
      </c>
      <c r="AT1265" s="20">
        <f t="shared" si="703"/>
        <v>1</v>
      </c>
      <c r="AU1265" s="74" t="str">
        <f t="shared" si="730"/>
        <v>00631L</v>
      </c>
      <c r="AV1265" s="20">
        <f t="shared" si="704"/>
        <v>1</v>
      </c>
      <c r="AW1265" s="74" t="str">
        <f t="shared" si="731"/>
        <v>00631L</v>
      </c>
      <c r="AX1265" s="20">
        <f t="shared" si="695"/>
        <v>1</v>
      </c>
      <c r="AY1265" s="20">
        <f t="shared" si="705"/>
        <v>0</v>
      </c>
      <c r="AZ1265" s="57">
        <v>44473</v>
      </c>
      <c r="BA1265" s="75">
        <v>34.61</v>
      </c>
      <c r="BB1265" s="90">
        <v>34.700000000000003</v>
      </c>
      <c r="BC1265" s="76">
        <f t="shared" si="713"/>
        <v>34.190625000000004</v>
      </c>
      <c r="BD1265" s="76">
        <f t="shared" si="714"/>
        <v>34.230166666666676</v>
      </c>
      <c r="BE1265" s="77">
        <f t="shared" si="720"/>
        <v>1.4898089754135776E-2</v>
      </c>
      <c r="BF1265" s="77">
        <f t="shared" si="711"/>
        <v>1.1096450012415651E-2</v>
      </c>
    </row>
    <row r="1266" spans="1:58" s="23" customFormat="1" ht="13.15" x14ac:dyDescent="0.4">
      <c r="A1266" s="57">
        <v>44469</v>
      </c>
      <c r="B1266" s="112">
        <v>22.867999999999999</v>
      </c>
      <c r="C1266" s="112">
        <v>23.686</v>
      </c>
      <c r="D1266" s="112">
        <v>23.998000000000001</v>
      </c>
      <c r="E1266" s="112">
        <v>24.800999999999998</v>
      </c>
      <c r="F1266" s="112">
        <v>25.227</v>
      </c>
      <c r="G1266" s="112">
        <v>25.655000000000001</v>
      </c>
      <c r="H1266" s="113">
        <v>25.827999999999999</v>
      </c>
      <c r="I1266" s="90">
        <f t="shared" si="696"/>
        <v>23.260639999999999</v>
      </c>
      <c r="J1266" s="90">
        <f t="shared" si="697"/>
        <v>23.835760000000001</v>
      </c>
      <c r="K1266" s="114">
        <v>13</v>
      </c>
      <c r="L1266" s="115">
        <v>0.04</v>
      </c>
      <c r="M1266" s="90">
        <v>23.03</v>
      </c>
      <c r="N1266" s="90">
        <v>23.14</v>
      </c>
      <c r="O1266" s="90">
        <v>23.87</v>
      </c>
      <c r="P1266" s="90">
        <v>25.92</v>
      </c>
      <c r="Q1266" s="90">
        <v>26.86</v>
      </c>
      <c r="R1266" s="63">
        <f t="shared" si="722"/>
        <v>3.6200000000000045</v>
      </c>
      <c r="S1266" s="64">
        <f t="shared" si="721"/>
        <v>2.5709219858156111E-2</v>
      </c>
      <c r="T1266" s="65">
        <f t="shared" si="715"/>
        <v>0.99524632670700086</v>
      </c>
      <c r="U1266" s="65">
        <f t="shared" si="715"/>
        <v>0.96941767909509846</v>
      </c>
      <c r="V1266" s="65">
        <f t="shared" si="723"/>
        <v>0.89274691358024683</v>
      </c>
      <c r="W1266" s="65">
        <f t="shared" si="724"/>
        <v>0.86150409530900973</v>
      </c>
      <c r="X1266" s="61">
        <f t="shared" si="698"/>
        <v>3.5770509008221159E-2</v>
      </c>
      <c r="Y1266" s="66">
        <f t="shared" si="725"/>
        <v>4.1409620579815377E-2</v>
      </c>
      <c r="Z1266" s="61">
        <f t="shared" si="726"/>
        <v>2.4725029061969141E-2</v>
      </c>
      <c r="AA1266" s="67">
        <f t="shared" si="727"/>
        <v>23.260639999999999</v>
      </c>
      <c r="AB1266" s="68">
        <f t="shared" si="728"/>
        <v>-1.1754537597234313E-2</v>
      </c>
      <c r="AC1266" s="69">
        <f t="shared" si="729"/>
        <v>5.2134831460673324E-3</v>
      </c>
      <c r="AD1266" s="70">
        <f>_xlfn.PERCENTILE.EXC(AC1266:$AC$5675,0.5)</f>
        <v>8.8559707420498804E-2</v>
      </c>
      <c r="AE1266" s="70">
        <f>_xlfn.PERCENTILE.EXC($AC1266:AC$5675,0.35)</f>
        <v>5.2070168144863239E-2</v>
      </c>
      <c r="AF1266" s="71">
        <f t="shared" si="717"/>
        <v>2.9639388290441108E-2</v>
      </c>
      <c r="AG1266" s="70">
        <f t="shared" si="718"/>
        <v>-0.27366487307327381</v>
      </c>
      <c r="AH1266" s="70">
        <f t="shared" si="719"/>
        <v>-0.29773719104760293</v>
      </c>
      <c r="AI1266" s="61" t="str">
        <f t="shared" si="707"/>
        <v>Safety</v>
      </c>
      <c r="AJ1266" s="68" t="str">
        <f t="shared" si="708"/>
        <v>Safety</v>
      </c>
      <c r="AK1266" s="72" t="str">
        <f t="shared" si="709"/>
        <v>00631L</v>
      </c>
      <c r="AL1266" s="73">
        <f t="shared" si="699"/>
        <v>1</v>
      </c>
      <c r="AM1266" s="72" t="str">
        <f t="shared" si="712"/>
        <v>00631L</v>
      </c>
      <c r="AN1266" s="73">
        <f t="shared" si="700"/>
        <v>1</v>
      </c>
      <c r="AO1266" s="74" t="str">
        <f t="shared" si="706"/>
        <v>00635U</v>
      </c>
      <c r="AP1266" s="20">
        <f t="shared" si="701"/>
        <v>0</v>
      </c>
      <c r="AQ1266" s="74" t="str">
        <f t="shared" si="716"/>
        <v>00631L</v>
      </c>
      <c r="AR1266" s="20">
        <f t="shared" si="702"/>
        <v>1</v>
      </c>
      <c r="AS1266" s="74" t="str">
        <f t="shared" si="710"/>
        <v>00631L</v>
      </c>
      <c r="AT1266" s="20">
        <f t="shared" si="703"/>
        <v>1</v>
      </c>
      <c r="AU1266" s="74" t="str">
        <f t="shared" si="730"/>
        <v>00635U</v>
      </c>
      <c r="AV1266" s="20">
        <f t="shared" si="704"/>
        <v>0</v>
      </c>
      <c r="AW1266" s="74" t="str">
        <f t="shared" si="731"/>
        <v>00635U</v>
      </c>
      <c r="AX1266" s="20">
        <f t="shared" si="695"/>
        <v>0</v>
      </c>
      <c r="AY1266" s="20">
        <f t="shared" si="705"/>
        <v>1</v>
      </c>
      <c r="AZ1266" s="57">
        <v>44470</v>
      </c>
      <c r="BA1266" s="75">
        <v>34.549999999999997</v>
      </c>
      <c r="BB1266" s="90">
        <v>34.75</v>
      </c>
      <c r="BC1266" s="76">
        <f t="shared" si="713"/>
        <v>34.143541666666671</v>
      </c>
      <c r="BD1266" s="76">
        <f t="shared" si="714"/>
        <v>34.188125000000007</v>
      </c>
      <c r="BE1266" s="77">
        <f t="shared" si="720"/>
        <v>1.7762021856256235E-2</v>
      </c>
      <c r="BF1266" s="77">
        <f t="shared" si="711"/>
        <v>1.0584815634083195E-2</v>
      </c>
    </row>
    <row r="1267" spans="1:58" s="23" customFormat="1" ht="13.15" x14ac:dyDescent="0.4">
      <c r="A1267" s="57">
        <v>44468</v>
      </c>
      <c r="B1267" s="112">
        <v>22.991</v>
      </c>
      <c r="C1267" s="112">
        <v>23.782</v>
      </c>
      <c r="D1267" s="112">
        <v>24.013000000000002</v>
      </c>
      <c r="E1267" s="112">
        <v>24.756</v>
      </c>
      <c r="F1267" s="112">
        <v>25.155000000000001</v>
      </c>
      <c r="G1267" s="112">
        <v>25.533000000000001</v>
      </c>
      <c r="H1267" s="113">
        <v>25.7</v>
      </c>
      <c r="I1267" s="90">
        <f t="shared" si="696"/>
        <v>23.339040000000001</v>
      </c>
      <c r="J1267" s="90">
        <f t="shared" si="697"/>
        <v>23.88364</v>
      </c>
      <c r="K1267" s="114">
        <v>14</v>
      </c>
      <c r="L1267" s="115">
        <v>0.04</v>
      </c>
      <c r="M1267" s="90">
        <v>21.79</v>
      </c>
      <c r="N1267" s="90">
        <v>22.56</v>
      </c>
      <c r="O1267" s="90">
        <v>23.72</v>
      </c>
      <c r="P1267" s="90">
        <v>25.88</v>
      </c>
      <c r="Q1267" s="90">
        <v>26.8</v>
      </c>
      <c r="R1267" s="63">
        <f t="shared" si="722"/>
        <v>5.25</v>
      </c>
      <c r="S1267" s="64">
        <f t="shared" si="721"/>
        <v>-2.9677419354838766E-2</v>
      </c>
      <c r="T1267" s="65">
        <f t="shared" si="715"/>
        <v>0.96586879432624118</v>
      </c>
      <c r="U1267" s="65">
        <f t="shared" si="715"/>
        <v>0.95109612141652611</v>
      </c>
      <c r="V1267" s="65">
        <f t="shared" si="723"/>
        <v>0.87171561051004631</v>
      </c>
      <c r="W1267" s="65">
        <f t="shared" si="724"/>
        <v>0.84179104477611932</v>
      </c>
      <c r="X1267" s="61">
        <f t="shared" si="698"/>
        <v>3.4404767082771535E-2</v>
      </c>
      <c r="Y1267" s="66">
        <f t="shared" si="725"/>
        <v>3.8132169978994955E-2</v>
      </c>
      <c r="Z1267" s="61">
        <f t="shared" si="726"/>
        <v>2.3334293098602129E-2</v>
      </c>
      <c r="AA1267" s="67">
        <f t="shared" si="727"/>
        <v>23.339040000000001</v>
      </c>
      <c r="AB1267" s="68">
        <f t="shared" si="728"/>
        <v>1.9104609929078056E-2</v>
      </c>
      <c r="AC1267" s="69">
        <f t="shared" si="729"/>
        <v>3.4531914893617108E-2</v>
      </c>
      <c r="AD1267" s="70">
        <f>_xlfn.PERCENTILE.EXC(AC1267:$AC$5675,0.5)</f>
        <v>8.8568935427574214E-2</v>
      </c>
      <c r="AE1267" s="70">
        <f>_xlfn.PERCENTILE.EXC($AC1267:AC$5675,0.35)</f>
        <v>5.2084086091438976E-2</v>
      </c>
      <c r="AF1267" s="71">
        <f t="shared" si="717"/>
        <v>2.9721152263847393E-2</v>
      </c>
      <c r="AG1267" s="70">
        <f t="shared" si="718"/>
        <v>-0.27366487307327381</v>
      </c>
      <c r="AH1267" s="70">
        <f t="shared" si="719"/>
        <v>-0.29773719104760293</v>
      </c>
      <c r="AI1267" s="61" t="str">
        <f t="shared" si="707"/>
        <v>Safety</v>
      </c>
      <c r="AJ1267" s="68" t="str">
        <f t="shared" si="708"/>
        <v>Short VOL</v>
      </c>
      <c r="AK1267" s="72" t="str">
        <f t="shared" si="709"/>
        <v>00631L</v>
      </c>
      <c r="AL1267" s="73">
        <f t="shared" si="699"/>
        <v>1</v>
      </c>
      <c r="AM1267" s="72" t="str">
        <f t="shared" si="712"/>
        <v>00631L</v>
      </c>
      <c r="AN1267" s="73">
        <f t="shared" si="700"/>
        <v>1</v>
      </c>
      <c r="AO1267" s="74" t="str">
        <f t="shared" si="706"/>
        <v>00631L</v>
      </c>
      <c r="AP1267" s="20">
        <f t="shared" si="701"/>
        <v>1</v>
      </c>
      <c r="AQ1267" s="74" t="str">
        <f t="shared" si="716"/>
        <v>00631L</v>
      </c>
      <c r="AR1267" s="20">
        <f t="shared" si="702"/>
        <v>1</v>
      </c>
      <c r="AS1267" s="74" t="str">
        <f t="shared" si="710"/>
        <v>00631L</v>
      </c>
      <c r="AT1267" s="20">
        <f t="shared" si="703"/>
        <v>1</v>
      </c>
      <c r="AU1267" s="74" t="str">
        <f t="shared" si="730"/>
        <v>00631L</v>
      </c>
      <c r="AV1267" s="20">
        <f t="shared" si="704"/>
        <v>1</v>
      </c>
      <c r="AW1267" s="74" t="str">
        <f t="shared" si="731"/>
        <v>00635U</v>
      </c>
      <c r="AX1267" s="20">
        <f t="shared" si="695"/>
        <v>0</v>
      </c>
      <c r="AY1267" s="20">
        <f t="shared" si="705"/>
        <v>0</v>
      </c>
      <c r="AZ1267" s="57">
        <v>44469</v>
      </c>
      <c r="BA1267" s="75">
        <v>34.72</v>
      </c>
      <c r="BB1267" s="90">
        <v>34.8125</v>
      </c>
      <c r="BC1267" s="76">
        <f t="shared" si="713"/>
        <v>34.103541666666672</v>
      </c>
      <c r="BD1267" s="76">
        <f t="shared" si="714"/>
        <v>34.143041666666676</v>
      </c>
      <c r="BE1267" s="77">
        <f t="shared" si="720"/>
        <v>2.0788407851090575E-2</v>
      </c>
      <c r="BF1267" s="77">
        <f t="shared" si="711"/>
        <v>1.6898269901260688E-2</v>
      </c>
    </row>
    <row r="1268" spans="1:58" s="23" customFormat="1" ht="13.15" x14ac:dyDescent="0.4">
      <c r="A1268" s="57">
        <v>44467</v>
      </c>
      <c r="B1268" s="112">
        <v>22.516999999999999</v>
      </c>
      <c r="C1268" s="112">
        <v>23.443999999999999</v>
      </c>
      <c r="D1268" s="112">
        <v>23.806000000000001</v>
      </c>
      <c r="E1268" s="112">
        <v>24.585999999999999</v>
      </c>
      <c r="F1268" s="112">
        <v>24.991</v>
      </c>
      <c r="G1268" s="112">
        <v>25.439</v>
      </c>
      <c r="H1268" s="113">
        <v>25.574000000000002</v>
      </c>
      <c r="I1268" s="90">
        <f t="shared" si="696"/>
        <v>22.887799999999999</v>
      </c>
      <c r="J1268" s="90">
        <f t="shared" si="697"/>
        <v>23.588799999999999</v>
      </c>
      <c r="K1268" s="114">
        <v>15</v>
      </c>
      <c r="L1268" s="115">
        <v>0.04</v>
      </c>
      <c r="M1268" s="90">
        <v>24.56</v>
      </c>
      <c r="N1268" s="90">
        <v>23.25</v>
      </c>
      <c r="O1268" s="90">
        <v>24.03</v>
      </c>
      <c r="P1268" s="90">
        <v>26.08</v>
      </c>
      <c r="Q1268" s="90">
        <v>27.04</v>
      </c>
      <c r="R1268" s="63">
        <f t="shared" si="722"/>
        <v>2.2999999999999972</v>
      </c>
      <c r="S1268" s="64">
        <f t="shared" si="721"/>
        <v>0.23933901918976536</v>
      </c>
      <c r="T1268" s="65">
        <f t="shared" si="715"/>
        <v>1.0563440860215054</v>
      </c>
      <c r="U1268" s="65">
        <f t="shared" si="715"/>
        <v>0.96754057428214724</v>
      </c>
      <c r="V1268" s="65">
        <f t="shared" si="723"/>
        <v>0.89148773006134974</v>
      </c>
      <c r="W1268" s="65">
        <f t="shared" si="724"/>
        <v>0.8598372781065089</v>
      </c>
      <c r="X1268" s="61">
        <f t="shared" si="698"/>
        <v>4.1168894612959084E-2</v>
      </c>
      <c r="Y1268" s="66">
        <f t="shared" si="725"/>
        <v>4.0185471406491625E-2</v>
      </c>
      <c r="Z1268" s="61">
        <f t="shared" si="726"/>
        <v>3.0627670636758472E-2</v>
      </c>
      <c r="AA1268" s="67">
        <f t="shared" si="727"/>
        <v>22.887799999999999</v>
      </c>
      <c r="AB1268" s="68">
        <f t="shared" si="728"/>
        <v>-3.1526881720430132E-2</v>
      </c>
      <c r="AC1268" s="69">
        <f t="shared" si="729"/>
        <v>-1.5578494623655974E-2</v>
      </c>
      <c r="AD1268" s="70">
        <f>_xlfn.PERCENTILE.EXC(AC1268:$AC$5675,0.5)</f>
        <v>8.8598848984690087E-2</v>
      </c>
      <c r="AE1268" s="70">
        <f>_xlfn.PERCENTILE.EXC($AC1268:AC$5675,0.35)</f>
        <v>5.2087305916186932E-2</v>
      </c>
      <c r="AF1268" s="71">
        <f t="shared" si="717"/>
        <v>2.9721152263847393E-2</v>
      </c>
      <c r="AG1268" s="70">
        <f t="shared" si="718"/>
        <v>-0.27366487307327381</v>
      </c>
      <c r="AH1268" s="70">
        <f t="shared" si="719"/>
        <v>-0.29773719104760293</v>
      </c>
      <c r="AI1268" s="61" t="str">
        <f t="shared" si="707"/>
        <v>Safety</v>
      </c>
      <c r="AJ1268" s="68" t="str">
        <f t="shared" si="708"/>
        <v>Safety</v>
      </c>
      <c r="AK1268" s="72" t="str">
        <f t="shared" si="709"/>
        <v>00631L</v>
      </c>
      <c r="AL1268" s="73">
        <f t="shared" si="699"/>
        <v>1</v>
      </c>
      <c r="AM1268" s="72" t="str">
        <f t="shared" si="712"/>
        <v>00631L</v>
      </c>
      <c r="AN1268" s="73">
        <f t="shared" si="700"/>
        <v>1</v>
      </c>
      <c r="AO1268" s="74" t="str">
        <f t="shared" si="706"/>
        <v>00635U</v>
      </c>
      <c r="AP1268" s="20">
        <f t="shared" si="701"/>
        <v>0</v>
      </c>
      <c r="AQ1268" s="74" t="str">
        <f t="shared" si="716"/>
        <v>00631L</v>
      </c>
      <c r="AR1268" s="20">
        <f t="shared" si="702"/>
        <v>1</v>
      </c>
      <c r="AS1268" s="74" t="str">
        <f t="shared" si="710"/>
        <v>00631L</v>
      </c>
      <c r="AT1268" s="20">
        <f t="shared" si="703"/>
        <v>1</v>
      </c>
      <c r="AU1268" s="74" t="str">
        <f t="shared" si="730"/>
        <v>00635U</v>
      </c>
      <c r="AV1268" s="20">
        <f t="shared" si="704"/>
        <v>0</v>
      </c>
      <c r="AW1268" s="74" t="str">
        <f t="shared" si="731"/>
        <v>00635U</v>
      </c>
      <c r="AX1268" s="20">
        <f t="shared" si="695"/>
        <v>0</v>
      </c>
      <c r="AY1268" s="20">
        <f t="shared" si="705"/>
        <v>1</v>
      </c>
      <c r="AZ1268" s="57">
        <v>44468</v>
      </c>
      <c r="BA1268" s="75">
        <v>34.81</v>
      </c>
      <c r="BB1268" s="90">
        <v>34.612499999999997</v>
      </c>
      <c r="BC1268" s="76">
        <f t="shared" si="713"/>
        <v>34.078541666666666</v>
      </c>
      <c r="BD1268" s="76">
        <f t="shared" si="714"/>
        <v>34.103500000000004</v>
      </c>
      <c r="BE1268" s="77">
        <f t="shared" si="720"/>
        <v>1.5668461947584245E-2</v>
      </c>
      <c r="BF1268" s="77">
        <f t="shared" si="711"/>
        <v>2.0716348761857236E-2</v>
      </c>
    </row>
    <row r="1269" spans="1:58" s="23" customFormat="1" ht="13.15" x14ac:dyDescent="0.4">
      <c r="A1269" s="57">
        <v>44466</v>
      </c>
      <c r="B1269" s="112">
        <v>20.108000000000001</v>
      </c>
      <c r="C1269" s="112">
        <v>21.678000000000001</v>
      </c>
      <c r="D1269" s="112">
        <v>22.443000000000001</v>
      </c>
      <c r="E1269" s="112">
        <v>23.442</v>
      </c>
      <c r="F1269" s="112">
        <v>24.05</v>
      </c>
      <c r="G1269" s="112">
        <v>24.641999999999999</v>
      </c>
      <c r="H1269" s="113">
        <v>24.808</v>
      </c>
      <c r="I1269" s="90">
        <f t="shared" si="696"/>
        <v>20.673200000000001</v>
      </c>
      <c r="J1269" s="90">
        <f t="shared" si="697"/>
        <v>21.953400000000002</v>
      </c>
      <c r="K1269" s="114">
        <v>16</v>
      </c>
      <c r="L1269" s="115">
        <v>0.04</v>
      </c>
      <c r="M1269" s="90">
        <v>16.96</v>
      </c>
      <c r="N1269" s="90">
        <v>18.760000000000002</v>
      </c>
      <c r="O1269" s="90">
        <v>21.4</v>
      </c>
      <c r="P1269" s="90">
        <v>24.14</v>
      </c>
      <c r="Q1269" s="90">
        <v>25.81</v>
      </c>
      <c r="R1269" s="63">
        <f t="shared" si="722"/>
        <v>9.82</v>
      </c>
      <c r="S1269" s="64">
        <f t="shared" si="721"/>
        <v>5.6901408450704315E-2</v>
      </c>
      <c r="T1269" s="65">
        <f t="shared" si="715"/>
        <v>0.90405117270788915</v>
      </c>
      <c r="U1269" s="65">
        <f t="shared" si="715"/>
        <v>0.87663551401869177</v>
      </c>
      <c r="V1269" s="65">
        <f t="shared" si="723"/>
        <v>0.77713338856669434</v>
      </c>
      <c r="W1269" s="65">
        <f t="shared" si="724"/>
        <v>0.72685005811700898</v>
      </c>
      <c r="X1269" s="61">
        <f t="shared" si="698"/>
        <v>7.8078376765466487E-2</v>
      </c>
      <c r="Y1269" s="66">
        <f t="shared" si="725"/>
        <v>5.8271478542786435E-2</v>
      </c>
      <c r="Z1269" s="61">
        <f t="shared" si="726"/>
        <v>6.1925584815122989E-2</v>
      </c>
      <c r="AA1269" s="67">
        <f t="shared" si="727"/>
        <v>20.673200000000001</v>
      </c>
      <c r="AB1269" s="68">
        <f t="shared" si="728"/>
        <v>7.1855010660980753E-2</v>
      </c>
      <c r="AC1269" s="69">
        <f t="shared" si="729"/>
        <v>0.1019829424307036</v>
      </c>
      <c r="AD1269" s="70">
        <f>_xlfn.PERCENTILE.EXC(AC1269:$AC$5675,0.5)</f>
        <v>8.8628762541805975E-2</v>
      </c>
      <c r="AE1269" s="70">
        <f>_xlfn.PERCENTILE.EXC($AC1269:AC$5675,0.35)</f>
        <v>5.2097996538303451E-2</v>
      </c>
      <c r="AF1269" s="71">
        <f t="shared" si="717"/>
        <v>3.0669036720104671E-2</v>
      </c>
      <c r="AG1269" s="70">
        <f t="shared" si="718"/>
        <v>-0.27366487307327381</v>
      </c>
      <c r="AH1269" s="70">
        <f t="shared" si="719"/>
        <v>-0.29773719104760293</v>
      </c>
      <c r="AI1269" s="61" t="str">
        <f t="shared" si="707"/>
        <v>Short VOL</v>
      </c>
      <c r="AJ1269" s="68" t="str">
        <f t="shared" si="708"/>
        <v>Short VOL</v>
      </c>
      <c r="AK1269" s="72" t="str">
        <f t="shared" si="709"/>
        <v>00631L</v>
      </c>
      <c r="AL1269" s="73">
        <f t="shared" si="699"/>
        <v>1</v>
      </c>
      <c r="AM1269" s="72" t="str">
        <f t="shared" si="712"/>
        <v>00631L</v>
      </c>
      <c r="AN1269" s="73">
        <f t="shared" si="700"/>
        <v>1</v>
      </c>
      <c r="AO1269" s="74" t="str">
        <f t="shared" si="706"/>
        <v>00631L</v>
      </c>
      <c r="AP1269" s="20">
        <f t="shared" si="701"/>
        <v>1</v>
      </c>
      <c r="AQ1269" s="74" t="str">
        <f t="shared" si="716"/>
        <v>00631L</v>
      </c>
      <c r="AR1269" s="20">
        <f t="shared" si="702"/>
        <v>1</v>
      </c>
      <c r="AS1269" s="74" t="str">
        <f t="shared" si="710"/>
        <v>00631L</v>
      </c>
      <c r="AT1269" s="20">
        <f t="shared" si="703"/>
        <v>1</v>
      </c>
      <c r="AU1269" s="74" t="str">
        <f t="shared" si="730"/>
        <v>00631L</v>
      </c>
      <c r="AV1269" s="20">
        <f t="shared" si="704"/>
        <v>1</v>
      </c>
      <c r="AW1269" s="74" t="str">
        <f t="shared" si="731"/>
        <v>00631L</v>
      </c>
      <c r="AX1269" s="20">
        <f t="shared" ref="AX1269:AX1332" si="732">IF(AW1269="00631L",1,0)</f>
        <v>1</v>
      </c>
      <c r="AY1269" s="20">
        <f t="shared" si="705"/>
        <v>0</v>
      </c>
      <c r="AZ1269" s="57">
        <v>44467</v>
      </c>
      <c r="BA1269" s="75">
        <v>34.659999999999997</v>
      </c>
      <c r="BB1269" s="90">
        <v>34.475000000000001</v>
      </c>
      <c r="BC1269" s="76">
        <f t="shared" si="713"/>
        <v>34.078541666666666</v>
      </c>
      <c r="BD1269" s="76">
        <f t="shared" si="714"/>
        <v>34.079333333333338</v>
      </c>
      <c r="BE1269" s="77">
        <f t="shared" si="720"/>
        <v>1.1633664879536907E-2</v>
      </c>
      <c r="BF1269" s="77">
        <f t="shared" si="711"/>
        <v>1.7038674465462703E-2</v>
      </c>
    </row>
    <row r="1270" spans="1:58" s="23" customFormat="1" ht="13.15" x14ac:dyDescent="0.4">
      <c r="A1270" s="57">
        <v>44463</v>
      </c>
      <c r="B1270" s="112">
        <v>19.818000000000001</v>
      </c>
      <c r="C1270" s="112">
        <v>21.646999999999998</v>
      </c>
      <c r="D1270" s="112">
        <v>22.408999999999999</v>
      </c>
      <c r="E1270" s="112">
        <v>23.45</v>
      </c>
      <c r="F1270" s="112">
        <v>23.998000000000001</v>
      </c>
      <c r="G1270" s="112">
        <v>24.550999999999998</v>
      </c>
      <c r="H1270" s="113">
        <v>24.742000000000001</v>
      </c>
      <c r="I1270" s="90">
        <f t="shared" ref="I1270:I1333" si="733">C1270-((C1270-B1270)*K1270*L1270)</f>
        <v>20.403280000000002</v>
      </c>
      <c r="J1270" s="90">
        <f t="shared" ref="J1270:J1333" si="734">D1270-((D1270-C1270)*K1270*L1270)</f>
        <v>21.890839999999997</v>
      </c>
      <c r="K1270" s="114">
        <v>17</v>
      </c>
      <c r="L1270" s="115">
        <v>0.04</v>
      </c>
      <c r="M1270" s="90">
        <v>15.24</v>
      </c>
      <c r="N1270" s="90">
        <v>17.75</v>
      </c>
      <c r="O1270" s="90">
        <v>20.82</v>
      </c>
      <c r="P1270" s="90">
        <v>23.66</v>
      </c>
      <c r="Q1270" s="90">
        <v>25.38</v>
      </c>
      <c r="R1270" s="63">
        <f t="shared" si="722"/>
        <v>11.490000000000002</v>
      </c>
      <c r="S1270" s="64">
        <f t="shared" si="721"/>
        <v>-4.7235641438539935E-2</v>
      </c>
      <c r="T1270" s="65">
        <f t="shared" si="715"/>
        <v>0.85859154929577464</v>
      </c>
      <c r="U1270" s="65">
        <f t="shared" si="715"/>
        <v>0.85254562920268973</v>
      </c>
      <c r="V1270" s="65">
        <f t="shared" si="723"/>
        <v>0.75021132713440408</v>
      </c>
      <c r="W1270" s="65">
        <f t="shared" si="724"/>
        <v>0.69936958234830582</v>
      </c>
      <c r="X1270" s="61">
        <f t="shared" si="698"/>
        <v>9.2289837521444998E-2</v>
      </c>
      <c r="Y1270" s="66">
        <f t="shared" si="725"/>
        <v>5.5095948827292178E-2</v>
      </c>
      <c r="Z1270" s="61">
        <f t="shared" si="726"/>
        <v>7.290788539881797E-2</v>
      </c>
      <c r="AA1270" s="67">
        <f t="shared" si="727"/>
        <v>20.403280000000002</v>
      </c>
      <c r="AB1270" s="68">
        <f t="shared" si="728"/>
        <v>0.11650704225352121</v>
      </c>
      <c r="AC1270" s="69">
        <f t="shared" si="729"/>
        <v>0.14948056338028182</v>
      </c>
      <c r="AD1270" s="70">
        <f>_xlfn.PERCENTILE.EXC(AC1270:$AC$5675,0.5)</f>
        <v>8.8598848984690087E-2</v>
      </c>
      <c r="AE1270" s="70">
        <f>_xlfn.PERCENTILE.EXC($AC1270:AC$5675,0.35)</f>
        <v>5.209224004947148E-2</v>
      </c>
      <c r="AF1270" s="71">
        <f t="shared" si="717"/>
        <v>3.0669036720104671E-2</v>
      </c>
      <c r="AG1270" s="70">
        <f t="shared" si="718"/>
        <v>-0.27366487307327381</v>
      </c>
      <c r="AH1270" s="70">
        <f t="shared" si="719"/>
        <v>-0.29773719104760293</v>
      </c>
      <c r="AI1270" s="61" t="str">
        <f t="shared" si="707"/>
        <v>Short VOL</v>
      </c>
      <c r="AJ1270" s="68" t="str">
        <f t="shared" si="708"/>
        <v>Short VOL</v>
      </c>
      <c r="AK1270" s="72" t="str">
        <f t="shared" si="709"/>
        <v>00631L</v>
      </c>
      <c r="AL1270" s="73">
        <f t="shared" si="699"/>
        <v>1</v>
      </c>
      <c r="AM1270" s="72" t="str">
        <f t="shared" si="712"/>
        <v>00631L</v>
      </c>
      <c r="AN1270" s="73">
        <f t="shared" si="700"/>
        <v>1</v>
      </c>
      <c r="AO1270" s="74" t="str">
        <f t="shared" si="706"/>
        <v>00631L</v>
      </c>
      <c r="AP1270" s="20">
        <f t="shared" si="701"/>
        <v>1</v>
      </c>
      <c r="AQ1270" s="74" t="str">
        <f t="shared" si="716"/>
        <v>00635U</v>
      </c>
      <c r="AR1270" s="20">
        <f t="shared" si="702"/>
        <v>0</v>
      </c>
      <c r="AS1270" s="74" t="str">
        <f t="shared" si="710"/>
        <v>00631L</v>
      </c>
      <c r="AT1270" s="20">
        <f t="shared" si="703"/>
        <v>1</v>
      </c>
      <c r="AU1270" s="74" t="str">
        <f t="shared" si="730"/>
        <v>00631L</v>
      </c>
      <c r="AV1270" s="20">
        <f t="shared" si="704"/>
        <v>1</v>
      </c>
      <c r="AW1270" s="74" t="str">
        <f t="shared" si="731"/>
        <v>00631L</v>
      </c>
      <c r="AX1270" s="20">
        <f t="shared" si="732"/>
        <v>1</v>
      </c>
      <c r="AY1270" s="20">
        <f t="shared" si="705"/>
        <v>0</v>
      </c>
      <c r="AZ1270" s="57">
        <v>44466</v>
      </c>
      <c r="BA1270" s="75">
        <v>34.49</v>
      </c>
      <c r="BB1270" s="90">
        <v>34.012500000000003</v>
      </c>
      <c r="BC1270" s="76">
        <f t="shared" si="713"/>
        <v>34.084791666666668</v>
      </c>
      <c r="BD1270" s="76">
        <f t="shared" si="714"/>
        <v>34.078791666666667</v>
      </c>
      <c r="BE1270" s="77">
        <f t="shared" si="720"/>
        <v>-2.1209361457638813E-3</v>
      </c>
      <c r="BF1270" s="77">
        <f t="shared" si="711"/>
        <v>1.2066400045971931E-2</v>
      </c>
    </row>
    <row r="1271" spans="1:58" s="23" customFormat="1" ht="13.15" x14ac:dyDescent="0.4">
      <c r="A1271" s="57">
        <v>44462</v>
      </c>
      <c r="B1271" s="112">
        <v>20.6</v>
      </c>
      <c r="C1271" s="112">
        <v>22.201000000000001</v>
      </c>
      <c r="D1271" s="112">
        <v>22.745999999999999</v>
      </c>
      <c r="E1271" s="112">
        <v>23.654</v>
      </c>
      <c r="F1271" s="112">
        <v>24.141999999999999</v>
      </c>
      <c r="G1271" s="112">
        <v>24.66</v>
      </c>
      <c r="H1271" s="113">
        <v>24.879000000000001</v>
      </c>
      <c r="I1271" s="90">
        <f t="shared" si="733"/>
        <v>21.048280000000002</v>
      </c>
      <c r="J1271" s="90">
        <f t="shared" si="734"/>
        <v>22.3536</v>
      </c>
      <c r="K1271" s="114">
        <v>18</v>
      </c>
      <c r="L1271" s="115">
        <v>0.04</v>
      </c>
      <c r="M1271" s="90">
        <v>17.079999999999998</v>
      </c>
      <c r="N1271" s="90">
        <v>18.63</v>
      </c>
      <c r="O1271" s="90">
        <v>21.37</v>
      </c>
      <c r="P1271" s="90">
        <v>23.91</v>
      </c>
      <c r="Q1271" s="90">
        <v>25.49</v>
      </c>
      <c r="R1271" s="63">
        <f t="shared" si="722"/>
        <v>9.5700000000000074</v>
      </c>
      <c r="S1271" s="64">
        <f t="shared" si="721"/>
        <v>-0.10733109726880699</v>
      </c>
      <c r="T1271" s="65">
        <f t="shared" si="715"/>
        <v>0.9168008588298443</v>
      </c>
      <c r="U1271" s="65">
        <f t="shared" si="715"/>
        <v>0.87178287318671022</v>
      </c>
      <c r="V1271" s="65">
        <f t="shared" si="723"/>
        <v>0.77917189460476788</v>
      </c>
      <c r="W1271" s="65">
        <f t="shared" si="724"/>
        <v>0.73087485288348375</v>
      </c>
      <c r="X1271" s="61">
        <f t="shared" si="698"/>
        <v>7.7718446601941701E-2</v>
      </c>
      <c r="Y1271" s="66">
        <f t="shared" si="725"/>
        <v>5.1788281051830615E-2</v>
      </c>
      <c r="Z1271" s="61">
        <f t="shared" si="726"/>
        <v>6.2015518607696121E-2</v>
      </c>
      <c r="AA1271" s="67">
        <f t="shared" si="727"/>
        <v>21.048280000000002</v>
      </c>
      <c r="AB1271" s="68">
        <f t="shared" si="728"/>
        <v>0.10574342458400443</v>
      </c>
      <c r="AC1271" s="69">
        <f t="shared" si="729"/>
        <v>0.12980568974771889</v>
      </c>
      <c r="AD1271" s="70">
        <f>_xlfn.PERCENTILE.EXC(AC1271:$AC$5675,0.5)</f>
        <v>8.8568935427574214E-2</v>
      </c>
      <c r="AE1271" s="70">
        <f>_xlfn.PERCENTILE.EXC($AC1271:AC$5675,0.35)</f>
        <v>5.208648356063951E-2</v>
      </c>
      <c r="AF1271" s="71">
        <f t="shared" si="717"/>
        <v>3.0669036720104671E-2</v>
      </c>
      <c r="AG1271" s="70">
        <f t="shared" si="718"/>
        <v>-0.27366487307327381</v>
      </c>
      <c r="AH1271" s="70">
        <f t="shared" si="719"/>
        <v>-0.29773719104760293</v>
      </c>
      <c r="AI1271" s="61" t="str">
        <f t="shared" si="707"/>
        <v>Short VOL</v>
      </c>
      <c r="AJ1271" s="68" t="str">
        <f t="shared" si="708"/>
        <v>Short VOL</v>
      </c>
      <c r="AK1271" s="72" t="str">
        <f t="shared" si="709"/>
        <v>00631L</v>
      </c>
      <c r="AL1271" s="73">
        <f t="shared" si="699"/>
        <v>1</v>
      </c>
      <c r="AM1271" s="72" t="str">
        <f t="shared" si="712"/>
        <v>00631L</v>
      </c>
      <c r="AN1271" s="73">
        <f t="shared" si="700"/>
        <v>1</v>
      </c>
      <c r="AO1271" s="74" t="str">
        <f t="shared" si="706"/>
        <v>00631L</v>
      </c>
      <c r="AP1271" s="20">
        <f t="shared" si="701"/>
        <v>1</v>
      </c>
      <c r="AQ1271" s="74" t="str">
        <f t="shared" si="716"/>
        <v>00631L</v>
      </c>
      <c r="AR1271" s="20">
        <f t="shared" si="702"/>
        <v>1</v>
      </c>
      <c r="AS1271" s="74" t="str">
        <f t="shared" si="710"/>
        <v>00631L</v>
      </c>
      <c r="AT1271" s="20">
        <f t="shared" si="703"/>
        <v>1</v>
      </c>
      <c r="AU1271" s="74" t="str">
        <f t="shared" si="730"/>
        <v>00631L</v>
      </c>
      <c r="AV1271" s="20">
        <f t="shared" si="704"/>
        <v>1</v>
      </c>
      <c r="AW1271" s="74" t="str">
        <f t="shared" si="731"/>
        <v>00631L</v>
      </c>
      <c r="AX1271" s="20">
        <f t="shared" si="732"/>
        <v>1</v>
      </c>
      <c r="AY1271" s="20">
        <f t="shared" si="705"/>
        <v>0</v>
      </c>
      <c r="AZ1271" s="57">
        <v>44463</v>
      </c>
      <c r="BA1271" s="75">
        <v>34.25</v>
      </c>
      <c r="BB1271" s="90">
        <v>34.125</v>
      </c>
      <c r="BC1271" s="76">
        <f t="shared" si="713"/>
        <v>34.088541666666664</v>
      </c>
      <c r="BD1271" s="76">
        <f t="shared" si="714"/>
        <v>34.088749999999997</v>
      </c>
      <c r="BE1271" s="77">
        <f t="shared" si="720"/>
        <v>1.0695187165776097E-3</v>
      </c>
      <c r="BF1271" s="77">
        <f t="shared" si="711"/>
        <v>4.7302995856404991E-3</v>
      </c>
    </row>
    <row r="1272" spans="1:58" s="23" customFormat="1" ht="13.15" x14ac:dyDescent="0.4">
      <c r="A1272" s="57">
        <v>44461</v>
      </c>
      <c r="B1272" s="112">
        <v>22.099</v>
      </c>
      <c r="C1272" s="112">
        <v>23.135000000000002</v>
      </c>
      <c r="D1272" s="112">
        <v>23.539000000000001</v>
      </c>
      <c r="E1272" s="112">
        <v>24.34</v>
      </c>
      <c r="F1272" s="112">
        <v>24.699000000000002</v>
      </c>
      <c r="G1272" s="112">
        <v>25.093</v>
      </c>
      <c r="H1272" s="113">
        <v>25.256</v>
      </c>
      <c r="I1272" s="90">
        <f t="shared" si="733"/>
        <v>22.347640000000002</v>
      </c>
      <c r="J1272" s="90">
        <f t="shared" si="734"/>
        <v>23.231960000000001</v>
      </c>
      <c r="K1272" s="114">
        <v>19</v>
      </c>
      <c r="L1272" s="115">
        <v>0.04</v>
      </c>
      <c r="M1272" s="90">
        <v>19.46</v>
      </c>
      <c r="N1272" s="90">
        <v>20.87</v>
      </c>
      <c r="O1272" s="90">
        <v>23.05</v>
      </c>
      <c r="P1272" s="90">
        <v>25.07</v>
      </c>
      <c r="Q1272" s="90">
        <v>26.2</v>
      </c>
      <c r="R1272" s="63">
        <f t="shared" si="722"/>
        <v>7.7900000000000063</v>
      </c>
      <c r="S1272" s="64">
        <f t="shared" si="721"/>
        <v>-0.14326765188834148</v>
      </c>
      <c r="T1272" s="65">
        <f t="shared" si="715"/>
        <v>0.93243890752275993</v>
      </c>
      <c r="U1272" s="65">
        <f t="shared" si="715"/>
        <v>0.90542299349240785</v>
      </c>
      <c r="V1272" s="65">
        <f t="shared" si="723"/>
        <v>0.83246908655763863</v>
      </c>
      <c r="W1272" s="65">
        <f t="shared" si="724"/>
        <v>0.79656488549618332</v>
      </c>
      <c r="X1272" s="61">
        <f t="shared" si="698"/>
        <v>4.6879949318973768E-2</v>
      </c>
      <c r="Y1272" s="66">
        <f t="shared" si="725"/>
        <v>3.7633525061626968E-2</v>
      </c>
      <c r="Z1272" s="61">
        <f t="shared" si="726"/>
        <v>3.9571068801895808E-2</v>
      </c>
      <c r="AA1272" s="67">
        <f t="shared" si="727"/>
        <v>22.347639999999998</v>
      </c>
      <c r="AB1272" s="68">
        <f t="shared" si="728"/>
        <v>5.8888356492573034E-2</v>
      </c>
      <c r="AC1272" s="69">
        <f t="shared" si="729"/>
        <v>7.0802108289410512E-2</v>
      </c>
      <c r="AD1272" s="70">
        <f>_xlfn.PERCENTILE.EXC(AC1272:$AC$5675,0.5)</f>
        <v>8.8559707420498804E-2</v>
      </c>
      <c r="AE1272" s="70">
        <f>_xlfn.PERCENTILE.EXC($AC1272:AC$5675,0.35)</f>
        <v>5.2084462470491824E-2</v>
      </c>
      <c r="AF1272" s="71">
        <f t="shared" si="717"/>
        <v>3.0669036720104671E-2</v>
      </c>
      <c r="AG1272" s="70">
        <f t="shared" si="718"/>
        <v>-0.27366487307327381</v>
      </c>
      <c r="AH1272" s="70">
        <f t="shared" si="719"/>
        <v>-0.29773719104760293</v>
      </c>
      <c r="AI1272" s="61" t="str">
        <f t="shared" si="707"/>
        <v>Safety</v>
      </c>
      <c r="AJ1272" s="68" t="str">
        <f t="shared" si="708"/>
        <v>Short VOL</v>
      </c>
      <c r="AK1272" s="72" t="str">
        <f t="shared" si="709"/>
        <v>00631L</v>
      </c>
      <c r="AL1272" s="73">
        <f t="shared" si="699"/>
        <v>1</v>
      </c>
      <c r="AM1272" s="72" t="str">
        <f t="shared" si="712"/>
        <v>00631L</v>
      </c>
      <c r="AN1272" s="73">
        <f t="shared" si="700"/>
        <v>1</v>
      </c>
      <c r="AO1272" s="74" t="str">
        <f t="shared" si="706"/>
        <v>00631L</v>
      </c>
      <c r="AP1272" s="20">
        <f t="shared" si="701"/>
        <v>1</v>
      </c>
      <c r="AQ1272" s="74" t="str">
        <f t="shared" si="716"/>
        <v>00635U</v>
      </c>
      <c r="AR1272" s="20">
        <f t="shared" si="702"/>
        <v>0</v>
      </c>
      <c r="AS1272" s="74" t="str">
        <f t="shared" si="710"/>
        <v>00631L</v>
      </c>
      <c r="AT1272" s="20">
        <f t="shared" si="703"/>
        <v>1</v>
      </c>
      <c r="AU1272" s="74" t="str">
        <f t="shared" si="730"/>
        <v>00631L</v>
      </c>
      <c r="AV1272" s="20">
        <f t="shared" si="704"/>
        <v>1</v>
      </c>
      <c r="AW1272" s="74" t="str">
        <f t="shared" si="731"/>
        <v>00631L</v>
      </c>
      <c r="AX1272" s="20">
        <f t="shared" si="732"/>
        <v>1</v>
      </c>
      <c r="AY1272" s="20">
        <f t="shared" si="705"/>
        <v>0</v>
      </c>
      <c r="AZ1272" s="57">
        <v>44462</v>
      </c>
      <c r="BA1272" s="75">
        <v>34.15</v>
      </c>
      <c r="BB1272" s="90">
        <v>33.5625</v>
      </c>
      <c r="BC1272" s="76">
        <f t="shared" si="713"/>
        <v>34.08541666666666</v>
      </c>
      <c r="BD1272" s="76">
        <f t="shared" si="714"/>
        <v>34.088958333333331</v>
      </c>
      <c r="BE1272" s="77">
        <f t="shared" si="720"/>
        <v>-1.5341360552533273E-2</v>
      </c>
      <c r="BF1272" s="77">
        <f t="shared" si="711"/>
        <v>1.7906580209867955E-3</v>
      </c>
    </row>
    <row r="1273" spans="1:58" s="23" customFormat="1" ht="13.15" x14ac:dyDescent="0.4">
      <c r="A1273" s="57">
        <v>44460</v>
      </c>
      <c r="B1273" s="112">
        <v>23.428999999999998</v>
      </c>
      <c r="C1273" s="112">
        <v>24.114999999999998</v>
      </c>
      <c r="D1273" s="112">
        <v>24.382999999999999</v>
      </c>
      <c r="E1273" s="112">
        <v>24.992999999999999</v>
      </c>
      <c r="F1273" s="112">
        <v>25.2</v>
      </c>
      <c r="G1273" s="112">
        <v>25.548999999999999</v>
      </c>
      <c r="H1273" s="113">
        <v>25.6</v>
      </c>
      <c r="I1273" s="90">
        <f t="shared" si="733"/>
        <v>23.566199999999998</v>
      </c>
      <c r="J1273" s="90">
        <f t="shared" si="734"/>
        <v>24.168599999999998</v>
      </c>
      <c r="K1273" s="114">
        <v>20</v>
      </c>
      <c r="L1273" s="115">
        <v>0.04</v>
      </c>
      <c r="M1273" s="90">
        <v>25.13</v>
      </c>
      <c r="N1273" s="90">
        <v>24.36</v>
      </c>
      <c r="O1273" s="90">
        <v>25.47</v>
      </c>
      <c r="P1273" s="90">
        <v>26.75</v>
      </c>
      <c r="Q1273" s="90">
        <v>27.14</v>
      </c>
      <c r="R1273" s="63">
        <f t="shared" si="722"/>
        <v>2.730000000000004</v>
      </c>
      <c r="S1273" s="64">
        <f t="shared" si="721"/>
        <v>-5.2508751458576482E-2</v>
      </c>
      <c r="T1273" s="65">
        <f t="shared" si="715"/>
        <v>1.0316091954022988</v>
      </c>
      <c r="U1273" s="65">
        <f t="shared" si="715"/>
        <v>0.95641931684334514</v>
      </c>
      <c r="V1273" s="65">
        <f t="shared" si="723"/>
        <v>0.91065420560747656</v>
      </c>
      <c r="W1273" s="65">
        <f t="shared" si="724"/>
        <v>0.89756816507000736</v>
      </c>
      <c r="X1273" s="61">
        <f t="shared" si="698"/>
        <v>2.9279952195996415E-2</v>
      </c>
      <c r="Y1273" s="66">
        <f t="shared" si="725"/>
        <v>2.4286800304085261E-2</v>
      </c>
      <c r="Z1273" s="61">
        <f t="shared" si="726"/>
        <v>2.5562033760215878E-2</v>
      </c>
      <c r="AA1273" s="67">
        <f t="shared" si="727"/>
        <v>23.566199999999995</v>
      </c>
      <c r="AB1273" s="68">
        <f t="shared" si="728"/>
        <v>-3.8218390804597741E-2</v>
      </c>
      <c r="AC1273" s="69">
        <f t="shared" si="729"/>
        <v>-3.2586206896551909E-2</v>
      </c>
      <c r="AD1273" s="70">
        <f>_xlfn.PERCENTILE.EXC(AC1273:$AC$5675,0.5)</f>
        <v>8.8568935427574214E-2</v>
      </c>
      <c r="AE1273" s="70">
        <f>_xlfn.PERCENTILE.EXC($AC1273:AC$5675,0.35)</f>
        <v>5.2083935539817841E-2</v>
      </c>
      <c r="AF1273" s="71">
        <f t="shared" si="717"/>
        <v>3.0669036720104671E-2</v>
      </c>
      <c r="AG1273" s="70">
        <f t="shared" si="718"/>
        <v>-0.27366487307327381</v>
      </c>
      <c r="AH1273" s="70">
        <f t="shared" si="719"/>
        <v>-0.29773719104760293</v>
      </c>
      <c r="AI1273" s="61" t="str">
        <f t="shared" si="707"/>
        <v>Safety</v>
      </c>
      <c r="AJ1273" s="68" t="str">
        <f t="shared" si="708"/>
        <v>Safety</v>
      </c>
      <c r="AK1273" s="72" t="str">
        <f t="shared" si="709"/>
        <v>00635U</v>
      </c>
      <c r="AL1273" s="73">
        <f t="shared" si="699"/>
        <v>0</v>
      </c>
      <c r="AM1273" s="72" t="str">
        <f t="shared" si="712"/>
        <v>00631L</v>
      </c>
      <c r="AN1273" s="73">
        <f t="shared" si="700"/>
        <v>1</v>
      </c>
      <c r="AO1273" s="74" t="str">
        <f t="shared" si="706"/>
        <v>00635U</v>
      </c>
      <c r="AP1273" s="20">
        <f t="shared" si="701"/>
        <v>0</v>
      </c>
      <c r="AQ1273" s="74" t="str">
        <f t="shared" si="716"/>
        <v>00631L</v>
      </c>
      <c r="AR1273" s="20">
        <f t="shared" si="702"/>
        <v>1</v>
      </c>
      <c r="AS1273" s="74" t="str">
        <f t="shared" si="710"/>
        <v>00635U</v>
      </c>
      <c r="AT1273" s="20">
        <f t="shared" si="703"/>
        <v>0</v>
      </c>
      <c r="AU1273" s="74" t="str">
        <f t="shared" si="730"/>
        <v>00635U</v>
      </c>
      <c r="AV1273" s="20">
        <f t="shared" si="704"/>
        <v>0</v>
      </c>
      <c r="AW1273" s="74" t="str">
        <f t="shared" si="731"/>
        <v>00635U</v>
      </c>
      <c r="AX1273" s="20">
        <f t="shared" si="732"/>
        <v>0</v>
      </c>
      <c r="AY1273" s="20">
        <f t="shared" si="705"/>
        <v>1</v>
      </c>
      <c r="AZ1273" s="57">
        <v>44461</v>
      </c>
      <c r="BA1273" s="75">
        <v>33.96</v>
      </c>
      <c r="BB1273" s="90">
        <v>34.1</v>
      </c>
      <c r="BC1273" s="76">
        <f t="shared" si="713"/>
        <v>34.097083333333337</v>
      </c>
      <c r="BD1273" s="76">
        <f t="shared" si="714"/>
        <v>34.092041666666667</v>
      </c>
      <c r="BE1273" s="77">
        <f t="shared" si="720"/>
        <v>8.5540063299569034E-5</v>
      </c>
      <c r="BF1273" s="77">
        <f t="shared" si="711"/>
        <v>-3.8730935494476139E-3</v>
      </c>
    </row>
    <row r="1274" spans="1:58" s="23" customFormat="1" ht="13.15" x14ac:dyDescent="0.4">
      <c r="A1274" s="57">
        <v>44459</v>
      </c>
      <c r="B1274" s="112">
        <v>24.463000000000001</v>
      </c>
      <c r="C1274" s="112">
        <v>24.698</v>
      </c>
      <c r="D1274" s="112">
        <v>24.812999999999999</v>
      </c>
      <c r="E1274" s="112">
        <v>25.478999999999999</v>
      </c>
      <c r="F1274" s="112">
        <v>25.623999999999999</v>
      </c>
      <c r="G1274" s="112">
        <v>25.966000000000001</v>
      </c>
      <c r="H1274" s="113">
        <v>26.074999999999999</v>
      </c>
      <c r="I1274" s="90">
        <f t="shared" si="733"/>
        <v>24.500600000000002</v>
      </c>
      <c r="J1274" s="90">
        <f t="shared" si="734"/>
        <v>24.7164</v>
      </c>
      <c r="K1274" s="114">
        <v>21</v>
      </c>
      <c r="L1274" s="115">
        <v>0.04</v>
      </c>
      <c r="M1274" s="90">
        <v>27.7</v>
      </c>
      <c r="N1274" s="90">
        <v>25.71</v>
      </c>
      <c r="O1274" s="90">
        <v>26.4</v>
      </c>
      <c r="P1274" s="90">
        <v>27.19</v>
      </c>
      <c r="Q1274" s="90">
        <v>27.46</v>
      </c>
      <c r="R1274" s="63">
        <f t="shared" si="722"/>
        <v>0.18000000000000682</v>
      </c>
      <c r="S1274" s="64">
        <f t="shared" si="721"/>
        <v>0.23546371936568969</v>
      </c>
      <c r="T1274" s="65">
        <f t="shared" si="715"/>
        <v>1.0774017891870866</v>
      </c>
      <c r="U1274" s="65">
        <f t="shared" si="715"/>
        <v>0.97386363636363649</v>
      </c>
      <c r="V1274" s="65">
        <f t="shared" si="723"/>
        <v>0.94556822361162196</v>
      </c>
      <c r="W1274" s="65">
        <f t="shared" si="724"/>
        <v>0.9362709395484341</v>
      </c>
      <c r="X1274" s="61">
        <f t="shared" si="698"/>
        <v>9.6063442750275695E-3</v>
      </c>
      <c r="Y1274" s="66">
        <f t="shared" si="725"/>
        <v>2.3391812865497082E-2</v>
      </c>
      <c r="Z1274" s="61">
        <f t="shared" si="726"/>
        <v>8.8079475604678249E-3</v>
      </c>
      <c r="AA1274" s="67">
        <f t="shared" si="727"/>
        <v>24.500599999999999</v>
      </c>
      <c r="AB1274" s="68">
        <f t="shared" si="728"/>
        <v>-4.8502528199144294E-2</v>
      </c>
      <c r="AC1274" s="69">
        <f t="shared" si="729"/>
        <v>-4.704006223259441E-2</v>
      </c>
      <c r="AD1274" s="70">
        <f>_xlfn.PERCENTILE.EXC(AC1274:$AC$5675,0.5)</f>
        <v>8.8598848984690087E-2</v>
      </c>
      <c r="AE1274" s="70">
        <f>_xlfn.PERCENTILE.EXC($AC1274:AC$5675,0.35)</f>
        <v>5.2085661205092088E-2</v>
      </c>
      <c r="AF1274" s="71">
        <f t="shared" si="717"/>
        <v>3.1790413442250434E-2</v>
      </c>
      <c r="AG1274" s="70">
        <f t="shared" si="718"/>
        <v>-0.27366487307327381</v>
      </c>
      <c r="AH1274" s="70">
        <f t="shared" si="719"/>
        <v>-0.29773719104760293</v>
      </c>
      <c r="AI1274" s="61" t="str">
        <f t="shared" si="707"/>
        <v>Safety</v>
      </c>
      <c r="AJ1274" s="68" t="str">
        <f t="shared" si="708"/>
        <v>Safety</v>
      </c>
      <c r="AK1274" s="72" t="str">
        <f t="shared" si="709"/>
        <v>00635U</v>
      </c>
      <c r="AL1274" s="73">
        <f t="shared" si="699"/>
        <v>0</v>
      </c>
      <c r="AM1274" s="72" t="str">
        <f t="shared" si="712"/>
        <v>00631L</v>
      </c>
      <c r="AN1274" s="73">
        <f t="shared" si="700"/>
        <v>1</v>
      </c>
      <c r="AO1274" s="74" t="str">
        <f t="shared" si="706"/>
        <v>00635U</v>
      </c>
      <c r="AP1274" s="20">
        <f t="shared" si="701"/>
        <v>0</v>
      </c>
      <c r="AQ1274" s="74" t="str">
        <f t="shared" si="716"/>
        <v>00631L</v>
      </c>
      <c r="AR1274" s="20">
        <f t="shared" si="702"/>
        <v>1</v>
      </c>
      <c r="AS1274" s="74" t="str">
        <f t="shared" si="710"/>
        <v>00635U</v>
      </c>
      <c r="AT1274" s="20">
        <f t="shared" si="703"/>
        <v>0</v>
      </c>
      <c r="AU1274" s="74" t="str">
        <f t="shared" si="730"/>
        <v>00635U</v>
      </c>
      <c r="AV1274" s="20">
        <f t="shared" si="704"/>
        <v>0</v>
      </c>
      <c r="AW1274" s="74" t="str">
        <f t="shared" si="731"/>
        <v>00635U</v>
      </c>
      <c r="AX1274" s="20">
        <f t="shared" si="732"/>
        <v>0</v>
      </c>
      <c r="AY1274" s="20">
        <f t="shared" si="705"/>
        <v>1</v>
      </c>
      <c r="AZ1274" s="57">
        <v>44460</v>
      </c>
      <c r="BA1274" s="75">
        <v>34.03</v>
      </c>
      <c r="BB1274" s="90">
        <v>34.112499999999997</v>
      </c>
      <c r="BC1274" s="76">
        <f t="shared" si="713"/>
        <v>34.104791666666664</v>
      </c>
      <c r="BD1274" s="76">
        <f t="shared" si="714"/>
        <v>34.095916666666668</v>
      </c>
      <c r="BE1274" s="77">
        <f t="shared" si="720"/>
        <v>2.2601907112270673E-4</v>
      </c>
      <c r="BF1274" s="77">
        <f t="shared" si="711"/>
        <v>-1.9332715794413231E-3</v>
      </c>
    </row>
    <row r="1275" spans="1:58" s="23" customFormat="1" ht="13.15" x14ac:dyDescent="0.4">
      <c r="A1275" s="57">
        <v>44456</v>
      </c>
      <c r="B1275" s="112">
        <v>21.937999999999999</v>
      </c>
      <c r="C1275" s="112">
        <v>22.949000000000002</v>
      </c>
      <c r="D1275" s="112">
        <v>23.440999999999999</v>
      </c>
      <c r="E1275" s="112">
        <v>24.35</v>
      </c>
      <c r="F1275" s="112">
        <v>24.7</v>
      </c>
      <c r="G1275" s="112">
        <v>25.209</v>
      </c>
      <c r="H1275" s="113">
        <v>25.3</v>
      </c>
      <c r="I1275" s="90">
        <f t="shared" si="733"/>
        <v>22.05932</v>
      </c>
      <c r="J1275" s="90">
        <f t="shared" si="734"/>
        <v>23.008040000000001</v>
      </c>
      <c r="K1275" s="114">
        <v>22</v>
      </c>
      <c r="L1275" s="115">
        <v>0.04</v>
      </c>
      <c r="M1275" s="90">
        <v>19.66</v>
      </c>
      <c r="N1275" s="90">
        <v>20.81</v>
      </c>
      <c r="O1275" s="90">
        <v>23.22</v>
      </c>
      <c r="P1275" s="90">
        <v>25.23</v>
      </c>
      <c r="Q1275" s="90">
        <v>26.88</v>
      </c>
      <c r="R1275" s="63">
        <f t="shared" si="722"/>
        <v>7.980000000000004</v>
      </c>
      <c r="S1275" s="64">
        <f t="shared" si="721"/>
        <v>0.11342964151952901</v>
      </c>
      <c r="T1275" s="65">
        <f t="shared" si="715"/>
        <v>0.9447381066794811</v>
      </c>
      <c r="U1275" s="65">
        <f t="shared" si="715"/>
        <v>0.89621016365202411</v>
      </c>
      <c r="V1275" s="65">
        <f t="shared" si="723"/>
        <v>0.82481173206500191</v>
      </c>
      <c r="W1275" s="65">
        <f t="shared" si="724"/>
        <v>0.77418154761904756</v>
      </c>
      <c r="X1275" s="61">
        <f t="shared" ref="X1275:X1338" si="735">(C1275-B1275)/B1275</f>
        <v>4.6084419728325408E-2</v>
      </c>
      <c r="Y1275" s="66">
        <f t="shared" si="725"/>
        <v>3.9014373716632411E-2</v>
      </c>
      <c r="Z1275" s="61">
        <f t="shared" si="726"/>
        <v>4.3007672040661346E-2</v>
      </c>
      <c r="AA1275" s="67">
        <f t="shared" si="727"/>
        <v>22.05932</v>
      </c>
      <c r="AB1275" s="68">
        <f t="shared" si="728"/>
        <v>5.4204709274387322E-2</v>
      </c>
      <c r="AC1275" s="69">
        <f t="shared" si="729"/>
        <v>6.0034598750600715E-2</v>
      </c>
      <c r="AD1275" s="70">
        <f>_xlfn.PERCENTILE.EXC(AC1275:$AC$5675,0.5)</f>
        <v>8.8628762541805975E-2</v>
      </c>
      <c r="AE1275" s="70">
        <f>_xlfn.PERCENTILE.EXC($AC1275:AC$5675,0.35)</f>
        <v>5.2096351827208599E-2</v>
      </c>
      <c r="AF1275" s="71">
        <f t="shared" si="717"/>
        <v>3.2111908087192553E-2</v>
      </c>
      <c r="AG1275" s="70">
        <f t="shared" si="718"/>
        <v>-0.27366487307327381</v>
      </c>
      <c r="AH1275" s="70">
        <f t="shared" si="719"/>
        <v>-0.29773719104760293</v>
      </c>
      <c r="AI1275" s="61" t="str">
        <f t="shared" si="707"/>
        <v>Safety</v>
      </c>
      <c r="AJ1275" s="68" t="str">
        <f t="shared" si="708"/>
        <v>Short VOL</v>
      </c>
      <c r="AK1275" s="72" t="str">
        <f t="shared" si="709"/>
        <v>00631L</v>
      </c>
      <c r="AL1275" s="73">
        <f t="shared" si="699"/>
        <v>1</v>
      </c>
      <c r="AM1275" s="72" t="str">
        <f t="shared" si="712"/>
        <v>00631L</v>
      </c>
      <c r="AN1275" s="73">
        <f t="shared" si="700"/>
        <v>1</v>
      </c>
      <c r="AO1275" s="74" t="str">
        <f t="shared" si="706"/>
        <v>00631L</v>
      </c>
      <c r="AP1275" s="20">
        <f t="shared" si="701"/>
        <v>1</v>
      </c>
      <c r="AQ1275" s="74" t="str">
        <f t="shared" si="716"/>
        <v>00631L</v>
      </c>
      <c r="AR1275" s="20">
        <f t="shared" si="702"/>
        <v>1</v>
      </c>
      <c r="AS1275" s="74" t="str">
        <f t="shared" si="710"/>
        <v>00631L</v>
      </c>
      <c r="AT1275" s="20">
        <f t="shared" si="703"/>
        <v>1</v>
      </c>
      <c r="AU1275" s="74" t="str">
        <f t="shared" si="730"/>
        <v>00631L</v>
      </c>
      <c r="AV1275" s="20">
        <f t="shared" si="704"/>
        <v>1</v>
      </c>
      <c r="AW1275" s="74" t="str">
        <f t="shared" si="731"/>
        <v>00631L</v>
      </c>
      <c r="AX1275" s="20">
        <f t="shared" si="732"/>
        <v>1</v>
      </c>
      <c r="AY1275" s="20">
        <f t="shared" si="705"/>
        <v>0</v>
      </c>
      <c r="AZ1275" s="57">
        <v>44459</v>
      </c>
      <c r="BA1275" s="75">
        <v>34.130000000000003</v>
      </c>
      <c r="BB1275" s="90">
        <v>34.412500000000001</v>
      </c>
      <c r="BC1275" s="76">
        <f t="shared" si="713"/>
        <v>34.122083333333329</v>
      </c>
      <c r="BD1275" s="76">
        <f t="shared" si="714"/>
        <v>34.105083333333333</v>
      </c>
      <c r="BE1275" s="77">
        <f t="shared" si="720"/>
        <v>8.5111059553321308E-3</v>
      </c>
      <c r="BF1275" s="77">
        <f t="shared" si="711"/>
        <v>7.3058512782804867E-4</v>
      </c>
    </row>
    <row r="1276" spans="1:58" s="23" customFormat="1" ht="13.15" x14ac:dyDescent="0.4">
      <c r="A1276" s="57">
        <v>44455</v>
      </c>
      <c r="B1276" s="112">
        <v>20.556000000000001</v>
      </c>
      <c r="C1276" s="112">
        <v>22.001999999999999</v>
      </c>
      <c r="D1276" s="112">
        <v>22.795000000000002</v>
      </c>
      <c r="E1276" s="112">
        <v>23.85</v>
      </c>
      <c r="F1276" s="112">
        <v>24.294</v>
      </c>
      <c r="G1276" s="112">
        <v>24.8</v>
      </c>
      <c r="H1276" s="113">
        <v>24.914999999999999</v>
      </c>
      <c r="I1276" s="90">
        <f t="shared" si="733"/>
        <v>20.671680000000002</v>
      </c>
      <c r="J1276" s="90">
        <f t="shared" si="734"/>
        <v>22.065439999999999</v>
      </c>
      <c r="K1276" s="114">
        <v>23</v>
      </c>
      <c r="L1276" s="115">
        <v>0.04</v>
      </c>
      <c r="M1276" s="90">
        <v>16.64</v>
      </c>
      <c r="N1276" s="90">
        <v>18.690000000000001</v>
      </c>
      <c r="O1276" s="90">
        <v>21.81</v>
      </c>
      <c r="P1276" s="90">
        <v>24.34</v>
      </c>
      <c r="Q1276" s="90">
        <v>26.3</v>
      </c>
      <c r="R1276" s="63">
        <f t="shared" si="722"/>
        <v>10.82</v>
      </c>
      <c r="S1276" s="64">
        <f t="shared" si="721"/>
        <v>2.8052805280528139E-2</v>
      </c>
      <c r="T1276" s="65">
        <f t="shared" si="715"/>
        <v>0.89031567683253077</v>
      </c>
      <c r="U1276" s="65">
        <f t="shared" si="715"/>
        <v>0.85694635488308124</v>
      </c>
      <c r="V1276" s="65">
        <f t="shared" si="723"/>
        <v>0.7678718159408382</v>
      </c>
      <c r="W1276" s="65">
        <f t="shared" si="724"/>
        <v>0.71064638783269962</v>
      </c>
      <c r="X1276" s="61">
        <f t="shared" si="735"/>
        <v>7.0344424985405621E-2</v>
      </c>
      <c r="Y1276" s="66">
        <f t="shared" si="725"/>
        <v>4.4654088050314365E-2</v>
      </c>
      <c r="Z1276" s="61">
        <f t="shared" si="726"/>
        <v>6.7423644328859417E-2</v>
      </c>
      <c r="AA1276" s="67">
        <f t="shared" si="727"/>
        <v>20.671680000000002</v>
      </c>
      <c r="AB1276" s="68">
        <f t="shared" si="728"/>
        <v>9.9839486356340268E-2</v>
      </c>
      <c r="AC1276" s="69">
        <f t="shared" si="729"/>
        <v>0.10602889245585878</v>
      </c>
      <c r="AD1276" s="70">
        <f>_xlfn.PERCENTILE.EXC(AC1276:$AC$5675,0.5)</f>
        <v>8.8646218812734462E-2</v>
      </c>
      <c r="AE1276" s="70">
        <f>_xlfn.PERCENTILE.EXC($AC1276:AC$5675,0.35)</f>
        <v>5.2090595338376636E-2</v>
      </c>
      <c r="AF1276" s="71">
        <f t="shared" si="717"/>
        <v>3.2111908087192553E-2</v>
      </c>
      <c r="AG1276" s="70">
        <f t="shared" si="718"/>
        <v>-0.27366487307327381</v>
      </c>
      <c r="AH1276" s="70">
        <f t="shared" si="719"/>
        <v>-0.29773719104760293</v>
      </c>
      <c r="AI1276" s="61" t="str">
        <f t="shared" si="707"/>
        <v>Short VOL</v>
      </c>
      <c r="AJ1276" s="68" t="str">
        <f t="shared" si="708"/>
        <v>Short VOL</v>
      </c>
      <c r="AK1276" s="72" t="str">
        <f t="shared" si="709"/>
        <v>00631L</v>
      </c>
      <c r="AL1276" s="73">
        <f t="shared" si="699"/>
        <v>1</v>
      </c>
      <c r="AM1276" s="72" t="str">
        <f t="shared" si="712"/>
        <v>00631L</v>
      </c>
      <c r="AN1276" s="73">
        <f t="shared" si="700"/>
        <v>1</v>
      </c>
      <c r="AO1276" s="74" t="str">
        <f t="shared" si="706"/>
        <v>00631L</v>
      </c>
      <c r="AP1276" s="20">
        <f t="shared" si="701"/>
        <v>1</v>
      </c>
      <c r="AQ1276" s="74" t="str">
        <f t="shared" si="716"/>
        <v>00631L</v>
      </c>
      <c r="AR1276" s="20">
        <f t="shared" si="702"/>
        <v>1</v>
      </c>
      <c r="AS1276" s="74" t="str">
        <f t="shared" si="710"/>
        <v>00631L</v>
      </c>
      <c r="AT1276" s="20">
        <f t="shared" si="703"/>
        <v>1</v>
      </c>
      <c r="AU1276" s="74" t="str">
        <f t="shared" si="730"/>
        <v>00631L</v>
      </c>
      <c r="AV1276" s="20">
        <f t="shared" si="704"/>
        <v>1</v>
      </c>
      <c r="AW1276" s="74" t="str">
        <f t="shared" si="731"/>
        <v>00631L</v>
      </c>
      <c r="AX1276" s="20">
        <f t="shared" si="732"/>
        <v>1</v>
      </c>
      <c r="AY1276" s="20">
        <f t="shared" si="705"/>
        <v>0</v>
      </c>
      <c r="AZ1276" s="57">
        <v>44456</v>
      </c>
      <c r="BA1276" s="75">
        <v>34.44</v>
      </c>
      <c r="BB1276" s="90">
        <v>34.412500000000001</v>
      </c>
      <c r="BC1276" s="76">
        <f t="shared" si="713"/>
        <v>34.133541666666666</v>
      </c>
      <c r="BD1276" s="76">
        <f t="shared" si="714"/>
        <v>34.122541666666663</v>
      </c>
      <c r="BE1276" s="77">
        <f t="shared" si="720"/>
        <v>8.1725575405424168E-3</v>
      </c>
      <c r="BF1276" s="77">
        <f t="shared" si="711"/>
        <v>9.303478516767421E-3</v>
      </c>
    </row>
    <row r="1277" spans="1:58" s="23" customFormat="1" ht="13.15" x14ac:dyDescent="0.4">
      <c r="A1277" s="57">
        <v>44454</v>
      </c>
      <c r="B1277" s="112">
        <v>20.838000000000001</v>
      </c>
      <c r="C1277" s="112">
        <v>22.298999999999999</v>
      </c>
      <c r="D1277" s="112">
        <v>23.042999999999999</v>
      </c>
      <c r="E1277" s="112">
        <v>24.001000000000001</v>
      </c>
      <c r="F1277" s="112">
        <v>24.417999999999999</v>
      </c>
      <c r="G1277" s="112">
        <v>24.9</v>
      </c>
      <c r="H1277" s="113">
        <v>25.003</v>
      </c>
      <c r="I1277" s="90">
        <f t="shared" si="733"/>
        <v>20.896440000000002</v>
      </c>
      <c r="J1277" s="90">
        <f t="shared" si="734"/>
        <v>22.328759999999999</v>
      </c>
      <c r="K1277" s="114">
        <v>24</v>
      </c>
      <c r="L1277" s="115">
        <v>0.04</v>
      </c>
      <c r="M1277" s="90">
        <v>16.2</v>
      </c>
      <c r="N1277" s="90">
        <v>18.18</v>
      </c>
      <c r="O1277" s="90">
        <v>21.76</v>
      </c>
      <c r="P1277" s="90">
        <v>24.3</v>
      </c>
      <c r="Q1277" s="90">
        <v>26.28</v>
      </c>
      <c r="R1277" s="63">
        <f t="shared" si="722"/>
        <v>11.680000000000007</v>
      </c>
      <c r="S1277" s="64">
        <f t="shared" si="721"/>
        <v>-6.5775950668037056E-2</v>
      </c>
      <c r="T1277" s="65">
        <f t="shared" si="715"/>
        <v>0.8910891089108911</v>
      </c>
      <c r="U1277" s="65">
        <f t="shared" si="715"/>
        <v>0.83547794117647056</v>
      </c>
      <c r="V1277" s="65">
        <f t="shared" si="723"/>
        <v>0.74814814814814812</v>
      </c>
      <c r="W1277" s="65">
        <f t="shared" si="724"/>
        <v>0.69178082191780821</v>
      </c>
      <c r="X1277" s="61">
        <f t="shared" si="735"/>
        <v>7.0112294845954437E-2</v>
      </c>
      <c r="Y1277" s="66">
        <f t="shared" si="725"/>
        <v>4.174826048914624E-2</v>
      </c>
      <c r="Z1277" s="61">
        <f t="shared" si="726"/>
        <v>6.8543732808076255E-2</v>
      </c>
      <c r="AA1277" s="67">
        <f t="shared" si="727"/>
        <v>20.896440000000002</v>
      </c>
      <c r="AB1277" s="68">
        <f t="shared" si="728"/>
        <v>0.14620462046204627</v>
      </c>
      <c r="AC1277" s="69">
        <f t="shared" si="729"/>
        <v>0.14941914191419153</v>
      </c>
      <c r="AD1277" s="70">
        <f>_xlfn.PERCENTILE.EXC(AC1277:$AC$5675,0.5)</f>
        <v>8.8628762541805975E-2</v>
      </c>
      <c r="AE1277" s="70">
        <f>_xlfn.PERCENTILE.EXC($AC1277:AC$5675,0.35)</f>
        <v>5.2084838849544665E-2</v>
      </c>
      <c r="AF1277" s="71">
        <f t="shared" si="717"/>
        <v>3.2111908087192553E-2</v>
      </c>
      <c r="AG1277" s="70">
        <f t="shared" si="718"/>
        <v>-0.27366487307327381</v>
      </c>
      <c r="AH1277" s="70">
        <f t="shared" si="719"/>
        <v>-0.29773719104760293</v>
      </c>
      <c r="AI1277" s="61" t="str">
        <f t="shared" si="707"/>
        <v>Short VOL</v>
      </c>
      <c r="AJ1277" s="68" t="str">
        <f t="shared" si="708"/>
        <v>Short VOL</v>
      </c>
      <c r="AK1277" s="72" t="str">
        <f t="shared" si="709"/>
        <v>00631L</v>
      </c>
      <c r="AL1277" s="73">
        <f t="shared" si="699"/>
        <v>1</v>
      </c>
      <c r="AM1277" s="72" t="str">
        <f t="shared" si="712"/>
        <v>00631L</v>
      </c>
      <c r="AN1277" s="73">
        <f t="shared" si="700"/>
        <v>1</v>
      </c>
      <c r="AO1277" s="74" t="str">
        <f t="shared" si="706"/>
        <v>00631L</v>
      </c>
      <c r="AP1277" s="20">
        <f t="shared" si="701"/>
        <v>1</v>
      </c>
      <c r="AQ1277" s="74" t="str">
        <f t="shared" si="716"/>
        <v>00631L</v>
      </c>
      <c r="AR1277" s="20">
        <f t="shared" si="702"/>
        <v>1</v>
      </c>
      <c r="AS1277" s="74" t="str">
        <f t="shared" si="710"/>
        <v>00631L</v>
      </c>
      <c r="AT1277" s="20">
        <f t="shared" si="703"/>
        <v>1</v>
      </c>
      <c r="AU1277" s="74" t="str">
        <f t="shared" si="730"/>
        <v>00631L</v>
      </c>
      <c r="AV1277" s="20">
        <f t="shared" si="704"/>
        <v>1</v>
      </c>
      <c r="AW1277" s="74" t="str">
        <f t="shared" si="731"/>
        <v>00631L</v>
      </c>
      <c r="AX1277" s="20">
        <f t="shared" si="732"/>
        <v>1</v>
      </c>
      <c r="AY1277" s="20">
        <f t="shared" si="705"/>
        <v>0</v>
      </c>
      <c r="AZ1277" s="57">
        <v>44455</v>
      </c>
      <c r="BA1277" s="75">
        <v>34.51</v>
      </c>
      <c r="BB1277" s="90">
        <v>34.174999999999997</v>
      </c>
      <c r="BC1277" s="76">
        <f t="shared" si="713"/>
        <v>34.148541666666659</v>
      </c>
      <c r="BD1277" s="76">
        <f t="shared" si="714"/>
        <v>34.135166666666663</v>
      </c>
      <c r="BE1277" s="77">
        <f t="shared" si="720"/>
        <v>7.7480126652566263E-4</v>
      </c>
      <c r="BF1277" s="77">
        <f t="shared" si="711"/>
        <v>1.0980855520455491E-2</v>
      </c>
    </row>
    <row r="1278" spans="1:58" s="23" customFormat="1" ht="13.15" x14ac:dyDescent="0.4">
      <c r="A1278" s="57">
        <v>44453</v>
      </c>
      <c r="B1278" s="112">
        <v>19.715</v>
      </c>
      <c r="C1278" s="112">
        <v>21.561</v>
      </c>
      <c r="D1278" s="112">
        <v>22.670999999999999</v>
      </c>
      <c r="E1278" s="112">
        <v>23.306000000000001</v>
      </c>
      <c r="F1278" s="112">
        <v>24.298999999999999</v>
      </c>
      <c r="G1278" s="112">
        <v>24.71</v>
      </c>
      <c r="H1278" s="113">
        <v>25.2</v>
      </c>
      <c r="I1278" s="90">
        <f t="shared" si="733"/>
        <v>21.561</v>
      </c>
      <c r="J1278" s="90">
        <f t="shared" si="734"/>
        <v>22.670999999999999</v>
      </c>
      <c r="K1278" s="114">
        <v>0</v>
      </c>
      <c r="L1278" s="115">
        <v>5.2631578947368418E-2</v>
      </c>
      <c r="M1278" s="90">
        <v>19.43</v>
      </c>
      <c r="N1278" s="90">
        <v>19.46</v>
      </c>
      <c r="O1278" s="90">
        <v>22.55</v>
      </c>
      <c r="P1278" s="90">
        <v>24.87</v>
      </c>
      <c r="Q1278" s="90">
        <v>26.67</v>
      </c>
      <c r="R1278" s="63">
        <f t="shared" si="722"/>
        <v>8.5300000000000011</v>
      </c>
      <c r="S1278" s="64">
        <f t="shared" si="721"/>
        <v>4.6463603510583304E-3</v>
      </c>
      <c r="T1278" s="65">
        <f t="shared" si="715"/>
        <v>0.9984583761562178</v>
      </c>
      <c r="U1278" s="65">
        <f t="shared" si="715"/>
        <v>0.86297117516629718</v>
      </c>
      <c r="V1278" s="65">
        <f t="shared" si="723"/>
        <v>0.78246883795737832</v>
      </c>
      <c r="W1278" s="65">
        <f t="shared" si="724"/>
        <v>0.7296587926509186</v>
      </c>
      <c r="X1278" s="61">
        <f t="shared" si="735"/>
        <v>9.3634288612731431E-2</v>
      </c>
      <c r="Y1278" s="66">
        <f t="shared" si="725"/>
        <v>8.1266626619754492E-2</v>
      </c>
      <c r="Z1278" s="61">
        <f t="shared" si="726"/>
        <v>5.1481842215110589E-2</v>
      </c>
      <c r="AA1278" s="67">
        <f t="shared" si="727"/>
        <v>21.561</v>
      </c>
      <c r="AB1278" s="68">
        <f t="shared" si="728"/>
        <v>1.3103802672147944E-2</v>
      </c>
      <c r="AC1278" s="69">
        <f t="shared" si="729"/>
        <v>0.10796505652620755</v>
      </c>
      <c r="AD1278" s="70">
        <f>_xlfn.PERCENTILE.EXC(AC1278:$AC$5675,0.5)</f>
        <v>8.8598848984690087E-2</v>
      </c>
      <c r="AE1278" s="70">
        <f>_xlfn.PERCENTILE.EXC($AC1278:AC$5675,0.35)</f>
        <v>5.2084311918870682E-2</v>
      </c>
      <c r="AF1278" s="71">
        <f t="shared" si="717"/>
        <v>3.2111908087192553E-2</v>
      </c>
      <c r="AG1278" s="70">
        <f t="shared" si="718"/>
        <v>-0.27366487307327381</v>
      </c>
      <c r="AH1278" s="70">
        <f t="shared" si="719"/>
        <v>-0.29773719104760293</v>
      </c>
      <c r="AI1278" s="61" t="str">
        <f t="shared" si="707"/>
        <v>Short VOL</v>
      </c>
      <c r="AJ1278" s="68" t="str">
        <f t="shared" si="708"/>
        <v>Short VOL</v>
      </c>
      <c r="AK1278" s="72" t="str">
        <f t="shared" si="709"/>
        <v>00631L</v>
      </c>
      <c r="AL1278" s="73">
        <f t="shared" si="699"/>
        <v>1</v>
      </c>
      <c r="AM1278" s="72" t="str">
        <f t="shared" si="712"/>
        <v>00631L</v>
      </c>
      <c r="AN1278" s="73">
        <f t="shared" si="700"/>
        <v>1</v>
      </c>
      <c r="AO1278" s="74" t="str">
        <f t="shared" si="706"/>
        <v>00631L</v>
      </c>
      <c r="AP1278" s="20">
        <f t="shared" si="701"/>
        <v>1</v>
      </c>
      <c r="AQ1278" s="74" t="str">
        <f t="shared" si="716"/>
        <v>00631L</v>
      </c>
      <c r="AR1278" s="20">
        <f t="shared" si="702"/>
        <v>1</v>
      </c>
      <c r="AS1278" s="74" t="str">
        <f t="shared" si="710"/>
        <v>00631L</v>
      </c>
      <c r="AT1278" s="20">
        <f t="shared" si="703"/>
        <v>1</v>
      </c>
      <c r="AU1278" s="74" t="str">
        <f t="shared" si="730"/>
        <v>00631L</v>
      </c>
      <c r="AV1278" s="20">
        <f t="shared" si="704"/>
        <v>1</v>
      </c>
      <c r="AW1278" s="74" t="str">
        <f t="shared" si="731"/>
        <v>00631L</v>
      </c>
      <c r="AX1278" s="20">
        <f t="shared" si="732"/>
        <v>1</v>
      </c>
      <c r="AY1278" s="20">
        <f t="shared" si="705"/>
        <v>0</v>
      </c>
      <c r="AZ1278" s="57">
        <v>44454</v>
      </c>
      <c r="BA1278" s="75">
        <v>34.450000000000003</v>
      </c>
      <c r="BB1278" s="90">
        <v>34.299999999999997</v>
      </c>
      <c r="BC1278" s="76">
        <f t="shared" si="713"/>
        <v>34.167291666666657</v>
      </c>
      <c r="BD1278" s="76">
        <f t="shared" si="714"/>
        <v>34.153124999999982</v>
      </c>
      <c r="BE1278" s="77">
        <f t="shared" si="720"/>
        <v>3.8840752913058586E-3</v>
      </c>
      <c r="BF1278" s="77">
        <f t="shared" si="711"/>
        <v>8.6924695763571109E-3</v>
      </c>
    </row>
    <row r="1279" spans="1:58" s="23" customFormat="1" ht="13.15" x14ac:dyDescent="0.4">
      <c r="A1279" s="57">
        <v>44452</v>
      </c>
      <c r="B1279" s="112">
        <v>19.297999999999998</v>
      </c>
      <c r="C1279" s="112">
        <v>21.332000000000001</v>
      </c>
      <c r="D1279" s="112">
        <v>22.391999999999999</v>
      </c>
      <c r="E1279" s="112">
        <v>22.986999999999998</v>
      </c>
      <c r="F1279" s="112">
        <v>24.068999999999999</v>
      </c>
      <c r="G1279" s="112">
        <v>24.536000000000001</v>
      </c>
      <c r="H1279" s="113">
        <v>25.05</v>
      </c>
      <c r="I1279" s="90">
        <f t="shared" si="733"/>
        <v>21.224947368421052</v>
      </c>
      <c r="J1279" s="90">
        <f t="shared" si="734"/>
        <v>22.336210526315789</v>
      </c>
      <c r="K1279" s="114">
        <v>1</v>
      </c>
      <c r="L1279" s="115">
        <v>5.2631578947368418E-2</v>
      </c>
      <c r="M1279" s="90">
        <v>20.2</v>
      </c>
      <c r="N1279" s="90">
        <v>19.37</v>
      </c>
      <c r="O1279" s="90">
        <v>22.47</v>
      </c>
      <c r="P1279" s="90">
        <v>24.78</v>
      </c>
      <c r="Q1279" s="90">
        <v>26.62</v>
      </c>
      <c r="R1279" s="63">
        <f t="shared" si="722"/>
        <v>7.68</v>
      </c>
      <c r="S1279" s="64">
        <f t="shared" si="721"/>
        <v>-7.5417661097851946E-2</v>
      </c>
      <c r="T1279" s="65">
        <f t="shared" si="715"/>
        <v>1.0428497676819823</v>
      </c>
      <c r="U1279" s="65">
        <f t="shared" si="715"/>
        <v>0.86203827325322657</v>
      </c>
      <c r="V1279" s="65">
        <f t="shared" si="723"/>
        <v>0.78167877320419699</v>
      </c>
      <c r="W1279" s="65">
        <f t="shared" si="724"/>
        <v>0.72764838467317805</v>
      </c>
      <c r="X1279" s="61">
        <f t="shared" si="735"/>
        <v>0.1053995232666599</v>
      </c>
      <c r="Y1279" s="66">
        <f t="shared" si="725"/>
        <v>8.9746378387784514E-2</v>
      </c>
      <c r="Z1279" s="61">
        <f t="shared" si="726"/>
        <v>5.2356462355619242E-2</v>
      </c>
      <c r="AA1279" s="67">
        <f t="shared" si="727"/>
        <v>21.224947368421056</v>
      </c>
      <c r="AB1279" s="68">
        <f t="shared" si="728"/>
        <v>-3.717088280846811E-3</v>
      </c>
      <c r="AC1279" s="69">
        <f t="shared" si="729"/>
        <v>9.5763932288128781E-2</v>
      </c>
      <c r="AD1279" s="70">
        <f>_xlfn.PERCENTILE.EXC(AC1279:$AC$5675,0.5)</f>
        <v>8.8568935427574214E-2</v>
      </c>
      <c r="AE1279" s="70">
        <f>_xlfn.PERCENTILE.EXC($AC1279:AC$5675,0.35)</f>
        <v>5.2083784988196699E-2</v>
      </c>
      <c r="AF1279" s="71">
        <f t="shared" si="717"/>
        <v>3.2111908087192553E-2</v>
      </c>
      <c r="AG1279" s="70">
        <f t="shared" si="718"/>
        <v>-0.27366487307327381</v>
      </c>
      <c r="AH1279" s="70">
        <f t="shared" si="719"/>
        <v>-0.29773719104760293</v>
      </c>
      <c r="AI1279" s="61" t="str">
        <f t="shared" si="707"/>
        <v>Short VOL</v>
      </c>
      <c r="AJ1279" s="68" t="str">
        <f t="shared" si="708"/>
        <v>Short VOL</v>
      </c>
      <c r="AK1279" s="72" t="str">
        <f t="shared" si="709"/>
        <v>00631L</v>
      </c>
      <c r="AL1279" s="73">
        <f t="shared" si="699"/>
        <v>1</v>
      </c>
      <c r="AM1279" s="72" t="str">
        <f t="shared" si="712"/>
        <v>00631L</v>
      </c>
      <c r="AN1279" s="73">
        <f t="shared" si="700"/>
        <v>1</v>
      </c>
      <c r="AO1279" s="74" t="str">
        <f t="shared" si="706"/>
        <v>00631L</v>
      </c>
      <c r="AP1279" s="20">
        <f t="shared" si="701"/>
        <v>1</v>
      </c>
      <c r="AQ1279" s="74" t="str">
        <f t="shared" si="716"/>
        <v>00631L</v>
      </c>
      <c r="AR1279" s="20">
        <f t="shared" si="702"/>
        <v>1</v>
      </c>
      <c r="AS1279" s="74" t="str">
        <f t="shared" si="710"/>
        <v>00631L</v>
      </c>
      <c r="AT1279" s="20">
        <f t="shared" si="703"/>
        <v>1</v>
      </c>
      <c r="AU1279" s="74" t="str">
        <f t="shared" si="730"/>
        <v>00631L</v>
      </c>
      <c r="AV1279" s="20">
        <f t="shared" si="704"/>
        <v>1</v>
      </c>
      <c r="AW1279" s="74" t="str">
        <f t="shared" si="731"/>
        <v>00631L</v>
      </c>
      <c r="AX1279" s="20">
        <f t="shared" si="732"/>
        <v>1</v>
      </c>
      <c r="AY1279" s="20">
        <f t="shared" si="705"/>
        <v>0</v>
      </c>
      <c r="AZ1279" s="57">
        <v>44453</v>
      </c>
      <c r="BA1279" s="75">
        <v>34.5</v>
      </c>
      <c r="BB1279" s="90">
        <v>34.575000000000003</v>
      </c>
      <c r="BC1279" s="76">
        <f t="shared" si="713"/>
        <v>34.175416666666663</v>
      </c>
      <c r="BD1279" s="76">
        <f t="shared" si="714"/>
        <v>34.170624999999987</v>
      </c>
      <c r="BE1279" s="77">
        <f t="shared" si="720"/>
        <v>1.1692127625852094E-2</v>
      </c>
      <c r="BF1279" s="77">
        <f t="shared" si="711"/>
        <v>9.6391271742911691E-3</v>
      </c>
    </row>
    <row r="1280" spans="1:58" s="23" customFormat="1" ht="13.15" x14ac:dyDescent="0.4">
      <c r="A1280" s="57">
        <v>44449</v>
      </c>
      <c r="B1280" s="112">
        <v>20.625</v>
      </c>
      <c r="C1280" s="112">
        <v>22.154</v>
      </c>
      <c r="D1280" s="112">
        <v>22.847000000000001</v>
      </c>
      <c r="E1280" s="112">
        <v>23.2</v>
      </c>
      <c r="F1280" s="112">
        <v>24.26</v>
      </c>
      <c r="G1280" s="112">
        <v>24.721</v>
      </c>
      <c r="H1280" s="113">
        <v>25.22</v>
      </c>
      <c r="I1280" s="90">
        <f t="shared" si="733"/>
        <v>21.993052631578948</v>
      </c>
      <c r="J1280" s="90">
        <f t="shared" si="734"/>
        <v>22.77405263157895</v>
      </c>
      <c r="K1280" s="114">
        <v>2</v>
      </c>
      <c r="L1280" s="115">
        <v>5.2631578947368418E-2</v>
      </c>
      <c r="M1280" s="90">
        <v>22.58</v>
      </c>
      <c r="N1280" s="90">
        <v>20.95</v>
      </c>
      <c r="O1280" s="90">
        <v>23.31</v>
      </c>
      <c r="P1280" s="90">
        <v>25.29</v>
      </c>
      <c r="Q1280" s="90">
        <v>27.08</v>
      </c>
      <c r="R1280" s="63">
        <f t="shared" si="722"/>
        <v>5.0699999999999932</v>
      </c>
      <c r="S1280" s="64">
        <f t="shared" si="721"/>
        <v>0.11436170212765949</v>
      </c>
      <c r="T1280" s="65">
        <f t="shared" si="715"/>
        <v>1.0778042959427208</v>
      </c>
      <c r="U1280" s="65">
        <f t="shared" si="715"/>
        <v>0.89875589875589879</v>
      </c>
      <c r="V1280" s="65">
        <f t="shared" si="723"/>
        <v>0.82839066824831953</v>
      </c>
      <c r="W1280" s="65">
        <f t="shared" si="724"/>
        <v>0.77363367799113736</v>
      </c>
      <c r="X1280" s="61">
        <f t="shared" si="735"/>
        <v>7.4133333333333329E-2</v>
      </c>
      <c r="Y1280" s="66">
        <f t="shared" si="725"/>
        <v>8.7068965517241359E-2</v>
      </c>
      <c r="Z1280" s="61">
        <f t="shared" si="726"/>
        <v>3.5511214067600404E-2</v>
      </c>
      <c r="AA1280" s="67">
        <f t="shared" si="727"/>
        <v>21.993052631578948</v>
      </c>
      <c r="AB1280" s="68">
        <f t="shared" si="728"/>
        <v>-1.5513126491646744E-2</v>
      </c>
      <c r="AC1280" s="69">
        <f t="shared" si="729"/>
        <v>4.9787715111166995E-2</v>
      </c>
      <c r="AD1280" s="70">
        <f>_xlfn.PERCENTILE.EXC(AC1280:$AC$5675,0.5)</f>
        <v>8.8559707420498804E-2</v>
      </c>
      <c r="AE1280" s="70">
        <f>_xlfn.PERCENTILE.EXC($AC1280:AC$5675,0.35)</f>
        <v>5.2078944937176588E-2</v>
      </c>
      <c r="AF1280" s="71">
        <f t="shared" si="717"/>
        <v>3.2111908087192553E-2</v>
      </c>
      <c r="AG1280" s="70">
        <f t="shared" si="718"/>
        <v>-0.27366487307327381</v>
      </c>
      <c r="AH1280" s="70">
        <f t="shared" si="719"/>
        <v>-0.29773719104760293</v>
      </c>
      <c r="AI1280" s="61" t="str">
        <f t="shared" si="707"/>
        <v>Safety</v>
      </c>
      <c r="AJ1280" s="68" t="str">
        <f t="shared" si="708"/>
        <v>Short VOL</v>
      </c>
      <c r="AK1280" s="72" t="str">
        <f t="shared" si="709"/>
        <v>00631L</v>
      </c>
      <c r="AL1280" s="73">
        <f t="shared" si="699"/>
        <v>1</v>
      </c>
      <c r="AM1280" s="72" t="str">
        <f t="shared" si="712"/>
        <v>00631L</v>
      </c>
      <c r="AN1280" s="73">
        <f t="shared" si="700"/>
        <v>1</v>
      </c>
      <c r="AO1280" s="74" t="str">
        <f t="shared" si="706"/>
        <v>00631L</v>
      </c>
      <c r="AP1280" s="20">
        <f t="shared" si="701"/>
        <v>1</v>
      </c>
      <c r="AQ1280" s="74" t="str">
        <f t="shared" si="716"/>
        <v>00631L</v>
      </c>
      <c r="AR1280" s="20">
        <f t="shared" si="702"/>
        <v>1</v>
      </c>
      <c r="AS1280" s="74" t="str">
        <f t="shared" si="710"/>
        <v>00631L</v>
      </c>
      <c r="AT1280" s="20">
        <f t="shared" si="703"/>
        <v>1</v>
      </c>
      <c r="AU1280" s="74" t="str">
        <f t="shared" si="730"/>
        <v>00631L</v>
      </c>
      <c r="AV1280" s="20">
        <f t="shared" si="704"/>
        <v>1</v>
      </c>
      <c r="AW1280" s="74" t="str">
        <f t="shared" si="731"/>
        <v>00635U</v>
      </c>
      <c r="AX1280" s="20">
        <f t="shared" si="732"/>
        <v>0</v>
      </c>
      <c r="AY1280" s="20">
        <f t="shared" si="705"/>
        <v>0</v>
      </c>
      <c r="AZ1280" s="57">
        <v>44452</v>
      </c>
      <c r="BA1280" s="75">
        <v>34.450000000000003</v>
      </c>
      <c r="BB1280" s="90">
        <v>34.975000000000001</v>
      </c>
      <c r="BC1280" s="76">
        <f t="shared" si="713"/>
        <v>34.173749999999991</v>
      </c>
      <c r="BD1280" s="76">
        <f t="shared" si="714"/>
        <v>34.173333333333325</v>
      </c>
      <c r="BE1280" s="77">
        <f t="shared" si="720"/>
        <v>2.3446358681737018E-2</v>
      </c>
      <c r="BF1280" s="77">
        <f t="shared" si="711"/>
        <v>8.0959812719472689E-3</v>
      </c>
    </row>
    <row r="1281" spans="1:58" s="23" customFormat="1" ht="13.15" x14ac:dyDescent="0.4">
      <c r="A1281" s="57">
        <v>44448</v>
      </c>
      <c r="B1281" s="112">
        <v>19.372</v>
      </c>
      <c r="C1281" s="112">
        <v>21.353000000000002</v>
      </c>
      <c r="D1281" s="112">
        <v>22.428000000000001</v>
      </c>
      <c r="E1281" s="112">
        <v>22.895</v>
      </c>
      <c r="F1281" s="112">
        <v>23.986999999999998</v>
      </c>
      <c r="G1281" s="112">
        <v>24.449000000000002</v>
      </c>
      <c r="H1281" s="113">
        <v>24.95</v>
      </c>
      <c r="I1281" s="90">
        <f t="shared" si="733"/>
        <v>21.040210526315789</v>
      </c>
      <c r="J1281" s="90">
        <f t="shared" si="734"/>
        <v>22.258263157894739</v>
      </c>
      <c r="K1281" s="114">
        <v>3</v>
      </c>
      <c r="L1281" s="115">
        <v>5.2631578947368418E-2</v>
      </c>
      <c r="M1281" s="90">
        <v>16.55</v>
      </c>
      <c r="N1281" s="90">
        <v>18.8</v>
      </c>
      <c r="O1281" s="90">
        <v>22.06</v>
      </c>
      <c r="P1281" s="90">
        <v>24.63</v>
      </c>
      <c r="Q1281" s="90">
        <v>26.46</v>
      </c>
      <c r="R1281" s="63">
        <f t="shared" si="722"/>
        <v>11.339999999999996</v>
      </c>
      <c r="S1281" s="64">
        <f t="shared" si="721"/>
        <v>4.6770601336302883E-2</v>
      </c>
      <c r="T1281" s="65">
        <f t="shared" si="715"/>
        <v>0.88031914893617025</v>
      </c>
      <c r="U1281" s="65">
        <f t="shared" si="715"/>
        <v>0.85222121486854041</v>
      </c>
      <c r="V1281" s="65">
        <f t="shared" si="723"/>
        <v>0.76329679252943572</v>
      </c>
      <c r="W1281" s="65">
        <f t="shared" si="724"/>
        <v>0.7105064247921391</v>
      </c>
      <c r="X1281" s="61">
        <f t="shared" si="735"/>
        <v>0.10226099525087765</v>
      </c>
      <c r="Y1281" s="66">
        <f t="shared" si="725"/>
        <v>8.9757588993229956E-2</v>
      </c>
      <c r="Z1281" s="61">
        <f t="shared" si="726"/>
        <v>5.7891656077085574E-2</v>
      </c>
      <c r="AA1281" s="67">
        <f t="shared" si="727"/>
        <v>21.040210526315789</v>
      </c>
      <c r="AB1281" s="68">
        <f t="shared" si="728"/>
        <v>3.0425531914893573E-2</v>
      </c>
      <c r="AC1281" s="69">
        <f t="shared" si="729"/>
        <v>0.11916013437849939</v>
      </c>
      <c r="AD1281" s="70">
        <f>_xlfn.PERCENTILE.EXC(AC1281:$AC$5675,0.5)</f>
        <v>8.8568935427574214E-2</v>
      </c>
      <c r="AE1281" s="70">
        <f>_xlfn.PERCENTILE.EXC($AC1281:AC$5675,0.35)</f>
        <v>5.2084236643060111E-2</v>
      </c>
      <c r="AF1281" s="71">
        <f t="shared" si="717"/>
        <v>3.2111908087192553E-2</v>
      </c>
      <c r="AG1281" s="70">
        <f t="shared" si="718"/>
        <v>-0.27366487307327381</v>
      </c>
      <c r="AH1281" s="70">
        <f t="shared" si="719"/>
        <v>-0.29773719104760293</v>
      </c>
      <c r="AI1281" s="61" t="str">
        <f t="shared" si="707"/>
        <v>Short VOL</v>
      </c>
      <c r="AJ1281" s="68" t="str">
        <f t="shared" si="708"/>
        <v>Short VOL</v>
      </c>
      <c r="AK1281" s="72" t="str">
        <f t="shared" si="709"/>
        <v>00631L</v>
      </c>
      <c r="AL1281" s="73">
        <f t="shared" si="699"/>
        <v>1</v>
      </c>
      <c r="AM1281" s="72" t="str">
        <f t="shared" si="712"/>
        <v>00631L</v>
      </c>
      <c r="AN1281" s="73">
        <f t="shared" si="700"/>
        <v>1</v>
      </c>
      <c r="AO1281" s="74" t="str">
        <f t="shared" si="706"/>
        <v>00631L</v>
      </c>
      <c r="AP1281" s="20">
        <f t="shared" si="701"/>
        <v>1</v>
      </c>
      <c r="AQ1281" s="74" t="str">
        <f t="shared" si="716"/>
        <v>00631L</v>
      </c>
      <c r="AR1281" s="20">
        <f t="shared" si="702"/>
        <v>1</v>
      </c>
      <c r="AS1281" s="74" t="str">
        <f t="shared" si="710"/>
        <v>00631L</v>
      </c>
      <c r="AT1281" s="20">
        <f t="shared" si="703"/>
        <v>1</v>
      </c>
      <c r="AU1281" s="74" t="str">
        <f t="shared" si="730"/>
        <v>00631L</v>
      </c>
      <c r="AV1281" s="20">
        <f t="shared" si="704"/>
        <v>1</v>
      </c>
      <c r="AW1281" s="74" t="str">
        <f t="shared" si="731"/>
        <v>00631L</v>
      </c>
      <c r="AX1281" s="20">
        <f t="shared" si="732"/>
        <v>1</v>
      </c>
      <c r="AY1281" s="20">
        <f t="shared" si="705"/>
        <v>0</v>
      </c>
      <c r="AZ1281" s="57">
        <v>44449</v>
      </c>
      <c r="BA1281" s="75">
        <v>34.75</v>
      </c>
      <c r="BB1281" s="90">
        <v>35.450000000000003</v>
      </c>
      <c r="BC1281" s="76">
        <f t="shared" si="713"/>
        <v>34.165833333333325</v>
      </c>
      <c r="BD1281" s="76">
        <f t="shared" si="714"/>
        <v>34.169999999999987</v>
      </c>
      <c r="BE1281" s="77">
        <f t="shared" si="720"/>
        <v>3.7586282592258699E-2</v>
      </c>
      <c r="BF1281" s="77">
        <f t="shared" si="711"/>
        <v>1.6973953760609093E-2</v>
      </c>
    </row>
    <row r="1282" spans="1:58" s="23" customFormat="1" ht="13.15" x14ac:dyDescent="0.4">
      <c r="A1282" s="57">
        <v>44447</v>
      </c>
      <c r="B1282" s="112">
        <v>18.765999999999998</v>
      </c>
      <c r="C1282" s="112">
        <v>20.931999999999999</v>
      </c>
      <c r="D1282" s="112">
        <v>22.195</v>
      </c>
      <c r="E1282" s="112">
        <v>22.611000000000001</v>
      </c>
      <c r="F1282" s="112">
        <v>23.738</v>
      </c>
      <c r="G1282" s="112">
        <v>24.15</v>
      </c>
      <c r="H1282" s="113">
        <v>24.65</v>
      </c>
      <c r="I1282" s="90">
        <f t="shared" si="733"/>
        <v>20.475999999999999</v>
      </c>
      <c r="J1282" s="90">
        <f t="shared" si="734"/>
        <v>21.929105263157894</v>
      </c>
      <c r="K1282" s="114">
        <v>4</v>
      </c>
      <c r="L1282" s="115">
        <v>5.2631578947368418E-2</v>
      </c>
      <c r="M1282" s="90">
        <v>14.75</v>
      </c>
      <c r="N1282" s="90">
        <v>17.96</v>
      </c>
      <c r="O1282" s="90">
        <v>21.59</v>
      </c>
      <c r="P1282" s="90">
        <v>24.34</v>
      </c>
      <c r="Q1282" s="90">
        <v>26.22</v>
      </c>
      <c r="R1282" s="63">
        <f t="shared" si="722"/>
        <v>13.219999999999999</v>
      </c>
      <c r="S1282" s="64">
        <f t="shared" si="721"/>
        <v>-9.9228224917309645E-3</v>
      </c>
      <c r="T1282" s="65">
        <f t="shared" si="715"/>
        <v>0.82126948775055675</v>
      </c>
      <c r="U1282" s="65">
        <f t="shared" si="715"/>
        <v>0.83186660490968045</v>
      </c>
      <c r="V1282" s="65">
        <f t="shared" si="723"/>
        <v>0.73788003286770754</v>
      </c>
      <c r="W1282" s="65">
        <f t="shared" si="724"/>
        <v>0.68497330282227309</v>
      </c>
      <c r="X1282" s="61">
        <f t="shared" si="735"/>
        <v>0.11542150698070983</v>
      </c>
      <c r="Y1282" s="66">
        <f t="shared" si="725"/>
        <v>9.0177347308831896E-2</v>
      </c>
      <c r="Z1282" s="61">
        <f t="shared" si="726"/>
        <v>7.0966266026464858E-2</v>
      </c>
      <c r="AA1282" s="67">
        <f t="shared" si="727"/>
        <v>20.475999999999996</v>
      </c>
      <c r="AB1282" s="68">
        <f t="shared" si="728"/>
        <v>4.4877505567928584E-2</v>
      </c>
      <c r="AC1282" s="69">
        <f t="shared" si="729"/>
        <v>0.14008908685968791</v>
      </c>
      <c r="AD1282" s="70">
        <f>_xlfn.PERCENTILE.EXC(AC1282:$AC$5675,0.5)</f>
        <v>8.8559707420498804E-2</v>
      </c>
      <c r="AE1282" s="70">
        <f>_xlfn.PERCENTILE.EXC($AC1282:AC$5675,0.35)</f>
        <v>5.2083709712386128E-2</v>
      </c>
      <c r="AF1282" s="71">
        <f t="shared" si="717"/>
        <v>3.2111908087192553E-2</v>
      </c>
      <c r="AG1282" s="70">
        <f t="shared" si="718"/>
        <v>-0.27366487307327381</v>
      </c>
      <c r="AH1282" s="70">
        <f t="shared" si="719"/>
        <v>-0.29773719104760293</v>
      </c>
      <c r="AI1282" s="61" t="str">
        <f t="shared" si="707"/>
        <v>Short VOL</v>
      </c>
      <c r="AJ1282" s="68" t="str">
        <f t="shared" si="708"/>
        <v>Short VOL</v>
      </c>
      <c r="AK1282" s="72" t="str">
        <f t="shared" si="709"/>
        <v>00631L</v>
      </c>
      <c r="AL1282" s="73">
        <f t="shared" si="699"/>
        <v>1</v>
      </c>
      <c r="AM1282" s="72" t="str">
        <f t="shared" si="712"/>
        <v>00631L</v>
      </c>
      <c r="AN1282" s="73">
        <f t="shared" si="700"/>
        <v>1</v>
      </c>
      <c r="AO1282" s="74" t="str">
        <f t="shared" si="706"/>
        <v>00631L</v>
      </c>
      <c r="AP1282" s="20">
        <f t="shared" si="701"/>
        <v>1</v>
      </c>
      <c r="AQ1282" s="74" t="str">
        <f t="shared" si="716"/>
        <v>00631L</v>
      </c>
      <c r="AR1282" s="20">
        <f t="shared" si="702"/>
        <v>1</v>
      </c>
      <c r="AS1282" s="74" t="str">
        <f t="shared" si="710"/>
        <v>00631L</v>
      </c>
      <c r="AT1282" s="20">
        <f t="shared" si="703"/>
        <v>1</v>
      </c>
      <c r="AU1282" s="74" t="str">
        <f t="shared" si="730"/>
        <v>00631L</v>
      </c>
      <c r="AV1282" s="20">
        <f t="shared" si="704"/>
        <v>1</v>
      </c>
      <c r="AW1282" s="74" t="str">
        <f t="shared" si="731"/>
        <v>00631L</v>
      </c>
      <c r="AX1282" s="20">
        <f t="shared" si="732"/>
        <v>1</v>
      </c>
      <c r="AY1282" s="20">
        <f t="shared" si="705"/>
        <v>0</v>
      </c>
      <c r="AZ1282" s="57">
        <v>44448</v>
      </c>
      <c r="BA1282" s="75">
        <v>34.950000000000003</v>
      </c>
      <c r="BB1282" s="90">
        <v>35.125</v>
      </c>
      <c r="BC1282" s="76">
        <f t="shared" si="713"/>
        <v>34.15520833333332</v>
      </c>
      <c r="BD1282" s="76">
        <f t="shared" si="714"/>
        <v>34.157499999999992</v>
      </c>
      <c r="BE1282" s="77">
        <f t="shared" si="720"/>
        <v>2.839366860837516E-2</v>
      </c>
      <c r="BF1282" s="77">
        <f t="shared" si="711"/>
        <v>2.3201346702774246E-2</v>
      </c>
    </row>
    <row r="1283" spans="1:58" s="23" customFormat="1" ht="13.15" x14ac:dyDescent="0.4">
      <c r="A1283" s="57">
        <v>44446</v>
      </c>
      <c r="B1283" s="112">
        <v>18.831</v>
      </c>
      <c r="C1283" s="112">
        <v>20.901</v>
      </c>
      <c r="D1283" s="112">
        <v>22.042999999999999</v>
      </c>
      <c r="E1283" s="112">
        <v>22.448</v>
      </c>
      <c r="F1283" s="112">
        <v>23.65</v>
      </c>
      <c r="G1283" s="112">
        <v>24.14</v>
      </c>
      <c r="H1283" s="113">
        <v>24.614000000000001</v>
      </c>
      <c r="I1283" s="90">
        <f t="shared" si="733"/>
        <v>20.356263157894738</v>
      </c>
      <c r="J1283" s="90">
        <f t="shared" si="734"/>
        <v>21.742473684210527</v>
      </c>
      <c r="K1283" s="114">
        <v>5</v>
      </c>
      <c r="L1283" s="115">
        <v>5.2631578947368418E-2</v>
      </c>
      <c r="M1283" s="90">
        <v>15.33</v>
      </c>
      <c r="N1283" s="90">
        <v>18.14</v>
      </c>
      <c r="O1283" s="90">
        <v>21.53</v>
      </c>
      <c r="P1283" s="90">
        <v>24.28</v>
      </c>
      <c r="Q1283" s="90">
        <v>26.09</v>
      </c>
      <c r="R1283" s="63">
        <f t="shared" si="722"/>
        <v>12.340000000000003</v>
      </c>
      <c r="S1283" s="64">
        <f t="shared" si="721"/>
        <v>0.10542352224253507</v>
      </c>
      <c r="T1283" s="65">
        <f t="shared" si="715"/>
        <v>0.84509371554575519</v>
      </c>
      <c r="U1283" s="65">
        <f t="shared" si="715"/>
        <v>0.84254528564793307</v>
      </c>
      <c r="V1283" s="65">
        <f t="shared" si="723"/>
        <v>0.74711696869851729</v>
      </c>
      <c r="W1283" s="65">
        <f t="shared" si="724"/>
        <v>0.69528555001916448</v>
      </c>
      <c r="X1283" s="61">
        <f t="shared" si="735"/>
        <v>0.1099251234666242</v>
      </c>
      <c r="Y1283" s="66">
        <f t="shared" si="725"/>
        <v>9.6489665003563804E-2</v>
      </c>
      <c r="Z1283" s="61">
        <f t="shared" si="726"/>
        <v>6.8097494887129004E-2</v>
      </c>
      <c r="AA1283" s="67">
        <f t="shared" si="727"/>
        <v>20.356263157894738</v>
      </c>
      <c r="AB1283" s="68">
        <f t="shared" si="728"/>
        <v>3.8092613009922761E-2</v>
      </c>
      <c r="AC1283" s="69">
        <f t="shared" si="729"/>
        <v>0.12217547728195903</v>
      </c>
      <c r="AD1283" s="70">
        <f>_xlfn.PERCENTILE.EXC(AC1283:$AC$5675,0.5)</f>
        <v>8.8550479413423394E-2</v>
      </c>
      <c r="AE1283" s="70">
        <f>_xlfn.PERCENTILE.EXC($AC1283:AC$5675,0.35)</f>
        <v>5.2074556541019917E-2</v>
      </c>
      <c r="AF1283" s="71">
        <f t="shared" si="717"/>
        <v>3.2111908087192553E-2</v>
      </c>
      <c r="AG1283" s="70">
        <f t="shared" si="718"/>
        <v>-0.27366487307327381</v>
      </c>
      <c r="AH1283" s="70">
        <f t="shared" si="719"/>
        <v>-0.29773719104760293</v>
      </c>
      <c r="AI1283" s="61" t="str">
        <f t="shared" si="707"/>
        <v>Short VOL</v>
      </c>
      <c r="AJ1283" s="68" t="str">
        <f t="shared" si="708"/>
        <v>Short VOL</v>
      </c>
      <c r="AK1283" s="72" t="str">
        <f t="shared" si="709"/>
        <v>00631L</v>
      </c>
      <c r="AL1283" s="73">
        <f t="shared" ref="AL1283:AL1346" si="736">IF(AK1283="00631L",1,0)</f>
        <v>1</v>
      </c>
      <c r="AM1283" s="72" t="str">
        <f t="shared" si="712"/>
        <v>00631L</v>
      </c>
      <c r="AN1283" s="73">
        <f t="shared" ref="AN1283:AN1346" si="737">IF(AM1283="00631L",1,0)</f>
        <v>1</v>
      </c>
      <c r="AO1283" s="74" t="str">
        <f t="shared" si="706"/>
        <v>00631L</v>
      </c>
      <c r="AP1283" s="20">
        <f t="shared" ref="AP1283:AP1346" si="738">IF(AO1283="00631L",1,0)</f>
        <v>1</v>
      </c>
      <c r="AQ1283" s="74" t="str">
        <f t="shared" si="716"/>
        <v>00631L</v>
      </c>
      <c r="AR1283" s="20">
        <f t="shared" ref="AR1283:AR1346" si="739">IF(AQ1283="00631L",1,0)</f>
        <v>1</v>
      </c>
      <c r="AS1283" s="74" t="str">
        <f t="shared" si="710"/>
        <v>00631L</v>
      </c>
      <c r="AT1283" s="20">
        <f t="shared" ref="AT1283:AT1346" si="740">IF(AS1283="00631L",1,0)</f>
        <v>1</v>
      </c>
      <c r="AU1283" s="74" t="str">
        <f t="shared" si="730"/>
        <v>00631L</v>
      </c>
      <c r="AV1283" s="20">
        <f t="shared" ref="AV1283:AV1346" si="741">IF(AU1283="00631L",1,0)</f>
        <v>1</v>
      </c>
      <c r="AW1283" s="74" t="str">
        <f t="shared" si="731"/>
        <v>00631L</v>
      </c>
      <c r="AX1283" s="20">
        <f t="shared" si="732"/>
        <v>1</v>
      </c>
      <c r="AY1283" s="20">
        <f t="shared" ref="AY1283:AY1346" si="742">IF(AP1283=1,0,1)</f>
        <v>0</v>
      </c>
      <c r="AZ1283" s="57">
        <v>44447</v>
      </c>
      <c r="BA1283" s="75">
        <v>35.24</v>
      </c>
      <c r="BB1283" s="90">
        <v>35.037500000000001</v>
      </c>
      <c r="BC1283" s="76">
        <f t="shared" si="713"/>
        <v>34.15104166666665</v>
      </c>
      <c r="BD1283" s="76">
        <f t="shared" si="714"/>
        <v>34.157124999999986</v>
      </c>
      <c r="BE1283" s="77">
        <f t="shared" si="720"/>
        <v>2.5956992527070847E-2</v>
      </c>
      <c r="BF1283" s="77">
        <f t="shared" si="711"/>
        <v>3.1702756013570109E-2</v>
      </c>
    </row>
    <row r="1284" spans="1:58" s="23" customFormat="1" ht="13.15" x14ac:dyDescent="0.4">
      <c r="A1284" s="57">
        <v>44442</v>
      </c>
      <c r="B1284" s="112">
        <v>18.353000000000002</v>
      </c>
      <c r="C1284" s="112">
        <v>20.562000000000001</v>
      </c>
      <c r="D1284" s="112">
        <v>21.731000000000002</v>
      </c>
      <c r="E1284" s="112">
        <v>22.15</v>
      </c>
      <c r="F1284" s="112">
        <v>23.353999999999999</v>
      </c>
      <c r="G1284" s="112">
        <v>23.803999999999998</v>
      </c>
      <c r="H1284" s="113">
        <v>24.36</v>
      </c>
      <c r="I1284" s="90">
        <f t="shared" si="733"/>
        <v>19.864421052631581</v>
      </c>
      <c r="J1284" s="90">
        <f t="shared" si="734"/>
        <v>21.361842105263161</v>
      </c>
      <c r="K1284" s="114">
        <v>6</v>
      </c>
      <c r="L1284" s="115">
        <v>5.2631578947368418E-2</v>
      </c>
      <c r="M1284" s="90">
        <v>11.66</v>
      </c>
      <c r="N1284" s="90">
        <v>16.41</v>
      </c>
      <c r="O1284" s="90">
        <v>20.32</v>
      </c>
      <c r="P1284" s="90">
        <v>23.47</v>
      </c>
      <c r="Q1284" s="90">
        <v>25.49</v>
      </c>
      <c r="R1284" s="63">
        <f t="shared" si="722"/>
        <v>15.719999999999999</v>
      </c>
      <c r="S1284" s="64">
        <f t="shared" si="721"/>
        <v>0</v>
      </c>
      <c r="T1284" s="65">
        <f t="shared" si="715"/>
        <v>0.71054235222425355</v>
      </c>
      <c r="U1284" s="65">
        <f t="shared" si="715"/>
        <v>0.80757874015748032</v>
      </c>
      <c r="V1284" s="65">
        <f t="shared" si="723"/>
        <v>0.69919045590115048</v>
      </c>
      <c r="W1284" s="65">
        <f t="shared" si="724"/>
        <v>0.64378187524519426</v>
      </c>
      <c r="X1284" s="61">
        <f t="shared" si="735"/>
        <v>0.12036179371219961</v>
      </c>
      <c r="Y1284" s="66">
        <f t="shared" si="725"/>
        <v>9.9774266365688535E-2</v>
      </c>
      <c r="Z1284" s="61">
        <f t="shared" si="726"/>
        <v>7.5382063673746294E-2</v>
      </c>
      <c r="AA1284" s="67">
        <f t="shared" si="727"/>
        <v>19.864421052631581</v>
      </c>
      <c r="AB1284" s="68">
        <f t="shared" si="728"/>
        <v>0.11840341255332124</v>
      </c>
      <c r="AC1284" s="69">
        <f t="shared" si="729"/>
        <v>0.21050707206773803</v>
      </c>
      <c r="AD1284" s="70">
        <f>_xlfn.PERCENTILE.EXC(AC1284:$AC$5675,0.5)</f>
        <v>8.8550048867017048E-2</v>
      </c>
      <c r="AE1284" s="70">
        <f>_xlfn.PERCENTILE.EXC($AC1284:AC$5675,0.35)</f>
        <v>5.2043837767923165E-2</v>
      </c>
      <c r="AF1284" s="71">
        <f t="shared" si="717"/>
        <v>3.2111908087192553E-2</v>
      </c>
      <c r="AG1284" s="70">
        <f t="shared" si="718"/>
        <v>-0.27366487307327381</v>
      </c>
      <c r="AH1284" s="70">
        <f t="shared" si="719"/>
        <v>-0.29773719104760293</v>
      </c>
      <c r="AI1284" s="61" t="str">
        <f t="shared" si="707"/>
        <v>Short VOL</v>
      </c>
      <c r="AJ1284" s="68" t="str">
        <f t="shared" si="708"/>
        <v>Short VOL</v>
      </c>
      <c r="AK1284" s="72" t="str">
        <f t="shared" si="709"/>
        <v>00631L</v>
      </c>
      <c r="AL1284" s="73">
        <f t="shared" si="736"/>
        <v>1</v>
      </c>
      <c r="AM1284" s="72" t="str">
        <f t="shared" si="712"/>
        <v>00631L</v>
      </c>
      <c r="AN1284" s="73">
        <f t="shared" si="737"/>
        <v>1</v>
      </c>
      <c r="AO1284" s="74" t="str">
        <f t="shared" ref="AO1284:AO1347" si="743">IF(AC1284&gt;AF1284,"00631L",IF(AC1284&lt;AH1284,"00631L",IF(AC1284&lt;AG1284,AO1285,"00635U")))</f>
        <v>00631L</v>
      </c>
      <c r="AP1284" s="20">
        <f t="shared" si="738"/>
        <v>1</v>
      </c>
      <c r="AQ1284" s="74" t="str">
        <f t="shared" si="716"/>
        <v>00631L</v>
      </c>
      <c r="AR1284" s="20">
        <f t="shared" si="739"/>
        <v>1</v>
      </c>
      <c r="AS1284" s="74" t="str">
        <f t="shared" si="710"/>
        <v>00631L</v>
      </c>
      <c r="AT1284" s="20">
        <f t="shared" si="740"/>
        <v>1</v>
      </c>
      <c r="AU1284" s="74" t="str">
        <f t="shared" si="730"/>
        <v>00631L</v>
      </c>
      <c r="AV1284" s="20">
        <f t="shared" si="741"/>
        <v>1</v>
      </c>
      <c r="AW1284" s="74" t="str">
        <f t="shared" si="731"/>
        <v>00631L</v>
      </c>
      <c r="AX1284" s="20">
        <f t="shared" si="732"/>
        <v>1</v>
      </c>
      <c r="AY1284" s="20">
        <f t="shared" si="742"/>
        <v>0</v>
      </c>
      <c r="AZ1284" s="57">
        <v>44446</v>
      </c>
      <c r="BA1284" s="75">
        <v>35.049999999999997</v>
      </c>
      <c r="BB1284" s="90">
        <v>34.75</v>
      </c>
      <c r="BC1284" s="76">
        <f t="shared" si="713"/>
        <v>34.147291666666653</v>
      </c>
      <c r="BD1284" s="76">
        <f t="shared" si="714"/>
        <v>34.15124999999999</v>
      </c>
      <c r="BE1284" s="77">
        <f t="shared" si="720"/>
        <v>1.765025288730844E-2</v>
      </c>
      <c r="BF1284" s="77">
        <f t="shared" si="711"/>
        <v>2.6316752681088015E-2</v>
      </c>
    </row>
    <row r="1285" spans="1:58" s="23" customFormat="1" ht="13.15" x14ac:dyDescent="0.4">
      <c r="A1285" s="57">
        <v>44441</v>
      </c>
      <c r="B1285" s="112">
        <v>17.963000000000001</v>
      </c>
      <c r="C1285" s="112">
        <v>20.443000000000001</v>
      </c>
      <c r="D1285" s="112">
        <v>21.55</v>
      </c>
      <c r="E1285" s="112">
        <v>22</v>
      </c>
      <c r="F1285" s="112">
        <v>23.2</v>
      </c>
      <c r="G1285" s="112">
        <v>23.626000000000001</v>
      </c>
      <c r="H1285" s="113">
        <v>24.125</v>
      </c>
      <c r="I1285" s="90">
        <f t="shared" si="733"/>
        <v>19.529315789473685</v>
      </c>
      <c r="J1285" s="90">
        <f t="shared" si="734"/>
        <v>21.142157894736844</v>
      </c>
      <c r="K1285" s="114">
        <v>7</v>
      </c>
      <c r="L1285" s="115">
        <v>5.2631578947368418E-2</v>
      </c>
      <c r="M1285" s="90">
        <v>12.73</v>
      </c>
      <c r="N1285" s="90">
        <v>16.41</v>
      </c>
      <c r="O1285" s="90">
        <v>20.13</v>
      </c>
      <c r="P1285" s="90">
        <v>23.35</v>
      </c>
      <c r="Q1285" s="90">
        <v>25.12</v>
      </c>
      <c r="R1285" s="63">
        <f t="shared" si="722"/>
        <v>14.340000000000003</v>
      </c>
      <c r="S1285" s="64">
        <f t="shared" si="721"/>
        <v>1.8621973929236545E-2</v>
      </c>
      <c r="T1285" s="65">
        <f t="shared" si="715"/>
        <v>0.77574649603900059</v>
      </c>
      <c r="U1285" s="65">
        <f t="shared" si="715"/>
        <v>0.81520119225037257</v>
      </c>
      <c r="V1285" s="65">
        <f t="shared" si="723"/>
        <v>0.70278372591006422</v>
      </c>
      <c r="W1285" s="65">
        <f t="shared" si="724"/>
        <v>0.65326433121019101</v>
      </c>
      <c r="X1285" s="61">
        <f t="shared" si="735"/>
        <v>0.13806157100707012</v>
      </c>
      <c r="Y1285" s="66">
        <f t="shared" si="725"/>
        <v>9.6590909090909088E-2</v>
      </c>
      <c r="Z1285" s="61">
        <f t="shared" si="726"/>
        <v>8.2585694381186764E-2</v>
      </c>
      <c r="AA1285" s="67">
        <f t="shared" si="727"/>
        <v>19.529315789473685</v>
      </c>
      <c r="AB1285" s="68">
        <f t="shared" si="728"/>
        <v>9.4637416209628331E-2</v>
      </c>
      <c r="AC1285" s="69">
        <f t="shared" si="729"/>
        <v>0.19008627601911549</v>
      </c>
      <c r="AD1285" s="70">
        <f>_xlfn.PERCENTILE.EXC(AC1285:$AC$5675,0.5)</f>
        <v>8.8549618320610701E-2</v>
      </c>
      <c r="AE1285" s="70">
        <f>_xlfn.PERCENTILE.EXC($AC1285:AC$5675,0.35)</f>
        <v>5.2013118994826399E-2</v>
      </c>
      <c r="AF1285" s="71">
        <f t="shared" si="717"/>
        <v>3.2111908087192553E-2</v>
      </c>
      <c r="AG1285" s="70">
        <f t="shared" si="718"/>
        <v>-0.27366487307327381</v>
      </c>
      <c r="AH1285" s="70">
        <f t="shared" si="719"/>
        <v>-0.29773719104760293</v>
      </c>
      <c r="AI1285" s="61" t="str">
        <f t="shared" ref="AI1285:AI1348" si="744">IF(AC1285&gt;AD1285,"Short VOL","Safety")</f>
        <v>Short VOL</v>
      </c>
      <c r="AJ1285" s="68" t="str">
        <f t="shared" ref="AJ1285:AJ1348" si="745">IF(AC1285&gt;AF1285,"Short VOL","Safety")</f>
        <v>Short VOL</v>
      </c>
      <c r="AK1285" s="72" t="str">
        <f t="shared" ref="AK1285:AK1348" si="746">IF(AO1285 = "00631L","00631L",IF(AS1285 = "00631L","00631L","00635U"))</f>
        <v>00631L</v>
      </c>
      <c r="AL1285" s="73">
        <f t="shared" si="736"/>
        <v>1</v>
      </c>
      <c r="AM1285" s="72" t="str">
        <f t="shared" si="712"/>
        <v>00631L</v>
      </c>
      <c r="AN1285" s="73">
        <f t="shared" si="737"/>
        <v>1</v>
      </c>
      <c r="AO1285" s="74" t="str">
        <f t="shared" si="743"/>
        <v>00631L</v>
      </c>
      <c r="AP1285" s="20">
        <f t="shared" si="738"/>
        <v>1</v>
      </c>
      <c r="AQ1285" s="74" t="str">
        <f t="shared" si="716"/>
        <v>00631L</v>
      </c>
      <c r="AR1285" s="20">
        <f t="shared" si="739"/>
        <v>1</v>
      </c>
      <c r="AS1285" s="74" t="str">
        <f t="shared" ref="AS1285:AS1348" si="747">IF(BA1285&gt;BD1285,IF(BF1285&lt;0.2,"00631L","00635U"),"00635U")</f>
        <v>00631L</v>
      </c>
      <c r="AT1285" s="20">
        <f t="shared" si="740"/>
        <v>1</v>
      </c>
      <c r="AU1285" s="74" t="str">
        <f t="shared" si="730"/>
        <v>00631L</v>
      </c>
      <c r="AV1285" s="20">
        <f t="shared" si="741"/>
        <v>1</v>
      </c>
      <c r="AW1285" s="74" t="str">
        <f t="shared" si="731"/>
        <v>00631L</v>
      </c>
      <c r="AX1285" s="20">
        <f t="shared" si="732"/>
        <v>1</v>
      </c>
      <c r="AY1285" s="20">
        <f t="shared" si="742"/>
        <v>0</v>
      </c>
      <c r="AZ1285" s="57">
        <v>44442</v>
      </c>
      <c r="BA1285" s="75">
        <v>35</v>
      </c>
      <c r="BB1285" s="90">
        <v>34.4375</v>
      </c>
      <c r="BC1285" s="76">
        <f t="shared" si="713"/>
        <v>34.147499999999987</v>
      </c>
      <c r="BD1285" s="76">
        <f t="shared" si="714"/>
        <v>34.151458333333316</v>
      </c>
      <c r="BE1285" s="77">
        <f t="shared" si="720"/>
        <v>8.4925690021235376E-3</v>
      </c>
      <c r="BF1285" s="77">
        <f t="shared" ref="BF1285:BF1348" si="748">(BA1285-BD1285)/BD1285</f>
        <v>2.4846425543077609E-2</v>
      </c>
    </row>
    <row r="1286" spans="1:58" s="23" customFormat="1" ht="13.15" x14ac:dyDescent="0.4">
      <c r="A1286" s="57">
        <v>44440</v>
      </c>
      <c r="B1286" s="112">
        <v>18.081</v>
      </c>
      <c r="C1286" s="112">
        <v>20.446000000000002</v>
      </c>
      <c r="D1286" s="112">
        <v>21.506</v>
      </c>
      <c r="E1286" s="112">
        <v>21.995999999999999</v>
      </c>
      <c r="F1286" s="112">
        <v>23.2</v>
      </c>
      <c r="G1286" s="112">
        <v>23.62</v>
      </c>
      <c r="H1286" s="113">
        <v>24.1</v>
      </c>
      <c r="I1286" s="90">
        <f t="shared" si="733"/>
        <v>19.450210526315789</v>
      </c>
      <c r="J1286" s="90">
        <f t="shared" si="734"/>
        <v>21.059684210526317</v>
      </c>
      <c r="K1286" s="114">
        <v>8</v>
      </c>
      <c r="L1286" s="115">
        <v>5.2631578947368418E-2</v>
      </c>
      <c r="M1286" s="90">
        <v>11.75</v>
      </c>
      <c r="N1286" s="90">
        <v>16.11</v>
      </c>
      <c r="O1286" s="90">
        <v>20.079999999999998</v>
      </c>
      <c r="P1286" s="90">
        <v>23.27</v>
      </c>
      <c r="Q1286" s="90">
        <v>25.22</v>
      </c>
      <c r="R1286" s="63">
        <f t="shared" si="722"/>
        <v>15.489999999999995</v>
      </c>
      <c r="S1286" s="64">
        <f t="shared" si="721"/>
        <v>-2.2451456310679671E-2</v>
      </c>
      <c r="T1286" s="65">
        <f t="shared" si="715"/>
        <v>0.72936064556176294</v>
      </c>
      <c r="U1286" s="65">
        <f t="shared" si="715"/>
        <v>0.80229083665338652</v>
      </c>
      <c r="V1286" s="65">
        <f t="shared" si="723"/>
        <v>0.69230769230769229</v>
      </c>
      <c r="W1286" s="65">
        <f t="shared" si="724"/>
        <v>0.63877874702616966</v>
      </c>
      <c r="X1286" s="61">
        <f t="shared" si="735"/>
        <v>0.13080028759471279</v>
      </c>
      <c r="Y1286" s="66">
        <f t="shared" si="725"/>
        <v>9.5653755228223447E-2</v>
      </c>
      <c r="Z1286" s="61">
        <f t="shared" si="726"/>
        <v>8.2748394010077081E-2</v>
      </c>
      <c r="AA1286" s="67">
        <f t="shared" si="727"/>
        <v>19.450210526315793</v>
      </c>
      <c r="AB1286" s="68">
        <f t="shared" si="728"/>
        <v>0.12234636871508381</v>
      </c>
      <c r="AC1286" s="69">
        <f t="shared" si="729"/>
        <v>0.20733771113071345</v>
      </c>
      <c r="AD1286" s="70">
        <f>_xlfn.PERCENTILE.EXC(AC1286:$AC$5675,0.5)</f>
        <v>8.8489216420657046E-2</v>
      </c>
      <c r="AE1286" s="70">
        <f>_xlfn.PERCENTILE.EXC($AC1286:AC$5675,0.35)</f>
        <v>5.1993538918408723E-2</v>
      </c>
      <c r="AF1286" s="71">
        <f t="shared" si="717"/>
        <v>3.2111908087192553E-2</v>
      </c>
      <c r="AG1286" s="70">
        <f t="shared" si="718"/>
        <v>-0.27366487307327381</v>
      </c>
      <c r="AH1286" s="70">
        <f t="shared" si="719"/>
        <v>-0.29773719104760293</v>
      </c>
      <c r="AI1286" s="61" t="str">
        <f t="shared" si="744"/>
        <v>Short VOL</v>
      </c>
      <c r="AJ1286" s="68" t="str">
        <f t="shared" si="745"/>
        <v>Short VOL</v>
      </c>
      <c r="AK1286" s="72" t="str">
        <f t="shared" si="746"/>
        <v>00631L</v>
      </c>
      <c r="AL1286" s="73">
        <f t="shared" si="736"/>
        <v>1</v>
      </c>
      <c r="AM1286" s="72" t="str">
        <f t="shared" ref="AM1286:AM1349" si="749">IF(AO1286&lt;&gt;AQ1286,AM1287,AO1286)</f>
        <v>00631L</v>
      </c>
      <c r="AN1286" s="73">
        <f t="shared" si="737"/>
        <v>1</v>
      </c>
      <c r="AO1286" s="74" t="str">
        <f t="shared" si="743"/>
        <v>00631L</v>
      </c>
      <c r="AP1286" s="20">
        <f t="shared" si="738"/>
        <v>1</v>
      </c>
      <c r="AQ1286" s="74" t="str">
        <f t="shared" si="716"/>
        <v>00631L</v>
      </c>
      <c r="AR1286" s="20">
        <f t="shared" si="739"/>
        <v>1</v>
      </c>
      <c r="AS1286" s="74" t="str">
        <f t="shared" si="747"/>
        <v>00631L</v>
      </c>
      <c r="AT1286" s="20">
        <f t="shared" si="740"/>
        <v>1</v>
      </c>
      <c r="AU1286" s="74" t="str">
        <f t="shared" si="730"/>
        <v>00631L</v>
      </c>
      <c r="AV1286" s="20">
        <f t="shared" si="741"/>
        <v>1</v>
      </c>
      <c r="AW1286" s="74" t="str">
        <f t="shared" si="731"/>
        <v>00631L</v>
      </c>
      <c r="AX1286" s="20">
        <f t="shared" si="732"/>
        <v>1</v>
      </c>
      <c r="AY1286" s="20">
        <f t="shared" si="742"/>
        <v>0</v>
      </c>
      <c r="AZ1286" s="57">
        <v>44441</v>
      </c>
      <c r="BA1286" s="75">
        <v>34.76</v>
      </c>
      <c r="BB1286" s="90">
        <v>34.712499999999999</v>
      </c>
      <c r="BC1286" s="76">
        <f t="shared" ref="BC1286:BC1349" si="750">AVERAGE(BB1286:BB1345)</f>
        <v>34.148124999999986</v>
      </c>
      <c r="BD1286" s="76">
        <f t="shared" ref="BD1286:BD1349" si="751">AVERAGE(BA1286,BB1286:BB1344)</f>
        <v>34.152874999999987</v>
      </c>
      <c r="BE1286" s="77">
        <f t="shared" si="720"/>
        <v>1.6527261745703833E-2</v>
      </c>
      <c r="BF1286" s="77">
        <f t="shared" si="748"/>
        <v>1.777668790694812E-2</v>
      </c>
    </row>
    <row r="1287" spans="1:58" s="23" customFormat="1" ht="13.15" x14ac:dyDescent="0.4">
      <c r="A1287" s="57">
        <v>44439</v>
      </c>
      <c r="B1287" s="112">
        <v>18.620999999999999</v>
      </c>
      <c r="C1287" s="112">
        <v>20.907</v>
      </c>
      <c r="D1287" s="112">
        <v>21.898</v>
      </c>
      <c r="E1287" s="112">
        <v>22.3</v>
      </c>
      <c r="F1287" s="112">
        <v>23.417999999999999</v>
      </c>
      <c r="G1287" s="112">
        <v>23.85</v>
      </c>
      <c r="H1287" s="113">
        <v>24.306000000000001</v>
      </c>
      <c r="I1287" s="90">
        <f t="shared" si="733"/>
        <v>19.824157894736842</v>
      </c>
      <c r="J1287" s="90">
        <f t="shared" si="734"/>
        <v>21.428578947368422</v>
      </c>
      <c r="K1287" s="114">
        <v>9</v>
      </c>
      <c r="L1287" s="115">
        <v>5.2631578947368418E-2</v>
      </c>
      <c r="M1287" s="90">
        <v>12.75</v>
      </c>
      <c r="N1287" s="90">
        <v>16.48</v>
      </c>
      <c r="O1287" s="90">
        <v>20.420000000000002</v>
      </c>
      <c r="P1287" s="90">
        <v>23.49</v>
      </c>
      <c r="Q1287" s="90">
        <v>25.32</v>
      </c>
      <c r="R1287" s="63">
        <f t="shared" si="722"/>
        <v>14.679999999999996</v>
      </c>
      <c r="S1287" s="64">
        <f t="shared" si="721"/>
        <v>1.7912291537986357E-2</v>
      </c>
      <c r="T1287" s="65">
        <f t="shared" si="715"/>
        <v>0.77366504854368934</v>
      </c>
      <c r="U1287" s="65">
        <f t="shared" si="715"/>
        <v>0.80705190989226239</v>
      </c>
      <c r="V1287" s="65">
        <f t="shared" si="723"/>
        <v>0.70157513835674756</v>
      </c>
      <c r="W1287" s="65">
        <f t="shared" si="724"/>
        <v>0.65086887835703</v>
      </c>
      <c r="X1287" s="61">
        <f t="shared" si="735"/>
        <v>0.12276462058965693</v>
      </c>
      <c r="Y1287" s="66">
        <f t="shared" si="725"/>
        <v>8.9955156950672646E-2</v>
      </c>
      <c r="Z1287" s="61">
        <f t="shared" si="726"/>
        <v>8.0932620752457815E-2</v>
      </c>
      <c r="AA1287" s="67">
        <f t="shared" si="727"/>
        <v>19.824157894736842</v>
      </c>
      <c r="AB1287" s="68">
        <f t="shared" si="728"/>
        <v>0.12991504854368921</v>
      </c>
      <c r="AC1287" s="69">
        <f t="shared" si="729"/>
        <v>0.20292220235053651</v>
      </c>
      <c r="AD1287" s="70">
        <f>_xlfn.PERCENTILE.EXC(AC1287:$AC$5675,0.5)</f>
        <v>8.8428814520703405E-2</v>
      </c>
      <c r="AE1287" s="70">
        <f>_xlfn.PERCENTILE.EXC($AC1287:AC$5675,0.35)</f>
        <v>5.1988810437563135E-2</v>
      </c>
      <c r="AF1287" s="71">
        <f t="shared" si="717"/>
        <v>3.2111908087192553E-2</v>
      </c>
      <c r="AG1287" s="70">
        <f t="shared" si="718"/>
        <v>-0.27366487307327381</v>
      </c>
      <c r="AH1287" s="70">
        <f t="shared" si="719"/>
        <v>-0.29773719104760293</v>
      </c>
      <c r="AI1287" s="61" t="str">
        <f t="shared" si="744"/>
        <v>Short VOL</v>
      </c>
      <c r="AJ1287" s="68" t="str">
        <f t="shared" si="745"/>
        <v>Short VOL</v>
      </c>
      <c r="AK1287" s="72" t="str">
        <f t="shared" si="746"/>
        <v>00631L</v>
      </c>
      <c r="AL1287" s="73">
        <f t="shared" si="736"/>
        <v>1</v>
      </c>
      <c r="AM1287" s="72" t="str">
        <f t="shared" si="749"/>
        <v>00631L</v>
      </c>
      <c r="AN1287" s="73">
        <f t="shared" si="737"/>
        <v>1</v>
      </c>
      <c r="AO1287" s="74" t="str">
        <f t="shared" si="743"/>
        <v>00631L</v>
      </c>
      <c r="AP1287" s="20">
        <f t="shared" si="738"/>
        <v>1</v>
      </c>
      <c r="AQ1287" s="74" t="str">
        <f t="shared" si="716"/>
        <v>00631L</v>
      </c>
      <c r="AR1287" s="20">
        <f t="shared" si="739"/>
        <v>1</v>
      </c>
      <c r="AS1287" s="74" t="str">
        <f t="shared" si="747"/>
        <v>00631L</v>
      </c>
      <c r="AT1287" s="20">
        <f t="shared" si="740"/>
        <v>1</v>
      </c>
      <c r="AU1287" s="74" t="str">
        <f t="shared" si="730"/>
        <v>00631L</v>
      </c>
      <c r="AV1287" s="20">
        <f t="shared" si="741"/>
        <v>1</v>
      </c>
      <c r="AW1287" s="74" t="str">
        <f t="shared" si="731"/>
        <v>00631L</v>
      </c>
      <c r="AX1287" s="20">
        <f t="shared" si="732"/>
        <v>1</v>
      </c>
      <c r="AY1287" s="20">
        <f t="shared" si="742"/>
        <v>0</v>
      </c>
      <c r="AZ1287" s="57">
        <v>44440</v>
      </c>
      <c r="BA1287" s="75">
        <v>34.47</v>
      </c>
      <c r="BB1287" s="90">
        <v>34.75</v>
      </c>
      <c r="BC1287" s="76">
        <f t="shared" si="750"/>
        <v>34.141041666666652</v>
      </c>
      <c r="BD1287" s="76">
        <f t="shared" si="751"/>
        <v>34.14408333333332</v>
      </c>
      <c r="BE1287" s="77">
        <f t="shared" si="720"/>
        <v>1.7836548142814861E-2</v>
      </c>
      <c r="BF1287" s="77">
        <f t="shared" si="748"/>
        <v>9.5453336229560145E-3</v>
      </c>
    </row>
    <row r="1288" spans="1:58" s="23" customFormat="1" ht="13.15" x14ac:dyDescent="0.4">
      <c r="A1288" s="57">
        <v>44438</v>
      </c>
      <c r="B1288" s="112">
        <v>18.745999999999999</v>
      </c>
      <c r="C1288" s="112">
        <v>20.949000000000002</v>
      </c>
      <c r="D1288" s="112">
        <v>21.907</v>
      </c>
      <c r="E1288" s="112">
        <v>22.3</v>
      </c>
      <c r="F1288" s="112">
        <v>23.437999999999999</v>
      </c>
      <c r="G1288" s="112">
        <v>23.815000000000001</v>
      </c>
      <c r="H1288" s="113">
        <v>24.254000000000001</v>
      </c>
      <c r="I1288" s="90">
        <f t="shared" si="733"/>
        <v>19.789526315789473</v>
      </c>
      <c r="J1288" s="90">
        <f t="shared" si="734"/>
        <v>21.402789473684212</v>
      </c>
      <c r="K1288" s="114">
        <v>10</v>
      </c>
      <c r="L1288" s="115">
        <v>5.2631578947368418E-2</v>
      </c>
      <c r="M1288" s="90">
        <v>12</v>
      </c>
      <c r="N1288" s="90">
        <v>16.190000000000001</v>
      </c>
      <c r="O1288" s="90">
        <v>20.399999999999999</v>
      </c>
      <c r="P1288" s="90">
        <v>23.43</v>
      </c>
      <c r="Q1288" s="90">
        <v>25.3</v>
      </c>
      <c r="R1288" s="63">
        <f t="shared" si="722"/>
        <v>15.639999999999997</v>
      </c>
      <c r="S1288" s="64">
        <f t="shared" si="721"/>
        <v>-1.2202562538132964E-2</v>
      </c>
      <c r="T1288" s="65">
        <f t="shared" si="715"/>
        <v>0.74119827053736864</v>
      </c>
      <c r="U1288" s="65">
        <f t="shared" si="715"/>
        <v>0.79362745098039222</v>
      </c>
      <c r="V1288" s="65">
        <f t="shared" si="723"/>
        <v>0.6909944515578319</v>
      </c>
      <c r="W1288" s="65">
        <f t="shared" si="724"/>
        <v>0.63992094861660087</v>
      </c>
      <c r="X1288" s="61">
        <f t="shared" si="735"/>
        <v>0.11751840392617108</v>
      </c>
      <c r="Y1288" s="66">
        <f t="shared" si="725"/>
        <v>8.7623318385650253E-2</v>
      </c>
      <c r="Z1288" s="61">
        <f t="shared" si="726"/>
        <v>8.1521059784415581E-2</v>
      </c>
      <c r="AA1288" s="67">
        <f t="shared" si="727"/>
        <v>19.789526315789473</v>
      </c>
      <c r="AB1288" s="68">
        <f t="shared" si="728"/>
        <v>0.15787523162445938</v>
      </c>
      <c r="AC1288" s="69">
        <f t="shared" si="729"/>
        <v>0.22233022333474192</v>
      </c>
      <c r="AD1288" s="70">
        <f>_xlfn.PERCENTILE.EXC(AC1288:$AC$5675,0.5)</f>
        <v>8.8420703308576765E-2</v>
      </c>
      <c r="AE1288" s="70">
        <f>_xlfn.PERCENTILE.EXC($AC1288:AC$5675,0.35)</f>
        <v>5.1984081956717533E-2</v>
      </c>
      <c r="AF1288" s="71">
        <f t="shared" si="717"/>
        <v>3.2111908087192553E-2</v>
      </c>
      <c r="AG1288" s="70">
        <f t="shared" si="718"/>
        <v>-0.27366487307327381</v>
      </c>
      <c r="AH1288" s="70">
        <f t="shared" si="719"/>
        <v>-0.29773719104760293</v>
      </c>
      <c r="AI1288" s="61" t="str">
        <f t="shared" si="744"/>
        <v>Short VOL</v>
      </c>
      <c r="AJ1288" s="68" t="str">
        <f t="shared" si="745"/>
        <v>Short VOL</v>
      </c>
      <c r="AK1288" s="72" t="str">
        <f t="shared" si="746"/>
        <v>00631L</v>
      </c>
      <c r="AL1288" s="73">
        <f t="shared" si="736"/>
        <v>1</v>
      </c>
      <c r="AM1288" s="72" t="str">
        <f t="shared" si="749"/>
        <v>00631L</v>
      </c>
      <c r="AN1288" s="73">
        <f t="shared" si="737"/>
        <v>1</v>
      </c>
      <c r="AO1288" s="74" t="str">
        <f t="shared" si="743"/>
        <v>00631L</v>
      </c>
      <c r="AP1288" s="20">
        <f t="shared" si="738"/>
        <v>1</v>
      </c>
      <c r="AQ1288" s="74" t="str">
        <f t="shared" si="716"/>
        <v>00631L</v>
      </c>
      <c r="AR1288" s="20">
        <f t="shared" si="739"/>
        <v>1</v>
      </c>
      <c r="AS1288" s="74" t="str">
        <f t="shared" si="747"/>
        <v>00631L</v>
      </c>
      <c r="AT1288" s="20">
        <f t="shared" si="740"/>
        <v>1</v>
      </c>
      <c r="AU1288" s="74" t="str">
        <f t="shared" si="730"/>
        <v>00631L</v>
      </c>
      <c r="AV1288" s="20">
        <f t="shared" si="741"/>
        <v>1</v>
      </c>
      <c r="AW1288" s="74" t="str">
        <f t="shared" si="731"/>
        <v>00631L</v>
      </c>
      <c r="AX1288" s="20">
        <f t="shared" si="732"/>
        <v>1</v>
      </c>
      <c r="AY1288" s="20">
        <f t="shared" si="742"/>
        <v>0</v>
      </c>
      <c r="AZ1288" s="57">
        <v>44439</v>
      </c>
      <c r="BA1288" s="75">
        <v>34.79</v>
      </c>
      <c r="BB1288" s="90">
        <v>34.9375</v>
      </c>
      <c r="BC1288" s="76">
        <f t="shared" si="750"/>
        <v>34.133333333333319</v>
      </c>
      <c r="BD1288" s="76">
        <f t="shared" si="751"/>
        <v>34.14170833333332</v>
      </c>
      <c r="BE1288" s="77">
        <f t="shared" si="720"/>
        <v>2.3559570312500441E-2</v>
      </c>
      <c r="BF1288" s="77">
        <f t="shared" si="748"/>
        <v>1.8988260936953112E-2</v>
      </c>
    </row>
    <row r="1289" spans="1:58" s="23" customFormat="1" ht="13.15" x14ac:dyDescent="0.4">
      <c r="A1289" s="57">
        <v>44435</v>
      </c>
      <c r="B1289" s="112">
        <v>18.952999999999999</v>
      </c>
      <c r="C1289" s="112">
        <v>21.131</v>
      </c>
      <c r="D1289" s="112">
        <v>21.948</v>
      </c>
      <c r="E1289" s="112">
        <v>22.242000000000001</v>
      </c>
      <c r="F1289" s="112">
        <v>23.323</v>
      </c>
      <c r="G1289" s="112">
        <v>23.797000000000001</v>
      </c>
      <c r="H1289" s="113">
        <v>24.26</v>
      </c>
      <c r="I1289" s="90">
        <f t="shared" si="733"/>
        <v>19.870052631578947</v>
      </c>
      <c r="J1289" s="90">
        <f t="shared" si="734"/>
        <v>21.475000000000001</v>
      </c>
      <c r="K1289" s="114">
        <v>11</v>
      </c>
      <c r="L1289" s="115">
        <v>5.2631578947368418E-2</v>
      </c>
      <c r="M1289" s="90">
        <v>12.32</v>
      </c>
      <c r="N1289" s="90">
        <v>16.39</v>
      </c>
      <c r="O1289" s="90">
        <v>20.61</v>
      </c>
      <c r="P1289" s="90">
        <v>23.54</v>
      </c>
      <c r="Q1289" s="90">
        <v>25.32</v>
      </c>
      <c r="R1289" s="63">
        <f t="shared" si="722"/>
        <v>15.439999999999998</v>
      </c>
      <c r="S1289" s="64">
        <f t="shared" si="721"/>
        <v>-0.13004246284501059</v>
      </c>
      <c r="T1289" s="65">
        <f t="shared" ref="T1289:U1352" si="752">M1289/N1289</f>
        <v>0.75167785234899331</v>
      </c>
      <c r="U1289" s="65">
        <f t="shared" si="752"/>
        <v>0.79524502668607477</v>
      </c>
      <c r="V1289" s="65">
        <f t="shared" si="723"/>
        <v>0.69626168224299068</v>
      </c>
      <c r="W1289" s="65">
        <f t="shared" si="724"/>
        <v>0.64731437598736175</v>
      </c>
      <c r="X1289" s="61">
        <f t="shared" si="735"/>
        <v>0.11491584445734189</v>
      </c>
      <c r="Y1289" s="66">
        <f t="shared" si="725"/>
        <v>9.0729250966639724E-2</v>
      </c>
      <c r="Z1289" s="61">
        <f t="shared" si="726"/>
        <v>8.0772175000198759E-2</v>
      </c>
      <c r="AA1289" s="67">
        <f t="shared" si="727"/>
        <v>19.870052631578947</v>
      </c>
      <c r="AB1289" s="68">
        <f t="shared" si="728"/>
        <v>0.15637583892617443</v>
      </c>
      <c r="AC1289" s="69">
        <f t="shared" si="729"/>
        <v>0.2123277993641822</v>
      </c>
      <c r="AD1289" s="70">
        <f>_xlfn.PERCENTILE.EXC(AC1289:$AC$5675,0.5)</f>
        <v>8.8412592096450124E-2</v>
      </c>
      <c r="AE1289" s="70">
        <f>_xlfn.PERCENTILE.EXC($AC1289:AC$5675,0.35)</f>
        <v>5.1978086232406392E-2</v>
      </c>
      <c r="AF1289" s="71">
        <f t="shared" si="717"/>
        <v>3.2111908087192553E-2</v>
      </c>
      <c r="AG1289" s="70">
        <f t="shared" si="718"/>
        <v>-0.27366487307327381</v>
      </c>
      <c r="AH1289" s="70">
        <f t="shared" si="719"/>
        <v>-0.29773719104760293</v>
      </c>
      <c r="AI1289" s="61" t="str">
        <f t="shared" si="744"/>
        <v>Short VOL</v>
      </c>
      <c r="AJ1289" s="68" t="str">
        <f t="shared" si="745"/>
        <v>Short VOL</v>
      </c>
      <c r="AK1289" s="72" t="str">
        <f t="shared" si="746"/>
        <v>00631L</v>
      </c>
      <c r="AL1289" s="73">
        <f t="shared" si="736"/>
        <v>1</v>
      </c>
      <c r="AM1289" s="72" t="str">
        <f t="shared" si="749"/>
        <v>00631L</v>
      </c>
      <c r="AN1289" s="73">
        <f t="shared" si="737"/>
        <v>1</v>
      </c>
      <c r="AO1289" s="74" t="str">
        <f t="shared" si="743"/>
        <v>00631L</v>
      </c>
      <c r="AP1289" s="20">
        <f t="shared" si="738"/>
        <v>1</v>
      </c>
      <c r="AQ1289" s="74" t="str">
        <f t="shared" si="716"/>
        <v>00631L</v>
      </c>
      <c r="AR1289" s="20">
        <f t="shared" si="739"/>
        <v>1</v>
      </c>
      <c r="AS1289" s="74" t="str">
        <f t="shared" si="747"/>
        <v>00631L</v>
      </c>
      <c r="AT1289" s="20">
        <f t="shared" si="740"/>
        <v>1</v>
      </c>
      <c r="AU1289" s="74" t="str">
        <f t="shared" si="730"/>
        <v>00631L</v>
      </c>
      <c r="AV1289" s="20">
        <f t="shared" si="741"/>
        <v>1</v>
      </c>
      <c r="AW1289" s="74" t="str">
        <f t="shared" si="731"/>
        <v>00631L</v>
      </c>
      <c r="AX1289" s="20">
        <f t="shared" si="732"/>
        <v>1</v>
      </c>
      <c r="AY1289" s="20">
        <f t="shared" si="742"/>
        <v>0</v>
      </c>
      <c r="AZ1289" s="57">
        <v>44438</v>
      </c>
      <c r="BA1289" s="75">
        <v>34.9</v>
      </c>
      <c r="BB1289" s="90">
        <v>34.9</v>
      </c>
      <c r="BC1289" s="76">
        <f t="shared" si="750"/>
        <v>34.125833333333318</v>
      </c>
      <c r="BD1289" s="76">
        <f t="shared" si="751"/>
        <v>34.132708333333319</v>
      </c>
      <c r="BE1289" s="77">
        <f t="shared" si="720"/>
        <v>2.2685648702107805E-2</v>
      </c>
      <c r="BF1289" s="77">
        <f t="shared" si="748"/>
        <v>2.2479659661737351E-2</v>
      </c>
    </row>
    <row r="1290" spans="1:58" s="23" customFormat="1" ht="13.15" x14ac:dyDescent="0.4">
      <c r="A1290" s="57">
        <v>44434</v>
      </c>
      <c r="B1290" s="112">
        <v>20.123000000000001</v>
      </c>
      <c r="C1290" s="112">
        <v>21.95</v>
      </c>
      <c r="D1290" s="112">
        <v>22.606000000000002</v>
      </c>
      <c r="E1290" s="112">
        <v>22.859000000000002</v>
      </c>
      <c r="F1290" s="112">
        <v>23.9</v>
      </c>
      <c r="G1290" s="112">
        <v>24.344999999999999</v>
      </c>
      <c r="H1290" s="113">
        <v>24.8</v>
      </c>
      <c r="I1290" s="90">
        <f t="shared" si="733"/>
        <v>20.796105263157894</v>
      </c>
      <c r="J1290" s="90">
        <f t="shared" si="734"/>
        <v>22.191684210526315</v>
      </c>
      <c r="K1290" s="114">
        <v>12</v>
      </c>
      <c r="L1290" s="115">
        <v>5.2631578947368418E-2</v>
      </c>
      <c r="M1290" s="90">
        <v>17.11</v>
      </c>
      <c r="N1290" s="90">
        <v>18.84</v>
      </c>
      <c r="O1290" s="90">
        <v>21.86</v>
      </c>
      <c r="P1290" s="90">
        <v>24.4</v>
      </c>
      <c r="Q1290" s="90">
        <v>25.98</v>
      </c>
      <c r="R1290" s="63">
        <f t="shared" si="722"/>
        <v>10.309999999999995</v>
      </c>
      <c r="S1290" s="64">
        <f t="shared" si="721"/>
        <v>0.1220964860035736</v>
      </c>
      <c r="T1290" s="65">
        <f t="shared" si="752"/>
        <v>0.90817409766454349</v>
      </c>
      <c r="U1290" s="65">
        <f t="shared" si="752"/>
        <v>0.86184812442817937</v>
      </c>
      <c r="V1290" s="65">
        <f t="shared" si="723"/>
        <v>0.77213114754098366</v>
      </c>
      <c r="W1290" s="65">
        <f t="shared" si="724"/>
        <v>0.72517321016166281</v>
      </c>
      <c r="X1290" s="61">
        <f t="shared" si="735"/>
        <v>9.0791631466481046E-2</v>
      </c>
      <c r="Y1290" s="66">
        <f t="shared" si="725"/>
        <v>8.491185091211334E-2</v>
      </c>
      <c r="Z1290" s="61">
        <f t="shared" si="726"/>
        <v>6.7107707414849921E-2</v>
      </c>
      <c r="AA1290" s="67">
        <f t="shared" si="727"/>
        <v>20.796105263157898</v>
      </c>
      <c r="AB1290" s="68">
        <f t="shared" si="728"/>
        <v>6.8099787685775015E-2</v>
      </c>
      <c r="AC1290" s="69">
        <f t="shared" si="729"/>
        <v>0.10382724326740436</v>
      </c>
      <c r="AD1290" s="70">
        <f>_xlfn.PERCENTILE.EXC(AC1290:$AC$5675,0.5)</f>
        <v>8.8401911003767111E-2</v>
      </c>
      <c r="AE1290" s="70">
        <f>_xlfn.PERCENTILE.EXC($AC1290:AC$5675,0.35)</f>
        <v>5.1971140075496088E-2</v>
      </c>
      <c r="AF1290" s="71">
        <f t="shared" si="717"/>
        <v>3.2111908087192553E-2</v>
      </c>
      <c r="AG1290" s="70">
        <f t="shared" si="718"/>
        <v>-0.27366487307327381</v>
      </c>
      <c r="AH1290" s="70">
        <f t="shared" si="719"/>
        <v>-0.29773719104760293</v>
      </c>
      <c r="AI1290" s="61" t="str">
        <f t="shared" si="744"/>
        <v>Short VOL</v>
      </c>
      <c r="AJ1290" s="68" t="str">
        <f t="shared" si="745"/>
        <v>Short VOL</v>
      </c>
      <c r="AK1290" s="72" t="str">
        <f t="shared" si="746"/>
        <v>00631L</v>
      </c>
      <c r="AL1290" s="73">
        <f t="shared" si="736"/>
        <v>1</v>
      </c>
      <c r="AM1290" s="72" t="str">
        <f t="shared" si="749"/>
        <v>00631L</v>
      </c>
      <c r="AN1290" s="73">
        <f t="shared" si="737"/>
        <v>1</v>
      </c>
      <c r="AO1290" s="74" t="str">
        <f t="shared" si="743"/>
        <v>00631L</v>
      </c>
      <c r="AP1290" s="20">
        <f t="shared" si="738"/>
        <v>1</v>
      </c>
      <c r="AQ1290" s="74" t="str">
        <f t="shared" ref="AQ1290:AQ1353" si="753">IF(BB1290&gt;BC1290,IF(BE1290&lt;0.2,"00631L","00635U"),"00635U")</f>
        <v>00631L</v>
      </c>
      <c r="AR1290" s="20">
        <f t="shared" si="739"/>
        <v>1</v>
      </c>
      <c r="AS1290" s="74" t="str">
        <f t="shared" si="747"/>
        <v>00631L</v>
      </c>
      <c r="AT1290" s="20">
        <f t="shared" si="740"/>
        <v>1</v>
      </c>
      <c r="AU1290" s="74" t="str">
        <f t="shared" si="730"/>
        <v>00631L</v>
      </c>
      <c r="AV1290" s="20">
        <f t="shared" si="741"/>
        <v>1</v>
      </c>
      <c r="AW1290" s="74" t="str">
        <f t="shared" si="731"/>
        <v>00631L</v>
      </c>
      <c r="AX1290" s="20">
        <f t="shared" si="732"/>
        <v>1</v>
      </c>
      <c r="AY1290" s="20">
        <f t="shared" si="742"/>
        <v>0</v>
      </c>
      <c r="AZ1290" s="57">
        <v>44435</v>
      </c>
      <c r="BA1290" s="75">
        <v>34.96</v>
      </c>
      <c r="BB1290" s="90">
        <v>34.575000000000003</v>
      </c>
      <c r="BC1290" s="76">
        <f t="shared" si="750"/>
        <v>34.120208333333316</v>
      </c>
      <c r="BD1290" s="76">
        <f t="shared" si="751"/>
        <v>34.126833333333323</v>
      </c>
      <c r="BE1290" s="77">
        <f t="shared" si="720"/>
        <v>1.3329099934667847E-2</v>
      </c>
      <c r="BF1290" s="77">
        <f t="shared" si="748"/>
        <v>2.4413828805290402E-2</v>
      </c>
    </row>
    <row r="1291" spans="1:58" s="23" customFormat="1" ht="13.15" x14ac:dyDescent="0.4">
      <c r="A1291" s="57">
        <v>44433</v>
      </c>
      <c r="B1291" s="112">
        <v>19.233000000000001</v>
      </c>
      <c r="C1291" s="112">
        <v>21.29</v>
      </c>
      <c r="D1291" s="112">
        <v>22.198</v>
      </c>
      <c r="E1291" s="112">
        <v>22.501000000000001</v>
      </c>
      <c r="F1291" s="112">
        <v>23.6</v>
      </c>
      <c r="G1291" s="112">
        <v>24.045999999999999</v>
      </c>
      <c r="H1291" s="113">
        <v>24.55</v>
      </c>
      <c r="I1291" s="90">
        <f t="shared" si="733"/>
        <v>19.882578947368422</v>
      </c>
      <c r="J1291" s="90">
        <f t="shared" si="734"/>
        <v>21.576736842105262</v>
      </c>
      <c r="K1291" s="114">
        <v>13</v>
      </c>
      <c r="L1291" s="115">
        <v>5.2631578947368418E-2</v>
      </c>
      <c r="M1291" s="90">
        <v>12.99</v>
      </c>
      <c r="N1291" s="90">
        <v>16.79</v>
      </c>
      <c r="O1291" s="90">
        <v>20.79</v>
      </c>
      <c r="P1291" s="90">
        <v>23.64</v>
      </c>
      <c r="Q1291" s="90">
        <v>25.52</v>
      </c>
      <c r="R1291" s="63">
        <f t="shared" si="722"/>
        <v>14.649999999999999</v>
      </c>
      <c r="S1291" s="64">
        <f t="shared" si="721"/>
        <v>-2.4970963995354225E-2</v>
      </c>
      <c r="T1291" s="65">
        <f t="shared" si="752"/>
        <v>0.77367480643240027</v>
      </c>
      <c r="U1291" s="65">
        <f t="shared" si="752"/>
        <v>0.80759980759980754</v>
      </c>
      <c r="V1291" s="65">
        <f t="shared" si="723"/>
        <v>0.71023688663282569</v>
      </c>
      <c r="W1291" s="65">
        <f t="shared" si="724"/>
        <v>0.6579153605015674</v>
      </c>
      <c r="X1291" s="61">
        <f t="shared" si="735"/>
        <v>0.10695159361514057</v>
      </c>
      <c r="Y1291" s="66">
        <f t="shared" si="725"/>
        <v>9.1062619439136017E-2</v>
      </c>
      <c r="Z1291" s="61">
        <f t="shared" si="726"/>
        <v>8.5208156307161137E-2</v>
      </c>
      <c r="AA1291" s="67">
        <f t="shared" si="727"/>
        <v>19.882578947368422</v>
      </c>
      <c r="AB1291" s="68">
        <f t="shared" si="728"/>
        <v>0.14550327575938068</v>
      </c>
      <c r="AC1291" s="69">
        <f t="shared" si="729"/>
        <v>0.18419171812795851</v>
      </c>
      <c r="AD1291" s="70">
        <f>_xlfn.PERCENTILE.EXC(AC1291:$AC$5675,0.5)</f>
        <v>8.8391229911084099E-2</v>
      </c>
      <c r="AE1291" s="70">
        <f>_xlfn.PERCENTILE.EXC($AC1291:AC$5675,0.35)</f>
        <v>5.196419391858579E-2</v>
      </c>
      <c r="AF1291" s="71">
        <f t="shared" si="717"/>
        <v>3.2111908087192553E-2</v>
      </c>
      <c r="AG1291" s="70">
        <f t="shared" si="718"/>
        <v>-0.27366487307327381</v>
      </c>
      <c r="AH1291" s="70">
        <f t="shared" si="719"/>
        <v>-0.29773719104760293</v>
      </c>
      <c r="AI1291" s="61" t="str">
        <f t="shared" si="744"/>
        <v>Short VOL</v>
      </c>
      <c r="AJ1291" s="68" t="str">
        <f t="shared" si="745"/>
        <v>Short VOL</v>
      </c>
      <c r="AK1291" s="72" t="str">
        <f t="shared" si="746"/>
        <v>00631L</v>
      </c>
      <c r="AL1291" s="73">
        <f t="shared" si="736"/>
        <v>1</v>
      </c>
      <c r="AM1291" s="72" t="str">
        <f t="shared" si="749"/>
        <v>00631L</v>
      </c>
      <c r="AN1291" s="73">
        <f t="shared" si="737"/>
        <v>1</v>
      </c>
      <c r="AO1291" s="74" t="str">
        <f t="shared" si="743"/>
        <v>00631L</v>
      </c>
      <c r="AP1291" s="20">
        <f t="shared" si="738"/>
        <v>1</v>
      </c>
      <c r="AQ1291" s="74" t="str">
        <f t="shared" si="753"/>
        <v>00631L</v>
      </c>
      <c r="AR1291" s="20">
        <f t="shared" si="739"/>
        <v>1</v>
      </c>
      <c r="AS1291" s="74" t="str">
        <f t="shared" si="747"/>
        <v>00631L</v>
      </c>
      <c r="AT1291" s="20">
        <f t="shared" si="740"/>
        <v>1</v>
      </c>
      <c r="AU1291" s="74" t="str">
        <f t="shared" si="730"/>
        <v>00631L</v>
      </c>
      <c r="AV1291" s="20">
        <f t="shared" si="741"/>
        <v>1</v>
      </c>
      <c r="AW1291" s="74" t="str">
        <f t="shared" si="731"/>
        <v>00631L</v>
      </c>
      <c r="AX1291" s="20">
        <f t="shared" si="732"/>
        <v>1</v>
      </c>
      <c r="AY1291" s="20">
        <f t="shared" si="742"/>
        <v>0</v>
      </c>
      <c r="AZ1291" s="57">
        <v>44434</v>
      </c>
      <c r="BA1291" s="75">
        <v>34.69</v>
      </c>
      <c r="BB1291" s="90">
        <v>34.575000000000003</v>
      </c>
      <c r="BC1291" s="76">
        <f t="shared" si="750"/>
        <v>34.118124999999985</v>
      </c>
      <c r="BD1291" s="76">
        <f t="shared" si="751"/>
        <v>34.12212499999999</v>
      </c>
      <c r="BE1291" s="77">
        <f t="shared" si="720"/>
        <v>1.3390976203997674E-2</v>
      </c>
      <c r="BF1291" s="77">
        <f t="shared" si="748"/>
        <v>1.6642427750323523E-2</v>
      </c>
    </row>
    <row r="1292" spans="1:58" s="23" customFormat="1" ht="13.15" x14ac:dyDescent="0.4">
      <c r="A1292" s="57">
        <v>44432</v>
      </c>
      <c r="B1292" s="112">
        <v>19.731000000000002</v>
      </c>
      <c r="C1292" s="112">
        <v>21.658000000000001</v>
      </c>
      <c r="D1292" s="112">
        <v>22.492000000000001</v>
      </c>
      <c r="E1292" s="112">
        <v>22.75</v>
      </c>
      <c r="F1292" s="112">
        <v>23.800999999999998</v>
      </c>
      <c r="G1292" s="112">
        <v>24.268000000000001</v>
      </c>
      <c r="H1292" s="113">
        <v>24.75</v>
      </c>
      <c r="I1292" s="90">
        <f t="shared" si="733"/>
        <v>20.238105263157898</v>
      </c>
      <c r="J1292" s="90">
        <f t="shared" si="734"/>
        <v>21.877473684210528</v>
      </c>
      <c r="K1292" s="114">
        <v>14</v>
      </c>
      <c r="L1292" s="115">
        <v>5.2631578947368418E-2</v>
      </c>
      <c r="M1292" s="90">
        <v>13.94</v>
      </c>
      <c r="N1292" s="90">
        <v>17.22</v>
      </c>
      <c r="O1292" s="90">
        <v>21.22</v>
      </c>
      <c r="P1292" s="90">
        <v>24.01</v>
      </c>
      <c r="Q1292" s="90">
        <v>25.7</v>
      </c>
      <c r="R1292" s="63">
        <f t="shared" si="722"/>
        <v>14.070000000000007</v>
      </c>
      <c r="S1292" s="64">
        <f t="shared" si="721"/>
        <v>4.0816326530612413E-3</v>
      </c>
      <c r="T1292" s="65">
        <f t="shared" si="752"/>
        <v>0.80952380952380953</v>
      </c>
      <c r="U1292" s="65">
        <f t="shared" si="752"/>
        <v>0.81149858623939675</v>
      </c>
      <c r="V1292" s="65">
        <f t="shared" si="723"/>
        <v>0.71720116618075791</v>
      </c>
      <c r="W1292" s="65">
        <f t="shared" si="724"/>
        <v>0.67003891050583653</v>
      </c>
      <c r="X1292" s="61">
        <f t="shared" si="735"/>
        <v>9.7663575084891763E-2</v>
      </c>
      <c r="Y1292" s="66">
        <f t="shared" si="725"/>
        <v>8.7912087912087919E-2</v>
      </c>
      <c r="Z1292" s="61">
        <f t="shared" si="726"/>
        <v>8.1004046561462928E-2</v>
      </c>
      <c r="AA1292" s="67">
        <f t="shared" si="727"/>
        <v>20.238105263157898</v>
      </c>
      <c r="AB1292" s="68">
        <f t="shared" si="728"/>
        <v>0.14581881533101063</v>
      </c>
      <c r="AC1292" s="69">
        <f t="shared" si="729"/>
        <v>0.17526743688489543</v>
      </c>
      <c r="AD1292" s="70">
        <f>_xlfn.PERCENTILE.EXC(AC1292:$AC$5675,0.5)</f>
        <v>8.8386560187845048E-2</v>
      </c>
      <c r="AE1292" s="70">
        <f>_xlfn.PERCENTILE.EXC($AC1292:AC$5675,0.35)</f>
        <v>5.1949327326652209E-2</v>
      </c>
      <c r="AF1292" s="71">
        <f t="shared" si="717"/>
        <v>3.2111908087192553E-2</v>
      </c>
      <c r="AG1292" s="70">
        <f t="shared" si="718"/>
        <v>-0.27366487307327381</v>
      </c>
      <c r="AH1292" s="70">
        <f t="shared" si="719"/>
        <v>-0.29773719104760293</v>
      </c>
      <c r="AI1292" s="61" t="str">
        <f t="shared" si="744"/>
        <v>Short VOL</v>
      </c>
      <c r="AJ1292" s="68" t="str">
        <f t="shared" si="745"/>
        <v>Short VOL</v>
      </c>
      <c r="AK1292" s="72" t="str">
        <f t="shared" si="746"/>
        <v>00631L</v>
      </c>
      <c r="AL1292" s="73">
        <f t="shared" si="736"/>
        <v>1</v>
      </c>
      <c r="AM1292" s="72" t="str">
        <f t="shared" si="749"/>
        <v>00631L</v>
      </c>
      <c r="AN1292" s="73">
        <f t="shared" si="737"/>
        <v>1</v>
      </c>
      <c r="AO1292" s="74" t="str">
        <f t="shared" si="743"/>
        <v>00631L</v>
      </c>
      <c r="AP1292" s="20">
        <f t="shared" si="738"/>
        <v>1</v>
      </c>
      <c r="AQ1292" s="74" t="str">
        <f t="shared" si="753"/>
        <v>00631L</v>
      </c>
      <c r="AR1292" s="20">
        <f t="shared" si="739"/>
        <v>1</v>
      </c>
      <c r="AS1292" s="74" t="str">
        <f t="shared" si="747"/>
        <v>00631L</v>
      </c>
      <c r="AT1292" s="20">
        <f t="shared" si="740"/>
        <v>1</v>
      </c>
      <c r="AU1292" s="74" t="str">
        <f t="shared" si="730"/>
        <v>00631L</v>
      </c>
      <c r="AV1292" s="20">
        <f t="shared" si="741"/>
        <v>1</v>
      </c>
      <c r="AW1292" s="74" t="str">
        <f t="shared" si="731"/>
        <v>00631L</v>
      </c>
      <c r="AX1292" s="20">
        <f t="shared" si="732"/>
        <v>1</v>
      </c>
      <c r="AY1292" s="20">
        <f t="shared" si="742"/>
        <v>0</v>
      </c>
      <c r="AZ1292" s="57">
        <v>44433</v>
      </c>
      <c r="BA1292" s="75">
        <v>34.58</v>
      </c>
      <c r="BB1292" s="90">
        <v>34.737499999999997</v>
      </c>
      <c r="BC1292" s="76">
        <f t="shared" si="750"/>
        <v>34.115416666666654</v>
      </c>
      <c r="BD1292" s="76">
        <f t="shared" si="751"/>
        <v>34.118208333333321</v>
      </c>
      <c r="BE1292" s="77">
        <f t="shared" si="720"/>
        <v>1.8234669076786204E-2</v>
      </c>
      <c r="BF1292" s="77">
        <f t="shared" si="748"/>
        <v>1.3535050321370748E-2</v>
      </c>
    </row>
    <row r="1293" spans="1:58" s="23" customFormat="1" ht="13.15" x14ac:dyDescent="0.4">
      <c r="A1293" s="57">
        <v>44431</v>
      </c>
      <c r="B1293" s="112">
        <v>19.847000000000001</v>
      </c>
      <c r="C1293" s="112">
        <v>21.661999999999999</v>
      </c>
      <c r="D1293" s="112">
        <v>22.475000000000001</v>
      </c>
      <c r="E1293" s="112">
        <v>22.724</v>
      </c>
      <c r="F1293" s="112">
        <v>23.75</v>
      </c>
      <c r="G1293" s="112">
        <v>24.204000000000001</v>
      </c>
      <c r="H1293" s="113">
        <v>24.814</v>
      </c>
      <c r="I1293" s="90">
        <f t="shared" si="733"/>
        <v>20.229105263157894</v>
      </c>
      <c r="J1293" s="90">
        <f t="shared" si="734"/>
        <v>21.833157894736843</v>
      </c>
      <c r="K1293" s="114">
        <v>15</v>
      </c>
      <c r="L1293" s="115">
        <v>5.2631578947368418E-2</v>
      </c>
      <c r="M1293" s="90">
        <v>14.02</v>
      </c>
      <c r="N1293" s="90">
        <v>17.149999999999999</v>
      </c>
      <c r="O1293" s="90">
        <v>21.2</v>
      </c>
      <c r="P1293" s="90">
        <v>23.89</v>
      </c>
      <c r="Q1293" s="90">
        <v>25.52</v>
      </c>
      <c r="R1293" s="63">
        <f t="shared" si="722"/>
        <v>13.920000000000005</v>
      </c>
      <c r="S1293" s="64">
        <f t="shared" si="721"/>
        <v>-7.5969827586206906E-2</v>
      </c>
      <c r="T1293" s="65">
        <f t="shared" si="752"/>
        <v>0.81749271137026247</v>
      </c>
      <c r="U1293" s="65">
        <f t="shared" si="752"/>
        <v>0.80896226415094341</v>
      </c>
      <c r="V1293" s="65">
        <f t="shared" si="723"/>
        <v>0.71787358727501038</v>
      </c>
      <c r="W1293" s="65">
        <f t="shared" si="724"/>
        <v>0.67202194357366762</v>
      </c>
      <c r="X1293" s="61">
        <f t="shared" si="735"/>
        <v>9.1449589358593111E-2</v>
      </c>
      <c r="Y1293" s="66">
        <f t="shared" si="725"/>
        <v>9.1973244147157185E-2</v>
      </c>
      <c r="Z1293" s="61">
        <f t="shared" si="726"/>
        <v>7.9294294567754178E-2</v>
      </c>
      <c r="AA1293" s="67">
        <f t="shared" si="727"/>
        <v>20.229105263157898</v>
      </c>
      <c r="AB1293" s="68">
        <f t="shared" si="728"/>
        <v>0.15725947521865907</v>
      </c>
      <c r="AC1293" s="69">
        <f t="shared" si="729"/>
        <v>0.17953966549025652</v>
      </c>
      <c r="AD1293" s="70">
        <f>_xlfn.PERCENTILE.EXC(AC1293:$AC$5675,0.5)</f>
        <v>8.8381890464605983E-2</v>
      </c>
      <c r="AE1293" s="70">
        <f>_xlfn.PERCENTILE.EXC($AC1293:AC$5675,0.35)</f>
        <v>5.1931292560709316E-2</v>
      </c>
      <c r="AF1293" s="71">
        <f t="shared" si="717"/>
        <v>3.2111908087192553E-2</v>
      </c>
      <c r="AG1293" s="70">
        <f t="shared" si="718"/>
        <v>-0.27366487307327381</v>
      </c>
      <c r="AH1293" s="70">
        <f t="shared" si="719"/>
        <v>-0.29773719104760293</v>
      </c>
      <c r="AI1293" s="61" t="str">
        <f t="shared" si="744"/>
        <v>Short VOL</v>
      </c>
      <c r="AJ1293" s="68" t="str">
        <f t="shared" si="745"/>
        <v>Short VOL</v>
      </c>
      <c r="AK1293" s="72" t="str">
        <f t="shared" si="746"/>
        <v>00631L</v>
      </c>
      <c r="AL1293" s="73">
        <f t="shared" si="736"/>
        <v>1</v>
      </c>
      <c r="AM1293" s="72" t="str">
        <f t="shared" si="749"/>
        <v>00631L</v>
      </c>
      <c r="AN1293" s="73">
        <f t="shared" si="737"/>
        <v>1</v>
      </c>
      <c r="AO1293" s="74" t="str">
        <f t="shared" si="743"/>
        <v>00631L</v>
      </c>
      <c r="AP1293" s="20">
        <f t="shared" si="738"/>
        <v>1</v>
      </c>
      <c r="AQ1293" s="74" t="str">
        <f t="shared" si="753"/>
        <v>00631L</v>
      </c>
      <c r="AR1293" s="20">
        <f t="shared" si="739"/>
        <v>1</v>
      </c>
      <c r="AS1293" s="74" t="str">
        <f t="shared" si="747"/>
        <v>00631L</v>
      </c>
      <c r="AT1293" s="20">
        <f t="shared" si="740"/>
        <v>1</v>
      </c>
      <c r="AU1293" s="74" t="str">
        <f t="shared" si="730"/>
        <v>00631L</v>
      </c>
      <c r="AV1293" s="20">
        <f t="shared" si="741"/>
        <v>1</v>
      </c>
      <c r="AW1293" s="74" t="str">
        <f t="shared" si="731"/>
        <v>00631L</v>
      </c>
      <c r="AX1293" s="20">
        <f t="shared" si="732"/>
        <v>1</v>
      </c>
      <c r="AY1293" s="20">
        <f t="shared" si="742"/>
        <v>0</v>
      </c>
      <c r="AZ1293" s="57">
        <v>44432</v>
      </c>
      <c r="BA1293" s="75">
        <v>34.75</v>
      </c>
      <c r="BB1293" s="90">
        <v>34.4</v>
      </c>
      <c r="BC1293" s="76">
        <f t="shared" si="750"/>
        <v>34.102083333333319</v>
      </c>
      <c r="BD1293" s="76">
        <f t="shared" si="751"/>
        <v>34.115624999999987</v>
      </c>
      <c r="BE1293" s="77">
        <f t="shared" si="720"/>
        <v>8.736025413892505E-3</v>
      </c>
      <c r="BF1293" s="77">
        <f t="shared" si="748"/>
        <v>1.8594852065586167E-2</v>
      </c>
    </row>
    <row r="1294" spans="1:58" s="23" customFormat="1" ht="13.15" x14ac:dyDescent="0.4">
      <c r="A1294" s="57">
        <v>44428</v>
      </c>
      <c r="B1294" s="112">
        <v>20.527000000000001</v>
      </c>
      <c r="C1294" s="112">
        <v>22.155000000000001</v>
      </c>
      <c r="D1294" s="112">
        <v>22.748000000000001</v>
      </c>
      <c r="E1294" s="112">
        <v>22.931999999999999</v>
      </c>
      <c r="F1294" s="112">
        <v>23.888999999999999</v>
      </c>
      <c r="G1294" s="112">
        <v>24.35</v>
      </c>
      <c r="H1294" s="113">
        <v>24.954999999999998</v>
      </c>
      <c r="I1294" s="90">
        <f t="shared" si="733"/>
        <v>20.784052631578948</v>
      </c>
      <c r="J1294" s="90">
        <f t="shared" si="734"/>
        <v>22.248631578947368</v>
      </c>
      <c r="K1294" s="114">
        <v>16</v>
      </c>
      <c r="L1294" s="115">
        <v>5.2631578947368418E-2</v>
      </c>
      <c r="M1294" s="90">
        <v>15.1</v>
      </c>
      <c r="N1294" s="90">
        <v>18.559999999999999</v>
      </c>
      <c r="O1294" s="90">
        <v>22.41</v>
      </c>
      <c r="P1294" s="90">
        <v>24.64</v>
      </c>
      <c r="Q1294" s="90">
        <v>25.64</v>
      </c>
      <c r="R1294" s="63">
        <f t="shared" si="722"/>
        <v>13.39</v>
      </c>
      <c r="S1294" s="64">
        <f t="shared" si="721"/>
        <v>-0.14351638209506243</v>
      </c>
      <c r="T1294" s="65">
        <f t="shared" si="752"/>
        <v>0.81357758620689657</v>
      </c>
      <c r="U1294" s="65">
        <f t="shared" si="752"/>
        <v>0.82820169567157509</v>
      </c>
      <c r="V1294" s="65">
        <f t="shared" si="723"/>
        <v>0.75324675324675316</v>
      </c>
      <c r="W1294" s="65">
        <f t="shared" si="724"/>
        <v>0.72386895475819024</v>
      </c>
      <c r="X1294" s="61">
        <f t="shared" si="735"/>
        <v>7.9310176840259178E-2</v>
      </c>
      <c r="Y1294" s="66">
        <f t="shared" si="725"/>
        <v>8.8217338217338209E-2</v>
      </c>
      <c r="Z1294" s="61">
        <f t="shared" si="726"/>
        <v>7.0466476068443099E-2</v>
      </c>
      <c r="AA1294" s="67">
        <f t="shared" si="727"/>
        <v>20.784052631578948</v>
      </c>
      <c r="AB1294" s="68">
        <f t="shared" si="728"/>
        <v>0.10598060344827599</v>
      </c>
      <c r="AC1294" s="69">
        <f t="shared" si="729"/>
        <v>0.11983042196007272</v>
      </c>
      <c r="AD1294" s="70">
        <f>_xlfn.PERCENTILE.EXC(AC1294:$AC$5675,0.5)</f>
        <v>8.8372344676860337E-2</v>
      </c>
      <c r="AE1294" s="70">
        <f>_xlfn.PERCENTILE.EXC($AC1294:AC$5675,0.35)</f>
        <v>5.1913257794766431E-2</v>
      </c>
      <c r="AF1294" s="71">
        <f t="shared" ref="AF1294:AF1357" si="754">_xlfn.PERCENTILE.EXC($AC1294:$AC2294,0.28)</f>
        <v>3.2111908087192553E-2</v>
      </c>
      <c r="AG1294" s="70">
        <f t="shared" ref="AG1294:AG1357" si="755">_xlfn.PERCENTILE.EXC($AC1294:$AC2294,0.01)</f>
        <v>-0.27366487307327381</v>
      </c>
      <c r="AH1294" s="70">
        <f t="shared" ref="AH1294:AH1357" si="756">_xlfn.PERCENTILE.EXC($AC1294:$AC2294,0.005)</f>
        <v>-0.29773719104760293</v>
      </c>
      <c r="AI1294" s="61" t="str">
        <f t="shared" si="744"/>
        <v>Short VOL</v>
      </c>
      <c r="AJ1294" s="68" t="str">
        <f t="shared" si="745"/>
        <v>Short VOL</v>
      </c>
      <c r="AK1294" s="72" t="str">
        <f t="shared" si="746"/>
        <v>00631L</v>
      </c>
      <c r="AL1294" s="73">
        <f t="shared" si="736"/>
        <v>1</v>
      </c>
      <c r="AM1294" s="72" t="str">
        <f t="shared" si="749"/>
        <v>00631L</v>
      </c>
      <c r="AN1294" s="73">
        <f t="shared" si="737"/>
        <v>1</v>
      </c>
      <c r="AO1294" s="74" t="str">
        <f t="shared" si="743"/>
        <v>00631L</v>
      </c>
      <c r="AP1294" s="20">
        <f t="shared" si="738"/>
        <v>1</v>
      </c>
      <c r="AQ1294" s="74" t="str">
        <f t="shared" si="753"/>
        <v>00631L</v>
      </c>
      <c r="AR1294" s="20">
        <f t="shared" si="739"/>
        <v>1</v>
      </c>
      <c r="AS1294" s="74" t="str">
        <f t="shared" si="747"/>
        <v>00631L</v>
      </c>
      <c r="AT1294" s="20">
        <f t="shared" si="740"/>
        <v>1</v>
      </c>
      <c r="AU1294" s="74" t="str">
        <f t="shared" si="730"/>
        <v>00631L</v>
      </c>
      <c r="AV1294" s="20">
        <f t="shared" si="741"/>
        <v>1</v>
      </c>
      <c r="AW1294" s="74" t="str">
        <f t="shared" si="731"/>
        <v>00631L</v>
      </c>
      <c r="AX1294" s="20">
        <f t="shared" si="732"/>
        <v>1</v>
      </c>
      <c r="AY1294" s="20">
        <f t="shared" si="742"/>
        <v>0</v>
      </c>
      <c r="AZ1294" s="57">
        <v>44431</v>
      </c>
      <c r="BA1294" s="75">
        <v>34.53</v>
      </c>
      <c r="BB1294" s="90">
        <v>34.299999999999997</v>
      </c>
      <c r="BC1294" s="76">
        <f t="shared" si="750"/>
        <v>34.090208333333322</v>
      </c>
      <c r="BD1294" s="76">
        <f t="shared" si="751"/>
        <v>34.104249999999986</v>
      </c>
      <c r="BE1294" s="77">
        <f t="shared" si="720"/>
        <v>6.1540153880943298E-3</v>
      </c>
      <c r="BF1294" s="77">
        <f t="shared" si="748"/>
        <v>1.2483781346900024E-2</v>
      </c>
    </row>
    <row r="1295" spans="1:58" s="23" customFormat="1" ht="13.15" x14ac:dyDescent="0.4">
      <c r="A1295" s="57">
        <v>44427</v>
      </c>
      <c r="B1295" s="112">
        <v>22.346</v>
      </c>
      <c r="C1295" s="112">
        <v>23.177</v>
      </c>
      <c r="D1295" s="112">
        <v>23.427</v>
      </c>
      <c r="E1295" s="112">
        <v>23.385999999999999</v>
      </c>
      <c r="F1295" s="112">
        <v>24.312000000000001</v>
      </c>
      <c r="G1295" s="112">
        <v>24.670999999999999</v>
      </c>
      <c r="H1295" s="113">
        <v>25.213000000000001</v>
      </c>
      <c r="I1295" s="90">
        <f t="shared" si="733"/>
        <v>22.433473684210526</v>
      </c>
      <c r="J1295" s="90">
        <f t="shared" si="734"/>
        <v>23.203315789473685</v>
      </c>
      <c r="K1295" s="114">
        <v>17</v>
      </c>
      <c r="L1295" s="115">
        <v>5.2631578947368418E-2</v>
      </c>
      <c r="M1295" s="90">
        <v>21.24</v>
      </c>
      <c r="N1295" s="90">
        <v>21.67</v>
      </c>
      <c r="O1295" s="90">
        <v>24.2</v>
      </c>
      <c r="P1295" s="90">
        <v>25.84</v>
      </c>
      <c r="Q1295" s="90">
        <v>26.22</v>
      </c>
      <c r="R1295" s="63">
        <f t="shared" si="722"/>
        <v>7.1300000000000026</v>
      </c>
      <c r="S1295" s="64">
        <f t="shared" si="721"/>
        <v>4.6360686138155506E-3</v>
      </c>
      <c r="T1295" s="65">
        <f t="shared" si="752"/>
        <v>0.98015689893862468</v>
      </c>
      <c r="U1295" s="65">
        <f t="shared" si="752"/>
        <v>0.8954545454545455</v>
      </c>
      <c r="V1295" s="65">
        <f t="shared" si="723"/>
        <v>0.83862229102167185</v>
      </c>
      <c r="W1295" s="65">
        <f t="shared" si="724"/>
        <v>0.82646834477498099</v>
      </c>
      <c r="X1295" s="61">
        <f t="shared" si="735"/>
        <v>3.7187863599749377E-2</v>
      </c>
      <c r="Y1295" s="66">
        <f t="shared" si="725"/>
        <v>7.8123663730437096E-2</v>
      </c>
      <c r="Z1295" s="61">
        <f t="shared" si="726"/>
        <v>3.4316669638416314E-2</v>
      </c>
      <c r="AA1295" s="67">
        <f t="shared" si="727"/>
        <v>22.433473684210529</v>
      </c>
      <c r="AB1295" s="68">
        <f t="shared" si="728"/>
        <v>3.1195200738347868E-2</v>
      </c>
      <c r="AC1295" s="69">
        <f t="shared" si="729"/>
        <v>3.5231826682534731E-2</v>
      </c>
      <c r="AD1295" s="70">
        <f>_xlfn.PERCENTILE.EXC(AC1295:$AC$5675,0.5)</f>
        <v>8.8362798889114677E-2</v>
      </c>
      <c r="AE1295" s="70">
        <f>_xlfn.PERCENTILE.EXC($AC1295:AC$5675,0.35)</f>
        <v>5.1877521064973647E-2</v>
      </c>
      <c r="AF1295" s="71">
        <f t="shared" si="754"/>
        <v>3.2111908087192553E-2</v>
      </c>
      <c r="AG1295" s="70">
        <f t="shared" si="755"/>
        <v>-0.27366487307327381</v>
      </c>
      <c r="AH1295" s="70">
        <f t="shared" si="756"/>
        <v>-0.29773719104760293</v>
      </c>
      <c r="AI1295" s="61" t="str">
        <f t="shared" si="744"/>
        <v>Safety</v>
      </c>
      <c r="AJ1295" s="68" t="str">
        <f t="shared" si="745"/>
        <v>Short VOL</v>
      </c>
      <c r="AK1295" s="72" t="str">
        <f t="shared" si="746"/>
        <v>00631L</v>
      </c>
      <c r="AL1295" s="73">
        <f t="shared" si="736"/>
        <v>1</v>
      </c>
      <c r="AM1295" s="72" t="str">
        <f t="shared" si="749"/>
        <v>00631L</v>
      </c>
      <c r="AN1295" s="73">
        <f t="shared" si="737"/>
        <v>1</v>
      </c>
      <c r="AO1295" s="74" t="str">
        <f t="shared" si="743"/>
        <v>00631L</v>
      </c>
      <c r="AP1295" s="20">
        <f t="shared" si="738"/>
        <v>1</v>
      </c>
      <c r="AQ1295" s="74" t="str">
        <f t="shared" si="753"/>
        <v>00631L</v>
      </c>
      <c r="AR1295" s="20">
        <f t="shared" si="739"/>
        <v>1</v>
      </c>
      <c r="AS1295" s="74" t="str">
        <f t="shared" si="747"/>
        <v>00631L</v>
      </c>
      <c r="AT1295" s="20">
        <f t="shared" si="740"/>
        <v>1</v>
      </c>
      <c r="AU1295" s="74" t="str">
        <f t="shared" si="730"/>
        <v>00631L</v>
      </c>
      <c r="AV1295" s="20">
        <f t="shared" si="741"/>
        <v>1</v>
      </c>
      <c r="AW1295" s="74" t="str">
        <f t="shared" si="731"/>
        <v>00635U</v>
      </c>
      <c r="AX1295" s="20">
        <f t="shared" si="732"/>
        <v>0</v>
      </c>
      <c r="AY1295" s="20">
        <f t="shared" si="742"/>
        <v>0</v>
      </c>
      <c r="AZ1295" s="57">
        <v>44428</v>
      </c>
      <c r="BA1295" s="75">
        <v>34.47</v>
      </c>
      <c r="BB1295" s="90">
        <v>34.237499999999997</v>
      </c>
      <c r="BC1295" s="76">
        <f t="shared" si="750"/>
        <v>34.084791666666646</v>
      </c>
      <c r="BD1295" s="76">
        <f t="shared" si="751"/>
        <v>34.09304166666665</v>
      </c>
      <c r="BE1295" s="77">
        <f t="shared" si="720"/>
        <v>4.4802484001300932E-3</v>
      </c>
      <c r="BF1295" s="77">
        <f t="shared" si="748"/>
        <v>1.1056752783131908E-2</v>
      </c>
    </row>
    <row r="1296" spans="1:58" s="23" customFormat="1" ht="13.15" x14ac:dyDescent="0.4">
      <c r="A1296" s="57">
        <v>44426</v>
      </c>
      <c r="B1296" s="112">
        <v>21.706</v>
      </c>
      <c r="C1296" s="112">
        <v>22.927</v>
      </c>
      <c r="D1296" s="112">
        <v>23.335999999999999</v>
      </c>
      <c r="E1296" s="112">
        <v>23.431000000000001</v>
      </c>
      <c r="F1296" s="112">
        <v>24.343</v>
      </c>
      <c r="G1296" s="112">
        <v>24.689</v>
      </c>
      <c r="H1296" s="113">
        <v>25.166</v>
      </c>
      <c r="I1296" s="90">
        <f t="shared" si="733"/>
        <v>21.770263157894735</v>
      </c>
      <c r="J1296" s="90">
        <f t="shared" si="734"/>
        <v>22.948526315789472</v>
      </c>
      <c r="K1296" s="114">
        <v>18</v>
      </c>
      <c r="L1296" s="115">
        <v>5.2631578947368418E-2</v>
      </c>
      <c r="M1296" s="90">
        <v>23.12</v>
      </c>
      <c r="N1296" s="90">
        <v>21.57</v>
      </c>
      <c r="O1296" s="90">
        <v>23.8</v>
      </c>
      <c r="P1296" s="90">
        <v>25.65</v>
      </c>
      <c r="Q1296" s="90">
        <v>26.17</v>
      </c>
      <c r="R1296" s="63">
        <f t="shared" si="722"/>
        <v>4.7600000000000051</v>
      </c>
      <c r="S1296" s="64">
        <f t="shared" si="721"/>
        <v>0.20435510887772196</v>
      </c>
      <c r="T1296" s="65">
        <f t="shared" si="752"/>
        <v>1.0718590635141401</v>
      </c>
      <c r="U1296" s="65">
        <f t="shared" si="752"/>
        <v>0.90630252100840336</v>
      </c>
      <c r="V1296" s="65">
        <f t="shared" si="723"/>
        <v>0.84093567251461998</v>
      </c>
      <c r="W1296" s="65">
        <f t="shared" si="724"/>
        <v>0.82422621322124567</v>
      </c>
      <c r="X1296" s="61">
        <f t="shared" si="735"/>
        <v>5.6251727632912564E-2</v>
      </c>
      <c r="Y1296" s="66">
        <f t="shared" si="725"/>
        <v>7.4047202424138939E-2</v>
      </c>
      <c r="Z1296" s="61">
        <f t="shared" si="726"/>
        <v>5.4122596008558267E-2</v>
      </c>
      <c r="AA1296" s="67">
        <f t="shared" si="727"/>
        <v>21.770263157894735</v>
      </c>
      <c r="AB1296" s="68">
        <f t="shared" si="728"/>
        <v>6.3050533147890235E-3</v>
      </c>
      <c r="AC1296" s="69">
        <f t="shared" si="729"/>
        <v>9.2843374081935624E-3</v>
      </c>
      <c r="AD1296" s="70">
        <f>_xlfn.PERCENTILE.EXC(AC1296:$AC$5675,0.5)</f>
        <v>8.8372344676860337E-2</v>
      </c>
      <c r="AE1296" s="70">
        <f>_xlfn.PERCENTILE.EXC($AC1296:AC$5675,0.35)</f>
        <v>5.1928716165574623E-2</v>
      </c>
      <c r="AF1296" s="71">
        <f t="shared" si="754"/>
        <v>3.2111908087192553E-2</v>
      </c>
      <c r="AG1296" s="70">
        <f t="shared" si="755"/>
        <v>-0.27366487307327381</v>
      </c>
      <c r="AH1296" s="70">
        <f t="shared" si="756"/>
        <v>-0.29773719104760293</v>
      </c>
      <c r="AI1296" s="61" t="str">
        <f t="shared" si="744"/>
        <v>Safety</v>
      </c>
      <c r="AJ1296" s="68" t="str">
        <f t="shared" si="745"/>
        <v>Safety</v>
      </c>
      <c r="AK1296" s="72" t="str">
        <f t="shared" si="746"/>
        <v>00631L</v>
      </c>
      <c r="AL1296" s="73">
        <f t="shared" si="736"/>
        <v>1</v>
      </c>
      <c r="AM1296" s="72" t="str">
        <f t="shared" si="749"/>
        <v>00631L</v>
      </c>
      <c r="AN1296" s="73">
        <f t="shared" si="737"/>
        <v>1</v>
      </c>
      <c r="AO1296" s="74" t="str">
        <f t="shared" si="743"/>
        <v>00635U</v>
      </c>
      <c r="AP1296" s="20">
        <f t="shared" si="738"/>
        <v>0</v>
      </c>
      <c r="AQ1296" s="74" t="str">
        <f t="shared" si="753"/>
        <v>00631L</v>
      </c>
      <c r="AR1296" s="20">
        <f t="shared" si="739"/>
        <v>1</v>
      </c>
      <c r="AS1296" s="74" t="str">
        <f t="shared" si="747"/>
        <v>00631L</v>
      </c>
      <c r="AT1296" s="20">
        <f t="shared" si="740"/>
        <v>1</v>
      </c>
      <c r="AU1296" s="74" t="str">
        <f t="shared" si="730"/>
        <v>00635U</v>
      </c>
      <c r="AV1296" s="20">
        <f t="shared" si="741"/>
        <v>0</v>
      </c>
      <c r="AW1296" s="74" t="str">
        <f t="shared" si="731"/>
        <v>00635U</v>
      </c>
      <c r="AX1296" s="20">
        <f t="shared" si="732"/>
        <v>0</v>
      </c>
      <c r="AY1296" s="20">
        <f t="shared" si="742"/>
        <v>1</v>
      </c>
      <c r="AZ1296" s="57">
        <v>44427</v>
      </c>
      <c r="BA1296" s="75">
        <v>34.25</v>
      </c>
      <c r="BB1296" s="90">
        <v>34.174999999999997</v>
      </c>
      <c r="BC1296" s="76">
        <f t="shared" si="750"/>
        <v>34.078541666666652</v>
      </c>
      <c r="BD1296" s="76">
        <f t="shared" si="751"/>
        <v>34.084999999999987</v>
      </c>
      <c r="BE1296" s="77">
        <f t="shared" si="720"/>
        <v>2.8304712765245517E-3</v>
      </c>
      <c r="BF1296" s="77">
        <f t="shared" si="748"/>
        <v>4.8408390787740476E-3</v>
      </c>
    </row>
    <row r="1297" spans="1:58" s="23" customFormat="1" ht="13.15" x14ac:dyDescent="0.4">
      <c r="A1297" s="57">
        <v>44425</v>
      </c>
      <c r="B1297" s="112">
        <v>17.579000000000001</v>
      </c>
      <c r="C1297" s="112">
        <v>20.170000000000002</v>
      </c>
      <c r="D1297" s="112">
        <v>21.684000000000001</v>
      </c>
      <c r="E1297" s="112">
        <v>22.312000000000001</v>
      </c>
      <c r="F1297" s="112">
        <v>22.623999999999999</v>
      </c>
      <c r="G1297" s="112">
        <v>23.501999999999999</v>
      </c>
      <c r="H1297" s="113">
        <v>23.95</v>
      </c>
      <c r="I1297" s="90">
        <f t="shared" si="733"/>
        <v>20.170000000000002</v>
      </c>
      <c r="J1297" s="90">
        <f t="shared" si="734"/>
        <v>21.684000000000001</v>
      </c>
      <c r="K1297" s="114">
        <v>0</v>
      </c>
      <c r="L1297" s="115">
        <v>0.05</v>
      </c>
      <c r="M1297" s="90">
        <v>16.29</v>
      </c>
      <c r="N1297" s="90">
        <v>17.91</v>
      </c>
      <c r="O1297" s="90">
        <v>21.7</v>
      </c>
      <c r="P1297" s="90">
        <v>24.2</v>
      </c>
      <c r="Q1297" s="90">
        <v>25.26</v>
      </c>
      <c r="R1297" s="63">
        <f t="shared" si="722"/>
        <v>11.699999999999996</v>
      </c>
      <c r="S1297" s="64">
        <f t="shared" si="721"/>
        <v>0.11104218362282872</v>
      </c>
      <c r="T1297" s="65">
        <f t="shared" si="752"/>
        <v>0.90954773869346728</v>
      </c>
      <c r="U1297" s="65">
        <f t="shared" si="752"/>
        <v>0.82534562211981566</v>
      </c>
      <c r="V1297" s="65">
        <f t="shared" si="723"/>
        <v>0.74008264462809925</v>
      </c>
      <c r="W1297" s="65">
        <f t="shared" si="724"/>
        <v>0.70902612826603317</v>
      </c>
      <c r="X1297" s="61">
        <f t="shared" si="735"/>
        <v>0.14739177427612499</v>
      </c>
      <c r="Y1297" s="66">
        <f t="shared" si="725"/>
        <v>7.3413409824309703E-2</v>
      </c>
      <c r="Z1297" s="61">
        <f t="shared" si="726"/>
        <v>7.5061973227565651E-2</v>
      </c>
      <c r="AA1297" s="67">
        <f t="shared" si="727"/>
        <v>20.170000000000002</v>
      </c>
      <c r="AB1297" s="68">
        <f t="shared" si="728"/>
        <v>-1.8481295365717448E-2</v>
      </c>
      <c r="AC1297" s="69">
        <f t="shared" si="729"/>
        <v>0.12618648799553331</v>
      </c>
      <c r="AD1297" s="70">
        <f>_xlfn.PERCENTILE.EXC(AC1297:$AC$5675,0.5)</f>
        <v>8.8381890464605983E-2</v>
      </c>
      <c r="AE1297" s="70">
        <f>_xlfn.PERCENTILE.EXC($AC1297:AC$5675,0.35)</f>
        <v>5.1962209302325701E-2</v>
      </c>
      <c r="AF1297" s="71">
        <f t="shared" si="754"/>
        <v>3.2122876551617933E-2</v>
      </c>
      <c r="AG1297" s="70">
        <f t="shared" si="755"/>
        <v>-0.27366487307327381</v>
      </c>
      <c r="AH1297" s="70">
        <f t="shared" si="756"/>
        <v>-0.29773719104760293</v>
      </c>
      <c r="AI1297" s="61" t="str">
        <f t="shared" si="744"/>
        <v>Short VOL</v>
      </c>
      <c r="AJ1297" s="68" t="str">
        <f t="shared" si="745"/>
        <v>Short VOL</v>
      </c>
      <c r="AK1297" s="72" t="str">
        <f t="shared" si="746"/>
        <v>00631L</v>
      </c>
      <c r="AL1297" s="73">
        <f t="shared" si="736"/>
        <v>1</v>
      </c>
      <c r="AM1297" s="72" t="str">
        <f t="shared" si="749"/>
        <v>00631L</v>
      </c>
      <c r="AN1297" s="73">
        <f t="shared" si="737"/>
        <v>1</v>
      </c>
      <c r="AO1297" s="74" t="str">
        <f t="shared" si="743"/>
        <v>00631L</v>
      </c>
      <c r="AP1297" s="20">
        <f t="shared" si="738"/>
        <v>1</v>
      </c>
      <c r="AQ1297" s="74" t="str">
        <f t="shared" si="753"/>
        <v>00631L</v>
      </c>
      <c r="AR1297" s="20">
        <f t="shared" si="739"/>
        <v>1</v>
      </c>
      <c r="AS1297" s="74" t="str">
        <f t="shared" si="747"/>
        <v>00631L</v>
      </c>
      <c r="AT1297" s="20">
        <f t="shared" si="740"/>
        <v>1</v>
      </c>
      <c r="AU1297" s="74" t="str">
        <f t="shared" si="730"/>
        <v>00631L</v>
      </c>
      <c r="AV1297" s="20">
        <f t="shared" si="741"/>
        <v>1</v>
      </c>
      <c r="AW1297" s="74" t="str">
        <f t="shared" si="731"/>
        <v>00631L</v>
      </c>
      <c r="AX1297" s="20">
        <f t="shared" si="732"/>
        <v>1</v>
      </c>
      <c r="AY1297" s="20">
        <f t="shared" si="742"/>
        <v>0</v>
      </c>
      <c r="AZ1297" s="57">
        <v>44426</v>
      </c>
      <c r="BA1297" s="75">
        <v>34.36</v>
      </c>
      <c r="BB1297" s="90">
        <v>34.262500000000003</v>
      </c>
      <c r="BC1297" s="76">
        <f t="shared" si="750"/>
        <v>34.068749999999987</v>
      </c>
      <c r="BD1297" s="76">
        <f t="shared" si="751"/>
        <v>34.081624999999988</v>
      </c>
      <c r="BE1297" s="77">
        <f t="shared" ref="BE1297:BE1360" si="757">(BB1297-BC1297)/BC1297</f>
        <v>5.687029902770595E-3</v>
      </c>
      <c r="BF1297" s="77">
        <f t="shared" si="748"/>
        <v>8.1678910556644887E-3</v>
      </c>
    </row>
    <row r="1298" spans="1:58" s="23" customFormat="1" ht="13.15" x14ac:dyDescent="0.4">
      <c r="A1298" s="57">
        <v>44424</v>
      </c>
      <c r="B1298" s="112">
        <v>16.504000000000001</v>
      </c>
      <c r="C1298" s="112">
        <v>19.623999999999999</v>
      </c>
      <c r="D1298" s="112">
        <v>21</v>
      </c>
      <c r="E1298" s="112">
        <v>21.713000000000001</v>
      </c>
      <c r="F1298" s="112">
        <v>22.201000000000001</v>
      </c>
      <c r="G1298" s="112">
        <v>23.201000000000001</v>
      </c>
      <c r="H1298" s="113">
        <v>23.7</v>
      </c>
      <c r="I1298" s="90">
        <f t="shared" si="733"/>
        <v>19.468</v>
      </c>
      <c r="J1298" s="90">
        <f t="shared" si="734"/>
        <v>20.9312</v>
      </c>
      <c r="K1298" s="114">
        <v>1</v>
      </c>
      <c r="L1298" s="115">
        <v>0.05</v>
      </c>
      <c r="M1298" s="90">
        <v>13.07</v>
      </c>
      <c r="N1298" s="90">
        <v>16.12</v>
      </c>
      <c r="O1298" s="90">
        <v>20.64</v>
      </c>
      <c r="P1298" s="90">
        <v>23.13</v>
      </c>
      <c r="Q1298" s="90">
        <v>24.72</v>
      </c>
      <c r="R1298" s="63">
        <f t="shared" si="722"/>
        <v>14.579999999999995</v>
      </c>
      <c r="S1298" s="64">
        <f t="shared" ref="S1298:S1361" si="758">(N1298-N1299)/N1299</f>
        <v>4.3365695792880368E-2</v>
      </c>
      <c r="T1298" s="65">
        <f t="shared" si="752"/>
        <v>0.81079404466501237</v>
      </c>
      <c r="U1298" s="65">
        <f t="shared" si="752"/>
        <v>0.78100775193798455</v>
      </c>
      <c r="V1298" s="65">
        <f t="shared" si="723"/>
        <v>0.69693039342844798</v>
      </c>
      <c r="W1298" s="65">
        <f t="shared" si="724"/>
        <v>0.65210355987055024</v>
      </c>
      <c r="X1298" s="61">
        <f t="shared" si="735"/>
        <v>0.1890450799806106</v>
      </c>
      <c r="Y1298" s="66">
        <f t="shared" si="725"/>
        <v>9.151199742089984E-2</v>
      </c>
      <c r="Z1298" s="61">
        <f t="shared" si="726"/>
        <v>7.5159235668789834E-2</v>
      </c>
      <c r="AA1298" s="67">
        <f t="shared" si="727"/>
        <v>19.467999999999996</v>
      </c>
      <c r="AB1298" s="68">
        <f t="shared" si="728"/>
        <v>2.3821339950372229E-2</v>
      </c>
      <c r="AC1298" s="69">
        <f t="shared" si="729"/>
        <v>0.2076923076923074</v>
      </c>
      <c r="AD1298" s="70">
        <f>_xlfn.PERCENTILE.EXC(AC1298:$AC$5675,0.5)</f>
        <v>8.8372344676860337E-2</v>
      </c>
      <c r="AE1298" s="70">
        <f>_xlfn.PERCENTILE.EXC($AC1298:AC$5675,0.35)</f>
        <v>5.1944174536382809E-2</v>
      </c>
      <c r="AF1298" s="71">
        <f t="shared" si="754"/>
        <v>3.2122876551617933E-2</v>
      </c>
      <c r="AG1298" s="70">
        <f t="shared" si="755"/>
        <v>-0.27366487307327381</v>
      </c>
      <c r="AH1298" s="70">
        <f t="shared" si="756"/>
        <v>-0.29773719104760293</v>
      </c>
      <c r="AI1298" s="61" t="str">
        <f t="shared" si="744"/>
        <v>Short VOL</v>
      </c>
      <c r="AJ1298" s="68" t="str">
        <f t="shared" si="745"/>
        <v>Short VOL</v>
      </c>
      <c r="AK1298" s="72" t="str">
        <f t="shared" si="746"/>
        <v>00631L</v>
      </c>
      <c r="AL1298" s="73">
        <f t="shared" si="736"/>
        <v>1</v>
      </c>
      <c r="AM1298" s="72" t="str">
        <f t="shared" si="749"/>
        <v>00631L</v>
      </c>
      <c r="AN1298" s="73">
        <f t="shared" si="737"/>
        <v>1</v>
      </c>
      <c r="AO1298" s="74" t="str">
        <f t="shared" si="743"/>
        <v>00631L</v>
      </c>
      <c r="AP1298" s="20">
        <f t="shared" si="738"/>
        <v>1</v>
      </c>
      <c r="AQ1298" s="74" t="str">
        <f t="shared" si="753"/>
        <v>00635U</v>
      </c>
      <c r="AR1298" s="20">
        <f t="shared" si="739"/>
        <v>0</v>
      </c>
      <c r="AS1298" s="74" t="str">
        <f t="shared" si="747"/>
        <v>00631L</v>
      </c>
      <c r="AT1298" s="20">
        <f t="shared" si="740"/>
        <v>1</v>
      </c>
      <c r="AU1298" s="74" t="str">
        <f t="shared" si="730"/>
        <v>00631L</v>
      </c>
      <c r="AV1298" s="20">
        <f t="shared" si="741"/>
        <v>1</v>
      </c>
      <c r="AW1298" s="74" t="str">
        <f t="shared" si="731"/>
        <v>00631L</v>
      </c>
      <c r="AX1298" s="20">
        <f t="shared" si="732"/>
        <v>1</v>
      </c>
      <c r="AY1298" s="20">
        <f t="shared" si="742"/>
        <v>0</v>
      </c>
      <c r="AZ1298" s="57">
        <v>44425</v>
      </c>
      <c r="BA1298" s="75">
        <v>34.26</v>
      </c>
      <c r="BB1298" s="90">
        <v>33.712499999999999</v>
      </c>
      <c r="BC1298" s="76">
        <f t="shared" si="750"/>
        <v>34.047499999999992</v>
      </c>
      <c r="BD1298" s="76">
        <f t="shared" si="751"/>
        <v>34.068708333333319</v>
      </c>
      <c r="BE1298" s="77">
        <f t="shared" si="757"/>
        <v>-9.8391952419412242E-3</v>
      </c>
      <c r="BF1298" s="77">
        <f t="shared" si="748"/>
        <v>5.6148787560436012E-3</v>
      </c>
    </row>
    <row r="1299" spans="1:58" s="23" customFormat="1" ht="13.15" x14ac:dyDescent="0.4">
      <c r="A1299" s="57">
        <v>44421</v>
      </c>
      <c r="B1299" s="112">
        <v>16.631</v>
      </c>
      <c r="C1299" s="112">
        <v>19.486000000000001</v>
      </c>
      <c r="D1299" s="112">
        <v>20.815000000000001</v>
      </c>
      <c r="E1299" s="112">
        <v>21.559000000000001</v>
      </c>
      <c r="F1299" s="112">
        <v>22.067</v>
      </c>
      <c r="G1299" s="112">
        <v>23.065000000000001</v>
      </c>
      <c r="H1299" s="113">
        <v>23.533000000000001</v>
      </c>
      <c r="I1299" s="90">
        <f t="shared" si="733"/>
        <v>19.200500000000002</v>
      </c>
      <c r="J1299" s="90">
        <f t="shared" si="734"/>
        <v>20.682100000000002</v>
      </c>
      <c r="K1299" s="114">
        <v>2</v>
      </c>
      <c r="L1299" s="115">
        <v>0.05</v>
      </c>
      <c r="M1299" s="90">
        <v>11.21</v>
      </c>
      <c r="N1299" s="90">
        <v>15.45</v>
      </c>
      <c r="O1299" s="90">
        <v>20.260000000000002</v>
      </c>
      <c r="P1299" s="90">
        <v>22.92</v>
      </c>
      <c r="Q1299" s="90">
        <v>24.53</v>
      </c>
      <c r="R1299" s="63">
        <f t="shared" si="722"/>
        <v>16.520000000000007</v>
      </c>
      <c r="S1299" s="64">
        <f t="shared" si="758"/>
        <v>-8.9801154586273621E-3</v>
      </c>
      <c r="T1299" s="65">
        <f t="shared" si="752"/>
        <v>0.72556634304207124</v>
      </c>
      <c r="U1299" s="65">
        <f t="shared" si="752"/>
        <v>0.76258637709772947</v>
      </c>
      <c r="V1299" s="65">
        <f t="shared" si="723"/>
        <v>0.6740837696335078</v>
      </c>
      <c r="W1299" s="65">
        <f t="shared" si="724"/>
        <v>0.62984101100693024</v>
      </c>
      <c r="X1299" s="61">
        <f t="shared" si="735"/>
        <v>0.17166736816787928</v>
      </c>
      <c r="Y1299" s="66">
        <f t="shared" si="725"/>
        <v>9.1562688436383877E-2</v>
      </c>
      <c r="Z1299" s="61">
        <f t="shared" si="726"/>
        <v>7.7164657170386189E-2</v>
      </c>
      <c r="AA1299" s="67">
        <f t="shared" si="727"/>
        <v>19.200500000000002</v>
      </c>
      <c r="AB1299" s="68">
        <f t="shared" si="728"/>
        <v>7.6440129449838246E-2</v>
      </c>
      <c r="AC1299" s="69">
        <f t="shared" si="729"/>
        <v>0.24275080906148883</v>
      </c>
      <c r="AD1299" s="70">
        <f>_xlfn.PERCENTILE.EXC(AC1299:$AC$5675,0.5)</f>
        <v>8.8362798889114677E-2</v>
      </c>
      <c r="AE1299" s="70">
        <f>_xlfn.PERCENTILE.EXC($AC1299:AC$5675,0.35)</f>
        <v>5.1926139770439923E-2</v>
      </c>
      <c r="AF1299" s="71">
        <f t="shared" si="754"/>
        <v>3.2122876551617933E-2</v>
      </c>
      <c r="AG1299" s="70">
        <f t="shared" si="755"/>
        <v>-0.27366487307327381</v>
      </c>
      <c r="AH1299" s="70">
        <f t="shared" si="756"/>
        <v>-0.29773719104760293</v>
      </c>
      <c r="AI1299" s="61" t="str">
        <f t="shared" si="744"/>
        <v>Short VOL</v>
      </c>
      <c r="AJ1299" s="68" t="str">
        <f t="shared" si="745"/>
        <v>Short VOL</v>
      </c>
      <c r="AK1299" s="72" t="str">
        <f t="shared" si="746"/>
        <v>00631L</v>
      </c>
      <c r="AL1299" s="73">
        <f t="shared" si="736"/>
        <v>1</v>
      </c>
      <c r="AM1299" s="72" t="str">
        <f t="shared" si="749"/>
        <v>00631L</v>
      </c>
      <c r="AN1299" s="73">
        <f t="shared" si="737"/>
        <v>1</v>
      </c>
      <c r="AO1299" s="74" t="str">
        <f t="shared" si="743"/>
        <v>00631L</v>
      </c>
      <c r="AP1299" s="20">
        <f t="shared" si="738"/>
        <v>1</v>
      </c>
      <c r="AQ1299" s="74" t="str">
        <f t="shared" si="753"/>
        <v>00635U</v>
      </c>
      <c r="AR1299" s="20">
        <f t="shared" si="739"/>
        <v>0</v>
      </c>
      <c r="AS1299" s="74" t="str">
        <f t="shared" si="747"/>
        <v>00635U</v>
      </c>
      <c r="AT1299" s="20">
        <f t="shared" si="740"/>
        <v>0</v>
      </c>
      <c r="AU1299" s="74" t="str">
        <f t="shared" si="730"/>
        <v>00631L</v>
      </c>
      <c r="AV1299" s="20">
        <f t="shared" si="741"/>
        <v>1</v>
      </c>
      <c r="AW1299" s="74" t="str">
        <f t="shared" si="731"/>
        <v>00631L</v>
      </c>
      <c r="AX1299" s="20">
        <f t="shared" si="732"/>
        <v>1</v>
      </c>
      <c r="AY1299" s="20">
        <f t="shared" si="742"/>
        <v>0</v>
      </c>
      <c r="AZ1299" s="57">
        <v>44424</v>
      </c>
      <c r="BA1299" s="75">
        <v>33.75</v>
      </c>
      <c r="BB1299" s="90">
        <v>33.674999999999997</v>
      </c>
      <c r="BC1299" s="76">
        <f t="shared" si="750"/>
        <v>34.033541666666657</v>
      </c>
      <c r="BD1299" s="76">
        <f t="shared" si="751"/>
        <v>34.048124999999992</v>
      </c>
      <c r="BE1299" s="77">
        <f t="shared" si="757"/>
        <v>-1.0534950202312486E-2</v>
      </c>
      <c r="BF1299" s="77">
        <f t="shared" si="748"/>
        <v>-8.7559887659009669E-3</v>
      </c>
    </row>
    <row r="1300" spans="1:58" s="23" customFormat="1" ht="13.15" x14ac:dyDescent="0.4">
      <c r="A1300" s="57">
        <v>44420</v>
      </c>
      <c r="B1300" s="112">
        <v>17.003</v>
      </c>
      <c r="C1300" s="112">
        <v>19.398</v>
      </c>
      <c r="D1300" s="112">
        <v>20.753</v>
      </c>
      <c r="E1300" s="112">
        <v>21.548999999999999</v>
      </c>
      <c r="F1300" s="112">
        <v>22.050999999999998</v>
      </c>
      <c r="G1300" s="112">
        <v>23.05</v>
      </c>
      <c r="H1300" s="113">
        <v>23.524999999999999</v>
      </c>
      <c r="I1300" s="90">
        <f t="shared" si="733"/>
        <v>19.03875</v>
      </c>
      <c r="J1300" s="90">
        <f t="shared" si="734"/>
        <v>20.54975</v>
      </c>
      <c r="K1300" s="114">
        <v>3</v>
      </c>
      <c r="L1300" s="115">
        <v>0.05</v>
      </c>
      <c r="M1300" s="90">
        <v>11.54</v>
      </c>
      <c r="N1300" s="90">
        <v>15.59</v>
      </c>
      <c r="O1300" s="90">
        <v>20.25</v>
      </c>
      <c r="P1300" s="90">
        <v>22.88</v>
      </c>
      <c r="Q1300" s="90">
        <v>24.52</v>
      </c>
      <c r="R1300" s="63">
        <f t="shared" si="722"/>
        <v>15.999999999999996</v>
      </c>
      <c r="S1300" s="64">
        <f t="shared" si="758"/>
        <v>-2.9265255292652486E-2</v>
      </c>
      <c r="T1300" s="65">
        <f t="shared" si="752"/>
        <v>0.74021808851828086</v>
      </c>
      <c r="U1300" s="65">
        <f t="shared" si="752"/>
        <v>0.76987654320987653</v>
      </c>
      <c r="V1300" s="65">
        <f t="shared" si="723"/>
        <v>0.68138111888111885</v>
      </c>
      <c r="W1300" s="65">
        <f t="shared" si="724"/>
        <v>0.63580750407830344</v>
      </c>
      <c r="X1300" s="61">
        <f t="shared" si="735"/>
        <v>0.14085749573604656</v>
      </c>
      <c r="Y1300" s="66">
        <f t="shared" si="725"/>
        <v>9.1697990626015094E-2</v>
      </c>
      <c r="Z1300" s="61">
        <f t="shared" si="726"/>
        <v>7.9364454073928128E-2</v>
      </c>
      <c r="AA1300" s="67">
        <f t="shared" si="727"/>
        <v>19.03875</v>
      </c>
      <c r="AB1300" s="68">
        <f t="shared" si="728"/>
        <v>9.0635022450288663E-2</v>
      </c>
      <c r="AC1300" s="69">
        <f t="shared" si="729"/>
        <v>0.22121552277100709</v>
      </c>
      <c r="AD1300" s="70">
        <f>_xlfn.PERCENTILE.EXC(AC1300:$AC$5675,0.5)</f>
        <v>8.8358856283866749E-2</v>
      </c>
      <c r="AE1300" s="70">
        <f>_xlfn.PERCENTILE.EXC($AC1300:AC$5675,0.35)</f>
        <v>5.1905154677188703E-2</v>
      </c>
      <c r="AF1300" s="71">
        <f t="shared" si="754"/>
        <v>3.2122876551617933E-2</v>
      </c>
      <c r="AG1300" s="70">
        <f t="shared" si="755"/>
        <v>-0.27366487307327381</v>
      </c>
      <c r="AH1300" s="70">
        <f t="shared" si="756"/>
        <v>-0.29773719104760293</v>
      </c>
      <c r="AI1300" s="61" t="str">
        <f t="shared" si="744"/>
        <v>Short VOL</v>
      </c>
      <c r="AJ1300" s="68" t="str">
        <f t="shared" si="745"/>
        <v>Short VOL</v>
      </c>
      <c r="AK1300" s="72" t="str">
        <f t="shared" si="746"/>
        <v>00631L</v>
      </c>
      <c r="AL1300" s="73">
        <f t="shared" si="736"/>
        <v>1</v>
      </c>
      <c r="AM1300" s="72" t="str">
        <f t="shared" si="749"/>
        <v>00631L</v>
      </c>
      <c r="AN1300" s="73">
        <f t="shared" si="737"/>
        <v>1</v>
      </c>
      <c r="AO1300" s="74" t="str">
        <f t="shared" si="743"/>
        <v>00631L</v>
      </c>
      <c r="AP1300" s="20">
        <f t="shared" si="738"/>
        <v>1</v>
      </c>
      <c r="AQ1300" s="74" t="str">
        <f t="shared" si="753"/>
        <v>00631L</v>
      </c>
      <c r="AR1300" s="20">
        <f t="shared" si="739"/>
        <v>1</v>
      </c>
      <c r="AS1300" s="74" t="str">
        <f t="shared" si="747"/>
        <v>00635U</v>
      </c>
      <c r="AT1300" s="20">
        <f t="shared" si="740"/>
        <v>0</v>
      </c>
      <c r="AU1300" s="74" t="str">
        <f t="shared" si="730"/>
        <v>00631L</v>
      </c>
      <c r="AV1300" s="20">
        <f t="shared" si="741"/>
        <v>1</v>
      </c>
      <c r="AW1300" s="74" t="str">
        <f t="shared" si="731"/>
        <v>00631L</v>
      </c>
      <c r="AX1300" s="20">
        <f t="shared" si="732"/>
        <v>1</v>
      </c>
      <c r="AY1300" s="20">
        <f t="shared" si="742"/>
        <v>0</v>
      </c>
      <c r="AZ1300" s="57">
        <v>44421</v>
      </c>
      <c r="BA1300" s="75">
        <v>33.9</v>
      </c>
      <c r="BB1300" s="90">
        <v>34.5</v>
      </c>
      <c r="BC1300" s="76">
        <f t="shared" si="750"/>
        <v>34.028958333333328</v>
      </c>
      <c r="BD1300" s="76">
        <f t="shared" si="751"/>
        <v>34.037291666666661</v>
      </c>
      <c r="BE1300" s="77">
        <f t="shared" si="757"/>
        <v>1.3842376897128209E-2</v>
      </c>
      <c r="BF1300" s="77">
        <f t="shared" si="748"/>
        <v>-4.0335661253893132E-3</v>
      </c>
    </row>
    <row r="1301" spans="1:58" s="23" customFormat="1" ht="13.15" x14ac:dyDescent="0.4">
      <c r="A1301" s="57">
        <v>44419</v>
      </c>
      <c r="B1301" s="112">
        <v>17.443999999999999</v>
      </c>
      <c r="C1301" s="112">
        <v>19.731999999999999</v>
      </c>
      <c r="D1301" s="112">
        <v>21.216000000000001</v>
      </c>
      <c r="E1301" s="112">
        <v>21.93</v>
      </c>
      <c r="F1301" s="112">
        <v>22.358000000000001</v>
      </c>
      <c r="G1301" s="112">
        <v>23.33</v>
      </c>
      <c r="H1301" s="113">
        <v>23.7</v>
      </c>
      <c r="I1301" s="90">
        <f t="shared" si="733"/>
        <v>19.2744</v>
      </c>
      <c r="J1301" s="90">
        <f t="shared" si="734"/>
        <v>20.9192</v>
      </c>
      <c r="K1301" s="114">
        <v>4</v>
      </c>
      <c r="L1301" s="115">
        <v>0.05</v>
      </c>
      <c r="M1301" s="90">
        <v>11.58</v>
      </c>
      <c r="N1301" s="90">
        <v>16.059999999999999</v>
      </c>
      <c r="O1301" s="90">
        <v>20.67</v>
      </c>
      <c r="P1301" s="90">
        <v>23.26</v>
      </c>
      <c r="Q1301" s="90">
        <v>25.11</v>
      </c>
      <c r="R1301" s="63">
        <f t="shared" si="722"/>
        <v>16.290000000000006</v>
      </c>
      <c r="S1301" s="64">
        <f t="shared" si="758"/>
        <v>-4.3478260869565244E-2</v>
      </c>
      <c r="T1301" s="65">
        <f t="shared" si="752"/>
        <v>0.72104607721046088</v>
      </c>
      <c r="U1301" s="65">
        <f t="shared" si="752"/>
        <v>0.77697145621673913</v>
      </c>
      <c r="V1301" s="65">
        <f t="shared" si="723"/>
        <v>0.69045571797076521</v>
      </c>
      <c r="W1301" s="65">
        <f t="shared" si="724"/>
        <v>0.63958582238152129</v>
      </c>
      <c r="X1301" s="61">
        <f t="shared" si="735"/>
        <v>0.1311625773905068</v>
      </c>
      <c r="Y1301" s="66">
        <f t="shared" si="725"/>
        <v>8.0711354309165512E-2</v>
      </c>
      <c r="Z1301" s="61">
        <f t="shared" si="726"/>
        <v>8.5335989706553775E-2</v>
      </c>
      <c r="AA1301" s="67">
        <f t="shared" si="727"/>
        <v>19.2744</v>
      </c>
      <c r="AB1301" s="68">
        <f t="shared" si="728"/>
        <v>8.6176836861768399E-2</v>
      </c>
      <c r="AC1301" s="69">
        <f t="shared" si="729"/>
        <v>0.20014943960149448</v>
      </c>
      <c r="AD1301" s="70">
        <f>_xlfn.PERCENTILE.EXC(AC1301:$AC$5675,0.5)</f>
        <v>8.8354913678618821E-2</v>
      </c>
      <c r="AE1301" s="70">
        <f>_xlfn.PERCENTILE.EXC($AC1301:AC$5675,0.35)</f>
        <v>5.1866467620087633E-2</v>
      </c>
      <c r="AF1301" s="71">
        <f t="shared" si="754"/>
        <v>3.2122876551617933E-2</v>
      </c>
      <c r="AG1301" s="70">
        <f t="shared" si="755"/>
        <v>-0.27366487307327381</v>
      </c>
      <c r="AH1301" s="70">
        <f t="shared" si="756"/>
        <v>-0.29773719104760293</v>
      </c>
      <c r="AI1301" s="61" t="str">
        <f t="shared" si="744"/>
        <v>Short VOL</v>
      </c>
      <c r="AJ1301" s="68" t="str">
        <f t="shared" si="745"/>
        <v>Short VOL</v>
      </c>
      <c r="AK1301" s="72" t="str">
        <f t="shared" si="746"/>
        <v>00631L</v>
      </c>
      <c r="AL1301" s="73">
        <f t="shared" si="736"/>
        <v>1</v>
      </c>
      <c r="AM1301" s="72" t="str">
        <f t="shared" si="749"/>
        <v>00631L</v>
      </c>
      <c r="AN1301" s="73">
        <f t="shared" si="737"/>
        <v>1</v>
      </c>
      <c r="AO1301" s="74" t="str">
        <f t="shared" si="743"/>
        <v>00631L</v>
      </c>
      <c r="AP1301" s="20">
        <f t="shared" si="738"/>
        <v>1</v>
      </c>
      <c r="AQ1301" s="74" t="str">
        <f t="shared" si="753"/>
        <v>00631L</v>
      </c>
      <c r="AR1301" s="20">
        <f t="shared" si="739"/>
        <v>1</v>
      </c>
      <c r="AS1301" s="74" t="str">
        <f t="shared" si="747"/>
        <v>00631L</v>
      </c>
      <c r="AT1301" s="20">
        <f t="shared" si="740"/>
        <v>1</v>
      </c>
      <c r="AU1301" s="74" t="str">
        <f t="shared" si="730"/>
        <v>00631L</v>
      </c>
      <c r="AV1301" s="20">
        <f t="shared" si="741"/>
        <v>1</v>
      </c>
      <c r="AW1301" s="74" t="str">
        <f t="shared" si="731"/>
        <v>00631L</v>
      </c>
      <c r="AX1301" s="20">
        <f t="shared" si="732"/>
        <v>1</v>
      </c>
      <c r="AY1301" s="20">
        <f t="shared" si="742"/>
        <v>0</v>
      </c>
      <c r="AZ1301" s="57">
        <v>44420</v>
      </c>
      <c r="BA1301" s="75">
        <v>34.22</v>
      </c>
      <c r="BB1301" s="90">
        <v>34.575000000000003</v>
      </c>
      <c r="BC1301" s="76">
        <f t="shared" si="750"/>
        <v>34.009791666666658</v>
      </c>
      <c r="BD1301" s="76">
        <f t="shared" si="751"/>
        <v>34.024291666666656</v>
      </c>
      <c r="BE1301" s="77">
        <f t="shared" si="757"/>
        <v>1.6618988404075156E-2</v>
      </c>
      <c r="BF1301" s="77">
        <f t="shared" si="748"/>
        <v>5.7520178597891842E-3</v>
      </c>
    </row>
    <row r="1302" spans="1:58" s="23" customFormat="1" ht="13.15" x14ac:dyDescent="0.4">
      <c r="A1302" s="57">
        <v>44418</v>
      </c>
      <c r="B1302" s="112">
        <v>17.978000000000002</v>
      </c>
      <c r="C1302" s="112">
        <v>20.346</v>
      </c>
      <c r="D1302" s="112">
        <v>21.669</v>
      </c>
      <c r="E1302" s="112">
        <v>22.401</v>
      </c>
      <c r="F1302" s="112">
        <v>22.8</v>
      </c>
      <c r="G1302" s="112">
        <v>23.65</v>
      </c>
      <c r="H1302" s="113">
        <v>24.021000000000001</v>
      </c>
      <c r="I1302" s="90">
        <f t="shared" si="733"/>
        <v>19.754000000000001</v>
      </c>
      <c r="J1302" s="90">
        <f t="shared" si="734"/>
        <v>21.338250000000002</v>
      </c>
      <c r="K1302" s="114">
        <v>5</v>
      </c>
      <c r="L1302" s="115">
        <v>0.05</v>
      </c>
      <c r="M1302" s="90">
        <v>13.23</v>
      </c>
      <c r="N1302" s="90">
        <v>16.79</v>
      </c>
      <c r="O1302" s="90">
        <v>21.21</v>
      </c>
      <c r="P1302" s="90">
        <v>24.06</v>
      </c>
      <c r="Q1302" s="90">
        <v>25.29</v>
      </c>
      <c r="R1302" s="63">
        <f t="shared" si="722"/>
        <v>15.249999999999996</v>
      </c>
      <c r="S1302" s="64">
        <f t="shared" si="758"/>
        <v>4.1866028708134146E-3</v>
      </c>
      <c r="T1302" s="65">
        <f t="shared" si="752"/>
        <v>0.78796902918403822</v>
      </c>
      <c r="U1302" s="65">
        <f t="shared" si="752"/>
        <v>0.79160773220179148</v>
      </c>
      <c r="V1302" s="65">
        <f t="shared" si="723"/>
        <v>0.69783873649210304</v>
      </c>
      <c r="W1302" s="65">
        <f t="shared" si="724"/>
        <v>0.66389877421905885</v>
      </c>
      <c r="X1302" s="61">
        <f t="shared" si="735"/>
        <v>0.13171654244076084</v>
      </c>
      <c r="Y1302" s="66">
        <f t="shared" si="725"/>
        <v>7.2318200080353598E-2</v>
      </c>
      <c r="Z1302" s="61">
        <f t="shared" si="726"/>
        <v>8.0198947048699037E-2</v>
      </c>
      <c r="AA1302" s="67">
        <f t="shared" si="727"/>
        <v>19.753999999999998</v>
      </c>
      <c r="AB1302" s="68">
        <f t="shared" si="728"/>
        <v>7.0756402620607645E-2</v>
      </c>
      <c r="AC1302" s="69">
        <f t="shared" si="729"/>
        <v>0.17653365098272775</v>
      </c>
      <c r="AD1302" s="70">
        <f>_xlfn.PERCENTILE.EXC(AC1302:$AC$5675,0.5)</f>
        <v>8.8326719738572368E-2</v>
      </c>
      <c r="AE1302" s="70">
        <f>_xlfn.PERCENTILE.EXC($AC1302:AC$5675,0.35)</f>
        <v>5.1827780562986564E-2</v>
      </c>
      <c r="AF1302" s="71">
        <f t="shared" si="754"/>
        <v>3.2122876551617933E-2</v>
      </c>
      <c r="AG1302" s="70">
        <f t="shared" si="755"/>
        <v>-0.27366487307327381</v>
      </c>
      <c r="AH1302" s="70">
        <f t="shared" si="756"/>
        <v>-0.29773719104760293</v>
      </c>
      <c r="AI1302" s="61" t="str">
        <f t="shared" si="744"/>
        <v>Short VOL</v>
      </c>
      <c r="AJ1302" s="68" t="str">
        <f t="shared" si="745"/>
        <v>Short VOL</v>
      </c>
      <c r="AK1302" s="72" t="str">
        <f t="shared" si="746"/>
        <v>00631L</v>
      </c>
      <c r="AL1302" s="73">
        <f t="shared" si="736"/>
        <v>1</v>
      </c>
      <c r="AM1302" s="72" t="str">
        <f t="shared" si="749"/>
        <v>00631L</v>
      </c>
      <c r="AN1302" s="73">
        <f t="shared" si="737"/>
        <v>1</v>
      </c>
      <c r="AO1302" s="74" t="str">
        <f t="shared" si="743"/>
        <v>00631L</v>
      </c>
      <c r="AP1302" s="20">
        <f t="shared" si="738"/>
        <v>1</v>
      </c>
      <c r="AQ1302" s="74" t="str">
        <f t="shared" si="753"/>
        <v>00631L</v>
      </c>
      <c r="AR1302" s="20">
        <f t="shared" si="739"/>
        <v>1</v>
      </c>
      <c r="AS1302" s="74" t="str">
        <f t="shared" si="747"/>
        <v>00631L</v>
      </c>
      <c r="AT1302" s="20">
        <f t="shared" si="740"/>
        <v>1</v>
      </c>
      <c r="AU1302" s="74" t="str">
        <f t="shared" si="730"/>
        <v>00631L</v>
      </c>
      <c r="AV1302" s="20">
        <f t="shared" si="741"/>
        <v>1</v>
      </c>
      <c r="AW1302" s="74" t="str">
        <f t="shared" si="731"/>
        <v>00631L</v>
      </c>
      <c r="AX1302" s="20">
        <f t="shared" si="732"/>
        <v>1</v>
      </c>
      <c r="AY1302" s="20">
        <f t="shared" si="742"/>
        <v>0</v>
      </c>
      <c r="AZ1302" s="57">
        <v>44419</v>
      </c>
      <c r="BA1302" s="75">
        <v>34.71</v>
      </c>
      <c r="BB1302" s="90">
        <v>34.674999999999997</v>
      </c>
      <c r="BC1302" s="76">
        <f t="shared" si="750"/>
        <v>33.986874999999991</v>
      </c>
      <c r="BD1302" s="76">
        <f t="shared" si="751"/>
        <v>34.012041666666654</v>
      </c>
      <c r="BE1302" s="77">
        <f t="shared" si="757"/>
        <v>2.0246786443296323E-2</v>
      </c>
      <c r="BF1302" s="77">
        <f t="shared" si="748"/>
        <v>2.05209184492261E-2</v>
      </c>
    </row>
    <row r="1303" spans="1:58" s="23" customFormat="1" ht="13.15" x14ac:dyDescent="0.4">
      <c r="A1303" s="57">
        <v>44417</v>
      </c>
      <c r="B1303" s="112">
        <v>18.422999999999998</v>
      </c>
      <c r="C1303" s="112">
        <v>20.687000000000001</v>
      </c>
      <c r="D1303" s="112">
        <v>21.829000000000001</v>
      </c>
      <c r="E1303" s="112">
        <v>22.550999999999998</v>
      </c>
      <c r="F1303" s="112">
        <v>22.882999999999999</v>
      </c>
      <c r="G1303" s="112">
        <v>23.75</v>
      </c>
      <c r="H1303" s="113">
        <v>24.108000000000001</v>
      </c>
      <c r="I1303" s="90">
        <f t="shared" si="733"/>
        <v>20.0078</v>
      </c>
      <c r="J1303" s="90">
        <f t="shared" si="734"/>
        <v>21.4864</v>
      </c>
      <c r="K1303" s="114">
        <v>6</v>
      </c>
      <c r="L1303" s="115">
        <v>0.05</v>
      </c>
      <c r="M1303" s="90">
        <v>12.75</v>
      </c>
      <c r="N1303" s="90">
        <v>16.72</v>
      </c>
      <c r="O1303" s="90">
        <v>21.27</v>
      </c>
      <c r="P1303" s="90">
        <v>24.13</v>
      </c>
      <c r="Q1303" s="90">
        <v>25.36</v>
      </c>
      <c r="R1303" s="63">
        <f t="shared" si="722"/>
        <v>15.93</v>
      </c>
      <c r="S1303" s="64">
        <f t="shared" si="758"/>
        <v>3.5294117647058844E-2</v>
      </c>
      <c r="T1303" s="65">
        <f t="shared" si="752"/>
        <v>0.76255980861244022</v>
      </c>
      <c r="U1303" s="65">
        <f t="shared" si="752"/>
        <v>0.78608368594264222</v>
      </c>
      <c r="V1303" s="65">
        <f t="shared" si="723"/>
        <v>0.69291338582677164</v>
      </c>
      <c r="W1303" s="65">
        <f t="shared" si="724"/>
        <v>0.65930599369085174</v>
      </c>
      <c r="X1303" s="61">
        <f t="shared" si="735"/>
        <v>0.12288986592845916</v>
      </c>
      <c r="Y1303" s="66">
        <f t="shared" si="725"/>
        <v>6.9043501396833948E-2</v>
      </c>
      <c r="Z1303" s="61">
        <f t="shared" si="726"/>
        <v>7.3901178540369261E-2</v>
      </c>
      <c r="AA1303" s="67">
        <f t="shared" si="727"/>
        <v>20.0078</v>
      </c>
      <c r="AB1303" s="68">
        <f t="shared" si="728"/>
        <v>0.10185406698564591</v>
      </c>
      <c r="AC1303" s="69">
        <f t="shared" si="729"/>
        <v>0.19663875598086131</v>
      </c>
      <c r="AD1303" s="70">
        <f>_xlfn.PERCENTILE.EXC(AC1303:$AC$5675,0.5)</f>
        <v>8.8298525798525901E-2</v>
      </c>
      <c r="AE1303" s="70">
        <f>_xlfn.PERCENTILE.EXC($AC1303:AC$5675,0.35)</f>
        <v>5.1776382255694323E-2</v>
      </c>
      <c r="AF1303" s="71">
        <f t="shared" si="754"/>
        <v>3.2111908087192553E-2</v>
      </c>
      <c r="AG1303" s="70">
        <f t="shared" si="755"/>
        <v>-0.27366487307327381</v>
      </c>
      <c r="AH1303" s="70">
        <f t="shared" si="756"/>
        <v>-0.29773719104760293</v>
      </c>
      <c r="AI1303" s="61" t="str">
        <f t="shared" si="744"/>
        <v>Short VOL</v>
      </c>
      <c r="AJ1303" s="68" t="str">
        <f t="shared" si="745"/>
        <v>Short VOL</v>
      </c>
      <c r="AK1303" s="72" t="str">
        <f t="shared" si="746"/>
        <v>00631L</v>
      </c>
      <c r="AL1303" s="73">
        <f t="shared" si="736"/>
        <v>1</v>
      </c>
      <c r="AM1303" s="72" t="str">
        <f t="shared" si="749"/>
        <v>00631L</v>
      </c>
      <c r="AN1303" s="73">
        <f t="shared" si="737"/>
        <v>1</v>
      </c>
      <c r="AO1303" s="74" t="str">
        <f t="shared" si="743"/>
        <v>00631L</v>
      </c>
      <c r="AP1303" s="20">
        <f t="shared" si="738"/>
        <v>1</v>
      </c>
      <c r="AQ1303" s="74" t="str">
        <f t="shared" si="753"/>
        <v>00631L</v>
      </c>
      <c r="AR1303" s="20">
        <f t="shared" si="739"/>
        <v>1</v>
      </c>
      <c r="AS1303" s="74" t="str">
        <f t="shared" si="747"/>
        <v>00631L</v>
      </c>
      <c r="AT1303" s="20">
        <f t="shared" si="740"/>
        <v>1</v>
      </c>
      <c r="AU1303" s="74" t="str">
        <f t="shared" si="730"/>
        <v>00631L</v>
      </c>
      <c r="AV1303" s="20">
        <f t="shared" si="741"/>
        <v>1</v>
      </c>
      <c r="AW1303" s="74" t="str">
        <f t="shared" si="731"/>
        <v>00631L</v>
      </c>
      <c r="AX1303" s="20">
        <f t="shared" si="732"/>
        <v>1</v>
      </c>
      <c r="AY1303" s="20">
        <f t="shared" si="742"/>
        <v>0</v>
      </c>
      <c r="AZ1303" s="57">
        <v>44418</v>
      </c>
      <c r="BA1303" s="75">
        <v>34.450000000000003</v>
      </c>
      <c r="BB1303" s="90">
        <v>34.712499999999999</v>
      </c>
      <c r="BC1303" s="76">
        <f t="shared" si="750"/>
        <v>33.97104166666665</v>
      </c>
      <c r="BD1303" s="76">
        <f t="shared" si="751"/>
        <v>33.983124999999994</v>
      </c>
      <c r="BE1303" s="77">
        <f t="shared" si="757"/>
        <v>2.1826187745690711E-2</v>
      </c>
      <c r="BF1303" s="77">
        <f t="shared" si="748"/>
        <v>1.3738436356280033E-2</v>
      </c>
    </row>
    <row r="1304" spans="1:58" s="23" customFormat="1" ht="13.15" x14ac:dyDescent="0.4">
      <c r="A1304" s="57">
        <v>44414</v>
      </c>
      <c r="B1304" s="112">
        <v>18.702000000000002</v>
      </c>
      <c r="C1304" s="112">
        <v>20.751000000000001</v>
      </c>
      <c r="D1304" s="112">
        <v>21.837</v>
      </c>
      <c r="E1304" s="112">
        <v>22.512</v>
      </c>
      <c r="F1304" s="112">
        <v>22.760999999999999</v>
      </c>
      <c r="G1304" s="112">
        <v>23.65</v>
      </c>
      <c r="H1304" s="113">
        <v>23.975000000000001</v>
      </c>
      <c r="I1304" s="90">
        <f t="shared" si="733"/>
        <v>20.033850000000001</v>
      </c>
      <c r="J1304" s="90">
        <f t="shared" si="734"/>
        <v>21.456900000000001</v>
      </c>
      <c r="K1304" s="114">
        <v>7</v>
      </c>
      <c r="L1304" s="115">
        <v>0.05</v>
      </c>
      <c r="M1304" s="90">
        <v>10.96</v>
      </c>
      <c r="N1304" s="90">
        <v>16.149999999999999</v>
      </c>
      <c r="O1304" s="90">
        <v>20.87</v>
      </c>
      <c r="P1304" s="90">
        <v>23.68</v>
      </c>
      <c r="Q1304" s="90">
        <v>24.97</v>
      </c>
      <c r="R1304" s="63">
        <f t="shared" si="722"/>
        <v>17.439999999999998</v>
      </c>
      <c r="S1304" s="64">
        <f t="shared" si="758"/>
        <v>-6.5393518518518656E-2</v>
      </c>
      <c r="T1304" s="65">
        <f t="shared" si="752"/>
        <v>0.67863777089783295</v>
      </c>
      <c r="U1304" s="65">
        <f t="shared" si="752"/>
        <v>0.77383804504072817</v>
      </c>
      <c r="V1304" s="65">
        <f t="shared" si="723"/>
        <v>0.68201013513513509</v>
      </c>
      <c r="W1304" s="65">
        <f t="shared" si="724"/>
        <v>0.64677613135762912</v>
      </c>
      <c r="X1304" s="61">
        <f t="shared" si="735"/>
        <v>0.10956047481552772</v>
      </c>
      <c r="Y1304" s="66">
        <f t="shared" si="725"/>
        <v>6.4987562189054771E-2</v>
      </c>
      <c r="Z1304" s="61">
        <f t="shared" si="726"/>
        <v>7.1032277869705521E-2</v>
      </c>
      <c r="AA1304" s="67">
        <f t="shared" si="727"/>
        <v>20.033850000000001</v>
      </c>
      <c r="AB1304" s="68">
        <f t="shared" si="728"/>
        <v>0.15801857585139339</v>
      </c>
      <c r="AC1304" s="69">
        <f t="shared" si="729"/>
        <v>0.24048606811145529</v>
      </c>
      <c r="AD1304" s="70">
        <f>_xlfn.PERCENTILE.EXC(AC1304:$AC$5675,0.5)</f>
        <v>8.8259141398998875E-2</v>
      </c>
      <c r="AE1304" s="70">
        <f>_xlfn.PERCENTILE.EXC($AC1304:AC$5675,0.35)</f>
        <v>5.1693205822924339E-2</v>
      </c>
      <c r="AF1304" s="71">
        <f t="shared" si="754"/>
        <v>3.2111908087192553E-2</v>
      </c>
      <c r="AG1304" s="70">
        <f t="shared" si="755"/>
        <v>-0.27366487307327381</v>
      </c>
      <c r="AH1304" s="70">
        <f t="shared" si="756"/>
        <v>-0.29773719104760293</v>
      </c>
      <c r="AI1304" s="61" t="str">
        <f t="shared" si="744"/>
        <v>Short VOL</v>
      </c>
      <c r="AJ1304" s="68" t="str">
        <f t="shared" si="745"/>
        <v>Short VOL</v>
      </c>
      <c r="AK1304" s="72" t="str">
        <f t="shared" si="746"/>
        <v>00631L</v>
      </c>
      <c r="AL1304" s="73">
        <f t="shared" si="736"/>
        <v>1</v>
      </c>
      <c r="AM1304" s="72" t="str">
        <f t="shared" si="749"/>
        <v>00631L</v>
      </c>
      <c r="AN1304" s="73">
        <f t="shared" si="737"/>
        <v>1</v>
      </c>
      <c r="AO1304" s="74" t="str">
        <f t="shared" si="743"/>
        <v>00631L</v>
      </c>
      <c r="AP1304" s="20">
        <f t="shared" si="738"/>
        <v>1</v>
      </c>
      <c r="AQ1304" s="74" t="str">
        <f t="shared" si="753"/>
        <v>00631L</v>
      </c>
      <c r="AR1304" s="20">
        <f t="shared" si="739"/>
        <v>1</v>
      </c>
      <c r="AS1304" s="74" t="str">
        <f t="shared" si="747"/>
        <v>00631L</v>
      </c>
      <c r="AT1304" s="20">
        <f t="shared" si="740"/>
        <v>1</v>
      </c>
      <c r="AU1304" s="74" t="str">
        <f t="shared" si="730"/>
        <v>00631L</v>
      </c>
      <c r="AV1304" s="20">
        <f t="shared" si="741"/>
        <v>1</v>
      </c>
      <c r="AW1304" s="74" t="str">
        <f t="shared" si="731"/>
        <v>00631L</v>
      </c>
      <c r="AX1304" s="20">
        <f t="shared" si="732"/>
        <v>1</v>
      </c>
      <c r="AY1304" s="20">
        <f t="shared" si="742"/>
        <v>0</v>
      </c>
      <c r="AZ1304" s="57">
        <v>44417</v>
      </c>
      <c r="BA1304" s="75">
        <v>34.67</v>
      </c>
      <c r="BB1304" s="90">
        <v>34.524999999999999</v>
      </c>
      <c r="BC1304" s="76">
        <f t="shared" si="750"/>
        <v>33.951666666666654</v>
      </c>
      <c r="BD1304" s="76">
        <f t="shared" si="751"/>
        <v>33.970333333333322</v>
      </c>
      <c r="BE1304" s="77">
        <f t="shared" si="757"/>
        <v>1.6886750773158266E-2</v>
      </c>
      <c r="BF1304" s="77">
        <f t="shared" si="748"/>
        <v>2.0596402743570764E-2</v>
      </c>
    </row>
    <row r="1305" spans="1:58" s="23" customFormat="1" ht="13.15" x14ac:dyDescent="0.4">
      <c r="A1305" s="57">
        <v>44413</v>
      </c>
      <c r="B1305" s="112">
        <v>19.312999999999999</v>
      </c>
      <c r="C1305" s="112">
        <v>21.289000000000001</v>
      </c>
      <c r="D1305" s="112">
        <v>22.332999999999998</v>
      </c>
      <c r="E1305" s="112">
        <v>22.9</v>
      </c>
      <c r="F1305" s="112">
        <v>23</v>
      </c>
      <c r="G1305" s="112">
        <v>23.85</v>
      </c>
      <c r="H1305" s="113">
        <v>24.196000000000002</v>
      </c>
      <c r="I1305" s="90">
        <f t="shared" si="733"/>
        <v>20.4986</v>
      </c>
      <c r="J1305" s="90">
        <f t="shared" si="734"/>
        <v>21.915399999999998</v>
      </c>
      <c r="K1305" s="114">
        <v>8</v>
      </c>
      <c r="L1305" s="115">
        <v>0.05</v>
      </c>
      <c r="M1305" s="90">
        <v>13.25</v>
      </c>
      <c r="N1305" s="90">
        <v>17.28</v>
      </c>
      <c r="O1305" s="90">
        <v>21.52</v>
      </c>
      <c r="P1305" s="90">
        <v>23.99</v>
      </c>
      <c r="Q1305" s="90">
        <v>25.17</v>
      </c>
      <c r="R1305" s="63">
        <f t="shared" si="722"/>
        <v>14.979999999999997</v>
      </c>
      <c r="S1305" s="64">
        <f t="shared" si="758"/>
        <v>-3.8397328881468989E-2</v>
      </c>
      <c r="T1305" s="65">
        <f t="shared" si="752"/>
        <v>0.76678240740740733</v>
      </c>
      <c r="U1305" s="65">
        <f t="shared" si="752"/>
        <v>0.80297397769516732</v>
      </c>
      <c r="V1305" s="65">
        <f t="shared" si="723"/>
        <v>0.72030012505210517</v>
      </c>
      <c r="W1305" s="65">
        <f t="shared" si="724"/>
        <v>0.68653158522050062</v>
      </c>
      <c r="X1305" s="61">
        <f t="shared" si="735"/>
        <v>0.10231450318438372</v>
      </c>
      <c r="Y1305" s="66">
        <f t="shared" si="725"/>
        <v>5.6593886462882229E-2</v>
      </c>
      <c r="Z1305" s="61">
        <f t="shared" si="726"/>
        <v>6.9116915301532716E-2</v>
      </c>
      <c r="AA1305" s="67">
        <f t="shared" si="727"/>
        <v>20.4986</v>
      </c>
      <c r="AB1305" s="68">
        <f t="shared" si="728"/>
        <v>0.11765046296296282</v>
      </c>
      <c r="AC1305" s="69">
        <f t="shared" si="729"/>
        <v>0.18626157407407398</v>
      </c>
      <c r="AD1305" s="70">
        <f>_xlfn.PERCENTILE.EXC(AC1305:$AC$5675,0.5)</f>
        <v>8.8219756999471835E-2</v>
      </c>
      <c r="AE1305" s="70">
        <f>_xlfn.PERCENTILE.EXC($AC1305:AC$5675,0.35)</f>
        <v>5.1610029390154299E-2</v>
      </c>
      <c r="AF1305" s="71">
        <f t="shared" si="754"/>
        <v>3.2111908087192553E-2</v>
      </c>
      <c r="AG1305" s="70">
        <f t="shared" si="755"/>
        <v>-0.27366487307327381</v>
      </c>
      <c r="AH1305" s="70">
        <f t="shared" si="756"/>
        <v>-0.29773719104760293</v>
      </c>
      <c r="AI1305" s="61" t="str">
        <f t="shared" si="744"/>
        <v>Short VOL</v>
      </c>
      <c r="AJ1305" s="68" t="str">
        <f t="shared" si="745"/>
        <v>Short VOL</v>
      </c>
      <c r="AK1305" s="72" t="str">
        <f t="shared" si="746"/>
        <v>00631L</v>
      </c>
      <c r="AL1305" s="73">
        <f t="shared" si="736"/>
        <v>1</v>
      </c>
      <c r="AM1305" s="72" t="str">
        <f t="shared" si="749"/>
        <v>00631L</v>
      </c>
      <c r="AN1305" s="73">
        <f t="shared" si="737"/>
        <v>1</v>
      </c>
      <c r="AO1305" s="74" t="str">
        <f t="shared" si="743"/>
        <v>00631L</v>
      </c>
      <c r="AP1305" s="20">
        <f t="shared" si="738"/>
        <v>1</v>
      </c>
      <c r="AQ1305" s="74" t="str">
        <f t="shared" si="753"/>
        <v>00631L</v>
      </c>
      <c r="AR1305" s="20">
        <f t="shared" si="739"/>
        <v>1</v>
      </c>
      <c r="AS1305" s="74" t="str">
        <f t="shared" si="747"/>
        <v>00631L</v>
      </c>
      <c r="AT1305" s="20">
        <f t="shared" si="740"/>
        <v>1</v>
      </c>
      <c r="AU1305" s="74" t="str">
        <f t="shared" si="730"/>
        <v>00631L</v>
      </c>
      <c r="AV1305" s="20">
        <f t="shared" si="741"/>
        <v>1</v>
      </c>
      <c r="AW1305" s="74" t="str">
        <f t="shared" si="731"/>
        <v>00631L</v>
      </c>
      <c r="AX1305" s="20">
        <f t="shared" si="732"/>
        <v>1</v>
      </c>
      <c r="AY1305" s="20">
        <f t="shared" si="742"/>
        <v>0</v>
      </c>
      <c r="AZ1305" s="57">
        <v>44414</v>
      </c>
      <c r="BA1305" s="75">
        <v>34.65</v>
      </c>
      <c r="BB1305" s="90">
        <v>34.4</v>
      </c>
      <c r="BC1305" s="76">
        <f t="shared" si="750"/>
        <v>33.940208333333324</v>
      </c>
      <c r="BD1305" s="76">
        <f t="shared" si="751"/>
        <v>33.953749999999985</v>
      </c>
      <c r="BE1305" s="77">
        <f t="shared" si="757"/>
        <v>1.3547107965601516E-2</v>
      </c>
      <c r="BF1305" s="77">
        <f t="shared" si="748"/>
        <v>2.0505835143393988E-2</v>
      </c>
    </row>
    <row r="1306" spans="1:58" s="23" customFormat="1" ht="13.15" x14ac:dyDescent="0.4">
      <c r="A1306" s="57">
        <v>44412</v>
      </c>
      <c r="B1306" s="112">
        <v>19.849</v>
      </c>
      <c r="C1306" s="112">
        <v>21.756</v>
      </c>
      <c r="D1306" s="112">
        <v>22.794</v>
      </c>
      <c r="E1306" s="112">
        <v>23.198</v>
      </c>
      <c r="F1306" s="112">
        <v>23.297000000000001</v>
      </c>
      <c r="G1306" s="112">
        <v>24.152000000000001</v>
      </c>
      <c r="H1306" s="113">
        <v>24.504000000000001</v>
      </c>
      <c r="I1306" s="90">
        <f t="shared" si="733"/>
        <v>20.897850000000002</v>
      </c>
      <c r="J1306" s="90">
        <f t="shared" si="734"/>
        <v>22.326900000000002</v>
      </c>
      <c r="K1306" s="114">
        <v>9</v>
      </c>
      <c r="L1306" s="115">
        <v>0.05</v>
      </c>
      <c r="M1306" s="90">
        <v>13.62</v>
      </c>
      <c r="N1306" s="90">
        <v>17.97</v>
      </c>
      <c r="O1306" s="90">
        <v>22.17</v>
      </c>
      <c r="P1306" s="90">
        <v>24.37</v>
      </c>
      <c r="Q1306" s="90">
        <v>25.49</v>
      </c>
      <c r="R1306" s="63">
        <f t="shared" si="722"/>
        <v>14.95000000000001</v>
      </c>
      <c r="S1306" s="64">
        <f t="shared" si="758"/>
        <v>-3.8802660753880424E-3</v>
      </c>
      <c r="T1306" s="65">
        <f t="shared" si="752"/>
        <v>0.75792988313856424</v>
      </c>
      <c r="U1306" s="65">
        <f t="shared" si="752"/>
        <v>0.81055480378890377</v>
      </c>
      <c r="V1306" s="65">
        <f t="shared" si="723"/>
        <v>0.73738202708247835</v>
      </c>
      <c r="W1306" s="65">
        <f t="shared" si="724"/>
        <v>0.70498234601804632</v>
      </c>
      <c r="X1306" s="61">
        <f t="shared" si="735"/>
        <v>9.607536903622349E-2</v>
      </c>
      <c r="Y1306" s="66">
        <f t="shared" si="725"/>
        <v>5.6297956720406973E-2</v>
      </c>
      <c r="Z1306" s="61">
        <f t="shared" si="726"/>
        <v>6.8382632663168699E-2</v>
      </c>
      <c r="AA1306" s="67">
        <f t="shared" si="727"/>
        <v>20.897850000000002</v>
      </c>
      <c r="AB1306" s="68">
        <f t="shared" si="728"/>
        <v>0.10456316082359496</v>
      </c>
      <c r="AC1306" s="69">
        <f t="shared" si="729"/>
        <v>0.16292988313856444</v>
      </c>
      <c r="AD1306" s="70">
        <f>_xlfn.PERCENTILE.EXC(AC1306:$AC$5675,0.5)</f>
        <v>8.8172643554867453E-2</v>
      </c>
      <c r="AE1306" s="70">
        <f>_xlfn.PERCENTILE.EXC($AC1306:AC$5675,0.35)</f>
        <v>5.1549921276013162E-2</v>
      </c>
      <c r="AF1306" s="71">
        <f t="shared" si="754"/>
        <v>3.2111908087192553E-2</v>
      </c>
      <c r="AG1306" s="70">
        <f t="shared" si="755"/>
        <v>-0.27366487307327381</v>
      </c>
      <c r="AH1306" s="70">
        <f t="shared" si="756"/>
        <v>-0.29773719104760293</v>
      </c>
      <c r="AI1306" s="61" t="str">
        <f t="shared" si="744"/>
        <v>Short VOL</v>
      </c>
      <c r="AJ1306" s="68" t="str">
        <f t="shared" si="745"/>
        <v>Short VOL</v>
      </c>
      <c r="AK1306" s="72" t="str">
        <f t="shared" si="746"/>
        <v>00631L</v>
      </c>
      <c r="AL1306" s="73">
        <f t="shared" si="736"/>
        <v>1</v>
      </c>
      <c r="AM1306" s="72" t="str">
        <f t="shared" si="749"/>
        <v>00631L</v>
      </c>
      <c r="AN1306" s="73">
        <f t="shared" si="737"/>
        <v>1</v>
      </c>
      <c r="AO1306" s="74" t="str">
        <f t="shared" si="743"/>
        <v>00631L</v>
      </c>
      <c r="AP1306" s="20">
        <f t="shared" si="738"/>
        <v>1</v>
      </c>
      <c r="AQ1306" s="74" t="str">
        <f t="shared" si="753"/>
        <v>00635U</v>
      </c>
      <c r="AR1306" s="20">
        <f t="shared" si="739"/>
        <v>0</v>
      </c>
      <c r="AS1306" s="74" t="str">
        <f t="shared" si="747"/>
        <v>00631L</v>
      </c>
      <c r="AT1306" s="20">
        <f t="shared" si="740"/>
        <v>1</v>
      </c>
      <c r="AU1306" s="74" t="str">
        <f t="shared" si="730"/>
        <v>00631L</v>
      </c>
      <c r="AV1306" s="20">
        <f t="shared" si="741"/>
        <v>1</v>
      </c>
      <c r="AW1306" s="74" t="str">
        <f t="shared" si="731"/>
        <v>00631L</v>
      </c>
      <c r="AX1306" s="20">
        <f t="shared" si="732"/>
        <v>1</v>
      </c>
      <c r="AY1306" s="20">
        <f t="shared" si="742"/>
        <v>0</v>
      </c>
      <c r="AZ1306" s="57">
        <v>44413</v>
      </c>
      <c r="BA1306" s="75">
        <v>34.53</v>
      </c>
      <c r="BB1306" s="90">
        <v>33.875</v>
      </c>
      <c r="BC1306" s="76">
        <f t="shared" si="750"/>
        <v>33.92895833333332</v>
      </c>
      <c r="BD1306" s="76">
        <f t="shared" si="751"/>
        <v>33.942374999999991</v>
      </c>
      <c r="BE1306" s="77">
        <f t="shared" si="757"/>
        <v>-1.5903327418192123E-3</v>
      </c>
      <c r="BF1306" s="77">
        <f t="shared" si="748"/>
        <v>1.7312430258637174E-2</v>
      </c>
    </row>
    <row r="1307" spans="1:58" s="23" customFormat="1" ht="13.15" x14ac:dyDescent="0.4">
      <c r="A1307" s="57">
        <v>44411</v>
      </c>
      <c r="B1307" s="112">
        <v>19.853000000000002</v>
      </c>
      <c r="C1307" s="112">
        <v>21.843</v>
      </c>
      <c r="D1307" s="112">
        <v>22.827999999999999</v>
      </c>
      <c r="E1307" s="112">
        <v>23.178999999999998</v>
      </c>
      <c r="F1307" s="112">
        <v>23.241</v>
      </c>
      <c r="G1307" s="112">
        <v>24.15</v>
      </c>
      <c r="H1307" s="113">
        <v>24.5</v>
      </c>
      <c r="I1307" s="90">
        <f t="shared" si="733"/>
        <v>20.847999999999999</v>
      </c>
      <c r="J1307" s="90">
        <f t="shared" si="734"/>
        <v>22.3355</v>
      </c>
      <c r="K1307" s="114">
        <v>10</v>
      </c>
      <c r="L1307" s="115">
        <v>0.05</v>
      </c>
      <c r="M1307" s="90">
        <v>13.68</v>
      </c>
      <c r="N1307" s="90">
        <v>18.04</v>
      </c>
      <c r="O1307" s="90">
        <v>22.18</v>
      </c>
      <c r="P1307" s="90">
        <v>24.36</v>
      </c>
      <c r="Q1307" s="90">
        <v>25.4</v>
      </c>
      <c r="R1307" s="63">
        <f t="shared" si="722"/>
        <v>14.82</v>
      </c>
      <c r="S1307" s="64">
        <f t="shared" si="758"/>
        <v>-7.2970195272353627E-2</v>
      </c>
      <c r="T1307" s="65">
        <f t="shared" si="752"/>
        <v>0.75831485587583147</v>
      </c>
      <c r="U1307" s="65">
        <f t="shared" si="752"/>
        <v>0.81334535617673576</v>
      </c>
      <c r="V1307" s="65">
        <f t="shared" si="723"/>
        <v>0.7405582922824302</v>
      </c>
      <c r="W1307" s="65">
        <f t="shared" si="724"/>
        <v>0.71023622047244095</v>
      </c>
      <c r="X1307" s="61">
        <f t="shared" si="735"/>
        <v>0.10023674003928869</v>
      </c>
      <c r="Y1307" s="66">
        <f t="shared" si="725"/>
        <v>5.6991242072565756E-2</v>
      </c>
      <c r="Z1307" s="61">
        <f t="shared" si="726"/>
        <v>7.1349769762087525E-2</v>
      </c>
      <c r="AA1307" s="67">
        <f t="shared" si="727"/>
        <v>20.847999999999999</v>
      </c>
      <c r="AB1307" s="68">
        <f t="shared" si="728"/>
        <v>0.10049889135255002</v>
      </c>
      <c r="AC1307" s="69">
        <f t="shared" si="729"/>
        <v>0.1556541019955654</v>
      </c>
      <c r="AD1307" s="70">
        <f>_xlfn.PERCENTILE.EXC(AC1307:$AC$5675,0.5)</f>
        <v>8.812553011026307E-2</v>
      </c>
      <c r="AE1307" s="70">
        <f>_xlfn.PERCENTILE.EXC($AC1307:AC$5675,0.35)</f>
        <v>5.1520570920043772E-2</v>
      </c>
      <c r="AF1307" s="71">
        <f t="shared" si="754"/>
        <v>3.1790413442250434E-2</v>
      </c>
      <c r="AG1307" s="70">
        <f t="shared" si="755"/>
        <v>-0.27366487307327381</v>
      </c>
      <c r="AH1307" s="70">
        <f t="shared" si="756"/>
        <v>-0.29773719104760293</v>
      </c>
      <c r="AI1307" s="61" t="str">
        <f t="shared" si="744"/>
        <v>Short VOL</v>
      </c>
      <c r="AJ1307" s="68" t="str">
        <f t="shared" si="745"/>
        <v>Short VOL</v>
      </c>
      <c r="AK1307" s="72" t="str">
        <f t="shared" si="746"/>
        <v>00631L</v>
      </c>
      <c r="AL1307" s="73">
        <f t="shared" si="736"/>
        <v>1</v>
      </c>
      <c r="AM1307" s="72" t="str">
        <f t="shared" si="749"/>
        <v>00631L</v>
      </c>
      <c r="AN1307" s="73">
        <f t="shared" si="737"/>
        <v>1</v>
      </c>
      <c r="AO1307" s="74" t="str">
        <f t="shared" si="743"/>
        <v>00631L</v>
      </c>
      <c r="AP1307" s="20">
        <f t="shared" si="738"/>
        <v>1</v>
      </c>
      <c r="AQ1307" s="74" t="str">
        <f t="shared" si="753"/>
        <v>00631L</v>
      </c>
      <c r="AR1307" s="20">
        <f t="shared" si="739"/>
        <v>1</v>
      </c>
      <c r="AS1307" s="74" t="str">
        <f t="shared" si="747"/>
        <v>00631L</v>
      </c>
      <c r="AT1307" s="20">
        <f t="shared" si="740"/>
        <v>1</v>
      </c>
      <c r="AU1307" s="74" t="str">
        <f t="shared" si="730"/>
        <v>00631L</v>
      </c>
      <c r="AV1307" s="20">
        <f t="shared" si="741"/>
        <v>1</v>
      </c>
      <c r="AW1307" s="74" t="str">
        <f t="shared" si="731"/>
        <v>00631L</v>
      </c>
      <c r="AX1307" s="20">
        <f t="shared" si="732"/>
        <v>1</v>
      </c>
      <c r="AY1307" s="20">
        <f t="shared" si="742"/>
        <v>0</v>
      </c>
      <c r="AZ1307" s="57">
        <v>44412</v>
      </c>
      <c r="BA1307" s="75">
        <v>34</v>
      </c>
      <c r="BB1307" s="90">
        <v>34.125</v>
      </c>
      <c r="BC1307" s="76">
        <f t="shared" si="750"/>
        <v>33.927916666666654</v>
      </c>
      <c r="BD1307" s="76">
        <f t="shared" si="751"/>
        <v>33.931041666666651</v>
      </c>
      <c r="BE1307" s="77">
        <f t="shared" si="757"/>
        <v>5.8088840310957105E-3</v>
      </c>
      <c r="BF1307" s="77">
        <f t="shared" si="748"/>
        <v>2.0323081740544501E-3</v>
      </c>
    </row>
    <row r="1308" spans="1:58" s="23" customFormat="1" ht="13.15" x14ac:dyDescent="0.4">
      <c r="A1308" s="57">
        <v>44410</v>
      </c>
      <c r="B1308" s="112">
        <v>21.15</v>
      </c>
      <c r="C1308" s="112">
        <v>22.72</v>
      </c>
      <c r="D1308" s="112">
        <v>23.452000000000002</v>
      </c>
      <c r="E1308" s="112">
        <v>23.7</v>
      </c>
      <c r="F1308" s="112">
        <v>23.699000000000002</v>
      </c>
      <c r="G1308" s="112">
        <v>24.6</v>
      </c>
      <c r="H1308" s="113">
        <v>24.9</v>
      </c>
      <c r="I1308" s="90">
        <f t="shared" si="733"/>
        <v>21.856499999999997</v>
      </c>
      <c r="J1308" s="90">
        <f t="shared" si="734"/>
        <v>23.049399999999999</v>
      </c>
      <c r="K1308" s="114">
        <v>11</v>
      </c>
      <c r="L1308" s="115">
        <v>0.05</v>
      </c>
      <c r="M1308" s="90">
        <v>16.21</v>
      </c>
      <c r="N1308" s="90">
        <v>19.46</v>
      </c>
      <c r="O1308" s="90">
        <v>23.05</v>
      </c>
      <c r="P1308" s="90">
        <v>24.95</v>
      </c>
      <c r="Q1308" s="90">
        <v>25.64</v>
      </c>
      <c r="R1308" s="63">
        <f t="shared" si="722"/>
        <v>12.329999999999998</v>
      </c>
      <c r="S1308" s="64">
        <f t="shared" si="758"/>
        <v>6.688596491228084E-2</v>
      </c>
      <c r="T1308" s="65">
        <f t="shared" si="752"/>
        <v>0.83299075025693736</v>
      </c>
      <c r="U1308" s="65">
        <f t="shared" si="752"/>
        <v>0.84425162689804778</v>
      </c>
      <c r="V1308" s="65">
        <f t="shared" si="723"/>
        <v>0.77995991983967938</v>
      </c>
      <c r="W1308" s="65">
        <f t="shared" si="724"/>
        <v>0.7589703588143526</v>
      </c>
      <c r="X1308" s="61">
        <f t="shared" si="735"/>
        <v>7.423167848699766E-2</v>
      </c>
      <c r="Y1308" s="66">
        <f t="shared" si="725"/>
        <v>5.0632911392405035E-2</v>
      </c>
      <c r="Z1308" s="61">
        <f t="shared" si="726"/>
        <v>5.4578729439754843E-2</v>
      </c>
      <c r="AA1308" s="67">
        <f t="shared" si="727"/>
        <v>21.856499999999997</v>
      </c>
      <c r="AB1308" s="68">
        <f t="shared" si="728"/>
        <v>8.6844809866392481E-2</v>
      </c>
      <c r="AC1308" s="69">
        <f t="shared" si="729"/>
        <v>0.12315005138746125</v>
      </c>
      <c r="AD1308" s="70">
        <f>_xlfn.PERCENTILE.EXC(AC1308:$AC$5675,0.5)</f>
        <v>8.80794563998617E-2</v>
      </c>
      <c r="AE1308" s="70">
        <f>_xlfn.PERCENTILE.EXC($AC1308:AC$5675,0.35)</f>
        <v>5.1491220564074361E-2</v>
      </c>
      <c r="AF1308" s="71">
        <f t="shared" si="754"/>
        <v>3.0669036720104671E-2</v>
      </c>
      <c r="AG1308" s="70">
        <f t="shared" si="755"/>
        <v>-0.27366487307327381</v>
      </c>
      <c r="AH1308" s="70">
        <f t="shared" si="756"/>
        <v>-0.29773719104760293</v>
      </c>
      <c r="AI1308" s="61" t="str">
        <f t="shared" si="744"/>
        <v>Short VOL</v>
      </c>
      <c r="AJ1308" s="68" t="str">
        <f t="shared" si="745"/>
        <v>Short VOL</v>
      </c>
      <c r="AK1308" s="72" t="str">
        <f t="shared" si="746"/>
        <v>00631L</v>
      </c>
      <c r="AL1308" s="73">
        <f t="shared" si="736"/>
        <v>1</v>
      </c>
      <c r="AM1308" s="72" t="str">
        <f t="shared" si="749"/>
        <v>00631L</v>
      </c>
      <c r="AN1308" s="73">
        <f t="shared" si="737"/>
        <v>1</v>
      </c>
      <c r="AO1308" s="74" t="str">
        <f t="shared" si="743"/>
        <v>00631L</v>
      </c>
      <c r="AP1308" s="20">
        <f t="shared" si="738"/>
        <v>1</v>
      </c>
      <c r="AQ1308" s="74" t="str">
        <f t="shared" si="753"/>
        <v>00631L</v>
      </c>
      <c r="AR1308" s="20">
        <f t="shared" si="739"/>
        <v>1</v>
      </c>
      <c r="AS1308" s="74" t="str">
        <f t="shared" si="747"/>
        <v>00631L</v>
      </c>
      <c r="AT1308" s="20">
        <f t="shared" si="740"/>
        <v>1</v>
      </c>
      <c r="AU1308" s="74" t="str">
        <f t="shared" si="730"/>
        <v>00631L</v>
      </c>
      <c r="AV1308" s="20">
        <f t="shared" si="741"/>
        <v>1</v>
      </c>
      <c r="AW1308" s="74" t="str">
        <f t="shared" si="731"/>
        <v>00631L</v>
      </c>
      <c r="AX1308" s="20">
        <f t="shared" si="732"/>
        <v>1</v>
      </c>
      <c r="AY1308" s="20">
        <f t="shared" si="742"/>
        <v>0</v>
      </c>
      <c r="AZ1308" s="57">
        <v>44411</v>
      </c>
      <c r="BA1308" s="75">
        <v>34.08</v>
      </c>
      <c r="BB1308" s="90">
        <v>34.325000000000003</v>
      </c>
      <c r="BC1308" s="76">
        <f t="shared" si="750"/>
        <v>33.920416666666654</v>
      </c>
      <c r="BD1308" s="76">
        <f t="shared" si="751"/>
        <v>33.927166666666658</v>
      </c>
      <c r="BE1308" s="77">
        <f t="shared" si="757"/>
        <v>1.1927428171332875E-2</v>
      </c>
      <c r="BF1308" s="77">
        <f t="shared" si="748"/>
        <v>4.5047479158788406E-3</v>
      </c>
    </row>
    <row r="1309" spans="1:58" s="23" customFormat="1" ht="13.15" x14ac:dyDescent="0.4">
      <c r="A1309" s="57">
        <v>44407</v>
      </c>
      <c r="B1309" s="112">
        <v>20.274000000000001</v>
      </c>
      <c r="C1309" s="112">
        <v>22.074999999999999</v>
      </c>
      <c r="D1309" s="112">
        <v>22.95</v>
      </c>
      <c r="E1309" s="112">
        <v>23.25</v>
      </c>
      <c r="F1309" s="112">
        <v>23.271999999999998</v>
      </c>
      <c r="G1309" s="112">
        <v>24.198</v>
      </c>
      <c r="H1309" s="113">
        <v>24.5</v>
      </c>
      <c r="I1309" s="90">
        <f t="shared" si="733"/>
        <v>20.994399999999999</v>
      </c>
      <c r="J1309" s="90">
        <f t="shared" si="734"/>
        <v>22.425000000000001</v>
      </c>
      <c r="K1309" s="114">
        <v>12</v>
      </c>
      <c r="L1309" s="115">
        <v>0.05</v>
      </c>
      <c r="M1309" s="90">
        <v>14.36</v>
      </c>
      <c r="N1309" s="90">
        <v>18.239999999999998</v>
      </c>
      <c r="O1309" s="90">
        <v>22.18</v>
      </c>
      <c r="P1309" s="90">
        <v>24.37</v>
      </c>
      <c r="Q1309" s="90">
        <v>25.3</v>
      </c>
      <c r="R1309" s="63">
        <f t="shared" si="722"/>
        <v>13.950000000000003</v>
      </c>
      <c r="S1309" s="64">
        <f t="shared" si="758"/>
        <v>3.0508474576271139E-2</v>
      </c>
      <c r="T1309" s="65">
        <f t="shared" si="752"/>
        <v>0.78728070175438603</v>
      </c>
      <c r="U1309" s="65">
        <f t="shared" si="752"/>
        <v>0.8223624887285842</v>
      </c>
      <c r="V1309" s="65">
        <f t="shared" si="723"/>
        <v>0.74846122281493632</v>
      </c>
      <c r="W1309" s="65">
        <f t="shared" si="724"/>
        <v>0.72094861660079046</v>
      </c>
      <c r="X1309" s="61">
        <f t="shared" si="735"/>
        <v>8.8832988063529558E-2</v>
      </c>
      <c r="Y1309" s="66">
        <f t="shared" si="725"/>
        <v>5.3763440860215055E-2</v>
      </c>
      <c r="Z1309" s="61">
        <f t="shared" si="726"/>
        <v>6.8141980718667922E-2</v>
      </c>
      <c r="AA1309" s="67">
        <f t="shared" si="727"/>
        <v>20.994399999999999</v>
      </c>
      <c r="AB1309" s="68">
        <f t="shared" si="728"/>
        <v>0.11151315789473698</v>
      </c>
      <c r="AC1309" s="69">
        <f t="shared" si="729"/>
        <v>0.15100877192982459</v>
      </c>
      <c r="AD1309" s="70">
        <f>_xlfn.PERCENTILE.EXC(AC1309:$AC$5675,0.5)</f>
        <v>8.8033382689460329E-2</v>
      </c>
      <c r="AE1309" s="70">
        <f>_xlfn.PERCENTILE.EXC($AC1309:AC$5675,0.35)</f>
        <v>5.1473937314987249E-2</v>
      </c>
      <c r="AF1309" s="71">
        <f t="shared" si="754"/>
        <v>3.0669036720104671E-2</v>
      </c>
      <c r="AG1309" s="70">
        <f t="shared" si="755"/>
        <v>-0.27366487307327381</v>
      </c>
      <c r="AH1309" s="70">
        <f t="shared" si="756"/>
        <v>-0.29773719104760293</v>
      </c>
      <c r="AI1309" s="61" t="str">
        <f t="shared" si="744"/>
        <v>Short VOL</v>
      </c>
      <c r="AJ1309" s="68" t="str">
        <f t="shared" si="745"/>
        <v>Short VOL</v>
      </c>
      <c r="AK1309" s="72" t="str">
        <f t="shared" si="746"/>
        <v>00631L</v>
      </c>
      <c r="AL1309" s="73">
        <f t="shared" si="736"/>
        <v>1</v>
      </c>
      <c r="AM1309" s="72" t="str">
        <f t="shared" si="749"/>
        <v>00631L</v>
      </c>
      <c r="AN1309" s="73">
        <f t="shared" si="737"/>
        <v>1</v>
      </c>
      <c r="AO1309" s="74" t="str">
        <f t="shared" si="743"/>
        <v>00631L</v>
      </c>
      <c r="AP1309" s="20">
        <f t="shared" si="738"/>
        <v>1</v>
      </c>
      <c r="AQ1309" s="74" t="str">
        <f t="shared" si="753"/>
        <v>00631L</v>
      </c>
      <c r="AR1309" s="20">
        <f t="shared" si="739"/>
        <v>1</v>
      </c>
      <c r="AS1309" s="74" t="str">
        <f t="shared" si="747"/>
        <v>00631L</v>
      </c>
      <c r="AT1309" s="20">
        <f t="shared" si="740"/>
        <v>1</v>
      </c>
      <c r="AU1309" s="74" t="str">
        <f t="shared" si="730"/>
        <v>00631L</v>
      </c>
      <c r="AV1309" s="20">
        <f t="shared" si="741"/>
        <v>1</v>
      </c>
      <c r="AW1309" s="74" t="str">
        <f t="shared" si="731"/>
        <v>00631L</v>
      </c>
      <c r="AX1309" s="20">
        <f t="shared" si="732"/>
        <v>1</v>
      </c>
      <c r="AY1309" s="20">
        <f t="shared" si="742"/>
        <v>0</v>
      </c>
      <c r="AZ1309" s="57">
        <v>44410</v>
      </c>
      <c r="BA1309" s="75">
        <v>34.33</v>
      </c>
      <c r="BB1309" s="90">
        <v>34.237499999999997</v>
      </c>
      <c r="BC1309" s="76">
        <f t="shared" si="750"/>
        <v>33.897916666666653</v>
      </c>
      <c r="BD1309" s="76">
        <f t="shared" si="751"/>
        <v>33.92049999999999</v>
      </c>
      <c r="BE1309" s="77">
        <f t="shared" si="757"/>
        <v>1.0017823120890253E-2</v>
      </c>
      <c r="BF1309" s="77">
        <f t="shared" si="748"/>
        <v>1.2072345631697897E-2</v>
      </c>
    </row>
    <row r="1310" spans="1:58" s="23" customFormat="1" ht="13.15" x14ac:dyDescent="0.4">
      <c r="A1310" s="57">
        <v>44406</v>
      </c>
      <c r="B1310" s="112">
        <v>19.709</v>
      </c>
      <c r="C1310" s="112">
        <v>21.547999999999998</v>
      </c>
      <c r="D1310" s="112">
        <v>22.440999999999999</v>
      </c>
      <c r="E1310" s="112">
        <v>22.8</v>
      </c>
      <c r="F1310" s="112">
        <v>22.9</v>
      </c>
      <c r="G1310" s="112">
        <v>23.84</v>
      </c>
      <c r="H1310" s="113">
        <v>24.206</v>
      </c>
      <c r="I1310" s="90">
        <f t="shared" si="733"/>
        <v>20.352650000000001</v>
      </c>
      <c r="J1310" s="90">
        <f t="shared" si="734"/>
        <v>21.86055</v>
      </c>
      <c r="K1310" s="114">
        <v>13</v>
      </c>
      <c r="L1310" s="115">
        <v>0.05</v>
      </c>
      <c r="M1310" s="90">
        <v>13.65</v>
      </c>
      <c r="N1310" s="90">
        <v>17.7</v>
      </c>
      <c r="O1310" s="90">
        <v>21.88</v>
      </c>
      <c r="P1310" s="90">
        <v>24.14</v>
      </c>
      <c r="Q1310" s="90">
        <v>24.95</v>
      </c>
      <c r="R1310" s="63">
        <f t="shared" si="722"/>
        <v>14.669999999999995</v>
      </c>
      <c r="S1310" s="64">
        <f t="shared" si="758"/>
        <v>-3.3315128345166548E-2</v>
      </c>
      <c r="T1310" s="65">
        <f t="shared" si="752"/>
        <v>0.77118644067796616</v>
      </c>
      <c r="U1310" s="65">
        <f t="shared" si="752"/>
        <v>0.80895795246800728</v>
      </c>
      <c r="V1310" s="65">
        <f t="shared" si="723"/>
        <v>0.73322286661143321</v>
      </c>
      <c r="W1310" s="65">
        <f t="shared" si="724"/>
        <v>0.70941883767535074</v>
      </c>
      <c r="X1310" s="61">
        <f t="shared" si="735"/>
        <v>9.3307625957684243E-2</v>
      </c>
      <c r="Y1310" s="66">
        <f t="shared" si="725"/>
        <v>6.1666666666666613E-2</v>
      </c>
      <c r="Z1310" s="61">
        <f t="shared" si="726"/>
        <v>7.4088632192859369E-2</v>
      </c>
      <c r="AA1310" s="67">
        <f t="shared" si="727"/>
        <v>20.352649999999997</v>
      </c>
      <c r="AB1310" s="68">
        <f t="shared" si="728"/>
        <v>0.11350282485875708</v>
      </c>
      <c r="AC1310" s="69">
        <f t="shared" si="729"/>
        <v>0.14986723163841795</v>
      </c>
      <c r="AD1310" s="70">
        <f>_xlfn.PERCENTILE.EXC(AC1310:$AC$5675,0.5)</f>
        <v>8.802847144944223E-2</v>
      </c>
      <c r="AE1310" s="70">
        <f>_xlfn.PERCENTILE.EXC($AC1310:AC$5675,0.35)</f>
        <v>5.146570439606183E-2</v>
      </c>
      <c r="AF1310" s="71">
        <f t="shared" si="754"/>
        <v>3.0669036720104671E-2</v>
      </c>
      <c r="AG1310" s="70">
        <f t="shared" si="755"/>
        <v>-0.27366487307327381</v>
      </c>
      <c r="AH1310" s="70">
        <f t="shared" si="756"/>
        <v>-0.29773719104760293</v>
      </c>
      <c r="AI1310" s="61" t="str">
        <f t="shared" si="744"/>
        <v>Short VOL</v>
      </c>
      <c r="AJ1310" s="68" t="str">
        <f t="shared" si="745"/>
        <v>Short VOL</v>
      </c>
      <c r="AK1310" s="72" t="str">
        <f t="shared" si="746"/>
        <v>00631L</v>
      </c>
      <c r="AL1310" s="73">
        <f t="shared" si="736"/>
        <v>1</v>
      </c>
      <c r="AM1310" s="72" t="str">
        <f t="shared" si="749"/>
        <v>00631L</v>
      </c>
      <c r="AN1310" s="73">
        <f t="shared" si="737"/>
        <v>1</v>
      </c>
      <c r="AO1310" s="74" t="str">
        <f t="shared" si="743"/>
        <v>00631L</v>
      </c>
      <c r="AP1310" s="20">
        <f t="shared" si="738"/>
        <v>1</v>
      </c>
      <c r="AQ1310" s="74" t="str">
        <f t="shared" si="753"/>
        <v>00631L</v>
      </c>
      <c r="AR1310" s="20">
        <f t="shared" si="739"/>
        <v>1</v>
      </c>
      <c r="AS1310" s="74" t="str">
        <f t="shared" si="747"/>
        <v>00631L</v>
      </c>
      <c r="AT1310" s="20">
        <f t="shared" si="740"/>
        <v>1</v>
      </c>
      <c r="AU1310" s="74" t="str">
        <f t="shared" si="730"/>
        <v>00631L</v>
      </c>
      <c r="AV1310" s="20">
        <f t="shared" si="741"/>
        <v>1</v>
      </c>
      <c r="AW1310" s="74" t="str">
        <f t="shared" si="731"/>
        <v>00631L</v>
      </c>
      <c r="AX1310" s="20">
        <f t="shared" si="732"/>
        <v>1</v>
      </c>
      <c r="AY1310" s="20">
        <f t="shared" si="742"/>
        <v>0</v>
      </c>
      <c r="AZ1310" s="57">
        <v>44407</v>
      </c>
      <c r="BA1310" s="75">
        <v>34.299999999999997</v>
      </c>
      <c r="BB1310" s="90">
        <v>34.4</v>
      </c>
      <c r="BC1310" s="76">
        <f t="shared" si="750"/>
        <v>33.874583333333327</v>
      </c>
      <c r="BD1310" s="76">
        <f t="shared" si="751"/>
        <v>33.898958333333319</v>
      </c>
      <c r="BE1310" s="77">
        <f t="shared" si="757"/>
        <v>1.5510645887403449E-2</v>
      </c>
      <c r="BF1310" s="77">
        <f t="shared" si="748"/>
        <v>1.1830501183050473E-2</v>
      </c>
    </row>
    <row r="1311" spans="1:58" s="23" customFormat="1" ht="13.15" x14ac:dyDescent="0.4">
      <c r="A1311" s="57">
        <v>44405</v>
      </c>
      <c r="B1311" s="112">
        <v>20.109000000000002</v>
      </c>
      <c r="C1311" s="112">
        <v>21.8</v>
      </c>
      <c r="D1311" s="112">
        <v>22.628</v>
      </c>
      <c r="E1311" s="112">
        <v>22.928999999999998</v>
      </c>
      <c r="F1311" s="112">
        <v>23.013999999999999</v>
      </c>
      <c r="G1311" s="112">
        <v>24</v>
      </c>
      <c r="H1311" s="113">
        <v>24.356999999999999</v>
      </c>
      <c r="I1311" s="90">
        <f t="shared" si="733"/>
        <v>20.616300000000003</v>
      </c>
      <c r="J1311" s="90">
        <f t="shared" si="734"/>
        <v>22.048400000000001</v>
      </c>
      <c r="K1311" s="114">
        <v>14</v>
      </c>
      <c r="L1311" s="115">
        <v>0.05</v>
      </c>
      <c r="M1311" s="90">
        <v>14.82</v>
      </c>
      <c r="N1311" s="90">
        <v>18.309999999999999</v>
      </c>
      <c r="O1311" s="90">
        <v>22.35</v>
      </c>
      <c r="P1311" s="90">
        <v>24.36</v>
      </c>
      <c r="Q1311" s="90">
        <v>25.34</v>
      </c>
      <c r="R1311" s="63">
        <f t="shared" ref="R1311:R1374" si="759">(O1311+P1311)-(N1311+M1311)</f>
        <v>13.580000000000005</v>
      </c>
      <c r="S1311" s="64">
        <f t="shared" si="758"/>
        <v>-5.4235537190082686E-2</v>
      </c>
      <c r="T1311" s="65">
        <f t="shared" si="752"/>
        <v>0.80939377389404699</v>
      </c>
      <c r="U1311" s="65">
        <f t="shared" si="752"/>
        <v>0.81923937360178956</v>
      </c>
      <c r="V1311" s="65">
        <f t="shared" si="723"/>
        <v>0.75164203612479474</v>
      </c>
      <c r="W1311" s="65">
        <f t="shared" si="724"/>
        <v>0.72257300710339378</v>
      </c>
      <c r="X1311" s="61">
        <f t="shared" si="735"/>
        <v>8.4091700233726127E-2</v>
      </c>
      <c r="Y1311" s="66">
        <f t="shared" si="725"/>
        <v>6.2279209734397531E-2</v>
      </c>
      <c r="Z1311" s="61">
        <f t="shared" si="726"/>
        <v>6.9464452884368103E-2</v>
      </c>
      <c r="AA1311" s="67">
        <f t="shared" si="727"/>
        <v>20.616300000000003</v>
      </c>
      <c r="AB1311" s="68">
        <f t="shared" si="728"/>
        <v>9.825232113599143E-2</v>
      </c>
      <c r="AC1311" s="69">
        <f t="shared" si="729"/>
        <v>0.12595849262698</v>
      </c>
      <c r="AD1311" s="70">
        <f>_xlfn.PERCENTILE.EXC(AC1311:$AC$5675,0.5)</f>
        <v>8.8023560209424132E-2</v>
      </c>
      <c r="AE1311" s="70">
        <f>_xlfn.PERCENTILE.EXC($AC1311:AC$5675,0.35)</f>
        <v>5.1457471477136411E-2</v>
      </c>
      <c r="AF1311" s="71">
        <f t="shared" si="754"/>
        <v>3.0669036720104671E-2</v>
      </c>
      <c r="AG1311" s="70">
        <f t="shared" si="755"/>
        <v>-0.27366487307327381</v>
      </c>
      <c r="AH1311" s="70">
        <f t="shared" si="756"/>
        <v>-0.29773719104760293</v>
      </c>
      <c r="AI1311" s="61" t="str">
        <f t="shared" si="744"/>
        <v>Short VOL</v>
      </c>
      <c r="AJ1311" s="68" t="str">
        <f t="shared" si="745"/>
        <v>Short VOL</v>
      </c>
      <c r="AK1311" s="72" t="str">
        <f t="shared" si="746"/>
        <v>00631L</v>
      </c>
      <c r="AL1311" s="73">
        <f t="shared" si="736"/>
        <v>1</v>
      </c>
      <c r="AM1311" s="72" t="str">
        <f t="shared" si="749"/>
        <v>00631L</v>
      </c>
      <c r="AN1311" s="73">
        <f t="shared" si="737"/>
        <v>1</v>
      </c>
      <c r="AO1311" s="74" t="str">
        <f t="shared" si="743"/>
        <v>00631L</v>
      </c>
      <c r="AP1311" s="20">
        <f t="shared" si="738"/>
        <v>1</v>
      </c>
      <c r="AQ1311" s="74" t="str">
        <f t="shared" si="753"/>
        <v>00631L</v>
      </c>
      <c r="AR1311" s="20">
        <f t="shared" si="739"/>
        <v>1</v>
      </c>
      <c r="AS1311" s="74" t="str">
        <f t="shared" si="747"/>
        <v>00631L</v>
      </c>
      <c r="AT1311" s="20">
        <f t="shared" si="740"/>
        <v>1</v>
      </c>
      <c r="AU1311" s="74" t="str">
        <f t="shared" si="730"/>
        <v>00631L</v>
      </c>
      <c r="AV1311" s="20">
        <f t="shared" si="741"/>
        <v>1</v>
      </c>
      <c r="AW1311" s="74" t="str">
        <f t="shared" si="731"/>
        <v>00631L</v>
      </c>
      <c r="AX1311" s="20">
        <f t="shared" si="732"/>
        <v>1</v>
      </c>
      <c r="AY1311" s="20">
        <f t="shared" si="742"/>
        <v>0</v>
      </c>
      <c r="AZ1311" s="57">
        <v>44406</v>
      </c>
      <c r="BA1311" s="75">
        <v>34.25</v>
      </c>
      <c r="BB1311" s="90">
        <v>34.424999999999997</v>
      </c>
      <c r="BC1311" s="76">
        <f t="shared" si="750"/>
        <v>33.850624999999994</v>
      </c>
      <c r="BD1311" s="76">
        <f t="shared" si="751"/>
        <v>33.872083333333322</v>
      </c>
      <c r="BE1311" s="77">
        <f t="shared" si="757"/>
        <v>1.6967928952567449E-2</v>
      </c>
      <c r="BF1311" s="77">
        <f t="shared" si="748"/>
        <v>1.1157172204249173E-2</v>
      </c>
    </row>
    <row r="1312" spans="1:58" s="23" customFormat="1" ht="13.15" x14ac:dyDescent="0.4">
      <c r="A1312" s="57">
        <v>44404</v>
      </c>
      <c r="B1312" s="112">
        <v>20.715</v>
      </c>
      <c r="C1312" s="112">
        <v>22.201000000000001</v>
      </c>
      <c r="D1312" s="112">
        <v>22.902999999999999</v>
      </c>
      <c r="E1312" s="112">
        <v>23.172000000000001</v>
      </c>
      <c r="F1312" s="112">
        <v>23.241</v>
      </c>
      <c r="G1312" s="112">
        <v>24.251000000000001</v>
      </c>
      <c r="H1312" s="113">
        <v>24.561</v>
      </c>
      <c r="I1312" s="90">
        <f t="shared" si="733"/>
        <v>21.086500000000001</v>
      </c>
      <c r="J1312" s="90">
        <f t="shared" si="734"/>
        <v>22.3765</v>
      </c>
      <c r="K1312" s="114">
        <v>15</v>
      </c>
      <c r="L1312" s="115">
        <v>0.05</v>
      </c>
      <c r="M1312" s="90">
        <v>17.16</v>
      </c>
      <c r="N1312" s="90">
        <v>19.36</v>
      </c>
      <c r="O1312" s="90">
        <v>23</v>
      </c>
      <c r="P1312" s="90">
        <v>24.68</v>
      </c>
      <c r="Q1312" s="90">
        <v>25.57</v>
      </c>
      <c r="R1312" s="63">
        <f t="shared" si="759"/>
        <v>11.160000000000004</v>
      </c>
      <c r="S1312" s="64">
        <f t="shared" si="758"/>
        <v>0.10125142207053477</v>
      </c>
      <c r="T1312" s="65">
        <f t="shared" si="752"/>
        <v>0.88636363636363635</v>
      </c>
      <c r="U1312" s="65">
        <f t="shared" si="752"/>
        <v>0.84173913043478255</v>
      </c>
      <c r="V1312" s="65">
        <f t="shared" si="723"/>
        <v>0.78444084278768234</v>
      </c>
      <c r="W1312" s="65">
        <f t="shared" si="724"/>
        <v>0.75713727023856081</v>
      </c>
      <c r="X1312" s="61">
        <f t="shared" si="735"/>
        <v>7.1735457398020785E-2</v>
      </c>
      <c r="Y1312" s="66">
        <f t="shared" si="725"/>
        <v>5.9943034697048134E-2</v>
      </c>
      <c r="Z1312" s="61">
        <f t="shared" si="726"/>
        <v>6.1176582173428452E-2</v>
      </c>
      <c r="AA1312" s="67">
        <f t="shared" si="727"/>
        <v>21.086500000000001</v>
      </c>
      <c r="AB1312" s="68">
        <f t="shared" si="728"/>
        <v>6.9989669421487627E-2</v>
      </c>
      <c r="AC1312" s="69">
        <f t="shared" si="729"/>
        <v>8.9178719008264545E-2</v>
      </c>
      <c r="AD1312" s="70">
        <f>_xlfn.PERCENTILE.EXC(AC1312:$AC$5675,0.5)</f>
        <v>8.7973090665883186E-2</v>
      </c>
      <c r="AE1312" s="70">
        <f>_xlfn.PERCENTILE.EXC($AC1312:AC$5675,0.35)</f>
        <v>5.1452852202930784E-2</v>
      </c>
      <c r="AF1312" s="71">
        <f t="shared" si="754"/>
        <v>3.0669036720104671E-2</v>
      </c>
      <c r="AG1312" s="70">
        <f t="shared" si="755"/>
        <v>-0.27366487307327381</v>
      </c>
      <c r="AH1312" s="70">
        <f t="shared" si="756"/>
        <v>-0.29773719104760293</v>
      </c>
      <c r="AI1312" s="61" t="str">
        <f t="shared" si="744"/>
        <v>Short VOL</v>
      </c>
      <c r="AJ1312" s="68" t="str">
        <f t="shared" si="745"/>
        <v>Short VOL</v>
      </c>
      <c r="AK1312" s="72" t="str">
        <f t="shared" si="746"/>
        <v>00631L</v>
      </c>
      <c r="AL1312" s="73">
        <f t="shared" si="736"/>
        <v>1</v>
      </c>
      <c r="AM1312" s="72" t="str">
        <f t="shared" si="749"/>
        <v>00631L</v>
      </c>
      <c r="AN1312" s="73">
        <f t="shared" si="737"/>
        <v>1</v>
      </c>
      <c r="AO1312" s="74" t="str">
        <f t="shared" si="743"/>
        <v>00631L</v>
      </c>
      <c r="AP1312" s="20">
        <f t="shared" si="738"/>
        <v>1</v>
      </c>
      <c r="AQ1312" s="74" t="str">
        <f t="shared" si="753"/>
        <v>00631L</v>
      </c>
      <c r="AR1312" s="20">
        <f t="shared" si="739"/>
        <v>1</v>
      </c>
      <c r="AS1312" s="74" t="str">
        <f t="shared" si="747"/>
        <v>00631L</v>
      </c>
      <c r="AT1312" s="20">
        <f t="shared" si="740"/>
        <v>1</v>
      </c>
      <c r="AU1312" s="74" t="str">
        <f t="shared" si="730"/>
        <v>00631L</v>
      </c>
      <c r="AV1312" s="20">
        <f t="shared" si="741"/>
        <v>1</v>
      </c>
      <c r="AW1312" s="74" t="str">
        <f t="shared" si="731"/>
        <v>00631L</v>
      </c>
      <c r="AX1312" s="20">
        <f t="shared" si="732"/>
        <v>1</v>
      </c>
      <c r="AY1312" s="20">
        <f t="shared" si="742"/>
        <v>0</v>
      </c>
      <c r="AZ1312" s="57">
        <v>44405</v>
      </c>
      <c r="BA1312" s="75">
        <v>34.49</v>
      </c>
      <c r="BB1312" s="90">
        <v>34.424999999999997</v>
      </c>
      <c r="BC1312" s="76">
        <f t="shared" si="750"/>
        <v>33.826666666666661</v>
      </c>
      <c r="BD1312" s="76">
        <f t="shared" si="751"/>
        <v>33.851708333333328</v>
      </c>
      <c r="BE1312" s="77">
        <f t="shared" si="757"/>
        <v>1.7688214426488068E-2</v>
      </c>
      <c r="BF1312" s="77">
        <f t="shared" si="748"/>
        <v>1.8855523047212278E-2</v>
      </c>
    </row>
    <row r="1313" spans="1:58" s="23" customFormat="1" ht="15.75" customHeight="1" x14ac:dyDescent="0.4">
      <c r="A1313" s="57">
        <v>44403</v>
      </c>
      <c r="B1313" s="112">
        <v>20.149999999999999</v>
      </c>
      <c r="C1313" s="112">
        <v>21.695</v>
      </c>
      <c r="D1313" s="112">
        <v>22.513999999999999</v>
      </c>
      <c r="E1313" s="112">
        <v>22.84</v>
      </c>
      <c r="F1313" s="112">
        <v>22.934000000000001</v>
      </c>
      <c r="G1313" s="112">
        <v>23.928000000000001</v>
      </c>
      <c r="H1313" s="113">
        <v>24.331</v>
      </c>
      <c r="I1313" s="90">
        <f t="shared" si="733"/>
        <v>20.459</v>
      </c>
      <c r="J1313" s="90">
        <f t="shared" si="734"/>
        <v>21.858799999999999</v>
      </c>
      <c r="K1313" s="114">
        <v>16</v>
      </c>
      <c r="L1313" s="115">
        <v>0.05</v>
      </c>
      <c r="M1313" s="90">
        <v>14.01</v>
      </c>
      <c r="N1313" s="90">
        <v>17.579999999999998</v>
      </c>
      <c r="O1313" s="90">
        <v>21.74</v>
      </c>
      <c r="P1313" s="90">
        <v>23.68</v>
      </c>
      <c r="Q1313" s="90">
        <v>24.99</v>
      </c>
      <c r="R1313" s="63">
        <f t="shared" si="759"/>
        <v>13.830000000000005</v>
      </c>
      <c r="S1313" s="64">
        <f t="shared" si="758"/>
        <v>2.2093023255813898E-2</v>
      </c>
      <c r="T1313" s="65">
        <f t="shared" si="752"/>
        <v>0.79692832764505128</v>
      </c>
      <c r="U1313" s="65">
        <f t="shared" si="752"/>
        <v>0.80864765409383621</v>
      </c>
      <c r="V1313" s="65">
        <f t="shared" si="723"/>
        <v>0.74239864864864857</v>
      </c>
      <c r="W1313" s="65">
        <f t="shared" si="724"/>
        <v>0.7034813925570228</v>
      </c>
      <c r="X1313" s="61">
        <f t="shared" si="735"/>
        <v>7.6674937965260634E-2</v>
      </c>
      <c r="Y1313" s="66">
        <f t="shared" si="725"/>
        <v>6.5280210157618201E-2</v>
      </c>
      <c r="Z1313" s="61">
        <f t="shared" si="726"/>
        <v>6.8419766361992235E-2</v>
      </c>
      <c r="AA1313" s="67">
        <f t="shared" si="727"/>
        <v>20.459</v>
      </c>
      <c r="AB1313" s="68">
        <f t="shared" si="728"/>
        <v>0.14618885096700798</v>
      </c>
      <c r="AC1313" s="69">
        <f t="shared" si="729"/>
        <v>0.16376564277588176</v>
      </c>
      <c r="AD1313" s="70">
        <f>_xlfn.PERCENTILE.EXC(AC1313:$AC$5675,0.5)</f>
        <v>8.7922621122342254E-2</v>
      </c>
      <c r="AE1313" s="70">
        <f>_xlfn.PERCENTILE.EXC($AC1313:AC$5675,0.35)</f>
        <v>5.1449678386613067E-2</v>
      </c>
      <c r="AF1313" s="71">
        <f t="shared" si="754"/>
        <v>3.0669036720104671E-2</v>
      </c>
      <c r="AG1313" s="70">
        <f t="shared" si="755"/>
        <v>-0.27366487307327381</v>
      </c>
      <c r="AH1313" s="70">
        <f t="shared" si="756"/>
        <v>-0.29773719104760293</v>
      </c>
      <c r="AI1313" s="61" t="str">
        <f t="shared" si="744"/>
        <v>Short VOL</v>
      </c>
      <c r="AJ1313" s="68" t="str">
        <f t="shared" si="745"/>
        <v>Short VOL</v>
      </c>
      <c r="AK1313" s="72" t="str">
        <f t="shared" si="746"/>
        <v>00631L</v>
      </c>
      <c r="AL1313" s="73">
        <f t="shared" si="736"/>
        <v>1</v>
      </c>
      <c r="AM1313" s="72" t="str">
        <f t="shared" si="749"/>
        <v>00631L</v>
      </c>
      <c r="AN1313" s="73">
        <f t="shared" si="737"/>
        <v>1</v>
      </c>
      <c r="AO1313" s="74" t="str">
        <f t="shared" si="743"/>
        <v>00631L</v>
      </c>
      <c r="AP1313" s="20">
        <f t="shared" si="738"/>
        <v>1</v>
      </c>
      <c r="AQ1313" s="74" t="str">
        <f t="shared" si="753"/>
        <v>00631L</v>
      </c>
      <c r="AR1313" s="20">
        <f t="shared" si="739"/>
        <v>1</v>
      </c>
      <c r="AS1313" s="74" t="str">
        <f t="shared" si="747"/>
        <v>00631L</v>
      </c>
      <c r="AT1313" s="20">
        <f t="shared" si="740"/>
        <v>1</v>
      </c>
      <c r="AU1313" s="74" t="str">
        <f t="shared" si="730"/>
        <v>00631L</v>
      </c>
      <c r="AV1313" s="20">
        <f t="shared" si="741"/>
        <v>1</v>
      </c>
      <c r="AW1313" s="74" t="str">
        <f t="shared" si="731"/>
        <v>00631L</v>
      </c>
      <c r="AX1313" s="20">
        <f t="shared" si="732"/>
        <v>1</v>
      </c>
      <c r="AY1313" s="20">
        <f t="shared" si="742"/>
        <v>0</v>
      </c>
      <c r="AZ1313" s="57">
        <v>44404</v>
      </c>
      <c r="BA1313" s="75">
        <v>34.450000000000003</v>
      </c>
      <c r="BB1313" s="90">
        <v>34.274999999999999</v>
      </c>
      <c r="BC1313" s="76">
        <f t="shared" si="750"/>
        <v>33.806041666666658</v>
      </c>
      <c r="BD1313" s="76">
        <f t="shared" si="751"/>
        <v>33.82708333333332</v>
      </c>
      <c r="BE1313" s="77">
        <f t="shared" si="757"/>
        <v>1.3872027312672376E-2</v>
      </c>
      <c r="BF1313" s="77">
        <f t="shared" si="748"/>
        <v>1.8414731785428826E-2</v>
      </c>
    </row>
    <row r="1314" spans="1:58" s="23" customFormat="1" ht="15.75" customHeight="1" x14ac:dyDescent="0.4">
      <c r="A1314" s="57">
        <v>44400</v>
      </c>
      <c r="B1314" s="112">
        <v>20.367999999999999</v>
      </c>
      <c r="C1314" s="112">
        <v>21.651</v>
      </c>
      <c r="D1314" s="112">
        <v>22.411000000000001</v>
      </c>
      <c r="E1314" s="112">
        <v>22.7</v>
      </c>
      <c r="F1314" s="112">
        <v>22.802</v>
      </c>
      <c r="G1314" s="112">
        <v>23.8</v>
      </c>
      <c r="H1314" s="113">
        <v>24.2</v>
      </c>
      <c r="I1314" s="90">
        <f t="shared" si="733"/>
        <v>20.560449999999999</v>
      </c>
      <c r="J1314" s="90">
        <f t="shared" si="734"/>
        <v>21.765000000000001</v>
      </c>
      <c r="K1314" s="114">
        <v>17</v>
      </c>
      <c r="L1314" s="115">
        <v>0.05</v>
      </c>
      <c r="M1314" s="90">
        <v>12.87</v>
      </c>
      <c r="N1314" s="90">
        <v>17.2</v>
      </c>
      <c r="O1314" s="90">
        <v>21.65</v>
      </c>
      <c r="P1314" s="90">
        <v>23.62</v>
      </c>
      <c r="Q1314" s="90">
        <v>24.8</v>
      </c>
      <c r="R1314" s="63">
        <f t="shared" si="759"/>
        <v>15.199999999999996</v>
      </c>
      <c r="S1314" s="64">
        <f t="shared" si="758"/>
        <v>-2.7699265121537701E-2</v>
      </c>
      <c r="T1314" s="65">
        <f t="shared" si="752"/>
        <v>0.74825581395348839</v>
      </c>
      <c r="U1314" s="65">
        <f t="shared" si="752"/>
        <v>0.79445727482678985</v>
      </c>
      <c r="V1314" s="65">
        <f t="shared" si="723"/>
        <v>0.7281964436917866</v>
      </c>
      <c r="W1314" s="65">
        <f t="shared" si="724"/>
        <v>0.69354838709677413</v>
      </c>
      <c r="X1314" s="61">
        <f t="shared" si="735"/>
        <v>6.2990966221524031E-2</v>
      </c>
      <c r="Y1314" s="66">
        <f t="shared" si="725"/>
        <v>6.6079295154185022E-2</v>
      </c>
      <c r="Z1314" s="61">
        <f t="shared" si="726"/>
        <v>5.8585779980496591E-2</v>
      </c>
      <c r="AA1314" s="67">
        <f t="shared" si="727"/>
        <v>20.560449999999996</v>
      </c>
      <c r="AB1314" s="68">
        <f t="shared" si="728"/>
        <v>0.18418604651162787</v>
      </c>
      <c r="AC1314" s="69">
        <f t="shared" si="729"/>
        <v>0.1953749999999998</v>
      </c>
      <c r="AD1314" s="70">
        <f>_xlfn.PERCENTILE.EXC(AC1314:$AC$5675,0.5)</f>
        <v>8.7910028509889007E-2</v>
      </c>
      <c r="AE1314" s="70">
        <f>_xlfn.PERCENTILE.EXC($AC1314:AC$5675,0.35)</f>
        <v>5.144650457029535E-2</v>
      </c>
      <c r="AF1314" s="71">
        <f t="shared" si="754"/>
        <v>3.0669036720104671E-2</v>
      </c>
      <c r="AG1314" s="70">
        <f t="shared" si="755"/>
        <v>-0.27366487307327381</v>
      </c>
      <c r="AH1314" s="70">
        <f t="shared" si="756"/>
        <v>-0.29773719104760293</v>
      </c>
      <c r="AI1314" s="61" t="str">
        <f t="shared" si="744"/>
        <v>Short VOL</v>
      </c>
      <c r="AJ1314" s="68" t="str">
        <f t="shared" si="745"/>
        <v>Short VOL</v>
      </c>
      <c r="AK1314" s="72" t="str">
        <f t="shared" si="746"/>
        <v>00631L</v>
      </c>
      <c r="AL1314" s="73">
        <f t="shared" si="736"/>
        <v>1</v>
      </c>
      <c r="AM1314" s="72" t="str">
        <f t="shared" si="749"/>
        <v>00631L</v>
      </c>
      <c r="AN1314" s="73">
        <f t="shared" si="737"/>
        <v>1</v>
      </c>
      <c r="AO1314" s="74" t="str">
        <f t="shared" si="743"/>
        <v>00631L</v>
      </c>
      <c r="AP1314" s="20">
        <f t="shared" si="738"/>
        <v>1</v>
      </c>
      <c r="AQ1314" s="74" t="str">
        <f t="shared" si="753"/>
        <v>00631L</v>
      </c>
      <c r="AR1314" s="20">
        <f t="shared" si="739"/>
        <v>1</v>
      </c>
      <c r="AS1314" s="74" t="str">
        <f t="shared" si="747"/>
        <v>00631L</v>
      </c>
      <c r="AT1314" s="20">
        <f t="shared" si="740"/>
        <v>1</v>
      </c>
      <c r="AU1314" s="74" t="str">
        <f t="shared" si="730"/>
        <v>00631L</v>
      </c>
      <c r="AV1314" s="20">
        <f t="shared" si="741"/>
        <v>1</v>
      </c>
      <c r="AW1314" s="74" t="str">
        <f t="shared" si="731"/>
        <v>00631L</v>
      </c>
      <c r="AX1314" s="20">
        <f t="shared" si="732"/>
        <v>1</v>
      </c>
      <c r="AY1314" s="20">
        <f t="shared" si="742"/>
        <v>0</v>
      </c>
      <c r="AZ1314" s="57">
        <v>44403</v>
      </c>
      <c r="BA1314" s="75">
        <v>34.299999999999997</v>
      </c>
      <c r="BB1314" s="90">
        <v>33.950000000000003</v>
      </c>
      <c r="BC1314" s="76">
        <f t="shared" si="750"/>
        <v>33.798958333333324</v>
      </c>
      <c r="BD1314" s="76">
        <f t="shared" si="751"/>
        <v>33.806458333333325</v>
      </c>
      <c r="BE1314" s="77">
        <f t="shared" si="757"/>
        <v>4.468826085616895E-3</v>
      </c>
      <c r="BF1314" s="77">
        <f t="shared" si="748"/>
        <v>1.4599034947711106E-2</v>
      </c>
    </row>
    <row r="1315" spans="1:58" s="23" customFormat="1" ht="15.75" customHeight="1" x14ac:dyDescent="0.4">
      <c r="A1315" s="57">
        <v>44399</v>
      </c>
      <c r="B1315" s="112">
        <v>20.567</v>
      </c>
      <c r="C1315" s="112">
        <v>21.85</v>
      </c>
      <c r="D1315" s="112">
        <v>22.538</v>
      </c>
      <c r="E1315" s="112">
        <v>22.89</v>
      </c>
      <c r="F1315" s="112">
        <v>22.908999999999999</v>
      </c>
      <c r="G1315" s="112">
        <v>23.9</v>
      </c>
      <c r="H1315" s="113">
        <v>24.273</v>
      </c>
      <c r="I1315" s="90">
        <f t="shared" si="733"/>
        <v>20.6953</v>
      </c>
      <c r="J1315" s="90">
        <f t="shared" si="734"/>
        <v>21.918800000000001</v>
      </c>
      <c r="K1315" s="114">
        <v>18</v>
      </c>
      <c r="L1315" s="115">
        <v>0.05</v>
      </c>
      <c r="M1315" s="90">
        <v>14.07</v>
      </c>
      <c r="N1315" s="90">
        <v>17.690000000000001</v>
      </c>
      <c r="O1315" s="90">
        <v>21.86</v>
      </c>
      <c r="P1315" s="90">
        <v>23.74</v>
      </c>
      <c r="Q1315" s="90">
        <v>24.84</v>
      </c>
      <c r="R1315" s="63">
        <f t="shared" si="759"/>
        <v>13.839999999999993</v>
      </c>
      <c r="S1315" s="64">
        <f t="shared" si="758"/>
        <v>-1.2283640424343878E-2</v>
      </c>
      <c r="T1315" s="65">
        <f t="shared" si="752"/>
        <v>0.79536461277557935</v>
      </c>
      <c r="U1315" s="65">
        <f t="shared" si="752"/>
        <v>0.80924062214089665</v>
      </c>
      <c r="V1315" s="65">
        <f t="shared" si="723"/>
        <v>0.74515585509688298</v>
      </c>
      <c r="W1315" s="65">
        <f t="shared" si="724"/>
        <v>0.71215780998389699</v>
      </c>
      <c r="X1315" s="61">
        <f t="shared" si="735"/>
        <v>6.2381484903000009E-2</v>
      </c>
      <c r="Y1315" s="66">
        <f t="shared" si="725"/>
        <v>6.0419397116644784E-2</v>
      </c>
      <c r="Z1315" s="61">
        <f t="shared" si="726"/>
        <v>5.9119703507559754E-2</v>
      </c>
      <c r="AA1315" s="67">
        <f t="shared" si="727"/>
        <v>20.6953</v>
      </c>
      <c r="AB1315" s="68">
        <f t="shared" si="728"/>
        <v>0.16263425664217065</v>
      </c>
      <c r="AC1315" s="69">
        <f t="shared" si="729"/>
        <v>0.16988694177501401</v>
      </c>
      <c r="AD1315" s="70">
        <f>_xlfn.PERCENTILE.EXC(AC1315:$AC$5675,0.5)</f>
        <v>8.7897435897435761E-2</v>
      </c>
      <c r="AE1315" s="70">
        <f>_xlfn.PERCENTILE.EXC($AC1315:AC$5675,0.35)</f>
        <v>5.1424088598668809E-2</v>
      </c>
      <c r="AF1315" s="71">
        <f t="shared" si="754"/>
        <v>3.0669036720104671E-2</v>
      </c>
      <c r="AG1315" s="70">
        <f t="shared" si="755"/>
        <v>-0.27366487307327381</v>
      </c>
      <c r="AH1315" s="70">
        <f t="shared" si="756"/>
        <v>-0.29773719104760293</v>
      </c>
      <c r="AI1315" s="61" t="str">
        <f t="shared" si="744"/>
        <v>Short VOL</v>
      </c>
      <c r="AJ1315" s="68" t="str">
        <f t="shared" si="745"/>
        <v>Short VOL</v>
      </c>
      <c r="AK1315" s="72" t="str">
        <f t="shared" si="746"/>
        <v>00631L</v>
      </c>
      <c r="AL1315" s="73">
        <f t="shared" si="736"/>
        <v>1</v>
      </c>
      <c r="AM1315" s="72" t="str">
        <f t="shared" si="749"/>
        <v>00631L</v>
      </c>
      <c r="AN1315" s="73">
        <f t="shared" si="737"/>
        <v>1</v>
      </c>
      <c r="AO1315" s="74" t="str">
        <f t="shared" si="743"/>
        <v>00631L</v>
      </c>
      <c r="AP1315" s="20">
        <f t="shared" si="738"/>
        <v>1</v>
      </c>
      <c r="AQ1315" s="74" t="str">
        <f t="shared" si="753"/>
        <v>00635U</v>
      </c>
      <c r="AR1315" s="20">
        <f t="shared" si="739"/>
        <v>0</v>
      </c>
      <c r="AS1315" s="74" t="str">
        <f t="shared" si="747"/>
        <v>00631L</v>
      </c>
      <c r="AT1315" s="20">
        <f t="shared" si="740"/>
        <v>1</v>
      </c>
      <c r="AU1315" s="74" t="str">
        <f t="shared" si="730"/>
        <v>00631L</v>
      </c>
      <c r="AV1315" s="20">
        <f t="shared" si="741"/>
        <v>1</v>
      </c>
      <c r="AW1315" s="74" t="str">
        <f t="shared" si="731"/>
        <v>00631L</v>
      </c>
      <c r="AX1315" s="20">
        <f t="shared" si="732"/>
        <v>1</v>
      </c>
      <c r="AY1315" s="20">
        <f t="shared" si="742"/>
        <v>0</v>
      </c>
      <c r="AZ1315" s="57">
        <v>44400</v>
      </c>
      <c r="BA1315" s="75">
        <v>33.950000000000003</v>
      </c>
      <c r="BB1315" s="90">
        <v>33.387500000000003</v>
      </c>
      <c r="BC1315" s="76">
        <f t="shared" si="750"/>
        <v>33.789166666666659</v>
      </c>
      <c r="BD1315" s="76">
        <f t="shared" si="751"/>
        <v>33.798958333333324</v>
      </c>
      <c r="BE1315" s="77">
        <f t="shared" si="757"/>
        <v>-1.188743926800967E-2</v>
      </c>
      <c r="BF1315" s="77">
        <f t="shared" si="748"/>
        <v>4.468826085616895E-3</v>
      </c>
    </row>
    <row r="1316" spans="1:58" s="23" customFormat="1" ht="15.75" customHeight="1" x14ac:dyDescent="0.4">
      <c r="A1316" s="57">
        <v>44398</v>
      </c>
      <c r="B1316" s="112">
        <v>20.108000000000001</v>
      </c>
      <c r="C1316" s="112">
        <v>21.646999999999998</v>
      </c>
      <c r="D1316" s="112">
        <v>22.548999999999999</v>
      </c>
      <c r="E1316" s="112">
        <v>22.946999999999999</v>
      </c>
      <c r="F1316" s="112">
        <v>23.004999999999999</v>
      </c>
      <c r="G1316" s="112">
        <v>23.95</v>
      </c>
      <c r="H1316" s="113">
        <v>24.324999999999999</v>
      </c>
      <c r="I1316" s="90">
        <f t="shared" si="733"/>
        <v>20.184950000000001</v>
      </c>
      <c r="J1316" s="90">
        <f t="shared" si="734"/>
        <v>21.6921</v>
      </c>
      <c r="K1316" s="114">
        <v>19</v>
      </c>
      <c r="L1316" s="115">
        <v>0.05</v>
      </c>
      <c r="M1316" s="90">
        <v>14.65</v>
      </c>
      <c r="N1316" s="90">
        <v>17.91</v>
      </c>
      <c r="O1316" s="90">
        <v>21.87</v>
      </c>
      <c r="P1316" s="90">
        <v>23.8</v>
      </c>
      <c r="Q1316" s="90">
        <v>24.87</v>
      </c>
      <c r="R1316" s="63">
        <f t="shared" si="759"/>
        <v>13.11</v>
      </c>
      <c r="S1316" s="64">
        <f t="shared" si="758"/>
        <v>-9.2245311708058803E-2</v>
      </c>
      <c r="T1316" s="65">
        <f t="shared" si="752"/>
        <v>0.81797878280290337</v>
      </c>
      <c r="U1316" s="65">
        <f t="shared" si="752"/>
        <v>0.81893004115226331</v>
      </c>
      <c r="V1316" s="65">
        <f t="shared" si="723"/>
        <v>0.75252100840336134</v>
      </c>
      <c r="W1316" s="65">
        <f t="shared" si="724"/>
        <v>0.72014475271411338</v>
      </c>
      <c r="X1316" s="61">
        <f t="shared" si="735"/>
        <v>7.6536701810224678E-2</v>
      </c>
      <c r="Y1316" s="66">
        <f t="shared" si="725"/>
        <v>6.0051422843944748E-2</v>
      </c>
      <c r="Z1316" s="61">
        <f t="shared" si="726"/>
        <v>7.4667016762488853E-2</v>
      </c>
      <c r="AA1316" s="67">
        <f t="shared" si="727"/>
        <v>20.184950000000001</v>
      </c>
      <c r="AB1316" s="68">
        <f t="shared" si="728"/>
        <v>0.12272473478503632</v>
      </c>
      <c r="AC1316" s="69">
        <f t="shared" si="729"/>
        <v>0.12702121719709661</v>
      </c>
      <c r="AD1316" s="70">
        <f>_xlfn.PERCENTILE.EXC(AC1316:$AC$5675,0.5)</f>
        <v>8.7896183047909693E-2</v>
      </c>
      <c r="AE1316" s="70">
        <f>_xlfn.PERCENTILE.EXC($AC1316:AC$5675,0.35)</f>
        <v>5.1398465601157482E-2</v>
      </c>
      <c r="AF1316" s="71">
        <f t="shared" si="754"/>
        <v>3.0669036720104671E-2</v>
      </c>
      <c r="AG1316" s="70">
        <f t="shared" si="755"/>
        <v>-0.27366487307327381</v>
      </c>
      <c r="AH1316" s="70">
        <f t="shared" si="756"/>
        <v>-0.29773719104760293</v>
      </c>
      <c r="AI1316" s="61" t="str">
        <f t="shared" si="744"/>
        <v>Short VOL</v>
      </c>
      <c r="AJ1316" s="68" t="str">
        <f t="shared" si="745"/>
        <v>Short VOL</v>
      </c>
      <c r="AK1316" s="72" t="str">
        <f t="shared" si="746"/>
        <v>00631L</v>
      </c>
      <c r="AL1316" s="73">
        <f t="shared" si="736"/>
        <v>1</v>
      </c>
      <c r="AM1316" s="72" t="str">
        <f t="shared" si="749"/>
        <v>00631L</v>
      </c>
      <c r="AN1316" s="73">
        <f t="shared" si="737"/>
        <v>1</v>
      </c>
      <c r="AO1316" s="74" t="str">
        <f t="shared" si="743"/>
        <v>00631L</v>
      </c>
      <c r="AP1316" s="20">
        <f t="shared" si="738"/>
        <v>1</v>
      </c>
      <c r="AQ1316" s="74" t="str">
        <f t="shared" si="753"/>
        <v>00635U</v>
      </c>
      <c r="AR1316" s="20">
        <f t="shared" si="739"/>
        <v>0</v>
      </c>
      <c r="AS1316" s="74" t="str">
        <f t="shared" si="747"/>
        <v>00635U</v>
      </c>
      <c r="AT1316" s="20">
        <f t="shared" si="740"/>
        <v>0</v>
      </c>
      <c r="AU1316" s="74" t="str">
        <f t="shared" si="730"/>
        <v>00631L</v>
      </c>
      <c r="AV1316" s="20">
        <f t="shared" si="741"/>
        <v>1</v>
      </c>
      <c r="AW1316" s="74" t="str">
        <f t="shared" si="731"/>
        <v>00631L</v>
      </c>
      <c r="AX1316" s="20">
        <f t="shared" si="732"/>
        <v>1</v>
      </c>
      <c r="AY1316" s="20">
        <f t="shared" si="742"/>
        <v>0</v>
      </c>
      <c r="AZ1316" s="57">
        <v>44399</v>
      </c>
      <c r="BA1316" s="75">
        <v>33.72</v>
      </c>
      <c r="BB1316" s="90">
        <v>33.625</v>
      </c>
      <c r="BC1316" s="76">
        <f t="shared" si="750"/>
        <v>33.78854166666666</v>
      </c>
      <c r="BD1316" s="76">
        <f t="shared" si="751"/>
        <v>33.794708333333325</v>
      </c>
      <c r="BE1316" s="77">
        <f t="shared" si="757"/>
        <v>-4.8401516786383963E-3</v>
      </c>
      <c r="BF1316" s="77">
        <f t="shared" si="748"/>
        <v>-2.2106518155577074E-3</v>
      </c>
    </row>
    <row r="1317" spans="1:58" s="23" customFormat="1" ht="15.75" customHeight="1" x14ac:dyDescent="0.4">
      <c r="A1317" s="57">
        <v>44397</v>
      </c>
      <c r="B1317" s="112">
        <v>19.956</v>
      </c>
      <c r="C1317" s="112">
        <v>21.484999999999999</v>
      </c>
      <c r="D1317" s="112">
        <v>22.6</v>
      </c>
      <c r="E1317" s="112">
        <v>23.396000000000001</v>
      </c>
      <c r="F1317" s="112">
        <v>23.687999999999999</v>
      </c>
      <c r="G1317" s="112">
        <v>23.626999999999999</v>
      </c>
      <c r="H1317" s="113">
        <v>24.55</v>
      </c>
      <c r="I1317" s="90">
        <f t="shared" si="733"/>
        <v>21.484999999999999</v>
      </c>
      <c r="J1317" s="90">
        <f t="shared" si="734"/>
        <v>22.6</v>
      </c>
      <c r="K1317" s="114">
        <v>0</v>
      </c>
      <c r="L1317" s="115">
        <v>4.1666666666666664E-2</v>
      </c>
      <c r="M1317" s="90">
        <v>17.86</v>
      </c>
      <c r="N1317" s="90">
        <v>19.73</v>
      </c>
      <c r="O1317" s="90">
        <v>23.2</v>
      </c>
      <c r="P1317" s="90">
        <v>24.64</v>
      </c>
      <c r="Q1317" s="90">
        <v>25.37</v>
      </c>
      <c r="R1317" s="63">
        <f t="shared" si="759"/>
        <v>10.25</v>
      </c>
      <c r="S1317" s="64">
        <f t="shared" si="758"/>
        <v>-0.12311111111111109</v>
      </c>
      <c r="T1317" s="65">
        <f t="shared" si="752"/>
        <v>0.90522047643182968</v>
      </c>
      <c r="U1317" s="65">
        <f t="shared" si="752"/>
        <v>0.8504310344827587</v>
      </c>
      <c r="V1317" s="65">
        <f t="shared" si="723"/>
        <v>0.80073051948051943</v>
      </c>
      <c r="W1317" s="65">
        <f t="shared" si="724"/>
        <v>0.7776901852581789</v>
      </c>
      <c r="X1317" s="61">
        <f t="shared" si="735"/>
        <v>7.6618560833834434E-2</v>
      </c>
      <c r="Y1317" s="66">
        <f t="shared" si="725"/>
        <v>4.9324670883911771E-2</v>
      </c>
      <c r="Z1317" s="61">
        <f t="shared" si="726"/>
        <v>5.189667209681182E-2</v>
      </c>
      <c r="AA1317" s="67">
        <f t="shared" si="727"/>
        <v>21.484999999999999</v>
      </c>
      <c r="AB1317" s="68">
        <f t="shared" si="728"/>
        <v>1.1454637607703958E-2</v>
      </c>
      <c r="AC1317" s="69">
        <f t="shared" si="729"/>
        <v>8.8950836289913779E-2</v>
      </c>
      <c r="AD1317" s="70">
        <f>_xlfn.PERCENTILE.EXC(AC1317:$AC$5675,0.5)</f>
        <v>8.7894930198383611E-2</v>
      </c>
      <c r="AE1317" s="70">
        <f>_xlfn.PERCENTILE.EXC($AC1317:AC$5675,0.35)</f>
        <v>5.1372842603646163E-2</v>
      </c>
      <c r="AF1317" s="71">
        <f t="shared" si="754"/>
        <v>3.0669036720104671E-2</v>
      </c>
      <c r="AG1317" s="70">
        <f t="shared" si="755"/>
        <v>-0.27366487307327381</v>
      </c>
      <c r="AH1317" s="70">
        <f t="shared" si="756"/>
        <v>-0.29773719104760293</v>
      </c>
      <c r="AI1317" s="61" t="str">
        <f t="shared" si="744"/>
        <v>Short VOL</v>
      </c>
      <c r="AJ1317" s="68" t="str">
        <f t="shared" si="745"/>
        <v>Short VOL</v>
      </c>
      <c r="AK1317" s="72" t="str">
        <f t="shared" si="746"/>
        <v>00631L</v>
      </c>
      <c r="AL1317" s="73">
        <f t="shared" si="736"/>
        <v>1</v>
      </c>
      <c r="AM1317" s="72" t="str">
        <f t="shared" si="749"/>
        <v>00631L</v>
      </c>
      <c r="AN1317" s="73">
        <f t="shared" si="737"/>
        <v>1</v>
      </c>
      <c r="AO1317" s="74" t="str">
        <f t="shared" si="743"/>
        <v>00631L</v>
      </c>
      <c r="AP1317" s="20">
        <f t="shared" si="738"/>
        <v>1</v>
      </c>
      <c r="AQ1317" s="74" t="str">
        <f t="shared" si="753"/>
        <v>00635U</v>
      </c>
      <c r="AR1317" s="20">
        <f t="shared" si="739"/>
        <v>0</v>
      </c>
      <c r="AS1317" s="74" t="str">
        <f t="shared" si="747"/>
        <v>00635U</v>
      </c>
      <c r="AT1317" s="20">
        <f t="shared" si="740"/>
        <v>0</v>
      </c>
      <c r="AU1317" s="74" t="str">
        <f t="shared" si="730"/>
        <v>00631L</v>
      </c>
      <c r="AV1317" s="20">
        <f t="shared" si="741"/>
        <v>1</v>
      </c>
      <c r="AW1317" s="74" t="str">
        <f t="shared" si="731"/>
        <v>00631L</v>
      </c>
      <c r="AX1317" s="20">
        <f t="shared" si="732"/>
        <v>1</v>
      </c>
      <c r="AY1317" s="20">
        <f t="shared" si="742"/>
        <v>0</v>
      </c>
      <c r="AZ1317" s="57">
        <v>44398</v>
      </c>
      <c r="BA1317" s="75">
        <v>33.380000000000003</v>
      </c>
      <c r="BB1317" s="90">
        <v>33.6</v>
      </c>
      <c r="BC1317" s="76">
        <f t="shared" si="750"/>
        <v>33.801249999999996</v>
      </c>
      <c r="BD1317" s="76">
        <f t="shared" si="751"/>
        <v>33.784458333333326</v>
      </c>
      <c r="BE1317" s="77">
        <f t="shared" si="757"/>
        <v>-5.9539218224176505E-3</v>
      </c>
      <c r="BF1317" s="77">
        <f t="shared" si="748"/>
        <v>-1.1971727631171346E-2</v>
      </c>
    </row>
    <row r="1318" spans="1:58" s="23" customFormat="1" ht="15.75" customHeight="1" x14ac:dyDescent="0.4">
      <c r="A1318" s="57">
        <v>44396</v>
      </c>
      <c r="B1318" s="112">
        <v>22.738</v>
      </c>
      <c r="C1318" s="112">
        <v>23.667999999999999</v>
      </c>
      <c r="D1318" s="112">
        <v>23.965</v>
      </c>
      <c r="E1318" s="112">
        <v>24</v>
      </c>
      <c r="F1318" s="112">
        <v>24.068999999999999</v>
      </c>
      <c r="G1318" s="112">
        <v>23.925999999999998</v>
      </c>
      <c r="H1318" s="113">
        <v>24.718</v>
      </c>
      <c r="I1318" s="90">
        <f t="shared" si="733"/>
        <v>23.629249999999999</v>
      </c>
      <c r="J1318" s="90">
        <f t="shared" si="734"/>
        <v>23.952625000000001</v>
      </c>
      <c r="K1318" s="114">
        <v>1</v>
      </c>
      <c r="L1318" s="115">
        <v>4.1666666666666664E-2</v>
      </c>
      <c r="M1318" s="90">
        <v>22.15</v>
      </c>
      <c r="N1318" s="90">
        <v>22.5</v>
      </c>
      <c r="O1318" s="90">
        <v>24.9</v>
      </c>
      <c r="P1318" s="90">
        <v>25.66</v>
      </c>
      <c r="Q1318" s="90">
        <v>25.95</v>
      </c>
      <c r="R1318" s="63">
        <f t="shared" si="759"/>
        <v>5.9100000000000037</v>
      </c>
      <c r="S1318" s="64">
        <f t="shared" si="758"/>
        <v>0.21951219512195128</v>
      </c>
      <c r="T1318" s="65">
        <f t="shared" si="752"/>
        <v>0.98444444444444434</v>
      </c>
      <c r="U1318" s="65">
        <f t="shared" si="752"/>
        <v>0.90361445783132532</v>
      </c>
      <c r="V1318" s="65">
        <f t="shared" ref="V1318:V1381" si="760">N1318/P1318</f>
        <v>0.87685113016367888</v>
      </c>
      <c r="W1318" s="65">
        <f t="shared" ref="W1318:W1381" si="761">N1318/Q1318</f>
        <v>0.86705202312138729</v>
      </c>
      <c r="X1318" s="61">
        <f t="shared" si="735"/>
        <v>4.0900694872020395E-2</v>
      </c>
      <c r="Y1318" s="66">
        <f t="shared" ref="Y1318:Y1381" si="762">(H1318-E1318)/E1318</f>
        <v>2.9916666666666664E-2</v>
      </c>
      <c r="Z1318" s="61">
        <f t="shared" ref="Z1318:Z1381" si="763">(J1318-I1318)/I1318</f>
        <v>1.3685368769639418E-2</v>
      </c>
      <c r="AA1318" s="67">
        <f t="shared" ref="AA1318:AA1381" si="764">B1318*(K1318*L1318)+C1318*(1-(K1318*L1318))</f>
        <v>23.629249999999999</v>
      </c>
      <c r="AB1318" s="68">
        <f t="shared" ref="AB1318:AB1381" si="765">(B1318-N1318)/N1318</f>
        <v>1.0577777777777757E-2</v>
      </c>
      <c r="AC1318" s="69">
        <f t="shared" ref="AC1318:AC1381" si="766">(AA1318-N1318)/N1318</f>
        <v>5.0188888888888845E-2</v>
      </c>
      <c r="AD1318" s="70">
        <f>_xlfn.PERCENTILE.EXC(AC1318:$AC$5675,0.5)</f>
        <v>8.7870997188404354E-2</v>
      </c>
      <c r="AE1318" s="70">
        <f>_xlfn.PERCENTILE.EXC($AC1318:AC$5675,0.35)</f>
        <v>5.1344933899266552E-2</v>
      </c>
      <c r="AF1318" s="71">
        <f t="shared" si="754"/>
        <v>3.0669036720104671E-2</v>
      </c>
      <c r="AG1318" s="70">
        <f t="shared" si="755"/>
        <v>-0.27366487307327381</v>
      </c>
      <c r="AH1318" s="70">
        <f t="shared" si="756"/>
        <v>-0.29773719104760293</v>
      </c>
      <c r="AI1318" s="61" t="str">
        <f t="shared" si="744"/>
        <v>Safety</v>
      </c>
      <c r="AJ1318" s="68" t="str">
        <f t="shared" si="745"/>
        <v>Short VOL</v>
      </c>
      <c r="AK1318" s="72" t="str">
        <f t="shared" si="746"/>
        <v>00631L</v>
      </c>
      <c r="AL1318" s="73">
        <f t="shared" si="736"/>
        <v>1</v>
      </c>
      <c r="AM1318" s="72" t="str">
        <f t="shared" si="749"/>
        <v>00631L</v>
      </c>
      <c r="AN1318" s="73">
        <f t="shared" si="737"/>
        <v>1</v>
      </c>
      <c r="AO1318" s="74" t="str">
        <f t="shared" si="743"/>
        <v>00631L</v>
      </c>
      <c r="AP1318" s="20">
        <f t="shared" si="738"/>
        <v>1</v>
      </c>
      <c r="AQ1318" s="74" t="str">
        <f t="shared" si="753"/>
        <v>00635U</v>
      </c>
      <c r="AR1318" s="20">
        <f t="shared" si="739"/>
        <v>0</v>
      </c>
      <c r="AS1318" s="74" t="str">
        <f t="shared" si="747"/>
        <v>00635U</v>
      </c>
      <c r="AT1318" s="20">
        <f t="shared" si="740"/>
        <v>0</v>
      </c>
      <c r="AU1318" s="74" t="str">
        <f t="shared" si="730"/>
        <v>00631L</v>
      </c>
      <c r="AV1318" s="20">
        <f t="shared" si="741"/>
        <v>1</v>
      </c>
      <c r="AW1318" s="74" t="str">
        <f t="shared" si="731"/>
        <v>00635U</v>
      </c>
      <c r="AX1318" s="20">
        <f t="shared" si="732"/>
        <v>0</v>
      </c>
      <c r="AY1318" s="20">
        <f t="shared" si="742"/>
        <v>0</v>
      </c>
      <c r="AZ1318" s="57">
        <v>44397</v>
      </c>
      <c r="BA1318" s="75">
        <v>33.71</v>
      </c>
      <c r="BB1318" s="90">
        <v>33.037500000000001</v>
      </c>
      <c r="BC1318" s="76">
        <f t="shared" si="750"/>
        <v>33.809791666666662</v>
      </c>
      <c r="BD1318" s="76">
        <f t="shared" si="751"/>
        <v>33.803083333333326</v>
      </c>
      <c r="BE1318" s="77">
        <f t="shared" si="757"/>
        <v>-2.2842248608945702E-2</v>
      </c>
      <c r="BF1318" s="77">
        <f t="shared" si="748"/>
        <v>-2.7536935733177823E-3</v>
      </c>
    </row>
    <row r="1319" spans="1:58" s="23" customFormat="1" ht="15.75" customHeight="1" x14ac:dyDescent="0.4">
      <c r="A1319" s="57">
        <v>44393</v>
      </c>
      <c r="B1319" s="112">
        <v>18.623000000000001</v>
      </c>
      <c r="C1319" s="112">
        <v>20.634</v>
      </c>
      <c r="D1319" s="112">
        <v>21.747</v>
      </c>
      <c r="E1319" s="112">
        <v>22.579000000000001</v>
      </c>
      <c r="F1319" s="112">
        <v>23.018000000000001</v>
      </c>
      <c r="G1319" s="112">
        <v>23.123000000000001</v>
      </c>
      <c r="H1319" s="113">
        <v>24.074999999999999</v>
      </c>
      <c r="I1319" s="90">
        <f t="shared" si="733"/>
        <v>20.466416666666667</v>
      </c>
      <c r="J1319" s="90">
        <f t="shared" si="734"/>
        <v>21.654250000000001</v>
      </c>
      <c r="K1319" s="114">
        <v>2</v>
      </c>
      <c r="L1319" s="115">
        <v>4.1666666666666664E-2</v>
      </c>
      <c r="M1319" s="90">
        <v>16.3</v>
      </c>
      <c r="N1319" s="90">
        <v>18.45</v>
      </c>
      <c r="O1319" s="90">
        <v>22.07</v>
      </c>
      <c r="P1319" s="90">
        <v>23.94</v>
      </c>
      <c r="Q1319" s="90">
        <v>25.04</v>
      </c>
      <c r="R1319" s="63">
        <f t="shared" si="759"/>
        <v>11.260000000000005</v>
      </c>
      <c r="S1319" s="64">
        <f t="shared" si="758"/>
        <v>8.4656084656084513E-2</v>
      </c>
      <c r="T1319" s="65">
        <f t="shared" si="752"/>
        <v>0.88346883468834692</v>
      </c>
      <c r="U1319" s="65">
        <f t="shared" si="752"/>
        <v>0.83597643860444038</v>
      </c>
      <c r="V1319" s="65">
        <f t="shared" si="760"/>
        <v>0.77067669172932318</v>
      </c>
      <c r="W1319" s="65">
        <f t="shared" si="761"/>
        <v>0.73682108626198084</v>
      </c>
      <c r="X1319" s="61">
        <f t="shared" si="735"/>
        <v>0.10798475004027273</v>
      </c>
      <c r="Y1319" s="66">
        <f t="shared" si="762"/>
        <v>6.6256255812923451E-2</v>
      </c>
      <c r="Z1319" s="61">
        <f t="shared" si="763"/>
        <v>5.8038168218667183E-2</v>
      </c>
      <c r="AA1319" s="67">
        <f t="shared" si="764"/>
        <v>20.466416666666667</v>
      </c>
      <c r="AB1319" s="68">
        <f t="shared" si="765"/>
        <v>9.3766937669377687E-3</v>
      </c>
      <c r="AC1319" s="69">
        <f t="shared" si="766"/>
        <v>0.10929087624209584</v>
      </c>
      <c r="AD1319" s="70">
        <f>_xlfn.PERCENTILE.EXC(AC1319:$AC$5675,0.5)</f>
        <v>8.7894930198383611E-2</v>
      </c>
      <c r="AE1319" s="70">
        <f>_xlfn.PERCENTILE.EXC($AC1319:AC$5675,0.35)</f>
        <v>5.1394805172941586E-2</v>
      </c>
      <c r="AF1319" s="71">
        <f t="shared" si="754"/>
        <v>3.0669036720104671E-2</v>
      </c>
      <c r="AG1319" s="70">
        <f t="shared" si="755"/>
        <v>-0.27366487307327381</v>
      </c>
      <c r="AH1319" s="70">
        <f t="shared" si="756"/>
        <v>-0.29773719104760293</v>
      </c>
      <c r="AI1319" s="61" t="str">
        <f t="shared" si="744"/>
        <v>Short VOL</v>
      </c>
      <c r="AJ1319" s="68" t="str">
        <f t="shared" si="745"/>
        <v>Short VOL</v>
      </c>
      <c r="AK1319" s="72" t="str">
        <f t="shared" si="746"/>
        <v>00631L</v>
      </c>
      <c r="AL1319" s="73">
        <f t="shared" si="736"/>
        <v>1</v>
      </c>
      <c r="AM1319" s="72" t="str">
        <f t="shared" si="749"/>
        <v>00631L</v>
      </c>
      <c r="AN1319" s="73">
        <f t="shared" si="737"/>
        <v>1</v>
      </c>
      <c r="AO1319" s="74" t="str">
        <f t="shared" si="743"/>
        <v>00631L</v>
      </c>
      <c r="AP1319" s="20">
        <f t="shared" si="738"/>
        <v>1</v>
      </c>
      <c r="AQ1319" s="74" t="str">
        <f t="shared" si="753"/>
        <v>00635U</v>
      </c>
      <c r="AR1319" s="20">
        <f t="shared" si="739"/>
        <v>0</v>
      </c>
      <c r="AS1319" s="74" t="str">
        <f t="shared" si="747"/>
        <v>00635U</v>
      </c>
      <c r="AT1319" s="20">
        <f t="shared" si="740"/>
        <v>0</v>
      </c>
      <c r="AU1319" s="74" t="str">
        <f t="shared" si="730"/>
        <v>00631L</v>
      </c>
      <c r="AV1319" s="20">
        <f t="shared" si="741"/>
        <v>1</v>
      </c>
      <c r="AW1319" s="74" t="str">
        <f t="shared" si="731"/>
        <v>00631L</v>
      </c>
      <c r="AX1319" s="20">
        <f t="shared" si="732"/>
        <v>1</v>
      </c>
      <c r="AY1319" s="20">
        <f t="shared" si="742"/>
        <v>0</v>
      </c>
      <c r="AZ1319" s="57">
        <v>44396</v>
      </c>
      <c r="BA1319" s="75">
        <v>33.22</v>
      </c>
      <c r="BB1319" s="90">
        <v>33.087499999999999</v>
      </c>
      <c r="BC1319" s="76">
        <f t="shared" si="750"/>
        <v>33.836249999999993</v>
      </c>
      <c r="BD1319" s="76">
        <f t="shared" si="751"/>
        <v>33.81283333333333</v>
      </c>
      <c r="BE1319" s="77">
        <f t="shared" si="757"/>
        <v>-2.2128634231039026E-2</v>
      </c>
      <c r="BF1319" s="77">
        <f t="shared" si="748"/>
        <v>-1.7532790804280367E-2</v>
      </c>
    </row>
    <row r="1320" spans="1:58" s="23" customFormat="1" ht="15.75" customHeight="1" x14ac:dyDescent="0.4">
      <c r="A1320" s="57">
        <v>44392</v>
      </c>
      <c r="B1320" s="112">
        <v>17.510000000000002</v>
      </c>
      <c r="C1320" s="112">
        <v>19.815000000000001</v>
      </c>
      <c r="D1320" s="112">
        <v>21.216000000000001</v>
      </c>
      <c r="E1320" s="112">
        <v>22.202000000000002</v>
      </c>
      <c r="F1320" s="112">
        <v>22.661999999999999</v>
      </c>
      <c r="G1320" s="112">
        <v>22.824000000000002</v>
      </c>
      <c r="H1320" s="113">
        <v>23.77</v>
      </c>
      <c r="I1320" s="90">
        <f t="shared" si="733"/>
        <v>19.526875</v>
      </c>
      <c r="J1320" s="90">
        <f t="shared" si="734"/>
        <v>21.040875</v>
      </c>
      <c r="K1320" s="114">
        <v>3</v>
      </c>
      <c r="L1320" s="115">
        <v>4.1666666666666664E-2</v>
      </c>
      <c r="M1320" s="90">
        <v>14.55</v>
      </c>
      <c r="N1320" s="90">
        <v>17.010000000000002</v>
      </c>
      <c r="O1320" s="90">
        <v>21.09</v>
      </c>
      <c r="P1320" s="90">
        <v>23.28</v>
      </c>
      <c r="Q1320" s="90">
        <v>24.56</v>
      </c>
      <c r="R1320" s="63">
        <f t="shared" si="759"/>
        <v>12.810000000000002</v>
      </c>
      <c r="S1320" s="64">
        <f t="shared" si="758"/>
        <v>4.1641151255358444E-2</v>
      </c>
      <c r="T1320" s="65">
        <f t="shared" si="752"/>
        <v>0.85537918871252205</v>
      </c>
      <c r="U1320" s="65">
        <f t="shared" si="752"/>
        <v>0.80654338549075399</v>
      </c>
      <c r="V1320" s="65">
        <f t="shared" si="760"/>
        <v>0.73067010309278357</v>
      </c>
      <c r="W1320" s="65">
        <f t="shared" si="761"/>
        <v>0.69258957654723141</v>
      </c>
      <c r="X1320" s="61">
        <f t="shared" si="735"/>
        <v>0.13163906339234721</v>
      </c>
      <c r="Y1320" s="66">
        <f t="shared" si="762"/>
        <v>7.0624268083956304E-2</v>
      </c>
      <c r="Z1320" s="61">
        <f t="shared" si="763"/>
        <v>7.7534167653554364E-2</v>
      </c>
      <c r="AA1320" s="67">
        <f t="shared" si="764"/>
        <v>19.526875</v>
      </c>
      <c r="AB1320" s="68">
        <f t="shared" si="765"/>
        <v>2.9394473838918279E-2</v>
      </c>
      <c r="AC1320" s="69">
        <f t="shared" si="766"/>
        <v>0.14796443268665482</v>
      </c>
      <c r="AD1320" s="70">
        <f>_xlfn.PERCENTILE.EXC(AC1320:$AC$5675,0.5)</f>
        <v>8.7870997188404354E-2</v>
      </c>
      <c r="AE1320" s="70">
        <f>_xlfn.PERCENTILE.EXC($AC1320:AC$5675,0.35)</f>
        <v>5.1368855645877634E-2</v>
      </c>
      <c r="AF1320" s="71">
        <f t="shared" si="754"/>
        <v>3.0669036720104671E-2</v>
      </c>
      <c r="AG1320" s="70">
        <f t="shared" si="755"/>
        <v>-0.27366487307327381</v>
      </c>
      <c r="AH1320" s="70">
        <f t="shared" si="756"/>
        <v>-0.29773719104760293</v>
      </c>
      <c r="AI1320" s="61" t="str">
        <f t="shared" si="744"/>
        <v>Short VOL</v>
      </c>
      <c r="AJ1320" s="68" t="str">
        <f t="shared" si="745"/>
        <v>Short VOL</v>
      </c>
      <c r="AK1320" s="72" t="str">
        <f t="shared" si="746"/>
        <v>00631L</v>
      </c>
      <c r="AL1320" s="73">
        <f t="shared" si="736"/>
        <v>1</v>
      </c>
      <c r="AM1320" s="72" t="str">
        <f t="shared" si="749"/>
        <v>00631L</v>
      </c>
      <c r="AN1320" s="73">
        <f t="shared" si="737"/>
        <v>1</v>
      </c>
      <c r="AO1320" s="74" t="str">
        <f t="shared" si="743"/>
        <v>00631L</v>
      </c>
      <c r="AP1320" s="20">
        <f t="shared" si="738"/>
        <v>1</v>
      </c>
      <c r="AQ1320" s="74" t="str">
        <f t="shared" si="753"/>
        <v>00635U</v>
      </c>
      <c r="AR1320" s="20">
        <f t="shared" si="739"/>
        <v>0</v>
      </c>
      <c r="AS1320" s="74" t="str">
        <f t="shared" si="747"/>
        <v>00635U</v>
      </c>
      <c r="AT1320" s="20">
        <f t="shared" si="740"/>
        <v>0</v>
      </c>
      <c r="AU1320" s="74" t="str">
        <f t="shared" si="730"/>
        <v>00631L</v>
      </c>
      <c r="AV1320" s="20">
        <f t="shared" si="741"/>
        <v>1</v>
      </c>
      <c r="AW1320" s="74" t="str">
        <f t="shared" si="731"/>
        <v>00631L</v>
      </c>
      <c r="AX1320" s="20">
        <f t="shared" si="732"/>
        <v>1</v>
      </c>
      <c r="AY1320" s="20">
        <f t="shared" si="742"/>
        <v>0</v>
      </c>
      <c r="AZ1320" s="57">
        <v>44393</v>
      </c>
      <c r="BA1320" s="75">
        <v>32.89</v>
      </c>
      <c r="BB1320" s="90">
        <v>32.625</v>
      </c>
      <c r="BC1320" s="76">
        <f t="shared" si="750"/>
        <v>33.863124999999997</v>
      </c>
      <c r="BD1320" s="76">
        <f t="shared" si="751"/>
        <v>33.83295833333333</v>
      </c>
      <c r="BE1320" s="77">
        <f t="shared" si="757"/>
        <v>-3.6562632657204455E-2</v>
      </c>
      <c r="BF1320" s="77">
        <f t="shared" si="748"/>
        <v>-2.7870998570181094E-2</v>
      </c>
    </row>
    <row r="1321" spans="1:58" s="23" customFormat="1" ht="15.75" customHeight="1" x14ac:dyDescent="0.4">
      <c r="A1321" s="57">
        <v>44391</v>
      </c>
      <c r="B1321" s="112">
        <v>17.047000000000001</v>
      </c>
      <c r="C1321" s="112">
        <v>19.603000000000002</v>
      </c>
      <c r="D1321" s="112">
        <v>21.151</v>
      </c>
      <c r="E1321" s="112">
        <v>22.25</v>
      </c>
      <c r="F1321" s="112">
        <v>22.696000000000002</v>
      </c>
      <c r="G1321" s="112">
        <v>22.896999999999998</v>
      </c>
      <c r="H1321" s="113">
        <v>23.878</v>
      </c>
      <c r="I1321" s="90">
        <f t="shared" si="733"/>
        <v>19.177</v>
      </c>
      <c r="J1321" s="90">
        <f t="shared" si="734"/>
        <v>20.893000000000001</v>
      </c>
      <c r="K1321" s="114">
        <v>4</v>
      </c>
      <c r="L1321" s="115">
        <v>4.1666666666666664E-2</v>
      </c>
      <c r="M1321" s="90">
        <v>13.45</v>
      </c>
      <c r="N1321" s="90">
        <v>16.329999999999998</v>
      </c>
      <c r="O1321" s="90">
        <v>20.62</v>
      </c>
      <c r="P1321" s="90">
        <v>23.07</v>
      </c>
      <c r="Q1321" s="90">
        <v>24.49</v>
      </c>
      <c r="R1321" s="63">
        <f t="shared" si="759"/>
        <v>13.91</v>
      </c>
      <c r="S1321" s="64">
        <f t="shared" si="758"/>
        <v>-4.614485981308427E-2</v>
      </c>
      <c r="T1321" s="65">
        <f t="shared" si="752"/>
        <v>0.82363747703612988</v>
      </c>
      <c r="U1321" s="65">
        <f t="shared" si="752"/>
        <v>0.79194956353055279</v>
      </c>
      <c r="V1321" s="65">
        <f t="shared" si="760"/>
        <v>0.70784568703944506</v>
      </c>
      <c r="W1321" s="65">
        <f t="shared" si="761"/>
        <v>0.66680277664352794</v>
      </c>
      <c r="X1321" s="61">
        <f t="shared" si="735"/>
        <v>0.14993840558456037</v>
      </c>
      <c r="Y1321" s="66">
        <f t="shared" si="762"/>
        <v>7.3168539325842705E-2</v>
      </c>
      <c r="Z1321" s="61">
        <f t="shared" si="763"/>
        <v>8.9482192209417596E-2</v>
      </c>
      <c r="AA1321" s="67">
        <f t="shared" si="764"/>
        <v>19.177000000000003</v>
      </c>
      <c r="AB1321" s="68">
        <f t="shared" si="765"/>
        <v>4.3906919779546992E-2</v>
      </c>
      <c r="AC1321" s="69">
        <f t="shared" si="766"/>
        <v>0.17434170238824281</v>
      </c>
      <c r="AD1321" s="70">
        <f>_xlfn.PERCENTILE.EXC(AC1321:$AC$5675,0.5)</f>
        <v>8.7847064178425111E-2</v>
      </c>
      <c r="AE1321" s="70">
        <f>_xlfn.PERCENTILE.EXC($AC1321:AC$5675,0.35)</f>
        <v>5.1340946941498045E-2</v>
      </c>
      <c r="AF1321" s="71">
        <f t="shared" si="754"/>
        <v>3.0669036720104671E-2</v>
      </c>
      <c r="AG1321" s="70">
        <f t="shared" si="755"/>
        <v>-0.27366487307327381</v>
      </c>
      <c r="AH1321" s="70">
        <f t="shared" si="756"/>
        <v>-0.29773719104760293</v>
      </c>
      <c r="AI1321" s="61" t="str">
        <f t="shared" si="744"/>
        <v>Short VOL</v>
      </c>
      <c r="AJ1321" s="68" t="str">
        <f t="shared" si="745"/>
        <v>Short VOL</v>
      </c>
      <c r="AK1321" s="72" t="str">
        <f t="shared" si="746"/>
        <v>00631L</v>
      </c>
      <c r="AL1321" s="73">
        <f t="shared" si="736"/>
        <v>1</v>
      </c>
      <c r="AM1321" s="72" t="str">
        <f t="shared" si="749"/>
        <v>00631L</v>
      </c>
      <c r="AN1321" s="73">
        <f t="shared" si="737"/>
        <v>1</v>
      </c>
      <c r="AO1321" s="74" t="str">
        <f t="shared" si="743"/>
        <v>00631L</v>
      </c>
      <c r="AP1321" s="20">
        <f t="shared" si="738"/>
        <v>1</v>
      </c>
      <c r="AQ1321" s="74" t="str">
        <f t="shared" si="753"/>
        <v>00635U</v>
      </c>
      <c r="AR1321" s="20">
        <f t="shared" si="739"/>
        <v>0</v>
      </c>
      <c r="AS1321" s="74" t="str">
        <f t="shared" si="747"/>
        <v>00635U</v>
      </c>
      <c r="AT1321" s="20">
        <f t="shared" si="740"/>
        <v>0</v>
      </c>
      <c r="AU1321" s="74" t="str">
        <f t="shared" si="730"/>
        <v>00631L</v>
      </c>
      <c r="AV1321" s="20">
        <f t="shared" si="741"/>
        <v>1</v>
      </c>
      <c r="AW1321" s="74" t="str">
        <f t="shared" si="731"/>
        <v>00631L</v>
      </c>
      <c r="AX1321" s="20">
        <f t="shared" si="732"/>
        <v>1</v>
      </c>
      <c r="AY1321" s="20">
        <f t="shared" si="742"/>
        <v>0</v>
      </c>
      <c r="AZ1321" s="57">
        <v>44392</v>
      </c>
      <c r="BA1321" s="75">
        <v>33.130000000000003</v>
      </c>
      <c r="BB1321" s="90">
        <v>32.85</v>
      </c>
      <c r="BC1321" s="76">
        <f t="shared" si="750"/>
        <v>33.89791666666666</v>
      </c>
      <c r="BD1321" s="76">
        <f t="shared" si="751"/>
        <v>33.871541666666658</v>
      </c>
      <c r="BE1321" s="77">
        <f t="shared" si="757"/>
        <v>-3.0913895888390157E-2</v>
      </c>
      <c r="BF1321" s="77">
        <f t="shared" si="748"/>
        <v>-2.1892763959911955E-2</v>
      </c>
    </row>
    <row r="1322" spans="1:58" s="23" customFormat="1" ht="15.75" customHeight="1" x14ac:dyDescent="0.4">
      <c r="A1322" s="57">
        <v>44390</v>
      </c>
      <c r="B1322" s="112">
        <v>17.734000000000002</v>
      </c>
      <c r="C1322" s="112">
        <v>20.015999999999998</v>
      </c>
      <c r="D1322" s="112">
        <v>21.401</v>
      </c>
      <c r="E1322" s="112">
        <v>22.352</v>
      </c>
      <c r="F1322" s="112">
        <v>22.757000000000001</v>
      </c>
      <c r="G1322" s="112">
        <v>22.905000000000001</v>
      </c>
      <c r="H1322" s="113">
        <v>23.797000000000001</v>
      </c>
      <c r="I1322" s="90">
        <f t="shared" si="733"/>
        <v>19.540583333333331</v>
      </c>
      <c r="J1322" s="90">
        <f t="shared" si="734"/>
        <v>21.112458333333333</v>
      </c>
      <c r="K1322" s="114">
        <v>5</v>
      </c>
      <c r="L1322" s="115">
        <v>4.1666666666666664E-2</v>
      </c>
      <c r="M1322" s="90">
        <v>14.98</v>
      </c>
      <c r="N1322" s="90">
        <v>17.12</v>
      </c>
      <c r="O1322" s="90">
        <v>21.13</v>
      </c>
      <c r="P1322" s="90">
        <v>23.3</v>
      </c>
      <c r="Q1322" s="90">
        <v>24.37</v>
      </c>
      <c r="R1322" s="63">
        <f t="shared" si="759"/>
        <v>12.329999999999998</v>
      </c>
      <c r="S1322" s="64">
        <f t="shared" si="758"/>
        <v>5.8750773036487271E-2</v>
      </c>
      <c r="T1322" s="65">
        <f t="shared" si="752"/>
        <v>0.875</v>
      </c>
      <c r="U1322" s="65">
        <f t="shared" si="752"/>
        <v>0.81022243256034088</v>
      </c>
      <c r="V1322" s="65">
        <f t="shared" si="760"/>
        <v>0.73476394849785409</v>
      </c>
      <c r="W1322" s="65">
        <f t="shared" si="761"/>
        <v>0.70250307755437014</v>
      </c>
      <c r="X1322" s="61">
        <f t="shared" si="735"/>
        <v>0.1286793729559037</v>
      </c>
      <c r="Y1322" s="66">
        <f t="shared" si="762"/>
        <v>6.4647458840372235E-2</v>
      </c>
      <c r="Z1322" s="61">
        <f t="shared" si="763"/>
        <v>8.044155966002392E-2</v>
      </c>
      <c r="AA1322" s="67">
        <f t="shared" si="764"/>
        <v>19.540583333333334</v>
      </c>
      <c r="AB1322" s="68">
        <f t="shared" si="765"/>
        <v>3.5864485981308453E-2</v>
      </c>
      <c r="AC1322" s="69">
        <f t="shared" si="766"/>
        <v>0.14138921339563862</v>
      </c>
      <c r="AD1322" s="70">
        <f>_xlfn.PERCENTILE.EXC(AC1322:$AC$5675,0.5)</f>
        <v>8.7843728760921974E-2</v>
      </c>
      <c r="AE1322" s="70">
        <f>_xlfn.PERCENTILE.EXC($AC1322:AC$5675,0.35)</f>
        <v>5.1313038237118455E-2</v>
      </c>
      <c r="AF1322" s="71">
        <f t="shared" si="754"/>
        <v>3.0669036720104671E-2</v>
      </c>
      <c r="AG1322" s="70">
        <f t="shared" si="755"/>
        <v>-0.27366487307327381</v>
      </c>
      <c r="AH1322" s="70">
        <f t="shared" si="756"/>
        <v>-0.29773719104760293</v>
      </c>
      <c r="AI1322" s="61" t="str">
        <f t="shared" si="744"/>
        <v>Short VOL</v>
      </c>
      <c r="AJ1322" s="68" t="str">
        <f t="shared" si="745"/>
        <v>Short VOL</v>
      </c>
      <c r="AK1322" s="72" t="str">
        <f t="shared" si="746"/>
        <v>00631L</v>
      </c>
      <c r="AL1322" s="73">
        <f t="shared" si="736"/>
        <v>1</v>
      </c>
      <c r="AM1322" s="72" t="str">
        <f t="shared" si="749"/>
        <v>00631L</v>
      </c>
      <c r="AN1322" s="73">
        <f t="shared" si="737"/>
        <v>1</v>
      </c>
      <c r="AO1322" s="74" t="str">
        <f t="shared" si="743"/>
        <v>00631L</v>
      </c>
      <c r="AP1322" s="20">
        <f t="shared" si="738"/>
        <v>1</v>
      </c>
      <c r="AQ1322" s="74" t="str">
        <f t="shared" si="753"/>
        <v>00635U</v>
      </c>
      <c r="AR1322" s="20">
        <f t="shared" si="739"/>
        <v>0</v>
      </c>
      <c r="AS1322" s="74" t="str">
        <f t="shared" si="747"/>
        <v>00635U</v>
      </c>
      <c r="AT1322" s="20">
        <f t="shared" si="740"/>
        <v>0</v>
      </c>
      <c r="AU1322" s="74" t="str">
        <f t="shared" si="730"/>
        <v>00631L</v>
      </c>
      <c r="AV1322" s="20">
        <f t="shared" si="741"/>
        <v>1</v>
      </c>
      <c r="AW1322" s="74" t="str">
        <f t="shared" si="731"/>
        <v>00631L</v>
      </c>
      <c r="AX1322" s="20">
        <f t="shared" si="732"/>
        <v>1</v>
      </c>
      <c r="AY1322" s="20">
        <f t="shared" si="742"/>
        <v>0</v>
      </c>
      <c r="AZ1322" s="57">
        <v>44391</v>
      </c>
      <c r="BA1322" s="75">
        <v>32.840000000000003</v>
      </c>
      <c r="BB1322" s="90">
        <v>33.075000000000003</v>
      </c>
      <c r="BC1322" s="76">
        <f t="shared" si="750"/>
        <v>33.935208333333335</v>
      </c>
      <c r="BD1322" s="76">
        <f t="shared" si="751"/>
        <v>33.897749999999995</v>
      </c>
      <c r="BE1322" s="77">
        <f t="shared" si="757"/>
        <v>-2.5348550239733782E-2</v>
      </c>
      <c r="BF1322" s="77">
        <f t="shared" si="748"/>
        <v>-3.1204135967726226E-2</v>
      </c>
    </row>
    <row r="1323" spans="1:58" s="23" customFormat="1" ht="15.75" customHeight="1" x14ac:dyDescent="0.4">
      <c r="A1323" s="57">
        <v>44389</v>
      </c>
      <c r="B1323" s="112">
        <v>17.370999999999999</v>
      </c>
      <c r="C1323" s="112">
        <v>19.84</v>
      </c>
      <c r="D1323" s="112">
        <v>21.248999999999999</v>
      </c>
      <c r="E1323" s="112">
        <v>22.2</v>
      </c>
      <c r="F1323" s="112">
        <v>22.571999999999999</v>
      </c>
      <c r="G1323" s="112">
        <v>22.696000000000002</v>
      </c>
      <c r="H1323" s="113">
        <v>23.65</v>
      </c>
      <c r="I1323" s="90">
        <f t="shared" si="733"/>
        <v>19.222749999999998</v>
      </c>
      <c r="J1323" s="90">
        <f t="shared" si="734"/>
        <v>20.896749999999997</v>
      </c>
      <c r="K1323" s="114">
        <v>6</v>
      </c>
      <c r="L1323" s="115">
        <v>4.1666666666666664E-2</v>
      </c>
      <c r="M1323" s="90">
        <v>13.52</v>
      </c>
      <c r="N1323" s="90">
        <v>16.170000000000002</v>
      </c>
      <c r="O1323" s="90">
        <v>20.46</v>
      </c>
      <c r="P1323" s="90">
        <v>22.71</v>
      </c>
      <c r="Q1323" s="90">
        <v>24.02</v>
      </c>
      <c r="R1323" s="63">
        <f t="shared" si="759"/>
        <v>13.48</v>
      </c>
      <c r="S1323" s="64">
        <f t="shared" si="758"/>
        <v>-6.1804697156971631E-4</v>
      </c>
      <c r="T1323" s="65">
        <f t="shared" si="752"/>
        <v>0.83611626468769318</v>
      </c>
      <c r="U1323" s="65">
        <f t="shared" si="752"/>
        <v>0.79032258064516137</v>
      </c>
      <c r="V1323" s="65">
        <f t="shared" si="760"/>
        <v>0.71202113606340822</v>
      </c>
      <c r="W1323" s="65">
        <f t="shared" si="761"/>
        <v>0.67318900915903424</v>
      </c>
      <c r="X1323" s="61">
        <f t="shared" si="735"/>
        <v>0.14213344079212489</v>
      </c>
      <c r="Y1323" s="66">
        <f t="shared" si="762"/>
        <v>6.5315315315315287E-2</v>
      </c>
      <c r="Z1323" s="61">
        <f t="shared" si="763"/>
        <v>8.7084314159004292E-2</v>
      </c>
      <c r="AA1323" s="67">
        <f t="shared" si="764"/>
        <v>19.222749999999998</v>
      </c>
      <c r="AB1323" s="68">
        <f t="shared" si="765"/>
        <v>7.4273345701916932E-2</v>
      </c>
      <c r="AC1323" s="69">
        <f t="shared" si="766"/>
        <v>0.18879097093382782</v>
      </c>
      <c r="AD1323" s="70">
        <f>_xlfn.PERCENTILE.EXC(AC1323:$AC$5675,0.5)</f>
        <v>8.7840393343418852E-2</v>
      </c>
      <c r="AE1323" s="70">
        <f>_xlfn.PERCENTILE.EXC($AC1323:AC$5675,0.35)</f>
        <v>5.1289612428138662E-2</v>
      </c>
      <c r="AF1323" s="71">
        <f t="shared" si="754"/>
        <v>3.0669036720104671E-2</v>
      </c>
      <c r="AG1323" s="70">
        <f t="shared" si="755"/>
        <v>-0.27366487307327381</v>
      </c>
      <c r="AH1323" s="70">
        <f t="shared" si="756"/>
        <v>-0.29773719104760293</v>
      </c>
      <c r="AI1323" s="61" t="str">
        <f t="shared" si="744"/>
        <v>Short VOL</v>
      </c>
      <c r="AJ1323" s="68" t="str">
        <f t="shared" si="745"/>
        <v>Short VOL</v>
      </c>
      <c r="AK1323" s="72" t="str">
        <f t="shared" si="746"/>
        <v>00631L</v>
      </c>
      <c r="AL1323" s="73">
        <f t="shared" si="736"/>
        <v>1</v>
      </c>
      <c r="AM1323" s="72" t="str">
        <f t="shared" si="749"/>
        <v>00631L</v>
      </c>
      <c r="AN1323" s="73">
        <f t="shared" si="737"/>
        <v>1</v>
      </c>
      <c r="AO1323" s="74" t="str">
        <f t="shared" si="743"/>
        <v>00631L</v>
      </c>
      <c r="AP1323" s="20">
        <f t="shared" si="738"/>
        <v>1</v>
      </c>
      <c r="AQ1323" s="74" t="str">
        <f t="shared" si="753"/>
        <v>00635U</v>
      </c>
      <c r="AR1323" s="20">
        <f t="shared" si="739"/>
        <v>0</v>
      </c>
      <c r="AS1323" s="74" t="str">
        <f t="shared" si="747"/>
        <v>00635U</v>
      </c>
      <c r="AT1323" s="20">
        <f t="shared" si="740"/>
        <v>0</v>
      </c>
      <c r="AU1323" s="74" t="str">
        <f t="shared" si="730"/>
        <v>00631L</v>
      </c>
      <c r="AV1323" s="20">
        <f t="shared" si="741"/>
        <v>1</v>
      </c>
      <c r="AW1323" s="74" t="str">
        <f t="shared" si="731"/>
        <v>00631L</v>
      </c>
      <c r="AX1323" s="20">
        <f t="shared" si="732"/>
        <v>1</v>
      </c>
      <c r="AY1323" s="20">
        <f t="shared" si="742"/>
        <v>0</v>
      </c>
      <c r="AZ1323" s="57">
        <v>44390</v>
      </c>
      <c r="BA1323" s="75">
        <v>33.049999999999997</v>
      </c>
      <c r="BB1323" s="90">
        <v>31.625</v>
      </c>
      <c r="BC1323" s="76">
        <f t="shared" si="750"/>
        <v>33.969583333333333</v>
      </c>
      <c r="BD1323" s="76">
        <f t="shared" si="751"/>
        <v>33.934791666666662</v>
      </c>
      <c r="BE1323" s="77">
        <f t="shared" si="757"/>
        <v>-6.9020079237553184E-2</v>
      </c>
      <c r="BF1323" s="77">
        <f t="shared" si="748"/>
        <v>-2.6073290072258632E-2</v>
      </c>
    </row>
    <row r="1324" spans="1:58" s="23" customFormat="1" ht="15.75" customHeight="1" x14ac:dyDescent="0.4">
      <c r="A1324" s="57">
        <v>44386</v>
      </c>
      <c r="B1324" s="112">
        <v>17.795999999999999</v>
      </c>
      <c r="C1324" s="112">
        <v>19.844000000000001</v>
      </c>
      <c r="D1324" s="112">
        <v>21.08</v>
      </c>
      <c r="E1324" s="112">
        <v>21.95</v>
      </c>
      <c r="F1324" s="112">
        <v>22.359000000000002</v>
      </c>
      <c r="G1324" s="112">
        <v>22.576000000000001</v>
      </c>
      <c r="H1324" s="113">
        <v>23.541</v>
      </c>
      <c r="I1324" s="90">
        <f t="shared" si="733"/>
        <v>19.246666666666666</v>
      </c>
      <c r="J1324" s="90">
        <f t="shared" si="734"/>
        <v>20.7195</v>
      </c>
      <c r="K1324" s="114">
        <v>7</v>
      </c>
      <c r="L1324" s="115">
        <v>4.1666666666666664E-2</v>
      </c>
      <c r="M1324" s="90">
        <v>13.02</v>
      </c>
      <c r="N1324" s="90">
        <v>16.18</v>
      </c>
      <c r="O1324" s="90">
        <v>20.440000000000001</v>
      </c>
      <c r="P1324" s="90">
        <v>22.64</v>
      </c>
      <c r="Q1324" s="90">
        <v>23.99</v>
      </c>
      <c r="R1324" s="63">
        <f t="shared" si="759"/>
        <v>13.879999999999999</v>
      </c>
      <c r="S1324" s="64">
        <f t="shared" si="758"/>
        <v>-0.14842105263157895</v>
      </c>
      <c r="T1324" s="65">
        <f t="shared" si="752"/>
        <v>0.80469715698393074</v>
      </c>
      <c r="U1324" s="65">
        <f t="shared" si="752"/>
        <v>0.79158512720156549</v>
      </c>
      <c r="V1324" s="65">
        <f t="shared" si="760"/>
        <v>0.71466431095406358</v>
      </c>
      <c r="W1324" s="65">
        <f t="shared" si="761"/>
        <v>0.67444768653605669</v>
      </c>
      <c r="X1324" s="61">
        <f t="shared" si="735"/>
        <v>0.11508204090806934</v>
      </c>
      <c r="Y1324" s="66">
        <f t="shared" si="762"/>
        <v>7.2482915717539911E-2</v>
      </c>
      <c r="Z1324" s="61">
        <f t="shared" si="763"/>
        <v>7.6524073432629056E-2</v>
      </c>
      <c r="AA1324" s="67">
        <f t="shared" si="764"/>
        <v>19.246666666666666</v>
      </c>
      <c r="AB1324" s="68">
        <f t="shared" si="765"/>
        <v>9.9876390605686011E-2</v>
      </c>
      <c r="AC1324" s="69">
        <f t="shared" si="766"/>
        <v>0.18953440461475071</v>
      </c>
      <c r="AD1324" s="70">
        <f>_xlfn.PERCENTILE.EXC(AC1324:$AC$5675,0.5)</f>
        <v>8.781691831978275E-2</v>
      </c>
      <c r="AE1324" s="70">
        <f>_xlfn.PERCENTILE.EXC($AC1324:AC$5675,0.35)</f>
        <v>5.1277393857658393E-2</v>
      </c>
      <c r="AF1324" s="71">
        <f t="shared" si="754"/>
        <v>3.0669036720104671E-2</v>
      </c>
      <c r="AG1324" s="70">
        <f t="shared" si="755"/>
        <v>-0.27366487307327381</v>
      </c>
      <c r="AH1324" s="70">
        <f t="shared" si="756"/>
        <v>-0.29773719104760293</v>
      </c>
      <c r="AI1324" s="61" t="str">
        <f t="shared" si="744"/>
        <v>Short VOL</v>
      </c>
      <c r="AJ1324" s="68" t="str">
        <f t="shared" si="745"/>
        <v>Short VOL</v>
      </c>
      <c r="AK1324" s="72" t="str">
        <f t="shared" si="746"/>
        <v>00631L</v>
      </c>
      <c r="AL1324" s="73">
        <f t="shared" si="736"/>
        <v>1</v>
      </c>
      <c r="AM1324" s="72" t="str">
        <f t="shared" si="749"/>
        <v>00631L</v>
      </c>
      <c r="AN1324" s="73">
        <f t="shared" si="737"/>
        <v>1</v>
      </c>
      <c r="AO1324" s="74" t="str">
        <f t="shared" si="743"/>
        <v>00631L</v>
      </c>
      <c r="AP1324" s="20">
        <f t="shared" si="738"/>
        <v>1</v>
      </c>
      <c r="AQ1324" s="74" t="str">
        <f t="shared" si="753"/>
        <v>00635U</v>
      </c>
      <c r="AR1324" s="20">
        <f t="shared" si="739"/>
        <v>0</v>
      </c>
      <c r="AS1324" s="74" t="str">
        <f t="shared" si="747"/>
        <v>00635U</v>
      </c>
      <c r="AT1324" s="20">
        <f t="shared" si="740"/>
        <v>0</v>
      </c>
      <c r="AU1324" s="74" t="str">
        <f t="shared" si="730"/>
        <v>00631L</v>
      </c>
      <c r="AV1324" s="20">
        <f t="shared" si="741"/>
        <v>1</v>
      </c>
      <c r="AW1324" s="74" t="str">
        <f t="shared" si="731"/>
        <v>00631L</v>
      </c>
      <c r="AX1324" s="20">
        <f t="shared" si="732"/>
        <v>1</v>
      </c>
      <c r="AY1324" s="20">
        <f t="shared" si="742"/>
        <v>0</v>
      </c>
      <c r="AZ1324" s="57">
        <v>44389</v>
      </c>
      <c r="BA1324" s="75">
        <v>32.090000000000003</v>
      </c>
      <c r="BB1324" s="90">
        <v>32.237499999999997</v>
      </c>
      <c r="BC1324" s="76">
        <f t="shared" si="750"/>
        <v>34.00416666666667</v>
      </c>
      <c r="BD1324" s="76">
        <f t="shared" si="751"/>
        <v>33.977333333333334</v>
      </c>
      <c r="BE1324" s="77">
        <f t="shared" si="757"/>
        <v>-5.1954417350815026E-2</v>
      </c>
      <c r="BF1324" s="77">
        <f t="shared" si="748"/>
        <v>-5.5546835144998544E-2</v>
      </c>
    </row>
    <row r="1325" spans="1:58" s="23" customFormat="1" ht="15.75" customHeight="1" x14ac:dyDescent="0.4">
      <c r="A1325" s="57">
        <v>44385</v>
      </c>
      <c r="B1325" s="112">
        <v>19.545000000000002</v>
      </c>
      <c r="C1325" s="112">
        <v>20.998999999999999</v>
      </c>
      <c r="D1325" s="112">
        <v>21.998999999999999</v>
      </c>
      <c r="E1325" s="112">
        <v>22.553999999999998</v>
      </c>
      <c r="F1325" s="112">
        <v>22.789000000000001</v>
      </c>
      <c r="G1325" s="112">
        <v>22.849</v>
      </c>
      <c r="H1325" s="113">
        <v>23.861999999999998</v>
      </c>
      <c r="I1325" s="90">
        <f t="shared" si="733"/>
        <v>20.514333333333333</v>
      </c>
      <c r="J1325" s="90">
        <f t="shared" si="734"/>
        <v>21.665666666666667</v>
      </c>
      <c r="K1325" s="114">
        <v>8</v>
      </c>
      <c r="L1325" s="115">
        <v>4.1666666666666664E-2</v>
      </c>
      <c r="M1325" s="90">
        <v>17.239999999999998</v>
      </c>
      <c r="N1325" s="90">
        <v>19</v>
      </c>
      <c r="O1325" s="90">
        <v>21.98</v>
      </c>
      <c r="P1325" s="90">
        <v>23.56</v>
      </c>
      <c r="Q1325" s="90">
        <v>24.29</v>
      </c>
      <c r="R1325" s="63">
        <f t="shared" si="759"/>
        <v>9.3000000000000043</v>
      </c>
      <c r="S1325" s="64">
        <f t="shared" si="758"/>
        <v>0.17283950617283955</v>
      </c>
      <c r="T1325" s="65">
        <f t="shared" si="752"/>
        <v>0.90736842105263149</v>
      </c>
      <c r="U1325" s="65">
        <f t="shared" si="752"/>
        <v>0.86442220200181985</v>
      </c>
      <c r="V1325" s="65">
        <f t="shared" si="760"/>
        <v>0.80645161290322587</v>
      </c>
      <c r="W1325" s="65">
        <f t="shared" si="761"/>
        <v>0.78221490325236731</v>
      </c>
      <c r="X1325" s="61">
        <f t="shared" si="735"/>
        <v>7.43924277308773E-2</v>
      </c>
      <c r="Y1325" s="66">
        <f t="shared" si="762"/>
        <v>5.7994147379622239E-2</v>
      </c>
      <c r="Z1325" s="61">
        <f t="shared" si="763"/>
        <v>5.6123360902133476E-2</v>
      </c>
      <c r="AA1325" s="67">
        <f t="shared" si="764"/>
        <v>20.514333333333333</v>
      </c>
      <c r="AB1325" s="68">
        <f t="shared" si="765"/>
        <v>2.8684210526315878E-2</v>
      </c>
      <c r="AC1325" s="69">
        <f t="shared" si="766"/>
        <v>7.9701754385964899E-2</v>
      </c>
      <c r="AD1325" s="70">
        <f>_xlfn.PERCENTILE.EXC(AC1325:$AC$5675,0.5)</f>
        <v>8.7793443296146648E-2</v>
      </c>
      <c r="AE1325" s="70">
        <f>_xlfn.PERCENTILE.EXC($AC1325:AC$5675,0.35)</f>
        <v>5.1265175287178111E-2</v>
      </c>
      <c r="AF1325" s="71">
        <f t="shared" si="754"/>
        <v>3.0669036720104671E-2</v>
      </c>
      <c r="AG1325" s="70">
        <f t="shared" si="755"/>
        <v>-0.27366487307327381</v>
      </c>
      <c r="AH1325" s="70">
        <f t="shared" si="756"/>
        <v>-0.29773719104760293</v>
      </c>
      <c r="AI1325" s="61" t="str">
        <f t="shared" si="744"/>
        <v>Safety</v>
      </c>
      <c r="AJ1325" s="68" t="str">
        <f t="shared" si="745"/>
        <v>Short VOL</v>
      </c>
      <c r="AK1325" s="72" t="str">
        <f t="shared" si="746"/>
        <v>00631L</v>
      </c>
      <c r="AL1325" s="73">
        <f t="shared" si="736"/>
        <v>1</v>
      </c>
      <c r="AM1325" s="72" t="str">
        <f t="shared" si="749"/>
        <v>00631L</v>
      </c>
      <c r="AN1325" s="73">
        <f t="shared" si="737"/>
        <v>1</v>
      </c>
      <c r="AO1325" s="74" t="str">
        <f t="shared" si="743"/>
        <v>00631L</v>
      </c>
      <c r="AP1325" s="20">
        <f t="shared" si="738"/>
        <v>1</v>
      </c>
      <c r="AQ1325" s="74" t="str">
        <f t="shared" si="753"/>
        <v>00635U</v>
      </c>
      <c r="AR1325" s="20">
        <f t="shared" si="739"/>
        <v>0</v>
      </c>
      <c r="AS1325" s="74" t="str">
        <f t="shared" si="747"/>
        <v>00635U</v>
      </c>
      <c r="AT1325" s="20">
        <f t="shared" si="740"/>
        <v>0</v>
      </c>
      <c r="AU1325" s="74" t="str">
        <f t="shared" si="730"/>
        <v>00631L</v>
      </c>
      <c r="AV1325" s="20">
        <f t="shared" si="741"/>
        <v>1</v>
      </c>
      <c r="AW1325" s="74" t="str">
        <f t="shared" si="731"/>
        <v>00631L</v>
      </c>
      <c r="AX1325" s="20">
        <f t="shared" si="732"/>
        <v>1</v>
      </c>
      <c r="AY1325" s="20">
        <f t="shared" si="742"/>
        <v>0</v>
      </c>
      <c r="AZ1325" s="57">
        <v>44386</v>
      </c>
      <c r="BA1325" s="75">
        <v>31.3</v>
      </c>
      <c r="BB1325" s="90">
        <v>31.875</v>
      </c>
      <c r="BC1325" s="76">
        <f t="shared" si="750"/>
        <v>34.023333333333333</v>
      </c>
      <c r="BD1325" s="76">
        <f t="shared" si="751"/>
        <v>33.98854166666667</v>
      </c>
      <c r="BE1325" s="77">
        <f t="shared" si="757"/>
        <v>-6.3142941118840015E-2</v>
      </c>
      <c r="BF1325" s="77">
        <f t="shared" si="748"/>
        <v>-7.9101412853596564E-2</v>
      </c>
    </row>
    <row r="1326" spans="1:58" s="23" customFormat="1" ht="15.75" customHeight="1" x14ac:dyDescent="0.4">
      <c r="A1326" s="57">
        <v>44384</v>
      </c>
      <c r="B1326" s="112">
        <v>18.048999999999999</v>
      </c>
      <c r="C1326" s="112">
        <v>19.946000000000002</v>
      </c>
      <c r="D1326" s="112">
        <v>21.172999999999998</v>
      </c>
      <c r="E1326" s="112">
        <v>21.951000000000001</v>
      </c>
      <c r="F1326" s="112">
        <v>22.303000000000001</v>
      </c>
      <c r="G1326" s="112">
        <v>22.452000000000002</v>
      </c>
      <c r="H1326" s="113">
        <v>23.478000000000002</v>
      </c>
      <c r="I1326" s="90">
        <f t="shared" si="733"/>
        <v>19.234625000000001</v>
      </c>
      <c r="J1326" s="90">
        <f t="shared" si="734"/>
        <v>20.712875</v>
      </c>
      <c r="K1326" s="114">
        <v>9</v>
      </c>
      <c r="L1326" s="115">
        <v>4.1666666666666664E-2</v>
      </c>
      <c r="M1326" s="90">
        <v>13.07</v>
      </c>
      <c r="N1326" s="90">
        <v>16.2</v>
      </c>
      <c r="O1326" s="90">
        <v>20.41</v>
      </c>
      <c r="P1326" s="90">
        <v>22.65</v>
      </c>
      <c r="Q1326" s="90">
        <v>23.81</v>
      </c>
      <c r="R1326" s="63">
        <f t="shared" si="759"/>
        <v>13.790000000000003</v>
      </c>
      <c r="S1326" s="64">
        <f t="shared" si="758"/>
        <v>-1.4598540145985521E-2</v>
      </c>
      <c r="T1326" s="65">
        <f t="shared" si="752"/>
        <v>0.80679012345679013</v>
      </c>
      <c r="U1326" s="65">
        <f t="shared" si="752"/>
        <v>0.79372856442920137</v>
      </c>
      <c r="V1326" s="65">
        <f t="shared" si="760"/>
        <v>0.71523178807947019</v>
      </c>
      <c r="W1326" s="65">
        <f t="shared" si="761"/>
        <v>0.68038639227215458</v>
      </c>
      <c r="X1326" s="61">
        <f t="shared" si="735"/>
        <v>0.10510277577705147</v>
      </c>
      <c r="Y1326" s="66">
        <f t="shared" si="762"/>
        <v>6.9564028973623113E-2</v>
      </c>
      <c r="Z1326" s="61">
        <f t="shared" si="763"/>
        <v>7.6853590855033516E-2</v>
      </c>
      <c r="AA1326" s="67">
        <f t="shared" si="764"/>
        <v>19.234625000000001</v>
      </c>
      <c r="AB1326" s="68">
        <f t="shared" si="765"/>
        <v>0.11413580246913582</v>
      </c>
      <c r="AC1326" s="69">
        <f t="shared" si="766"/>
        <v>0.18732253086419764</v>
      </c>
      <c r="AD1326" s="70">
        <f>_xlfn.PERCENTILE.EXC(AC1326:$AC$5675,0.5)</f>
        <v>8.781691831978275E-2</v>
      </c>
      <c r="AE1326" s="70">
        <f>_xlfn.PERCENTILE.EXC($AC1326:AC$5675,0.35)</f>
        <v>5.1257420393783254E-2</v>
      </c>
      <c r="AF1326" s="71">
        <f t="shared" si="754"/>
        <v>3.0669036720104671E-2</v>
      </c>
      <c r="AG1326" s="70">
        <f t="shared" si="755"/>
        <v>-0.27366487307327381</v>
      </c>
      <c r="AH1326" s="70">
        <f t="shared" si="756"/>
        <v>-0.29773719104760293</v>
      </c>
      <c r="AI1326" s="61" t="str">
        <f t="shared" si="744"/>
        <v>Short VOL</v>
      </c>
      <c r="AJ1326" s="68" t="str">
        <f t="shared" si="745"/>
        <v>Short VOL</v>
      </c>
      <c r="AK1326" s="72" t="str">
        <f t="shared" si="746"/>
        <v>00631L</v>
      </c>
      <c r="AL1326" s="73">
        <f t="shared" si="736"/>
        <v>1</v>
      </c>
      <c r="AM1326" s="72" t="str">
        <f t="shared" si="749"/>
        <v>00631L</v>
      </c>
      <c r="AN1326" s="73">
        <f t="shared" si="737"/>
        <v>1</v>
      </c>
      <c r="AO1326" s="74" t="str">
        <f t="shared" si="743"/>
        <v>00631L</v>
      </c>
      <c r="AP1326" s="20">
        <f t="shared" si="738"/>
        <v>1</v>
      </c>
      <c r="AQ1326" s="74" t="str">
        <f t="shared" si="753"/>
        <v>00635U</v>
      </c>
      <c r="AR1326" s="20">
        <f t="shared" si="739"/>
        <v>0</v>
      </c>
      <c r="AS1326" s="74" t="str">
        <f t="shared" si="747"/>
        <v>00635U</v>
      </c>
      <c r="AT1326" s="20">
        <f t="shared" si="740"/>
        <v>0</v>
      </c>
      <c r="AU1326" s="74" t="str">
        <f t="shared" si="730"/>
        <v>00631L</v>
      </c>
      <c r="AV1326" s="20">
        <f t="shared" si="741"/>
        <v>1</v>
      </c>
      <c r="AW1326" s="74" t="str">
        <f t="shared" si="731"/>
        <v>00631L</v>
      </c>
      <c r="AX1326" s="20">
        <f t="shared" si="732"/>
        <v>1</v>
      </c>
      <c r="AY1326" s="20">
        <f t="shared" si="742"/>
        <v>0</v>
      </c>
      <c r="AZ1326" s="57">
        <v>44385</v>
      </c>
      <c r="BA1326" s="75">
        <v>32.130000000000003</v>
      </c>
      <c r="BB1326" s="90">
        <v>32.35</v>
      </c>
      <c r="BC1326" s="76">
        <f t="shared" si="750"/>
        <v>34.05187500000001</v>
      </c>
      <c r="BD1326" s="76">
        <f t="shared" si="751"/>
        <v>34.02758333333334</v>
      </c>
      <c r="BE1326" s="77">
        <f t="shared" si="757"/>
        <v>-4.9978892498577766E-2</v>
      </c>
      <c r="BF1326" s="77">
        <f t="shared" si="748"/>
        <v>-5.57660329487598E-2</v>
      </c>
    </row>
    <row r="1327" spans="1:58" s="23" customFormat="1" ht="15.75" customHeight="1" x14ac:dyDescent="0.4">
      <c r="A1327" s="57">
        <v>44383</v>
      </c>
      <c r="B1327" s="112">
        <v>17.998999999999999</v>
      </c>
      <c r="C1327" s="112">
        <v>19.850999999999999</v>
      </c>
      <c r="D1327" s="112">
        <v>21.053000000000001</v>
      </c>
      <c r="E1327" s="112">
        <v>21.824999999999999</v>
      </c>
      <c r="F1327" s="112">
        <v>22.233000000000001</v>
      </c>
      <c r="G1327" s="112">
        <v>22.408999999999999</v>
      </c>
      <c r="H1327" s="113">
        <v>23.417000000000002</v>
      </c>
      <c r="I1327" s="90">
        <f t="shared" si="733"/>
        <v>19.079333333333331</v>
      </c>
      <c r="J1327" s="90">
        <f t="shared" si="734"/>
        <v>20.552166666666668</v>
      </c>
      <c r="K1327" s="114">
        <v>10</v>
      </c>
      <c r="L1327" s="115">
        <v>4.1666666666666664E-2</v>
      </c>
      <c r="M1327" s="90">
        <v>13.76</v>
      </c>
      <c r="N1327" s="90">
        <v>16.440000000000001</v>
      </c>
      <c r="O1327" s="90">
        <v>20.260000000000002</v>
      </c>
      <c r="P1327" s="90">
        <v>22.51</v>
      </c>
      <c r="Q1327" s="90">
        <v>23.73</v>
      </c>
      <c r="R1327" s="63">
        <f t="shared" si="759"/>
        <v>12.57</v>
      </c>
      <c r="S1327" s="64">
        <f t="shared" si="758"/>
        <v>9.0909090909090967E-2</v>
      </c>
      <c r="T1327" s="65">
        <f t="shared" si="752"/>
        <v>0.83698296836982966</v>
      </c>
      <c r="U1327" s="65">
        <f t="shared" si="752"/>
        <v>0.81145113524185586</v>
      </c>
      <c r="V1327" s="65">
        <f t="shared" si="760"/>
        <v>0.73034207019102626</v>
      </c>
      <c r="W1327" s="65">
        <f t="shared" si="761"/>
        <v>0.69279393173198489</v>
      </c>
      <c r="X1327" s="61">
        <f t="shared" si="735"/>
        <v>0.10289460525584757</v>
      </c>
      <c r="Y1327" s="66">
        <f t="shared" si="762"/>
        <v>7.2943871706758409E-2</v>
      </c>
      <c r="Z1327" s="61">
        <f t="shared" si="763"/>
        <v>7.7195219958768879E-2</v>
      </c>
      <c r="AA1327" s="67">
        <f t="shared" si="764"/>
        <v>19.079333333333331</v>
      </c>
      <c r="AB1327" s="68">
        <f t="shared" si="765"/>
        <v>9.4829683698296682E-2</v>
      </c>
      <c r="AC1327" s="69">
        <f t="shared" si="766"/>
        <v>0.16054339010543367</v>
      </c>
      <c r="AD1327" s="70">
        <f>_xlfn.PERCENTILE.EXC(AC1327:$AC$5675,0.5)</f>
        <v>8.7793443296146648E-2</v>
      </c>
      <c r="AE1327" s="70">
        <f>_xlfn.PERCENTILE.EXC($AC1327:AC$5675,0.35)</f>
        <v>5.1255617069835599E-2</v>
      </c>
      <c r="AF1327" s="71">
        <f t="shared" si="754"/>
        <v>3.0669036720104671E-2</v>
      </c>
      <c r="AG1327" s="70">
        <f t="shared" si="755"/>
        <v>-0.27366487307327381</v>
      </c>
      <c r="AH1327" s="70">
        <f t="shared" si="756"/>
        <v>-0.29773719104760293</v>
      </c>
      <c r="AI1327" s="61" t="str">
        <f t="shared" si="744"/>
        <v>Short VOL</v>
      </c>
      <c r="AJ1327" s="68" t="str">
        <f t="shared" si="745"/>
        <v>Short VOL</v>
      </c>
      <c r="AK1327" s="72" t="str">
        <f t="shared" si="746"/>
        <v>00631L</v>
      </c>
      <c r="AL1327" s="73">
        <f t="shared" si="736"/>
        <v>1</v>
      </c>
      <c r="AM1327" s="72" t="str">
        <f t="shared" si="749"/>
        <v>00631L</v>
      </c>
      <c r="AN1327" s="73">
        <f t="shared" si="737"/>
        <v>1</v>
      </c>
      <c r="AO1327" s="74" t="str">
        <f t="shared" si="743"/>
        <v>00631L</v>
      </c>
      <c r="AP1327" s="20">
        <f t="shared" si="738"/>
        <v>1</v>
      </c>
      <c r="AQ1327" s="74" t="str">
        <f t="shared" si="753"/>
        <v>00635U</v>
      </c>
      <c r="AR1327" s="20">
        <f t="shared" si="739"/>
        <v>0</v>
      </c>
      <c r="AS1327" s="74" t="str">
        <f t="shared" si="747"/>
        <v>00635U</v>
      </c>
      <c r="AT1327" s="20">
        <f t="shared" si="740"/>
        <v>0</v>
      </c>
      <c r="AU1327" s="74" t="str">
        <f t="shared" si="730"/>
        <v>00631L</v>
      </c>
      <c r="AV1327" s="20">
        <f t="shared" si="741"/>
        <v>1</v>
      </c>
      <c r="AW1327" s="74" t="str">
        <f t="shared" si="731"/>
        <v>00631L</v>
      </c>
      <c r="AX1327" s="20">
        <f t="shared" si="732"/>
        <v>1</v>
      </c>
      <c r="AY1327" s="20">
        <f t="shared" si="742"/>
        <v>0</v>
      </c>
      <c r="AZ1327" s="57">
        <v>44384</v>
      </c>
      <c r="BA1327" s="75">
        <v>31.56</v>
      </c>
      <c r="BB1327" s="90">
        <v>33.3125</v>
      </c>
      <c r="BC1327" s="76">
        <f t="shared" si="750"/>
        <v>34.072916666666671</v>
      </c>
      <c r="BD1327" s="76">
        <f t="shared" si="751"/>
        <v>34.038708333333339</v>
      </c>
      <c r="BE1327" s="77">
        <f t="shared" si="757"/>
        <v>-2.2317334148578553E-2</v>
      </c>
      <c r="BF1327" s="77">
        <f t="shared" si="748"/>
        <v>-7.2820281811516258E-2</v>
      </c>
    </row>
    <row r="1328" spans="1:58" s="23" customFormat="1" ht="15.75" customHeight="1" x14ac:dyDescent="0.4">
      <c r="A1328" s="57">
        <v>44379</v>
      </c>
      <c r="B1328" s="112">
        <v>17.471</v>
      </c>
      <c r="C1328" s="112">
        <v>19.5</v>
      </c>
      <c r="D1328" s="112">
        <v>20.795999999999999</v>
      </c>
      <c r="E1328" s="112">
        <v>21.65</v>
      </c>
      <c r="F1328" s="112">
        <v>22.097000000000001</v>
      </c>
      <c r="G1328" s="112">
        <v>22.259</v>
      </c>
      <c r="H1328" s="113">
        <v>23.26</v>
      </c>
      <c r="I1328" s="90">
        <f t="shared" si="733"/>
        <v>18.570041666666668</v>
      </c>
      <c r="J1328" s="90">
        <f t="shared" si="734"/>
        <v>20.201999999999998</v>
      </c>
      <c r="K1328" s="114">
        <v>11</v>
      </c>
      <c r="L1328" s="115">
        <v>4.1666666666666664E-2</v>
      </c>
      <c r="M1328" s="90">
        <v>10.4</v>
      </c>
      <c r="N1328" s="90">
        <v>15.07</v>
      </c>
      <c r="O1328" s="90">
        <v>19.3</v>
      </c>
      <c r="P1328" s="90">
        <v>21.94</v>
      </c>
      <c r="Q1328" s="90">
        <v>23.35</v>
      </c>
      <c r="R1328" s="63">
        <f t="shared" si="759"/>
        <v>15.770000000000003</v>
      </c>
      <c r="S1328" s="64">
        <f t="shared" si="758"/>
        <v>-2.6485788113695098E-2</v>
      </c>
      <c r="T1328" s="65">
        <f t="shared" si="752"/>
        <v>0.69011280690112808</v>
      </c>
      <c r="U1328" s="65">
        <f t="shared" si="752"/>
        <v>0.78082901554404138</v>
      </c>
      <c r="V1328" s="65">
        <f t="shared" si="760"/>
        <v>0.68687329079307202</v>
      </c>
      <c r="W1328" s="65">
        <f t="shared" si="761"/>
        <v>0.64539614561027836</v>
      </c>
      <c r="X1328" s="61">
        <f t="shared" si="735"/>
        <v>0.11613530994218992</v>
      </c>
      <c r="Y1328" s="66">
        <f t="shared" si="762"/>
        <v>7.4364896073903147E-2</v>
      </c>
      <c r="Z1328" s="61">
        <f t="shared" si="763"/>
        <v>8.788124241329541E-2</v>
      </c>
      <c r="AA1328" s="67">
        <f t="shared" si="764"/>
        <v>18.570041666666668</v>
      </c>
      <c r="AB1328" s="68">
        <f t="shared" si="765"/>
        <v>0.15932315859323157</v>
      </c>
      <c r="AC1328" s="69">
        <f t="shared" si="766"/>
        <v>0.23225226719752276</v>
      </c>
      <c r="AD1328" s="70">
        <f>_xlfn.PERCENTILE.EXC(AC1328:$AC$5675,0.5)</f>
        <v>8.7791042430266003E-2</v>
      </c>
      <c r="AE1328" s="70">
        <f>_xlfn.PERCENTILE.EXC($AC1328:AC$5675,0.35)</f>
        <v>5.1253813745887951E-2</v>
      </c>
      <c r="AF1328" s="71">
        <f t="shared" si="754"/>
        <v>3.0669036720104671E-2</v>
      </c>
      <c r="AG1328" s="70">
        <f t="shared" si="755"/>
        <v>-0.27366487307327381</v>
      </c>
      <c r="AH1328" s="70">
        <f t="shared" si="756"/>
        <v>-0.29773719104760293</v>
      </c>
      <c r="AI1328" s="61" t="str">
        <f t="shared" si="744"/>
        <v>Short VOL</v>
      </c>
      <c r="AJ1328" s="68" t="str">
        <f t="shared" si="745"/>
        <v>Short VOL</v>
      </c>
      <c r="AK1328" s="72" t="str">
        <f t="shared" si="746"/>
        <v>00631L</v>
      </c>
      <c r="AL1328" s="73">
        <f t="shared" si="736"/>
        <v>1</v>
      </c>
      <c r="AM1328" s="72" t="str">
        <f t="shared" si="749"/>
        <v>00631L</v>
      </c>
      <c r="AN1328" s="73">
        <f t="shared" si="737"/>
        <v>1</v>
      </c>
      <c r="AO1328" s="74" t="str">
        <f t="shared" si="743"/>
        <v>00631L</v>
      </c>
      <c r="AP1328" s="20">
        <f t="shared" si="738"/>
        <v>1</v>
      </c>
      <c r="AQ1328" s="74" t="str">
        <f t="shared" si="753"/>
        <v>00631L</v>
      </c>
      <c r="AR1328" s="20">
        <f t="shared" si="739"/>
        <v>1</v>
      </c>
      <c r="AS1328" s="74" t="str">
        <f t="shared" si="747"/>
        <v>00635U</v>
      </c>
      <c r="AT1328" s="20">
        <f t="shared" si="740"/>
        <v>0</v>
      </c>
      <c r="AU1328" s="74" t="str">
        <f t="shared" ref="AU1328:AU1391" si="767">IF(AC1328&gt;AF1328,"00631L",IF(AC1328&lt;AG1328,"Cash","00635U"))</f>
        <v>00631L</v>
      </c>
      <c r="AV1328" s="20">
        <f t="shared" si="741"/>
        <v>1</v>
      </c>
      <c r="AW1328" s="74" t="str">
        <f t="shared" ref="AW1328:AW1391" si="768">IF(AC1328&gt;AE1328,"00631L",IF(AC1328&lt;AH1328,"00631L","00635U"))</f>
        <v>00631L</v>
      </c>
      <c r="AX1328" s="20">
        <f t="shared" si="732"/>
        <v>1</v>
      </c>
      <c r="AY1328" s="20">
        <f t="shared" si="742"/>
        <v>0</v>
      </c>
      <c r="AZ1328" s="57">
        <v>44383</v>
      </c>
      <c r="BA1328" s="75">
        <v>33.22</v>
      </c>
      <c r="BB1328" s="90">
        <v>34.612499999999997</v>
      </c>
      <c r="BC1328" s="76">
        <f t="shared" si="750"/>
        <v>34.062500000000007</v>
      </c>
      <c r="BD1328" s="76">
        <f t="shared" si="751"/>
        <v>34.071375000000003</v>
      </c>
      <c r="BE1328" s="77">
        <f t="shared" si="757"/>
        <v>1.6146788990825393E-2</v>
      </c>
      <c r="BF1328" s="77">
        <f t="shared" si="748"/>
        <v>-2.4987984781946849E-2</v>
      </c>
    </row>
    <row r="1329" spans="1:58" s="23" customFormat="1" ht="15.75" customHeight="1" x14ac:dyDescent="0.4">
      <c r="A1329" s="57">
        <v>44378</v>
      </c>
      <c r="B1329" s="112">
        <v>17.474</v>
      </c>
      <c r="C1329" s="112">
        <v>19.545000000000002</v>
      </c>
      <c r="D1329" s="112">
        <v>20.83</v>
      </c>
      <c r="E1329" s="112">
        <v>21.7</v>
      </c>
      <c r="F1329" s="112">
        <v>22.146999999999998</v>
      </c>
      <c r="G1329" s="112">
        <v>22.297999999999998</v>
      </c>
      <c r="H1329" s="113">
        <v>23.3</v>
      </c>
      <c r="I1329" s="90">
        <f t="shared" si="733"/>
        <v>18.509500000000003</v>
      </c>
      <c r="J1329" s="90">
        <f t="shared" si="734"/>
        <v>20.1875</v>
      </c>
      <c r="K1329" s="114">
        <v>12</v>
      </c>
      <c r="L1329" s="115">
        <v>4.1666666666666664E-2</v>
      </c>
      <c r="M1329" s="90">
        <v>11.43</v>
      </c>
      <c r="N1329" s="90">
        <v>15.48</v>
      </c>
      <c r="O1329" s="90">
        <v>19.45</v>
      </c>
      <c r="P1329" s="90">
        <v>22.24</v>
      </c>
      <c r="Q1329" s="90">
        <v>23.54</v>
      </c>
      <c r="R1329" s="63">
        <f t="shared" si="759"/>
        <v>14.779999999999998</v>
      </c>
      <c r="S1329" s="64">
        <f t="shared" si="758"/>
        <v>-2.2109917877447861E-2</v>
      </c>
      <c r="T1329" s="65">
        <f t="shared" si="752"/>
        <v>0.73837209302325579</v>
      </c>
      <c r="U1329" s="65">
        <f t="shared" si="752"/>
        <v>0.79588688946015429</v>
      </c>
      <c r="V1329" s="65">
        <f t="shared" si="760"/>
        <v>0.69604316546762601</v>
      </c>
      <c r="W1329" s="65">
        <f t="shared" si="761"/>
        <v>0.65760407816482591</v>
      </c>
      <c r="X1329" s="61">
        <f t="shared" si="735"/>
        <v>0.11851894242875137</v>
      </c>
      <c r="Y1329" s="66">
        <f t="shared" si="762"/>
        <v>7.3732718894009286E-2</v>
      </c>
      <c r="Z1329" s="61">
        <f t="shared" si="763"/>
        <v>9.0656149544828174E-2</v>
      </c>
      <c r="AA1329" s="67">
        <f t="shared" si="764"/>
        <v>18.509500000000003</v>
      </c>
      <c r="AB1329" s="68">
        <f t="shared" si="765"/>
        <v>0.1288113695090439</v>
      </c>
      <c r="AC1329" s="69">
        <f t="shared" si="766"/>
        <v>0.19570413436692521</v>
      </c>
      <c r="AD1329" s="70">
        <f>_xlfn.PERCENTILE.EXC(AC1329:$AC$5675,0.5)</f>
        <v>8.7788641564385345E-2</v>
      </c>
      <c r="AE1329" s="70">
        <f>_xlfn.PERCENTILE.EXC($AC1329:AC$5675,0.35)</f>
        <v>5.1252619212827775E-2</v>
      </c>
      <c r="AF1329" s="71">
        <f t="shared" si="754"/>
        <v>3.0669036720104671E-2</v>
      </c>
      <c r="AG1329" s="70">
        <f t="shared" si="755"/>
        <v>-0.27366487307327381</v>
      </c>
      <c r="AH1329" s="70">
        <f t="shared" si="756"/>
        <v>-0.29773719104760293</v>
      </c>
      <c r="AI1329" s="61" t="str">
        <f t="shared" si="744"/>
        <v>Short VOL</v>
      </c>
      <c r="AJ1329" s="68" t="str">
        <f t="shared" si="745"/>
        <v>Short VOL</v>
      </c>
      <c r="AK1329" s="72" t="str">
        <f t="shared" si="746"/>
        <v>00631L</v>
      </c>
      <c r="AL1329" s="73">
        <f t="shared" si="736"/>
        <v>1</v>
      </c>
      <c r="AM1329" s="72" t="str">
        <f t="shared" si="749"/>
        <v>00631L</v>
      </c>
      <c r="AN1329" s="73">
        <f t="shared" si="737"/>
        <v>1</v>
      </c>
      <c r="AO1329" s="74" t="str">
        <f t="shared" si="743"/>
        <v>00631L</v>
      </c>
      <c r="AP1329" s="20">
        <f t="shared" si="738"/>
        <v>1</v>
      </c>
      <c r="AQ1329" s="74" t="str">
        <f t="shared" si="753"/>
        <v>00631L</v>
      </c>
      <c r="AR1329" s="20">
        <f t="shared" si="739"/>
        <v>1</v>
      </c>
      <c r="AS1329" s="74" t="str">
        <f t="shared" si="747"/>
        <v>00635U</v>
      </c>
      <c r="AT1329" s="20">
        <f t="shared" si="740"/>
        <v>0</v>
      </c>
      <c r="AU1329" s="74" t="str">
        <f t="shared" si="767"/>
        <v>00631L</v>
      </c>
      <c r="AV1329" s="20">
        <f t="shared" si="741"/>
        <v>1</v>
      </c>
      <c r="AW1329" s="74" t="str">
        <f t="shared" si="768"/>
        <v>00631L</v>
      </c>
      <c r="AX1329" s="20">
        <f t="shared" si="732"/>
        <v>1</v>
      </c>
      <c r="AY1329" s="20">
        <f t="shared" si="742"/>
        <v>0</v>
      </c>
      <c r="AZ1329" s="57">
        <v>44379</v>
      </c>
      <c r="BA1329" s="75">
        <v>33.94</v>
      </c>
      <c r="BB1329" s="90">
        <v>34.85</v>
      </c>
      <c r="BC1329" s="76">
        <f t="shared" si="750"/>
        <v>34.01979166666667</v>
      </c>
      <c r="BD1329" s="76">
        <f t="shared" si="751"/>
        <v>34.051291666666671</v>
      </c>
      <c r="BE1329" s="77">
        <f t="shared" si="757"/>
        <v>2.4403686579503293E-2</v>
      </c>
      <c r="BF1329" s="77">
        <f t="shared" si="748"/>
        <v>-3.268353745758742E-3</v>
      </c>
    </row>
    <row r="1330" spans="1:58" s="23" customFormat="1" ht="15.75" customHeight="1" x14ac:dyDescent="0.4">
      <c r="A1330" s="57">
        <v>44377</v>
      </c>
      <c r="B1330" s="112">
        <v>17.902999999999999</v>
      </c>
      <c r="C1330" s="112">
        <v>19.748999999999999</v>
      </c>
      <c r="D1330" s="112">
        <v>21.013999999999999</v>
      </c>
      <c r="E1330" s="112">
        <v>21.853999999999999</v>
      </c>
      <c r="F1330" s="112">
        <v>22.259</v>
      </c>
      <c r="G1330" s="112">
        <v>23.379000000000001</v>
      </c>
      <c r="H1330" s="113">
        <v>23.379000000000001</v>
      </c>
      <c r="I1330" s="90">
        <f t="shared" si="733"/>
        <v>18.749083333333331</v>
      </c>
      <c r="J1330" s="90">
        <f t="shared" si="734"/>
        <v>20.328791666666667</v>
      </c>
      <c r="K1330" s="114">
        <v>13</v>
      </c>
      <c r="L1330" s="115">
        <v>4.1666666666666664E-2</v>
      </c>
      <c r="M1330" s="90">
        <v>11.11</v>
      </c>
      <c r="N1330" s="90">
        <v>15.83</v>
      </c>
      <c r="O1330" s="90">
        <v>19.510000000000002</v>
      </c>
      <c r="P1330" s="90">
        <v>22.29</v>
      </c>
      <c r="Q1330" s="90">
        <v>23.49</v>
      </c>
      <c r="R1330" s="63">
        <f t="shared" si="759"/>
        <v>14.86</v>
      </c>
      <c r="S1330" s="64">
        <f t="shared" si="758"/>
        <v>-1.1860174781523066E-2</v>
      </c>
      <c r="T1330" s="65">
        <f t="shared" si="752"/>
        <v>0.70183196462413133</v>
      </c>
      <c r="U1330" s="65">
        <f t="shared" si="752"/>
        <v>0.81137878011276265</v>
      </c>
      <c r="V1330" s="65">
        <f t="shared" si="760"/>
        <v>0.71018393898609244</v>
      </c>
      <c r="W1330" s="65">
        <f t="shared" si="761"/>
        <v>0.67390378884631763</v>
      </c>
      <c r="X1330" s="61">
        <f t="shared" si="735"/>
        <v>0.10311121041166287</v>
      </c>
      <c r="Y1330" s="66">
        <f t="shared" si="762"/>
        <v>6.9781275738995244E-2</v>
      </c>
      <c r="Z1330" s="61">
        <f t="shared" si="763"/>
        <v>8.4255230255701544E-2</v>
      </c>
      <c r="AA1330" s="67">
        <f t="shared" si="764"/>
        <v>18.749083333333331</v>
      </c>
      <c r="AB1330" s="68">
        <f t="shared" si="765"/>
        <v>0.13095388502842695</v>
      </c>
      <c r="AC1330" s="69">
        <f t="shared" si="766"/>
        <v>0.18440197936407651</v>
      </c>
      <c r="AD1330" s="70">
        <f>_xlfn.PERCENTILE.EXC(AC1330:$AC$5675,0.5)</f>
        <v>8.7779068416657988E-2</v>
      </c>
      <c r="AE1330" s="70">
        <f>_xlfn.PERCENTILE.EXC($AC1330:AC$5675,0.35)</f>
        <v>5.1251881272933203E-2</v>
      </c>
      <c r="AF1330" s="71">
        <f t="shared" si="754"/>
        <v>3.0669036720104671E-2</v>
      </c>
      <c r="AG1330" s="70">
        <f t="shared" si="755"/>
        <v>-0.27366487307327381</v>
      </c>
      <c r="AH1330" s="70">
        <f t="shared" si="756"/>
        <v>-0.29773719104760293</v>
      </c>
      <c r="AI1330" s="61" t="str">
        <f t="shared" si="744"/>
        <v>Short VOL</v>
      </c>
      <c r="AJ1330" s="68" t="str">
        <f t="shared" si="745"/>
        <v>Short VOL</v>
      </c>
      <c r="AK1330" s="72" t="str">
        <f t="shared" si="746"/>
        <v>00631L</v>
      </c>
      <c r="AL1330" s="73">
        <f t="shared" si="736"/>
        <v>1</v>
      </c>
      <c r="AM1330" s="72" t="str">
        <f t="shared" si="749"/>
        <v>00631L</v>
      </c>
      <c r="AN1330" s="73">
        <f t="shared" si="737"/>
        <v>1</v>
      </c>
      <c r="AO1330" s="74" t="str">
        <f t="shared" si="743"/>
        <v>00631L</v>
      </c>
      <c r="AP1330" s="20">
        <f t="shared" si="738"/>
        <v>1</v>
      </c>
      <c r="AQ1330" s="74" t="str">
        <f t="shared" si="753"/>
        <v>00631L</v>
      </c>
      <c r="AR1330" s="20">
        <f t="shared" si="739"/>
        <v>1</v>
      </c>
      <c r="AS1330" s="74" t="str">
        <f t="shared" si="747"/>
        <v>00631L</v>
      </c>
      <c r="AT1330" s="20">
        <f t="shared" si="740"/>
        <v>1</v>
      </c>
      <c r="AU1330" s="74" t="str">
        <f t="shared" si="767"/>
        <v>00631L</v>
      </c>
      <c r="AV1330" s="20">
        <f t="shared" si="741"/>
        <v>1</v>
      </c>
      <c r="AW1330" s="74" t="str">
        <f t="shared" si="768"/>
        <v>00631L</v>
      </c>
      <c r="AX1330" s="20">
        <f t="shared" si="732"/>
        <v>1</v>
      </c>
      <c r="AY1330" s="20">
        <f t="shared" si="742"/>
        <v>0</v>
      </c>
      <c r="AZ1330" s="57">
        <v>44378</v>
      </c>
      <c r="BA1330" s="75">
        <v>34.880000000000003</v>
      </c>
      <c r="BB1330" s="90">
        <v>34.237499999999997</v>
      </c>
      <c r="BC1330" s="76">
        <f t="shared" si="750"/>
        <v>33.982083333333335</v>
      </c>
      <c r="BD1330" s="76">
        <f t="shared" si="751"/>
        <v>34.020291666666672</v>
      </c>
      <c r="BE1330" s="77">
        <f t="shared" si="757"/>
        <v>7.5162156528561395E-3</v>
      </c>
      <c r="BF1330" s="77">
        <f t="shared" si="748"/>
        <v>2.5270457459824737E-2</v>
      </c>
    </row>
    <row r="1331" spans="1:58" s="23" customFormat="1" ht="15.75" customHeight="1" x14ac:dyDescent="0.4">
      <c r="A1331" s="57">
        <v>44376</v>
      </c>
      <c r="B1331" s="112">
        <v>18.128</v>
      </c>
      <c r="C1331" s="112">
        <v>19.952999999999999</v>
      </c>
      <c r="D1331" s="112">
        <v>21.100999999999999</v>
      </c>
      <c r="E1331" s="112">
        <v>21.89</v>
      </c>
      <c r="F1331" s="112">
        <v>22.2</v>
      </c>
      <c r="G1331" s="112">
        <v>22.291</v>
      </c>
      <c r="H1331" s="113">
        <v>23.308</v>
      </c>
      <c r="I1331" s="90">
        <f t="shared" si="733"/>
        <v>18.888416666666668</v>
      </c>
      <c r="J1331" s="90">
        <f t="shared" si="734"/>
        <v>20.431333333333331</v>
      </c>
      <c r="K1331" s="114">
        <v>14</v>
      </c>
      <c r="L1331" s="115">
        <v>4.1666666666666664E-2</v>
      </c>
      <c r="M1331" s="90">
        <v>11.86</v>
      </c>
      <c r="N1331" s="90">
        <v>16.02</v>
      </c>
      <c r="O1331" s="90">
        <v>19.489999999999998</v>
      </c>
      <c r="P1331" s="90">
        <v>22.14</v>
      </c>
      <c r="Q1331" s="90">
        <v>23.49</v>
      </c>
      <c r="R1331" s="63">
        <f t="shared" si="759"/>
        <v>13.749999999999996</v>
      </c>
      <c r="S1331" s="64">
        <f t="shared" si="758"/>
        <v>1.6497461928933997E-2</v>
      </c>
      <c r="T1331" s="65">
        <f t="shared" si="752"/>
        <v>0.74032459425717856</v>
      </c>
      <c r="U1331" s="65">
        <f t="shared" si="752"/>
        <v>0.82195997947665478</v>
      </c>
      <c r="V1331" s="65">
        <f t="shared" si="760"/>
        <v>0.72357723577235766</v>
      </c>
      <c r="W1331" s="65">
        <f t="shared" si="761"/>
        <v>0.68199233716475094</v>
      </c>
      <c r="X1331" s="61">
        <f t="shared" si="735"/>
        <v>0.10067299205648716</v>
      </c>
      <c r="Y1331" s="66">
        <f t="shared" si="762"/>
        <v>6.4778437642759215E-2</v>
      </c>
      <c r="Z1331" s="61">
        <f t="shared" si="763"/>
        <v>8.1685865676053473E-2</v>
      </c>
      <c r="AA1331" s="67">
        <f t="shared" si="764"/>
        <v>18.888416666666664</v>
      </c>
      <c r="AB1331" s="68">
        <f t="shared" si="765"/>
        <v>0.13158551810237207</v>
      </c>
      <c r="AC1331" s="69">
        <f t="shared" si="766"/>
        <v>0.17905222638368695</v>
      </c>
      <c r="AD1331" s="70">
        <f>_xlfn.PERCENTILE.EXC(AC1331:$AC$5675,0.5)</f>
        <v>8.7769495268930631E-2</v>
      </c>
      <c r="AE1331" s="70">
        <f>_xlfn.PERCENTILE.EXC($AC1331:AC$5675,0.35)</f>
        <v>5.1251143333038637E-2</v>
      </c>
      <c r="AF1331" s="71">
        <f t="shared" si="754"/>
        <v>3.0669036720104671E-2</v>
      </c>
      <c r="AG1331" s="70">
        <f t="shared" si="755"/>
        <v>-0.27366487307327381</v>
      </c>
      <c r="AH1331" s="70">
        <f t="shared" si="756"/>
        <v>-0.29773719104760293</v>
      </c>
      <c r="AI1331" s="61" t="str">
        <f t="shared" si="744"/>
        <v>Short VOL</v>
      </c>
      <c r="AJ1331" s="68" t="str">
        <f t="shared" si="745"/>
        <v>Short VOL</v>
      </c>
      <c r="AK1331" s="72" t="str">
        <f t="shared" si="746"/>
        <v>00631L</v>
      </c>
      <c r="AL1331" s="73">
        <f t="shared" si="736"/>
        <v>1</v>
      </c>
      <c r="AM1331" s="72" t="str">
        <f t="shared" si="749"/>
        <v>00631L</v>
      </c>
      <c r="AN1331" s="73">
        <f t="shared" si="737"/>
        <v>1</v>
      </c>
      <c r="AO1331" s="74" t="str">
        <f t="shared" si="743"/>
        <v>00631L</v>
      </c>
      <c r="AP1331" s="20">
        <f t="shared" si="738"/>
        <v>1</v>
      </c>
      <c r="AQ1331" s="74" t="str">
        <f t="shared" si="753"/>
        <v>00635U</v>
      </c>
      <c r="AR1331" s="20">
        <f t="shared" si="739"/>
        <v>0</v>
      </c>
      <c r="AS1331" s="74" t="str">
        <f t="shared" si="747"/>
        <v>00631L</v>
      </c>
      <c r="AT1331" s="20">
        <f t="shared" si="740"/>
        <v>1</v>
      </c>
      <c r="AU1331" s="74" t="str">
        <f t="shared" si="767"/>
        <v>00631L</v>
      </c>
      <c r="AV1331" s="20">
        <f t="shared" si="741"/>
        <v>1</v>
      </c>
      <c r="AW1331" s="74" t="str">
        <f t="shared" si="768"/>
        <v>00631L</v>
      </c>
      <c r="AX1331" s="20">
        <f t="shared" si="732"/>
        <v>1</v>
      </c>
      <c r="AY1331" s="20">
        <f t="shared" si="742"/>
        <v>0</v>
      </c>
      <c r="AZ1331" s="57">
        <v>44377</v>
      </c>
      <c r="BA1331" s="75">
        <v>34.54</v>
      </c>
      <c r="BB1331" s="90">
        <v>33.9375</v>
      </c>
      <c r="BC1331" s="76">
        <f t="shared" si="750"/>
        <v>33.965833333333336</v>
      </c>
      <c r="BD1331" s="76">
        <f t="shared" si="751"/>
        <v>33.987125000000006</v>
      </c>
      <c r="BE1331" s="77">
        <f t="shared" si="757"/>
        <v>-8.3417159400385639E-4</v>
      </c>
      <c r="BF1331" s="77">
        <f t="shared" si="748"/>
        <v>1.6267189413638049E-2</v>
      </c>
    </row>
    <row r="1332" spans="1:58" s="23" customFormat="1" ht="15.75" customHeight="1" x14ac:dyDescent="0.4">
      <c r="A1332" s="57">
        <v>44375</v>
      </c>
      <c r="B1332" s="112">
        <v>17.721</v>
      </c>
      <c r="C1332" s="112">
        <v>19.515999999999998</v>
      </c>
      <c r="D1332" s="112">
        <v>20.75</v>
      </c>
      <c r="E1332" s="112">
        <v>21.599</v>
      </c>
      <c r="F1332" s="112">
        <v>21.95</v>
      </c>
      <c r="G1332" s="112">
        <v>22.018000000000001</v>
      </c>
      <c r="H1332" s="113">
        <v>23.074999999999999</v>
      </c>
      <c r="I1332" s="90">
        <f t="shared" si="733"/>
        <v>18.394124999999999</v>
      </c>
      <c r="J1332" s="90">
        <f t="shared" si="734"/>
        <v>19.978749999999998</v>
      </c>
      <c r="K1332" s="114">
        <v>15</v>
      </c>
      <c r="L1332" s="115">
        <v>4.1666666666666664E-2</v>
      </c>
      <c r="M1332" s="90">
        <v>11.92</v>
      </c>
      <c r="N1332" s="90">
        <v>15.76</v>
      </c>
      <c r="O1332" s="90">
        <v>19.02</v>
      </c>
      <c r="P1332" s="90">
        <v>21.84</v>
      </c>
      <c r="Q1332" s="90">
        <v>23.2</v>
      </c>
      <c r="R1332" s="63">
        <f t="shared" si="759"/>
        <v>13.18</v>
      </c>
      <c r="S1332" s="64">
        <f t="shared" si="758"/>
        <v>8.9628681177977322E-3</v>
      </c>
      <c r="T1332" s="65">
        <f t="shared" si="752"/>
        <v>0.75634517766497467</v>
      </c>
      <c r="U1332" s="65">
        <f t="shared" si="752"/>
        <v>0.82860147213459512</v>
      </c>
      <c r="V1332" s="65">
        <f t="shared" si="760"/>
        <v>0.7216117216117216</v>
      </c>
      <c r="W1332" s="65">
        <f t="shared" si="761"/>
        <v>0.67931034482758623</v>
      </c>
      <c r="X1332" s="61">
        <f t="shared" si="735"/>
        <v>0.10129225213024086</v>
      </c>
      <c r="Y1332" s="66">
        <f t="shared" si="762"/>
        <v>6.8336497060049031E-2</v>
      </c>
      <c r="Z1332" s="61">
        <f t="shared" si="763"/>
        <v>8.6148430545078883E-2</v>
      </c>
      <c r="AA1332" s="67">
        <f t="shared" si="764"/>
        <v>18.394124999999999</v>
      </c>
      <c r="AB1332" s="68">
        <f t="shared" si="765"/>
        <v>0.1244289340101523</v>
      </c>
      <c r="AC1332" s="69">
        <f t="shared" si="766"/>
        <v>0.16713991116751264</v>
      </c>
      <c r="AD1332" s="70">
        <f>_xlfn.PERCENTILE.EXC(AC1332:$AC$5675,0.5)</f>
        <v>8.7766229115946837E-2</v>
      </c>
      <c r="AE1332" s="70">
        <f>_xlfn.PERCENTILE.EXC($AC1332:AC$5675,0.35)</f>
        <v>5.1250159815571475E-2</v>
      </c>
      <c r="AF1332" s="71">
        <f t="shared" si="754"/>
        <v>3.0669036720104671E-2</v>
      </c>
      <c r="AG1332" s="70">
        <f t="shared" si="755"/>
        <v>-0.27366487307327381</v>
      </c>
      <c r="AH1332" s="70">
        <f t="shared" si="756"/>
        <v>-0.29773719104760293</v>
      </c>
      <c r="AI1332" s="61" t="str">
        <f t="shared" si="744"/>
        <v>Short VOL</v>
      </c>
      <c r="AJ1332" s="68" t="str">
        <f t="shared" si="745"/>
        <v>Short VOL</v>
      </c>
      <c r="AK1332" s="72" t="str">
        <f t="shared" si="746"/>
        <v>00631L</v>
      </c>
      <c r="AL1332" s="73">
        <f t="shared" si="736"/>
        <v>1</v>
      </c>
      <c r="AM1332" s="72" t="str">
        <f t="shared" si="749"/>
        <v>00631L</v>
      </c>
      <c r="AN1332" s="73">
        <f t="shared" si="737"/>
        <v>1</v>
      </c>
      <c r="AO1332" s="74" t="str">
        <f t="shared" si="743"/>
        <v>00631L</v>
      </c>
      <c r="AP1332" s="20">
        <f t="shared" si="738"/>
        <v>1</v>
      </c>
      <c r="AQ1332" s="74" t="str">
        <f t="shared" si="753"/>
        <v>00631L</v>
      </c>
      <c r="AR1332" s="20">
        <f t="shared" si="739"/>
        <v>1</v>
      </c>
      <c r="AS1332" s="74" t="str">
        <f t="shared" si="747"/>
        <v>00631L</v>
      </c>
      <c r="AT1332" s="20">
        <f t="shared" si="740"/>
        <v>1</v>
      </c>
      <c r="AU1332" s="74" t="str">
        <f t="shared" si="767"/>
        <v>00631L</v>
      </c>
      <c r="AV1332" s="20">
        <f t="shared" si="741"/>
        <v>1</v>
      </c>
      <c r="AW1332" s="74" t="str">
        <f t="shared" si="768"/>
        <v>00631L</v>
      </c>
      <c r="AX1332" s="20">
        <f t="shared" si="732"/>
        <v>1</v>
      </c>
      <c r="AY1332" s="20">
        <f t="shared" si="742"/>
        <v>0</v>
      </c>
      <c r="AZ1332" s="57">
        <v>44376</v>
      </c>
      <c r="BA1332" s="75">
        <v>34.08</v>
      </c>
      <c r="BB1332" s="90">
        <v>34.262500000000003</v>
      </c>
      <c r="BC1332" s="76">
        <f t="shared" si="750"/>
        <v>33.953749999999999</v>
      </c>
      <c r="BD1332" s="76">
        <f t="shared" si="751"/>
        <v>33.968208333333337</v>
      </c>
      <c r="BE1332" s="77">
        <f t="shared" si="757"/>
        <v>9.0932518499430379E-3</v>
      </c>
      <c r="BF1332" s="77">
        <f t="shared" si="748"/>
        <v>3.291067505522785E-3</v>
      </c>
    </row>
    <row r="1333" spans="1:58" s="23" customFormat="1" ht="15.75" customHeight="1" x14ac:dyDescent="0.4">
      <c r="A1333" s="57">
        <v>44372</v>
      </c>
      <c r="B1333" s="112">
        <v>17.702000000000002</v>
      </c>
      <c r="C1333" s="112">
        <v>19.625</v>
      </c>
      <c r="D1333" s="112">
        <v>20.85</v>
      </c>
      <c r="E1333" s="112">
        <v>21.728000000000002</v>
      </c>
      <c r="F1333" s="112">
        <v>22</v>
      </c>
      <c r="G1333" s="112">
        <v>22.067</v>
      </c>
      <c r="H1333" s="113">
        <v>23.155000000000001</v>
      </c>
      <c r="I1333" s="90">
        <f t="shared" si="733"/>
        <v>18.343</v>
      </c>
      <c r="J1333" s="90">
        <f t="shared" si="734"/>
        <v>20.033333333333335</v>
      </c>
      <c r="K1333" s="114">
        <v>16</v>
      </c>
      <c r="L1333" s="115">
        <v>4.1666666666666664E-2</v>
      </c>
      <c r="M1333" s="90">
        <v>11.86</v>
      </c>
      <c r="N1333" s="90">
        <v>15.62</v>
      </c>
      <c r="O1333" s="90">
        <v>19</v>
      </c>
      <c r="P1333" s="90">
        <v>21.83</v>
      </c>
      <c r="Q1333" s="90">
        <v>23.18</v>
      </c>
      <c r="R1333" s="63">
        <f t="shared" si="759"/>
        <v>13.350000000000001</v>
      </c>
      <c r="S1333" s="64">
        <f t="shared" si="758"/>
        <v>-2.1916092673763394E-2</v>
      </c>
      <c r="T1333" s="65">
        <f t="shared" si="752"/>
        <v>0.75928297055057614</v>
      </c>
      <c r="U1333" s="65">
        <f t="shared" si="752"/>
        <v>0.82210526315789467</v>
      </c>
      <c r="V1333" s="65">
        <f t="shared" si="760"/>
        <v>0.71552908841044438</v>
      </c>
      <c r="W1333" s="65">
        <f t="shared" si="761"/>
        <v>0.67385677308024161</v>
      </c>
      <c r="X1333" s="61">
        <f t="shared" si="735"/>
        <v>0.108631793017738</v>
      </c>
      <c r="Y1333" s="66">
        <f t="shared" si="762"/>
        <v>6.5675625920471256E-2</v>
      </c>
      <c r="Z1333" s="61">
        <f t="shared" si="763"/>
        <v>9.2151411074160985E-2</v>
      </c>
      <c r="AA1333" s="67">
        <f t="shared" si="764"/>
        <v>18.343</v>
      </c>
      <c r="AB1333" s="68">
        <f t="shared" si="765"/>
        <v>0.13329065300896303</v>
      </c>
      <c r="AC1333" s="69">
        <f t="shared" si="766"/>
        <v>0.17432778489116524</v>
      </c>
      <c r="AD1333" s="70">
        <f>_xlfn.PERCENTILE.EXC(AC1333:$AC$5675,0.5)</f>
        <v>8.7762962962963029E-2</v>
      </c>
      <c r="AE1333" s="70">
        <f>_xlfn.PERCENTILE.EXC($AC1333:AC$5675,0.35)</f>
        <v>5.1249078067075272E-2</v>
      </c>
      <c r="AF1333" s="71">
        <f t="shared" si="754"/>
        <v>3.0669036720104671E-2</v>
      </c>
      <c r="AG1333" s="70">
        <f t="shared" si="755"/>
        <v>-0.27366487307327381</v>
      </c>
      <c r="AH1333" s="70">
        <f t="shared" si="756"/>
        <v>-0.29773719104760293</v>
      </c>
      <c r="AI1333" s="61" t="str">
        <f t="shared" si="744"/>
        <v>Short VOL</v>
      </c>
      <c r="AJ1333" s="68" t="str">
        <f t="shared" si="745"/>
        <v>Short VOL</v>
      </c>
      <c r="AK1333" s="72" t="str">
        <f t="shared" si="746"/>
        <v>00631L</v>
      </c>
      <c r="AL1333" s="73">
        <f t="shared" si="736"/>
        <v>1</v>
      </c>
      <c r="AM1333" s="72" t="str">
        <f t="shared" si="749"/>
        <v>00631L</v>
      </c>
      <c r="AN1333" s="73">
        <f t="shared" si="737"/>
        <v>1</v>
      </c>
      <c r="AO1333" s="74" t="str">
        <f t="shared" si="743"/>
        <v>00631L</v>
      </c>
      <c r="AP1333" s="20">
        <f t="shared" si="738"/>
        <v>1</v>
      </c>
      <c r="AQ1333" s="74" t="str">
        <f t="shared" si="753"/>
        <v>00631L</v>
      </c>
      <c r="AR1333" s="20">
        <f t="shared" si="739"/>
        <v>1</v>
      </c>
      <c r="AS1333" s="74" t="str">
        <f t="shared" si="747"/>
        <v>00631L</v>
      </c>
      <c r="AT1333" s="20">
        <f t="shared" si="740"/>
        <v>1</v>
      </c>
      <c r="AU1333" s="74" t="str">
        <f t="shared" si="767"/>
        <v>00631L</v>
      </c>
      <c r="AV1333" s="20">
        <f t="shared" si="741"/>
        <v>1</v>
      </c>
      <c r="AW1333" s="74" t="str">
        <f t="shared" si="768"/>
        <v>00631L</v>
      </c>
      <c r="AX1333" s="20">
        <f t="shared" ref="AX1333:AX1396" si="769">IF(AW1333="00631L",1,0)</f>
        <v>1</v>
      </c>
      <c r="AY1333" s="20">
        <f t="shared" si="742"/>
        <v>0</v>
      </c>
      <c r="AZ1333" s="57">
        <v>44375</v>
      </c>
      <c r="BA1333" s="75">
        <v>34.26</v>
      </c>
      <c r="BB1333" s="90">
        <v>34.5625</v>
      </c>
      <c r="BC1333" s="76">
        <f t="shared" si="750"/>
        <v>33.947708333333338</v>
      </c>
      <c r="BD1333" s="76">
        <f t="shared" si="751"/>
        <v>33.953708333333331</v>
      </c>
      <c r="BE1333" s="77">
        <f t="shared" si="757"/>
        <v>1.8109960785276227E-2</v>
      </c>
      <c r="BF1333" s="77">
        <f t="shared" si="748"/>
        <v>9.0208605098363089E-3</v>
      </c>
    </row>
    <row r="1334" spans="1:58" s="23" customFormat="1" ht="15.75" customHeight="1" x14ac:dyDescent="0.4">
      <c r="A1334" s="57">
        <v>44371</v>
      </c>
      <c r="B1334" s="112">
        <v>18.167000000000002</v>
      </c>
      <c r="C1334" s="112">
        <v>19.853000000000002</v>
      </c>
      <c r="D1334" s="112">
        <v>20.95</v>
      </c>
      <c r="E1334" s="112">
        <v>21.7</v>
      </c>
      <c r="F1334" s="112">
        <v>21.95</v>
      </c>
      <c r="G1334" s="112">
        <v>22.08</v>
      </c>
      <c r="H1334" s="113">
        <v>23.209</v>
      </c>
      <c r="I1334" s="90">
        <f t="shared" ref="I1334:I1397" si="770">C1334-((C1334-B1334)*K1334*L1334)</f>
        <v>18.658750000000001</v>
      </c>
      <c r="J1334" s="90">
        <f t="shared" ref="J1334:J1397" si="771">D1334-((D1334-C1334)*K1334*L1334)</f>
        <v>20.172958333333334</v>
      </c>
      <c r="K1334" s="114">
        <v>17</v>
      </c>
      <c r="L1334" s="115">
        <v>4.1666666666666664E-2</v>
      </c>
      <c r="M1334" s="90">
        <v>12.77</v>
      </c>
      <c r="N1334" s="90">
        <v>15.97</v>
      </c>
      <c r="O1334" s="90">
        <v>19.260000000000002</v>
      </c>
      <c r="P1334" s="90">
        <v>21.91</v>
      </c>
      <c r="Q1334" s="90">
        <v>23.08</v>
      </c>
      <c r="R1334" s="63">
        <f t="shared" si="759"/>
        <v>12.43</v>
      </c>
      <c r="S1334" s="64">
        <f t="shared" si="758"/>
        <v>-2.1446078431372528E-2</v>
      </c>
      <c r="T1334" s="65">
        <f t="shared" si="752"/>
        <v>0.79962429555416403</v>
      </c>
      <c r="U1334" s="65">
        <f t="shared" si="752"/>
        <v>0.82917964693665624</v>
      </c>
      <c r="V1334" s="65">
        <f t="shared" si="760"/>
        <v>0.72889091738931999</v>
      </c>
      <c r="W1334" s="65">
        <f t="shared" si="761"/>
        <v>0.69194107452339693</v>
      </c>
      <c r="X1334" s="61">
        <f t="shared" si="735"/>
        <v>9.2805636593823959E-2</v>
      </c>
      <c r="Y1334" s="66">
        <f t="shared" si="762"/>
        <v>6.9539170506912454E-2</v>
      </c>
      <c r="Z1334" s="61">
        <f t="shared" si="763"/>
        <v>8.1152721020075425E-2</v>
      </c>
      <c r="AA1334" s="67">
        <f t="shared" si="764"/>
        <v>18.658750000000001</v>
      </c>
      <c r="AB1334" s="68">
        <f t="shared" si="765"/>
        <v>0.1375704445835943</v>
      </c>
      <c r="AC1334" s="69">
        <f t="shared" si="766"/>
        <v>0.16836255479023171</v>
      </c>
      <c r="AD1334" s="70">
        <f>_xlfn.PERCENTILE.EXC(AC1334:$AC$5675,0.5)</f>
        <v>8.7702709887838182E-2</v>
      </c>
      <c r="AE1334" s="70">
        <f>_xlfn.PERCENTILE.EXC($AC1334:AC$5675,0.35)</f>
        <v>5.124799631857907E-2</v>
      </c>
      <c r="AF1334" s="71">
        <f t="shared" si="754"/>
        <v>3.0669036720104671E-2</v>
      </c>
      <c r="AG1334" s="70">
        <f t="shared" si="755"/>
        <v>-0.27366487307327381</v>
      </c>
      <c r="AH1334" s="70">
        <f t="shared" si="756"/>
        <v>-0.29773719104760293</v>
      </c>
      <c r="AI1334" s="61" t="str">
        <f t="shared" si="744"/>
        <v>Short VOL</v>
      </c>
      <c r="AJ1334" s="68" t="str">
        <f t="shared" si="745"/>
        <v>Short VOL</v>
      </c>
      <c r="AK1334" s="72" t="str">
        <f t="shared" si="746"/>
        <v>00631L</v>
      </c>
      <c r="AL1334" s="73">
        <f t="shared" si="736"/>
        <v>1</v>
      </c>
      <c r="AM1334" s="72" t="str">
        <f t="shared" si="749"/>
        <v>00631L</v>
      </c>
      <c r="AN1334" s="73">
        <f t="shared" si="737"/>
        <v>1</v>
      </c>
      <c r="AO1334" s="74" t="str">
        <f t="shared" si="743"/>
        <v>00631L</v>
      </c>
      <c r="AP1334" s="20">
        <f t="shared" si="738"/>
        <v>1</v>
      </c>
      <c r="AQ1334" s="74" t="str">
        <f t="shared" si="753"/>
        <v>00631L</v>
      </c>
      <c r="AR1334" s="20">
        <f t="shared" si="739"/>
        <v>1</v>
      </c>
      <c r="AS1334" s="74" t="str">
        <f t="shared" si="747"/>
        <v>00631L</v>
      </c>
      <c r="AT1334" s="20">
        <f t="shared" si="740"/>
        <v>1</v>
      </c>
      <c r="AU1334" s="74" t="str">
        <f t="shared" si="767"/>
        <v>00631L</v>
      </c>
      <c r="AV1334" s="20">
        <f t="shared" si="741"/>
        <v>1</v>
      </c>
      <c r="AW1334" s="74" t="str">
        <f t="shared" si="768"/>
        <v>00631L</v>
      </c>
      <c r="AX1334" s="20">
        <f t="shared" si="769"/>
        <v>1</v>
      </c>
      <c r="AY1334" s="20">
        <f t="shared" si="742"/>
        <v>0</v>
      </c>
      <c r="AZ1334" s="57">
        <v>44372</v>
      </c>
      <c r="BA1334" s="75">
        <v>34.56</v>
      </c>
      <c r="BB1334" s="90">
        <v>35.15</v>
      </c>
      <c r="BC1334" s="76">
        <f t="shared" si="750"/>
        <v>33.944375000000008</v>
      </c>
      <c r="BD1334" s="76">
        <f t="shared" si="751"/>
        <v>33.94766666666667</v>
      </c>
      <c r="BE1334" s="77">
        <f t="shared" si="757"/>
        <v>3.551766677100375E-2</v>
      </c>
      <c r="BF1334" s="77">
        <f t="shared" si="748"/>
        <v>1.8037567628604773E-2</v>
      </c>
    </row>
    <row r="1335" spans="1:58" s="23" customFormat="1" ht="15.75" customHeight="1" x14ac:dyDescent="0.4">
      <c r="A1335" s="57">
        <v>44370</v>
      </c>
      <c r="B1335" s="112">
        <v>18.440999999999999</v>
      </c>
      <c r="C1335" s="112">
        <v>20.192</v>
      </c>
      <c r="D1335" s="112">
        <v>21.268999999999998</v>
      </c>
      <c r="E1335" s="112">
        <v>21.95</v>
      </c>
      <c r="F1335" s="112">
        <v>22.2</v>
      </c>
      <c r="G1335" s="112">
        <v>22.25</v>
      </c>
      <c r="H1335" s="113">
        <v>23.35</v>
      </c>
      <c r="I1335" s="90">
        <f t="shared" si="770"/>
        <v>18.87875</v>
      </c>
      <c r="J1335" s="90">
        <f t="shared" si="771"/>
        <v>20.46125</v>
      </c>
      <c r="K1335" s="114">
        <v>18</v>
      </c>
      <c r="L1335" s="115">
        <v>4.1666666666666664E-2</v>
      </c>
      <c r="M1335" s="90">
        <v>13.63</v>
      </c>
      <c r="N1335" s="90">
        <v>16.32</v>
      </c>
      <c r="O1335" s="90">
        <v>19.7</v>
      </c>
      <c r="P1335" s="90">
        <v>22.23</v>
      </c>
      <c r="Q1335" s="90">
        <v>23.21</v>
      </c>
      <c r="R1335" s="63">
        <f t="shared" si="759"/>
        <v>11.979999999999997</v>
      </c>
      <c r="S1335" s="64">
        <f t="shared" si="758"/>
        <v>-2.0408163265306114E-2</v>
      </c>
      <c r="T1335" s="65">
        <f t="shared" si="752"/>
        <v>0.83517156862745101</v>
      </c>
      <c r="U1335" s="65">
        <f t="shared" si="752"/>
        <v>0.82842639593908629</v>
      </c>
      <c r="V1335" s="65">
        <f t="shared" si="760"/>
        <v>0.73414304993252366</v>
      </c>
      <c r="W1335" s="65">
        <f t="shared" si="761"/>
        <v>0.7031451960361913</v>
      </c>
      <c r="X1335" s="61">
        <f t="shared" si="735"/>
        <v>9.4951466840193122E-2</v>
      </c>
      <c r="Y1335" s="66">
        <f t="shared" si="762"/>
        <v>6.3781321184510353E-2</v>
      </c>
      <c r="Z1335" s="61">
        <f t="shared" si="763"/>
        <v>8.3824405747202513E-2</v>
      </c>
      <c r="AA1335" s="67">
        <f t="shared" si="764"/>
        <v>18.878749999999997</v>
      </c>
      <c r="AB1335" s="68">
        <f t="shared" si="765"/>
        <v>0.12996323529411757</v>
      </c>
      <c r="AC1335" s="69">
        <f t="shared" si="766"/>
        <v>0.15678615196078408</v>
      </c>
      <c r="AD1335" s="70">
        <f>_xlfn.PERCENTILE.EXC(AC1335:$AC$5675,0.5)</f>
        <v>8.7642456812713335E-2</v>
      </c>
      <c r="AE1335" s="70">
        <f>_xlfn.PERCENTILE.EXC($AC1335:AC$5675,0.35)</f>
        <v>5.1243810458668063E-2</v>
      </c>
      <c r="AF1335" s="71">
        <f t="shared" si="754"/>
        <v>3.0669036720104671E-2</v>
      </c>
      <c r="AG1335" s="70">
        <f t="shared" si="755"/>
        <v>-0.27366487307327381</v>
      </c>
      <c r="AH1335" s="70">
        <f t="shared" si="756"/>
        <v>-0.29773719104760293</v>
      </c>
      <c r="AI1335" s="61" t="str">
        <f t="shared" si="744"/>
        <v>Short VOL</v>
      </c>
      <c r="AJ1335" s="68" t="str">
        <f t="shared" si="745"/>
        <v>Short VOL</v>
      </c>
      <c r="AK1335" s="72" t="str">
        <f t="shared" si="746"/>
        <v>00631L</v>
      </c>
      <c r="AL1335" s="73">
        <f t="shared" si="736"/>
        <v>1</v>
      </c>
      <c r="AM1335" s="72" t="str">
        <f t="shared" si="749"/>
        <v>00631L</v>
      </c>
      <c r="AN1335" s="73">
        <f t="shared" si="737"/>
        <v>1</v>
      </c>
      <c r="AO1335" s="74" t="str">
        <f t="shared" si="743"/>
        <v>00631L</v>
      </c>
      <c r="AP1335" s="20">
        <f t="shared" si="738"/>
        <v>1</v>
      </c>
      <c r="AQ1335" s="74" t="str">
        <f t="shared" si="753"/>
        <v>00631L</v>
      </c>
      <c r="AR1335" s="20">
        <f t="shared" si="739"/>
        <v>1</v>
      </c>
      <c r="AS1335" s="74" t="str">
        <f t="shared" si="747"/>
        <v>00631L</v>
      </c>
      <c r="AT1335" s="20">
        <f t="shared" si="740"/>
        <v>1</v>
      </c>
      <c r="AU1335" s="74" t="str">
        <f t="shared" si="767"/>
        <v>00631L</v>
      </c>
      <c r="AV1335" s="20">
        <f t="shared" si="741"/>
        <v>1</v>
      </c>
      <c r="AW1335" s="74" t="str">
        <f t="shared" si="768"/>
        <v>00631L</v>
      </c>
      <c r="AX1335" s="20">
        <f t="shared" si="769"/>
        <v>1</v>
      </c>
      <c r="AY1335" s="20">
        <f t="shared" si="742"/>
        <v>0</v>
      </c>
      <c r="AZ1335" s="57">
        <v>44371</v>
      </c>
      <c r="BA1335" s="75">
        <v>35.1</v>
      </c>
      <c r="BB1335" s="90">
        <v>35.1</v>
      </c>
      <c r="BC1335" s="76">
        <f t="shared" si="750"/>
        <v>33.954375000000006</v>
      </c>
      <c r="BD1335" s="76">
        <f t="shared" si="751"/>
        <v>33.943541666666675</v>
      </c>
      <c r="BE1335" s="77">
        <f t="shared" si="757"/>
        <v>3.3740129217516013E-2</v>
      </c>
      <c r="BF1335" s="77">
        <f t="shared" si="748"/>
        <v>3.4070055054655483E-2</v>
      </c>
    </row>
    <row r="1336" spans="1:58" s="23" customFormat="1" ht="15.75" customHeight="1" x14ac:dyDescent="0.4">
      <c r="A1336" s="57">
        <v>44369</v>
      </c>
      <c r="B1336" s="112">
        <v>18.827000000000002</v>
      </c>
      <c r="C1336" s="112">
        <v>20.53</v>
      </c>
      <c r="D1336" s="112">
        <v>21.6</v>
      </c>
      <c r="E1336" s="112">
        <v>22.247</v>
      </c>
      <c r="F1336" s="112">
        <v>22.401</v>
      </c>
      <c r="G1336" s="112">
        <v>22.45</v>
      </c>
      <c r="H1336" s="113">
        <v>23.55</v>
      </c>
      <c r="I1336" s="90">
        <f t="shared" si="770"/>
        <v>19.181791666666669</v>
      </c>
      <c r="J1336" s="90">
        <f t="shared" si="771"/>
        <v>20.752916666666668</v>
      </c>
      <c r="K1336" s="114">
        <v>19</v>
      </c>
      <c r="L1336" s="115">
        <v>4.1666666666666664E-2</v>
      </c>
      <c r="M1336" s="90">
        <v>14.58</v>
      </c>
      <c r="N1336" s="90">
        <v>16.66</v>
      </c>
      <c r="O1336" s="90">
        <v>20.07</v>
      </c>
      <c r="P1336" s="90">
        <v>22.69</v>
      </c>
      <c r="Q1336" s="90">
        <v>23.41</v>
      </c>
      <c r="R1336" s="63">
        <f t="shared" si="759"/>
        <v>11.520000000000003</v>
      </c>
      <c r="S1336" s="64">
        <f t="shared" si="758"/>
        <v>-6.8753493571827862E-2</v>
      </c>
      <c r="T1336" s="65">
        <f t="shared" si="752"/>
        <v>0.87515006002400964</v>
      </c>
      <c r="U1336" s="65">
        <f t="shared" si="752"/>
        <v>0.83009466865969106</v>
      </c>
      <c r="V1336" s="65">
        <f t="shared" si="760"/>
        <v>0.73424416042309382</v>
      </c>
      <c r="W1336" s="65">
        <f t="shared" si="761"/>
        <v>0.71166168304143529</v>
      </c>
      <c r="X1336" s="61">
        <f t="shared" si="735"/>
        <v>9.0455197322993536E-2</v>
      </c>
      <c r="Y1336" s="66">
        <f t="shared" si="762"/>
        <v>5.8569694790308845E-2</v>
      </c>
      <c r="Z1336" s="61">
        <f t="shared" si="763"/>
        <v>8.1907103742046947E-2</v>
      </c>
      <c r="AA1336" s="67">
        <f t="shared" si="764"/>
        <v>19.181791666666669</v>
      </c>
      <c r="AB1336" s="68">
        <f t="shared" si="765"/>
        <v>0.13007202881152471</v>
      </c>
      <c r="AC1336" s="69">
        <f t="shared" si="766"/>
        <v>0.15136804721888769</v>
      </c>
      <c r="AD1336" s="70">
        <f>_xlfn.PERCENTILE.EXC(AC1336:$AC$5675,0.5)</f>
        <v>8.7634744164196032E-2</v>
      </c>
      <c r="AE1336" s="70">
        <f>_xlfn.PERCENTILE.EXC($AC1336:AC$5675,0.35)</f>
        <v>5.1239107246854598E-2</v>
      </c>
      <c r="AF1336" s="71">
        <f t="shared" si="754"/>
        <v>3.0669036720104671E-2</v>
      </c>
      <c r="AG1336" s="70">
        <f t="shared" si="755"/>
        <v>-0.27366487307327381</v>
      </c>
      <c r="AH1336" s="70">
        <f t="shared" si="756"/>
        <v>-0.29773719104760293</v>
      </c>
      <c r="AI1336" s="61" t="str">
        <f t="shared" si="744"/>
        <v>Short VOL</v>
      </c>
      <c r="AJ1336" s="68" t="str">
        <f t="shared" si="745"/>
        <v>Short VOL</v>
      </c>
      <c r="AK1336" s="72" t="str">
        <f t="shared" si="746"/>
        <v>00631L</v>
      </c>
      <c r="AL1336" s="73">
        <f t="shared" si="736"/>
        <v>1</v>
      </c>
      <c r="AM1336" s="72" t="str">
        <f t="shared" si="749"/>
        <v>00631L</v>
      </c>
      <c r="AN1336" s="73">
        <f t="shared" si="737"/>
        <v>1</v>
      </c>
      <c r="AO1336" s="74" t="str">
        <f t="shared" si="743"/>
        <v>00631L</v>
      </c>
      <c r="AP1336" s="20">
        <f t="shared" si="738"/>
        <v>1</v>
      </c>
      <c r="AQ1336" s="74" t="str">
        <f t="shared" si="753"/>
        <v>00631L</v>
      </c>
      <c r="AR1336" s="20">
        <f t="shared" si="739"/>
        <v>1</v>
      </c>
      <c r="AS1336" s="74" t="str">
        <f t="shared" si="747"/>
        <v>00631L</v>
      </c>
      <c r="AT1336" s="20">
        <f t="shared" si="740"/>
        <v>1</v>
      </c>
      <c r="AU1336" s="74" t="str">
        <f t="shared" si="767"/>
        <v>00631L</v>
      </c>
      <c r="AV1336" s="20">
        <f t="shared" si="741"/>
        <v>1</v>
      </c>
      <c r="AW1336" s="74" t="str">
        <f t="shared" si="768"/>
        <v>00631L</v>
      </c>
      <c r="AX1336" s="20">
        <f t="shared" si="769"/>
        <v>1</v>
      </c>
      <c r="AY1336" s="20">
        <f t="shared" si="742"/>
        <v>0</v>
      </c>
      <c r="AZ1336" s="57">
        <v>44370</v>
      </c>
      <c r="BA1336" s="75">
        <v>35.25</v>
      </c>
      <c r="BB1336" s="90">
        <v>35.3125</v>
      </c>
      <c r="BC1336" s="76">
        <f t="shared" si="750"/>
        <v>33.945208333333341</v>
      </c>
      <c r="BD1336" s="76">
        <f t="shared" si="751"/>
        <v>33.956875000000004</v>
      </c>
      <c r="BE1336" s="77">
        <f t="shared" si="757"/>
        <v>4.0279371781731368E-2</v>
      </c>
      <c r="BF1336" s="77">
        <f t="shared" si="748"/>
        <v>3.8081389998343373E-2</v>
      </c>
    </row>
    <row r="1337" spans="1:58" s="23" customFormat="1" ht="15.75" customHeight="1" x14ac:dyDescent="0.4">
      <c r="A1337" s="57">
        <v>44368</v>
      </c>
      <c r="B1337" s="112">
        <v>19.916</v>
      </c>
      <c r="C1337" s="112">
        <v>21.19</v>
      </c>
      <c r="D1337" s="112">
        <v>22.082999999999998</v>
      </c>
      <c r="E1337" s="112">
        <v>22.571000000000002</v>
      </c>
      <c r="F1337" s="112">
        <v>22.663</v>
      </c>
      <c r="G1337" s="112">
        <v>22.670999999999999</v>
      </c>
      <c r="H1337" s="113">
        <v>23.805</v>
      </c>
      <c r="I1337" s="90">
        <f t="shared" si="770"/>
        <v>20.128333333333334</v>
      </c>
      <c r="J1337" s="90">
        <f t="shared" si="771"/>
        <v>21.338833333333334</v>
      </c>
      <c r="K1337" s="114">
        <v>20</v>
      </c>
      <c r="L1337" s="115">
        <v>4.1666666666666664E-2</v>
      </c>
      <c r="M1337" s="90">
        <v>16.829999999999998</v>
      </c>
      <c r="N1337" s="90">
        <v>17.89</v>
      </c>
      <c r="O1337" s="90">
        <v>21.12</v>
      </c>
      <c r="P1337" s="90">
        <v>23.37</v>
      </c>
      <c r="Q1337" s="90">
        <v>23.86</v>
      </c>
      <c r="R1337" s="63">
        <f t="shared" si="759"/>
        <v>9.7700000000000031</v>
      </c>
      <c r="S1337" s="64">
        <f t="shared" si="758"/>
        <v>-0.13574879227053135</v>
      </c>
      <c r="T1337" s="65">
        <f t="shared" si="752"/>
        <v>0.94074902179988806</v>
      </c>
      <c r="U1337" s="65">
        <f t="shared" si="752"/>
        <v>0.84706439393939392</v>
      </c>
      <c r="V1337" s="65">
        <f t="shared" si="760"/>
        <v>0.76551133932391957</v>
      </c>
      <c r="W1337" s="65">
        <f t="shared" si="761"/>
        <v>0.74979044425817276</v>
      </c>
      <c r="X1337" s="61">
        <f t="shared" si="735"/>
        <v>6.3968668407310747E-2</v>
      </c>
      <c r="Y1337" s="66">
        <f t="shared" si="762"/>
        <v>5.4671924150458469E-2</v>
      </c>
      <c r="Z1337" s="61">
        <f t="shared" si="763"/>
        <v>6.0139107394220404E-2</v>
      </c>
      <c r="AA1337" s="67">
        <f t="shared" si="764"/>
        <v>20.128333333333334</v>
      </c>
      <c r="AB1337" s="68">
        <f t="shared" si="765"/>
        <v>0.11324762437115705</v>
      </c>
      <c r="AC1337" s="69">
        <f t="shared" si="766"/>
        <v>0.12511645239426122</v>
      </c>
      <c r="AD1337" s="70">
        <f>_xlfn.PERCENTILE.EXC(AC1337:$AC$5675,0.5)</f>
        <v>8.7627031515678716E-2</v>
      </c>
      <c r="AE1337" s="70">
        <f>_xlfn.PERCENTILE.EXC($AC1337:AC$5675,0.35)</f>
        <v>5.1234404035041134E-2</v>
      </c>
      <c r="AF1337" s="71">
        <f t="shared" si="754"/>
        <v>3.0669036720104671E-2</v>
      </c>
      <c r="AG1337" s="70">
        <f t="shared" si="755"/>
        <v>-0.27366487307327381</v>
      </c>
      <c r="AH1337" s="70">
        <f t="shared" si="756"/>
        <v>-0.29773719104760293</v>
      </c>
      <c r="AI1337" s="61" t="str">
        <f t="shared" si="744"/>
        <v>Short VOL</v>
      </c>
      <c r="AJ1337" s="68" t="str">
        <f t="shared" si="745"/>
        <v>Short VOL</v>
      </c>
      <c r="AK1337" s="72" t="str">
        <f t="shared" si="746"/>
        <v>00631L</v>
      </c>
      <c r="AL1337" s="73">
        <f t="shared" si="736"/>
        <v>1</v>
      </c>
      <c r="AM1337" s="72" t="str">
        <f t="shared" si="749"/>
        <v>00631L</v>
      </c>
      <c r="AN1337" s="73">
        <f t="shared" si="737"/>
        <v>1</v>
      </c>
      <c r="AO1337" s="74" t="str">
        <f t="shared" si="743"/>
        <v>00631L</v>
      </c>
      <c r="AP1337" s="20">
        <f t="shared" si="738"/>
        <v>1</v>
      </c>
      <c r="AQ1337" s="74" t="str">
        <f t="shared" si="753"/>
        <v>00631L</v>
      </c>
      <c r="AR1337" s="20">
        <f t="shared" si="739"/>
        <v>1</v>
      </c>
      <c r="AS1337" s="74" t="str">
        <f t="shared" si="747"/>
        <v>00631L</v>
      </c>
      <c r="AT1337" s="20">
        <f t="shared" si="740"/>
        <v>1</v>
      </c>
      <c r="AU1337" s="74" t="str">
        <f t="shared" si="767"/>
        <v>00631L</v>
      </c>
      <c r="AV1337" s="20">
        <f t="shared" si="741"/>
        <v>1</v>
      </c>
      <c r="AW1337" s="74" t="str">
        <f t="shared" si="768"/>
        <v>00631L</v>
      </c>
      <c r="AX1337" s="20">
        <f t="shared" si="769"/>
        <v>1</v>
      </c>
      <c r="AY1337" s="20">
        <f t="shared" si="742"/>
        <v>0</v>
      </c>
      <c r="AZ1337" s="57">
        <v>44369</v>
      </c>
      <c r="BA1337" s="75">
        <v>35.31</v>
      </c>
      <c r="BB1337" s="90">
        <v>35.299999999999997</v>
      </c>
      <c r="BC1337" s="76">
        <f t="shared" si="750"/>
        <v>33.931458333333339</v>
      </c>
      <c r="BD1337" s="76">
        <f t="shared" si="751"/>
        <v>33.945166666666672</v>
      </c>
      <c r="BE1337" s="77">
        <f t="shared" si="757"/>
        <v>4.0332533109024682E-2</v>
      </c>
      <c r="BF1337" s="77">
        <f t="shared" si="748"/>
        <v>4.020700050571744E-2</v>
      </c>
    </row>
    <row r="1338" spans="1:58" s="23" customFormat="1" ht="15.75" customHeight="1" x14ac:dyDescent="0.4">
      <c r="A1338" s="57">
        <v>44365</v>
      </c>
      <c r="B1338" s="112">
        <v>21.338999999999999</v>
      </c>
      <c r="C1338" s="112">
        <v>22.26</v>
      </c>
      <c r="D1338" s="112">
        <v>22.916</v>
      </c>
      <c r="E1338" s="112">
        <v>23.181999999999999</v>
      </c>
      <c r="F1338" s="112">
        <v>23.224</v>
      </c>
      <c r="G1338" s="112">
        <v>23.17</v>
      </c>
      <c r="H1338" s="113">
        <v>24.266999999999999</v>
      </c>
      <c r="I1338" s="90">
        <f t="shared" si="770"/>
        <v>21.454124999999998</v>
      </c>
      <c r="J1338" s="90">
        <f t="shared" si="771"/>
        <v>22.342000000000002</v>
      </c>
      <c r="K1338" s="114">
        <v>21</v>
      </c>
      <c r="L1338" s="115">
        <v>4.1666666666666664E-2</v>
      </c>
      <c r="M1338" s="90">
        <v>20.14</v>
      </c>
      <c r="N1338" s="90">
        <v>20.7</v>
      </c>
      <c r="O1338" s="90">
        <v>22.93</v>
      </c>
      <c r="P1338" s="90">
        <v>24.48</v>
      </c>
      <c r="Q1338" s="90">
        <v>24.67</v>
      </c>
      <c r="R1338" s="63">
        <f t="shared" si="759"/>
        <v>6.5699999999999932</v>
      </c>
      <c r="S1338" s="64">
        <f t="shared" si="758"/>
        <v>0.16619718309859152</v>
      </c>
      <c r="T1338" s="65">
        <f t="shared" si="752"/>
        <v>0.9729468599033817</v>
      </c>
      <c r="U1338" s="65">
        <f t="shared" si="752"/>
        <v>0.90274749236807672</v>
      </c>
      <c r="V1338" s="65">
        <f t="shared" si="760"/>
        <v>0.84558823529411764</v>
      </c>
      <c r="W1338" s="65">
        <f t="shared" si="761"/>
        <v>0.83907580056749076</v>
      </c>
      <c r="X1338" s="61">
        <f t="shared" si="735"/>
        <v>4.3160410515956836E-2</v>
      </c>
      <c r="Y1338" s="66">
        <f t="shared" si="762"/>
        <v>4.680355448192567E-2</v>
      </c>
      <c r="Z1338" s="61">
        <f t="shared" si="763"/>
        <v>4.1384815274452105E-2</v>
      </c>
      <c r="AA1338" s="67">
        <f t="shared" si="764"/>
        <v>21.454124999999998</v>
      </c>
      <c r="AB1338" s="68">
        <f t="shared" si="765"/>
        <v>3.0869565217391273E-2</v>
      </c>
      <c r="AC1338" s="69">
        <f t="shared" si="766"/>
        <v>3.643115942028978E-2</v>
      </c>
      <c r="AD1338" s="70">
        <f>_xlfn.PERCENTILE.EXC(AC1338:$AC$5675,0.5)</f>
        <v>8.7626915690007162E-2</v>
      </c>
      <c r="AE1338" s="70">
        <f>_xlfn.PERCENTILE.EXC($AC1338:AC$5675,0.35)</f>
        <v>5.1189340509754593E-2</v>
      </c>
      <c r="AF1338" s="71">
        <f t="shared" si="754"/>
        <v>3.0669036720104671E-2</v>
      </c>
      <c r="AG1338" s="70">
        <f t="shared" si="755"/>
        <v>-0.27366487307327381</v>
      </c>
      <c r="AH1338" s="70">
        <f t="shared" si="756"/>
        <v>-0.29773719104760293</v>
      </c>
      <c r="AI1338" s="61" t="str">
        <f t="shared" si="744"/>
        <v>Safety</v>
      </c>
      <c r="AJ1338" s="68" t="str">
        <f t="shared" si="745"/>
        <v>Short VOL</v>
      </c>
      <c r="AK1338" s="72" t="str">
        <f t="shared" si="746"/>
        <v>00631L</v>
      </c>
      <c r="AL1338" s="73">
        <f t="shared" si="736"/>
        <v>1</v>
      </c>
      <c r="AM1338" s="72" t="str">
        <f t="shared" si="749"/>
        <v>00631L</v>
      </c>
      <c r="AN1338" s="73">
        <f t="shared" si="737"/>
        <v>1</v>
      </c>
      <c r="AO1338" s="74" t="str">
        <f t="shared" si="743"/>
        <v>00631L</v>
      </c>
      <c r="AP1338" s="20">
        <f t="shared" si="738"/>
        <v>1</v>
      </c>
      <c r="AQ1338" s="74" t="str">
        <f t="shared" si="753"/>
        <v>00631L</v>
      </c>
      <c r="AR1338" s="20">
        <f t="shared" si="739"/>
        <v>1</v>
      </c>
      <c r="AS1338" s="74" t="str">
        <f t="shared" si="747"/>
        <v>00631L</v>
      </c>
      <c r="AT1338" s="20">
        <f t="shared" si="740"/>
        <v>1</v>
      </c>
      <c r="AU1338" s="74" t="str">
        <f t="shared" si="767"/>
        <v>00631L</v>
      </c>
      <c r="AV1338" s="20">
        <f t="shared" si="741"/>
        <v>1</v>
      </c>
      <c r="AW1338" s="74" t="str">
        <f t="shared" si="768"/>
        <v>00635U</v>
      </c>
      <c r="AX1338" s="20">
        <f t="shared" si="769"/>
        <v>0</v>
      </c>
      <c r="AY1338" s="20">
        <f t="shared" si="742"/>
        <v>0</v>
      </c>
      <c r="AZ1338" s="57">
        <v>44368</v>
      </c>
      <c r="BA1338" s="75">
        <v>35.299999999999997</v>
      </c>
      <c r="BB1338" s="90">
        <v>34.787500000000001</v>
      </c>
      <c r="BC1338" s="76">
        <f t="shared" si="750"/>
        <v>33.903125000000003</v>
      </c>
      <c r="BD1338" s="76">
        <f t="shared" si="751"/>
        <v>33.931458333333339</v>
      </c>
      <c r="BE1338" s="77">
        <f t="shared" si="757"/>
        <v>2.6085353488800766E-2</v>
      </c>
      <c r="BF1338" s="77">
        <f t="shared" si="748"/>
        <v>4.0332533109024682E-2</v>
      </c>
    </row>
    <row r="1339" spans="1:58" s="23" customFormat="1" ht="15.75" customHeight="1" x14ac:dyDescent="0.4">
      <c r="A1339" s="57">
        <v>44364</v>
      </c>
      <c r="B1339" s="112">
        <v>19.515000000000001</v>
      </c>
      <c r="C1339" s="112">
        <v>20.905999999999999</v>
      </c>
      <c r="D1339" s="112">
        <v>21.806999999999999</v>
      </c>
      <c r="E1339" s="112">
        <v>22.32</v>
      </c>
      <c r="F1339" s="112">
        <v>22.385000000000002</v>
      </c>
      <c r="G1339" s="112">
        <v>22.4</v>
      </c>
      <c r="H1339" s="113">
        <v>23.55</v>
      </c>
      <c r="I1339" s="90">
        <f t="shared" si="770"/>
        <v>19.630916666666668</v>
      </c>
      <c r="J1339" s="90">
        <f t="shared" si="771"/>
        <v>20.981083333333331</v>
      </c>
      <c r="K1339" s="114">
        <v>22</v>
      </c>
      <c r="L1339" s="115">
        <v>4.1666666666666664E-2</v>
      </c>
      <c r="M1339" s="90">
        <v>16.670000000000002</v>
      </c>
      <c r="N1339" s="90">
        <v>17.75</v>
      </c>
      <c r="O1339" s="90">
        <v>20.98</v>
      </c>
      <c r="P1339" s="90">
        <v>23.15</v>
      </c>
      <c r="Q1339" s="90">
        <v>23.73</v>
      </c>
      <c r="R1339" s="63">
        <f t="shared" si="759"/>
        <v>9.7099999999999937</v>
      </c>
      <c r="S1339" s="64">
        <f t="shared" si="758"/>
        <v>-2.2038567493112872E-2</v>
      </c>
      <c r="T1339" s="65">
        <f t="shared" si="752"/>
        <v>0.93915492957746494</v>
      </c>
      <c r="U1339" s="65">
        <f t="shared" si="752"/>
        <v>0.84604385128693993</v>
      </c>
      <c r="V1339" s="65">
        <f t="shared" si="760"/>
        <v>0.7667386609071275</v>
      </c>
      <c r="W1339" s="65">
        <f t="shared" si="761"/>
        <v>0.74799831436999575</v>
      </c>
      <c r="X1339" s="61">
        <f t="shared" ref="X1339:X1402" si="772">(C1339-B1339)/B1339</f>
        <v>7.1278503715090868E-2</v>
      </c>
      <c r="Y1339" s="66">
        <f t="shared" si="762"/>
        <v>5.5107526881720451E-2</v>
      </c>
      <c r="Z1339" s="61">
        <f t="shared" si="763"/>
        <v>6.8777565999210241E-2</v>
      </c>
      <c r="AA1339" s="67">
        <f t="shared" si="764"/>
        <v>19.630916666666664</v>
      </c>
      <c r="AB1339" s="68">
        <f t="shared" si="765"/>
        <v>9.9436619718309888E-2</v>
      </c>
      <c r="AC1339" s="69">
        <f t="shared" si="766"/>
        <v>0.10596713615023459</v>
      </c>
      <c r="AD1339" s="70">
        <f>_xlfn.PERCENTILE.EXC(AC1339:$AC$5675,0.5)</f>
        <v>8.7627031515678716E-2</v>
      </c>
      <c r="AE1339" s="70">
        <f>_xlfn.PERCENTILE.EXC($AC1339:AC$5675,0.35)</f>
        <v>5.1238435359452675E-2</v>
      </c>
      <c r="AF1339" s="71">
        <f t="shared" si="754"/>
        <v>3.0669036720104671E-2</v>
      </c>
      <c r="AG1339" s="70">
        <f t="shared" si="755"/>
        <v>-0.27366487307327381</v>
      </c>
      <c r="AH1339" s="70">
        <f t="shared" si="756"/>
        <v>-0.29773719104760293</v>
      </c>
      <c r="AI1339" s="61" t="str">
        <f t="shared" si="744"/>
        <v>Short VOL</v>
      </c>
      <c r="AJ1339" s="68" t="str">
        <f t="shared" si="745"/>
        <v>Short VOL</v>
      </c>
      <c r="AK1339" s="72" t="str">
        <f t="shared" si="746"/>
        <v>00631L</v>
      </c>
      <c r="AL1339" s="73">
        <f t="shared" si="736"/>
        <v>1</v>
      </c>
      <c r="AM1339" s="72" t="str">
        <f t="shared" si="749"/>
        <v>00631L</v>
      </c>
      <c r="AN1339" s="73">
        <f t="shared" si="737"/>
        <v>1</v>
      </c>
      <c r="AO1339" s="74" t="str">
        <f t="shared" si="743"/>
        <v>00631L</v>
      </c>
      <c r="AP1339" s="20">
        <f t="shared" si="738"/>
        <v>1</v>
      </c>
      <c r="AQ1339" s="74" t="str">
        <f t="shared" si="753"/>
        <v>00631L</v>
      </c>
      <c r="AR1339" s="20">
        <f t="shared" si="739"/>
        <v>1</v>
      </c>
      <c r="AS1339" s="74" t="str">
        <f t="shared" si="747"/>
        <v>00631L</v>
      </c>
      <c r="AT1339" s="20">
        <f t="shared" si="740"/>
        <v>1</v>
      </c>
      <c r="AU1339" s="74" t="str">
        <f t="shared" si="767"/>
        <v>00631L</v>
      </c>
      <c r="AV1339" s="20">
        <f t="shared" si="741"/>
        <v>1</v>
      </c>
      <c r="AW1339" s="74" t="str">
        <f t="shared" si="768"/>
        <v>00631L</v>
      </c>
      <c r="AX1339" s="20">
        <f t="shared" si="769"/>
        <v>1</v>
      </c>
      <c r="AY1339" s="20">
        <f t="shared" si="742"/>
        <v>0</v>
      </c>
      <c r="AZ1339" s="57">
        <v>44365</v>
      </c>
      <c r="BA1339" s="75">
        <v>35</v>
      </c>
      <c r="BB1339" s="90">
        <v>34.475000000000001</v>
      </c>
      <c r="BC1339" s="76">
        <f t="shared" si="750"/>
        <v>33.883750000000006</v>
      </c>
      <c r="BD1339" s="76">
        <f t="shared" si="751"/>
        <v>33.906666666666673</v>
      </c>
      <c r="BE1339" s="77">
        <f t="shared" si="757"/>
        <v>1.7449367322093779E-2</v>
      </c>
      <c r="BF1339" s="77">
        <f t="shared" si="748"/>
        <v>3.2245379473063107E-2</v>
      </c>
    </row>
    <row r="1340" spans="1:58" s="23" customFormat="1" ht="15.75" customHeight="1" x14ac:dyDescent="0.4">
      <c r="A1340" s="57">
        <v>44363</v>
      </c>
      <c r="B1340" s="112">
        <v>19.623000000000001</v>
      </c>
      <c r="C1340" s="112">
        <v>21.05</v>
      </c>
      <c r="D1340" s="112">
        <v>21.99</v>
      </c>
      <c r="E1340" s="112">
        <v>22.478000000000002</v>
      </c>
      <c r="F1340" s="112">
        <v>22.584</v>
      </c>
      <c r="G1340" s="112">
        <v>22.55</v>
      </c>
      <c r="H1340" s="113">
        <v>23.74</v>
      </c>
      <c r="I1340" s="90">
        <f t="shared" si="770"/>
        <v>19.682458333333333</v>
      </c>
      <c r="J1340" s="90">
        <f t="shared" si="771"/>
        <v>21.089166666666667</v>
      </c>
      <c r="K1340" s="114">
        <v>23</v>
      </c>
      <c r="L1340" s="115">
        <v>4.1666666666666664E-2</v>
      </c>
      <c r="M1340" s="90">
        <v>17.940000000000001</v>
      </c>
      <c r="N1340" s="90">
        <v>18.149999999999999</v>
      </c>
      <c r="O1340" s="90">
        <v>21.26</v>
      </c>
      <c r="P1340" s="90">
        <v>23.45</v>
      </c>
      <c r="Q1340" s="90">
        <v>23.94</v>
      </c>
      <c r="R1340" s="63">
        <f t="shared" si="759"/>
        <v>8.6199999999999974</v>
      </c>
      <c r="S1340" s="64">
        <f t="shared" si="758"/>
        <v>6.6392479435957635E-2</v>
      </c>
      <c r="T1340" s="65">
        <f t="shared" si="752"/>
        <v>0.98842975206611583</v>
      </c>
      <c r="U1340" s="65">
        <f t="shared" si="752"/>
        <v>0.85371589840075246</v>
      </c>
      <c r="V1340" s="65">
        <f t="shared" si="760"/>
        <v>0.77398720682302768</v>
      </c>
      <c r="W1340" s="65">
        <f t="shared" si="761"/>
        <v>0.75814536340852123</v>
      </c>
      <c r="X1340" s="61">
        <f t="shared" si="772"/>
        <v>7.2720786831779016E-2</v>
      </c>
      <c r="Y1340" s="66">
        <f t="shared" si="762"/>
        <v>5.6143785034255572E-2</v>
      </c>
      <c r="Z1340" s="61">
        <f t="shared" si="763"/>
        <v>7.1470154261726329E-2</v>
      </c>
      <c r="AA1340" s="67">
        <f t="shared" si="764"/>
        <v>19.682458333333333</v>
      </c>
      <c r="AB1340" s="68">
        <f t="shared" si="765"/>
        <v>8.1157024793388571E-2</v>
      </c>
      <c r="AC1340" s="69">
        <f t="shared" si="766"/>
        <v>8.4432966023875178E-2</v>
      </c>
      <c r="AD1340" s="70">
        <f>_xlfn.PERCENTILE.EXC(AC1340:$AC$5675,0.5)</f>
        <v>8.7626915690007162E-2</v>
      </c>
      <c r="AE1340" s="70">
        <f>_xlfn.PERCENTILE.EXC($AC1340:AC$5675,0.35)</f>
        <v>5.1227966388571605E-2</v>
      </c>
      <c r="AF1340" s="71">
        <f t="shared" si="754"/>
        <v>3.0669036720104671E-2</v>
      </c>
      <c r="AG1340" s="70">
        <f t="shared" si="755"/>
        <v>-0.27366487307327381</v>
      </c>
      <c r="AH1340" s="70">
        <f t="shared" si="756"/>
        <v>-0.29773719104760293</v>
      </c>
      <c r="AI1340" s="61" t="str">
        <f t="shared" si="744"/>
        <v>Safety</v>
      </c>
      <c r="AJ1340" s="68" t="str">
        <f t="shared" si="745"/>
        <v>Short VOL</v>
      </c>
      <c r="AK1340" s="72" t="str">
        <f t="shared" si="746"/>
        <v>00631L</v>
      </c>
      <c r="AL1340" s="73">
        <f t="shared" si="736"/>
        <v>1</v>
      </c>
      <c r="AM1340" s="72" t="str">
        <f t="shared" si="749"/>
        <v>00631L</v>
      </c>
      <c r="AN1340" s="73">
        <f t="shared" si="737"/>
        <v>1</v>
      </c>
      <c r="AO1340" s="74" t="str">
        <f t="shared" si="743"/>
        <v>00631L</v>
      </c>
      <c r="AP1340" s="20">
        <f t="shared" si="738"/>
        <v>1</v>
      </c>
      <c r="AQ1340" s="74" t="str">
        <f t="shared" si="753"/>
        <v>00631L</v>
      </c>
      <c r="AR1340" s="20">
        <f t="shared" si="739"/>
        <v>1</v>
      </c>
      <c r="AS1340" s="74" t="str">
        <f t="shared" si="747"/>
        <v>00631L</v>
      </c>
      <c r="AT1340" s="20">
        <f t="shared" si="740"/>
        <v>1</v>
      </c>
      <c r="AU1340" s="74" t="str">
        <f t="shared" si="767"/>
        <v>00631L</v>
      </c>
      <c r="AV1340" s="20">
        <f t="shared" si="741"/>
        <v>1</v>
      </c>
      <c r="AW1340" s="74" t="str">
        <f t="shared" si="768"/>
        <v>00631L</v>
      </c>
      <c r="AX1340" s="20">
        <f t="shared" si="769"/>
        <v>1</v>
      </c>
      <c r="AY1340" s="20">
        <f t="shared" si="742"/>
        <v>0</v>
      </c>
      <c r="AZ1340" s="57">
        <v>44364</v>
      </c>
      <c r="BA1340" s="75">
        <v>34.47</v>
      </c>
      <c r="BB1340" s="90">
        <v>34.5</v>
      </c>
      <c r="BC1340" s="76">
        <f t="shared" si="750"/>
        <v>33.86770833333334</v>
      </c>
      <c r="BD1340" s="76">
        <f t="shared" si="751"/>
        <v>33.88366666666667</v>
      </c>
      <c r="BE1340" s="77">
        <f t="shared" si="757"/>
        <v>1.8669455294804956E-2</v>
      </c>
      <c r="BF1340" s="77">
        <f t="shared" si="748"/>
        <v>1.7304305909435085E-2</v>
      </c>
    </row>
    <row r="1341" spans="1:58" s="23" customFormat="1" ht="15.75" customHeight="1" x14ac:dyDescent="0.4">
      <c r="A1341" s="57">
        <v>44362</v>
      </c>
      <c r="B1341" s="112">
        <v>17.100999999999999</v>
      </c>
      <c r="C1341" s="112">
        <v>19.565000000000001</v>
      </c>
      <c r="D1341" s="112">
        <v>20.864999999999998</v>
      </c>
      <c r="E1341" s="112">
        <v>21.802</v>
      </c>
      <c r="F1341" s="112">
        <v>22.309000000000001</v>
      </c>
      <c r="G1341" s="112">
        <v>22.408999999999999</v>
      </c>
      <c r="H1341" s="113">
        <v>22.423999999999999</v>
      </c>
      <c r="I1341" s="90">
        <f t="shared" si="770"/>
        <v>19.565000000000001</v>
      </c>
      <c r="J1341" s="90">
        <f t="shared" si="771"/>
        <v>20.864999999999998</v>
      </c>
      <c r="K1341" s="114">
        <v>0</v>
      </c>
      <c r="L1341" s="115">
        <v>5.2631578947368418E-2</v>
      </c>
      <c r="M1341" s="90">
        <v>15.92</v>
      </c>
      <c r="N1341" s="90">
        <v>17.02</v>
      </c>
      <c r="O1341" s="90">
        <v>20.68</v>
      </c>
      <c r="P1341" s="90">
        <v>23.11</v>
      </c>
      <c r="Q1341" s="90">
        <v>23.77</v>
      </c>
      <c r="R1341" s="63">
        <f t="shared" si="759"/>
        <v>10.850000000000001</v>
      </c>
      <c r="S1341" s="64">
        <f t="shared" si="758"/>
        <v>3.8438071995118915E-2</v>
      </c>
      <c r="T1341" s="65">
        <f t="shared" si="752"/>
        <v>0.93537015276145707</v>
      </c>
      <c r="U1341" s="65">
        <f t="shared" si="752"/>
        <v>0.82301740812379109</v>
      </c>
      <c r="V1341" s="65">
        <f t="shared" si="760"/>
        <v>0.73647771527477279</v>
      </c>
      <c r="W1341" s="65">
        <f t="shared" si="761"/>
        <v>0.71602860748843078</v>
      </c>
      <c r="X1341" s="61">
        <f t="shared" si="772"/>
        <v>0.14408514121981184</v>
      </c>
      <c r="Y1341" s="66">
        <f t="shared" si="762"/>
        <v>2.8529492707091087E-2</v>
      </c>
      <c r="Z1341" s="61">
        <f t="shared" si="763"/>
        <v>6.6445182724252344E-2</v>
      </c>
      <c r="AA1341" s="67">
        <f t="shared" si="764"/>
        <v>19.565000000000001</v>
      </c>
      <c r="AB1341" s="68">
        <f t="shared" si="765"/>
        <v>4.7591069330199486E-3</v>
      </c>
      <c r="AC1341" s="69">
        <f t="shared" si="766"/>
        <v>0.14952996474735616</v>
      </c>
      <c r="AD1341" s="70">
        <f>_xlfn.PERCENTILE.EXC(AC1341:$AC$5675,0.5)</f>
        <v>8.7627031515678716E-2</v>
      </c>
      <c r="AE1341" s="70">
        <f>_xlfn.PERCENTILE.EXC($AC1341:AC$5675,0.35)</f>
        <v>5.1182902863285092E-2</v>
      </c>
      <c r="AF1341" s="71">
        <f t="shared" si="754"/>
        <v>3.0669036720104671E-2</v>
      </c>
      <c r="AG1341" s="70">
        <f t="shared" si="755"/>
        <v>-0.27366487307327381</v>
      </c>
      <c r="AH1341" s="70">
        <f t="shared" si="756"/>
        <v>-0.29773719104760293</v>
      </c>
      <c r="AI1341" s="61" t="str">
        <f t="shared" si="744"/>
        <v>Short VOL</v>
      </c>
      <c r="AJ1341" s="68" t="str">
        <f t="shared" si="745"/>
        <v>Short VOL</v>
      </c>
      <c r="AK1341" s="72" t="str">
        <f t="shared" si="746"/>
        <v>00631L</v>
      </c>
      <c r="AL1341" s="73">
        <f t="shared" si="736"/>
        <v>1</v>
      </c>
      <c r="AM1341" s="72" t="str">
        <f t="shared" si="749"/>
        <v>00631L</v>
      </c>
      <c r="AN1341" s="73">
        <f t="shared" si="737"/>
        <v>1</v>
      </c>
      <c r="AO1341" s="74" t="str">
        <f t="shared" si="743"/>
        <v>00631L</v>
      </c>
      <c r="AP1341" s="20">
        <f t="shared" si="738"/>
        <v>1</v>
      </c>
      <c r="AQ1341" s="74" t="str">
        <f t="shared" si="753"/>
        <v>00631L</v>
      </c>
      <c r="AR1341" s="20">
        <f t="shared" si="739"/>
        <v>1</v>
      </c>
      <c r="AS1341" s="74" t="str">
        <f t="shared" si="747"/>
        <v>00631L</v>
      </c>
      <c r="AT1341" s="20">
        <f t="shared" si="740"/>
        <v>1</v>
      </c>
      <c r="AU1341" s="74" t="str">
        <f t="shared" si="767"/>
        <v>00631L</v>
      </c>
      <c r="AV1341" s="20">
        <f t="shared" si="741"/>
        <v>1</v>
      </c>
      <c r="AW1341" s="74" t="str">
        <f t="shared" si="768"/>
        <v>00631L</v>
      </c>
      <c r="AX1341" s="20">
        <f t="shared" si="769"/>
        <v>1</v>
      </c>
      <c r="AY1341" s="20">
        <f t="shared" si="742"/>
        <v>0</v>
      </c>
      <c r="AZ1341" s="57">
        <v>44363</v>
      </c>
      <c r="BA1341" s="75">
        <v>34.64</v>
      </c>
      <c r="BB1341" s="90">
        <v>34.8125</v>
      </c>
      <c r="BC1341" s="76">
        <f t="shared" si="750"/>
        <v>33.856458333333336</v>
      </c>
      <c r="BD1341" s="76">
        <f t="shared" si="751"/>
        <v>33.870041666666665</v>
      </c>
      <c r="BE1341" s="77">
        <f t="shared" si="757"/>
        <v>2.8238088498624629E-2</v>
      </c>
      <c r="BF1341" s="77">
        <f t="shared" si="748"/>
        <v>2.2732724716163919E-2</v>
      </c>
    </row>
    <row r="1342" spans="1:58" s="23" customFormat="1" ht="15.75" customHeight="1" x14ac:dyDescent="0.4">
      <c r="A1342" s="57">
        <v>44361</v>
      </c>
      <c r="B1342" s="112">
        <v>16.451000000000001</v>
      </c>
      <c r="C1342" s="112">
        <v>19.076000000000001</v>
      </c>
      <c r="D1342" s="112">
        <v>20.5</v>
      </c>
      <c r="E1342" s="112">
        <v>21.488</v>
      </c>
      <c r="F1342" s="112">
        <v>22.100999999999999</v>
      </c>
      <c r="G1342" s="112">
        <v>22.25</v>
      </c>
      <c r="H1342" s="113">
        <v>22.35</v>
      </c>
      <c r="I1342" s="90">
        <f t="shared" si="770"/>
        <v>18.937842105263158</v>
      </c>
      <c r="J1342" s="90">
        <f t="shared" si="771"/>
        <v>20.425052631578946</v>
      </c>
      <c r="K1342" s="114">
        <v>1</v>
      </c>
      <c r="L1342" s="115">
        <v>5.2631578947368418E-2</v>
      </c>
      <c r="M1342" s="90">
        <v>14.92</v>
      </c>
      <c r="N1342" s="90">
        <v>16.39</v>
      </c>
      <c r="O1342" s="90">
        <v>20.14</v>
      </c>
      <c r="P1342" s="90">
        <v>22.68</v>
      </c>
      <c r="Q1342" s="90">
        <v>23.49</v>
      </c>
      <c r="R1342" s="63">
        <f t="shared" si="759"/>
        <v>11.509999999999998</v>
      </c>
      <c r="S1342" s="64">
        <f t="shared" si="758"/>
        <v>4.7284345047923337E-2</v>
      </c>
      <c r="T1342" s="65">
        <f t="shared" si="752"/>
        <v>0.91031116534472234</v>
      </c>
      <c r="U1342" s="65">
        <f t="shared" si="752"/>
        <v>0.81380337636544187</v>
      </c>
      <c r="V1342" s="65">
        <f t="shared" si="760"/>
        <v>0.72266313932980608</v>
      </c>
      <c r="W1342" s="65">
        <f t="shared" si="761"/>
        <v>0.69774372073222657</v>
      </c>
      <c r="X1342" s="61">
        <f t="shared" si="772"/>
        <v>0.1595647680992037</v>
      </c>
      <c r="Y1342" s="66">
        <f t="shared" si="762"/>
        <v>4.0115413253909243E-2</v>
      </c>
      <c r="Z1342" s="61">
        <f t="shared" si="763"/>
        <v>7.8531150383942983E-2</v>
      </c>
      <c r="AA1342" s="67">
        <f t="shared" si="764"/>
        <v>18.937842105263162</v>
      </c>
      <c r="AB1342" s="68">
        <f t="shared" si="765"/>
        <v>3.7217815741305638E-3</v>
      </c>
      <c r="AC1342" s="69">
        <f t="shared" si="766"/>
        <v>0.15545101313381091</v>
      </c>
      <c r="AD1342" s="70">
        <f>_xlfn.PERCENTILE.EXC(AC1342:$AC$5675,0.5)</f>
        <v>8.7626915690007162E-2</v>
      </c>
      <c r="AE1342" s="70">
        <f>_xlfn.PERCENTILE.EXC($AC1342:AC$5675,0.35)</f>
        <v>5.1137839337998578E-2</v>
      </c>
      <c r="AF1342" s="71">
        <f t="shared" si="754"/>
        <v>3.0669036720104671E-2</v>
      </c>
      <c r="AG1342" s="70">
        <f t="shared" si="755"/>
        <v>-0.27366487307327381</v>
      </c>
      <c r="AH1342" s="70">
        <f t="shared" si="756"/>
        <v>-0.29773719104760293</v>
      </c>
      <c r="AI1342" s="61" t="str">
        <f t="shared" si="744"/>
        <v>Short VOL</v>
      </c>
      <c r="AJ1342" s="68" t="str">
        <f t="shared" si="745"/>
        <v>Short VOL</v>
      </c>
      <c r="AK1342" s="72" t="str">
        <f t="shared" si="746"/>
        <v>00631L</v>
      </c>
      <c r="AL1342" s="73">
        <f t="shared" si="736"/>
        <v>1</v>
      </c>
      <c r="AM1342" s="72" t="str">
        <f t="shared" si="749"/>
        <v>00631L</v>
      </c>
      <c r="AN1342" s="73">
        <f t="shared" si="737"/>
        <v>1</v>
      </c>
      <c r="AO1342" s="74" t="str">
        <f t="shared" si="743"/>
        <v>00631L</v>
      </c>
      <c r="AP1342" s="20">
        <f t="shared" si="738"/>
        <v>1</v>
      </c>
      <c r="AQ1342" s="74" t="str">
        <f t="shared" si="753"/>
        <v>00631L</v>
      </c>
      <c r="AR1342" s="20">
        <f t="shared" si="739"/>
        <v>1</v>
      </c>
      <c r="AS1342" s="74" t="str">
        <f t="shared" si="747"/>
        <v>00631L</v>
      </c>
      <c r="AT1342" s="20">
        <f t="shared" si="740"/>
        <v>1</v>
      </c>
      <c r="AU1342" s="74" t="str">
        <f t="shared" si="767"/>
        <v>00631L</v>
      </c>
      <c r="AV1342" s="20">
        <f t="shared" si="741"/>
        <v>1</v>
      </c>
      <c r="AW1342" s="74" t="str">
        <f t="shared" si="768"/>
        <v>00631L</v>
      </c>
      <c r="AX1342" s="20">
        <f t="shared" si="769"/>
        <v>1</v>
      </c>
      <c r="AY1342" s="20">
        <f t="shared" si="742"/>
        <v>0</v>
      </c>
      <c r="AZ1342" s="57">
        <v>44362</v>
      </c>
      <c r="BA1342" s="75">
        <v>34.74</v>
      </c>
      <c r="BB1342" s="90">
        <v>34.875</v>
      </c>
      <c r="BC1342" s="76">
        <f t="shared" si="750"/>
        <v>33.826666666666675</v>
      </c>
      <c r="BD1342" s="76">
        <f t="shared" si="751"/>
        <v>33.855250000000005</v>
      </c>
      <c r="BE1342" s="77">
        <f t="shared" si="757"/>
        <v>3.0991328340559458E-2</v>
      </c>
      <c r="BF1342" s="77">
        <f t="shared" si="748"/>
        <v>2.613331757999119E-2</v>
      </c>
    </row>
    <row r="1343" spans="1:58" s="23" customFormat="1" ht="15.75" customHeight="1" x14ac:dyDescent="0.4">
      <c r="A1343" s="57">
        <v>44358</v>
      </c>
      <c r="B1343" s="112">
        <v>16.550999999999998</v>
      </c>
      <c r="C1343" s="112">
        <v>18.850000000000001</v>
      </c>
      <c r="D1343" s="112">
        <v>20.338999999999999</v>
      </c>
      <c r="E1343" s="112">
        <v>21.393999999999998</v>
      </c>
      <c r="F1343" s="112">
        <v>21.994</v>
      </c>
      <c r="G1343" s="112">
        <v>22.167000000000002</v>
      </c>
      <c r="H1343" s="113">
        <v>22.244</v>
      </c>
      <c r="I1343" s="90">
        <f t="shared" si="770"/>
        <v>18.608000000000001</v>
      </c>
      <c r="J1343" s="90">
        <f t="shared" si="771"/>
        <v>20.182263157894734</v>
      </c>
      <c r="K1343" s="114">
        <v>2</v>
      </c>
      <c r="L1343" s="115">
        <v>5.2631578947368418E-2</v>
      </c>
      <c r="M1343" s="90">
        <v>13.06</v>
      </c>
      <c r="N1343" s="90">
        <v>15.65</v>
      </c>
      <c r="O1343" s="90">
        <v>19.64</v>
      </c>
      <c r="P1343" s="90">
        <v>22.3</v>
      </c>
      <c r="Q1343" s="90">
        <v>23.24</v>
      </c>
      <c r="R1343" s="63">
        <f t="shared" si="759"/>
        <v>13.229999999999997</v>
      </c>
      <c r="S1343" s="64">
        <f t="shared" si="758"/>
        <v>-2.7950310559006274E-2</v>
      </c>
      <c r="T1343" s="65">
        <f t="shared" si="752"/>
        <v>0.83450479233226837</v>
      </c>
      <c r="U1343" s="65">
        <f t="shared" si="752"/>
        <v>0.79684317718940934</v>
      </c>
      <c r="V1343" s="65">
        <f t="shared" si="760"/>
        <v>0.7017937219730942</v>
      </c>
      <c r="W1343" s="65">
        <f t="shared" si="761"/>
        <v>0.67340791738382111</v>
      </c>
      <c r="X1343" s="61">
        <f t="shared" si="772"/>
        <v>0.13890399371639195</v>
      </c>
      <c r="Y1343" s="66">
        <f t="shared" si="762"/>
        <v>3.9730765635224902E-2</v>
      </c>
      <c r="Z1343" s="61">
        <f t="shared" si="763"/>
        <v>8.4601416481875205E-2</v>
      </c>
      <c r="AA1343" s="67">
        <f t="shared" si="764"/>
        <v>18.608000000000004</v>
      </c>
      <c r="AB1343" s="68">
        <f t="shared" si="765"/>
        <v>5.7571884984025434E-2</v>
      </c>
      <c r="AC1343" s="69">
        <f t="shared" si="766"/>
        <v>0.18900958466453699</v>
      </c>
      <c r="AD1343" s="70">
        <f>_xlfn.PERCENTILE.EXC(AC1343:$AC$5675,0.5)</f>
        <v>8.7626799864335594E-2</v>
      </c>
      <c r="AE1343" s="70">
        <f>_xlfn.PERCENTILE.EXC($AC1343:AC$5675,0.35)</f>
        <v>5.1102352431072091E-2</v>
      </c>
      <c r="AF1343" s="71">
        <f t="shared" si="754"/>
        <v>3.0669036720104671E-2</v>
      </c>
      <c r="AG1343" s="70">
        <f t="shared" si="755"/>
        <v>-0.27366487307327381</v>
      </c>
      <c r="AH1343" s="70">
        <f t="shared" si="756"/>
        <v>-0.29773719104760293</v>
      </c>
      <c r="AI1343" s="61" t="str">
        <f t="shared" si="744"/>
        <v>Short VOL</v>
      </c>
      <c r="AJ1343" s="68" t="str">
        <f t="shared" si="745"/>
        <v>Short VOL</v>
      </c>
      <c r="AK1343" s="72" t="str">
        <f t="shared" si="746"/>
        <v>00631L</v>
      </c>
      <c r="AL1343" s="73">
        <f t="shared" si="736"/>
        <v>1</v>
      </c>
      <c r="AM1343" s="72" t="str">
        <f t="shared" si="749"/>
        <v>00631L</v>
      </c>
      <c r="AN1343" s="73">
        <f t="shared" si="737"/>
        <v>1</v>
      </c>
      <c r="AO1343" s="74" t="str">
        <f t="shared" si="743"/>
        <v>00631L</v>
      </c>
      <c r="AP1343" s="20">
        <f t="shared" si="738"/>
        <v>1</v>
      </c>
      <c r="AQ1343" s="74" t="str">
        <f t="shared" si="753"/>
        <v>00631L</v>
      </c>
      <c r="AR1343" s="20">
        <f t="shared" si="739"/>
        <v>1</v>
      </c>
      <c r="AS1343" s="74" t="str">
        <f t="shared" si="747"/>
        <v>00631L</v>
      </c>
      <c r="AT1343" s="20">
        <f t="shared" si="740"/>
        <v>1</v>
      </c>
      <c r="AU1343" s="74" t="str">
        <f t="shared" si="767"/>
        <v>00631L</v>
      </c>
      <c r="AV1343" s="20">
        <f t="shared" si="741"/>
        <v>1</v>
      </c>
      <c r="AW1343" s="74" t="str">
        <f t="shared" si="768"/>
        <v>00631L</v>
      </c>
      <c r="AX1343" s="20">
        <f t="shared" si="769"/>
        <v>1</v>
      </c>
      <c r="AY1343" s="20">
        <f t="shared" si="742"/>
        <v>0</v>
      </c>
      <c r="AZ1343" s="57">
        <v>44361</v>
      </c>
      <c r="BA1343" s="75">
        <v>34.71</v>
      </c>
      <c r="BB1343" s="90">
        <v>34.8125</v>
      </c>
      <c r="BC1343" s="76">
        <f t="shared" si="750"/>
        <v>33.796666666666674</v>
      </c>
      <c r="BD1343" s="76">
        <f t="shared" si="751"/>
        <v>33.823916666666669</v>
      </c>
      <c r="BE1343" s="77">
        <f t="shared" si="757"/>
        <v>3.0057204852549337E-2</v>
      </c>
      <c r="BF1343" s="77">
        <f t="shared" si="748"/>
        <v>2.6196946440758095E-2</v>
      </c>
    </row>
    <row r="1344" spans="1:58" s="23" customFormat="1" ht="15.75" customHeight="1" x14ac:dyDescent="0.4">
      <c r="A1344" s="57">
        <v>44357</v>
      </c>
      <c r="B1344" s="112">
        <v>16.902999999999999</v>
      </c>
      <c r="C1344" s="112">
        <v>19.443000000000001</v>
      </c>
      <c r="D1344" s="112">
        <v>20.72</v>
      </c>
      <c r="E1344" s="112">
        <v>21.608000000000001</v>
      </c>
      <c r="F1344" s="112">
        <v>22.154</v>
      </c>
      <c r="G1344" s="112">
        <v>22.358000000000001</v>
      </c>
      <c r="H1344" s="113">
        <v>22.45</v>
      </c>
      <c r="I1344" s="90">
        <f t="shared" si="770"/>
        <v>19.041947368421052</v>
      </c>
      <c r="J1344" s="90">
        <f t="shared" si="771"/>
        <v>20.518368421052632</v>
      </c>
      <c r="K1344" s="114">
        <v>3</v>
      </c>
      <c r="L1344" s="115">
        <v>5.2631578947368418E-2</v>
      </c>
      <c r="M1344" s="90">
        <v>13.83</v>
      </c>
      <c r="N1344" s="90">
        <v>16.100000000000001</v>
      </c>
      <c r="O1344" s="90">
        <v>20.079999999999998</v>
      </c>
      <c r="P1344" s="90">
        <v>22.59</v>
      </c>
      <c r="Q1344" s="90">
        <v>23.47</v>
      </c>
      <c r="R1344" s="63">
        <f t="shared" si="759"/>
        <v>12.740000000000002</v>
      </c>
      <c r="S1344" s="64">
        <f t="shared" si="758"/>
        <v>-0.10005589714924534</v>
      </c>
      <c r="T1344" s="65">
        <f t="shared" si="752"/>
        <v>0.8590062111801241</v>
      </c>
      <c r="U1344" s="65">
        <f t="shared" si="752"/>
        <v>0.80179282868525914</v>
      </c>
      <c r="V1344" s="65">
        <f t="shared" si="760"/>
        <v>0.71270473660911915</v>
      </c>
      <c r="W1344" s="65">
        <f t="shared" si="761"/>
        <v>0.68598210481465716</v>
      </c>
      <c r="X1344" s="61">
        <f t="shared" si="772"/>
        <v>0.15026918298526906</v>
      </c>
      <c r="Y1344" s="66">
        <f t="shared" si="762"/>
        <v>3.8967049241021783E-2</v>
      </c>
      <c r="Z1344" s="61">
        <f t="shared" si="763"/>
        <v>7.7535192386891008E-2</v>
      </c>
      <c r="AA1344" s="67">
        <f t="shared" si="764"/>
        <v>19.041947368421052</v>
      </c>
      <c r="AB1344" s="68">
        <f t="shared" si="765"/>
        <v>4.9875776397515351E-2</v>
      </c>
      <c r="AC1344" s="69">
        <f t="shared" si="766"/>
        <v>0.1827296502124876</v>
      </c>
      <c r="AD1344" s="70">
        <f>_xlfn.PERCENTILE.EXC(AC1344:$AC$5675,0.5)</f>
        <v>8.757997818150462E-2</v>
      </c>
      <c r="AE1344" s="70">
        <f>_xlfn.PERCENTILE.EXC($AC1344:AC$5675,0.35)</f>
        <v>5.1090807070045735E-2</v>
      </c>
      <c r="AF1344" s="71">
        <f t="shared" si="754"/>
        <v>3.0669036720104671E-2</v>
      </c>
      <c r="AG1344" s="70">
        <f t="shared" si="755"/>
        <v>-0.27366487307327381</v>
      </c>
      <c r="AH1344" s="70">
        <f t="shared" si="756"/>
        <v>-0.29773719104760293</v>
      </c>
      <c r="AI1344" s="61" t="str">
        <f t="shared" si="744"/>
        <v>Short VOL</v>
      </c>
      <c r="AJ1344" s="68" t="str">
        <f t="shared" si="745"/>
        <v>Short VOL</v>
      </c>
      <c r="AK1344" s="72" t="str">
        <f t="shared" si="746"/>
        <v>00631L</v>
      </c>
      <c r="AL1344" s="73">
        <f t="shared" si="736"/>
        <v>1</v>
      </c>
      <c r="AM1344" s="72" t="str">
        <f t="shared" si="749"/>
        <v>00631L</v>
      </c>
      <c r="AN1344" s="73">
        <f t="shared" si="737"/>
        <v>1</v>
      </c>
      <c r="AO1344" s="74" t="str">
        <f t="shared" si="743"/>
        <v>00631L</v>
      </c>
      <c r="AP1344" s="20">
        <f t="shared" si="738"/>
        <v>1</v>
      </c>
      <c r="AQ1344" s="74" t="str">
        <f t="shared" si="753"/>
        <v>00631L</v>
      </c>
      <c r="AR1344" s="20">
        <f t="shared" si="739"/>
        <v>1</v>
      </c>
      <c r="AS1344" s="74" t="str">
        <f t="shared" si="747"/>
        <v>00631L</v>
      </c>
      <c r="AT1344" s="20">
        <f t="shared" si="740"/>
        <v>1</v>
      </c>
      <c r="AU1344" s="74" t="str">
        <f t="shared" si="767"/>
        <v>00631L</v>
      </c>
      <c r="AV1344" s="20">
        <f t="shared" si="741"/>
        <v>1</v>
      </c>
      <c r="AW1344" s="74" t="str">
        <f t="shared" si="768"/>
        <v>00631L</v>
      </c>
      <c r="AX1344" s="20">
        <f t="shared" si="769"/>
        <v>1</v>
      </c>
      <c r="AY1344" s="20">
        <f t="shared" si="742"/>
        <v>0</v>
      </c>
      <c r="AZ1344" s="57">
        <v>44358</v>
      </c>
      <c r="BA1344" s="75">
        <v>34.81</v>
      </c>
      <c r="BB1344" s="90">
        <v>34.762500000000003</v>
      </c>
      <c r="BC1344" s="76">
        <f t="shared" si="750"/>
        <v>33.763125000000009</v>
      </c>
      <c r="BD1344" s="76">
        <f t="shared" si="751"/>
        <v>33.796625000000006</v>
      </c>
      <c r="BE1344" s="77">
        <f t="shared" si="757"/>
        <v>2.9599600155494885E-2</v>
      </c>
      <c r="BF1344" s="77">
        <f t="shared" si="748"/>
        <v>2.9984502890451226E-2</v>
      </c>
    </row>
    <row r="1345" spans="1:58" s="23" customFormat="1" ht="15.75" customHeight="1" x14ac:dyDescent="0.4">
      <c r="A1345" s="57">
        <v>44356</v>
      </c>
      <c r="B1345" s="112">
        <v>18.38</v>
      </c>
      <c r="C1345" s="112">
        <v>20.498000000000001</v>
      </c>
      <c r="D1345" s="112">
        <v>21.748999999999999</v>
      </c>
      <c r="E1345" s="112">
        <v>22.579000000000001</v>
      </c>
      <c r="F1345" s="112">
        <v>23.129000000000001</v>
      </c>
      <c r="G1345" s="112">
        <v>23.202000000000002</v>
      </c>
      <c r="H1345" s="113">
        <v>23.271000000000001</v>
      </c>
      <c r="I1345" s="90">
        <f t="shared" si="770"/>
        <v>20.052105263157895</v>
      </c>
      <c r="J1345" s="90">
        <f t="shared" si="771"/>
        <v>21.485631578947366</v>
      </c>
      <c r="K1345" s="114">
        <v>4</v>
      </c>
      <c r="L1345" s="115">
        <v>5.2631578947368418E-2</v>
      </c>
      <c r="M1345" s="90">
        <v>17.09</v>
      </c>
      <c r="N1345" s="90">
        <v>17.89</v>
      </c>
      <c r="O1345" s="90">
        <v>21.28</v>
      </c>
      <c r="P1345" s="90">
        <v>23.61</v>
      </c>
      <c r="Q1345" s="90">
        <v>24.23</v>
      </c>
      <c r="R1345" s="63">
        <f t="shared" si="759"/>
        <v>9.9099999999999966</v>
      </c>
      <c r="S1345" s="64">
        <f t="shared" si="758"/>
        <v>4.8037492677211496E-2</v>
      </c>
      <c r="T1345" s="65">
        <f t="shared" si="752"/>
        <v>0.95528228060368914</v>
      </c>
      <c r="U1345" s="65">
        <f t="shared" si="752"/>
        <v>0.84069548872180444</v>
      </c>
      <c r="V1345" s="65">
        <f t="shared" si="760"/>
        <v>0.75772977551884801</v>
      </c>
      <c r="W1345" s="65">
        <f t="shared" si="761"/>
        <v>0.73834089971110195</v>
      </c>
      <c r="X1345" s="61">
        <f t="shared" si="772"/>
        <v>0.11523394994559316</v>
      </c>
      <c r="Y1345" s="66">
        <f t="shared" si="762"/>
        <v>3.0647947207582273E-2</v>
      </c>
      <c r="Z1345" s="61">
        <f t="shared" si="763"/>
        <v>7.149006535604599E-2</v>
      </c>
      <c r="AA1345" s="67">
        <f t="shared" si="764"/>
        <v>20.052105263157895</v>
      </c>
      <c r="AB1345" s="68">
        <f t="shared" si="765"/>
        <v>2.7389603130240268E-2</v>
      </c>
      <c r="AC1345" s="69">
        <f t="shared" si="766"/>
        <v>0.12085552057897675</v>
      </c>
      <c r="AD1345" s="70">
        <f>_xlfn.PERCENTILE.EXC(AC1345:$AC$5675,0.5)</f>
        <v>8.7533156498673645E-2</v>
      </c>
      <c r="AE1345" s="70">
        <f>_xlfn.PERCENTILE.EXC($AC1345:AC$5675,0.35)</f>
        <v>5.1079261709019372E-2</v>
      </c>
      <c r="AF1345" s="71">
        <f t="shared" si="754"/>
        <v>3.0669036720104671E-2</v>
      </c>
      <c r="AG1345" s="70">
        <f t="shared" si="755"/>
        <v>-0.27366487307327381</v>
      </c>
      <c r="AH1345" s="70">
        <f t="shared" si="756"/>
        <v>-0.29773719104760293</v>
      </c>
      <c r="AI1345" s="61" t="str">
        <f t="shared" si="744"/>
        <v>Short VOL</v>
      </c>
      <c r="AJ1345" s="68" t="str">
        <f t="shared" si="745"/>
        <v>Short VOL</v>
      </c>
      <c r="AK1345" s="72" t="str">
        <f t="shared" si="746"/>
        <v>00631L</v>
      </c>
      <c r="AL1345" s="73">
        <f t="shared" si="736"/>
        <v>1</v>
      </c>
      <c r="AM1345" s="72" t="str">
        <f t="shared" si="749"/>
        <v>00631L</v>
      </c>
      <c r="AN1345" s="73">
        <f t="shared" si="737"/>
        <v>1</v>
      </c>
      <c r="AO1345" s="74" t="str">
        <f t="shared" si="743"/>
        <v>00631L</v>
      </c>
      <c r="AP1345" s="20">
        <f t="shared" si="738"/>
        <v>1</v>
      </c>
      <c r="AQ1345" s="74" t="str">
        <f t="shared" si="753"/>
        <v>00631L</v>
      </c>
      <c r="AR1345" s="20">
        <f t="shared" si="739"/>
        <v>1</v>
      </c>
      <c r="AS1345" s="74" t="str">
        <f t="shared" si="747"/>
        <v>00631L</v>
      </c>
      <c r="AT1345" s="20">
        <f t="shared" si="740"/>
        <v>1</v>
      </c>
      <c r="AU1345" s="74" t="str">
        <f t="shared" si="767"/>
        <v>00631L</v>
      </c>
      <c r="AV1345" s="20">
        <f t="shared" si="741"/>
        <v>1</v>
      </c>
      <c r="AW1345" s="74" t="str">
        <f t="shared" si="768"/>
        <v>00631L</v>
      </c>
      <c r="AX1345" s="20">
        <f t="shared" si="769"/>
        <v>1</v>
      </c>
      <c r="AY1345" s="20">
        <f t="shared" si="742"/>
        <v>0</v>
      </c>
      <c r="AZ1345" s="57">
        <v>44357</v>
      </c>
      <c r="BA1345" s="75">
        <v>34.72</v>
      </c>
      <c r="BB1345" s="90">
        <v>34.475000000000001</v>
      </c>
      <c r="BC1345" s="76">
        <f t="shared" si="750"/>
        <v>33.720833333333339</v>
      </c>
      <c r="BD1345" s="76">
        <f t="shared" si="751"/>
        <v>33.762416666666674</v>
      </c>
      <c r="BE1345" s="77">
        <f t="shared" si="757"/>
        <v>2.2365006795996425E-2</v>
      </c>
      <c r="BF1345" s="77">
        <f t="shared" si="748"/>
        <v>2.8362404942378971E-2</v>
      </c>
    </row>
    <row r="1346" spans="1:58" s="23" customFormat="1" ht="15.75" customHeight="1" x14ac:dyDescent="0.4">
      <c r="A1346" s="57">
        <v>44355</v>
      </c>
      <c r="B1346" s="112">
        <v>17.901</v>
      </c>
      <c r="C1346" s="112">
        <v>20.231999999999999</v>
      </c>
      <c r="D1346" s="112">
        <v>21.4</v>
      </c>
      <c r="E1346" s="112">
        <v>22.25</v>
      </c>
      <c r="F1346" s="112">
        <v>22.849</v>
      </c>
      <c r="G1346" s="112">
        <v>23.003</v>
      </c>
      <c r="H1346" s="113">
        <v>23.053999999999998</v>
      </c>
      <c r="I1346" s="90">
        <f t="shared" si="770"/>
        <v>19.61857894736842</v>
      </c>
      <c r="J1346" s="90">
        <f t="shared" si="771"/>
        <v>21.092631578947366</v>
      </c>
      <c r="K1346" s="114">
        <v>5</v>
      </c>
      <c r="L1346" s="115">
        <v>5.2631578947368418E-2</v>
      </c>
      <c r="M1346" s="90">
        <v>15.43</v>
      </c>
      <c r="N1346" s="90">
        <v>17.07</v>
      </c>
      <c r="O1346" s="90">
        <v>20.85</v>
      </c>
      <c r="P1346" s="90">
        <v>23.34</v>
      </c>
      <c r="Q1346" s="90">
        <v>24.07</v>
      </c>
      <c r="R1346" s="63">
        <f t="shared" si="759"/>
        <v>11.689999999999998</v>
      </c>
      <c r="S1346" s="64">
        <f t="shared" si="758"/>
        <v>3.958587088915947E-2</v>
      </c>
      <c r="T1346" s="65">
        <f t="shared" si="752"/>
        <v>0.90392501464557695</v>
      </c>
      <c r="U1346" s="65">
        <f t="shared" si="752"/>
        <v>0.81870503597122302</v>
      </c>
      <c r="V1346" s="65">
        <f t="shared" si="760"/>
        <v>0.73136246786632397</v>
      </c>
      <c r="W1346" s="65">
        <f t="shared" si="761"/>
        <v>0.70918155380141257</v>
      </c>
      <c r="X1346" s="61">
        <f t="shared" si="772"/>
        <v>0.13021618903971843</v>
      </c>
      <c r="Y1346" s="66">
        <f t="shared" si="762"/>
        <v>3.6134831460674088E-2</v>
      </c>
      <c r="Z1346" s="61">
        <f t="shared" si="763"/>
        <v>7.5135545522101707E-2</v>
      </c>
      <c r="AA1346" s="67">
        <f t="shared" si="764"/>
        <v>19.61857894736842</v>
      </c>
      <c r="AB1346" s="68">
        <f t="shared" si="765"/>
        <v>4.8681898066783802E-2</v>
      </c>
      <c r="AC1346" s="69">
        <f t="shared" si="766"/>
        <v>0.14930163722134851</v>
      </c>
      <c r="AD1346" s="70">
        <f>_xlfn.PERCENTILE.EXC(AC1346:$AC$5675,0.5)</f>
        <v>8.752189739827311E-2</v>
      </c>
      <c r="AE1346" s="70">
        <f>_xlfn.PERCENTILE.EXC($AC1346:AC$5675,0.35)</f>
        <v>5.107188826887591E-2</v>
      </c>
      <c r="AF1346" s="71">
        <f t="shared" si="754"/>
        <v>3.0669036720104671E-2</v>
      </c>
      <c r="AG1346" s="70">
        <f t="shared" si="755"/>
        <v>-0.27366487307327381</v>
      </c>
      <c r="AH1346" s="70">
        <f t="shared" si="756"/>
        <v>-0.29773719104760293</v>
      </c>
      <c r="AI1346" s="61" t="str">
        <f t="shared" si="744"/>
        <v>Short VOL</v>
      </c>
      <c r="AJ1346" s="68" t="str">
        <f t="shared" si="745"/>
        <v>Short VOL</v>
      </c>
      <c r="AK1346" s="72" t="str">
        <f t="shared" si="746"/>
        <v>00631L</v>
      </c>
      <c r="AL1346" s="73">
        <f t="shared" si="736"/>
        <v>1</v>
      </c>
      <c r="AM1346" s="72" t="str">
        <f t="shared" si="749"/>
        <v>00631L</v>
      </c>
      <c r="AN1346" s="73">
        <f t="shared" si="737"/>
        <v>1</v>
      </c>
      <c r="AO1346" s="74" t="str">
        <f t="shared" si="743"/>
        <v>00631L</v>
      </c>
      <c r="AP1346" s="20">
        <f t="shared" si="738"/>
        <v>1</v>
      </c>
      <c r="AQ1346" s="74" t="str">
        <f t="shared" si="753"/>
        <v>00631L</v>
      </c>
      <c r="AR1346" s="20">
        <f t="shared" si="739"/>
        <v>1</v>
      </c>
      <c r="AS1346" s="74" t="str">
        <f t="shared" si="747"/>
        <v>00631L</v>
      </c>
      <c r="AT1346" s="20">
        <f t="shared" si="740"/>
        <v>1</v>
      </c>
      <c r="AU1346" s="74" t="str">
        <f t="shared" si="767"/>
        <v>00631L</v>
      </c>
      <c r="AV1346" s="20">
        <f t="shared" si="741"/>
        <v>1</v>
      </c>
      <c r="AW1346" s="74" t="str">
        <f t="shared" si="768"/>
        <v>00631L</v>
      </c>
      <c r="AX1346" s="20">
        <f t="shared" si="769"/>
        <v>1</v>
      </c>
      <c r="AY1346" s="20">
        <f t="shared" si="742"/>
        <v>0</v>
      </c>
      <c r="AZ1346" s="57">
        <v>44356</v>
      </c>
      <c r="BA1346" s="75">
        <v>34.51</v>
      </c>
      <c r="BB1346" s="90">
        <v>34.287500000000001</v>
      </c>
      <c r="BC1346" s="76">
        <f t="shared" si="750"/>
        <v>33.671041666666675</v>
      </c>
      <c r="BD1346" s="76">
        <f t="shared" si="751"/>
        <v>33.72141666666667</v>
      </c>
      <c r="BE1346" s="77">
        <f t="shared" si="757"/>
        <v>1.8308264396334439E-2</v>
      </c>
      <c r="BF1346" s="77">
        <f t="shared" si="748"/>
        <v>2.3385237373874507E-2</v>
      </c>
    </row>
    <row r="1347" spans="1:58" s="23" customFormat="1" ht="15.75" customHeight="1" x14ac:dyDescent="0.4">
      <c r="A1347" s="57">
        <v>44354</v>
      </c>
      <c r="B1347" s="112">
        <v>17.635999999999999</v>
      </c>
      <c r="C1347" s="112">
        <v>20.001999999999999</v>
      </c>
      <c r="D1347" s="112">
        <v>21.305</v>
      </c>
      <c r="E1347" s="112">
        <v>22.251000000000001</v>
      </c>
      <c r="F1347" s="112">
        <v>22.85</v>
      </c>
      <c r="G1347" s="112">
        <v>23.085000000000001</v>
      </c>
      <c r="H1347" s="113">
        <v>23.113</v>
      </c>
      <c r="I1347" s="90">
        <f t="shared" si="770"/>
        <v>19.254842105263158</v>
      </c>
      <c r="J1347" s="90">
        <f t="shared" si="771"/>
        <v>20.893526315789472</v>
      </c>
      <c r="K1347" s="114">
        <v>6</v>
      </c>
      <c r="L1347" s="115">
        <v>5.2631578947368418E-2</v>
      </c>
      <c r="M1347" s="90">
        <v>13.91</v>
      </c>
      <c r="N1347" s="90">
        <v>16.420000000000002</v>
      </c>
      <c r="O1347" s="90">
        <v>20.55</v>
      </c>
      <c r="P1347" s="90">
        <v>23.22</v>
      </c>
      <c r="Q1347" s="90">
        <v>24.1</v>
      </c>
      <c r="R1347" s="63">
        <f t="shared" si="759"/>
        <v>13.439999999999994</v>
      </c>
      <c r="S1347" s="64">
        <f t="shared" si="758"/>
        <v>0</v>
      </c>
      <c r="T1347" s="65">
        <f t="shared" si="752"/>
        <v>0.84713763702801459</v>
      </c>
      <c r="U1347" s="65">
        <f t="shared" si="752"/>
        <v>0.79902676399026773</v>
      </c>
      <c r="V1347" s="65">
        <f t="shared" si="760"/>
        <v>0.70714900947459103</v>
      </c>
      <c r="W1347" s="65">
        <f t="shared" si="761"/>
        <v>0.68132780082987554</v>
      </c>
      <c r="X1347" s="61">
        <f t="shared" si="772"/>
        <v>0.13415740530732592</v>
      </c>
      <c r="Y1347" s="66">
        <f t="shared" si="762"/>
        <v>3.8739831917666542E-2</v>
      </c>
      <c r="Z1347" s="61">
        <f t="shared" si="763"/>
        <v>8.5105045347444994E-2</v>
      </c>
      <c r="AA1347" s="67">
        <f t="shared" si="764"/>
        <v>19.254842105263158</v>
      </c>
      <c r="AB1347" s="68">
        <f t="shared" si="765"/>
        <v>7.4056029232642956E-2</v>
      </c>
      <c r="AC1347" s="69">
        <f t="shared" si="766"/>
        <v>0.17264568241553935</v>
      </c>
      <c r="AD1347" s="70">
        <f>_xlfn.PERCENTILE.EXC(AC1347:$AC$5675,0.5)</f>
        <v>8.7510638297872576E-2</v>
      </c>
      <c r="AE1347" s="70">
        <f>_xlfn.PERCENTILE.EXC($AC1347:AC$5675,0.35)</f>
        <v>5.1070077389909631E-2</v>
      </c>
      <c r="AF1347" s="71">
        <f t="shared" si="754"/>
        <v>3.0669036720104671E-2</v>
      </c>
      <c r="AG1347" s="70">
        <f t="shared" si="755"/>
        <v>-0.27366487307327381</v>
      </c>
      <c r="AH1347" s="70">
        <f t="shared" si="756"/>
        <v>-0.29773719104760293</v>
      </c>
      <c r="AI1347" s="61" t="str">
        <f t="shared" si="744"/>
        <v>Short VOL</v>
      </c>
      <c r="AJ1347" s="68" t="str">
        <f t="shared" si="745"/>
        <v>Short VOL</v>
      </c>
      <c r="AK1347" s="72" t="str">
        <f t="shared" si="746"/>
        <v>00631L</v>
      </c>
      <c r="AL1347" s="73">
        <f t="shared" ref="AL1347:AL1410" si="773">IF(AK1347="00631L",1,0)</f>
        <v>1</v>
      </c>
      <c r="AM1347" s="72" t="str">
        <f t="shared" si="749"/>
        <v>00631L</v>
      </c>
      <c r="AN1347" s="73">
        <f t="shared" ref="AN1347:AN1410" si="774">IF(AM1347="00631L",1,0)</f>
        <v>1</v>
      </c>
      <c r="AO1347" s="74" t="str">
        <f t="shared" si="743"/>
        <v>00631L</v>
      </c>
      <c r="AP1347" s="20">
        <f t="shared" ref="AP1347:AP1410" si="775">IF(AO1347="00631L",1,0)</f>
        <v>1</v>
      </c>
      <c r="AQ1347" s="74" t="str">
        <f t="shared" si="753"/>
        <v>00631L</v>
      </c>
      <c r="AR1347" s="20">
        <f t="shared" ref="AR1347:AR1410" si="776">IF(AQ1347="00631L",1,0)</f>
        <v>1</v>
      </c>
      <c r="AS1347" s="74" t="str">
        <f t="shared" si="747"/>
        <v>00631L</v>
      </c>
      <c r="AT1347" s="20">
        <f t="shared" ref="AT1347:AT1410" si="777">IF(AS1347="00631L",1,0)</f>
        <v>1</v>
      </c>
      <c r="AU1347" s="74" t="str">
        <f t="shared" si="767"/>
        <v>00631L</v>
      </c>
      <c r="AV1347" s="20">
        <f t="shared" ref="AV1347:AV1410" si="778">IF(AU1347="00631L",1,0)</f>
        <v>1</v>
      </c>
      <c r="AW1347" s="74" t="str">
        <f t="shared" si="768"/>
        <v>00631L</v>
      </c>
      <c r="AX1347" s="20">
        <f t="shared" si="769"/>
        <v>1</v>
      </c>
      <c r="AY1347" s="20">
        <f t="shared" ref="AY1347:AY1410" si="779">IF(AP1347=1,0,1)</f>
        <v>0</v>
      </c>
      <c r="AZ1347" s="57">
        <v>44355</v>
      </c>
      <c r="BA1347" s="75">
        <v>34.340000000000003</v>
      </c>
      <c r="BB1347" s="90">
        <v>34.287500000000001</v>
      </c>
      <c r="BC1347" s="76">
        <f t="shared" si="750"/>
        <v>33.618750000000006</v>
      </c>
      <c r="BD1347" s="76">
        <f t="shared" si="751"/>
        <v>33.671916666666668</v>
      </c>
      <c r="BE1347" s="77">
        <f t="shared" si="757"/>
        <v>1.9892173266406264E-2</v>
      </c>
      <c r="BF1347" s="77">
        <f t="shared" si="748"/>
        <v>1.9840965394010399E-2</v>
      </c>
    </row>
    <row r="1348" spans="1:58" s="23" customFormat="1" ht="15.75" customHeight="1" x14ac:dyDescent="0.4">
      <c r="A1348" s="57">
        <v>44351</v>
      </c>
      <c r="B1348" s="112">
        <v>18.125</v>
      </c>
      <c r="C1348" s="112">
        <v>20.338999999999999</v>
      </c>
      <c r="D1348" s="112">
        <v>21.533000000000001</v>
      </c>
      <c r="E1348" s="112">
        <v>22.4</v>
      </c>
      <c r="F1348" s="112">
        <v>23.029</v>
      </c>
      <c r="G1348" s="112">
        <v>23.225999999999999</v>
      </c>
      <c r="H1348" s="113">
        <v>23.201000000000001</v>
      </c>
      <c r="I1348" s="90">
        <f t="shared" si="770"/>
        <v>19.523315789473685</v>
      </c>
      <c r="J1348" s="90">
        <f t="shared" si="771"/>
        <v>21.093105263157895</v>
      </c>
      <c r="K1348" s="114">
        <v>7</v>
      </c>
      <c r="L1348" s="115">
        <v>5.2631578947368418E-2</v>
      </c>
      <c r="M1348" s="90">
        <v>12.7</v>
      </c>
      <c r="N1348" s="90">
        <v>16.420000000000002</v>
      </c>
      <c r="O1348" s="90">
        <v>20.62</v>
      </c>
      <c r="P1348" s="90">
        <v>23.3</v>
      </c>
      <c r="Q1348" s="90">
        <v>24.2</v>
      </c>
      <c r="R1348" s="63">
        <f t="shared" si="759"/>
        <v>14.8</v>
      </c>
      <c r="S1348" s="64">
        <f t="shared" si="758"/>
        <v>-8.9800443458979903E-2</v>
      </c>
      <c r="T1348" s="65">
        <f t="shared" si="752"/>
        <v>0.77344701583434827</v>
      </c>
      <c r="U1348" s="65">
        <f t="shared" si="752"/>
        <v>0.79631425800193989</v>
      </c>
      <c r="V1348" s="65">
        <f t="shared" si="760"/>
        <v>0.70472103004291853</v>
      </c>
      <c r="W1348" s="65">
        <f t="shared" si="761"/>
        <v>0.67851239669421493</v>
      </c>
      <c r="X1348" s="61">
        <f t="shared" si="772"/>
        <v>0.12215172413793096</v>
      </c>
      <c r="Y1348" s="66">
        <f t="shared" si="762"/>
        <v>3.5758928571428657E-2</v>
      </c>
      <c r="Z1348" s="61">
        <f t="shared" si="763"/>
        <v>8.0405884462033228E-2</v>
      </c>
      <c r="AA1348" s="67">
        <f t="shared" si="764"/>
        <v>19.523315789473685</v>
      </c>
      <c r="AB1348" s="68">
        <f t="shared" si="765"/>
        <v>0.10383678440925689</v>
      </c>
      <c r="AC1348" s="69">
        <f t="shared" si="766"/>
        <v>0.18899608949291613</v>
      </c>
      <c r="AD1348" s="70">
        <f>_xlfn.PERCENTILE.EXC(AC1348:$AC$5675,0.5)</f>
        <v>8.7505319148936167E-2</v>
      </c>
      <c r="AE1348" s="70">
        <f>_xlfn.PERCENTILE.EXC($AC1348:AC$5675,0.35)</f>
        <v>5.1068266510943351E-2</v>
      </c>
      <c r="AF1348" s="71">
        <f t="shared" si="754"/>
        <v>3.0669036720104671E-2</v>
      </c>
      <c r="AG1348" s="70">
        <f t="shared" si="755"/>
        <v>-0.27366487307327381</v>
      </c>
      <c r="AH1348" s="70">
        <f t="shared" si="756"/>
        <v>-0.29773719104760293</v>
      </c>
      <c r="AI1348" s="61" t="str">
        <f t="shared" si="744"/>
        <v>Short VOL</v>
      </c>
      <c r="AJ1348" s="68" t="str">
        <f t="shared" si="745"/>
        <v>Short VOL</v>
      </c>
      <c r="AK1348" s="72" t="str">
        <f t="shared" si="746"/>
        <v>00631L</v>
      </c>
      <c r="AL1348" s="73">
        <f t="shared" si="773"/>
        <v>1</v>
      </c>
      <c r="AM1348" s="72" t="str">
        <f t="shared" si="749"/>
        <v>00631L</v>
      </c>
      <c r="AN1348" s="73">
        <f t="shared" si="774"/>
        <v>1</v>
      </c>
      <c r="AO1348" s="74" t="str">
        <f t="shared" ref="AO1348:AO1411" si="780">IF(AC1348&gt;AF1348,"00631L",IF(AC1348&lt;AH1348,"00631L",IF(AC1348&lt;AG1348,AO1349,"00635U")))</f>
        <v>00631L</v>
      </c>
      <c r="AP1348" s="20">
        <f t="shared" si="775"/>
        <v>1</v>
      </c>
      <c r="AQ1348" s="74" t="str">
        <f t="shared" si="753"/>
        <v>00631L</v>
      </c>
      <c r="AR1348" s="20">
        <f t="shared" si="776"/>
        <v>1</v>
      </c>
      <c r="AS1348" s="74" t="str">
        <f t="shared" si="747"/>
        <v>00631L</v>
      </c>
      <c r="AT1348" s="20">
        <f t="shared" si="777"/>
        <v>1</v>
      </c>
      <c r="AU1348" s="74" t="str">
        <f t="shared" si="767"/>
        <v>00631L</v>
      </c>
      <c r="AV1348" s="20">
        <f t="shared" si="778"/>
        <v>1</v>
      </c>
      <c r="AW1348" s="74" t="str">
        <f t="shared" si="768"/>
        <v>00631L</v>
      </c>
      <c r="AX1348" s="20">
        <f t="shared" si="769"/>
        <v>1</v>
      </c>
      <c r="AY1348" s="20">
        <f t="shared" si="779"/>
        <v>0</v>
      </c>
      <c r="AZ1348" s="57">
        <v>44354</v>
      </c>
      <c r="BA1348" s="75">
        <v>34.299999999999997</v>
      </c>
      <c r="BB1348" s="90">
        <v>34.487499999999997</v>
      </c>
      <c r="BC1348" s="76">
        <f t="shared" si="750"/>
        <v>33.565416666666671</v>
      </c>
      <c r="BD1348" s="76">
        <f t="shared" si="751"/>
        <v>33.618958333333339</v>
      </c>
      <c r="BE1348" s="77">
        <f t="shared" si="757"/>
        <v>2.7471231550330599E-2</v>
      </c>
      <c r="BF1348" s="77">
        <f t="shared" si="748"/>
        <v>2.0257667114908871E-2</v>
      </c>
    </row>
    <row r="1349" spans="1:58" s="23" customFormat="1" ht="15.75" customHeight="1" x14ac:dyDescent="0.4">
      <c r="A1349" s="57">
        <v>44350</v>
      </c>
      <c r="B1349" s="112">
        <v>19.286999999999999</v>
      </c>
      <c r="C1349" s="112">
        <v>21.387</v>
      </c>
      <c r="D1349" s="112">
        <v>22.402000000000001</v>
      </c>
      <c r="E1349" s="112">
        <v>23.15</v>
      </c>
      <c r="F1349" s="112">
        <v>23.669</v>
      </c>
      <c r="G1349" s="112">
        <v>23.803000000000001</v>
      </c>
      <c r="H1349" s="113">
        <v>23.8</v>
      </c>
      <c r="I1349" s="90">
        <f t="shared" si="770"/>
        <v>20.50278947368421</v>
      </c>
      <c r="J1349" s="90">
        <f t="shared" si="771"/>
        <v>21.974631578947371</v>
      </c>
      <c r="K1349" s="114">
        <v>8</v>
      </c>
      <c r="L1349" s="115">
        <v>5.2631578947368418E-2</v>
      </c>
      <c r="M1349" s="90">
        <v>15.18</v>
      </c>
      <c r="N1349" s="90">
        <v>18.04</v>
      </c>
      <c r="O1349" s="90">
        <v>21.82</v>
      </c>
      <c r="P1349" s="90">
        <v>24.13</v>
      </c>
      <c r="Q1349" s="90">
        <v>24.74</v>
      </c>
      <c r="R1349" s="63">
        <f t="shared" si="759"/>
        <v>12.730000000000004</v>
      </c>
      <c r="S1349" s="64">
        <f t="shared" si="758"/>
        <v>3.2036613272311137E-2</v>
      </c>
      <c r="T1349" s="65">
        <f t="shared" si="752"/>
        <v>0.84146341463414631</v>
      </c>
      <c r="U1349" s="65">
        <f t="shared" si="752"/>
        <v>0.82676443629697516</v>
      </c>
      <c r="V1349" s="65">
        <f t="shared" si="760"/>
        <v>0.74761707418151679</v>
      </c>
      <c r="W1349" s="65">
        <f t="shared" si="761"/>
        <v>0.72918350848827806</v>
      </c>
      <c r="X1349" s="61">
        <f t="shared" si="772"/>
        <v>0.10888163011354807</v>
      </c>
      <c r="Y1349" s="66">
        <f t="shared" si="762"/>
        <v>2.8077753779697717E-2</v>
      </c>
      <c r="Z1349" s="61">
        <f t="shared" si="763"/>
        <v>7.1787407618475657E-2</v>
      </c>
      <c r="AA1349" s="67">
        <f t="shared" si="764"/>
        <v>20.50278947368421</v>
      </c>
      <c r="AB1349" s="68">
        <f t="shared" si="765"/>
        <v>6.9124168514412415E-2</v>
      </c>
      <c r="AC1349" s="69">
        <f t="shared" si="766"/>
        <v>0.13651826350799395</v>
      </c>
      <c r="AD1349" s="70">
        <f>_xlfn.PERCENTILE.EXC(AC1349:$AC$5675,0.5)</f>
        <v>8.7499999999999745E-2</v>
      </c>
      <c r="AE1349" s="70">
        <f>_xlfn.PERCENTILE.EXC($AC1349:AC$5675,0.35)</f>
        <v>5.1056311605643029E-2</v>
      </c>
      <c r="AF1349" s="71">
        <f t="shared" si="754"/>
        <v>3.0669036720104671E-2</v>
      </c>
      <c r="AG1349" s="70">
        <f t="shared" si="755"/>
        <v>-0.27366487307327381</v>
      </c>
      <c r="AH1349" s="70">
        <f t="shared" si="756"/>
        <v>-0.29773719104760293</v>
      </c>
      <c r="AI1349" s="61" t="str">
        <f t="shared" ref="AI1349:AI1412" si="781">IF(AC1349&gt;AD1349,"Short VOL","Safety")</f>
        <v>Short VOL</v>
      </c>
      <c r="AJ1349" s="68" t="str">
        <f t="shared" ref="AJ1349:AJ1412" si="782">IF(AC1349&gt;AF1349,"Short VOL","Safety")</f>
        <v>Short VOL</v>
      </c>
      <c r="AK1349" s="72" t="str">
        <f t="shared" ref="AK1349:AK1412" si="783">IF(AO1349 = "00631L","00631L",IF(AS1349 = "00631L","00631L","00635U"))</f>
        <v>00631L</v>
      </c>
      <c r="AL1349" s="73">
        <f t="shared" si="773"/>
        <v>1</v>
      </c>
      <c r="AM1349" s="72" t="str">
        <f t="shared" si="749"/>
        <v>00631L</v>
      </c>
      <c r="AN1349" s="73">
        <f t="shared" si="774"/>
        <v>1</v>
      </c>
      <c r="AO1349" s="74" t="str">
        <f t="shared" si="780"/>
        <v>00631L</v>
      </c>
      <c r="AP1349" s="20">
        <f t="shared" si="775"/>
        <v>1</v>
      </c>
      <c r="AQ1349" s="74" t="str">
        <f t="shared" si="753"/>
        <v>00631L</v>
      </c>
      <c r="AR1349" s="20">
        <f t="shared" si="776"/>
        <v>1</v>
      </c>
      <c r="AS1349" s="74" t="str">
        <f t="shared" ref="AS1349:AS1412" si="784">IF(BA1349&gt;BD1349,IF(BF1349&lt;0.2,"00631L","00635U"),"00635U")</f>
        <v>00631L</v>
      </c>
      <c r="AT1349" s="20">
        <f t="shared" si="777"/>
        <v>1</v>
      </c>
      <c r="AU1349" s="74" t="str">
        <f t="shared" si="767"/>
        <v>00631L</v>
      </c>
      <c r="AV1349" s="20">
        <f t="shared" si="778"/>
        <v>1</v>
      </c>
      <c r="AW1349" s="74" t="str">
        <f t="shared" si="768"/>
        <v>00631L</v>
      </c>
      <c r="AX1349" s="20">
        <f t="shared" si="769"/>
        <v>1</v>
      </c>
      <c r="AY1349" s="20">
        <f t="shared" si="779"/>
        <v>0</v>
      </c>
      <c r="AZ1349" s="57">
        <v>44351</v>
      </c>
      <c r="BA1349" s="75">
        <v>34.51</v>
      </c>
      <c r="BB1349" s="90">
        <v>34.5625</v>
      </c>
      <c r="BC1349" s="76">
        <f t="shared" si="750"/>
        <v>33.500000000000007</v>
      </c>
      <c r="BD1349" s="76">
        <f t="shared" si="751"/>
        <v>33.565791666666676</v>
      </c>
      <c r="BE1349" s="77">
        <f t="shared" si="757"/>
        <v>3.171641791044754E-2</v>
      </c>
      <c r="BF1349" s="77">
        <f t="shared" ref="BF1349:BF1412" si="785">(BA1349-BD1349)/BD1349</f>
        <v>2.8130077869457509E-2</v>
      </c>
    </row>
    <row r="1350" spans="1:58" s="23" customFormat="1" ht="15.75" customHeight="1" x14ac:dyDescent="0.4">
      <c r="A1350" s="57">
        <v>44349</v>
      </c>
      <c r="B1350" s="112">
        <v>18.925000000000001</v>
      </c>
      <c r="C1350" s="112">
        <v>21.045999999999999</v>
      </c>
      <c r="D1350" s="112">
        <v>22.091000000000001</v>
      </c>
      <c r="E1350" s="112">
        <v>22.917000000000002</v>
      </c>
      <c r="F1350" s="112">
        <v>23.45</v>
      </c>
      <c r="G1350" s="112">
        <v>23.596</v>
      </c>
      <c r="H1350" s="113">
        <v>23.577999999999999</v>
      </c>
      <c r="I1350" s="90">
        <f t="shared" si="770"/>
        <v>20.041315789473686</v>
      </c>
      <c r="J1350" s="90">
        <f t="shared" si="771"/>
        <v>21.596</v>
      </c>
      <c r="K1350" s="114">
        <v>9</v>
      </c>
      <c r="L1350" s="115">
        <v>5.2631578947368418E-2</v>
      </c>
      <c r="M1350" s="90">
        <v>13.7</v>
      </c>
      <c r="N1350" s="90">
        <v>17.48</v>
      </c>
      <c r="O1350" s="90">
        <v>21.42</v>
      </c>
      <c r="P1350" s="90">
        <v>23.94</v>
      </c>
      <c r="Q1350" s="90">
        <v>24.46</v>
      </c>
      <c r="R1350" s="63">
        <f t="shared" si="759"/>
        <v>14.18</v>
      </c>
      <c r="S1350" s="64">
        <f t="shared" si="758"/>
        <v>-2.3463687150837888E-2</v>
      </c>
      <c r="T1350" s="65">
        <f t="shared" si="752"/>
        <v>0.78375286041189929</v>
      </c>
      <c r="U1350" s="65">
        <f t="shared" si="752"/>
        <v>0.81605975723622781</v>
      </c>
      <c r="V1350" s="65">
        <f t="shared" si="760"/>
        <v>0.73015873015873012</v>
      </c>
      <c r="W1350" s="65">
        <f t="shared" si="761"/>
        <v>0.71463614063777592</v>
      </c>
      <c r="X1350" s="61">
        <f t="shared" si="772"/>
        <v>0.11207397622192859</v>
      </c>
      <c r="Y1350" s="66">
        <f t="shared" si="762"/>
        <v>2.884321682593698E-2</v>
      </c>
      <c r="Z1350" s="61">
        <f t="shared" si="763"/>
        <v>7.7573959058261158E-2</v>
      </c>
      <c r="AA1350" s="67">
        <f t="shared" si="764"/>
        <v>20.041315789473686</v>
      </c>
      <c r="AB1350" s="68">
        <f t="shared" si="765"/>
        <v>8.2665903890160194E-2</v>
      </c>
      <c r="AC1350" s="69">
        <f t="shared" si="766"/>
        <v>0.14652836324220167</v>
      </c>
      <c r="AD1350" s="70">
        <f>_xlfn.PERCENTILE.EXC(AC1350:$AC$5675,0.5)</f>
        <v>8.7465580681319599E-2</v>
      </c>
      <c r="AE1350" s="70">
        <f>_xlfn.PERCENTILE.EXC($AC1350:AC$5675,0.35)</f>
        <v>5.1036748680592166E-2</v>
      </c>
      <c r="AF1350" s="71">
        <f t="shared" si="754"/>
        <v>3.0669036720104671E-2</v>
      </c>
      <c r="AG1350" s="70">
        <f t="shared" si="755"/>
        <v>-0.27366487307327381</v>
      </c>
      <c r="AH1350" s="70">
        <f t="shared" si="756"/>
        <v>-0.29773719104760293</v>
      </c>
      <c r="AI1350" s="61" t="str">
        <f t="shared" si="781"/>
        <v>Short VOL</v>
      </c>
      <c r="AJ1350" s="68" t="str">
        <f t="shared" si="782"/>
        <v>Short VOL</v>
      </c>
      <c r="AK1350" s="72" t="str">
        <f t="shared" si="783"/>
        <v>00631L</v>
      </c>
      <c r="AL1350" s="73">
        <f t="shared" si="773"/>
        <v>1</v>
      </c>
      <c r="AM1350" s="72" t="str">
        <f t="shared" ref="AM1350:AM1413" si="786">IF(AO1350&lt;&gt;AQ1350,AM1351,AO1350)</f>
        <v>00631L</v>
      </c>
      <c r="AN1350" s="73">
        <f t="shared" si="774"/>
        <v>1</v>
      </c>
      <c r="AO1350" s="74" t="str">
        <f t="shared" si="780"/>
        <v>00631L</v>
      </c>
      <c r="AP1350" s="20">
        <f t="shared" si="775"/>
        <v>1</v>
      </c>
      <c r="AQ1350" s="74" t="str">
        <f t="shared" si="753"/>
        <v>00631L</v>
      </c>
      <c r="AR1350" s="20">
        <f t="shared" si="776"/>
        <v>1</v>
      </c>
      <c r="AS1350" s="74" t="str">
        <f t="shared" si="784"/>
        <v>00631L</v>
      </c>
      <c r="AT1350" s="20">
        <f t="shared" si="777"/>
        <v>1</v>
      </c>
      <c r="AU1350" s="74" t="str">
        <f t="shared" si="767"/>
        <v>00631L</v>
      </c>
      <c r="AV1350" s="20">
        <f t="shared" si="778"/>
        <v>1</v>
      </c>
      <c r="AW1350" s="74" t="str">
        <f t="shared" si="768"/>
        <v>00631L</v>
      </c>
      <c r="AX1350" s="20">
        <f t="shared" si="769"/>
        <v>1</v>
      </c>
      <c r="AY1350" s="20">
        <f t="shared" si="779"/>
        <v>0</v>
      </c>
      <c r="AZ1350" s="57">
        <v>44350</v>
      </c>
      <c r="BA1350" s="75">
        <v>34.71</v>
      </c>
      <c r="BB1350" s="90">
        <v>34.450000000000003</v>
      </c>
      <c r="BC1350" s="76">
        <f t="shared" ref="BC1350:BC1413" si="787">AVERAGE(BB1350:BB1409)</f>
        <v>33.430625000000006</v>
      </c>
      <c r="BD1350" s="76">
        <f t="shared" ref="BD1350:BD1413" si="788">AVERAGE(BA1350,BB1350:BB1408)</f>
        <v>33.502458333333344</v>
      </c>
      <c r="BE1350" s="77">
        <f t="shared" si="757"/>
        <v>3.0492250743143344E-2</v>
      </c>
      <c r="BF1350" s="77">
        <f t="shared" si="785"/>
        <v>3.6043374926466538E-2</v>
      </c>
    </row>
    <row r="1351" spans="1:58" s="23" customFormat="1" ht="15.75" customHeight="1" x14ac:dyDescent="0.4">
      <c r="A1351" s="57">
        <v>44348</v>
      </c>
      <c r="B1351" s="112">
        <v>19.555</v>
      </c>
      <c r="C1351" s="112">
        <v>21.370999999999999</v>
      </c>
      <c r="D1351" s="112">
        <v>22.172000000000001</v>
      </c>
      <c r="E1351" s="112">
        <v>22.856000000000002</v>
      </c>
      <c r="F1351" s="112">
        <v>23.341000000000001</v>
      </c>
      <c r="G1351" s="112">
        <v>23.45</v>
      </c>
      <c r="H1351" s="113">
        <v>23.448</v>
      </c>
      <c r="I1351" s="90">
        <f t="shared" si="770"/>
        <v>20.415210526315789</v>
      </c>
      <c r="J1351" s="90">
        <f t="shared" si="771"/>
        <v>21.75042105263158</v>
      </c>
      <c r="K1351" s="114">
        <v>10</v>
      </c>
      <c r="L1351" s="115">
        <v>5.2631578947368418E-2</v>
      </c>
      <c r="M1351" s="90">
        <v>15</v>
      </c>
      <c r="N1351" s="90">
        <v>17.899999999999999</v>
      </c>
      <c r="O1351" s="90">
        <v>21.34</v>
      </c>
      <c r="P1351" s="90">
        <v>23.79</v>
      </c>
      <c r="Q1351" s="90">
        <v>24.27</v>
      </c>
      <c r="R1351" s="63">
        <f t="shared" si="759"/>
        <v>12.229999999999997</v>
      </c>
      <c r="S1351" s="64">
        <f t="shared" si="758"/>
        <v>6.8019093078758766E-2</v>
      </c>
      <c r="T1351" s="65">
        <f t="shared" si="752"/>
        <v>0.83798882681564257</v>
      </c>
      <c r="U1351" s="65">
        <f t="shared" si="752"/>
        <v>0.83880037488284909</v>
      </c>
      <c r="V1351" s="65">
        <f t="shared" si="760"/>
        <v>0.75241698192517859</v>
      </c>
      <c r="W1351" s="65">
        <f t="shared" si="761"/>
        <v>0.73753605274000822</v>
      </c>
      <c r="X1351" s="61">
        <f t="shared" si="772"/>
        <v>9.2866274610074101E-2</v>
      </c>
      <c r="Y1351" s="66">
        <f t="shared" si="762"/>
        <v>2.590129506475318E-2</v>
      </c>
      <c r="Z1351" s="61">
        <f t="shared" si="763"/>
        <v>6.5402731193717867E-2</v>
      </c>
      <c r="AA1351" s="67">
        <f t="shared" si="764"/>
        <v>20.415210526315789</v>
      </c>
      <c r="AB1351" s="68">
        <f t="shared" si="765"/>
        <v>9.2458100558659287E-2</v>
      </c>
      <c r="AC1351" s="69">
        <f t="shared" si="766"/>
        <v>0.14051455454278161</v>
      </c>
      <c r="AD1351" s="70">
        <f>_xlfn.PERCENTILE.EXC(AC1351:$AC$5675,0.5)</f>
        <v>8.7431161362639453E-2</v>
      </c>
      <c r="AE1351" s="70">
        <f>_xlfn.PERCENTILE.EXC($AC1351:AC$5675,0.35)</f>
        <v>5.1017185755541317E-2</v>
      </c>
      <c r="AF1351" s="71">
        <f t="shared" si="754"/>
        <v>3.0669036720104671E-2</v>
      </c>
      <c r="AG1351" s="70">
        <f t="shared" si="755"/>
        <v>-0.27366487307327381</v>
      </c>
      <c r="AH1351" s="70">
        <f t="shared" si="756"/>
        <v>-0.29773719104760293</v>
      </c>
      <c r="AI1351" s="61" t="str">
        <f t="shared" si="781"/>
        <v>Short VOL</v>
      </c>
      <c r="AJ1351" s="68" t="str">
        <f t="shared" si="782"/>
        <v>Short VOL</v>
      </c>
      <c r="AK1351" s="72" t="str">
        <f t="shared" si="783"/>
        <v>00631L</v>
      </c>
      <c r="AL1351" s="73">
        <f t="shared" si="773"/>
        <v>1</v>
      </c>
      <c r="AM1351" s="72" t="str">
        <f t="shared" si="786"/>
        <v>00631L</v>
      </c>
      <c r="AN1351" s="73">
        <f t="shared" si="774"/>
        <v>1</v>
      </c>
      <c r="AO1351" s="74" t="str">
        <f t="shared" si="780"/>
        <v>00631L</v>
      </c>
      <c r="AP1351" s="20">
        <f t="shared" si="775"/>
        <v>1</v>
      </c>
      <c r="AQ1351" s="74" t="str">
        <f t="shared" si="753"/>
        <v>00631L</v>
      </c>
      <c r="AR1351" s="20">
        <f t="shared" si="776"/>
        <v>1</v>
      </c>
      <c r="AS1351" s="74" t="str">
        <f t="shared" si="784"/>
        <v>00631L</v>
      </c>
      <c r="AT1351" s="20">
        <f t="shared" si="777"/>
        <v>1</v>
      </c>
      <c r="AU1351" s="74" t="str">
        <f t="shared" si="767"/>
        <v>00631L</v>
      </c>
      <c r="AV1351" s="20">
        <f t="shared" si="778"/>
        <v>1</v>
      </c>
      <c r="AW1351" s="74" t="str">
        <f t="shared" si="768"/>
        <v>00631L</v>
      </c>
      <c r="AX1351" s="20">
        <f t="shared" si="769"/>
        <v>1</v>
      </c>
      <c r="AY1351" s="20">
        <f t="shared" si="779"/>
        <v>0</v>
      </c>
      <c r="AZ1351" s="57">
        <v>44349</v>
      </c>
      <c r="BA1351" s="75">
        <v>34.340000000000003</v>
      </c>
      <c r="BB1351" s="90">
        <v>34.412500000000001</v>
      </c>
      <c r="BC1351" s="76">
        <f t="shared" si="787"/>
        <v>33.356041666666677</v>
      </c>
      <c r="BD1351" s="76">
        <f t="shared" si="788"/>
        <v>33.428791666666676</v>
      </c>
      <c r="BE1351" s="77">
        <f t="shared" si="757"/>
        <v>3.167217333191736E-2</v>
      </c>
      <c r="BF1351" s="77">
        <f t="shared" si="785"/>
        <v>2.7258189360219485E-2</v>
      </c>
    </row>
    <row r="1352" spans="1:58" s="23" customFormat="1" ht="15.75" customHeight="1" x14ac:dyDescent="0.4">
      <c r="A1352" s="57">
        <v>44344</v>
      </c>
      <c r="B1352" s="112">
        <v>19.134</v>
      </c>
      <c r="C1352" s="112">
        <v>20.850999999999999</v>
      </c>
      <c r="D1352" s="112">
        <v>21.824999999999999</v>
      </c>
      <c r="E1352" s="112">
        <v>22.663</v>
      </c>
      <c r="F1352" s="112">
        <v>23.265999999999998</v>
      </c>
      <c r="G1352" s="112">
        <v>23.4</v>
      </c>
      <c r="H1352" s="113">
        <v>23.305</v>
      </c>
      <c r="I1352" s="90">
        <f t="shared" si="770"/>
        <v>19.856947368421054</v>
      </c>
      <c r="J1352" s="90">
        <f t="shared" si="771"/>
        <v>21.261105263157894</v>
      </c>
      <c r="K1352" s="114">
        <v>11</v>
      </c>
      <c r="L1352" s="115">
        <v>5.2631578947368418E-2</v>
      </c>
      <c r="M1352" s="90">
        <v>12.73</v>
      </c>
      <c r="N1352" s="90">
        <v>16.760000000000002</v>
      </c>
      <c r="O1352" s="90">
        <v>20.48</v>
      </c>
      <c r="P1352" s="90">
        <v>23.11</v>
      </c>
      <c r="Q1352" s="90">
        <v>23.82</v>
      </c>
      <c r="R1352" s="63">
        <f t="shared" si="759"/>
        <v>14.100000000000001</v>
      </c>
      <c r="S1352" s="64">
        <f t="shared" si="758"/>
        <v>1.194743130227188E-3</v>
      </c>
      <c r="T1352" s="65">
        <f t="shared" si="752"/>
        <v>0.75954653937947492</v>
      </c>
      <c r="U1352" s="65">
        <f t="shared" si="752"/>
        <v>0.81835937500000011</v>
      </c>
      <c r="V1352" s="65">
        <f t="shared" si="760"/>
        <v>0.72522717438338391</v>
      </c>
      <c r="W1352" s="65">
        <f t="shared" si="761"/>
        <v>0.70361041141897573</v>
      </c>
      <c r="X1352" s="61">
        <f t="shared" si="772"/>
        <v>8.9735549283997004E-2</v>
      </c>
      <c r="Y1352" s="66">
        <f t="shared" si="762"/>
        <v>2.8328111900454461E-2</v>
      </c>
      <c r="Z1352" s="61">
        <f t="shared" si="763"/>
        <v>7.0713683663678556E-2</v>
      </c>
      <c r="AA1352" s="67">
        <f t="shared" si="764"/>
        <v>19.856947368421054</v>
      </c>
      <c r="AB1352" s="68">
        <f t="shared" si="765"/>
        <v>0.14164677804295933</v>
      </c>
      <c r="AC1352" s="69">
        <f t="shared" si="766"/>
        <v>0.18478206255495536</v>
      </c>
      <c r="AD1352" s="70">
        <f>_xlfn.PERCENTILE.EXC(AC1352:$AC$5675,0.5)</f>
        <v>8.7391331904240754E-2</v>
      </c>
      <c r="AE1352" s="70">
        <f>_xlfn.PERCENTILE.EXC($AC1352:AC$5675,0.35)</f>
        <v>5.0977841721315975E-2</v>
      </c>
      <c r="AF1352" s="71">
        <f t="shared" si="754"/>
        <v>3.0669036720104671E-2</v>
      </c>
      <c r="AG1352" s="70">
        <f t="shared" si="755"/>
        <v>-0.27366487307327381</v>
      </c>
      <c r="AH1352" s="70">
        <f t="shared" si="756"/>
        <v>-0.29773719104760293</v>
      </c>
      <c r="AI1352" s="61" t="str">
        <f t="shared" si="781"/>
        <v>Short VOL</v>
      </c>
      <c r="AJ1352" s="68" t="str">
        <f t="shared" si="782"/>
        <v>Short VOL</v>
      </c>
      <c r="AK1352" s="72" t="str">
        <f t="shared" si="783"/>
        <v>00631L</v>
      </c>
      <c r="AL1352" s="73">
        <f t="shared" si="773"/>
        <v>1</v>
      </c>
      <c r="AM1352" s="72" t="str">
        <f t="shared" si="786"/>
        <v>00631L</v>
      </c>
      <c r="AN1352" s="73">
        <f t="shared" si="774"/>
        <v>1</v>
      </c>
      <c r="AO1352" s="74" t="str">
        <f t="shared" si="780"/>
        <v>00631L</v>
      </c>
      <c r="AP1352" s="20">
        <f t="shared" si="775"/>
        <v>1</v>
      </c>
      <c r="AQ1352" s="74" t="str">
        <f t="shared" si="753"/>
        <v>00631L</v>
      </c>
      <c r="AR1352" s="20">
        <f t="shared" si="776"/>
        <v>1</v>
      </c>
      <c r="AS1352" s="74" t="str">
        <f t="shared" si="784"/>
        <v>00631L</v>
      </c>
      <c r="AT1352" s="20">
        <f t="shared" si="777"/>
        <v>1</v>
      </c>
      <c r="AU1352" s="74" t="str">
        <f t="shared" si="767"/>
        <v>00631L</v>
      </c>
      <c r="AV1352" s="20">
        <f t="shared" si="778"/>
        <v>1</v>
      </c>
      <c r="AW1352" s="74" t="str">
        <f t="shared" si="768"/>
        <v>00631L</v>
      </c>
      <c r="AX1352" s="20">
        <f t="shared" si="769"/>
        <v>1</v>
      </c>
      <c r="AY1352" s="20">
        <f t="shared" si="779"/>
        <v>0</v>
      </c>
      <c r="AZ1352" s="57">
        <v>44348</v>
      </c>
      <c r="BA1352" s="75">
        <v>34.42</v>
      </c>
      <c r="BB1352" s="90">
        <v>33.9375</v>
      </c>
      <c r="BC1352" s="76">
        <f t="shared" si="787"/>
        <v>33.282500000000006</v>
      </c>
      <c r="BD1352" s="76">
        <f t="shared" si="788"/>
        <v>33.356166666666674</v>
      </c>
      <c r="BE1352" s="77">
        <f t="shared" si="757"/>
        <v>1.9680012018327767E-2</v>
      </c>
      <c r="BF1352" s="77">
        <f t="shared" si="785"/>
        <v>3.1893153190064631E-2</v>
      </c>
    </row>
    <row r="1353" spans="1:58" s="23" customFormat="1" ht="15.75" customHeight="1" x14ac:dyDescent="0.4">
      <c r="A1353" s="57">
        <v>44343</v>
      </c>
      <c r="B1353" s="112">
        <v>18.567</v>
      </c>
      <c r="C1353" s="112">
        <v>20.649000000000001</v>
      </c>
      <c r="D1353" s="112">
        <v>21.734000000000002</v>
      </c>
      <c r="E1353" s="112">
        <v>22.58</v>
      </c>
      <c r="F1353" s="112">
        <v>23.085000000000001</v>
      </c>
      <c r="G1353" s="112">
        <v>23.225999999999999</v>
      </c>
      <c r="H1353" s="113">
        <v>23.117999999999999</v>
      </c>
      <c r="I1353" s="90">
        <f t="shared" si="770"/>
        <v>19.334052631578949</v>
      </c>
      <c r="J1353" s="90">
        <f t="shared" si="771"/>
        <v>21.048736842105264</v>
      </c>
      <c r="K1353" s="114">
        <v>12</v>
      </c>
      <c r="L1353" s="115">
        <v>5.2631578947368418E-2</v>
      </c>
      <c r="M1353" s="90">
        <v>13.03</v>
      </c>
      <c r="N1353" s="90">
        <v>16.739999999999998</v>
      </c>
      <c r="O1353" s="90">
        <v>20.309999999999999</v>
      </c>
      <c r="P1353" s="90">
        <v>23.09</v>
      </c>
      <c r="Q1353" s="90">
        <v>23.85</v>
      </c>
      <c r="R1353" s="63">
        <f t="shared" si="759"/>
        <v>13.630000000000003</v>
      </c>
      <c r="S1353" s="64">
        <f t="shared" si="758"/>
        <v>-3.5714285714285775E-2</v>
      </c>
      <c r="T1353" s="65">
        <f t="shared" ref="T1353:U1416" si="789">M1353/N1353</f>
        <v>0.77837514934289131</v>
      </c>
      <c r="U1353" s="65">
        <f t="shared" si="789"/>
        <v>0.82422451994091583</v>
      </c>
      <c r="V1353" s="65">
        <f t="shared" si="760"/>
        <v>0.72498917280207875</v>
      </c>
      <c r="W1353" s="65">
        <f t="shared" si="761"/>
        <v>0.70188679245283003</v>
      </c>
      <c r="X1353" s="61">
        <f t="shared" si="772"/>
        <v>0.11213443205687514</v>
      </c>
      <c r="Y1353" s="66">
        <f t="shared" si="762"/>
        <v>2.3826395039858294E-2</v>
      </c>
      <c r="Z1353" s="61">
        <f t="shared" si="763"/>
        <v>8.868726299656722E-2</v>
      </c>
      <c r="AA1353" s="67">
        <f t="shared" si="764"/>
        <v>19.334052631578949</v>
      </c>
      <c r="AB1353" s="68">
        <f t="shared" si="765"/>
        <v>0.10913978494623668</v>
      </c>
      <c r="AC1353" s="69">
        <f t="shared" si="766"/>
        <v>0.15496132805131127</v>
      </c>
      <c r="AD1353" s="70">
        <f>_xlfn.PERCENTILE.EXC(AC1353:$AC$5675,0.5)</f>
        <v>8.7351502445842069E-2</v>
      </c>
      <c r="AE1353" s="70">
        <f>_xlfn.PERCENTILE.EXC($AC1353:AC$5675,0.35)</f>
        <v>5.0930585243420812E-2</v>
      </c>
      <c r="AF1353" s="71">
        <f t="shared" si="754"/>
        <v>3.0669036720104671E-2</v>
      </c>
      <c r="AG1353" s="70">
        <f t="shared" si="755"/>
        <v>-0.27366487307327381</v>
      </c>
      <c r="AH1353" s="70">
        <f t="shared" si="756"/>
        <v>-0.29773719104760293</v>
      </c>
      <c r="AI1353" s="61" t="str">
        <f t="shared" si="781"/>
        <v>Short VOL</v>
      </c>
      <c r="AJ1353" s="68" t="str">
        <f t="shared" si="782"/>
        <v>Short VOL</v>
      </c>
      <c r="AK1353" s="72" t="str">
        <f t="shared" si="783"/>
        <v>00631L</v>
      </c>
      <c r="AL1353" s="73">
        <f t="shared" si="773"/>
        <v>1</v>
      </c>
      <c r="AM1353" s="72" t="str">
        <f t="shared" si="786"/>
        <v>00631L</v>
      </c>
      <c r="AN1353" s="73">
        <f t="shared" si="774"/>
        <v>1</v>
      </c>
      <c r="AO1353" s="74" t="str">
        <f t="shared" si="780"/>
        <v>00631L</v>
      </c>
      <c r="AP1353" s="20">
        <f t="shared" si="775"/>
        <v>1</v>
      </c>
      <c r="AQ1353" s="74" t="str">
        <f t="shared" si="753"/>
        <v>00631L</v>
      </c>
      <c r="AR1353" s="20">
        <f t="shared" si="776"/>
        <v>1</v>
      </c>
      <c r="AS1353" s="74" t="str">
        <f t="shared" si="784"/>
        <v>00631L</v>
      </c>
      <c r="AT1353" s="20">
        <f t="shared" si="777"/>
        <v>1</v>
      </c>
      <c r="AU1353" s="74" t="str">
        <f t="shared" si="767"/>
        <v>00631L</v>
      </c>
      <c r="AV1353" s="20">
        <f t="shared" si="778"/>
        <v>1</v>
      </c>
      <c r="AW1353" s="74" t="str">
        <f t="shared" si="768"/>
        <v>00631L</v>
      </c>
      <c r="AX1353" s="20">
        <f t="shared" si="769"/>
        <v>1</v>
      </c>
      <c r="AY1353" s="20">
        <f t="shared" si="779"/>
        <v>0</v>
      </c>
      <c r="AZ1353" s="57">
        <v>44344</v>
      </c>
      <c r="BA1353" s="75">
        <v>34.58</v>
      </c>
      <c r="BB1353" s="90">
        <v>33.6875</v>
      </c>
      <c r="BC1353" s="76">
        <f t="shared" si="787"/>
        <v>33.212500000000006</v>
      </c>
      <c r="BD1353" s="76">
        <f t="shared" si="788"/>
        <v>33.29320833333334</v>
      </c>
      <c r="BE1353" s="77">
        <f t="shared" si="757"/>
        <v>1.4301844185171072E-2</v>
      </c>
      <c r="BF1353" s="77">
        <f t="shared" si="785"/>
        <v>3.8650275268854638E-2</v>
      </c>
    </row>
    <row r="1354" spans="1:58" s="23" customFormat="1" ht="15.75" customHeight="1" x14ac:dyDescent="0.4">
      <c r="A1354" s="57">
        <v>44342</v>
      </c>
      <c r="B1354" s="112">
        <v>19.623000000000001</v>
      </c>
      <c r="C1354" s="112">
        <v>21.672999999999998</v>
      </c>
      <c r="D1354" s="112">
        <v>22.542999999999999</v>
      </c>
      <c r="E1354" s="112">
        <v>23.271999999999998</v>
      </c>
      <c r="F1354" s="112">
        <v>23.65</v>
      </c>
      <c r="G1354" s="112">
        <v>23.7</v>
      </c>
      <c r="H1354" s="113">
        <v>23.503</v>
      </c>
      <c r="I1354" s="90">
        <f t="shared" si="770"/>
        <v>20.27036842105263</v>
      </c>
      <c r="J1354" s="90">
        <f t="shared" si="771"/>
        <v>21.947736842105261</v>
      </c>
      <c r="K1354" s="114">
        <v>13</v>
      </c>
      <c r="L1354" s="115">
        <v>5.2631578947368418E-2</v>
      </c>
      <c r="M1354" s="90">
        <v>13.84</v>
      </c>
      <c r="N1354" s="90">
        <v>17.36</v>
      </c>
      <c r="O1354" s="90">
        <v>21.3</v>
      </c>
      <c r="P1354" s="90">
        <v>23.84</v>
      </c>
      <c r="Q1354" s="90">
        <v>24.34</v>
      </c>
      <c r="R1354" s="63">
        <f t="shared" si="759"/>
        <v>13.940000000000001</v>
      </c>
      <c r="S1354" s="64">
        <f t="shared" si="758"/>
        <v>-7.855626326963909E-2</v>
      </c>
      <c r="T1354" s="65">
        <f t="shared" si="789"/>
        <v>0.79723502304147464</v>
      </c>
      <c r="U1354" s="65">
        <f t="shared" si="789"/>
        <v>0.81502347417840371</v>
      </c>
      <c r="V1354" s="65">
        <f t="shared" si="760"/>
        <v>0.72818791946308725</v>
      </c>
      <c r="W1354" s="65">
        <f t="shared" si="761"/>
        <v>0.71322925225965483</v>
      </c>
      <c r="X1354" s="61">
        <f t="shared" si="772"/>
        <v>0.10446924527340351</v>
      </c>
      <c r="Y1354" s="66">
        <f t="shared" si="762"/>
        <v>9.9260914403575835E-3</v>
      </c>
      <c r="Z1354" s="61">
        <f t="shared" si="763"/>
        <v>8.2749774755476568E-2</v>
      </c>
      <c r="AA1354" s="67">
        <f t="shared" si="764"/>
        <v>20.27036842105263</v>
      </c>
      <c r="AB1354" s="68">
        <f t="shared" si="765"/>
        <v>0.13035714285714295</v>
      </c>
      <c r="AC1354" s="69">
        <f t="shared" si="766"/>
        <v>0.16764795052146492</v>
      </c>
      <c r="AD1354" s="70">
        <f>_xlfn.PERCENTILE.EXC(AC1354:$AC$5675,0.5)</f>
        <v>8.7335325691006133E-2</v>
      </c>
      <c r="AE1354" s="70">
        <f>_xlfn.PERCENTILE.EXC($AC1354:AC$5675,0.35)</f>
        <v>5.0883328765525683E-2</v>
      </c>
      <c r="AF1354" s="71">
        <f t="shared" si="754"/>
        <v>3.0669036720104671E-2</v>
      </c>
      <c r="AG1354" s="70">
        <f t="shared" si="755"/>
        <v>-0.27366487307327381</v>
      </c>
      <c r="AH1354" s="70">
        <f t="shared" si="756"/>
        <v>-0.29773719104760293</v>
      </c>
      <c r="AI1354" s="61" t="str">
        <f t="shared" si="781"/>
        <v>Short VOL</v>
      </c>
      <c r="AJ1354" s="68" t="str">
        <f t="shared" si="782"/>
        <v>Short VOL</v>
      </c>
      <c r="AK1354" s="72" t="str">
        <f t="shared" si="783"/>
        <v>00631L</v>
      </c>
      <c r="AL1354" s="73">
        <f t="shared" si="773"/>
        <v>1</v>
      </c>
      <c r="AM1354" s="72" t="str">
        <f t="shared" si="786"/>
        <v>00631L</v>
      </c>
      <c r="AN1354" s="73">
        <f t="shared" si="774"/>
        <v>1</v>
      </c>
      <c r="AO1354" s="74" t="str">
        <f t="shared" si="780"/>
        <v>00631L</v>
      </c>
      <c r="AP1354" s="20">
        <f t="shared" si="775"/>
        <v>1</v>
      </c>
      <c r="AQ1354" s="74" t="str">
        <f t="shared" ref="AQ1354:AQ1417" si="790">IF(BB1354&gt;BC1354,IF(BE1354&lt;0.2,"00631L","00635U"),"00635U")</f>
        <v>00631L</v>
      </c>
      <c r="AR1354" s="20">
        <f t="shared" si="776"/>
        <v>1</v>
      </c>
      <c r="AS1354" s="74" t="str">
        <f t="shared" si="784"/>
        <v>00631L</v>
      </c>
      <c r="AT1354" s="20">
        <f t="shared" si="777"/>
        <v>1</v>
      </c>
      <c r="AU1354" s="74" t="str">
        <f t="shared" si="767"/>
        <v>00631L</v>
      </c>
      <c r="AV1354" s="20">
        <f t="shared" si="778"/>
        <v>1</v>
      </c>
      <c r="AW1354" s="74" t="str">
        <f t="shared" si="768"/>
        <v>00631L</v>
      </c>
      <c r="AX1354" s="20">
        <f t="shared" si="769"/>
        <v>1</v>
      </c>
      <c r="AY1354" s="20">
        <f t="shared" si="779"/>
        <v>0</v>
      </c>
      <c r="AZ1354" s="57">
        <v>44343</v>
      </c>
      <c r="BA1354" s="75">
        <v>33.92</v>
      </c>
      <c r="BB1354" s="90">
        <v>33.975000000000001</v>
      </c>
      <c r="BC1354" s="76">
        <f t="shared" si="787"/>
        <v>33.146041666666676</v>
      </c>
      <c r="BD1354" s="76">
        <f t="shared" si="788"/>
        <v>33.216375000000006</v>
      </c>
      <c r="BE1354" s="77">
        <f t="shared" si="757"/>
        <v>2.5009270840535013E-2</v>
      </c>
      <c r="BF1354" s="77">
        <f t="shared" si="785"/>
        <v>2.1183076118330046E-2</v>
      </c>
    </row>
    <row r="1355" spans="1:58" s="23" customFormat="1" ht="15.75" customHeight="1" x14ac:dyDescent="0.4">
      <c r="A1355" s="57">
        <v>44341</v>
      </c>
      <c r="B1355" s="112">
        <v>20.701000000000001</v>
      </c>
      <c r="C1355" s="112">
        <v>22.65</v>
      </c>
      <c r="D1355" s="112">
        <v>23.3</v>
      </c>
      <c r="E1355" s="112">
        <v>23.896999999999998</v>
      </c>
      <c r="F1355" s="112">
        <v>24.2</v>
      </c>
      <c r="G1355" s="112">
        <v>24.2</v>
      </c>
      <c r="H1355" s="113">
        <v>24.05</v>
      </c>
      <c r="I1355" s="90">
        <f t="shared" si="770"/>
        <v>21.213894736842107</v>
      </c>
      <c r="J1355" s="90">
        <f t="shared" si="771"/>
        <v>22.821052631578947</v>
      </c>
      <c r="K1355" s="114">
        <v>14</v>
      </c>
      <c r="L1355" s="115">
        <v>5.2631578947368418E-2</v>
      </c>
      <c r="M1355" s="90">
        <v>15.79</v>
      </c>
      <c r="N1355" s="90">
        <v>18.84</v>
      </c>
      <c r="O1355" s="90">
        <v>22.4</v>
      </c>
      <c r="P1355" s="90">
        <v>24.6</v>
      </c>
      <c r="Q1355" s="90">
        <v>24.81</v>
      </c>
      <c r="R1355" s="63">
        <f t="shared" si="759"/>
        <v>12.370000000000005</v>
      </c>
      <c r="S1355" s="64">
        <f t="shared" si="758"/>
        <v>2.391304347826094E-2</v>
      </c>
      <c r="T1355" s="65">
        <f t="shared" si="789"/>
        <v>0.83811040339702758</v>
      </c>
      <c r="U1355" s="65">
        <f t="shared" si="789"/>
        <v>0.84107142857142858</v>
      </c>
      <c r="V1355" s="65">
        <f t="shared" si="760"/>
        <v>0.76585365853658527</v>
      </c>
      <c r="W1355" s="65">
        <f t="shared" si="761"/>
        <v>0.75937122128174128</v>
      </c>
      <c r="X1355" s="61">
        <f t="shared" si="772"/>
        <v>9.4150041060818215E-2</v>
      </c>
      <c r="Y1355" s="66">
        <f t="shared" si="762"/>
        <v>6.4024772984057517E-3</v>
      </c>
      <c r="Z1355" s="61">
        <f t="shared" si="763"/>
        <v>7.5759680844729269E-2</v>
      </c>
      <c r="AA1355" s="67">
        <f t="shared" si="764"/>
        <v>21.213894736842107</v>
      </c>
      <c r="AB1355" s="68">
        <f t="shared" si="765"/>
        <v>9.8779193205944832E-2</v>
      </c>
      <c r="AC1355" s="69">
        <f t="shared" si="766"/>
        <v>0.12600290535255346</v>
      </c>
      <c r="AD1355" s="70">
        <f>_xlfn.PERCENTILE.EXC(AC1355:$AC$5675,0.5)</f>
        <v>8.7319148936170196E-2</v>
      </c>
      <c r="AE1355" s="70">
        <f>_xlfn.PERCENTILE.EXC($AC1355:AC$5675,0.35)</f>
        <v>5.085898879654089E-2</v>
      </c>
      <c r="AF1355" s="71">
        <f t="shared" si="754"/>
        <v>3.0669036720104671E-2</v>
      </c>
      <c r="AG1355" s="70">
        <f t="shared" si="755"/>
        <v>-0.27366487307327381</v>
      </c>
      <c r="AH1355" s="70">
        <f t="shared" si="756"/>
        <v>-0.29773719104760293</v>
      </c>
      <c r="AI1355" s="61" t="str">
        <f t="shared" si="781"/>
        <v>Short VOL</v>
      </c>
      <c r="AJ1355" s="68" t="str">
        <f t="shared" si="782"/>
        <v>Short VOL</v>
      </c>
      <c r="AK1355" s="72" t="str">
        <f t="shared" si="783"/>
        <v>00631L</v>
      </c>
      <c r="AL1355" s="73">
        <f t="shared" si="773"/>
        <v>1</v>
      </c>
      <c r="AM1355" s="72" t="str">
        <f t="shared" si="786"/>
        <v>00631L</v>
      </c>
      <c r="AN1355" s="73">
        <f t="shared" si="774"/>
        <v>1</v>
      </c>
      <c r="AO1355" s="74" t="str">
        <f t="shared" si="780"/>
        <v>00631L</v>
      </c>
      <c r="AP1355" s="20">
        <f t="shared" si="775"/>
        <v>1</v>
      </c>
      <c r="AQ1355" s="74" t="str">
        <f t="shared" si="790"/>
        <v>00631L</v>
      </c>
      <c r="AR1355" s="20">
        <f t="shared" si="776"/>
        <v>1</v>
      </c>
      <c r="AS1355" s="74" t="str">
        <f t="shared" si="784"/>
        <v>00631L</v>
      </c>
      <c r="AT1355" s="20">
        <f t="shared" si="777"/>
        <v>1</v>
      </c>
      <c r="AU1355" s="74" t="str">
        <f t="shared" si="767"/>
        <v>00631L</v>
      </c>
      <c r="AV1355" s="20">
        <f t="shared" si="778"/>
        <v>1</v>
      </c>
      <c r="AW1355" s="74" t="str">
        <f t="shared" si="768"/>
        <v>00631L</v>
      </c>
      <c r="AX1355" s="20">
        <f t="shared" si="769"/>
        <v>1</v>
      </c>
      <c r="AY1355" s="20">
        <f t="shared" si="779"/>
        <v>0</v>
      </c>
      <c r="AZ1355" s="57">
        <v>44342</v>
      </c>
      <c r="BA1355" s="75">
        <v>33.950000000000003</v>
      </c>
      <c r="BB1355" s="90">
        <v>33.862499999999997</v>
      </c>
      <c r="BC1355" s="76">
        <f t="shared" si="787"/>
        <v>33.072083333333339</v>
      </c>
      <c r="BD1355" s="76">
        <f t="shared" si="788"/>
        <v>33.14562500000001</v>
      </c>
      <c r="BE1355" s="77">
        <f t="shared" si="757"/>
        <v>2.3899814798482855E-2</v>
      </c>
      <c r="BF1355" s="77">
        <f t="shared" si="785"/>
        <v>2.4267908660645047E-2</v>
      </c>
    </row>
    <row r="1356" spans="1:58" s="23" customFormat="1" ht="15.75" customHeight="1" x14ac:dyDescent="0.4">
      <c r="A1356" s="57">
        <v>44340</v>
      </c>
      <c r="B1356" s="112">
        <v>20.757000000000001</v>
      </c>
      <c r="C1356" s="112">
        <v>22.475999999999999</v>
      </c>
      <c r="D1356" s="112">
        <v>23.108000000000001</v>
      </c>
      <c r="E1356" s="112">
        <v>23.7</v>
      </c>
      <c r="F1356" s="112">
        <v>24</v>
      </c>
      <c r="G1356" s="112">
        <v>24.004999999999999</v>
      </c>
      <c r="H1356" s="113">
        <v>23.774999999999999</v>
      </c>
      <c r="I1356" s="90">
        <f t="shared" si="770"/>
        <v>21.118894736842105</v>
      </c>
      <c r="J1356" s="90">
        <f t="shared" si="771"/>
        <v>22.609052631578948</v>
      </c>
      <c r="K1356" s="114">
        <v>15</v>
      </c>
      <c r="L1356" s="115">
        <v>5.2631578947368418E-2</v>
      </c>
      <c r="M1356" s="90">
        <v>14.76</v>
      </c>
      <c r="N1356" s="90">
        <v>18.399999999999999</v>
      </c>
      <c r="O1356" s="90">
        <v>22.23</v>
      </c>
      <c r="P1356" s="90">
        <v>24.4</v>
      </c>
      <c r="Q1356" s="90">
        <v>24.71</v>
      </c>
      <c r="R1356" s="63">
        <f t="shared" si="759"/>
        <v>13.469999999999999</v>
      </c>
      <c r="S1356" s="64">
        <f t="shared" si="758"/>
        <v>-8.6848635235732011E-2</v>
      </c>
      <c r="T1356" s="65">
        <f t="shared" si="789"/>
        <v>0.80217391304347829</v>
      </c>
      <c r="U1356" s="65">
        <f t="shared" si="789"/>
        <v>0.82771030139451185</v>
      </c>
      <c r="V1356" s="65">
        <f t="shared" si="760"/>
        <v>0.75409836065573765</v>
      </c>
      <c r="W1356" s="65">
        <f t="shared" si="761"/>
        <v>0.74463779846216094</v>
      </c>
      <c r="X1356" s="61">
        <f t="shared" si="772"/>
        <v>8.2815435756612113E-2</v>
      </c>
      <c r="Y1356" s="66">
        <f t="shared" si="762"/>
        <v>3.1645569620252865E-3</v>
      </c>
      <c r="Z1356" s="61">
        <f t="shared" si="763"/>
        <v>7.0560411106043761E-2</v>
      </c>
      <c r="AA1356" s="67">
        <f t="shared" si="764"/>
        <v>21.118894736842105</v>
      </c>
      <c r="AB1356" s="68">
        <f t="shared" si="765"/>
        <v>0.12809782608695669</v>
      </c>
      <c r="AC1356" s="69">
        <f t="shared" si="766"/>
        <v>0.14776601830663622</v>
      </c>
      <c r="AD1356" s="70">
        <f>_xlfn.PERCENTILE.EXC(AC1356:$AC$5675,0.5)</f>
        <v>8.7313045753135338E-2</v>
      </c>
      <c r="AE1356" s="70">
        <f>_xlfn.PERCENTILE.EXC($AC1356:AC$5675,0.35)</f>
        <v>5.0838468245707827E-2</v>
      </c>
      <c r="AF1356" s="71">
        <f t="shared" si="754"/>
        <v>3.0669036720104671E-2</v>
      </c>
      <c r="AG1356" s="70">
        <f t="shared" si="755"/>
        <v>-0.27366487307327381</v>
      </c>
      <c r="AH1356" s="70">
        <f t="shared" si="756"/>
        <v>-0.29773719104760293</v>
      </c>
      <c r="AI1356" s="61" t="str">
        <f t="shared" si="781"/>
        <v>Short VOL</v>
      </c>
      <c r="AJ1356" s="68" t="str">
        <f t="shared" si="782"/>
        <v>Short VOL</v>
      </c>
      <c r="AK1356" s="72" t="str">
        <f t="shared" si="783"/>
        <v>00631L</v>
      </c>
      <c r="AL1356" s="73">
        <f t="shared" si="773"/>
        <v>1</v>
      </c>
      <c r="AM1356" s="72" t="str">
        <f t="shared" si="786"/>
        <v>00631L</v>
      </c>
      <c r="AN1356" s="73">
        <f t="shared" si="774"/>
        <v>1</v>
      </c>
      <c r="AO1356" s="74" t="str">
        <f t="shared" si="780"/>
        <v>00631L</v>
      </c>
      <c r="AP1356" s="20">
        <f t="shared" si="775"/>
        <v>1</v>
      </c>
      <c r="AQ1356" s="74" t="str">
        <f t="shared" si="790"/>
        <v>00631L</v>
      </c>
      <c r="AR1356" s="20">
        <f t="shared" si="776"/>
        <v>1</v>
      </c>
      <c r="AS1356" s="74" t="str">
        <f t="shared" si="784"/>
        <v>00631L</v>
      </c>
      <c r="AT1356" s="20">
        <f t="shared" si="777"/>
        <v>1</v>
      </c>
      <c r="AU1356" s="74" t="str">
        <f t="shared" si="767"/>
        <v>00631L</v>
      </c>
      <c r="AV1356" s="20">
        <f t="shared" si="778"/>
        <v>1</v>
      </c>
      <c r="AW1356" s="74" t="str">
        <f t="shared" si="768"/>
        <v>00631L</v>
      </c>
      <c r="AX1356" s="20">
        <f t="shared" si="769"/>
        <v>1</v>
      </c>
      <c r="AY1356" s="20">
        <f t="shared" si="779"/>
        <v>0</v>
      </c>
      <c r="AZ1356" s="57">
        <v>44341</v>
      </c>
      <c r="BA1356" s="75">
        <v>33.950000000000003</v>
      </c>
      <c r="BB1356" s="90">
        <v>33.587499999999999</v>
      </c>
      <c r="BC1356" s="76">
        <f t="shared" si="787"/>
        <v>32.999375000000008</v>
      </c>
      <c r="BD1356" s="76">
        <f t="shared" si="788"/>
        <v>33.073541666666671</v>
      </c>
      <c r="BE1356" s="77">
        <f t="shared" si="757"/>
        <v>1.7822307240667159E-2</v>
      </c>
      <c r="BF1356" s="77">
        <f t="shared" si="785"/>
        <v>2.6500286608756956E-2</v>
      </c>
    </row>
    <row r="1357" spans="1:58" s="23" customFormat="1" ht="15.75" customHeight="1" x14ac:dyDescent="0.4">
      <c r="A1357" s="57">
        <v>44337</v>
      </c>
      <c r="B1357" s="112">
        <v>21.844999999999999</v>
      </c>
      <c r="C1357" s="112">
        <v>23.28</v>
      </c>
      <c r="D1357" s="112">
        <v>23.827999999999999</v>
      </c>
      <c r="E1357" s="112">
        <v>24.356999999999999</v>
      </c>
      <c r="F1357" s="112">
        <v>24.65</v>
      </c>
      <c r="G1357" s="112">
        <v>24.6</v>
      </c>
      <c r="H1357" s="113">
        <v>24.35</v>
      </c>
      <c r="I1357" s="90">
        <f t="shared" si="770"/>
        <v>22.071578947368419</v>
      </c>
      <c r="J1357" s="90">
        <f t="shared" si="771"/>
        <v>23.366526315789475</v>
      </c>
      <c r="K1357" s="114">
        <v>16</v>
      </c>
      <c r="L1357" s="115">
        <v>5.2631578947368418E-2</v>
      </c>
      <c r="M1357" s="90">
        <v>17.12</v>
      </c>
      <c r="N1357" s="90">
        <v>20.149999999999999</v>
      </c>
      <c r="O1357" s="90">
        <v>23.49</v>
      </c>
      <c r="P1357" s="90">
        <v>25.54</v>
      </c>
      <c r="Q1357" s="90">
        <v>25.51</v>
      </c>
      <c r="R1357" s="63">
        <f t="shared" si="759"/>
        <v>11.760000000000005</v>
      </c>
      <c r="S1357" s="64">
        <f t="shared" si="758"/>
        <v>-2.5157232704402666E-2</v>
      </c>
      <c r="T1357" s="65">
        <f t="shared" si="789"/>
        <v>0.8496277915632755</v>
      </c>
      <c r="U1357" s="65">
        <f t="shared" si="789"/>
        <v>0.85781183482332912</v>
      </c>
      <c r="V1357" s="65">
        <f t="shared" si="760"/>
        <v>0.78895849647611582</v>
      </c>
      <c r="W1357" s="65">
        <f t="shared" si="761"/>
        <v>0.78988631909055262</v>
      </c>
      <c r="X1357" s="61">
        <f t="shared" si="772"/>
        <v>6.5690089265278209E-2</v>
      </c>
      <c r="Y1357" s="66">
        <f t="shared" si="762"/>
        <v>-2.8739171490733246E-4</v>
      </c>
      <c r="Z1357" s="61">
        <f t="shared" si="763"/>
        <v>5.8670354826402295E-2</v>
      </c>
      <c r="AA1357" s="67">
        <f t="shared" si="764"/>
        <v>22.071578947368419</v>
      </c>
      <c r="AB1357" s="68">
        <f t="shared" si="765"/>
        <v>8.411910669975188E-2</v>
      </c>
      <c r="AC1357" s="69">
        <f t="shared" si="766"/>
        <v>9.5363719472378192E-2</v>
      </c>
      <c r="AD1357" s="70">
        <f>_xlfn.PERCENTILE.EXC(AC1357:$AC$5675,0.5)</f>
        <v>8.7306942570100493E-2</v>
      </c>
      <c r="AE1357" s="70">
        <f>_xlfn.PERCENTILE.EXC($AC1357:AC$5675,0.35)</f>
        <v>5.0817947694874764E-2</v>
      </c>
      <c r="AF1357" s="71">
        <f t="shared" si="754"/>
        <v>3.0669036720104671E-2</v>
      </c>
      <c r="AG1357" s="70">
        <f t="shared" si="755"/>
        <v>-0.27366487307327381</v>
      </c>
      <c r="AH1357" s="70">
        <f t="shared" si="756"/>
        <v>-0.29773719104760293</v>
      </c>
      <c r="AI1357" s="61" t="str">
        <f t="shared" si="781"/>
        <v>Short VOL</v>
      </c>
      <c r="AJ1357" s="68" t="str">
        <f t="shared" si="782"/>
        <v>Short VOL</v>
      </c>
      <c r="AK1357" s="72" t="str">
        <f t="shared" si="783"/>
        <v>00631L</v>
      </c>
      <c r="AL1357" s="73">
        <f t="shared" si="773"/>
        <v>1</v>
      </c>
      <c r="AM1357" s="72" t="str">
        <f t="shared" si="786"/>
        <v>00631L</v>
      </c>
      <c r="AN1357" s="73">
        <f t="shared" si="774"/>
        <v>1</v>
      </c>
      <c r="AO1357" s="74" t="str">
        <f t="shared" si="780"/>
        <v>00631L</v>
      </c>
      <c r="AP1357" s="20">
        <f t="shared" si="775"/>
        <v>1</v>
      </c>
      <c r="AQ1357" s="74" t="str">
        <f t="shared" si="790"/>
        <v>00631L</v>
      </c>
      <c r="AR1357" s="20">
        <f t="shared" si="776"/>
        <v>1</v>
      </c>
      <c r="AS1357" s="74" t="str">
        <f t="shared" si="784"/>
        <v>00631L</v>
      </c>
      <c r="AT1357" s="20">
        <f t="shared" si="777"/>
        <v>1</v>
      </c>
      <c r="AU1357" s="74" t="str">
        <f t="shared" si="767"/>
        <v>00631L</v>
      </c>
      <c r="AV1357" s="20">
        <f t="shared" si="778"/>
        <v>1</v>
      </c>
      <c r="AW1357" s="74" t="str">
        <f t="shared" si="768"/>
        <v>00631L</v>
      </c>
      <c r="AX1357" s="20">
        <f t="shared" si="769"/>
        <v>1</v>
      </c>
      <c r="AY1357" s="20">
        <f t="shared" si="779"/>
        <v>0</v>
      </c>
      <c r="AZ1357" s="57">
        <v>44340</v>
      </c>
      <c r="BA1357" s="75">
        <v>33.799999999999997</v>
      </c>
      <c r="BB1357" s="90">
        <v>32.987499999999997</v>
      </c>
      <c r="BC1357" s="76">
        <f t="shared" si="787"/>
        <v>32.936875000000008</v>
      </c>
      <c r="BD1357" s="76">
        <f t="shared" si="788"/>
        <v>33.002916666666671</v>
      </c>
      <c r="BE1357" s="77">
        <f t="shared" si="757"/>
        <v>1.5370310632077109E-3</v>
      </c>
      <c r="BF1357" s="77">
        <f t="shared" si="785"/>
        <v>2.4151905765904303E-2</v>
      </c>
    </row>
    <row r="1358" spans="1:58" s="23" customFormat="1" ht="15.75" customHeight="1" x14ac:dyDescent="0.4">
      <c r="A1358" s="57">
        <v>44336</v>
      </c>
      <c r="B1358" s="112">
        <v>22.103000000000002</v>
      </c>
      <c r="C1358" s="112">
        <v>23.635000000000002</v>
      </c>
      <c r="D1358" s="112">
        <v>24.158000000000001</v>
      </c>
      <c r="E1358" s="112">
        <v>24.649000000000001</v>
      </c>
      <c r="F1358" s="112">
        <v>24.800999999999998</v>
      </c>
      <c r="G1358" s="112">
        <v>24.707999999999998</v>
      </c>
      <c r="H1358" s="113">
        <v>24.45</v>
      </c>
      <c r="I1358" s="90">
        <f t="shared" si="770"/>
        <v>22.264263157894739</v>
      </c>
      <c r="J1358" s="90">
        <f t="shared" si="771"/>
        <v>23.690052631578951</v>
      </c>
      <c r="K1358" s="114">
        <v>17</v>
      </c>
      <c r="L1358" s="115">
        <v>5.2631578947368418E-2</v>
      </c>
      <c r="M1358" s="90">
        <v>18.559999999999999</v>
      </c>
      <c r="N1358" s="90">
        <v>20.67</v>
      </c>
      <c r="O1358" s="90">
        <v>23.81</v>
      </c>
      <c r="P1358" s="90">
        <v>25.74</v>
      </c>
      <c r="Q1358" s="90">
        <v>25.65</v>
      </c>
      <c r="R1358" s="63">
        <f t="shared" si="759"/>
        <v>10.319999999999993</v>
      </c>
      <c r="S1358" s="64">
        <f t="shared" si="758"/>
        <v>-6.8079350766456173E-2</v>
      </c>
      <c r="T1358" s="65">
        <f t="shared" si="789"/>
        <v>0.8979196903725204</v>
      </c>
      <c r="U1358" s="65">
        <f t="shared" si="789"/>
        <v>0.86812263754724917</v>
      </c>
      <c r="V1358" s="65">
        <f t="shared" si="760"/>
        <v>0.80303030303030309</v>
      </c>
      <c r="W1358" s="65">
        <f t="shared" si="761"/>
        <v>0.80584795321637437</v>
      </c>
      <c r="X1358" s="61">
        <f t="shared" si="772"/>
        <v>6.9311858118807398E-2</v>
      </c>
      <c r="Y1358" s="66">
        <f t="shared" si="762"/>
        <v>-8.0733498316362378E-3</v>
      </c>
      <c r="Z1358" s="61">
        <f t="shared" si="763"/>
        <v>6.4039373931790669E-2</v>
      </c>
      <c r="AA1358" s="67">
        <f t="shared" si="764"/>
        <v>22.264263157894739</v>
      </c>
      <c r="AB1358" s="68">
        <f t="shared" si="765"/>
        <v>6.9327527818093843E-2</v>
      </c>
      <c r="AC1358" s="69">
        <f t="shared" si="766"/>
        <v>7.7129325490795209E-2</v>
      </c>
      <c r="AD1358" s="70">
        <f>_xlfn.PERCENTILE.EXC(AC1358:$AC$5675,0.5)</f>
        <v>8.7237542081510397E-2</v>
      </c>
      <c r="AE1358" s="70">
        <f>_xlfn.PERCENTILE.EXC($AC1358:AC$5675,0.35)</f>
        <v>5.0743752473990891E-2</v>
      </c>
      <c r="AF1358" s="71">
        <f t="shared" ref="AF1358:AF1421" si="791">_xlfn.PERCENTILE.EXC($AC1358:$AC2358,0.28)</f>
        <v>3.0669036720104671E-2</v>
      </c>
      <c r="AG1358" s="70">
        <f t="shared" ref="AG1358:AG1421" si="792">_xlfn.PERCENTILE.EXC($AC1358:$AC2358,0.01)</f>
        <v>-0.27366487307327381</v>
      </c>
      <c r="AH1358" s="70">
        <f t="shared" ref="AH1358:AH1421" si="793">_xlfn.PERCENTILE.EXC($AC1358:$AC2358,0.005)</f>
        <v>-0.29773719104760293</v>
      </c>
      <c r="AI1358" s="61" t="str">
        <f t="shared" si="781"/>
        <v>Safety</v>
      </c>
      <c r="AJ1358" s="68" t="str">
        <f t="shared" si="782"/>
        <v>Short VOL</v>
      </c>
      <c r="AK1358" s="72" t="str">
        <f t="shared" si="783"/>
        <v>00631L</v>
      </c>
      <c r="AL1358" s="73">
        <f t="shared" si="773"/>
        <v>1</v>
      </c>
      <c r="AM1358" s="72" t="str">
        <f t="shared" si="786"/>
        <v>00631L</v>
      </c>
      <c r="AN1358" s="73">
        <f t="shared" si="774"/>
        <v>1</v>
      </c>
      <c r="AO1358" s="74" t="str">
        <f t="shared" si="780"/>
        <v>00631L</v>
      </c>
      <c r="AP1358" s="20">
        <f t="shared" si="775"/>
        <v>1</v>
      </c>
      <c r="AQ1358" s="74" t="str">
        <f t="shared" si="790"/>
        <v>00635U</v>
      </c>
      <c r="AR1358" s="20">
        <f t="shared" si="776"/>
        <v>0</v>
      </c>
      <c r="AS1358" s="74" t="str">
        <f t="shared" si="784"/>
        <v>00631L</v>
      </c>
      <c r="AT1358" s="20">
        <f t="shared" si="777"/>
        <v>1</v>
      </c>
      <c r="AU1358" s="74" t="str">
        <f t="shared" si="767"/>
        <v>00631L</v>
      </c>
      <c r="AV1358" s="20">
        <f t="shared" si="778"/>
        <v>1</v>
      </c>
      <c r="AW1358" s="74" t="str">
        <f t="shared" si="768"/>
        <v>00631L</v>
      </c>
      <c r="AX1358" s="20">
        <f t="shared" si="769"/>
        <v>1</v>
      </c>
      <c r="AY1358" s="20">
        <f t="shared" si="779"/>
        <v>0</v>
      </c>
      <c r="AZ1358" s="57">
        <v>44337</v>
      </c>
      <c r="BA1358" s="75">
        <v>33.26</v>
      </c>
      <c r="BB1358" s="90">
        <v>32.875</v>
      </c>
      <c r="BC1358" s="76">
        <f t="shared" si="787"/>
        <v>32.879583333333336</v>
      </c>
      <c r="BD1358" s="76">
        <f t="shared" si="788"/>
        <v>32.941416666666669</v>
      </c>
      <c r="BE1358" s="77">
        <f t="shared" si="757"/>
        <v>-1.3939754913772537E-4</v>
      </c>
      <c r="BF1358" s="77">
        <f t="shared" si="785"/>
        <v>9.6712092426705747E-3</v>
      </c>
    </row>
    <row r="1359" spans="1:58" s="23" customFormat="1" ht="15.75" customHeight="1" x14ac:dyDescent="0.4">
      <c r="A1359" s="57">
        <v>44335</v>
      </c>
      <c r="B1359" s="112">
        <v>23.385999999999999</v>
      </c>
      <c r="C1359" s="112">
        <v>24.38</v>
      </c>
      <c r="D1359" s="112">
        <v>24.82</v>
      </c>
      <c r="E1359" s="112">
        <v>25.25</v>
      </c>
      <c r="F1359" s="112">
        <v>25.358000000000001</v>
      </c>
      <c r="G1359" s="112">
        <v>25.167000000000002</v>
      </c>
      <c r="H1359" s="113">
        <v>24.8</v>
      </c>
      <c r="I1359" s="90">
        <f t="shared" si="770"/>
        <v>23.438315789473684</v>
      </c>
      <c r="J1359" s="90">
        <f t="shared" si="771"/>
        <v>24.403157894736839</v>
      </c>
      <c r="K1359" s="114">
        <v>18</v>
      </c>
      <c r="L1359" s="115">
        <v>5.2631578947368418E-2</v>
      </c>
      <c r="M1359" s="90">
        <v>21.21</v>
      </c>
      <c r="N1359" s="90">
        <v>22.18</v>
      </c>
      <c r="O1359" s="90">
        <v>25.27</v>
      </c>
      <c r="P1359" s="90">
        <v>26.69</v>
      </c>
      <c r="Q1359" s="90">
        <v>26.3</v>
      </c>
      <c r="R1359" s="63">
        <f t="shared" si="759"/>
        <v>8.57</v>
      </c>
      <c r="S1359" s="64">
        <f t="shared" si="758"/>
        <v>3.9362699156513581E-2</v>
      </c>
      <c r="T1359" s="65">
        <f t="shared" si="789"/>
        <v>0.95626690712353479</v>
      </c>
      <c r="U1359" s="65">
        <f t="shared" si="789"/>
        <v>0.87772061733280571</v>
      </c>
      <c r="V1359" s="65">
        <f t="shared" si="760"/>
        <v>0.83102285500187334</v>
      </c>
      <c r="W1359" s="65">
        <f t="shared" si="761"/>
        <v>0.84334600760456269</v>
      </c>
      <c r="X1359" s="61">
        <f t="shared" si="772"/>
        <v>4.2504062259471467E-2</v>
      </c>
      <c r="Y1359" s="66">
        <f t="shared" si="762"/>
        <v>-1.7821782178217793E-2</v>
      </c>
      <c r="Z1359" s="61">
        <f t="shared" si="763"/>
        <v>4.1165163654654446E-2</v>
      </c>
      <c r="AA1359" s="67">
        <f t="shared" si="764"/>
        <v>23.43831578947368</v>
      </c>
      <c r="AB1359" s="68">
        <f t="shared" si="765"/>
        <v>5.4373309287646505E-2</v>
      </c>
      <c r="AC1359" s="69">
        <f t="shared" si="766"/>
        <v>5.6732001328840431E-2</v>
      </c>
      <c r="AD1359" s="70">
        <f>_xlfn.PERCENTILE.EXC(AC1359:$AC$5675,0.5)</f>
        <v>8.7306942570100493E-2</v>
      </c>
      <c r="AE1359" s="70">
        <f>_xlfn.PERCENTILE.EXC($AC1359:AC$5675,0.35)</f>
        <v>5.0669557253107067E-2</v>
      </c>
      <c r="AF1359" s="71">
        <f t="shared" si="791"/>
        <v>3.0669036720104671E-2</v>
      </c>
      <c r="AG1359" s="70">
        <f t="shared" si="792"/>
        <v>-0.27366487307327381</v>
      </c>
      <c r="AH1359" s="70">
        <f t="shared" si="793"/>
        <v>-0.29773719104760293</v>
      </c>
      <c r="AI1359" s="61" t="str">
        <f t="shared" si="781"/>
        <v>Safety</v>
      </c>
      <c r="AJ1359" s="68" t="str">
        <f t="shared" si="782"/>
        <v>Short VOL</v>
      </c>
      <c r="AK1359" s="72" t="str">
        <f t="shared" si="783"/>
        <v>00631L</v>
      </c>
      <c r="AL1359" s="73">
        <f t="shared" si="773"/>
        <v>1</v>
      </c>
      <c r="AM1359" s="72" t="str">
        <f t="shared" si="786"/>
        <v>00631L</v>
      </c>
      <c r="AN1359" s="73">
        <f t="shared" si="774"/>
        <v>1</v>
      </c>
      <c r="AO1359" s="74" t="str">
        <f t="shared" si="780"/>
        <v>00631L</v>
      </c>
      <c r="AP1359" s="20">
        <f t="shared" si="775"/>
        <v>1</v>
      </c>
      <c r="AQ1359" s="74" t="str">
        <f t="shared" si="790"/>
        <v>00631L</v>
      </c>
      <c r="AR1359" s="20">
        <f t="shared" si="776"/>
        <v>1</v>
      </c>
      <c r="AS1359" s="74" t="str">
        <f t="shared" si="784"/>
        <v>00635U</v>
      </c>
      <c r="AT1359" s="20">
        <f t="shared" si="777"/>
        <v>0</v>
      </c>
      <c r="AU1359" s="74" t="str">
        <f t="shared" si="767"/>
        <v>00631L</v>
      </c>
      <c r="AV1359" s="20">
        <f t="shared" si="778"/>
        <v>1</v>
      </c>
      <c r="AW1359" s="74" t="str">
        <f t="shared" si="768"/>
        <v>00631L</v>
      </c>
      <c r="AX1359" s="20">
        <f t="shared" si="769"/>
        <v>1</v>
      </c>
      <c r="AY1359" s="20">
        <f t="shared" si="779"/>
        <v>0</v>
      </c>
      <c r="AZ1359" s="57">
        <v>44336</v>
      </c>
      <c r="BA1359" s="75">
        <v>32.78</v>
      </c>
      <c r="BB1359" s="90">
        <v>33.4</v>
      </c>
      <c r="BC1359" s="76">
        <f t="shared" si="787"/>
        <v>32.825833333333343</v>
      </c>
      <c r="BD1359" s="76">
        <f t="shared" si="788"/>
        <v>32.878000000000007</v>
      </c>
      <c r="BE1359" s="77">
        <f t="shared" si="757"/>
        <v>1.7491305120458659E-2</v>
      </c>
      <c r="BF1359" s="77">
        <f t="shared" si="785"/>
        <v>-2.9807165886004639E-3</v>
      </c>
    </row>
    <row r="1360" spans="1:58" s="23" customFormat="1" ht="15.75" customHeight="1" x14ac:dyDescent="0.4">
      <c r="A1360" s="57">
        <v>44334</v>
      </c>
      <c r="B1360" s="112">
        <v>21.143999999999998</v>
      </c>
      <c r="C1360" s="112">
        <v>22.379000000000001</v>
      </c>
      <c r="D1360" s="112">
        <v>23.878</v>
      </c>
      <c r="E1360" s="112">
        <v>24.504000000000001</v>
      </c>
      <c r="F1360" s="112">
        <v>24.984999999999999</v>
      </c>
      <c r="G1360" s="112">
        <v>25.18</v>
      </c>
      <c r="H1360" s="113">
        <v>25.03</v>
      </c>
      <c r="I1360" s="90">
        <f t="shared" si="770"/>
        <v>22.379000000000001</v>
      </c>
      <c r="J1360" s="90">
        <f t="shared" si="771"/>
        <v>23.878</v>
      </c>
      <c r="K1360" s="114">
        <v>0</v>
      </c>
      <c r="L1360" s="115">
        <v>0.05</v>
      </c>
      <c r="M1360" s="90">
        <v>20.99</v>
      </c>
      <c r="N1360" s="90">
        <v>21.34</v>
      </c>
      <c r="O1360" s="90">
        <v>24.22</v>
      </c>
      <c r="P1360" s="90">
        <v>26.07</v>
      </c>
      <c r="Q1360" s="90">
        <v>26.01</v>
      </c>
      <c r="R1360" s="63">
        <f t="shared" si="759"/>
        <v>7.9600000000000009</v>
      </c>
      <c r="S1360" s="64">
        <f t="shared" si="758"/>
        <v>4.4031311154598754E-2</v>
      </c>
      <c r="T1360" s="65">
        <f t="shared" si="789"/>
        <v>0.98359887535145263</v>
      </c>
      <c r="U1360" s="65">
        <f t="shared" si="789"/>
        <v>0.88109000825763839</v>
      </c>
      <c r="V1360" s="65">
        <f t="shared" si="760"/>
        <v>0.81856540084388185</v>
      </c>
      <c r="W1360" s="65">
        <f t="shared" si="761"/>
        <v>0.82045367166474426</v>
      </c>
      <c r="X1360" s="61">
        <f t="shared" si="772"/>
        <v>5.8409004918653189E-2</v>
      </c>
      <c r="Y1360" s="66">
        <f t="shared" si="762"/>
        <v>2.1465883121123071E-2</v>
      </c>
      <c r="Z1360" s="61">
        <f t="shared" si="763"/>
        <v>6.6982438893605556E-2</v>
      </c>
      <c r="AA1360" s="67">
        <f t="shared" si="764"/>
        <v>22.379000000000001</v>
      </c>
      <c r="AB1360" s="68">
        <f t="shared" si="765"/>
        <v>-9.1846298031865743E-3</v>
      </c>
      <c r="AC1360" s="69">
        <f t="shared" si="766"/>
        <v>4.8687910028116281E-2</v>
      </c>
      <c r="AD1360" s="70">
        <f>_xlfn.PERCENTILE.EXC(AC1360:$AC$5675,0.5)</f>
        <v>8.7313045753135338E-2</v>
      </c>
      <c r="AE1360" s="70">
        <f>_xlfn.PERCENTILE.EXC($AC1360:AC$5675,0.35)</f>
        <v>5.0605462209934872E-2</v>
      </c>
      <c r="AF1360" s="71">
        <f t="shared" si="791"/>
        <v>3.0669036720104671E-2</v>
      </c>
      <c r="AG1360" s="70">
        <f t="shared" si="792"/>
        <v>-0.27366487307327381</v>
      </c>
      <c r="AH1360" s="70">
        <f t="shared" si="793"/>
        <v>-0.29773719104760293</v>
      </c>
      <c r="AI1360" s="61" t="str">
        <f t="shared" si="781"/>
        <v>Safety</v>
      </c>
      <c r="AJ1360" s="68" t="str">
        <f t="shared" si="782"/>
        <v>Short VOL</v>
      </c>
      <c r="AK1360" s="72" t="str">
        <f t="shared" si="783"/>
        <v>00631L</v>
      </c>
      <c r="AL1360" s="73">
        <f t="shared" si="773"/>
        <v>1</v>
      </c>
      <c r="AM1360" s="72" t="str">
        <f t="shared" si="786"/>
        <v>00631L</v>
      </c>
      <c r="AN1360" s="73">
        <f t="shared" si="774"/>
        <v>1</v>
      </c>
      <c r="AO1360" s="74" t="str">
        <f t="shared" si="780"/>
        <v>00631L</v>
      </c>
      <c r="AP1360" s="20">
        <f t="shared" si="775"/>
        <v>1</v>
      </c>
      <c r="AQ1360" s="74" t="str">
        <f t="shared" si="790"/>
        <v>00631L</v>
      </c>
      <c r="AR1360" s="20">
        <f t="shared" si="776"/>
        <v>1</v>
      </c>
      <c r="AS1360" s="74" t="str">
        <f t="shared" si="784"/>
        <v>00631L</v>
      </c>
      <c r="AT1360" s="20">
        <f t="shared" si="777"/>
        <v>1</v>
      </c>
      <c r="AU1360" s="74" t="str">
        <f t="shared" si="767"/>
        <v>00631L</v>
      </c>
      <c r="AV1360" s="20">
        <f t="shared" si="778"/>
        <v>1</v>
      </c>
      <c r="AW1360" s="74" t="str">
        <f t="shared" si="768"/>
        <v>00635U</v>
      </c>
      <c r="AX1360" s="20">
        <f t="shared" si="769"/>
        <v>0</v>
      </c>
      <c r="AY1360" s="20">
        <f t="shared" si="779"/>
        <v>0</v>
      </c>
      <c r="AZ1360" s="57">
        <v>44335</v>
      </c>
      <c r="BA1360" s="75">
        <v>32.950000000000003</v>
      </c>
      <c r="BB1360" s="90">
        <v>33.35</v>
      </c>
      <c r="BC1360" s="76">
        <f t="shared" si="787"/>
        <v>32.766041666666673</v>
      </c>
      <c r="BD1360" s="76">
        <f t="shared" si="788"/>
        <v>32.818333333333342</v>
      </c>
      <c r="BE1360" s="77">
        <f t="shared" si="757"/>
        <v>1.7822059169490607E-2</v>
      </c>
      <c r="BF1360" s="77">
        <f t="shared" si="785"/>
        <v>4.0119851708900686E-3</v>
      </c>
    </row>
    <row r="1361" spans="1:58" s="23" customFormat="1" ht="15.75" customHeight="1" x14ac:dyDescent="0.4">
      <c r="A1361" s="57">
        <v>44333</v>
      </c>
      <c r="B1361" s="112">
        <v>19.905999999999999</v>
      </c>
      <c r="C1361" s="112">
        <v>22.114000000000001</v>
      </c>
      <c r="D1361" s="112">
        <v>23.437000000000001</v>
      </c>
      <c r="E1361" s="112">
        <v>23.891999999999999</v>
      </c>
      <c r="F1361" s="112">
        <v>24.414999999999999</v>
      </c>
      <c r="G1361" s="112">
        <v>24.632000000000001</v>
      </c>
      <c r="H1361" s="113">
        <v>24.507999999999999</v>
      </c>
      <c r="I1361" s="90">
        <f t="shared" si="770"/>
        <v>22.003600000000002</v>
      </c>
      <c r="J1361" s="90">
        <f t="shared" si="771"/>
        <v>23.370850000000001</v>
      </c>
      <c r="K1361" s="114">
        <v>1</v>
      </c>
      <c r="L1361" s="115">
        <v>0.05</v>
      </c>
      <c r="M1361" s="90">
        <v>20.399999999999999</v>
      </c>
      <c r="N1361" s="90">
        <v>20.440000000000001</v>
      </c>
      <c r="O1361" s="90">
        <v>23.14</v>
      </c>
      <c r="P1361" s="90">
        <v>25.09</v>
      </c>
      <c r="Q1361" s="90">
        <v>25.39</v>
      </c>
      <c r="R1361" s="63">
        <f t="shared" si="759"/>
        <v>7.3900000000000006</v>
      </c>
      <c r="S1361" s="64">
        <f t="shared" si="758"/>
        <v>8.6656034024455222E-2</v>
      </c>
      <c r="T1361" s="65">
        <f t="shared" si="789"/>
        <v>0.99804305283757322</v>
      </c>
      <c r="U1361" s="65">
        <f t="shared" si="789"/>
        <v>0.88331892826274849</v>
      </c>
      <c r="V1361" s="65">
        <f t="shared" si="760"/>
        <v>0.81466719808688726</v>
      </c>
      <c r="W1361" s="65">
        <f t="shared" si="761"/>
        <v>0.80504135486411976</v>
      </c>
      <c r="X1361" s="61">
        <f t="shared" si="772"/>
        <v>0.11092133025218538</v>
      </c>
      <c r="Y1361" s="66">
        <f t="shared" si="762"/>
        <v>2.5782688766114167E-2</v>
      </c>
      <c r="Z1361" s="61">
        <f t="shared" si="763"/>
        <v>6.2137559308476718E-2</v>
      </c>
      <c r="AA1361" s="67">
        <f t="shared" si="764"/>
        <v>22.003599999999999</v>
      </c>
      <c r="AB1361" s="68">
        <f t="shared" si="765"/>
        <v>-2.6125244618395424E-2</v>
      </c>
      <c r="AC1361" s="69">
        <f t="shared" si="766"/>
        <v>7.649706457925623E-2</v>
      </c>
      <c r="AD1361" s="70">
        <f>_xlfn.PERCENTILE.EXC(AC1361:$AC$5675,0.5)</f>
        <v>8.7319148936170196E-2</v>
      </c>
      <c r="AE1361" s="70">
        <f>_xlfn.PERCENTILE.EXC($AC1361:AC$5675,0.35)</f>
        <v>5.0733153156721784E-2</v>
      </c>
      <c r="AF1361" s="71">
        <f t="shared" si="791"/>
        <v>3.0669036720104671E-2</v>
      </c>
      <c r="AG1361" s="70">
        <f t="shared" si="792"/>
        <v>-0.27366487307327381</v>
      </c>
      <c r="AH1361" s="70">
        <f t="shared" si="793"/>
        <v>-0.29773719104760293</v>
      </c>
      <c r="AI1361" s="61" t="str">
        <f t="shared" si="781"/>
        <v>Safety</v>
      </c>
      <c r="AJ1361" s="68" t="str">
        <f t="shared" si="782"/>
        <v>Short VOL</v>
      </c>
      <c r="AK1361" s="72" t="str">
        <f t="shared" si="783"/>
        <v>00631L</v>
      </c>
      <c r="AL1361" s="73">
        <f t="shared" si="773"/>
        <v>1</v>
      </c>
      <c r="AM1361" s="72" t="str">
        <f t="shared" si="786"/>
        <v>00631L</v>
      </c>
      <c r="AN1361" s="73">
        <f t="shared" si="774"/>
        <v>1</v>
      </c>
      <c r="AO1361" s="74" t="str">
        <f t="shared" si="780"/>
        <v>00631L</v>
      </c>
      <c r="AP1361" s="20">
        <f t="shared" si="775"/>
        <v>1</v>
      </c>
      <c r="AQ1361" s="74" t="str">
        <f t="shared" si="790"/>
        <v>00631L</v>
      </c>
      <c r="AR1361" s="20">
        <f t="shared" si="776"/>
        <v>1</v>
      </c>
      <c r="AS1361" s="74" t="str">
        <f t="shared" si="784"/>
        <v>00631L</v>
      </c>
      <c r="AT1361" s="20">
        <f t="shared" si="777"/>
        <v>1</v>
      </c>
      <c r="AU1361" s="74" t="str">
        <f t="shared" si="767"/>
        <v>00631L</v>
      </c>
      <c r="AV1361" s="20">
        <f t="shared" si="778"/>
        <v>1</v>
      </c>
      <c r="AW1361" s="74" t="str">
        <f t="shared" si="768"/>
        <v>00631L</v>
      </c>
      <c r="AX1361" s="20">
        <f t="shared" si="769"/>
        <v>1</v>
      </c>
      <c r="AY1361" s="20">
        <f t="shared" si="779"/>
        <v>0</v>
      </c>
      <c r="AZ1361" s="57">
        <v>44334</v>
      </c>
      <c r="BA1361" s="75">
        <v>33.47</v>
      </c>
      <c r="BB1361" s="90">
        <v>33.200000000000003</v>
      </c>
      <c r="BC1361" s="76">
        <f t="shared" si="787"/>
        <v>32.697916666666671</v>
      </c>
      <c r="BD1361" s="76">
        <f t="shared" si="788"/>
        <v>32.768041666666669</v>
      </c>
      <c r="BE1361" s="77">
        <f t="shared" ref="BE1361:BE1424" si="794">(BB1361-BC1361)/BC1361</f>
        <v>1.5355208665179934E-2</v>
      </c>
      <c r="BF1361" s="77">
        <f t="shared" si="785"/>
        <v>2.14220410384609E-2</v>
      </c>
    </row>
    <row r="1362" spans="1:58" s="23" customFormat="1" ht="15.75" customHeight="1" x14ac:dyDescent="0.4">
      <c r="A1362" s="57">
        <v>44330</v>
      </c>
      <c r="B1362" s="112">
        <v>19.131</v>
      </c>
      <c r="C1362" s="112">
        <v>21.367000000000001</v>
      </c>
      <c r="D1362" s="112">
        <v>22.805</v>
      </c>
      <c r="E1362" s="112">
        <v>23.334</v>
      </c>
      <c r="F1362" s="112">
        <v>23.814</v>
      </c>
      <c r="G1362" s="112">
        <v>24.042000000000002</v>
      </c>
      <c r="H1362" s="113">
        <v>23.849</v>
      </c>
      <c r="I1362" s="90">
        <f t="shared" si="770"/>
        <v>21.1434</v>
      </c>
      <c r="J1362" s="90">
        <f t="shared" si="771"/>
        <v>22.661200000000001</v>
      </c>
      <c r="K1362" s="114">
        <v>2</v>
      </c>
      <c r="L1362" s="115">
        <v>0.05</v>
      </c>
      <c r="M1362" s="90">
        <v>17.41</v>
      </c>
      <c r="N1362" s="90">
        <v>18.809999999999999</v>
      </c>
      <c r="O1362" s="90">
        <v>22.26</v>
      </c>
      <c r="P1362" s="90">
        <v>24.23</v>
      </c>
      <c r="Q1362" s="90">
        <v>24.69</v>
      </c>
      <c r="R1362" s="63">
        <f t="shared" si="759"/>
        <v>10.270000000000003</v>
      </c>
      <c r="S1362" s="64">
        <f t="shared" ref="S1362:S1425" si="795">(N1362-N1363)/N1363</f>
        <v>-0.18677042801556423</v>
      </c>
      <c r="T1362" s="65">
        <f t="shared" si="789"/>
        <v>0.92557150451887304</v>
      </c>
      <c r="U1362" s="65">
        <f t="shared" si="789"/>
        <v>0.84501347708894869</v>
      </c>
      <c r="V1362" s="65">
        <f t="shared" si="760"/>
        <v>0.77631035905901769</v>
      </c>
      <c r="W1362" s="65">
        <f t="shared" si="761"/>
        <v>0.76184690157958679</v>
      </c>
      <c r="X1362" s="61">
        <f t="shared" si="772"/>
        <v>0.11687836495739902</v>
      </c>
      <c r="Y1362" s="66">
        <f t="shared" si="762"/>
        <v>2.2070797977200678E-2</v>
      </c>
      <c r="Z1362" s="61">
        <f t="shared" si="763"/>
        <v>7.1785994683920329E-2</v>
      </c>
      <c r="AA1362" s="67">
        <f t="shared" si="764"/>
        <v>21.1434</v>
      </c>
      <c r="AB1362" s="68">
        <f t="shared" si="765"/>
        <v>1.7065390749601356E-2</v>
      </c>
      <c r="AC1362" s="69">
        <f t="shared" si="766"/>
        <v>0.12405103668261569</v>
      </c>
      <c r="AD1362" s="70">
        <f>_xlfn.PERCENTILE.EXC(AC1362:$AC$5675,0.5)</f>
        <v>8.7335325691006133E-2</v>
      </c>
      <c r="AE1362" s="70">
        <f>_xlfn.PERCENTILE.EXC($AC1362:AC$5675,0.35)</f>
        <v>5.065895793583796E-2</v>
      </c>
      <c r="AF1362" s="71">
        <f t="shared" si="791"/>
        <v>3.0669036720104671E-2</v>
      </c>
      <c r="AG1362" s="70">
        <f t="shared" si="792"/>
        <v>-0.27366487307327381</v>
      </c>
      <c r="AH1362" s="70">
        <f t="shared" si="793"/>
        <v>-0.29773719104760293</v>
      </c>
      <c r="AI1362" s="61" t="str">
        <f t="shared" si="781"/>
        <v>Short VOL</v>
      </c>
      <c r="AJ1362" s="68" t="str">
        <f t="shared" si="782"/>
        <v>Short VOL</v>
      </c>
      <c r="AK1362" s="72" t="str">
        <f t="shared" si="783"/>
        <v>00631L</v>
      </c>
      <c r="AL1362" s="73">
        <f t="shared" si="773"/>
        <v>1</v>
      </c>
      <c r="AM1362" s="72" t="str">
        <f t="shared" si="786"/>
        <v>00631L</v>
      </c>
      <c r="AN1362" s="73">
        <f t="shared" si="774"/>
        <v>1</v>
      </c>
      <c r="AO1362" s="74" t="str">
        <f t="shared" si="780"/>
        <v>00631L</v>
      </c>
      <c r="AP1362" s="20">
        <f t="shared" si="775"/>
        <v>1</v>
      </c>
      <c r="AQ1362" s="74" t="str">
        <f t="shared" si="790"/>
        <v>00631L</v>
      </c>
      <c r="AR1362" s="20">
        <f t="shared" si="776"/>
        <v>1</v>
      </c>
      <c r="AS1362" s="74" t="str">
        <f t="shared" si="784"/>
        <v>00631L</v>
      </c>
      <c r="AT1362" s="20">
        <f t="shared" si="777"/>
        <v>1</v>
      </c>
      <c r="AU1362" s="74" t="str">
        <f t="shared" si="767"/>
        <v>00631L</v>
      </c>
      <c r="AV1362" s="20">
        <f t="shared" si="778"/>
        <v>1</v>
      </c>
      <c r="AW1362" s="74" t="str">
        <f t="shared" si="768"/>
        <v>00631L</v>
      </c>
      <c r="AX1362" s="20">
        <f t="shared" si="769"/>
        <v>1</v>
      </c>
      <c r="AY1362" s="20">
        <f t="shared" si="779"/>
        <v>0</v>
      </c>
      <c r="AZ1362" s="57">
        <v>44333</v>
      </c>
      <c r="BA1362" s="75">
        <v>33.1</v>
      </c>
      <c r="BB1362" s="90">
        <v>33.725000000000001</v>
      </c>
      <c r="BC1362" s="76">
        <f t="shared" si="787"/>
        <v>32.63729166666667</v>
      </c>
      <c r="BD1362" s="76">
        <f t="shared" si="788"/>
        <v>32.696250000000006</v>
      </c>
      <c r="BE1362" s="77">
        <f t="shared" si="794"/>
        <v>3.3327162818605961E-2</v>
      </c>
      <c r="BF1362" s="77">
        <f t="shared" si="785"/>
        <v>1.2348510914860117E-2</v>
      </c>
    </row>
    <row r="1363" spans="1:58" s="23" customFormat="1" ht="15.75" customHeight="1" x14ac:dyDescent="0.4">
      <c r="A1363" s="57">
        <v>44329</v>
      </c>
      <c r="B1363" s="112">
        <v>22.693000000000001</v>
      </c>
      <c r="C1363" s="112">
        <v>24.081</v>
      </c>
      <c r="D1363" s="112">
        <v>24.725000000000001</v>
      </c>
      <c r="E1363" s="112">
        <v>24.890999999999998</v>
      </c>
      <c r="F1363" s="112">
        <v>25.210999999999999</v>
      </c>
      <c r="G1363" s="112">
        <v>25.216999999999999</v>
      </c>
      <c r="H1363" s="113">
        <v>25.04</v>
      </c>
      <c r="I1363" s="90">
        <f t="shared" si="770"/>
        <v>23.872799999999998</v>
      </c>
      <c r="J1363" s="90">
        <f t="shared" si="771"/>
        <v>24.628400000000003</v>
      </c>
      <c r="K1363" s="114">
        <v>3</v>
      </c>
      <c r="L1363" s="115">
        <v>0.05</v>
      </c>
      <c r="M1363" s="90">
        <v>23.21</v>
      </c>
      <c r="N1363" s="90">
        <v>23.13</v>
      </c>
      <c r="O1363" s="90">
        <v>25.26</v>
      </c>
      <c r="P1363" s="90">
        <v>26.33</v>
      </c>
      <c r="Q1363" s="90">
        <v>26.02</v>
      </c>
      <c r="R1363" s="63">
        <f t="shared" si="759"/>
        <v>5.25</v>
      </c>
      <c r="S1363" s="64">
        <f t="shared" si="795"/>
        <v>-0.16165277274374776</v>
      </c>
      <c r="T1363" s="65">
        <f t="shared" si="789"/>
        <v>1.0034587116299178</v>
      </c>
      <c r="U1363" s="65">
        <f t="shared" si="789"/>
        <v>0.91567695961995244</v>
      </c>
      <c r="V1363" s="65">
        <f t="shared" si="760"/>
        <v>0.87846562856057731</v>
      </c>
      <c r="W1363" s="65">
        <f t="shared" si="761"/>
        <v>0.88893159108378172</v>
      </c>
      <c r="X1363" s="61">
        <f t="shared" si="772"/>
        <v>6.1164235667386331E-2</v>
      </c>
      <c r="Y1363" s="66">
        <f t="shared" si="762"/>
        <v>5.9860993933550646E-3</v>
      </c>
      <c r="Z1363" s="61">
        <f t="shared" si="763"/>
        <v>3.165108407895198E-2</v>
      </c>
      <c r="AA1363" s="67">
        <f t="shared" si="764"/>
        <v>23.872800000000002</v>
      </c>
      <c r="AB1363" s="68">
        <f t="shared" si="765"/>
        <v>-1.8893212278426184E-2</v>
      </c>
      <c r="AC1363" s="69">
        <f t="shared" si="766"/>
        <v>3.21141374837874E-2</v>
      </c>
      <c r="AD1363" s="70">
        <f>_xlfn.PERCENTILE.EXC(AC1363:$AC$5675,0.5)</f>
        <v>8.7319148936170196E-2</v>
      </c>
      <c r="AE1363" s="70">
        <f>_xlfn.PERCENTILE.EXC($AC1363:AC$5675,0.35)</f>
        <v>5.0604963070377387E-2</v>
      </c>
      <c r="AF1363" s="71">
        <f t="shared" si="791"/>
        <v>3.0669036720104671E-2</v>
      </c>
      <c r="AG1363" s="70">
        <f t="shared" si="792"/>
        <v>-0.27366487307327381</v>
      </c>
      <c r="AH1363" s="70">
        <f t="shared" si="793"/>
        <v>-0.29773719104760293</v>
      </c>
      <c r="AI1363" s="61" t="str">
        <f t="shared" si="781"/>
        <v>Safety</v>
      </c>
      <c r="AJ1363" s="68" t="str">
        <f t="shared" si="782"/>
        <v>Short VOL</v>
      </c>
      <c r="AK1363" s="72" t="str">
        <f t="shared" si="783"/>
        <v>00631L</v>
      </c>
      <c r="AL1363" s="73">
        <f t="shared" si="773"/>
        <v>1</v>
      </c>
      <c r="AM1363" s="72" t="str">
        <f t="shared" si="786"/>
        <v>00631L</v>
      </c>
      <c r="AN1363" s="73">
        <f t="shared" si="774"/>
        <v>1</v>
      </c>
      <c r="AO1363" s="74" t="str">
        <f t="shared" si="780"/>
        <v>00631L</v>
      </c>
      <c r="AP1363" s="20">
        <f t="shared" si="775"/>
        <v>1</v>
      </c>
      <c r="AQ1363" s="74" t="str">
        <f t="shared" si="790"/>
        <v>00631L</v>
      </c>
      <c r="AR1363" s="20">
        <f t="shared" si="776"/>
        <v>1</v>
      </c>
      <c r="AS1363" s="74" t="str">
        <f t="shared" si="784"/>
        <v>00631L</v>
      </c>
      <c r="AT1363" s="20">
        <f t="shared" si="777"/>
        <v>1</v>
      </c>
      <c r="AU1363" s="74" t="str">
        <f t="shared" si="767"/>
        <v>00631L</v>
      </c>
      <c r="AV1363" s="20">
        <f t="shared" si="778"/>
        <v>1</v>
      </c>
      <c r="AW1363" s="74" t="str">
        <f t="shared" si="768"/>
        <v>00635U</v>
      </c>
      <c r="AX1363" s="20">
        <f t="shared" si="769"/>
        <v>0</v>
      </c>
      <c r="AY1363" s="20">
        <f t="shared" si="779"/>
        <v>0</v>
      </c>
      <c r="AZ1363" s="57">
        <v>44330</v>
      </c>
      <c r="BA1363" s="75">
        <v>33.36</v>
      </c>
      <c r="BB1363" s="90">
        <v>33.549999999999997</v>
      </c>
      <c r="BC1363" s="76">
        <f t="shared" si="787"/>
        <v>32.57</v>
      </c>
      <c r="BD1363" s="76">
        <f t="shared" si="788"/>
        <v>32.631208333333333</v>
      </c>
      <c r="BE1363" s="77">
        <f t="shared" si="794"/>
        <v>3.0089038992938192E-2</v>
      </c>
      <c r="BF1363" s="77">
        <f t="shared" si="785"/>
        <v>2.2334191833227119E-2</v>
      </c>
    </row>
    <row r="1364" spans="1:58" s="23" customFormat="1" ht="15.75" customHeight="1" x14ac:dyDescent="0.4">
      <c r="A1364" s="57">
        <v>44328</v>
      </c>
      <c r="B1364" s="112">
        <v>25.972999999999999</v>
      </c>
      <c r="C1364" s="112">
        <v>26.433</v>
      </c>
      <c r="D1364" s="112">
        <v>26.547000000000001</v>
      </c>
      <c r="E1364" s="112">
        <v>26.516999999999999</v>
      </c>
      <c r="F1364" s="112">
        <v>26.710999999999999</v>
      </c>
      <c r="G1364" s="112">
        <v>26.553999999999998</v>
      </c>
      <c r="H1364" s="113">
        <v>26.155000000000001</v>
      </c>
      <c r="I1364" s="90">
        <f t="shared" si="770"/>
        <v>26.341000000000001</v>
      </c>
      <c r="J1364" s="90">
        <f t="shared" si="771"/>
        <v>26.5242</v>
      </c>
      <c r="K1364" s="114">
        <v>4</v>
      </c>
      <c r="L1364" s="115">
        <v>0.05</v>
      </c>
      <c r="M1364" s="90">
        <v>29.55</v>
      </c>
      <c r="N1364" s="90">
        <v>27.59</v>
      </c>
      <c r="O1364" s="90">
        <v>28.18</v>
      </c>
      <c r="P1364" s="90">
        <v>28.62</v>
      </c>
      <c r="Q1364" s="90">
        <v>27.3</v>
      </c>
      <c r="R1364" s="63">
        <f t="shared" si="759"/>
        <v>-0.34000000000000341</v>
      </c>
      <c r="S1364" s="64">
        <f t="shared" si="795"/>
        <v>0.26327838827838829</v>
      </c>
      <c r="T1364" s="65">
        <f t="shared" si="789"/>
        <v>1.0710402319681045</v>
      </c>
      <c r="U1364" s="65">
        <f t="shared" si="789"/>
        <v>0.97906316536550742</v>
      </c>
      <c r="V1364" s="65">
        <f t="shared" si="760"/>
        <v>0.96401118099231298</v>
      </c>
      <c r="W1364" s="65">
        <f t="shared" si="761"/>
        <v>1.0106227106227106</v>
      </c>
      <c r="X1364" s="61">
        <f t="shared" si="772"/>
        <v>1.7710699572633153E-2</v>
      </c>
      <c r="Y1364" s="66">
        <f t="shared" si="762"/>
        <v>-1.3651619715654045E-2</v>
      </c>
      <c r="Z1364" s="61">
        <f t="shared" si="763"/>
        <v>6.954937170190933E-3</v>
      </c>
      <c r="AA1364" s="67">
        <f t="shared" si="764"/>
        <v>26.341000000000001</v>
      </c>
      <c r="AB1364" s="68">
        <f t="shared" si="765"/>
        <v>-5.8608191373686148E-2</v>
      </c>
      <c r="AC1364" s="69">
        <f t="shared" si="766"/>
        <v>-4.5270025371511376E-2</v>
      </c>
      <c r="AD1364" s="70">
        <f>_xlfn.PERCENTILE.EXC(AC1364:$AC$5675,0.5)</f>
        <v>8.7335325691006133E-2</v>
      </c>
      <c r="AE1364" s="70">
        <f>_xlfn.PERCENTILE.EXC($AC1364:AC$5675,0.35)</f>
        <v>5.0722553839452671E-2</v>
      </c>
      <c r="AF1364" s="71">
        <f t="shared" si="791"/>
        <v>3.0669036720104671E-2</v>
      </c>
      <c r="AG1364" s="70">
        <f t="shared" si="792"/>
        <v>-0.27366487307327381</v>
      </c>
      <c r="AH1364" s="70">
        <f t="shared" si="793"/>
        <v>-0.29773719104760293</v>
      </c>
      <c r="AI1364" s="61" t="str">
        <f t="shared" si="781"/>
        <v>Safety</v>
      </c>
      <c r="AJ1364" s="68" t="str">
        <f t="shared" si="782"/>
        <v>Safety</v>
      </c>
      <c r="AK1364" s="72" t="str">
        <f t="shared" si="783"/>
        <v>00631L</v>
      </c>
      <c r="AL1364" s="73">
        <f t="shared" si="773"/>
        <v>1</v>
      </c>
      <c r="AM1364" s="72" t="str">
        <f t="shared" si="786"/>
        <v>00631L</v>
      </c>
      <c r="AN1364" s="73">
        <f t="shared" si="774"/>
        <v>1</v>
      </c>
      <c r="AO1364" s="74" t="str">
        <f t="shared" si="780"/>
        <v>00635U</v>
      </c>
      <c r="AP1364" s="20">
        <f t="shared" si="775"/>
        <v>0</v>
      </c>
      <c r="AQ1364" s="74" t="str">
        <f t="shared" si="790"/>
        <v>00631L</v>
      </c>
      <c r="AR1364" s="20">
        <f t="shared" si="776"/>
        <v>1</v>
      </c>
      <c r="AS1364" s="74" t="str">
        <f t="shared" si="784"/>
        <v>00631L</v>
      </c>
      <c r="AT1364" s="20">
        <f t="shared" si="777"/>
        <v>1</v>
      </c>
      <c r="AU1364" s="74" t="str">
        <f t="shared" si="767"/>
        <v>00635U</v>
      </c>
      <c r="AV1364" s="20">
        <f t="shared" si="778"/>
        <v>0</v>
      </c>
      <c r="AW1364" s="74" t="str">
        <f t="shared" si="768"/>
        <v>00635U</v>
      </c>
      <c r="AX1364" s="20">
        <f t="shared" si="769"/>
        <v>0</v>
      </c>
      <c r="AY1364" s="20">
        <f t="shared" si="779"/>
        <v>1</v>
      </c>
      <c r="AZ1364" s="57">
        <v>44329</v>
      </c>
      <c r="BA1364" s="75">
        <v>33.78</v>
      </c>
      <c r="BB1364" s="90">
        <v>33.837499999999999</v>
      </c>
      <c r="BC1364" s="76">
        <f t="shared" si="787"/>
        <v>32.505000000000003</v>
      </c>
      <c r="BD1364" s="76">
        <f t="shared" si="788"/>
        <v>32.573833333333333</v>
      </c>
      <c r="BE1364" s="77">
        <f t="shared" si="794"/>
        <v>4.0993693277957113E-2</v>
      </c>
      <c r="BF1364" s="77">
        <f t="shared" si="785"/>
        <v>3.702869890453999E-2</v>
      </c>
    </row>
    <row r="1365" spans="1:58" s="23" customFormat="1" ht="15.75" customHeight="1" x14ac:dyDescent="0.4">
      <c r="A1365" s="57">
        <v>44327</v>
      </c>
      <c r="B1365" s="112">
        <v>21.239000000000001</v>
      </c>
      <c r="C1365" s="112">
        <v>22.849</v>
      </c>
      <c r="D1365" s="112">
        <v>23.974</v>
      </c>
      <c r="E1365" s="112">
        <v>24.35</v>
      </c>
      <c r="F1365" s="112">
        <v>24.9</v>
      </c>
      <c r="G1365" s="112">
        <v>24.998000000000001</v>
      </c>
      <c r="H1365" s="113">
        <v>24.8</v>
      </c>
      <c r="I1365" s="90">
        <f t="shared" si="770"/>
        <v>22.4465</v>
      </c>
      <c r="J1365" s="90">
        <f t="shared" si="771"/>
        <v>23.69275</v>
      </c>
      <c r="K1365" s="114">
        <v>5</v>
      </c>
      <c r="L1365" s="115">
        <v>0.05</v>
      </c>
      <c r="M1365" s="90">
        <v>22.03</v>
      </c>
      <c r="N1365" s="90">
        <v>21.84</v>
      </c>
      <c r="O1365" s="90">
        <v>24.23</v>
      </c>
      <c r="P1365" s="90">
        <v>25.64</v>
      </c>
      <c r="Q1365" s="90">
        <v>25.29</v>
      </c>
      <c r="R1365" s="63">
        <f t="shared" si="759"/>
        <v>6</v>
      </c>
      <c r="S1365" s="64">
        <f t="shared" si="795"/>
        <v>0.1108850457782299</v>
      </c>
      <c r="T1365" s="65">
        <f t="shared" si="789"/>
        <v>1.0086996336996337</v>
      </c>
      <c r="U1365" s="65">
        <f t="shared" si="789"/>
        <v>0.90136194799834912</v>
      </c>
      <c r="V1365" s="65">
        <f t="shared" si="760"/>
        <v>0.85179407176287047</v>
      </c>
      <c r="W1365" s="65">
        <f t="shared" si="761"/>
        <v>0.86358244365361803</v>
      </c>
      <c r="X1365" s="61">
        <f t="shared" si="772"/>
        <v>7.580394557182539E-2</v>
      </c>
      <c r="Y1365" s="66">
        <f t="shared" si="762"/>
        <v>1.8480492813141652E-2</v>
      </c>
      <c r="Z1365" s="61">
        <f t="shared" si="763"/>
        <v>5.5520905263626838E-2</v>
      </c>
      <c r="AA1365" s="67">
        <f t="shared" si="764"/>
        <v>22.4465</v>
      </c>
      <c r="AB1365" s="68">
        <f t="shared" si="765"/>
        <v>-2.7518315018314976E-2</v>
      </c>
      <c r="AC1365" s="69">
        <f t="shared" si="766"/>
        <v>2.7770146520146543E-2</v>
      </c>
      <c r="AD1365" s="70">
        <f>_xlfn.PERCENTILE.EXC(AC1365:$AC$5675,0.5)</f>
        <v>8.7351502445842069E-2</v>
      </c>
      <c r="AE1365" s="70">
        <f>_xlfn.PERCENTILE.EXC($AC1365:AC$5675,0.35)</f>
        <v>5.082967372392222E-2</v>
      </c>
      <c r="AF1365" s="71">
        <f t="shared" si="791"/>
        <v>3.1790413442250434E-2</v>
      </c>
      <c r="AG1365" s="70">
        <f t="shared" si="792"/>
        <v>-0.27366487307327381</v>
      </c>
      <c r="AH1365" s="70">
        <f t="shared" si="793"/>
        <v>-0.29773719104760293</v>
      </c>
      <c r="AI1365" s="61" t="str">
        <f t="shared" si="781"/>
        <v>Safety</v>
      </c>
      <c r="AJ1365" s="68" t="str">
        <f t="shared" si="782"/>
        <v>Safety</v>
      </c>
      <c r="AK1365" s="72" t="str">
        <f t="shared" si="783"/>
        <v>00631L</v>
      </c>
      <c r="AL1365" s="73">
        <f t="shared" si="773"/>
        <v>1</v>
      </c>
      <c r="AM1365" s="72" t="str">
        <f t="shared" si="786"/>
        <v>00631L</v>
      </c>
      <c r="AN1365" s="73">
        <f t="shared" si="774"/>
        <v>1</v>
      </c>
      <c r="AO1365" s="74" t="str">
        <f t="shared" si="780"/>
        <v>00635U</v>
      </c>
      <c r="AP1365" s="20">
        <f t="shared" si="775"/>
        <v>0</v>
      </c>
      <c r="AQ1365" s="74" t="str">
        <f t="shared" si="790"/>
        <v>00631L</v>
      </c>
      <c r="AR1365" s="20">
        <f t="shared" si="776"/>
        <v>1</v>
      </c>
      <c r="AS1365" s="74" t="str">
        <f t="shared" si="784"/>
        <v>00631L</v>
      </c>
      <c r="AT1365" s="20">
        <f t="shared" si="777"/>
        <v>1</v>
      </c>
      <c r="AU1365" s="74" t="str">
        <f t="shared" si="767"/>
        <v>00635U</v>
      </c>
      <c r="AV1365" s="20">
        <f t="shared" si="778"/>
        <v>0</v>
      </c>
      <c r="AW1365" s="74" t="str">
        <f t="shared" si="768"/>
        <v>00635U</v>
      </c>
      <c r="AX1365" s="20">
        <f t="shared" si="769"/>
        <v>0</v>
      </c>
      <c r="AY1365" s="20">
        <f t="shared" si="779"/>
        <v>1</v>
      </c>
      <c r="AZ1365" s="57">
        <v>44328</v>
      </c>
      <c r="BA1365" s="75">
        <v>33.840000000000003</v>
      </c>
      <c r="BB1365" s="90">
        <v>33.725000000000001</v>
      </c>
      <c r="BC1365" s="76">
        <f t="shared" si="787"/>
        <v>32.441250000000004</v>
      </c>
      <c r="BD1365" s="76">
        <f t="shared" si="788"/>
        <v>32.505041666666671</v>
      </c>
      <c r="BE1365" s="77">
        <f t="shared" si="794"/>
        <v>3.9571533156089779E-2</v>
      </c>
      <c r="BF1365" s="77">
        <f t="shared" si="785"/>
        <v>4.1069270023496335E-2</v>
      </c>
    </row>
    <row r="1366" spans="1:58" s="23" customFormat="1" ht="15.75" customHeight="1" x14ac:dyDescent="0.4">
      <c r="A1366" s="57">
        <v>44326</v>
      </c>
      <c r="B1366" s="112">
        <v>19.481999999999999</v>
      </c>
      <c r="C1366" s="112">
        <v>21.349</v>
      </c>
      <c r="D1366" s="112">
        <v>22.798999999999999</v>
      </c>
      <c r="E1366" s="112">
        <v>23.391999999999999</v>
      </c>
      <c r="F1366" s="112">
        <v>24.001000000000001</v>
      </c>
      <c r="G1366" s="112">
        <v>24.247</v>
      </c>
      <c r="H1366" s="113">
        <v>24.1</v>
      </c>
      <c r="I1366" s="90">
        <f t="shared" si="770"/>
        <v>20.788899999999998</v>
      </c>
      <c r="J1366" s="90">
        <f t="shared" si="771"/>
        <v>22.364000000000001</v>
      </c>
      <c r="K1366" s="114">
        <v>6</v>
      </c>
      <c r="L1366" s="115">
        <v>0.05</v>
      </c>
      <c r="M1366" s="90">
        <v>19.68</v>
      </c>
      <c r="N1366" s="90">
        <v>19.66</v>
      </c>
      <c r="O1366" s="90">
        <v>22.4</v>
      </c>
      <c r="P1366" s="90">
        <v>24.28</v>
      </c>
      <c r="Q1366" s="90">
        <v>24.5</v>
      </c>
      <c r="R1366" s="63">
        <f t="shared" si="759"/>
        <v>7.3399999999999963</v>
      </c>
      <c r="S1366" s="64">
        <f t="shared" si="795"/>
        <v>0.17795086878370273</v>
      </c>
      <c r="T1366" s="65">
        <f t="shared" si="789"/>
        <v>1.0010172939979654</v>
      </c>
      <c r="U1366" s="65">
        <f t="shared" si="789"/>
        <v>0.87767857142857153</v>
      </c>
      <c r="V1366" s="65">
        <f t="shared" si="760"/>
        <v>0.8097199341021416</v>
      </c>
      <c r="W1366" s="65">
        <f t="shared" si="761"/>
        <v>0.8024489795918367</v>
      </c>
      <c r="X1366" s="61">
        <f t="shared" si="772"/>
        <v>9.5832050097525975E-2</v>
      </c>
      <c r="Y1366" s="66">
        <f t="shared" si="762"/>
        <v>3.0266757865937157E-2</v>
      </c>
      <c r="Z1366" s="61">
        <f t="shared" si="763"/>
        <v>7.5766394566331205E-2</v>
      </c>
      <c r="AA1366" s="67">
        <f t="shared" si="764"/>
        <v>20.788899999999998</v>
      </c>
      <c r="AB1366" s="68">
        <f t="shared" si="765"/>
        <v>-9.0539165818922084E-3</v>
      </c>
      <c r="AC1366" s="69">
        <f t="shared" si="766"/>
        <v>5.7421159715157578E-2</v>
      </c>
      <c r="AD1366" s="70">
        <f>_xlfn.PERCENTILE.EXC(AC1366:$AC$5675,0.5)</f>
        <v>8.7391331904240754E-2</v>
      </c>
      <c r="AE1366" s="70">
        <f>_xlfn.PERCENTILE.EXC($AC1366:AC$5675,0.35)</f>
        <v>5.086778331832649E-2</v>
      </c>
      <c r="AF1366" s="71">
        <f t="shared" si="791"/>
        <v>3.1790413442250434E-2</v>
      </c>
      <c r="AG1366" s="70">
        <f t="shared" si="792"/>
        <v>-0.27366487307327381</v>
      </c>
      <c r="AH1366" s="70">
        <f t="shared" si="793"/>
        <v>-0.29773719104760293</v>
      </c>
      <c r="AI1366" s="61" t="str">
        <f t="shared" si="781"/>
        <v>Safety</v>
      </c>
      <c r="AJ1366" s="68" t="str">
        <f t="shared" si="782"/>
        <v>Short VOL</v>
      </c>
      <c r="AK1366" s="72" t="str">
        <f t="shared" si="783"/>
        <v>00631L</v>
      </c>
      <c r="AL1366" s="73">
        <f t="shared" si="773"/>
        <v>1</v>
      </c>
      <c r="AM1366" s="72" t="str">
        <f t="shared" si="786"/>
        <v>00631L</v>
      </c>
      <c r="AN1366" s="73">
        <f t="shared" si="774"/>
        <v>1</v>
      </c>
      <c r="AO1366" s="74" t="str">
        <f t="shared" si="780"/>
        <v>00631L</v>
      </c>
      <c r="AP1366" s="20">
        <f t="shared" si="775"/>
        <v>1</v>
      </c>
      <c r="AQ1366" s="74" t="str">
        <f t="shared" si="790"/>
        <v>00631L</v>
      </c>
      <c r="AR1366" s="20">
        <f t="shared" si="776"/>
        <v>1</v>
      </c>
      <c r="AS1366" s="74" t="str">
        <f t="shared" si="784"/>
        <v>00631L</v>
      </c>
      <c r="AT1366" s="20">
        <f t="shared" si="777"/>
        <v>1</v>
      </c>
      <c r="AU1366" s="74" t="str">
        <f t="shared" si="767"/>
        <v>00631L</v>
      </c>
      <c r="AV1366" s="20">
        <f t="shared" si="778"/>
        <v>1</v>
      </c>
      <c r="AW1366" s="74" t="str">
        <f t="shared" si="768"/>
        <v>00631L</v>
      </c>
      <c r="AX1366" s="20">
        <f t="shared" si="769"/>
        <v>1</v>
      </c>
      <c r="AY1366" s="20">
        <f t="shared" si="779"/>
        <v>0</v>
      </c>
      <c r="AZ1366" s="57">
        <v>44327</v>
      </c>
      <c r="BA1366" s="75">
        <v>33.86</v>
      </c>
      <c r="BB1366" s="90">
        <v>33.8125</v>
      </c>
      <c r="BC1366" s="76">
        <f t="shared" si="787"/>
        <v>32.379375000000003</v>
      </c>
      <c r="BD1366" s="76">
        <f t="shared" si="788"/>
        <v>32.443500000000007</v>
      </c>
      <c r="BE1366" s="77">
        <f t="shared" si="794"/>
        <v>4.4260428127473023E-2</v>
      </c>
      <c r="BF1366" s="77">
        <f t="shared" si="785"/>
        <v>4.3660517515064397E-2</v>
      </c>
    </row>
    <row r="1367" spans="1:58" s="23" customFormat="1" ht="15.75" customHeight="1" x14ac:dyDescent="0.4">
      <c r="A1367" s="57">
        <v>44323</v>
      </c>
      <c r="B1367" s="112">
        <v>18.292000000000002</v>
      </c>
      <c r="C1367" s="112">
        <v>20.542000000000002</v>
      </c>
      <c r="D1367" s="112">
        <v>22.207999999999998</v>
      </c>
      <c r="E1367" s="112">
        <v>22.901</v>
      </c>
      <c r="F1367" s="112">
        <v>23.6</v>
      </c>
      <c r="G1367" s="112">
        <v>23.850999999999999</v>
      </c>
      <c r="H1367" s="113">
        <v>23.725000000000001</v>
      </c>
      <c r="I1367" s="90">
        <f t="shared" si="770"/>
        <v>19.7545</v>
      </c>
      <c r="J1367" s="90">
        <f t="shared" si="771"/>
        <v>21.6249</v>
      </c>
      <c r="K1367" s="114">
        <v>7</v>
      </c>
      <c r="L1367" s="115">
        <v>0.05</v>
      </c>
      <c r="M1367" s="90">
        <v>14.09</v>
      </c>
      <c r="N1367" s="90">
        <v>16.690000000000001</v>
      </c>
      <c r="O1367" s="90">
        <v>20.79</v>
      </c>
      <c r="P1367" s="90">
        <v>23.13</v>
      </c>
      <c r="Q1367" s="90">
        <v>23.77</v>
      </c>
      <c r="R1367" s="63">
        <f t="shared" si="759"/>
        <v>13.14</v>
      </c>
      <c r="S1367" s="64">
        <f t="shared" si="795"/>
        <v>-9.2441544317563851E-2</v>
      </c>
      <c r="T1367" s="65">
        <f t="shared" si="789"/>
        <v>0.84421809466746545</v>
      </c>
      <c r="U1367" s="65">
        <f t="shared" si="789"/>
        <v>0.80278980278980283</v>
      </c>
      <c r="V1367" s="65">
        <f t="shared" si="760"/>
        <v>0.72157371379161273</v>
      </c>
      <c r="W1367" s="65">
        <f t="shared" si="761"/>
        <v>0.70214556163230968</v>
      </c>
      <c r="X1367" s="61">
        <f t="shared" si="772"/>
        <v>0.12300459217144105</v>
      </c>
      <c r="Y1367" s="66">
        <f t="shared" si="762"/>
        <v>3.5980961530064262E-2</v>
      </c>
      <c r="Z1367" s="61">
        <f t="shared" si="763"/>
        <v>9.4682224303323292E-2</v>
      </c>
      <c r="AA1367" s="67">
        <f t="shared" si="764"/>
        <v>19.7545</v>
      </c>
      <c r="AB1367" s="68">
        <f t="shared" si="765"/>
        <v>9.5985620131815469E-2</v>
      </c>
      <c r="AC1367" s="69">
        <f t="shared" si="766"/>
        <v>0.18361294188136601</v>
      </c>
      <c r="AD1367" s="70">
        <f>_xlfn.PERCENTILE.EXC(AC1367:$AC$5675,0.5)</f>
        <v>8.7431161362639453E-2</v>
      </c>
      <c r="AE1367" s="70">
        <f>_xlfn.PERCENTILE.EXC($AC1367:AC$5675,0.35)</f>
        <v>5.0847262767493434E-2</v>
      </c>
      <c r="AF1367" s="71">
        <f t="shared" si="791"/>
        <v>3.0669036720104671E-2</v>
      </c>
      <c r="AG1367" s="70">
        <f t="shared" si="792"/>
        <v>-0.27366487307327381</v>
      </c>
      <c r="AH1367" s="70">
        <f t="shared" si="793"/>
        <v>-0.29773719104760293</v>
      </c>
      <c r="AI1367" s="61" t="str">
        <f t="shared" si="781"/>
        <v>Short VOL</v>
      </c>
      <c r="AJ1367" s="68" t="str">
        <f t="shared" si="782"/>
        <v>Short VOL</v>
      </c>
      <c r="AK1367" s="72" t="str">
        <f t="shared" si="783"/>
        <v>00631L</v>
      </c>
      <c r="AL1367" s="73">
        <f t="shared" si="773"/>
        <v>1</v>
      </c>
      <c r="AM1367" s="72" t="str">
        <f t="shared" si="786"/>
        <v>00631L</v>
      </c>
      <c r="AN1367" s="73">
        <f t="shared" si="774"/>
        <v>1</v>
      </c>
      <c r="AO1367" s="74" t="str">
        <f t="shared" si="780"/>
        <v>00631L</v>
      </c>
      <c r="AP1367" s="20">
        <f t="shared" si="775"/>
        <v>1</v>
      </c>
      <c r="AQ1367" s="74" t="str">
        <f t="shared" si="790"/>
        <v>00631L</v>
      </c>
      <c r="AR1367" s="20">
        <f t="shared" si="776"/>
        <v>1</v>
      </c>
      <c r="AS1367" s="74" t="str">
        <f t="shared" si="784"/>
        <v>00631L</v>
      </c>
      <c r="AT1367" s="20">
        <f t="shared" si="777"/>
        <v>1</v>
      </c>
      <c r="AU1367" s="74" t="str">
        <f t="shared" si="767"/>
        <v>00631L</v>
      </c>
      <c r="AV1367" s="20">
        <f t="shared" si="778"/>
        <v>1</v>
      </c>
      <c r="AW1367" s="74" t="str">
        <f t="shared" si="768"/>
        <v>00631L</v>
      </c>
      <c r="AX1367" s="20">
        <f t="shared" si="769"/>
        <v>1</v>
      </c>
      <c r="AY1367" s="20">
        <f t="shared" si="779"/>
        <v>0</v>
      </c>
      <c r="AZ1367" s="57">
        <v>44326</v>
      </c>
      <c r="BA1367" s="75">
        <v>33.81</v>
      </c>
      <c r="BB1367" s="90">
        <v>33.674999999999997</v>
      </c>
      <c r="BC1367" s="76">
        <f t="shared" si="787"/>
        <v>32.30916666666667</v>
      </c>
      <c r="BD1367" s="76">
        <f t="shared" si="788"/>
        <v>32.379333333333342</v>
      </c>
      <c r="BE1367" s="77">
        <f t="shared" si="794"/>
        <v>4.2273864486342697E-2</v>
      </c>
      <c r="BF1367" s="77">
        <f t="shared" si="785"/>
        <v>4.4184562169284722E-2</v>
      </c>
    </row>
    <row r="1368" spans="1:58" s="23" customFormat="1" ht="15.75" customHeight="1" x14ac:dyDescent="0.4">
      <c r="A1368" s="57">
        <v>44322</v>
      </c>
      <c r="B1368" s="112">
        <v>19.689</v>
      </c>
      <c r="C1368" s="112">
        <v>21.672999999999998</v>
      </c>
      <c r="D1368" s="112">
        <v>22.962</v>
      </c>
      <c r="E1368" s="112">
        <v>23.5</v>
      </c>
      <c r="F1368" s="112">
        <v>24.073</v>
      </c>
      <c r="G1368" s="112">
        <v>24.25</v>
      </c>
      <c r="H1368" s="113">
        <v>24.125</v>
      </c>
      <c r="I1368" s="90">
        <f t="shared" si="770"/>
        <v>20.8794</v>
      </c>
      <c r="J1368" s="90">
        <f t="shared" si="771"/>
        <v>22.446400000000001</v>
      </c>
      <c r="K1368" s="114">
        <v>8</v>
      </c>
      <c r="L1368" s="115">
        <v>0.05</v>
      </c>
      <c r="M1368" s="90">
        <v>16.04</v>
      </c>
      <c r="N1368" s="90">
        <v>18.39</v>
      </c>
      <c r="O1368" s="90">
        <v>21.88</v>
      </c>
      <c r="P1368" s="90">
        <v>23.88</v>
      </c>
      <c r="Q1368" s="90">
        <v>24.24</v>
      </c>
      <c r="R1368" s="63">
        <f t="shared" si="759"/>
        <v>11.329999999999998</v>
      </c>
      <c r="S1368" s="64">
        <f t="shared" si="795"/>
        <v>-3.9686684073106951E-2</v>
      </c>
      <c r="T1368" s="65">
        <f t="shared" si="789"/>
        <v>0.87221315932572041</v>
      </c>
      <c r="U1368" s="65">
        <f t="shared" si="789"/>
        <v>0.84049360146252294</v>
      </c>
      <c r="V1368" s="65">
        <f t="shared" si="760"/>
        <v>0.7701005025125629</v>
      </c>
      <c r="W1368" s="65">
        <f t="shared" si="761"/>
        <v>0.75866336633663378</v>
      </c>
      <c r="X1368" s="61">
        <f t="shared" si="772"/>
        <v>0.10076692569455016</v>
      </c>
      <c r="Y1368" s="66">
        <f t="shared" si="762"/>
        <v>2.6595744680851064E-2</v>
      </c>
      <c r="Z1368" s="61">
        <f t="shared" si="763"/>
        <v>7.505004933091948E-2</v>
      </c>
      <c r="AA1368" s="67">
        <f t="shared" si="764"/>
        <v>20.879399999999997</v>
      </c>
      <c r="AB1368" s="68">
        <f t="shared" si="765"/>
        <v>7.0636215334420854E-2</v>
      </c>
      <c r="AC1368" s="69">
        <f t="shared" si="766"/>
        <v>0.13536704730831953</v>
      </c>
      <c r="AD1368" s="70">
        <f>_xlfn.PERCENTILE.EXC(AC1368:$AC$5675,0.5)</f>
        <v>8.7391331904240754E-2</v>
      </c>
      <c r="AE1368" s="70">
        <f>_xlfn.PERCENTILE.EXC($AC1368:AC$5675,0.35)</f>
        <v>5.0826742216660357E-2</v>
      </c>
      <c r="AF1368" s="71">
        <f t="shared" si="791"/>
        <v>3.0669036720104671E-2</v>
      </c>
      <c r="AG1368" s="70">
        <f t="shared" si="792"/>
        <v>-0.27366487307327381</v>
      </c>
      <c r="AH1368" s="70">
        <f t="shared" si="793"/>
        <v>-0.29773719104760293</v>
      </c>
      <c r="AI1368" s="61" t="str">
        <f t="shared" si="781"/>
        <v>Short VOL</v>
      </c>
      <c r="AJ1368" s="68" t="str">
        <f t="shared" si="782"/>
        <v>Short VOL</v>
      </c>
      <c r="AK1368" s="72" t="str">
        <f t="shared" si="783"/>
        <v>00631L</v>
      </c>
      <c r="AL1368" s="73">
        <f t="shared" si="773"/>
        <v>1</v>
      </c>
      <c r="AM1368" s="72" t="str">
        <f t="shared" si="786"/>
        <v>00631L</v>
      </c>
      <c r="AN1368" s="73">
        <f t="shared" si="774"/>
        <v>1</v>
      </c>
      <c r="AO1368" s="74" t="str">
        <f t="shared" si="780"/>
        <v>00631L</v>
      </c>
      <c r="AP1368" s="20">
        <f t="shared" si="775"/>
        <v>1</v>
      </c>
      <c r="AQ1368" s="74" t="str">
        <f t="shared" si="790"/>
        <v>00631L</v>
      </c>
      <c r="AR1368" s="20">
        <f t="shared" si="776"/>
        <v>1</v>
      </c>
      <c r="AS1368" s="74" t="str">
        <f t="shared" si="784"/>
        <v>00631L</v>
      </c>
      <c r="AT1368" s="20">
        <f t="shared" si="777"/>
        <v>1</v>
      </c>
      <c r="AU1368" s="74" t="str">
        <f t="shared" si="767"/>
        <v>00631L</v>
      </c>
      <c r="AV1368" s="20">
        <f t="shared" si="778"/>
        <v>1</v>
      </c>
      <c r="AW1368" s="74" t="str">
        <f t="shared" si="768"/>
        <v>00631L</v>
      </c>
      <c r="AX1368" s="20">
        <f t="shared" si="769"/>
        <v>1</v>
      </c>
      <c r="AY1368" s="20">
        <f t="shared" si="779"/>
        <v>0</v>
      </c>
      <c r="AZ1368" s="57">
        <v>44323</v>
      </c>
      <c r="BA1368" s="75">
        <v>33.81</v>
      </c>
      <c r="BB1368" s="90">
        <v>32.975000000000001</v>
      </c>
      <c r="BC1368" s="76">
        <f t="shared" si="787"/>
        <v>32.236666666666672</v>
      </c>
      <c r="BD1368" s="76">
        <f t="shared" si="788"/>
        <v>32.311416666666666</v>
      </c>
      <c r="BE1368" s="77">
        <f t="shared" si="794"/>
        <v>2.290352600558359E-2</v>
      </c>
      <c r="BF1368" s="77">
        <f t="shared" si="785"/>
        <v>4.6379375710855639E-2</v>
      </c>
    </row>
    <row r="1369" spans="1:58" s="23" customFormat="1" ht="15.75" customHeight="1" x14ac:dyDescent="0.4">
      <c r="A1369" s="57">
        <v>44321</v>
      </c>
      <c r="B1369" s="112">
        <v>19.978000000000002</v>
      </c>
      <c r="C1369" s="112">
        <v>21.675999999999998</v>
      </c>
      <c r="D1369" s="112">
        <v>23</v>
      </c>
      <c r="E1369" s="112">
        <v>23.5</v>
      </c>
      <c r="F1369" s="112">
        <v>24.1</v>
      </c>
      <c r="G1369" s="112">
        <v>24.3</v>
      </c>
      <c r="H1369" s="113">
        <v>24.15</v>
      </c>
      <c r="I1369" s="90">
        <f t="shared" si="770"/>
        <v>20.911899999999999</v>
      </c>
      <c r="J1369" s="90">
        <f t="shared" si="771"/>
        <v>22.404199999999999</v>
      </c>
      <c r="K1369" s="114">
        <v>9</v>
      </c>
      <c r="L1369" s="115">
        <v>0.05</v>
      </c>
      <c r="M1369" s="90">
        <v>17.57</v>
      </c>
      <c r="N1369" s="90">
        <v>19.149999999999999</v>
      </c>
      <c r="O1369" s="90">
        <v>22.26</v>
      </c>
      <c r="P1369" s="90">
        <v>24.3</v>
      </c>
      <c r="Q1369" s="90">
        <v>24.58</v>
      </c>
      <c r="R1369" s="63">
        <f t="shared" si="759"/>
        <v>9.8400000000000034</v>
      </c>
      <c r="S1369" s="64">
        <f t="shared" si="795"/>
        <v>-1.6940451745379972E-2</v>
      </c>
      <c r="T1369" s="65">
        <f t="shared" si="789"/>
        <v>0.91749347258485647</v>
      </c>
      <c r="U1369" s="65">
        <f t="shared" si="789"/>
        <v>0.8602875112309073</v>
      </c>
      <c r="V1369" s="65">
        <f t="shared" si="760"/>
        <v>0.78806584362139909</v>
      </c>
      <c r="W1369" s="65">
        <f t="shared" si="761"/>
        <v>0.77908868999186331</v>
      </c>
      <c r="X1369" s="61">
        <f t="shared" si="772"/>
        <v>8.4993492842126178E-2</v>
      </c>
      <c r="Y1369" s="66">
        <f t="shared" si="762"/>
        <v>2.7659574468085046E-2</v>
      </c>
      <c r="Z1369" s="61">
        <f t="shared" si="763"/>
        <v>7.1361282332069315E-2</v>
      </c>
      <c r="AA1369" s="67">
        <f t="shared" si="764"/>
        <v>20.911900000000003</v>
      </c>
      <c r="AB1369" s="68">
        <f t="shared" si="765"/>
        <v>4.3237597911227311E-2</v>
      </c>
      <c r="AC1369" s="69">
        <f t="shared" si="766"/>
        <v>9.2005221932115105E-2</v>
      </c>
      <c r="AD1369" s="70">
        <f>_xlfn.PERCENTILE.EXC(AC1369:$AC$5675,0.5)</f>
        <v>8.7351502445842069E-2</v>
      </c>
      <c r="AE1369" s="70">
        <f>_xlfn.PERCENTILE.EXC($AC1369:AC$5675,0.35)</f>
        <v>5.0775550425798274E-2</v>
      </c>
      <c r="AF1369" s="71">
        <f t="shared" si="791"/>
        <v>3.0669036720104671E-2</v>
      </c>
      <c r="AG1369" s="70">
        <f t="shared" si="792"/>
        <v>-0.27366487307327381</v>
      </c>
      <c r="AH1369" s="70">
        <f t="shared" si="793"/>
        <v>-0.29773719104760293</v>
      </c>
      <c r="AI1369" s="61" t="str">
        <f t="shared" si="781"/>
        <v>Short VOL</v>
      </c>
      <c r="AJ1369" s="68" t="str">
        <f t="shared" si="782"/>
        <v>Short VOL</v>
      </c>
      <c r="AK1369" s="72" t="str">
        <f t="shared" si="783"/>
        <v>00631L</v>
      </c>
      <c r="AL1369" s="73">
        <f t="shared" si="773"/>
        <v>1</v>
      </c>
      <c r="AM1369" s="72" t="str">
        <f t="shared" si="786"/>
        <v>00631L</v>
      </c>
      <c r="AN1369" s="73">
        <f t="shared" si="774"/>
        <v>1</v>
      </c>
      <c r="AO1369" s="74" t="str">
        <f t="shared" si="780"/>
        <v>00631L</v>
      </c>
      <c r="AP1369" s="20">
        <f t="shared" si="775"/>
        <v>1</v>
      </c>
      <c r="AQ1369" s="74" t="str">
        <f t="shared" si="790"/>
        <v>00631L</v>
      </c>
      <c r="AR1369" s="20">
        <f t="shared" si="776"/>
        <v>1</v>
      </c>
      <c r="AS1369" s="74" t="str">
        <f t="shared" si="784"/>
        <v>00631L</v>
      </c>
      <c r="AT1369" s="20">
        <f t="shared" si="777"/>
        <v>1</v>
      </c>
      <c r="AU1369" s="74" t="str">
        <f t="shared" si="767"/>
        <v>00631L</v>
      </c>
      <c r="AV1369" s="20">
        <f t="shared" si="778"/>
        <v>1</v>
      </c>
      <c r="AW1369" s="74" t="str">
        <f t="shared" si="768"/>
        <v>00631L</v>
      </c>
      <c r="AX1369" s="20">
        <f t="shared" si="769"/>
        <v>1</v>
      </c>
      <c r="AY1369" s="20">
        <f t="shared" si="779"/>
        <v>0</v>
      </c>
      <c r="AZ1369" s="57">
        <v>44322</v>
      </c>
      <c r="BA1369" s="75">
        <v>33.01</v>
      </c>
      <c r="BB1369" s="90">
        <v>32.837499999999999</v>
      </c>
      <c r="BC1369" s="76">
        <f t="shared" si="787"/>
        <v>32.16791666666667</v>
      </c>
      <c r="BD1369" s="76">
        <f t="shared" si="788"/>
        <v>32.237250000000003</v>
      </c>
      <c r="BE1369" s="77">
        <f t="shared" si="794"/>
        <v>2.0815253293265647E-2</v>
      </c>
      <c r="BF1369" s="77">
        <f t="shared" si="785"/>
        <v>2.3970717105211981E-2</v>
      </c>
    </row>
    <row r="1370" spans="1:58" s="23" customFormat="1" ht="15.75" customHeight="1" x14ac:dyDescent="0.4">
      <c r="A1370" s="57">
        <v>44320</v>
      </c>
      <c r="B1370" s="112">
        <v>20.548999999999999</v>
      </c>
      <c r="C1370" s="112">
        <v>22.236000000000001</v>
      </c>
      <c r="D1370" s="112">
        <v>23.398</v>
      </c>
      <c r="E1370" s="112">
        <v>23.9</v>
      </c>
      <c r="F1370" s="112">
        <v>24.45</v>
      </c>
      <c r="G1370" s="112">
        <v>24.643000000000001</v>
      </c>
      <c r="H1370" s="113">
        <v>24.45</v>
      </c>
      <c r="I1370" s="90">
        <f t="shared" si="770"/>
        <v>21.392499999999998</v>
      </c>
      <c r="J1370" s="90">
        <f t="shared" si="771"/>
        <v>22.817</v>
      </c>
      <c r="K1370" s="114">
        <v>10</v>
      </c>
      <c r="L1370" s="115">
        <v>0.05</v>
      </c>
      <c r="M1370" s="90">
        <v>17.75</v>
      </c>
      <c r="N1370" s="90">
        <v>19.48</v>
      </c>
      <c r="O1370" s="90">
        <v>22.67</v>
      </c>
      <c r="P1370" s="90">
        <v>24.64</v>
      </c>
      <c r="Q1370" s="90">
        <v>24.76</v>
      </c>
      <c r="R1370" s="63">
        <f t="shared" si="759"/>
        <v>10.079999999999998</v>
      </c>
      <c r="S1370" s="64">
        <f t="shared" si="795"/>
        <v>6.3899508465319596E-2</v>
      </c>
      <c r="T1370" s="65">
        <f t="shared" si="789"/>
        <v>0.91119096509240249</v>
      </c>
      <c r="U1370" s="65">
        <f t="shared" si="789"/>
        <v>0.85928539920599911</v>
      </c>
      <c r="V1370" s="65">
        <f t="shared" si="760"/>
        <v>0.79058441558441561</v>
      </c>
      <c r="W1370" s="65">
        <f t="shared" si="761"/>
        <v>0.78675282714054928</v>
      </c>
      <c r="X1370" s="61">
        <f t="shared" si="772"/>
        <v>8.2096452382111107E-2</v>
      </c>
      <c r="Y1370" s="66">
        <f t="shared" si="762"/>
        <v>2.3012552301255262E-2</v>
      </c>
      <c r="Z1370" s="61">
        <f t="shared" si="763"/>
        <v>6.6588757742199467E-2</v>
      </c>
      <c r="AA1370" s="67">
        <f t="shared" si="764"/>
        <v>21.392499999999998</v>
      </c>
      <c r="AB1370" s="68">
        <f t="shared" si="765"/>
        <v>5.4876796714579006E-2</v>
      </c>
      <c r="AC1370" s="69">
        <f t="shared" si="766"/>
        <v>9.8177618069815079E-2</v>
      </c>
      <c r="AD1370" s="70">
        <f>_xlfn.PERCENTILE.EXC(AC1370:$AC$5675,0.5)</f>
        <v>8.7335325691006133E-2</v>
      </c>
      <c r="AE1370" s="70">
        <f>_xlfn.PERCENTILE.EXC($AC1370:AC$5675,0.35)</f>
        <v>5.0701355204914401E-2</v>
      </c>
      <c r="AF1370" s="71">
        <f t="shared" si="791"/>
        <v>3.0669036720104671E-2</v>
      </c>
      <c r="AG1370" s="70">
        <f t="shared" si="792"/>
        <v>-0.27366487307327381</v>
      </c>
      <c r="AH1370" s="70">
        <f t="shared" si="793"/>
        <v>-0.29773719104760293</v>
      </c>
      <c r="AI1370" s="61" t="str">
        <f t="shared" si="781"/>
        <v>Short VOL</v>
      </c>
      <c r="AJ1370" s="68" t="str">
        <f t="shared" si="782"/>
        <v>Short VOL</v>
      </c>
      <c r="AK1370" s="72" t="str">
        <f t="shared" si="783"/>
        <v>00631L</v>
      </c>
      <c r="AL1370" s="73">
        <f t="shared" si="773"/>
        <v>1</v>
      </c>
      <c r="AM1370" s="72" t="str">
        <f t="shared" si="786"/>
        <v>00631L</v>
      </c>
      <c r="AN1370" s="73">
        <f t="shared" si="774"/>
        <v>1</v>
      </c>
      <c r="AO1370" s="74" t="str">
        <f t="shared" si="780"/>
        <v>00631L</v>
      </c>
      <c r="AP1370" s="20">
        <f t="shared" si="775"/>
        <v>1</v>
      </c>
      <c r="AQ1370" s="74" t="str">
        <f t="shared" si="790"/>
        <v>00631L</v>
      </c>
      <c r="AR1370" s="20">
        <f t="shared" si="776"/>
        <v>1</v>
      </c>
      <c r="AS1370" s="74" t="str">
        <f t="shared" si="784"/>
        <v>00631L</v>
      </c>
      <c r="AT1370" s="20">
        <f t="shared" si="777"/>
        <v>1</v>
      </c>
      <c r="AU1370" s="74" t="str">
        <f t="shared" si="767"/>
        <v>00631L</v>
      </c>
      <c r="AV1370" s="20">
        <f t="shared" si="778"/>
        <v>1</v>
      </c>
      <c r="AW1370" s="74" t="str">
        <f t="shared" si="768"/>
        <v>00631L</v>
      </c>
      <c r="AX1370" s="20">
        <f t="shared" si="769"/>
        <v>1</v>
      </c>
      <c r="AY1370" s="20">
        <f t="shared" si="779"/>
        <v>0</v>
      </c>
      <c r="AZ1370" s="57">
        <v>44321</v>
      </c>
      <c r="BA1370" s="75">
        <v>33.08</v>
      </c>
      <c r="BB1370" s="90">
        <v>32.962499999999999</v>
      </c>
      <c r="BC1370" s="76">
        <f t="shared" si="787"/>
        <v>32.101458333333333</v>
      </c>
      <c r="BD1370" s="76">
        <f t="shared" si="788"/>
        <v>32.171958333333329</v>
      </c>
      <c r="BE1370" s="77">
        <f t="shared" si="794"/>
        <v>2.6822509361594377E-2</v>
      </c>
      <c r="BF1370" s="77">
        <f t="shared" si="785"/>
        <v>2.8224631440164721E-2</v>
      </c>
    </row>
    <row r="1371" spans="1:58" s="23" customFormat="1" ht="15.75" customHeight="1" x14ac:dyDescent="0.4">
      <c r="A1371" s="57">
        <v>44319</v>
      </c>
      <c r="B1371" s="112">
        <v>19.731999999999999</v>
      </c>
      <c r="C1371" s="112">
        <v>21.552</v>
      </c>
      <c r="D1371" s="112">
        <v>22.927</v>
      </c>
      <c r="E1371" s="112">
        <v>23.484999999999999</v>
      </c>
      <c r="F1371" s="112">
        <v>24.074000000000002</v>
      </c>
      <c r="G1371" s="112">
        <v>24.331</v>
      </c>
      <c r="H1371" s="113">
        <v>24.181999999999999</v>
      </c>
      <c r="I1371" s="90">
        <f t="shared" si="770"/>
        <v>20.550999999999998</v>
      </c>
      <c r="J1371" s="90">
        <f t="shared" si="771"/>
        <v>22.170749999999998</v>
      </c>
      <c r="K1371" s="114">
        <v>11</v>
      </c>
      <c r="L1371" s="115">
        <v>0.05</v>
      </c>
      <c r="M1371" s="90">
        <v>16.170000000000002</v>
      </c>
      <c r="N1371" s="90">
        <v>18.309999999999999</v>
      </c>
      <c r="O1371" s="90">
        <v>21.74</v>
      </c>
      <c r="P1371" s="90">
        <v>23.94</v>
      </c>
      <c r="Q1371" s="90">
        <v>24.34</v>
      </c>
      <c r="R1371" s="63">
        <f t="shared" si="759"/>
        <v>11.199999999999996</v>
      </c>
      <c r="S1371" s="64">
        <f t="shared" si="795"/>
        <v>-1.6120365394948991E-2</v>
      </c>
      <c r="T1371" s="65">
        <f t="shared" si="789"/>
        <v>0.88312397596941572</v>
      </c>
      <c r="U1371" s="65">
        <f t="shared" si="789"/>
        <v>0.84222631094756206</v>
      </c>
      <c r="V1371" s="65">
        <f t="shared" si="760"/>
        <v>0.76482873851294897</v>
      </c>
      <c r="W1371" s="65">
        <f t="shared" si="761"/>
        <v>0.75225965488907143</v>
      </c>
      <c r="X1371" s="61">
        <f t="shared" si="772"/>
        <v>9.2235961889316861E-2</v>
      </c>
      <c r="Y1371" s="66">
        <f t="shared" si="762"/>
        <v>2.9678518203108333E-2</v>
      </c>
      <c r="Z1371" s="61">
        <f t="shared" si="763"/>
        <v>7.8816116004087389E-2</v>
      </c>
      <c r="AA1371" s="67">
        <f t="shared" si="764"/>
        <v>20.551000000000002</v>
      </c>
      <c r="AB1371" s="68">
        <f t="shared" si="765"/>
        <v>7.7662479519388344E-2</v>
      </c>
      <c r="AC1371" s="69">
        <f t="shared" si="766"/>
        <v>0.12239213544511214</v>
      </c>
      <c r="AD1371" s="70">
        <f>_xlfn.PERCENTILE.EXC(AC1371:$AC$5675,0.5)</f>
        <v>8.7319148936170196E-2</v>
      </c>
      <c r="AE1371" s="70">
        <f>_xlfn.PERCENTILE.EXC($AC1371:AC$5675,0.35)</f>
        <v>5.0627159984030577E-2</v>
      </c>
      <c r="AF1371" s="71">
        <f t="shared" si="791"/>
        <v>3.0669036720104671E-2</v>
      </c>
      <c r="AG1371" s="70">
        <f t="shared" si="792"/>
        <v>-0.27366487307327381</v>
      </c>
      <c r="AH1371" s="70">
        <f t="shared" si="793"/>
        <v>-0.29773719104760293</v>
      </c>
      <c r="AI1371" s="61" t="str">
        <f t="shared" si="781"/>
        <v>Short VOL</v>
      </c>
      <c r="AJ1371" s="68" t="str">
        <f t="shared" si="782"/>
        <v>Short VOL</v>
      </c>
      <c r="AK1371" s="72" t="str">
        <f t="shared" si="783"/>
        <v>00631L</v>
      </c>
      <c r="AL1371" s="73">
        <f t="shared" si="773"/>
        <v>1</v>
      </c>
      <c r="AM1371" s="72" t="str">
        <f t="shared" si="786"/>
        <v>00631L</v>
      </c>
      <c r="AN1371" s="73">
        <f t="shared" si="774"/>
        <v>1</v>
      </c>
      <c r="AO1371" s="74" t="str">
        <f t="shared" si="780"/>
        <v>00631L</v>
      </c>
      <c r="AP1371" s="20">
        <f t="shared" si="775"/>
        <v>1</v>
      </c>
      <c r="AQ1371" s="74" t="str">
        <f t="shared" si="790"/>
        <v>00631L</v>
      </c>
      <c r="AR1371" s="20">
        <f t="shared" si="776"/>
        <v>1</v>
      </c>
      <c r="AS1371" s="74" t="str">
        <f t="shared" si="784"/>
        <v>00631L</v>
      </c>
      <c r="AT1371" s="20">
        <f t="shared" si="777"/>
        <v>1</v>
      </c>
      <c r="AU1371" s="74" t="str">
        <f t="shared" si="767"/>
        <v>00631L</v>
      </c>
      <c r="AV1371" s="20">
        <f t="shared" si="778"/>
        <v>1</v>
      </c>
      <c r="AW1371" s="74" t="str">
        <f t="shared" si="768"/>
        <v>00631L</v>
      </c>
      <c r="AX1371" s="20">
        <f t="shared" si="769"/>
        <v>1</v>
      </c>
      <c r="AY1371" s="20">
        <f t="shared" si="779"/>
        <v>0</v>
      </c>
      <c r="AZ1371" s="57">
        <v>44320</v>
      </c>
      <c r="BA1371" s="75">
        <v>32.64</v>
      </c>
      <c r="BB1371" s="90">
        <v>32.987499999999997</v>
      </c>
      <c r="BC1371" s="76">
        <f t="shared" si="787"/>
        <v>32.028333333333336</v>
      </c>
      <c r="BD1371" s="76">
        <f t="shared" si="788"/>
        <v>32.096083333333333</v>
      </c>
      <c r="BE1371" s="77">
        <f t="shared" si="794"/>
        <v>2.9947442368735842E-2</v>
      </c>
      <c r="BF1371" s="77">
        <f t="shared" si="785"/>
        <v>1.6946512165295389E-2</v>
      </c>
    </row>
    <row r="1372" spans="1:58" s="23" customFormat="1" ht="15.75" customHeight="1" x14ac:dyDescent="0.4">
      <c r="A1372" s="57">
        <v>44316</v>
      </c>
      <c r="B1372" s="112">
        <v>20.437999999999999</v>
      </c>
      <c r="C1372" s="112">
        <v>22.239000000000001</v>
      </c>
      <c r="D1372" s="112">
        <v>23.5</v>
      </c>
      <c r="E1372" s="112">
        <v>23.975999999999999</v>
      </c>
      <c r="F1372" s="112">
        <v>24.55</v>
      </c>
      <c r="G1372" s="112">
        <v>24.7</v>
      </c>
      <c r="H1372" s="113">
        <v>24.498999999999999</v>
      </c>
      <c r="I1372" s="90">
        <f t="shared" si="770"/>
        <v>21.1584</v>
      </c>
      <c r="J1372" s="90">
        <f t="shared" si="771"/>
        <v>22.743400000000001</v>
      </c>
      <c r="K1372" s="114">
        <v>12</v>
      </c>
      <c r="L1372" s="115">
        <v>0.05</v>
      </c>
      <c r="M1372" s="90">
        <v>15.53</v>
      </c>
      <c r="N1372" s="90">
        <v>18.61</v>
      </c>
      <c r="O1372" s="90">
        <v>22.07</v>
      </c>
      <c r="P1372" s="90">
        <v>24.19</v>
      </c>
      <c r="Q1372" s="90">
        <v>24.49</v>
      </c>
      <c r="R1372" s="63">
        <f t="shared" si="759"/>
        <v>12.120000000000005</v>
      </c>
      <c r="S1372" s="64">
        <f t="shared" si="795"/>
        <v>5.6785917092561047E-2</v>
      </c>
      <c r="T1372" s="65">
        <f t="shared" si="789"/>
        <v>0.83449758194519075</v>
      </c>
      <c r="U1372" s="65">
        <f t="shared" si="789"/>
        <v>0.8432260987766198</v>
      </c>
      <c r="V1372" s="65">
        <f t="shared" si="760"/>
        <v>0.76932616783794949</v>
      </c>
      <c r="W1372" s="65">
        <f t="shared" si="761"/>
        <v>0.75990200081665993</v>
      </c>
      <c r="X1372" s="61">
        <f t="shared" si="772"/>
        <v>8.8120168313925135E-2</v>
      </c>
      <c r="Y1372" s="66">
        <f t="shared" si="762"/>
        <v>2.1813480146813467E-2</v>
      </c>
      <c r="Z1372" s="61">
        <f t="shared" si="763"/>
        <v>7.4911146400484005E-2</v>
      </c>
      <c r="AA1372" s="67">
        <f t="shared" si="764"/>
        <v>21.1584</v>
      </c>
      <c r="AB1372" s="68">
        <f t="shared" si="765"/>
        <v>9.8226759806555583E-2</v>
      </c>
      <c r="AC1372" s="69">
        <f t="shared" si="766"/>
        <v>0.13693713057495976</v>
      </c>
      <c r="AD1372" s="70">
        <f>_xlfn.PERCENTILE.EXC(AC1372:$AC$5675,0.5)</f>
        <v>8.7313045753135338E-2</v>
      </c>
      <c r="AE1372" s="70">
        <f>_xlfn.PERCENTILE.EXC($AC1372:AC$5675,0.35)</f>
        <v>5.060346565170494E-2</v>
      </c>
      <c r="AF1372" s="71">
        <f t="shared" si="791"/>
        <v>3.0669036720104671E-2</v>
      </c>
      <c r="AG1372" s="70">
        <f t="shared" si="792"/>
        <v>-0.27366487307327381</v>
      </c>
      <c r="AH1372" s="70">
        <f t="shared" si="793"/>
        <v>-0.29773719104760293</v>
      </c>
      <c r="AI1372" s="61" t="str">
        <f t="shared" si="781"/>
        <v>Short VOL</v>
      </c>
      <c r="AJ1372" s="68" t="str">
        <f t="shared" si="782"/>
        <v>Short VOL</v>
      </c>
      <c r="AK1372" s="72" t="str">
        <f t="shared" si="783"/>
        <v>00631L</v>
      </c>
      <c r="AL1372" s="73">
        <f t="shared" si="773"/>
        <v>1</v>
      </c>
      <c r="AM1372" s="72" t="str">
        <f t="shared" si="786"/>
        <v>00631L</v>
      </c>
      <c r="AN1372" s="73">
        <f t="shared" si="774"/>
        <v>1</v>
      </c>
      <c r="AO1372" s="74" t="str">
        <f t="shared" si="780"/>
        <v>00631L</v>
      </c>
      <c r="AP1372" s="20">
        <f t="shared" si="775"/>
        <v>1</v>
      </c>
      <c r="AQ1372" s="74" t="str">
        <f t="shared" si="790"/>
        <v>00631L</v>
      </c>
      <c r="AR1372" s="20">
        <f t="shared" si="776"/>
        <v>1</v>
      </c>
      <c r="AS1372" s="74" t="str">
        <f t="shared" si="784"/>
        <v>00631L</v>
      </c>
      <c r="AT1372" s="20">
        <f t="shared" si="777"/>
        <v>1</v>
      </c>
      <c r="AU1372" s="74" t="str">
        <f t="shared" si="767"/>
        <v>00631L</v>
      </c>
      <c r="AV1372" s="20">
        <f t="shared" si="778"/>
        <v>1</v>
      </c>
      <c r="AW1372" s="74" t="str">
        <f t="shared" si="768"/>
        <v>00631L</v>
      </c>
      <c r="AX1372" s="20">
        <f t="shared" si="769"/>
        <v>1</v>
      </c>
      <c r="AY1372" s="20">
        <f t="shared" si="779"/>
        <v>0</v>
      </c>
      <c r="AZ1372" s="57">
        <v>44319</v>
      </c>
      <c r="BA1372" s="75">
        <v>33.44</v>
      </c>
      <c r="BB1372" s="90">
        <v>33.1875</v>
      </c>
      <c r="BC1372" s="76">
        <f t="shared" si="787"/>
        <v>31.950624999999999</v>
      </c>
      <c r="BD1372" s="76">
        <f t="shared" si="788"/>
        <v>32.035874999999997</v>
      </c>
      <c r="BE1372" s="77">
        <f t="shared" si="794"/>
        <v>3.8712075272392989E-2</v>
      </c>
      <c r="BF1372" s="77">
        <f t="shared" si="785"/>
        <v>4.3829768969943873E-2</v>
      </c>
    </row>
    <row r="1373" spans="1:58" s="23" customFormat="1" ht="15.75" customHeight="1" x14ac:dyDescent="0.4">
      <c r="A1373" s="57">
        <v>44315</v>
      </c>
      <c r="B1373" s="112">
        <v>19.568000000000001</v>
      </c>
      <c r="C1373" s="112">
        <v>21.597999999999999</v>
      </c>
      <c r="D1373" s="112">
        <v>23</v>
      </c>
      <c r="E1373" s="112">
        <v>23.55</v>
      </c>
      <c r="F1373" s="112">
        <v>24.175000000000001</v>
      </c>
      <c r="G1373" s="112">
        <v>24.398</v>
      </c>
      <c r="H1373" s="113">
        <v>24.23</v>
      </c>
      <c r="I1373" s="90">
        <f t="shared" si="770"/>
        <v>20.278500000000001</v>
      </c>
      <c r="J1373" s="90">
        <f t="shared" si="771"/>
        <v>22.088699999999999</v>
      </c>
      <c r="K1373" s="114">
        <v>13</v>
      </c>
      <c r="L1373" s="115">
        <v>0.05</v>
      </c>
      <c r="M1373" s="90">
        <v>13.96</v>
      </c>
      <c r="N1373" s="90">
        <v>17.61</v>
      </c>
      <c r="O1373" s="90">
        <v>21.31</v>
      </c>
      <c r="P1373" s="90">
        <v>23.67</v>
      </c>
      <c r="Q1373" s="90">
        <v>24.22</v>
      </c>
      <c r="R1373" s="63">
        <f t="shared" si="759"/>
        <v>13.410000000000004</v>
      </c>
      <c r="S1373" s="64">
        <f t="shared" si="795"/>
        <v>1.9097222222222123E-2</v>
      </c>
      <c r="T1373" s="65">
        <f t="shared" si="789"/>
        <v>0.79273140261215225</v>
      </c>
      <c r="U1373" s="65">
        <f t="shared" si="789"/>
        <v>0.82637259502580951</v>
      </c>
      <c r="V1373" s="65">
        <f t="shared" si="760"/>
        <v>0.74397972116603284</v>
      </c>
      <c r="W1373" s="65">
        <f t="shared" si="761"/>
        <v>0.72708505367464904</v>
      </c>
      <c r="X1373" s="61">
        <f t="shared" si="772"/>
        <v>0.10374080130825825</v>
      </c>
      <c r="Y1373" s="66">
        <f t="shared" si="762"/>
        <v>2.887473460721867E-2</v>
      </c>
      <c r="Z1373" s="61">
        <f t="shared" si="763"/>
        <v>8.9266957615208128E-2</v>
      </c>
      <c r="AA1373" s="67">
        <f t="shared" si="764"/>
        <v>20.278500000000001</v>
      </c>
      <c r="AB1373" s="68">
        <f t="shared" si="765"/>
        <v>0.11118682566723465</v>
      </c>
      <c r="AC1373" s="69">
        <f t="shared" si="766"/>
        <v>0.15153321976149925</v>
      </c>
      <c r="AD1373" s="70">
        <f>_xlfn.PERCENTILE.EXC(AC1373:$AC$5675,0.5)</f>
        <v>8.7306942570100493E-2</v>
      </c>
      <c r="AE1373" s="70">
        <f>_xlfn.PERCENTILE.EXC($AC1373:AC$5675,0.35)</f>
        <v>5.0599971674802548E-2</v>
      </c>
      <c r="AF1373" s="71">
        <f t="shared" si="791"/>
        <v>3.0669036720104671E-2</v>
      </c>
      <c r="AG1373" s="70">
        <f t="shared" si="792"/>
        <v>-0.27366487307327381</v>
      </c>
      <c r="AH1373" s="70">
        <f t="shared" si="793"/>
        <v>-0.29773719104760293</v>
      </c>
      <c r="AI1373" s="61" t="str">
        <f t="shared" si="781"/>
        <v>Short VOL</v>
      </c>
      <c r="AJ1373" s="68" t="str">
        <f t="shared" si="782"/>
        <v>Short VOL</v>
      </c>
      <c r="AK1373" s="72" t="str">
        <f t="shared" si="783"/>
        <v>00631L</v>
      </c>
      <c r="AL1373" s="73">
        <f t="shared" si="773"/>
        <v>1</v>
      </c>
      <c r="AM1373" s="72" t="str">
        <f t="shared" si="786"/>
        <v>00631L</v>
      </c>
      <c r="AN1373" s="73">
        <f t="shared" si="774"/>
        <v>1</v>
      </c>
      <c r="AO1373" s="74" t="str">
        <f t="shared" si="780"/>
        <v>00631L</v>
      </c>
      <c r="AP1373" s="20">
        <f t="shared" si="775"/>
        <v>1</v>
      </c>
      <c r="AQ1373" s="74" t="str">
        <f t="shared" si="790"/>
        <v>00631L</v>
      </c>
      <c r="AR1373" s="20">
        <f t="shared" si="776"/>
        <v>1</v>
      </c>
      <c r="AS1373" s="74" t="str">
        <f t="shared" si="784"/>
        <v>00631L</v>
      </c>
      <c r="AT1373" s="20">
        <f t="shared" si="777"/>
        <v>1</v>
      </c>
      <c r="AU1373" s="74" t="str">
        <f t="shared" si="767"/>
        <v>00631L</v>
      </c>
      <c r="AV1373" s="20">
        <f t="shared" si="778"/>
        <v>1</v>
      </c>
      <c r="AW1373" s="74" t="str">
        <f t="shared" si="768"/>
        <v>00631L</v>
      </c>
      <c r="AX1373" s="20">
        <f t="shared" si="769"/>
        <v>1</v>
      </c>
      <c r="AY1373" s="20">
        <f t="shared" si="779"/>
        <v>0</v>
      </c>
      <c r="AZ1373" s="57">
        <v>44316</v>
      </c>
      <c r="BA1373" s="75">
        <v>32.51</v>
      </c>
      <c r="BB1373" s="90">
        <v>33.85</v>
      </c>
      <c r="BC1373" s="76">
        <f t="shared" si="787"/>
        <v>31.875208333333333</v>
      </c>
      <c r="BD1373" s="76">
        <f t="shared" si="788"/>
        <v>31.93933333333333</v>
      </c>
      <c r="BE1373" s="77">
        <f t="shared" si="794"/>
        <v>6.1953843438931823E-2</v>
      </c>
      <c r="BF1373" s="77">
        <f t="shared" si="785"/>
        <v>1.7867206579139656E-2</v>
      </c>
    </row>
    <row r="1374" spans="1:58" s="23" customFormat="1" ht="15.75" customHeight="1" x14ac:dyDescent="0.4">
      <c r="A1374" s="57">
        <v>44314</v>
      </c>
      <c r="B1374" s="112">
        <v>19.663</v>
      </c>
      <c r="C1374" s="112">
        <v>21.702000000000002</v>
      </c>
      <c r="D1374" s="112">
        <v>23.091000000000001</v>
      </c>
      <c r="E1374" s="112">
        <v>23.655000000000001</v>
      </c>
      <c r="F1374" s="112">
        <v>24.253</v>
      </c>
      <c r="G1374" s="112">
        <v>24.425000000000001</v>
      </c>
      <c r="H1374" s="113">
        <v>24.25</v>
      </c>
      <c r="I1374" s="90">
        <f t="shared" si="770"/>
        <v>20.274699999999999</v>
      </c>
      <c r="J1374" s="90">
        <f t="shared" si="771"/>
        <v>22.1187</v>
      </c>
      <c r="K1374" s="114">
        <v>14</v>
      </c>
      <c r="L1374" s="115">
        <v>0.05</v>
      </c>
      <c r="M1374" s="90">
        <v>13.62</v>
      </c>
      <c r="N1374" s="90">
        <v>17.28</v>
      </c>
      <c r="O1374" s="90">
        <v>21.13</v>
      </c>
      <c r="P1374" s="90">
        <v>23.61</v>
      </c>
      <c r="Q1374" s="90">
        <v>24.2</v>
      </c>
      <c r="R1374" s="63">
        <f t="shared" si="759"/>
        <v>13.839999999999996</v>
      </c>
      <c r="S1374" s="64">
        <f t="shared" si="795"/>
        <v>-1.5945330296127425E-2</v>
      </c>
      <c r="T1374" s="65">
        <f t="shared" si="789"/>
        <v>0.78819444444444431</v>
      </c>
      <c r="U1374" s="65">
        <f t="shared" si="789"/>
        <v>0.81779460482725996</v>
      </c>
      <c r="V1374" s="65">
        <f t="shared" si="760"/>
        <v>0.73189326556543843</v>
      </c>
      <c r="W1374" s="65">
        <f t="shared" si="761"/>
        <v>0.71404958677685959</v>
      </c>
      <c r="X1374" s="61">
        <f t="shared" si="772"/>
        <v>0.10369729949651638</v>
      </c>
      <c r="Y1374" s="66">
        <f t="shared" si="762"/>
        <v>2.5153244557176022E-2</v>
      </c>
      <c r="Z1374" s="61">
        <f t="shared" si="763"/>
        <v>9.0950790887164859E-2</v>
      </c>
      <c r="AA1374" s="67">
        <f t="shared" si="764"/>
        <v>20.274699999999999</v>
      </c>
      <c r="AB1374" s="68">
        <f t="shared" si="765"/>
        <v>0.13790509259259254</v>
      </c>
      <c r="AC1374" s="69">
        <f t="shared" si="766"/>
        <v>0.17330439814814802</v>
      </c>
      <c r="AD1374" s="70">
        <f>_xlfn.PERCENTILE.EXC(AC1374:$AC$5675,0.5)</f>
        <v>8.7237542081510397E-2</v>
      </c>
      <c r="AE1374" s="70">
        <f>_xlfn.PERCENTILE.EXC($AC1374:AC$5675,0.35)</f>
        <v>5.0596477697900162E-2</v>
      </c>
      <c r="AF1374" s="71">
        <f t="shared" si="791"/>
        <v>3.0669036720104671E-2</v>
      </c>
      <c r="AG1374" s="70">
        <f t="shared" si="792"/>
        <v>-0.27366487307327381</v>
      </c>
      <c r="AH1374" s="70">
        <f t="shared" si="793"/>
        <v>-0.29773719104760293</v>
      </c>
      <c r="AI1374" s="61" t="str">
        <f t="shared" si="781"/>
        <v>Short VOL</v>
      </c>
      <c r="AJ1374" s="68" t="str">
        <f t="shared" si="782"/>
        <v>Short VOL</v>
      </c>
      <c r="AK1374" s="72" t="str">
        <f t="shared" si="783"/>
        <v>00631L</v>
      </c>
      <c r="AL1374" s="73">
        <f t="shared" si="773"/>
        <v>1</v>
      </c>
      <c r="AM1374" s="72" t="str">
        <f t="shared" si="786"/>
        <v>00631L</v>
      </c>
      <c r="AN1374" s="73">
        <f t="shared" si="774"/>
        <v>1</v>
      </c>
      <c r="AO1374" s="74" t="str">
        <f t="shared" si="780"/>
        <v>00631L</v>
      </c>
      <c r="AP1374" s="20">
        <f t="shared" si="775"/>
        <v>1</v>
      </c>
      <c r="AQ1374" s="74" t="str">
        <f t="shared" si="790"/>
        <v>00631L</v>
      </c>
      <c r="AR1374" s="20">
        <f t="shared" si="776"/>
        <v>1</v>
      </c>
      <c r="AS1374" s="74" t="str">
        <f t="shared" si="784"/>
        <v>00631L</v>
      </c>
      <c r="AT1374" s="20">
        <f t="shared" si="777"/>
        <v>1</v>
      </c>
      <c r="AU1374" s="74" t="str">
        <f t="shared" si="767"/>
        <v>00631L</v>
      </c>
      <c r="AV1374" s="20">
        <f t="shared" si="778"/>
        <v>1</v>
      </c>
      <c r="AW1374" s="74" t="str">
        <f t="shared" si="768"/>
        <v>00631L</v>
      </c>
      <c r="AX1374" s="20">
        <f t="shared" si="769"/>
        <v>1</v>
      </c>
      <c r="AY1374" s="20">
        <f t="shared" si="779"/>
        <v>0</v>
      </c>
      <c r="AZ1374" s="57">
        <v>44315</v>
      </c>
      <c r="BA1374" s="75">
        <v>33.590000000000003</v>
      </c>
      <c r="BB1374" s="90">
        <v>33.362499999999997</v>
      </c>
      <c r="BC1374" s="76">
        <f t="shared" si="787"/>
        <v>31.789583333333336</v>
      </c>
      <c r="BD1374" s="76">
        <f t="shared" si="788"/>
        <v>31.870875000000002</v>
      </c>
      <c r="BE1374" s="77">
        <f t="shared" si="794"/>
        <v>4.9478996002359076E-2</v>
      </c>
      <c r="BF1374" s="77">
        <f t="shared" si="785"/>
        <v>5.3940313844536798E-2</v>
      </c>
    </row>
    <row r="1375" spans="1:58" s="23" customFormat="1" ht="15.75" customHeight="1" x14ac:dyDescent="0.4">
      <c r="A1375" s="57">
        <v>44313</v>
      </c>
      <c r="B1375" s="112">
        <v>19.709</v>
      </c>
      <c r="C1375" s="112">
        <v>21.695</v>
      </c>
      <c r="D1375" s="112">
        <v>23.045999999999999</v>
      </c>
      <c r="E1375" s="112">
        <v>23.553000000000001</v>
      </c>
      <c r="F1375" s="112">
        <v>24.193999999999999</v>
      </c>
      <c r="G1375" s="112">
        <v>24.4</v>
      </c>
      <c r="H1375" s="113">
        <v>24.245000000000001</v>
      </c>
      <c r="I1375" s="90">
        <f t="shared" si="770"/>
        <v>20.205500000000001</v>
      </c>
      <c r="J1375" s="90">
        <f t="shared" si="771"/>
        <v>22.03275</v>
      </c>
      <c r="K1375" s="114">
        <v>15</v>
      </c>
      <c r="L1375" s="115">
        <v>0.05</v>
      </c>
      <c r="M1375" s="90">
        <v>14.55</v>
      </c>
      <c r="N1375" s="90">
        <v>17.559999999999999</v>
      </c>
      <c r="O1375" s="90">
        <v>21.32</v>
      </c>
      <c r="P1375" s="90">
        <v>23.69</v>
      </c>
      <c r="Q1375" s="90">
        <v>24.25</v>
      </c>
      <c r="R1375" s="63">
        <f t="shared" ref="R1375:R1438" si="796">(O1375+P1375)-(N1375+M1375)</f>
        <v>12.900000000000006</v>
      </c>
      <c r="S1375" s="64">
        <f t="shared" si="795"/>
        <v>-4.5351473922903536E-3</v>
      </c>
      <c r="T1375" s="65">
        <f t="shared" si="789"/>
        <v>0.82858769931662879</v>
      </c>
      <c r="U1375" s="65">
        <f t="shared" si="789"/>
        <v>0.82363977485928697</v>
      </c>
      <c r="V1375" s="65">
        <f t="shared" si="760"/>
        <v>0.7412410299704516</v>
      </c>
      <c r="W1375" s="65">
        <f t="shared" si="761"/>
        <v>0.72412371134020614</v>
      </c>
      <c r="X1375" s="61">
        <f t="shared" si="772"/>
        <v>0.10076614744532958</v>
      </c>
      <c r="Y1375" s="66">
        <f t="shared" si="762"/>
        <v>2.9380546002632367E-2</v>
      </c>
      <c r="Z1375" s="61">
        <f t="shared" si="763"/>
        <v>9.0433297864442819E-2</v>
      </c>
      <c r="AA1375" s="67">
        <f t="shared" si="764"/>
        <v>20.205500000000001</v>
      </c>
      <c r="AB1375" s="68">
        <f t="shared" si="765"/>
        <v>0.12238041002277911</v>
      </c>
      <c r="AC1375" s="69">
        <f t="shared" si="766"/>
        <v>0.15065489749430536</v>
      </c>
      <c r="AD1375" s="70">
        <f>_xlfn.PERCENTILE.EXC(AC1375:$AC$5675,0.5)</f>
        <v>8.7168141592920301E-2</v>
      </c>
      <c r="AE1375" s="70">
        <f>_xlfn.PERCENTILE.EXC($AC1375:AC$5675,0.35)</f>
        <v>5.0582108562843085E-2</v>
      </c>
      <c r="AF1375" s="71">
        <f t="shared" si="791"/>
        <v>3.0669036720104671E-2</v>
      </c>
      <c r="AG1375" s="70">
        <f t="shared" si="792"/>
        <v>-0.27366487307327381</v>
      </c>
      <c r="AH1375" s="70">
        <f t="shared" si="793"/>
        <v>-0.29773719104760293</v>
      </c>
      <c r="AI1375" s="61" t="str">
        <f t="shared" si="781"/>
        <v>Short VOL</v>
      </c>
      <c r="AJ1375" s="68" t="str">
        <f t="shared" si="782"/>
        <v>Short VOL</v>
      </c>
      <c r="AK1375" s="72" t="str">
        <f t="shared" si="783"/>
        <v>00631L</v>
      </c>
      <c r="AL1375" s="73">
        <f t="shared" si="773"/>
        <v>1</v>
      </c>
      <c r="AM1375" s="72" t="str">
        <f t="shared" si="786"/>
        <v>00631L</v>
      </c>
      <c r="AN1375" s="73">
        <f t="shared" si="774"/>
        <v>1</v>
      </c>
      <c r="AO1375" s="74" t="str">
        <f t="shared" si="780"/>
        <v>00631L</v>
      </c>
      <c r="AP1375" s="20">
        <f t="shared" si="775"/>
        <v>1</v>
      </c>
      <c r="AQ1375" s="74" t="str">
        <f t="shared" si="790"/>
        <v>00631L</v>
      </c>
      <c r="AR1375" s="20">
        <f t="shared" si="776"/>
        <v>1</v>
      </c>
      <c r="AS1375" s="74" t="str">
        <f t="shared" si="784"/>
        <v>00631L</v>
      </c>
      <c r="AT1375" s="20">
        <f t="shared" si="777"/>
        <v>1</v>
      </c>
      <c r="AU1375" s="74" t="str">
        <f t="shared" si="767"/>
        <v>00631L</v>
      </c>
      <c r="AV1375" s="20">
        <f t="shared" si="778"/>
        <v>1</v>
      </c>
      <c r="AW1375" s="74" t="str">
        <f t="shared" si="768"/>
        <v>00631L</v>
      </c>
      <c r="AX1375" s="20">
        <f t="shared" si="769"/>
        <v>1</v>
      </c>
      <c r="AY1375" s="20">
        <f t="shared" si="779"/>
        <v>0</v>
      </c>
      <c r="AZ1375" s="57">
        <v>44314</v>
      </c>
      <c r="BA1375" s="75">
        <v>33.44</v>
      </c>
      <c r="BB1375" s="90">
        <v>33.35</v>
      </c>
      <c r="BC1375" s="76">
        <f t="shared" si="787"/>
        <v>31.708333333333336</v>
      </c>
      <c r="BD1375" s="76">
        <f t="shared" si="788"/>
        <v>31.790875000000003</v>
      </c>
      <c r="BE1375" s="77">
        <f t="shared" si="794"/>
        <v>5.1773981603153711E-2</v>
      </c>
      <c r="BF1375" s="77">
        <f t="shared" si="785"/>
        <v>5.1874162004033997E-2</v>
      </c>
    </row>
    <row r="1376" spans="1:58" s="23" customFormat="1" ht="15.75" customHeight="1" x14ac:dyDescent="0.4">
      <c r="A1376" s="57">
        <v>44312</v>
      </c>
      <c r="B1376" s="112">
        <v>20.204999999999998</v>
      </c>
      <c r="C1376" s="112">
        <v>22.1</v>
      </c>
      <c r="D1376" s="112">
        <v>23.395</v>
      </c>
      <c r="E1376" s="112">
        <v>23.951000000000001</v>
      </c>
      <c r="F1376" s="112">
        <v>24.55</v>
      </c>
      <c r="G1376" s="112">
        <v>24.8</v>
      </c>
      <c r="H1376" s="113">
        <v>24.6</v>
      </c>
      <c r="I1376" s="90">
        <f t="shared" si="770"/>
        <v>20.584</v>
      </c>
      <c r="J1376" s="90">
        <f t="shared" si="771"/>
        <v>22.359000000000002</v>
      </c>
      <c r="K1376" s="114">
        <v>16</v>
      </c>
      <c r="L1376" s="115">
        <v>0.05</v>
      </c>
      <c r="M1376" s="90">
        <v>14.81</v>
      </c>
      <c r="N1376" s="90">
        <v>17.64</v>
      </c>
      <c r="O1376" s="90">
        <v>21.54</v>
      </c>
      <c r="P1376" s="90">
        <v>23.81</v>
      </c>
      <c r="Q1376" s="90">
        <v>24.26</v>
      </c>
      <c r="R1376" s="63">
        <f t="shared" si="796"/>
        <v>12.899999999999991</v>
      </c>
      <c r="S1376" s="64">
        <f t="shared" si="795"/>
        <v>1.7888055395268453E-2</v>
      </c>
      <c r="T1376" s="65">
        <f t="shared" si="789"/>
        <v>0.83956916099773238</v>
      </c>
      <c r="U1376" s="65">
        <f t="shared" si="789"/>
        <v>0.81894150417827305</v>
      </c>
      <c r="V1376" s="65">
        <f t="shared" si="760"/>
        <v>0.74086518269634616</v>
      </c>
      <c r="W1376" s="65">
        <f t="shared" si="761"/>
        <v>0.72712283594394067</v>
      </c>
      <c r="X1376" s="61">
        <f t="shared" si="772"/>
        <v>9.3788666171739837E-2</v>
      </c>
      <c r="Y1376" s="66">
        <f t="shared" si="762"/>
        <v>2.7096989687278229E-2</v>
      </c>
      <c r="Z1376" s="61">
        <f t="shared" si="763"/>
        <v>8.6232024873688404E-2</v>
      </c>
      <c r="AA1376" s="67">
        <f t="shared" si="764"/>
        <v>20.583999999999996</v>
      </c>
      <c r="AB1376" s="68">
        <f t="shared" si="765"/>
        <v>0.14540816326530598</v>
      </c>
      <c r="AC1376" s="69">
        <f t="shared" si="766"/>
        <v>0.16689342403628091</v>
      </c>
      <c r="AD1376" s="70">
        <f>_xlfn.PERCENTILE.EXC(AC1376:$AC$5675,0.5)</f>
        <v>8.7093141091244802E-2</v>
      </c>
      <c r="AE1376" s="70">
        <f>_xlfn.PERCENTILE.EXC($AC1376:AC$5675,0.35)</f>
        <v>5.0565926901426909E-2</v>
      </c>
      <c r="AF1376" s="71">
        <f t="shared" si="791"/>
        <v>3.0669036720104671E-2</v>
      </c>
      <c r="AG1376" s="70">
        <f t="shared" si="792"/>
        <v>-0.27366487307327381</v>
      </c>
      <c r="AH1376" s="70">
        <f t="shared" si="793"/>
        <v>-0.29773719104760293</v>
      </c>
      <c r="AI1376" s="61" t="str">
        <f t="shared" si="781"/>
        <v>Short VOL</v>
      </c>
      <c r="AJ1376" s="68" t="str">
        <f t="shared" si="782"/>
        <v>Short VOL</v>
      </c>
      <c r="AK1376" s="72" t="str">
        <f t="shared" si="783"/>
        <v>00631L</v>
      </c>
      <c r="AL1376" s="73">
        <f t="shared" si="773"/>
        <v>1</v>
      </c>
      <c r="AM1376" s="72" t="str">
        <f t="shared" si="786"/>
        <v>00631L</v>
      </c>
      <c r="AN1376" s="73">
        <f t="shared" si="774"/>
        <v>1</v>
      </c>
      <c r="AO1376" s="74" t="str">
        <f t="shared" si="780"/>
        <v>00631L</v>
      </c>
      <c r="AP1376" s="20">
        <f t="shared" si="775"/>
        <v>1</v>
      </c>
      <c r="AQ1376" s="74" t="str">
        <f t="shared" si="790"/>
        <v>00631L</v>
      </c>
      <c r="AR1376" s="20">
        <f t="shared" si="776"/>
        <v>1</v>
      </c>
      <c r="AS1376" s="74" t="str">
        <f t="shared" si="784"/>
        <v>00631L</v>
      </c>
      <c r="AT1376" s="20">
        <f t="shared" si="777"/>
        <v>1</v>
      </c>
      <c r="AU1376" s="74" t="str">
        <f t="shared" si="767"/>
        <v>00631L</v>
      </c>
      <c r="AV1376" s="20">
        <f t="shared" si="778"/>
        <v>1</v>
      </c>
      <c r="AW1376" s="74" t="str">
        <f t="shared" si="768"/>
        <v>00631L</v>
      </c>
      <c r="AX1376" s="20">
        <f t="shared" si="769"/>
        <v>1</v>
      </c>
      <c r="AY1376" s="20">
        <f t="shared" si="779"/>
        <v>0</v>
      </c>
      <c r="AZ1376" s="57">
        <v>44313</v>
      </c>
      <c r="BA1376" s="75">
        <v>33.880000000000003</v>
      </c>
      <c r="BB1376" s="90">
        <v>34.387500000000003</v>
      </c>
      <c r="BC1376" s="76">
        <f t="shared" si="787"/>
        <v>31.631250000000001</v>
      </c>
      <c r="BD1376" s="76">
        <f t="shared" si="788"/>
        <v>31.717166666666671</v>
      </c>
      <c r="BE1376" s="77">
        <f t="shared" si="794"/>
        <v>8.713692946058095E-2</v>
      </c>
      <c r="BF1376" s="77">
        <f t="shared" si="785"/>
        <v>6.8191252896696253E-2</v>
      </c>
    </row>
    <row r="1377" spans="1:58" s="23" customFormat="1" ht="15.75" customHeight="1" x14ac:dyDescent="0.4">
      <c r="A1377" s="57">
        <v>44309</v>
      </c>
      <c r="B1377" s="112">
        <v>20.431999999999999</v>
      </c>
      <c r="C1377" s="112">
        <v>22.190999999999999</v>
      </c>
      <c r="D1377" s="112">
        <v>23.486000000000001</v>
      </c>
      <c r="E1377" s="112">
        <v>24.05</v>
      </c>
      <c r="F1377" s="112">
        <v>24.65</v>
      </c>
      <c r="G1377" s="112">
        <v>24.832000000000001</v>
      </c>
      <c r="H1377" s="113">
        <v>24.7</v>
      </c>
      <c r="I1377" s="90">
        <f t="shared" si="770"/>
        <v>20.69585</v>
      </c>
      <c r="J1377" s="90">
        <f t="shared" si="771"/>
        <v>22.385249999999999</v>
      </c>
      <c r="K1377" s="114">
        <v>17</v>
      </c>
      <c r="L1377" s="115">
        <v>0.05</v>
      </c>
      <c r="M1377" s="90">
        <v>14.07</v>
      </c>
      <c r="N1377" s="90">
        <v>17.329999999999998</v>
      </c>
      <c r="O1377" s="90">
        <v>21.57</v>
      </c>
      <c r="P1377" s="90">
        <v>23.88</v>
      </c>
      <c r="Q1377" s="90">
        <v>24.21</v>
      </c>
      <c r="R1377" s="63">
        <f t="shared" si="796"/>
        <v>14.050000000000004</v>
      </c>
      <c r="S1377" s="64">
        <f t="shared" si="795"/>
        <v>-7.3757349011224077E-2</v>
      </c>
      <c r="T1377" s="65">
        <f t="shared" si="789"/>
        <v>0.81188690132717845</v>
      </c>
      <c r="U1377" s="65">
        <f t="shared" si="789"/>
        <v>0.80343069077422335</v>
      </c>
      <c r="V1377" s="65">
        <f t="shared" si="760"/>
        <v>0.72571189279731985</v>
      </c>
      <c r="W1377" s="65">
        <f t="shared" si="761"/>
        <v>0.71581990912845916</v>
      </c>
      <c r="X1377" s="61">
        <f t="shared" si="772"/>
        <v>8.6090446358653122E-2</v>
      </c>
      <c r="Y1377" s="66">
        <f t="shared" si="762"/>
        <v>2.7027027027026966E-2</v>
      </c>
      <c r="Z1377" s="61">
        <f t="shared" si="763"/>
        <v>8.1629891983175329E-2</v>
      </c>
      <c r="AA1377" s="67">
        <f t="shared" si="764"/>
        <v>20.69585</v>
      </c>
      <c r="AB1377" s="68">
        <f t="shared" si="765"/>
        <v>0.17899596076168497</v>
      </c>
      <c r="AC1377" s="69">
        <f t="shared" si="766"/>
        <v>0.19422100403923845</v>
      </c>
      <c r="AD1377" s="70">
        <f>_xlfn.PERCENTILE.EXC(AC1377:$AC$5675,0.5)</f>
        <v>8.7018140589569318E-2</v>
      </c>
      <c r="AE1377" s="70">
        <f>_xlfn.PERCENTILE.EXC($AC1377:AC$5675,0.35)</f>
        <v>5.0549745240010734E-2</v>
      </c>
      <c r="AF1377" s="71">
        <f t="shared" si="791"/>
        <v>3.0669036720104671E-2</v>
      </c>
      <c r="AG1377" s="70">
        <f t="shared" si="792"/>
        <v>-0.27366487307327381</v>
      </c>
      <c r="AH1377" s="70">
        <f t="shared" si="793"/>
        <v>-0.29773719104760293</v>
      </c>
      <c r="AI1377" s="61" t="str">
        <f t="shared" si="781"/>
        <v>Short VOL</v>
      </c>
      <c r="AJ1377" s="68" t="str">
        <f t="shared" si="782"/>
        <v>Short VOL</v>
      </c>
      <c r="AK1377" s="72" t="str">
        <f t="shared" si="783"/>
        <v>00631L</v>
      </c>
      <c r="AL1377" s="73">
        <f t="shared" si="773"/>
        <v>1</v>
      </c>
      <c r="AM1377" s="72" t="str">
        <f t="shared" si="786"/>
        <v>00631L</v>
      </c>
      <c r="AN1377" s="73">
        <f t="shared" si="774"/>
        <v>1</v>
      </c>
      <c r="AO1377" s="74" t="str">
        <f t="shared" si="780"/>
        <v>00631L</v>
      </c>
      <c r="AP1377" s="20">
        <f t="shared" si="775"/>
        <v>1</v>
      </c>
      <c r="AQ1377" s="74" t="str">
        <f t="shared" si="790"/>
        <v>00631L</v>
      </c>
      <c r="AR1377" s="20">
        <f t="shared" si="776"/>
        <v>1</v>
      </c>
      <c r="AS1377" s="74" t="str">
        <f t="shared" si="784"/>
        <v>00631L</v>
      </c>
      <c r="AT1377" s="20">
        <f t="shared" si="777"/>
        <v>1</v>
      </c>
      <c r="AU1377" s="74" t="str">
        <f t="shared" si="767"/>
        <v>00631L</v>
      </c>
      <c r="AV1377" s="20">
        <f t="shared" si="778"/>
        <v>1</v>
      </c>
      <c r="AW1377" s="74" t="str">
        <f t="shared" si="768"/>
        <v>00631L</v>
      </c>
      <c r="AX1377" s="20">
        <f t="shared" si="769"/>
        <v>1</v>
      </c>
      <c r="AY1377" s="20">
        <f t="shared" si="779"/>
        <v>0</v>
      </c>
      <c r="AZ1377" s="57">
        <v>44312</v>
      </c>
      <c r="BA1377" s="75">
        <v>33.659999999999997</v>
      </c>
      <c r="BB1377" s="90">
        <v>34.112499999999997</v>
      </c>
      <c r="BC1377" s="76">
        <f t="shared" si="787"/>
        <v>31.539166666666667</v>
      </c>
      <c r="BD1377" s="76">
        <f t="shared" si="788"/>
        <v>31.619125</v>
      </c>
      <c r="BE1377" s="77">
        <f t="shared" si="794"/>
        <v>8.1591671730916498E-2</v>
      </c>
      <c r="BF1377" s="77">
        <f t="shared" si="785"/>
        <v>6.454558752021114E-2</v>
      </c>
    </row>
    <row r="1378" spans="1:58" s="23" customFormat="1" ht="15.75" customHeight="1" x14ac:dyDescent="0.4">
      <c r="A1378" s="57">
        <v>44308</v>
      </c>
      <c r="B1378" s="112">
        <v>21.116</v>
      </c>
      <c r="C1378" s="112">
        <v>22.805</v>
      </c>
      <c r="D1378" s="112">
        <v>23.997</v>
      </c>
      <c r="E1378" s="112">
        <v>24.439</v>
      </c>
      <c r="F1378" s="112">
        <v>24.95</v>
      </c>
      <c r="G1378" s="112">
        <v>25.091999999999999</v>
      </c>
      <c r="H1378" s="113">
        <v>24.9</v>
      </c>
      <c r="I1378" s="90">
        <f t="shared" si="770"/>
        <v>21.2849</v>
      </c>
      <c r="J1378" s="90">
        <f t="shared" si="771"/>
        <v>22.924199999999999</v>
      </c>
      <c r="K1378" s="114">
        <v>18</v>
      </c>
      <c r="L1378" s="115">
        <v>0.05</v>
      </c>
      <c r="M1378" s="90">
        <v>16.77</v>
      </c>
      <c r="N1378" s="90">
        <v>18.71</v>
      </c>
      <c r="O1378" s="90">
        <v>22.52</v>
      </c>
      <c r="P1378" s="90">
        <v>24.65</v>
      </c>
      <c r="Q1378" s="90">
        <v>24.62</v>
      </c>
      <c r="R1378" s="63">
        <f t="shared" si="796"/>
        <v>11.689999999999998</v>
      </c>
      <c r="S1378" s="64">
        <f t="shared" si="795"/>
        <v>6.9142857142857186E-2</v>
      </c>
      <c r="T1378" s="65">
        <f t="shared" si="789"/>
        <v>0.89631213254943876</v>
      </c>
      <c r="U1378" s="65">
        <f t="shared" si="789"/>
        <v>0.83081705150976914</v>
      </c>
      <c r="V1378" s="65">
        <f t="shared" si="760"/>
        <v>0.75902636916835708</v>
      </c>
      <c r="W1378" s="65">
        <f t="shared" si="761"/>
        <v>0.75995125913891148</v>
      </c>
      <c r="X1378" s="61">
        <f t="shared" si="772"/>
        <v>7.9986739912862287E-2</v>
      </c>
      <c r="Y1378" s="66">
        <f t="shared" si="762"/>
        <v>1.8863292278734747E-2</v>
      </c>
      <c r="Z1378" s="61">
        <f t="shared" si="763"/>
        <v>7.7017040249190677E-2</v>
      </c>
      <c r="AA1378" s="67">
        <f t="shared" si="764"/>
        <v>21.2849</v>
      </c>
      <c r="AB1378" s="68">
        <f t="shared" si="765"/>
        <v>0.1285943345804382</v>
      </c>
      <c r="AC1378" s="69">
        <f t="shared" si="766"/>
        <v>0.13762159273115979</v>
      </c>
      <c r="AD1378" s="70">
        <f>_xlfn.PERCENTILE.EXC(AC1378:$AC$5675,0.5)</f>
        <v>8.698733116434984E-2</v>
      </c>
      <c r="AE1378" s="70">
        <f>_xlfn.PERCENTILE.EXC($AC1378:AC$5675,0.35)</f>
        <v>5.0538855727559041E-2</v>
      </c>
      <c r="AF1378" s="71">
        <f t="shared" si="791"/>
        <v>3.0669036720104671E-2</v>
      </c>
      <c r="AG1378" s="70">
        <f t="shared" si="792"/>
        <v>-0.27366487307327381</v>
      </c>
      <c r="AH1378" s="70">
        <f t="shared" si="793"/>
        <v>-0.29773719104760293</v>
      </c>
      <c r="AI1378" s="61" t="str">
        <f t="shared" si="781"/>
        <v>Short VOL</v>
      </c>
      <c r="AJ1378" s="68" t="str">
        <f t="shared" si="782"/>
        <v>Short VOL</v>
      </c>
      <c r="AK1378" s="72" t="str">
        <f t="shared" si="783"/>
        <v>00631L</v>
      </c>
      <c r="AL1378" s="73">
        <f t="shared" si="773"/>
        <v>1</v>
      </c>
      <c r="AM1378" s="72" t="str">
        <f t="shared" si="786"/>
        <v>00631L</v>
      </c>
      <c r="AN1378" s="73">
        <f t="shared" si="774"/>
        <v>1</v>
      </c>
      <c r="AO1378" s="74" t="str">
        <f t="shared" si="780"/>
        <v>00631L</v>
      </c>
      <c r="AP1378" s="20">
        <f t="shared" si="775"/>
        <v>1</v>
      </c>
      <c r="AQ1378" s="74" t="str">
        <f t="shared" si="790"/>
        <v>00631L</v>
      </c>
      <c r="AR1378" s="20">
        <f t="shared" si="776"/>
        <v>1</v>
      </c>
      <c r="AS1378" s="74" t="str">
        <f t="shared" si="784"/>
        <v>00631L</v>
      </c>
      <c r="AT1378" s="20">
        <f t="shared" si="777"/>
        <v>1</v>
      </c>
      <c r="AU1378" s="74" t="str">
        <f t="shared" si="767"/>
        <v>00631L</v>
      </c>
      <c r="AV1378" s="20">
        <f t="shared" si="778"/>
        <v>1</v>
      </c>
      <c r="AW1378" s="74" t="str">
        <f t="shared" si="768"/>
        <v>00631L</v>
      </c>
      <c r="AX1378" s="20">
        <f t="shared" si="769"/>
        <v>1</v>
      </c>
      <c r="AY1378" s="20">
        <f t="shared" si="779"/>
        <v>0</v>
      </c>
      <c r="AZ1378" s="57">
        <v>44309</v>
      </c>
      <c r="BA1378" s="75">
        <v>34.46</v>
      </c>
      <c r="BB1378" s="90">
        <v>34.625</v>
      </c>
      <c r="BC1378" s="76">
        <f t="shared" si="787"/>
        <v>31.445624999999996</v>
      </c>
      <c r="BD1378" s="76">
        <f t="shared" si="788"/>
        <v>31.54495833333333</v>
      </c>
      <c r="BE1378" s="77">
        <f t="shared" si="794"/>
        <v>0.10110706974340641</v>
      </c>
      <c r="BF1378" s="77">
        <f t="shared" si="785"/>
        <v>9.2409114504563072E-2</v>
      </c>
    </row>
    <row r="1379" spans="1:58" s="23" customFormat="1" ht="15.75" customHeight="1" x14ac:dyDescent="0.4">
      <c r="A1379" s="57">
        <v>44307</v>
      </c>
      <c r="B1379" s="112">
        <v>19.995999999999999</v>
      </c>
      <c r="C1379" s="112">
        <v>21.82</v>
      </c>
      <c r="D1379" s="112">
        <v>23.196000000000002</v>
      </c>
      <c r="E1379" s="112">
        <v>23.701000000000001</v>
      </c>
      <c r="F1379" s="112">
        <v>24.292999999999999</v>
      </c>
      <c r="G1379" s="112">
        <v>24.5</v>
      </c>
      <c r="H1379" s="113">
        <v>24.3</v>
      </c>
      <c r="I1379" s="90">
        <f t="shared" si="770"/>
        <v>20.087199999999999</v>
      </c>
      <c r="J1379" s="90">
        <f t="shared" si="771"/>
        <v>21.8888</v>
      </c>
      <c r="K1379" s="114">
        <v>19</v>
      </c>
      <c r="L1379" s="115">
        <v>0.05</v>
      </c>
      <c r="M1379" s="90">
        <v>14.79</v>
      </c>
      <c r="N1379" s="90">
        <v>17.5</v>
      </c>
      <c r="O1379" s="90">
        <v>21.49</v>
      </c>
      <c r="P1379" s="90">
        <v>23.8</v>
      </c>
      <c r="Q1379" s="90">
        <v>24.04</v>
      </c>
      <c r="R1379" s="63">
        <f t="shared" si="796"/>
        <v>13</v>
      </c>
      <c r="S1379" s="64">
        <f t="shared" si="795"/>
        <v>-6.3169164882226972E-2</v>
      </c>
      <c r="T1379" s="65">
        <f t="shared" si="789"/>
        <v>0.84514285714285708</v>
      </c>
      <c r="U1379" s="65">
        <f t="shared" si="789"/>
        <v>0.81433224755700329</v>
      </c>
      <c r="V1379" s="65">
        <f t="shared" si="760"/>
        <v>0.73529411764705876</v>
      </c>
      <c r="W1379" s="65">
        <f t="shared" si="761"/>
        <v>0.72795341098169719</v>
      </c>
      <c r="X1379" s="61">
        <f t="shared" si="772"/>
        <v>9.1218243648729838E-2</v>
      </c>
      <c r="Y1379" s="66">
        <f t="shared" si="762"/>
        <v>2.5273195223830227E-2</v>
      </c>
      <c r="Z1379" s="61">
        <f t="shared" si="763"/>
        <v>8.9688956151180887E-2</v>
      </c>
      <c r="AA1379" s="67">
        <f t="shared" si="764"/>
        <v>20.087199999999999</v>
      </c>
      <c r="AB1379" s="68">
        <f t="shared" si="765"/>
        <v>0.14262857142857135</v>
      </c>
      <c r="AC1379" s="69">
        <f t="shared" si="766"/>
        <v>0.14783999999999997</v>
      </c>
      <c r="AD1379" s="70">
        <f>_xlfn.PERCENTILE.EXC(AC1379:$AC$5675,0.5)</f>
        <v>8.6956521739130363E-2</v>
      </c>
      <c r="AE1379" s="70">
        <f>_xlfn.PERCENTILE.EXC($AC1379:AC$5675,0.35)</f>
        <v>5.0527966215107356E-2</v>
      </c>
      <c r="AF1379" s="71">
        <f t="shared" si="791"/>
        <v>3.0669036720104671E-2</v>
      </c>
      <c r="AG1379" s="70">
        <f t="shared" si="792"/>
        <v>-0.27366487307327381</v>
      </c>
      <c r="AH1379" s="70">
        <f t="shared" si="793"/>
        <v>-0.29773719104760293</v>
      </c>
      <c r="AI1379" s="61" t="str">
        <f t="shared" si="781"/>
        <v>Short VOL</v>
      </c>
      <c r="AJ1379" s="68" t="str">
        <f t="shared" si="782"/>
        <v>Short VOL</v>
      </c>
      <c r="AK1379" s="72" t="str">
        <f t="shared" si="783"/>
        <v>00631L</v>
      </c>
      <c r="AL1379" s="73">
        <f t="shared" si="773"/>
        <v>1</v>
      </c>
      <c r="AM1379" s="72" t="str">
        <f t="shared" si="786"/>
        <v>00631L</v>
      </c>
      <c r="AN1379" s="73">
        <f t="shared" si="774"/>
        <v>1</v>
      </c>
      <c r="AO1379" s="74" t="str">
        <f t="shared" si="780"/>
        <v>00631L</v>
      </c>
      <c r="AP1379" s="20">
        <f t="shared" si="775"/>
        <v>1</v>
      </c>
      <c r="AQ1379" s="74" t="str">
        <f t="shared" si="790"/>
        <v>00631L</v>
      </c>
      <c r="AR1379" s="20">
        <f t="shared" si="776"/>
        <v>1</v>
      </c>
      <c r="AS1379" s="74" t="str">
        <f t="shared" si="784"/>
        <v>00631L</v>
      </c>
      <c r="AT1379" s="20">
        <f t="shared" si="777"/>
        <v>1</v>
      </c>
      <c r="AU1379" s="74" t="str">
        <f t="shared" si="767"/>
        <v>00631L</v>
      </c>
      <c r="AV1379" s="20">
        <f t="shared" si="778"/>
        <v>1</v>
      </c>
      <c r="AW1379" s="74" t="str">
        <f t="shared" si="768"/>
        <v>00631L</v>
      </c>
      <c r="AX1379" s="20">
        <f t="shared" si="769"/>
        <v>1</v>
      </c>
      <c r="AY1379" s="20">
        <f t="shared" si="779"/>
        <v>0</v>
      </c>
      <c r="AZ1379" s="57">
        <v>44308</v>
      </c>
      <c r="BA1379" s="75">
        <v>34.25</v>
      </c>
      <c r="BB1379" s="90">
        <v>34.700000000000003</v>
      </c>
      <c r="BC1379" s="76">
        <f t="shared" si="787"/>
        <v>31.344166666666659</v>
      </c>
      <c r="BD1379" s="76">
        <f t="shared" si="788"/>
        <v>31.439374999999995</v>
      </c>
      <c r="BE1379" s="77">
        <f t="shared" si="794"/>
        <v>0.10706404700502521</v>
      </c>
      <c r="BF1379" s="77">
        <f t="shared" si="785"/>
        <v>8.9398246625449956E-2</v>
      </c>
    </row>
    <row r="1380" spans="1:58" s="23" customFormat="1" ht="15.75" customHeight="1" x14ac:dyDescent="0.4">
      <c r="A1380" s="57">
        <v>44306</v>
      </c>
      <c r="B1380" s="112">
        <v>18.652999999999999</v>
      </c>
      <c r="C1380" s="112">
        <v>21.053000000000001</v>
      </c>
      <c r="D1380" s="112">
        <v>22.704000000000001</v>
      </c>
      <c r="E1380" s="112">
        <v>23.904</v>
      </c>
      <c r="F1380" s="112">
        <v>24.271999999999998</v>
      </c>
      <c r="G1380" s="112">
        <v>24.8</v>
      </c>
      <c r="H1380" s="113">
        <v>24.9</v>
      </c>
      <c r="I1380" s="90">
        <f t="shared" si="770"/>
        <v>21.053000000000001</v>
      </c>
      <c r="J1380" s="90">
        <f t="shared" si="771"/>
        <v>22.704000000000001</v>
      </c>
      <c r="K1380" s="114">
        <v>0</v>
      </c>
      <c r="L1380" s="115">
        <v>4.1666666666666664E-2</v>
      </c>
      <c r="M1380" s="90">
        <v>17.329999999999998</v>
      </c>
      <c r="N1380" s="90">
        <v>18.68</v>
      </c>
      <c r="O1380" s="90">
        <v>22.35</v>
      </c>
      <c r="P1380" s="90">
        <v>24.46</v>
      </c>
      <c r="Q1380" s="90">
        <v>24.5</v>
      </c>
      <c r="R1380" s="63">
        <f t="shared" si="796"/>
        <v>10.800000000000004</v>
      </c>
      <c r="S1380" s="64">
        <f t="shared" si="795"/>
        <v>8.0393290919606744E-2</v>
      </c>
      <c r="T1380" s="65">
        <f t="shared" si="789"/>
        <v>0.92773019271948598</v>
      </c>
      <c r="U1380" s="65">
        <f t="shared" si="789"/>
        <v>0.83579418344519008</v>
      </c>
      <c r="V1380" s="65">
        <f t="shared" si="760"/>
        <v>0.76369582992641039</v>
      </c>
      <c r="W1380" s="65">
        <f t="shared" si="761"/>
        <v>0.76244897959183677</v>
      </c>
      <c r="X1380" s="61">
        <f t="shared" si="772"/>
        <v>0.12866563019353466</v>
      </c>
      <c r="Y1380" s="66">
        <f t="shared" si="762"/>
        <v>4.1666666666666609E-2</v>
      </c>
      <c r="Z1380" s="61">
        <f t="shared" si="763"/>
        <v>7.8421127630266457E-2</v>
      </c>
      <c r="AA1380" s="67">
        <f t="shared" si="764"/>
        <v>21.053000000000001</v>
      </c>
      <c r="AB1380" s="68">
        <f t="shared" si="765"/>
        <v>-1.4453961456103331E-3</v>
      </c>
      <c r="AC1380" s="69">
        <f t="shared" si="766"/>
        <v>0.12703426124197009</v>
      </c>
      <c r="AD1380" s="70">
        <f>_xlfn.PERCENTILE.EXC(AC1380:$AC$5675,0.5)</f>
        <v>8.6934777073689851E-2</v>
      </c>
      <c r="AE1380" s="70">
        <f>_xlfn.PERCENTILE.EXC($AC1380:AC$5675,0.35)</f>
        <v>5.05183856614339E-2</v>
      </c>
      <c r="AF1380" s="71">
        <f t="shared" si="791"/>
        <v>3.0669036720104671E-2</v>
      </c>
      <c r="AG1380" s="70">
        <f t="shared" si="792"/>
        <v>-0.27366487307327381</v>
      </c>
      <c r="AH1380" s="70">
        <f t="shared" si="793"/>
        <v>-0.29773719104760293</v>
      </c>
      <c r="AI1380" s="61" t="str">
        <f t="shared" si="781"/>
        <v>Short VOL</v>
      </c>
      <c r="AJ1380" s="68" t="str">
        <f t="shared" si="782"/>
        <v>Short VOL</v>
      </c>
      <c r="AK1380" s="72" t="str">
        <f t="shared" si="783"/>
        <v>00631L</v>
      </c>
      <c r="AL1380" s="73">
        <f t="shared" si="773"/>
        <v>1</v>
      </c>
      <c r="AM1380" s="72" t="str">
        <f t="shared" si="786"/>
        <v>00631L</v>
      </c>
      <c r="AN1380" s="73">
        <f t="shared" si="774"/>
        <v>1</v>
      </c>
      <c r="AO1380" s="74" t="str">
        <f t="shared" si="780"/>
        <v>00631L</v>
      </c>
      <c r="AP1380" s="20">
        <f t="shared" si="775"/>
        <v>1</v>
      </c>
      <c r="AQ1380" s="74" t="str">
        <f t="shared" si="790"/>
        <v>00631L</v>
      </c>
      <c r="AR1380" s="20">
        <f t="shared" si="776"/>
        <v>1</v>
      </c>
      <c r="AS1380" s="74" t="str">
        <f t="shared" si="784"/>
        <v>00631L</v>
      </c>
      <c r="AT1380" s="20">
        <f t="shared" si="777"/>
        <v>1</v>
      </c>
      <c r="AU1380" s="74" t="str">
        <f t="shared" si="767"/>
        <v>00631L</v>
      </c>
      <c r="AV1380" s="20">
        <f t="shared" si="778"/>
        <v>1</v>
      </c>
      <c r="AW1380" s="74" t="str">
        <f t="shared" si="768"/>
        <v>00631L</v>
      </c>
      <c r="AX1380" s="20">
        <f t="shared" si="769"/>
        <v>1</v>
      </c>
      <c r="AY1380" s="20">
        <f t="shared" si="779"/>
        <v>0</v>
      </c>
      <c r="AZ1380" s="57">
        <v>44307</v>
      </c>
      <c r="BA1380" s="75">
        <v>34.29</v>
      </c>
      <c r="BB1380" s="90">
        <v>34.712499999999999</v>
      </c>
      <c r="BC1380" s="76">
        <f t="shared" si="787"/>
        <v>31.242291666666663</v>
      </c>
      <c r="BD1380" s="76">
        <f t="shared" si="788"/>
        <v>31.337333333333326</v>
      </c>
      <c r="BE1380" s="77">
        <f t="shared" si="794"/>
        <v>0.11107406493601764</v>
      </c>
      <c r="BF1380" s="77">
        <f t="shared" si="785"/>
        <v>9.4222014210952013E-2</v>
      </c>
    </row>
    <row r="1381" spans="1:58" s="23" customFormat="1" ht="15.75" customHeight="1" x14ac:dyDescent="0.4">
      <c r="A1381" s="57">
        <v>44305</v>
      </c>
      <c r="B1381" s="112">
        <v>17.657</v>
      </c>
      <c r="C1381" s="112">
        <v>20.701000000000001</v>
      </c>
      <c r="D1381" s="112">
        <v>22.263000000000002</v>
      </c>
      <c r="E1381" s="112">
        <v>23.452000000000002</v>
      </c>
      <c r="F1381" s="112">
        <v>23.85</v>
      </c>
      <c r="G1381" s="112">
        <v>24.385999999999999</v>
      </c>
      <c r="H1381" s="113">
        <v>24.552</v>
      </c>
      <c r="I1381" s="90">
        <f t="shared" si="770"/>
        <v>20.574166666666667</v>
      </c>
      <c r="J1381" s="90">
        <f t="shared" si="771"/>
        <v>22.197916666666668</v>
      </c>
      <c r="K1381" s="114">
        <v>1</v>
      </c>
      <c r="L1381" s="115">
        <v>4.1666666666666664E-2</v>
      </c>
      <c r="M1381" s="90">
        <v>15.42</v>
      </c>
      <c r="N1381" s="90">
        <v>17.29</v>
      </c>
      <c r="O1381" s="90">
        <v>21.37</v>
      </c>
      <c r="P1381" s="90">
        <v>23.74</v>
      </c>
      <c r="Q1381" s="90">
        <v>24.1</v>
      </c>
      <c r="R1381" s="63">
        <f t="shared" si="796"/>
        <v>12.399999999999999</v>
      </c>
      <c r="S1381" s="64">
        <f t="shared" si="795"/>
        <v>6.3999999999999946E-2</v>
      </c>
      <c r="T1381" s="65">
        <f t="shared" si="789"/>
        <v>0.89184499710815501</v>
      </c>
      <c r="U1381" s="65">
        <f t="shared" si="789"/>
        <v>0.8090781469349555</v>
      </c>
      <c r="V1381" s="65">
        <f t="shared" si="760"/>
        <v>0.72830665543386686</v>
      </c>
      <c r="W1381" s="65">
        <f t="shared" si="761"/>
        <v>0.71742738589211608</v>
      </c>
      <c r="X1381" s="61">
        <f t="shared" si="772"/>
        <v>0.17239621679787057</v>
      </c>
      <c r="Y1381" s="66">
        <f t="shared" si="762"/>
        <v>4.6904315196998031E-2</v>
      </c>
      <c r="Z1381" s="61">
        <f t="shared" si="763"/>
        <v>7.892178703066148E-2</v>
      </c>
      <c r="AA1381" s="67">
        <f t="shared" si="764"/>
        <v>20.57416666666667</v>
      </c>
      <c r="AB1381" s="68">
        <f t="shared" si="765"/>
        <v>2.122614227877391E-2</v>
      </c>
      <c r="AC1381" s="69">
        <f t="shared" si="766"/>
        <v>0.18994601889338758</v>
      </c>
      <c r="AD1381" s="70">
        <f>_xlfn.PERCENTILE.EXC(AC1381:$AC$5675,0.5)</f>
        <v>8.6913032408249352E-2</v>
      </c>
      <c r="AE1381" s="70">
        <f>_xlfn.PERCENTILE.EXC($AC1381:AC$5675,0.35)</f>
        <v>5.051665886042981E-2</v>
      </c>
      <c r="AF1381" s="71">
        <f t="shared" si="791"/>
        <v>3.0669036720104671E-2</v>
      </c>
      <c r="AG1381" s="70">
        <f t="shared" si="792"/>
        <v>-0.27366487307327381</v>
      </c>
      <c r="AH1381" s="70">
        <f t="shared" si="793"/>
        <v>-0.29773719104760293</v>
      </c>
      <c r="AI1381" s="61" t="str">
        <f t="shared" si="781"/>
        <v>Short VOL</v>
      </c>
      <c r="AJ1381" s="68" t="str">
        <f t="shared" si="782"/>
        <v>Short VOL</v>
      </c>
      <c r="AK1381" s="72" t="str">
        <f t="shared" si="783"/>
        <v>00631L</v>
      </c>
      <c r="AL1381" s="73">
        <f t="shared" si="773"/>
        <v>1</v>
      </c>
      <c r="AM1381" s="72" t="str">
        <f t="shared" si="786"/>
        <v>00631L</v>
      </c>
      <c r="AN1381" s="73">
        <f t="shared" si="774"/>
        <v>1</v>
      </c>
      <c r="AO1381" s="74" t="str">
        <f t="shared" si="780"/>
        <v>00631L</v>
      </c>
      <c r="AP1381" s="20">
        <f t="shared" si="775"/>
        <v>1</v>
      </c>
      <c r="AQ1381" s="74" t="str">
        <f t="shared" si="790"/>
        <v>00631L</v>
      </c>
      <c r="AR1381" s="20">
        <f t="shared" si="776"/>
        <v>1</v>
      </c>
      <c r="AS1381" s="74" t="str">
        <f t="shared" si="784"/>
        <v>00631L</v>
      </c>
      <c r="AT1381" s="20">
        <f t="shared" si="777"/>
        <v>1</v>
      </c>
      <c r="AU1381" s="74" t="str">
        <f t="shared" si="767"/>
        <v>00631L</v>
      </c>
      <c r="AV1381" s="20">
        <f t="shared" si="778"/>
        <v>1</v>
      </c>
      <c r="AW1381" s="74" t="str">
        <f t="shared" si="768"/>
        <v>00631L</v>
      </c>
      <c r="AX1381" s="20">
        <f t="shared" si="769"/>
        <v>1</v>
      </c>
      <c r="AY1381" s="20">
        <f t="shared" si="779"/>
        <v>0</v>
      </c>
      <c r="AZ1381" s="57">
        <v>44306</v>
      </c>
      <c r="BA1381" s="75">
        <v>34.950000000000003</v>
      </c>
      <c r="BB1381" s="90">
        <v>35.087499999999999</v>
      </c>
      <c r="BC1381" s="76">
        <f t="shared" si="787"/>
        <v>31.137083333333337</v>
      </c>
      <c r="BD1381" s="76">
        <f t="shared" si="788"/>
        <v>31.246249999999996</v>
      </c>
      <c r="BE1381" s="77">
        <f t="shared" si="794"/>
        <v>0.12687176330474098</v>
      </c>
      <c r="BF1381" s="77">
        <f t="shared" si="785"/>
        <v>0.11853422410689304</v>
      </c>
    </row>
    <row r="1382" spans="1:58" s="23" customFormat="1" ht="15.75" customHeight="1" x14ac:dyDescent="0.4">
      <c r="A1382" s="57">
        <v>44302</v>
      </c>
      <c r="B1382" s="112">
        <v>17.001999999999999</v>
      </c>
      <c r="C1382" s="112">
        <v>19.995000000000001</v>
      </c>
      <c r="D1382" s="112">
        <v>19.954999999999998</v>
      </c>
      <c r="E1382" s="112">
        <v>21.600999999999999</v>
      </c>
      <c r="F1382" s="112">
        <v>22.85</v>
      </c>
      <c r="G1382" s="112">
        <v>23.344000000000001</v>
      </c>
      <c r="H1382" s="113">
        <v>23.95</v>
      </c>
      <c r="I1382" s="90">
        <f t="shared" si="770"/>
        <v>19.745583333333336</v>
      </c>
      <c r="J1382" s="90">
        <f t="shared" si="771"/>
        <v>19.958333333333332</v>
      </c>
      <c r="K1382" s="114">
        <v>2</v>
      </c>
      <c r="L1382" s="115">
        <v>4.1666666666666664E-2</v>
      </c>
      <c r="M1382" s="90">
        <v>12.97</v>
      </c>
      <c r="N1382" s="90">
        <v>16.25</v>
      </c>
      <c r="O1382" s="90">
        <v>20.53</v>
      </c>
      <c r="P1382" s="90">
        <v>23.16</v>
      </c>
      <c r="Q1382" s="90">
        <v>23.84</v>
      </c>
      <c r="R1382" s="63">
        <f t="shared" si="796"/>
        <v>14.469999999999999</v>
      </c>
      <c r="S1382" s="64">
        <f t="shared" si="795"/>
        <v>-1.9312009656004846E-2</v>
      </c>
      <c r="T1382" s="65">
        <f t="shared" si="789"/>
        <v>0.79815384615384621</v>
      </c>
      <c r="U1382" s="65">
        <f t="shared" si="789"/>
        <v>0.79152459814905007</v>
      </c>
      <c r="V1382" s="65">
        <f t="shared" ref="V1382:V1445" si="797">N1382/P1382</f>
        <v>0.70164075993091535</v>
      </c>
      <c r="W1382" s="65">
        <f t="shared" ref="W1382:W1445" si="798">N1382/Q1382</f>
        <v>0.68162751677852351</v>
      </c>
      <c r="X1382" s="61">
        <f t="shared" si="772"/>
        <v>0.1760381131631574</v>
      </c>
      <c r="Y1382" s="66">
        <f t="shared" ref="Y1382:Y1445" si="799">(H1382-E1382)/E1382</f>
        <v>0.108744965510856</v>
      </c>
      <c r="Z1382" s="61">
        <f t="shared" ref="Z1382:Z1445" si="800">(J1382-I1382)/I1382</f>
        <v>1.0774561399806514E-2</v>
      </c>
      <c r="AA1382" s="67">
        <f t="shared" ref="AA1382:AA1445" si="801">B1382*(K1382*L1382)+C1382*(1-(K1382*L1382))</f>
        <v>19.745583333333332</v>
      </c>
      <c r="AB1382" s="68">
        <f t="shared" ref="AB1382:AB1445" si="802">(B1382-N1382)/N1382</f>
        <v>4.6276923076923007E-2</v>
      </c>
      <c r="AC1382" s="69">
        <f t="shared" ref="AC1382:AC1445" si="803">(AA1382-N1382)/N1382</f>
        <v>0.21511282051282046</v>
      </c>
      <c r="AD1382" s="70">
        <f>_xlfn.PERCENTILE.EXC(AC1382:$AC$5675,0.5)</f>
        <v>8.6912230786161532E-2</v>
      </c>
      <c r="AE1382" s="70">
        <f>_xlfn.PERCENTILE.EXC($AC1382:AC$5675,0.35)</f>
        <v>5.0514932059425713E-2</v>
      </c>
      <c r="AF1382" s="71">
        <f t="shared" si="791"/>
        <v>3.0669036720104671E-2</v>
      </c>
      <c r="AG1382" s="70">
        <f t="shared" si="792"/>
        <v>-0.27366487307327381</v>
      </c>
      <c r="AH1382" s="70">
        <f t="shared" si="793"/>
        <v>-0.29773719104760293</v>
      </c>
      <c r="AI1382" s="61" t="str">
        <f t="shared" si="781"/>
        <v>Short VOL</v>
      </c>
      <c r="AJ1382" s="68" t="str">
        <f t="shared" si="782"/>
        <v>Short VOL</v>
      </c>
      <c r="AK1382" s="72" t="str">
        <f t="shared" si="783"/>
        <v>00631L</v>
      </c>
      <c r="AL1382" s="73">
        <f t="shared" si="773"/>
        <v>1</v>
      </c>
      <c r="AM1382" s="72" t="str">
        <f t="shared" si="786"/>
        <v>00631L</v>
      </c>
      <c r="AN1382" s="73">
        <f t="shared" si="774"/>
        <v>1</v>
      </c>
      <c r="AO1382" s="74" t="str">
        <f t="shared" si="780"/>
        <v>00631L</v>
      </c>
      <c r="AP1382" s="20">
        <f t="shared" si="775"/>
        <v>1</v>
      </c>
      <c r="AQ1382" s="74" t="str">
        <f t="shared" si="790"/>
        <v>00631L</v>
      </c>
      <c r="AR1382" s="20">
        <f t="shared" si="776"/>
        <v>1</v>
      </c>
      <c r="AS1382" s="74" t="str">
        <f t="shared" si="784"/>
        <v>00631L</v>
      </c>
      <c r="AT1382" s="20">
        <f t="shared" si="777"/>
        <v>1</v>
      </c>
      <c r="AU1382" s="74" t="str">
        <f t="shared" si="767"/>
        <v>00631L</v>
      </c>
      <c r="AV1382" s="20">
        <f t="shared" si="778"/>
        <v>1</v>
      </c>
      <c r="AW1382" s="74" t="str">
        <f t="shared" si="768"/>
        <v>00631L</v>
      </c>
      <c r="AX1382" s="20">
        <f t="shared" si="769"/>
        <v>1</v>
      </c>
      <c r="AY1382" s="20">
        <f t="shared" si="779"/>
        <v>0</v>
      </c>
      <c r="AZ1382" s="57">
        <v>44305</v>
      </c>
      <c r="BA1382" s="75">
        <v>34.89</v>
      </c>
      <c r="BB1382" s="90">
        <v>35.137500000000003</v>
      </c>
      <c r="BC1382" s="76">
        <f t="shared" si="787"/>
        <v>31.022291666666668</v>
      </c>
      <c r="BD1382" s="76">
        <f t="shared" si="788"/>
        <v>31.133791666666671</v>
      </c>
      <c r="BE1382" s="77">
        <f t="shared" si="794"/>
        <v>0.13265326680411269</v>
      </c>
      <c r="BF1382" s="77">
        <f t="shared" si="785"/>
        <v>0.12064731381095822</v>
      </c>
    </row>
    <row r="1383" spans="1:58" s="23" customFormat="1" ht="15.75" customHeight="1" x14ac:dyDescent="0.4">
      <c r="A1383" s="57">
        <v>44301</v>
      </c>
      <c r="B1383" s="112">
        <v>17.152000000000001</v>
      </c>
      <c r="C1383" s="112">
        <v>20.294</v>
      </c>
      <c r="D1383" s="112">
        <v>21.998999999999999</v>
      </c>
      <c r="E1383" s="112">
        <v>23.155999999999999</v>
      </c>
      <c r="F1383" s="112">
        <v>23.55</v>
      </c>
      <c r="G1383" s="112">
        <v>24.05</v>
      </c>
      <c r="H1383" s="113">
        <v>24.251999999999999</v>
      </c>
      <c r="I1383" s="90">
        <f t="shared" si="770"/>
        <v>19.901250000000001</v>
      </c>
      <c r="J1383" s="90">
        <f t="shared" si="771"/>
        <v>21.785874999999997</v>
      </c>
      <c r="K1383" s="114">
        <v>3</v>
      </c>
      <c r="L1383" s="115">
        <v>4.1666666666666664E-2</v>
      </c>
      <c r="M1383" s="90">
        <v>14.22</v>
      </c>
      <c r="N1383" s="90">
        <v>16.57</v>
      </c>
      <c r="O1383" s="90">
        <v>20.76</v>
      </c>
      <c r="P1383" s="90">
        <v>23.3</v>
      </c>
      <c r="Q1383" s="90">
        <v>23.85</v>
      </c>
      <c r="R1383" s="63">
        <f t="shared" si="796"/>
        <v>13.270000000000003</v>
      </c>
      <c r="S1383" s="64">
        <f t="shared" si="795"/>
        <v>-2.4720423778693244E-2</v>
      </c>
      <c r="T1383" s="65">
        <f t="shared" si="789"/>
        <v>0.85817742908871453</v>
      </c>
      <c r="U1383" s="65">
        <f t="shared" si="789"/>
        <v>0.79816955684007707</v>
      </c>
      <c r="V1383" s="65">
        <f t="shared" si="797"/>
        <v>0.71115879828326178</v>
      </c>
      <c r="W1383" s="65">
        <f t="shared" si="798"/>
        <v>0.6947589098532494</v>
      </c>
      <c r="X1383" s="61">
        <f t="shared" si="772"/>
        <v>0.18318563432835816</v>
      </c>
      <c r="Y1383" s="66">
        <f t="shared" si="799"/>
        <v>4.7331145275522547E-2</v>
      </c>
      <c r="Z1383" s="61">
        <f t="shared" si="800"/>
        <v>9.4698825450662452E-2</v>
      </c>
      <c r="AA1383" s="67">
        <f t="shared" si="801"/>
        <v>19.901249999999997</v>
      </c>
      <c r="AB1383" s="68">
        <f t="shared" si="802"/>
        <v>3.5123717561858822E-2</v>
      </c>
      <c r="AC1383" s="69">
        <f t="shared" si="803"/>
        <v>0.20104103802051884</v>
      </c>
      <c r="AD1383" s="70">
        <f>_xlfn.PERCENTILE.EXC(AC1383:$AC$5675,0.5)</f>
        <v>8.6911429164073725E-2</v>
      </c>
      <c r="AE1383" s="70">
        <f>_xlfn.PERCENTILE.EXC($AC1383:AC$5675,0.35)</f>
        <v>5.0497583212249057E-2</v>
      </c>
      <c r="AF1383" s="71">
        <f t="shared" si="791"/>
        <v>3.0669036720104671E-2</v>
      </c>
      <c r="AG1383" s="70">
        <f t="shared" si="792"/>
        <v>-0.27366487307327381</v>
      </c>
      <c r="AH1383" s="70">
        <f t="shared" si="793"/>
        <v>-0.29773719104760293</v>
      </c>
      <c r="AI1383" s="61" t="str">
        <f t="shared" si="781"/>
        <v>Short VOL</v>
      </c>
      <c r="AJ1383" s="68" t="str">
        <f t="shared" si="782"/>
        <v>Short VOL</v>
      </c>
      <c r="AK1383" s="72" t="str">
        <f t="shared" si="783"/>
        <v>00631L</v>
      </c>
      <c r="AL1383" s="73">
        <f t="shared" si="773"/>
        <v>1</v>
      </c>
      <c r="AM1383" s="72" t="str">
        <f t="shared" si="786"/>
        <v>00631L</v>
      </c>
      <c r="AN1383" s="73">
        <f t="shared" si="774"/>
        <v>1</v>
      </c>
      <c r="AO1383" s="74" t="str">
        <f t="shared" si="780"/>
        <v>00631L</v>
      </c>
      <c r="AP1383" s="20">
        <f t="shared" si="775"/>
        <v>1</v>
      </c>
      <c r="AQ1383" s="74" t="str">
        <f t="shared" si="790"/>
        <v>00631L</v>
      </c>
      <c r="AR1383" s="20">
        <f t="shared" si="776"/>
        <v>1</v>
      </c>
      <c r="AS1383" s="74" t="str">
        <f t="shared" si="784"/>
        <v>00631L</v>
      </c>
      <c r="AT1383" s="20">
        <f t="shared" si="777"/>
        <v>1</v>
      </c>
      <c r="AU1383" s="74" t="str">
        <f t="shared" si="767"/>
        <v>00631L</v>
      </c>
      <c r="AV1383" s="20">
        <f t="shared" si="778"/>
        <v>1</v>
      </c>
      <c r="AW1383" s="74" t="str">
        <f t="shared" si="768"/>
        <v>00631L</v>
      </c>
      <c r="AX1383" s="20">
        <f t="shared" si="769"/>
        <v>1</v>
      </c>
      <c r="AY1383" s="20">
        <f t="shared" si="779"/>
        <v>0</v>
      </c>
      <c r="AZ1383" s="57">
        <v>44302</v>
      </c>
      <c r="BA1383" s="75">
        <v>35.14</v>
      </c>
      <c r="BB1383" s="90">
        <v>33.700000000000003</v>
      </c>
      <c r="BC1383" s="76">
        <f t="shared" si="787"/>
        <v>30.891875000000006</v>
      </c>
      <c r="BD1383" s="76">
        <f t="shared" si="788"/>
        <v>31.022333333333332</v>
      </c>
      <c r="BE1383" s="77">
        <f t="shared" si="794"/>
        <v>9.0901733870151824E-2</v>
      </c>
      <c r="BF1383" s="77">
        <f t="shared" si="785"/>
        <v>0.13273233262058523</v>
      </c>
    </row>
    <row r="1384" spans="1:58" s="23" customFormat="1" ht="15.75" customHeight="1" x14ac:dyDescent="0.4">
      <c r="A1384" s="57">
        <v>44300</v>
      </c>
      <c r="B1384" s="112">
        <v>18.099</v>
      </c>
      <c r="C1384" s="112">
        <v>20.933</v>
      </c>
      <c r="D1384" s="112">
        <v>22.366</v>
      </c>
      <c r="E1384" s="112">
        <v>23.405999999999999</v>
      </c>
      <c r="F1384" s="112">
        <v>23.75</v>
      </c>
      <c r="G1384" s="112">
        <v>24.25</v>
      </c>
      <c r="H1384" s="113">
        <v>24.4</v>
      </c>
      <c r="I1384" s="90">
        <f t="shared" si="770"/>
        <v>20.460666666666668</v>
      </c>
      <c r="J1384" s="90">
        <f t="shared" si="771"/>
        <v>22.127166666666668</v>
      </c>
      <c r="K1384" s="114">
        <v>4</v>
      </c>
      <c r="L1384" s="115">
        <v>4.1666666666666664E-2</v>
      </c>
      <c r="M1384" s="90">
        <v>14.1</v>
      </c>
      <c r="N1384" s="90">
        <v>16.989999999999998</v>
      </c>
      <c r="O1384" s="90">
        <v>21.06</v>
      </c>
      <c r="P1384" s="90">
        <v>23.51</v>
      </c>
      <c r="Q1384" s="90">
        <v>24.01</v>
      </c>
      <c r="R1384" s="63">
        <f t="shared" si="796"/>
        <v>13.480000000000004</v>
      </c>
      <c r="S1384" s="64">
        <f t="shared" si="795"/>
        <v>2.0420420420420412E-2</v>
      </c>
      <c r="T1384" s="65">
        <f t="shared" si="789"/>
        <v>0.82989994114184817</v>
      </c>
      <c r="U1384" s="65">
        <f t="shared" si="789"/>
        <v>0.80674264007597341</v>
      </c>
      <c r="V1384" s="65">
        <f t="shared" si="797"/>
        <v>0.72267120374308791</v>
      </c>
      <c r="W1384" s="65">
        <f t="shared" si="798"/>
        <v>0.70762182423989994</v>
      </c>
      <c r="X1384" s="61">
        <f t="shared" si="772"/>
        <v>0.15658323664290844</v>
      </c>
      <c r="Y1384" s="66">
        <f t="shared" si="799"/>
        <v>4.2467743313680244E-2</v>
      </c>
      <c r="Z1384" s="61">
        <f t="shared" si="800"/>
        <v>8.1448958978202035E-2</v>
      </c>
      <c r="AA1384" s="67">
        <f t="shared" si="801"/>
        <v>20.460666666666668</v>
      </c>
      <c r="AB1384" s="68">
        <f t="shared" si="802"/>
        <v>6.5273690406121354E-2</v>
      </c>
      <c r="AC1384" s="69">
        <f t="shared" si="803"/>
        <v>0.20427702570139319</v>
      </c>
      <c r="AD1384" s="70">
        <f>_xlfn.PERCENTILE.EXC(AC1384:$AC$5675,0.5)</f>
        <v>8.6878433472974664E-2</v>
      </c>
      <c r="AE1384" s="70">
        <f>_xlfn.PERCENTILE.EXC($AC1384:AC$5675,0.35)</f>
        <v>5.0441179249641067E-2</v>
      </c>
      <c r="AF1384" s="71">
        <f t="shared" si="791"/>
        <v>3.0669036720104671E-2</v>
      </c>
      <c r="AG1384" s="70">
        <f t="shared" si="792"/>
        <v>-0.27366487307327381</v>
      </c>
      <c r="AH1384" s="70">
        <f t="shared" si="793"/>
        <v>-0.29773719104760293</v>
      </c>
      <c r="AI1384" s="61" t="str">
        <f t="shared" si="781"/>
        <v>Short VOL</v>
      </c>
      <c r="AJ1384" s="68" t="str">
        <f t="shared" si="782"/>
        <v>Short VOL</v>
      </c>
      <c r="AK1384" s="72" t="str">
        <f t="shared" si="783"/>
        <v>00631L</v>
      </c>
      <c r="AL1384" s="73">
        <f t="shared" si="773"/>
        <v>1</v>
      </c>
      <c r="AM1384" s="72" t="str">
        <f t="shared" si="786"/>
        <v>00631L</v>
      </c>
      <c r="AN1384" s="73">
        <f t="shared" si="774"/>
        <v>1</v>
      </c>
      <c r="AO1384" s="74" t="str">
        <f t="shared" si="780"/>
        <v>00631L</v>
      </c>
      <c r="AP1384" s="20">
        <f t="shared" si="775"/>
        <v>1</v>
      </c>
      <c r="AQ1384" s="74" t="str">
        <f t="shared" si="790"/>
        <v>00631L</v>
      </c>
      <c r="AR1384" s="20">
        <f t="shared" si="776"/>
        <v>1</v>
      </c>
      <c r="AS1384" s="74" t="str">
        <f t="shared" si="784"/>
        <v>00631L</v>
      </c>
      <c r="AT1384" s="20">
        <f t="shared" si="777"/>
        <v>1</v>
      </c>
      <c r="AU1384" s="74" t="str">
        <f t="shared" si="767"/>
        <v>00631L</v>
      </c>
      <c r="AV1384" s="20">
        <f t="shared" si="778"/>
        <v>1</v>
      </c>
      <c r="AW1384" s="74" t="str">
        <f t="shared" si="768"/>
        <v>00631L</v>
      </c>
      <c r="AX1384" s="20">
        <f t="shared" si="769"/>
        <v>1</v>
      </c>
      <c r="AY1384" s="20">
        <f t="shared" si="779"/>
        <v>0</v>
      </c>
      <c r="AZ1384" s="57">
        <v>44301</v>
      </c>
      <c r="BA1384" s="75">
        <v>34.75</v>
      </c>
      <c r="BB1384" s="90">
        <v>33.387500000000003</v>
      </c>
      <c r="BC1384" s="76">
        <f t="shared" si="787"/>
        <v>30.783541666666672</v>
      </c>
      <c r="BD1384" s="76">
        <f t="shared" si="788"/>
        <v>30.909375000000004</v>
      </c>
      <c r="BE1384" s="77">
        <f t="shared" si="794"/>
        <v>8.4589302996054355E-2</v>
      </c>
      <c r="BF1384" s="77">
        <f t="shared" si="785"/>
        <v>0.12425437266201582</v>
      </c>
    </row>
    <row r="1385" spans="1:58" s="23" customFormat="1" ht="15.75" customHeight="1" x14ac:dyDescent="0.4">
      <c r="A1385" s="57">
        <v>44299</v>
      </c>
      <c r="B1385" s="112">
        <v>17.678000000000001</v>
      </c>
      <c r="C1385" s="112">
        <v>20.472999999999999</v>
      </c>
      <c r="D1385" s="112">
        <v>22.114999999999998</v>
      </c>
      <c r="E1385" s="112">
        <v>23.187000000000001</v>
      </c>
      <c r="F1385" s="112">
        <v>23.544</v>
      </c>
      <c r="G1385" s="112">
        <v>24.024000000000001</v>
      </c>
      <c r="H1385" s="113">
        <v>24.198</v>
      </c>
      <c r="I1385" s="90">
        <f t="shared" si="770"/>
        <v>19.890708333333333</v>
      </c>
      <c r="J1385" s="90">
        <f t="shared" si="771"/>
        <v>21.772916666666664</v>
      </c>
      <c r="K1385" s="114">
        <v>5</v>
      </c>
      <c r="L1385" s="115">
        <v>4.1666666666666664E-2</v>
      </c>
      <c r="M1385" s="90">
        <v>13.78</v>
      </c>
      <c r="N1385" s="90">
        <v>16.649999999999999</v>
      </c>
      <c r="O1385" s="90">
        <v>20.78</v>
      </c>
      <c r="P1385" s="90">
        <v>23.12</v>
      </c>
      <c r="Q1385" s="90">
        <v>23.82</v>
      </c>
      <c r="R1385" s="63">
        <f t="shared" si="796"/>
        <v>13.470000000000006</v>
      </c>
      <c r="S1385" s="64">
        <f t="shared" si="795"/>
        <v>-1.5375517445298732E-2</v>
      </c>
      <c r="T1385" s="65">
        <f t="shared" si="789"/>
        <v>0.82762762762762765</v>
      </c>
      <c r="U1385" s="65">
        <f t="shared" si="789"/>
        <v>0.8012512030798844</v>
      </c>
      <c r="V1385" s="65">
        <f t="shared" si="797"/>
        <v>0.72015570934256046</v>
      </c>
      <c r="W1385" s="65">
        <f t="shared" si="798"/>
        <v>0.69899244332493693</v>
      </c>
      <c r="X1385" s="61">
        <f t="shared" si="772"/>
        <v>0.15810612060187793</v>
      </c>
      <c r="Y1385" s="66">
        <f t="shared" si="799"/>
        <v>4.3602018372363792E-2</v>
      </c>
      <c r="Z1385" s="61">
        <f t="shared" si="800"/>
        <v>9.4627516616845694E-2</v>
      </c>
      <c r="AA1385" s="67">
        <f t="shared" si="801"/>
        <v>19.890708333333336</v>
      </c>
      <c r="AB1385" s="68">
        <f t="shared" si="802"/>
        <v>6.1741741741741879E-2</v>
      </c>
      <c r="AC1385" s="69">
        <f t="shared" si="803"/>
        <v>0.1946371371371374</v>
      </c>
      <c r="AD1385" s="70">
        <f>_xlfn.PERCENTILE.EXC(AC1385:$AC$5675,0.5)</f>
        <v>8.6845437781875603E-2</v>
      </c>
      <c r="AE1385" s="70">
        <f>_xlfn.PERCENTILE.EXC($AC1385:AC$5675,0.35)</f>
        <v>5.0384775287033036E-2</v>
      </c>
      <c r="AF1385" s="71">
        <f t="shared" si="791"/>
        <v>2.9721152263847393E-2</v>
      </c>
      <c r="AG1385" s="70">
        <f t="shared" si="792"/>
        <v>-0.27366487307327381</v>
      </c>
      <c r="AH1385" s="70">
        <f t="shared" si="793"/>
        <v>-0.29773719104760293</v>
      </c>
      <c r="AI1385" s="61" t="str">
        <f t="shared" si="781"/>
        <v>Short VOL</v>
      </c>
      <c r="AJ1385" s="68" t="str">
        <f t="shared" si="782"/>
        <v>Short VOL</v>
      </c>
      <c r="AK1385" s="72" t="str">
        <f t="shared" si="783"/>
        <v>00631L</v>
      </c>
      <c r="AL1385" s="73">
        <f t="shared" si="773"/>
        <v>1</v>
      </c>
      <c r="AM1385" s="72" t="str">
        <f t="shared" si="786"/>
        <v>00631L</v>
      </c>
      <c r="AN1385" s="73">
        <f t="shared" si="774"/>
        <v>1</v>
      </c>
      <c r="AO1385" s="74" t="str">
        <f t="shared" si="780"/>
        <v>00631L</v>
      </c>
      <c r="AP1385" s="20">
        <f t="shared" si="775"/>
        <v>1</v>
      </c>
      <c r="AQ1385" s="74" t="str">
        <f t="shared" si="790"/>
        <v>00631L</v>
      </c>
      <c r="AR1385" s="20">
        <f t="shared" si="776"/>
        <v>1</v>
      </c>
      <c r="AS1385" s="74" t="str">
        <f t="shared" si="784"/>
        <v>00631L</v>
      </c>
      <c r="AT1385" s="20">
        <f t="shared" si="777"/>
        <v>1</v>
      </c>
      <c r="AU1385" s="74" t="str">
        <f t="shared" si="767"/>
        <v>00631L</v>
      </c>
      <c r="AV1385" s="20">
        <f t="shared" si="778"/>
        <v>1</v>
      </c>
      <c r="AW1385" s="74" t="str">
        <f t="shared" si="768"/>
        <v>00631L</v>
      </c>
      <c r="AX1385" s="20">
        <f t="shared" si="769"/>
        <v>1</v>
      </c>
      <c r="AY1385" s="20">
        <f t="shared" si="779"/>
        <v>0</v>
      </c>
      <c r="AZ1385" s="57">
        <v>44300</v>
      </c>
      <c r="BA1385" s="75">
        <v>33.700000000000003</v>
      </c>
      <c r="BB1385" s="90">
        <v>33.587499999999999</v>
      </c>
      <c r="BC1385" s="76">
        <f t="shared" si="787"/>
        <v>30.680208333333336</v>
      </c>
      <c r="BD1385" s="76">
        <f t="shared" si="788"/>
        <v>30.788750000000004</v>
      </c>
      <c r="BE1385" s="77">
        <f t="shared" si="794"/>
        <v>9.4761144874885253E-2</v>
      </c>
      <c r="BF1385" s="77">
        <f t="shared" si="785"/>
        <v>9.4555641265072432E-2</v>
      </c>
    </row>
    <row r="1386" spans="1:58" s="23" customFormat="1" ht="15.75" customHeight="1" x14ac:dyDescent="0.4">
      <c r="A1386" s="57">
        <v>44298</v>
      </c>
      <c r="B1386" s="112">
        <v>18.004000000000001</v>
      </c>
      <c r="C1386" s="112">
        <v>20.565000000000001</v>
      </c>
      <c r="D1386" s="112">
        <v>22.05</v>
      </c>
      <c r="E1386" s="112">
        <v>23.007000000000001</v>
      </c>
      <c r="F1386" s="112">
        <v>23.300999999999998</v>
      </c>
      <c r="G1386" s="112">
        <v>23.782</v>
      </c>
      <c r="H1386" s="113">
        <v>23.95</v>
      </c>
      <c r="I1386" s="90">
        <f t="shared" si="770"/>
        <v>19.924750000000003</v>
      </c>
      <c r="J1386" s="90">
        <f t="shared" si="771"/>
        <v>21.678750000000001</v>
      </c>
      <c r="K1386" s="114">
        <v>6</v>
      </c>
      <c r="L1386" s="115">
        <v>4.1666666666666664E-2</v>
      </c>
      <c r="M1386" s="90">
        <v>14.24</v>
      </c>
      <c r="N1386" s="90">
        <v>16.91</v>
      </c>
      <c r="O1386" s="90">
        <v>20.82</v>
      </c>
      <c r="P1386" s="90">
        <v>23.17</v>
      </c>
      <c r="Q1386" s="90">
        <v>23.83</v>
      </c>
      <c r="R1386" s="63">
        <f t="shared" si="796"/>
        <v>12.840000000000003</v>
      </c>
      <c r="S1386" s="64">
        <f t="shared" si="795"/>
        <v>1.3181545835829769E-2</v>
      </c>
      <c r="T1386" s="65">
        <f t="shared" si="789"/>
        <v>0.84210526315789469</v>
      </c>
      <c r="U1386" s="65">
        <f t="shared" si="789"/>
        <v>0.81219980787704127</v>
      </c>
      <c r="V1386" s="65">
        <f t="shared" si="797"/>
        <v>0.7298230470435908</v>
      </c>
      <c r="W1386" s="65">
        <f t="shared" si="798"/>
        <v>0.70960973562736052</v>
      </c>
      <c r="X1386" s="61">
        <f t="shared" si="772"/>
        <v>0.14224616751832925</v>
      </c>
      <c r="Y1386" s="66">
        <f t="shared" si="799"/>
        <v>4.0987525535706427E-2</v>
      </c>
      <c r="Z1386" s="61">
        <f t="shared" si="800"/>
        <v>8.8031217455676866E-2</v>
      </c>
      <c r="AA1386" s="67">
        <f t="shared" si="801"/>
        <v>19.924750000000003</v>
      </c>
      <c r="AB1386" s="68">
        <f t="shared" si="802"/>
        <v>6.4695446481372043E-2</v>
      </c>
      <c r="AC1386" s="69">
        <f t="shared" si="803"/>
        <v>0.17828208160851583</v>
      </c>
      <c r="AD1386" s="70">
        <f>_xlfn.PERCENTILE.EXC(AC1386:$AC$5675,0.5)</f>
        <v>8.677808157904994E-2</v>
      </c>
      <c r="AE1386" s="70">
        <f>_xlfn.PERCENTILE.EXC($AC1386:AC$5675,0.35)</f>
        <v>5.0349800416285756E-2</v>
      </c>
      <c r="AF1386" s="71">
        <f t="shared" si="791"/>
        <v>2.9639388290441108E-2</v>
      </c>
      <c r="AG1386" s="70">
        <f t="shared" si="792"/>
        <v>-0.27366487307327381</v>
      </c>
      <c r="AH1386" s="70">
        <f t="shared" si="793"/>
        <v>-0.29773719104760293</v>
      </c>
      <c r="AI1386" s="61" t="str">
        <f t="shared" si="781"/>
        <v>Short VOL</v>
      </c>
      <c r="AJ1386" s="68" t="str">
        <f t="shared" si="782"/>
        <v>Short VOL</v>
      </c>
      <c r="AK1386" s="72" t="str">
        <f t="shared" si="783"/>
        <v>00631L</v>
      </c>
      <c r="AL1386" s="73">
        <f t="shared" si="773"/>
        <v>1</v>
      </c>
      <c r="AM1386" s="72" t="str">
        <f t="shared" si="786"/>
        <v>00631L</v>
      </c>
      <c r="AN1386" s="73">
        <f t="shared" si="774"/>
        <v>1</v>
      </c>
      <c r="AO1386" s="74" t="str">
        <f t="shared" si="780"/>
        <v>00631L</v>
      </c>
      <c r="AP1386" s="20">
        <f t="shared" si="775"/>
        <v>1</v>
      </c>
      <c r="AQ1386" s="74" t="str">
        <f t="shared" si="790"/>
        <v>00631L</v>
      </c>
      <c r="AR1386" s="20">
        <f t="shared" si="776"/>
        <v>1</v>
      </c>
      <c r="AS1386" s="74" t="str">
        <f t="shared" si="784"/>
        <v>00631L</v>
      </c>
      <c r="AT1386" s="20">
        <f t="shared" si="777"/>
        <v>1</v>
      </c>
      <c r="AU1386" s="74" t="str">
        <f t="shared" si="767"/>
        <v>00631L</v>
      </c>
      <c r="AV1386" s="20">
        <f t="shared" si="778"/>
        <v>1</v>
      </c>
      <c r="AW1386" s="74" t="str">
        <f t="shared" si="768"/>
        <v>00631L</v>
      </c>
      <c r="AX1386" s="20">
        <f t="shared" si="769"/>
        <v>1</v>
      </c>
      <c r="AY1386" s="20">
        <f t="shared" si="779"/>
        <v>0</v>
      </c>
      <c r="AZ1386" s="57">
        <v>44299</v>
      </c>
      <c r="BA1386" s="75">
        <v>33.35</v>
      </c>
      <c r="BB1386" s="90">
        <v>33.612499999999997</v>
      </c>
      <c r="BC1386" s="76">
        <f t="shared" si="787"/>
        <v>30.56666666666667</v>
      </c>
      <c r="BD1386" s="76">
        <f t="shared" si="788"/>
        <v>30.676250000000003</v>
      </c>
      <c r="BE1386" s="77">
        <f t="shared" si="794"/>
        <v>9.9645583424209164E-2</v>
      </c>
      <c r="BF1386" s="77">
        <f t="shared" si="785"/>
        <v>8.7160262417994308E-2</v>
      </c>
    </row>
    <row r="1387" spans="1:58" s="23" customFormat="1" ht="15.75" customHeight="1" x14ac:dyDescent="0.4">
      <c r="A1387" s="57">
        <v>44295</v>
      </c>
      <c r="B1387" s="112">
        <v>18.151</v>
      </c>
      <c r="C1387" s="112">
        <v>20.826000000000001</v>
      </c>
      <c r="D1387" s="112">
        <v>22.231000000000002</v>
      </c>
      <c r="E1387" s="112">
        <v>23.164999999999999</v>
      </c>
      <c r="F1387" s="112">
        <v>23.420999999999999</v>
      </c>
      <c r="G1387" s="112">
        <v>23.9</v>
      </c>
      <c r="H1387" s="113">
        <v>24.05</v>
      </c>
      <c r="I1387" s="90">
        <f t="shared" si="770"/>
        <v>20.045791666666666</v>
      </c>
      <c r="J1387" s="90">
        <f t="shared" si="771"/>
        <v>21.821208333333335</v>
      </c>
      <c r="K1387" s="114">
        <v>7</v>
      </c>
      <c r="L1387" s="115">
        <v>4.1666666666666664E-2</v>
      </c>
      <c r="M1387" s="90">
        <v>13.19</v>
      </c>
      <c r="N1387" s="90">
        <v>16.690000000000001</v>
      </c>
      <c r="O1387" s="90">
        <v>20.74</v>
      </c>
      <c r="P1387" s="90">
        <v>23.19</v>
      </c>
      <c r="Q1387" s="90">
        <v>23.81</v>
      </c>
      <c r="R1387" s="63">
        <f t="shared" si="796"/>
        <v>14.049999999999997</v>
      </c>
      <c r="S1387" s="64">
        <f t="shared" si="795"/>
        <v>-1.5339233038347966E-2</v>
      </c>
      <c r="T1387" s="65">
        <f t="shared" si="789"/>
        <v>0.79029358897543434</v>
      </c>
      <c r="U1387" s="65">
        <f t="shared" si="789"/>
        <v>0.80472516875602718</v>
      </c>
      <c r="V1387" s="65">
        <f t="shared" si="797"/>
        <v>0.71970677015955153</v>
      </c>
      <c r="W1387" s="65">
        <f t="shared" si="798"/>
        <v>0.70096598068038651</v>
      </c>
      <c r="X1387" s="61">
        <f t="shared" si="772"/>
        <v>0.14737480028648564</v>
      </c>
      <c r="Y1387" s="66">
        <f t="shared" si="799"/>
        <v>3.8204187351608097E-2</v>
      </c>
      <c r="Z1387" s="61">
        <f t="shared" si="800"/>
        <v>8.8568049403553201E-2</v>
      </c>
      <c r="AA1387" s="67">
        <f t="shared" si="801"/>
        <v>20.045791666666666</v>
      </c>
      <c r="AB1387" s="68">
        <f t="shared" si="802"/>
        <v>8.7537447573397154E-2</v>
      </c>
      <c r="AC1387" s="69">
        <f t="shared" si="803"/>
        <v>0.20106600758937476</v>
      </c>
      <c r="AD1387" s="70">
        <f>_xlfn.PERCENTILE.EXC(AC1387:$AC$5675,0.5)</f>
        <v>8.6710725376224276E-2</v>
      </c>
      <c r="AE1387" s="70">
        <f>_xlfn.PERCENTILE.EXC($AC1387:AC$5675,0.35)</f>
        <v>5.034339766801936E-2</v>
      </c>
      <c r="AF1387" s="71">
        <f t="shared" si="791"/>
        <v>2.9560507841455697E-2</v>
      </c>
      <c r="AG1387" s="70">
        <f t="shared" si="792"/>
        <v>-0.27366487307327381</v>
      </c>
      <c r="AH1387" s="70">
        <f t="shared" si="793"/>
        <v>-0.29773719104760293</v>
      </c>
      <c r="AI1387" s="61" t="str">
        <f t="shared" si="781"/>
        <v>Short VOL</v>
      </c>
      <c r="AJ1387" s="68" t="str">
        <f t="shared" si="782"/>
        <v>Short VOL</v>
      </c>
      <c r="AK1387" s="72" t="str">
        <f t="shared" si="783"/>
        <v>00631L</v>
      </c>
      <c r="AL1387" s="73">
        <f t="shared" si="773"/>
        <v>1</v>
      </c>
      <c r="AM1387" s="72" t="str">
        <f t="shared" si="786"/>
        <v>00631L</v>
      </c>
      <c r="AN1387" s="73">
        <f t="shared" si="774"/>
        <v>1</v>
      </c>
      <c r="AO1387" s="74" t="str">
        <f t="shared" si="780"/>
        <v>00631L</v>
      </c>
      <c r="AP1387" s="20">
        <f t="shared" si="775"/>
        <v>1</v>
      </c>
      <c r="AQ1387" s="74" t="str">
        <f t="shared" si="790"/>
        <v>00631L</v>
      </c>
      <c r="AR1387" s="20">
        <f t="shared" si="776"/>
        <v>1</v>
      </c>
      <c r="AS1387" s="74" t="str">
        <f t="shared" si="784"/>
        <v>00631L</v>
      </c>
      <c r="AT1387" s="20">
        <f t="shared" si="777"/>
        <v>1</v>
      </c>
      <c r="AU1387" s="74" t="str">
        <f t="shared" si="767"/>
        <v>00631L</v>
      </c>
      <c r="AV1387" s="20">
        <f t="shared" si="778"/>
        <v>1</v>
      </c>
      <c r="AW1387" s="74" t="str">
        <f t="shared" si="768"/>
        <v>00631L</v>
      </c>
      <c r="AX1387" s="20">
        <f t="shared" si="769"/>
        <v>1</v>
      </c>
      <c r="AY1387" s="20">
        <f t="shared" si="779"/>
        <v>0</v>
      </c>
      <c r="AZ1387" s="57">
        <v>44298</v>
      </c>
      <c r="BA1387" s="75">
        <v>33.86</v>
      </c>
      <c r="BB1387" s="90">
        <v>32.6875</v>
      </c>
      <c r="BC1387" s="76">
        <f t="shared" si="787"/>
        <v>30.456875000000004</v>
      </c>
      <c r="BD1387" s="76">
        <f t="shared" si="788"/>
        <v>30.570791666666668</v>
      </c>
      <c r="BE1387" s="77">
        <f t="shared" si="794"/>
        <v>7.3238800763374315E-2</v>
      </c>
      <c r="BF1387" s="77">
        <f t="shared" si="785"/>
        <v>0.10759316831561709</v>
      </c>
    </row>
    <row r="1388" spans="1:58" s="23" customFormat="1" ht="15.75" customHeight="1" x14ac:dyDescent="0.4">
      <c r="A1388" s="57">
        <v>44294</v>
      </c>
      <c r="B1388" s="112">
        <v>18.489000000000001</v>
      </c>
      <c r="C1388" s="112">
        <v>20.805</v>
      </c>
      <c r="D1388" s="112">
        <v>22.16</v>
      </c>
      <c r="E1388" s="112">
        <v>23.05</v>
      </c>
      <c r="F1388" s="112">
        <v>23.35</v>
      </c>
      <c r="G1388" s="112">
        <v>23.8</v>
      </c>
      <c r="H1388" s="113">
        <v>23.95</v>
      </c>
      <c r="I1388" s="90">
        <f t="shared" si="770"/>
        <v>20.033000000000001</v>
      </c>
      <c r="J1388" s="90">
        <f t="shared" si="771"/>
        <v>21.708333333333332</v>
      </c>
      <c r="K1388" s="114">
        <v>8</v>
      </c>
      <c r="L1388" s="115">
        <v>4.1666666666666664E-2</v>
      </c>
      <c r="M1388" s="90">
        <v>13.94</v>
      </c>
      <c r="N1388" s="90">
        <v>16.95</v>
      </c>
      <c r="O1388" s="90">
        <v>20.59</v>
      </c>
      <c r="P1388" s="90">
        <v>23.08</v>
      </c>
      <c r="Q1388" s="90">
        <v>23.74</v>
      </c>
      <c r="R1388" s="63">
        <f t="shared" si="796"/>
        <v>12.780000000000001</v>
      </c>
      <c r="S1388" s="64">
        <f t="shared" si="795"/>
        <v>-1.2237762237762287E-2</v>
      </c>
      <c r="T1388" s="65">
        <f t="shared" si="789"/>
        <v>0.82241887905604716</v>
      </c>
      <c r="U1388" s="65">
        <f t="shared" si="789"/>
        <v>0.82321515298688686</v>
      </c>
      <c r="V1388" s="65">
        <f t="shared" si="797"/>
        <v>0.73440207972270366</v>
      </c>
      <c r="W1388" s="65">
        <f t="shared" si="798"/>
        <v>0.71398483572030336</v>
      </c>
      <c r="X1388" s="61">
        <f t="shared" si="772"/>
        <v>0.12526367029044291</v>
      </c>
      <c r="Y1388" s="66">
        <f t="shared" si="799"/>
        <v>3.9045553145336163E-2</v>
      </c>
      <c r="Z1388" s="61">
        <f t="shared" si="800"/>
        <v>8.3628679345746054E-2</v>
      </c>
      <c r="AA1388" s="67">
        <f t="shared" si="801"/>
        <v>20.033000000000001</v>
      </c>
      <c r="AB1388" s="68">
        <f t="shared" si="802"/>
        <v>9.0796460176991237E-2</v>
      </c>
      <c r="AC1388" s="69">
        <f t="shared" si="803"/>
        <v>0.18188790560471987</v>
      </c>
      <c r="AD1388" s="70">
        <f>_xlfn.PERCENTILE.EXC(AC1388:$AC$5675,0.5)</f>
        <v>8.6577295558482523E-2</v>
      </c>
      <c r="AE1388" s="70">
        <f>_xlfn.PERCENTILE.EXC($AC1388:AC$5675,0.35)</f>
        <v>5.0336994919752971E-2</v>
      </c>
      <c r="AF1388" s="71">
        <f t="shared" si="791"/>
        <v>2.9212393485786709E-2</v>
      </c>
      <c r="AG1388" s="70">
        <f t="shared" si="792"/>
        <v>-0.27366487307327381</v>
      </c>
      <c r="AH1388" s="70">
        <f t="shared" si="793"/>
        <v>-0.29773719104760293</v>
      </c>
      <c r="AI1388" s="61" t="str">
        <f t="shared" si="781"/>
        <v>Short VOL</v>
      </c>
      <c r="AJ1388" s="68" t="str">
        <f t="shared" si="782"/>
        <v>Short VOL</v>
      </c>
      <c r="AK1388" s="72" t="str">
        <f t="shared" si="783"/>
        <v>00631L</v>
      </c>
      <c r="AL1388" s="73">
        <f t="shared" si="773"/>
        <v>1</v>
      </c>
      <c r="AM1388" s="72" t="str">
        <f t="shared" si="786"/>
        <v>00631L</v>
      </c>
      <c r="AN1388" s="73">
        <f t="shared" si="774"/>
        <v>1</v>
      </c>
      <c r="AO1388" s="74" t="str">
        <f t="shared" si="780"/>
        <v>00631L</v>
      </c>
      <c r="AP1388" s="20">
        <f t="shared" si="775"/>
        <v>1</v>
      </c>
      <c r="AQ1388" s="74" t="str">
        <f t="shared" si="790"/>
        <v>00631L</v>
      </c>
      <c r="AR1388" s="20">
        <f t="shared" si="776"/>
        <v>1</v>
      </c>
      <c r="AS1388" s="74" t="str">
        <f t="shared" si="784"/>
        <v>00631L</v>
      </c>
      <c r="AT1388" s="20">
        <f t="shared" si="777"/>
        <v>1</v>
      </c>
      <c r="AU1388" s="74" t="str">
        <f t="shared" si="767"/>
        <v>00631L</v>
      </c>
      <c r="AV1388" s="20">
        <f t="shared" si="778"/>
        <v>1</v>
      </c>
      <c r="AW1388" s="74" t="str">
        <f t="shared" si="768"/>
        <v>00631L</v>
      </c>
      <c r="AX1388" s="20">
        <f t="shared" si="769"/>
        <v>1</v>
      </c>
      <c r="AY1388" s="20">
        <f t="shared" si="779"/>
        <v>0</v>
      </c>
      <c r="AZ1388" s="57">
        <v>44295</v>
      </c>
      <c r="BA1388" s="75">
        <v>33.130000000000003</v>
      </c>
      <c r="BB1388" s="90">
        <v>32.049999999999997</v>
      </c>
      <c r="BC1388" s="76">
        <f t="shared" si="787"/>
        <v>30.356666666666669</v>
      </c>
      <c r="BD1388" s="76">
        <f t="shared" si="788"/>
        <v>30.464250000000003</v>
      </c>
      <c r="BE1388" s="77">
        <f t="shared" si="794"/>
        <v>5.5781267157131699E-2</v>
      </c>
      <c r="BF1388" s="77">
        <f t="shared" si="785"/>
        <v>8.7504205749361921E-2</v>
      </c>
    </row>
    <row r="1389" spans="1:58" s="23" customFormat="1" ht="15.75" customHeight="1" x14ac:dyDescent="0.4">
      <c r="A1389" s="57">
        <v>44293</v>
      </c>
      <c r="B1389" s="112">
        <v>18.986000000000001</v>
      </c>
      <c r="C1389" s="112">
        <v>21.065999999999999</v>
      </c>
      <c r="D1389" s="112">
        <v>22.295999999999999</v>
      </c>
      <c r="E1389" s="112">
        <v>23.1</v>
      </c>
      <c r="F1389" s="112">
        <v>23.3</v>
      </c>
      <c r="G1389" s="112">
        <v>23.8</v>
      </c>
      <c r="H1389" s="113">
        <v>23.952999999999999</v>
      </c>
      <c r="I1389" s="90">
        <f t="shared" si="770"/>
        <v>20.286000000000001</v>
      </c>
      <c r="J1389" s="90">
        <f t="shared" si="771"/>
        <v>21.83475</v>
      </c>
      <c r="K1389" s="114">
        <v>9</v>
      </c>
      <c r="L1389" s="115">
        <v>4.1666666666666664E-2</v>
      </c>
      <c r="M1389" s="90">
        <v>14.13</v>
      </c>
      <c r="N1389" s="90">
        <v>17.16</v>
      </c>
      <c r="O1389" s="90">
        <v>20.66</v>
      </c>
      <c r="P1389" s="90">
        <v>23.06</v>
      </c>
      <c r="Q1389" s="90">
        <v>23.78</v>
      </c>
      <c r="R1389" s="63">
        <f t="shared" si="796"/>
        <v>12.43</v>
      </c>
      <c r="S1389" s="64">
        <f t="shared" si="795"/>
        <v>-5.2980132450331167E-2</v>
      </c>
      <c r="T1389" s="65">
        <f t="shared" si="789"/>
        <v>0.82342657342657344</v>
      </c>
      <c r="U1389" s="65">
        <f t="shared" si="789"/>
        <v>0.83059051306873188</v>
      </c>
      <c r="V1389" s="65">
        <f t="shared" si="797"/>
        <v>0.74414570685169124</v>
      </c>
      <c r="W1389" s="65">
        <f t="shared" si="798"/>
        <v>0.72161480235492004</v>
      </c>
      <c r="X1389" s="61">
        <f t="shared" si="772"/>
        <v>0.10955440851153472</v>
      </c>
      <c r="Y1389" s="66">
        <f t="shared" si="799"/>
        <v>3.6926406926406835E-2</v>
      </c>
      <c r="Z1389" s="61">
        <f t="shared" si="800"/>
        <v>7.6345755693581693E-2</v>
      </c>
      <c r="AA1389" s="67">
        <f t="shared" si="801"/>
        <v>20.286000000000001</v>
      </c>
      <c r="AB1389" s="68">
        <f t="shared" si="802"/>
        <v>0.10641025641025643</v>
      </c>
      <c r="AC1389" s="69">
        <f t="shared" si="803"/>
        <v>0.18216783216783225</v>
      </c>
      <c r="AD1389" s="70">
        <f>_xlfn.PERCENTILE.EXC(AC1389:$AC$5675,0.5)</f>
        <v>8.6443865740740769E-2</v>
      </c>
      <c r="AE1389" s="70">
        <f>_xlfn.PERCENTILE.EXC($AC1389:AC$5675,0.35)</f>
        <v>5.0305051913464967E-2</v>
      </c>
      <c r="AF1389" s="71">
        <f t="shared" si="791"/>
        <v>2.8300090135024554E-2</v>
      </c>
      <c r="AG1389" s="70">
        <f t="shared" si="792"/>
        <v>-0.27366487307327381</v>
      </c>
      <c r="AH1389" s="70">
        <f t="shared" si="793"/>
        <v>-0.29773719104760293</v>
      </c>
      <c r="AI1389" s="61" t="str">
        <f t="shared" si="781"/>
        <v>Short VOL</v>
      </c>
      <c r="AJ1389" s="68" t="str">
        <f t="shared" si="782"/>
        <v>Short VOL</v>
      </c>
      <c r="AK1389" s="72" t="str">
        <f t="shared" si="783"/>
        <v>00631L</v>
      </c>
      <c r="AL1389" s="73">
        <f t="shared" si="773"/>
        <v>1</v>
      </c>
      <c r="AM1389" s="72" t="str">
        <f t="shared" si="786"/>
        <v>00631L</v>
      </c>
      <c r="AN1389" s="73">
        <f t="shared" si="774"/>
        <v>1</v>
      </c>
      <c r="AO1389" s="74" t="str">
        <f t="shared" si="780"/>
        <v>00631L</v>
      </c>
      <c r="AP1389" s="20">
        <f t="shared" si="775"/>
        <v>1</v>
      </c>
      <c r="AQ1389" s="74" t="str">
        <f t="shared" si="790"/>
        <v>00631L</v>
      </c>
      <c r="AR1389" s="20">
        <f t="shared" si="776"/>
        <v>1</v>
      </c>
      <c r="AS1389" s="74" t="str">
        <f t="shared" si="784"/>
        <v>00631L</v>
      </c>
      <c r="AT1389" s="20">
        <f t="shared" si="777"/>
        <v>1</v>
      </c>
      <c r="AU1389" s="74" t="str">
        <f t="shared" si="767"/>
        <v>00631L</v>
      </c>
      <c r="AV1389" s="20">
        <f t="shared" si="778"/>
        <v>1</v>
      </c>
      <c r="AW1389" s="74" t="str">
        <f t="shared" si="768"/>
        <v>00631L</v>
      </c>
      <c r="AX1389" s="20">
        <f t="shared" si="769"/>
        <v>1</v>
      </c>
      <c r="AY1389" s="20">
        <f t="shared" si="779"/>
        <v>0</v>
      </c>
      <c r="AZ1389" s="57">
        <v>44294</v>
      </c>
      <c r="BA1389" s="75">
        <v>32.049999999999997</v>
      </c>
      <c r="BB1389" s="90">
        <v>32.587499999999999</v>
      </c>
      <c r="BC1389" s="76">
        <f t="shared" si="787"/>
        <v>30.264374999999998</v>
      </c>
      <c r="BD1389" s="76">
        <f t="shared" si="788"/>
        <v>30.356666666666669</v>
      </c>
      <c r="BE1389" s="77">
        <f t="shared" si="794"/>
        <v>7.6761043305867083E-2</v>
      </c>
      <c r="BF1389" s="77">
        <f t="shared" si="785"/>
        <v>5.5781267157131699E-2</v>
      </c>
    </row>
    <row r="1390" spans="1:58" s="23" customFormat="1" ht="15.75" customHeight="1" x14ac:dyDescent="0.4">
      <c r="A1390" s="57">
        <v>44292</v>
      </c>
      <c r="B1390" s="112">
        <v>19.561</v>
      </c>
      <c r="C1390" s="112">
        <v>21.486000000000001</v>
      </c>
      <c r="D1390" s="112">
        <v>22.542000000000002</v>
      </c>
      <c r="E1390" s="112">
        <v>23.251999999999999</v>
      </c>
      <c r="F1390" s="112">
        <v>23.47</v>
      </c>
      <c r="G1390" s="112">
        <v>23.95</v>
      </c>
      <c r="H1390" s="113">
        <v>24.1</v>
      </c>
      <c r="I1390" s="90">
        <f t="shared" si="770"/>
        <v>20.683916666666669</v>
      </c>
      <c r="J1390" s="90">
        <f t="shared" si="771"/>
        <v>22.102</v>
      </c>
      <c r="K1390" s="114">
        <v>10</v>
      </c>
      <c r="L1390" s="115">
        <v>4.1666666666666664E-2</v>
      </c>
      <c r="M1390" s="90">
        <v>15.71</v>
      </c>
      <c r="N1390" s="90">
        <v>18.12</v>
      </c>
      <c r="O1390" s="90">
        <v>21.16</v>
      </c>
      <c r="P1390" s="90">
        <v>23.46</v>
      </c>
      <c r="Q1390" s="90">
        <v>24.08</v>
      </c>
      <c r="R1390" s="63">
        <f t="shared" si="796"/>
        <v>10.790000000000006</v>
      </c>
      <c r="S1390" s="64">
        <f t="shared" si="795"/>
        <v>1.1725293132328356E-2</v>
      </c>
      <c r="T1390" s="65">
        <f t="shared" si="789"/>
        <v>0.86699779249448128</v>
      </c>
      <c r="U1390" s="65">
        <f t="shared" si="789"/>
        <v>0.85633270321361066</v>
      </c>
      <c r="V1390" s="65">
        <f t="shared" si="797"/>
        <v>0.77237851662404089</v>
      </c>
      <c r="W1390" s="65">
        <f t="shared" si="798"/>
        <v>0.75249169435215957</v>
      </c>
      <c r="X1390" s="61">
        <f t="shared" si="772"/>
        <v>9.8410101733040267E-2</v>
      </c>
      <c r="Y1390" s="66">
        <f t="shared" si="799"/>
        <v>3.6469981076896724E-2</v>
      </c>
      <c r="Z1390" s="61">
        <f t="shared" si="800"/>
        <v>6.8559710241854505E-2</v>
      </c>
      <c r="AA1390" s="67">
        <f t="shared" si="801"/>
        <v>20.683916666666669</v>
      </c>
      <c r="AB1390" s="68">
        <f t="shared" si="802"/>
        <v>7.9525386313465715E-2</v>
      </c>
      <c r="AC1390" s="69">
        <f t="shared" si="803"/>
        <v>0.14149650478292866</v>
      </c>
      <c r="AD1390" s="70">
        <f>_xlfn.PERCENTILE.EXC(AC1390:$AC$5675,0.5)</f>
        <v>8.6441962110136369E-2</v>
      </c>
      <c r="AE1390" s="70">
        <f>_xlfn.PERCENTILE.EXC($AC1390:AC$5675,0.35)</f>
        <v>5.0253953713660753E-2</v>
      </c>
      <c r="AF1390" s="71">
        <f t="shared" si="791"/>
        <v>2.7612213580486569E-2</v>
      </c>
      <c r="AG1390" s="70">
        <f t="shared" si="792"/>
        <v>-0.27366487307327381</v>
      </c>
      <c r="AH1390" s="70">
        <f t="shared" si="793"/>
        <v>-0.29773719104760293</v>
      </c>
      <c r="AI1390" s="61" t="str">
        <f t="shared" si="781"/>
        <v>Short VOL</v>
      </c>
      <c r="AJ1390" s="68" t="str">
        <f t="shared" si="782"/>
        <v>Short VOL</v>
      </c>
      <c r="AK1390" s="72" t="str">
        <f t="shared" si="783"/>
        <v>00631L</v>
      </c>
      <c r="AL1390" s="73">
        <f t="shared" si="773"/>
        <v>1</v>
      </c>
      <c r="AM1390" s="72" t="str">
        <f t="shared" si="786"/>
        <v>00631L</v>
      </c>
      <c r="AN1390" s="73">
        <f t="shared" si="774"/>
        <v>1</v>
      </c>
      <c r="AO1390" s="74" t="str">
        <f t="shared" si="780"/>
        <v>00631L</v>
      </c>
      <c r="AP1390" s="20">
        <f t="shared" si="775"/>
        <v>1</v>
      </c>
      <c r="AQ1390" s="74" t="str">
        <f t="shared" si="790"/>
        <v>00631L</v>
      </c>
      <c r="AR1390" s="20">
        <f t="shared" si="776"/>
        <v>1</v>
      </c>
      <c r="AS1390" s="74" t="str">
        <f t="shared" si="784"/>
        <v>00631L</v>
      </c>
      <c r="AT1390" s="20">
        <f t="shared" si="777"/>
        <v>1</v>
      </c>
      <c r="AU1390" s="74" t="str">
        <f t="shared" si="767"/>
        <v>00631L</v>
      </c>
      <c r="AV1390" s="20">
        <f t="shared" si="778"/>
        <v>1</v>
      </c>
      <c r="AW1390" s="74" t="str">
        <f t="shared" si="768"/>
        <v>00631L</v>
      </c>
      <c r="AX1390" s="20">
        <f t="shared" si="769"/>
        <v>1</v>
      </c>
      <c r="AY1390" s="20">
        <f t="shared" si="779"/>
        <v>0</v>
      </c>
      <c r="AZ1390" s="57">
        <v>44293</v>
      </c>
      <c r="BA1390" s="75">
        <v>32.9</v>
      </c>
      <c r="BB1390" s="90">
        <v>33.262500000000003</v>
      </c>
      <c r="BC1390" s="76">
        <f t="shared" si="787"/>
        <v>30.163541666666671</v>
      </c>
      <c r="BD1390" s="76">
        <f t="shared" si="788"/>
        <v>30.269583333333333</v>
      </c>
      <c r="BE1390" s="77">
        <f t="shared" si="794"/>
        <v>0.10273854335739194</v>
      </c>
      <c r="BF1390" s="77">
        <f t="shared" si="785"/>
        <v>8.6899665505801985E-2</v>
      </c>
    </row>
    <row r="1391" spans="1:58" s="23" customFormat="1" ht="15.75" customHeight="1" x14ac:dyDescent="0.4">
      <c r="A1391" s="57">
        <v>44291</v>
      </c>
      <c r="B1391" s="112">
        <v>19.542000000000002</v>
      </c>
      <c r="C1391" s="112">
        <v>21.491</v>
      </c>
      <c r="D1391" s="112">
        <v>22.6</v>
      </c>
      <c r="E1391" s="112">
        <v>23.35</v>
      </c>
      <c r="F1391" s="112">
        <v>23.555</v>
      </c>
      <c r="G1391" s="112">
        <v>24.05</v>
      </c>
      <c r="H1391" s="113">
        <v>24.2</v>
      </c>
      <c r="I1391" s="90">
        <f t="shared" si="770"/>
        <v>20.597708333333333</v>
      </c>
      <c r="J1391" s="90">
        <f t="shared" si="771"/>
        <v>22.091708333333333</v>
      </c>
      <c r="K1391" s="114">
        <v>11</v>
      </c>
      <c r="L1391" s="115">
        <v>4.1666666666666664E-2</v>
      </c>
      <c r="M1391" s="90">
        <v>15.65</v>
      </c>
      <c r="N1391" s="90">
        <v>17.91</v>
      </c>
      <c r="O1391" s="90">
        <v>20.96</v>
      </c>
      <c r="P1391" s="90">
        <v>23.39</v>
      </c>
      <c r="Q1391" s="90">
        <v>24.04</v>
      </c>
      <c r="R1391" s="63">
        <f t="shared" si="796"/>
        <v>10.79</v>
      </c>
      <c r="S1391" s="64">
        <f t="shared" si="795"/>
        <v>3.3467974610502133E-2</v>
      </c>
      <c r="T1391" s="65">
        <f t="shared" si="789"/>
        <v>0.87381351200446677</v>
      </c>
      <c r="U1391" s="65">
        <f t="shared" si="789"/>
        <v>0.8544847328244275</v>
      </c>
      <c r="V1391" s="65">
        <f t="shared" si="797"/>
        <v>0.76571184266780679</v>
      </c>
      <c r="W1391" s="65">
        <f t="shared" si="798"/>
        <v>0.74500831946755408</v>
      </c>
      <c r="X1391" s="61">
        <f t="shared" si="772"/>
        <v>9.9733906457885477E-2</v>
      </c>
      <c r="Y1391" s="66">
        <f t="shared" si="799"/>
        <v>3.6402569593147659E-2</v>
      </c>
      <c r="Z1391" s="61">
        <f t="shared" si="800"/>
        <v>7.2532340774155685E-2</v>
      </c>
      <c r="AA1391" s="67">
        <f t="shared" si="801"/>
        <v>20.597708333333337</v>
      </c>
      <c r="AB1391" s="68">
        <f t="shared" si="802"/>
        <v>9.11222780569515E-2</v>
      </c>
      <c r="AC1391" s="69">
        <f t="shared" si="803"/>
        <v>0.15006746696445208</v>
      </c>
      <c r="AD1391" s="70">
        <f>_xlfn.PERCENTILE.EXC(AC1391:$AC$5675,0.5)</f>
        <v>8.644005847953197E-2</v>
      </c>
      <c r="AE1391" s="70">
        <f>_xlfn.PERCENTILE.EXC($AC1391:AC$5675,0.35)</f>
        <v>5.0202855513856566E-2</v>
      </c>
      <c r="AF1391" s="71">
        <f t="shared" si="791"/>
        <v>2.7418976035008882E-2</v>
      </c>
      <c r="AG1391" s="70">
        <f t="shared" si="792"/>
        <v>-0.27366487307327381</v>
      </c>
      <c r="AH1391" s="70">
        <f t="shared" si="793"/>
        <v>-0.29773719104760293</v>
      </c>
      <c r="AI1391" s="61" t="str">
        <f t="shared" si="781"/>
        <v>Short VOL</v>
      </c>
      <c r="AJ1391" s="68" t="str">
        <f t="shared" si="782"/>
        <v>Short VOL</v>
      </c>
      <c r="AK1391" s="72" t="str">
        <f t="shared" si="783"/>
        <v>00631L</v>
      </c>
      <c r="AL1391" s="73">
        <f t="shared" si="773"/>
        <v>1</v>
      </c>
      <c r="AM1391" s="72" t="str">
        <f t="shared" si="786"/>
        <v>00631L</v>
      </c>
      <c r="AN1391" s="73">
        <f t="shared" si="774"/>
        <v>1</v>
      </c>
      <c r="AO1391" s="74" t="str">
        <f t="shared" si="780"/>
        <v>00631L</v>
      </c>
      <c r="AP1391" s="20">
        <f t="shared" si="775"/>
        <v>1</v>
      </c>
      <c r="AQ1391" s="74" t="str">
        <f t="shared" si="790"/>
        <v>00631L</v>
      </c>
      <c r="AR1391" s="20">
        <f t="shared" si="776"/>
        <v>1</v>
      </c>
      <c r="AS1391" s="74" t="str">
        <f t="shared" si="784"/>
        <v>00631L</v>
      </c>
      <c r="AT1391" s="20">
        <f t="shared" si="777"/>
        <v>1</v>
      </c>
      <c r="AU1391" s="74" t="str">
        <f t="shared" si="767"/>
        <v>00631L</v>
      </c>
      <c r="AV1391" s="20">
        <f t="shared" si="778"/>
        <v>1</v>
      </c>
      <c r="AW1391" s="74" t="str">
        <f t="shared" si="768"/>
        <v>00631L</v>
      </c>
      <c r="AX1391" s="20">
        <f t="shared" si="769"/>
        <v>1</v>
      </c>
      <c r="AY1391" s="20">
        <f t="shared" si="779"/>
        <v>0</v>
      </c>
      <c r="AZ1391" s="57">
        <v>44292</v>
      </c>
      <c r="BA1391" s="75">
        <v>32.5</v>
      </c>
      <c r="BB1391" s="90">
        <v>33.212499999999999</v>
      </c>
      <c r="BC1391" s="76">
        <f t="shared" si="787"/>
        <v>30.045000000000002</v>
      </c>
      <c r="BD1391" s="76">
        <f t="shared" si="788"/>
        <v>30.150833333333331</v>
      </c>
      <c r="BE1391" s="77">
        <f t="shared" si="794"/>
        <v>0.10542519554002319</v>
      </c>
      <c r="BF1391" s="77">
        <f t="shared" si="785"/>
        <v>7.791382217185823E-2</v>
      </c>
    </row>
    <row r="1392" spans="1:58" s="23" customFormat="1" ht="15.75" customHeight="1" x14ac:dyDescent="0.4">
      <c r="A1392" s="57">
        <v>44287</v>
      </c>
      <c r="B1392" s="112">
        <v>20.082000000000001</v>
      </c>
      <c r="C1392" s="112">
        <v>22.033999999999999</v>
      </c>
      <c r="D1392" s="112">
        <v>22.131</v>
      </c>
      <c r="E1392" s="112">
        <v>23.853999999999999</v>
      </c>
      <c r="F1392" s="112">
        <v>24.03</v>
      </c>
      <c r="G1392" s="112">
        <v>24.478000000000002</v>
      </c>
      <c r="H1392" s="113">
        <v>24.573</v>
      </c>
      <c r="I1392" s="90">
        <f t="shared" si="770"/>
        <v>21.058</v>
      </c>
      <c r="J1392" s="90">
        <f t="shared" si="771"/>
        <v>22.0825</v>
      </c>
      <c r="K1392" s="114">
        <v>12</v>
      </c>
      <c r="L1392" s="115">
        <v>4.1666666666666664E-2</v>
      </c>
      <c r="M1392" s="90">
        <v>12.97</v>
      </c>
      <c r="N1392" s="90">
        <v>17.329999999999998</v>
      </c>
      <c r="O1392" s="90">
        <v>20.97</v>
      </c>
      <c r="P1392" s="90">
        <v>23.49</v>
      </c>
      <c r="Q1392" s="90">
        <v>24.19</v>
      </c>
      <c r="R1392" s="63">
        <f t="shared" si="796"/>
        <v>14.159999999999997</v>
      </c>
      <c r="S1392" s="64">
        <f t="shared" si="795"/>
        <v>-0.10670103092783507</v>
      </c>
      <c r="T1392" s="65">
        <f t="shared" si="789"/>
        <v>0.7484131563762263</v>
      </c>
      <c r="U1392" s="65">
        <f t="shared" si="789"/>
        <v>0.82641869337148299</v>
      </c>
      <c r="V1392" s="65">
        <f t="shared" si="797"/>
        <v>0.73776074925500212</v>
      </c>
      <c r="W1392" s="65">
        <f t="shared" si="798"/>
        <v>0.71641174038859023</v>
      </c>
      <c r="X1392" s="61">
        <f t="shared" si="772"/>
        <v>9.7201473956777112E-2</v>
      </c>
      <c r="Y1392" s="66">
        <f t="shared" si="799"/>
        <v>3.0141695313155078E-2</v>
      </c>
      <c r="Z1392" s="61">
        <f t="shared" si="800"/>
        <v>4.8651343907303628E-2</v>
      </c>
      <c r="AA1392" s="67">
        <f t="shared" si="801"/>
        <v>21.058</v>
      </c>
      <c r="AB1392" s="68">
        <f t="shared" si="802"/>
        <v>0.15879976918638217</v>
      </c>
      <c r="AC1392" s="69">
        <f t="shared" si="803"/>
        <v>0.21511829197922688</v>
      </c>
      <c r="AD1392" s="70">
        <f>_xlfn.PERCENTILE.EXC(AC1392:$AC$5675,0.5)</f>
        <v>8.6432919864766006E-2</v>
      </c>
      <c r="AE1392" s="70">
        <f>_xlfn.PERCENTILE.EXC($AC1392:AC$5675,0.35)</f>
        <v>5.0130542645912053E-2</v>
      </c>
      <c r="AF1392" s="71">
        <f t="shared" si="791"/>
        <v>2.7093334182694613E-2</v>
      </c>
      <c r="AG1392" s="70">
        <f t="shared" si="792"/>
        <v>-0.27366487307327381</v>
      </c>
      <c r="AH1392" s="70">
        <f t="shared" si="793"/>
        <v>-0.29773719104760293</v>
      </c>
      <c r="AI1392" s="61" t="str">
        <f t="shared" si="781"/>
        <v>Short VOL</v>
      </c>
      <c r="AJ1392" s="68" t="str">
        <f t="shared" si="782"/>
        <v>Short VOL</v>
      </c>
      <c r="AK1392" s="72" t="str">
        <f t="shared" si="783"/>
        <v>00631L</v>
      </c>
      <c r="AL1392" s="73">
        <f t="shared" si="773"/>
        <v>1</v>
      </c>
      <c r="AM1392" s="72" t="str">
        <f t="shared" si="786"/>
        <v>00631L</v>
      </c>
      <c r="AN1392" s="73">
        <f t="shared" si="774"/>
        <v>1</v>
      </c>
      <c r="AO1392" s="74" t="str">
        <f t="shared" si="780"/>
        <v>00631L</v>
      </c>
      <c r="AP1392" s="20">
        <f t="shared" si="775"/>
        <v>1</v>
      </c>
      <c r="AQ1392" s="74" t="str">
        <f t="shared" si="790"/>
        <v>00631L</v>
      </c>
      <c r="AR1392" s="20">
        <f t="shared" si="776"/>
        <v>1</v>
      </c>
      <c r="AS1392" s="74" t="str">
        <f t="shared" si="784"/>
        <v>00631L</v>
      </c>
      <c r="AT1392" s="20">
        <f t="shared" si="777"/>
        <v>1</v>
      </c>
      <c r="AU1392" s="74" t="str">
        <f t="shared" ref="AU1392:AU1455" si="804">IF(AC1392&gt;AF1392,"00631L",IF(AC1392&lt;AG1392,"Cash","00635U"))</f>
        <v>00631L</v>
      </c>
      <c r="AV1392" s="20">
        <f t="shared" si="778"/>
        <v>1</v>
      </c>
      <c r="AW1392" s="74" t="str">
        <f t="shared" ref="AW1392:AW1455" si="805">IF(AC1392&gt;AE1392,"00631L",IF(AC1392&lt;AH1392,"00631L","00635U"))</f>
        <v>00631L</v>
      </c>
      <c r="AX1392" s="20">
        <f t="shared" si="769"/>
        <v>1</v>
      </c>
      <c r="AY1392" s="20">
        <f t="shared" si="779"/>
        <v>0</v>
      </c>
      <c r="AZ1392" s="57">
        <v>44291</v>
      </c>
      <c r="BA1392" s="75">
        <v>33.33</v>
      </c>
      <c r="BB1392" s="90">
        <v>33.9</v>
      </c>
      <c r="BC1392" s="76">
        <f t="shared" si="787"/>
        <v>29.922291666666663</v>
      </c>
      <c r="BD1392" s="76">
        <f t="shared" si="788"/>
        <v>30.046958333333336</v>
      </c>
      <c r="BE1392" s="77">
        <f t="shared" si="794"/>
        <v>0.13293461535783671</v>
      </c>
      <c r="BF1392" s="77">
        <f t="shared" si="785"/>
        <v>0.10926369418978887</v>
      </c>
    </row>
    <row r="1393" spans="1:58" s="23" customFormat="1" ht="15.75" customHeight="1" x14ac:dyDescent="0.4">
      <c r="A1393" s="57">
        <v>44286</v>
      </c>
      <c r="B1393" s="112">
        <v>20.734000000000002</v>
      </c>
      <c r="C1393" s="112">
        <v>22.675999999999998</v>
      </c>
      <c r="D1393" s="112">
        <v>23.646999999999998</v>
      </c>
      <c r="E1393" s="112">
        <v>24.3</v>
      </c>
      <c r="F1393" s="112">
        <v>24.451000000000001</v>
      </c>
      <c r="G1393" s="112">
        <v>24.852</v>
      </c>
      <c r="H1393" s="113">
        <v>25.007999999999999</v>
      </c>
      <c r="I1393" s="90">
        <f t="shared" si="770"/>
        <v>21.624083333333335</v>
      </c>
      <c r="J1393" s="90">
        <f t="shared" si="771"/>
        <v>23.121041666666667</v>
      </c>
      <c r="K1393" s="114">
        <v>13</v>
      </c>
      <c r="L1393" s="115">
        <v>4.1666666666666664E-2</v>
      </c>
      <c r="M1393" s="90">
        <v>15.62</v>
      </c>
      <c r="N1393" s="90">
        <v>19.399999999999999</v>
      </c>
      <c r="O1393" s="90">
        <v>22.15</v>
      </c>
      <c r="P1393" s="90">
        <v>24.3</v>
      </c>
      <c r="Q1393" s="90">
        <v>24.64</v>
      </c>
      <c r="R1393" s="63">
        <f t="shared" si="796"/>
        <v>11.430000000000007</v>
      </c>
      <c r="S1393" s="64">
        <f t="shared" si="795"/>
        <v>-1.070882202957679E-2</v>
      </c>
      <c r="T1393" s="65">
        <f t="shared" si="789"/>
        <v>0.80515463917525776</v>
      </c>
      <c r="U1393" s="65">
        <f t="shared" si="789"/>
        <v>0.87584650112866813</v>
      </c>
      <c r="V1393" s="65">
        <f t="shared" si="797"/>
        <v>0.79835390946502049</v>
      </c>
      <c r="W1393" s="65">
        <f t="shared" si="798"/>
        <v>0.78733766233766223</v>
      </c>
      <c r="X1393" s="61">
        <f t="shared" si="772"/>
        <v>9.3662583196681609E-2</v>
      </c>
      <c r="Y1393" s="66">
        <f t="shared" si="799"/>
        <v>2.9135802469135736E-2</v>
      </c>
      <c r="Z1393" s="61">
        <f t="shared" si="800"/>
        <v>6.9226441197892702E-2</v>
      </c>
      <c r="AA1393" s="67">
        <f t="shared" si="801"/>
        <v>21.624083333333335</v>
      </c>
      <c r="AB1393" s="68">
        <f t="shared" si="802"/>
        <v>6.8762886597938319E-2</v>
      </c>
      <c r="AC1393" s="69">
        <f t="shared" si="803"/>
        <v>0.11464347079037816</v>
      </c>
      <c r="AD1393" s="70">
        <f>_xlfn.PERCENTILE.EXC(AC1393:$AC$5675,0.5)</f>
        <v>8.6425781250000042E-2</v>
      </c>
      <c r="AE1393" s="70">
        <f>_xlfn.PERCENTILE.EXC($AC1393:AC$5675,0.35)</f>
        <v>5.0049743910711368E-2</v>
      </c>
      <c r="AF1393" s="71">
        <f t="shared" si="791"/>
        <v>2.7093334182694613E-2</v>
      </c>
      <c r="AG1393" s="70">
        <f t="shared" si="792"/>
        <v>-0.27366487307327381</v>
      </c>
      <c r="AH1393" s="70">
        <f t="shared" si="793"/>
        <v>-0.29773719104760293</v>
      </c>
      <c r="AI1393" s="61" t="str">
        <f t="shared" si="781"/>
        <v>Short VOL</v>
      </c>
      <c r="AJ1393" s="68" t="str">
        <f t="shared" si="782"/>
        <v>Short VOL</v>
      </c>
      <c r="AK1393" s="72" t="str">
        <f t="shared" si="783"/>
        <v>00631L</v>
      </c>
      <c r="AL1393" s="73">
        <f t="shared" si="773"/>
        <v>1</v>
      </c>
      <c r="AM1393" s="72" t="str">
        <f t="shared" si="786"/>
        <v>00631L</v>
      </c>
      <c r="AN1393" s="73">
        <f t="shared" si="774"/>
        <v>1</v>
      </c>
      <c r="AO1393" s="74" t="str">
        <f t="shared" si="780"/>
        <v>00631L</v>
      </c>
      <c r="AP1393" s="20">
        <f t="shared" si="775"/>
        <v>1</v>
      </c>
      <c r="AQ1393" s="74" t="str">
        <f t="shared" si="790"/>
        <v>00631L</v>
      </c>
      <c r="AR1393" s="20">
        <f t="shared" si="776"/>
        <v>1</v>
      </c>
      <c r="AS1393" s="74" t="str">
        <f t="shared" si="784"/>
        <v>00631L</v>
      </c>
      <c r="AT1393" s="20">
        <f t="shared" si="777"/>
        <v>1</v>
      </c>
      <c r="AU1393" s="74" t="str">
        <f t="shared" si="804"/>
        <v>00631L</v>
      </c>
      <c r="AV1393" s="20">
        <f t="shared" si="778"/>
        <v>1</v>
      </c>
      <c r="AW1393" s="74" t="str">
        <f t="shared" si="805"/>
        <v>00631L</v>
      </c>
      <c r="AX1393" s="20">
        <f t="shared" si="769"/>
        <v>1</v>
      </c>
      <c r="AY1393" s="20">
        <f t="shared" si="779"/>
        <v>0</v>
      </c>
      <c r="AZ1393" s="57">
        <v>44287</v>
      </c>
      <c r="BA1393" s="75">
        <v>33.89</v>
      </c>
      <c r="BB1393" s="90">
        <v>34.362499999999997</v>
      </c>
      <c r="BC1393" s="76">
        <f t="shared" si="787"/>
        <v>29.786458333333332</v>
      </c>
      <c r="BD1393" s="76">
        <f t="shared" si="788"/>
        <v>29.922124999999998</v>
      </c>
      <c r="BE1393" s="77">
        <f t="shared" si="794"/>
        <v>0.15362825668823216</v>
      </c>
      <c r="BF1393" s="77">
        <f t="shared" si="785"/>
        <v>0.13260672495686732</v>
      </c>
    </row>
    <row r="1394" spans="1:58" s="23" customFormat="1" ht="15.75" customHeight="1" x14ac:dyDescent="0.4">
      <c r="A1394" s="57">
        <v>44285</v>
      </c>
      <c r="B1394" s="112">
        <v>21.032</v>
      </c>
      <c r="C1394" s="112">
        <v>22.808</v>
      </c>
      <c r="D1394" s="112">
        <v>23.713000000000001</v>
      </c>
      <c r="E1394" s="112">
        <v>24.381</v>
      </c>
      <c r="F1394" s="112">
        <v>24.55</v>
      </c>
      <c r="G1394" s="112">
        <v>24.95</v>
      </c>
      <c r="H1394" s="113">
        <v>25.030999999999999</v>
      </c>
      <c r="I1394" s="90">
        <f t="shared" si="770"/>
        <v>21.771999999999998</v>
      </c>
      <c r="J1394" s="90">
        <f t="shared" si="771"/>
        <v>23.185083333333335</v>
      </c>
      <c r="K1394" s="114">
        <v>14</v>
      </c>
      <c r="L1394" s="115">
        <v>4.1666666666666664E-2</v>
      </c>
      <c r="M1394" s="90">
        <v>17.28</v>
      </c>
      <c r="N1394" s="90">
        <v>19.61</v>
      </c>
      <c r="O1394" s="90">
        <v>22.31</v>
      </c>
      <c r="P1394" s="90">
        <v>24.63</v>
      </c>
      <c r="Q1394" s="90">
        <v>24.81</v>
      </c>
      <c r="R1394" s="63">
        <f t="shared" si="796"/>
        <v>10.049999999999997</v>
      </c>
      <c r="S1394" s="64">
        <f t="shared" si="795"/>
        <v>-5.4484088717454152E-2</v>
      </c>
      <c r="T1394" s="65">
        <f t="shared" si="789"/>
        <v>0.8811830698623152</v>
      </c>
      <c r="U1394" s="65">
        <f t="shared" si="789"/>
        <v>0.87897803675481845</v>
      </c>
      <c r="V1394" s="65">
        <f t="shared" si="797"/>
        <v>0.79618351603735282</v>
      </c>
      <c r="W1394" s="65">
        <f t="shared" si="798"/>
        <v>0.79040709391374453</v>
      </c>
      <c r="X1394" s="61">
        <f t="shared" si="772"/>
        <v>8.4442753898820833E-2</v>
      </c>
      <c r="Y1394" s="66">
        <f t="shared" si="799"/>
        <v>2.6660104179483966E-2</v>
      </c>
      <c r="Z1394" s="61">
        <f t="shared" si="800"/>
        <v>6.4903698940535381E-2</v>
      </c>
      <c r="AA1394" s="67">
        <f t="shared" si="801"/>
        <v>21.771999999999998</v>
      </c>
      <c r="AB1394" s="68">
        <f t="shared" si="802"/>
        <v>7.251402345741971E-2</v>
      </c>
      <c r="AC1394" s="69">
        <f t="shared" si="803"/>
        <v>0.11024987251402341</v>
      </c>
      <c r="AD1394" s="70">
        <f>_xlfn.PERCENTILE.EXC(AC1394:$AC$5675,0.5)</f>
        <v>8.6393309344211841E-2</v>
      </c>
      <c r="AE1394" s="70">
        <f>_xlfn.PERCENTILE.EXC($AC1394:AC$5675,0.35)</f>
        <v>4.9968945175510739E-2</v>
      </c>
      <c r="AF1394" s="71">
        <f t="shared" si="791"/>
        <v>2.7093334182694613E-2</v>
      </c>
      <c r="AG1394" s="70">
        <f t="shared" si="792"/>
        <v>-0.27366487307327381</v>
      </c>
      <c r="AH1394" s="70">
        <f t="shared" si="793"/>
        <v>-0.29773719104760293</v>
      </c>
      <c r="AI1394" s="61" t="str">
        <f t="shared" si="781"/>
        <v>Short VOL</v>
      </c>
      <c r="AJ1394" s="68" t="str">
        <f t="shared" si="782"/>
        <v>Short VOL</v>
      </c>
      <c r="AK1394" s="72" t="str">
        <f t="shared" si="783"/>
        <v>00631L</v>
      </c>
      <c r="AL1394" s="73">
        <f t="shared" si="773"/>
        <v>1</v>
      </c>
      <c r="AM1394" s="72" t="str">
        <f t="shared" si="786"/>
        <v>00631L</v>
      </c>
      <c r="AN1394" s="73">
        <f t="shared" si="774"/>
        <v>1</v>
      </c>
      <c r="AO1394" s="74" t="str">
        <f t="shared" si="780"/>
        <v>00631L</v>
      </c>
      <c r="AP1394" s="20">
        <f t="shared" si="775"/>
        <v>1</v>
      </c>
      <c r="AQ1394" s="74" t="str">
        <f t="shared" si="790"/>
        <v>00635U</v>
      </c>
      <c r="AR1394" s="20">
        <f t="shared" si="776"/>
        <v>0</v>
      </c>
      <c r="AS1394" s="74" t="str">
        <f t="shared" si="784"/>
        <v>00631L</v>
      </c>
      <c r="AT1394" s="20">
        <f t="shared" si="777"/>
        <v>1</v>
      </c>
      <c r="AU1394" s="74" t="str">
        <f t="shared" si="804"/>
        <v>00631L</v>
      </c>
      <c r="AV1394" s="20">
        <f t="shared" si="778"/>
        <v>1</v>
      </c>
      <c r="AW1394" s="74" t="str">
        <f t="shared" si="805"/>
        <v>00631L</v>
      </c>
      <c r="AX1394" s="20">
        <f t="shared" si="769"/>
        <v>1</v>
      </c>
      <c r="AY1394" s="20">
        <f t="shared" si="779"/>
        <v>0</v>
      </c>
      <c r="AZ1394" s="57">
        <v>44286</v>
      </c>
      <c r="BA1394" s="75">
        <v>34.299999999999997</v>
      </c>
      <c r="BB1394" s="90">
        <v>35.75</v>
      </c>
      <c r="BC1394" s="76">
        <f t="shared" si="787"/>
        <v>29.646458333333335</v>
      </c>
      <c r="BD1394" s="76">
        <f t="shared" si="788"/>
        <v>29.785416666666666</v>
      </c>
      <c r="BE1394" s="77">
        <f t="shared" si="794"/>
        <v>0.20587759920732515</v>
      </c>
      <c r="BF1394" s="77">
        <f t="shared" si="785"/>
        <v>0.15157025949499886</v>
      </c>
    </row>
    <row r="1395" spans="1:58" s="23" customFormat="1" ht="15.75" customHeight="1" x14ac:dyDescent="0.4">
      <c r="A1395" s="57">
        <v>44284</v>
      </c>
      <c r="B1395" s="112">
        <v>22.003</v>
      </c>
      <c r="C1395" s="112">
        <v>23.65</v>
      </c>
      <c r="D1395" s="112">
        <v>24.481999999999999</v>
      </c>
      <c r="E1395" s="112">
        <v>25.1</v>
      </c>
      <c r="F1395" s="112">
        <v>25.222999999999999</v>
      </c>
      <c r="G1395" s="112">
        <v>25.625</v>
      </c>
      <c r="H1395" s="113">
        <v>25.7</v>
      </c>
      <c r="I1395" s="90">
        <f t="shared" si="770"/>
        <v>22.620625</v>
      </c>
      <c r="J1395" s="90">
        <f t="shared" si="771"/>
        <v>23.962</v>
      </c>
      <c r="K1395" s="114">
        <v>15</v>
      </c>
      <c r="L1395" s="115">
        <v>4.1666666666666664E-2</v>
      </c>
      <c r="M1395" s="90">
        <v>18.850000000000001</v>
      </c>
      <c r="N1395" s="90">
        <v>20.74</v>
      </c>
      <c r="O1395" s="90">
        <v>23.2</v>
      </c>
      <c r="P1395" s="90">
        <v>25.44</v>
      </c>
      <c r="Q1395" s="90">
        <v>25.39</v>
      </c>
      <c r="R1395" s="63">
        <f t="shared" si="796"/>
        <v>9.0499999999999972</v>
      </c>
      <c r="S1395" s="64">
        <f t="shared" si="795"/>
        <v>9.9681866383881185E-2</v>
      </c>
      <c r="T1395" s="65">
        <f t="shared" si="789"/>
        <v>0.90887174541947935</v>
      </c>
      <c r="U1395" s="65">
        <f t="shared" si="789"/>
        <v>0.89396551724137929</v>
      </c>
      <c r="V1395" s="65">
        <f t="shared" si="797"/>
        <v>0.81525157232704393</v>
      </c>
      <c r="W1395" s="65">
        <f t="shared" si="798"/>
        <v>0.81685703032690027</v>
      </c>
      <c r="X1395" s="61">
        <f t="shared" si="772"/>
        <v>7.4853429077852945E-2</v>
      </c>
      <c r="Y1395" s="66">
        <f t="shared" si="799"/>
        <v>2.3904382470119435E-2</v>
      </c>
      <c r="Z1395" s="61">
        <f t="shared" si="800"/>
        <v>5.9298759428618765E-2</v>
      </c>
      <c r="AA1395" s="67">
        <f t="shared" si="801"/>
        <v>22.620624999999997</v>
      </c>
      <c r="AB1395" s="68">
        <f t="shared" si="802"/>
        <v>6.0896817743490927E-2</v>
      </c>
      <c r="AC1395" s="69">
        <f t="shared" si="803"/>
        <v>9.0676229508196649E-2</v>
      </c>
      <c r="AD1395" s="70">
        <f>_xlfn.PERCENTILE.EXC(AC1395:$AC$5675,0.5)</f>
        <v>8.636083743842364E-2</v>
      </c>
      <c r="AE1395" s="70">
        <f>_xlfn.PERCENTILE.EXC($AC1395:AC$5675,0.35)</f>
        <v>4.9938324047074246E-2</v>
      </c>
      <c r="AF1395" s="71">
        <f t="shared" si="791"/>
        <v>2.7093334182694613E-2</v>
      </c>
      <c r="AG1395" s="70">
        <f t="shared" si="792"/>
        <v>-0.27366487307327381</v>
      </c>
      <c r="AH1395" s="70">
        <f t="shared" si="793"/>
        <v>-0.29773719104760293</v>
      </c>
      <c r="AI1395" s="61" t="str">
        <f t="shared" si="781"/>
        <v>Short VOL</v>
      </c>
      <c r="AJ1395" s="68" t="str">
        <f t="shared" si="782"/>
        <v>Short VOL</v>
      </c>
      <c r="AK1395" s="72" t="str">
        <f t="shared" si="783"/>
        <v>00631L</v>
      </c>
      <c r="AL1395" s="73">
        <f t="shared" si="773"/>
        <v>1</v>
      </c>
      <c r="AM1395" s="72" t="str">
        <f t="shared" si="786"/>
        <v>00631L</v>
      </c>
      <c r="AN1395" s="73">
        <f t="shared" si="774"/>
        <v>1</v>
      </c>
      <c r="AO1395" s="74" t="str">
        <f t="shared" si="780"/>
        <v>00631L</v>
      </c>
      <c r="AP1395" s="20">
        <f t="shared" si="775"/>
        <v>1</v>
      </c>
      <c r="AQ1395" s="74" t="str">
        <f t="shared" si="790"/>
        <v>00631L</v>
      </c>
      <c r="AR1395" s="20">
        <f t="shared" si="776"/>
        <v>1</v>
      </c>
      <c r="AS1395" s="74" t="str">
        <f t="shared" si="784"/>
        <v>00631L</v>
      </c>
      <c r="AT1395" s="20">
        <f t="shared" si="777"/>
        <v>1</v>
      </c>
      <c r="AU1395" s="74" t="str">
        <f t="shared" si="804"/>
        <v>00631L</v>
      </c>
      <c r="AV1395" s="20">
        <f t="shared" si="778"/>
        <v>1</v>
      </c>
      <c r="AW1395" s="74" t="str">
        <f t="shared" si="805"/>
        <v>00631L</v>
      </c>
      <c r="AX1395" s="20">
        <f t="shared" si="769"/>
        <v>1</v>
      </c>
      <c r="AY1395" s="20">
        <f t="shared" si="779"/>
        <v>0</v>
      </c>
      <c r="AZ1395" s="57">
        <v>44285</v>
      </c>
      <c r="BA1395" s="75">
        <v>34.549999999999997</v>
      </c>
      <c r="BB1395" s="90">
        <v>34.549999999999997</v>
      </c>
      <c r="BC1395" s="76">
        <f t="shared" si="787"/>
        <v>29.488125000000004</v>
      </c>
      <c r="BD1395" s="76">
        <f t="shared" si="788"/>
        <v>29.626458333333336</v>
      </c>
      <c r="BE1395" s="77">
        <f t="shared" si="794"/>
        <v>0.17165808270278266</v>
      </c>
      <c r="BF1395" s="77">
        <f t="shared" si="785"/>
        <v>0.16618731848643156</v>
      </c>
    </row>
    <row r="1396" spans="1:58" s="23" customFormat="1" ht="15.75" customHeight="1" x14ac:dyDescent="0.4">
      <c r="A1396" s="57">
        <v>44281</v>
      </c>
      <c r="B1396" s="112">
        <v>21.385999999999999</v>
      </c>
      <c r="C1396" s="112">
        <v>23.314</v>
      </c>
      <c r="D1396" s="112">
        <v>24.358000000000001</v>
      </c>
      <c r="E1396" s="112">
        <v>25.161000000000001</v>
      </c>
      <c r="F1396" s="112">
        <v>25.36</v>
      </c>
      <c r="G1396" s="112">
        <v>25.707999999999998</v>
      </c>
      <c r="H1396" s="113">
        <v>25.774999999999999</v>
      </c>
      <c r="I1396" s="90">
        <f t="shared" si="770"/>
        <v>22.028666666666666</v>
      </c>
      <c r="J1396" s="90">
        <f t="shared" si="771"/>
        <v>23.661999999999999</v>
      </c>
      <c r="K1396" s="114">
        <v>16</v>
      </c>
      <c r="L1396" s="115">
        <v>4.1666666666666664E-2</v>
      </c>
      <c r="M1396" s="90">
        <v>16.32</v>
      </c>
      <c r="N1396" s="90">
        <v>18.86</v>
      </c>
      <c r="O1396" s="90">
        <v>22.32</v>
      </c>
      <c r="P1396" s="90">
        <v>24.79</v>
      </c>
      <c r="Q1396" s="90">
        <v>25.16</v>
      </c>
      <c r="R1396" s="63">
        <f t="shared" si="796"/>
        <v>11.93</v>
      </c>
      <c r="S1396" s="64">
        <f t="shared" si="795"/>
        <v>-4.7955577990913649E-2</v>
      </c>
      <c r="T1396" s="65">
        <f t="shared" si="789"/>
        <v>0.86532343584305416</v>
      </c>
      <c r="U1396" s="65">
        <f t="shared" si="789"/>
        <v>0.84498207885304655</v>
      </c>
      <c r="V1396" s="65">
        <f t="shared" si="797"/>
        <v>0.76079064138765629</v>
      </c>
      <c r="W1396" s="65">
        <f t="shared" si="798"/>
        <v>0.74960254372019075</v>
      </c>
      <c r="X1396" s="61">
        <f t="shared" si="772"/>
        <v>9.0152436173197459E-2</v>
      </c>
      <c r="Y1396" s="66">
        <f t="shared" si="799"/>
        <v>2.4402845673860227E-2</v>
      </c>
      <c r="Z1396" s="61">
        <f t="shared" si="800"/>
        <v>7.4145810005144794E-2</v>
      </c>
      <c r="AA1396" s="67">
        <f t="shared" si="801"/>
        <v>22.028666666666666</v>
      </c>
      <c r="AB1396" s="68">
        <f t="shared" si="802"/>
        <v>0.13393425238600212</v>
      </c>
      <c r="AC1396" s="69">
        <f t="shared" si="803"/>
        <v>0.16800989749027925</v>
      </c>
      <c r="AD1396" s="70">
        <f>_xlfn.PERCENTILE.EXC(AC1396:$AC$5675,0.5)</f>
        <v>8.6360010555946526E-2</v>
      </c>
      <c r="AE1396" s="70">
        <f>_xlfn.PERCENTILE.EXC($AC1396:AC$5675,0.35)</f>
        <v>4.9916065853098462E-2</v>
      </c>
      <c r="AF1396" s="71">
        <f t="shared" si="791"/>
        <v>2.7093334182694613E-2</v>
      </c>
      <c r="AG1396" s="70">
        <f t="shared" si="792"/>
        <v>-0.27366487307327381</v>
      </c>
      <c r="AH1396" s="70">
        <f t="shared" si="793"/>
        <v>-0.29773719104760293</v>
      </c>
      <c r="AI1396" s="61" t="str">
        <f t="shared" si="781"/>
        <v>Short VOL</v>
      </c>
      <c r="AJ1396" s="68" t="str">
        <f t="shared" si="782"/>
        <v>Short VOL</v>
      </c>
      <c r="AK1396" s="72" t="str">
        <f t="shared" si="783"/>
        <v>00631L</v>
      </c>
      <c r="AL1396" s="73">
        <f t="shared" si="773"/>
        <v>1</v>
      </c>
      <c r="AM1396" s="72" t="str">
        <f t="shared" si="786"/>
        <v>00631L</v>
      </c>
      <c r="AN1396" s="73">
        <f t="shared" si="774"/>
        <v>1</v>
      </c>
      <c r="AO1396" s="74" t="str">
        <f t="shared" si="780"/>
        <v>00631L</v>
      </c>
      <c r="AP1396" s="20">
        <f t="shared" si="775"/>
        <v>1</v>
      </c>
      <c r="AQ1396" s="74" t="str">
        <f t="shared" si="790"/>
        <v>00631L</v>
      </c>
      <c r="AR1396" s="20">
        <f t="shared" si="776"/>
        <v>1</v>
      </c>
      <c r="AS1396" s="74" t="str">
        <f t="shared" si="784"/>
        <v>00631L</v>
      </c>
      <c r="AT1396" s="20">
        <f t="shared" si="777"/>
        <v>1</v>
      </c>
      <c r="AU1396" s="74" t="str">
        <f t="shared" si="804"/>
        <v>00631L</v>
      </c>
      <c r="AV1396" s="20">
        <f t="shared" si="778"/>
        <v>1</v>
      </c>
      <c r="AW1396" s="74" t="str">
        <f t="shared" si="805"/>
        <v>00631L</v>
      </c>
      <c r="AX1396" s="20">
        <f t="shared" si="769"/>
        <v>1</v>
      </c>
      <c r="AY1396" s="20">
        <f t="shared" si="779"/>
        <v>0</v>
      </c>
      <c r="AZ1396" s="57">
        <v>44284</v>
      </c>
      <c r="BA1396" s="75">
        <v>34.6</v>
      </c>
      <c r="BB1396" s="90">
        <v>34.487499999999997</v>
      </c>
      <c r="BC1396" s="76">
        <f t="shared" si="787"/>
        <v>29.351875000000007</v>
      </c>
      <c r="BD1396" s="76">
        <f t="shared" si="788"/>
        <v>29.48895833333334</v>
      </c>
      <c r="BE1396" s="77">
        <f t="shared" si="794"/>
        <v>0.17496752762813242</v>
      </c>
      <c r="BF1396" s="77">
        <f t="shared" si="785"/>
        <v>0.17332052251195695</v>
      </c>
    </row>
    <row r="1397" spans="1:58" s="23" customFormat="1" ht="15.75" customHeight="1" x14ac:dyDescent="0.4">
      <c r="A1397" s="57">
        <v>44280</v>
      </c>
      <c r="B1397" s="112">
        <v>22.306000000000001</v>
      </c>
      <c r="C1397" s="112">
        <v>24.201000000000001</v>
      </c>
      <c r="D1397" s="112">
        <v>25.05</v>
      </c>
      <c r="E1397" s="112">
        <v>25.704999999999998</v>
      </c>
      <c r="F1397" s="112">
        <v>25.861999999999998</v>
      </c>
      <c r="G1397" s="112">
        <v>26.2</v>
      </c>
      <c r="H1397" s="113">
        <v>26.251000000000001</v>
      </c>
      <c r="I1397" s="90">
        <f t="shared" si="770"/>
        <v>22.858708333333333</v>
      </c>
      <c r="J1397" s="90">
        <f t="shared" si="771"/>
        <v>24.448625</v>
      </c>
      <c r="K1397" s="114">
        <v>17</v>
      </c>
      <c r="L1397" s="115">
        <v>4.1666666666666664E-2</v>
      </c>
      <c r="M1397" s="90">
        <v>17.16</v>
      </c>
      <c r="N1397" s="90">
        <v>19.809999999999999</v>
      </c>
      <c r="O1397" s="90">
        <v>23.37</v>
      </c>
      <c r="P1397" s="90">
        <v>25.71</v>
      </c>
      <c r="Q1397" s="90">
        <v>25.72</v>
      </c>
      <c r="R1397" s="63">
        <f t="shared" si="796"/>
        <v>12.11</v>
      </c>
      <c r="S1397" s="64">
        <f t="shared" si="795"/>
        <v>-6.5566037735849084E-2</v>
      </c>
      <c r="T1397" s="65">
        <f t="shared" si="789"/>
        <v>0.86622917718324088</v>
      </c>
      <c r="U1397" s="65">
        <f t="shared" si="789"/>
        <v>0.84766795036371412</v>
      </c>
      <c r="V1397" s="65">
        <f t="shared" si="797"/>
        <v>0.77051730844029553</v>
      </c>
      <c r="W1397" s="65">
        <f t="shared" si="798"/>
        <v>0.77021772939346811</v>
      </c>
      <c r="X1397" s="61">
        <f t="shared" si="772"/>
        <v>8.4954720702949862E-2</v>
      </c>
      <c r="Y1397" s="66">
        <f t="shared" si="799"/>
        <v>2.1241003695779147E-2</v>
      </c>
      <c r="Z1397" s="61">
        <f t="shared" si="800"/>
        <v>6.9554090435993601E-2</v>
      </c>
      <c r="AA1397" s="67">
        <f t="shared" si="801"/>
        <v>22.858708333333333</v>
      </c>
      <c r="AB1397" s="68">
        <f t="shared" si="802"/>
        <v>0.12599697122665332</v>
      </c>
      <c r="AC1397" s="69">
        <f t="shared" si="803"/>
        <v>0.15389744236917385</v>
      </c>
      <c r="AD1397" s="70">
        <f>_xlfn.PERCENTILE.EXC(AC1397:$AC$5675,0.5)</f>
        <v>8.6359183673469397E-2</v>
      </c>
      <c r="AE1397" s="70">
        <f>_xlfn.PERCENTILE.EXC($AC1397:AC$5675,0.35)</f>
        <v>4.9893807659122671E-2</v>
      </c>
      <c r="AF1397" s="71">
        <f t="shared" si="791"/>
        <v>2.7093334182694613E-2</v>
      </c>
      <c r="AG1397" s="70">
        <f t="shared" si="792"/>
        <v>-0.27366487307327381</v>
      </c>
      <c r="AH1397" s="70">
        <f t="shared" si="793"/>
        <v>-0.29773719104760293</v>
      </c>
      <c r="AI1397" s="61" t="str">
        <f t="shared" si="781"/>
        <v>Short VOL</v>
      </c>
      <c r="AJ1397" s="68" t="str">
        <f t="shared" si="782"/>
        <v>Short VOL</v>
      </c>
      <c r="AK1397" s="72" t="str">
        <f t="shared" si="783"/>
        <v>00631L</v>
      </c>
      <c r="AL1397" s="73">
        <f t="shared" si="773"/>
        <v>1</v>
      </c>
      <c r="AM1397" s="72" t="str">
        <f t="shared" si="786"/>
        <v>00631L</v>
      </c>
      <c r="AN1397" s="73">
        <f t="shared" si="774"/>
        <v>1</v>
      </c>
      <c r="AO1397" s="74" t="str">
        <f t="shared" si="780"/>
        <v>00631L</v>
      </c>
      <c r="AP1397" s="20">
        <f t="shared" si="775"/>
        <v>1</v>
      </c>
      <c r="AQ1397" s="74" t="str">
        <f t="shared" si="790"/>
        <v>00631L</v>
      </c>
      <c r="AR1397" s="20">
        <f t="shared" si="776"/>
        <v>1</v>
      </c>
      <c r="AS1397" s="74" t="str">
        <f t="shared" si="784"/>
        <v>00631L</v>
      </c>
      <c r="AT1397" s="20">
        <f t="shared" si="777"/>
        <v>1</v>
      </c>
      <c r="AU1397" s="74" t="str">
        <f t="shared" si="804"/>
        <v>00631L</v>
      </c>
      <c r="AV1397" s="20">
        <f t="shared" si="778"/>
        <v>1</v>
      </c>
      <c r="AW1397" s="74" t="str">
        <f t="shared" si="805"/>
        <v>00631L</v>
      </c>
      <c r="AX1397" s="20">
        <f t="shared" ref="AX1397:AX1460" si="806">IF(AW1397="00631L",1,0)</f>
        <v>1</v>
      </c>
      <c r="AY1397" s="20">
        <f t="shared" si="779"/>
        <v>0</v>
      </c>
      <c r="AZ1397" s="57">
        <v>44281</v>
      </c>
      <c r="BA1397" s="75">
        <v>34.53</v>
      </c>
      <c r="BB1397" s="90">
        <v>33.6</v>
      </c>
      <c r="BC1397" s="76">
        <f t="shared" si="787"/>
        <v>29.219166666666677</v>
      </c>
      <c r="BD1397" s="76">
        <f t="shared" si="788"/>
        <v>29.352583333333339</v>
      </c>
      <c r="BE1397" s="77">
        <f t="shared" si="794"/>
        <v>0.14993012577360715</v>
      </c>
      <c r="BF1397" s="77">
        <f t="shared" si="785"/>
        <v>0.17638708688332355</v>
      </c>
    </row>
    <row r="1398" spans="1:58" s="23" customFormat="1" ht="15.75" customHeight="1" x14ac:dyDescent="0.4">
      <c r="A1398" s="57">
        <v>44279</v>
      </c>
      <c r="B1398" s="112">
        <v>22.978000000000002</v>
      </c>
      <c r="C1398" s="112">
        <v>24.760999999999999</v>
      </c>
      <c r="D1398" s="112">
        <v>25.507999999999999</v>
      </c>
      <c r="E1398" s="112">
        <v>26.152000000000001</v>
      </c>
      <c r="F1398" s="112">
        <v>26.259</v>
      </c>
      <c r="G1398" s="112">
        <v>26.591000000000001</v>
      </c>
      <c r="H1398" s="113">
        <v>26.626999999999999</v>
      </c>
      <c r="I1398" s="90">
        <f t="shared" ref="I1398:I1461" si="807">C1398-((C1398-B1398)*K1398*L1398)</f>
        <v>23.423750000000002</v>
      </c>
      <c r="J1398" s="90">
        <f t="shared" ref="J1398:J1461" si="808">D1398-((D1398-C1398)*K1398*L1398)</f>
        <v>24.947749999999999</v>
      </c>
      <c r="K1398" s="114">
        <v>18</v>
      </c>
      <c r="L1398" s="115">
        <v>4.1666666666666664E-2</v>
      </c>
      <c r="M1398" s="90">
        <v>19.07</v>
      </c>
      <c r="N1398" s="90">
        <v>21.2</v>
      </c>
      <c r="O1398" s="90">
        <v>24.4</v>
      </c>
      <c r="P1398" s="90">
        <v>26.54</v>
      </c>
      <c r="Q1398" s="90">
        <v>26.34</v>
      </c>
      <c r="R1398" s="63">
        <f t="shared" si="796"/>
        <v>10.670000000000002</v>
      </c>
      <c r="S1398" s="64">
        <f t="shared" si="795"/>
        <v>4.4334975369458053E-2</v>
      </c>
      <c r="T1398" s="65">
        <f t="shared" si="789"/>
        <v>0.89952830188679245</v>
      </c>
      <c r="U1398" s="65">
        <f t="shared" si="789"/>
        <v>0.86885245901639352</v>
      </c>
      <c r="V1398" s="65">
        <f t="shared" si="797"/>
        <v>0.79879427279577997</v>
      </c>
      <c r="W1398" s="65">
        <f t="shared" si="798"/>
        <v>0.80485952923310555</v>
      </c>
      <c r="X1398" s="61">
        <f t="shared" si="772"/>
        <v>7.7595961354338827E-2</v>
      </c>
      <c r="Y1398" s="66">
        <f t="shared" si="799"/>
        <v>1.8163046803303679E-2</v>
      </c>
      <c r="Z1398" s="61">
        <f t="shared" si="800"/>
        <v>6.5062169806286235E-2</v>
      </c>
      <c r="AA1398" s="67">
        <f t="shared" si="801"/>
        <v>23.423749999999998</v>
      </c>
      <c r="AB1398" s="68">
        <f t="shared" si="802"/>
        <v>8.3867924528301996E-2</v>
      </c>
      <c r="AC1398" s="69">
        <f t="shared" si="803"/>
        <v>0.10489386792452826</v>
      </c>
      <c r="AD1398" s="70">
        <f>_xlfn.PERCENTILE.EXC(AC1398:$AC$5675,0.5)</f>
        <v>8.6241454515184682E-2</v>
      </c>
      <c r="AE1398" s="70">
        <f>_xlfn.PERCENTILE.EXC($AC1398:AC$5675,0.35)</f>
        <v>4.9863583427857738E-2</v>
      </c>
      <c r="AF1398" s="71">
        <f t="shared" si="791"/>
        <v>2.7093334182694613E-2</v>
      </c>
      <c r="AG1398" s="70">
        <f t="shared" si="792"/>
        <v>-0.27366487307327381</v>
      </c>
      <c r="AH1398" s="70">
        <f t="shared" si="793"/>
        <v>-0.29773719104760293</v>
      </c>
      <c r="AI1398" s="61" t="str">
        <f t="shared" si="781"/>
        <v>Short VOL</v>
      </c>
      <c r="AJ1398" s="68" t="str">
        <f t="shared" si="782"/>
        <v>Short VOL</v>
      </c>
      <c r="AK1398" s="72" t="str">
        <f t="shared" si="783"/>
        <v>00631L</v>
      </c>
      <c r="AL1398" s="73">
        <f t="shared" si="773"/>
        <v>1</v>
      </c>
      <c r="AM1398" s="72" t="str">
        <f t="shared" si="786"/>
        <v>00631L</v>
      </c>
      <c r="AN1398" s="73">
        <f t="shared" si="774"/>
        <v>1</v>
      </c>
      <c r="AO1398" s="74" t="str">
        <f t="shared" si="780"/>
        <v>00631L</v>
      </c>
      <c r="AP1398" s="20">
        <f t="shared" si="775"/>
        <v>1</v>
      </c>
      <c r="AQ1398" s="74" t="str">
        <f t="shared" si="790"/>
        <v>00631L</v>
      </c>
      <c r="AR1398" s="20">
        <f t="shared" si="776"/>
        <v>1</v>
      </c>
      <c r="AS1398" s="74" t="str">
        <f t="shared" si="784"/>
        <v>00631L</v>
      </c>
      <c r="AT1398" s="20">
        <f t="shared" si="777"/>
        <v>1</v>
      </c>
      <c r="AU1398" s="74" t="str">
        <f t="shared" si="804"/>
        <v>00631L</v>
      </c>
      <c r="AV1398" s="20">
        <f t="shared" si="778"/>
        <v>1</v>
      </c>
      <c r="AW1398" s="74" t="str">
        <f t="shared" si="805"/>
        <v>00631L</v>
      </c>
      <c r="AX1398" s="20">
        <f t="shared" si="806"/>
        <v>1</v>
      </c>
      <c r="AY1398" s="20">
        <f t="shared" si="779"/>
        <v>0</v>
      </c>
      <c r="AZ1398" s="57">
        <v>44280</v>
      </c>
      <c r="BA1398" s="75">
        <v>33.799999999999997</v>
      </c>
      <c r="BB1398" s="90">
        <v>33.625</v>
      </c>
      <c r="BC1398" s="76">
        <f t="shared" si="787"/>
        <v>29.101250000000007</v>
      </c>
      <c r="BD1398" s="76">
        <f t="shared" si="788"/>
        <v>29.222500000000011</v>
      </c>
      <c r="BE1398" s="77">
        <f t="shared" si="794"/>
        <v>0.15544864911301032</v>
      </c>
      <c r="BF1398" s="77">
        <f t="shared" si="785"/>
        <v>0.15664299769013551</v>
      </c>
    </row>
    <row r="1399" spans="1:58" s="23" customFormat="1" ht="15.75" customHeight="1" x14ac:dyDescent="0.4">
      <c r="A1399" s="57">
        <v>44278</v>
      </c>
      <c r="B1399" s="112">
        <v>22.832999999999998</v>
      </c>
      <c r="C1399" s="112">
        <v>24.747</v>
      </c>
      <c r="D1399" s="112">
        <v>25.565999999999999</v>
      </c>
      <c r="E1399" s="112">
        <v>26.2</v>
      </c>
      <c r="F1399" s="112">
        <v>26.25</v>
      </c>
      <c r="G1399" s="112">
        <v>26.550999999999998</v>
      </c>
      <c r="H1399" s="113">
        <v>26.524999999999999</v>
      </c>
      <c r="I1399" s="90">
        <f t="shared" si="807"/>
        <v>23.231749999999998</v>
      </c>
      <c r="J1399" s="90">
        <f t="shared" si="808"/>
        <v>24.917625000000001</v>
      </c>
      <c r="K1399" s="114">
        <v>19</v>
      </c>
      <c r="L1399" s="115">
        <v>4.1666666666666664E-2</v>
      </c>
      <c r="M1399" s="90">
        <v>18.37</v>
      </c>
      <c r="N1399" s="90">
        <v>20.3</v>
      </c>
      <c r="O1399" s="90">
        <v>23.8</v>
      </c>
      <c r="P1399" s="90">
        <v>25.99</v>
      </c>
      <c r="Q1399" s="90">
        <v>26.01</v>
      </c>
      <c r="R1399" s="63">
        <f t="shared" si="796"/>
        <v>11.119999999999997</v>
      </c>
      <c r="S1399" s="64">
        <f t="shared" si="795"/>
        <v>7.5211864406779752E-2</v>
      </c>
      <c r="T1399" s="65">
        <f t="shared" si="789"/>
        <v>0.90492610837438425</v>
      </c>
      <c r="U1399" s="65">
        <f t="shared" si="789"/>
        <v>0.8529411764705882</v>
      </c>
      <c r="V1399" s="65">
        <f t="shared" si="797"/>
        <v>0.78106964217006547</v>
      </c>
      <c r="W1399" s="65">
        <f t="shared" si="798"/>
        <v>0.78046905036524417</v>
      </c>
      <c r="X1399" s="61">
        <f t="shared" si="772"/>
        <v>8.3826041256076803E-2</v>
      </c>
      <c r="Y1399" s="66">
        <f t="shared" si="799"/>
        <v>1.240458015267173E-2</v>
      </c>
      <c r="Z1399" s="61">
        <f t="shared" si="800"/>
        <v>7.2567714442519526E-2</v>
      </c>
      <c r="AA1399" s="67">
        <f t="shared" si="801"/>
        <v>23.231749999999998</v>
      </c>
      <c r="AB1399" s="68">
        <f t="shared" si="802"/>
        <v>0.12477832512315259</v>
      </c>
      <c r="AC1399" s="69">
        <f t="shared" si="803"/>
        <v>0.14442118226600972</v>
      </c>
      <c r="AD1399" s="70">
        <f>_xlfn.PERCENTILE.EXC(AC1399:$AC$5675,0.5)</f>
        <v>8.6123725356899966E-2</v>
      </c>
      <c r="AE1399" s="70">
        <f>_xlfn.PERCENTILE.EXC($AC1399:AC$5675,0.35)</f>
        <v>4.9833359196592819E-2</v>
      </c>
      <c r="AF1399" s="71">
        <f t="shared" si="791"/>
        <v>2.7093334182694613E-2</v>
      </c>
      <c r="AG1399" s="70">
        <f t="shared" si="792"/>
        <v>-0.27366487307327381</v>
      </c>
      <c r="AH1399" s="70">
        <f t="shared" si="793"/>
        <v>-0.29773719104760293</v>
      </c>
      <c r="AI1399" s="61" t="str">
        <f t="shared" si="781"/>
        <v>Short VOL</v>
      </c>
      <c r="AJ1399" s="68" t="str">
        <f t="shared" si="782"/>
        <v>Short VOL</v>
      </c>
      <c r="AK1399" s="72" t="str">
        <f t="shared" si="783"/>
        <v>00631L</v>
      </c>
      <c r="AL1399" s="73">
        <f t="shared" si="773"/>
        <v>1</v>
      </c>
      <c r="AM1399" s="72" t="str">
        <f t="shared" si="786"/>
        <v>00631L</v>
      </c>
      <c r="AN1399" s="73">
        <f t="shared" si="774"/>
        <v>1</v>
      </c>
      <c r="AO1399" s="74" t="str">
        <f t="shared" si="780"/>
        <v>00631L</v>
      </c>
      <c r="AP1399" s="20">
        <f t="shared" si="775"/>
        <v>1</v>
      </c>
      <c r="AQ1399" s="74" t="str">
        <f t="shared" si="790"/>
        <v>00631L</v>
      </c>
      <c r="AR1399" s="20">
        <f t="shared" si="776"/>
        <v>1</v>
      </c>
      <c r="AS1399" s="74" t="str">
        <f t="shared" si="784"/>
        <v>00631L</v>
      </c>
      <c r="AT1399" s="20">
        <f t="shared" si="777"/>
        <v>1</v>
      </c>
      <c r="AU1399" s="74" t="str">
        <f t="shared" si="804"/>
        <v>00631L</v>
      </c>
      <c r="AV1399" s="20">
        <f t="shared" si="778"/>
        <v>1</v>
      </c>
      <c r="AW1399" s="74" t="str">
        <f t="shared" si="805"/>
        <v>00631L</v>
      </c>
      <c r="AX1399" s="20">
        <f t="shared" si="806"/>
        <v>1</v>
      </c>
      <c r="AY1399" s="20">
        <f t="shared" si="779"/>
        <v>0</v>
      </c>
      <c r="AZ1399" s="57">
        <v>44279</v>
      </c>
      <c r="BA1399" s="75">
        <v>33.65</v>
      </c>
      <c r="BB1399" s="90">
        <v>33.512500000000003</v>
      </c>
      <c r="BC1399" s="76">
        <f t="shared" si="787"/>
        <v>28.982916666666679</v>
      </c>
      <c r="BD1399" s="76">
        <f t="shared" si="788"/>
        <v>29.101666666666674</v>
      </c>
      <c r="BE1399" s="77">
        <f t="shared" si="794"/>
        <v>0.15628459293549324</v>
      </c>
      <c r="BF1399" s="77">
        <f t="shared" si="785"/>
        <v>0.15629116316362146</v>
      </c>
    </row>
    <row r="1400" spans="1:58" s="23" customFormat="1" ht="15.75" customHeight="1" x14ac:dyDescent="0.4">
      <c r="A1400" s="57">
        <v>44277</v>
      </c>
      <c r="B1400" s="112">
        <v>21.731000000000002</v>
      </c>
      <c r="C1400" s="112">
        <v>23.945</v>
      </c>
      <c r="D1400" s="112">
        <v>24.902000000000001</v>
      </c>
      <c r="E1400" s="112">
        <v>25.85</v>
      </c>
      <c r="F1400" s="112">
        <v>26.081</v>
      </c>
      <c r="G1400" s="112">
        <v>26.492999999999999</v>
      </c>
      <c r="H1400" s="113">
        <v>26.5</v>
      </c>
      <c r="I1400" s="90">
        <f t="shared" si="807"/>
        <v>22.1</v>
      </c>
      <c r="J1400" s="90">
        <f t="shared" si="808"/>
        <v>24.104500000000002</v>
      </c>
      <c r="K1400" s="114">
        <v>20</v>
      </c>
      <c r="L1400" s="115">
        <v>4.1666666666666664E-2</v>
      </c>
      <c r="M1400" s="90">
        <v>16.399999999999999</v>
      </c>
      <c r="N1400" s="90">
        <v>18.88</v>
      </c>
      <c r="O1400" s="90">
        <v>22.94</v>
      </c>
      <c r="P1400" s="90">
        <v>25.47</v>
      </c>
      <c r="Q1400" s="90">
        <v>25.96</v>
      </c>
      <c r="R1400" s="63">
        <f t="shared" si="796"/>
        <v>13.129999999999995</v>
      </c>
      <c r="S1400" s="64">
        <f t="shared" si="795"/>
        <v>-9.8806682577565655E-2</v>
      </c>
      <c r="T1400" s="65">
        <f t="shared" si="789"/>
        <v>0.86864406779661019</v>
      </c>
      <c r="U1400" s="65">
        <f t="shared" si="789"/>
        <v>0.82301656495204878</v>
      </c>
      <c r="V1400" s="65">
        <f t="shared" si="797"/>
        <v>0.74126423243031014</v>
      </c>
      <c r="W1400" s="65">
        <f t="shared" si="798"/>
        <v>0.72727272727272718</v>
      </c>
      <c r="X1400" s="61">
        <f t="shared" si="772"/>
        <v>0.1018821039068611</v>
      </c>
      <c r="Y1400" s="66">
        <f t="shared" si="799"/>
        <v>2.5145067698259131E-2</v>
      </c>
      <c r="Z1400" s="61">
        <f t="shared" si="800"/>
        <v>9.0701357466063351E-2</v>
      </c>
      <c r="AA1400" s="67">
        <f t="shared" si="801"/>
        <v>22.1</v>
      </c>
      <c r="AB1400" s="68">
        <f t="shared" si="802"/>
        <v>0.15100635593220355</v>
      </c>
      <c r="AC1400" s="69">
        <f t="shared" si="803"/>
        <v>0.17055084745762725</v>
      </c>
      <c r="AD1400" s="70">
        <f>_xlfn.PERCENTILE.EXC(AC1400:$AC$5675,0.5)</f>
        <v>8.6115317040527661E-2</v>
      </c>
      <c r="AE1400" s="70">
        <f>_xlfn.PERCENTILE.EXC($AC1400:AC$5675,0.35)</f>
        <v>4.9806451829498805E-2</v>
      </c>
      <c r="AF1400" s="71">
        <f t="shared" si="791"/>
        <v>2.7093334182694613E-2</v>
      </c>
      <c r="AG1400" s="70">
        <f t="shared" si="792"/>
        <v>-0.27366487307327381</v>
      </c>
      <c r="AH1400" s="70">
        <f t="shared" si="793"/>
        <v>-0.29773719104760293</v>
      </c>
      <c r="AI1400" s="61" t="str">
        <f t="shared" si="781"/>
        <v>Short VOL</v>
      </c>
      <c r="AJ1400" s="68" t="str">
        <f t="shared" si="782"/>
        <v>Short VOL</v>
      </c>
      <c r="AK1400" s="72" t="str">
        <f t="shared" si="783"/>
        <v>00631L</v>
      </c>
      <c r="AL1400" s="73">
        <f t="shared" si="773"/>
        <v>1</v>
      </c>
      <c r="AM1400" s="72" t="str">
        <f t="shared" si="786"/>
        <v>00631L</v>
      </c>
      <c r="AN1400" s="73">
        <f t="shared" si="774"/>
        <v>1</v>
      </c>
      <c r="AO1400" s="74" t="str">
        <f t="shared" si="780"/>
        <v>00631L</v>
      </c>
      <c r="AP1400" s="20">
        <f t="shared" si="775"/>
        <v>1</v>
      </c>
      <c r="AQ1400" s="74" t="str">
        <f t="shared" si="790"/>
        <v>00631L</v>
      </c>
      <c r="AR1400" s="20">
        <f t="shared" si="776"/>
        <v>1</v>
      </c>
      <c r="AS1400" s="74" t="str">
        <f t="shared" si="784"/>
        <v>00631L</v>
      </c>
      <c r="AT1400" s="20">
        <f t="shared" si="777"/>
        <v>1</v>
      </c>
      <c r="AU1400" s="74" t="str">
        <f t="shared" si="804"/>
        <v>00631L</v>
      </c>
      <c r="AV1400" s="20">
        <f t="shared" si="778"/>
        <v>1</v>
      </c>
      <c r="AW1400" s="74" t="str">
        <f t="shared" si="805"/>
        <v>00631L</v>
      </c>
      <c r="AX1400" s="20">
        <f t="shared" si="806"/>
        <v>1</v>
      </c>
      <c r="AY1400" s="20">
        <f t="shared" si="779"/>
        <v>0</v>
      </c>
      <c r="AZ1400" s="57">
        <v>44278</v>
      </c>
      <c r="BA1400" s="75">
        <v>34.29</v>
      </c>
      <c r="BB1400" s="90">
        <v>33.825000000000003</v>
      </c>
      <c r="BC1400" s="76">
        <f t="shared" si="787"/>
        <v>28.865833333333345</v>
      </c>
      <c r="BD1400" s="76">
        <f t="shared" si="788"/>
        <v>28.995875000000012</v>
      </c>
      <c r="BE1400" s="77">
        <f t="shared" si="794"/>
        <v>0.17180057161003454</v>
      </c>
      <c r="BF1400" s="77">
        <f t="shared" si="785"/>
        <v>0.18258200519901485</v>
      </c>
    </row>
    <row r="1401" spans="1:58" s="23" customFormat="1" ht="15.75" customHeight="1" x14ac:dyDescent="0.4">
      <c r="A1401" s="57">
        <v>44274</v>
      </c>
      <c r="B1401" s="112">
        <v>23.315000000000001</v>
      </c>
      <c r="C1401" s="112">
        <v>25.266999999999999</v>
      </c>
      <c r="D1401" s="112">
        <v>26.215</v>
      </c>
      <c r="E1401" s="112">
        <v>27.05</v>
      </c>
      <c r="F1401" s="112">
        <v>27.2</v>
      </c>
      <c r="G1401" s="112">
        <v>27.488</v>
      </c>
      <c r="H1401" s="113">
        <v>27.45</v>
      </c>
      <c r="I1401" s="90">
        <f t="shared" si="807"/>
        <v>23.559000000000001</v>
      </c>
      <c r="J1401" s="90">
        <f t="shared" si="808"/>
        <v>25.3855</v>
      </c>
      <c r="K1401" s="114">
        <v>21</v>
      </c>
      <c r="L1401" s="115">
        <v>4.1666666666666664E-2</v>
      </c>
      <c r="M1401" s="90">
        <v>18.28</v>
      </c>
      <c r="N1401" s="90">
        <v>20.95</v>
      </c>
      <c r="O1401" s="90">
        <v>24.99</v>
      </c>
      <c r="P1401" s="90">
        <v>27.32</v>
      </c>
      <c r="Q1401" s="90">
        <v>26.88</v>
      </c>
      <c r="R1401" s="63">
        <f t="shared" si="796"/>
        <v>13.079999999999998</v>
      </c>
      <c r="S1401" s="64">
        <f t="shared" si="795"/>
        <v>-2.919369786839662E-2</v>
      </c>
      <c r="T1401" s="65">
        <f t="shared" si="789"/>
        <v>0.87255369928400961</v>
      </c>
      <c r="U1401" s="65">
        <f t="shared" si="789"/>
        <v>0.83833533413365346</v>
      </c>
      <c r="V1401" s="65">
        <f t="shared" si="797"/>
        <v>0.76683748169838939</v>
      </c>
      <c r="W1401" s="65">
        <f t="shared" si="798"/>
        <v>0.77938988095238093</v>
      </c>
      <c r="X1401" s="61">
        <f t="shared" si="772"/>
        <v>8.3722925155479216E-2</v>
      </c>
      <c r="Y1401" s="66">
        <f t="shared" si="799"/>
        <v>1.4787430683918617E-2</v>
      </c>
      <c r="Z1401" s="61">
        <f t="shared" si="800"/>
        <v>7.7528757587333894E-2</v>
      </c>
      <c r="AA1401" s="67">
        <f t="shared" si="801"/>
        <v>23.559000000000001</v>
      </c>
      <c r="AB1401" s="68">
        <f t="shared" si="802"/>
        <v>0.11288782816229127</v>
      </c>
      <c r="AC1401" s="69">
        <f t="shared" si="803"/>
        <v>0.12453460620525068</v>
      </c>
      <c r="AD1401" s="70">
        <f>_xlfn.PERCENTILE.EXC(AC1401:$AC$5675,0.5)</f>
        <v>8.6106908724155343E-2</v>
      </c>
      <c r="AE1401" s="70">
        <f>_xlfn.PERCENTILE.EXC($AC1401:AC$5675,0.35)</f>
        <v>4.9799445647430239E-2</v>
      </c>
      <c r="AF1401" s="71">
        <f t="shared" si="791"/>
        <v>2.7093334182694613E-2</v>
      </c>
      <c r="AG1401" s="70">
        <f t="shared" si="792"/>
        <v>-0.27366487307327381</v>
      </c>
      <c r="AH1401" s="70">
        <f t="shared" si="793"/>
        <v>-0.29773719104760293</v>
      </c>
      <c r="AI1401" s="61" t="str">
        <f t="shared" si="781"/>
        <v>Short VOL</v>
      </c>
      <c r="AJ1401" s="68" t="str">
        <f t="shared" si="782"/>
        <v>Short VOL</v>
      </c>
      <c r="AK1401" s="72" t="str">
        <f t="shared" si="783"/>
        <v>00631L</v>
      </c>
      <c r="AL1401" s="73">
        <f t="shared" si="773"/>
        <v>1</v>
      </c>
      <c r="AM1401" s="72" t="str">
        <f t="shared" si="786"/>
        <v>00631L</v>
      </c>
      <c r="AN1401" s="73">
        <f t="shared" si="774"/>
        <v>1</v>
      </c>
      <c r="AO1401" s="74" t="str">
        <f t="shared" si="780"/>
        <v>00631L</v>
      </c>
      <c r="AP1401" s="20">
        <f t="shared" si="775"/>
        <v>1</v>
      </c>
      <c r="AQ1401" s="74" t="str">
        <f t="shared" si="790"/>
        <v>00631L</v>
      </c>
      <c r="AR1401" s="20">
        <f t="shared" si="776"/>
        <v>1</v>
      </c>
      <c r="AS1401" s="74" t="str">
        <f t="shared" si="784"/>
        <v>00631L</v>
      </c>
      <c r="AT1401" s="20">
        <f t="shared" si="777"/>
        <v>1</v>
      </c>
      <c r="AU1401" s="74" t="str">
        <f t="shared" si="804"/>
        <v>00631L</v>
      </c>
      <c r="AV1401" s="20">
        <f t="shared" si="778"/>
        <v>1</v>
      </c>
      <c r="AW1401" s="74" t="str">
        <f t="shared" si="805"/>
        <v>00631L</v>
      </c>
      <c r="AX1401" s="20">
        <f t="shared" si="806"/>
        <v>1</v>
      </c>
      <c r="AY1401" s="20">
        <f t="shared" si="779"/>
        <v>0</v>
      </c>
      <c r="AZ1401" s="57">
        <v>44277</v>
      </c>
      <c r="BA1401" s="75">
        <v>33.75</v>
      </c>
      <c r="BB1401" s="90">
        <v>33.024999999999999</v>
      </c>
      <c r="BC1401" s="76">
        <f t="shared" si="787"/>
        <v>28.743750000000013</v>
      </c>
      <c r="BD1401" s="76">
        <f t="shared" si="788"/>
        <v>28.864583333333346</v>
      </c>
      <c r="BE1401" s="77">
        <f t="shared" si="794"/>
        <v>0.14894542291802509</v>
      </c>
      <c r="BF1401" s="77">
        <f t="shared" si="785"/>
        <v>0.1692529772645249</v>
      </c>
    </row>
    <row r="1402" spans="1:58" s="23" customFormat="1" ht="15.75" customHeight="1" x14ac:dyDescent="0.4">
      <c r="A1402" s="57">
        <v>44273</v>
      </c>
      <c r="B1402" s="112">
        <v>24.3</v>
      </c>
      <c r="C1402" s="112">
        <v>25.800999999999998</v>
      </c>
      <c r="D1402" s="112">
        <v>26.446000000000002</v>
      </c>
      <c r="E1402" s="112">
        <v>27</v>
      </c>
      <c r="F1402" s="112">
        <v>27.052</v>
      </c>
      <c r="G1402" s="112">
        <v>27.266999999999999</v>
      </c>
      <c r="H1402" s="113">
        <v>27.2</v>
      </c>
      <c r="I1402" s="90">
        <f t="shared" si="807"/>
        <v>24.425083333333333</v>
      </c>
      <c r="J1402" s="90">
        <f t="shared" si="808"/>
        <v>25.854749999999999</v>
      </c>
      <c r="K1402" s="114">
        <v>22</v>
      </c>
      <c r="L1402" s="115">
        <v>4.1666666666666664E-2</v>
      </c>
      <c r="M1402" s="90">
        <v>20.329999999999998</v>
      </c>
      <c r="N1402" s="90">
        <v>21.58</v>
      </c>
      <c r="O1402" s="90">
        <v>25.28</v>
      </c>
      <c r="P1402" s="90">
        <v>27.65</v>
      </c>
      <c r="Q1402" s="90">
        <v>26.99</v>
      </c>
      <c r="R1402" s="63">
        <f t="shared" si="796"/>
        <v>11.020000000000003</v>
      </c>
      <c r="S1402" s="64">
        <f t="shared" si="795"/>
        <v>0.1222048881955277</v>
      </c>
      <c r="T1402" s="65">
        <f t="shared" si="789"/>
        <v>0.94207599629286376</v>
      </c>
      <c r="U1402" s="65">
        <f t="shared" si="789"/>
        <v>0.853639240506329</v>
      </c>
      <c r="V1402" s="65">
        <f t="shared" si="797"/>
        <v>0.78047016274864378</v>
      </c>
      <c r="W1402" s="65">
        <f t="shared" si="798"/>
        <v>0.79955539088551308</v>
      </c>
      <c r="X1402" s="61">
        <f t="shared" si="772"/>
        <v>6.1769547325102786E-2</v>
      </c>
      <c r="Y1402" s="66">
        <f t="shared" si="799"/>
        <v>7.4074074074073808E-3</v>
      </c>
      <c r="Z1402" s="61">
        <f t="shared" si="800"/>
        <v>5.8532724214519882E-2</v>
      </c>
      <c r="AA1402" s="67">
        <f t="shared" si="801"/>
        <v>24.425083333333333</v>
      </c>
      <c r="AB1402" s="68">
        <f t="shared" si="802"/>
        <v>0.12604263206672858</v>
      </c>
      <c r="AC1402" s="69">
        <f t="shared" si="803"/>
        <v>0.13183889403768931</v>
      </c>
      <c r="AD1402" s="70">
        <f>_xlfn.PERCENTILE.EXC(AC1402:$AC$5675,0.5)</f>
        <v>8.6099811977971646E-2</v>
      </c>
      <c r="AE1402" s="70">
        <f>_xlfn.PERCENTILE.EXC($AC1402:AC$5675,0.35)</f>
        <v>4.9792439465361674E-2</v>
      </c>
      <c r="AF1402" s="71">
        <f t="shared" si="791"/>
        <v>2.7093334182694613E-2</v>
      </c>
      <c r="AG1402" s="70">
        <f t="shared" si="792"/>
        <v>-0.27366487307327381</v>
      </c>
      <c r="AH1402" s="70">
        <f t="shared" si="793"/>
        <v>-0.29773719104760293</v>
      </c>
      <c r="AI1402" s="61" t="str">
        <f t="shared" si="781"/>
        <v>Short VOL</v>
      </c>
      <c r="AJ1402" s="68" t="str">
        <f t="shared" si="782"/>
        <v>Short VOL</v>
      </c>
      <c r="AK1402" s="72" t="str">
        <f t="shared" si="783"/>
        <v>00631L</v>
      </c>
      <c r="AL1402" s="73">
        <f t="shared" si="773"/>
        <v>1</v>
      </c>
      <c r="AM1402" s="72" t="str">
        <f t="shared" si="786"/>
        <v>00631L</v>
      </c>
      <c r="AN1402" s="73">
        <f t="shared" si="774"/>
        <v>1</v>
      </c>
      <c r="AO1402" s="74" t="str">
        <f t="shared" si="780"/>
        <v>00631L</v>
      </c>
      <c r="AP1402" s="20">
        <f t="shared" si="775"/>
        <v>1</v>
      </c>
      <c r="AQ1402" s="74" t="str">
        <f t="shared" si="790"/>
        <v>00631L</v>
      </c>
      <c r="AR1402" s="20">
        <f t="shared" si="776"/>
        <v>1</v>
      </c>
      <c r="AS1402" s="74" t="str">
        <f t="shared" si="784"/>
        <v>00631L</v>
      </c>
      <c r="AT1402" s="20">
        <f t="shared" si="777"/>
        <v>1</v>
      </c>
      <c r="AU1402" s="74" t="str">
        <f t="shared" si="804"/>
        <v>00631L</v>
      </c>
      <c r="AV1402" s="20">
        <f t="shared" si="778"/>
        <v>1</v>
      </c>
      <c r="AW1402" s="74" t="str">
        <f t="shared" si="805"/>
        <v>00631L</v>
      </c>
      <c r="AX1402" s="20">
        <f t="shared" si="806"/>
        <v>1</v>
      </c>
      <c r="AY1402" s="20">
        <f t="shared" si="779"/>
        <v>0</v>
      </c>
      <c r="AZ1402" s="57">
        <v>44274</v>
      </c>
      <c r="BA1402" s="75">
        <v>33.19</v>
      </c>
      <c r="BB1402" s="90">
        <v>33.075000000000003</v>
      </c>
      <c r="BC1402" s="76">
        <f t="shared" si="787"/>
        <v>28.637500000000021</v>
      </c>
      <c r="BD1402" s="76">
        <f t="shared" si="788"/>
        <v>28.746500000000015</v>
      </c>
      <c r="BE1402" s="77">
        <f t="shared" si="794"/>
        <v>0.15495416848537683</v>
      </c>
      <c r="BF1402" s="77">
        <f t="shared" si="785"/>
        <v>0.15457533960656011</v>
      </c>
    </row>
    <row r="1403" spans="1:58" s="23" customFormat="1" ht="15.75" customHeight="1" x14ac:dyDescent="0.4">
      <c r="A1403" s="57">
        <v>44272</v>
      </c>
      <c r="B1403" s="112">
        <v>23.003</v>
      </c>
      <c r="C1403" s="112">
        <v>25.02</v>
      </c>
      <c r="D1403" s="112">
        <v>25.983000000000001</v>
      </c>
      <c r="E1403" s="112">
        <v>26.797000000000001</v>
      </c>
      <c r="F1403" s="112">
        <v>26.914999999999999</v>
      </c>
      <c r="G1403" s="112">
        <v>27.2</v>
      </c>
      <c r="H1403" s="113">
        <v>27.125</v>
      </c>
      <c r="I1403" s="90">
        <f t="shared" si="807"/>
        <v>23.087041666666668</v>
      </c>
      <c r="J1403" s="90">
        <f t="shared" si="808"/>
        <v>25.060124999999999</v>
      </c>
      <c r="K1403" s="114">
        <v>23</v>
      </c>
      <c r="L1403" s="115">
        <v>4.1666666666666664E-2</v>
      </c>
      <c r="M1403" s="90">
        <v>16.690000000000001</v>
      </c>
      <c r="N1403" s="90">
        <v>19.23</v>
      </c>
      <c r="O1403" s="90">
        <v>23.88</v>
      </c>
      <c r="P1403" s="90">
        <v>26.61</v>
      </c>
      <c r="Q1403" s="90">
        <v>26.42</v>
      </c>
      <c r="R1403" s="63">
        <f t="shared" si="796"/>
        <v>14.569999999999993</v>
      </c>
      <c r="S1403" s="64">
        <f t="shared" si="795"/>
        <v>-2.8297119757453196E-2</v>
      </c>
      <c r="T1403" s="65">
        <f t="shared" si="789"/>
        <v>0.86791471658866359</v>
      </c>
      <c r="U1403" s="65">
        <f t="shared" si="789"/>
        <v>0.80527638190954776</v>
      </c>
      <c r="V1403" s="65">
        <f t="shared" si="797"/>
        <v>0.72266065388951528</v>
      </c>
      <c r="W1403" s="65">
        <f t="shared" si="798"/>
        <v>0.7278576835730507</v>
      </c>
      <c r="X1403" s="61">
        <f t="shared" ref="X1403:X1466" si="809">(C1403-B1403)/B1403</f>
        <v>8.7684215102377921E-2</v>
      </c>
      <c r="Y1403" s="66">
        <f t="shared" si="799"/>
        <v>1.2240176139120028E-2</v>
      </c>
      <c r="Z1403" s="61">
        <f t="shared" si="800"/>
        <v>8.5462804711878337E-2</v>
      </c>
      <c r="AA1403" s="67">
        <f t="shared" si="801"/>
        <v>23.087041666666664</v>
      </c>
      <c r="AB1403" s="68">
        <f t="shared" si="802"/>
        <v>0.19620384815392614</v>
      </c>
      <c r="AC1403" s="69">
        <f t="shared" si="803"/>
        <v>0.20057418963425189</v>
      </c>
      <c r="AD1403" s="70">
        <f>_xlfn.PERCENTILE.EXC(AC1403:$AC$5675,0.5)</f>
        <v>8.609271523178795E-2</v>
      </c>
      <c r="AE1403" s="70">
        <f>_xlfn.PERCENTILE.EXC($AC1403:AC$5675,0.35)</f>
        <v>4.9785908509237246E-2</v>
      </c>
      <c r="AF1403" s="71">
        <f t="shared" si="791"/>
        <v>2.7093334182694613E-2</v>
      </c>
      <c r="AG1403" s="70">
        <f t="shared" si="792"/>
        <v>-0.27366487307327381</v>
      </c>
      <c r="AH1403" s="70">
        <f t="shared" si="793"/>
        <v>-0.29773719104760293</v>
      </c>
      <c r="AI1403" s="61" t="str">
        <f t="shared" si="781"/>
        <v>Short VOL</v>
      </c>
      <c r="AJ1403" s="68" t="str">
        <f t="shared" si="782"/>
        <v>Short VOL</v>
      </c>
      <c r="AK1403" s="72" t="str">
        <f t="shared" si="783"/>
        <v>00631L</v>
      </c>
      <c r="AL1403" s="73">
        <f t="shared" si="773"/>
        <v>1</v>
      </c>
      <c r="AM1403" s="72" t="str">
        <f t="shared" si="786"/>
        <v>00631L</v>
      </c>
      <c r="AN1403" s="73">
        <f t="shared" si="774"/>
        <v>1</v>
      </c>
      <c r="AO1403" s="74" t="str">
        <f t="shared" si="780"/>
        <v>00631L</v>
      </c>
      <c r="AP1403" s="20">
        <f t="shared" si="775"/>
        <v>1</v>
      </c>
      <c r="AQ1403" s="74" t="str">
        <f t="shared" si="790"/>
        <v>00631L</v>
      </c>
      <c r="AR1403" s="20">
        <f t="shared" si="776"/>
        <v>1</v>
      </c>
      <c r="AS1403" s="74" t="str">
        <f t="shared" si="784"/>
        <v>00631L</v>
      </c>
      <c r="AT1403" s="20">
        <f t="shared" si="777"/>
        <v>1</v>
      </c>
      <c r="AU1403" s="74" t="str">
        <f t="shared" si="804"/>
        <v>00631L</v>
      </c>
      <c r="AV1403" s="20">
        <f t="shared" si="778"/>
        <v>1</v>
      </c>
      <c r="AW1403" s="74" t="str">
        <f t="shared" si="805"/>
        <v>00631L</v>
      </c>
      <c r="AX1403" s="20">
        <f t="shared" si="806"/>
        <v>1</v>
      </c>
      <c r="AY1403" s="20">
        <f t="shared" si="779"/>
        <v>0</v>
      </c>
      <c r="AZ1403" s="57">
        <v>44273</v>
      </c>
      <c r="BA1403" s="75">
        <v>33.08</v>
      </c>
      <c r="BB1403" s="90">
        <v>32.799999999999997</v>
      </c>
      <c r="BC1403" s="76">
        <f t="shared" si="787"/>
        <v>28.52479166666668</v>
      </c>
      <c r="BD1403" s="76">
        <f t="shared" si="788"/>
        <v>28.63758333333335</v>
      </c>
      <c r="BE1403" s="77">
        <f t="shared" si="794"/>
        <v>0.14987693453793788</v>
      </c>
      <c r="BF1403" s="77">
        <f t="shared" si="785"/>
        <v>0.15512540338890257</v>
      </c>
    </row>
    <row r="1404" spans="1:58" s="23" customFormat="1" ht="15.75" customHeight="1" x14ac:dyDescent="0.4">
      <c r="A1404" s="57">
        <v>44271</v>
      </c>
      <c r="B1404" s="112">
        <v>19.920000000000002</v>
      </c>
      <c r="C1404" s="112">
        <v>24.047000000000001</v>
      </c>
      <c r="D1404" s="112">
        <v>26</v>
      </c>
      <c r="E1404" s="112">
        <v>26.800999999999998</v>
      </c>
      <c r="F1404" s="112">
        <v>27.55</v>
      </c>
      <c r="G1404" s="112">
        <v>27.6</v>
      </c>
      <c r="H1404" s="113">
        <v>27.85</v>
      </c>
      <c r="I1404" s="90">
        <f t="shared" si="807"/>
        <v>24.047000000000001</v>
      </c>
      <c r="J1404" s="90">
        <f t="shared" si="808"/>
        <v>26</v>
      </c>
      <c r="K1404" s="114">
        <v>0</v>
      </c>
      <c r="L1404" s="115">
        <v>0.05</v>
      </c>
      <c r="M1404" s="90">
        <v>17.93</v>
      </c>
      <c r="N1404" s="90">
        <v>19.79</v>
      </c>
      <c r="O1404" s="90">
        <v>24.71</v>
      </c>
      <c r="P1404" s="90">
        <v>27.25</v>
      </c>
      <c r="Q1404" s="90">
        <v>26.83</v>
      </c>
      <c r="R1404" s="63">
        <f t="shared" si="796"/>
        <v>14.240000000000002</v>
      </c>
      <c r="S1404" s="64">
        <f t="shared" si="795"/>
        <v>-1.1982026959560757E-2</v>
      </c>
      <c r="T1404" s="65">
        <f t="shared" si="789"/>
        <v>0.90601313794845884</v>
      </c>
      <c r="U1404" s="65">
        <f t="shared" si="789"/>
        <v>0.80089032780250902</v>
      </c>
      <c r="V1404" s="65">
        <f t="shared" si="797"/>
        <v>0.72623853211009171</v>
      </c>
      <c r="W1404" s="65">
        <f t="shared" si="798"/>
        <v>0.73760715616846817</v>
      </c>
      <c r="X1404" s="61">
        <f t="shared" si="809"/>
        <v>0.20717871485943767</v>
      </c>
      <c r="Y1404" s="66">
        <f t="shared" si="799"/>
        <v>3.9140330584679792E-2</v>
      </c>
      <c r="Z1404" s="61">
        <f t="shared" si="800"/>
        <v>8.1215952093816254E-2</v>
      </c>
      <c r="AA1404" s="67">
        <f t="shared" si="801"/>
        <v>24.047000000000001</v>
      </c>
      <c r="AB1404" s="68">
        <f t="shared" si="802"/>
        <v>6.5689742294089215E-3</v>
      </c>
      <c r="AC1404" s="69">
        <f t="shared" si="803"/>
        <v>0.2151086407276403</v>
      </c>
      <c r="AD1404" s="70">
        <f>_xlfn.PERCENTILE.EXC(AC1404:$AC$5675,0.5)</f>
        <v>8.6075617512623756E-2</v>
      </c>
      <c r="AE1404" s="70">
        <f>_xlfn.PERCENTILE.EXC($AC1404:AC$5675,0.35)</f>
        <v>4.9780565617973158E-2</v>
      </c>
      <c r="AF1404" s="71">
        <f t="shared" si="791"/>
        <v>2.7093334182694613E-2</v>
      </c>
      <c r="AG1404" s="70">
        <f t="shared" si="792"/>
        <v>-0.27366487307327381</v>
      </c>
      <c r="AH1404" s="70">
        <f t="shared" si="793"/>
        <v>-0.29773719104760293</v>
      </c>
      <c r="AI1404" s="61" t="str">
        <f t="shared" si="781"/>
        <v>Short VOL</v>
      </c>
      <c r="AJ1404" s="68" t="str">
        <f t="shared" si="782"/>
        <v>Short VOL</v>
      </c>
      <c r="AK1404" s="72" t="str">
        <f t="shared" si="783"/>
        <v>00631L</v>
      </c>
      <c r="AL1404" s="73">
        <f t="shared" si="773"/>
        <v>1</v>
      </c>
      <c r="AM1404" s="72" t="str">
        <f t="shared" si="786"/>
        <v>00631L</v>
      </c>
      <c r="AN1404" s="73">
        <f t="shared" si="774"/>
        <v>1</v>
      </c>
      <c r="AO1404" s="74" t="str">
        <f t="shared" si="780"/>
        <v>00631L</v>
      </c>
      <c r="AP1404" s="20">
        <f t="shared" si="775"/>
        <v>1</v>
      </c>
      <c r="AQ1404" s="74" t="str">
        <f t="shared" si="790"/>
        <v>00631L</v>
      </c>
      <c r="AR1404" s="20">
        <f t="shared" si="776"/>
        <v>1</v>
      </c>
      <c r="AS1404" s="74" t="str">
        <f t="shared" si="784"/>
        <v>00631L</v>
      </c>
      <c r="AT1404" s="20">
        <f t="shared" si="777"/>
        <v>1</v>
      </c>
      <c r="AU1404" s="74" t="str">
        <f t="shared" si="804"/>
        <v>00631L</v>
      </c>
      <c r="AV1404" s="20">
        <f t="shared" si="778"/>
        <v>1</v>
      </c>
      <c r="AW1404" s="74" t="str">
        <f t="shared" si="805"/>
        <v>00631L</v>
      </c>
      <c r="AX1404" s="20">
        <f t="shared" si="806"/>
        <v>1</v>
      </c>
      <c r="AY1404" s="20">
        <f t="shared" si="779"/>
        <v>0</v>
      </c>
      <c r="AZ1404" s="57">
        <v>44272</v>
      </c>
      <c r="BA1404" s="75">
        <v>32.799999999999997</v>
      </c>
      <c r="BB1404" s="90">
        <v>32.225000000000001</v>
      </c>
      <c r="BC1404" s="76">
        <f t="shared" si="787"/>
        <v>28.41854166666668</v>
      </c>
      <c r="BD1404" s="76">
        <f t="shared" si="788"/>
        <v>28.52479166666668</v>
      </c>
      <c r="BE1404" s="77">
        <f t="shared" si="794"/>
        <v>0.13394277503683724</v>
      </c>
      <c r="BF1404" s="77">
        <f t="shared" si="785"/>
        <v>0.14987693453793788</v>
      </c>
    </row>
    <row r="1405" spans="1:58" s="23" customFormat="1" ht="15.75" customHeight="1" x14ac:dyDescent="0.4">
      <c r="A1405" s="57">
        <v>44270</v>
      </c>
      <c r="B1405" s="112">
        <v>20.100000000000001</v>
      </c>
      <c r="C1405" s="112">
        <v>23.978000000000002</v>
      </c>
      <c r="D1405" s="112">
        <v>26.062999999999999</v>
      </c>
      <c r="E1405" s="112">
        <v>26.989000000000001</v>
      </c>
      <c r="F1405" s="112">
        <v>27.728000000000002</v>
      </c>
      <c r="G1405" s="112">
        <v>27.753</v>
      </c>
      <c r="H1405" s="113">
        <v>27.96</v>
      </c>
      <c r="I1405" s="90">
        <f t="shared" si="807"/>
        <v>23.784100000000002</v>
      </c>
      <c r="J1405" s="90">
        <f t="shared" si="808"/>
        <v>25.958749999999998</v>
      </c>
      <c r="K1405" s="114">
        <v>1</v>
      </c>
      <c r="L1405" s="115">
        <v>0.05</v>
      </c>
      <c r="M1405" s="90">
        <v>17.739999999999998</v>
      </c>
      <c r="N1405" s="90">
        <v>20.03</v>
      </c>
      <c r="O1405" s="90">
        <v>24.89</v>
      </c>
      <c r="P1405" s="90">
        <v>27.43</v>
      </c>
      <c r="Q1405" s="90">
        <v>26.91</v>
      </c>
      <c r="R1405" s="63">
        <f t="shared" si="796"/>
        <v>14.550000000000004</v>
      </c>
      <c r="S1405" s="64">
        <f t="shared" si="795"/>
        <v>-3.1899468342194301E-2</v>
      </c>
      <c r="T1405" s="65">
        <f t="shared" si="789"/>
        <v>0.88567149276085855</v>
      </c>
      <c r="U1405" s="65">
        <f t="shared" si="789"/>
        <v>0.80474085978304544</v>
      </c>
      <c r="V1405" s="65">
        <f t="shared" si="797"/>
        <v>0.73022238425082031</v>
      </c>
      <c r="W1405" s="65">
        <f t="shared" si="798"/>
        <v>0.74433296172426611</v>
      </c>
      <c r="X1405" s="61">
        <f t="shared" si="809"/>
        <v>0.19293532338308456</v>
      </c>
      <c r="Y1405" s="66">
        <f t="shared" si="799"/>
        <v>3.5977620512060472E-2</v>
      </c>
      <c r="Z1405" s="61">
        <f t="shared" si="800"/>
        <v>9.143293208488007E-2</v>
      </c>
      <c r="AA1405" s="67">
        <f t="shared" si="801"/>
        <v>23.784099999999999</v>
      </c>
      <c r="AB1405" s="68">
        <f t="shared" si="802"/>
        <v>3.4947578632052063E-3</v>
      </c>
      <c r="AC1405" s="69">
        <f t="shared" si="803"/>
        <v>0.18742386420369433</v>
      </c>
      <c r="AD1405" s="70">
        <f>_xlfn.PERCENTILE.EXC(AC1405:$AC$5675,0.5)</f>
        <v>8.6058519793459562E-2</v>
      </c>
      <c r="AE1405" s="70">
        <f>_xlfn.PERCENTILE.EXC($AC1405:AC$5675,0.35)</f>
        <v>4.9775222726709076E-2</v>
      </c>
      <c r="AF1405" s="71">
        <f t="shared" si="791"/>
        <v>2.7093334182694613E-2</v>
      </c>
      <c r="AG1405" s="70">
        <f t="shared" si="792"/>
        <v>-0.27366487307327381</v>
      </c>
      <c r="AH1405" s="70">
        <f t="shared" si="793"/>
        <v>-0.29773719104760293</v>
      </c>
      <c r="AI1405" s="61" t="str">
        <f t="shared" si="781"/>
        <v>Short VOL</v>
      </c>
      <c r="AJ1405" s="68" t="str">
        <f t="shared" si="782"/>
        <v>Short VOL</v>
      </c>
      <c r="AK1405" s="72" t="str">
        <f t="shared" si="783"/>
        <v>00631L</v>
      </c>
      <c r="AL1405" s="73">
        <f t="shared" si="773"/>
        <v>1</v>
      </c>
      <c r="AM1405" s="72" t="str">
        <f t="shared" si="786"/>
        <v>00631L</v>
      </c>
      <c r="AN1405" s="73">
        <f t="shared" si="774"/>
        <v>1</v>
      </c>
      <c r="AO1405" s="74" t="str">
        <f t="shared" si="780"/>
        <v>00631L</v>
      </c>
      <c r="AP1405" s="20">
        <f t="shared" si="775"/>
        <v>1</v>
      </c>
      <c r="AQ1405" s="74" t="str">
        <f t="shared" si="790"/>
        <v>00631L</v>
      </c>
      <c r="AR1405" s="20">
        <f t="shared" si="776"/>
        <v>1</v>
      </c>
      <c r="AS1405" s="74" t="str">
        <f t="shared" si="784"/>
        <v>00631L</v>
      </c>
      <c r="AT1405" s="20">
        <f t="shared" si="777"/>
        <v>1</v>
      </c>
      <c r="AU1405" s="74" t="str">
        <f t="shared" si="804"/>
        <v>00631L</v>
      </c>
      <c r="AV1405" s="20">
        <f t="shared" si="778"/>
        <v>1</v>
      </c>
      <c r="AW1405" s="74" t="str">
        <f t="shared" si="805"/>
        <v>00631L</v>
      </c>
      <c r="AX1405" s="20">
        <f t="shared" si="806"/>
        <v>1</v>
      </c>
      <c r="AY1405" s="20">
        <f t="shared" si="779"/>
        <v>0</v>
      </c>
      <c r="AZ1405" s="57">
        <v>44271</v>
      </c>
      <c r="BA1405" s="75">
        <v>32.65</v>
      </c>
      <c r="BB1405" s="90">
        <v>31.487500000000001</v>
      </c>
      <c r="BC1405" s="76">
        <f t="shared" si="787"/>
        <v>28.326041666666683</v>
      </c>
      <c r="BD1405" s="76">
        <f t="shared" si="788"/>
        <v>28.425625000000014</v>
      </c>
      <c r="BE1405" s="77">
        <f t="shared" si="794"/>
        <v>0.11160960541315719</v>
      </c>
      <c r="BF1405" s="77">
        <f t="shared" si="785"/>
        <v>0.14861150810228385</v>
      </c>
    </row>
    <row r="1406" spans="1:58" s="23" customFormat="1" ht="15.75" customHeight="1" x14ac:dyDescent="0.4">
      <c r="A1406" s="57">
        <v>44267</v>
      </c>
      <c r="B1406" s="112">
        <v>21.978000000000002</v>
      </c>
      <c r="C1406" s="112">
        <v>25.411000000000001</v>
      </c>
      <c r="D1406" s="112">
        <v>27.102</v>
      </c>
      <c r="E1406" s="112">
        <v>27.759</v>
      </c>
      <c r="F1406" s="112">
        <v>28.3</v>
      </c>
      <c r="G1406" s="112">
        <v>28.15</v>
      </c>
      <c r="H1406" s="113">
        <v>28.3</v>
      </c>
      <c r="I1406" s="90">
        <f t="shared" si="807"/>
        <v>25.067700000000002</v>
      </c>
      <c r="J1406" s="90">
        <f t="shared" si="808"/>
        <v>26.9329</v>
      </c>
      <c r="K1406" s="114">
        <v>2</v>
      </c>
      <c r="L1406" s="115">
        <v>0.05</v>
      </c>
      <c r="M1406" s="90">
        <v>17.41</v>
      </c>
      <c r="N1406" s="90">
        <v>20.69</v>
      </c>
      <c r="O1406" s="90">
        <v>25.74</v>
      </c>
      <c r="P1406" s="90">
        <v>28.11</v>
      </c>
      <c r="Q1406" s="90">
        <v>27.17</v>
      </c>
      <c r="R1406" s="63">
        <f t="shared" si="796"/>
        <v>15.749999999999993</v>
      </c>
      <c r="S1406" s="64">
        <f t="shared" si="795"/>
        <v>-5.5682336832496522E-2</v>
      </c>
      <c r="T1406" s="65">
        <f t="shared" si="789"/>
        <v>0.84146930884485249</v>
      </c>
      <c r="U1406" s="65">
        <f t="shared" si="789"/>
        <v>0.80380730380730392</v>
      </c>
      <c r="V1406" s="65">
        <f t="shared" si="797"/>
        <v>0.73603699750978302</v>
      </c>
      <c r="W1406" s="65">
        <f t="shared" si="798"/>
        <v>0.7615016562384983</v>
      </c>
      <c r="X1406" s="61">
        <f t="shared" si="809"/>
        <v>0.15620165620165619</v>
      </c>
      <c r="Y1406" s="66">
        <f t="shared" si="799"/>
        <v>1.9489174682085102E-2</v>
      </c>
      <c r="Z1406" s="61">
        <f t="shared" si="800"/>
        <v>7.4406507178560372E-2</v>
      </c>
      <c r="AA1406" s="67">
        <f t="shared" si="801"/>
        <v>25.067700000000002</v>
      </c>
      <c r="AB1406" s="68">
        <f t="shared" si="802"/>
        <v>6.2252295795070092E-2</v>
      </c>
      <c r="AC1406" s="69">
        <f t="shared" si="803"/>
        <v>0.2115853069115515</v>
      </c>
      <c r="AD1406" s="70">
        <f>_xlfn.PERCENTILE.EXC(AC1406:$AC$5675,0.5)</f>
        <v>8.5968191194439783E-2</v>
      </c>
      <c r="AE1406" s="70">
        <f>_xlfn.PERCENTILE.EXC($AC1406:AC$5675,0.35)</f>
        <v>4.975841761853126E-2</v>
      </c>
      <c r="AF1406" s="71">
        <f t="shared" si="791"/>
        <v>2.7093334182694613E-2</v>
      </c>
      <c r="AG1406" s="70">
        <f t="shared" si="792"/>
        <v>-0.27366487307327381</v>
      </c>
      <c r="AH1406" s="70">
        <f t="shared" si="793"/>
        <v>-0.29773719104760293</v>
      </c>
      <c r="AI1406" s="61" t="str">
        <f t="shared" si="781"/>
        <v>Short VOL</v>
      </c>
      <c r="AJ1406" s="68" t="str">
        <f t="shared" si="782"/>
        <v>Short VOL</v>
      </c>
      <c r="AK1406" s="72" t="str">
        <f t="shared" si="783"/>
        <v>00631L</v>
      </c>
      <c r="AL1406" s="73">
        <f t="shared" si="773"/>
        <v>1</v>
      </c>
      <c r="AM1406" s="72" t="str">
        <f t="shared" si="786"/>
        <v>00631L</v>
      </c>
      <c r="AN1406" s="73">
        <f t="shared" si="774"/>
        <v>1</v>
      </c>
      <c r="AO1406" s="74" t="str">
        <f t="shared" si="780"/>
        <v>00631L</v>
      </c>
      <c r="AP1406" s="20">
        <f t="shared" si="775"/>
        <v>1</v>
      </c>
      <c r="AQ1406" s="74" t="str">
        <f t="shared" si="790"/>
        <v>00631L</v>
      </c>
      <c r="AR1406" s="20">
        <f t="shared" si="776"/>
        <v>1</v>
      </c>
      <c r="AS1406" s="74" t="str">
        <f t="shared" si="784"/>
        <v>00631L</v>
      </c>
      <c r="AT1406" s="20">
        <f t="shared" si="777"/>
        <v>1</v>
      </c>
      <c r="AU1406" s="74" t="str">
        <f t="shared" si="804"/>
        <v>00631L</v>
      </c>
      <c r="AV1406" s="20">
        <f t="shared" si="778"/>
        <v>1</v>
      </c>
      <c r="AW1406" s="74" t="str">
        <f t="shared" si="805"/>
        <v>00631L</v>
      </c>
      <c r="AX1406" s="20">
        <f t="shared" si="806"/>
        <v>1</v>
      </c>
      <c r="AY1406" s="20">
        <f t="shared" si="779"/>
        <v>0</v>
      </c>
      <c r="AZ1406" s="57">
        <v>44270</v>
      </c>
      <c r="BA1406" s="75">
        <v>31.64</v>
      </c>
      <c r="BB1406" s="90">
        <v>31.15</v>
      </c>
      <c r="BC1406" s="76">
        <f t="shared" si="787"/>
        <v>28.247500000000013</v>
      </c>
      <c r="BD1406" s="76">
        <f t="shared" si="788"/>
        <v>28.328583333333349</v>
      </c>
      <c r="BE1406" s="77">
        <f t="shared" si="794"/>
        <v>0.10275245596955428</v>
      </c>
      <c r="BF1406" s="77">
        <f t="shared" si="785"/>
        <v>0.11689312620056834</v>
      </c>
    </row>
    <row r="1407" spans="1:58" s="23" customFormat="1" ht="15.75" customHeight="1" x14ac:dyDescent="0.4">
      <c r="A1407" s="57">
        <v>44266</v>
      </c>
      <c r="B1407" s="112">
        <v>22.888000000000002</v>
      </c>
      <c r="C1407" s="112">
        <v>25.800999999999998</v>
      </c>
      <c r="D1407" s="112">
        <v>27.193000000000001</v>
      </c>
      <c r="E1407" s="112">
        <v>27.707000000000001</v>
      </c>
      <c r="F1407" s="112">
        <v>28.198</v>
      </c>
      <c r="G1407" s="112">
        <v>28.06</v>
      </c>
      <c r="H1407" s="113">
        <v>28.2</v>
      </c>
      <c r="I1407" s="90">
        <f t="shared" si="807"/>
        <v>25.364049999999999</v>
      </c>
      <c r="J1407" s="90">
        <f t="shared" si="808"/>
        <v>26.984200000000001</v>
      </c>
      <c r="K1407" s="114">
        <v>3</v>
      </c>
      <c r="L1407" s="115">
        <v>0.05</v>
      </c>
      <c r="M1407" s="90">
        <v>20.010000000000002</v>
      </c>
      <c r="N1407" s="90">
        <v>21.91</v>
      </c>
      <c r="O1407" s="90">
        <v>26.09</v>
      </c>
      <c r="P1407" s="90">
        <v>28.2</v>
      </c>
      <c r="Q1407" s="90">
        <v>27.23</v>
      </c>
      <c r="R1407" s="63">
        <f t="shared" si="796"/>
        <v>12.369999999999997</v>
      </c>
      <c r="S1407" s="64">
        <f t="shared" si="795"/>
        <v>-2.881205673758859E-2</v>
      </c>
      <c r="T1407" s="65">
        <f t="shared" si="789"/>
        <v>0.91328160657234148</v>
      </c>
      <c r="U1407" s="65">
        <f t="shared" si="789"/>
        <v>0.83978535837485624</v>
      </c>
      <c r="V1407" s="65">
        <f t="shared" si="797"/>
        <v>0.77695035460992912</v>
      </c>
      <c r="W1407" s="65">
        <f t="shared" si="798"/>
        <v>0.80462724935732644</v>
      </c>
      <c r="X1407" s="61">
        <f t="shared" si="809"/>
        <v>0.12727193289059754</v>
      </c>
      <c r="Y1407" s="66">
        <f t="shared" si="799"/>
        <v>1.7793337423755676E-2</v>
      </c>
      <c r="Z1407" s="61">
        <f t="shared" si="800"/>
        <v>6.3875840017662888E-2</v>
      </c>
      <c r="AA1407" s="67">
        <f t="shared" si="801"/>
        <v>25.364049999999999</v>
      </c>
      <c r="AB1407" s="68">
        <f t="shared" si="802"/>
        <v>4.463715198539487E-2</v>
      </c>
      <c r="AC1407" s="69">
        <f t="shared" si="803"/>
        <v>0.15764719306252847</v>
      </c>
      <c r="AD1407" s="70">
        <f>_xlfn.PERCENTILE.EXC(AC1407:$AC$5675,0.5)</f>
        <v>8.5877862595420004E-2</v>
      </c>
      <c r="AE1407" s="70">
        <f>_xlfn.PERCENTILE.EXC($AC1407:AC$5675,0.35)</f>
        <v>4.9726329554468512E-2</v>
      </c>
      <c r="AF1407" s="71">
        <f t="shared" si="791"/>
        <v>2.7093334182694613E-2</v>
      </c>
      <c r="AG1407" s="70">
        <f t="shared" si="792"/>
        <v>-0.27366487307327381</v>
      </c>
      <c r="AH1407" s="70">
        <f t="shared" si="793"/>
        <v>-0.29773719104760293</v>
      </c>
      <c r="AI1407" s="61" t="str">
        <f t="shared" si="781"/>
        <v>Short VOL</v>
      </c>
      <c r="AJ1407" s="68" t="str">
        <f t="shared" si="782"/>
        <v>Short VOL</v>
      </c>
      <c r="AK1407" s="72" t="str">
        <f t="shared" si="783"/>
        <v>00631L</v>
      </c>
      <c r="AL1407" s="73">
        <f t="shared" si="773"/>
        <v>1</v>
      </c>
      <c r="AM1407" s="72" t="str">
        <f t="shared" si="786"/>
        <v>00631L</v>
      </c>
      <c r="AN1407" s="73">
        <f t="shared" si="774"/>
        <v>1</v>
      </c>
      <c r="AO1407" s="74" t="str">
        <f t="shared" si="780"/>
        <v>00631L</v>
      </c>
      <c r="AP1407" s="20">
        <f t="shared" si="775"/>
        <v>1</v>
      </c>
      <c r="AQ1407" s="74" t="str">
        <f t="shared" si="790"/>
        <v>00631L</v>
      </c>
      <c r="AR1407" s="20">
        <f t="shared" si="776"/>
        <v>1</v>
      </c>
      <c r="AS1407" s="74" t="str">
        <f t="shared" si="784"/>
        <v>00631L</v>
      </c>
      <c r="AT1407" s="20">
        <f t="shared" si="777"/>
        <v>1</v>
      </c>
      <c r="AU1407" s="74" t="str">
        <f t="shared" si="804"/>
        <v>00631L</v>
      </c>
      <c r="AV1407" s="20">
        <f t="shared" si="778"/>
        <v>1</v>
      </c>
      <c r="AW1407" s="74" t="str">
        <f t="shared" si="805"/>
        <v>00631L</v>
      </c>
      <c r="AX1407" s="20">
        <f t="shared" si="806"/>
        <v>1</v>
      </c>
      <c r="AY1407" s="20">
        <f t="shared" si="779"/>
        <v>0</v>
      </c>
      <c r="AZ1407" s="57">
        <v>44267</v>
      </c>
      <c r="BA1407" s="75">
        <v>31.52</v>
      </c>
      <c r="BB1407" s="90">
        <v>31.087499999999999</v>
      </c>
      <c r="BC1407" s="76">
        <f t="shared" si="787"/>
        <v>28.174375000000012</v>
      </c>
      <c r="BD1407" s="76">
        <f t="shared" si="788"/>
        <v>28.253666666666678</v>
      </c>
      <c r="BE1407" s="77">
        <f t="shared" si="794"/>
        <v>0.1033962598992874</v>
      </c>
      <c r="BF1407" s="77">
        <f t="shared" si="785"/>
        <v>0.11560741378700062</v>
      </c>
    </row>
    <row r="1408" spans="1:58" s="23" customFormat="1" ht="15.75" customHeight="1" x14ac:dyDescent="0.4">
      <c r="A1408" s="57">
        <v>44265</v>
      </c>
      <c r="B1408" s="112">
        <v>23.504999999999999</v>
      </c>
      <c r="C1408" s="112">
        <v>26.462</v>
      </c>
      <c r="D1408" s="112">
        <v>27.798999999999999</v>
      </c>
      <c r="E1408" s="112">
        <v>28.212</v>
      </c>
      <c r="F1408" s="112">
        <v>28.565000000000001</v>
      </c>
      <c r="G1408" s="112">
        <v>28.401</v>
      </c>
      <c r="H1408" s="113">
        <v>28.504000000000001</v>
      </c>
      <c r="I1408" s="90">
        <f t="shared" si="807"/>
        <v>25.8706</v>
      </c>
      <c r="J1408" s="90">
        <f t="shared" si="808"/>
        <v>27.531600000000001</v>
      </c>
      <c r="K1408" s="114">
        <v>4</v>
      </c>
      <c r="L1408" s="115">
        <v>0.05</v>
      </c>
      <c r="M1408" s="90">
        <v>20.98</v>
      </c>
      <c r="N1408" s="90">
        <v>22.56</v>
      </c>
      <c r="O1408" s="90">
        <v>26.68</v>
      </c>
      <c r="P1408" s="90">
        <v>28.73</v>
      </c>
      <c r="Q1408" s="90">
        <v>27.56</v>
      </c>
      <c r="R1408" s="63">
        <f t="shared" si="796"/>
        <v>11.869999999999997</v>
      </c>
      <c r="S1408" s="64">
        <f t="shared" si="795"/>
        <v>-6.1173533083645544E-2</v>
      </c>
      <c r="T1408" s="65">
        <f t="shared" si="789"/>
        <v>0.92996453900709231</v>
      </c>
      <c r="U1408" s="65">
        <f t="shared" si="789"/>
        <v>0.84557721139430286</v>
      </c>
      <c r="V1408" s="65">
        <f t="shared" si="797"/>
        <v>0.78524190741385302</v>
      </c>
      <c r="W1408" s="65">
        <f t="shared" si="798"/>
        <v>0.81857764876632799</v>
      </c>
      <c r="X1408" s="61">
        <f t="shared" si="809"/>
        <v>0.12580302063390772</v>
      </c>
      <c r="Y1408" s="66">
        <f t="shared" si="799"/>
        <v>1.0350205586275401E-2</v>
      </c>
      <c r="Z1408" s="61">
        <f t="shared" si="800"/>
        <v>6.4204154522894769E-2</v>
      </c>
      <c r="AA1408" s="67">
        <f t="shared" si="801"/>
        <v>25.870600000000003</v>
      </c>
      <c r="AB1408" s="68">
        <f t="shared" si="802"/>
        <v>4.1888297872340441E-2</v>
      </c>
      <c r="AC1408" s="69">
        <f t="shared" si="803"/>
        <v>0.14674645390070942</v>
      </c>
      <c r="AD1408" s="70">
        <f>_xlfn.PERCENTILE.EXC(AC1408:$AC$5675,0.5)</f>
        <v>8.5852944036563544E-2</v>
      </c>
      <c r="AE1408" s="70">
        <f>_xlfn.PERCENTILE.EXC($AC1408:AC$5675,0.35)</f>
        <v>4.9694241490405737E-2</v>
      </c>
      <c r="AF1408" s="71">
        <f t="shared" si="791"/>
        <v>2.7093334182694613E-2</v>
      </c>
      <c r="AG1408" s="70">
        <f t="shared" si="792"/>
        <v>-0.27366487307327381</v>
      </c>
      <c r="AH1408" s="70">
        <f t="shared" si="793"/>
        <v>-0.29773719104760293</v>
      </c>
      <c r="AI1408" s="61" t="str">
        <f t="shared" si="781"/>
        <v>Short VOL</v>
      </c>
      <c r="AJ1408" s="68" t="str">
        <f t="shared" si="782"/>
        <v>Short VOL</v>
      </c>
      <c r="AK1408" s="72" t="str">
        <f t="shared" si="783"/>
        <v>00631L</v>
      </c>
      <c r="AL1408" s="73">
        <f t="shared" si="773"/>
        <v>1</v>
      </c>
      <c r="AM1408" s="72" t="str">
        <f t="shared" si="786"/>
        <v>00631L</v>
      </c>
      <c r="AN1408" s="73">
        <f t="shared" si="774"/>
        <v>1</v>
      </c>
      <c r="AO1408" s="74" t="str">
        <f t="shared" si="780"/>
        <v>00631L</v>
      </c>
      <c r="AP1408" s="20">
        <f t="shared" si="775"/>
        <v>1</v>
      </c>
      <c r="AQ1408" s="74" t="str">
        <f t="shared" si="790"/>
        <v>00631L</v>
      </c>
      <c r="AR1408" s="20">
        <f t="shared" si="776"/>
        <v>1</v>
      </c>
      <c r="AS1408" s="74" t="str">
        <f t="shared" si="784"/>
        <v>00631L</v>
      </c>
      <c r="AT1408" s="20">
        <f t="shared" si="777"/>
        <v>1</v>
      </c>
      <c r="AU1408" s="74" t="str">
        <f t="shared" si="804"/>
        <v>00631L</v>
      </c>
      <c r="AV1408" s="20">
        <f t="shared" si="778"/>
        <v>1</v>
      </c>
      <c r="AW1408" s="74" t="str">
        <f t="shared" si="805"/>
        <v>00631L</v>
      </c>
      <c r="AX1408" s="20">
        <f t="shared" si="806"/>
        <v>1</v>
      </c>
      <c r="AY1408" s="20">
        <f t="shared" si="779"/>
        <v>0</v>
      </c>
      <c r="AZ1408" s="57">
        <v>44266</v>
      </c>
      <c r="BA1408" s="75">
        <v>31.05</v>
      </c>
      <c r="BB1408" s="90">
        <v>30.5625</v>
      </c>
      <c r="BC1408" s="76">
        <f t="shared" si="787"/>
        <v>28.09875000000001</v>
      </c>
      <c r="BD1408" s="76">
        <f t="shared" si="788"/>
        <v>28.173750000000009</v>
      </c>
      <c r="BE1408" s="77">
        <f t="shared" si="794"/>
        <v>8.7681836380621533E-2</v>
      </c>
      <c r="BF1408" s="77">
        <f t="shared" si="785"/>
        <v>0.10208971116730967</v>
      </c>
    </row>
    <row r="1409" spans="1:58" s="23" customFormat="1" ht="15.75" customHeight="1" x14ac:dyDescent="0.4">
      <c r="A1409" s="57">
        <v>44264</v>
      </c>
      <c r="B1409" s="112">
        <v>23.972999999999999</v>
      </c>
      <c r="C1409" s="112">
        <v>26.719000000000001</v>
      </c>
      <c r="D1409" s="112">
        <v>27.898</v>
      </c>
      <c r="E1409" s="112">
        <v>28.369</v>
      </c>
      <c r="F1409" s="112">
        <v>28.841999999999999</v>
      </c>
      <c r="G1409" s="112">
        <v>28.643000000000001</v>
      </c>
      <c r="H1409" s="113">
        <v>28.722999999999999</v>
      </c>
      <c r="I1409" s="90">
        <f t="shared" si="807"/>
        <v>26.032499999999999</v>
      </c>
      <c r="J1409" s="90">
        <f t="shared" si="808"/>
        <v>27.603249999999999</v>
      </c>
      <c r="K1409" s="114">
        <v>5</v>
      </c>
      <c r="L1409" s="115">
        <v>0.05</v>
      </c>
      <c r="M1409" s="90">
        <v>24.11</v>
      </c>
      <c r="N1409" s="90">
        <v>24.03</v>
      </c>
      <c r="O1409" s="90">
        <v>27.28</v>
      </c>
      <c r="P1409" s="90">
        <v>29.03</v>
      </c>
      <c r="Q1409" s="90">
        <v>27.74</v>
      </c>
      <c r="R1409" s="63">
        <f t="shared" si="796"/>
        <v>8.1700000000000017</v>
      </c>
      <c r="S1409" s="64">
        <f t="shared" si="795"/>
        <v>-5.6537102473498149E-2</v>
      </c>
      <c r="T1409" s="65">
        <f t="shared" si="789"/>
        <v>1.0033291718684976</v>
      </c>
      <c r="U1409" s="65">
        <f t="shared" si="789"/>
        <v>0.88086510263929618</v>
      </c>
      <c r="V1409" s="65">
        <f t="shared" si="797"/>
        <v>0.82776438167413025</v>
      </c>
      <c r="W1409" s="65">
        <f t="shared" si="798"/>
        <v>0.86625811103100225</v>
      </c>
      <c r="X1409" s="61">
        <f t="shared" si="809"/>
        <v>0.11454553038835366</v>
      </c>
      <c r="Y1409" s="66">
        <f t="shared" si="799"/>
        <v>1.2478409531530869E-2</v>
      </c>
      <c r="Z1409" s="61">
        <f t="shared" si="800"/>
        <v>6.0338038989724396E-2</v>
      </c>
      <c r="AA1409" s="67">
        <f t="shared" si="801"/>
        <v>26.032500000000002</v>
      </c>
      <c r="AB1409" s="68">
        <f t="shared" si="802"/>
        <v>-2.3720349563047089E-3</v>
      </c>
      <c r="AC1409" s="69">
        <f t="shared" si="803"/>
        <v>8.3333333333333384E-2</v>
      </c>
      <c r="AD1409" s="70">
        <f>_xlfn.PERCENTILE.EXC(AC1409:$AC$5675,0.5)</f>
        <v>8.5828025477707098E-2</v>
      </c>
      <c r="AE1409" s="70">
        <f>_xlfn.PERCENTILE.EXC($AC1409:AC$5675,0.35)</f>
        <v>4.9676415739544517E-2</v>
      </c>
      <c r="AF1409" s="71">
        <f t="shared" si="791"/>
        <v>2.7093334182694613E-2</v>
      </c>
      <c r="AG1409" s="70">
        <f t="shared" si="792"/>
        <v>-0.27366487307327381</v>
      </c>
      <c r="AH1409" s="70">
        <f t="shared" si="793"/>
        <v>-0.29773719104760293</v>
      </c>
      <c r="AI1409" s="61" t="str">
        <f t="shared" si="781"/>
        <v>Safety</v>
      </c>
      <c r="AJ1409" s="68" t="str">
        <f t="shared" si="782"/>
        <v>Short VOL</v>
      </c>
      <c r="AK1409" s="72" t="str">
        <f t="shared" si="783"/>
        <v>00631L</v>
      </c>
      <c r="AL1409" s="73">
        <f t="shared" si="773"/>
        <v>1</v>
      </c>
      <c r="AM1409" s="72" t="str">
        <f t="shared" si="786"/>
        <v>00631L</v>
      </c>
      <c r="AN1409" s="73">
        <f t="shared" si="774"/>
        <v>1</v>
      </c>
      <c r="AO1409" s="74" t="str">
        <f t="shared" si="780"/>
        <v>00631L</v>
      </c>
      <c r="AP1409" s="20">
        <f t="shared" si="775"/>
        <v>1</v>
      </c>
      <c r="AQ1409" s="74" t="str">
        <f t="shared" si="790"/>
        <v>00631L</v>
      </c>
      <c r="AR1409" s="20">
        <f t="shared" si="776"/>
        <v>1</v>
      </c>
      <c r="AS1409" s="74" t="str">
        <f t="shared" si="784"/>
        <v>00631L</v>
      </c>
      <c r="AT1409" s="20">
        <f t="shared" si="777"/>
        <v>1</v>
      </c>
      <c r="AU1409" s="74" t="str">
        <f t="shared" si="804"/>
        <v>00631L</v>
      </c>
      <c r="AV1409" s="20">
        <f t="shared" si="778"/>
        <v>1</v>
      </c>
      <c r="AW1409" s="74" t="str">
        <f t="shared" si="805"/>
        <v>00631L</v>
      </c>
      <c r="AX1409" s="20">
        <f t="shared" si="806"/>
        <v>1</v>
      </c>
      <c r="AY1409" s="20">
        <f t="shared" si="779"/>
        <v>0</v>
      </c>
      <c r="AZ1409" s="57">
        <v>44265</v>
      </c>
      <c r="BA1409" s="75">
        <v>30.55</v>
      </c>
      <c r="BB1409" s="90">
        <v>30.4</v>
      </c>
      <c r="BC1409" s="76">
        <f t="shared" si="787"/>
        <v>28.026041666666679</v>
      </c>
      <c r="BD1409" s="76">
        <f t="shared" si="788"/>
        <v>28.098541666666677</v>
      </c>
      <c r="BE1409" s="77">
        <f t="shared" si="794"/>
        <v>8.4705445084556269E-2</v>
      </c>
      <c r="BF1409" s="77">
        <f t="shared" si="785"/>
        <v>8.7245037924565713E-2</v>
      </c>
    </row>
    <row r="1410" spans="1:58" s="23" customFormat="1" ht="15.75" customHeight="1" x14ac:dyDescent="0.4">
      <c r="A1410" s="57">
        <v>44263</v>
      </c>
      <c r="B1410" s="112">
        <v>25.367000000000001</v>
      </c>
      <c r="C1410" s="112">
        <v>27.666</v>
      </c>
      <c r="D1410" s="112">
        <v>28.5</v>
      </c>
      <c r="E1410" s="112">
        <v>28.803000000000001</v>
      </c>
      <c r="F1410" s="112">
        <v>29.05</v>
      </c>
      <c r="G1410" s="112">
        <v>28.760999999999999</v>
      </c>
      <c r="H1410" s="113">
        <v>28.8</v>
      </c>
      <c r="I1410" s="90">
        <f t="shared" si="807"/>
        <v>26.976300000000002</v>
      </c>
      <c r="J1410" s="90">
        <f t="shared" si="808"/>
        <v>28.2498</v>
      </c>
      <c r="K1410" s="114">
        <v>6</v>
      </c>
      <c r="L1410" s="115">
        <v>0.05</v>
      </c>
      <c r="M1410" s="90">
        <v>25.7</v>
      </c>
      <c r="N1410" s="90">
        <v>25.47</v>
      </c>
      <c r="O1410" s="90">
        <v>28.13</v>
      </c>
      <c r="P1410" s="90">
        <v>29.52</v>
      </c>
      <c r="Q1410" s="90">
        <v>27.95</v>
      </c>
      <c r="R1410" s="63">
        <f t="shared" si="796"/>
        <v>6.4799999999999969</v>
      </c>
      <c r="S1410" s="64">
        <f t="shared" si="795"/>
        <v>3.2846715328467099E-2</v>
      </c>
      <c r="T1410" s="65">
        <f t="shared" si="789"/>
        <v>1.0090302316450726</v>
      </c>
      <c r="U1410" s="65">
        <f t="shared" si="789"/>
        <v>0.90543903306078921</v>
      </c>
      <c r="V1410" s="65">
        <f t="shared" si="797"/>
        <v>0.86280487804878048</v>
      </c>
      <c r="W1410" s="65">
        <f t="shared" si="798"/>
        <v>0.91127012522361361</v>
      </c>
      <c r="X1410" s="61">
        <f t="shared" si="809"/>
        <v>9.0629558087278725E-2</v>
      </c>
      <c r="Y1410" s="66">
        <f t="shared" si="799"/>
        <v>-1.0415581710238911E-4</v>
      </c>
      <c r="Z1410" s="61">
        <f t="shared" si="800"/>
        <v>4.7208104892071868E-2</v>
      </c>
      <c r="AA1410" s="67">
        <f t="shared" si="801"/>
        <v>26.976300000000002</v>
      </c>
      <c r="AB1410" s="68">
        <f t="shared" si="802"/>
        <v>-4.0439733019237527E-3</v>
      </c>
      <c r="AC1410" s="69">
        <f t="shared" si="803"/>
        <v>5.9140164899882337E-2</v>
      </c>
      <c r="AD1410" s="70">
        <f>_xlfn.PERCENTILE.EXC(AC1410:$AC$5675,0.5)</f>
        <v>8.5852944036563544E-2</v>
      </c>
      <c r="AE1410" s="70">
        <f>_xlfn.PERCENTILE.EXC($AC1410:AC$5675,0.35)</f>
        <v>4.9669286723584442E-2</v>
      </c>
      <c r="AF1410" s="71">
        <f t="shared" si="791"/>
        <v>2.7093334182694613E-2</v>
      </c>
      <c r="AG1410" s="70">
        <f t="shared" si="792"/>
        <v>-0.27366487307327381</v>
      </c>
      <c r="AH1410" s="70">
        <f t="shared" si="793"/>
        <v>-0.29773719104760293</v>
      </c>
      <c r="AI1410" s="61" t="str">
        <f t="shared" si="781"/>
        <v>Safety</v>
      </c>
      <c r="AJ1410" s="68" t="str">
        <f t="shared" si="782"/>
        <v>Short VOL</v>
      </c>
      <c r="AK1410" s="72" t="str">
        <f t="shared" si="783"/>
        <v>00631L</v>
      </c>
      <c r="AL1410" s="73">
        <f t="shared" si="773"/>
        <v>1</v>
      </c>
      <c r="AM1410" s="72" t="str">
        <f t="shared" si="786"/>
        <v>00631L</v>
      </c>
      <c r="AN1410" s="73">
        <f t="shared" si="774"/>
        <v>1</v>
      </c>
      <c r="AO1410" s="74" t="str">
        <f t="shared" si="780"/>
        <v>00631L</v>
      </c>
      <c r="AP1410" s="20">
        <f t="shared" si="775"/>
        <v>1</v>
      </c>
      <c r="AQ1410" s="74" t="str">
        <f t="shared" si="790"/>
        <v>00631L</v>
      </c>
      <c r="AR1410" s="20">
        <f t="shared" si="776"/>
        <v>1</v>
      </c>
      <c r="AS1410" s="74" t="str">
        <f t="shared" si="784"/>
        <v>00631L</v>
      </c>
      <c r="AT1410" s="20">
        <f t="shared" si="777"/>
        <v>1</v>
      </c>
      <c r="AU1410" s="74" t="str">
        <f t="shared" si="804"/>
        <v>00631L</v>
      </c>
      <c r="AV1410" s="20">
        <f t="shared" si="778"/>
        <v>1</v>
      </c>
      <c r="AW1410" s="74" t="str">
        <f t="shared" si="805"/>
        <v>00631L</v>
      </c>
      <c r="AX1410" s="20">
        <f t="shared" si="806"/>
        <v>1</v>
      </c>
      <c r="AY1410" s="20">
        <f t="shared" si="779"/>
        <v>0</v>
      </c>
      <c r="AZ1410" s="57">
        <v>44264</v>
      </c>
      <c r="BA1410" s="75">
        <v>30.54</v>
      </c>
      <c r="BB1410" s="90">
        <v>29.975000000000001</v>
      </c>
      <c r="BC1410" s="76">
        <f t="shared" si="787"/>
        <v>27.95375000000001</v>
      </c>
      <c r="BD1410" s="76">
        <f t="shared" si="788"/>
        <v>28.028375000000015</v>
      </c>
      <c r="BE1410" s="77">
        <f t="shared" si="794"/>
        <v>7.2306935563206748E-2</v>
      </c>
      <c r="BF1410" s="77">
        <f t="shared" si="785"/>
        <v>8.9610082639467431E-2</v>
      </c>
    </row>
    <row r="1411" spans="1:58" s="23" customFormat="1" ht="15.75" customHeight="1" x14ac:dyDescent="0.4">
      <c r="A1411" s="57">
        <v>44260</v>
      </c>
      <c r="B1411" s="112">
        <v>25.050999999999998</v>
      </c>
      <c r="C1411" s="112">
        <v>27.210999999999999</v>
      </c>
      <c r="D1411" s="112">
        <v>28.001999999999999</v>
      </c>
      <c r="E1411" s="112">
        <v>28.347000000000001</v>
      </c>
      <c r="F1411" s="112">
        <v>28.596</v>
      </c>
      <c r="G1411" s="112">
        <v>28.352</v>
      </c>
      <c r="H1411" s="113">
        <v>28.4</v>
      </c>
      <c r="I1411" s="90">
        <f t="shared" si="807"/>
        <v>26.454999999999998</v>
      </c>
      <c r="J1411" s="90">
        <f t="shared" si="808"/>
        <v>27.725149999999999</v>
      </c>
      <c r="K1411" s="114">
        <v>7</v>
      </c>
      <c r="L1411" s="115">
        <v>0.05</v>
      </c>
      <c r="M1411" s="90">
        <v>23.83</v>
      </c>
      <c r="N1411" s="90">
        <v>24.66</v>
      </c>
      <c r="O1411" s="90">
        <v>27.89</v>
      </c>
      <c r="P1411" s="90">
        <v>29.87</v>
      </c>
      <c r="Q1411" s="90">
        <v>28.1</v>
      </c>
      <c r="R1411" s="63">
        <f t="shared" si="796"/>
        <v>9.2700000000000102</v>
      </c>
      <c r="S1411" s="64">
        <f t="shared" si="795"/>
        <v>-0.13685684284214211</v>
      </c>
      <c r="T1411" s="65">
        <f t="shared" si="789"/>
        <v>0.9663422546634225</v>
      </c>
      <c r="U1411" s="65">
        <f t="shared" si="789"/>
        <v>0.88418788096091783</v>
      </c>
      <c r="V1411" s="65">
        <f t="shared" si="797"/>
        <v>0.82557750251088047</v>
      </c>
      <c r="W1411" s="65">
        <f t="shared" si="798"/>
        <v>0.8775800711743772</v>
      </c>
      <c r="X1411" s="61">
        <f t="shared" si="809"/>
        <v>8.6224102830226343E-2</v>
      </c>
      <c r="Y1411" s="66">
        <f t="shared" si="799"/>
        <v>1.8696863865663835E-3</v>
      </c>
      <c r="Z1411" s="61">
        <f t="shared" si="800"/>
        <v>4.8011718011718052E-2</v>
      </c>
      <c r="AA1411" s="67">
        <f t="shared" si="801"/>
        <v>26.454999999999998</v>
      </c>
      <c r="AB1411" s="68">
        <f t="shared" si="802"/>
        <v>1.5855636658556296E-2</v>
      </c>
      <c r="AC1411" s="69">
        <f t="shared" si="803"/>
        <v>7.2789943227899362E-2</v>
      </c>
      <c r="AD1411" s="70">
        <f>_xlfn.PERCENTILE.EXC(AC1411:$AC$5675,0.5)</f>
        <v>8.5877862595420004E-2</v>
      </c>
      <c r="AE1411" s="70">
        <f>_xlfn.PERCENTILE.EXC($AC1411:AC$5675,0.35)</f>
        <v>4.9662157707624374E-2</v>
      </c>
      <c r="AF1411" s="71">
        <f t="shared" si="791"/>
        <v>2.7093334182694613E-2</v>
      </c>
      <c r="AG1411" s="70">
        <f t="shared" si="792"/>
        <v>-0.27366487307327381</v>
      </c>
      <c r="AH1411" s="70">
        <f t="shared" si="793"/>
        <v>-0.29773719104760293</v>
      </c>
      <c r="AI1411" s="61" t="str">
        <f t="shared" si="781"/>
        <v>Safety</v>
      </c>
      <c r="AJ1411" s="68" t="str">
        <f t="shared" si="782"/>
        <v>Short VOL</v>
      </c>
      <c r="AK1411" s="72" t="str">
        <f t="shared" si="783"/>
        <v>00631L</v>
      </c>
      <c r="AL1411" s="73">
        <f t="shared" ref="AL1411:AL1474" si="810">IF(AK1411="00631L",1,0)</f>
        <v>1</v>
      </c>
      <c r="AM1411" s="72" t="str">
        <f t="shared" si="786"/>
        <v>00631L</v>
      </c>
      <c r="AN1411" s="73">
        <f t="shared" ref="AN1411:AN1474" si="811">IF(AM1411="00631L",1,0)</f>
        <v>1</v>
      </c>
      <c r="AO1411" s="74" t="str">
        <f t="shared" si="780"/>
        <v>00631L</v>
      </c>
      <c r="AP1411" s="20">
        <f t="shared" ref="AP1411:AP1474" si="812">IF(AO1411="00631L",1,0)</f>
        <v>1</v>
      </c>
      <c r="AQ1411" s="74" t="str">
        <f t="shared" si="790"/>
        <v>00631L</v>
      </c>
      <c r="AR1411" s="20">
        <f t="shared" ref="AR1411:AR1474" si="813">IF(AQ1411="00631L",1,0)</f>
        <v>1</v>
      </c>
      <c r="AS1411" s="74" t="str">
        <f t="shared" si="784"/>
        <v>00631L</v>
      </c>
      <c r="AT1411" s="20">
        <f t="shared" ref="AT1411:AT1474" si="814">IF(AS1411="00631L",1,0)</f>
        <v>1</v>
      </c>
      <c r="AU1411" s="74" t="str">
        <f t="shared" si="804"/>
        <v>00631L</v>
      </c>
      <c r="AV1411" s="20">
        <f t="shared" ref="AV1411:AV1474" si="815">IF(AU1411="00631L",1,0)</f>
        <v>1</v>
      </c>
      <c r="AW1411" s="74" t="str">
        <f t="shared" si="805"/>
        <v>00631L</v>
      </c>
      <c r="AX1411" s="20">
        <f t="shared" si="806"/>
        <v>1</v>
      </c>
      <c r="AY1411" s="20">
        <f t="shared" ref="AY1411:AY1474" si="816">IF(AP1411=1,0,1)</f>
        <v>0</v>
      </c>
      <c r="AZ1411" s="57">
        <v>44263</v>
      </c>
      <c r="BA1411" s="75">
        <v>30</v>
      </c>
      <c r="BB1411" s="90">
        <v>30</v>
      </c>
      <c r="BC1411" s="76">
        <f t="shared" si="787"/>
        <v>27.883541666666677</v>
      </c>
      <c r="BD1411" s="76">
        <f t="shared" si="788"/>
        <v>27.954166666666676</v>
      </c>
      <c r="BE1411" s="77">
        <f t="shared" si="794"/>
        <v>7.5903497433521483E-2</v>
      </c>
      <c r="BF1411" s="77">
        <f t="shared" si="785"/>
        <v>7.318527351319086E-2</v>
      </c>
    </row>
    <row r="1412" spans="1:58" s="23" customFormat="1" ht="15.75" customHeight="1" x14ac:dyDescent="0.4">
      <c r="A1412" s="57">
        <v>44259</v>
      </c>
      <c r="B1412" s="112">
        <v>27.521000000000001</v>
      </c>
      <c r="C1412" s="112">
        <v>28.936</v>
      </c>
      <c r="D1412" s="112">
        <v>29.45</v>
      </c>
      <c r="E1412" s="112">
        <v>29.555</v>
      </c>
      <c r="F1412" s="112">
        <v>29.7</v>
      </c>
      <c r="G1412" s="112">
        <v>29.387</v>
      </c>
      <c r="H1412" s="113">
        <v>29.45</v>
      </c>
      <c r="I1412" s="90">
        <f t="shared" si="807"/>
        <v>28.37</v>
      </c>
      <c r="J1412" s="90">
        <f t="shared" si="808"/>
        <v>29.244399999999999</v>
      </c>
      <c r="K1412" s="114">
        <v>8</v>
      </c>
      <c r="L1412" s="115">
        <v>0.05</v>
      </c>
      <c r="M1412" s="90">
        <v>29.3</v>
      </c>
      <c r="N1412" s="90">
        <v>28.57</v>
      </c>
      <c r="O1412" s="90">
        <v>30.08</v>
      </c>
      <c r="P1412" s="90">
        <v>31.52</v>
      </c>
      <c r="Q1412" s="90">
        <v>29.36</v>
      </c>
      <c r="R1412" s="63">
        <f t="shared" si="796"/>
        <v>3.7299999999999898</v>
      </c>
      <c r="S1412" s="64">
        <f t="shared" si="795"/>
        <v>7.1241094863142049E-2</v>
      </c>
      <c r="T1412" s="65">
        <f t="shared" si="789"/>
        <v>1.0255512775638782</v>
      </c>
      <c r="U1412" s="65">
        <f t="shared" si="789"/>
        <v>0.94980053191489366</v>
      </c>
      <c r="V1412" s="65">
        <f t="shared" si="797"/>
        <v>0.90640862944162437</v>
      </c>
      <c r="W1412" s="65">
        <f t="shared" si="798"/>
        <v>0.97309264305177112</v>
      </c>
      <c r="X1412" s="61">
        <f t="shared" si="809"/>
        <v>5.1415282874895503E-2</v>
      </c>
      <c r="Y1412" s="66">
        <f t="shared" si="799"/>
        <v>-3.5526983589917248E-3</v>
      </c>
      <c r="Z1412" s="61">
        <f t="shared" si="800"/>
        <v>3.0821290095170879E-2</v>
      </c>
      <c r="AA1412" s="67">
        <f t="shared" si="801"/>
        <v>28.37</v>
      </c>
      <c r="AB1412" s="68">
        <f t="shared" si="802"/>
        <v>-3.671683584179207E-2</v>
      </c>
      <c r="AC1412" s="69">
        <f t="shared" si="803"/>
        <v>-7.0003500175008504E-3</v>
      </c>
      <c r="AD1412" s="70">
        <f>_xlfn.PERCENTILE.EXC(AC1412:$AC$5675,0.5)</f>
        <v>8.5968191194439783E-2</v>
      </c>
      <c r="AE1412" s="70">
        <f>_xlfn.PERCENTILE.EXC($AC1412:AC$5675,0.35)</f>
        <v>4.9654291602964126E-2</v>
      </c>
      <c r="AF1412" s="71">
        <f t="shared" si="791"/>
        <v>2.7093334182694613E-2</v>
      </c>
      <c r="AG1412" s="70">
        <f t="shared" si="792"/>
        <v>-0.27366487307327381</v>
      </c>
      <c r="AH1412" s="70">
        <f t="shared" si="793"/>
        <v>-0.29773719104760293</v>
      </c>
      <c r="AI1412" s="61" t="str">
        <f t="shared" si="781"/>
        <v>Safety</v>
      </c>
      <c r="AJ1412" s="68" t="str">
        <f t="shared" si="782"/>
        <v>Safety</v>
      </c>
      <c r="AK1412" s="72" t="str">
        <f t="shared" si="783"/>
        <v>00631L</v>
      </c>
      <c r="AL1412" s="73">
        <f t="shared" si="810"/>
        <v>1</v>
      </c>
      <c r="AM1412" s="72" t="str">
        <f t="shared" si="786"/>
        <v>00631L</v>
      </c>
      <c r="AN1412" s="73">
        <f t="shared" si="811"/>
        <v>1</v>
      </c>
      <c r="AO1412" s="74" t="str">
        <f t="shared" ref="AO1412:AO1475" si="817">IF(AC1412&gt;AF1412,"00631L",IF(AC1412&lt;AH1412,"00631L",IF(AC1412&lt;AG1412,AO1413,"00635U")))</f>
        <v>00635U</v>
      </c>
      <c r="AP1412" s="20">
        <f t="shared" si="812"/>
        <v>0</v>
      </c>
      <c r="AQ1412" s="74" t="str">
        <f t="shared" si="790"/>
        <v>00631L</v>
      </c>
      <c r="AR1412" s="20">
        <f t="shared" si="813"/>
        <v>1</v>
      </c>
      <c r="AS1412" s="74" t="str">
        <f t="shared" si="784"/>
        <v>00631L</v>
      </c>
      <c r="AT1412" s="20">
        <f t="shared" si="814"/>
        <v>1</v>
      </c>
      <c r="AU1412" s="74" t="str">
        <f t="shared" si="804"/>
        <v>00635U</v>
      </c>
      <c r="AV1412" s="20">
        <f t="shared" si="815"/>
        <v>0</v>
      </c>
      <c r="AW1412" s="74" t="str">
        <f t="shared" si="805"/>
        <v>00635U</v>
      </c>
      <c r="AX1412" s="20">
        <f t="shared" si="806"/>
        <v>0</v>
      </c>
      <c r="AY1412" s="20">
        <f t="shared" si="816"/>
        <v>1</v>
      </c>
      <c r="AZ1412" s="57">
        <v>44260</v>
      </c>
      <c r="BA1412" s="75">
        <v>30.01</v>
      </c>
      <c r="BB1412" s="90">
        <v>29.737500000000001</v>
      </c>
      <c r="BC1412" s="76">
        <f t="shared" si="787"/>
        <v>27.81270833333334</v>
      </c>
      <c r="BD1412" s="76">
        <f t="shared" si="788"/>
        <v>27.883708333333342</v>
      </c>
      <c r="BE1412" s="77">
        <f t="shared" si="794"/>
        <v>6.9205474116298515E-2</v>
      </c>
      <c r="BF1412" s="77">
        <f t="shared" si="785"/>
        <v>7.6255698892274043E-2</v>
      </c>
    </row>
    <row r="1413" spans="1:58" s="23" customFormat="1" ht="15.75" customHeight="1" x14ac:dyDescent="0.4">
      <c r="A1413" s="57">
        <v>44258</v>
      </c>
      <c r="B1413" s="112">
        <v>26.128</v>
      </c>
      <c r="C1413" s="112">
        <v>27.901</v>
      </c>
      <c r="D1413" s="112">
        <v>28.65</v>
      </c>
      <c r="E1413" s="112">
        <v>28.951000000000001</v>
      </c>
      <c r="F1413" s="112">
        <v>29.2</v>
      </c>
      <c r="G1413" s="112">
        <v>28.943999999999999</v>
      </c>
      <c r="H1413" s="113">
        <v>28.95</v>
      </c>
      <c r="I1413" s="90">
        <f t="shared" si="807"/>
        <v>27.103149999999999</v>
      </c>
      <c r="J1413" s="90">
        <f t="shared" si="808"/>
        <v>28.312950000000001</v>
      </c>
      <c r="K1413" s="114">
        <v>9</v>
      </c>
      <c r="L1413" s="115">
        <v>0.05</v>
      </c>
      <c r="M1413" s="90">
        <v>26.88</v>
      </c>
      <c r="N1413" s="90">
        <v>26.67</v>
      </c>
      <c r="O1413" s="90">
        <v>28.79</v>
      </c>
      <c r="P1413" s="90">
        <v>30.52</v>
      </c>
      <c r="Q1413" s="90">
        <v>28.86</v>
      </c>
      <c r="R1413" s="63">
        <f t="shared" si="796"/>
        <v>5.7600000000000051</v>
      </c>
      <c r="S1413" s="64">
        <f t="shared" si="795"/>
        <v>0.1066390041493776</v>
      </c>
      <c r="T1413" s="65">
        <f t="shared" si="789"/>
        <v>1.0078740157480315</v>
      </c>
      <c r="U1413" s="65">
        <f t="shared" si="789"/>
        <v>0.92636332059742976</v>
      </c>
      <c r="V1413" s="65">
        <f t="shared" si="797"/>
        <v>0.87385321100917435</v>
      </c>
      <c r="W1413" s="65">
        <f t="shared" si="798"/>
        <v>0.92411642411642414</v>
      </c>
      <c r="X1413" s="61">
        <f t="shared" si="809"/>
        <v>6.7858236374770356E-2</v>
      </c>
      <c r="Y1413" s="66">
        <f t="shared" si="799"/>
        <v>-3.4541121204836519E-5</v>
      </c>
      <c r="Z1413" s="61">
        <f t="shared" si="800"/>
        <v>4.4636878001265583E-2</v>
      </c>
      <c r="AA1413" s="67">
        <f t="shared" si="801"/>
        <v>27.103149999999999</v>
      </c>
      <c r="AB1413" s="68">
        <f t="shared" si="802"/>
        <v>-2.0322459692538489E-2</v>
      </c>
      <c r="AC1413" s="69">
        <f t="shared" si="803"/>
        <v>1.6241094863142021E-2</v>
      </c>
      <c r="AD1413" s="70">
        <f>_xlfn.PERCENTILE.EXC(AC1413:$AC$5675,0.5)</f>
        <v>8.6058519793459562E-2</v>
      </c>
      <c r="AE1413" s="70">
        <f>_xlfn.PERCENTILE.EXC($AC1413:AC$5675,0.35)</f>
        <v>4.9668268292733006E-2</v>
      </c>
      <c r="AF1413" s="71">
        <f t="shared" si="791"/>
        <v>2.7418976035008882E-2</v>
      </c>
      <c r="AG1413" s="70">
        <f t="shared" si="792"/>
        <v>-0.27366487307327381</v>
      </c>
      <c r="AH1413" s="70">
        <f t="shared" si="793"/>
        <v>-0.29773719104760293</v>
      </c>
      <c r="AI1413" s="61" t="str">
        <f t="shared" ref="AI1413:AI1476" si="818">IF(AC1413&gt;AD1413,"Short VOL","Safety")</f>
        <v>Safety</v>
      </c>
      <c r="AJ1413" s="68" t="str">
        <f t="shared" ref="AJ1413:AJ1476" si="819">IF(AC1413&gt;AF1413,"Short VOL","Safety")</f>
        <v>Safety</v>
      </c>
      <c r="AK1413" s="72" t="str">
        <f t="shared" ref="AK1413:AK1476" si="820">IF(AO1413 = "00631L","00631L",IF(AS1413 = "00631L","00631L","00635U"))</f>
        <v>00631L</v>
      </c>
      <c r="AL1413" s="73">
        <f t="shared" si="810"/>
        <v>1</v>
      </c>
      <c r="AM1413" s="72" t="str">
        <f t="shared" si="786"/>
        <v>00631L</v>
      </c>
      <c r="AN1413" s="73">
        <f t="shared" si="811"/>
        <v>1</v>
      </c>
      <c r="AO1413" s="74" t="str">
        <f t="shared" si="817"/>
        <v>00635U</v>
      </c>
      <c r="AP1413" s="20">
        <f t="shared" si="812"/>
        <v>0</v>
      </c>
      <c r="AQ1413" s="74" t="str">
        <f t="shared" si="790"/>
        <v>00631L</v>
      </c>
      <c r="AR1413" s="20">
        <f t="shared" si="813"/>
        <v>1</v>
      </c>
      <c r="AS1413" s="74" t="str">
        <f t="shared" ref="AS1413:AS1476" si="821">IF(BA1413&gt;BD1413,IF(BF1413&lt;0.2,"00631L","00635U"),"00635U")</f>
        <v>00631L</v>
      </c>
      <c r="AT1413" s="20">
        <f t="shared" si="814"/>
        <v>1</v>
      </c>
      <c r="AU1413" s="74" t="str">
        <f t="shared" si="804"/>
        <v>00635U</v>
      </c>
      <c r="AV1413" s="20">
        <f t="shared" si="815"/>
        <v>0</v>
      </c>
      <c r="AW1413" s="74" t="str">
        <f t="shared" si="805"/>
        <v>00635U</v>
      </c>
      <c r="AX1413" s="20">
        <f t="shared" si="806"/>
        <v>0</v>
      </c>
      <c r="AY1413" s="20">
        <f t="shared" si="816"/>
        <v>1</v>
      </c>
      <c r="AZ1413" s="57">
        <v>44259</v>
      </c>
      <c r="BA1413" s="75">
        <v>29.76</v>
      </c>
      <c r="BB1413" s="90">
        <v>29.7</v>
      </c>
      <c r="BC1413" s="76">
        <f t="shared" si="787"/>
        <v>27.744375000000005</v>
      </c>
      <c r="BD1413" s="76">
        <f t="shared" si="788"/>
        <v>27.813083333333342</v>
      </c>
      <c r="BE1413" s="77">
        <f t="shared" si="794"/>
        <v>7.0487260931269627E-2</v>
      </c>
      <c r="BF1413" s="77">
        <f t="shared" ref="BF1413:BF1476" si="822">(BA1413-BD1413)/BD1413</f>
        <v>7.000002996191812E-2</v>
      </c>
    </row>
    <row r="1414" spans="1:58" s="23" customFormat="1" ht="15.75" customHeight="1" x14ac:dyDescent="0.4">
      <c r="A1414" s="57">
        <v>44257</v>
      </c>
      <c r="B1414" s="112">
        <v>24.765000000000001</v>
      </c>
      <c r="C1414" s="112">
        <v>27.033000000000001</v>
      </c>
      <c r="D1414" s="112">
        <v>28.07</v>
      </c>
      <c r="E1414" s="112">
        <v>28.547999999999998</v>
      </c>
      <c r="F1414" s="112">
        <v>28.9</v>
      </c>
      <c r="G1414" s="112">
        <v>28.655999999999999</v>
      </c>
      <c r="H1414" s="113">
        <v>28.725000000000001</v>
      </c>
      <c r="I1414" s="90">
        <f t="shared" si="807"/>
        <v>25.899000000000001</v>
      </c>
      <c r="J1414" s="90">
        <f t="shared" si="808"/>
        <v>27.551500000000001</v>
      </c>
      <c r="K1414" s="114">
        <v>10</v>
      </c>
      <c r="L1414" s="115">
        <v>0.05</v>
      </c>
      <c r="M1414" s="90">
        <v>23.17</v>
      </c>
      <c r="N1414" s="90">
        <v>24.1</v>
      </c>
      <c r="O1414" s="90">
        <v>27.16</v>
      </c>
      <c r="P1414" s="90">
        <v>29.41</v>
      </c>
      <c r="Q1414" s="90">
        <v>28.28</v>
      </c>
      <c r="R1414" s="63">
        <f t="shared" si="796"/>
        <v>9.2999999999999972</v>
      </c>
      <c r="S1414" s="64">
        <f t="shared" si="795"/>
        <v>3.2119914346895075E-2</v>
      </c>
      <c r="T1414" s="65">
        <f t="shared" si="789"/>
        <v>0.96141078838174276</v>
      </c>
      <c r="U1414" s="65">
        <f t="shared" si="789"/>
        <v>0.88733431516936678</v>
      </c>
      <c r="V1414" s="65">
        <f t="shared" si="797"/>
        <v>0.81944916695001702</v>
      </c>
      <c r="W1414" s="65">
        <f t="shared" si="798"/>
        <v>0.85219236209335225</v>
      </c>
      <c r="X1414" s="61">
        <f t="shared" si="809"/>
        <v>9.1580860084797114E-2</v>
      </c>
      <c r="Y1414" s="66">
        <f t="shared" si="799"/>
        <v>6.2000840689366392E-3</v>
      </c>
      <c r="Z1414" s="61">
        <f t="shared" si="800"/>
        <v>6.3805552337928104E-2</v>
      </c>
      <c r="AA1414" s="67">
        <f t="shared" si="801"/>
        <v>25.899000000000001</v>
      </c>
      <c r="AB1414" s="68">
        <f t="shared" si="802"/>
        <v>2.7593360995850587E-2</v>
      </c>
      <c r="AC1414" s="69">
        <f t="shared" si="803"/>
        <v>7.4647302904564283E-2</v>
      </c>
      <c r="AD1414" s="70">
        <f>_xlfn.PERCENTILE.EXC(AC1414:$AC$5675,0.5)</f>
        <v>8.6075617512623756E-2</v>
      </c>
      <c r="AE1414" s="70">
        <f>_xlfn.PERCENTILE.EXC($AC1414:AC$5675,0.35)</f>
        <v>4.9685073472102097E-2</v>
      </c>
      <c r="AF1414" s="71">
        <f t="shared" si="791"/>
        <v>2.7612213580486569E-2</v>
      </c>
      <c r="AG1414" s="70">
        <f t="shared" si="792"/>
        <v>-0.27366487307327381</v>
      </c>
      <c r="AH1414" s="70">
        <f t="shared" si="793"/>
        <v>-0.29773719104760293</v>
      </c>
      <c r="AI1414" s="61" t="str">
        <f t="shared" si="818"/>
        <v>Safety</v>
      </c>
      <c r="AJ1414" s="68" t="str">
        <f t="shared" si="819"/>
        <v>Short VOL</v>
      </c>
      <c r="AK1414" s="72" t="str">
        <f t="shared" si="820"/>
        <v>00631L</v>
      </c>
      <c r="AL1414" s="73">
        <f t="shared" si="810"/>
        <v>1</v>
      </c>
      <c r="AM1414" s="72" t="str">
        <f t="shared" ref="AM1414:AM1477" si="823">IF(AO1414&lt;&gt;AQ1414,AM1415,AO1414)</f>
        <v>00631L</v>
      </c>
      <c r="AN1414" s="73">
        <f t="shared" si="811"/>
        <v>1</v>
      </c>
      <c r="AO1414" s="74" t="str">
        <f t="shared" si="817"/>
        <v>00631L</v>
      </c>
      <c r="AP1414" s="20">
        <f t="shared" si="812"/>
        <v>1</v>
      </c>
      <c r="AQ1414" s="74" t="str">
        <f t="shared" si="790"/>
        <v>00631L</v>
      </c>
      <c r="AR1414" s="20">
        <f t="shared" si="813"/>
        <v>1</v>
      </c>
      <c r="AS1414" s="74" t="str">
        <f t="shared" si="821"/>
        <v>00631L</v>
      </c>
      <c r="AT1414" s="20">
        <f t="shared" si="814"/>
        <v>1</v>
      </c>
      <c r="AU1414" s="74" t="str">
        <f t="shared" si="804"/>
        <v>00631L</v>
      </c>
      <c r="AV1414" s="20">
        <f t="shared" si="815"/>
        <v>1</v>
      </c>
      <c r="AW1414" s="74" t="str">
        <f t="shared" si="805"/>
        <v>00631L</v>
      </c>
      <c r="AX1414" s="20">
        <f t="shared" si="806"/>
        <v>1</v>
      </c>
      <c r="AY1414" s="20">
        <f t="shared" si="816"/>
        <v>0</v>
      </c>
      <c r="AZ1414" s="57">
        <v>44258</v>
      </c>
      <c r="BA1414" s="75">
        <v>29.77</v>
      </c>
      <c r="BB1414" s="90">
        <v>29.537500000000001</v>
      </c>
      <c r="BC1414" s="76">
        <f t="shared" ref="BC1414:BC1477" si="824">AVERAGE(BB1414:BB1473)</f>
        <v>27.675625000000011</v>
      </c>
      <c r="BD1414" s="76">
        <f t="shared" ref="BD1414:BD1477" si="825">AVERAGE(BA1414,BB1414:BB1472)</f>
        <v>27.745541666666675</v>
      </c>
      <c r="BE1414" s="77">
        <f t="shared" si="794"/>
        <v>6.7274903457464466E-2</v>
      </c>
      <c r="BF1414" s="77">
        <f t="shared" si="822"/>
        <v>7.2965176086848452E-2</v>
      </c>
    </row>
    <row r="1415" spans="1:58" s="23" customFormat="1" ht="15.75" customHeight="1" x14ac:dyDescent="0.4">
      <c r="A1415" s="57">
        <v>44256</v>
      </c>
      <c r="B1415" s="112">
        <v>24.616</v>
      </c>
      <c r="C1415" s="112">
        <v>26.902999999999999</v>
      </c>
      <c r="D1415" s="112">
        <v>27.722000000000001</v>
      </c>
      <c r="E1415" s="112">
        <v>28.103999999999999</v>
      </c>
      <c r="F1415" s="112">
        <v>28.4</v>
      </c>
      <c r="G1415" s="112">
        <v>28.123000000000001</v>
      </c>
      <c r="H1415" s="113">
        <v>28.178999999999998</v>
      </c>
      <c r="I1415" s="90">
        <f t="shared" si="807"/>
        <v>25.645150000000001</v>
      </c>
      <c r="J1415" s="90">
        <f t="shared" si="808"/>
        <v>27.271550000000001</v>
      </c>
      <c r="K1415" s="114">
        <v>11</v>
      </c>
      <c r="L1415" s="115">
        <v>0.05</v>
      </c>
      <c r="M1415" s="90">
        <v>22.7</v>
      </c>
      <c r="N1415" s="90">
        <v>23.35</v>
      </c>
      <c r="O1415" s="90">
        <v>26.78</v>
      </c>
      <c r="P1415" s="90">
        <v>28.91</v>
      </c>
      <c r="Q1415" s="90">
        <v>28.03</v>
      </c>
      <c r="R1415" s="63">
        <f t="shared" si="796"/>
        <v>9.64</v>
      </c>
      <c r="S1415" s="64">
        <f t="shared" si="795"/>
        <v>-0.1645796064400715</v>
      </c>
      <c r="T1415" s="65">
        <f t="shared" si="789"/>
        <v>0.9721627408993575</v>
      </c>
      <c r="U1415" s="65">
        <f t="shared" si="789"/>
        <v>0.87191934279312922</v>
      </c>
      <c r="V1415" s="65">
        <f t="shared" si="797"/>
        <v>0.80767900380491187</v>
      </c>
      <c r="W1415" s="65">
        <f t="shared" si="798"/>
        <v>0.83303603282197647</v>
      </c>
      <c r="X1415" s="61">
        <f t="shared" si="809"/>
        <v>9.2907052323691869E-2</v>
      </c>
      <c r="Y1415" s="66">
        <f t="shared" si="799"/>
        <v>2.668659265584945E-3</v>
      </c>
      <c r="Z1415" s="61">
        <f t="shared" si="800"/>
        <v>6.3419398989672526E-2</v>
      </c>
      <c r="AA1415" s="67">
        <f t="shared" si="801"/>
        <v>25.645150000000001</v>
      </c>
      <c r="AB1415" s="68">
        <f t="shared" si="802"/>
        <v>5.4218415417558806E-2</v>
      </c>
      <c r="AC1415" s="69">
        <f t="shared" si="803"/>
        <v>9.8293361884368283E-2</v>
      </c>
      <c r="AD1415" s="70">
        <f>_xlfn.PERCENTILE.EXC(AC1415:$AC$5675,0.5)</f>
        <v>8.609271523178795E-2</v>
      </c>
      <c r="AE1415" s="70">
        <f>_xlfn.PERCENTILE.EXC($AC1415:AC$5675,0.35)</f>
        <v>4.9674378877841638E-2</v>
      </c>
      <c r="AF1415" s="71">
        <f t="shared" si="791"/>
        <v>2.7612213580486569E-2</v>
      </c>
      <c r="AG1415" s="70">
        <f t="shared" si="792"/>
        <v>-0.27366487307327381</v>
      </c>
      <c r="AH1415" s="70">
        <f t="shared" si="793"/>
        <v>-0.29773719104760293</v>
      </c>
      <c r="AI1415" s="61" t="str">
        <f t="shared" si="818"/>
        <v>Short VOL</v>
      </c>
      <c r="AJ1415" s="68" t="str">
        <f t="shared" si="819"/>
        <v>Short VOL</v>
      </c>
      <c r="AK1415" s="72" t="str">
        <f t="shared" si="820"/>
        <v>00631L</v>
      </c>
      <c r="AL1415" s="73">
        <f t="shared" si="810"/>
        <v>1</v>
      </c>
      <c r="AM1415" s="72" t="str">
        <f t="shared" si="823"/>
        <v>00631L</v>
      </c>
      <c r="AN1415" s="73">
        <f t="shared" si="811"/>
        <v>1</v>
      </c>
      <c r="AO1415" s="74" t="str">
        <f t="shared" si="817"/>
        <v>00631L</v>
      </c>
      <c r="AP1415" s="20">
        <f t="shared" si="812"/>
        <v>1</v>
      </c>
      <c r="AQ1415" s="74" t="str">
        <f t="shared" si="790"/>
        <v>00631L</v>
      </c>
      <c r="AR1415" s="20">
        <f t="shared" si="813"/>
        <v>1</v>
      </c>
      <c r="AS1415" s="74" t="str">
        <f t="shared" si="821"/>
        <v>00631L</v>
      </c>
      <c r="AT1415" s="20">
        <f t="shared" si="814"/>
        <v>1</v>
      </c>
      <c r="AU1415" s="74" t="str">
        <f t="shared" si="804"/>
        <v>00631L</v>
      </c>
      <c r="AV1415" s="20">
        <f t="shared" si="815"/>
        <v>1</v>
      </c>
      <c r="AW1415" s="74" t="str">
        <f t="shared" si="805"/>
        <v>00631L</v>
      </c>
      <c r="AX1415" s="20">
        <f t="shared" si="806"/>
        <v>1</v>
      </c>
      <c r="AY1415" s="20">
        <f t="shared" si="816"/>
        <v>0</v>
      </c>
      <c r="AZ1415" s="57">
        <v>44257</v>
      </c>
      <c r="BA1415" s="75">
        <v>29.6</v>
      </c>
      <c r="BB1415" s="90">
        <v>29.5</v>
      </c>
      <c r="BC1415" s="76">
        <f t="shared" si="824"/>
        <v>27.602708333333339</v>
      </c>
      <c r="BD1415" s="76">
        <f t="shared" si="825"/>
        <v>27.676666666666677</v>
      </c>
      <c r="BE1415" s="77">
        <f t="shared" si="794"/>
        <v>6.8735706792056706E-2</v>
      </c>
      <c r="BF1415" s="77">
        <f t="shared" si="822"/>
        <v>6.9492954353847683E-2</v>
      </c>
    </row>
    <row r="1416" spans="1:58" s="23" customFormat="1" ht="15.75" customHeight="1" x14ac:dyDescent="0.4">
      <c r="A1416" s="57">
        <v>44253</v>
      </c>
      <c r="B1416" s="112">
        <v>26.744</v>
      </c>
      <c r="C1416" s="112">
        <v>28.233000000000001</v>
      </c>
      <c r="D1416" s="112">
        <v>28.853999999999999</v>
      </c>
      <c r="E1416" s="112">
        <v>29.155000000000001</v>
      </c>
      <c r="F1416" s="112">
        <v>29.3</v>
      </c>
      <c r="G1416" s="112">
        <v>28.952000000000002</v>
      </c>
      <c r="H1416" s="113">
        <v>28.956</v>
      </c>
      <c r="I1416" s="90">
        <f t="shared" si="807"/>
        <v>27.339600000000001</v>
      </c>
      <c r="J1416" s="90">
        <f t="shared" si="808"/>
        <v>28.481400000000001</v>
      </c>
      <c r="K1416" s="114">
        <v>12</v>
      </c>
      <c r="L1416" s="115">
        <v>0.05</v>
      </c>
      <c r="M1416" s="90">
        <v>29.42</v>
      </c>
      <c r="N1416" s="90">
        <v>27.95</v>
      </c>
      <c r="O1416" s="90">
        <v>29.6</v>
      </c>
      <c r="P1416" s="90">
        <v>31.3</v>
      </c>
      <c r="Q1416" s="90">
        <v>29.37</v>
      </c>
      <c r="R1416" s="63">
        <f t="shared" si="796"/>
        <v>3.5300000000000011</v>
      </c>
      <c r="S1416" s="64">
        <f t="shared" si="795"/>
        <v>-3.2537210107303607E-2</v>
      </c>
      <c r="T1416" s="65">
        <f t="shared" si="789"/>
        <v>1.0525939177101968</v>
      </c>
      <c r="U1416" s="65">
        <f t="shared" si="789"/>
        <v>0.94425675675675669</v>
      </c>
      <c r="V1416" s="65">
        <f t="shared" si="797"/>
        <v>0.89297124600638977</v>
      </c>
      <c r="W1416" s="65">
        <f t="shared" si="798"/>
        <v>0.95165134490977177</v>
      </c>
      <c r="X1416" s="61">
        <f t="shared" si="809"/>
        <v>5.5676039485492101E-2</v>
      </c>
      <c r="Y1416" s="66">
        <f t="shared" si="799"/>
        <v>-6.8255873778083212E-3</v>
      </c>
      <c r="Z1416" s="61">
        <f t="shared" si="800"/>
        <v>4.176359566343326E-2</v>
      </c>
      <c r="AA1416" s="67">
        <f t="shared" si="801"/>
        <v>27.339599999999997</v>
      </c>
      <c r="AB1416" s="68">
        <f t="shared" si="802"/>
        <v>-4.314847942754918E-2</v>
      </c>
      <c r="AC1416" s="69">
        <f t="shared" si="803"/>
        <v>-2.1838998211091309E-2</v>
      </c>
      <c r="AD1416" s="70">
        <f>_xlfn.PERCENTILE.EXC(AC1416:$AC$5675,0.5)</f>
        <v>8.6075617512623756E-2</v>
      </c>
      <c r="AE1416" s="70">
        <f>_xlfn.PERCENTILE.EXC($AC1416:AC$5675,0.35)</f>
        <v>4.966724986188157E-2</v>
      </c>
      <c r="AF1416" s="71">
        <f t="shared" si="791"/>
        <v>2.7612213580486569E-2</v>
      </c>
      <c r="AG1416" s="70">
        <f t="shared" si="792"/>
        <v>-0.27366487307327381</v>
      </c>
      <c r="AH1416" s="70">
        <f t="shared" si="793"/>
        <v>-0.29773719104760293</v>
      </c>
      <c r="AI1416" s="61" t="str">
        <f t="shared" si="818"/>
        <v>Safety</v>
      </c>
      <c r="AJ1416" s="68" t="str">
        <f t="shared" si="819"/>
        <v>Safety</v>
      </c>
      <c r="AK1416" s="72" t="str">
        <f t="shared" si="820"/>
        <v>00631L</v>
      </c>
      <c r="AL1416" s="73">
        <f t="shared" si="810"/>
        <v>1</v>
      </c>
      <c r="AM1416" s="72" t="str">
        <f t="shared" si="823"/>
        <v>00631L</v>
      </c>
      <c r="AN1416" s="73">
        <f t="shared" si="811"/>
        <v>1</v>
      </c>
      <c r="AO1416" s="74" t="str">
        <f t="shared" si="817"/>
        <v>00635U</v>
      </c>
      <c r="AP1416" s="20">
        <f t="shared" si="812"/>
        <v>0</v>
      </c>
      <c r="AQ1416" s="74" t="str">
        <f t="shared" si="790"/>
        <v>00631L</v>
      </c>
      <c r="AR1416" s="20">
        <f t="shared" si="813"/>
        <v>1</v>
      </c>
      <c r="AS1416" s="74" t="str">
        <f t="shared" si="821"/>
        <v>00631L</v>
      </c>
      <c r="AT1416" s="20">
        <f t="shared" si="814"/>
        <v>1</v>
      </c>
      <c r="AU1416" s="74" t="str">
        <f t="shared" si="804"/>
        <v>00635U</v>
      </c>
      <c r="AV1416" s="20">
        <f t="shared" si="815"/>
        <v>0</v>
      </c>
      <c r="AW1416" s="74" t="str">
        <f t="shared" si="805"/>
        <v>00635U</v>
      </c>
      <c r="AX1416" s="20">
        <f t="shared" si="806"/>
        <v>0</v>
      </c>
      <c r="AY1416" s="20">
        <f t="shared" si="816"/>
        <v>1</v>
      </c>
      <c r="AZ1416" s="57">
        <v>44256</v>
      </c>
      <c r="BA1416" s="75">
        <v>29.46</v>
      </c>
      <c r="BB1416" s="90">
        <v>29.837499999999999</v>
      </c>
      <c r="BC1416" s="76">
        <f t="shared" si="824"/>
        <v>27.529583333333342</v>
      </c>
      <c r="BD1416" s="76">
        <f t="shared" si="825"/>
        <v>27.602041666666672</v>
      </c>
      <c r="BE1416" s="77">
        <f t="shared" si="794"/>
        <v>8.383405730199292E-2</v>
      </c>
      <c r="BF1416" s="77">
        <f t="shared" si="822"/>
        <v>6.7312351592348829E-2</v>
      </c>
    </row>
    <row r="1417" spans="1:58" s="23" customFormat="1" ht="15.75" customHeight="1" x14ac:dyDescent="0.4">
      <c r="A1417" s="57">
        <v>44252</v>
      </c>
      <c r="B1417" s="112">
        <v>28.215</v>
      </c>
      <c r="C1417" s="112">
        <v>29.652000000000001</v>
      </c>
      <c r="D1417" s="112">
        <v>29.876000000000001</v>
      </c>
      <c r="E1417" s="112">
        <v>29.885999999999999</v>
      </c>
      <c r="F1417" s="112">
        <v>29.806000000000001</v>
      </c>
      <c r="G1417" s="112">
        <v>29.388000000000002</v>
      </c>
      <c r="H1417" s="113">
        <v>29.312000000000001</v>
      </c>
      <c r="I1417" s="90">
        <f t="shared" si="807"/>
        <v>28.717950000000002</v>
      </c>
      <c r="J1417" s="90">
        <f t="shared" si="808"/>
        <v>29.730399999999999</v>
      </c>
      <c r="K1417" s="114">
        <v>13</v>
      </c>
      <c r="L1417" s="115">
        <v>0.05</v>
      </c>
      <c r="M1417" s="90">
        <v>31.81</v>
      </c>
      <c r="N1417" s="90">
        <v>28.89</v>
      </c>
      <c r="O1417" s="90">
        <v>30.24</v>
      </c>
      <c r="P1417" s="90">
        <v>31.73</v>
      </c>
      <c r="Q1417" s="90">
        <v>29.73</v>
      </c>
      <c r="R1417" s="63">
        <f t="shared" si="796"/>
        <v>1.269999999999996</v>
      </c>
      <c r="S1417" s="64">
        <f t="shared" si="795"/>
        <v>0.35379568884723528</v>
      </c>
      <c r="T1417" s="65">
        <f t="shared" ref="T1417:U1480" si="826">M1417/N1417</f>
        <v>1.1010730356524749</v>
      </c>
      <c r="U1417" s="65">
        <f t="shared" si="826"/>
        <v>0.9553571428571429</v>
      </c>
      <c r="V1417" s="65">
        <f t="shared" si="797"/>
        <v>0.91049479987393633</v>
      </c>
      <c r="W1417" s="65">
        <f t="shared" si="798"/>
        <v>0.97174571140262367</v>
      </c>
      <c r="X1417" s="61">
        <f t="shared" si="809"/>
        <v>5.0930356193514131E-2</v>
      </c>
      <c r="Y1417" s="66">
        <f t="shared" si="799"/>
        <v>-1.9206317339222314E-2</v>
      </c>
      <c r="Z1417" s="61">
        <f t="shared" si="800"/>
        <v>3.5254953783260906E-2</v>
      </c>
      <c r="AA1417" s="67">
        <f t="shared" si="801"/>
        <v>28.717950000000002</v>
      </c>
      <c r="AB1417" s="68">
        <f t="shared" si="802"/>
        <v>-2.3364485981308435E-2</v>
      </c>
      <c r="AC1417" s="69">
        <f t="shared" si="803"/>
        <v>-5.9553478712356771E-3</v>
      </c>
      <c r="AD1417" s="70">
        <f>_xlfn.PERCENTILE.EXC(AC1417:$AC$5675,0.5)</f>
        <v>8.609271523178795E-2</v>
      </c>
      <c r="AE1417" s="70">
        <f>_xlfn.PERCENTILE.EXC($AC1417:AC$5675,0.35)</f>
        <v>4.9680489462950277E-2</v>
      </c>
      <c r="AF1417" s="71">
        <f t="shared" si="791"/>
        <v>2.8300090135024554E-2</v>
      </c>
      <c r="AG1417" s="70">
        <f t="shared" si="792"/>
        <v>-0.27366487307327381</v>
      </c>
      <c r="AH1417" s="70">
        <f t="shared" si="793"/>
        <v>-0.29773719104760293</v>
      </c>
      <c r="AI1417" s="61" t="str">
        <f t="shared" si="818"/>
        <v>Safety</v>
      </c>
      <c r="AJ1417" s="68" t="str">
        <f t="shared" si="819"/>
        <v>Safety</v>
      </c>
      <c r="AK1417" s="72" t="str">
        <f t="shared" si="820"/>
        <v>00631L</v>
      </c>
      <c r="AL1417" s="73">
        <f t="shared" si="810"/>
        <v>1</v>
      </c>
      <c r="AM1417" s="72" t="str">
        <f t="shared" si="823"/>
        <v>00631L</v>
      </c>
      <c r="AN1417" s="73">
        <f t="shared" si="811"/>
        <v>1</v>
      </c>
      <c r="AO1417" s="74" t="str">
        <f t="shared" si="817"/>
        <v>00635U</v>
      </c>
      <c r="AP1417" s="20">
        <f t="shared" si="812"/>
        <v>0</v>
      </c>
      <c r="AQ1417" s="74" t="str">
        <f t="shared" si="790"/>
        <v>00631L</v>
      </c>
      <c r="AR1417" s="20">
        <f t="shared" si="813"/>
        <v>1</v>
      </c>
      <c r="AS1417" s="74" t="str">
        <f t="shared" si="821"/>
        <v>00631L</v>
      </c>
      <c r="AT1417" s="20">
        <f t="shared" si="814"/>
        <v>1</v>
      </c>
      <c r="AU1417" s="74" t="str">
        <f t="shared" si="804"/>
        <v>00635U</v>
      </c>
      <c r="AV1417" s="20">
        <f t="shared" si="815"/>
        <v>0</v>
      </c>
      <c r="AW1417" s="74" t="str">
        <f t="shared" si="805"/>
        <v>00635U</v>
      </c>
      <c r="AX1417" s="20">
        <f t="shared" si="806"/>
        <v>0</v>
      </c>
      <c r="AY1417" s="20">
        <f t="shared" si="816"/>
        <v>1</v>
      </c>
      <c r="AZ1417" s="57">
        <v>44253</v>
      </c>
      <c r="BA1417" s="75">
        <v>29.76</v>
      </c>
      <c r="BB1417" s="90">
        <v>29.55</v>
      </c>
      <c r="BC1417" s="76">
        <f t="shared" si="824"/>
        <v>27.461250000000007</v>
      </c>
      <c r="BD1417" s="76">
        <f t="shared" si="825"/>
        <v>27.528291666666675</v>
      </c>
      <c r="BE1417" s="77">
        <f t="shared" si="794"/>
        <v>7.6061723337429776E-2</v>
      </c>
      <c r="BF1417" s="77">
        <f t="shared" si="822"/>
        <v>8.1069626853585208E-2</v>
      </c>
    </row>
    <row r="1418" spans="1:58" s="23" customFormat="1" ht="15.75" customHeight="1" x14ac:dyDescent="0.4">
      <c r="A1418" s="57">
        <v>44251</v>
      </c>
      <c r="B1418" s="112">
        <v>23.76</v>
      </c>
      <c r="C1418" s="112">
        <v>26.75</v>
      </c>
      <c r="D1418" s="112">
        <v>27.9</v>
      </c>
      <c r="E1418" s="112">
        <v>28.388999999999999</v>
      </c>
      <c r="F1418" s="112">
        <v>28.870999999999999</v>
      </c>
      <c r="G1418" s="112">
        <v>28.672000000000001</v>
      </c>
      <c r="H1418" s="113">
        <v>28.669</v>
      </c>
      <c r="I1418" s="90">
        <f t="shared" si="807"/>
        <v>24.657</v>
      </c>
      <c r="J1418" s="90">
        <f t="shared" si="808"/>
        <v>27.094999999999999</v>
      </c>
      <c r="K1418" s="114">
        <v>14</v>
      </c>
      <c r="L1418" s="115">
        <v>0.05</v>
      </c>
      <c r="M1418" s="90">
        <v>18.350000000000001</v>
      </c>
      <c r="N1418" s="90">
        <v>21.34</v>
      </c>
      <c r="O1418" s="90">
        <v>25.89</v>
      </c>
      <c r="P1418" s="90">
        <v>28.79</v>
      </c>
      <c r="Q1418" s="90">
        <v>28.28</v>
      </c>
      <c r="R1418" s="63">
        <f t="shared" si="796"/>
        <v>14.990000000000002</v>
      </c>
      <c r="S1418" s="64">
        <f t="shared" si="795"/>
        <v>-7.6590220683686705E-2</v>
      </c>
      <c r="T1418" s="65">
        <f t="shared" si="826"/>
        <v>0.85988753514526717</v>
      </c>
      <c r="U1418" s="65">
        <f t="shared" si="826"/>
        <v>0.82425646967941291</v>
      </c>
      <c r="V1418" s="65">
        <f t="shared" si="797"/>
        <v>0.74122959360889196</v>
      </c>
      <c r="W1418" s="65">
        <f t="shared" si="798"/>
        <v>0.75459688826025462</v>
      </c>
      <c r="X1418" s="61">
        <f t="shared" si="809"/>
        <v>0.12584175084175075</v>
      </c>
      <c r="Y1418" s="66">
        <f t="shared" si="799"/>
        <v>9.8629750959879237E-3</v>
      </c>
      <c r="Z1418" s="61">
        <f t="shared" si="800"/>
        <v>9.887658677049109E-2</v>
      </c>
      <c r="AA1418" s="67">
        <f t="shared" si="801"/>
        <v>24.657</v>
      </c>
      <c r="AB1418" s="68">
        <f t="shared" si="802"/>
        <v>0.11340206185567019</v>
      </c>
      <c r="AC1418" s="69">
        <f t="shared" si="803"/>
        <v>0.15543580131208998</v>
      </c>
      <c r="AD1418" s="70">
        <f>_xlfn.PERCENTILE.EXC(AC1418:$AC$5675,0.5)</f>
        <v>8.6099811977971646E-2</v>
      </c>
      <c r="AE1418" s="70">
        <f>_xlfn.PERCENTILE.EXC($AC1418:AC$5675,0.35)</f>
        <v>4.9740081581923966E-2</v>
      </c>
      <c r="AF1418" s="71">
        <f t="shared" si="791"/>
        <v>2.9212393485786709E-2</v>
      </c>
      <c r="AG1418" s="70">
        <f t="shared" si="792"/>
        <v>-0.27366487307327381</v>
      </c>
      <c r="AH1418" s="70">
        <f t="shared" si="793"/>
        <v>-0.29773719104760293</v>
      </c>
      <c r="AI1418" s="61" t="str">
        <f t="shared" si="818"/>
        <v>Short VOL</v>
      </c>
      <c r="AJ1418" s="68" t="str">
        <f t="shared" si="819"/>
        <v>Short VOL</v>
      </c>
      <c r="AK1418" s="72" t="str">
        <f t="shared" si="820"/>
        <v>00631L</v>
      </c>
      <c r="AL1418" s="73">
        <f t="shared" si="810"/>
        <v>1</v>
      </c>
      <c r="AM1418" s="72" t="str">
        <f t="shared" si="823"/>
        <v>00631L</v>
      </c>
      <c r="AN1418" s="73">
        <f t="shared" si="811"/>
        <v>1</v>
      </c>
      <c r="AO1418" s="74" t="str">
        <f t="shared" si="817"/>
        <v>00631L</v>
      </c>
      <c r="AP1418" s="20">
        <f t="shared" si="812"/>
        <v>1</v>
      </c>
      <c r="AQ1418" s="74" t="str">
        <f t="shared" ref="AQ1418:AQ1481" si="827">IF(BB1418&gt;BC1418,IF(BE1418&lt;0.2,"00631L","00635U"),"00635U")</f>
        <v>00631L</v>
      </c>
      <c r="AR1418" s="20">
        <f t="shared" si="813"/>
        <v>1</v>
      </c>
      <c r="AS1418" s="74" t="str">
        <f t="shared" si="821"/>
        <v>00631L</v>
      </c>
      <c r="AT1418" s="20">
        <f t="shared" si="814"/>
        <v>1</v>
      </c>
      <c r="AU1418" s="74" t="str">
        <f t="shared" si="804"/>
        <v>00631L</v>
      </c>
      <c r="AV1418" s="20">
        <f t="shared" si="815"/>
        <v>1</v>
      </c>
      <c r="AW1418" s="74" t="str">
        <f t="shared" si="805"/>
        <v>00631L</v>
      </c>
      <c r="AX1418" s="20">
        <f t="shared" si="806"/>
        <v>1</v>
      </c>
      <c r="AY1418" s="20">
        <f t="shared" si="816"/>
        <v>0</v>
      </c>
      <c r="AZ1418" s="57">
        <v>44252</v>
      </c>
      <c r="BA1418" s="75">
        <v>29.56</v>
      </c>
      <c r="BB1418" s="90">
        <v>29.65</v>
      </c>
      <c r="BC1418" s="76">
        <f t="shared" si="824"/>
        <v>27.398333333333337</v>
      </c>
      <c r="BD1418" s="76">
        <f t="shared" si="825"/>
        <v>27.461416666666672</v>
      </c>
      <c r="BE1418" s="77">
        <f t="shared" si="794"/>
        <v>8.218261451426466E-2</v>
      </c>
      <c r="BF1418" s="77">
        <f t="shared" si="822"/>
        <v>7.6419339861684477E-2</v>
      </c>
    </row>
    <row r="1419" spans="1:58" s="23" customFormat="1" ht="15.75" customHeight="1" x14ac:dyDescent="0.4">
      <c r="A1419" s="57">
        <v>44250</v>
      </c>
      <c r="B1419" s="112">
        <v>24.748000000000001</v>
      </c>
      <c r="C1419" s="112">
        <v>27.827000000000002</v>
      </c>
      <c r="D1419" s="112">
        <v>28.797999999999998</v>
      </c>
      <c r="E1419" s="112">
        <v>29.3</v>
      </c>
      <c r="F1419" s="112">
        <v>29.65</v>
      </c>
      <c r="G1419" s="112">
        <v>29.4</v>
      </c>
      <c r="H1419" s="113">
        <v>29.3</v>
      </c>
      <c r="I1419" s="90">
        <f t="shared" si="807"/>
        <v>25.517749999999999</v>
      </c>
      <c r="J1419" s="90">
        <f t="shared" si="808"/>
        <v>28.069749999999999</v>
      </c>
      <c r="K1419" s="114">
        <v>15</v>
      </c>
      <c r="L1419" s="115">
        <v>0.05</v>
      </c>
      <c r="M1419" s="90">
        <v>21.3</v>
      </c>
      <c r="N1419" s="90">
        <v>23.11</v>
      </c>
      <c r="O1419" s="90">
        <v>27.12</v>
      </c>
      <c r="P1419" s="90">
        <v>29.4</v>
      </c>
      <c r="Q1419" s="90">
        <v>28.95</v>
      </c>
      <c r="R1419" s="63">
        <f t="shared" si="796"/>
        <v>12.11</v>
      </c>
      <c r="S1419" s="64">
        <f t="shared" si="795"/>
        <v>-1.449893390191897E-2</v>
      </c>
      <c r="T1419" s="65">
        <f t="shared" si="826"/>
        <v>0.92167892687148423</v>
      </c>
      <c r="U1419" s="65">
        <f t="shared" si="826"/>
        <v>0.85213864306784659</v>
      </c>
      <c r="V1419" s="65">
        <f t="shared" si="797"/>
        <v>0.78605442176870755</v>
      </c>
      <c r="W1419" s="65">
        <f t="shared" si="798"/>
        <v>0.79827288428324694</v>
      </c>
      <c r="X1419" s="61">
        <f t="shared" si="809"/>
        <v>0.12441409406820755</v>
      </c>
      <c r="Y1419" s="66">
        <f t="shared" si="799"/>
        <v>0</v>
      </c>
      <c r="Z1419" s="61">
        <f t="shared" si="800"/>
        <v>0.10000881739181548</v>
      </c>
      <c r="AA1419" s="67">
        <f t="shared" si="801"/>
        <v>25.517749999999999</v>
      </c>
      <c r="AB1419" s="68">
        <f t="shared" si="802"/>
        <v>7.087840761575083E-2</v>
      </c>
      <c r="AC1419" s="69">
        <f t="shared" si="803"/>
        <v>0.10418649935093034</v>
      </c>
      <c r="AD1419" s="70">
        <f>_xlfn.PERCENTILE.EXC(AC1419:$AC$5675,0.5)</f>
        <v>8.609271523178795E-2</v>
      </c>
      <c r="AE1419" s="70">
        <f>_xlfn.PERCENTILE.EXC($AC1419:AC$5675,0.35)</f>
        <v>4.9707993517861211E-2</v>
      </c>
      <c r="AF1419" s="71">
        <f t="shared" si="791"/>
        <v>2.9212393485786709E-2</v>
      </c>
      <c r="AG1419" s="70">
        <f t="shared" si="792"/>
        <v>-0.27366487307327381</v>
      </c>
      <c r="AH1419" s="70">
        <f t="shared" si="793"/>
        <v>-0.29773719104760293</v>
      </c>
      <c r="AI1419" s="61" t="str">
        <f t="shared" si="818"/>
        <v>Short VOL</v>
      </c>
      <c r="AJ1419" s="68" t="str">
        <f t="shared" si="819"/>
        <v>Short VOL</v>
      </c>
      <c r="AK1419" s="72" t="str">
        <f t="shared" si="820"/>
        <v>00631L</v>
      </c>
      <c r="AL1419" s="73">
        <f t="shared" si="810"/>
        <v>1</v>
      </c>
      <c r="AM1419" s="72" t="str">
        <f t="shared" si="823"/>
        <v>00631L</v>
      </c>
      <c r="AN1419" s="73">
        <f t="shared" si="811"/>
        <v>1</v>
      </c>
      <c r="AO1419" s="74" t="str">
        <f t="shared" si="817"/>
        <v>00631L</v>
      </c>
      <c r="AP1419" s="20">
        <f t="shared" si="812"/>
        <v>1</v>
      </c>
      <c r="AQ1419" s="74" t="str">
        <f t="shared" si="827"/>
        <v>00631L</v>
      </c>
      <c r="AR1419" s="20">
        <f t="shared" si="813"/>
        <v>1</v>
      </c>
      <c r="AS1419" s="74" t="str">
        <f t="shared" si="821"/>
        <v>00631L</v>
      </c>
      <c r="AT1419" s="20">
        <f t="shared" si="814"/>
        <v>1</v>
      </c>
      <c r="AU1419" s="74" t="str">
        <f t="shared" si="804"/>
        <v>00631L</v>
      </c>
      <c r="AV1419" s="20">
        <f t="shared" si="815"/>
        <v>1</v>
      </c>
      <c r="AW1419" s="74" t="str">
        <f t="shared" si="805"/>
        <v>00631L</v>
      </c>
      <c r="AX1419" s="20">
        <f t="shared" si="806"/>
        <v>1</v>
      </c>
      <c r="AY1419" s="20">
        <f t="shared" si="816"/>
        <v>0</v>
      </c>
      <c r="AZ1419" s="57">
        <v>44251</v>
      </c>
      <c r="BA1419" s="75">
        <v>29.64</v>
      </c>
      <c r="BB1419" s="90">
        <v>29.8125</v>
      </c>
      <c r="BC1419" s="76">
        <f t="shared" si="824"/>
        <v>27.339375000000008</v>
      </c>
      <c r="BD1419" s="76">
        <f t="shared" si="825"/>
        <v>27.398166666666675</v>
      </c>
      <c r="BE1419" s="77">
        <f t="shared" si="794"/>
        <v>9.0460187915780504E-2</v>
      </c>
      <c r="BF1419" s="77">
        <f t="shared" si="822"/>
        <v>8.1824209649063784E-2</v>
      </c>
    </row>
    <row r="1420" spans="1:58" s="23" customFormat="1" ht="15.75" customHeight="1" x14ac:dyDescent="0.4">
      <c r="A1420" s="57">
        <v>44249</v>
      </c>
      <c r="B1420" s="112">
        <v>25.902999999999999</v>
      </c>
      <c r="C1420" s="112">
        <v>28.651</v>
      </c>
      <c r="D1420" s="112">
        <v>29.4</v>
      </c>
      <c r="E1420" s="112">
        <v>29.85</v>
      </c>
      <c r="F1420" s="112">
        <v>30.15</v>
      </c>
      <c r="G1420" s="112">
        <v>29.9</v>
      </c>
      <c r="H1420" s="113">
        <v>29.8</v>
      </c>
      <c r="I1420" s="90">
        <f t="shared" si="807"/>
        <v>26.4526</v>
      </c>
      <c r="J1420" s="90">
        <f t="shared" si="808"/>
        <v>28.800799999999999</v>
      </c>
      <c r="K1420" s="114">
        <v>16</v>
      </c>
      <c r="L1420" s="115">
        <v>0.05</v>
      </c>
      <c r="M1420" s="90">
        <v>21.22</v>
      </c>
      <c r="N1420" s="90">
        <v>23.45</v>
      </c>
      <c r="O1420" s="90">
        <v>27.81</v>
      </c>
      <c r="P1420" s="90">
        <v>29.99</v>
      </c>
      <c r="Q1420" s="90">
        <v>29.43</v>
      </c>
      <c r="R1420" s="63">
        <f t="shared" si="796"/>
        <v>13.129999999999995</v>
      </c>
      <c r="S1420" s="64">
        <f t="shared" si="795"/>
        <v>6.3492063492063419E-2</v>
      </c>
      <c r="T1420" s="65">
        <f t="shared" si="826"/>
        <v>0.90490405117270789</v>
      </c>
      <c r="U1420" s="65">
        <f t="shared" si="826"/>
        <v>0.8432218626393384</v>
      </c>
      <c r="V1420" s="65">
        <f t="shared" si="797"/>
        <v>0.78192730910303432</v>
      </c>
      <c r="W1420" s="65">
        <f t="shared" si="798"/>
        <v>0.79680598029221883</v>
      </c>
      <c r="X1420" s="61">
        <f t="shared" si="809"/>
        <v>0.10608809790371776</v>
      </c>
      <c r="Y1420" s="66">
        <f t="shared" si="799"/>
        <v>-1.6750418760469248E-3</v>
      </c>
      <c r="Z1420" s="61">
        <f t="shared" si="800"/>
        <v>8.8770101993754805E-2</v>
      </c>
      <c r="AA1420" s="67">
        <f t="shared" si="801"/>
        <v>26.4526</v>
      </c>
      <c r="AB1420" s="68">
        <f t="shared" si="802"/>
        <v>0.1046055437100213</v>
      </c>
      <c r="AC1420" s="69">
        <f t="shared" si="803"/>
        <v>0.128042643923241</v>
      </c>
      <c r="AD1420" s="70">
        <f>_xlfn.PERCENTILE.EXC(AC1420:$AC$5675,0.5)</f>
        <v>8.6075617512623756E-2</v>
      </c>
      <c r="AE1420" s="70">
        <f>_xlfn.PERCENTILE.EXC($AC1420:AC$5675,0.35)</f>
        <v>4.9679471032098833E-2</v>
      </c>
      <c r="AF1420" s="71">
        <f t="shared" si="791"/>
        <v>2.9212393485786709E-2</v>
      </c>
      <c r="AG1420" s="70">
        <f t="shared" si="792"/>
        <v>-0.27366487307327381</v>
      </c>
      <c r="AH1420" s="70">
        <f t="shared" si="793"/>
        <v>-0.29773719104760293</v>
      </c>
      <c r="AI1420" s="61" t="str">
        <f t="shared" si="818"/>
        <v>Short VOL</v>
      </c>
      <c r="AJ1420" s="68" t="str">
        <f t="shared" si="819"/>
        <v>Short VOL</v>
      </c>
      <c r="AK1420" s="72" t="str">
        <f t="shared" si="820"/>
        <v>00631L</v>
      </c>
      <c r="AL1420" s="73">
        <f t="shared" si="810"/>
        <v>1</v>
      </c>
      <c r="AM1420" s="72" t="str">
        <f t="shared" si="823"/>
        <v>00631L</v>
      </c>
      <c r="AN1420" s="73">
        <f t="shared" si="811"/>
        <v>1</v>
      </c>
      <c r="AO1420" s="74" t="str">
        <f t="shared" si="817"/>
        <v>00631L</v>
      </c>
      <c r="AP1420" s="20">
        <f t="shared" si="812"/>
        <v>1</v>
      </c>
      <c r="AQ1420" s="74" t="str">
        <f t="shared" si="827"/>
        <v>00631L</v>
      </c>
      <c r="AR1420" s="20">
        <f t="shared" si="813"/>
        <v>1</v>
      </c>
      <c r="AS1420" s="74" t="str">
        <f t="shared" si="821"/>
        <v>00631L</v>
      </c>
      <c r="AT1420" s="20">
        <f t="shared" si="814"/>
        <v>1</v>
      </c>
      <c r="AU1420" s="74" t="str">
        <f t="shared" si="804"/>
        <v>00631L</v>
      </c>
      <c r="AV1420" s="20">
        <f t="shared" si="815"/>
        <v>1</v>
      </c>
      <c r="AW1420" s="74" t="str">
        <f t="shared" si="805"/>
        <v>00631L</v>
      </c>
      <c r="AX1420" s="20">
        <f t="shared" si="806"/>
        <v>1</v>
      </c>
      <c r="AY1420" s="20">
        <f t="shared" si="816"/>
        <v>0</v>
      </c>
      <c r="AZ1420" s="57">
        <v>44250</v>
      </c>
      <c r="BA1420" s="75">
        <v>29.79</v>
      </c>
      <c r="BB1420" s="90">
        <v>29.262499999999999</v>
      </c>
      <c r="BC1420" s="76">
        <f t="shared" si="824"/>
        <v>27.281250000000007</v>
      </c>
      <c r="BD1420" s="76">
        <f t="shared" si="825"/>
        <v>27.339000000000006</v>
      </c>
      <c r="BE1420" s="77">
        <f t="shared" si="794"/>
        <v>7.2623138602519746E-2</v>
      </c>
      <c r="BF1420" s="77">
        <f t="shared" si="822"/>
        <v>8.965214528695245E-2</v>
      </c>
    </row>
    <row r="1421" spans="1:58" s="23" customFormat="1" ht="15.75" customHeight="1" x14ac:dyDescent="0.4">
      <c r="A1421" s="57">
        <v>44246</v>
      </c>
      <c r="B1421" s="112">
        <v>24.798999999999999</v>
      </c>
      <c r="C1421" s="112">
        <v>27.89</v>
      </c>
      <c r="D1421" s="112">
        <v>28.817</v>
      </c>
      <c r="E1421" s="112">
        <v>29.3</v>
      </c>
      <c r="F1421" s="112">
        <v>29.6</v>
      </c>
      <c r="G1421" s="112">
        <v>29.405999999999999</v>
      </c>
      <c r="H1421" s="113">
        <v>29.4</v>
      </c>
      <c r="I1421" s="90">
        <f t="shared" si="807"/>
        <v>25.262650000000001</v>
      </c>
      <c r="J1421" s="90">
        <f t="shared" si="808"/>
        <v>28.029050000000002</v>
      </c>
      <c r="K1421" s="114">
        <v>17</v>
      </c>
      <c r="L1421" s="115">
        <v>0.05</v>
      </c>
      <c r="M1421" s="90">
        <v>18.329999999999998</v>
      </c>
      <c r="N1421" s="90">
        <v>22.05</v>
      </c>
      <c r="O1421" s="90">
        <v>27.09</v>
      </c>
      <c r="P1421" s="90">
        <v>29.36</v>
      </c>
      <c r="Q1421" s="90">
        <v>29.27</v>
      </c>
      <c r="R1421" s="63">
        <f t="shared" si="796"/>
        <v>16.070000000000007</v>
      </c>
      <c r="S1421" s="64">
        <f t="shared" si="795"/>
        <v>-1.9564250778123512E-2</v>
      </c>
      <c r="T1421" s="65">
        <f t="shared" si="826"/>
        <v>0.83129251700680262</v>
      </c>
      <c r="U1421" s="65">
        <f t="shared" si="826"/>
        <v>0.81395348837209303</v>
      </c>
      <c r="V1421" s="65">
        <f t="shared" si="797"/>
        <v>0.75102179836512262</v>
      </c>
      <c r="W1421" s="65">
        <f t="shared" si="798"/>
        <v>0.75333105568841818</v>
      </c>
      <c r="X1421" s="61">
        <f t="shared" si="809"/>
        <v>0.12464212266623659</v>
      </c>
      <c r="Y1421" s="66">
        <f t="shared" si="799"/>
        <v>3.4129692832763777E-3</v>
      </c>
      <c r="Z1421" s="61">
        <f t="shared" si="800"/>
        <v>0.10950553485085693</v>
      </c>
      <c r="AA1421" s="67">
        <f t="shared" si="801"/>
        <v>25.262650000000001</v>
      </c>
      <c r="AB1421" s="68">
        <f t="shared" si="802"/>
        <v>0.1246712018140589</v>
      </c>
      <c r="AC1421" s="69">
        <f t="shared" si="803"/>
        <v>0.14569841269841269</v>
      </c>
      <c r="AD1421" s="70">
        <f>_xlfn.PERCENTILE.EXC(AC1421:$AC$5675,0.5)</f>
        <v>8.6058519793459562E-2</v>
      </c>
      <c r="AE1421" s="70">
        <f>_xlfn.PERCENTILE.EXC($AC1421:AC$5675,0.35)</f>
        <v>4.9672342016138765E-2</v>
      </c>
      <c r="AF1421" s="71">
        <f t="shared" si="791"/>
        <v>2.9212393485786709E-2</v>
      </c>
      <c r="AG1421" s="70">
        <f t="shared" si="792"/>
        <v>-0.27366487307327381</v>
      </c>
      <c r="AH1421" s="70">
        <f t="shared" si="793"/>
        <v>-0.29773719104760293</v>
      </c>
      <c r="AI1421" s="61" t="str">
        <f t="shared" si="818"/>
        <v>Short VOL</v>
      </c>
      <c r="AJ1421" s="68" t="str">
        <f t="shared" si="819"/>
        <v>Short VOL</v>
      </c>
      <c r="AK1421" s="72" t="str">
        <f t="shared" si="820"/>
        <v>00631L</v>
      </c>
      <c r="AL1421" s="73">
        <f t="shared" si="810"/>
        <v>1</v>
      </c>
      <c r="AM1421" s="72" t="str">
        <f t="shared" si="823"/>
        <v>00631L</v>
      </c>
      <c r="AN1421" s="73">
        <f t="shared" si="811"/>
        <v>1</v>
      </c>
      <c r="AO1421" s="74" t="str">
        <f t="shared" si="817"/>
        <v>00631L</v>
      </c>
      <c r="AP1421" s="20">
        <f t="shared" si="812"/>
        <v>1</v>
      </c>
      <c r="AQ1421" s="74" t="str">
        <f t="shared" si="827"/>
        <v>00631L</v>
      </c>
      <c r="AR1421" s="20">
        <f t="shared" si="813"/>
        <v>1</v>
      </c>
      <c r="AS1421" s="74" t="str">
        <f t="shared" si="821"/>
        <v>00631L</v>
      </c>
      <c r="AT1421" s="20">
        <f t="shared" si="814"/>
        <v>1</v>
      </c>
      <c r="AU1421" s="74" t="str">
        <f t="shared" si="804"/>
        <v>00631L</v>
      </c>
      <c r="AV1421" s="20">
        <f t="shared" si="815"/>
        <v>1</v>
      </c>
      <c r="AW1421" s="74" t="str">
        <f t="shared" si="805"/>
        <v>00631L</v>
      </c>
      <c r="AX1421" s="20">
        <f t="shared" si="806"/>
        <v>1</v>
      </c>
      <c r="AY1421" s="20">
        <f t="shared" si="816"/>
        <v>0</v>
      </c>
      <c r="AZ1421" s="57">
        <v>44249</v>
      </c>
      <c r="BA1421" s="75">
        <v>29.48</v>
      </c>
      <c r="BB1421" s="90">
        <v>29.5625</v>
      </c>
      <c r="BC1421" s="76">
        <f t="shared" si="824"/>
        <v>27.232708333333335</v>
      </c>
      <c r="BD1421" s="76">
        <f t="shared" si="825"/>
        <v>27.284875000000007</v>
      </c>
      <c r="BE1421" s="77">
        <f t="shared" si="794"/>
        <v>8.5551228990873349E-2</v>
      </c>
      <c r="BF1421" s="77">
        <f t="shared" si="822"/>
        <v>8.0452081968489617E-2</v>
      </c>
    </row>
    <row r="1422" spans="1:58" s="23" customFormat="1" ht="15.75" customHeight="1" x14ac:dyDescent="0.4">
      <c r="A1422" s="57">
        <v>44245</v>
      </c>
      <c r="B1422" s="112">
        <v>25.802</v>
      </c>
      <c r="C1422" s="112">
        <v>28.65</v>
      </c>
      <c r="D1422" s="112">
        <v>29.3</v>
      </c>
      <c r="E1422" s="112">
        <v>29.582999999999998</v>
      </c>
      <c r="F1422" s="112">
        <v>29.425000000000001</v>
      </c>
      <c r="G1422" s="112">
        <v>29.5</v>
      </c>
      <c r="H1422" s="113">
        <v>29.413</v>
      </c>
      <c r="I1422" s="90">
        <f t="shared" si="807"/>
        <v>26.0868</v>
      </c>
      <c r="J1422" s="90">
        <f t="shared" si="808"/>
        <v>28.715</v>
      </c>
      <c r="K1422" s="114">
        <v>18</v>
      </c>
      <c r="L1422" s="115">
        <v>0.05</v>
      </c>
      <c r="M1422" s="90">
        <v>19.46</v>
      </c>
      <c r="N1422" s="90">
        <v>22.49</v>
      </c>
      <c r="O1422" s="90">
        <v>27.86</v>
      </c>
      <c r="P1422" s="90">
        <v>29.7</v>
      </c>
      <c r="Q1422" s="90">
        <v>29.52</v>
      </c>
      <c r="R1422" s="63">
        <f t="shared" si="796"/>
        <v>15.61</v>
      </c>
      <c r="S1422" s="64">
        <f t="shared" si="795"/>
        <v>4.6046511627906905E-2</v>
      </c>
      <c r="T1422" s="65">
        <f t="shared" si="826"/>
        <v>0.86527345486883067</v>
      </c>
      <c r="U1422" s="65">
        <f t="shared" si="826"/>
        <v>0.80725053840631722</v>
      </c>
      <c r="V1422" s="65">
        <f t="shared" si="797"/>
        <v>0.75723905723905716</v>
      </c>
      <c r="W1422" s="65">
        <f t="shared" si="798"/>
        <v>0.76185636856368555</v>
      </c>
      <c r="X1422" s="61">
        <f t="shared" si="809"/>
        <v>0.11037904038446628</v>
      </c>
      <c r="Y1422" s="66">
        <f t="shared" si="799"/>
        <v>-5.746543623026676E-3</v>
      </c>
      <c r="Z1422" s="61">
        <f t="shared" si="800"/>
        <v>0.10074827115629359</v>
      </c>
      <c r="AA1422" s="67">
        <f t="shared" si="801"/>
        <v>26.0868</v>
      </c>
      <c r="AB1422" s="68">
        <f t="shared" si="802"/>
        <v>0.14726545131169416</v>
      </c>
      <c r="AC1422" s="69">
        <f t="shared" si="803"/>
        <v>0.15992885726989783</v>
      </c>
      <c r="AD1422" s="70">
        <f>_xlfn.PERCENTILE.EXC(AC1422:$AC$5675,0.5)</f>
        <v>8.5968191194439783E-2</v>
      </c>
      <c r="AE1422" s="70">
        <f>_xlfn.PERCENTILE.EXC($AC1422:AC$5675,0.35)</f>
        <v>4.966521300017869E-2</v>
      </c>
      <c r="AF1422" s="71">
        <f t="shared" ref="AF1422:AF1485" si="828">_xlfn.PERCENTILE.EXC($AC1422:$AC2422,0.28)</f>
        <v>2.9212393485786709E-2</v>
      </c>
      <c r="AG1422" s="70">
        <f t="shared" ref="AG1422:AG1485" si="829">_xlfn.PERCENTILE.EXC($AC1422:$AC2422,0.01)</f>
        <v>-0.27366487307327381</v>
      </c>
      <c r="AH1422" s="70">
        <f t="shared" ref="AH1422:AH1485" si="830">_xlfn.PERCENTILE.EXC($AC1422:$AC2422,0.005)</f>
        <v>-0.29773719104760293</v>
      </c>
      <c r="AI1422" s="61" t="str">
        <f t="shared" si="818"/>
        <v>Short VOL</v>
      </c>
      <c r="AJ1422" s="68" t="str">
        <f t="shared" si="819"/>
        <v>Short VOL</v>
      </c>
      <c r="AK1422" s="72" t="str">
        <f t="shared" si="820"/>
        <v>00631L</v>
      </c>
      <c r="AL1422" s="73">
        <f t="shared" si="810"/>
        <v>1</v>
      </c>
      <c r="AM1422" s="72" t="str">
        <f t="shared" si="823"/>
        <v>00631L</v>
      </c>
      <c r="AN1422" s="73">
        <f t="shared" si="811"/>
        <v>1</v>
      </c>
      <c r="AO1422" s="74" t="str">
        <f t="shared" si="817"/>
        <v>00631L</v>
      </c>
      <c r="AP1422" s="20">
        <f t="shared" si="812"/>
        <v>1</v>
      </c>
      <c r="AQ1422" s="74" t="str">
        <f t="shared" si="827"/>
        <v>00631L</v>
      </c>
      <c r="AR1422" s="20">
        <f t="shared" si="813"/>
        <v>1</v>
      </c>
      <c r="AS1422" s="74" t="str">
        <f t="shared" si="821"/>
        <v>00631L</v>
      </c>
      <c r="AT1422" s="20">
        <f t="shared" si="814"/>
        <v>1</v>
      </c>
      <c r="AU1422" s="74" t="str">
        <f t="shared" si="804"/>
        <v>00631L</v>
      </c>
      <c r="AV1422" s="20">
        <f t="shared" si="815"/>
        <v>1</v>
      </c>
      <c r="AW1422" s="74" t="str">
        <f t="shared" si="805"/>
        <v>00631L</v>
      </c>
      <c r="AX1422" s="20">
        <f t="shared" si="806"/>
        <v>1</v>
      </c>
      <c r="AY1422" s="20">
        <f t="shared" si="816"/>
        <v>0</v>
      </c>
      <c r="AZ1422" s="57">
        <v>44246</v>
      </c>
      <c r="BA1422" s="75">
        <v>29.49</v>
      </c>
      <c r="BB1422" s="90">
        <v>29.6875</v>
      </c>
      <c r="BC1422" s="76">
        <f t="shared" si="824"/>
        <v>27.183958333333337</v>
      </c>
      <c r="BD1422" s="76">
        <f t="shared" si="825"/>
        <v>27.2315</v>
      </c>
      <c r="BE1422" s="77">
        <f t="shared" si="794"/>
        <v>9.2096288405386015E-2</v>
      </c>
      <c r="BF1422" s="77">
        <f t="shared" si="822"/>
        <v>8.2937039825202355E-2</v>
      </c>
    </row>
    <row r="1423" spans="1:58" s="23" customFormat="1" ht="15.75" customHeight="1" x14ac:dyDescent="0.4">
      <c r="A1423" s="57">
        <v>44244</v>
      </c>
      <c r="B1423" s="112">
        <v>25.6</v>
      </c>
      <c r="C1423" s="112">
        <v>28.55</v>
      </c>
      <c r="D1423" s="112">
        <v>29.187000000000001</v>
      </c>
      <c r="E1423" s="112">
        <v>29.452000000000002</v>
      </c>
      <c r="F1423" s="112">
        <v>29.521999999999998</v>
      </c>
      <c r="G1423" s="112">
        <v>29.309000000000001</v>
      </c>
      <c r="H1423" s="113">
        <v>29.288</v>
      </c>
      <c r="I1423" s="90">
        <f t="shared" si="807"/>
        <v>25.747500000000002</v>
      </c>
      <c r="J1423" s="90">
        <f t="shared" si="808"/>
        <v>28.581849999999999</v>
      </c>
      <c r="K1423" s="114">
        <v>19</v>
      </c>
      <c r="L1423" s="115">
        <v>0.05</v>
      </c>
      <c r="M1423" s="90">
        <v>18.41</v>
      </c>
      <c r="N1423" s="90">
        <v>21.5</v>
      </c>
      <c r="O1423" s="90">
        <v>27.52</v>
      </c>
      <c r="P1423" s="90">
        <v>30.22</v>
      </c>
      <c r="Q1423" s="90">
        <v>29.4</v>
      </c>
      <c r="R1423" s="63">
        <f t="shared" si="796"/>
        <v>17.829999999999998</v>
      </c>
      <c r="S1423" s="64">
        <f t="shared" si="795"/>
        <v>1.8639328984156173E-3</v>
      </c>
      <c r="T1423" s="65">
        <f t="shared" si="826"/>
        <v>0.85627906976744184</v>
      </c>
      <c r="U1423" s="65">
        <f t="shared" si="826"/>
        <v>0.78125</v>
      </c>
      <c r="V1423" s="65">
        <f t="shared" si="797"/>
        <v>0.71144937127729979</v>
      </c>
      <c r="W1423" s="65">
        <f t="shared" si="798"/>
        <v>0.73129251700680276</v>
      </c>
      <c r="X1423" s="61">
        <f t="shared" si="809"/>
        <v>0.11523437499999997</v>
      </c>
      <c r="Y1423" s="66">
        <f t="shared" si="799"/>
        <v>-5.5683824528046134E-3</v>
      </c>
      <c r="Z1423" s="61">
        <f t="shared" si="800"/>
        <v>0.11008253228468771</v>
      </c>
      <c r="AA1423" s="67">
        <f t="shared" si="801"/>
        <v>25.747500000000002</v>
      </c>
      <c r="AB1423" s="68">
        <f t="shared" si="802"/>
        <v>0.19069767441860472</v>
      </c>
      <c r="AC1423" s="69">
        <f t="shared" si="803"/>
        <v>0.19755813953488383</v>
      </c>
      <c r="AD1423" s="70">
        <f>_xlfn.PERCENTILE.EXC(AC1423:$AC$5675,0.5)</f>
        <v>8.5877862595420004E-2</v>
      </c>
      <c r="AE1423" s="70">
        <f>_xlfn.PERCENTILE.EXC($AC1423:AC$5675,0.35)</f>
        <v>4.9657789148738543E-2</v>
      </c>
      <c r="AF1423" s="71">
        <f t="shared" si="828"/>
        <v>2.9212393485786709E-2</v>
      </c>
      <c r="AG1423" s="70">
        <f t="shared" si="829"/>
        <v>-0.27366487307327381</v>
      </c>
      <c r="AH1423" s="70">
        <f t="shared" si="830"/>
        <v>-0.29773719104760293</v>
      </c>
      <c r="AI1423" s="61" t="str">
        <f t="shared" si="818"/>
        <v>Short VOL</v>
      </c>
      <c r="AJ1423" s="68" t="str">
        <f t="shared" si="819"/>
        <v>Short VOL</v>
      </c>
      <c r="AK1423" s="72" t="str">
        <f t="shared" si="820"/>
        <v>00631L</v>
      </c>
      <c r="AL1423" s="73">
        <f t="shared" si="810"/>
        <v>1</v>
      </c>
      <c r="AM1423" s="72" t="str">
        <f t="shared" si="823"/>
        <v>00631L</v>
      </c>
      <c r="AN1423" s="73">
        <f t="shared" si="811"/>
        <v>1</v>
      </c>
      <c r="AO1423" s="74" t="str">
        <f t="shared" si="817"/>
        <v>00631L</v>
      </c>
      <c r="AP1423" s="20">
        <f t="shared" si="812"/>
        <v>1</v>
      </c>
      <c r="AQ1423" s="74" t="str">
        <f t="shared" si="827"/>
        <v>00631L</v>
      </c>
      <c r="AR1423" s="20">
        <f t="shared" si="813"/>
        <v>1</v>
      </c>
      <c r="AS1423" s="74" t="str">
        <f t="shared" si="821"/>
        <v>00631L</v>
      </c>
      <c r="AT1423" s="20">
        <f t="shared" si="814"/>
        <v>1</v>
      </c>
      <c r="AU1423" s="74" t="str">
        <f t="shared" si="804"/>
        <v>00631L</v>
      </c>
      <c r="AV1423" s="20">
        <f t="shared" si="815"/>
        <v>1</v>
      </c>
      <c r="AW1423" s="74" t="str">
        <f t="shared" si="805"/>
        <v>00631L</v>
      </c>
      <c r="AX1423" s="20">
        <f t="shared" si="806"/>
        <v>1</v>
      </c>
      <c r="AY1423" s="20">
        <f t="shared" si="816"/>
        <v>0</v>
      </c>
      <c r="AZ1423" s="57">
        <v>44245</v>
      </c>
      <c r="BA1423" s="75">
        <v>29.66</v>
      </c>
      <c r="BB1423" s="90">
        <v>29.65</v>
      </c>
      <c r="BC1423" s="76">
        <f t="shared" si="824"/>
        <v>27.126458333333336</v>
      </c>
      <c r="BD1423" s="76">
        <f t="shared" si="825"/>
        <v>27.183500000000002</v>
      </c>
      <c r="BE1423" s="77">
        <f t="shared" si="794"/>
        <v>9.3028792614836237E-2</v>
      </c>
      <c r="BF1423" s="77">
        <f t="shared" si="822"/>
        <v>9.110305884084087E-2</v>
      </c>
    </row>
    <row r="1424" spans="1:58" s="23" customFormat="1" ht="15.75" customHeight="1" x14ac:dyDescent="0.4">
      <c r="A1424" s="57">
        <v>44243</v>
      </c>
      <c r="B1424" s="112">
        <v>21.242000000000001</v>
      </c>
      <c r="C1424" s="112">
        <v>26.125</v>
      </c>
      <c r="D1424" s="112">
        <v>28.475999999999999</v>
      </c>
      <c r="E1424" s="112">
        <v>29.097999999999999</v>
      </c>
      <c r="F1424" s="112">
        <v>29.401</v>
      </c>
      <c r="G1424" s="112">
        <v>29.402000000000001</v>
      </c>
      <c r="H1424" s="113">
        <v>29.199000000000002</v>
      </c>
      <c r="I1424" s="90">
        <f t="shared" si="807"/>
        <v>26.125</v>
      </c>
      <c r="J1424" s="90">
        <f t="shared" si="808"/>
        <v>28.475999999999999</v>
      </c>
      <c r="K1424" s="114">
        <v>0</v>
      </c>
      <c r="L1424" s="115">
        <v>5.2631578947368418E-2</v>
      </c>
      <c r="M1424" s="90">
        <v>19.32</v>
      </c>
      <c r="N1424" s="90">
        <v>21.46</v>
      </c>
      <c r="O1424" s="90">
        <v>27.55</v>
      </c>
      <c r="P1424" s="90">
        <v>30.18</v>
      </c>
      <c r="Q1424" s="90">
        <v>29.41</v>
      </c>
      <c r="R1424" s="63">
        <f t="shared" si="796"/>
        <v>16.950000000000003</v>
      </c>
      <c r="S1424" s="64">
        <f t="shared" si="795"/>
        <v>7.4611917876815328E-2</v>
      </c>
      <c r="T1424" s="65">
        <f t="shared" si="826"/>
        <v>0.90027958993476231</v>
      </c>
      <c r="U1424" s="65">
        <f t="shared" si="826"/>
        <v>0.77894736842105261</v>
      </c>
      <c r="V1424" s="65">
        <f t="shared" si="797"/>
        <v>0.71106693174287616</v>
      </c>
      <c r="W1424" s="65">
        <f t="shared" si="798"/>
        <v>0.7296837810268616</v>
      </c>
      <c r="X1424" s="61">
        <f t="shared" si="809"/>
        <v>0.22987477638640424</v>
      </c>
      <c r="Y1424" s="66">
        <f t="shared" si="799"/>
        <v>3.4710289366967711E-3</v>
      </c>
      <c r="Z1424" s="61">
        <f t="shared" si="800"/>
        <v>8.9990430622009537E-2</v>
      </c>
      <c r="AA1424" s="67">
        <f t="shared" si="801"/>
        <v>26.125</v>
      </c>
      <c r="AB1424" s="68">
        <f t="shared" si="802"/>
        <v>-1.0158434296365329E-2</v>
      </c>
      <c r="AC1424" s="69">
        <f t="shared" si="803"/>
        <v>0.21738117427772596</v>
      </c>
      <c r="AD1424" s="70">
        <f>_xlfn.PERCENTILE.EXC(AC1424:$AC$5675,0.5)</f>
        <v>8.5852944036563544E-2</v>
      </c>
      <c r="AE1424" s="70">
        <f>_xlfn.PERCENTILE.EXC($AC1424:AC$5675,0.35)</f>
        <v>4.964962820859823E-2</v>
      </c>
      <c r="AF1424" s="71">
        <f t="shared" si="828"/>
        <v>2.9212393485786709E-2</v>
      </c>
      <c r="AG1424" s="70">
        <f t="shared" si="829"/>
        <v>-0.27366487307327381</v>
      </c>
      <c r="AH1424" s="70">
        <f t="shared" si="830"/>
        <v>-0.29773719104760293</v>
      </c>
      <c r="AI1424" s="61" t="str">
        <f t="shared" si="818"/>
        <v>Short VOL</v>
      </c>
      <c r="AJ1424" s="68" t="str">
        <f t="shared" si="819"/>
        <v>Short VOL</v>
      </c>
      <c r="AK1424" s="72" t="str">
        <f t="shared" si="820"/>
        <v>00631L</v>
      </c>
      <c r="AL1424" s="73">
        <f t="shared" si="810"/>
        <v>1</v>
      </c>
      <c r="AM1424" s="72" t="str">
        <f t="shared" si="823"/>
        <v>00631L</v>
      </c>
      <c r="AN1424" s="73">
        <f t="shared" si="811"/>
        <v>1</v>
      </c>
      <c r="AO1424" s="74" t="str">
        <f t="shared" si="817"/>
        <v>00631L</v>
      </c>
      <c r="AP1424" s="20">
        <f t="shared" si="812"/>
        <v>1</v>
      </c>
      <c r="AQ1424" s="74" t="str">
        <f t="shared" si="827"/>
        <v>00631L</v>
      </c>
      <c r="AR1424" s="20">
        <f t="shared" si="813"/>
        <v>1</v>
      </c>
      <c r="AS1424" s="74" t="str">
        <f t="shared" si="821"/>
        <v>00631L</v>
      </c>
      <c r="AT1424" s="20">
        <f t="shared" si="814"/>
        <v>1</v>
      </c>
      <c r="AU1424" s="74" t="str">
        <f t="shared" si="804"/>
        <v>00631L</v>
      </c>
      <c r="AV1424" s="20">
        <f t="shared" si="815"/>
        <v>1</v>
      </c>
      <c r="AW1424" s="74" t="str">
        <f t="shared" si="805"/>
        <v>00631L</v>
      </c>
      <c r="AX1424" s="20">
        <f t="shared" si="806"/>
        <v>1</v>
      </c>
      <c r="AY1424" s="20">
        <f t="shared" si="816"/>
        <v>0</v>
      </c>
      <c r="AZ1424" s="57">
        <v>44244</v>
      </c>
      <c r="BA1424" s="75">
        <v>29.7</v>
      </c>
      <c r="BB1424" s="90">
        <v>30.012499999999999</v>
      </c>
      <c r="BC1424" s="76">
        <f t="shared" si="824"/>
        <v>27.067916666666669</v>
      </c>
      <c r="BD1424" s="76">
        <f t="shared" si="825"/>
        <v>27.127291666666668</v>
      </c>
      <c r="BE1424" s="77">
        <f t="shared" si="794"/>
        <v>0.10878500069270189</v>
      </c>
      <c r="BF1424" s="77">
        <f t="shared" si="822"/>
        <v>9.4838377710024416E-2</v>
      </c>
    </row>
    <row r="1425" spans="1:58" s="23" customFormat="1" ht="15.75" customHeight="1" x14ac:dyDescent="0.4">
      <c r="A1425" s="57">
        <v>44239</v>
      </c>
      <c r="B1425" s="112">
        <v>21.359000000000002</v>
      </c>
      <c r="C1425" s="112">
        <v>25.879000000000001</v>
      </c>
      <c r="D1425" s="112">
        <v>28.149000000000001</v>
      </c>
      <c r="E1425" s="112">
        <v>28.75</v>
      </c>
      <c r="F1425" s="112">
        <v>29.094999999999999</v>
      </c>
      <c r="G1425" s="112">
        <v>29.084</v>
      </c>
      <c r="H1425" s="113">
        <v>28.8</v>
      </c>
      <c r="I1425" s="90">
        <f t="shared" si="807"/>
        <v>25.641105263157897</v>
      </c>
      <c r="J1425" s="90">
        <f t="shared" si="808"/>
        <v>28.029526315789475</v>
      </c>
      <c r="K1425" s="114">
        <v>1</v>
      </c>
      <c r="L1425" s="115">
        <v>5.2631578947368418E-2</v>
      </c>
      <c r="M1425" s="90">
        <v>15.05</v>
      </c>
      <c r="N1425" s="90">
        <v>19.97</v>
      </c>
      <c r="O1425" s="90">
        <v>26.5</v>
      </c>
      <c r="P1425" s="90">
        <v>29.34</v>
      </c>
      <c r="Q1425" s="90">
        <v>28.84</v>
      </c>
      <c r="R1425" s="63">
        <f t="shared" si="796"/>
        <v>20.820000000000007</v>
      </c>
      <c r="S1425" s="64">
        <f t="shared" si="795"/>
        <v>-6.0235294117647109E-2</v>
      </c>
      <c r="T1425" s="65">
        <f t="shared" si="826"/>
        <v>0.75363044566850279</v>
      </c>
      <c r="U1425" s="65">
        <f t="shared" si="826"/>
        <v>0.75358490566037728</v>
      </c>
      <c r="V1425" s="65">
        <f t="shared" si="797"/>
        <v>0.6806407634628493</v>
      </c>
      <c r="W1425" s="65">
        <f t="shared" si="798"/>
        <v>0.69244105409153944</v>
      </c>
      <c r="X1425" s="61">
        <f t="shared" si="809"/>
        <v>0.21162039421321219</v>
      </c>
      <c r="Y1425" s="66">
        <f t="shared" si="799"/>
        <v>1.7391304347826335E-3</v>
      </c>
      <c r="Z1425" s="61">
        <f t="shared" si="800"/>
        <v>9.3148131803169637E-2</v>
      </c>
      <c r="AA1425" s="67">
        <f t="shared" si="801"/>
        <v>25.641105263157897</v>
      </c>
      <c r="AB1425" s="68">
        <f t="shared" si="802"/>
        <v>6.9554331497246019E-2</v>
      </c>
      <c r="AC1425" s="69">
        <f t="shared" si="803"/>
        <v>0.2839812350104105</v>
      </c>
      <c r="AD1425" s="70">
        <f>_xlfn.PERCENTILE.EXC(AC1425:$AC$5675,0.5)</f>
        <v>8.5828025477707098E-2</v>
      </c>
      <c r="AE1425" s="70">
        <f>_xlfn.PERCENTILE.EXC($AC1425:AC$5675,0.35)</f>
        <v>4.9641467268457917E-2</v>
      </c>
      <c r="AF1425" s="71">
        <f t="shared" si="828"/>
        <v>2.9212393485786709E-2</v>
      </c>
      <c r="AG1425" s="70">
        <f t="shared" si="829"/>
        <v>-0.27366487307327381</v>
      </c>
      <c r="AH1425" s="70">
        <f t="shared" si="830"/>
        <v>-0.29773719104760293</v>
      </c>
      <c r="AI1425" s="61" t="str">
        <f t="shared" si="818"/>
        <v>Short VOL</v>
      </c>
      <c r="AJ1425" s="68" t="str">
        <f t="shared" si="819"/>
        <v>Short VOL</v>
      </c>
      <c r="AK1425" s="72" t="str">
        <f t="shared" si="820"/>
        <v>00631L</v>
      </c>
      <c r="AL1425" s="73">
        <f t="shared" si="810"/>
        <v>1</v>
      </c>
      <c r="AM1425" s="72" t="str">
        <f t="shared" si="823"/>
        <v>00631L</v>
      </c>
      <c r="AN1425" s="73">
        <f t="shared" si="811"/>
        <v>1</v>
      </c>
      <c r="AO1425" s="74" t="str">
        <f t="shared" si="817"/>
        <v>00631L</v>
      </c>
      <c r="AP1425" s="20">
        <f t="shared" si="812"/>
        <v>1</v>
      </c>
      <c r="AQ1425" s="74" t="str">
        <f t="shared" si="827"/>
        <v>00631L</v>
      </c>
      <c r="AR1425" s="20">
        <f t="shared" si="813"/>
        <v>1</v>
      </c>
      <c r="AS1425" s="74" t="str">
        <f t="shared" si="821"/>
        <v>00631L</v>
      </c>
      <c r="AT1425" s="20">
        <f t="shared" si="814"/>
        <v>1</v>
      </c>
      <c r="AU1425" s="74" t="str">
        <f t="shared" si="804"/>
        <v>00631L</v>
      </c>
      <c r="AV1425" s="20">
        <f t="shared" si="815"/>
        <v>1</v>
      </c>
      <c r="AW1425" s="74" t="str">
        <f t="shared" si="805"/>
        <v>00631L</v>
      </c>
      <c r="AX1425" s="20">
        <f t="shared" si="806"/>
        <v>1</v>
      </c>
      <c r="AY1425" s="20">
        <f t="shared" si="816"/>
        <v>0</v>
      </c>
      <c r="AZ1425" s="57">
        <v>44243</v>
      </c>
      <c r="BA1425" s="75">
        <v>29.79</v>
      </c>
      <c r="BB1425" s="90">
        <v>30.012499999999999</v>
      </c>
      <c r="BC1425" s="76">
        <f t="shared" si="824"/>
        <v>26.997916666666661</v>
      </c>
      <c r="BD1425" s="76">
        <f t="shared" si="825"/>
        <v>27.064208333333333</v>
      </c>
      <c r="BE1425" s="77">
        <f t="shared" ref="BE1425:BE1488" si="831">(BB1425-BC1425)/BC1425</f>
        <v>0.11165985029709101</v>
      </c>
      <c r="BF1425" s="77">
        <f t="shared" si="822"/>
        <v>0.1007157361890935</v>
      </c>
    </row>
    <row r="1426" spans="1:58" s="23" customFormat="1" ht="15.75" customHeight="1" x14ac:dyDescent="0.4">
      <c r="A1426" s="57">
        <v>44238</v>
      </c>
      <c r="B1426" s="112">
        <v>22.71</v>
      </c>
      <c r="C1426" s="112">
        <v>26.692</v>
      </c>
      <c r="D1426" s="112">
        <v>28.692</v>
      </c>
      <c r="E1426" s="112">
        <v>29.042000000000002</v>
      </c>
      <c r="F1426" s="112">
        <v>29.102</v>
      </c>
      <c r="G1426" s="112">
        <v>29.05</v>
      </c>
      <c r="H1426" s="113">
        <v>28.74</v>
      </c>
      <c r="I1426" s="90">
        <f t="shared" si="807"/>
        <v>26.272842105263159</v>
      </c>
      <c r="J1426" s="90">
        <f t="shared" si="808"/>
        <v>28.481473684210528</v>
      </c>
      <c r="K1426" s="114">
        <v>2</v>
      </c>
      <c r="L1426" s="115">
        <v>5.2631578947368418E-2</v>
      </c>
      <c r="M1426" s="90">
        <v>17.09</v>
      </c>
      <c r="N1426" s="90">
        <v>21.25</v>
      </c>
      <c r="O1426" s="90">
        <v>27.22</v>
      </c>
      <c r="P1426" s="90">
        <v>29.57</v>
      </c>
      <c r="Q1426" s="90">
        <v>28.96</v>
      </c>
      <c r="R1426" s="63">
        <f t="shared" si="796"/>
        <v>18.449999999999996</v>
      </c>
      <c r="S1426" s="64">
        <f t="shared" ref="S1426:S1489" si="832">(N1426-N1427)/N1427</f>
        <v>-3.3651659845384194E-2</v>
      </c>
      <c r="T1426" s="65">
        <f t="shared" si="826"/>
        <v>0.80423529411764705</v>
      </c>
      <c r="U1426" s="65">
        <f t="shared" si="826"/>
        <v>0.7806759735488612</v>
      </c>
      <c r="V1426" s="65">
        <f t="shared" si="797"/>
        <v>0.7186337504227257</v>
      </c>
      <c r="W1426" s="65">
        <f t="shared" si="798"/>
        <v>0.73377071823204421</v>
      </c>
      <c r="X1426" s="61">
        <f t="shared" si="809"/>
        <v>0.17534125935711137</v>
      </c>
      <c r="Y1426" s="66">
        <f t="shared" si="799"/>
        <v>-1.0398732869637186E-2</v>
      </c>
      <c r="Z1426" s="61">
        <f t="shared" si="800"/>
        <v>8.4065194397256335E-2</v>
      </c>
      <c r="AA1426" s="67">
        <f t="shared" si="801"/>
        <v>26.272842105263155</v>
      </c>
      <c r="AB1426" s="68">
        <f t="shared" si="802"/>
        <v>6.8705882352941214E-2</v>
      </c>
      <c r="AC1426" s="69">
        <f t="shared" si="803"/>
        <v>0.23636904024767791</v>
      </c>
      <c r="AD1426" s="70">
        <f>_xlfn.PERCENTILE.EXC(AC1426:$AC$5675,0.5)</f>
        <v>8.5812758258566713E-2</v>
      </c>
      <c r="AE1426" s="70">
        <f>_xlfn.PERCENTILE.EXC($AC1426:AC$5675,0.35)</f>
        <v>4.9635951301026514E-2</v>
      </c>
      <c r="AF1426" s="71">
        <f t="shared" si="828"/>
        <v>2.9212393485786709E-2</v>
      </c>
      <c r="AG1426" s="70">
        <f t="shared" si="829"/>
        <v>-0.27366487307327381</v>
      </c>
      <c r="AH1426" s="70">
        <f t="shared" si="830"/>
        <v>-0.29773719104760293</v>
      </c>
      <c r="AI1426" s="61" t="str">
        <f t="shared" si="818"/>
        <v>Short VOL</v>
      </c>
      <c r="AJ1426" s="68" t="str">
        <f t="shared" si="819"/>
        <v>Short VOL</v>
      </c>
      <c r="AK1426" s="72" t="str">
        <f t="shared" si="820"/>
        <v>00631L</v>
      </c>
      <c r="AL1426" s="73">
        <f t="shared" si="810"/>
        <v>1</v>
      </c>
      <c r="AM1426" s="72" t="str">
        <f t="shared" si="823"/>
        <v>00631L</v>
      </c>
      <c r="AN1426" s="73">
        <f t="shared" si="811"/>
        <v>1</v>
      </c>
      <c r="AO1426" s="74" t="str">
        <f t="shared" si="817"/>
        <v>00631L</v>
      </c>
      <c r="AP1426" s="20">
        <f t="shared" si="812"/>
        <v>1</v>
      </c>
      <c r="AQ1426" s="74" t="str">
        <f t="shared" si="827"/>
        <v>00631L</v>
      </c>
      <c r="AR1426" s="20">
        <f t="shared" si="813"/>
        <v>1</v>
      </c>
      <c r="AS1426" s="74" t="str">
        <f t="shared" si="821"/>
        <v>00631L</v>
      </c>
      <c r="AT1426" s="20">
        <f t="shared" si="814"/>
        <v>1</v>
      </c>
      <c r="AU1426" s="74" t="str">
        <f t="shared" si="804"/>
        <v>00631L</v>
      </c>
      <c r="AV1426" s="20">
        <f t="shared" si="815"/>
        <v>1</v>
      </c>
      <c r="AW1426" s="74" t="str">
        <f t="shared" si="805"/>
        <v>00631L</v>
      </c>
      <c r="AX1426" s="20">
        <f t="shared" si="806"/>
        <v>1</v>
      </c>
      <c r="AY1426" s="20">
        <f t="shared" si="816"/>
        <v>0</v>
      </c>
      <c r="AZ1426" s="57">
        <v>44239</v>
      </c>
      <c r="BA1426" s="75">
        <v>30</v>
      </c>
      <c r="BB1426" s="90">
        <v>29.6</v>
      </c>
      <c r="BC1426" s="76">
        <f t="shared" si="824"/>
        <v>26.927708333333332</v>
      </c>
      <c r="BD1426" s="76">
        <f t="shared" si="825"/>
        <v>26.997708333333332</v>
      </c>
      <c r="BE1426" s="77">
        <f t="shared" si="831"/>
        <v>9.9239476066319665E-2</v>
      </c>
      <c r="BF1426" s="77">
        <f t="shared" si="822"/>
        <v>0.11120542638649891</v>
      </c>
    </row>
    <row r="1427" spans="1:58" s="23" customFormat="1" ht="15.75" customHeight="1" x14ac:dyDescent="0.4">
      <c r="A1427" s="57">
        <v>44237</v>
      </c>
      <c r="B1427" s="112">
        <v>23.741</v>
      </c>
      <c r="C1427" s="112">
        <v>27.286000000000001</v>
      </c>
      <c r="D1427" s="112">
        <v>28.85</v>
      </c>
      <c r="E1427" s="112">
        <v>29.2</v>
      </c>
      <c r="F1427" s="112">
        <v>29.241</v>
      </c>
      <c r="G1427" s="112">
        <v>29.071000000000002</v>
      </c>
      <c r="H1427" s="113">
        <v>28.751999999999999</v>
      </c>
      <c r="I1427" s="90">
        <f t="shared" si="807"/>
        <v>26.726263157894738</v>
      </c>
      <c r="J1427" s="90">
        <f t="shared" si="808"/>
        <v>28.603052631578947</v>
      </c>
      <c r="K1427" s="114">
        <v>3</v>
      </c>
      <c r="L1427" s="115">
        <v>5.2631578947368418E-2</v>
      </c>
      <c r="M1427" s="90">
        <v>17.68</v>
      </c>
      <c r="N1427" s="90">
        <v>21.99</v>
      </c>
      <c r="O1427" s="90">
        <v>27.49</v>
      </c>
      <c r="P1427" s="90">
        <v>30</v>
      </c>
      <c r="Q1427" s="90">
        <v>28.99</v>
      </c>
      <c r="R1427" s="63">
        <f t="shared" si="796"/>
        <v>17.819999999999993</v>
      </c>
      <c r="S1427" s="64">
        <f t="shared" si="832"/>
        <v>1.6643550624133124E-2</v>
      </c>
      <c r="T1427" s="65">
        <f t="shared" si="826"/>
        <v>0.80400181900864032</v>
      </c>
      <c r="U1427" s="65">
        <f t="shared" si="826"/>
        <v>0.79992724627137135</v>
      </c>
      <c r="V1427" s="65">
        <f t="shared" si="797"/>
        <v>0.73299999999999998</v>
      </c>
      <c r="W1427" s="65">
        <f t="shared" si="798"/>
        <v>0.75853742669886171</v>
      </c>
      <c r="X1427" s="61">
        <f t="shared" si="809"/>
        <v>0.14931974221810376</v>
      </c>
      <c r="Y1427" s="66">
        <f t="shared" si="799"/>
        <v>-1.5342465753424671E-2</v>
      </c>
      <c r="Z1427" s="61">
        <f t="shared" si="800"/>
        <v>7.0222666842589224E-2</v>
      </c>
      <c r="AA1427" s="67">
        <f t="shared" si="801"/>
        <v>26.726263157894738</v>
      </c>
      <c r="AB1427" s="68">
        <f t="shared" si="802"/>
        <v>7.9627103228740392E-2</v>
      </c>
      <c r="AC1427" s="69">
        <f t="shared" si="803"/>
        <v>0.21538259017256664</v>
      </c>
      <c r="AD1427" s="70">
        <f>_xlfn.PERCENTILE.EXC(AC1427:$AC$5675,0.5)</f>
        <v>8.5797491039426327E-2</v>
      </c>
      <c r="AE1427" s="70">
        <f>_xlfn.PERCENTILE.EXC($AC1427:AC$5675,0.35)</f>
        <v>4.9633961963873652E-2</v>
      </c>
      <c r="AF1427" s="71">
        <f t="shared" si="828"/>
        <v>2.9212393485786709E-2</v>
      </c>
      <c r="AG1427" s="70">
        <f t="shared" si="829"/>
        <v>-0.27366487307327381</v>
      </c>
      <c r="AH1427" s="70">
        <f t="shared" si="830"/>
        <v>-0.29773719104760293</v>
      </c>
      <c r="AI1427" s="61" t="str">
        <f t="shared" si="818"/>
        <v>Short VOL</v>
      </c>
      <c r="AJ1427" s="68" t="str">
        <f t="shared" si="819"/>
        <v>Short VOL</v>
      </c>
      <c r="AK1427" s="72" t="str">
        <f t="shared" si="820"/>
        <v>00631L</v>
      </c>
      <c r="AL1427" s="73">
        <f t="shared" si="810"/>
        <v>1</v>
      </c>
      <c r="AM1427" s="72" t="str">
        <f t="shared" si="823"/>
        <v>00631L</v>
      </c>
      <c r="AN1427" s="73">
        <f t="shared" si="811"/>
        <v>1</v>
      </c>
      <c r="AO1427" s="74" t="str">
        <f t="shared" si="817"/>
        <v>00631L</v>
      </c>
      <c r="AP1427" s="20">
        <f t="shared" si="812"/>
        <v>1</v>
      </c>
      <c r="AQ1427" s="74" t="str">
        <f t="shared" si="827"/>
        <v>00631L</v>
      </c>
      <c r="AR1427" s="20">
        <f t="shared" si="813"/>
        <v>1</v>
      </c>
      <c r="AS1427" s="74" t="str">
        <f t="shared" si="821"/>
        <v>00631L</v>
      </c>
      <c r="AT1427" s="20">
        <f t="shared" si="814"/>
        <v>1</v>
      </c>
      <c r="AU1427" s="74" t="str">
        <f t="shared" si="804"/>
        <v>00631L</v>
      </c>
      <c r="AV1427" s="20">
        <f t="shared" si="815"/>
        <v>1</v>
      </c>
      <c r="AW1427" s="74" t="str">
        <f t="shared" si="805"/>
        <v>00631L</v>
      </c>
      <c r="AX1427" s="20">
        <f t="shared" si="806"/>
        <v>1</v>
      </c>
      <c r="AY1427" s="20">
        <f t="shared" si="816"/>
        <v>0</v>
      </c>
      <c r="AZ1427" s="57">
        <v>44238</v>
      </c>
      <c r="BA1427" s="75">
        <v>29.61</v>
      </c>
      <c r="BB1427" s="90">
        <v>29.324999999999999</v>
      </c>
      <c r="BC1427" s="76">
        <f t="shared" si="824"/>
        <v>26.860625000000002</v>
      </c>
      <c r="BD1427" s="76">
        <f t="shared" si="825"/>
        <v>26.927874999999997</v>
      </c>
      <c r="BE1427" s="77">
        <f t="shared" si="831"/>
        <v>9.1746748260697453E-2</v>
      </c>
      <c r="BF1427" s="77">
        <f t="shared" si="822"/>
        <v>9.9604034852360357E-2</v>
      </c>
    </row>
    <row r="1428" spans="1:58" s="23" customFormat="1" ht="15.75" customHeight="1" x14ac:dyDescent="0.4">
      <c r="A1428" s="57">
        <v>44236</v>
      </c>
      <c r="B1428" s="112">
        <v>23.702000000000002</v>
      </c>
      <c r="C1428" s="112">
        <v>26.686</v>
      </c>
      <c r="D1428" s="112">
        <v>28.145</v>
      </c>
      <c r="E1428" s="112">
        <v>28.5</v>
      </c>
      <c r="F1428" s="112">
        <v>28.597000000000001</v>
      </c>
      <c r="G1428" s="112">
        <v>28.593</v>
      </c>
      <c r="H1428" s="113">
        <v>28.3</v>
      </c>
      <c r="I1428" s="90">
        <f t="shared" si="807"/>
        <v>26.05778947368421</v>
      </c>
      <c r="J1428" s="90">
        <f t="shared" si="808"/>
        <v>27.837842105263157</v>
      </c>
      <c r="K1428" s="114">
        <v>4</v>
      </c>
      <c r="L1428" s="115">
        <v>5.2631578947368418E-2</v>
      </c>
      <c r="M1428" s="90">
        <v>17.09</v>
      </c>
      <c r="N1428" s="90">
        <v>21.63</v>
      </c>
      <c r="O1428" s="90">
        <v>27.11</v>
      </c>
      <c r="P1428" s="90">
        <v>29.19</v>
      </c>
      <c r="Q1428" s="90">
        <v>28.63</v>
      </c>
      <c r="R1428" s="63">
        <f t="shared" si="796"/>
        <v>17.579999999999998</v>
      </c>
      <c r="S1428" s="64">
        <f t="shared" si="832"/>
        <v>1.8361581920903983E-2</v>
      </c>
      <c r="T1428" s="65">
        <f t="shared" si="826"/>
        <v>0.7901063337956542</v>
      </c>
      <c r="U1428" s="65">
        <f t="shared" si="826"/>
        <v>0.79786056805606786</v>
      </c>
      <c r="V1428" s="65">
        <f t="shared" si="797"/>
        <v>0.74100719424460426</v>
      </c>
      <c r="W1428" s="65">
        <f t="shared" si="798"/>
        <v>0.75550122249388751</v>
      </c>
      <c r="X1428" s="61">
        <f t="shared" si="809"/>
        <v>0.12589654881444595</v>
      </c>
      <c r="Y1428" s="66">
        <f t="shared" si="799"/>
        <v>-7.0175438596490978E-3</v>
      </c>
      <c r="Z1428" s="61">
        <f t="shared" si="800"/>
        <v>6.831172818310717E-2</v>
      </c>
      <c r="AA1428" s="67">
        <f t="shared" si="801"/>
        <v>26.05778947368421</v>
      </c>
      <c r="AB1428" s="68">
        <f t="shared" si="802"/>
        <v>9.5792880258899801E-2</v>
      </c>
      <c r="AC1428" s="69">
        <f t="shared" si="803"/>
        <v>0.20470593960629732</v>
      </c>
      <c r="AD1428" s="70">
        <f>_xlfn.PERCENTILE.EXC(AC1428:$AC$5675,0.5)</f>
        <v>8.577374551971316E-2</v>
      </c>
      <c r="AE1428" s="70">
        <f>_xlfn.PERCENTILE.EXC($AC1428:AC$5675,0.35)</f>
        <v>4.963197262672079E-2</v>
      </c>
      <c r="AF1428" s="71">
        <f t="shared" si="828"/>
        <v>2.9212393485786709E-2</v>
      </c>
      <c r="AG1428" s="70">
        <f t="shared" si="829"/>
        <v>-0.27366487307327381</v>
      </c>
      <c r="AH1428" s="70">
        <f t="shared" si="830"/>
        <v>-0.29773719104760293</v>
      </c>
      <c r="AI1428" s="61" t="str">
        <f t="shared" si="818"/>
        <v>Short VOL</v>
      </c>
      <c r="AJ1428" s="68" t="str">
        <f t="shared" si="819"/>
        <v>Short VOL</v>
      </c>
      <c r="AK1428" s="72" t="str">
        <f t="shared" si="820"/>
        <v>00631L</v>
      </c>
      <c r="AL1428" s="73">
        <f t="shared" si="810"/>
        <v>1</v>
      </c>
      <c r="AM1428" s="72" t="str">
        <f t="shared" si="823"/>
        <v>00631L</v>
      </c>
      <c r="AN1428" s="73">
        <f t="shared" si="811"/>
        <v>1</v>
      </c>
      <c r="AO1428" s="74" t="str">
        <f t="shared" si="817"/>
        <v>00631L</v>
      </c>
      <c r="AP1428" s="20">
        <f t="shared" si="812"/>
        <v>1</v>
      </c>
      <c r="AQ1428" s="74" t="str">
        <f t="shared" si="827"/>
        <v>00631L</v>
      </c>
      <c r="AR1428" s="20">
        <f t="shared" si="813"/>
        <v>1</v>
      </c>
      <c r="AS1428" s="74" t="str">
        <f t="shared" si="821"/>
        <v>00631L</v>
      </c>
      <c r="AT1428" s="20">
        <f t="shared" si="814"/>
        <v>1</v>
      </c>
      <c r="AU1428" s="74" t="str">
        <f t="shared" si="804"/>
        <v>00631L</v>
      </c>
      <c r="AV1428" s="20">
        <f t="shared" si="815"/>
        <v>1</v>
      </c>
      <c r="AW1428" s="74" t="str">
        <f t="shared" si="805"/>
        <v>00631L</v>
      </c>
      <c r="AX1428" s="20">
        <f t="shared" si="806"/>
        <v>1</v>
      </c>
      <c r="AY1428" s="20">
        <f t="shared" si="816"/>
        <v>0</v>
      </c>
      <c r="AZ1428" s="57">
        <v>44237</v>
      </c>
      <c r="BA1428" s="75">
        <v>29.63</v>
      </c>
      <c r="BB1428" s="90">
        <v>28.85</v>
      </c>
      <c r="BC1428" s="76">
        <f t="shared" si="824"/>
        <v>26.801041666666663</v>
      </c>
      <c r="BD1428" s="76">
        <f t="shared" si="825"/>
        <v>26.86570833333333</v>
      </c>
      <c r="BE1428" s="77">
        <f t="shared" si="831"/>
        <v>7.6450697656341299E-2</v>
      </c>
      <c r="BF1428" s="77">
        <f t="shared" si="822"/>
        <v>0.10289293817862619</v>
      </c>
    </row>
    <row r="1429" spans="1:58" s="23" customFormat="1" ht="15.75" customHeight="1" x14ac:dyDescent="0.4">
      <c r="A1429" s="57">
        <v>44235</v>
      </c>
      <c r="B1429" s="112">
        <v>23.838000000000001</v>
      </c>
      <c r="C1429" s="112">
        <v>26.547999999999998</v>
      </c>
      <c r="D1429" s="112">
        <v>27.841999999999999</v>
      </c>
      <c r="E1429" s="112">
        <v>28.1</v>
      </c>
      <c r="F1429" s="112">
        <v>28.251999999999999</v>
      </c>
      <c r="G1429" s="112">
        <v>28.3</v>
      </c>
      <c r="H1429" s="113">
        <v>28.05</v>
      </c>
      <c r="I1429" s="90">
        <f t="shared" si="807"/>
        <v>25.834842105263156</v>
      </c>
      <c r="J1429" s="90">
        <f t="shared" si="808"/>
        <v>27.501473684210524</v>
      </c>
      <c r="K1429" s="114">
        <v>5</v>
      </c>
      <c r="L1429" s="115">
        <v>5.2631578947368418E-2</v>
      </c>
      <c r="M1429" s="90">
        <v>16.57</v>
      </c>
      <c r="N1429" s="90">
        <v>21.24</v>
      </c>
      <c r="O1429" s="90">
        <v>26.65</v>
      </c>
      <c r="P1429" s="90">
        <v>28.76</v>
      </c>
      <c r="Q1429" s="90">
        <v>28.41</v>
      </c>
      <c r="R1429" s="63">
        <f t="shared" si="796"/>
        <v>17.599999999999994</v>
      </c>
      <c r="S1429" s="64">
        <f t="shared" si="832"/>
        <v>1.7728797316722444E-2</v>
      </c>
      <c r="T1429" s="65">
        <f t="shared" si="826"/>
        <v>0.78013182674199633</v>
      </c>
      <c r="U1429" s="65">
        <f t="shared" si="826"/>
        <v>0.7969981238273921</v>
      </c>
      <c r="V1429" s="65">
        <f t="shared" si="797"/>
        <v>0.73852573018080658</v>
      </c>
      <c r="W1429" s="65">
        <f t="shared" si="798"/>
        <v>0.74762407602956704</v>
      </c>
      <c r="X1429" s="61">
        <f t="shared" si="809"/>
        <v>0.11368403389546092</v>
      </c>
      <c r="Y1429" s="66">
        <f t="shared" si="799"/>
        <v>-1.7793594306050075E-3</v>
      </c>
      <c r="Z1429" s="61">
        <f t="shared" si="800"/>
        <v>6.4511003092518823E-2</v>
      </c>
      <c r="AA1429" s="67">
        <f t="shared" si="801"/>
        <v>25.834842105263156</v>
      </c>
      <c r="AB1429" s="68">
        <f t="shared" si="802"/>
        <v>0.12231638418079109</v>
      </c>
      <c r="AC1429" s="69">
        <f t="shared" si="803"/>
        <v>0.21632966597284173</v>
      </c>
      <c r="AD1429" s="70">
        <f>_xlfn.PERCENTILE.EXC(AC1429:$AC$5675,0.5)</f>
        <v>8.5749999999999993E-2</v>
      </c>
      <c r="AE1429" s="70">
        <f>_xlfn.PERCENTILE.EXC($AC1429:AC$5675,0.35)</f>
        <v>4.9628968334657728E-2</v>
      </c>
      <c r="AF1429" s="71">
        <f t="shared" si="828"/>
        <v>2.9212393485786709E-2</v>
      </c>
      <c r="AG1429" s="70">
        <f t="shared" si="829"/>
        <v>-0.27366487307327381</v>
      </c>
      <c r="AH1429" s="70">
        <f t="shared" si="830"/>
        <v>-0.29773719104760293</v>
      </c>
      <c r="AI1429" s="61" t="str">
        <f t="shared" si="818"/>
        <v>Short VOL</v>
      </c>
      <c r="AJ1429" s="68" t="str">
        <f t="shared" si="819"/>
        <v>Short VOL</v>
      </c>
      <c r="AK1429" s="72" t="str">
        <f t="shared" si="820"/>
        <v>00631L</v>
      </c>
      <c r="AL1429" s="73">
        <f t="shared" si="810"/>
        <v>1</v>
      </c>
      <c r="AM1429" s="72" t="str">
        <f t="shared" si="823"/>
        <v>00631L</v>
      </c>
      <c r="AN1429" s="73">
        <f t="shared" si="811"/>
        <v>1</v>
      </c>
      <c r="AO1429" s="74" t="str">
        <f t="shared" si="817"/>
        <v>00631L</v>
      </c>
      <c r="AP1429" s="20">
        <f t="shared" si="812"/>
        <v>1</v>
      </c>
      <c r="AQ1429" s="74" t="str">
        <f t="shared" si="827"/>
        <v>00631L</v>
      </c>
      <c r="AR1429" s="20">
        <f t="shared" si="813"/>
        <v>1</v>
      </c>
      <c r="AS1429" s="74" t="str">
        <f t="shared" si="821"/>
        <v>00631L</v>
      </c>
      <c r="AT1429" s="20">
        <f t="shared" si="814"/>
        <v>1</v>
      </c>
      <c r="AU1429" s="74" t="str">
        <f t="shared" si="804"/>
        <v>00631L</v>
      </c>
      <c r="AV1429" s="20">
        <f t="shared" si="815"/>
        <v>1</v>
      </c>
      <c r="AW1429" s="74" t="str">
        <f t="shared" si="805"/>
        <v>00631L</v>
      </c>
      <c r="AX1429" s="20">
        <f t="shared" si="806"/>
        <v>1</v>
      </c>
      <c r="AY1429" s="20">
        <f t="shared" si="816"/>
        <v>0</v>
      </c>
      <c r="AZ1429" s="57">
        <v>44236</v>
      </c>
      <c r="BA1429" s="75">
        <v>28.98</v>
      </c>
      <c r="BB1429" s="90">
        <v>28.85</v>
      </c>
      <c r="BC1429" s="76">
        <f t="shared" si="824"/>
        <v>26.746874999999992</v>
      </c>
      <c r="BD1429" s="76">
        <f t="shared" si="825"/>
        <v>26.80320833333333</v>
      </c>
      <c r="BE1429" s="77">
        <f t="shared" si="831"/>
        <v>7.8630681154340826E-2</v>
      </c>
      <c r="BF1429" s="77">
        <f t="shared" si="822"/>
        <v>8.1213847222891669E-2</v>
      </c>
    </row>
    <row r="1430" spans="1:58" s="23" customFormat="1" ht="15.75" customHeight="1" x14ac:dyDescent="0.4">
      <c r="A1430" s="57">
        <v>44232</v>
      </c>
      <c r="B1430" s="112">
        <v>24.099</v>
      </c>
      <c r="C1430" s="112">
        <v>26.65</v>
      </c>
      <c r="D1430" s="112">
        <v>27.844000000000001</v>
      </c>
      <c r="E1430" s="112">
        <v>28.045999999999999</v>
      </c>
      <c r="F1430" s="112">
        <v>28.097999999999999</v>
      </c>
      <c r="G1430" s="112">
        <v>28.2</v>
      </c>
      <c r="H1430" s="113">
        <v>27.95</v>
      </c>
      <c r="I1430" s="90">
        <f t="shared" si="807"/>
        <v>25.844421052631578</v>
      </c>
      <c r="J1430" s="90">
        <f t="shared" si="808"/>
        <v>27.466947368421053</v>
      </c>
      <c r="K1430" s="114">
        <v>6</v>
      </c>
      <c r="L1430" s="115">
        <v>5.2631578947368418E-2</v>
      </c>
      <c r="M1430" s="90">
        <v>15.52</v>
      </c>
      <c r="N1430" s="90">
        <v>20.87</v>
      </c>
      <c r="O1430" s="90">
        <v>26.52</v>
      </c>
      <c r="P1430" s="90">
        <v>28.59</v>
      </c>
      <c r="Q1430" s="90">
        <v>28.41</v>
      </c>
      <c r="R1430" s="63">
        <f t="shared" si="796"/>
        <v>18.72</v>
      </c>
      <c r="S1430" s="64">
        <f t="shared" si="832"/>
        <v>-4.13412953605879E-2</v>
      </c>
      <c r="T1430" s="65">
        <f t="shared" si="826"/>
        <v>0.74365117393387636</v>
      </c>
      <c r="U1430" s="65">
        <f t="shared" si="826"/>
        <v>0.78695324283559587</v>
      </c>
      <c r="V1430" s="65">
        <f t="shared" si="797"/>
        <v>0.72997551591465548</v>
      </c>
      <c r="W1430" s="65">
        <f t="shared" si="798"/>
        <v>0.7346004927842309</v>
      </c>
      <c r="X1430" s="61">
        <f t="shared" si="809"/>
        <v>0.10585501473090163</v>
      </c>
      <c r="Y1430" s="66">
        <f t="shared" si="799"/>
        <v>-3.4229480139770408E-3</v>
      </c>
      <c r="Z1430" s="61">
        <f t="shared" si="800"/>
        <v>6.2780524759492085E-2</v>
      </c>
      <c r="AA1430" s="67">
        <f t="shared" si="801"/>
        <v>25.844421052631578</v>
      </c>
      <c r="AB1430" s="68">
        <f t="shared" si="802"/>
        <v>0.15471969333972205</v>
      </c>
      <c r="AC1430" s="69">
        <f t="shared" si="803"/>
        <v>0.23835270975714309</v>
      </c>
      <c r="AD1430" s="70">
        <f>_xlfn.PERCENTILE.EXC(AC1430:$AC$5675,0.5)</f>
        <v>8.5740811373092918E-2</v>
      </c>
      <c r="AE1430" s="70">
        <f>_xlfn.PERCENTILE.EXC($AC1430:AC$5675,0.35)</f>
        <v>4.9625202826412008E-2</v>
      </c>
      <c r="AF1430" s="71">
        <f t="shared" si="828"/>
        <v>2.9212393485786709E-2</v>
      </c>
      <c r="AG1430" s="70">
        <f t="shared" si="829"/>
        <v>-0.27366487307327381</v>
      </c>
      <c r="AH1430" s="70">
        <f t="shared" si="830"/>
        <v>-0.29773719104760293</v>
      </c>
      <c r="AI1430" s="61" t="str">
        <f t="shared" si="818"/>
        <v>Short VOL</v>
      </c>
      <c r="AJ1430" s="68" t="str">
        <f t="shared" si="819"/>
        <v>Short VOL</v>
      </c>
      <c r="AK1430" s="72" t="str">
        <f t="shared" si="820"/>
        <v>00631L</v>
      </c>
      <c r="AL1430" s="73">
        <f t="shared" si="810"/>
        <v>1</v>
      </c>
      <c r="AM1430" s="72" t="str">
        <f t="shared" si="823"/>
        <v>00631L</v>
      </c>
      <c r="AN1430" s="73">
        <f t="shared" si="811"/>
        <v>1</v>
      </c>
      <c r="AO1430" s="74" t="str">
        <f t="shared" si="817"/>
        <v>00631L</v>
      </c>
      <c r="AP1430" s="20">
        <f t="shared" si="812"/>
        <v>1</v>
      </c>
      <c r="AQ1430" s="74" t="str">
        <f t="shared" si="827"/>
        <v>00631L</v>
      </c>
      <c r="AR1430" s="20">
        <f t="shared" si="813"/>
        <v>1</v>
      </c>
      <c r="AS1430" s="74" t="str">
        <f t="shared" si="821"/>
        <v>00631L</v>
      </c>
      <c r="AT1430" s="20">
        <f t="shared" si="814"/>
        <v>1</v>
      </c>
      <c r="AU1430" s="74" t="str">
        <f t="shared" si="804"/>
        <v>00631L</v>
      </c>
      <c r="AV1430" s="20">
        <f t="shared" si="815"/>
        <v>1</v>
      </c>
      <c r="AW1430" s="74" t="str">
        <f t="shared" si="805"/>
        <v>00631L</v>
      </c>
      <c r="AX1430" s="20">
        <f t="shared" si="806"/>
        <v>1</v>
      </c>
      <c r="AY1430" s="20">
        <f t="shared" si="816"/>
        <v>0</v>
      </c>
      <c r="AZ1430" s="57">
        <v>44235</v>
      </c>
      <c r="BA1430" s="75">
        <v>28.86</v>
      </c>
      <c r="BB1430" s="90">
        <v>28.574999999999999</v>
      </c>
      <c r="BC1430" s="76">
        <f t="shared" si="824"/>
        <v>26.693333333333328</v>
      </c>
      <c r="BD1430" s="76">
        <f t="shared" si="825"/>
        <v>26.747041666666657</v>
      </c>
      <c r="BE1430" s="77">
        <f t="shared" si="831"/>
        <v>7.0492007992008179E-2</v>
      </c>
      <c r="BF1430" s="77">
        <f t="shared" si="822"/>
        <v>7.8997833093691405E-2</v>
      </c>
    </row>
    <row r="1431" spans="1:58" s="23" customFormat="1" ht="15.75" customHeight="1" x14ac:dyDescent="0.4">
      <c r="A1431" s="57">
        <v>44231</v>
      </c>
      <c r="B1431" s="112">
        <v>24.274999999999999</v>
      </c>
      <c r="C1431" s="112">
        <v>26.744</v>
      </c>
      <c r="D1431" s="112">
        <v>27.893999999999998</v>
      </c>
      <c r="E1431" s="112">
        <v>28.05</v>
      </c>
      <c r="F1431" s="112">
        <v>27.992000000000001</v>
      </c>
      <c r="G1431" s="112">
        <v>28.097999999999999</v>
      </c>
      <c r="H1431" s="113">
        <v>27.867000000000001</v>
      </c>
      <c r="I1431" s="90">
        <f t="shared" si="807"/>
        <v>25.834368421052631</v>
      </c>
      <c r="J1431" s="90">
        <f t="shared" si="808"/>
        <v>27.470315789473684</v>
      </c>
      <c r="K1431" s="114">
        <v>7</v>
      </c>
      <c r="L1431" s="115">
        <v>5.2631578947368418E-2</v>
      </c>
      <c r="M1431" s="90">
        <v>17.48</v>
      </c>
      <c r="N1431" s="90">
        <v>21.77</v>
      </c>
      <c r="O1431" s="90">
        <v>26.79</v>
      </c>
      <c r="P1431" s="90">
        <v>28.61</v>
      </c>
      <c r="Q1431" s="90">
        <v>28.35</v>
      </c>
      <c r="R1431" s="63">
        <f t="shared" si="796"/>
        <v>16.149999999999999</v>
      </c>
      <c r="S1431" s="64">
        <f t="shared" si="832"/>
        <v>-4.9759930161501549E-2</v>
      </c>
      <c r="T1431" s="65">
        <f t="shared" si="826"/>
        <v>0.80293982544786402</v>
      </c>
      <c r="U1431" s="65">
        <f t="shared" si="826"/>
        <v>0.81261664800298616</v>
      </c>
      <c r="V1431" s="65">
        <f t="shared" si="797"/>
        <v>0.76092275428171963</v>
      </c>
      <c r="W1431" s="65">
        <f t="shared" si="798"/>
        <v>0.76790123456790116</v>
      </c>
      <c r="X1431" s="61">
        <f t="shared" si="809"/>
        <v>0.10170957775489192</v>
      </c>
      <c r="Y1431" s="66">
        <f t="shared" si="799"/>
        <v>-6.5240641711229886E-3</v>
      </c>
      <c r="Z1431" s="61">
        <f t="shared" si="800"/>
        <v>6.3324457627843805E-2</v>
      </c>
      <c r="AA1431" s="67">
        <f t="shared" si="801"/>
        <v>25.834368421052631</v>
      </c>
      <c r="AB1431" s="68">
        <f t="shared" si="802"/>
        <v>0.11506660542030313</v>
      </c>
      <c r="AC1431" s="69">
        <f t="shared" si="803"/>
        <v>0.18669583927664818</v>
      </c>
      <c r="AD1431" s="70">
        <f>_xlfn.PERCENTILE.EXC(AC1431:$AC$5675,0.5)</f>
        <v>8.5731622746185857E-2</v>
      </c>
      <c r="AE1431" s="70">
        <f>_xlfn.PERCENTILE.EXC($AC1431:AC$5675,0.35)</f>
        <v>4.9621437318166296E-2</v>
      </c>
      <c r="AF1431" s="71">
        <f t="shared" si="828"/>
        <v>2.9212393485786709E-2</v>
      </c>
      <c r="AG1431" s="70">
        <f t="shared" si="829"/>
        <v>-0.27366487307327381</v>
      </c>
      <c r="AH1431" s="70">
        <f t="shared" si="830"/>
        <v>-0.29773719104760293</v>
      </c>
      <c r="AI1431" s="61" t="str">
        <f t="shared" si="818"/>
        <v>Short VOL</v>
      </c>
      <c r="AJ1431" s="68" t="str">
        <f t="shared" si="819"/>
        <v>Short VOL</v>
      </c>
      <c r="AK1431" s="72" t="str">
        <f t="shared" si="820"/>
        <v>00631L</v>
      </c>
      <c r="AL1431" s="73">
        <f t="shared" si="810"/>
        <v>1</v>
      </c>
      <c r="AM1431" s="72" t="str">
        <f t="shared" si="823"/>
        <v>00631L</v>
      </c>
      <c r="AN1431" s="73">
        <f t="shared" si="811"/>
        <v>1</v>
      </c>
      <c r="AO1431" s="74" t="str">
        <f t="shared" si="817"/>
        <v>00631L</v>
      </c>
      <c r="AP1431" s="20">
        <f t="shared" si="812"/>
        <v>1</v>
      </c>
      <c r="AQ1431" s="74" t="str">
        <f t="shared" si="827"/>
        <v>00631L</v>
      </c>
      <c r="AR1431" s="20">
        <f t="shared" si="813"/>
        <v>1</v>
      </c>
      <c r="AS1431" s="74" t="str">
        <f t="shared" si="821"/>
        <v>00631L</v>
      </c>
      <c r="AT1431" s="20">
        <f t="shared" si="814"/>
        <v>1</v>
      </c>
      <c r="AU1431" s="74" t="str">
        <f t="shared" si="804"/>
        <v>00631L</v>
      </c>
      <c r="AV1431" s="20">
        <f t="shared" si="815"/>
        <v>1</v>
      </c>
      <c r="AW1431" s="74" t="str">
        <f t="shared" si="805"/>
        <v>00631L</v>
      </c>
      <c r="AX1431" s="20">
        <f t="shared" si="806"/>
        <v>1</v>
      </c>
      <c r="AY1431" s="20">
        <f t="shared" si="816"/>
        <v>0</v>
      </c>
      <c r="AZ1431" s="57">
        <v>44232</v>
      </c>
      <c r="BA1431" s="75">
        <v>28.75</v>
      </c>
      <c r="BB1431" s="90">
        <v>28.324999999999999</v>
      </c>
      <c r="BC1431" s="76">
        <f t="shared" si="824"/>
        <v>26.647499999999994</v>
      </c>
      <c r="BD1431" s="76">
        <f t="shared" si="825"/>
        <v>26.696249999999999</v>
      </c>
      <c r="BE1431" s="77">
        <f t="shared" si="831"/>
        <v>6.2951496388029118E-2</v>
      </c>
      <c r="BF1431" s="77">
        <f t="shared" si="822"/>
        <v>7.6930280470103515E-2</v>
      </c>
    </row>
    <row r="1432" spans="1:58" s="23" customFormat="1" ht="15.75" customHeight="1" x14ac:dyDescent="0.4">
      <c r="A1432" s="57">
        <v>44230</v>
      </c>
      <c r="B1432" s="112">
        <v>25.779</v>
      </c>
      <c r="C1432" s="112">
        <v>27.651</v>
      </c>
      <c r="D1432" s="112">
        <v>28.521000000000001</v>
      </c>
      <c r="E1432" s="112">
        <v>28.289000000000001</v>
      </c>
      <c r="F1432" s="112">
        <v>28.166</v>
      </c>
      <c r="G1432" s="112">
        <v>28.257999999999999</v>
      </c>
      <c r="H1432" s="113">
        <v>28</v>
      </c>
      <c r="I1432" s="90">
        <f t="shared" si="807"/>
        <v>26.862789473684209</v>
      </c>
      <c r="J1432" s="90">
        <f t="shared" si="808"/>
        <v>28.154684210526316</v>
      </c>
      <c r="K1432" s="114">
        <v>8</v>
      </c>
      <c r="L1432" s="115">
        <v>5.2631578947368418E-2</v>
      </c>
      <c r="M1432" s="90">
        <v>18.97</v>
      </c>
      <c r="N1432" s="90">
        <v>22.91</v>
      </c>
      <c r="O1432" s="90">
        <v>27.57</v>
      </c>
      <c r="P1432" s="90">
        <v>29.27</v>
      </c>
      <c r="Q1432" s="90">
        <v>28.8</v>
      </c>
      <c r="R1432" s="63">
        <f t="shared" si="796"/>
        <v>14.960000000000008</v>
      </c>
      <c r="S1432" s="64">
        <f t="shared" si="832"/>
        <v>-0.10367762128325504</v>
      </c>
      <c r="T1432" s="65">
        <f t="shared" si="826"/>
        <v>0.82802269751200341</v>
      </c>
      <c r="U1432" s="65">
        <f t="shared" si="826"/>
        <v>0.83097569822270578</v>
      </c>
      <c r="V1432" s="65">
        <f t="shared" si="797"/>
        <v>0.78271267509395281</v>
      </c>
      <c r="W1432" s="65">
        <f t="shared" si="798"/>
        <v>0.79548611111111112</v>
      </c>
      <c r="X1432" s="61">
        <f t="shared" si="809"/>
        <v>7.2617246596066568E-2</v>
      </c>
      <c r="Y1432" s="66">
        <f t="shared" si="799"/>
        <v>-1.0215985011842111E-2</v>
      </c>
      <c r="Z1432" s="61">
        <f t="shared" si="800"/>
        <v>4.8092352363766792E-2</v>
      </c>
      <c r="AA1432" s="67">
        <f t="shared" si="801"/>
        <v>26.862789473684209</v>
      </c>
      <c r="AB1432" s="68">
        <f t="shared" si="802"/>
        <v>0.12522915757311218</v>
      </c>
      <c r="AC1432" s="69">
        <f t="shared" si="803"/>
        <v>0.17253555101196899</v>
      </c>
      <c r="AD1432" s="70">
        <f>_xlfn.PERCENTILE.EXC(AC1432:$AC$5675,0.5)</f>
        <v>8.5671800956426181E-2</v>
      </c>
      <c r="AE1432" s="70">
        <f>_xlfn.PERCENTILE.EXC($AC1432:AC$5675,0.35)</f>
        <v>4.9609159039671336E-2</v>
      </c>
      <c r="AF1432" s="71">
        <f t="shared" si="828"/>
        <v>2.9212393485786709E-2</v>
      </c>
      <c r="AG1432" s="70">
        <f t="shared" si="829"/>
        <v>-0.27366487307327381</v>
      </c>
      <c r="AH1432" s="70">
        <f t="shared" si="830"/>
        <v>-0.29773719104760293</v>
      </c>
      <c r="AI1432" s="61" t="str">
        <f t="shared" si="818"/>
        <v>Short VOL</v>
      </c>
      <c r="AJ1432" s="68" t="str">
        <f t="shared" si="819"/>
        <v>Short VOL</v>
      </c>
      <c r="AK1432" s="72" t="str">
        <f t="shared" si="820"/>
        <v>00631L</v>
      </c>
      <c r="AL1432" s="73">
        <f t="shared" si="810"/>
        <v>1</v>
      </c>
      <c r="AM1432" s="72" t="str">
        <f t="shared" si="823"/>
        <v>00631L</v>
      </c>
      <c r="AN1432" s="73">
        <f t="shared" si="811"/>
        <v>1</v>
      </c>
      <c r="AO1432" s="74" t="str">
        <f t="shared" si="817"/>
        <v>00631L</v>
      </c>
      <c r="AP1432" s="20">
        <f t="shared" si="812"/>
        <v>1</v>
      </c>
      <c r="AQ1432" s="74" t="str">
        <f t="shared" si="827"/>
        <v>00631L</v>
      </c>
      <c r="AR1432" s="20">
        <f t="shared" si="813"/>
        <v>1</v>
      </c>
      <c r="AS1432" s="74" t="str">
        <f t="shared" si="821"/>
        <v>00631L</v>
      </c>
      <c r="AT1432" s="20">
        <f t="shared" si="814"/>
        <v>1</v>
      </c>
      <c r="AU1432" s="74" t="str">
        <f t="shared" si="804"/>
        <v>00631L</v>
      </c>
      <c r="AV1432" s="20">
        <f t="shared" si="815"/>
        <v>1</v>
      </c>
      <c r="AW1432" s="74" t="str">
        <f t="shared" si="805"/>
        <v>00631L</v>
      </c>
      <c r="AX1432" s="20">
        <f t="shared" si="806"/>
        <v>1</v>
      </c>
      <c r="AY1432" s="20">
        <f t="shared" si="816"/>
        <v>0</v>
      </c>
      <c r="AZ1432" s="57">
        <v>44231</v>
      </c>
      <c r="BA1432" s="75">
        <v>28.45</v>
      </c>
      <c r="BB1432" s="90">
        <v>28.662500000000001</v>
      </c>
      <c r="BC1432" s="76">
        <f t="shared" si="824"/>
        <v>26.604583333333327</v>
      </c>
      <c r="BD1432" s="76">
        <f t="shared" si="825"/>
        <v>26.649583333333329</v>
      </c>
      <c r="BE1432" s="77">
        <f t="shared" si="831"/>
        <v>7.735196003194969E-2</v>
      </c>
      <c r="BF1432" s="77">
        <f t="shared" si="822"/>
        <v>6.755890492346675E-2</v>
      </c>
    </row>
    <row r="1433" spans="1:58" s="23" customFormat="1" ht="15.75" customHeight="1" x14ac:dyDescent="0.4">
      <c r="A1433" s="57">
        <v>44229</v>
      </c>
      <c r="B1433" s="112">
        <v>27.577999999999999</v>
      </c>
      <c r="C1433" s="112">
        <v>28.738</v>
      </c>
      <c r="D1433" s="112">
        <v>29.338000000000001</v>
      </c>
      <c r="E1433" s="112">
        <v>28.975999999999999</v>
      </c>
      <c r="F1433" s="112">
        <v>28.707999999999998</v>
      </c>
      <c r="G1433" s="112">
        <v>28.762</v>
      </c>
      <c r="H1433" s="113">
        <v>28.45</v>
      </c>
      <c r="I1433" s="90">
        <f t="shared" si="807"/>
        <v>28.188526315789474</v>
      </c>
      <c r="J1433" s="90">
        <f t="shared" si="808"/>
        <v>29.053789473684212</v>
      </c>
      <c r="K1433" s="114">
        <v>9</v>
      </c>
      <c r="L1433" s="115">
        <v>5.2631578947368418E-2</v>
      </c>
      <c r="M1433" s="90">
        <v>22.44</v>
      </c>
      <c r="N1433" s="90">
        <v>25.56</v>
      </c>
      <c r="O1433" s="90">
        <v>29.36</v>
      </c>
      <c r="P1433" s="90">
        <v>30.56</v>
      </c>
      <c r="Q1433" s="90">
        <v>29.7</v>
      </c>
      <c r="R1433" s="63">
        <f t="shared" si="796"/>
        <v>11.920000000000002</v>
      </c>
      <c r="S1433" s="64">
        <f t="shared" si="832"/>
        <v>-0.15476190476190477</v>
      </c>
      <c r="T1433" s="65">
        <f t="shared" si="826"/>
        <v>0.87793427230046961</v>
      </c>
      <c r="U1433" s="65">
        <f t="shared" si="826"/>
        <v>0.87057220708446859</v>
      </c>
      <c r="V1433" s="65">
        <f t="shared" si="797"/>
        <v>0.83638743455497377</v>
      </c>
      <c r="W1433" s="65">
        <f t="shared" si="798"/>
        <v>0.8606060606060606</v>
      </c>
      <c r="X1433" s="61">
        <f t="shared" si="809"/>
        <v>4.2062513597795351E-2</v>
      </c>
      <c r="Y1433" s="66">
        <f t="shared" si="799"/>
        <v>-1.8152954168967415E-2</v>
      </c>
      <c r="Z1433" s="61">
        <f t="shared" si="800"/>
        <v>3.0695579761829222E-2</v>
      </c>
      <c r="AA1433" s="67">
        <f t="shared" si="801"/>
        <v>28.188526315789474</v>
      </c>
      <c r="AB1433" s="68">
        <f t="shared" si="802"/>
        <v>7.8951486697965603E-2</v>
      </c>
      <c r="AC1433" s="69">
        <f t="shared" si="803"/>
        <v>0.10283749279301548</v>
      </c>
      <c r="AD1433" s="70">
        <f>_xlfn.PERCENTILE.EXC(AC1433:$AC$5675,0.5)</f>
        <v>8.5611979166666519E-2</v>
      </c>
      <c r="AE1433" s="70">
        <f>_xlfn.PERCENTILE.EXC($AC1433:AC$5675,0.35)</f>
        <v>4.9593475653076674E-2</v>
      </c>
      <c r="AF1433" s="71">
        <f t="shared" si="828"/>
        <v>2.9212393485786709E-2</v>
      </c>
      <c r="AG1433" s="70">
        <f t="shared" si="829"/>
        <v>-0.27366487307327381</v>
      </c>
      <c r="AH1433" s="70">
        <f t="shared" si="830"/>
        <v>-0.29773719104760293</v>
      </c>
      <c r="AI1433" s="61" t="str">
        <f t="shared" si="818"/>
        <v>Short VOL</v>
      </c>
      <c r="AJ1433" s="68" t="str">
        <f t="shared" si="819"/>
        <v>Short VOL</v>
      </c>
      <c r="AK1433" s="72" t="str">
        <f t="shared" si="820"/>
        <v>00631L</v>
      </c>
      <c r="AL1433" s="73">
        <f t="shared" si="810"/>
        <v>1</v>
      </c>
      <c r="AM1433" s="72" t="str">
        <f t="shared" si="823"/>
        <v>00631L</v>
      </c>
      <c r="AN1433" s="73">
        <f t="shared" si="811"/>
        <v>1</v>
      </c>
      <c r="AO1433" s="74" t="str">
        <f t="shared" si="817"/>
        <v>00631L</v>
      </c>
      <c r="AP1433" s="20">
        <f t="shared" si="812"/>
        <v>1</v>
      </c>
      <c r="AQ1433" s="74" t="str">
        <f t="shared" si="827"/>
        <v>00631L</v>
      </c>
      <c r="AR1433" s="20">
        <f t="shared" si="813"/>
        <v>1</v>
      </c>
      <c r="AS1433" s="74" t="str">
        <f t="shared" si="821"/>
        <v>00631L</v>
      </c>
      <c r="AT1433" s="20">
        <f t="shared" si="814"/>
        <v>1</v>
      </c>
      <c r="AU1433" s="74" t="str">
        <f t="shared" si="804"/>
        <v>00631L</v>
      </c>
      <c r="AV1433" s="20">
        <f t="shared" si="815"/>
        <v>1</v>
      </c>
      <c r="AW1433" s="74" t="str">
        <f t="shared" si="805"/>
        <v>00631L</v>
      </c>
      <c r="AX1433" s="20">
        <f t="shared" si="806"/>
        <v>1</v>
      </c>
      <c r="AY1433" s="20">
        <f t="shared" si="816"/>
        <v>0</v>
      </c>
      <c r="AZ1433" s="57">
        <v>44230</v>
      </c>
      <c r="BA1433" s="75">
        <v>28.7</v>
      </c>
      <c r="BB1433" s="90">
        <v>28.712499999999999</v>
      </c>
      <c r="BC1433" s="76">
        <f t="shared" si="824"/>
        <v>26.557499999999997</v>
      </c>
      <c r="BD1433" s="76">
        <f t="shared" si="825"/>
        <v>26.60520833333333</v>
      </c>
      <c r="BE1433" s="77">
        <f t="shared" si="831"/>
        <v>8.1144686058552254E-2</v>
      </c>
      <c r="BF1433" s="77">
        <f t="shared" si="822"/>
        <v>7.873614972005806E-2</v>
      </c>
    </row>
    <row r="1434" spans="1:58" s="23" customFormat="1" ht="15.75" customHeight="1" x14ac:dyDescent="0.4">
      <c r="A1434" s="57">
        <v>44228</v>
      </c>
      <c r="B1434" s="112">
        <v>30.33</v>
      </c>
      <c r="C1434" s="112">
        <v>31.026</v>
      </c>
      <c r="D1434" s="112">
        <v>30.741</v>
      </c>
      <c r="E1434" s="112">
        <v>30.114999999999998</v>
      </c>
      <c r="F1434" s="112">
        <v>29.663</v>
      </c>
      <c r="G1434" s="112">
        <v>29.483000000000001</v>
      </c>
      <c r="H1434" s="113">
        <v>29.143999999999998</v>
      </c>
      <c r="I1434" s="90">
        <f t="shared" si="807"/>
        <v>30.659684210526315</v>
      </c>
      <c r="J1434" s="90">
        <f t="shared" si="808"/>
        <v>30.890999999999998</v>
      </c>
      <c r="K1434" s="114">
        <v>10</v>
      </c>
      <c r="L1434" s="115">
        <v>5.2631578947368418E-2</v>
      </c>
      <c r="M1434" s="90">
        <v>28.99</v>
      </c>
      <c r="N1434" s="90">
        <v>30.24</v>
      </c>
      <c r="O1434" s="90">
        <v>32.53</v>
      </c>
      <c r="P1434" s="90">
        <v>32.71</v>
      </c>
      <c r="Q1434" s="90">
        <v>31.04</v>
      </c>
      <c r="R1434" s="63">
        <f t="shared" si="796"/>
        <v>6.0100000000000122</v>
      </c>
      <c r="S1434" s="64">
        <f t="shared" si="832"/>
        <v>-8.6128739800544113E-2</v>
      </c>
      <c r="T1434" s="65">
        <f t="shared" si="826"/>
        <v>0.95866402116402116</v>
      </c>
      <c r="U1434" s="65">
        <f t="shared" si="826"/>
        <v>0.92960344297571462</v>
      </c>
      <c r="V1434" s="65">
        <f t="shared" si="797"/>
        <v>0.92448792418220715</v>
      </c>
      <c r="W1434" s="65">
        <f t="shared" si="798"/>
        <v>0.97422680412371132</v>
      </c>
      <c r="X1434" s="61">
        <f t="shared" si="809"/>
        <v>2.294757665677552E-2</v>
      </c>
      <c r="Y1434" s="66">
        <f t="shared" si="799"/>
        <v>-3.2243068238419395E-2</v>
      </c>
      <c r="Z1434" s="61">
        <f t="shared" si="800"/>
        <v>7.5446240047790892E-3</v>
      </c>
      <c r="AA1434" s="67">
        <f t="shared" si="801"/>
        <v>30.659684210526315</v>
      </c>
      <c r="AB1434" s="68">
        <f t="shared" si="802"/>
        <v>2.9761904761904717E-3</v>
      </c>
      <c r="AC1434" s="69">
        <f t="shared" si="803"/>
        <v>1.3878446115288247E-2</v>
      </c>
      <c r="AD1434" s="70">
        <f>_xlfn.PERCENTILE.EXC(AC1434:$AC$5675,0.5)</f>
        <v>8.5610143886003881E-2</v>
      </c>
      <c r="AE1434" s="70">
        <f>_xlfn.PERCENTILE.EXC($AC1434:AC$5675,0.35)</f>
        <v>4.9577792266482026E-2</v>
      </c>
      <c r="AF1434" s="71">
        <f t="shared" si="828"/>
        <v>2.9212393485786709E-2</v>
      </c>
      <c r="AG1434" s="70">
        <f t="shared" si="829"/>
        <v>-0.27366487307327381</v>
      </c>
      <c r="AH1434" s="70">
        <f t="shared" si="830"/>
        <v>-0.29773719104760293</v>
      </c>
      <c r="AI1434" s="61" t="str">
        <f t="shared" si="818"/>
        <v>Safety</v>
      </c>
      <c r="AJ1434" s="68" t="str">
        <f t="shared" si="819"/>
        <v>Safety</v>
      </c>
      <c r="AK1434" s="72" t="str">
        <f t="shared" si="820"/>
        <v>00631L</v>
      </c>
      <c r="AL1434" s="73">
        <f t="shared" si="810"/>
        <v>1</v>
      </c>
      <c r="AM1434" s="72" t="str">
        <f t="shared" si="823"/>
        <v>00631L</v>
      </c>
      <c r="AN1434" s="73">
        <f t="shared" si="811"/>
        <v>1</v>
      </c>
      <c r="AO1434" s="74" t="str">
        <f t="shared" si="817"/>
        <v>00635U</v>
      </c>
      <c r="AP1434" s="20">
        <f t="shared" si="812"/>
        <v>0</v>
      </c>
      <c r="AQ1434" s="74" t="str">
        <f t="shared" si="827"/>
        <v>00631L</v>
      </c>
      <c r="AR1434" s="20">
        <f t="shared" si="813"/>
        <v>1</v>
      </c>
      <c r="AS1434" s="74" t="str">
        <f t="shared" si="821"/>
        <v>00631L</v>
      </c>
      <c r="AT1434" s="20">
        <f t="shared" si="814"/>
        <v>1</v>
      </c>
      <c r="AU1434" s="74" t="str">
        <f t="shared" si="804"/>
        <v>00635U</v>
      </c>
      <c r="AV1434" s="20">
        <f t="shared" si="815"/>
        <v>0</v>
      </c>
      <c r="AW1434" s="74" t="str">
        <f t="shared" si="805"/>
        <v>00635U</v>
      </c>
      <c r="AX1434" s="20">
        <f t="shared" si="806"/>
        <v>0</v>
      </c>
      <c r="AY1434" s="20">
        <f t="shared" si="816"/>
        <v>1</v>
      </c>
      <c r="AZ1434" s="57">
        <v>44229</v>
      </c>
      <c r="BA1434" s="75">
        <v>28.63</v>
      </c>
      <c r="BB1434" s="90">
        <v>28.487500000000001</v>
      </c>
      <c r="BC1434" s="76">
        <f t="shared" si="824"/>
        <v>26.503124999999997</v>
      </c>
      <c r="BD1434" s="76">
        <f t="shared" si="825"/>
        <v>26.556124999999998</v>
      </c>
      <c r="BE1434" s="77">
        <f t="shared" si="831"/>
        <v>7.4873246079471906E-2</v>
      </c>
      <c r="BF1434" s="77">
        <f t="shared" si="822"/>
        <v>7.8094036686451845E-2</v>
      </c>
    </row>
    <row r="1435" spans="1:58" s="23" customFormat="1" ht="15.75" customHeight="1" x14ac:dyDescent="0.4">
      <c r="A1435" s="57">
        <v>44225</v>
      </c>
      <c r="B1435" s="112">
        <v>32.386000000000003</v>
      </c>
      <c r="C1435" s="112">
        <v>32.420999999999999</v>
      </c>
      <c r="D1435" s="112">
        <v>31.434000000000001</v>
      </c>
      <c r="E1435" s="112">
        <v>30.507000000000001</v>
      </c>
      <c r="F1435" s="112">
        <v>30.172999999999998</v>
      </c>
      <c r="G1435" s="112">
        <v>30</v>
      </c>
      <c r="H1435" s="113">
        <v>29.641999999999999</v>
      </c>
      <c r="I1435" s="90">
        <f t="shared" si="807"/>
        <v>32.400736842105267</v>
      </c>
      <c r="J1435" s="90">
        <f t="shared" si="808"/>
        <v>32.005421052631576</v>
      </c>
      <c r="K1435" s="114">
        <v>11</v>
      </c>
      <c r="L1435" s="115">
        <v>5.2631578947368418E-2</v>
      </c>
      <c r="M1435" s="90">
        <v>32.630000000000003</v>
      </c>
      <c r="N1435" s="90">
        <v>33.090000000000003</v>
      </c>
      <c r="O1435" s="90">
        <v>33.880000000000003</v>
      </c>
      <c r="P1435" s="90">
        <v>33.96</v>
      </c>
      <c r="Q1435" s="90">
        <v>31.92</v>
      </c>
      <c r="R1435" s="63">
        <f t="shared" si="796"/>
        <v>2.1200000000000045</v>
      </c>
      <c r="S1435" s="64">
        <f t="shared" si="832"/>
        <v>9.5332671300893831E-2</v>
      </c>
      <c r="T1435" s="65">
        <f t="shared" si="826"/>
        <v>0.98609851919008762</v>
      </c>
      <c r="U1435" s="65">
        <f t="shared" si="826"/>
        <v>0.97668240850059029</v>
      </c>
      <c r="V1435" s="65">
        <f t="shared" si="797"/>
        <v>0.97438162544169615</v>
      </c>
      <c r="W1435" s="65">
        <f t="shared" si="798"/>
        <v>1.0366541353383458</v>
      </c>
      <c r="X1435" s="61">
        <f t="shared" si="809"/>
        <v>1.0807138887172416E-3</v>
      </c>
      <c r="Y1435" s="66">
        <f t="shared" si="799"/>
        <v>-2.835414822827554E-2</v>
      </c>
      <c r="Z1435" s="61">
        <f t="shared" si="800"/>
        <v>-1.2200827141683171E-2</v>
      </c>
      <c r="AA1435" s="67">
        <f t="shared" si="801"/>
        <v>32.400736842105267</v>
      </c>
      <c r="AB1435" s="68">
        <f t="shared" si="802"/>
        <v>-2.1275309761257195E-2</v>
      </c>
      <c r="AC1435" s="69">
        <f t="shared" si="803"/>
        <v>-2.082995339663753E-2</v>
      </c>
      <c r="AD1435" s="70">
        <f>_xlfn.PERCENTILE.EXC(AC1435:$AC$5675,0.5)</f>
        <v>8.5611979166666519E-2</v>
      </c>
      <c r="AE1435" s="70">
        <f>_xlfn.PERCENTILE.EXC($AC1435:AC$5675,0.35)</f>
        <v>4.9606918555872091E-2</v>
      </c>
      <c r="AF1435" s="71">
        <f t="shared" si="828"/>
        <v>2.9560507841455697E-2</v>
      </c>
      <c r="AG1435" s="70">
        <f t="shared" si="829"/>
        <v>-0.27366487307327381</v>
      </c>
      <c r="AH1435" s="70">
        <f t="shared" si="830"/>
        <v>-0.29773719104760293</v>
      </c>
      <c r="AI1435" s="61" t="str">
        <f t="shared" si="818"/>
        <v>Safety</v>
      </c>
      <c r="AJ1435" s="68" t="str">
        <f t="shared" si="819"/>
        <v>Safety</v>
      </c>
      <c r="AK1435" s="72" t="str">
        <f t="shared" si="820"/>
        <v>00631L</v>
      </c>
      <c r="AL1435" s="73">
        <f t="shared" si="810"/>
        <v>1</v>
      </c>
      <c r="AM1435" s="72" t="str">
        <f t="shared" si="823"/>
        <v>00631L</v>
      </c>
      <c r="AN1435" s="73">
        <f t="shared" si="811"/>
        <v>1</v>
      </c>
      <c r="AO1435" s="74" t="str">
        <f t="shared" si="817"/>
        <v>00635U</v>
      </c>
      <c r="AP1435" s="20">
        <f t="shared" si="812"/>
        <v>0</v>
      </c>
      <c r="AQ1435" s="74" t="str">
        <f t="shared" si="827"/>
        <v>00631L</v>
      </c>
      <c r="AR1435" s="20">
        <f t="shared" si="813"/>
        <v>1</v>
      </c>
      <c r="AS1435" s="74" t="str">
        <f t="shared" si="821"/>
        <v>00631L</v>
      </c>
      <c r="AT1435" s="20">
        <f t="shared" si="814"/>
        <v>1</v>
      </c>
      <c r="AU1435" s="74" t="str">
        <f t="shared" si="804"/>
        <v>00635U</v>
      </c>
      <c r="AV1435" s="20">
        <f t="shared" si="815"/>
        <v>0</v>
      </c>
      <c r="AW1435" s="74" t="str">
        <f t="shared" si="805"/>
        <v>00635U</v>
      </c>
      <c r="AX1435" s="20">
        <f t="shared" si="806"/>
        <v>0</v>
      </c>
      <c r="AY1435" s="20">
        <f t="shared" si="816"/>
        <v>1</v>
      </c>
      <c r="AZ1435" s="57">
        <v>44228</v>
      </c>
      <c r="BA1435" s="75">
        <v>28.51</v>
      </c>
      <c r="BB1435" s="90">
        <v>28.725000000000001</v>
      </c>
      <c r="BC1435" s="76">
        <f t="shared" si="824"/>
        <v>26.459583333333331</v>
      </c>
      <c r="BD1435" s="76">
        <f t="shared" si="825"/>
        <v>26.503499999999995</v>
      </c>
      <c r="BE1435" s="77">
        <f t="shared" si="831"/>
        <v>8.5618002299104129E-2</v>
      </c>
      <c r="BF1435" s="77">
        <f t="shared" si="822"/>
        <v>7.5706982096704456E-2</v>
      </c>
    </row>
    <row r="1436" spans="1:58" s="23" customFormat="1" ht="15.75" customHeight="1" x14ac:dyDescent="0.4">
      <c r="A1436" s="57">
        <v>44224</v>
      </c>
      <c r="B1436" s="112">
        <v>30.395</v>
      </c>
      <c r="C1436" s="112">
        <v>30.72</v>
      </c>
      <c r="D1436" s="112">
        <v>30.106000000000002</v>
      </c>
      <c r="E1436" s="112">
        <v>29.45</v>
      </c>
      <c r="F1436" s="112">
        <v>29.08</v>
      </c>
      <c r="G1436" s="112">
        <v>28.986000000000001</v>
      </c>
      <c r="H1436" s="113">
        <v>28.675000000000001</v>
      </c>
      <c r="I1436" s="90">
        <f t="shared" si="807"/>
        <v>30.514736842105261</v>
      </c>
      <c r="J1436" s="90">
        <f t="shared" si="808"/>
        <v>30.49378947368421</v>
      </c>
      <c r="K1436" s="114">
        <v>12</v>
      </c>
      <c r="L1436" s="115">
        <v>5.2631578947368418E-2</v>
      </c>
      <c r="M1436" s="90">
        <v>30</v>
      </c>
      <c r="N1436" s="90">
        <v>30.21</v>
      </c>
      <c r="O1436" s="90">
        <v>31.77</v>
      </c>
      <c r="P1436" s="90">
        <v>32.01</v>
      </c>
      <c r="Q1436" s="90">
        <v>30.95</v>
      </c>
      <c r="R1436" s="63">
        <f t="shared" si="796"/>
        <v>3.5700000000000003</v>
      </c>
      <c r="S1436" s="64">
        <f t="shared" si="832"/>
        <v>-0.18812147272238644</v>
      </c>
      <c r="T1436" s="65">
        <f t="shared" si="826"/>
        <v>0.99304865938430975</v>
      </c>
      <c r="U1436" s="65">
        <f t="shared" si="826"/>
        <v>0.95089707271010393</v>
      </c>
      <c r="V1436" s="65">
        <f t="shared" si="797"/>
        <v>0.94376757263355215</v>
      </c>
      <c r="W1436" s="65">
        <f t="shared" si="798"/>
        <v>0.97609046849757675</v>
      </c>
      <c r="X1436" s="61">
        <f t="shared" si="809"/>
        <v>1.0692548116466501E-2</v>
      </c>
      <c r="Y1436" s="66">
        <f t="shared" si="799"/>
        <v>-2.6315789473684164E-2</v>
      </c>
      <c r="Z1436" s="61">
        <f t="shared" si="800"/>
        <v>-6.8646728069263923E-4</v>
      </c>
      <c r="AA1436" s="67">
        <f t="shared" si="801"/>
        <v>30.514736842105261</v>
      </c>
      <c r="AB1436" s="68">
        <f t="shared" si="802"/>
        <v>6.1238000662032013E-3</v>
      </c>
      <c r="AC1436" s="69">
        <f t="shared" si="803"/>
        <v>1.0087283750587895E-2</v>
      </c>
      <c r="AD1436" s="70">
        <f>_xlfn.PERCENTILE.EXC(AC1436:$AC$5675,0.5)</f>
        <v>8.5671800956426181E-2</v>
      </c>
      <c r="AE1436" s="70">
        <f>_xlfn.PERCENTILE.EXC($AC1436:AC$5675,0.35)</f>
        <v>4.9624126966913235E-2</v>
      </c>
      <c r="AF1436" s="71">
        <f t="shared" si="828"/>
        <v>2.9639388290441108E-2</v>
      </c>
      <c r="AG1436" s="70">
        <f t="shared" si="829"/>
        <v>-0.27366487307327381</v>
      </c>
      <c r="AH1436" s="70">
        <f t="shared" si="830"/>
        <v>-0.29773719104760293</v>
      </c>
      <c r="AI1436" s="61" t="str">
        <f t="shared" si="818"/>
        <v>Safety</v>
      </c>
      <c r="AJ1436" s="68" t="str">
        <f t="shared" si="819"/>
        <v>Safety</v>
      </c>
      <c r="AK1436" s="72" t="str">
        <f t="shared" si="820"/>
        <v>00631L</v>
      </c>
      <c r="AL1436" s="73">
        <f t="shared" si="810"/>
        <v>1</v>
      </c>
      <c r="AM1436" s="72" t="str">
        <f t="shared" si="823"/>
        <v>00631L</v>
      </c>
      <c r="AN1436" s="73">
        <f t="shared" si="811"/>
        <v>1</v>
      </c>
      <c r="AO1436" s="74" t="str">
        <f t="shared" si="817"/>
        <v>00635U</v>
      </c>
      <c r="AP1436" s="20">
        <f t="shared" si="812"/>
        <v>0</v>
      </c>
      <c r="AQ1436" s="74" t="str">
        <f t="shared" si="827"/>
        <v>00631L</v>
      </c>
      <c r="AR1436" s="20">
        <f t="shared" si="813"/>
        <v>1</v>
      </c>
      <c r="AS1436" s="74" t="str">
        <f t="shared" si="821"/>
        <v>00631L</v>
      </c>
      <c r="AT1436" s="20">
        <f t="shared" si="814"/>
        <v>1</v>
      </c>
      <c r="AU1436" s="74" t="str">
        <f t="shared" si="804"/>
        <v>00635U</v>
      </c>
      <c r="AV1436" s="20">
        <f t="shared" si="815"/>
        <v>0</v>
      </c>
      <c r="AW1436" s="74" t="str">
        <f t="shared" si="805"/>
        <v>00635U</v>
      </c>
      <c r="AX1436" s="20">
        <f t="shared" si="806"/>
        <v>0</v>
      </c>
      <c r="AY1436" s="20">
        <f t="shared" si="816"/>
        <v>1</v>
      </c>
      <c r="AZ1436" s="57">
        <v>44225</v>
      </c>
      <c r="BA1436" s="75">
        <v>28.92</v>
      </c>
      <c r="BB1436" s="90">
        <v>28.862500000000001</v>
      </c>
      <c r="BC1436" s="76">
        <f t="shared" si="824"/>
        <v>26.416458333333331</v>
      </c>
      <c r="BD1436" s="76">
        <f t="shared" si="825"/>
        <v>26.462833333333329</v>
      </c>
      <c r="BE1436" s="77">
        <f t="shared" si="831"/>
        <v>9.2595367471352413E-2</v>
      </c>
      <c r="BF1436" s="77">
        <f t="shared" si="822"/>
        <v>9.2853498932465278E-2</v>
      </c>
    </row>
    <row r="1437" spans="1:58" s="23" customFormat="1" ht="15.75" customHeight="1" x14ac:dyDescent="0.4">
      <c r="A1437" s="57">
        <v>44223</v>
      </c>
      <c r="B1437" s="112">
        <v>31.533999999999999</v>
      </c>
      <c r="C1437" s="112">
        <v>31.231000000000002</v>
      </c>
      <c r="D1437" s="112">
        <v>30.600999999999999</v>
      </c>
      <c r="E1437" s="112">
        <v>29.992000000000001</v>
      </c>
      <c r="F1437" s="112">
        <v>29.574999999999999</v>
      </c>
      <c r="G1437" s="112">
        <v>29.45</v>
      </c>
      <c r="H1437" s="113">
        <v>29.35</v>
      </c>
      <c r="I1437" s="90">
        <f t="shared" si="807"/>
        <v>31.438315789473684</v>
      </c>
      <c r="J1437" s="90">
        <f t="shared" si="808"/>
        <v>31.032052631578949</v>
      </c>
      <c r="K1437" s="114">
        <v>13</v>
      </c>
      <c r="L1437" s="115">
        <v>5.2631578947368418E-2</v>
      </c>
      <c r="M1437" s="90">
        <v>41.64</v>
      </c>
      <c r="N1437" s="90">
        <v>37.21</v>
      </c>
      <c r="O1437" s="90">
        <v>35.729999999999997</v>
      </c>
      <c r="P1437" s="90">
        <v>34.659999999999997</v>
      </c>
      <c r="Q1437" s="90">
        <v>32.97</v>
      </c>
      <c r="R1437" s="63">
        <f t="shared" si="796"/>
        <v>-8.460000000000008</v>
      </c>
      <c r="S1437" s="64">
        <f t="shared" si="832"/>
        <v>0.61642050390964387</v>
      </c>
      <c r="T1437" s="65">
        <f t="shared" si="826"/>
        <v>1.1190540177371675</v>
      </c>
      <c r="U1437" s="65">
        <f t="shared" si="826"/>
        <v>1.0414217744192555</v>
      </c>
      <c r="V1437" s="65">
        <f t="shared" si="797"/>
        <v>1.0735718407386037</v>
      </c>
      <c r="W1437" s="65">
        <f t="shared" si="798"/>
        <v>1.1286017591750077</v>
      </c>
      <c r="X1437" s="61">
        <f t="shared" si="809"/>
        <v>-9.6086763493371374E-3</v>
      </c>
      <c r="Y1437" s="66">
        <f t="shared" si="799"/>
        <v>-2.1405708188850341E-2</v>
      </c>
      <c r="Z1437" s="61">
        <f t="shared" si="800"/>
        <v>-1.2922548415610784E-2</v>
      </c>
      <c r="AA1437" s="67">
        <f t="shared" si="801"/>
        <v>31.438315789473684</v>
      </c>
      <c r="AB1437" s="68">
        <f t="shared" si="802"/>
        <v>-0.15253963988175226</v>
      </c>
      <c r="AC1437" s="69">
        <f t="shared" si="803"/>
        <v>-0.1551111048246793</v>
      </c>
      <c r="AD1437" s="70">
        <f>_xlfn.PERCENTILE.EXC(AC1437:$AC$5675,0.5)</f>
        <v>8.5731622746185857E-2</v>
      </c>
      <c r="AE1437" s="70">
        <f>_xlfn.PERCENTILE.EXC($AC1437:AC$5675,0.35)</f>
        <v>4.9631120053655275E-2</v>
      </c>
      <c r="AF1437" s="71">
        <f t="shared" si="828"/>
        <v>2.9721152263847393E-2</v>
      </c>
      <c r="AG1437" s="70">
        <f t="shared" si="829"/>
        <v>-0.27366487307327381</v>
      </c>
      <c r="AH1437" s="70">
        <f t="shared" si="830"/>
        <v>-0.29773719104760293</v>
      </c>
      <c r="AI1437" s="61" t="str">
        <f t="shared" si="818"/>
        <v>Safety</v>
      </c>
      <c r="AJ1437" s="68" t="str">
        <f t="shared" si="819"/>
        <v>Safety</v>
      </c>
      <c r="AK1437" s="72" t="str">
        <f t="shared" si="820"/>
        <v>00631L</v>
      </c>
      <c r="AL1437" s="73">
        <f t="shared" si="810"/>
        <v>1</v>
      </c>
      <c r="AM1437" s="72" t="str">
        <f t="shared" si="823"/>
        <v>00631L</v>
      </c>
      <c r="AN1437" s="73">
        <f t="shared" si="811"/>
        <v>1</v>
      </c>
      <c r="AO1437" s="74" t="str">
        <f t="shared" si="817"/>
        <v>00635U</v>
      </c>
      <c r="AP1437" s="20">
        <f t="shared" si="812"/>
        <v>0</v>
      </c>
      <c r="AQ1437" s="74" t="str">
        <f t="shared" si="827"/>
        <v>00631L</v>
      </c>
      <c r="AR1437" s="20">
        <f t="shared" si="813"/>
        <v>1</v>
      </c>
      <c r="AS1437" s="74" t="str">
        <f t="shared" si="821"/>
        <v>00631L</v>
      </c>
      <c r="AT1437" s="20">
        <f t="shared" si="814"/>
        <v>1</v>
      </c>
      <c r="AU1437" s="74" t="str">
        <f t="shared" si="804"/>
        <v>00635U</v>
      </c>
      <c r="AV1437" s="20">
        <f t="shared" si="815"/>
        <v>0</v>
      </c>
      <c r="AW1437" s="74" t="str">
        <f t="shared" si="805"/>
        <v>00635U</v>
      </c>
      <c r="AX1437" s="20">
        <f t="shared" si="806"/>
        <v>0</v>
      </c>
      <c r="AY1437" s="20">
        <f t="shared" si="816"/>
        <v>1</v>
      </c>
      <c r="AZ1437" s="57">
        <v>44224</v>
      </c>
      <c r="BA1437" s="75">
        <v>28.99</v>
      </c>
      <c r="BB1437" s="90">
        <v>28.5</v>
      </c>
      <c r="BC1437" s="76">
        <f t="shared" si="824"/>
        <v>26.37</v>
      </c>
      <c r="BD1437" s="76">
        <f t="shared" si="825"/>
        <v>26.418583333333334</v>
      </c>
      <c r="BE1437" s="77">
        <f t="shared" si="831"/>
        <v>8.0773606370875953E-2</v>
      </c>
      <c r="BF1437" s="77">
        <f t="shared" si="822"/>
        <v>9.7333631944685306E-2</v>
      </c>
    </row>
    <row r="1438" spans="1:58" s="23" customFormat="1" ht="15.75" customHeight="1" x14ac:dyDescent="0.4">
      <c r="A1438" s="57">
        <v>44222</v>
      </c>
      <c r="B1438" s="112">
        <v>25.41</v>
      </c>
      <c r="C1438" s="112">
        <v>27.227</v>
      </c>
      <c r="D1438" s="112">
        <v>27.731999999999999</v>
      </c>
      <c r="E1438" s="112">
        <v>27.789000000000001</v>
      </c>
      <c r="F1438" s="112">
        <v>27.706</v>
      </c>
      <c r="G1438" s="112">
        <v>27.797000000000001</v>
      </c>
      <c r="H1438" s="113">
        <v>27.631</v>
      </c>
      <c r="I1438" s="90">
        <f t="shared" si="807"/>
        <v>25.888157894736842</v>
      </c>
      <c r="J1438" s="90">
        <f t="shared" si="808"/>
        <v>27.359894736842104</v>
      </c>
      <c r="K1438" s="114">
        <v>14</v>
      </c>
      <c r="L1438" s="115">
        <v>5.2631578947368418E-2</v>
      </c>
      <c r="M1438" s="90">
        <v>20.46</v>
      </c>
      <c r="N1438" s="90">
        <v>23.02</v>
      </c>
      <c r="O1438" s="90">
        <v>26.89</v>
      </c>
      <c r="P1438" s="90">
        <v>28.38</v>
      </c>
      <c r="Q1438" s="90">
        <v>28.39</v>
      </c>
      <c r="R1438" s="63">
        <f t="shared" si="796"/>
        <v>11.789999999999992</v>
      </c>
      <c r="S1438" s="64">
        <f t="shared" si="832"/>
        <v>-7.3307460112118023E-3</v>
      </c>
      <c r="T1438" s="65">
        <f t="shared" si="826"/>
        <v>0.88879235447437022</v>
      </c>
      <c r="U1438" s="65">
        <f t="shared" si="826"/>
        <v>0.85608032725920413</v>
      </c>
      <c r="V1438" s="65">
        <f t="shared" si="797"/>
        <v>0.81113460183227626</v>
      </c>
      <c r="W1438" s="65">
        <f t="shared" si="798"/>
        <v>0.81084889045438535</v>
      </c>
      <c r="X1438" s="61">
        <f t="shared" si="809"/>
        <v>7.1507280598189699E-2</v>
      </c>
      <c r="Y1438" s="66">
        <f t="shared" si="799"/>
        <v>-5.6857029759977418E-3</v>
      </c>
      <c r="Z1438" s="61">
        <f t="shared" si="800"/>
        <v>5.6849809402795375E-2</v>
      </c>
      <c r="AA1438" s="67">
        <f t="shared" si="801"/>
        <v>25.888157894736842</v>
      </c>
      <c r="AB1438" s="68">
        <f t="shared" si="802"/>
        <v>0.10382276281494356</v>
      </c>
      <c r="AC1438" s="69">
        <f t="shared" si="803"/>
        <v>0.12459417440212177</v>
      </c>
      <c r="AD1438" s="70">
        <f>_xlfn.PERCENTILE.EXC(AC1438:$AC$5675,0.5)</f>
        <v>8.5740811373092918E-2</v>
      </c>
      <c r="AE1438" s="70">
        <f>_xlfn.PERCENTILE.EXC($AC1438:AC$5675,0.35)</f>
        <v>4.9634814536939166E-2</v>
      </c>
      <c r="AF1438" s="71">
        <f t="shared" si="828"/>
        <v>3.0669036720104671E-2</v>
      </c>
      <c r="AG1438" s="70">
        <f t="shared" si="829"/>
        <v>-0.27366487307327381</v>
      </c>
      <c r="AH1438" s="70">
        <f t="shared" si="830"/>
        <v>-0.29773719104760293</v>
      </c>
      <c r="AI1438" s="61" t="str">
        <f t="shared" si="818"/>
        <v>Short VOL</v>
      </c>
      <c r="AJ1438" s="68" t="str">
        <f t="shared" si="819"/>
        <v>Short VOL</v>
      </c>
      <c r="AK1438" s="72" t="str">
        <f t="shared" si="820"/>
        <v>00631L</v>
      </c>
      <c r="AL1438" s="73">
        <f t="shared" si="810"/>
        <v>1</v>
      </c>
      <c r="AM1438" s="72" t="str">
        <f t="shared" si="823"/>
        <v>00631L</v>
      </c>
      <c r="AN1438" s="73">
        <f t="shared" si="811"/>
        <v>1</v>
      </c>
      <c r="AO1438" s="74" t="str">
        <f t="shared" si="817"/>
        <v>00631L</v>
      </c>
      <c r="AP1438" s="20">
        <f t="shared" si="812"/>
        <v>1</v>
      </c>
      <c r="AQ1438" s="74" t="str">
        <f t="shared" si="827"/>
        <v>00631L</v>
      </c>
      <c r="AR1438" s="20">
        <f t="shared" si="813"/>
        <v>1</v>
      </c>
      <c r="AS1438" s="74" t="str">
        <f t="shared" si="821"/>
        <v>00631L</v>
      </c>
      <c r="AT1438" s="20">
        <f t="shared" si="814"/>
        <v>1</v>
      </c>
      <c r="AU1438" s="74" t="str">
        <f t="shared" si="804"/>
        <v>00631L</v>
      </c>
      <c r="AV1438" s="20">
        <f t="shared" si="815"/>
        <v>1</v>
      </c>
      <c r="AW1438" s="74" t="str">
        <f t="shared" si="805"/>
        <v>00631L</v>
      </c>
      <c r="AX1438" s="20">
        <f t="shared" si="806"/>
        <v>1</v>
      </c>
      <c r="AY1438" s="20">
        <f t="shared" si="816"/>
        <v>0</v>
      </c>
      <c r="AZ1438" s="57">
        <v>44223</v>
      </c>
      <c r="BA1438" s="75">
        <v>28.66</v>
      </c>
      <c r="BB1438" s="90">
        <v>28.537500000000001</v>
      </c>
      <c r="BC1438" s="76">
        <f t="shared" si="824"/>
        <v>26.32791666666667</v>
      </c>
      <c r="BD1438" s="76">
        <f t="shared" si="825"/>
        <v>26.372666666666667</v>
      </c>
      <c r="BE1438" s="77">
        <f t="shared" si="831"/>
        <v>8.3925491002896063E-2</v>
      </c>
      <c r="BF1438" s="77">
        <f t="shared" si="822"/>
        <v>8.6731211607977934E-2</v>
      </c>
    </row>
    <row r="1439" spans="1:58" s="23" customFormat="1" ht="15.75" customHeight="1" x14ac:dyDescent="0.4">
      <c r="A1439" s="57">
        <v>44221</v>
      </c>
      <c r="B1439" s="112">
        <v>25.95</v>
      </c>
      <c r="C1439" s="112">
        <v>27.4</v>
      </c>
      <c r="D1439" s="112">
        <v>27.709</v>
      </c>
      <c r="E1439" s="112">
        <v>27.667000000000002</v>
      </c>
      <c r="F1439" s="112">
        <v>27.619</v>
      </c>
      <c r="G1439" s="112">
        <v>27.745999999999999</v>
      </c>
      <c r="H1439" s="113">
        <v>27.530999999999999</v>
      </c>
      <c r="I1439" s="90">
        <f t="shared" si="807"/>
        <v>26.255263157894735</v>
      </c>
      <c r="J1439" s="90">
        <f t="shared" si="808"/>
        <v>27.465052631578946</v>
      </c>
      <c r="K1439" s="114">
        <v>15</v>
      </c>
      <c r="L1439" s="115">
        <v>5.2631578947368418E-2</v>
      </c>
      <c r="M1439" s="90">
        <v>20.66</v>
      </c>
      <c r="N1439" s="90">
        <v>23.19</v>
      </c>
      <c r="O1439" s="90">
        <v>26.88</v>
      </c>
      <c r="P1439" s="90">
        <v>28.27</v>
      </c>
      <c r="Q1439" s="90">
        <v>28.57</v>
      </c>
      <c r="R1439" s="63">
        <f t="shared" ref="R1439:R1502" si="833">(O1439+P1439)-(N1439+M1439)</f>
        <v>11.299999999999997</v>
      </c>
      <c r="S1439" s="64">
        <f t="shared" si="832"/>
        <v>5.8420812414422686E-2</v>
      </c>
      <c r="T1439" s="65">
        <f t="shared" si="826"/>
        <v>0.89090125053902536</v>
      </c>
      <c r="U1439" s="65">
        <f t="shared" si="826"/>
        <v>0.86272321428571441</v>
      </c>
      <c r="V1439" s="65">
        <f t="shared" si="797"/>
        <v>0.82030420940926785</v>
      </c>
      <c r="W1439" s="65">
        <f t="shared" si="798"/>
        <v>0.81169058452922649</v>
      </c>
      <c r="X1439" s="61">
        <f t="shared" si="809"/>
        <v>5.5876685934489377E-2</v>
      </c>
      <c r="Y1439" s="66">
        <f t="shared" si="799"/>
        <v>-4.9156034264648419E-3</v>
      </c>
      <c r="Z1439" s="61">
        <f t="shared" si="800"/>
        <v>4.6077979352510789E-2</v>
      </c>
      <c r="AA1439" s="67">
        <f t="shared" si="801"/>
        <v>26.255263157894735</v>
      </c>
      <c r="AB1439" s="68">
        <f t="shared" si="802"/>
        <v>0.11901681759379033</v>
      </c>
      <c r="AC1439" s="69">
        <f t="shared" si="803"/>
        <v>0.13218038628265344</v>
      </c>
      <c r="AD1439" s="70">
        <f>_xlfn.PERCENTILE.EXC(AC1439:$AC$5675,0.5)</f>
        <v>8.5731622746185857E-2</v>
      </c>
      <c r="AE1439" s="70">
        <f>_xlfn.PERCENTILE.EXC($AC1439:AC$5675,0.35)</f>
        <v>4.9632825199786304E-2</v>
      </c>
      <c r="AF1439" s="71">
        <f t="shared" si="828"/>
        <v>3.0669036720104671E-2</v>
      </c>
      <c r="AG1439" s="70">
        <f t="shared" si="829"/>
        <v>-0.27366487307327381</v>
      </c>
      <c r="AH1439" s="70">
        <f t="shared" si="830"/>
        <v>-0.29773719104760293</v>
      </c>
      <c r="AI1439" s="61" t="str">
        <f t="shared" si="818"/>
        <v>Short VOL</v>
      </c>
      <c r="AJ1439" s="68" t="str">
        <f t="shared" si="819"/>
        <v>Short VOL</v>
      </c>
      <c r="AK1439" s="72" t="str">
        <f t="shared" si="820"/>
        <v>00631L</v>
      </c>
      <c r="AL1439" s="73">
        <f t="shared" si="810"/>
        <v>1</v>
      </c>
      <c r="AM1439" s="72" t="str">
        <f t="shared" si="823"/>
        <v>00631L</v>
      </c>
      <c r="AN1439" s="73">
        <f t="shared" si="811"/>
        <v>1</v>
      </c>
      <c r="AO1439" s="74" t="str">
        <f t="shared" si="817"/>
        <v>00631L</v>
      </c>
      <c r="AP1439" s="20">
        <f t="shared" si="812"/>
        <v>1</v>
      </c>
      <c r="AQ1439" s="74" t="str">
        <f t="shared" si="827"/>
        <v>00631L</v>
      </c>
      <c r="AR1439" s="20">
        <f t="shared" si="813"/>
        <v>1</v>
      </c>
      <c r="AS1439" s="74" t="str">
        <f t="shared" si="821"/>
        <v>00631L</v>
      </c>
      <c r="AT1439" s="20">
        <f t="shared" si="814"/>
        <v>1</v>
      </c>
      <c r="AU1439" s="74" t="str">
        <f t="shared" si="804"/>
        <v>00631L</v>
      </c>
      <c r="AV1439" s="20">
        <f t="shared" si="815"/>
        <v>1</v>
      </c>
      <c r="AW1439" s="74" t="str">
        <f t="shared" si="805"/>
        <v>00631L</v>
      </c>
      <c r="AX1439" s="20">
        <f t="shared" si="806"/>
        <v>1</v>
      </c>
      <c r="AY1439" s="20">
        <f t="shared" si="816"/>
        <v>0</v>
      </c>
      <c r="AZ1439" s="57">
        <v>44222</v>
      </c>
      <c r="BA1439" s="75">
        <v>28.54</v>
      </c>
      <c r="BB1439" s="90">
        <v>28.587499999999999</v>
      </c>
      <c r="BC1439" s="76">
        <f t="shared" si="824"/>
        <v>26.281875000000003</v>
      </c>
      <c r="BD1439" s="76">
        <f t="shared" si="825"/>
        <v>26.327958333333338</v>
      </c>
      <c r="BE1439" s="77">
        <f t="shared" si="831"/>
        <v>8.77268079237115E-2</v>
      </c>
      <c r="BF1439" s="77">
        <f t="shared" si="822"/>
        <v>8.4018731671495997E-2</v>
      </c>
    </row>
    <row r="1440" spans="1:58" s="23" customFormat="1" ht="15.75" customHeight="1" x14ac:dyDescent="0.4">
      <c r="A1440" s="57">
        <v>44218</v>
      </c>
      <c r="B1440" s="112">
        <v>24.875</v>
      </c>
      <c r="C1440" s="112">
        <v>26.524999999999999</v>
      </c>
      <c r="D1440" s="112">
        <v>26.975000000000001</v>
      </c>
      <c r="E1440" s="112">
        <v>27.074999999999999</v>
      </c>
      <c r="F1440" s="112">
        <v>27.074999999999999</v>
      </c>
      <c r="G1440" s="112">
        <v>27.274999999999999</v>
      </c>
      <c r="H1440" s="113">
        <v>27.15</v>
      </c>
      <c r="I1440" s="90">
        <f t="shared" si="807"/>
        <v>25.135526315789473</v>
      </c>
      <c r="J1440" s="90">
        <f t="shared" si="808"/>
        <v>26.596052631578946</v>
      </c>
      <c r="K1440" s="114">
        <v>16</v>
      </c>
      <c r="L1440" s="115">
        <v>5.2631578947368418E-2</v>
      </c>
      <c r="M1440" s="90">
        <v>18.420000000000002</v>
      </c>
      <c r="N1440" s="90">
        <v>21.91</v>
      </c>
      <c r="O1440" s="90">
        <v>25.99</v>
      </c>
      <c r="P1440" s="90">
        <v>27.52</v>
      </c>
      <c r="Q1440" s="90">
        <v>27.98</v>
      </c>
      <c r="R1440" s="63">
        <f t="shared" si="833"/>
        <v>13.18</v>
      </c>
      <c r="S1440" s="64">
        <f t="shared" si="832"/>
        <v>2.7673545966228886E-2</v>
      </c>
      <c r="T1440" s="65">
        <f t="shared" si="826"/>
        <v>0.84071200365130083</v>
      </c>
      <c r="U1440" s="65">
        <f t="shared" si="826"/>
        <v>0.84301654482493271</v>
      </c>
      <c r="V1440" s="65">
        <f t="shared" si="797"/>
        <v>0.79614825581395354</v>
      </c>
      <c r="W1440" s="65">
        <f t="shared" si="798"/>
        <v>0.78305932809149392</v>
      </c>
      <c r="X1440" s="61">
        <f t="shared" si="809"/>
        <v>6.6331658291457235E-2</v>
      </c>
      <c r="Y1440" s="66">
        <f t="shared" si="799"/>
        <v>2.7700831024930488E-3</v>
      </c>
      <c r="Z1440" s="61">
        <f t="shared" si="800"/>
        <v>5.8106056640318232E-2</v>
      </c>
      <c r="AA1440" s="67">
        <f t="shared" si="801"/>
        <v>25.135526315789473</v>
      </c>
      <c r="AB1440" s="68">
        <f t="shared" si="802"/>
        <v>0.13532633500684618</v>
      </c>
      <c r="AC1440" s="69">
        <f t="shared" si="803"/>
        <v>0.14721708424415669</v>
      </c>
      <c r="AD1440" s="70">
        <f>_xlfn.PERCENTILE.EXC(AC1440:$AC$5675,0.5)</f>
        <v>8.5671800956426181E-2</v>
      </c>
      <c r="AE1440" s="70">
        <f>_xlfn.PERCENTILE.EXC($AC1440:AC$5675,0.35)</f>
        <v>4.9630582123905885E-2</v>
      </c>
      <c r="AF1440" s="71">
        <f t="shared" si="828"/>
        <v>3.0669036720104671E-2</v>
      </c>
      <c r="AG1440" s="70">
        <f t="shared" si="829"/>
        <v>-0.27366487307327381</v>
      </c>
      <c r="AH1440" s="70">
        <f t="shared" si="830"/>
        <v>-0.29773719104760293</v>
      </c>
      <c r="AI1440" s="61" t="str">
        <f t="shared" si="818"/>
        <v>Short VOL</v>
      </c>
      <c r="AJ1440" s="68" t="str">
        <f t="shared" si="819"/>
        <v>Short VOL</v>
      </c>
      <c r="AK1440" s="72" t="str">
        <f t="shared" si="820"/>
        <v>00631L</v>
      </c>
      <c r="AL1440" s="73">
        <f t="shared" si="810"/>
        <v>1</v>
      </c>
      <c r="AM1440" s="72" t="str">
        <f t="shared" si="823"/>
        <v>00631L</v>
      </c>
      <c r="AN1440" s="73">
        <f t="shared" si="811"/>
        <v>1</v>
      </c>
      <c r="AO1440" s="74" t="str">
        <f t="shared" si="817"/>
        <v>00631L</v>
      </c>
      <c r="AP1440" s="20">
        <f t="shared" si="812"/>
        <v>1</v>
      </c>
      <c r="AQ1440" s="74" t="str">
        <f t="shared" si="827"/>
        <v>00631L</v>
      </c>
      <c r="AR1440" s="20">
        <f t="shared" si="813"/>
        <v>1</v>
      </c>
      <c r="AS1440" s="74" t="str">
        <f t="shared" si="821"/>
        <v>00631L</v>
      </c>
      <c r="AT1440" s="20">
        <f t="shared" si="814"/>
        <v>1</v>
      </c>
      <c r="AU1440" s="74" t="str">
        <f t="shared" si="804"/>
        <v>00631L</v>
      </c>
      <c r="AV1440" s="20">
        <f t="shared" si="815"/>
        <v>1</v>
      </c>
      <c r="AW1440" s="74" t="str">
        <f t="shared" si="805"/>
        <v>00631L</v>
      </c>
      <c r="AX1440" s="20">
        <f t="shared" si="806"/>
        <v>1</v>
      </c>
      <c r="AY1440" s="20">
        <f t="shared" si="816"/>
        <v>0</v>
      </c>
      <c r="AZ1440" s="57">
        <v>44221</v>
      </c>
      <c r="BA1440" s="75">
        <v>28.61</v>
      </c>
      <c r="BB1440" s="90">
        <v>28.4</v>
      </c>
      <c r="BC1440" s="76">
        <f t="shared" si="824"/>
        <v>26.233750000000001</v>
      </c>
      <c r="BD1440" s="76">
        <f t="shared" si="825"/>
        <v>26.282250000000001</v>
      </c>
      <c r="BE1440" s="77">
        <f t="shared" si="831"/>
        <v>8.2574927335969814E-2</v>
      </c>
      <c r="BF1440" s="77">
        <f t="shared" si="822"/>
        <v>8.8567379124694354E-2</v>
      </c>
    </row>
    <row r="1441" spans="1:58" s="23" customFormat="1" ht="15.75" customHeight="1" x14ac:dyDescent="0.4">
      <c r="A1441" s="57">
        <v>44217</v>
      </c>
      <c r="B1441" s="112">
        <v>24.524999999999999</v>
      </c>
      <c r="C1441" s="112">
        <v>26.225000000000001</v>
      </c>
      <c r="D1441" s="112">
        <v>26.824999999999999</v>
      </c>
      <c r="E1441" s="112">
        <v>26.975000000000001</v>
      </c>
      <c r="F1441" s="112">
        <v>27.024999999999999</v>
      </c>
      <c r="G1441" s="112">
        <v>27.274999999999999</v>
      </c>
      <c r="H1441" s="113">
        <v>27.024999999999999</v>
      </c>
      <c r="I1441" s="90">
        <f t="shared" si="807"/>
        <v>24.703947368421051</v>
      </c>
      <c r="J1441" s="90">
        <f t="shared" si="808"/>
        <v>26.288157894736845</v>
      </c>
      <c r="K1441" s="114">
        <v>17</v>
      </c>
      <c r="L1441" s="115">
        <v>5.2631578947368418E-2</v>
      </c>
      <c r="M1441" s="90">
        <v>18.23</v>
      </c>
      <c r="N1441" s="90">
        <v>21.32</v>
      </c>
      <c r="O1441" s="90">
        <v>25.7</v>
      </c>
      <c r="P1441" s="90">
        <v>27.23</v>
      </c>
      <c r="Q1441" s="90">
        <v>27.8</v>
      </c>
      <c r="R1441" s="63">
        <f t="shared" si="833"/>
        <v>13.380000000000003</v>
      </c>
      <c r="S1441" s="64">
        <f t="shared" si="832"/>
        <v>-1.2048192771084246E-2</v>
      </c>
      <c r="T1441" s="65">
        <f t="shared" si="826"/>
        <v>0.85506566604127576</v>
      </c>
      <c r="U1441" s="65">
        <f t="shared" si="826"/>
        <v>0.82957198443579772</v>
      </c>
      <c r="V1441" s="65">
        <f t="shared" si="797"/>
        <v>0.78295997062063905</v>
      </c>
      <c r="W1441" s="65">
        <f t="shared" si="798"/>
        <v>0.76690647482014385</v>
      </c>
      <c r="X1441" s="61">
        <f t="shared" si="809"/>
        <v>6.9317023445463935E-2</v>
      </c>
      <c r="Y1441" s="66">
        <f t="shared" si="799"/>
        <v>1.8535681186282542E-3</v>
      </c>
      <c r="Z1441" s="61">
        <f t="shared" si="800"/>
        <v>6.4127829560586047E-2</v>
      </c>
      <c r="AA1441" s="67">
        <f t="shared" si="801"/>
        <v>24.703947368421051</v>
      </c>
      <c r="AB1441" s="68">
        <f t="shared" si="802"/>
        <v>0.1503283302063789</v>
      </c>
      <c r="AC1441" s="69">
        <f t="shared" si="803"/>
        <v>0.15872173397847331</v>
      </c>
      <c r="AD1441" s="70">
        <f>_xlfn.PERCENTILE.EXC(AC1441:$AC$5675,0.5)</f>
        <v>8.5611979166666519E-2</v>
      </c>
      <c r="AE1441" s="70">
        <f>_xlfn.PERCENTILE.EXC($AC1441:AC$5675,0.35)</f>
        <v>4.9626816615660173E-2</v>
      </c>
      <c r="AF1441" s="71">
        <f t="shared" si="828"/>
        <v>3.0669036720104671E-2</v>
      </c>
      <c r="AG1441" s="70">
        <f t="shared" si="829"/>
        <v>-0.27366487307327381</v>
      </c>
      <c r="AH1441" s="70">
        <f t="shared" si="830"/>
        <v>-0.29773719104760293</v>
      </c>
      <c r="AI1441" s="61" t="str">
        <f t="shared" si="818"/>
        <v>Short VOL</v>
      </c>
      <c r="AJ1441" s="68" t="str">
        <f t="shared" si="819"/>
        <v>Short VOL</v>
      </c>
      <c r="AK1441" s="72" t="str">
        <f t="shared" si="820"/>
        <v>00631L</v>
      </c>
      <c r="AL1441" s="73">
        <f t="shared" si="810"/>
        <v>1</v>
      </c>
      <c r="AM1441" s="72" t="str">
        <f t="shared" si="823"/>
        <v>00631L</v>
      </c>
      <c r="AN1441" s="73">
        <f t="shared" si="811"/>
        <v>1</v>
      </c>
      <c r="AO1441" s="74" t="str">
        <f t="shared" si="817"/>
        <v>00631L</v>
      </c>
      <c r="AP1441" s="20">
        <f t="shared" si="812"/>
        <v>1</v>
      </c>
      <c r="AQ1441" s="74" t="str">
        <f t="shared" si="827"/>
        <v>00631L</v>
      </c>
      <c r="AR1441" s="20">
        <f t="shared" si="813"/>
        <v>1</v>
      </c>
      <c r="AS1441" s="74" t="str">
        <f t="shared" si="821"/>
        <v>00631L</v>
      </c>
      <c r="AT1441" s="20">
        <f t="shared" si="814"/>
        <v>1</v>
      </c>
      <c r="AU1441" s="74" t="str">
        <f t="shared" si="804"/>
        <v>00631L</v>
      </c>
      <c r="AV1441" s="20">
        <f t="shared" si="815"/>
        <v>1</v>
      </c>
      <c r="AW1441" s="74" t="str">
        <f t="shared" si="805"/>
        <v>00631L</v>
      </c>
      <c r="AX1441" s="20">
        <f t="shared" si="806"/>
        <v>1</v>
      </c>
      <c r="AY1441" s="20">
        <f t="shared" si="816"/>
        <v>0</v>
      </c>
      <c r="AZ1441" s="57">
        <v>44218</v>
      </c>
      <c r="BA1441" s="75">
        <v>28.4</v>
      </c>
      <c r="BB1441" s="90">
        <v>28.2</v>
      </c>
      <c r="BC1441" s="76">
        <f t="shared" si="824"/>
        <v>26.179583333333333</v>
      </c>
      <c r="BD1441" s="76">
        <f t="shared" si="825"/>
        <v>26.233750000000001</v>
      </c>
      <c r="BE1441" s="77">
        <f t="shared" si="831"/>
        <v>7.7175279718610212E-2</v>
      </c>
      <c r="BF1441" s="77">
        <f t="shared" si="822"/>
        <v>8.2574927335969814E-2</v>
      </c>
    </row>
    <row r="1442" spans="1:58" s="23" customFormat="1" ht="15.75" customHeight="1" x14ac:dyDescent="0.4">
      <c r="A1442" s="57">
        <v>44216</v>
      </c>
      <c r="B1442" s="112">
        <v>24.774999999999999</v>
      </c>
      <c r="C1442" s="112">
        <v>26.274999999999999</v>
      </c>
      <c r="D1442" s="112">
        <v>26.675000000000001</v>
      </c>
      <c r="E1442" s="112">
        <v>26.774999999999999</v>
      </c>
      <c r="F1442" s="112">
        <v>26.774999999999999</v>
      </c>
      <c r="G1442" s="112">
        <v>26.875</v>
      </c>
      <c r="H1442" s="113">
        <v>26.625</v>
      </c>
      <c r="I1442" s="90">
        <f t="shared" si="807"/>
        <v>24.85394736842105</v>
      </c>
      <c r="J1442" s="90">
        <f t="shared" si="808"/>
        <v>26.296052631578945</v>
      </c>
      <c r="K1442" s="114">
        <v>18</v>
      </c>
      <c r="L1442" s="115">
        <v>5.2631578947368418E-2</v>
      </c>
      <c r="M1442" s="90">
        <v>18.850000000000001</v>
      </c>
      <c r="N1442" s="90">
        <v>21.58</v>
      </c>
      <c r="O1442" s="90">
        <v>25.72</v>
      </c>
      <c r="P1442" s="90">
        <v>27.17</v>
      </c>
      <c r="Q1442" s="90">
        <v>27.66</v>
      </c>
      <c r="R1442" s="63">
        <f t="shared" si="833"/>
        <v>12.46</v>
      </c>
      <c r="S1442" s="64">
        <f t="shared" si="832"/>
        <v>-7.1428571428571438E-2</v>
      </c>
      <c r="T1442" s="65">
        <f t="shared" si="826"/>
        <v>0.87349397590361455</v>
      </c>
      <c r="U1442" s="65">
        <f t="shared" si="826"/>
        <v>0.83903576982892691</v>
      </c>
      <c r="V1442" s="65">
        <f t="shared" si="797"/>
        <v>0.79425837320574155</v>
      </c>
      <c r="W1442" s="65">
        <f t="shared" si="798"/>
        <v>0.78018799710773679</v>
      </c>
      <c r="X1442" s="61">
        <f t="shared" si="809"/>
        <v>6.0544904137235123E-2</v>
      </c>
      <c r="Y1442" s="66">
        <f t="shared" si="799"/>
        <v>-5.6022408963584906E-3</v>
      </c>
      <c r="Z1442" s="61">
        <f t="shared" si="800"/>
        <v>5.8023188098893563E-2</v>
      </c>
      <c r="AA1442" s="67">
        <f t="shared" si="801"/>
        <v>24.853947368421053</v>
      </c>
      <c r="AB1442" s="68">
        <f t="shared" si="802"/>
        <v>0.14805375347544025</v>
      </c>
      <c r="AC1442" s="69">
        <f t="shared" si="803"/>
        <v>0.15171211160431211</v>
      </c>
      <c r="AD1442" s="70">
        <f>_xlfn.PERCENTILE.EXC(AC1442:$AC$5675,0.5)</f>
        <v>8.5610143886003881E-2</v>
      </c>
      <c r="AE1442" s="70">
        <f>_xlfn.PERCENTILE.EXC($AC1442:AC$5675,0.35)</f>
        <v>4.9623051107414461E-2</v>
      </c>
      <c r="AF1442" s="71">
        <f t="shared" si="828"/>
        <v>3.0669036720104671E-2</v>
      </c>
      <c r="AG1442" s="70">
        <f t="shared" si="829"/>
        <v>-0.27366487307327381</v>
      </c>
      <c r="AH1442" s="70">
        <f t="shared" si="830"/>
        <v>-0.29773719104760293</v>
      </c>
      <c r="AI1442" s="61" t="str">
        <f t="shared" si="818"/>
        <v>Short VOL</v>
      </c>
      <c r="AJ1442" s="68" t="str">
        <f t="shared" si="819"/>
        <v>Short VOL</v>
      </c>
      <c r="AK1442" s="72" t="str">
        <f t="shared" si="820"/>
        <v>00631L</v>
      </c>
      <c r="AL1442" s="73">
        <f t="shared" si="810"/>
        <v>1</v>
      </c>
      <c r="AM1442" s="72" t="str">
        <f t="shared" si="823"/>
        <v>00631L</v>
      </c>
      <c r="AN1442" s="73">
        <f t="shared" si="811"/>
        <v>1</v>
      </c>
      <c r="AO1442" s="74" t="str">
        <f t="shared" si="817"/>
        <v>00631L</v>
      </c>
      <c r="AP1442" s="20">
        <f t="shared" si="812"/>
        <v>1</v>
      </c>
      <c r="AQ1442" s="74" t="str">
        <f t="shared" si="827"/>
        <v>00631L</v>
      </c>
      <c r="AR1442" s="20">
        <f t="shared" si="813"/>
        <v>1</v>
      </c>
      <c r="AS1442" s="74" t="str">
        <f t="shared" si="821"/>
        <v>00631L</v>
      </c>
      <c r="AT1442" s="20">
        <f t="shared" si="814"/>
        <v>1</v>
      </c>
      <c r="AU1442" s="74" t="str">
        <f t="shared" si="804"/>
        <v>00631L</v>
      </c>
      <c r="AV1442" s="20">
        <f t="shared" si="815"/>
        <v>1</v>
      </c>
      <c r="AW1442" s="74" t="str">
        <f t="shared" si="805"/>
        <v>00631L</v>
      </c>
      <c r="AX1442" s="20">
        <f t="shared" si="806"/>
        <v>1</v>
      </c>
      <c r="AY1442" s="20">
        <f t="shared" si="816"/>
        <v>0</v>
      </c>
      <c r="AZ1442" s="57">
        <v>44217</v>
      </c>
      <c r="BA1442" s="75">
        <v>28.75</v>
      </c>
      <c r="BB1442" s="90">
        <v>27.3125</v>
      </c>
      <c r="BC1442" s="76">
        <f t="shared" si="824"/>
        <v>26.143958333333337</v>
      </c>
      <c r="BD1442" s="76">
        <f t="shared" si="825"/>
        <v>26.188750000000006</v>
      </c>
      <c r="BE1442" s="77">
        <f t="shared" si="831"/>
        <v>4.4696432413479689E-2</v>
      </c>
      <c r="BF1442" s="77">
        <f t="shared" si="822"/>
        <v>9.7799627702734704E-2</v>
      </c>
    </row>
    <row r="1443" spans="1:58" s="23" customFormat="1" ht="15.75" customHeight="1" x14ac:dyDescent="0.4">
      <c r="A1443" s="57">
        <v>44215</v>
      </c>
      <c r="B1443" s="112">
        <v>23.225000000000001</v>
      </c>
      <c r="C1443" s="112">
        <v>25.225000000000001</v>
      </c>
      <c r="D1443" s="112">
        <v>26.375</v>
      </c>
      <c r="E1443" s="112">
        <v>26.875</v>
      </c>
      <c r="F1443" s="112">
        <v>26.875</v>
      </c>
      <c r="G1443" s="112">
        <v>26.725000000000001</v>
      </c>
      <c r="H1443" s="113">
        <v>26.925000000000001</v>
      </c>
      <c r="I1443" s="90">
        <f t="shared" si="807"/>
        <v>25.225000000000001</v>
      </c>
      <c r="J1443" s="90">
        <f t="shared" si="808"/>
        <v>26.375</v>
      </c>
      <c r="K1443" s="114">
        <v>0</v>
      </c>
      <c r="L1443" s="115">
        <v>4.5454545454545456E-2</v>
      </c>
      <c r="M1443" s="90">
        <v>21.88</v>
      </c>
      <c r="N1443" s="90">
        <v>23.24</v>
      </c>
      <c r="O1443" s="90">
        <v>26.69</v>
      </c>
      <c r="P1443" s="90">
        <v>27.83</v>
      </c>
      <c r="Q1443" s="90">
        <v>28.2</v>
      </c>
      <c r="R1443" s="63">
        <f t="shared" si="833"/>
        <v>9.3999999999999986</v>
      </c>
      <c r="S1443" s="64">
        <f t="shared" si="832"/>
        <v>-4.5193097781429804E-2</v>
      </c>
      <c r="T1443" s="65">
        <f t="shared" si="826"/>
        <v>0.94148020654044751</v>
      </c>
      <c r="U1443" s="65">
        <f t="shared" si="826"/>
        <v>0.87073810415886088</v>
      </c>
      <c r="V1443" s="65">
        <f t="shared" si="797"/>
        <v>0.83507006827164931</v>
      </c>
      <c r="W1443" s="65">
        <f t="shared" si="798"/>
        <v>0.82411347517730493</v>
      </c>
      <c r="X1443" s="61">
        <f t="shared" si="809"/>
        <v>8.6114101184068884E-2</v>
      </c>
      <c r="Y1443" s="66">
        <f t="shared" si="799"/>
        <v>1.8604651162790961E-3</v>
      </c>
      <c r="Z1443" s="61">
        <f t="shared" si="800"/>
        <v>4.5589692765113918E-2</v>
      </c>
      <c r="AA1443" s="67">
        <f t="shared" si="801"/>
        <v>25.225000000000001</v>
      </c>
      <c r="AB1443" s="68">
        <f t="shared" si="802"/>
        <v>-6.4543889845081832E-4</v>
      </c>
      <c r="AC1443" s="69">
        <f t="shared" si="803"/>
        <v>8.5413080895008736E-2</v>
      </c>
      <c r="AD1443" s="70">
        <f>_xlfn.PERCENTILE.EXC(AC1443:$AC$5675,0.5)</f>
        <v>8.5608308605341243E-2</v>
      </c>
      <c r="AE1443" s="70">
        <f>_xlfn.PERCENTILE.EXC($AC1443:AC$5675,0.35)</f>
        <v>4.9615880491069041E-2</v>
      </c>
      <c r="AF1443" s="71">
        <f t="shared" si="828"/>
        <v>3.0669036720104671E-2</v>
      </c>
      <c r="AG1443" s="70">
        <f t="shared" si="829"/>
        <v>-0.27366487307327381</v>
      </c>
      <c r="AH1443" s="70">
        <f t="shared" si="830"/>
        <v>-0.29773719104760293</v>
      </c>
      <c r="AI1443" s="61" t="str">
        <f t="shared" si="818"/>
        <v>Safety</v>
      </c>
      <c r="AJ1443" s="68" t="str">
        <f t="shared" si="819"/>
        <v>Short VOL</v>
      </c>
      <c r="AK1443" s="72" t="str">
        <f t="shared" si="820"/>
        <v>00631L</v>
      </c>
      <c r="AL1443" s="73">
        <f t="shared" si="810"/>
        <v>1</v>
      </c>
      <c r="AM1443" s="72" t="str">
        <f t="shared" si="823"/>
        <v>00631L</v>
      </c>
      <c r="AN1443" s="73">
        <f t="shared" si="811"/>
        <v>1</v>
      </c>
      <c r="AO1443" s="74" t="str">
        <f t="shared" si="817"/>
        <v>00631L</v>
      </c>
      <c r="AP1443" s="20">
        <f t="shared" si="812"/>
        <v>1</v>
      </c>
      <c r="AQ1443" s="74" t="str">
        <f t="shared" si="827"/>
        <v>00631L</v>
      </c>
      <c r="AR1443" s="20">
        <f t="shared" si="813"/>
        <v>1</v>
      </c>
      <c r="AS1443" s="74" t="str">
        <f t="shared" si="821"/>
        <v>00631L</v>
      </c>
      <c r="AT1443" s="20">
        <f t="shared" si="814"/>
        <v>1</v>
      </c>
      <c r="AU1443" s="74" t="str">
        <f t="shared" si="804"/>
        <v>00631L</v>
      </c>
      <c r="AV1443" s="20">
        <f t="shared" si="815"/>
        <v>1</v>
      </c>
      <c r="AW1443" s="74" t="str">
        <f t="shared" si="805"/>
        <v>00631L</v>
      </c>
      <c r="AX1443" s="20">
        <f t="shared" si="806"/>
        <v>1</v>
      </c>
      <c r="AY1443" s="20">
        <f t="shared" si="816"/>
        <v>0</v>
      </c>
      <c r="AZ1443" s="57">
        <v>44216</v>
      </c>
      <c r="BA1443" s="75">
        <v>27.6</v>
      </c>
      <c r="BB1443" s="90">
        <v>27.2</v>
      </c>
      <c r="BC1443" s="76">
        <f t="shared" si="824"/>
        <v>26.126250000000006</v>
      </c>
      <c r="BD1443" s="76">
        <f t="shared" si="825"/>
        <v>26.148750000000003</v>
      </c>
      <c r="BE1443" s="77">
        <f t="shared" si="831"/>
        <v>4.1098512032916819E-2</v>
      </c>
      <c r="BF1443" s="77">
        <f t="shared" si="822"/>
        <v>5.5499784884554634E-2</v>
      </c>
    </row>
    <row r="1444" spans="1:58" s="23" customFormat="1" ht="15.75" customHeight="1" x14ac:dyDescent="0.4">
      <c r="A1444" s="57">
        <v>44211</v>
      </c>
      <c r="B1444" s="112">
        <v>23.774999999999999</v>
      </c>
      <c r="C1444" s="112">
        <v>25.975000000000001</v>
      </c>
      <c r="D1444" s="112">
        <v>26.625</v>
      </c>
      <c r="E1444" s="112">
        <v>26.925000000000001</v>
      </c>
      <c r="F1444" s="112">
        <v>26.875</v>
      </c>
      <c r="G1444" s="112">
        <v>26.875</v>
      </c>
      <c r="H1444" s="113">
        <v>27.05</v>
      </c>
      <c r="I1444" s="90">
        <f t="shared" si="807"/>
        <v>25.875</v>
      </c>
      <c r="J1444" s="90">
        <f t="shared" si="808"/>
        <v>26.595454545454544</v>
      </c>
      <c r="K1444" s="114">
        <v>1</v>
      </c>
      <c r="L1444" s="115">
        <v>4.5454545454545456E-2</v>
      </c>
      <c r="M1444" s="90">
        <v>21.69</v>
      </c>
      <c r="N1444" s="90">
        <v>24.34</v>
      </c>
      <c r="O1444" s="90">
        <v>27.26</v>
      </c>
      <c r="P1444" s="90">
        <v>28.1</v>
      </c>
      <c r="Q1444" s="90">
        <v>28.6</v>
      </c>
      <c r="R1444" s="63">
        <f t="shared" si="833"/>
        <v>9.3299999999999983</v>
      </c>
      <c r="S1444" s="64">
        <f t="shared" si="832"/>
        <v>4.6881720430107521E-2</v>
      </c>
      <c r="T1444" s="65">
        <f t="shared" si="826"/>
        <v>0.89112571898110116</v>
      </c>
      <c r="U1444" s="65">
        <f t="shared" si="826"/>
        <v>0.89288334556126192</v>
      </c>
      <c r="V1444" s="65">
        <f t="shared" si="797"/>
        <v>0.8661921708185053</v>
      </c>
      <c r="W1444" s="65">
        <f t="shared" si="798"/>
        <v>0.85104895104895095</v>
      </c>
      <c r="X1444" s="61">
        <f t="shared" si="809"/>
        <v>9.2534174553102116E-2</v>
      </c>
      <c r="Y1444" s="66">
        <f t="shared" si="799"/>
        <v>4.642525533890436E-3</v>
      </c>
      <c r="Z1444" s="61">
        <f t="shared" si="800"/>
        <v>2.7843653930610394E-2</v>
      </c>
      <c r="AA1444" s="67">
        <f t="shared" si="801"/>
        <v>25.875000000000004</v>
      </c>
      <c r="AB1444" s="68">
        <f t="shared" si="802"/>
        <v>-2.3212818405916241E-2</v>
      </c>
      <c r="AC1444" s="69">
        <f t="shared" si="803"/>
        <v>6.3064913722268023E-2</v>
      </c>
      <c r="AD1444" s="70">
        <f>_xlfn.PERCENTILE.EXC(AC1444:$AC$5675,0.5)</f>
        <v>8.5610143886003881E-2</v>
      </c>
      <c r="AE1444" s="70">
        <f>_xlfn.PERCENTILE.EXC($AC1444:AC$5675,0.35)</f>
        <v>4.9600197104474393E-2</v>
      </c>
      <c r="AF1444" s="71">
        <f t="shared" si="828"/>
        <v>3.0669036720104671E-2</v>
      </c>
      <c r="AG1444" s="70">
        <f t="shared" si="829"/>
        <v>-0.27366487307327381</v>
      </c>
      <c r="AH1444" s="70">
        <f t="shared" si="830"/>
        <v>-0.29773719104760293</v>
      </c>
      <c r="AI1444" s="61" t="str">
        <f t="shared" si="818"/>
        <v>Safety</v>
      </c>
      <c r="AJ1444" s="68" t="str">
        <f t="shared" si="819"/>
        <v>Short VOL</v>
      </c>
      <c r="AK1444" s="72" t="str">
        <f t="shared" si="820"/>
        <v>00631L</v>
      </c>
      <c r="AL1444" s="73">
        <f t="shared" si="810"/>
        <v>1</v>
      </c>
      <c r="AM1444" s="72" t="str">
        <f t="shared" si="823"/>
        <v>00631L</v>
      </c>
      <c r="AN1444" s="73">
        <f t="shared" si="811"/>
        <v>1</v>
      </c>
      <c r="AO1444" s="74" t="str">
        <f t="shared" si="817"/>
        <v>00631L</v>
      </c>
      <c r="AP1444" s="20">
        <f t="shared" si="812"/>
        <v>1</v>
      </c>
      <c r="AQ1444" s="74" t="str">
        <f t="shared" si="827"/>
        <v>00631L</v>
      </c>
      <c r="AR1444" s="20">
        <f t="shared" si="813"/>
        <v>1</v>
      </c>
      <c r="AS1444" s="74" t="str">
        <f t="shared" si="821"/>
        <v>00631L</v>
      </c>
      <c r="AT1444" s="20">
        <f t="shared" si="814"/>
        <v>1</v>
      </c>
      <c r="AU1444" s="74" t="str">
        <f t="shared" si="804"/>
        <v>00631L</v>
      </c>
      <c r="AV1444" s="20">
        <f t="shared" si="815"/>
        <v>1</v>
      </c>
      <c r="AW1444" s="74" t="str">
        <f t="shared" si="805"/>
        <v>00631L</v>
      </c>
      <c r="AX1444" s="20">
        <f t="shared" si="806"/>
        <v>1</v>
      </c>
      <c r="AY1444" s="20">
        <f t="shared" si="816"/>
        <v>0</v>
      </c>
      <c r="AZ1444" s="57">
        <v>44215</v>
      </c>
      <c r="BA1444" s="75">
        <v>27.15</v>
      </c>
      <c r="BB1444" s="90">
        <v>27.1875</v>
      </c>
      <c r="BC1444" s="76">
        <f t="shared" si="824"/>
        <v>26.112916666666674</v>
      </c>
      <c r="BD1444" s="76">
        <f t="shared" si="825"/>
        <v>26.125416666666673</v>
      </c>
      <c r="BE1444" s="77">
        <f t="shared" si="831"/>
        <v>4.1151409742943013E-2</v>
      </c>
      <c r="BF1444" s="77">
        <f t="shared" si="822"/>
        <v>3.9217875312993089E-2</v>
      </c>
    </row>
    <row r="1445" spans="1:58" s="23" customFormat="1" ht="15.75" customHeight="1" x14ac:dyDescent="0.4">
      <c r="A1445" s="57">
        <v>44210</v>
      </c>
      <c r="B1445" s="112">
        <v>23.175000000000001</v>
      </c>
      <c r="C1445" s="112">
        <v>25.324999999999999</v>
      </c>
      <c r="D1445" s="112">
        <v>26.024999999999999</v>
      </c>
      <c r="E1445" s="112">
        <v>26.475000000000001</v>
      </c>
      <c r="F1445" s="112">
        <v>26.524999999999999</v>
      </c>
      <c r="G1445" s="112">
        <v>26.475000000000001</v>
      </c>
      <c r="H1445" s="113">
        <v>26.6</v>
      </c>
      <c r="I1445" s="90">
        <f t="shared" si="807"/>
        <v>25.129545454545454</v>
      </c>
      <c r="J1445" s="90">
        <f t="shared" si="808"/>
        <v>25.961363636363636</v>
      </c>
      <c r="K1445" s="114">
        <v>2</v>
      </c>
      <c r="L1445" s="115">
        <v>4.5454545454545456E-2</v>
      </c>
      <c r="M1445" s="90">
        <v>21.17</v>
      </c>
      <c r="N1445" s="90">
        <v>23.25</v>
      </c>
      <c r="O1445" s="90">
        <v>26.32</v>
      </c>
      <c r="P1445" s="90">
        <v>27.4</v>
      </c>
      <c r="Q1445" s="90">
        <v>28.11</v>
      </c>
      <c r="R1445" s="63">
        <f t="shared" si="833"/>
        <v>9.2999999999999972</v>
      </c>
      <c r="S1445" s="64">
        <f t="shared" si="832"/>
        <v>4.6825754164790595E-2</v>
      </c>
      <c r="T1445" s="65">
        <f t="shared" si="826"/>
        <v>0.91053763440860225</v>
      </c>
      <c r="U1445" s="65">
        <f t="shared" si="826"/>
        <v>0.88335866261398177</v>
      </c>
      <c r="V1445" s="65">
        <f t="shared" si="797"/>
        <v>0.84854014598540151</v>
      </c>
      <c r="W1445" s="65">
        <f t="shared" si="798"/>
        <v>0.82710779082177166</v>
      </c>
      <c r="X1445" s="61">
        <f t="shared" si="809"/>
        <v>9.2772384034519886E-2</v>
      </c>
      <c r="Y1445" s="66">
        <f t="shared" si="799"/>
        <v>4.721435316336166E-3</v>
      </c>
      <c r="Z1445" s="61">
        <f t="shared" si="800"/>
        <v>3.3101202857918066E-2</v>
      </c>
      <c r="AA1445" s="67">
        <f t="shared" si="801"/>
        <v>25.12954545454545</v>
      </c>
      <c r="AB1445" s="68">
        <f t="shared" si="802"/>
        <v>-3.2258064516128729E-3</v>
      </c>
      <c r="AC1445" s="69">
        <f t="shared" si="803"/>
        <v>8.0840664711632274E-2</v>
      </c>
      <c r="AD1445" s="70">
        <f>_xlfn.PERCENTILE.EXC(AC1445:$AC$5675,0.5)</f>
        <v>8.5611979166666519E-2</v>
      </c>
      <c r="AE1445" s="70">
        <f>_xlfn.PERCENTILE.EXC($AC1445:AC$5675,0.35)</f>
        <v>4.9584513717879725E-2</v>
      </c>
      <c r="AF1445" s="71">
        <f t="shared" si="828"/>
        <v>3.0669036720104671E-2</v>
      </c>
      <c r="AG1445" s="70">
        <f t="shared" si="829"/>
        <v>-0.27366487307327381</v>
      </c>
      <c r="AH1445" s="70">
        <f t="shared" si="830"/>
        <v>-0.29773719104760293</v>
      </c>
      <c r="AI1445" s="61" t="str">
        <f t="shared" si="818"/>
        <v>Safety</v>
      </c>
      <c r="AJ1445" s="68" t="str">
        <f t="shared" si="819"/>
        <v>Short VOL</v>
      </c>
      <c r="AK1445" s="72" t="str">
        <f t="shared" si="820"/>
        <v>00631L</v>
      </c>
      <c r="AL1445" s="73">
        <f t="shared" si="810"/>
        <v>1</v>
      </c>
      <c r="AM1445" s="72" t="str">
        <f t="shared" si="823"/>
        <v>00631L</v>
      </c>
      <c r="AN1445" s="73">
        <f t="shared" si="811"/>
        <v>1</v>
      </c>
      <c r="AO1445" s="74" t="str">
        <f t="shared" si="817"/>
        <v>00631L</v>
      </c>
      <c r="AP1445" s="20">
        <f t="shared" si="812"/>
        <v>1</v>
      </c>
      <c r="AQ1445" s="74" t="str">
        <f t="shared" si="827"/>
        <v>00631L</v>
      </c>
      <c r="AR1445" s="20">
        <f t="shared" si="813"/>
        <v>1</v>
      </c>
      <c r="AS1445" s="74" t="str">
        <f t="shared" si="821"/>
        <v>00631L</v>
      </c>
      <c r="AT1445" s="20">
        <f t="shared" si="814"/>
        <v>1</v>
      </c>
      <c r="AU1445" s="74" t="str">
        <f t="shared" si="804"/>
        <v>00631L</v>
      </c>
      <c r="AV1445" s="20">
        <f t="shared" si="815"/>
        <v>1</v>
      </c>
      <c r="AW1445" s="74" t="str">
        <f t="shared" si="805"/>
        <v>00631L</v>
      </c>
      <c r="AX1445" s="20">
        <f t="shared" si="806"/>
        <v>1</v>
      </c>
      <c r="AY1445" s="20">
        <f t="shared" si="816"/>
        <v>0</v>
      </c>
      <c r="AZ1445" s="57">
        <v>44211</v>
      </c>
      <c r="BA1445" s="75">
        <v>27.25</v>
      </c>
      <c r="BB1445" s="90">
        <v>26.774999999999999</v>
      </c>
      <c r="BC1445" s="76">
        <f t="shared" si="824"/>
        <v>26.095208333333343</v>
      </c>
      <c r="BD1445" s="76">
        <f t="shared" si="825"/>
        <v>26.113958333333343</v>
      </c>
      <c r="BE1445" s="77">
        <f t="shared" si="831"/>
        <v>2.6050440294753563E-2</v>
      </c>
      <c r="BF1445" s="77">
        <f t="shared" si="822"/>
        <v>4.350323501958523E-2</v>
      </c>
    </row>
    <row r="1446" spans="1:58" s="23" customFormat="1" ht="15.75" customHeight="1" x14ac:dyDescent="0.4">
      <c r="A1446" s="57">
        <v>44209</v>
      </c>
      <c r="B1446" s="112">
        <v>22.675000000000001</v>
      </c>
      <c r="C1446" s="112">
        <v>25.074999999999999</v>
      </c>
      <c r="D1446" s="112">
        <v>25.725000000000001</v>
      </c>
      <c r="E1446" s="112">
        <v>26</v>
      </c>
      <c r="F1446" s="112">
        <v>26</v>
      </c>
      <c r="G1446" s="112">
        <v>25.975000000000001</v>
      </c>
      <c r="H1446" s="113">
        <v>26.125</v>
      </c>
      <c r="I1446" s="90">
        <f t="shared" si="807"/>
        <v>24.747727272727271</v>
      </c>
      <c r="J1446" s="90">
        <f t="shared" si="808"/>
        <v>25.636363636363637</v>
      </c>
      <c r="K1446" s="114">
        <v>3</v>
      </c>
      <c r="L1446" s="115">
        <v>4.5454545454545456E-2</v>
      </c>
      <c r="M1446" s="90">
        <v>18.91</v>
      </c>
      <c r="N1446" s="90">
        <v>22.21</v>
      </c>
      <c r="O1446" s="90">
        <v>25.55</v>
      </c>
      <c r="P1446" s="90">
        <v>27.71</v>
      </c>
      <c r="Q1446" s="90">
        <v>27.65</v>
      </c>
      <c r="R1446" s="63">
        <f t="shared" si="833"/>
        <v>12.14</v>
      </c>
      <c r="S1446" s="64">
        <f t="shared" si="832"/>
        <v>-4.8006858122588834E-2</v>
      </c>
      <c r="T1446" s="65">
        <f t="shared" si="826"/>
        <v>0.85141828005402964</v>
      </c>
      <c r="U1446" s="65">
        <f t="shared" si="826"/>
        <v>0.86927592954990218</v>
      </c>
      <c r="V1446" s="65">
        <f t="shared" ref="V1446:V1509" si="834">N1446/P1446</f>
        <v>0.80151569830386138</v>
      </c>
      <c r="W1446" s="65">
        <f t="shared" ref="W1446:W1509" si="835">N1446/Q1446</f>
        <v>0.80325497287522607</v>
      </c>
      <c r="X1446" s="61">
        <f t="shared" si="809"/>
        <v>0.10584343991179707</v>
      </c>
      <c r="Y1446" s="66">
        <f t="shared" ref="Y1446:Y1509" si="836">(H1446-E1446)/E1446</f>
        <v>4.807692307692308E-3</v>
      </c>
      <c r="Z1446" s="61">
        <f t="shared" ref="Z1446:Z1509" si="837">(J1446-I1446)/I1446</f>
        <v>3.5907796859215795E-2</v>
      </c>
      <c r="AA1446" s="67">
        <f t="shared" ref="AA1446:AA1509" si="838">B1446*(K1446*L1446)+C1446*(1-(K1446*L1446))</f>
        <v>24.747727272727275</v>
      </c>
      <c r="AB1446" s="68">
        <f t="shared" ref="AB1446:AB1509" si="839">(B1446-N1446)/N1446</f>
        <v>2.0936515083295807E-2</v>
      </c>
      <c r="AC1446" s="69">
        <f t="shared" ref="AC1446:AC1509" si="840">(AA1446-N1446)/N1446</f>
        <v>0.11426057058654993</v>
      </c>
      <c r="AD1446" s="70">
        <f>_xlfn.PERCENTILE.EXC(AC1446:$AC$5675,0.5)</f>
        <v>8.5671800956426181E-2</v>
      </c>
      <c r="AE1446" s="70">
        <f>_xlfn.PERCENTILE.EXC($AC1446:AC$5675,0.35)</f>
        <v>4.9563332490457648E-2</v>
      </c>
      <c r="AF1446" s="71">
        <f t="shared" si="828"/>
        <v>3.0669036720104671E-2</v>
      </c>
      <c r="AG1446" s="70">
        <f t="shared" si="829"/>
        <v>-0.27366487307327381</v>
      </c>
      <c r="AH1446" s="70">
        <f t="shared" si="830"/>
        <v>-0.29773719104760293</v>
      </c>
      <c r="AI1446" s="61" t="str">
        <f t="shared" si="818"/>
        <v>Short VOL</v>
      </c>
      <c r="AJ1446" s="68" t="str">
        <f t="shared" si="819"/>
        <v>Short VOL</v>
      </c>
      <c r="AK1446" s="72" t="str">
        <f t="shared" si="820"/>
        <v>00631L</v>
      </c>
      <c r="AL1446" s="73">
        <f t="shared" si="810"/>
        <v>1</v>
      </c>
      <c r="AM1446" s="72" t="str">
        <f t="shared" si="823"/>
        <v>00631L</v>
      </c>
      <c r="AN1446" s="73">
        <f t="shared" si="811"/>
        <v>1</v>
      </c>
      <c r="AO1446" s="74" t="str">
        <f t="shared" si="817"/>
        <v>00631L</v>
      </c>
      <c r="AP1446" s="20">
        <f t="shared" si="812"/>
        <v>1</v>
      </c>
      <c r="AQ1446" s="74" t="str">
        <f t="shared" si="827"/>
        <v>00631L</v>
      </c>
      <c r="AR1446" s="20">
        <f t="shared" si="813"/>
        <v>1</v>
      </c>
      <c r="AS1446" s="74" t="str">
        <f t="shared" si="821"/>
        <v>00631L</v>
      </c>
      <c r="AT1446" s="20">
        <f t="shared" si="814"/>
        <v>1</v>
      </c>
      <c r="AU1446" s="74" t="str">
        <f t="shared" si="804"/>
        <v>00631L</v>
      </c>
      <c r="AV1446" s="20">
        <f t="shared" si="815"/>
        <v>1</v>
      </c>
      <c r="AW1446" s="74" t="str">
        <f t="shared" si="805"/>
        <v>00631L</v>
      </c>
      <c r="AX1446" s="20">
        <f t="shared" si="806"/>
        <v>1</v>
      </c>
      <c r="AY1446" s="20">
        <f t="shared" si="816"/>
        <v>0</v>
      </c>
      <c r="AZ1446" s="57">
        <v>44210</v>
      </c>
      <c r="BA1446" s="75">
        <v>26.77</v>
      </c>
      <c r="BB1446" s="90">
        <v>27.024999999999999</v>
      </c>
      <c r="BC1446" s="76">
        <f t="shared" si="824"/>
        <v>26.083333333333346</v>
      </c>
      <c r="BD1446" s="76">
        <f t="shared" si="825"/>
        <v>26.095125000000007</v>
      </c>
      <c r="BE1446" s="77">
        <f t="shared" si="831"/>
        <v>3.6102236421724665E-2</v>
      </c>
      <c r="BF1446" s="77">
        <f t="shared" si="822"/>
        <v>2.5862110260057879E-2</v>
      </c>
    </row>
    <row r="1447" spans="1:58" s="23" customFormat="1" ht="15.75" customHeight="1" x14ac:dyDescent="0.4">
      <c r="A1447" s="57">
        <v>44208</v>
      </c>
      <c r="B1447" s="112">
        <v>23.324999999999999</v>
      </c>
      <c r="C1447" s="112">
        <v>25.425000000000001</v>
      </c>
      <c r="D1447" s="112">
        <v>25.875</v>
      </c>
      <c r="E1447" s="112">
        <v>26.225000000000001</v>
      </c>
      <c r="F1447" s="112">
        <v>26.175000000000001</v>
      </c>
      <c r="G1447" s="112">
        <v>26.175000000000001</v>
      </c>
      <c r="H1447" s="113">
        <v>26.274999999999999</v>
      </c>
      <c r="I1447" s="90">
        <f t="shared" si="807"/>
        <v>25.043181818181818</v>
      </c>
      <c r="J1447" s="90">
        <f t="shared" si="808"/>
        <v>25.793181818181818</v>
      </c>
      <c r="K1447" s="114">
        <v>4</v>
      </c>
      <c r="L1447" s="115">
        <v>4.5454545454545456E-2</v>
      </c>
      <c r="M1447" s="90">
        <v>20.65</v>
      </c>
      <c r="N1447" s="90">
        <v>23.33</v>
      </c>
      <c r="O1447" s="90">
        <v>26.2</v>
      </c>
      <c r="P1447" s="90">
        <v>28.09</v>
      </c>
      <c r="Q1447" s="90">
        <v>27.88</v>
      </c>
      <c r="R1447" s="63">
        <f t="shared" si="833"/>
        <v>10.310000000000002</v>
      </c>
      <c r="S1447" s="64">
        <f t="shared" si="832"/>
        <v>-3.1146179401993358E-2</v>
      </c>
      <c r="T1447" s="65">
        <f t="shared" si="826"/>
        <v>0.88512644663523365</v>
      </c>
      <c r="U1447" s="65">
        <f t="shared" si="826"/>
        <v>0.8904580152671755</v>
      </c>
      <c r="V1447" s="65">
        <f t="shared" si="834"/>
        <v>0.83054467782128871</v>
      </c>
      <c r="W1447" s="65">
        <f t="shared" si="835"/>
        <v>0.83680057388809181</v>
      </c>
      <c r="X1447" s="61">
        <f t="shared" si="809"/>
        <v>9.0032154340836071E-2</v>
      </c>
      <c r="Y1447" s="66">
        <f t="shared" si="836"/>
        <v>1.9065776930408829E-3</v>
      </c>
      <c r="Z1447" s="61">
        <f t="shared" si="837"/>
        <v>2.9948271167982574E-2</v>
      </c>
      <c r="AA1447" s="67">
        <f t="shared" si="838"/>
        <v>25.043181818181818</v>
      </c>
      <c r="AB1447" s="68">
        <f t="shared" si="839"/>
        <v>-2.143163309043723E-4</v>
      </c>
      <c r="AC1447" s="69">
        <f t="shared" si="840"/>
        <v>7.3432568288976416E-2</v>
      </c>
      <c r="AD1447" s="70">
        <f>_xlfn.PERCENTILE.EXC(AC1447:$AC$5675,0.5)</f>
        <v>8.5611979166666519E-2</v>
      </c>
      <c r="AE1447" s="70">
        <f>_xlfn.PERCENTILE.EXC($AC1447:AC$5675,0.35)</f>
        <v>4.9534820808599021E-2</v>
      </c>
      <c r="AF1447" s="71">
        <f t="shared" si="828"/>
        <v>3.0669036720104671E-2</v>
      </c>
      <c r="AG1447" s="70">
        <f t="shared" si="829"/>
        <v>-0.27366487307327381</v>
      </c>
      <c r="AH1447" s="70">
        <f t="shared" si="830"/>
        <v>-0.29773719104760293</v>
      </c>
      <c r="AI1447" s="61" t="str">
        <f t="shared" si="818"/>
        <v>Safety</v>
      </c>
      <c r="AJ1447" s="68" t="str">
        <f t="shared" si="819"/>
        <v>Short VOL</v>
      </c>
      <c r="AK1447" s="72" t="str">
        <f t="shared" si="820"/>
        <v>00631L</v>
      </c>
      <c r="AL1447" s="73">
        <f t="shared" si="810"/>
        <v>1</v>
      </c>
      <c r="AM1447" s="72" t="str">
        <f t="shared" si="823"/>
        <v>00631L</v>
      </c>
      <c r="AN1447" s="73">
        <f t="shared" si="811"/>
        <v>1</v>
      </c>
      <c r="AO1447" s="74" t="str">
        <f t="shared" si="817"/>
        <v>00631L</v>
      </c>
      <c r="AP1447" s="20">
        <f t="shared" si="812"/>
        <v>1</v>
      </c>
      <c r="AQ1447" s="74" t="str">
        <f t="shared" si="827"/>
        <v>00631L</v>
      </c>
      <c r="AR1447" s="20">
        <f t="shared" si="813"/>
        <v>1</v>
      </c>
      <c r="AS1447" s="74" t="str">
        <f t="shared" si="821"/>
        <v>00631L</v>
      </c>
      <c r="AT1447" s="20">
        <f t="shared" si="814"/>
        <v>1</v>
      </c>
      <c r="AU1447" s="74" t="str">
        <f t="shared" si="804"/>
        <v>00631L</v>
      </c>
      <c r="AV1447" s="20">
        <f t="shared" si="815"/>
        <v>1</v>
      </c>
      <c r="AW1447" s="74" t="str">
        <f t="shared" si="805"/>
        <v>00631L</v>
      </c>
      <c r="AX1447" s="20">
        <f t="shared" si="806"/>
        <v>1</v>
      </c>
      <c r="AY1447" s="20">
        <f t="shared" si="816"/>
        <v>0</v>
      </c>
      <c r="AZ1447" s="57">
        <v>44209</v>
      </c>
      <c r="BA1447" s="75">
        <v>27</v>
      </c>
      <c r="BB1447" s="90">
        <v>26.675000000000001</v>
      </c>
      <c r="BC1447" s="76">
        <f t="shared" si="824"/>
        <v>26.063125000000007</v>
      </c>
      <c r="BD1447" s="76">
        <f t="shared" si="825"/>
        <v>26.082916666666677</v>
      </c>
      <c r="BE1447" s="77">
        <f t="shared" si="831"/>
        <v>2.3476655236085237E-2</v>
      </c>
      <c r="BF1447" s="77">
        <f t="shared" si="822"/>
        <v>3.5160306075176527E-2</v>
      </c>
    </row>
    <row r="1448" spans="1:58" s="23" customFormat="1" ht="15.75" customHeight="1" x14ac:dyDescent="0.4">
      <c r="A1448" s="57">
        <v>44207</v>
      </c>
      <c r="B1448" s="112">
        <v>24.475000000000001</v>
      </c>
      <c r="C1448" s="112">
        <v>26.175000000000001</v>
      </c>
      <c r="D1448" s="112">
        <v>26.475000000000001</v>
      </c>
      <c r="E1448" s="112">
        <v>26.574999999999999</v>
      </c>
      <c r="F1448" s="112">
        <v>26.5</v>
      </c>
      <c r="G1448" s="112">
        <v>26.425000000000001</v>
      </c>
      <c r="H1448" s="113">
        <v>26.5</v>
      </c>
      <c r="I1448" s="90">
        <f t="shared" si="807"/>
        <v>25.788636363636364</v>
      </c>
      <c r="J1448" s="90">
        <f t="shared" si="808"/>
        <v>26.406818181818181</v>
      </c>
      <c r="K1448" s="114">
        <v>5</v>
      </c>
      <c r="L1448" s="115">
        <v>4.5454545454545456E-2</v>
      </c>
      <c r="M1448" s="90">
        <v>21.69</v>
      </c>
      <c r="N1448" s="90">
        <v>24.08</v>
      </c>
      <c r="O1448" s="90">
        <v>26.7</v>
      </c>
      <c r="P1448" s="90">
        <v>28.5</v>
      </c>
      <c r="Q1448" s="90">
        <v>28.15</v>
      </c>
      <c r="R1448" s="63">
        <f t="shared" si="833"/>
        <v>9.4300000000000068</v>
      </c>
      <c r="S1448" s="64">
        <f t="shared" si="832"/>
        <v>0.11688311688311687</v>
      </c>
      <c r="T1448" s="65">
        <f t="shared" si="826"/>
        <v>0.90074750830564798</v>
      </c>
      <c r="U1448" s="65">
        <f t="shared" si="826"/>
        <v>0.90187265917602988</v>
      </c>
      <c r="V1448" s="65">
        <f t="shared" si="834"/>
        <v>0.84491228070175428</v>
      </c>
      <c r="W1448" s="65">
        <f t="shared" si="835"/>
        <v>0.85541740674955591</v>
      </c>
      <c r="X1448" s="61">
        <f t="shared" si="809"/>
        <v>6.9458631256384032E-2</v>
      </c>
      <c r="Y1448" s="66">
        <f t="shared" si="836"/>
        <v>-2.8222013170272546E-3</v>
      </c>
      <c r="Z1448" s="61">
        <f t="shared" si="837"/>
        <v>2.3971093681149167E-2</v>
      </c>
      <c r="AA1448" s="67">
        <f t="shared" si="838"/>
        <v>25.788636363636364</v>
      </c>
      <c r="AB1448" s="68">
        <f t="shared" si="839"/>
        <v>1.6403654485049966E-2</v>
      </c>
      <c r="AC1448" s="69">
        <f t="shared" si="840"/>
        <v>7.0956659619450413E-2</v>
      </c>
      <c r="AD1448" s="70">
        <f>_xlfn.PERCENTILE.EXC(AC1448:$AC$5675,0.5)</f>
        <v>8.5671800956426181E-2</v>
      </c>
      <c r="AE1448" s="70">
        <f>_xlfn.PERCENTILE.EXC($AC1448:AC$5675,0.35)</f>
        <v>4.9506309126740373E-2</v>
      </c>
      <c r="AF1448" s="71">
        <f t="shared" si="828"/>
        <v>3.0669036720104671E-2</v>
      </c>
      <c r="AG1448" s="70">
        <f t="shared" si="829"/>
        <v>-0.27366487307327381</v>
      </c>
      <c r="AH1448" s="70">
        <f t="shared" si="830"/>
        <v>-0.29773719104760293</v>
      </c>
      <c r="AI1448" s="61" t="str">
        <f t="shared" si="818"/>
        <v>Safety</v>
      </c>
      <c r="AJ1448" s="68" t="str">
        <f t="shared" si="819"/>
        <v>Short VOL</v>
      </c>
      <c r="AK1448" s="72" t="str">
        <f t="shared" si="820"/>
        <v>00631L</v>
      </c>
      <c r="AL1448" s="73">
        <f t="shared" si="810"/>
        <v>1</v>
      </c>
      <c r="AM1448" s="72" t="str">
        <f t="shared" si="823"/>
        <v>00631L</v>
      </c>
      <c r="AN1448" s="73">
        <f t="shared" si="811"/>
        <v>1</v>
      </c>
      <c r="AO1448" s="74" t="str">
        <f t="shared" si="817"/>
        <v>00631L</v>
      </c>
      <c r="AP1448" s="20">
        <f t="shared" si="812"/>
        <v>1</v>
      </c>
      <c r="AQ1448" s="74" t="str">
        <f t="shared" si="827"/>
        <v>00631L</v>
      </c>
      <c r="AR1448" s="20">
        <f t="shared" si="813"/>
        <v>1</v>
      </c>
      <c r="AS1448" s="74" t="str">
        <f t="shared" si="821"/>
        <v>00631L</v>
      </c>
      <c r="AT1448" s="20">
        <f t="shared" si="814"/>
        <v>1</v>
      </c>
      <c r="AU1448" s="74" t="str">
        <f t="shared" si="804"/>
        <v>00631L</v>
      </c>
      <c r="AV1448" s="20">
        <f t="shared" si="815"/>
        <v>1</v>
      </c>
      <c r="AW1448" s="74" t="str">
        <f t="shared" si="805"/>
        <v>00631L</v>
      </c>
      <c r="AX1448" s="20">
        <f t="shared" si="806"/>
        <v>1</v>
      </c>
      <c r="AY1448" s="20">
        <f t="shared" si="816"/>
        <v>0</v>
      </c>
      <c r="AZ1448" s="57">
        <v>44208</v>
      </c>
      <c r="BA1448" s="75">
        <v>26.94</v>
      </c>
      <c r="BB1448" s="90">
        <v>26.512499999999999</v>
      </c>
      <c r="BC1448" s="76">
        <f t="shared" si="824"/>
        <v>26.055208333333344</v>
      </c>
      <c r="BD1448" s="76">
        <f t="shared" si="825"/>
        <v>26.067541666666674</v>
      </c>
      <c r="BE1448" s="77">
        <f t="shared" si="831"/>
        <v>1.7550873545755782E-2</v>
      </c>
      <c r="BF1448" s="77">
        <f t="shared" si="822"/>
        <v>3.3469145057470652E-2</v>
      </c>
    </row>
    <row r="1449" spans="1:58" s="23" customFormat="1" ht="15.75" customHeight="1" x14ac:dyDescent="0.4">
      <c r="A1449" s="57">
        <v>44204</v>
      </c>
      <c r="B1449" s="112">
        <v>22.774999999999999</v>
      </c>
      <c r="C1449" s="112">
        <v>24.824999999999999</v>
      </c>
      <c r="D1449" s="112">
        <v>25.274999999999999</v>
      </c>
      <c r="E1449" s="112">
        <v>25.574999999999999</v>
      </c>
      <c r="F1449" s="112">
        <v>25.574999999999999</v>
      </c>
      <c r="G1449" s="112">
        <v>25.524999999999999</v>
      </c>
      <c r="H1449" s="113">
        <v>25.625</v>
      </c>
      <c r="I1449" s="90">
        <f t="shared" si="807"/>
        <v>24.265909090909091</v>
      </c>
      <c r="J1449" s="90">
        <f t="shared" si="808"/>
        <v>25.152272727272727</v>
      </c>
      <c r="K1449" s="114">
        <v>6</v>
      </c>
      <c r="L1449" s="115">
        <v>4.5454545454545456E-2</v>
      </c>
      <c r="M1449" s="90">
        <v>18.34</v>
      </c>
      <c r="N1449" s="90">
        <v>21.56</v>
      </c>
      <c r="O1449" s="90">
        <v>24.9</v>
      </c>
      <c r="P1449" s="90">
        <v>27.08</v>
      </c>
      <c r="Q1449" s="90">
        <v>27.27</v>
      </c>
      <c r="R1449" s="63">
        <f t="shared" si="833"/>
        <v>12.079999999999998</v>
      </c>
      <c r="S1449" s="64">
        <f t="shared" si="832"/>
        <v>-3.6209208761734564E-2</v>
      </c>
      <c r="T1449" s="65">
        <f t="shared" si="826"/>
        <v>0.85064935064935066</v>
      </c>
      <c r="U1449" s="65">
        <f t="shared" si="826"/>
        <v>0.86586345381526109</v>
      </c>
      <c r="V1449" s="65">
        <f t="shared" si="834"/>
        <v>0.79615952732644013</v>
      </c>
      <c r="W1449" s="65">
        <f t="shared" si="835"/>
        <v>0.79061239457279053</v>
      </c>
      <c r="X1449" s="61">
        <f t="shared" si="809"/>
        <v>9.0010976948408386E-2</v>
      </c>
      <c r="Y1449" s="66">
        <f t="shared" si="836"/>
        <v>1.955034213098757E-3</v>
      </c>
      <c r="Z1449" s="61">
        <f t="shared" si="837"/>
        <v>3.6527114357965733E-2</v>
      </c>
      <c r="AA1449" s="67">
        <f t="shared" si="838"/>
        <v>24.265909090909091</v>
      </c>
      <c r="AB1449" s="68">
        <f t="shared" si="839"/>
        <v>5.6354359925788494E-2</v>
      </c>
      <c r="AC1449" s="69">
        <f t="shared" si="840"/>
        <v>0.1255059875189746</v>
      </c>
      <c r="AD1449" s="70">
        <f>_xlfn.PERCENTILE.EXC(AC1449:$AC$5675,0.5)</f>
        <v>8.5731622746185857E-2</v>
      </c>
      <c r="AE1449" s="70">
        <f>_xlfn.PERCENTILE.EXC($AC1449:AC$5675,0.35)</f>
        <v>4.9467049526044027E-2</v>
      </c>
      <c r="AF1449" s="71">
        <f t="shared" si="828"/>
        <v>3.0669036720104671E-2</v>
      </c>
      <c r="AG1449" s="70">
        <f t="shared" si="829"/>
        <v>-0.27366487307327381</v>
      </c>
      <c r="AH1449" s="70">
        <f t="shared" si="830"/>
        <v>-0.29773719104760293</v>
      </c>
      <c r="AI1449" s="61" t="str">
        <f t="shared" si="818"/>
        <v>Short VOL</v>
      </c>
      <c r="AJ1449" s="68" t="str">
        <f t="shared" si="819"/>
        <v>Short VOL</v>
      </c>
      <c r="AK1449" s="72" t="str">
        <f t="shared" si="820"/>
        <v>00631L</v>
      </c>
      <c r="AL1449" s="73">
        <f t="shared" si="810"/>
        <v>1</v>
      </c>
      <c r="AM1449" s="72" t="str">
        <f t="shared" si="823"/>
        <v>00631L</v>
      </c>
      <c r="AN1449" s="73">
        <f t="shared" si="811"/>
        <v>1</v>
      </c>
      <c r="AO1449" s="74" t="str">
        <f t="shared" si="817"/>
        <v>00631L</v>
      </c>
      <c r="AP1449" s="20">
        <f t="shared" si="812"/>
        <v>1</v>
      </c>
      <c r="AQ1449" s="74" t="str">
        <f t="shared" si="827"/>
        <v>00631L</v>
      </c>
      <c r="AR1449" s="20">
        <f t="shared" si="813"/>
        <v>1</v>
      </c>
      <c r="AS1449" s="74" t="str">
        <f t="shared" si="821"/>
        <v>00631L</v>
      </c>
      <c r="AT1449" s="20">
        <f t="shared" si="814"/>
        <v>1</v>
      </c>
      <c r="AU1449" s="74" t="str">
        <f t="shared" si="804"/>
        <v>00631L</v>
      </c>
      <c r="AV1449" s="20">
        <f t="shared" si="815"/>
        <v>1</v>
      </c>
      <c r="AW1449" s="74" t="str">
        <f t="shared" si="805"/>
        <v>00631L</v>
      </c>
      <c r="AX1449" s="20">
        <f t="shared" si="806"/>
        <v>1</v>
      </c>
      <c r="AY1449" s="20">
        <f t="shared" si="816"/>
        <v>0</v>
      </c>
      <c r="AZ1449" s="57">
        <v>44207</v>
      </c>
      <c r="BA1449" s="75">
        <v>26.59</v>
      </c>
      <c r="BB1449" s="90">
        <v>26.537500000000001</v>
      </c>
      <c r="BC1449" s="76">
        <f t="shared" si="824"/>
        <v>26.053333333333345</v>
      </c>
      <c r="BD1449" s="76">
        <f t="shared" si="825"/>
        <v>26.05650000000001</v>
      </c>
      <c r="BE1449" s="77">
        <f t="shared" si="831"/>
        <v>1.85836745138174E-2</v>
      </c>
      <c r="BF1449" s="77">
        <f t="shared" si="822"/>
        <v>2.0474737589468623E-2</v>
      </c>
    </row>
    <row r="1450" spans="1:58" s="23" customFormat="1" ht="15.75" customHeight="1" x14ac:dyDescent="0.4">
      <c r="A1450" s="57">
        <v>44203</v>
      </c>
      <c r="B1450" s="112">
        <v>23.225000000000001</v>
      </c>
      <c r="C1450" s="112">
        <v>24.975000000000001</v>
      </c>
      <c r="D1450" s="112">
        <v>25.524999999999999</v>
      </c>
      <c r="E1450" s="112">
        <v>25.725000000000001</v>
      </c>
      <c r="F1450" s="112">
        <v>25.625</v>
      </c>
      <c r="G1450" s="112">
        <v>25.574999999999999</v>
      </c>
      <c r="H1450" s="113">
        <v>25.625</v>
      </c>
      <c r="I1450" s="90">
        <f t="shared" si="807"/>
        <v>24.418181818181818</v>
      </c>
      <c r="J1450" s="90">
        <f t="shared" si="808"/>
        <v>25.349999999999998</v>
      </c>
      <c r="K1450" s="114">
        <v>7</v>
      </c>
      <c r="L1450" s="115">
        <v>4.5454545454545456E-2</v>
      </c>
      <c r="M1450" s="90">
        <v>19.420000000000002</v>
      </c>
      <c r="N1450" s="90">
        <v>22.37</v>
      </c>
      <c r="O1450" s="90">
        <v>25.02</v>
      </c>
      <c r="P1450" s="90">
        <v>27.19</v>
      </c>
      <c r="Q1450" s="90">
        <v>27.41</v>
      </c>
      <c r="R1450" s="63">
        <f t="shared" si="833"/>
        <v>10.419999999999995</v>
      </c>
      <c r="S1450" s="64">
        <f t="shared" si="832"/>
        <v>-0.10769844435580372</v>
      </c>
      <c r="T1450" s="65">
        <f t="shared" si="826"/>
        <v>0.86812695574430043</v>
      </c>
      <c r="U1450" s="65">
        <f t="shared" si="826"/>
        <v>0.89408473221422868</v>
      </c>
      <c r="V1450" s="65">
        <f t="shared" si="834"/>
        <v>0.82272894446487677</v>
      </c>
      <c r="W1450" s="65">
        <f t="shared" si="835"/>
        <v>0.81612550164173658</v>
      </c>
      <c r="X1450" s="61">
        <f t="shared" si="809"/>
        <v>7.5349838536060282E-2</v>
      </c>
      <c r="Y1450" s="66">
        <f t="shared" si="836"/>
        <v>-3.8872691933916972E-3</v>
      </c>
      <c r="Z1450" s="61">
        <f t="shared" si="837"/>
        <v>3.8160833953834621E-2</v>
      </c>
      <c r="AA1450" s="67">
        <f t="shared" si="838"/>
        <v>24.418181818181822</v>
      </c>
      <c r="AB1450" s="68">
        <f t="shared" si="839"/>
        <v>3.8220831470719731E-2</v>
      </c>
      <c r="AC1450" s="69">
        <f t="shared" si="840"/>
        <v>9.1559312390783215E-2</v>
      </c>
      <c r="AD1450" s="70">
        <f>_xlfn.PERCENTILE.EXC(AC1450:$AC$5675,0.5)</f>
        <v>8.5671800956426181E-2</v>
      </c>
      <c r="AE1450" s="70">
        <f>_xlfn.PERCENTILE.EXC($AC1450:AC$5675,0.35)</f>
        <v>4.9419728986219366E-2</v>
      </c>
      <c r="AF1450" s="71">
        <f t="shared" si="828"/>
        <v>3.0669036720104671E-2</v>
      </c>
      <c r="AG1450" s="70">
        <f t="shared" si="829"/>
        <v>-0.27366487307327381</v>
      </c>
      <c r="AH1450" s="70">
        <f t="shared" si="830"/>
        <v>-0.29773719104760293</v>
      </c>
      <c r="AI1450" s="61" t="str">
        <f t="shared" si="818"/>
        <v>Short VOL</v>
      </c>
      <c r="AJ1450" s="68" t="str">
        <f t="shared" si="819"/>
        <v>Short VOL</v>
      </c>
      <c r="AK1450" s="72" t="str">
        <f t="shared" si="820"/>
        <v>00631L</v>
      </c>
      <c r="AL1450" s="73">
        <f t="shared" si="810"/>
        <v>1</v>
      </c>
      <c r="AM1450" s="72" t="str">
        <f t="shared" si="823"/>
        <v>00631L</v>
      </c>
      <c r="AN1450" s="73">
        <f t="shared" si="811"/>
        <v>1</v>
      </c>
      <c r="AO1450" s="74" t="str">
        <f t="shared" si="817"/>
        <v>00631L</v>
      </c>
      <c r="AP1450" s="20">
        <f t="shared" si="812"/>
        <v>1</v>
      </c>
      <c r="AQ1450" s="74" t="str">
        <f t="shared" si="827"/>
        <v>00631L</v>
      </c>
      <c r="AR1450" s="20">
        <f t="shared" si="813"/>
        <v>1</v>
      </c>
      <c r="AS1450" s="74" t="str">
        <f t="shared" si="821"/>
        <v>00631L</v>
      </c>
      <c r="AT1450" s="20">
        <f t="shared" si="814"/>
        <v>1</v>
      </c>
      <c r="AU1450" s="74" t="str">
        <f t="shared" si="804"/>
        <v>00631L</v>
      </c>
      <c r="AV1450" s="20">
        <f t="shared" si="815"/>
        <v>1</v>
      </c>
      <c r="AW1450" s="74" t="str">
        <f t="shared" si="805"/>
        <v>00631L</v>
      </c>
      <c r="AX1450" s="20">
        <f t="shared" si="806"/>
        <v>1</v>
      </c>
      <c r="AY1450" s="20">
        <f t="shared" si="816"/>
        <v>0</v>
      </c>
      <c r="AZ1450" s="57">
        <v>44204</v>
      </c>
      <c r="BA1450" s="75">
        <v>26.55</v>
      </c>
      <c r="BB1450" s="90">
        <v>26.15</v>
      </c>
      <c r="BC1450" s="76">
        <f t="shared" si="824"/>
        <v>26.047083333333344</v>
      </c>
      <c r="BD1450" s="76">
        <f t="shared" si="825"/>
        <v>26.053541666666678</v>
      </c>
      <c r="BE1450" s="77">
        <f t="shared" si="831"/>
        <v>3.9511781549433139E-3</v>
      </c>
      <c r="BF1450" s="77">
        <f t="shared" si="822"/>
        <v>1.9055310778284672E-2</v>
      </c>
    </row>
    <row r="1451" spans="1:58" s="23" customFormat="1" ht="15.75" customHeight="1" x14ac:dyDescent="0.4">
      <c r="A1451" s="57">
        <v>44202</v>
      </c>
      <c r="B1451" s="112">
        <v>25.125</v>
      </c>
      <c r="C1451" s="112">
        <v>26.274999999999999</v>
      </c>
      <c r="D1451" s="112">
        <v>26.274999999999999</v>
      </c>
      <c r="E1451" s="112">
        <v>26.225000000000001</v>
      </c>
      <c r="F1451" s="112">
        <v>25.975000000000001</v>
      </c>
      <c r="G1451" s="112">
        <v>25.774999999999999</v>
      </c>
      <c r="H1451" s="113">
        <v>25.9</v>
      </c>
      <c r="I1451" s="90">
        <f t="shared" si="807"/>
        <v>25.856818181818181</v>
      </c>
      <c r="J1451" s="90">
        <f t="shared" si="808"/>
        <v>26.274999999999999</v>
      </c>
      <c r="K1451" s="114">
        <v>8</v>
      </c>
      <c r="L1451" s="115">
        <v>4.5454545454545456E-2</v>
      </c>
      <c r="M1451" s="90">
        <v>23.77</v>
      </c>
      <c r="N1451" s="90">
        <v>25.07</v>
      </c>
      <c r="O1451" s="90">
        <v>26.79</v>
      </c>
      <c r="P1451" s="90">
        <v>28.29</v>
      </c>
      <c r="Q1451" s="90">
        <v>28.29</v>
      </c>
      <c r="R1451" s="63">
        <f t="shared" si="833"/>
        <v>6.2399999999999949</v>
      </c>
      <c r="S1451" s="64">
        <f t="shared" si="832"/>
        <v>-1.0655090765587986E-2</v>
      </c>
      <c r="T1451" s="65">
        <f t="shared" si="826"/>
        <v>0.94814519345831672</v>
      </c>
      <c r="U1451" s="65">
        <f t="shared" si="826"/>
        <v>0.93579693915640172</v>
      </c>
      <c r="V1451" s="65">
        <f t="shared" si="834"/>
        <v>0.88617886178861793</v>
      </c>
      <c r="W1451" s="65">
        <f t="shared" si="835"/>
        <v>0.88617886178861793</v>
      </c>
      <c r="X1451" s="61">
        <f t="shared" si="809"/>
        <v>4.5771144278606908E-2</v>
      </c>
      <c r="Y1451" s="66">
        <f t="shared" si="836"/>
        <v>-1.2392755004766552E-2</v>
      </c>
      <c r="Z1451" s="61">
        <f t="shared" si="837"/>
        <v>1.6172980574843978E-2</v>
      </c>
      <c r="AA1451" s="67">
        <f t="shared" si="838"/>
        <v>25.856818181818181</v>
      </c>
      <c r="AB1451" s="68">
        <f t="shared" si="839"/>
        <v>2.1938571998404354E-3</v>
      </c>
      <c r="AC1451" s="69">
        <f t="shared" si="840"/>
        <v>3.1384849693585175E-2</v>
      </c>
      <c r="AD1451" s="70">
        <f>_xlfn.PERCENTILE.EXC(AC1451:$AC$5675,0.5)</f>
        <v>8.5611979166666519E-2</v>
      </c>
      <c r="AE1451" s="70">
        <f>_xlfn.PERCENTILE.EXC($AC1451:AC$5675,0.35)</f>
        <v>4.9372408446394733E-2</v>
      </c>
      <c r="AF1451" s="71">
        <f t="shared" si="828"/>
        <v>3.0669036720104671E-2</v>
      </c>
      <c r="AG1451" s="70">
        <f t="shared" si="829"/>
        <v>-0.27366487307327381</v>
      </c>
      <c r="AH1451" s="70">
        <f t="shared" si="830"/>
        <v>-0.29773719104760293</v>
      </c>
      <c r="AI1451" s="61" t="str">
        <f t="shared" si="818"/>
        <v>Safety</v>
      </c>
      <c r="AJ1451" s="68" t="str">
        <f t="shared" si="819"/>
        <v>Short VOL</v>
      </c>
      <c r="AK1451" s="72" t="str">
        <f t="shared" si="820"/>
        <v>00631L</v>
      </c>
      <c r="AL1451" s="73">
        <f t="shared" si="810"/>
        <v>1</v>
      </c>
      <c r="AM1451" s="72" t="str">
        <f t="shared" si="823"/>
        <v>00635U</v>
      </c>
      <c r="AN1451" s="73">
        <f t="shared" si="811"/>
        <v>0</v>
      </c>
      <c r="AO1451" s="74" t="str">
        <f t="shared" si="817"/>
        <v>00631L</v>
      </c>
      <c r="AP1451" s="20">
        <f t="shared" si="812"/>
        <v>1</v>
      </c>
      <c r="AQ1451" s="74" t="str">
        <f t="shared" si="827"/>
        <v>00635U</v>
      </c>
      <c r="AR1451" s="20">
        <f t="shared" si="813"/>
        <v>0</v>
      </c>
      <c r="AS1451" s="74" t="str">
        <f t="shared" si="821"/>
        <v>00631L</v>
      </c>
      <c r="AT1451" s="20">
        <f t="shared" si="814"/>
        <v>1</v>
      </c>
      <c r="AU1451" s="74" t="str">
        <f t="shared" si="804"/>
        <v>00631L</v>
      </c>
      <c r="AV1451" s="20">
        <f t="shared" si="815"/>
        <v>1</v>
      </c>
      <c r="AW1451" s="74" t="str">
        <f t="shared" si="805"/>
        <v>00635U</v>
      </c>
      <c r="AX1451" s="20">
        <f t="shared" si="806"/>
        <v>0</v>
      </c>
      <c r="AY1451" s="20">
        <f t="shared" si="816"/>
        <v>0</v>
      </c>
      <c r="AZ1451" s="57">
        <v>44203</v>
      </c>
      <c r="BA1451" s="75">
        <v>26.25</v>
      </c>
      <c r="BB1451" s="90">
        <v>25.85</v>
      </c>
      <c r="BC1451" s="76">
        <f t="shared" si="824"/>
        <v>26.050416666666674</v>
      </c>
      <c r="BD1451" s="76">
        <f t="shared" si="825"/>
        <v>26.048750000000009</v>
      </c>
      <c r="BE1451" s="77">
        <f t="shared" si="831"/>
        <v>-7.6934150125560104E-3</v>
      </c>
      <c r="BF1451" s="77">
        <f t="shared" si="822"/>
        <v>7.7258985555925322E-3</v>
      </c>
    </row>
    <row r="1452" spans="1:58" s="23" customFormat="1" ht="15.75" customHeight="1" x14ac:dyDescent="0.4">
      <c r="A1452" s="57">
        <v>44201</v>
      </c>
      <c r="B1452" s="112">
        <v>25.324999999999999</v>
      </c>
      <c r="C1452" s="112">
        <v>26.425000000000001</v>
      </c>
      <c r="D1452" s="112">
        <v>26.425000000000001</v>
      </c>
      <c r="E1452" s="112">
        <v>26.425000000000001</v>
      </c>
      <c r="F1452" s="112">
        <v>26.225000000000001</v>
      </c>
      <c r="G1452" s="112">
        <v>26.024999999999999</v>
      </c>
      <c r="H1452" s="113">
        <v>26.15</v>
      </c>
      <c r="I1452" s="90">
        <f t="shared" si="807"/>
        <v>25.975000000000001</v>
      </c>
      <c r="J1452" s="90">
        <f t="shared" si="808"/>
        <v>26.425000000000001</v>
      </c>
      <c r="K1452" s="114">
        <v>9</v>
      </c>
      <c r="L1452" s="115">
        <v>4.5454545454545456E-2</v>
      </c>
      <c r="M1452" s="90">
        <v>24.29</v>
      </c>
      <c r="N1452" s="90">
        <v>25.34</v>
      </c>
      <c r="O1452" s="90">
        <v>27.25</v>
      </c>
      <c r="P1452" s="90">
        <v>28.71</v>
      </c>
      <c r="Q1452" s="90">
        <v>28.74</v>
      </c>
      <c r="R1452" s="63">
        <f t="shared" si="833"/>
        <v>6.3300000000000054</v>
      </c>
      <c r="S1452" s="64">
        <f t="shared" si="832"/>
        <v>-6.043752317389689E-2</v>
      </c>
      <c r="T1452" s="65">
        <f t="shared" si="826"/>
        <v>0.95856353591160215</v>
      </c>
      <c r="U1452" s="65">
        <f t="shared" si="826"/>
        <v>0.92990825688073397</v>
      </c>
      <c r="V1452" s="65">
        <f t="shared" si="834"/>
        <v>0.88261929641239978</v>
      </c>
      <c r="W1452" s="65">
        <f t="shared" si="835"/>
        <v>0.88169798190675019</v>
      </c>
      <c r="X1452" s="61">
        <f t="shared" si="809"/>
        <v>4.3435340572556817E-2</v>
      </c>
      <c r="Y1452" s="66">
        <f t="shared" si="836"/>
        <v>-1.0406811731315123E-2</v>
      </c>
      <c r="Z1452" s="61">
        <f t="shared" si="837"/>
        <v>1.7324350336862339E-2</v>
      </c>
      <c r="AA1452" s="67">
        <f t="shared" si="838"/>
        <v>25.975000000000001</v>
      </c>
      <c r="AB1452" s="68">
        <f t="shared" si="839"/>
        <v>-5.9194948697713367E-4</v>
      </c>
      <c r="AC1452" s="69">
        <f t="shared" si="840"/>
        <v>2.5059194948697773E-2</v>
      </c>
      <c r="AD1452" s="70">
        <f>_xlfn.PERCENTILE.EXC(AC1452:$AC$5675,0.5)</f>
        <v>8.5671800956426181E-2</v>
      </c>
      <c r="AE1452" s="70">
        <f>_xlfn.PERCENTILE.EXC($AC1452:AC$5675,0.35)</f>
        <v>4.946028944892622E-2</v>
      </c>
      <c r="AF1452" s="71">
        <f t="shared" si="828"/>
        <v>3.107460046876993E-2</v>
      </c>
      <c r="AG1452" s="70">
        <f t="shared" si="829"/>
        <v>-0.27366487307327381</v>
      </c>
      <c r="AH1452" s="70">
        <f t="shared" si="830"/>
        <v>-0.29773719104760293</v>
      </c>
      <c r="AI1452" s="61" t="str">
        <f t="shared" si="818"/>
        <v>Safety</v>
      </c>
      <c r="AJ1452" s="68" t="str">
        <f t="shared" si="819"/>
        <v>Safety</v>
      </c>
      <c r="AK1452" s="72" t="str">
        <f t="shared" si="820"/>
        <v>00635U</v>
      </c>
      <c r="AL1452" s="73">
        <f t="shared" si="810"/>
        <v>0</v>
      </c>
      <c r="AM1452" s="72" t="str">
        <f t="shared" si="823"/>
        <v>00635U</v>
      </c>
      <c r="AN1452" s="73">
        <f t="shared" si="811"/>
        <v>0</v>
      </c>
      <c r="AO1452" s="74" t="str">
        <f t="shared" si="817"/>
        <v>00635U</v>
      </c>
      <c r="AP1452" s="20">
        <f t="shared" si="812"/>
        <v>0</v>
      </c>
      <c r="AQ1452" s="74" t="str">
        <f t="shared" si="827"/>
        <v>00635U</v>
      </c>
      <c r="AR1452" s="20">
        <f t="shared" si="813"/>
        <v>0</v>
      </c>
      <c r="AS1452" s="74" t="str">
        <f t="shared" si="821"/>
        <v>00635U</v>
      </c>
      <c r="AT1452" s="20">
        <f t="shared" si="814"/>
        <v>0</v>
      </c>
      <c r="AU1452" s="74" t="str">
        <f t="shared" si="804"/>
        <v>00635U</v>
      </c>
      <c r="AV1452" s="20">
        <f t="shared" si="815"/>
        <v>0</v>
      </c>
      <c r="AW1452" s="74" t="str">
        <f t="shared" si="805"/>
        <v>00635U</v>
      </c>
      <c r="AX1452" s="20">
        <f t="shared" si="806"/>
        <v>0</v>
      </c>
      <c r="AY1452" s="20">
        <f t="shared" si="816"/>
        <v>1</v>
      </c>
      <c r="AZ1452" s="57">
        <v>44202</v>
      </c>
      <c r="BA1452" s="75">
        <v>26.05</v>
      </c>
      <c r="BB1452" s="90">
        <v>25.75</v>
      </c>
      <c r="BC1452" s="76">
        <f t="shared" si="824"/>
        <v>26.054166666666678</v>
      </c>
      <c r="BD1452" s="76">
        <f t="shared" si="825"/>
        <v>26.053750000000012</v>
      </c>
      <c r="BE1452" s="77">
        <f t="shared" si="831"/>
        <v>-1.1674396289781327E-2</v>
      </c>
      <c r="BF1452" s="77">
        <f t="shared" si="822"/>
        <v>-1.4393321498865994E-4</v>
      </c>
    </row>
    <row r="1453" spans="1:58" s="23" customFormat="1" ht="15.75" customHeight="1" x14ac:dyDescent="0.4">
      <c r="A1453" s="57">
        <v>44200</v>
      </c>
      <c r="B1453" s="112">
        <v>26.274999999999999</v>
      </c>
      <c r="C1453" s="112">
        <v>27.125</v>
      </c>
      <c r="D1453" s="112">
        <v>26.875</v>
      </c>
      <c r="E1453" s="112">
        <v>26.824999999999999</v>
      </c>
      <c r="F1453" s="112">
        <v>26.675000000000001</v>
      </c>
      <c r="G1453" s="112">
        <v>26.524999999999999</v>
      </c>
      <c r="H1453" s="113">
        <v>26.625</v>
      </c>
      <c r="I1453" s="90">
        <f t="shared" si="807"/>
        <v>26.738636363636363</v>
      </c>
      <c r="J1453" s="90">
        <f t="shared" si="808"/>
        <v>26.988636363636363</v>
      </c>
      <c r="K1453" s="114">
        <v>10</v>
      </c>
      <c r="L1453" s="115">
        <v>4.5454545454545456E-2</v>
      </c>
      <c r="M1453" s="90">
        <v>27.39</v>
      </c>
      <c r="N1453" s="90">
        <v>26.97</v>
      </c>
      <c r="O1453" s="90">
        <v>28.26</v>
      </c>
      <c r="P1453" s="90">
        <v>29.46</v>
      </c>
      <c r="Q1453" s="90">
        <v>29.19</v>
      </c>
      <c r="R1453" s="63">
        <f t="shared" si="833"/>
        <v>3.3599999999999994</v>
      </c>
      <c r="S1453" s="64">
        <f t="shared" si="832"/>
        <v>0.18549450549450544</v>
      </c>
      <c r="T1453" s="65">
        <f t="shared" si="826"/>
        <v>1.0155728587319244</v>
      </c>
      <c r="U1453" s="65">
        <f t="shared" si="826"/>
        <v>0.95435244161358801</v>
      </c>
      <c r="V1453" s="65">
        <f t="shared" si="834"/>
        <v>0.91547861507128303</v>
      </c>
      <c r="W1453" s="65">
        <f t="shared" si="835"/>
        <v>0.92394655704008211</v>
      </c>
      <c r="X1453" s="61">
        <f t="shared" si="809"/>
        <v>3.2350142721217945E-2</v>
      </c>
      <c r="Y1453" s="66">
        <f t="shared" si="836"/>
        <v>-7.4557315936626019E-3</v>
      </c>
      <c r="Z1453" s="61">
        <f t="shared" si="837"/>
        <v>9.3497662558436039E-3</v>
      </c>
      <c r="AA1453" s="67">
        <f t="shared" si="838"/>
        <v>26.738636363636363</v>
      </c>
      <c r="AB1453" s="68">
        <f t="shared" si="839"/>
        <v>-2.5769373377827226E-2</v>
      </c>
      <c r="AC1453" s="69">
        <f t="shared" si="840"/>
        <v>-8.5785552971314634E-3</v>
      </c>
      <c r="AD1453" s="70">
        <f>_xlfn.PERCENTILE.EXC(AC1453:$AC$5675,0.5)</f>
        <v>8.5731622746185857E-2</v>
      </c>
      <c r="AE1453" s="70">
        <f>_xlfn.PERCENTILE.EXC($AC1453:AC$5675,0.35)</f>
        <v>4.9526674613782254E-2</v>
      </c>
      <c r="AF1453" s="71">
        <f t="shared" si="828"/>
        <v>3.2120647155023087E-2</v>
      </c>
      <c r="AG1453" s="70">
        <f t="shared" si="829"/>
        <v>-0.27366487307327381</v>
      </c>
      <c r="AH1453" s="70">
        <f t="shared" si="830"/>
        <v>-0.29773719104760293</v>
      </c>
      <c r="AI1453" s="61" t="str">
        <f t="shared" si="818"/>
        <v>Safety</v>
      </c>
      <c r="AJ1453" s="68" t="str">
        <f t="shared" si="819"/>
        <v>Safety</v>
      </c>
      <c r="AK1453" s="72" t="str">
        <f t="shared" si="820"/>
        <v>00635U</v>
      </c>
      <c r="AL1453" s="73">
        <f t="shared" si="810"/>
        <v>0</v>
      </c>
      <c r="AM1453" s="72" t="str">
        <f t="shared" si="823"/>
        <v>00635U</v>
      </c>
      <c r="AN1453" s="73">
        <f t="shared" si="811"/>
        <v>0</v>
      </c>
      <c r="AO1453" s="74" t="str">
        <f t="shared" si="817"/>
        <v>00635U</v>
      </c>
      <c r="AP1453" s="20">
        <f t="shared" si="812"/>
        <v>0</v>
      </c>
      <c r="AQ1453" s="74" t="str">
        <f t="shared" si="827"/>
        <v>00635U</v>
      </c>
      <c r="AR1453" s="20">
        <f t="shared" si="813"/>
        <v>0</v>
      </c>
      <c r="AS1453" s="74" t="str">
        <f t="shared" si="821"/>
        <v>00635U</v>
      </c>
      <c r="AT1453" s="20">
        <f t="shared" si="814"/>
        <v>0</v>
      </c>
      <c r="AU1453" s="74" t="str">
        <f t="shared" si="804"/>
        <v>00635U</v>
      </c>
      <c r="AV1453" s="20">
        <f t="shared" si="815"/>
        <v>0</v>
      </c>
      <c r="AW1453" s="74" t="str">
        <f t="shared" si="805"/>
        <v>00635U</v>
      </c>
      <c r="AX1453" s="20">
        <f t="shared" si="806"/>
        <v>0</v>
      </c>
      <c r="AY1453" s="20">
        <f t="shared" si="816"/>
        <v>1</v>
      </c>
      <c r="AZ1453" s="57">
        <v>44201</v>
      </c>
      <c r="BA1453" s="75">
        <v>25.79</v>
      </c>
      <c r="BB1453" s="90">
        <v>25.962499999999999</v>
      </c>
      <c r="BC1453" s="76">
        <f t="shared" si="824"/>
        <v>26.05541666666668</v>
      </c>
      <c r="BD1453" s="76">
        <f t="shared" si="825"/>
        <v>26.054833333333345</v>
      </c>
      <c r="BE1453" s="77">
        <f t="shared" si="831"/>
        <v>-3.5661170901769594E-3</v>
      </c>
      <c r="BF1453" s="77">
        <f t="shared" si="822"/>
        <v>-1.0164460848595437E-2</v>
      </c>
    </row>
    <row r="1454" spans="1:58" s="23" customFormat="1" ht="15.75" customHeight="1" x14ac:dyDescent="0.4">
      <c r="A1454" s="57">
        <v>44196</v>
      </c>
      <c r="B1454" s="112">
        <v>23.675000000000001</v>
      </c>
      <c r="C1454" s="112">
        <v>25.574999999999999</v>
      </c>
      <c r="D1454" s="112">
        <v>25.774999999999999</v>
      </c>
      <c r="E1454" s="112">
        <v>25.95</v>
      </c>
      <c r="F1454" s="112">
        <v>25.925000000000001</v>
      </c>
      <c r="G1454" s="112">
        <v>25.925000000000001</v>
      </c>
      <c r="H1454" s="113">
        <v>26</v>
      </c>
      <c r="I1454" s="90">
        <f t="shared" si="807"/>
        <v>24.625</v>
      </c>
      <c r="J1454" s="90">
        <f t="shared" si="808"/>
        <v>25.674999999999997</v>
      </c>
      <c r="K1454" s="114">
        <v>11</v>
      </c>
      <c r="L1454" s="115">
        <v>4.5454545454545456E-2</v>
      </c>
      <c r="M1454" s="90">
        <v>21.2</v>
      </c>
      <c r="N1454" s="90">
        <v>22.75</v>
      </c>
      <c r="O1454" s="90">
        <v>25.28</v>
      </c>
      <c r="P1454" s="90">
        <v>27.29</v>
      </c>
      <c r="Q1454" s="90">
        <v>27.62</v>
      </c>
      <c r="R1454" s="63">
        <f t="shared" si="833"/>
        <v>8.6199999999999974</v>
      </c>
      <c r="S1454" s="64">
        <f t="shared" si="832"/>
        <v>-8.7834870443564224E-4</v>
      </c>
      <c r="T1454" s="65">
        <f t="shared" si="826"/>
        <v>0.93186813186813189</v>
      </c>
      <c r="U1454" s="65">
        <f t="shared" si="826"/>
        <v>0.89992088607594933</v>
      </c>
      <c r="V1454" s="65">
        <f t="shared" si="834"/>
        <v>0.83363869549285452</v>
      </c>
      <c r="W1454" s="65">
        <f t="shared" si="835"/>
        <v>0.82367849384503977</v>
      </c>
      <c r="X1454" s="61">
        <f t="shared" si="809"/>
        <v>8.0253431890179458E-2</v>
      </c>
      <c r="Y1454" s="66">
        <f t="shared" si="836"/>
        <v>1.9267822736031104E-3</v>
      </c>
      <c r="Z1454" s="61">
        <f t="shared" si="837"/>
        <v>4.2639593908629328E-2</v>
      </c>
      <c r="AA1454" s="67">
        <f t="shared" si="838"/>
        <v>24.625</v>
      </c>
      <c r="AB1454" s="68">
        <f t="shared" si="839"/>
        <v>4.0659340659340688E-2</v>
      </c>
      <c r="AC1454" s="69">
        <f t="shared" si="840"/>
        <v>8.2417582417582416E-2</v>
      </c>
      <c r="AD1454" s="70">
        <f>_xlfn.PERCENTILE.EXC(AC1454:$AC$5675,0.5)</f>
        <v>8.5740811373092918E-2</v>
      </c>
      <c r="AE1454" s="70">
        <f>_xlfn.PERCENTILE.EXC($AC1454:AC$5675,0.35)</f>
        <v>4.9577792266482026E-2</v>
      </c>
      <c r="AF1454" s="71">
        <f t="shared" si="828"/>
        <v>3.2144183295971747E-2</v>
      </c>
      <c r="AG1454" s="70">
        <f t="shared" si="829"/>
        <v>-0.27366487307327381</v>
      </c>
      <c r="AH1454" s="70">
        <f t="shared" si="830"/>
        <v>-0.29773719104760293</v>
      </c>
      <c r="AI1454" s="61" t="str">
        <f t="shared" si="818"/>
        <v>Safety</v>
      </c>
      <c r="AJ1454" s="68" t="str">
        <f t="shared" si="819"/>
        <v>Short VOL</v>
      </c>
      <c r="AK1454" s="72" t="str">
        <f t="shared" si="820"/>
        <v>00631L</v>
      </c>
      <c r="AL1454" s="73">
        <f t="shared" si="810"/>
        <v>1</v>
      </c>
      <c r="AM1454" s="72" t="str">
        <f t="shared" si="823"/>
        <v>00631L</v>
      </c>
      <c r="AN1454" s="73">
        <f t="shared" si="811"/>
        <v>1</v>
      </c>
      <c r="AO1454" s="74" t="str">
        <f t="shared" si="817"/>
        <v>00631L</v>
      </c>
      <c r="AP1454" s="20">
        <f t="shared" si="812"/>
        <v>1</v>
      </c>
      <c r="AQ1454" s="74" t="str">
        <f t="shared" si="827"/>
        <v>00631L</v>
      </c>
      <c r="AR1454" s="20">
        <f t="shared" si="813"/>
        <v>1</v>
      </c>
      <c r="AS1454" s="74" t="str">
        <f t="shared" si="821"/>
        <v>00635U</v>
      </c>
      <c r="AT1454" s="20">
        <f t="shared" si="814"/>
        <v>0</v>
      </c>
      <c r="AU1454" s="74" t="str">
        <f t="shared" si="804"/>
        <v>00631L</v>
      </c>
      <c r="AV1454" s="20">
        <f t="shared" si="815"/>
        <v>1</v>
      </c>
      <c r="AW1454" s="74" t="str">
        <f t="shared" si="805"/>
        <v>00631L</v>
      </c>
      <c r="AX1454" s="20">
        <f t="shared" si="806"/>
        <v>1</v>
      </c>
      <c r="AY1454" s="20">
        <f t="shared" si="816"/>
        <v>0</v>
      </c>
      <c r="AZ1454" s="57">
        <v>44200</v>
      </c>
      <c r="BA1454" s="75">
        <v>25.89</v>
      </c>
      <c r="BB1454" s="90">
        <v>26.25</v>
      </c>
      <c r="BC1454" s="76">
        <f t="shared" si="824"/>
        <v>26.04770833333334</v>
      </c>
      <c r="BD1454" s="76">
        <f t="shared" si="825"/>
        <v>26.054208333333342</v>
      </c>
      <c r="BE1454" s="77">
        <f t="shared" si="831"/>
        <v>7.7661982420076086E-3</v>
      </c>
      <c r="BF1454" s="77">
        <f t="shared" si="822"/>
        <v>-6.3025646848480976E-3</v>
      </c>
    </row>
    <row r="1455" spans="1:58" s="23" customFormat="1" ht="15.75" customHeight="1" x14ac:dyDescent="0.4">
      <c r="A1455" s="57">
        <v>44195</v>
      </c>
      <c r="B1455" s="112">
        <v>23.675000000000001</v>
      </c>
      <c r="C1455" s="112">
        <v>25.625</v>
      </c>
      <c r="D1455" s="112">
        <v>25.875</v>
      </c>
      <c r="E1455" s="112">
        <v>25.925000000000001</v>
      </c>
      <c r="F1455" s="112">
        <v>25.875</v>
      </c>
      <c r="G1455" s="112">
        <v>25.85</v>
      </c>
      <c r="H1455" s="113">
        <v>25.9</v>
      </c>
      <c r="I1455" s="90">
        <f t="shared" si="807"/>
        <v>24.561363636363637</v>
      </c>
      <c r="J1455" s="90">
        <f t="shared" si="808"/>
        <v>25.738636363636363</v>
      </c>
      <c r="K1455" s="114">
        <v>12</v>
      </c>
      <c r="L1455" s="115">
        <v>4.5454545454545456E-2</v>
      </c>
      <c r="M1455" s="90">
        <v>21.31</v>
      </c>
      <c r="N1455" s="90">
        <v>22.77</v>
      </c>
      <c r="O1455" s="90">
        <v>25.44</v>
      </c>
      <c r="P1455" s="90">
        <v>27.5</v>
      </c>
      <c r="Q1455" s="90">
        <v>27.93</v>
      </c>
      <c r="R1455" s="63">
        <f t="shared" si="833"/>
        <v>8.86</v>
      </c>
      <c r="S1455" s="64">
        <f t="shared" si="832"/>
        <v>-1.3431542461005145E-2</v>
      </c>
      <c r="T1455" s="65">
        <f t="shared" si="826"/>
        <v>0.93588054457619674</v>
      </c>
      <c r="U1455" s="65">
        <f t="shared" si="826"/>
        <v>0.89504716981132071</v>
      </c>
      <c r="V1455" s="65">
        <f t="shared" si="834"/>
        <v>0.82799999999999996</v>
      </c>
      <c r="W1455" s="65">
        <f t="shared" si="835"/>
        <v>0.8152524167561761</v>
      </c>
      <c r="X1455" s="61">
        <f t="shared" si="809"/>
        <v>8.2365364308342098E-2</v>
      </c>
      <c r="Y1455" s="66">
        <f t="shared" si="836"/>
        <v>-9.643201542913069E-4</v>
      </c>
      <c r="Z1455" s="61">
        <f t="shared" si="837"/>
        <v>4.7931895993337595E-2</v>
      </c>
      <c r="AA1455" s="67">
        <f t="shared" si="838"/>
        <v>24.561363636363637</v>
      </c>
      <c r="AB1455" s="68">
        <f t="shared" si="839"/>
        <v>3.9745278875713712E-2</v>
      </c>
      <c r="AC1455" s="69">
        <f t="shared" si="840"/>
        <v>7.8672096458657789E-2</v>
      </c>
      <c r="AD1455" s="70">
        <f>_xlfn.PERCENTILE.EXC(AC1455:$AC$5675,0.5)</f>
        <v>8.5749999999999993E-2</v>
      </c>
      <c r="AE1455" s="70">
        <f>_xlfn.PERCENTILE.EXC($AC1455:AC$5675,0.35)</f>
        <v>4.9551113198232515E-2</v>
      </c>
      <c r="AF1455" s="71">
        <f t="shared" si="828"/>
        <v>3.2144183295971747E-2</v>
      </c>
      <c r="AG1455" s="70">
        <f t="shared" si="829"/>
        <v>-0.27366487307327381</v>
      </c>
      <c r="AH1455" s="70">
        <f t="shared" si="830"/>
        <v>-0.29773719104760293</v>
      </c>
      <c r="AI1455" s="61" t="str">
        <f t="shared" si="818"/>
        <v>Safety</v>
      </c>
      <c r="AJ1455" s="68" t="str">
        <f t="shared" si="819"/>
        <v>Short VOL</v>
      </c>
      <c r="AK1455" s="72" t="str">
        <f t="shared" si="820"/>
        <v>00631L</v>
      </c>
      <c r="AL1455" s="73">
        <f t="shared" si="810"/>
        <v>1</v>
      </c>
      <c r="AM1455" s="72" t="str">
        <f t="shared" si="823"/>
        <v>00631L</v>
      </c>
      <c r="AN1455" s="73">
        <f t="shared" si="811"/>
        <v>1</v>
      </c>
      <c r="AO1455" s="74" t="str">
        <f t="shared" si="817"/>
        <v>00631L</v>
      </c>
      <c r="AP1455" s="20">
        <f t="shared" si="812"/>
        <v>1</v>
      </c>
      <c r="AQ1455" s="74" t="str">
        <f t="shared" si="827"/>
        <v>00631L</v>
      </c>
      <c r="AR1455" s="20">
        <f t="shared" si="813"/>
        <v>1</v>
      </c>
      <c r="AS1455" s="74" t="str">
        <f t="shared" si="821"/>
        <v>00635U</v>
      </c>
      <c r="AT1455" s="20">
        <f t="shared" si="814"/>
        <v>0</v>
      </c>
      <c r="AU1455" s="74" t="str">
        <f t="shared" si="804"/>
        <v>00631L</v>
      </c>
      <c r="AV1455" s="20">
        <f t="shared" si="815"/>
        <v>1</v>
      </c>
      <c r="AW1455" s="74" t="str">
        <f t="shared" si="805"/>
        <v>00631L</v>
      </c>
      <c r="AX1455" s="20">
        <f t="shared" si="806"/>
        <v>1</v>
      </c>
      <c r="AY1455" s="20">
        <f t="shared" si="816"/>
        <v>0</v>
      </c>
      <c r="AZ1455" s="57">
        <v>44196</v>
      </c>
      <c r="BA1455" s="75">
        <v>26</v>
      </c>
      <c r="BB1455" s="90">
        <v>26.375</v>
      </c>
      <c r="BC1455" s="76">
        <f t="shared" si="824"/>
        <v>26.042708333333341</v>
      </c>
      <c r="BD1455" s="76">
        <f t="shared" si="825"/>
        <v>26.043541666666673</v>
      </c>
      <c r="BE1455" s="77">
        <f t="shared" si="831"/>
        <v>1.2759489620414897E-2</v>
      </c>
      <c r="BF1455" s="77">
        <f t="shared" si="822"/>
        <v>-1.6718796246672763E-3</v>
      </c>
    </row>
    <row r="1456" spans="1:58" s="23" customFormat="1" ht="15.75" customHeight="1" x14ac:dyDescent="0.4">
      <c r="A1456" s="57">
        <v>44194</v>
      </c>
      <c r="B1456" s="112">
        <v>24.625</v>
      </c>
      <c r="C1456" s="112">
        <v>26.425000000000001</v>
      </c>
      <c r="D1456" s="112">
        <v>26.425000000000001</v>
      </c>
      <c r="E1456" s="112">
        <v>26.475000000000001</v>
      </c>
      <c r="F1456" s="112">
        <v>26.375</v>
      </c>
      <c r="G1456" s="112">
        <v>26.425000000000001</v>
      </c>
      <c r="H1456" s="113">
        <v>26.425000000000001</v>
      </c>
      <c r="I1456" s="90">
        <f t="shared" si="807"/>
        <v>25.361363636363638</v>
      </c>
      <c r="J1456" s="90">
        <f t="shared" si="808"/>
        <v>26.425000000000001</v>
      </c>
      <c r="K1456" s="114">
        <v>13</v>
      </c>
      <c r="L1456" s="115">
        <v>4.5454545454545456E-2</v>
      </c>
      <c r="M1456" s="90">
        <v>21.47</v>
      </c>
      <c r="N1456" s="90">
        <v>23.08</v>
      </c>
      <c r="O1456" s="90">
        <v>26.24</v>
      </c>
      <c r="P1456" s="90">
        <v>28.09</v>
      </c>
      <c r="Q1456" s="90">
        <v>28.19</v>
      </c>
      <c r="R1456" s="63">
        <f t="shared" si="833"/>
        <v>9.7800000000000011</v>
      </c>
      <c r="S1456" s="64">
        <f t="shared" si="832"/>
        <v>6.3594470046082902E-2</v>
      </c>
      <c r="T1456" s="65">
        <f t="shared" si="826"/>
        <v>0.93024263431542464</v>
      </c>
      <c r="U1456" s="65">
        <f t="shared" si="826"/>
        <v>0.87957317073170727</v>
      </c>
      <c r="V1456" s="65">
        <f t="shared" si="834"/>
        <v>0.82164471342114631</v>
      </c>
      <c r="W1456" s="65">
        <f t="shared" si="835"/>
        <v>0.81873004611564371</v>
      </c>
      <c r="X1456" s="61">
        <f t="shared" si="809"/>
        <v>7.3096446700507647E-2</v>
      </c>
      <c r="Y1456" s="66">
        <f t="shared" si="836"/>
        <v>-1.8885741265344932E-3</v>
      </c>
      <c r="Z1456" s="61">
        <f t="shared" si="837"/>
        <v>4.1939241867550811E-2</v>
      </c>
      <c r="AA1456" s="67">
        <f t="shared" si="838"/>
        <v>25.361363636363638</v>
      </c>
      <c r="AB1456" s="68">
        <f t="shared" si="839"/>
        <v>6.6941074523396954E-2</v>
      </c>
      <c r="AC1456" s="69">
        <f t="shared" si="840"/>
        <v>9.8845911454230495E-2</v>
      </c>
      <c r="AD1456" s="70">
        <f>_xlfn.PERCENTILE.EXC(AC1456:$AC$5675,0.5)</f>
        <v>8.577374551971316E-2</v>
      </c>
      <c r="AE1456" s="70">
        <f>_xlfn.PERCENTILE.EXC($AC1456:AC$5675,0.35)</f>
        <v>4.9522601516373881E-2</v>
      </c>
      <c r="AF1456" s="71">
        <f t="shared" si="828"/>
        <v>3.2144183295971747E-2</v>
      </c>
      <c r="AG1456" s="70">
        <f t="shared" si="829"/>
        <v>-0.27366487307327381</v>
      </c>
      <c r="AH1456" s="70">
        <f t="shared" si="830"/>
        <v>-0.29773719104760293</v>
      </c>
      <c r="AI1456" s="61" t="str">
        <f t="shared" si="818"/>
        <v>Short VOL</v>
      </c>
      <c r="AJ1456" s="68" t="str">
        <f t="shared" si="819"/>
        <v>Short VOL</v>
      </c>
      <c r="AK1456" s="72" t="str">
        <f t="shared" si="820"/>
        <v>00631L</v>
      </c>
      <c r="AL1456" s="73">
        <f t="shared" si="810"/>
        <v>1</v>
      </c>
      <c r="AM1456" s="72" t="str">
        <f t="shared" si="823"/>
        <v>00631L</v>
      </c>
      <c r="AN1456" s="73">
        <f t="shared" si="811"/>
        <v>1</v>
      </c>
      <c r="AO1456" s="74" t="str">
        <f t="shared" si="817"/>
        <v>00631L</v>
      </c>
      <c r="AP1456" s="20">
        <f t="shared" si="812"/>
        <v>1</v>
      </c>
      <c r="AQ1456" s="74" t="str">
        <f t="shared" si="827"/>
        <v>00631L</v>
      </c>
      <c r="AR1456" s="20">
        <f t="shared" si="813"/>
        <v>1</v>
      </c>
      <c r="AS1456" s="74" t="str">
        <f t="shared" si="821"/>
        <v>00631L</v>
      </c>
      <c r="AT1456" s="20">
        <f t="shared" si="814"/>
        <v>1</v>
      </c>
      <c r="AU1456" s="74" t="str">
        <f t="shared" ref="AU1456:AU1519" si="841">IF(AC1456&gt;AF1456,"00631L",IF(AC1456&lt;AG1456,"Cash","00635U"))</f>
        <v>00631L</v>
      </c>
      <c r="AV1456" s="20">
        <f t="shared" si="815"/>
        <v>1</v>
      </c>
      <c r="AW1456" s="74" t="str">
        <f t="shared" ref="AW1456:AW1519" si="842">IF(AC1456&gt;AE1456,"00631L",IF(AC1456&lt;AH1456,"00631L","00635U"))</f>
        <v>00631L</v>
      </c>
      <c r="AX1456" s="20">
        <f t="shared" si="806"/>
        <v>1</v>
      </c>
      <c r="AY1456" s="20">
        <f t="shared" si="816"/>
        <v>0</v>
      </c>
      <c r="AZ1456" s="57">
        <v>44195</v>
      </c>
      <c r="BA1456" s="75">
        <v>26.38</v>
      </c>
      <c r="BB1456" s="90">
        <v>26.524999999999999</v>
      </c>
      <c r="BC1456" s="76">
        <f t="shared" si="824"/>
        <v>26.036666666666676</v>
      </c>
      <c r="BD1456" s="76">
        <f t="shared" si="825"/>
        <v>26.042791666666673</v>
      </c>
      <c r="BE1456" s="77">
        <f t="shared" si="831"/>
        <v>1.875560107540606E-2</v>
      </c>
      <c r="BF1456" s="77">
        <f t="shared" si="822"/>
        <v>1.2948240636004232E-2</v>
      </c>
    </row>
    <row r="1457" spans="1:58" s="23" customFormat="1" ht="15.75" customHeight="1" x14ac:dyDescent="0.4">
      <c r="A1457" s="57">
        <v>44193</v>
      </c>
      <c r="B1457" s="112">
        <v>23.675000000000001</v>
      </c>
      <c r="C1457" s="112">
        <v>25.574999999999999</v>
      </c>
      <c r="D1457" s="112">
        <v>25.675000000000001</v>
      </c>
      <c r="E1457" s="112">
        <v>25.774999999999999</v>
      </c>
      <c r="F1457" s="112">
        <v>25.774999999999999</v>
      </c>
      <c r="G1457" s="112">
        <v>25.774999999999999</v>
      </c>
      <c r="H1457" s="113">
        <v>25.824999999999999</v>
      </c>
      <c r="I1457" s="90">
        <f t="shared" si="807"/>
        <v>24.365909090909092</v>
      </c>
      <c r="J1457" s="90">
        <f t="shared" si="808"/>
        <v>25.611363636363635</v>
      </c>
      <c r="K1457" s="114">
        <v>14</v>
      </c>
      <c r="L1457" s="115">
        <v>4.5454545454545456E-2</v>
      </c>
      <c r="M1457" s="90">
        <v>20.05</v>
      </c>
      <c r="N1457" s="90">
        <v>21.7</v>
      </c>
      <c r="O1457" s="90">
        <v>25.15</v>
      </c>
      <c r="P1457" s="90">
        <v>27.16</v>
      </c>
      <c r="Q1457" s="90">
        <v>27.56</v>
      </c>
      <c r="R1457" s="63">
        <f t="shared" si="833"/>
        <v>10.560000000000002</v>
      </c>
      <c r="S1457" s="64">
        <f t="shared" si="832"/>
        <v>7.895959126799728E-3</v>
      </c>
      <c r="T1457" s="65">
        <f t="shared" si="826"/>
        <v>0.92396313364055305</v>
      </c>
      <c r="U1457" s="65">
        <f t="shared" si="826"/>
        <v>0.86282306163021871</v>
      </c>
      <c r="V1457" s="65">
        <f t="shared" si="834"/>
        <v>0.79896907216494839</v>
      </c>
      <c r="W1457" s="65">
        <f t="shared" si="835"/>
        <v>0.78737300435413649</v>
      </c>
      <c r="X1457" s="61">
        <f t="shared" si="809"/>
        <v>8.0253431890179458E-2</v>
      </c>
      <c r="Y1457" s="66">
        <f t="shared" si="836"/>
        <v>1.9398642095053624E-3</v>
      </c>
      <c r="Z1457" s="61">
        <f t="shared" si="837"/>
        <v>5.1114634828840468E-2</v>
      </c>
      <c r="AA1457" s="67">
        <f t="shared" si="838"/>
        <v>24.365909090909092</v>
      </c>
      <c r="AB1457" s="68">
        <f t="shared" si="839"/>
        <v>9.1013824884792691E-2</v>
      </c>
      <c r="AC1457" s="69">
        <f t="shared" si="840"/>
        <v>0.12285295349811488</v>
      </c>
      <c r="AD1457" s="70">
        <f>_xlfn.PERCENTILE.EXC(AC1457:$AC$5675,0.5)</f>
        <v>8.5749999999999993E-2</v>
      </c>
      <c r="AE1457" s="70">
        <f>_xlfn.PERCENTILE.EXC($AC1457:AC$5675,0.35)</f>
        <v>4.9494089834515254E-2</v>
      </c>
      <c r="AF1457" s="71">
        <f t="shared" si="828"/>
        <v>3.2144183295971747E-2</v>
      </c>
      <c r="AG1457" s="70">
        <f t="shared" si="829"/>
        <v>-0.27366487307327381</v>
      </c>
      <c r="AH1457" s="70">
        <f t="shared" si="830"/>
        <v>-0.29773719104760293</v>
      </c>
      <c r="AI1457" s="61" t="str">
        <f t="shared" si="818"/>
        <v>Short VOL</v>
      </c>
      <c r="AJ1457" s="68" t="str">
        <f t="shared" si="819"/>
        <v>Short VOL</v>
      </c>
      <c r="AK1457" s="72" t="str">
        <f t="shared" si="820"/>
        <v>00631L</v>
      </c>
      <c r="AL1457" s="73">
        <f t="shared" si="810"/>
        <v>1</v>
      </c>
      <c r="AM1457" s="72" t="str">
        <f t="shared" si="823"/>
        <v>00631L</v>
      </c>
      <c r="AN1457" s="73">
        <f t="shared" si="811"/>
        <v>1</v>
      </c>
      <c r="AO1457" s="74" t="str">
        <f t="shared" si="817"/>
        <v>00631L</v>
      </c>
      <c r="AP1457" s="20">
        <f t="shared" si="812"/>
        <v>1</v>
      </c>
      <c r="AQ1457" s="74" t="str">
        <f t="shared" si="827"/>
        <v>00631L</v>
      </c>
      <c r="AR1457" s="20">
        <f t="shared" si="813"/>
        <v>1</v>
      </c>
      <c r="AS1457" s="74" t="str">
        <f t="shared" si="821"/>
        <v>00631L</v>
      </c>
      <c r="AT1457" s="20">
        <f t="shared" si="814"/>
        <v>1</v>
      </c>
      <c r="AU1457" s="74" t="str">
        <f t="shared" si="841"/>
        <v>00631L</v>
      </c>
      <c r="AV1457" s="20">
        <f t="shared" si="815"/>
        <v>1</v>
      </c>
      <c r="AW1457" s="74" t="str">
        <f t="shared" si="842"/>
        <v>00631L</v>
      </c>
      <c r="AX1457" s="20">
        <f t="shared" si="806"/>
        <v>1</v>
      </c>
      <c r="AY1457" s="20">
        <f t="shared" si="816"/>
        <v>0</v>
      </c>
      <c r="AZ1457" s="57">
        <v>44194</v>
      </c>
      <c r="BA1457" s="75">
        <v>26.44</v>
      </c>
      <c r="BB1457" s="90">
        <v>26.524999999999999</v>
      </c>
      <c r="BC1457" s="76">
        <f t="shared" si="824"/>
        <v>26.021875000000012</v>
      </c>
      <c r="BD1457" s="76">
        <f t="shared" si="825"/>
        <v>26.035250000000008</v>
      </c>
      <c r="BE1457" s="77">
        <f t="shared" si="831"/>
        <v>1.9334694367718938E-2</v>
      </c>
      <c r="BF1457" s="77">
        <f t="shared" si="822"/>
        <v>1.5546230591217396E-2</v>
      </c>
    </row>
    <row r="1458" spans="1:58" s="23" customFormat="1" ht="15.75" customHeight="1" x14ac:dyDescent="0.4">
      <c r="A1458" s="57">
        <v>44189</v>
      </c>
      <c r="B1458" s="112">
        <v>23.824999999999999</v>
      </c>
      <c r="C1458" s="112">
        <v>25.625</v>
      </c>
      <c r="D1458" s="112">
        <v>25.725000000000001</v>
      </c>
      <c r="E1458" s="112">
        <v>25.8</v>
      </c>
      <c r="F1458" s="112">
        <v>25.824999999999999</v>
      </c>
      <c r="G1458" s="112">
        <v>25.9</v>
      </c>
      <c r="H1458" s="113">
        <v>26.05</v>
      </c>
      <c r="I1458" s="90">
        <f t="shared" si="807"/>
        <v>24.397727272727273</v>
      </c>
      <c r="J1458" s="90">
        <f t="shared" si="808"/>
        <v>25.656818181818181</v>
      </c>
      <c r="K1458" s="114">
        <v>15</v>
      </c>
      <c r="L1458" s="115">
        <v>4.5454545454545456E-2</v>
      </c>
      <c r="M1458" s="90">
        <v>17.12</v>
      </c>
      <c r="N1458" s="90">
        <v>21.53</v>
      </c>
      <c r="O1458" s="90">
        <v>25.37</v>
      </c>
      <c r="P1458" s="90">
        <v>27.35</v>
      </c>
      <c r="Q1458" s="90">
        <v>27.81</v>
      </c>
      <c r="R1458" s="63">
        <f t="shared" si="833"/>
        <v>14.069999999999993</v>
      </c>
      <c r="S1458" s="64">
        <f t="shared" si="832"/>
        <v>-7.6362076362076259E-2</v>
      </c>
      <c r="T1458" s="65">
        <f t="shared" si="826"/>
        <v>0.79516953088713427</v>
      </c>
      <c r="U1458" s="65">
        <f t="shared" si="826"/>
        <v>0.84864012613322826</v>
      </c>
      <c r="V1458" s="65">
        <f t="shared" si="834"/>
        <v>0.78720292504570388</v>
      </c>
      <c r="W1458" s="65">
        <f t="shared" si="835"/>
        <v>0.77418194893923054</v>
      </c>
      <c r="X1458" s="61">
        <f t="shared" si="809"/>
        <v>7.555089192025187E-2</v>
      </c>
      <c r="Y1458" s="66">
        <f t="shared" si="836"/>
        <v>9.6899224806201549E-3</v>
      </c>
      <c r="Z1458" s="61">
        <f t="shared" si="837"/>
        <v>5.1606893339543498E-2</v>
      </c>
      <c r="AA1458" s="67">
        <f t="shared" si="838"/>
        <v>24.397727272727273</v>
      </c>
      <c r="AB1458" s="68">
        <f t="shared" si="839"/>
        <v>0.10659544821179739</v>
      </c>
      <c r="AC1458" s="69">
        <f t="shared" si="840"/>
        <v>0.13319680783684495</v>
      </c>
      <c r="AD1458" s="70">
        <f>_xlfn.PERCENTILE.EXC(AC1458:$AC$5675,0.5)</f>
        <v>8.5740811373092918E-2</v>
      </c>
      <c r="AE1458" s="70">
        <f>_xlfn.PERCENTILE.EXC($AC1458:AC$5675,0.35)</f>
        <v>4.9446769294690593E-2</v>
      </c>
      <c r="AF1458" s="71">
        <f t="shared" si="828"/>
        <v>3.2144183295971747E-2</v>
      </c>
      <c r="AG1458" s="70">
        <f t="shared" si="829"/>
        <v>-0.27366487307327381</v>
      </c>
      <c r="AH1458" s="70">
        <f t="shared" si="830"/>
        <v>-0.29773719104760293</v>
      </c>
      <c r="AI1458" s="61" t="str">
        <f t="shared" si="818"/>
        <v>Short VOL</v>
      </c>
      <c r="AJ1458" s="68" t="str">
        <f t="shared" si="819"/>
        <v>Short VOL</v>
      </c>
      <c r="AK1458" s="72" t="str">
        <f t="shared" si="820"/>
        <v>00631L</v>
      </c>
      <c r="AL1458" s="73">
        <f t="shared" si="810"/>
        <v>1</v>
      </c>
      <c r="AM1458" s="72" t="str">
        <f t="shared" si="823"/>
        <v>00631L</v>
      </c>
      <c r="AN1458" s="73">
        <f t="shared" si="811"/>
        <v>1</v>
      </c>
      <c r="AO1458" s="74" t="str">
        <f t="shared" si="817"/>
        <v>00631L</v>
      </c>
      <c r="AP1458" s="20">
        <f t="shared" si="812"/>
        <v>1</v>
      </c>
      <c r="AQ1458" s="74" t="str">
        <f t="shared" si="827"/>
        <v>00631L</v>
      </c>
      <c r="AR1458" s="20">
        <f t="shared" si="813"/>
        <v>1</v>
      </c>
      <c r="AS1458" s="74" t="str">
        <f t="shared" si="821"/>
        <v>00631L</v>
      </c>
      <c r="AT1458" s="20">
        <f t="shared" si="814"/>
        <v>1</v>
      </c>
      <c r="AU1458" s="74" t="str">
        <f t="shared" si="841"/>
        <v>00631L</v>
      </c>
      <c r="AV1458" s="20">
        <f t="shared" si="815"/>
        <v>1</v>
      </c>
      <c r="AW1458" s="74" t="str">
        <f t="shared" si="842"/>
        <v>00631L</v>
      </c>
      <c r="AX1458" s="20">
        <f t="shared" si="806"/>
        <v>1</v>
      </c>
      <c r="AY1458" s="20">
        <f t="shared" si="816"/>
        <v>0</v>
      </c>
      <c r="AZ1458" s="57">
        <v>44193</v>
      </c>
      <c r="BA1458" s="75">
        <v>26.52</v>
      </c>
      <c r="BB1458" s="90">
        <v>26.524999999999999</v>
      </c>
      <c r="BC1458" s="76">
        <f t="shared" si="824"/>
        <v>26.011458333333348</v>
      </c>
      <c r="BD1458" s="76">
        <f t="shared" si="825"/>
        <v>26.021791666666676</v>
      </c>
      <c r="BE1458" s="77">
        <f t="shared" si="831"/>
        <v>1.9742901766047996E-2</v>
      </c>
      <c r="BF1458" s="77">
        <f t="shared" si="822"/>
        <v>1.9145812083781962E-2</v>
      </c>
    </row>
    <row r="1459" spans="1:58" s="23" customFormat="1" ht="15.75" customHeight="1" x14ac:dyDescent="0.4">
      <c r="A1459" s="57">
        <v>44188</v>
      </c>
      <c r="B1459" s="112">
        <v>24.625</v>
      </c>
      <c r="C1459" s="112">
        <v>26.175000000000001</v>
      </c>
      <c r="D1459" s="112">
        <v>26.125</v>
      </c>
      <c r="E1459" s="112">
        <v>26.125</v>
      </c>
      <c r="F1459" s="112">
        <v>26.074999999999999</v>
      </c>
      <c r="G1459" s="112">
        <v>26.074999999999999</v>
      </c>
      <c r="H1459" s="113">
        <v>26.175000000000001</v>
      </c>
      <c r="I1459" s="90">
        <f t="shared" si="807"/>
        <v>25.047727272727272</v>
      </c>
      <c r="J1459" s="90">
        <f t="shared" si="808"/>
        <v>26.161363636363635</v>
      </c>
      <c r="K1459" s="114">
        <v>16</v>
      </c>
      <c r="L1459" s="115">
        <v>4.5454545454545456E-2</v>
      </c>
      <c r="M1459" s="90">
        <v>19.2</v>
      </c>
      <c r="N1459" s="90">
        <v>23.31</v>
      </c>
      <c r="O1459" s="90">
        <v>26.26</v>
      </c>
      <c r="P1459" s="90">
        <v>27.96</v>
      </c>
      <c r="Q1459" s="90">
        <v>28.28</v>
      </c>
      <c r="R1459" s="63">
        <f t="shared" si="833"/>
        <v>11.71</v>
      </c>
      <c r="S1459" s="64">
        <f t="shared" si="832"/>
        <v>-3.7969459347915874E-2</v>
      </c>
      <c r="T1459" s="65">
        <f t="shared" si="826"/>
        <v>0.82368082368082374</v>
      </c>
      <c r="U1459" s="65">
        <f t="shared" si="826"/>
        <v>0.8876618431073876</v>
      </c>
      <c r="V1459" s="65">
        <f t="shared" si="834"/>
        <v>0.83369098712446343</v>
      </c>
      <c r="W1459" s="65">
        <f t="shared" si="835"/>
        <v>0.82425742574257421</v>
      </c>
      <c r="X1459" s="61">
        <f t="shared" si="809"/>
        <v>6.2944162436548254E-2</v>
      </c>
      <c r="Y1459" s="66">
        <f t="shared" si="836"/>
        <v>1.9138755980861516E-3</v>
      </c>
      <c r="Z1459" s="61">
        <f t="shared" si="837"/>
        <v>4.4460575265402404E-2</v>
      </c>
      <c r="AA1459" s="67">
        <f t="shared" si="838"/>
        <v>25.047727272727272</v>
      </c>
      <c r="AB1459" s="68">
        <f t="shared" si="839"/>
        <v>5.641355641355647E-2</v>
      </c>
      <c r="AC1459" s="69">
        <f t="shared" si="840"/>
        <v>7.4548574548574581E-2</v>
      </c>
      <c r="AD1459" s="70">
        <f>_xlfn.PERCENTILE.EXC(AC1459:$AC$5675,0.5)</f>
        <v>8.5731622746185857E-2</v>
      </c>
      <c r="AE1459" s="70">
        <f>_xlfn.PERCENTILE.EXC($AC1459:AC$5675,0.35)</f>
        <v>4.9399448754865967E-2</v>
      </c>
      <c r="AF1459" s="71">
        <f t="shared" si="828"/>
        <v>3.2144183295971747E-2</v>
      </c>
      <c r="AG1459" s="70">
        <f t="shared" si="829"/>
        <v>-0.27366487307327381</v>
      </c>
      <c r="AH1459" s="70">
        <f t="shared" si="830"/>
        <v>-0.29773719104760293</v>
      </c>
      <c r="AI1459" s="61" t="str">
        <f t="shared" si="818"/>
        <v>Safety</v>
      </c>
      <c r="AJ1459" s="68" t="str">
        <f t="shared" si="819"/>
        <v>Short VOL</v>
      </c>
      <c r="AK1459" s="72" t="str">
        <f t="shared" si="820"/>
        <v>00631L</v>
      </c>
      <c r="AL1459" s="73">
        <f t="shared" si="810"/>
        <v>1</v>
      </c>
      <c r="AM1459" s="72" t="str">
        <f t="shared" si="823"/>
        <v>00631L</v>
      </c>
      <c r="AN1459" s="73">
        <f t="shared" si="811"/>
        <v>1</v>
      </c>
      <c r="AO1459" s="74" t="str">
        <f t="shared" si="817"/>
        <v>00631L</v>
      </c>
      <c r="AP1459" s="20">
        <f t="shared" si="812"/>
        <v>1</v>
      </c>
      <c r="AQ1459" s="74" t="str">
        <f t="shared" si="827"/>
        <v>00631L</v>
      </c>
      <c r="AR1459" s="20">
        <f t="shared" si="813"/>
        <v>1</v>
      </c>
      <c r="AS1459" s="74" t="str">
        <f t="shared" si="821"/>
        <v>00631L</v>
      </c>
      <c r="AT1459" s="20">
        <f t="shared" si="814"/>
        <v>1</v>
      </c>
      <c r="AU1459" s="74" t="str">
        <f t="shared" si="841"/>
        <v>00631L</v>
      </c>
      <c r="AV1459" s="20">
        <f t="shared" si="815"/>
        <v>1</v>
      </c>
      <c r="AW1459" s="74" t="str">
        <f t="shared" si="842"/>
        <v>00631L</v>
      </c>
      <c r="AX1459" s="20">
        <f t="shared" si="806"/>
        <v>1</v>
      </c>
      <c r="AY1459" s="20">
        <f t="shared" si="816"/>
        <v>0</v>
      </c>
      <c r="AZ1459" s="57">
        <v>44189</v>
      </c>
      <c r="BA1459" s="75">
        <v>26.63</v>
      </c>
      <c r="BB1459" s="90">
        <v>26.487500000000001</v>
      </c>
      <c r="BC1459" s="76">
        <f t="shared" si="824"/>
        <v>25.999791666666681</v>
      </c>
      <c r="BD1459" s="76">
        <f t="shared" si="825"/>
        <v>26.013208333333349</v>
      </c>
      <c r="BE1459" s="77">
        <f t="shared" si="831"/>
        <v>1.8758163126306564E-2</v>
      </c>
      <c r="BF1459" s="77">
        <f t="shared" si="822"/>
        <v>2.3710711065051234E-2</v>
      </c>
    </row>
    <row r="1460" spans="1:58" s="23" customFormat="1" ht="15.75" customHeight="1" x14ac:dyDescent="0.4">
      <c r="A1460" s="57">
        <v>44187</v>
      </c>
      <c r="B1460" s="112">
        <v>25.774999999999999</v>
      </c>
      <c r="C1460" s="112">
        <v>26.925000000000001</v>
      </c>
      <c r="D1460" s="112">
        <v>26.824999999999999</v>
      </c>
      <c r="E1460" s="112">
        <v>26.824999999999999</v>
      </c>
      <c r="F1460" s="112">
        <v>28.675000000000001</v>
      </c>
      <c r="G1460" s="112">
        <v>26.725000000000001</v>
      </c>
      <c r="H1460" s="113">
        <v>26.774999999999999</v>
      </c>
      <c r="I1460" s="90">
        <f t="shared" si="807"/>
        <v>26.036363636363635</v>
      </c>
      <c r="J1460" s="90">
        <f t="shared" si="808"/>
        <v>26.902272727272727</v>
      </c>
      <c r="K1460" s="114">
        <v>17</v>
      </c>
      <c r="L1460" s="115">
        <v>4.5454545454545456E-2</v>
      </c>
      <c r="M1460" s="90">
        <v>19.91</v>
      </c>
      <c r="N1460" s="90">
        <v>24.23</v>
      </c>
      <c r="O1460" s="90">
        <v>27.25</v>
      </c>
      <c r="P1460" s="90">
        <v>28.63</v>
      </c>
      <c r="Q1460" s="90">
        <v>28.72</v>
      </c>
      <c r="R1460" s="63">
        <f t="shared" si="833"/>
        <v>11.739999999999995</v>
      </c>
      <c r="S1460" s="64">
        <f t="shared" si="832"/>
        <v>-3.6963434022257539E-2</v>
      </c>
      <c r="T1460" s="65">
        <f t="shared" si="826"/>
        <v>0.82170862567065617</v>
      </c>
      <c r="U1460" s="65">
        <f t="shared" si="826"/>
        <v>0.88917431192660557</v>
      </c>
      <c r="V1460" s="65">
        <f t="shared" si="834"/>
        <v>0.84631505413901509</v>
      </c>
      <c r="W1460" s="65">
        <f t="shared" si="835"/>
        <v>0.84366295264623958</v>
      </c>
      <c r="X1460" s="61">
        <f t="shared" si="809"/>
        <v>4.461687681862278E-2</v>
      </c>
      <c r="Y1460" s="66">
        <f t="shared" si="836"/>
        <v>-1.8639328984156836E-3</v>
      </c>
      <c r="Z1460" s="61">
        <f t="shared" si="837"/>
        <v>3.3257681564245856E-2</v>
      </c>
      <c r="AA1460" s="67">
        <f t="shared" si="838"/>
        <v>26.036363636363635</v>
      </c>
      <c r="AB1460" s="68">
        <f t="shared" si="839"/>
        <v>6.3763929013619408E-2</v>
      </c>
      <c r="AC1460" s="69">
        <f t="shared" si="840"/>
        <v>7.455070723745913E-2</v>
      </c>
      <c r="AD1460" s="70">
        <f>_xlfn.PERCENTILE.EXC(AC1460:$AC$5675,0.5)</f>
        <v>8.5740811373092918E-2</v>
      </c>
      <c r="AE1460" s="70">
        <f>_xlfn.PERCENTILE.EXC($AC1460:AC$5675,0.35)</f>
        <v>4.9356520168877087E-2</v>
      </c>
      <c r="AF1460" s="71">
        <f t="shared" si="828"/>
        <v>3.2144183295971747E-2</v>
      </c>
      <c r="AG1460" s="70">
        <f t="shared" si="829"/>
        <v>-0.27366487307327381</v>
      </c>
      <c r="AH1460" s="70">
        <f t="shared" si="830"/>
        <v>-0.29773719104760293</v>
      </c>
      <c r="AI1460" s="61" t="str">
        <f t="shared" si="818"/>
        <v>Safety</v>
      </c>
      <c r="AJ1460" s="68" t="str">
        <f t="shared" si="819"/>
        <v>Short VOL</v>
      </c>
      <c r="AK1460" s="72" t="str">
        <f t="shared" si="820"/>
        <v>00631L</v>
      </c>
      <c r="AL1460" s="73">
        <f t="shared" si="810"/>
        <v>1</v>
      </c>
      <c r="AM1460" s="72" t="str">
        <f t="shared" si="823"/>
        <v>00631L</v>
      </c>
      <c r="AN1460" s="73">
        <f t="shared" si="811"/>
        <v>1</v>
      </c>
      <c r="AO1460" s="74" t="str">
        <f t="shared" si="817"/>
        <v>00631L</v>
      </c>
      <c r="AP1460" s="20">
        <f t="shared" si="812"/>
        <v>1</v>
      </c>
      <c r="AQ1460" s="74" t="str">
        <f t="shared" si="827"/>
        <v>00631L</v>
      </c>
      <c r="AR1460" s="20">
        <f t="shared" si="813"/>
        <v>1</v>
      </c>
      <c r="AS1460" s="74" t="str">
        <f t="shared" si="821"/>
        <v>00631L</v>
      </c>
      <c r="AT1460" s="20">
        <f t="shared" si="814"/>
        <v>1</v>
      </c>
      <c r="AU1460" s="74" t="str">
        <f t="shared" si="841"/>
        <v>00631L</v>
      </c>
      <c r="AV1460" s="20">
        <f t="shared" si="815"/>
        <v>1</v>
      </c>
      <c r="AW1460" s="74" t="str">
        <f t="shared" si="842"/>
        <v>00631L</v>
      </c>
      <c r="AX1460" s="20">
        <f t="shared" si="806"/>
        <v>1</v>
      </c>
      <c r="AY1460" s="20">
        <f t="shared" si="816"/>
        <v>0</v>
      </c>
      <c r="AZ1460" s="57">
        <v>44188</v>
      </c>
      <c r="BA1460" s="75">
        <v>26.42</v>
      </c>
      <c r="BB1460" s="90">
        <v>26.5</v>
      </c>
      <c r="BC1460" s="76">
        <f t="shared" si="824"/>
        <v>25.968750000000014</v>
      </c>
      <c r="BD1460" s="76">
        <f t="shared" si="825"/>
        <v>25.998666666666683</v>
      </c>
      <c r="BE1460" s="77">
        <f t="shared" si="831"/>
        <v>2.0457280385077662E-2</v>
      </c>
      <c r="BF1460" s="77">
        <f t="shared" si="822"/>
        <v>1.620595927996251E-2</v>
      </c>
    </row>
    <row r="1461" spans="1:58" s="23" customFormat="1" ht="15.75" customHeight="1" x14ac:dyDescent="0.4">
      <c r="A1461" s="57">
        <v>44186</v>
      </c>
      <c r="B1461" s="112">
        <v>26.324999999999999</v>
      </c>
      <c r="C1461" s="112">
        <v>27.125</v>
      </c>
      <c r="D1461" s="112">
        <v>26.824999999999999</v>
      </c>
      <c r="E1461" s="112">
        <v>26.675000000000001</v>
      </c>
      <c r="F1461" s="112">
        <v>26.574999999999999</v>
      </c>
      <c r="G1461" s="112">
        <v>26.475000000000001</v>
      </c>
      <c r="H1461" s="113">
        <v>26.55</v>
      </c>
      <c r="I1461" s="90">
        <f t="shared" si="807"/>
        <v>26.470454545454544</v>
      </c>
      <c r="J1461" s="90">
        <f t="shared" si="808"/>
        <v>27.070454545454545</v>
      </c>
      <c r="K1461" s="114">
        <v>18</v>
      </c>
      <c r="L1461" s="115">
        <v>4.5454545454545456E-2</v>
      </c>
      <c r="M1461" s="90">
        <v>21.56</v>
      </c>
      <c r="N1461" s="90">
        <v>25.16</v>
      </c>
      <c r="O1461" s="90">
        <v>27.58</v>
      </c>
      <c r="P1461" s="90">
        <v>28.7</v>
      </c>
      <c r="Q1461" s="90">
        <v>28.81</v>
      </c>
      <c r="R1461" s="63">
        <f t="shared" si="833"/>
        <v>9.5600000000000023</v>
      </c>
      <c r="S1461" s="64">
        <f t="shared" si="832"/>
        <v>0.16643486323597589</v>
      </c>
      <c r="T1461" s="65">
        <f t="shared" si="826"/>
        <v>0.85691573926868037</v>
      </c>
      <c r="U1461" s="65">
        <f t="shared" si="826"/>
        <v>0.91225525743292246</v>
      </c>
      <c r="V1461" s="65">
        <f t="shared" si="834"/>
        <v>0.87665505226480844</v>
      </c>
      <c r="W1461" s="65">
        <f t="shared" si="835"/>
        <v>0.8733078792086082</v>
      </c>
      <c r="X1461" s="61">
        <f t="shared" si="809"/>
        <v>3.0389363722697085E-2</v>
      </c>
      <c r="Y1461" s="66">
        <f t="shared" si="836"/>
        <v>-4.6860356138706651E-3</v>
      </c>
      <c r="Z1461" s="61">
        <f t="shared" si="837"/>
        <v>2.2666781145359374E-2</v>
      </c>
      <c r="AA1461" s="67">
        <f t="shared" si="838"/>
        <v>26.470454545454544</v>
      </c>
      <c r="AB1461" s="68">
        <f t="shared" si="839"/>
        <v>4.6303656597774211E-2</v>
      </c>
      <c r="AC1461" s="69">
        <f t="shared" si="840"/>
        <v>5.2084838849544665E-2</v>
      </c>
      <c r="AD1461" s="70">
        <f>_xlfn.PERCENTILE.EXC(AC1461:$AC$5675,0.5)</f>
        <v>8.5749999999999993E-2</v>
      </c>
      <c r="AE1461" s="70">
        <f>_xlfn.PERCENTILE.EXC($AC1461:AC$5675,0.35)</f>
        <v>4.9339943305902849E-2</v>
      </c>
      <c r="AF1461" s="71">
        <f t="shared" si="828"/>
        <v>3.2144183295971747E-2</v>
      </c>
      <c r="AG1461" s="70">
        <f t="shared" si="829"/>
        <v>-0.27366487307327381</v>
      </c>
      <c r="AH1461" s="70">
        <f t="shared" si="830"/>
        <v>-0.29773719104760293</v>
      </c>
      <c r="AI1461" s="61" t="str">
        <f t="shared" si="818"/>
        <v>Safety</v>
      </c>
      <c r="AJ1461" s="68" t="str">
        <f t="shared" si="819"/>
        <v>Short VOL</v>
      </c>
      <c r="AK1461" s="72" t="str">
        <f t="shared" si="820"/>
        <v>00631L</v>
      </c>
      <c r="AL1461" s="73">
        <f t="shared" si="810"/>
        <v>1</v>
      </c>
      <c r="AM1461" s="72" t="str">
        <f t="shared" si="823"/>
        <v>00631L</v>
      </c>
      <c r="AN1461" s="73">
        <f t="shared" si="811"/>
        <v>1</v>
      </c>
      <c r="AO1461" s="74" t="str">
        <f t="shared" si="817"/>
        <v>00631L</v>
      </c>
      <c r="AP1461" s="20">
        <f t="shared" si="812"/>
        <v>1</v>
      </c>
      <c r="AQ1461" s="74" t="str">
        <f t="shared" si="827"/>
        <v>00631L</v>
      </c>
      <c r="AR1461" s="20">
        <f t="shared" si="813"/>
        <v>1</v>
      </c>
      <c r="AS1461" s="74" t="str">
        <f t="shared" si="821"/>
        <v>00631L</v>
      </c>
      <c r="AT1461" s="20">
        <f t="shared" si="814"/>
        <v>1</v>
      </c>
      <c r="AU1461" s="74" t="str">
        <f t="shared" si="841"/>
        <v>00631L</v>
      </c>
      <c r="AV1461" s="20">
        <f t="shared" si="815"/>
        <v>1</v>
      </c>
      <c r="AW1461" s="74" t="str">
        <f t="shared" si="842"/>
        <v>00631L</v>
      </c>
      <c r="AX1461" s="20">
        <f t="shared" ref="AX1461:AX1524" si="843">IF(AW1461="00631L",1,0)</f>
        <v>1</v>
      </c>
      <c r="AY1461" s="20">
        <f t="shared" si="816"/>
        <v>0</v>
      </c>
      <c r="AZ1461" s="57">
        <v>44187</v>
      </c>
      <c r="BA1461" s="75">
        <v>26.5</v>
      </c>
      <c r="BB1461" s="90">
        <v>26.65</v>
      </c>
      <c r="BC1461" s="76">
        <f t="shared" si="824"/>
        <v>25.938958333333346</v>
      </c>
      <c r="BD1461" s="76">
        <f t="shared" si="825"/>
        <v>25.968750000000014</v>
      </c>
      <c r="BE1461" s="77">
        <f t="shared" si="831"/>
        <v>2.7412113375151034E-2</v>
      </c>
      <c r="BF1461" s="77">
        <f t="shared" si="822"/>
        <v>2.0457280385077662E-2</v>
      </c>
    </row>
    <row r="1462" spans="1:58" s="23" customFormat="1" ht="15.75" customHeight="1" x14ac:dyDescent="0.4">
      <c r="A1462" s="57">
        <v>44183</v>
      </c>
      <c r="B1462" s="112">
        <v>24.175000000000001</v>
      </c>
      <c r="C1462" s="112">
        <v>25.725000000000001</v>
      </c>
      <c r="D1462" s="112">
        <v>26.024999999999999</v>
      </c>
      <c r="E1462" s="112">
        <v>26.175000000000001</v>
      </c>
      <c r="F1462" s="112">
        <v>26.175000000000001</v>
      </c>
      <c r="G1462" s="112">
        <v>26.225000000000001</v>
      </c>
      <c r="H1462" s="113">
        <v>26.324999999999999</v>
      </c>
      <c r="I1462" s="90">
        <f t="shared" ref="I1462:I1525" si="844">C1462-((C1462-B1462)*K1462*L1462)</f>
        <v>24.386363636363637</v>
      </c>
      <c r="J1462" s="90">
        <f t="shared" ref="J1462:J1525" si="845">D1462-((D1462-C1462)*K1462*L1462)</f>
        <v>25.765909090909091</v>
      </c>
      <c r="K1462" s="114">
        <v>19</v>
      </c>
      <c r="L1462" s="115">
        <v>4.5454545454545456E-2</v>
      </c>
      <c r="M1462" s="90">
        <v>16.7</v>
      </c>
      <c r="N1462" s="90">
        <v>21.57</v>
      </c>
      <c r="O1462" s="90">
        <v>25.17</v>
      </c>
      <c r="P1462" s="90">
        <v>27.22</v>
      </c>
      <c r="Q1462" s="90">
        <v>27.88</v>
      </c>
      <c r="R1462" s="63">
        <f t="shared" si="833"/>
        <v>14.120000000000005</v>
      </c>
      <c r="S1462" s="64">
        <f t="shared" si="832"/>
        <v>-1.6415868673050591E-2</v>
      </c>
      <c r="T1462" s="65">
        <f t="shared" si="826"/>
        <v>0.77422345850718588</v>
      </c>
      <c r="U1462" s="65">
        <f t="shared" si="826"/>
        <v>0.85697258641239571</v>
      </c>
      <c r="V1462" s="65">
        <f t="shared" si="834"/>
        <v>0.79243203526818518</v>
      </c>
      <c r="W1462" s="65">
        <f t="shared" si="835"/>
        <v>0.77367288378766141</v>
      </c>
      <c r="X1462" s="61">
        <f t="shared" si="809"/>
        <v>6.4115822130299926E-2</v>
      </c>
      <c r="Y1462" s="66">
        <f t="shared" si="836"/>
        <v>5.7306590257879108E-3</v>
      </c>
      <c r="Z1462" s="61">
        <f t="shared" si="837"/>
        <v>5.6570363466915165E-2</v>
      </c>
      <c r="AA1462" s="67">
        <f t="shared" si="838"/>
        <v>24.386363636363637</v>
      </c>
      <c r="AB1462" s="68">
        <f t="shared" si="839"/>
        <v>0.12076958738989339</v>
      </c>
      <c r="AC1462" s="69">
        <f t="shared" si="840"/>
        <v>0.13056855059636702</v>
      </c>
      <c r="AD1462" s="70">
        <f>_xlfn.PERCENTILE.EXC(AC1462:$AC$5675,0.5)</f>
        <v>8.577374551971316E-2</v>
      </c>
      <c r="AE1462" s="70">
        <f>_xlfn.PERCENTILE.EXC($AC1462:AC$5675,0.35)</f>
        <v>4.9323366442928604E-2</v>
      </c>
      <c r="AF1462" s="71">
        <f t="shared" si="828"/>
        <v>3.2144183295971747E-2</v>
      </c>
      <c r="AG1462" s="70">
        <f t="shared" si="829"/>
        <v>-0.27366487307327381</v>
      </c>
      <c r="AH1462" s="70">
        <f t="shared" si="830"/>
        <v>-0.29773719104760293</v>
      </c>
      <c r="AI1462" s="61" t="str">
        <f t="shared" si="818"/>
        <v>Short VOL</v>
      </c>
      <c r="AJ1462" s="68" t="str">
        <f t="shared" si="819"/>
        <v>Short VOL</v>
      </c>
      <c r="AK1462" s="72" t="str">
        <f t="shared" si="820"/>
        <v>00631L</v>
      </c>
      <c r="AL1462" s="73">
        <f t="shared" si="810"/>
        <v>1</v>
      </c>
      <c r="AM1462" s="72" t="str">
        <f t="shared" si="823"/>
        <v>00631L</v>
      </c>
      <c r="AN1462" s="73">
        <f t="shared" si="811"/>
        <v>1</v>
      </c>
      <c r="AO1462" s="74" t="str">
        <f t="shared" si="817"/>
        <v>00631L</v>
      </c>
      <c r="AP1462" s="20">
        <f t="shared" si="812"/>
        <v>1</v>
      </c>
      <c r="AQ1462" s="74" t="str">
        <f t="shared" si="827"/>
        <v>00631L</v>
      </c>
      <c r="AR1462" s="20">
        <f t="shared" si="813"/>
        <v>1</v>
      </c>
      <c r="AS1462" s="74" t="str">
        <f t="shared" si="821"/>
        <v>00631L</v>
      </c>
      <c r="AT1462" s="20">
        <f t="shared" si="814"/>
        <v>1</v>
      </c>
      <c r="AU1462" s="74" t="str">
        <f t="shared" si="841"/>
        <v>00631L</v>
      </c>
      <c r="AV1462" s="20">
        <f t="shared" si="815"/>
        <v>1</v>
      </c>
      <c r="AW1462" s="74" t="str">
        <f t="shared" si="842"/>
        <v>00631L</v>
      </c>
      <c r="AX1462" s="20">
        <f t="shared" si="843"/>
        <v>1</v>
      </c>
      <c r="AY1462" s="20">
        <f t="shared" si="816"/>
        <v>0</v>
      </c>
      <c r="AZ1462" s="57">
        <v>44186</v>
      </c>
      <c r="BA1462" s="75">
        <v>26.6</v>
      </c>
      <c r="BB1462" s="90">
        <v>26.3125</v>
      </c>
      <c r="BC1462" s="76">
        <f t="shared" si="824"/>
        <v>25.907083333333343</v>
      </c>
      <c r="BD1462" s="76">
        <f t="shared" si="825"/>
        <v>25.938125000000014</v>
      </c>
      <c r="BE1462" s="77">
        <f t="shared" si="831"/>
        <v>1.5648873377615127E-2</v>
      </c>
      <c r="BF1462" s="77">
        <f t="shared" si="822"/>
        <v>2.5517457410664319E-2</v>
      </c>
    </row>
    <row r="1463" spans="1:58" s="23" customFormat="1" ht="15.75" customHeight="1" x14ac:dyDescent="0.4">
      <c r="A1463" s="57">
        <v>44182</v>
      </c>
      <c r="B1463" s="112">
        <v>23.824999999999999</v>
      </c>
      <c r="C1463" s="112">
        <v>25.425000000000001</v>
      </c>
      <c r="D1463" s="112">
        <v>25.725000000000001</v>
      </c>
      <c r="E1463" s="112">
        <v>25.925000000000001</v>
      </c>
      <c r="F1463" s="112">
        <v>25.875</v>
      </c>
      <c r="G1463" s="112">
        <v>25.875</v>
      </c>
      <c r="H1463" s="113">
        <v>26.024999999999999</v>
      </c>
      <c r="I1463" s="90">
        <f t="shared" si="844"/>
        <v>23.970454545454544</v>
      </c>
      <c r="J1463" s="90">
        <f t="shared" si="845"/>
        <v>25.452272727272728</v>
      </c>
      <c r="K1463" s="114">
        <v>20</v>
      </c>
      <c r="L1463" s="115">
        <v>4.5454545454545456E-2</v>
      </c>
      <c r="M1463" s="90">
        <v>18.62</v>
      </c>
      <c r="N1463" s="90">
        <v>21.93</v>
      </c>
      <c r="O1463" s="90">
        <v>25.15</v>
      </c>
      <c r="P1463" s="90">
        <v>27.05</v>
      </c>
      <c r="Q1463" s="90">
        <v>27.81</v>
      </c>
      <c r="R1463" s="63">
        <f t="shared" si="833"/>
        <v>11.650000000000006</v>
      </c>
      <c r="S1463" s="64">
        <f t="shared" si="832"/>
        <v>-2.5333333333333347E-2</v>
      </c>
      <c r="T1463" s="65">
        <f t="shared" si="826"/>
        <v>0.84906520747834024</v>
      </c>
      <c r="U1463" s="65">
        <f t="shared" si="826"/>
        <v>0.87196819085487076</v>
      </c>
      <c r="V1463" s="65">
        <f t="shared" si="834"/>
        <v>0.81072088724584102</v>
      </c>
      <c r="W1463" s="65">
        <f t="shared" si="835"/>
        <v>0.78856526429341967</v>
      </c>
      <c r="X1463" s="61">
        <f t="shared" si="809"/>
        <v>6.7156348373557245E-2</v>
      </c>
      <c r="Y1463" s="66">
        <f t="shared" si="836"/>
        <v>3.8572806171648165E-3</v>
      </c>
      <c r="Z1463" s="61">
        <f t="shared" si="837"/>
        <v>6.1818526595240453E-2</v>
      </c>
      <c r="AA1463" s="67">
        <f t="shared" si="838"/>
        <v>23.970454545454544</v>
      </c>
      <c r="AB1463" s="68">
        <f t="shared" si="839"/>
        <v>8.6411308709530302E-2</v>
      </c>
      <c r="AC1463" s="69">
        <f t="shared" si="840"/>
        <v>9.3043982920863855E-2</v>
      </c>
      <c r="AD1463" s="70">
        <f>_xlfn.PERCENTILE.EXC(AC1463:$AC$5675,0.5)</f>
        <v>8.5749999999999993E-2</v>
      </c>
      <c r="AE1463" s="70">
        <f>_xlfn.PERCENTILE.EXC($AC1463:AC$5675,0.35)</f>
        <v>4.9308582703326054E-2</v>
      </c>
      <c r="AF1463" s="71">
        <f t="shared" si="828"/>
        <v>3.2144183295971747E-2</v>
      </c>
      <c r="AG1463" s="70">
        <f t="shared" si="829"/>
        <v>-0.27366487307327381</v>
      </c>
      <c r="AH1463" s="70">
        <f t="shared" si="830"/>
        <v>-0.29773719104760293</v>
      </c>
      <c r="AI1463" s="61" t="str">
        <f t="shared" si="818"/>
        <v>Short VOL</v>
      </c>
      <c r="AJ1463" s="68" t="str">
        <f t="shared" si="819"/>
        <v>Short VOL</v>
      </c>
      <c r="AK1463" s="72" t="str">
        <f t="shared" si="820"/>
        <v>00631L</v>
      </c>
      <c r="AL1463" s="73">
        <f t="shared" si="810"/>
        <v>1</v>
      </c>
      <c r="AM1463" s="72" t="str">
        <f t="shared" si="823"/>
        <v>00631L</v>
      </c>
      <c r="AN1463" s="73">
        <f t="shared" si="811"/>
        <v>1</v>
      </c>
      <c r="AO1463" s="74" t="str">
        <f t="shared" si="817"/>
        <v>00631L</v>
      </c>
      <c r="AP1463" s="20">
        <f t="shared" si="812"/>
        <v>1</v>
      </c>
      <c r="AQ1463" s="74" t="str">
        <f t="shared" si="827"/>
        <v>00631L</v>
      </c>
      <c r="AR1463" s="20">
        <f t="shared" si="813"/>
        <v>1</v>
      </c>
      <c r="AS1463" s="74" t="str">
        <f t="shared" si="821"/>
        <v>00631L</v>
      </c>
      <c r="AT1463" s="20">
        <f t="shared" si="814"/>
        <v>1</v>
      </c>
      <c r="AU1463" s="74" t="str">
        <f t="shared" si="841"/>
        <v>00631L</v>
      </c>
      <c r="AV1463" s="20">
        <f t="shared" si="815"/>
        <v>1</v>
      </c>
      <c r="AW1463" s="74" t="str">
        <f t="shared" si="842"/>
        <v>00631L</v>
      </c>
      <c r="AX1463" s="20">
        <f t="shared" si="843"/>
        <v>1</v>
      </c>
      <c r="AY1463" s="20">
        <f t="shared" si="816"/>
        <v>0</v>
      </c>
      <c r="AZ1463" s="57">
        <v>44183</v>
      </c>
      <c r="BA1463" s="75">
        <v>26.41</v>
      </c>
      <c r="BB1463" s="90">
        <v>26.425000000000001</v>
      </c>
      <c r="BC1463" s="76">
        <f t="shared" si="824"/>
        <v>25.879791666666677</v>
      </c>
      <c r="BD1463" s="76">
        <f t="shared" si="825"/>
        <v>25.908708333333344</v>
      </c>
      <c r="BE1463" s="77">
        <f t="shared" si="831"/>
        <v>2.1066952174717685E-2</v>
      </c>
      <c r="BF1463" s="77">
        <f t="shared" si="822"/>
        <v>1.9348385115042957E-2</v>
      </c>
    </row>
    <row r="1464" spans="1:58" s="23" customFormat="1" ht="15.75" customHeight="1" x14ac:dyDescent="0.4">
      <c r="A1464" s="57">
        <v>44181</v>
      </c>
      <c r="B1464" s="112">
        <v>24.1</v>
      </c>
      <c r="C1464" s="112">
        <v>25.574999999999999</v>
      </c>
      <c r="D1464" s="112">
        <v>25.875</v>
      </c>
      <c r="E1464" s="112">
        <v>26.074999999999999</v>
      </c>
      <c r="F1464" s="112">
        <v>25.975000000000001</v>
      </c>
      <c r="G1464" s="112">
        <v>25.925000000000001</v>
      </c>
      <c r="H1464" s="113">
        <v>26.125</v>
      </c>
      <c r="I1464" s="90">
        <f t="shared" si="844"/>
        <v>24.167045454545455</v>
      </c>
      <c r="J1464" s="90">
        <f t="shared" si="845"/>
        <v>25.588636363636361</v>
      </c>
      <c r="K1464" s="114">
        <v>21</v>
      </c>
      <c r="L1464" s="115">
        <v>4.5454545454545456E-2</v>
      </c>
      <c r="M1464" s="90">
        <v>18.8</v>
      </c>
      <c r="N1464" s="90">
        <v>22.5</v>
      </c>
      <c r="O1464" s="90">
        <v>25.47</v>
      </c>
      <c r="P1464" s="90">
        <v>27.21</v>
      </c>
      <c r="Q1464" s="90">
        <v>27.86</v>
      </c>
      <c r="R1464" s="63">
        <f t="shared" si="833"/>
        <v>11.380000000000003</v>
      </c>
      <c r="S1464" s="64">
        <f t="shared" si="832"/>
        <v>-1.7038007863695963E-2</v>
      </c>
      <c r="T1464" s="65">
        <f t="shared" si="826"/>
        <v>0.83555555555555561</v>
      </c>
      <c r="U1464" s="65">
        <f t="shared" si="826"/>
        <v>0.88339222614840995</v>
      </c>
      <c r="V1464" s="65">
        <f t="shared" si="834"/>
        <v>0.82690187431091511</v>
      </c>
      <c r="W1464" s="65">
        <f t="shared" si="835"/>
        <v>0.80760947595118449</v>
      </c>
      <c r="X1464" s="61">
        <f t="shared" si="809"/>
        <v>6.1203319502074596E-2</v>
      </c>
      <c r="Y1464" s="66">
        <f t="shared" si="836"/>
        <v>1.9175455417066428E-3</v>
      </c>
      <c r="Z1464" s="61">
        <f t="shared" si="837"/>
        <v>5.8823529411764566E-2</v>
      </c>
      <c r="AA1464" s="67">
        <f t="shared" si="838"/>
        <v>24.167045454545455</v>
      </c>
      <c r="AB1464" s="68">
        <f t="shared" si="839"/>
        <v>7.111111111111118E-2</v>
      </c>
      <c r="AC1464" s="69">
        <f t="shared" si="840"/>
        <v>7.4090909090909124E-2</v>
      </c>
      <c r="AD1464" s="70">
        <f>_xlfn.PERCENTILE.EXC(AC1464:$AC$5675,0.5)</f>
        <v>8.5740811373092918E-2</v>
      </c>
      <c r="AE1464" s="70">
        <f>_xlfn.PERCENTILE.EXC($AC1464:AC$5675,0.35)</f>
        <v>4.9298281772152737E-2</v>
      </c>
      <c r="AF1464" s="71">
        <f t="shared" si="828"/>
        <v>3.2144183295971747E-2</v>
      </c>
      <c r="AG1464" s="70">
        <f t="shared" si="829"/>
        <v>-0.27366487307327381</v>
      </c>
      <c r="AH1464" s="70">
        <f t="shared" si="830"/>
        <v>-0.29773719104760293</v>
      </c>
      <c r="AI1464" s="61" t="str">
        <f t="shared" si="818"/>
        <v>Safety</v>
      </c>
      <c r="AJ1464" s="68" t="str">
        <f t="shared" si="819"/>
        <v>Short VOL</v>
      </c>
      <c r="AK1464" s="72" t="str">
        <f t="shared" si="820"/>
        <v>00631L</v>
      </c>
      <c r="AL1464" s="73">
        <f t="shared" si="810"/>
        <v>1</v>
      </c>
      <c r="AM1464" s="72" t="str">
        <f t="shared" si="823"/>
        <v>00631L</v>
      </c>
      <c r="AN1464" s="73">
        <f t="shared" si="811"/>
        <v>1</v>
      </c>
      <c r="AO1464" s="74" t="str">
        <f t="shared" si="817"/>
        <v>00631L</v>
      </c>
      <c r="AP1464" s="20">
        <f t="shared" si="812"/>
        <v>1</v>
      </c>
      <c r="AQ1464" s="74" t="str">
        <f t="shared" si="827"/>
        <v>00631L</v>
      </c>
      <c r="AR1464" s="20">
        <f t="shared" si="813"/>
        <v>1</v>
      </c>
      <c r="AS1464" s="74" t="str">
        <f t="shared" si="821"/>
        <v>00631L</v>
      </c>
      <c r="AT1464" s="20">
        <f t="shared" si="814"/>
        <v>1</v>
      </c>
      <c r="AU1464" s="74" t="str">
        <f t="shared" si="841"/>
        <v>00631L</v>
      </c>
      <c r="AV1464" s="20">
        <f t="shared" si="815"/>
        <v>1</v>
      </c>
      <c r="AW1464" s="74" t="str">
        <f t="shared" si="842"/>
        <v>00631L</v>
      </c>
      <c r="AX1464" s="20">
        <f t="shared" si="843"/>
        <v>1</v>
      </c>
      <c r="AY1464" s="20">
        <f t="shared" si="816"/>
        <v>0</v>
      </c>
      <c r="AZ1464" s="57">
        <v>44182</v>
      </c>
      <c r="BA1464" s="75">
        <v>26.42</v>
      </c>
      <c r="BB1464" s="90">
        <v>26.675000000000001</v>
      </c>
      <c r="BC1464" s="76">
        <f t="shared" si="824"/>
        <v>25.843750000000011</v>
      </c>
      <c r="BD1464" s="76">
        <f t="shared" si="825"/>
        <v>25.879708333333344</v>
      </c>
      <c r="BE1464" s="77">
        <f t="shared" si="831"/>
        <v>3.2164449818621127E-2</v>
      </c>
      <c r="BF1464" s="77">
        <f t="shared" si="822"/>
        <v>2.0877038477700161E-2</v>
      </c>
    </row>
    <row r="1465" spans="1:58" s="23" customFormat="1" ht="15.75" customHeight="1" x14ac:dyDescent="0.4">
      <c r="A1465" s="57">
        <v>44180</v>
      </c>
      <c r="B1465" s="112">
        <v>22.875</v>
      </c>
      <c r="C1465" s="112">
        <v>24.975000000000001</v>
      </c>
      <c r="D1465" s="112">
        <v>25.925000000000001</v>
      </c>
      <c r="E1465" s="112">
        <v>26.175000000000001</v>
      </c>
      <c r="F1465" s="112">
        <v>26.375</v>
      </c>
      <c r="G1465" s="112">
        <v>26.375</v>
      </c>
      <c r="H1465" s="113">
        <v>26.375</v>
      </c>
      <c r="I1465" s="90">
        <f t="shared" si="844"/>
        <v>24.975000000000001</v>
      </c>
      <c r="J1465" s="90">
        <f t="shared" si="845"/>
        <v>25.925000000000001</v>
      </c>
      <c r="K1465" s="114">
        <v>0</v>
      </c>
      <c r="L1465" s="115">
        <v>5.2631578947368418E-2</v>
      </c>
      <c r="M1465" s="90">
        <v>20.190000000000001</v>
      </c>
      <c r="N1465" s="90">
        <v>22.89</v>
      </c>
      <c r="O1465" s="90">
        <v>25.87</v>
      </c>
      <c r="P1465" s="90">
        <v>27.49</v>
      </c>
      <c r="Q1465" s="90">
        <v>28.1</v>
      </c>
      <c r="R1465" s="63">
        <f t="shared" si="833"/>
        <v>10.280000000000001</v>
      </c>
      <c r="S1465" s="64">
        <f t="shared" si="832"/>
        <v>-7.4029126213592172E-2</v>
      </c>
      <c r="T1465" s="65">
        <f t="shared" si="826"/>
        <v>0.88204456094364359</v>
      </c>
      <c r="U1465" s="65">
        <f t="shared" si="826"/>
        <v>0.8848086586780054</v>
      </c>
      <c r="V1465" s="65">
        <f t="shared" si="834"/>
        <v>0.83266642415423797</v>
      </c>
      <c r="W1465" s="65">
        <f t="shared" si="835"/>
        <v>0.81459074733096082</v>
      </c>
      <c r="X1465" s="61">
        <f t="shared" si="809"/>
        <v>9.1803278688524656E-2</v>
      </c>
      <c r="Y1465" s="66">
        <f t="shared" si="836"/>
        <v>7.6408787010505937E-3</v>
      </c>
      <c r="Z1465" s="61">
        <f t="shared" si="837"/>
        <v>3.8038038038038006E-2</v>
      </c>
      <c r="AA1465" s="67">
        <f t="shared" si="838"/>
        <v>24.975000000000001</v>
      </c>
      <c r="AB1465" s="68">
        <f t="shared" si="839"/>
        <v>-6.5530799475756088E-4</v>
      </c>
      <c r="AC1465" s="69">
        <f t="shared" si="840"/>
        <v>9.1087811271297545E-2</v>
      </c>
      <c r="AD1465" s="70">
        <f>_xlfn.PERCENTILE.EXC(AC1465:$AC$5675,0.5)</f>
        <v>8.5749999999999993E-2</v>
      </c>
      <c r="AE1465" s="70">
        <f>_xlfn.PERCENTILE.EXC($AC1465:AC$5675,0.35)</f>
        <v>4.9287980840979413E-2</v>
      </c>
      <c r="AF1465" s="71">
        <f t="shared" si="828"/>
        <v>3.2144183295971747E-2</v>
      </c>
      <c r="AG1465" s="70">
        <f t="shared" si="829"/>
        <v>-0.27366487307327381</v>
      </c>
      <c r="AH1465" s="70">
        <f t="shared" si="830"/>
        <v>-0.29773719104760293</v>
      </c>
      <c r="AI1465" s="61" t="str">
        <f t="shared" si="818"/>
        <v>Short VOL</v>
      </c>
      <c r="AJ1465" s="68" t="str">
        <f t="shared" si="819"/>
        <v>Short VOL</v>
      </c>
      <c r="AK1465" s="72" t="str">
        <f t="shared" si="820"/>
        <v>00631L</v>
      </c>
      <c r="AL1465" s="73">
        <f t="shared" si="810"/>
        <v>1</v>
      </c>
      <c r="AM1465" s="72" t="str">
        <f t="shared" si="823"/>
        <v>00631L</v>
      </c>
      <c r="AN1465" s="73">
        <f t="shared" si="811"/>
        <v>1</v>
      </c>
      <c r="AO1465" s="74" t="str">
        <f t="shared" si="817"/>
        <v>00631L</v>
      </c>
      <c r="AP1465" s="20">
        <f t="shared" si="812"/>
        <v>1</v>
      </c>
      <c r="AQ1465" s="74" t="str">
        <f t="shared" si="827"/>
        <v>00631L</v>
      </c>
      <c r="AR1465" s="20">
        <f t="shared" si="813"/>
        <v>1</v>
      </c>
      <c r="AS1465" s="74" t="str">
        <f t="shared" si="821"/>
        <v>00631L</v>
      </c>
      <c r="AT1465" s="20">
        <f t="shared" si="814"/>
        <v>1</v>
      </c>
      <c r="AU1465" s="74" t="str">
        <f t="shared" si="841"/>
        <v>00631L</v>
      </c>
      <c r="AV1465" s="20">
        <f t="shared" si="815"/>
        <v>1</v>
      </c>
      <c r="AW1465" s="74" t="str">
        <f t="shared" si="842"/>
        <v>00631L</v>
      </c>
      <c r="AX1465" s="20">
        <f t="shared" si="843"/>
        <v>1</v>
      </c>
      <c r="AY1465" s="20">
        <f t="shared" si="816"/>
        <v>0</v>
      </c>
      <c r="AZ1465" s="57">
        <v>44181</v>
      </c>
      <c r="BA1465" s="75">
        <v>26.63</v>
      </c>
      <c r="BB1465" s="90">
        <v>26.774999999999999</v>
      </c>
      <c r="BC1465" s="76">
        <f t="shared" si="824"/>
        <v>25.804166666666674</v>
      </c>
      <c r="BD1465" s="76">
        <f t="shared" si="825"/>
        <v>25.843000000000011</v>
      </c>
      <c r="BE1465" s="77">
        <f t="shared" si="831"/>
        <v>3.7623122880671364E-2</v>
      </c>
      <c r="BF1465" s="77">
        <f t="shared" si="822"/>
        <v>3.0453120767712265E-2</v>
      </c>
    </row>
    <row r="1466" spans="1:58" s="23" customFormat="1" ht="15.75" customHeight="1" x14ac:dyDescent="0.4">
      <c r="A1466" s="57">
        <v>44179</v>
      </c>
      <c r="B1466" s="112">
        <v>24.274999999999999</v>
      </c>
      <c r="C1466" s="112">
        <v>26.125</v>
      </c>
      <c r="D1466" s="112">
        <v>26.625</v>
      </c>
      <c r="E1466" s="112">
        <v>26.524999999999999</v>
      </c>
      <c r="F1466" s="112">
        <v>26.675000000000001</v>
      </c>
      <c r="G1466" s="112">
        <v>26.625</v>
      </c>
      <c r="H1466" s="113">
        <v>26.625</v>
      </c>
      <c r="I1466" s="90">
        <f t="shared" si="844"/>
        <v>26.027631578947368</v>
      </c>
      <c r="J1466" s="90">
        <f t="shared" si="845"/>
        <v>26.598684210526315</v>
      </c>
      <c r="K1466" s="114">
        <v>1</v>
      </c>
      <c r="L1466" s="115">
        <v>5.2631578947368418E-2</v>
      </c>
      <c r="M1466" s="90">
        <v>23.67</v>
      </c>
      <c r="N1466" s="90">
        <v>24.72</v>
      </c>
      <c r="O1466" s="90">
        <v>27.11</v>
      </c>
      <c r="P1466" s="90">
        <v>28.73</v>
      </c>
      <c r="Q1466" s="90">
        <v>28.56</v>
      </c>
      <c r="R1466" s="63">
        <f t="shared" si="833"/>
        <v>7.4500000000000028</v>
      </c>
      <c r="S1466" s="64">
        <f t="shared" si="832"/>
        <v>6.0489060489060498E-2</v>
      </c>
      <c r="T1466" s="65">
        <f t="shared" si="826"/>
        <v>0.95752427184466027</v>
      </c>
      <c r="U1466" s="65">
        <f t="shared" si="826"/>
        <v>0.91184064920693464</v>
      </c>
      <c r="V1466" s="65">
        <f t="shared" si="834"/>
        <v>0.86042464323007306</v>
      </c>
      <c r="W1466" s="65">
        <f t="shared" si="835"/>
        <v>0.86554621848739499</v>
      </c>
      <c r="X1466" s="61">
        <f t="shared" si="809"/>
        <v>7.6210092687950634E-2</v>
      </c>
      <c r="Y1466" s="66">
        <f t="shared" si="836"/>
        <v>3.7700282752121178E-3</v>
      </c>
      <c r="Z1466" s="61">
        <f t="shared" si="837"/>
        <v>2.194024569030888E-2</v>
      </c>
      <c r="AA1466" s="67">
        <f t="shared" si="838"/>
        <v>26.027631578947368</v>
      </c>
      <c r="AB1466" s="68">
        <f t="shared" si="839"/>
        <v>-1.8001618122977358E-2</v>
      </c>
      <c r="AC1466" s="69">
        <f t="shared" si="840"/>
        <v>5.2897717594958295E-2</v>
      </c>
      <c r="AD1466" s="70">
        <f>_xlfn.PERCENTILE.EXC(AC1466:$AC$5675,0.5)</f>
        <v>8.5740811373092918E-2</v>
      </c>
      <c r="AE1466" s="70">
        <f>_xlfn.PERCENTILE.EXC($AC1466:AC$5675,0.35)</f>
        <v>4.9280041036406812E-2</v>
      </c>
      <c r="AF1466" s="71">
        <f t="shared" si="828"/>
        <v>3.2144183295971747E-2</v>
      </c>
      <c r="AG1466" s="70">
        <f t="shared" si="829"/>
        <v>-0.27366487307327381</v>
      </c>
      <c r="AH1466" s="70">
        <f t="shared" si="830"/>
        <v>-0.29773719104760293</v>
      </c>
      <c r="AI1466" s="61" t="str">
        <f t="shared" si="818"/>
        <v>Safety</v>
      </c>
      <c r="AJ1466" s="68" t="str">
        <f t="shared" si="819"/>
        <v>Short VOL</v>
      </c>
      <c r="AK1466" s="72" t="str">
        <f t="shared" si="820"/>
        <v>00631L</v>
      </c>
      <c r="AL1466" s="73">
        <f t="shared" si="810"/>
        <v>1</v>
      </c>
      <c r="AM1466" s="72" t="str">
        <f t="shared" si="823"/>
        <v>00631L</v>
      </c>
      <c r="AN1466" s="73">
        <f t="shared" si="811"/>
        <v>1</v>
      </c>
      <c r="AO1466" s="74" t="str">
        <f t="shared" si="817"/>
        <v>00631L</v>
      </c>
      <c r="AP1466" s="20">
        <f t="shared" si="812"/>
        <v>1</v>
      </c>
      <c r="AQ1466" s="74" t="str">
        <f t="shared" si="827"/>
        <v>00631L</v>
      </c>
      <c r="AR1466" s="20">
        <f t="shared" si="813"/>
        <v>1</v>
      </c>
      <c r="AS1466" s="74" t="str">
        <f t="shared" si="821"/>
        <v>00631L</v>
      </c>
      <c r="AT1466" s="20">
        <f t="shared" si="814"/>
        <v>1</v>
      </c>
      <c r="AU1466" s="74" t="str">
        <f t="shared" si="841"/>
        <v>00631L</v>
      </c>
      <c r="AV1466" s="20">
        <f t="shared" si="815"/>
        <v>1</v>
      </c>
      <c r="AW1466" s="74" t="str">
        <f t="shared" si="842"/>
        <v>00631L</v>
      </c>
      <c r="AX1466" s="20">
        <f t="shared" si="843"/>
        <v>1</v>
      </c>
      <c r="AY1466" s="20">
        <f t="shared" si="816"/>
        <v>0</v>
      </c>
      <c r="AZ1466" s="57">
        <v>44180</v>
      </c>
      <c r="BA1466" s="75">
        <v>26.76</v>
      </c>
      <c r="BB1466" s="90">
        <v>26.762499999999999</v>
      </c>
      <c r="BC1466" s="76">
        <f t="shared" si="824"/>
        <v>25.758333333333344</v>
      </c>
      <c r="BD1466" s="76">
        <f t="shared" si="825"/>
        <v>25.803916666666677</v>
      </c>
      <c r="BE1466" s="77">
        <f t="shared" si="831"/>
        <v>3.898414752507235E-2</v>
      </c>
      <c r="BF1466" s="77">
        <f t="shared" si="822"/>
        <v>3.7051868740856184E-2</v>
      </c>
    </row>
    <row r="1467" spans="1:58" s="23" customFormat="1" ht="15.75" customHeight="1" x14ac:dyDescent="0.4">
      <c r="A1467" s="57">
        <v>44176</v>
      </c>
      <c r="B1467" s="112">
        <v>23.625</v>
      </c>
      <c r="C1467" s="112">
        <v>25.574999999999999</v>
      </c>
      <c r="D1467" s="112">
        <v>26.074999999999999</v>
      </c>
      <c r="E1467" s="112">
        <v>26.074999999999999</v>
      </c>
      <c r="F1467" s="112">
        <v>26.574999999999999</v>
      </c>
      <c r="G1467" s="112">
        <v>26.475000000000001</v>
      </c>
      <c r="H1467" s="113">
        <v>26.375</v>
      </c>
      <c r="I1467" s="90">
        <f t="shared" si="844"/>
        <v>25.369736842105262</v>
      </c>
      <c r="J1467" s="90">
        <f t="shared" si="845"/>
        <v>26.022368421052629</v>
      </c>
      <c r="K1467" s="114">
        <v>2</v>
      </c>
      <c r="L1467" s="115">
        <v>5.2631578947368418E-2</v>
      </c>
      <c r="M1467" s="90">
        <v>20.45</v>
      </c>
      <c r="N1467" s="90">
        <v>23.31</v>
      </c>
      <c r="O1467" s="90">
        <v>26.05</v>
      </c>
      <c r="P1467" s="90">
        <v>27.68</v>
      </c>
      <c r="Q1467" s="90">
        <v>28.03</v>
      </c>
      <c r="R1467" s="63">
        <f t="shared" si="833"/>
        <v>9.970000000000006</v>
      </c>
      <c r="S1467" s="64">
        <f t="shared" si="832"/>
        <v>3.5079928952042594E-2</v>
      </c>
      <c r="T1467" s="65">
        <f t="shared" si="826"/>
        <v>0.87730587730587728</v>
      </c>
      <c r="U1467" s="65">
        <f t="shared" si="826"/>
        <v>0.89481765834932814</v>
      </c>
      <c r="V1467" s="65">
        <f t="shared" si="834"/>
        <v>0.84212427745664731</v>
      </c>
      <c r="W1467" s="65">
        <f t="shared" si="835"/>
        <v>0.83160899036746339</v>
      </c>
      <c r="X1467" s="61">
        <f t="shared" ref="X1467:X1530" si="846">(C1467-B1467)/B1467</f>
        <v>8.253968253968251E-2</v>
      </c>
      <c r="Y1467" s="66">
        <f t="shared" si="836"/>
        <v>1.1505273250239721E-2</v>
      </c>
      <c r="Z1467" s="61">
        <f t="shared" si="837"/>
        <v>2.5724806804626292E-2</v>
      </c>
      <c r="AA1467" s="67">
        <f t="shared" si="838"/>
        <v>25.369736842105262</v>
      </c>
      <c r="AB1467" s="68">
        <f t="shared" si="839"/>
        <v>1.351351351351357E-2</v>
      </c>
      <c r="AC1467" s="69">
        <f t="shared" si="840"/>
        <v>8.8362798889114677E-2</v>
      </c>
      <c r="AD1467" s="70">
        <f>_xlfn.PERCENTILE.EXC(AC1467:$AC$5675,0.5)</f>
        <v>8.5749999999999993E-2</v>
      </c>
      <c r="AE1467" s="70">
        <f>_xlfn.PERCENTILE.EXC($AC1467:AC$5675,0.35)</f>
        <v>4.9275249400635171E-2</v>
      </c>
      <c r="AF1467" s="71">
        <f t="shared" si="828"/>
        <v>3.2144183295971747E-2</v>
      </c>
      <c r="AG1467" s="70">
        <f t="shared" si="829"/>
        <v>-0.27366487307327381</v>
      </c>
      <c r="AH1467" s="70">
        <f t="shared" si="830"/>
        <v>-0.29773719104760293</v>
      </c>
      <c r="AI1467" s="61" t="str">
        <f t="shared" si="818"/>
        <v>Short VOL</v>
      </c>
      <c r="AJ1467" s="68" t="str">
        <f t="shared" si="819"/>
        <v>Short VOL</v>
      </c>
      <c r="AK1467" s="72" t="str">
        <f t="shared" si="820"/>
        <v>00631L</v>
      </c>
      <c r="AL1467" s="73">
        <f t="shared" si="810"/>
        <v>1</v>
      </c>
      <c r="AM1467" s="72" t="str">
        <f t="shared" si="823"/>
        <v>00631L</v>
      </c>
      <c r="AN1467" s="73">
        <f t="shared" si="811"/>
        <v>1</v>
      </c>
      <c r="AO1467" s="74" t="str">
        <f t="shared" si="817"/>
        <v>00631L</v>
      </c>
      <c r="AP1467" s="20">
        <f t="shared" si="812"/>
        <v>1</v>
      </c>
      <c r="AQ1467" s="74" t="str">
        <f t="shared" si="827"/>
        <v>00631L</v>
      </c>
      <c r="AR1467" s="20">
        <f t="shared" si="813"/>
        <v>1</v>
      </c>
      <c r="AS1467" s="74" t="str">
        <f t="shared" si="821"/>
        <v>00631L</v>
      </c>
      <c r="AT1467" s="20">
        <f t="shared" si="814"/>
        <v>1</v>
      </c>
      <c r="AU1467" s="74" t="str">
        <f t="shared" si="841"/>
        <v>00631L</v>
      </c>
      <c r="AV1467" s="20">
        <f t="shared" si="815"/>
        <v>1</v>
      </c>
      <c r="AW1467" s="74" t="str">
        <f t="shared" si="842"/>
        <v>00631L</v>
      </c>
      <c r="AX1467" s="20">
        <f t="shared" si="843"/>
        <v>1</v>
      </c>
      <c r="AY1467" s="20">
        <f t="shared" si="816"/>
        <v>0</v>
      </c>
      <c r="AZ1467" s="57">
        <v>44179</v>
      </c>
      <c r="BA1467" s="75">
        <v>26.84</v>
      </c>
      <c r="BB1467" s="90">
        <v>26.55</v>
      </c>
      <c r="BC1467" s="76">
        <f t="shared" si="824"/>
        <v>25.716666666666679</v>
      </c>
      <c r="BD1467" s="76">
        <f t="shared" si="825"/>
        <v>25.75962500000001</v>
      </c>
      <c r="BE1467" s="77">
        <f t="shared" si="831"/>
        <v>3.2404406999351439E-2</v>
      </c>
      <c r="BF1467" s="77">
        <f t="shared" si="822"/>
        <v>4.194063384074842E-2</v>
      </c>
    </row>
    <row r="1468" spans="1:58" s="23" customFormat="1" ht="15.75" customHeight="1" x14ac:dyDescent="0.4">
      <c r="A1468" s="57">
        <v>44175</v>
      </c>
      <c r="B1468" s="112">
        <v>22.524999999999999</v>
      </c>
      <c r="C1468" s="112">
        <v>24.675000000000001</v>
      </c>
      <c r="D1468" s="112">
        <v>25.425000000000001</v>
      </c>
      <c r="E1468" s="112">
        <v>25.574999999999999</v>
      </c>
      <c r="F1468" s="112">
        <v>25.824999999999999</v>
      </c>
      <c r="G1468" s="112">
        <v>25.925000000000001</v>
      </c>
      <c r="H1468" s="113">
        <v>25.875</v>
      </c>
      <c r="I1468" s="90">
        <f t="shared" si="844"/>
        <v>24.335526315789473</v>
      </c>
      <c r="J1468" s="90">
        <f t="shared" si="845"/>
        <v>25.306578947368422</v>
      </c>
      <c r="K1468" s="114">
        <v>3</v>
      </c>
      <c r="L1468" s="115">
        <v>5.2631578947368418E-2</v>
      </c>
      <c r="M1468" s="90">
        <v>19.670000000000002</v>
      </c>
      <c r="N1468" s="90">
        <v>22.52</v>
      </c>
      <c r="O1468" s="90">
        <v>25.05</v>
      </c>
      <c r="P1468" s="90">
        <v>26.92</v>
      </c>
      <c r="Q1468" s="90">
        <v>27.54</v>
      </c>
      <c r="R1468" s="63">
        <f t="shared" si="833"/>
        <v>9.7800000000000011</v>
      </c>
      <c r="S1468" s="64">
        <f t="shared" si="832"/>
        <v>1.1225864391558151E-2</v>
      </c>
      <c r="T1468" s="65">
        <f t="shared" si="826"/>
        <v>0.87344582593250453</v>
      </c>
      <c r="U1468" s="65">
        <f t="shared" si="826"/>
        <v>0.89900199600798403</v>
      </c>
      <c r="V1468" s="65">
        <f t="shared" si="834"/>
        <v>0.83655274888558684</v>
      </c>
      <c r="W1468" s="65">
        <f t="shared" si="835"/>
        <v>0.8177196804647785</v>
      </c>
      <c r="X1468" s="61">
        <f t="shared" si="846"/>
        <v>9.544950055493906E-2</v>
      </c>
      <c r="Y1468" s="66">
        <f t="shared" si="836"/>
        <v>1.1730205278592403E-2</v>
      </c>
      <c r="Z1468" s="61">
        <f t="shared" si="837"/>
        <v>3.9902676399026851E-2</v>
      </c>
      <c r="AA1468" s="67">
        <f t="shared" si="838"/>
        <v>24.335526315789473</v>
      </c>
      <c r="AB1468" s="68">
        <f t="shared" si="839"/>
        <v>2.2202486678503576E-4</v>
      </c>
      <c r="AC1468" s="69">
        <f t="shared" si="840"/>
        <v>8.0618397681592943E-2</v>
      </c>
      <c r="AD1468" s="70">
        <f>_xlfn.PERCENTILE.EXC(AC1468:$AC$5675,0.5)</f>
        <v>8.5740811373092918E-2</v>
      </c>
      <c r="AE1468" s="70">
        <f>_xlfn.PERCENTILE.EXC($AC1468:AC$5675,0.35)</f>
        <v>4.9270457764863516E-2</v>
      </c>
      <c r="AF1468" s="71">
        <f t="shared" si="828"/>
        <v>3.2144183295971747E-2</v>
      </c>
      <c r="AG1468" s="70">
        <f t="shared" si="829"/>
        <v>-0.27366487307327381</v>
      </c>
      <c r="AH1468" s="70">
        <f t="shared" si="830"/>
        <v>-0.29773719104760293</v>
      </c>
      <c r="AI1468" s="61" t="str">
        <f t="shared" si="818"/>
        <v>Safety</v>
      </c>
      <c r="AJ1468" s="68" t="str">
        <f t="shared" si="819"/>
        <v>Short VOL</v>
      </c>
      <c r="AK1468" s="72" t="str">
        <f t="shared" si="820"/>
        <v>00631L</v>
      </c>
      <c r="AL1468" s="73">
        <f t="shared" si="810"/>
        <v>1</v>
      </c>
      <c r="AM1468" s="72" t="str">
        <f t="shared" si="823"/>
        <v>00631L</v>
      </c>
      <c r="AN1468" s="73">
        <f t="shared" si="811"/>
        <v>1</v>
      </c>
      <c r="AO1468" s="74" t="str">
        <f t="shared" si="817"/>
        <v>00631L</v>
      </c>
      <c r="AP1468" s="20">
        <f t="shared" si="812"/>
        <v>1</v>
      </c>
      <c r="AQ1468" s="74" t="str">
        <f t="shared" si="827"/>
        <v>00631L</v>
      </c>
      <c r="AR1468" s="20">
        <f t="shared" si="813"/>
        <v>1</v>
      </c>
      <c r="AS1468" s="74" t="str">
        <f t="shared" si="821"/>
        <v>00631L</v>
      </c>
      <c r="AT1468" s="20">
        <f t="shared" si="814"/>
        <v>1</v>
      </c>
      <c r="AU1468" s="74" t="str">
        <f t="shared" si="841"/>
        <v>00631L</v>
      </c>
      <c r="AV1468" s="20">
        <f t="shared" si="815"/>
        <v>1</v>
      </c>
      <c r="AW1468" s="74" t="str">
        <f t="shared" si="842"/>
        <v>00631L</v>
      </c>
      <c r="AX1468" s="20">
        <f t="shared" si="843"/>
        <v>1</v>
      </c>
      <c r="AY1468" s="20">
        <f t="shared" si="816"/>
        <v>0</v>
      </c>
      <c r="AZ1468" s="57">
        <v>44176</v>
      </c>
      <c r="BA1468" s="75">
        <v>26.67</v>
      </c>
      <c r="BB1468" s="90">
        <v>26.2</v>
      </c>
      <c r="BC1468" s="76">
        <f t="shared" si="824"/>
        <v>25.67687500000001</v>
      </c>
      <c r="BD1468" s="76">
        <f t="shared" si="825"/>
        <v>25.718666666666682</v>
      </c>
      <c r="BE1468" s="77">
        <f t="shared" si="831"/>
        <v>2.0373390453471828E-2</v>
      </c>
      <c r="BF1468" s="77">
        <f t="shared" si="822"/>
        <v>3.6989994297267334E-2</v>
      </c>
    </row>
    <row r="1469" spans="1:58" s="23" customFormat="1" ht="15.75" customHeight="1" x14ac:dyDescent="0.4">
      <c r="A1469" s="57">
        <v>44174</v>
      </c>
      <c r="B1469" s="112">
        <v>22.524999999999999</v>
      </c>
      <c r="C1469" s="112">
        <v>24.375</v>
      </c>
      <c r="D1469" s="112">
        <v>25.274999999999999</v>
      </c>
      <c r="E1469" s="112">
        <v>25.375</v>
      </c>
      <c r="F1469" s="112">
        <v>25.7</v>
      </c>
      <c r="G1469" s="112">
        <v>25.774999999999999</v>
      </c>
      <c r="H1469" s="113">
        <v>25.774999999999999</v>
      </c>
      <c r="I1469" s="90">
        <f t="shared" si="844"/>
        <v>23.985526315789475</v>
      </c>
      <c r="J1469" s="90">
        <f t="shared" si="845"/>
        <v>25.085526315789473</v>
      </c>
      <c r="K1469" s="114">
        <v>4</v>
      </c>
      <c r="L1469" s="115">
        <v>5.2631578947368418E-2</v>
      </c>
      <c r="M1469" s="90">
        <v>19.989999999999998</v>
      </c>
      <c r="N1469" s="90">
        <v>22.27</v>
      </c>
      <c r="O1469" s="90">
        <v>24.73</v>
      </c>
      <c r="P1469" s="90">
        <v>26.55</v>
      </c>
      <c r="Q1469" s="90">
        <v>27.29</v>
      </c>
      <c r="R1469" s="63">
        <f t="shared" si="833"/>
        <v>9.0200000000000031</v>
      </c>
      <c r="S1469" s="64">
        <f t="shared" si="832"/>
        <v>7.6885880077369434E-2</v>
      </c>
      <c r="T1469" s="65">
        <f t="shared" si="826"/>
        <v>0.89762011674898967</v>
      </c>
      <c r="U1469" s="65">
        <f t="shared" si="826"/>
        <v>0.90052567731500199</v>
      </c>
      <c r="V1469" s="65">
        <f t="shared" si="834"/>
        <v>0.83879472693032009</v>
      </c>
      <c r="W1469" s="65">
        <f t="shared" si="835"/>
        <v>0.81604983510443385</v>
      </c>
      <c r="X1469" s="61">
        <f t="shared" si="846"/>
        <v>8.2130965593784758E-2</v>
      </c>
      <c r="Y1469" s="66">
        <f t="shared" si="836"/>
        <v>1.57635467980295E-2</v>
      </c>
      <c r="Z1469" s="61">
        <f t="shared" si="837"/>
        <v>4.5860990729058006E-2</v>
      </c>
      <c r="AA1469" s="67">
        <f t="shared" si="838"/>
        <v>23.985526315789471</v>
      </c>
      <c r="AB1469" s="68">
        <f t="shared" si="839"/>
        <v>1.1450381679389268E-2</v>
      </c>
      <c r="AC1469" s="69">
        <f t="shared" si="840"/>
        <v>7.7033063124807885E-2</v>
      </c>
      <c r="AD1469" s="70">
        <f>_xlfn.PERCENTILE.EXC(AC1469:$AC$5675,0.5)</f>
        <v>8.5749999999999993E-2</v>
      </c>
      <c r="AE1469" s="70">
        <f>_xlfn.PERCENTILE.EXC($AC1469:AC$5675,0.35)</f>
        <v>4.9261052335175463E-2</v>
      </c>
      <c r="AF1469" s="71">
        <f t="shared" si="828"/>
        <v>3.2144183295971747E-2</v>
      </c>
      <c r="AG1469" s="70">
        <f t="shared" si="829"/>
        <v>-0.27366487307327381</v>
      </c>
      <c r="AH1469" s="70">
        <f t="shared" si="830"/>
        <v>-0.29773719104760293</v>
      </c>
      <c r="AI1469" s="61" t="str">
        <f t="shared" si="818"/>
        <v>Safety</v>
      </c>
      <c r="AJ1469" s="68" t="str">
        <f t="shared" si="819"/>
        <v>Short VOL</v>
      </c>
      <c r="AK1469" s="72" t="str">
        <f t="shared" si="820"/>
        <v>00631L</v>
      </c>
      <c r="AL1469" s="73">
        <f t="shared" si="810"/>
        <v>1</v>
      </c>
      <c r="AM1469" s="72" t="str">
        <f t="shared" si="823"/>
        <v>00631L</v>
      </c>
      <c r="AN1469" s="73">
        <f t="shared" si="811"/>
        <v>1</v>
      </c>
      <c r="AO1469" s="74" t="str">
        <f t="shared" si="817"/>
        <v>00631L</v>
      </c>
      <c r="AP1469" s="20">
        <f t="shared" si="812"/>
        <v>1</v>
      </c>
      <c r="AQ1469" s="74" t="str">
        <f t="shared" si="827"/>
        <v>00631L</v>
      </c>
      <c r="AR1469" s="20">
        <f t="shared" si="813"/>
        <v>1</v>
      </c>
      <c r="AS1469" s="74" t="str">
        <f t="shared" si="821"/>
        <v>00631L</v>
      </c>
      <c r="AT1469" s="20">
        <f t="shared" si="814"/>
        <v>1</v>
      </c>
      <c r="AU1469" s="74" t="str">
        <f t="shared" si="841"/>
        <v>00631L</v>
      </c>
      <c r="AV1469" s="20">
        <f t="shared" si="815"/>
        <v>1</v>
      </c>
      <c r="AW1469" s="74" t="str">
        <f t="shared" si="842"/>
        <v>00631L</v>
      </c>
      <c r="AX1469" s="20">
        <f t="shared" si="843"/>
        <v>1</v>
      </c>
      <c r="AY1469" s="20">
        <f t="shared" si="816"/>
        <v>0</v>
      </c>
      <c r="AZ1469" s="57">
        <v>44175</v>
      </c>
      <c r="BA1469" s="75">
        <v>26.36</v>
      </c>
      <c r="BB1469" s="90">
        <v>26.0625</v>
      </c>
      <c r="BC1469" s="76">
        <f t="shared" si="824"/>
        <v>25.640416666666678</v>
      </c>
      <c r="BD1469" s="76">
        <f t="shared" si="825"/>
        <v>25.679541666666676</v>
      </c>
      <c r="BE1469" s="77">
        <f t="shared" si="831"/>
        <v>1.6461640963972464E-2</v>
      </c>
      <c r="BF1469" s="77">
        <f t="shared" si="822"/>
        <v>2.6498071584221156E-2</v>
      </c>
    </row>
    <row r="1470" spans="1:58" s="23" customFormat="1" ht="15.75" customHeight="1" x14ac:dyDescent="0.4">
      <c r="A1470" s="57">
        <v>44173</v>
      </c>
      <c r="B1470" s="112">
        <v>21.375</v>
      </c>
      <c r="C1470" s="112">
        <v>23.625</v>
      </c>
      <c r="D1470" s="112">
        <v>24.574999999999999</v>
      </c>
      <c r="E1470" s="112">
        <v>24.725000000000001</v>
      </c>
      <c r="F1470" s="112">
        <v>25.15</v>
      </c>
      <c r="G1470" s="112">
        <v>25.324999999999999</v>
      </c>
      <c r="H1470" s="113">
        <v>25.274999999999999</v>
      </c>
      <c r="I1470" s="90">
        <f t="shared" si="844"/>
        <v>23.032894736842106</v>
      </c>
      <c r="J1470" s="90">
        <f t="shared" si="845"/>
        <v>24.324999999999999</v>
      </c>
      <c r="K1470" s="114">
        <v>5</v>
      </c>
      <c r="L1470" s="115">
        <v>5.2631578947368418E-2</v>
      </c>
      <c r="M1470" s="90">
        <v>18.170000000000002</v>
      </c>
      <c r="N1470" s="90">
        <v>20.68</v>
      </c>
      <c r="O1470" s="90">
        <v>23.87</v>
      </c>
      <c r="P1470" s="90">
        <v>25.89</v>
      </c>
      <c r="Q1470" s="90">
        <v>26.88</v>
      </c>
      <c r="R1470" s="63">
        <f t="shared" si="833"/>
        <v>10.910000000000004</v>
      </c>
      <c r="S1470" s="64">
        <f t="shared" si="832"/>
        <v>-2.9107981220657324E-2</v>
      </c>
      <c r="T1470" s="65">
        <f t="shared" si="826"/>
        <v>0.87862669245647973</v>
      </c>
      <c r="U1470" s="65">
        <f t="shared" si="826"/>
        <v>0.86635944700460821</v>
      </c>
      <c r="V1470" s="65">
        <f t="shared" si="834"/>
        <v>0.79876400154499805</v>
      </c>
      <c r="W1470" s="65">
        <f t="shared" si="835"/>
        <v>0.76934523809523814</v>
      </c>
      <c r="X1470" s="61">
        <f t="shared" si="846"/>
        <v>0.10526315789473684</v>
      </c>
      <c r="Y1470" s="66">
        <f t="shared" si="836"/>
        <v>2.2244691607684414E-2</v>
      </c>
      <c r="Z1470" s="61">
        <f t="shared" si="837"/>
        <v>5.6098257640674019E-2</v>
      </c>
      <c r="AA1470" s="67">
        <f t="shared" si="838"/>
        <v>23.032894736842106</v>
      </c>
      <c r="AB1470" s="68">
        <f t="shared" si="839"/>
        <v>3.3607350096711813E-2</v>
      </c>
      <c r="AC1470" s="69">
        <f t="shared" si="840"/>
        <v>0.11377634123994712</v>
      </c>
      <c r="AD1470" s="70">
        <f>_xlfn.PERCENTILE.EXC(AC1470:$AC$5675,0.5)</f>
        <v>8.577374551971316E-2</v>
      </c>
      <c r="AE1470" s="70">
        <f>_xlfn.PERCENTILE.EXC($AC1470:AC$5675,0.35)</f>
        <v>4.9248186560050096E-2</v>
      </c>
      <c r="AF1470" s="71">
        <f t="shared" si="828"/>
        <v>3.2144183295971747E-2</v>
      </c>
      <c r="AG1470" s="70">
        <f t="shared" si="829"/>
        <v>-0.27366487307327381</v>
      </c>
      <c r="AH1470" s="70">
        <f t="shared" si="830"/>
        <v>-0.29773719104760293</v>
      </c>
      <c r="AI1470" s="61" t="str">
        <f t="shared" si="818"/>
        <v>Short VOL</v>
      </c>
      <c r="AJ1470" s="68" t="str">
        <f t="shared" si="819"/>
        <v>Short VOL</v>
      </c>
      <c r="AK1470" s="72" t="str">
        <f t="shared" si="820"/>
        <v>00631L</v>
      </c>
      <c r="AL1470" s="73">
        <f t="shared" si="810"/>
        <v>1</v>
      </c>
      <c r="AM1470" s="72" t="str">
        <f t="shared" si="823"/>
        <v>00631L</v>
      </c>
      <c r="AN1470" s="73">
        <f t="shared" si="811"/>
        <v>1</v>
      </c>
      <c r="AO1470" s="74" t="str">
        <f t="shared" si="817"/>
        <v>00631L</v>
      </c>
      <c r="AP1470" s="20">
        <f t="shared" si="812"/>
        <v>1</v>
      </c>
      <c r="AQ1470" s="74" t="str">
        <f t="shared" si="827"/>
        <v>00631L</v>
      </c>
      <c r="AR1470" s="20">
        <f t="shared" si="813"/>
        <v>1</v>
      </c>
      <c r="AS1470" s="74" t="str">
        <f t="shared" si="821"/>
        <v>00631L</v>
      </c>
      <c r="AT1470" s="20">
        <f t="shared" si="814"/>
        <v>1</v>
      </c>
      <c r="AU1470" s="74" t="str">
        <f t="shared" si="841"/>
        <v>00631L</v>
      </c>
      <c r="AV1470" s="20">
        <f t="shared" si="815"/>
        <v>1</v>
      </c>
      <c r="AW1470" s="74" t="str">
        <f t="shared" si="842"/>
        <v>00631L</v>
      </c>
      <c r="AX1470" s="20">
        <f t="shared" si="843"/>
        <v>1</v>
      </c>
      <c r="AY1470" s="20">
        <f t="shared" si="816"/>
        <v>0</v>
      </c>
      <c r="AZ1470" s="57">
        <v>44174</v>
      </c>
      <c r="BA1470" s="75">
        <v>26</v>
      </c>
      <c r="BB1470" s="90">
        <v>25.762499999999999</v>
      </c>
      <c r="BC1470" s="76">
        <f t="shared" si="824"/>
        <v>25.600416666666675</v>
      </c>
      <c r="BD1470" s="76">
        <f t="shared" si="825"/>
        <v>25.639375000000012</v>
      </c>
      <c r="BE1470" s="77">
        <f t="shared" si="831"/>
        <v>6.331277160202123E-3</v>
      </c>
      <c r="BF1470" s="77">
        <f t="shared" si="822"/>
        <v>1.4065280452428658E-2</v>
      </c>
    </row>
    <row r="1471" spans="1:58" s="23" customFormat="1" ht="15.75" customHeight="1" x14ac:dyDescent="0.4">
      <c r="A1471" s="57">
        <v>44172</v>
      </c>
      <c r="B1471" s="112">
        <v>22.475000000000001</v>
      </c>
      <c r="C1471" s="112">
        <v>24.324999999999999</v>
      </c>
      <c r="D1471" s="112">
        <v>25.074999999999999</v>
      </c>
      <c r="E1471" s="112">
        <v>25.125</v>
      </c>
      <c r="F1471" s="112">
        <v>25.475000000000001</v>
      </c>
      <c r="G1471" s="112">
        <v>25.55</v>
      </c>
      <c r="H1471" s="113">
        <v>25.45</v>
      </c>
      <c r="I1471" s="90">
        <f t="shared" si="844"/>
        <v>23.74078947368421</v>
      </c>
      <c r="J1471" s="90">
        <f t="shared" si="845"/>
        <v>24.838157894736842</v>
      </c>
      <c r="K1471" s="114">
        <v>6</v>
      </c>
      <c r="L1471" s="115">
        <v>5.2631578947368418E-2</v>
      </c>
      <c r="M1471" s="90">
        <v>18.739999999999998</v>
      </c>
      <c r="N1471" s="90">
        <v>21.3</v>
      </c>
      <c r="O1471" s="90">
        <v>24.52</v>
      </c>
      <c r="P1471" s="90">
        <v>26.32</v>
      </c>
      <c r="Q1471" s="90">
        <v>27.18</v>
      </c>
      <c r="R1471" s="63">
        <f t="shared" si="833"/>
        <v>10.800000000000004</v>
      </c>
      <c r="S1471" s="64">
        <f t="shared" si="832"/>
        <v>2.4531024531024608E-2</v>
      </c>
      <c r="T1471" s="65">
        <f t="shared" si="826"/>
        <v>0.87981220657276982</v>
      </c>
      <c r="U1471" s="65">
        <f t="shared" si="826"/>
        <v>0.86867862969004894</v>
      </c>
      <c r="V1471" s="65">
        <f t="shared" si="834"/>
        <v>0.80927051671732519</v>
      </c>
      <c r="W1471" s="65">
        <f t="shared" si="835"/>
        <v>0.78366445916114791</v>
      </c>
      <c r="X1471" s="61">
        <f t="shared" si="846"/>
        <v>8.2313681868742952E-2</v>
      </c>
      <c r="Y1471" s="66">
        <f t="shared" si="836"/>
        <v>1.2935323383084549E-2</v>
      </c>
      <c r="Z1471" s="61">
        <f t="shared" si="837"/>
        <v>4.622291193260547E-2</v>
      </c>
      <c r="AA1471" s="67">
        <f t="shared" si="838"/>
        <v>23.74078947368421</v>
      </c>
      <c r="AB1471" s="68">
        <f t="shared" si="839"/>
        <v>5.5164319248826324E-2</v>
      </c>
      <c r="AC1471" s="69">
        <f t="shared" si="840"/>
        <v>0.11459105510254501</v>
      </c>
      <c r="AD1471" s="70">
        <f>_xlfn.PERCENTILE.EXC(AC1471:$AC$5675,0.5)</f>
        <v>8.5749999999999993E-2</v>
      </c>
      <c r="AE1471" s="70">
        <f>_xlfn.PERCENTILE.EXC($AC1471:AC$5675,0.35)</f>
        <v>4.9235320784924735E-2</v>
      </c>
      <c r="AF1471" s="71">
        <f t="shared" si="828"/>
        <v>3.2144183295971747E-2</v>
      </c>
      <c r="AG1471" s="70">
        <f t="shared" si="829"/>
        <v>-0.27366487307327381</v>
      </c>
      <c r="AH1471" s="70">
        <f t="shared" si="830"/>
        <v>-0.29773719104760293</v>
      </c>
      <c r="AI1471" s="61" t="str">
        <f t="shared" si="818"/>
        <v>Short VOL</v>
      </c>
      <c r="AJ1471" s="68" t="str">
        <f t="shared" si="819"/>
        <v>Short VOL</v>
      </c>
      <c r="AK1471" s="72" t="str">
        <f t="shared" si="820"/>
        <v>00631L</v>
      </c>
      <c r="AL1471" s="73">
        <f t="shared" si="810"/>
        <v>1</v>
      </c>
      <c r="AM1471" s="72" t="str">
        <f t="shared" si="823"/>
        <v>00631L</v>
      </c>
      <c r="AN1471" s="73">
        <f t="shared" si="811"/>
        <v>1</v>
      </c>
      <c r="AO1471" s="74" t="str">
        <f t="shared" si="817"/>
        <v>00631L</v>
      </c>
      <c r="AP1471" s="20">
        <f t="shared" si="812"/>
        <v>1</v>
      </c>
      <c r="AQ1471" s="74" t="str">
        <f t="shared" si="827"/>
        <v>00631L</v>
      </c>
      <c r="AR1471" s="20">
        <f t="shared" si="813"/>
        <v>1</v>
      </c>
      <c r="AS1471" s="74" t="str">
        <f t="shared" si="821"/>
        <v>00631L</v>
      </c>
      <c r="AT1471" s="20">
        <f t="shared" si="814"/>
        <v>1</v>
      </c>
      <c r="AU1471" s="74" t="str">
        <f t="shared" si="841"/>
        <v>00631L</v>
      </c>
      <c r="AV1471" s="20">
        <f t="shared" si="815"/>
        <v>1</v>
      </c>
      <c r="AW1471" s="74" t="str">
        <f t="shared" si="842"/>
        <v>00631L</v>
      </c>
      <c r="AX1471" s="20">
        <f t="shared" si="843"/>
        <v>1</v>
      </c>
      <c r="AY1471" s="20">
        <f t="shared" si="816"/>
        <v>0</v>
      </c>
      <c r="AZ1471" s="57">
        <v>44173</v>
      </c>
      <c r="BA1471" s="75">
        <v>26</v>
      </c>
      <c r="BB1471" s="90">
        <v>25.75</v>
      </c>
      <c r="BC1471" s="76">
        <f t="shared" si="824"/>
        <v>25.568750000000009</v>
      </c>
      <c r="BD1471" s="76">
        <f t="shared" si="825"/>
        <v>25.604375000000008</v>
      </c>
      <c r="BE1471" s="77">
        <f t="shared" si="831"/>
        <v>7.0887313615249636E-3</v>
      </c>
      <c r="BF1471" s="77">
        <f t="shared" si="822"/>
        <v>1.5451460931969313E-2</v>
      </c>
    </row>
    <row r="1472" spans="1:58" s="23" customFormat="1" ht="15.75" customHeight="1" x14ac:dyDescent="0.4">
      <c r="A1472" s="57">
        <v>44169</v>
      </c>
      <c r="B1472" s="112">
        <v>22.475000000000001</v>
      </c>
      <c r="C1472" s="112">
        <v>24.225000000000001</v>
      </c>
      <c r="D1472" s="112">
        <v>24.875</v>
      </c>
      <c r="E1472" s="112">
        <v>24.975000000000001</v>
      </c>
      <c r="F1472" s="112">
        <v>25.324999999999999</v>
      </c>
      <c r="G1472" s="112">
        <v>25.375</v>
      </c>
      <c r="H1472" s="113">
        <v>25.324999999999999</v>
      </c>
      <c r="I1472" s="90">
        <f t="shared" si="844"/>
        <v>23.580263157894738</v>
      </c>
      <c r="J1472" s="90">
        <f t="shared" si="845"/>
        <v>24.635526315789473</v>
      </c>
      <c r="K1472" s="114">
        <v>7</v>
      </c>
      <c r="L1472" s="115">
        <v>5.2631578947368418E-2</v>
      </c>
      <c r="M1472" s="90">
        <v>17.96</v>
      </c>
      <c r="N1472" s="90">
        <v>20.79</v>
      </c>
      <c r="O1472" s="90">
        <v>24.29</v>
      </c>
      <c r="P1472" s="90">
        <v>26.08</v>
      </c>
      <c r="Q1472" s="90">
        <v>27.07</v>
      </c>
      <c r="R1472" s="63">
        <f t="shared" si="833"/>
        <v>11.619999999999997</v>
      </c>
      <c r="S1472" s="64">
        <f t="shared" si="832"/>
        <v>-2.3026315789473777E-2</v>
      </c>
      <c r="T1472" s="65">
        <f t="shared" si="826"/>
        <v>0.86387686387686391</v>
      </c>
      <c r="U1472" s="65">
        <f t="shared" si="826"/>
        <v>0.85590778097982712</v>
      </c>
      <c r="V1472" s="65">
        <f t="shared" si="834"/>
        <v>0.79716257668711654</v>
      </c>
      <c r="W1472" s="65">
        <f t="shared" si="835"/>
        <v>0.76800886590321382</v>
      </c>
      <c r="X1472" s="61">
        <f t="shared" si="846"/>
        <v>7.7864293659621803E-2</v>
      </c>
      <c r="Y1472" s="66">
        <f t="shared" si="836"/>
        <v>1.4014014014013927E-2</v>
      </c>
      <c r="Z1472" s="61">
        <f t="shared" si="837"/>
        <v>4.475196696612907E-2</v>
      </c>
      <c r="AA1472" s="67">
        <f t="shared" si="838"/>
        <v>23.580263157894738</v>
      </c>
      <c r="AB1472" s="68">
        <f t="shared" si="839"/>
        <v>8.1048581048581161E-2</v>
      </c>
      <c r="AC1472" s="69">
        <f t="shared" si="840"/>
        <v>0.13421179210652903</v>
      </c>
      <c r="AD1472" s="70">
        <f>_xlfn.PERCENTILE.EXC(AC1472:$AC$5675,0.5)</f>
        <v>8.5740811373092918E-2</v>
      </c>
      <c r="AE1472" s="70">
        <f>_xlfn.PERCENTILE.EXC($AC1472:AC$5675,0.35)</f>
        <v>4.9208860692187384E-2</v>
      </c>
      <c r="AF1472" s="71">
        <f t="shared" si="828"/>
        <v>3.2144183295971747E-2</v>
      </c>
      <c r="AG1472" s="70">
        <f t="shared" si="829"/>
        <v>-0.27366487307327381</v>
      </c>
      <c r="AH1472" s="70">
        <f t="shared" si="830"/>
        <v>-0.29773719104760293</v>
      </c>
      <c r="AI1472" s="61" t="str">
        <f t="shared" si="818"/>
        <v>Short VOL</v>
      </c>
      <c r="AJ1472" s="68" t="str">
        <f t="shared" si="819"/>
        <v>Short VOL</v>
      </c>
      <c r="AK1472" s="72" t="str">
        <f t="shared" si="820"/>
        <v>00631L</v>
      </c>
      <c r="AL1472" s="73">
        <f t="shared" si="810"/>
        <v>1</v>
      </c>
      <c r="AM1472" s="72" t="str">
        <f t="shared" si="823"/>
        <v>00631L</v>
      </c>
      <c r="AN1472" s="73">
        <f t="shared" si="811"/>
        <v>1</v>
      </c>
      <c r="AO1472" s="74" t="str">
        <f t="shared" si="817"/>
        <v>00631L</v>
      </c>
      <c r="AP1472" s="20">
        <f t="shared" si="812"/>
        <v>1</v>
      </c>
      <c r="AQ1472" s="74" t="str">
        <f t="shared" si="827"/>
        <v>00631L</v>
      </c>
      <c r="AR1472" s="20">
        <f t="shared" si="813"/>
        <v>1</v>
      </c>
      <c r="AS1472" s="74" t="str">
        <f t="shared" si="821"/>
        <v>00631L</v>
      </c>
      <c r="AT1472" s="20">
        <f t="shared" si="814"/>
        <v>1</v>
      </c>
      <c r="AU1472" s="74" t="str">
        <f t="shared" si="841"/>
        <v>00631L</v>
      </c>
      <c r="AV1472" s="20">
        <f t="shared" si="815"/>
        <v>1</v>
      </c>
      <c r="AW1472" s="74" t="str">
        <f t="shared" si="842"/>
        <v>00631L</v>
      </c>
      <c r="AX1472" s="20">
        <f t="shared" si="843"/>
        <v>1</v>
      </c>
      <c r="AY1472" s="20">
        <f t="shared" si="816"/>
        <v>0</v>
      </c>
      <c r="AZ1472" s="57">
        <v>44172</v>
      </c>
      <c r="BA1472" s="75">
        <v>25.86</v>
      </c>
      <c r="BB1472" s="90">
        <v>25.637499999999999</v>
      </c>
      <c r="BC1472" s="76">
        <f t="shared" si="824"/>
        <v>25.536041666666673</v>
      </c>
      <c r="BD1472" s="76">
        <f t="shared" si="825"/>
        <v>25.570583333333342</v>
      </c>
      <c r="BE1472" s="77">
        <f t="shared" si="831"/>
        <v>3.9731425354683839E-3</v>
      </c>
      <c r="BF1472" s="77">
        <f t="shared" si="822"/>
        <v>1.1318344321436691E-2</v>
      </c>
    </row>
    <row r="1473" spans="1:58" s="23" customFormat="1" ht="15.75" customHeight="1" x14ac:dyDescent="0.4">
      <c r="A1473" s="57">
        <v>44168</v>
      </c>
      <c r="B1473" s="112">
        <v>22.975000000000001</v>
      </c>
      <c r="C1473" s="112">
        <v>24.475000000000001</v>
      </c>
      <c r="D1473" s="112">
        <v>25.024999999999999</v>
      </c>
      <c r="E1473" s="112">
        <v>25.175000000000001</v>
      </c>
      <c r="F1473" s="112">
        <v>25.475000000000001</v>
      </c>
      <c r="G1473" s="112">
        <v>25.475000000000001</v>
      </c>
      <c r="H1473" s="113">
        <v>25.375</v>
      </c>
      <c r="I1473" s="90">
        <f t="shared" si="844"/>
        <v>23.84342105263158</v>
      </c>
      <c r="J1473" s="90">
        <f t="shared" si="845"/>
        <v>24.793421052631579</v>
      </c>
      <c r="K1473" s="114">
        <v>8</v>
      </c>
      <c r="L1473" s="115">
        <v>5.2631578947368418E-2</v>
      </c>
      <c r="M1473" s="90">
        <v>19.350000000000001</v>
      </c>
      <c r="N1473" s="90">
        <v>21.28</v>
      </c>
      <c r="O1473" s="90">
        <v>24.56</v>
      </c>
      <c r="P1473" s="90">
        <v>26.25</v>
      </c>
      <c r="Q1473" s="90">
        <v>27.06</v>
      </c>
      <c r="R1473" s="63">
        <f t="shared" si="833"/>
        <v>10.18</v>
      </c>
      <c r="S1473" s="64">
        <f t="shared" si="832"/>
        <v>5.1960321209258108E-3</v>
      </c>
      <c r="T1473" s="65">
        <f t="shared" si="826"/>
        <v>0.90930451127819556</v>
      </c>
      <c r="U1473" s="65">
        <f t="shared" si="826"/>
        <v>0.86644951140065152</v>
      </c>
      <c r="V1473" s="65">
        <f t="shared" si="834"/>
        <v>0.81066666666666676</v>
      </c>
      <c r="W1473" s="65">
        <f t="shared" si="835"/>
        <v>0.78640059127864015</v>
      </c>
      <c r="X1473" s="61">
        <f t="shared" si="846"/>
        <v>6.5288356909684431E-2</v>
      </c>
      <c r="Y1473" s="66">
        <f t="shared" si="836"/>
        <v>7.9443892750744507E-3</v>
      </c>
      <c r="Z1473" s="61">
        <f t="shared" si="837"/>
        <v>3.9843275757408501E-2</v>
      </c>
      <c r="AA1473" s="67">
        <f t="shared" si="838"/>
        <v>23.84342105263158</v>
      </c>
      <c r="AB1473" s="68">
        <f t="shared" si="839"/>
        <v>7.9652255639097752E-2</v>
      </c>
      <c r="AC1473" s="69">
        <f t="shared" si="840"/>
        <v>0.12046151563118322</v>
      </c>
      <c r="AD1473" s="70">
        <f>_xlfn.PERCENTILE.EXC(AC1473:$AC$5675,0.5)</f>
        <v>8.5731622746185857E-2</v>
      </c>
      <c r="AE1473" s="70">
        <f>_xlfn.PERCENTILE.EXC($AC1473:AC$5675,0.35)</f>
        <v>4.9176962872405222E-2</v>
      </c>
      <c r="AF1473" s="71">
        <f t="shared" si="828"/>
        <v>3.2144183295971747E-2</v>
      </c>
      <c r="AG1473" s="70">
        <f t="shared" si="829"/>
        <v>-0.27366487307327381</v>
      </c>
      <c r="AH1473" s="70">
        <f t="shared" si="830"/>
        <v>-0.29773719104760293</v>
      </c>
      <c r="AI1473" s="61" t="str">
        <f t="shared" si="818"/>
        <v>Short VOL</v>
      </c>
      <c r="AJ1473" s="68" t="str">
        <f t="shared" si="819"/>
        <v>Short VOL</v>
      </c>
      <c r="AK1473" s="72" t="str">
        <f t="shared" si="820"/>
        <v>00631L</v>
      </c>
      <c r="AL1473" s="73">
        <f t="shared" si="810"/>
        <v>1</v>
      </c>
      <c r="AM1473" s="72" t="str">
        <f t="shared" si="823"/>
        <v>00631L</v>
      </c>
      <c r="AN1473" s="73">
        <f t="shared" si="811"/>
        <v>1</v>
      </c>
      <c r="AO1473" s="74" t="str">
        <f t="shared" si="817"/>
        <v>00631L</v>
      </c>
      <c r="AP1473" s="20">
        <f t="shared" si="812"/>
        <v>1</v>
      </c>
      <c r="AQ1473" s="74" t="str">
        <f t="shared" si="827"/>
        <v>00631L</v>
      </c>
      <c r="AR1473" s="20">
        <f t="shared" si="813"/>
        <v>1</v>
      </c>
      <c r="AS1473" s="74" t="str">
        <f t="shared" si="821"/>
        <v>00631L</v>
      </c>
      <c r="AT1473" s="20">
        <f t="shared" si="814"/>
        <v>1</v>
      </c>
      <c r="AU1473" s="74" t="str">
        <f t="shared" si="841"/>
        <v>00631L</v>
      </c>
      <c r="AV1473" s="20">
        <f t="shared" si="815"/>
        <v>1</v>
      </c>
      <c r="AW1473" s="74" t="str">
        <f t="shared" si="842"/>
        <v>00631L</v>
      </c>
      <c r="AX1473" s="20">
        <f t="shared" si="843"/>
        <v>1</v>
      </c>
      <c r="AY1473" s="20">
        <f t="shared" si="816"/>
        <v>0</v>
      </c>
      <c r="AZ1473" s="57">
        <v>44169</v>
      </c>
      <c r="BA1473" s="75">
        <v>25.69</v>
      </c>
      <c r="BB1473" s="90">
        <v>25.574999999999999</v>
      </c>
      <c r="BC1473" s="76">
        <f t="shared" si="824"/>
        <v>25.502500000000005</v>
      </c>
      <c r="BD1473" s="76">
        <f t="shared" si="825"/>
        <v>25.536916666666674</v>
      </c>
      <c r="BE1473" s="77">
        <f t="shared" si="831"/>
        <v>2.8428585432798527E-3</v>
      </c>
      <c r="BF1473" s="77">
        <f t="shared" si="822"/>
        <v>5.9945895321476808E-3</v>
      </c>
    </row>
    <row r="1474" spans="1:58" s="23" customFormat="1" ht="15.75" customHeight="1" x14ac:dyDescent="0.4">
      <c r="A1474" s="57">
        <v>44167</v>
      </c>
      <c r="B1474" s="112">
        <v>22.675000000000001</v>
      </c>
      <c r="C1474" s="112">
        <v>24.324999999999999</v>
      </c>
      <c r="D1474" s="112">
        <v>24.824999999999999</v>
      </c>
      <c r="E1474" s="112">
        <v>24.975000000000001</v>
      </c>
      <c r="F1474" s="112">
        <v>25.35</v>
      </c>
      <c r="G1474" s="112">
        <v>25.375</v>
      </c>
      <c r="H1474" s="113">
        <v>25.225000000000001</v>
      </c>
      <c r="I1474" s="90">
        <f t="shared" si="844"/>
        <v>23.543421052631579</v>
      </c>
      <c r="J1474" s="90">
        <f t="shared" si="845"/>
        <v>24.588157894736842</v>
      </c>
      <c r="K1474" s="114">
        <v>9</v>
      </c>
      <c r="L1474" s="115">
        <v>5.2631578947368418E-2</v>
      </c>
      <c r="M1474" s="90">
        <v>19.29</v>
      </c>
      <c r="N1474" s="90">
        <v>21.17</v>
      </c>
      <c r="O1474" s="90">
        <v>24.54</v>
      </c>
      <c r="P1474" s="90">
        <v>26.17</v>
      </c>
      <c r="Q1474" s="90">
        <v>27.23</v>
      </c>
      <c r="R1474" s="63">
        <f t="shared" si="833"/>
        <v>10.25</v>
      </c>
      <c r="S1474" s="64">
        <f t="shared" si="832"/>
        <v>1.9258545979778628E-2</v>
      </c>
      <c r="T1474" s="65">
        <f t="shared" si="826"/>
        <v>0.91119508738781285</v>
      </c>
      <c r="U1474" s="65">
        <f t="shared" si="826"/>
        <v>0.86267318663406689</v>
      </c>
      <c r="V1474" s="65">
        <f t="shared" si="834"/>
        <v>0.80894153611004971</v>
      </c>
      <c r="W1474" s="65">
        <f t="shared" si="835"/>
        <v>0.77745134043334563</v>
      </c>
      <c r="X1474" s="61">
        <f t="shared" si="846"/>
        <v>7.2767364939360465E-2</v>
      </c>
      <c r="Y1474" s="66">
        <f t="shared" si="836"/>
        <v>1.001001001001001E-2</v>
      </c>
      <c r="Z1474" s="61">
        <f t="shared" si="837"/>
        <v>4.4374895210417445E-2</v>
      </c>
      <c r="AA1474" s="67">
        <f t="shared" si="838"/>
        <v>23.543421052631579</v>
      </c>
      <c r="AB1474" s="68">
        <f t="shared" si="839"/>
        <v>7.1091166745394369E-2</v>
      </c>
      <c r="AC1474" s="69">
        <f t="shared" si="840"/>
        <v>0.11211247296322993</v>
      </c>
      <c r="AD1474" s="70">
        <f>_xlfn.PERCENTILE.EXC(AC1474:$AC$5675,0.5)</f>
        <v>8.5671800956426181E-2</v>
      </c>
      <c r="AE1474" s="70">
        <f>_xlfn.PERCENTILE.EXC($AC1474:AC$5675,0.35)</f>
        <v>4.9145065052623074E-2</v>
      </c>
      <c r="AF1474" s="71">
        <f t="shared" si="828"/>
        <v>3.2144183295971747E-2</v>
      </c>
      <c r="AG1474" s="70">
        <f t="shared" si="829"/>
        <v>-0.27366487307327381</v>
      </c>
      <c r="AH1474" s="70">
        <f t="shared" si="830"/>
        <v>-0.29773719104760293</v>
      </c>
      <c r="AI1474" s="61" t="str">
        <f t="shared" si="818"/>
        <v>Short VOL</v>
      </c>
      <c r="AJ1474" s="68" t="str">
        <f t="shared" si="819"/>
        <v>Short VOL</v>
      </c>
      <c r="AK1474" s="72" t="str">
        <f t="shared" si="820"/>
        <v>00631L</v>
      </c>
      <c r="AL1474" s="73">
        <f t="shared" si="810"/>
        <v>1</v>
      </c>
      <c r="AM1474" s="72" t="str">
        <f t="shared" si="823"/>
        <v>00631L</v>
      </c>
      <c r="AN1474" s="73">
        <f t="shared" si="811"/>
        <v>1</v>
      </c>
      <c r="AO1474" s="74" t="str">
        <f t="shared" si="817"/>
        <v>00631L</v>
      </c>
      <c r="AP1474" s="20">
        <f t="shared" si="812"/>
        <v>1</v>
      </c>
      <c r="AQ1474" s="74" t="str">
        <f t="shared" si="827"/>
        <v>00635U</v>
      </c>
      <c r="AR1474" s="20">
        <f t="shared" si="813"/>
        <v>0</v>
      </c>
      <c r="AS1474" s="74" t="str">
        <f t="shared" si="821"/>
        <v>00631L</v>
      </c>
      <c r="AT1474" s="20">
        <f t="shared" si="814"/>
        <v>1</v>
      </c>
      <c r="AU1474" s="74" t="str">
        <f t="shared" si="841"/>
        <v>00631L</v>
      </c>
      <c r="AV1474" s="20">
        <f t="shared" si="815"/>
        <v>1</v>
      </c>
      <c r="AW1474" s="74" t="str">
        <f t="shared" si="842"/>
        <v>00631L</v>
      </c>
      <c r="AX1474" s="20">
        <f t="shared" si="843"/>
        <v>1</v>
      </c>
      <c r="AY1474" s="20">
        <f t="shared" si="816"/>
        <v>0</v>
      </c>
      <c r="AZ1474" s="57">
        <v>44168</v>
      </c>
      <c r="BA1474" s="75">
        <v>25.69</v>
      </c>
      <c r="BB1474" s="90">
        <v>25.162500000000001</v>
      </c>
      <c r="BC1474" s="76">
        <f t="shared" si="824"/>
        <v>25.468541666666674</v>
      </c>
      <c r="BD1474" s="76">
        <f t="shared" si="825"/>
        <v>25.504416666666671</v>
      </c>
      <c r="BE1474" s="77">
        <f t="shared" si="831"/>
        <v>-1.2016458212337343E-2</v>
      </c>
      <c r="BF1474" s="77">
        <f t="shared" si="822"/>
        <v>7.2765174659289757E-3</v>
      </c>
    </row>
    <row r="1475" spans="1:58" s="23" customFormat="1" ht="15.75" customHeight="1" x14ac:dyDescent="0.4">
      <c r="A1475" s="57">
        <v>44166</v>
      </c>
      <c r="B1475" s="112">
        <v>22.824999999999999</v>
      </c>
      <c r="C1475" s="112">
        <v>24.425000000000001</v>
      </c>
      <c r="D1475" s="112">
        <v>24.975000000000001</v>
      </c>
      <c r="E1475" s="112">
        <v>25.125</v>
      </c>
      <c r="F1475" s="112">
        <v>25.45</v>
      </c>
      <c r="G1475" s="112">
        <v>25.475000000000001</v>
      </c>
      <c r="H1475" s="113">
        <v>25.324999999999999</v>
      </c>
      <c r="I1475" s="90">
        <f t="shared" si="844"/>
        <v>23.582894736842107</v>
      </c>
      <c r="J1475" s="90">
        <f t="shared" si="845"/>
        <v>24.685526315789474</v>
      </c>
      <c r="K1475" s="114">
        <v>10</v>
      </c>
      <c r="L1475" s="115">
        <v>5.2631578947368418E-2</v>
      </c>
      <c r="M1475" s="90">
        <v>19.87</v>
      </c>
      <c r="N1475" s="90">
        <v>20.77</v>
      </c>
      <c r="O1475" s="90">
        <v>24.49</v>
      </c>
      <c r="P1475" s="90">
        <v>26.09</v>
      </c>
      <c r="Q1475" s="90">
        <v>26.95</v>
      </c>
      <c r="R1475" s="63">
        <f t="shared" si="833"/>
        <v>9.9399999999999977</v>
      </c>
      <c r="S1475" s="64">
        <f t="shared" si="832"/>
        <v>9.7228974234321482E-3</v>
      </c>
      <c r="T1475" s="65">
        <f t="shared" si="826"/>
        <v>0.95666827154549838</v>
      </c>
      <c r="U1475" s="65">
        <f t="shared" si="826"/>
        <v>0.84810126582278489</v>
      </c>
      <c r="V1475" s="65">
        <f t="shared" si="834"/>
        <v>0.79609045611345342</v>
      </c>
      <c r="W1475" s="65">
        <f t="shared" si="835"/>
        <v>0.77068645640074207</v>
      </c>
      <c r="X1475" s="61">
        <f t="shared" si="846"/>
        <v>7.0098576122672576E-2</v>
      </c>
      <c r="Y1475" s="66">
        <f t="shared" si="836"/>
        <v>7.9601990049750961E-3</v>
      </c>
      <c r="Z1475" s="61">
        <f t="shared" si="837"/>
        <v>4.6755565474529873E-2</v>
      </c>
      <c r="AA1475" s="67">
        <f t="shared" si="838"/>
        <v>23.582894736842107</v>
      </c>
      <c r="AB1475" s="68">
        <f t="shared" si="839"/>
        <v>9.8940779971112169E-2</v>
      </c>
      <c r="AC1475" s="69">
        <f t="shared" si="840"/>
        <v>0.13543065656437686</v>
      </c>
      <c r="AD1475" s="70">
        <f>_xlfn.PERCENTILE.EXC(AC1475:$AC$5675,0.5)</f>
        <v>8.5611979166666519E-2</v>
      </c>
      <c r="AE1475" s="70">
        <f>_xlfn.PERCENTILE.EXC($AC1475:AC$5675,0.35)</f>
        <v>4.9130498612000771E-2</v>
      </c>
      <c r="AF1475" s="71">
        <f t="shared" si="828"/>
        <v>3.2144183295971747E-2</v>
      </c>
      <c r="AG1475" s="70">
        <f t="shared" si="829"/>
        <v>-0.27366487307327381</v>
      </c>
      <c r="AH1475" s="70">
        <f t="shared" si="830"/>
        <v>-0.29773719104760293</v>
      </c>
      <c r="AI1475" s="61" t="str">
        <f t="shared" si="818"/>
        <v>Short VOL</v>
      </c>
      <c r="AJ1475" s="68" t="str">
        <f t="shared" si="819"/>
        <v>Short VOL</v>
      </c>
      <c r="AK1475" s="72" t="str">
        <f t="shared" si="820"/>
        <v>00631L</v>
      </c>
      <c r="AL1475" s="73">
        <f t="shared" ref="AL1475:AL1538" si="847">IF(AK1475="00631L",1,0)</f>
        <v>1</v>
      </c>
      <c r="AM1475" s="72" t="str">
        <f t="shared" si="823"/>
        <v>00631L</v>
      </c>
      <c r="AN1475" s="73">
        <f t="shared" ref="AN1475:AN1538" si="848">IF(AM1475="00631L",1,0)</f>
        <v>1</v>
      </c>
      <c r="AO1475" s="74" t="str">
        <f t="shared" si="817"/>
        <v>00631L</v>
      </c>
      <c r="AP1475" s="20">
        <f t="shared" ref="AP1475:AP1538" si="849">IF(AO1475="00631L",1,0)</f>
        <v>1</v>
      </c>
      <c r="AQ1475" s="74" t="str">
        <f t="shared" si="827"/>
        <v>00635U</v>
      </c>
      <c r="AR1475" s="20">
        <f t="shared" ref="AR1475:AR1538" si="850">IF(AQ1475="00631L",1,0)</f>
        <v>0</v>
      </c>
      <c r="AS1475" s="74" t="str">
        <f t="shared" si="821"/>
        <v>00635U</v>
      </c>
      <c r="AT1475" s="20">
        <f t="shared" ref="AT1475:AT1538" si="851">IF(AS1475="00631L",1,0)</f>
        <v>0</v>
      </c>
      <c r="AU1475" s="74" t="str">
        <f t="shared" si="841"/>
        <v>00631L</v>
      </c>
      <c r="AV1475" s="20">
        <f t="shared" ref="AV1475:AV1538" si="852">IF(AU1475="00631L",1,0)</f>
        <v>1</v>
      </c>
      <c r="AW1475" s="74" t="str">
        <f t="shared" si="842"/>
        <v>00631L</v>
      </c>
      <c r="AX1475" s="20">
        <f t="shared" si="843"/>
        <v>1</v>
      </c>
      <c r="AY1475" s="20">
        <f t="shared" ref="AY1475:AY1538" si="853">IF(AP1475=1,0,1)</f>
        <v>0</v>
      </c>
      <c r="AZ1475" s="57">
        <v>44167</v>
      </c>
      <c r="BA1475" s="75">
        <v>25.34</v>
      </c>
      <c r="BB1475" s="90">
        <v>25.112500000000001</v>
      </c>
      <c r="BC1475" s="76">
        <f t="shared" si="824"/>
        <v>25.434791666666669</v>
      </c>
      <c r="BD1475" s="76">
        <f t="shared" si="825"/>
        <v>25.471500000000002</v>
      </c>
      <c r="BE1475" s="77">
        <f t="shared" si="831"/>
        <v>-1.2671291783728065E-2</v>
      </c>
      <c r="BF1475" s="77">
        <f t="shared" si="822"/>
        <v>-5.1626327464029441E-3</v>
      </c>
    </row>
    <row r="1476" spans="1:58" s="23" customFormat="1" ht="15.75" customHeight="1" x14ac:dyDescent="0.4">
      <c r="A1476" s="57">
        <v>44165</v>
      </c>
      <c r="B1476" s="112">
        <v>22.375</v>
      </c>
      <c r="C1476" s="112">
        <v>24.574999999999999</v>
      </c>
      <c r="D1476" s="112">
        <v>25.024999999999999</v>
      </c>
      <c r="E1476" s="112">
        <v>25.074999999999999</v>
      </c>
      <c r="F1476" s="112">
        <v>25.274999999999999</v>
      </c>
      <c r="G1476" s="112">
        <v>25.375</v>
      </c>
      <c r="H1476" s="113">
        <v>25.3</v>
      </c>
      <c r="I1476" s="90">
        <f t="shared" si="844"/>
        <v>23.301315789473684</v>
      </c>
      <c r="J1476" s="90">
        <f t="shared" si="845"/>
        <v>24.764473684210525</v>
      </c>
      <c r="K1476" s="114">
        <v>11</v>
      </c>
      <c r="L1476" s="115">
        <v>5.2631578947368418E-2</v>
      </c>
      <c r="M1476" s="90">
        <v>19.87</v>
      </c>
      <c r="N1476" s="90">
        <v>20.57</v>
      </c>
      <c r="O1476" s="90">
        <v>24.33</v>
      </c>
      <c r="P1476" s="90">
        <v>25.97</v>
      </c>
      <c r="Q1476" s="90">
        <v>26.78</v>
      </c>
      <c r="R1476" s="63">
        <f t="shared" si="833"/>
        <v>9.86</v>
      </c>
      <c r="S1476" s="64">
        <f t="shared" si="832"/>
        <v>-1.2955854126679442E-2</v>
      </c>
      <c r="T1476" s="65">
        <f t="shared" si="826"/>
        <v>0.96596985901798738</v>
      </c>
      <c r="U1476" s="65">
        <f t="shared" si="826"/>
        <v>0.84545828195643247</v>
      </c>
      <c r="V1476" s="65">
        <f t="shared" si="834"/>
        <v>0.79206777050442823</v>
      </c>
      <c r="W1476" s="65">
        <f t="shared" si="835"/>
        <v>0.76811053024645259</v>
      </c>
      <c r="X1476" s="61">
        <f t="shared" si="846"/>
        <v>9.8324022346368681E-2</v>
      </c>
      <c r="Y1476" s="66">
        <f t="shared" si="836"/>
        <v>8.9730807577268756E-3</v>
      </c>
      <c r="Z1476" s="61">
        <f t="shared" si="837"/>
        <v>6.2792930148512047E-2</v>
      </c>
      <c r="AA1476" s="67">
        <f t="shared" si="838"/>
        <v>23.301315789473684</v>
      </c>
      <c r="AB1476" s="68">
        <f t="shared" si="839"/>
        <v>8.7749149246475436E-2</v>
      </c>
      <c r="AC1476" s="69">
        <f t="shared" si="840"/>
        <v>0.13278151626026657</v>
      </c>
      <c r="AD1476" s="70">
        <f>_xlfn.PERCENTILE.EXC(AC1476:$AC$5675,0.5)</f>
        <v>8.5610143886003881E-2</v>
      </c>
      <c r="AE1476" s="70">
        <f>_xlfn.PERCENTILE.EXC($AC1476:AC$5675,0.35)</f>
        <v>4.9118820734571786E-2</v>
      </c>
      <c r="AF1476" s="71">
        <f t="shared" si="828"/>
        <v>3.2144183295971747E-2</v>
      </c>
      <c r="AG1476" s="70">
        <f t="shared" si="829"/>
        <v>-0.27366487307327381</v>
      </c>
      <c r="AH1476" s="70">
        <f t="shared" si="830"/>
        <v>-0.29773719104760293</v>
      </c>
      <c r="AI1476" s="61" t="str">
        <f t="shared" si="818"/>
        <v>Short VOL</v>
      </c>
      <c r="AJ1476" s="68" t="str">
        <f t="shared" si="819"/>
        <v>Short VOL</v>
      </c>
      <c r="AK1476" s="72" t="str">
        <f t="shared" si="820"/>
        <v>00631L</v>
      </c>
      <c r="AL1476" s="73">
        <f t="shared" si="847"/>
        <v>1</v>
      </c>
      <c r="AM1476" s="72" t="str">
        <f t="shared" si="823"/>
        <v>00631L</v>
      </c>
      <c r="AN1476" s="73">
        <f t="shared" si="848"/>
        <v>1</v>
      </c>
      <c r="AO1476" s="74" t="str">
        <f t="shared" ref="AO1476:AO1539" si="854">IF(AC1476&gt;AF1476,"00631L",IF(AC1476&lt;AH1476,"00631L",IF(AC1476&lt;AG1476,AO1477,"00635U")))</f>
        <v>00631L</v>
      </c>
      <c r="AP1476" s="20">
        <f t="shared" si="849"/>
        <v>1</v>
      </c>
      <c r="AQ1476" s="74" t="str">
        <f t="shared" si="827"/>
        <v>00631L</v>
      </c>
      <c r="AR1476" s="20">
        <f t="shared" si="850"/>
        <v>1</v>
      </c>
      <c r="AS1476" s="74" t="str">
        <f t="shared" si="821"/>
        <v>00635U</v>
      </c>
      <c r="AT1476" s="20">
        <f t="shared" si="851"/>
        <v>0</v>
      </c>
      <c r="AU1476" s="74" t="str">
        <f t="shared" si="841"/>
        <v>00631L</v>
      </c>
      <c r="AV1476" s="20">
        <f t="shared" si="852"/>
        <v>1</v>
      </c>
      <c r="AW1476" s="74" t="str">
        <f t="shared" si="842"/>
        <v>00631L</v>
      </c>
      <c r="AX1476" s="20">
        <f t="shared" si="843"/>
        <v>1</v>
      </c>
      <c r="AY1476" s="20">
        <f t="shared" si="853"/>
        <v>0</v>
      </c>
      <c r="AZ1476" s="57">
        <v>44166</v>
      </c>
      <c r="BA1476" s="75">
        <v>25.19</v>
      </c>
      <c r="BB1476" s="90">
        <v>25.737500000000001</v>
      </c>
      <c r="BC1476" s="76">
        <f t="shared" si="824"/>
        <v>25.397500000000001</v>
      </c>
      <c r="BD1476" s="76">
        <f t="shared" si="825"/>
        <v>25.436083333333336</v>
      </c>
      <c r="BE1476" s="77">
        <f t="shared" si="831"/>
        <v>1.3387144403976764E-2</v>
      </c>
      <c r="BF1476" s="77">
        <f t="shared" si="822"/>
        <v>-9.674576471089354E-3</v>
      </c>
    </row>
    <row r="1477" spans="1:58" s="23" customFormat="1" ht="15.75" customHeight="1" x14ac:dyDescent="0.4">
      <c r="A1477" s="57">
        <v>44162</v>
      </c>
      <c r="B1477" s="112">
        <v>22.824999999999999</v>
      </c>
      <c r="C1477" s="112">
        <v>25.024999999999999</v>
      </c>
      <c r="D1477" s="112">
        <v>25.375</v>
      </c>
      <c r="E1477" s="112">
        <v>25.324999999999999</v>
      </c>
      <c r="F1477" s="112">
        <v>25.4</v>
      </c>
      <c r="G1477" s="112">
        <v>25.5</v>
      </c>
      <c r="H1477" s="113">
        <v>25.475000000000001</v>
      </c>
      <c r="I1477" s="90">
        <f t="shared" si="844"/>
        <v>23.635526315789473</v>
      </c>
      <c r="J1477" s="90">
        <f t="shared" si="845"/>
        <v>25.153947368421051</v>
      </c>
      <c r="K1477" s="114">
        <v>12</v>
      </c>
      <c r="L1477" s="115">
        <v>5.2631578947368418E-2</v>
      </c>
      <c r="M1477" s="90">
        <v>18.25</v>
      </c>
      <c r="N1477" s="90">
        <v>20.84</v>
      </c>
      <c r="O1477" s="90">
        <v>24.43</v>
      </c>
      <c r="P1477" s="90">
        <v>26.05</v>
      </c>
      <c r="Q1477" s="90">
        <v>27.03</v>
      </c>
      <c r="R1477" s="63">
        <f t="shared" si="833"/>
        <v>11.39</v>
      </c>
      <c r="S1477" s="64">
        <f t="shared" si="832"/>
        <v>-1.929411764705883E-2</v>
      </c>
      <c r="T1477" s="65">
        <f t="shared" si="826"/>
        <v>0.87571976967370446</v>
      </c>
      <c r="U1477" s="65">
        <f t="shared" si="826"/>
        <v>0.85304952926729427</v>
      </c>
      <c r="V1477" s="65">
        <f t="shared" si="834"/>
        <v>0.79999999999999993</v>
      </c>
      <c r="W1477" s="65">
        <f t="shared" si="835"/>
        <v>0.77099519052904175</v>
      </c>
      <c r="X1477" s="61">
        <f t="shared" si="846"/>
        <v>9.6385542168674676E-2</v>
      </c>
      <c r="Y1477" s="66">
        <f t="shared" si="836"/>
        <v>5.9230009871669154E-3</v>
      </c>
      <c r="Z1477" s="61">
        <f t="shared" si="837"/>
        <v>6.4243166508934968E-2</v>
      </c>
      <c r="AA1477" s="67">
        <f t="shared" si="838"/>
        <v>23.63552631578947</v>
      </c>
      <c r="AB1477" s="68">
        <f t="shared" si="839"/>
        <v>9.5249520153550843E-2</v>
      </c>
      <c r="AC1477" s="69">
        <f t="shared" si="840"/>
        <v>0.13414233760985939</v>
      </c>
      <c r="AD1477" s="70">
        <f>_xlfn.PERCENTILE.EXC(AC1477:$AC$5675,0.5)</f>
        <v>8.5608308605341243E-2</v>
      </c>
      <c r="AE1477" s="70">
        <f>_xlfn.PERCENTILE.EXC($AC1477:AC$5675,0.35)</f>
        <v>4.9107142857142794E-2</v>
      </c>
      <c r="AF1477" s="71">
        <f t="shared" si="828"/>
        <v>3.2144183295971747E-2</v>
      </c>
      <c r="AG1477" s="70">
        <f t="shared" si="829"/>
        <v>-0.27366487307327381</v>
      </c>
      <c r="AH1477" s="70">
        <f t="shared" si="830"/>
        <v>-0.29773719104760293</v>
      </c>
      <c r="AI1477" s="61" t="str">
        <f t="shared" ref="AI1477:AI1540" si="855">IF(AC1477&gt;AD1477,"Short VOL","Safety")</f>
        <v>Short VOL</v>
      </c>
      <c r="AJ1477" s="68" t="str">
        <f t="shared" ref="AJ1477:AJ1540" si="856">IF(AC1477&gt;AF1477,"Short VOL","Safety")</f>
        <v>Short VOL</v>
      </c>
      <c r="AK1477" s="72" t="str">
        <f t="shared" ref="AK1477:AK1540" si="857">IF(AO1477 = "00631L","00631L",IF(AS1477 = "00631L","00631L","00635U"))</f>
        <v>00631L</v>
      </c>
      <c r="AL1477" s="73">
        <f t="shared" si="847"/>
        <v>1</v>
      </c>
      <c r="AM1477" s="72" t="str">
        <f t="shared" si="823"/>
        <v>00631L</v>
      </c>
      <c r="AN1477" s="73">
        <f t="shared" si="848"/>
        <v>1</v>
      </c>
      <c r="AO1477" s="74" t="str">
        <f t="shared" si="854"/>
        <v>00631L</v>
      </c>
      <c r="AP1477" s="20">
        <f t="shared" si="849"/>
        <v>1</v>
      </c>
      <c r="AQ1477" s="74" t="str">
        <f t="shared" si="827"/>
        <v>00631L</v>
      </c>
      <c r="AR1477" s="20">
        <f t="shared" si="850"/>
        <v>1</v>
      </c>
      <c r="AS1477" s="74" t="str">
        <f t="shared" ref="AS1477:AS1540" si="858">IF(BA1477&gt;BD1477,IF(BF1477&lt;0.2,"00631L","00635U"),"00635U")</f>
        <v>00635U</v>
      </c>
      <c r="AT1477" s="20">
        <f t="shared" si="851"/>
        <v>0</v>
      </c>
      <c r="AU1477" s="74" t="str">
        <f t="shared" si="841"/>
        <v>00631L</v>
      </c>
      <c r="AV1477" s="20">
        <f t="shared" si="852"/>
        <v>1</v>
      </c>
      <c r="AW1477" s="74" t="str">
        <f t="shared" si="842"/>
        <v>00631L</v>
      </c>
      <c r="AX1477" s="20">
        <f t="shared" si="843"/>
        <v>1</v>
      </c>
      <c r="AY1477" s="20">
        <f t="shared" si="853"/>
        <v>0</v>
      </c>
      <c r="AZ1477" s="57">
        <v>44165</v>
      </c>
      <c r="BA1477" s="75">
        <v>25.39</v>
      </c>
      <c r="BB1477" s="90">
        <v>25.774999999999999</v>
      </c>
      <c r="BC1477" s="76">
        <f t="shared" si="824"/>
        <v>25.345625000000002</v>
      </c>
      <c r="BD1477" s="76">
        <f t="shared" si="825"/>
        <v>25.391708333333337</v>
      </c>
      <c r="BE1477" s="77">
        <f t="shared" si="831"/>
        <v>1.6940793529455149E-2</v>
      </c>
      <c r="BF1477" s="77">
        <f t="shared" ref="BF1477:BF1540" si="859">(BA1477-BD1477)/BD1477</f>
        <v>-6.7279180703809274E-5</v>
      </c>
    </row>
    <row r="1478" spans="1:58" s="23" customFormat="1" ht="15.75" customHeight="1" x14ac:dyDescent="0.4">
      <c r="A1478" s="57">
        <v>44160</v>
      </c>
      <c r="B1478" s="112">
        <v>22.625</v>
      </c>
      <c r="C1478" s="112">
        <v>24.824999999999999</v>
      </c>
      <c r="D1478" s="112">
        <v>25.324999999999999</v>
      </c>
      <c r="E1478" s="112">
        <v>25.274999999999999</v>
      </c>
      <c r="F1478" s="112">
        <v>25.274999999999999</v>
      </c>
      <c r="G1478" s="112">
        <v>25.425000000000001</v>
      </c>
      <c r="H1478" s="113">
        <v>25.425000000000001</v>
      </c>
      <c r="I1478" s="90">
        <f t="shared" si="844"/>
        <v>23.319736842105264</v>
      </c>
      <c r="J1478" s="90">
        <f t="shared" si="845"/>
        <v>24.982894736842105</v>
      </c>
      <c r="K1478" s="114">
        <v>13</v>
      </c>
      <c r="L1478" s="115">
        <v>5.2631578947368418E-2</v>
      </c>
      <c r="M1478" s="90">
        <v>17.14</v>
      </c>
      <c r="N1478" s="90">
        <v>21.25</v>
      </c>
      <c r="O1478" s="90">
        <v>24.42</v>
      </c>
      <c r="P1478" s="90">
        <v>26</v>
      </c>
      <c r="Q1478" s="90">
        <v>27.11</v>
      </c>
      <c r="R1478" s="63">
        <f t="shared" si="833"/>
        <v>12.030000000000001</v>
      </c>
      <c r="S1478" s="64">
        <f t="shared" si="832"/>
        <v>-1.8022181146025905E-2</v>
      </c>
      <c r="T1478" s="65">
        <f t="shared" si="826"/>
        <v>0.80658823529411772</v>
      </c>
      <c r="U1478" s="65">
        <f t="shared" si="826"/>
        <v>0.87018837018837014</v>
      </c>
      <c r="V1478" s="65">
        <f t="shared" si="834"/>
        <v>0.81730769230769229</v>
      </c>
      <c r="W1478" s="65">
        <f t="shared" si="835"/>
        <v>0.78384360014754706</v>
      </c>
      <c r="X1478" s="61">
        <f t="shared" si="846"/>
        <v>9.7237569060773452E-2</v>
      </c>
      <c r="Y1478" s="66">
        <f t="shared" si="836"/>
        <v>5.9347181008902921E-3</v>
      </c>
      <c r="Z1478" s="61">
        <f t="shared" si="837"/>
        <v>7.1319753991987769E-2</v>
      </c>
      <c r="AA1478" s="67">
        <f t="shared" si="838"/>
        <v>23.319736842105264</v>
      </c>
      <c r="AB1478" s="68">
        <f t="shared" si="839"/>
        <v>6.4705882352941183E-2</v>
      </c>
      <c r="AC1478" s="69">
        <f t="shared" si="840"/>
        <v>9.7399380804953625E-2</v>
      </c>
      <c r="AD1478" s="70">
        <f>_xlfn.PERCENTILE.EXC(AC1478:$AC$5675,0.5)</f>
        <v>8.5579960277234357E-2</v>
      </c>
      <c r="AE1478" s="70">
        <f>_xlfn.PERCENTILE.EXC($AC1478:AC$5675,0.35)</f>
        <v>4.9054055162009648E-2</v>
      </c>
      <c r="AF1478" s="71">
        <f t="shared" si="828"/>
        <v>3.2144183295971747E-2</v>
      </c>
      <c r="AG1478" s="70">
        <f t="shared" si="829"/>
        <v>-0.27366487307327381</v>
      </c>
      <c r="AH1478" s="70">
        <f t="shared" si="830"/>
        <v>-0.29773719104760293</v>
      </c>
      <c r="AI1478" s="61" t="str">
        <f t="shared" si="855"/>
        <v>Short VOL</v>
      </c>
      <c r="AJ1478" s="68" t="str">
        <f t="shared" si="856"/>
        <v>Short VOL</v>
      </c>
      <c r="AK1478" s="72" t="str">
        <f t="shared" si="857"/>
        <v>00631L</v>
      </c>
      <c r="AL1478" s="73">
        <f t="shared" si="847"/>
        <v>1</v>
      </c>
      <c r="AM1478" s="72" t="str">
        <f t="shared" ref="AM1478:AM1541" si="860">IF(AO1478&lt;&gt;AQ1478,AM1479,AO1478)</f>
        <v>00631L</v>
      </c>
      <c r="AN1478" s="73">
        <f t="shared" si="848"/>
        <v>1</v>
      </c>
      <c r="AO1478" s="74" t="str">
        <f t="shared" si="854"/>
        <v>00631L</v>
      </c>
      <c r="AP1478" s="20">
        <f t="shared" si="849"/>
        <v>1</v>
      </c>
      <c r="AQ1478" s="74" t="str">
        <f t="shared" si="827"/>
        <v>00631L</v>
      </c>
      <c r="AR1478" s="20">
        <f t="shared" si="850"/>
        <v>1</v>
      </c>
      <c r="AS1478" s="74" t="str">
        <f t="shared" si="858"/>
        <v>00631L</v>
      </c>
      <c r="AT1478" s="20">
        <f t="shared" si="851"/>
        <v>1</v>
      </c>
      <c r="AU1478" s="74" t="str">
        <f t="shared" si="841"/>
        <v>00631L</v>
      </c>
      <c r="AV1478" s="20">
        <f t="shared" si="852"/>
        <v>1</v>
      </c>
      <c r="AW1478" s="74" t="str">
        <f t="shared" si="842"/>
        <v>00631L</v>
      </c>
      <c r="AX1478" s="20">
        <f t="shared" si="843"/>
        <v>1</v>
      </c>
      <c r="AY1478" s="20">
        <f t="shared" si="853"/>
        <v>0</v>
      </c>
      <c r="AZ1478" s="57">
        <v>44162</v>
      </c>
      <c r="BA1478" s="75">
        <v>25.88</v>
      </c>
      <c r="BB1478" s="90">
        <v>26.112500000000001</v>
      </c>
      <c r="BC1478" s="76">
        <f t="shared" ref="BC1478:BC1541" si="861">AVERAGE(BB1478:BB1537)</f>
        <v>25.290624999999999</v>
      </c>
      <c r="BD1478" s="76">
        <f t="shared" ref="BD1478:BD1541" si="862">AVERAGE(BA1478,BB1478:BB1536)</f>
        <v>25.347375000000003</v>
      </c>
      <c r="BE1478" s="77">
        <f t="shared" si="831"/>
        <v>3.2497219819597266E-2</v>
      </c>
      <c r="BF1478" s="77">
        <f t="shared" si="859"/>
        <v>2.1013024031087867E-2</v>
      </c>
    </row>
    <row r="1479" spans="1:58" s="23" customFormat="1" ht="15.75" customHeight="1" x14ac:dyDescent="0.4">
      <c r="A1479" s="57">
        <v>44159</v>
      </c>
      <c r="B1479" s="112">
        <v>23.6</v>
      </c>
      <c r="C1479" s="112">
        <v>25.625</v>
      </c>
      <c r="D1479" s="112">
        <v>25.824999999999999</v>
      </c>
      <c r="E1479" s="112">
        <v>25.7</v>
      </c>
      <c r="F1479" s="112">
        <v>25.725000000000001</v>
      </c>
      <c r="G1479" s="112">
        <v>25.875</v>
      </c>
      <c r="H1479" s="113">
        <v>25.875</v>
      </c>
      <c r="I1479" s="90">
        <f t="shared" si="844"/>
        <v>24.132894736842108</v>
      </c>
      <c r="J1479" s="90">
        <f t="shared" si="845"/>
        <v>25.67763157894737</v>
      </c>
      <c r="K1479" s="114">
        <v>14</v>
      </c>
      <c r="L1479" s="115">
        <v>5.2631578947368418E-2</v>
      </c>
      <c r="M1479" s="90">
        <v>18.399999999999999</v>
      </c>
      <c r="N1479" s="90">
        <v>21.64</v>
      </c>
      <c r="O1479" s="90">
        <v>24.84</v>
      </c>
      <c r="P1479" s="90">
        <v>26.3</v>
      </c>
      <c r="Q1479" s="90">
        <v>27.15</v>
      </c>
      <c r="R1479" s="63">
        <f t="shared" si="833"/>
        <v>11.100000000000001</v>
      </c>
      <c r="S1479" s="64">
        <f t="shared" si="832"/>
        <v>-4.5013239187996448E-2</v>
      </c>
      <c r="T1479" s="65">
        <f t="shared" si="826"/>
        <v>0.85027726432532336</v>
      </c>
      <c r="U1479" s="65">
        <f t="shared" si="826"/>
        <v>0.87117552334943638</v>
      </c>
      <c r="V1479" s="65">
        <f t="shared" si="834"/>
        <v>0.82281368821292777</v>
      </c>
      <c r="W1479" s="65">
        <f t="shared" si="835"/>
        <v>0.79705340699815841</v>
      </c>
      <c r="X1479" s="61">
        <f t="shared" si="846"/>
        <v>8.580508474576265E-2</v>
      </c>
      <c r="Y1479" s="66">
        <f t="shared" si="836"/>
        <v>6.8093385214008061E-3</v>
      </c>
      <c r="Z1479" s="61">
        <f t="shared" si="837"/>
        <v>6.4009595987132614E-2</v>
      </c>
      <c r="AA1479" s="67">
        <f t="shared" si="838"/>
        <v>24.132894736842104</v>
      </c>
      <c r="AB1479" s="68">
        <f t="shared" si="839"/>
        <v>9.0573012939001885E-2</v>
      </c>
      <c r="AC1479" s="69">
        <f t="shared" si="840"/>
        <v>0.11519846288549461</v>
      </c>
      <c r="AD1479" s="70">
        <f>_xlfn.PERCENTILE.EXC(AC1479:$AC$5675,0.5)</f>
        <v>8.5551611949127457E-2</v>
      </c>
      <c r="AE1479" s="70">
        <f>_xlfn.PERCENTILE.EXC($AC1479:AC$5675,0.35)</f>
        <v>4.9000967466876537E-2</v>
      </c>
      <c r="AF1479" s="71">
        <f t="shared" si="828"/>
        <v>3.2144183295971747E-2</v>
      </c>
      <c r="AG1479" s="70">
        <f t="shared" si="829"/>
        <v>-0.27366487307327381</v>
      </c>
      <c r="AH1479" s="70">
        <f t="shared" si="830"/>
        <v>-0.29773719104760293</v>
      </c>
      <c r="AI1479" s="61" t="str">
        <f t="shared" si="855"/>
        <v>Short VOL</v>
      </c>
      <c r="AJ1479" s="68" t="str">
        <f t="shared" si="856"/>
        <v>Short VOL</v>
      </c>
      <c r="AK1479" s="72" t="str">
        <f t="shared" si="857"/>
        <v>00631L</v>
      </c>
      <c r="AL1479" s="73">
        <f t="shared" si="847"/>
        <v>1</v>
      </c>
      <c r="AM1479" s="72" t="str">
        <f t="shared" si="860"/>
        <v>00631L</v>
      </c>
      <c r="AN1479" s="73">
        <f t="shared" si="848"/>
        <v>1</v>
      </c>
      <c r="AO1479" s="74" t="str">
        <f t="shared" si="854"/>
        <v>00631L</v>
      </c>
      <c r="AP1479" s="20">
        <f t="shared" si="849"/>
        <v>1</v>
      </c>
      <c r="AQ1479" s="74" t="str">
        <f t="shared" si="827"/>
        <v>00631L</v>
      </c>
      <c r="AR1479" s="20">
        <f t="shared" si="850"/>
        <v>1</v>
      </c>
      <c r="AS1479" s="74" t="str">
        <f t="shared" si="858"/>
        <v>00631L</v>
      </c>
      <c r="AT1479" s="20">
        <f t="shared" si="851"/>
        <v>1</v>
      </c>
      <c r="AU1479" s="74" t="str">
        <f t="shared" si="841"/>
        <v>00631L</v>
      </c>
      <c r="AV1479" s="20">
        <f t="shared" si="852"/>
        <v>1</v>
      </c>
      <c r="AW1479" s="74" t="str">
        <f t="shared" si="842"/>
        <v>00631L</v>
      </c>
      <c r="AX1479" s="20">
        <f t="shared" si="843"/>
        <v>1</v>
      </c>
      <c r="AY1479" s="20">
        <f t="shared" si="853"/>
        <v>0</v>
      </c>
      <c r="AZ1479" s="57">
        <v>44160</v>
      </c>
      <c r="BA1479" s="75">
        <v>26.08</v>
      </c>
      <c r="BB1479" s="90">
        <v>26.324999999999999</v>
      </c>
      <c r="BC1479" s="76">
        <f t="shared" si="861"/>
        <v>25.22666666666667</v>
      </c>
      <c r="BD1479" s="76">
        <f t="shared" si="862"/>
        <v>25.290083333333332</v>
      </c>
      <c r="BE1479" s="77">
        <f t="shared" si="831"/>
        <v>4.3538583509513569E-2</v>
      </c>
      <c r="BF1479" s="77">
        <f t="shared" si="859"/>
        <v>3.1234245306954966E-2</v>
      </c>
    </row>
    <row r="1480" spans="1:58" s="23" customFormat="1" ht="15.75" customHeight="1" x14ac:dyDescent="0.4">
      <c r="A1480" s="57">
        <v>44158</v>
      </c>
      <c r="B1480" s="112">
        <v>24.1</v>
      </c>
      <c r="C1480" s="112">
        <v>25.725000000000001</v>
      </c>
      <c r="D1480" s="112">
        <v>25.875</v>
      </c>
      <c r="E1480" s="112">
        <v>25.725000000000001</v>
      </c>
      <c r="F1480" s="112">
        <v>25.824999999999999</v>
      </c>
      <c r="G1480" s="112">
        <v>27.875</v>
      </c>
      <c r="H1480" s="113">
        <v>27.85</v>
      </c>
      <c r="I1480" s="90">
        <f t="shared" si="844"/>
        <v>24.442105263157895</v>
      </c>
      <c r="J1480" s="90">
        <f t="shared" si="845"/>
        <v>25.756578947368421</v>
      </c>
      <c r="K1480" s="114">
        <v>15</v>
      </c>
      <c r="L1480" s="115">
        <v>5.2631578947368418E-2</v>
      </c>
      <c r="M1480" s="90">
        <v>19.579999999999998</v>
      </c>
      <c r="N1480" s="90">
        <v>22.66</v>
      </c>
      <c r="O1480" s="90">
        <v>25.43</v>
      </c>
      <c r="P1480" s="90">
        <v>26.65</v>
      </c>
      <c r="Q1480" s="90">
        <v>27.37</v>
      </c>
      <c r="R1480" s="63">
        <f t="shared" si="833"/>
        <v>9.8400000000000034</v>
      </c>
      <c r="S1480" s="64">
        <f t="shared" si="832"/>
        <v>-4.3881856540084356E-2</v>
      </c>
      <c r="T1480" s="65">
        <f t="shared" si="826"/>
        <v>0.86407766990291257</v>
      </c>
      <c r="U1480" s="65">
        <f t="shared" si="826"/>
        <v>0.89107353519465204</v>
      </c>
      <c r="V1480" s="65">
        <f t="shared" si="834"/>
        <v>0.85028142589118205</v>
      </c>
      <c r="W1480" s="65">
        <f t="shared" si="835"/>
        <v>0.8279137742053343</v>
      </c>
      <c r="X1480" s="61">
        <f t="shared" si="846"/>
        <v>6.7427385892116179E-2</v>
      </c>
      <c r="Y1480" s="66">
        <f t="shared" si="836"/>
        <v>8.2604470359572399E-2</v>
      </c>
      <c r="Z1480" s="61">
        <f t="shared" si="837"/>
        <v>5.3779069767441845E-2</v>
      </c>
      <c r="AA1480" s="67">
        <f t="shared" si="838"/>
        <v>24.442105263157895</v>
      </c>
      <c r="AB1480" s="68">
        <f t="shared" si="839"/>
        <v>6.3548102383053889E-2</v>
      </c>
      <c r="AC1480" s="69">
        <f t="shared" si="840"/>
        <v>7.864542202815071E-2</v>
      </c>
      <c r="AD1480" s="70">
        <f>_xlfn.PERCENTILE.EXC(AC1480:$AC$5675,0.5)</f>
        <v>8.5520129765284253E-2</v>
      </c>
      <c r="AE1480" s="70">
        <f>_xlfn.PERCENTILE.EXC($AC1480:AC$5675,0.35)</f>
        <v>4.8953493765794803E-2</v>
      </c>
      <c r="AF1480" s="71">
        <f t="shared" si="828"/>
        <v>3.2144183295971747E-2</v>
      </c>
      <c r="AG1480" s="70">
        <f t="shared" si="829"/>
        <v>-0.27366487307327381</v>
      </c>
      <c r="AH1480" s="70">
        <f t="shared" si="830"/>
        <v>-0.29773719104760293</v>
      </c>
      <c r="AI1480" s="61" t="str">
        <f t="shared" si="855"/>
        <v>Safety</v>
      </c>
      <c r="AJ1480" s="68" t="str">
        <f t="shared" si="856"/>
        <v>Short VOL</v>
      </c>
      <c r="AK1480" s="72" t="str">
        <f t="shared" si="857"/>
        <v>00631L</v>
      </c>
      <c r="AL1480" s="73">
        <f t="shared" si="847"/>
        <v>1</v>
      </c>
      <c r="AM1480" s="72" t="str">
        <f t="shared" si="860"/>
        <v>00631L</v>
      </c>
      <c r="AN1480" s="73">
        <f t="shared" si="848"/>
        <v>1</v>
      </c>
      <c r="AO1480" s="74" t="str">
        <f t="shared" si="854"/>
        <v>00631L</v>
      </c>
      <c r="AP1480" s="20">
        <f t="shared" si="849"/>
        <v>1</v>
      </c>
      <c r="AQ1480" s="74" t="str">
        <f t="shared" si="827"/>
        <v>00631L</v>
      </c>
      <c r="AR1480" s="20">
        <f t="shared" si="850"/>
        <v>1</v>
      </c>
      <c r="AS1480" s="74" t="str">
        <f t="shared" si="858"/>
        <v>00631L</v>
      </c>
      <c r="AT1480" s="20">
        <f t="shared" si="851"/>
        <v>1</v>
      </c>
      <c r="AU1480" s="74" t="str">
        <f t="shared" si="841"/>
        <v>00631L</v>
      </c>
      <c r="AV1480" s="20">
        <f t="shared" si="852"/>
        <v>1</v>
      </c>
      <c r="AW1480" s="74" t="str">
        <f t="shared" si="842"/>
        <v>00631L</v>
      </c>
      <c r="AX1480" s="20">
        <f t="shared" si="843"/>
        <v>1</v>
      </c>
      <c r="AY1480" s="20">
        <f t="shared" si="853"/>
        <v>0</v>
      </c>
      <c r="AZ1480" s="57">
        <v>44159</v>
      </c>
      <c r="BA1480" s="75">
        <v>26.3</v>
      </c>
      <c r="BB1480" s="90">
        <v>26.35</v>
      </c>
      <c r="BC1480" s="76">
        <f t="shared" si="861"/>
        <v>25.162916666666668</v>
      </c>
      <c r="BD1480" s="76">
        <f t="shared" si="862"/>
        <v>25.22625</v>
      </c>
      <c r="BE1480" s="77">
        <f t="shared" si="831"/>
        <v>4.7175903694259093E-2</v>
      </c>
      <c r="BF1480" s="77">
        <f t="shared" si="859"/>
        <v>4.2564788662603457E-2</v>
      </c>
    </row>
    <row r="1481" spans="1:58" s="23" customFormat="1" ht="15.75" customHeight="1" x14ac:dyDescent="0.4">
      <c r="A1481" s="57">
        <v>44155</v>
      </c>
      <c r="B1481" s="112">
        <v>24.375</v>
      </c>
      <c r="C1481" s="112">
        <v>25.824999999999999</v>
      </c>
      <c r="D1481" s="112">
        <v>25.975000000000001</v>
      </c>
      <c r="E1481" s="112">
        <v>25.925000000000001</v>
      </c>
      <c r="F1481" s="112">
        <v>26.024999999999999</v>
      </c>
      <c r="G1481" s="112">
        <v>26.074999999999999</v>
      </c>
      <c r="H1481" s="113">
        <v>26.1</v>
      </c>
      <c r="I1481" s="90">
        <f t="shared" si="844"/>
        <v>24.603947368421053</v>
      </c>
      <c r="J1481" s="90">
        <f t="shared" si="845"/>
        <v>25.848684210526315</v>
      </c>
      <c r="K1481" s="114">
        <v>16</v>
      </c>
      <c r="L1481" s="115">
        <v>5.2631578947368418E-2</v>
      </c>
      <c r="M1481" s="90">
        <v>19.86</v>
      </c>
      <c r="N1481" s="90">
        <v>23.7</v>
      </c>
      <c r="O1481" s="90">
        <v>26.06</v>
      </c>
      <c r="P1481" s="90">
        <v>27.07</v>
      </c>
      <c r="Q1481" s="90">
        <v>27.76</v>
      </c>
      <c r="R1481" s="63">
        <f t="shared" si="833"/>
        <v>9.5699999999999932</v>
      </c>
      <c r="S1481" s="64">
        <f t="shared" si="832"/>
        <v>2.5530073561228901E-2</v>
      </c>
      <c r="T1481" s="65">
        <f t="shared" ref="T1481:U1544" si="863">M1481/N1481</f>
        <v>0.83797468354430382</v>
      </c>
      <c r="U1481" s="65">
        <f t="shared" si="863"/>
        <v>0.90943975441289338</v>
      </c>
      <c r="V1481" s="65">
        <f t="shared" si="834"/>
        <v>0.8755079423716291</v>
      </c>
      <c r="W1481" s="65">
        <f t="shared" si="835"/>
        <v>0.85374639769452443</v>
      </c>
      <c r="X1481" s="61">
        <f t="shared" si="846"/>
        <v>5.9487179487179458E-2</v>
      </c>
      <c r="Y1481" s="66">
        <f t="shared" si="836"/>
        <v>6.7502410800386005E-3</v>
      </c>
      <c r="Z1481" s="61">
        <f t="shared" si="837"/>
        <v>5.059094069201555E-2</v>
      </c>
      <c r="AA1481" s="67">
        <f t="shared" si="838"/>
        <v>24.60394736842105</v>
      </c>
      <c r="AB1481" s="68">
        <f t="shared" si="839"/>
        <v>2.8481012658227878E-2</v>
      </c>
      <c r="AC1481" s="69">
        <f t="shared" si="840"/>
        <v>3.8141239173883991E-2</v>
      </c>
      <c r="AD1481" s="70">
        <f>_xlfn.PERCENTILE.EXC(AC1481:$AC$5675,0.5)</f>
        <v>8.5551611949127457E-2</v>
      </c>
      <c r="AE1481" s="70">
        <f>_xlfn.PERCENTILE.EXC($AC1481:AC$5675,0.35)</f>
        <v>4.893970402902139E-2</v>
      </c>
      <c r="AF1481" s="71">
        <f t="shared" si="828"/>
        <v>3.2144183295971747E-2</v>
      </c>
      <c r="AG1481" s="70">
        <f t="shared" si="829"/>
        <v>-0.27366487307327381</v>
      </c>
      <c r="AH1481" s="70">
        <f t="shared" si="830"/>
        <v>-0.29773719104760293</v>
      </c>
      <c r="AI1481" s="61" t="str">
        <f t="shared" si="855"/>
        <v>Safety</v>
      </c>
      <c r="AJ1481" s="68" t="str">
        <f t="shared" si="856"/>
        <v>Short VOL</v>
      </c>
      <c r="AK1481" s="72" t="str">
        <f t="shared" si="857"/>
        <v>00631L</v>
      </c>
      <c r="AL1481" s="73">
        <f t="shared" si="847"/>
        <v>1</v>
      </c>
      <c r="AM1481" s="72" t="str">
        <f t="shared" si="860"/>
        <v>00631L</v>
      </c>
      <c r="AN1481" s="73">
        <f t="shared" si="848"/>
        <v>1</v>
      </c>
      <c r="AO1481" s="74" t="str">
        <f t="shared" si="854"/>
        <v>00631L</v>
      </c>
      <c r="AP1481" s="20">
        <f t="shared" si="849"/>
        <v>1</v>
      </c>
      <c r="AQ1481" s="74" t="str">
        <f t="shared" si="827"/>
        <v>00631L</v>
      </c>
      <c r="AR1481" s="20">
        <f t="shared" si="850"/>
        <v>1</v>
      </c>
      <c r="AS1481" s="74" t="str">
        <f t="shared" si="858"/>
        <v>00631L</v>
      </c>
      <c r="AT1481" s="20">
        <f t="shared" si="851"/>
        <v>1</v>
      </c>
      <c r="AU1481" s="74" t="str">
        <f t="shared" si="841"/>
        <v>00631L</v>
      </c>
      <c r="AV1481" s="20">
        <f t="shared" si="852"/>
        <v>1</v>
      </c>
      <c r="AW1481" s="74" t="str">
        <f t="shared" si="842"/>
        <v>00635U</v>
      </c>
      <c r="AX1481" s="20">
        <f t="shared" si="843"/>
        <v>0</v>
      </c>
      <c r="AY1481" s="20">
        <f t="shared" si="853"/>
        <v>0</v>
      </c>
      <c r="AZ1481" s="57">
        <v>44158</v>
      </c>
      <c r="BA1481" s="75">
        <v>26.35</v>
      </c>
      <c r="BB1481" s="90">
        <v>26.637499999999999</v>
      </c>
      <c r="BC1481" s="76">
        <f t="shared" si="861"/>
        <v>25.096458333333331</v>
      </c>
      <c r="BD1481" s="76">
        <f t="shared" si="862"/>
        <v>25.162916666666668</v>
      </c>
      <c r="BE1481" s="77">
        <f t="shared" si="831"/>
        <v>6.1404746685704399E-2</v>
      </c>
      <c r="BF1481" s="77">
        <f t="shared" si="859"/>
        <v>4.7175903694259093E-2</v>
      </c>
    </row>
    <row r="1482" spans="1:58" s="23" customFormat="1" ht="15.75" customHeight="1" x14ac:dyDescent="0.4">
      <c r="A1482" s="57">
        <v>44154</v>
      </c>
      <c r="B1482" s="112">
        <v>24.475000000000001</v>
      </c>
      <c r="C1482" s="112">
        <v>25.925000000000001</v>
      </c>
      <c r="D1482" s="112">
        <v>26.074999999999999</v>
      </c>
      <c r="E1482" s="112">
        <v>25.925000000000001</v>
      </c>
      <c r="F1482" s="112">
        <v>25.975000000000001</v>
      </c>
      <c r="G1482" s="112">
        <v>25.975000000000001</v>
      </c>
      <c r="H1482" s="113">
        <v>25.925000000000001</v>
      </c>
      <c r="I1482" s="90">
        <f t="shared" si="844"/>
        <v>24.627631578947369</v>
      </c>
      <c r="J1482" s="90">
        <f t="shared" si="845"/>
        <v>25.940789473684212</v>
      </c>
      <c r="K1482" s="114">
        <v>17</v>
      </c>
      <c r="L1482" s="115">
        <v>5.2631578947368418E-2</v>
      </c>
      <c r="M1482" s="90">
        <v>19.260000000000002</v>
      </c>
      <c r="N1482" s="90">
        <v>23.11</v>
      </c>
      <c r="O1482" s="90">
        <v>25.8</v>
      </c>
      <c r="P1482" s="90">
        <v>26.82</v>
      </c>
      <c r="Q1482" s="90">
        <v>27.94</v>
      </c>
      <c r="R1482" s="63">
        <f t="shared" si="833"/>
        <v>10.25</v>
      </c>
      <c r="S1482" s="64">
        <f t="shared" si="832"/>
        <v>-3.0620805369127535E-2</v>
      </c>
      <c r="T1482" s="65">
        <f t="shared" si="863"/>
        <v>0.83340545218520135</v>
      </c>
      <c r="U1482" s="65">
        <f t="shared" si="863"/>
        <v>0.8957364341085271</v>
      </c>
      <c r="V1482" s="65">
        <f t="shared" si="834"/>
        <v>0.86167039522744215</v>
      </c>
      <c r="W1482" s="65">
        <f t="shared" si="835"/>
        <v>0.82712956335003573</v>
      </c>
      <c r="X1482" s="61">
        <f t="shared" si="846"/>
        <v>5.9244126659856962E-2</v>
      </c>
      <c r="Y1482" s="66">
        <f t="shared" si="836"/>
        <v>0</v>
      </c>
      <c r="Z1482" s="61">
        <f t="shared" si="837"/>
        <v>5.3320510765614192E-2</v>
      </c>
      <c r="AA1482" s="67">
        <f t="shared" si="838"/>
        <v>24.627631578947373</v>
      </c>
      <c r="AB1482" s="68">
        <f t="shared" si="839"/>
        <v>5.9065339679792384E-2</v>
      </c>
      <c r="AC1482" s="69">
        <f t="shared" si="840"/>
        <v>6.5669908219271891E-2</v>
      </c>
      <c r="AD1482" s="70">
        <f>_xlfn.PERCENTILE.EXC(AC1482:$AC$5675,0.5)</f>
        <v>8.5579960277234357E-2</v>
      </c>
      <c r="AE1482" s="70">
        <f>_xlfn.PERCENTILE.EXC($AC1482:AC$5675,0.35)</f>
        <v>4.8993383510428958E-2</v>
      </c>
      <c r="AF1482" s="71">
        <f t="shared" si="828"/>
        <v>3.2144183295971747E-2</v>
      </c>
      <c r="AG1482" s="70">
        <f t="shared" si="829"/>
        <v>-0.27366487307327381</v>
      </c>
      <c r="AH1482" s="70">
        <f t="shared" si="830"/>
        <v>-0.29773719104760293</v>
      </c>
      <c r="AI1482" s="61" t="str">
        <f t="shared" si="855"/>
        <v>Safety</v>
      </c>
      <c r="AJ1482" s="68" t="str">
        <f t="shared" si="856"/>
        <v>Short VOL</v>
      </c>
      <c r="AK1482" s="72" t="str">
        <f t="shared" si="857"/>
        <v>00631L</v>
      </c>
      <c r="AL1482" s="73">
        <f t="shared" si="847"/>
        <v>1</v>
      </c>
      <c r="AM1482" s="72" t="str">
        <f t="shared" si="860"/>
        <v>00631L</v>
      </c>
      <c r="AN1482" s="73">
        <f t="shared" si="848"/>
        <v>1</v>
      </c>
      <c r="AO1482" s="74" t="str">
        <f t="shared" si="854"/>
        <v>00631L</v>
      </c>
      <c r="AP1482" s="20">
        <f t="shared" si="849"/>
        <v>1</v>
      </c>
      <c r="AQ1482" s="74" t="str">
        <f t="shared" ref="AQ1482:AQ1545" si="864">IF(BB1482&gt;BC1482,IF(BE1482&lt;0.2,"00631L","00635U"),"00635U")</f>
        <v>00631L</v>
      </c>
      <c r="AR1482" s="20">
        <f t="shared" si="850"/>
        <v>1</v>
      </c>
      <c r="AS1482" s="74" t="str">
        <f t="shared" si="858"/>
        <v>00631L</v>
      </c>
      <c r="AT1482" s="20">
        <f t="shared" si="851"/>
        <v>1</v>
      </c>
      <c r="AU1482" s="74" t="str">
        <f t="shared" si="841"/>
        <v>00631L</v>
      </c>
      <c r="AV1482" s="20">
        <f t="shared" si="852"/>
        <v>1</v>
      </c>
      <c r="AW1482" s="74" t="str">
        <f t="shared" si="842"/>
        <v>00631L</v>
      </c>
      <c r="AX1482" s="20">
        <f t="shared" si="843"/>
        <v>1</v>
      </c>
      <c r="AY1482" s="20">
        <f t="shared" si="853"/>
        <v>0</v>
      </c>
      <c r="AZ1482" s="57">
        <v>44155</v>
      </c>
      <c r="BA1482" s="75">
        <v>26.51</v>
      </c>
      <c r="BB1482" s="90">
        <v>26.237500000000001</v>
      </c>
      <c r="BC1482" s="76">
        <f t="shared" si="861"/>
        <v>25.023541666666667</v>
      </c>
      <c r="BD1482" s="76">
        <f t="shared" si="862"/>
        <v>25.094333333333331</v>
      </c>
      <c r="BE1482" s="77">
        <f t="shared" si="831"/>
        <v>4.85126505873636E-2</v>
      </c>
      <c r="BF1482" s="77">
        <f t="shared" si="859"/>
        <v>5.6413798599949667E-2</v>
      </c>
    </row>
    <row r="1483" spans="1:58" s="23" customFormat="1" ht="15.75" customHeight="1" x14ac:dyDescent="0.4">
      <c r="A1483" s="57">
        <v>44153</v>
      </c>
      <c r="B1483" s="112">
        <v>24.875</v>
      </c>
      <c r="C1483" s="112">
        <v>26.175000000000001</v>
      </c>
      <c r="D1483" s="112">
        <v>26.225000000000001</v>
      </c>
      <c r="E1483" s="112">
        <v>26.125</v>
      </c>
      <c r="F1483" s="112">
        <v>26.125</v>
      </c>
      <c r="G1483" s="112">
        <v>26.175000000000001</v>
      </c>
      <c r="H1483" s="113">
        <v>26.274999999999999</v>
      </c>
      <c r="I1483" s="90">
        <f t="shared" si="844"/>
        <v>24.943421052631578</v>
      </c>
      <c r="J1483" s="90">
        <f t="shared" si="845"/>
        <v>26.17763157894737</v>
      </c>
      <c r="K1483" s="114">
        <v>18</v>
      </c>
      <c r="L1483" s="115">
        <v>5.2631578947368418E-2</v>
      </c>
      <c r="M1483" s="90">
        <v>19.59</v>
      </c>
      <c r="N1483" s="90">
        <v>23.84</v>
      </c>
      <c r="O1483" s="90">
        <v>26.39</v>
      </c>
      <c r="P1483" s="90">
        <v>27.61</v>
      </c>
      <c r="Q1483" s="90">
        <v>28.81</v>
      </c>
      <c r="R1483" s="63">
        <f t="shared" si="833"/>
        <v>10.57</v>
      </c>
      <c r="S1483" s="64">
        <f t="shared" si="832"/>
        <v>4.9757815940114442E-2</v>
      </c>
      <c r="T1483" s="65">
        <f t="shared" si="863"/>
        <v>0.82172818791946312</v>
      </c>
      <c r="U1483" s="65">
        <f t="shared" si="863"/>
        <v>0.9033724895793861</v>
      </c>
      <c r="V1483" s="65">
        <f t="shared" si="834"/>
        <v>0.86345526982977183</v>
      </c>
      <c r="W1483" s="65">
        <f t="shared" si="835"/>
        <v>0.82749045470322813</v>
      </c>
      <c r="X1483" s="61">
        <f t="shared" si="846"/>
        <v>5.2261306532663344E-2</v>
      </c>
      <c r="Y1483" s="66">
        <f t="shared" si="836"/>
        <v>5.7416267942583185E-3</v>
      </c>
      <c r="Z1483" s="61">
        <f t="shared" si="837"/>
        <v>4.9480403017355165E-2</v>
      </c>
      <c r="AA1483" s="67">
        <f t="shared" si="838"/>
        <v>24.943421052631578</v>
      </c>
      <c r="AB1483" s="68">
        <f t="shared" si="839"/>
        <v>4.3414429530201346E-2</v>
      </c>
      <c r="AC1483" s="69">
        <f t="shared" si="840"/>
        <v>4.6284440127163512E-2</v>
      </c>
      <c r="AD1483" s="70">
        <f>_xlfn.PERCENTILE.EXC(AC1483:$AC$5675,0.5)</f>
        <v>8.5608308605341243E-2</v>
      </c>
      <c r="AE1483" s="70">
        <f>_xlfn.PERCENTILE.EXC($AC1483:AC$5675,0.35)</f>
        <v>4.8951523803398601E-2</v>
      </c>
      <c r="AF1483" s="71">
        <f t="shared" si="828"/>
        <v>3.2144183295971747E-2</v>
      </c>
      <c r="AG1483" s="70">
        <f t="shared" si="829"/>
        <v>-0.27366487307327381</v>
      </c>
      <c r="AH1483" s="70">
        <f t="shared" si="830"/>
        <v>-0.29773719104760293</v>
      </c>
      <c r="AI1483" s="61" t="str">
        <f t="shared" si="855"/>
        <v>Safety</v>
      </c>
      <c r="AJ1483" s="68" t="str">
        <f t="shared" si="856"/>
        <v>Short VOL</v>
      </c>
      <c r="AK1483" s="72" t="str">
        <f t="shared" si="857"/>
        <v>00631L</v>
      </c>
      <c r="AL1483" s="73">
        <f t="shared" si="847"/>
        <v>1</v>
      </c>
      <c r="AM1483" s="72" t="str">
        <f t="shared" si="860"/>
        <v>00631L</v>
      </c>
      <c r="AN1483" s="73">
        <f t="shared" si="848"/>
        <v>1</v>
      </c>
      <c r="AO1483" s="74" t="str">
        <f t="shared" si="854"/>
        <v>00631L</v>
      </c>
      <c r="AP1483" s="20">
        <f t="shared" si="849"/>
        <v>1</v>
      </c>
      <c r="AQ1483" s="74" t="str">
        <f t="shared" si="864"/>
        <v>00631L</v>
      </c>
      <c r="AR1483" s="20">
        <f t="shared" si="850"/>
        <v>1</v>
      </c>
      <c r="AS1483" s="74" t="str">
        <f t="shared" si="858"/>
        <v>00631L</v>
      </c>
      <c r="AT1483" s="20">
        <f t="shared" si="851"/>
        <v>1</v>
      </c>
      <c r="AU1483" s="74" t="str">
        <f t="shared" si="841"/>
        <v>00631L</v>
      </c>
      <c r="AV1483" s="20">
        <f t="shared" si="852"/>
        <v>1</v>
      </c>
      <c r="AW1483" s="74" t="str">
        <f t="shared" si="842"/>
        <v>00635U</v>
      </c>
      <c r="AX1483" s="20">
        <f t="shared" si="843"/>
        <v>0</v>
      </c>
      <c r="AY1483" s="20">
        <f t="shared" si="853"/>
        <v>0</v>
      </c>
      <c r="AZ1483" s="57">
        <v>44154</v>
      </c>
      <c r="BA1483" s="75">
        <v>26.64</v>
      </c>
      <c r="BB1483" s="90">
        <v>26.137499999999999</v>
      </c>
      <c r="BC1483" s="76">
        <f t="shared" si="861"/>
        <v>24.956458333333334</v>
      </c>
      <c r="BD1483" s="76">
        <f t="shared" si="862"/>
        <v>25.030249999999999</v>
      </c>
      <c r="BE1483" s="77">
        <f t="shared" si="831"/>
        <v>4.7324089455802139E-2</v>
      </c>
      <c r="BF1483" s="77">
        <f t="shared" si="859"/>
        <v>6.4312182259466125E-2</v>
      </c>
    </row>
    <row r="1484" spans="1:58" s="23" customFormat="1" ht="15.75" customHeight="1" x14ac:dyDescent="0.4">
      <c r="A1484" s="57">
        <v>44152</v>
      </c>
      <c r="B1484" s="112">
        <v>22.975000000000001</v>
      </c>
      <c r="C1484" s="112">
        <v>24.024999999999999</v>
      </c>
      <c r="D1484" s="112">
        <v>25.225000000000001</v>
      </c>
      <c r="E1484" s="112">
        <v>25.375</v>
      </c>
      <c r="F1484" s="112">
        <v>25.375</v>
      </c>
      <c r="G1484" s="112">
        <v>25.425000000000001</v>
      </c>
      <c r="H1484" s="113">
        <v>25.425000000000001</v>
      </c>
      <c r="I1484" s="90">
        <f t="shared" si="844"/>
        <v>24.024999999999999</v>
      </c>
      <c r="J1484" s="90">
        <f t="shared" si="845"/>
        <v>25.225000000000001</v>
      </c>
      <c r="K1484" s="114">
        <v>0</v>
      </c>
      <c r="L1484" s="115">
        <v>0.05</v>
      </c>
      <c r="M1484" s="90">
        <v>18.809999999999999</v>
      </c>
      <c r="N1484" s="90">
        <v>22.71</v>
      </c>
      <c r="O1484" s="90">
        <v>25.38</v>
      </c>
      <c r="P1484" s="90">
        <v>26.73</v>
      </c>
      <c r="Q1484" s="90">
        <v>27.74</v>
      </c>
      <c r="R1484" s="63">
        <f t="shared" si="833"/>
        <v>10.590000000000003</v>
      </c>
      <c r="S1484" s="64">
        <f t="shared" si="832"/>
        <v>1.1581291759465548E-2</v>
      </c>
      <c r="T1484" s="65">
        <f t="shared" si="863"/>
        <v>0.8282694848084543</v>
      </c>
      <c r="U1484" s="65">
        <f t="shared" si="863"/>
        <v>0.89479905437352247</v>
      </c>
      <c r="V1484" s="65">
        <f t="shared" si="834"/>
        <v>0.84960718294051629</v>
      </c>
      <c r="W1484" s="65">
        <f t="shared" si="835"/>
        <v>0.818673395818313</v>
      </c>
      <c r="X1484" s="61">
        <f t="shared" si="846"/>
        <v>4.5701849836778982E-2</v>
      </c>
      <c r="Y1484" s="66">
        <f t="shared" si="836"/>
        <v>1.9704433497537226E-3</v>
      </c>
      <c r="Z1484" s="61">
        <f t="shared" si="837"/>
        <v>4.9947970863683785E-2</v>
      </c>
      <c r="AA1484" s="67">
        <f t="shared" si="838"/>
        <v>24.024999999999999</v>
      </c>
      <c r="AB1484" s="68">
        <f t="shared" si="839"/>
        <v>1.1668868339938378E-2</v>
      </c>
      <c r="AC1484" s="69">
        <f t="shared" si="840"/>
        <v>5.7904007045354366E-2</v>
      </c>
      <c r="AD1484" s="70">
        <f>_xlfn.PERCENTILE.EXC(AC1484:$AC$5675,0.5)</f>
        <v>8.5610143886003881E-2</v>
      </c>
      <c r="AE1484" s="70">
        <f>_xlfn.PERCENTILE.EXC($AC1484:AC$5675,0.35)</f>
        <v>4.9038887249114482E-2</v>
      </c>
      <c r="AF1484" s="71">
        <f t="shared" si="828"/>
        <v>3.2144183295971747E-2</v>
      </c>
      <c r="AG1484" s="70">
        <f t="shared" si="829"/>
        <v>-0.27366487307327381</v>
      </c>
      <c r="AH1484" s="70">
        <f t="shared" si="830"/>
        <v>-0.29773719104760293</v>
      </c>
      <c r="AI1484" s="61" t="str">
        <f t="shared" si="855"/>
        <v>Safety</v>
      </c>
      <c r="AJ1484" s="68" t="str">
        <f t="shared" si="856"/>
        <v>Short VOL</v>
      </c>
      <c r="AK1484" s="72" t="str">
        <f t="shared" si="857"/>
        <v>00631L</v>
      </c>
      <c r="AL1484" s="73">
        <f t="shared" si="847"/>
        <v>1</v>
      </c>
      <c r="AM1484" s="72" t="str">
        <f t="shared" si="860"/>
        <v>00631L</v>
      </c>
      <c r="AN1484" s="73">
        <f t="shared" si="848"/>
        <v>1</v>
      </c>
      <c r="AO1484" s="74" t="str">
        <f t="shared" si="854"/>
        <v>00631L</v>
      </c>
      <c r="AP1484" s="20">
        <f t="shared" si="849"/>
        <v>1</v>
      </c>
      <c r="AQ1484" s="74" t="str">
        <f t="shared" si="864"/>
        <v>00631L</v>
      </c>
      <c r="AR1484" s="20">
        <f t="shared" si="850"/>
        <v>1</v>
      </c>
      <c r="AS1484" s="74" t="str">
        <f t="shared" si="858"/>
        <v>00631L</v>
      </c>
      <c r="AT1484" s="20">
        <f t="shared" si="851"/>
        <v>1</v>
      </c>
      <c r="AU1484" s="74" t="str">
        <f t="shared" si="841"/>
        <v>00631L</v>
      </c>
      <c r="AV1484" s="20">
        <f t="shared" si="852"/>
        <v>1</v>
      </c>
      <c r="AW1484" s="74" t="str">
        <f t="shared" si="842"/>
        <v>00631L</v>
      </c>
      <c r="AX1484" s="20">
        <f t="shared" si="843"/>
        <v>1</v>
      </c>
      <c r="AY1484" s="20">
        <f t="shared" si="853"/>
        <v>0</v>
      </c>
      <c r="AZ1484" s="57">
        <v>44153</v>
      </c>
      <c r="BA1484" s="75">
        <v>26.11</v>
      </c>
      <c r="BB1484" s="90">
        <v>25.8125</v>
      </c>
      <c r="BC1484" s="76">
        <f t="shared" si="861"/>
        <v>24.891249999999999</v>
      </c>
      <c r="BD1484" s="76">
        <f t="shared" si="862"/>
        <v>24.956000000000003</v>
      </c>
      <c r="BE1484" s="77">
        <f t="shared" si="831"/>
        <v>3.7010997840606664E-2</v>
      </c>
      <c r="BF1484" s="77">
        <f t="shared" si="859"/>
        <v>4.6241384837313521E-2</v>
      </c>
    </row>
    <row r="1485" spans="1:58" s="23" customFormat="1" ht="15.75" customHeight="1" x14ac:dyDescent="0.4">
      <c r="A1485" s="57">
        <v>44151</v>
      </c>
      <c r="B1485" s="112">
        <v>22.925000000000001</v>
      </c>
      <c r="C1485" s="112">
        <v>24.524999999999999</v>
      </c>
      <c r="D1485" s="112">
        <v>25.524999999999999</v>
      </c>
      <c r="E1485" s="112">
        <v>25.574999999999999</v>
      </c>
      <c r="F1485" s="112">
        <v>25.524999999999999</v>
      </c>
      <c r="G1485" s="112">
        <v>25.655000000000001</v>
      </c>
      <c r="H1485" s="113">
        <v>25.675000000000001</v>
      </c>
      <c r="I1485" s="90">
        <f t="shared" si="844"/>
        <v>24.445</v>
      </c>
      <c r="J1485" s="90">
        <f t="shared" si="845"/>
        <v>25.474999999999998</v>
      </c>
      <c r="K1485" s="114">
        <v>1</v>
      </c>
      <c r="L1485" s="115">
        <v>0.05</v>
      </c>
      <c r="M1485" s="90">
        <v>19.329999999999998</v>
      </c>
      <c r="N1485" s="90">
        <v>22.45</v>
      </c>
      <c r="O1485" s="90">
        <v>25.35</v>
      </c>
      <c r="P1485" s="90">
        <v>26.61</v>
      </c>
      <c r="Q1485" s="90">
        <v>27.55</v>
      </c>
      <c r="R1485" s="63">
        <f t="shared" si="833"/>
        <v>10.18</v>
      </c>
      <c r="S1485" s="64">
        <f t="shared" si="832"/>
        <v>-2.813852813852823E-2</v>
      </c>
      <c r="T1485" s="65">
        <f t="shared" si="863"/>
        <v>0.86102449888641419</v>
      </c>
      <c r="U1485" s="65">
        <f t="shared" si="863"/>
        <v>0.88560157790927019</v>
      </c>
      <c r="V1485" s="65">
        <f t="shared" si="834"/>
        <v>0.84366779406238257</v>
      </c>
      <c r="W1485" s="65">
        <f t="shared" si="835"/>
        <v>0.81488203266787651</v>
      </c>
      <c r="X1485" s="61">
        <f t="shared" si="846"/>
        <v>6.9792802617230004E-2</v>
      </c>
      <c r="Y1485" s="66">
        <f t="shared" si="836"/>
        <v>3.910068426197514E-3</v>
      </c>
      <c r="Z1485" s="61">
        <f t="shared" si="837"/>
        <v>4.2135406013499591E-2</v>
      </c>
      <c r="AA1485" s="67">
        <f t="shared" si="838"/>
        <v>24.444999999999997</v>
      </c>
      <c r="AB1485" s="68">
        <f t="shared" si="839"/>
        <v>2.1158129175946613E-2</v>
      </c>
      <c r="AC1485" s="69">
        <f t="shared" si="840"/>
        <v>8.8864142538975385E-2</v>
      </c>
      <c r="AD1485" s="70">
        <f>_xlfn.PERCENTILE.EXC(AC1485:$AC$5675,0.5)</f>
        <v>8.5611979166666519E-2</v>
      </c>
      <c r="AE1485" s="70">
        <f>_xlfn.PERCENTILE.EXC($AC1485:AC$5675,0.35)</f>
        <v>4.8985799553981343E-2</v>
      </c>
      <c r="AF1485" s="71">
        <f t="shared" si="828"/>
        <v>3.2144183295971747E-2</v>
      </c>
      <c r="AG1485" s="70">
        <f t="shared" si="829"/>
        <v>-0.27366487307327381</v>
      </c>
      <c r="AH1485" s="70">
        <f t="shared" si="830"/>
        <v>-0.29773719104760293</v>
      </c>
      <c r="AI1485" s="61" t="str">
        <f t="shared" si="855"/>
        <v>Short VOL</v>
      </c>
      <c r="AJ1485" s="68" t="str">
        <f t="shared" si="856"/>
        <v>Short VOL</v>
      </c>
      <c r="AK1485" s="72" t="str">
        <f t="shared" si="857"/>
        <v>00631L</v>
      </c>
      <c r="AL1485" s="73">
        <f t="shared" si="847"/>
        <v>1</v>
      </c>
      <c r="AM1485" s="72" t="str">
        <f t="shared" si="860"/>
        <v>00631L</v>
      </c>
      <c r="AN1485" s="73">
        <f t="shared" si="848"/>
        <v>1</v>
      </c>
      <c r="AO1485" s="74" t="str">
        <f t="shared" si="854"/>
        <v>00631L</v>
      </c>
      <c r="AP1485" s="20">
        <f t="shared" si="849"/>
        <v>1</v>
      </c>
      <c r="AQ1485" s="74" t="str">
        <f t="shared" si="864"/>
        <v>00631L</v>
      </c>
      <c r="AR1485" s="20">
        <f t="shared" si="850"/>
        <v>1</v>
      </c>
      <c r="AS1485" s="74" t="str">
        <f t="shared" si="858"/>
        <v>00631L</v>
      </c>
      <c r="AT1485" s="20">
        <f t="shared" si="851"/>
        <v>1</v>
      </c>
      <c r="AU1485" s="74" t="str">
        <f t="shared" si="841"/>
        <v>00631L</v>
      </c>
      <c r="AV1485" s="20">
        <f t="shared" si="852"/>
        <v>1</v>
      </c>
      <c r="AW1485" s="74" t="str">
        <f t="shared" si="842"/>
        <v>00631L</v>
      </c>
      <c r="AX1485" s="20">
        <f t="shared" si="843"/>
        <v>1</v>
      </c>
      <c r="AY1485" s="20">
        <f t="shared" si="853"/>
        <v>0</v>
      </c>
      <c r="AZ1485" s="57">
        <v>44152</v>
      </c>
      <c r="BA1485" s="75">
        <v>25.88</v>
      </c>
      <c r="BB1485" s="90">
        <v>25.8</v>
      </c>
      <c r="BC1485" s="76">
        <f t="shared" si="861"/>
        <v>24.831875</v>
      </c>
      <c r="BD1485" s="76">
        <f t="shared" si="862"/>
        <v>24.892374999999998</v>
      </c>
      <c r="BE1485" s="77">
        <f t="shared" si="831"/>
        <v>3.8987188844982527E-2</v>
      </c>
      <c r="BF1485" s="77">
        <f t="shared" si="859"/>
        <v>3.9675804337673738E-2</v>
      </c>
    </row>
    <row r="1486" spans="1:58" s="23" customFormat="1" ht="15.75" customHeight="1" x14ac:dyDescent="0.4">
      <c r="A1486" s="57">
        <v>44148</v>
      </c>
      <c r="B1486" s="112">
        <v>23.324999999999999</v>
      </c>
      <c r="C1486" s="112">
        <v>25.074999999999999</v>
      </c>
      <c r="D1486" s="112">
        <v>25.725000000000001</v>
      </c>
      <c r="E1486" s="112">
        <v>25.675000000000001</v>
      </c>
      <c r="F1486" s="112">
        <v>25.524999999999999</v>
      </c>
      <c r="G1486" s="112">
        <v>25.524999999999999</v>
      </c>
      <c r="H1486" s="113">
        <v>25.425000000000001</v>
      </c>
      <c r="I1486" s="90">
        <f t="shared" si="844"/>
        <v>24.9</v>
      </c>
      <c r="J1486" s="90">
        <f t="shared" si="845"/>
        <v>25.66</v>
      </c>
      <c r="K1486" s="114">
        <v>2</v>
      </c>
      <c r="L1486" s="115">
        <v>0.05</v>
      </c>
      <c r="M1486" s="90">
        <v>21.01</v>
      </c>
      <c r="N1486" s="90">
        <v>23.1</v>
      </c>
      <c r="O1486" s="90">
        <v>25.69</v>
      </c>
      <c r="P1486" s="90">
        <v>26.82</v>
      </c>
      <c r="Q1486" s="90">
        <v>27.84</v>
      </c>
      <c r="R1486" s="63">
        <f t="shared" si="833"/>
        <v>8.4000000000000057</v>
      </c>
      <c r="S1486" s="64">
        <f t="shared" si="832"/>
        <v>-8.8757396449704137E-2</v>
      </c>
      <c r="T1486" s="65">
        <f t="shared" si="863"/>
        <v>0.90952380952380951</v>
      </c>
      <c r="U1486" s="65">
        <f t="shared" si="863"/>
        <v>0.89918256130790197</v>
      </c>
      <c r="V1486" s="65">
        <f t="shared" si="834"/>
        <v>0.86129753914988816</v>
      </c>
      <c r="W1486" s="65">
        <f t="shared" si="835"/>
        <v>0.82974137931034486</v>
      </c>
      <c r="X1486" s="61">
        <f t="shared" si="846"/>
        <v>7.5026795284030015E-2</v>
      </c>
      <c r="Y1486" s="66">
        <f t="shared" si="836"/>
        <v>-9.7370983446932804E-3</v>
      </c>
      <c r="Z1486" s="61">
        <f t="shared" si="837"/>
        <v>3.0522088353413718E-2</v>
      </c>
      <c r="AA1486" s="67">
        <f t="shared" si="838"/>
        <v>24.9</v>
      </c>
      <c r="AB1486" s="68">
        <f t="shared" si="839"/>
        <v>9.7402597402596481E-3</v>
      </c>
      <c r="AC1486" s="69">
        <f t="shared" si="840"/>
        <v>7.7922077922077795E-2</v>
      </c>
      <c r="AD1486" s="70">
        <f>_xlfn.PERCENTILE.EXC(AC1486:$AC$5675,0.5)</f>
        <v>8.5610143886003881E-2</v>
      </c>
      <c r="AE1486" s="70">
        <f>_xlfn.PERCENTILE.EXC($AC1486:AC$5675,0.35)</f>
        <v>4.8949553841002399E-2</v>
      </c>
      <c r="AF1486" s="71">
        <f t="shared" ref="AF1486:AF1549" si="865">_xlfn.PERCENTILE.EXC($AC1486:$AC2486,0.28)</f>
        <v>3.2144183295971747E-2</v>
      </c>
      <c r="AG1486" s="70">
        <f t="shared" ref="AG1486:AG1549" si="866">_xlfn.PERCENTILE.EXC($AC1486:$AC2486,0.01)</f>
        <v>-0.27366487307327381</v>
      </c>
      <c r="AH1486" s="70">
        <f t="shared" ref="AH1486:AH1549" si="867">_xlfn.PERCENTILE.EXC($AC1486:$AC2486,0.005)</f>
        <v>-0.29773719104760293</v>
      </c>
      <c r="AI1486" s="61" t="str">
        <f t="shared" si="855"/>
        <v>Safety</v>
      </c>
      <c r="AJ1486" s="68" t="str">
        <f t="shared" si="856"/>
        <v>Short VOL</v>
      </c>
      <c r="AK1486" s="72" t="str">
        <f t="shared" si="857"/>
        <v>00631L</v>
      </c>
      <c r="AL1486" s="73">
        <f t="shared" si="847"/>
        <v>1</v>
      </c>
      <c r="AM1486" s="72" t="str">
        <f t="shared" si="860"/>
        <v>00631L</v>
      </c>
      <c r="AN1486" s="73">
        <f t="shared" si="848"/>
        <v>1</v>
      </c>
      <c r="AO1486" s="74" t="str">
        <f t="shared" si="854"/>
        <v>00631L</v>
      </c>
      <c r="AP1486" s="20">
        <f t="shared" si="849"/>
        <v>1</v>
      </c>
      <c r="AQ1486" s="74" t="str">
        <f t="shared" si="864"/>
        <v>00631L</v>
      </c>
      <c r="AR1486" s="20">
        <f t="shared" si="850"/>
        <v>1</v>
      </c>
      <c r="AS1486" s="74" t="str">
        <f t="shared" si="858"/>
        <v>00631L</v>
      </c>
      <c r="AT1486" s="20">
        <f t="shared" si="851"/>
        <v>1</v>
      </c>
      <c r="AU1486" s="74" t="str">
        <f t="shared" si="841"/>
        <v>00631L</v>
      </c>
      <c r="AV1486" s="20">
        <f t="shared" si="852"/>
        <v>1</v>
      </c>
      <c r="AW1486" s="74" t="str">
        <f t="shared" si="842"/>
        <v>00631L</v>
      </c>
      <c r="AX1486" s="20">
        <f t="shared" si="843"/>
        <v>1</v>
      </c>
      <c r="AY1486" s="20">
        <f t="shared" si="853"/>
        <v>0</v>
      </c>
      <c r="AZ1486" s="57">
        <v>44151</v>
      </c>
      <c r="BA1486" s="75">
        <v>25.8</v>
      </c>
      <c r="BB1486" s="90">
        <v>25.574999999999999</v>
      </c>
      <c r="BC1486" s="76">
        <f t="shared" si="861"/>
        <v>24.772291666666664</v>
      </c>
      <c r="BD1486" s="76">
        <f t="shared" si="862"/>
        <v>24.831875</v>
      </c>
      <c r="BE1486" s="77">
        <f t="shared" si="831"/>
        <v>3.2403474984651945E-2</v>
      </c>
      <c r="BF1486" s="77">
        <f t="shared" si="859"/>
        <v>3.8987188844982527E-2</v>
      </c>
    </row>
    <row r="1487" spans="1:58" s="23" customFormat="1" ht="15.75" customHeight="1" x14ac:dyDescent="0.4">
      <c r="A1487" s="57">
        <v>44147</v>
      </c>
      <c r="B1487" s="112">
        <v>25.875</v>
      </c>
      <c r="C1487" s="112">
        <v>26.574999999999999</v>
      </c>
      <c r="D1487" s="112">
        <v>26.675000000000001</v>
      </c>
      <c r="E1487" s="112">
        <v>26.274999999999999</v>
      </c>
      <c r="F1487" s="112">
        <v>26.074999999999999</v>
      </c>
      <c r="G1487" s="112">
        <v>26.125</v>
      </c>
      <c r="H1487" s="113">
        <v>26.074999999999999</v>
      </c>
      <c r="I1487" s="90">
        <f t="shared" si="844"/>
        <v>26.47</v>
      </c>
      <c r="J1487" s="90">
        <f t="shared" si="845"/>
        <v>26.66</v>
      </c>
      <c r="K1487" s="114">
        <v>3</v>
      </c>
      <c r="L1487" s="115">
        <v>0.05</v>
      </c>
      <c r="M1487" s="90">
        <v>23.88</v>
      </c>
      <c r="N1487" s="90">
        <v>25.35</v>
      </c>
      <c r="O1487" s="90">
        <v>27.22</v>
      </c>
      <c r="P1487" s="90">
        <v>27.64</v>
      </c>
      <c r="Q1487" s="90">
        <v>28.36</v>
      </c>
      <c r="R1487" s="63">
        <f t="shared" si="833"/>
        <v>5.6299999999999955</v>
      </c>
      <c r="S1487" s="64">
        <f t="shared" si="832"/>
        <v>8.1023454157782615E-2</v>
      </c>
      <c r="T1487" s="65">
        <f t="shared" si="863"/>
        <v>0.94201183431952651</v>
      </c>
      <c r="U1487" s="65">
        <f t="shared" si="863"/>
        <v>0.93130051432770034</v>
      </c>
      <c r="V1487" s="65">
        <f t="shared" si="834"/>
        <v>0.91714905933429813</v>
      </c>
      <c r="W1487" s="65">
        <f t="shared" si="835"/>
        <v>0.89386459802538798</v>
      </c>
      <c r="X1487" s="61">
        <f t="shared" si="846"/>
        <v>2.7053140096618331E-2</v>
      </c>
      <c r="Y1487" s="66">
        <f t="shared" si="836"/>
        <v>-7.6117982873453588E-3</v>
      </c>
      <c r="Z1487" s="61">
        <f t="shared" si="837"/>
        <v>7.1779372874953267E-3</v>
      </c>
      <c r="AA1487" s="67">
        <f t="shared" si="838"/>
        <v>26.47</v>
      </c>
      <c r="AB1487" s="68">
        <f t="shared" si="839"/>
        <v>2.0710059171597576E-2</v>
      </c>
      <c r="AC1487" s="69">
        <f t="shared" si="840"/>
        <v>4.4181459566074846E-2</v>
      </c>
      <c r="AD1487" s="70">
        <f>_xlfn.PERCENTILE.EXC(AC1487:$AC$5675,0.5)</f>
        <v>8.5611979166666519E-2</v>
      </c>
      <c r="AE1487" s="70">
        <f>_xlfn.PERCENTILE.EXC($AC1487:AC$5675,0.35)</f>
        <v>4.8935764104228986E-2</v>
      </c>
      <c r="AF1487" s="71">
        <f t="shared" si="865"/>
        <v>3.2144183295971747E-2</v>
      </c>
      <c r="AG1487" s="70">
        <f t="shared" si="866"/>
        <v>-0.27366487307327381</v>
      </c>
      <c r="AH1487" s="70">
        <f t="shared" si="867"/>
        <v>-0.29773719104760293</v>
      </c>
      <c r="AI1487" s="61" t="str">
        <f t="shared" si="855"/>
        <v>Safety</v>
      </c>
      <c r="AJ1487" s="68" t="str">
        <f t="shared" si="856"/>
        <v>Short VOL</v>
      </c>
      <c r="AK1487" s="72" t="str">
        <f t="shared" si="857"/>
        <v>00631L</v>
      </c>
      <c r="AL1487" s="73">
        <f t="shared" si="847"/>
        <v>1</v>
      </c>
      <c r="AM1487" s="72" t="str">
        <f t="shared" si="860"/>
        <v>00631L</v>
      </c>
      <c r="AN1487" s="73">
        <f t="shared" si="848"/>
        <v>1</v>
      </c>
      <c r="AO1487" s="74" t="str">
        <f t="shared" si="854"/>
        <v>00631L</v>
      </c>
      <c r="AP1487" s="20">
        <f t="shared" si="849"/>
        <v>1</v>
      </c>
      <c r="AQ1487" s="74" t="str">
        <f t="shared" si="864"/>
        <v>00631L</v>
      </c>
      <c r="AR1487" s="20">
        <f t="shared" si="850"/>
        <v>1</v>
      </c>
      <c r="AS1487" s="74" t="str">
        <f t="shared" si="858"/>
        <v>00631L</v>
      </c>
      <c r="AT1487" s="20">
        <f t="shared" si="851"/>
        <v>1</v>
      </c>
      <c r="AU1487" s="74" t="str">
        <f t="shared" si="841"/>
        <v>00631L</v>
      </c>
      <c r="AV1487" s="20">
        <f t="shared" si="852"/>
        <v>1</v>
      </c>
      <c r="AW1487" s="74" t="str">
        <f t="shared" si="842"/>
        <v>00635U</v>
      </c>
      <c r="AX1487" s="20">
        <f t="shared" si="843"/>
        <v>0</v>
      </c>
      <c r="AY1487" s="20">
        <f t="shared" si="853"/>
        <v>0</v>
      </c>
      <c r="AZ1487" s="57">
        <v>44148</v>
      </c>
      <c r="BA1487" s="75">
        <v>25.7</v>
      </c>
      <c r="BB1487" s="90">
        <v>25.75</v>
      </c>
      <c r="BC1487" s="76">
        <f t="shared" si="861"/>
        <v>24.708541666666665</v>
      </c>
      <c r="BD1487" s="76">
        <f t="shared" si="862"/>
        <v>24.774374999999999</v>
      </c>
      <c r="BE1487" s="77">
        <f t="shared" si="831"/>
        <v>4.2149728923027686E-2</v>
      </c>
      <c r="BF1487" s="77">
        <f t="shared" si="859"/>
        <v>3.7362193799036311E-2</v>
      </c>
    </row>
    <row r="1488" spans="1:58" s="23" customFormat="1" ht="15.75" customHeight="1" x14ac:dyDescent="0.4">
      <c r="A1488" s="57">
        <v>44146</v>
      </c>
      <c r="B1488" s="112">
        <v>23.824999999999999</v>
      </c>
      <c r="C1488" s="112">
        <v>24.975000000000001</v>
      </c>
      <c r="D1488" s="112">
        <v>25.425000000000001</v>
      </c>
      <c r="E1488" s="112">
        <v>25.475000000000001</v>
      </c>
      <c r="F1488" s="112">
        <v>25.425000000000001</v>
      </c>
      <c r="G1488" s="112">
        <v>25.475000000000001</v>
      </c>
      <c r="H1488" s="113">
        <v>25.475000000000001</v>
      </c>
      <c r="I1488" s="90">
        <f t="shared" si="844"/>
        <v>24.745000000000001</v>
      </c>
      <c r="J1488" s="90">
        <f t="shared" si="845"/>
        <v>25.335000000000001</v>
      </c>
      <c r="K1488" s="114">
        <v>4</v>
      </c>
      <c r="L1488" s="115">
        <v>0.05</v>
      </c>
      <c r="M1488" s="90">
        <v>21.59</v>
      </c>
      <c r="N1488" s="90">
        <v>23.45</v>
      </c>
      <c r="O1488" s="90">
        <v>25.62</v>
      </c>
      <c r="P1488" s="90">
        <v>26.54</v>
      </c>
      <c r="Q1488" s="90">
        <v>27.84</v>
      </c>
      <c r="R1488" s="63">
        <f t="shared" si="833"/>
        <v>7.1199999999999974</v>
      </c>
      <c r="S1488" s="64">
        <f t="shared" si="832"/>
        <v>-5.4435483870967798E-2</v>
      </c>
      <c r="T1488" s="65">
        <f t="shared" si="863"/>
        <v>0.92068230277185503</v>
      </c>
      <c r="U1488" s="65">
        <f t="shared" si="863"/>
        <v>0.91530054644808734</v>
      </c>
      <c r="V1488" s="65">
        <f t="shared" si="834"/>
        <v>0.88357196684250183</v>
      </c>
      <c r="W1488" s="65">
        <f t="shared" si="835"/>
        <v>0.84231321839080453</v>
      </c>
      <c r="X1488" s="61">
        <f t="shared" si="846"/>
        <v>4.8268625393494323E-2</v>
      </c>
      <c r="Y1488" s="66">
        <f t="shared" si="836"/>
        <v>0</v>
      </c>
      <c r="Z1488" s="61">
        <f t="shared" si="837"/>
        <v>2.3843200646595265E-2</v>
      </c>
      <c r="AA1488" s="67">
        <f t="shared" si="838"/>
        <v>24.745000000000005</v>
      </c>
      <c r="AB1488" s="68">
        <f t="shared" si="839"/>
        <v>1.5991471215351813E-2</v>
      </c>
      <c r="AC1488" s="69">
        <f t="shared" si="840"/>
        <v>5.5223880597015149E-2</v>
      </c>
      <c r="AD1488" s="70">
        <f>_xlfn.PERCENTILE.EXC(AC1488:$AC$5675,0.5)</f>
        <v>8.5671800956426181E-2</v>
      </c>
      <c r="AE1488" s="70">
        <f>_xlfn.PERCENTILE.EXC($AC1488:AC$5675,0.35)</f>
        <v>4.8978215597533757E-2</v>
      </c>
      <c r="AF1488" s="71">
        <f t="shared" si="865"/>
        <v>3.2144183295971747E-2</v>
      </c>
      <c r="AG1488" s="70">
        <f t="shared" si="866"/>
        <v>-0.27366487307327381</v>
      </c>
      <c r="AH1488" s="70">
        <f t="shared" si="867"/>
        <v>-0.29773719104760293</v>
      </c>
      <c r="AI1488" s="61" t="str">
        <f t="shared" si="855"/>
        <v>Safety</v>
      </c>
      <c r="AJ1488" s="68" t="str">
        <f t="shared" si="856"/>
        <v>Short VOL</v>
      </c>
      <c r="AK1488" s="72" t="str">
        <f t="shared" si="857"/>
        <v>00631L</v>
      </c>
      <c r="AL1488" s="73">
        <f t="shared" si="847"/>
        <v>1</v>
      </c>
      <c r="AM1488" s="72" t="str">
        <f t="shared" si="860"/>
        <v>00631L</v>
      </c>
      <c r="AN1488" s="73">
        <f t="shared" si="848"/>
        <v>1</v>
      </c>
      <c r="AO1488" s="74" t="str">
        <f t="shared" si="854"/>
        <v>00631L</v>
      </c>
      <c r="AP1488" s="20">
        <f t="shared" si="849"/>
        <v>1</v>
      </c>
      <c r="AQ1488" s="74" t="str">
        <f t="shared" si="864"/>
        <v>00631L</v>
      </c>
      <c r="AR1488" s="20">
        <f t="shared" si="850"/>
        <v>1</v>
      </c>
      <c r="AS1488" s="74" t="str">
        <f t="shared" si="858"/>
        <v>00631L</v>
      </c>
      <c r="AT1488" s="20">
        <f t="shared" si="851"/>
        <v>1</v>
      </c>
      <c r="AU1488" s="74" t="str">
        <f t="shared" si="841"/>
        <v>00631L</v>
      </c>
      <c r="AV1488" s="20">
        <f t="shared" si="852"/>
        <v>1</v>
      </c>
      <c r="AW1488" s="74" t="str">
        <f t="shared" si="842"/>
        <v>00631L</v>
      </c>
      <c r="AX1488" s="20">
        <f t="shared" si="843"/>
        <v>1</v>
      </c>
      <c r="AY1488" s="20">
        <f t="shared" si="853"/>
        <v>0</v>
      </c>
      <c r="AZ1488" s="57">
        <v>44147</v>
      </c>
      <c r="BA1488" s="75">
        <v>25.44</v>
      </c>
      <c r="BB1488" s="90">
        <v>25.6</v>
      </c>
      <c r="BC1488" s="76">
        <f t="shared" si="861"/>
        <v>24.647083333333331</v>
      </c>
      <c r="BD1488" s="76">
        <f t="shared" si="862"/>
        <v>24.703374999999994</v>
      </c>
      <c r="BE1488" s="77">
        <f t="shared" si="831"/>
        <v>3.8662451608540718E-2</v>
      </c>
      <c r="BF1488" s="77">
        <f t="shared" si="859"/>
        <v>2.981880006274476E-2</v>
      </c>
    </row>
    <row r="1489" spans="1:58" s="23" customFormat="1" ht="15.75" customHeight="1" x14ac:dyDescent="0.4">
      <c r="A1489" s="57">
        <v>44145</v>
      </c>
      <c r="B1489" s="112">
        <v>24.675000000000001</v>
      </c>
      <c r="C1489" s="112">
        <v>25.425000000000001</v>
      </c>
      <c r="D1489" s="112">
        <v>25.875</v>
      </c>
      <c r="E1489" s="112">
        <v>25.625</v>
      </c>
      <c r="F1489" s="112">
        <v>25.524999999999999</v>
      </c>
      <c r="G1489" s="112">
        <v>25.475000000000001</v>
      </c>
      <c r="H1489" s="113">
        <v>25.4</v>
      </c>
      <c r="I1489" s="90">
        <f t="shared" si="844"/>
        <v>25.237500000000001</v>
      </c>
      <c r="J1489" s="90">
        <f t="shared" si="845"/>
        <v>25.762499999999999</v>
      </c>
      <c r="K1489" s="114">
        <v>5</v>
      </c>
      <c r="L1489" s="115">
        <v>0.05</v>
      </c>
      <c r="M1489" s="90">
        <v>24.43</v>
      </c>
      <c r="N1489" s="90">
        <v>24.8</v>
      </c>
      <c r="O1489" s="90">
        <v>26.49</v>
      </c>
      <c r="P1489" s="90">
        <v>27.05</v>
      </c>
      <c r="Q1489" s="90">
        <v>28.01</v>
      </c>
      <c r="R1489" s="63">
        <f t="shared" si="833"/>
        <v>4.3099999999999952</v>
      </c>
      <c r="S1489" s="64">
        <f t="shared" si="832"/>
        <v>-3.6893203883495117E-2</v>
      </c>
      <c r="T1489" s="65">
        <f t="shared" si="863"/>
        <v>0.98508064516129024</v>
      </c>
      <c r="U1489" s="65">
        <f t="shared" si="863"/>
        <v>0.93620234050585138</v>
      </c>
      <c r="V1489" s="65">
        <f t="shared" si="834"/>
        <v>0.91682070240295754</v>
      </c>
      <c r="W1489" s="65">
        <f t="shared" si="835"/>
        <v>0.88539807211710098</v>
      </c>
      <c r="X1489" s="61">
        <f t="shared" si="846"/>
        <v>3.0395136778115502E-2</v>
      </c>
      <c r="Y1489" s="66">
        <f t="shared" si="836"/>
        <v>-8.7804878048781034E-3</v>
      </c>
      <c r="Z1489" s="61">
        <f t="shared" si="837"/>
        <v>2.0802377414561608E-2</v>
      </c>
      <c r="AA1489" s="67">
        <f t="shared" si="838"/>
        <v>25.237500000000001</v>
      </c>
      <c r="AB1489" s="68">
        <f t="shared" si="839"/>
        <v>-5.0403225806451612E-3</v>
      </c>
      <c r="AC1489" s="69">
        <f t="shared" si="840"/>
        <v>1.7641129032258063E-2</v>
      </c>
      <c r="AD1489" s="70">
        <f>_xlfn.PERCENTILE.EXC(AC1489:$AC$5675,0.5)</f>
        <v>8.5731622746185857E-2</v>
      </c>
      <c r="AE1489" s="70">
        <f>_xlfn.PERCENTILE.EXC($AC1489:AC$5675,0.35)</f>
        <v>4.8947583878606198E-2</v>
      </c>
      <c r="AF1489" s="71">
        <f t="shared" si="865"/>
        <v>3.2144183295971747E-2</v>
      </c>
      <c r="AG1489" s="70">
        <f t="shared" si="866"/>
        <v>-0.27366487307327381</v>
      </c>
      <c r="AH1489" s="70">
        <f t="shared" si="867"/>
        <v>-0.29773719104760293</v>
      </c>
      <c r="AI1489" s="61" t="str">
        <f t="shared" si="855"/>
        <v>Safety</v>
      </c>
      <c r="AJ1489" s="68" t="str">
        <f t="shared" si="856"/>
        <v>Safety</v>
      </c>
      <c r="AK1489" s="72" t="str">
        <f t="shared" si="857"/>
        <v>00631L</v>
      </c>
      <c r="AL1489" s="73">
        <f t="shared" si="847"/>
        <v>1</v>
      </c>
      <c r="AM1489" s="72" t="str">
        <f t="shared" si="860"/>
        <v>00631L</v>
      </c>
      <c r="AN1489" s="73">
        <f t="shared" si="848"/>
        <v>1</v>
      </c>
      <c r="AO1489" s="74" t="str">
        <f t="shared" si="854"/>
        <v>00635U</v>
      </c>
      <c r="AP1489" s="20">
        <f t="shared" si="849"/>
        <v>0</v>
      </c>
      <c r="AQ1489" s="74" t="str">
        <f t="shared" si="864"/>
        <v>00631L</v>
      </c>
      <c r="AR1489" s="20">
        <f t="shared" si="850"/>
        <v>1</v>
      </c>
      <c r="AS1489" s="74" t="str">
        <f t="shared" si="858"/>
        <v>00631L</v>
      </c>
      <c r="AT1489" s="20">
        <f t="shared" si="851"/>
        <v>1</v>
      </c>
      <c r="AU1489" s="74" t="str">
        <f t="shared" si="841"/>
        <v>00635U</v>
      </c>
      <c r="AV1489" s="20">
        <f t="shared" si="852"/>
        <v>0</v>
      </c>
      <c r="AW1489" s="74" t="str">
        <f t="shared" si="842"/>
        <v>00635U</v>
      </c>
      <c r="AX1489" s="20">
        <f t="shared" si="843"/>
        <v>0</v>
      </c>
      <c r="AY1489" s="20">
        <f t="shared" si="853"/>
        <v>1</v>
      </c>
      <c r="AZ1489" s="57">
        <v>44146</v>
      </c>
      <c r="BA1489" s="75">
        <v>25.69</v>
      </c>
      <c r="BB1489" s="90">
        <v>25.637499999999999</v>
      </c>
      <c r="BC1489" s="76">
        <f t="shared" si="861"/>
        <v>24.591458333333332</v>
      </c>
      <c r="BD1489" s="76">
        <f t="shared" si="862"/>
        <v>24.648583333333328</v>
      </c>
      <c r="BE1489" s="77">
        <f t="shared" ref="BE1489:BE1552" si="868">(BB1489-BC1489)/BC1489</f>
        <v>4.2536788688484345E-2</v>
      </c>
      <c r="BF1489" s="77">
        <f t="shared" si="859"/>
        <v>4.2250568829175737E-2</v>
      </c>
    </row>
    <row r="1490" spans="1:58" s="23" customFormat="1" ht="15.75" customHeight="1" x14ac:dyDescent="0.4">
      <c r="A1490" s="57">
        <v>44144</v>
      </c>
      <c r="B1490" s="112">
        <v>25.574999999999999</v>
      </c>
      <c r="C1490" s="112">
        <v>26.274999999999999</v>
      </c>
      <c r="D1490" s="112">
        <v>26.274999999999999</v>
      </c>
      <c r="E1490" s="112">
        <v>25.675000000000001</v>
      </c>
      <c r="F1490" s="112">
        <v>25.45</v>
      </c>
      <c r="G1490" s="112">
        <v>25.425000000000001</v>
      </c>
      <c r="H1490" s="113">
        <v>25.2</v>
      </c>
      <c r="I1490" s="90">
        <f t="shared" si="844"/>
        <v>26.064999999999998</v>
      </c>
      <c r="J1490" s="90">
        <f t="shared" si="845"/>
        <v>26.274999999999999</v>
      </c>
      <c r="K1490" s="114">
        <v>6</v>
      </c>
      <c r="L1490" s="115">
        <v>0.05</v>
      </c>
      <c r="M1490" s="90">
        <v>26.71</v>
      </c>
      <c r="N1490" s="90">
        <v>25.75</v>
      </c>
      <c r="O1490" s="90">
        <v>26.88</v>
      </c>
      <c r="P1490" s="90">
        <v>27.13</v>
      </c>
      <c r="Q1490" s="90">
        <v>27.83</v>
      </c>
      <c r="R1490" s="63">
        <f t="shared" si="833"/>
        <v>1.5499999999999972</v>
      </c>
      <c r="S1490" s="64">
        <f t="shared" ref="S1490:S1553" si="869">(N1490-N1491)/N1491</f>
        <v>3.5800482703137591E-2</v>
      </c>
      <c r="T1490" s="65">
        <f t="shared" si="863"/>
        <v>1.0372815533980584</v>
      </c>
      <c r="U1490" s="65">
        <f t="shared" si="863"/>
        <v>0.95796130952380953</v>
      </c>
      <c r="V1490" s="65">
        <f t="shared" si="834"/>
        <v>0.94913380022115745</v>
      </c>
      <c r="W1490" s="65">
        <f t="shared" si="835"/>
        <v>0.9252605102407474</v>
      </c>
      <c r="X1490" s="61">
        <f t="shared" si="846"/>
        <v>2.7370478983382181E-2</v>
      </c>
      <c r="Y1490" s="66">
        <f t="shared" si="836"/>
        <v>-1.850048685491729E-2</v>
      </c>
      <c r="Z1490" s="61">
        <f t="shared" si="837"/>
        <v>8.0567811241128284E-3</v>
      </c>
      <c r="AA1490" s="67">
        <f t="shared" si="838"/>
        <v>26.064999999999998</v>
      </c>
      <c r="AB1490" s="68">
        <f t="shared" si="839"/>
        <v>-6.7961165048543966E-3</v>
      </c>
      <c r="AC1490" s="69">
        <f t="shared" si="840"/>
        <v>1.2233009708737776E-2</v>
      </c>
      <c r="AD1490" s="70">
        <f>_xlfn.PERCENTILE.EXC(AC1490:$AC$5675,0.5)</f>
        <v>8.5740811373092918E-2</v>
      </c>
      <c r="AE1490" s="70">
        <f>_xlfn.PERCENTILE.EXC($AC1490:AC$5675,0.35)</f>
        <v>4.9023719336219289E-2</v>
      </c>
      <c r="AF1490" s="71">
        <f t="shared" si="865"/>
        <v>3.2405430335423306E-2</v>
      </c>
      <c r="AG1490" s="70">
        <f t="shared" si="866"/>
        <v>-0.27366487307327381</v>
      </c>
      <c r="AH1490" s="70">
        <f t="shared" si="867"/>
        <v>-0.29773719104760293</v>
      </c>
      <c r="AI1490" s="61" t="str">
        <f t="shared" si="855"/>
        <v>Safety</v>
      </c>
      <c r="AJ1490" s="68" t="str">
        <f t="shared" si="856"/>
        <v>Safety</v>
      </c>
      <c r="AK1490" s="72" t="str">
        <f t="shared" si="857"/>
        <v>00631L</v>
      </c>
      <c r="AL1490" s="73">
        <f t="shared" si="847"/>
        <v>1</v>
      </c>
      <c r="AM1490" s="72" t="str">
        <f t="shared" si="860"/>
        <v>00631L</v>
      </c>
      <c r="AN1490" s="73">
        <f t="shared" si="848"/>
        <v>1</v>
      </c>
      <c r="AO1490" s="74" t="str">
        <f t="shared" si="854"/>
        <v>00635U</v>
      </c>
      <c r="AP1490" s="20">
        <f t="shared" si="849"/>
        <v>0</v>
      </c>
      <c r="AQ1490" s="74" t="str">
        <f t="shared" si="864"/>
        <v>00631L</v>
      </c>
      <c r="AR1490" s="20">
        <f t="shared" si="850"/>
        <v>1</v>
      </c>
      <c r="AS1490" s="74" t="str">
        <f t="shared" si="858"/>
        <v>00631L</v>
      </c>
      <c r="AT1490" s="20">
        <f t="shared" si="851"/>
        <v>1</v>
      </c>
      <c r="AU1490" s="74" t="str">
        <f t="shared" si="841"/>
        <v>00635U</v>
      </c>
      <c r="AV1490" s="20">
        <f t="shared" si="852"/>
        <v>0</v>
      </c>
      <c r="AW1490" s="74" t="str">
        <f t="shared" si="842"/>
        <v>00635U</v>
      </c>
      <c r="AX1490" s="20">
        <f t="shared" si="843"/>
        <v>0</v>
      </c>
      <c r="AY1490" s="20">
        <f t="shared" si="853"/>
        <v>1</v>
      </c>
      <c r="AZ1490" s="57">
        <v>44145</v>
      </c>
      <c r="BA1490" s="75">
        <v>25.64</v>
      </c>
      <c r="BB1490" s="90">
        <v>25.824999999999999</v>
      </c>
      <c r="BC1490" s="76">
        <f t="shared" si="861"/>
        <v>24.541041666666665</v>
      </c>
      <c r="BD1490" s="76">
        <f t="shared" si="862"/>
        <v>24.5915</v>
      </c>
      <c r="BE1490" s="77">
        <f t="shared" si="868"/>
        <v>5.2318819664337851E-2</v>
      </c>
      <c r="BF1490" s="77">
        <f t="shared" si="859"/>
        <v>4.2636683406868256E-2</v>
      </c>
    </row>
    <row r="1491" spans="1:58" s="23" customFormat="1" ht="15.75" customHeight="1" x14ac:dyDescent="0.4">
      <c r="A1491" s="57">
        <v>44141</v>
      </c>
      <c r="B1491" s="112">
        <v>25.475000000000001</v>
      </c>
      <c r="C1491" s="112">
        <v>27.175000000000001</v>
      </c>
      <c r="D1491" s="112">
        <v>27.7</v>
      </c>
      <c r="E1491" s="112">
        <v>27.3</v>
      </c>
      <c r="F1491" s="112">
        <v>26.824999999999999</v>
      </c>
      <c r="G1491" s="112">
        <v>26.875</v>
      </c>
      <c r="H1491" s="113">
        <v>26.425000000000001</v>
      </c>
      <c r="I1491" s="90">
        <f t="shared" si="844"/>
        <v>26.580000000000002</v>
      </c>
      <c r="J1491" s="90">
        <f t="shared" si="845"/>
        <v>27.516249999999999</v>
      </c>
      <c r="K1491" s="114">
        <v>7</v>
      </c>
      <c r="L1491" s="115">
        <v>0.05</v>
      </c>
      <c r="M1491" s="90">
        <v>23.96</v>
      </c>
      <c r="N1491" s="90">
        <v>24.86</v>
      </c>
      <c r="O1491" s="90">
        <v>27.37</v>
      </c>
      <c r="P1491" s="90">
        <v>27.91</v>
      </c>
      <c r="Q1491" s="90">
        <v>28.77</v>
      </c>
      <c r="R1491" s="63">
        <f t="shared" si="833"/>
        <v>6.4600000000000009</v>
      </c>
      <c r="S1491" s="64">
        <f t="shared" si="869"/>
        <v>-9.8622189992748327E-2</v>
      </c>
      <c r="T1491" s="65">
        <f t="shared" si="863"/>
        <v>0.96379726468222049</v>
      </c>
      <c r="U1491" s="65">
        <f t="shared" si="863"/>
        <v>0.90829375228352205</v>
      </c>
      <c r="V1491" s="65">
        <f t="shared" si="834"/>
        <v>0.89072017198136866</v>
      </c>
      <c r="W1491" s="65">
        <f t="shared" si="835"/>
        <v>0.86409454292665966</v>
      </c>
      <c r="X1491" s="61">
        <f t="shared" si="846"/>
        <v>6.6732090284592704E-2</v>
      </c>
      <c r="Y1491" s="66">
        <f t="shared" si="836"/>
        <v>-3.2051282051282048E-2</v>
      </c>
      <c r="Z1491" s="61">
        <f t="shared" si="837"/>
        <v>3.5223852520692156E-2</v>
      </c>
      <c r="AA1491" s="67">
        <f t="shared" si="838"/>
        <v>26.58</v>
      </c>
      <c r="AB1491" s="68">
        <f t="shared" si="839"/>
        <v>2.4738535800482783E-2</v>
      </c>
      <c r="AC1491" s="69">
        <f t="shared" si="840"/>
        <v>6.9187449718423125E-2</v>
      </c>
      <c r="AD1491" s="70">
        <f>_xlfn.PERCENTILE.EXC(AC1491:$AC$5675,0.5)</f>
        <v>8.5749999999999993E-2</v>
      </c>
      <c r="AE1491" s="70">
        <f>_xlfn.PERCENTILE.EXC($AC1491:AC$5675,0.35)</f>
        <v>4.9110479393551072E-2</v>
      </c>
      <c r="AF1491" s="71">
        <f t="shared" si="865"/>
        <v>3.2647836721193597E-2</v>
      </c>
      <c r="AG1491" s="70">
        <f t="shared" si="866"/>
        <v>-0.27366487307327381</v>
      </c>
      <c r="AH1491" s="70">
        <f t="shared" si="867"/>
        <v>-0.29773719104760293</v>
      </c>
      <c r="AI1491" s="61" t="str">
        <f t="shared" si="855"/>
        <v>Safety</v>
      </c>
      <c r="AJ1491" s="68" t="str">
        <f t="shared" si="856"/>
        <v>Short VOL</v>
      </c>
      <c r="AK1491" s="72" t="str">
        <f t="shared" si="857"/>
        <v>00631L</v>
      </c>
      <c r="AL1491" s="73">
        <f t="shared" si="847"/>
        <v>1</v>
      </c>
      <c r="AM1491" s="72" t="str">
        <f t="shared" si="860"/>
        <v>00631L</v>
      </c>
      <c r="AN1491" s="73">
        <f t="shared" si="848"/>
        <v>1</v>
      </c>
      <c r="AO1491" s="74" t="str">
        <f t="shared" si="854"/>
        <v>00631L</v>
      </c>
      <c r="AP1491" s="20">
        <f t="shared" si="849"/>
        <v>1</v>
      </c>
      <c r="AQ1491" s="74" t="str">
        <f t="shared" si="864"/>
        <v>00631L</v>
      </c>
      <c r="AR1491" s="20">
        <f t="shared" si="850"/>
        <v>1</v>
      </c>
      <c r="AS1491" s="74" t="str">
        <f t="shared" si="858"/>
        <v>00631L</v>
      </c>
      <c r="AT1491" s="20">
        <f t="shared" si="851"/>
        <v>1</v>
      </c>
      <c r="AU1491" s="74" t="str">
        <f t="shared" si="841"/>
        <v>00631L</v>
      </c>
      <c r="AV1491" s="20">
        <f t="shared" si="852"/>
        <v>1</v>
      </c>
      <c r="AW1491" s="74" t="str">
        <f t="shared" si="842"/>
        <v>00631L</v>
      </c>
      <c r="AX1491" s="20">
        <f t="shared" si="843"/>
        <v>1</v>
      </c>
      <c r="AY1491" s="20">
        <f t="shared" si="853"/>
        <v>0</v>
      </c>
      <c r="AZ1491" s="57">
        <v>44144</v>
      </c>
      <c r="BA1491" s="75">
        <v>25.5</v>
      </c>
      <c r="BB1491" s="90">
        <v>25.75</v>
      </c>
      <c r="BC1491" s="76">
        <f t="shared" si="861"/>
        <v>24.483958333333337</v>
      </c>
      <c r="BD1491" s="76">
        <f t="shared" si="862"/>
        <v>24.535625</v>
      </c>
      <c r="BE1491" s="77">
        <f t="shared" si="868"/>
        <v>5.1709027169149699E-2</v>
      </c>
      <c r="BF1491" s="77">
        <f t="shared" si="859"/>
        <v>3.9305092085487957E-2</v>
      </c>
    </row>
    <row r="1492" spans="1:58" s="23" customFormat="1" ht="15.75" customHeight="1" x14ac:dyDescent="0.4">
      <c r="A1492" s="57">
        <v>44140</v>
      </c>
      <c r="B1492" s="112">
        <v>27.774999999999999</v>
      </c>
      <c r="C1492" s="112">
        <v>28.774999999999999</v>
      </c>
      <c r="D1492" s="112">
        <v>28.524999999999999</v>
      </c>
      <c r="E1492" s="112">
        <v>27.675000000000001</v>
      </c>
      <c r="F1492" s="112">
        <v>27.274999999999999</v>
      </c>
      <c r="G1492" s="112">
        <v>27.425000000000001</v>
      </c>
      <c r="H1492" s="113">
        <v>26.975000000000001</v>
      </c>
      <c r="I1492" s="90">
        <f t="shared" si="844"/>
        <v>28.375</v>
      </c>
      <c r="J1492" s="90">
        <f t="shared" si="845"/>
        <v>28.625</v>
      </c>
      <c r="K1492" s="114">
        <v>8</v>
      </c>
      <c r="L1492" s="115">
        <v>0.05</v>
      </c>
      <c r="M1492" s="90">
        <v>28.09</v>
      </c>
      <c r="N1492" s="90">
        <v>27.58</v>
      </c>
      <c r="O1492" s="90">
        <v>29.05</v>
      </c>
      <c r="P1492" s="90">
        <v>29.36</v>
      </c>
      <c r="Q1492" s="90">
        <v>29.39</v>
      </c>
      <c r="R1492" s="63">
        <f t="shared" si="833"/>
        <v>2.7399999999999949</v>
      </c>
      <c r="S1492" s="64">
        <f t="shared" si="869"/>
        <v>-6.7297937098410615E-2</v>
      </c>
      <c r="T1492" s="65">
        <f t="shared" si="863"/>
        <v>1.0184916606236403</v>
      </c>
      <c r="U1492" s="65">
        <f t="shared" si="863"/>
        <v>0.94939759036144566</v>
      </c>
      <c r="V1492" s="65">
        <f t="shared" si="834"/>
        <v>0.93937329700272476</v>
      </c>
      <c r="W1492" s="65">
        <f t="shared" si="835"/>
        <v>0.93841442667573993</v>
      </c>
      <c r="X1492" s="61">
        <f t="shared" si="846"/>
        <v>3.6003600360036005E-2</v>
      </c>
      <c r="Y1492" s="66">
        <f t="shared" si="836"/>
        <v>-2.5293586269195999E-2</v>
      </c>
      <c r="Z1492" s="61">
        <f t="shared" si="837"/>
        <v>8.8105726872246704E-3</v>
      </c>
      <c r="AA1492" s="67">
        <f t="shared" si="838"/>
        <v>28.374999999999996</v>
      </c>
      <c r="AB1492" s="68">
        <f t="shared" si="839"/>
        <v>7.0703408266860153E-3</v>
      </c>
      <c r="AC1492" s="69">
        <f t="shared" si="840"/>
        <v>2.8825235678027489E-2</v>
      </c>
      <c r="AD1492" s="70">
        <f>_xlfn.PERCENTILE.EXC(AC1492:$AC$5675,0.5)</f>
        <v>8.577374551971316E-2</v>
      </c>
      <c r="AE1492" s="70">
        <f>_xlfn.PERCENTILE.EXC($AC1492:AC$5675,0.35)</f>
        <v>4.9069223074904848E-2</v>
      </c>
      <c r="AF1492" s="71">
        <f t="shared" si="865"/>
        <v>3.2647836721193597E-2</v>
      </c>
      <c r="AG1492" s="70">
        <f t="shared" si="866"/>
        <v>-0.27366487307327381</v>
      </c>
      <c r="AH1492" s="70">
        <f t="shared" si="867"/>
        <v>-0.29773719104760293</v>
      </c>
      <c r="AI1492" s="61" t="str">
        <f t="shared" si="855"/>
        <v>Safety</v>
      </c>
      <c r="AJ1492" s="68" t="str">
        <f t="shared" si="856"/>
        <v>Safety</v>
      </c>
      <c r="AK1492" s="72" t="str">
        <f t="shared" si="857"/>
        <v>00631L</v>
      </c>
      <c r="AL1492" s="73">
        <f t="shared" si="847"/>
        <v>1</v>
      </c>
      <c r="AM1492" s="72" t="str">
        <f t="shared" si="860"/>
        <v>00631L</v>
      </c>
      <c r="AN1492" s="73">
        <f t="shared" si="848"/>
        <v>1</v>
      </c>
      <c r="AO1492" s="74" t="str">
        <f t="shared" si="854"/>
        <v>00635U</v>
      </c>
      <c r="AP1492" s="20">
        <f t="shared" si="849"/>
        <v>0</v>
      </c>
      <c r="AQ1492" s="74" t="str">
        <f t="shared" si="864"/>
        <v>00631L</v>
      </c>
      <c r="AR1492" s="20">
        <f t="shared" si="850"/>
        <v>1</v>
      </c>
      <c r="AS1492" s="74" t="str">
        <f t="shared" si="858"/>
        <v>00631L</v>
      </c>
      <c r="AT1492" s="20">
        <f t="shared" si="851"/>
        <v>1</v>
      </c>
      <c r="AU1492" s="74" t="str">
        <f t="shared" si="841"/>
        <v>00635U</v>
      </c>
      <c r="AV1492" s="20">
        <f t="shared" si="852"/>
        <v>0</v>
      </c>
      <c r="AW1492" s="74" t="str">
        <f t="shared" si="842"/>
        <v>00635U</v>
      </c>
      <c r="AX1492" s="20">
        <f t="shared" si="843"/>
        <v>0</v>
      </c>
      <c r="AY1492" s="20">
        <f t="shared" si="853"/>
        <v>1</v>
      </c>
      <c r="AZ1492" s="57">
        <v>44141</v>
      </c>
      <c r="BA1492" s="75">
        <v>25.92</v>
      </c>
      <c r="BB1492" s="90">
        <v>25.837499999999999</v>
      </c>
      <c r="BC1492" s="76">
        <f t="shared" si="861"/>
        <v>24.427708333333335</v>
      </c>
      <c r="BD1492" s="76">
        <f t="shared" si="862"/>
        <v>24.486791666666665</v>
      </c>
      <c r="BE1492" s="77">
        <f t="shared" si="868"/>
        <v>5.7712809053925992E-2</v>
      </c>
      <c r="BF1492" s="77">
        <f t="shared" si="859"/>
        <v>5.852985367961993E-2</v>
      </c>
    </row>
    <row r="1493" spans="1:58" s="23" customFormat="1" ht="15.75" customHeight="1" x14ac:dyDescent="0.4">
      <c r="A1493" s="57">
        <v>44139</v>
      </c>
      <c r="B1493" s="112">
        <v>28.375</v>
      </c>
      <c r="C1493" s="112">
        <v>29.175000000000001</v>
      </c>
      <c r="D1493" s="112">
        <v>28.425000000000001</v>
      </c>
      <c r="E1493" s="112">
        <v>27.475000000000001</v>
      </c>
      <c r="F1493" s="112">
        <v>27.175000000000001</v>
      </c>
      <c r="G1493" s="112">
        <v>27.425000000000001</v>
      </c>
      <c r="H1493" s="113">
        <v>27.05</v>
      </c>
      <c r="I1493" s="90">
        <f t="shared" si="844"/>
        <v>28.815000000000001</v>
      </c>
      <c r="J1493" s="90">
        <f t="shared" si="845"/>
        <v>28.762499999999999</v>
      </c>
      <c r="K1493" s="114">
        <v>9</v>
      </c>
      <c r="L1493" s="115">
        <v>0.05</v>
      </c>
      <c r="M1493" s="90">
        <v>32.46</v>
      </c>
      <c r="N1493" s="90">
        <v>29.57</v>
      </c>
      <c r="O1493" s="90">
        <v>29.98</v>
      </c>
      <c r="P1493" s="90">
        <v>29.93</v>
      </c>
      <c r="Q1493" s="90">
        <v>29.72</v>
      </c>
      <c r="R1493" s="63">
        <f t="shared" si="833"/>
        <v>-2.1200000000000045</v>
      </c>
      <c r="S1493" s="64">
        <f t="shared" si="869"/>
        <v>-0.16821378340365675</v>
      </c>
      <c r="T1493" s="65">
        <f t="shared" si="863"/>
        <v>1.0977341900574906</v>
      </c>
      <c r="U1493" s="65">
        <f t="shared" si="863"/>
        <v>0.98632421614409604</v>
      </c>
      <c r="V1493" s="65">
        <f t="shared" si="834"/>
        <v>0.98797193451386567</v>
      </c>
      <c r="W1493" s="65">
        <f t="shared" si="835"/>
        <v>0.9949528936742934</v>
      </c>
      <c r="X1493" s="61">
        <f t="shared" si="846"/>
        <v>2.8193832599118968E-2</v>
      </c>
      <c r="Y1493" s="66">
        <f t="shared" si="836"/>
        <v>-1.5468607825295749E-2</v>
      </c>
      <c r="Z1493" s="61">
        <f t="shared" si="837"/>
        <v>-1.8219677251432235E-3</v>
      </c>
      <c r="AA1493" s="67">
        <f t="shared" si="838"/>
        <v>28.815000000000001</v>
      </c>
      <c r="AB1493" s="68">
        <f t="shared" si="839"/>
        <v>-4.041258031788976E-2</v>
      </c>
      <c r="AC1493" s="69">
        <f t="shared" si="840"/>
        <v>-2.5532634426783867E-2</v>
      </c>
      <c r="AD1493" s="70">
        <f>_xlfn.PERCENTILE.EXC(AC1493:$AC$5675,0.5)</f>
        <v>8.5797491039426327E-2</v>
      </c>
      <c r="AE1493" s="70">
        <f>_xlfn.PERCENTILE.EXC($AC1493:AC$5675,0.35)</f>
        <v>4.9120489002775922E-2</v>
      </c>
      <c r="AF1493" s="71">
        <f t="shared" si="865"/>
        <v>3.300482343015132E-2</v>
      </c>
      <c r="AG1493" s="70">
        <f t="shared" si="866"/>
        <v>-0.27366487307327381</v>
      </c>
      <c r="AH1493" s="70">
        <f t="shared" si="867"/>
        <v>-0.29773719104760293</v>
      </c>
      <c r="AI1493" s="61" t="str">
        <f t="shared" si="855"/>
        <v>Safety</v>
      </c>
      <c r="AJ1493" s="68" t="str">
        <f t="shared" si="856"/>
        <v>Safety</v>
      </c>
      <c r="AK1493" s="72" t="str">
        <f t="shared" si="857"/>
        <v>00631L</v>
      </c>
      <c r="AL1493" s="73">
        <f t="shared" si="847"/>
        <v>1</v>
      </c>
      <c r="AM1493" s="72" t="str">
        <f t="shared" si="860"/>
        <v>00631L</v>
      </c>
      <c r="AN1493" s="73">
        <f t="shared" si="848"/>
        <v>1</v>
      </c>
      <c r="AO1493" s="74" t="str">
        <f t="shared" si="854"/>
        <v>00635U</v>
      </c>
      <c r="AP1493" s="20">
        <f t="shared" si="849"/>
        <v>0</v>
      </c>
      <c r="AQ1493" s="74" t="str">
        <f t="shared" si="864"/>
        <v>00631L</v>
      </c>
      <c r="AR1493" s="20">
        <f t="shared" si="850"/>
        <v>1</v>
      </c>
      <c r="AS1493" s="74" t="str">
        <f t="shared" si="858"/>
        <v>00631L</v>
      </c>
      <c r="AT1493" s="20">
        <f t="shared" si="851"/>
        <v>1</v>
      </c>
      <c r="AU1493" s="74" t="str">
        <f t="shared" si="841"/>
        <v>00635U</v>
      </c>
      <c r="AV1493" s="20">
        <f t="shared" si="852"/>
        <v>0</v>
      </c>
      <c r="AW1493" s="74" t="str">
        <f t="shared" si="842"/>
        <v>00635U</v>
      </c>
      <c r="AX1493" s="20">
        <f t="shared" si="843"/>
        <v>0</v>
      </c>
      <c r="AY1493" s="20">
        <f t="shared" si="853"/>
        <v>1</v>
      </c>
      <c r="AZ1493" s="57">
        <v>44140</v>
      </c>
      <c r="BA1493" s="75">
        <v>25.91</v>
      </c>
      <c r="BB1493" s="90">
        <v>25.45</v>
      </c>
      <c r="BC1493" s="76">
        <f t="shared" si="861"/>
        <v>24.365208333333339</v>
      </c>
      <c r="BD1493" s="76">
        <f t="shared" si="862"/>
        <v>24.428916666666669</v>
      </c>
      <c r="BE1493" s="77">
        <f t="shared" si="868"/>
        <v>4.4522158473916613E-2</v>
      </c>
      <c r="BF1493" s="77">
        <f t="shared" si="859"/>
        <v>6.0628285467700389E-2</v>
      </c>
    </row>
    <row r="1494" spans="1:58" s="23" customFormat="1" ht="15.75" customHeight="1" x14ac:dyDescent="0.4">
      <c r="A1494" s="57">
        <v>44138</v>
      </c>
      <c r="B1494" s="112">
        <v>31.425000000000001</v>
      </c>
      <c r="C1494" s="112">
        <v>31.574999999999999</v>
      </c>
      <c r="D1494" s="112">
        <v>29.625</v>
      </c>
      <c r="E1494" s="112">
        <v>28.324999999999999</v>
      </c>
      <c r="F1494" s="112">
        <v>27.824999999999999</v>
      </c>
      <c r="G1494" s="112">
        <v>27.875</v>
      </c>
      <c r="H1494" s="113">
        <v>27.55</v>
      </c>
      <c r="I1494" s="90">
        <f t="shared" si="844"/>
        <v>31.5</v>
      </c>
      <c r="J1494" s="90">
        <f t="shared" si="845"/>
        <v>30.6</v>
      </c>
      <c r="K1494" s="114">
        <v>10</v>
      </c>
      <c r="L1494" s="115">
        <v>0.05</v>
      </c>
      <c r="M1494" s="90">
        <v>43.2</v>
      </c>
      <c r="N1494" s="90">
        <v>35.549999999999997</v>
      </c>
      <c r="O1494" s="90">
        <v>33.520000000000003</v>
      </c>
      <c r="P1494" s="90">
        <v>32.18</v>
      </c>
      <c r="Q1494" s="90">
        <v>31.29</v>
      </c>
      <c r="R1494" s="63">
        <f t="shared" si="833"/>
        <v>-13.049999999999997</v>
      </c>
      <c r="S1494" s="64">
        <f t="shared" si="869"/>
        <v>-4.2553191489361847E-2</v>
      </c>
      <c r="T1494" s="65">
        <f t="shared" si="863"/>
        <v>1.2151898734177218</v>
      </c>
      <c r="U1494" s="65">
        <f t="shared" si="863"/>
        <v>1.060560859188544</v>
      </c>
      <c r="V1494" s="65">
        <f t="shared" si="834"/>
        <v>1.1047234307022995</v>
      </c>
      <c r="W1494" s="65">
        <f t="shared" si="835"/>
        <v>1.1361457334611695</v>
      </c>
      <c r="X1494" s="61">
        <f t="shared" si="846"/>
        <v>4.7732696897374244E-3</v>
      </c>
      <c r="Y1494" s="66">
        <f t="shared" si="836"/>
        <v>-2.7360988526037019E-2</v>
      </c>
      <c r="Z1494" s="61">
        <f t="shared" si="837"/>
        <v>-2.8571428571428525E-2</v>
      </c>
      <c r="AA1494" s="67">
        <f t="shared" si="838"/>
        <v>31.5</v>
      </c>
      <c r="AB1494" s="68">
        <f t="shared" si="839"/>
        <v>-0.11603375527426152</v>
      </c>
      <c r="AC1494" s="69">
        <f t="shared" si="840"/>
        <v>-0.11392405063291132</v>
      </c>
      <c r="AD1494" s="70">
        <f>_xlfn.PERCENTILE.EXC(AC1494:$AC$5675,0.5)</f>
        <v>8.5812758258566713E-2</v>
      </c>
      <c r="AE1494" s="70">
        <f>_xlfn.PERCENTILE.EXC($AC1494:AC$5675,0.35)</f>
        <v>4.9145065052623074E-2</v>
      </c>
      <c r="AF1494" s="71">
        <f t="shared" si="865"/>
        <v>3.343268209979245E-2</v>
      </c>
      <c r="AG1494" s="70">
        <f t="shared" si="866"/>
        <v>-0.27366487307327381</v>
      </c>
      <c r="AH1494" s="70">
        <f t="shared" si="867"/>
        <v>-0.29773719104760293</v>
      </c>
      <c r="AI1494" s="61" t="str">
        <f t="shared" si="855"/>
        <v>Safety</v>
      </c>
      <c r="AJ1494" s="68" t="str">
        <f t="shared" si="856"/>
        <v>Safety</v>
      </c>
      <c r="AK1494" s="72" t="str">
        <f t="shared" si="857"/>
        <v>00631L</v>
      </c>
      <c r="AL1494" s="73">
        <f t="shared" si="847"/>
        <v>1</v>
      </c>
      <c r="AM1494" s="72" t="str">
        <f t="shared" si="860"/>
        <v>00631L</v>
      </c>
      <c r="AN1494" s="73">
        <f t="shared" si="848"/>
        <v>1</v>
      </c>
      <c r="AO1494" s="74" t="str">
        <f t="shared" si="854"/>
        <v>00635U</v>
      </c>
      <c r="AP1494" s="20">
        <f t="shared" si="849"/>
        <v>0</v>
      </c>
      <c r="AQ1494" s="74" t="str">
        <f t="shared" si="864"/>
        <v>00631L</v>
      </c>
      <c r="AR1494" s="20">
        <f t="shared" si="850"/>
        <v>1</v>
      </c>
      <c r="AS1494" s="74" t="str">
        <f t="shared" si="858"/>
        <v>00631L</v>
      </c>
      <c r="AT1494" s="20">
        <f t="shared" si="851"/>
        <v>1</v>
      </c>
      <c r="AU1494" s="74" t="str">
        <f t="shared" si="841"/>
        <v>00635U</v>
      </c>
      <c r="AV1494" s="20">
        <f t="shared" si="852"/>
        <v>0</v>
      </c>
      <c r="AW1494" s="74" t="str">
        <f t="shared" si="842"/>
        <v>00635U</v>
      </c>
      <c r="AX1494" s="20">
        <f t="shared" si="843"/>
        <v>0</v>
      </c>
      <c r="AY1494" s="20">
        <f t="shared" si="853"/>
        <v>1</v>
      </c>
      <c r="AZ1494" s="57">
        <v>44139</v>
      </c>
      <c r="BA1494" s="75">
        <v>25.61</v>
      </c>
      <c r="BB1494" s="90">
        <v>25.875</v>
      </c>
      <c r="BC1494" s="76">
        <f t="shared" si="861"/>
        <v>24.306041666666669</v>
      </c>
      <c r="BD1494" s="76">
        <f t="shared" si="862"/>
        <v>24.367875000000005</v>
      </c>
      <c r="BE1494" s="77">
        <f t="shared" si="868"/>
        <v>6.4550137568677099E-2</v>
      </c>
      <c r="BF1494" s="77">
        <f t="shared" si="859"/>
        <v>5.0973874414572226E-2</v>
      </c>
    </row>
    <row r="1495" spans="1:58" s="23" customFormat="1" ht="15.75" customHeight="1" x14ac:dyDescent="0.4">
      <c r="A1495" s="57">
        <v>44137</v>
      </c>
      <c r="B1495" s="112">
        <v>33.375</v>
      </c>
      <c r="C1495" s="112">
        <v>33.174999999999997</v>
      </c>
      <c r="D1495" s="112">
        <v>30.824999999999999</v>
      </c>
      <c r="E1495" s="112">
        <v>29.175000000000001</v>
      </c>
      <c r="F1495" s="112">
        <v>28.524999999999999</v>
      </c>
      <c r="G1495" s="112">
        <v>28.475000000000001</v>
      </c>
      <c r="H1495" s="113">
        <v>28.175000000000001</v>
      </c>
      <c r="I1495" s="90">
        <f t="shared" si="844"/>
        <v>33.284999999999997</v>
      </c>
      <c r="J1495" s="90">
        <f t="shared" si="845"/>
        <v>32.1175</v>
      </c>
      <c r="K1495" s="114">
        <v>11</v>
      </c>
      <c r="L1495" s="115">
        <v>0.05</v>
      </c>
      <c r="M1495" s="90">
        <v>43.86</v>
      </c>
      <c r="N1495" s="90">
        <v>37.130000000000003</v>
      </c>
      <c r="O1495" s="90">
        <v>35.06</v>
      </c>
      <c r="P1495" s="90">
        <v>33.44</v>
      </c>
      <c r="Q1495" s="90">
        <v>32.119999999999997</v>
      </c>
      <c r="R1495" s="63">
        <f t="shared" si="833"/>
        <v>-12.490000000000009</v>
      </c>
      <c r="S1495" s="64">
        <f t="shared" si="869"/>
        <v>-2.3408732246186229E-2</v>
      </c>
      <c r="T1495" s="65">
        <f t="shared" si="863"/>
        <v>1.1812550498249392</v>
      </c>
      <c r="U1495" s="65">
        <f t="shared" si="863"/>
        <v>1.0590416428978893</v>
      </c>
      <c r="V1495" s="65">
        <f t="shared" si="834"/>
        <v>1.1103468899521534</v>
      </c>
      <c r="W1495" s="65">
        <f t="shared" si="835"/>
        <v>1.1559775840597759</v>
      </c>
      <c r="X1495" s="61">
        <f t="shared" si="846"/>
        <v>-5.9925093632959654E-3</v>
      </c>
      <c r="Y1495" s="66">
        <f t="shared" si="836"/>
        <v>-3.4275921165381321E-2</v>
      </c>
      <c r="Z1495" s="61">
        <f t="shared" si="837"/>
        <v>-3.5075859996995556E-2</v>
      </c>
      <c r="AA1495" s="67">
        <f t="shared" si="838"/>
        <v>33.284999999999997</v>
      </c>
      <c r="AB1495" s="68">
        <f t="shared" si="839"/>
        <v>-0.10113116078642613</v>
      </c>
      <c r="AC1495" s="69">
        <f t="shared" si="840"/>
        <v>-0.10355507675733923</v>
      </c>
      <c r="AD1495" s="70">
        <f>_xlfn.PERCENTILE.EXC(AC1495:$AC$5675,0.5)</f>
        <v>8.5828025477707098E-2</v>
      </c>
      <c r="AE1495" s="70">
        <f>_xlfn.PERCENTILE.EXC($AC1495:AC$5675,0.35)</f>
        <v>4.9204303860789916E-2</v>
      </c>
      <c r="AF1495" s="71">
        <f t="shared" si="865"/>
        <v>3.3835412500495522E-2</v>
      </c>
      <c r="AG1495" s="70">
        <f t="shared" si="866"/>
        <v>-0.27366487307327381</v>
      </c>
      <c r="AH1495" s="70">
        <f t="shared" si="867"/>
        <v>-0.29773719104760293</v>
      </c>
      <c r="AI1495" s="61" t="str">
        <f t="shared" si="855"/>
        <v>Safety</v>
      </c>
      <c r="AJ1495" s="68" t="str">
        <f t="shared" si="856"/>
        <v>Safety</v>
      </c>
      <c r="AK1495" s="72" t="str">
        <f t="shared" si="857"/>
        <v>00631L</v>
      </c>
      <c r="AL1495" s="73">
        <f t="shared" si="847"/>
        <v>1</v>
      </c>
      <c r="AM1495" s="72" t="str">
        <f t="shared" si="860"/>
        <v>00631L</v>
      </c>
      <c r="AN1495" s="73">
        <f t="shared" si="848"/>
        <v>1</v>
      </c>
      <c r="AO1495" s="74" t="str">
        <f t="shared" si="854"/>
        <v>00635U</v>
      </c>
      <c r="AP1495" s="20">
        <f t="shared" si="849"/>
        <v>0</v>
      </c>
      <c r="AQ1495" s="74" t="str">
        <f t="shared" si="864"/>
        <v>00631L</v>
      </c>
      <c r="AR1495" s="20">
        <f t="shared" si="850"/>
        <v>1</v>
      </c>
      <c r="AS1495" s="74" t="str">
        <f t="shared" si="858"/>
        <v>00631L</v>
      </c>
      <c r="AT1495" s="20">
        <f t="shared" si="851"/>
        <v>1</v>
      </c>
      <c r="AU1495" s="74" t="str">
        <f t="shared" si="841"/>
        <v>00635U</v>
      </c>
      <c r="AV1495" s="20">
        <f t="shared" si="852"/>
        <v>0</v>
      </c>
      <c r="AW1495" s="74" t="str">
        <f t="shared" si="842"/>
        <v>00635U</v>
      </c>
      <c r="AX1495" s="20">
        <f t="shared" si="843"/>
        <v>0</v>
      </c>
      <c r="AY1495" s="20">
        <f t="shared" si="853"/>
        <v>1</v>
      </c>
      <c r="AZ1495" s="57">
        <v>44138</v>
      </c>
      <c r="BA1495" s="75">
        <v>26.02</v>
      </c>
      <c r="BB1495" s="90">
        <v>26.137499999999999</v>
      </c>
      <c r="BC1495" s="76">
        <f t="shared" si="861"/>
        <v>24.236458333333339</v>
      </c>
      <c r="BD1495" s="76">
        <f t="shared" si="862"/>
        <v>24.308458333333341</v>
      </c>
      <c r="BE1495" s="77">
        <f t="shared" si="868"/>
        <v>7.8437271672325351E-2</v>
      </c>
      <c r="BF1495" s="77">
        <f t="shared" si="859"/>
        <v>7.040930540295437E-2</v>
      </c>
    </row>
    <row r="1496" spans="1:58" s="23" customFormat="1" ht="15.75" customHeight="1" x14ac:dyDescent="0.4">
      <c r="A1496" s="57">
        <v>44134</v>
      </c>
      <c r="B1496" s="112">
        <v>34.1</v>
      </c>
      <c r="C1496" s="112">
        <v>34.075000000000003</v>
      </c>
      <c r="D1496" s="112">
        <v>31.824999999999999</v>
      </c>
      <c r="E1496" s="112">
        <v>30.175000000000001</v>
      </c>
      <c r="F1496" s="112">
        <v>29.324999999999999</v>
      </c>
      <c r="G1496" s="112">
        <v>29.15</v>
      </c>
      <c r="H1496" s="113">
        <v>28.725000000000001</v>
      </c>
      <c r="I1496" s="90">
        <f t="shared" si="844"/>
        <v>34.090000000000003</v>
      </c>
      <c r="J1496" s="90">
        <f t="shared" si="845"/>
        <v>33.175000000000004</v>
      </c>
      <c r="K1496" s="114">
        <v>12</v>
      </c>
      <c r="L1496" s="115">
        <v>0.05</v>
      </c>
      <c r="M1496" s="90">
        <v>44.33</v>
      </c>
      <c r="N1496" s="90">
        <v>38.020000000000003</v>
      </c>
      <c r="O1496" s="90">
        <v>36.270000000000003</v>
      </c>
      <c r="P1496" s="90">
        <v>34.299999999999997</v>
      </c>
      <c r="Q1496" s="90">
        <v>32.700000000000003</v>
      </c>
      <c r="R1496" s="63">
        <f t="shared" si="833"/>
        <v>-11.780000000000001</v>
      </c>
      <c r="S1496" s="64">
        <f t="shared" si="869"/>
        <v>1.1439212556530983E-2</v>
      </c>
      <c r="T1496" s="65">
        <f t="shared" si="863"/>
        <v>1.1659652814308257</v>
      </c>
      <c r="U1496" s="65">
        <f t="shared" si="863"/>
        <v>1.0482492417976288</v>
      </c>
      <c r="V1496" s="65">
        <f t="shared" si="834"/>
        <v>1.1084548104956271</v>
      </c>
      <c r="W1496" s="65">
        <f t="shared" si="835"/>
        <v>1.1626911314984709</v>
      </c>
      <c r="X1496" s="61">
        <f t="shared" si="846"/>
        <v>-7.3313782991198172E-4</v>
      </c>
      <c r="Y1496" s="66">
        <f t="shared" si="836"/>
        <v>-4.8053024026511987E-2</v>
      </c>
      <c r="Z1496" s="61">
        <f t="shared" si="837"/>
        <v>-2.6840715752420037E-2</v>
      </c>
      <c r="AA1496" s="67">
        <f t="shared" si="838"/>
        <v>34.090000000000003</v>
      </c>
      <c r="AB1496" s="68">
        <f t="shared" si="839"/>
        <v>-0.10310362966859551</v>
      </c>
      <c r="AC1496" s="69">
        <f t="shared" si="840"/>
        <v>-0.10336664913203575</v>
      </c>
      <c r="AD1496" s="70">
        <f>_xlfn.PERCENTILE.EXC(AC1496:$AC$5675,0.5)</f>
        <v>8.5852944036563544E-2</v>
      </c>
      <c r="AE1496" s="70">
        <f>_xlfn.PERCENTILE.EXC($AC1496:AC$5675,0.35)</f>
        <v>4.9244510624299999E-2</v>
      </c>
      <c r="AF1496" s="71">
        <f t="shared" si="865"/>
        <v>3.4227858309936403E-2</v>
      </c>
      <c r="AG1496" s="70">
        <f t="shared" si="866"/>
        <v>-0.27366487307327381</v>
      </c>
      <c r="AH1496" s="70">
        <f t="shared" si="867"/>
        <v>-0.29773719104760293</v>
      </c>
      <c r="AI1496" s="61" t="str">
        <f t="shared" si="855"/>
        <v>Safety</v>
      </c>
      <c r="AJ1496" s="68" t="str">
        <f t="shared" si="856"/>
        <v>Safety</v>
      </c>
      <c r="AK1496" s="72" t="str">
        <f t="shared" si="857"/>
        <v>00631L</v>
      </c>
      <c r="AL1496" s="73">
        <f t="shared" si="847"/>
        <v>1</v>
      </c>
      <c r="AM1496" s="72" t="str">
        <f t="shared" si="860"/>
        <v>00631L</v>
      </c>
      <c r="AN1496" s="73">
        <f t="shared" si="848"/>
        <v>1</v>
      </c>
      <c r="AO1496" s="74" t="str">
        <f t="shared" si="854"/>
        <v>00635U</v>
      </c>
      <c r="AP1496" s="20">
        <f t="shared" si="849"/>
        <v>0</v>
      </c>
      <c r="AQ1496" s="74" t="str">
        <f t="shared" si="864"/>
        <v>00631L</v>
      </c>
      <c r="AR1496" s="20">
        <f t="shared" si="850"/>
        <v>1</v>
      </c>
      <c r="AS1496" s="74" t="str">
        <f t="shared" si="858"/>
        <v>00631L</v>
      </c>
      <c r="AT1496" s="20">
        <f t="shared" si="851"/>
        <v>1</v>
      </c>
      <c r="AU1496" s="74" t="str">
        <f t="shared" si="841"/>
        <v>00635U</v>
      </c>
      <c r="AV1496" s="20">
        <f t="shared" si="852"/>
        <v>0</v>
      </c>
      <c r="AW1496" s="74" t="str">
        <f t="shared" si="842"/>
        <v>00635U</v>
      </c>
      <c r="AX1496" s="20">
        <f t="shared" si="843"/>
        <v>0</v>
      </c>
      <c r="AY1496" s="20">
        <f t="shared" si="853"/>
        <v>1</v>
      </c>
      <c r="AZ1496" s="57">
        <v>44137</v>
      </c>
      <c r="BA1496" s="75">
        <v>25.96</v>
      </c>
      <c r="BB1496" s="90">
        <v>26.074999999999999</v>
      </c>
      <c r="BC1496" s="76">
        <f t="shared" si="861"/>
        <v>24.156250000000007</v>
      </c>
      <c r="BD1496" s="76">
        <f t="shared" si="862"/>
        <v>24.233500000000006</v>
      </c>
      <c r="BE1496" s="77">
        <f t="shared" si="868"/>
        <v>7.9430789133246749E-2</v>
      </c>
      <c r="BF1496" s="77">
        <f t="shared" si="859"/>
        <v>7.1244351827016064E-2</v>
      </c>
    </row>
    <row r="1497" spans="1:58" s="23" customFormat="1" ht="15.75" customHeight="1" x14ac:dyDescent="0.4">
      <c r="A1497" s="57">
        <v>44133</v>
      </c>
      <c r="B1497" s="112">
        <v>33.125</v>
      </c>
      <c r="C1497" s="112">
        <v>32.575000000000003</v>
      </c>
      <c r="D1497" s="112">
        <v>30.774999999999999</v>
      </c>
      <c r="E1497" s="112">
        <v>29.524999999999999</v>
      </c>
      <c r="F1497" s="112">
        <v>28.975000000000001</v>
      </c>
      <c r="G1497" s="112">
        <v>28.675000000000001</v>
      </c>
      <c r="H1497" s="113">
        <v>28.2</v>
      </c>
      <c r="I1497" s="90">
        <f t="shared" si="844"/>
        <v>32.932500000000005</v>
      </c>
      <c r="J1497" s="90">
        <f t="shared" si="845"/>
        <v>31.945</v>
      </c>
      <c r="K1497" s="114">
        <v>13</v>
      </c>
      <c r="L1497" s="115">
        <v>0.05</v>
      </c>
      <c r="M1497" s="90">
        <v>44.34</v>
      </c>
      <c r="N1497" s="90">
        <v>37.590000000000003</v>
      </c>
      <c r="O1497" s="90">
        <v>35.840000000000003</v>
      </c>
      <c r="P1497" s="90">
        <v>34.03</v>
      </c>
      <c r="Q1497" s="90">
        <v>32.83</v>
      </c>
      <c r="R1497" s="63">
        <f t="shared" si="833"/>
        <v>-12.060000000000002</v>
      </c>
      <c r="S1497" s="64">
        <f t="shared" si="869"/>
        <v>-6.6782522343594775E-2</v>
      </c>
      <c r="T1497" s="65">
        <f t="shared" si="863"/>
        <v>1.1795690343176377</v>
      </c>
      <c r="U1497" s="65">
        <f t="shared" si="863"/>
        <v>1.048828125</v>
      </c>
      <c r="V1497" s="65">
        <f t="shared" si="834"/>
        <v>1.1046135762562446</v>
      </c>
      <c r="W1497" s="65">
        <f t="shared" si="835"/>
        <v>1.1449893390191899</v>
      </c>
      <c r="X1497" s="61">
        <f t="shared" si="846"/>
        <v>-1.6603773584905574E-2</v>
      </c>
      <c r="Y1497" s="66">
        <f t="shared" si="836"/>
        <v>-4.4877222692633341E-2</v>
      </c>
      <c r="Z1497" s="61">
        <f t="shared" si="837"/>
        <v>-2.9985576558111415E-2</v>
      </c>
      <c r="AA1497" s="67">
        <f t="shared" si="838"/>
        <v>32.932500000000005</v>
      </c>
      <c r="AB1497" s="68">
        <f t="shared" si="839"/>
        <v>-0.11878159084863003</v>
      </c>
      <c r="AC1497" s="69">
        <f t="shared" si="840"/>
        <v>-0.12390263367916995</v>
      </c>
      <c r="AD1497" s="70">
        <f>_xlfn.PERCENTILE.EXC(AC1497:$AC$5675,0.5)</f>
        <v>8.5877862595420004E-2</v>
      </c>
      <c r="AE1497" s="70">
        <f>_xlfn.PERCENTILE.EXC($AC1497:AC$5675,0.35)</f>
        <v>4.9268404206675671E-2</v>
      </c>
      <c r="AF1497" s="71">
        <f t="shared" si="865"/>
        <v>3.4227858309936403E-2</v>
      </c>
      <c r="AG1497" s="70">
        <f t="shared" si="866"/>
        <v>-0.27366487307327381</v>
      </c>
      <c r="AH1497" s="70">
        <f t="shared" si="867"/>
        <v>-0.29773719104760293</v>
      </c>
      <c r="AI1497" s="61" t="str">
        <f t="shared" si="855"/>
        <v>Safety</v>
      </c>
      <c r="AJ1497" s="68" t="str">
        <f t="shared" si="856"/>
        <v>Safety</v>
      </c>
      <c r="AK1497" s="72" t="str">
        <f t="shared" si="857"/>
        <v>00631L</v>
      </c>
      <c r="AL1497" s="73">
        <f t="shared" si="847"/>
        <v>1</v>
      </c>
      <c r="AM1497" s="72" t="str">
        <f t="shared" si="860"/>
        <v>00631L</v>
      </c>
      <c r="AN1497" s="73">
        <f t="shared" si="848"/>
        <v>1</v>
      </c>
      <c r="AO1497" s="74" t="str">
        <f t="shared" si="854"/>
        <v>00635U</v>
      </c>
      <c r="AP1497" s="20">
        <f t="shared" si="849"/>
        <v>0</v>
      </c>
      <c r="AQ1497" s="74" t="str">
        <f t="shared" si="864"/>
        <v>00631L</v>
      </c>
      <c r="AR1497" s="20">
        <f t="shared" si="850"/>
        <v>1</v>
      </c>
      <c r="AS1497" s="74" t="str">
        <f t="shared" si="858"/>
        <v>00631L</v>
      </c>
      <c r="AT1497" s="20">
        <f t="shared" si="851"/>
        <v>1</v>
      </c>
      <c r="AU1497" s="74" t="str">
        <f t="shared" si="841"/>
        <v>00635U</v>
      </c>
      <c r="AV1497" s="20">
        <f t="shared" si="852"/>
        <v>0</v>
      </c>
      <c r="AW1497" s="74" t="str">
        <f t="shared" si="842"/>
        <v>00635U</v>
      </c>
      <c r="AX1497" s="20">
        <f t="shared" si="843"/>
        <v>0</v>
      </c>
      <c r="AY1497" s="20">
        <f t="shared" si="853"/>
        <v>1</v>
      </c>
      <c r="AZ1497" s="57">
        <v>44134</v>
      </c>
      <c r="BA1497" s="75">
        <v>26.27</v>
      </c>
      <c r="BB1497" s="90">
        <v>25.975000000000001</v>
      </c>
      <c r="BC1497" s="76">
        <f t="shared" si="861"/>
        <v>24.075416666666673</v>
      </c>
      <c r="BD1497" s="76">
        <f t="shared" si="862"/>
        <v>24.159500000000005</v>
      </c>
      <c r="BE1497" s="77">
        <f t="shared" si="868"/>
        <v>7.8901368962115359E-2</v>
      </c>
      <c r="BF1497" s="77">
        <f t="shared" si="859"/>
        <v>8.7356940334029853E-2</v>
      </c>
    </row>
    <row r="1498" spans="1:58" s="23" customFormat="1" ht="15.75" customHeight="1" x14ac:dyDescent="0.4">
      <c r="A1498" s="57">
        <v>44132</v>
      </c>
      <c r="B1498" s="112">
        <v>36</v>
      </c>
      <c r="C1498" s="112">
        <v>34.725000000000001</v>
      </c>
      <c r="D1498" s="112">
        <v>32.375</v>
      </c>
      <c r="E1498" s="112">
        <v>30.774999999999999</v>
      </c>
      <c r="F1498" s="112">
        <v>30.125</v>
      </c>
      <c r="G1498" s="112">
        <v>29.675000000000001</v>
      </c>
      <c r="H1498" s="113">
        <v>29.05</v>
      </c>
      <c r="I1498" s="90">
        <f t="shared" si="844"/>
        <v>35.6175</v>
      </c>
      <c r="J1498" s="90">
        <f t="shared" si="845"/>
        <v>34.020000000000003</v>
      </c>
      <c r="K1498" s="114">
        <v>14</v>
      </c>
      <c r="L1498" s="115">
        <v>0.05</v>
      </c>
      <c r="M1498" s="90">
        <v>47.9</v>
      </c>
      <c r="N1498" s="90">
        <v>40.28</v>
      </c>
      <c r="O1498" s="90">
        <v>37.75</v>
      </c>
      <c r="P1498" s="90">
        <v>35.229999999999997</v>
      </c>
      <c r="Q1498" s="90">
        <v>33.26</v>
      </c>
      <c r="R1498" s="63">
        <f t="shared" si="833"/>
        <v>-15.200000000000017</v>
      </c>
      <c r="S1498" s="64">
        <f t="shared" si="869"/>
        <v>0.20779610194902548</v>
      </c>
      <c r="T1498" s="65">
        <f t="shared" si="863"/>
        <v>1.189175769612711</v>
      </c>
      <c r="U1498" s="65">
        <f t="shared" si="863"/>
        <v>1.0670198675496689</v>
      </c>
      <c r="V1498" s="65">
        <f t="shared" si="834"/>
        <v>1.1433437411297191</v>
      </c>
      <c r="W1498" s="65">
        <f t="shared" si="835"/>
        <v>1.2110643415514133</v>
      </c>
      <c r="X1498" s="61">
        <f t="shared" si="846"/>
        <v>-3.5416666666666624E-2</v>
      </c>
      <c r="Y1498" s="66">
        <f t="shared" si="836"/>
        <v>-5.6051990251827714E-2</v>
      </c>
      <c r="Z1498" s="61">
        <f t="shared" si="837"/>
        <v>-4.4851547694251329E-2</v>
      </c>
      <c r="AA1498" s="67">
        <f t="shared" si="838"/>
        <v>35.6175</v>
      </c>
      <c r="AB1498" s="68">
        <f t="shared" si="839"/>
        <v>-0.10625620655412117</v>
      </c>
      <c r="AC1498" s="69">
        <f t="shared" si="840"/>
        <v>-0.11575223435948365</v>
      </c>
      <c r="AD1498" s="70">
        <f>_xlfn.PERCENTILE.EXC(AC1498:$AC$5675,0.5)</f>
        <v>8.5968191194439783E-2</v>
      </c>
      <c r="AE1498" s="70">
        <f>_xlfn.PERCENTILE.EXC($AC1498:AC$5675,0.35)</f>
        <v>4.9277302958823016E-2</v>
      </c>
      <c r="AF1498" s="71">
        <f t="shared" si="865"/>
        <v>3.4227858309936403E-2</v>
      </c>
      <c r="AG1498" s="70">
        <f t="shared" si="866"/>
        <v>-0.27366487307327381</v>
      </c>
      <c r="AH1498" s="70">
        <f t="shared" si="867"/>
        <v>-0.29773719104760293</v>
      </c>
      <c r="AI1498" s="61" t="str">
        <f t="shared" si="855"/>
        <v>Safety</v>
      </c>
      <c r="AJ1498" s="68" t="str">
        <f t="shared" si="856"/>
        <v>Safety</v>
      </c>
      <c r="AK1498" s="72" t="str">
        <f t="shared" si="857"/>
        <v>00631L</v>
      </c>
      <c r="AL1498" s="73">
        <f t="shared" si="847"/>
        <v>1</v>
      </c>
      <c r="AM1498" s="72" t="str">
        <f t="shared" si="860"/>
        <v>00631L</v>
      </c>
      <c r="AN1498" s="73">
        <f t="shared" si="848"/>
        <v>1</v>
      </c>
      <c r="AO1498" s="74" t="str">
        <f t="shared" si="854"/>
        <v>00635U</v>
      </c>
      <c r="AP1498" s="20">
        <f t="shared" si="849"/>
        <v>0</v>
      </c>
      <c r="AQ1498" s="74" t="str">
        <f t="shared" si="864"/>
        <v>00631L</v>
      </c>
      <c r="AR1498" s="20">
        <f t="shared" si="850"/>
        <v>1</v>
      </c>
      <c r="AS1498" s="74" t="str">
        <f t="shared" si="858"/>
        <v>00631L</v>
      </c>
      <c r="AT1498" s="20">
        <f t="shared" si="851"/>
        <v>1</v>
      </c>
      <c r="AU1498" s="74" t="str">
        <f t="shared" si="841"/>
        <v>00635U</v>
      </c>
      <c r="AV1498" s="20">
        <f t="shared" si="852"/>
        <v>0</v>
      </c>
      <c r="AW1498" s="74" t="str">
        <f t="shared" si="842"/>
        <v>00635U</v>
      </c>
      <c r="AX1498" s="20">
        <f t="shared" si="843"/>
        <v>0</v>
      </c>
      <c r="AY1498" s="20">
        <f t="shared" si="853"/>
        <v>1</v>
      </c>
      <c r="AZ1498" s="57">
        <v>44133</v>
      </c>
      <c r="BA1498" s="75">
        <v>26</v>
      </c>
      <c r="BB1498" s="90">
        <v>25.774999999999999</v>
      </c>
      <c r="BC1498" s="76">
        <f t="shared" si="861"/>
        <v>23.994375000000002</v>
      </c>
      <c r="BD1498" s="76">
        <f t="shared" si="862"/>
        <v>24.075833333333335</v>
      </c>
      <c r="BE1498" s="77">
        <f t="shared" si="868"/>
        <v>7.4210101325831446E-2</v>
      </c>
      <c r="BF1498" s="77">
        <f t="shared" si="859"/>
        <v>7.9921082690111014E-2</v>
      </c>
    </row>
    <row r="1499" spans="1:58" s="23" customFormat="1" ht="15.75" customHeight="1" x14ac:dyDescent="0.4">
      <c r="A1499" s="57">
        <v>44131</v>
      </c>
      <c r="B1499" s="112">
        <v>31.324999999999999</v>
      </c>
      <c r="C1499" s="112">
        <v>30.925000000000001</v>
      </c>
      <c r="D1499" s="112">
        <v>29.625</v>
      </c>
      <c r="E1499" s="112">
        <v>28.9</v>
      </c>
      <c r="F1499" s="112">
        <v>28.475000000000001</v>
      </c>
      <c r="G1499" s="112">
        <v>28.274999999999999</v>
      </c>
      <c r="H1499" s="113">
        <v>27.925000000000001</v>
      </c>
      <c r="I1499" s="90">
        <f t="shared" si="844"/>
        <v>31.225000000000001</v>
      </c>
      <c r="J1499" s="90">
        <f t="shared" si="845"/>
        <v>30.6</v>
      </c>
      <c r="K1499" s="114">
        <v>15</v>
      </c>
      <c r="L1499" s="115">
        <v>0.05</v>
      </c>
      <c r="M1499" s="90">
        <v>37.29</v>
      </c>
      <c r="N1499" s="90">
        <v>33.35</v>
      </c>
      <c r="O1499" s="90">
        <v>32.72</v>
      </c>
      <c r="P1499" s="90">
        <v>31.66</v>
      </c>
      <c r="Q1499" s="90">
        <v>31.34</v>
      </c>
      <c r="R1499" s="63">
        <f t="shared" si="833"/>
        <v>-6.2600000000000051</v>
      </c>
      <c r="S1499" s="64">
        <f t="shared" si="869"/>
        <v>2.7418361059765882E-2</v>
      </c>
      <c r="T1499" s="65">
        <f t="shared" si="863"/>
        <v>1.1181409295352323</v>
      </c>
      <c r="U1499" s="65">
        <f t="shared" si="863"/>
        <v>1.0192542787286065</v>
      </c>
      <c r="V1499" s="65">
        <f t="shared" si="834"/>
        <v>1.0533796588755528</v>
      </c>
      <c r="W1499" s="65">
        <f t="shared" si="835"/>
        <v>1.0641352903637524</v>
      </c>
      <c r="X1499" s="61">
        <f t="shared" si="846"/>
        <v>-1.2769353551476412E-2</v>
      </c>
      <c r="Y1499" s="66">
        <f t="shared" si="836"/>
        <v>-3.3737024221453214E-2</v>
      </c>
      <c r="Z1499" s="61">
        <f t="shared" si="837"/>
        <v>-2.0016012810248198E-2</v>
      </c>
      <c r="AA1499" s="67">
        <f t="shared" si="838"/>
        <v>31.224999999999998</v>
      </c>
      <c r="AB1499" s="68">
        <f t="shared" si="839"/>
        <v>-6.0719640179910106E-2</v>
      </c>
      <c r="AC1499" s="69">
        <f t="shared" si="840"/>
        <v>-6.371814092953533E-2</v>
      </c>
      <c r="AD1499" s="70">
        <f>_xlfn.PERCENTILE.EXC(AC1499:$AC$5675,0.5)</f>
        <v>8.6058519793459562E-2</v>
      </c>
      <c r="AE1499" s="70">
        <f>_xlfn.PERCENTILE.EXC($AC1499:AC$5675,0.35)</f>
        <v>4.9290923964171791E-2</v>
      </c>
      <c r="AF1499" s="71">
        <f t="shared" si="865"/>
        <v>3.4227858309936403E-2</v>
      </c>
      <c r="AG1499" s="70">
        <f t="shared" si="866"/>
        <v>-0.27366487307327381</v>
      </c>
      <c r="AH1499" s="70">
        <f t="shared" si="867"/>
        <v>-0.29773719104760293</v>
      </c>
      <c r="AI1499" s="61" t="str">
        <f t="shared" si="855"/>
        <v>Safety</v>
      </c>
      <c r="AJ1499" s="68" t="str">
        <f t="shared" si="856"/>
        <v>Safety</v>
      </c>
      <c r="AK1499" s="72" t="str">
        <f t="shared" si="857"/>
        <v>00631L</v>
      </c>
      <c r="AL1499" s="73">
        <f t="shared" si="847"/>
        <v>1</v>
      </c>
      <c r="AM1499" s="72" t="str">
        <f t="shared" si="860"/>
        <v>00631L</v>
      </c>
      <c r="AN1499" s="73">
        <f t="shared" si="848"/>
        <v>1</v>
      </c>
      <c r="AO1499" s="74" t="str">
        <f t="shared" si="854"/>
        <v>00635U</v>
      </c>
      <c r="AP1499" s="20">
        <f t="shared" si="849"/>
        <v>0</v>
      </c>
      <c r="AQ1499" s="74" t="str">
        <f t="shared" si="864"/>
        <v>00631L</v>
      </c>
      <c r="AR1499" s="20">
        <f t="shared" si="850"/>
        <v>1</v>
      </c>
      <c r="AS1499" s="74" t="str">
        <f t="shared" si="858"/>
        <v>00631L</v>
      </c>
      <c r="AT1499" s="20">
        <f t="shared" si="851"/>
        <v>1</v>
      </c>
      <c r="AU1499" s="74" t="str">
        <f t="shared" si="841"/>
        <v>00635U</v>
      </c>
      <c r="AV1499" s="20">
        <f t="shared" si="852"/>
        <v>0</v>
      </c>
      <c r="AW1499" s="74" t="str">
        <f t="shared" si="842"/>
        <v>00635U</v>
      </c>
      <c r="AX1499" s="20">
        <f t="shared" si="843"/>
        <v>0</v>
      </c>
      <c r="AY1499" s="20">
        <f t="shared" si="853"/>
        <v>1</v>
      </c>
      <c r="AZ1499" s="57">
        <v>44132</v>
      </c>
      <c r="BA1499" s="75">
        <v>25.86</v>
      </c>
      <c r="BB1499" s="90">
        <v>25.7</v>
      </c>
      <c r="BC1499" s="76">
        <f t="shared" si="861"/>
        <v>23.914166666666674</v>
      </c>
      <c r="BD1499" s="76">
        <f t="shared" si="862"/>
        <v>23.995791666666669</v>
      </c>
      <c r="BE1499" s="77">
        <f t="shared" si="868"/>
        <v>7.4676795483848146E-2</v>
      </c>
      <c r="BF1499" s="77">
        <f t="shared" si="859"/>
        <v>7.7688969767268093E-2</v>
      </c>
    </row>
    <row r="1500" spans="1:58" s="23" customFormat="1" ht="15.75" customHeight="1" x14ac:dyDescent="0.4">
      <c r="A1500" s="57">
        <v>44130</v>
      </c>
      <c r="B1500" s="112">
        <v>31.324999999999999</v>
      </c>
      <c r="C1500" s="112">
        <v>30.375</v>
      </c>
      <c r="D1500" s="112">
        <v>29.274999999999999</v>
      </c>
      <c r="E1500" s="112">
        <v>28.824999999999999</v>
      </c>
      <c r="F1500" s="112">
        <v>28.524999999999999</v>
      </c>
      <c r="G1500" s="112">
        <v>28.274999999999999</v>
      </c>
      <c r="H1500" s="113">
        <v>27.95</v>
      </c>
      <c r="I1500" s="90">
        <f t="shared" si="844"/>
        <v>31.134999999999998</v>
      </c>
      <c r="J1500" s="90">
        <f t="shared" si="845"/>
        <v>30.155000000000001</v>
      </c>
      <c r="K1500" s="114">
        <v>16</v>
      </c>
      <c r="L1500" s="115">
        <v>0.05</v>
      </c>
      <c r="M1500" s="90">
        <v>35.909999999999997</v>
      </c>
      <c r="N1500" s="90">
        <v>32.46</v>
      </c>
      <c r="O1500" s="90">
        <v>32.07</v>
      </c>
      <c r="P1500" s="90">
        <v>31.23</v>
      </c>
      <c r="Q1500" s="90">
        <v>31.16</v>
      </c>
      <c r="R1500" s="63">
        <f t="shared" si="833"/>
        <v>-5.0700000000000074</v>
      </c>
      <c r="S1500" s="64">
        <f t="shared" si="869"/>
        <v>0.17822141560798549</v>
      </c>
      <c r="T1500" s="65">
        <f t="shared" si="863"/>
        <v>1.1062846580406653</v>
      </c>
      <c r="U1500" s="65">
        <f t="shared" si="863"/>
        <v>1.0121608980355472</v>
      </c>
      <c r="V1500" s="65">
        <f t="shared" si="834"/>
        <v>1.0393852065321807</v>
      </c>
      <c r="W1500" s="65">
        <f t="shared" si="835"/>
        <v>1.0417201540436458</v>
      </c>
      <c r="X1500" s="61">
        <f t="shared" si="846"/>
        <v>-3.0327214684756562E-2</v>
      </c>
      <c r="Y1500" s="66">
        <f t="shared" si="836"/>
        <v>-3.0355594102341718E-2</v>
      </c>
      <c r="Z1500" s="61">
        <f t="shared" si="837"/>
        <v>-3.1475831058294428E-2</v>
      </c>
      <c r="AA1500" s="67">
        <f t="shared" si="838"/>
        <v>31.135000000000002</v>
      </c>
      <c r="AB1500" s="68">
        <f t="shared" si="839"/>
        <v>-3.4966112138016064E-2</v>
      </c>
      <c r="AC1500" s="69">
        <f t="shared" si="840"/>
        <v>-4.0819470117067137E-2</v>
      </c>
      <c r="AD1500" s="70">
        <f>_xlfn.PERCENTILE.EXC(AC1500:$AC$5675,0.5)</f>
        <v>8.6075617512623756E-2</v>
      </c>
      <c r="AE1500" s="70">
        <f>_xlfn.PERCENTILE.EXC($AC1500:AC$5675,0.35)</f>
        <v>4.9310054264922236E-2</v>
      </c>
      <c r="AF1500" s="71">
        <f t="shared" si="865"/>
        <v>3.4227858309936403E-2</v>
      </c>
      <c r="AG1500" s="70">
        <f t="shared" si="866"/>
        <v>-0.27366487307327381</v>
      </c>
      <c r="AH1500" s="70">
        <f t="shared" si="867"/>
        <v>-0.29773719104760293</v>
      </c>
      <c r="AI1500" s="61" t="str">
        <f t="shared" si="855"/>
        <v>Safety</v>
      </c>
      <c r="AJ1500" s="68" t="str">
        <f t="shared" si="856"/>
        <v>Safety</v>
      </c>
      <c r="AK1500" s="72" t="str">
        <f t="shared" si="857"/>
        <v>00631L</v>
      </c>
      <c r="AL1500" s="73">
        <f t="shared" si="847"/>
        <v>1</v>
      </c>
      <c r="AM1500" s="72" t="str">
        <f t="shared" si="860"/>
        <v>00631L</v>
      </c>
      <c r="AN1500" s="73">
        <f t="shared" si="848"/>
        <v>1</v>
      </c>
      <c r="AO1500" s="74" t="str">
        <f t="shared" si="854"/>
        <v>00635U</v>
      </c>
      <c r="AP1500" s="20">
        <f t="shared" si="849"/>
        <v>0</v>
      </c>
      <c r="AQ1500" s="74" t="str">
        <f t="shared" si="864"/>
        <v>00631L</v>
      </c>
      <c r="AR1500" s="20">
        <f t="shared" si="850"/>
        <v>1</v>
      </c>
      <c r="AS1500" s="74" t="str">
        <f t="shared" si="858"/>
        <v>00631L</v>
      </c>
      <c r="AT1500" s="20">
        <f t="shared" si="851"/>
        <v>1</v>
      </c>
      <c r="AU1500" s="74" t="str">
        <f t="shared" si="841"/>
        <v>00635U</v>
      </c>
      <c r="AV1500" s="20">
        <f t="shared" si="852"/>
        <v>0</v>
      </c>
      <c r="AW1500" s="74" t="str">
        <f t="shared" si="842"/>
        <v>00635U</v>
      </c>
      <c r="AX1500" s="20">
        <f t="shared" si="843"/>
        <v>0</v>
      </c>
      <c r="AY1500" s="20">
        <f t="shared" si="853"/>
        <v>1</v>
      </c>
      <c r="AZ1500" s="57">
        <v>44131</v>
      </c>
      <c r="BA1500" s="75">
        <v>25.71</v>
      </c>
      <c r="BB1500" s="90">
        <v>25.15</v>
      </c>
      <c r="BC1500" s="76">
        <f t="shared" si="861"/>
        <v>23.837291666666669</v>
      </c>
      <c r="BD1500" s="76">
        <f t="shared" si="862"/>
        <v>23.914333333333339</v>
      </c>
      <c r="BE1500" s="77">
        <f t="shared" si="868"/>
        <v>5.5069525166274669E-2</v>
      </c>
      <c r="BF1500" s="77">
        <f t="shared" si="859"/>
        <v>7.5087464979161522E-2</v>
      </c>
    </row>
    <row r="1501" spans="1:58" s="23" customFormat="1" ht="15.75" customHeight="1" x14ac:dyDescent="0.4">
      <c r="A1501" s="57">
        <v>44127</v>
      </c>
      <c r="B1501" s="112">
        <v>28.774999999999999</v>
      </c>
      <c r="C1501" s="112">
        <v>28.625</v>
      </c>
      <c r="D1501" s="112">
        <v>27.925000000000001</v>
      </c>
      <c r="E1501" s="112">
        <v>27.625</v>
      </c>
      <c r="F1501" s="112">
        <v>27.425000000000001</v>
      </c>
      <c r="G1501" s="112">
        <v>27.35</v>
      </c>
      <c r="H1501" s="113">
        <v>27.074999999999999</v>
      </c>
      <c r="I1501" s="90">
        <f t="shared" si="844"/>
        <v>28.752499999999998</v>
      </c>
      <c r="J1501" s="90">
        <f t="shared" si="845"/>
        <v>28.52</v>
      </c>
      <c r="K1501" s="114">
        <v>17</v>
      </c>
      <c r="L1501" s="115">
        <v>0.05</v>
      </c>
      <c r="M1501" s="90">
        <v>24.29</v>
      </c>
      <c r="N1501" s="90">
        <v>27.55</v>
      </c>
      <c r="O1501" s="90">
        <v>28.99</v>
      </c>
      <c r="P1501" s="90">
        <v>29.14</v>
      </c>
      <c r="Q1501" s="90">
        <v>29.89</v>
      </c>
      <c r="R1501" s="63">
        <f t="shared" si="833"/>
        <v>6.289999999999992</v>
      </c>
      <c r="S1501" s="64">
        <f t="shared" si="869"/>
        <v>-1.9921736036997463E-2</v>
      </c>
      <c r="T1501" s="65">
        <f t="shared" si="863"/>
        <v>0.88166969147005436</v>
      </c>
      <c r="U1501" s="65">
        <f t="shared" si="863"/>
        <v>0.95032769920662308</v>
      </c>
      <c r="V1501" s="65">
        <f t="shared" si="834"/>
        <v>0.94543582704186691</v>
      </c>
      <c r="W1501" s="65">
        <f t="shared" si="835"/>
        <v>0.92171294747407162</v>
      </c>
      <c r="X1501" s="61">
        <f t="shared" si="846"/>
        <v>-5.2128583840138519E-3</v>
      </c>
      <c r="Y1501" s="66">
        <f t="shared" si="836"/>
        <v>-1.9909502262443465E-2</v>
      </c>
      <c r="Z1501" s="61">
        <f t="shared" si="837"/>
        <v>-8.0862533692721734E-3</v>
      </c>
      <c r="AA1501" s="67">
        <f t="shared" si="838"/>
        <v>28.752499999999998</v>
      </c>
      <c r="AB1501" s="68">
        <f t="shared" si="839"/>
        <v>4.4464609800362896E-2</v>
      </c>
      <c r="AC1501" s="69">
        <f t="shared" si="840"/>
        <v>4.3647912885662325E-2</v>
      </c>
      <c r="AD1501" s="70">
        <f>_xlfn.PERCENTILE.EXC(AC1501:$AC$5675,0.5)</f>
        <v>8.609271523178795E-2</v>
      </c>
      <c r="AE1501" s="70">
        <f>_xlfn.PERCENTILE.EXC($AC1501:AC$5675,0.35)</f>
        <v>4.9339943305902849E-2</v>
      </c>
      <c r="AF1501" s="71">
        <f t="shared" si="865"/>
        <v>3.4227858309936403E-2</v>
      </c>
      <c r="AG1501" s="70">
        <f t="shared" si="866"/>
        <v>-0.27366487307327381</v>
      </c>
      <c r="AH1501" s="70">
        <f t="shared" si="867"/>
        <v>-0.29773719104760293</v>
      </c>
      <c r="AI1501" s="61" t="str">
        <f t="shared" si="855"/>
        <v>Safety</v>
      </c>
      <c r="AJ1501" s="68" t="str">
        <f t="shared" si="856"/>
        <v>Short VOL</v>
      </c>
      <c r="AK1501" s="72" t="str">
        <f t="shared" si="857"/>
        <v>00631L</v>
      </c>
      <c r="AL1501" s="73">
        <f t="shared" si="847"/>
        <v>1</v>
      </c>
      <c r="AM1501" s="72" t="str">
        <f t="shared" si="860"/>
        <v>00631L</v>
      </c>
      <c r="AN1501" s="73">
        <f t="shared" si="848"/>
        <v>1</v>
      </c>
      <c r="AO1501" s="74" t="str">
        <f t="shared" si="854"/>
        <v>00631L</v>
      </c>
      <c r="AP1501" s="20">
        <f t="shared" si="849"/>
        <v>1</v>
      </c>
      <c r="AQ1501" s="74" t="str">
        <f t="shared" si="864"/>
        <v>00631L</v>
      </c>
      <c r="AR1501" s="20">
        <f t="shared" si="850"/>
        <v>1</v>
      </c>
      <c r="AS1501" s="74" t="str">
        <f t="shared" si="858"/>
        <v>00631L</v>
      </c>
      <c r="AT1501" s="20">
        <f t="shared" si="851"/>
        <v>1</v>
      </c>
      <c r="AU1501" s="74" t="str">
        <f t="shared" si="841"/>
        <v>00631L</v>
      </c>
      <c r="AV1501" s="20">
        <f t="shared" si="852"/>
        <v>1</v>
      </c>
      <c r="AW1501" s="74" t="str">
        <f t="shared" si="842"/>
        <v>00635U</v>
      </c>
      <c r="AX1501" s="20">
        <f t="shared" si="843"/>
        <v>0</v>
      </c>
      <c r="AY1501" s="20">
        <f t="shared" si="853"/>
        <v>0</v>
      </c>
      <c r="AZ1501" s="57">
        <v>44130</v>
      </c>
      <c r="BA1501" s="75">
        <v>25.54</v>
      </c>
      <c r="BB1501" s="90">
        <v>26.0625</v>
      </c>
      <c r="BC1501" s="76">
        <f t="shared" si="861"/>
        <v>23.770000000000003</v>
      </c>
      <c r="BD1501" s="76">
        <f t="shared" si="862"/>
        <v>23.843791666666672</v>
      </c>
      <c r="BE1501" s="77">
        <f t="shared" si="868"/>
        <v>9.6445098864114287E-2</v>
      </c>
      <c r="BF1501" s="77">
        <f t="shared" si="859"/>
        <v>7.1138364109455204E-2</v>
      </c>
    </row>
    <row r="1502" spans="1:58" s="23" customFormat="1" ht="15.75" customHeight="1" x14ac:dyDescent="0.4">
      <c r="A1502" s="57">
        <v>44126</v>
      </c>
      <c r="B1502" s="112">
        <v>28.824999999999999</v>
      </c>
      <c r="C1502" s="112">
        <v>28.524999999999999</v>
      </c>
      <c r="D1502" s="112">
        <v>27.925000000000001</v>
      </c>
      <c r="E1502" s="112">
        <v>27.625</v>
      </c>
      <c r="F1502" s="112">
        <v>27.324999999999999</v>
      </c>
      <c r="G1502" s="112">
        <v>27.225000000000001</v>
      </c>
      <c r="H1502" s="113">
        <v>26.975000000000001</v>
      </c>
      <c r="I1502" s="90">
        <f t="shared" si="844"/>
        <v>28.794999999999998</v>
      </c>
      <c r="J1502" s="90">
        <f t="shared" si="845"/>
        <v>28.465</v>
      </c>
      <c r="K1502" s="114">
        <v>18</v>
      </c>
      <c r="L1502" s="115">
        <v>0.05</v>
      </c>
      <c r="M1502" s="90">
        <v>24.06</v>
      </c>
      <c r="N1502" s="90">
        <v>28.11</v>
      </c>
      <c r="O1502" s="90">
        <v>29.3</v>
      </c>
      <c r="P1502" s="90">
        <v>29.37</v>
      </c>
      <c r="Q1502" s="90">
        <v>30.11</v>
      </c>
      <c r="R1502" s="63">
        <f t="shared" si="833"/>
        <v>6.5</v>
      </c>
      <c r="S1502" s="64">
        <f t="shared" si="869"/>
        <v>-1.8848167539266988E-2</v>
      </c>
      <c r="T1502" s="65">
        <f t="shared" si="863"/>
        <v>0.85592315901814298</v>
      </c>
      <c r="U1502" s="65">
        <f t="shared" si="863"/>
        <v>0.95938566552901017</v>
      </c>
      <c r="V1502" s="65">
        <f t="shared" si="834"/>
        <v>0.95709908069458627</v>
      </c>
      <c r="W1502" s="65">
        <f t="shared" si="835"/>
        <v>0.93357688475589506</v>
      </c>
      <c r="X1502" s="61">
        <f t="shared" si="846"/>
        <v>-1.0407632263660042E-2</v>
      </c>
      <c r="Y1502" s="66">
        <f t="shared" si="836"/>
        <v>-2.352941176470583E-2</v>
      </c>
      <c r="Z1502" s="61">
        <f t="shared" si="837"/>
        <v>-1.1460322972738263E-2</v>
      </c>
      <c r="AA1502" s="67">
        <f t="shared" si="838"/>
        <v>28.794999999999998</v>
      </c>
      <c r="AB1502" s="68">
        <f t="shared" si="839"/>
        <v>2.5435787975809317E-2</v>
      </c>
      <c r="AC1502" s="69">
        <f t="shared" si="840"/>
        <v>2.436855211668441E-2</v>
      </c>
      <c r="AD1502" s="70">
        <f>_xlfn.PERCENTILE.EXC(AC1502:$AC$5675,0.5)</f>
        <v>8.6099811977971646E-2</v>
      </c>
      <c r="AE1502" s="70">
        <f>_xlfn.PERCENTILE.EXC($AC1502:AC$5675,0.35)</f>
        <v>4.9392688677748167E-2</v>
      </c>
      <c r="AF1502" s="71">
        <f t="shared" si="865"/>
        <v>3.3835412500495522E-2</v>
      </c>
      <c r="AG1502" s="70">
        <f t="shared" si="866"/>
        <v>-0.27366487307327381</v>
      </c>
      <c r="AH1502" s="70">
        <f t="shared" si="867"/>
        <v>-0.29773719104760293</v>
      </c>
      <c r="AI1502" s="61" t="str">
        <f t="shared" si="855"/>
        <v>Safety</v>
      </c>
      <c r="AJ1502" s="68" t="str">
        <f t="shared" si="856"/>
        <v>Safety</v>
      </c>
      <c r="AK1502" s="72" t="str">
        <f t="shared" si="857"/>
        <v>00631L</v>
      </c>
      <c r="AL1502" s="73">
        <f t="shared" si="847"/>
        <v>1</v>
      </c>
      <c r="AM1502" s="72" t="str">
        <f t="shared" si="860"/>
        <v>00631L</v>
      </c>
      <c r="AN1502" s="73">
        <f t="shared" si="848"/>
        <v>1</v>
      </c>
      <c r="AO1502" s="74" t="str">
        <f t="shared" si="854"/>
        <v>00635U</v>
      </c>
      <c r="AP1502" s="20">
        <f t="shared" si="849"/>
        <v>0</v>
      </c>
      <c r="AQ1502" s="74" t="str">
        <f t="shared" si="864"/>
        <v>00631L</v>
      </c>
      <c r="AR1502" s="20">
        <f t="shared" si="850"/>
        <v>1</v>
      </c>
      <c r="AS1502" s="74" t="str">
        <f t="shared" si="858"/>
        <v>00631L</v>
      </c>
      <c r="AT1502" s="20">
        <f t="shared" si="851"/>
        <v>1</v>
      </c>
      <c r="AU1502" s="74" t="str">
        <f t="shared" si="841"/>
        <v>00635U</v>
      </c>
      <c r="AV1502" s="20">
        <f t="shared" si="852"/>
        <v>0</v>
      </c>
      <c r="AW1502" s="74" t="str">
        <f t="shared" si="842"/>
        <v>00635U</v>
      </c>
      <c r="AX1502" s="20">
        <f t="shared" si="843"/>
        <v>0</v>
      </c>
      <c r="AY1502" s="20">
        <f t="shared" si="853"/>
        <v>1</v>
      </c>
      <c r="AZ1502" s="57">
        <v>44127</v>
      </c>
      <c r="BA1502" s="75">
        <v>25.95</v>
      </c>
      <c r="BB1502" s="90">
        <v>26.25</v>
      </c>
      <c r="BC1502" s="76">
        <f t="shared" si="861"/>
        <v>23.68354166666667</v>
      </c>
      <c r="BD1502" s="76">
        <f t="shared" si="862"/>
        <v>23.768125000000001</v>
      </c>
      <c r="BE1502" s="77">
        <f t="shared" si="868"/>
        <v>0.10836463437161865</v>
      </c>
      <c r="BF1502" s="77">
        <f t="shared" si="859"/>
        <v>9.1798364406111041E-2</v>
      </c>
    </row>
    <row r="1503" spans="1:58" s="23" customFormat="1" ht="15.75" customHeight="1" x14ac:dyDescent="0.4">
      <c r="A1503" s="57">
        <v>44125</v>
      </c>
      <c r="B1503" s="112">
        <v>29.225000000000001</v>
      </c>
      <c r="C1503" s="112">
        <v>28.824999999999999</v>
      </c>
      <c r="D1503" s="112">
        <v>28.225000000000001</v>
      </c>
      <c r="E1503" s="112">
        <v>27.875</v>
      </c>
      <c r="F1503" s="112">
        <v>27.524999999999999</v>
      </c>
      <c r="G1503" s="112">
        <v>27.425000000000001</v>
      </c>
      <c r="H1503" s="113">
        <v>27.125</v>
      </c>
      <c r="I1503" s="90">
        <f t="shared" si="844"/>
        <v>29.205000000000002</v>
      </c>
      <c r="J1503" s="90">
        <f t="shared" si="845"/>
        <v>28.794999999999998</v>
      </c>
      <c r="K1503" s="114">
        <v>19</v>
      </c>
      <c r="L1503" s="115">
        <v>0.05</v>
      </c>
      <c r="M1503" s="90">
        <v>23.2</v>
      </c>
      <c r="N1503" s="90">
        <v>28.65</v>
      </c>
      <c r="O1503" s="90">
        <v>29.61</v>
      </c>
      <c r="P1503" s="90">
        <v>29.61</v>
      </c>
      <c r="Q1503" s="90">
        <v>30.36</v>
      </c>
      <c r="R1503" s="63">
        <f t="shared" ref="R1503:R1566" si="870">(O1503+P1503)-(N1503+M1503)</f>
        <v>7.3700000000000045</v>
      </c>
      <c r="S1503" s="64">
        <f t="shared" si="869"/>
        <v>-2.3850085178875734E-2</v>
      </c>
      <c r="T1503" s="65">
        <f t="shared" si="863"/>
        <v>0.8097731239092496</v>
      </c>
      <c r="U1503" s="65">
        <f t="shared" si="863"/>
        <v>0.96757852077001005</v>
      </c>
      <c r="V1503" s="65">
        <f t="shared" si="834"/>
        <v>0.96757852077001005</v>
      </c>
      <c r="W1503" s="65">
        <f t="shared" si="835"/>
        <v>0.94367588932806323</v>
      </c>
      <c r="X1503" s="61">
        <f t="shared" si="846"/>
        <v>-1.3686911890504777E-2</v>
      </c>
      <c r="Y1503" s="66">
        <f t="shared" si="836"/>
        <v>-2.6905829596412557E-2</v>
      </c>
      <c r="Z1503" s="61">
        <f t="shared" si="837"/>
        <v>-1.4038692004793825E-2</v>
      </c>
      <c r="AA1503" s="67">
        <f t="shared" si="838"/>
        <v>29.204999999999998</v>
      </c>
      <c r="AB1503" s="68">
        <f t="shared" si="839"/>
        <v>2.0069808027923311E-2</v>
      </c>
      <c r="AC1503" s="69">
        <f t="shared" si="840"/>
        <v>1.937172774869109E-2</v>
      </c>
      <c r="AD1503" s="70">
        <f>_xlfn.PERCENTILE.EXC(AC1503:$AC$5675,0.5)</f>
        <v>8.6106908724155343E-2</v>
      </c>
      <c r="AE1503" s="70">
        <f>_xlfn.PERCENTILE.EXC($AC1503:AC$5675,0.35)</f>
        <v>4.9480569680279626E-2</v>
      </c>
      <c r="AF1503" s="71">
        <f t="shared" si="865"/>
        <v>3.3835412500495522E-2</v>
      </c>
      <c r="AG1503" s="70">
        <f t="shared" si="866"/>
        <v>-0.27366487307327381</v>
      </c>
      <c r="AH1503" s="70">
        <f t="shared" si="867"/>
        <v>-0.29773719104760293</v>
      </c>
      <c r="AI1503" s="61" t="str">
        <f t="shared" si="855"/>
        <v>Safety</v>
      </c>
      <c r="AJ1503" s="68" t="str">
        <f t="shared" si="856"/>
        <v>Safety</v>
      </c>
      <c r="AK1503" s="72" t="str">
        <f t="shared" si="857"/>
        <v>00631L</v>
      </c>
      <c r="AL1503" s="73">
        <f t="shared" si="847"/>
        <v>1</v>
      </c>
      <c r="AM1503" s="72" t="str">
        <f t="shared" si="860"/>
        <v>00631L</v>
      </c>
      <c r="AN1503" s="73">
        <f t="shared" si="848"/>
        <v>1</v>
      </c>
      <c r="AO1503" s="74" t="str">
        <f t="shared" si="854"/>
        <v>00635U</v>
      </c>
      <c r="AP1503" s="20">
        <f t="shared" si="849"/>
        <v>0</v>
      </c>
      <c r="AQ1503" s="74" t="str">
        <f t="shared" si="864"/>
        <v>00631L</v>
      </c>
      <c r="AR1503" s="20">
        <f t="shared" si="850"/>
        <v>1</v>
      </c>
      <c r="AS1503" s="74" t="str">
        <f t="shared" si="858"/>
        <v>00631L</v>
      </c>
      <c r="AT1503" s="20">
        <f t="shared" si="851"/>
        <v>1</v>
      </c>
      <c r="AU1503" s="74" t="str">
        <f t="shared" si="841"/>
        <v>00635U</v>
      </c>
      <c r="AV1503" s="20">
        <f t="shared" si="852"/>
        <v>0</v>
      </c>
      <c r="AW1503" s="74" t="str">
        <f t="shared" si="842"/>
        <v>00635U</v>
      </c>
      <c r="AX1503" s="20">
        <f t="shared" si="843"/>
        <v>0</v>
      </c>
      <c r="AY1503" s="20">
        <f t="shared" si="853"/>
        <v>1</v>
      </c>
      <c r="AZ1503" s="57">
        <v>44126</v>
      </c>
      <c r="BA1503" s="75">
        <v>26.25</v>
      </c>
      <c r="BB1503" s="90">
        <v>26.4</v>
      </c>
      <c r="BC1503" s="76">
        <f t="shared" si="861"/>
        <v>23.591666666666672</v>
      </c>
      <c r="BD1503" s="76">
        <f t="shared" si="862"/>
        <v>23.68354166666667</v>
      </c>
      <c r="BE1503" s="77">
        <f t="shared" si="868"/>
        <v>0.1190392087601551</v>
      </c>
      <c r="BF1503" s="77">
        <f t="shared" si="859"/>
        <v>0.10836463437161865</v>
      </c>
    </row>
    <row r="1504" spans="1:58" s="23" customFormat="1" ht="15.75" customHeight="1" x14ac:dyDescent="0.4">
      <c r="A1504" s="57">
        <v>44124</v>
      </c>
      <c r="B1504" s="112">
        <v>29.274999999999999</v>
      </c>
      <c r="C1504" s="112">
        <v>29.975000000000001</v>
      </c>
      <c r="D1504" s="112">
        <v>29.35</v>
      </c>
      <c r="E1504" s="112">
        <v>28.7</v>
      </c>
      <c r="F1504" s="112">
        <v>28.375</v>
      </c>
      <c r="G1504" s="112">
        <v>27.925000000000001</v>
      </c>
      <c r="H1504" s="113">
        <v>27.675000000000001</v>
      </c>
      <c r="I1504" s="90">
        <f t="shared" si="844"/>
        <v>29.975000000000001</v>
      </c>
      <c r="J1504" s="90">
        <f t="shared" si="845"/>
        <v>29.35</v>
      </c>
      <c r="K1504" s="114">
        <v>0</v>
      </c>
      <c r="L1504" s="115">
        <v>0.04</v>
      </c>
      <c r="M1504" s="90">
        <v>24.57</v>
      </c>
      <c r="N1504" s="90">
        <v>29.35</v>
      </c>
      <c r="O1504" s="90">
        <v>30.11</v>
      </c>
      <c r="P1504" s="90">
        <v>30.12</v>
      </c>
      <c r="Q1504" s="90">
        <v>30.85</v>
      </c>
      <c r="R1504" s="63">
        <f t="shared" si="870"/>
        <v>6.3100000000000023</v>
      </c>
      <c r="S1504" s="64">
        <f t="shared" si="869"/>
        <v>5.825908156271477E-3</v>
      </c>
      <c r="T1504" s="65">
        <f t="shared" si="863"/>
        <v>0.83713798977853493</v>
      </c>
      <c r="U1504" s="65">
        <f t="shared" si="863"/>
        <v>0.97475921620724015</v>
      </c>
      <c r="V1504" s="65">
        <f t="shared" si="834"/>
        <v>0.97443559096945553</v>
      </c>
      <c r="W1504" s="65">
        <f t="shared" si="835"/>
        <v>0.9513776337115073</v>
      </c>
      <c r="X1504" s="61">
        <f t="shared" si="846"/>
        <v>2.3911187019641431E-2</v>
      </c>
      <c r="Y1504" s="66">
        <f t="shared" si="836"/>
        <v>-3.5714285714285664E-2</v>
      </c>
      <c r="Z1504" s="61">
        <f t="shared" si="837"/>
        <v>-2.0850708924103418E-2</v>
      </c>
      <c r="AA1504" s="67">
        <f t="shared" si="838"/>
        <v>29.975000000000001</v>
      </c>
      <c r="AB1504" s="68">
        <f t="shared" si="839"/>
        <v>-2.5553662691653435E-3</v>
      </c>
      <c r="AC1504" s="69">
        <f t="shared" si="840"/>
        <v>2.1294718909710391E-2</v>
      </c>
      <c r="AD1504" s="70">
        <f>_xlfn.PERCENTILE.EXC(AC1504:$AC$5675,0.5)</f>
        <v>8.6115317040527661E-2</v>
      </c>
      <c r="AE1504" s="70">
        <f>_xlfn.PERCENTILE.EXC($AC1504:AC$5675,0.35)</f>
        <v>4.9538893906007395E-2</v>
      </c>
      <c r="AF1504" s="71">
        <f t="shared" si="865"/>
        <v>3.4227858309936403E-2</v>
      </c>
      <c r="AG1504" s="70">
        <f t="shared" si="866"/>
        <v>-0.27366487307327381</v>
      </c>
      <c r="AH1504" s="70">
        <f t="shared" si="867"/>
        <v>-0.29773719104760293</v>
      </c>
      <c r="AI1504" s="61" t="str">
        <f t="shared" si="855"/>
        <v>Safety</v>
      </c>
      <c r="AJ1504" s="68" t="str">
        <f t="shared" si="856"/>
        <v>Safety</v>
      </c>
      <c r="AK1504" s="72" t="str">
        <f t="shared" si="857"/>
        <v>00631L</v>
      </c>
      <c r="AL1504" s="73">
        <f t="shared" si="847"/>
        <v>1</v>
      </c>
      <c r="AM1504" s="72" t="str">
        <f t="shared" si="860"/>
        <v>00631L</v>
      </c>
      <c r="AN1504" s="73">
        <f t="shared" si="848"/>
        <v>1</v>
      </c>
      <c r="AO1504" s="74" t="str">
        <f t="shared" si="854"/>
        <v>00635U</v>
      </c>
      <c r="AP1504" s="20">
        <f t="shared" si="849"/>
        <v>0</v>
      </c>
      <c r="AQ1504" s="74" t="str">
        <f t="shared" si="864"/>
        <v>00631L</v>
      </c>
      <c r="AR1504" s="20">
        <f t="shared" si="850"/>
        <v>1</v>
      </c>
      <c r="AS1504" s="74" t="str">
        <f t="shared" si="858"/>
        <v>00631L</v>
      </c>
      <c r="AT1504" s="20">
        <f t="shared" si="851"/>
        <v>1</v>
      </c>
      <c r="AU1504" s="74" t="str">
        <f t="shared" si="841"/>
        <v>00635U</v>
      </c>
      <c r="AV1504" s="20">
        <f t="shared" si="852"/>
        <v>0</v>
      </c>
      <c r="AW1504" s="74" t="str">
        <f t="shared" si="842"/>
        <v>00635U</v>
      </c>
      <c r="AX1504" s="20">
        <f t="shared" si="843"/>
        <v>0</v>
      </c>
      <c r="AY1504" s="20">
        <f t="shared" si="853"/>
        <v>1</v>
      </c>
      <c r="AZ1504" s="57">
        <v>44125</v>
      </c>
      <c r="BA1504" s="75">
        <v>26.42</v>
      </c>
      <c r="BB1504" s="90">
        <v>26.125</v>
      </c>
      <c r="BC1504" s="76">
        <f t="shared" si="861"/>
        <v>23.503750000000007</v>
      </c>
      <c r="BD1504" s="76">
        <f t="shared" si="862"/>
        <v>23.592000000000002</v>
      </c>
      <c r="BE1504" s="77">
        <f t="shared" si="868"/>
        <v>0.11152475668776225</v>
      </c>
      <c r="BF1504" s="77">
        <f t="shared" si="859"/>
        <v>0.11987114276025768</v>
      </c>
    </row>
    <row r="1505" spans="1:58" s="23" customFormat="1" ht="15.75" customHeight="1" x14ac:dyDescent="0.4">
      <c r="A1505" s="57">
        <v>44123</v>
      </c>
      <c r="B1505" s="112">
        <v>29.175000000000001</v>
      </c>
      <c r="C1505" s="112">
        <v>30.225000000000001</v>
      </c>
      <c r="D1505" s="112">
        <v>29.175000000000001</v>
      </c>
      <c r="E1505" s="112">
        <v>28.574999999999999</v>
      </c>
      <c r="F1505" s="112">
        <v>28.4</v>
      </c>
      <c r="G1505" s="112">
        <v>27.975000000000001</v>
      </c>
      <c r="H1505" s="113">
        <v>27.824999999999999</v>
      </c>
      <c r="I1505" s="90">
        <f t="shared" si="844"/>
        <v>30.183</v>
      </c>
      <c r="J1505" s="90">
        <f t="shared" si="845"/>
        <v>29.217000000000002</v>
      </c>
      <c r="K1505" s="114">
        <v>1</v>
      </c>
      <c r="L1505" s="115">
        <v>0.04</v>
      </c>
      <c r="M1505" s="90">
        <v>24.65</v>
      </c>
      <c r="N1505" s="90">
        <v>29.18</v>
      </c>
      <c r="O1505" s="90">
        <v>30.4</v>
      </c>
      <c r="P1505" s="90">
        <v>30.18</v>
      </c>
      <c r="Q1505" s="90">
        <v>30.91</v>
      </c>
      <c r="R1505" s="63">
        <f t="shared" si="870"/>
        <v>6.75</v>
      </c>
      <c r="S1505" s="64">
        <f t="shared" si="869"/>
        <v>6.4574972637723438E-2</v>
      </c>
      <c r="T1505" s="65">
        <f t="shared" si="863"/>
        <v>0.84475668265935566</v>
      </c>
      <c r="U1505" s="65">
        <f t="shared" si="863"/>
        <v>0.95986842105263159</v>
      </c>
      <c r="V1505" s="65">
        <f t="shared" si="834"/>
        <v>0.96686547382372434</v>
      </c>
      <c r="W1505" s="65">
        <f t="shared" si="835"/>
        <v>0.94403105791006148</v>
      </c>
      <c r="X1505" s="61">
        <f t="shared" si="846"/>
        <v>3.5989717223650408E-2</v>
      </c>
      <c r="Y1505" s="66">
        <f t="shared" si="836"/>
        <v>-2.6246719160104987E-2</v>
      </c>
      <c r="Z1505" s="61">
        <f t="shared" si="837"/>
        <v>-3.2004770897525014E-2</v>
      </c>
      <c r="AA1505" s="67">
        <f t="shared" si="838"/>
        <v>30.183000000000003</v>
      </c>
      <c r="AB1505" s="68">
        <f t="shared" si="839"/>
        <v>-1.7135023989030176E-4</v>
      </c>
      <c r="AC1505" s="69">
        <f t="shared" si="840"/>
        <v>3.4372858122001498E-2</v>
      </c>
      <c r="AD1505" s="70">
        <f>_xlfn.PERCENTILE.EXC(AC1505:$AC$5675,0.5)</f>
        <v>8.6123725356899966E-2</v>
      </c>
      <c r="AE1505" s="70">
        <f>_xlfn.PERCENTILE.EXC($AC1505:AC$5675,0.35)</f>
        <v>4.9584513717879725E-2</v>
      </c>
      <c r="AF1505" s="71">
        <f t="shared" si="865"/>
        <v>3.4595155465831216E-2</v>
      </c>
      <c r="AG1505" s="70">
        <f t="shared" si="866"/>
        <v>-0.27366487307327381</v>
      </c>
      <c r="AH1505" s="70">
        <f t="shared" si="867"/>
        <v>-0.29773719104760293</v>
      </c>
      <c r="AI1505" s="61" t="str">
        <f t="shared" si="855"/>
        <v>Safety</v>
      </c>
      <c r="AJ1505" s="68" t="str">
        <f t="shared" si="856"/>
        <v>Safety</v>
      </c>
      <c r="AK1505" s="72" t="str">
        <f t="shared" si="857"/>
        <v>00631L</v>
      </c>
      <c r="AL1505" s="73">
        <f t="shared" si="847"/>
        <v>1</v>
      </c>
      <c r="AM1505" s="72" t="str">
        <f t="shared" si="860"/>
        <v>00631L</v>
      </c>
      <c r="AN1505" s="73">
        <f t="shared" si="848"/>
        <v>1</v>
      </c>
      <c r="AO1505" s="74" t="str">
        <f t="shared" si="854"/>
        <v>00635U</v>
      </c>
      <c r="AP1505" s="20">
        <f t="shared" si="849"/>
        <v>0</v>
      </c>
      <c r="AQ1505" s="74" t="str">
        <f t="shared" si="864"/>
        <v>00631L</v>
      </c>
      <c r="AR1505" s="20">
        <f t="shared" si="850"/>
        <v>1</v>
      </c>
      <c r="AS1505" s="74" t="str">
        <f t="shared" si="858"/>
        <v>00631L</v>
      </c>
      <c r="AT1505" s="20">
        <f t="shared" si="851"/>
        <v>1</v>
      </c>
      <c r="AU1505" s="74" t="str">
        <f t="shared" si="841"/>
        <v>00635U</v>
      </c>
      <c r="AV1505" s="20">
        <f t="shared" si="852"/>
        <v>0</v>
      </c>
      <c r="AW1505" s="74" t="str">
        <f t="shared" si="842"/>
        <v>00635U</v>
      </c>
      <c r="AX1505" s="20">
        <f t="shared" si="843"/>
        <v>0</v>
      </c>
      <c r="AY1505" s="20">
        <f t="shared" si="853"/>
        <v>1</v>
      </c>
      <c r="AZ1505" s="57">
        <v>44124</v>
      </c>
      <c r="BA1505" s="75">
        <v>26.13</v>
      </c>
      <c r="BB1505" s="90">
        <v>26.0625</v>
      </c>
      <c r="BC1505" s="76">
        <f t="shared" si="861"/>
        <v>23.417500000000011</v>
      </c>
      <c r="BD1505" s="76">
        <f t="shared" si="862"/>
        <v>23.503833333333336</v>
      </c>
      <c r="BE1505" s="77">
        <f t="shared" si="868"/>
        <v>0.11294971709191791</v>
      </c>
      <c r="BF1505" s="77">
        <f t="shared" si="859"/>
        <v>0.11173354701006201</v>
      </c>
    </row>
    <row r="1506" spans="1:58" s="23" customFormat="1" ht="15.75" customHeight="1" x14ac:dyDescent="0.4">
      <c r="A1506" s="57">
        <v>44120</v>
      </c>
      <c r="B1506" s="112">
        <v>27.875</v>
      </c>
      <c r="C1506" s="112">
        <v>29.024999999999999</v>
      </c>
      <c r="D1506" s="112">
        <v>28.324999999999999</v>
      </c>
      <c r="E1506" s="112">
        <v>27.975000000000001</v>
      </c>
      <c r="F1506" s="112">
        <v>27.925000000000001</v>
      </c>
      <c r="G1506" s="112">
        <v>27.625</v>
      </c>
      <c r="H1506" s="113">
        <v>27.425000000000001</v>
      </c>
      <c r="I1506" s="90">
        <f t="shared" si="844"/>
        <v>28.933</v>
      </c>
      <c r="J1506" s="90">
        <f t="shared" si="845"/>
        <v>28.381</v>
      </c>
      <c r="K1506" s="114">
        <v>2</v>
      </c>
      <c r="L1506" s="115">
        <v>0.04</v>
      </c>
      <c r="M1506" s="90">
        <v>21.64</v>
      </c>
      <c r="N1506" s="90">
        <v>27.41</v>
      </c>
      <c r="O1506" s="90">
        <v>29.21</v>
      </c>
      <c r="P1506" s="90">
        <v>29.25</v>
      </c>
      <c r="Q1506" s="90">
        <v>30.22</v>
      </c>
      <c r="R1506" s="63">
        <f t="shared" si="870"/>
        <v>9.4100000000000037</v>
      </c>
      <c r="S1506" s="64">
        <f t="shared" si="869"/>
        <v>1.6314423433444615E-2</v>
      </c>
      <c r="T1506" s="65">
        <f t="shared" si="863"/>
        <v>0.78949288580809929</v>
      </c>
      <c r="U1506" s="65">
        <f t="shared" si="863"/>
        <v>0.93837726805888388</v>
      </c>
      <c r="V1506" s="65">
        <f t="shared" si="834"/>
        <v>0.93709401709401707</v>
      </c>
      <c r="W1506" s="65">
        <f t="shared" si="835"/>
        <v>0.9070152217074785</v>
      </c>
      <c r="X1506" s="61">
        <f t="shared" si="846"/>
        <v>4.125560538116587E-2</v>
      </c>
      <c r="Y1506" s="66">
        <f t="shared" si="836"/>
        <v>-1.9660411081322635E-2</v>
      </c>
      <c r="Z1506" s="61">
        <f t="shared" si="837"/>
        <v>-1.9078560812912579E-2</v>
      </c>
      <c r="AA1506" s="67">
        <f t="shared" si="838"/>
        <v>28.933</v>
      </c>
      <c r="AB1506" s="68">
        <f t="shared" si="839"/>
        <v>1.6964611455673108E-2</v>
      </c>
      <c r="AC1506" s="69">
        <f t="shared" si="840"/>
        <v>5.5563662896752998E-2</v>
      </c>
      <c r="AD1506" s="70">
        <f>_xlfn.PERCENTILE.EXC(AC1506:$AC$5675,0.5)</f>
        <v>8.6241454515184682E-2</v>
      </c>
      <c r="AE1506" s="70">
        <f>_xlfn.PERCENTILE.EXC($AC1506:AC$5675,0.35)</f>
        <v>4.961364000726981E-2</v>
      </c>
      <c r="AF1506" s="71">
        <f t="shared" si="865"/>
        <v>3.5230109137755594E-2</v>
      </c>
      <c r="AG1506" s="70">
        <f t="shared" si="866"/>
        <v>-0.27366487307327381</v>
      </c>
      <c r="AH1506" s="70">
        <f t="shared" si="867"/>
        <v>-0.29773719104760293</v>
      </c>
      <c r="AI1506" s="61" t="str">
        <f t="shared" si="855"/>
        <v>Safety</v>
      </c>
      <c r="AJ1506" s="68" t="str">
        <f t="shared" si="856"/>
        <v>Short VOL</v>
      </c>
      <c r="AK1506" s="72" t="str">
        <f t="shared" si="857"/>
        <v>00631L</v>
      </c>
      <c r="AL1506" s="73">
        <f t="shared" si="847"/>
        <v>1</v>
      </c>
      <c r="AM1506" s="72" t="str">
        <f t="shared" si="860"/>
        <v>00631L</v>
      </c>
      <c r="AN1506" s="73">
        <f t="shared" si="848"/>
        <v>1</v>
      </c>
      <c r="AO1506" s="74" t="str">
        <f t="shared" si="854"/>
        <v>00631L</v>
      </c>
      <c r="AP1506" s="20">
        <f t="shared" si="849"/>
        <v>1</v>
      </c>
      <c r="AQ1506" s="74" t="str">
        <f t="shared" si="864"/>
        <v>00631L</v>
      </c>
      <c r="AR1506" s="20">
        <f t="shared" si="850"/>
        <v>1</v>
      </c>
      <c r="AS1506" s="74" t="str">
        <f t="shared" si="858"/>
        <v>00631L</v>
      </c>
      <c r="AT1506" s="20">
        <f t="shared" si="851"/>
        <v>1</v>
      </c>
      <c r="AU1506" s="74" t="str">
        <f t="shared" si="841"/>
        <v>00631L</v>
      </c>
      <c r="AV1506" s="20">
        <f t="shared" si="852"/>
        <v>1</v>
      </c>
      <c r="AW1506" s="74" t="str">
        <f t="shared" si="842"/>
        <v>00631L</v>
      </c>
      <c r="AX1506" s="20">
        <f t="shared" si="843"/>
        <v>1</v>
      </c>
      <c r="AY1506" s="20">
        <f t="shared" si="853"/>
        <v>0</v>
      </c>
      <c r="AZ1506" s="57">
        <v>44123</v>
      </c>
      <c r="BA1506" s="75">
        <v>25.95</v>
      </c>
      <c r="BB1506" s="90">
        <v>25.8125</v>
      </c>
      <c r="BC1506" s="76">
        <f t="shared" si="861"/>
        <v>23.33270833333334</v>
      </c>
      <c r="BD1506" s="76">
        <f t="shared" si="862"/>
        <v>23.415625000000009</v>
      </c>
      <c r="BE1506" s="77">
        <f t="shared" si="868"/>
        <v>0.10627963249015568</v>
      </c>
      <c r="BF1506" s="77">
        <f t="shared" si="859"/>
        <v>0.108234352061924</v>
      </c>
    </row>
    <row r="1507" spans="1:58" s="23" customFormat="1" ht="15.75" customHeight="1" x14ac:dyDescent="0.4">
      <c r="A1507" s="57">
        <v>44119</v>
      </c>
      <c r="B1507" s="112">
        <v>27.574999999999999</v>
      </c>
      <c r="C1507" s="112">
        <v>28.875</v>
      </c>
      <c r="D1507" s="112">
        <v>27.95</v>
      </c>
      <c r="E1507" s="112">
        <v>27.7</v>
      </c>
      <c r="F1507" s="112">
        <v>27.574999999999999</v>
      </c>
      <c r="G1507" s="112">
        <v>27.324999999999999</v>
      </c>
      <c r="H1507" s="113">
        <v>27.125</v>
      </c>
      <c r="I1507" s="90">
        <f t="shared" si="844"/>
        <v>28.719000000000001</v>
      </c>
      <c r="J1507" s="90">
        <f t="shared" si="845"/>
        <v>28.061</v>
      </c>
      <c r="K1507" s="114">
        <v>3</v>
      </c>
      <c r="L1507" s="115">
        <v>0.04</v>
      </c>
      <c r="M1507" s="90">
        <v>21.38</v>
      </c>
      <c r="N1507" s="90">
        <v>26.97</v>
      </c>
      <c r="O1507" s="90">
        <v>28.72</v>
      </c>
      <c r="P1507" s="90">
        <v>28.82</v>
      </c>
      <c r="Q1507" s="90">
        <v>29.93</v>
      </c>
      <c r="R1507" s="63">
        <f t="shared" si="870"/>
        <v>9.1900000000000048</v>
      </c>
      <c r="S1507" s="64">
        <f t="shared" si="869"/>
        <v>2.1590909090909102E-2</v>
      </c>
      <c r="T1507" s="65">
        <f t="shared" si="863"/>
        <v>0.79273266592510194</v>
      </c>
      <c r="U1507" s="65">
        <f t="shared" si="863"/>
        <v>0.93906685236768805</v>
      </c>
      <c r="V1507" s="65">
        <f t="shared" si="834"/>
        <v>0.93580846634281745</v>
      </c>
      <c r="W1507" s="65">
        <f t="shared" si="835"/>
        <v>0.90110257266956229</v>
      </c>
      <c r="X1507" s="61">
        <f t="shared" si="846"/>
        <v>4.7144152311876728E-2</v>
      </c>
      <c r="Y1507" s="66">
        <f t="shared" si="836"/>
        <v>-2.0758122743682286E-2</v>
      </c>
      <c r="Z1507" s="61">
        <f t="shared" si="837"/>
        <v>-2.2911661269542853E-2</v>
      </c>
      <c r="AA1507" s="67">
        <f t="shared" si="838"/>
        <v>28.719000000000001</v>
      </c>
      <c r="AB1507" s="68">
        <f t="shared" si="839"/>
        <v>2.2432332220986298E-2</v>
      </c>
      <c r="AC1507" s="69">
        <f t="shared" si="840"/>
        <v>6.4849833147942251E-2</v>
      </c>
      <c r="AD1507" s="70">
        <f>_xlfn.PERCENTILE.EXC(AC1507:$AC$5675,0.5)</f>
        <v>8.6359183673469397E-2</v>
      </c>
      <c r="AE1507" s="70">
        <f>_xlfn.PERCENTILE.EXC($AC1507:AC$5675,0.35)</f>
        <v>4.9597956620675156E-2</v>
      </c>
      <c r="AF1507" s="71">
        <f t="shared" si="865"/>
        <v>3.5230109137755594E-2</v>
      </c>
      <c r="AG1507" s="70">
        <f t="shared" si="866"/>
        <v>-0.27366487307327381</v>
      </c>
      <c r="AH1507" s="70">
        <f t="shared" si="867"/>
        <v>-0.29773719104760293</v>
      </c>
      <c r="AI1507" s="61" t="str">
        <f t="shared" si="855"/>
        <v>Safety</v>
      </c>
      <c r="AJ1507" s="68" t="str">
        <f t="shared" si="856"/>
        <v>Short VOL</v>
      </c>
      <c r="AK1507" s="72" t="str">
        <f t="shared" si="857"/>
        <v>00631L</v>
      </c>
      <c r="AL1507" s="73">
        <f t="shared" si="847"/>
        <v>1</v>
      </c>
      <c r="AM1507" s="72" t="str">
        <f t="shared" si="860"/>
        <v>00631L</v>
      </c>
      <c r="AN1507" s="73">
        <f t="shared" si="848"/>
        <v>1</v>
      </c>
      <c r="AO1507" s="74" t="str">
        <f t="shared" si="854"/>
        <v>00631L</v>
      </c>
      <c r="AP1507" s="20">
        <f t="shared" si="849"/>
        <v>1</v>
      </c>
      <c r="AQ1507" s="74" t="str">
        <f t="shared" si="864"/>
        <v>00631L</v>
      </c>
      <c r="AR1507" s="20">
        <f t="shared" si="850"/>
        <v>1</v>
      </c>
      <c r="AS1507" s="74" t="str">
        <f t="shared" si="858"/>
        <v>00631L</v>
      </c>
      <c r="AT1507" s="20">
        <f t="shared" si="851"/>
        <v>1</v>
      </c>
      <c r="AU1507" s="74" t="str">
        <f t="shared" si="841"/>
        <v>00631L</v>
      </c>
      <c r="AV1507" s="20">
        <f t="shared" si="852"/>
        <v>1</v>
      </c>
      <c r="AW1507" s="74" t="str">
        <f t="shared" si="842"/>
        <v>00631L</v>
      </c>
      <c r="AX1507" s="20">
        <f t="shared" si="843"/>
        <v>1</v>
      </c>
      <c r="AY1507" s="20">
        <f t="shared" si="853"/>
        <v>0</v>
      </c>
      <c r="AZ1507" s="57">
        <v>44120</v>
      </c>
      <c r="BA1507" s="75">
        <v>26.17</v>
      </c>
      <c r="BB1507" s="90">
        <v>26.2</v>
      </c>
      <c r="BC1507" s="76">
        <f t="shared" si="861"/>
        <v>23.248958333333338</v>
      </c>
      <c r="BD1507" s="76">
        <f t="shared" si="862"/>
        <v>23.338666666666672</v>
      </c>
      <c r="BE1507" s="77">
        <f t="shared" si="868"/>
        <v>0.12693221022447218</v>
      </c>
      <c r="BF1507" s="77">
        <f t="shared" si="859"/>
        <v>0.12131512797074936</v>
      </c>
    </row>
    <row r="1508" spans="1:58" s="23" customFormat="1" ht="15.75" customHeight="1" x14ac:dyDescent="0.4">
      <c r="A1508" s="57">
        <v>44118</v>
      </c>
      <c r="B1508" s="112">
        <v>27.074999999999999</v>
      </c>
      <c r="C1508" s="112">
        <v>28.2</v>
      </c>
      <c r="D1508" s="112">
        <v>27.5</v>
      </c>
      <c r="E1508" s="112">
        <v>27.4</v>
      </c>
      <c r="F1508" s="112">
        <v>27.475000000000001</v>
      </c>
      <c r="G1508" s="112">
        <v>27.225000000000001</v>
      </c>
      <c r="H1508" s="113">
        <v>27</v>
      </c>
      <c r="I1508" s="90">
        <f t="shared" si="844"/>
        <v>28.02</v>
      </c>
      <c r="J1508" s="90">
        <f t="shared" si="845"/>
        <v>27.611999999999998</v>
      </c>
      <c r="K1508" s="114">
        <v>4</v>
      </c>
      <c r="L1508" s="115">
        <v>0.04</v>
      </c>
      <c r="M1508" s="90">
        <v>21.3</v>
      </c>
      <c r="N1508" s="90">
        <v>26.4</v>
      </c>
      <c r="O1508" s="90">
        <v>28.24</v>
      </c>
      <c r="P1508" s="90">
        <v>29.29</v>
      </c>
      <c r="Q1508" s="90">
        <v>29.25</v>
      </c>
      <c r="R1508" s="63">
        <f t="shared" si="870"/>
        <v>9.8299999999999983</v>
      </c>
      <c r="S1508" s="64">
        <f t="shared" si="869"/>
        <v>1.26582278481012E-2</v>
      </c>
      <c r="T1508" s="65">
        <f t="shared" si="863"/>
        <v>0.80681818181818188</v>
      </c>
      <c r="U1508" s="65">
        <f t="shared" si="863"/>
        <v>0.93484419263456087</v>
      </c>
      <c r="V1508" s="65">
        <f t="shared" si="834"/>
        <v>0.90133151246159093</v>
      </c>
      <c r="W1508" s="65">
        <f t="shared" si="835"/>
        <v>0.90256410256410247</v>
      </c>
      <c r="X1508" s="61">
        <f t="shared" si="846"/>
        <v>4.1551246537396121E-2</v>
      </c>
      <c r="Y1508" s="66">
        <f t="shared" si="836"/>
        <v>-1.4598540145985351E-2</v>
      </c>
      <c r="Z1508" s="61">
        <f t="shared" si="837"/>
        <v>-1.4561027837259145E-2</v>
      </c>
      <c r="AA1508" s="67">
        <f t="shared" si="838"/>
        <v>28.02</v>
      </c>
      <c r="AB1508" s="68">
        <f t="shared" si="839"/>
        <v>2.5568181818181848E-2</v>
      </c>
      <c r="AC1508" s="69">
        <f t="shared" si="840"/>
        <v>6.1363636363636405E-2</v>
      </c>
      <c r="AD1508" s="70">
        <f>_xlfn.PERCENTILE.EXC(AC1508:$AC$5675,0.5)</f>
        <v>8.6360010555946526E-2</v>
      </c>
      <c r="AE1508" s="70">
        <f>_xlfn.PERCENTILE.EXC($AC1508:AC$5675,0.35)</f>
        <v>4.9582273234080494E-2</v>
      </c>
      <c r="AF1508" s="71">
        <f t="shared" si="865"/>
        <v>3.5230109137755594E-2</v>
      </c>
      <c r="AG1508" s="70">
        <f t="shared" si="866"/>
        <v>-0.27366487307327381</v>
      </c>
      <c r="AH1508" s="70">
        <f t="shared" si="867"/>
        <v>-0.29773719104760293</v>
      </c>
      <c r="AI1508" s="61" t="str">
        <f t="shared" si="855"/>
        <v>Safety</v>
      </c>
      <c r="AJ1508" s="68" t="str">
        <f t="shared" si="856"/>
        <v>Short VOL</v>
      </c>
      <c r="AK1508" s="72" t="str">
        <f t="shared" si="857"/>
        <v>00631L</v>
      </c>
      <c r="AL1508" s="73">
        <f t="shared" si="847"/>
        <v>1</v>
      </c>
      <c r="AM1508" s="72" t="str">
        <f t="shared" si="860"/>
        <v>00631L</v>
      </c>
      <c r="AN1508" s="73">
        <f t="shared" si="848"/>
        <v>1</v>
      </c>
      <c r="AO1508" s="74" t="str">
        <f t="shared" si="854"/>
        <v>00631L</v>
      </c>
      <c r="AP1508" s="20">
        <f t="shared" si="849"/>
        <v>1</v>
      </c>
      <c r="AQ1508" s="74" t="str">
        <f t="shared" si="864"/>
        <v>00631L</v>
      </c>
      <c r="AR1508" s="20">
        <f t="shared" si="850"/>
        <v>1</v>
      </c>
      <c r="AS1508" s="74" t="str">
        <f t="shared" si="858"/>
        <v>00631L</v>
      </c>
      <c r="AT1508" s="20">
        <f t="shared" si="851"/>
        <v>1</v>
      </c>
      <c r="AU1508" s="74" t="str">
        <f t="shared" si="841"/>
        <v>00631L</v>
      </c>
      <c r="AV1508" s="20">
        <f t="shared" si="852"/>
        <v>1</v>
      </c>
      <c r="AW1508" s="74" t="str">
        <f t="shared" si="842"/>
        <v>00631L</v>
      </c>
      <c r="AX1508" s="20">
        <f t="shared" si="843"/>
        <v>1</v>
      </c>
      <c r="AY1508" s="20">
        <f t="shared" si="853"/>
        <v>0</v>
      </c>
      <c r="AZ1508" s="57">
        <v>44119</v>
      </c>
      <c r="BA1508" s="75">
        <v>26</v>
      </c>
      <c r="BB1508" s="90">
        <v>26.4</v>
      </c>
      <c r="BC1508" s="76">
        <f t="shared" si="861"/>
        <v>23.161666666666672</v>
      </c>
      <c r="BD1508" s="76">
        <f t="shared" si="862"/>
        <v>23.245625000000004</v>
      </c>
      <c r="BE1508" s="77">
        <f t="shared" si="868"/>
        <v>0.13981434842052207</v>
      </c>
      <c r="BF1508" s="77">
        <f t="shared" si="859"/>
        <v>0.11849003844809489</v>
      </c>
    </row>
    <row r="1509" spans="1:58" s="23" customFormat="1" ht="15.75" customHeight="1" x14ac:dyDescent="0.4">
      <c r="A1509" s="57">
        <v>44117</v>
      </c>
      <c r="B1509" s="112">
        <v>26.774999999999999</v>
      </c>
      <c r="C1509" s="112">
        <v>28.574999999999999</v>
      </c>
      <c r="D1509" s="112">
        <v>27.725000000000001</v>
      </c>
      <c r="E1509" s="112">
        <v>27.524999999999999</v>
      </c>
      <c r="F1509" s="112">
        <v>27.574999999999999</v>
      </c>
      <c r="G1509" s="112">
        <v>27.375</v>
      </c>
      <c r="H1509" s="113">
        <v>27.074999999999999</v>
      </c>
      <c r="I1509" s="90">
        <f t="shared" si="844"/>
        <v>28.215</v>
      </c>
      <c r="J1509" s="90">
        <f t="shared" si="845"/>
        <v>27.895</v>
      </c>
      <c r="K1509" s="114">
        <v>5</v>
      </c>
      <c r="L1509" s="115">
        <v>0.04</v>
      </c>
      <c r="M1509" s="90">
        <v>21.39</v>
      </c>
      <c r="N1509" s="90">
        <v>26.07</v>
      </c>
      <c r="O1509" s="90">
        <v>28.35</v>
      </c>
      <c r="P1509" s="90">
        <v>29.45</v>
      </c>
      <c r="Q1509" s="90">
        <v>29.35</v>
      </c>
      <c r="R1509" s="63">
        <f t="shared" si="870"/>
        <v>10.339999999999996</v>
      </c>
      <c r="S1509" s="64">
        <f t="shared" si="869"/>
        <v>3.9888312724371759E-2</v>
      </c>
      <c r="T1509" s="65">
        <f t="shared" si="863"/>
        <v>0.82048331415420028</v>
      </c>
      <c r="U1509" s="65">
        <f t="shared" si="863"/>
        <v>0.91957671957671949</v>
      </c>
      <c r="V1509" s="65">
        <f t="shared" si="834"/>
        <v>0.88522920203735145</v>
      </c>
      <c r="W1509" s="65">
        <f t="shared" si="835"/>
        <v>0.8882453151618398</v>
      </c>
      <c r="X1509" s="61">
        <f t="shared" si="846"/>
        <v>6.7226890756302546E-2</v>
      </c>
      <c r="Y1509" s="66">
        <f t="shared" si="836"/>
        <v>-1.6348773841961827E-2</v>
      </c>
      <c r="Z1509" s="61">
        <f t="shared" si="837"/>
        <v>-1.1341485025695562E-2</v>
      </c>
      <c r="AA1509" s="67">
        <f t="shared" si="838"/>
        <v>28.215</v>
      </c>
      <c r="AB1509" s="68">
        <f t="shared" si="839"/>
        <v>2.7042577675489003E-2</v>
      </c>
      <c r="AC1509" s="69">
        <f t="shared" si="840"/>
        <v>8.2278481012658208E-2</v>
      </c>
      <c r="AD1509" s="70">
        <f>_xlfn.PERCENTILE.EXC(AC1509:$AC$5675,0.5)</f>
        <v>8.636083743842364E-2</v>
      </c>
      <c r="AE1509" s="70">
        <f>_xlfn.PERCENTILE.EXC($AC1509:AC$5675,0.35)</f>
        <v>4.9559259393049275E-2</v>
      </c>
      <c r="AF1509" s="71">
        <f t="shared" si="865"/>
        <v>3.5230109137755594E-2</v>
      </c>
      <c r="AG1509" s="70">
        <f t="shared" si="866"/>
        <v>-0.27366487307327381</v>
      </c>
      <c r="AH1509" s="70">
        <f t="shared" si="867"/>
        <v>-0.29773719104760293</v>
      </c>
      <c r="AI1509" s="61" t="str">
        <f t="shared" si="855"/>
        <v>Safety</v>
      </c>
      <c r="AJ1509" s="68" t="str">
        <f t="shared" si="856"/>
        <v>Short VOL</v>
      </c>
      <c r="AK1509" s="72" t="str">
        <f t="shared" si="857"/>
        <v>00631L</v>
      </c>
      <c r="AL1509" s="73">
        <f t="shared" si="847"/>
        <v>1</v>
      </c>
      <c r="AM1509" s="72" t="str">
        <f t="shared" si="860"/>
        <v>00631L</v>
      </c>
      <c r="AN1509" s="73">
        <f t="shared" si="848"/>
        <v>1</v>
      </c>
      <c r="AO1509" s="74" t="str">
        <f t="shared" si="854"/>
        <v>00631L</v>
      </c>
      <c r="AP1509" s="20">
        <f t="shared" si="849"/>
        <v>1</v>
      </c>
      <c r="AQ1509" s="74" t="str">
        <f t="shared" si="864"/>
        <v>00631L</v>
      </c>
      <c r="AR1509" s="20">
        <f t="shared" si="850"/>
        <v>1</v>
      </c>
      <c r="AS1509" s="74" t="str">
        <f t="shared" si="858"/>
        <v>00631L</v>
      </c>
      <c r="AT1509" s="20">
        <f t="shared" si="851"/>
        <v>1</v>
      </c>
      <c r="AU1509" s="74" t="str">
        <f t="shared" si="841"/>
        <v>00631L</v>
      </c>
      <c r="AV1509" s="20">
        <f t="shared" si="852"/>
        <v>1</v>
      </c>
      <c r="AW1509" s="74" t="str">
        <f t="shared" si="842"/>
        <v>00631L</v>
      </c>
      <c r="AX1509" s="20">
        <f t="shared" si="843"/>
        <v>1</v>
      </c>
      <c r="AY1509" s="20">
        <f t="shared" si="853"/>
        <v>0</v>
      </c>
      <c r="AZ1509" s="57">
        <v>44118</v>
      </c>
      <c r="BA1509" s="75">
        <v>26.35</v>
      </c>
      <c r="BB1509" s="90">
        <v>26.162500000000001</v>
      </c>
      <c r="BC1509" s="76">
        <f t="shared" si="861"/>
        <v>23.068750000000005</v>
      </c>
      <c r="BD1509" s="76">
        <f t="shared" si="862"/>
        <v>23.16083333333334</v>
      </c>
      <c r="BE1509" s="77">
        <f t="shared" si="868"/>
        <v>0.13410999729070694</v>
      </c>
      <c r="BF1509" s="77">
        <f t="shared" si="859"/>
        <v>0.13769654229482217</v>
      </c>
    </row>
    <row r="1510" spans="1:58" s="23" customFormat="1" ht="15.75" customHeight="1" x14ac:dyDescent="0.4">
      <c r="A1510" s="57">
        <v>44116</v>
      </c>
      <c r="B1510" s="112">
        <v>26.324999999999999</v>
      </c>
      <c r="C1510" s="112">
        <v>28.574999999999999</v>
      </c>
      <c r="D1510" s="112">
        <v>27.675000000000001</v>
      </c>
      <c r="E1510" s="112">
        <v>27.625</v>
      </c>
      <c r="F1510" s="112">
        <v>27.574999999999999</v>
      </c>
      <c r="G1510" s="112">
        <v>27.324999999999999</v>
      </c>
      <c r="H1510" s="113">
        <v>27</v>
      </c>
      <c r="I1510" s="90">
        <f t="shared" si="844"/>
        <v>28.035</v>
      </c>
      <c r="J1510" s="90">
        <f t="shared" si="845"/>
        <v>27.891000000000002</v>
      </c>
      <c r="K1510" s="114">
        <v>6</v>
      </c>
      <c r="L1510" s="115">
        <v>0.04</v>
      </c>
      <c r="M1510" s="90">
        <v>20.3</v>
      </c>
      <c r="N1510" s="90">
        <v>25.07</v>
      </c>
      <c r="O1510" s="90">
        <v>27.98</v>
      </c>
      <c r="P1510" s="90">
        <v>29.28</v>
      </c>
      <c r="Q1510" s="90">
        <v>29.2</v>
      </c>
      <c r="R1510" s="63">
        <f t="shared" si="870"/>
        <v>11.89</v>
      </c>
      <c r="S1510" s="64">
        <f t="shared" si="869"/>
        <v>2.8000000000000112E-3</v>
      </c>
      <c r="T1510" s="65">
        <f t="shared" si="863"/>
        <v>0.80973274830474673</v>
      </c>
      <c r="U1510" s="65">
        <f t="shared" si="863"/>
        <v>0.89599714081486781</v>
      </c>
      <c r="V1510" s="65">
        <f t="shared" ref="V1510:V1573" si="871">N1510/P1510</f>
        <v>0.85621584699453546</v>
      </c>
      <c r="W1510" s="65">
        <f t="shared" ref="W1510:W1573" si="872">N1510/Q1510</f>
        <v>0.85856164383561651</v>
      </c>
      <c r="X1510" s="61">
        <f t="shared" si="846"/>
        <v>8.5470085470085472E-2</v>
      </c>
      <c r="Y1510" s="66">
        <f t="shared" ref="Y1510:Y1573" si="873">(H1510-E1510)/E1510</f>
        <v>-2.2624434389140271E-2</v>
      </c>
      <c r="Z1510" s="61">
        <f t="shared" ref="Z1510:Z1573" si="874">(J1510-I1510)/I1510</f>
        <v>-5.1364365971106954E-3</v>
      </c>
      <c r="AA1510" s="67">
        <f t="shared" ref="AA1510:AA1573" si="875">B1510*(K1510*L1510)+C1510*(1-(K1510*L1510))</f>
        <v>28.034999999999997</v>
      </c>
      <c r="AB1510" s="68">
        <f t="shared" ref="AB1510:AB1573" si="876">(B1510-N1510)/N1510</f>
        <v>5.0059832469086518E-2</v>
      </c>
      <c r="AC1510" s="69">
        <f t="shared" ref="AC1510:AC1573" si="877">(AA1510-N1510)/N1510</f>
        <v>0.11826884722776211</v>
      </c>
      <c r="AD1510" s="70">
        <f>_xlfn.PERCENTILE.EXC(AC1510:$AC$5675,0.5)</f>
        <v>8.6393309344211841E-2</v>
      </c>
      <c r="AE1510" s="70">
        <f>_xlfn.PERCENTILE.EXC($AC1510:AC$5675,0.35)</f>
        <v>4.9530747711190627E-2</v>
      </c>
      <c r="AF1510" s="71">
        <f t="shared" si="865"/>
        <v>3.5230109137755594E-2</v>
      </c>
      <c r="AG1510" s="70">
        <f t="shared" si="866"/>
        <v>-0.27366487307327381</v>
      </c>
      <c r="AH1510" s="70">
        <f t="shared" si="867"/>
        <v>-0.29773719104760293</v>
      </c>
      <c r="AI1510" s="61" t="str">
        <f t="shared" si="855"/>
        <v>Short VOL</v>
      </c>
      <c r="AJ1510" s="68" t="str">
        <f t="shared" si="856"/>
        <v>Short VOL</v>
      </c>
      <c r="AK1510" s="72" t="str">
        <f t="shared" si="857"/>
        <v>00631L</v>
      </c>
      <c r="AL1510" s="73">
        <f t="shared" si="847"/>
        <v>1</v>
      </c>
      <c r="AM1510" s="72" t="str">
        <f t="shared" si="860"/>
        <v>00631L</v>
      </c>
      <c r="AN1510" s="73">
        <f t="shared" si="848"/>
        <v>1</v>
      </c>
      <c r="AO1510" s="74" t="str">
        <f t="shared" si="854"/>
        <v>00631L</v>
      </c>
      <c r="AP1510" s="20">
        <f t="shared" si="849"/>
        <v>1</v>
      </c>
      <c r="AQ1510" s="74" t="str">
        <f t="shared" si="864"/>
        <v>00631L</v>
      </c>
      <c r="AR1510" s="20">
        <f t="shared" si="850"/>
        <v>1</v>
      </c>
      <c r="AS1510" s="74" t="str">
        <f t="shared" si="858"/>
        <v>00631L</v>
      </c>
      <c r="AT1510" s="20">
        <f t="shared" si="851"/>
        <v>1</v>
      </c>
      <c r="AU1510" s="74" t="str">
        <f t="shared" si="841"/>
        <v>00631L</v>
      </c>
      <c r="AV1510" s="20">
        <f t="shared" si="852"/>
        <v>1</v>
      </c>
      <c r="AW1510" s="74" t="str">
        <f t="shared" si="842"/>
        <v>00631L</v>
      </c>
      <c r="AX1510" s="20">
        <f t="shared" si="843"/>
        <v>1</v>
      </c>
      <c r="AY1510" s="20">
        <f t="shared" si="853"/>
        <v>0</v>
      </c>
      <c r="AZ1510" s="57">
        <v>44117</v>
      </c>
      <c r="BA1510" s="75">
        <v>26.02</v>
      </c>
      <c r="BB1510" s="90">
        <v>26.35</v>
      </c>
      <c r="BC1510" s="76">
        <f t="shared" si="861"/>
        <v>22.983958333333337</v>
      </c>
      <c r="BD1510" s="76">
        <f t="shared" si="862"/>
        <v>23.066375000000004</v>
      </c>
      <c r="BE1510" s="77">
        <f t="shared" si="868"/>
        <v>0.1464517824932243</v>
      </c>
      <c r="BF1510" s="77">
        <f t="shared" si="859"/>
        <v>0.12804894570559938</v>
      </c>
    </row>
    <row r="1511" spans="1:58" s="23" customFormat="1" ht="15.75" customHeight="1" x14ac:dyDescent="0.4">
      <c r="A1511" s="57">
        <v>44113</v>
      </c>
      <c r="B1511" s="112">
        <v>26.875</v>
      </c>
      <c r="C1511" s="112">
        <v>29.024999999999999</v>
      </c>
      <c r="D1511" s="112">
        <v>28.024999999999999</v>
      </c>
      <c r="E1511" s="112">
        <v>27.95</v>
      </c>
      <c r="F1511" s="112">
        <v>27.925000000000001</v>
      </c>
      <c r="G1511" s="112">
        <v>27.625</v>
      </c>
      <c r="H1511" s="113">
        <v>27.274999999999999</v>
      </c>
      <c r="I1511" s="90">
        <f t="shared" si="844"/>
        <v>28.422999999999998</v>
      </c>
      <c r="J1511" s="90">
        <f t="shared" si="845"/>
        <v>28.305</v>
      </c>
      <c r="K1511" s="114">
        <v>7</v>
      </c>
      <c r="L1511" s="115">
        <v>0.04</v>
      </c>
      <c r="M1511" s="90">
        <v>18.850000000000001</v>
      </c>
      <c r="N1511" s="90">
        <v>25</v>
      </c>
      <c r="O1511" s="90">
        <v>28.28</v>
      </c>
      <c r="P1511" s="90">
        <v>29.59</v>
      </c>
      <c r="Q1511" s="90">
        <v>29.49</v>
      </c>
      <c r="R1511" s="63">
        <f t="shared" si="870"/>
        <v>14.020000000000003</v>
      </c>
      <c r="S1511" s="64">
        <f t="shared" si="869"/>
        <v>-5.1593323216995425E-2</v>
      </c>
      <c r="T1511" s="65">
        <f t="shared" si="863"/>
        <v>0.754</v>
      </c>
      <c r="U1511" s="65">
        <f t="shared" si="863"/>
        <v>0.88401697312588401</v>
      </c>
      <c r="V1511" s="65">
        <f t="shared" si="871"/>
        <v>0.84488002703616083</v>
      </c>
      <c r="W1511" s="65">
        <f t="shared" si="872"/>
        <v>0.84774499830451</v>
      </c>
      <c r="X1511" s="61">
        <f t="shared" si="846"/>
        <v>7.9999999999999946E-2</v>
      </c>
      <c r="Y1511" s="66">
        <f t="shared" si="873"/>
        <v>-2.4150268336314874E-2</v>
      </c>
      <c r="Z1511" s="61">
        <f t="shared" si="874"/>
        <v>-4.1515673926045297E-3</v>
      </c>
      <c r="AA1511" s="67">
        <f t="shared" si="875"/>
        <v>28.423000000000002</v>
      </c>
      <c r="AB1511" s="68">
        <f t="shared" si="876"/>
        <v>7.4999999999999997E-2</v>
      </c>
      <c r="AC1511" s="69">
        <f t="shared" si="877"/>
        <v>0.13692000000000007</v>
      </c>
      <c r="AD1511" s="70">
        <f>_xlfn.PERCENTILE.EXC(AC1511:$AC$5675,0.5)</f>
        <v>8.636083743842364E-2</v>
      </c>
      <c r="AE1511" s="70">
        <f>_xlfn.PERCENTILE.EXC($AC1511:AC$5675,0.35)</f>
        <v>4.9502236029332E-2</v>
      </c>
      <c r="AF1511" s="71">
        <f t="shared" si="865"/>
        <v>3.5230109137755594E-2</v>
      </c>
      <c r="AG1511" s="70">
        <f t="shared" si="866"/>
        <v>-0.27366487307327381</v>
      </c>
      <c r="AH1511" s="70">
        <f t="shared" si="867"/>
        <v>-0.29773719104760293</v>
      </c>
      <c r="AI1511" s="61" t="str">
        <f t="shared" si="855"/>
        <v>Short VOL</v>
      </c>
      <c r="AJ1511" s="68" t="str">
        <f t="shared" si="856"/>
        <v>Short VOL</v>
      </c>
      <c r="AK1511" s="72" t="str">
        <f t="shared" si="857"/>
        <v>00631L</v>
      </c>
      <c r="AL1511" s="73">
        <f t="shared" si="847"/>
        <v>1</v>
      </c>
      <c r="AM1511" s="72" t="str">
        <f t="shared" si="860"/>
        <v>00631L</v>
      </c>
      <c r="AN1511" s="73">
        <f t="shared" si="848"/>
        <v>1</v>
      </c>
      <c r="AO1511" s="74" t="str">
        <f t="shared" si="854"/>
        <v>00631L</v>
      </c>
      <c r="AP1511" s="20">
        <f t="shared" si="849"/>
        <v>1</v>
      </c>
      <c r="AQ1511" s="74" t="str">
        <f t="shared" si="864"/>
        <v>00631L</v>
      </c>
      <c r="AR1511" s="20">
        <f t="shared" si="850"/>
        <v>1</v>
      </c>
      <c r="AS1511" s="74" t="str">
        <f t="shared" si="858"/>
        <v>00631L</v>
      </c>
      <c r="AT1511" s="20">
        <f t="shared" si="851"/>
        <v>1</v>
      </c>
      <c r="AU1511" s="74" t="str">
        <f t="shared" si="841"/>
        <v>00631L</v>
      </c>
      <c r="AV1511" s="20">
        <f t="shared" si="852"/>
        <v>1</v>
      </c>
      <c r="AW1511" s="74" t="str">
        <f t="shared" si="842"/>
        <v>00631L</v>
      </c>
      <c r="AX1511" s="20">
        <f t="shared" si="843"/>
        <v>1</v>
      </c>
      <c r="AY1511" s="20">
        <f t="shared" si="853"/>
        <v>0</v>
      </c>
      <c r="AZ1511" s="57">
        <v>44116</v>
      </c>
      <c r="BA1511" s="75">
        <v>26.39</v>
      </c>
      <c r="BB1511" s="90">
        <v>26.074999999999999</v>
      </c>
      <c r="BC1511" s="76">
        <f t="shared" si="861"/>
        <v>22.895</v>
      </c>
      <c r="BD1511" s="76">
        <f t="shared" si="862"/>
        <v>22.984625000000001</v>
      </c>
      <c r="BE1511" s="77">
        <f t="shared" si="868"/>
        <v>0.13889495523039963</v>
      </c>
      <c r="BF1511" s="77">
        <f t="shared" si="859"/>
        <v>0.14815882356140242</v>
      </c>
    </row>
    <row r="1512" spans="1:58" s="23" customFormat="1" ht="15.75" customHeight="1" x14ac:dyDescent="0.4">
      <c r="A1512" s="57">
        <v>44112</v>
      </c>
      <c r="B1512" s="112">
        <v>28.125</v>
      </c>
      <c r="C1512" s="112">
        <v>30.425000000000001</v>
      </c>
      <c r="D1512" s="112">
        <v>29.274999999999999</v>
      </c>
      <c r="E1512" s="112">
        <v>28.925000000000001</v>
      </c>
      <c r="F1512" s="112">
        <v>28.725000000000001</v>
      </c>
      <c r="G1512" s="112">
        <v>28.324999999999999</v>
      </c>
      <c r="H1512" s="113">
        <v>27.875</v>
      </c>
      <c r="I1512" s="90">
        <f t="shared" si="844"/>
        <v>29.689</v>
      </c>
      <c r="J1512" s="90">
        <f t="shared" si="845"/>
        <v>29.643000000000001</v>
      </c>
      <c r="K1512" s="114">
        <v>8</v>
      </c>
      <c r="L1512" s="115">
        <v>0.04</v>
      </c>
      <c r="M1512" s="90">
        <v>19.940000000000001</v>
      </c>
      <c r="N1512" s="90">
        <v>26.36</v>
      </c>
      <c r="O1512" s="90">
        <v>29.49</v>
      </c>
      <c r="P1512" s="90">
        <v>30.83</v>
      </c>
      <c r="Q1512" s="90">
        <v>30.84</v>
      </c>
      <c r="R1512" s="63">
        <f t="shared" si="870"/>
        <v>14.019999999999996</v>
      </c>
      <c r="S1512" s="64">
        <f t="shared" si="869"/>
        <v>-6.0584461867426921E-2</v>
      </c>
      <c r="T1512" s="65">
        <f t="shared" si="863"/>
        <v>0.75644916540212448</v>
      </c>
      <c r="U1512" s="65">
        <f t="shared" si="863"/>
        <v>0.89386232621227535</v>
      </c>
      <c r="V1512" s="65">
        <f t="shared" si="871"/>
        <v>0.85501135257865724</v>
      </c>
      <c r="W1512" s="65">
        <f t="shared" si="872"/>
        <v>0.85473411154345003</v>
      </c>
      <c r="X1512" s="61">
        <f t="shared" si="846"/>
        <v>8.1777777777777796E-2</v>
      </c>
      <c r="Y1512" s="66">
        <f t="shared" si="873"/>
        <v>-3.6300777873811606E-2</v>
      </c>
      <c r="Z1512" s="61">
        <f t="shared" si="874"/>
        <v>-1.5493953989692941E-3</v>
      </c>
      <c r="AA1512" s="67">
        <f t="shared" si="875"/>
        <v>29.689</v>
      </c>
      <c r="AB1512" s="68">
        <f t="shared" si="876"/>
        <v>6.6957511380880144E-2</v>
      </c>
      <c r="AC1512" s="69">
        <f t="shared" si="877"/>
        <v>0.12628983308042491</v>
      </c>
      <c r="AD1512" s="70">
        <f>_xlfn.PERCENTILE.EXC(AC1512:$AC$5675,0.5)</f>
        <v>8.6360010555946526E-2</v>
      </c>
      <c r="AE1512" s="70">
        <f>_xlfn.PERCENTILE.EXC($AC1512:AC$5675,0.35)</f>
        <v>4.946028944892622E-2</v>
      </c>
      <c r="AF1512" s="71">
        <f t="shared" si="865"/>
        <v>3.5230109137755594E-2</v>
      </c>
      <c r="AG1512" s="70">
        <f t="shared" si="866"/>
        <v>-0.27366487307327381</v>
      </c>
      <c r="AH1512" s="70">
        <f t="shared" si="867"/>
        <v>-0.29773719104760293</v>
      </c>
      <c r="AI1512" s="61" t="str">
        <f t="shared" si="855"/>
        <v>Short VOL</v>
      </c>
      <c r="AJ1512" s="68" t="str">
        <f t="shared" si="856"/>
        <v>Short VOL</v>
      </c>
      <c r="AK1512" s="72" t="str">
        <f t="shared" si="857"/>
        <v>00631L</v>
      </c>
      <c r="AL1512" s="73">
        <f t="shared" si="847"/>
        <v>1</v>
      </c>
      <c r="AM1512" s="72" t="str">
        <f t="shared" si="860"/>
        <v>00631L</v>
      </c>
      <c r="AN1512" s="73">
        <f t="shared" si="848"/>
        <v>1</v>
      </c>
      <c r="AO1512" s="74" t="str">
        <f t="shared" si="854"/>
        <v>00631L</v>
      </c>
      <c r="AP1512" s="20">
        <f t="shared" si="849"/>
        <v>1</v>
      </c>
      <c r="AQ1512" s="74" t="str">
        <f t="shared" si="864"/>
        <v>00631L</v>
      </c>
      <c r="AR1512" s="20">
        <f t="shared" si="850"/>
        <v>1</v>
      </c>
      <c r="AS1512" s="74" t="str">
        <f t="shared" si="858"/>
        <v>00631L</v>
      </c>
      <c r="AT1512" s="20">
        <f t="shared" si="851"/>
        <v>1</v>
      </c>
      <c r="AU1512" s="74" t="str">
        <f t="shared" si="841"/>
        <v>00631L</v>
      </c>
      <c r="AV1512" s="20">
        <f t="shared" si="852"/>
        <v>1</v>
      </c>
      <c r="AW1512" s="74" t="str">
        <f t="shared" si="842"/>
        <v>00631L</v>
      </c>
      <c r="AX1512" s="20">
        <f t="shared" si="843"/>
        <v>1</v>
      </c>
      <c r="AY1512" s="20">
        <f t="shared" si="853"/>
        <v>0</v>
      </c>
      <c r="AZ1512" s="57">
        <v>44113</v>
      </c>
      <c r="BA1512" s="75">
        <v>26.36</v>
      </c>
      <c r="BB1512" s="90">
        <v>25.824999999999999</v>
      </c>
      <c r="BC1512" s="76">
        <f t="shared" si="861"/>
        <v>22.814791666666672</v>
      </c>
      <c r="BD1512" s="76">
        <f t="shared" si="862"/>
        <v>22.899750000000001</v>
      </c>
      <c r="BE1512" s="77">
        <f t="shared" si="868"/>
        <v>0.13194108354411857</v>
      </c>
      <c r="BF1512" s="77">
        <f t="shared" si="859"/>
        <v>0.15110426969726737</v>
      </c>
    </row>
    <row r="1513" spans="1:58" s="23" customFormat="1" ht="15.75" customHeight="1" x14ac:dyDescent="0.4">
      <c r="A1513" s="57">
        <v>44111</v>
      </c>
      <c r="B1513" s="112">
        <v>30.024999999999999</v>
      </c>
      <c r="C1513" s="112">
        <v>31.725000000000001</v>
      </c>
      <c r="D1513" s="112">
        <v>30.225000000000001</v>
      </c>
      <c r="E1513" s="112">
        <v>29.725000000000001</v>
      </c>
      <c r="F1513" s="112">
        <v>29.225000000000001</v>
      </c>
      <c r="G1513" s="112">
        <v>28.824999999999999</v>
      </c>
      <c r="H1513" s="113">
        <v>28.3</v>
      </c>
      <c r="I1513" s="90">
        <f t="shared" si="844"/>
        <v>31.113</v>
      </c>
      <c r="J1513" s="90">
        <f t="shared" si="845"/>
        <v>30.765000000000001</v>
      </c>
      <c r="K1513" s="114">
        <v>9</v>
      </c>
      <c r="L1513" s="115">
        <v>0.04</v>
      </c>
      <c r="M1513" s="90">
        <v>21.74</v>
      </c>
      <c r="N1513" s="90">
        <v>28.06</v>
      </c>
      <c r="O1513" s="90">
        <v>30.7</v>
      </c>
      <c r="P1513" s="90">
        <v>31.6</v>
      </c>
      <c r="Q1513" s="90">
        <v>31.19</v>
      </c>
      <c r="R1513" s="63">
        <f t="shared" si="870"/>
        <v>12.5</v>
      </c>
      <c r="S1513" s="64">
        <f t="shared" si="869"/>
        <v>-4.8168249660787033E-2</v>
      </c>
      <c r="T1513" s="65">
        <f t="shared" si="863"/>
        <v>0.77476835352815399</v>
      </c>
      <c r="U1513" s="65">
        <f t="shared" si="863"/>
        <v>0.91400651465798044</v>
      </c>
      <c r="V1513" s="65">
        <f t="shared" si="871"/>
        <v>0.88797468354430376</v>
      </c>
      <c r="W1513" s="65">
        <f t="shared" si="872"/>
        <v>0.89964732285989091</v>
      </c>
      <c r="X1513" s="61">
        <f t="shared" si="846"/>
        <v>5.6619483763530487E-2</v>
      </c>
      <c r="Y1513" s="66">
        <f t="shared" si="873"/>
        <v>-4.7939444911690519E-2</v>
      </c>
      <c r="Z1513" s="61">
        <f t="shared" si="874"/>
        <v>-1.1185035194291742E-2</v>
      </c>
      <c r="AA1513" s="67">
        <f t="shared" si="875"/>
        <v>31.113</v>
      </c>
      <c r="AB1513" s="68">
        <f t="shared" si="876"/>
        <v>7.0028510334996436E-2</v>
      </c>
      <c r="AC1513" s="69">
        <f t="shared" si="877"/>
        <v>0.10880256593014971</v>
      </c>
      <c r="AD1513" s="70">
        <f>_xlfn.PERCENTILE.EXC(AC1513:$AC$5675,0.5)</f>
        <v>8.6359183673469397E-2</v>
      </c>
      <c r="AE1513" s="70">
        <f>_xlfn.PERCENTILE.EXC($AC1513:AC$5675,0.35)</f>
        <v>4.9412968909101566E-2</v>
      </c>
      <c r="AF1513" s="71">
        <f t="shared" si="865"/>
        <v>3.5230109137755594E-2</v>
      </c>
      <c r="AG1513" s="70">
        <f t="shared" si="866"/>
        <v>-0.27366487307327381</v>
      </c>
      <c r="AH1513" s="70">
        <f t="shared" si="867"/>
        <v>-0.29773719104760293</v>
      </c>
      <c r="AI1513" s="61" t="str">
        <f t="shared" si="855"/>
        <v>Short VOL</v>
      </c>
      <c r="AJ1513" s="68" t="str">
        <f t="shared" si="856"/>
        <v>Short VOL</v>
      </c>
      <c r="AK1513" s="72" t="str">
        <f t="shared" si="857"/>
        <v>00631L</v>
      </c>
      <c r="AL1513" s="73">
        <f t="shared" si="847"/>
        <v>1</v>
      </c>
      <c r="AM1513" s="72" t="str">
        <f t="shared" si="860"/>
        <v>00631L</v>
      </c>
      <c r="AN1513" s="73">
        <f t="shared" si="848"/>
        <v>1</v>
      </c>
      <c r="AO1513" s="74" t="str">
        <f t="shared" si="854"/>
        <v>00631L</v>
      </c>
      <c r="AP1513" s="20">
        <f t="shared" si="849"/>
        <v>1</v>
      </c>
      <c r="AQ1513" s="74" t="str">
        <f t="shared" si="864"/>
        <v>00631L</v>
      </c>
      <c r="AR1513" s="20">
        <f t="shared" si="850"/>
        <v>1</v>
      </c>
      <c r="AS1513" s="74" t="str">
        <f t="shared" si="858"/>
        <v>00631L</v>
      </c>
      <c r="AT1513" s="20">
        <f t="shared" si="851"/>
        <v>1</v>
      </c>
      <c r="AU1513" s="74" t="str">
        <f t="shared" si="841"/>
        <v>00631L</v>
      </c>
      <c r="AV1513" s="20">
        <f t="shared" si="852"/>
        <v>1</v>
      </c>
      <c r="AW1513" s="74" t="str">
        <f t="shared" si="842"/>
        <v>00631L</v>
      </c>
      <c r="AX1513" s="20">
        <f t="shared" si="843"/>
        <v>1</v>
      </c>
      <c r="AY1513" s="20">
        <f t="shared" si="853"/>
        <v>0</v>
      </c>
      <c r="AZ1513" s="57">
        <v>44112</v>
      </c>
      <c r="BA1513" s="75">
        <v>26.02</v>
      </c>
      <c r="BB1513" s="90">
        <v>25.5</v>
      </c>
      <c r="BC1513" s="76">
        <f t="shared" si="861"/>
        <v>22.735833333333339</v>
      </c>
      <c r="BD1513" s="76">
        <f t="shared" si="862"/>
        <v>22.818041666666669</v>
      </c>
      <c r="BE1513" s="77">
        <f t="shared" si="868"/>
        <v>0.12157753912692858</v>
      </c>
      <c r="BF1513" s="77">
        <f t="shared" si="859"/>
        <v>0.14032572909229341</v>
      </c>
    </row>
    <row r="1514" spans="1:58" s="23" customFormat="1" ht="15.75" customHeight="1" x14ac:dyDescent="0.4">
      <c r="A1514" s="57">
        <v>44110</v>
      </c>
      <c r="B1514" s="112">
        <v>31.225000000000001</v>
      </c>
      <c r="C1514" s="112">
        <v>32.225000000000001</v>
      </c>
      <c r="D1514" s="112">
        <v>30.824999999999999</v>
      </c>
      <c r="E1514" s="112">
        <v>29.975000000000001</v>
      </c>
      <c r="F1514" s="112">
        <v>29.45</v>
      </c>
      <c r="G1514" s="112">
        <v>29.024999999999999</v>
      </c>
      <c r="H1514" s="113">
        <v>28.425000000000001</v>
      </c>
      <c r="I1514" s="90">
        <f t="shared" si="844"/>
        <v>31.825000000000003</v>
      </c>
      <c r="J1514" s="90">
        <f t="shared" si="845"/>
        <v>31.385000000000002</v>
      </c>
      <c r="K1514" s="114">
        <v>10</v>
      </c>
      <c r="L1514" s="115">
        <v>0.04</v>
      </c>
      <c r="M1514" s="90">
        <v>25.08</v>
      </c>
      <c r="N1514" s="90">
        <v>29.48</v>
      </c>
      <c r="O1514" s="90">
        <v>31.88</v>
      </c>
      <c r="P1514" s="90">
        <v>32.67</v>
      </c>
      <c r="Q1514" s="90">
        <v>31.83</v>
      </c>
      <c r="R1514" s="63">
        <f t="shared" si="870"/>
        <v>9.9899999999999949</v>
      </c>
      <c r="S1514" s="64">
        <f t="shared" si="869"/>
        <v>5.4363376251788255E-2</v>
      </c>
      <c r="T1514" s="65">
        <f t="shared" si="863"/>
        <v>0.85074626865671632</v>
      </c>
      <c r="U1514" s="65">
        <f t="shared" si="863"/>
        <v>0.92471769134253456</v>
      </c>
      <c r="V1514" s="65">
        <f t="shared" si="871"/>
        <v>0.90235690235690236</v>
      </c>
      <c r="W1514" s="65">
        <f t="shared" si="872"/>
        <v>0.92617027961043052</v>
      </c>
      <c r="X1514" s="61">
        <f t="shared" si="846"/>
        <v>3.2025620496397116E-2</v>
      </c>
      <c r="Y1514" s="66">
        <f t="shared" si="873"/>
        <v>-5.1709758131776501E-2</v>
      </c>
      <c r="Z1514" s="61">
        <f t="shared" si="874"/>
        <v>-1.3825608798114728E-2</v>
      </c>
      <c r="AA1514" s="67">
        <f t="shared" si="875"/>
        <v>31.825000000000003</v>
      </c>
      <c r="AB1514" s="68">
        <f t="shared" si="876"/>
        <v>5.9192672998643184E-2</v>
      </c>
      <c r="AC1514" s="69">
        <f t="shared" si="877"/>
        <v>7.9545454545454627E-2</v>
      </c>
      <c r="AD1514" s="70">
        <f>_xlfn.PERCENTILE.EXC(AC1514:$AC$5675,0.5)</f>
        <v>8.6241454515184682E-2</v>
      </c>
      <c r="AE1514" s="70">
        <f>_xlfn.PERCENTILE.EXC($AC1514:AC$5675,0.35)</f>
        <v>4.9365648369276934E-2</v>
      </c>
      <c r="AF1514" s="71">
        <f t="shared" si="865"/>
        <v>3.5230109137755594E-2</v>
      </c>
      <c r="AG1514" s="70">
        <f t="shared" si="866"/>
        <v>-0.27366487307327381</v>
      </c>
      <c r="AH1514" s="70">
        <f t="shared" si="867"/>
        <v>-0.29773719104760293</v>
      </c>
      <c r="AI1514" s="61" t="str">
        <f t="shared" si="855"/>
        <v>Safety</v>
      </c>
      <c r="AJ1514" s="68" t="str">
        <f t="shared" si="856"/>
        <v>Short VOL</v>
      </c>
      <c r="AK1514" s="72" t="str">
        <f t="shared" si="857"/>
        <v>00631L</v>
      </c>
      <c r="AL1514" s="73">
        <f t="shared" si="847"/>
        <v>1</v>
      </c>
      <c r="AM1514" s="72" t="str">
        <f t="shared" si="860"/>
        <v>00631L</v>
      </c>
      <c r="AN1514" s="73">
        <f t="shared" si="848"/>
        <v>1</v>
      </c>
      <c r="AO1514" s="74" t="str">
        <f t="shared" si="854"/>
        <v>00631L</v>
      </c>
      <c r="AP1514" s="20">
        <f t="shared" si="849"/>
        <v>1</v>
      </c>
      <c r="AQ1514" s="74" t="str">
        <f t="shared" si="864"/>
        <v>00631L</v>
      </c>
      <c r="AR1514" s="20">
        <f t="shared" si="850"/>
        <v>1</v>
      </c>
      <c r="AS1514" s="74" t="str">
        <f t="shared" si="858"/>
        <v>00631L</v>
      </c>
      <c r="AT1514" s="20">
        <f t="shared" si="851"/>
        <v>1</v>
      </c>
      <c r="AU1514" s="74" t="str">
        <f t="shared" si="841"/>
        <v>00631L</v>
      </c>
      <c r="AV1514" s="20">
        <f t="shared" si="852"/>
        <v>1</v>
      </c>
      <c r="AW1514" s="74" t="str">
        <f t="shared" si="842"/>
        <v>00631L</v>
      </c>
      <c r="AX1514" s="20">
        <f t="shared" si="843"/>
        <v>1</v>
      </c>
      <c r="AY1514" s="20">
        <f t="shared" si="853"/>
        <v>0</v>
      </c>
      <c r="AZ1514" s="57">
        <v>44111</v>
      </c>
      <c r="BA1514" s="75">
        <v>25.64</v>
      </c>
      <c r="BB1514" s="90">
        <v>25.95</v>
      </c>
      <c r="BC1514" s="76">
        <f t="shared" si="861"/>
        <v>22.66020833333334</v>
      </c>
      <c r="BD1514" s="76">
        <f t="shared" si="862"/>
        <v>22.738166666666675</v>
      </c>
      <c r="BE1514" s="77">
        <f t="shared" si="868"/>
        <v>0.14517923305353508</v>
      </c>
      <c r="BF1514" s="77">
        <f t="shared" si="859"/>
        <v>0.12761949438902245</v>
      </c>
    </row>
    <row r="1515" spans="1:58" s="23" customFormat="1" ht="15.75" customHeight="1" x14ac:dyDescent="0.4">
      <c r="A1515" s="57">
        <v>44109</v>
      </c>
      <c r="B1515" s="112">
        <v>30.824999999999999</v>
      </c>
      <c r="C1515" s="112">
        <v>32.225000000000001</v>
      </c>
      <c r="D1515" s="112">
        <v>30.774999999999999</v>
      </c>
      <c r="E1515" s="112">
        <v>29.85</v>
      </c>
      <c r="F1515" s="112">
        <v>29.375</v>
      </c>
      <c r="G1515" s="112">
        <v>28.925000000000001</v>
      </c>
      <c r="H1515" s="113">
        <v>28.375</v>
      </c>
      <c r="I1515" s="90">
        <f t="shared" si="844"/>
        <v>31.609000000000002</v>
      </c>
      <c r="J1515" s="90">
        <f t="shared" si="845"/>
        <v>31.413</v>
      </c>
      <c r="K1515" s="114">
        <v>11</v>
      </c>
      <c r="L1515" s="115">
        <v>0.04</v>
      </c>
      <c r="M1515" s="90">
        <v>23.51</v>
      </c>
      <c r="N1515" s="90">
        <v>27.96</v>
      </c>
      <c r="O1515" s="90">
        <v>31.28</v>
      </c>
      <c r="P1515" s="90">
        <v>32.200000000000003</v>
      </c>
      <c r="Q1515" s="90">
        <v>31.01</v>
      </c>
      <c r="R1515" s="63">
        <f t="shared" si="870"/>
        <v>12.010000000000005</v>
      </c>
      <c r="S1515" s="64">
        <f t="shared" si="869"/>
        <v>1.1943539630836116E-2</v>
      </c>
      <c r="T1515" s="65">
        <f t="shared" si="863"/>
        <v>0.84084406294706726</v>
      </c>
      <c r="U1515" s="65">
        <f t="shared" si="863"/>
        <v>0.89386189258312021</v>
      </c>
      <c r="V1515" s="65">
        <f t="shared" si="871"/>
        <v>0.86832298136645958</v>
      </c>
      <c r="W1515" s="65">
        <f t="shared" si="872"/>
        <v>0.90164463076426959</v>
      </c>
      <c r="X1515" s="61">
        <f t="shared" si="846"/>
        <v>4.5417680454176872E-2</v>
      </c>
      <c r="Y1515" s="66">
        <f t="shared" si="873"/>
        <v>-4.9413735343383627E-2</v>
      </c>
      <c r="Z1515" s="61">
        <f t="shared" si="874"/>
        <v>-6.2007656047328762E-3</v>
      </c>
      <c r="AA1515" s="67">
        <f t="shared" si="875"/>
        <v>31.609000000000002</v>
      </c>
      <c r="AB1515" s="68">
        <f t="shared" si="876"/>
        <v>0.10246781115879823</v>
      </c>
      <c r="AC1515" s="69">
        <f t="shared" si="877"/>
        <v>0.13050786838340489</v>
      </c>
      <c r="AD1515" s="70">
        <f>_xlfn.PERCENTILE.EXC(AC1515:$AC$5675,0.5)</f>
        <v>8.6359183673469397E-2</v>
      </c>
      <c r="AE1515" s="70">
        <f>_xlfn.PERCENTILE.EXC($AC1515:AC$5675,0.35)</f>
        <v>4.9344679552466915E-2</v>
      </c>
      <c r="AF1515" s="71">
        <f t="shared" si="865"/>
        <v>3.5230109137755594E-2</v>
      </c>
      <c r="AG1515" s="70">
        <f t="shared" si="866"/>
        <v>-0.27366487307327381</v>
      </c>
      <c r="AH1515" s="70">
        <f t="shared" si="867"/>
        <v>-0.29773719104760293</v>
      </c>
      <c r="AI1515" s="61" t="str">
        <f t="shared" si="855"/>
        <v>Short VOL</v>
      </c>
      <c r="AJ1515" s="68" t="str">
        <f t="shared" si="856"/>
        <v>Short VOL</v>
      </c>
      <c r="AK1515" s="72" t="str">
        <f t="shared" si="857"/>
        <v>00631L</v>
      </c>
      <c r="AL1515" s="73">
        <f t="shared" si="847"/>
        <v>1</v>
      </c>
      <c r="AM1515" s="72" t="str">
        <f t="shared" si="860"/>
        <v>00631L</v>
      </c>
      <c r="AN1515" s="73">
        <f t="shared" si="848"/>
        <v>1</v>
      </c>
      <c r="AO1515" s="74" t="str">
        <f t="shared" si="854"/>
        <v>00631L</v>
      </c>
      <c r="AP1515" s="20">
        <f t="shared" si="849"/>
        <v>1</v>
      </c>
      <c r="AQ1515" s="74" t="str">
        <f t="shared" si="864"/>
        <v>00631L</v>
      </c>
      <c r="AR1515" s="20">
        <f t="shared" si="850"/>
        <v>1</v>
      </c>
      <c r="AS1515" s="74" t="str">
        <f t="shared" si="858"/>
        <v>00631L</v>
      </c>
      <c r="AT1515" s="20">
        <f t="shared" si="851"/>
        <v>1</v>
      </c>
      <c r="AU1515" s="74" t="str">
        <f t="shared" si="841"/>
        <v>00631L</v>
      </c>
      <c r="AV1515" s="20">
        <f t="shared" si="852"/>
        <v>1</v>
      </c>
      <c r="AW1515" s="74" t="str">
        <f t="shared" si="842"/>
        <v>00631L</v>
      </c>
      <c r="AX1515" s="20">
        <f t="shared" si="843"/>
        <v>1</v>
      </c>
      <c r="AY1515" s="20">
        <f t="shared" si="853"/>
        <v>0</v>
      </c>
      <c r="AZ1515" s="57">
        <v>44110</v>
      </c>
      <c r="BA1515" s="75">
        <v>25.86</v>
      </c>
      <c r="BB1515" s="90">
        <v>26.012499999999999</v>
      </c>
      <c r="BC1515" s="76">
        <f t="shared" si="861"/>
        <v>22.575625000000006</v>
      </c>
      <c r="BD1515" s="76">
        <f t="shared" si="862"/>
        <v>22.65870833333334</v>
      </c>
      <c r="BE1515" s="77">
        <f t="shared" si="868"/>
        <v>0.15223831012430408</v>
      </c>
      <c r="BF1515" s="77">
        <f t="shared" si="859"/>
        <v>0.14128306078053102</v>
      </c>
    </row>
    <row r="1516" spans="1:58" s="23" customFormat="1" ht="15.75" customHeight="1" x14ac:dyDescent="0.4">
      <c r="A1516" s="57">
        <v>44106</v>
      </c>
      <c r="B1516" s="112">
        <v>32.075000000000003</v>
      </c>
      <c r="C1516" s="112">
        <v>33.174999999999997</v>
      </c>
      <c r="D1516" s="112">
        <v>31.675000000000001</v>
      </c>
      <c r="E1516" s="112">
        <v>30.574999999999999</v>
      </c>
      <c r="F1516" s="112">
        <v>30.074999999999999</v>
      </c>
      <c r="G1516" s="112">
        <v>29.524999999999999</v>
      </c>
      <c r="H1516" s="113">
        <v>28.925000000000001</v>
      </c>
      <c r="I1516" s="90">
        <f t="shared" si="844"/>
        <v>32.646999999999998</v>
      </c>
      <c r="J1516" s="90">
        <f t="shared" si="845"/>
        <v>32.394999999999996</v>
      </c>
      <c r="K1516" s="114">
        <v>12</v>
      </c>
      <c r="L1516" s="115">
        <v>0.04</v>
      </c>
      <c r="M1516" s="90">
        <v>24.64</v>
      </c>
      <c r="N1516" s="90">
        <v>27.63</v>
      </c>
      <c r="O1516" s="90">
        <v>32.39</v>
      </c>
      <c r="P1516" s="90">
        <v>33.1</v>
      </c>
      <c r="Q1516" s="90">
        <v>31.63</v>
      </c>
      <c r="R1516" s="63">
        <f t="shared" si="870"/>
        <v>13.220000000000013</v>
      </c>
      <c r="S1516" s="64">
        <f t="shared" si="869"/>
        <v>3.4831460674157294E-2</v>
      </c>
      <c r="T1516" s="65">
        <f t="shared" si="863"/>
        <v>0.8917842924357583</v>
      </c>
      <c r="U1516" s="65">
        <f t="shared" si="863"/>
        <v>0.85304106205619012</v>
      </c>
      <c r="V1516" s="65">
        <f t="shared" si="871"/>
        <v>0.83474320241691835</v>
      </c>
      <c r="W1516" s="65">
        <f t="shared" si="872"/>
        <v>0.87353778058804932</v>
      </c>
      <c r="X1516" s="61">
        <f t="shared" si="846"/>
        <v>3.4294621979734818E-2</v>
      </c>
      <c r="Y1516" s="66">
        <f t="shared" si="873"/>
        <v>-5.3965658217497908E-2</v>
      </c>
      <c r="Z1516" s="61">
        <f t="shared" si="874"/>
        <v>-7.7189328269060701E-3</v>
      </c>
      <c r="AA1516" s="67">
        <f t="shared" si="875"/>
        <v>32.646999999999998</v>
      </c>
      <c r="AB1516" s="68">
        <f t="shared" si="876"/>
        <v>0.16087585957292813</v>
      </c>
      <c r="AC1516" s="69">
        <f t="shared" si="877"/>
        <v>0.18157799493304377</v>
      </c>
      <c r="AD1516" s="70">
        <f>_xlfn.PERCENTILE.EXC(AC1516:$AC$5675,0.5)</f>
        <v>8.6241454515184682E-2</v>
      </c>
      <c r="AE1516" s="70">
        <f>_xlfn.PERCENTILE.EXC($AC1516:AC$5675,0.35)</f>
        <v>4.932810268949267E-2</v>
      </c>
      <c r="AF1516" s="71">
        <f t="shared" si="865"/>
        <v>3.5230109137755594E-2</v>
      </c>
      <c r="AG1516" s="70">
        <f t="shared" si="866"/>
        <v>-0.27366487307327381</v>
      </c>
      <c r="AH1516" s="70">
        <f t="shared" si="867"/>
        <v>-0.29773719104760293</v>
      </c>
      <c r="AI1516" s="61" t="str">
        <f t="shared" si="855"/>
        <v>Short VOL</v>
      </c>
      <c r="AJ1516" s="68" t="str">
        <f t="shared" si="856"/>
        <v>Short VOL</v>
      </c>
      <c r="AK1516" s="72" t="str">
        <f t="shared" si="857"/>
        <v>00631L</v>
      </c>
      <c r="AL1516" s="73">
        <f t="shared" si="847"/>
        <v>1</v>
      </c>
      <c r="AM1516" s="72" t="str">
        <f t="shared" si="860"/>
        <v>00631L</v>
      </c>
      <c r="AN1516" s="73">
        <f t="shared" si="848"/>
        <v>1</v>
      </c>
      <c r="AO1516" s="74" t="str">
        <f t="shared" si="854"/>
        <v>00631L</v>
      </c>
      <c r="AP1516" s="20">
        <f t="shared" si="849"/>
        <v>1</v>
      </c>
      <c r="AQ1516" s="74" t="str">
        <f t="shared" si="864"/>
        <v>00631L</v>
      </c>
      <c r="AR1516" s="20">
        <f t="shared" si="850"/>
        <v>1</v>
      </c>
      <c r="AS1516" s="74" t="str">
        <f t="shared" si="858"/>
        <v>00631L</v>
      </c>
      <c r="AT1516" s="20">
        <f t="shared" si="851"/>
        <v>1</v>
      </c>
      <c r="AU1516" s="74" t="str">
        <f t="shared" si="841"/>
        <v>00631L</v>
      </c>
      <c r="AV1516" s="20">
        <f t="shared" si="852"/>
        <v>1</v>
      </c>
      <c r="AW1516" s="74" t="str">
        <f t="shared" si="842"/>
        <v>00631L</v>
      </c>
      <c r="AX1516" s="20">
        <f t="shared" si="843"/>
        <v>1</v>
      </c>
      <c r="AY1516" s="20">
        <f t="shared" si="853"/>
        <v>0</v>
      </c>
      <c r="AZ1516" s="57">
        <v>44109</v>
      </c>
      <c r="BA1516" s="75">
        <v>25.98</v>
      </c>
      <c r="BB1516" s="90">
        <v>25.637499999999999</v>
      </c>
      <c r="BC1516" s="76">
        <f t="shared" si="861"/>
        <v>22.489583333333336</v>
      </c>
      <c r="BD1516" s="76">
        <f t="shared" si="862"/>
        <v>22.575083333333339</v>
      </c>
      <c r="BE1516" s="77">
        <f t="shared" si="868"/>
        <v>0.13997220935618326</v>
      </c>
      <c r="BF1516" s="77">
        <f t="shared" si="859"/>
        <v>0.15082631662489221</v>
      </c>
    </row>
    <row r="1517" spans="1:58" s="23" customFormat="1" ht="15.75" customHeight="1" x14ac:dyDescent="0.4">
      <c r="A1517" s="57">
        <v>44105</v>
      </c>
      <c r="B1517" s="112">
        <v>30.675000000000001</v>
      </c>
      <c r="C1517" s="112">
        <v>32.475000000000001</v>
      </c>
      <c r="D1517" s="112">
        <v>31.074999999999999</v>
      </c>
      <c r="E1517" s="112">
        <v>30.15</v>
      </c>
      <c r="F1517" s="112">
        <v>29.675000000000001</v>
      </c>
      <c r="G1517" s="112">
        <v>29.125</v>
      </c>
      <c r="H1517" s="113">
        <v>28.574999999999999</v>
      </c>
      <c r="I1517" s="90">
        <f t="shared" si="844"/>
        <v>31.539000000000001</v>
      </c>
      <c r="J1517" s="90">
        <f t="shared" si="845"/>
        <v>31.803000000000001</v>
      </c>
      <c r="K1517" s="114">
        <v>13</v>
      </c>
      <c r="L1517" s="115">
        <v>0.04</v>
      </c>
      <c r="M1517" s="90">
        <v>24.8</v>
      </c>
      <c r="N1517" s="90">
        <v>26.7</v>
      </c>
      <c r="O1517" s="90">
        <v>31.72</v>
      </c>
      <c r="P1517" s="90">
        <v>32.590000000000003</v>
      </c>
      <c r="Q1517" s="90">
        <v>31.79</v>
      </c>
      <c r="R1517" s="63">
        <f t="shared" si="870"/>
        <v>12.810000000000002</v>
      </c>
      <c r="S1517" s="64">
        <f t="shared" si="869"/>
        <v>1.2514220705346919E-2</v>
      </c>
      <c r="T1517" s="65">
        <f t="shared" si="863"/>
        <v>0.92883895131086147</v>
      </c>
      <c r="U1517" s="65">
        <f t="shared" si="863"/>
        <v>0.8417402269861286</v>
      </c>
      <c r="V1517" s="65">
        <f t="shared" si="871"/>
        <v>0.81926971463639142</v>
      </c>
      <c r="W1517" s="65">
        <f t="shared" si="872"/>
        <v>0.83988675684177416</v>
      </c>
      <c r="X1517" s="61">
        <f t="shared" si="846"/>
        <v>5.8679706601467013E-2</v>
      </c>
      <c r="Y1517" s="66">
        <f t="shared" si="873"/>
        <v>-5.2238805970149231E-2</v>
      </c>
      <c r="Z1517" s="61">
        <f t="shared" si="874"/>
        <v>8.3705887948254329E-3</v>
      </c>
      <c r="AA1517" s="67">
        <f t="shared" si="875"/>
        <v>31.539000000000001</v>
      </c>
      <c r="AB1517" s="68">
        <f t="shared" si="876"/>
        <v>0.14887640449438208</v>
      </c>
      <c r="AC1517" s="69">
        <f t="shared" si="877"/>
        <v>0.18123595505617987</v>
      </c>
      <c r="AD1517" s="70">
        <f>_xlfn.PERCENTILE.EXC(AC1517:$AC$5675,0.5)</f>
        <v>8.6123725356899966E-2</v>
      </c>
      <c r="AE1517" s="70">
        <f>_xlfn.PERCENTILE.EXC($AC1517:AC$5675,0.35)</f>
        <v>4.9311525826518432E-2</v>
      </c>
      <c r="AF1517" s="71">
        <f t="shared" si="865"/>
        <v>3.5230109137755594E-2</v>
      </c>
      <c r="AG1517" s="70">
        <f t="shared" si="866"/>
        <v>-0.27366487307327381</v>
      </c>
      <c r="AH1517" s="70">
        <f t="shared" si="867"/>
        <v>-0.29773719104760293</v>
      </c>
      <c r="AI1517" s="61" t="str">
        <f t="shared" si="855"/>
        <v>Short VOL</v>
      </c>
      <c r="AJ1517" s="68" t="str">
        <f t="shared" si="856"/>
        <v>Short VOL</v>
      </c>
      <c r="AK1517" s="72" t="str">
        <f t="shared" si="857"/>
        <v>00631L</v>
      </c>
      <c r="AL1517" s="73">
        <f t="shared" si="847"/>
        <v>1</v>
      </c>
      <c r="AM1517" s="72" t="str">
        <f t="shared" si="860"/>
        <v>00631L</v>
      </c>
      <c r="AN1517" s="73">
        <f t="shared" si="848"/>
        <v>1</v>
      </c>
      <c r="AO1517" s="74" t="str">
        <f t="shared" si="854"/>
        <v>00631L</v>
      </c>
      <c r="AP1517" s="20">
        <f t="shared" si="849"/>
        <v>1</v>
      </c>
      <c r="AQ1517" s="74" t="str">
        <f t="shared" si="864"/>
        <v>00631L</v>
      </c>
      <c r="AR1517" s="20">
        <f t="shared" si="850"/>
        <v>1</v>
      </c>
      <c r="AS1517" s="74" t="str">
        <f t="shared" si="858"/>
        <v>00631L</v>
      </c>
      <c r="AT1517" s="20">
        <f t="shared" si="851"/>
        <v>1</v>
      </c>
      <c r="AU1517" s="74" t="str">
        <f t="shared" si="841"/>
        <v>00631L</v>
      </c>
      <c r="AV1517" s="20">
        <f t="shared" si="852"/>
        <v>1</v>
      </c>
      <c r="AW1517" s="74" t="str">
        <f t="shared" si="842"/>
        <v>00631L</v>
      </c>
      <c r="AX1517" s="20">
        <f t="shared" si="843"/>
        <v>1</v>
      </c>
      <c r="AY1517" s="20">
        <f t="shared" si="853"/>
        <v>0</v>
      </c>
      <c r="AZ1517" s="57">
        <v>44106</v>
      </c>
      <c r="BA1517" s="75">
        <v>26.05</v>
      </c>
      <c r="BB1517" s="90">
        <v>25.9</v>
      </c>
      <c r="BC1517" s="76">
        <f t="shared" si="861"/>
        <v>22.408125000000002</v>
      </c>
      <c r="BD1517" s="76">
        <f t="shared" si="862"/>
        <v>22.49645833333334</v>
      </c>
      <c r="BE1517" s="77">
        <f t="shared" si="868"/>
        <v>0.15583075335397301</v>
      </c>
      <c r="BF1517" s="77">
        <f t="shared" si="859"/>
        <v>0.15796004926701393</v>
      </c>
    </row>
    <row r="1518" spans="1:58" s="23" customFormat="1" ht="15.75" customHeight="1" x14ac:dyDescent="0.4">
      <c r="A1518" s="57">
        <v>44104</v>
      </c>
      <c r="B1518" s="112">
        <v>30.375</v>
      </c>
      <c r="C1518" s="112">
        <v>32.875</v>
      </c>
      <c r="D1518" s="112">
        <v>30.925000000000001</v>
      </c>
      <c r="E1518" s="112">
        <v>29.875</v>
      </c>
      <c r="F1518" s="112">
        <v>29.4</v>
      </c>
      <c r="G1518" s="112">
        <v>28.925000000000001</v>
      </c>
      <c r="H1518" s="113">
        <v>28.375</v>
      </c>
      <c r="I1518" s="90">
        <f t="shared" si="844"/>
        <v>31.475000000000001</v>
      </c>
      <c r="J1518" s="90">
        <f t="shared" si="845"/>
        <v>32.017000000000003</v>
      </c>
      <c r="K1518" s="114">
        <v>14</v>
      </c>
      <c r="L1518" s="115">
        <v>0.04</v>
      </c>
      <c r="M1518" s="90">
        <v>25.77</v>
      </c>
      <c r="N1518" s="90">
        <v>26.37</v>
      </c>
      <c r="O1518" s="90">
        <v>31.64</v>
      </c>
      <c r="P1518" s="90">
        <v>32.18</v>
      </c>
      <c r="Q1518" s="90">
        <v>30.95</v>
      </c>
      <c r="R1518" s="63">
        <f t="shared" si="870"/>
        <v>11.68</v>
      </c>
      <c r="S1518" s="64">
        <f t="shared" si="869"/>
        <v>3.8066235249334382E-3</v>
      </c>
      <c r="T1518" s="65">
        <f t="shared" si="863"/>
        <v>0.97724687144482358</v>
      </c>
      <c r="U1518" s="65">
        <f t="shared" si="863"/>
        <v>0.83343868520859676</v>
      </c>
      <c r="V1518" s="65">
        <f t="shared" si="871"/>
        <v>0.81945307644499688</v>
      </c>
      <c r="W1518" s="65">
        <f t="shared" si="872"/>
        <v>0.85201938610662364</v>
      </c>
      <c r="X1518" s="61">
        <f t="shared" si="846"/>
        <v>8.2304526748971193E-2</v>
      </c>
      <c r="Y1518" s="66">
        <f t="shared" si="873"/>
        <v>-5.0209205020920501E-2</v>
      </c>
      <c r="Z1518" s="61">
        <f t="shared" si="874"/>
        <v>1.7220015885623559E-2</v>
      </c>
      <c r="AA1518" s="67">
        <f t="shared" si="875"/>
        <v>31.475000000000001</v>
      </c>
      <c r="AB1518" s="68">
        <f t="shared" si="876"/>
        <v>0.151877133105802</v>
      </c>
      <c r="AC1518" s="69">
        <f t="shared" si="877"/>
        <v>0.19359120212362535</v>
      </c>
      <c r="AD1518" s="70">
        <f>_xlfn.PERCENTILE.EXC(AC1518:$AC$5675,0.5)</f>
        <v>8.6115317040527661E-2</v>
      </c>
      <c r="AE1518" s="70">
        <f>_xlfn.PERCENTILE.EXC($AC1518:AC$5675,0.35)</f>
        <v>4.9301224895345108E-2</v>
      </c>
      <c r="AF1518" s="71">
        <f t="shared" si="865"/>
        <v>3.5230109137755594E-2</v>
      </c>
      <c r="AG1518" s="70">
        <f t="shared" si="866"/>
        <v>-0.27366487307327381</v>
      </c>
      <c r="AH1518" s="70">
        <f t="shared" si="867"/>
        <v>-0.29773719104760293</v>
      </c>
      <c r="AI1518" s="61" t="str">
        <f t="shared" si="855"/>
        <v>Short VOL</v>
      </c>
      <c r="AJ1518" s="68" t="str">
        <f t="shared" si="856"/>
        <v>Short VOL</v>
      </c>
      <c r="AK1518" s="72" t="str">
        <f t="shared" si="857"/>
        <v>00631L</v>
      </c>
      <c r="AL1518" s="73">
        <f t="shared" si="847"/>
        <v>1</v>
      </c>
      <c r="AM1518" s="72" t="str">
        <f t="shared" si="860"/>
        <v>00631L</v>
      </c>
      <c r="AN1518" s="73">
        <f t="shared" si="848"/>
        <v>1</v>
      </c>
      <c r="AO1518" s="74" t="str">
        <f t="shared" si="854"/>
        <v>00631L</v>
      </c>
      <c r="AP1518" s="20">
        <f t="shared" si="849"/>
        <v>1</v>
      </c>
      <c r="AQ1518" s="74" t="str">
        <f t="shared" si="864"/>
        <v>00631L</v>
      </c>
      <c r="AR1518" s="20">
        <f t="shared" si="850"/>
        <v>1</v>
      </c>
      <c r="AS1518" s="74" t="str">
        <f t="shared" si="858"/>
        <v>00631L</v>
      </c>
      <c r="AT1518" s="20">
        <f t="shared" si="851"/>
        <v>1</v>
      </c>
      <c r="AU1518" s="74" t="str">
        <f t="shared" si="841"/>
        <v>00631L</v>
      </c>
      <c r="AV1518" s="20">
        <f t="shared" si="852"/>
        <v>1</v>
      </c>
      <c r="AW1518" s="74" t="str">
        <f t="shared" si="842"/>
        <v>00631L</v>
      </c>
      <c r="AX1518" s="20">
        <f t="shared" si="843"/>
        <v>1</v>
      </c>
      <c r="AY1518" s="20">
        <f t="shared" si="853"/>
        <v>0</v>
      </c>
      <c r="AZ1518" s="57">
        <v>44105</v>
      </c>
      <c r="BA1518" s="75">
        <v>25.7</v>
      </c>
      <c r="BB1518" s="90">
        <v>25.824999999999999</v>
      </c>
      <c r="BC1518" s="76">
        <f t="shared" si="861"/>
        <v>22.33270833333334</v>
      </c>
      <c r="BD1518" s="76">
        <f t="shared" si="862"/>
        <v>22.404791666666672</v>
      </c>
      <c r="BE1518" s="77">
        <f t="shared" si="868"/>
        <v>0.15637564484080674</v>
      </c>
      <c r="BF1518" s="77">
        <f t="shared" si="859"/>
        <v>0.1470760532996101</v>
      </c>
    </row>
    <row r="1519" spans="1:58" s="23" customFormat="1" ht="15.75" customHeight="1" x14ac:dyDescent="0.4">
      <c r="A1519" s="57">
        <v>44103</v>
      </c>
      <c r="B1519" s="112">
        <v>29.774999999999999</v>
      </c>
      <c r="C1519" s="112">
        <v>32.075000000000003</v>
      </c>
      <c r="D1519" s="112">
        <v>30.475000000000001</v>
      </c>
      <c r="E1519" s="112">
        <v>29.625</v>
      </c>
      <c r="F1519" s="112">
        <v>29.1</v>
      </c>
      <c r="G1519" s="112">
        <v>28.625</v>
      </c>
      <c r="H1519" s="113">
        <v>28.074999999999999</v>
      </c>
      <c r="I1519" s="90">
        <f t="shared" si="844"/>
        <v>30.695</v>
      </c>
      <c r="J1519" s="90">
        <f t="shared" si="845"/>
        <v>31.435000000000002</v>
      </c>
      <c r="K1519" s="114">
        <v>15</v>
      </c>
      <c r="L1519" s="115">
        <v>0.04</v>
      </c>
      <c r="M1519" s="90">
        <v>25.99</v>
      </c>
      <c r="N1519" s="90">
        <v>26.27</v>
      </c>
      <c r="O1519" s="90">
        <v>31.09</v>
      </c>
      <c r="P1519" s="90">
        <v>31.84</v>
      </c>
      <c r="Q1519" s="90">
        <v>31.73</v>
      </c>
      <c r="R1519" s="63">
        <f t="shared" si="870"/>
        <v>10.670000000000002</v>
      </c>
      <c r="S1519" s="64">
        <f t="shared" si="869"/>
        <v>3.0546009927452573E-3</v>
      </c>
      <c r="T1519" s="65">
        <f t="shared" si="863"/>
        <v>0.98934145413018648</v>
      </c>
      <c r="U1519" s="65">
        <f t="shared" si="863"/>
        <v>0.84496622708266322</v>
      </c>
      <c r="V1519" s="65">
        <f t="shared" si="871"/>
        <v>0.82506281407035176</v>
      </c>
      <c r="W1519" s="65">
        <f t="shared" si="872"/>
        <v>0.8279231011660888</v>
      </c>
      <c r="X1519" s="61">
        <f t="shared" si="846"/>
        <v>7.7246011754828023E-2</v>
      </c>
      <c r="Y1519" s="66">
        <f t="shared" si="873"/>
        <v>-5.2320675105485256E-2</v>
      </c>
      <c r="Z1519" s="61">
        <f t="shared" si="874"/>
        <v>2.4108160938263627E-2</v>
      </c>
      <c r="AA1519" s="67">
        <f t="shared" si="875"/>
        <v>30.695</v>
      </c>
      <c r="AB1519" s="68">
        <f t="shared" si="876"/>
        <v>0.13342215454891507</v>
      </c>
      <c r="AC1519" s="69">
        <f t="shared" si="877"/>
        <v>0.16844309097830226</v>
      </c>
      <c r="AD1519" s="70">
        <f>_xlfn.PERCENTILE.EXC(AC1519:$AC$5675,0.5)</f>
        <v>8.6106908724155343E-2</v>
      </c>
      <c r="AE1519" s="70">
        <f>_xlfn.PERCENTILE.EXC($AC1519:AC$5675,0.35)</f>
        <v>4.9290923964171791E-2</v>
      </c>
      <c r="AF1519" s="71">
        <f t="shared" si="865"/>
        <v>3.5230109137755594E-2</v>
      </c>
      <c r="AG1519" s="70">
        <f t="shared" si="866"/>
        <v>-0.27366487307327381</v>
      </c>
      <c r="AH1519" s="70">
        <f t="shared" si="867"/>
        <v>-0.29773719104760293</v>
      </c>
      <c r="AI1519" s="61" t="str">
        <f t="shared" si="855"/>
        <v>Short VOL</v>
      </c>
      <c r="AJ1519" s="68" t="str">
        <f t="shared" si="856"/>
        <v>Short VOL</v>
      </c>
      <c r="AK1519" s="72" t="str">
        <f t="shared" si="857"/>
        <v>00631L</v>
      </c>
      <c r="AL1519" s="73">
        <f t="shared" si="847"/>
        <v>1</v>
      </c>
      <c r="AM1519" s="72" t="str">
        <f t="shared" si="860"/>
        <v>00631L</v>
      </c>
      <c r="AN1519" s="73">
        <f t="shared" si="848"/>
        <v>1</v>
      </c>
      <c r="AO1519" s="74" t="str">
        <f t="shared" si="854"/>
        <v>00631L</v>
      </c>
      <c r="AP1519" s="20">
        <f t="shared" si="849"/>
        <v>1</v>
      </c>
      <c r="AQ1519" s="74" t="str">
        <f t="shared" si="864"/>
        <v>00631L</v>
      </c>
      <c r="AR1519" s="20">
        <f t="shared" si="850"/>
        <v>1</v>
      </c>
      <c r="AS1519" s="74" t="str">
        <f t="shared" si="858"/>
        <v>00631L</v>
      </c>
      <c r="AT1519" s="20">
        <f t="shared" si="851"/>
        <v>1</v>
      </c>
      <c r="AU1519" s="74" t="str">
        <f t="shared" si="841"/>
        <v>00631L</v>
      </c>
      <c r="AV1519" s="20">
        <f t="shared" si="852"/>
        <v>1</v>
      </c>
      <c r="AW1519" s="74" t="str">
        <f t="shared" si="842"/>
        <v>00631L</v>
      </c>
      <c r="AX1519" s="20">
        <f t="shared" si="843"/>
        <v>1</v>
      </c>
      <c r="AY1519" s="20">
        <f t="shared" si="853"/>
        <v>0</v>
      </c>
      <c r="AZ1519" s="57">
        <v>44104</v>
      </c>
      <c r="BA1519" s="75">
        <v>26.81</v>
      </c>
      <c r="BB1519" s="90">
        <v>24.625</v>
      </c>
      <c r="BC1519" s="76">
        <f t="shared" si="861"/>
        <v>22.251041666666666</v>
      </c>
      <c r="BD1519" s="76">
        <f t="shared" si="862"/>
        <v>22.349125000000004</v>
      </c>
      <c r="BE1519" s="77">
        <f t="shared" si="868"/>
        <v>0.10668976171527556</v>
      </c>
      <c r="BF1519" s="77">
        <f t="shared" si="859"/>
        <v>0.19959953689462087</v>
      </c>
    </row>
    <row r="1520" spans="1:58" s="23" customFormat="1" ht="15.75" customHeight="1" x14ac:dyDescent="0.4">
      <c r="A1520" s="57">
        <v>44102</v>
      </c>
      <c r="B1520" s="112">
        <v>30.824999999999999</v>
      </c>
      <c r="C1520" s="112">
        <v>32.975000000000001</v>
      </c>
      <c r="D1520" s="112">
        <v>30.95</v>
      </c>
      <c r="E1520" s="112">
        <v>29.925000000000001</v>
      </c>
      <c r="F1520" s="112">
        <v>29.375</v>
      </c>
      <c r="G1520" s="112">
        <v>29.024999999999999</v>
      </c>
      <c r="H1520" s="113">
        <v>28.425000000000001</v>
      </c>
      <c r="I1520" s="90">
        <f t="shared" si="844"/>
        <v>31.599</v>
      </c>
      <c r="J1520" s="90">
        <f t="shared" si="845"/>
        <v>32.246000000000002</v>
      </c>
      <c r="K1520" s="114">
        <v>16</v>
      </c>
      <c r="L1520" s="115">
        <v>0.04</v>
      </c>
      <c r="M1520" s="90">
        <v>25.21</v>
      </c>
      <c r="N1520" s="90">
        <v>26.19</v>
      </c>
      <c r="O1520" s="90">
        <v>31.74</v>
      </c>
      <c r="P1520" s="90">
        <v>32.21</v>
      </c>
      <c r="Q1520" s="90">
        <v>32.229999999999997</v>
      </c>
      <c r="R1520" s="63">
        <f t="shared" si="870"/>
        <v>12.549999999999997</v>
      </c>
      <c r="S1520" s="64">
        <f t="shared" si="869"/>
        <v>-7.2024260803638263E-3</v>
      </c>
      <c r="T1520" s="65">
        <f t="shared" si="863"/>
        <v>0.96258113783886978</v>
      </c>
      <c r="U1520" s="65">
        <f t="shared" si="863"/>
        <v>0.82514177693761825</v>
      </c>
      <c r="V1520" s="65">
        <f t="shared" si="871"/>
        <v>0.81310152126668733</v>
      </c>
      <c r="W1520" s="65">
        <f t="shared" si="872"/>
        <v>0.8125969593546386</v>
      </c>
      <c r="X1520" s="61">
        <f t="shared" si="846"/>
        <v>6.9748580697485879E-2</v>
      </c>
      <c r="Y1520" s="66">
        <f t="shared" si="873"/>
        <v>-5.0125313283208017E-2</v>
      </c>
      <c r="Z1520" s="61">
        <f t="shared" si="874"/>
        <v>2.0475331497832275E-2</v>
      </c>
      <c r="AA1520" s="67">
        <f t="shared" si="875"/>
        <v>31.599000000000004</v>
      </c>
      <c r="AB1520" s="68">
        <f t="shared" si="876"/>
        <v>0.17697594501718206</v>
      </c>
      <c r="AC1520" s="69">
        <f t="shared" si="877"/>
        <v>0.2065292096219932</v>
      </c>
      <c r="AD1520" s="70">
        <f>_xlfn.PERCENTILE.EXC(AC1520:$AC$5675,0.5)</f>
        <v>8.6099811977971646E-2</v>
      </c>
      <c r="AE1520" s="70">
        <f>_xlfn.PERCENTILE.EXC($AC1520:AC$5675,0.35)</f>
        <v>4.9281410075198713E-2</v>
      </c>
      <c r="AF1520" s="71">
        <f t="shared" si="865"/>
        <v>3.5230109137755594E-2</v>
      </c>
      <c r="AG1520" s="70">
        <f t="shared" si="866"/>
        <v>-0.27366487307327381</v>
      </c>
      <c r="AH1520" s="70">
        <f t="shared" si="867"/>
        <v>-0.29773719104760293</v>
      </c>
      <c r="AI1520" s="61" t="str">
        <f t="shared" si="855"/>
        <v>Short VOL</v>
      </c>
      <c r="AJ1520" s="68" t="str">
        <f t="shared" si="856"/>
        <v>Short VOL</v>
      </c>
      <c r="AK1520" s="72" t="str">
        <f t="shared" si="857"/>
        <v>00631L</v>
      </c>
      <c r="AL1520" s="73">
        <f t="shared" si="847"/>
        <v>1</v>
      </c>
      <c r="AM1520" s="72" t="str">
        <f t="shared" si="860"/>
        <v>00631L</v>
      </c>
      <c r="AN1520" s="73">
        <f t="shared" si="848"/>
        <v>1</v>
      </c>
      <c r="AO1520" s="74" t="str">
        <f t="shared" si="854"/>
        <v>00631L</v>
      </c>
      <c r="AP1520" s="20">
        <f t="shared" si="849"/>
        <v>1</v>
      </c>
      <c r="AQ1520" s="74" t="str">
        <f t="shared" si="864"/>
        <v>00631L</v>
      </c>
      <c r="AR1520" s="20">
        <f t="shared" si="850"/>
        <v>1</v>
      </c>
      <c r="AS1520" s="74" t="str">
        <f t="shared" si="858"/>
        <v>00631L</v>
      </c>
      <c r="AT1520" s="20">
        <f t="shared" si="851"/>
        <v>1</v>
      </c>
      <c r="AU1520" s="74" t="str">
        <f t="shared" ref="AU1520:AU1583" si="878">IF(AC1520&gt;AF1520,"00631L",IF(AC1520&lt;AG1520,"Cash","00635U"))</f>
        <v>00631L</v>
      </c>
      <c r="AV1520" s="20">
        <f t="shared" si="852"/>
        <v>1</v>
      </c>
      <c r="AW1520" s="74" t="str">
        <f t="shared" ref="AW1520:AW1583" si="879">IF(AC1520&gt;AE1520,"00631L",IF(AC1520&lt;AH1520,"00631L","00635U"))</f>
        <v>00631L</v>
      </c>
      <c r="AX1520" s="20">
        <f t="shared" si="843"/>
        <v>1</v>
      </c>
      <c r="AY1520" s="20">
        <f t="shared" si="853"/>
        <v>0</v>
      </c>
      <c r="AZ1520" s="57">
        <v>44103</v>
      </c>
      <c r="BA1520" s="75">
        <v>25.45</v>
      </c>
      <c r="BB1520" s="90">
        <v>24.712499999999999</v>
      </c>
      <c r="BC1520" s="76">
        <f t="shared" si="861"/>
        <v>22.18458333333334</v>
      </c>
      <c r="BD1520" s="76">
        <f t="shared" si="862"/>
        <v>22.264791666666667</v>
      </c>
      <c r="BE1520" s="77">
        <f t="shared" si="868"/>
        <v>0.11394925154480363</v>
      </c>
      <c r="BF1520" s="77">
        <f t="shared" si="859"/>
        <v>0.14306032506479768</v>
      </c>
    </row>
    <row r="1521" spans="1:58" s="23" customFormat="1" ht="15.75" customHeight="1" x14ac:dyDescent="0.4">
      <c r="A1521" s="57">
        <v>44099</v>
      </c>
      <c r="B1521" s="112">
        <v>31.225000000000001</v>
      </c>
      <c r="C1521" s="112">
        <v>32.924999999999997</v>
      </c>
      <c r="D1521" s="112">
        <v>31.324999999999999</v>
      </c>
      <c r="E1521" s="112">
        <v>30.324999999999999</v>
      </c>
      <c r="F1521" s="112">
        <v>29.65</v>
      </c>
      <c r="G1521" s="112">
        <v>29.225000000000001</v>
      </c>
      <c r="H1521" s="113">
        <v>28.7</v>
      </c>
      <c r="I1521" s="90">
        <f t="shared" si="844"/>
        <v>31.768999999999998</v>
      </c>
      <c r="J1521" s="90">
        <f t="shared" si="845"/>
        <v>32.412999999999997</v>
      </c>
      <c r="K1521" s="114">
        <v>17</v>
      </c>
      <c r="L1521" s="115">
        <v>0.04</v>
      </c>
      <c r="M1521" s="90">
        <v>24.57</v>
      </c>
      <c r="N1521" s="90">
        <v>26.38</v>
      </c>
      <c r="O1521" s="90">
        <v>32.03</v>
      </c>
      <c r="P1521" s="90">
        <v>32.619999999999997</v>
      </c>
      <c r="Q1521" s="90">
        <v>32.28</v>
      </c>
      <c r="R1521" s="63">
        <f t="shared" si="870"/>
        <v>13.700000000000003</v>
      </c>
      <c r="S1521" s="64">
        <f t="shared" si="869"/>
        <v>-7.4710627849877323E-2</v>
      </c>
      <c r="T1521" s="65">
        <f t="shared" si="863"/>
        <v>0.93138741470811226</v>
      </c>
      <c r="U1521" s="65">
        <f t="shared" si="863"/>
        <v>0.82360287230721196</v>
      </c>
      <c r="V1521" s="65">
        <f t="shared" si="871"/>
        <v>0.80870631514408342</v>
      </c>
      <c r="W1521" s="65">
        <f t="shared" si="872"/>
        <v>0.81722428748451048</v>
      </c>
      <c r="X1521" s="61">
        <f t="shared" si="846"/>
        <v>5.4443554843874961E-2</v>
      </c>
      <c r="Y1521" s="66">
        <f t="shared" si="873"/>
        <v>-5.3586150041220117E-2</v>
      </c>
      <c r="Z1521" s="61">
        <f t="shared" si="874"/>
        <v>2.027133369007518E-2</v>
      </c>
      <c r="AA1521" s="67">
        <f t="shared" si="875"/>
        <v>31.769000000000002</v>
      </c>
      <c r="AB1521" s="68">
        <f t="shared" si="876"/>
        <v>0.18366186504927987</v>
      </c>
      <c r="AC1521" s="69">
        <f t="shared" si="877"/>
        <v>0.20428354814253233</v>
      </c>
      <c r="AD1521" s="70">
        <f>_xlfn.PERCENTILE.EXC(AC1521:$AC$5675,0.5)</f>
        <v>8.609271523178795E-2</v>
      </c>
      <c r="AE1521" s="70">
        <f>_xlfn.PERCENTILE.EXC($AC1521:AC$5675,0.35)</f>
        <v>4.9276618439427065E-2</v>
      </c>
      <c r="AF1521" s="71">
        <f t="shared" si="865"/>
        <v>3.5230109137755594E-2</v>
      </c>
      <c r="AG1521" s="70">
        <f t="shared" si="866"/>
        <v>-0.27366487307327381</v>
      </c>
      <c r="AH1521" s="70">
        <f t="shared" si="867"/>
        <v>-0.29773719104760293</v>
      </c>
      <c r="AI1521" s="61" t="str">
        <f t="shared" si="855"/>
        <v>Short VOL</v>
      </c>
      <c r="AJ1521" s="68" t="str">
        <f t="shared" si="856"/>
        <v>Short VOL</v>
      </c>
      <c r="AK1521" s="72" t="str">
        <f t="shared" si="857"/>
        <v>00631L</v>
      </c>
      <c r="AL1521" s="73">
        <f t="shared" si="847"/>
        <v>1</v>
      </c>
      <c r="AM1521" s="72" t="str">
        <f t="shared" si="860"/>
        <v>00631L</v>
      </c>
      <c r="AN1521" s="73">
        <f t="shared" si="848"/>
        <v>1</v>
      </c>
      <c r="AO1521" s="74" t="str">
        <f t="shared" si="854"/>
        <v>00631L</v>
      </c>
      <c r="AP1521" s="20">
        <f t="shared" si="849"/>
        <v>1</v>
      </c>
      <c r="AQ1521" s="74" t="str">
        <f t="shared" si="864"/>
        <v>00631L</v>
      </c>
      <c r="AR1521" s="20">
        <f t="shared" si="850"/>
        <v>1</v>
      </c>
      <c r="AS1521" s="74" t="str">
        <f t="shared" si="858"/>
        <v>00631L</v>
      </c>
      <c r="AT1521" s="20">
        <f t="shared" si="851"/>
        <v>1</v>
      </c>
      <c r="AU1521" s="74" t="str">
        <f t="shared" si="878"/>
        <v>00631L</v>
      </c>
      <c r="AV1521" s="20">
        <f t="shared" si="852"/>
        <v>1</v>
      </c>
      <c r="AW1521" s="74" t="str">
        <f t="shared" si="879"/>
        <v>00631L</v>
      </c>
      <c r="AX1521" s="20">
        <f t="shared" si="843"/>
        <v>1</v>
      </c>
      <c r="AY1521" s="20">
        <f t="shared" si="853"/>
        <v>0</v>
      </c>
      <c r="AZ1521" s="57">
        <v>44102</v>
      </c>
      <c r="BA1521" s="75">
        <v>24.75</v>
      </c>
      <c r="BB1521" s="90">
        <v>24.737500000000001</v>
      </c>
      <c r="BC1521" s="76">
        <f t="shared" si="861"/>
        <v>22.116666666666674</v>
      </c>
      <c r="BD1521" s="76">
        <f t="shared" si="862"/>
        <v>22.185208333333335</v>
      </c>
      <c r="BE1521" s="77">
        <f t="shared" si="868"/>
        <v>0.11850037678975096</v>
      </c>
      <c r="BF1521" s="77">
        <f t="shared" si="859"/>
        <v>0.11560818488294555</v>
      </c>
    </row>
    <row r="1522" spans="1:58" s="23" customFormat="1" ht="15.75" customHeight="1" x14ac:dyDescent="0.4">
      <c r="A1522" s="57">
        <v>44098</v>
      </c>
      <c r="B1522" s="112">
        <v>32.225000000000001</v>
      </c>
      <c r="C1522" s="112">
        <v>33.674999999999997</v>
      </c>
      <c r="D1522" s="112">
        <v>32.024999999999999</v>
      </c>
      <c r="E1522" s="112">
        <v>31.024999999999999</v>
      </c>
      <c r="F1522" s="112">
        <v>30.25</v>
      </c>
      <c r="G1522" s="112">
        <v>29.75</v>
      </c>
      <c r="H1522" s="113">
        <v>29.175000000000001</v>
      </c>
      <c r="I1522" s="90">
        <f t="shared" si="844"/>
        <v>32.631</v>
      </c>
      <c r="J1522" s="90">
        <f t="shared" si="845"/>
        <v>33.213000000000001</v>
      </c>
      <c r="K1522" s="114">
        <v>18</v>
      </c>
      <c r="L1522" s="115">
        <v>0.04</v>
      </c>
      <c r="M1522" s="90">
        <v>27.65</v>
      </c>
      <c r="N1522" s="90">
        <v>28.51</v>
      </c>
      <c r="O1522" s="90">
        <v>33.06</v>
      </c>
      <c r="P1522" s="90">
        <v>33.39</v>
      </c>
      <c r="Q1522" s="90">
        <v>32.869999999999997</v>
      </c>
      <c r="R1522" s="63">
        <f t="shared" si="870"/>
        <v>10.290000000000006</v>
      </c>
      <c r="S1522" s="64">
        <f t="shared" si="869"/>
        <v>-2.4492652204337558E-3</v>
      </c>
      <c r="T1522" s="65">
        <f t="shared" si="863"/>
        <v>0.96983514556296024</v>
      </c>
      <c r="U1522" s="65">
        <f t="shared" si="863"/>
        <v>0.86237144585601933</v>
      </c>
      <c r="V1522" s="65">
        <f t="shared" si="871"/>
        <v>0.85384845762204253</v>
      </c>
      <c r="W1522" s="65">
        <f t="shared" si="872"/>
        <v>0.86735625190142995</v>
      </c>
      <c r="X1522" s="61">
        <f t="shared" si="846"/>
        <v>4.4996121024049519E-2</v>
      </c>
      <c r="Y1522" s="66">
        <f t="shared" si="873"/>
        <v>-5.9629331184528539E-2</v>
      </c>
      <c r="Z1522" s="61">
        <f t="shared" si="874"/>
        <v>1.7835800312586213E-2</v>
      </c>
      <c r="AA1522" s="67">
        <f t="shared" si="875"/>
        <v>32.631</v>
      </c>
      <c r="AB1522" s="68">
        <f t="shared" si="876"/>
        <v>0.13030515608558399</v>
      </c>
      <c r="AC1522" s="69">
        <f t="shared" si="877"/>
        <v>0.14454577341283756</v>
      </c>
      <c r="AD1522" s="70">
        <f>_xlfn.PERCENTILE.EXC(AC1522:$AC$5675,0.5)</f>
        <v>8.6075617512623756E-2</v>
      </c>
      <c r="AE1522" s="70">
        <f>_xlfn.PERCENTILE.EXC($AC1522:AC$5675,0.35)</f>
        <v>4.9271826803655418E-2</v>
      </c>
      <c r="AF1522" s="71">
        <f t="shared" si="865"/>
        <v>3.5230109137755594E-2</v>
      </c>
      <c r="AG1522" s="70">
        <f t="shared" si="866"/>
        <v>-0.27366487307327381</v>
      </c>
      <c r="AH1522" s="70">
        <f t="shared" si="867"/>
        <v>-0.29773719104760293</v>
      </c>
      <c r="AI1522" s="61" t="str">
        <f t="shared" si="855"/>
        <v>Short VOL</v>
      </c>
      <c r="AJ1522" s="68" t="str">
        <f t="shared" si="856"/>
        <v>Short VOL</v>
      </c>
      <c r="AK1522" s="72" t="str">
        <f t="shared" si="857"/>
        <v>00631L</v>
      </c>
      <c r="AL1522" s="73">
        <f t="shared" si="847"/>
        <v>1</v>
      </c>
      <c r="AM1522" s="72" t="str">
        <f t="shared" si="860"/>
        <v>00631L</v>
      </c>
      <c r="AN1522" s="73">
        <f t="shared" si="848"/>
        <v>1</v>
      </c>
      <c r="AO1522" s="74" t="str">
        <f t="shared" si="854"/>
        <v>00631L</v>
      </c>
      <c r="AP1522" s="20">
        <f t="shared" si="849"/>
        <v>1</v>
      </c>
      <c r="AQ1522" s="74" t="str">
        <f t="shared" si="864"/>
        <v>00631L</v>
      </c>
      <c r="AR1522" s="20">
        <f t="shared" si="850"/>
        <v>1</v>
      </c>
      <c r="AS1522" s="74" t="str">
        <f t="shared" si="858"/>
        <v>00631L</v>
      </c>
      <c r="AT1522" s="20">
        <f t="shared" si="851"/>
        <v>1</v>
      </c>
      <c r="AU1522" s="74" t="str">
        <f t="shared" si="878"/>
        <v>00631L</v>
      </c>
      <c r="AV1522" s="20">
        <f t="shared" si="852"/>
        <v>1</v>
      </c>
      <c r="AW1522" s="74" t="str">
        <f t="shared" si="879"/>
        <v>00631L</v>
      </c>
      <c r="AX1522" s="20">
        <f t="shared" si="843"/>
        <v>1</v>
      </c>
      <c r="AY1522" s="20">
        <f t="shared" si="853"/>
        <v>0</v>
      </c>
      <c r="AZ1522" s="57">
        <v>44099</v>
      </c>
      <c r="BA1522" s="75">
        <v>24.71</v>
      </c>
      <c r="BB1522" s="90">
        <v>24.675000000000001</v>
      </c>
      <c r="BC1522" s="76">
        <f t="shared" si="861"/>
        <v>22.041458333333335</v>
      </c>
      <c r="BD1522" s="76">
        <f t="shared" si="862"/>
        <v>22.11620833333334</v>
      </c>
      <c r="BE1522" s="77">
        <f t="shared" si="868"/>
        <v>0.11948128054140394</v>
      </c>
      <c r="BF1522" s="77">
        <f t="shared" si="859"/>
        <v>0.11728012449391348</v>
      </c>
    </row>
    <row r="1523" spans="1:58" s="23" customFormat="1" ht="15.75" customHeight="1" x14ac:dyDescent="0.4">
      <c r="A1523" s="57">
        <v>44097</v>
      </c>
      <c r="B1523" s="112">
        <v>32.475000000000001</v>
      </c>
      <c r="C1523" s="112">
        <v>33.325000000000003</v>
      </c>
      <c r="D1523" s="112">
        <v>31.875</v>
      </c>
      <c r="E1523" s="112">
        <v>31.074999999999999</v>
      </c>
      <c r="F1523" s="112">
        <v>30.375</v>
      </c>
      <c r="G1523" s="112">
        <v>29.975000000000001</v>
      </c>
      <c r="H1523" s="113">
        <v>29.4</v>
      </c>
      <c r="I1523" s="90">
        <f t="shared" si="844"/>
        <v>32.679000000000002</v>
      </c>
      <c r="J1523" s="90">
        <f t="shared" si="845"/>
        <v>32.977000000000004</v>
      </c>
      <c r="K1523" s="114">
        <v>19</v>
      </c>
      <c r="L1523" s="115">
        <v>0.04</v>
      </c>
      <c r="M1523" s="90">
        <v>27.97</v>
      </c>
      <c r="N1523" s="90">
        <v>28.58</v>
      </c>
      <c r="O1523" s="90">
        <v>33.28</v>
      </c>
      <c r="P1523" s="90">
        <v>33.49</v>
      </c>
      <c r="Q1523" s="90">
        <v>33.26</v>
      </c>
      <c r="R1523" s="63">
        <f t="shared" si="870"/>
        <v>10.220000000000013</v>
      </c>
      <c r="S1523" s="64">
        <f t="shared" si="869"/>
        <v>6.4035740878629899E-2</v>
      </c>
      <c r="T1523" s="65">
        <f t="shared" si="863"/>
        <v>0.97865640307907631</v>
      </c>
      <c r="U1523" s="65">
        <f t="shared" si="863"/>
        <v>0.85877403846153844</v>
      </c>
      <c r="V1523" s="65">
        <f t="shared" si="871"/>
        <v>0.8533890713645863</v>
      </c>
      <c r="W1523" s="65">
        <f t="shared" si="872"/>
        <v>0.85929043896572455</v>
      </c>
      <c r="X1523" s="61">
        <f t="shared" si="846"/>
        <v>2.6173979984603583E-2</v>
      </c>
      <c r="Y1523" s="66">
        <f t="shared" si="873"/>
        <v>-5.3901850362027375E-2</v>
      </c>
      <c r="Z1523" s="61">
        <f t="shared" si="874"/>
        <v>9.1190060895376783E-3</v>
      </c>
      <c r="AA1523" s="67">
        <f t="shared" si="875"/>
        <v>32.679000000000002</v>
      </c>
      <c r="AB1523" s="68">
        <f t="shared" si="876"/>
        <v>0.13628411476557045</v>
      </c>
      <c r="AC1523" s="69">
        <f t="shared" si="877"/>
        <v>0.14342197340797774</v>
      </c>
      <c r="AD1523" s="70">
        <f>_xlfn.PERCENTILE.EXC(AC1523:$AC$5675,0.5)</f>
        <v>8.6058519793459562E-2</v>
      </c>
      <c r="AE1523" s="70">
        <f>_xlfn.PERCENTILE.EXC($AC1523:AC$5675,0.35)</f>
        <v>4.926472827092556E-2</v>
      </c>
      <c r="AF1523" s="71">
        <f t="shared" si="865"/>
        <v>3.5230109137755594E-2</v>
      </c>
      <c r="AG1523" s="70">
        <f t="shared" si="866"/>
        <v>-0.27366487307327381</v>
      </c>
      <c r="AH1523" s="70">
        <f t="shared" si="867"/>
        <v>-0.29773719104760293</v>
      </c>
      <c r="AI1523" s="61" t="str">
        <f t="shared" si="855"/>
        <v>Short VOL</v>
      </c>
      <c r="AJ1523" s="68" t="str">
        <f t="shared" si="856"/>
        <v>Short VOL</v>
      </c>
      <c r="AK1523" s="72" t="str">
        <f t="shared" si="857"/>
        <v>00631L</v>
      </c>
      <c r="AL1523" s="73">
        <f t="shared" si="847"/>
        <v>1</v>
      </c>
      <c r="AM1523" s="72" t="str">
        <f t="shared" si="860"/>
        <v>00631L</v>
      </c>
      <c r="AN1523" s="73">
        <f t="shared" si="848"/>
        <v>1</v>
      </c>
      <c r="AO1523" s="74" t="str">
        <f t="shared" si="854"/>
        <v>00631L</v>
      </c>
      <c r="AP1523" s="20">
        <f t="shared" si="849"/>
        <v>1</v>
      </c>
      <c r="AQ1523" s="74" t="str">
        <f t="shared" si="864"/>
        <v>00631L</v>
      </c>
      <c r="AR1523" s="20">
        <f t="shared" si="850"/>
        <v>1</v>
      </c>
      <c r="AS1523" s="74" t="str">
        <f t="shared" si="858"/>
        <v>00631L</v>
      </c>
      <c r="AT1523" s="20">
        <f t="shared" si="851"/>
        <v>1</v>
      </c>
      <c r="AU1523" s="74" t="str">
        <f t="shared" si="878"/>
        <v>00631L</v>
      </c>
      <c r="AV1523" s="20">
        <f t="shared" si="852"/>
        <v>1</v>
      </c>
      <c r="AW1523" s="74" t="str">
        <f t="shared" si="879"/>
        <v>00631L</v>
      </c>
      <c r="AX1523" s="20">
        <f t="shared" si="843"/>
        <v>1</v>
      </c>
      <c r="AY1523" s="20">
        <f t="shared" si="853"/>
        <v>0</v>
      </c>
      <c r="AZ1523" s="57">
        <v>44098</v>
      </c>
      <c r="BA1523" s="75">
        <v>24.64</v>
      </c>
      <c r="BB1523" s="90">
        <v>24.262499999999999</v>
      </c>
      <c r="BC1523" s="76">
        <f t="shared" si="861"/>
        <v>21.967291666666664</v>
      </c>
      <c r="BD1523" s="76">
        <f t="shared" si="862"/>
        <v>22.040875000000003</v>
      </c>
      <c r="BE1523" s="77">
        <f t="shared" si="868"/>
        <v>0.10448299081020085</v>
      </c>
      <c r="BF1523" s="77">
        <f t="shared" si="859"/>
        <v>0.1179229499736284</v>
      </c>
    </row>
    <row r="1524" spans="1:58" s="23" customFormat="1" ht="15.75" customHeight="1" x14ac:dyDescent="0.4">
      <c r="A1524" s="57">
        <v>44096</v>
      </c>
      <c r="B1524" s="112">
        <v>31.375</v>
      </c>
      <c r="C1524" s="112">
        <v>32.174999999999997</v>
      </c>
      <c r="D1524" s="112">
        <v>31.225000000000001</v>
      </c>
      <c r="E1524" s="112">
        <v>30.574999999999999</v>
      </c>
      <c r="F1524" s="112">
        <v>29.875</v>
      </c>
      <c r="G1524" s="112">
        <v>29.574999999999999</v>
      </c>
      <c r="H1524" s="113">
        <v>29.024999999999999</v>
      </c>
      <c r="I1524" s="90">
        <f t="shared" si="844"/>
        <v>31.535</v>
      </c>
      <c r="J1524" s="90">
        <f t="shared" si="845"/>
        <v>31.984999999999999</v>
      </c>
      <c r="K1524" s="114">
        <v>20</v>
      </c>
      <c r="L1524" s="115">
        <v>0.04</v>
      </c>
      <c r="M1524" s="90">
        <v>25.95</v>
      </c>
      <c r="N1524" s="90">
        <v>26.86</v>
      </c>
      <c r="O1524" s="90">
        <v>31.67</v>
      </c>
      <c r="P1524" s="90">
        <v>32.54</v>
      </c>
      <c r="Q1524" s="90">
        <v>32.67</v>
      </c>
      <c r="R1524" s="63">
        <f t="shared" si="870"/>
        <v>11.400000000000006</v>
      </c>
      <c r="S1524" s="64">
        <f t="shared" si="869"/>
        <v>-3.3117350611951105E-2</v>
      </c>
      <c r="T1524" s="65">
        <f t="shared" si="863"/>
        <v>0.96612062546537603</v>
      </c>
      <c r="U1524" s="65">
        <f t="shared" si="863"/>
        <v>0.84812125039469521</v>
      </c>
      <c r="V1524" s="65">
        <f t="shared" si="871"/>
        <v>0.82544560540872769</v>
      </c>
      <c r="W1524" s="65">
        <f t="shared" si="872"/>
        <v>0.82216100397918579</v>
      </c>
      <c r="X1524" s="61">
        <f t="shared" si="846"/>
        <v>2.5498007968127401E-2</v>
      </c>
      <c r="Y1524" s="66">
        <f t="shared" si="873"/>
        <v>-5.0695012264922346E-2</v>
      </c>
      <c r="Z1524" s="61">
        <f t="shared" si="874"/>
        <v>1.4269858886950985E-2</v>
      </c>
      <c r="AA1524" s="67">
        <f t="shared" si="875"/>
        <v>31.535</v>
      </c>
      <c r="AB1524" s="68">
        <f t="shared" si="876"/>
        <v>0.16809381980640359</v>
      </c>
      <c r="AC1524" s="69">
        <f t="shared" si="877"/>
        <v>0.17405063291139244</v>
      </c>
      <c r="AD1524" s="70">
        <f>_xlfn.PERCENTILE.EXC(AC1524:$AC$5675,0.5)</f>
        <v>8.5968191194439783E-2</v>
      </c>
      <c r="AE1524" s="70">
        <f>_xlfn.PERCENTILE.EXC($AC1524:AC$5675,0.35)</f>
        <v>4.9251862495800207E-2</v>
      </c>
      <c r="AF1524" s="71">
        <f t="shared" si="865"/>
        <v>3.5230109137755594E-2</v>
      </c>
      <c r="AG1524" s="70">
        <f t="shared" si="866"/>
        <v>-0.27366487307327381</v>
      </c>
      <c r="AH1524" s="70">
        <f t="shared" si="867"/>
        <v>-0.29773719104760293</v>
      </c>
      <c r="AI1524" s="61" t="str">
        <f t="shared" si="855"/>
        <v>Short VOL</v>
      </c>
      <c r="AJ1524" s="68" t="str">
        <f t="shared" si="856"/>
        <v>Short VOL</v>
      </c>
      <c r="AK1524" s="72" t="str">
        <f t="shared" si="857"/>
        <v>00631L</v>
      </c>
      <c r="AL1524" s="73">
        <f t="shared" si="847"/>
        <v>1</v>
      </c>
      <c r="AM1524" s="72" t="str">
        <f t="shared" si="860"/>
        <v>00631L</v>
      </c>
      <c r="AN1524" s="73">
        <f t="shared" si="848"/>
        <v>1</v>
      </c>
      <c r="AO1524" s="74" t="str">
        <f t="shared" si="854"/>
        <v>00631L</v>
      </c>
      <c r="AP1524" s="20">
        <f t="shared" si="849"/>
        <v>1</v>
      </c>
      <c r="AQ1524" s="74" t="str">
        <f t="shared" si="864"/>
        <v>00631L</v>
      </c>
      <c r="AR1524" s="20">
        <f t="shared" si="850"/>
        <v>1</v>
      </c>
      <c r="AS1524" s="74" t="str">
        <f t="shared" si="858"/>
        <v>00631L</v>
      </c>
      <c r="AT1524" s="20">
        <f t="shared" si="851"/>
        <v>1</v>
      </c>
      <c r="AU1524" s="74" t="str">
        <f t="shared" si="878"/>
        <v>00631L</v>
      </c>
      <c r="AV1524" s="20">
        <f t="shared" si="852"/>
        <v>1</v>
      </c>
      <c r="AW1524" s="74" t="str">
        <f t="shared" si="879"/>
        <v>00631L</v>
      </c>
      <c r="AX1524" s="20">
        <f t="shared" si="843"/>
        <v>1</v>
      </c>
      <c r="AY1524" s="20">
        <f t="shared" si="853"/>
        <v>0</v>
      </c>
      <c r="AZ1524" s="57">
        <v>44097</v>
      </c>
      <c r="BA1524" s="75">
        <v>24.29</v>
      </c>
      <c r="BB1524" s="90">
        <v>24.3</v>
      </c>
      <c r="BC1524" s="76">
        <f t="shared" si="861"/>
        <v>21.898750000000003</v>
      </c>
      <c r="BD1524" s="76">
        <f t="shared" si="862"/>
        <v>21.967750000000002</v>
      </c>
      <c r="BE1524" s="77">
        <f t="shared" si="868"/>
        <v>0.10965237741880231</v>
      </c>
      <c r="BF1524" s="77">
        <f t="shared" si="859"/>
        <v>0.10571178204413272</v>
      </c>
    </row>
    <row r="1525" spans="1:58" s="23" customFormat="1" ht="15.75" customHeight="1" x14ac:dyDescent="0.4">
      <c r="A1525" s="57">
        <v>44095</v>
      </c>
      <c r="B1525" s="112">
        <v>31.225000000000001</v>
      </c>
      <c r="C1525" s="112">
        <v>31.675000000000001</v>
      </c>
      <c r="D1525" s="112">
        <v>30.95</v>
      </c>
      <c r="E1525" s="112">
        <v>30.274999999999999</v>
      </c>
      <c r="F1525" s="112">
        <v>29.524999999999999</v>
      </c>
      <c r="G1525" s="112">
        <v>29.175000000000001</v>
      </c>
      <c r="H1525" s="113">
        <v>28.65</v>
      </c>
      <c r="I1525" s="90">
        <f t="shared" si="844"/>
        <v>31.297000000000001</v>
      </c>
      <c r="J1525" s="90">
        <f t="shared" si="845"/>
        <v>31.559000000000001</v>
      </c>
      <c r="K1525" s="114">
        <v>21</v>
      </c>
      <c r="L1525" s="115">
        <v>0.04</v>
      </c>
      <c r="M1525" s="90">
        <v>28.11</v>
      </c>
      <c r="N1525" s="90">
        <v>27.78</v>
      </c>
      <c r="O1525" s="90">
        <v>31.64</v>
      </c>
      <c r="P1525" s="90">
        <v>32.46</v>
      </c>
      <c r="Q1525" s="90">
        <v>32.76</v>
      </c>
      <c r="R1525" s="63">
        <f t="shared" si="870"/>
        <v>8.2099999999999937</v>
      </c>
      <c r="S1525" s="64">
        <f t="shared" si="869"/>
        <v>7.5493612078978048E-2</v>
      </c>
      <c r="T1525" s="65">
        <f t="shared" si="863"/>
        <v>1.0118790496760259</v>
      </c>
      <c r="U1525" s="65">
        <f t="shared" si="863"/>
        <v>0.87800252844500637</v>
      </c>
      <c r="V1525" s="65">
        <f t="shared" si="871"/>
        <v>0.85582255083179304</v>
      </c>
      <c r="W1525" s="65">
        <f t="shared" si="872"/>
        <v>0.84798534798534808</v>
      </c>
      <c r="X1525" s="61">
        <f t="shared" si="846"/>
        <v>1.4411529223378679E-2</v>
      </c>
      <c r="Y1525" s="66">
        <f t="shared" si="873"/>
        <v>-5.3674649050371594E-2</v>
      </c>
      <c r="Z1525" s="61">
        <f t="shared" si="874"/>
        <v>8.3714094002620195E-3</v>
      </c>
      <c r="AA1525" s="67">
        <f t="shared" si="875"/>
        <v>31.297000000000001</v>
      </c>
      <c r="AB1525" s="68">
        <f t="shared" si="876"/>
        <v>0.12401007919366451</v>
      </c>
      <c r="AC1525" s="69">
        <f t="shared" si="877"/>
        <v>0.12660187185025196</v>
      </c>
      <c r="AD1525" s="70">
        <f>_xlfn.PERCENTILE.EXC(AC1525:$AC$5675,0.5)</f>
        <v>8.5877862595420004E-2</v>
      </c>
      <c r="AE1525" s="70">
        <f>_xlfn.PERCENTILE.EXC($AC1525:AC$5675,0.35)</f>
        <v>4.9238996720674839E-2</v>
      </c>
      <c r="AF1525" s="71">
        <f t="shared" si="865"/>
        <v>3.5230109137755594E-2</v>
      </c>
      <c r="AG1525" s="70">
        <f t="shared" si="866"/>
        <v>-0.27366487307327381</v>
      </c>
      <c r="AH1525" s="70">
        <f t="shared" si="867"/>
        <v>-0.29773719104760293</v>
      </c>
      <c r="AI1525" s="61" t="str">
        <f t="shared" si="855"/>
        <v>Short VOL</v>
      </c>
      <c r="AJ1525" s="68" t="str">
        <f t="shared" si="856"/>
        <v>Short VOL</v>
      </c>
      <c r="AK1525" s="72" t="str">
        <f t="shared" si="857"/>
        <v>00631L</v>
      </c>
      <c r="AL1525" s="73">
        <f t="shared" si="847"/>
        <v>1</v>
      </c>
      <c r="AM1525" s="72" t="str">
        <f t="shared" si="860"/>
        <v>00631L</v>
      </c>
      <c r="AN1525" s="73">
        <f t="shared" si="848"/>
        <v>1</v>
      </c>
      <c r="AO1525" s="74" t="str">
        <f t="shared" si="854"/>
        <v>00631L</v>
      </c>
      <c r="AP1525" s="20">
        <f t="shared" si="849"/>
        <v>1</v>
      </c>
      <c r="AQ1525" s="74" t="str">
        <f t="shared" si="864"/>
        <v>00631L</v>
      </c>
      <c r="AR1525" s="20">
        <f t="shared" si="850"/>
        <v>1</v>
      </c>
      <c r="AS1525" s="74" t="str">
        <f t="shared" si="858"/>
        <v>00631L</v>
      </c>
      <c r="AT1525" s="20">
        <f t="shared" si="851"/>
        <v>1</v>
      </c>
      <c r="AU1525" s="74" t="str">
        <f t="shared" si="878"/>
        <v>00631L</v>
      </c>
      <c r="AV1525" s="20">
        <f t="shared" si="852"/>
        <v>1</v>
      </c>
      <c r="AW1525" s="74" t="str">
        <f t="shared" si="879"/>
        <v>00631L</v>
      </c>
      <c r="AX1525" s="20">
        <f t="shared" ref="AX1525:AX1588" si="880">IF(AW1525="00631L",1,0)</f>
        <v>1</v>
      </c>
      <c r="AY1525" s="20">
        <f t="shared" si="853"/>
        <v>0</v>
      </c>
      <c r="AZ1525" s="57">
        <v>44096</v>
      </c>
      <c r="BA1525" s="75">
        <v>24.3</v>
      </c>
      <c r="BB1525" s="90">
        <v>24.024999999999999</v>
      </c>
      <c r="BC1525" s="76">
        <f t="shared" si="861"/>
        <v>21.829583333333336</v>
      </c>
      <c r="BD1525" s="76">
        <f t="shared" si="862"/>
        <v>21.898750000000003</v>
      </c>
      <c r="BE1525" s="77">
        <f t="shared" si="868"/>
        <v>0.100570708709511</v>
      </c>
      <c r="BF1525" s="77">
        <f t="shared" si="859"/>
        <v>0.10965237741880231</v>
      </c>
    </row>
    <row r="1526" spans="1:58" s="23" customFormat="1" ht="15.75" customHeight="1" x14ac:dyDescent="0.4">
      <c r="A1526" s="57">
        <v>44092</v>
      </c>
      <c r="B1526" s="112">
        <v>30.074999999999999</v>
      </c>
      <c r="C1526" s="112">
        <v>30.675000000000001</v>
      </c>
      <c r="D1526" s="112">
        <v>30.024999999999999</v>
      </c>
      <c r="E1526" s="112">
        <v>29.774999999999999</v>
      </c>
      <c r="F1526" s="112">
        <v>29.3</v>
      </c>
      <c r="G1526" s="112">
        <v>28.975000000000001</v>
      </c>
      <c r="H1526" s="113">
        <v>28.35</v>
      </c>
      <c r="I1526" s="90">
        <f t="shared" ref="I1526:I1589" si="881">C1526-((C1526-B1526)*K1526*L1526)</f>
        <v>30.146999999999998</v>
      </c>
      <c r="J1526" s="90">
        <f t="shared" ref="J1526:J1589" si="882">D1526-((D1526-C1526)*K1526*L1526)</f>
        <v>30.597000000000001</v>
      </c>
      <c r="K1526" s="114">
        <v>22</v>
      </c>
      <c r="L1526" s="115">
        <v>0.04</v>
      </c>
      <c r="M1526" s="90">
        <v>24.02</v>
      </c>
      <c r="N1526" s="90">
        <v>25.83</v>
      </c>
      <c r="O1526" s="90">
        <v>30.46</v>
      </c>
      <c r="P1526" s="90">
        <v>31.69</v>
      </c>
      <c r="Q1526" s="90">
        <v>33.659999999999997</v>
      </c>
      <c r="R1526" s="63">
        <f t="shared" si="870"/>
        <v>12.300000000000011</v>
      </c>
      <c r="S1526" s="64">
        <f t="shared" si="869"/>
        <v>-2.3809523809523905E-2</v>
      </c>
      <c r="T1526" s="65">
        <f t="shared" si="863"/>
        <v>0.92992644212156417</v>
      </c>
      <c r="U1526" s="65">
        <f t="shared" si="863"/>
        <v>0.84799737360472738</v>
      </c>
      <c r="V1526" s="65">
        <f t="shared" si="871"/>
        <v>0.81508362259387812</v>
      </c>
      <c r="W1526" s="65">
        <f t="shared" si="872"/>
        <v>0.7673796791443851</v>
      </c>
      <c r="X1526" s="61">
        <f t="shared" si="846"/>
        <v>1.995012468827935E-2</v>
      </c>
      <c r="Y1526" s="66">
        <f t="shared" si="873"/>
        <v>-4.7858942065491093E-2</v>
      </c>
      <c r="Z1526" s="61">
        <f t="shared" si="874"/>
        <v>1.4926858393870132E-2</v>
      </c>
      <c r="AA1526" s="67">
        <f t="shared" si="875"/>
        <v>30.147000000000002</v>
      </c>
      <c r="AB1526" s="68">
        <f t="shared" si="876"/>
        <v>0.16434378629500584</v>
      </c>
      <c r="AC1526" s="69">
        <f t="shared" si="877"/>
        <v>0.167131242740999</v>
      </c>
      <c r="AD1526" s="70">
        <f>_xlfn.PERCENTILE.EXC(AC1526:$AC$5675,0.5)</f>
        <v>8.5852944036563544E-2</v>
      </c>
      <c r="AE1526" s="70">
        <f>_xlfn.PERCENTILE.EXC($AC1526:AC$5675,0.35)</f>
        <v>4.9217974354982277E-2</v>
      </c>
      <c r="AF1526" s="71">
        <f t="shared" si="865"/>
        <v>3.5230109137755594E-2</v>
      </c>
      <c r="AG1526" s="70">
        <f t="shared" si="866"/>
        <v>-0.27366487307327381</v>
      </c>
      <c r="AH1526" s="70">
        <f t="shared" si="867"/>
        <v>-0.29773719104760293</v>
      </c>
      <c r="AI1526" s="61" t="str">
        <f t="shared" si="855"/>
        <v>Short VOL</v>
      </c>
      <c r="AJ1526" s="68" t="str">
        <f t="shared" si="856"/>
        <v>Short VOL</v>
      </c>
      <c r="AK1526" s="72" t="str">
        <f t="shared" si="857"/>
        <v>00631L</v>
      </c>
      <c r="AL1526" s="73">
        <f t="shared" si="847"/>
        <v>1</v>
      </c>
      <c r="AM1526" s="72" t="str">
        <f t="shared" si="860"/>
        <v>00631L</v>
      </c>
      <c r="AN1526" s="73">
        <f t="shared" si="848"/>
        <v>1</v>
      </c>
      <c r="AO1526" s="74" t="str">
        <f t="shared" si="854"/>
        <v>00631L</v>
      </c>
      <c r="AP1526" s="20">
        <f t="shared" si="849"/>
        <v>1</v>
      </c>
      <c r="AQ1526" s="74" t="str">
        <f t="shared" si="864"/>
        <v>00631L</v>
      </c>
      <c r="AR1526" s="20">
        <f t="shared" si="850"/>
        <v>1</v>
      </c>
      <c r="AS1526" s="74" t="str">
        <f t="shared" si="858"/>
        <v>00631L</v>
      </c>
      <c r="AT1526" s="20">
        <f t="shared" si="851"/>
        <v>1</v>
      </c>
      <c r="AU1526" s="74" t="str">
        <f t="shared" si="878"/>
        <v>00631L</v>
      </c>
      <c r="AV1526" s="20">
        <f t="shared" si="852"/>
        <v>1</v>
      </c>
      <c r="AW1526" s="74" t="str">
        <f t="shared" si="879"/>
        <v>00631L</v>
      </c>
      <c r="AX1526" s="20">
        <f t="shared" si="880"/>
        <v>1</v>
      </c>
      <c r="AY1526" s="20">
        <f t="shared" si="853"/>
        <v>0</v>
      </c>
      <c r="AZ1526" s="57">
        <v>44095</v>
      </c>
      <c r="BA1526" s="75">
        <v>24.26</v>
      </c>
      <c r="BB1526" s="90">
        <v>24.262499999999999</v>
      </c>
      <c r="BC1526" s="76">
        <f t="shared" si="861"/>
        <v>21.775000000000002</v>
      </c>
      <c r="BD1526" s="76">
        <f t="shared" si="862"/>
        <v>21.833500000000004</v>
      </c>
      <c r="BE1526" s="77">
        <f t="shared" si="868"/>
        <v>0.11423650975889768</v>
      </c>
      <c r="BF1526" s="77">
        <f t="shared" si="859"/>
        <v>0.11113655620949443</v>
      </c>
    </row>
    <row r="1527" spans="1:58" s="23" customFormat="1" ht="15.75" customHeight="1" x14ac:dyDescent="0.4">
      <c r="A1527" s="57">
        <v>44091</v>
      </c>
      <c r="B1527" s="112">
        <v>29.824999999999999</v>
      </c>
      <c r="C1527" s="112">
        <v>30.574999999999999</v>
      </c>
      <c r="D1527" s="112">
        <v>30.15</v>
      </c>
      <c r="E1527" s="112">
        <v>29.675000000000001</v>
      </c>
      <c r="F1527" s="112">
        <v>29.024999999999999</v>
      </c>
      <c r="G1527" s="112">
        <v>28.675000000000001</v>
      </c>
      <c r="H1527" s="113">
        <v>28.125</v>
      </c>
      <c r="I1527" s="90">
        <f t="shared" si="881"/>
        <v>29.884999999999998</v>
      </c>
      <c r="J1527" s="90">
        <f t="shared" si="882"/>
        <v>30.541</v>
      </c>
      <c r="K1527" s="114">
        <v>23</v>
      </c>
      <c r="L1527" s="115">
        <v>0.04</v>
      </c>
      <c r="M1527" s="90">
        <v>24.95</v>
      </c>
      <c r="N1527" s="90">
        <v>26.46</v>
      </c>
      <c r="O1527" s="90">
        <v>30.75</v>
      </c>
      <c r="P1527" s="90">
        <v>31.82</v>
      </c>
      <c r="Q1527" s="90">
        <v>32.74</v>
      </c>
      <c r="R1527" s="63">
        <f t="shared" si="870"/>
        <v>11.160000000000004</v>
      </c>
      <c r="S1527" s="64">
        <f t="shared" si="869"/>
        <v>1.6129032258064582E-2</v>
      </c>
      <c r="T1527" s="65">
        <f t="shared" si="863"/>
        <v>0.94293272864701427</v>
      </c>
      <c r="U1527" s="65">
        <f t="shared" si="863"/>
        <v>0.86048780487804877</v>
      </c>
      <c r="V1527" s="65">
        <f t="shared" si="871"/>
        <v>0.83155248271527338</v>
      </c>
      <c r="W1527" s="65">
        <f t="shared" si="872"/>
        <v>0.80818570555894931</v>
      </c>
      <c r="X1527" s="61">
        <f t="shared" si="846"/>
        <v>2.514668901927913E-2</v>
      </c>
      <c r="Y1527" s="66">
        <f t="shared" si="873"/>
        <v>-5.2232518955349645E-2</v>
      </c>
      <c r="Z1527" s="61">
        <f t="shared" si="874"/>
        <v>2.1950811443868241E-2</v>
      </c>
      <c r="AA1527" s="67">
        <f t="shared" si="875"/>
        <v>29.884999999999998</v>
      </c>
      <c r="AB1527" s="68">
        <f t="shared" si="876"/>
        <v>0.12717309145880568</v>
      </c>
      <c r="AC1527" s="69">
        <f t="shared" si="877"/>
        <v>0.12944066515495076</v>
      </c>
      <c r="AD1527" s="70">
        <f>_xlfn.PERCENTILE.EXC(AC1527:$AC$5675,0.5)</f>
        <v>8.5828025477707098E-2</v>
      </c>
      <c r="AE1527" s="70">
        <f>_xlfn.PERCENTILE.EXC($AC1527:AC$5675,0.35)</f>
        <v>4.9186076535200129E-2</v>
      </c>
      <c r="AF1527" s="71">
        <f t="shared" si="865"/>
        <v>3.5230109137755594E-2</v>
      </c>
      <c r="AG1527" s="70">
        <f t="shared" si="866"/>
        <v>-0.27366487307327381</v>
      </c>
      <c r="AH1527" s="70">
        <f t="shared" si="867"/>
        <v>-0.29773719104760293</v>
      </c>
      <c r="AI1527" s="61" t="str">
        <f t="shared" si="855"/>
        <v>Short VOL</v>
      </c>
      <c r="AJ1527" s="68" t="str">
        <f t="shared" si="856"/>
        <v>Short VOL</v>
      </c>
      <c r="AK1527" s="72" t="str">
        <f t="shared" si="857"/>
        <v>00631L</v>
      </c>
      <c r="AL1527" s="73">
        <f t="shared" si="847"/>
        <v>1</v>
      </c>
      <c r="AM1527" s="72" t="str">
        <f t="shared" si="860"/>
        <v>00631L</v>
      </c>
      <c r="AN1527" s="73">
        <f t="shared" si="848"/>
        <v>1</v>
      </c>
      <c r="AO1527" s="74" t="str">
        <f t="shared" si="854"/>
        <v>00631L</v>
      </c>
      <c r="AP1527" s="20">
        <f t="shared" si="849"/>
        <v>1</v>
      </c>
      <c r="AQ1527" s="74" t="str">
        <f t="shared" si="864"/>
        <v>00631L</v>
      </c>
      <c r="AR1527" s="20">
        <f t="shared" si="850"/>
        <v>1</v>
      </c>
      <c r="AS1527" s="74" t="str">
        <f t="shared" si="858"/>
        <v>00631L</v>
      </c>
      <c r="AT1527" s="20">
        <f t="shared" si="851"/>
        <v>1</v>
      </c>
      <c r="AU1527" s="74" t="str">
        <f t="shared" si="878"/>
        <v>00631L</v>
      </c>
      <c r="AV1527" s="20">
        <f t="shared" si="852"/>
        <v>1</v>
      </c>
      <c r="AW1527" s="74" t="str">
        <f t="shared" si="879"/>
        <v>00631L</v>
      </c>
      <c r="AX1527" s="20">
        <f t="shared" si="880"/>
        <v>1</v>
      </c>
      <c r="AY1527" s="20">
        <f t="shared" si="853"/>
        <v>0</v>
      </c>
      <c r="AZ1527" s="57">
        <v>44092</v>
      </c>
      <c r="BA1527" s="75">
        <v>24.25</v>
      </c>
      <c r="BB1527" s="90">
        <v>24.162500000000001</v>
      </c>
      <c r="BC1527" s="76">
        <f t="shared" si="861"/>
        <v>21.717499999999998</v>
      </c>
      <c r="BD1527" s="76">
        <f t="shared" si="862"/>
        <v>21.774791666666669</v>
      </c>
      <c r="BE1527" s="77">
        <f t="shared" si="868"/>
        <v>0.11258201910901365</v>
      </c>
      <c r="BF1527" s="77">
        <f t="shared" si="859"/>
        <v>0.11367311206574869</v>
      </c>
    </row>
    <row r="1528" spans="1:58" s="23" customFormat="1" ht="15.75" customHeight="1" x14ac:dyDescent="0.4">
      <c r="A1528" s="57">
        <v>44090</v>
      </c>
      <c r="B1528" s="112">
        <v>30.524999999999999</v>
      </c>
      <c r="C1528" s="112">
        <v>30.774999999999999</v>
      </c>
      <c r="D1528" s="112">
        <v>29.975000000000001</v>
      </c>
      <c r="E1528" s="112">
        <v>29.3</v>
      </c>
      <c r="F1528" s="112">
        <v>28.55</v>
      </c>
      <c r="G1528" s="112">
        <v>28.15</v>
      </c>
      <c r="H1528" s="113">
        <v>27.625</v>
      </c>
      <c r="I1528" s="90">
        <f t="shared" si="881"/>
        <v>30.535</v>
      </c>
      <c r="J1528" s="90">
        <f t="shared" si="882"/>
        <v>30.742999999999999</v>
      </c>
      <c r="K1528" s="114">
        <v>24</v>
      </c>
      <c r="L1528" s="115">
        <v>0.04</v>
      </c>
      <c r="M1528" s="90">
        <v>23.77</v>
      </c>
      <c r="N1528" s="90">
        <v>26.04</v>
      </c>
      <c r="O1528" s="90">
        <v>30.57</v>
      </c>
      <c r="P1528" s="90">
        <v>31.62</v>
      </c>
      <c r="Q1528" s="90">
        <v>32.57</v>
      </c>
      <c r="R1528" s="63">
        <f t="shared" si="870"/>
        <v>12.379999999999995</v>
      </c>
      <c r="S1528" s="64">
        <f t="shared" si="869"/>
        <v>1.758499413833526E-2</v>
      </c>
      <c r="T1528" s="65">
        <f t="shared" si="863"/>
        <v>0.91282642089093702</v>
      </c>
      <c r="U1528" s="65">
        <f t="shared" si="863"/>
        <v>0.85181550539744844</v>
      </c>
      <c r="V1528" s="65">
        <f t="shared" si="871"/>
        <v>0.82352941176470584</v>
      </c>
      <c r="W1528" s="65">
        <f t="shared" si="872"/>
        <v>0.79950875038378877</v>
      </c>
      <c r="X1528" s="61">
        <f t="shared" si="846"/>
        <v>8.1900081900081901E-3</v>
      </c>
      <c r="Y1528" s="66">
        <f t="shared" si="873"/>
        <v>-5.7167235494880571E-2</v>
      </c>
      <c r="Z1528" s="61">
        <f t="shared" si="874"/>
        <v>6.8118552480759265E-3</v>
      </c>
      <c r="AA1528" s="67">
        <f t="shared" si="875"/>
        <v>30.535</v>
      </c>
      <c r="AB1528" s="68">
        <f t="shared" si="876"/>
        <v>0.17223502304147464</v>
      </c>
      <c r="AC1528" s="69">
        <f t="shared" si="877"/>
        <v>0.17261904761904767</v>
      </c>
      <c r="AD1528" s="70">
        <f>_xlfn.PERCENTILE.EXC(AC1528:$AC$5675,0.5)</f>
        <v>8.5812758258566713E-2</v>
      </c>
      <c r="AE1528" s="70">
        <f>_xlfn.PERCENTILE.EXC($AC1528:AC$5675,0.35)</f>
        <v>4.9154178715417968E-2</v>
      </c>
      <c r="AF1528" s="71">
        <f t="shared" si="865"/>
        <v>3.5230109137755594E-2</v>
      </c>
      <c r="AG1528" s="70">
        <f t="shared" si="866"/>
        <v>-0.27366487307327381</v>
      </c>
      <c r="AH1528" s="70">
        <f t="shared" si="867"/>
        <v>-0.29773719104760293</v>
      </c>
      <c r="AI1528" s="61" t="str">
        <f t="shared" si="855"/>
        <v>Short VOL</v>
      </c>
      <c r="AJ1528" s="68" t="str">
        <f t="shared" si="856"/>
        <v>Short VOL</v>
      </c>
      <c r="AK1528" s="72" t="str">
        <f t="shared" si="857"/>
        <v>00631L</v>
      </c>
      <c r="AL1528" s="73">
        <f t="shared" si="847"/>
        <v>1</v>
      </c>
      <c r="AM1528" s="72" t="str">
        <f t="shared" si="860"/>
        <v>00631L</v>
      </c>
      <c r="AN1528" s="73">
        <f t="shared" si="848"/>
        <v>1</v>
      </c>
      <c r="AO1528" s="74" t="str">
        <f t="shared" si="854"/>
        <v>00631L</v>
      </c>
      <c r="AP1528" s="20">
        <f t="shared" si="849"/>
        <v>1</v>
      </c>
      <c r="AQ1528" s="74" t="str">
        <f t="shared" si="864"/>
        <v>00631L</v>
      </c>
      <c r="AR1528" s="20">
        <f t="shared" si="850"/>
        <v>1</v>
      </c>
      <c r="AS1528" s="74" t="str">
        <f t="shared" si="858"/>
        <v>00631L</v>
      </c>
      <c r="AT1528" s="20">
        <f t="shared" si="851"/>
        <v>1</v>
      </c>
      <c r="AU1528" s="74" t="str">
        <f t="shared" si="878"/>
        <v>00631L</v>
      </c>
      <c r="AV1528" s="20">
        <f t="shared" si="852"/>
        <v>1</v>
      </c>
      <c r="AW1528" s="74" t="str">
        <f t="shared" si="879"/>
        <v>00631L</v>
      </c>
      <c r="AX1528" s="20">
        <f t="shared" si="880"/>
        <v>1</v>
      </c>
      <c r="AY1528" s="20">
        <f t="shared" si="853"/>
        <v>0</v>
      </c>
      <c r="AZ1528" s="57">
        <v>44091</v>
      </c>
      <c r="BA1528" s="75">
        <v>24.33</v>
      </c>
      <c r="BB1528" s="90">
        <v>24.012499999999999</v>
      </c>
      <c r="BC1528" s="76">
        <f t="shared" si="861"/>
        <v>21.651458333333334</v>
      </c>
      <c r="BD1528" s="76">
        <f t="shared" si="862"/>
        <v>21.720291666666665</v>
      </c>
      <c r="BE1528" s="77">
        <f t="shared" si="868"/>
        <v>0.10904769694112205</v>
      </c>
      <c r="BF1528" s="77">
        <f t="shared" si="859"/>
        <v>0.1201507039308481</v>
      </c>
    </row>
    <row r="1529" spans="1:58" s="23" customFormat="1" ht="15.75" customHeight="1" x14ac:dyDescent="0.4">
      <c r="A1529" s="57">
        <v>44089</v>
      </c>
      <c r="B1529" s="112">
        <v>25.375</v>
      </c>
      <c r="C1529" s="112">
        <v>30.425000000000001</v>
      </c>
      <c r="D1529" s="112">
        <v>30.324999999999999</v>
      </c>
      <c r="E1529" s="112">
        <v>29.425000000000001</v>
      </c>
      <c r="F1529" s="112">
        <v>28.574999999999999</v>
      </c>
      <c r="G1529" s="112">
        <v>28.125</v>
      </c>
      <c r="H1529" s="113">
        <v>27.8</v>
      </c>
      <c r="I1529" s="90">
        <f t="shared" si="881"/>
        <v>30.425000000000001</v>
      </c>
      <c r="J1529" s="90">
        <f t="shared" si="882"/>
        <v>30.324999999999999</v>
      </c>
      <c r="K1529" s="114">
        <v>0</v>
      </c>
      <c r="L1529" s="115">
        <v>5.2631578947368418E-2</v>
      </c>
      <c r="M1529" s="90">
        <v>24.22</v>
      </c>
      <c r="N1529" s="90">
        <v>25.59</v>
      </c>
      <c r="O1529" s="90">
        <v>30.27</v>
      </c>
      <c r="P1529" s="90">
        <v>31.29</v>
      </c>
      <c r="Q1529" s="90">
        <v>32.33</v>
      </c>
      <c r="R1529" s="63">
        <f t="shared" si="870"/>
        <v>11.75</v>
      </c>
      <c r="S1529" s="64">
        <f t="shared" si="869"/>
        <v>-1.0058027079303734E-2</v>
      </c>
      <c r="T1529" s="65">
        <f t="shared" si="863"/>
        <v>0.94646346228995692</v>
      </c>
      <c r="U1529" s="65">
        <f t="shared" si="863"/>
        <v>0.84539147670961345</v>
      </c>
      <c r="V1529" s="65">
        <f t="shared" si="871"/>
        <v>0.81783317353787155</v>
      </c>
      <c r="W1529" s="65">
        <f t="shared" si="872"/>
        <v>0.79152489947417259</v>
      </c>
      <c r="X1529" s="61">
        <f t="shared" si="846"/>
        <v>0.19901477832512318</v>
      </c>
      <c r="Y1529" s="66">
        <f t="shared" si="873"/>
        <v>-5.5225148683092605E-2</v>
      </c>
      <c r="Z1529" s="61">
        <f t="shared" si="874"/>
        <v>-3.2867707477403918E-3</v>
      </c>
      <c r="AA1529" s="67">
        <f t="shared" si="875"/>
        <v>30.425000000000001</v>
      </c>
      <c r="AB1529" s="68">
        <f t="shared" si="876"/>
        <v>-8.401719421649077E-3</v>
      </c>
      <c r="AC1529" s="69">
        <f t="shared" si="877"/>
        <v>0.18894099257522473</v>
      </c>
      <c r="AD1529" s="70">
        <f>_xlfn.PERCENTILE.EXC(AC1529:$AC$5675,0.5)</f>
        <v>8.5797491039426327E-2</v>
      </c>
      <c r="AE1529" s="70">
        <f>_xlfn.PERCENTILE.EXC($AC1529:AC$5675,0.35)</f>
        <v>4.9133835148409057E-2</v>
      </c>
      <c r="AF1529" s="71">
        <f t="shared" si="865"/>
        <v>3.5230109137755594E-2</v>
      </c>
      <c r="AG1529" s="70">
        <f t="shared" si="866"/>
        <v>-0.27366487307327381</v>
      </c>
      <c r="AH1529" s="70">
        <f t="shared" si="867"/>
        <v>-0.29773719104760293</v>
      </c>
      <c r="AI1529" s="61" t="str">
        <f t="shared" si="855"/>
        <v>Short VOL</v>
      </c>
      <c r="AJ1529" s="68" t="str">
        <f t="shared" si="856"/>
        <v>Short VOL</v>
      </c>
      <c r="AK1529" s="72" t="str">
        <f t="shared" si="857"/>
        <v>00631L</v>
      </c>
      <c r="AL1529" s="73">
        <f t="shared" si="847"/>
        <v>1</v>
      </c>
      <c r="AM1529" s="72" t="str">
        <f t="shared" si="860"/>
        <v>00631L</v>
      </c>
      <c r="AN1529" s="73">
        <f t="shared" si="848"/>
        <v>1</v>
      </c>
      <c r="AO1529" s="74" t="str">
        <f t="shared" si="854"/>
        <v>00631L</v>
      </c>
      <c r="AP1529" s="20">
        <f t="shared" si="849"/>
        <v>1</v>
      </c>
      <c r="AQ1529" s="74" t="str">
        <f t="shared" si="864"/>
        <v>00631L</v>
      </c>
      <c r="AR1529" s="20">
        <f t="shared" si="850"/>
        <v>1</v>
      </c>
      <c r="AS1529" s="74" t="str">
        <f t="shared" si="858"/>
        <v>00631L</v>
      </c>
      <c r="AT1529" s="20">
        <f t="shared" si="851"/>
        <v>1</v>
      </c>
      <c r="AU1529" s="74" t="str">
        <f t="shared" si="878"/>
        <v>00631L</v>
      </c>
      <c r="AV1529" s="20">
        <f t="shared" si="852"/>
        <v>1</v>
      </c>
      <c r="AW1529" s="74" t="str">
        <f t="shared" si="879"/>
        <v>00631L</v>
      </c>
      <c r="AX1529" s="20">
        <f t="shared" si="880"/>
        <v>1</v>
      </c>
      <c r="AY1529" s="20">
        <f t="shared" si="853"/>
        <v>0</v>
      </c>
      <c r="AZ1529" s="57">
        <v>44090</v>
      </c>
      <c r="BA1529" s="75">
        <v>23.95</v>
      </c>
      <c r="BB1529" s="90">
        <v>23.662500000000001</v>
      </c>
      <c r="BC1529" s="76">
        <f t="shared" si="861"/>
        <v>21.589583333333334</v>
      </c>
      <c r="BD1529" s="76">
        <f t="shared" si="862"/>
        <v>21.650416666666668</v>
      </c>
      <c r="BE1529" s="77">
        <f t="shared" si="868"/>
        <v>9.6014667567306825E-2</v>
      </c>
      <c r="BF1529" s="77">
        <f t="shared" si="859"/>
        <v>0.10621427609168403</v>
      </c>
    </row>
    <row r="1530" spans="1:58" s="23" customFormat="1" ht="15.75" customHeight="1" x14ac:dyDescent="0.4">
      <c r="A1530" s="57">
        <v>44088</v>
      </c>
      <c r="B1530" s="112">
        <v>25.725000000000001</v>
      </c>
      <c r="C1530" s="112">
        <v>31.375</v>
      </c>
      <c r="D1530" s="112">
        <v>30.15</v>
      </c>
      <c r="E1530" s="112">
        <v>29.024999999999999</v>
      </c>
      <c r="F1530" s="112">
        <v>28.225000000000001</v>
      </c>
      <c r="G1530" s="112">
        <v>28.024999999999999</v>
      </c>
      <c r="H1530" s="113">
        <v>27.75</v>
      </c>
      <c r="I1530" s="90">
        <f t="shared" si="881"/>
        <v>31.077631578947368</v>
      </c>
      <c r="J1530" s="90">
        <f t="shared" si="882"/>
        <v>30.214473684210525</v>
      </c>
      <c r="K1530" s="114">
        <v>1</v>
      </c>
      <c r="L1530" s="115">
        <v>5.2631578947368418E-2</v>
      </c>
      <c r="M1530" s="90">
        <v>25.06</v>
      </c>
      <c r="N1530" s="90">
        <v>25.85</v>
      </c>
      <c r="O1530" s="90">
        <v>30.48</v>
      </c>
      <c r="P1530" s="90">
        <v>31.3</v>
      </c>
      <c r="Q1530" s="90">
        <v>32.659999999999997</v>
      </c>
      <c r="R1530" s="63">
        <f t="shared" si="870"/>
        <v>10.870000000000005</v>
      </c>
      <c r="S1530" s="64">
        <f t="shared" si="869"/>
        <v>-3.7960550800148846E-2</v>
      </c>
      <c r="T1530" s="65">
        <f t="shared" si="863"/>
        <v>0.96943907156673104</v>
      </c>
      <c r="U1530" s="65">
        <f t="shared" si="863"/>
        <v>0.8480971128608924</v>
      </c>
      <c r="V1530" s="65">
        <f t="shared" si="871"/>
        <v>0.82587859424920129</v>
      </c>
      <c r="W1530" s="65">
        <f t="shared" si="872"/>
        <v>0.79148805878750783</v>
      </c>
      <c r="X1530" s="61">
        <f t="shared" si="846"/>
        <v>0.21963070942662774</v>
      </c>
      <c r="Y1530" s="66">
        <f t="shared" si="873"/>
        <v>-4.3927648578811325E-2</v>
      </c>
      <c r="Z1530" s="61">
        <f t="shared" si="874"/>
        <v>-2.777424954485801E-2</v>
      </c>
      <c r="AA1530" s="67">
        <f t="shared" si="875"/>
        <v>31.077631578947372</v>
      </c>
      <c r="AB1530" s="68">
        <f t="shared" si="876"/>
        <v>-4.8355899419729202E-3</v>
      </c>
      <c r="AC1530" s="69">
        <f t="shared" si="877"/>
        <v>0.20222946146798337</v>
      </c>
      <c r="AD1530" s="70">
        <f>_xlfn.PERCENTILE.EXC(AC1530:$AC$5675,0.5)</f>
        <v>8.577374551971316E-2</v>
      </c>
      <c r="AE1530" s="70">
        <f>_xlfn.PERCENTILE.EXC($AC1530:AC$5675,0.35)</f>
        <v>4.9122157270980064E-2</v>
      </c>
      <c r="AF1530" s="71">
        <f t="shared" si="865"/>
        <v>3.5230109137755594E-2</v>
      </c>
      <c r="AG1530" s="70">
        <f t="shared" si="866"/>
        <v>-0.27366487307327381</v>
      </c>
      <c r="AH1530" s="70">
        <f t="shared" si="867"/>
        <v>-0.29773719104760293</v>
      </c>
      <c r="AI1530" s="61" t="str">
        <f t="shared" si="855"/>
        <v>Short VOL</v>
      </c>
      <c r="AJ1530" s="68" t="str">
        <f t="shared" si="856"/>
        <v>Short VOL</v>
      </c>
      <c r="AK1530" s="72" t="str">
        <f t="shared" si="857"/>
        <v>00631L</v>
      </c>
      <c r="AL1530" s="73">
        <f t="shared" si="847"/>
        <v>1</v>
      </c>
      <c r="AM1530" s="72" t="str">
        <f t="shared" si="860"/>
        <v>00631L</v>
      </c>
      <c r="AN1530" s="73">
        <f t="shared" si="848"/>
        <v>1</v>
      </c>
      <c r="AO1530" s="74" t="str">
        <f t="shared" si="854"/>
        <v>00631L</v>
      </c>
      <c r="AP1530" s="20">
        <f t="shared" si="849"/>
        <v>1</v>
      </c>
      <c r="AQ1530" s="74" t="str">
        <f t="shared" si="864"/>
        <v>00631L</v>
      </c>
      <c r="AR1530" s="20">
        <f t="shared" si="850"/>
        <v>1</v>
      </c>
      <c r="AS1530" s="74" t="str">
        <f t="shared" si="858"/>
        <v>00631L</v>
      </c>
      <c r="AT1530" s="20">
        <f t="shared" si="851"/>
        <v>1</v>
      </c>
      <c r="AU1530" s="74" t="str">
        <f t="shared" si="878"/>
        <v>00631L</v>
      </c>
      <c r="AV1530" s="20">
        <f t="shared" si="852"/>
        <v>1</v>
      </c>
      <c r="AW1530" s="74" t="str">
        <f t="shared" si="879"/>
        <v>00631L</v>
      </c>
      <c r="AX1530" s="20">
        <f t="shared" si="880"/>
        <v>1</v>
      </c>
      <c r="AY1530" s="20">
        <f t="shared" si="853"/>
        <v>0</v>
      </c>
      <c r="AZ1530" s="57">
        <v>44089</v>
      </c>
      <c r="BA1530" s="75">
        <v>23.85</v>
      </c>
      <c r="BB1530" s="90">
        <v>23.862500000000001</v>
      </c>
      <c r="BC1530" s="76">
        <f t="shared" si="861"/>
        <v>21.532500000000006</v>
      </c>
      <c r="BD1530" s="76">
        <f t="shared" si="862"/>
        <v>21.592708333333334</v>
      </c>
      <c r="BE1530" s="77">
        <f t="shared" si="868"/>
        <v>0.10820852200162517</v>
      </c>
      <c r="BF1530" s="77">
        <f t="shared" si="859"/>
        <v>0.10453953398620291</v>
      </c>
    </row>
    <row r="1531" spans="1:58" s="23" customFormat="1" ht="15.75" customHeight="1" x14ac:dyDescent="0.4">
      <c r="A1531" s="57">
        <v>44085</v>
      </c>
      <c r="B1531" s="112">
        <v>26.324999999999999</v>
      </c>
      <c r="C1531" s="112">
        <v>31.875</v>
      </c>
      <c r="D1531" s="112">
        <v>30.574999999999999</v>
      </c>
      <c r="E1531" s="112">
        <v>29.425000000000001</v>
      </c>
      <c r="F1531" s="112">
        <v>28.45</v>
      </c>
      <c r="G1531" s="112">
        <v>28.175000000000001</v>
      </c>
      <c r="H1531" s="113">
        <v>27.75</v>
      </c>
      <c r="I1531" s="90">
        <f t="shared" si="881"/>
        <v>31.29078947368421</v>
      </c>
      <c r="J1531" s="90">
        <f t="shared" si="882"/>
        <v>30.711842105263159</v>
      </c>
      <c r="K1531" s="114">
        <v>2</v>
      </c>
      <c r="L1531" s="115">
        <v>5.2631578947368418E-2</v>
      </c>
      <c r="M1531" s="90">
        <v>26.33</v>
      </c>
      <c r="N1531" s="90">
        <v>26.87</v>
      </c>
      <c r="O1531" s="90">
        <v>31.13</v>
      </c>
      <c r="P1531" s="90">
        <v>31.66</v>
      </c>
      <c r="Q1531" s="90">
        <v>33.07</v>
      </c>
      <c r="R1531" s="63">
        <f t="shared" si="870"/>
        <v>9.5899999999999963</v>
      </c>
      <c r="S1531" s="64">
        <f t="shared" si="869"/>
        <v>-9.5590710198586323E-2</v>
      </c>
      <c r="T1531" s="65">
        <f t="shared" si="863"/>
        <v>0.97990323781168576</v>
      </c>
      <c r="U1531" s="65">
        <f t="shared" si="863"/>
        <v>0.86315451333119186</v>
      </c>
      <c r="V1531" s="65">
        <f t="shared" si="871"/>
        <v>0.84870499052432091</v>
      </c>
      <c r="W1531" s="65">
        <f t="shared" si="872"/>
        <v>0.8125188993045056</v>
      </c>
      <c r="X1531" s="61">
        <f t="shared" ref="X1531:X1594" si="883">(C1531-B1531)/B1531</f>
        <v>0.21082621082621086</v>
      </c>
      <c r="Y1531" s="66">
        <f t="shared" si="873"/>
        <v>-5.6924384027187788E-2</v>
      </c>
      <c r="Z1531" s="61">
        <f t="shared" si="874"/>
        <v>-1.8502165594382027E-2</v>
      </c>
      <c r="AA1531" s="67">
        <f t="shared" si="875"/>
        <v>31.29078947368421</v>
      </c>
      <c r="AB1531" s="68">
        <f t="shared" si="876"/>
        <v>-2.0282843319687445E-2</v>
      </c>
      <c r="AC1531" s="69">
        <f t="shared" si="877"/>
        <v>0.16452510136524784</v>
      </c>
      <c r="AD1531" s="70">
        <f>_xlfn.PERCENTILE.EXC(AC1531:$AC$5675,0.5)</f>
        <v>8.5749999999999993E-2</v>
      </c>
      <c r="AE1531" s="70">
        <f>_xlfn.PERCENTILE.EXC($AC1531:AC$5675,0.35)</f>
        <v>4.9110479393551072E-2</v>
      </c>
      <c r="AF1531" s="71">
        <f t="shared" si="865"/>
        <v>3.5230109137755594E-2</v>
      </c>
      <c r="AG1531" s="70">
        <f t="shared" si="866"/>
        <v>-0.27366487307327381</v>
      </c>
      <c r="AH1531" s="70">
        <f t="shared" si="867"/>
        <v>-0.29773719104760293</v>
      </c>
      <c r="AI1531" s="61" t="str">
        <f t="shared" si="855"/>
        <v>Short VOL</v>
      </c>
      <c r="AJ1531" s="68" t="str">
        <f t="shared" si="856"/>
        <v>Short VOL</v>
      </c>
      <c r="AK1531" s="72" t="str">
        <f t="shared" si="857"/>
        <v>00631L</v>
      </c>
      <c r="AL1531" s="73">
        <f t="shared" si="847"/>
        <v>1</v>
      </c>
      <c r="AM1531" s="72" t="str">
        <f t="shared" si="860"/>
        <v>00631L</v>
      </c>
      <c r="AN1531" s="73">
        <f t="shared" si="848"/>
        <v>1</v>
      </c>
      <c r="AO1531" s="74" t="str">
        <f t="shared" si="854"/>
        <v>00631L</v>
      </c>
      <c r="AP1531" s="20">
        <f t="shared" si="849"/>
        <v>1</v>
      </c>
      <c r="AQ1531" s="74" t="str">
        <f t="shared" si="864"/>
        <v>00631L</v>
      </c>
      <c r="AR1531" s="20">
        <f t="shared" si="850"/>
        <v>1</v>
      </c>
      <c r="AS1531" s="74" t="str">
        <f t="shared" si="858"/>
        <v>00631L</v>
      </c>
      <c r="AT1531" s="20">
        <f t="shared" si="851"/>
        <v>1</v>
      </c>
      <c r="AU1531" s="74" t="str">
        <f t="shared" si="878"/>
        <v>00631L</v>
      </c>
      <c r="AV1531" s="20">
        <f t="shared" si="852"/>
        <v>1</v>
      </c>
      <c r="AW1531" s="74" t="str">
        <f t="shared" si="879"/>
        <v>00631L</v>
      </c>
      <c r="AX1531" s="20">
        <f t="shared" si="880"/>
        <v>1</v>
      </c>
      <c r="AY1531" s="20">
        <f t="shared" si="853"/>
        <v>0</v>
      </c>
      <c r="AZ1531" s="57">
        <v>44088</v>
      </c>
      <c r="BA1531" s="75">
        <v>23.89</v>
      </c>
      <c r="BB1531" s="90">
        <v>23.787500000000001</v>
      </c>
      <c r="BC1531" s="76">
        <f t="shared" si="861"/>
        <v>21.463125000000005</v>
      </c>
      <c r="BD1531" s="76">
        <f t="shared" si="862"/>
        <v>21.532958333333337</v>
      </c>
      <c r="BE1531" s="77">
        <f t="shared" si="868"/>
        <v>0.10829620570163924</v>
      </c>
      <c r="BF1531" s="77">
        <f t="shared" si="859"/>
        <v>0.10946204558515904</v>
      </c>
    </row>
    <row r="1532" spans="1:58" s="23" customFormat="1" ht="15.75" customHeight="1" x14ac:dyDescent="0.4">
      <c r="A1532" s="57">
        <v>44084</v>
      </c>
      <c r="B1532" s="112">
        <v>28.774999999999999</v>
      </c>
      <c r="C1532" s="112">
        <v>32.674999999999997</v>
      </c>
      <c r="D1532" s="112">
        <v>30.875</v>
      </c>
      <c r="E1532" s="112">
        <v>29.074999999999999</v>
      </c>
      <c r="F1532" s="112">
        <v>28.35</v>
      </c>
      <c r="G1532" s="112">
        <v>28.024999999999999</v>
      </c>
      <c r="H1532" s="113">
        <v>27.574999999999999</v>
      </c>
      <c r="I1532" s="90">
        <f t="shared" si="881"/>
        <v>32.059210526315788</v>
      </c>
      <c r="J1532" s="90">
        <f t="shared" si="882"/>
        <v>31.159210526315789</v>
      </c>
      <c r="K1532" s="114">
        <v>3</v>
      </c>
      <c r="L1532" s="115">
        <v>5.2631578947368418E-2</v>
      </c>
      <c r="M1532" s="90">
        <v>30.43</v>
      </c>
      <c r="N1532" s="90">
        <v>29.71</v>
      </c>
      <c r="O1532" s="90">
        <v>32.92</v>
      </c>
      <c r="P1532" s="90">
        <v>32.67</v>
      </c>
      <c r="Q1532" s="90">
        <v>33.4</v>
      </c>
      <c r="R1532" s="63">
        <f t="shared" si="870"/>
        <v>5.4500000000000028</v>
      </c>
      <c r="S1532" s="64">
        <f t="shared" si="869"/>
        <v>3.1239153071850129E-2</v>
      </c>
      <c r="T1532" s="65">
        <f t="shared" si="863"/>
        <v>1.0242342645573881</v>
      </c>
      <c r="U1532" s="65">
        <f t="shared" si="863"/>
        <v>0.90249088699878488</v>
      </c>
      <c r="V1532" s="65">
        <f t="shared" si="871"/>
        <v>0.90939700030609116</v>
      </c>
      <c r="W1532" s="65">
        <f t="shared" si="872"/>
        <v>0.88952095808383236</v>
      </c>
      <c r="X1532" s="61">
        <f t="shared" si="883"/>
        <v>0.13553431798436139</v>
      </c>
      <c r="Y1532" s="66">
        <f t="shared" si="873"/>
        <v>-5.1590713671539126E-2</v>
      </c>
      <c r="Z1532" s="61">
        <f t="shared" si="874"/>
        <v>-2.8073055612558954E-2</v>
      </c>
      <c r="AA1532" s="67">
        <f t="shared" si="875"/>
        <v>32.059210526315788</v>
      </c>
      <c r="AB1532" s="68">
        <f t="shared" si="876"/>
        <v>-3.1470885223830437E-2</v>
      </c>
      <c r="AC1532" s="69">
        <f t="shared" si="877"/>
        <v>7.9071374160746777E-2</v>
      </c>
      <c r="AD1532" s="70">
        <f>_xlfn.PERCENTILE.EXC(AC1532:$AC$5675,0.5)</f>
        <v>8.5740811373092918E-2</v>
      </c>
      <c r="AE1532" s="70">
        <f>_xlfn.PERCENTILE.EXC($AC1532:AC$5675,0.35)</f>
        <v>4.9069223074904848E-2</v>
      </c>
      <c r="AF1532" s="71">
        <f t="shared" si="865"/>
        <v>3.5230109137755594E-2</v>
      </c>
      <c r="AG1532" s="70">
        <f t="shared" si="866"/>
        <v>-0.27366487307327381</v>
      </c>
      <c r="AH1532" s="70">
        <f t="shared" si="867"/>
        <v>-0.29773719104760293</v>
      </c>
      <c r="AI1532" s="61" t="str">
        <f t="shared" si="855"/>
        <v>Safety</v>
      </c>
      <c r="AJ1532" s="68" t="str">
        <f t="shared" si="856"/>
        <v>Short VOL</v>
      </c>
      <c r="AK1532" s="72" t="str">
        <f t="shared" si="857"/>
        <v>00631L</v>
      </c>
      <c r="AL1532" s="73">
        <f t="shared" si="847"/>
        <v>1</v>
      </c>
      <c r="AM1532" s="72" t="str">
        <f t="shared" si="860"/>
        <v>00631L</v>
      </c>
      <c r="AN1532" s="73">
        <f t="shared" si="848"/>
        <v>1</v>
      </c>
      <c r="AO1532" s="74" t="str">
        <f t="shared" si="854"/>
        <v>00631L</v>
      </c>
      <c r="AP1532" s="20">
        <f t="shared" si="849"/>
        <v>1</v>
      </c>
      <c r="AQ1532" s="74" t="str">
        <f t="shared" si="864"/>
        <v>00631L</v>
      </c>
      <c r="AR1532" s="20">
        <f t="shared" si="850"/>
        <v>1</v>
      </c>
      <c r="AS1532" s="74" t="str">
        <f t="shared" si="858"/>
        <v>00631L</v>
      </c>
      <c r="AT1532" s="20">
        <f t="shared" si="851"/>
        <v>1</v>
      </c>
      <c r="AU1532" s="74" t="str">
        <f t="shared" si="878"/>
        <v>00631L</v>
      </c>
      <c r="AV1532" s="20">
        <f t="shared" si="852"/>
        <v>1</v>
      </c>
      <c r="AW1532" s="74" t="str">
        <f t="shared" si="879"/>
        <v>00631L</v>
      </c>
      <c r="AX1532" s="20">
        <f t="shared" si="880"/>
        <v>1</v>
      </c>
      <c r="AY1532" s="20">
        <f t="shared" si="853"/>
        <v>0</v>
      </c>
      <c r="AZ1532" s="57">
        <v>44085</v>
      </c>
      <c r="BA1532" s="75">
        <v>23.92</v>
      </c>
      <c r="BB1532" s="90">
        <v>23.625</v>
      </c>
      <c r="BC1532" s="76">
        <f t="shared" si="861"/>
        <v>21.397083333333335</v>
      </c>
      <c r="BD1532" s="76">
        <f t="shared" si="862"/>
        <v>21.465333333333337</v>
      </c>
      <c r="BE1532" s="77">
        <f t="shared" si="868"/>
        <v>0.10412244659513557</v>
      </c>
      <c r="BF1532" s="77">
        <f t="shared" si="859"/>
        <v>0.11435492887756991</v>
      </c>
    </row>
    <row r="1533" spans="1:58" s="23" customFormat="1" ht="15.75" customHeight="1" x14ac:dyDescent="0.4">
      <c r="A1533" s="57">
        <v>44083</v>
      </c>
      <c r="B1533" s="112">
        <v>28.375</v>
      </c>
      <c r="C1533" s="112">
        <v>33.225000000000001</v>
      </c>
      <c r="D1533" s="112">
        <v>31.324999999999999</v>
      </c>
      <c r="E1533" s="112">
        <v>29.324999999999999</v>
      </c>
      <c r="F1533" s="112">
        <v>28.574999999999999</v>
      </c>
      <c r="G1533" s="112">
        <v>28.1</v>
      </c>
      <c r="H1533" s="113">
        <v>27.65</v>
      </c>
      <c r="I1533" s="90">
        <f t="shared" si="881"/>
        <v>32.203947368421055</v>
      </c>
      <c r="J1533" s="90">
        <f t="shared" si="882"/>
        <v>31.725000000000001</v>
      </c>
      <c r="K1533" s="114">
        <v>4</v>
      </c>
      <c r="L1533" s="115">
        <v>5.2631578947368418E-2</v>
      </c>
      <c r="M1533" s="90">
        <v>29.09</v>
      </c>
      <c r="N1533" s="90">
        <v>28.81</v>
      </c>
      <c r="O1533" s="90">
        <v>32.119999999999997</v>
      </c>
      <c r="P1533" s="90">
        <v>31.99</v>
      </c>
      <c r="Q1533" s="90">
        <v>33.119999999999997</v>
      </c>
      <c r="R1533" s="63">
        <f t="shared" si="870"/>
        <v>6.2100000000000009</v>
      </c>
      <c r="S1533" s="64">
        <f t="shared" si="869"/>
        <v>-8.4233947870311576E-2</v>
      </c>
      <c r="T1533" s="65">
        <f t="shared" si="863"/>
        <v>1.0097188476223533</v>
      </c>
      <c r="U1533" s="65">
        <f t="shared" si="863"/>
        <v>0.89694894146948945</v>
      </c>
      <c r="V1533" s="65">
        <f t="shared" si="871"/>
        <v>0.90059393560487655</v>
      </c>
      <c r="W1533" s="65">
        <f t="shared" si="872"/>
        <v>0.86986714975845414</v>
      </c>
      <c r="X1533" s="61">
        <f t="shared" si="883"/>
        <v>0.17092511013215864</v>
      </c>
      <c r="Y1533" s="66">
        <f t="shared" si="873"/>
        <v>-5.7118499573742564E-2</v>
      </c>
      <c r="Z1533" s="61">
        <f t="shared" si="874"/>
        <v>-1.4872318692543436E-2</v>
      </c>
      <c r="AA1533" s="67">
        <f t="shared" si="875"/>
        <v>32.203947368421055</v>
      </c>
      <c r="AB1533" s="68">
        <f t="shared" si="876"/>
        <v>-1.5098923984727482E-2</v>
      </c>
      <c r="AC1533" s="69">
        <f t="shared" si="877"/>
        <v>0.11780449039989782</v>
      </c>
      <c r="AD1533" s="70">
        <f>_xlfn.PERCENTILE.EXC(AC1533:$AC$5675,0.5)</f>
        <v>8.5749999999999993E-2</v>
      </c>
      <c r="AE1533" s="70">
        <f>_xlfn.PERCENTILE.EXC($AC1533:AC$5675,0.35)</f>
        <v>4.9016135379771703E-2</v>
      </c>
      <c r="AF1533" s="71">
        <f t="shared" si="865"/>
        <v>3.5230109137755594E-2</v>
      </c>
      <c r="AG1533" s="70">
        <f t="shared" si="866"/>
        <v>-0.27366487307327381</v>
      </c>
      <c r="AH1533" s="70">
        <f t="shared" si="867"/>
        <v>-0.29773719104760293</v>
      </c>
      <c r="AI1533" s="61" t="str">
        <f t="shared" si="855"/>
        <v>Short VOL</v>
      </c>
      <c r="AJ1533" s="68" t="str">
        <f t="shared" si="856"/>
        <v>Short VOL</v>
      </c>
      <c r="AK1533" s="72" t="str">
        <f t="shared" si="857"/>
        <v>00631L</v>
      </c>
      <c r="AL1533" s="73">
        <f t="shared" si="847"/>
        <v>1</v>
      </c>
      <c r="AM1533" s="72" t="str">
        <f t="shared" si="860"/>
        <v>00631L</v>
      </c>
      <c r="AN1533" s="73">
        <f t="shared" si="848"/>
        <v>1</v>
      </c>
      <c r="AO1533" s="74" t="str">
        <f t="shared" si="854"/>
        <v>00631L</v>
      </c>
      <c r="AP1533" s="20">
        <f t="shared" si="849"/>
        <v>1</v>
      </c>
      <c r="AQ1533" s="74" t="str">
        <f t="shared" si="864"/>
        <v>00631L</v>
      </c>
      <c r="AR1533" s="20">
        <f t="shared" si="850"/>
        <v>1</v>
      </c>
      <c r="AS1533" s="74" t="str">
        <f t="shared" si="858"/>
        <v>00631L</v>
      </c>
      <c r="AT1533" s="20">
        <f t="shared" si="851"/>
        <v>1</v>
      </c>
      <c r="AU1533" s="74" t="str">
        <f t="shared" si="878"/>
        <v>00631L</v>
      </c>
      <c r="AV1533" s="20">
        <f t="shared" si="852"/>
        <v>1</v>
      </c>
      <c r="AW1533" s="74" t="str">
        <f t="shared" si="879"/>
        <v>00631L</v>
      </c>
      <c r="AX1533" s="20">
        <f t="shared" si="880"/>
        <v>1</v>
      </c>
      <c r="AY1533" s="20">
        <f t="shared" si="853"/>
        <v>0</v>
      </c>
      <c r="AZ1533" s="57">
        <v>44084</v>
      </c>
      <c r="BA1533" s="75">
        <v>23.63</v>
      </c>
      <c r="BB1533" s="90">
        <v>23.537500000000001</v>
      </c>
      <c r="BC1533" s="76">
        <f t="shared" si="861"/>
        <v>21.333541666666669</v>
      </c>
      <c r="BD1533" s="76">
        <f t="shared" si="862"/>
        <v>21.397166666666671</v>
      </c>
      <c r="BE1533" s="77">
        <f t="shared" si="868"/>
        <v>0.10330953799279299</v>
      </c>
      <c r="BF1533" s="77">
        <f t="shared" si="859"/>
        <v>0.10435182228176602</v>
      </c>
    </row>
    <row r="1534" spans="1:58" s="23" customFormat="1" ht="15.75" customHeight="1" x14ac:dyDescent="0.4">
      <c r="A1534" s="57">
        <v>44082</v>
      </c>
      <c r="B1534" s="112">
        <v>30.225000000000001</v>
      </c>
      <c r="C1534" s="112">
        <v>34.625</v>
      </c>
      <c r="D1534" s="112">
        <v>31.824999999999999</v>
      </c>
      <c r="E1534" s="112">
        <v>29.4</v>
      </c>
      <c r="F1534" s="112">
        <v>28.675000000000001</v>
      </c>
      <c r="G1534" s="112">
        <v>28.25</v>
      </c>
      <c r="H1534" s="113">
        <v>27.774999999999999</v>
      </c>
      <c r="I1534" s="90">
        <f t="shared" si="881"/>
        <v>33.467105263157897</v>
      </c>
      <c r="J1534" s="90">
        <f t="shared" si="882"/>
        <v>32.56184210526316</v>
      </c>
      <c r="K1534" s="114">
        <v>5</v>
      </c>
      <c r="L1534" s="115">
        <v>5.2631578947368418E-2</v>
      </c>
      <c r="M1534" s="90">
        <v>32.909999999999997</v>
      </c>
      <c r="N1534" s="90">
        <v>31.46</v>
      </c>
      <c r="O1534" s="90">
        <v>34.31</v>
      </c>
      <c r="P1534" s="90">
        <v>33.44</v>
      </c>
      <c r="Q1534" s="90">
        <v>33.89</v>
      </c>
      <c r="R1534" s="63">
        <f t="shared" si="870"/>
        <v>3.3799999999999955</v>
      </c>
      <c r="S1534" s="64">
        <f t="shared" si="869"/>
        <v>2.3089430894308972E-2</v>
      </c>
      <c r="T1534" s="65">
        <f t="shared" si="863"/>
        <v>1.0460902733630004</v>
      </c>
      <c r="U1534" s="65">
        <f t="shared" si="863"/>
        <v>0.91693383853104049</v>
      </c>
      <c r="V1534" s="65">
        <f t="shared" si="871"/>
        <v>0.94078947368421062</v>
      </c>
      <c r="W1534" s="65">
        <f t="shared" si="872"/>
        <v>0.92829743287105337</v>
      </c>
      <c r="X1534" s="61">
        <f t="shared" si="883"/>
        <v>0.14557485525227457</v>
      </c>
      <c r="Y1534" s="66">
        <f t="shared" si="873"/>
        <v>-5.5272108843537421E-2</v>
      </c>
      <c r="Z1534" s="61">
        <f t="shared" si="874"/>
        <v>-2.7049341458620015E-2</v>
      </c>
      <c r="AA1534" s="67">
        <f t="shared" si="875"/>
        <v>33.467105263157897</v>
      </c>
      <c r="AB1534" s="68">
        <f t="shared" si="876"/>
        <v>-3.9256198347107418E-2</v>
      </c>
      <c r="AC1534" s="69">
        <f t="shared" si="877"/>
        <v>6.3798641549837776E-2</v>
      </c>
      <c r="AD1534" s="70">
        <f>_xlfn.PERCENTILE.EXC(AC1534:$AC$5675,0.5)</f>
        <v>8.5740811373092918E-2</v>
      </c>
      <c r="AE1534" s="70">
        <f>_xlfn.PERCENTILE.EXC($AC1534:AC$5675,0.35)</f>
        <v>4.8963047684638591E-2</v>
      </c>
      <c r="AF1534" s="71">
        <f t="shared" si="865"/>
        <v>3.5230109137755594E-2</v>
      </c>
      <c r="AG1534" s="70">
        <f t="shared" si="866"/>
        <v>-0.27366487307327381</v>
      </c>
      <c r="AH1534" s="70">
        <f t="shared" si="867"/>
        <v>-0.29773719104760293</v>
      </c>
      <c r="AI1534" s="61" t="str">
        <f t="shared" si="855"/>
        <v>Safety</v>
      </c>
      <c r="AJ1534" s="68" t="str">
        <f t="shared" si="856"/>
        <v>Short VOL</v>
      </c>
      <c r="AK1534" s="72" t="str">
        <f t="shared" si="857"/>
        <v>00631L</v>
      </c>
      <c r="AL1534" s="73">
        <f t="shared" si="847"/>
        <v>1</v>
      </c>
      <c r="AM1534" s="72" t="str">
        <f t="shared" si="860"/>
        <v>00631L</v>
      </c>
      <c r="AN1534" s="73">
        <f t="shared" si="848"/>
        <v>1</v>
      </c>
      <c r="AO1534" s="74" t="str">
        <f t="shared" si="854"/>
        <v>00631L</v>
      </c>
      <c r="AP1534" s="20">
        <f t="shared" si="849"/>
        <v>1</v>
      </c>
      <c r="AQ1534" s="74" t="str">
        <f t="shared" si="864"/>
        <v>00631L</v>
      </c>
      <c r="AR1534" s="20">
        <f t="shared" si="850"/>
        <v>1</v>
      </c>
      <c r="AS1534" s="74" t="str">
        <f t="shared" si="858"/>
        <v>00631L</v>
      </c>
      <c r="AT1534" s="20">
        <f t="shared" si="851"/>
        <v>1</v>
      </c>
      <c r="AU1534" s="74" t="str">
        <f t="shared" si="878"/>
        <v>00631L</v>
      </c>
      <c r="AV1534" s="20">
        <f t="shared" si="852"/>
        <v>1</v>
      </c>
      <c r="AW1534" s="74" t="str">
        <f t="shared" si="879"/>
        <v>00631L</v>
      </c>
      <c r="AX1534" s="20">
        <f t="shared" si="880"/>
        <v>1</v>
      </c>
      <c r="AY1534" s="20">
        <f t="shared" si="853"/>
        <v>0</v>
      </c>
      <c r="AZ1534" s="57">
        <v>44083</v>
      </c>
      <c r="BA1534" s="75">
        <v>23.75</v>
      </c>
      <c r="BB1534" s="90">
        <v>23.137499999999999</v>
      </c>
      <c r="BC1534" s="76">
        <f t="shared" si="861"/>
        <v>21.272916666666671</v>
      </c>
      <c r="BD1534" s="76">
        <f t="shared" si="862"/>
        <v>21.337083333333336</v>
      </c>
      <c r="BE1534" s="77">
        <f t="shared" si="868"/>
        <v>8.7650572911565722E-2</v>
      </c>
      <c r="BF1534" s="77">
        <f t="shared" si="859"/>
        <v>0.11308559042355823</v>
      </c>
    </row>
    <row r="1535" spans="1:58" s="23" customFormat="1" ht="15.75" customHeight="1" x14ac:dyDescent="0.4">
      <c r="A1535" s="57">
        <v>44078</v>
      </c>
      <c r="B1535" s="112">
        <v>29.65</v>
      </c>
      <c r="C1535" s="112">
        <v>36.174999999999997</v>
      </c>
      <c r="D1535" s="112">
        <v>33.799999999999997</v>
      </c>
      <c r="E1535" s="112">
        <v>30.925000000000001</v>
      </c>
      <c r="F1535" s="112">
        <v>29.925000000000001</v>
      </c>
      <c r="G1535" s="112">
        <v>28.975000000000001</v>
      </c>
      <c r="H1535" s="113">
        <v>27.925000000000001</v>
      </c>
      <c r="I1535" s="90">
        <f t="shared" si="881"/>
        <v>34.114473684210523</v>
      </c>
      <c r="J1535" s="90">
        <f t="shared" si="882"/>
        <v>34.549999999999997</v>
      </c>
      <c r="K1535" s="114">
        <v>6</v>
      </c>
      <c r="L1535" s="115">
        <v>5.2631578947368418E-2</v>
      </c>
      <c r="M1535" s="90">
        <v>29.41</v>
      </c>
      <c r="N1535" s="90">
        <v>30.75</v>
      </c>
      <c r="O1535" s="90">
        <v>34.75</v>
      </c>
      <c r="P1535" s="90">
        <v>33.94</v>
      </c>
      <c r="Q1535" s="90">
        <v>34.33</v>
      </c>
      <c r="R1535" s="63">
        <f t="shared" si="870"/>
        <v>8.5300000000000011</v>
      </c>
      <c r="S1535" s="64">
        <f t="shared" si="869"/>
        <v>-8.4821428571428617E-2</v>
      </c>
      <c r="T1535" s="65">
        <f t="shared" si="863"/>
        <v>0.95642276422764227</v>
      </c>
      <c r="U1535" s="65">
        <f t="shared" si="863"/>
        <v>0.8848920863309353</v>
      </c>
      <c r="V1535" s="65">
        <f t="shared" si="871"/>
        <v>0.90601060695344737</v>
      </c>
      <c r="W1535" s="65">
        <f t="shared" si="872"/>
        <v>0.89571803087678414</v>
      </c>
      <c r="X1535" s="61">
        <f t="shared" si="883"/>
        <v>0.22006745362563235</v>
      </c>
      <c r="Y1535" s="66">
        <f t="shared" si="873"/>
        <v>-9.7008892481810827E-2</v>
      </c>
      <c r="Z1535" s="61">
        <f t="shared" si="874"/>
        <v>1.276661395456475E-2</v>
      </c>
      <c r="AA1535" s="67">
        <f t="shared" si="875"/>
        <v>34.114473684210523</v>
      </c>
      <c r="AB1535" s="68">
        <f t="shared" si="876"/>
        <v>-3.5772357723577279E-2</v>
      </c>
      <c r="AC1535" s="69">
        <f t="shared" si="877"/>
        <v>0.10941377834830969</v>
      </c>
      <c r="AD1535" s="70">
        <f>_xlfn.PERCENTILE.EXC(AC1535:$AC$5675,0.5)</f>
        <v>8.5749999999999993E-2</v>
      </c>
      <c r="AE1535" s="70">
        <f>_xlfn.PERCENTILE.EXC($AC1535:AC$5675,0.35)</f>
        <v>4.8943643953813787E-2</v>
      </c>
      <c r="AF1535" s="71">
        <f t="shared" si="865"/>
        <v>3.5230109137755594E-2</v>
      </c>
      <c r="AG1535" s="70">
        <f t="shared" si="866"/>
        <v>-0.27366487307327381</v>
      </c>
      <c r="AH1535" s="70">
        <f t="shared" si="867"/>
        <v>-0.29773719104760293</v>
      </c>
      <c r="AI1535" s="61" t="str">
        <f t="shared" si="855"/>
        <v>Short VOL</v>
      </c>
      <c r="AJ1535" s="68" t="str">
        <f t="shared" si="856"/>
        <v>Short VOL</v>
      </c>
      <c r="AK1535" s="72" t="str">
        <f t="shared" si="857"/>
        <v>00631L</v>
      </c>
      <c r="AL1535" s="73">
        <f t="shared" si="847"/>
        <v>1</v>
      </c>
      <c r="AM1535" s="72" t="str">
        <f t="shared" si="860"/>
        <v>00631L</v>
      </c>
      <c r="AN1535" s="73">
        <f t="shared" si="848"/>
        <v>1</v>
      </c>
      <c r="AO1535" s="74" t="str">
        <f t="shared" si="854"/>
        <v>00631L</v>
      </c>
      <c r="AP1535" s="20">
        <f t="shared" si="849"/>
        <v>1</v>
      </c>
      <c r="AQ1535" s="74" t="str">
        <f t="shared" si="864"/>
        <v>00631L</v>
      </c>
      <c r="AR1535" s="20">
        <f t="shared" si="850"/>
        <v>1</v>
      </c>
      <c r="AS1535" s="74" t="str">
        <f t="shared" si="858"/>
        <v>00631L</v>
      </c>
      <c r="AT1535" s="20">
        <f t="shared" si="851"/>
        <v>1</v>
      </c>
      <c r="AU1535" s="74" t="str">
        <f t="shared" si="878"/>
        <v>00631L</v>
      </c>
      <c r="AV1535" s="20">
        <f t="shared" si="852"/>
        <v>1</v>
      </c>
      <c r="AW1535" s="74" t="str">
        <f t="shared" si="879"/>
        <v>00631L</v>
      </c>
      <c r="AX1535" s="20">
        <f t="shared" si="880"/>
        <v>1</v>
      </c>
      <c r="AY1535" s="20">
        <f t="shared" si="853"/>
        <v>0</v>
      </c>
      <c r="AZ1535" s="57">
        <v>44082</v>
      </c>
      <c r="BA1535" s="75">
        <v>23.3</v>
      </c>
      <c r="BB1535" s="90">
        <v>22.875</v>
      </c>
      <c r="BC1535" s="76">
        <f t="shared" si="861"/>
        <v>21.214375000000008</v>
      </c>
      <c r="BD1535" s="76">
        <f t="shared" si="862"/>
        <v>21.275625000000005</v>
      </c>
      <c r="BE1535" s="77">
        <f t="shared" si="868"/>
        <v>7.8278290074536336E-2</v>
      </c>
      <c r="BF1535" s="77">
        <f t="shared" si="859"/>
        <v>9.5149966217208434E-2</v>
      </c>
    </row>
    <row r="1536" spans="1:58" s="23" customFormat="1" ht="15.75" customHeight="1" x14ac:dyDescent="0.4">
      <c r="A1536" s="57">
        <v>44077</v>
      </c>
      <c r="B1536" s="112">
        <v>33.875</v>
      </c>
      <c r="C1536" s="112">
        <v>39.024999999999999</v>
      </c>
      <c r="D1536" s="112">
        <v>35.15</v>
      </c>
      <c r="E1536" s="112">
        <v>31.574999999999999</v>
      </c>
      <c r="F1536" s="112">
        <v>30.875</v>
      </c>
      <c r="G1536" s="112">
        <v>30.15</v>
      </c>
      <c r="H1536" s="113">
        <v>28.7</v>
      </c>
      <c r="I1536" s="90">
        <f t="shared" si="881"/>
        <v>37.127631578947366</v>
      </c>
      <c r="J1536" s="90">
        <f t="shared" si="882"/>
        <v>36.577631578947368</v>
      </c>
      <c r="K1536" s="114">
        <v>7</v>
      </c>
      <c r="L1536" s="115">
        <v>5.2631578947368418E-2</v>
      </c>
      <c r="M1536" s="90">
        <v>30.45</v>
      </c>
      <c r="N1536" s="90">
        <v>33.6</v>
      </c>
      <c r="O1536" s="90">
        <v>37.630000000000003</v>
      </c>
      <c r="P1536" s="90">
        <v>35.54</v>
      </c>
      <c r="Q1536" s="90">
        <v>40.86</v>
      </c>
      <c r="R1536" s="63">
        <f t="shared" si="870"/>
        <v>9.1200000000000045</v>
      </c>
      <c r="S1536" s="64">
        <f t="shared" si="869"/>
        <v>0.26458411742566806</v>
      </c>
      <c r="T1536" s="65">
        <f t="shared" si="863"/>
        <v>0.90624999999999989</v>
      </c>
      <c r="U1536" s="65">
        <f t="shared" si="863"/>
        <v>0.89290459739569494</v>
      </c>
      <c r="V1536" s="65">
        <f t="shared" si="871"/>
        <v>0.94541361845807548</v>
      </c>
      <c r="W1536" s="65">
        <f t="shared" si="872"/>
        <v>0.82232011747430256</v>
      </c>
      <c r="X1536" s="61">
        <f t="shared" si="883"/>
        <v>0.15202952029520292</v>
      </c>
      <c r="Y1536" s="66">
        <f t="shared" si="873"/>
        <v>-9.1053048297703887E-2</v>
      </c>
      <c r="Z1536" s="61">
        <f t="shared" si="874"/>
        <v>-1.4813764751745326E-2</v>
      </c>
      <c r="AA1536" s="67">
        <f t="shared" si="875"/>
        <v>37.127631578947366</v>
      </c>
      <c r="AB1536" s="68">
        <f t="shared" si="876"/>
        <v>8.1845238095237666E-3</v>
      </c>
      <c r="AC1536" s="69">
        <f t="shared" si="877"/>
        <v>0.10498903508771917</v>
      </c>
      <c r="AD1536" s="70">
        <f>_xlfn.PERCENTILE.EXC(AC1536:$AC$5675,0.5)</f>
        <v>8.5740811373092918E-2</v>
      </c>
      <c r="AE1536" s="70">
        <f>_xlfn.PERCENTILE.EXC($AC1536:AC$5675,0.35)</f>
        <v>4.8929854217040374E-2</v>
      </c>
      <c r="AF1536" s="71">
        <f t="shared" si="865"/>
        <v>3.5230109137755594E-2</v>
      </c>
      <c r="AG1536" s="70">
        <f t="shared" si="866"/>
        <v>-0.27366487307327381</v>
      </c>
      <c r="AH1536" s="70">
        <f t="shared" si="867"/>
        <v>-0.29773719104760293</v>
      </c>
      <c r="AI1536" s="61" t="str">
        <f t="shared" si="855"/>
        <v>Short VOL</v>
      </c>
      <c r="AJ1536" s="68" t="str">
        <f t="shared" si="856"/>
        <v>Short VOL</v>
      </c>
      <c r="AK1536" s="72" t="str">
        <f t="shared" si="857"/>
        <v>00631L</v>
      </c>
      <c r="AL1536" s="73">
        <f t="shared" si="847"/>
        <v>1</v>
      </c>
      <c r="AM1536" s="72" t="str">
        <f t="shared" si="860"/>
        <v>00631L</v>
      </c>
      <c r="AN1536" s="73">
        <f t="shared" si="848"/>
        <v>1</v>
      </c>
      <c r="AO1536" s="74" t="str">
        <f t="shared" si="854"/>
        <v>00631L</v>
      </c>
      <c r="AP1536" s="20">
        <f t="shared" si="849"/>
        <v>1</v>
      </c>
      <c r="AQ1536" s="74" t="str">
        <f t="shared" si="864"/>
        <v>00631L</v>
      </c>
      <c r="AR1536" s="20">
        <f t="shared" si="850"/>
        <v>1</v>
      </c>
      <c r="AS1536" s="74" t="str">
        <f t="shared" si="858"/>
        <v>00631L</v>
      </c>
      <c r="AT1536" s="20">
        <f t="shared" si="851"/>
        <v>1</v>
      </c>
      <c r="AU1536" s="74" t="str">
        <f t="shared" si="878"/>
        <v>00631L</v>
      </c>
      <c r="AV1536" s="20">
        <f t="shared" si="852"/>
        <v>1</v>
      </c>
      <c r="AW1536" s="74" t="str">
        <f t="shared" si="879"/>
        <v>00631L</v>
      </c>
      <c r="AX1536" s="20">
        <f t="shared" si="880"/>
        <v>1</v>
      </c>
      <c r="AY1536" s="20">
        <f t="shared" si="853"/>
        <v>0</v>
      </c>
      <c r="AZ1536" s="57">
        <v>44078</v>
      </c>
      <c r="BA1536" s="75">
        <v>23.02</v>
      </c>
      <c r="BB1536" s="90">
        <v>22.625</v>
      </c>
      <c r="BC1536" s="76">
        <f t="shared" si="861"/>
        <v>21.154166666666676</v>
      </c>
      <c r="BD1536" s="76">
        <f t="shared" si="862"/>
        <v>21.216791666666673</v>
      </c>
      <c r="BE1536" s="77">
        <f t="shared" si="868"/>
        <v>6.9529249556824435E-2</v>
      </c>
      <c r="BF1536" s="77">
        <f t="shared" si="859"/>
        <v>8.4989679950824779E-2</v>
      </c>
    </row>
    <row r="1537" spans="1:58" s="23" customFormat="1" ht="15.75" customHeight="1" x14ac:dyDescent="0.4">
      <c r="A1537" s="57">
        <v>44076</v>
      </c>
      <c r="B1537" s="112">
        <v>28.875</v>
      </c>
      <c r="C1537" s="112">
        <v>35.325000000000003</v>
      </c>
      <c r="D1537" s="112">
        <v>33.625</v>
      </c>
      <c r="E1537" s="112">
        <v>30.774999999999999</v>
      </c>
      <c r="F1537" s="112">
        <v>30.425000000000001</v>
      </c>
      <c r="G1537" s="112">
        <v>29.975000000000001</v>
      </c>
      <c r="H1537" s="113">
        <v>28.524999999999999</v>
      </c>
      <c r="I1537" s="90">
        <f t="shared" si="881"/>
        <v>32.609210526315792</v>
      </c>
      <c r="J1537" s="90">
        <f t="shared" si="882"/>
        <v>34.340789473684211</v>
      </c>
      <c r="K1537" s="114">
        <v>8</v>
      </c>
      <c r="L1537" s="115">
        <v>5.2631578947368418E-2</v>
      </c>
      <c r="M1537" s="90">
        <v>20.71</v>
      </c>
      <c r="N1537" s="90">
        <v>26.57</v>
      </c>
      <c r="O1537" s="90">
        <v>32.67</v>
      </c>
      <c r="P1537" s="90">
        <v>33.24</v>
      </c>
      <c r="Q1537" s="90">
        <v>35.770000000000003</v>
      </c>
      <c r="R1537" s="63">
        <f t="shared" si="870"/>
        <v>18.629999999999995</v>
      </c>
      <c r="S1537" s="64">
        <f t="shared" si="869"/>
        <v>1.7228177641653877E-2</v>
      </c>
      <c r="T1537" s="65">
        <f t="shared" si="863"/>
        <v>0.77945050809183292</v>
      </c>
      <c r="U1537" s="65">
        <f t="shared" si="863"/>
        <v>0.81328435873890415</v>
      </c>
      <c r="V1537" s="65">
        <f t="shared" si="871"/>
        <v>0.79933814681107096</v>
      </c>
      <c r="W1537" s="65">
        <f t="shared" si="872"/>
        <v>0.74280123008107346</v>
      </c>
      <c r="X1537" s="61">
        <f t="shared" si="883"/>
        <v>0.22337662337662348</v>
      </c>
      <c r="Y1537" s="66">
        <f t="shared" si="873"/>
        <v>-7.3111291632818848E-2</v>
      </c>
      <c r="Z1537" s="61">
        <f t="shared" si="874"/>
        <v>5.3100915950449842E-2</v>
      </c>
      <c r="AA1537" s="67">
        <f t="shared" si="875"/>
        <v>32.609210526315792</v>
      </c>
      <c r="AB1537" s="68">
        <f t="shared" si="876"/>
        <v>8.6751975912683466E-2</v>
      </c>
      <c r="AC1537" s="69">
        <f t="shared" si="877"/>
        <v>0.22729433670740654</v>
      </c>
      <c r="AD1537" s="70">
        <f>_xlfn.PERCENTILE.EXC(AC1537:$AC$5675,0.5)</f>
        <v>8.5731622746185857E-2</v>
      </c>
      <c r="AE1537" s="70">
        <f>_xlfn.PERCENTILE.EXC($AC1537:AC$5675,0.35)</f>
        <v>4.891606448026696E-2</v>
      </c>
      <c r="AF1537" s="71">
        <f t="shared" si="865"/>
        <v>3.4450155653766121E-2</v>
      </c>
      <c r="AG1537" s="70">
        <f t="shared" si="866"/>
        <v>-0.27366487307327381</v>
      </c>
      <c r="AH1537" s="70">
        <f t="shared" si="867"/>
        <v>-0.29773719104760293</v>
      </c>
      <c r="AI1537" s="61" t="str">
        <f t="shared" si="855"/>
        <v>Short VOL</v>
      </c>
      <c r="AJ1537" s="68" t="str">
        <f t="shared" si="856"/>
        <v>Short VOL</v>
      </c>
      <c r="AK1537" s="72" t="str">
        <f t="shared" si="857"/>
        <v>00631L</v>
      </c>
      <c r="AL1537" s="73">
        <f t="shared" si="847"/>
        <v>1</v>
      </c>
      <c r="AM1537" s="72" t="str">
        <f t="shared" si="860"/>
        <v>00631L</v>
      </c>
      <c r="AN1537" s="73">
        <f t="shared" si="848"/>
        <v>1</v>
      </c>
      <c r="AO1537" s="74" t="str">
        <f t="shared" si="854"/>
        <v>00631L</v>
      </c>
      <c r="AP1537" s="20">
        <f t="shared" si="849"/>
        <v>1</v>
      </c>
      <c r="AQ1537" s="74" t="str">
        <f t="shared" si="864"/>
        <v>00631L</v>
      </c>
      <c r="AR1537" s="20">
        <f t="shared" si="850"/>
        <v>1</v>
      </c>
      <c r="AS1537" s="74" t="str">
        <f t="shared" si="858"/>
        <v>00631L</v>
      </c>
      <c r="AT1537" s="20">
        <f t="shared" si="851"/>
        <v>1</v>
      </c>
      <c r="AU1537" s="74" t="str">
        <f t="shared" si="878"/>
        <v>00631L</v>
      </c>
      <c r="AV1537" s="20">
        <f t="shared" si="852"/>
        <v>1</v>
      </c>
      <c r="AW1537" s="74" t="str">
        <f t="shared" si="879"/>
        <v>00631L</v>
      </c>
      <c r="AX1537" s="20">
        <f t="shared" si="880"/>
        <v>1</v>
      </c>
      <c r="AY1537" s="20">
        <f t="shared" si="853"/>
        <v>0</v>
      </c>
      <c r="AZ1537" s="57">
        <v>44077</v>
      </c>
      <c r="BA1537" s="75">
        <v>22.66</v>
      </c>
      <c r="BB1537" s="90">
        <v>22.475000000000001</v>
      </c>
      <c r="BC1537" s="76">
        <f t="shared" si="861"/>
        <v>21.093333333333341</v>
      </c>
      <c r="BD1537" s="76">
        <f t="shared" si="862"/>
        <v>21.154750000000011</v>
      </c>
      <c r="BE1537" s="77">
        <f t="shared" si="868"/>
        <v>6.5502528445006009E-2</v>
      </c>
      <c r="BF1537" s="77">
        <f t="shared" si="859"/>
        <v>7.1154232500974426E-2</v>
      </c>
    </row>
    <row r="1538" spans="1:58" s="23" customFormat="1" ht="15.75" customHeight="1" x14ac:dyDescent="0.4">
      <c r="A1538" s="57">
        <v>44075</v>
      </c>
      <c r="B1538" s="112">
        <v>28.324999999999999</v>
      </c>
      <c r="C1538" s="112">
        <v>33.524999999999999</v>
      </c>
      <c r="D1538" s="112">
        <v>31.875</v>
      </c>
      <c r="E1538" s="112">
        <v>29.875</v>
      </c>
      <c r="F1538" s="112">
        <v>29.625</v>
      </c>
      <c r="G1538" s="112">
        <v>29.324999999999999</v>
      </c>
      <c r="H1538" s="113">
        <v>28.274999999999999</v>
      </c>
      <c r="I1538" s="90">
        <f t="shared" si="881"/>
        <v>31.061842105263157</v>
      </c>
      <c r="J1538" s="90">
        <f t="shared" si="882"/>
        <v>32.656578947368423</v>
      </c>
      <c r="K1538" s="114">
        <v>9</v>
      </c>
      <c r="L1538" s="115">
        <v>5.2631578947368418E-2</v>
      </c>
      <c r="M1538" s="90">
        <v>19.649999999999999</v>
      </c>
      <c r="N1538" s="90">
        <v>26.12</v>
      </c>
      <c r="O1538" s="90">
        <v>32.1</v>
      </c>
      <c r="P1538" s="90">
        <v>32.42</v>
      </c>
      <c r="Q1538" s="90">
        <v>34.020000000000003</v>
      </c>
      <c r="R1538" s="63">
        <f t="shared" si="870"/>
        <v>18.750000000000014</v>
      </c>
      <c r="S1538" s="64">
        <f t="shared" si="869"/>
        <v>-1.098068913290417E-2</v>
      </c>
      <c r="T1538" s="65">
        <f t="shared" si="863"/>
        <v>0.75229709035222048</v>
      </c>
      <c r="U1538" s="65">
        <f t="shared" si="863"/>
        <v>0.81370716510903429</v>
      </c>
      <c r="V1538" s="65">
        <f t="shared" si="871"/>
        <v>0.80567550894509565</v>
      </c>
      <c r="W1538" s="65">
        <f t="shared" si="872"/>
        <v>0.76778365667254556</v>
      </c>
      <c r="X1538" s="61">
        <f t="shared" si="883"/>
        <v>0.18358340688437774</v>
      </c>
      <c r="Y1538" s="66">
        <f t="shared" si="873"/>
        <v>-5.3556485355648581E-2</v>
      </c>
      <c r="Z1538" s="61">
        <f t="shared" si="874"/>
        <v>5.1340704028466244E-2</v>
      </c>
      <c r="AA1538" s="67">
        <f t="shared" si="875"/>
        <v>31.061842105263157</v>
      </c>
      <c r="AB1538" s="68">
        <f t="shared" si="876"/>
        <v>8.4418070444104071E-2</v>
      </c>
      <c r="AC1538" s="69">
        <f t="shared" si="877"/>
        <v>0.18919763036995235</v>
      </c>
      <c r="AD1538" s="70">
        <f>_xlfn.PERCENTILE.EXC(AC1538:$AC$5675,0.5)</f>
        <v>8.5671800956426181E-2</v>
      </c>
      <c r="AE1538" s="70">
        <f>_xlfn.PERCENTILE.EXC($AC1538:AC$5675,0.35)</f>
        <v>4.8858609559873457E-2</v>
      </c>
      <c r="AF1538" s="71">
        <f t="shared" si="865"/>
        <v>3.4450155653766121E-2</v>
      </c>
      <c r="AG1538" s="70">
        <f t="shared" si="866"/>
        <v>-0.27366487307327381</v>
      </c>
      <c r="AH1538" s="70">
        <f t="shared" si="867"/>
        <v>-0.29773719104760293</v>
      </c>
      <c r="AI1538" s="61" t="str">
        <f t="shared" si="855"/>
        <v>Short VOL</v>
      </c>
      <c r="AJ1538" s="68" t="str">
        <f t="shared" si="856"/>
        <v>Short VOL</v>
      </c>
      <c r="AK1538" s="72" t="str">
        <f t="shared" si="857"/>
        <v>00631L</v>
      </c>
      <c r="AL1538" s="73">
        <f t="shared" si="847"/>
        <v>1</v>
      </c>
      <c r="AM1538" s="72" t="str">
        <f t="shared" si="860"/>
        <v>00631L</v>
      </c>
      <c r="AN1538" s="73">
        <f t="shared" si="848"/>
        <v>1</v>
      </c>
      <c r="AO1538" s="74" t="str">
        <f t="shared" si="854"/>
        <v>00631L</v>
      </c>
      <c r="AP1538" s="20">
        <f t="shared" si="849"/>
        <v>1</v>
      </c>
      <c r="AQ1538" s="74" t="str">
        <f t="shared" si="864"/>
        <v>00631L</v>
      </c>
      <c r="AR1538" s="20">
        <f t="shared" si="850"/>
        <v>1</v>
      </c>
      <c r="AS1538" s="74" t="str">
        <f t="shared" si="858"/>
        <v>00631L</v>
      </c>
      <c r="AT1538" s="20">
        <f t="shared" si="851"/>
        <v>1</v>
      </c>
      <c r="AU1538" s="74" t="str">
        <f t="shared" si="878"/>
        <v>00631L</v>
      </c>
      <c r="AV1538" s="20">
        <f t="shared" si="852"/>
        <v>1</v>
      </c>
      <c r="AW1538" s="74" t="str">
        <f t="shared" si="879"/>
        <v>00631L</v>
      </c>
      <c r="AX1538" s="20">
        <f t="shared" si="880"/>
        <v>1</v>
      </c>
      <c r="AY1538" s="20">
        <f t="shared" si="853"/>
        <v>0</v>
      </c>
      <c r="AZ1538" s="57">
        <v>44076</v>
      </c>
      <c r="BA1538" s="75">
        <v>22.49</v>
      </c>
      <c r="BB1538" s="90">
        <v>22.274999999999999</v>
      </c>
      <c r="BC1538" s="76">
        <f t="shared" si="861"/>
        <v>21.036041666666669</v>
      </c>
      <c r="BD1538" s="76">
        <f t="shared" si="862"/>
        <v>21.093583333333338</v>
      </c>
      <c r="BE1538" s="77">
        <f t="shared" si="868"/>
        <v>5.889693284343319E-2</v>
      </c>
      <c r="BF1538" s="77">
        <f t="shared" si="859"/>
        <v>6.6201016896923301E-2</v>
      </c>
    </row>
    <row r="1539" spans="1:58" s="23" customFormat="1" ht="15.75" customHeight="1" x14ac:dyDescent="0.4">
      <c r="A1539" s="57">
        <v>44074</v>
      </c>
      <c r="B1539" s="112">
        <v>27.875</v>
      </c>
      <c r="C1539" s="112">
        <v>33.225000000000001</v>
      </c>
      <c r="D1539" s="112">
        <v>31.625</v>
      </c>
      <c r="E1539" s="112">
        <v>29.675000000000001</v>
      </c>
      <c r="F1539" s="112">
        <v>29.35</v>
      </c>
      <c r="G1539" s="112">
        <v>29.125</v>
      </c>
      <c r="H1539" s="113">
        <v>28.225000000000001</v>
      </c>
      <c r="I1539" s="90">
        <f t="shared" si="881"/>
        <v>30.409210526315789</v>
      </c>
      <c r="J1539" s="90">
        <f t="shared" si="882"/>
        <v>32.467105263157897</v>
      </c>
      <c r="K1539" s="114">
        <v>10</v>
      </c>
      <c r="L1539" s="115">
        <v>5.2631578947368418E-2</v>
      </c>
      <c r="M1539" s="90">
        <v>21.1</v>
      </c>
      <c r="N1539" s="90">
        <v>26.41</v>
      </c>
      <c r="O1539" s="90">
        <v>31.85</v>
      </c>
      <c r="P1539" s="90">
        <v>32.200000000000003</v>
      </c>
      <c r="Q1539" s="90">
        <v>34.46</v>
      </c>
      <c r="R1539" s="63">
        <f t="shared" si="870"/>
        <v>16.540000000000006</v>
      </c>
      <c r="S1539" s="64">
        <f t="shared" si="869"/>
        <v>0.15026132404181181</v>
      </c>
      <c r="T1539" s="65">
        <f t="shared" si="863"/>
        <v>0.79893979553199546</v>
      </c>
      <c r="U1539" s="65">
        <f t="shared" si="863"/>
        <v>0.82919937205651484</v>
      </c>
      <c r="V1539" s="65">
        <f t="shared" si="871"/>
        <v>0.82018633540372665</v>
      </c>
      <c r="W1539" s="65">
        <f t="shared" si="872"/>
        <v>0.76639582124201977</v>
      </c>
      <c r="X1539" s="61">
        <f t="shared" si="883"/>
        <v>0.19192825112107628</v>
      </c>
      <c r="Y1539" s="66">
        <f t="shared" si="873"/>
        <v>-4.8862679022746394E-2</v>
      </c>
      <c r="Z1539" s="61">
        <f t="shared" si="874"/>
        <v>6.7673402275972586E-2</v>
      </c>
      <c r="AA1539" s="67">
        <f t="shared" si="875"/>
        <v>30.409210526315789</v>
      </c>
      <c r="AB1539" s="68">
        <f t="shared" si="876"/>
        <v>5.5471412343809159E-2</v>
      </c>
      <c r="AC1539" s="69">
        <f t="shared" si="877"/>
        <v>0.1514278881603858</v>
      </c>
      <c r="AD1539" s="70">
        <f>_xlfn.PERCENTILE.EXC(AC1539:$AC$5675,0.5)</f>
        <v>8.5611979166666519E-2</v>
      </c>
      <c r="AE1539" s="70">
        <f>_xlfn.PERCENTILE.EXC($AC1539:AC$5675,0.35)</f>
        <v>4.8801154639479989E-2</v>
      </c>
      <c r="AF1539" s="71">
        <f t="shared" si="865"/>
        <v>3.3835412500495522E-2</v>
      </c>
      <c r="AG1539" s="70">
        <f t="shared" si="866"/>
        <v>-0.27366487307327381</v>
      </c>
      <c r="AH1539" s="70">
        <f t="shared" si="867"/>
        <v>-0.29773719104760293</v>
      </c>
      <c r="AI1539" s="61" t="str">
        <f t="shared" si="855"/>
        <v>Short VOL</v>
      </c>
      <c r="AJ1539" s="68" t="str">
        <f t="shared" si="856"/>
        <v>Short VOL</v>
      </c>
      <c r="AK1539" s="72" t="str">
        <f t="shared" si="857"/>
        <v>00631L</v>
      </c>
      <c r="AL1539" s="73">
        <f t="shared" ref="AL1539:AL1602" si="884">IF(AK1539="00631L",1,0)</f>
        <v>1</v>
      </c>
      <c r="AM1539" s="72" t="str">
        <f t="shared" si="860"/>
        <v>00631L</v>
      </c>
      <c r="AN1539" s="73">
        <f t="shared" ref="AN1539:AN1602" si="885">IF(AM1539="00631L",1,0)</f>
        <v>1</v>
      </c>
      <c r="AO1539" s="74" t="str">
        <f t="shared" si="854"/>
        <v>00631L</v>
      </c>
      <c r="AP1539" s="20">
        <f t="shared" ref="AP1539:AP1602" si="886">IF(AO1539="00631L",1,0)</f>
        <v>1</v>
      </c>
      <c r="AQ1539" s="74" t="str">
        <f t="shared" si="864"/>
        <v>00631L</v>
      </c>
      <c r="AR1539" s="20">
        <f t="shared" ref="AR1539:AR1602" si="887">IF(AQ1539="00631L",1,0)</f>
        <v>1</v>
      </c>
      <c r="AS1539" s="74" t="str">
        <f t="shared" si="858"/>
        <v>00631L</v>
      </c>
      <c r="AT1539" s="20">
        <f t="shared" ref="AT1539:AT1602" si="888">IF(AS1539="00631L",1,0)</f>
        <v>1</v>
      </c>
      <c r="AU1539" s="74" t="str">
        <f t="shared" si="878"/>
        <v>00631L</v>
      </c>
      <c r="AV1539" s="20">
        <f t="shared" ref="AV1539:AV1602" si="889">IF(AU1539="00631L",1,0)</f>
        <v>1</v>
      </c>
      <c r="AW1539" s="74" t="str">
        <f t="shared" si="879"/>
        <v>00631L</v>
      </c>
      <c r="AX1539" s="20">
        <f t="shared" si="880"/>
        <v>1</v>
      </c>
      <c r="AY1539" s="20">
        <f t="shared" ref="AY1539:AY1602" si="890">IF(AP1539=1,0,1)</f>
        <v>0</v>
      </c>
      <c r="AZ1539" s="57">
        <v>44075</v>
      </c>
      <c r="BA1539" s="75">
        <v>22.39</v>
      </c>
      <c r="BB1539" s="90">
        <v>22.5</v>
      </c>
      <c r="BC1539" s="76">
        <f t="shared" si="861"/>
        <v>20.980833333333337</v>
      </c>
      <c r="BD1539" s="76">
        <f t="shared" si="862"/>
        <v>21.037958333333336</v>
      </c>
      <c r="BE1539" s="77">
        <f t="shared" si="868"/>
        <v>7.2407355920085625E-2</v>
      </c>
      <c r="BF1539" s="77">
        <f t="shared" si="859"/>
        <v>6.4266771767697572E-2</v>
      </c>
    </row>
    <row r="1540" spans="1:58" s="23" customFormat="1" ht="15.75" customHeight="1" x14ac:dyDescent="0.4">
      <c r="A1540" s="57">
        <v>44071</v>
      </c>
      <c r="B1540" s="112">
        <v>26.95</v>
      </c>
      <c r="C1540" s="112">
        <v>31.675000000000001</v>
      </c>
      <c r="D1540" s="112">
        <v>30.45</v>
      </c>
      <c r="E1540" s="112">
        <v>28.925000000000001</v>
      </c>
      <c r="F1540" s="112">
        <v>28.725000000000001</v>
      </c>
      <c r="G1540" s="112">
        <v>28.675000000000001</v>
      </c>
      <c r="H1540" s="113">
        <v>27.875</v>
      </c>
      <c r="I1540" s="90">
        <f t="shared" si="881"/>
        <v>28.939473684210526</v>
      </c>
      <c r="J1540" s="90">
        <f t="shared" si="882"/>
        <v>31.159210526315789</v>
      </c>
      <c r="K1540" s="114">
        <v>11</v>
      </c>
      <c r="L1540" s="115">
        <v>5.2631578947368418E-2</v>
      </c>
      <c r="M1540" s="90">
        <v>17.13</v>
      </c>
      <c r="N1540" s="90">
        <v>22.96</v>
      </c>
      <c r="O1540" s="90">
        <v>29.62</v>
      </c>
      <c r="P1540" s="90">
        <v>30.49</v>
      </c>
      <c r="Q1540" s="90">
        <v>32.520000000000003</v>
      </c>
      <c r="R1540" s="63">
        <f t="shared" si="870"/>
        <v>20.019999999999996</v>
      </c>
      <c r="S1540" s="64">
        <f t="shared" si="869"/>
        <v>-6.17082141397629E-2</v>
      </c>
      <c r="T1540" s="65">
        <f t="shared" si="863"/>
        <v>0.74608013937282225</v>
      </c>
      <c r="U1540" s="65">
        <f t="shared" si="863"/>
        <v>0.77515192437542202</v>
      </c>
      <c r="V1540" s="65">
        <f t="shared" si="871"/>
        <v>0.75303378156772716</v>
      </c>
      <c r="W1540" s="65">
        <f t="shared" si="872"/>
        <v>0.70602706027060269</v>
      </c>
      <c r="X1540" s="61">
        <f t="shared" si="883"/>
        <v>0.17532467532467538</v>
      </c>
      <c r="Y1540" s="66">
        <f t="shared" si="873"/>
        <v>-3.6300777873811606E-2</v>
      </c>
      <c r="Z1540" s="61">
        <f t="shared" si="874"/>
        <v>7.6702737110120933E-2</v>
      </c>
      <c r="AA1540" s="67">
        <f t="shared" si="875"/>
        <v>28.939473684210526</v>
      </c>
      <c r="AB1540" s="68">
        <f t="shared" si="876"/>
        <v>0.17378048780487798</v>
      </c>
      <c r="AC1540" s="69">
        <f t="shared" si="877"/>
        <v>0.26043003851091134</v>
      </c>
      <c r="AD1540" s="70">
        <f>_xlfn.PERCENTILE.EXC(AC1540:$AC$5675,0.5)</f>
        <v>8.5610143886003881E-2</v>
      </c>
      <c r="AE1540" s="70">
        <f>_xlfn.PERCENTILE.EXC($AC1540:AC$5675,0.35)</f>
        <v>4.8748880087848723E-2</v>
      </c>
      <c r="AF1540" s="71">
        <f t="shared" si="865"/>
        <v>3.3835412500495522E-2</v>
      </c>
      <c r="AG1540" s="70">
        <f t="shared" si="866"/>
        <v>-0.27366487307327381</v>
      </c>
      <c r="AH1540" s="70">
        <f t="shared" si="867"/>
        <v>-0.29773719104760293</v>
      </c>
      <c r="AI1540" s="61" t="str">
        <f t="shared" si="855"/>
        <v>Short VOL</v>
      </c>
      <c r="AJ1540" s="68" t="str">
        <f t="shared" si="856"/>
        <v>Short VOL</v>
      </c>
      <c r="AK1540" s="72" t="str">
        <f t="shared" si="857"/>
        <v>00631L</v>
      </c>
      <c r="AL1540" s="73">
        <f t="shared" si="884"/>
        <v>1</v>
      </c>
      <c r="AM1540" s="72" t="str">
        <f t="shared" si="860"/>
        <v>00631L</v>
      </c>
      <c r="AN1540" s="73">
        <f t="shared" si="885"/>
        <v>1</v>
      </c>
      <c r="AO1540" s="74" t="str">
        <f t="shared" ref="AO1540:AO1603" si="891">IF(AC1540&gt;AF1540,"00631L",IF(AC1540&lt;AH1540,"00631L",IF(AC1540&lt;AG1540,AO1541,"00635U")))</f>
        <v>00631L</v>
      </c>
      <c r="AP1540" s="20">
        <f t="shared" si="886"/>
        <v>1</v>
      </c>
      <c r="AQ1540" s="74" t="str">
        <f t="shared" si="864"/>
        <v>00631L</v>
      </c>
      <c r="AR1540" s="20">
        <f t="shared" si="887"/>
        <v>1</v>
      </c>
      <c r="AS1540" s="74" t="str">
        <f t="shared" si="858"/>
        <v>00631L</v>
      </c>
      <c r="AT1540" s="20">
        <f t="shared" si="888"/>
        <v>1</v>
      </c>
      <c r="AU1540" s="74" t="str">
        <f t="shared" si="878"/>
        <v>00631L</v>
      </c>
      <c r="AV1540" s="20">
        <f t="shared" si="889"/>
        <v>1</v>
      </c>
      <c r="AW1540" s="74" t="str">
        <f t="shared" si="879"/>
        <v>00631L</v>
      </c>
      <c r="AX1540" s="20">
        <f t="shared" si="880"/>
        <v>1</v>
      </c>
      <c r="AY1540" s="20">
        <f t="shared" si="890"/>
        <v>0</v>
      </c>
      <c r="AZ1540" s="57">
        <v>44074</v>
      </c>
      <c r="BA1540" s="75">
        <v>22.31</v>
      </c>
      <c r="BB1540" s="90">
        <v>22.362500000000001</v>
      </c>
      <c r="BC1540" s="76">
        <f t="shared" si="861"/>
        <v>20.925000000000008</v>
      </c>
      <c r="BD1540" s="76">
        <f t="shared" si="862"/>
        <v>20.977666666666671</v>
      </c>
      <c r="BE1540" s="77">
        <f t="shared" si="868"/>
        <v>6.8697729988052209E-2</v>
      </c>
      <c r="BF1540" s="77">
        <f t="shared" si="859"/>
        <v>6.3511988940619088E-2</v>
      </c>
    </row>
    <row r="1541" spans="1:58" s="23" customFormat="1" ht="15.75" customHeight="1" x14ac:dyDescent="0.4">
      <c r="A1541" s="57">
        <v>44070</v>
      </c>
      <c r="B1541" s="112">
        <v>27.024999999999999</v>
      </c>
      <c r="C1541" s="112">
        <v>31.324999999999999</v>
      </c>
      <c r="D1541" s="112">
        <v>30.225000000000001</v>
      </c>
      <c r="E1541" s="112">
        <v>28.824999999999999</v>
      </c>
      <c r="F1541" s="112">
        <v>28.675000000000001</v>
      </c>
      <c r="G1541" s="112">
        <v>28.574999999999999</v>
      </c>
      <c r="H1541" s="113">
        <v>27.9</v>
      </c>
      <c r="I1541" s="90">
        <f t="shared" si="881"/>
        <v>28.609210526315788</v>
      </c>
      <c r="J1541" s="90">
        <f t="shared" si="882"/>
        <v>30.919736842105262</v>
      </c>
      <c r="K1541" s="114">
        <v>12</v>
      </c>
      <c r="L1541" s="115">
        <v>5.2631578947368418E-2</v>
      </c>
      <c r="M1541" s="90">
        <v>20.190000000000001</v>
      </c>
      <c r="N1541" s="90">
        <v>24.47</v>
      </c>
      <c r="O1541" s="90">
        <v>29.93</v>
      </c>
      <c r="P1541" s="90">
        <v>30.63</v>
      </c>
      <c r="Q1541" s="90">
        <v>33.92</v>
      </c>
      <c r="R1541" s="63">
        <f t="shared" si="870"/>
        <v>15.900000000000006</v>
      </c>
      <c r="S1541" s="64">
        <f t="shared" si="869"/>
        <v>5.1568543188654892E-2</v>
      </c>
      <c r="T1541" s="65">
        <f t="shared" si="863"/>
        <v>0.82509194932570507</v>
      </c>
      <c r="U1541" s="65">
        <f t="shared" si="863"/>
        <v>0.81757434012696284</v>
      </c>
      <c r="V1541" s="65">
        <f t="shared" si="871"/>
        <v>0.79888997714658827</v>
      </c>
      <c r="W1541" s="65">
        <f t="shared" si="872"/>
        <v>0.72140330188679236</v>
      </c>
      <c r="X1541" s="61">
        <f t="shared" si="883"/>
        <v>0.15911193339500465</v>
      </c>
      <c r="Y1541" s="66">
        <f t="shared" si="873"/>
        <v>-3.2090199479618414E-2</v>
      </c>
      <c r="Z1541" s="61">
        <f t="shared" si="874"/>
        <v>8.0761624430851317E-2</v>
      </c>
      <c r="AA1541" s="67">
        <f t="shared" si="875"/>
        <v>28.609210526315792</v>
      </c>
      <c r="AB1541" s="68">
        <f t="shared" si="876"/>
        <v>0.10441356763383734</v>
      </c>
      <c r="AC1541" s="69">
        <f t="shared" si="877"/>
        <v>0.16915449637579866</v>
      </c>
      <c r="AD1541" s="70">
        <f>_xlfn.PERCENTILE.EXC(AC1541:$AC$5675,0.5)</f>
        <v>8.5608308605341243E-2</v>
      </c>
      <c r="AE1541" s="70">
        <f>_xlfn.PERCENTILE.EXC($AC1541:AC$5675,0.35)</f>
        <v>4.8727687748790757E-2</v>
      </c>
      <c r="AF1541" s="71">
        <f t="shared" si="865"/>
        <v>3.3835412500495522E-2</v>
      </c>
      <c r="AG1541" s="70">
        <f t="shared" si="866"/>
        <v>-0.27366487307327381</v>
      </c>
      <c r="AH1541" s="70">
        <f t="shared" si="867"/>
        <v>-0.29773719104760293</v>
      </c>
      <c r="AI1541" s="61" t="str">
        <f t="shared" ref="AI1541:AI1604" si="892">IF(AC1541&gt;AD1541,"Short VOL","Safety")</f>
        <v>Short VOL</v>
      </c>
      <c r="AJ1541" s="68" t="str">
        <f t="shared" ref="AJ1541:AJ1604" si="893">IF(AC1541&gt;AF1541,"Short VOL","Safety")</f>
        <v>Short VOL</v>
      </c>
      <c r="AK1541" s="72" t="str">
        <f t="shared" ref="AK1541:AK1604" si="894">IF(AO1541 = "00631L","00631L",IF(AS1541 = "00631L","00631L","00635U"))</f>
        <v>00631L</v>
      </c>
      <c r="AL1541" s="73">
        <f t="shared" si="884"/>
        <v>1</v>
      </c>
      <c r="AM1541" s="72" t="str">
        <f t="shared" si="860"/>
        <v>00631L</v>
      </c>
      <c r="AN1541" s="73">
        <f t="shared" si="885"/>
        <v>1</v>
      </c>
      <c r="AO1541" s="74" t="str">
        <f t="shared" si="891"/>
        <v>00631L</v>
      </c>
      <c r="AP1541" s="20">
        <f t="shared" si="886"/>
        <v>1</v>
      </c>
      <c r="AQ1541" s="74" t="str">
        <f t="shared" si="864"/>
        <v>00631L</v>
      </c>
      <c r="AR1541" s="20">
        <f t="shared" si="887"/>
        <v>1</v>
      </c>
      <c r="AS1541" s="74" t="str">
        <f t="shared" ref="AS1541:AS1604" si="895">IF(BA1541&gt;BD1541,IF(BF1541&lt;0.2,"00631L","00635U"),"00635U")</f>
        <v>00631L</v>
      </c>
      <c r="AT1541" s="20">
        <f t="shared" si="888"/>
        <v>1</v>
      </c>
      <c r="AU1541" s="74" t="str">
        <f t="shared" si="878"/>
        <v>00631L</v>
      </c>
      <c r="AV1541" s="20">
        <f t="shared" si="889"/>
        <v>1</v>
      </c>
      <c r="AW1541" s="74" t="str">
        <f t="shared" si="879"/>
        <v>00631L</v>
      </c>
      <c r="AX1541" s="20">
        <f t="shared" si="880"/>
        <v>1</v>
      </c>
      <c r="AY1541" s="20">
        <f t="shared" si="890"/>
        <v>0</v>
      </c>
      <c r="AZ1541" s="57">
        <v>44071</v>
      </c>
      <c r="BA1541" s="75">
        <v>22.45</v>
      </c>
      <c r="BB1541" s="90">
        <v>22.262499999999999</v>
      </c>
      <c r="BC1541" s="76">
        <f t="shared" si="861"/>
        <v>20.873958333333341</v>
      </c>
      <c r="BD1541" s="76">
        <f t="shared" si="862"/>
        <v>20.92645833333334</v>
      </c>
      <c r="BE1541" s="77">
        <f t="shared" si="868"/>
        <v>6.6520285443384952E-2</v>
      </c>
      <c r="BF1541" s="77">
        <f t="shared" ref="BF1541:BF1604" si="896">(BA1541-BD1541)/BD1541</f>
        <v>7.2804563600704489E-2</v>
      </c>
    </row>
    <row r="1542" spans="1:58" s="23" customFormat="1" ht="15.75" customHeight="1" x14ac:dyDescent="0.4">
      <c r="A1542" s="57">
        <v>44069</v>
      </c>
      <c r="B1542" s="112">
        <v>26.074999999999999</v>
      </c>
      <c r="C1542" s="112">
        <v>30.375</v>
      </c>
      <c r="D1542" s="112">
        <v>29.625</v>
      </c>
      <c r="E1542" s="112">
        <v>28.524999999999999</v>
      </c>
      <c r="F1542" s="112">
        <v>28.65</v>
      </c>
      <c r="G1542" s="112">
        <v>28.625</v>
      </c>
      <c r="H1542" s="113">
        <v>28.074999999999999</v>
      </c>
      <c r="I1542" s="90">
        <f t="shared" si="881"/>
        <v>27.432894736842105</v>
      </c>
      <c r="J1542" s="90">
        <f t="shared" si="882"/>
        <v>30.138157894736842</v>
      </c>
      <c r="K1542" s="114">
        <v>13</v>
      </c>
      <c r="L1542" s="115">
        <v>5.2631578947368418E-2</v>
      </c>
      <c r="M1542" s="90">
        <v>19.96</v>
      </c>
      <c r="N1542" s="90">
        <v>23.27</v>
      </c>
      <c r="O1542" s="90">
        <v>28.7</v>
      </c>
      <c r="P1542" s="90">
        <v>29.87</v>
      </c>
      <c r="Q1542" s="90">
        <v>31.66</v>
      </c>
      <c r="R1542" s="63">
        <f t="shared" si="870"/>
        <v>15.339999999999996</v>
      </c>
      <c r="S1542" s="64">
        <f t="shared" si="869"/>
        <v>5.6286881525192844E-2</v>
      </c>
      <c r="T1542" s="65">
        <f t="shared" si="863"/>
        <v>0.85775676837129355</v>
      </c>
      <c r="U1542" s="65">
        <f t="shared" si="863"/>
        <v>0.81080139372822302</v>
      </c>
      <c r="V1542" s="65">
        <f t="shared" si="871"/>
        <v>0.77904251757616338</v>
      </c>
      <c r="W1542" s="65">
        <f t="shared" si="872"/>
        <v>0.73499684144030319</v>
      </c>
      <c r="X1542" s="61">
        <f t="shared" si="883"/>
        <v>0.16490891658676896</v>
      </c>
      <c r="Y1542" s="66">
        <f t="shared" si="873"/>
        <v>-1.5775635407537222E-2</v>
      </c>
      <c r="Z1542" s="61">
        <f t="shared" si="874"/>
        <v>9.8613842390522358E-2</v>
      </c>
      <c r="AA1542" s="67">
        <f t="shared" si="875"/>
        <v>27.432894736842105</v>
      </c>
      <c r="AB1542" s="68">
        <f t="shared" si="876"/>
        <v>0.12054146970348087</v>
      </c>
      <c r="AC1542" s="69">
        <f t="shared" si="877"/>
        <v>0.17889534752222197</v>
      </c>
      <c r="AD1542" s="70">
        <f>_xlfn.PERCENTILE.EXC(AC1542:$AC$5675,0.5)</f>
        <v>8.5579960277234357E-2</v>
      </c>
      <c r="AE1542" s="70">
        <f>_xlfn.PERCENTILE.EXC($AC1542:AC$5675,0.35)</f>
        <v>4.8706495409732799E-2</v>
      </c>
      <c r="AF1542" s="71">
        <f t="shared" si="865"/>
        <v>3.3835412500495522E-2</v>
      </c>
      <c r="AG1542" s="70">
        <f t="shared" si="866"/>
        <v>-0.27366487307327381</v>
      </c>
      <c r="AH1542" s="70">
        <f t="shared" si="867"/>
        <v>-0.29773719104760293</v>
      </c>
      <c r="AI1542" s="61" t="str">
        <f t="shared" si="892"/>
        <v>Short VOL</v>
      </c>
      <c r="AJ1542" s="68" t="str">
        <f t="shared" si="893"/>
        <v>Short VOL</v>
      </c>
      <c r="AK1542" s="72" t="str">
        <f t="shared" si="894"/>
        <v>00631L</v>
      </c>
      <c r="AL1542" s="73">
        <f t="shared" si="884"/>
        <v>1</v>
      </c>
      <c r="AM1542" s="72" t="str">
        <f t="shared" ref="AM1542:AM1605" si="897">IF(AO1542&lt;&gt;AQ1542,AM1543,AO1542)</f>
        <v>00631L</v>
      </c>
      <c r="AN1542" s="73">
        <f t="shared" si="885"/>
        <v>1</v>
      </c>
      <c r="AO1542" s="74" t="str">
        <f t="shared" si="891"/>
        <v>00631L</v>
      </c>
      <c r="AP1542" s="20">
        <f t="shared" si="886"/>
        <v>1</v>
      </c>
      <c r="AQ1542" s="74" t="str">
        <f t="shared" si="864"/>
        <v>00631L</v>
      </c>
      <c r="AR1542" s="20">
        <f t="shared" si="887"/>
        <v>1</v>
      </c>
      <c r="AS1542" s="74" t="str">
        <f t="shared" si="895"/>
        <v>00631L</v>
      </c>
      <c r="AT1542" s="20">
        <f t="shared" si="888"/>
        <v>1</v>
      </c>
      <c r="AU1542" s="74" t="str">
        <f t="shared" si="878"/>
        <v>00631L</v>
      </c>
      <c r="AV1542" s="20">
        <f t="shared" si="889"/>
        <v>1</v>
      </c>
      <c r="AW1542" s="74" t="str">
        <f t="shared" si="879"/>
        <v>00631L</v>
      </c>
      <c r="AX1542" s="20">
        <f t="shared" si="880"/>
        <v>1</v>
      </c>
      <c r="AY1542" s="20">
        <f t="shared" si="890"/>
        <v>0</v>
      </c>
      <c r="AZ1542" s="57">
        <v>44070</v>
      </c>
      <c r="BA1542" s="75">
        <v>22.4</v>
      </c>
      <c r="BB1542" s="90">
        <v>22.212499999999999</v>
      </c>
      <c r="BC1542" s="76">
        <f t="shared" ref="BC1542:BC1605" si="898">AVERAGE(BB1542:BB1601)</f>
        <v>20.823125000000005</v>
      </c>
      <c r="BD1542" s="76">
        <f t="shared" ref="BD1542:BD1605" si="899">AVERAGE(BA1542,BB1542:BB1600)</f>
        <v>20.87625000000001</v>
      </c>
      <c r="BE1542" s="77">
        <f t="shared" si="868"/>
        <v>6.6722694120118553E-2</v>
      </c>
      <c r="BF1542" s="77">
        <f t="shared" si="896"/>
        <v>7.2989641338841421E-2</v>
      </c>
    </row>
    <row r="1543" spans="1:58" s="23" customFormat="1" ht="15.75" customHeight="1" x14ac:dyDescent="0.4">
      <c r="A1543" s="57">
        <v>44068</v>
      </c>
      <c r="B1543" s="112">
        <v>25.475000000000001</v>
      </c>
      <c r="C1543" s="112">
        <v>29.475000000000001</v>
      </c>
      <c r="D1543" s="112">
        <v>28.824999999999999</v>
      </c>
      <c r="E1543" s="112">
        <v>28.074999999999999</v>
      </c>
      <c r="F1543" s="112">
        <v>28.375</v>
      </c>
      <c r="G1543" s="112">
        <v>28.475000000000001</v>
      </c>
      <c r="H1543" s="113">
        <v>28.074999999999999</v>
      </c>
      <c r="I1543" s="90">
        <f t="shared" si="881"/>
        <v>26.527631578947371</v>
      </c>
      <c r="J1543" s="90">
        <f t="shared" si="882"/>
        <v>29.303947368421053</v>
      </c>
      <c r="K1543" s="114">
        <v>14</v>
      </c>
      <c r="L1543" s="115">
        <v>5.2631578947368418E-2</v>
      </c>
      <c r="M1543" s="90">
        <v>18.09</v>
      </c>
      <c r="N1543" s="90">
        <v>22.03</v>
      </c>
      <c r="O1543" s="90">
        <v>27.91</v>
      </c>
      <c r="P1543" s="90">
        <v>29.36</v>
      </c>
      <c r="Q1543" s="90">
        <v>31.38</v>
      </c>
      <c r="R1543" s="63">
        <f t="shared" si="870"/>
        <v>17.149999999999991</v>
      </c>
      <c r="S1543" s="64">
        <f t="shared" si="869"/>
        <v>-1.5198927134555201E-2</v>
      </c>
      <c r="T1543" s="65">
        <f t="shared" si="863"/>
        <v>0.82115297321833858</v>
      </c>
      <c r="U1543" s="65">
        <f t="shared" si="863"/>
        <v>0.78932282336080262</v>
      </c>
      <c r="V1543" s="65">
        <f t="shared" si="871"/>
        <v>0.75034059945504095</v>
      </c>
      <c r="W1543" s="65">
        <f t="shared" si="872"/>
        <v>0.70203951561504152</v>
      </c>
      <c r="X1543" s="61">
        <f t="shared" si="883"/>
        <v>0.15701668302257113</v>
      </c>
      <c r="Y1543" s="66">
        <f t="shared" si="873"/>
        <v>0</v>
      </c>
      <c r="Z1543" s="61">
        <f t="shared" si="874"/>
        <v>0.10465750706810166</v>
      </c>
      <c r="AA1543" s="67">
        <f t="shared" si="875"/>
        <v>26.527631578947371</v>
      </c>
      <c r="AB1543" s="68">
        <f t="shared" si="876"/>
        <v>0.15637766681797549</v>
      </c>
      <c r="AC1543" s="69">
        <f t="shared" si="877"/>
        <v>0.20415939986143306</v>
      </c>
      <c r="AD1543" s="70">
        <f>_xlfn.PERCENTILE.EXC(AC1543:$AC$5675,0.5)</f>
        <v>8.5551611949127457E-2</v>
      </c>
      <c r="AE1543" s="70">
        <f>_xlfn.PERCENTILE.EXC($AC1543:AC$5675,0.35)</f>
        <v>4.8672720561092661E-2</v>
      </c>
      <c r="AF1543" s="71">
        <f t="shared" si="865"/>
        <v>3.3835412500495522E-2</v>
      </c>
      <c r="AG1543" s="70">
        <f t="shared" si="866"/>
        <v>-0.27366487307327381</v>
      </c>
      <c r="AH1543" s="70">
        <f t="shared" si="867"/>
        <v>-0.29773719104760293</v>
      </c>
      <c r="AI1543" s="61" t="str">
        <f t="shared" si="892"/>
        <v>Short VOL</v>
      </c>
      <c r="AJ1543" s="68" t="str">
        <f t="shared" si="893"/>
        <v>Short VOL</v>
      </c>
      <c r="AK1543" s="72" t="str">
        <f t="shared" si="894"/>
        <v>00631L</v>
      </c>
      <c r="AL1543" s="73">
        <f t="shared" si="884"/>
        <v>1</v>
      </c>
      <c r="AM1543" s="72" t="str">
        <f t="shared" si="897"/>
        <v>00631L</v>
      </c>
      <c r="AN1543" s="73">
        <f t="shared" si="885"/>
        <v>1</v>
      </c>
      <c r="AO1543" s="74" t="str">
        <f t="shared" si="891"/>
        <v>00631L</v>
      </c>
      <c r="AP1543" s="20">
        <f t="shared" si="886"/>
        <v>1</v>
      </c>
      <c r="AQ1543" s="74" t="str">
        <f t="shared" si="864"/>
        <v>00631L</v>
      </c>
      <c r="AR1543" s="20">
        <f t="shared" si="887"/>
        <v>1</v>
      </c>
      <c r="AS1543" s="74" t="str">
        <f t="shared" si="895"/>
        <v>00631L</v>
      </c>
      <c r="AT1543" s="20">
        <f t="shared" si="888"/>
        <v>1</v>
      </c>
      <c r="AU1543" s="74" t="str">
        <f t="shared" si="878"/>
        <v>00631L</v>
      </c>
      <c r="AV1543" s="20">
        <f t="shared" si="889"/>
        <v>1</v>
      </c>
      <c r="AW1543" s="74" t="str">
        <f t="shared" si="879"/>
        <v>00631L</v>
      </c>
      <c r="AX1543" s="20">
        <f t="shared" si="880"/>
        <v>1</v>
      </c>
      <c r="AY1543" s="20">
        <f t="shared" si="890"/>
        <v>0</v>
      </c>
      <c r="AZ1543" s="57">
        <v>44069</v>
      </c>
      <c r="BA1543" s="75">
        <v>22.21</v>
      </c>
      <c r="BB1543" s="90">
        <v>22.225000000000001</v>
      </c>
      <c r="BC1543" s="76">
        <f t="shared" si="898"/>
        <v>20.762291666666673</v>
      </c>
      <c r="BD1543" s="76">
        <f t="shared" si="899"/>
        <v>20.82308333333334</v>
      </c>
      <c r="BE1543" s="77">
        <f t="shared" si="868"/>
        <v>7.0450235302380843E-2</v>
      </c>
      <c r="BF1543" s="77">
        <f t="shared" si="896"/>
        <v>6.6604769546616635E-2</v>
      </c>
    </row>
    <row r="1544" spans="1:58" s="23" customFormat="1" ht="15.75" customHeight="1" x14ac:dyDescent="0.4">
      <c r="A1544" s="57">
        <v>44067</v>
      </c>
      <c r="B1544" s="112">
        <v>25.57</v>
      </c>
      <c r="C1544" s="112">
        <v>29.22</v>
      </c>
      <c r="D1544" s="112">
        <v>28.65</v>
      </c>
      <c r="E1544" s="112">
        <v>27.97</v>
      </c>
      <c r="F1544" s="112">
        <v>28.3</v>
      </c>
      <c r="G1544" s="112">
        <v>28.45</v>
      </c>
      <c r="H1544" s="113">
        <v>28.08</v>
      </c>
      <c r="I1544" s="90">
        <f t="shared" si="881"/>
        <v>26.338421052631578</v>
      </c>
      <c r="J1544" s="90">
        <f t="shared" si="882"/>
        <v>29.099999999999998</v>
      </c>
      <c r="K1544" s="114">
        <v>15</v>
      </c>
      <c r="L1544" s="115">
        <v>5.2631578947368418E-2</v>
      </c>
      <c r="M1544" s="90">
        <v>18.809999999999999</v>
      </c>
      <c r="N1544" s="90">
        <v>22.37</v>
      </c>
      <c r="O1544" s="90">
        <v>28.1</v>
      </c>
      <c r="P1544" s="90">
        <v>29.5</v>
      </c>
      <c r="Q1544" s="90">
        <v>32.57</v>
      </c>
      <c r="R1544" s="63">
        <f t="shared" si="870"/>
        <v>16.420000000000002</v>
      </c>
      <c r="S1544" s="64">
        <f t="shared" si="869"/>
        <v>-7.5421472937000069E-3</v>
      </c>
      <c r="T1544" s="65">
        <f t="shared" si="863"/>
        <v>0.84085829235583365</v>
      </c>
      <c r="U1544" s="65">
        <f t="shared" si="863"/>
        <v>0.79608540925266902</v>
      </c>
      <c r="V1544" s="65">
        <f t="shared" si="871"/>
        <v>0.75830508474576275</v>
      </c>
      <c r="W1544" s="65">
        <f t="shared" si="872"/>
        <v>0.68682836966533622</v>
      </c>
      <c r="X1544" s="61">
        <f t="shared" si="883"/>
        <v>0.14274540477121622</v>
      </c>
      <c r="Y1544" s="66">
        <f t="shared" si="873"/>
        <v>3.9327851269216818E-3</v>
      </c>
      <c r="Z1544" s="61">
        <f t="shared" si="874"/>
        <v>0.10484982914693361</v>
      </c>
      <c r="AA1544" s="67">
        <f t="shared" si="875"/>
        <v>26.338421052631578</v>
      </c>
      <c r="AB1544" s="68">
        <f t="shared" si="876"/>
        <v>0.14304872597228427</v>
      </c>
      <c r="AC1544" s="69">
        <f t="shared" si="877"/>
        <v>0.17739924240641827</v>
      </c>
      <c r="AD1544" s="70">
        <f>_xlfn.PERCENTILE.EXC(AC1544:$AC$5675,0.5)</f>
        <v>8.5520129765284253E-2</v>
      </c>
      <c r="AE1544" s="70">
        <f>_xlfn.PERCENTILE.EXC($AC1544:AC$5675,0.35)</f>
        <v>4.8607489438497214E-2</v>
      </c>
      <c r="AF1544" s="71">
        <f t="shared" si="865"/>
        <v>3.3835412500495522E-2</v>
      </c>
      <c r="AG1544" s="70">
        <f t="shared" si="866"/>
        <v>-0.27366487307327381</v>
      </c>
      <c r="AH1544" s="70">
        <f t="shared" si="867"/>
        <v>-0.29773719104760293</v>
      </c>
      <c r="AI1544" s="61" t="str">
        <f t="shared" si="892"/>
        <v>Short VOL</v>
      </c>
      <c r="AJ1544" s="68" t="str">
        <f t="shared" si="893"/>
        <v>Short VOL</v>
      </c>
      <c r="AK1544" s="72" t="str">
        <f t="shared" si="894"/>
        <v>00631L</v>
      </c>
      <c r="AL1544" s="73">
        <f t="shared" si="884"/>
        <v>1</v>
      </c>
      <c r="AM1544" s="72" t="str">
        <f t="shared" si="897"/>
        <v>00631L</v>
      </c>
      <c r="AN1544" s="73">
        <f t="shared" si="885"/>
        <v>1</v>
      </c>
      <c r="AO1544" s="74" t="str">
        <f t="shared" si="891"/>
        <v>00631L</v>
      </c>
      <c r="AP1544" s="20">
        <f t="shared" si="886"/>
        <v>1</v>
      </c>
      <c r="AQ1544" s="74" t="str">
        <f t="shared" si="864"/>
        <v>00631L</v>
      </c>
      <c r="AR1544" s="20">
        <f t="shared" si="887"/>
        <v>1</v>
      </c>
      <c r="AS1544" s="74" t="str">
        <f t="shared" si="895"/>
        <v>00631L</v>
      </c>
      <c r="AT1544" s="20">
        <f t="shared" si="888"/>
        <v>1</v>
      </c>
      <c r="AU1544" s="74" t="str">
        <f t="shared" si="878"/>
        <v>00631L</v>
      </c>
      <c r="AV1544" s="20">
        <f t="shared" si="889"/>
        <v>1</v>
      </c>
      <c r="AW1544" s="74" t="str">
        <f t="shared" si="879"/>
        <v>00631L</v>
      </c>
      <c r="AX1544" s="20">
        <f t="shared" si="880"/>
        <v>1</v>
      </c>
      <c r="AY1544" s="20">
        <f t="shared" si="890"/>
        <v>0</v>
      </c>
      <c r="AZ1544" s="57">
        <v>44068</v>
      </c>
      <c r="BA1544" s="75">
        <v>22.25</v>
      </c>
      <c r="BB1544" s="90">
        <v>22.25</v>
      </c>
      <c r="BC1544" s="76">
        <f t="shared" si="898"/>
        <v>20.686875000000008</v>
      </c>
      <c r="BD1544" s="76">
        <f t="shared" si="899"/>
        <v>20.76270833333334</v>
      </c>
      <c r="BE1544" s="77">
        <f t="shared" si="868"/>
        <v>7.5561195202271572E-2</v>
      </c>
      <c r="BF1544" s="77">
        <f t="shared" si="896"/>
        <v>7.1632835311706361E-2</v>
      </c>
    </row>
    <row r="1545" spans="1:58" s="23" customFormat="1" ht="15.75" customHeight="1" x14ac:dyDescent="0.4">
      <c r="A1545" s="57">
        <v>44064</v>
      </c>
      <c r="B1545" s="112">
        <v>25.925000000000001</v>
      </c>
      <c r="C1545" s="112">
        <v>29.574999999999999</v>
      </c>
      <c r="D1545" s="112">
        <v>28.875</v>
      </c>
      <c r="E1545" s="112">
        <v>28.175000000000001</v>
      </c>
      <c r="F1545" s="112">
        <v>28.524999999999999</v>
      </c>
      <c r="G1545" s="112">
        <v>28.7</v>
      </c>
      <c r="H1545" s="113">
        <v>28.375</v>
      </c>
      <c r="I1545" s="90">
        <f t="shared" si="881"/>
        <v>26.501315789473686</v>
      </c>
      <c r="J1545" s="90">
        <f t="shared" si="882"/>
        <v>29.464473684210525</v>
      </c>
      <c r="K1545" s="114">
        <v>16</v>
      </c>
      <c r="L1545" s="115">
        <v>5.2631578947368418E-2</v>
      </c>
      <c r="M1545" s="90">
        <v>18.010000000000002</v>
      </c>
      <c r="N1545" s="90">
        <v>22.54</v>
      </c>
      <c r="O1545" s="90">
        <v>28.17</v>
      </c>
      <c r="P1545" s="90">
        <v>29.51</v>
      </c>
      <c r="Q1545" s="90">
        <v>31.79</v>
      </c>
      <c r="R1545" s="63">
        <f t="shared" si="870"/>
        <v>17.13000000000001</v>
      </c>
      <c r="S1545" s="64">
        <f t="shared" si="869"/>
        <v>-7.9225352112675933E-3</v>
      </c>
      <c r="T1545" s="65">
        <f t="shared" ref="T1545:U1608" si="900">M1545/N1545</f>
        <v>0.79902395740905063</v>
      </c>
      <c r="U1545" s="65">
        <f t="shared" si="900"/>
        <v>0.80014199503017391</v>
      </c>
      <c r="V1545" s="65">
        <f t="shared" si="871"/>
        <v>0.76380887834632316</v>
      </c>
      <c r="W1545" s="65">
        <f t="shared" si="872"/>
        <v>0.70902799622522805</v>
      </c>
      <c r="X1545" s="61">
        <f t="shared" si="883"/>
        <v>0.14079074252651874</v>
      </c>
      <c r="Y1545" s="66">
        <f t="shared" si="873"/>
        <v>7.0984915705412342E-3</v>
      </c>
      <c r="Z1545" s="61">
        <f t="shared" si="874"/>
        <v>0.11181172732237708</v>
      </c>
      <c r="AA1545" s="67">
        <f t="shared" si="875"/>
        <v>26.501315789473686</v>
      </c>
      <c r="AB1545" s="68">
        <f t="shared" si="876"/>
        <v>0.1501774622892636</v>
      </c>
      <c r="AC1545" s="69">
        <f t="shared" si="877"/>
        <v>0.17574604212394354</v>
      </c>
      <c r="AD1545" s="70">
        <f>_xlfn.PERCENTILE.EXC(AC1545:$AC$5675,0.5)</f>
        <v>8.5488647581441049E-2</v>
      </c>
      <c r="AE1545" s="70">
        <f>_xlfn.PERCENTILE.EXC($AC1545:AC$5675,0.35)</f>
        <v>4.8542258315901726E-2</v>
      </c>
      <c r="AF1545" s="71">
        <f t="shared" si="865"/>
        <v>3.3835412500495522E-2</v>
      </c>
      <c r="AG1545" s="70">
        <f t="shared" si="866"/>
        <v>-0.27366487307327381</v>
      </c>
      <c r="AH1545" s="70">
        <f t="shared" si="867"/>
        <v>-0.29773719104760293</v>
      </c>
      <c r="AI1545" s="61" t="str">
        <f t="shared" si="892"/>
        <v>Short VOL</v>
      </c>
      <c r="AJ1545" s="68" t="str">
        <f t="shared" si="893"/>
        <v>Short VOL</v>
      </c>
      <c r="AK1545" s="72" t="str">
        <f t="shared" si="894"/>
        <v>00631L</v>
      </c>
      <c r="AL1545" s="73">
        <f t="shared" si="884"/>
        <v>1</v>
      </c>
      <c r="AM1545" s="72" t="str">
        <f t="shared" si="897"/>
        <v>00631L</v>
      </c>
      <c r="AN1545" s="73">
        <f t="shared" si="885"/>
        <v>1</v>
      </c>
      <c r="AO1545" s="74" t="str">
        <f t="shared" si="891"/>
        <v>00631L</v>
      </c>
      <c r="AP1545" s="20">
        <f t="shared" si="886"/>
        <v>1</v>
      </c>
      <c r="AQ1545" s="74" t="str">
        <f t="shared" si="864"/>
        <v>00631L</v>
      </c>
      <c r="AR1545" s="20">
        <f t="shared" si="887"/>
        <v>1</v>
      </c>
      <c r="AS1545" s="74" t="str">
        <f t="shared" si="895"/>
        <v>00631L</v>
      </c>
      <c r="AT1545" s="20">
        <f t="shared" si="888"/>
        <v>1</v>
      </c>
      <c r="AU1545" s="74" t="str">
        <f t="shared" si="878"/>
        <v>00631L</v>
      </c>
      <c r="AV1545" s="20">
        <f t="shared" si="889"/>
        <v>1</v>
      </c>
      <c r="AW1545" s="74" t="str">
        <f t="shared" si="879"/>
        <v>00631L</v>
      </c>
      <c r="AX1545" s="20">
        <f t="shared" si="880"/>
        <v>1</v>
      </c>
      <c r="AY1545" s="20">
        <f t="shared" si="890"/>
        <v>0</v>
      </c>
      <c r="AZ1545" s="57">
        <v>44067</v>
      </c>
      <c r="BA1545" s="75">
        <v>22.26</v>
      </c>
      <c r="BB1545" s="90">
        <v>22.225000000000001</v>
      </c>
      <c r="BC1545" s="76">
        <f t="shared" si="898"/>
        <v>20.624375000000004</v>
      </c>
      <c r="BD1545" s="76">
        <f t="shared" si="899"/>
        <v>20.687041666666676</v>
      </c>
      <c r="BE1545" s="77">
        <f t="shared" si="868"/>
        <v>7.760841237613246E-2</v>
      </c>
      <c r="BF1545" s="77">
        <f t="shared" si="896"/>
        <v>7.6035924260154375E-2</v>
      </c>
    </row>
    <row r="1546" spans="1:58" s="23" customFormat="1" ht="15.75" customHeight="1" x14ac:dyDescent="0.4">
      <c r="A1546" s="57">
        <v>44063</v>
      </c>
      <c r="B1546" s="112">
        <v>25.875</v>
      </c>
      <c r="C1546" s="112">
        <v>29.225000000000001</v>
      </c>
      <c r="D1546" s="112">
        <v>28.574999999999999</v>
      </c>
      <c r="E1546" s="112">
        <v>27.824999999999999</v>
      </c>
      <c r="F1546" s="112">
        <v>27.975000000000001</v>
      </c>
      <c r="G1546" s="112">
        <v>27.975000000000001</v>
      </c>
      <c r="H1546" s="113">
        <v>27.625</v>
      </c>
      <c r="I1546" s="90">
        <f t="shared" si="881"/>
        <v>26.227631578947367</v>
      </c>
      <c r="J1546" s="90">
        <f t="shared" si="882"/>
        <v>29.156578947368423</v>
      </c>
      <c r="K1546" s="114">
        <v>17</v>
      </c>
      <c r="L1546" s="115">
        <v>5.2631578947368418E-2</v>
      </c>
      <c r="M1546" s="90">
        <v>18.850000000000001</v>
      </c>
      <c r="N1546" s="90">
        <v>22.72</v>
      </c>
      <c r="O1546" s="90">
        <v>28.13</v>
      </c>
      <c r="P1546" s="90">
        <v>29.34</v>
      </c>
      <c r="Q1546" s="90">
        <v>31.68</v>
      </c>
      <c r="R1546" s="63">
        <f t="shared" si="870"/>
        <v>15.899999999999999</v>
      </c>
      <c r="S1546" s="64">
        <f t="shared" si="869"/>
        <v>7.9858030168589045E-3</v>
      </c>
      <c r="T1546" s="65">
        <f t="shared" si="900"/>
        <v>0.82966549295774661</v>
      </c>
      <c r="U1546" s="65">
        <f t="shared" si="900"/>
        <v>0.80767863490934944</v>
      </c>
      <c r="V1546" s="65">
        <f t="shared" si="871"/>
        <v>0.77436946148602592</v>
      </c>
      <c r="W1546" s="65">
        <f t="shared" si="872"/>
        <v>0.71717171717171713</v>
      </c>
      <c r="X1546" s="61">
        <f t="shared" si="883"/>
        <v>0.12946859903381647</v>
      </c>
      <c r="Y1546" s="66">
        <f t="shared" si="873"/>
        <v>-7.1877807726864074E-3</v>
      </c>
      <c r="Z1546" s="61">
        <f t="shared" si="874"/>
        <v>0.11167410826268012</v>
      </c>
      <c r="AA1546" s="67">
        <f t="shared" si="875"/>
        <v>26.227631578947367</v>
      </c>
      <c r="AB1546" s="68">
        <f t="shared" si="876"/>
        <v>0.13886443661971837</v>
      </c>
      <c r="AC1546" s="69">
        <f t="shared" si="877"/>
        <v>0.15438519273535953</v>
      </c>
      <c r="AD1546" s="70">
        <f>_xlfn.PERCENTILE.EXC(AC1546:$AC$5675,0.5)</f>
        <v>8.5486977397131875E-2</v>
      </c>
      <c r="AE1546" s="70">
        <f>_xlfn.PERCENTILE.EXC($AC1546:AC$5675,0.35)</f>
        <v>4.8483081229357572E-2</v>
      </c>
      <c r="AF1546" s="71">
        <f t="shared" si="865"/>
        <v>3.3835412500495522E-2</v>
      </c>
      <c r="AG1546" s="70">
        <f t="shared" si="866"/>
        <v>-0.27366487307327381</v>
      </c>
      <c r="AH1546" s="70">
        <f t="shared" si="867"/>
        <v>-0.29773719104760293</v>
      </c>
      <c r="AI1546" s="61" t="str">
        <f t="shared" si="892"/>
        <v>Short VOL</v>
      </c>
      <c r="AJ1546" s="68" t="str">
        <f t="shared" si="893"/>
        <v>Short VOL</v>
      </c>
      <c r="AK1546" s="72" t="str">
        <f t="shared" si="894"/>
        <v>00631L</v>
      </c>
      <c r="AL1546" s="73">
        <f t="shared" si="884"/>
        <v>1</v>
      </c>
      <c r="AM1546" s="72" t="str">
        <f t="shared" si="897"/>
        <v>00631L</v>
      </c>
      <c r="AN1546" s="73">
        <f t="shared" si="885"/>
        <v>1</v>
      </c>
      <c r="AO1546" s="74" t="str">
        <f t="shared" si="891"/>
        <v>00631L</v>
      </c>
      <c r="AP1546" s="20">
        <f t="shared" si="886"/>
        <v>1</v>
      </c>
      <c r="AQ1546" s="74" t="str">
        <f t="shared" ref="AQ1546:AQ1609" si="901">IF(BB1546&gt;BC1546,IF(BE1546&lt;0.2,"00631L","00635U"),"00635U")</f>
        <v>00631L</v>
      </c>
      <c r="AR1546" s="20">
        <f t="shared" si="887"/>
        <v>1</v>
      </c>
      <c r="AS1546" s="74" t="str">
        <f t="shared" si="895"/>
        <v>00631L</v>
      </c>
      <c r="AT1546" s="20">
        <f t="shared" si="888"/>
        <v>1</v>
      </c>
      <c r="AU1546" s="74" t="str">
        <f t="shared" si="878"/>
        <v>00631L</v>
      </c>
      <c r="AV1546" s="20">
        <f t="shared" si="889"/>
        <v>1</v>
      </c>
      <c r="AW1546" s="74" t="str">
        <f t="shared" si="879"/>
        <v>00631L</v>
      </c>
      <c r="AX1546" s="20">
        <f t="shared" si="880"/>
        <v>1</v>
      </c>
      <c r="AY1546" s="20">
        <f t="shared" si="890"/>
        <v>0</v>
      </c>
      <c r="AZ1546" s="57">
        <v>44064</v>
      </c>
      <c r="BA1546" s="75">
        <v>22.3</v>
      </c>
      <c r="BB1546" s="90">
        <v>21.75</v>
      </c>
      <c r="BC1546" s="76">
        <f t="shared" si="898"/>
        <v>20.53958333333334</v>
      </c>
      <c r="BD1546" s="76">
        <f t="shared" si="899"/>
        <v>20.625625000000007</v>
      </c>
      <c r="BE1546" s="77">
        <f t="shared" si="868"/>
        <v>5.8930926057409135E-2</v>
      </c>
      <c r="BF1546" s="77">
        <f t="shared" si="896"/>
        <v>8.1179358201266316E-2</v>
      </c>
    </row>
    <row r="1547" spans="1:58" s="23" customFormat="1" ht="15.75" customHeight="1" x14ac:dyDescent="0.4">
      <c r="A1547" s="57">
        <v>44062</v>
      </c>
      <c r="B1547" s="112">
        <v>25.75</v>
      </c>
      <c r="C1547" s="112">
        <v>28.9</v>
      </c>
      <c r="D1547" s="112">
        <v>28.4</v>
      </c>
      <c r="E1547" s="112">
        <v>27.52</v>
      </c>
      <c r="F1547" s="112">
        <v>27.85</v>
      </c>
      <c r="G1547" s="112">
        <v>27.79</v>
      </c>
      <c r="H1547" s="113">
        <v>27.55</v>
      </c>
      <c r="I1547" s="90">
        <f t="shared" si="881"/>
        <v>25.91578947368421</v>
      </c>
      <c r="J1547" s="90">
        <f t="shared" si="882"/>
        <v>28.873684210526314</v>
      </c>
      <c r="K1547" s="114">
        <v>18</v>
      </c>
      <c r="L1547" s="115">
        <v>5.2631578947368418E-2</v>
      </c>
      <c r="M1547" s="90">
        <v>19.23</v>
      </c>
      <c r="N1547" s="90">
        <v>22.54</v>
      </c>
      <c r="O1547" s="90">
        <v>28.11</v>
      </c>
      <c r="P1547" s="90">
        <v>30.3</v>
      </c>
      <c r="Q1547" s="90">
        <v>30.27</v>
      </c>
      <c r="R1547" s="63">
        <f t="shared" si="870"/>
        <v>16.64</v>
      </c>
      <c r="S1547" s="64">
        <f t="shared" si="869"/>
        <v>4.7884704788470366E-2</v>
      </c>
      <c r="T1547" s="65">
        <f t="shared" si="900"/>
        <v>0.85314995563442775</v>
      </c>
      <c r="U1547" s="65">
        <f t="shared" si="900"/>
        <v>0.80184987548914977</v>
      </c>
      <c r="V1547" s="65">
        <f t="shared" si="871"/>
        <v>0.74389438943894381</v>
      </c>
      <c r="W1547" s="65">
        <f t="shared" si="872"/>
        <v>0.74463164849686159</v>
      </c>
      <c r="X1547" s="61">
        <f t="shared" si="883"/>
        <v>0.12233009708737859</v>
      </c>
      <c r="Y1547" s="66">
        <f t="shared" si="873"/>
        <v>1.0901162790698088E-3</v>
      </c>
      <c r="Z1547" s="61">
        <f t="shared" si="874"/>
        <v>0.11413484971567824</v>
      </c>
      <c r="AA1547" s="67">
        <f t="shared" si="875"/>
        <v>25.91578947368421</v>
      </c>
      <c r="AB1547" s="68">
        <f t="shared" si="876"/>
        <v>0.14241348713398408</v>
      </c>
      <c r="AC1547" s="69">
        <f t="shared" si="877"/>
        <v>0.14976883201793306</v>
      </c>
      <c r="AD1547" s="70">
        <f>_xlfn.PERCENTILE.EXC(AC1547:$AC$5675,0.5)</f>
        <v>8.5485307212822714E-2</v>
      </c>
      <c r="AE1547" s="70">
        <f>_xlfn.PERCENTILE.EXC($AC1547:AC$5675,0.35)</f>
        <v>4.8431976190881812E-2</v>
      </c>
      <c r="AF1547" s="71">
        <f t="shared" si="865"/>
        <v>3.3835412500495522E-2</v>
      </c>
      <c r="AG1547" s="70">
        <f t="shared" si="866"/>
        <v>-0.27366487307327381</v>
      </c>
      <c r="AH1547" s="70">
        <f t="shared" si="867"/>
        <v>-0.29773719104760293</v>
      </c>
      <c r="AI1547" s="61" t="str">
        <f t="shared" si="892"/>
        <v>Short VOL</v>
      </c>
      <c r="AJ1547" s="68" t="str">
        <f t="shared" si="893"/>
        <v>Short VOL</v>
      </c>
      <c r="AK1547" s="72" t="str">
        <f t="shared" si="894"/>
        <v>00631L</v>
      </c>
      <c r="AL1547" s="73">
        <f t="shared" si="884"/>
        <v>1</v>
      </c>
      <c r="AM1547" s="72" t="str">
        <f t="shared" si="897"/>
        <v>00631L</v>
      </c>
      <c r="AN1547" s="73">
        <f t="shared" si="885"/>
        <v>1</v>
      </c>
      <c r="AO1547" s="74" t="str">
        <f t="shared" si="891"/>
        <v>00631L</v>
      </c>
      <c r="AP1547" s="20">
        <f t="shared" si="886"/>
        <v>1</v>
      </c>
      <c r="AQ1547" s="74" t="str">
        <f t="shared" si="901"/>
        <v>00631L</v>
      </c>
      <c r="AR1547" s="20">
        <f t="shared" si="887"/>
        <v>1</v>
      </c>
      <c r="AS1547" s="74" t="str">
        <f t="shared" si="895"/>
        <v>00631L</v>
      </c>
      <c r="AT1547" s="20">
        <f t="shared" si="888"/>
        <v>1</v>
      </c>
      <c r="AU1547" s="74" t="str">
        <f t="shared" si="878"/>
        <v>00631L</v>
      </c>
      <c r="AV1547" s="20">
        <f t="shared" si="889"/>
        <v>1</v>
      </c>
      <c r="AW1547" s="74" t="str">
        <f t="shared" si="879"/>
        <v>00631L</v>
      </c>
      <c r="AX1547" s="20">
        <f t="shared" si="880"/>
        <v>1</v>
      </c>
      <c r="AY1547" s="20">
        <f t="shared" si="890"/>
        <v>0</v>
      </c>
      <c r="AZ1547" s="57">
        <v>44063</v>
      </c>
      <c r="BA1547" s="75">
        <v>22.04</v>
      </c>
      <c r="BB1547" s="90">
        <v>22.0625</v>
      </c>
      <c r="BC1547" s="76">
        <f t="shared" si="898"/>
        <v>20.48041666666667</v>
      </c>
      <c r="BD1547" s="76">
        <f t="shared" si="899"/>
        <v>20.544416666666674</v>
      </c>
      <c r="BE1547" s="77">
        <f t="shared" si="868"/>
        <v>7.7248591133806499E-2</v>
      </c>
      <c r="BF1547" s="77">
        <f t="shared" si="896"/>
        <v>7.2797556513732029E-2</v>
      </c>
    </row>
    <row r="1548" spans="1:58" s="23" customFormat="1" ht="15.75" customHeight="1" x14ac:dyDescent="0.4">
      <c r="A1548" s="57">
        <v>44061</v>
      </c>
      <c r="B1548" s="112">
        <v>21.774999999999999</v>
      </c>
      <c r="C1548" s="112">
        <v>25.475000000000001</v>
      </c>
      <c r="D1548" s="112">
        <v>28.824999999999999</v>
      </c>
      <c r="E1548" s="112">
        <v>28.225000000000001</v>
      </c>
      <c r="F1548" s="112">
        <v>24.475000000000001</v>
      </c>
      <c r="G1548" s="112">
        <v>27.774999999999999</v>
      </c>
      <c r="H1548" s="113">
        <v>27.675000000000001</v>
      </c>
      <c r="I1548" s="90">
        <f t="shared" si="881"/>
        <v>25.475000000000001</v>
      </c>
      <c r="J1548" s="90">
        <f t="shared" si="882"/>
        <v>28.824999999999999</v>
      </c>
      <c r="K1548" s="114">
        <v>0</v>
      </c>
      <c r="L1548" s="115">
        <v>0.05</v>
      </c>
      <c r="M1548" s="90">
        <v>17.82</v>
      </c>
      <c r="N1548" s="90">
        <v>21.51</v>
      </c>
      <c r="O1548" s="90">
        <v>27.35</v>
      </c>
      <c r="P1548" s="90">
        <v>29.63</v>
      </c>
      <c r="Q1548" s="90">
        <v>30.14</v>
      </c>
      <c r="R1548" s="63">
        <f t="shared" si="870"/>
        <v>17.650000000000006</v>
      </c>
      <c r="S1548" s="64">
        <f t="shared" si="869"/>
        <v>7.4941451990632379E-3</v>
      </c>
      <c r="T1548" s="65">
        <f t="shared" si="900"/>
        <v>0.82845188284518823</v>
      </c>
      <c r="U1548" s="65">
        <f t="shared" si="900"/>
        <v>0.78647166361974408</v>
      </c>
      <c r="V1548" s="65">
        <f t="shared" si="871"/>
        <v>0.72595342558218035</v>
      </c>
      <c r="W1548" s="65">
        <f t="shared" si="872"/>
        <v>0.71366954213669542</v>
      </c>
      <c r="X1548" s="61">
        <f t="shared" si="883"/>
        <v>0.16991963260619991</v>
      </c>
      <c r="Y1548" s="66">
        <f t="shared" si="873"/>
        <v>-1.9486271036315346E-2</v>
      </c>
      <c r="Z1548" s="61">
        <f t="shared" si="874"/>
        <v>0.13150147203140325</v>
      </c>
      <c r="AA1548" s="67">
        <f t="shared" si="875"/>
        <v>25.475000000000001</v>
      </c>
      <c r="AB1548" s="68">
        <f t="shared" si="876"/>
        <v>1.2319851231984983E-2</v>
      </c>
      <c r="AC1548" s="69">
        <f t="shared" si="877"/>
        <v>0.18433286843328683</v>
      </c>
      <c r="AD1548" s="70">
        <f>_xlfn.PERCENTILE.EXC(AC1548:$AC$5675,0.5)</f>
        <v>8.5469926333684068E-2</v>
      </c>
      <c r="AE1548" s="70">
        <f>_xlfn.PERCENTILE.EXC($AC1548:AC$5675,0.35)</f>
        <v>4.8380871152406024E-2</v>
      </c>
      <c r="AF1548" s="71">
        <f t="shared" si="865"/>
        <v>3.3835412500495522E-2</v>
      </c>
      <c r="AG1548" s="70">
        <f t="shared" si="866"/>
        <v>-0.27366487307327381</v>
      </c>
      <c r="AH1548" s="70">
        <f t="shared" si="867"/>
        <v>-0.29773719104760293</v>
      </c>
      <c r="AI1548" s="61" t="str">
        <f t="shared" si="892"/>
        <v>Short VOL</v>
      </c>
      <c r="AJ1548" s="68" t="str">
        <f t="shared" si="893"/>
        <v>Short VOL</v>
      </c>
      <c r="AK1548" s="72" t="str">
        <f t="shared" si="894"/>
        <v>00631L</v>
      </c>
      <c r="AL1548" s="73">
        <f t="shared" si="884"/>
        <v>1</v>
      </c>
      <c r="AM1548" s="72" t="str">
        <f t="shared" si="897"/>
        <v>00631L</v>
      </c>
      <c r="AN1548" s="73">
        <f t="shared" si="885"/>
        <v>1</v>
      </c>
      <c r="AO1548" s="74" t="str">
        <f t="shared" si="891"/>
        <v>00631L</v>
      </c>
      <c r="AP1548" s="20">
        <f t="shared" si="886"/>
        <v>1</v>
      </c>
      <c r="AQ1548" s="74" t="str">
        <f t="shared" si="901"/>
        <v>00631L</v>
      </c>
      <c r="AR1548" s="20">
        <f t="shared" si="887"/>
        <v>1</v>
      </c>
      <c r="AS1548" s="74" t="str">
        <f t="shared" si="895"/>
        <v>00631L</v>
      </c>
      <c r="AT1548" s="20">
        <f t="shared" si="888"/>
        <v>1</v>
      </c>
      <c r="AU1548" s="74" t="str">
        <f t="shared" si="878"/>
        <v>00631L</v>
      </c>
      <c r="AV1548" s="20">
        <f t="shared" si="889"/>
        <v>1</v>
      </c>
      <c r="AW1548" s="74" t="str">
        <f t="shared" si="879"/>
        <v>00631L</v>
      </c>
      <c r="AX1548" s="20">
        <f t="shared" si="880"/>
        <v>1</v>
      </c>
      <c r="AY1548" s="20">
        <f t="shared" si="890"/>
        <v>0</v>
      </c>
      <c r="AZ1548" s="57">
        <v>44062</v>
      </c>
      <c r="BA1548" s="75">
        <v>22.02</v>
      </c>
      <c r="BB1548" s="90">
        <v>22.262499999999999</v>
      </c>
      <c r="BC1548" s="76">
        <f t="shared" si="898"/>
        <v>20.424583333333342</v>
      </c>
      <c r="BD1548" s="76">
        <f t="shared" si="899"/>
        <v>20.479708333333338</v>
      </c>
      <c r="BE1548" s="77">
        <f t="shared" si="868"/>
        <v>8.9985515820395698E-2</v>
      </c>
      <c r="BF1548" s="77">
        <f t="shared" si="896"/>
        <v>7.5210625151318197E-2</v>
      </c>
    </row>
    <row r="1549" spans="1:58" s="23" customFormat="1" ht="15.75" customHeight="1" x14ac:dyDescent="0.4">
      <c r="A1549" s="57">
        <v>44060</v>
      </c>
      <c r="B1549" s="112">
        <v>21.774999999999999</v>
      </c>
      <c r="C1549" s="112">
        <v>25.824999999999999</v>
      </c>
      <c r="D1549" s="112">
        <v>29.125</v>
      </c>
      <c r="E1549" s="112">
        <v>28.125</v>
      </c>
      <c r="F1549" s="112">
        <v>27.375</v>
      </c>
      <c r="G1549" s="112">
        <v>27.875</v>
      </c>
      <c r="H1549" s="113">
        <v>27.774999999999999</v>
      </c>
      <c r="I1549" s="90">
        <f t="shared" si="881"/>
        <v>25.622499999999999</v>
      </c>
      <c r="J1549" s="90">
        <f t="shared" si="882"/>
        <v>28.96</v>
      </c>
      <c r="K1549" s="114">
        <v>1</v>
      </c>
      <c r="L1549" s="115">
        <v>0.05</v>
      </c>
      <c r="M1549" s="90">
        <v>17.600000000000001</v>
      </c>
      <c r="N1549" s="90">
        <v>21.35</v>
      </c>
      <c r="O1549" s="90">
        <v>27.45</v>
      </c>
      <c r="P1549" s="90">
        <v>29.5</v>
      </c>
      <c r="Q1549" s="90">
        <v>30.21</v>
      </c>
      <c r="R1549" s="63">
        <f t="shared" si="870"/>
        <v>18</v>
      </c>
      <c r="S1549" s="64">
        <f t="shared" si="869"/>
        <v>-3.174603174603171E-2</v>
      </c>
      <c r="T1549" s="65">
        <f t="shared" si="900"/>
        <v>0.82435597189695553</v>
      </c>
      <c r="U1549" s="65">
        <f t="shared" si="900"/>
        <v>0.7777777777777779</v>
      </c>
      <c r="V1549" s="65">
        <f t="shared" si="871"/>
        <v>0.72372881355932206</v>
      </c>
      <c r="W1549" s="65">
        <f t="shared" si="872"/>
        <v>0.70671962926183385</v>
      </c>
      <c r="X1549" s="61">
        <f t="shared" si="883"/>
        <v>0.18599311136624574</v>
      </c>
      <c r="Y1549" s="66">
        <f t="shared" si="873"/>
        <v>-1.2444444444444496E-2</v>
      </c>
      <c r="Z1549" s="61">
        <f t="shared" si="874"/>
        <v>0.13025661040101483</v>
      </c>
      <c r="AA1549" s="67">
        <f t="shared" si="875"/>
        <v>25.622499999999999</v>
      </c>
      <c r="AB1549" s="68">
        <f t="shared" si="876"/>
        <v>1.9906323185011576E-2</v>
      </c>
      <c r="AC1549" s="69">
        <f t="shared" si="877"/>
        <v>0.20011709601873523</v>
      </c>
      <c r="AD1549" s="70">
        <f>_xlfn.PERCENTILE.EXC(AC1549:$AC$5675,0.5)</f>
        <v>8.5454545454545422E-2</v>
      </c>
      <c r="AE1549" s="70">
        <f>_xlfn.PERCENTILE.EXC($AC1549:AC$5675,0.35)</f>
        <v>4.835287286886604E-2</v>
      </c>
      <c r="AF1549" s="71">
        <f t="shared" si="865"/>
        <v>3.3835412500495522E-2</v>
      </c>
      <c r="AG1549" s="70">
        <f t="shared" si="866"/>
        <v>-0.27366487307327381</v>
      </c>
      <c r="AH1549" s="70">
        <f t="shared" si="867"/>
        <v>-0.29773719104760293</v>
      </c>
      <c r="AI1549" s="61" t="str">
        <f t="shared" si="892"/>
        <v>Short VOL</v>
      </c>
      <c r="AJ1549" s="68" t="str">
        <f t="shared" si="893"/>
        <v>Short VOL</v>
      </c>
      <c r="AK1549" s="72" t="str">
        <f t="shared" si="894"/>
        <v>00631L</v>
      </c>
      <c r="AL1549" s="73">
        <f t="shared" si="884"/>
        <v>1</v>
      </c>
      <c r="AM1549" s="72" t="str">
        <f t="shared" si="897"/>
        <v>00631L</v>
      </c>
      <c r="AN1549" s="73">
        <f t="shared" si="885"/>
        <v>1</v>
      </c>
      <c r="AO1549" s="74" t="str">
        <f t="shared" si="891"/>
        <v>00631L</v>
      </c>
      <c r="AP1549" s="20">
        <f t="shared" si="886"/>
        <v>1</v>
      </c>
      <c r="AQ1549" s="74" t="str">
        <f t="shared" si="901"/>
        <v>00631L</v>
      </c>
      <c r="AR1549" s="20">
        <f t="shared" si="887"/>
        <v>1</v>
      </c>
      <c r="AS1549" s="74" t="str">
        <f t="shared" si="895"/>
        <v>00631L</v>
      </c>
      <c r="AT1549" s="20">
        <f t="shared" si="888"/>
        <v>1</v>
      </c>
      <c r="AU1549" s="74" t="str">
        <f t="shared" si="878"/>
        <v>00631L</v>
      </c>
      <c r="AV1549" s="20">
        <f t="shared" si="889"/>
        <v>1</v>
      </c>
      <c r="AW1549" s="74" t="str">
        <f t="shared" si="879"/>
        <v>00631L</v>
      </c>
      <c r="AX1549" s="20">
        <f t="shared" si="880"/>
        <v>1</v>
      </c>
      <c r="AY1549" s="20">
        <f t="shared" si="890"/>
        <v>0</v>
      </c>
      <c r="AZ1549" s="57">
        <v>44061</v>
      </c>
      <c r="BA1549" s="75">
        <v>21.81</v>
      </c>
      <c r="BB1549" s="90">
        <v>22.612500000000001</v>
      </c>
      <c r="BC1549" s="76">
        <f t="shared" si="898"/>
        <v>20.37562500000001</v>
      </c>
      <c r="BD1549" s="76">
        <f t="shared" si="899"/>
        <v>20.417041666666673</v>
      </c>
      <c r="BE1549" s="77">
        <f t="shared" si="868"/>
        <v>0.10978190853041267</v>
      </c>
      <c r="BF1549" s="77">
        <f t="shared" si="896"/>
        <v>6.8225277494902745E-2</v>
      </c>
    </row>
    <row r="1550" spans="1:58" s="23" customFormat="1" ht="15.75" customHeight="1" x14ac:dyDescent="0.4">
      <c r="A1550" s="57">
        <v>44057</v>
      </c>
      <c r="B1550" s="112">
        <v>23.274999999999999</v>
      </c>
      <c r="C1550" s="112">
        <v>26.975000000000001</v>
      </c>
      <c r="D1550" s="112">
        <v>30.05</v>
      </c>
      <c r="E1550" s="112">
        <v>28.774999999999999</v>
      </c>
      <c r="F1550" s="112">
        <v>28.3</v>
      </c>
      <c r="G1550" s="112">
        <v>28.675000000000001</v>
      </c>
      <c r="H1550" s="113">
        <v>28.324999999999999</v>
      </c>
      <c r="I1550" s="90">
        <f t="shared" si="881"/>
        <v>26.605</v>
      </c>
      <c r="J1550" s="90">
        <f t="shared" si="882"/>
        <v>29.7425</v>
      </c>
      <c r="K1550" s="114">
        <v>2</v>
      </c>
      <c r="L1550" s="115">
        <v>0.05</v>
      </c>
      <c r="M1550" s="90">
        <v>17.87</v>
      </c>
      <c r="N1550" s="90">
        <v>22.05</v>
      </c>
      <c r="O1550" s="90">
        <v>28.37</v>
      </c>
      <c r="P1550" s="90">
        <v>30.45</v>
      </c>
      <c r="Q1550" s="90">
        <v>30.95</v>
      </c>
      <c r="R1550" s="63">
        <f t="shared" si="870"/>
        <v>18.899999999999999</v>
      </c>
      <c r="S1550" s="64">
        <f t="shared" si="869"/>
        <v>-3.6150022593763351E-3</v>
      </c>
      <c r="T1550" s="65">
        <f t="shared" si="900"/>
        <v>0.81043083900226764</v>
      </c>
      <c r="U1550" s="65">
        <f t="shared" si="900"/>
        <v>0.77722946774762069</v>
      </c>
      <c r="V1550" s="65">
        <f t="shared" si="871"/>
        <v>0.72413793103448276</v>
      </c>
      <c r="W1550" s="65">
        <f t="shared" si="872"/>
        <v>0.71243941841680136</v>
      </c>
      <c r="X1550" s="61">
        <f t="shared" si="883"/>
        <v>0.15896885069817412</v>
      </c>
      <c r="Y1550" s="66">
        <f t="shared" si="873"/>
        <v>-1.563857515204168E-2</v>
      </c>
      <c r="Z1550" s="61">
        <f t="shared" si="874"/>
        <v>0.11792896072166884</v>
      </c>
      <c r="AA1550" s="67">
        <f t="shared" si="875"/>
        <v>26.605000000000004</v>
      </c>
      <c r="AB1550" s="68">
        <f t="shared" si="876"/>
        <v>5.5555555555555455E-2</v>
      </c>
      <c r="AC1550" s="69">
        <f t="shared" si="877"/>
        <v>0.206575963718821</v>
      </c>
      <c r="AD1550" s="70">
        <f>_xlfn.PERCENTILE.EXC(AC1550:$AC$5675,0.5)</f>
        <v>8.5420984926291341E-2</v>
      </c>
      <c r="AE1550" s="70">
        <f>_xlfn.PERCENTILE.EXC($AC1550:AC$5675,0.35)</f>
        <v>4.8342204651527873E-2</v>
      </c>
      <c r="AF1550" s="71">
        <f t="shared" ref="AF1550:AF1613" si="902">_xlfn.PERCENTILE.EXC($AC1550:$AC2550,0.28)</f>
        <v>3.3835412500495522E-2</v>
      </c>
      <c r="AG1550" s="70">
        <f t="shared" ref="AG1550:AG1613" si="903">_xlfn.PERCENTILE.EXC($AC1550:$AC2550,0.01)</f>
        <v>-0.27366487307327381</v>
      </c>
      <c r="AH1550" s="70">
        <f t="shared" ref="AH1550:AH1613" si="904">_xlfn.PERCENTILE.EXC($AC1550:$AC2550,0.005)</f>
        <v>-0.29773719104760293</v>
      </c>
      <c r="AI1550" s="61" t="str">
        <f t="shared" si="892"/>
        <v>Short VOL</v>
      </c>
      <c r="AJ1550" s="68" t="str">
        <f t="shared" si="893"/>
        <v>Short VOL</v>
      </c>
      <c r="AK1550" s="72" t="str">
        <f t="shared" si="894"/>
        <v>00631L</v>
      </c>
      <c r="AL1550" s="73">
        <f t="shared" si="884"/>
        <v>1</v>
      </c>
      <c r="AM1550" s="72" t="str">
        <f t="shared" si="897"/>
        <v>00631L</v>
      </c>
      <c r="AN1550" s="73">
        <f t="shared" si="885"/>
        <v>1</v>
      </c>
      <c r="AO1550" s="74" t="str">
        <f t="shared" si="891"/>
        <v>00631L</v>
      </c>
      <c r="AP1550" s="20">
        <f t="shared" si="886"/>
        <v>1</v>
      </c>
      <c r="AQ1550" s="74" t="str">
        <f t="shared" si="901"/>
        <v>00631L</v>
      </c>
      <c r="AR1550" s="20">
        <f t="shared" si="887"/>
        <v>1</v>
      </c>
      <c r="AS1550" s="74" t="str">
        <f t="shared" si="895"/>
        <v>00631L</v>
      </c>
      <c r="AT1550" s="20">
        <f t="shared" si="888"/>
        <v>1</v>
      </c>
      <c r="AU1550" s="74" t="str">
        <f t="shared" si="878"/>
        <v>00631L</v>
      </c>
      <c r="AV1550" s="20">
        <f t="shared" si="889"/>
        <v>1</v>
      </c>
      <c r="AW1550" s="74" t="str">
        <f t="shared" si="879"/>
        <v>00631L</v>
      </c>
      <c r="AX1550" s="20">
        <f t="shared" si="880"/>
        <v>1</v>
      </c>
      <c r="AY1550" s="20">
        <f t="shared" si="890"/>
        <v>0</v>
      </c>
      <c r="AZ1550" s="57">
        <v>44060</v>
      </c>
      <c r="BA1550" s="75">
        <v>22.61</v>
      </c>
      <c r="BB1550" s="90">
        <v>22.4</v>
      </c>
      <c r="BC1550" s="76">
        <f t="shared" si="898"/>
        <v>20.336250000000007</v>
      </c>
      <c r="BD1550" s="76">
        <f t="shared" si="899"/>
        <v>20.375583333333342</v>
      </c>
      <c r="BE1550" s="77">
        <f t="shared" si="868"/>
        <v>0.10148134488905236</v>
      </c>
      <c r="BF1550" s="77">
        <f t="shared" si="896"/>
        <v>0.109661482084357</v>
      </c>
    </row>
    <row r="1551" spans="1:58" s="23" customFormat="1" ht="15.75" customHeight="1" x14ac:dyDescent="0.4">
      <c r="A1551" s="57">
        <v>44056</v>
      </c>
      <c r="B1551" s="112">
        <v>23.225000000000001</v>
      </c>
      <c r="C1551" s="112">
        <v>26.824999999999999</v>
      </c>
      <c r="D1551" s="112">
        <v>30.024999999999999</v>
      </c>
      <c r="E1551" s="112">
        <v>28.574999999999999</v>
      </c>
      <c r="F1551" s="112">
        <v>27.824999999999999</v>
      </c>
      <c r="G1551" s="112">
        <v>28.274999999999999</v>
      </c>
      <c r="H1551" s="113">
        <v>27.925000000000001</v>
      </c>
      <c r="I1551" s="90">
        <f t="shared" si="881"/>
        <v>26.285</v>
      </c>
      <c r="J1551" s="90">
        <f t="shared" si="882"/>
        <v>29.544999999999998</v>
      </c>
      <c r="K1551" s="114">
        <v>3</v>
      </c>
      <c r="L1551" s="115">
        <v>0.05</v>
      </c>
      <c r="M1551" s="90">
        <v>18.54</v>
      </c>
      <c r="N1551" s="90">
        <v>22.13</v>
      </c>
      <c r="O1551" s="90">
        <v>28.17</v>
      </c>
      <c r="P1551" s="90">
        <v>30.05</v>
      </c>
      <c r="Q1551" s="90">
        <v>30.11</v>
      </c>
      <c r="R1551" s="63">
        <f t="shared" si="870"/>
        <v>17.549999999999997</v>
      </c>
      <c r="S1551" s="64">
        <f t="shared" si="869"/>
        <v>-6.7324955116697541E-3</v>
      </c>
      <c r="T1551" s="65">
        <f t="shared" si="900"/>
        <v>0.83777677361048353</v>
      </c>
      <c r="U1551" s="65">
        <f t="shared" si="900"/>
        <v>0.7855875044373446</v>
      </c>
      <c r="V1551" s="65">
        <f t="shared" si="871"/>
        <v>0.73643926788685521</v>
      </c>
      <c r="W1551" s="65">
        <f t="shared" si="872"/>
        <v>0.73497177017602122</v>
      </c>
      <c r="X1551" s="61">
        <f t="shared" si="883"/>
        <v>0.15500538213132389</v>
      </c>
      <c r="Y1551" s="66">
        <f t="shared" si="873"/>
        <v>-2.2747156605424274E-2</v>
      </c>
      <c r="Z1551" s="61">
        <f t="shared" si="874"/>
        <v>0.12402510937797215</v>
      </c>
      <c r="AA1551" s="67">
        <f t="shared" si="875"/>
        <v>26.285</v>
      </c>
      <c r="AB1551" s="68">
        <f t="shared" si="876"/>
        <v>4.9480343425214755E-2</v>
      </c>
      <c r="AC1551" s="69">
        <f t="shared" si="877"/>
        <v>0.18775417984636247</v>
      </c>
      <c r="AD1551" s="70">
        <f>_xlfn.PERCENTILE.EXC(AC1551:$AC$5675,0.5)</f>
        <v>8.5387424398037259E-2</v>
      </c>
      <c r="AE1551" s="70">
        <f>_xlfn.PERCENTILE.EXC($AC1551:AC$5675,0.35)</f>
        <v>4.8331536434189706E-2</v>
      </c>
      <c r="AF1551" s="71">
        <f t="shared" si="902"/>
        <v>3.3835412500495522E-2</v>
      </c>
      <c r="AG1551" s="70">
        <f t="shared" si="903"/>
        <v>-0.27366487307327381</v>
      </c>
      <c r="AH1551" s="70">
        <f t="shared" si="904"/>
        <v>-0.29773719104760293</v>
      </c>
      <c r="AI1551" s="61" t="str">
        <f t="shared" si="892"/>
        <v>Short VOL</v>
      </c>
      <c r="AJ1551" s="68" t="str">
        <f t="shared" si="893"/>
        <v>Short VOL</v>
      </c>
      <c r="AK1551" s="72" t="str">
        <f t="shared" si="894"/>
        <v>00631L</v>
      </c>
      <c r="AL1551" s="73">
        <f t="shared" si="884"/>
        <v>1</v>
      </c>
      <c r="AM1551" s="72" t="str">
        <f t="shared" si="897"/>
        <v>00631L</v>
      </c>
      <c r="AN1551" s="73">
        <f t="shared" si="885"/>
        <v>1</v>
      </c>
      <c r="AO1551" s="74" t="str">
        <f t="shared" si="891"/>
        <v>00631L</v>
      </c>
      <c r="AP1551" s="20">
        <f t="shared" si="886"/>
        <v>1</v>
      </c>
      <c r="AQ1551" s="74" t="str">
        <f t="shared" si="901"/>
        <v>00631L</v>
      </c>
      <c r="AR1551" s="20">
        <f t="shared" si="887"/>
        <v>1</v>
      </c>
      <c r="AS1551" s="74" t="str">
        <f t="shared" si="895"/>
        <v>00631L</v>
      </c>
      <c r="AT1551" s="20">
        <f t="shared" si="888"/>
        <v>1</v>
      </c>
      <c r="AU1551" s="74" t="str">
        <f t="shared" si="878"/>
        <v>00631L</v>
      </c>
      <c r="AV1551" s="20">
        <f t="shared" si="889"/>
        <v>1</v>
      </c>
      <c r="AW1551" s="74" t="str">
        <f t="shared" si="879"/>
        <v>00631L</v>
      </c>
      <c r="AX1551" s="20">
        <f t="shared" si="880"/>
        <v>1</v>
      </c>
      <c r="AY1551" s="20">
        <f t="shared" si="890"/>
        <v>0</v>
      </c>
      <c r="AZ1551" s="57">
        <v>44057</v>
      </c>
      <c r="BA1551" s="75">
        <v>22.41</v>
      </c>
      <c r="BB1551" s="90">
        <v>22.375</v>
      </c>
      <c r="BC1551" s="76">
        <f t="shared" si="898"/>
        <v>20.30520833333334</v>
      </c>
      <c r="BD1551" s="76">
        <f t="shared" si="899"/>
        <v>20.336416666666672</v>
      </c>
      <c r="BE1551" s="77">
        <f t="shared" si="868"/>
        <v>0.1019340275996508</v>
      </c>
      <c r="BF1551" s="77">
        <f t="shared" si="896"/>
        <v>0.10196404643558121</v>
      </c>
    </row>
    <row r="1552" spans="1:58" s="23" customFormat="1" ht="15.75" customHeight="1" x14ac:dyDescent="0.4">
      <c r="A1552" s="57">
        <v>44055</v>
      </c>
      <c r="B1552" s="112">
        <v>23.274999999999999</v>
      </c>
      <c r="C1552" s="112">
        <v>26.875</v>
      </c>
      <c r="D1552" s="112">
        <v>30.024999999999999</v>
      </c>
      <c r="E1552" s="112">
        <v>28.524999999999999</v>
      </c>
      <c r="F1552" s="112">
        <v>27.675000000000001</v>
      </c>
      <c r="G1552" s="112">
        <v>28.074999999999999</v>
      </c>
      <c r="H1552" s="113">
        <v>27.725000000000001</v>
      </c>
      <c r="I1552" s="90">
        <f t="shared" si="881"/>
        <v>26.155000000000001</v>
      </c>
      <c r="J1552" s="90">
        <f t="shared" si="882"/>
        <v>29.395</v>
      </c>
      <c r="K1552" s="114">
        <v>4</v>
      </c>
      <c r="L1552" s="115">
        <v>0.05</v>
      </c>
      <c r="M1552" s="90">
        <v>18.899999999999999</v>
      </c>
      <c r="N1552" s="90">
        <v>22.28</v>
      </c>
      <c r="O1552" s="90">
        <v>28.12</v>
      </c>
      <c r="P1552" s="90">
        <v>29.85</v>
      </c>
      <c r="Q1552" s="90">
        <v>30.06</v>
      </c>
      <c r="R1552" s="63">
        <f t="shared" si="870"/>
        <v>16.79</v>
      </c>
      <c r="S1552" s="64">
        <f t="shared" si="869"/>
        <v>-7.2825634623387425E-2</v>
      </c>
      <c r="T1552" s="65">
        <f t="shared" si="900"/>
        <v>0.84829443447037689</v>
      </c>
      <c r="U1552" s="65">
        <f t="shared" si="900"/>
        <v>0.79231863442389761</v>
      </c>
      <c r="V1552" s="65">
        <f t="shared" si="871"/>
        <v>0.74639865996649912</v>
      </c>
      <c r="W1552" s="65">
        <f t="shared" si="872"/>
        <v>0.74118429807052566</v>
      </c>
      <c r="X1552" s="61">
        <f t="shared" si="883"/>
        <v>0.15467239527389912</v>
      </c>
      <c r="Y1552" s="66">
        <f t="shared" si="873"/>
        <v>-2.8045574057843897E-2</v>
      </c>
      <c r="Z1552" s="61">
        <f t="shared" si="874"/>
        <v>0.12387688778436239</v>
      </c>
      <c r="AA1552" s="67">
        <f t="shared" si="875"/>
        <v>26.155000000000001</v>
      </c>
      <c r="AB1552" s="68">
        <f t="shared" si="876"/>
        <v>4.4658886894075288E-2</v>
      </c>
      <c r="AC1552" s="69">
        <f t="shared" si="877"/>
        <v>0.17392280071813285</v>
      </c>
      <c r="AD1552" s="70">
        <f>_xlfn.PERCENTILE.EXC(AC1552:$AC$5675,0.5)</f>
        <v>8.5377206982923282E-2</v>
      </c>
      <c r="AE1552" s="70">
        <f>_xlfn.PERCENTILE.EXC($AC1552:AC$5675,0.35)</f>
        <v>4.830776978784173E-2</v>
      </c>
      <c r="AF1552" s="71">
        <f t="shared" si="902"/>
        <v>3.3835412500495522E-2</v>
      </c>
      <c r="AG1552" s="70">
        <f t="shared" si="903"/>
        <v>-0.27366487307327381</v>
      </c>
      <c r="AH1552" s="70">
        <f t="shared" si="904"/>
        <v>-0.29773719104760293</v>
      </c>
      <c r="AI1552" s="61" t="str">
        <f t="shared" si="892"/>
        <v>Short VOL</v>
      </c>
      <c r="AJ1552" s="68" t="str">
        <f t="shared" si="893"/>
        <v>Short VOL</v>
      </c>
      <c r="AK1552" s="72" t="str">
        <f t="shared" si="894"/>
        <v>00631L</v>
      </c>
      <c r="AL1552" s="73">
        <f t="shared" si="884"/>
        <v>1</v>
      </c>
      <c r="AM1552" s="72" t="str">
        <f t="shared" si="897"/>
        <v>00631L</v>
      </c>
      <c r="AN1552" s="73">
        <f t="shared" si="885"/>
        <v>1</v>
      </c>
      <c r="AO1552" s="74" t="str">
        <f t="shared" si="891"/>
        <v>00631L</v>
      </c>
      <c r="AP1552" s="20">
        <f t="shared" si="886"/>
        <v>1</v>
      </c>
      <c r="AQ1552" s="74" t="str">
        <f t="shared" si="901"/>
        <v>00631L</v>
      </c>
      <c r="AR1552" s="20">
        <f t="shared" si="887"/>
        <v>1</v>
      </c>
      <c r="AS1552" s="74" t="str">
        <f t="shared" si="895"/>
        <v>00631L</v>
      </c>
      <c r="AT1552" s="20">
        <f t="shared" si="888"/>
        <v>1</v>
      </c>
      <c r="AU1552" s="74" t="str">
        <f t="shared" si="878"/>
        <v>00631L</v>
      </c>
      <c r="AV1552" s="20">
        <f t="shared" si="889"/>
        <v>1</v>
      </c>
      <c r="AW1552" s="74" t="str">
        <f t="shared" si="879"/>
        <v>00631L</v>
      </c>
      <c r="AX1552" s="20">
        <f t="shared" si="880"/>
        <v>1</v>
      </c>
      <c r="AY1552" s="20">
        <f t="shared" si="890"/>
        <v>0</v>
      </c>
      <c r="AZ1552" s="57">
        <v>44056</v>
      </c>
      <c r="BA1552" s="75">
        <v>22.4</v>
      </c>
      <c r="BB1552" s="90">
        <v>22.087499999999999</v>
      </c>
      <c r="BC1552" s="76">
        <f t="shared" si="898"/>
        <v>20.287708333333338</v>
      </c>
      <c r="BD1552" s="76">
        <f t="shared" si="899"/>
        <v>20.305625000000006</v>
      </c>
      <c r="BE1552" s="77">
        <f t="shared" si="868"/>
        <v>8.8713404052124828E-2</v>
      </c>
      <c r="BF1552" s="77">
        <f t="shared" si="896"/>
        <v>0.10314260211148348</v>
      </c>
    </row>
    <row r="1553" spans="1:58" s="23" customFormat="1" ht="15.75" customHeight="1" x14ac:dyDescent="0.4">
      <c r="A1553" s="57">
        <v>44054</v>
      </c>
      <c r="B1553" s="112">
        <v>24.925000000000001</v>
      </c>
      <c r="C1553" s="112">
        <v>28.175000000000001</v>
      </c>
      <c r="D1553" s="112">
        <v>30.975000000000001</v>
      </c>
      <c r="E1553" s="112">
        <v>29.274999999999999</v>
      </c>
      <c r="F1553" s="112">
        <v>28.225000000000001</v>
      </c>
      <c r="G1553" s="112">
        <v>28.625</v>
      </c>
      <c r="H1553" s="113">
        <v>28.225000000000001</v>
      </c>
      <c r="I1553" s="90">
        <f t="shared" si="881"/>
        <v>27.362500000000001</v>
      </c>
      <c r="J1553" s="90">
        <f t="shared" si="882"/>
        <v>30.275000000000002</v>
      </c>
      <c r="K1553" s="114">
        <v>5</v>
      </c>
      <c r="L1553" s="115">
        <v>0.05</v>
      </c>
      <c r="M1553" s="90">
        <v>21.89</v>
      </c>
      <c r="N1553" s="90">
        <v>24.03</v>
      </c>
      <c r="O1553" s="90">
        <v>29.17</v>
      </c>
      <c r="P1553" s="90">
        <v>30.79</v>
      </c>
      <c r="Q1553" s="90">
        <v>30.81</v>
      </c>
      <c r="R1553" s="63">
        <f t="shared" si="870"/>
        <v>14.04</v>
      </c>
      <c r="S1553" s="64">
        <f t="shared" si="869"/>
        <v>8.5856303660189884E-2</v>
      </c>
      <c r="T1553" s="65">
        <f t="shared" si="900"/>
        <v>0.91094465251768619</v>
      </c>
      <c r="U1553" s="65">
        <f t="shared" si="900"/>
        <v>0.82379156667809394</v>
      </c>
      <c r="V1553" s="65">
        <f t="shared" si="871"/>
        <v>0.78044819746671001</v>
      </c>
      <c r="W1553" s="65">
        <f t="shared" si="872"/>
        <v>0.77994157740993186</v>
      </c>
      <c r="X1553" s="61">
        <f t="shared" si="883"/>
        <v>0.13039117352056168</v>
      </c>
      <c r="Y1553" s="66">
        <f t="shared" si="873"/>
        <v>-3.5866780529461906E-2</v>
      </c>
      <c r="Z1553" s="61">
        <f t="shared" si="874"/>
        <v>0.10644129739607132</v>
      </c>
      <c r="AA1553" s="67">
        <f t="shared" si="875"/>
        <v>27.362500000000001</v>
      </c>
      <c r="AB1553" s="68">
        <f t="shared" si="876"/>
        <v>3.7245110278818126E-2</v>
      </c>
      <c r="AC1553" s="69">
        <f t="shared" si="877"/>
        <v>0.13868081564710777</v>
      </c>
      <c r="AD1553" s="70">
        <f>_xlfn.PERCENTILE.EXC(AC1553:$AC$5675,0.5)</f>
        <v>8.5366989567809304E-2</v>
      </c>
      <c r="AE1553" s="70">
        <f>_xlfn.PERCENTILE.EXC($AC1553:AC$5675,0.35)</f>
        <v>4.8278763769889821E-2</v>
      </c>
      <c r="AF1553" s="71">
        <f t="shared" si="902"/>
        <v>3.3835412500495522E-2</v>
      </c>
      <c r="AG1553" s="70">
        <f t="shared" si="903"/>
        <v>-0.27366487307327381</v>
      </c>
      <c r="AH1553" s="70">
        <f t="shared" si="904"/>
        <v>-0.29773719104760293</v>
      </c>
      <c r="AI1553" s="61" t="str">
        <f t="shared" si="892"/>
        <v>Short VOL</v>
      </c>
      <c r="AJ1553" s="68" t="str">
        <f t="shared" si="893"/>
        <v>Short VOL</v>
      </c>
      <c r="AK1553" s="72" t="str">
        <f t="shared" si="894"/>
        <v>00631L</v>
      </c>
      <c r="AL1553" s="73">
        <f t="shared" si="884"/>
        <v>1</v>
      </c>
      <c r="AM1553" s="72" t="str">
        <f t="shared" si="897"/>
        <v>00631L</v>
      </c>
      <c r="AN1553" s="73">
        <f t="shared" si="885"/>
        <v>1</v>
      </c>
      <c r="AO1553" s="74" t="str">
        <f t="shared" si="891"/>
        <v>00631L</v>
      </c>
      <c r="AP1553" s="20">
        <f t="shared" si="886"/>
        <v>1</v>
      </c>
      <c r="AQ1553" s="74" t="str">
        <f t="shared" si="901"/>
        <v>00631L</v>
      </c>
      <c r="AR1553" s="20">
        <f t="shared" si="887"/>
        <v>1</v>
      </c>
      <c r="AS1553" s="74" t="str">
        <f t="shared" si="895"/>
        <v>00631L</v>
      </c>
      <c r="AT1553" s="20">
        <f t="shared" si="888"/>
        <v>1</v>
      </c>
      <c r="AU1553" s="74" t="str">
        <f t="shared" si="878"/>
        <v>00631L</v>
      </c>
      <c r="AV1553" s="20">
        <f t="shared" si="889"/>
        <v>1</v>
      </c>
      <c r="AW1553" s="74" t="str">
        <f t="shared" si="879"/>
        <v>00631L</v>
      </c>
      <c r="AX1553" s="20">
        <f t="shared" si="880"/>
        <v>1</v>
      </c>
      <c r="AY1553" s="20">
        <f t="shared" si="890"/>
        <v>0</v>
      </c>
      <c r="AZ1553" s="57">
        <v>44055</v>
      </c>
      <c r="BA1553" s="75">
        <v>22.23</v>
      </c>
      <c r="BB1553" s="90">
        <v>21.9</v>
      </c>
      <c r="BC1553" s="76">
        <f t="shared" si="898"/>
        <v>20.279166666666672</v>
      </c>
      <c r="BD1553" s="76">
        <f t="shared" si="899"/>
        <v>20.290083333333335</v>
      </c>
      <c r="BE1553" s="77">
        <f t="shared" ref="BE1553:BE1616" si="905">(BB1553-BC1553)/BC1553</f>
        <v>7.9926032463529528E-2</v>
      </c>
      <c r="BF1553" s="77">
        <f t="shared" si="896"/>
        <v>9.5609102969020088E-2</v>
      </c>
    </row>
    <row r="1554" spans="1:58" s="23" customFormat="1" ht="15.75" customHeight="1" x14ac:dyDescent="0.4">
      <c r="A1554" s="57">
        <v>44053</v>
      </c>
      <c r="B1554" s="112">
        <v>23.774999999999999</v>
      </c>
      <c r="C1554" s="112">
        <v>27.125</v>
      </c>
      <c r="D1554" s="112">
        <v>30.024999999999999</v>
      </c>
      <c r="E1554" s="112">
        <v>28.574999999999999</v>
      </c>
      <c r="F1554" s="112">
        <v>27.625</v>
      </c>
      <c r="G1554" s="112">
        <v>28.074999999999999</v>
      </c>
      <c r="H1554" s="113">
        <v>27.725000000000001</v>
      </c>
      <c r="I1554" s="90">
        <f t="shared" si="881"/>
        <v>26.12</v>
      </c>
      <c r="J1554" s="90">
        <f t="shared" si="882"/>
        <v>29.154999999999998</v>
      </c>
      <c r="K1554" s="114">
        <v>6</v>
      </c>
      <c r="L1554" s="115">
        <v>0.05</v>
      </c>
      <c r="M1554" s="90">
        <v>18.88</v>
      </c>
      <c r="N1554" s="90">
        <v>22.13</v>
      </c>
      <c r="O1554" s="90">
        <v>28.05</v>
      </c>
      <c r="P1554" s="90">
        <v>29.91</v>
      </c>
      <c r="Q1554" s="90">
        <v>30.2</v>
      </c>
      <c r="R1554" s="63">
        <f t="shared" si="870"/>
        <v>16.950000000000003</v>
      </c>
      <c r="S1554" s="64">
        <f t="shared" ref="S1554:S1617" si="906">(N1554-N1555)/N1555</f>
        <v>-3.6019810895993628E-3</v>
      </c>
      <c r="T1554" s="65">
        <f t="shared" si="900"/>
        <v>0.85314053321283323</v>
      </c>
      <c r="U1554" s="65">
        <f t="shared" si="900"/>
        <v>0.78894830659536541</v>
      </c>
      <c r="V1554" s="65">
        <f t="shared" si="871"/>
        <v>0.73988632564359746</v>
      </c>
      <c r="W1554" s="65">
        <f t="shared" si="872"/>
        <v>0.73278145695364238</v>
      </c>
      <c r="X1554" s="61">
        <f t="shared" si="883"/>
        <v>0.14090431125131447</v>
      </c>
      <c r="Y1554" s="66">
        <f t="shared" si="873"/>
        <v>-2.9746281714785577E-2</v>
      </c>
      <c r="Z1554" s="61">
        <f t="shared" si="874"/>
        <v>0.11619448698315453</v>
      </c>
      <c r="AA1554" s="67">
        <f t="shared" si="875"/>
        <v>26.119999999999997</v>
      </c>
      <c r="AB1554" s="68">
        <f t="shared" si="876"/>
        <v>7.4333483958427454E-2</v>
      </c>
      <c r="AC1554" s="69">
        <f t="shared" si="877"/>
        <v>0.18029823768639849</v>
      </c>
      <c r="AD1554" s="70">
        <f>_xlfn.PERCENTILE.EXC(AC1554:$AC$5675,0.5)</f>
        <v>8.5351266117790217E-2</v>
      </c>
      <c r="AE1554" s="70">
        <f>_xlfn.PERCENTILE.EXC($AC1554:AC$5675,0.35)</f>
        <v>4.8249757751937926E-2</v>
      </c>
      <c r="AF1554" s="71">
        <f t="shared" si="902"/>
        <v>3.3835412500495522E-2</v>
      </c>
      <c r="AG1554" s="70">
        <f t="shared" si="903"/>
        <v>-0.27366487307327381</v>
      </c>
      <c r="AH1554" s="70">
        <f t="shared" si="904"/>
        <v>-0.29773719104760293</v>
      </c>
      <c r="AI1554" s="61" t="str">
        <f t="shared" si="892"/>
        <v>Short VOL</v>
      </c>
      <c r="AJ1554" s="68" t="str">
        <f t="shared" si="893"/>
        <v>Short VOL</v>
      </c>
      <c r="AK1554" s="72" t="str">
        <f t="shared" si="894"/>
        <v>00631L</v>
      </c>
      <c r="AL1554" s="73">
        <f t="shared" si="884"/>
        <v>1</v>
      </c>
      <c r="AM1554" s="72" t="str">
        <f t="shared" si="897"/>
        <v>00631L</v>
      </c>
      <c r="AN1554" s="73">
        <f t="shared" si="885"/>
        <v>1</v>
      </c>
      <c r="AO1554" s="74" t="str">
        <f t="shared" si="891"/>
        <v>00631L</v>
      </c>
      <c r="AP1554" s="20">
        <f t="shared" si="886"/>
        <v>1</v>
      </c>
      <c r="AQ1554" s="74" t="str">
        <f t="shared" si="901"/>
        <v>00631L</v>
      </c>
      <c r="AR1554" s="20">
        <f t="shared" si="887"/>
        <v>1</v>
      </c>
      <c r="AS1554" s="74" t="str">
        <f t="shared" si="895"/>
        <v>00631L</v>
      </c>
      <c r="AT1554" s="20">
        <f t="shared" si="888"/>
        <v>1</v>
      </c>
      <c r="AU1554" s="74" t="str">
        <f t="shared" si="878"/>
        <v>00631L</v>
      </c>
      <c r="AV1554" s="20">
        <f t="shared" si="889"/>
        <v>1</v>
      </c>
      <c r="AW1554" s="74" t="str">
        <f t="shared" si="879"/>
        <v>00631L</v>
      </c>
      <c r="AX1554" s="20">
        <f t="shared" si="880"/>
        <v>1</v>
      </c>
      <c r="AY1554" s="20">
        <f t="shared" si="890"/>
        <v>0</v>
      </c>
      <c r="AZ1554" s="57">
        <v>44054</v>
      </c>
      <c r="BA1554" s="75">
        <v>21.92</v>
      </c>
      <c r="BB1554" s="90">
        <v>21.7</v>
      </c>
      <c r="BC1554" s="76">
        <f t="shared" si="898"/>
        <v>20.271875000000005</v>
      </c>
      <c r="BD1554" s="76">
        <f t="shared" si="899"/>
        <v>20.279500000000002</v>
      </c>
      <c r="BE1554" s="77">
        <f t="shared" si="905"/>
        <v>7.0448589486665339E-2</v>
      </c>
      <c r="BF1554" s="77">
        <f t="shared" si="896"/>
        <v>8.0894499371286233E-2</v>
      </c>
    </row>
    <row r="1555" spans="1:58" s="23" customFormat="1" ht="15.75" customHeight="1" x14ac:dyDescent="0.4">
      <c r="A1555" s="57">
        <v>44050</v>
      </c>
      <c r="B1555" s="112">
        <v>24.625</v>
      </c>
      <c r="C1555" s="112">
        <v>27.824999999999999</v>
      </c>
      <c r="D1555" s="112">
        <v>30.524999999999999</v>
      </c>
      <c r="E1555" s="112">
        <v>28.975000000000001</v>
      </c>
      <c r="F1555" s="112">
        <v>27.975000000000001</v>
      </c>
      <c r="G1555" s="112">
        <v>28.425000000000001</v>
      </c>
      <c r="H1555" s="113">
        <v>28.024999999999999</v>
      </c>
      <c r="I1555" s="90">
        <f t="shared" si="881"/>
        <v>26.704999999999998</v>
      </c>
      <c r="J1555" s="90">
        <f t="shared" si="882"/>
        <v>29.58</v>
      </c>
      <c r="K1555" s="114">
        <v>7</v>
      </c>
      <c r="L1555" s="115">
        <v>0.05</v>
      </c>
      <c r="M1555" s="90">
        <v>18.079999999999998</v>
      </c>
      <c r="N1555" s="90">
        <v>22.21</v>
      </c>
      <c r="O1555" s="90">
        <v>28.28</v>
      </c>
      <c r="P1555" s="90">
        <v>30.22</v>
      </c>
      <c r="Q1555" s="90">
        <v>30.27</v>
      </c>
      <c r="R1555" s="63">
        <f t="shared" si="870"/>
        <v>18.21</v>
      </c>
      <c r="S1555" s="64">
        <f t="shared" si="906"/>
        <v>-1.9426048565121312E-2</v>
      </c>
      <c r="T1555" s="65">
        <f t="shared" si="900"/>
        <v>0.81404772624943711</v>
      </c>
      <c r="U1555" s="65">
        <f t="shared" si="900"/>
        <v>0.78536067892503536</v>
      </c>
      <c r="V1555" s="65">
        <f t="shared" si="871"/>
        <v>0.73494374586366651</v>
      </c>
      <c r="W1555" s="65">
        <f t="shared" si="872"/>
        <v>0.73372976544433433</v>
      </c>
      <c r="X1555" s="61">
        <f t="shared" si="883"/>
        <v>0.12994923857868018</v>
      </c>
      <c r="Y1555" s="66">
        <f t="shared" si="873"/>
        <v>-3.2786885245901738E-2</v>
      </c>
      <c r="Z1555" s="61">
        <f t="shared" si="874"/>
        <v>0.10765774199588093</v>
      </c>
      <c r="AA1555" s="67">
        <f t="shared" si="875"/>
        <v>26.704999999999998</v>
      </c>
      <c r="AB1555" s="68">
        <f t="shared" si="876"/>
        <v>0.10873480414227821</v>
      </c>
      <c r="AC1555" s="69">
        <f t="shared" si="877"/>
        <v>0.2023863124718594</v>
      </c>
      <c r="AD1555" s="70">
        <f>_xlfn.PERCENTILE.EXC(AC1555:$AC$5675,0.5)</f>
        <v>8.533554266777113E-2</v>
      </c>
      <c r="AE1555" s="70">
        <f>_xlfn.PERCENTILE.EXC($AC1555:AC$5675,0.35)</f>
        <v>4.8220744944968141E-2</v>
      </c>
      <c r="AF1555" s="71">
        <f t="shared" si="902"/>
        <v>3.3835412500495522E-2</v>
      </c>
      <c r="AG1555" s="70">
        <f t="shared" si="903"/>
        <v>-0.27366487307327381</v>
      </c>
      <c r="AH1555" s="70">
        <f t="shared" si="904"/>
        <v>-0.29773719104760293</v>
      </c>
      <c r="AI1555" s="61" t="str">
        <f t="shared" si="892"/>
        <v>Short VOL</v>
      </c>
      <c r="AJ1555" s="68" t="str">
        <f t="shared" si="893"/>
        <v>Short VOL</v>
      </c>
      <c r="AK1555" s="72" t="str">
        <f t="shared" si="894"/>
        <v>00631L</v>
      </c>
      <c r="AL1555" s="73">
        <f t="shared" si="884"/>
        <v>1</v>
      </c>
      <c r="AM1555" s="72" t="str">
        <f t="shared" si="897"/>
        <v>00631L</v>
      </c>
      <c r="AN1555" s="73">
        <f t="shared" si="885"/>
        <v>1</v>
      </c>
      <c r="AO1555" s="74" t="str">
        <f t="shared" si="891"/>
        <v>00631L</v>
      </c>
      <c r="AP1555" s="20">
        <f t="shared" si="886"/>
        <v>1</v>
      </c>
      <c r="AQ1555" s="74" t="str">
        <f t="shared" si="901"/>
        <v>00631L</v>
      </c>
      <c r="AR1555" s="20">
        <f t="shared" si="887"/>
        <v>1</v>
      </c>
      <c r="AS1555" s="74" t="str">
        <f t="shared" si="895"/>
        <v>00631L</v>
      </c>
      <c r="AT1555" s="20">
        <f t="shared" si="888"/>
        <v>1</v>
      </c>
      <c r="AU1555" s="74" t="str">
        <f t="shared" si="878"/>
        <v>00631L</v>
      </c>
      <c r="AV1555" s="20">
        <f t="shared" si="889"/>
        <v>1</v>
      </c>
      <c r="AW1555" s="74" t="str">
        <f t="shared" si="879"/>
        <v>00631L</v>
      </c>
      <c r="AX1555" s="20">
        <f t="shared" si="880"/>
        <v>1</v>
      </c>
      <c r="AY1555" s="20">
        <f t="shared" si="890"/>
        <v>0</v>
      </c>
      <c r="AZ1555" s="57">
        <v>44053</v>
      </c>
      <c r="BA1555" s="75">
        <v>21.88</v>
      </c>
      <c r="BB1555" s="90">
        <v>21.324999999999999</v>
      </c>
      <c r="BC1555" s="76">
        <f t="shared" si="898"/>
        <v>20.27833333333334</v>
      </c>
      <c r="BD1555" s="76">
        <f t="shared" si="899"/>
        <v>20.274875000000009</v>
      </c>
      <c r="BE1555" s="77">
        <f t="shared" si="905"/>
        <v>5.1615024245910711E-2</v>
      </c>
      <c r="BF1555" s="77">
        <f t="shared" si="896"/>
        <v>7.9168182294588232E-2</v>
      </c>
    </row>
    <row r="1556" spans="1:58" s="23" customFormat="1" ht="15.75" customHeight="1" x14ac:dyDescent="0.4">
      <c r="A1556" s="57">
        <v>44049</v>
      </c>
      <c r="B1556" s="112">
        <v>24.875</v>
      </c>
      <c r="C1556" s="112">
        <v>27.875</v>
      </c>
      <c r="D1556" s="112">
        <v>30.425000000000001</v>
      </c>
      <c r="E1556" s="112">
        <v>28.85</v>
      </c>
      <c r="F1556" s="112">
        <v>27.875</v>
      </c>
      <c r="G1556" s="112">
        <v>28.274999999999999</v>
      </c>
      <c r="H1556" s="113">
        <v>27.875</v>
      </c>
      <c r="I1556" s="90">
        <f t="shared" si="881"/>
        <v>26.675000000000001</v>
      </c>
      <c r="J1556" s="90">
        <f t="shared" si="882"/>
        <v>29.405000000000001</v>
      </c>
      <c r="K1556" s="114">
        <v>8</v>
      </c>
      <c r="L1556" s="115">
        <v>0.05</v>
      </c>
      <c r="M1556" s="90">
        <v>19.399999999999999</v>
      </c>
      <c r="N1556" s="90">
        <v>22.65</v>
      </c>
      <c r="O1556" s="90">
        <v>28.2</v>
      </c>
      <c r="P1556" s="90">
        <v>30.11</v>
      </c>
      <c r="Q1556" s="90">
        <v>30.09</v>
      </c>
      <c r="R1556" s="63">
        <f t="shared" si="870"/>
        <v>16.260000000000005</v>
      </c>
      <c r="S1556" s="64">
        <f t="shared" si="906"/>
        <v>-1.4789038712483684E-2</v>
      </c>
      <c r="T1556" s="65">
        <f t="shared" si="900"/>
        <v>0.85651214128035325</v>
      </c>
      <c r="U1556" s="65">
        <f t="shared" si="900"/>
        <v>0.80319148936170215</v>
      </c>
      <c r="V1556" s="65">
        <f t="shared" si="871"/>
        <v>0.7522417801394885</v>
      </c>
      <c r="W1556" s="65">
        <f t="shared" si="872"/>
        <v>0.75274177467597203</v>
      </c>
      <c r="X1556" s="61">
        <f t="shared" si="883"/>
        <v>0.12060301507537688</v>
      </c>
      <c r="Y1556" s="66">
        <f t="shared" si="873"/>
        <v>-3.3795493934142162E-2</v>
      </c>
      <c r="Z1556" s="61">
        <f t="shared" si="874"/>
        <v>0.10234301780693535</v>
      </c>
      <c r="AA1556" s="67">
        <f t="shared" si="875"/>
        <v>26.674999999999997</v>
      </c>
      <c r="AB1556" s="68">
        <f t="shared" si="876"/>
        <v>9.8233995584989034E-2</v>
      </c>
      <c r="AC1556" s="69">
        <f t="shared" si="877"/>
        <v>0.17770419426048559</v>
      </c>
      <c r="AD1556" s="70">
        <f>_xlfn.PERCENTILE.EXC(AC1556:$AC$5675,0.5)</f>
        <v>8.5291446245546326E-2</v>
      </c>
      <c r="AE1556" s="70">
        <f>_xlfn.PERCENTILE.EXC($AC1556:AC$5675,0.35)</f>
        <v>4.8191731006495389E-2</v>
      </c>
      <c r="AF1556" s="71">
        <f t="shared" si="902"/>
        <v>3.3835412500495522E-2</v>
      </c>
      <c r="AG1556" s="70">
        <f t="shared" si="903"/>
        <v>-0.27366487307327381</v>
      </c>
      <c r="AH1556" s="70">
        <f t="shared" si="904"/>
        <v>-0.29773719104760293</v>
      </c>
      <c r="AI1556" s="61" t="str">
        <f t="shared" si="892"/>
        <v>Short VOL</v>
      </c>
      <c r="AJ1556" s="68" t="str">
        <f t="shared" si="893"/>
        <v>Short VOL</v>
      </c>
      <c r="AK1556" s="72" t="str">
        <f t="shared" si="894"/>
        <v>00631L</v>
      </c>
      <c r="AL1556" s="73">
        <f t="shared" si="884"/>
        <v>1</v>
      </c>
      <c r="AM1556" s="72" t="str">
        <f t="shared" si="897"/>
        <v>00631L</v>
      </c>
      <c r="AN1556" s="73">
        <f t="shared" si="885"/>
        <v>1</v>
      </c>
      <c r="AO1556" s="74" t="str">
        <f t="shared" si="891"/>
        <v>00631L</v>
      </c>
      <c r="AP1556" s="20">
        <f t="shared" si="886"/>
        <v>1</v>
      </c>
      <c r="AQ1556" s="74" t="str">
        <f t="shared" si="901"/>
        <v>00631L</v>
      </c>
      <c r="AR1556" s="20">
        <f t="shared" si="887"/>
        <v>1</v>
      </c>
      <c r="AS1556" s="74" t="str">
        <f t="shared" si="895"/>
        <v>00631L</v>
      </c>
      <c r="AT1556" s="20">
        <f t="shared" si="888"/>
        <v>1</v>
      </c>
      <c r="AU1556" s="74" t="str">
        <f t="shared" si="878"/>
        <v>00631L</v>
      </c>
      <c r="AV1556" s="20">
        <f t="shared" si="889"/>
        <v>1</v>
      </c>
      <c r="AW1556" s="74" t="str">
        <f t="shared" si="879"/>
        <v>00631L</v>
      </c>
      <c r="AX1556" s="20">
        <f t="shared" si="880"/>
        <v>1</v>
      </c>
      <c r="AY1556" s="20">
        <f t="shared" si="890"/>
        <v>0</v>
      </c>
      <c r="AZ1556" s="57">
        <v>44050</v>
      </c>
      <c r="BA1556" s="75">
        <v>21.54</v>
      </c>
      <c r="BB1556" s="90">
        <v>21.225000000000001</v>
      </c>
      <c r="BC1556" s="76">
        <f t="shared" si="898"/>
        <v>20.298750000000005</v>
      </c>
      <c r="BD1556" s="76">
        <f t="shared" si="899"/>
        <v>20.281916666666675</v>
      </c>
      <c r="BE1556" s="77">
        <f t="shared" si="905"/>
        <v>4.5630888601514666E-2</v>
      </c>
      <c r="BF1556" s="77">
        <f t="shared" si="896"/>
        <v>6.2029804875442775E-2</v>
      </c>
    </row>
    <row r="1557" spans="1:58" s="23" customFormat="1" ht="15.75" customHeight="1" x14ac:dyDescent="0.4">
      <c r="A1557" s="57">
        <v>44048</v>
      </c>
      <c r="B1557" s="112">
        <v>25.324999999999999</v>
      </c>
      <c r="C1557" s="112">
        <v>28.125</v>
      </c>
      <c r="D1557" s="112">
        <v>30.774999999999999</v>
      </c>
      <c r="E1557" s="112">
        <v>29.024999999999999</v>
      </c>
      <c r="F1557" s="112">
        <v>27.975000000000001</v>
      </c>
      <c r="G1557" s="112">
        <v>28.375</v>
      </c>
      <c r="H1557" s="113">
        <v>27.975000000000001</v>
      </c>
      <c r="I1557" s="90">
        <f t="shared" si="881"/>
        <v>26.864999999999998</v>
      </c>
      <c r="J1557" s="90">
        <f t="shared" si="882"/>
        <v>29.5825</v>
      </c>
      <c r="K1557" s="114">
        <v>9</v>
      </c>
      <c r="L1557" s="115">
        <v>0.05</v>
      </c>
      <c r="M1557" s="90">
        <v>19.02</v>
      </c>
      <c r="N1557" s="90">
        <v>22.99</v>
      </c>
      <c r="O1557" s="90">
        <v>28.6</v>
      </c>
      <c r="P1557" s="90">
        <v>30.32</v>
      </c>
      <c r="Q1557" s="90">
        <v>29.67</v>
      </c>
      <c r="R1557" s="63">
        <f t="shared" si="870"/>
        <v>16.910000000000004</v>
      </c>
      <c r="S1557" s="64">
        <f t="shared" si="906"/>
        <v>-3.2407407407407537E-2</v>
      </c>
      <c r="T1557" s="65">
        <f t="shared" si="900"/>
        <v>0.82731622444541109</v>
      </c>
      <c r="U1557" s="65">
        <f t="shared" si="900"/>
        <v>0.80384615384615377</v>
      </c>
      <c r="V1557" s="65">
        <f t="shared" si="871"/>
        <v>0.75824538258575191</v>
      </c>
      <c r="W1557" s="65">
        <f t="shared" si="872"/>
        <v>0.7748567576676777</v>
      </c>
      <c r="X1557" s="61">
        <f t="shared" si="883"/>
        <v>0.11056268509378088</v>
      </c>
      <c r="Y1557" s="66">
        <f t="shared" si="873"/>
        <v>-3.6175710594315152E-2</v>
      </c>
      <c r="Z1557" s="61">
        <f t="shared" si="874"/>
        <v>0.10115391773683235</v>
      </c>
      <c r="AA1557" s="67">
        <f t="shared" si="875"/>
        <v>26.865000000000002</v>
      </c>
      <c r="AB1557" s="68">
        <f t="shared" si="876"/>
        <v>0.10156589821661596</v>
      </c>
      <c r="AC1557" s="69">
        <f t="shared" si="877"/>
        <v>0.16855154414963044</v>
      </c>
      <c r="AD1557" s="70">
        <f>_xlfn.PERCENTILE.EXC(AC1557:$AC$5675,0.5)</f>
        <v>8.5247349823321536E-2</v>
      </c>
      <c r="AE1557" s="70">
        <f>_xlfn.PERCENTILE.EXC($AC1557:AC$5675,0.35)</f>
        <v>4.8162717068022637E-2</v>
      </c>
      <c r="AF1557" s="71">
        <f t="shared" si="902"/>
        <v>3.3835412500495522E-2</v>
      </c>
      <c r="AG1557" s="70">
        <f t="shared" si="903"/>
        <v>-0.27366487307327381</v>
      </c>
      <c r="AH1557" s="70">
        <f t="shared" si="904"/>
        <v>-0.29773719104760293</v>
      </c>
      <c r="AI1557" s="61" t="str">
        <f t="shared" si="892"/>
        <v>Short VOL</v>
      </c>
      <c r="AJ1557" s="68" t="str">
        <f t="shared" si="893"/>
        <v>Short VOL</v>
      </c>
      <c r="AK1557" s="72" t="str">
        <f t="shared" si="894"/>
        <v>00631L</v>
      </c>
      <c r="AL1557" s="73">
        <f t="shared" si="884"/>
        <v>1</v>
      </c>
      <c r="AM1557" s="72" t="str">
        <f t="shared" si="897"/>
        <v>00631L</v>
      </c>
      <c r="AN1557" s="73">
        <f t="shared" si="885"/>
        <v>1</v>
      </c>
      <c r="AO1557" s="74" t="str">
        <f t="shared" si="891"/>
        <v>00631L</v>
      </c>
      <c r="AP1557" s="20">
        <f t="shared" si="886"/>
        <v>1</v>
      </c>
      <c r="AQ1557" s="74" t="str">
        <f t="shared" si="901"/>
        <v>00631L</v>
      </c>
      <c r="AR1557" s="20">
        <f t="shared" si="887"/>
        <v>1</v>
      </c>
      <c r="AS1557" s="74" t="str">
        <f t="shared" si="895"/>
        <v>00631L</v>
      </c>
      <c r="AT1557" s="20">
        <f t="shared" si="888"/>
        <v>1</v>
      </c>
      <c r="AU1557" s="74" t="str">
        <f t="shared" si="878"/>
        <v>00631L</v>
      </c>
      <c r="AV1557" s="20">
        <f t="shared" si="889"/>
        <v>1</v>
      </c>
      <c r="AW1557" s="74" t="str">
        <f t="shared" si="879"/>
        <v>00631L</v>
      </c>
      <c r="AX1557" s="20">
        <f t="shared" si="880"/>
        <v>1</v>
      </c>
      <c r="AY1557" s="20">
        <f t="shared" si="890"/>
        <v>0</v>
      </c>
      <c r="AZ1557" s="57">
        <v>44049</v>
      </c>
      <c r="BA1557" s="75">
        <v>21.25</v>
      </c>
      <c r="BB1557" s="90">
        <v>21.112500000000001</v>
      </c>
      <c r="BC1557" s="76">
        <f t="shared" si="898"/>
        <v>20.31666666666667</v>
      </c>
      <c r="BD1557" s="76">
        <f t="shared" si="899"/>
        <v>20.299166666666672</v>
      </c>
      <c r="BE1557" s="77">
        <f t="shared" si="905"/>
        <v>3.9171452009844003E-2</v>
      </c>
      <c r="BF1557" s="77">
        <f t="shared" si="896"/>
        <v>4.6841003325259402E-2</v>
      </c>
    </row>
    <row r="1558" spans="1:58" s="23" customFormat="1" ht="15.75" customHeight="1" x14ac:dyDescent="0.4">
      <c r="A1558" s="57">
        <v>44047</v>
      </c>
      <c r="B1558" s="112">
        <v>25.875</v>
      </c>
      <c r="C1558" s="112">
        <v>28.425000000000001</v>
      </c>
      <c r="D1558" s="112">
        <v>30.975000000000001</v>
      </c>
      <c r="E1558" s="112">
        <v>29.125</v>
      </c>
      <c r="F1558" s="112">
        <v>28.024999999999999</v>
      </c>
      <c r="G1558" s="112">
        <v>28.475000000000001</v>
      </c>
      <c r="H1558" s="113">
        <v>28.074999999999999</v>
      </c>
      <c r="I1558" s="90">
        <f t="shared" si="881"/>
        <v>27.15</v>
      </c>
      <c r="J1558" s="90">
        <f t="shared" si="882"/>
        <v>29.700000000000003</v>
      </c>
      <c r="K1558" s="114">
        <v>10</v>
      </c>
      <c r="L1558" s="115">
        <v>0.05</v>
      </c>
      <c r="M1558" s="90">
        <v>20.440000000000001</v>
      </c>
      <c r="N1558" s="90">
        <v>23.76</v>
      </c>
      <c r="O1558" s="90">
        <v>29.09</v>
      </c>
      <c r="P1558" s="90">
        <v>30.72</v>
      </c>
      <c r="Q1558" s="90">
        <v>30.01</v>
      </c>
      <c r="R1558" s="63">
        <f t="shared" si="870"/>
        <v>15.61</v>
      </c>
      <c r="S1558" s="64">
        <f t="shared" si="906"/>
        <v>-2.141680395387148E-2</v>
      </c>
      <c r="T1558" s="65">
        <f t="shared" si="900"/>
        <v>0.86026936026936029</v>
      </c>
      <c r="U1558" s="65">
        <f t="shared" si="900"/>
        <v>0.81677552423513244</v>
      </c>
      <c r="V1558" s="65">
        <f t="shared" si="871"/>
        <v>0.77343750000000011</v>
      </c>
      <c r="W1558" s="65">
        <f t="shared" si="872"/>
        <v>0.79173608797067641</v>
      </c>
      <c r="X1558" s="61">
        <f t="shared" si="883"/>
        <v>9.8550724637681192E-2</v>
      </c>
      <c r="Y1558" s="66">
        <f t="shared" si="873"/>
        <v>-3.6051502145922773E-2</v>
      </c>
      <c r="Z1558" s="61">
        <f t="shared" si="874"/>
        <v>9.392265193370182E-2</v>
      </c>
      <c r="AA1558" s="67">
        <f t="shared" si="875"/>
        <v>27.15</v>
      </c>
      <c r="AB1558" s="68">
        <f t="shared" si="876"/>
        <v>8.901515151515145E-2</v>
      </c>
      <c r="AC1558" s="69">
        <f t="shared" si="877"/>
        <v>0.14267676767676754</v>
      </c>
      <c r="AD1558" s="70">
        <f>_xlfn.PERCENTILE.EXC(AC1558:$AC$5675,0.5)</f>
        <v>8.5209783919987736E-2</v>
      </c>
      <c r="AE1558" s="70">
        <f>_xlfn.PERCENTILE.EXC($AC1558:AC$5675,0.35)</f>
        <v>4.8101961746388658E-2</v>
      </c>
      <c r="AF1558" s="71">
        <f t="shared" si="902"/>
        <v>3.3835412500495522E-2</v>
      </c>
      <c r="AG1558" s="70">
        <f t="shared" si="903"/>
        <v>-0.27366487307327381</v>
      </c>
      <c r="AH1558" s="70">
        <f t="shared" si="904"/>
        <v>-0.29773719104760293</v>
      </c>
      <c r="AI1558" s="61" t="str">
        <f t="shared" si="892"/>
        <v>Short VOL</v>
      </c>
      <c r="AJ1558" s="68" t="str">
        <f t="shared" si="893"/>
        <v>Short VOL</v>
      </c>
      <c r="AK1558" s="72" t="str">
        <f t="shared" si="894"/>
        <v>00631L</v>
      </c>
      <c r="AL1558" s="73">
        <f t="shared" si="884"/>
        <v>1</v>
      </c>
      <c r="AM1558" s="72" t="str">
        <f t="shared" si="897"/>
        <v>00631L</v>
      </c>
      <c r="AN1558" s="73">
        <f t="shared" si="885"/>
        <v>1</v>
      </c>
      <c r="AO1558" s="74" t="str">
        <f t="shared" si="891"/>
        <v>00631L</v>
      </c>
      <c r="AP1558" s="20">
        <f t="shared" si="886"/>
        <v>1</v>
      </c>
      <c r="AQ1558" s="74" t="str">
        <f t="shared" si="901"/>
        <v>00631L</v>
      </c>
      <c r="AR1558" s="20">
        <f t="shared" si="887"/>
        <v>1</v>
      </c>
      <c r="AS1558" s="74" t="str">
        <f t="shared" si="895"/>
        <v>00631L</v>
      </c>
      <c r="AT1558" s="20">
        <f t="shared" si="888"/>
        <v>1</v>
      </c>
      <c r="AU1558" s="74" t="str">
        <f t="shared" si="878"/>
        <v>00631L</v>
      </c>
      <c r="AV1558" s="20">
        <f t="shared" si="889"/>
        <v>1</v>
      </c>
      <c r="AW1558" s="74" t="str">
        <f t="shared" si="879"/>
        <v>00631L</v>
      </c>
      <c r="AX1558" s="20">
        <f t="shared" si="880"/>
        <v>1</v>
      </c>
      <c r="AY1558" s="20">
        <f t="shared" si="890"/>
        <v>0</v>
      </c>
      <c r="AZ1558" s="57">
        <v>44048</v>
      </c>
      <c r="BA1558" s="75">
        <v>21.11</v>
      </c>
      <c r="BB1558" s="90">
        <v>20.962499999999999</v>
      </c>
      <c r="BC1558" s="76">
        <f t="shared" si="898"/>
        <v>20.333958333333335</v>
      </c>
      <c r="BD1558" s="76">
        <f t="shared" si="899"/>
        <v>20.316625000000002</v>
      </c>
      <c r="BE1558" s="77">
        <f t="shared" si="905"/>
        <v>3.0910935114699181E-2</v>
      </c>
      <c r="BF1558" s="77">
        <f t="shared" si="896"/>
        <v>3.9050531276725219E-2</v>
      </c>
    </row>
    <row r="1559" spans="1:58" s="23" customFormat="1" ht="15.75" customHeight="1" x14ac:dyDescent="0.4">
      <c r="A1559" s="57">
        <v>44046</v>
      </c>
      <c r="B1559" s="112">
        <v>26.774999999999999</v>
      </c>
      <c r="C1559" s="112">
        <v>29.375</v>
      </c>
      <c r="D1559" s="112">
        <v>31.85</v>
      </c>
      <c r="E1559" s="112">
        <v>29.875</v>
      </c>
      <c r="F1559" s="112">
        <v>28.55</v>
      </c>
      <c r="G1559" s="112">
        <v>28.975000000000001</v>
      </c>
      <c r="H1559" s="113">
        <v>28.475000000000001</v>
      </c>
      <c r="I1559" s="90">
        <f t="shared" si="881"/>
        <v>27.945</v>
      </c>
      <c r="J1559" s="90">
        <f t="shared" si="882"/>
        <v>30.48875</v>
      </c>
      <c r="K1559" s="114">
        <v>11</v>
      </c>
      <c r="L1559" s="115">
        <v>0.05</v>
      </c>
      <c r="M1559" s="90">
        <v>20.95</v>
      </c>
      <c r="N1559" s="90">
        <v>24.28</v>
      </c>
      <c r="O1559" s="90">
        <v>29.66</v>
      </c>
      <c r="P1559" s="90">
        <v>31.18</v>
      </c>
      <c r="Q1559" s="90">
        <v>30.65</v>
      </c>
      <c r="R1559" s="63">
        <f t="shared" si="870"/>
        <v>15.61</v>
      </c>
      <c r="S1559" s="64">
        <f t="shared" si="906"/>
        <v>-7.3589533932951643E-3</v>
      </c>
      <c r="T1559" s="65">
        <f t="shared" si="900"/>
        <v>0.86285008237232286</v>
      </c>
      <c r="U1559" s="65">
        <f t="shared" si="900"/>
        <v>0.81861092380310185</v>
      </c>
      <c r="V1559" s="65">
        <f t="shared" si="871"/>
        <v>0.77870429762668381</v>
      </c>
      <c r="W1559" s="65">
        <f t="shared" si="872"/>
        <v>0.79216965742251233</v>
      </c>
      <c r="X1559" s="61">
        <f t="shared" si="883"/>
        <v>9.710550887021481E-2</v>
      </c>
      <c r="Y1559" s="66">
        <f t="shared" si="873"/>
        <v>-4.6861924686192422E-2</v>
      </c>
      <c r="Z1559" s="61">
        <f t="shared" si="874"/>
        <v>9.102701735551974E-2</v>
      </c>
      <c r="AA1559" s="67">
        <f t="shared" si="875"/>
        <v>27.945</v>
      </c>
      <c r="AB1559" s="68">
        <f t="shared" si="876"/>
        <v>0.10275947281713334</v>
      </c>
      <c r="AC1559" s="69">
        <f t="shared" si="877"/>
        <v>0.15094728171334426</v>
      </c>
      <c r="AD1559" s="70">
        <f>_xlfn.PERCENTILE.EXC(AC1559:$AC$5675,0.5)</f>
        <v>8.517221801665395E-2</v>
      </c>
      <c r="AE1559" s="70">
        <f>_xlfn.PERCENTILE.EXC($AC1559:AC$5675,0.35)</f>
        <v>4.8041206424754714E-2</v>
      </c>
      <c r="AF1559" s="71">
        <f t="shared" si="902"/>
        <v>3.3835412500495522E-2</v>
      </c>
      <c r="AG1559" s="70">
        <f t="shared" si="903"/>
        <v>-0.27366487307327381</v>
      </c>
      <c r="AH1559" s="70">
        <f t="shared" si="904"/>
        <v>-0.29773719104760293</v>
      </c>
      <c r="AI1559" s="61" t="str">
        <f t="shared" si="892"/>
        <v>Short VOL</v>
      </c>
      <c r="AJ1559" s="68" t="str">
        <f t="shared" si="893"/>
        <v>Short VOL</v>
      </c>
      <c r="AK1559" s="72" t="str">
        <f t="shared" si="894"/>
        <v>00631L</v>
      </c>
      <c r="AL1559" s="73">
        <f t="shared" si="884"/>
        <v>1</v>
      </c>
      <c r="AM1559" s="72" t="str">
        <f t="shared" si="897"/>
        <v>00631L</v>
      </c>
      <c r="AN1559" s="73">
        <f t="shared" si="885"/>
        <v>1</v>
      </c>
      <c r="AO1559" s="74" t="str">
        <f t="shared" si="891"/>
        <v>00631L</v>
      </c>
      <c r="AP1559" s="20">
        <f t="shared" si="886"/>
        <v>1</v>
      </c>
      <c r="AQ1559" s="74" t="str">
        <f t="shared" si="901"/>
        <v>00631L</v>
      </c>
      <c r="AR1559" s="20">
        <f t="shared" si="887"/>
        <v>1</v>
      </c>
      <c r="AS1559" s="74" t="str">
        <f t="shared" si="895"/>
        <v>00631L</v>
      </c>
      <c r="AT1559" s="20">
        <f t="shared" si="888"/>
        <v>1</v>
      </c>
      <c r="AU1559" s="74" t="str">
        <f t="shared" si="878"/>
        <v>00631L</v>
      </c>
      <c r="AV1559" s="20">
        <f t="shared" si="889"/>
        <v>1</v>
      </c>
      <c r="AW1559" s="74" t="str">
        <f t="shared" si="879"/>
        <v>00631L</v>
      </c>
      <c r="AX1559" s="20">
        <f t="shared" si="880"/>
        <v>1</v>
      </c>
      <c r="AY1559" s="20">
        <f t="shared" si="890"/>
        <v>0</v>
      </c>
      <c r="AZ1559" s="57">
        <v>44047</v>
      </c>
      <c r="BA1559" s="75">
        <v>20.85</v>
      </c>
      <c r="BB1559" s="90">
        <v>21.087499999999999</v>
      </c>
      <c r="BC1559" s="76">
        <f t="shared" si="898"/>
        <v>20.348541666666673</v>
      </c>
      <c r="BD1559" s="76">
        <f t="shared" si="899"/>
        <v>20.332083333333337</v>
      </c>
      <c r="BE1559" s="77">
        <f t="shared" si="905"/>
        <v>3.6315051242410509E-2</v>
      </c>
      <c r="BF1559" s="77">
        <f t="shared" si="896"/>
        <v>2.5472877430989502E-2</v>
      </c>
    </row>
    <row r="1560" spans="1:58" s="23" customFormat="1" ht="15.75" customHeight="1" x14ac:dyDescent="0.4">
      <c r="A1560" s="57">
        <v>44043</v>
      </c>
      <c r="B1560" s="112">
        <v>26.824999999999999</v>
      </c>
      <c r="C1560" s="112">
        <v>29.625</v>
      </c>
      <c r="D1560" s="112">
        <v>32.125</v>
      </c>
      <c r="E1560" s="112">
        <v>30.024999999999999</v>
      </c>
      <c r="F1560" s="112">
        <v>28.574999999999999</v>
      </c>
      <c r="G1560" s="112">
        <v>28.975000000000001</v>
      </c>
      <c r="H1560" s="113">
        <v>28.475000000000001</v>
      </c>
      <c r="I1560" s="90">
        <f t="shared" si="881"/>
        <v>27.945</v>
      </c>
      <c r="J1560" s="90">
        <f t="shared" si="882"/>
        <v>30.625</v>
      </c>
      <c r="K1560" s="114">
        <v>12</v>
      </c>
      <c r="L1560" s="115">
        <v>0.05</v>
      </c>
      <c r="M1560" s="90">
        <v>20.61</v>
      </c>
      <c r="N1560" s="90">
        <v>24.46</v>
      </c>
      <c r="O1560" s="90">
        <v>29.71</v>
      </c>
      <c r="P1560" s="90">
        <v>31.21</v>
      </c>
      <c r="Q1560" s="90">
        <v>30.53</v>
      </c>
      <c r="R1560" s="63">
        <f t="shared" si="870"/>
        <v>15.850000000000001</v>
      </c>
      <c r="S1560" s="64">
        <f t="shared" si="906"/>
        <v>-1.2116316639741546E-2</v>
      </c>
      <c r="T1560" s="65">
        <f t="shared" si="900"/>
        <v>0.84260016353229761</v>
      </c>
      <c r="U1560" s="65">
        <f t="shared" si="900"/>
        <v>0.82329182093571185</v>
      </c>
      <c r="V1560" s="65">
        <f t="shared" si="871"/>
        <v>0.78372316565203459</v>
      </c>
      <c r="W1560" s="65">
        <f t="shared" si="872"/>
        <v>0.80117916803144451</v>
      </c>
      <c r="X1560" s="61">
        <f t="shared" si="883"/>
        <v>0.10438024231127682</v>
      </c>
      <c r="Y1560" s="66">
        <f t="shared" si="873"/>
        <v>-5.1623646960865854E-2</v>
      </c>
      <c r="Z1560" s="61">
        <f t="shared" si="874"/>
        <v>9.5902665950975116E-2</v>
      </c>
      <c r="AA1560" s="67">
        <f t="shared" si="875"/>
        <v>27.945</v>
      </c>
      <c r="AB1560" s="68">
        <f t="shared" si="876"/>
        <v>9.668847097301711E-2</v>
      </c>
      <c r="AC1560" s="69">
        <f t="shared" si="877"/>
        <v>0.14247751430907601</v>
      </c>
      <c r="AD1560" s="70">
        <f>_xlfn.PERCENTILE.EXC(AC1560:$AC$5675,0.5)</f>
        <v>8.5150317790431279E-2</v>
      </c>
      <c r="AE1560" s="70">
        <f>_xlfn.PERCENTILE.EXC($AC1560:AC$5675,0.35)</f>
        <v>4.79800025038295E-2</v>
      </c>
      <c r="AF1560" s="71">
        <f t="shared" si="902"/>
        <v>3.3835412500495522E-2</v>
      </c>
      <c r="AG1560" s="70">
        <f t="shared" si="903"/>
        <v>-0.27366487307327381</v>
      </c>
      <c r="AH1560" s="70">
        <f t="shared" si="904"/>
        <v>-0.29773719104760293</v>
      </c>
      <c r="AI1560" s="61" t="str">
        <f t="shared" si="892"/>
        <v>Short VOL</v>
      </c>
      <c r="AJ1560" s="68" t="str">
        <f t="shared" si="893"/>
        <v>Short VOL</v>
      </c>
      <c r="AK1560" s="72" t="str">
        <f t="shared" si="894"/>
        <v>00631L</v>
      </c>
      <c r="AL1560" s="73">
        <f t="shared" si="884"/>
        <v>1</v>
      </c>
      <c r="AM1560" s="72" t="str">
        <f t="shared" si="897"/>
        <v>00631L</v>
      </c>
      <c r="AN1560" s="73">
        <f t="shared" si="885"/>
        <v>1</v>
      </c>
      <c r="AO1560" s="74" t="str">
        <f t="shared" si="891"/>
        <v>00631L</v>
      </c>
      <c r="AP1560" s="20">
        <f t="shared" si="886"/>
        <v>1</v>
      </c>
      <c r="AQ1560" s="74" t="str">
        <f t="shared" si="901"/>
        <v>00631L</v>
      </c>
      <c r="AR1560" s="20">
        <f t="shared" si="887"/>
        <v>1</v>
      </c>
      <c r="AS1560" s="74" t="str">
        <f t="shared" si="895"/>
        <v>00631L</v>
      </c>
      <c r="AT1560" s="20">
        <f t="shared" si="888"/>
        <v>1</v>
      </c>
      <c r="AU1560" s="74" t="str">
        <f t="shared" si="878"/>
        <v>00631L</v>
      </c>
      <c r="AV1560" s="20">
        <f t="shared" si="889"/>
        <v>1</v>
      </c>
      <c r="AW1560" s="74" t="str">
        <f t="shared" si="879"/>
        <v>00631L</v>
      </c>
      <c r="AX1560" s="20">
        <f t="shared" si="880"/>
        <v>1</v>
      </c>
      <c r="AY1560" s="20">
        <f t="shared" si="890"/>
        <v>0</v>
      </c>
      <c r="AZ1560" s="57">
        <v>44046</v>
      </c>
      <c r="BA1560" s="75">
        <v>21.23</v>
      </c>
      <c r="BB1560" s="90">
        <v>21.112500000000001</v>
      </c>
      <c r="BC1560" s="76">
        <f t="shared" si="898"/>
        <v>20.366458333333341</v>
      </c>
      <c r="BD1560" s="76">
        <f t="shared" si="899"/>
        <v>20.35091666666667</v>
      </c>
      <c r="BE1560" s="77">
        <f t="shared" si="905"/>
        <v>3.6630898433903422E-2</v>
      </c>
      <c r="BF1560" s="77">
        <f t="shared" si="896"/>
        <v>4.3196252421061961E-2</v>
      </c>
    </row>
    <row r="1561" spans="1:58" s="23" customFormat="1" ht="15.75" customHeight="1" x14ac:dyDescent="0.4">
      <c r="A1561" s="57">
        <v>44042</v>
      </c>
      <c r="B1561" s="112">
        <v>27.175000000000001</v>
      </c>
      <c r="C1561" s="112">
        <v>29.824999999999999</v>
      </c>
      <c r="D1561" s="112">
        <v>32.174999999999997</v>
      </c>
      <c r="E1561" s="112">
        <v>30.024999999999999</v>
      </c>
      <c r="F1561" s="112">
        <v>28.574999999999999</v>
      </c>
      <c r="G1561" s="112">
        <v>29.074999999999999</v>
      </c>
      <c r="H1561" s="113">
        <v>28.65</v>
      </c>
      <c r="I1561" s="90">
        <f t="shared" si="881"/>
        <v>28.102499999999999</v>
      </c>
      <c r="J1561" s="90">
        <f t="shared" si="882"/>
        <v>30.647499999999997</v>
      </c>
      <c r="K1561" s="114">
        <v>13</v>
      </c>
      <c r="L1561" s="115">
        <v>0.05</v>
      </c>
      <c r="M1561" s="90">
        <v>22.79</v>
      </c>
      <c r="N1561" s="90">
        <v>24.76</v>
      </c>
      <c r="O1561" s="90">
        <v>29.76</v>
      </c>
      <c r="P1561" s="90">
        <v>31.39</v>
      </c>
      <c r="Q1561" s="90">
        <v>30.04</v>
      </c>
      <c r="R1561" s="63">
        <f t="shared" si="870"/>
        <v>13.600000000000009</v>
      </c>
      <c r="S1561" s="64">
        <f t="shared" si="906"/>
        <v>2.7385892116182576E-2</v>
      </c>
      <c r="T1561" s="65">
        <f t="shared" si="900"/>
        <v>0.92043618739903055</v>
      </c>
      <c r="U1561" s="65">
        <f t="shared" si="900"/>
        <v>0.831989247311828</v>
      </c>
      <c r="V1561" s="65">
        <f t="shared" si="871"/>
        <v>0.78878623765530431</v>
      </c>
      <c r="W1561" s="65">
        <f t="shared" si="872"/>
        <v>0.82423435419440749</v>
      </c>
      <c r="X1561" s="61">
        <f t="shared" si="883"/>
        <v>9.7516099356025704E-2</v>
      </c>
      <c r="Y1561" s="66">
        <f t="shared" si="873"/>
        <v>-4.5795170691090757E-2</v>
      </c>
      <c r="Z1561" s="61">
        <f t="shared" si="874"/>
        <v>9.0561337959256236E-2</v>
      </c>
      <c r="AA1561" s="67">
        <f t="shared" si="875"/>
        <v>28.102499999999999</v>
      </c>
      <c r="AB1561" s="68">
        <f t="shared" si="876"/>
        <v>9.753634894991918E-2</v>
      </c>
      <c r="AC1561" s="69">
        <f t="shared" si="877"/>
        <v>0.13499596122778665</v>
      </c>
      <c r="AD1561" s="70">
        <f>_xlfn.PERCENTILE.EXC(AC1561:$AC$5675,0.5)</f>
        <v>8.5128417564208622E-2</v>
      </c>
      <c r="AE1561" s="70">
        <f>_xlfn.PERCENTILE.EXC($AC1561:AC$5675,0.35)</f>
        <v>4.7916106987156933E-2</v>
      </c>
      <c r="AF1561" s="71">
        <f t="shared" si="902"/>
        <v>3.3835412500495522E-2</v>
      </c>
      <c r="AG1561" s="70">
        <f t="shared" si="903"/>
        <v>-0.27366487307327381</v>
      </c>
      <c r="AH1561" s="70">
        <f t="shared" si="904"/>
        <v>-0.29773719104760293</v>
      </c>
      <c r="AI1561" s="61" t="str">
        <f t="shared" si="892"/>
        <v>Short VOL</v>
      </c>
      <c r="AJ1561" s="68" t="str">
        <f t="shared" si="893"/>
        <v>Short VOL</v>
      </c>
      <c r="AK1561" s="72" t="str">
        <f t="shared" si="894"/>
        <v>00631L</v>
      </c>
      <c r="AL1561" s="73">
        <f t="shared" si="884"/>
        <v>1</v>
      </c>
      <c r="AM1561" s="72" t="str">
        <f t="shared" si="897"/>
        <v>00631L</v>
      </c>
      <c r="AN1561" s="73">
        <f t="shared" si="885"/>
        <v>1</v>
      </c>
      <c r="AO1561" s="74" t="str">
        <f t="shared" si="891"/>
        <v>00631L</v>
      </c>
      <c r="AP1561" s="20">
        <f t="shared" si="886"/>
        <v>1</v>
      </c>
      <c r="AQ1561" s="74" t="str">
        <f t="shared" si="901"/>
        <v>00631L</v>
      </c>
      <c r="AR1561" s="20">
        <f t="shared" si="887"/>
        <v>1</v>
      </c>
      <c r="AS1561" s="74" t="str">
        <f t="shared" si="895"/>
        <v>00631L</v>
      </c>
      <c r="AT1561" s="20">
        <f t="shared" si="888"/>
        <v>1</v>
      </c>
      <c r="AU1561" s="74" t="str">
        <f t="shared" si="878"/>
        <v>00631L</v>
      </c>
      <c r="AV1561" s="20">
        <f t="shared" si="889"/>
        <v>1</v>
      </c>
      <c r="AW1561" s="74" t="str">
        <f t="shared" si="879"/>
        <v>00631L</v>
      </c>
      <c r="AX1561" s="20">
        <f t="shared" si="880"/>
        <v>1</v>
      </c>
      <c r="AY1561" s="20">
        <f t="shared" si="890"/>
        <v>0</v>
      </c>
      <c r="AZ1561" s="57">
        <v>44043</v>
      </c>
      <c r="BA1561" s="75">
        <v>21.17</v>
      </c>
      <c r="BB1561" s="90">
        <v>20.875</v>
      </c>
      <c r="BC1561" s="76">
        <f t="shared" si="898"/>
        <v>20.387291666666673</v>
      </c>
      <c r="BD1561" s="76">
        <f t="shared" si="899"/>
        <v>20.367416666666671</v>
      </c>
      <c r="BE1561" s="77">
        <f t="shared" si="905"/>
        <v>2.3922173739768113E-2</v>
      </c>
      <c r="BF1561" s="77">
        <f t="shared" si="896"/>
        <v>3.9405259217131818E-2</v>
      </c>
    </row>
    <row r="1562" spans="1:58" s="23" customFormat="1" ht="15.75" customHeight="1" x14ac:dyDescent="0.4">
      <c r="A1562" s="57">
        <v>44041</v>
      </c>
      <c r="B1562" s="112">
        <v>26.774999999999999</v>
      </c>
      <c r="C1562" s="112">
        <v>29.475000000000001</v>
      </c>
      <c r="D1562" s="112">
        <v>31.925000000000001</v>
      </c>
      <c r="E1562" s="112">
        <v>29.824999999999999</v>
      </c>
      <c r="F1562" s="112">
        <v>28.375</v>
      </c>
      <c r="G1562" s="112">
        <v>28.824999999999999</v>
      </c>
      <c r="H1562" s="113">
        <v>28.375</v>
      </c>
      <c r="I1562" s="90">
        <f t="shared" si="881"/>
        <v>27.585000000000001</v>
      </c>
      <c r="J1562" s="90">
        <f t="shared" si="882"/>
        <v>30.21</v>
      </c>
      <c r="K1562" s="114">
        <v>14</v>
      </c>
      <c r="L1562" s="115">
        <v>0.05</v>
      </c>
      <c r="M1562" s="90">
        <v>21.93</v>
      </c>
      <c r="N1562" s="90">
        <v>24.1</v>
      </c>
      <c r="O1562" s="90">
        <v>29.29</v>
      </c>
      <c r="P1562" s="90">
        <v>30.97</v>
      </c>
      <c r="Q1562" s="90">
        <v>30.97</v>
      </c>
      <c r="R1562" s="63">
        <f t="shared" si="870"/>
        <v>14.229999999999997</v>
      </c>
      <c r="S1562" s="64">
        <f t="shared" si="906"/>
        <v>-5.2672955974842756E-2</v>
      </c>
      <c r="T1562" s="65">
        <f t="shared" si="900"/>
        <v>0.90995850622406638</v>
      </c>
      <c r="U1562" s="65">
        <f t="shared" si="900"/>
        <v>0.82280641857289183</v>
      </c>
      <c r="V1562" s="65">
        <f t="shared" si="871"/>
        <v>0.77817242492734917</v>
      </c>
      <c r="W1562" s="65">
        <f t="shared" si="872"/>
        <v>0.77817242492734917</v>
      </c>
      <c r="X1562" s="61">
        <f t="shared" si="883"/>
        <v>0.1008403361344539</v>
      </c>
      <c r="Y1562" s="66">
        <f t="shared" si="873"/>
        <v>-4.8616932103939622E-2</v>
      </c>
      <c r="Z1562" s="61">
        <f t="shared" si="874"/>
        <v>9.5160413268080474E-2</v>
      </c>
      <c r="AA1562" s="67">
        <f t="shared" si="875"/>
        <v>27.584999999999997</v>
      </c>
      <c r="AB1562" s="68">
        <f t="shared" si="876"/>
        <v>0.11099585062240651</v>
      </c>
      <c r="AC1562" s="69">
        <f t="shared" si="877"/>
        <v>0.14460580912863052</v>
      </c>
      <c r="AD1562" s="70">
        <f>_xlfn.PERCENTILE.EXC(AC1562:$AC$5675,0.5)</f>
        <v>8.5083555299731092E-2</v>
      </c>
      <c r="AE1562" s="70">
        <f>_xlfn.PERCENTILE.EXC($AC1562:AC$5675,0.35)</f>
        <v>4.7852211470484372E-2</v>
      </c>
      <c r="AF1562" s="71">
        <f t="shared" si="902"/>
        <v>3.3835412500495522E-2</v>
      </c>
      <c r="AG1562" s="70">
        <f t="shared" si="903"/>
        <v>-0.27366487307327381</v>
      </c>
      <c r="AH1562" s="70">
        <f t="shared" si="904"/>
        <v>-0.29773719104760293</v>
      </c>
      <c r="AI1562" s="61" t="str">
        <f t="shared" si="892"/>
        <v>Short VOL</v>
      </c>
      <c r="AJ1562" s="68" t="str">
        <f t="shared" si="893"/>
        <v>Short VOL</v>
      </c>
      <c r="AK1562" s="72" t="str">
        <f t="shared" si="894"/>
        <v>00631L</v>
      </c>
      <c r="AL1562" s="73">
        <f t="shared" si="884"/>
        <v>1</v>
      </c>
      <c r="AM1562" s="72" t="str">
        <f t="shared" si="897"/>
        <v>00631L</v>
      </c>
      <c r="AN1562" s="73">
        <f t="shared" si="885"/>
        <v>1</v>
      </c>
      <c r="AO1562" s="74" t="str">
        <f t="shared" si="891"/>
        <v>00631L</v>
      </c>
      <c r="AP1562" s="20">
        <f t="shared" si="886"/>
        <v>1</v>
      </c>
      <c r="AQ1562" s="74" t="str">
        <f t="shared" si="901"/>
        <v>00631L</v>
      </c>
      <c r="AR1562" s="20">
        <f t="shared" si="887"/>
        <v>1</v>
      </c>
      <c r="AS1562" s="74" t="str">
        <f t="shared" si="895"/>
        <v>00631L</v>
      </c>
      <c r="AT1562" s="20">
        <f t="shared" si="888"/>
        <v>1</v>
      </c>
      <c r="AU1562" s="74" t="str">
        <f t="shared" si="878"/>
        <v>00631L</v>
      </c>
      <c r="AV1562" s="20">
        <f t="shared" si="889"/>
        <v>1</v>
      </c>
      <c r="AW1562" s="74" t="str">
        <f t="shared" si="879"/>
        <v>00631L</v>
      </c>
      <c r="AX1562" s="20">
        <f t="shared" si="880"/>
        <v>1</v>
      </c>
      <c r="AY1562" s="20">
        <f t="shared" si="890"/>
        <v>0</v>
      </c>
      <c r="AZ1562" s="57">
        <v>44042</v>
      </c>
      <c r="BA1562" s="75">
        <v>21.06</v>
      </c>
      <c r="BB1562" s="90">
        <v>20.737500000000001</v>
      </c>
      <c r="BC1562" s="76">
        <f t="shared" si="898"/>
        <v>20.415833333333342</v>
      </c>
      <c r="BD1562" s="76">
        <f t="shared" si="899"/>
        <v>20.390375000000006</v>
      </c>
      <c r="BE1562" s="77">
        <f t="shared" si="905"/>
        <v>1.5755745132453969E-2</v>
      </c>
      <c r="BF1562" s="77">
        <f t="shared" si="896"/>
        <v>3.2840249382367542E-2</v>
      </c>
    </row>
    <row r="1563" spans="1:58" s="23" customFormat="1" ht="15.75" customHeight="1" x14ac:dyDescent="0.4">
      <c r="A1563" s="57">
        <v>44040</v>
      </c>
      <c r="B1563" s="112">
        <v>27.524999999999999</v>
      </c>
      <c r="C1563" s="112">
        <v>29.875</v>
      </c>
      <c r="D1563" s="112">
        <v>32.225000000000001</v>
      </c>
      <c r="E1563" s="112">
        <v>30.074999999999999</v>
      </c>
      <c r="F1563" s="112">
        <v>28.524999999999999</v>
      </c>
      <c r="G1563" s="112">
        <v>28.975000000000001</v>
      </c>
      <c r="H1563" s="113">
        <v>28.574999999999999</v>
      </c>
      <c r="I1563" s="90">
        <f t="shared" si="881"/>
        <v>28.112499999999997</v>
      </c>
      <c r="J1563" s="90">
        <f t="shared" si="882"/>
        <v>30.462499999999999</v>
      </c>
      <c r="K1563" s="114">
        <v>15</v>
      </c>
      <c r="L1563" s="115">
        <v>0.05</v>
      </c>
      <c r="M1563" s="90">
        <v>23.54</v>
      </c>
      <c r="N1563" s="90">
        <v>25.44</v>
      </c>
      <c r="O1563" s="90">
        <v>30.1</v>
      </c>
      <c r="P1563" s="90">
        <v>31.47</v>
      </c>
      <c r="Q1563" s="90">
        <v>30.93</v>
      </c>
      <c r="R1563" s="63">
        <f t="shared" si="870"/>
        <v>12.589999999999996</v>
      </c>
      <c r="S1563" s="64">
        <f t="shared" si="906"/>
        <v>2.8294260307194941E-2</v>
      </c>
      <c r="T1563" s="65">
        <f t="shared" si="900"/>
        <v>0.92531446540880491</v>
      </c>
      <c r="U1563" s="65">
        <f t="shared" si="900"/>
        <v>0.84518272425249175</v>
      </c>
      <c r="V1563" s="65">
        <f t="shared" si="871"/>
        <v>0.80838894184938048</v>
      </c>
      <c r="W1563" s="65">
        <f t="shared" si="872"/>
        <v>0.82250242483026192</v>
      </c>
      <c r="X1563" s="61">
        <f t="shared" si="883"/>
        <v>8.5376930063578618E-2</v>
      </c>
      <c r="Y1563" s="66">
        <f t="shared" si="873"/>
        <v>-4.9875311720698257E-2</v>
      </c>
      <c r="Z1563" s="61">
        <f t="shared" si="874"/>
        <v>8.3592707870164581E-2</v>
      </c>
      <c r="AA1563" s="67">
        <f t="shared" si="875"/>
        <v>28.112499999999997</v>
      </c>
      <c r="AB1563" s="68">
        <f t="shared" si="876"/>
        <v>8.1957547169811212E-2</v>
      </c>
      <c r="AC1563" s="69">
        <f t="shared" si="877"/>
        <v>0.10505110062893065</v>
      </c>
      <c r="AD1563" s="70">
        <f>_xlfn.PERCENTILE.EXC(AC1563:$AC$5675,0.5)</f>
        <v>8.5038693035253562E-2</v>
      </c>
      <c r="AE1563" s="70">
        <f>_xlfn.PERCENTILE.EXC($AC1563:AC$5675,0.35)</f>
        <v>4.7786991958212434E-2</v>
      </c>
      <c r="AF1563" s="71">
        <f t="shared" si="902"/>
        <v>3.3835412500495522E-2</v>
      </c>
      <c r="AG1563" s="70">
        <f t="shared" si="903"/>
        <v>-0.27366487307327381</v>
      </c>
      <c r="AH1563" s="70">
        <f t="shared" si="904"/>
        <v>-0.29773719104760293</v>
      </c>
      <c r="AI1563" s="61" t="str">
        <f t="shared" si="892"/>
        <v>Short VOL</v>
      </c>
      <c r="AJ1563" s="68" t="str">
        <f t="shared" si="893"/>
        <v>Short VOL</v>
      </c>
      <c r="AK1563" s="72" t="str">
        <f t="shared" si="894"/>
        <v>00631L</v>
      </c>
      <c r="AL1563" s="73">
        <f t="shared" si="884"/>
        <v>1</v>
      </c>
      <c r="AM1563" s="72" t="str">
        <f t="shared" si="897"/>
        <v>00631L</v>
      </c>
      <c r="AN1563" s="73">
        <f t="shared" si="885"/>
        <v>1</v>
      </c>
      <c r="AO1563" s="74" t="str">
        <f t="shared" si="891"/>
        <v>00631L</v>
      </c>
      <c r="AP1563" s="20">
        <f t="shared" si="886"/>
        <v>1</v>
      </c>
      <c r="AQ1563" s="74" t="str">
        <f t="shared" si="901"/>
        <v>00631L</v>
      </c>
      <c r="AR1563" s="20">
        <f t="shared" si="887"/>
        <v>1</v>
      </c>
      <c r="AS1563" s="74" t="str">
        <f t="shared" si="895"/>
        <v>00631L</v>
      </c>
      <c r="AT1563" s="20">
        <f t="shared" si="888"/>
        <v>1</v>
      </c>
      <c r="AU1563" s="74" t="str">
        <f t="shared" si="878"/>
        <v>00631L</v>
      </c>
      <c r="AV1563" s="20">
        <f t="shared" si="889"/>
        <v>1</v>
      </c>
      <c r="AW1563" s="74" t="str">
        <f t="shared" si="879"/>
        <v>00631L</v>
      </c>
      <c r="AX1563" s="20">
        <f t="shared" si="880"/>
        <v>1</v>
      </c>
      <c r="AY1563" s="20">
        <f t="shared" si="890"/>
        <v>0</v>
      </c>
      <c r="AZ1563" s="57">
        <v>44041</v>
      </c>
      <c r="BA1563" s="75">
        <v>20.79</v>
      </c>
      <c r="BB1563" s="90">
        <v>21.125</v>
      </c>
      <c r="BC1563" s="76">
        <f t="shared" si="898"/>
        <v>20.445625000000007</v>
      </c>
      <c r="BD1563" s="76">
        <f t="shared" si="899"/>
        <v>20.416708333333343</v>
      </c>
      <c r="BE1563" s="77">
        <f t="shared" si="905"/>
        <v>3.3228380154678223E-2</v>
      </c>
      <c r="BF1563" s="77">
        <f t="shared" si="896"/>
        <v>1.8283636155844055E-2</v>
      </c>
    </row>
    <row r="1564" spans="1:58" s="23" customFormat="1" ht="15.75" customHeight="1" x14ac:dyDescent="0.4">
      <c r="A1564" s="57">
        <v>44039</v>
      </c>
      <c r="B1564" s="112">
        <v>27.524999999999999</v>
      </c>
      <c r="C1564" s="112">
        <v>29.925000000000001</v>
      </c>
      <c r="D1564" s="112">
        <v>32.125</v>
      </c>
      <c r="E1564" s="112">
        <v>29.975000000000001</v>
      </c>
      <c r="F1564" s="112">
        <v>28.425000000000001</v>
      </c>
      <c r="G1564" s="112">
        <v>28.824999999999999</v>
      </c>
      <c r="H1564" s="113">
        <v>28.475000000000001</v>
      </c>
      <c r="I1564" s="90">
        <f t="shared" si="881"/>
        <v>28.004999999999999</v>
      </c>
      <c r="J1564" s="90">
        <f t="shared" si="882"/>
        <v>30.365000000000002</v>
      </c>
      <c r="K1564" s="114">
        <v>16</v>
      </c>
      <c r="L1564" s="115">
        <v>0.05</v>
      </c>
      <c r="M1564" s="90">
        <v>22.38</v>
      </c>
      <c r="N1564" s="90">
        <v>24.74</v>
      </c>
      <c r="O1564" s="90">
        <v>30</v>
      </c>
      <c r="P1564" s="90">
        <v>31.33</v>
      </c>
      <c r="Q1564" s="90">
        <v>30.25</v>
      </c>
      <c r="R1564" s="63">
        <f t="shared" si="870"/>
        <v>14.21</v>
      </c>
      <c r="S1564" s="64">
        <f t="shared" si="906"/>
        <v>-4.2569659442724513E-2</v>
      </c>
      <c r="T1564" s="65">
        <f t="shared" si="900"/>
        <v>0.90460792239288601</v>
      </c>
      <c r="U1564" s="65">
        <f t="shared" si="900"/>
        <v>0.82466666666666666</v>
      </c>
      <c r="V1564" s="65">
        <f t="shared" si="871"/>
        <v>0.78965847430577718</v>
      </c>
      <c r="W1564" s="65">
        <f t="shared" si="872"/>
        <v>0.81785123966942141</v>
      </c>
      <c r="X1564" s="61">
        <f t="shared" si="883"/>
        <v>8.7193460490463295E-2</v>
      </c>
      <c r="Y1564" s="66">
        <f t="shared" si="873"/>
        <v>-5.0041701417848201E-2</v>
      </c>
      <c r="Z1564" s="61">
        <f t="shared" si="874"/>
        <v>8.4270665952508594E-2</v>
      </c>
      <c r="AA1564" s="67">
        <f t="shared" si="875"/>
        <v>28.004999999999999</v>
      </c>
      <c r="AB1564" s="68">
        <f t="shared" si="876"/>
        <v>0.112570735650768</v>
      </c>
      <c r="AC1564" s="69">
        <f t="shared" si="877"/>
        <v>0.13197251414713018</v>
      </c>
      <c r="AD1564" s="70">
        <f>_xlfn.PERCENTILE.EXC(AC1564:$AC$5675,0.5)</f>
        <v>8.5030974424603598E-2</v>
      </c>
      <c r="AE1564" s="70">
        <f>_xlfn.PERCENTILE.EXC($AC1564:AC$5675,0.35)</f>
        <v>4.771846245694223E-2</v>
      </c>
      <c r="AF1564" s="71">
        <f t="shared" si="902"/>
        <v>3.3835412500495522E-2</v>
      </c>
      <c r="AG1564" s="70">
        <f t="shared" si="903"/>
        <v>-0.27366487307327381</v>
      </c>
      <c r="AH1564" s="70">
        <f t="shared" si="904"/>
        <v>-0.29773719104760293</v>
      </c>
      <c r="AI1564" s="61" t="str">
        <f t="shared" si="892"/>
        <v>Short VOL</v>
      </c>
      <c r="AJ1564" s="68" t="str">
        <f t="shared" si="893"/>
        <v>Short VOL</v>
      </c>
      <c r="AK1564" s="72" t="str">
        <f t="shared" si="894"/>
        <v>00631L</v>
      </c>
      <c r="AL1564" s="73">
        <f t="shared" si="884"/>
        <v>1</v>
      </c>
      <c r="AM1564" s="72" t="str">
        <f t="shared" si="897"/>
        <v>00631L</v>
      </c>
      <c r="AN1564" s="73">
        <f t="shared" si="885"/>
        <v>1</v>
      </c>
      <c r="AO1564" s="74" t="str">
        <f t="shared" si="891"/>
        <v>00631L</v>
      </c>
      <c r="AP1564" s="20">
        <f t="shared" si="886"/>
        <v>1</v>
      </c>
      <c r="AQ1564" s="74" t="str">
        <f t="shared" si="901"/>
        <v>00631L</v>
      </c>
      <c r="AR1564" s="20">
        <f t="shared" si="887"/>
        <v>1</v>
      </c>
      <c r="AS1564" s="74" t="str">
        <f t="shared" si="895"/>
        <v>00631L</v>
      </c>
      <c r="AT1564" s="20">
        <f t="shared" si="888"/>
        <v>1</v>
      </c>
      <c r="AU1564" s="74" t="str">
        <f t="shared" si="878"/>
        <v>00631L</v>
      </c>
      <c r="AV1564" s="20">
        <f t="shared" si="889"/>
        <v>1</v>
      </c>
      <c r="AW1564" s="74" t="str">
        <f t="shared" si="879"/>
        <v>00631L</v>
      </c>
      <c r="AX1564" s="20">
        <f t="shared" si="880"/>
        <v>1</v>
      </c>
      <c r="AY1564" s="20">
        <f t="shared" si="890"/>
        <v>0</v>
      </c>
      <c r="AZ1564" s="57">
        <v>44040</v>
      </c>
      <c r="BA1564" s="75">
        <v>20.95</v>
      </c>
      <c r="BB1564" s="90">
        <v>20.95</v>
      </c>
      <c r="BC1564" s="76">
        <f t="shared" si="898"/>
        <v>20.473750000000006</v>
      </c>
      <c r="BD1564" s="76">
        <f t="shared" si="899"/>
        <v>20.442708333333339</v>
      </c>
      <c r="BE1564" s="77">
        <f t="shared" si="905"/>
        <v>2.3261493375663619E-2</v>
      </c>
      <c r="BF1564" s="77">
        <f t="shared" si="896"/>
        <v>2.481528662420349E-2</v>
      </c>
    </row>
    <row r="1565" spans="1:58" s="23" customFormat="1" ht="15.75" customHeight="1" x14ac:dyDescent="0.4">
      <c r="A1565" s="57">
        <v>44036</v>
      </c>
      <c r="B1565" s="112">
        <v>28.725000000000001</v>
      </c>
      <c r="C1565" s="112">
        <v>30.524999999999999</v>
      </c>
      <c r="D1565" s="112">
        <v>32.524999999999999</v>
      </c>
      <c r="E1565" s="112">
        <v>30.375</v>
      </c>
      <c r="F1565" s="112">
        <v>28.675000000000001</v>
      </c>
      <c r="G1565" s="112">
        <v>29.074999999999999</v>
      </c>
      <c r="H1565" s="113">
        <v>28.675000000000001</v>
      </c>
      <c r="I1565" s="90">
        <f t="shared" si="881"/>
        <v>28.995000000000001</v>
      </c>
      <c r="J1565" s="90">
        <f t="shared" si="882"/>
        <v>30.824999999999999</v>
      </c>
      <c r="K1565" s="114">
        <v>17</v>
      </c>
      <c r="L1565" s="115">
        <v>0.05</v>
      </c>
      <c r="M1565" s="90">
        <v>22.7</v>
      </c>
      <c r="N1565" s="90">
        <v>25.84</v>
      </c>
      <c r="O1565" s="90">
        <v>30.56</v>
      </c>
      <c r="P1565" s="90">
        <v>31.65</v>
      </c>
      <c r="Q1565" s="90">
        <v>30.52</v>
      </c>
      <c r="R1565" s="63">
        <f t="shared" si="870"/>
        <v>13.669999999999995</v>
      </c>
      <c r="S1565" s="64">
        <f t="shared" si="906"/>
        <v>-9.2024539877300013E-3</v>
      </c>
      <c r="T1565" s="65">
        <f t="shared" si="900"/>
        <v>0.87848297213622284</v>
      </c>
      <c r="U1565" s="65">
        <f t="shared" si="900"/>
        <v>0.84554973821989532</v>
      </c>
      <c r="V1565" s="65">
        <f t="shared" si="871"/>
        <v>0.81642969984202218</v>
      </c>
      <c r="W1565" s="65">
        <f t="shared" si="872"/>
        <v>0.84665792922673655</v>
      </c>
      <c r="X1565" s="61">
        <f t="shared" si="883"/>
        <v>6.2663185378589975E-2</v>
      </c>
      <c r="Y1565" s="66">
        <f t="shared" si="873"/>
        <v>-5.5967078189300391E-2</v>
      </c>
      <c r="Z1565" s="61">
        <f t="shared" si="874"/>
        <v>6.3114330056906295E-2</v>
      </c>
      <c r="AA1565" s="67">
        <f t="shared" si="875"/>
        <v>28.995000000000001</v>
      </c>
      <c r="AB1565" s="68">
        <f t="shared" si="876"/>
        <v>0.11164860681114558</v>
      </c>
      <c r="AC1565" s="69">
        <f t="shared" si="877"/>
        <v>0.12209752321981429</v>
      </c>
      <c r="AD1565" s="70">
        <f>_xlfn.PERCENTILE.EXC(AC1565:$AC$5675,0.5)</f>
        <v>8.5023255813953633E-2</v>
      </c>
      <c r="AE1565" s="70">
        <f>_xlfn.PERCENTILE.EXC($AC1565:AC$5675,0.35)</f>
        <v>4.7649932955671971E-2</v>
      </c>
      <c r="AF1565" s="71">
        <f t="shared" si="902"/>
        <v>3.3835412500495522E-2</v>
      </c>
      <c r="AG1565" s="70">
        <f t="shared" si="903"/>
        <v>-0.27366487307327381</v>
      </c>
      <c r="AH1565" s="70">
        <f t="shared" si="904"/>
        <v>-0.29773719104760293</v>
      </c>
      <c r="AI1565" s="61" t="str">
        <f t="shared" si="892"/>
        <v>Short VOL</v>
      </c>
      <c r="AJ1565" s="68" t="str">
        <f t="shared" si="893"/>
        <v>Short VOL</v>
      </c>
      <c r="AK1565" s="72" t="str">
        <f t="shared" si="894"/>
        <v>00631L</v>
      </c>
      <c r="AL1565" s="73">
        <f t="shared" si="884"/>
        <v>1</v>
      </c>
      <c r="AM1565" s="72" t="str">
        <f t="shared" si="897"/>
        <v>00631L</v>
      </c>
      <c r="AN1565" s="73">
        <f t="shared" si="885"/>
        <v>1</v>
      </c>
      <c r="AO1565" s="74" t="str">
        <f t="shared" si="891"/>
        <v>00631L</v>
      </c>
      <c r="AP1565" s="20">
        <f t="shared" si="886"/>
        <v>1</v>
      </c>
      <c r="AQ1565" s="74" t="str">
        <f t="shared" si="901"/>
        <v>00631L</v>
      </c>
      <c r="AR1565" s="20">
        <f t="shared" si="887"/>
        <v>1</v>
      </c>
      <c r="AS1565" s="74" t="str">
        <f t="shared" si="895"/>
        <v>00631L</v>
      </c>
      <c r="AT1565" s="20">
        <f t="shared" si="888"/>
        <v>1</v>
      </c>
      <c r="AU1565" s="74" t="str">
        <f t="shared" si="878"/>
        <v>00631L</v>
      </c>
      <c r="AV1565" s="20">
        <f t="shared" si="889"/>
        <v>1</v>
      </c>
      <c r="AW1565" s="74" t="str">
        <f t="shared" si="879"/>
        <v>00631L</v>
      </c>
      <c r="AX1565" s="20">
        <f t="shared" si="880"/>
        <v>1</v>
      </c>
      <c r="AY1565" s="20">
        <f t="shared" si="890"/>
        <v>0</v>
      </c>
      <c r="AZ1565" s="57">
        <v>44039</v>
      </c>
      <c r="BA1565" s="75">
        <v>21.04</v>
      </c>
      <c r="BB1565" s="90">
        <v>20.975000000000001</v>
      </c>
      <c r="BC1565" s="76">
        <f t="shared" si="898"/>
        <v>20.506666666666671</v>
      </c>
      <c r="BD1565" s="76">
        <f t="shared" si="899"/>
        <v>20.475250000000006</v>
      </c>
      <c r="BE1565" s="77">
        <f t="shared" si="905"/>
        <v>2.283810143042897E-2</v>
      </c>
      <c r="BF1565" s="77">
        <f t="shared" si="896"/>
        <v>2.7582080804873826E-2</v>
      </c>
    </row>
    <row r="1566" spans="1:58" s="23" customFormat="1" ht="15.75" customHeight="1" x14ac:dyDescent="0.4">
      <c r="A1566" s="57">
        <v>44035</v>
      </c>
      <c r="B1566" s="112">
        <v>28.774999999999999</v>
      </c>
      <c r="C1566" s="112">
        <v>30.274999999999999</v>
      </c>
      <c r="D1566" s="112">
        <v>32.174999999999997</v>
      </c>
      <c r="E1566" s="112">
        <v>29.975000000000001</v>
      </c>
      <c r="F1566" s="112">
        <v>28.45</v>
      </c>
      <c r="G1566" s="112">
        <v>28.725000000000001</v>
      </c>
      <c r="H1566" s="113">
        <v>28.4</v>
      </c>
      <c r="I1566" s="90">
        <f t="shared" si="881"/>
        <v>28.924999999999997</v>
      </c>
      <c r="J1566" s="90">
        <f t="shared" si="882"/>
        <v>30.465</v>
      </c>
      <c r="K1566" s="114">
        <v>18</v>
      </c>
      <c r="L1566" s="115">
        <v>0.05</v>
      </c>
      <c r="M1566" s="90">
        <v>24.1</v>
      </c>
      <c r="N1566" s="90">
        <v>26.08</v>
      </c>
      <c r="O1566" s="90">
        <v>30.25</v>
      </c>
      <c r="P1566" s="90">
        <v>31.94</v>
      </c>
      <c r="Q1566" s="90">
        <v>30.72</v>
      </c>
      <c r="R1566" s="63">
        <f t="shared" si="870"/>
        <v>12.009999999999998</v>
      </c>
      <c r="S1566" s="64">
        <f t="shared" si="906"/>
        <v>7.2368421052631499E-2</v>
      </c>
      <c r="T1566" s="65">
        <f t="shared" si="900"/>
        <v>0.92407975460122715</v>
      </c>
      <c r="U1566" s="65">
        <f t="shared" si="900"/>
        <v>0.86214876033057841</v>
      </c>
      <c r="V1566" s="65">
        <f t="shared" si="871"/>
        <v>0.81653099561678133</v>
      </c>
      <c r="W1566" s="65">
        <f t="shared" si="872"/>
        <v>0.84895833333333326</v>
      </c>
      <c r="X1566" s="61">
        <f t="shared" si="883"/>
        <v>5.2128583840139013E-2</v>
      </c>
      <c r="Y1566" s="66">
        <f t="shared" si="873"/>
        <v>-5.254378648874071E-2</v>
      </c>
      <c r="Z1566" s="61">
        <f t="shared" si="874"/>
        <v>5.3241140881590418E-2</v>
      </c>
      <c r="AA1566" s="67">
        <f t="shared" si="875"/>
        <v>28.925000000000001</v>
      </c>
      <c r="AB1566" s="68">
        <f t="shared" si="876"/>
        <v>0.10333588957055216</v>
      </c>
      <c r="AC1566" s="69">
        <f t="shared" si="877"/>
        <v>0.10908742331288354</v>
      </c>
      <c r="AD1566" s="70">
        <f>_xlfn.PERCENTILE.EXC(AC1566:$AC$5675,0.5)</f>
        <v>8.5022194263697046E-2</v>
      </c>
      <c r="AE1566" s="70">
        <f>_xlfn.PERCENTILE.EXC($AC1566:AC$5675,0.35)</f>
        <v>4.7594926222435587E-2</v>
      </c>
      <c r="AF1566" s="71">
        <f t="shared" si="902"/>
        <v>3.3835412500495522E-2</v>
      </c>
      <c r="AG1566" s="70">
        <f t="shared" si="903"/>
        <v>-0.27366487307327381</v>
      </c>
      <c r="AH1566" s="70">
        <f t="shared" si="904"/>
        <v>-0.29773719104760293</v>
      </c>
      <c r="AI1566" s="61" t="str">
        <f t="shared" si="892"/>
        <v>Short VOL</v>
      </c>
      <c r="AJ1566" s="68" t="str">
        <f t="shared" si="893"/>
        <v>Short VOL</v>
      </c>
      <c r="AK1566" s="72" t="str">
        <f t="shared" si="894"/>
        <v>00631L</v>
      </c>
      <c r="AL1566" s="73">
        <f t="shared" si="884"/>
        <v>1</v>
      </c>
      <c r="AM1566" s="72" t="str">
        <f t="shared" si="897"/>
        <v>00631L</v>
      </c>
      <c r="AN1566" s="73">
        <f t="shared" si="885"/>
        <v>1</v>
      </c>
      <c r="AO1566" s="74" t="str">
        <f t="shared" si="891"/>
        <v>00631L</v>
      </c>
      <c r="AP1566" s="20">
        <f t="shared" si="886"/>
        <v>1</v>
      </c>
      <c r="AQ1566" s="74" t="str">
        <f t="shared" si="901"/>
        <v>00631L</v>
      </c>
      <c r="AR1566" s="20">
        <f t="shared" si="887"/>
        <v>1</v>
      </c>
      <c r="AS1566" s="74" t="str">
        <f t="shared" si="895"/>
        <v>00631L</v>
      </c>
      <c r="AT1566" s="20">
        <f t="shared" si="888"/>
        <v>1</v>
      </c>
      <c r="AU1566" s="74" t="str">
        <f t="shared" si="878"/>
        <v>00631L</v>
      </c>
      <c r="AV1566" s="20">
        <f t="shared" si="889"/>
        <v>1</v>
      </c>
      <c r="AW1566" s="74" t="str">
        <f t="shared" si="879"/>
        <v>00631L</v>
      </c>
      <c r="AX1566" s="20">
        <f t="shared" si="880"/>
        <v>1</v>
      </c>
      <c r="AY1566" s="20">
        <f t="shared" si="890"/>
        <v>0</v>
      </c>
      <c r="AZ1566" s="57">
        <v>44036</v>
      </c>
      <c r="BA1566" s="75">
        <v>21</v>
      </c>
      <c r="BB1566" s="90">
        <v>20.787500000000001</v>
      </c>
      <c r="BC1566" s="76">
        <f t="shared" si="898"/>
        <v>20.540833333333342</v>
      </c>
      <c r="BD1566" s="76">
        <f t="shared" si="899"/>
        <v>20.507083333333341</v>
      </c>
      <c r="BE1566" s="77">
        <f t="shared" si="905"/>
        <v>1.200860075459413E-2</v>
      </c>
      <c r="BF1566" s="77">
        <f t="shared" si="896"/>
        <v>2.4036410183472801E-2</v>
      </c>
    </row>
    <row r="1567" spans="1:58" s="23" customFormat="1" ht="15.75" customHeight="1" x14ac:dyDescent="0.4">
      <c r="A1567" s="57">
        <v>44034</v>
      </c>
      <c r="B1567" s="112">
        <v>27.25</v>
      </c>
      <c r="C1567" s="112">
        <v>29.125</v>
      </c>
      <c r="D1567" s="112">
        <v>31.25</v>
      </c>
      <c r="E1567" s="112">
        <v>29.2</v>
      </c>
      <c r="F1567" s="112">
        <v>27.875</v>
      </c>
      <c r="G1567" s="112">
        <v>28.175000000000001</v>
      </c>
      <c r="H1567" s="113">
        <v>27.824999999999999</v>
      </c>
      <c r="I1567" s="90">
        <f t="shared" si="881"/>
        <v>27.34375</v>
      </c>
      <c r="J1567" s="90">
        <f t="shared" si="882"/>
        <v>29.231249999999999</v>
      </c>
      <c r="K1567" s="114">
        <v>19</v>
      </c>
      <c r="L1567" s="115">
        <v>0.05</v>
      </c>
      <c r="M1567" s="90">
        <v>21.65</v>
      </c>
      <c r="N1567" s="90">
        <v>24.32</v>
      </c>
      <c r="O1567" s="90">
        <v>29.05</v>
      </c>
      <c r="P1567" s="90">
        <v>30.43</v>
      </c>
      <c r="Q1567" s="90">
        <v>30.05</v>
      </c>
      <c r="R1567" s="63">
        <f t="shared" ref="R1567:R1630" si="907">(O1567+P1567)-(N1567+M1567)</f>
        <v>13.510000000000005</v>
      </c>
      <c r="S1567" s="64">
        <f t="shared" si="906"/>
        <v>-2.0933977455716568E-2</v>
      </c>
      <c r="T1567" s="65">
        <f t="shared" si="900"/>
        <v>0.89021381578947356</v>
      </c>
      <c r="U1567" s="65">
        <f t="shared" si="900"/>
        <v>0.83717728055077456</v>
      </c>
      <c r="V1567" s="65">
        <f t="shared" si="871"/>
        <v>0.79921130463358525</v>
      </c>
      <c r="W1567" s="65">
        <f t="shared" si="872"/>
        <v>0.80931780366056572</v>
      </c>
      <c r="X1567" s="61">
        <f t="shared" si="883"/>
        <v>6.8807339449541288E-2</v>
      </c>
      <c r="Y1567" s="66">
        <f t="shared" si="873"/>
        <v>-4.7089041095890412E-2</v>
      </c>
      <c r="Z1567" s="61">
        <f t="shared" si="874"/>
        <v>6.9028571428571397E-2</v>
      </c>
      <c r="AA1567" s="67">
        <f t="shared" si="875"/>
        <v>27.34375</v>
      </c>
      <c r="AB1567" s="68">
        <f t="shared" si="876"/>
        <v>0.12047697368421051</v>
      </c>
      <c r="AC1567" s="69">
        <f t="shared" si="877"/>
        <v>0.12433182565789472</v>
      </c>
      <c r="AD1567" s="70">
        <f>_xlfn.PERCENTILE.EXC(AC1567:$AC$5675,0.5)</f>
        <v>8.5021132713440459E-2</v>
      </c>
      <c r="AE1567" s="70">
        <f>_xlfn.PERCENTILE.EXC($AC1567:AC$5675,0.35)</f>
        <v>4.7557949846577609E-2</v>
      </c>
      <c r="AF1567" s="71">
        <f t="shared" si="902"/>
        <v>3.3835412500495522E-2</v>
      </c>
      <c r="AG1567" s="70">
        <f t="shared" si="903"/>
        <v>-0.27366487307327381</v>
      </c>
      <c r="AH1567" s="70">
        <f t="shared" si="904"/>
        <v>-0.29773719104760293</v>
      </c>
      <c r="AI1567" s="61" t="str">
        <f t="shared" si="892"/>
        <v>Short VOL</v>
      </c>
      <c r="AJ1567" s="68" t="str">
        <f t="shared" si="893"/>
        <v>Short VOL</v>
      </c>
      <c r="AK1567" s="72" t="str">
        <f t="shared" si="894"/>
        <v>00631L</v>
      </c>
      <c r="AL1567" s="73">
        <f t="shared" si="884"/>
        <v>1</v>
      </c>
      <c r="AM1567" s="72" t="str">
        <f t="shared" si="897"/>
        <v>00631L</v>
      </c>
      <c r="AN1567" s="73">
        <f t="shared" si="885"/>
        <v>1</v>
      </c>
      <c r="AO1567" s="74" t="str">
        <f t="shared" si="891"/>
        <v>00631L</v>
      </c>
      <c r="AP1567" s="20">
        <f t="shared" si="886"/>
        <v>1</v>
      </c>
      <c r="AQ1567" s="74" t="str">
        <f t="shared" si="901"/>
        <v>00631L</v>
      </c>
      <c r="AR1567" s="20">
        <f t="shared" si="887"/>
        <v>1</v>
      </c>
      <c r="AS1567" s="74" t="str">
        <f t="shared" si="895"/>
        <v>00631L</v>
      </c>
      <c r="AT1567" s="20">
        <f t="shared" si="888"/>
        <v>1</v>
      </c>
      <c r="AU1567" s="74" t="str">
        <f t="shared" si="878"/>
        <v>00631L</v>
      </c>
      <c r="AV1567" s="20">
        <f t="shared" si="889"/>
        <v>1</v>
      </c>
      <c r="AW1567" s="74" t="str">
        <f t="shared" si="879"/>
        <v>00631L</v>
      </c>
      <c r="AX1567" s="20">
        <f t="shared" si="880"/>
        <v>1</v>
      </c>
      <c r="AY1567" s="20">
        <f t="shared" si="890"/>
        <v>0</v>
      </c>
      <c r="AZ1567" s="57">
        <v>44035</v>
      </c>
      <c r="BA1567" s="75">
        <v>21.1</v>
      </c>
      <c r="BB1567" s="90">
        <v>20.962499999999999</v>
      </c>
      <c r="BC1567" s="76">
        <f t="shared" si="898"/>
        <v>20.573750000000008</v>
      </c>
      <c r="BD1567" s="76">
        <f t="shared" si="899"/>
        <v>20.546041666666675</v>
      </c>
      <c r="BE1567" s="77">
        <f t="shared" si="905"/>
        <v>1.8895437146849305E-2</v>
      </c>
      <c r="BF1567" s="77">
        <f t="shared" si="896"/>
        <v>2.6961803267052331E-2</v>
      </c>
    </row>
    <row r="1568" spans="1:58" s="23" customFormat="1" ht="15.75" customHeight="1" x14ac:dyDescent="0.4">
      <c r="A1568" s="57">
        <v>44033</v>
      </c>
      <c r="B1568" s="112">
        <v>24.774999999999999</v>
      </c>
      <c r="C1568" s="112">
        <v>27.824999999999999</v>
      </c>
      <c r="D1568" s="112">
        <v>29.324999999999999</v>
      </c>
      <c r="E1568" s="112">
        <v>31.475000000000001</v>
      </c>
      <c r="F1568" s="112">
        <v>29.425000000000001</v>
      </c>
      <c r="G1568" s="112">
        <v>28.024999999999999</v>
      </c>
      <c r="H1568" s="113">
        <v>28.274999999999999</v>
      </c>
      <c r="I1568" s="90">
        <f t="shared" si="881"/>
        <v>27.824999999999999</v>
      </c>
      <c r="J1568" s="90">
        <f t="shared" si="882"/>
        <v>29.324999999999999</v>
      </c>
      <c r="K1568" s="114">
        <v>0</v>
      </c>
      <c r="L1568" s="115">
        <v>4.1666666666666664E-2</v>
      </c>
      <c r="M1568" s="90">
        <v>23.33</v>
      </c>
      <c r="N1568" s="90">
        <v>24.84</v>
      </c>
      <c r="O1568" s="90">
        <v>29.47</v>
      </c>
      <c r="P1568" s="90">
        <v>30.7</v>
      </c>
      <c r="Q1568" s="90">
        <v>30.34</v>
      </c>
      <c r="R1568" s="63">
        <f t="shared" si="907"/>
        <v>12</v>
      </c>
      <c r="S1568" s="64">
        <f t="shared" si="906"/>
        <v>1.5535568274734219E-2</v>
      </c>
      <c r="T1568" s="65">
        <f t="shared" si="900"/>
        <v>0.93921095008051525</v>
      </c>
      <c r="U1568" s="65">
        <f t="shared" si="900"/>
        <v>0.84289107567017307</v>
      </c>
      <c r="V1568" s="65">
        <f t="shared" si="871"/>
        <v>0.80912052117263844</v>
      </c>
      <c r="W1568" s="65">
        <f t="shared" si="872"/>
        <v>0.81872116018457486</v>
      </c>
      <c r="X1568" s="61">
        <f t="shared" si="883"/>
        <v>0.12310797174571143</v>
      </c>
      <c r="Y1568" s="66">
        <f t="shared" si="873"/>
        <v>-0.10166799046862598</v>
      </c>
      <c r="Z1568" s="61">
        <f t="shared" si="874"/>
        <v>5.3908355795148251E-2</v>
      </c>
      <c r="AA1568" s="67">
        <f t="shared" si="875"/>
        <v>27.824999999999999</v>
      </c>
      <c r="AB1568" s="68">
        <f t="shared" si="876"/>
        <v>-2.6167471819646248E-3</v>
      </c>
      <c r="AC1568" s="69">
        <f t="shared" si="877"/>
        <v>0.12016908212560384</v>
      </c>
      <c r="AD1568" s="70">
        <f>_xlfn.PERCENTILE.EXC(AC1568:$AC$5675,0.5)</f>
        <v>8.5005469516760995E-2</v>
      </c>
      <c r="AE1568" s="70">
        <f>_xlfn.PERCENTILE.EXC($AC1568:AC$5675,0.35)</f>
        <v>4.7520973470719603E-2</v>
      </c>
      <c r="AF1568" s="71">
        <f t="shared" si="902"/>
        <v>3.3835412500495522E-2</v>
      </c>
      <c r="AG1568" s="70">
        <f t="shared" si="903"/>
        <v>-0.27366487307327381</v>
      </c>
      <c r="AH1568" s="70">
        <f t="shared" si="904"/>
        <v>-0.29773719104760293</v>
      </c>
      <c r="AI1568" s="61" t="str">
        <f t="shared" si="892"/>
        <v>Short VOL</v>
      </c>
      <c r="AJ1568" s="68" t="str">
        <f t="shared" si="893"/>
        <v>Short VOL</v>
      </c>
      <c r="AK1568" s="72" t="str">
        <f t="shared" si="894"/>
        <v>00631L</v>
      </c>
      <c r="AL1568" s="73">
        <f t="shared" si="884"/>
        <v>1</v>
      </c>
      <c r="AM1568" s="72" t="str">
        <f t="shared" si="897"/>
        <v>00631L</v>
      </c>
      <c r="AN1568" s="73">
        <f t="shared" si="885"/>
        <v>1</v>
      </c>
      <c r="AO1568" s="74" t="str">
        <f t="shared" si="891"/>
        <v>00631L</v>
      </c>
      <c r="AP1568" s="20">
        <f t="shared" si="886"/>
        <v>1</v>
      </c>
      <c r="AQ1568" s="74" t="str">
        <f t="shared" si="901"/>
        <v>00631L</v>
      </c>
      <c r="AR1568" s="20">
        <f t="shared" si="887"/>
        <v>1</v>
      </c>
      <c r="AS1568" s="74" t="str">
        <f t="shared" si="895"/>
        <v>00631L</v>
      </c>
      <c r="AT1568" s="20">
        <f t="shared" si="888"/>
        <v>1</v>
      </c>
      <c r="AU1568" s="74" t="str">
        <f t="shared" si="878"/>
        <v>00631L</v>
      </c>
      <c r="AV1568" s="20">
        <f t="shared" si="889"/>
        <v>1</v>
      </c>
      <c r="AW1568" s="74" t="str">
        <f t="shared" si="879"/>
        <v>00631L</v>
      </c>
      <c r="AX1568" s="20">
        <f t="shared" si="880"/>
        <v>1</v>
      </c>
      <c r="AY1568" s="20">
        <f t="shared" si="890"/>
        <v>0</v>
      </c>
      <c r="AZ1568" s="57">
        <v>44034</v>
      </c>
      <c r="BA1568" s="75">
        <v>20.76</v>
      </c>
      <c r="BB1568" s="90">
        <v>20.824999999999999</v>
      </c>
      <c r="BC1568" s="76">
        <f t="shared" si="898"/>
        <v>20.608958333333337</v>
      </c>
      <c r="BD1568" s="76">
        <f t="shared" si="899"/>
        <v>20.570375000000006</v>
      </c>
      <c r="BE1568" s="77">
        <f t="shared" si="905"/>
        <v>1.0482900842068857E-2</v>
      </c>
      <c r="BF1568" s="77">
        <f t="shared" si="896"/>
        <v>9.218354065008337E-3</v>
      </c>
    </row>
    <row r="1569" spans="1:58" s="23" customFormat="1" ht="15.75" customHeight="1" x14ac:dyDescent="0.4">
      <c r="A1569" s="57">
        <v>44032</v>
      </c>
      <c r="B1569" s="112">
        <v>24.725000000000001</v>
      </c>
      <c r="C1569" s="112">
        <v>27.524999999999999</v>
      </c>
      <c r="D1569" s="112">
        <v>28.975000000000001</v>
      </c>
      <c r="E1569" s="112">
        <v>31.274999999999999</v>
      </c>
      <c r="F1569" s="112">
        <v>29.274999999999999</v>
      </c>
      <c r="G1569" s="112">
        <v>27.824999999999999</v>
      </c>
      <c r="H1569" s="113">
        <v>28.024999999999999</v>
      </c>
      <c r="I1569" s="90">
        <f t="shared" si="881"/>
        <v>27.408333333333331</v>
      </c>
      <c r="J1569" s="90">
        <f t="shared" si="882"/>
        <v>28.914583333333333</v>
      </c>
      <c r="K1569" s="114">
        <v>1</v>
      </c>
      <c r="L1569" s="115">
        <v>4.1666666666666664E-2</v>
      </c>
      <c r="M1569" s="90">
        <v>22.52</v>
      </c>
      <c r="N1569" s="90">
        <v>24.46</v>
      </c>
      <c r="O1569" s="90">
        <v>29.1</v>
      </c>
      <c r="P1569" s="90">
        <v>30.43</v>
      </c>
      <c r="Q1569" s="90">
        <v>30.11</v>
      </c>
      <c r="R1569" s="63">
        <f t="shared" si="907"/>
        <v>12.549999999999997</v>
      </c>
      <c r="S1569" s="64">
        <f t="shared" si="906"/>
        <v>-4.7507788161993726E-2</v>
      </c>
      <c r="T1569" s="65">
        <f t="shared" si="900"/>
        <v>0.92068683565004084</v>
      </c>
      <c r="U1569" s="65">
        <f t="shared" si="900"/>
        <v>0.84054982817869417</v>
      </c>
      <c r="V1569" s="65">
        <f t="shared" si="871"/>
        <v>0.8038120276043379</v>
      </c>
      <c r="W1569" s="65">
        <f t="shared" si="872"/>
        <v>0.81235469943540362</v>
      </c>
      <c r="X1569" s="61">
        <f t="shared" si="883"/>
        <v>0.11324570273003021</v>
      </c>
      <c r="Y1569" s="66">
        <f t="shared" si="873"/>
        <v>-0.10391686650679458</v>
      </c>
      <c r="Z1569" s="61">
        <f t="shared" si="874"/>
        <v>5.495591365156588E-2</v>
      </c>
      <c r="AA1569" s="67">
        <f t="shared" si="875"/>
        <v>27.408333333333335</v>
      </c>
      <c r="AB1569" s="68">
        <f t="shared" si="876"/>
        <v>1.083401471790681E-2</v>
      </c>
      <c r="AC1569" s="69">
        <f t="shared" si="877"/>
        <v>0.12053693104388119</v>
      </c>
      <c r="AD1569" s="70">
        <f>_xlfn.PERCENTILE.EXC(AC1569:$AC$5675,0.5)</f>
        <v>8.4989806320081532E-2</v>
      </c>
      <c r="AE1569" s="70">
        <f>_xlfn.PERCENTILE.EXC($AC1569:AC$5675,0.35)</f>
        <v>4.7496245105229457E-2</v>
      </c>
      <c r="AF1569" s="71">
        <f t="shared" si="902"/>
        <v>3.3835412500495522E-2</v>
      </c>
      <c r="AG1569" s="70">
        <f t="shared" si="903"/>
        <v>-0.27366487307327381</v>
      </c>
      <c r="AH1569" s="70">
        <f t="shared" si="904"/>
        <v>-0.29773719104760293</v>
      </c>
      <c r="AI1569" s="61" t="str">
        <f t="shared" si="892"/>
        <v>Short VOL</v>
      </c>
      <c r="AJ1569" s="68" t="str">
        <f t="shared" si="893"/>
        <v>Short VOL</v>
      </c>
      <c r="AK1569" s="72" t="str">
        <f t="shared" si="894"/>
        <v>00631L</v>
      </c>
      <c r="AL1569" s="73">
        <f t="shared" si="884"/>
        <v>1</v>
      </c>
      <c r="AM1569" s="72" t="str">
        <f t="shared" si="897"/>
        <v>00631L</v>
      </c>
      <c r="AN1569" s="73">
        <f t="shared" si="885"/>
        <v>1</v>
      </c>
      <c r="AO1569" s="74" t="str">
        <f t="shared" si="891"/>
        <v>00631L</v>
      </c>
      <c r="AP1569" s="20">
        <f t="shared" si="886"/>
        <v>1</v>
      </c>
      <c r="AQ1569" s="74" t="str">
        <f t="shared" si="901"/>
        <v>00631L</v>
      </c>
      <c r="AR1569" s="20">
        <f t="shared" si="887"/>
        <v>1</v>
      </c>
      <c r="AS1569" s="74" t="str">
        <f t="shared" si="895"/>
        <v>00631L</v>
      </c>
      <c r="AT1569" s="20">
        <f t="shared" si="888"/>
        <v>1</v>
      </c>
      <c r="AU1569" s="74" t="str">
        <f t="shared" si="878"/>
        <v>00631L</v>
      </c>
      <c r="AV1569" s="20">
        <f t="shared" si="889"/>
        <v>1</v>
      </c>
      <c r="AW1569" s="74" t="str">
        <f t="shared" si="879"/>
        <v>00631L</v>
      </c>
      <c r="AX1569" s="20">
        <f t="shared" si="880"/>
        <v>1</v>
      </c>
      <c r="AY1569" s="20">
        <f t="shared" si="890"/>
        <v>0</v>
      </c>
      <c r="AZ1569" s="57">
        <v>44033</v>
      </c>
      <c r="BA1569" s="75">
        <v>21.01</v>
      </c>
      <c r="BB1569" s="90">
        <v>21.074999999999999</v>
      </c>
      <c r="BC1569" s="76">
        <f t="shared" si="898"/>
        <v>20.64916666666667</v>
      </c>
      <c r="BD1569" s="76">
        <f t="shared" si="899"/>
        <v>20.612041666666673</v>
      </c>
      <c r="BE1569" s="77">
        <f t="shared" si="905"/>
        <v>2.0622301142095952E-2</v>
      </c>
      <c r="BF1569" s="77">
        <f t="shared" si="896"/>
        <v>1.9307079801652898E-2</v>
      </c>
    </row>
    <row r="1570" spans="1:58" s="23" customFormat="1" ht="15.75" customHeight="1" x14ac:dyDescent="0.4">
      <c r="A1570" s="57">
        <v>44029</v>
      </c>
      <c r="B1570" s="112">
        <v>26.425000000000001</v>
      </c>
      <c r="C1570" s="112">
        <v>28.975000000000001</v>
      </c>
      <c r="D1570" s="112">
        <v>30.175000000000001</v>
      </c>
      <c r="E1570" s="112">
        <v>32.424999999999997</v>
      </c>
      <c r="F1570" s="112">
        <v>30.475000000000001</v>
      </c>
      <c r="G1570" s="112">
        <v>28.95</v>
      </c>
      <c r="H1570" s="113">
        <v>29</v>
      </c>
      <c r="I1570" s="90">
        <f t="shared" si="881"/>
        <v>28.762500000000003</v>
      </c>
      <c r="J1570" s="90">
        <f t="shared" si="882"/>
        <v>30.074999999999999</v>
      </c>
      <c r="K1570" s="114">
        <v>2</v>
      </c>
      <c r="L1570" s="115">
        <v>4.1666666666666664E-2</v>
      </c>
      <c r="M1570" s="90">
        <v>22.16</v>
      </c>
      <c r="N1570" s="90">
        <v>25.68</v>
      </c>
      <c r="O1570" s="90">
        <v>30.37</v>
      </c>
      <c r="P1570" s="90">
        <v>31.73</v>
      </c>
      <c r="Q1570" s="90">
        <v>31</v>
      </c>
      <c r="R1570" s="63">
        <f t="shared" si="907"/>
        <v>14.259999999999998</v>
      </c>
      <c r="S1570" s="64">
        <f t="shared" si="906"/>
        <v>-8.2857142857142865E-2</v>
      </c>
      <c r="T1570" s="65">
        <f t="shared" si="900"/>
        <v>0.86292834890965731</v>
      </c>
      <c r="U1570" s="65">
        <f t="shared" si="900"/>
        <v>0.84557128745472498</v>
      </c>
      <c r="V1570" s="65">
        <f t="shared" si="871"/>
        <v>0.80932871099905446</v>
      </c>
      <c r="W1570" s="65">
        <f t="shared" si="872"/>
        <v>0.82838709677419353</v>
      </c>
      <c r="X1570" s="61">
        <f t="shared" si="883"/>
        <v>9.6499526963103141E-2</v>
      </c>
      <c r="Y1570" s="66">
        <f t="shared" si="873"/>
        <v>-0.10562837316885111</v>
      </c>
      <c r="Z1570" s="61">
        <f t="shared" si="874"/>
        <v>4.5632333767926858E-2</v>
      </c>
      <c r="AA1570" s="67">
        <f t="shared" si="875"/>
        <v>28.762500000000003</v>
      </c>
      <c r="AB1570" s="68">
        <f t="shared" si="876"/>
        <v>2.9010903426791315E-2</v>
      </c>
      <c r="AC1570" s="69">
        <f t="shared" si="877"/>
        <v>0.12003504672897208</v>
      </c>
      <c r="AD1570" s="70">
        <f>_xlfn.PERCENTILE.EXC(AC1570:$AC$5675,0.5)</f>
        <v>8.4949297853241401E-2</v>
      </c>
      <c r="AE1570" s="70">
        <f>_xlfn.PERCENTILE.EXC($AC1570:AC$5675,0.35)</f>
        <v>4.7480702747515161E-2</v>
      </c>
      <c r="AF1570" s="71">
        <f t="shared" si="902"/>
        <v>3.3835412500495522E-2</v>
      </c>
      <c r="AG1570" s="70">
        <f t="shared" si="903"/>
        <v>-0.27366487307327381</v>
      </c>
      <c r="AH1570" s="70">
        <f t="shared" si="904"/>
        <v>-0.29773719104760293</v>
      </c>
      <c r="AI1570" s="61" t="str">
        <f t="shared" si="892"/>
        <v>Short VOL</v>
      </c>
      <c r="AJ1570" s="68" t="str">
        <f t="shared" si="893"/>
        <v>Short VOL</v>
      </c>
      <c r="AK1570" s="72" t="str">
        <f t="shared" si="894"/>
        <v>00631L</v>
      </c>
      <c r="AL1570" s="73">
        <f t="shared" si="884"/>
        <v>1</v>
      </c>
      <c r="AM1570" s="72" t="str">
        <f t="shared" si="897"/>
        <v>00631L</v>
      </c>
      <c r="AN1570" s="73">
        <f t="shared" si="885"/>
        <v>1</v>
      </c>
      <c r="AO1570" s="74" t="str">
        <f t="shared" si="891"/>
        <v>00631L</v>
      </c>
      <c r="AP1570" s="20">
        <f t="shared" si="886"/>
        <v>1</v>
      </c>
      <c r="AQ1570" s="74" t="str">
        <f t="shared" si="901"/>
        <v>00631L</v>
      </c>
      <c r="AR1570" s="20">
        <f t="shared" si="887"/>
        <v>1</v>
      </c>
      <c r="AS1570" s="74" t="str">
        <f t="shared" si="895"/>
        <v>00631L</v>
      </c>
      <c r="AT1570" s="20">
        <f t="shared" si="888"/>
        <v>1</v>
      </c>
      <c r="AU1570" s="74" t="str">
        <f t="shared" si="878"/>
        <v>00631L</v>
      </c>
      <c r="AV1570" s="20">
        <f t="shared" si="889"/>
        <v>1</v>
      </c>
      <c r="AW1570" s="74" t="str">
        <f t="shared" si="879"/>
        <v>00631L</v>
      </c>
      <c r="AX1570" s="20">
        <f t="shared" si="880"/>
        <v>1</v>
      </c>
      <c r="AY1570" s="20">
        <f t="shared" si="890"/>
        <v>0</v>
      </c>
      <c r="AZ1570" s="57">
        <v>44032</v>
      </c>
      <c r="BA1570" s="75">
        <v>20.95</v>
      </c>
      <c r="BB1570" s="90">
        <v>21.012499999999999</v>
      </c>
      <c r="BC1570" s="76">
        <f t="shared" si="898"/>
        <v>20.68458333333334</v>
      </c>
      <c r="BD1570" s="76">
        <f t="shared" si="899"/>
        <v>20.647083333333338</v>
      </c>
      <c r="BE1570" s="77">
        <f t="shared" si="905"/>
        <v>1.5853191789375807E-2</v>
      </c>
      <c r="BF1570" s="77">
        <f t="shared" si="896"/>
        <v>1.4671160171936848E-2</v>
      </c>
    </row>
    <row r="1571" spans="1:58" s="23" customFormat="1" ht="15.75" customHeight="1" x14ac:dyDescent="0.4">
      <c r="A1571" s="57">
        <v>44028</v>
      </c>
      <c r="B1571" s="112">
        <v>28.125</v>
      </c>
      <c r="C1571" s="112">
        <v>30.274999999999999</v>
      </c>
      <c r="D1571" s="112">
        <v>31.074999999999999</v>
      </c>
      <c r="E1571" s="112">
        <v>33.125</v>
      </c>
      <c r="F1571" s="112">
        <v>30.975000000000001</v>
      </c>
      <c r="G1571" s="112">
        <v>29.25</v>
      </c>
      <c r="H1571" s="113">
        <v>29.375</v>
      </c>
      <c r="I1571" s="90">
        <f t="shared" si="881"/>
        <v>30.006249999999998</v>
      </c>
      <c r="J1571" s="90">
        <f t="shared" si="882"/>
        <v>30.974999999999998</v>
      </c>
      <c r="K1571" s="114">
        <v>3</v>
      </c>
      <c r="L1571" s="115">
        <v>4.1666666666666664E-2</v>
      </c>
      <c r="M1571" s="90">
        <v>25.85</v>
      </c>
      <c r="N1571" s="90">
        <v>28</v>
      </c>
      <c r="O1571" s="90">
        <v>31.55</v>
      </c>
      <c r="P1571" s="90">
        <v>32.75</v>
      </c>
      <c r="Q1571" s="90">
        <v>31.06</v>
      </c>
      <c r="R1571" s="63">
        <f t="shared" si="907"/>
        <v>10.449999999999996</v>
      </c>
      <c r="S1571" s="64">
        <f t="shared" si="906"/>
        <v>8.6455331412103181E-3</v>
      </c>
      <c r="T1571" s="65">
        <f t="shared" si="900"/>
        <v>0.92321428571428577</v>
      </c>
      <c r="U1571" s="65">
        <f t="shared" si="900"/>
        <v>0.88748019017432644</v>
      </c>
      <c r="V1571" s="65">
        <f t="shared" si="871"/>
        <v>0.85496183206106868</v>
      </c>
      <c r="W1571" s="65">
        <f t="shared" si="872"/>
        <v>0.90148100450740509</v>
      </c>
      <c r="X1571" s="61">
        <f t="shared" si="883"/>
        <v>7.6444444444444398E-2</v>
      </c>
      <c r="Y1571" s="66">
        <f t="shared" si="873"/>
        <v>-0.11320754716981132</v>
      </c>
      <c r="Z1571" s="61">
        <f t="shared" si="874"/>
        <v>3.228494063736722E-2</v>
      </c>
      <c r="AA1571" s="67">
        <f t="shared" si="875"/>
        <v>30.006249999999998</v>
      </c>
      <c r="AB1571" s="68">
        <f t="shared" si="876"/>
        <v>4.464285714285714E-3</v>
      </c>
      <c r="AC1571" s="69">
        <f t="shared" si="877"/>
        <v>7.165178571428564E-2</v>
      </c>
      <c r="AD1571" s="70">
        <f>_xlfn.PERCENTILE.EXC(AC1571:$AC$5675,0.5)</f>
        <v>8.4908789386401257E-2</v>
      </c>
      <c r="AE1571" s="70">
        <f>_xlfn.PERCENTILE.EXC($AC1571:AC$5675,0.35)</f>
        <v>4.7465160389800871E-2</v>
      </c>
      <c r="AF1571" s="71">
        <f t="shared" si="902"/>
        <v>3.3835412500495522E-2</v>
      </c>
      <c r="AG1571" s="70">
        <f t="shared" si="903"/>
        <v>-0.27366487307327381</v>
      </c>
      <c r="AH1571" s="70">
        <f t="shared" si="904"/>
        <v>-0.29773719104760293</v>
      </c>
      <c r="AI1571" s="61" t="str">
        <f t="shared" si="892"/>
        <v>Safety</v>
      </c>
      <c r="AJ1571" s="68" t="str">
        <f t="shared" si="893"/>
        <v>Short VOL</v>
      </c>
      <c r="AK1571" s="72" t="str">
        <f t="shared" si="894"/>
        <v>00631L</v>
      </c>
      <c r="AL1571" s="73">
        <f t="shared" si="884"/>
        <v>1</v>
      </c>
      <c r="AM1571" s="72" t="str">
        <f t="shared" si="897"/>
        <v>00631L</v>
      </c>
      <c r="AN1571" s="73">
        <f t="shared" si="885"/>
        <v>1</v>
      </c>
      <c r="AO1571" s="74" t="str">
        <f t="shared" si="891"/>
        <v>00631L</v>
      </c>
      <c r="AP1571" s="20">
        <f t="shared" si="886"/>
        <v>1</v>
      </c>
      <c r="AQ1571" s="74" t="str">
        <f t="shared" si="901"/>
        <v>00631L</v>
      </c>
      <c r="AR1571" s="20">
        <f t="shared" si="887"/>
        <v>1</v>
      </c>
      <c r="AS1571" s="74" t="str">
        <f t="shared" si="895"/>
        <v>00631L</v>
      </c>
      <c r="AT1571" s="20">
        <f t="shared" si="888"/>
        <v>1</v>
      </c>
      <c r="AU1571" s="74" t="str">
        <f t="shared" si="878"/>
        <v>00631L</v>
      </c>
      <c r="AV1571" s="20">
        <f t="shared" si="889"/>
        <v>1</v>
      </c>
      <c r="AW1571" s="74" t="str">
        <f t="shared" si="879"/>
        <v>00631L</v>
      </c>
      <c r="AX1571" s="20">
        <f t="shared" si="880"/>
        <v>1</v>
      </c>
      <c r="AY1571" s="20">
        <f t="shared" si="890"/>
        <v>0</v>
      </c>
      <c r="AZ1571" s="57">
        <v>44029</v>
      </c>
      <c r="BA1571" s="75">
        <v>20.92</v>
      </c>
      <c r="BB1571" s="90">
        <v>21.262499999999999</v>
      </c>
      <c r="BC1571" s="76">
        <f t="shared" si="898"/>
        <v>20.720416666666669</v>
      </c>
      <c r="BD1571" s="76">
        <f t="shared" si="899"/>
        <v>20.683041666666671</v>
      </c>
      <c r="BE1571" s="77">
        <f t="shared" si="905"/>
        <v>2.6161796939411477E-2</v>
      </c>
      <c r="BF1571" s="77">
        <f t="shared" si="896"/>
        <v>1.1456648260551469E-2</v>
      </c>
    </row>
    <row r="1572" spans="1:58" s="23" customFormat="1" ht="15.75" customHeight="1" x14ac:dyDescent="0.4">
      <c r="A1572" s="57">
        <v>44027</v>
      </c>
      <c r="B1572" s="112">
        <v>28.324999999999999</v>
      </c>
      <c r="C1572" s="112">
        <v>30.375</v>
      </c>
      <c r="D1572" s="112">
        <v>31.175000000000001</v>
      </c>
      <c r="E1572" s="112">
        <v>33.125</v>
      </c>
      <c r="F1572" s="112">
        <v>31.024999999999999</v>
      </c>
      <c r="G1572" s="112">
        <v>29.274999999999999</v>
      </c>
      <c r="H1572" s="113">
        <v>29.324999999999999</v>
      </c>
      <c r="I1572" s="90">
        <f t="shared" si="881"/>
        <v>30.033333333333331</v>
      </c>
      <c r="J1572" s="90">
        <f t="shared" si="882"/>
        <v>31.041666666666668</v>
      </c>
      <c r="K1572" s="114">
        <v>4</v>
      </c>
      <c r="L1572" s="115">
        <v>4.1666666666666664E-2</v>
      </c>
      <c r="M1572" s="90">
        <v>25.22</v>
      </c>
      <c r="N1572" s="90">
        <v>27.76</v>
      </c>
      <c r="O1572" s="90">
        <v>31.56</v>
      </c>
      <c r="P1572" s="90">
        <v>32.74</v>
      </c>
      <c r="Q1572" s="90">
        <v>31.76</v>
      </c>
      <c r="R1572" s="63">
        <f t="shared" si="907"/>
        <v>11.319999999999993</v>
      </c>
      <c r="S1572" s="64">
        <f t="shared" si="906"/>
        <v>-5.9620596205961995E-2</v>
      </c>
      <c r="T1572" s="65">
        <f t="shared" si="900"/>
        <v>0.9085014409221901</v>
      </c>
      <c r="U1572" s="65">
        <f t="shared" si="900"/>
        <v>0.87959442332065918</v>
      </c>
      <c r="V1572" s="65">
        <f t="shared" si="871"/>
        <v>0.84789248625534519</v>
      </c>
      <c r="W1572" s="65">
        <f t="shared" si="872"/>
        <v>0.87405541561712852</v>
      </c>
      <c r="X1572" s="61">
        <f t="shared" si="883"/>
        <v>7.2374227714033568E-2</v>
      </c>
      <c r="Y1572" s="66">
        <f t="shared" si="873"/>
        <v>-0.1147169811320755</v>
      </c>
      <c r="Z1572" s="61">
        <f t="shared" si="874"/>
        <v>3.3573806881243166E-2</v>
      </c>
      <c r="AA1572" s="67">
        <f t="shared" si="875"/>
        <v>30.033333333333331</v>
      </c>
      <c r="AB1572" s="68">
        <f t="shared" si="876"/>
        <v>2.035302593659934E-2</v>
      </c>
      <c r="AC1572" s="69">
        <f t="shared" si="877"/>
        <v>8.1892411143131477E-2</v>
      </c>
      <c r="AD1572" s="70">
        <f>_xlfn.PERCENTILE.EXC(AC1572:$AC$5675,0.5)</f>
        <v>8.4949297853241401E-2</v>
      </c>
      <c r="AE1572" s="70">
        <f>_xlfn.PERCENTILE.EXC($AC1572:AC$5675,0.35)</f>
        <v>4.7380315940620935E-2</v>
      </c>
      <c r="AF1572" s="71">
        <f t="shared" si="902"/>
        <v>3.3835412500495522E-2</v>
      </c>
      <c r="AG1572" s="70">
        <f t="shared" si="903"/>
        <v>-0.27366487307327381</v>
      </c>
      <c r="AH1572" s="70">
        <f t="shared" si="904"/>
        <v>-0.29773719104760293</v>
      </c>
      <c r="AI1572" s="61" t="str">
        <f t="shared" si="892"/>
        <v>Safety</v>
      </c>
      <c r="AJ1572" s="68" t="str">
        <f t="shared" si="893"/>
        <v>Short VOL</v>
      </c>
      <c r="AK1572" s="72" t="str">
        <f t="shared" si="894"/>
        <v>00631L</v>
      </c>
      <c r="AL1572" s="73">
        <f t="shared" si="884"/>
        <v>1</v>
      </c>
      <c r="AM1572" s="72" t="str">
        <f t="shared" si="897"/>
        <v>00631L</v>
      </c>
      <c r="AN1572" s="73">
        <f t="shared" si="885"/>
        <v>1</v>
      </c>
      <c r="AO1572" s="74" t="str">
        <f t="shared" si="891"/>
        <v>00631L</v>
      </c>
      <c r="AP1572" s="20">
        <f t="shared" si="886"/>
        <v>1</v>
      </c>
      <c r="AQ1572" s="74" t="str">
        <f t="shared" si="901"/>
        <v>00631L</v>
      </c>
      <c r="AR1572" s="20">
        <f t="shared" si="887"/>
        <v>1</v>
      </c>
      <c r="AS1572" s="74" t="str">
        <f t="shared" si="895"/>
        <v>00631L</v>
      </c>
      <c r="AT1572" s="20">
        <f t="shared" si="888"/>
        <v>1</v>
      </c>
      <c r="AU1572" s="74" t="str">
        <f t="shared" si="878"/>
        <v>00631L</v>
      </c>
      <c r="AV1572" s="20">
        <f t="shared" si="889"/>
        <v>1</v>
      </c>
      <c r="AW1572" s="74" t="str">
        <f t="shared" si="879"/>
        <v>00631L</v>
      </c>
      <c r="AX1572" s="20">
        <f t="shared" si="880"/>
        <v>1</v>
      </c>
      <c r="AY1572" s="20">
        <f t="shared" si="890"/>
        <v>0</v>
      </c>
      <c r="AZ1572" s="57">
        <v>44028</v>
      </c>
      <c r="BA1572" s="75">
        <v>21.15</v>
      </c>
      <c r="BB1572" s="90">
        <v>21.087499999999999</v>
      </c>
      <c r="BC1572" s="76">
        <f t="shared" si="898"/>
        <v>20.748333333333331</v>
      </c>
      <c r="BD1572" s="76">
        <f t="shared" si="899"/>
        <v>20.718541666666667</v>
      </c>
      <c r="BE1572" s="77">
        <f t="shared" si="905"/>
        <v>1.6346694513615583E-2</v>
      </c>
      <c r="BF1572" s="77">
        <f t="shared" si="896"/>
        <v>2.0824744341320599E-2</v>
      </c>
    </row>
    <row r="1573" spans="1:58" s="23" customFormat="1" ht="15.75" customHeight="1" x14ac:dyDescent="0.4">
      <c r="A1573" s="57">
        <v>44026</v>
      </c>
      <c r="B1573" s="112">
        <v>29.625</v>
      </c>
      <c r="C1573" s="112">
        <v>31.274999999999999</v>
      </c>
      <c r="D1573" s="112">
        <v>31.675000000000001</v>
      </c>
      <c r="E1573" s="112">
        <v>33.524999999999999</v>
      </c>
      <c r="F1573" s="112">
        <v>31.324999999999999</v>
      </c>
      <c r="G1573" s="112">
        <v>29.524999999999999</v>
      </c>
      <c r="H1573" s="113">
        <v>29.524999999999999</v>
      </c>
      <c r="I1573" s="90">
        <f t="shared" si="881"/>
        <v>30.931249999999999</v>
      </c>
      <c r="J1573" s="90">
        <f t="shared" si="882"/>
        <v>31.591666666666669</v>
      </c>
      <c r="K1573" s="114">
        <v>5</v>
      </c>
      <c r="L1573" s="115">
        <v>4.1666666666666664E-2</v>
      </c>
      <c r="M1573" s="90">
        <v>27.78</v>
      </c>
      <c r="N1573" s="90">
        <v>29.52</v>
      </c>
      <c r="O1573" s="90">
        <v>32.56</v>
      </c>
      <c r="P1573" s="90">
        <v>33.28</v>
      </c>
      <c r="Q1573" s="90">
        <v>31.85</v>
      </c>
      <c r="R1573" s="63">
        <f t="shared" si="907"/>
        <v>8.5400000000000063</v>
      </c>
      <c r="S1573" s="64">
        <f t="shared" si="906"/>
        <v>-8.294501397949669E-2</v>
      </c>
      <c r="T1573" s="65">
        <f t="shared" si="900"/>
        <v>0.94105691056910579</v>
      </c>
      <c r="U1573" s="65">
        <f t="shared" si="900"/>
        <v>0.90663390663390653</v>
      </c>
      <c r="V1573" s="65">
        <f t="shared" si="871"/>
        <v>0.88701923076923073</v>
      </c>
      <c r="W1573" s="65">
        <f t="shared" si="872"/>
        <v>0.92684458398744107</v>
      </c>
      <c r="X1573" s="61">
        <f t="shared" si="883"/>
        <v>5.5696202531645519E-2</v>
      </c>
      <c r="Y1573" s="66">
        <f t="shared" si="873"/>
        <v>-0.11931394481730052</v>
      </c>
      <c r="Z1573" s="61">
        <f t="shared" si="874"/>
        <v>2.1351114703307174E-2</v>
      </c>
      <c r="AA1573" s="67">
        <f t="shared" si="875"/>
        <v>30.931250000000002</v>
      </c>
      <c r="AB1573" s="68">
        <f t="shared" si="876"/>
        <v>3.5569105691057056E-3</v>
      </c>
      <c r="AC1573" s="69">
        <f t="shared" si="877"/>
        <v>4.7806571815718242E-2</v>
      </c>
      <c r="AD1573" s="70">
        <f>_xlfn.PERCENTILE.EXC(AC1573:$AC$5675,0.5)</f>
        <v>8.4989806320081532E-2</v>
      </c>
      <c r="AE1573" s="70">
        <f>_xlfn.PERCENTILE.EXC($AC1573:AC$5675,0.35)</f>
        <v>4.7267750654854689E-2</v>
      </c>
      <c r="AF1573" s="71">
        <f t="shared" si="902"/>
        <v>3.3835412500495522E-2</v>
      </c>
      <c r="AG1573" s="70">
        <f t="shared" si="903"/>
        <v>-0.27366487307327381</v>
      </c>
      <c r="AH1573" s="70">
        <f t="shared" si="904"/>
        <v>-0.29773719104760293</v>
      </c>
      <c r="AI1573" s="61" t="str">
        <f t="shared" si="892"/>
        <v>Safety</v>
      </c>
      <c r="AJ1573" s="68" t="str">
        <f t="shared" si="893"/>
        <v>Short VOL</v>
      </c>
      <c r="AK1573" s="72" t="str">
        <f t="shared" si="894"/>
        <v>00631L</v>
      </c>
      <c r="AL1573" s="73">
        <f t="shared" si="884"/>
        <v>1</v>
      </c>
      <c r="AM1573" s="72" t="str">
        <f t="shared" si="897"/>
        <v>00631L</v>
      </c>
      <c r="AN1573" s="73">
        <f t="shared" si="885"/>
        <v>1</v>
      </c>
      <c r="AO1573" s="74" t="str">
        <f t="shared" si="891"/>
        <v>00631L</v>
      </c>
      <c r="AP1573" s="20">
        <f t="shared" si="886"/>
        <v>1</v>
      </c>
      <c r="AQ1573" s="74" t="str">
        <f t="shared" si="901"/>
        <v>00631L</v>
      </c>
      <c r="AR1573" s="20">
        <f t="shared" si="887"/>
        <v>1</v>
      </c>
      <c r="AS1573" s="74" t="str">
        <f t="shared" si="895"/>
        <v>00631L</v>
      </c>
      <c r="AT1573" s="20">
        <f t="shared" si="888"/>
        <v>1</v>
      </c>
      <c r="AU1573" s="74" t="str">
        <f t="shared" si="878"/>
        <v>00631L</v>
      </c>
      <c r="AV1573" s="20">
        <f t="shared" si="889"/>
        <v>1</v>
      </c>
      <c r="AW1573" s="74" t="str">
        <f t="shared" si="879"/>
        <v>00631L</v>
      </c>
      <c r="AX1573" s="20">
        <f t="shared" si="880"/>
        <v>1</v>
      </c>
      <c r="AY1573" s="20">
        <f t="shared" si="890"/>
        <v>0</v>
      </c>
      <c r="AZ1573" s="57">
        <v>44027</v>
      </c>
      <c r="BA1573" s="75">
        <v>21.25</v>
      </c>
      <c r="BB1573" s="90">
        <v>20.962499999999999</v>
      </c>
      <c r="BC1573" s="76">
        <f t="shared" si="898"/>
        <v>20.776041666666668</v>
      </c>
      <c r="BD1573" s="76">
        <f t="shared" si="899"/>
        <v>20.751041666666666</v>
      </c>
      <c r="BE1573" s="77">
        <f t="shared" si="905"/>
        <v>8.9746803710201804E-3</v>
      </c>
      <c r="BF1573" s="77">
        <f t="shared" si="896"/>
        <v>2.4044977661764014E-2</v>
      </c>
    </row>
    <row r="1574" spans="1:58" s="23" customFormat="1" ht="15.75" customHeight="1" x14ac:dyDescent="0.4">
      <c r="A1574" s="57">
        <v>44025</v>
      </c>
      <c r="B1574" s="112">
        <v>31.824999999999999</v>
      </c>
      <c r="C1574" s="112">
        <v>32.975000000000001</v>
      </c>
      <c r="D1574" s="112">
        <v>33.225000000000001</v>
      </c>
      <c r="E1574" s="112">
        <v>34.875</v>
      </c>
      <c r="F1574" s="112">
        <v>32.424999999999997</v>
      </c>
      <c r="G1574" s="112">
        <v>30.625</v>
      </c>
      <c r="H1574" s="113">
        <v>30.65</v>
      </c>
      <c r="I1574" s="90">
        <f t="shared" si="881"/>
        <v>32.6875</v>
      </c>
      <c r="J1574" s="90">
        <f t="shared" si="882"/>
        <v>33.162500000000001</v>
      </c>
      <c r="K1574" s="114">
        <v>6</v>
      </c>
      <c r="L1574" s="115">
        <v>4.1666666666666664E-2</v>
      </c>
      <c r="M1574" s="90">
        <v>30.31</v>
      </c>
      <c r="N1574" s="90">
        <v>32.19</v>
      </c>
      <c r="O1574" s="90">
        <v>34.54</v>
      </c>
      <c r="P1574" s="90">
        <v>35.020000000000003</v>
      </c>
      <c r="Q1574" s="90">
        <v>31.51</v>
      </c>
      <c r="R1574" s="63">
        <f t="shared" si="907"/>
        <v>7.0600000000000023</v>
      </c>
      <c r="S1574" s="64">
        <f t="shared" si="906"/>
        <v>0.17955294979846093</v>
      </c>
      <c r="T1574" s="65">
        <f t="shared" si="900"/>
        <v>0.94159676918297608</v>
      </c>
      <c r="U1574" s="65">
        <f t="shared" si="900"/>
        <v>0.93196294151708159</v>
      </c>
      <c r="V1574" s="65">
        <f t="shared" ref="V1574:V1637" si="908">N1574/P1574</f>
        <v>0.91918903483723569</v>
      </c>
      <c r="W1574" s="65">
        <f t="shared" ref="W1574:W1637" si="909">N1574/Q1574</f>
        <v>1.021580450650587</v>
      </c>
      <c r="X1574" s="61">
        <f t="shared" si="883"/>
        <v>3.6135113904163463E-2</v>
      </c>
      <c r="Y1574" s="66">
        <f t="shared" ref="Y1574:Y1637" si="910">(H1574-E1574)/E1574</f>
        <v>-0.12114695340501797</v>
      </c>
      <c r="Z1574" s="61">
        <f t="shared" ref="Z1574:Z1637" si="911">(J1574-I1574)/I1574</f>
        <v>1.4531548757170215E-2</v>
      </c>
      <c r="AA1574" s="67">
        <f t="shared" ref="AA1574:AA1637" si="912">B1574*(K1574*L1574)+C1574*(1-(K1574*L1574))</f>
        <v>32.6875</v>
      </c>
      <c r="AB1574" s="68">
        <f t="shared" ref="AB1574:AB1637" si="913">(B1574-N1574)/N1574</f>
        <v>-1.1338925132028532E-2</v>
      </c>
      <c r="AC1574" s="69">
        <f t="shared" ref="AC1574:AC1637" si="914">(AA1574-N1574)/N1574</f>
        <v>1.5455110282696562E-2</v>
      </c>
      <c r="AD1574" s="70">
        <f>_xlfn.PERCENTILE.EXC(AC1574:$AC$5675,0.5)</f>
        <v>8.5005469516760995E-2</v>
      </c>
      <c r="AE1574" s="70">
        <f>_xlfn.PERCENTILE.EXC($AC1574:AC$5675,0.35)</f>
        <v>4.7155185369088512E-2</v>
      </c>
      <c r="AF1574" s="71">
        <f t="shared" si="902"/>
        <v>3.3835412500495522E-2</v>
      </c>
      <c r="AG1574" s="70">
        <f t="shared" si="903"/>
        <v>-0.27366487307327381</v>
      </c>
      <c r="AH1574" s="70">
        <f t="shared" si="904"/>
        <v>-0.29773719104760293</v>
      </c>
      <c r="AI1574" s="61" t="str">
        <f t="shared" si="892"/>
        <v>Safety</v>
      </c>
      <c r="AJ1574" s="68" t="str">
        <f t="shared" si="893"/>
        <v>Safety</v>
      </c>
      <c r="AK1574" s="72" t="str">
        <f t="shared" si="894"/>
        <v>00631L</v>
      </c>
      <c r="AL1574" s="73">
        <f t="shared" si="884"/>
        <v>1</v>
      </c>
      <c r="AM1574" s="72" t="str">
        <f t="shared" si="897"/>
        <v>00631L</v>
      </c>
      <c r="AN1574" s="73">
        <f t="shared" si="885"/>
        <v>1</v>
      </c>
      <c r="AO1574" s="74" t="str">
        <f t="shared" si="891"/>
        <v>00635U</v>
      </c>
      <c r="AP1574" s="20">
        <f t="shared" si="886"/>
        <v>0</v>
      </c>
      <c r="AQ1574" s="74" t="str">
        <f t="shared" si="901"/>
        <v>00631L</v>
      </c>
      <c r="AR1574" s="20">
        <f t="shared" si="887"/>
        <v>1</v>
      </c>
      <c r="AS1574" s="74" t="str">
        <f t="shared" si="895"/>
        <v>00631L</v>
      </c>
      <c r="AT1574" s="20">
        <f t="shared" si="888"/>
        <v>1</v>
      </c>
      <c r="AU1574" s="74" t="str">
        <f t="shared" si="878"/>
        <v>00635U</v>
      </c>
      <c r="AV1574" s="20">
        <f t="shared" si="889"/>
        <v>0</v>
      </c>
      <c r="AW1574" s="74" t="str">
        <f t="shared" si="879"/>
        <v>00635U</v>
      </c>
      <c r="AX1574" s="20">
        <f t="shared" si="880"/>
        <v>0</v>
      </c>
      <c r="AY1574" s="20">
        <f t="shared" si="890"/>
        <v>1</v>
      </c>
      <c r="AZ1574" s="57">
        <v>44026</v>
      </c>
      <c r="BA1574" s="75">
        <v>21.15</v>
      </c>
      <c r="BB1574" s="90">
        <v>20.875</v>
      </c>
      <c r="BC1574" s="76">
        <f t="shared" si="898"/>
        <v>20.806666666666665</v>
      </c>
      <c r="BD1574" s="76">
        <f t="shared" si="899"/>
        <v>20.779166666666665</v>
      </c>
      <c r="BE1574" s="77">
        <f t="shared" si="905"/>
        <v>3.2842037808395613E-3</v>
      </c>
      <c r="BF1574" s="77">
        <f t="shared" si="896"/>
        <v>1.7846400641668349E-2</v>
      </c>
    </row>
    <row r="1575" spans="1:58" s="23" customFormat="1" ht="15.75" customHeight="1" x14ac:dyDescent="0.4">
      <c r="A1575" s="57">
        <v>44022</v>
      </c>
      <c r="B1575" s="112">
        <v>28.774999999999999</v>
      </c>
      <c r="C1575" s="112">
        <v>30.324999999999999</v>
      </c>
      <c r="D1575" s="112">
        <v>30.875</v>
      </c>
      <c r="E1575" s="112">
        <v>32.774999999999999</v>
      </c>
      <c r="F1575" s="112">
        <v>30.524999999999999</v>
      </c>
      <c r="G1575" s="112">
        <v>28.8</v>
      </c>
      <c r="H1575" s="113">
        <v>28.975000000000001</v>
      </c>
      <c r="I1575" s="90">
        <f t="shared" si="881"/>
        <v>29.872916666666665</v>
      </c>
      <c r="J1575" s="90">
        <f t="shared" si="882"/>
        <v>30.714583333333334</v>
      </c>
      <c r="K1575" s="114">
        <v>7</v>
      </c>
      <c r="L1575" s="115">
        <v>4.1666666666666664E-2</v>
      </c>
      <c r="M1575" s="90">
        <v>22.59</v>
      </c>
      <c r="N1575" s="90">
        <v>27.29</v>
      </c>
      <c r="O1575" s="90">
        <v>31.02</v>
      </c>
      <c r="P1575" s="90">
        <v>31.72</v>
      </c>
      <c r="Q1575" s="90">
        <v>29.23</v>
      </c>
      <c r="R1575" s="63">
        <f t="shared" si="907"/>
        <v>12.86</v>
      </c>
      <c r="S1575" s="64">
        <f t="shared" si="906"/>
        <v>-6.7327409432672666E-2</v>
      </c>
      <c r="T1575" s="65">
        <f t="shared" si="900"/>
        <v>0.82777574203004767</v>
      </c>
      <c r="U1575" s="65">
        <f t="shared" si="900"/>
        <v>0.87975499677627333</v>
      </c>
      <c r="V1575" s="65">
        <f t="shared" si="908"/>
        <v>0.86034047919293821</v>
      </c>
      <c r="W1575" s="65">
        <f t="shared" si="909"/>
        <v>0.93362983236400954</v>
      </c>
      <c r="X1575" s="61">
        <f t="shared" si="883"/>
        <v>5.3866203301477004E-2</v>
      </c>
      <c r="Y1575" s="66">
        <f t="shared" si="910"/>
        <v>-0.11594202898550716</v>
      </c>
      <c r="Z1575" s="61">
        <f t="shared" si="911"/>
        <v>2.8174907594671939E-2</v>
      </c>
      <c r="AA1575" s="67">
        <f t="shared" si="912"/>
        <v>29.872916666666665</v>
      </c>
      <c r="AB1575" s="68">
        <f t="shared" si="913"/>
        <v>5.4415536826676422E-2</v>
      </c>
      <c r="AC1575" s="69">
        <f t="shared" si="914"/>
        <v>9.4647001343593481E-2</v>
      </c>
      <c r="AD1575" s="70">
        <f>_xlfn.PERCENTILE.EXC(AC1575:$AC$5675,0.5)</f>
        <v>8.5021132713440459E-2</v>
      </c>
      <c r="AE1575" s="70">
        <f>_xlfn.PERCENTILE.EXC($AC1575:AC$5675,0.35)</f>
        <v>4.7364235185511416E-2</v>
      </c>
      <c r="AF1575" s="71">
        <f t="shared" si="902"/>
        <v>3.4450155653766121E-2</v>
      </c>
      <c r="AG1575" s="70">
        <f t="shared" si="903"/>
        <v>-0.27366487307327381</v>
      </c>
      <c r="AH1575" s="70">
        <f t="shared" si="904"/>
        <v>-0.29773719104760293</v>
      </c>
      <c r="AI1575" s="61" t="str">
        <f t="shared" si="892"/>
        <v>Short VOL</v>
      </c>
      <c r="AJ1575" s="68" t="str">
        <f t="shared" si="893"/>
        <v>Short VOL</v>
      </c>
      <c r="AK1575" s="72" t="str">
        <f t="shared" si="894"/>
        <v>00631L</v>
      </c>
      <c r="AL1575" s="73">
        <f t="shared" si="884"/>
        <v>1</v>
      </c>
      <c r="AM1575" s="72" t="str">
        <f t="shared" si="897"/>
        <v>00631L</v>
      </c>
      <c r="AN1575" s="73">
        <f t="shared" si="885"/>
        <v>1</v>
      </c>
      <c r="AO1575" s="74" t="str">
        <f t="shared" si="891"/>
        <v>00631L</v>
      </c>
      <c r="AP1575" s="20">
        <f t="shared" si="886"/>
        <v>1</v>
      </c>
      <c r="AQ1575" s="74" t="str">
        <f t="shared" si="901"/>
        <v>00631L</v>
      </c>
      <c r="AR1575" s="20">
        <f t="shared" si="887"/>
        <v>1</v>
      </c>
      <c r="AS1575" s="74" t="str">
        <f t="shared" si="895"/>
        <v>00631L</v>
      </c>
      <c r="AT1575" s="20">
        <f t="shared" si="888"/>
        <v>1</v>
      </c>
      <c r="AU1575" s="74" t="str">
        <f t="shared" si="878"/>
        <v>00631L</v>
      </c>
      <c r="AV1575" s="20">
        <f t="shared" si="889"/>
        <v>1</v>
      </c>
      <c r="AW1575" s="74" t="str">
        <f t="shared" si="879"/>
        <v>00631L</v>
      </c>
      <c r="AX1575" s="20">
        <f t="shared" si="880"/>
        <v>1</v>
      </c>
      <c r="AY1575" s="20">
        <f t="shared" si="890"/>
        <v>0</v>
      </c>
      <c r="AZ1575" s="57">
        <v>44025</v>
      </c>
      <c r="BA1575" s="75">
        <v>20.88</v>
      </c>
      <c r="BB1575" s="90">
        <v>20.85</v>
      </c>
      <c r="BC1575" s="76">
        <f t="shared" si="898"/>
        <v>20.84333333333333</v>
      </c>
      <c r="BD1575" s="76">
        <f t="shared" si="899"/>
        <v>20.806750000000001</v>
      </c>
      <c r="BE1575" s="77">
        <f t="shared" si="905"/>
        <v>3.1984647369284801E-4</v>
      </c>
      <c r="BF1575" s="77">
        <f t="shared" si="896"/>
        <v>3.5204921479807293E-3</v>
      </c>
    </row>
    <row r="1576" spans="1:58" s="23" customFormat="1" ht="15.75" customHeight="1" x14ac:dyDescent="0.4">
      <c r="A1576" s="57">
        <v>44021</v>
      </c>
      <c r="B1576" s="112">
        <v>30.225000000000001</v>
      </c>
      <c r="C1576" s="112">
        <v>31.225000000000001</v>
      </c>
      <c r="D1576" s="112">
        <v>31.4</v>
      </c>
      <c r="E1576" s="112">
        <v>33.200000000000003</v>
      </c>
      <c r="F1576" s="112">
        <v>30.774999999999999</v>
      </c>
      <c r="G1576" s="112">
        <v>29.175000000000001</v>
      </c>
      <c r="H1576" s="113">
        <v>29.324999999999999</v>
      </c>
      <c r="I1576" s="90">
        <f t="shared" si="881"/>
        <v>30.891666666666669</v>
      </c>
      <c r="J1576" s="90">
        <f t="shared" si="882"/>
        <v>31.341666666666665</v>
      </c>
      <c r="K1576" s="114">
        <v>8</v>
      </c>
      <c r="L1576" s="115">
        <v>4.1666666666666664E-2</v>
      </c>
      <c r="M1576" s="90">
        <v>25.55</v>
      </c>
      <c r="N1576" s="90">
        <v>29.26</v>
      </c>
      <c r="O1576" s="90">
        <v>32.06</v>
      </c>
      <c r="P1576" s="90">
        <v>32.369999999999997</v>
      </c>
      <c r="Q1576" s="90">
        <v>29.75</v>
      </c>
      <c r="R1576" s="63">
        <f t="shared" si="907"/>
        <v>9.6200000000000045</v>
      </c>
      <c r="S1576" s="64">
        <f t="shared" si="906"/>
        <v>4.2022792022792139E-2</v>
      </c>
      <c r="T1576" s="65">
        <f t="shared" si="900"/>
        <v>0.87320574162679421</v>
      </c>
      <c r="U1576" s="65">
        <f t="shared" si="900"/>
        <v>0.9126637554585153</v>
      </c>
      <c r="V1576" s="65">
        <f t="shared" si="908"/>
        <v>0.90392338585109677</v>
      </c>
      <c r="W1576" s="65">
        <f t="shared" si="909"/>
        <v>0.98352941176470599</v>
      </c>
      <c r="X1576" s="61">
        <f t="shared" si="883"/>
        <v>3.3085194375516956E-2</v>
      </c>
      <c r="Y1576" s="66">
        <f t="shared" si="910"/>
        <v>-0.11671686746987961</v>
      </c>
      <c r="Z1576" s="61">
        <f t="shared" si="911"/>
        <v>1.4567035338548553E-2</v>
      </c>
      <c r="AA1576" s="67">
        <f t="shared" si="912"/>
        <v>30.891666666666669</v>
      </c>
      <c r="AB1576" s="68">
        <f t="shared" si="913"/>
        <v>3.2980177717019818E-2</v>
      </c>
      <c r="AC1576" s="69">
        <f t="shared" si="914"/>
        <v>5.5764411027568954E-2</v>
      </c>
      <c r="AD1576" s="70">
        <f>_xlfn.PERCENTILE.EXC(AC1576:$AC$5675,0.5)</f>
        <v>8.5005469516760995E-2</v>
      </c>
      <c r="AE1576" s="70">
        <f>_xlfn.PERCENTILE.EXC($AC1576:AC$5675,0.35)</f>
        <v>4.7251669899745247E-2</v>
      </c>
      <c r="AF1576" s="71">
        <f t="shared" si="902"/>
        <v>3.4450155653766121E-2</v>
      </c>
      <c r="AG1576" s="70">
        <f t="shared" si="903"/>
        <v>-0.27366487307327381</v>
      </c>
      <c r="AH1576" s="70">
        <f t="shared" si="904"/>
        <v>-0.29773719104760293</v>
      </c>
      <c r="AI1576" s="61" t="str">
        <f t="shared" si="892"/>
        <v>Safety</v>
      </c>
      <c r="AJ1576" s="68" t="str">
        <f t="shared" si="893"/>
        <v>Short VOL</v>
      </c>
      <c r="AK1576" s="72" t="str">
        <f t="shared" si="894"/>
        <v>00631L</v>
      </c>
      <c r="AL1576" s="73">
        <f t="shared" si="884"/>
        <v>1</v>
      </c>
      <c r="AM1576" s="72" t="str">
        <f t="shared" si="897"/>
        <v>00631L</v>
      </c>
      <c r="AN1576" s="73">
        <f t="shared" si="885"/>
        <v>1</v>
      </c>
      <c r="AO1576" s="74" t="str">
        <f t="shared" si="891"/>
        <v>00631L</v>
      </c>
      <c r="AP1576" s="20">
        <f t="shared" si="886"/>
        <v>1</v>
      </c>
      <c r="AQ1576" s="74" t="str">
        <f t="shared" si="901"/>
        <v>00635U</v>
      </c>
      <c r="AR1576" s="20">
        <f t="shared" si="887"/>
        <v>0</v>
      </c>
      <c r="AS1576" s="74" t="str">
        <f t="shared" si="895"/>
        <v>00635U</v>
      </c>
      <c r="AT1576" s="20">
        <f t="shared" si="888"/>
        <v>0</v>
      </c>
      <c r="AU1576" s="74" t="str">
        <f t="shared" si="878"/>
        <v>00631L</v>
      </c>
      <c r="AV1576" s="20">
        <f t="shared" si="889"/>
        <v>1</v>
      </c>
      <c r="AW1576" s="74" t="str">
        <f t="shared" si="879"/>
        <v>00631L</v>
      </c>
      <c r="AX1576" s="20">
        <f t="shared" si="880"/>
        <v>1</v>
      </c>
      <c r="AY1576" s="20">
        <f t="shared" si="890"/>
        <v>0</v>
      </c>
      <c r="AZ1576" s="57">
        <v>44022</v>
      </c>
      <c r="BA1576" s="75">
        <v>20.83</v>
      </c>
      <c r="BB1576" s="90">
        <v>20.75</v>
      </c>
      <c r="BC1576" s="76">
        <f t="shared" si="898"/>
        <v>20.874374999999997</v>
      </c>
      <c r="BD1576" s="76">
        <f t="shared" si="899"/>
        <v>20.843</v>
      </c>
      <c r="BE1576" s="77">
        <f t="shared" si="905"/>
        <v>-5.9582622234197209E-3</v>
      </c>
      <c r="BF1576" s="77">
        <f t="shared" si="896"/>
        <v>-6.2371059828247746E-4</v>
      </c>
    </row>
    <row r="1577" spans="1:58" s="23" customFormat="1" ht="15.75" customHeight="1" x14ac:dyDescent="0.4">
      <c r="A1577" s="57">
        <v>44020</v>
      </c>
      <c r="B1577" s="112">
        <v>29.524999999999999</v>
      </c>
      <c r="C1577" s="112">
        <v>30.425000000000001</v>
      </c>
      <c r="D1577" s="112">
        <v>30.524999999999999</v>
      </c>
      <c r="E1577" s="112">
        <v>32.575000000000003</v>
      </c>
      <c r="F1577" s="112">
        <v>30.225000000000001</v>
      </c>
      <c r="G1577" s="112">
        <v>28.675000000000001</v>
      </c>
      <c r="H1577" s="113">
        <v>28.824999999999999</v>
      </c>
      <c r="I1577" s="90">
        <f t="shared" si="881"/>
        <v>30.087499999999999</v>
      </c>
      <c r="J1577" s="90">
        <f t="shared" si="882"/>
        <v>30.487500000000001</v>
      </c>
      <c r="K1577" s="114">
        <v>9</v>
      </c>
      <c r="L1577" s="115">
        <v>4.1666666666666664E-2</v>
      </c>
      <c r="M1577" s="90">
        <v>23.67</v>
      </c>
      <c r="N1577" s="90">
        <v>28.08</v>
      </c>
      <c r="O1577" s="90">
        <v>31.19</v>
      </c>
      <c r="P1577" s="90">
        <v>31.83</v>
      </c>
      <c r="Q1577" s="90">
        <v>29.36</v>
      </c>
      <c r="R1577" s="63">
        <f t="shared" si="907"/>
        <v>11.269999999999996</v>
      </c>
      <c r="S1577" s="64">
        <f t="shared" si="906"/>
        <v>-4.5871559633027574E-2</v>
      </c>
      <c r="T1577" s="65">
        <f t="shared" si="900"/>
        <v>0.84294871794871806</v>
      </c>
      <c r="U1577" s="65">
        <f t="shared" si="900"/>
        <v>0.90028855402372543</v>
      </c>
      <c r="V1577" s="65">
        <f t="shared" si="908"/>
        <v>0.88218661639962304</v>
      </c>
      <c r="W1577" s="65">
        <f t="shared" si="909"/>
        <v>0.9564032697547683</v>
      </c>
      <c r="X1577" s="61">
        <f t="shared" si="883"/>
        <v>3.0482641828958584E-2</v>
      </c>
      <c r="Y1577" s="66">
        <f t="shared" si="910"/>
        <v>-0.11511895625479672</v>
      </c>
      <c r="Z1577" s="61">
        <f t="shared" si="911"/>
        <v>1.3294557540506926E-2</v>
      </c>
      <c r="AA1577" s="67">
        <f t="shared" si="912"/>
        <v>30.087499999999999</v>
      </c>
      <c r="AB1577" s="68">
        <f t="shared" si="913"/>
        <v>5.1460113960113976E-2</v>
      </c>
      <c r="AC1577" s="69">
        <f t="shared" si="914"/>
        <v>7.1492165242165256E-2</v>
      </c>
      <c r="AD1577" s="70">
        <f>_xlfn.PERCENTILE.EXC(AC1577:$AC$5675,0.5)</f>
        <v>8.5021132713440459E-2</v>
      </c>
      <c r="AE1577" s="70">
        <f>_xlfn.PERCENTILE.EXC($AC1577:AC$5675,0.35)</f>
        <v>4.713910461397907E-2</v>
      </c>
      <c r="AF1577" s="71">
        <f t="shared" si="902"/>
        <v>3.4450155653766121E-2</v>
      </c>
      <c r="AG1577" s="70">
        <f t="shared" si="903"/>
        <v>-0.27366487307327381</v>
      </c>
      <c r="AH1577" s="70">
        <f t="shared" si="904"/>
        <v>-0.29773719104760293</v>
      </c>
      <c r="AI1577" s="61" t="str">
        <f t="shared" si="892"/>
        <v>Safety</v>
      </c>
      <c r="AJ1577" s="68" t="str">
        <f t="shared" si="893"/>
        <v>Short VOL</v>
      </c>
      <c r="AK1577" s="72" t="str">
        <f t="shared" si="894"/>
        <v>00631L</v>
      </c>
      <c r="AL1577" s="73">
        <f t="shared" si="884"/>
        <v>1</v>
      </c>
      <c r="AM1577" s="72" t="str">
        <f t="shared" si="897"/>
        <v>00631L</v>
      </c>
      <c r="AN1577" s="73">
        <f t="shared" si="885"/>
        <v>1</v>
      </c>
      <c r="AO1577" s="74" t="str">
        <f t="shared" si="891"/>
        <v>00631L</v>
      </c>
      <c r="AP1577" s="20">
        <f t="shared" si="886"/>
        <v>1</v>
      </c>
      <c r="AQ1577" s="74" t="str">
        <f t="shared" si="901"/>
        <v>00631L</v>
      </c>
      <c r="AR1577" s="20">
        <f t="shared" si="887"/>
        <v>1</v>
      </c>
      <c r="AS1577" s="74" t="str">
        <f t="shared" si="895"/>
        <v>00631L</v>
      </c>
      <c r="AT1577" s="20">
        <f t="shared" si="888"/>
        <v>1</v>
      </c>
      <c r="AU1577" s="74" t="str">
        <f t="shared" si="878"/>
        <v>00631L</v>
      </c>
      <c r="AV1577" s="20">
        <f t="shared" si="889"/>
        <v>1</v>
      </c>
      <c r="AW1577" s="74" t="str">
        <f t="shared" si="879"/>
        <v>00631L</v>
      </c>
      <c r="AX1577" s="20">
        <f t="shared" si="880"/>
        <v>1</v>
      </c>
      <c r="AY1577" s="20">
        <f t="shared" si="890"/>
        <v>0</v>
      </c>
      <c r="AZ1577" s="57">
        <v>44021</v>
      </c>
      <c r="BA1577" s="75">
        <v>20.88</v>
      </c>
      <c r="BB1577" s="90">
        <v>21.375</v>
      </c>
      <c r="BC1577" s="76">
        <f t="shared" si="898"/>
        <v>20.906041666666667</v>
      </c>
      <c r="BD1577" s="76">
        <f t="shared" si="899"/>
        <v>20.876541666666665</v>
      </c>
      <c r="BE1577" s="77">
        <f t="shared" si="905"/>
        <v>2.2431713320511405E-2</v>
      </c>
      <c r="BF1577" s="77">
        <f t="shared" si="896"/>
        <v>1.656564285672053E-4</v>
      </c>
    </row>
    <row r="1578" spans="1:58" s="23" customFormat="1" ht="15.75" customHeight="1" x14ac:dyDescent="0.4">
      <c r="A1578" s="57">
        <v>44019</v>
      </c>
      <c r="B1578" s="112">
        <v>30.574999999999999</v>
      </c>
      <c r="C1578" s="112">
        <v>31.125</v>
      </c>
      <c r="D1578" s="112">
        <v>31.024999999999999</v>
      </c>
      <c r="E1578" s="112">
        <v>33.174999999999997</v>
      </c>
      <c r="F1578" s="112">
        <v>30.774999999999999</v>
      </c>
      <c r="G1578" s="112">
        <v>29.225000000000001</v>
      </c>
      <c r="H1578" s="113">
        <v>29.35</v>
      </c>
      <c r="I1578" s="90">
        <f t="shared" si="881"/>
        <v>30.895833333333332</v>
      </c>
      <c r="J1578" s="90">
        <f t="shared" si="882"/>
        <v>31.066666666666666</v>
      </c>
      <c r="K1578" s="114">
        <v>10</v>
      </c>
      <c r="L1578" s="115">
        <v>4.1666666666666664E-2</v>
      </c>
      <c r="M1578" s="90">
        <v>26.84</v>
      </c>
      <c r="N1578" s="90">
        <v>29.43</v>
      </c>
      <c r="O1578" s="90">
        <v>32.07</v>
      </c>
      <c r="P1578" s="90">
        <v>32.49</v>
      </c>
      <c r="Q1578" s="90">
        <v>29.24</v>
      </c>
      <c r="R1578" s="63">
        <f t="shared" si="907"/>
        <v>8.2900000000000063</v>
      </c>
      <c r="S1578" s="64">
        <f t="shared" si="906"/>
        <v>5.3328561202576889E-2</v>
      </c>
      <c r="T1578" s="65">
        <f t="shared" si="900"/>
        <v>0.91199456337071017</v>
      </c>
      <c r="U1578" s="65">
        <f t="shared" si="900"/>
        <v>0.91768007483629555</v>
      </c>
      <c r="V1578" s="65">
        <f t="shared" si="908"/>
        <v>0.90581717451523536</v>
      </c>
      <c r="W1578" s="65">
        <f t="shared" si="909"/>
        <v>1.006497948016416</v>
      </c>
      <c r="X1578" s="61">
        <f t="shared" si="883"/>
        <v>1.7988552739166008E-2</v>
      </c>
      <c r="Y1578" s="66">
        <f t="shared" si="910"/>
        <v>-0.11529766390354171</v>
      </c>
      <c r="Z1578" s="61">
        <f t="shared" si="911"/>
        <v>5.5293324342549199E-3</v>
      </c>
      <c r="AA1578" s="67">
        <f t="shared" si="912"/>
        <v>30.895833333333332</v>
      </c>
      <c r="AB1578" s="68">
        <f t="shared" si="913"/>
        <v>3.8905878355419629E-2</v>
      </c>
      <c r="AC1578" s="69">
        <f t="shared" si="914"/>
        <v>4.9807452712651461E-2</v>
      </c>
      <c r="AD1578" s="70">
        <f>_xlfn.PERCENTILE.EXC(AC1578:$AC$5675,0.5)</f>
        <v>8.5022194263697046E-2</v>
      </c>
      <c r="AE1578" s="70">
        <f>_xlfn.PERCENTILE.EXC($AC1578:AC$5675,0.35)</f>
        <v>4.7102102369344381E-2</v>
      </c>
      <c r="AF1578" s="71">
        <f t="shared" si="902"/>
        <v>3.4450155653766121E-2</v>
      </c>
      <c r="AG1578" s="70">
        <f t="shared" si="903"/>
        <v>-0.27366487307327381</v>
      </c>
      <c r="AH1578" s="70">
        <f t="shared" si="904"/>
        <v>-0.29773719104760293</v>
      </c>
      <c r="AI1578" s="61" t="str">
        <f t="shared" si="892"/>
        <v>Safety</v>
      </c>
      <c r="AJ1578" s="68" t="str">
        <f t="shared" si="893"/>
        <v>Short VOL</v>
      </c>
      <c r="AK1578" s="72" t="str">
        <f t="shared" si="894"/>
        <v>00631L</v>
      </c>
      <c r="AL1578" s="73">
        <f t="shared" si="884"/>
        <v>1</v>
      </c>
      <c r="AM1578" s="72" t="str">
        <f t="shared" si="897"/>
        <v>00631L</v>
      </c>
      <c r="AN1578" s="73">
        <f t="shared" si="885"/>
        <v>1</v>
      </c>
      <c r="AO1578" s="74" t="str">
        <f t="shared" si="891"/>
        <v>00631L</v>
      </c>
      <c r="AP1578" s="20">
        <f t="shared" si="886"/>
        <v>1</v>
      </c>
      <c r="AQ1578" s="74" t="str">
        <f t="shared" si="901"/>
        <v>00631L</v>
      </c>
      <c r="AR1578" s="20">
        <f t="shared" si="887"/>
        <v>1</v>
      </c>
      <c r="AS1578" s="74" t="str">
        <f t="shared" si="895"/>
        <v>00635U</v>
      </c>
      <c r="AT1578" s="20">
        <f t="shared" si="888"/>
        <v>0</v>
      </c>
      <c r="AU1578" s="74" t="str">
        <f t="shared" si="878"/>
        <v>00631L</v>
      </c>
      <c r="AV1578" s="20">
        <f t="shared" si="889"/>
        <v>1</v>
      </c>
      <c r="AW1578" s="74" t="str">
        <f t="shared" si="879"/>
        <v>00631L</v>
      </c>
      <c r="AX1578" s="20">
        <f t="shared" si="880"/>
        <v>1</v>
      </c>
      <c r="AY1578" s="20">
        <f t="shared" si="890"/>
        <v>0</v>
      </c>
      <c r="AZ1578" s="57">
        <v>44020</v>
      </c>
      <c r="BA1578" s="75">
        <v>20.6</v>
      </c>
      <c r="BB1578" s="90">
        <v>20.925000000000001</v>
      </c>
      <c r="BC1578" s="76">
        <f t="shared" si="898"/>
        <v>20.920833333333334</v>
      </c>
      <c r="BD1578" s="76">
        <f t="shared" si="899"/>
        <v>20.893125000000001</v>
      </c>
      <c r="BE1578" s="77">
        <f t="shared" si="905"/>
        <v>1.991635132443623E-4</v>
      </c>
      <c r="BF1578" s="77">
        <f t="shared" si="896"/>
        <v>-1.4029734661521426E-2</v>
      </c>
    </row>
    <row r="1579" spans="1:58" s="23" customFormat="1" ht="15.75" customHeight="1" x14ac:dyDescent="0.4">
      <c r="A1579" s="57">
        <v>44018</v>
      </c>
      <c r="B1579" s="112">
        <v>29.25</v>
      </c>
      <c r="C1579" s="112">
        <v>30.2</v>
      </c>
      <c r="D1579" s="112">
        <v>30.274999999999999</v>
      </c>
      <c r="E1579" s="112">
        <v>32.475000000000001</v>
      </c>
      <c r="F1579" s="112">
        <v>30.024999999999999</v>
      </c>
      <c r="G1579" s="112">
        <v>28.574999999999999</v>
      </c>
      <c r="H1579" s="113">
        <v>28.725000000000001</v>
      </c>
      <c r="I1579" s="90">
        <f t="shared" si="881"/>
        <v>29.764583333333334</v>
      </c>
      <c r="J1579" s="90">
        <f t="shared" si="882"/>
        <v>30.240624999999998</v>
      </c>
      <c r="K1579" s="114">
        <v>11</v>
      </c>
      <c r="L1579" s="115">
        <v>4.1666666666666664E-2</v>
      </c>
      <c r="M1579" s="90">
        <v>25.23</v>
      </c>
      <c r="N1579" s="90">
        <v>27.94</v>
      </c>
      <c r="O1579" s="90">
        <v>30.98</v>
      </c>
      <c r="P1579" s="90">
        <v>31.66</v>
      </c>
      <c r="Q1579" s="90">
        <v>29.05</v>
      </c>
      <c r="R1579" s="63">
        <f t="shared" si="907"/>
        <v>9.4699999999999989</v>
      </c>
      <c r="S1579" s="64">
        <f t="shared" si="906"/>
        <v>9.3930635838150849E-3</v>
      </c>
      <c r="T1579" s="65">
        <f t="shared" si="900"/>
        <v>0.90300644237652106</v>
      </c>
      <c r="U1579" s="65">
        <f t="shared" si="900"/>
        <v>0.90187217559715949</v>
      </c>
      <c r="V1579" s="65">
        <f t="shared" si="908"/>
        <v>0.8825015792798484</v>
      </c>
      <c r="W1579" s="65">
        <f t="shared" si="909"/>
        <v>0.96179001721170398</v>
      </c>
      <c r="X1579" s="61">
        <f t="shared" si="883"/>
        <v>3.2478632478632453E-2</v>
      </c>
      <c r="Y1579" s="66">
        <f t="shared" si="910"/>
        <v>-0.11547344110854503</v>
      </c>
      <c r="Z1579" s="61">
        <f t="shared" si="911"/>
        <v>1.5993560579547737E-2</v>
      </c>
      <c r="AA1579" s="67">
        <f t="shared" si="912"/>
        <v>29.764583333333334</v>
      </c>
      <c r="AB1579" s="68">
        <f t="shared" si="913"/>
        <v>4.6886184681460226E-2</v>
      </c>
      <c r="AC1579" s="69">
        <f t="shared" si="914"/>
        <v>6.5303626819374835E-2</v>
      </c>
      <c r="AD1579" s="70">
        <f>_xlfn.PERCENTILE.EXC(AC1579:$AC$5675,0.5)</f>
        <v>8.5023255813953633E-2</v>
      </c>
      <c r="AE1579" s="70">
        <f>_xlfn.PERCENTILE.EXC($AC1579:AC$5675,0.35)</f>
        <v>4.7065100124709713E-2</v>
      </c>
      <c r="AF1579" s="71">
        <f t="shared" si="902"/>
        <v>3.4450155653766121E-2</v>
      </c>
      <c r="AG1579" s="70">
        <f t="shared" si="903"/>
        <v>-0.27366487307327381</v>
      </c>
      <c r="AH1579" s="70">
        <f t="shared" si="904"/>
        <v>-0.29773719104760293</v>
      </c>
      <c r="AI1579" s="61" t="str">
        <f t="shared" si="892"/>
        <v>Safety</v>
      </c>
      <c r="AJ1579" s="68" t="str">
        <f t="shared" si="893"/>
        <v>Short VOL</v>
      </c>
      <c r="AK1579" s="72" t="str">
        <f t="shared" si="894"/>
        <v>00631L</v>
      </c>
      <c r="AL1579" s="73">
        <f t="shared" si="884"/>
        <v>1</v>
      </c>
      <c r="AM1579" s="72" t="str">
        <f t="shared" si="897"/>
        <v>00635U</v>
      </c>
      <c r="AN1579" s="73">
        <f t="shared" si="885"/>
        <v>0</v>
      </c>
      <c r="AO1579" s="74" t="str">
        <f t="shared" si="891"/>
        <v>00631L</v>
      </c>
      <c r="AP1579" s="20">
        <f t="shared" si="886"/>
        <v>1</v>
      </c>
      <c r="AQ1579" s="74" t="str">
        <f t="shared" si="901"/>
        <v>00635U</v>
      </c>
      <c r="AR1579" s="20">
        <f t="shared" si="887"/>
        <v>0</v>
      </c>
      <c r="AS1579" s="74" t="str">
        <f t="shared" si="895"/>
        <v>00631L</v>
      </c>
      <c r="AT1579" s="20">
        <f t="shared" si="888"/>
        <v>1</v>
      </c>
      <c r="AU1579" s="74" t="str">
        <f t="shared" si="878"/>
        <v>00631L</v>
      </c>
      <c r="AV1579" s="20">
        <f t="shared" si="889"/>
        <v>1</v>
      </c>
      <c r="AW1579" s="74" t="str">
        <f t="shared" si="879"/>
        <v>00631L</v>
      </c>
      <c r="AX1579" s="20">
        <f t="shared" si="880"/>
        <v>1</v>
      </c>
      <c r="AY1579" s="20">
        <f t="shared" si="890"/>
        <v>0</v>
      </c>
      <c r="AZ1579" s="57">
        <v>44019</v>
      </c>
      <c r="BA1579" s="75">
        <v>21.11</v>
      </c>
      <c r="BB1579" s="90">
        <v>20.637499999999999</v>
      </c>
      <c r="BC1579" s="76">
        <f t="shared" si="898"/>
        <v>20.946874999999999</v>
      </c>
      <c r="BD1579" s="76">
        <f t="shared" si="899"/>
        <v>20.92391666666667</v>
      </c>
      <c r="BE1579" s="77">
        <f t="shared" si="905"/>
        <v>-1.4769506191257612E-2</v>
      </c>
      <c r="BF1579" s="77">
        <f t="shared" si="896"/>
        <v>8.8933317933622483E-3</v>
      </c>
    </row>
    <row r="1580" spans="1:58" s="23" customFormat="1" ht="15.75" customHeight="1" x14ac:dyDescent="0.4">
      <c r="A1580" s="57">
        <v>44014</v>
      </c>
      <c r="B1580" s="112">
        <v>29.074999999999999</v>
      </c>
      <c r="C1580" s="112">
        <v>30.074999999999999</v>
      </c>
      <c r="D1580" s="112">
        <v>30.225000000000001</v>
      </c>
      <c r="E1580" s="112">
        <v>32.424999999999997</v>
      </c>
      <c r="F1580" s="112">
        <v>29.95</v>
      </c>
      <c r="G1580" s="112">
        <v>28.524999999999999</v>
      </c>
      <c r="H1580" s="113">
        <v>28.725000000000001</v>
      </c>
      <c r="I1580" s="90">
        <f t="shared" si="881"/>
        <v>29.574999999999999</v>
      </c>
      <c r="J1580" s="90">
        <f t="shared" si="882"/>
        <v>30.15</v>
      </c>
      <c r="K1580" s="114">
        <v>12</v>
      </c>
      <c r="L1580" s="115">
        <v>4.1666666666666664E-2</v>
      </c>
      <c r="M1580" s="90">
        <v>22.64</v>
      </c>
      <c r="N1580" s="90">
        <v>27.68</v>
      </c>
      <c r="O1580" s="90">
        <v>30.87</v>
      </c>
      <c r="P1580" s="90">
        <v>31.82</v>
      </c>
      <c r="Q1580" s="90">
        <v>29.29</v>
      </c>
      <c r="R1580" s="63">
        <f t="shared" si="907"/>
        <v>12.369999999999997</v>
      </c>
      <c r="S1580" s="64">
        <f t="shared" si="906"/>
        <v>-3.2844164919636661E-2</v>
      </c>
      <c r="T1580" s="65">
        <f t="shared" si="900"/>
        <v>0.81791907514450868</v>
      </c>
      <c r="U1580" s="65">
        <f t="shared" si="900"/>
        <v>0.89666342727567216</v>
      </c>
      <c r="V1580" s="65">
        <f t="shared" si="908"/>
        <v>0.86989314896291636</v>
      </c>
      <c r="W1580" s="65">
        <f t="shared" si="909"/>
        <v>0.94503243427791062</v>
      </c>
      <c r="X1580" s="61">
        <f t="shared" si="883"/>
        <v>3.4393809114359415E-2</v>
      </c>
      <c r="Y1580" s="66">
        <f t="shared" si="910"/>
        <v>-0.11410948342328438</v>
      </c>
      <c r="Z1580" s="61">
        <f t="shared" si="911"/>
        <v>1.9442096365173266E-2</v>
      </c>
      <c r="AA1580" s="67">
        <f t="shared" si="912"/>
        <v>29.574999999999999</v>
      </c>
      <c r="AB1580" s="68">
        <f t="shared" si="913"/>
        <v>5.0397398843930623E-2</v>
      </c>
      <c r="AC1580" s="69">
        <f t="shared" si="914"/>
        <v>6.8460982658959529E-2</v>
      </c>
      <c r="AD1580" s="70">
        <f>_xlfn.PERCENTILE.EXC(AC1580:$AC$5675,0.5)</f>
        <v>8.5030974424603598E-2</v>
      </c>
      <c r="AE1580" s="70">
        <f>_xlfn.PERCENTILE.EXC($AC1580:AC$5675,0.35)</f>
        <v>4.7033149145501219E-2</v>
      </c>
      <c r="AF1580" s="71">
        <f t="shared" si="902"/>
        <v>3.4450155653766121E-2</v>
      </c>
      <c r="AG1580" s="70">
        <f t="shared" si="903"/>
        <v>-0.27366487307327381</v>
      </c>
      <c r="AH1580" s="70">
        <f t="shared" si="904"/>
        <v>-0.29773719104760293</v>
      </c>
      <c r="AI1580" s="61" t="str">
        <f t="shared" si="892"/>
        <v>Safety</v>
      </c>
      <c r="AJ1580" s="68" t="str">
        <f t="shared" si="893"/>
        <v>Short VOL</v>
      </c>
      <c r="AK1580" s="72" t="str">
        <f t="shared" si="894"/>
        <v>00631L</v>
      </c>
      <c r="AL1580" s="73">
        <f t="shared" si="884"/>
        <v>1</v>
      </c>
      <c r="AM1580" s="72" t="str">
        <f t="shared" si="897"/>
        <v>00635U</v>
      </c>
      <c r="AN1580" s="73">
        <f t="shared" si="885"/>
        <v>0</v>
      </c>
      <c r="AO1580" s="74" t="str">
        <f t="shared" si="891"/>
        <v>00631L</v>
      </c>
      <c r="AP1580" s="20">
        <f t="shared" si="886"/>
        <v>1</v>
      </c>
      <c r="AQ1580" s="74" t="str">
        <f t="shared" si="901"/>
        <v>00635U</v>
      </c>
      <c r="AR1580" s="20">
        <f t="shared" si="887"/>
        <v>0</v>
      </c>
      <c r="AS1580" s="74" t="str">
        <f t="shared" si="895"/>
        <v>00635U</v>
      </c>
      <c r="AT1580" s="20">
        <f t="shared" si="888"/>
        <v>0</v>
      </c>
      <c r="AU1580" s="74" t="str">
        <f t="shared" si="878"/>
        <v>00631L</v>
      </c>
      <c r="AV1580" s="20">
        <f t="shared" si="889"/>
        <v>1</v>
      </c>
      <c r="AW1580" s="74" t="str">
        <f t="shared" si="879"/>
        <v>00631L</v>
      </c>
      <c r="AX1580" s="20">
        <f t="shared" si="880"/>
        <v>1</v>
      </c>
      <c r="AY1580" s="20">
        <f t="shared" si="890"/>
        <v>0</v>
      </c>
      <c r="AZ1580" s="57">
        <v>44018</v>
      </c>
      <c r="BA1580" s="75">
        <v>20.76</v>
      </c>
      <c r="BB1580" s="90">
        <v>20.637499999999999</v>
      </c>
      <c r="BC1580" s="76">
        <f t="shared" si="898"/>
        <v>20.986874999999998</v>
      </c>
      <c r="BD1580" s="76">
        <f t="shared" si="899"/>
        <v>20.948916666666669</v>
      </c>
      <c r="BE1580" s="77">
        <f t="shared" si="905"/>
        <v>-1.6647309330236087E-2</v>
      </c>
      <c r="BF1580" s="77">
        <f t="shared" si="896"/>
        <v>-9.0179683118061394E-3</v>
      </c>
    </row>
    <row r="1581" spans="1:58" s="23" customFormat="1" ht="15.75" customHeight="1" x14ac:dyDescent="0.4">
      <c r="A1581" s="57">
        <v>44013</v>
      </c>
      <c r="B1581" s="112">
        <v>29.824999999999999</v>
      </c>
      <c r="C1581" s="112">
        <v>30.824999999999999</v>
      </c>
      <c r="D1581" s="112">
        <v>30.925000000000001</v>
      </c>
      <c r="E1581" s="112">
        <v>32.774999999999999</v>
      </c>
      <c r="F1581" s="112">
        <v>30.274999999999999</v>
      </c>
      <c r="G1581" s="112">
        <v>28.725000000000001</v>
      </c>
      <c r="H1581" s="113">
        <v>28.925000000000001</v>
      </c>
      <c r="I1581" s="90">
        <f t="shared" si="881"/>
        <v>30.283333333333331</v>
      </c>
      <c r="J1581" s="90">
        <f t="shared" si="882"/>
        <v>30.870833333333334</v>
      </c>
      <c r="K1581" s="114">
        <v>13</v>
      </c>
      <c r="L1581" s="115">
        <v>4.1666666666666664E-2</v>
      </c>
      <c r="M1581" s="90">
        <v>25.2</v>
      </c>
      <c r="N1581" s="90">
        <v>28.62</v>
      </c>
      <c r="O1581" s="90">
        <v>31.68</v>
      </c>
      <c r="P1581" s="90">
        <v>32.56</v>
      </c>
      <c r="Q1581" s="90">
        <v>29.88</v>
      </c>
      <c r="R1581" s="63">
        <f t="shared" si="907"/>
        <v>10.420000000000009</v>
      </c>
      <c r="S1581" s="64">
        <f t="shared" si="906"/>
        <v>-5.94807755504436E-2</v>
      </c>
      <c r="T1581" s="65">
        <f t="shared" si="900"/>
        <v>0.88050314465408797</v>
      </c>
      <c r="U1581" s="65">
        <f t="shared" si="900"/>
        <v>0.90340909090909094</v>
      </c>
      <c r="V1581" s="65">
        <f t="shared" si="908"/>
        <v>0.87899262899262898</v>
      </c>
      <c r="W1581" s="65">
        <f t="shared" si="909"/>
        <v>0.95783132530120485</v>
      </c>
      <c r="X1581" s="61">
        <f t="shared" si="883"/>
        <v>3.3528918692372171E-2</v>
      </c>
      <c r="Y1581" s="66">
        <f t="shared" si="910"/>
        <v>-0.11746758199847439</v>
      </c>
      <c r="Z1581" s="61">
        <f t="shared" si="911"/>
        <v>1.9400110071546576E-2</v>
      </c>
      <c r="AA1581" s="67">
        <f t="shared" si="912"/>
        <v>30.283333333333331</v>
      </c>
      <c r="AB1581" s="68">
        <f t="shared" si="913"/>
        <v>4.2103424178895815E-2</v>
      </c>
      <c r="AC1581" s="69">
        <f t="shared" si="914"/>
        <v>5.811786629396682E-2</v>
      </c>
      <c r="AD1581" s="70">
        <f>_xlfn.PERCENTILE.EXC(AC1581:$AC$5675,0.5)</f>
        <v>8.5038693035253562E-2</v>
      </c>
      <c r="AE1581" s="70">
        <f>_xlfn.PERCENTILE.EXC($AC1581:AC$5675,0.35)</f>
        <v>4.7031505758849804E-2</v>
      </c>
      <c r="AF1581" s="71">
        <f t="shared" si="902"/>
        <v>3.4450155653766121E-2</v>
      </c>
      <c r="AG1581" s="70">
        <f t="shared" si="903"/>
        <v>-0.27366487307327381</v>
      </c>
      <c r="AH1581" s="70">
        <f t="shared" si="904"/>
        <v>-0.29773719104760293</v>
      </c>
      <c r="AI1581" s="61" t="str">
        <f t="shared" si="892"/>
        <v>Safety</v>
      </c>
      <c r="AJ1581" s="68" t="str">
        <f t="shared" si="893"/>
        <v>Short VOL</v>
      </c>
      <c r="AK1581" s="72" t="str">
        <f t="shared" si="894"/>
        <v>00631L</v>
      </c>
      <c r="AL1581" s="73">
        <f t="shared" si="884"/>
        <v>1</v>
      </c>
      <c r="AM1581" s="72" t="str">
        <f t="shared" si="897"/>
        <v>00635U</v>
      </c>
      <c r="AN1581" s="73">
        <f t="shared" si="885"/>
        <v>0</v>
      </c>
      <c r="AO1581" s="74" t="str">
        <f t="shared" si="891"/>
        <v>00631L</v>
      </c>
      <c r="AP1581" s="20">
        <f t="shared" si="886"/>
        <v>1</v>
      </c>
      <c r="AQ1581" s="74" t="str">
        <f t="shared" si="901"/>
        <v>00635U</v>
      </c>
      <c r="AR1581" s="20">
        <f t="shared" si="887"/>
        <v>0</v>
      </c>
      <c r="AS1581" s="74" t="str">
        <f t="shared" si="895"/>
        <v>00635U</v>
      </c>
      <c r="AT1581" s="20">
        <f t="shared" si="888"/>
        <v>0</v>
      </c>
      <c r="AU1581" s="74" t="str">
        <f t="shared" si="878"/>
        <v>00631L</v>
      </c>
      <c r="AV1581" s="20">
        <f t="shared" si="889"/>
        <v>1</v>
      </c>
      <c r="AW1581" s="74" t="str">
        <f t="shared" si="879"/>
        <v>00631L</v>
      </c>
      <c r="AX1581" s="20">
        <f t="shared" si="880"/>
        <v>1</v>
      </c>
      <c r="AY1581" s="20">
        <f t="shared" si="890"/>
        <v>0</v>
      </c>
      <c r="AZ1581" s="57">
        <v>44014</v>
      </c>
      <c r="BA1581" s="75">
        <v>20.73</v>
      </c>
      <c r="BB1581" s="90">
        <v>20.225000000000001</v>
      </c>
      <c r="BC1581" s="76">
        <f t="shared" si="898"/>
        <v>21.049999999999997</v>
      </c>
      <c r="BD1581" s="76">
        <f t="shared" si="899"/>
        <v>20.988416666666662</v>
      </c>
      <c r="BE1581" s="77">
        <f t="shared" si="905"/>
        <v>-3.919239904988104E-2</v>
      </c>
      <c r="BF1581" s="77">
        <f t="shared" si="896"/>
        <v>-1.2312346889752454E-2</v>
      </c>
    </row>
    <row r="1582" spans="1:58" s="23" customFormat="1" ht="15.75" customHeight="1" x14ac:dyDescent="0.4">
      <c r="A1582" s="57">
        <v>44012</v>
      </c>
      <c r="B1582" s="112">
        <v>30.875</v>
      </c>
      <c r="C1582" s="112">
        <v>31.824999999999999</v>
      </c>
      <c r="D1582" s="112">
        <v>31.774999999999999</v>
      </c>
      <c r="E1582" s="112">
        <v>33.174999999999997</v>
      </c>
      <c r="F1582" s="112">
        <v>30.574999999999999</v>
      </c>
      <c r="G1582" s="112">
        <v>29.074999999999999</v>
      </c>
      <c r="H1582" s="113">
        <v>29.425000000000001</v>
      </c>
      <c r="I1582" s="90">
        <f t="shared" si="881"/>
        <v>31.270833333333332</v>
      </c>
      <c r="J1582" s="90">
        <f t="shared" si="882"/>
        <v>31.804166666666667</v>
      </c>
      <c r="K1582" s="114">
        <v>14</v>
      </c>
      <c r="L1582" s="115">
        <v>4.1666666666666664E-2</v>
      </c>
      <c r="M1582" s="90">
        <v>29.14</v>
      </c>
      <c r="N1582" s="90">
        <v>30.43</v>
      </c>
      <c r="O1582" s="90">
        <v>32.520000000000003</v>
      </c>
      <c r="P1582" s="90">
        <v>33.130000000000003</v>
      </c>
      <c r="Q1582" s="90">
        <v>30.27</v>
      </c>
      <c r="R1582" s="63">
        <f t="shared" si="907"/>
        <v>6.0800000000000054</v>
      </c>
      <c r="S1582" s="64">
        <f t="shared" si="906"/>
        <v>-4.2479546884833269E-2</v>
      </c>
      <c r="T1582" s="65">
        <f t="shared" si="900"/>
        <v>0.95760762405520872</v>
      </c>
      <c r="U1582" s="65">
        <f t="shared" si="900"/>
        <v>0.93573185731857311</v>
      </c>
      <c r="V1582" s="65">
        <f t="shared" si="908"/>
        <v>0.91850286749169929</v>
      </c>
      <c r="W1582" s="65">
        <f t="shared" si="909"/>
        <v>1.0052857614800133</v>
      </c>
      <c r="X1582" s="61">
        <f t="shared" si="883"/>
        <v>3.0769230769230747E-2</v>
      </c>
      <c r="Y1582" s="66">
        <f t="shared" si="910"/>
        <v>-0.11303692539562914</v>
      </c>
      <c r="Z1582" s="61">
        <f t="shared" si="911"/>
        <v>1.7055296469020705E-2</v>
      </c>
      <c r="AA1582" s="67">
        <f t="shared" si="912"/>
        <v>31.270833333333332</v>
      </c>
      <c r="AB1582" s="68">
        <f t="shared" si="913"/>
        <v>1.4623726585606319E-2</v>
      </c>
      <c r="AC1582" s="69">
        <f t="shared" si="914"/>
        <v>2.763172308029354E-2</v>
      </c>
      <c r="AD1582" s="70">
        <f>_xlfn.PERCENTILE.EXC(AC1582:$AC$5675,0.5)</f>
        <v>8.5083555299731092E-2</v>
      </c>
      <c r="AE1582" s="70">
        <f>_xlfn.PERCENTILE.EXC($AC1582:AC$5675,0.35)</f>
        <v>4.7029862372198382E-2</v>
      </c>
      <c r="AF1582" s="71">
        <f t="shared" si="902"/>
        <v>3.4450155653766121E-2</v>
      </c>
      <c r="AG1582" s="70">
        <f t="shared" si="903"/>
        <v>-0.27366487307327381</v>
      </c>
      <c r="AH1582" s="70">
        <f t="shared" si="904"/>
        <v>-0.29773719104760293</v>
      </c>
      <c r="AI1582" s="61" t="str">
        <f t="shared" si="892"/>
        <v>Safety</v>
      </c>
      <c r="AJ1582" s="68" t="str">
        <f t="shared" si="893"/>
        <v>Safety</v>
      </c>
      <c r="AK1582" s="72" t="str">
        <f t="shared" si="894"/>
        <v>00635U</v>
      </c>
      <c r="AL1582" s="73">
        <f t="shared" si="884"/>
        <v>0</v>
      </c>
      <c r="AM1582" s="72" t="str">
        <f t="shared" si="897"/>
        <v>00635U</v>
      </c>
      <c r="AN1582" s="73">
        <f t="shared" si="885"/>
        <v>0</v>
      </c>
      <c r="AO1582" s="74" t="str">
        <f t="shared" si="891"/>
        <v>00635U</v>
      </c>
      <c r="AP1582" s="20">
        <f t="shared" si="886"/>
        <v>0</v>
      </c>
      <c r="AQ1582" s="74" t="str">
        <f t="shared" si="901"/>
        <v>00635U</v>
      </c>
      <c r="AR1582" s="20">
        <f t="shared" si="887"/>
        <v>0</v>
      </c>
      <c r="AS1582" s="74" t="str">
        <f t="shared" si="895"/>
        <v>00635U</v>
      </c>
      <c r="AT1582" s="20">
        <f t="shared" si="888"/>
        <v>0</v>
      </c>
      <c r="AU1582" s="74" t="str">
        <f t="shared" si="878"/>
        <v>00635U</v>
      </c>
      <c r="AV1582" s="20">
        <f t="shared" si="889"/>
        <v>0</v>
      </c>
      <c r="AW1582" s="74" t="str">
        <f t="shared" si="879"/>
        <v>00635U</v>
      </c>
      <c r="AX1582" s="20">
        <f t="shared" si="880"/>
        <v>0</v>
      </c>
      <c r="AY1582" s="20">
        <f t="shared" si="890"/>
        <v>1</v>
      </c>
      <c r="AZ1582" s="57">
        <v>44013</v>
      </c>
      <c r="BA1582" s="75">
        <v>20.54</v>
      </c>
      <c r="BB1582" s="90">
        <v>20.225000000000001</v>
      </c>
      <c r="BC1582" s="76">
        <f t="shared" si="898"/>
        <v>21.118333333333332</v>
      </c>
      <c r="BD1582" s="76">
        <f t="shared" si="899"/>
        <v>21.055249999999997</v>
      </c>
      <c r="BE1582" s="77">
        <f t="shared" si="905"/>
        <v>-4.2301317970167986E-2</v>
      </c>
      <c r="BF1582" s="77">
        <f t="shared" si="896"/>
        <v>-2.4471331378159759E-2</v>
      </c>
    </row>
    <row r="1583" spans="1:58" s="23" customFormat="1" ht="15.75" customHeight="1" x14ac:dyDescent="0.4">
      <c r="A1583" s="57">
        <v>44011</v>
      </c>
      <c r="B1583" s="112">
        <v>32.325000000000003</v>
      </c>
      <c r="C1583" s="112">
        <v>32.825000000000003</v>
      </c>
      <c r="D1583" s="112">
        <v>32.774999999999999</v>
      </c>
      <c r="E1583" s="112">
        <v>34.024999999999999</v>
      </c>
      <c r="F1583" s="112">
        <v>31.5</v>
      </c>
      <c r="G1583" s="112">
        <v>30.024999999999999</v>
      </c>
      <c r="H1583" s="113">
        <v>30.55</v>
      </c>
      <c r="I1583" s="90">
        <f t="shared" si="881"/>
        <v>32.512500000000003</v>
      </c>
      <c r="J1583" s="90">
        <f t="shared" si="882"/>
        <v>32.806249999999999</v>
      </c>
      <c r="K1583" s="114">
        <v>15</v>
      </c>
      <c r="L1583" s="115">
        <v>4.1666666666666664E-2</v>
      </c>
      <c r="M1583" s="90">
        <v>30.42</v>
      </c>
      <c r="N1583" s="90">
        <v>31.78</v>
      </c>
      <c r="O1583" s="90">
        <v>33.909999999999997</v>
      </c>
      <c r="P1583" s="90">
        <v>34.479999999999997</v>
      </c>
      <c r="Q1583" s="90">
        <v>31.18</v>
      </c>
      <c r="R1583" s="63">
        <f t="shared" si="907"/>
        <v>6.1899999999999835</v>
      </c>
      <c r="S1583" s="64">
        <f t="shared" si="906"/>
        <v>-8.4940973221998159E-2</v>
      </c>
      <c r="T1583" s="65">
        <f t="shared" si="900"/>
        <v>0.95720578980490878</v>
      </c>
      <c r="U1583" s="65">
        <f t="shared" si="900"/>
        <v>0.93718667059864358</v>
      </c>
      <c r="V1583" s="65">
        <f t="shared" si="908"/>
        <v>0.92169373549884004</v>
      </c>
      <c r="W1583" s="65">
        <f t="shared" si="909"/>
        <v>1.0192431045542014</v>
      </c>
      <c r="X1583" s="61">
        <f t="shared" si="883"/>
        <v>1.5467904098994584E-2</v>
      </c>
      <c r="Y1583" s="66">
        <f t="shared" si="910"/>
        <v>-0.10213078618662742</v>
      </c>
      <c r="Z1583" s="61">
        <f t="shared" si="911"/>
        <v>9.0349865436369307E-3</v>
      </c>
      <c r="AA1583" s="67">
        <f t="shared" si="912"/>
        <v>32.512500000000003</v>
      </c>
      <c r="AB1583" s="68">
        <f t="shared" si="913"/>
        <v>1.7149150409062355E-2</v>
      </c>
      <c r="AC1583" s="69">
        <f t="shared" si="914"/>
        <v>2.3049087476400304E-2</v>
      </c>
      <c r="AD1583" s="70">
        <f>_xlfn.PERCENTILE.EXC(AC1583:$AC$5675,0.5)</f>
        <v>8.5128417564208622E-2</v>
      </c>
      <c r="AE1583" s="70">
        <f>_xlfn.PERCENTILE.EXC($AC1583:AC$5675,0.35)</f>
        <v>4.703291437597959E-2</v>
      </c>
      <c r="AF1583" s="71">
        <f t="shared" si="902"/>
        <v>3.5230109137755594E-2</v>
      </c>
      <c r="AG1583" s="70">
        <f t="shared" si="903"/>
        <v>-0.27366487307327381</v>
      </c>
      <c r="AH1583" s="70">
        <f t="shared" si="904"/>
        <v>-0.29773719104760293</v>
      </c>
      <c r="AI1583" s="61" t="str">
        <f t="shared" si="892"/>
        <v>Safety</v>
      </c>
      <c r="AJ1583" s="68" t="str">
        <f t="shared" si="893"/>
        <v>Safety</v>
      </c>
      <c r="AK1583" s="72" t="str">
        <f t="shared" si="894"/>
        <v>00635U</v>
      </c>
      <c r="AL1583" s="73">
        <f t="shared" si="884"/>
        <v>0</v>
      </c>
      <c r="AM1583" s="72" t="str">
        <f t="shared" si="897"/>
        <v>00635U</v>
      </c>
      <c r="AN1583" s="73">
        <f t="shared" si="885"/>
        <v>0</v>
      </c>
      <c r="AO1583" s="74" t="str">
        <f t="shared" si="891"/>
        <v>00635U</v>
      </c>
      <c r="AP1583" s="20">
        <f t="shared" si="886"/>
        <v>0</v>
      </c>
      <c r="AQ1583" s="74" t="str">
        <f t="shared" si="901"/>
        <v>00635U</v>
      </c>
      <c r="AR1583" s="20">
        <f t="shared" si="887"/>
        <v>0</v>
      </c>
      <c r="AS1583" s="74" t="str">
        <f t="shared" si="895"/>
        <v>00635U</v>
      </c>
      <c r="AT1583" s="20">
        <f t="shared" si="888"/>
        <v>0</v>
      </c>
      <c r="AU1583" s="74" t="str">
        <f t="shared" si="878"/>
        <v>00635U</v>
      </c>
      <c r="AV1583" s="20">
        <f t="shared" si="889"/>
        <v>0</v>
      </c>
      <c r="AW1583" s="74" t="str">
        <f t="shared" si="879"/>
        <v>00635U</v>
      </c>
      <c r="AX1583" s="20">
        <f t="shared" si="880"/>
        <v>0</v>
      </c>
      <c r="AY1583" s="20">
        <f t="shared" si="890"/>
        <v>1</v>
      </c>
      <c r="AZ1583" s="57">
        <v>44012</v>
      </c>
      <c r="BA1583" s="75">
        <v>20.2</v>
      </c>
      <c r="BB1583" s="90">
        <v>20.149999999999999</v>
      </c>
      <c r="BC1583" s="76">
        <f t="shared" si="898"/>
        <v>21.186666666666667</v>
      </c>
      <c r="BD1583" s="76">
        <f t="shared" si="899"/>
        <v>21.117916666666662</v>
      </c>
      <c r="BE1583" s="77">
        <f t="shared" si="905"/>
        <v>-4.8930144745122819E-2</v>
      </c>
      <c r="BF1583" s="77">
        <f t="shared" si="896"/>
        <v>-4.3466251011187028E-2</v>
      </c>
    </row>
    <row r="1584" spans="1:58" s="23" customFormat="1" ht="15.75" customHeight="1" x14ac:dyDescent="0.4">
      <c r="A1584" s="57">
        <v>44008</v>
      </c>
      <c r="B1584" s="112">
        <v>34.524999999999999</v>
      </c>
      <c r="C1584" s="112">
        <v>34.475000000000001</v>
      </c>
      <c r="D1584" s="112">
        <v>34.225000000000001</v>
      </c>
      <c r="E1584" s="112">
        <v>35.325000000000003</v>
      </c>
      <c r="F1584" s="112">
        <v>32.774999999999999</v>
      </c>
      <c r="G1584" s="112">
        <v>31.175000000000001</v>
      </c>
      <c r="H1584" s="113">
        <v>31.574999999999999</v>
      </c>
      <c r="I1584" s="90">
        <f t="shared" si="881"/>
        <v>34.508333333333333</v>
      </c>
      <c r="J1584" s="90">
        <f t="shared" si="882"/>
        <v>34.391666666666666</v>
      </c>
      <c r="K1584" s="114">
        <v>16</v>
      </c>
      <c r="L1584" s="115">
        <v>4.1666666666666664E-2</v>
      </c>
      <c r="M1584" s="90">
        <v>33.31</v>
      </c>
      <c r="N1584" s="90">
        <v>34.729999999999997</v>
      </c>
      <c r="O1584" s="90">
        <v>35.799999999999997</v>
      </c>
      <c r="P1584" s="90">
        <v>36.229999999999997</v>
      </c>
      <c r="Q1584" s="90">
        <v>32.340000000000003</v>
      </c>
      <c r="R1584" s="63">
        <f t="shared" si="907"/>
        <v>3.9900000000000091</v>
      </c>
      <c r="S1584" s="64">
        <f t="shared" si="906"/>
        <v>7.79019242706393E-2</v>
      </c>
      <c r="T1584" s="65">
        <f t="shared" si="900"/>
        <v>0.95911315865246205</v>
      </c>
      <c r="U1584" s="65">
        <f t="shared" si="900"/>
        <v>0.97011173184357535</v>
      </c>
      <c r="V1584" s="65">
        <f t="shared" si="908"/>
        <v>0.95859784708804863</v>
      </c>
      <c r="W1584" s="65">
        <f t="shared" si="909"/>
        <v>1.0739022881880023</v>
      </c>
      <c r="X1584" s="61">
        <f t="shared" si="883"/>
        <v>-1.4482259232439438E-3</v>
      </c>
      <c r="Y1584" s="66">
        <f t="shared" si="910"/>
        <v>-0.10615711252653937</v>
      </c>
      <c r="Z1584" s="61">
        <f t="shared" si="911"/>
        <v>-3.3808258874668093E-3</v>
      </c>
      <c r="AA1584" s="67">
        <f t="shared" si="912"/>
        <v>34.508333333333333</v>
      </c>
      <c r="AB1584" s="68">
        <f t="shared" si="913"/>
        <v>-5.9026778001727131E-3</v>
      </c>
      <c r="AC1584" s="69">
        <f t="shared" si="914"/>
        <v>-6.382570304251772E-3</v>
      </c>
      <c r="AD1584" s="70">
        <f>_xlfn.PERCENTILE.EXC(AC1584:$AC$5675,0.5)</f>
        <v>8.5150317790431279E-2</v>
      </c>
      <c r="AE1584" s="70">
        <f>_xlfn.PERCENTILE.EXC($AC1584:AC$5675,0.35)</f>
        <v>4.7091530299448771E-2</v>
      </c>
      <c r="AF1584" s="71">
        <f t="shared" si="902"/>
        <v>3.5777981180614774E-2</v>
      </c>
      <c r="AG1584" s="70">
        <f t="shared" si="903"/>
        <v>-0.27366487307327381</v>
      </c>
      <c r="AH1584" s="70">
        <f t="shared" si="904"/>
        <v>-0.29773719104760293</v>
      </c>
      <c r="AI1584" s="61" t="str">
        <f t="shared" si="892"/>
        <v>Safety</v>
      </c>
      <c r="AJ1584" s="68" t="str">
        <f t="shared" si="893"/>
        <v>Safety</v>
      </c>
      <c r="AK1584" s="72" t="str">
        <f t="shared" si="894"/>
        <v>00635U</v>
      </c>
      <c r="AL1584" s="73">
        <f t="shared" si="884"/>
        <v>0</v>
      </c>
      <c r="AM1584" s="72" t="str">
        <f t="shared" si="897"/>
        <v>00635U</v>
      </c>
      <c r="AN1584" s="73">
        <f t="shared" si="885"/>
        <v>0</v>
      </c>
      <c r="AO1584" s="74" t="str">
        <f t="shared" si="891"/>
        <v>00635U</v>
      </c>
      <c r="AP1584" s="20">
        <f t="shared" si="886"/>
        <v>0</v>
      </c>
      <c r="AQ1584" s="74" t="str">
        <f t="shared" si="901"/>
        <v>00635U</v>
      </c>
      <c r="AR1584" s="20">
        <f t="shared" si="887"/>
        <v>0</v>
      </c>
      <c r="AS1584" s="74" t="str">
        <f t="shared" si="895"/>
        <v>00635U</v>
      </c>
      <c r="AT1584" s="20">
        <f t="shared" si="888"/>
        <v>0</v>
      </c>
      <c r="AU1584" s="74" t="str">
        <f t="shared" ref="AU1584:AU1647" si="915">IF(AC1584&gt;AF1584,"00631L",IF(AC1584&lt;AG1584,"Cash","00635U"))</f>
        <v>00635U</v>
      </c>
      <c r="AV1584" s="20">
        <f t="shared" si="889"/>
        <v>0</v>
      </c>
      <c r="AW1584" s="74" t="str">
        <f t="shared" ref="AW1584:AW1647" si="916">IF(AC1584&gt;AE1584,"00631L",IF(AC1584&lt;AH1584,"00631L","00635U"))</f>
        <v>00635U</v>
      </c>
      <c r="AX1584" s="20">
        <f t="shared" si="880"/>
        <v>0</v>
      </c>
      <c r="AY1584" s="20">
        <f t="shared" si="890"/>
        <v>1</v>
      </c>
      <c r="AZ1584" s="57">
        <v>44011</v>
      </c>
      <c r="BA1584" s="75">
        <v>20.29</v>
      </c>
      <c r="BB1584" s="90">
        <v>20.149999999999999</v>
      </c>
      <c r="BC1584" s="76">
        <f t="shared" si="898"/>
        <v>21.2575</v>
      </c>
      <c r="BD1584" s="76">
        <f t="shared" si="899"/>
        <v>21.189</v>
      </c>
      <c r="BE1584" s="77">
        <f t="shared" si="905"/>
        <v>-5.2099259085028896E-2</v>
      </c>
      <c r="BF1584" s="77">
        <f t="shared" si="896"/>
        <v>-4.2427674736891824E-2</v>
      </c>
    </row>
    <row r="1585" spans="1:58" s="23" customFormat="1" ht="15.75" customHeight="1" x14ac:dyDescent="0.4">
      <c r="A1585" s="57">
        <v>44007</v>
      </c>
      <c r="B1585" s="112">
        <v>32.174999999999997</v>
      </c>
      <c r="C1585" s="112">
        <v>32.325000000000003</v>
      </c>
      <c r="D1585" s="112">
        <v>32.325000000000003</v>
      </c>
      <c r="E1585" s="112">
        <v>33.575000000000003</v>
      </c>
      <c r="F1585" s="112">
        <v>31.125</v>
      </c>
      <c r="G1585" s="112">
        <v>29.625</v>
      </c>
      <c r="H1585" s="113">
        <v>30.175000000000001</v>
      </c>
      <c r="I1585" s="90">
        <f t="shared" si="881"/>
        <v>32.21875</v>
      </c>
      <c r="J1585" s="90">
        <f t="shared" si="882"/>
        <v>32.325000000000003</v>
      </c>
      <c r="K1585" s="114">
        <v>17</v>
      </c>
      <c r="L1585" s="115">
        <v>4.1666666666666664E-2</v>
      </c>
      <c r="M1585" s="90">
        <v>30.92</v>
      </c>
      <c r="N1585" s="90">
        <v>32.22</v>
      </c>
      <c r="O1585" s="90">
        <v>34.090000000000003</v>
      </c>
      <c r="P1585" s="90">
        <v>34.840000000000003</v>
      </c>
      <c r="Q1585" s="90">
        <v>31.41</v>
      </c>
      <c r="R1585" s="63">
        <f t="shared" si="907"/>
        <v>5.7900000000000063</v>
      </c>
      <c r="S1585" s="64">
        <f t="shared" si="906"/>
        <v>-4.7872340425532046E-2</v>
      </c>
      <c r="T1585" s="65">
        <f t="shared" si="900"/>
        <v>0.95965238981998768</v>
      </c>
      <c r="U1585" s="65">
        <f t="shared" si="900"/>
        <v>0.9451452038721031</v>
      </c>
      <c r="V1585" s="65">
        <f t="shared" si="908"/>
        <v>0.92479908151549928</v>
      </c>
      <c r="W1585" s="65">
        <f t="shared" si="909"/>
        <v>1.0257879656160458</v>
      </c>
      <c r="X1585" s="61">
        <f t="shared" si="883"/>
        <v>4.6620046620048389E-3</v>
      </c>
      <c r="Y1585" s="66">
        <f t="shared" si="910"/>
        <v>-0.10126582278481018</v>
      </c>
      <c r="Z1585" s="61">
        <f t="shared" si="911"/>
        <v>3.2977691561591571E-3</v>
      </c>
      <c r="AA1585" s="67">
        <f t="shared" si="912"/>
        <v>32.21875</v>
      </c>
      <c r="AB1585" s="68">
        <f t="shared" si="913"/>
        <v>-1.3966480446927904E-3</v>
      </c>
      <c r="AC1585" s="69">
        <f t="shared" si="914"/>
        <v>-3.8795779019207422E-5</v>
      </c>
      <c r="AD1585" s="70">
        <f>_xlfn.PERCENTILE.EXC(AC1585:$AC$5675,0.5)</f>
        <v>8.517221801665395E-2</v>
      </c>
      <c r="AE1585" s="70">
        <f>_xlfn.PERCENTILE.EXC($AC1585:AC$5675,0.35)</f>
        <v>4.7203427634416845E-2</v>
      </c>
      <c r="AF1585" s="71">
        <f t="shared" si="902"/>
        <v>3.6047554200134939E-2</v>
      </c>
      <c r="AG1585" s="70">
        <f t="shared" si="903"/>
        <v>-0.27366487307327381</v>
      </c>
      <c r="AH1585" s="70">
        <f t="shared" si="904"/>
        <v>-0.29773719104760293</v>
      </c>
      <c r="AI1585" s="61" t="str">
        <f t="shared" si="892"/>
        <v>Safety</v>
      </c>
      <c r="AJ1585" s="68" t="str">
        <f t="shared" si="893"/>
        <v>Safety</v>
      </c>
      <c r="AK1585" s="72" t="str">
        <f t="shared" si="894"/>
        <v>00635U</v>
      </c>
      <c r="AL1585" s="73">
        <f t="shared" si="884"/>
        <v>0</v>
      </c>
      <c r="AM1585" s="72" t="str">
        <f t="shared" si="897"/>
        <v>00635U</v>
      </c>
      <c r="AN1585" s="73">
        <f t="shared" si="885"/>
        <v>0</v>
      </c>
      <c r="AO1585" s="74" t="str">
        <f t="shared" si="891"/>
        <v>00635U</v>
      </c>
      <c r="AP1585" s="20">
        <f t="shared" si="886"/>
        <v>0</v>
      </c>
      <c r="AQ1585" s="74" t="str">
        <f t="shared" si="901"/>
        <v>00635U</v>
      </c>
      <c r="AR1585" s="20">
        <f t="shared" si="887"/>
        <v>0</v>
      </c>
      <c r="AS1585" s="74" t="str">
        <f t="shared" si="895"/>
        <v>00635U</v>
      </c>
      <c r="AT1585" s="20">
        <f t="shared" si="888"/>
        <v>0</v>
      </c>
      <c r="AU1585" s="74" t="str">
        <f t="shared" si="915"/>
        <v>00635U</v>
      </c>
      <c r="AV1585" s="20">
        <f t="shared" si="889"/>
        <v>0</v>
      </c>
      <c r="AW1585" s="74" t="str">
        <f t="shared" si="916"/>
        <v>00635U</v>
      </c>
      <c r="AX1585" s="20">
        <f t="shared" si="880"/>
        <v>0</v>
      </c>
      <c r="AY1585" s="20">
        <f t="shared" si="890"/>
        <v>1</v>
      </c>
      <c r="AZ1585" s="57">
        <v>44008</v>
      </c>
      <c r="BA1585" s="75">
        <v>20</v>
      </c>
      <c r="BB1585" s="90">
        <v>20.75</v>
      </c>
      <c r="BC1585" s="76">
        <f t="shared" si="898"/>
        <v>21.3325</v>
      </c>
      <c r="BD1585" s="76">
        <f t="shared" si="899"/>
        <v>21.254999999999999</v>
      </c>
      <c r="BE1585" s="77">
        <f t="shared" si="905"/>
        <v>-2.7305754131020724E-2</v>
      </c>
      <c r="BF1585" s="77">
        <f t="shared" si="896"/>
        <v>-5.9044930604563589E-2</v>
      </c>
    </row>
    <row r="1586" spans="1:58" s="23" customFormat="1" ht="15.75" customHeight="1" x14ac:dyDescent="0.4">
      <c r="A1586" s="57">
        <v>44006</v>
      </c>
      <c r="B1586" s="112">
        <v>33.575000000000003</v>
      </c>
      <c r="C1586" s="112">
        <v>33.475000000000001</v>
      </c>
      <c r="D1586" s="112">
        <v>33.225000000000001</v>
      </c>
      <c r="E1586" s="112">
        <v>34.475000000000001</v>
      </c>
      <c r="F1586" s="112">
        <v>32.125</v>
      </c>
      <c r="G1586" s="112">
        <v>30.675000000000001</v>
      </c>
      <c r="H1586" s="113">
        <v>31.125</v>
      </c>
      <c r="I1586" s="90">
        <f t="shared" si="881"/>
        <v>33.550000000000004</v>
      </c>
      <c r="J1586" s="90">
        <f t="shared" si="882"/>
        <v>33.412500000000001</v>
      </c>
      <c r="K1586" s="114">
        <v>18</v>
      </c>
      <c r="L1586" s="115">
        <v>4.1666666666666664E-2</v>
      </c>
      <c r="M1586" s="90">
        <v>33.25</v>
      </c>
      <c r="N1586" s="90">
        <v>33.840000000000003</v>
      </c>
      <c r="O1586" s="90">
        <v>35.39</v>
      </c>
      <c r="P1586" s="90">
        <v>35.57</v>
      </c>
      <c r="Q1586" s="90">
        <v>31.99</v>
      </c>
      <c r="R1586" s="63">
        <f t="shared" si="907"/>
        <v>3.8700000000000045</v>
      </c>
      <c r="S1586" s="64">
        <f t="shared" si="906"/>
        <v>7.8737647433854072E-2</v>
      </c>
      <c r="T1586" s="65">
        <f t="shared" si="900"/>
        <v>0.98256501182033085</v>
      </c>
      <c r="U1586" s="65">
        <f t="shared" si="900"/>
        <v>0.95620231703871161</v>
      </c>
      <c r="V1586" s="65">
        <f t="shared" si="908"/>
        <v>0.95136350857464169</v>
      </c>
      <c r="W1586" s="65">
        <f t="shared" si="909"/>
        <v>1.0578305720537671</v>
      </c>
      <c r="X1586" s="61">
        <f t="shared" si="883"/>
        <v>-2.9784065524944576E-3</v>
      </c>
      <c r="Y1586" s="66">
        <f t="shared" si="910"/>
        <v>-9.7171863669325634E-2</v>
      </c>
      <c r="Z1586" s="61">
        <f t="shared" si="911"/>
        <v>-4.0983606557377893E-3</v>
      </c>
      <c r="AA1586" s="67">
        <f t="shared" si="912"/>
        <v>33.550000000000004</v>
      </c>
      <c r="AB1586" s="68">
        <f t="shared" si="913"/>
        <v>-7.8309692671394964E-3</v>
      </c>
      <c r="AC1586" s="69">
        <f t="shared" si="914"/>
        <v>-8.5697399527186503E-3</v>
      </c>
      <c r="AD1586" s="70">
        <f>_xlfn.PERCENTILE.EXC(AC1586:$AC$5675,0.5)</f>
        <v>8.5209783919987736E-2</v>
      </c>
      <c r="AE1586" s="70">
        <f>_xlfn.PERCENTILE.EXC($AC1586:AC$5675,0.35)</f>
        <v>4.7412477450839818E-2</v>
      </c>
      <c r="AF1586" s="71">
        <f t="shared" si="902"/>
        <v>3.6182007655459723E-2</v>
      </c>
      <c r="AG1586" s="70">
        <f t="shared" si="903"/>
        <v>-0.27366487307327381</v>
      </c>
      <c r="AH1586" s="70">
        <f t="shared" si="904"/>
        <v>-0.29773719104760293</v>
      </c>
      <c r="AI1586" s="61" t="str">
        <f t="shared" si="892"/>
        <v>Safety</v>
      </c>
      <c r="AJ1586" s="68" t="str">
        <f t="shared" si="893"/>
        <v>Safety</v>
      </c>
      <c r="AK1586" s="72" t="str">
        <f t="shared" si="894"/>
        <v>00635U</v>
      </c>
      <c r="AL1586" s="73">
        <f t="shared" si="884"/>
        <v>0</v>
      </c>
      <c r="AM1586" s="72" t="str">
        <f t="shared" si="897"/>
        <v>00635U</v>
      </c>
      <c r="AN1586" s="73">
        <f t="shared" si="885"/>
        <v>0</v>
      </c>
      <c r="AO1586" s="74" t="str">
        <f t="shared" si="891"/>
        <v>00635U</v>
      </c>
      <c r="AP1586" s="20">
        <f t="shared" si="886"/>
        <v>0</v>
      </c>
      <c r="AQ1586" s="74" t="str">
        <f t="shared" si="901"/>
        <v>00635U</v>
      </c>
      <c r="AR1586" s="20">
        <f t="shared" si="887"/>
        <v>0</v>
      </c>
      <c r="AS1586" s="74" t="str">
        <f t="shared" si="895"/>
        <v>00635U</v>
      </c>
      <c r="AT1586" s="20">
        <f t="shared" si="888"/>
        <v>0</v>
      </c>
      <c r="AU1586" s="74" t="str">
        <f t="shared" si="915"/>
        <v>00635U</v>
      </c>
      <c r="AV1586" s="20">
        <f t="shared" si="889"/>
        <v>0</v>
      </c>
      <c r="AW1586" s="74" t="str">
        <f t="shared" si="916"/>
        <v>00635U</v>
      </c>
      <c r="AX1586" s="20">
        <f t="shared" si="880"/>
        <v>0</v>
      </c>
      <c r="AY1586" s="20">
        <f t="shared" si="890"/>
        <v>1</v>
      </c>
      <c r="AZ1586" s="57">
        <v>44007</v>
      </c>
      <c r="BA1586" s="75">
        <v>20.66</v>
      </c>
      <c r="BB1586" s="90">
        <v>20.8125</v>
      </c>
      <c r="BC1586" s="76">
        <f t="shared" si="898"/>
        <v>21.395</v>
      </c>
      <c r="BD1586" s="76">
        <f t="shared" si="899"/>
        <v>21.331</v>
      </c>
      <c r="BE1586" s="77">
        <f t="shared" si="905"/>
        <v>-2.7225987380229005E-2</v>
      </c>
      <c r="BF1586" s="77">
        <f t="shared" si="896"/>
        <v>-3.1456565561858302E-2</v>
      </c>
    </row>
    <row r="1587" spans="1:58" s="23" customFormat="1" ht="15.75" customHeight="1" x14ac:dyDescent="0.4">
      <c r="A1587" s="57">
        <v>44005</v>
      </c>
      <c r="B1587" s="112">
        <v>31.925000000000001</v>
      </c>
      <c r="C1587" s="112">
        <v>31.925000000000001</v>
      </c>
      <c r="D1587" s="112">
        <v>31.725000000000001</v>
      </c>
      <c r="E1587" s="112">
        <v>33.075000000000003</v>
      </c>
      <c r="F1587" s="112">
        <v>30.725000000000001</v>
      </c>
      <c r="G1587" s="112">
        <v>29.274999999999999</v>
      </c>
      <c r="H1587" s="113">
        <v>29.475000000000001</v>
      </c>
      <c r="I1587" s="90">
        <f t="shared" si="881"/>
        <v>31.925000000000001</v>
      </c>
      <c r="J1587" s="90">
        <f t="shared" si="882"/>
        <v>31.883333333333333</v>
      </c>
      <c r="K1587" s="114">
        <v>19</v>
      </c>
      <c r="L1587" s="115">
        <v>4.1666666666666664E-2</v>
      </c>
      <c r="M1587" s="90">
        <v>30.29</v>
      </c>
      <c r="N1587" s="90">
        <v>31.37</v>
      </c>
      <c r="O1587" s="90">
        <v>33.06</v>
      </c>
      <c r="P1587" s="90">
        <v>34.17</v>
      </c>
      <c r="Q1587" s="90">
        <v>30.94</v>
      </c>
      <c r="R1587" s="63">
        <f t="shared" si="907"/>
        <v>5.5700000000000074</v>
      </c>
      <c r="S1587" s="64">
        <f t="shared" si="906"/>
        <v>-1.2590494176896399E-2</v>
      </c>
      <c r="T1587" s="65">
        <f t="shared" si="900"/>
        <v>0.96557220274147271</v>
      </c>
      <c r="U1587" s="65">
        <f t="shared" si="900"/>
        <v>0.94888082274652141</v>
      </c>
      <c r="V1587" s="65">
        <f t="shared" si="908"/>
        <v>0.91805677494878546</v>
      </c>
      <c r="W1587" s="65">
        <f t="shared" si="909"/>
        <v>1.0138978668390433</v>
      </c>
      <c r="X1587" s="61">
        <f t="shared" si="883"/>
        <v>0</v>
      </c>
      <c r="Y1587" s="66">
        <f t="shared" si="910"/>
        <v>-0.10884353741496602</v>
      </c>
      <c r="Z1587" s="61">
        <f t="shared" si="911"/>
        <v>-1.3051422605064322E-3</v>
      </c>
      <c r="AA1587" s="67">
        <f t="shared" si="912"/>
        <v>31.925000000000001</v>
      </c>
      <c r="AB1587" s="68">
        <f t="shared" si="913"/>
        <v>1.7692062480076497E-2</v>
      </c>
      <c r="AC1587" s="69">
        <f t="shared" si="914"/>
        <v>1.7692062480076497E-2</v>
      </c>
      <c r="AD1587" s="70">
        <f>_xlfn.PERCENTILE.EXC(AC1587:$AC$5675,0.5)</f>
        <v>8.5247349823321536E-2</v>
      </c>
      <c r="AE1587" s="70">
        <f>_xlfn.PERCENTILE.EXC($AC1587:AC$5675,0.35)</f>
        <v>4.7482923084331496E-2</v>
      </c>
      <c r="AF1587" s="71">
        <f t="shared" si="902"/>
        <v>3.6290708788083756E-2</v>
      </c>
      <c r="AG1587" s="70">
        <f t="shared" si="903"/>
        <v>-0.27366487307327381</v>
      </c>
      <c r="AH1587" s="70">
        <f t="shared" si="904"/>
        <v>-0.29773719104760293</v>
      </c>
      <c r="AI1587" s="61" t="str">
        <f t="shared" si="892"/>
        <v>Safety</v>
      </c>
      <c r="AJ1587" s="68" t="str">
        <f t="shared" si="893"/>
        <v>Safety</v>
      </c>
      <c r="AK1587" s="72" t="str">
        <f t="shared" si="894"/>
        <v>00635U</v>
      </c>
      <c r="AL1587" s="73">
        <f t="shared" si="884"/>
        <v>0</v>
      </c>
      <c r="AM1587" s="72" t="str">
        <f t="shared" si="897"/>
        <v>00635U</v>
      </c>
      <c r="AN1587" s="73">
        <f t="shared" si="885"/>
        <v>0</v>
      </c>
      <c r="AO1587" s="74" t="str">
        <f t="shared" si="891"/>
        <v>00635U</v>
      </c>
      <c r="AP1587" s="20">
        <f t="shared" si="886"/>
        <v>0</v>
      </c>
      <c r="AQ1587" s="74" t="str">
        <f t="shared" si="901"/>
        <v>00635U</v>
      </c>
      <c r="AR1587" s="20">
        <f t="shared" si="887"/>
        <v>0</v>
      </c>
      <c r="AS1587" s="74" t="str">
        <f t="shared" si="895"/>
        <v>00635U</v>
      </c>
      <c r="AT1587" s="20">
        <f t="shared" si="888"/>
        <v>0</v>
      </c>
      <c r="AU1587" s="74" t="str">
        <f t="shared" si="915"/>
        <v>00635U</v>
      </c>
      <c r="AV1587" s="20">
        <f t="shared" si="889"/>
        <v>0</v>
      </c>
      <c r="AW1587" s="74" t="str">
        <f t="shared" si="916"/>
        <v>00635U</v>
      </c>
      <c r="AX1587" s="20">
        <f t="shared" si="880"/>
        <v>0</v>
      </c>
      <c r="AY1587" s="20">
        <f t="shared" si="890"/>
        <v>1</v>
      </c>
      <c r="AZ1587" s="57">
        <v>44006</v>
      </c>
      <c r="BA1587" s="75">
        <v>20.81</v>
      </c>
      <c r="BB1587" s="90">
        <v>20.2</v>
      </c>
      <c r="BC1587" s="76">
        <f t="shared" si="898"/>
        <v>21.45354166666667</v>
      </c>
      <c r="BD1587" s="76">
        <f t="shared" si="899"/>
        <v>21.394958333333332</v>
      </c>
      <c r="BE1587" s="77">
        <f t="shared" si="905"/>
        <v>-5.8430523320741695E-2</v>
      </c>
      <c r="BF1587" s="77">
        <f t="shared" si="896"/>
        <v>-2.734094286231762E-2</v>
      </c>
    </row>
    <row r="1588" spans="1:58" s="23" customFormat="1" ht="15.75" customHeight="1" x14ac:dyDescent="0.4">
      <c r="A1588" s="57">
        <v>44004</v>
      </c>
      <c r="B1588" s="112">
        <v>31.625</v>
      </c>
      <c r="C1588" s="112">
        <v>31.675000000000001</v>
      </c>
      <c r="D1588" s="112">
        <v>31.725000000000001</v>
      </c>
      <c r="E1588" s="112">
        <v>33.174999999999997</v>
      </c>
      <c r="F1588" s="112">
        <v>30.925000000000001</v>
      </c>
      <c r="G1588" s="112">
        <v>29.425000000000001</v>
      </c>
      <c r="H1588" s="113">
        <v>29.675000000000001</v>
      </c>
      <c r="I1588" s="90">
        <f t="shared" si="881"/>
        <v>31.633333333333333</v>
      </c>
      <c r="J1588" s="90">
        <f t="shared" si="882"/>
        <v>31.683333333333334</v>
      </c>
      <c r="K1588" s="114">
        <v>20</v>
      </c>
      <c r="L1588" s="115">
        <v>4.1666666666666664E-2</v>
      </c>
      <c r="M1588" s="90">
        <v>31.23</v>
      </c>
      <c r="N1588" s="90">
        <v>31.77</v>
      </c>
      <c r="O1588" s="90">
        <v>33.75</v>
      </c>
      <c r="P1588" s="90">
        <v>35</v>
      </c>
      <c r="Q1588" s="90">
        <v>31.31</v>
      </c>
      <c r="R1588" s="63">
        <f t="shared" si="907"/>
        <v>5.75</v>
      </c>
      <c r="S1588" s="64">
        <f t="shared" si="906"/>
        <v>-9.5387243735763044E-2</v>
      </c>
      <c r="T1588" s="65">
        <f t="shared" si="900"/>
        <v>0.98300283286118983</v>
      </c>
      <c r="U1588" s="65">
        <f t="shared" si="900"/>
        <v>0.94133333333333336</v>
      </c>
      <c r="V1588" s="65">
        <f t="shared" si="908"/>
        <v>0.9077142857142857</v>
      </c>
      <c r="W1588" s="65">
        <f t="shared" si="909"/>
        <v>1.0146917917598213</v>
      </c>
      <c r="X1588" s="61">
        <f t="shared" si="883"/>
        <v>1.5810276679842123E-3</v>
      </c>
      <c r="Y1588" s="66">
        <f t="shared" si="910"/>
        <v>-0.10550113036925386</v>
      </c>
      <c r="Z1588" s="61">
        <f t="shared" si="911"/>
        <v>1.5806111696522881E-3</v>
      </c>
      <c r="AA1588" s="67">
        <f t="shared" si="912"/>
        <v>31.633333333333333</v>
      </c>
      <c r="AB1588" s="68">
        <f t="shared" si="913"/>
        <v>-4.5640541391249474E-3</v>
      </c>
      <c r="AC1588" s="69">
        <f t="shared" si="914"/>
        <v>-4.3017521771062861E-3</v>
      </c>
      <c r="AD1588" s="70">
        <f>_xlfn.PERCENTILE.EXC(AC1588:$AC$5675,0.5)</f>
        <v>8.5291446245546326E-2</v>
      </c>
      <c r="AE1588" s="70">
        <f>_xlfn.PERCENTILE.EXC($AC1588:AC$5675,0.35)</f>
        <v>4.7520973470719603E-2</v>
      </c>
      <c r="AF1588" s="71">
        <f t="shared" si="902"/>
        <v>3.6490004958118508E-2</v>
      </c>
      <c r="AG1588" s="70">
        <f t="shared" si="903"/>
        <v>-0.27366487307327381</v>
      </c>
      <c r="AH1588" s="70">
        <f t="shared" si="904"/>
        <v>-0.29773719104760293</v>
      </c>
      <c r="AI1588" s="61" t="str">
        <f t="shared" si="892"/>
        <v>Safety</v>
      </c>
      <c r="AJ1588" s="68" t="str">
        <f t="shared" si="893"/>
        <v>Safety</v>
      </c>
      <c r="AK1588" s="72" t="str">
        <f t="shared" si="894"/>
        <v>00635U</v>
      </c>
      <c r="AL1588" s="73">
        <f t="shared" si="884"/>
        <v>0</v>
      </c>
      <c r="AM1588" s="72" t="str">
        <f t="shared" si="897"/>
        <v>00635U</v>
      </c>
      <c r="AN1588" s="73">
        <f t="shared" si="885"/>
        <v>0</v>
      </c>
      <c r="AO1588" s="74" t="str">
        <f t="shared" si="891"/>
        <v>00635U</v>
      </c>
      <c r="AP1588" s="20">
        <f t="shared" si="886"/>
        <v>0</v>
      </c>
      <c r="AQ1588" s="74" t="str">
        <f t="shared" si="901"/>
        <v>00635U</v>
      </c>
      <c r="AR1588" s="20">
        <f t="shared" si="887"/>
        <v>0</v>
      </c>
      <c r="AS1588" s="74" t="str">
        <f t="shared" si="895"/>
        <v>00635U</v>
      </c>
      <c r="AT1588" s="20">
        <f t="shared" si="888"/>
        <v>0</v>
      </c>
      <c r="AU1588" s="74" t="str">
        <f t="shared" si="915"/>
        <v>00635U</v>
      </c>
      <c r="AV1588" s="20">
        <f t="shared" si="889"/>
        <v>0</v>
      </c>
      <c r="AW1588" s="74" t="str">
        <f t="shared" si="916"/>
        <v>00635U</v>
      </c>
      <c r="AX1588" s="20">
        <f t="shared" si="880"/>
        <v>0</v>
      </c>
      <c r="AY1588" s="20">
        <f t="shared" si="890"/>
        <v>1</v>
      </c>
      <c r="AZ1588" s="57">
        <v>44005</v>
      </c>
      <c r="BA1588" s="75">
        <v>20.75</v>
      </c>
      <c r="BB1588" s="90">
        <v>20.3</v>
      </c>
      <c r="BC1588" s="76">
        <f t="shared" si="898"/>
        <v>21.520833333333332</v>
      </c>
      <c r="BD1588" s="76">
        <f t="shared" si="899"/>
        <v>21.462708333333335</v>
      </c>
      <c r="BE1588" s="77">
        <f t="shared" si="905"/>
        <v>-5.672797676669885E-2</v>
      </c>
      <c r="BF1588" s="77">
        <f t="shared" si="896"/>
        <v>-3.3206821910096086E-2</v>
      </c>
    </row>
    <row r="1589" spans="1:58" s="23" customFormat="1" ht="15.75" customHeight="1" x14ac:dyDescent="0.4">
      <c r="A1589" s="57">
        <v>44001</v>
      </c>
      <c r="B1589" s="112">
        <v>35.274999999999999</v>
      </c>
      <c r="C1589" s="112">
        <v>34.725000000000001</v>
      </c>
      <c r="D1589" s="112">
        <v>34.225000000000001</v>
      </c>
      <c r="E1589" s="112">
        <v>35.125</v>
      </c>
      <c r="F1589" s="112">
        <v>32.674999999999997</v>
      </c>
      <c r="G1589" s="112">
        <v>31.074999999999999</v>
      </c>
      <c r="H1589" s="113">
        <v>31</v>
      </c>
      <c r="I1589" s="90">
        <f t="shared" si="881"/>
        <v>35.206249999999997</v>
      </c>
      <c r="J1589" s="90">
        <f t="shared" si="882"/>
        <v>34.662500000000001</v>
      </c>
      <c r="K1589" s="114">
        <v>21</v>
      </c>
      <c r="L1589" s="115">
        <v>4.1666666666666664E-2</v>
      </c>
      <c r="M1589" s="90">
        <v>33.92</v>
      </c>
      <c r="N1589" s="90">
        <v>35.119999999999997</v>
      </c>
      <c r="O1589" s="90">
        <v>36.68</v>
      </c>
      <c r="P1589" s="90">
        <v>37.74</v>
      </c>
      <c r="Q1589" s="90">
        <v>32.92</v>
      </c>
      <c r="R1589" s="63">
        <f t="shared" si="907"/>
        <v>5.3800000000000097</v>
      </c>
      <c r="S1589" s="64">
        <f t="shared" si="906"/>
        <v>6.6180935033394048E-2</v>
      </c>
      <c r="T1589" s="65">
        <f t="shared" si="900"/>
        <v>0.9658314350797268</v>
      </c>
      <c r="U1589" s="65">
        <f t="shared" si="900"/>
        <v>0.9574700109051254</v>
      </c>
      <c r="V1589" s="65">
        <f t="shared" si="908"/>
        <v>0.93057763645998925</v>
      </c>
      <c r="W1589" s="65">
        <f t="shared" si="909"/>
        <v>1.0668286755771565</v>
      </c>
      <c r="X1589" s="61">
        <f t="shared" si="883"/>
        <v>-1.559177888022671E-2</v>
      </c>
      <c r="Y1589" s="66">
        <f t="shared" si="910"/>
        <v>-0.11743772241992882</v>
      </c>
      <c r="Z1589" s="61">
        <f t="shared" si="911"/>
        <v>-1.5444700869873837E-2</v>
      </c>
      <c r="AA1589" s="67">
        <f t="shared" si="912"/>
        <v>35.206249999999997</v>
      </c>
      <c r="AB1589" s="68">
        <f t="shared" si="913"/>
        <v>4.4134396355353404E-3</v>
      </c>
      <c r="AC1589" s="69">
        <f t="shared" si="914"/>
        <v>2.4558656036446388E-3</v>
      </c>
      <c r="AD1589" s="70">
        <f>_xlfn.PERCENTILE.EXC(AC1589:$AC$5675,0.5)</f>
        <v>8.533554266777113E-2</v>
      </c>
      <c r="AE1589" s="70">
        <f>_xlfn.PERCENTILE.EXC($AC1589:AC$5675,0.35)</f>
        <v>4.7589643883027312E-2</v>
      </c>
      <c r="AF1589" s="71">
        <f t="shared" si="902"/>
        <v>3.6866857355044885E-2</v>
      </c>
      <c r="AG1589" s="70">
        <f t="shared" si="903"/>
        <v>-0.27366487307327381</v>
      </c>
      <c r="AH1589" s="70">
        <f t="shared" si="904"/>
        <v>-0.29773719104760293</v>
      </c>
      <c r="AI1589" s="61" t="str">
        <f t="shared" si="892"/>
        <v>Safety</v>
      </c>
      <c r="AJ1589" s="68" t="str">
        <f t="shared" si="893"/>
        <v>Safety</v>
      </c>
      <c r="AK1589" s="72" t="str">
        <f t="shared" si="894"/>
        <v>00635U</v>
      </c>
      <c r="AL1589" s="73">
        <f t="shared" si="884"/>
        <v>0</v>
      </c>
      <c r="AM1589" s="72" t="str">
        <f t="shared" si="897"/>
        <v>00635U</v>
      </c>
      <c r="AN1589" s="73">
        <f t="shared" si="885"/>
        <v>0</v>
      </c>
      <c r="AO1589" s="74" t="str">
        <f t="shared" si="891"/>
        <v>00635U</v>
      </c>
      <c r="AP1589" s="20">
        <f t="shared" si="886"/>
        <v>0</v>
      </c>
      <c r="AQ1589" s="74" t="str">
        <f t="shared" si="901"/>
        <v>00635U</v>
      </c>
      <c r="AR1589" s="20">
        <f t="shared" si="887"/>
        <v>0</v>
      </c>
      <c r="AS1589" s="74" t="str">
        <f t="shared" si="895"/>
        <v>00635U</v>
      </c>
      <c r="AT1589" s="20">
        <f t="shared" si="888"/>
        <v>0</v>
      </c>
      <c r="AU1589" s="74" t="str">
        <f t="shared" si="915"/>
        <v>00635U</v>
      </c>
      <c r="AV1589" s="20">
        <f t="shared" si="889"/>
        <v>0</v>
      </c>
      <c r="AW1589" s="74" t="str">
        <f t="shared" si="916"/>
        <v>00635U</v>
      </c>
      <c r="AX1589" s="20">
        <f t="shared" ref="AX1589:AX1652" si="917">IF(AW1589="00631L",1,0)</f>
        <v>0</v>
      </c>
      <c r="AY1589" s="20">
        <f t="shared" si="890"/>
        <v>1</v>
      </c>
      <c r="AZ1589" s="57">
        <v>44004</v>
      </c>
      <c r="BA1589" s="75">
        <v>20.05</v>
      </c>
      <c r="BB1589" s="90">
        <v>20.237500000000001</v>
      </c>
      <c r="BC1589" s="76">
        <f t="shared" si="898"/>
        <v>21.58104166666666</v>
      </c>
      <c r="BD1589" s="76">
        <f t="shared" si="899"/>
        <v>21.516666666666666</v>
      </c>
      <c r="BE1589" s="77">
        <f t="shared" si="905"/>
        <v>-6.2255644904381437E-2</v>
      </c>
      <c r="BF1589" s="77">
        <f t="shared" si="896"/>
        <v>-6.8164213787761357E-2</v>
      </c>
    </row>
    <row r="1590" spans="1:58" s="23" customFormat="1" ht="15.75" customHeight="1" x14ac:dyDescent="0.4">
      <c r="A1590" s="57">
        <v>44000</v>
      </c>
      <c r="B1590" s="112">
        <v>33.575000000000003</v>
      </c>
      <c r="C1590" s="112">
        <v>33.375</v>
      </c>
      <c r="D1590" s="112">
        <v>32.924999999999997</v>
      </c>
      <c r="E1590" s="112">
        <v>33.799999999999997</v>
      </c>
      <c r="F1590" s="112">
        <v>31.625</v>
      </c>
      <c r="G1590" s="112">
        <v>30.024999999999999</v>
      </c>
      <c r="H1590" s="113">
        <v>29.925000000000001</v>
      </c>
      <c r="I1590" s="90">
        <f t="shared" ref="I1590:I1653" si="918">C1590-((C1590-B1590)*K1590*L1590)</f>
        <v>33.558333333333337</v>
      </c>
      <c r="J1590" s="90">
        <f t="shared" ref="J1590:J1653" si="919">D1590-((D1590-C1590)*K1590*L1590)</f>
        <v>33.337499999999999</v>
      </c>
      <c r="K1590" s="114">
        <v>22</v>
      </c>
      <c r="L1590" s="115">
        <v>4.1666666666666664E-2</v>
      </c>
      <c r="M1590" s="90">
        <v>32.049999999999997</v>
      </c>
      <c r="N1590" s="90">
        <v>32.94</v>
      </c>
      <c r="O1590" s="90">
        <v>35.14</v>
      </c>
      <c r="P1590" s="90">
        <v>36.11</v>
      </c>
      <c r="Q1590" s="90">
        <v>31.97</v>
      </c>
      <c r="R1590" s="63">
        <f t="shared" si="907"/>
        <v>6.2600000000000051</v>
      </c>
      <c r="S1590" s="64">
        <f t="shared" si="906"/>
        <v>-1.5835076187630748E-2</v>
      </c>
      <c r="T1590" s="65">
        <f t="shared" si="900"/>
        <v>0.97298117789921068</v>
      </c>
      <c r="U1590" s="65">
        <f t="shared" si="900"/>
        <v>0.93739328400682975</v>
      </c>
      <c r="V1590" s="65">
        <f t="shared" si="908"/>
        <v>0.91221268346718354</v>
      </c>
      <c r="W1590" s="65">
        <f t="shared" si="909"/>
        <v>1.0303409446355958</v>
      </c>
      <c r="X1590" s="61">
        <f t="shared" si="883"/>
        <v>-5.9568131049889152E-3</v>
      </c>
      <c r="Y1590" s="66">
        <f t="shared" si="910"/>
        <v>-0.11464497041420109</v>
      </c>
      <c r="Z1590" s="61">
        <f t="shared" si="911"/>
        <v>-6.5805810777255086E-3</v>
      </c>
      <c r="AA1590" s="67">
        <f t="shared" si="912"/>
        <v>33.558333333333337</v>
      </c>
      <c r="AB1590" s="68">
        <f t="shared" si="913"/>
        <v>1.9277474195507138E-2</v>
      </c>
      <c r="AC1590" s="69">
        <f t="shared" si="914"/>
        <v>1.8771503744181524E-2</v>
      </c>
      <c r="AD1590" s="70">
        <f>_xlfn.PERCENTILE.EXC(AC1590:$AC$5675,0.5)</f>
        <v>8.5351266117790217E-2</v>
      </c>
      <c r="AE1590" s="70">
        <f>_xlfn.PERCENTILE.EXC($AC1590:AC$5675,0.35)</f>
        <v>4.7781033978015419E-2</v>
      </c>
      <c r="AF1590" s="71">
        <f t="shared" si="902"/>
        <v>3.6866857355044885E-2</v>
      </c>
      <c r="AG1590" s="70">
        <f t="shared" si="903"/>
        <v>-0.27366487307327381</v>
      </c>
      <c r="AH1590" s="70">
        <f t="shared" si="904"/>
        <v>-0.29773719104760293</v>
      </c>
      <c r="AI1590" s="61" t="str">
        <f t="shared" si="892"/>
        <v>Safety</v>
      </c>
      <c r="AJ1590" s="68" t="str">
        <f t="shared" si="893"/>
        <v>Safety</v>
      </c>
      <c r="AK1590" s="72" t="str">
        <f t="shared" si="894"/>
        <v>00635U</v>
      </c>
      <c r="AL1590" s="73">
        <f t="shared" si="884"/>
        <v>0</v>
      </c>
      <c r="AM1590" s="72" t="str">
        <f t="shared" si="897"/>
        <v>00635U</v>
      </c>
      <c r="AN1590" s="73">
        <f t="shared" si="885"/>
        <v>0</v>
      </c>
      <c r="AO1590" s="74" t="str">
        <f t="shared" si="891"/>
        <v>00635U</v>
      </c>
      <c r="AP1590" s="20">
        <f t="shared" si="886"/>
        <v>0</v>
      </c>
      <c r="AQ1590" s="74" t="str">
        <f t="shared" si="901"/>
        <v>00635U</v>
      </c>
      <c r="AR1590" s="20">
        <f t="shared" si="887"/>
        <v>0</v>
      </c>
      <c r="AS1590" s="74" t="str">
        <f t="shared" si="895"/>
        <v>00635U</v>
      </c>
      <c r="AT1590" s="20">
        <f t="shared" si="888"/>
        <v>0</v>
      </c>
      <c r="AU1590" s="74" t="str">
        <f t="shared" si="915"/>
        <v>00635U</v>
      </c>
      <c r="AV1590" s="20">
        <f t="shared" si="889"/>
        <v>0</v>
      </c>
      <c r="AW1590" s="74" t="str">
        <f t="shared" si="916"/>
        <v>00635U</v>
      </c>
      <c r="AX1590" s="20">
        <f t="shared" si="917"/>
        <v>0</v>
      </c>
      <c r="AY1590" s="20">
        <f t="shared" si="890"/>
        <v>1</v>
      </c>
      <c r="AZ1590" s="57">
        <v>44001</v>
      </c>
      <c r="BA1590" s="75">
        <v>20.309999999999999</v>
      </c>
      <c r="BB1590" s="90">
        <v>19.7</v>
      </c>
      <c r="BC1590" s="76">
        <f t="shared" si="898"/>
        <v>21.644166666666667</v>
      </c>
      <c r="BD1590" s="76">
        <f t="shared" si="899"/>
        <v>21.582249999999995</v>
      </c>
      <c r="BE1590" s="77">
        <f t="shared" si="905"/>
        <v>-8.982404804989802E-2</v>
      </c>
      <c r="BF1590" s="77">
        <f t="shared" si="896"/>
        <v>-5.8948904771281792E-2</v>
      </c>
    </row>
    <row r="1591" spans="1:58" s="23" customFormat="1" ht="15.75" customHeight="1" x14ac:dyDescent="0.4">
      <c r="A1591" s="57">
        <v>43999</v>
      </c>
      <c r="B1591" s="112">
        <v>33.625</v>
      </c>
      <c r="C1591" s="112">
        <v>33.274999999999999</v>
      </c>
      <c r="D1591" s="112">
        <v>32.674999999999997</v>
      </c>
      <c r="E1591" s="112">
        <v>33.625</v>
      </c>
      <c r="F1591" s="112">
        <v>31.524999999999999</v>
      </c>
      <c r="G1591" s="112">
        <v>29.875</v>
      </c>
      <c r="H1591" s="113">
        <v>29.774999999999999</v>
      </c>
      <c r="I1591" s="90">
        <f t="shared" si="918"/>
        <v>33.610416666666666</v>
      </c>
      <c r="J1591" s="90">
        <f t="shared" si="919"/>
        <v>33.25</v>
      </c>
      <c r="K1591" s="114">
        <v>23</v>
      </c>
      <c r="L1591" s="115">
        <v>4.1666666666666664E-2</v>
      </c>
      <c r="M1591" s="90">
        <v>33.979999999999997</v>
      </c>
      <c r="N1591" s="90">
        <v>33.47</v>
      </c>
      <c r="O1591" s="90">
        <v>35.72</v>
      </c>
      <c r="P1591" s="90">
        <v>36.590000000000003</v>
      </c>
      <c r="Q1591" s="90">
        <v>31.79</v>
      </c>
      <c r="R1591" s="63">
        <f t="shared" si="907"/>
        <v>4.8600000000000136</v>
      </c>
      <c r="S1591" s="64">
        <f t="shared" si="906"/>
        <v>-5.9400059400060243E-3</v>
      </c>
      <c r="T1591" s="65">
        <f t="shared" si="900"/>
        <v>1.0152375261428144</v>
      </c>
      <c r="U1591" s="65">
        <f t="shared" si="900"/>
        <v>0.93701007838745798</v>
      </c>
      <c r="V1591" s="65">
        <f t="shared" si="908"/>
        <v>0.91473080076523627</v>
      </c>
      <c r="W1591" s="65">
        <f t="shared" si="909"/>
        <v>1.0528468071720667</v>
      </c>
      <c r="X1591" s="61">
        <f t="shared" si="883"/>
        <v>-1.0408921933085544E-2</v>
      </c>
      <c r="Y1591" s="66">
        <f t="shared" si="910"/>
        <v>-0.11449814126394056</v>
      </c>
      <c r="Z1591" s="61">
        <f t="shared" si="911"/>
        <v>-1.072336205293495E-2</v>
      </c>
      <c r="AA1591" s="67">
        <f t="shared" si="912"/>
        <v>33.610416666666666</v>
      </c>
      <c r="AB1591" s="68">
        <f t="shared" si="913"/>
        <v>4.6310128473259979E-3</v>
      </c>
      <c r="AC1591" s="69">
        <f t="shared" si="914"/>
        <v>4.1952992729807842E-3</v>
      </c>
      <c r="AD1591" s="70">
        <f>_xlfn.PERCENTILE.EXC(AC1591:$AC$5675,0.5)</f>
        <v>8.5366989567809304E-2</v>
      </c>
      <c r="AE1591" s="70">
        <f>_xlfn.PERCENTILE.EXC($AC1591:AC$5675,0.35)</f>
        <v>4.800648909810673E-2</v>
      </c>
      <c r="AF1591" s="71">
        <f t="shared" si="902"/>
        <v>3.6866857355044885E-2</v>
      </c>
      <c r="AG1591" s="70">
        <f t="shared" si="903"/>
        <v>-0.27366487307327381</v>
      </c>
      <c r="AH1591" s="70">
        <f t="shared" si="904"/>
        <v>-0.29773719104760293</v>
      </c>
      <c r="AI1591" s="61" t="str">
        <f t="shared" si="892"/>
        <v>Safety</v>
      </c>
      <c r="AJ1591" s="68" t="str">
        <f t="shared" si="893"/>
        <v>Safety</v>
      </c>
      <c r="AK1591" s="72" t="str">
        <f t="shared" si="894"/>
        <v>00635U</v>
      </c>
      <c r="AL1591" s="73">
        <f t="shared" si="884"/>
        <v>0</v>
      </c>
      <c r="AM1591" s="72" t="str">
        <f t="shared" si="897"/>
        <v>00635U</v>
      </c>
      <c r="AN1591" s="73">
        <f t="shared" si="885"/>
        <v>0</v>
      </c>
      <c r="AO1591" s="74" t="str">
        <f t="shared" si="891"/>
        <v>00635U</v>
      </c>
      <c r="AP1591" s="20">
        <f t="shared" si="886"/>
        <v>0</v>
      </c>
      <c r="AQ1591" s="74" t="str">
        <f t="shared" si="901"/>
        <v>00635U</v>
      </c>
      <c r="AR1591" s="20">
        <f t="shared" si="887"/>
        <v>0</v>
      </c>
      <c r="AS1591" s="74" t="str">
        <f t="shared" si="895"/>
        <v>00635U</v>
      </c>
      <c r="AT1591" s="20">
        <f t="shared" si="888"/>
        <v>0</v>
      </c>
      <c r="AU1591" s="74" t="str">
        <f t="shared" si="915"/>
        <v>00635U</v>
      </c>
      <c r="AV1591" s="20">
        <f t="shared" si="889"/>
        <v>0</v>
      </c>
      <c r="AW1591" s="74" t="str">
        <f t="shared" si="916"/>
        <v>00635U</v>
      </c>
      <c r="AX1591" s="20">
        <f t="shared" si="917"/>
        <v>0</v>
      </c>
      <c r="AY1591" s="20">
        <f t="shared" si="890"/>
        <v>1</v>
      </c>
      <c r="AZ1591" s="57">
        <v>44000</v>
      </c>
      <c r="BA1591" s="75">
        <v>19.760000000000002</v>
      </c>
      <c r="BB1591" s="90">
        <v>19.824999999999999</v>
      </c>
      <c r="BC1591" s="76">
        <f t="shared" si="898"/>
        <v>21.717499999999998</v>
      </c>
      <c r="BD1591" s="76">
        <f t="shared" si="899"/>
        <v>21.645166666666668</v>
      </c>
      <c r="BE1591" s="77">
        <f t="shared" si="905"/>
        <v>-8.7141705997467414E-2</v>
      </c>
      <c r="BF1591" s="77">
        <f t="shared" si="896"/>
        <v>-8.7094116469419655E-2</v>
      </c>
    </row>
    <row r="1592" spans="1:58" s="23" customFormat="1" ht="15.75" customHeight="1" x14ac:dyDescent="0.4">
      <c r="A1592" s="57">
        <v>43998</v>
      </c>
      <c r="B1592" s="112">
        <v>33.1</v>
      </c>
      <c r="C1592" s="112">
        <v>33.625</v>
      </c>
      <c r="D1592" s="112">
        <v>33.225000000000001</v>
      </c>
      <c r="E1592" s="112">
        <v>32.85</v>
      </c>
      <c r="F1592" s="112">
        <v>33.475000000000001</v>
      </c>
      <c r="G1592" s="112">
        <v>31.175000000000001</v>
      </c>
      <c r="H1592" s="113">
        <v>29.6</v>
      </c>
      <c r="I1592" s="90">
        <f t="shared" si="918"/>
        <v>33.625</v>
      </c>
      <c r="J1592" s="90">
        <f t="shared" si="919"/>
        <v>33.225000000000001</v>
      </c>
      <c r="K1592" s="114">
        <v>0</v>
      </c>
      <c r="L1592" s="115">
        <v>5.2631578947368418E-2</v>
      </c>
      <c r="M1592" s="90">
        <v>35.380000000000003</v>
      </c>
      <c r="N1592" s="90">
        <v>33.67</v>
      </c>
      <c r="O1592" s="90">
        <v>35.799999999999997</v>
      </c>
      <c r="P1592" s="90">
        <v>36.26</v>
      </c>
      <c r="Q1592" s="90">
        <v>31.4</v>
      </c>
      <c r="R1592" s="63">
        <f t="shared" si="907"/>
        <v>3.0099999999999909</v>
      </c>
      <c r="S1592" s="64">
        <f t="shared" si="906"/>
        <v>-2.1220930232558048E-2</v>
      </c>
      <c r="T1592" s="65">
        <f t="shared" si="900"/>
        <v>1.0507870507870507</v>
      </c>
      <c r="U1592" s="65">
        <f t="shared" si="900"/>
        <v>0.94050279329608955</v>
      </c>
      <c r="V1592" s="65">
        <f t="shared" si="908"/>
        <v>0.92857142857142871</v>
      </c>
      <c r="W1592" s="65">
        <f t="shared" si="909"/>
        <v>1.0722929936305734</v>
      </c>
      <c r="X1592" s="61">
        <f t="shared" si="883"/>
        <v>1.5861027190332281E-2</v>
      </c>
      <c r="Y1592" s="66">
        <f t="shared" si="910"/>
        <v>-9.8934550989345504E-2</v>
      </c>
      <c r="Z1592" s="61">
        <f t="shared" si="911"/>
        <v>-1.1895910780669103E-2</v>
      </c>
      <c r="AA1592" s="67">
        <f t="shared" si="912"/>
        <v>33.625</v>
      </c>
      <c r="AB1592" s="68">
        <f t="shared" si="913"/>
        <v>-1.6929016929016938E-2</v>
      </c>
      <c r="AC1592" s="69">
        <f t="shared" si="914"/>
        <v>-1.336501336501387E-3</v>
      </c>
      <c r="AD1592" s="70">
        <f>_xlfn.PERCENTILE.EXC(AC1592:$AC$5675,0.5)</f>
        <v>8.5377206982923282E-2</v>
      </c>
      <c r="AE1592" s="70">
        <f>_xlfn.PERCENTILE.EXC($AC1592:AC$5675,0.35)</f>
        <v>4.8119320409712667E-2</v>
      </c>
      <c r="AF1592" s="71">
        <f t="shared" si="902"/>
        <v>3.6866857355044885E-2</v>
      </c>
      <c r="AG1592" s="70">
        <f t="shared" si="903"/>
        <v>-0.27366487307327381</v>
      </c>
      <c r="AH1592" s="70">
        <f t="shared" si="904"/>
        <v>-0.29773719104760293</v>
      </c>
      <c r="AI1592" s="61" t="str">
        <f t="shared" si="892"/>
        <v>Safety</v>
      </c>
      <c r="AJ1592" s="68" t="str">
        <f t="shared" si="893"/>
        <v>Safety</v>
      </c>
      <c r="AK1592" s="72" t="str">
        <f t="shared" si="894"/>
        <v>00635U</v>
      </c>
      <c r="AL1592" s="73">
        <f t="shared" si="884"/>
        <v>0</v>
      </c>
      <c r="AM1592" s="72" t="str">
        <f t="shared" si="897"/>
        <v>00635U</v>
      </c>
      <c r="AN1592" s="73">
        <f t="shared" si="885"/>
        <v>0</v>
      </c>
      <c r="AO1592" s="74" t="str">
        <f t="shared" si="891"/>
        <v>00635U</v>
      </c>
      <c r="AP1592" s="20">
        <f t="shared" si="886"/>
        <v>0</v>
      </c>
      <c r="AQ1592" s="74" t="str">
        <f t="shared" si="901"/>
        <v>00635U</v>
      </c>
      <c r="AR1592" s="20">
        <f t="shared" si="887"/>
        <v>0</v>
      </c>
      <c r="AS1592" s="74" t="str">
        <f t="shared" si="895"/>
        <v>00635U</v>
      </c>
      <c r="AT1592" s="20">
        <f t="shared" si="888"/>
        <v>0</v>
      </c>
      <c r="AU1592" s="74" t="str">
        <f t="shared" si="915"/>
        <v>00635U</v>
      </c>
      <c r="AV1592" s="20">
        <f t="shared" si="889"/>
        <v>0</v>
      </c>
      <c r="AW1592" s="74" t="str">
        <f t="shared" si="916"/>
        <v>00635U</v>
      </c>
      <c r="AX1592" s="20">
        <f t="shared" si="917"/>
        <v>0</v>
      </c>
      <c r="AY1592" s="20">
        <f t="shared" si="890"/>
        <v>1</v>
      </c>
      <c r="AZ1592" s="57">
        <v>43999</v>
      </c>
      <c r="BA1592" s="75">
        <v>19.75</v>
      </c>
      <c r="BB1592" s="90">
        <v>19.8125</v>
      </c>
      <c r="BC1592" s="76">
        <f t="shared" si="898"/>
        <v>21.793958333333332</v>
      </c>
      <c r="BD1592" s="76">
        <f t="shared" si="899"/>
        <v>21.716249999999999</v>
      </c>
      <c r="BE1592" s="77">
        <f t="shared" si="905"/>
        <v>-9.0917781112884843E-2</v>
      </c>
      <c r="BF1592" s="77">
        <f t="shared" si="896"/>
        <v>-9.0542796293098429E-2</v>
      </c>
    </row>
    <row r="1593" spans="1:58" s="23" customFormat="1" ht="15.75" customHeight="1" x14ac:dyDescent="0.4">
      <c r="A1593" s="57">
        <v>43997</v>
      </c>
      <c r="B1593" s="112">
        <v>33.9</v>
      </c>
      <c r="C1593" s="112">
        <v>34.075000000000003</v>
      </c>
      <c r="D1593" s="112">
        <v>33.125</v>
      </c>
      <c r="E1593" s="112">
        <v>32.575000000000003</v>
      </c>
      <c r="F1593" s="112">
        <v>33.575000000000003</v>
      </c>
      <c r="G1593" s="112">
        <v>31.225000000000001</v>
      </c>
      <c r="H1593" s="113">
        <v>29.725000000000001</v>
      </c>
      <c r="I1593" s="90">
        <f t="shared" si="918"/>
        <v>34.065789473684212</v>
      </c>
      <c r="J1593" s="90">
        <f t="shared" si="919"/>
        <v>33.174999999999997</v>
      </c>
      <c r="K1593" s="114">
        <v>1</v>
      </c>
      <c r="L1593" s="115">
        <v>5.2631578947368418E-2</v>
      </c>
      <c r="M1593" s="90">
        <v>35.979999999999997</v>
      </c>
      <c r="N1593" s="90">
        <v>34.4</v>
      </c>
      <c r="O1593" s="90">
        <v>36.43</v>
      </c>
      <c r="P1593" s="90">
        <v>36.659999999999997</v>
      </c>
      <c r="Q1593" s="90">
        <v>31.55</v>
      </c>
      <c r="R1593" s="63">
        <f t="shared" si="907"/>
        <v>2.710000000000008</v>
      </c>
      <c r="S1593" s="64">
        <f t="shared" si="906"/>
        <v>-4.6827376004433492E-2</v>
      </c>
      <c r="T1593" s="65">
        <f t="shared" si="900"/>
        <v>1.0459302325581394</v>
      </c>
      <c r="U1593" s="65">
        <f t="shared" si="900"/>
        <v>0.9442766950315673</v>
      </c>
      <c r="V1593" s="65">
        <f t="shared" si="908"/>
        <v>0.93835242771412986</v>
      </c>
      <c r="W1593" s="65">
        <f t="shared" si="909"/>
        <v>1.0903328050713152</v>
      </c>
      <c r="X1593" s="61">
        <f t="shared" si="883"/>
        <v>5.1622418879057304E-3</v>
      </c>
      <c r="Y1593" s="66">
        <f t="shared" si="910"/>
        <v>-8.7490406753645472E-2</v>
      </c>
      <c r="Z1593" s="61">
        <f t="shared" si="911"/>
        <v>-2.6149092313634745E-2</v>
      </c>
      <c r="AA1593" s="67">
        <f t="shared" si="912"/>
        <v>34.065789473684212</v>
      </c>
      <c r="AB1593" s="68">
        <f t="shared" si="913"/>
        <v>-1.4534883720930232E-2</v>
      </c>
      <c r="AC1593" s="69">
        <f t="shared" si="914"/>
        <v>-9.7154222766216922E-3</v>
      </c>
      <c r="AD1593" s="70">
        <f>_xlfn.PERCENTILE.EXC(AC1593:$AC$5675,0.5)</f>
        <v>8.5387424398037259E-2</v>
      </c>
      <c r="AE1593" s="70">
        <f>_xlfn.PERCENTILE.EXC($AC1593:AC$5675,0.35)</f>
        <v>4.8195875854848635E-2</v>
      </c>
      <c r="AF1593" s="71">
        <f t="shared" si="902"/>
        <v>3.6866857355044885E-2</v>
      </c>
      <c r="AG1593" s="70">
        <f t="shared" si="903"/>
        <v>-0.27366487307327381</v>
      </c>
      <c r="AH1593" s="70">
        <f t="shared" si="904"/>
        <v>-0.29773719104760293</v>
      </c>
      <c r="AI1593" s="61" t="str">
        <f t="shared" si="892"/>
        <v>Safety</v>
      </c>
      <c r="AJ1593" s="68" t="str">
        <f t="shared" si="893"/>
        <v>Safety</v>
      </c>
      <c r="AK1593" s="72" t="str">
        <f t="shared" si="894"/>
        <v>00635U</v>
      </c>
      <c r="AL1593" s="73">
        <f t="shared" si="884"/>
        <v>0</v>
      </c>
      <c r="AM1593" s="72" t="str">
        <f t="shared" si="897"/>
        <v>00635U</v>
      </c>
      <c r="AN1593" s="73">
        <f t="shared" si="885"/>
        <v>0</v>
      </c>
      <c r="AO1593" s="74" t="str">
        <f t="shared" si="891"/>
        <v>00635U</v>
      </c>
      <c r="AP1593" s="20">
        <f t="shared" si="886"/>
        <v>0</v>
      </c>
      <c r="AQ1593" s="74" t="str">
        <f t="shared" si="901"/>
        <v>00635U</v>
      </c>
      <c r="AR1593" s="20">
        <f t="shared" si="887"/>
        <v>0</v>
      </c>
      <c r="AS1593" s="74" t="str">
        <f t="shared" si="895"/>
        <v>00635U</v>
      </c>
      <c r="AT1593" s="20">
        <f t="shared" si="888"/>
        <v>0</v>
      </c>
      <c r="AU1593" s="74" t="str">
        <f t="shared" si="915"/>
        <v>00635U</v>
      </c>
      <c r="AV1593" s="20">
        <f t="shared" si="889"/>
        <v>0</v>
      </c>
      <c r="AW1593" s="74" t="str">
        <f t="shared" si="916"/>
        <v>00635U</v>
      </c>
      <c r="AX1593" s="20">
        <f t="shared" si="917"/>
        <v>0</v>
      </c>
      <c r="AY1593" s="20">
        <f t="shared" si="890"/>
        <v>1</v>
      </c>
      <c r="AZ1593" s="57">
        <v>43998</v>
      </c>
      <c r="BA1593" s="75">
        <v>19.75</v>
      </c>
      <c r="BB1593" s="90">
        <v>19.899999999999999</v>
      </c>
      <c r="BC1593" s="76">
        <f t="shared" si="898"/>
        <v>21.870624999999997</v>
      </c>
      <c r="BD1593" s="76">
        <f t="shared" si="899"/>
        <v>21.792916666666667</v>
      </c>
      <c r="BE1593" s="77">
        <f t="shared" si="905"/>
        <v>-9.0103735032720761E-2</v>
      </c>
      <c r="BF1593" s="77">
        <f t="shared" si="896"/>
        <v>-9.3742232759115154E-2</v>
      </c>
    </row>
    <row r="1594" spans="1:58" s="23" customFormat="1" ht="15.75" customHeight="1" x14ac:dyDescent="0.4">
      <c r="A1594" s="57">
        <v>43994</v>
      </c>
      <c r="B1594" s="112">
        <v>35.075000000000003</v>
      </c>
      <c r="C1594" s="112">
        <v>34.825000000000003</v>
      </c>
      <c r="D1594" s="112">
        <v>33.674999999999997</v>
      </c>
      <c r="E1594" s="112">
        <v>32.875</v>
      </c>
      <c r="F1594" s="112">
        <v>34.024999999999999</v>
      </c>
      <c r="G1594" s="112">
        <v>31.7</v>
      </c>
      <c r="H1594" s="113">
        <v>30.3</v>
      </c>
      <c r="I1594" s="90">
        <f t="shared" si="918"/>
        <v>34.851315789473688</v>
      </c>
      <c r="J1594" s="90">
        <f t="shared" si="919"/>
        <v>33.796052631578945</v>
      </c>
      <c r="K1594" s="114">
        <v>2</v>
      </c>
      <c r="L1594" s="115">
        <v>5.2631578947368418E-2</v>
      </c>
      <c r="M1594" s="90">
        <v>36.520000000000003</v>
      </c>
      <c r="N1594" s="90">
        <v>36.090000000000003</v>
      </c>
      <c r="O1594" s="90">
        <v>38.049999999999997</v>
      </c>
      <c r="P1594" s="90">
        <v>37.79</v>
      </c>
      <c r="Q1594" s="90">
        <v>32.340000000000003</v>
      </c>
      <c r="R1594" s="63">
        <f t="shared" si="907"/>
        <v>3.2299999999999898</v>
      </c>
      <c r="S1594" s="64">
        <f t="shared" si="906"/>
        <v>-0.11522431968619749</v>
      </c>
      <c r="T1594" s="65">
        <f t="shared" si="900"/>
        <v>1.0119146577999445</v>
      </c>
      <c r="U1594" s="65">
        <f t="shared" si="900"/>
        <v>0.94848883048620247</v>
      </c>
      <c r="V1594" s="65">
        <f t="shared" si="908"/>
        <v>0.95501455411484526</v>
      </c>
      <c r="W1594" s="65">
        <f t="shared" si="909"/>
        <v>1.1159554730983303</v>
      </c>
      <c r="X1594" s="61">
        <f t="shared" si="883"/>
        <v>-7.1275837491090515E-3</v>
      </c>
      <c r="Y1594" s="66">
        <f t="shared" si="910"/>
        <v>-7.8326996197718615E-2</v>
      </c>
      <c r="Z1594" s="61">
        <f t="shared" si="911"/>
        <v>-3.0279004794805164E-2</v>
      </c>
      <c r="AA1594" s="67">
        <f t="shared" si="912"/>
        <v>34.851315789473688</v>
      </c>
      <c r="AB1594" s="68">
        <f t="shared" si="913"/>
        <v>-2.8124134109171528E-2</v>
      </c>
      <c r="AC1594" s="69">
        <f t="shared" si="914"/>
        <v>-3.4322089513059449E-2</v>
      </c>
      <c r="AD1594" s="70">
        <f>_xlfn.PERCENTILE.EXC(AC1594:$AC$5675,0.5)</f>
        <v>8.5420984926291341E-2</v>
      </c>
      <c r="AE1594" s="70">
        <f>_xlfn.PERCENTILE.EXC($AC1594:AC$5675,0.35)</f>
        <v>4.8249757751937926E-2</v>
      </c>
      <c r="AF1594" s="71">
        <f t="shared" si="902"/>
        <v>3.6866857355044885E-2</v>
      </c>
      <c r="AG1594" s="70">
        <f t="shared" si="903"/>
        <v>-0.27366487307327381</v>
      </c>
      <c r="AH1594" s="70">
        <f t="shared" si="904"/>
        <v>-0.29773719104760293</v>
      </c>
      <c r="AI1594" s="61" t="str">
        <f t="shared" si="892"/>
        <v>Safety</v>
      </c>
      <c r="AJ1594" s="68" t="str">
        <f t="shared" si="893"/>
        <v>Safety</v>
      </c>
      <c r="AK1594" s="72" t="str">
        <f t="shared" si="894"/>
        <v>00635U</v>
      </c>
      <c r="AL1594" s="73">
        <f t="shared" si="884"/>
        <v>0</v>
      </c>
      <c r="AM1594" s="72" t="str">
        <f t="shared" si="897"/>
        <v>00635U</v>
      </c>
      <c r="AN1594" s="73">
        <f t="shared" si="885"/>
        <v>0</v>
      </c>
      <c r="AO1594" s="74" t="str">
        <f t="shared" si="891"/>
        <v>00635U</v>
      </c>
      <c r="AP1594" s="20">
        <f t="shared" si="886"/>
        <v>0</v>
      </c>
      <c r="AQ1594" s="74" t="str">
        <f t="shared" si="901"/>
        <v>00635U</v>
      </c>
      <c r="AR1594" s="20">
        <f t="shared" si="887"/>
        <v>0</v>
      </c>
      <c r="AS1594" s="74" t="str">
        <f t="shared" si="895"/>
        <v>00635U</v>
      </c>
      <c r="AT1594" s="20">
        <f t="shared" si="888"/>
        <v>0</v>
      </c>
      <c r="AU1594" s="74" t="str">
        <f t="shared" si="915"/>
        <v>00635U</v>
      </c>
      <c r="AV1594" s="20">
        <f t="shared" si="889"/>
        <v>0</v>
      </c>
      <c r="AW1594" s="74" t="str">
        <f t="shared" si="916"/>
        <v>00635U</v>
      </c>
      <c r="AX1594" s="20">
        <f t="shared" si="917"/>
        <v>0</v>
      </c>
      <c r="AY1594" s="20">
        <f t="shared" si="890"/>
        <v>1</v>
      </c>
      <c r="AZ1594" s="57">
        <v>43997</v>
      </c>
      <c r="BA1594" s="75">
        <v>19.96</v>
      </c>
      <c r="BB1594" s="90">
        <v>19.625</v>
      </c>
      <c r="BC1594" s="76">
        <f t="shared" si="898"/>
        <v>21.942916666666658</v>
      </c>
      <c r="BD1594" s="76">
        <f t="shared" si="899"/>
        <v>21.871624999999995</v>
      </c>
      <c r="BE1594" s="77">
        <f t="shared" si="905"/>
        <v>-0.10563393653988534</v>
      </c>
      <c r="BF1594" s="77">
        <f t="shared" si="896"/>
        <v>-8.7402056317260113E-2</v>
      </c>
    </row>
    <row r="1595" spans="1:58" s="23" customFormat="1" ht="15.75" customHeight="1" x14ac:dyDescent="0.4">
      <c r="A1595" s="57">
        <v>43993</v>
      </c>
      <c r="B1595" s="112">
        <v>40.625</v>
      </c>
      <c r="C1595" s="112">
        <v>39.674999999999997</v>
      </c>
      <c r="D1595" s="112">
        <v>36.774999999999999</v>
      </c>
      <c r="E1595" s="112">
        <v>35.075000000000003</v>
      </c>
      <c r="F1595" s="112">
        <v>35.825000000000003</v>
      </c>
      <c r="G1595" s="112">
        <v>33.299999999999997</v>
      </c>
      <c r="H1595" s="113">
        <v>31.675000000000001</v>
      </c>
      <c r="I1595" s="90">
        <f t="shared" si="918"/>
        <v>39.824999999999996</v>
      </c>
      <c r="J1595" s="90">
        <f t="shared" si="919"/>
        <v>37.232894736842105</v>
      </c>
      <c r="K1595" s="114">
        <v>3</v>
      </c>
      <c r="L1595" s="115">
        <v>5.2631578947368418E-2</v>
      </c>
      <c r="M1595" s="90">
        <v>42.06</v>
      </c>
      <c r="N1595" s="90">
        <v>40.79</v>
      </c>
      <c r="O1595" s="90">
        <v>40.43</v>
      </c>
      <c r="P1595" s="90">
        <v>39.68</v>
      </c>
      <c r="Q1595" s="90">
        <v>33.18</v>
      </c>
      <c r="R1595" s="63">
        <f t="shared" si="907"/>
        <v>-2.7399999999999949</v>
      </c>
      <c r="S1595" s="64">
        <f t="shared" si="906"/>
        <v>0.47950671019223789</v>
      </c>
      <c r="T1595" s="65">
        <f t="shared" si="900"/>
        <v>1.0311350821279726</v>
      </c>
      <c r="U1595" s="65">
        <f t="shared" si="900"/>
        <v>1.0089042790007421</v>
      </c>
      <c r="V1595" s="65">
        <f t="shared" si="908"/>
        <v>1.0279737903225807</v>
      </c>
      <c r="W1595" s="65">
        <f t="shared" si="909"/>
        <v>1.2293550331525014</v>
      </c>
      <c r="X1595" s="61">
        <f t="shared" ref="X1595:X1658" si="920">(C1595-B1595)/B1595</f>
        <v>-2.3384615384615455E-2</v>
      </c>
      <c r="Y1595" s="66">
        <f t="shared" si="910"/>
        <v>-9.6935138987883154E-2</v>
      </c>
      <c r="Z1595" s="61">
        <f t="shared" si="911"/>
        <v>-6.5087388905408425E-2</v>
      </c>
      <c r="AA1595" s="67">
        <f t="shared" si="912"/>
        <v>39.824999999999996</v>
      </c>
      <c r="AB1595" s="68">
        <f t="shared" si="913"/>
        <v>-4.0451090953664906E-3</v>
      </c>
      <c r="AC1595" s="69">
        <f t="shared" si="914"/>
        <v>-2.3657759254719378E-2</v>
      </c>
      <c r="AD1595" s="70">
        <f>_xlfn.PERCENTILE.EXC(AC1595:$AC$5675,0.5)</f>
        <v>8.5454545454545422E-2</v>
      </c>
      <c r="AE1595" s="70">
        <f>_xlfn.PERCENTILE.EXC($AC1595:AC$5675,0.35)</f>
        <v>4.8303626070991444E-2</v>
      </c>
      <c r="AF1595" s="71">
        <f t="shared" si="902"/>
        <v>3.6866857355044885E-2</v>
      </c>
      <c r="AG1595" s="70">
        <f t="shared" si="903"/>
        <v>-0.27366487307327381</v>
      </c>
      <c r="AH1595" s="70">
        <f t="shared" si="904"/>
        <v>-0.29773719104760293</v>
      </c>
      <c r="AI1595" s="61" t="str">
        <f t="shared" si="892"/>
        <v>Safety</v>
      </c>
      <c r="AJ1595" s="68" t="str">
        <f t="shared" si="893"/>
        <v>Safety</v>
      </c>
      <c r="AK1595" s="72" t="str">
        <f t="shared" si="894"/>
        <v>00635U</v>
      </c>
      <c r="AL1595" s="73">
        <f t="shared" si="884"/>
        <v>0</v>
      </c>
      <c r="AM1595" s="72" t="str">
        <f t="shared" si="897"/>
        <v>00635U</v>
      </c>
      <c r="AN1595" s="73">
        <f t="shared" si="885"/>
        <v>0</v>
      </c>
      <c r="AO1595" s="74" t="str">
        <f t="shared" si="891"/>
        <v>00635U</v>
      </c>
      <c r="AP1595" s="20">
        <f t="shared" si="886"/>
        <v>0</v>
      </c>
      <c r="AQ1595" s="74" t="str">
        <f t="shared" si="901"/>
        <v>00635U</v>
      </c>
      <c r="AR1595" s="20">
        <f t="shared" si="887"/>
        <v>0</v>
      </c>
      <c r="AS1595" s="74" t="str">
        <f t="shared" si="895"/>
        <v>00635U</v>
      </c>
      <c r="AT1595" s="20">
        <f t="shared" si="888"/>
        <v>0</v>
      </c>
      <c r="AU1595" s="74" t="str">
        <f t="shared" si="915"/>
        <v>00635U</v>
      </c>
      <c r="AV1595" s="20">
        <f t="shared" si="889"/>
        <v>0</v>
      </c>
      <c r="AW1595" s="74" t="str">
        <f t="shared" si="916"/>
        <v>00635U</v>
      </c>
      <c r="AX1595" s="20">
        <f t="shared" si="917"/>
        <v>0</v>
      </c>
      <c r="AY1595" s="20">
        <f t="shared" si="890"/>
        <v>1</v>
      </c>
      <c r="AZ1595" s="57">
        <v>43994</v>
      </c>
      <c r="BA1595" s="75">
        <v>19.63</v>
      </c>
      <c r="BB1595" s="90">
        <v>19.262499999999999</v>
      </c>
      <c r="BC1595" s="76">
        <f t="shared" si="898"/>
        <v>22.02333333333333</v>
      </c>
      <c r="BD1595" s="76">
        <f t="shared" si="899"/>
        <v>21.942999999999994</v>
      </c>
      <c r="BE1595" s="77">
        <f t="shared" si="905"/>
        <v>-0.12535946723172384</v>
      </c>
      <c r="BF1595" s="77">
        <f t="shared" si="896"/>
        <v>-0.10540946999042956</v>
      </c>
    </row>
    <row r="1596" spans="1:58" s="23" customFormat="1" ht="15.75" customHeight="1" x14ac:dyDescent="0.4">
      <c r="A1596" s="57">
        <v>43992</v>
      </c>
      <c r="B1596" s="112">
        <v>27.475000000000001</v>
      </c>
      <c r="C1596" s="112">
        <v>29.024999999999999</v>
      </c>
      <c r="D1596" s="112">
        <v>28.8</v>
      </c>
      <c r="E1596" s="112">
        <v>28.925000000000001</v>
      </c>
      <c r="F1596" s="112">
        <v>30.725000000000001</v>
      </c>
      <c r="G1596" s="112">
        <v>28.675000000000001</v>
      </c>
      <c r="H1596" s="113">
        <v>27.274999999999999</v>
      </c>
      <c r="I1596" s="90">
        <f t="shared" si="918"/>
        <v>28.698684210526316</v>
      </c>
      <c r="J1596" s="90">
        <f t="shared" si="919"/>
        <v>28.847368421052632</v>
      </c>
      <c r="K1596" s="114">
        <v>4</v>
      </c>
      <c r="L1596" s="115">
        <v>5.2631578947368418E-2</v>
      </c>
      <c r="M1596" s="90">
        <v>27.1</v>
      </c>
      <c r="N1596" s="90">
        <v>27.57</v>
      </c>
      <c r="O1596" s="90">
        <v>29.57</v>
      </c>
      <c r="P1596" s="90">
        <v>31.23</v>
      </c>
      <c r="Q1596" s="90">
        <v>28.63</v>
      </c>
      <c r="R1596" s="63">
        <f t="shared" si="907"/>
        <v>6.1299999999999955</v>
      </c>
      <c r="S1596" s="64">
        <f t="shared" si="906"/>
        <v>0</v>
      </c>
      <c r="T1596" s="65">
        <f t="shared" si="900"/>
        <v>0.98295248458469353</v>
      </c>
      <c r="U1596" s="65">
        <f t="shared" si="900"/>
        <v>0.93236388231315526</v>
      </c>
      <c r="V1596" s="65">
        <f t="shared" si="908"/>
        <v>0.88280499519692601</v>
      </c>
      <c r="W1596" s="65">
        <f t="shared" si="909"/>
        <v>0.96297589940621731</v>
      </c>
      <c r="X1596" s="61">
        <f t="shared" si="920"/>
        <v>5.641492265696077E-2</v>
      </c>
      <c r="Y1596" s="66">
        <f t="shared" si="910"/>
        <v>-5.70440795159897E-2</v>
      </c>
      <c r="Z1596" s="61">
        <f t="shared" si="911"/>
        <v>5.1808720370455259E-3</v>
      </c>
      <c r="AA1596" s="67">
        <f t="shared" si="912"/>
        <v>28.698684210526313</v>
      </c>
      <c r="AB1596" s="68">
        <f t="shared" si="913"/>
        <v>-3.4457743924555264E-3</v>
      </c>
      <c r="AC1596" s="69">
        <f t="shared" si="914"/>
        <v>4.093885420842628E-2</v>
      </c>
      <c r="AD1596" s="70">
        <f>_xlfn.PERCENTILE.EXC(AC1596:$AC$5675,0.5)</f>
        <v>8.5469926333684068E-2</v>
      </c>
      <c r="AE1596" s="70">
        <f>_xlfn.PERCENTILE.EXC($AC1596:AC$5675,0.35)</f>
        <v>4.8339156589431255E-2</v>
      </c>
      <c r="AF1596" s="71">
        <f t="shared" si="902"/>
        <v>3.6866857355044885E-2</v>
      </c>
      <c r="AG1596" s="70">
        <f t="shared" si="903"/>
        <v>-0.27366487307327381</v>
      </c>
      <c r="AH1596" s="70">
        <f t="shared" si="904"/>
        <v>-0.29773719104760293</v>
      </c>
      <c r="AI1596" s="61" t="str">
        <f t="shared" si="892"/>
        <v>Safety</v>
      </c>
      <c r="AJ1596" s="68" t="str">
        <f t="shared" si="893"/>
        <v>Short VOL</v>
      </c>
      <c r="AK1596" s="72" t="str">
        <f t="shared" si="894"/>
        <v>00631L</v>
      </c>
      <c r="AL1596" s="73">
        <f t="shared" si="884"/>
        <v>1</v>
      </c>
      <c r="AM1596" s="72" t="str">
        <f t="shared" si="897"/>
        <v>00635U</v>
      </c>
      <c r="AN1596" s="73">
        <f t="shared" si="885"/>
        <v>0</v>
      </c>
      <c r="AO1596" s="74" t="str">
        <f t="shared" si="891"/>
        <v>00631L</v>
      </c>
      <c r="AP1596" s="20">
        <f t="shared" si="886"/>
        <v>1</v>
      </c>
      <c r="AQ1596" s="74" t="str">
        <f t="shared" si="901"/>
        <v>00635U</v>
      </c>
      <c r="AR1596" s="20">
        <f t="shared" si="887"/>
        <v>0</v>
      </c>
      <c r="AS1596" s="74" t="str">
        <f t="shared" si="895"/>
        <v>00635U</v>
      </c>
      <c r="AT1596" s="20">
        <f t="shared" si="888"/>
        <v>0</v>
      </c>
      <c r="AU1596" s="74" t="str">
        <f t="shared" si="915"/>
        <v>00631L</v>
      </c>
      <c r="AV1596" s="20">
        <f t="shared" si="889"/>
        <v>1</v>
      </c>
      <c r="AW1596" s="74" t="str">
        <f t="shared" si="916"/>
        <v>00635U</v>
      </c>
      <c r="AX1596" s="20">
        <f t="shared" si="917"/>
        <v>0</v>
      </c>
      <c r="AY1596" s="20">
        <f t="shared" si="890"/>
        <v>0</v>
      </c>
      <c r="AZ1596" s="57">
        <v>43993</v>
      </c>
      <c r="BA1596" s="75">
        <v>19.63</v>
      </c>
      <c r="BB1596" s="90">
        <v>18.975000000000001</v>
      </c>
      <c r="BC1596" s="76">
        <f t="shared" si="898"/>
        <v>22.110624999999995</v>
      </c>
      <c r="BD1596" s="76">
        <f t="shared" si="899"/>
        <v>22.029458333333327</v>
      </c>
      <c r="BE1596" s="77">
        <f t="shared" si="905"/>
        <v>-0.14181530372841086</v>
      </c>
      <c r="BF1596" s="77">
        <f t="shared" si="896"/>
        <v>-0.10892044175696537</v>
      </c>
    </row>
    <row r="1597" spans="1:58" s="23" customFormat="1" ht="15.75" customHeight="1" x14ac:dyDescent="0.4">
      <c r="A1597" s="57">
        <v>43991</v>
      </c>
      <c r="B1597" s="112">
        <v>27.625</v>
      </c>
      <c r="C1597" s="112">
        <v>29.574999999999999</v>
      </c>
      <c r="D1597" s="112">
        <v>29.1</v>
      </c>
      <c r="E1597" s="112">
        <v>29.274999999999999</v>
      </c>
      <c r="F1597" s="112">
        <v>31.074999999999999</v>
      </c>
      <c r="G1597" s="112">
        <v>29.074999999999999</v>
      </c>
      <c r="H1597" s="113">
        <v>27.675000000000001</v>
      </c>
      <c r="I1597" s="90">
        <f t="shared" si="918"/>
        <v>29.061842105263157</v>
      </c>
      <c r="J1597" s="90">
        <f t="shared" si="919"/>
        <v>29.225000000000001</v>
      </c>
      <c r="K1597" s="114">
        <v>5</v>
      </c>
      <c r="L1597" s="115">
        <v>5.2631578947368418E-2</v>
      </c>
      <c r="M1597" s="90">
        <v>26.92</v>
      </c>
      <c r="N1597" s="90">
        <v>27.57</v>
      </c>
      <c r="O1597" s="90">
        <v>29.67</v>
      </c>
      <c r="P1597" s="90">
        <v>31.24</v>
      </c>
      <c r="Q1597" s="90">
        <v>28.7</v>
      </c>
      <c r="R1597" s="63">
        <f t="shared" si="907"/>
        <v>6.4199999999999946</v>
      </c>
      <c r="S1597" s="64">
        <f t="shared" si="906"/>
        <v>6.8190623789229049E-2</v>
      </c>
      <c r="T1597" s="65">
        <f t="shared" si="900"/>
        <v>0.97642364889372513</v>
      </c>
      <c r="U1597" s="65">
        <f t="shared" si="900"/>
        <v>0.92922143579373095</v>
      </c>
      <c r="V1597" s="65">
        <f t="shared" si="908"/>
        <v>0.88252240717029451</v>
      </c>
      <c r="W1597" s="65">
        <f t="shared" si="909"/>
        <v>0.96062717770034844</v>
      </c>
      <c r="X1597" s="61">
        <f t="shared" si="920"/>
        <v>7.0588235294117618E-2</v>
      </c>
      <c r="Y1597" s="66">
        <f t="shared" si="910"/>
        <v>-5.4654141759180118E-2</v>
      </c>
      <c r="Z1597" s="61">
        <f t="shared" si="911"/>
        <v>5.6141621768461946E-3</v>
      </c>
      <c r="AA1597" s="67">
        <f t="shared" si="912"/>
        <v>29.06184210526316</v>
      </c>
      <c r="AB1597" s="68">
        <f t="shared" si="913"/>
        <v>1.9949220166847921E-3</v>
      </c>
      <c r="AC1597" s="69">
        <f t="shared" si="914"/>
        <v>5.4111066567397899E-2</v>
      </c>
      <c r="AD1597" s="70">
        <f>_xlfn.PERCENTILE.EXC(AC1597:$AC$5675,0.5)</f>
        <v>8.5485307212822714E-2</v>
      </c>
      <c r="AE1597" s="70">
        <f>_xlfn.PERCENTILE.EXC($AC1597:AC$5675,0.35)</f>
        <v>4.8358968993059283E-2</v>
      </c>
      <c r="AF1597" s="71">
        <f t="shared" si="902"/>
        <v>3.6731542799695538E-2</v>
      </c>
      <c r="AG1597" s="70">
        <f t="shared" si="903"/>
        <v>-0.27366487307327381</v>
      </c>
      <c r="AH1597" s="70">
        <f t="shared" si="904"/>
        <v>-0.29773719104760293</v>
      </c>
      <c r="AI1597" s="61" t="str">
        <f t="shared" si="892"/>
        <v>Safety</v>
      </c>
      <c r="AJ1597" s="68" t="str">
        <f t="shared" si="893"/>
        <v>Short VOL</v>
      </c>
      <c r="AK1597" s="72" t="str">
        <f t="shared" si="894"/>
        <v>00631L</v>
      </c>
      <c r="AL1597" s="73">
        <f t="shared" si="884"/>
        <v>1</v>
      </c>
      <c r="AM1597" s="72" t="str">
        <f t="shared" si="897"/>
        <v>00635U</v>
      </c>
      <c r="AN1597" s="73">
        <f t="shared" si="885"/>
        <v>0</v>
      </c>
      <c r="AO1597" s="74" t="str">
        <f t="shared" si="891"/>
        <v>00631L</v>
      </c>
      <c r="AP1597" s="20">
        <f t="shared" si="886"/>
        <v>1</v>
      </c>
      <c r="AQ1597" s="74" t="str">
        <f t="shared" si="901"/>
        <v>00635U</v>
      </c>
      <c r="AR1597" s="20">
        <f t="shared" si="887"/>
        <v>0</v>
      </c>
      <c r="AS1597" s="74" t="str">
        <f t="shared" si="895"/>
        <v>00635U</v>
      </c>
      <c r="AT1597" s="20">
        <f t="shared" si="888"/>
        <v>0</v>
      </c>
      <c r="AU1597" s="74" t="str">
        <f t="shared" si="915"/>
        <v>00631L</v>
      </c>
      <c r="AV1597" s="20">
        <f t="shared" si="889"/>
        <v>1</v>
      </c>
      <c r="AW1597" s="74" t="str">
        <f t="shared" si="916"/>
        <v>00631L</v>
      </c>
      <c r="AX1597" s="20">
        <f t="shared" si="917"/>
        <v>1</v>
      </c>
      <c r="AY1597" s="20">
        <f t="shared" si="890"/>
        <v>0</v>
      </c>
      <c r="AZ1597" s="57">
        <v>43992</v>
      </c>
      <c r="BA1597" s="75">
        <v>19.239999999999998</v>
      </c>
      <c r="BB1597" s="90">
        <v>19.037500000000001</v>
      </c>
      <c r="BC1597" s="76">
        <f t="shared" si="898"/>
        <v>22.199999999999996</v>
      </c>
      <c r="BD1597" s="76">
        <f t="shared" si="899"/>
        <v>22.115041666666666</v>
      </c>
      <c r="BE1597" s="77">
        <f t="shared" si="905"/>
        <v>-0.14245495495495472</v>
      </c>
      <c r="BF1597" s="77">
        <f t="shared" si="896"/>
        <v>-0.13000390006047927</v>
      </c>
    </row>
    <row r="1598" spans="1:58" s="23" customFormat="1" ht="15.75" customHeight="1" x14ac:dyDescent="0.4">
      <c r="A1598" s="57">
        <v>43990</v>
      </c>
      <c r="B1598" s="112">
        <v>26.024999999999999</v>
      </c>
      <c r="C1598" s="112">
        <v>27.925000000000001</v>
      </c>
      <c r="D1598" s="112">
        <v>27.925000000000001</v>
      </c>
      <c r="E1598" s="112">
        <v>28.324999999999999</v>
      </c>
      <c r="F1598" s="112">
        <v>30.375</v>
      </c>
      <c r="G1598" s="112">
        <v>28.225000000000001</v>
      </c>
      <c r="H1598" s="113">
        <v>26.774999999999999</v>
      </c>
      <c r="I1598" s="90">
        <f t="shared" si="918"/>
        <v>27.324999999999999</v>
      </c>
      <c r="J1598" s="90">
        <f t="shared" si="919"/>
        <v>27.925000000000001</v>
      </c>
      <c r="K1598" s="114">
        <v>6</v>
      </c>
      <c r="L1598" s="115">
        <v>5.2631578947368418E-2</v>
      </c>
      <c r="M1598" s="90">
        <v>25.18</v>
      </c>
      <c r="N1598" s="90">
        <v>25.81</v>
      </c>
      <c r="O1598" s="90">
        <v>28.08</v>
      </c>
      <c r="P1598" s="90">
        <v>30.04</v>
      </c>
      <c r="Q1598" s="90">
        <v>27.6</v>
      </c>
      <c r="R1598" s="63">
        <f t="shared" si="907"/>
        <v>7.1300000000000026</v>
      </c>
      <c r="S1598" s="64">
        <f t="shared" si="906"/>
        <v>5.2610114192495887E-2</v>
      </c>
      <c r="T1598" s="65">
        <f t="shared" si="900"/>
        <v>0.97559085625726472</v>
      </c>
      <c r="U1598" s="65">
        <f t="shared" si="900"/>
        <v>0.91915954415954415</v>
      </c>
      <c r="V1598" s="65">
        <f t="shared" si="908"/>
        <v>0.85918774966711053</v>
      </c>
      <c r="W1598" s="65">
        <f t="shared" si="909"/>
        <v>0.9351449275362318</v>
      </c>
      <c r="X1598" s="61">
        <f t="shared" si="920"/>
        <v>7.3006724303554357E-2</v>
      </c>
      <c r="Y1598" s="66">
        <f t="shared" si="910"/>
        <v>-5.4721977052074162E-2</v>
      </c>
      <c r="Z1598" s="61">
        <f t="shared" si="911"/>
        <v>2.1957913998170226E-2</v>
      </c>
      <c r="AA1598" s="67">
        <f t="shared" si="912"/>
        <v>27.325000000000003</v>
      </c>
      <c r="AB1598" s="68">
        <f t="shared" si="913"/>
        <v>8.3301046106160348E-3</v>
      </c>
      <c r="AC1598" s="69">
        <f t="shared" si="914"/>
        <v>5.869817900038761E-2</v>
      </c>
      <c r="AD1598" s="70">
        <f>_xlfn.PERCENTILE.EXC(AC1598:$AC$5675,0.5)</f>
        <v>8.5486977397131875E-2</v>
      </c>
      <c r="AE1598" s="70">
        <f>_xlfn.PERCENTILE.EXC($AC1598:AC$5675,0.35)</f>
        <v>4.8348300775721109E-2</v>
      </c>
      <c r="AF1598" s="71">
        <f t="shared" si="902"/>
        <v>3.6490004958118508E-2</v>
      </c>
      <c r="AG1598" s="70">
        <f t="shared" si="903"/>
        <v>-0.27366487307327381</v>
      </c>
      <c r="AH1598" s="70">
        <f t="shared" si="904"/>
        <v>-0.29773719104760293</v>
      </c>
      <c r="AI1598" s="61" t="str">
        <f t="shared" si="892"/>
        <v>Safety</v>
      </c>
      <c r="AJ1598" s="68" t="str">
        <f t="shared" si="893"/>
        <v>Short VOL</v>
      </c>
      <c r="AK1598" s="72" t="str">
        <f t="shared" si="894"/>
        <v>00631L</v>
      </c>
      <c r="AL1598" s="73">
        <f t="shared" si="884"/>
        <v>1</v>
      </c>
      <c r="AM1598" s="72" t="str">
        <f t="shared" si="897"/>
        <v>00635U</v>
      </c>
      <c r="AN1598" s="73">
        <f t="shared" si="885"/>
        <v>0</v>
      </c>
      <c r="AO1598" s="74" t="str">
        <f t="shared" si="891"/>
        <v>00631L</v>
      </c>
      <c r="AP1598" s="20">
        <f t="shared" si="886"/>
        <v>1</v>
      </c>
      <c r="AQ1598" s="74" t="str">
        <f t="shared" si="901"/>
        <v>00635U</v>
      </c>
      <c r="AR1598" s="20">
        <f t="shared" si="887"/>
        <v>0</v>
      </c>
      <c r="AS1598" s="74" t="str">
        <f t="shared" si="895"/>
        <v>00635U</v>
      </c>
      <c r="AT1598" s="20">
        <f t="shared" si="888"/>
        <v>0</v>
      </c>
      <c r="AU1598" s="74" t="str">
        <f t="shared" si="915"/>
        <v>00631L</v>
      </c>
      <c r="AV1598" s="20">
        <f t="shared" si="889"/>
        <v>1</v>
      </c>
      <c r="AW1598" s="74" t="str">
        <f t="shared" si="916"/>
        <v>00631L</v>
      </c>
      <c r="AX1598" s="20">
        <f t="shared" si="917"/>
        <v>1</v>
      </c>
      <c r="AY1598" s="20">
        <f t="shared" si="890"/>
        <v>0</v>
      </c>
      <c r="AZ1598" s="57">
        <v>43991</v>
      </c>
      <c r="BA1598" s="75">
        <v>19.13</v>
      </c>
      <c r="BB1598" s="90">
        <v>18.962499999999999</v>
      </c>
      <c r="BC1598" s="76">
        <f t="shared" si="898"/>
        <v>22.28833333333333</v>
      </c>
      <c r="BD1598" s="76">
        <f t="shared" si="899"/>
        <v>22.201541666666664</v>
      </c>
      <c r="BE1598" s="77">
        <f t="shared" si="905"/>
        <v>-0.14921857474014802</v>
      </c>
      <c r="BF1598" s="77">
        <f t="shared" si="896"/>
        <v>-0.13834812522403656</v>
      </c>
    </row>
    <row r="1599" spans="1:58" s="23" customFormat="1" ht="15.75" customHeight="1" x14ac:dyDescent="0.4">
      <c r="A1599" s="57">
        <v>43987</v>
      </c>
      <c r="B1599" s="112">
        <v>25.324999999999999</v>
      </c>
      <c r="C1599" s="112">
        <v>27.175000000000001</v>
      </c>
      <c r="D1599" s="112">
        <v>27.225000000000001</v>
      </c>
      <c r="E1599" s="112">
        <v>27.675000000000001</v>
      </c>
      <c r="F1599" s="112">
        <v>29.675000000000001</v>
      </c>
      <c r="G1599" s="112">
        <v>27.675000000000001</v>
      </c>
      <c r="H1599" s="113">
        <v>26.324999999999999</v>
      </c>
      <c r="I1599" s="90">
        <f t="shared" si="918"/>
        <v>26.493421052631579</v>
      </c>
      <c r="J1599" s="90">
        <f t="shared" si="919"/>
        <v>27.206578947368421</v>
      </c>
      <c r="K1599" s="114">
        <v>7</v>
      </c>
      <c r="L1599" s="115">
        <v>5.2631578947368418E-2</v>
      </c>
      <c r="M1599" s="90">
        <v>22.63</v>
      </c>
      <c r="N1599" s="90">
        <v>24.52</v>
      </c>
      <c r="O1599" s="90">
        <v>27.42</v>
      </c>
      <c r="P1599" s="90">
        <v>29.68</v>
      </c>
      <c r="Q1599" s="90">
        <v>27.47</v>
      </c>
      <c r="R1599" s="63">
        <f t="shared" si="907"/>
        <v>9.9500000000000028</v>
      </c>
      <c r="S1599" s="64">
        <f t="shared" si="906"/>
        <v>-4.9980627663696209E-2</v>
      </c>
      <c r="T1599" s="65">
        <f t="shared" si="900"/>
        <v>0.92292006525285475</v>
      </c>
      <c r="U1599" s="65">
        <f t="shared" si="900"/>
        <v>0.89423778264040843</v>
      </c>
      <c r="V1599" s="65">
        <f t="shared" si="908"/>
        <v>0.82614555256064692</v>
      </c>
      <c r="W1599" s="65">
        <f t="shared" si="909"/>
        <v>0.89261012013105212</v>
      </c>
      <c r="X1599" s="61">
        <f t="shared" si="920"/>
        <v>7.3050345508390971E-2</v>
      </c>
      <c r="Y1599" s="66">
        <f t="shared" si="910"/>
        <v>-4.8780487804878099E-2</v>
      </c>
      <c r="Z1599" s="61">
        <f t="shared" si="911"/>
        <v>2.691830146511049E-2</v>
      </c>
      <c r="AA1599" s="67">
        <f t="shared" si="912"/>
        <v>26.493421052631575</v>
      </c>
      <c r="AB1599" s="68">
        <f t="shared" si="913"/>
        <v>3.2830342577487757E-2</v>
      </c>
      <c r="AC1599" s="69">
        <f t="shared" si="914"/>
        <v>8.0482098394436208E-2</v>
      </c>
      <c r="AD1599" s="70">
        <f>_xlfn.PERCENTILE.EXC(AC1599:$AC$5675,0.5)</f>
        <v>8.5488647581441049E-2</v>
      </c>
      <c r="AE1599" s="70">
        <f>_xlfn.PERCENTILE.EXC($AC1599:AC$5675,0.35)</f>
        <v>4.8337632558382942E-2</v>
      </c>
      <c r="AF1599" s="71">
        <f t="shared" si="902"/>
        <v>3.6290708788083756E-2</v>
      </c>
      <c r="AG1599" s="70">
        <f t="shared" si="903"/>
        <v>-0.27366487307327381</v>
      </c>
      <c r="AH1599" s="70">
        <f t="shared" si="904"/>
        <v>-0.29773719104760293</v>
      </c>
      <c r="AI1599" s="61" t="str">
        <f t="shared" si="892"/>
        <v>Safety</v>
      </c>
      <c r="AJ1599" s="68" t="str">
        <f t="shared" si="893"/>
        <v>Short VOL</v>
      </c>
      <c r="AK1599" s="72" t="str">
        <f t="shared" si="894"/>
        <v>00631L</v>
      </c>
      <c r="AL1599" s="73">
        <f t="shared" si="884"/>
        <v>1</v>
      </c>
      <c r="AM1599" s="72" t="str">
        <f t="shared" si="897"/>
        <v>00635U</v>
      </c>
      <c r="AN1599" s="73">
        <f t="shared" si="885"/>
        <v>0</v>
      </c>
      <c r="AO1599" s="74" t="str">
        <f t="shared" si="891"/>
        <v>00631L</v>
      </c>
      <c r="AP1599" s="20">
        <f t="shared" si="886"/>
        <v>1</v>
      </c>
      <c r="AQ1599" s="74" t="str">
        <f t="shared" si="901"/>
        <v>00635U</v>
      </c>
      <c r="AR1599" s="20">
        <f t="shared" si="887"/>
        <v>0</v>
      </c>
      <c r="AS1599" s="74" t="str">
        <f t="shared" si="895"/>
        <v>00635U</v>
      </c>
      <c r="AT1599" s="20">
        <f t="shared" si="888"/>
        <v>0</v>
      </c>
      <c r="AU1599" s="74" t="str">
        <f t="shared" si="915"/>
        <v>00631L</v>
      </c>
      <c r="AV1599" s="20">
        <f t="shared" si="889"/>
        <v>1</v>
      </c>
      <c r="AW1599" s="74" t="str">
        <f t="shared" si="916"/>
        <v>00631L</v>
      </c>
      <c r="AX1599" s="20">
        <f t="shared" si="917"/>
        <v>1</v>
      </c>
      <c r="AY1599" s="20">
        <f t="shared" si="890"/>
        <v>0</v>
      </c>
      <c r="AZ1599" s="57">
        <v>43990</v>
      </c>
      <c r="BA1599" s="75">
        <v>19.2</v>
      </c>
      <c r="BB1599" s="90">
        <v>19.149999999999999</v>
      </c>
      <c r="BC1599" s="76">
        <f t="shared" si="898"/>
        <v>22.377291666666661</v>
      </c>
      <c r="BD1599" s="76">
        <f t="shared" si="899"/>
        <v>22.292291666666664</v>
      </c>
      <c r="BE1599" s="77">
        <f t="shared" si="905"/>
        <v>-0.1442217277560025</v>
      </c>
      <c r="BF1599" s="77">
        <f t="shared" si="896"/>
        <v>-0.13871573694195483</v>
      </c>
    </row>
    <row r="1600" spans="1:58" s="23" customFormat="1" ht="15.75" customHeight="1" x14ac:dyDescent="0.4">
      <c r="A1600" s="57">
        <v>43986</v>
      </c>
      <c r="B1600" s="112">
        <v>26.725000000000001</v>
      </c>
      <c r="C1600" s="112">
        <v>28.725000000000001</v>
      </c>
      <c r="D1600" s="112">
        <v>28.675000000000001</v>
      </c>
      <c r="E1600" s="112">
        <v>29.074999999999999</v>
      </c>
      <c r="F1600" s="112">
        <v>30.975000000000001</v>
      </c>
      <c r="G1600" s="112">
        <v>28.95</v>
      </c>
      <c r="H1600" s="113">
        <v>27.4</v>
      </c>
      <c r="I1600" s="90">
        <f t="shared" si="918"/>
        <v>27.882894736842108</v>
      </c>
      <c r="J1600" s="90">
        <f t="shared" si="919"/>
        <v>28.696052631578947</v>
      </c>
      <c r="K1600" s="114">
        <v>8</v>
      </c>
      <c r="L1600" s="115">
        <v>5.2631578947368418E-2</v>
      </c>
      <c r="M1600" s="90">
        <v>23.56</v>
      </c>
      <c r="N1600" s="90">
        <v>25.81</v>
      </c>
      <c r="O1600" s="90">
        <v>28.85</v>
      </c>
      <c r="P1600" s="90">
        <v>30.99</v>
      </c>
      <c r="Q1600" s="90">
        <v>28.61</v>
      </c>
      <c r="R1600" s="63">
        <f t="shared" si="907"/>
        <v>10.470000000000006</v>
      </c>
      <c r="S1600" s="64">
        <f t="shared" si="906"/>
        <v>5.8456742010911372E-3</v>
      </c>
      <c r="T1600" s="65">
        <f t="shared" si="900"/>
        <v>0.91282448663308791</v>
      </c>
      <c r="U1600" s="65">
        <f t="shared" si="900"/>
        <v>0.89462738301559785</v>
      </c>
      <c r="V1600" s="65">
        <f t="shared" si="908"/>
        <v>0.83284930622781539</v>
      </c>
      <c r="W1600" s="65">
        <f t="shared" si="909"/>
        <v>0.90213212163579171</v>
      </c>
      <c r="X1600" s="61">
        <f t="shared" si="920"/>
        <v>7.4836295603367631E-2</v>
      </c>
      <c r="Y1600" s="66">
        <f t="shared" si="910"/>
        <v>-5.7609630266552046E-2</v>
      </c>
      <c r="Z1600" s="61">
        <f t="shared" si="911"/>
        <v>2.9163324052663777E-2</v>
      </c>
      <c r="AA1600" s="67">
        <f t="shared" si="912"/>
        <v>27.882894736842108</v>
      </c>
      <c r="AB1600" s="68">
        <f t="shared" si="913"/>
        <v>3.5451375435877674E-2</v>
      </c>
      <c r="AC1600" s="69">
        <f t="shared" si="914"/>
        <v>8.0313627928791514E-2</v>
      </c>
      <c r="AD1600" s="70">
        <f>_xlfn.PERCENTILE.EXC(AC1600:$AC$5675,0.5)</f>
        <v>8.5520129765284253E-2</v>
      </c>
      <c r="AE1600" s="70">
        <f>_xlfn.PERCENTILE.EXC($AC1600:AC$5675,0.35)</f>
        <v>4.8324344655242803E-2</v>
      </c>
      <c r="AF1600" s="71">
        <f t="shared" si="902"/>
        <v>3.6182007655459723E-2</v>
      </c>
      <c r="AG1600" s="70">
        <f t="shared" si="903"/>
        <v>-0.27366487307327381</v>
      </c>
      <c r="AH1600" s="70">
        <f t="shared" si="904"/>
        <v>-0.29773719104760293</v>
      </c>
      <c r="AI1600" s="61" t="str">
        <f t="shared" si="892"/>
        <v>Safety</v>
      </c>
      <c r="AJ1600" s="68" t="str">
        <f t="shared" si="893"/>
        <v>Short VOL</v>
      </c>
      <c r="AK1600" s="72" t="str">
        <f t="shared" si="894"/>
        <v>00631L</v>
      </c>
      <c r="AL1600" s="73">
        <f t="shared" si="884"/>
        <v>1</v>
      </c>
      <c r="AM1600" s="72" t="str">
        <f t="shared" si="897"/>
        <v>00635U</v>
      </c>
      <c r="AN1600" s="73">
        <f t="shared" si="885"/>
        <v>0</v>
      </c>
      <c r="AO1600" s="74" t="str">
        <f t="shared" si="891"/>
        <v>00631L</v>
      </c>
      <c r="AP1600" s="20">
        <f t="shared" si="886"/>
        <v>1</v>
      </c>
      <c r="AQ1600" s="74" t="str">
        <f t="shared" si="901"/>
        <v>00635U</v>
      </c>
      <c r="AR1600" s="20">
        <f t="shared" si="887"/>
        <v>0</v>
      </c>
      <c r="AS1600" s="74" t="str">
        <f t="shared" si="895"/>
        <v>00635U</v>
      </c>
      <c r="AT1600" s="20">
        <f t="shared" si="888"/>
        <v>0</v>
      </c>
      <c r="AU1600" s="74" t="str">
        <f t="shared" si="915"/>
        <v>00631L</v>
      </c>
      <c r="AV1600" s="20">
        <f t="shared" si="889"/>
        <v>1</v>
      </c>
      <c r="AW1600" s="74" t="str">
        <f t="shared" si="916"/>
        <v>00631L</v>
      </c>
      <c r="AX1600" s="20">
        <f t="shared" si="917"/>
        <v>1</v>
      </c>
      <c r="AY1600" s="20">
        <f t="shared" si="890"/>
        <v>0</v>
      </c>
      <c r="AZ1600" s="57">
        <v>43987</v>
      </c>
      <c r="BA1600" s="75">
        <v>18.670000000000002</v>
      </c>
      <c r="BB1600" s="90">
        <v>19.3</v>
      </c>
      <c r="BC1600" s="76">
        <f t="shared" si="898"/>
        <v>22.462916666666661</v>
      </c>
      <c r="BD1600" s="76">
        <f t="shared" si="899"/>
        <v>22.369291666666662</v>
      </c>
      <c r="BE1600" s="77">
        <f t="shared" si="905"/>
        <v>-0.14080614345866313</v>
      </c>
      <c r="BF1600" s="77">
        <f t="shared" si="896"/>
        <v>-0.16537366143690263</v>
      </c>
    </row>
    <row r="1601" spans="1:58" s="23" customFormat="1" ht="15.75" customHeight="1" x14ac:dyDescent="0.4">
      <c r="A1601" s="57">
        <v>43985</v>
      </c>
      <c r="B1601" s="112">
        <v>27</v>
      </c>
      <c r="C1601" s="112">
        <v>29.074999999999999</v>
      </c>
      <c r="D1601" s="112">
        <v>29.024999999999999</v>
      </c>
      <c r="E1601" s="112">
        <v>29.324999999999999</v>
      </c>
      <c r="F1601" s="112">
        <v>31.125</v>
      </c>
      <c r="G1601" s="112">
        <v>29.1</v>
      </c>
      <c r="H1601" s="113">
        <v>27.574999999999999</v>
      </c>
      <c r="I1601" s="90">
        <f t="shared" si="918"/>
        <v>28.092105263157894</v>
      </c>
      <c r="J1601" s="90">
        <f t="shared" si="919"/>
        <v>29.048684210526314</v>
      </c>
      <c r="K1601" s="114">
        <v>9</v>
      </c>
      <c r="L1601" s="115">
        <v>5.2631578947368418E-2</v>
      </c>
      <c r="M1601" s="90">
        <v>23.97</v>
      </c>
      <c r="N1601" s="90">
        <v>25.66</v>
      </c>
      <c r="O1601" s="90">
        <v>28.91</v>
      </c>
      <c r="P1601" s="90">
        <v>31.07</v>
      </c>
      <c r="Q1601" s="90">
        <v>28.56</v>
      </c>
      <c r="R1601" s="63">
        <f t="shared" si="907"/>
        <v>10.350000000000009</v>
      </c>
      <c r="S1601" s="64">
        <f t="shared" si="906"/>
        <v>-4.3964232488822641E-2</v>
      </c>
      <c r="T1601" s="65">
        <f t="shared" si="900"/>
        <v>0.93413873733437247</v>
      </c>
      <c r="U1601" s="65">
        <f t="shared" si="900"/>
        <v>0.88758215150466968</v>
      </c>
      <c r="V1601" s="65">
        <f t="shared" si="908"/>
        <v>0.82587705181847437</v>
      </c>
      <c r="W1601" s="65">
        <f t="shared" si="909"/>
        <v>0.89845938375350143</v>
      </c>
      <c r="X1601" s="61">
        <f t="shared" si="920"/>
        <v>7.6851851851851824E-2</v>
      </c>
      <c r="Y1601" s="66">
        <f t="shared" si="910"/>
        <v>-5.9676044330775793E-2</v>
      </c>
      <c r="Z1601" s="61">
        <f t="shared" si="911"/>
        <v>3.4051522248243545E-2</v>
      </c>
      <c r="AA1601" s="67">
        <f t="shared" si="912"/>
        <v>28.092105263157897</v>
      </c>
      <c r="AB1601" s="68">
        <f t="shared" si="913"/>
        <v>5.2221356196414645E-2</v>
      </c>
      <c r="AC1601" s="69">
        <f t="shared" si="914"/>
        <v>9.4781966607868168E-2</v>
      </c>
      <c r="AD1601" s="70">
        <f>_xlfn.PERCENTILE.EXC(AC1601:$AC$5675,0.5)</f>
        <v>8.5551611949127457E-2</v>
      </c>
      <c r="AE1601" s="70">
        <f>_xlfn.PERCENTILE.EXC($AC1601:AC$5675,0.35)</f>
        <v>4.8295338637290908E-2</v>
      </c>
      <c r="AF1601" s="71">
        <f t="shared" si="902"/>
        <v>3.6047554200134939E-2</v>
      </c>
      <c r="AG1601" s="70">
        <f t="shared" si="903"/>
        <v>-0.27366487307327381</v>
      </c>
      <c r="AH1601" s="70">
        <f t="shared" si="904"/>
        <v>-0.29773719104760293</v>
      </c>
      <c r="AI1601" s="61" t="str">
        <f t="shared" si="892"/>
        <v>Short VOL</v>
      </c>
      <c r="AJ1601" s="68" t="str">
        <f t="shared" si="893"/>
        <v>Short VOL</v>
      </c>
      <c r="AK1601" s="72" t="str">
        <f t="shared" si="894"/>
        <v>00631L</v>
      </c>
      <c r="AL1601" s="73">
        <f t="shared" si="884"/>
        <v>1</v>
      </c>
      <c r="AM1601" s="72" t="str">
        <f t="shared" si="897"/>
        <v>00635U</v>
      </c>
      <c r="AN1601" s="73">
        <f t="shared" si="885"/>
        <v>0</v>
      </c>
      <c r="AO1601" s="74" t="str">
        <f t="shared" si="891"/>
        <v>00631L</v>
      </c>
      <c r="AP1601" s="20">
        <f t="shared" si="886"/>
        <v>1</v>
      </c>
      <c r="AQ1601" s="74" t="str">
        <f t="shared" si="901"/>
        <v>00635U</v>
      </c>
      <c r="AR1601" s="20">
        <f t="shared" si="887"/>
        <v>0</v>
      </c>
      <c r="AS1601" s="74" t="str">
        <f t="shared" si="895"/>
        <v>00635U</v>
      </c>
      <c r="AT1601" s="20">
        <f t="shared" si="888"/>
        <v>0</v>
      </c>
      <c r="AU1601" s="74" t="str">
        <f t="shared" si="915"/>
        <v>00631L</v>
      </c>
      <c r="AV1601" s="20">
        <f t="shared" si="889"/>
        <v>1</v>
      </c>
      <c r="AW1601" s="74" t="str">
        <f t="shared" si="916"/>
        <v>00631L</v>
      </c>
      <c r="AX1601" s="20">
        <f t="shared" si="917"/>
        <v>1</v>
      </c>
      <c r="AY1601" s="20">
        <f t="shared" si="890"/>
        <v>0</v>
      </c>
      <c r="AZ1601" s="57">
        <v>43986</v>
      </c>
      <c r="BA1601" s="75">
        <v>19.579999999999998</v>
      </c>
      <c r="BB1601" s="90">
        <v>19.212499999999999</v>
      </c>
      <c r="BC1601" s="76">
        <f t="shared" si="898"/>
        <v>22.545208333333331</v>
      </c>
      <c r="BD1601" s="76">
        <f t="shared" si="899"/>
        <v>22.467583333333327</v>
      </c>
      <c r="BE1601" s="77">
        <f t="shared" si="905"/>
        <v>-0.14782335492575102</v>
      </c>
      <c r="BF1601" s="77">
        <f t="shared" si="896"/>
        <v>-0.12852220421273594</v>
      </c>
    </row>
    <row r="1602" spans="1:58" s="23" customFormat="1" ht="15.75" customHeight="1" x14ac:dyDescent="0.4">
      <c r="A1602" s="57">
        <v>43984</v>
      </c>
      <c r="B1602" s="112">
        <v>28.225000000000001</v>
      </c>
      <c r="C1602" s="112">
        <v>30.024999999999999</v>
      </c>
      <c r="D1602" s="112">
        <v>29.875</v>
      </c>
      <c r="E1602" s="112">
        <v>30.024999999999999</v>
      </c>
      <c r="F1602" s="112">
        <v>31.875</v>
      </c>
      <c r="G1602" s="112">
        <v>29.824999999999999</v>
      </c>
      <c r="H1602" s="113">
        <v>28.324999999999999</v>
      </c>
      <c r="I1602" s="90">
        <f t="shared" si="918"/>
        <v>29.077631578947368</v>
      </c>
      <c r="J1602" s="90">
        <f t="shared" si="919"/>
        <v>29.953947368421051</v>
      </c>
      <c r="K1602" s="114">
        <v>10</v>
      </c>
      <c r="L1602" s="115">
        <v>5.2631578947368418E-2</v>
      </c>
      <c r="M1602" s="90">
        <v>25.06</v>
      </c>
      <c r="N1602" s="90">
        <v>26.84</v>
      </c>
      <c r="O1602" s="90">
        <v>29.93</v>
      </c>
      <c r="P1602" s="90">
        <v>31.78</v>
      </c>
      <c r="Q1602" s="90">
        <v>28.99</v>
      </c>
      <c r="R1602" s="63">
        <f t="shared" si="907"/>
        <v>9.8100000000000023</v>
      </c>
      <c r="S1602" s="64">
        <f t="shared" si="906"/>
        <v>-4.9238398866454147E-2</v>
      </c>
      <c r="T1602" s="65">
        <f t="shared" si="900"/>
        <v>0.93368107302533532</v>
      </c>
      <c r="U1602" s="65">
        <f t="shared" si="900"/>
        <v>0.8967591045773472</v>
      </c>
      <c r="V1602" s="65">
        <f t="shared" si="908"/>
        <v>0.84455632473253617</v>
      </c>
      <c r="W1602" s="65">
        <f t="shared" si="909"/>
        <v>0.92583649534322188</v>
      </c>
      <c r="X1602" s="61">
        <f t="shared" si="920"/>
        <v>6.3773250664304587E-2</v>
      </c>
      <c r="Y1602" s="66">
        <f t="shared" si="910"/>
        <v>-5.6619483763530369E-2</v>
      </c>
      <c r="Z1602" s="61">
        <f t="shared" si="911"/>
        <v>3.013711027648305E-2</v>
      </c>
      <c r="AA1602" s="67">
        <f t="shared" si="912"/>
        <v>29.077631578947368</v>
      </c>
      <c r="AB1602" s="68">
        <f t="shared" si="913"/>
        <v>5.1602086438152069E-2</v>
      </c>
      <c r="AC1602" s="69">
        <f t="shared" si="914"/>
        <v>8.3369283865401211E-2</v>
      </c>
      <c r="AD1602" s="70">
        <f>_xlfn.PERCENTILE.EXC(AC1602:$AC$5675,0.5)</f>
        <v>8.5520129765284253E-2</v>
      </c>
      <c r="AE1602" s="70">
        <f>_xlfn.PERCENTILE.EXC($AC1602:AC$5675,0.35)</f>
        <v>4.826633261933902E-2</v>
      </c>
      <c r="AF1602" s="71">
        <f t="shared" si="902"/>
        <v>3.6047554200134939E-2</v>
      </c>
      <c r="AG1602" s="70">
        <f t="shared" si="903"/>
        <v>-0.27366487307327381</v>
      </c>
      <c r="AH1602" s="70">
        <f t="shared" si="904"/>
        <v>-0.29773719104760293</v>
      </c>
      <c r="AI1602" s="61" t="str">
        <f t="shared" si="892"/>
        <v>Safety</v>
      </c>
      <c r="AJ1602" s="68" t="str">
        <f t="shared" si="893"/>
        <v>Short VOL</v>
      </c>
      <c r="AK1602" s="72" t="str">
        <f t="shared" si="894"/>
        <v>00631L</v>
      </c>
      <c r="AL1602" s="73">
        <f t="shared" si="884"/>
        <v>1</v>
      </c>
      <c r="AM1602" s="72" t="str">
        <f t="shared" si="897"/>
        <v>00635U</v>
      </c>
      <c r="AN1602" s="73">
        <f t="shared" si="885"/>
        <v>0</v>
      </c>
      <c r="AO1602" s="74" t="str">
        <f t="shared" si="891"/>
        <v>00631L</v>
      </c>
      <c r="AP1602" s="20">
        <f t="shared" si="886"/>
        <v>1</v>
      </c>
      <c r="AQ1602" s="74" t="str">
        <f t="shared" si="901"/>
        <v>00635U</v>
      </c>
      <c r="AR1602" s="20">
        <f t="shared" si="887"/>
        <v>0</v>
      </c>
      <c r="AS1602" s="74" t="str">
        <f t="shared" si="895"/>
        <v>00635U</v>
      </c>
      <c r="AT1602" s="20">
        <f t="shared" si="888"/>
        <v>0</v>
      </c>
      <c r="AU1602" s="74" t="str">
        <f t="shared" si="915"/>
        <v>00631L</v>
      </c>
      <c r="AV1602" s="20">
        <f t="shared" si="889"/>
        <v>1</v>
      </c>
      <c r="AW1602" s="74" t="str">
        <f t="shared" si="916"/>
        <v>00631L</v>
      </c>
      <c r="AX1602" s="20">
        <f t="shared" si="917"/>
        <v>1</v>
      </c>
      <c r="AY1602" s="20">
        <f t="shared" si="890"/>
        <v>0</v>
      </c>
      <c r="AZ1602" s="57">
        <v>43985</v>
      </c>
      <c r="BA1602" s="75">
        <v>19.350000000000001</v>
      </c>
      <c r="BB1602" s="90">
        <v>18.5625</v>
      </c>
      <c r="BC1602" s="76">
        <f t="shared" si="898"/>
        <v>22.631874999999994</v>
      </c>
      <c r="BD1602" s="76">
        <f t="shared" si="899"/>
        <v>22.547499999999999</v>
      </c>
      <c r="BE1602" s="77">
        <f t="shared" si="905"/>
        <v>-0.17980724089365088</v>
      </c>
      <c r="BF1602" s="77">
        <f t="shared" si="896"/>
        <v>-0.1418117307905532</v>
      </c>
    </row>
    <row r="1603" spans="1:58" s="23" customFormat="1" ht="15.75" customHeight="1" x14ac:dyDescent="0.4">
      <c r="A1603" s="57">
        <v>43983</v>
      </c>
      <c r="B1603" s="112">
        <v>29.524999999999999</v>
      </c>
      <c r="C1603" s="112">
        <v>30.774999999999999</v>
      </c>
      <c r="D1603" s="112">
        <v>30.475000000000001</v>
      </c>
      <c r="E1603" s="112">
        <v>30.524999999999999</v>
      </c>
      <c r="F1603" s="112">
        <v>32.174999999999997</v>
      </c>
      <c r="G1603" s="112">
        <v>30.074999999999999</v>
      </c>
      <c r="H1603" s="113">
        <v>28.574999999999999</v>
      </c>
      <c r="I1603" s="90">
        <f t="shared" si="918"/>
        <v>30.051315789473684</v>
      </c>
      <c r="J1603" s="90">
        <f t="shared" si="919"/>
        <v>30.648684210526316</v>
      </c>
      <c r="K1603" s="114">
        <v>11</v>
      </c>
      <c r="L1603" s="115">
        <v>5.2631578947368418E-2</v>
      </c>
      <c r="M1603" s="90">
        <v>27.08</v>
      </c>
      <c r="N1603" s="90">
        <v>28.23</v>
      </c>
      <c r="O1603" s="90">
        <v>30.92</v>
      </c>
      <c r="P1603" s="90">
        <v>32.409999999999997</v>
      </c>
      <c r="Q1603" s="90">
        <v>29.43</v>
      </c>
      <c r="R1603" s="63">
        <f t="shared" si="907"/>
        <v>8.019999999999996</v>
      </c>
      <c r="S1603" s="64">
        <f t="shared" si="906"/>
        <v>2.6172300981461245E-2</v>
      </c>
      <c r="T1603" s="65">
        <f t="shared" si="900"/>
        <v>0.95926319518242997</v>
      </c>
      <c r="U1603" s="65">
        <f t="shared" si="900"/>
        <v>0.91300129366106075</v>
      </c>
      <c r="V1603" s="65">
        <f t="shared" si="908"/>
        <v>0.87102746066029013</v>
      </c>
      <c r="W1603" s="65">
        <f t="shared" si="909"/>
        <v>0.9592252803261978</v>
      </c>
      <c r="X1603" s="61">
        <f t="shared" si="920"/>
        <v>4.2337002540220152E-2</v>
      </c>
      <c r="Y1603" s="66">
        <f t="shared" si="910"/>
        <v>-6.3882063882063855E-2</v>
      </c>
      <c r="Z1603" s="61">
        <f t="shared" si="911"/>
        <v>1.98782783834669E-2</v>
      </c>
      <c r="AA1603" s="67">
        <f t="shared" si="912"/>
        <v>30.051315789473684</v>
      </c>
      <c r="AB1603" s="68">
        <f t="shared" si="913"/>
        <v>4.5873184555437409E-2</v>
      </c>
      <c r="AC1603" s="69">
        <f t="shared" si="914"/>
        <v>6.4517031153867629E-2</v>
      </c>
      <c r="AD1603" s="70">
        <f>_xlfn.PERCENTILE.EXC(AC1603:$AC$5675,0.5)</f>
        <v>8.5551611949127457E-2</v>
      </c>
      <c r="AE1603" s="70">
        <f>_xlfn.PERCENTILE.EXC($AC1603:AC$5675,0.35)</f>
        <v>4.8237324338381148E-2</v>
      </c>
      <c r="AF1603" s="71">
        <f t="shared" si="902"/>
        <v>3.6047554200134939E-2</v>
      </c>
      <c r="AG1603" s="70">
        <f t="shared" si="903"/>
        <v>-0.27366487307327381</v>
      </c>
      <c r="AH1603" s="70">
        <f t="shared" si="904"/>
        <v>-0.29773719104760293</v>
      </c>
      <c r="AI1603" s="61" t="str">
        <f t="shared" si="892"/>
        <v>Safety</v>
      </c>
      <c r="AJ1603" s="68" t="str">
        <f t="shared" si="893"/>
        <v>Short VOL</v>
      </c>
      <c r="AK1603" s="72" t="str">
        <f t="shared" si="894"/>
        <v>00631L</v>
      </c>
      <c r="AL1603" s="73">
        <f t="shared" ref="AL1603:AL1666" si="921">IF(AK1603="00631L",1,0)</f>
        <v>1</v>
      </c>
      <c r="AM1603" s="72" t="str">
        <f t="shared" si="897"/>
        <v>00635U</v>
      </c>
      <c r="AN1603" s="73">
        <f t="shared" ref="AN1603:AN1666" si="922">IF(AM1603="00631L",1,0)</f>
        <v>0</v>
      </c>
      <c r="AO1603" s="74" t="str">
        <f t="shared" si="891"/>
        <v>00631L</v>
      </c>
      <c r="AP1603" s="20">
        <f t="shared" ref="AP1603:AP1666" si="923">IF(AO1603="00631L",1,0)</f>
        <v>1</v>
      </c>
      <c r="AQ1603" s="74" t="str">
        <f t="shared" si="901"/>
        <v>00635U</v>
      </c>
      <c r="AR1603" s="20">
        <f t="shared" ref="AR1603:AR1666" si="924">IF(AQ1603="00631L",1,0)</f>
        <v>0</v>
      </c>
      <c r="AS1603" s="74" t="str">
        <f t="shared" si="895"/>
        <v>00635U</v>
      </c>
      <c r="AT1603" s="20">
        <f t="shared" ref="AT1603:AT1666" si="925">IF(AS1603="00631L",1,0)</f>
        <v>0</v>
      </c>
      <c r="AU1603" s="74" t="str">
        <f t="shared" si="915"/>
        <v>00631L</v>
      </c>
      <c r="AV1603" s="20">
        <f t="shared" ref="AV1603:AV1666" si="926">IF(AU1603="00631L",1,0)</f>
        <v>1</v>
      </c>
      <c r="AW1603" s="74" t="str">
        <f t="shared" si="916"/>
        <v>00631L</v>
      </c>
      <c r="AX1603" s="20">
        <f t="shared" si="917"/>
        <v>1</v>
      </c>
      <c r="AY1603" s="20">
        <f t="shared" ref="AY1603:AY1666" si="927">IF(AP1603=1,0,1)</f>
        <v>0</v>
      </c>
      <c r="AZ1603" s="57">
        <v>43984</v>
      </c>
      <c r="BA1603" s="75">
        <v>19.2</v>
      </c>
      <c r="BB1603" s="90">
        <v>17.7</v>
      </c>
      <c r="BC1603" s="76">
        <f t="shared" si="898"/>
        <v>22.731666666666662</v>
      </c>
      <c r="BD1603" s="76">
        <f t="shared" si="899"/>
        <v>22.642499999999995</v>
      </c>
      <c r="BE1603" s="77">
        <f t="shared" si="905"/>
        <v>-0.22135053889581335</v>
      </c>
      <c r="BF1603" s="77">
        <f t="shared" si="896"/>
        <v>-0.15203709837694585</v>
      </c>
    </row>
    <row r="1604" spans="1:58" s="23" customFormat="1" ht="15.75" customHeight="1" x14ac:dyDescent="0.4">
      <c r="A1604" s="57">
        <v>43980</v>
      </c>
      <c r="B1604" s="112">
        <v>28.824999999999999</v>
      </c>
      <c r="C1604" s="112">
        <v>30.175000000000001</v>
      </c>
      <c r="D1604" s="112">
        <v>30.024999999999999</v>
      </c>
      <c r="E1604" s="112">
        <v>30.225000000000001</v>
      </c>
      <c r="F1604" s="112">
        <v>31.925000000000001</v>
      </c>
      <c r="G1604" s="112">
        <v>29.824999999999999</v>
      </c>
      <c r="H1604" s="113">
        <v>28.35</v>
      </c>
      <c r="I1604" s="90">
        <f t="shared" si="918"/>
        <v>29.32236842105263</v>
      </c>
      <c r="J1604" s="90">
        <f t="shared" si="919"/>
        <v>30.119736842105262</v>
      </c>
      <c r="K1604" s="114">
        <v>12</v>
      </c>
      <c r="L1604" s="115">
        <v>5.2631578947368418E-2</v>
      </c>
      <c r="M1604" s="90">
        <v>24.59</v>
      </c>
      <c r="N1604" s="90">
        <v>27.51</v>
      </c>
      <c r="O1604" s="90">
        <v>30.27</v>
      </c>
      <c r="P1604" s="90">
        <v>31.96</v>
      </c>
      <c r="Q1604" s="90">
        <v>29.29</v>
      </c>
      <c r="R1604" s="63">
        <f t="shared" si="907"/>
        <v>10.130000000000003</v>
      </c>
      <c r="S1604" s="64">
        <f t="shared" si="906"/>
        <v>-3.7775445960125859E-2</v>
      </c>
      <c r="T1604" s="65">
        <f t="shared" si="900"/>
        <v>0.89385677935296248</v>
      </c>
      <c r="U1604" s="65">
        <f t="shared" si="900"/>
        <v>0.90882061446977214</v>
      </c>
      <c r="V1604" s="65">
        <f t="shared" si="908"/>
        <v>0.86076345431789736</v>
      </c>
      <c r="W1604" s="65">
        <f t="shared" si="909"/>
        <v>0.93922840559918064</v>
      </c>
      <c r="X1604" s="61">
        <f t="shared" si="920"/>
        <v>4.683434518647013E-2</v>
      </c>
      <c r="Y1604" s="66">
        <f t="shared" si="910"/>
        <v>-6.2034739454094288E-2</v>
      </c>
      <c r="Z1604" s="61">
        <f t="shared" si="911"/>
        <v>2.7193179268566299E-2</v>
      </c>
      <c r="AA1604" s="67">
        <f t="shared" si="912"/>
        <v>29.32236842105263</v>
      </c>
      <c r="AB1604" s="68">
        <f t="shared" si="913"/>
        <v>4.7800799709196568E-2</v>
      </c>
      <c r="AC1604" s="69">
        <f t="shared" si="914"/>
        <v>6.5880349729284929E-2</v>
      </c>
      <c r="AD1604" s="70">
        <f>_xlfn.PERCENTILE.EXC(AC1604:$AC$5675,0.5)</f>
        <v>8.5579960277234357E-2</v>
      </c>
      <c r="AE1604" s="70">
        <f>_xlfn.PERCENTILE.EXC($AC1604:AC$5675,0.35)</f>
        <v>4.8208310399908395E-2</v>
      </c>
      <c r="AF1604" s="71">
        <f t="shared" si="902"/>
        <v>3.6047554200134939E-2</v>
      </c>
      <c r="AG1604" s="70">
        <f t="shared" si="903"/>
        <v>-0.27366487307327381</v>
      </c>
      <c r="AH1604" s="70">
        <f t="shared" si="904"/>
        <v>-0.29773719104760293</v>
      </c>
      <c r="AI1604" s="61" t="str">
        <f t="shared" si="892"/>
        <v>Safety</v>
      </c>
      <c r="AJ1604" s="68" t="str">
        <f t="shared" si="893"/>
        <v>Short VOL</v>
      </c>
      <c r="AK1604" s="72" t="str">
        <f t="shared" si="894"/>
        <v>00631L</v>
      </c>
      <c r="AL1604" s="73">
        <f t="shared" si="921"/>
        <v>1</v>
      </c>
      <c r="AM1604" s="72" t="str">
        <f t="shared" si="897"/>
        <v>00635U</v>
      </c>
      <c r="AN1604" s="73">
        <f t="shared" si="922"/>
        <v>0</v>
      </c>
      <c r="AO1604" s="74" t="str">
        <f t="shared" ref="AO1604:AO1667" si="928">IF(AC1604&gt;AF1604,"00631L",IF(AC1604&lt;AH1604,"00631L",IF(AC1604&lt;AG1604,AO1605,"00635U")))</f>
        <v>00631L</v>
      </c>
      <c r="AP1604" s="20">
        <f t="shared" si="923"/>
        <v>1</v>
      </c>
      <c r="AQ1604" s="74" t="str">
        <f t="shared" si="901"/>
        <v>00635U</v>
      </c>
      <c r="AR1604" s="20">
        <f t="shared" si="924"/>
        <v>0</v>
      </c>
      <c r="AS1604" s="74" t="str">
        <f t="shared" si="895"/>
        <v>00635U</v>
      </c>
      <c r="AT1604" s="20">
        <f t="shared" si="925"/>
        <v>0</v>
      </c>
      <c r="AU1604" s="74" t="str">
        <f t="shared" si="915"/>
        <v>00631L</v>
      </c>
      <c r="AV1604" s="20">
        <f t="shared" si="926"/>
        <v>1</v>
      </c>
      <c r="AW1604" s="74" t="str">
        <f t="shared" si="916"/>
        <v>00631L</v>
      </c>
      <c r="AX1604" s="20">
        <f t="shared" si="917"/>
        <v>1</v>
      </c>
      <c r="AY1604" s="20">
        <f t="shared" si="927"/>
        <v>0</v>
      </c>
      <c r="AZ1604" s="57">
        <v>43983</v>
      </c>
      <c r="BA1604" s="75">
        <v>18.46</v>
      </c>
      <c r="BB1604" s="90">
        <v>18.5</v>
      </c>
      <c r="BC1604" s="76">
        <f t="shared" si="898"/>
        <v>22.845624999999991</v>
      </c>
      <c r="BD1604" s="76">
        <f t="shared" si="899"/>
        <v>22.744333333333326</v>
      </c>
      <c r="BE1604" s="77">
        <f t="shared" si="905"/>
        <v>-0.19021694525757088</v>
      </c>
      <c r="BF1604" s="77">
        <f t="shared" si="896"/>
        <v>-0.18836926413905267</v>
      </c>
    </row>
    <row r="1605" spans="1:58" s="23" customFormat="1" ht="15.75" customHeight="1" x14ac:dyDescent="0.4">
      <c r="A1605" s="57">
        <v>43979</v>
      </c>
      <c r="B1605" s="112">
        <v>30.324999999999999</v>
      </c>
      <c r="C1605" s="112">
        <v>31.125</v>
      </c>
      <c r="D1605" s="112">
        <v>30.675000000000001</v>
      </c>
      <c r="E1605" s="112">
        <v>30.774999999999999</v>
      </c>
      <c r="F1605" s="112">
        <v>32.325000000000003</v>
      </c>
      <c r="G1605" s="112">
        <v>30.225000000000001</v>
      </c>
      <c r="H1605" s="113">
        <v>28.875</v>
      </c>
      <c r="I1605" s="90">
        <f t="shared" si="918"/>
        <v>30.577631578947368</v>
      </c>
      <c r="J1605" s="90">
        <f t="shared" si="919"/>
        <v>30.982894736842105</v>
      </c>
      <c r="K1605" s="114">
        <v>13</v>
      </c>
      <c r="L1605" s="115">
        <v>5.2631578947368418E-2</v>
      </c>
      <c r="M1605" s="90">
        <v>26.02</v>
      </c>
      <c r="N1605" s="90">
        <v>28.59</v>
      </c>
      <c r="O1605" s="90">
        <v>31.21</v>
      </c>
      <c r="P1605" s="90">
        <v>32.590000000000003</v>
      </c>
      <c r="Q1605" s="90">
        <v>29.66</v>
      </c>
      <c r="R1605" s="63">
        <f t="shared" si="907"/>
        <v>9.1900000000000048</v>
      </c>
      <c r="S1605" s="64">
        <f t="shared" si="906"/>
        <v>3.5119478638667587E-2</v>
      </c>
      <c r="T1605" s="65">
        <f t="shared" si="900"/>
        <v>0.9101084295208115</v>
      </c>
      <c r="U1605" s="65">
        <f t="shared" si="900"/>
        <v>0.91605254726049345</v>
      </c>
      <c r="V1605" s="65">
        <f t="shared" si="908"/>
        <v>0.87726296409941695</v>
      </c>
      <c r="W1605" s="65">
        <f t="shared" si="909"/>
        <v>0.96392447741065412</v>
      </c>
      <c r="X1605" s="61">
        <f t="shared" si="920"/>
        <v>2.6380873866446851E-2</v>
      </c>
      <c r="Y1605" s="66">
        <f t="shared" si="910"/>
        <v>-6.173842404549143E-2</v>
      </c>
      <c r="Z1605" s="61">
        <f t="shared" si="911"/>
        <v>1.3253582340031848E-2</v>
      </c>
      <c r="AA1605" s="67">
        <f t="shared" si="912"/>
        <v>30.577631578947368</v>
      </c>
      <c r="AB1605" s="68">
        <f t="shared" si="913"/>
        <v>6.0685554389646713E-2</v>
      </c>
      <c r="AC1605" s="69">
        <f t="shared" si="914"/>
        <v>6.9521916017746363E-2</v>
      </c>
      <c r="AD1605" s="70">
        <f>_xlfn.PERCENTILE.EXC(AC1605:$AC$5675,0.5)</f>
        <v>8.5608308605341243E-2</v>
      </c>
      <c r="AE1605" s="70">
        <f>_xlfn.PERCENTILE.EXC($AC1605:AC$5675,0.35)</f>
        <v>4.8179296461435629E-2</v>
      </c>
      <c r="AF1605" s="71">
        <f t="shared" si="902"/>
        <v>3.6047554200134939E-2</v>
      </c>
      <c r="AG1605" s="70">
        <f t="shared" si="903"/>
        <v>-0.27366487307327381</v>
      </c>
      <c r="AH1605" s="70">
        <f t="shared" si="904"/>
        <v>-0.29773719104760293</v>
      </c>
      <c r="AI1605" s="61" t="str">
        <f t="shared" ref="AI1605:AI1668" si="929">IF(AC1605&gt;AD1605,"Short VOL","Safety")</f>
        <v>Safety</v>
      </c>
      <c r="AJ1605" s="68" t="str">
        <f t="shared" ref="AJ1605:AJ1668" si="930">IF(AC1605&gt;AF1605,"Short VOL","Safety")</f>
        <v>Short VOL</v>
      </c>
      <c r="AK1605" s="72" t="str">
        <f t="shared" ref="AK1605:AK1668" si="931">IF(AO1605 = "00631L","00631L",IF(AS1605 = "00631L","00631L","00635U"))</f>
        <v>00631L</v>
      </c>
      <c r="AL1605" s="73">
        <f t="shared" si="921"/>
        <v>1</v>
      </c>
      <c r="AM1605" s="72" t="str">
        <f t="shared" si="897"/>
        <v>00635U</v>
      </c>
      <c r="AN1605" s="73">
        <f t="shared" si="922"/>
        <v>0</v>
      </c>
      <c r="AO1605" s="74" t="str">
        <f t="shared" si="928"/>
        <v>00631L</v>
      </c>
      <c r="AP1605" s="20">
        <f t="shared" si="923"/>
        <v>1</v>
      </c>
      <c r="AQ1605" s="74" t="str">
        <f t="shared" si="901"/>
        <v>00635U</v>
      </c>
      <c r="AR1605" s="20">
        <f t="shared" si="924"/>
        <v>0</v>
      </c>
      <c r="AS1605" s="74" t="str">
        <f t="shared" ref="AS1605:AS1668" si="932">IF(BA1605&gt;BD1605,IF(BF1605&lt;0.2,"00631L","00635U"),"00635U")</f>
        <v>00635U</v>
      </c>
      <c r="AT1605" s="20">
        <f t="shared" si="925"/>
        <v>0</v>
      </c>
      <c r="AU1605" s="74" t="str">
        <f t="shared" si="915"/>
        <v>00631L</v>
      </c>
      <c r="AV1605" s="20">
        <f t="shared" si="926"/>
        <v>1</v>
      </c>
      <c r="AW1605" s="74" t="str">
        <f t="shared" si="916"/>
        <v>00631L</v>
      </c>
      <c r="AX1605" s="20">
        <f t="shared" si="917"/>
        <v>1</v>
      </c>
      <c r="AY1605" s="20">
        <f t="shared" si="927"/>
        <v>0</v>
      </c>
      <c r="AZ1605" s="57">
        <v>43980</v>
      </c>
      <c r="BA1605" s="75">
        <v>17.75</v>
      </c>
      <c r="BB1605" s="90">
        <v>17.137499999999999</v>
      </c>
      <c r="BC1605" s="76">
        <f t="shared" si="898"/>
        <v>22.940833333333327</v>
      </c>
      <c r="BD1605" s="76">
        <f t="shared" si="899"/>
        <v>22.833124999999992</v>
      </c>
      <c r="BE1605" s="77">
        <f t="shared" si="905"/>
        <v>-0.25296959569908078</v>
      </c>
      <c r="BF1605" s="77">
        <f t="shared" ref="BF1605:BF1668" si="933">(BA1605-BD1605)/BD1605</f>
        <v>-0.22262064434894452</v>
      </c>
    </row>
    <row r="1606" spans="1:58" s="23" customFormat="1" ht="15.75" customHeight="1" x14ac:dyDescent="0.4">
      <c r="A1606" s="57">
        <v>43978</v>
      </c>
      <c r="B1606" s="112">
        <v>29.074999999999999</v>
      </c>
      <c r="C1606" s="112">
        <v>30.074999999999999</v>
      </c>
      <c r="D1606" s="112">
        <v>29.824999999999999</v>
      </c>
      <c r="E1606" s="112">
        <v>30.125</v>
      </c>
      <c r="F1606" s="112">
        <v>31.675000000000001</v>
      </c>
      <c r="G1606" s="112">
        <v>29.725000000000001</v>
      </c>
      <c r="H1606" s="113">
        <v>28.425000000000001</v>
      </c>
      <c r="I1606" s="90">
        <f t="shared" si="918"/>
        <v>29.338157894736842</v>
      </c>
      <c r="J1606" s="90">
        <f t="shared" si="919"/>
        <v>30.00921052631579</v>
      </c>
      <c r="K1606" s="114">
        <v>14</v>
      </c>
      <c r="L1606" s="115">
        <v>5.2631578947368418E-2</v>
      </c>
      <c r="M1606" s="90">
        <v>25.17</v>
      </c>
      <c r="N1606" s="90">
        <v>27.62</v>
      </c>
      <c r="O1606" s="90">
        <v>30.19</v>
      </c>
      <c r="P1606" s="90">
        <v>31.85</v>
      </c>
      <c r="Q1606" s="90">
        <v>29.23</v>
      </c>
      <c r="R1606" s="63">
        <f t="shared" si="907"/>
        <v>9.25</v>
      </c>
      <c r="S1606" s="64">
        <f t="shared" si="906"/>
        <v>-1.3923598714744754E-2</v>
      </c>
      <c r="T1606" s="65">
        <f t="shared" si="900"/>
        <v>0.91129616220130338</v>
      </c>
      <c r="U1606" s="65">
        <f t="shared" si="900"/>
        <v>0.91487247432924812</v>
      </c>
      <c r="V1606" s="65">
        <f t="shared" si="908"/>
        <v>0.86718995290423861</v>
      </c>
      <c r="W1606" s="65">
        <f t="shared" si="909"/>
        <v>0.94491960314745127</v>
      </c>
      <c r="X1606" s="61">
        <f t="shared" si="920"/>
        <v>3.4393809114359415E-2</v>
      </c>
      <c r="Y1606" s="66">
        <f t="shared" si="910"/>
        <v>-5.6431535269709517E-2</v>
      </c>
      <c r="Z1606" s="61">
        <f t="shared" si="911"/>
        <v>2.2873032246490604E-2</v>
      </c>
      <c r="AA1606" s="67">
        <f t="shared" si="912"/>
        <v>29.338157894736842</v>
      </c>
      <c r="AB1606" s="68">
        <f t="shared" si="913"/>
        <v>5.2679217958001387E-2</v>
      </c>
      <c r="AC1606" s="69">
        <f t="shared" si="914"/>
        <v>6.220702008460683E-2</v>
      </c>
      <c r="AD1606" s="70">
        <f>_xlfn.PERCENTILE.EXC(AC1606:$AC$5675,0.5)</f>
        <v>8.5610143886003881E-2</v>
      </c>
      <c r="AE1606" s="70">
        <f>_xlfn.PERCENTILE.EXC($AC1606:AC$5675,0.35)</f>
        <v>4.8136679073036641E-2</v>
      </c>
      <c r="AF1606" s="71">
        <f t="shared" si="902"/>
        <v>3.6047554200134939E-2</v>
      </c>
      <c r="AG1606" s="70">
        <f t="shared" si="903"/>
        <v>-0.27366487307327381</v>
      </c>
      <c r="AH1606" s="70">
        <f t="shared" si="904"/>
        <v>-0.29773719104760293</v>
      </c>
      <c r="AI1606" s="61" t="str">
        <f t="shared" si="929"/>
        <v>Safety</v>
      </c>
      <c r="AJ1606" s="68" t="str">
        <f t="shared" si="930"/>
        <v>Short VOL</v>
      </c>
      <c r="AK1606" s="72" t="str">
        <f t="shared" si="931"/>
        <v>00631L</v>
      </c>
      <c r="AL1606" s="73">
        <f t="shared" si="921"/>
        <v>1</v>
      </c>
      <c r="AM1606" s="72" t="str">
        <f t="shared" ref="AM1606:AM1669" si="934">IF(AO1606&lt;&gt;AQ1606,AM1607,AO1606)</f>
        <v>00635U</v>
      </c>
      <c r="AN1606" s="73">
        <f t="shared" si="922"/>
        <v>0</v>
      </c>
      <c r="AO1606" s="74" t="str">
        <f t="shared" si="928"/>
        <v>00631L</v>
      </c>
      <c r="AP1606" s="20">
        <f t="shared" si="923"/>
        <v>1</v>
      </c>
      <c r="AQ1606" s="74" t="str">
        <f t="shared" si="901"/>
        <v>00635U</v>
      </c>
      <c r="AR1606" s="20">
        <f t="shared" si="924"/>
        <v>0</v>
      </c>
      <c r="AS1606" s="74" t="str">
        <f t="shared" si="932"/>
        <v>00635U</v>
      </c>
      <c r="AT1606" s="20">
        <f t="shared" si="925"/>
        <v>0</v>
      </c>
      <c r="AU1606" s="74" t="str">
        <f t="shared" si="915"/>
        <v>00631L</v>
      </c>
      <c r="AV1606" s="20">
        <f t="shared" si="926"/>
        <v>1</v>
      </c>
      <c r="AW1606" s="74" t="str">
        <f t="shared" si="916"/>
        <v>00631L</v>
      </c>
      <c r="AX1606" s="20">
        <f t="shared" si="917"/>
        <v>1</v>
      </c>
      <c r="AY1606" s="20">
        <f t="shared" si="927"/>
        <v>0</v>
      </c>
      <c r="AZ1606" s="57">
        <v>43979</v>
      </c>
      <c r="BA1606" s="75">
        <v>17.75</v>
      </c>
      <c r="BB1606" s="90">
        <v>18.2</v>
      </c>
      <c r="BC1606" s="76">
        <f t="shared" ref="BC1606:BC1669" si="935">AVERAGE(BB1606:BB1665)</f>
        <v>23.058958333333329</v>
      </c>
      <c r="BD1606" s="76">
        <f t="shared" ref="BD1606:BD1669" si="936">AVERAGE(BA1606,BB1606:BB1664)</f>
        <v>22.951041666666658</v>
      </c>
      <c r="BE1606" s="77">
        <f t="shared" si="905"/>
        <v>-0.21071889992139703</v>
      </c>
      <c r="BF1606" s="77">
        <f t="shared" si="933"/>
        <v>-0.22661462351926626</v>
      </c>
    </row>
    <row r="1607" spans="1:58" s="23" customFormat="1" ht="15.75" customHeight="1" x14ac:dyDescent="0.4">
      <c r="A1607" s="57">
        <v>43977</v>
      </c>
      <c r="B1607" s="112">
        <v>29.625</v>
      </c>
      <c r="C1607" s="112">
        <v>30.475000000000001</v>
      </c>
      <c r="D1607" s="112">
        <v>30.175000000000001</v>
      </c>
      <c r="E1607" s="112">
        <v>30.425000000000001</v>
      </c>
      <c r="F1607" s="112">
        <v>31.975000000000001</v>
      </c>
      <c r="G1607" s="112">
        <v>30</v>
      </c>
      <c r="H1607" s="113">
        <v>28.774999999999999</v>
      </c>
      <c r="I1607" s="90">
        <f t="shared" si="918"/>
        <v>29.803947368421053</v>
      </c>
      <c r="J1607" s="90">
        <f t="shared" si="919"/>
        <v>30.411842105263158</v>
      </c>
      <c r="K1607" s="114">
        <v>15</v>
      </c>
      <c r="L1607" s="115">
        <v>5.2631578947368418E-2</v>
      </c>
      <c r="M1607" s="90">
        <v>25.5</v>
      </c>
      <c r="N1607" s="90">
        <v>28.01</v>
      </c>
      <c r="O1607" s="90">
        <v>30.85</v>
      </c>
      <c r="P1607" s="90">
        <v>32.549999999999997</v>
      </c>
      <c r="Q1607" s="90">
        <v>29.94</v>
      </c>
      <c r="R1607" s="63">
        <f t="shared" si="907"/>
        <v>9.8899999999999935</v>
      </c>
      <c r="S1607" s="64">
        <f t="shared" si="906"/>
        <v>-5.3267045454544948E-3</v>
      </c>
      <c r="T1607" s="65">
        <f t="shared" si="900"/>
        <v>0.91038914673330951</v>
      </c>
      <c r="U1607" s="65">
        <f t="shared" si="900"/>
        <v>0.90794165316045383</v>
      </c>
      <c r="V1607" s="65">
        <f t="shared" si="908"/>
        <v>0.86052227342549936</v>
      </c>
      <c r="W1607" s="65">
        <f t="shared" si="909"/>
        <v>0.93553774215096863</v>
      </c>
      <c r="X1607" s="61">
        <f t="shared" si="920"/>
        <v>2.8691983122362916E-2</v>
      </c>
      <c r="Y1607" s="66">
        <f t="shared" si="910"/>
        <v>-5.4231717337715764E-2</v>
      </c>
      <c r="Z1607" s="61">
        <f t="shared" si="911"/>
        <v>2.0396450487837187E-2</v>
      </c>
      <c r="AA1607" s="67">
        <f t="shared" si="912"/>
        <v>29.803947368421053</v>
      </c>
      <c r="AB1607" s="68">
        <f t="shared" si="913"/>
        <v>5.7657979293109542E-2</v>
      </c>
      <c r="AC1607" s="69">
        <f t="shared" si="914"/>
        <v>6.4046675059659094E-2</v>
      </c>
      <c r="AD1607" s="70">
        <f>_xlfn.PERCENTILE.EXC(AC1607:$AC$5675,0.5)</f>
        <v>8.5611979166666519E-2</v>
      </c>
      <c r="AE1607" s="70">
        <f>_xlfn.PERCENTILE.EXC($AC1607:AC$5675,0.35)</f>
        <v>4.8075923751402697E-2</v>
      </c>
      <c r="AF1607" s="71">
        <f t="shared" si="902"/>
        <v>3.6047554200134939E-2</v>
      </c>
      <c r="AG1607" s="70">
        <f t="shared" si="903"/>
        <v>-0.27366487307327381</v>
      </c>
      <c r="AH1607" s="70">
        <f t="shared" si="904"/>
        <v>-0.29773719104760293</v>
      </c>
      <c r="AI1607" s="61" t="str">
        <f t="shared" si="929"/>
        <v>Safety</v>
      </c>
      <c r="AJ1607" s="68" t="str">
        <f t="shared" si="930"/>
        <v>Short VOL</v>
      </c>
      <c r="AK1607" s="72" t="str">
        <f t="shared" si="931"/>
        <v>00631L</v>
      </c>
      <c r="AL1607" s="73">
        <f t="shared" si="921"/>
        <v>1</v>
      </c>
      <c r="AM1607" s="72" t="str">
        <f t="shared" si="934"/>
        <v>00635U</v>
      </c>
      <c r="AN1607" s="73">
        <f t="shared" si="922"/>
        <v>0</v>
      </c>
      <c r="AO1607" s="74" t="str">
        <f t="shared" si="928"/>
        <v>00631L</v>
      </c>
      <c r="AP1607" s="20">
        <f t="shared" si="923"/>
        <v>1</v>
      </c>
      <c r="AQ1607" s="74" t="str">
        <f t="shared" si="901"/>
        <v>00635U</v>
      </c>
      <c r="AR1607" s="20">
        <f t="shared" si="924"/>
        <v>0</v>
      </c>
      <c r="AS1607" s="74" t="str">
        <f t="shared" si="932"/>
        <v>00635U</v>
      </c>
      <c r="AT1607" s="20">
        <f t="shared" si="925"/>
        <v>0</v>
      </c>
      <c r="AU1607" s="74" t="str">
        <f t="shared" si="915"/>
        <v>00631L</v>
      </c>
      <c r="AV1607" s="20">
        <f t="shared" si="926"/>
        <v>1</v>
      </c>
      <c r="AW1607" s="74" t="str">
        <f t="shared" si="916"/>
        <v>00631L</v>
      </c>
      <c r="AX1607" s="20">
        <f t="shared" si="917"/>
        <v>1</v>
      </c>
      <c r="AY1607" s="20">
        <f t="shared" si="927"/>
        <v>0</v>
      </c>
      <c r="AZ1607" s="57">
        <v>43978</v>
      </c>
      <c r="BA1607" s="75">
        <v>17.75</v>
      </c>
      <c r="BB1607" s="90">
        <v>18.712499999999999</v>
      </c>
      <c r="BC1607" s="76">
        <f t="shared" si="935"/>
        <v>23.154999999999994</v>
      </c>
      <c r="BD1607" s="76">
        <f t="shared" si="936"/>
        <v>23.051458333333326</v>
      </c>
      <c r="BE1607" s="77">
        <f t="shared" si="905"/>
        <v>-0.19185920967393638</v>
      </c>
      <c r="BF1607" s="77">
        <f t="shared" si="933"/>
        <v>-0.22998364167126059</v>
      </c>
    </row>
    <row r="1608" spans="1:58" s="23" customFormat="1" ht="15.75" customHeight="1" x14ac:dyDescent="0.4">
      <c r="A1608" s="57">
        <v>43973</v>
      </c>
      <c r="B1608" s="112">
        <v>30.375</v>
      </c>
      <c r="C1608" s="112">
        <v>31.074999999999999</v>
      </c>
      <c r="D1608" s="112">
        <v>30.8</v>
      </c>
      <c r="E1608" s="112">
        <v>31.1</v>
      </c>
      <c r="F1608" s="112">
        <v>32.35</v>
      </c>
      <c r="G1608" s="112">
        <v>30.375</v>
      </c>
      <c r="H1608" s="113">
        <v>29.175000000000001</v>
      </c>
      <c r="I1608" s="90">
        <f t="shared" si="918"/>
        <v>30.485526315789475</v>
      </c>
      <c r="J1608" s="90">
        <f t="shared" si="919"/>
        <v>31.03157894736842</v>
      </c>
      <c r="K1608" s="114">
        <v>16</v>
      </c>
      <c r="L1608" s="115">
        <v>5.2631578947368418E-2</v>
      </c>
      <c r="M1608" s="90">
        <v>23.47</v>
      </c>
      <c r="N1608" s="90">
        <v>28.16</v>
      </c>
      <c r="O1608" s="90">
        <v>31.54</v>
      </c>
      <c r="P1608" s="90">
        <v>33.159999999999997</v>
      </c>
      <c r="Q1608" s="90">
        <v>30.68</v>
      </c>
      <c r="R1608" s="63">
        <f t="shared" si="907"/>
        <v>13.069999999999993</v>
      </c>
      <c r="S1608" s="64">
        <f t="shared" si="906"/>
        <v>-4.6393498137487332E-2</v>
      </c>
      <c r="T1608" s="65">
        <f t="shared" si="900"/>
        <v>0.83345170454545447</v>
      </c>
      <c r="U1608" s="65">
        <f t="shared" si="900"/>
        <v>0.89283449587824992</v>
      </c>
      <c r="V1608" s="65">
        <f t="shared" si="908"/>
        <v>0.84921592279855251</v>
      </c>
      <c r="W1608" s="65">
        <f t="shared" si="909"/>
        <v>0.91786179921773148</v>
      </c>
      <c r="X1608" s="61">
        <f t="shared" si="920"/>
        <v>2.3045267489711911E-2</v>
      </c>
      <c r="Y1608" s="66">
        <f t="shared" si="910"/>
        <v>-6.1897106109324779E-2</v>
      </c>
      <c r="Z1608" s="61">
        <f t="shared" si="911"/>
        <v>1.7911864992015119E-2</v>
      </c>
      <c r="AA1608" s="67">
        <f t="shared" si="912"/>
        <v>30.485526315789475</v>
      </c>
      <c r="AB1608" s="68">
        <f t="shared" si="913"/>
        <v>7.8657670454545456E-2</v>
      </c>
      <c r="AC1608" s="69">
        <f t="shared" si="914"/>
        <v>8.2582610645933044E-2</v>
      </c>
      <c r="AD1608" s="70">
        <f>_xlfn.PERCENTILE.EXC(AC1608:$AC$5675,0.5)</f>
        <v>8.5671800956426181E-2</v>
      </c>
      <c r="AE1608" s="70">
        <f>_xlfn.PERCENTILE.EXC($AC1608:AC$5675,0.35)</f>
        <v>4.8015168429768718E-2</v>
      </c>
      <c r="AF1608" s="71">
        <f t="shared" si="902"/>
        <v>3.6047554200134939E-2</v>
      </c>
      <c r="AG1608" s="70">
        <f t="shared" si="903"/>
        <v>-0.27366487307327381</v>
      </c>
      <c r="AH1608" s="70">
        <f t="shared" si="904"/>
        <v>-0.29773719104760293</v>
      </c>
      <c r="AI1608" s="61" t="str">
        <f t="shared" si="929"/>
        <v>Safety</v>
      </c>
      <c r="AJ1608" s="68" t="str">
        <f t="shared" si="930"/>
        <v>Short VOL</v>
      </c>
      <c r="AK1608" s="72" t="str">
        <f t="shared" si="931"/>
        <v>00631L</v>
      </c>
      <c r="AL1608" s="73">
        <f t="shared" si="921"/>
        <v>1</v>
      </c>
      <c r="AM1608" s="72" t="str">
        <f t="shared" si="934"/>
        <v>00635U</v>
      </c>
      <c r="AN1608" s="73">
        <f t="shared" si="922"/>
        <v>0</v>
      </c>
      <c r="AO1608" s="74" t="str">
        <f t="shared" si="928"/>
        <v>00631L</v>
      </c>
      <c r="AP1608" s="20">
        <f t="shared" si="923"/>
        <v>1</v>
      </c>
      <c r="AQ1608" s="74" t="str">
        <f t="shared" si="901"/>
        <v>00635U</v>
      </c>
      <c r="AR1608" s="20">
        <f t="shared" si="924"/>
        <v>0</v>
      </c>
      <c r="AS1608" s="74" t="str">
        <f t="shared" si="932"/>
        <v>00635U</v>
      </c>
      <c r="AT1608" s="20">
        <f t="shared" si="925"/>
        <v>0</v>
      </c>
      <c r="AU1608" s="74" t="str">
        <f t="shared" si="915"/>
        <v>00631L</v>
      </c>
      <c r="AV1608" s="20">
        <f t="shared" si="926"/>
        <v>1</v>
      </c>
      <c r="AW1608" s="74" t="str">
        <f t="shared" si="916"/>
        <v>00631L</v>
      </c>
      <c r="AX1608" s="20">
        <f t="shared" si="917"/>
        <v>1</v>
      </c>
      <c r="AY1608" s="20">
        <f t="shared" si="927"/>
        <v>0</v>
      </c>
      <c r="AZ1608" s="57">
        <v>43977</v>
      </c>
      <c r="BA1608" s="75">
        <v>18.739999999999998</v>
      </c>
      <c r="BB1608" s="90">
        <v>19.324999999999999</v>
      </c>
      <c r="BC1608" s="76">
        <f t="shared" si="935"/>
        <v>23.233749999999997</v>
      </c>
      <c r="BD1608" s="76">
        <f t="shared" si="936"/>
        <v>23.155458333333328</v>
      </c>
      <c r="BE1608" s="77">
        <f t="shared" si="905"/>
        <v>-0.16823586377575717</v>
      </c>
      <c r="BF1608" s="77">
        <f t="shared" si="933"/>
        <v>-0.19068758086196369</v>
      </c>
    </row>
    <row r="1609" spans="1:58" s="23" customFormat="1" ht="15.75" customHeight="1" x14ac:dyDescent="0.4">
      <c r="A1609" s="57">
        <v>43972</v>
      </c>
      <c r="B1609" s="112">
        <v>31.024999999999999</v>
      </c>
      <c r="C1609" s="112">
        <v>31.625</v>
      </c>
      <c r="D1609" s="112">
        <v>31.225000000000001</v>
      </c>
      <c r="E1609" s="112">
        <v>31.475000000000001</v>
      </c>
      <c r="F1609" s="112">
        <v>32.625</v>
      </c>
      <c r="G1609" s="112">
        <v>30.625</v>
      </c>
      <c r="H1609" s="113">
        <v>29.524999999999999</v>
      </c>
      <c r="I1609" s="90">
        <f t="shared" si="918"/>
        <v>31.088157894736842</v>
      </c>
      <c r="J1609" s="90">
        <f t="shared" si="919"/>
        <v>31.582894736842107</v>
      </c>
      <c r="K1609" s="114">
        <v>17</v>
      </c>
      <c r="L1609" s="115">
        <v>5.2631578947368418E-2</v>
      </c>
      <c r="M1609" s="90">
        <v>26.15</v>
      </c>
      <c r="N1609" s="90">
        <v>29.53</v>
      </c>
      <c r="O1609" s="90">
        <v>32.380000000000003</v>
      </c>
      <c r="P1609" s="90">
        <v>33.590000000000003</v>
      </c>
      <c r="Q1609" s="90">
        <v>31.13</v>
      </c>
      <c r="R1609" s="63">
        <f t="shared" si="907"/>
        <v>10.29</v>
      </c>
      <c r="S1609" s="64">
        <f t="shared" si="906"/>
        <v>5.5019649874955438E-2</v>
      </c>
      <c r="T1609" s="65">
        <f t="shared" ref="T1609:U1672" si="937">M1609/N1609</f>
        <v>0.88554012868269549</v>
      </c>
      <c r="U1609" s="65">
        <f t="shared" si="937"/>
        <v>0.91198270537368742</v>
      </c>
      <c r="V1609" s="65">
        <f t="shared" si="908"/>
        <v>0.87913069365882701</v>
      </c>
      <c r="W1609" s="65">
        <f t="shared" si="909"/>
        <v>0.94860263411500167</v>
      </c>
      <c r="X1609" s="61">
        <f t="shared" si="920"/>
        <v>1.9339242546333648E-2</v>
      </c>
      <c r="Y1609" s="66">
        <f t="shared" si="910"/>
        <v>-6.1953931691818995E-2</v>
      </c>
      <c r="Z1609" s="61">
        <f t="shared" si="911"/>
        <v>1.5913996698692239E-2</v>
      </c>
      <c r="AA1609" s="67">
        <f t="shared" si="912"/>
        <v>31.088157894736838</v>
      </c>
      <c r="AB1609" s="68">
        <f t="shared" si="913"/>
        <v>5.0626481544192262E-2</v>
      </c>
      <c r="AC1609" s="69">
        <f t="shared" si="914"/>
        <v>5.2765252107579985E-2</v>
      </c>
      <c r="AD1609" s="70">
        <f>_xlfn.PERCENTILE.EXC(AC1609:$AC$5675,0.5)</f>
        <v>8.5731622746185857E-2</v>
      </c>
      <c r="AE1609" s="70">
        <f>_xlfn.PERCENTILE.EXC($AC1609:AC$5675,0.35)</f>
        <v>4.791345899595828E-2</v>
      </c>
      <c r="AF1609" s="71">
        <f t="shared" si="902"/>
        <v>3.6047554200134939E-2</v>
      </c>
      <c r="AG1609" s="70">
        <f t="shared" si="903"/>
        <v>-0.27366487307327381</v>
      </c>
      <c r="AH1609" s="70">
        <f t="shared" si="904"/>
        <v>-0.29773719104760293</v>
      </c>
      <c r="AI1609" s="61" t="str">
        <f t="shared" si="929"/>
        <v>Safety</v>
      </c>
      <c r="AJ1609" s="68" t="str">
        <f t="shared" si="930"/>
        <v>Short VOL</v>
      </c>
      <c r="AK1609" s="72" t="str">
        <f t="shared" si="931"/>
        <v>00631L</v>
      </c>
      <c r="AL1609" s="73">
        <f t="shared" si="921"/>
        <v>1</v>
      </c>
      <c r="AM1609" s="72" t="str">
        <f t="shared" si="934"/>
        <v>00635U</v>
      </c>
      <c r="AN1609" s="73">
        <f t="shared" si="922"/>
        <v>0</v>
      </c>
      <c r="AO1609" s="74" t="str">
        <f t="shared" si="928"/>
        <v>00631L</v>
      </c>
      <c r="AP1609" s="20">
        <f t="shared" si="923"/>
        <v>1</v>
      </c>
      <c r="AQ1609" s="74" t="str">
        <f t="shared" si="901"/>
        <v>00635U</v>
      </c>
      <c r="AR1609" s="20">
        <f t="shared" si="924"/>
        <v>0</v>
      </c>
      <c r="AS1609" s="74" t="str">
        <f t="shared" si="932"/>
        <v>00635U</v>
      </c>
      <c r="AT1609" s="20">
        <f t="shared" si="925"/>
        <v>0</v>
      </c>
      <c r="AU1609" s="74" t="str">
        <f t="shared" si="915"/>
        <v>00631L</v>
      </c>
      <c r="AV1609" s="20">
        <f t="shared" si="926"/>
        <v>1</v>
      </c>
      <c r="AW1609" s="74" t="str">
        <f t="shared" si="916"/>
        <v>00631L</v>
      </c>
      <c r="AX1609" s="20">
        <f t="shared" si="917"/>
        <v>1</v>
      </c>
      <c r="AY1609" s="20">
        <f t="shared" si="927"/>
        <v>0</v>
      </c>
      <c r="AZ1609" s="57">
        <v>43973</v>
      </c>
      <c r="BA1609" s="75">
        <v>18.579999999999998</v>
      </c>
      <c r="BB1609" s="90">
        <v>20.25</v>
      </c>
      <c r="BC1609" s="76">
        <f t="shared" si="935"/>
        <v>23.299166666666665</v>
      </c>
      <c r="BD1609" s="76">
        <f t="shared" si="936"/>
        <v>23.221333333333334</v>
      </c>
      <c r="BE1609" s="77">
        <f t="shared" si="905"/>
        <v>-0.13087020279695261</v>
      </c>
      <c r="BF1609" s="77">
        <f t="shared" si="933"/>
        <v>-0.19987367937528719</v>
      </c>
    </row>
    <row r="1610" spans="1:58" s="23" customFormat="1" ht="15.75" customHeight="1" x14ac:dyDescent="0.4">
      <c r="A1610" s="57">
        <v>43971</v>
      </c>
      <c r="B1610" s="112">
        <v>29.774999999999999</v>
      </c>
      <c r="C1610" s="112">
        <v>30.574999999999999</v>
      </c>
      <c r="D1610" s="112">
        <v>30.324999999999999</v>
      </c>
      <c r="E1610" s="112">
        <v>30.574999999999999</v>
      </c>
      <c r="F1610" s="112">
        <v>31.774999999999999</v>
      </c>
      <c r="G1610" s="112">
        <v>29.925000000000001</v>
      </c>
      <c r="H1610" s="113">
        <v>28.925000000000001</v>
      </c>
      <c r="I1610" s="90">
        <f t="shared" si="918"/>
        <v>29.817105263157892</v>
      </c>
      <c r="J1610" s="90">
        <f t="shared" si="919"/>
        <v>30.561842105263157</v>
      </c>
      <c r="K1610" s="114">
        <v>18</v>
      </c>
      <c r="L1610" s="115">
        <v>5.2631578947368418E-2</v>
      </c>
      <c r="M1610" s="90">
        <v>24.93</v>
      </c>
      <c r="N1610" s="90">
        <v>27.99</v>
      </c>
      <c r="O1610" s="90">
        <v>31.11</v>
      </c>
      <c r="P1610" s="90">
        <v>32.450000000000003</v>
      </c>
      <c r="Q1610" s="90">
        <v>30.31</v>
      </c>
      <c r="R1610" s="63">
        <f t="shared" si="907"/>
        <v>10.64</v>
      </c>
      <c r="S1610" s="64">
        <f t="shared" si="906"/>
        <v>-8.3196855551916235E-2</v>
      </c>
      <c r="T1610" s="65">
        <f t="shared" si="937"/>
        <v>0.89067524115755636</v>
      </c>
      <c r="U1610" s="65">
        <f t="shared" si="937"/>
        <v>0.89971070395371255</v>
      </c>
      <c r="V1610" s="65">
        <f t="shared" si="908"/>
        <v>0.86255778120184889</v>
      </c>
      <c r="W1610" s="65">
        <f t="shared" si="909"/>
        <v>0.92345760475090732</v>
      </c>
      <c r="X1610" s="61">
        <f t="shared" si="920"/>
        <v>2.6868178001679285E-2</v>
      </c>
      <c r="Y1610" s="66">
        <f t="shared" si="910"/>
        <v>-5.3965658217497908E-2</v>
      </c>
      <c r="Z1610" s="61">
        <f t="shared" si="911"/>
        <v>2.4976832443405039E-2</v>
      </c>
      <c r="AA1610" s="67">
        <f t="shared" si="912"/>
        <v>29.817105263157895</v>
      </c>
      <c r="AB1610" s="68">
        <f t="shared" si="913"/>
        <v>6.3772775991425515E-2</v>
      </c>
      <c r="AC1610" s="69">
        <f t="shared" si="914"/>
        <v>6.527707263872444E-2</v>
      </c>
      <c r="AD1610" s="70">
        <f>_xlfn.PERCENTILE.EXC(AC1610:$AC$5675,0.5)</f>
        <v>8.5740811373092918E-2</v>
      </c>
      <c r="AE1610" s="70">
        <f>_xlfn.PERCENTILE.EXC($AC1610:AC$5675,0.35)</f>
        <v>4.7781033978015419E-2</v>
      </c>
      <c r="AF1610" s="71">
        <f t="shared" si="902"/>
        <v>3.6047554200134939E-2</v>
      </c>
      <c r="AG1610" s="70">
        <f t="shared" si="903"/>
        <v>-0.27366487307327381</v>
      </c>
      <c r="AH1610" s="70">
        <f t="shared" si="904"/>
        <v>-0.29773719104760293</v>
      </c>
      <c r="AI1610" s="61" t="str">
        <f t="shared" si="929"/>
        <v>Safety</v>
      </c>
      <c r="AJ1610" s="68" t="str">
        <f t="shared" si="930"/>
        <v>Short VOL</v>
      </c>
      <c r="AK1610" s="72" t="str">
        <f t="shared" si="931"/>
        <v>00631L</v>
      </c>
      <c r="AL1610" s="73">
        <f t="shared" si="921"/>
        <v>1</v>
      </c>
      <c r="AM1610" s="72" t="str">
        <f t="shared" si="934"/>
        <v>00635U</v>
      </c>
      <c r="AN1610" s="73">
        <f t="shared" si="922"/>
        <v>0</v>
      </c>
      <c r="AO1610" s="74" t="str">
        <f t="shared" si="928"/>
        <v>00631L</v>
      </c>
      <c r="AP1610" s="20">
        <f t="shared" si="923"/>
        <v>1</v>
      </c>
      <c r="AQ1610" s="74" t="str">
        <f t="shared" ref="AQ1610:AQ1673" si="938">IF(BB1610&gt;BC1610,IF(BE1610&lt;0.2,"00631L","00635U"),"00635U")</f>
        <v>00635U</v>
      </c>
      <c r="AR1610" s="20">
        <f t="shared" si="924"/>
        <v>0</v>
      </c>
      <c r="AS1610" s="74" t="str">
        <f t="shared" si="932"/>
        <v>00635U</v>
      </c>
      <c r="AT1610" s="20">
        <f t="shared" si="925"/>
        <v>0</v>
      </c>
      <c r="AU1610" s="74" t="str">
        <f t="shared" si="915"/>
        <v>00631L</v>
      </c>
      <c r="AV1610" s="20">
        <f t="shared" si="926"/>
        <v>1</v>
      </c>
      <c r="AW1610" s="74" t="str">
        <f t="shared" si="916"/>
        <v>00631L</v>
      </c>
      <c r="AX1610" s="20">
        <f t="shared" si="917"/>
        <v>1</v>
      </c>
      <c r="AY1610" s="20">
        <f t="shared" si="927"/>
        <v>0</v>
      </c>
      <c r="AZ1610" s="57">
        <v>43972</v>
      </c>
      <c r="BA1610" s="75">
        <v>20</v>
      </c>
      <c r="BB1610" s="90">
        <v>20.537500000000001</v>
      </c>
      <c r="BC1610" s="76">
        <f t="shared" si="935"/>
        <v>23.351874999999996</v>
      </c>
      <c r="BD1610" s="76">
        <f t="shared" si="936"/>
        <v>23.294999999999998</v>
      </c>
      <c r="BE1610" s="77">
        <f t="shared" si="905"/>
        <v>-0.12052030083237407</v>
      </c>
      <c r="BF1610" s="77">
        <f t="shared" si="933"/>
        <v>-0.14144666237389991</v>
      </c>
    </row>
    <row r="1611" spans="1:58" s="23" customFormat="1" ht="15.75" customHeight="1" x14ac:dyDescent="0.4">
      <c r="A1611" s="57">
        <v>43970</v>
      </c>
      <c r="B1611" s="112">
        <v>30.75</v>
      </c>
      <c r="C1611" s="112">
        <v>32.075000000000003</v>
      </c>
      <c r="D1611" s="112">
        <v>31.774999999999999</v>
      </c>
      <c r="E1611" s="112">
        <v>31.274999999999999</v>
      </c>
      <c r="F1611" s="112">
        <v>31.574999999999999</v>
      </c>
      <c r="G1611" s="112">
        <v>32.625</v>
      </c>
      <c r="H1611" s="113">
        <v>30.75</v>
      </c>
      <c r="I1611" s="90">
        <f t="shared" si="918"/>
        <v>32.075000000000003</v>
      </c>
      <c r="J1611" s="90">
        <f t="shared" si="919"/>
        <v>31.774999999999999</v>
      </c>
      <c r="K1611" s="114">
        <v>0</v>
      </c>
      <c r="L1611" s="115">
        <v>0.04</v>
      </c>
      <c r="M1611" s="90">
        <v>28.03</v>
      </c>
      <c r="N1611" s="90">
        <v>30.53</v>
      </c>
      <c r="O1611" s="90">
        <v>32.81</v>
      </c>
      <c r="P1611" s="90">
        <v>33.590000000000003</v>
      </c>
      <c r="Q1611" s="90">
        <v>31.16</v>
      </c>
      <c r="R1611" s="63">
        <f t="shared" si="907"/>
        <v>7.8400000000000034</v>
      </c>
      <c r="S1611" s="64">
        <f t="shared" si="906"/>
        <v>4.1979522184300358E-2</v>
      </c>
      <c r="T1611" s="65">
        <f t="shared" si="937"/>
        <v>0.91811333114968885</v>
      </c>
      <c r="U1611" s="65">
        <f t="shared" si="937"/>
        <v>0.93050899116123131</v>
      </c>
      <c r="V1611" s="65">
        <f t="shared" si="908"/>
        <v>0.90890145876749029</v>
      </c>
      <c r="W1611" s="65">
        <f t="shared" si="909"/>
        <v>0.97978177150192558</v>
      </c>
      <c r="X1611" s="61">
        <f t="shared" si="920"/>
        <v>4.3089430894309035E-2</v>
      </c>
      <c r="Y1611" s="66">
        <f t="shared" si="910"/>
        <v>-1.678657074340523E-2</v>
      </c>
      <c r="Z1611" s="61">
        <f t="shared" si="911"/>
        <v>-9.3530787217460404E-3</v>
      </c>
      <c r="AA1611" s="67">
        <f t="shared" si="912"/>
        <v>32.075000000000003</v>
      </c>
      <c r="AB1611" s="68">
        <f t="shared" si="913"/>
        <v>7.2060268588273451E-3</v>
      </c>
      <c r="AC1611" s="69">
        <f t="shared" si="914"/>
        <v>5.0605961349492357E-2</v>
      </c>
      <c r="AD1611" s="70">
        <f>_xlfn.PERCENTILE.EXC(AC1611:$AC$5675,0.5)</f>
        <v>8.5749999999999993E-2</v>
      </c>
      <c r="AE1611" s="70">
        <f>_xlfn.PERCENTILE.EXC($AC1611:AC$5675,0.35)</f>
        <v>4.7648608960072648E-2</v>
      </c>
      <c r="AF1611" s="71">
        <f t="shared" si="902"/>
        <v>3.6047554200134939E-2</v>
      </c>
      <c r="AG1611" s="70">
        <f t="shared" si="903"/>
        <v>-0.27366487307327381</v>
      </c>
      <c r="AH1611" s="70">
        <f t="shared" si="904"/>
        <v>-0.29773719104760293</v>
      </c>
      <c r="AI1611" s="61" t="str">
        <f t="shared" si="929"/>
        <v>Safety</v>
      </c>
      <c r="AJ1611" s="68" t="str">
        <f t="shared" si="930"/>
        <v>Short VOL</v>
      </c>
      <c r="AK1611" s="72" t="str">
        <f t="shared" si="931"/>
        <v>00631L</v>
      </c>
      <c r="AL1611" s="73">
        <f t="shared" si="921"/>
        <v>1</v>
      </c>
      <c r="AM1611" s="72" t="str">
        <f t="shared" si="934"/>
        <v>00635U</v>
      </c>
      <c r="AN1611" s="73">
        <f t="shared" si="922"/>
        <v>0</v>
      </c>
      <c r="AO1611" s="74" t="str">
        <f t="shared" si="928"/>
        <v>00631L</v>
      </c>
      <c r="AP1611" s="20">
        <f t="shared" si="923"/>
        <v>1</v>
      </c>
      <c r="AQ1611" s="74" t="str">
        <f t="shared" si="938"/>
        <v>00635U</v>
      </c>
      <c r="AR1611" s="20">
        <f t="shared" si="924"/>
        <v>0</v>
      </c>
      <c r="AS1611" s="74" t="str">
        <f t="shared" si="932"/>
        <v>00635U</v>
      </c>
      <c r="AT1611" s="20">
        <f t="shared" si="925"/>
        <v>0</v>
      </c>
      <c r="AU1611" s="74" t="str">
        <f t="shared" si="915"/>
        <v>00631L</v>
      </c>
      <c r="AV1611" s="20">
        <f t="shared" si="926"/>
        <v>1</v>
      </c>
      <c r="AW1611" s="74" t="str">
        <f t="shared" si="916"/>
        <v>00631L</v>
      </c>
      <c r="AX1611" s="20">
        <f t="shared" si="917"/>
        <v>1</v>
      </c>
      <c r="AY1611" s="20">
        <f t="shared" si="927"/>
        <v>0</v>
      </c>
      <c r="AZ1611" s="57">
        <v>43971</v>
      </c>
      <c r="BA1611" s="75">
        <v>19.5</v>
      </c>
      <c r="BB1611" s="90">
        <v>21.324999999999999</v>
      </c>
      <c r="BC1611" s="76">
        <f t="shared" si="935"/>
        <v>23.397291666666664</v>
      </c>
      <c r="BD1611" s="76">
        <f t="shared" si="936"/>
        <v>23.334583333333331</v>
      </c>
      <c r="BE1611" s="77">
        <f t="shared" si="905"/>
        <v>-8.8569724059942762E-2</v>
      </c>
      <c r="BF1611" s="77">
        <f t="shared" si="933"/>
        <v>-0.16433048229559122</v>
      </c>
    </row>
    <row r="1612" spans="1:58" s="23" customFormat="1" ht="15.75" customHeight="1" x14ac:dyDescent="0.4">
      <c r="A1612" s="57">
        <v>43969</v>
      </c>
      <c r="B1612" s="112">
        <v>28.925000000000001</v>
      </c>
      <c r="C1612" s="112">
        <v>30.1</v>
      </c>
      <c r="D1612" s="112">
        <v>30.4</v>
      </c>
      <c r="E1612" s="112">
        <v>30.225000000000001</v>
      </c>
      <c r="F1612" s="112">
        <v>30.524999999999999</v>
      </c>
      <c r="G1612" s="112">
        <v>31.574999999999999</v>
      </c>
      <c r="H1612" s="113">
        <v>29.625</v>
      </c>
      <c r="I1612" s="90">
        <f t="shared" si="918"/>
        <v>30.053000000000001</v>
      </c>
      <c r="J1612" s="90">
        <f t="shared" si="919"/>
        <v>30.387999999999998</v>
      </c>
      <c r="K1612" s="114">
        <v>1</v>
      </c>
      <c r="L1612" s="115">
        <v>0.04</v>
      </c>
      <c r="M1612" s="90">
        <v>27.62</v>
      </c>
      <c r="N1612" s="90">
        <v>29.3</v>
      </c>
      <c r="O1612" s="90">
        <v>31.77</v>
      </c>
      <c r="P1612" s="90">
        <v>33.14</v>
      </c>
      <c r="Q1612" s="90">
        <v>30.89</v>
      </c>
      <c r="R1612" s="63">
        <f t="shared" si="907"/>
        <v>7.9899999999999949</v>
      </c>
      <c r="S1612" s="64">
        <f t="shared" si="906"/>
        <v>-8.1216682345562868E-2</v>
      </c>
      <c r="T1612" s="65">
        <f t="shared" si="937"/>
        <v>0.94266211604095562</v>
      </c>
      <c r="U1612" s="65">
        <f t="shared" si="937"/>
        <v>0.92225369845766447</v>
      </c>
      <c r="V1612" s="65">
        <f t="shared" si="908"/>
        <v>0.88412794206397105</v>
      </c>
      <c r="W1612" s="65">
        <f t="shared" si="909"/>
        <v>0.9485270314017481</v>
      </c>
      <c r="X1612" s="61">
        <f t="shared" si="920"/>
        <v>4.0622299049265363E-2</v>
      </c>
      <c r="Y1612" s="66">
        <f t="shared" si="910"/>
        <v>-1.9851116625310219E-2</v>
      </c>
      <c r="Z1612" s="61">
        <f t="shared" si="911"/>
        <v>1.1146973679832205E-2</v>
      </c>
      <c r="AA1612" s="67">
        <f t="shared" si="912"/>
        <v>30.053000000000001</v>
      </c>
      <c r="AB1612" s="68">
        <f t="shared" si="913"/>
        <v>-1.2798634812286689E-2</v>
      </c>
      <c r="AC1612" s="69">
        <f t="shared" si="914"/>
        <v>2.5699658703071674E-2</v>
      </c>
      <c r="AD1612" s="70">
        <f>_xlfn.PERCENTILE.EXC(AC1612:$AC$5675,0.5)</f>
        <v>8.577374551971316E-2</v>
      </c>
      <c r="AE1612" s="70">
        <f>_xlfn.PERCENTILE.EXC($AC1612:AC$5675,0.35)</f>
        <v>4.758436154361903E-2</v>
      </c>
      <c r="AF1612" s="71">
        <f t="shared" si="902"/>
        <v>3.6047554200134939E-2</v>
      </c>
      <c r="AG1612" s="70">
        <f t="shared" si="903"/>
        <v>-0.27366487307327381</v>
      </c>
      <c r="AH1612" s="70">
        <f t="shared" si="904"/>
        <v>-0.29773719104760293</v>
      </c>
      <c r="AI1612" s="61" t="str">
        <f t="shared" si="929"/>
        <v>Safety</v>
      </c>
      <c r="AJ1612" s="68" t="str">
        <f t="shared" si="930"/>
        <v>Safety</v>
      </c>
      <c r="AK1612" s="72" t="str">
        <f t="shared" si="931"/>
        <v>00635U</v>
      </c>
      <c r="AL1612" s="73">
        <f t="shared" si="921"/>
        <v>0</v>
      </c>
      <c r="AM1612" s="72" t="str">
        <f t="shared" si="934"/>
        <v>00635U</v>
      </c>
      <c r="AN1612" s="73">
        <f t="shared" si="922"/>
        <v>0</v>
      </c>
      <c r="AO1612" s="74" t="str">
        <f t="shared" si="928"/>
        <v>00635U</v>
      </c>
      <c r="AP1612" s="20">
        <f t="shared" si="923"/>
        <v>0</v>
      </c>
      <c r="AQ1612" s="74" t="str">
        <f t="shared" si="938"/>
        <v>00635U</v>
      </c>
      <c r="AR1612" s="20">
        <f t="shared" si="924"/>
        <v>0</v>
      </c>
      <c r="AS1612" s="74" t="str">
        <f t="shared" si="932"/>
        <v>00635U</v>
      </c>
      <c r="AT1612" s="20">
        <f t="shared" si="925"/>
        <v>0</v>
      </c>
      <c r="AU1612" s="74" t="str">
        <f t="shared" si="915"/>
        <v>00635U</v>
      </c>
      <c r="AV1612" s="20">
        <f t="shared" si="926"/>
        <v>0</v>
      </c>
      <c r="AW1612" s="74" t="str">
        <f t="shared" si="916"/>
        <v>00635U</v>
      </c>
      <c r="AX1612" s="20">
        <f t="shared" si="917"/>
        <v>0</v>
      </c>
      <c r="AY1612" s="20">
        <f t="shared" si="927"/>
        <v>1</v>
      </c>
      <c r="AZ1612" s="57">
        <v>43970</v>
      </c>
      <c r="BA1612" s="75">
        <v>21.13</v>
      </c>
      <c r="BB1612" s="90">
        <v>21.574999999999999</v>
      </c>
      <c r="BC1612" s="76">
        <f t="shared" si="935"/>
        <v>23.42895833333333</v>
      </c>
      <c r="BD1612" s="76">
        <f t="shared" si="936"/>
        <v>23.394041666666666</v>
      </c>
      <c r="BE1612" s="77">
        <f t="shared" si="905"/>
        <v>-7.9131061097822239E-2</v>
      </c>
      <c r="BF1612" s="77">
        <f t="shared" si="933"/>
        <v>-9.6778560067823566E-2</v>
      </c>
    </row>
    <row r="1613" spans="1:58" s="23" customFormat="1" ht="15.75" customHeight="1" x14ac:dyDescent="0.4">
      <c r="A1613" s="57">
        <v>43966</v>
      </c>
      <c r="B1613" s="112">
        <v>32.125</v>
      </c>
      <c r="C1613" s="112">
        <v>32.725000000000001</v>
      </c>
      <c r="D1613" s="112">
        <v>32.575000000000003</v>
      </c>
      <c r="E1613" s="112">
        <v>32.075000000000003</v>
      </c>
      <c r="F1613" s="112">
        <v>32.375</v>
      </c>
      <c r="G1613" s="112">
        <v>33.325000000000003</v>
      </c>
      <c r="H1613" s="113">
        <v>31.3</v>
      </c>
      <c r="I1613" s="90">
        <f t="shared" si="918"/>
        <v>32.677</v>
      </c>
      <c r="J1613" s="90">
        <f t="shared" si="919"/>
        <v>32.587000000000003</v>
      </c>
      <c r="K1613" s="114">
        <v>2</v>
      </c>
      <c r="L1613" s="115">
        <v>0.04</v>
      </c>
      <c r="M1613" s="90">
        <v>29.71</v>
      </c>
      <c r="N1613" s="90">
        <v>31.89</v>
      </c>
      <c r="O1613" s="90">
        <v>34.51</v>
      </c>
      <c r="P1613" s="90">
        <v>35.57</v>
      </c>
      <c r="Q1613" s="90">
        <v>32.83</v>
      </c>
      <c r="R1613" s="63">
        <f t="shared" si="907"/>
        <v>8.4799999999999969</v>
      </c>
      <c r="S1613" s="64">
        <f t="shared" si="906"/>
        <v>-2.2079116835326554E-2</v>
      </c>
      <c r="T1613" s="65">
        <f t="shared" si="937"/>
        <v>0.93164001254311701</v>
      </c>
      <c r="U1613" s="65">
        <f t="shared" si="937"/>
        <v>0.92407997681831355</v>
      </c>
      <c r="V1613" s="65">
        <f t="shared" si="908"/>
        <v>0.89654202980039355</v>
      </c>
      <c r="W1613" s="65">
        <f t="shared" si="909"/>
        <v>0.97136765153822735</v>
      </c>
      <c r="X1613" s="61">
        <f t="shared" si="920"/>
        <v>1.8677042801556465E-2</v>
      </c>
      <c r="Y1613" s="66">
        <f t="shared" si="910"/>
        <v>-2.4162120031176994E-2</v>
      </c>
      <c r="Z1613" s="61">
        <f t="shared" si="911"/>
        <v>-2.7542308045413076E-3</v>
      </c>
      <c r="AA1613" s="67">
        <f t="shared" si="912"/>
        <v>32.677</v>
      </c>
      <c r="AB1613" s="68">
        <f t="shared" si="913"/>
        <v>7.3690812166823279E-3</v>
      </c>
      <c r="AC1613" s="69">
        <f t="shared" si="914"/>
        <v>2.4678582627782972E-2</v>
      </c>
      <c r="AD1613" s="70">
        <f>_xlfn.PERCENTILE.EXC(AC1613:$AC$5675,0.5)</f>
        <v>8.5797491039426327E-2</v>
      </c>
      <c r="AE1613" s="70">
        <f>_xlfn.PERCENTILE.EXC($AC1613:AC$5675,0.35)</f>
        <v>4.7762116118309321E-2</v>
      </c>
      <c r="AF1613" s="71">
        <f t="shared" si="902"/>
        <v>3.6182007655459723E-2</v>
      </c>
      <c r="AG1613" s="70">
        <f t="shared" si="903"/>
        <v>-0.27366487307327381</v>
      </c>
      <c r="AH1613" s="70">
        <f t="shared" si="904"/>
        <v>-0.29773719104760293</v>
      </c>
      <c r="AI1613" s="61" t="str">
        <f t="shared" si="929"/>
        <v>Safety</v>
      </c>
      <c r="AJ1613" s="68" t="str">
        <f t="shared" si="930"/>
        <v>Safety</v>
      </c>
      <c r="AK1613" s="72" t="str">
        <f t="shared" si="931"/>
        <v>00635U</v>
      </c>
      <c r="AL1613" s="73">
        <f t="shared" si="921"/>
        <v>0</v>
      </c>
      <c r="AM1613" s="72" t="str">
        <f t="shared" si="934"/>
        <v>00635U</v>
      </c>
      <c r="AN1613" s="73">
        <f t="shared" si="922"/>
        <v>0</v>
      </c>
      <c r="AO1613" s="74" t="str">
        <f t="shared" si="928"/>
        <v>00635U</v>
      </c>
      <c r="AP1613" s="20">
        <f t="shared" si="923"/>
        <v>0</v>
      </c>
      <c r="AQ1613" s="74" t="str">
        <f t="shared" si="938"/>
        <v>00635U</v>
      </c>
      <c r="AR1613" s="20">
        <f t="shared" si="924"/>
        <v>0</v>
      </c>
      <c r="AS1613" s="74" t="str">
        <f t="shared" si="932"/>
        <v>00635U</v>
      </c>
      <c r="AT1613" s="20">
        <f t="shared" si="925"/>
        <v>0</v>
      </c>
      <c r="AU1613" s="74" t="str">
        <f t="shared" si="915"/>
        <v>00635U</v>
      </c>
      <c r="AV1613" s="20">
        <f t="shared" si="926"/>
        <v>0</v>
      </c>
      <c r="AW1613" s="74" t="str">
        <f t="shared" si="916"/>
        <v>00635U</v>
      </c>
      <c r="AX1613" s="20">
        <f t="shared" si="917"/>
        <v>0</v>
      </c>
      <c r="AY1613" s="20">
        <f t="shared" si="927"/>
        <v>1</v>
      </c>
      <c r="AZ1613" s="57">
        <v>43969</v>
      </c>
      <c r="BA1613" s="75">
        <v>21.61</v>
      </c>
      <c r="BB1613" s="90">
        <v>21.462499999999999</v>
      </c>
      <c r="BC1613" s="76">
        <f t="shared" si="935"/>
        <v>23.451458333333328</v>
      </c>
      <c r="BD1613" s="76">
        <f t="shared" si="936"/>
        <v>23.429541666666662</v>
      </c>
      <c r="BE1613" s="77">
        <f t="shared" si="905"/>
        <v>-8.4811712135883358E-2</v>
      </c>
      <c r="BF1613" s="77">
        <f t="shared" si="933"/>
        <v>-7.7660147712378613E-2</v>
      </c>
    </row>
    <row r="1614" spans="1:58" s="23" customFormat="1" ht="15.75" customHeight="1" x14ac:dyDescent="0.4">
      <c r="A1614" s="57">
        <v>43965</v>
      </c>
      <c r="B1614" s="112">
        <v>32.375</v>
      </c>
      <c r="C1614" s="112">
        <v>32.924999999999997</v>
      </c>
      <c r="D1614" s="112">
        <v>32.625</v>
      </c>
      <c r="E1614" s="112">
        <v>32.049999999999997</v>
      </c>
      <c r="F1614" s="112">
        <v>32.125</v>
      </c>
      <c r="G1614" s="112">
        <v>33.15</v>
      </c>
      <c r="H1614" s="113">
        <v>30.824999999999999</v>
      </c>
      <c r="I1614" s="90">
        <f t="shared" si="918"/>
        <v>32.858999999999995</v>
      </c>
      <c r="J1614" s="90">
        <f t="shared" si="919"/>
        <v>32.661000000000001</v>
      </c>
      <c r="K1614" s="114">
        <v>3</v>
      </c>
      <c r="L1614" s="115">
        <v>0.04</v>
      </c>
      <c r="M1614" s="90">
        <v>31.66</v>
      </c>
      <c r="N1614" s="90">
        <v>32.61</v>
      </c>
      <c r="O1614" s="90">
        <v>34.9</v>
      </c>
      <c r="P1614" s="90">
        <v>35.659999999999997</v>
      </c>
      <c r="Q1614" s="90">
        <v>32.729999999999997</v>
      </c>
      <c r="R1614" s="63">
        <f t="shared" si="907"/>
        <v>6.2900000000000063</v>
      </c>
      <c r="S1614" s="64">
        <f t="shared" si="906"/>
        <v>-7.568027210884358E-2</v>
      </c>
      <c r="T1614" s="65">
        <f t="shared" si="937"/>
        <v>0.97086783195338855</v>
      </c>
      <c r="U1614" s="65">
        <f t="shared" si="937"/>
        <v>0.93438395415472786</v>
      </c>
      <c r="V1614" s="65">
        <f t="shared" si="908"/>
        <v>0.91446999439147514</v>
      </c>
      <c r="W1614" s="65">
        <f t="shared" si="909"/>
        <v>0.99633363886342807</v>
      </c>
      <c r="X1614" s="61">
        <f t="shared" si="920"/>
        <v>1.69884169884169E-2</v>
      </c>
      <c r="Y1614" s="66">
        <f t="shared" si="910"/>
        <v>-3.8221528861154382E-2</v>
      </c>
      <c r="Z1614" s="61">
        <f t="shared" si="911"/>
        <v>-6.0257463708570961E-3</v>
      </c>
      <c r="AA1614" s="67">
        <f t="shared" si="912"/>
        <v>32.858999999999995</v>
      </c>
      <c r="AB1614" s="68">
        <f t="shared" si="913"/>
        <v>-7.2063784115301878E-3</v>
      </c>
      <c r="AC1614" s="69">
        <f t="shared" si="914"/>
        <v>7.6356945722169649E-3</v>
      </c>
      <c r="AD1614" s="70">
        <f>_xlfn.PERCENTILE.EXC(AC1614:$AC$5675,0.5)</f>
        <v>8.5812758258566713E-2</v>
      </c>
      <c r="AE1614" s="70">
        <f>_xlfn.PERCENTILE.EXC($AC1614:AC$5675,0.35)</f>
        <v>4.7997809766444743E-2</v>
      </c>
      <c r="AF1614" s="71">
        <f t="shared" ref="AF1614:AF1677" si="939">_xlfn.PERCENTILE.EXC($AC1614:$AC2614,0.28)</f>
        <v>3.6290708788083756E-2</v>
      </c>
      <c r="AG1614" s="70">
        <f t="shared" ref="AG1614:AG1677" si="940">_xlfn.PERCENTILE.EXC($AC1614:$AC2614,0.01)</f>
        <v>-0.27366487307327381</v>
      </c>
      <c r="AH1614" s="70">
        <f t="shared" ref="AH1614:AH1677" si="941">_xlfn.PERCENTILE.EXC($AC1614:$AC2614,0.005)</f>
        <v>-0.29773719104760293</v>
      </c>
      <c r="AI1614" s="61" t="str">
        <f t="shared" si="929"/>
        <v>Safety</v>
      </c>
      <c r="AJ1614" s="68" t="str">
        <f t="shared" si="930"/>
        <v>Safety</v>
      </c>
      <c r="AK1614" s="72" t="str">
        <f t="shared" si="931"/>
        <v>00635U</v>
      </c>
      <c r="AL1614" s="73">
        <f t="shared" si="921"/>
        <v>0</v>
      </c>
      <c r="AM1614" s="72" t="str">
        <f t="shared" si="934"/>
        <v>00635U</v>
      </c>
      <c r="AN1614" s="73">
        <f t="shared" si="922"/>
        <v>0</v>
      </c>
      <c r="AO1614" s="74" t="str">
        <f t="shared" si="928"/>
        <v>00635U</v>
      </c>
      <c r="AP1614" s="20">
        <f t="shared" si="923"/>
        <v>0</v>
      </c>
      <c r="AQ1614" s="74" t="str">
        <f t="shared" si="938"/>
        <v>00635U</v>
      </c>
      <c r="AR1614" s="20">
        <f t="shared" si="924"/>
        <v>0</v>
      </c>
      <c r="AS1614" s="74" t="str">
        <f t="shared" si="932"/>
        <v>00635U</v>
      </c>
      <c r="AT1614" s="20">
        <f t="shared" si="925"/>
        <v>0</v>
      </c>
      <c r="AU1614" s="74" t="str">
        <f t="shared" si="915"/>
        <v>00635U</v>
      </c>
      <c r="AV1614" s="20">
        <f t="shared" si="926"/>
        <v>0</v>
      </c>
      <c r="AW1614" s="74" t="str">
        <f t="shared" si="916"/>
        <v>00635U</v>
      </c>
      <c r="AX1614" s="20">
        <f t="shared" si="917"/>
        <v>0</v>
      </c>
      <c r="AY1614" s="20">
        <f t="shared" si="927"/>
        <v>1</v>
      </c>
      <c r="AZ1614" s="57">
        <v>43966</v>
      </c>
      <c r="BA1614" s="75">
        <v>21.25</v>
      </c>
      <c r="BB1614" s="90">
        <v>22.087499999999999</v>
      </c>
      <c r="BC1614" s="76">
        <f t="shared" si="935"/>
        <v>23.477291666666659</v>
      </c>
      <c r="BD1614" s="76">
        <f t="shared" si="936"/>
        <v>23.447916666666664</v>
      </c>
      <c r="BE1614" s="77">
        <f t="shared" si="905"/>
        <v>-5.9197273961540599E-2</v>
      </c>
      <c r="BF1614" s="77">
        <f t="shared" si="933"/>
        <v>-9.3736117281208259E-2</v>
      </c>
    </row>
    <row r="1615" spans="1:58" s="23" customFormat="1" ht="15.75" customHeight="1" x14ac:dyDescent="0.4">
      <c r="A1615" s="57">
        <v>43964</v>
      </c>
      <c r="B1615" s="112">
        <v>35.075000000000003</v>
      </c>
      <c r="C1615" s="112">
        <v>34.924999999999997</v>
      </c>
      <c r="D1615" s="112">
        <v>33.825000000000003</v>
      </c>
      <c r="E1615" s="112">
        <v>32.674999999999997</v>
      </c>
      <c r="F1615" s="112">
        <v>32.6</v>
      </c>
      <c r="G1615" s="112">
        <v>33.774999999999999</v>
      </c>
      <c r="H1615" s="113">
        <v>31.425000000000001</v>
      </c>
      <c r="I1615" s="90">
        <f t="shared" si="918"/>
        <v>34.948999999999998</v>
      </c>
      <c r="J1615" s="90">
        <f t="shared" si="919"/>
        <v>34.001000000000005</v>
      </c>
      <c r="K1615" s="114">
        <v>4</v>
      </c>
      <c r="L1615" s="115">
        <v>0.04</v>
      </c>
      <c r="M1615" s="90">
        <v>34.630000000000003</v>
      </c>
      <c r="N1615" s="90">
        <v>35.28</v>
      </c>
      <c r="O1615" s="90">
        <v>36.51</v>
      </c>
      <c r="P1615" s="90">
        <v>36.72</v>
      </c>
      <c r="Q1615" s="90">
        <v>33.299999999999997</v>
      </c>
      <c r="R1615" s="63">
        <f t="shared" si="907"/>
        <v>3.3199999999999932</v>
      </c>
      <c r="S1615" s="64">
        <f t="shared" si="906"/>
        <v>6.7796610169491581E-2</v>
      </c>
      <c r="T1615" s="65">
        <f t="shared" si="937"/>
        <v>0.98157596371882094</v>
      </c>
      <c r="U1615" s="65">
        <f t="shared" si="937"/>
        <v>0.96631059983566159</v>
      </c>
      <c r="V1615" s="65">
        <f t="shared" si="908"/>
        <v>0.96078431372549022</v>
      </c>
      <c r="W1615" s="65">
        <f t="shared" si="909"/>
        <v>1.0594594594594595</v>
      </c>
      <c r="X1615" s="61">
        <f t="shared" si="920"/>
        <v>-4.2765502494655928E-3</v>
      </c>
      <c r="Y1615" s="66">
        <f t="shared" si="910"/>
        <v>-3.8255547054322769E-2</v>
      </c>
      <c r="Z1615" s="61">
        <f t="shared" si="911"/>
        <v>-2.7125239634896374E-2</v>
      </c>
      <c r="AA1615" s="67">
        <f t="shared" si="912"/>
        <v>34.948999999999998</v>
      </c>
      <c r="AB1615" s="68">
        <f t="shared" si="913"/>
        <v>-5.8106575963718333E-3</v>
      </c>
      <c r="AC1615" s="69">
        <f t="shared" si="914"/>
        <v>-9.3820861678005404E-3</v>
      </c>
      <c r="AD1615" s="70">
        <f>_xlfn.PERCENTILE.EXC(AC1615:$AC$5675,0.5)</f>
        <v>8.5828025477707098E-2</v>
      </c>
      <c r="AE1615" s="70">
        <f>_xlfn.PERCENTILE.EXC($AC1615:AC$5675,0.35)</f>
        <v>4.8110641078050638E-2</v>
      </c>
      <c r="AF1615" s="71">
        <f t="shared" si="939"/>
        <v>3.6490004958118508E-2</v>
      </c>
      <c r="AG1615" s="70">
        <f t="shared" si="940"/>
        <v>-0.27366487307327381</v>
      </c>
      <c r="AH1615" s="70">
        <f t="shared" si="941"/>
        <v>-0.29773719104760293</v>
      </c>
      <c r="AI1615" s="61" t="str">
        <f t="shared" si="929"/>
        <v>Safety</v>
      </c>
      <c r="AJ1615" s="68" t="str">
        <f t="shared" si="930"/>
        <v>Safety</v>
      </c>
      <c r="AK1615" s="72" t="str">
        <f t="shared" si="931"/>
        <v>00635U</v>
      </c>
      <c r="AL1615" s="73">
        <f t="shared" si="921"/>
        <v>0</v>
      </c>
      <c r="AM1615" s="72" t="str">
        <f t="shared" si="934"/>
        <v>00635U</v>
      </c>
      <c r="AN1615" s="73">
        <f t="shared" si="922"/>
        <v>0</v>
      </c>
      <c r="AO1615" s="74" t="str">
        <f t="shared" si="928"/>
        <v>00635U</v>
      </c>
      <c r="AP1615" s="20">
        <f t="shared" si="923"/>
        <v>0</v>
      </c>
      <c r="AQ1615" s="74" t="str">
        <f t="shared" si="938"/>
        <v>00635U</v>
      </c>
      <c r="AR1615" s="20">
        <f t="shared" si="924"/>
        <v>0</v>
      </c>
      <c r="AS1615" s="74" t="str">
        <f t="shared" si="932"/>
        <v>00635U</v>
      </c>
      <c r="AT1615" s="20">
        <f t="shared" si="925"/>
        <v>0</v>
      </c>
      <c r="AU1615" s="74" t="str">
        <f t="shared" si="915"/>
        <v>00635U</v>
      </c>
      <c r="AV1615" s="20">
        <f t="shared" si="926"/>
        <v>0</v>
      </c>
      <c r="AW1615" s="74" t="str">
        <f t="shared" si="916"/>
        <v>00635U</v>
      </c>
      <c r="AX1615" s="20">
        <f t="shared" si="917"/>
        <v>0</v>
      </c>
      <c r="AY1615" s="20">
        <f t="shared" si="927"/>
        <v>1</v>
      </c>
      <c r="AZ1615" s="57">
        <v>43965</v>
      </c>
      <c r="BA1615" s="75">
        <v>21.7</v>
      </c>
      <c r="BB1615" s="90">
        <v>22.55</v>
      </c>
      <c r="BC1615" s="76">
        <f t="shared" si="935"/>
        <v>23.492708333333329</v>
      </c>
      <c r="BD1615" s="76">
        <f t="shared" si="936"/>
        <v>23.470833333333324</v>
      </c>
      <c r="BE1615" s="77">
        <f t="shared" si="905"/>
        <v>-4.0127699197445819E-2</v>
      </c>
      <c r="BF1615" s="77">
        <f t="shared" si="933"/>
        <v>-7.544825137582073E-2</v>
      </c>
    </row>
    <row r="1616" spans="1:58" s="23" customFormat="1" ht="15.75" customHeight="1" x14ac:dyDescent="0.4">
      <c r="A1616" s="57">
        <v>43963</v>
      </c>
      <c r="B1616" s="112">
        <v>33.075000000000003</v>
      </c>
      <c r="C1616" s="112">
        <v>32.924999999999997</v>
      </c>
      <c r="D1616" s="112">
        <v>32.325000000000003</v>
      </c>
      <c r="E1616" s="112">
        <v>31.7</v>
      </c>
      <c r="F1616" s="112">
        <v>31.65</v>
      </c>
      <c r="G1616" s="112">
        <v>32.725000000000001</v>
      </c>
      <c r="H1616" s="113">
        <v>30.475000000000001</v>
      </c>
      <c r="I1616" s="90">
        <f t="shared" si="918"/>
        <v>32.954999999999998</v>
      </c>
      <c r="J1616" s="90">
        <f t="shared" si="919"/>
        <v>32.445</v>
      </c>
      <c r="K1616" s="114">
        <v>5</v>
      </c>
      <c r="L1616" s="115">
        <v>0.04</v>
      </c>
      <c r="M1616" s="90">
        <v>33.36</v>
      </c>
      <c r="N1616" s="90">
        <v>33.04</v>
      </c>
      <c r="O1616" s="90">
        <v>34.26</v>
      </c>
      <c r="P1616" s="90">
        <v>34.770000000000003</v>
      </c>
      <c r="Q1616" s="90">
        <v>31.99</v>
      </c>
      <c r="R1616" s="63">
        <f t="shared" si="907"/>
        <v>2.6299999999999955</v>
      </c>
      <c r="S1616" s="64">
        <f t="shared" si="906"/>
        <v>0.19840406238665212</v>
      </c>
      <c r="T1616" s="65">
        <f t="shared" si="937"/>
        <v>1.0096852300242132</v>
      </c>
      <c r="U1616" s="65">
        <f t="shared" si="937"/>
        <v>0.96438995913601866</v>
      </c>
      <c r="V1616" s="65">
        <f t="shared" si="908"/>
        <v>0.95024446361806147</v>
      </c>
      <c r="W1616" s="65">
        <f t="shared" si="909"/>
        <v>1.0328227571115973</v>
      </c>
      <c r="X1616" s="61">
        <f t="shared" si="920"/>
        <v>-4.5351473922904213E-3</v>
      </c>
      <c r="Y1616" s="66">
        <f t="shared" si="910"/>
        <v>-3.8643533123028324E-2</v>
      </c>
      <c r="Z1616" s="61">
        <f t="shared" si="911"/>
        <v>-1.5475648611743227E-2</v>
      </c>
      <c r="AA1616" s="67">
        <f t="shared" si="912"/>
        <v>32.954999999999998</v>
      </c>
      <c r="AB1616" s="68">
        <f t="shared" si="913"/>
        <v>1.059322033898417E-3</v>
      </c>
      <c r="AC1616" s="69">
        <f t="shared" si="914"/>
        <v>-2.572639225181624E-3</v>
      </c>
      <c r="AD1616" s="70">
        <f>_xlfn.PERCENTILE.EXC(AC1616:$AC$5675,0.5)</f>
        <v>8.5852944036563544E-2</v>
      </c>
      <c r="AE1616" s="70">
        <f>_xlfn.PERCENTILE.EXC($AC1616:AC$5675,0.35)</f>
        <v>4.8191731006495389E-2</v>
      </c>
      <c r="AF1616" s="71">
        <f t="shared" si="939"/>
        <v>3.6731542799695538E-2</v>
      </c>
      <c r="AG1616" s="70">
        <f t="shared" si="940"/>
        <v>-0.27366487307327381</v>
      </c>
      <c r="AH1616" s="70">
        <f t="shared" si="941"/>
        <v>-0.29773719104760293</v>
      </c>
      <c r="AI1616" s="61" t="str">
        <f t="shared" si="929"/>
        <v>Safety</v>
      </c>
      <c r="AJ1616" s="68" t="str">
        <f t="shared" si="930"/>
        <v>Safety</v>
      </c>
      <c r="AK1616" s="72" t="str">
        <f t="shared" si="931"/>
        <v>00635U</v>
      </c>
      <c r="AL1616" s="73">
        <f t="shared" si="921"/>
        <v>0</v>
      </c>
      <c r="AM1616" s="72" t="str">
        <f t="shared" si="934"/>
        <v>00635U</v>
      </c>
      <c r="AN1616" s="73">
        <f t="shared" si="922"/>
        <v>0</v>
      </c>
      <c r="AO1616" s="74" t="str">
        <f t="shared" si="928"/>
        <v>00635U</v>
      </c>
      <c r="AP1616" s="20">
        <f t="shared" si="923"/>
        <v>0</v>
      </c>
      <c r="AQ1616" s="74" t="str">
        <f t="shared" si="938"/>
        <v>00635U</v>
      </c>
      <c r="AR1616" s="20">
        <f t="shared" si="924"/>
        <v>0</v>
      </c>
      <c r="AS1616" s="74" t="str">
        <f t="shared" si="932"/>
        <v>00635U</v>
      </c>
      <c r="AT1616" s="20">
        <f t="shared" si="925"/>
        <v>0</v>
      </c>
      <c r="AU1616" s="74" t="str">
        <f t="shared" si="915"/>
        <v>00635U</v>
      </c>
      <c r="AV1616" s="20">
        <f t="shared" si="926"/>
        <v>0</v>
      </c>
      <c r="AW1616" s="74" t="str">
        <f t="shared" si="916"/>
        <v>00635U</v>
      </c>
      <c r="AX1616" s="20">
        <f t="shared" si="917"/>
        <v>0</v>
      </c>
      <c r="AY1616" s="20">
        <f t="shared" si="927"/>
        <v>1</v>
      </c>
      <c r="AZ1616" s="57">
        <v>43964</v>
      </c>
      <c r="BA1616" s="75">
        <v>22.41</v>
      </c>
      <c r="BB1616" s="90">
        <v>22.3</v>
      </c>
      <c r="BC1616" s="76">
        <f t="shared" si="935"/>
        <v>23.498124999999995</v>
      </c>
      <c r="BD1616" s="76">
        <f t="shared" si="936"/>
        <v>23.490374999999993</v>
      </c>
      <c r="BE1616" s="77">
        <f t="shared" si="905"/>
        <v>-5.0988110753517321E-2</v>
      </c>
      <c r="BF1616" s="77">
        <f t="shared" si="933"/>
        <v>-4.5992241503168566E-2</v>
      </c>
    </row>
    <row r="1617" spans="1:58" s="23" customFormat="1" ht="15.75" customHeight="1" x14ac:dyDescent="0.4">
      <c r="A1617" s="57">
        <v>43962</v>
      </c>
      <c r="B1617" s="112">
        <v>27.824999999999999</v>
      </c>
      <c r="C1617" s="112">
        <v>29.024999999999999</v>
      </c>
      <c r="D1617" s="112">
        <v>29.425000000000001</v>
      </c>
      <c r="E1617" s="112">
        <v>29.274999999999999</v>
      </c>
      <c r="F1617" s="112">
        <v>29.375</v>
      </c>
      <c r="G1617" s="112">
        <v>30.55</v>
      </c>
      <c r="H1617" s="113">
        <v>28.425000000000001</v>
      </c>
      <c r="I1617" s="90">
        <f t="shared" si="918"/>
        <v>28.736999999999998</v>
      </c>
      <c r="J1617" s="90">
        <f t="shared" si="919"/>
        <v>29.329000000000001</v>
      </c>
      <c r="K1617" s="114">
        <v>6</v>
      </c>
      <c r="L1617" s="115">
        <v>0.04</v>
      </c>
      <c r="M1617" s="90">
        <v>26.17</v>
      </c>
      <c r="N1617" s="90">
        <v>27.57</v>
      </c>
      <c r="O1617" s="90">
        <v>30.39</v>
      </c>
      <c r="P1617" s="90">
        <v>32.130000000000003</v>
      </c>
      <c r="Q1617" s="90">
        <v>30.27</v>
      </c>
      <c r="R1617" s="63">
        <f t="shared" si="907"/>
        <v>8.7800000000000011</v>
      </c>
      <c r="S1617" s="64">
        <f t="shared" si="906"/>
        <v>-1.4653323802716231E-2</v>
      </c>
      <c r="T1617" s="65">
        <f t="shared" si="937"/>
        <v>0.94922016684802324</v>
      </c>
      <c r="U1617" s="65">
        <f t="shared" si="937"/>
        <v>0.90720631786771966</v>
      </c>
      <c r="V1617" s="65">
        <f t="shared" si="908"/>
        <v>0.85807656395891685</v>
      </c>
      <c r="W1617" s="65">
        <f t="shared" si="909"/>
        <v>0.91080277502477702</v>
      </c>
      <c r="X1617" s="61">
        <f t="shared" si="920"/>
        <v>4.3126684636118573E-2</v>
      </c>
      <c r="Y1617" s="66">
        <f t="shared" si="910"/>
        <v>-2.9035012809564404E-2</v>
      </c>
      <c r="Z1617" s="61">
        <f t="shared" si="911"/>
        <v>2.0600619410516142E-2</v>
      </c>
      <c r="AA1617" s="67">
        <f t="shared" si="912"/>
        <v>28.736999999999998</v>
      </c>
      <c r="AB1617" s="68">
        <f t="shared" si="913"/>
        <v>9.2491838955385923E-3</v>
      </c>
      <c r="AC1617" s="69">
        <f t="shared" si="914"/>
        <v>4.2328618063112007E-2</v>
      </c>
      <c r="AD1617" s="70">
        <f>_xlfn.PERCENTILE.EXC(AC1617:$AC$5675,0.5)</f>
        <v>8.5877862595420004E-2</v>
      </c>
      <c r="AE1617" s="70">
        <f>_xlfn.PERCENTILE.EXC($AC1617:AC$5675,0.35)</f>
        <v>4.8245614035087661E-2</v>
      </c>
      <c r="AF1617" s="71">
        <f t="shared" si="939"/>
        <v>3.6971996677966544E-2</v>
      </c>
      <c r="AG1617" s="70">
        <f t="shared" si="940"/>
        <v>-0.27366487307327381</v>
      </c>
      <c r="AH1617" s="70">
        <f t="shared" si="941"/>
        <v>-0.29773719104760293</v>
      </c>
      <c r="AI1617" s="61" t="str">
        <f t="shared" si="929"/>
        <v>Safety</v>
      </c>
      <c r="AJ1617" s="68" t="str">
        <f t="shared" si="930"/>
        <v>Short VOL</v>
      </c>
      <c r="AK1617" s="72" t="str">
        <f t="shared" si="931"/>
        <v>00631L</v>
      </c>
      <c r="AL1617" s="73">
        <f t="shared" si="921"/>
        <v>1</v>
      </c>
      <c r="AM1617" s="72" t="str">
        <f t="shared" si="934"/>
        <v>00635U</v>
      </c>
      <c r="AN1617" s="73">
        <f t="shared" si="922"/>
        <v>0</v>
      </c>
      <c r="AO1617" s="74" t="str">
        <f t="shared" si="928"/>
        <v>00631L</v>
      </c>
      <c r="AP1617" s="20">
        <f t="shared" si="923"/>
        <v>1</v>
      </c>
      <c r="AQ1617" s="74" t="str">
        <f t="shared" si="938"/>
        <v>00635U</v>
      </c>
      <c r="AR1617" s="20">
        <f t="shared" si="924"/>
        <v>0</v>
      </c>
      <c r="AS1617" s="74" t="str">
        <f t="shared" si="932"/>
        <v>00635U</v>
      </c>
      <c r="AT1617" s="20">
        <f t="shared" si="925"/>
        <v>0</v>
      </c>
      <c r="AU1617" s="74" t="str">
        <f t="shared" si="915"/>
        <v>00631L</v>
      </c>
      <c r="AV1617" s="20">
        <f t="shared" si="926"/>
        <v>1</v>
      </c>
      <c r="AW1617" s="74" t="str">
        <f t="shared" si="916"/>
        <v>00635U</v>
      </c>
      <c r="AX1617" s="20">
        <f t="shared" si="917"/>
        <v>0</v>
      </c>
      <c r="AY1617" s="20">
        <f t="shared" si="927"/>
        <v>0</v>
      </c>
      <c r="AZ1617" s="57">
        <v>43963</v>
      </c>
      <c r="BA1617" s="75">
        <v>22.45</v>
      </c>
      <c r="BB1617" s="90">
        <v>22.15</v>
      </c>
      <c r="BC1617" s="76">
        <f t="shared" si="935"/>
        <v>23.513749999999995</v>
      </c>
      <c r="BD1617" s="76">
        <f t="shared" si="936"/>
        <v>23.500624999999996</v>
      </c>
      <c r="BE1617" s="77">
        <f t="shared" ref="BE1617:BE1680" si="942">(BB1617-BC1617)/BC1617</f>
        <v>-5.7997979905374357E-2</v>
      </c>
      <c r="BF1617" s="77">
        <f t="shared" si="933"/>
        <v>-4.4706257812292087E-2</v>
      </c>
    </row>
    <row r="1618" spans="1:58" s="23" customFormat="1" ht="15.75" customHeight="1" x14ac:dyDescent="0.4">
      <c r="A1618" s="57">
        <v>43959</v>
      </c>
      <c r="B1618" s="112">
        <v>29.324999999999999</v>
      </c>
      <c r="C1618" s="112">
        <v>30.725000000000001</v>
      </c>
      <c r="D1618" s="112">
        <v>30.574999999999999</v>
      </c>
      <c r="E1618" s="112">
        <v>30.15</v>
      </c>
      <c r="F1618" s="112">
        <v>30.074999999999999</v>
      </c>
      <c r="G1618" s="112">
        <v>31.074999999999999</v>
      </c>
      <c r="H1618" s="113">
        <v>28.95</v>
      </c>
      <c r="I1618" s="90">
        <f t="shared" si="918"/>
        <v>30.333000000000002</v>
      </c>
      <c r="J1618" s="90">
        <f t="shared" si="919"/>
        <v>30.617000000000001</v>
      </c>
      <c r="K1618" s="114">
        <v>7</v>
      </c>
      <c r="L1618" s="115">
        <v>0.04</v>
      </c>
      <c r="M1618" s="90">
        <v>24.89</v>
      </c>
      <c r="N1618" s="90">
        <v>27.98</v>
      </c>
      <c r="O1618" s="90">
        <v>31.64</v>
      </c>
      <c r="P1618" s="90">
        <v>32.729999999999997</v>
      </c>
      <c r="Q1618" s="90">
        <v>30.67</v>
      </c>
      <c r="R1618" s="63">
        <f t="shared" si="907"/>
        <v>11.5</v>
      </c>
      <c r="S1618" s="64">
        <f t="shared" ref="S1618:S1681" si="943">(N1618-N1619)/N1619</f>
        <v>-0.11005089058524176</v>
      </c>
      <c r="T1618" s="65">
        <f t="shared" si="937"/>
        <v>0.8895639742673338</v>
      </c>
      <c r="U1618" s="65">
        <f t="shared" si="937"/>
        <v>0.88432364096080907</v>
      </c>
      <c r="V1618" s="65">
        <f t="shared" si="908"/>
        <v>0.85487320501069364</v>
      </c>
      <c r="W1618" s="65">
        <f t="shared" si="909"/>
        <v>0.91229214215846099</v>
      </c>
      <c r="X1618" s="61">
        <f t="shared" si="920"/>
        <v>4.7740835464620705E-2</v>
      </c>
      <c r="Y1618" s="66">
        <f t="shared" si="910"/>
        <v>-3.98009950248756E-2</v>
      </c>
      <c r="Z1618" s="61">
        <f t="shared" si="911"/>
        <v>9.3627402498928196E-3</v>
      </c>
      <c r="AA1618" s="67">
        <f t="shared" si="912"/>
        <v>30.332999999999998</v>
      </c>
      <c r="AB1618" s="68">
        <f t="shared" si="913"/>
        <v>4.8070050035739775E-2</v>
      </c>
      <c r="AC1618" s="69">
        <f t="shared" si="914"/>
        <v>8.4095782701929883E-2</v>
      </c>
      <c r="AD1618" s="70">
        <f>_xlfn.PERCENTILE.EXC(AC1618:$AC$5675,0.5)</f>
        <v>8.5968191194439783E-2</v>
      </c>
      <c r="AE1618" s="70">
        <f>_xlfn.PERCENTILE.EXC($AC1618:AC$5675,0.35)</f>
        <v>4.8299482354141179E-2</v>
      </c>
      <c r="AF1618" s="71">
        <f t="shared" si="939"/>
        <v>3.6971996677966544E-2</v>
      </c>
      <c r="AG1618" s="70">
        <f t="shared" si="940"/>
        <v>-0.27366487307327381</v>
      </c>
      <c r="AH1618" s="70">
        <f t="shared" si="941"/>
        <v>-0.29773719104760293</v>
      </c>
      <c r="AI1618" s="61" t="str">
        <f t="shared" si="929"/>
        <v>Safety</v>
      </c>
      <c r="AJ1618" s="68" t="str">
        <f t="shared" si="930"/>
        <v>Short VOL</v>
      </c>
      <c r="AK1618" s="72" t="str">
        <f t="shared" si="931"/>
        <v>00631L</v>
      </c>
      <c r="AL1618" s="73">
        <f t="shared" si="921"/>
        <v>1</v>
      </c>
      <c r="AM1618" s="72" t="str">
        <f t="shared" si="934"/>
        <v>00635U</v>
      </c>
      <c r="AN1618" s="73">
        <f t="shared" si="922"/>
        <v>0</v>
      </c>
      <c r="AO1618" s="74" t="str">
        <f t="shared" si="928"/>
        <v>00631L</v>
      </c>
      <c r="AP1618" s="20">
        <f t="shared" si="923"/>
        <v>1</v>
      </c>
      <c r="AQ1618" s="74" t="str">
        <f t="shared" si="938"/>
        <v>00635U</v>
      </c>
      <c r="AR1618" s="20">
        <f t="shared" si="924"/>
        <v>0</v>
      </c>
      <c r="AS1618" s="74" t="str">
        <f t="shared" si="932"/>
        <v>00635U</v>
      </c>
      <c r="AT1618" s="20">
        <f t="shared" si="925"/>
        <v>0</v>
      </c>
      <c r="AU1618" s="74" t="str">
        <f t="shared" si="915"/>
        <v>00631L</v>
      </c>
      <c r="AV1618" s="20">
        <f t="shared" si="926"/>
        <v>1</v>
      </c>
      <c r="AW1618" s="74" t="str">
        <f t="shared" si="916"/>
        <v>00631L</v>
      </c>
      <c r="AX1618" s="20">
        <f t="shared" si="917"/>
        <v>1</v>
      </c>
      <c r="AY1618" s="20">
        <f t="shared" si="927"/>
        <v>0</v>
      </c>
      <c r="AZ1618" s="57">
        <v>43962</v>
      </c>
      <c r="BA1618" s="75">
        <v>22.2</v>
      </c>
      <c r="BB1618" s="90">
        <v>21.837499999999999</v>
      </c>
      <c r="BC1618" s="76">
        <f t="shared" si="935"/>
        <v>23.532916666666662</v>
      </c>
      <c r="BD1618" s="76">
        <f t="shared" si="936"/>
        <v>23.514583333333331</v>
      </c>
      <c r="BE1618" s="77">
        <f t="shared" si="942"/>
        <v>-7.2044476708156877E-2</v>
      </c>
      <c r="BF1618" s="77">
        <f t="shared" si="933"/>
        <v>-5.590502347833784E-2</v>
      </c>
    </row>
    <row r="1619" spans="1:58" s="23" customFormat="1" ht="15.75" customHeight="1" x14ac:dyDescent="0.4">
      <c r="A1619" s="57">
        <v>43958</v>
      </c>
      <c r="B1619" s="112">
        <v>32.125</v>
      </c>
      <c r="C1619" s="112">
        <v>32.625</v>
      </c>
      <c r="D1619" s="112">
        <v>32.075000000000003</v>
      </c>
      <c r="E1619" s="112">
        <v>31.375</v>
      </c>
      <c r="F1619" s="112">
        <v>31.074999999999999</v>
      </c>
      <c r="G1619" s="112">
        <v>31.925000000000001</v>
      </c>
      <c r="H1619" s="113">
        <v>29.774999999999999</v>
      </c>
      <c r="I1619" s="90">
        <f t="shared" si="918"/>
        <v>32.465000000000003</v>
      </c>
      <c r="J1619" s="90">
        <f t="shared" si="919"/>
        <v>32.251000000000005</v>
      </c>
      <c r="K1619" s="114">
        <v>8</v>
      </c>
      <c r="L1619" s="115">
        <v>0.04</v>
      </c>
      <c r="M1619" s="90">
        <v>29.75</v>
      </c>
      <c r="N1619" s="90">
        <v>31.44</v>
      </c>
      <c r="O1619" s="90">
        <v>34.01</v>
      </c>
      <c r="P1619" s="90">
        <v>34.450000000000003</v>
      </c>
      <c r="Q1619" s="90">
        <v>31.91</v>
      </c>
      <c r="R1619" s="63">
        <f t="shared" si="907"/>
        <v>7.2700000000000102</v>
      </c>
      <c r="S1619" s="64">
        <f t="shared" si="943"/>
        <v>-7.8546307151230843E-2</v>
      </c>
      <c r="T1619" s="65">
        <f t="shared" si="937"/>
        <v>0.94624681933842236</v>
      </c>
      <c r="U1619" s="65">
        <f t="shared" si="937"/>
        <v>0.92443399000294035</v>
      </c>
      <c r="V1619" s="65">
        <f t="shared" si="908"/>
        <v>0.91262699564586358</v>
      </c>
      <c r="W1619" s="65">
        <f t="shared" si="909"/>
        <v>0.98527107489815113</v>
      </c>
      <c r="X1619" s="61">
        <f t="shared" si="920"/>
        <v>1.556420233463035E-2</v>
      </c>
      <c r="Y1619" s="66">
        <f t="shared" si="910"/>
        <v>-5.0996015936255024E-2</v>
      </c>
      <c r="Z1619" s="61">
        <f t="shared" si="911"/>
        <v>-6.5917141537039465E-3</v>
      </c>
      <c r="AA1619" s="67">
        <f t="shared" si="912"/>
        <v>32.464999999999996</v>
      </c>
      <c r="AB1619" s="68">
        <f t="shared" si="913"/>
        <v>2.1787531806615735E-2</v>
      </c>
      <c r="AC1619" s="69">
        <f t="shared" si="914"/>
        <v>3.2601781170483304E-2</v>
      </c>
      <c r="AD1619" s="70">
        <f>_xlfn.PERCENTILE.EXC(AC1619:$AC$5675,0.5)</f>
        <v>8.6058519793459562E-2</v>
      </c>
      <c r="AE1619" s="70">
        <f>_xlfn.PERCENTILE.EXC($AC1619:AC$5675,0.35)</f>
        <v>4.8270476336189284E-2</v>
      </c>
      <c r="AF1619" s="71">
        <f t="shared" si="939"/>
        <v>3.6971996677966544E-2</v>
      </c>
      <c r="AG1619" s="70">
        <f t="shared" si="940"/>
        <v>-0.27366487307327381</v>
      </c>
      <c r="AH1619" s="70">
        <f t="shared" si="941"/>
        <v>-0.29773719104760293</v>
      </c>
      <c r="AI1619" s="61" t="str">
        <f t="shared" si="929"/>
        <v>Safety</v>
      </c>
      <c r="AJ1619" s="68" t="str">
        <f t="shared" si="930"/>
        <v>Safety</v>
      </c>
      <c r="AK1619" s="72" t="str">
        <f t="shared" si="931"/>
        <v>00635U</v>
      </c>
      <c r="AL1619" s="73">
        <f t="shared" si="921"/>
        <v>0</v>
      </c>
      <c r="AM1619" s="72" t="str">
        <f t="shared" si="934"/>
        <v>00635U</v>
      </c>
      <c r="AN1619" s="73">
        <f t="shared" si="922"/>
        <v>0</v>
      </c>
      <c r="AO1619" s="74" t="str">
        <f t="shared" si="928"/>
        <v>00635U</v>
      </c>
      <c r="AP1619" s="20">
        <f t="shared" si="923"/>
        <v>0</v>
      </c>
      <c r="AQ1619" s="74" t="str">
        <f t="shared" si="938"/>
        <v>00635U</v>
      </c>
      <c r="AR1619" s="20">
        <f t="shared" si="924"/>
        <v>0</v>
      </c>
      <c r="AS1619" s="74" t="str">
        <f t="shared" si="932"/>
        <v>00635U</v>
      </c>
      <c r="AT1619" s="20">
        <f t="shared" si="925"/>
        <v>0</v>
      </c>
      <c r="AU1619" s="74" t="str">
        <f t="shared" si="915"/>
        <v>00635U</v>
      </c>
      <c r="AV1619" s="20">
        <f t="shared" si="926"/>
        <v>0</v>
      </c>
      <c r="AW1619" s="74" t="str">
        <f t="shared" si="916"/>
        <v>00635U</v>
      </c>
      <c r="AX1619" s="20">
        <f t="shared" si="917"/>
        <v>0</v>
      </c>
      <c r="AY1619" s="20">
        <f t="shared" si="927"/>
        <v>1</v>
      </c>
      <c r="AZ1619" s="57">
        <v>43959</v>
      </c>
      <c r="BA1619" s="75">
        <v>22.21</v>
      </c>
      <c r="BB1619" s="90">
        <v>22.162500000000001</v>
      </c>
      <c r="BC1619" s="76">
        <f t="shared" si="935"/>
        <v>23.555833333333332</v>
      </c>
      <c r="BD1619" s="76">
        <f t="shared" si="936"/>
        <v>23.539124999999995</v>
      </c>
      <c r="BE1619" s="77">
        <f t="shared" si="942"/>
        <v>-5.9150245869741998E-2</v>
      </c>
      <c r="BF1619" s="77">
        <f t="shared" si="933"/>
        <v>-5.6464503247253002E-2</v>
      </c>
    </row>
    <row r="1620" spans="1:58" s="23" customFormat="1" ht="15.75" customHeight="1" x14ac:dyDescent="0.4">
      <c r="A1620" s="57">
        <v>43957</v>
      </c>
      <c r="B1620" s="112">
        <v>34.774999999999999</v>
      </c>
      <c r="C1620" s="112">
        <v>34.575000000000003</v>
      </c>
      <c r="D1620" s="112">
        <v>33.575000000000003</v>
      </c>
      <c r="E1620" s="112">
        <v>32.674999999999997</v>
      </c>
      <c r="F1620" s="112">
        <v>32.424999999999997</v>
      </c>
      <c r="G1620" s="112">
        <v>33.125</v>
      </c>
      <c r="H1620" s="113">
        <v>30.824999999999999</v>
      </c>
      <c r="I1620" s="90">
        <f t="shared" si="918"/>
        <v>34.646999999999998</v>
      </c>
      <c r="J1620" s="90">
        <f t="shared" si="919"/>
        <v>33.935000000000002</v>
      </c>
      <c r="K1620" s="114">
        <v>9</v>
      </c>
      <c r="L1620" s="115">
        <v>0.04</v>
      </c>
      <c r="M1620" s="90">
        <v>33.979999999999997</v>
      </c>
      <c r="N1620" s="90">
        <v>34.119999999999997</v>
      </c>
      <c r="O1620" s="90">
        <v>35.68</v>
      </c>
      <c r="P1620" s="90">
        <v>35.58</v>
      </c>
      <c r="Q1620" s="90">
        <v>32.71</v>
      </c>
      <c r="R1620" s="63">
        <f t="shared" si="907"/>
        <v>3.1599999999999966</v>
      </c>
      <c r="S1620" s="64">
        <f t="shared" si="943"/>
        <v>1.5174055340672361E-2</v>
      </c>
      <c r="T1620" s="65">
        <f t="shared" si="937"/>
        <v>0.99589683470105506</v>
      </c>
      <c r="U1620" s="65">
        <f t="shared" si="937"/>
        <v>0.95627802690582953</v>
      </c>
      <c r="V1620" s="65">
        <f t="shared" si="908"/>
        <v>0.95896571107363682</v>
      </c>
      <c r="W1620" s="65">
        <f t="shared" si="909"/>
        <v>1.0431060837664321</v>
      </c>
      <c r="X1620" s="61">
        <f t="shared" si="920"/>
        <v>-5.7512580877065638E-3</v>
      </c>
      <c r="Y1620" s="66">
        <f t="shared" si="910"/>
        <v>-5.66182096403978E-2</v>
      </c>
      <c r="Z1620" s="61">
        <f t="shared" si="911"/>
        <v>-2.0550119779490179E-2</v>
      </c>
      <c r="AA1620" s="67">
        <f t="shared" si="912"/>
        <v>34.647000000000006</v>
      </c>
      <c r="AB1620" s="68">
        <f t="shared" si="913"/>
        <v>1.919695193434939E-2</v>
      </c>
      <c r="AC1620" s="69">
        <f t="shared" si="914"/>
        <v>1.5445486518171399E-2</v>
      </c>
      <c r="AD1620" s="70">
        <f>_xlfn.PERCENTILE.EXC(AC1620:$AC$5675,0.5)</f>
        <v>8.6075617512623756E-2</v>
      </c>
      <c r="AE1620" s="70">
        <f>_xlfn.PERCENTILE.EXC($AC1620:AC$5675,0.35)</f>
        <v>4.8324344655242803E-2</v>
      </c>
      <c r="AF1620" s="71">
        <f t="shared" si="939"/>
        <v>3.747907237496876E-2</v>
      </c>
      <c r="AG1620" s="70">
        <f t="shared" si="940"/>
        <v>-0.27366487307327381</v>
      </c>
      <c r="AH1620" s="70">
        <f t="shared" si="941"/>
        <v>-0.29773719104760293</v>
      </c>
      <c r="AI1620" s="61" t="str">
        <f t="shared" si="929"/>
        <v>Safety</v>
      </c>
      <c r="AJ1620" s="68" t="str">
        <f t="shared" si="930"/>
        <v>Safety</v>
      </c>
      <c r="AK1620" s="72" t="str">
        <f t="shared" si="931"/>
        <v>00635U</v>
      </c>
      <c r="AL1620" s="73">
        <f t="shared" si="921"/>
        <v>0</v>
      </c>
      <c r="AM1620" s="72" t="str">
        <f t="shared" si="934"/>
        <v>00635U</v>
      </c>
      <c r="AN1620" s="73">
        <f t="shared" si="922"/>
        <v>0</v>
      </c>
      <c r="AO1620" s="74" t="str">
        <f t="shared" si="928"/>
        <v>00635U</v>
      </c>
      <c r="AP1620" s="20">
        <f t="shared" si="923"/>
        <v>0</v>
      </c>
      <c r="AQ1620" s="74" t="str">
        <f t="shared" si="938"/>
        <v>00635U</v>
      </c>
      <c r="AR1620" s="20">
        <f t="shared" si="924"/>
        <v>0</v>
      </c>
      <c r="AS1620" s="74" t="str">
        <f t="shared" si="932"/>
        <v>00635U</v>
      </c>
      <c r="AT1620" s="20">
        <f t="shared" si="925"/>
        <v>0</v>
      </c>
      <c r="AU1620" s="74" t="str">
        <f t="shared" si="915"/>
        <v>00635U</v>
      </c>
      <c r="AV1620" s="20">
        <f t="shared" si="926"/>
        <v>0</v>
      </c>
      <c r="AW1620" s="74" t="str">
        <f t="shared" si="916"/>
        <v>00635U</v>
      </c>
      <c r="AX1620" s="20">
        <f t="shared" si="917"/>
        <v>0</v>
      </c>
      <c r="AY1620" s="20">
        <f t="shared" si="927"/>
        <v>1</v>
      </c>
      <c r="AZ1620" s="57">
        <v>43958</v>
      </c>
      <c r="BA1620" s="75">
        <v>21.88</v>
      </c>
      <c r="BB1620" s="90">
        <v>22.362500000000001</v>
      </c>
      <c r="BC1620" s="76">
        <f t="shared" si="935"/>
        <v>23.572291666666665</v>
      </c>
      <c r="BD1620" s="76">
        <f t="shared" si="936"/>
        <v>23.551124999999999</v>
      </c>
      <c r="BE1620" s="77">
        <f t="shared" si="942"/>
        <v>-5.1322615712303364E-2</v>
      </c>
      <c r="BF1620" s="77">
        <f t="shared" si="933"/>
        <v>-7.0957332186891292E-2</v>
      </c>
    </row>
    <row r="1621" spans="1:58" s="23" customFormat="1" ht="15.75" customHeight="1" x14ac:dyDescent="0.4">
      <c r="A1621" s="57">
        <v>43956</v>
      </c>
      <c r="B1621" s="112">
        <v>34.024999999999999</v>
      </c>
      <c r="C1621" s="112">
        <v>33.774999999999999</v>
      </c>
      <c r="D1621" s="112">
        <v>32.825000000000003</v>
      </c>
      <c r="E1621" s="112">
        <v>32.125</v>
      </c>
      <c r="F1621" s="112">
        <v>31.975000000000001</v>
      </c>
      <c r="G1621" s="112">
        <v>32.65</v>
      </c>
      <c r="H1621" s="113">
        <v>30.4</v>
      </c>
      <c r="I1621" s="90">
        <f t="shared" si="918"/>
        <v>33.875</v>
      </c>
      <c r="J1621" s="90">
        <f t="shared" si="919"/>
        <v>33.204999999999998</v>
      </c>
      <c r="K1621" s="114">
        <v>10</v>
      </c>
      <c r="L1621" s="115">
        <v>0.04</v>
      </c>
      <c r="M1621" s="90">
        <v>33.19</v>
      </c>
      <c r="N1621" s="90">
        <v>33.61</v>
      </c>
      <c r="O1621" s="90">
        <v>35.520000000000003</v>
      </c>
      <c r="P1621" s="90">
        <v>35.29</v>
      </c>
      <c r="Q1621" s="90">
        <v>32.380000000000003</v>
      </c>
      <c r="R1621" s="63">
        <f t="shared" si="907"/>
        <v>4.0100000000000051</v>
      </c>
      <c r="S1621" s="64">
        <f t="shared" si="943"/>
        <v>-6.5610230747845416E-2</v>
      </c>
      <c r="T1621" s="65">
        <f t="shared" si="937"/>
        <v>0.98750371913121093</v>
      </c>
      <c r="U1621" s="65">
        <f t="shared" si="937"/>
        <v>0.94622747747747737</v>
      </c>
      <c r="V1621" s="65">
        <f t="shared" si="908"/>
        <v>0.95239444601870216</v>
      </c>
      <c r="W1621" s="65">
        <f t="shared" si="909"/>
        <v>1.0379864113650401</v>
      </c>
      <c r="X1621" s="61">
        <f t="shared" si="920"/>
        <v>-7.3475385745775165E-3</v>
      </c>
      <c r="Y1621" s="66">
        <f t="shared" si="910"/>
        <v>-5.3696498054474753E-2</v>
      </c>
      <c r="Z1621" s="61">
        <f t="shared" si="911"/>
        <v>-1.977859778597791E-2</v>
      </c>
      <c r="AA1621" s="67">
        <f t="shared" si="912"/>
        <v>33.875</v>
      </c>
      <c r="AB1621" s="68">
        <f t="shared" si="913"/>
        <v>1.234751562035106E-2</v>
      </c>
      <c r="AC1621" s="69">
        <f t="shared" si="914"/>
        <v>7.8845581672121554E-3</v>
      </c>
      <c r="AD1621" s="70">
        <f>_xlfn.PERCENTILE.EXC(AC1621:$AC$5675,0.5)</f>
        <v>8.609271523178795E-2</v>
      </c>
      <c r="AE1621" s="70">
        <f>_xlfn.PERCENTILE.EXC($AC1621:AC$5675,0.35)</f>
        <v>4.8346776744672804E-2</v>
      </c>
      <c r="AF1621" s="71">
        <f t="shared" si="939"/>
        <v>3.78292730110312E-2</v>
      </c>
      <c r="AG1621" s="70">
        <f t="shared" si="940"/>
        <v>-0.27366487307327381</v>
      </c>
      <c r="AH1621" s="70">
        <f t="shared" si="941"/>
        <v>-0.29773719104760293</v>
      </c>
      <c r="AI1621" s="61" t="str">
        <f t="shared" si="929"/>
        <v>Safety</v>
      </c>
      <c r="AJ1621" s="68" t="str">
        <f t="shared" si="930"/>
        <v>Safety</v>
      </c>
      <c r="AK1621" s="72" t="str">
        <f t="shared" si="931"/>
        <v>00635U</v>
      </c>
      <c r="AL1621" s="73">
        <f t="shared" si="921"/>
        <v>0</v>
      </c>
      <c r="AM1621" s="72" t="str">
        <f t="shared" si="934"/>
        <v>00635U</v>
      </c>
      <c r="AN1621" s="73">
        <f t="shared" si="922"/>
        <v>0</v>
      </c>
      <c r="AO1621" s="74" t="str">
        <f t="shared" si="928"/>
        <v>00635U</v>
      </c>
      <c r="AP1621" s="20">
        <f t="shared" si="923"/>
        <v>0</v>
      </c>
      <c r="AQ1621" s="74" t="str">
        <f t="shared" si="938"/>
        <v>00635U</v>
      </c>
      <c r="AR1621" s="20">
        <f t="shared" si="924"/>
        <v>0</v>
      </c>
      <c r="AS1621" s="74" t="str">
        <f t="shared" si="932"/>
        <v>00635U</v>
      </c>
      <c r="AT1621" s="20">
        <f t="shared" si="925"/>
        <v>0</v>
      </c>
      <c r="AU1621" s="74" t="str">
        <f t="shared" si="915"/>
        <v>00635U</v>
      </c>
      <c r="AV1621" s="20">
        <f t="shared" si="926"/>
        <v>0</v>
      </c>
      <c r="AW1621" s="74" t="str">
        <f t="shared" si="916"/>
        <v>00635U</v>
      </c>
      <c r="AX1621" s="20">
        <f t="shared" si="917"/>
        <v>0</v>
      </c>
      <c r="AY1621" s="20">
        <f t="shared" si="927"/>
        <v>1</v>
      </c>
      <c r="AZ1621" s="57">
        <v>43957</v>
      </c>
      <c r="BA1621" s="75">
        <v>22.34</v>
      </c>
      <c r="BB1621" s="90">
        <v>22.587499999999999</v>
      </c>
      <c r="BC1621" s="76">
        <f t="shared" si="935"/>
        <v>23.585208333333334</v>
      </c>
      <c r="BD1621" s="76">
        <f t="shared" si="936"/>
        <v>23.571916666666663</v>
      </c>
      <c r="BE1621" s="77">
        <f t="shared" si="942"/>
        <v>-4.2302290453939261E-2</v>
      </c>
      <c r="BF1621" s="77">
        <f t="shared" si="933"/>
        <v>-5.2262049119184764E-2</v>
      </c>
    </row>
    <row r="1622" spans="1:58" s="23" customFormat="1" ht="15.75" customHeight="1" x14ac:dyDescent="0.4">
      <c r="A1622" s="57">
        <v>43955</v>
      </c>
      <c r="B1622" s="112">
        <v>35.674999999999997</v>
      </c>
      <c r="C1622" s="112">
        <v>34.975000000000001</v>
      </c>
      <c r="D1622" s="112">
        <v>33.725000000000001</v>
      </c>
      <c r="E1622" s="112">
        <v>33.075000000000003</v>
      </c>
      <c r="F1622" s="112">
        <v>32.700000000000003</v>
      </c>
      <c r="G1622" s="112">
        <v>33.35</v>
      </c>
      <c r="H1622" s="113">
        <v>31.074999999999999</v>
      </c>
      <c r="I1622" s="90">
        <f t="shared" si="918"/>
        <v>35.283000000000001</v>
      </c>
      <c r="J1622" s="90">
        <f t="shared" si="919"/>
        <v>34.274999999999999</v>
      </c>
      <c r="K1622" s="114">
        <v>11</v>
      </c>
      <c r="L1622" s="115">
        <v>0.04</v>
      </c>
      <c r="M1622" s="90">
        <v>35.450000000000003</v>
      </c>
      <c r="N1622" s="90">
        <v>35.97</v>
      </c>
      <c r="O1622" s="90">
        <v>37</v>
      </c>
      <c r="P1622" s="90">
        <v>36.43</v>
      </c>
      <c r="Q1622" s="90">
        <v>33.090000000000003</v>
      </c>
      <c r="R1622" s="63">
        <f t="shared" si="907"/>
        <v>2.0100000000000051</v>
      </c>
      <c r="S1622" s="64">
        <f t="shared" si="943"/>
        <v>-3.2804517343371843E-2</v>
      </c>
      <c r="T1622" s="65">
        <f t="shared" si="937"/>
        <v>0.9855435084792884</v>
      </c>
      <c r="U1622" s="65">
        <f t="shared" si="937"/>
        <v>0.97216216216216211</v>
      </c>
      <c r="V1622" s="65">
        <f t="shared" si="908"/>
        <v>0.98737304419434535</v>
      </c>
      <c r="W1622" s="65">
        <f t="shared" si="909"/>
        <v>1.0870353581142338</v>
      </c>
      <c r="X1622" s="61">
        <f t="shared" si="920"/>
        <v>-1.962158374211621E-2</v>
      </c>
      <c r="Y1622" s="66">
        <f t="shared" si="910"/>
        <v>-6.0468631897203431E-2</v>
      </c>
      <c r="Z1622" s="61">
        <f t="shared" si="911"/>
        <v>-2.8568999234759022E-2</v>
      </c>
      <c r="AA1622" s="67">
        <f t="shared" si="912"/>
        <v>35.283000000000001</v>
      </c>
      <c r="AB1622" s="68">
        <f t="shared" si="913"/>
        <v>-8.2012788434807256E-3</v>
      </c>
      <c r="AC1622" s="69">
        <f t="shared" si="914"/>
        <v>-1.9099249374478666E-2</v>
      </c>
      <c r="AD1622" s="70">
        <f>_xlfn.PERCENTILE.EXC(AC1622:$AC$5675,0.5)</f>
        <v>8.6099811977971646E-2</v>
      </c>
      <c r="AE1622" s="70">
        <f>_xlfn.PERCENTILE.EXC($AC1622:AC$5675,0.35)</f>
        <v>4.8395472591970551E-2</v>
      </c>
      <c r="AF1622" s="71">
        <f t="shared" si="939"/>
        <v>3.7891023930419446E-2</v>
      </c>
      <c r="AG1622" s="70">
        <f t="shared" si="940"/>
        <v>-0.27366487307327381</v>
      </c>
      <c r="AH1622" s="70">
        <f t="shared" si="941"/>
        <v>-0.29773719104760293</v>
      </c>
      <c r="AI1622" s="61" t="str">
        <f t="shared" si="929"/>
        <v>Safety</v>
      </c>
      <c r="AJ1622" s="68" t="str">
        <f t="shared" si="930"/>
        <v>Safety</v>
      </c>
      <c r="AK1622" s="72" t="str">
        <f t="shared" si="931"/>
        <v>00635U</v>
      </c>
      <c r="AL1622" s="73">
        <f t="shared" si="921"/>
        <v>0</v>
      </c>
      <c r="AM1622" s="72" t="str">
        <f t="shared" si="934"/>
        <v>00635U</v>
      </c>
      <c r="AN1622" s="73">
        <f t="shared" si="922"/>
        <v>0</v>
      </c>
      <c r="AO1622" s="74" t="str">
        <f t="shared" si="928"/>
        <v>00635U</v>
      </c>
      <c r="AP1622" s="20">
        <f t="shared" si="923"/>
        <v>0</v>
      </c>
      <c r="AQ1622" s="74" t="str">
        <f t="shared" si="938"/>
        <v>00635U</v>
      </c>
      <c r="AR1622" s="20">
        <f t="shared" si="924"/>
        <v>0</v>
      </c>
      <c r="AS1622" s="74" t="str">
        <f t="shared" si="932"/>
        <v>00635U</v>
      </c>
      <c r="AT1622" s="20">
        <f t="shared" si="925"/>
        <v>0</v>
      </c>
      <c r="AU1622" s="74" t="str">
        <f t="shared" si="915"/>
        <v>00635U</v>
      </c>
      <c r="AV1622" s="20">
        <f t="shared" si="926"/>
        <v>0</v>
      </c>
      <c r="AW1622" s="74" t="str">
        <f t="shared" si="916"/>
        <v>00635U</v>
      </c>
      <c r="AX1622" s="20">
        <f t="shared" si="917"/>
        <v>0</v>
      </c>
      <c r="AY1622" s="20">
        <f t="shared" si="927"/>
        <v>1</v>
      </c>
      <c r="AZ1622" s="57">
        <v>43956</v>
      </c>
      <c r="BA1622" s="75">
        <v>22.29</v>
      </c>
      <c r="BB1622" s="90">
        <v>22.524999999999999</v>
      </c>
      <c r="BC1622" s="76">
        <f t="shared" si="935"/>
        <v>23.594166666666663</v>
      </c>
      <c r="BD1622" s="76">
        <f t="shared" si="936"/>
        <v>23.580249999999999</v>
      </c>
      <c r="BE1622" s="77">
        <f t="shared" si="942"/>
        <v>-4.5314873026524816E-2</v>
      </c>
      <c r="BF1622" s="77">
        <f t="shared" si="933"/>
        <v>-5.4717401214999857E-2</v>
      </c>
    </row>
    <row r="1623" spans="1:58" s="23" customFormat="1" ht="15.75" customHeight="1" x14ac:dyDescent="0.4">
      <c r="A1623" s="57">
        <v>43952</v>
      </c>
      <c r="B1623" s="112">
        <v>37.35</v>
      </c>
      <c r="C1623" s="112">
        <v>35.975000000000001</v>
      </c>
      <c r="D1623" s="112">
        <v>34.225000000000001</v>
      </c>
      <c r="E1623" s="112">
        <v>33.375</v>
      </c>
      <c r="F1623" s="112">
        <v>33.024999999999999</v>
      </c>
      <c r="G1623" s="112">
        <v>33.625</v>
      </c>
      <c r="H1623" s="113">
        <v>31.274999999999999</v>
      </c>
      <c r="I1623" s="90">
        <f t="shared" si="918"/>
        <v>36.634999999999998</v>
      </c>
      <c r="J1623" s="90">
        <f t="shared" si="919"/>
        <v>35.065000000000005</v>
      </c>
      <c r="K1623" s="114">
        <v>12</v>
      </c>
      <c r="L1623" s="115">
        <v>0.04</v>
      </c>
      <c r="M1623" s="90">
        <v>35.57</v>
      </c>
      <c r="N1623" s="90">
        <v>37.19</v>
      </c>
      <c r="O1623" s="90">
        <v>37.97</v>
      </c>
      <c r="P1623" s="90">
        <v>36.85</v>
      </c>
      <c r="Q1623" s="90">
        <v>33.29</v>
      </c>
      <c r="R1623" s="63">
        <f t="shared" si="907"/>
        <v>2.0600000000000023</v>
      </c>
      <c r="S1623" s="64">
        <f t="shared" si="943"/>
        <v>8.9019033674963374E-2</v>
      </c>
      <c r="T1623" s="65">
        <f t="shared" si="937"/>
        <v>0.956439903199785</v>
      </c>
      <c r="U1623" s="65">
        <f t="shared" si="937"/>
        <v>0.97945746642085851</v>
      </c>
      <c r="V1623" s="65">
        <f t="shared" si="908"/>
        <v>1.0092265943012211</v>
      </c>
      <c r="W1623" s="65">
        <f t="shared" si="909"/>
        <v>1.1171522979873836</v>
      </c>
      <c r="X1623" s="61">
        <f t="shared" si="920"/>
        <v>-3.6813922356091031E-2</v>
      </c>
      <c r="Y1623" s="66">
        <f t="shared" si="910"/>
        <v>-6.2921348314606787E-2</v>
      </c>
      <c r="Z1623" s="61">
        <f t="shared" si="911"/>
        <v>-4.2855193121331875E-2</v>
      </c>
      <c r="AA1623" s="67">
        <f t="shared" si="912"/>
        <v>36.635000000000005</v>
      </c>
      <c r="AB1623" s="68">
        <f t="shared" si="913"/>
        <v>4.302231782737395E-3</v>
      </c>
      <c r="AC1623" s="69">
        <f t="shared" si="914"/>
        <v>-1.4923366496369795E-2</v>
      </c>
      <c r="AD1623" s="70">
        <f>_xlfn.PERCENTILE.EXC(AC1623:$AC$5675,0.5)</f>
        <v>8.6106908724155343E-2</v>
      </c>
      <c r="AE1623" s="70">
        <f>_xlfn.PERCENTILE.EXC($AC1623:AC$5675,0.35)</f>
        <v>4.8490381949139821E-2</v>
      </c>
      <c r="AF1623" s="71">
        <f t="shared" si="939"/>
        <v>3.8127799229138601E-2</v>
      </c>
      <c r="AG1623" s="70">
        <f t="shared" si="940"/>
        <v>-0.27366487307327381</v>
      </c>
      <c r="AH1623" s="70">
        <f t="shared" si="941"/>
        <v>-0.29773719104760293</v>
      </c>
      <c r="AI1623" s="61" t="str">
        <f t="shared" si="929"/>
        <v>Safety</v>
      </c>
      <c r="AJ1623" s="68" t="str">
        <f t="shared" si="930"/>
        <v>Safety</v>
      </c>
      <c r="AK1623" s="72" t="str">
        <f t="shared" si="931"/>
        <v>00635U</v>
      </c>
      <c r="AL1623" s="73">
        <f t="shared" si="921"/>
        <v>0</v>
      </c>
      <c r="AM1623" s="72" t="str">
        <f t="shared" si="934"/>
        <v>00635U</v>
      </c>
      <c r="AN1623" s="73">
        <f t="shared" si="922"/>
        <v>0</v>
      </c>
      <c r="AO1623" s="74" t="str">
        <f t="shared" si="928"/>
        <v>00635U</v>
      </c>
      <c r="AP1623" s="20">
        <f t="shared" si="923"/>
        <v>0</v>
      </c>
      <c r="AQ1623" s="74" t="str">
        <f t="shared" si="938"/>
        <v>00635U</v>
      </c>
      <c r="AR1623" s="20">
        <f t="shared" si="924"/>
        <v>0</v>
      </c>
      <c r="AS1623" s="74" t="str">
        <f t="shared" si="932"/>
        <v>00635U</v>
      </c>
      <c r="AT1623" s="20">
        <f t="shared" si="925"/>
        <v>0</v>
      </c>
      <c r="AU1623" s="74" t="str">
        <f t="shared" si="915"/>
        <v>00635U</v>
      </c>
      <c r="AV1623" s="20">
        <f t="shared" si="926"/>
        <v>0</v>
      </c>
      <c r="AW1623" s="74" t="str">
        <f t="shared" si="916"/>
        <v>00635U</v>
      </c>
      <c r="AX1623" s="20">
        <f t="shared" si="917"/>
        <v>0</v>
      </c>
      <c r="AY1623" s="20">
        <f t="shared" si="927"/>
        <v>1</v>
      </c>
      <c r="AZ1623" s="57">
        <v>43955</v>
      </c>
      <c r="BA1623" s="75">
        <v>22.38</v>
      </c>
      <c r="BB1623" s="90">
        <v>22.8125</v>
      </c>
      <c r="BC1623" s="76">
        <f t="shared" si="935"/>
        <v>23.607291666666665</v>
      </c>
      <c r="BD1623" s="76">
        <f t="shared" si="936"/>
        <v>23.591749999999998</v>
      </c>
      <c r="BE1623" s="77">
        <f t="shared" si="942"/>
        <v>-3.3667210872346927E-2</v>
      </c>
      <c r="BF1623" s="77">
        <f t="shared" si="933"/>
        <v>-5.1363294371973199E-2</v>
      </c>
    </row>
    <row r="1624" spans="1:58" s="23" customFormat="1" ht="15.75" customHeight="1" x14ac:dyDescent="0.4">
      <c r="A1624" s="57">
        <v>43951</v>
      </c>
      <c r="B1624" s="112">
        <v>33.975000000000001</v>
      </c>
      <c r="C1624" s="112">
        <v>33.225000000000001</v>
      </c>
      <c r="D1624" s="112">
        <v>32.075000000000003</v>
      </c>
      <c r="E1624" s="112">
        <v>31.324999999999999</v>
      </c>
      <c r="F1624" s="112">
        <v>30.774999999999999</v>
      </c>
      <c r="G1624" s="112">
        <v>31.5</v>
      </c>
      <c r="H1624" s="113">
        <v>29.324999999999999</v>
      </c>
      <c r="I1624" s="90">
        <f t="shared" si="918"/>
        <v>33.615000000000002</v>
      </c>
      <c r="J1624" s="90">
        <f t="shared" si="919"/>
        <v>32.673000000000002</v>
      </c>
      <c r="K1624" s="114">
        <v>13</v>
      </c>
      <c r="L1624" s="115">
        <v>0.04</v>
      </c>
      <c r="M1624" s="90">
        <v>32.880000000000003</v>
      </c>
      <c r="N1624" s="90">
        <v>34.15</v>
      </c>
      <c r="O1624" s="90">
        <v>35.049999999999997</v>
      </c>
      <c r="P1624" s="90">
        <v>34.49</v>
      </c>
      <c r="Q1624" s="90">
        <v>31.61</v>
      </c>
      <c r="R1624" s="63">
        <f t="shared" si="907"/>
        <v>2.5099999999999909</v>
      </c>
      <c r="S1624" s="64">
        <f t="shared" si="943"/>
        <v>9.3499839897534368E-2</v>
      </c>
      <c r="T1624" s="65">
        <f t="shared" si="937"/>
        <v>0.96281112737920949</v>
      </c>
      <c r="U1624" s="65">
        <f t="shared" si="937"/>
        <v>0.97432239657631958</v>
      </c>
      <c r="V1624" s="65">
        <f t="shared" si="908"/>
        <v>0.99014207016526523</v>
      </c>
      <c r="W1624" s="65">
        <f t="shared" si="909"/>
        <v>1.0803543182537172</v>
      </c>
      <c r="X1624" s="61">
        <f t="shared" si="920"/>
        <v>-2.2075055187637967E-2</v>
      </c>
      <c r="Y1624" s="66">
        <f t="shared" si="910"/>
        <v>-6.3846767757382281E-2</v>
      </c>
      <c r="Z1624" s="61">
        <f t="shared" si="911"/>
        <v>-2.8023203926818389E-2</v>
      </c>
      <c r="AA1624" s="67">
        <f t="shared" si="912"/>
        <v>33.615000000000002</v>
      </c>
      <c r="AB1624" s="68">
        <f t="shared" si="913"/>
        <v>-5.124450951683665E-3</v>
      </c>
      <c r="AC1624" s="69">
        <f t="shared" si="914"/>
        <v>-1.5666178623718788E-2</v>
      </c>
      <c r="AD1624" s="70">
        <f>_xlfn.PERCENTILE.EXC(AC1624:$AC$5675,0.5)</f>
        <v>8.6115317040527661E-2</v>
      </c>
      <c r="AE1624" s="70">
        <f>_xlfn.PERCENTILE.EXC($AC1624:AC$5675,0.35)</f>
        <v>4.8607489438497214E-2</v>
      </c>
      <c r="AF1624" s="71">
        <f t="shared" si="939"/>
        <v>3.8467135792157707E-2</v>
      </c>
      <c r="AG1624" s="70">
        <f t="shared" si="940"/>
        <v>-0.27366487307327381</v>
      </c>
      <c r="AH1624" s="70">
        <f t="shared" si="941"/>
        <v>-0.29773719104760293</v>
      </c>
      <c r="AI1624" s="61" t="str">
        <f t="shared" si="929"/>
        <v>Safety</v>
      </c>
      <c r="AJ1624" s="68" t="str">
        <f t="shared" si="930"/>
        <v>Safety</v>
      </c>
      <c r="AK1624" s="72" t="str">
        <f t="shared" si="931"/>
        <v>00635U</v>
      </c>
      <c r="AL1624" s="73">
        <f t="shared" si="921"/>
        <v>0</v>
      </c>
      <c r="AM1624" s="72" t="str">
        <f t="shared" si="934"/>
        <v>00635U</v>
      </c>
      <c r="AN1624" s="73">
        <f t="shared" si="922"/>
        <v>0</v>
      </c>
      <c r="AO1624" s="74" t="str">
        <f t="shared" si="928"/>
        <v>00635U</v>
      </c>
      <c r="AP1624" s="20">
        <f t="shared" si="923"/>
        <v>0</v>
      </c>
      <c r="AQ1624" s="74" t="str">
        <f t="shared" si="938"/>
        <v>00635U</v>
      </c>
      <c r="AR1624" s="20">
        <f t="shared" si="924"/>
        <v>0</v>
      </c>
      <c r="AS1624" s="74" t="str">
        <f t="shared" si="932"/>
        <v>00635U</v>
      </c>
      <c r="AT1624" s="20">
        <f t="shared" si="925"/>
        <v>0</v>
      </c>
      <c r="AU1624" s="74" t="str">
        <f t="shared" si="915"/>
        <v>00635U</v>
      </c>
      <c r="AV1624" s="20">
        <f t="shared" si="926"/>
        <v>0</v>
      </c>
      <c r="AW1624" s="74" t="str">
        <f t="shared" si="916"/>
        <v>00635U</v>
      </c>
      <c r="AX1624" s="20">
        <f t="shared" si="917"/>
        <v>0</v>
      </c>
      <c r="AY1624" s="20">
        <f t="shared" si="927"/>
        <v>1</v>
      </c>
      <c r="AZ1624" s="57">
        <v>43952</v>
      </c>
      <c r="BA1624" s="75">
        <v>22.56</v>
      </c>
      <c r="BB1624" s="90">
        <v>22.925000000000001</v>
      </c>
      <c r="BC1624" s="76">
        <f t="shared" si="935"/>
        <v>23.61708333333333</v>
      </c>
      <c r="BD1624" s="76">
        <f t="shared" si="936"/>
        <v>23.603083333333334</v>
      </c>
      <c r="BE1624" s="77">
        <f t="shared" si="942"/>
        <v>-2.9304352428503207E-2</v>
      </c>
      <c r="BF1624" s="77">
        <f t="shared" si="933"/>
        <v>-4.4192672567496566E-2</v>
      </c>
    </row>
    <row r="1625" spans="1:58" s="23" customFormat="1" ht="15.75" customHeight="1" x14ac:dyDescent="0.4">
      <c r="A1625" s="57">
        <v>43950</v>
      </c>
      <c r="B1625" s="112">
        <v>31.925000000000001</v>
      </c>
      <c r="C1625" s="112">
        <v>31.774999999999999</v>
      </c>
      <c r="D1625" s="112">
        <v>31.125</v>
      </c>
      <c r="E1625" s="112">
        <v>30.574999999999999</v>
      </c>
      <c r="F1625" s="112">
        <v>30.024999999999999</v>
      </c>
      <c r="G1625" s="112">
        <v>30.774999999999999</v>
      </c>
      <c r="H1625" s="113">
        <v>28.55</v>
      </c>
      <c r="I1625" s="90">
        <f t="shared" si="918"/>
        <v>31.858999999999998</v>
      </c>
      <c r="J1625" s="90">
        <f t="shared" si="919"/>
        <v>31.489000000000001</v>
      </c>
      <c r="K1625" s="114">
        <v>14</v>
      </c>
      <c r="L1625" s="115">
        <v>0.04</v>
      </c>
      <c r="M1625" s="90">
        <v>29.66</v>
      </c>
      <c r="N1625" s="90">
        <v>31.23</v>
      </c>
      <c r="O1625" s="90">
        <v>33.33</v>
      </c>
      <c r="P1625" s="90">
        <v>33.19</v>
      </c>
      <c r="Q1625" s="90">
        <v>30.68</v>
      </c>
      <c r="R1625" s="63">
        <f t="shared" si="907"/>
        <v>5.6299999999999955</v>
      </c>
      <c r="S1625" s="64">
        <f t="shared" si="943"/>
        <v>-6.9705093833780152E-2</v>
      </c>
      <c r="T1625" s="65">
        <f t="shared" si="937"/>
        <v>0.94972782580851745</v>
      </c>
      <c r="U1625" s="65">
        <f t="shared" si="937"/>
        <v>0.93699369936993704</v>
      </c>
      <c r="V1625" s="65">
        <f t="shared" si="908"/>
        <v>0.94094606809279913</v>
      </c>
      <c r="W1625" s="65">
        <f t="shared" si="909"/>
        <v>1.0179269882659714</v>
      </c>
      <c r="X1625" s="61">
        <f t="shared" si="920"/>
        <v>-4.6985121378230891E-3</v>
      </c>
      <c r="Y1625" s="66">
        <f t="shared" si="910"/>
        <v>-6.6230580539656539E-2</v>
      </c>
      <c r="Z1625" s="61">
        <f t="shared" si="911"/>
        <v>-1.1613672745534934E-2</v>
      </c>
      <c r="AA1625" s="67">
        <f t="shared" si="912"/>
        <v>31.859000000000002</v>
      </c>
      <c r="AB1625" s="68">
        <f t="shared" si="913"/>
        <v>2.2254242715337824E-2</v>
      </c>
      <c r="AC1625" s="69">
        <f t="shared" si="914"/>
        <v>2.0140890169708655E-2</v>
      </c>
      <c r="AD1625" s="70">
        <f>_xlfn.PERCENTILE.EXC(AC1625:$AC$5675,0.5)</f>
        <v>8.6123725356899966E-2</v>
      </c>
      <c r="AE1625" s="70">
        <f>_xlfn.PERCENTILE.EXC($AC1625:AC$5675,0.35)</f>
        <v>4.8703467932724502E-2</v>
      </c>
      <c r="AF1625" s="71">
        <f t="shared" si="939"/>
        <v>3.8998372316166839E-2</v>
      </c>
      <c r="AG1625" s="70">
        <f t="shared" si="940"/>
        <v>-0.27366487307327381</v>
      </c>
      <c r="AH1625" s="70">
        <f t="shared" si="941"/>
        <v>-0.29773719104760293</v>
      </c>
      <c r="AI1625" s="61" t="str">
        <f t="shared" si="929"/>
        <v>Safety</v>
      </c>
      <c r="AJ1625" s="68" t="str">
        <f t="shared" si="930"/>
        <v>Safety</v>
      </c>
      <c r="AK1625" s="72" t="str">
        <f t="shared" si="931"/>
        <v>00635U</v>
      </c>
      <c r="AL1625" s="73">
        <f t="shared" si="921"/>
        <v>0</v>
      </c>
      <c r="AM1625" s="72" t="str">
        <f t="shared" si="934"/>
        <v>00635U</v>
      </c>
      <c r="AN1625" s="73">
        <f t="shared" si="922"/>
        <v>0</v>
      </c>
      <c r="AO1625" s="74" t="str">
        <f t="shared" si="928"/>
        <v>00635U</v>
      </c>
      <c r="AP1625" s="20">
        <f t="shared" si="923"/>
        <v>0</v>
      </c>
      <c r="AQ1625" s="74" t="str">
        <f t="shared" si="938"/>
        <v>00635U</v>
      </c>
      <c r="AR1625" s="20">
        <f t="shared" si="924"/>
        <v>0</v>
      </c>
      <c r="AS1625" s="74" t="str">
        <f t="shared" si="932"/>
        <v>00635U</v>
      </c>
      <c r="AT1625" s="20">
        <f t="shared" si="925"/>
        <v>0</v>
      </c>
      <c r="AU1625" s="74" t="str">
        <f t="shared" si="915"/>
        <v>00635U</v>
      </c>
      <c r="AV1625" s="20">
        <f t="shared" si="926"/>
        <v>0</v>
      </c>
      <c r="AW1625" s="74" t="str">
        <f t="shared" si="916"/>
        <v>00635U</v>
      </c>
      <c r="AX1625" s="20">
        <f t="shared" si="917"/>
        <v>0</v>
      </c>
      <c r="AY1625" s="20">
        <f t="shared" si="927"/>
        <v>1</v>
      </c>
      <c r="AZ1625" s="57">
        <v>43951</v>
      </c>
      <c r="BA1625" s="75">
        <v>22.91</v>
      </c>
      <c r="BB1625" s="90">
        <v>23.024999999999999</v>
      </c>
      <c r="BC1625" s="76">
        <f t="shared" si="935"/>
        <v>23.622083333333332</v>
      </c>
      <c r="BD1625" s="76">
        <f t="shared" si="936"/>
        <v>23.616833333333332</v>
      </c>
      <c r="BE1625" s="77">
        <f t="shared" si="942"/>
        <v>-2.527648916091936E-2</v>
      </c>
      <c r="BF1625" s="77">
        <f t="shared" si="933"/>
        <v>-2.9929217154430757E-2</v>
      </c>
    </row>
    <row r="1626" spans="1:58" s="23" customFormat="1" ht="15.75" customHeight="1" x14ac:dyDescent="0.4">
      <c r="A1626" s="57">
        <v>43949</v>
      </c>
      <c r="B1626" s="112">
        <v>34.174999999999997</v>
      </c>
      <c r="C1626" s="112">
        <v>33.825000000000003</v>
      </c>
      <c r="D1626" s="112">
        <v>32.774999999999999</v>
      </c>
      <c r="E1626" s="112">
        <v>31.774999999999999</v>
      </c>
      <c r="F1626" s="112">
        <v>31.074999999999999</v>
      </c>
      <c r="G1626" s="112">
        <v>31.675000000000001</v>
      </c>
      <c r="H1626" s="113">
        <v>29.45</v>
      </c>
      <c r="I1626" s="90">
        <f t="shared" si="918"/>
        <v>34.034999999999997</v>
      </c>
      <c r="J1626" s="90">
        <f t="shared" si="919"/>
        <v>33.405000000000001</v>
      </c>
      <c r="K1626" s="114">
        <v>15</v>
      </c>
      <c r="L1626" s="115">
        <v>0.04</v>
      </c>
      <c r="M1626" s="90">
        <v>32.44</v>
      </c>
      <c r="N1626" s="90">
        <v>33.57</v>
      </c>
      <c r="O1626" s="90">
        <v>35.369999999999997</v>
      </c>
      <c r="P1626" s="90">
        <v>34.950000000000003</v>
      </c>
      <c r="Q1626" s="90">
        <v>31.79</v>
      </c>
      <c r="R1626" s="63">
        <f t="shared" si="907"/>
        <v>4.3100000000000023</v>
      </c>
      <c r="S1626" s="64">
        <f t="shared" si="943"/>
        <v>8.4109342144788567E-3</v>
      </c>
      <c r="T1626" s="65">
        <f t="shared" si="937"/>
        <v>0.96633899314864458</v>
      </c>
      <c r="U1626" s="65">
        <f t="shared" si="937"/>
        <v>0.94910941475826982</v>
      </c>
      <c r="V1626" s="65">
        <f t="shared" si="908"/>
        <v>0.9605150214592274</v>
      </c>
      <c r="W1626" s="65">
        <f t="shared" si="909"/>
        <v>1.0559924504561182</v>
      </c>
      <c r="X1626" s="61">
        <f t="shared" si="920"/>
        <v>-1.0241404535478987E-2</v>
      </c>
      <c r="Y1626" s="66">
        <f t="shared" si="910"/>
        <v>-7.3170731707317055E-2</v>
      </c>
      <c r="Z1626" s="61">
        <f t="shared" si="911"/>
        <v>-1.8510356985456018E-2</v>
      </c>
      <c r="AA1626" s="67">
        <f t="shared" si="912"/>
        <v>34.034999999999997</v>
      </c>
      <c r="AB1626" s="68">
        <f t="shared" si="913"/>
        <v>1.8022043491212298E-2</v>
      </c>
      <c r="AC1626" s="69">
        <f t="shared" si="914"/>
        <v>1.3851653261840818E-2</v>
      </c>
      <c r="AD1626" s="70">
        <f>_xlfn.PERCENTILE.EXC(AC1626:$AC$5675,0.5)</f>
        <v>8.6241454515184682E-2</v>
      </c>
      <c r="AE1626" s="70">
        <f>_xlfn.PERCENTILE.EXC($AC1626:AC$5675,0.35)</f>
        <v>4.8742825133832164E-2</v>
      </c>
      <c r="AF1626" s="71">
        <f t="shared" si="939"/>
        <v>3.9405378374270029E-2</v>
      </c>
      <c r="AG1626" s="70">
        <f t="shared" si="940"/>
        <v>-0.27366487307327381</v>
      </c>
      <c r="AH1626" s="70">
        <f t="shared" si="941"/>
        <v>-0.29773719104760293</v>
      </c>
      <c r="AI1626" s="61" t="str">
        <f t="shared" si="929"/>
        <v>Safety</v>
      </c>
      <c r="AJ1626" s="68" t="str">
        <f t="shared" si="930"/>
        <v>Safety</v>
      </c>
      <c r="AK1626" s="72" t="str">
        <f t="shared" si="931"/>
        <v>00635U</v>
      </c>
      <c r="AL1626" s="73">
        <f t="shared" si="921"/>
        <v>0</v>
      </c>
      <c r="AM1626" s="72" t="str">
        <f t="shared" si="934"/>
        <v>00635U</v>
      </c>
      <c r="AN1626" s="73">
        <f t="shared" si="922"/>
        <v>0</v>
      </c>
      <c r="AO1626" s="74" t="str">
        <f t="shared" si="928"/>
        <v>00635U</v>
      </c>
      <c r="AP1626" s="20">
        <f t="shared" si="923"/>
        <v>0</v>
      </c>
      <c r="AQ1626" s="74" t="str">
        <f t="shared" si="938"/>
        <v>00635U</v>
      </c>
      <c r="AR1626" s="20">
        <f t="shared" si="924"/>
        <v>0</v>
      </c>
      <c r="AS1626" s="74" t="str">
        <f t="shared" si="932"/>
        <v>00635U</v>
      </c>
      <c r="AT1626" s="20">
        <f t="shared" si="925"/>
        <v>0</v>
      </c>
      <c r="AU1626" s="74" t="str">
        <f t="shared" si="915"/>
        <v>00635U</v>
      </c>
      <c r="AV1626" s="20">
        <f t="shared" si="926"/>
        <v>0</v>
      </c>
      <c r="AW1626" s="74" t="str">
        <f t="shared" si="916"/>
        <v>00635U</v>
      </c>
      <c r="AX1626" s="20">
        <f t="shared" si="917"/>
        <v>0</v>
      </c>
      <c r="AY1626" s="20">
        <f t="shared" si="927"/>
        <v>1</v>
      </c>
      <c r="AZ1626" s="57">
        <v>43950</v>
      </c>
      <c r="BA1626" s="75">
        <v>23.09</v>
      </c>
      <c r="BB1626" s="90">
        <v>22.762499999999999</v>
      </c>
      <c r="BC1626" s="76">
        <f t="shared" si="935"/>
        <v>23.622916666666665</v>
      </c>
      <c r="BD1626" s="76">
        <f t="shared" si="936"/>
        <v>23.623166666666666</v>
      </c>
      <c r="BE1626" s="77">
        <f t="shared" si="942"/>
        <v>-3.642296498809415E-2</v>
      </c>
      <c r="BF1626" s="77">
        <f t="shared" si="933"/>
        <v>-2.2569652671459502E-2</v>
      </c>
    </row>
    <row r="1627" spans="1:58" s="23" customFormat="1" ht="15.75" customHeight="1" x14ac:dyDescent="0.4">
      <c r="A1627" s="57">
        <v>43948</v>
      </c>
      <c r="B1627" s="112">
        <v>33.875</v>
      </c>
      <c r="C1627" s="112">
        <v>33.475000000000001</v>
      </c>
      <c r="D1627" s="112">
        <v>32.575000000000003</v>
      </c>
      <c r="E1627" s="112">
        <v>31.475000000000001</v>
      </c>
      <c r="F1627" s="112">
        <v>30.774999999999999</v>
      </c>
      <c r="G1627" s="112">
        <v>31.375</v>
      </c>
      <c r="H1627" s="113">
        <v>29.274999999999999</v>
      </c>
      <c r="I1627" s="90">
        <f t="shared" si="918"/>
        <v>33.731000000000002</v>
      </c>
      <c r="J1627" s="90">
        <f t="shared" si="919"/>
        <v>33.151000000000003</v>
      </c>
      <c r="K1627" s="114">
        <v>16</v>
      </c>
      <c r="L1627" s="115">
        <v>0.04</v>
      </c>
      <c r="M1627" s="90">
        <v>31.41</v>
      </c>
      <c r="N1627" s="90">
        <v>33.29</v>
      </c>
      <c r="O1627" s="90">
        <v>35.33</v>
      </c>
      <c r="P1627" s="90">
        <v>35.119999999999997</v>
      </c>
      <c r="Q1627" s="90">
        <v>32.11</v>
      </c>
      <c r="R1627" s="63">
        <f t="shared" si="907"/>
        <v>5.7499999999999858</v>
      </c>
      <c r="S1627" s="64">
        <f t="shared" si="943"/>
        <v>-7.3476203729473999E-2</v>
      </c>
      <c r="T1627" s="65">
        <f t="shared" si="937"/>
        <v>0.94352658455992788</v>
      </c>
      <c r="U1627" s="65">
        <f t="shared" si="937"/>
        <v>0.94225870365128783</v>
      </c>
      <c r="V1627" s="65">
        <f t="shared" si="908"/>
        <v>0.94789293849658318</v>
      </c>
      <c r="W1627" s="65">
        <f t="shared" si="909"/>
        <v>1.0367486764247897</v>
      </c>
      <c r="X1627" s="61">
        <f t="shared" si="920"/>
        <v>-1.180811808118077E-2</v>
      </c>
      <c r="Y1627" s="66">
        <f t="shared" si="910"/>
        <v>-6.9896743447180387E-2</v>
      </c>
      <c r="Z1627" s="61">
        <f t="shared" si="911"/>
        <v>-1.7194865257478233E-2</v>
      </c>
      <c r="AA1627" s="67">
        <f t="shared" si="912"/>
        <v>33.731000000000002</v>
      </c>
      <c r="AB1627" s="68">
        <f t="shared" si="913"/>
        <v>1.7572844698107565E-2</v>
      </c>
      <c r="AC1627" s="69">
        <f t="shared" si="914"/>
        <v>1.3247221387804221E-2</v>
      </c>
      <c r="AD1627" s="70">
        <f>_xlfn.PERCENTILE.EXC(AC1627:$AC$5675,0.5)</f>
        <v>8.6359183673469397E-2</v>
      </c>
      <c r="AE1627" s="70">
        <f>_xlfn.PERCENTILE.EXC($AC1627:AC$5675,0.35)</f>
        <v>4.883398602256199E-2</v>
      </c>
      <c r="AF1627" s="71">
        <f t="shared" si="939"/>
        <v>3.9693080769113334E-2</v>
      </c>
      <c r="AG1627" s="70">
        <f t="shared" si="940"/>
        <v>-0.27366487307327381</v>
      </c>
      <c r="AH1627" s="70">
        <f t="shared" si="941"/>
        <v>-0.29773719104760293</v>
      </c>
      <c r="AI1627" s="61" t="str">
        <f t="shared" si="929"/>
        <v>Safety</v>
      </c>
      <c r="AJ1627" s="68" t="str">
        <f t="shared" si="930"/>
        <v>Safety</v>
      </c>
      <c r="AK1627" s="72" t="str">
        <f t="shared" si="931"/>
        <v>00635U</v>
      </c>
      <c r="AL1627" s="73">
        <f t="shared" si="921"/>
        <v>0</v>
      </c>
      <c r="AM1627" s="72" t="str">
        <f t="shared" si="934"/>
        <v>00635U</v>
      </c>
      <c r="AN1627" s="73">
        <f t="shared" si="922"/>
        <v>0</v>
      </c>
      <c r="AO1627" s="74" t="str">
        <f t="shared" si="928"/>
        <v>00635U</v>
      </c>
      <c r="AP1627" s="20">
        <f t="shared" si="923"/>
        <v>0</v>
      </c>
      <c r="AQ1627" s="74" t="str">
        <f t="shared" si="938"/>
        <v>00635U</v>
      </c>
      <c r="AR1627" s="20">
        <f t="shared" si="924"/>
        <v>0</v>
      </c>
      <c r="AS1627" s="74" t="str">
        <f t="shared" si="932"/>
        <v>00635U</v>
      </c>
      <c r="AT1627" s="20">
        <f t="shared" si="925"/>
        <v>0</v>
      </c>
      <c r="AU1627" s="74" t="str">
        <f t="shared" si="915"/>
        <v>00635U</v>
      </c>
      <c r="AV1627" s="20">
        <f t="shared" si="926"/>
        <v>0</v>
      </c>
      <c r="AW1627" s="74" t="str">
        <f t="shared" si="916"/>
        <v>00635U</v>
      </c>
      <c r="AX1627" s="20">
        <f t="shared" si="917"/>
        <v>0</v>
      </c>
      <c r="AY1627" s="20">
        <f t="shared" si="927"/>
        <v>1</v>
      </c>
      <c r="AZ1627" s="57">
        <v>43949</v>
      </c>
      <c r="BA1627" s="75">
        <v>22.79</v>
      </c>
      <c r="BB1627" s="90">
        <v>23.074999999999999</v>
      </c>
      <c r="BC1627" s="76">
        <f t="shared" si="935"/>
        <v>23.624374999999997</v>
      </c>
      <c r="BD1627" s="76">
        <f t="shared" si="936"/>
        <v>23.623375000000003</v>
      </c>
      <c r="BE1627" s="77">
        <f t="shared" si="942"/>
        <v>-2.3254583454588654E-2</v>
      </c>
      <c r="BF1627" s="77">
        <f t="shared" si="933"/>
        <v>-3.5277558773884075E-2</v>
      </c>
    </row>
    <row r="1628" spans="1:58" s="23" customFormat="1" ht="15.75" customHeight="1" x14ac:dyDescent="0.4">
      <c r="A1628" s="57">
        <v>43945</v>
      </c>
      <c r="B1628" s="112">
        <v>36.774999999999999</v>
      </c>
      <c r="C1628" s="112">
        <v>35.575000000000003</v>
      </c>
      <c r="D1628" s="112">
        <v>34.174999999999997</v>
      </c>
      <c r="E1628" s="112">
        <v>32.875</v>
      </c>
      <c r="F1628" s="112">
        <v>32.024999999999999</v>
      </c>
      <c r="G1628" s="112">
        <v>32.475000000000001</v>
      </c>
      <c r="H1628" s="113">
        <v>30.225000000000001</v>
      </c>
      <c r="I1628" s="90">
        <f t="shared" si="918"/>
        <v>36.390999999999998</v>
      </c>
      <c r="J1628" s="90">
        <f t="shared" si="919"/>
        <v>35.127000000000002</v>
      </c>
      <c r="K1628" s="114">
        <v>17</v>
      </c>
      <c r="L1628" s="115">
        <v>0.04</v>
      </c>
      <c r="M1628" s="90">
        <v>31.72</v>
      </c>
      <c r="N1628" s="90">
        <v>35.93</v>
      </c>
      <c r="O1628" s="90">
        <v>37.81</v>
      </c>
      <c r="P1628" s="90">
        <v>37.1</v>
      </c>
      <c r="Q1628" s="90">
        <v>33.520000000000003</v>
      </c>
      <c r="R1628" s="63">
        <f t="shared" si="907"/>
        <v>7.2599999999999909</v>
      </c>
      <c r="S1628" s="64">
        <f t="shared" si="943"/>
        <v>-0.13170613823102956</v>
      </c>
      <c r="T1628" s="65">
        <f t="shared" si="937"/>
        <v>0.88282772056777059</v>
      </c>
      <c r="U1628" s="65">
        <f t="shared" si="937"/>
        <v>0.95027770431102876</v>
      </c>
      <c r="V1628" s="65">
        <f t="shared" si="908"/>
        <v>0.9684636118598382</v>
      </c>
      <c r="W1628" s="65">
        <f t="shared" si="909"/>
        <v>1.0718973747016705</v>
      </c>
      <c r="X1628" s="61">
        <f t="shared" si="920"/>
        <v>-3.2630863358259571E-2</v>
      </c>
      <c r="Y1628" s="66">
        <f t="shared" si="910"/>
        <v>-8.0608365019011363E-2</v>
      </c>
      <c r="Z1628" s="61">
        <f t="shared" si="911"/>
        <v>-3.4733862768266767E-2</v>
      </c>
      <c r="AA1628" s="67">
        <f t="shared" si="912"/>
        <v>36.390999999999998</v>
      </c>
      <c r="AB1628" s="68">
        <f t="shared" si="913"/>
        <v>2.3517951572502055E-2</v>
      </c>
      <c r="AC1628" s="69">
        <f t="shared" si="914"/>
        <v>1.2830503757305831E-2</v>
      </c>
      <c r="AD1628" s="70">
        <f>_xlfn.PERCENTILE.EXC(AC1628:$AC$5675,0.5)</f>
        <v>8.6360010555946526E-2</v>
      </c>
      <c r="AE1628" s="70">
        <f>_xlfn.PERCENTILE.EXC($AC1628:AC$5675,0.35)</f>
        <v>4.8921974367455566E-2</v>
      </c>
      <c r="AF1628" s="71">
        <f t="shared" si="939"/>
        <v>3.9994155405745878E-2</v>
      </c>
      <c r="AG1628" s="70">
        <f t="shared" si="940"/>
        <v>-0.27366487307327381</v>
      </c>
      <c r="AH1628" s="70">
        <f t="shared" si="941"/>
        <v>-0.29773719104760293</v>
      </c>
      <c r="AI1628" s="61" t="str">
        <f t="shared" si="929"/>
        <v>Safety</v>
      </c>
      <c r="AJ1628" s="68" t="str">
        <f t="shared" si="930"/>
        <v>Safety</v>
      </c>
      <c r="AK1628" s="72" t="str">
        <f t="shared" si="931"/>
        <v>00635U</v>
      </c>
      <c r="AL1628" s="73">
        <f t="shared" si="921"/>
        <v>0</v>
      </c>
      <c r="AM1628" s="72" t="str">
        <f t="shared" si="934"/>
        <v>00635U</v>
      </c>
      <c r="AN1628" s="73">
        <f t="shared" si="922"/>
        <v>0</v>
      </c>
      <c r="AO1628" s="74" t="str">
        <f t="shared" si="928"/>
        <v>00635U</v>
      </c>
      <c r="AP1628" s="20">
        <f t="shared" si="923"/>
        <v>0</v>
      </c>
      <c r="AQ1628" s="74" t="str">
        <f t="shared" si="938"/>
        <v>00635U</v>
      </c>
      <c r="AR1628" s="20">
        <f t="shared" si="924"/>
        <v>0</v>
      </c>
      <c r="AS1628" s="74" t="str">
        <f t="shared" si="932"/>
        <v>00635U</v>
      </c>
      <c r="AT1628" s="20">
        <f t="shared" si="925"/>
        <v>0</v>
      </c>
      <c r="AU1628" s="74" t="str">
        <f t="shared" si="915"/>
        <v>00635U</v>
      </c>
      <c r="AV1628" s="20">
        <f t="shared" si="926"/>
        <v>0</v>
      </c>
      <c r="AW1628" s="74" t="str">
        <f t="shared" si="916"/>
        <v>00635U</v>
      </c>
      <c r="AX1628" s="20">
        <f t="shared" si="917"/>
        <v>0</v>
      </c>
      <c r="AY1628" s="20">
        <f t="shared" si="927"/>
        <v>1</v>
      </c>
      <c r="AZ1628" s="57">
        <v>43948</v>
      </c>
      <c r="BA1628" s="75">
        <v>22.85</v>
      </c>
      <c r="BB1628" s="90">
        <v>23.237500000000001</v>
      </c>
      <c r="BC1628" s="76">
        <f t="shared" si="935"/>
        <v>23.620833333333334</v>
      </c>
      <c r="BD1628" s="76">
        <f t="shared" si="936"/>
        <v>23.620625</v>
      </c>
      <c r="BE1628" s="77">
        <f t="shared" si="942"/>
        <v>-1.6228611748103701E-2</v>
      </c>
      <c r="BF1628" s="77">
        <f t="shared" si="933"/>
        <v>-3.2625089302251699E-2</v>
      </c>
    </row>
    <row r="1629" spans="1:58" s="23" customFormat="1" ht="15.75" customHeight="1" x14ac:dyDescent="0.4">
      <c r="A1629" s="57">
        <v>43944</v>
      </c>
      <c r="B1629" s="112">
        <v>39.725000000000001</v>
      </c>
      <c r="C1629" s="112">
        <v>37.725000000000001</v>
      </c>
      <c r="D1629" s="112">
        <v>35.674999999999997</v>
      </c>
      <c r="E1629" s="112">
        <v>33.975000000000001</v>
      </c>
      <c r="F1629" s="112">
        <v>33.174999999999997</v>
      </c>
      <c r="G1629" s="112">
        <v>33.725000000000001</v>
      </c>
      <c r="H1629" s="113">
        <v>31.6</v>
      </c>
      <c r="I1629" s="90">
        <f t="shared" si="918"/>
        <v>39.164999999999999</v>
      </c>
      <c r="J1629" s="90">
        <f t="shared" si="919"/>
        <v>37.151000000000003</v>
      </c>
      <c r="K1629" s="114">
        <v>18</v>
      </c>
      <c r="L1629" s="115">
        <v>0.04</v>
      </c>
      <c r="M1629" s="90">
        <v>39.35</v>
      </c>
      <c r="N1629" s="90">
        <v>41.38</v>
      </c>
      <c r="O1629" s="90">
        <v>40.86</v>
      </c>
      <c r="P1629" s="90">
        <v>39.159999999999997</v>
      </c>
      <c r="Q1629" s="90">
        <v>34.799999999999997</v>
      </c>
      <c r="R1629" s="63">
        <f t="shared" si="907"/>
        <v>-0.71000000000000796</v>
      </c>
      <c r="S1629" s="64">
        <f t="shared" si="943"/>
        <v>-1.4292520247736883E-2</v>
      </c>
      <c r="T1629" s="65">
        <f t="shared" si="937"/>
        <v>0.9509424842919284</v>
      </c>
      <c r="U1629" s="65">
        <f t="shared" si="937"/>
        <v>1.0127263827704358</v>
      </c>
      <c r="V1629" s="65">
        <f t="shared" si="908"/>
        <v>1.0566905005107254</v>
      </c>
      <c r="W1629" s="65">
        <f t="shared" si="909"/>
        <v>1.189080459770115</v>
      </c>
      <c r="X1629" s="61">
        <f t="shared" si="920"/>
        <v>-5.0346129641283821E-2</v>
      </c>
      <c r="Y1629" s="66">
        <f t="shared" si="910"/>
        <v>-6.9904341427520236E-2</v>
      </c>
      <c r="Z1629" s="61">
        <f t="shared" si="911"/>
        <v>-5.1423464828290459E-2</v>
      </c>
      <c r="AA1629" s="67">
        <f t="shared" si="912"/>
        <v>39.164999999999999</v>
      </c>
      <c r="AB1629" s="68">
        <f t="shared" si="913"/>
        <v>-3.9995166747220902E-2</v>
      </c>
      <c r="AC1629" s="69">
        <f t="shared" si="914"/>
        <v>-5.3528274528757934E-2</v>
      </c>
      <c r="AD1629" s="70">
        <f>_xlfn.PERCENTILE.EXC(AC1629:$AC$5675,0.5)</f>
        <v>8.636083743842364E-2</v>
      </c>
      <c r="AE1629" s="70">
        <f>_xlfn.PERCENTILE.EXC($AC1629:AC$5675,0.35)</f>
        <v>4.8947583878606198E-2</v>
      </c>
      <c r="AF1629" s="71">
        <f t="shared" si="939"/>
        <v>4.0133107830701467E-2</v>
      </c>
      <c r="AG1629" s="70">
        <f t="shared" si="940"/>
        <v>-0.27366487307327381</v>
      </c>
      <c r="AH1629" s="70">
        <f t="shared" si="941"/>
        <v>-0.29773719104760293</v>
      </c>
      <c r="AI1629" s="61" t="str">
        <f t="shared" si="929"/>
        <v>Safety</v>
      </c>
      <c r="AJ1629" s="68" t="str">
        <f t="shared" si="930"/>
        <v>Safety</v>
      </c>
      <c r="AK1629" s="72" t="str">
        <f t="shared" si="931"/>
        <v>00635U</v>
      </c>
      <c r="AL1629" s="73">
        <f t="shared" si="921"/>
        <v>0</v>
      </c>
      <c r="AM1629" s="72" t="str">
        <f t="shared" si="934"/>
        <v>00635U</v>
      </c>
      <c r="AN1629" s="73">
        <f t="shared" si="922"/>
        <v>0</v>
      </c>
      <c r="AO1629" s="74" t="str">
        <f t="shared" si="928"/>
        <v>00635U</v>
      </c>
      <c r="AP1629" s="20">
        <f t="shared" si="923"/>
        <v>0</v>
      </c>
      <c r="AQ1629" s="74" t="str">
        <f t="shared" si="938"/>
        <v>00635U</v>
      </c>
      <c r="AR1629" s="20">
        <f t="shared" si="924"/>
        <v>0</v>
      </c>
      <c r="AS1629" s="74" t="str">
        <f t="shared" si="932"/>
        <v>00635U</v>
      </c>
      <c r="AT1629" s="20">
        <f t="shared" si="925"/>
        <v>0</v>
      </c>
      <c r="AU1629" s="74" t="str">
        <f t="shared" si="915"/>
        <v>00635U</v>
      </c>
      <c r="AV1629" s="20">
        <f t="shared" si="926"/>
        <v>0</v>
      </c>
      <c r="AW1629" s="74" t="str">
        <f t="shared" si="916"/>
        <v>00635U</v>
      </c>
      <c r="AX1629" s="20">
        <f t="shared" si="917"/>
        <v>0</v>
      </c>
      <c r="AY1629" s="20">
        <f t="shared" si="927"/>
        <v>1</v>
      </c>
      <c r="AZ1629" s="57">
        <v>43945</v>
      </c>
      <c r="BA1629" s="75">
        <v>23.08</v>
      </c>
      <c r="BB1629" s="90">
        <v>23.2</v>
      </c>
      <c r="BC1629" s="76">
        <f t="shared" si="935"/>
        <v>23.616875</v>
      </c>
      <c r="BD1629" s="76">
        <f t="shared" si="936"/>
        <v>23.618208333333332</v>
      </c>
      <c r="BE1629" s="77">
        <f t="shared" si="942"/>
        <v>-1.765157329240219E-2</v>
      </c>
      <c r="BF1629" s="77">
        <f t="shared" si="933"/>
        <v>-2.2787856120895428E-2</v>
      </c>
    </row>
    <row r="1630" spans="1:58" s="23" customFormat="1" ht="15.75" customHeight="1" x14ac:dyDescent="0.4">
      <c r="A1630" s="57">
        <v>43943</v>
      </c>
      <c r="B1630" s="112">
        <v>39.625</v>
      </c>
      <c r="C1630" s="112">
        <v>37.375</v>
      </c>
      <c r="D1630" s="112">
        <v>35.424999999999997</v>
      </c>
      <c r="E1630" s="112">
        <v>33.825000000000003</v>
      </c>
      <c r="F1630" s="112">
        <v>33.225000000000001</v>
      </c>
      <c r="G1630" s="112">
        <v>33.674999999999997</v>
      </c>
      <c r="H1630" s="113">
        <v>31.574999999999999</v>
      </c>
      <c r="I1630" s="90">
        <f t="shared" si="918"/>
        <v>39.085000000000001</v>
      </c>
      <c r="J1630" s="90">
        <f t="shared" si="919"/>
        <v>36.906999999999996</v>
      </c>
      <c r="K1630" s="114">
        <v>19</v>
      </c>
      <c r="L1630" s="115">
        <v>0.04</v>
      </c>
      <c r="M1630" s="90">
        <v>40.21</v>
      </c>
      <c r="N1630" s="90">
        <v>41.98</v>
      </c>
      <c r="O1630" s="90">
        <v>40.92</v>
      </c>
      <c r="P1630" s="90">
        <v>38.89</v>
      </c>
      <c r="Q1630" s="90">
        <v>34.49</v>
      </c>
      <c r="R1630" s="63">
        <f t="shared" si="907"/>
        <v>-2.3799999999999955</v>
      </c>
      <c r="S1630" s="64">
        <f t="shared" si="943"/>
        <v>-7.5534023342876011E-2</v>
      </c>
      <c r="T1630" s="65">
        <f t="shared" si="937"/>
        <v>0.95783706526917589</v>
      </c>
      <c r="U1630" s="65">
        <f t="shared" si="937"/>
        <v>1.0259042033235581</v>
      </c>
      <c r="V1630" s="65">
        <f t="shared" si="908"/>
        <v>1.0794548727179223</v>
      </c>
      <c r="W1630" s="65">
        <f t="shared" si="909"/>
        <v>1.2171643954769498</v>
      </c>
      <c r="X1630" s="61">
        <f t="shared" si="920"/>
        <v>-5.6782334384858045E-2</v>
      </c>
      <c r="Y1630" s="66">
        <f t="shared" si="910"/>
        <v>-6.651884700665199E-2</v>
      </c>
      <c r="Z1630" s="61">
        <f t="shared" si="911"/>
        <v>-5.5724702571319028E-2</v>
      </c>
      <c r="AA1630" s="67">
        <f t="shared" si="912"/>
        <v>39.085000000000001</v>
      </c>
      <c r="AB1630" s="68">
        <f t="shared" si="913"/>
        <v>-5.6098141972367725E-2</v>
      </c>
      <c r="AC1630" s="69">
        <f t="shared" si="914"/>
        <v>-6.8961410195331016E-2</v>
      </c>
      <c r="AD1630" s="70">
        <f>_xlfn.PERCENTILE.EXC(AC1630:$AC$5675,0.5)</f>
        <v>8.6393309344211841E-2</v>
      </c>
      <c r="AE1630" s="70">
        <f>_xlfn.PERCENTILE.EXC($AC1630:AC$5675,0.35)</f>
        <v>4.9023719336219289E-2</v>
      </c>
      <c r="AF1630" s="71">
        <f t="shared" si="939"/>
        <v>4.0909851923918897E-2</v>
      </c>
      <c r="AG1630" s="70">
        <f t="shared" si="940"/>
        <v>-0.27366487307327381</v>
      </c>
      <c r="AH1630" s="70">
        <f t="shared" si="941"/>
        <v>-0.29773719104760293</v>
      </c>
      <c r="AI1630" s="61" t="str">
        <f t="shared" si="929"/>
        <v>Safety</v>
      </c>
      <c r="AJ1630" s="68" t="str">
        <f t="shared" si="930"/>
        <v>Safety</v>
      </c>
      <c r="AK1630" s="72" t="str">
        <f t="shared" si="931"/>
        <v>00635U</v>
      </c>
      <c r="AL1630" s="73">
        <f t="shared" si="921"/>
        <v>0</v>
      </c>
      <c r="AM1630" s="72" t="str">
        <f t="shared" si="934"/>
        <v>00635U</v>
      </c>
      <c r="AN1630" s="73">
        <f t="shared" si="922"/>
        <v>0</v>
      </c>
      <c r="AO1630" s="74" t="str">
        <f t="shared" si="928"/>
        <v>00635U</v>
      </c>
      <c r="AP1630" s="20">
        <f t="shared" si="923"/>
        <v>0</v>
      </c>
      <c r="AQ1630" s="74" t="str">
        <f t="shared" si="938"/>
        <v>00635U</v>
      </c>
      <c r="AR1630" s="20">
        <f t="shared" si="924"/>
        <v>0</v>
      </c>
      <c r="AS1630" s="74" t="str">
        <f t="shared" si="932"/>
        <v>00635U</v>
      </c>
      <c r="AT1630" s="20">
        <f t="shared" si="925"/>
        <v>0</v>
      </c>
      <c r="AU1630" s="74" t="str">
        <f t="shared" si="915"/>
        <v>00635U</v>
      </c>
      <c r="AV1630" s="20">
        <f t="shared" si="926"/>
        <v>0</v>
      </c>
      <c r="AW1630" s="74" t="str">
        <f t="shared" si="916"/>
        <v>00635U</v>
      </c>
      <c r="AX1630" s="20">
        <f t="shared" si="917"/>
        <v>0</v>
      </c>
      <c r="AY1630" s="20">
        <f t="shared" si="927"/>
        <v>1</v>
      </c>
      <c r="AZ1630" s="57">
        <v>43944</v>
      </c>
      <c r="BA1630" s="75">
        <v>23.2</v>
      </c>
      <c r="BB1630" s="90">
        <v>23.162500000000001</v>
      </c>
      <c r="BC1630" s="76">
        <f t="shared" si="935"/>
        <v>23.61</v>
      </c>
      <c r="BD1630" s="76">
        <f t="shared" si="936"/>
        <v>23.616875</v>
      </c>
      <c r="BE1630" s="77">
        <f t="shared" si="942"/>
        <v>-1.8953833121558579E-2</v>
      </c>
      <c r="BF1630" s="77">
        <f t="shared" si="933"/>
        <v>-1.765157329240219E-2</v>
      </c>
    </row>
    <row r="1631" spans="1:58" s="23" customFormat="1" ht="15.75" customHeight="1" x14ac:dyDescent="0.4">
      <c r="A1631" s="57">
        <v>43942</v>
      </c>
      <c r="B1631" s="112">
        <v>41.774999999999999</v>
      </c>
      <c r="C1631" s="112">
        <v>38.674999999999997</v>
      </c>
      <c r="D1631" s="112">
        <v>36.424999999999997</v>
      </c>
      <c r="E1631" s="112">
        <v>34.424999999999997</v>
      </c>
      <c r="F1631" s="112">
        <v>33.575000000000003</v>
      </c>
      <c r="G1631" s="112">
        <v>33.975000000000001</v>
      </c>
      <c r="H1631" s="113">
        <v>31.824999999999999</v>
      </c>
      <c r="I1631" s="90">
        <f t="shared" si="918"/>
        <v>41.155000000000001</v>
      </c>
      <c r="J1631" s="90">
        <f t="shared" si="919"/>
        <v>38.224999999999994</v>
      </c>
      <c r="K1631" s="114">
        <v>20</v>
      </c>
      <c r="L1631" s="115">
        <v>0.04</v>
      </c>
      <c r="M1631" s="90">
        <v>45.46</v>
      </c>
      <c r="N1631" s="90">
        <v>45.41</v>
      </c>
      <c r="O1631" s="90">
        <v>43.28</v>
      </c>
      <c r="P1631" s="90">
        <v>40.39</v>
      </c>
      <c r="Q1631" s="90">
        <v>35.35</v>
      </c>
      <c r="R1631" s="63">
        <f t="shared" ref="R1631:R1694" si="944">(O1631+P1631)-(N1631+M1631)</f>
        <v>-7.2000000000000028</v>
      </c>
      <c r="S1631" s="64">
        <f t="shared" si="943"/>
        <v>3.6048368697239298E-2</v>
      </c>
      <c r="T1631" s="65">
        <f t="shared" si="937"/>
        <v>1.0011010790574764</v>
      </c>
      <c r="U1631" s="65">
        <f t="shared" si="937"/>
        <v>1.0492144177449167</v>
      </c>
      <c r="V1631" s="65">
        <f t="shared" si="908"/>
        <v>1.1242881901460757</v>
      </c>
      <c r="W1631" s="65">
        <f t="shared" si="909"/>
        <v>1.2845827439886843</v>
      </c>
      <c r="X1631" s="61">
        <f t="shared" si="920"/>
        <v>-7.4207061639736727E-2</v>
      </c>
      <c r="Y1631" s="66">
        <f t="shared" si="910"/>
        <v>-7.5526506899055865E-2</v>
      </c>
      <c r="Z1631" s="61">
        <f t="shared" si="911"/>
        <v>-7.1194265581339011E-2</v>
      </c>
      <c r="AA1631" s="67">
        <f t="shared" si="912"/>
        <v>41.155000000000001</v>
      </c>
      <c r="AB1631" s="68">
        <f t="shared" si="913"/>
        <v>-8.004844747852892E-2</v>
      </c>
      <c r="AC1631" s="69">
        <f t="shared" si="914"/>
        <v>-9.3701827791235315E-2</v>
      </c>
      <c r="AD1631" s="70">
        <f>_xlfn.PERCENTILE.EXC(AC1631:$AC$5675,0.5)</f>
        <v>8.6425781250000042E-2</v>
      </c>
      <c r="AE1631" s="70">
        <f>_xlfn.PERCENTILE.EXC($AC1631:AC$5675,0.35)</f>
        <v>4.9110479393551072E-2</v>
      </c>
      <c r="AF1631" s="71">
        <f t="shared" si="939"/>
        <v>4.1593274619695787E-2</v>
      </c>
      <c r="AG1631" s="70">
        <f t="shared" si="940"/>
        <v>-0.27366487307327381</v>
      </c>
      <c r="AH1631" s="70">
        <f t="shared" si="941"/>
        <v>-0.29773719104760293</v>
      </c>
      <c r="AI1631" s="61" t="str">
        <f t="shared" si="929"/>
        <v>Safety</v>
      </c>
      <c r="AJ1631" s="68" t="str">
        <f t="shared" si="930"/>
        <v>Safety</v>
      </c>
      <c r="AK1631" s="72" t="str">
        <f t="shared" si="931"/>
        <v>00635U</v>
      </c>
      <c r="AL1631" s="73">
        <f t="shared" si="921"/>
        <v>0</v>
      </c>
      <c r="AM1631" s="72" t="str">
        <f t="shared" si="934"/>
        <v>00635U</v>
      </c>
      <c r="AN1631" s="73">
        <f t="shared" si="922"/>
        <v>0</v>
      </c>
      <c r="AO1631" s="74" t="str">
        <f t="shared" si="928"/>
        <v>00635U</v>
      </c>
      <c r="AP1631" s="20">
        <f t="shared" si="923"/>
        <v>0</v>
      </c>
      <c r="AQ1631" s="74" t="str">
        <f t="shared" si="938"/>
        <v>00635U</v>
      </c>
      <c r="AR1631" s="20">
        <f t="shared" si="924"/>
        <v>0</v>
      </c>
      <c r="AS1631" s="74" t="str">
        <f t="shared" si="932"/>
        <v>00635U</v>
      </c>
      <c r="AT1631" s="20">
        <f t="shared" si="925"/>
        <v>0</v>
      </c>
      <c r="AU1631" s="74" t="str">
        <f t="shared" si="915"/>
        <v>00635U</v>
      </c>
      <c r="AV1631" s="20">
        <f t="shared" si="926"/>
        <v>0</v>
      </c>
      <c r="AW1631" s="74" t="str">
        <f t="shared" si="916"/>
        <v>00635U</v>
      </c>
      <c r="AX1631" s="20">
        <f t="shared" si="917"/>
        <v>0</v>
      </c>
      <c r="AY1631" s="20">
        <f t="shared" si="927"/>
        <v>1</v>
      </c>
      <c r="AZ1631" s="57">
        <v>43943</v>
      </c>
      <c r="BA1631" s="75">
        <v>23.25</v>
      </c>
      <c r="BB1631" s="90">
        <v>22.9375</v>
      </c>
      <c r="BC1631" s="76">
        <f t="shared" si="935"/>
        <v>23.609583333333333</v>
      </c>
      <c r="BD1631" s="76">
        <f t="shared" si="936"/>
        <v>23.611458333333335</v>
      </c>
      <c r="BE1631" s="77">
        <f t="shared" si="942"/>
        <v>-2.8466547835448167E-2</v>
      </c>
      <c r="BF1631" s="77">
        <f t="shared" si="933"/>
        <v>-1.5308598402964731E-2</v>
      </c>
    </row>
    <row r="1632" spans="1:58" s="23" customFormat="1" ht="15.75" customHeight="1" x14ac:dyDescent="0.4">
      <c r="A1632" s="57">
        <v>43941</v>
      </c>
      <c r="B1632" s="112">
        <v>39.075000000000003</v>
      </c>
      <c r="C1632" s="112">
        <v>36.225000000000001</v>
      </c>
      <c r="D1632" s="112">
        <v>34.424999999999997</v>
      </c>
      <c r="E1632" s="112">
        <v>32.875</v>
      </c>
      <c r="F1632" s="112">
        <v>32.25</v>
      </c>
      <c r="G1632" s="112">
        <v>33.024999999999999</v>
      </c>
      <c r="H1632" s="113">
        <v>31.2</v>
      </c>
      <c r="I1632" s="90">
        <f t="shared" si="918"/>
        <v>38.619</v>
      </c>
      <c r="J1632" s="90">
        <f t="shared" si="919"/>
        <v>35.936999999999998</v>
      </c>
      <c r="K1632" s="114">
        <v>21</v>
      </c>
      <c r="L1632" s="115">
        <v>0.04</v>
      </c>
      <c r="M1632" s="90">
        <v>44</v>
      </c>
      <c r="N1632" s="90">
        <v>43.83</v>
      </c>
      <c r="O1632" s="90">
        <v>40.97</v>
      </c>
      <c r="P1632" s="90">
        <v>38.29</v>
      </c>
      <c r="Q1632" s="90">
        <v>33.590000000000003</v>
      </c>
      <c r="R1632" s="63">
        <f t="shared" si="944"/>
        <v>-8.5700000000000074</v>
      </c>
      <c r="S1632" s="64">
        <f t="shared" si="943"/>
        <v>0.14888597640891219</v>
      </c>
      <c r="T1632" s="65">
        <f t="shared" si="937"/>
        <v>1.0038786219484372</v>
      </c>
      <c r="U1632" s="65">
        <f t="shared" si="937"/>
        <v>1.0698071759824261</v>
      </c>
      <c r="V1632" s="65">
        <f t="shared" si="908"/>
        <v>1.1446852964220422</v>
      </c>
      <c r="W1632" s="65">
        <f t="shared" si="909"/>
        <v>1.3048526347127118</v>
      </c>
      <c r="X1632" s="61">
        <f t="shared" si="920"/>
        <v>-7.2936660268714038E-2</v>
      </c>
      <c r="Y1632" s="66">
        <f t="shared" si="910"/>
        <v>-5.0950570342205348E-2</v>
      </c>
      <c r="Z1632" s="61">
        <f t="shared" si="911"/>
        <v>-6.944768119319511E-2</v>
      </c>
      <c r="AA1632" s="67">
        <f t="shared" si="912"/>
        <v>38.619</v>
      </c>
      <c r="AB1632" s="68">
        <f t="shared" si="913"/>
        <v>-0.10848733744010941</v>
      </c>
      <c r="AC1632" s="69">
        <f t="shared" si="914"/>
        <v>-0.11889117043121147</v>
      </c>
      <c r="AD1632" s="70">
        <f>_xlfn.PERCENTILE.EXC(AC1632:$AC$5675,0.5)</f>
        <v>8.6432919864766006E-2</v>
      </c>
      <c r="AE1632" s="70">
        <f>_xlfn.PERCENTILE.EXC($AC1632:AC$5675,0.35)</f>
        <v>4.9132166880204921E-2</v>
      </c>
      <c r="AF1632" s="71">
        <f t="shared" si="939"/>
        <v>4.1711161962878253E-2</v>
      </c>
      <c r="AG1632" s="70">
        <f t="shared" si="940"/>
        <v>-0.27366487307327381</v>
      </c>
      <c r="AH1632" s="70">
        <f t="shared" si="941"/>
        <v>-0.29773719104760293</v>
      </c>
      <c r="AI1632" s="61" t="str">
        <f t="shared" si="929"/>
        <v>Safety</v>
      </c>
      <c r="AJ1632" s="68" t="str">
        <f t="shared" si="930"/>
        <v>Safety</v>
      </c>
      <c r="AK1632" s="72" t="str">
        <f t="shared" si="931"/>
        <v>00635U</v>
      </c>
      <c r="AL1632" s="73">
        <f t="shared" si="921"/>
        <v>0</v>
      </c>
      <c r="AM1632" s="72" t="str">
        <f t="shared" si="934"/>
        <v>00635U</v>
      </c>
      <c r="AN1632" s="73">
        <f t="shared" si="922"/>
        <v>0</v>
      </c>
      <c r="AO1632" s="74" t="str">
        <f t="shared" si="928"/>
        <v>00635U</v>
      </c>
      <c r="AP1632" s="20">
        <f t="shared" si="923"/>
        <v>0</v>
      </c>
      <c r="AQ1632" s="74" t="str">
        <f t="shared" si="938"/>
        <v>00635U</v>
      </c>
      <c r="AR1632" s="20">
        <f t="shared" si="924"/>
        <v>0</v>
      </c>
      <c r="AS1632" s="74" t="str">
        <f t="shared" si="932"/>
        <v>00635U</v>
      </c>
      <c r="AT1632" s="20">
        <f t="shared" si="925"/>
        <v>0</v>
      </c>
      <c r="AU1632" s="74" t="str">
        <f t="shared" si="915"/>
        <v>00635U</v>
      </c>
      <c r="AV1632" s="20">
        <f t="shared" si="926"/>
        <v>0</v>
      </c>
      <c r="AW1632" s="74" t="str">
        <f t="shared" si="916"/>
        <v>00635U</v>
      </c>
      <c r="AX1632" s="20">
        <f t="shared" si="917"/>
        <v>0</v>
      </c>
      <c r="AY1632" s="20">
        <f t="shared" si="927"/>
        <v>1</v>
      </c>
      <c r="AZ1632" s="57">
        <v>43942</v>
      </c>
      <c r="BA1632" s="75">
        <v>23</v>
      </c>
      <c r="BB1632" s="90">
        <v>22.75</v>
      </c>
      <c r="BC1632" s="76">
        <f t="shared" si="935"/>
        <v>23.614166666666669</v>
      </c>
      <c r="BD1632" s="76">
        <f t="shared" si="936"/>
        <v>23.610625000000002</v>
      </c>
      <c r="BE1632" s="77">
        <f t="shared" si="942"/>
        <v>-3.659526414228758E-2</v>
      </c>
      <c r="BF1632" s="77">
        <f t="shared" si="933"/>
        <v>-2.586229716494173E-2</v>
      </c>
    </row>
    <row r="1633" spans="1:58" s="23" customFormat="1" ht="15.75" customHeight="1" x14ac:dyDescent="0.4">
      <c r="A1633" s="57">
        <v>43938</v>
      </c>
      <c r="B1633" s="112">
        <v>34.575000000000003</v>
      </c>
      <c r="C1633" s="112">
        <v>33.075000000000003</v>
      </c>
      <c r="D1633" s="112">
        <v>31.925000000000001</v>
      </c>
      <c r="E1633" s="112">
        <v>30.875</v>
      </c>
      <c r="F1633" s="112">
        <v>30.4</v>
      </c>
      <c r="G1633" s="112">
        <v>31.25</v>
      </c>
      <c r="H1633" s="113">
        <v>29.55</v>
      </c>
      <c r="I1633" s="90">
        <f t="shared" si="918"/>
        <v>34.395000000000003</v>
      </c>
      <c r="J1633" s="90">
        <f t="shared" si="919"/>
        <v>32.937000000000005</v>
      </c>
      <c r="K1633" s="114">
        <v>22</v>
      </c>
      <c r="L1633" s="115">
        <v>0.04</v>
      </c>
      <c r="M1633" s="90">
        <v>36.18</v>
      </c>
      <c r="N1633" s="90">
        <v>38.15</v>
      </c>
      <c r="O1633" s="90">
        <v>37.28</v>
      </c>
      <c r="P1633" s="90">
        <v>35.659999999999997</v>
      </c>
      <c r="Q1633" s="90">
        <v>32.43</v>
      </c>
      <c r="R1633" s="63">
        <f t="shared" si="944"/>
        <v>-1.3900000000000006</v>
      </c>
      <c r="S1633" s="64">
        <f t="shared" si="943"/>
        <v>-4.8865619546247838E-2</v>
      </c>
      <c r="T1633" s="65">
        <f t="shared" si="937"/>
        <v>0.9483617300131062</v>
      </c>
      <c r="U1633" s="65">
        <f t="shared" si="937"/>
        <v>1.0233369098712446</v>
      </c>
      <c r="V1633" s="65">
        <f t="shared" si="908"/>
        <v>1.0698261357263041</v>
      </c>
      <c r="W1633" s="65">
        <f t="shared" si="909"/>
        <v>1.1763798951588036</v>
      </c>
      <c r="X1633" s="61">
        <f t="shared" si="920"/>
        <v>-4.3383947939262472E-2</v>
      </c>
      <c r="Y1633" s="66">
        <f t="shared" si="910"/>
        <v>-4.2914979757084998E-2</v>
      </c>
      <c r="Z1633" s="61">
        <f t="shared" si="911"/>
        <v>-4.2389882250327034E-2</v>
      </c>
      <c r="AA1633" s="67">
        <f t="shared" si="912"/>
        <v>34.395000000000003</v>
      </c>
      <c r="AB1633" s="68">
        <f t="shared" si="913"/>
        <v>-9.3709043250327542E-2</v>
      </c>
      <c r="AC1633" s="69">
        <f t="shared" si="914"/>
        <v>-9.8427260812581796E-2</v>
      </c>
      <c r="AD1633" s="70">
        <f>_xlfn.PERCENTILE.EXC(AC1633:$AC$5675,0.5)</f>
        <v>8.644005847953197E-2</v>
      </c>
      <c r="AE1633" s="70">
        <f>_xlfn.PERCENTILE.EXC($AC1633:AC$5675,0.35)</f>
        <v>4.9176962872405222E-2</v>
      </c>
      <c r="AF1633" s="71">
        <f t="shared" si="939"/>
        <v>4.2075190474937976E-2</v>
      </c>
      <c r="AG1633" s="70">
        <f t="shared" si="940"/>
        <v>-0.27366487307327381</v>
      </c>
      <c r="AH1633" s="70">
        <f t="shared" si="941"/>
        <v>-0.29773719104760293</v>
      </c>
      <c r="AI1633" s="61" t="str">
        <f t="shared" si="929"/>
        <v>Safety</v>
      </c>
      <c r="AJ1633" s="68" t="str">
        <f t="shared" si="930"/>
        <v>Safety</v>
      </c>
      <c r="AK1633" s="72" t="str">
        <f t="shared" si="931"/>
        <v>00635U</v>
      </c>
      <c r="AL1633" s="73">
        <f t="shared" si="921"/>
        <v>0</v>
      </c>
      <c r="AM1633" s="72" t="str">
        <f t="shared" si="934"/>
        <v>00635U</v>
      </c>
      <c r="AN1633" s="73">
        <f t="shared" si="922"/>
        <v>0</v>
      </c>
      <c r="AO1633" s="74" t="str">
        <f t="shared" si="928"/>
        <v>00635U</v>
      </c>
      <c r="AP1633" s="20">
        <f t="shared" si="923"/>
        <v>0</v>
      </c>
      <c r="AQ1633" s="74" t="str">
        <f t="shared" si="938"/>
        <v>00635U</v>
      </c>
      <c r="AR1633" s="20">
        <f t="shared" si="924"/>
        <v>0</v>
      </c>
      <c r="AS1633" s="74" t="str">
        <f t="shared" si="932"/>
        <v>00635U</v>
      </c>
      <c r="AT1633" s="20">
        <f t="shared" si="925"/>
        <v>0</v>
      </c>
      <c r="AU1633" s="74" t="str">
        <f t="shared" si="915"/>
        <v>00635U</v>
      </c>
      <c r="AV1633" s="20">
        <f t="shared" si="926"/>
        <v>0</v>
      </c>
      <c r="AW1633" s="74" t="str">
        <f t="shared" si="916"/>
        <v>00635U</v>
      </c>
      <c r="AX1633" s="20">
        <f t="shared" si="917"/>
        <v>0</v>
      </c>
      <c r="AY1633" s="20">
        <f t="shared" si="927"/>
        <v>1</v>
      </c>
      <c r="AZ1633" s="57">
        <v>43941</v>
      </c>
      <c r="BA1633" s="75">
        <v>22.84</v>
      </c>
      <c r="BB1633" s="90">
        <v>22.8</v>
      </c>
      <c r="BC1633" s="76">
        <f t="shared" si="935"/>
        <v>23.623958333333338</v>
      </c>
      <c r="BD1633" s="76">
        <f t="shared" si="936"/>
        <v>23.615666666666666</v>
      </c>
      <c r="BE1633" s="77">
        <f t="shared" si="942"/>
        <v>-3.48780810441379E-2</v>
      </c>
      <c r="BF1633" s="77">
        <f t="shared" si="933"/>
        <v>-3.2845427470464497E-2</v>
      </c>
    </row>
    <row r="1634" spans="1:58" s="23" customFormat="1" ht="15.75" customHeight="1" x14ac:dyDescent="0.4">
      <c r="A1634" s="57">
        <v>43937</v>
      </c>
      <c r="B1634" s="112">
        <v>36.524999999999999</v>
      </c>
      <c r="C1634" s="112">
        <v>34.424999999999997</v>
      </c>
      <c r="D1634" s="112">
        <v>33.075000000000003</v>
      </c>
      <c r="E1634" s="112">
        <v>31.85</v>
      </c>
      <c r="F1634" s="112">
        <v>31.125</v>
      </c>
      <c r="G1634" s="112">
        <v>31.725000000000001</v>
      </c>
      <c r="H1634" s="113">
        <v>29.9</v>
      </c>
      <c r="I1634" s="90">
        <f t="shared" si="918"/>
        <v>36.356999999999999</v>
      </c>
      <c r="J1634" s="90">
        <f t="shared" si="919"/>
        <v>34.317</v>
      </c>
      <c r="K1634" s="114">
        <v>23</v>
      </c>
      <c r="L1634" s="115">
        <v>0.04</v>
      </c>
      <c r="M1634" s="90">
        <v>40.49</v>
      </c>
      <c r="N1634" s="90">
        <v>40.11</v>
      </c>
      <c r="O1634" s="90">
        <v>39.21</v>
      </c>
      <c r="P1634" s="90">
        <v>37.04</v>
      </c>
      <c r="Q1634" s="90">
        <v>32.950000000000003</v>
      </c>
      <c r="R1634" s="63">
        <f t="shared" si="944"/>
        <v>-4.3499999999999943</v>
      </c>
      <c r="S1634" s="64">
        <f t="shared" si="943"/>
        <v>-1.7874632713026542E-2</v>
      </c>
      <c r="T1634" s="65">
        <f t="shared" si="937"/>
        <v>1.0094739466467215</v>
      </c>
      <c r="U1634" s="65">
        <f t="shared" si="937"/>
        <v>1.0229533282325938</v>
      </c>
      <c r="V1634" s="65">
        <f t="shared" si="908"/>
        <v>1.0828833693304536</v>
      </c>
      <c r="W1634" s="65">
        <f t="shared" si="909"/>
        <v>1.2172989377845218</v>
      </c>
      <c r="X1634" s="61">
        <f t="shared" si="920"/>
        <v>-5.7494866529774168E-2</v>
      </c>
      <c r="Y1634" s="66">
        <f t="shared" si="910"/>
        <v>-6.1224489795918456E-2</v>
      </c>
      <c r="Z1634" s="61">
        <f t="shared" si="911"/>
        <v>-5.611024011882166E-2</v>
      </c>
      <c r="AA1634" s="67">
        <f t="shared" si="912"/>
        <v>36.356999999999999</v>
      </c>
      <c r="AB1634" s="68">
        <f t="shared" si="913"/>
        <v>-8.9379207180254328E-2</v>
      </c>
      <c r="AC1634" s="69">
        <f t="shared" si="914"/>
        <v>-9.356768885564698E-2</v>
      </c>
      <c r="AD1634" s="70">
        <f>_xlfn.PERCENTILE.EXC(AC1634:$AC$5675,0.5)</f>
        <v>8.6441962110136369E-2</v>
      </c>
      <c r="AE1634" s="70">
        <f>_xlfn.PERCENTILE.EXC($AC1634:AC$5675,0.35)</f>
        <v>4.9233482817049687E-2</v>
      </c>
      <c r="AF1634" s="71">
        <f t="shared" si="939"/>
        <v>4.2947685662264763E-2</v>
      </c>
      <c r="AG1634" s="70">
        <f t="shared" si="940"/>
        <v>-0.27366487307327381</v>
      </c>
      <c r="AH1634" s="70">
        <f t="shared" si="941"/>
        <v>-0.29773719104760293</v>
      </c>
      <c r="AI1634" s="61" t="str">
        <f t="shared" si="929"/>
        <v>Safety</v>
      </c>
      <c r="AJ1634" s="68" t="str">
        <f t="shared" si="930"/>
        <v>Safety</v>
      </c>
      <c r="AK1634" s="72" t="str">
        <f t="shared" si="931"/>
        <v>00635U</v>
      </c>
      <c r="AL1634" s="73">
        <f t="shared" si="921"/>
        <v>0</v>
      </c>
      <c r="AM1634" s="72" t="str">
        <f t="shared" si="934"/>
        <v>00635U</v>
      </c>
      <c r="AN1634" s="73">
        <f t="shared" si="922"/>
        <v>0</v>
      </c>
      <c r="AO1634" s="74" t="str">
        <f t="shared" si="928"/>
        <v>00635U</v>
      </c>
      <c r="AP1634" s="20">
        <f t="shared" si="923"/>
        <v>0</v>
      </c>
      <c r="AQ1634" s="74" t="str">
        <f t="shared" si="938"/>
        <v>00635U</v>
      </c>
      <c r="AR1634" s="20">
        <f t="shared" si="924"/>
        <v>0</v>
      </c>
      <c r="AS1634" s="74" t="str">
        <f t="shared" si="932"/>
        <v>00635U</v>
      </c>
      <c r="AT1634" s="20">
        <f t="shared" si="925"/>
        <v>0</v>
      </c>
      <c r="AU1634" s="74" t="str">
        <f t="shared" si="915"/>
        <v>00635U</v>
      </c>
      <c r="AV1634" s="20">
        <f t="shared" si="926"/>
        <v>0</v>
      </c>
      <c r="AW1634" s="74" t="str">
        <f t="shared" si="916"/>
        <v>00635U</v>
      </c>
      <c r="AX1634" s="20">
        <f t="shared" si="917"/>
        <v>0</v>
      </c>
      <c r="AY1634" s="20">
        <f t="shared" si="927"/>
        <v>1</v>
      </c>
      <c r="AZ1634" s="57">
        <v>43938</v>
      </c>
      <c r="BA1634" s="75">
        <v>22.5</v>
      </c>
      <c r="BB1634" s="90">
        <v>23.074999999999999</v>
      </c>
      <c r="BC1634" s="76">
        <f t="shared" si="935"/>
        <v>23.631041666666668</v>
      </c>
      <c r="BD1634" s="76">
        <f t="shared" si="936"/>
        <v>23.618958333333339</v>
      </c>
      <c r="BE1634" s="77">
        <f t="shared" si="942"/>
        <v>-2.3530137795449234E-2</v>
      </c>
      <c r="BF1634" s="77">
        <f t="shared" si="933"/>
        <v>-4.7375431106720635E-2</v>
      </c>
    </row>
    <row r="1635" spans="1:58" s="23" customFormat="1" ht="15.75" customHeight="1" x14ac:dyDescent="0.4">
      <c r="A1635" s="57">
        <v>43936</v>
      </c>
      <c r="B1635" s="112">
        <v>36.575000000000003</v>
      </c>
      <c r="C1635" s="112">
        <v>34.575000000000003</v>
      </c>
      <c r="D1635" s="112">
        <v>33.075000000000003</v>
      </c>
      <c r="E1635" s="112">
        <v>31.574999999999999</v>
      </c>
      <c r="F1635" s="112">
        <v>30.85</v>
      </c>
      <c r="G1635" s="112">
        <v>31.324999999999999</v>
      </c>
      <c r="H1635" s="113">
        <v>29.6</v>
      </c>
      <c r="I1635" s="90">
        <f t="shared" si="918"/>
        <v>36.495000000000005</v>
      </c>
      <c r="J1635" s="90">
        <f t="shared" si="919"/>
        <v>34.515000000000001</v>
      </c>
      <c r="K1635" s="114">
        <v>24</v>
      </c>
      <c r="L1635" s="115">
        <v>0.04</v>
      </c>
      <c r="M1635" s="90">
        <v>41.64</v>
      </c>
      <c r="N1635" s="90">
        <v>40.840000000000003</v>
      </c>
      <c r="O1635" s="90">
        <v>39.28</v>
      </c>
      <c r="P1635" s="90">
        <v>36.94</v>
      </c>
      <c r="Q1635" s="90">
        <v>32.74</v>
      </c>
      <c r="R1635" s="63">
        <f t="shared" si="944"/>
        <v>-6.2600000000000051</v>
      </c>
      <c r="S1635" s="64">
        <f t="shared" si="943"/>
        <v>8.1567796610169635E-2</v>
      </c>
      <c r="T1635" s="65">
        <f t="shared" si="937"/>
        <v>1.019588638589618</v>
      </c>
      <c r="U1635" s="65">
        <f t="shared" si="937"/>
        <v>1.039714867617108</v>
      </c>
      <c r="V1635" s="65">
        <f t="shared" si="908"/>
        <v>1.1055766107200868</v>
      </c>
      <c r="W1635" s="65">
        <f t="shared" si="909"/>
        <v>1.2474037874160049</v>
      </c>
      <c r="X1635" s="61">
        <f t="shared" si="920"/>
        <v>-5.4682159945317839E-2</v>
      </c>
      <c r="Y1635" s="66">
        <f t="shared" si="910"/>
        <v>-6.2549485352335649E-2</v>
      </c>
      <c r="Z1635" s="61">
        <f t="shared" si="911"/>
        <v>-5.4254007398273837E-2</v>
      </c>
      <c r="AA1635" s="67">
        <f t="shared" si="912"/>
        <v>36.495000000000005</v>
      </c>
      <c r="AB1635" s="68">
        <f t="shared" si="913"/>
        <v>-0.10443192948090108</v>
      </c>
      <c r="AC1635" s="69">
        <f t="shared" si="914"/>
        <v>-0.10639079333986284</v>
      </c>
      <c r="AD1635" s="70">
        <f>_xlfn.PERCENTILE.EXC(AC1635:$AC$5675,0.5)</f>
        <v>8.6443865740740769E-2</v>
      </c>
      <c r="AE1635" s="70">
        <f>_xlfn.PERCENTILE.EXC($AC1635:AC$5675,0.35)</f>
        <v>4.9257376399425352E-2</v>
      </c>
      <c r="AF1635" s="71">
        <f t="shared" si="939"/>
        <v>4.3773361961554159E-2</v>
      </c>
      <c r="AG1635" s="70">
        <f t="shared" si="940"/>
        <v>-0.27366487307327381</v>
      </c>
      <c r="AH1635" s="70">
        <f t="shared" si="941"/>
        <v>-0.29773719104760293</v>
      </c>
      <c r="AI1635" s="61" t="str">
        <f t="shared" si="929"/>
        <v>Safety</v>
      </c>
      <c r="AJ1635" s="68" t="str">
        <f t="shared" si="930"/>
        <v>Safety</v>
      </c>
      <c r="AK1635" s="72" t="str">
        <f t="shared" si="931"/>
        <v>00635U</v>
      </c>
      <c r="AL1635" s="73">
        <f t="shared" si="921"/>
        <v>0</v>
      </c>
      <c r="AM1635" s="72" t="str">
        <f t="shared" si="934"/>
        <v>00635U</v>
      </c>
      <c r="AN1635" s="73">
        <f t="shared" si="922"/>
        <v>0</v>
      </c>
      <c r="AO1635" s="74" t="str">
        <f t="shared" si="928"/>
        <v>00635U</v>
      </c>
      <c r="AP1635" s="20">
        <f t="shared" si="923"/>
        <v>0</v>
      </c>
      <c r="AQ1635" s="74" t="str">
        <f t="shared" si="938"/>
        <v>00635U</v>
      </c>
      <c r="AR1635" s="20">
        <f t="shared" si="924"/>
        <v>0</v>
      </c>
      <c r="AS1635" s="74" t="str">
        <f t="shared" si="932"/>
        <v>00635U</v>
      </c>
      <c r="AT1635" s="20">
        <f t="shared" si="925"/>
        <v>0</v>
      </c>
      <c r="AU1635" s="74" t="str">
        <f t="shared" si="915"/>
        <v>00635U</v>
      </c>
      <c r="AV1635" s="20">
        <f t="shared" si="926"/>
        <v>0</v>
      </c>
      <c r="AW1635" s="74" t="str">
        <f t="shared" si="916"/>
        <v>00635U</v>
      </c>
      <c r="AX1635" s="20">
        <f t="shared" si="917"/>
        <v>0</v>
      </c>
      <c r="AY1635" s="20">
        <f t="shared" si="927"/>
        <v>1</v>
      </c>
      <c r="AZ1635" s="57">
        <v>43937</v>
      </c>
      <c r="BA1635" s="75">
        <v>22.91</v>
      </c>
      <c r="BB1635" s="90">
        <v>22.712499999999999</v>
      </c>
      <c r="BC1635" s="76">
        <f t="shared" si="935"/>
        <v>23.630625000000002</v>
      </c>
      <c r="BD1635" s="76">
        <f t="shared" si="936"/>
        <v>23.628291666666669</v>
      </c>
      <c r="BE1635" s="77">
        <f t="shared" si="942"/>
        <v>-3.8853183104551971E-2</v>
      </c>
      <c r="BF1635" s="77">
        <f t="shared" si="933"/>
        <v>-3.0399644493977133E-2</v>
      </c>
    </row>
    <row r="1636" spans="1:58" s="23" customFormat="1" ht="15.75" customHeight="1" x14ac:dyDescent="0.4">
      <c r="A1636" s="57">
        <v>43935</v>
      </c>
      <c r="B1636" s="112">
        <v>37.875</v>
      </c>
      <c r="C1636" s="112">
        <v>32.975000000000001</v>
      </c>
      <c r="D1636" s="112">
        <v>32.049999999999997</v>
      </c>
      <c r="E1636" s="112">
        <v>31.024999999999999</v>
      </c>
      <c r="F1636" s="112">
        <v>29.925000000000001</v>
      </c>
      <c r="G1636" s="112">
        <v>29.35</v>
      </c>
      <c r="H1636" s="113">
        <v>29.875</v>
      </c>
      <c r="I1636" s="90">
        <f t="shared" si="918"/>
        <v>32.975000000000001</v>
      </c>
      <c r="J1636" s="90">
        <f t="shared" si="919"/>
        <v>32.049999999999997</v>
      </c>
      <c r="K1636" s="114">
        <v>0</v>
      </c>
      <c r="L1636" s="115">
        <v>5.2631578947368418E-2</v>
      </c>
      <c r="M1636" s="90">
        <v>38.81</v>
      </c>
      <c r="N1636" s="90">
        <v>37.76</v>
      </c>
      <c r="O1636" s="90">
        <v>36.46</v>
      </c>
      <c r="P1636" s="90">
        <v>34.909999999999997</v>
      </c>
      <c r="Q1636" s="90">
        <v>31.11</v>
      </c>
      <c r="R1636" s="63">
        <f t="shared" si="944"/>
        <v>-5.1999999999999886</v>
      </c>
      <c r="S1636" s="64">
        <f t="shared" si="943"/>
        <v>-8.2827301433082423E-2</v>
      </c>
      <c r="T1636" s="65">
        <f t="shared" si="937"/>
        <v>1.0278072033898307</v>
      </c>
      <c r="U1636" s="65">
        <f t="shared" si="937"/>
        <v>1.0356555128908391</v>
      </c>
      <c r="V1636" s="65">
        <f t="shared" si="908"/>
        <v>1.0816384989974219</v>
      </c>
      <c r="W1636" s="65">
        <f t="shared" si="909"/>
        <v>1.2137576342012215</v>
      </c>
      <c r="X1636" s="61">
        <f t="shared" si="920"/>
        <v>-0.12937293729372934</v>
      </c>
      <c r="Y1636" s="66">
        <f t="shared" si="910"/>
        <v>-3.7066881547139358E-2</v>
      </c>
      <c r="Z1636" s="61">
        <f t="shared" si="911"/>
        <v>-2.8051554207733261E-2</v>
      </c>
      <c r="AA1636" s="67">
        <f t="shared" si="912"/>
        <v>32.975000000000001</v>
      </c>
      <c r="AB1636" s="68">
        <f t="shared" si="913"/>
        <v>3.0455508474576802E-3</v>
      </c>
      <c r="AC1636" s="69">
        <f t="shared" si="914"/>
        <v>-0.12672139830508466</v>
      </c>
      <c r="AD1636" s="70">
        <f>_xlfn.PERCENTILE.EXC(AC1636:$AC$5675,0.5)</f>
        <v>8.6577295558482523E-2</v>
      </c>
      <c r="AE1636" s="70">
        <f>_xlfn.PERCENTILE.EXC($AC1636:AC$5675,0.35)</f>
        <v>4.9273195842447319E-2</v>
      </c>
      <c r="AF1636" s="71">
        <f t="shared" si="939"/>
        <v>4.4319720909190903E-2</v>
      </c>
      <c r="AG1636" s="70">
        <f t="shared" si="940"/>
        <v>-0.27366487307327381</v>
      </c>
      <c r="AH1636" s="70">
        <f t="shared" si="941"/>
        <v>-0.29773719104760293</v>
      </c>
      <c r="AI1636" s="61" t="str">
        <f t="shared" si="929"/>
        <v>Safety</v>
      </c>
      <c r="AJ1636" s="68" t="str">
        <f t="shared" si="930"/>
        <v>Safety</v>
      </c>
      <c r="AK1636" s="72" t="str">
        <f t="shared" si="931"/>
        <v>00635U</v>
      </c>
      <c r="AL1636" s="73">
        <f t="shared" si="921"/>
        <v>0</v>
      </c>
      <c r="AM1636" s="72" t="str">
        <f t="shared" si="934"/>
        <v>00635U</v>
      </c>
      <c r="AN1636" s="73">
        <f t="shared" si="922"/>
        <v>0</v>
      </c>
      <c r="AO1636" s="74" t="str">
        <f t="shared" si="928"/>
        <v>00635U</v>
      </c>
      <c r="AP1636" s="20">
        <f t="shared" si="923"/>
        <v>0</v>
      </c>
      <c r="AQ1636" s="74" t="str">
        <f t="shared" si="938"/>
        <v>00635U</v>
      </c>
      <c r="AR1636" s="20">
        <f t="shared" si="924"/>
        <v>0</v>
      </c>
      <c r="AS1636" s="74" t="str">
        <f t="shared" si="932"/>
        <v>00635U</v>
      </c>
      <c r="AT1636" s="20">
        <f t="shared" si="925"/>
        <v>0</v>
      </c>
      <c r="AU1636" s="74" t="str">
        <f t="shared" si="915"/>
        <v>00635U</v>
      </c>
      <c r="AV1636" s="20">
        <f t="shared" si="926"/>
        <v>0</v>
      </c>
      <c r="AW1636" s="74" t="str">
        <f t="shared" si="916"/>
        <v>00635U</v>
      </c>
      <c r="AX1636" s="20">
        <f t="shared" si="917"/>
        <v>0</v>
      </c>
      <c r="AY1636" s="20">
        <f t="shared" si="927"/>
        <v>1</v>
      </c>
      <c r="AZ1636" s="57">
        <v>43936</v>
      </c>
      <c r="BA1636" s="75">
        <v>22.91</v>
      </c>
      <c r="BB1636" s="90">
        <v>22.65</v>
      </c>
      <c r="BC1636" s="76">
        <f t="shared" si="935"/>
        <v>23.627500000000001</v>
      </c>
      <c r="BD1636" s="76">
        <f t="shared" si="936"/>
        <v>23.633916666666668</v>
      </c>
      <c r="BE1636" s="77">
        <f t="shared" si="942"/>
        <v>-4.1371283462067615E-2</v>
      </c>
      <c r="BF1636" s="77">
        <f t="shared" si="933"/>
        <v>-3.0630414623052361E-2</v>
      </c>
    </row>
    <row r="1637" spans="1:58" s="23" customFormat="1" ht="15.75" customHeight="1" x14ac:dyDescent="0.4">
      <c r="A1637" s="57">
        <v>43934</v>
      </c>
      <c r="B1637" s="112">
        <v>40.575000000000003</v>
      </c>
      <c r="C1637" s="112">
        <v>36.125</v>
      </c>
      <c r="D1637" s="112">
        <v>33.825000000000003</v>
      </c>
      <c r="E1637" s="112">
        <v>32.1</v>
      </c>
      <c r="F1637" s="112">
        <v>30.8</v>
      </c>
      <c r="G1637" s="112">
        <v>30.05</v>
      </c>
      <c r="H1637" s="113">
        <v>30.125</v>
      </c>
      <c r="I1637" s="90">
        <f t="shared" si="918"/>
        <v>36.359210526315792</v>
      </c>
      <c r="J1637" s="90">
        <f t="shared" si="919"/>
        <v>33.946052631578951</v>
      </c>
      <c r="K1637" s="114">
        <v>1</v>
      </c>
      <c r="L1637" s="115">
        <v>5.2631578947368418E-2</v>
      </c>
      <c r="M1637" s="90">
        <v>41.74</v>
      </c>
      <c r="N1637" s="90">
        <v>41.17</v>
      </c>
      <c r="O1637" s="90">
        <v>39.97</v>
      </c>
      <c r="P1637" s="90">
        <v>37</v>
      </c>
      <c r="Q1637" s="90">
        <v>32.369999999999997</v>
      </c>
      <c r="R1637" s="63">
        <f t="shared" si="944"/>
        <v>-5.9399999999999977</v>
      </c>
      <c r="S1637" s="64">
        <f t="shared" si="943"/>
        <v>-1.1999040076793857E-2</v>
      </c>
      <c r="T1637" s="65">
        <f t="shared" si="937"/>
        <v>1.0138450327908672</v>
      </c>
      <c r="U1637" s="65">
        <f t="shared" si="937"/>
        <v>1.0300225168876658</v>
      </c>
      <c r="V1637" s="65">
        <f t="shared" si="908"/>
        <v>1.1127027027027028</v>
      </c>
      <c r="W1637" s="65">
        <f t="shared" si="909"/>
        <v>1.2718566573988261</v>
      </c>
      <c r="X1637" s="61">
        <f t="shared" si="920"/>
        <v>-0.10967344423906353</v>
      </c>
      <c r="Y1637" s="66">
        <f t="shared" si="910"/>
        <v>-6.1526479750778858E-2</v>
      </c>
      <c r="Z1637" s="61">
        <f t="shared" si="911"/>
        <v>-6.6369920023160681E-2</v>
      </c>
      <c r="AA1637" s="67">
        <f t="shared" si="912"/>
        <v>36.359210526315792</v>
      </c>
      <c r="AB1637" s="68">
        <f t="shared" si="913"/>
        <v>-1.4452271071168298E-2</v>
      </c>
      <c r="AC1637" s="69">
        <f t="shared" si="914"/>
        <v>-0.1168518210756427</v>
      </c>
      <c r="AD1637" s="70">
        <f>_xlfn.PERCENTILE.EXC(AC1637:$AC$5675,0.5)</f>
        <v>8.6710725376224276E-2</v>
      </c>
      <c r="AE1637" s="70">
        <f>_xlfn.PERCENTILE.EXC($AC1637:AC$5675,0.35)</f>
        <v>4.9282094594594664E-2</v>
      </c>
      <c r="AF1637" s="71">
        <f t="shared" si="939"/>
        <v>4.4578061261471826E-2</v>
      </c>
      <c r="AG1637" s="70">
        <f t="shared" si="940"/>
        <v>-0.27366487307327381</v>
      </c>
      <c r="AH1637" s="70">
        <f t="shared" si="941"/>
        <v>-0.29773719104760293</v>
      </c>
      <c r="AI1637" s="61" t="str">
        <f t="shared" si="929"/>
        <v>Safety</v>
      </c>
      <c r="AJ1637" s="68" t="str">
        <f t="shared" si="930"/>
        <v>Safety</v>
      </c>
      <c r="AK1637" s="72" t="str">
        <f t="shared" si="931"/>
        <v>00635U</v>
      </c>
      <c r="AL1637" s="73">
        <f t="shared" si="921"/>
        <v>0</v>
      </c>
      <c r="AM1637" s="72" t="str">
        <f t="shared" si="934"/>
        <v>00635U</v>
      </c>
      <c r="AN1637" s="73">
        <f t="shared" si="922"/>
        <v>0</v>
      </c>
      <c r="AO1637" s="74" t="str">
        <f t="shared" si="928"/>
        <v>00635U</v>
      </c>
      <c r="AP1637" s="20">
        <f t="shared" si="923"/>
        <v>0</v>
      </c>
      <c r="AQ1637" s="74" t="str">
        <f t="shared" si="938"/>
        <v>00635U</v>
      </c>
      <c r="AR1637" s="20">
        <f t="shared" si="924"/>
        <v>0</v>
      </c>
      <c r="AS1637" s="74" t="str">
        <f t="shared" si="932"/>
        <v>00635U</v>
      </c>
      <c r="AT1637" s="20">
        <f t="shared" si="925"/>
        <v>0</v>
      </c>
      <c r="AU1637" s="74" t="str">
        <f t="shared" si="915"/>
        <v>00635U</v>
      </c>
      <c r="AV1637" s="20">
        <f t="shared" si="926"/>
        <v>0</v>
      </c>
      <c r="AW1637" s="74" t="str">
        <f t="shared" si="916"/>
        <v>00635U</v>
      </c>
      <c r="AX1637" s="20">
        <f t="shared" si="917"/>
        <v>0</v>
      </c>
      <c r="AY1637" s="20">
        <f t="shared" si="927"/>
        <v>1</v>
      </c>
      <c r="AZ1637" s="57">
        <v>43935</v>
      </c>
      <c r="BA1637" s="75">
        <v>22.75</v>
      </c>
      <c r="BB1637" s="90">
        <v>22.262499999999999</v>
      </c>
      <c r="BC1637" s="76">
        <f t="shared" si="935"/>
        <v>23.62541666666667</v>
      </c>
      <c r="BD1637" s="76">
        <f t="shared" si="936"/>
        <v>23.62916666666667</v>
      </c>
      <c r="BE1637" s="77">
        <f t="shared" si="942"/>
        <v>-5.7688576921042116E-2</v>
      </c>
      <c r="BF1637" s="77">
        <f t="shared" si="933"/>
        <v>-3.7206841826838435E-2</v>
      </c>
    </row>
    <row r="1638" spans="1:58" s="23" customFormat="1" ht="15.75" customHeight="1" x14ac:dyDescent="0.4">
      <c r="A1638" s="57">
        <v>43930</v>
      </c>
      <c r="B1638" s="112">
        <v>41.274999999999999</v>
      </c>
      <c r="C1638" s="112">
        <v>36.924999999999997</v>
      </c>
      <c r="D1638" s="112">
        <v>34.65</v>
      </c>
      <c r="E1638" s="112">
        <v>32.524999999999999</v>
      </c>
      <c r="F1638" s="112">
        <v>31.15</v>
      </c>
      <c r="G1638" s="112">
        <v>30.375</v>
      </c>
      <c r="H1638" s="113">
        <v>30.324999999999999</v>
      </c>
      <c r="I1638" s="90">
        <f t="shared" si="918"/>
        <v>37.382894736842104</v>
      </c>
      <c r="J1638" s="90">
        <f t="shared" si="919"/>
        <v>34.889473684210522</v>
      </c>
      <c r="K1638" s="114">
        <v>2</v>
      </c>
      <c r="L1638" s="115">
        <v>5.2631578947368418E-2</v>
      </c>
      <c r="M1638" s="90">
        <v>40.42</v>
      </c>
      <c r="N1638" s="90">
        <v>41.67</v>
      </c>
      <c r="O1638" s="90">
        <v>40.61</v>
      </c>
      <c r="P1638" s="90">
        <v>37.42</v>
      </c>
      <c r="Q1638" s="90">
        <v>32.43</v>
      </c>
      <c r="R1638" s="63">
        <f t="shared" si="944"/>
        <v>-4.0600000000000023</v>
      </c>
      <c r="S1638" s="64">
        <f t="shared" si="943"/>
        <v>-3.8754325259515561E-2</v>
      </c>
      <c r="T1638" s="65">
        <f t="shared" si="937"/>
        <v>0.97000239980801539</v>
      </c>
      <c r="U1638" s="65">
        <f t="shared" si="937"/>
        <v>1.0261019453336617</v>
      </c>
      <c r="V1638" s="65">
        <f t="shared" ref="V1638:V1701" si="945">N1638/P1638</f>
        <v>1.1135756280064137</v>
      </c>
      <c r="W1638" s="65">
        <f t="shared" ref="W1638:W1701" si="946">N1638/Q1638</f>
        <v>1.2849213691026828</v>
      </c>
      <c r="X1638" s="61">
        <f t="shared" si="920"/>
        <v>-0.10539067231980621</v>
      </c>
      <c r="Y1638" s="66">
        <f t="shared" ref="Y1638:Y1701" si="947">(H1638-E1638)/E1638</f>
        <v>-6.764027671022288E-2</v>
      </c>
      <c r="Z1638" s="61">
        <f t="shared" ref="Z1638:Z1701" si="948">(J1638-I1638)/I1638</f>
        <v>-6.6699517792404447E-2</v>
      </c>
      <c r="AA1638" s="67">
        <f t="shared" ref="AA1638:AA1701" si="949">B1638*(K1638*L1638)+C1638*(1-(K1638*L1638))</f>
        <v>37.382894736842104</v>
      </c>
      <c r="AB1638" s="68">
        <f t="shared" ref="AB1638:AB1701" si="950">(B1638-N1638)/N1638</f>
        <v>-9.4792416606672217E-3</v>
      </c>
      <c r="AC1638" s="69">
        <f t="shared" ref="AC1638:AC1701" si="951">(AA1638-N1638)/N1638</f>
        <v>-0.10288229573213097</v>
      </c>
      <c r="AD1638" s="70">
        <f>_xlfn.PERCENTILE.EXC(AC1638:$AC$5675,0.5)</f>
        <v>8.677808157904994E-2</v>
      </c>
      <c r="AE1638" s="70">
        <f>_xlfn.PERCENTILE.EXC($AC1638:AC$5675,0.35)</f>
        <v>4.9301224895345108E-2</v>
      </c>
      <c r="AF1638" s="71">
        <f t="shared" si="939"/>
        <v>4.4672575711805301E-2</v>
      </c>
      <c r="AG1638" s="70">
        <f t="shared" si="940"/>
        <v>-0.27366487307327381</v>
      </c>
      <c r="AH1638" s="70">
        <f t="shared" si="941"/>
        <v>-0.29773719104760293</v>
      </c>
      <c r="AI1638" s="61" t="str">
        <f t="shared" si="929"/>
        <v>Safety</v>
      </c>
      <c r="AJ1638" s="68" t="str">
        <f t="shared" si="930"/>
        <v>Safety</v>
      </c>
      <c r="AK1638" s="72" t="str">
        <f t="shared" si="931"/>
        <v>00635U</v>
      </c>
      <c r="AL1638" s="73">
        <f t="shared" si="921"/>
        <v>0</v>
      </c>
      <c r="AM1638" s="72" t="str">
        <f t="shared" si="934"/>
        <v>00635U</v>
      </c>
      <c r="AN1638" s="73">
        <f t="shared" si="922"/>
        <v>0</v>
      </c>
      <c r="AO1638" s="74" t="str">
        <f t="shared" si="928"/>
        <v>00635U</v>
      </c>
      <c r="AP1638" s="20">
        <f t="shared" si="923"/>
        <v>0</v>
      </c>
      <c r="AQ1638" s="74" t="str">
        <f t="shared" si="938"/>
        <v>00635U</v>
      </c>
      <c r="AR1638" s="20">
        <f t="shared" si="924"/>
        <v>0</v>
      </c>
      <c r="AS1638" s="74" t="str">
        <f t="shared" si="932"/>
        <v>00635U</v>
      </c>
      <c r="AT1638" s="20">
        <f t="shared" si="925"/>
        <v>0</v>
      </c>
      <c r="AU1638" s="74" t="str">
        <f t="shared" si="915"/>
        <v>00635U</v>
      </c>
      <c r="AV1638" s="20">
        <f t="shared" si="926"/>
        <v>0</v>
      </c>
      <c r="AW1638" s="74" t="str">
        <f t="shared" si="916"/>
        <v>00635U</v>
      </c>
      <c r="AX1638" s="20">
        <f t="shared" si="917"/>
        <v>0</v>
      </c>
      <c r="AY1638" s="20">
        <f t="shared" si="927"/>
        <v>1</v>
      </c>
      <c r="AZ1638" s="57">
        <v>43934</v>
      </c>
      <c r="BA1638" s="75">
        <v>22.36</v>
      </c>
      <c r="BB1638" s="90">
        <v>22.487500000000001</v>
      </c>
      <c r="BC1638" s="76">
        <f t="shared" si="935"/>
        <v>23.628750000000004</v>
      </c>
      <c r="BD1638" s="76">
        <f t="shared" si="936"/>
        <v>23.62704166666667</v>
      </c>
      <c r="BE1638" s="77">
        <f t="shared" si="942"/>
        <v>-4.8299211765328372E-2</v>
      </c>
      <c r="BF1638" s="77">
        <f t="shared" si="933"/>
        <v>-5.3626758886798319E-2</v>
      </c>
    </row>
    <row r="1639" spans="1:58" s="23" customFormat="1" ht="15.75" customHeight="1" x14ac:dyDescent="0.4">
      <c r="A1639" s="57">
        <v>43929</v>
      </c>
      <c r="B1639" s="112">
        <v>42.375</v>
      </c>
      <c r="C1639" s="112">
        <v>38.299999999999997</v>
      </c>
      <c r="D1639" s="112">
        <v>36.075000000000003</v>
      </c>
      <c r="E1639" s="112">
        <v>33.549999999999997</v>
      </c>
      <c r="F1639" s="112">
        <v>31.975000000000001</v>
      </c>
      <c r="G1639" s="112">
        <v>31.1</v>
      </c>
      <c r="H1639" s="113">
        <v>30.925000000000001</v>
      </c>
      <c r="I1639" s="90">
        <f t="shared" si="918"/>
        <v>38.943421052631578</v>
      </c>
      <c r="J1639" s="90">
        <f t="shared" si="919"/>
        <v>36.426315789473684</v>
      </c>
      <c r="K1639" s="114">
        <v>3</v>
      </c>
      <c r="L1639" s="115">
        <v>5.2631578947368418E-2</v>
      </c>
      <c r="M1639" s="90">
        <v>42.46</v>
      </c>
      <c r="N1639" s="90">
        <v>43.35</v>
      </c>
      <c r="O1639" s="90">
        <v>41.59</v>
      </c>
      <c r="P1639" s="90">
        <v>38.32</v>
      </c>
      <c r="Q1639" s="90">
        <v>32.950000000000003</v>
      </c>
      <c r="R1639" s="63">
        <f t="shared" si="944"/>
        <v>-5.9000000000000057</v>
      </c>
      <c r="S1639" s="64">
        <f t="shared" si="943"/>
        <v>-7.1734475374732362E-2</v>
      </c>
      <c r="T1639" s="65">
        <f t="shared" si="937"/>
        <v>0.97946943483275661</v>
      </c>
      <c r="U1639" s="65">
        <f t="shared" si="937"/>
        <v>1.0423178648713634</v>
      </c>
      <c r="V1639" s="65">
        <f t="shared" si="945"/>
        <v>1.1312630480167014</v>
      </c>
      <c r="W1639" s="65">
        <f t="shared" si="946"/>
        <v>1.3156297420333838</v>
      </c>
      <c r="X1639" s="61">
        <f t="shared" si="920"/>
        <v>-9.6165191740413047E-2</v>
      </c>
      <c r="Y1639" s="66">
        <f t="shared" si="947"/>
        <v>-7.8241430700446993E-2</v>
      </c>
      <c r="Z1639" s="61">
        <f t="shared" si="948"/>
        <v>-6.46349292157989E-2</v>
      </c>
      <c r="AA1639" s="67">
        <f t="shared" si="949"/>
        <v>38.943421052631578</v>
      </c>
      <c r="AB1639" s="68">
        <f t="shared" si="950"/>
        <v>-2.249134948096889E-2</v>
      </c>
      <c r="AC1639" s="69">
        <f t="shared" si="951"/>
        <v>-0.10165118679050572</v>
      </c>
      <c r="AD1639" s="70">
        <f>_xlfn.PERCENTILE.EXC(AC1639:$AC$5675,0.5)</f>
        <v>8.6845437781875603E-2</v>
      </c>
      <c r="AE1639" s="70">
        <f>_xlfn.PERCENTILE.EXC($AC1639:AC$5675,0.35)</f>
        <v>4.9325734566210637E-2</v>
      </c>
      <c r="AF1639" s="71">
        <f t="shared" si="939"/>
        <v>4.4831069679636099E-2</v>
      </c>
      <c r="AG1639" s="70">
        <f t="shared" si="940"/>
        <v>-0.27366487307327381</v>
      </c>
      <c r="AH1639" s="70">
        <f t="shared" si="941"/>
        <v>-0.29773719104760293</v>
      </c>
      <c r="AI1639" s="61" t="str">
        <f t="shared" si="929"/>
        <v>Safety</v>
      </c>
      <c r="AJ1639" s="68" t="str">
        <f t="shared" si="930"/>
        <v>Safety</v>
      </c>
      <c r="AK1639" s="72" t="str">
        <f t="shared" si="931"/>
        <v>00635U</v>
      </c>
      <c r="AL1639" s="73">
        <f t="shared" si="921"/>
        <v>0</v>
      </c>
      <c r="AM1639" s="72" t="str">
        <f t="shared" si="934"/>
        <v>00635U</v>
      </c>
      <c r="AN1639" s="73">
        <f t="shared" si="922"/>
        <v>0</v>
      </c>
      <c r="AO1639" s="74" t="str">
        <f t="shared" si="928"/>
        <v>00635U</v>
      </c>
      <c r="AP1639" s="20">
        <f t="shared" si="923"/>
        <v>0</v>
      </c>
      <c r="AQ1639" s="74" t="str">
        <f t="shared" si="938"/>
        <v>00635U</v>
      </c>
      <c r="AR1639" s="20">
        <f t="shared" si="924"/>
        <v>0</v>
      </c>
      <c r="AS1639" s="74" t="str">
        <f t="shared" si="932"/>
        <v>00635U</v>
      </c>
      <c r="AT1639" s="20">
        <f t="shared" si="925"/>
        <v>0</v>
      </c>
      <c r="AU1639" s="74" t="str">
        <f t="shared" si="915"/>
        <v>00635U</v>
      </c>
      <c r="AV1639" s="20">
        <f t="shared" si="926"/>
        <v>0</v>
      </c>
      <c r="AW1639" s="74" t="str">
        <f t="shared" si="916"/>
        <v>00635U</v>
      </c>
      <c r="AX1639" s="20">
        <f t="shared" si="917"/>
        <v>0</v>
      </c>
      <c r="AY1639" s="20">
        <f t="shared" si="927"/>
        <v>1</v>
      </c>
      <c r="AZ1639" s="57">
        <v>43930</v>
      </c>
      <c r="BA1639" s="75">
        <v>22.13</v>
      </c>
      <c r="BB1639" s="90">
        <v>23.037500000000001</v>
      </c>
      <c r="BC1639" s="76">
        <f t="shared" si="935"/>
        <v>23.626666666666669</v>
      </c>
      <c r="BD1639" s="76">
        <f t="shared" si="936"/>
        <v>23.622791666666668</v>
      </c>
      <c r="BE1639" s="77">
        <f t="shared" si="942"/>
        <v>-2.4936512415349912E-2</v>
      </c>
      <c r="BF1639" s="77">
        <f t="shared" si="933"/>
        <v>-6.3192855769587025E-2</v>
      </c>
    </row>
    <row r="1640" spans="1:58" s="23" customFormat="1" ht="15.75" customHeight="1" x14ac:dyDescent="0.4">
      <c r="A1640" s="57">
        <v>43928</v>
      </c>
      <c r="B1640" s="112">
        <v>44.024999999999999</v>
      </c>
      <c r="C1640" s="112">
        <v>39.674999999999997</v>
      </c>
      <c r="D1640" s="112">
        <v>36.674999999999997</v>
      </c>
      <c r="E1640" s="112">
        <v>34.1</v>
      </c>
      <c r="F1640" s="112">
        <v>32.524999999999999</v>
      </c>
      <c r="G1640" s="112">
        <v>31.65</v>
      </c>
      <c r="H1640" s="113">
        <v>31.375</v>
      </c>
      <c r="I1640" s="90">
        <f t="shared" si="918"/>
        <v>40.590789473684211</v>
      </c>
      <c r="J1640" s="90">
        <f t="shared" si="919"/>
        <v>37.306578947368415</v>
      </c>
      <c r="K1640" s="114">
        <v>4</v>
      </c>
      <c r="L1640" s="115">
        <v>5.2631578947368418E-2</v>
      </c>
      <c r="M1640" s="90">
        <v>48.34</v>
      </c>
      <c r="N1640" s="90">
        <v>46.7</v>
      </c>
      <c r="O1640" s="90">
        <v>43.42</v>
      </c>
      <c r="P1640" s="90">
        <v>39.54</v>
      </c>
      <c r="Q1640" s="90">
        <v>33.68</v>
      </c>
      <c r="R1640" s="63">
        <f t="shared" si="944"/>
        <v>-12.079999999999998</v>
      </c>
      <c r="S1640" s="64">
        <f t="shared" si="943"/>
        <v>3.2272325375773667E-2</v>
      </c>
      <c r="T1640" s="65">
        <f t="shared" si="937"/>
        <v>1.035117773019272</v>
      </c>
      <c r="U1640" s="65">
        <f t="shared" si="937"/>
        <v>1.0755412252418242</v>
      </c>
      <c r="V1640" s="65">
        <f t="shared" si="945"/>
        <v>1.1810824481537685</v>
      </c>
      <c r="W1640" s="65">
        <f t="shared" si="946"/>
        <v>1.3865795724465559</v>
      </c>
      <c r="X1640" s="61">
        <f t="shared" si="920"/>
        <v>-9.8807495741056253E-2</v>
      </c>
      <c r="Y1640" s="66">
        <f t="shared" si="947"/>
        <v>-7.9912023460410597E-2</v>
      </c>
      <c r="Z1640" s="61">
        <f t="shared" si="948"/>
        <v>-8.091024020227576E-2</v>
      </c>
      <c r="AA1640" s="67">
        <f t="shared" si="949"/>
        <v>40.590789473684211</v>
      </c>
      <c r="AB1640" s="68">
        <f t="shared" si="950"/>
        <v>-5.7280513918629636E-2</v>
      </c>
      <c r="AC1640" s="69">
        <f t="shared" si="951"/>
        <v>-0.130818212554942</v>
      </c>
      <c r="AD1640" s="70">
        <f>_xlfn.PERCENTILE.EXC(AC1640:$AC$5675,0.5)</f>
        <v>8.6878433472974664E-2</v>
      </c>
      <c r="AE1640" s="70">
        <f>_xlfn.PERCENTILE.EXC($AC1640:AC$5675,0.35)</f>
        <v>4.9356520168877087E-2</v>
      </c>
      <c r="AF1640" s="71">
        <f t="shared" si="939"/>
        <v>4.4959750379065827E-2</v>
      </c>
      <c r="AG1640" s="70">
        <f t="shared" si="940"/>
        <v>-0.27366487307327381</v>
      </c>
      <c r="AH1640" s="70">
        <f t="shared" si="941"/>
        <v>-0.29773719104760293</v>
      </c>
      <c r="AI1640" s="61" t="str">
        <f t="shared" si="929"/>
        <v>Safety</v>
      </c>
      <c r="AJ1640" s="68" t="str">
        <f t="shared" si="930"/>
        <v>Safety</v>
      </c>
      <c r="AK1640" s="72" t="str">
        <f t="shared" si="931"/>
        <v>00635U</v>
      </c>
      <c r="AL1640" s="73">
        <f t="shared" si="921"/>
        <v>0</v>
      </c>
      <c r="AM1640" s="72" t="str">
        <f t="shared" si="934"/>
        <v>00631L</v>
      </c>
      <c r="AN1640" s="73">
        <f t="shared" si="922"/>
        <v>1</v>
      </c>
      <c r="AO1640" s="74" t="str">
        <f t="shared" si="928"/>
        <v>00635U</v>
      </c>
      <c r="AP1640" s="20">
        <f t="shared" si="923"/>
        <v>0</v>
      </c>
      <c r="AQ1640" s="74" t="str">
        <f t="shared" si="938"/>
        <v>00631L</v>
      </c>
      <c r="AR1640" s="20">
        <f t="shared" si="924"/>
        <v>1</v>
      </c>
      <c r="AS1640" s="74" t="str">
        <f t="shared" si="932"/>
        <v>00635U</v>
      </c>
      <c r="AT1640" s="20">
        <f t="shared" si="925"/>
        <v>0</v>
      </c>
      <c r="AU1640" s="74" t="str">
        <f t="shared" si="915"/>
        <v>00635U</v>
      </c>
      <c r="AV1640" s="20">
        <f t="shared" si="926"/>
        <v>0</v>
      </c>
      <c r="AW1640" s="74" t="str">
        <f t="shared" si="916"/>
        <v>00635U</v>
      </c>
      <c r="AX1640" s="20">
        <f t="shared" si="917"/>
        <v>0</v>
      </c>
      <c r="AY1640" s="20">
        <f t="shared" si="927"/>
        <v>1</v>
      </c>
      <c r="AZ1640" s="57">
        <v>43929</v>
      </c>
      <c r="BA1640" s="75">
        <v>22.66</v>
      </c>
      <c r="BB1640" s="90">
        <v>24.425000000000001</v>
      </c>
      <c r="BC1640" s="76">
        <f t="shared" si="935"/>
        <v>23.614375000000003</v>
      </c>
      <c r="BD1640" s="76">
        <f t="shared" si="936"/>
        <v>23.620375000000003</v>
      </c>
      <c r="BE1640" s="77">
        <f t="shared" si="942"/>
        <v>3.4327607654235953E-2</v>
      </c>
      <c r="BF1640" s="77">
        <f t="shared" si="933"/>
        <v>-4.0658753300910865E-2</v>
      </c>
    </row>
    <row r="1641" spans="1:58" s="23" customFormat="1" ht="15.75" customHeight="1" x14ac:dyDescent="0.4">
      <c r="A1641" s="57">
        <v>43927</v>
      </c>
      <c r="B1641" s="112">
        <v>41.774999999999999</v>
      </c>
      <c r="C1641" s="112">
        <v>37.924999999999997</v>
      </c>
      <c r="D1641" s="112">
        <v>35.875</v>
      </c>
      <c r="E1641" s="112">
        <v>33.475000000000001</v>
      </c>
      <c r="F1641" s="112">
        <v>31.725000000000001</v>
      </c>
      <c r="G1641" s="112">
        <v>30.324999999999999</v>
      </c>
      <c r="H1641" s="113">
        <v>30.274999999999999</v>
      </c>
      <c r="I1641" s="90">
        <f t="shared" si="918"/>
        <v>38.93815789473684</v>
      </c>
      <c r="J1641" s="90">
        <f t="shared" si="919"/>
        <v>36.414473684210527</v>
      </c>
      <c r="K1641" s="114">
        <v>5</v>
      </c>
      <c r="L1641" s="115">
        <v>5.2631578947368418E-2</v>
      </c>
      <c r="M1641" s="90">
        <v>47.02</v>
      </c>
      <c r="N1641" s="90">
        <v>45.24</v>
      </c>
      <c r="O1641" s="90">
        <v>43.09</v>
      </c>
      <c r="P1641" s="90">
        <v>39.15</v>
      </c>
      <c r="Q1641" s="90">
        <v>32.6</v>
      </c>
      <c r="R1641" s="63">
        <f t="shared" si="944"/>
        <v>-10.019999999999996</v>
      </c>
      <c r="S1641" s="64">
        <f t="shared" si="943"/>
        <v>-3.3333333333333229E-2</v>
      </c>
      <c r="T1641" s="65">
        <f t="shared" si="937"/>
        <v>1.0393457117595049</v>
      </c>
      <c r="U1641" s="65">
        <f t="shared" si="937"/>
        <v>1.049895567417034</v>
      </c>
      <c r="V1641" s="65">
        <f t="shared" si="945"/>
        <v>1.1555555555555557</v>
      </c>
      <c r="W1641" s="65">
        <f t="shared" si="946"/>
        <v>1.3877300613496932</v>
      </c>
      <c r="X1641" s="61">
        <f t="shared" si="920"/>
        <v>-9.2160383004189148E-2</v>
      </c>
      <c r="Y1641" s="66">
        <f t="shared" si="947"/>
        <v>-9.5593726661687903E-2</v>
      </c>
      <c r="Z1641" s="61">
        <f t="shared" si="948"/>
        <v>-6.4812624607170521E-2</v>
      </c>
      <c r="AA1641" s="67">
        <f t="shared" si="949"/>
        <v>38.938157894736847</v>
      </c>
      <c r="AB1641" s="68">
        <f t="shared" si="950"/>
        <v>-7.659151193633959E-2</v>
      </c>
      <c r="AC1641" s="69">
        <f t="shared" si="951"/>
        <v>-0.13929801293685135</v>
      </c>
      <c r="AD1641" s="70">
        <f>_xlfn.PERCENTILE.EXC(AC1641:$AC$5675,0.5)</f>
        <v>8.6911429164073725E-2</v>
      </c>
      <c r="AE1641" s="70">
        <f>_xlfn.PERCENTILE.EXC($AC1641:AC$5675,0.35)</f>
        <v>4.9440009217572793E-2</v>
      </c>
      <c r="AF1641" s="71">
        <f t="shared" si="939"/>
        <v>4.5247458909774815E-2</v>
      </c>
      <c r="AG1641" s="70">
        <f t="shared" si="940"/>
        <v>-0.27366487307327381</v>
      </c>
      <c r="AH1641" s="70">
        <f t="shared" si="941"/>
        <v>-0.29773719104760293</v>
      </c>
      <c r="AI1641" s="61" t="str">
        <f t="shared" si="929"/>
        <v>Safety</v>
      </c>
      <c r="AJ1641" s="68" t="str">
        <f t="shared" si="930"/>
        <v>Safety</v>
      </c>
      <c r="AK1641" s="72" t="str">
        <f t="shared" si="931"/>
        <v>00631L</v>
      </c>
      <c r="AL1641" s="73">
        <f t="shared" si="921"/>
        <v>1</v>
      </c>
      <c r="AM1641" s="72" t="str">
        <f t="shared" si="934"/>
        <v>00631L</v>
      </c>
      <c r="AN1641" s="73">
        <f t="shared" si="922"/>
        <v>1</v>
      </c>
      <c r="AO1641" s="74" t="str">
        <f t="shared" si="928"/>
        <v>00635U</v>
      </c>
      <c r="AP1641" s="20">
        <f t="shared" si="923"/>
        <v>0</v>
      </c>
      <c r="AQ1641" s="74" t="str">
        <f t="shared" si="938"/>
        <v>00631L</v>
      </c>
      <c r="AR1641" s="20">
        <f t="shared" si="924"/>
        <v>1</v>
      </c>
      <c r="AS1641" s="74" t="str">
        <f t="shared" si="932"/>
        <v>00631L</v>
      </c>
      <c r="AT1641" s="20">
        <f t="shared" si="925"/>
        <v>1</v>
      </c>
      <c r="AU1641" s="74" t="str">
        <f t="shared" si="915"/>
        <v>00635U</v>
      </c>
      <c r="AV1641" s="20">
        <f t="shared" si="926"/>
        <v>0</v>
      </c>
      <c r="AW1641" s="74" t="str">
        <f t="shared" si="916"/>
        <v>00635U</v>
      </c>
      <c r="AX1641" s="20">
        <f t="shared" si="917"/>
        <v>0</v>
      </c>
      <c r="AY1641" s="20">
        <f t="shared" si="927"/>
        <v>1</v>
      </c>
      <c r="AZ1641" s="57">
        <v>43928</v>
      </c>
      <c r="BA1641" s="75">
        <v>23.75</v>
      </c>
      <c r="BB1641" s="90">
        <v>24.324999999999999</v>
      </c>
      <c r="BC1641" s="76">
        <f t="shared" si="935"/>
        <v>23.577291666666667</v>
      </c>
      <c r="BD1641" s="76">
        <f t="shared" si="936"/>
        <v>23.603124999999999</v>
      </c>
      <c r="BE1641" s="77">
        <f t="shared" si="942"/>
        <v>3.1713071369873842E-2</v>
      </c>
      <c r="BF1641" s="77">
        <f t="shared" si="933"/>
        <v>6.2226929696809824E-3</v>
      </c>
    </row>
    <row r="1642" spans="1:58" s="23" customFormat="1" ht="15.75" customHeight="1" x14ac:dyDescent="0.4">
      <c r="A1642" s="57">
        <v>43924</v>
      </c>
      <c r="B1642" s="112">
        <v>44.924999999999997</v>
      </c>
      <c r="C1642" s="112">
        <v>40.9</v>
      </c>
      <c r="D1642" s="112">
        <v>37.924999999999997</v>
      </c>
      <c r="E1642" s="112">
        <v>35.024999999999999</v>
      </c>
      <c r="F1642" s="112">
        <v>33.075000000000003</v>
      </c>
      <c r="G1642" s="112">
        <v>31.5</v>
      </c>
      <c r="H1642" s="113">
        <v>31.274999999999999</v>
      </c>
      <c r="I1642" s="90">
        <f t="shared" si="918"/>
        <v>42.171052631578945</v>
      </c>
      <c r="J1642" s="90">
        <f t="shared" si="919"/>
        <v>38.864473684210523</v>
      </c>
      <c r="K1642" s="114">
        <v>6</v>
      </c>
      <c r="L1642" s="115">
        <v>5.2631578947368418E-2</v>
      </c>
      <c r="M1642" s="90">
        <v>46.66</v>
      </c>
      <c r="N1642" s="90">
        <v>46.8</v>
      </c>
      <c r="O1642" s="90">
        <v>44.84</v>
      </c>
      <c r="P1642" s="90">
        <v>40.840000000000003</v>
      </c>
      <c r="Q1642" s="90">
        <v>33.82</v>
      </c>
      <c r="R1642" s="63">
        <f t="shared" si="944"/>
        <v>-7.7799999999999869</v>
      </c>
      <c r="S1642" s="64">
        <f t="shared" si="943"/>
        <v>-8.07307012374779E-2</v>
      </c>
      <c r="T1642" s="65">
        <f t="shared" si="937"/>
        <v>0.99700854700854702</v>
      </c>
      <c r="U1642" s="65">
        <f t="shared" si="937"/>
        <v>1.0437109723461193</v>
      </c>
      <c r="V1642" s="65">
        <f t="shared" si="945"/>
        <v>1.1459353574926541</v>
      </c>
      <c r="W1642" s="65">
        <f t="shared" si="946"/>
        <v>1.3837965700768775</v>
      </c>
      <c r="X1642" s="61">
        <f t="shared" si="920"/>
        <v>-8.9593767390094572E-2</v>
      </c>
      <c r="Y1642" s="66">
        <f t="shared" si="947"/>
        <v>-0.10706638115631692</v>
      </c>
      <c r="Z1642" s="61">
        <f t="shared" si="948"/>
        <v>-7.8408736349454E-2</v>
      </c>
      <c r="AA1642" s="67">
        <f t="shared" si="949"/>
        <v>42.171052631578945</v>
      </c>
      <c r="AB1642" s="68">
        <f t="shared" si="950"/>
        <v>-4.0064102564102567E-2</v>
      </c>
      <c r="AC1642" s="69">
        <f t="shared" si="951"/>
        <v>-9.8909131803868636E-2</v>
      </c>
      <c r="AD1642" s="70">
        <f>_xlfn.PERCENTILE.EXC(AC1642:$AC$5675,0.5)</f>
        <v>8.6912230786161532E-2</v>
      </c>
      <c r="AE1642" s="70">
        <f>_xlfn.PERCENTILE.EXC($AC1642:AC$5675,0.35)</f>
        <v>4.9514455321557141E-2</v>
      </c>
      <c r="AF1642" s="71">
        <f t="shared" si="939"/>
        <v>4.5497070649363418E-2</v>
      </c>
      <c r="AG1642" s="70">
        <f t="shared" si="940"/>
        <v>-0.27366487307327381</v>
      </c>
      <c r="AH1642" s="70">
        <f t="shared" si="941"/>
        <v>-0.29773719104760293</v>
      </c>
      <c r="AI1642" s="61" t="str">
        <f t="shared" si="929"/>
        <v>Safety</v>
      </c>
      <c r="AJ1642" s="68" t="str">
        <f t="shared" si="930"/>
        <v>Safety</v>
      </c>
      <c r="AK1642" s="72" t="str">
        <f t="shared" si="931"/>
        <v>00631L</v>
      </c>
      <c r="AL1642" s="73">
        <f t="shared" si="921"/>
        <v>1</v>
      </c>
      <c r="AM1642" s="72" t="str">
        <f t="shared" si="934"/>
        <v>00631L</v>
      </c>
      <c r="AN1642" s="73">
        <f t="shared" si="922"/>
        <v>1</v>
      </c>
      <c r="AO1642" s="74" t="str">
        <f t="shared" si="928"/>
        <v>00635U</v>
      </c>
      <c r="AP1642" s="20">
        <f t="shared" si="923"/>
        <v>0</v>
      </c>
      <c r="AQ1642" s="74" t="str">
        <f t="shared" si="938"/>
        <v>00631L</v>
      </c>
      <c r="AR1642" s="20">
        <f t="shared" si="924"/>
        <v>1</v>
      </c>
      <c r="AS1642" s="74" t="str">
        <f t="shared" si="932"/>
        <v>00631L</v>
      </c>
      <c r="AT1642" s="20">
        <f t="shared" si="925"/>
        <v>1</v>
      </c>
      <c r="AU1642" s="74" t="str">
        <f t="shared" si="915"/>
        <v>00635U</v>
      </c>
      <c r="AV1642" s="20">
        <f t="shared" si="926"/>
        <v>0</v>
      </c>
      <c r="AW1642" s="74" t="str">
        <f t="shared" si="916"/>
        <v>00635U</v>
      </c>
      <c r="AX1642" s="20">
        <f t="shared" si="917"/>
        <v>0</v>
      </c>
      <c r="AY1642" s="20">
        <f t="shared" si="927"/>
        <v>1</v>
      </c>
      <c r="AZ1642" s="57">
        <v>43927</v>
      </c>
      <c r="BA1642" s="75">
        <v>24.39</v>
      </c>
      <c r="BB1642" s="90">
        <v>24.324999999999999</v>
      </c>
      <c r="BC1642" s="76">
        <f t="shared" si="935"/>
        <v>23.541875000000005</v>
      </c>
      <c r="BD1642" s="76">
        <f t="shared" si="936"/>
        <v>23.578375000000001</v>
      </c>
      <c r="BE1642" s="77">
        <f t="shared" si="942"/>
        <v>3.326519234343036E-2</v>
      </c>
      <c r="BF1642" s="77">
        <f t="shared" si="933"/>
        <v>3.4422431571302065E-2</v>
      </c>
    </row>
    <row r="1643" spans="1:58" s="23" customFormat="1" ht="15.75" customHeight="1" x14ac:dyDescent="0.4">
      <c r="A1643" s="57">
        <v>43923</v>
      </c>
      <c r="B1643" s="112">
        <v>47.174999999999997</v>
      </c>
      <c r="C1643" s="112">
        <v>42.024999999999999</v>
      </c>
      <c r="D1643" s="112">
        <v>38.35</v>
      </c>
      <c r="E1643" s="112">
        <v>35.424999999999997</v>
      </c>
      <c r="F1643" s="112">
        <v>33.424999999999997</v>
      </c>
      <c r="G1643" s="112">
        <v>31.675000000000001</v>
      </c>
      <c r="H1643" s="113">
        <v>31.225000000000001</v>
      </c>
      <c r="I1643" s="90">
        <f t="shared" si="918"/>
        <v>43.922368421052632</v>
      </c>
      <c r="J1643" s="90">
        <f t="shared" si="919"/>
        <v>39.703947368421055</v>
      </c>
      <c r="K1643" s="114">
        <v>7</v>
      </c>
      <c r="L1643" s="115">
        <v>5.2631578947368418E-2</v>
      </c>
      <c r="M1643" s="90">
        <v>52.81</v>
      </c>
      <c r="N1643" s="90">
        <v>50.91</v>
      </c>
      <c r="O1643" s="90">
        <v>47.3</v>
      </c>
      <c r="P1643" s="90">
        <v>42.67</v>
      </c>
      <c r="Q1643" s="90">
        <v>34.79</v>
      </c>
      <c r="R1643" s="63">
        <f t="shared" si="944"/>
        <v>-13.75</v>
      </c>
      <c r="S1643" s="64">
        <f t="shared" si="943"/>
        <v>-0.10778128286014731</v>
      </c>
      <c r="T1643" s="65">
        <f t="shared" si="937"/>
        <v>1.0373207621292477</v>
      </c>
      <c r="U1643" s="65">
        <f t="shared" si="937"/>
        <v>1.0763213530655391</v>
      </c>
      <c r="V1643" s="65">
        <f t="shared" si="945"/>
        <v>1.1931099132880243</v>
      </c>
      <c r="W1643" s="65">
        <f t="shared" si="946"/>
        <v>1.4633515377982178</v>
      </c>
      <c r="X1643" s="61">
        <f t="shared" si="920"/>
        <v>-0.10916799152093268</v>
      </c>
      <c r="Y1643" s="66">
        <f t="shared" si="947"/>
        <v>-0.11856033874382488</v>
      </c>
      <c r="Z1643" s="61">
        <f t="shared" si="948"/>
        <v>-9.6042658997633326E-2</v>
      </c>
      <c r="AA1643" s="67">
        <f t="shared" si="949"/>
        <v>43.922368421052624</v>
      </c>
      <c r="AB1643" s="68">
        <f t="shared" si="950"/>
        <v>-7.3364761343547427E-2</v>
      </c>
      <c r="AC1643" s="69">
        <f t="shared" si="951"/>
        <v>-0.13725459789721808</v>
      </c>
      <c r="AD1643" s="70">
        <f>_xlfn.PERCENTILE.EXC(AC1643:$AC$5675,0.5)</f>
        <v>8.6913032408249352E-2</v>
      </c>
      <c r="AE1643" s="70">
        <f>_xlfn.PERCENTILE.EXC($AC1643:AC$5675,0.35)</f>
        <v>4.9567405587866022E-2</v>
      </c>
      <c r="AF1643" s="71">
        <f t="shared" si="939"/>
        <v>4.5846829355147591E-2</v>
      </c>
      <c r="AG1643" s="70">
        <f t="shared" si="940"/>
        <v>-0.27366487307327381</v>
      </c>
      <c r="AH1643" s="70">
        <f t="shared" si="941"/>
        <v>-0.29773719104760293</v>
      </c>
      <c r="AI1643" s="61" t="str">
        <f t="shared" si="929"/>
        <v>Safety</v>
      </c>
      <c r="AJ1643" s="68" t="str">
        <f t="shared" si="930"/>
        <v>Safety</v>
      </c>
      <c r="AK1643" s="72" t="str">
        <f t="shared" si="931"/>
        <v>00631L</v>
      </c>
      <c r="AL1643" s="73">
        <f t="shared" si="921"/>
        <v>1</v>
      </c>
      <c r="AM1643" s="72" t="str">
        <f t="shared" si="934"/>
        <v>00631L</v>
      </c>
      <c r="AN1643" s="73">
        <f t="shared" si="922"/>
        <v>1</v>
      </c>
      <c r="AO1643" s="74" t="str">
        <f t="shared" si="928"/>
        <v>00635U</v>
      </c>
      <c r="AP1643" s="20">
        <f t="shared" si="923"/>
        <v>0</v>
      </c>
      <c r="AQ1643" s="74" t="str">
        <f t="shared" si="938"/>
        <v>00631L</v>
      </c>
      <c r="AR1643" s="20">
        <f t="shared" si="924"/>
        <v>1</v>
      </c>
      <c r="AS1643" s="74" t="str">
        <f t="shared" si="932"/>
        <v>00631L</v>
      </c>
      <c r="AT1643" s="20">
        <f t="shared" si="925"/>
        <v>1</v>
      </c>
      <c r="AU1643" s="74" t="str">
        <f t="shared" si="915"/>
        <v>00635U</v>
      </c>
      <c r="AV1643" s="20">
        <f t="shared" si="926"/>
        <v>0</v>
      </c>
      <c r="AW1643" s="74" t="str">
        <f t="shared" si="916"/>
        <v>00635U</v>
      </c>
      <c r="AX1643" s="20">
        <f t="shared" si="917"/>
        <v>0</v>
      </c>
      <c r="AY1643" s="20">
        <f t="shared" si="927"/>
        <v>1</v>
      </c>
      <c r="AZ1643" s="57">
        <v>43924</v>
      </c>
      <c r="BA1643" s="75">
        <v>24.42</v>
      </c>
      <c r="BB1643" s="90">
        <v>24.4</v>
      </c>
      <c r="BC1643" s="76">
        <f t="shared" si="935"/>
        <v>23.505000000000003</v>
      </c>
      <c r="BD1643" s="76">
        <f t="shared" si="936"/>
        <v>23.543458333333334</v>
      </c>
      <c r="BE1643" s="77">
        <f t="shared" si="942"/>
        <v>3.8077004892575872E-2</v>
      </c>
      <c r="BF1643" s="77">
        <f t="shared" si="933"/>
        <v>3.7230794824464744E-2</v>
      </c>
    </row>
    <row r="1644" spans="1:58" s="23" customFormat="1" ht="15.75" customHeight="1" x14ac:dyDescent="0.4">
      <c r="A1644" s="57">
        <v>43922</v>
      </c>
      <c r="B1644" s="112">
        <v>51.325000000000003</v>
      </c>
      <c r="C1644" s="112">
        <v>44.625</v>
      </c>
      <c r="D1644" s="112">
        <v>40.375</v>
      </c>
      <c r="E1644" s="112">
        <v>36.774999999999999</v>
      </c>
      <c r="F1644" s="112">
        <v>34.375</v>
      </c>
      <c r="G1644" s="112">
        <v>32.524999999999999</v>
      </c>
      <c r="H1644" s="113">
        <v>31.95</v>
      </c>
      <c r="I1644" s="90">
        <f t="shared" si="918"/>
        <v>47.446052631578951</v>
      </c>
      <c r="J1644" s="90">
        <f t="shared" si="919"/>
        <v>42.164473684210527</v>
      </c>
      <c r="K1644" s="114">
        <v>8</v>
      </c>
      <c r="L1644" s="115">
        <v>5.2631578947368418E-2</v>
      </c>
      <c r="M1644" s="90">
        <v>61.33</v>
      </c>
      <c r="N1644" s="90">
        <v>57.06</v>
      </c>
      <c r="O1644" s="90">
        <v>51.17</v>
      </c>
      <c r="P1644" s="90">
        <v>45.18</v>
      </c>
      <c r="Q1644" s="90">
        <v>36.47</v>
      </c>
      <c r="R1644" s="63">
        <f t="shared" si="944"/>
        <v>-22.040000000000006</v>
      </c>
      <c r="S1644" s="64">
        <f t="shared" si="943"/>
        <v>6.5745237205827478E-2</v>
      </c>
      <c r="T1644" s="65">
        <f t="shared" si="937"/>
        <v>1.0748335085874516</v>
      </c>
      <c r="U1644" s="65">
        <f t="shared" si="937"/>
        <v>1.1151065077193669</v>
      </c>
      <c r="V1644" s="65">
        <f t="shared" si="945"/>
        <v>1.2629482071713147</v>
      </c>
      <c r="W1644" s="65">
        <f t="shared" si="946"/>
        <v>1.5645736221551962</v>
      </c>
      <c r="X1644" s="61">
        <f t="shared" si="920"/>
        <v>-0.13054067218704341</v>
      </c>
      <c r="Y1644" s="66">
        <f t="shared" si="947"/>
        <v>-0.13120326308633581</v>
      </c>
      <c r="Z1644" s="61">
        <f t="shared" si="948"/>
        <v>-0.11131756288305282</v>
      </c>
      <c r="AA1644" s="67">
        <f t="shared" si="949"/>
        <v>47.446052631578951</v>
      </c>
      <c r="AB1644" s="68">
        <f t="shared" si="950"/>
        <v>-0.10050823694356815</v>
      </c>
      <c r="AC1644" s="69">
        <f t="shared" si="951"/>
        <v>-0.16848838710867597</v>
      </c>
      <c r="AD1644" s="70">
        <f>_xlfn.PERCENTILE.EXC(AC1644:$AC$5675,0.5)</f>
        <v>8.6934777073689851E-2</v>
      </c>
      <c r="AE1644" s="70">
        <f>_xlfn.PERCENTILE.EXC($AC1644:AC$5675,0.35)</f>
        <v>4.9600197104474393E-2</v>
      </c>
      <c r="AF1644" s="71">
        <f t="shared" si="939"/>
        <v>4.6140966250151322E-2</v>
      </c>
      <c r="AG1644" s="70">
        <f t="shared" si="940"/>
        <v>-0.27366487307327381</v>
      </c>
      <c r="AH1644" s="70">
        <f t="shared" si="941"/>
        <v>-0.29773719104760293</v>
      </c>
      <c r="AI1644" s="61" t="str">
        <f t="shared" si="929"/>
        <v>Safety</v>
      </c>
      <c r="AJ1644" s="68" t="str">
        <f t="shared" si="930"/>
        <v>Safety</v>
      </c>
      <c r="AK1644" s="72" t="str">
        <f t="shared" si="931"/>
        <v>00631L</v>
      </c>
      <c r="AL1644" s="73">
        <f t="shared" si="921"/>
        <v>1</v>
      </c>
      <c r="AM1644" s="72" t="str">
        <f t="shared" si="934"/>
        <v>00631L</v>
      </c>
      <c r="AN1644" s="73">
        <f t="shared" si="922"/>
        <v>1</v>
      </c>
      <c r="AO1644" s="74" t="str">
        <f t="shared" si="928"/>
        <v>00635U</v>
      </c>
      <c r="AP1644" s="20">
        <f t="shared" si="923"/>
        <v>0</v>
      </c>
      <c r="AQ1644" s="74" t="str">
        <f t="shared" si="938"/>
        <v>00631L</v>
      </c>
      <c r="AR1644" s="20">
        <f t="shared" si="924"/>
        <v>1</v>
      </c>
      <c r="AS1644" s="74" t="str">
        <f t="shared" si="932"/>
        <v>00631L</v>
      </c>
      <c r="AT1644" s="20">
        <f t="shared" si="925"/>
        <v>1</v>
      </c>
      <c r="AU1644" s="74" t="str">
        <f t="shared" si="915"/>
        <v>00635U</v>
      </c>
      <c r="AV1644" s="20">
        <f t="shared" si="926"/>
        <v>0</v>
      </c>
      <c r="AW1644" s="74" t="str">
        <f t="shared" si="916"/>
        <v>00635U</v>
      </c>
      <c r="AX1644" s="20">
        <f t="shared" si="917"/>
        <v>0</v>
      </c>
      <c r="AY1644" s="20">
        <f t="shared" si="927"/>
        <v>1</v>
      </c>
      <c r="AZ1644" s="57">
        <v>43923</v>
      </c>
      <c r="BA1644" s="75">
        <v>24.29</v>
      </c>
      <c r="BB1644" s="90">
        <v>24.65</v>
      </c>
      <c r="BC1644" s="76">
        <f t="shared" si="935"/>
        <v>23.467916666666671</v>
      </c>
      <c r="BD1644" s="76">
        <f t="shared" si="936"/>
        <v>23.503166666666669</v>
      </c>
      <c r="BE1644" s="77">
        <f t="shared" si="942"/>
        <v>5.0370186247181183E-2</v>
      </c>
      <c r="BF1644" s="77">
        <f t="shared" si="933"/>
        <v>3.347775831625513E-2</v>
      </c>
    </row>
    <row r="1645" spans="1:58" s="23" customFormat="1" ht="15.75" customHeight="1" x14ac:dyDescent="0.4">
      <c r="A1645" s="57">
        <v>43921</v>
      </c>
      <c r="B1645" s="112">
        <v>46.774999999999999</v>
      </c>
      <c r="C1645" s="112">
        <v>40.924999999999997</v>
      </c>
      <c r="D1645" s="112">
        <v>37.225000000000001</v>
      </c>
      <c r="E1645" s="112">
        <v>33.924999999999997</v>
      </c>
      <c r="F1645" s="112">
        <v>31.675000000000001</v>
      </c>
      <c r="G1645" s="112">
        <v>30.1</v>
      </c>
      <c r="H1645" s="113">
        <v>29.925000000000001</v>
      </c>
      <c r="I1645" s="90">
        <f t="shared" si="918"/>
        <v>43.696052631578944</v>
      </c>
      <c r="J1645" s="90">
        <f t="shared" si="919"/>
        <v>38.977631578947367</v>
      </c>
      <c r="K1645" s="114">
        <v>9</v>
      </c>
      <c r="L1645" s="115">
        <v>5.2631578947368418E-2</v>
      </c>
      <c r="M1645" s="90">
        <v>60.16</v>
      </c>
      <c r="N1645" s="90">
        <v>53.54</v>
      </c>
      <c r="O1645" s="90">
        <v>48.32</v>
      </c>
      <c r="P1645" s="90">
        <v>42.47</v>
      </c>
      <c r="Q1645" s="90">
        <v>34.119999999999997</v>
      </c>
      <c r="R1645" s="63">
        <f t="shared" si="944"/>
        <v>-22.909999999999997</v>
      </c>
      <c r="S1645" s="64">
        <f t="shared" si="943"/>
        <v>-6.201822004204624E-2</v>
      </c>
      <c r="T1645" s="65">
        <f t="shared" si="937"/>
        <v>1.1236458722450504</v>
      </c>
      <c r="U1645" s="65">
        <f t="shared" si="937"/>
        <v>1.1080298013245033</v>
      </c>
      <c r="V1645" s="65">
        <f t="shared" si="945"/>
        <v>1.26065457970332</v>
      </c>
      <c r="W1645" s="65">
        <f t="shared" si="946"/>
        <v>1.5691676436107855</v>
      </c>
      <c r="X1645" s="61">
        <f t="shared" si="920"/>
        <v>-0.12506680919294499</v>
      </c>
      <c r="Y1645" s="66">
        <f t="shared" si="947"/>
        <v>-0.11790714812085473</v>
      </c>
      <c r="Z1645" s="61">
        <f t="shared" si="948"/>
        <v>-0.10798277575356074</v>
      </c>
      <c r="AA1645" s="67">
        <f t="shared" si="949"/>
        <v>43.696052631578951</v>
      </c>
      <c r="AB1645" s="68">
        <f t="shared" si="950"/>
        <v>-0.12635412775494959</v>
      </c>
      <c r="AC1645" s="69">
        <f t="shared" si="951"/>
        <v>-0.18386154965298931</v>
      </c>
      <c r="AD1645" s="70">
        <f>_xlfn.PERCENTILE.EXC(AC1645:$AC$5675,0.5)</f>
        <v>8.6956521739130363E-2</v>
      </c>
      <c r="AE1645" s="70">
        <f>_xlfn.PERCENTILE.EXC($AC1645:AC$5675,0.35)</f>
        <v>4.962251317766507E-2</v>
      </c>
      <c r="AF1645" s="71">
        <f t="shared" si="939"/>
        <v>4.651396903212502E-2</v>
      </c>
      <c r="AG1645" s="70">
        <f t="shared" si="940"/>
        <v>-0.27366487307327381</v>
      </c>
      <c r="AH1645" s="70">
        <f t="shared" si="941"/>
        <v>-0.29773719104760293</v>
      </c>
      <c r="AI1645" s="61" t="str">
        <f t="shared" si="929"/>
        <v>Safety</v>
      </c>
      <c r="AJ1645" s="68" t="str">
        <f t="shared" si="930"/>
        <v>Safety</v>
      </c>
      <c r="AK1645" s="72" t="str">
        <f t="shared" si="931"/>
        <v>00631L</v>
      </c>
      <c r="AL1645" s="73">
        <f t="shared" si="921"/>
        <v>1</v>
      </c>
      <c r="AM1645" s="72" t="str">
        <f t="shared" si="934"/>
        <v>00631L</v>
      </c>
      <c r="AN1645" s="73">
        <f t="shared" si="922"/>
        <v>1</v>
      </c>
      <c r="AO1645" s="74" t="str">
        <f t="shared" si="928"/>
        <v>00635U</v>
      </c>
      <c r="AP1645" s="20">
        <f t="shared" si="923"/>
        <v>0</v>
      </c>
      <c r="AQ1645" s="74" t="str">
        <f t="shared" si="938"/>
        <v>00631L</v>
      </c>
      <c r="AR1645" s="20">
        <f t="shared" si="924"/>
        <v>1</v>
      </c>
      <c r="AS1645" s="74" t="str">
        <f t="shared" si="932"/>
        <v>00631L</v>
      </c>
      <c r="AT1645" s="20">
        <f t="shared" si="925"/>
        <v>1</v>
      </c>
      <c r="AU1645" s="74" t="str">
        <f t="shared" si="915"/>
        <v>00635U</v>
      </c>
      <c r="AV1645" s="20">
        <f t="shared" si="926"/>
        <v>0</v>
      </c>
      <c r="AW1645" s="74" t="str">
        <f t="shared" si="916"/>
        <v>00635U</v>
      </c>
      <c r="AX1645" s="20">
        <f t="shared" si="917"/>
        <v>0</v>
      </c>
      <c r="AY1645" s="20">
        <f t="shared" si="927"/>
        <v>1</v>
      </c>
      <c r="AZ1645" s="57">
        <v>43922</v>
      </c>
      <c r="BA1645" s="75">
        <v>24.67</v>
      </c>
      <c r="BB1645" s="90">
        <v>24.5</v>
      </c>
      <c r="BC1645" s="76">
        <f t="shared" si="935"/>
        <v>23.423125000000006</v>
      </c>
      <c r="BD1645" s="76">
        <f t="shared" si="936"/>
        <v>23.468250000000005</v>
      </c>
      <c r="BE1645" s="77">
        <f t="shared" si="942"/>
        <v>4.5974864583611018E-2</v>
      </c>
      <c r="BF1645" s="77">
        <f t="shared" si="933"/>
        <v>5.1207482449692532E-2</v>
      </c>
    </row>
    <row r="1646" spans="1:58" s="23" customFormat="1" ht="15.75" customHeight="1" x14ac:dyDescent="0.4">
      <c r="A1646" s="57">
        <v>43920</v>
      </c>
      <c r="B1646" s="112">
        <v>49.774999999999999</v>
      </c>
      <c r="C1646" s="112">
        <v>42.75</v>
      </c>
      <c r="D1646" s="112">
        <v>38.174999999999997</v>
      </c>
      <c r="E1646" s="112">
        <v>34.299999999999997</v>
      </c>
      <c r="F1646" s="112">
        <v>31.425000000000001</v>
      </c>
      <c r="G1646" s="112">
        <v>29.925000000000001</v>
      </c>
      <c r="H1646" s="113">
        <v>29.774999999999999</v>
      </c>
      <c r="I1646" s="90">
        <f t="shared" si="918"/>
        <v>46.44736842105263</v>
      </c>
      <c r="J1646" s="90">
        <f t="shared" si="919"/>
        <v>40.582894736842107</v>
      </c>
      <c r="K1646" s="114">
        <v>10</v>
      </c>
      <c r="L1646" s="115">
        <v>5.2631578947368418E-2</v>
      </c>
      <c r="M1646" s="90">
        <v>62.8</v>
      </c>
      <c r="N1646" s="90">
        <v>57.08</v>
      </c>
      <c r="O1646" s="90">
        <v>51.26</v>
      </c>
      <c r="P1646" s="90">
        <v>43.89</v>
      </c>
      <c r="Q1646" s="90">
        <v>34.25</v>
      </c>
      <c r="R1646" s="63">
        <f t="shared" si="944"/>
        <v>-24.72999999999999</v>
      </c>
      <c r="S1646" s="64">
        <f t="shared" si="943"/>
        <v>-0.12908147696063482</v>
      </c>
      <c r="T1646" s="65">
        <f t="shared" si="937"/>
        <v>1.1002102312543798</v>
      </c>
      <c r="U1646" s="65">
        <f t="shared" si="937"/>
        <v>1.1135388216933282</v>
      </c>
      <c r="V1646" s="65">
        <f t="shared" si="945"/>
        <v>1.3005240373661426</v>
      </c>
      <c r="W1646" s="65">
        <f t="shared" si="946"/>
        <v>1.6665693430656934</v>
      </c>
      <c r="X1646" s="61">
        <f t="shared" si="920"/>
        <v>-0.1411351079859367</v>
      </c>
      <c r="Y1646" s="66">
        <f t="shared" si="947"/>
        <v>-0.13192419825072882</v>
      </c>
      <c r="Z1646" s="61">
        <f t="shared" si="948"/>
        <v>-0.12626062322946169</v>
      </c>
      <c r="AA1646" s="67">
        <f t="shared" si="949"/>
        <v>46.44736842105263</v>
      </c>
      <c r="AB1646" s="68">
        <f t="shared" si="950"/>
        <v>-0.12797827610371409</v>
      </c>
      <c r="AC1646" s="69">
        <f t="shared" si="951"/>
        <v>-0.18627595618338066</v>
      </c>
      <c r="AD1646" s="70">
        <f>_xlfn.PERCENTILE.EXC(AC1646:$AC$5675,0.5)</f>
        <v>8.698733116434984E-2</v>
      </c>
      <c r="AE1646" s="70">
        <f>_xlfn.PERCENTILE.EXC($AC1646:AC$5675,0.35)</f>
        <v>4.9629506264407111E-2</v>
      </c>
      <c r="AF1646" s="71">
        <f t="shared" si="939"/>
        <v>4.7184358155169179E-2</v>
      </c>
      <c r="AG1646" s="70">
        <f t="shared" si="940"/>
        <v>-0.27366487307327381</v>
      </c>
      <c r="AH1646" s="70">
        <f t="shared" si="941"/>
        <v>-0.29773719104760293</v>
      </c>
      <c r="AI1646" s="61" t="str">
        <f t="shared" si="929"/>
        <v>Safety</v>
      </c>
      <c r="AJ1646" s="68" t="str">
        <f t="shared" si="930"/>
        <v>Safety</v>
      </c>
      <c r="AK1646" s="72" t="str">
        <f t="shared" si="931"/>
        <v>00631L</v>
      </c>
      <c r="AL1646" s="73">
        <f t="shared" si="921"/>
        <v>1</v>
      </c>
      <c r="AM1646" s="72" t="str">
        <f t="shared" si="934"/>
        <v>00631L</v>
      </c>
      <c r="AN1646" s="73">
        <f t="shared" si="922"/>
        <v>1</v>
      </c>
      <c r="AO1646" s="74" t="str">
        <f t="shared" si="928"/>
        <v>00635U</v>
      </c>
      <c r="AP1646" s="20">
        <f t="shared" si="923"/>
        <v>0</v>
      </c>
      <c r="AQ1646" s="74" t="str">
        <f t="shared" si="938"/>
        <v>00631L</v>
      </c>
      <c r="AR1646" s="20">
        <f t="shared" si="924"/>
        <v>1</v>
      </c>
      <c r="AS1646" s="74" t="str">
        <f t="shared" si="932"/>
        <v>00631L</v>
      </c>
      <c r="AT1646" s="20">
        <f t="shared" si="925"/>
        <v>1</v>
      </c>
      <c r="AU1646" s="74" t="str">
        <f t="shared" si="915"/>
        <v>00635U</v>
      </c>
      <c r="AV1646" s="20">
        <f t="shared" si="926"/>
        <v>0</v>
      </c>
      <c r="AW1646" s="74" t="str">
        <f t="shared" si="916"/>
        <v>00635U</v>
      </c>
      <c r="AX1646" s="20">
        <f t="shared" si="917"/>
        <v>0</v>
      </c>
      <c r="AY1646" s="20">
        <f t="shared" si="927"/>
        <v>1</v>
      </c>
      <c r="AZ1646" s="57">
        <v>43921</v>
      </c>
      <c r="BA1646" s="75">
        <v>24.63</v>
      </c>
      <c r="BB1646" s="90">
        <v>24.324999999999999</v>
      </c>
      <c r="BC1646" s="76">
        <f t="shared" si="935"/>
        <v>23.381250000000009</v>
      </c>
      <c r="BD1646" s="76">
        <f t="shared" si="936"/>
        <v>23.425291666666674</v>
      </c>
      <c r="BE1646" s="77">
        <f t="shared" si="942"/>
        <v>4.0363539160651822E-2</v>
      </c>
      <c r="BF1646" s="77">
        <f t="shared" si="933"/>
        <v>5.1427676994416298E-2</v>
      </c>
    </row>
    <row r="1647" spans="1:58" s="23" customFormat="1" ht="15.75" customHeight="1" x14ac:dyDescent="0.4">
      <c r="A1647" s="57">
        <v>43917</v>
      </c>
      <c r="B1647" s="112">
        <v>53.424999999999997</v>
      </c>
      <c r="C1647" s="112">
        <v>44.825000000000003</v>
      </c>
      <c r="D1647" s="112">
        <v>39.450000000000003</v>
      </c>
      <c r="E1647" s="112">
        <v>35.35</v>
      </c>
      <c r="F1647" s="112">
        <v>32.25</v>
      </c>
      <c r="G1647" s="112">
        <v>30.85</v>
      </c>
      <c r="H1647" s="113">
        <v>30.65</v>
      </c>
      <c r="I1647" s="90">
        <f t="shared" si="918"/>
        <v>49.803947368421049</v>
      </c>
      <c r="J1647" s="90">
        <f t="shared" si="919"/>
        <v>42.56184210526316</v>
      </c>
      <c r="K1647" s="114">
        <v>11</v>
      </c>
      <c r="L1647" s="115">
        <v>5.2631578947368418E-2</v>
      </c>
      <c r="M1647" s="90">
        <v>72.33</v>
      </c>
      <c r="N1647" s="90">
        <v>65.540000000000006</v>
      </c>
      <c r="O1647" s="90">
        <v>55.75</v>
      </c>
      <c r="P1647" s="90">
        <v>47.71</v>
      </c>
      <c r="Q1647" s="90">
        <v>35.21</v>
      </c>
      <c r="R1647" s="63">
        <f t="shared" si="944"/>
        <v>-34.409999999999997</v>
      </c>
      <c r="S1647" s="64">
        <f t="shared" si="943"/>
        <v>7.4426229508196828E-2</v>
      </c>
      <c r="T1647" s="65">
        <f t="shared" si="937"/>
        <v>1.1036008544400364</v>
      </c>
      <c r="U1647" s="65">
        <f t="shared" si="937"/>
        <v>1.1756053811659195</v>
      </c>
      <c r="V1647" s="65">
        <f t="shared" si="945"/>
        <v>1.3737162020540767</v>
      </c>
      <c r="W1647" s="65">
        <f t="shared" si="946"/>
        <v>1.8614030105083785</v>
      </c>
      <c r="X1647" s="61">
        <f t="shared" si="920"/>
        <v>-0.16097332709405698</v>
      </c>
      <c r="Y1647" s="66">
        <f t="shared" si="947"/>
        <v>-0.13295615275813302</v>
      </c>
      <c r="Z1647" s="61">
        <f t="shared" si="948"/>
        <v>-0.14541227444453239</v>
      </c>
      <c r="AA1647" s="67">
        <f t="shared" si="949"/>
        <v>49.803947368421049</v>
      </c>
      <c r="AB1647" s="68">
        <f t="shared" si="950"/>
        <v>-0.18484894720781214</v>
      </c>
      <c r="AC1647" s="69">
        <f t="shared" si="951"/>
        <v>-0.24009845333504662</v>
      </c>
      <c r="AD1647" s="70">
        <f>_xlfn.PERCENTILE.EXC(AC1647:$AC$5675,0.5)</f>
        <v>8.7018140589569318E-2</v>
      </c>
      <c r="AE1647" s="70">
        <f>_xlfn.PERCENTILE.EXC($AC1647:AC$5675,0.35)</f>
        <v>4.9633961963873652E-2</v>
      </c>
      <c r="AF1647" s="71">
        <f t="shared" si="939"/>
        <v>4.8543233082706819E-2</v>
      </c>
      <c r="AG1647" s="70">
        <f t="shared" si="940"/>
        <v>-0.27366487307327381</v>
      </c>
      <c r="AH1647" s="70">
        <f t="shared" si="941"/>
        <v>-0.29773719104760293</v>
      </c>
      <c r="AI1647" s="61" t="str">
        <f t="shared" si="929"/>
        <v>Safety</v>
      </c>
      <c r="AJ1647" s="68" t="str">
        <f t="shared" si="930"/>
        <v>Safety</v>
      </c>
      <c r="AK1647" s="72" t="str">
        <f t="shared" si="931"/>
        <v>00631L</v>
      </c>
      <c r="AL1647" s="73">
        <f t="shared" si="921"/>
        <v>1</v>
      </c>
      <c r="AM1647" s="72" t="str">
        <f t="shared" si="934"/>
        <v>00631L</v>
      </c>
      <c r="AN1647" s="73">
        <f t="shared" si="922"/>
        <v>1</v>
      </c>
      <c r="AO1647" s="74" t="str">
        <f t="shared" si="928"/>
        <v>00635U</v>
      </c>
      <c r="AP1647" s="20">
        <f t="shared" si="923"/>
        <v>0</v>
      </c>
      <c r="AQ1647" s="74" t="str">
        <f t="shared" si="938"/>
        <v>00631L</v>
      </c>
      <c r="AR1647" s="20">
        <f t="shared" si="924"/>
        <v>1</v>
      </c>
      <c r="AS1647" s="74" t="str">
        <f t="shared" si="932"/>
        <v>00631L</v>
      </c>
      <c r="AT1647" s="20">
        <f t="shared" si="925"/>
        <v>1</v>
      </c>
      <c r="AU1647" s="74" t="str">
        <f t="shared" si="915"/>
        <v>00635U</v>
      </c>
      <c r="AV1647" s="20">
        <f t="shared" si="926"/>
        <v>0</v>
      </c>
      <c r="AW1647" s="74" t="str">
        <f t="shared" si="916"/>
        <v>00635U</v>
      </c>
      <c r="AX1647" s="20">
        <f t="shared" si="917"/>
        <v>0</v>
      </c>
      <c r="AY1647" s="20">
        <f t="shared" si="927"/>
        <v>1</v>
      </c>
      <c r="AZ1647" s="57">
        <v>43920</v>
      </c>
      <c r="BA1647" s="75">
        <v>24.46</v>
      </c>
      <c r="BB1647" s="90">
        <v>24.237500000000001</v>
      </c>
      <c r="BC1647" s="76">
        <f t="shared" si="935"/>
        <v>23.343125000000004</v>
      </c>
      <c r="BD1647" s="76">
        <f t="shared" si="936"/>
        <v>23.383500000000009</v>
      </c>
      <c r="BE1647" s="77">
        <f t="shared" si="942"/>
        <v>3.8314278829419644E-2</v>
      </c>
      <c r="BF1647" s="77">
        <f t="shared" si="933"/>
        <v>4.6036735304808597E-2</v>
      </c>
    </row>
    <row r="1648" spans="1:58" s="23" customFormat="1" ht="15.75" customHeight="1" x14ac:dyDescent="0.4">
      <c r="A1648" s="57">
        <v>43916</v>
      </c>
      <c r="B1648" s="112">
        <v>45.875</v>
      </c>
      <c r="C1648" s="112">
        <v>39.65</v>
      </c>
      <c r="D1648" s="112">
        <v>35.524999999999999</v>
      </c>
      <c r="E1648" s="112">
        <v>32.325000000000003</v>
      </c>
      <c r="F1648" s="112">
        <v>29.824999999999999</v>
      </c>
      <c r="G1648" s="112">
        <v>28.65</v>
      </c>
      <c r="H1648" s="113">
        <v>28.875</v>
      </c>
      <c r="I1648" s="90">
        <f t="shared" si="918"/>
        <v>43.581578947368421</v>
      </c>
      <c r="J1648" s="90">
        <f t="shared" si="919"/>
        <v>38.130263157894738</v>
      </c>
      <c r="K1648" s="114">
        <v>12</v>
      </c>
      <c r="L1648" s="115">
        <v>5.2631578947368418E-2</v>
      </c>
      <c r="M1648" s="90">
        <v>73.61</v>
      </c>
      <c r="N1648" s="90">
        <v>61</v>
      </c>
      <c r="O1648" s="90">
        <v>49.79</v>
      </c>
      <c r="P1648" s="90">
        <v>40.85</v>
      </c>
      <c r="Q1648" s="90">
        <v>32.71</v>
      </c>
      <c r="R1648" s="63">
        <f t="shared" si="944"/>
        <v>-43.970000000000013</v>
      </c>
      <c r="S1648" s="64">
        <f t="shared" si="943"/>
        <v>-4.6129788897576275E-2</v>
      </c>
      <c r="T1648" s="65">
        <f t="shared" si="937"/>
        <v>1.2067213114754098</v>
      </c>
      <c r="U1648" s="65">
        <f t="shared" si="937"/>
        <v>1.2251456115685881</v>
      </c>
      <c r="V1648" s="65">
        <f t="shared" si="945"/>
        <v>1.4932680538555692</v>
      </c>
      <c r="W1648" s="65">
        <f t="shared" si="946"/>
        <v>1.8648731274839498</v>
      </c>
      <c r="X1648" s="61">
        <f t="shared" si="920"/>
        <v>-0.13569482288828341</v>
      </c>
      <c r="Y1648" s="66">
        <f t="shared" si="947"/>
        <v>-0.10672853828306272</v>
      </c>
      <c r="Z1648" s="61">
        <f t="shared" si="948"/>
        <v>-0.1250830263872954</v>
      </c>
      <c r="AA1648" s="67">
        <f t="shared" si="949"/>
        <v>43.581578947368421</v>
      </c>
      <c r="AB1648" s="68">
        <f t="shared" si="950"/>
        <v>-0.24795081967213115</v>
      </c>
      <c r="AC1648" s="69">
        <f t="shared" si="951"/>
        <v>-0.2855478861087144</v>
      </c>
      <c r="AD1648" s="70">
        <f>_xlfn.PERCENTILE.EXC(AC1648:$AC$5675,0.5)</f>
        <v>8.7093141091244802E-2</v>
      </c>
      <c r="AE1648" s="70">
        <f>_xlfn.PERCENTILE.EXC($AC1648:AC$5675,0.35)</f>
        <v>4.9640301419866445E-2</v>
      </c>
      <c r="AF1648" s="71">
        <f t="shared" si="939"/>
        <v>4.9658443137658714E-2</v>
      </c>
      <c r="AG1648" s="70">
        <f t="shared" si="940"/>
        <v>-0.27366487307327381</v>
      </c>
      <c r="AH1648" s="70">
        <f t="shared" si="941"/>
        <v>-0.29773719104760293</v>
      </c>
      <c r="AI1648" s="61" t="str">
        <f t="shared" si="929"/>
        <v>Safety</v>
      </c>
      <c r="AJ1648" s="68" t="str">
        <f t="shared" si="930"/>
        <v>Safety</v>
      </c>
      <c r="AK1648" s="72" t="str">
        <f t="shared" si="931"/>
        <v>00631L</v>
      </c>
      <c r="AL1648" s="73">
        <f t="shared" si="921"/>
        <v>1</v>
      </c>
      <c r="AM1648" s="72" t="str">
        <f t="shared" si="934"/>
        <v>00631L</v>
      </c>
      <c r="AN1648" s="73">
        <f t="shared" si="922"/>
        <v>1</v>
      </c>
      <c r="AO1648" s="74" t="str">
        <f t="shared" si="928"/>
        <v>00635U</v>
      </c>
      <c r="AP1648" s="20">
        <f t="shared" si="923"/>
        <v>0</v>
      </c>
      <c r="AQ1648" s="74" t="str">
        <f t="shared" si="938"/>
        <v>00631L</v>
      </c>
      <c r="AR1648" s="20">
        <f t="shared" si="924"/>
        <v>1</v>
      </c>
      <c r="AS1648" s="74" t="str">
        <f t="shared" si="932"/>
        <v>00631L</v>
      </c>
      <c r="AT1648" s="20">
        <f t="shared" si="925"/>
        <v>1</v>
      </c>
      <c r="AU1648" s="74" t="str">
        <f t="shared" ref="AU1648:AU1711" si="952">IF(AC1648&gt;AF1648,"00631L",IF(AC1648&lt;AG1648,"Cash","00635U"))</f>
        <v>Cash</v>
      </c>
      <c r="AV1648" s="20">
        <f t="shared" si="926"/>
        <v>0</v>
      </c>
      <c r="AW1648" s="74" t="str">
        <f t="shared" ref="AW1648:AW1711" si="953">IF(AC1648&gt;AE1648,"00631L",IF(AC1648&lt;AH1648,"00631L","00635U"))</f>
        <v>00635U</v>
      </c>
      <c r="AX1648" s="20">
        <f t="shared" si="917"/>
        <v>0</v>
      </c>
      <c r="AY1648" s="20">
        <f t="shared" si="927"/>
        <v>1</v>
      </c>
      <c r="AZ1648" s="57">
        <v>43917</v>
      </c>
      <c r="BA1648" s="75">
        <v>24.38</v>
      </c>
      <c r="BB1648" s="90">
        <v>23.912500000000001</v>
      </c>
      <c r="BC1648" s="76">
        <f t="shared" si="935"/>
        <v>23.306250000000009</v>
      </c>
      <c r="BD1648" s="76">
        <f t="shared" si="936"/>
        <v>23.345500000000005</v>
      </c>
      <c r="BE1648" s="77">
        <f t="shared" si="942"/>
        <v>2.6012335746848674E-2</v>
      </c>
      <c r="BF1648" s="77">
        <f t="shared" si="933"/>
        <v>4.4312608425606394E-2</v>
      </c>
    </row>
    <row r="1649" spans="1:58" s="23" customFormat="1" ht="15.75" customHeight="1" x14ac:dyDescent="0.4">
      <c r="A1649" s="57">
        <v>43915</v>
      </c>
      <c r="B1649" s="112">
        <v>51.274999999999999</v>
      </c>
      <c r="C1649" s="112">
        <v>44.524999999999999</v>
      </c>
      <c r="D1649" s="112">
        <v>39.25</v>
      </c>
      <c r="E1649" s="112">
        <v>34.799999999999997</v>
      </c>
      <c r="F1649" s="112">
        <v>31.675000000000001</v>
      </c>
      <c r="G1649" s="112">
        <v>30.7</v>
      </c>
      <c r="H1649" s="113">
        <v>30.65</v>
      </c>
      <c r="I1649" s="90">
        <f t="shared" si="918"/>
        <v>49.143421052631581</v>
      </c>
      <c r="J1649" s="90">
        <f t="shared" si="919"/>
        <v>42.859210526315792</v>
      </c>
      <c r="K1649" s="114">
        <v>13</v>
      </c>
      <c r="L1649" s="115">
        <v>5.2631578947368418E-2</v>
      </c>
      <c r="M1649" s="90">
        <v>81.3</v>
      </c>
      <c r="N1649" s="90">
        <v>63.95</v>
      </c>
      <c r="O1649" s="90">
        <v>53.85</v>
      </c>
      <c r="P1649" s="90">
        <v>44.31</v>
      </c>
      <c r="Q1649" s="90">
        <v>34.159999999999997</v>
      </c>
      <c r="R1649" s="63">
        <f t="shared" si="944"/>
        <v>-47.09</v>
      </c>
      <c r="S1649" s="64">
        <f t="shared" si="943"/>
        <v>3.6970974541916668E-2</v>
      </c>
      <c r="T1649" s="65">
        <f t="shared" si="937"/>
        <v>1.2713057075840499</v>
      </c>
      <c r="U1649" s="65">
        <f t="shared" si="937"/>
        <v>1.1875580315691736</v>
      </c>
      <c r="V1649" s="65">
        <f t="shared" si="945"/>
        <v>1.443240803430377</v>
      </c>
      <c r="W1649" s="65">
        <f t="shared" si="946"/>
        <v>1.8720725995316161</v>
      </c>
      <c r="X1649" s="61">
        <f t="shared" si="920"/>
        <v>-0.13164310092637738</v>
      </c>
      <c r="Y1649" s="66">
        <f t="shared" si="947"/>
        <v>-0.11925287356321836</v>
      </c>
      <c r="Z1649" s="61">
        <f t="shared" si="948"/>
        <v>-0.12787490963613482</v>
      </c>
      <c r="AA1649" s="67">
        <f t="shared" si="949"/>
        <v>49.143421052631581</v>
      </c>
      <c r="AB1649" s="68">
        <f t="shared" si="950"/>
        <v>-0.19820172009382336</v>
      </c>
      <c r="AC1649" s="69">
        <f t="shared" si="951"/>
        <v>-0.23153368174149214</v>
      </c>
      <c r="AD1649" s="70">
        <f>_xlfn.PERCENTILE.EXC(AC1649:$AC$5675,0.5)</f>
        <v>8.7168141592920301E-2</v>
      </c>
      <c r="AE1649" s="70">
        <f>_xlfn.PERCENTILE.EXC($AC1649:AC$5675,0.35)</f>
        <v>4.9655457451555599E-2</v>
      </c>
      <c r="AF1649" s="71">
        <f t="shared" si="939"/>
        <v>5.015070026271793E-2</v>
      </c>
      <c r="AG1649" s="70">
        <f t="shared" si="940"/>
        <v>-0.26128400566288507</v>
      </c>
      <c r="AH1649" s="70">
        <f t="shared" si="941"/>
        <v>-0.29773719104760293</v>
      </c>
      <c r="AI1649" s="61" t="str">
        <f t="shared" si="929"/>
        <v>Safety</v>
      </c>
      <c r="AJ1649" s="68" t="str">
        <f t="shared" si="930"/>
        <v>Safety</v>
      </c>
      <c r="AK1649" s="72" t="str">
        <f t="shared" si="931"/>
        <v>00631L</v>
      </c>
      <c r="AL1649" s="73">
        <f t="shared" si="921"/>
        <v>1</v>
      </c>
      <c r="AM1649" s="72" t="str">
        <f t="shared" si="934"/>
        <v>00631L</v>
      </c>
      <c r="AN1649" s="73">
        <f t="shared" si="922"/>
        <v>1</v>
      </c>
      <c r="AO1649" s="74" t="str">
        <f t="shared" si="928"/>
        <v>00635U</v>
      </c>
      <c r="AP1649" s="20">
        <f t="shared" si="923"/>
        <v>0</v>
      </c>
      <c r="AQ1649" s="74" t="str">
        <f t="shared" si="938"/>
        <v>00631L</v>
      </c>
      <c r="AR1649" s="20">
        <f t="shared" si="924"/>
        <v>1</v>
      </c>
      <c r="AS1649" s="74" t="str">
        <f t="shared" si="932"/>
        <v>00631L</v>
      </c>
      <c r="AT1649" s="20">
        <f t="shared" si="925"/>
        <v>1</v>
      </c>
      <c r="AU1649" s="74" t="str">
        <f t="shared" si="952"/>
        <v>00635U</v>
      </c>
      <c r="AV1649" s="20">
        <f t="shared" si="926"/>
        <v>0</v>
      </c>
      <c r="AW1649" s="74" t="str">
        <f t="shared" si="953"/>
        <v>00635U</v>
      </c>
      <c r="AX1649" s="20">
        <f t="shared" si="917"/>
        <v>0</v>
      </c>
      <c r="AY1649" s="20">
        <f t="shared" si="927"/>
        <v>1</v>
      </c>
      <c r="AZ1649" s="57">
        <v>43916</v>
      </c>
      <c r="BA1649" s="75">
        <v>24.08</v>
      </c>
      <c r="BB1649" s="90">
        <v>24.024999999999999</v>
      </c>
      <c r="BC1649" s="76">
        <f t="shared" si="935"/>
        <v>23.273125000000004</v>
      </c>
      <c r="BD1649" s="76">
        <f t="shared" si="936"/>
        <v>23.309041666666676</v>
      </c>
      <c r="BE1649" s="77">
        <f t="shared" si="942"/>
        <v>3.2306576791900299E-2</v>
      </c>
      <c r="BF1649" s="77">
        <f t="shared" si="933"/>
        <v>3.3075505392220331E-2</v>
      </c>
    </row>
    <row r="1650" spans="1:58" s="23" customFormat="1" ht="15.75" customHeight="1" x14ac:dyDescent="0.4">
      <c r="A1650" s="57">
        <v>43914</v>
      </c>
      <c r="B1650" s="112">
        <v>48.25</v>
      </c>
      <c r="C1650" s="112">
        <v>40.15</v>
      </c>
      <c r="D1650" s="112">
        <v>35.700000000000003</v>
      </c>
      <c r="E1650" s="112">
        <v>30.9</v>
      </c>
      <c r="F1650" s="112">
        <v>27.75</v>
      </c>
      <c r="G1650" s="112">
        <v>26.8</v>
      </c>
      <c r="H1650" s="113">
        <v>27</v>
      </c>
      <c r="I1650" s="90">
        <f t="shared" si="918"/>
        <v>46.118421052631575</v>
      </c>
      <c r="J1650" s="90">
        <f t="shared" si="919"/>
        <v>38.978947368421053</v>
      </c>
      <c r="K1650" s="114">
        <v>14</v>
      </c>
      <c r="L1650" s="115">
        <v>5.2631578947368418E-2</v>
      </c>
      <c r="M1650" s="90">
        <v>78.040000000000006</v>
      </c>
      <c r="N1650" s="90">
        <v>61.67</v>
      </c>
      <c r="O1650" s="90">
        <v>52.11</v>
      </c>
      <c r="P1650" s="90">
        <v>41.59</v>
      </c>
      <c r="Q1650" s="90">
        <v>32.67</v>
      </c>
      <c r="R1650" s="63">
        <f t="shared" si="944"/>
        <v>-46.010000000000005</v>
      </c>
      <c r="S1650" s="64">
        <f t="shared" si="943"/>
        <v>1.2989121610650803E-3</v>
      </c>
      <c r="T1650" s="65">
        <f t="shared" si="937"/>
        <v>1.2654451110750771</v>
      </c>
      <c r="U1650" s="65">
        <f t="shared" si="937"/>
        <v>1.1834580694684322</v>
      </c>
      <c r="V1650" s="65">
        <f t="shared" si="945"/>
        <v>1.4828083673960086</v>
      </c>
      <c r="W1650" s="65">
        <f t="shared" si="946"/>
        <v>1.8876645240281604</v>
      </c>
      <c r="X1650" s="61">
        <f t="shared" si="920"/>
        <v>-0.1678756476683938</v>
      </c>
      <c r="Y1650" s="66">
        <f t="shared" si="947"/>
        <v>-0.12621359223300968</v>
      </c>
      <c r="Z1650" s="61">
        <f t="shared" si="948"/>
        <v>-0.15480741797432232</v>
      </c>
      <c r="AA1650" s="67">
        <f t="shared" si="949"/>
        <v>46.118421052631582</v>
      </c>
      <c r="AB1650" s="68">
        <f t="shared" si="950"/>
        <v>-0.21760985892654452</v>
      </c>
      <c r="AC1650" s="69">
        <f t="shared" si="951"/>
        <v>-0.25217413567972141</v>
      </c>
      <c r="AD1650" s="70">
        <f>_xlfn.PERCENTILE.EXC(AC1650:$AC$5675,0.5)</f>
        <v>8.7237542081510397E-2</v>
      </c>
      <c r="AE1650" s="70">
        <f>_xlfn.PERCENTILE.EXC($AC1650:AC$5675,0.35)</f>
        <v>4.9669286723584442E-2</v>
      </c>
      <c r="AF1650" s="71">
        <f t="shared" si="939"/>
        <v>5.0442790791429874E-2</v>
      </c>
      <c r="AG1650" s="70">
        <f t="shared" si="940"/>
        <v>-0.26128400566288507</v>
      </c>
      <c r="AH1650" s="70">
        <f t="shared" si="941"/>
        <v>-0.29773719104760293</v>
      </c>
      <c r="AI1650" s="61" t="str">
        <f t="shared" si="929"/>
        <v>Safety</v>
      </c>
      <c r="AJ1650" s="68" t="str">
        <f t="shared" si="930"/>
        <v>Safety</v>
      </c>
      <c r="AK1650" s="72" t="str">
        <f t="shared" si="931"/>
        <v>00631L</v>
      </c>
      <c r="AL1650" s="73">
        <f t="shared" si="921"/>
        <v>1</v>
      </c>
      <c r="AM1650" s="72" t="str">
        <f t="shared" si="934"/>
        <v>00631L</v>
      </c>
      <c r="AN1650" s="73">
        <f t="shared" si="922"/>
        <v>1</v>
      </c>
      <c r="AO1650" s="74" t="str">
        <f t="shared" si="928"/>
        <v>00635U</v>
      </c>
      <c r="AP1650" s="20">
        <f t="shared" si="923"/>
        <v>0</v>
      </c>
      <c r="AQ1650" s="74" t="str">
        <f t="shared" si="938"/>
        <v>00631L</v>
      </c>
      <c r="AR1650" s="20">
        <f t="shared" si="924"/>
        <v>1</v>
      </c>
      <c r="AS1650" s="74" t="str">
        <f t="shared" si="932"/>
        <v>00631L</v>
      </c>
      <c r="AT1650" s="20">
        <f t="shared" si="925"/>
        <v>1</v>
      </c>
      <c r="AU1650" s="74" t="str">
        <f t="shared" si="952"/>
        <v>00635U</v>
      </c>
      <c r="AV1650" s="20">
        <f t="shared" si="926"/>
        <v>0</v>
      </c>
      <c r="AW1650" s="74" t="str">
        <f t="shared" si="953"/>
        <v>00635U</v>
      </c>
      <c r="AX1650" s="20">
        <f t="shared" si="917"/>
        <v>0</v>
      </c>
      <c r="AY1650" s="20">
        <f t="shared" si="927"/>
        <v>1</v>
      </c>
      <c r="AZ1650" s="57">
        <v>43915</v>
      </c>
      <c r="BA1650" s="75">
        <v>23.8</v>
      </c>
      <c r="BB1650" s="90">
        <v>24.1</v>
      </c>
      <c r="BC1650" s="76">
        <f t="shared" si="935"/>
        <v>23.237500000000004</v>
      </c>
      <c r="BD1650" s="76">
        <f t="shared" si="936"/>
        <v>23.269375000000004</v>
      </c>
      <c r="BE1650" s="77">
        <f t="shared" si="942"/>
        <v>3.7116729424421603E-2</v>
      </c>
      <c r="BF1650" s="77">
        <f t="shared" si="933"/>
        <v>2.280357766377468E-2</v>
      </c>
    </row>
    <row r="1651" spans="1:58" s="23" customFormat="1" ht="15.75" customHeight="1" x14ac:dyDescent="0.4">
      <c r="A1651" s="57">
        <v>43913</v>
      </c>
      <c r="B1651" s="112">
        <v>49.45</v>
      </c>
      <c r="C1651" s="112">
        <v>45.325000000000003</v>
      </c>
      <c r="D1651" s="112">
        <v>40.35</v>
      </c>
      <c r="E1651" s="112">
        <v>34.475000000000001</v>
      </c>
      <c r="F1651" s="112">
        <v>30.7</v>
      </c>
      <c r="G1651" s="112">
        <v>28.574999999999999</v>
      </c>
      <c r="H1651" s="113">
        <v>29.574999999999999</v>
      </c>
      <c r="I1651" s="90">
        <f t="shared" si="918"/>
        <v>48.581578947368421</v>
      </c>
      <c r="J1651" s="90">
        <f t="shared" si="919"/>
        <v>44.277631578947371</v>
      </c>
      <c r="K1651" s="114">
        <v>15</v>
      </c>
      <c r="L1651" s="115">
        <v>5.2631578947368418E-2</v>
      </c>
      <c r="M1651" s="90">
        <v>78.760000000000005</v>
      </c>
      <c r="N1651" s="90">
        <v>61.59</v>
      </c>
      <c r="O1651" s="90">
        <v>56.64</v>
      </c>
      <c r="P1651" s="90">
        <v>46.59</v>
      </c>
      <c r="Q1651" s="90">
        <v>36.369999999999997</v>
      </c>
      <c r="R1651" s="63">
        <f t="shared" si="944"/>
        <v>-37.120000000000019</v>
      </c>
      <c r="S1651" s="64">
        <f t="shared" si="943"/>
        <v>-6.7383403997577265E-2</v>
      </c>
      <c r="T1651" s="65">
        <f t="shared" si="937"/>
        <v>1.2787790225685989</v>
      </c>
      <c r="U1651" s="65">
        <f t="shared" si="937"/>
        <v>1.0873940677966103</v>
      </c>
      <c r="V1651" s="65">
        <f t="shared" si="945"/>
        <v>1.3219575016097875</v>
      </c>
      <c r="W1651" s="65">
        <f t="shared" si="946"/>
        <v>1.6934286499862525</v>
      </c>
      <c r="X1651" s="61">
        <f t="shared" si="920"/>
        <v>-8.3417593528816988E-2</v>
      </c>
      <c r="Y1651" s="66">
        <f t="shared" si="947"/>
        <v>-0.14213197969543154</v>
      </c>
      <c r="Z1651" s="61">
        <f t="shared" si="948"/>
        <v>-8.8592167271545355E-2</v>
      </c>
      <c r="AA1651" s="67">
        <f t="shared" si="949"/>
        <v>48.581578947368421</v>
      </c>
      <c r="AB1651" s="68">
        <f t="shared" si="950"/>
        <v>-0.19710992044163014</v>
      </c>
      <c r="AC1651" s="69">
        <f t="shared" si="951"/>
        <v>-0.21120995376898169</v>
      </c>
      <c r="AD1651" s="70">
        <f>_xlfn.PERCENTILE.EXC(AC1651:$AC$5675,0.5)</f>
        <v>8.7306942570100493E-2</v>
      </c>
      <c r="AE1651" s="70">
        <f>_xlfn.PERCENTILE.EXC($AC1651:AC$5675,0.35)</f>
        <v>4.9689657481253917E-2</v>
      </c>
      <c r="AF1651" s="71">
        <f t="shared" si="939"/>
        <v>5.1040894157428643E-2</v>
      </c>
      <c r="AG1651" s="70">
        <f t="shared" si="940"/>
        <v>-0.26128400566288507</v>
      </c>
      <c r="AH1651" s="70">
        <f t="shared" si="941"/>
        <v>-0.29773719104760293</v>
      </c>
      <c r="AI1651" s="61" t="str">
        <f t="shared" si="929"/>
        <v>Safety</v>
      </c>
      <c r="AJ1651" s="68" t="str">
        <f t="shared" si="930"/>
        <v>Safety</v>
      </c>
      <c r="AK1651" s="72" t="str">
        <f t="shared" si="931"/>
        <v>00631L</v>
      </c>
      <c r="AL1651" s="73">
        <f t="shared" si="921"/>
        <v>1</v>
      </c>
      <c r="AM1651" s="72" t="str">
        <f t="shared" si="934"/>
        <v>00631L</v>
      </c>
      <c r="AN1651" s="73">
        <f t="shared" si="922"/>
        <v>1</v>
      </c>
      <c r="AO1651" s="74" t="str">
        <f t="shared" si="928"/>
        <v>00635U</v>
      </c>
      <c r="AP1651" s="20">
        <f t="shared" si="923"/>
        <v>0</v>
      </c>
      <c r="AQ1651" s="74" t="str">
        <f t="shared" si="938"/>
        <v>00631L</v>
      </c>
      <c r="AR1651" s="20">
        <f t="shared" si="924"/>
        <v>1</v>
      </c>
      <c r="AS1651" s="74" t="str">
        <f t="shared" si="932"/>
        <v>00631L</v>
      </c>
      <c r="AT1651" s="20">
        <f t="shared" si="925"/>
        <v>1</v>
      </c>
      <c r="AU1651" s="74" t="str">
        <f t="shared" si="952"/>
        <v>00635U</v>
      </c>
      <c r="AV1651" s="20">
        <f t="shared" si="926"/>
        <v>0</v>
      </c>
      <c r="AW1651" s="74" t="str">
        <f t="shared" si="953"/>
        <v>00635U</v>
      </c>
      <c r="AX1651" s="20">
        <f t="shared" si="917"/>
        <v>0</v>
      </c>
      <c r="AY1651" s="20">
        <f t="shared" si="927"/>
        <v>1</v>
      </c>
      <c r="AZ1651" s="57">
        <v>43914</v>
      </c>
      <c r="BA1651" s="75">
        <v>24.11</v>
      </c>
      <c r="BB1651" s="90">
        <v>24.412500000000001</v>
      </c>
      <c r="BC1651" s="76">
        <f t="shared" si="935"/>
        <v>23.193333333333339</v>
      </c>
      <c r="BD1651" s="76">
        <f t="shared" si="936"/>
        <v>23.237666666666669</v>
      </c>
      <c r="BE1651" s="77">
        <f t="shared" si="942"/>
        <v>5.2565392354124565E-2</v>
      </c>
      <c r="BF1651" s="77">
        <f t="shared" si="933"/>
        <v>3.753962675541133E-2</v>
      </c>
    </row>
    <row r="1652" spans="1:58" s="23" customFormat="1" ht="15.75" customHeight="1" x14ac:dyDescent="0.4">
      <c r="A1652" s="57">
        <v>43910</v>
      </c>
      <c r="B1652" s="112">
        <v>61.524999999999999</v>
      </c>
      <c r="C1652" s="112">
        <v>56.625</v>
      </c>
      <c r="D1652" s="112">
        <v>49.725000000000001</v>
      </c>
      <c r="E1652" s="112">
        <v>42.075000000000003</v>
      </c>
      <c r="F1652" s="112">
        <v>36.424999999999997</v>
      </c>
      <c r="G1652" s="112">
        <v>32.975000000000001</v>
      </c>
      <c r="H1652" s="113">
        <v>33.125</v>
      </c>
      <c r="I1652" s="90">
        <f t="shared" si="918"/>
        <v>60.751315789473679</v>
      </c>
      <c r="J1652" s="90">
        <f t="shared" si="919"/>
        <v>55.535526315789475</v>
      </c>
      <c r="K1652" s="114">
        <v>16</v>
      </c>
      <c r="L1652" s="115">
        <v>5.2631578947368418E-2</v>
      </c>
      <c r="M1652" s="90">
        <v>83.47</v>
      </c>
      <c r="N1652" s="90">
        <v>66.040000000000006</v>
      </c>
      <c r="O1652" s="90">
        <v>65.59</v>
      </c>
      <c r="P1652" s="90">
        <v>53.12</v>
      </c>
      <c r="Q1652" s="90">
        <v>40.15</v>
      </c>
      <c r="R1652" s="63">
        <f t="shared" si="944"/>
        <v>-30.799999999999983</v>
      </c>
      <c r="S1652" s="64">
        <f t="shared" si="943"/>
        <v>-8.2777777777777686E-2</v>
      </c>
      <c r="T1652" s="65">
        <f t="shared" si="937"/>
        <v>1.2639309509388248</v>
      </c>
      <c r="U1652" s="65">
        <f t="shared" si="937"/>
        <v>1.0068608019515171</v>
      </c>
      <c r="V1652" s="65">
        <f t="shared" si="945"/>
        <v>1.2432228915662653</v>
      </c>
      <c r="W1652" s="65">
        <f t="shared" si="946"/>
        <v>1.6448318804483191</v>
      </c>
      <c r="X1652" s="61">
        <f t="shared" si="920"/>
        <v>-7.96424217797643E-2</v>
      </c>
      <c r="Y1652" s="66">
        <f t="shared" si="947"/>
        <v>-0.21271538918597749</v>
      </c>
      <c r="Z1652" s="61">
        <f t="shared" si="948"/>
        <v>-8.5854757315197747E-2</v>
      </c>
      <c r="AA1652" s="67">
        <f t="shared" si="949"/>
        <v>60.751315789473679</v>
      </c>
      <c r="AB1652" s="68">
        <f t="shared" si="950"/>
        <v>-6.836765596608127E-2</v>
      </c>
      <c r="AC1652" s="69">
        <f t="shared" si="951"/>
        <v>-8.0083043769326567E-2</v>
      </c>
      <c r="AD1652" s="70">
        <f>_xlfn.PERCENTILE.EXC(AC1652:$AC$5675,0.5)</f>
        <v>8.7313045753135338E-2</v>
      </c>
      <c r="AE1652" s="70">
        <f>_xlfn.PERCENTILE.EXC($AC1652:AC$5675,0.35)</f>
        <v>4.9749249600227627E-2</v>
      </c>
      <c r="AF1652" s="71">
        <f t="shared" si="939"/>
        <v>5.181790468291772E-2</v>
      </c>
      <c r="AG1652" s="70">
        <f t="shared" si="940"/>
        <v>-0.26128400566288507</v>
      </c>
      <c r="AH1652" s="70">
        <f t="shared" si="941"/>
        <v>-0.29773719104760293</v>
      </c>
      <c r="AI1652" s="61" t="str">
        <f t="shared" si="929"/>
        <v>Safety</v>
      </c>
      <c r="AJ1652" s="68" t="str">
        <f t="shared" si="930"/>
        <v>Safety</v>
      </c>
      <c r="AK1652" s="72" t="str">
        <f t="shared" si="931"/>
        <v>00631L</v>
      </c>
      <c r="AL1652" s="73">
        <f t="shared" si="921"/>
        <v>1</v>
      </c>
      <c r="AM1652" s="72" t="str">
        <f t="shared" si="934"/>
        <v>00631L</v>
      </c>
      <c r="AN1652" s="73">
        <f t="shared" si="922"/>
        <v>1</v>
      </c>
      <c r="AO1652" s="74" t="str">
        <f t="shared" si="928"/>
        <v>00635U</v>
      </c>
      <c r="AP1652" s="20">
        <f t="shared" si="923"/>
        <v>0</v>
      </c>
      <c r="AQ1652" s="74" t="str">
        <f t="shared" si="938"/>
        <v>00631L</v>
      </c>
      <c r="AR1652" s="20">
        <f t="shared" si="924"/>
        <v>1</v>
      </c>
      <c r="AS1652" s="74" t="str">
        <f t="shared" si="932"/>
        <v>00631L</v>
      </c>
      <c r="AT1652" s="20">
        <f t="shared" si="925"/>
        <v>1</v>
      </c>
      <c r="AU1652" s="74" t="str">
        <f t="shared" si="952"/>
        <v>00635U</v>
      </c>
      <c r="AV1652" s="20">
        <f t="shared" si="926"/>
        <v>0</v>
      </c>
      <c r="AW1652" s="74" t="str">
        <f t="shared" si="953"/>
        <v>00635U</v>
      </c>
      <c r="AX1652" s="20">
        <f t="shared" si="917"/>
        <v>0</v>
      </c>
      <c r="AY1652" s="20">
        <f t="shared" si="927"/>
        <v>1</v>
      </c>
      <c r="AZ1652" s="57">
        <v>43913</v>
      </c>
      <c r="BA1652" s="75">
        <v>24.26</v>
      </c>
      <c r="BB1652" s="90">
        <v>24.412500000000001</v>
      </c>
      <c r="BC1652" s="76">
        <f t="shared" si="935"/>
        <v>23.146875000000005</v>
      </c>
      <c r="BD1652" s="76">
        <f t="shared" si="936"/>
        <v>23.190791666666673</v>
      </c>
      <c r="BE1652" s="77">
        <f t="shared" si="942"/>
        <v>5.4678007290400808E-2</v>
      </c>
      <c r="BF1652" s="77">
        <f t="shared" si="933"/>
        <v>4.6104865616560957E-2</v>
      </c>
    </row>
    <row r="1653" spans="1:58" s="23" customFormat="1" ht="15.75" customHeight="1" x14ac:dyDescent="0.4">
      <c r="A1653" s="57">
        <v>43909</v>
      </c>
      <c r="B1653" s="112">
        <v>66.3</v>
      </c>
      <c r="C1653" s="112">
        <v>58.975000000000001</v>
      </c>
      <c r="D1653" s="112">
        <v>50.4</v>
      </c>
      <c r="E1653" s="112">
        <v>42.975000000000001</v>
      </c>
      <c r="F1653" s="112">
        <v>37</v>
      </c>
      <c r="G1653" s="112">
        <v>33.725000000000001</v>
      </c>
      <c r="H1653" s="113">
        <v>34.049999999999997</v>
      </c>
      <c r="I1653" s="90">
        <f t="shared" si="918"/>
        <v>65.528947368421044</v>
      </c>
      <c r="J1653" s="90">
        <f t="shared" si="919"/>
        <v>58.07236842105263</v>
      </c>
      <c r="K1653" s="114">
        <v>17</v>
      </c>
      <c r="L1653" s="115">
        <v>5.2631578947368418E-2</v>
      </c>
      <c r="M1653" s="90">
        <v>91.02</v>
      </c>
      <c r="N1653" s="90">
        <v>72</v>
      </c>
      <c r="O1653" s="90">
        <v>69.47</v>
      </c>
      <c r="P1653" s="90">
        <v>56.06</v>
      </c>
      <c r="Q1653" s="90">
        <v>43.09</v>
      </c>
      <c r="R1653" s="63">
        <f t="shared" si="944"/>
        <v>-37.489999999999981</v>
      </c>
      <c r="S1653" s="64">
        <f t="shared" si="943"/>
        <v>-5.8207979071288461E-2</v>
      </c>
      <c r="T1653" s="65">
        <f t="shared" si="937"/>
        <v>1.2641666666666667</v>
      </c>
      <c r="U1653" s="65">
        <f t="shared" si="937"/>
        <v>1.0364185979559521</v>
      </c>
      <c r="V1653" s="65">
        <f t="shared" si="945"/>
        <v>1.2843382090617195</v>
      </c>
      <c r="W1653" s="65">
        <f t="shared" si="946"/>
        <v>1.6709213274541657</v>
      </c>
      <c r="X1653" s="61">
        <f t="shared" si="920"/>
        <v>-0.1104826546003016</v>
      </c>
      <c r="Y1653" s="66">
        <f t="shared" si="947"/>
        <v>-0.20767888307155333</v>
      </c>
      <c r="Z1653" s="61">
        <f t="shared" si="948"/>
        <v>-0.11379061081884252</v>
      </c>
      <c r="AA1653" s="67">
        <f t="shared" si="949"/>
        <v>65.528947368421044</v>
      </c>
      <c r="AB1653" s="68">
        <f t="shared" si="950"/>
        <v>-7.9166666666666705E-2</v>
      </c>
      <c r="AC1653" s="69">
        <f t="shared" si="951"/>
        <v>-8.9875730994152178E-2</v>
      </c>
      <c r="AD1653" s="70">
        <f>_xlfn.PERCENTILE.EXC(AC1653:$AC$5675,0.5)</f>
        <v>8.7319148936170196E-2</v>
      </c>
      <c r="AE1653" s="70">
        <f>_xlfn.PERCENTILE.EXC($AC1653:AC$5675,0.35)</f>
        <v>4.977827580743141E-2</v>
      </c>
      <c r="AF1653" s="71">
        <f t="shared" si="939"/>
        <v>5.2219702072479536E-2</v>
      </c>
      <c r="AG1653" s="70">
        <f t="shared" si="940"/>
        <v>-0.26128400566288507</v>
      </c>
      <c r="AH1653" s="70">
        <f t="shared" si="941"/>
        <v>-0.29773719104760293</v>
      </c>
      <c r="AI1653" s="61" t="str">
        <f t="shared" si="929"/>
        <v>Safety</v>
      </c>
      <c r="AJ1653" s="68" t="str">
        <f t="shared" si="930"/>
        <v>Safety</v>
      </c>
      <c r="AK1653" s="72" t="str">
        <f t="shared" si="931"/>
        <v>00631L</v>
      </c>
      <c r="AL1653" s="73">
        <f t="shared" si="921"/>
        <v>1</v>
      </c>
      <c r="AM1653" s="72" t="str">
        <f t="shared" si="934"/>
        <v>00631L</v>
      </c>
      <c r="AN1653" s="73">
        <f t="shared" si="922"/>
        <v>1</v>
      </c>
      <c r="AO1653" s="74" t="str">
        <f t="shared" si="928"/>
        <v>00635U</v>
      </c>
      <c r="AP1653" s="20">
        <f t="shared" si="923"/>
        <v>0</v>
      </c>
      <c r="AQ1653" s="74" t="str">
        <f t="shared" si="938"/>
        <v>00631L</v>
      </c>
      <c r="AR1653" s="20">
        <f t="shared" si="924"/>
        <v>1</v>
      </c>
      <c r="AS1653" s="74" t="str">
        <f t="shared" si="932"/>
        <v>00631L</v>
      </c>
      <c r="AT1653" s="20">
        <f t="shared" si="925"/>
        <v>1</v>
      </c>
      <c r="AU1653" s="74" t="str">
        <f t="shared" si="952"/>
        <v>00635U</v>
      </c>
      <c r="AV1653" s="20">
        <f t="shared" si="926"/>
        <v>0</v>
      </c>
      <c r="AW1653" s="74" t="str">
        <f t="shared" si="953"/>
        <v>00635U</v>
      </c>
      <c r="AX1653" s="20">
        <f t="shared" ref="AX1653:AX1716" si="954">IF(AW1653="00631L",1,0)</f>
        <v>0</v>
      </c>
      <c r="AY1653" s="20">
        <f t="shared" si="927"/>
        <v>1</v>
      </c>
      <c r="AZ1653" s="57">
        <v>43910</v>
      </c>
      <c r="BA1653" s="75">
        <v>24.58</v>
      </c>
      <c r="BB1653" s="90">
        <v>24.237500000000001</v>
      </c>
      <c r="BC1653" s="76">
        <f t="shared" si="935"/>
        <v>23.096041666666668</v>
      </c>
      <c r="BD1653" s="76">
        <f t="shared" si="936"/>
        <v>23.149666666666672</v>
      </c>
      <c r="BE1653" s="77">
        <f t="shared" si="942"/>
        <v>4.9422249483587519E-2</v>
      </c>
      <c r="BF1653" s="77">
        <f t="shared" si="933"/>
        <v>6.1786346815648575E-2</v>
      </c>
    </row>
    <row r="1654" spans="1:58" s="23" customFormat="1" ht="15.75" customHeight="1" x14ac:dyDescent="0.4">
      <c r="A1654" s="57">
        <v>43908</v>
      </c>
      <c r="B1654" s="112">
        <v>70.474999999999994</v>
      </c>
      <c r="C1654" s="112">
        <v>59.924999999999997</v>
      </c>
      <c r="D1654" s="112">
        <v>51.5</v>
      </c>
      <c r="E1654" s="112">
        <v>44.3</v>
      </c>
      <c r="F1654" s="112">
        <v>37.475000000000001</v>
      </c>
      <c r="G1654" s="112">
        <v>34.6</v>
      </c>
      <c r="H1654" s="113">
        <v>34.125</v>
      </c>
      <c r="I1654" s="90">
        <f t="shared" ref="I1654:I1717" si="955">C1654-((C1654-B1654)*K1654*L1654)</f>
        <v>69.919736842105252</v>
      </c>
      <c r="J1654" s="90">
        <f t="shared" ref="J1654:J1717" si="956">D1654-((D1654-C1654)*K1654*L1654)</f>
        <v>59.481578947368419</v>
      </c>
      <c r="K1654" s="114">
        <v>18</v>
      </c>
      <c r="L1654" s="115">
        <v>5.2631578947368418E-2</v>
      </c>
      <c r="M1654" s="90">
        <v>97.22</v>
      </c>
      <c r="N1654" s="90">
        <v>76.45</v>
      </c>
      <c r="O1654" s="90">
        <v>72.98</v>
      </c>
      <c r="P1654" s="90">
        <v>61.11</v>
      </c>
      <c r="Q1654" s="90">
        <v>45.86</v>
      </c>
      <c r="R1654" s="63">
        <f t="shared" si="944"/>
        <v>-39.580000000000013</v>
      </c>
      <c r="S1654" s="64">
        <f t="shared" si="943"/>
        <v>7.1136872612304874E-3</v>
      </c>
      <c r="T1654" s="65">
        <f t="shared" si="937"/>
        <v>1.2716808371484629</v>
      </c>
      <c r="U1654" s="65">
        <f t="shared" si="937"/>
        <v>1.0475472732255413</v>
      </c>
      <c r="V1654" s="65">
        <f t="shared" si="945"/>
        <v>1.2510227458681067</v>
      </c>
      <c r="W1654" s="65">
        <f t="shared" si="946"/>
        <v>1.6670300915830789</v>
      </c>
      <c r="X1654" s="61">
        <f t="shared" si="920"/>
        <v>-0.14969847463639585</v>
      </c>
      <c r="Y1654" s="66">
        <f t="shared" si="947"/>
        <v>-0.22968397291196382</v>
      </c>
      <c r="Z1654" s="61">
        <f t="shared" si="948"/>
        <v>-0.14928771711925318</v>
      </c>
      <c r="AA1654" s="67">
        <f t="shared" si="949"/>
        <v>69.919736842105266</v>
      </c>
      <c r="AB1654" s="68">
        <f t="shared" si="950"/>
        <v>-7.8155657292348052E-2</v>
      </c>
      <c r="AC1654" s="69">
        <f t="shared" si="951"/>
        <v>-8.541874634263881E-2</v>
      </c>
      <c r="AD1654" s="70">
        <f>_xlfn.PERCENTILE.EXC(AC1654:$AC$5675,0.5)</f>
        <v>8.7335325691006133E-2</v>
      </c>
      <c r="AE1654" s="70">
        <f>_xlfn.PERCENTILE.EXC($AC1654:AC$5675,0.35)</f>
        <v>4.9792753680074624E-2</v>
      </c>
      <c r="AF1654" s="71">
        <f t="shared" si="939"/>
        <v>5.2560577614187573E-2</v>
      </c>
      <c r="AG1654" s="70">
        <f t="shared" si="940"/>
        <v>-0.26128400566288507</v>
      </c>
      <c r="AH1654" s="70">
        <f t="shared" si="941"/>
        <v>-0.29773719104760293</v>
      </c>
      <c r="AI1654" s="61" t="str">
        <f t="shared" si="929"/>
        <v>Safety</v>
      </c>
      <c r="AJ1654" s="68" t="str">
        <f t="shared" si="930"/>
        <v>Safety</v>
      </c>
      <c r="AK1654" s="72" t="str">
        <f t="shared" si="931"/>
        <v>00631L</v>
      </c>
      <c r="AL1654" s="73">
        <f t="shared" si="921"/>
        <v>1</v>
      </c>
      <c r="AM1654" s="72" t="str">
        <f t="shared" si="934"/>
        <v>00631L</v>
      </c>
      <c r="AN1654" s="73">
        <f t="shared" si="922"/>
        <v>1</v>
      </c>
      <c r="AO1654" s="74" t="str">
        <f t="shared" si="928"/>
        <v>00635U</v>
      </c>
      <c r="AP1654" s="20">
        <f t="shared" si="923"/>
        <v>0</v>
      </c>
      <c r="AQ1654" s="74" t="str">
        <f t="shared" si="938"/>
        <v>00631L</v>
      </c>
      <c r="AR1654" s="20">
        <f t="shared" si="924"/>
        <v>1</v>
      </c>
      <c r="AS1654" s="74" t="str">
        <f t="shared" si="932"/>
        <v>00631L</v>
      </c>
      <c r="AT1654" s="20">
        <f t="shared" si="925"/>
        <v>1</v>
      </c>
      <c r="AU1654" s="74" t="str">
        <f t="shared" si="952"/>
        <v>00635U</v>
      </c>
      <c r="AV1654" s="20">
        <f t="shared" si="926"/>
        <v>0</v>
      </c>
      <c r="AW1654" s="74" t="str">
        <f t="shared" si="953"/>
        <v>00635U</v>
      </c>
      <c r="AX1654" s="20">
        <f t="shared" si="954"/>
        <v>0</v>
      </c>
      <c r="AY1654" s="20">
        <f t="shared" si="927"/>
        <v>1</v>
      </c>
      <c r="AZ1654" s="57">
        <v>43909</v>
      </c>
      <c r="BA1654" s="75">
        <v>24.26</v>
      </c>
      <c r="BB1654" s="90">
        <v>24.45</v>
      </c>
      <c r="BC1654" s="76">
        <f t="shared" si="935"/>
        <v>23.046874999999996</v>
      </c>
      <c r="BD1654" s="76">
        <f t="shared" si="936"/>
        <v>23.096416666666666</v>
      </c>
      <c r="BE1654" s="77">
        <f t="shared" si="942"/>
        <v>6.0881355932203521E-2</v>
      </c>
      <c r="BF1654" s="77">
        <f t="shared" si="933"/>
        <v>5.0379387855980624E-2</v>
      </c>
    </row>
    <row r="1655" spans="1:58" s="23" customFormat="1" ht="15.75" customHeight="1" x14ac:dyDescent="0.4">
      <c r="A1655" s="57">
        <v>43907</v>
      </c>
      <c r="B1655" s="112">
        <v>68.825000000000003</v>
      </c>
      <c r="C1655" s="112">
        <v>61.424999999999997</v>
      </c>
      <c r="D1655" s="112">
        <v>48.7</v>
      </c>
      <c r="E1655" s="112">
        <v>42.075000000000003</v>
      </c>
      <c r="F1655" s="112">
        <v>36.700000000000003</v>
      </c>
      <c r="G1655" s="112">
        <v>32.85</v>
      </c>
      <c r="H1655" s="113">
        <v>31.225000000000001</v>
      </c>
      <c r="I1655" s="90">
        <f t="shared" si="955"/>
        <v>61.424999999999997</v>
      </c>
      <c r="J1655" s="90">
        <f t="shared" si="956"/>
        <v>48.7</v>
      </c>
      <c r="K1655" s="114">
        <v>0</v>
      </c>
      <c r="L1655" s="115">
        <v>0.05</v>
      </c>
      <c r="M1655" s="90">
        <v>92.93</v>
      </c>
      <c r="N1655" s="90">
        <v>75.91</v>
      </c>
      <c r="O1655" s="90">
        <v>65.27</v>
      </c>
      <c r="P1655" s="90">
        <v>54.81</v>
      </c>
      <c r="Q1655" s="90">
        <v>42.01</v>
      </c>
      <c r="R1655" s="63">
        <f t="shared" si="944"/>
        <v>-48.760000000000005</v>
      </c>
      <c r="S1655" s="64">
        <f t="shared" si="943"/>
        <v>-8.1992985850767947E-2</v>
      </c>
      <c r="T1655" s="65">
        <f t="shared" si="937"/>
        <v>1.2242128836780399</v>
      </c>
      <c r="U1655" s="65">
        <f t="shared" si="937"/>
        <v>1.1630151677646698</v>
      </c>
      <c r="V1655" s="65">
        <f t="shared" si="945"/>
        <v>1.3849662470352124</v>
      </c>
      <c r="W1655" s="65">
        <f t="shared" si="946"/>
        <v>1.8069507260176148</v>
      </c>
      <c r="X1655" s="61">
        <f t="shared" si="920"/>
        <v>-0.1075190701053397</v>
      </c>
      <c r="Y1655" s="66">
        <f t="shared" si="947"/>
        <v>-0.25787284610814026</v>
      </c>
      <c r="Z1655" s="61">
        <f t="shared" si="948"/>
        <v>-0.20716320716320707</v>
      </c>
      <c r="AA1655" s="67">
        <f t="shared" si="949"/>
        <v>61.424999999999997</v>
      </c>
      <c r="AB1655" s="68">
        <f t="shared" si="950"/>
        <v>-9.333421156632847E-2</v>
      </c>
      <c r="AC1655" s="69">
        <f t="shared" si="951"/>
        <v>-0.1908180740350415</v>
      </c>
      <c r="AD1655" s="70">
        <f>_xlfn.PERCENTILE.EXC(AC1655:$AC$5675,0.5)</f>
        <v>8.7351502445842069E-2</v>
      </c>
      <c r="AE1655" s="70">
        <f>_xlfn.PERCENTILE.EXC($AC1655:AC$5675,0.35)</f>
        <v>4.9861895876265376E-2</v>
      </c>
      <c r="AF1655" s="71">
        <f t="shared" si="939"/>
        <v>5.3026925438966963E-2</v>
      </c>
      <c r="AG1655" s="70">
        <f t="shared" si="940"/>
        <v>-0.26128400566288507</v>
      </c>
      <c r="AH1655" s="70">
        <f t="shared" si="941"/>
        <v>-0.29773719104760293</v>
      </c>
      <c r="AI1655" s="61" t="str">
        <f t="shared" si="929"/>
        <v>Safety</v>
      </c>
      <c r="AJ1655" s="68" t="str">
        <f t="shared" si="930"/>
        <v>Safety</v>
      </c>
      <c r="AK1655" s="72" t="str">
        <f t="shared" si="931"/>
        <v>00631L</v>
      </c>
      <c r="AL1655" s="73">
        <f t="shared" si="921"/>
        <v>1</v>
      </c>
      <c r="AM1655" s="72" t="str">
        <f t="shared" si="934"/>
        <v>00631L</v>
      </c>
      <c r="AN1655" s="73">
        <f t="shared" si="922"/>
        <v>1</v>
      </c>
      <c r="AO1655" s="74" t="str">
        <f t="shared" si="928"/>
        <v>00635U</v>
      </c>
      <c r="AP1655" s="20">
        <f t="shared" si="923"/>
        <v>0</v>
      </c>
      <c r="AQ1655" s="74" t="str">
        <f t="shared" si="938"/>
        <v>00631L</v>
      </c>
      <c r="AR1655" s="20">
        <f t="shared" si="924"/>
        <v>1</v>
      </c>
      <c r="AS1655" s="74" t="str">
        <f t="shared" si="932"/>
        <v>00631L</v>
      </c>
      <c r="AT1655" s="20">
        <f t="shared" si="925"/>
        <v>1</v>
      </c>
      <c r="AU1655" s="74" t="str">
        <f t="shared" si="952"/>
        <v>00635U</v>
      </c>
      <c r="AV1655" s="20">
        <f t="shared" si="926"/>
        <v>0</v>
      </c>
      <c r="AW1655" s="74" t="str">
        <f t="shared" si="953"/>
        <v>00635U</v>
      </c>
      <c r="AX1655" s="20">
        <f t="shared" si="954"/>
        <v>0</v>
      </c>
      <c r="AY1655" s="20">
        <f t="shared" si="927"/>
        <v>1</v>
      </c>
      <c r="AZ1655" s="57">
        <v>43908</v>
      </c>
      <c r="BA1655" s="75">
        <v>24.27</v>
      </c>
      <c r="BB1655" s="90">
        <v>24.5</v>
      </c>
      <c r="BC1655" s="76">
        <f t="shared" si="935"/>
        <v>22.992708333333329</v>
      </c>
      <c r="BD1655" s="76">
        <f t="shared" si="936"/>
        <v>23.043874999999996</v>
      </c>
      <c r="BE1655" s="77">
        <f t="shared" si="942"/>
        <v>6.5555203189417127E-2</v>
      </c>
      <c r="BF1655" s="77">
        <f t="shared" si="933"/>
        <v>5.3208282027219965E-2</v>
      </c>
    </row>
    <row r="1656" spans="1:58" s="23" customFormat="1" ht="15.75" customHeight="1" x14ac:dyDescent="0.4">
      <c r="A1656" s="57">
        <v>43906</v>
      </c>
      <c r="B1656" s="112">
        <v>72.625</v>
      </c>
      <c r="C1656" s="112">
        <v>59.15</v>
      </c>
      <c r="D1656" s="112">
        <v>44.875</v>
      </c>
      <c r="E1656" s="112">
        <v>38.950000000000003</v>
      </c>
      <c r="F1656" s="112">
        <v>34.975000000000001</v>
      </c>
      <c r="G1656" s="112">
        <v>32.174999999999997</v>
      </c>
      <c r="H1656" s="113">
        <v>30.875</v>
      </c>
      <c r="I1656" s="90">
        <f t="shared" si="955"/>
        <v>59.823749999999997</v>
      </c>
      <c r="J1656" s="90">
        <f t="shared" si="956"/>
        <v>45.588749999999997</v>
      </c>
      <c r="K1656" s="114">
        <v>1</v>
      </c>
      <c r="L1656" s="115">
        <v>0.05</v>
      </c>
      <c r="M1656" s="90">
        <v>106.66</v>
      </c>
      <c r="N1656" s="90">
        <v>82.69</v>
      </c>
      <c r="O1656" s="90">
        <v>67.7</v>
      </c>
      <c r="P1656" s="90">
        <v>55.4</v>
      </c>
      <c r="Q1656" s="90">
        <v>41.47</v>
      </c>
      <c r="R1656" s="63">
        <f t="shared" si="944"/>
        <v>-66.25</v>
      </c>
      <c r="S1656" s="64">
        <f t="shared" si="943"/>
        <v>0.42988068476569252</v>
      </c>
      <c r="T1656" s="65">
        <f t="shared" si="937"/>
        <v>1.289877857056476</v>
      </c>
      <c r="U1656" s="65">
        <f t="shared" si="937"/>
        <v>1.2214180206794683</v>
      </c>
      <c r="V1656" s="65">
        <f t="shared" si="945"/>
        <v>1.4925992779783392</v>
      </c>
      <c r="W1656" s="65">
        <f t="shared" si="946"/>
        <v>1.9939715456956837</v>
      </c>
      <c r="X1656" s="61">
        <f t="shared" si="920"/>
        <v>-0.1855421686746988</v>
      </c>
      <c r="Y1656" s="66">
        <f t="shared" si="947"/>
        <v>-0.20731707317073175</v>
      </c>
      <c r="Z1656" s="61">
        <f t="shared" si="948"/>
        <v>-0.23794897511439855</v>
      </c>
      <c r="AA1656" s="67">
        <f t="shared" si="949"/>
        <v>59.823749999999997</v>
      </c>
      <c r="AB1656" s="68">
        <f t="shared" si="950"/>
        <v>-0.12171967589793201</v>
      </c>
      <c r="AC1656" s="69">
        <f t="shared" si="951"/>
        <v>-0.27652981013423633</v>
      </c>
      <c r="AD1656" s="70">
        <f>_xlfn.PERCENTILE.EXC(AC1656:$AC$5675,0.5)</f>
        <v>8.7391331904240754E-2</v>
      </c>
      <c r="AE1656" s="70">
        <f>_xlfn.PERCENTILE.EXC($AC1656:AC$5675,0.35)</f>
        <v>4.9916065853098462E-2</v>
      </c>
      <c r="AF1656" s="71">
        <f t="shared" si="939"/>
        <v>5.3302440827569096E-2</v>
      </c>
      <c r="AG1656" s="70">
        <f t="shared" si="940"/>
        <v>-0.26128400566288507</v>
      </c>
      <c r="AH1656" s="70">
        <f t="shared" si="941"/>
        <v>-0.29773719104760293</v>
      </c>
      <c r="AI1656" s="61" t="str">
        <f t="shared" si="929"/>
        <v>Safety</v>
      </c>
      <c r="AJ1656" s="68" t="str">
        <f t="shared" si="930"/>
        <v>Safety</v>
      </c>
      <c r="AK1656" s="72" t="str">
        <f t="shared" si="931"/>
        <v>00631L</v>
      </c>
      <c r="AL1656" s="73">
        <f t="shared" si="921"/>
        <v>1</v>
      </c>
      <c r="AM1656" s="72" t="str">
        <f t="shared" si="934"/>
        <v>00631L</v>
      </c>
      <c r="AN1656" s="73">
        <f t="shared" si="922"/>
        <v>1</v>
      </c>
      <c r="AO1656" s="74" t="str">
        <f t="shared" si="928"/>
        <v>00635U</v>
      </c>
      <c r="AP1656" s="20">
        <f t="shared" si="923"/>
        <v>0</v>
      </c>
      <c r="AQ1656" s="74" t="str">
        <f t="shared" si="938"/>
        <v>00631L</v>
      </c>
      <c r="AR1656" s="20">
        <f t="shared" si="924"/>
        <v>1</v>
      </c>
      <c r="AS1656" s="74" t="str">
        <f t="shared" si="932"/>
        <v>00631L</v>
      </c>
      <c r="AT1656" s="20">
        <f t="shared" si="925"/>
        <v>1</v>
      </c>
      <c r="AU1656" s="74" t="str">
        <f t="shared" si="952"/>
        <v>Cash</v>
      </c>
      <c r="AV1656" s="20">
        <f t="shared" si="926"/>
        <v>0</v>
      </c>
      <c r="AW1656" s="74" t="str">
        <f t="shared" si="953"/>
        <v>00635U</v>
      </c>
      <c r="AX1656" s="20">
        <f t="shared" si="954"/>
        <v>0</v>
      </c>
      <c r="AY1656" s="20">
        <f t="shared" si="927"/>
        <v>1</v>
      </c>
      <c r="AZ1656" s="57">
        <v>43907</v>
      </c>
      <c r="BA1656" s="75">
        <v>24.5</v>
      </c>
      <c r="BB1656" s="90">
        <v>24.337499999999999</v>
      </c>
      <c r="BC1656" s="76">
        <f t="shared" si="935"/>
        <v>22.94125</v>
      </c>
      <c r="BD1656" s="76">
        <f t="shared" si="936"/>
        <v>22.992708333333329</v>
      </c>
      <c r="BE1656" s="77">
        <f t="shared" si="942"/>
        <v>6.0861984416716544E-2</v>
      </c>
      <c r="BF1656" s="77">
        <f t="shared" si="933"/>
        <v>6.5555203189417127E-2</v>
      </c>
    </row>
    <row r="1657" spans="1:58" s="23" customFormat="1" ht="15.75" customHeight="1" x14ac:dyDescent="0.4">
      <c r="A1657" s="57">
        <v>43903</v>
      </c>
      <c r="B1657" s="112">
        <v>53.424999999999997</v>
      </c>
      <c r="C1657" s="112">
        <v>43.9</v>
      </c>
      <c r="D1657" s="112">
        <v>34.524999999999999</v>
      </c>
      <c r="E1657" s="112">
        <v>30.65</v>
      </c>
      <c r="F1657" s="112">
        <v>28.475000000000001</v>
      </c>
      <c r="G1657" s="112">
        <v>27.074999999999999</v>
      </c>
      <c r="H1657" s="113">
        <v>26.524999999999999</v>
      </c>
      <c r="I1657" s="90">
        <f t="shared" si="955"/>
        <v>44.852499999999999</v>
      </c>
      <c r="J1657" s="90">
        <f t="shared" si="956"/>
        <v>35.462499999999999</v>
      </c>
      <c r="K1657" s="114">
        <v>2</v>
      </c>
      <c r="L1657" s="115">
        <v>0.05</v>
      </c>
      <c r="M1657" s="90">
        <v>69.87</v>
      </c>
      <c r="N1657" s="90">
        <v>57.83</v>
      </c>
      <c r="O1657" s="90">
        <v>48.31</v>
      </c>
      <c r="P1657" s="90">
        <v>41.23</v>
      </c>
      <c r="Q1657" s="90">
        <v>34.04</v>
      </c>
      <c r="R1657" s="63">
        <f t="shared" si="944"/>
        <v>-38.160000000000011</v>
      </c>
      <c r="S1657" s="64">
        <f t="shared" si="943"/>
        <v>-0.23373525904332848</v>
      </c>
      <c r="T1657" s="65">
        <f t="shared" si="937"/>
        <v>1.2081964378350338</v>
      </c>
      <c r="U1657" s="65">
        <f t="shared" si="937"/>
        <v>1.1970606499689505</v>
      </c>
      <c r="V1657" s="65">
        <f t="shared" si="945"/>
        <v>1.4026194518554451</v>
      </c>
      <c r="W1657" s="65">
        <f t="shared" si="946"/>
        <v>1.6988836662749707</v>
      </c>
      <c r="X1657" s="61">
        <f t="shared" si="920"/>
        <v>-0.17828731867103415</v>
      </c>
      <c r="Y1657" s="66">
        <f t="shared" si="947"/>
        <v>-0.13458401305057097</v>
      </c>
      <c r="Z1657" s="61">
        <f t="shared" si="948"/>
        <v>-0.20935287888077589</v>
      </c>
      <c r="AA1657" s="67">
        <f t="shared" si="949"/>
        <v>44.852499999999999</v>
      </c>
      <c r="AB1657" s="68">
        <f t="shared" si="950"/>
        <v>-7.617153726439567E-2</v>
      </c>
      <c r="AC1657" s="69">
        <f t="shared" si="951"/>
        <v>-0.22440774684419851</v>
      </c>
      <c r="AD1657" s="70">
        <f>_xlfn.PERCENTILE.EXC(AC1657:$AC$5675,0.5)</f>
        <v>8.7431161362639453E-2</v>
      </c>
      <c r="AE1657" s="70">
        <f>_xlfn.PERCENTILE.EXC($AC1657:AC$5675,0.35)</f>
        <v>4.9957402499053512E-2</v>
      </c>
      <c r="AF1657" s="71">
        <f t="shared" si="939"/>
        <v>5.3538924151331414E-2</v>
      </c>
      <c r="AG1657" s="70">
        <f t="shared" si="940"/>
        <v>-0.25765386056630113</v>
      </c>
      <c r="AH1657" s="70">
        <f t="shared" si="941"/>
        <v>-0.29773719104760293</v>
      </c>
      <c r="AI1657" s="61" t="str">
        <f t="shared" si="929"/>
        <v>Safety</v>
      </c>
      <c r="AJ1657" s="68" t="str">
        <f t="shared" si="930"/>
        <v>Safety</v>
      </c>
      <c r="AK1657" s="72" t="str">
        <f t="shared" si="931"/>
        <v>00631L</v>
      </c>
      <c r="AL1657" s="73">
        <f t="shared" si="921"/>
        <v>1</v>
      </c>
      <c r="AM1657" s="72" t="str">
        <f t="shared" si="934"/>
        <v>00631L</v>
      </c>
      <c r="AN1657" s="73">
        <f t="shared" si="922"/>
        <v>1</v>
      </c>
      <c r="AO1657" s="74" t="str">
        <f t="shared" si="928"/>
        <v>00635U</v>
      </c>
      <c r="AP1657" s="20">
        <f t="shared" si="923"/>
        <v>0</v>
      </c>
      <c r="AQ1657" s="74" t="str">
        <f t="shared" si="938"/>
        <v>00631L</v>
      </c>
      <c r="AR1657" s="20">
        <f t="shared" si="924"/>
        <v>1</v>
      </c>
      <c r="AS1657" s="74" t="str">
        <f t="shared" si="932"/>
        <v>00631L</v>
      </c>
      <c r="AT1657" s="20">
        <f t="shared" si="925"/>
        <v>1</v>
      </c>
      <c r="AU1657" s="74" t="str">
        <f t="shared" si="952"/>
        <v>00635U</v>
      </c>
      <c r="AV1657" s="20">
        <f t="shared" si="926"/>
        <v>0</v>
      </c>
      <c r="AW1657" s="74" t="str">
        <f t="shared" si="953"/>
        <v>00635U</v>
      </c>
      <c r="AX1657" s="20">
        <f t="shared" si="954"/>
        <v>0</v>
      </c>
      <c r="AY1657" s="20">
        <f t="shared" si="927"/>
        <v>1</v>
      </c>
      <c r="AZ1657" s="57">
        <v>43906</v>
      </c>
      <c r="BA1657" s="75">
        <v>24.4</v>
      </c>
      <c r="BB1657" s="90">
        <v>24.337499999999999</v>
      </c>
      <c r="BC1657" s="76">
        <f t="shared" si="935"/>
        <v>22.893749999999997</v>
      </c>
      <c r="BD1657" s="76">
        <f t="shared" si="936"/>
        <v>22.942291666666666</v>
      </c>
      <c r="BE1657" s="77">
        <f t="shared" si="942"/>
        <v>6.3063063063063127E-2</v>
      </c>
      <c r="BF1657" s="77">
        <f t="shared" si="933"/>
        <v>6.3538043823724355E-2</v>
      </c>
    </row>
    <row r="1658" spans="1:58" s="23" customFormat="1" ht="15.75" customHeight="1" x14ac:dyDescent="0.4">
      <c r="A1658" s="57">
        <v>43902</v>
      </c>
      <c r="B1658" s="112">
        <v>58.3</v>
      </c>
      <c r="C1658" s="112">
        <v>45.825000000000003</v>
      </c>
      <c r="D1658" s="112">
        <v>36.575000000000003</v>
      </c>
      <c r="E1658" s="112">
        <v>33.024999999999999</v>
      </c>
      <c r="F1658" s="112">
        <v>30.925000000000001</v>
      </c>
      <c r="G1658" s="112">
        <v>29.475000000000001</v>
      </c>
      <c r="H1658" s="113">
        <v>28.524999999999999</v>
      </c>
      <c r="I1658" s="90">
        <f t="shared" si="955"/>
        <v>47.696249999999999</v>
      </c>
      <c r="J1658" s="90">
        <f t="shared" si="956"/>
        <v>37.962500000000006</v>
      </c>
      <c r="K1658" s="114">
        <v>3</v>
      </c>
      <c r="L1658" s="115">
        <v>0.05</v>
      </c>
      <c r="M1658" s="90">
        <v>103.56</v>
      </c>
      <c r="N1658" s="90">
        <v>75.47</v>
      </c>
      <c r="O1658" s="90">
        <v>57.24</v>
      </c>
      <c r="P1658" s="90">
        <v>47.81</v>
      </c>
      <c r="Q1658" s="90">
        <v>38.380000000000003</v>
      </c>
      <c r="R1658" s="63">
        <f t="shared" si="944"/>
        <v>-73.97999999999999</v>
      </c>
      <c r="S1658" s="64">
        <f t="shared" si="943"/>
        <v>0.40018552875695734</v>
      </c>
      <c r="T1658" s="65">
        <f t="shared" si="937"/>
        <v>1.3722008745196768</v>
      </c>
      <c r="U1658" s="65">
        <f t="shared" si="937"/>
        <v>1.3184835779175401</v>
      </c>
      <c r="V1658" s="65">
        <f t="shared" si="945"/>
        <v>1.5785400543819283</v>
      </c>
      <c r="W1658" s="65">
        <f t="shared" si="946"/>
        <v>1.9663887441375716</v>
      </c>
      <c r="X1658" s="61">
        <f t="shared" si="920"/>
        <v>-0.21397941680960539</v>
      </c>
      <c r="Y1658" s="66">
        <f t="shared" si="947"/>
        <v>-0.13626040878122636</v>
      </c>
      <c r="Z1658" s="61">
        <f t="shared" si="948"/>
        <v>-0.20407788872290786</v>
      </c>
      <c r="AA1658" s="67">
        <f t="shared" si="949"/>
        <v>47.696250000000006</v>
      </c>
      <c r="AB1658" s="68">
        <f t="shared" si="950"/>
        <v>-0.22750761892142576</v>
      </c>
      <c r="AC1658" s="69">
        <f t="shared" si="951"/>
        <v>-0.36801046773552398</v>
      </c>
      <c r="AD1658" s="70">
        <f>_xlfn.PERCENTILE.EXC(AC1658:$AC$5675,0.5)</f>
        <v>8.7465580681319599E-2</v>
      </c>
      <c r="AE1658" s="70">
        <f>_xlfn.PERCENTILE.EXC($AC1658:AC$5675,0.35)</f>
        <v>5.0107457292997551E-2</v>
      </c>
      <c r="AF1658" s="71">
        <f t="shared" si="939"/>
        <v>5.4068347533587004E-2</v>
      </c>
      <c r="AG1658" s="70">
        <f t="shared" si="940"/>
        <v>-0.25765386056630113</v>
      </c>
      <c r="AH1658" s="70">
        <f t="shared" si="941"/>
        <v>-0.29773719104760293</v>
      </c>
      <c r="AI1658" s="61" t="str">
        <f t="shared" si="929"/>
        <v>Safety</v>
      </c>
      <c r="AJ1658" s="68" t="str">
        <f t="shared" si="930"/>
        <v>Safety</v>
      </c>
      <c r="AK1658" s="72" t="str">
        <f t="shared" si="931"/>
        <v>00631L</v>
      </c>
      <c r="AL1658" s="73">
        <f t="shared" si="921"/>
        <v>1</v>
      </c>
      <c r="AM1658" s="72" t="str">
        <f t="shared" si="934"/>
        <v>00631L</v>
      </c>
      <c r="AN1658" s="73">
        <f t="shared" si="922"/>
        <v>1</v>
      </c>
      <c r="AO1658" s="74" t="str">
        <f t="shared" si="928"/>
        <v>00631L</v>
      </c>
      <c r="AP1658" s="20">
        <f t="shared" si="923"/>
        <v>1</v>
      </c>
      <c r="AQ1658" s="74" t="str">
        <f t="shared" si="938"/>
        <v>00631L</v>
      </c>
      <c r="AR1658" s="20">
        <f t="shared" si="924"/>
        <v>1</v>
      </c>
      <c r="AS1658" s="74" t="str">
        <f t="shared" si="932"/>
        <v>00631L</v>
      </c>
      <c r="AT1658" s="20">
        <f t="shared" si="925"/>
        <v>1</v>
      </c>
      <c r="AU1658" s="74" t="str">
        <f t="shared" si="952"/>
        <v>Cash</v>
      </c>
      <c r="AV1658" s="20">
        <f t="shared" si="926"/>
        <v>0</v>
      </c>
      <c r="AW1658" s="74" t="str">
        <f t="shared" si="953"/>
        <v>00631L</v>
      </c>
      <c r="AX1658" s="20">
        <f t="shared" si="954"/>
        <v>1</v>
      </c>
      <c r="AY1658" s="20">
        <f t="shared" si="927"/>
        <v>0</v>
      </c>
      <c r="AZ1658" s="57">
        <v>43903</v>
      </c>
      <c r="BA1658" s="75">
        <v>24.39</v>
      </c>
      <c r="BB1658" s="90">
        <v>24.3</v>
      </c>
      <c r="BC1658" s="76">
        <f t="shared" si="935"/>
        <v>22.840624999999999</v>
      </c>
      <c r="BD1658" s="76">
        <f t="shared" si="936"/>
        <v>22.894624999999998</v>
      </c>
      <c r="BE1658" s="77">
        <f t="shared" si="942"/>
        <v>6.3893829525242918E-2</v>
      </c>
      <c r="BF1658" s="77">
        <f t="shared" si="933"/>
        <v>6.5315548955268019E-2</v>
      </c>
    </row>
    <row r="1659" spans="1:58" s="23" customFormat="1" ht="15.75" customHeight="1" x14ac:dyDescent="0.4">
      <c r="A1659" s="57">
        <v>43901</v>
      </c>
      <c r="B1659" s="112">
        <v>46.35</v>
      </c>
      <c r="C1659" s="112">
        <v>38.575000000000003</v>
      </c>
      <c r="D1659" s="112">
        <v>32.225000000000001</v>
      </c>
      <c r="E1659" s="112">
        <v>29.274999999999999</v>
      </c>
      <c r="F1659" s="112">
        <v>27.85</v>
      </c>
      <c r="G1659" s="112">
        <v>26.824999999999999</v>
      </c>
      <c r="H1659" s="113">
        <v>25.9</v>
      </c>
      <c r="I1659" s="90">
        <f t="shared" si="955"/>
        <v>40.130000000000003</v>
      </c>
      <c r="J1659" s="90">
        <f t="shared" si="956"/>
        <v>33.495000000000005</v>
      </c>
      <c r="K1659" s="114">
        <v>4</v>
      </c>
      <c r="L1659" s="115">
        <v>0.05</v>
      </c>
      <c r="M1659" s="90">
        <v>68.209999999999994</v>
      </c>
      <c r="N1659" s="90">
        <v>53.9</v>
      </c>
      <c r="O1659" s="90">
        <v>44.37</v>
      </c>
      <c r="P1659" s="90">
        <v>38.54</v>
      </c>
      <c r="Q1659" s="90">
        <v>32.29</v>
      </c>
      <c r="R1659" s="63">
        <f t="shared" si="944"/>
        <v>-39.199999999999989</v>
      </c>
      <c r="S1659" s="64">
        <f t="shared" si="943"/>
        <v>0.13953488372093026</v>
      </c>
      <c r="T1659" s="65">
        <f t="shared" si="937"/>
        <v>1.2654916512059369</v>
      </c>
      <c r="U1659" s="65">
        <f t="shared" si="937"/>
        <v>1.214784764480505</v>
      </c>
      <c r="V1659" s="65">
        <f t="shared" si="945"/>
        <v>1.3985469641930461</v>
      </c>
      <c r="W1659" s="65">
        <f t="shared" si="946"/>
        <v>1.6692474450294208</v>
      </c>
      <c r="X1659" s="61">
        <f t="shared" ref="X1659:X1722" si="957">(C1659-B1659)/B1659</f>
        <v>-0.16774541531823081</v>
      </c>
      <c r="Y1659" s="66">
        <f t="shared" si="947"/>
        <v>-0.11528608027327071</v>
      </c>
      <c r="Z1659" s="61">
        <f t="shared" si="948"/>
        <v>-0.16533765262895583</v>
      </c>
      <c r="AA1659" s="67">
        <f t="shared" si="949"/>
        <v>40.130000000000003</v>
      </c>
      <c r="AB1659" s="68">
        <f t="shared" si="950"/>
        <v>-0.14007421150278287</v>
      </c>
      <c r="AC1659" s="69">
        <f t="shared" si="951"/>
        <v>-0.25547309833024112</v>
      </c>
      <c r="AD1659" s="70">
        <f>_xlfn.PERCENTILE.EXC(AC1659:$AC$5675,0.5)</f>
        <v>8.7499999999999745E-2</v>
      </c>
      <c r="AE1659" s="70">
        <f>_xlfn.PERCENTILE.EXC($AC1659:AC$5675,0.35)</f>
        <v>5.0232054485173254E-2</v>
      </c>
      <c r="AF1659" s="71">
        <f t="shared" si="939"/>
        <v>5.4496011303093929E-2</v>
      </c>
      <c r="AG1659" s="70">
        <f t="shared" si="940"/>
        <v>-0.25716269390576829</v>
      </c>
      <c r="AH1659" s="70">
        <f t="shared" si="941"/>
        <v>-0.28978752605789093</v>
      </c>
      <c r="AI1659" s="61" t="str">
        <f t="shared" si="929"/>
        <v>Safety</v>
      </c>
      <c r="AJ1659" s="68" t="str">
        <f t="shared" si="930"/>
        <v>Safety</v>
      </c>
      <c r="AK1659" s="72" t="str">
        <f t="shared" si="931"/>
        <v>00631L</v>
      </c>
      <c r="AL1659" s="73">
        <f t="shared" si="921"/>
        <v>1</v>
      </c>
      <c r="AM1659" s="72" t="str">
        <f t="shared" si="934"/>
        <v>00631L</v>
      </c>
      <c r="AN1659" s="73">
        <f t="shared" si="922"/>
        <v>1</v>
      </c>
      <c r="AO1659" s="74" t="str">
        <f t="shared" si="928"/>
        <v>00635U</v>
      </c>
      <c r="AP1659" s="20">
        <f t="shared" si="923"/>
        <v>0</v>
      </c>
      <c r="AQ1659" s="74" t="str">
        <f t="shared" si="938"/>
        <v>00631L</v>
      </c>
      <c r="AR1659" s="20">
        <f t="shared" si="924"/>
        <v>1</v>
      </c>
      <c r="AS1659" s="74" t="str">
        <f t="shared" si="932"/>
        <v>00631L</v>
      </c>
      <c r="AT1659" s="20">
        <f t="shared" si="925"/>
        <v>1</v>
      </c>
      <c r="AU1659" s="74" t="str">
        <f t="shared" si="952"/>
        <v>00635U</v>
      </c>
      <c r="AV1659" s="20">
        <f t="shared" si="926"/>
        <v>0</v>
      </c>
      <c r="AW1659" s="74" t="str">
        <f t="shared" si="953"/>
        <v>00635U</v>
      </c>
      <c r="AX1659" s="20">
        <f t="shared" si="954"/>
        <v>0</v>
      </c>
      <c r="AY1659" s="20">
        <f t="shared" si="927"/>
        <v>1</v>
      </c>
      <c r="AZ1659" s="57">
        <v>43902</v>
      </c>
      <c r="BA1659" s="75">
        <v>24.3</v>
      </c>
      <c r="BB1659" s="90">
        <v>24.287500000000001</v>
      </c>
      <c r="BC1659" s="76">
        <f t="shared" si="935"/>
        <v>22.786874999999998</v>
      </c>
      <c r="BD1659" s="76">
        <f t="shared" si="936"/>
        <v>22.840624999999999</v>
      </c>
      <c r="BE1659" s="77">
        <f t="shared" si="942"/>
        <v>6.5854795798019825E-2</v>
      </c>
      <c r="BF1659" s="77">
        <f t="shared" si="933"/>
        <v>6.3893829525242918E-2</v>
      </c>
    </row>
    <row r="1660" spans="1:58" s="23" customFormat="1" ht="15.75" customHeight="1" x14ac:dyDescent="0.4">
      <c r="A1660" s="57">
        <v>43900</v>
      </c>
      <c r="B1660" s="112">
        <v>41.825000000000003</v>
      </c>
      <c r="C1660" s="112">
        <v>34.774999999999999</v>
      </c>
      <c r="D1660" s="112">
        <v>29.524999999999999</v>
      </c>
      <c r="E1660" s="112">
        <v>27.225000000000001</v>
      </c>
      <c r="F1660" s="112">
        <v>25.975000000000001</v>
      </c>
      <c r="G1660" s="112">
        <v>25.274999999999999</v>
      </c>
      <c r="H1660" s="113">
        <v>24.774999999999999</v>
      </c>
      <c r="I1660" s="90">
        <f t="shared" si="955"/>
        <v>36.537500000000001</v>
      </c>
      <c r="J1660" s="90">
        <f t="shared" si="956"/>
        <v>30.837499999999999</v>
      </c>
      <c r="K1660" s="114">
        <v>5</v>
      </c>
      <c r="L1660" s="115">
        <v>0.05</v>
      </c>
      <c r="M1660" s="90">
        <v>57.39</v>
      </c>
      <c r="N1660" s="90">
        <v>47.3</v>
      </c>
      <c r="O1660" s="90">
        <v>39.44</v>
      </c>
      <c r="P1660" s="90">
        <v>34.340000000000003</v>
      </c>
      <c r="Q1660" s="90">
        <v>29.9</v>
      </c>
      <c r="R1660" s="63">
        <f t="shared" si="944"/>
        <v>-30.909999999999997</v>
      </c>
      <c r="S1660" s="64">
        <f t="shared" si="943"/>
        <v>-0.13147264047006985</v>
      </c>
      <c r="T1660" s="65">
        <f t="shared" si="937"/>
        <v>1.2133192389006344</v>
      </c>
      <c r="U1660" s="65">
        <f t="shared" si="937"/>
        <v>1.199290060851927</v>
      </c>
      <c r="V1660" s="65">
        <f t="shared" si="945"/>
        <v>1.3774024461269654</v>
      </c>
      <c r="W1660" s="65">
        <f t="shared" si="946"/>
        <v>1.5819397993311037</v>
      </c>
      <c r="X1660" s="61">
        <f t="shared" si="957"/>
        <v>-0.16855947399880464</v>
      </c>
      <c r="Y1660" s="66">
        <f t="shared" si="947"/>
        <v>-8.9990817263544631E-2</v>
      </c>
      <c r="Z1660" s="61">
        <f t="shared" si="948"/>
        <v>-0.15600410537119405</v>
      </c>
      <c r="AA1660" s="67">
        <f t="shared" si="949"/>
        <v>36.537499999999994</v>
      </c>
      <c r="AB1660" s="68">
        <f t="shared" si="950"/>
        <v>-0.1157505285412261</v>
      </c>
      <c r="AC1660" s="69">
        <f t="shared" si="951"/>
        <v>-0.22753699788583517</v>
      </c>
      <c r="AD1660" s="70">
        <f>_xlfn.PERCENTILE.EXC(AC1660:$AC$5675,0.5)</f>
        <v>8.7505319148936167E-2</v>
      </c>
      <c r="AE1660" s="70">
        <f>_xlfn.PERCENTILE.EXC($AC1660:AC$5675,0.35)</f>
        <v>5.0326951141952465E-2</v>
      </c>
      <c r="AF1660" s="71">
        <f t="shared" si="939"/>
        <v>5.4833659799430841E-2</v>
      </c>
      <c r="AG1660" s="70">
        <f t="shared" si="940"/>
        <v>-0.25712354911450758</v>
      </c>
      <c r="AH1660" s="70">
        <f t="shared" si="941"/>
        <v>-0.28978752605789093</v>
      </c>
      <c r="AI1660" s="61" t="str">
        <f t="shared" si="929"/>
        <v>Safety</v>
      </c>
      <c r="AJ1660" s="68" t="str">
        <f t="shared" si="930"/>
        <v>Safety</v>
      </c>
      <c r="AK1660" s="72" t="str">
        <f t="shared" si="931"/>
        <v>00631L</v>
      </c>
      <c r="AL1660" s="73">
        <f t="shared" si="921"/>
        <v>1</v>
      </c>
      <c r="AM1660" s="72" t="str">
        <f t="shared" si="934"/>
        <v>00631L</v>
      </c>
      <c r="AN1660" s="73">
        <f t="shared" si="922"/>
        <v>1</v>
      </c>
      <c r="AO1660" s="74" t="str">
        <f t="shared" si="928"/>
        <v>00635U</v>
      </c>
      <c r="AP1660" s="20">
        <f t="shared" si="923"/>
        <v>0</v>
      </c>
      <c r="AQ1660" s="74" t="str">
        <f t="shared" si="938"/>
        <v>00631L</v>
      </c>
      <c r="AR1660" s="20">
        <f t="shared" si="924"/>
        <v>1</v>
      </c>
      <c r="AS1660" s="74" t="str">
        <f t="shared" si="932"/>
        <v>00631L</v>
      </c>
      <c r="AT1660" s="20">
        <f t="shared" si="925"/>
        <v>1</v>
      </c>
      <c r="AU1660" s="74" t="str">
        <f t="shared" si="952"/>
        <v>00635U</v>
      </c>
      <c r="AV1660" s="20">
        <f t="shared" si="926"/>
        <v>0</v>
      </c>
      <c r="AW1660" s="74" t="str">
        <f t="shared" si="953"/>
        <v>00635U</v>
      </c>
      <c r="AX1660" s="20">
        <f t="shared" si="954"/>
        <v>0</v>
      </c>
      <c r="AY1660" s="20">
        <f t="shared" si="927"/>
        <v>1</v>
      </c>
      <c r="AZ1660" s="57">
        <v>43901</v>
      </c>
      <c r="BA1660" s="75">
        <v>24.33</v>
      </c>
      <c r="BB1660" s="90">
        <v>24.237500000000001</v>
      </c>
      <c r="BC1660" s="76">
        <f t="shared" si="935"/>
        <v>22.732499999999998</v>
      </c>
      <c r="BD1660" s="76">
        <f t="shared" si="936"/>
        <v>22.78758333333333</v>
      </c>
      <c r="BE1660" s="77">
        <f t="shared" si="942"/>
        <v>6.6204772902232603E-2</v>
      </c>
      <c r="BF1660" s="77">
        <f t="shared" si="933"/>
        <v>6.7686715353024923E-2</v>
      </c>
    </row>
    <row r="1661" spans="1:58" s="23" customFormat="1" ht="15.75" customHeight="1" x14ac:dyDescent="0.4">
      <c r="A1661" s="57">
        <v>43899</v>
      </c>
      <c r="B1661" s="112">
        <v>44.375</v>
      </c>
      <c r="C1661" s="112">
        <v>36.225000000000001</v>
      </c>
      <c r="D1661" s="112">
        <v>30.074999999999999</v>
      </c>
      <c r="E1661" s="112">
        <v>27.774999999999999</v>
      </c>
      <c r="F1661" s="112">
        <v>26.574999999999999</v>
      </c>
      <c r="G1661" s="112">
        <v>25.925000000000001</v>
      </c>
      <c r="H1661" s="113">
        <v>25.5</v>
      </c>
      <c r="I1661" s="90">
        <f t="shared" si="955"/>
        <v>38.67</v>
      </c>
      <c r="J1661" s="90">
        <f t="shared" si="956"/>
        <v>31.92</v>
      </c>
      <c r="K1661" s="114">
        <v>6</v>
      </c>
      <c r="L1661" s="115">
        <v>0.05</v>
      </c>
      <c r="M1661" s="90">
        <v>70.3</v>
      </c>
      <c r="N1661" s="90">
        <v>54.46</v>
      </c>
      <c r="O1661" s="90">
        <v>43.05</v>
      </c>
      <c r="P1661" s="90">
        <v>36.89</v>
      </c>
      <c r="Q1661" s="90">
        <v>31.16</v>
      </c>
      <c r="R1661" s="63">
        <f t="shared" si="944"/>
        <v>-44.819999999999993</v>
      </c>
      <c r="S1661" s="64">
        <f t="shared" si="943"/>
        <v>0.29852169766332864</v>
      </c>
      <c r="T1661" s="65">
        <f t="shared" si="937"/>
        <v>1.2908556738890928</v>
      </c>
      <c r="U1661" s="65">
        <f t="shared" si="937"/>
        <v>1.2650406504065042</v>
      </c>
      <c r="V1661" s="65">
        <f t="shared" si="945"/>
        <v>1.476280834914611</v>
      </c>
      <c r="W1661" s="65">
        <f t="shared" si="946"/>
        <v>1.7477535301668807</v>
      </c>
      <c r="X1661" s="61">
        <f t="shared" si="957"/>
        <v>-0.18366197183098587</v>
      </c>
      <c r="Y1661" s="66">
        <f t="shared" si="947"/>
        <v>-8.1908190819081864E-2</v>
      </c>
      <c r="Z1661" s="61">
        <f t="shared" si="948"/>
        <v>-0.17455391776570983</v>
      </c>
      <c r="AA1661" s="67">
        <f t="shared" si="949"/>
        <v>38.67</v>
      </c>
      <c r="AB1661" s="68">
        <f t="shared" si="950"/>
        <v>-0.18518178479618069</v>
      </c>
      <c r="AC1661" s="69">
        <f t="shared" si="951"/>
        <v>-0.2899375688578773</v>
      </c>
      <c r="AD1661" s="70">
        <f>_xlfn.PERCENTILE.EXC(AC1661:$AC$5675,0.5)</f>
        <v>8.7510638297872576E-2</v>
      </c>
      <c r="AE1661" s="70">
        <f>_xlfn.PERCENTILE.EXC($AC1661:AC$5675,0.35)</f>
        <v>5.03452270246669E-2</v>
      </c>
      <c r="AF1661" s="71">
        <f t="shared" si="939"/>
        <v>5.5115686998664114E-2</v>
      </c>
      <c r="AG1661" s="70">
        <f t="shared" si="940"/>
        <v>-0.25712354911450758</v>
      </c>
      <c r="AH1661" s="70">
        <f t="shared" si="941"/>
        <v>-0.28978752605789093</v>
      </c>
      <c r="AI1661" s="61" t="str">
        <f t="shared" si="929"/>
        <v>Safety</v>
      </c>
      <c r="AJ1661" s="68" t="str">
        <f t="shared" si="930"/>
        <v>Safety</v>
      </c>
      <c r="AK1661" s="72" t="str">
        <f t="shared" si="931"/>
        <v>00631L</v>
      </c>
      <c r="AL1661" s="73">
        <f t="shared" si="921"/>
        <v>1</v>
      </c>
      <c r="AM1661" s="72" t="str">
        <f t="shared" si="934"/>
        <v>00631L</v>
      </c>
      <c r="AN1661" s="73">
        <f t="shared" si="922"/>
        <v>1</v>
      </c>
      <c r="AO1661" s="74" t="str">
        <f t="shared" si="928"/>
        <v>00631L</v>
      </c>
      <c r="AP1661" s="20">
        <f t="shared" si="923"/>
        <v>1</v>
      </c>
      <c r="AQ1661" s="74" t="str">
        <f t="shared" si="938"/>
        <v>00631L</v>
      </c>
      <c r="AR1661" s="20">
        <f t="shared" si="924"/>
        <v>1</v>
      </c>
      <c r="AS1661" s="74" t="str">
        <f t="shared" si="932"/>
        <v>00631L</v>
      </c>
      <c r="AT1661" s="20">
        <f t="shared" si="925"/>
        <v>1</v>
      </c>
      <c r="AU1661" s="74" t="str">
        <f t="shared" si="952"/>
        <v>Cash</v>
      </c>
      <c r="AV1661" s="20">
        <f t="shared" si="926"/>
        <v>0</v>
      </c>
      <c r="AW1661" s="74" t="str">
        <f t="shared" si="953"/>
        <v>00631L</v>
      </c>
      <c r="AX1661" s="20">
        <f t="shared" si="954"/>
        <v>1</v>
      </c>
      <c r="AY1661" s="20">
        <f t="shared" si="927"/>
        <v>0</v>
      </c>
      <c r="AZ1661" s="57">
        <v>43900</v>
      </c>
      <c r="BA1661" s="75">
        <v>24.25</v>
      </c>
      <c r="BB1661" s="90">
        <v>24.412500000000001</v>
      </c>
      <c r="BC1661" s="76">
        <f t="shared" si="935"/>
        <v>22.681249999999995</v>
      </c>
      <c r="BD1661" s="76">
        <f t="shared" si="936"/>
        <v>22.732708333333331</v>
      </c>
      <c r="BE1661" s="77">
        <f t="shared" si="942"/>
        <v>7.6329567373932511E-2</v>
      </c>
      <c r="BF1661" s="77">
        <f t="shared" si="933"/>
        <v>6.6744870185214134E-2</v>
      </c>
    </row>
    <row r="1662" spans="1:58" s="23" customFormat="1" ht="15.75" customHeight="1" x14ac:dyDescent="0.4">
      <c r="A1662" s="57">
        <v>43896</v>
      </c>
      <c r="B1662" s="112">
        <v>35.774999999999999</v>
      </c>
      <c r="C1662" s="112">
        <v>30.324999999999999</v>
      </c>
      <c r="D1662" s="112">
        <v>26.274999999999999</v>
      </c>
      <c r="E1662" s="112">
        <v>24.675000000000001</v>
      </c>
      <c r="F1662" s="112">
        <v>23.824999999999999</v>
      </c>
      <c r="G1662" s="112">
        <v>23.375</v>
      </c>
      <c r="H1662" s="113">
        <v>23.1</v>
      </c>
      <c r="I1662" s="90">
        <f t="shared" si="955"/>
        <v>32.232500000000002</v>
      </c>
      <c r="J1662" s="90">
        <f t="shared" si="956"/>
        <v>27.692499999999999</v>
      </c>
      <c r="K1662" s="114">
        <v>7</v>
      </c>
      <c r="L1662" s="115">
        <v>0.05</v>
      </c>
      <c r="M1662" s="90">
        <v>48.55</v>
      </c>
      <c r="N1662" s="90">
        <v>41.94</v>
      </c>
      <c r="O1662" s="90">
        <v>35.46</v>
      </c>
      <c r="P1662" s="90">
        <v>31.4</v>
      </c>
      <c r="Q1662" s="90">
        <v>27.73</v>
      </c>
      <c r="R1662" s="63">
        <f t="shared" si="944"/>
        <v>-23.629999999999995</v>
      </c>
      <c r="S1662" s="64">
        <f t="shared" si="943"/>
        <v>5.8556284704694608E-2</v>
      </c>
      <c r="T1662" s="65">
        <f t="shared" si="937"/>
        <v>1.1576061039580352</v>
      </c>
      <c r="U1662" s="65">
        <f t="shared" si="937"/>
        <v>1.1827411167512689</v>
      </c>
      <c r="V1662" s="65">
        <f t="shared" si="945"/>
        <v>1.3356687898089172</v>
      </c>
      <c r="W1662" s="65">
        <f t="shared" si="946"/>
        <v>1.5124413992066352</v>
      </c>
      <c r="X1662" s="61">
        <f t="shared" si="957"/>
        <v>-0.15234102026554855</v>
      </c>
      <c r="Y1662" s="66">
        <f t="shared" si="947"/>
        <v>-6.382978723404252E-2</v>
      </c>
      <c r="Z1662" s="61">
        <f t="shared" si="948"/>
        <v>-0.14085162491274342</v>
      </c>
      <c r="AA1662" s="67">
        <f t="shared" si="949"/>
        <v>32.232499999999995</v>
      </c>
      <c r="AB1662" s="68">
        <f t="shared" si="950"/>
        <v>-0.14699570815450644</v>
      </c>
      <c r="AC1662" s="69">
        <f t="shared" si="951"/>
        <v>-0.23146161182641878</v>
      </c>
      <c r="AD1662" s="70">
        <f>_xlfn.PERCENTILE.EXC(AC1662:$AC$5675,0.5)</f>
        <v>8.752189739827311E-2</v>
      </c>
      <c r="AE1662" s="70">
        <f>_xlfn.PERCENTILE.EXC($AC1662:AC$5675,0.35)</f>
        <v>5.039283299597707E-2</v>
      </c>
      <c r="AF1662" s="71">
        <f t="shared" si="939"/>
        <v>5.5483827511061311E-2</v>
      </c>
      <c r="AG1662" s="70">
        <f t="shared" si="940"/>
        <v>-0.25329542149578438</v>
      </c>
      <c r="AH1662" s="70">
        <f t="shared" si="941"/>
        <v>-0.27492311632852745</v>
      </c>
      <c r="AI1662" s="61" t="str">
        <f t="shared" si="929"/>
        <v>Safety</v>
      </c>
      <c r="AJ1662" s="68" t="str">
        <f t="shared" si="930"/>
        <v>Safety</v>
      </c>
      <c r="AK1662" s="72" t="str">
        <f t="shared" si="931"/>
        <v>00631L</v>
      </c>
      <c r="AL1662" s="73">
        <f t="shared" si="921"/>
        <v>1</v>
      </c>
      <c r="AM1662" s="72" t="str">
        <f t="shared" si="934"/>
        <v>00631L</v>
      </c>
      <c r="AN1662" s="73">
        <f t="shared" si="922"/>
        <v>1</v>
      </c>
      <c r="AO1662" s="74" t="str">
        <f t="shared" si="928"/>
        <v>00635U</v>
      </c>
      <c r="AP1662" s="20">
        <f t="shared" si="923"/>
        <v>0</v>
      </c>
      <c r="AQ1662" s="74" t="str">
        <f t="shared" si="938"/>
        <v>00631L</v>
      </c>
      <c r="AR1662" s="20">
        <f t="shared" si="924"/>
        <v>1</v>
      </c>
      <c r="AS1662" s="74" t="str">
        <f t="shared" si="932"/>
        <v>00631L</v>
      </c>
      <c r="AT1662" s="20">
        <f t="shared" si="925"/>
        <v>1</v>
      </c>
      <c r="AU1662" s="74" t="str">
        <f t="shared" si="952"/>
        <v>00635U</v>
      </c>
      <c r="AV1662" s="20">
        <f t="shared" si="926"/>
        <v>0</v>
      </c>
      <c r="AW1662" s="74" t="str">
        <f t="shared" si="953"/>
        <v>00635U</v>
      </c>
      <c r="AX1662" s="20">
        <f t="shared" si="954"/>
        <v>0</v>
      </c>
      <c r="AY1662" s="20">
        <f t="shared" si="927"/>
        <v>1</v>
      </c>
      <c r="AZ1662" s="57">
        <v>43899</v>
      </c>
      <c r="BA1662" s="75">
        <v>24.39</v>
      </c>
      <c r="BB1662" s="90">
        <v>24.55</v>
      </c>
      <c r="BC1662" s="76">
        <f t="shared" si="935"/>
        <v>22.626458333333332</v>
      </c>
      <c r="BD1662" s="76">
        <f t="shared" si="936"/>
        <v>22.680874999999997</v>
      </c>
      <c r="BE1662" s="77">
        <f t="shared" si="942"/>
        <v>8.5012936551051133E-2</v>
      </c>
      <c r="BF1662" s="77">
        <f t="shared" si="933"/>
        <v>7.535533792236869E-2</v>
      </c>
    </row>
    <row r="1663" spans="1:58" s="23" customFormat="1" ht="15.75" customHeight="1" x14ac:dyDescent="0.4">
      <c r="A1663" s="57">
        <v>43895</v>
      </c>
      <c r="B1663" s="112">
        <v>31.875</v>
      </c>
      <c r="C1663" s="112">
        <v>27.524999999999999</v>
      </c>
      <c r="D1663" s="112">
        <v>24.675000000000001</v>
      </c>
      <c r="E1663" s="112">
        <v>23.225000000000001</v>
      </c>
      <c r="F1663" s="112">
        <v>22.274999999999999</v>
      </c>
      <c r="G1663" s="112">
        <v>21.925000000000001</v>
      </c>
      <c r="H1663" s="113">
        <v>21.625</v>
      </c>
      <c r="I1663" s="90">
        <f t="shared" si="955"/>
        <v>29.265000000000001</v>
      </c>
      <c r="J1663" s="90">
        <f t="shared" si="956"/>
        <v>25.815000000000001</v>
      </c>
      <c r="K1663" s="114">
        <v>8</v>
      </c>
      <c r="L1663" s="115">
        <v>0.05</v>
      </c>
      <c r="M1663" s="90">
        <v>48.63</v>
      </c>
      <c r="N1663" s="90">
        <v>39.619999999999997</v>
      </c>
      <c r="O1663" s="90">
        <v>32.57</v>
      </c>
      <c r="P1663" s="90">
        <v>28.9</v>
      </c>
      <c r="Q1663" s="90">
        <v>25.55</v>
      </c>
      <c r="R1663" s="63">
        <f t="shared" si="944"/>
        <v>-26.78</v>
      </c>
      <c r="S1663" s="64">
        <f t="shared" si="943"/>
        <v>0.2385120350109409</v>
      </c>
      <c r="T1663" s="65">
        <f t="shared" si="937"/>
        <v>1.2274103987884908</v>
      </c>
      <c r="U1663" s="65">
        <f t="shared" si="937"/>
        <v>1.2164568621430765</v>
      </c>
      <c r="V1663" s="65">
        <f t="shared" si="945"/>
        <v>1.3709342560553632</v>
      </c>
      <c r="W1663" s="65">
        <f t="shared" si="946"/>
        <v>1.5506849315068492</v>
      </c>
      <c r="X1663" s="61">
        <f t="shared" si="957"/>
        <v>-0.13647058823529415</v>
      </c>
      <c r="Y1663" s="66">
        <f t="shared" si="947"/>
        <v>-6.8891280947255176E-2</v>
      </c>
      <c r="Z1663" s="61">
        <f t="shared" si="948"/>
        <v>-0.1178882624295233</v>
      </c>
      <c r="AA1663" s="67">
        <f t="shared" si="949"/>
        <v>29.264999999999997</v>
      </c>
      <c r="AB1663" s="68">
        <f t="shared" si="950"/>
        <v>-0.19548207975769807</v>
      </c>
      <c r="AC1663" s="69">
        <f t="shared" si="951"/>
        <v>-0.2613579000504796</v>
      </c>
      <c r="AD1663" s="70">
        <f>_xlfn.PERCENTILE.EXC(AC1663:$AC$5675,0.5)</f>
        <v>8.7533156498673645E-2</v>
      </c>
      <c r="AE1663" s="70">
        <f>_xlfn.PERCENTILE.EXC($AC1663:AC$5675,0.35)</f>
        <v>5.0497583212249057E-2</v>
      </c>
      <c r="AF1663" s="71">
        <f t="shared" si="939"/>
        <v>5.5898664213725892E-2</v>
      </c>
      <c r="AG1663" s="70">
        <f t="shared" si="940"/>
        <v>-0.25329542149578438</v>
      </c>
      <c r="AH1663" s="70">
        <f t="shared" si="941"/>
        <v>-0.27492311632852745</v>
      </c>
      <c r="AI1663" s="61" t="str">
        <f t="shared" si="929"/>
        <v>Safety</v>
      </c>
      <c r="AJ1663" s="68" t="str">
        <f t="shared" si="930"/>
        <v>Safety</v>
      </c>
      <c r="AK1663" s="72" t="str">
        <f t="shared" si="931"/>
        <v>00631L</v>
      </c>
      <c r="AL1663" s="73">
        <f t="shared" si="921"/>
        <v>1</v>
      </c>
      <c r="AM1663" s="72" t="str">
        <f t="shared" si="934"/>
        <v>00631L</v>
      </c>
      <c r="AN1663" s="73">
        <f t="shared" si="922"/>
        <v>1</v>
      </c>
      <c r="AO1663" s="74" t="str">
        <f t="shared" si="928"/>
        <v>00635U</v>
      </c>
      <c r="AP1663" s="20">
        <f t="shared" si="923"/>
        <v>0</v>
      </c>
      <c r="AQ1663" s="74" t="str">
        <f t="shared" si="938"/>
        <v>00631L</v>
      </c>
      <c r="AR1663" s="20">
        <f t="shared" si="924"/>
        <v>1</v>
      </c>
      <c r="AS1663" s="74" t="str">
        <f t="shared" si="932"/>
        <v>00631L</v>
      </c>
      <c r="AT1663" s="20">
        <f t="shared" si="925"/>
        <v>1</v>
      </c>
      <c r="AU1663" s="74" t="str">
        <f t="shared" si="952"/>
        <v>Cash</v>
      </c>
      <c r="AV1663" s="20">
        <f t="shared" si="926"/>
        <v>0</v>
      </c>
      <c r="AW1663" s="74" t="str">
        <f t="shared" si="953"/>
        <v>00635U</v>
      </c>
      <c r="AX1663" s="20">
        <f t="shared" si="954"/>
        <v>0</v>
      </c>
      <c r="AY1663" s="20">
        <f t="shared" si="927"/>
        <v>1</v>
      </c>
      <c r="AZ1663" s="57">
        <v>43896</v>
      </c>
      <c r="BA1663" s="75">
        <v>24.54</v>
      </c>
      <c r="BB1663" s="90">
        <v>24.537500000000001</v>
      </c>
      <c r="BC1663" s="76">
        <f t="shared" si="935"/>
        <v>22.570208333333326</v>
      </c>
      <c r="BD1663" s="76">
        <f t="shared" si="936"/>
        <v>22.62629166666666</v>
      </c>
      <c r="BE1663" s="77">
        <f t="shared" si="942"/>
        <v>8.7163203706951853E-2</v>
      </c>
      <c r="BF1663" s="77">
        <f t="shared" si="933"/>
        <v>8.4578965105123208E-2</v>
      </c>
    </row>
    <row r="1664" spans="1:58" s="23" customFormat="1" ht="15.75" customHeight="1" x14ac:dyDescent="0.4">
      <c r="A1664" s="57">
        <v>43894</v>
      </c>
      <c r="B1664" s="112">
        <v>27.425000000000001</v>
      </c>
      <c r="C1664" s="112">
        <v>24.625</v>
      </c>
      <c r="D1664" s="112">
        <v>22.375</v>
      </c>
      <c r="E1664" s="112">
        <v>21.375</v>
      </c>
      <c r="F1664" s="112">
        <v>20.625</v>
      </c>
      <c r="G1664" s="112">
        <v>20.375</v>
      </c>
      <c r="H1664" s="113">
        <v>20.274999999999999</v>
      </c>
      <c r="I1664" s="90">
        <f t="shared" si="955"/>
        <v>25.885000000000002</v>
      </c>
      <c r="J1664" s="90">
        <f t="shared" si="956"/>
        <v>23.387499999999999</v>
      </c>
      <c r="K1664" s="114">
        <v>9</v>
      </c>
      <c r="L1664" s="115">
        <v>0.05</v>
      </c>
      <c r="M1664" s="90">
        <v>37.06</v>
      </c>
      <c r="N1664" s="90">
        <v>31.99</v>
      </c>
      <c r="O1664" s="90">
        <v>27.51</v>
      </c>
      <c r="P1664" s="90">
        <v>24.88</v>
      </c>
      <c r="Q1664" s="90">
        <v>22.79</v>
      </c>
      <c r="R1664" s="63">
        <f t="shared" si="944"/>
        <v>-16.659999999999997</v>
      </c>
      <c r="S1664" s="64">
        <f t="shared" si="943"/>
        <v>-0.13117870722433464</v>
      </c>
      <c r="T1664" s="65">
        <f t="shared" si="937"/>
        <v>1.1584870271959988</v>
      </c>
      <c r="U1664" s="65">
        <f t="shared" si="937"/>
        <v>1.1628498727735368</v>
      </c>
      <c r="V1664" s="65">
        <f t="shared" si="945"/>
        <v>1.2857717041800643</v>
      </c>
      <c r="W1664" s="65">
        <f t="shared" si="946"/>
        <v>1.4036858271171566</v>
      </c>
      <c r="X1664" s="61">
        <f t="shared" si="957"/>
        <v>-0.10209662716499547</v>
      </c>
      <c r="Y1664" s="66">
        <f t="shared" si="947"/>
        <v>-5.1461988304093632E-2</v>
      </c>
      <c r="Z1664" s="61">
        <f t="shared" si="948"/>
        <v>-9.6484450453930934E-2</v>
      </c>
      <c r="AA1664" s="67">
        <f t="shared" si="949"/>
        <v>25.885000000000002</v>
      </c>
      <c r="AB1664" s="68">
        <f t="shared" si="950"/>
        <v>-0.14270084401375424</v>
      </c>
      <c r="AC1664" s="69">
        <f t="shared" si="951"/>
        <v>-0.19084088777743036</v>
      </c>
      <c r="AD1664" s="70">
        <f>_xlfn.PERCENTILE.EXC(AC1664:$AC$5675,0.5)</f>
        <v>8.757997818150462E-2</v>
      </c>
      <c r="AE1664" s="70">
        <f>_xlfn.PERCENTILE.EXC($AC1664:AC$5675,0.35)</f>
        <v>5.0516412174572083E-2</v>
      </c>
      <c r="AF1664" s="71">
        <f t="shared" si="939"/>
        <v>5.6102025229723511E-2</v>
      </c>
      <c r="AG1664" s="70">
        <f t="shared" si="940"/>
        <v>-0.24192759830668131</v>
      </c>
      <c r="AH1664" s="70">
        <f t="shared" si="941"/>
        <v>-0.27492311632852745</v>
      </c>
      <c r="AI1664" s="61" t="str">
        <f t="shared" si="929"/>
        <v>Safety</v>
      </c>
      <c r="AJ1664" s="68" t="str">
        <f t="shared" si="930"/>
        <v>Safety</v>
      </c>
      <c r="AK1664" s="72" t="str">
        <f t="shared" si="931"/>
        <v>00631L</v>
      </c>
      <c r="AL1664" s="73">
        <f t="shared" si="921"/>
        <v>1</v>
      </c>
      <c r="AM1664" s="72" t="str">
        <f t="shared" si="934"/>
        <v>00631L</v>
      </c>
      <c r="AN1664" s="73">
        <f t="shared" si="922"/>
        <v>1</v>
      </c>
      <c r="AO1664" s="74" t="str">
        <f t="shared" si="928"/>
        <v>00635U</v>
      </c>
      <c r="AP1664" s="20">
        <f t="shared" si="923"/>
        <v>0</v>
      </c>
      <c r="AQ1664" s="74" t="str">
        <f t="shared" si="938"/>
        <v>00631L</v>
      </c>
      <c r="AR1664" s="20">
        <f t="shared" si="924"/>
        <v>1</v>
      </c>
      <c r="AS1664" s="74" t="str">
        <f t="shared" si="932"/>
        <v>00631L</v>
      </c>
      <c r="AT1664" s="20">
        <f t="shared" si="925"/>
        <v>1</v>
      </c>
      <c r="AU1664" s="74" t="str">
        <f t="shared" si="952"/>
        <v>00635U</v>
      </c>
      <c r="AV1664" s="20">
        <f t="shared" si="926"/>
        <v>0</v>
      </c>
      <c r="AW1664" s="74" t="str">
        <f t="shared" si="953"/>
        <v>00635U</v>
      </c>
      <c r="AX1664" s="20">
        <f t="shared" si="954"/>
        <v>0</v>
      </c>
      <c r="AY1664" s="20">
        <f t="shared" si="927"/>
        <v>1</v>
      </c>
      <c r="AZ1664" s="57">
        <v>43895</v>
      </c>
      <c r="BA1664" s="75">
        <v>24.5</v>
      </c>
      <c r="BB1664" s="90">
        <v>24.212499999999999</v>
      </c>
      <c r="BC1664" s="76">
        <f t="shared" si="935"/>
        <v>22.513124999999995</v>
      </c>
      <c r="BD1664" s="76">
        <f t="shared" si="936"/>
        <v>22.56958333333333</v>
      </c>
      <c r="BE1664" s="77">
        <f t="shared" si="942"/>
        <v>7.5483745592848789E-2</v>
      </c>
      <c r="BF1664" s="77">
        <f t="shared" si="933"/>
        <v>8.5531781342884181E-2</v>
      </c>
    </row>
    <row r="1665" spans="1:58" s="23" customFormat="1" ht="15.75" customHeight="1" x14ac:dyDescent="0.4">
      <c r="A1665" s="57">
        <v>43893</v>
      </c>
      <c r="B1665" s="112">
        <v>29.175000000000001</v>
      </c>
      <c r="C1665" s="112">
        <v>25.524999999999999</v>
      </c>
      <c r="D1665" s="112">
        <v>22.824999999999999</v>
      </c>
      <c r="E1665" s="112">
        <v>21.574999999999999</v>
      </c>
      <c r="F1665" s="112">
        <v>20.7</v>
      </c>
      <c r="G1665" s="112">
        <v>20.475000000000001</v>
      </c>
      <c r="H1665" s="113">
        <v>20.5</v>
      </c>
      <c r="I1665" s="90">
        <f t="shared" si="955"/>
        <v>27.35</v>
      </c>
      <c r="J1665" s="90">
        <f t="shared" si="956"/>
        <v>24.174999999999997</v>
      </c>
      <c r="K1665" s="114">
        <v>10</v>
      </c>
      <c r="L1665" s="115">
        <v>0.05</v>
      </c>
      <c r="M1665" s="90">
        <v>47.34</v>
      </c>
      <c r="N1665" s="90">
        <v>36.82</v>
      </c>
      <c r="O1665" s="90">
        <v>30.17</v>
      </c>
      <c r="P1665" s="90">
        <v>26.34</v>
      </c>
      <c r="Q1665" s="90">
        <v>23.5</v>
      </c>
      <c r="R1665" s="63">
        <f t="shared" si="944"/>
        <v>-27.649999999999991</v>
      </c>
      <c r="S1665" s="64">
        <f t="shared" si="943"/>
        <v>0.10173548773189701</v>
      </c>
      <c r="T1665" s="65">
        <f t="shared" si="937"/>
        <v>1.2857142857142858</v>
      </c>
      <c r="U1665" s="65">
        <f t="shared" si="937"/>
        <v>1.2204176334106729</v>
      </c>
      <c r="V1665" s="65">
        <f t="shared" si="945"/>
        <v>1.3978739559605164</v>
      </c>
      <c r="W1665" s="65">
        <f t="shared" si="946"/>
        <v>1.5668085106382978</v>
      </c>
      <c r="X1665" s="61">
        <f t="shared" si="957"/>
        <v>-0.12510711225364188</v>
      </c>
      <c r="Y1665" s="66">
        <f t="shared" si="947"/>
        <v>-4.9826187717265324E-2</v>
      </c>
      <c r="Z1665" s="61">
        <f t="shared" si="948"/>
        <v>-0.11608775137111532</v>
      </c>
      <c r="AA1665" s="67">
        <f t="shared" si="949"/>
        <v>27.35</v>
      </c>
      <c r="AB1665" s="68">
        <f t="shared" si="950"/>
        <v>-0.20763172189027701</v>
      </c>
      <c r="AC1665" s="69">
        <f t="shared" si="951"/>
        <v>-0.25719717544812598</v>
      </c>
      <c r="AD1665" s="70">
        <f>_xlfn.PERCENTILE.EXC(AC1665:$AC$5675,0.5)</f>
        <v>8.7626799864335594E-2</v>
      </c>
      <c r="AE1665" s="70">
        <f>_xlfn.PERCENTILE.EXC($AC1665:AC$5675,0.35)</f>
        <v>5.0524854925835444E-2</v>
      </c>
      <c r="AF1665" s="71">
        <f t="shared" si="939"/>
        <v>5.6179876846930384E-2</v>
      </c>
      <c r="AG1665" s="70">
        <f t="shared" si="940"/>
        <v>-0.24192759830668131</v>
      </c>
      <c r="AH1665" s="70">
        <f t="shared" si="941"/>
        <v>-0.27492311632852745</v>
      </c>
      <c r="AI1665" s="61" t="str">
        <f t="shared" si="929"/>
        <v>Safety</v>
      </c>
      <c r="AJ1665" s="68" t="str">
        <f t="shared" si="930"/>
        <v>Safety</v>
      </c>
      <c r="AK1665" s="72" t="str">
        <f t="shared" si="931"/>
        <v>00631L</v>
      </c>
      <c r="AL1665" s="73">
        <f t="shared" si="921"/>
        <v>1</v>
      </c>
      <c r="AM1665" s="72" t="str">
        <f t="shared" si="934"/>
        <v>00631L</v>
      </c>
      <c r="AN1665" s="73">
        <f t="shared" si="922"/>
        <v>1</v>
      </c>
      <c r="AO1665" s="74" t="str">
        <f t="shared" si="928"/>
        <v>00631L</v>
      </c>
      <c r="AP1665" s="20">
        <f t="shared" si="923"/>
        <v>1</v>
      </c>
      <c r="AQ1665" s="74" t="str">
        <f t="shared" si="938"/>
        <v>00631L</v>
      </c>
      <c r="AR1665" s="20">
        <f t="shared" si="924"/>
        <v>1</v>
      </c>
      <c r="AS1665" s="74" t="str">
        <f t="shared" si="932"/>
        <v>00631L</v>
      </c>
      <c r="AT1665" s="20">
        <f t="shared" si="925"/>
        <v>1</v>
      </c>
      <c r="AU1665" s="74" t="str">
        <f t="shared" si="952"/>
        <v>Cash</v>
      </c>
      <c r="AV1665" s="20">
        <f t="shared" si="926"/>
        <v>0</v>
      </c>
      <c r="AW1665" s="74" t="str">
        <f t="shared" si="953"/>
        <v>00635U</v>
      </c>
      <c r="AX1665" s="20">
        <f t="shared" si="954"/>
        <v>0</v>
      </c>
      <c r="AY1665" s="20">
        <f t="shared" si="927"/>
        <v>0</v>
      </c>
      <c r="AZ1665" s="57">
        <v>43894</v>
      </c>
      <c r="BA1665" s="75">
        <v>24.19</v>
      </c>
      <c r="BB1665" s="90">
        <v>24.225000000000001</v>
      </c>
      <c r="BC1665" s="76">
        <f t="shared" si="935"/>
        <v>22.463541666666661</v>
      </c>
      <c r="BD1665" s="76">
        <f t="shared" si="936"/>
        <v>22.512749999999993</v>
      </c>
      <c r="BE1665" s="77">
        <f t="shared" si="942"/>
        <v>7.8414096916299914E-2</v>
      </c>
      <c r="BF1665" s="77">
        <f t="shared" si="933"/>
        <v>7.4502226516085707E-2</v>
      </c>
    </row>
    <row r="1666" spans="1:58" s="23" customFormat="1" ht="15.75" customHeight="1" x14ac:dyDescent="0.4">
      <c r="A1666" s="57">
        <v>43892</v>
      </c>
      <c r="B1666" s="112">
        <v>26.274999999999999</v>
      </c>
      <c r="C1666" s="112">
        <v>23.324999999999999</v>
      </c>
      <c r="D1666" s="112">
        <v>21.274999999999999</v>
      </c>
      <c r="E1666" s="112">
        <v>20.324999999999999</v>
      </c>
      <c r="F1666" s="112">
        <v>19.824999999999999</v>
      </c>
      <c r="G1666" s="112">
        <v>19.625</v>
      </c>
      <c r="H1666" s="113">
        <v>19.824999999999999</v>
      </c>
      <c r="I1666" s="90">
        <f t="shared" si="955"/>
        <v>24.947499999999998</v>
      </c>
      <c r="J1666" s="90">
        <f t="shared" si="956"/>
        <v>22.4025</v>
      </c>
      <c r="K1666" s="114">
        <v>11</v>
      </c>
      <c r="L1666" s="115">
        <v>0.05</v>
      </c>
      <c r="M1666" s="90">
        <v>42.17</v>
      </c>
      <c r="N1666" s="90">
        <v>33.42</v>
      </c>
      <c r="O1666" s="90">
        <v>27.7</v>
      </c>
      <c r="P1666" s="90">
        <v>24.73</v>
      </c>
      <c r="Q1666" s="90">
        <v>22.31</v>
      </c>
      <c r="R1666" s="63">
        <f t="shared" si="944"/>
        <v>-23.160000000000004</v>
      </c>
      <c r="S1666" s="64">
        <f t="shared" si="943"/>
        <v>-0.16679132385938664</v>
      </c>
      <c r="T1666" s="65">
        <f t="shared" si="937"/>
        <v>1.2618192698982644</v>
      </c>
      <c r="U1666" s="65">
        <f t="shared" si="937"/>
        <v>1.2064981949458484</v>
      </c>
      <c r="V1666" s="65">
        <f t="shared" si="945"/>
        <v>1.3513950667205823</v>
      </c>
      <c r="W1666" s="65">
        <f t="shared" si="946"/>
        <v>1.4979829672792471</v>
      </c>
      <c r="X1666" s="61">
        <f t="shared" si="957"/>
        <v>-0.11227402473834441</v>
      </c>
      <c r="Y1666" s="66">
        <f t="shared" si="947"/>
        <v>-2.4600246002460024E-2</v>
      </c>
      <c r="Z1666" s="61">
        <f t="shared" si="948"/>
        <v>-0.10201422988275372</v>
      </c>
      <c r="AA1666" s="67">
        <f t="shared" si="949"/>
        <v>24.947499999999998</v>
      </c>
      <c r="AB1666" s="68">
        <f t="shared" si="950"/>
        <v>-0.21379413524835436</v>
      </c>
      <c r="AC1666" s="69">
        <f t="shared" si="951"/>
        <v>-0.25351585876720534</v>
      </c>
      <c r="AD1666" s="70">
        <f>_xlfn.PERCENTILE.EXC(AC1666:$AC$5675,0.5)</f>
        <v>8.7626915690007162E-2</v>
      </c>
      <c r="AE1666" s="70">
        <f>_xlfn.PERCENTILE.EXC($AC1666:AC$5675,0.35)</f>
        <v>5.0545078306102866E-2</v>
      </c>
      <c r="AF1666" s="71">
        <f t="shared" si="939"/>
        <v>5.6466090582999062E-2</v>
      </c>
      <c r="AG1666" s="70">
        <f t="shared" si="940"/>
        <v>-0.21417253485334847</v>
      </c>
      <c r="AH1666" s="70">
        <f t="shared" si="941"/>
        <v>-0.27492311632852745</v>
      </c>
      <c r="AI1666" s="61" t="str">
        <f t="shared" si="929"/>
        <v>Safety</v>
      </c>
      <c r="AJ1666" s="68" t="str">
        <f t="shared" si="930"/>
        <v>Safety</v>
      </c>
      <c r="AK1666" s="72" t="str">
        <f t="shared" si="931"/>
        <v>00631L</v>
      </c>
      <c r="AL1666" s="73">
        <f t="shared" si="921"/>
        <v>1</v>
      </c>
      <c r="AM1666" s="72" t="str">
        <f t="shared" si="934"/>
        <v>00631L</v>
      </c>
      <c r="AN1666" s="73">
        <f t="shared" si="922"/>
        <v>1</v>
      </c>
      <c r="AO1666" s="74" t="str">
        <f t="shared" si="928"/>
        <v>00631L</v>
      </c>
      <c r="AP1666" s="20">
        <f t="shared" si="923"/>
        <v>1</v>
      </c>
      <c r="AQ1666" s="74" t="str">
        <f t="shared" si="938"/>
        <v>00631L</v>
      </c>
      <c r="AR1666" s="20">
        <f t="shared" si="924"/>
        <v>1</v>
      </c>
      <c r="AS1666" s="74" t="str">
        <f t="shared" si="932"/>
        <v>00631L</v>
      </c>
      <c r="AT1666" s="20">
        <f t="shared" si="925"/>
        <v>1</v>
      </c>
      <c r="AU1666" s="74" t="str">
        <f t="shared" si="952"/>
        <v>Cash</v>
      </c>
      <c r="AV1666" s="20">
        <f t="shared" si="926"/>
        <v>0</v>
      </c>
      <c r="AW1666" s="74" t="str">
        <f t="shared" si="953"/>
        <v>00635U</v>
      </c>
      <c r="AX1666" s="20">
        <f t="shared" si="954"/>
        <v>0</v>
      </c>
      <c r="AY1666" s="20">
        <f t="shared" si="927"/>
        <v>0</v>
      </c>
      <c r="AZ1666" s="57">
        <v>43893</v>
      </c>
      <c r="BA1666" s="75">
        <v>24.24</v>
      </c>
      <c r="BB1666" s="90">
        <v>23.962499999999999</v>
      </c>
      <c r="BC1666" s="76">
        <f t="shared" si="935"/>
        <v>22.410833333333326</v>
      </c>
      <c r="BD1666" s="76">
        <f t="shared" si="936"/>
        <v>22.463791666666658</v>
      </c>
      <c r="BE1666" s="77">
        <f t="shared" si="942"/>
        <v>6.9237348008775818E-2</v>
      </c>
      <c r="BF1666" s="77">
        <f t="shared" si="933"/>
        <v>7.9069836459042753E-2</v>
      </c>
    </row>
    <row r="1667" spans="1:58" s="23" customFormat="1" ht="15.75" customHeight="1" x14ac:dyDescent="0.4">
      <c r="A1667" s="57">
        <v>43889</v>
      </c>
      <c r="B1667" s="112">
        <v>26.324999999999999</v>
      </c>
      <c r="C1667" s="112">
        <v>23.024999999999999</v>
      </c>
      <c r="D1667" s="112">
        <v>21.274999999999999</v>
      </c>
      <c r="E1667" s="112">
        <v>20.375</v>
      </c>
      <c r="F1667" s="112">
        <v>19.824999999999999</v>
      </c>
      <c r="G1667" s="112">
        <v>19.625</v>
      </c>
      <c r="H1667" s="113">
        <v>19.625</v>
      </c>
      <c r="I1667" s="90">
        <f t="shared" si="955"/>
        <v>25.004999999999999</v>
      </c>
      <c r="J1667" s="90">
        <f t="shared" si="956"/>
        <v>22.324999999999999</v>
      </c>
      <c r="K1667" s="114">
        <v>12</v>
      </c>
      <c r="L1667" s="115">
        <v>0.05</v>
      </c>
      <c r="M1667" s="90">
        <v>52.9</v>
      </c>
      <c r="N1667" s="90">
        <v>40.11</v>
      </c>
      <c r="O1667" s="90">
        <v>29.85</v>
      </c>
      <c r="P1667" s="90">
        <v>25.91</v>
      </c>
      <c r="Q1667" s="90">
        <v>23.14</v>
      </c>
      <c r="R1667" s="63">
        <f t="shared" si="944"/>
        <v>-37.249999999999986</v>
      </c>
      <c r="S1667" s="64">
        <f t="shared" si="943"/>
        <v>2.4259448416751862E-2</v>
      </c>
      <c r="T1667" s="65">
        <f t="shared" si="937"/>
        <v>1.318873098977811</v>
      </c>
      <c r="U1667" s="65">
        <f t="shared" si="937"/>
        <v>1.3437185929648241</v>
      </c>
      <c r="V1667" s="65">
        <f t="shared" si="945"/>
        <v>1.5480509455808569</v>
      </c>
      <c r="W1667" s="65">
        <f t="shared" si="946"/>
        <v>1.733362143474503</v>
      </c>
      <c r="X1667" s="61">
        <f t="shared" si="957"/>
        <v>-0.12535612535612539</v>
      </c>
      <c r="Y1667" s="66">
        <f t="shared" si="947"/>
        <v>-3.6809815950920248E-2</v>
      </c>
      <c r="Z1667" s="61">
        <f t="shared" si="948"/>
        <v>-0.10717856428714256</v>
      </c>
      <c r="AA1667" s="67">
        <f t="shared" si="949"/>
        <v>25.004999999999999</v>
      </c>
      <c r="AB1667" s="68">
        <f t="shared" si="950"/>
        <v>-0.34367988032909502</v>
      </c>
      <c r="AC1667" s="69">
        <f t="shared" si="951"/>
        <v>-0.37658937920718027</v>
      </c>
      <c r="AD1667" s="70">
        <f>_xlfn.PERCENTILE.EXC(AC1667:$AC$5675,0.5)</f>
        <v>8.7627031515678716E-2</v>
      </c>
      <c r="AE1667" s="70">
        <f>_xlfn.PERCENTILE.EXC($AC1667:AC$5675,0.35)</f>
        <v>5.0572861899176702E-2</v>
      </c>
      <c r="AF1667" s="71">
        <f t="shared" si="939"/>
        <v>5.6820890164446997E-2</v>
      </c>
      <c r="AG1667" s="70">
        <f t="shared" si="940"/>
        <v>-0.21397547726393687</v>
      </c>
      <c r="AH1667" s="70">
        <f t="shared" si="941"/>
        <v>-0.27492311632852745</v>
      </c>
      <c r="AI1667" s="61" t="str">
        <f t="shared" si="929"/>
        <v>Safety</v>
      </c>
      <c r="AJ1667" s="68" t="str">
        <f t="shared" si="930"/>
        <v>Safety</v>
      </c>
      <c r="AK1667" s="72" t="str">
        <f t="shared" si="931"/>
        <v>00631L</v>
      </c>
      <c r="AL1667" s="73">
        <f t="shared" ref="AL1667:AL1730" si="958">IF(AK1667="00631L",1,0)</f>
        <v>1</v>
      </c>
      <c r="AM1667" s="72" t="str">
        <f t="shared" si="934"/>
        <v>00631L</v>
      </c>
      <c r="AN1667" s="73">
        <f t="shared" ref="AN1667:AN1730" si="959">IF(AM1667="00631L",1,0)</f>
        <v>1</v>
      </c>
      <c r="AO1667" s="74" t="str">
        <f t="shared" si="928"/>
        <v>00631L</v>
      </c>
      <c r="AP1667" s="20">
        <f t="shared" ref="AP1667:AP1730" si="960">IF(AO1667="00631L",1,0)</f>
        <v>1</v>
      </c>
      <c r="AQ1667" s="74" t="str">
        <f t="shared" si="938"/>
        <v>00631L</v>
      </c>
      <c r="AR1667" s="20">
        <f t="shared" ref="AR1667:AR1730" si="961">IF(AQ1667="00631L",1,0)</f>
        <v>1</v>
      </c>
      <c r="AS1667" s="74" t="str">
        <f t="shared" si="932"/>
        <v>00631L</v>
      </c>
      <c r="AT1667" s="20">
        <f t="shared" ref="AT1667:AT1730" si="962">IF(AS1667="00631L",1,0)</f>
        <v>1</v>
      </c>
      <c r="AU1667" s="74" t="str">
        <f t="shared" si="952"/>
        <v>Cash</v>
      </c>
      <c r="AV1667" s="20">
        <f t="shared" ref="AV1667:AV1730" si="963">IF(AU1667="00631L",1,0)</f>
        <v>0</v>
      </c>
      <c r="AW1667" s="74" t="str">
        <f t="shared" si="953"/>
        <v>00631L</v>
      </c>
      <c r="AX1667" s="20">
        <f t="shared" si="954"/>
        <v>1</v>
      </c>
      <c r="AY1667" s="20">
        <f t="shared" ref="AY1667:AY1730" si="964">IF(AP1667=1,0,1)</f>
        <v>0</v>
      </c>
      <c r="AZ1667" s="57">
        <v>43892</v>
      </c>
      <c r="BA1667" s="75">
        <v>24.19</v>
      </c>
      <c r="BB1667" s="90">
        <v>23.4375</v>
      </c>
      <c r="BC1667" s="76">
        <f t="shared" si="935"/>
        <v>22.363124999999989</v>
      </c>
      <c r="BD1667" s="76">
        <f t="shared" si="936"/>
        <v>22.414624999999994</v>
      </c>
      <c r="BE1667" s="77">
        <f t="shared" si="942"/>
        <v>4.8042257063805306E-2</v>
      </c>
      <c r="BF1667" s="77">
        <f t="shared" si="933"/>
        <v>7.9206098696721808E-2</v>
      </c>
    </row>
    <row r="1668" spans="1:58" s="23" customFormat="1" ht="15.75" customHeight="1" x14ac:dyDescent="0.4">
      <c r="A1668" s="57">
        <v>43888</v>
      </c>
      <c r="B1668" s="112">
        <v>26.274999999999999</v>
      </c>
      <c r="C1668" s="112">
        <v>23.524999999999999</v>
      </c>
      <c r="D1668" s="112">
        <v>21.774999999999999</v>
      </c>
      <c r="E1668" s="112">
        <v>20.925000000000001</v>
      </c>
      <c r="F1668" s="112">
        <v>20.274999999999999</v>
      </c>
      <c r="G1668" s="112">
        <v>19.850000000000001</v>
      </c>
      <c r="H1668" s="113">
        <v>19.8</v>
      </c>
      <c r="I1668" s="90">
        <f t="shared" si="955"/>
        <v>25.3125</v>
      </c>
      <c r="J1668" s="90">
        <f t="shared" si="956"/>
        <v>22.912499999999998</v>
      </c>
      <c r="K1668" s="114">
        <v>13</v>
      </c>
      <c r="L1668" s="115">
        <v>0.05</v>
      </c>
      <c r="M1668" s="90">
        <v>54.74</v>
      </c>
      <c r="N1668" s="90">
        <v>39.159999999999997</v>
      </c>
      <c r="O1668" s="90">
        <v>29.92</v>
      </c>
      <c r="P1668" s="90">
        <v>25.61</v>
      </c>
      <c r="Q1668" s="90">
        <v>23.11</v>
      </c>
      <c r="R1668" s="63">
        <f t="shared" si="944"/>
        <v>-38.370000000000005</v>
      </c>
      <c r="S1668" s="64">
        <f t="shared" si="943"/>
        <v>0.42089985486211895</v>
      </c>
      <c r="T1668" s="65">
        <f t="shared" si="937"/>
        <v>1.3978549540347296</v>
      </c>
      <c r="U1668" s="65">
        <f t="shared" si="937"/>
        <v>1.3088235294117645</v>
      </c>
      <c r="V1668" s="65">
        <f t="shared" si="945"/>
        <v>1.5290901991409604</v>
      </c>
      <c r="W1668" s="65">
        <f t="shared" si="946"/>
        <v>1.6945045434876675</v>
      </c>
      <c r="X1668" s="61">
        <f t="shared" si="957"/>
        <v>-0.10466222645099905</v>
      </c>
      <c r="Y1668" s="66">
        <f t="shared" si="947"/>
        <v>-5.3763440860215055E-2</v>
      </c>
      <c r="Z1668" s="61">
        <f t="shared" si="948"/>
        <v>-9.4814814814814893E-2</v>
      </c>
      <c r="AA1668" s="67">
        <f t="shared" si="949"/>
        <v>25.3125</v>
      </c>
      <c r="AB1668" s="68">
        <f t="shared" si="950"/>
        <v>-0.32903472931562816</v>
      </c>
      <c r="AC1668" s="69">
        <f t="shared" si="951"/>
        <v>-0.35361338100102141</v>
      </c>
      <c r="AD1668" s="70">
        <f>_xlfn.PERCENTILE.EXC(AC1668:$AC$5675,0.5)</f>
        <v>8.7634744164196032E-2</v>
      </c>
      <c r="AE1668" s="70">
        <f>_xlfn.PERCENTILE.EXC($AC1668:AC$5675,0.35)</f>
        <v>5.0629273928822459E-2</v>
      </c>
      <c r="AF1668" s="71">
        <f t="shared" si="939"/>
        <v>5.7047748220893257E-2</v>
      </c>
      <c r="AG1668" s="70">
        <f t="shared" si="940"/>
        <v>-0.20818166668017737</v>
      </c>
      <c r="AH1668" s="70">
        <f t="shared" si="941"/>
        <v>-0.27375350723685199</v>
      </c>
      <c r="AI1668" s="61" t="str">
        <f t="shared" si="929"/>
        <v>Safety</v>
      </c>
      <c r="AJ1668" s="68" t="str">
        <f t="shared" si="930"/>
        <v>Safety</v>
      </c>
      <c r="AK1668" s="72" t="str">
        <f t="shared" si="931"/>
        <v>00631L</v>
      </c>
      <c r="AL1668" s="73">
        <f t="shared" si="958"/>
        <v>1</v>
      </c>
      <c r="AM1668" s="72" t="str">
        <f t="shared" si="934"/>
        <v>00631L</v>
      </c>
      <c r="AN1668" s="73">
        <f t="shared" si="959"/>
        <v>1</v>
      </c>
      <c r="AO1668" s="74" t="str">
        <f t="shared" ref="AO1668:AO1731" si="965">IF(AC1668&gt;AF1668,"00631L",IF(AC1668&lt;AH1668,"00631L",IF(AC1668&lt;AG1668,AO1669,"00635U")))</f>
        <v>00631L</v>
      </c>
      <c r="AP1668" s="20">
        <f t="shared" si="960"/>
        <v>1</v>
      </c>
      <c r="AQ1668" s="74" t="str">
        <f t="shared" si="938"/>
        <v>00631L</v>
      </c>
      <c r="AR1668" s="20">
        <f t="shared" si="961"/>
        <v>1</v>
      </c>
      <c r="AS1668" s="74" t="str">
        <f t="shared" si="932"/>
        <v>00631L</v>
      </c>
      <c r="AT1668" s="20">
        <f t="shared" si="962"/>
        <v>1</v>
      </c>
      <c r="AU1668" s="74" t="str">
        <f t="shared" si="952"/>
        <v>Cash</v>
      </c>
      <c r="AV1668" s="20">
        <f t="shared" si="963"/>
        <v>0</v>
      </c>
      <c r="AW1668" s="74" t="str">
        <f t="shared" si="953"/>
        <v>00631L</v>
      </c>
      <c r="AX1668" s="20">
        <f t="shared" si="954"/>
        <v>1</v>
      </c>
      <c r="AY1668" s="20">
        <f t="shared" si="964"/>
        <v>0</v>
      </c>
      <c r="AZ1668" s="57">
        <v>43889</v>
      </c>
      <c r="BA1668" s="75">
        <v>23.59</v>
      </c>
      <c r="BB1668" s="90">
        <v>23.25</v>
      </c>
      <c r="BC1668" s="76">
        <f t="shared" si="935"/>
        <v>22.322083333333321</v>
      </c>
      <c r="BD1668" s="76">
        <f t="shared" si="936"/>
        <v>22.365666666666659</v>
      </c>
      <c r="BE1668" s="77">
        <f t="shared" si="942"/>
        <v>4.1569447296213216E-2</v>
      </c>
      <c r="BF1668" s="77">
        <f t="shared" si="933"/>
        <v>5.4741642696395136E-2</v>
      </c>
    </row>
    <row r="1669" spans="1:58" s="23" customFormat="1" ht="15.75" customHeight="1" x14ac:dyDescent="0.4">
      <c r="A1669" s="57">
        <v>43887</v>
      </c>
      <c r="B1669" s="112">
        <v>22.324999999999999</v>
      </c>
      <c r="C1669" s="112">
        <v>20.975000000000001</v>
      </c>
      <c r="D1669" s="112">
        <v>19.725000000000001</v>
      </c>
      <c r="E1669" s="112">
        <v>19.425000000000001</v>
      </c>
      <c r="F1669" s="112">
        <v>19.175000000000001</v>
      </c>
      <c r="G1669" s="112">
        <v>19.074999999999999</v>
      </c>
      <c r="H1669" s="113">
        <v>19.225000000000001</v>
      </c>
      <c r="I1669" s="90">
        <f t="shared" si="955"/>
        <v>21.92</v>
      </c>
      <c r="J1669" s="90">
        <f t="shared" si="956"/>
        <v>20.6</v>
      </c>
      <c r="K1669" s="114">
        <v>14</v>
      </c>
      <c r="L1669" s="115">
        <v>0.05</v>
      </c>
      <c r="M1669" s="90">
        <v>34.840000000000003</v>
      </c>
      <c r="N1669" s="90">
        <v>27.56</v>
      </c>
      <c r="O1669" s="90">
        <v>23.7</v>
      </c>
      <c r="P1669" s="90">
        <v>21.85</v>
      </c>
      <c r="Q1669" s="90">
        <v>20.79</v>
      </c>
      <c r="R1669" s="63">
        <f t="shared" si="944"/>
        <v>-16.850000000000009</v>
      </c>
      <c r="S1669" s="64">
        <f t="shared" si="943"/>
        <v>-1.0412926391382502E-2</v>
      </c>
      <c r="T1669" s="65">
        <f t="shared" si="937"/>
        <v>1.2641509433962266</v>
      </c>
      <c r="U1669" s="65">
        <f t="shared" si="937"/>
        <v>1.1628691983122363</v>
      </c>
      <c r="V1669" s="65">
        <f t="shared" si="945"/>
        <v>1.2613272311212813</v>
      </c>
      <c r="W1669" s="65">
        <f t="shared" si="946"/>
        <v>1.3256373256373257</v>
      </c>
      <c r="X1669" s="61">
        <f t="shared" si="957"/>
        <v>-6.0470324748040219E-2</v>
      </c>
      <c r="Y1669" s="66">
        <f t="shared" si="947"/>
        <v>-1.0296010296010259E-2</v>
      </c>
      <c r="Z1669" s="61">
        <f t="shared" si="948"/>
        <v>-6.0218978102189791E-2</v>
      </c>
      <c r="AA1669" s="67">
        <f t="shared" si="949"/>
        <v>21.92</v>
      </c>
      <c r="AB1669" s="68">
        <f t="shared" si="950"/>
        <v>-0.18994920174165456</v>
      </c>
      <c r="AC1669" s="69">
        <f t="shared" si="951"/>
        <v>-0.20464441219158191</v>
      </c>
      <c r="AD1669" s="70">
        <f>_xlfn.PERCENTILE.EXC(AC1669:$AC$5675,0.5)</f>
        <v>8.7642456812713335E-2</v>
      </c>
      <c r="AE1669" s="70">
        <f>_xlfn.PERCENTILE.EXC($AC1669:AC$5675,0.35)</f>
        <v>5.0773553867568336E-2</v>
      </c>
      <c r="AF1669" s="71">
        <f t="shared" si="939"/>
        <v>5.7139134992955483E-2</v>
      </c>
      <c r="AG1669" s="70">
        <f t="shared" si="940"/>
        <v>-0.20728949349179193</v>
      </c>
      <c r="AH1669" s="70">
        <f t="shared" si="941"/>
        <v>-0.25751148881600772</v>
      </c>
      <c r="AI1669" s="61" t="str">
        <f t="shared" ref="AI1669:AI1732" si="966">IF(AC1669&gt;AD1669,"Short VOL","Safety")</f>
        <v>Safety</v>
      </c>
      <c r="AJ1669" s="68" t="str">
        <f t="shared" ref="AJ1669:AJ1732" si="967">IF(AC1669&gt;AF1669,"Short VOL","Safety")</f>
        <v>Safety</v>
      </c>
      <c r="AK1669" s="72" t="str">
        <f t="shared" ref="AK1669:AK1732" si="968">IF(AO1669 = "00631L","00631L",IF(AS1669 = "00631L","00631L","00635U"))</f>
        <v>00631L</v>
      </c>
      <c r="AL1669" s="73">
        <f t="shared" si="958"/>
        <v>1</v>
      </c>
      <c r="AM1669" s="72" t="str">
        <f t="shared" si="934"/>
        <v>00631L</v>
      </c>
      <c r="AN1669" s="73">
        <f t="shared" si="959"/>
        <v>1</v>
      </c>
      <c r="AO1669" s="74" t="str">
        <f t="shared" si="965"/>
        <v>00635U</v>
      </c>
      <c r="AP1669" s="20">
        <f t="shared" si="960"/>
        <v>0</v>
      </c>
      <c r="AQ1669" s="74" t="str">
        <f t="shared" si="938"/>
        <v>00631L</v>
      </c>
      <c r="AR1669" s="20">
        <f t="shared" si="961"/>
        <v>1</v>
      </c>
      <c r="AS1669" s="74" t="str">
        <f t="shared" ref="AS1669:AS1732" si="969">IF(BA1669&gt;BD1669,IF(BF1669&lt;0.2,"00631L","00635U"),"00635U")</f>
        <v>00631L</v>
      </c>
      <c r="AT1669" s="20">
        <f t="shared" si="962"/>
        <v>1</v>
      </c>
      <c r="AU1669" s="74" t="str">
        <f t="shared" si="952"/>
        <v>00635U</v>
      </c>
      <c r="AV1669" s="20">
        <f t="shared" si="963"/>
        <v>0</v>
      </c>
      <c r="AW1669" s="74" t="str">
        <f t="shared" si="953"/>
        <v>00635U</v>
      </c>
      <c r="AX1669" s="20">
        <f t="shared" si="954"/>
        <v>0</v>
      </c>
      <c r="AY1669" s="20">
        <f t="shared" si="964"/>
        <v>1</v>
      </c>
      <c r="AZ1669" s="57">
        <v>43888</v>
      </c>
      <c r="BA1669" s="75">
        <v>23.25</v>
      </c>
      <c r="BB1669" s="90">
        <v>23.412500000000001</v>
      </c>
      <c r="BC1669" s="76">
        <f t="shared" si="935"/>
        <v>22.282291666666659</v>
      </c>
      <c r="BD1669" s="76">
        <f t="shared" si="936"/>
        <v>22.322083333333321</v>
      </c>
      <c r="BE1669" s="77">
        <f t="shared" si="942"/>
        <v>5.072226637370901E-2</v>
      </c>
      <c r="BF1669" s="77">
        <f t="shared" ref="BF1669:BF1732" si="970">(BA1669-BD1669)/BD1669</f>
        <v>4.1569447296213216E-2</v>
      </c>
    </row>
    <row r="1670" spans="1:58" s="23" customFormat="1" ht="15.75" customHeight="1" x14ac:dyDescent="0.4">
      <c r="A1670" s="57">
        <v>43886</v>
      </c>
      <c r="B1670" s="112">
        <v>22.225000000000001</v>
      </c>
      <c r="C1670" s="112">
        <v>20.875</v>
      </c>
      <c r="D1670" s="112">
        <v>19.574999999999999</v>
      </c>
      <c r="E1670" s="112">
        <v>19.274999999999999</v>
      </c>
      <c r="F1670" s="112">
        <v>19.074999999999999</v>
      </c>
      <c r="G1670" s="112">
        <v>18.975000000000001</v>
      </c>
      <c r="H1670" s="113">
        <v>19.074999999999999</v>
      </c>
      <c r="I1670" s="90">
        <f t="shared" si="955"/>
        <v>21.887500000000003</v>
      </c>
      <c r="J1670" s="90">
        <f t="shared" si="956"/>
        <v>20.55</v>
      </c>
      <c r="K1670" s="114">
        <v>15</v>
      </c>
      <c r="L1670" s="115">
        <v>0.05</v>
      </c>
      <c r="M1670" s="90">
        <v>36.35</v>
      </c>
      <c r="N1670" s="90">
        <v>27.85</v>
      </c>
      <c r="O1670" s="90">
        <v>23.86</v>
      </c>
      <c r="P1670" s="90">
        <v>21.88</v>
      </c>
      <c r="Q1670" s="90">
        <v>20.86</v>
      </c>
      <c r="R1670" s="63">
        <f t="shared" si="944"/>
        <v>-18.460000000000008</v>
      </c>
      <c r="S1670" s="64">
        <f t="shared" si="943"/>
        <v>0.11266480223731523</v>
      </c>
      <c r="T1670" s="65">
        <f t="shared" si="937"/>
        <v>1.3052064631956912</v>
      </c>
      <c r="U1670" s="65">
        <f t="shared" si="937"/>
        <v>1.1672254819782062</v>
      </c>
      <c r="V1670" s="65">
        <f t="shared" si="945"/>
        <v>1.2728519195612433</v>
      </c>
      <c r="W1670" s="65">
        <f t="shared" si="946"/>
        <v>1.3350910834132312</v>
      </c>
      <c r="X1670" s="61">
        <f t="shared" si="957"/>
        <v>-6.0742407199100172E-2</v>
      </c>
      <c r="Y1670" s="66">
        <f t="shared" si="947"/>
        <v>-1.037613488975353E-2</v>
      </c>
      <c r="Z1670" s="61">
        <f t="shared" si="948"/>
        <v>-6.1107938320959544E-2</v>
      </c>
      <c r="AA1670" s="67">
        <f t="shared" si="949"/>
        <v>21.887500000000003</v>
      </c>
      <c r="AB1670" s="68">
        <f t="shared" si="950"/>
        <v>-0.20197486535008977</v>
      </c>
      <c r="AC1670" s="69">
        <f t="shared" si="951"/>
        <v>-0.2140933572710951</v>
      </c>
      <c r="AD1670" s="70">
        <f>_xlfn.PERCENTILE.EXC(AC1670:$AC$5675,0.5)</f>
        <v>8.7702709887838182E-2</v>
      </c>
      <c r="AE1670" s="70">
        <f>_xlfn.PERCENTILE.EXC($AC1670:AC$5675,0.35)</f>
        <v>5.0844331260231551E-2</v>
      </c>
      <c r="AF1670" s="71">
        <f t="shared" si="939"/>
        <v>5.7530869993896484E-2</v>
      </c>
      <c r="AG1670" s="70">
        <f t="shared" si="940"/>
        <v>-0.20728949349179193</v>
      </c>
      <c r="AH1670" s="70">
        <f t="shared" si="941"/>
        <v>-0.25751148881600772</v>
      </c>
      <c r="AI1670" s="61" t="str">
        <f t="shared" si="966"/>
        <v>Safety</v>
      </c>
      <c r="AJ1670" s="68" t="str">
        <f t="shared" si="967"/>
        <v>Safety</v>
      </c>
      <c r="AK1670" s="72" t="str">
        <f t="shared" si="968"/>
        <v>00631L</v>
      </c>
      <c r="AL1670" s="73">
        <f t="shared" si="958"/>
        <v>1</v>
      </c>
      <c r="AM1670" s="72" t="str">
        <f t="shared" ref="AM1670:AM1733" si="971">IF(AO1670&lt;&gt;AQ1670,AM1671,AO1670)</f>
        <v>00631L</v>
      </c>
      <c r="AN1670" s="73">
        <f t="shared" si="959"/>
        <v>1</v>
      </c>
      <c r="AO1670" s="74" t="str">
        <f t="shared" si="965"/>
        <v>00635U</v>
      </c>
      <c r="AP1670" s="20">
        <f t="shared" si="960"/>
        <v>0</v>
      </c>
      <c r="AQ1670" s="74" t="str">
        <f t="shared" si="938"/>
        <v>00631L</v>
      </c>
      <c r="AR1670" s="20">
        <f t="shared" si="961"/>
        <v>1</v>
      </c>
      <c r="AS1670" s="74" t="str">
        <f t="shared" si="969"/>
        <v>00631L</v>
      </c>
      <c r="AT1670" s="20">
        <f t="shared" si="962"/>
        <v>1</v>
      </c>
      <c r="AU1670" s="74" t="str">
        <f t="shared" si="952"/>
        <v>Cash</v>
      </c>
      <c r="AV1670" s="20">
        <f t="shared" si="963"/>
        <v>0</v>
      </c>
      <c r="AW1670" s="74" t="str">
        <f t="shared" si="953"/>
        <v>00635U</v>
      </c>
      <c r="AX1670" s="20">
        <f t="shared" si="954"/>
        <v>0</v>
      </c>
      <c r="AY1670" s="20">
        <f t="shared" si="964"/>
        <v>1</v>
      </c>
      <c r="AZ1670" s="57">
        <v>43887</v>
      </c>
      <c r="BA1670" s="75">
        <v>23.35</v>
      </c>
      <c r="BB1670" s="90">
        <v>23.262499999999999</v>
      </c>
      <c r="BC1670" s="76">
        <f t="shared" ref="BC1670:BC1733" si="972">AVERAGE(BB1670:BB1729)</f>
        <v>22.239583333333325</v>
      </c>
      <c r="BD1670" s="76">
        <f t="shared" ref="BD1670:BD1733" si="973">AVERAGE(BA1670,BB1670:BB1728)</f>
        <v>22.281249999999993</v>
      </c>
      <c r="BE1670" s="77">
        <f t="shared" si="942"/>
        <v>4.599531615925094E-2</v>
      </c>
      <c r="BF1670" s="77">
        <f t="shared" si="970"/>
        <v>4.7966339410940091E-2</v>
      </c>
    </row>
    <row r="1671" spans="1:58" s="23" customFormat="1" ht="15.75" customHeight="1" x14ac:dyDescent="0.4">
      <c r="A1671" s="57">
        <v>43885</v>
      </c>
      <c r="B1671" s="112">
        <v>20.074999999999999</v>
      </c>
      <c r="C1671" s="112">
        <v>19.375</v>
      </c>
      <c r="D1671" s="112">
        <v>18.425000000000001</v>
      </c>
      <c r="E1671" s="112">
        <v>18.375</v>
      </c>
      <c r="F1671" s="112">
        <v>18.375</v>
      </c>
      <c r="G1671" s="112">
        <v>18.324999999999999</v>
      </c>
      <c r="H1671" s="113">
        <v>18.45</v>
      </c>
      <c r="I1671" s="90">
        <f t="shared" si="955"/>
        <v>19.934999999999999</v>
      </c>
      <c r="J1671" s="90">
        <f t="shared" si="956"/>
        <v>19.184999999999999</v>
      </c>
      <c r="K1671" s="114">
        <v>16</v>
      </c>
      <c r="L1671" s="115">
        <v>0.05</v>
      </c>
      <c r="M1671" s="90">
        <v>31.9</v>
      </c>
      <c r="N1671" s="90">
        <v>25.03</v>
      </c>
      <c r="O1671" s="90">
        <v>21.92</v>
      </c>
      <c r="P1671" s="90">
        <v>20.48</v>
      </c>
      <c r="Q1671" s="90">
        <v>19.899999999999999</v>
      </c>
      <c r="R1671" s="63">
        <f t="shared" si="944"/>
        <v>-14.529999999999994</v>
      </c>
      <c r="S1671" s="64">
        <f t="shared" si="943"/>
        <v>0.46545667447306815</v>
      </c>
      <c r="T1671" s="65">
        <f t="shared" si="937"/>
        <v>1.2744706352377146</v>
      </c>
      <c r="U1671" s="65">
        <f t="shared" si="937"/>
        <v>1.1418795620437956</v>
      </c>
      <c r="V1671" s="65">
        <f t="shared" si="945"/>
        <v>1.22216796875</v>
      </c>
      <c r="W1671" s="65">
        <f t="shared" si="946"/>
        <v>1.2577889447236181</v>
      </c>
      <c r="X1671" s="61">
        <f t="shared" si="957"/>
        <v>-3.4869240348692369E-2</v>
      </c>
      <c r="Y1671" s="66">
        <f t="shared" si="947"/>
        <v>4.0816326530611858E-3</v>
      </c>
      <c r="Z1671" s="61">
        <f t="shared" si="948"/>
        <v>-3.7622272385252072E-2</v>
      </c>
      <c r="AA1671" s="67">
        <f t="shared" si="949"/>
        <v>19.934999999999999</v>
      </c>
      <c r="AB1671" s="68">
        <f t="shared" si="950"/>
        <v>-0.19796244506592095</v>
      </c>
      <c r="AC1671" s="69">
        <f t="shared" si="951"/>
        <v>-0.20355573312025579</v>
      </c>
      <c r="AD1671" s="70">
        <f>_xlfn.PERCENTILE.EXC(AC1671:$AC$5675,0.5)</f>
        <v>8.7762962962963029E-2</v>
      </c>
      <c r="AE1671" s="70">
        <f>_xlfn.PERCENTILE.EXC($AC1671:AC$5675,0.35)</f>
        <v>5.0890079690939269E-2</v>
      </c>
      <c r="AF1671" s="71">
        <f t="shared" si="939"/>
        <v>5.7925704545056994E-2</v>
      </c>
      <c r="AG1671" s="70">
        <f t="shared" si="940"/>
        <v>-0.20599742623629377</v>
      </c>
      <c r="AH1671" s="70">
        <f t="shared" si="941"/>
        <v>-0.25751148881600772</v>
      </c>
      <c r="AI1671" s="61" t="str">
        <f t="shared" si="966"/>
        <v>Safety</v>
      </c>
      <c r="AJ1671" s="68" t="str">
        <f t="shared" si="967"/>
        <v>Safety</v>
      </c>
      <c r="AK1671" s="72" t="str">
        <f t="shared" si="968"/>
        <v>00631L</v>
      </c>
      <c r="AL1671" s="73">
        <f t="shared" si="958"/>
        <v>1</v>
      </c>
      <c r="AM1671" s="72" t="str">
        <f t="shared" si="971"/>
        <v>00631L</v>
      </c>
      <c r="AN1671" s="73">
        <f t="shared" si="959"/>
        <v>1</v>
      </c>
      <c r="AO1671" s="74" t="str">
        <f t="shared" si="965"/>
        <v>00635U</v>
      </c>
      <c r="AP1671" s="20">
        <f t="shared" si="960"/>
        <v>0</v>
      </c>
      <c r="AQ1671" s="74" t="str">
        <f t="shared" si="938"/>
        <v>00631L</v>
      </c>
      <c r="AR1671" s="20">
        <f t="shared" si="961"/>
        <v>1</v>
      </c>
      <c r="AS1671" s="74" t="str">
        <f t="shared" si="969"/>
        <v>00631L</v>
      </c>
      <c r="AT1671" s="20">
        <f t="shared" si="962"/>
        <v>1</v>
      </c>
      <c r="AU1671" s="74" t="str">
        <f t="shared" si="952"/>
        <v>00635U</v>
      </c>
      <c r="AV1671" s="20">
        <f t="shared" si="963"/>
        <v>0</v>
      </c>
      <c r="AW1671" s="74" t="str">
        <f t="shared" si="953"/>
        <v>00635U</v>
      </c>
      <c r="AX1671" s="20">
        <f t="shared" si="954"/>
        <v>0</v>
      </c>
      <c r="AY1671" s="20">
        <f t="shared" si="964"/>
        <v>1</v>
      </c>
      <c r="AZ1671" s="57">
        <v>43886</v>
      </c>
      <c r="BA1671" s="75">
        <v>23.3</v>
      </c>
      <c r="BB1671" s="90">
        <v>23.225000000000001</v>
      </c>
      <c r="BC1671" s="76">
        <f t="shared" si="972"/>
        <v>22.201041666666658</v>
      </c>
      <c r="BD1671" s="76">
        <f t="shared" si="973"/>
        <v>22.240208333333324</v>
      </c>
      <c r="BE1671" s="77">
        <f t="shared" si="942"/>
        <v>4.6122085112373208E-2</v>
      </c>
      <c r="BF1671" s="77">
        <f t="shared" si="970"/>
        <v>4.7652056616676326E-2</v>
      </c>
    </row>
    <row r="1672" spans="1:58" s="23" customFormat="1" ht="15.75" customHeight="1" x14ac:dyDescent="0.4">
      <c r="A1672" s="57">
        <v>43882</v>
      </c>
      <c r="B1672" s="112">
        <v>16.925000000000001</v>
      </c>
      <c r="C1672" s="112">
        <v>17.324999999999999</v>
      </c>
      <c r="D1672" s="112">
        <v>17.175000000000001</v>
      </c>
      <c r="E1672" s="112">
        <v>17.375</v>
      </c>
      <c r="F1672" s="112">
        <v>17.524999999999999</v>
      </c>
      <c r="G1672" s="112">
        <v>17.574999999999999</v>
      </c>
      <c r="H1672" s="113">
        <v>17.774999999999999</v>
      </c>
      <c r="I1672" s="90">
        <f t="shared" si="955"/>
        <v>16.984999999999999</v>
      </c>
      <c r="J1672" s="90">
        <f t="shared" si="956"/>
        <v>17.302499999999998</v>
      </c>
      <c r="K1672" s="114">
        <v>17</v>
      </c>
      <c r="L1672" s="115">
        <v>0.05</v>
      </c>
      <c r="M1672" s="90">
        <v>15.77</v>
      </c>
      <c r="N1672" s="90">
        <v>17.079999999999998</v>
      </c>
      <c r="O1672" s="90">
        <v>17.61</v>
      </c>
      <c r="P1672" s="90">
        <v>17.920000000000002</v>
      </c>
      <c r="Q1672" s="90">
        <v>18.329999999999998</v>
      </c>
      <c r="R1672" s="63">
        <f t="shared" si="944"/>
        <v>2.6800000000000068</v>
      </c>
      <c r="S1672" s="64">
        <f t="shared" si="943"/>
        <v>9.7686375321336616E-2</v>
      </c>
      <c r="T1672" s="65">
        <f t="shared" si="937"/>
        <v>0.92330210772833732</v>
      </c>
      <c r="U1672" s="65">
        <f t="shared" si="937"/>
        <v>0.96990346394094262</v>
      </c>
      <c r="V1672" s="65">
        <f t="shared" si="945"/>
        <v>0.95312499999999978</v>
      </c>
      <c r="W1672" s="65">
        <f t="shared" si="946"/>
        <v>0.93180578286961269</v>
      </c>
      <c r="X1672" s="61">
        <f t="shared" si="957"/>
        <v>2.3633677991137286E-2</v>
      </c>
      <c r="Y1672" s="66">
        <f t="shared" si="947"/>
        <v>2.3021582733812867E-2</v>
      </c>
      <c r="Z1672" s="61">
        <f t="shared" si="948"/>
        <v>1.8692964380335533E-2</v>
      </c>
      <c r="AA1672" s="67">
        <f t="shared" si="949"/>
        <v>16.984999999999999</v>
      </c>
      <c r="AB1672" s="68">
        <f t="shared" si="950"/>
        <v>-9.0749414519904915E-3</v>
      </c>
      <c r="AC1672" s="69">
        <f t="shared" si="951"/>
        <v>-5.5620608899296766E-3</v>
      </c>
      <c r="AD1672" s="70">
        <f>_xlfn.PERCENTILE.EXC(AC1672:$AC$5675,0.5)</f>
        <v>8.7766229115946837E-2</v>
      </c>
      <c r="AE1672" s="70">
        <f>_xlfn.PERCENTILE.EXC($AC1672:AC$5675,0.35)</f>
        <v>5.0977841721315975E-2</v>
      </c>
      <c r="AF1672" s="71">
        <f t="shared" si="939"/>
        <v>5.8461476870519197E-2</v>
      </c>
      <c r="AG1672" s="70">
        <f t="shared" si="940"/>
        <v>-0.2059624089820791</v>
      </c>
      <c r="AH1672" s="70">
        <f t="shared" si="941"/>
        <v>-0.25751148881600772</v>
      </c>
      <c r="AI1672" s="61" t="str">
        <f t="shared" si="966"/>
        <v>Safety</v>
      </c>
      <c r="AJ1672" s="68" t="str">
        <f t="shared" si="967"/>
        <v>Safety</v>
      </c>
      <c r="AK1672" s="72" t="str">
        <f t="shared" si="968"/>
        <v>00631L</v>
      </c>
      <c r="AL1672" s="73">
        <f t="shared" si="958"/>
        <v>1</v>
      </c>
      <c r="AM1672" s="72" t="str">
        <f t="shared" si="971"/>
        <v>00631L</v>
      </c>
      <c r="AN1672" s="73">
        <f t="shared" si="959"/>
        <v>1</v>
      </c>
      <c r="AO1672" s="74" t="str">
        <f t="shared" si="965"/>
        <v>00635U</v>
      </c>
      <c r="AP1672" s="20">
        <f t="shared" si="960"/>
        <v>0</v>
      </c>
      <c r="AQ1672" s="74" t="str">
        <f t="shared" si="938"/>
        <v>00631L</v>
      </c>
      <c r="AR1672" s="20">
        <f t="shared" si="961"/>
        <v>1</v>
      </c>
      <c r="AS1672" s="74" t="str">
        <f t="shared" si="969"/>
        <v>00631L</v>
      </c>
      <c r="AT1672" s="20">
        <f t="shared" si="962"/>
        <v>1</v>
      </c>
      <c r="AU1672" s="74" t="str">
        <f t="shared" si="952"/>
        <v>00635U</v>
      </c>
      <c r="AV1672" s="20">
        <f t="shared" si="963"/>
        <v>0</v>
      </c>
      <c r="AW1672" s="74" t="str">
        <f t="shared" si="953"/>
        <v>00635U</v>
      </c>
      <c r="AX1672" s="20">
        <f t="shared" si="954"/>
        <v>0</v>
      </c>
      <c r="AY1672" s="20">
        <f t="shared" si="964"/>
        <v>1</v>
      </c>
      <c r="AZ1672" s="57">
        <v>43885</v>
      </c>
      <c r="BA1672" s="75">
        <v>23.33</v>
      </c>
      <c r="BB1672" s="90">
        <v>22.925000000000001</v>
      </c>
      <c r="BC1672" s="76">
        <f t="shared" si="972"/>
        <v>22.161874999999991</v>
      </c>
      <c r="BD1672" s="76">
        <f t="shared" si="973"/>
        <v>22.202791666666659</v>
      </c>
      <c r="BE1672" s="77">
        <f t="shared" si="942"/>
        <v>3.4434135198398587E-2</v>
      </c>
      <c r="BF1672" s="77">
        <f t="shared" si="970"/>
        <v>5.0768765939718817E-2</v>
      </c>
    </row>
    <row r="1673" spans="1:58" s="23" customFormat="1" ht="15.75" customHeight="1" x14ac:dyDescent="0.4">
      <c r="A1673" s="57">
        <v>43881</v>
      </c>
      <c r="B1673" s="112">
        <v>16.074999999999999</v>
      </c>
      <c r="C1673" s="112">
        <v>16.824999999999999</v>
      </c>
      <c r="D1673" s="112">
        <v>16.824999999999999</v>
      </c>
      <c r="E1673" s="112">
        <v>17.175000000000001</v>
      </c>
      <c r="F1673" s="112">
        <v>17.324999999999999</v>
      </c>
      <c r="G1673" s="112">
        <v>17.375</v>
      </c>
      <c r="H1673" s="113">
        <v>17.574999999999999</v>
      </c>
      <c r="I1673" s="90">
        <f t="shared" si="955"/>
        <v>16.149999999999999</v>
      </c>
      <c r="J1673" s="90">
        <f t="shared" si="956"/>
        <v>16.824999999999999</v>
      </c>
      <c r="K1673" s="114">
        <v>18</v>
      </c>
      <c r="L1673" s="115">
        <v>0.05</v>
      </c>
      <c r="M1673" s="90">
        <v>13.86</v>
      </c>
      <c r="N1673" s="90">
        <v>15.56</v>
      </c>
      <c r="O1673" s="90">
        <v>16.600000000000001</v>
      </c>
      <c r="P1673" s="90">
        <v>17.239999999999998</v>
      </c>
      <c r="Q1673" s="90">
        <v>17.86</v>
      </c>
      <c r="R1673" s="63">
        <f t="shared" si="944"/>
        <v>4.4200000000000017</v>
      </c>
      <c r="S1673" s="64">
        <f t="shared" si="943"/>
        <v>8.2058414464534046E-2</v>
      </c>
      <c r="T1673" s="65">
        <f t="shared" ref="T1673:U1736" si="974">M1673/N1673</f>
        <v>0.89074550128534702</v>
      </c>
      <c r="U1673" s="65">
        <f t="shared" si="974"/>
        <v>0.9373493975903614</v>
      </c>
      <c r="V1673" s="65">
        <f t="shared" si="945"/>
        <v>0.90255220417633419</v>
      </c>
      <c r="W1673" s="65">
        <f t="shared" si="946"/>
        <v>0.87122060470324758</v>
      </c>
      <c r="X1673" s="61">
        <f t="shared" si="957"/>
        <v>4.6656298600311043E-2</v>
      </c>
      <c r="Y1673" s="66">
        <f t="shared" si="947"/>
        <v>2.3289665211062509E-2</v>
      </c>
      <c r="Z1673" s="61">
        <f t="shared" si="948"/>
        <v>4.1795665634674968E-2</v>
      </c>
      <c r="AA1673" s="67">
        <f t="shared" si="949"/>
        <v>16.149999999999999</v>
      </c>
      <c r="AB1673" s="68">
        <f t="shared" si="950"/>
        <v>3.3097686375321261E-2</v>
      </c>
      <c r="AC1673" s="69">
        <f t="shared" si="951"/>
        <v>3.791773778920296E-2</v>
      </c>
      <c r="AD1673" s="70">
        <f>_xlfn.PERCENTILE.EXC(AC1673:$AC$5675,0.5)</f>
        <v>8.7769495268930631E-2</v>
      </c>
      <c r="AE1673" s="70">
        <f>_xlfn.PERCENTILE.EXC($AC1673:AC$5675,0.35)</f>
        <v>5.1033953977013477E-2</v>
      </c>
      <c r="AF1673" s="71">
        <f t="shared" si="939"/>
        <v>5.9183389646328549E-2</v>
      </c>
      <c r="AG1673" s="70">
        <f t="shared" si="940"/>
        <v>-0.2059624089820791</v>
      </c>
      <c r="AH1673" s="70">
        <f t="shared" si="941"/>
        <v>-0.25751148881600772</v>
      </c>
      <c r="AI1673" s="61" t="str">
        <f t="shared" si="966"/>
        <v>Safety</v>
      </c>
      <c r="AJ1673" s="68" t="str">
        <f t="shared" si="967"/>
        <v>Safety</v>
      </c>
      <c r="AK1673" s="72" t="str">
        <f t="shared" si="968"/>
        <v>00631L</v>
      </c>
      <c r="AL1673" s="73">
        <f t="shared" si="958"/>
        <v>1</v>
      </c>
      <c r="AM1673" s="72" t="str">
        <f t="shared" si="971"/>
        <v>00631L</v>
      </c>
      <c r="AN1673" s="73">
        <f t="shared" si="959"/>
        <v>1</v>
      </c>
      <c r="AO1673" s="74" t="str">
        <f t="shared" si="965"/>
        <v>00635U</v>
      </c>
      <c r="AP1673" s="20">
        <f t="shared" si="960"/>
        <v>0</v>
      </c>
      <c r="AQ1673" s="74" t="str">
        <f t="shared" si="938"/>
        <v>00631L</v>
      </c>
      <c r="AR1673" s="20">
        <f t="shared" si="961"/>
        <v>1</v>
      </c>
      <c r="AS1673" s="74" t="str">
        <f t="shared" si="969"/>
        <v>00631L</v>
      </c>
      <c r="AT1673" s="20">
        <f t="shared" si="962"/>
        <v>1</v>
      </c>
      <c r="AU1673" s="74" t="str">
        <f t="shared" si="952"/>
        <v>00635U</v>
      </c>
      <c r="AV1673" s="20">
        <f t="shared" si="963"/>
        <v>0</v>
      </c>
      <c r="AW1673" s="74" t="str">
        <f t="shared" si="953"/>
        <v>00635U</v>
      </c>
      <c r="AX1673" s="20">
        <f t="shared" si="954"/>
        <v>0</v>
      </c>
      <c r="AY1673" s="20">
        <f t="shared" si="964"/>
        <v>1</v>
      </c>
      <c r="AZ1673" s="57">
        <v>43882</v>
      </c>
      <c r="BA1673" s="75">
        <v>23.09</v>
      </c>
      <c r="BB1673" s="90">
        <v>23.012499999999999</v>
      </c>
      <c r="BC1673" s="76">
        <f t="shared" si="972"/>
        <v>22.125624999999992</v>
      </c>
      <c r="BD1673" s="76">
        <f t="shared" si="973"/>
        <v>22.164624999999994</v>
      </c>
      <c r="BE1673" s="77">
        <f t="shared" si="942"/>
        <v>4.00836134572473E-2</v>
      </c>
      <c r="BF1673" s="77">
        <f t="shared" si="970"/>
        <v>4.1750086004162322E-2</v>
      </c>
    </row>
    <row r="1674" spans="1:58" s="23" customFormat="1" ht="15.75" customHeight="1" x14ac:dyDescent="0.4">
      <c r="A1674" s="57">
        <v>43880</v>
      </c>
      <c r="B1674" s="112">
        <v>15.375</v>
      </c>
      <c r="C1674" s="112">
        <v>16.324999999999999</v>
      </c>
      <c r="D1674" s="112">
        <v>16.524999999999999</v>
      </c>
      <c r="E1674" s="112">
        <v>16.925000000000001</v>
      </c>
      <c r="F1674" s="112">
        <v>17.125</v>
      </c>
      <c r="G1674" s="112">
        <v>17.225000000000001</v>
      </c>
      <c r="H1674" s="113">
        <v>17.375</v>
      </c>
      <c r="I1674" s="90">
        <f t="shared" si="955"/>
        <v>15.422499999999999</v>
      </c>
      <c r="J1674" s="90">
        <f t="shared" si="956"/>
        <v>16.335000000000001</v>
      </c>
      <c r="K1674" s="114">
        <v>19</v>
      </c>
      <c r="L1674" s="115">
        <v>0.05</v>
      </c>
      <c r="M1674" s="90">
        <v>11.88</v>
      </c>
      <c r="N1674" s="90">
        <v>14.38</v>
      </c>
      <c r="O1674" s="90">
        <v>15.82</v>
      </c>
      <c r="P1674" s="90">
        <v>16.760000000000002</v>
      </c>
      <c r="Q1674" s="90">
        <v>17.559999999999999</v>
      </c>
      <c r="R1674" s="63">
        <f t="shared" si="944"/>
        <v>6.3199999999999967</v>
      </c>
      <c r="S1674" s="64">
        <f t="shared" si="943"/>
        <v>-3.0343897505057268E-2</v>
      </c>
      <c r="T1674" s="65">
        <f t="shared" si="974"/>
        <v>0.82614742698191934</v>
      </c>
      <c r="U1674" s="65">
        <f t="shared" si="974"/>
        <v>0.90897597977243993</v>
      </c>
      <c r="V1674" s="65">
        <f t="shared" si="945"/>
        <v>0.85799522673031026</v>
      </c>
      <c r="W1674" s="65">
        <f t="shared" si="946"/>
        <v>0.81890660592255138</v>
      </c>
      <c r="X1674" s="61">
        <f t="shared" si="957"/>
        <v>6.1788617886178815E-2</v>
      </c>
      <c r="Y1674" s="66">
        <f t="shared" si="947"/>
        <v>2.6587887740029501E-2</v>
      </c>
      <c r="Z1674" s="61">
        <f t="shared" si="948"/>
        <v>5.9166801750689023E-2</v>
      </c>
      <c r="AA1674" s="67">
        <f t="shared" si="949"/>
        <v>15.422499999999999</v>
      </c>
      <c r="AB1674" s="68">
        <f t="shared" si="950"/>
        <v>6.9193324061196049E-2</v>
      </c>
      <c r="AC1674" s="69">
        <f t="shared" si="951"/>
        <v>7.2496522948539546E-2</v>
      </c>
      <c r="AD1674" s="70">
        <f>_xlfn.PERCENTILE.EXC(AC1674:$AC$5675,0.5)</f>
        <v>8.7779068416657988E-2</v>
      </c>
      <c r="AE1674" s="70">
        <f>_xlfn.PERCENTILE.EXC($AC1674:AC$5675,0.35)</f>
        <v>5.1067749116952985E-2</v>
      </c>
      <c r="AF1674" s="71">
        <f t="shared" si="939"/>
        <v>5.9587459046996534E-2</v>
      </c>
      <c r="AG1674" s="70">
        <f t="shared" si="940"/>
        <v>-0.2059624089820791</v>
      </c>
      <c r="AH1674" s="70">
        <f t="shared" si="941"/>
        <v>-0.25751148881600772</v>
      </c>
      <c r="AI1674" s="61" t="str">
        <f t="shared" si="966"/>
        <v>Safety</v>
      </c>
      <c r="AJ1674" s="68" t="str">
        <f t="shared" si="967"/>
        <v>Short VOL</v>
      </c>
      <c r="AK1674" s="72" t="str">
        <f t="shared" si="968"/>
        <v>00631L</v>
      </c>
      <c r="AL1674" s="73">
        <f t="shared" si="958"/>
        <v>1</v>
      </c>
      <c r="AM1674" s="72" t="str">
        <f t="shared" si="971"/>
        <v>00631L</v>
      </c>
      <c r="AN1674" s="73">
        <f t="shared" si="959"/>
        <v>1</v>
      </c>
      <c r="AO1674" s="74" t="str">
        <f t="shared" si="965"/>
        <v>00631L</v>
      </c>
      <c r="AP1674" s="20">
        <f t="shared" si="960"/>
        <v>1</v>
      </c>
      <c r="AQ1674" s="74" t="str">
        <f t="shared" ref="AQ1674:AQ1737" si="975">IF(BB1674&gt;BC1674,IF(BE1674&lt;0.2,"00631L","00635U"),"00635U")</f>
        <v>00631L</v>
      </c>
      <c r="AR1674" s="20">
        <f t="shared" si="961"/>
        <v>1</v>
      </c>
      <c r="AS1674" s="74" t="str">
        <f t="shared" si="969"/>
        <v>00631L</v>
      </c>
      <c r="AT1674" s="20">
        <f t="shared" si="962"/>
        <v>1</v>
      </c>
      <c r="AU1674" s="74" t="str">
        <f t="shared" si="952"/>
        <v>00631L</v>
      </c>
      <c r="AV1674" s="20">
        <f t="shared" si="963"/>
        <v>1</v>
      </c>
      <c r="AW1674" s="74" t="str">
        <f t="shared" si="953"/>
        <v>00631L</v>
      </c>
      <c r="AX1674" s="20">
        <f t="shared" si="954"/>
        <v>1</v>
      </c>
      <c r="AY1674" s="20">
        <f t="shared" si="964"/>
        <v>0</v>
      </c>
      <c r="AZ1674" s="57">
        <v>43881</v>
      </c>
      <c r="BA1674" s="75">
        <v>22.96</v>
      </c>
      <c r="BB1674" s="90">
        <v>23.012499999999999</v>
      </c>
      <c r="BC1674" s="76">
        <f t="shared" si="972"/>
        <v>22.084374999999987</v>
      </c>
      <c r="BD1674" s="76">
        <f t="shared" si="973"/>
        <v>22.124749999999992</v>
      </c>
      <c r="BE1674" s="77">
        <f t="shared" si="942"/>
        <v>4.2026319513231082E-2</v>
      </c>
      <c r="BF1674" s="77">
        <f t="shared" si="970"/>
        <v>3.775183900383098E-2</v>
      </c>
    </row>
    <row r="1675" spans="1:58" s="23" customFormat="1" ht="15.75" customHeight="1" x14ac:dyDescent="0.4">
      <c r="A1675" s="57">
        <v>43879</v>
      </c>
      <c r="B1675" s="112">
        <v>14.875</v>
      </c>
      <c r="C1675" s="112">
        <v>15.824999999999999</v>
      </c>
      <c r="D1675" s="112">
        <v>16.524999999999999</v>
      </c>
      <c r="E1675" s="112">
        <v>16.675000000000001</v>
      </c>
      <c r="F1675" s="112">
        <v>17.024999999999999</v>
      </c>
      <c r="G1675" s="112">
        <v>17.225000000000001</v>
      </c>
      <c r="H1675" s="113">
        <v>17.274999999999999</v>
      </c>
      <c r="I1675" s="90">
        <f t="shared" si="955"/>
        <v>15.824999999999999</v>
      </c>
      <c r="J1675" s="90">
        <f t="shared" si="956"/>
        <v>16.524999999999999</v>
      </c>
      <c r="K1675" s="114">
        <v>0</v>
      </c>
      <c r="L1675" s="115">
        <v>5.2631578947368418E-2</v>
      </c>
      <c r="M1675" s="90">
        <v>13.02</v>
      </c>
      <c r="N1675" s="90">
        <v>14.83</v>
      </c>
      <c r="O1675" s="90">
        <v>16.100000000000001</v>
      </c>
      <c r="P1675" s="90">
        <v>16.86</v>
      </c>
      <c r="Q1675" s="90">
        <v>17.59</v>
      </c>
      <c r="R1675" s="63">
        <f t="shared" si="944"/>
        <v>5.1099999999999994</v>
      </c>
      <c r="S1675" s="64">
        <f t="shared" si="943"/>
        <v>8.4064327485380147E-2</v>
      </c>
      <c r="T1675" s="65">
        <f t="shared" si="974"/>
        <v>0.87795010114632499</v>
      </c>
      <c r="U1675" s="65">
        <f t="shared" si="974"/>
        <v>0.92111801242236013</v>
      </c>
      <c r="V1675" s="65">
        <f t="shared" si="945"/>
        <v>0.87959667852906287</v>
      </c>
      <c r="W1675" s="65">
        <f t="shared" si="946"/>
        <v>0.84309266628766344</v>
      </c>
      <c r="X1675" s="61">
        <f t="shared" si="957"/>
        <v>6.3865546218487348E-2</v>
      </c>
      <c r="Y1675" s="66">
        <f t="shared" si="947"/>
        <v>3.5982008995502121E-2</v>
      </c>
      <c r="Z1675" s="61">
        <f t="shared" si="948"/>
        <v>4.4233807266982582E-2</v>
      </c>
      <c r="AA1675" s="67">
        <f t="shared" si="949"/>
        <v>15.824999999999999</v>
      </c>
      <c r="AB1675" s="68">
        <f t="shared" si="950"/>
        <v>3.0343897505057268E-3</v>
      </c>
      <c r="AC1675" s="69">
        <f t="shared" si="951"/>
        <v>6.70937289278489E-2</v>
      </c>
      <c r="AD1675" s="70">
        <f>_xlfn.PERCENTILE.EXC(AC1675:$AC$5675,0.5)</f>
        <v>8.7788641564385345E-2</v>
      </c>
      <c r="AE1675" s="70">
        <f>_xlfn.PERCENTILE.EXC($AC1675:AC$5675,0.35)</f>
        <v>5.105072219848563E-2</v>
      </c>
      <c r="AF1675" s="71">
        <f t="shared" si="939"/>
        <v>5.9587459046996534E-2</v>
      </c>
      <c r="AG1675" s="70">
        <f t="shared" si="940"/>
        <v>-0.2059624089820791</v>
      </c>
      <c r="AH1675" s="70">
        <f t="shared" si="941"/>
        <v>-0.25751148881600772</v>
      </c>
      <c r="AI1675" s="61" t="str">
        <f t="shared" si="966"/>
        <v>Safety</v>
      </c>
      <c r="AJ1675" s="68" t="str">
        <f t="shared" si="967"/>
        <v>Short VOL</v>
      </c>
      <c r="AK1675" s="72" t="str">
        <f t="shared" si="968"/>
        <v>00631L</v>
      </c>
      <c r="AL1675" s="73">
        <f t="shared" si="958"/>
        <v>1</v>
      </c>
      <c r="AM1675" s="72" t="str">
        <f t="shared" si="971"/>
        <v>00631L</v>
      </c>
      <c r="AN1675" s="73">
        <f t="shared" si="959"/>
        <v>1</v>
      </c>
      <c r="AO1675" s="74" t="str">
        <f t="shared" si="965"/>
        <v>00631L</v>
      </c>
      <c r="AP1675" s="20">
        <f t="shared" si="960"/>
        <v>1</v>
      </c>
      <c r="AQ1675" s="74" t="str">
        <f t="shared" si="975"/>
        <v>00631L</v>
      </c>
      <c r="AR1675" s="20">
        <f t="shared" si="961"/>
        <v>1</v>
      </c>
      <c r="AS1675" s="74" t="str">
        <f t="shared" si="969"/>
        <v>00631L</v>
      </c>
      <c r="AT1675" s="20">
        <f t="shared" si="962"/>
        <v>1</v>
      </c>
      <c r="AU1675" s="74" t="str">
        <f t="shared" si="952"/>
        <v>00631L</v>
      </c>
      <c r="AV1675" s="20">
        <f t="shared" si="963"/>
        <v>1</v>
      </c>
      <c r="AW1675" s="74" t="str">
        <f t="shared" si="953"/>
        <v>00631L</v>
      </c>
      <c r="AX1675" s="20">
        <f t="shared" si="954"/>
        <v>1</v>
      </c>
      <c r="AY1675" s="20">
        <f t="shared" si="964"/>
        <v>0</v>
      </c>
      <c r="AZ1675" s="57">
        <v>43880</v>
      </c>
      <c r="BA1675" s="75">
        <v>22.92</v>
      </c>
      <c r="BB1675" s="90">
        <v>22.875</v>
      </c>
      <c r="BC1675" s="76">
        <f t="shared" si="972"/>
        <v>22.039166666666652</v>
      </c>
      <c r="BD1675" s="76">
        <f t="shared" si="973"/>
        <v>22.082833333333323</v>
      </c>
      <c r="BE1675" s="77">
        <f t="shared" si="942"/>
        <v>3.7924906416607472E-2</v>
      </c>
      <c r="BF1675" s="77">
        <f t="shared" si="970"/>
        <v>3.7910292308505678E-2</v>
      </c>
    </row>
    <row r="1676" spans="1:58" s="23" customFormat="1" ht="15.75" customHeight="1" x14ac:dyDescent="0.4">
      <c r="A1676" s="57">
        <v>43875</v>
      </c>
      <c r="B1676" s="112">
        <v>14.425000000000001</v>
      </c>
      <c r="C1676" s="112">
        <v>15.425000000000001</v>
      </c>
      <c r="D1676" s="112">
        <v>16.125</v>
      </c>
      <c r="E1676" s="112">
        <v>16.324999999999999</v>
      </c>
      <c r="F1676" s="112">
        <v>16.725000000000001</v>
      </c>
      <c r="G1676" s="112">
        <v>16.975000000000001</v>
      </c>
      <c r="H1676" s="113">
        <v>16.975000000000001</v>
      </c>
      <c r="I1676" s="90">
        <f t="shared" si="955"/>
        <v>15.372368421052633</v>
      </c>
      <c r="J1676" s="90">
        <f t="shared" si="956"/>
        <v>16.088157894736842</v>
      </c>
      <c r="K1676" s="114">
        <v>1</v>
      </c>
      <c r="L1676" s="115">
        <v>5.2631578947368418E-2</v>
      </c>
      <c r="M1676" s="90">
        <v>10.98</v>
      </c>
      <c r="N1676" s="90">
        <v>13.68</v>
      </c>
      <c r="O1676" s="90">
        <v>15.5</v>
      </c>
      <c r="P1676" s="90">
        <v>16.46</v>
      </c>
      <c r="Q1676" s="90">
        <v>17.37</v>
      </c>
      <c r="R1676" s="63">
        <f t="shared" si="944"/>
        <v>7.3000000000000007</v>
      </c>
      <c r="S1676" s="64">
        <f t="shared" si="943"/>
        <v>-3.3215547703180255E-2</v>
      </c>
      <c r="T1676" s="65">
        <f t="shared" si="974"/>
        <v>0.80263157894736847</v>
      </c>
      <c r="U1676" s="65">
        <f t="shared" si="974"/>
        <v>0.88258064516129031</v>
      </c>
      <c r="V1676" s="65">
        <f t="shared" si="945"/>
        <v>0.83110571081409468</v>
      </c>
      <c r="W1676" s="65">
        <f t="shared" si="946"/>
        <v>0.78756476683937815</v>
      </c>
      <c r="X1676" s="61">
        <f t="shared" si="957"/>
        <v>6.9324090121317156E-2</v>
      </c>
      <c r="Y1676" s="66">
        <f t="shared" si="947"/>
        <v>3.9816232771822488E-2</v>
      </c>
      <c r="Z1676" s="61">
        <f t="shared" si="948"/>
        <v>4.6563382692801414E-2</v>
      </c>
      <c r="AA1676" s="67">
        <f t="shared" si="949"/>
        <v>15.372368421052633</v>
      </c>
      <c r="AB1676" s="68">
        <f t="shared" si="950"/>
        <v>5.4459064327485457E-2</v>
      </c>
      <c r="AC1676" s="69">
        <f t="shared" si="951"/>
        <v>0.12371114188981235</v>
      </c>
      <c r="AD1676" s="70">
        <f>_xlfn.PERCENTILE.EXC(AC1676:$AC$5675,0.5)</f>
        <v>8.7791042430266003E-2</v>
      </c>
      <c r="AE1676" s="70">
        <f>_xlfn.PERCENTILE.EXC($AC1676:AC$5675,0.35)</f>
        <v>5.1031159273434781E-2</v>
      </c>
      <c r="AF1676" s="71">
        <f t="shared" si="939"/>
        <v>5.9587459046996534E-2</v>
      </c>
      <c r="AG1676" s="70">
        <f t="shared" si="940"/>
        <v>-0.2059624089820791</v>
      </c>
      <c r="AH1676" s="70">
        <f t="shared" si="941"/>
        <v>-0.25751148881600772</v>
      </c>
      <c r="AI1676" s="61" t="str">
        <f t="shared" si="966"/>
        <v>Short VOL</v>
      </c>
      <c r="AJ1676" s="68" t="str">
        <f t="shared" si="967"/>
        <v>Short VOL</v>
      </c>
      <c r="AK1676" s="72" t="str">
        <f t="shared" si="968"/>
        <v>00631L</v>
      </c>
      <c r="AL1676" s="73">
        <f t="shared" si="958"/>
        <v>1</v>
      </c>
      <c r="AM1676" s="72" t="str">
        <f t="shared" si="971"/>
        <v>00631L</v>
      </c>
      <c r="AN1676" s="73">
        <f t="shared" si="959"/>
        <v>1</v>
      </c>
      <c r="AO1676" s="74" t="str">
        <f t="shared" si="965"/>
        <v>00631L</v>
      </c>
      <c r="AP1676" s="20">
        <f t="shared" si="960"/>
        <v>1</v>
      </c>
      <c r="AQ1676" s="74" t="str">
        <f t="shared" si="975"/>
        <v>00631L</v>
      </c>
      <c r="AR1676" s="20">
        <f t="shared" si="961"/>
        <v>1</v>
      </c>
      <c r="AS1676" s="74" t="str">
        <f t="shared" si="969"/>
        <v>00631L</v>
      </c>
      <c r="AT1676" s="20">
        <f t="shared" si="962"/>
        <v>1</v>
      </c>
      <c r="AU1676" s="74" t="str">
        <f t="shared" si="952"/>
        <v>00631L</v>
      </c>
      <c r="AV1676" s="20">
        <f t="shared" si="963"/>
        <v>1</v>
      </c>
      <c r="AW1676" s="74" t="str">
        <f t="shared" si="953"/>
        <v>00631L</v>
      </c>
      <c r="AX1676" s="20">
        <f t="shared" si="954"/>
        <v>1</v>
      </c>
      <c r="AY1676" s="20">
        <f t="shared" si="964"/>
        <v>0</v>
      </c>
      <c r="AZ1676" s="57">
        <v>43879</v>
      </c>
      <c r="BA1676" s="75">
        <v>22.99</v>
      </c>
      <c r="BB1676" s="90">
        <v>23.237500000000001</v>
      </c>
      <c r="BC1676" s="76">
        <f t="shared" si="972"/>
        <v>21.999166666666657</v>
      </c>
      <c r="BD1676" s="76">
        <f t="shared" si="973"/>
        <v>22.041083333333322</v>
      </c>
      <c r="BE1676" s="77">
        <f t="shared" si="942"/>
        <v>5.62900109852651E-2</v>
      </c>
      <c r="BF1676" s="77">
        <f t="shared" si="970"/>
        <v>4.3052179074682957E-2</v>
      </c>
    </row>
    <row r="1677" spans="1:58" s="23" customFormat="1" ht="15.75" customHeight="1" x14ac:dyDescent="0.4">
      <c r="A1677" s="57">
        <v>43874</v>
      </c>
      <c r="B1677" s="112">
        <v>14.824999999999999</v>
      </c>
      <c r="C1677" s="112">
        <v>15.574999999999999</v>
      </c>
      <c r="D1677" s="112">
        <v>16.324999999999999</v>
      </c>
      <c r="E1677" s="112">
        <v>16.475000000000001</v>
      </c>
      <c r="F1677" s="112">
        <v>16.824999999999999</v>
      </c>
      <c r="G1677" s="112">
        <v>17.024999999999999</v>
      </c>
      <c r="H1677" s="113">
        <v>17.074999999999999</v>
      </c>
      <c r="I1677" s="90">
        <f t="shared" si="955"/>
        <v>15.496052631578946</v>
      </c>
      <c r="J1677" s="90">
        <f t="shared" si="956"/>
        <v>16.246052631578948</v>
      </c>
      <c r="K1677" s="114">
        <v>2</v>
      </c>
      <c r="L1677" s="115">
        <v>5.2631578947368418E-2</v>
      </c>
      <c r="M1677" s="90">
        <v>11.83</v>
      </c>
      <c r="N1677" s="90">
        <v>14.15</v>
      </c>
      <c r="O1677" s="90">
        <v>15.68</v>
      </c>
      <c r="P1677" s="90">
        <v>16.55</v>
      </c>
      <c r="Q1677" s="90">
        <v>17.46</v>
      </c>
      <c r="R1677" s="63">
        <f t="shared" si="944"/>
        <v>6.2500000000000036</v>
      </c>
      <c r="S1677" s="64">
        <f t="shared" si="943"/>
        <v>2.9839883551673954E-2</v>
      </c>
      <c r="T1677" s="65">
        <f t="shared" si="974"/>
        <v>0.83604240282685516</v>
      </c>
      <c r="U1677" s="65">
        <f t="shared" si="974"/>
        <v>0.90242346938775519</v>
      </c>
      <c r="V1677" s="65">
        <f t="shared" si="945"/>
        <v>0.85498489425981872</v>
      </c>
      <c r="W1677" s="65">
        <f t="shared" si="946"/>
        <v>0.81042382588774342</v>
      </c>
      <c r="X1677" s="61">
        <f t="shared" si="957"/>
        <v>5.0590219224283306E-2</v>
      </c>
      <c r="Y1677" s="66">
        <f t="shared" si="947"/>
        <v>3.6418816388467244E-2</v>
      </c>
      <c r="Z1677" s="61">
        <f t="shared" si="948"/>
        <v>4.8399422603379587E-2</v>
      </c>
      <c r="AA1677" s="67">
        <f t="shared" si="949"/>
        <v>15.496052631578948</v>
      </c>
      <c r="AB1677" s="68">
        <f t="shared" si="950"/>
        <v>4.7703180212014057E-2</v>
      </c>
      <c r="AC1677" s="69">
        <f t="shared" si="951"/>
        <v>9.5127394457876158E-2</v>
      </c>
      <c r="AD1677" s="70">
        <f>_xlfn.PERCENTILE.EXC(AC1677:$AC$5675,0.5)</f>
        <v>8.7788641564385345E-2</v>
      </c>
      <c r="AE1677" s="70">
        <f>_xlfn.PERCENTILE.EXC($AC1677:AC$5675,0.35)</f>
        <v>5.1011596348383932E-2</v>
      </c>
      <c r="AF1677" s="71">
        <f t="shared" si="939"/>
        <v>5.9183389646328549E-2</v>
      </c>
      <c r="AG1677" s="70">
        <f t="shared" si="940"/>
        <v>-0.2059624089820791</v>
      </c>
      <c r="AH1677" s="70">
        <f t="shared" si="941"/>
        <v>-0.25751148881600772</v>
      </c>
      <c r="AI1677" s="61" t="str">
        <f t="shared" si="966"/>
        <v>Short VOL</v>
      </c>
      <c r="AJ1677" s="68" t="str">
        <f t="shared" si="967"/>
        <v>Short VOL</v>
      </c>
      <c r="AK1677" s="72" t="str">
        <f t="shared" si="968"/>
        <v>00631L</v>
      </c>
      <c r="AL1677" s="73">
        <f t="shared" si="958"/>
        <v>1</v>
      </c>
      <c r="AM1677" s="72" t="str">
        <f t="shared" si="971"/>
        <v>00631L</v>
      </c>
      <c r="AN1677" s="73">
        <f t="shared" si="959"/>
        <v>1</v>
      </c>
      <c r="AO1677" s="74" t="str">
        <f t="shared" si="965"/>
        <v>00631L</v>
      </c>
      <c r="AP1677" s="20">
        <f t="shared" si="960"/>
        <v>1</v>
      </c>
      <c r="AQ1677" s="74" t="str">
        <f t="shared" si="975"/>
        <v>00631L</v>
      </c>
      <c r="AR1677" s="20">
        <f t="shared" si="961"/>
        <v>1</v>
      </c>
      <c r="AS1677" s="74" t="str">
        <f t="shared" si="969"/>
        <v>00631L</v>
      </c>
      <c r="AT1677" s="20">
        <f t="shared" si="962"/>
        <v>1</v>
      </c>
      <c r="AU1677" s="74" t="str">
        <f t="shared" si="952"/>
        <v>00631L</v>
      </c>
      <c r="AV1677" s="20">
        <f t="shared" si="963"/>
        <v>1</v>
      </c>
      <c r="AW1677" s="74" t="str">
        <f t="shared" si="953"/>
        <v>00631L</v>
      </c>
      <c r="AX1677" s="20">
        <f t="shared" si="954"/>
        <v>1</v>
      </c>
      <c r="AY1677" s="20">
        <f t="shared" si="964"/>
        <v>0</v>
      </c>
      <c r="AZ1677" s="57">
        <v>43875</v>
      </c>
      <c r="BA1677" s="75">
        <v>23.21</v>
      </c>
      <c r="BB1677" s="90">
        <v>23.3</v>
      </c>
      <c r="BC1677" s="76">
        <f t="shared" si="972"/>
        <v>21.95291666666666</v>
      </c>
      <c r="BD1677" s="76">
        <f t="shared" si="973"/>
        <v>21.998708333333319</v>
      </c>
      <c r="BE1677" s="77">
        <f t="shared" si="942"/>
        <v>6.1362385408165569E-2</v>
      </c>
      <c r="BF1677" s="77">
        <f t="shared" si="970"/>
        <v>5.5061944924797455E-2</v>
      </c>
    </row>
    <row r="1678" spans="1:58" s="23" customFormat="1" ht="15.75" customHeight="1" x14ac:dyDescent="0.4">
      <c r="A1678" s="57">
        <v>43873</v>
      </c>
      <c r="B1678" s="112">
        <v>14.475</v>
      </c>
      <c r="C1678" s="112">
        <v>15.324999999999999</v>
      </c>
      <c r="D1678" s="112">
        <v>16.125</v>
      </c>
      <c r="E1678" s="112">
        <v>16.274999999999999</v>
      </c>
      <c r="F1678" s="112">
        <v>16.675000000000001</v>
      </c>
      <c r="G1678" s="112">
        <v>16.925000000000001</v>
      </c>
      <c r="H1678" s="113">
        <v>16.975000000000001</v>
      </c>
      <c r="I1678" s="90">
        <f t="shared" si="955"/>
        <v>15.190789473684211</v>
      </c>
      <c r="J1678" s="90">
        <f t="shared" si="956"/>
        <v>15.998684210526315</v>
      </c>
      <c r="K1678" s="114">
        <v>3</v>
      </c>
      <c r="L1678" s="115">
        <v>5.2631578947368418E-2</v>
      </c>
      <c r="M1678" s="90">
        <v>10.84</v>
      </c>
      <c r="N1678" s="90">
        <v>13.74</v>
      </c>
      <c r="O1678" s="90">
        <v>15.36</v>
      </c>
      <c r="P1678" s="90">
        <v>16.34</v>
      </c>
      <c r="Q1678" s="90">
        <v>17.32</v>
      </c>
      <c r="R1678" s="63">
        <f t="shared" si="944"/>
        <v>7.120000000000001</v>
      </c>
      <c r="S1678" s="64">
        <f t="shared" si="943"/>
        <v>-9.4861660079051349E-2</v>
      </c>
      <c r="T1678" s="65">
        <f t="shared" si="974"/>
        <v>0.7889374090247453</v>
      </c>
      <c r="U1678" s="65">
        <f t="shared" si="974"/>
        <v>0.89453125</v>
      </c>
      <c r="V1678" s="65">
        <f t="shared" si="945"/>
        <v>0.84088127294981641</v>
      </c>
      <c r="W1678" s="65">
        <f t="shared" si="946"/>
        <v>0.79330254041570436</v>
      </c>
      <c r="X1678" s="61">
        <f t="shared" si="957"/>
        <v>5.8721934369602741E-2</v>
      </c>
      <c r="Y1678" s="66">
        <f t="shared" si="947"/>
        <v>4.301075268817222E-2</v>
      </c>
      <c r="Z1678" s="61">
        <f t="shared" si="948"/>
        <v>5.3183196188826297E-2</v>
      </c>
      <c r="AA1678" s="67">
        <f t="shared" si="949"/>
        <v>15.190789473684209</v>
      </c>
      <c r="AB1678" s="68">
        <f t="shared" si="950"/>
        <v>5.3493449781659347E-2</v>
      </c>
      <c r="AC1678" s="69">
        <f t="shared" si="951"/>
        <v>0.10558875354324662</v>
      </c>
      <c r="AD1678" s="70">
        <f>_xlfn.PERCENTILE.EXC(AC1678:$AC$5675,0.5)</f>
        <v>8.7779068416657988E-2</v>
      </c>
      <c r="AE1678" s="70">
        <f>_xlfn.PERCENTILE.EXC($AC1678:AC$5675,0.35)</f>
        <v>5.0964339870488769E-2</v>
      </c>
      <c r="AF1678" s="71">
        <f t="shared" ref="AF1678:AF1741" si="976">_xlfn.PERCENTILE.EXC($AC1678:$AC2678,0.28)</f>
        <v>5.9183389646328549E-2</v>
      </c>
      <c r="AG1678" s="70">
        <f t="shared" ref="AG1678:AG1741" si="977">_xlfn.PERCENTILE.EXC($AC1678:$AC2678,0.01)</f>
        <v>-0.2059624089820791</v>
      </c>
      <c r="AH1678" s="70">
        <f t="shared" ref="AH1678:AH1741" si="978">_xlfn.PERCENTILE.EXC($AC1678:$AC2678,0.005)</f>
        <v>-0.25751148881600772</v>
      </c>
      <c r="AI1678" s="61" t="str">
        <f t="shared" si="966"/>
        <v>Short VOL</v>
      </c>
      <c r="AJ1678" s="68" t="str">
        <f t="shared" si="967"/>
        <v>Short VOL</v>
      </c>
      <c r="AK1678" s="72" t="str">
        <f t="shared" si="968"/>
        <v>00631L</v>
      </c>
      <c r="AL1678" s="73">
        <f t="shared" si="958"/>
        <v>1</v>
      </c>
      <c r="AM1678" s="72" t="str">
        <f t="shared" si="971"/>
        <v>00631L</v>
      </c>
      <c r="AN1678" s="73">
        <f t="shared" si="959"/>
        <v>1</v>
      </c>
      <c r="AO1678" s="74" t="str">
        <f t="shared" si="965"/>
        <v>00631L</v>
      </c>
      <c r="AP1678" s="20">
        <f t="shared" si="960"/>
        <v>1</v>
      </c>
      <c r="AQ1678" s="74" t="str">
        <f t="shared" si="975"/>
        <v>00631L</v>
      </c>
      <c r="AR1678" s="20">
        <f t="shared" si="961"/>
        <v>1</v>
      </c>
      <c r="AS1678" s="74" t="str">
        <f t="shared" si="969"/>
        <v>00631L</v>
      </c>
      <c r="AT1678" s="20">
        <f t="shared" si="962"/>
        <v>1</v>
      </c>
      <c r="AU1678" s="74" t="str">
        <f t="shared" si="952"/>
        <v>00631L</v>
      </c>
      <c r="AV1678" s="20">
        <f t="shared" si="963"/>
        <v>1</v>
      </c>
      <c r="AW1678" s="74" t="str">
        <f t="shared" si="953"/>
        <v>00631L</v>
      </c>
      <c r="AX1678" s="20">
        <f t="shared" si="954"/>
        <v>1</v>
      </c>
      <c r="AY1678" s="20">
        <f t="shared" si="964"/>
        <v>0</v>
      </c>
      <c r="AZ1678" s="57">
        <v>43874</v>
      </c>
      <c r="BA1678" s="75">
        <v>23.31</v>
      </c>
      <c r="BB1678" s="90">
        <v>23.212499999999999</v>
      </c>
      <c r="BC1678" s="76">
        <f t="shared" si="972"/>
        <v>21.900208333333321</v>
      </c>
      <c r="BD1678" s="76">
        <f t="shared" si="973"/>
        <v>21.953083333333325</v>
      </c>
      <c r="BE1678" s="77">
        <f t="shared" si="942"/>
        <v>5.9921423882954461E-2</v>
      </c>
      <c r="BF1678" s="77">
        <f t="shared" si="970"/>
        <v>6.1809844478945983E-2</v>
      </c>
    </row>
    <row r="1679" spans="1:58" s="23" customFormat="1" ht="15.75" customHeight="1" x14ac:dyDescent="0.4">
      <c r="A1679" s="57">
        <v>43872</v>
      </c>
      <c r="B1679" s="112">
        <v>15.625</v>
      </c>
      <c r="C1679" s="112">
        <v>15.925000000000001</v>
      </c>
      <c r="D1679" s="112">
        <v>16.475000000000001</v>
      </c>
      <c r="E1679" s="112">
        <v>16.574999999999999</v>
      </c>
      <c r="F1679" s="112">
        <v>16.925000000000001</v>
      </c>
      <c r="G1679" s="112">
        <v>17.125</v>
      </c>
      <c r="H1679" s="113">
        <v>17.175000000000001</v>
      </c>
      <c r="I1679" s="90">
        <f t="shared" si="955"/>
        <v>15.861842105263159</v>
      </c>
      <c r="J1679" s="90">
        <f t="shared" si="956"/>
        <v>16.359210526315792</v>
      </c>
      <c r="K1679" s="114">
        <v>4</v>
      </c>
      <c r="L1679" s="115">
        <v>5.2631578947368418E-2</v>
      </c>
      <c r="M1679" s="90">
        <v>13.04</v>
      </c>
      <c r="N1679" s="90">
        <v>15.18</v>
      </c>
      <c r="O1679" s="90">
        <v>16.14</v>
      </c>
      <c r="P1679" s="90">
        <v>16.829999999999998</v>
      </c>
      <c r="Q1679" s="90">
        <v>17.61</v>
      </c>
      <c r="R1679" s="63">
        <f t="shared" si="944"/>
        <v>4.75</v>
      </c>
      <c r="S1679" s="64">
        <f t="shared" si="943"/>
        <v>9.3085106382979101E-3</v>
      </c>
      <c r="T1679" s="65">
        <f t="shared" si="974"/>
        <v>0.85902503293807642</v>
      </c>
      <c r="U1679" s="65">
        <f t="shared" si="974"/>
        <v>0.94052044609665419</v>
      </c>
      <c r="V1679" s="65">
        <f t="shared" si="945"/>
        <v>0.90196078431372562</v>
      </c>
      <c r="W1679" s="65">
        <f t="shared" si="946"/>
        <v>0.86201022146507666</v>
      </c>
      <c r="X1679" s="61">
        <f t="shared" si="957"/>
        <v>1.9200000000000047E-2</v>
      </c>
      <c r="Y1679" s="66">
        <f t="shared" si="947"/>
        <v>3.6199095022624521E-2</v>
      </c>
      <c r="Z1679" s="61">
        <f t="shared" si="948"/>
        <v>3.1356283699709726E-2</v>
      </c>
      <c r="AA1679" s="67">
        <f t="shared" si="949"/>
        <v>15.861842105263158</v>
      </c>
      <c r="AB1679" s="68">
        <f t="shared" si="950"/>
        <v>2.9314888010540205E-2</v>
      </c>
      <c r="AC1679" s="69">
        <f t="shared" si="951"/>
        <v>4.4917134734068366E-2</v>
      </c>
      <c r="AD1679" s="70">
        <f>_xlfn.PERCENTILE.EXC(AC1679:$AC$5675,0.5)</f>
        <v>8.7769495268930631E-2</v>
      </c>
      <c r="AE1679" s="70">
        <f>_xlfn.PERCENTILE.EXC($AC1679:AC$5675,0.35)</f>
        <v>5.091708339259364E-2</v>
      </c>
      <c r="AF1679" s="71">
        <f t="shared" si="976"/>
        <v>5.9183389646328549E-2</v>
      </c>
      <c r="AG1679" s="70">
        <f t="shared" si="977"/>
        <v>-0.2059624089820791</v>
      </c>
      <c r="AH1679" s="70">
        <f t="shared" si="978"/>
        <v>-0.25751148881600772</v>
      </c>
      <c r="AI1679" s="61" t="str">
        <f t="shared" si="966"/>
        <v>Safety</v>
      </c>
      <c r="AJ1679" s="68" t="str">
        <f t="shared" si="967"/>
        <v>Safety</v>
      </c>
      <c r="AK1679" s="72" t="str">
        <f t="shared" si="968"/>
        <v>00631L</v>
      </c>
      <c r="AL1679" s="73">
        <f t="shared" si="958"/>
        <v>1</v>
      </c>
      <c r="AM1679" s="72" t="str">
        <f t="shared" si="971"/>
        <v>00631L</v>
      </c>
      <c r="AN1679" s="73">
        <f t="shared" si="959"/>
        <v>1</v>
      </c>
      <c r="AO1679" s="74" t="str">
        <f t="shared" si="965"/>
        <v>00635U</v>
      </c>
      <c r="AP1679" s="20">
        <f t="shared" si="960"/>
        <v>0</v>
      </c>
      <c r="AQ1679" s="74" t="str">
        <f t="shared" si="975"/>
        <v>00631L</v>
      </c>
      <c r="AR1679" s="20">
        <f t="shared" si="961"/>
        <v>1</v>
      </c>
      <c r="AS1679" s="74" t="str">
        <f t="shared" si="969"/>
        <v>00631L</v>
      </c>
      <c r="AT1679" s="20">
        <f t="shared" si="962"/>
        <v>1</v>
      </c>
      <c r="AU1679" s="74" t="str">
        <f t="shared" si="952"/>
        <v>00635U</v>
      </c>
      <c r="AV1679" s="20">
        <f t="shared" si="963"/>
        <v>0</v>
      </c>
      <c r="AW1679" s="74" t="str">
        <f t="shared" si="953"/>
        <v>00635U</v>
      </c>
      <c r="AX1679" s="20">
        <f t="shared" si="954"/>
        <v>0</v>
      </c>
      <c r="AY1679" s="20">
        <f t="shared" si="964"/>
        <v>1</v>
      </c>
      <c r="AZ1679" s="57">
        <v>43873</v>
      </c>
      <c r="BA1679" s="75">
        <v>23.21</v>
      </c>
      <c r="BB1679" s="90">
        <v>23.15</v>
      </c>
      <c r="BC1679" s="76">
        <f t="shared" si="972"/>
        <v>21.848333333333319</v>
      </c>
      <c r="BD1679" s="76">
        <f t="shared" si="973"/>
        <v>21.90016666666666</v>
      </c>
      <c r="BE1679" s="77">
        <f t="shared" si="942"/>
        <v>5.9577389579678737E-2</v>
      </c>
      <c r="BF1679" s="77">
        <f t="shared" si="970"/>
        <v>5.980928607849291E-2</v>
      </c>
    </row>
    <row r="1680" spans="1:58" s="23" customFormat="1" ht="15.75" customHeight="1" x14ac:dyDescent="0.4">
      <c r="A1680" s="57">
        <v>43871</v>
      </c>
      <c r="B1680" s="112">
        <v>15.625</v>
      </c>
      <c r="C1680" s="112">
        <v>15.975</v>
      </c>
      <c r="D1680" s="112">
        <v>16.475000000000001</v>
      </c>
      <c r="E1680" s="112">
        <v>16.524999999999999</v>
      </c>
      <c r="F1680" s="112">
        <v>16.875</v>
      </c>
      <c r="G1680" s="112">
        <v>17.074999999999999</v>
      </c>
      <c r="H1680" s="113">
        <v>17.125</v>
      </c>
      <c r="I1680" s="90">
        <f t="shared" si="955"/>
        <v>15.882894736842106</v>
      </c>
      <c r="J1680" s="90">
        <f t="shared" si="956"/>
        <v>16.34342105263158</v>
      </c>
      <c r="K1680" s="114">
        <v>5</v>
      </c>
      <c r="L1680" s="115">
        <v>5.2631578947368418E-2</v>
      </c>
      <c r="M1680" s="90">
        <v>12.89</v>
      </c>
      <c r="N1680" s="90">
        <v>15.04</v>
      </c>
      <c r="O1680" s="90">
        <v>16.13</v>
      </c>
      <c r="P1680" s="90">
        <v>16.78</v>
      </c>
      <c r="Q1680" s="90">
        <v>17.57</v>
      </c>
      <c r="R1680" s="63">
        <f t="shared" si="944"/>
        <v>4.9799999999999969</v>
      </c>
      <c r="S1680" s="64">
        <f t="shared" si="943"/>
        <v>-2.7795733678086715E-2</v>
      </c>
      <c r="T1680" s="65">
        <f t="shared" si="974"/>
        <v>0.85704787234042556</v>
      </c>
      <c r="U1680" s="65">
        <f t="shared" si="974"/>
        <v>0.93242405455672661</v>
      </c>
      <c r="V1680" s="65">
        <f t="shared" si="945"/>
        <v>0.89630512514898675</v>
      </c>
      <c r="W1680" s="65">
        <f t="shared" si="946"/>
        <v>0.85600455321570856</v>
      </c>
      <c r="X1680" s="61">
        <f t="shared" si="957"/>
        <v>2.2399999999999979E-2</v>
      </c>
      <c r="Y1680" s="66">
        <f t="shared" si="947"/>
        <v>3.6308623298033374E-2</v>
      </c>
      <c r="Z1680" s="61">
        <f t="shared" si="948"/>
        <v>2.8995112252506047E-2</v>
      </c>
      <c r="AA1680" s="67">
        <f t="shared" si="949"/>
        <v>15.882894736842106</v>
      </c>
      <c r="AB1680" s="68">
        <f t="shared" si="950"/>
        <v>3.8896276595744739E-2</v>
      </c>
      <c r="AC1680" s="69">
        <f t="shared" si="951"/>
        <v>5.6043533034714543E-2</v>
      </c>
      <c r="AD1680" s="70">
        <f>_xlfn.PERCENTILE.EXC(AC1680:$AC$5675,0.5)</f>
        <v>8.7779068416657988E-2</v>
      </c>
      <c r="AE1680" s="70">
        <f>_xlfn.PERCENTILE.EXC($AC1680:AC$5675,0.35)</f>
        <v>5.1004845422970319E-2</v>
      </c>
      <c r="AF1680" s="71">
        <f t="shared" si="976"/>
        <v>5.9587459046996534E-2</v>
      </c>
      <c r="AG1680" s="70">
        <f t="shared" si="977"/>
        <v>-0.2059624089820791</v>
      </c>
      <c r="AH1680" s="70">
        <f t="shared" si="978"/>
        <v>-0.25751148881600772</v>
      </c>
      <c r="AI1680" s="61" t="str">
        <f t="shared" si="966"/>
        <v>Safety</v>
      </c>
      <c r="AJ1680" s="68" t="str">
        <f t="shared" si="967"/>
        <v>Safety</v>
      </c>
      <c r="AK1680" s="72" t="str">
        <f t="shared" si="968"/>
        <v>00631L</v>
      </c>
      <c r="AL1680" s="73">
        <f t="shared" si="958"/>
        <v>1</v>
      </c>
      <c r="AM1680" s="72" t="str">
        <f t="shared" si="971"/>
        <v>00631L</v>
      </c>
      <c r="AN1680" s="73">
        <f t="shared" si="959"/>
        <v>1</v>
      </c>
      <c r="AO1680" s="74" t="str">
        <f t="shared" si="965"/>
        <v>00635U</v>
      </c>
      <c r="AP1680" s="20">
        <f t="shared" si="960"/>
        <v>0</v>
      </c>
      <c r="AQ1680" s="74" t="str">
        <f t="shared" si="975"/>
        <v>00631L</v>
      </c>
      <c r="AR1680" s="20">
        <f t="shared" si="961"/>
        <v>1</v>
      </c>
      <c r="AS1680" s="74" t="str">
        <f t="shared" si="969"/>
        <v>00631L</v>
      </c>
      <c r="AT1680" s="20">
        <f t="shared" si="962"/>
        <v>1</v>
      </c>
      <c r="AU1680" s="74" t="str">
        <f t="shared" si="952"/>
        <v>00635U</v>
      </c>
      <c r="AV1680" s="20">
        <f t="shared" si="963"/>
        <v>0</v>
      </c>
      <c r="AW1680" s="74" t="str">
        <f t="shared" si="953"/>
        <v>00631L</v>
      </c>
      <c r="AX1680" s="20">
        <f t="shared" si="954"/>
        <v>1</v>
      </c>
      <c r="AY1680" s="20">
        <f t="shared" si="964"/>
        <v>1</v>
      </c>
      <c r="AZ1680" s="57">
        <v>43872</v>
      </c>
      <c r="BA1680" s="75">
        <v>23.24</v>
      </c>
      <c r="BB1680" s="90">
        <v>23.137499999999999</v>
      </c>
      <c r="BC1680" s="76">
        <f t="shared" si="972"/>
        <v>21.795208333333324</v>
      </c>
      <c r="BD1680" s="76">
        <f t="shared" si="973"/>
        <v>21.849833333333322</v>
      </c>
      <c r="BE1680" s="77">
        <f t="shared" si="942"/>
        <v>6.1586549031228607E-2</v>
      </c>
      <c r="BF1680" s="77">
        <f t="shared" si="970"/>
        <v>6.3623673712233209E-2</v>
      </c>
    </row>
    <row r="1681" spans="1:58" s="23" customFormat="1" ht="15.75" customHeight="1" x14ac:dyDescent="0.4">
      <c r="A1681" s="57">
        <v>43868</v>
      </c>
      <c r="B1681" s="112">
        <v>16.024999999999999</v>
      </c>
      <c r="C1681" s="112">
        <v>16.225000000000001</v>
      </c>
      <c r="D1681" s="112">
        <v>16.725000000000001</v>
      </c>
      <c r="E1681" s="112">
        <v>16.675000000000001</v>
      </c>
      <c r="F1681" s="112">
        <v>17.024999999999999</v>
      </c>
      <c r="G1681" s="112">
        <v>17.225000000000001</v>
      </c>
      <c r="H1681" s="113">
        <v>17.25</v>
      </c>
      <c r="I1681" s="90">
        <f t="shared" si="955"/>
        <v>16.161842105263158</v>
      </c>
      <c r="J1681" s="90">
        <f t="shared" si="956"/>
        <v>16.567105263157895</v>
      </c>
      <c r="K1681" s="114">
        <v>6</v>
      </c>
      <c r="L1681" s="115">
        <v>5.2631578947368418E-2</v>
      </c>
      <c r="M1681" s="90">
        <v>13.73</v>
      </c>
      <c r="N1681" s="90">
        <v>15.47</v>
      </c>
      <c r="O1681" s="90">
        <v>16.29</v>
      </c>
      <c r="P1681" s="90">
        <v>16.940000000000001</v>
      </c>
      <c r="Q1681" s="90">
        <v>17.73</v>
      </c>
      <c r="R1681" s="63">
        <f t="shared" si="944"/>
        <v>4.0300000000000011</v>
      </c>
      <c r="S1681" s="64">
        <f t="shared" si="943"/>
        <v>3.4090909090909075E-2</v>
      </c>
      <c r="T1681" s="65">
        <f t="shared" si="974"/>
        <v>0.88752424046541689</v>
      </c>
      <c r="U1681" s="65">
        <f t="shared" si="974"/>
        <v>0.94966236955187244</v>
      </c>
      <c r="V1681" s="65">
        <f t="shared" si="945"/>
        <v>0.91322314049586772</v>
      </c>
      <c r="W1681" s="65">
        <f t="shared" si="946"/>
        <v>0.87253243090806543</v>
      </c>
      <c r="X1681" s="61">
        <f t="shared" si="957"/>
        <v>1.2480499219968978E-2</v>
      </c>
      <c r="Y1681" s="66">
        <f t="shared" si="947"/>
        <v>3.4482758620689613E-2</v>
      </c>
      <c r="Z1681" s="61">
        <f t="shared" si="948"/>
        <v>2.5075307335341537E-2</v>
      </c>
      <c r="AA1681" s="67">
        <f t="shared" si="949"/>
        <v>16.161842105263158</v>
      </c>
      <c r="AB1681" s="68">
        <f t="shared" si="950"/>
        <v>3.5875888817065153E-2</v>
      </c>
      <c r="AC1681" s="69">
        <f t="shared" si="951"/>
        <v>4.4721532337631389E-2</v>
      </c>
      <c r="AD1681" s="70">
        <f>_xlfn.PERCENTILE.EXC(AC1681:$AC$5675,0.5)</f>
        <v>8.7788641564385345E-2</v>
      </c>
      <c r="AE1681" s="70">
        <f>_xlfn.PERCENTILE.EXC($AC1681:AC$5675,0.35)</f>
        <v>5.0957588945075183E-2</v>
      </c>
      <c r="AF1681" s="71">
        <f t="shared" si="976"/>
        <v>5.9587459046996534E-2</v>
      </c>
      <c r="AG1681" s="70">
        <f t="shared" si="977"/>
        <v>-0.2059624089820791</v>
      </c>
      <c r="AH1681" s="70">
        <f t="shared" si="978"/>
        <v>-0.25751148881600772</v>
      </c>
      <c r="AI1681" s="61" t="str">
        <f t="shared" si="966"/>
        <v>Safety</v>
      </c>
      <c r="AJ1681" s="68" t="str">
        <f t="shared" si="967"/>
        <v>Safety</v>
      </c>
      <c r="AK1681" s="72" t="str">
        <f t="shared" si="968"/>
        <v>00631L</v>
      </c>
      <c r="AL1681" s="73">
        <f t="shared" si="958"/>
        <v>1</v>
      </c>
      <c r="AM1681" s="72" t="str">
        <f t="shared" si="971"/>
        <v>00631L</v>
      </c>
      <c r="AN1681" s="73">
        <f t="shared" si="959"/>
        <v>1</v>
      </c>
      <c r="AO1681" s="74" t="str">
        <f t="shared" si="965"/>
        <v>00635U</v>
      </c>
      <c r="AP1681" s="20">
        <f t="shared" si="960"/>
        <v>0</v>
      </c>
      <c r="AQ1681" s="74" t="str">
        <f t="shared" si="975"/>
        <v>00631L</v>
      </c>
      <c r="AR1681" s="20">
        <f t="shared" si="961"/>
        <v>1</v>
      </c>
      <c r="AS1681" s="74" t="str">
        <f t="shared" si="969"/>
        <v>00631L</v>
      </c>
      <c r="AT1681" s="20">
        <f t="shared" si="962"/>
        <v>1</v>
      </c>
      <c r="AU1681" s="74" t="str">
        <f t="shared" si="952"/>
        <v>00635U</v>
      </c>
      <c r="AV1681" s="20">
        <f t="shared" si="963"/>
        <v>0</v>
      </c>
      <c r="AW1681" s="74" t="str">
        <f t="shared" si="953"/>
        <v>00635U</v>
      </c>
      <c r="AX1681" s="20">
        <f t="shared" si="954"/>
        <v>0</v>
      </c>
      <c r="AY1681" s="20">
        <f t="shared" si="964"/>
        <v>1</v>
      </c>
      <c r="AZ1681" s="57">
        <v>43871</v>
      </c>
      <c r="BA1681" s="75">
        <v>23.25</v>
      </c>
      <c r="BB1681" s="90">
        <v>23.125</v>
      </c>
      <c r="BC1681" s="76">
        <f t="shared" si="972"/>
        <v>21.741458333333323</v>
      </c>
      <c r="BD1681" s="76">
        <f t="shared" si="973"/>
        <v>21.797083333333322</v>
      </c>
      <c r="BE1681" s="77">
        <f t="shared" ref="BE1681:BE1744" si="979">(BB1681-BC1681)/BC1681</f>
        <v>6.3636102300712455E-2</v>
      </c>
      <c r="BF1681" s="77">
        <f t="shared" si="970"/>
        <v>6.665647162273293E-2</v>
      </c>
    </row>
    <row r="1682" spans="1:58" s="23" customFormat="1" ht="15.75" customHeight="1" x14ac:dyDescent="0.4">
      <c r="A1682" s="57">
        <v>43867</v>
      </c>
      <c r="B1682" s="112">
        <v>15.574999999999999</v>
      </c>
      <c r="C1682" s="112">
        <v>15.975</v>
      </c>
      <c r="D1682" s="112">
        <v>16.375</v>
      </c>
      <c r="E1682" s="112">
        <v>16.399999999999999</v>
      </c>
      <c r="F1682" s="112">
        <v>16.774999999999999</v>
      </c>
      <c r="G1682" s="112">
        <v>17.024999999999999</v>
      </c>
      <c r="H1682" s="113">
        <v>17.100000000000001</v>
      </c>
      <c r="I1682" s="90">
        <f t="shared" si="955"/>
        <v>15.827631578947368</v>
      </c>
      <c r="J1682" s="90">
        <f t="shared" si="956"/>
        <v>16.227631578947367</v>
      </c>
      <c r="K1682" s="114">
        <v>7</v>
      </c>
      <c r="L1682" s="115">
        <v>5.2631578947368418E-2</v>
      </c>
      <c r="M1682" s="90">
        <v>12.98</v>
      </c>
      <c r="N1682" s="90">
        <v>14.96</v>
      </c>
      <c r="O1682" s="90">
        <v>15.89</v>
      </c>
      <c r="P1682" s="90">
        <v>16.57</v>
      </c>
      <c r="Q1682" s="90">
        <v>17.46</v>
      </c>
      <c r="R1682" s="63">
        <f t="shared" si="944"/>
        <v>4.5199999999999996</v>
      </c>
      <c r="S1682" s="64">
        <f t="shared" ref="S1682:S1745" si="980">(N1682-N1683)/N1683</f>
        <v>-1.2541254125412508E-2</v>
      </c>
      <c r="T1682" s="65">
        <f t="shared" si="974"/>
        <v>0.86764705882352944</v>
      </c>
      <c r="U1682" s="65">
        <f t="shared" si="974"/>
        <v>0.94147262429200762</v>
      </c>
      <c r="V1682" s="65">
        <f t="shared" si="945"/>
        <v>0.90283645141822577</v>
      </c>
      <c r="W1682" s="65">
        <f t="shared" si="946"/>
        <v>0.85681557846506295</v>
      </c>
      <c r="X1682" s="61">
        <f t="shared" si="957"/>
        <v>2.5682182985553796E-2</v>
      </c>
      <c r="Y1682" s="66">
        <f t="shared" si="947"/>
        <v>4.2682926829268469E-2</v>
      </c>
      <c r="Z1682" s="61">
        <f t="shared" si="948"/>
        <v>2.5272258708121949E-2</v>
      </c>
      <c r="AA1682" s="67">
        <f t="shared" si="949"/>
        <v>15.827631578947368</v>
      </c>
      <c r="AB1682" s="68">
        <f t="shared" si="950"/>
        <v>4.1109625668449092E-2</v>
      </c>
      <c r="AC1682" s="69">
        <f t="shared" si="951"/>
        <v>5.7996763298620829E-2</v>
      </c>
      <c r="AD1682" s="70">
        <f>_xlfn.PERCENTILE.EXC(AC1682:$AC$5675,0.5)</f>
        <v>8.7791042430266003E-2</v>
      </c>
      <c r="AE1682" s="70">
        <f>_xlfn.PERCENTILE.EXC($AC1682:AC$5675,0.35)</f>
        <v>5.1025569866277404E-2</v>
      </c>
      <c r="AF1682" s="71">
        <f t="shared" si="976"/>
        <v>5.9587459046996534E-2</v>
      </c>
      <c r="AG1682" s="70">
        <f t="shared" si="977"/>
        <v>-0.2059624089820791</v>
      </c>
      <c r="AH1682" s="70">
        <f t="shared" si="978"/>
        <v>-0.25751148881600772</v>
      </c>
      <c r="AI1682" s="61" t="str">
        <f t="shared" si="966"/>
        <v>Safety</v>
      </c>
      <c r="AJ1682" s="68" t="str">
        <f t="shared" si="967"/>
        <v>Safety</v>
      </c>
      <c r="AK1682" s="72" t="str">
        <f t="shared" si="968"/>
        <v>00631L</v>
      </c>
      <c r="AL1682" s="73">
        <f t="shared" si="958"/>
        <v>1</v>
      </c>
      <c r="AM1682" s="72" t="str">
        <f t="shared" si="971"/>
        <v>00631L</v>
      </c>
      <c r="AN1682" s="73">
        <f t="shared" si="959"/>
        <v>1</v>
      </c>
      <c r="AO1682" s="74" t="str">
        <f t="shared" si="965"/>
        <v>00635U</v>
      </c>
      <c r="AP1682" s="20">
        <f t="shared" si="960"/>
        <v>0</v>
      </c>
      <c r="AQ1682" s="74" t="str">
        <f t="shared" si="975"/>
        <v>00631L</v>
      </c>
      <c r="AR1682" s="20">
        <f t="shared" si="961"/>
        <v>1</v>
      </c>
      <c r="AS1682" s="74" t="str">
        <f t="shared" si="969"/>
        <v>00631L</v>
      </c>
      <c r="AT1682" s="20">
        <f t="shared" si="962"/>
        <v>1</v>
      </c>
      <c r="AU1682" s="74" t="str">
        <f t="shared" si="952"/>
        <v>00635U</v>
      </c>
      <c r="AV1682" s="20">
        <f t="shared" si="963"/>
        <v>0</v>
      </c>
      <c r="AW1682" s="74" t="str">
        <f t="shared" si="953"/>
        <v>00631L</v>
      </c>
      <c r="AX1682" s="20">
        <f t="shared" si="954"/>
        <v>1</v>
      </c>
      <c r="AY1682" s="20">
        <f t="shared" si="964"/>
        <v>1</v>
      </c>
      <c r="AZ1682" s="57">
        <v>43868</v>
      </c>
      <c r="BA1682" s="75">
        <v>23.14</v>
      </c>
      <c r="BB1682" s="90">
        <v>23.3125</v>
      </c>
      <c r="BC1682" s="76">
        <f t="shared" si="972"/>
        <v>21.693541666666661</v>
      </c>
      <c r="BD1682" s="76">
        <f t="shared" si="973"/>
        <v>21.741708333333328</v>
      </c>
      <c r="BE1682" s="77">
        <f t="shared" si="979"/>
        <v>7.4628585696588159E-2</v>
      </c>
      <c r="BF1682" s="77">
        <f t="shared" si="970"/>
        <v>6.4313790123054854E-2</v>
      </c>
    </row>
    <row r="1683" spans="1:58" s="23" customFormat="1" ht="15.75" customHeight="1" x14ac:dyDescent="0.4">
      <c r="A1683" s="57">
        <v>43866</v>
      </c>
      <c r="B1683" s="112">
        <v>15.725</v>
      </c>
      <c r="C1683" s="112">
        <v>16.125</v>
      </c>
      <c r="D1683" s="112">
        <v>16.524999999999999</v>
      </c>
      <c r="E1683" s="112">
        <v>16.524999999999999</v>
      </c>
      <c r="F1683" s="112">
        <v>16.875</v>
      </c>
      <c r="G1683" s="112">
        <v>17.125</v>
      </c>
      <c r="H1683" s="113">
        <v>17.175000000000001</v>
      </c>
      <c r="I1683" s="90">
        <f t="shared" si="955"/>
        <v>15.956578947368421</v>
      </c>
      <c r="J1683" s="90">
        <f t="shared" si="956"/>
        <v>16.356578947368419</v>
      </c>
      <c r="K1683" s="114">
        <v>8</v>
      </c>
      <c r="L1683" s="115">
        <v>5.2631578947368418E-2</v>
      </c>
      <c r="M1683" s="90">
        <v>13.69</v>
      </c>
      <c r="N1683" s="90">
        <v>15.15</v>
      </c>
      <c r="O1683" s="90">
        <v>16.11</v>
      </c>
      <c r="P1683" s="90">
        <v>16.670000000000002</v>
      </c>
      <c r="Q1683" s="90">
        <v>17.53</v>
      </c>
      <c r="R1683" s="63">
        <f t="shared" si="944"/>
        <v>3.9400000000000013</v>
      </c>
      <c r="S1683" s="64">
        <f t="shared" si="980"/>
        <v>-5.6074766355140207E-2</v>
      </c>
      <c r="T1683" s="65">
        <f t="shared" si="974"/>
        <v>0.90363036303630362</v>
      </c>
      <c r="U1683" s="65">
        <f t="shared" si="974"/>
        <v>0.94040968342644327</v>
      </c>
      <c r="V1683" s="65">
        <f t="shared" si="945"/>
        <v>0.9088182363527294</v>
      </c>
      <c r="W1683" s="65">
        <f t="shared" si="946"/>
        <v>0.86423274386765536</v>
      </c>
      <c r="X1683" s="61">
        <f t="shared" si="957"/>
        <v>2.5437201907790166E-2</v>
      </c>
      <c r="Y1683" s="66">
        <f t="shared" si="947"/>
        <v>3.9334341906202858E-2</v>
      </c>
      <c r="Z1683" s="61">
        <f t="shared" si="948"/>
        <v>2.5068030015667431E-2</v>
      </c>
      <c r="AA1683" s="67">
        <f t="shared" si="949"/>
        <v>15.956578947368421</v>
      </c>
      <c r="AB1683" s="68">
        <f t="shared" si="950"/>
        <v>3.7953795379537907E-2</v>
      </c>
      <c r="AC1683" s="69">
        <f t="shared" si="951"/>
        <v>5.3239534479763706E-2</v>
      </c>
      <c r="AD1683" s="70">
        <f>_xlfn.PERCENTILE.EXC(AC1683:$AC$5675,0.5)</f>
        <v>8.7793443296146648E-2</v>
      </c>
      <c r="AE1683" s="70">
        <f>_xlfn.PERCENTILE.EXC($AC1683:AC$5675,0.35)</f>
        <v>5.0998094497556733E-2</v>
      </c>
      <c r="AF1683" s="71">
        <f t="shared" si="976"/>
        <v>5.9587459046996534E-2</v>
      </c>
      <c r="AG1683" s="70">
        <f t="shared" si="977"/>
        <v>-0.2059624089820791</v>
      </c>
      <c r="AH1683" s="70">
        <f t="shared" si="978"/>
        <v>-0.25751148881600772</v>
      </c>
      <c r="AI1683" s="61" t="str">
        <f t="shared" si="966"/>
        <v>Safety</v>
      </c>
      <c r="AJ1683" s="68" t="str">
        <f t="shared" si="967"/>
        <v>Safety</v>
      </c>
      <c r="AK1683" s="72" t="str">
        <f t="shared" si="968"/>
        <v>00631L</v>
      </c>
      <c r="AL1683" s="73">
        <f t="shared" si="958"/>
        <v>1</v>
      </c>
      <c r="AM1683" s="72" t="str">
        <f t="shared" si="971"/>
        <v>00631L</v>
      </c>
      <c r="AN1683" s="73">
        <f t="shared" si="959"/>
        <v>1</v>
      </c>
      <c r="AO1683" s="74" t="str">
        <f t="shared" si="965"/>
        <v>00635U</v>
      </c>
      <c r="AP1683" s="20">
        <f t="shared" si="960"/>
        <v>0</v>
      </c>
      <c r="AQ1683" s="74" t="str">
        <f t="shared" si="975"/>
        <v>00631L</v>
      </c>
      <c r="AR1683" s="20">
        <f t="shared" si="961"/>
        <v>1</v>
      </c>
      <c r="AS1683" s="74" t="str">
        <f t="shared" si="969"/>
        <v>00631L</v>
      </c>
      <c r="AT1683" s="20">
        <f t="shared" si="962"/>
        <v>1</v>
      </c>
      <c r="AU1683" s="74" t="str">
        <f t="shared" si="952"/>
        <v>00635U</v>
      </c>
      <c r="AV1683" s="20">
        <f t="shared" si="963"/>
        <v>0</v>
      </c>
      <c r="AW1683" s="74" t="str">
        <f t="shared" si="953"/>
        <v>00631L</v>
      </c>
      <c r="AX1683" s="20">
        <f t="shared" si="954"/>
        <v>1</v>
      </c>
      <c r="AY1683" s="20">
        <f t="shared" si="964"/>
        <v>1</v>
      </c>
      <c r="AZ1683" s="57">
        <v>43867</v>
      </c>
      <c r="BA1683" s="75">
        <v>23.08</v>
      </c>
      <c r="BB1683" s="90">
        <v>23.4</v>
      </c>
      <c r="BC1683" s="76">
        <f t="shared" si="972"/>
        <v>21.642083333333328</v>
      </c>
      <c r="BD1683" s="76">
        <f t="shared" si="973"/>
        <v>21.68966666666666</v>
      </c>
      <c r="BE1683" s="77">
        <f t="shared" si="979"/>
        <v>8.1226776534914794E-2</v>
      </c>
      <c r="BF1683" s="77">
        <f t="shared" si="970"/>
        <v>6.4101184896033669E-2</v>
      </c>
    </row>
    <row r="1684" spans="1:58" s="23" customFormat="1" ht="15.75" customHeight="1" x14ac:dyDescent="0.4">
      <c r="A1684" s="57">
        <v>43865</v>
      </c>
      <c r="B1684" s="112">
        <v>16.524999999999999</v>
      </c>
      <c r="C1684" s="112">
        <v>16.524999999999999</v>
      </c>
      <c r="D1684" s="112">
        <v>16.774999999999999</v>
      </c>
      <c r="E1684" s="112">
        <v>16.675000000000001</v>
      </c>
      <c r="F1684" s="112">
        <v>16.925000000000001</v>
      </c>
      <c r="G1684" s="112">
        <v>17.125</v>
      </c>
      <c r="H1684" s="113">
        <v>17.175000000000001</v>
      </c>
      <c r="I1684" s="90">
        <f t="shared" si="955"/>
        <v>16.524999999999999</v>
      </c>
      <c r="J1684" s="90">
        <f t="shared" si="956"/>
        <v>16.65657894736842</v>
      </c>
      <c r="K1684" s="114">
        <v>9</v>
      </c>
      <c r="L1684" s="115">
        <v>5.2631578947368418E-2</v>
      </c>
      <c r="M1684" s="90">
        <v>15.81</v>
      </c>
      <c r="N1684" s="90">
        <v>16.05</v>
      </c>
      <c r="O1684" s="90">
        <v>16.7</v>
      </c>
      <c r="P1684" s="90">
        <v>17.059999999999999</v>
      </c>
      <c r="Q1684" s="90">
        <v>17.829999999999998</v>
      </c>
      <c r="R1684" s="63">
        <f t="shared" si="944"/>
        <v>1.8999999999999986</v>
      </c>
      <c r="S1684" s="64">
        <f t="shared" si="980"/>
        <v>-0.10684474123539223</v>
      </c>
      <c r="T1684" s="65">
        <f t="shared" si="974"/>
        <v>0.98504672897196266</v>
      </c>
      <c r="U1684" s="65">
        <f t="shared" si="974"/>
        <v>0.96107784431137733</v>
      </c>
      <c r="V1684" s="65">
        <f t="shared" si="945"/>
        <v>0.94079718640093801</v>
      </c>
      <c r="W1684" s="65">
        <f t="shared" si="946"/>
        <v>0.90016825574873816</v>
      </c>
      <c r="X1684" s="61">
        <f t="shared" si="957"/>
        <v>0</v>
      </c>
      <c r="Y1684" s="66">
        <f t="shared" si="947"/>
        <v>2.9985007496251874E-2</v>
      </c>
      <c r="Z1684" s="61">
        <f t="shared" si="948"/>
        <v>7.9624173899195908E-3</v>
      </c>
      <c r="AA1684" s="67">
        <f t="shared" si="949"/>
        <v>16.524999999999999</v>
      </c>
      <c r="AB1684" s="68">
        <f t="shared" si="950"/>
        <v>2.9595015576323852E-2</v>
      </c>
      <c r="AC1684" s="69">
        <f t="shared" si="951"/>
        <v>2.9595015576323852E-2</v>
      </c>
      <c r="AD1684" s="70">
        <f>_xlfn.PERCENTILE.EXC(AC1684:$AC$5675,0.5)</f>
        <v>8.781691831978275E-2</v>
      </c>
      <c r="AE1684" s="70">
        <f>_xlfn.PERCENTILE.EXC($AC1684:AC$5675,0.35)</f>
        <v>5.0950838019661597E-2</v>
      </c>
      <c r="AF1684" s="71">
        <f t="shared" si="976"/>
        <v>5.9587459046996534E-2</v>
      </c>
      <c r="AG1684" s="70">
        <f t="shared" si="977"/>
        <v>-0.2059624089820791</v>
      </c>
      <c r="AH1684" s="70">
        <f t="shared" si="978"/>
        <v>-0.25751148881600772</v>
      </c>
      <c r="AI1684" s="61" t="str">
        <f t="shared" si="966"/>
        <v>Safety</v>
      </c>
      <c r="AJ1684" s="68" t="str">
        <f t="shared" si="967"/>
        <v>Safety</v>
      </c>
      <c r="AK1684" s="72" t="str">
        <f t="shared" si="968"/>
        <v>00631L</v>
      </c>
      <c r="AL1684" s="73">
        <f t="shared" si="958"/>
        <v>1</v>
      </c>
      <c r="AM1684" s="72" t="str">
        <f t="shared" si="971"/>
        <v>00631L</v>
      </c>
      <c r="AN1684" s="73">
        <f t="shared" si="959"/>
        <v>1</v>
      </c>
      <c r="AO1684" s="74" t="str">
        <f t="shared" si="965"/>
        <v>00635U</v>
      </c>
      <c r="AP1684" s="20">
        <f t="shared" si="960"/>
        <v>0</v>
      </c>
      <c r="AQ1684" s="74" t="str">
        <f t="shared" si="975"/>
        <v>00631L</v>
      </c>
      <c r="AR1684" s="20">
        <f t="shared" si="961"/>
        <v>1</v>
      </c>
      <c r="AS1684" s="74" t="str">
        <f t="shared" si="969"/>
        <v>00631L</v>
      </c>
      <c r="AT1684" s="20">
        <f t="shared" si="962"/>
        <v>1</v>
      </c>
      <c r="AU1684" s="74" t="str">
        <f t="shared" si="952"/>
        <v>00635U</v>
      </c>
      <c r="AV1684" s="20">
        <f t="shared" si="963"/>
        <v>0</v>
      </c>
      <c r="AW1684" s="74" t="str">
        <f t="shared" si="953"/>
        <v>00635U</v>
      </c>
      <c r="AX1684" s="20">
        <f t="shared" si="954"/>
        <v>0</v>
      </c>
      <c r="AY1684" s="20">
        <f t="shared" si="964"/>
        <v>1</v>
      </c>
      <c r="AZ1684" s="57">
        <v>43866</v>
      </c>
      <c r="BA1684" s="75">
        <v>23.4</v>
      </c>
      <c r="BB1684" s="90">
        <v>23.225000000000001</v>
      </c>
      <c r="BC1684" s="76">
        <f t="shared" si="972"/>
        <v>21.589999999999993</v>
      </c>
      <c r="BD1684" s="76">
        <f t="shared" si="973"/>
        <v>21.642083333333328</v>
      </c>
      <c r="BE1684" s="77">
        <f t="shared" si="979"/>
        <v>7.5729504400185693E-2</v>
      </c>
      <c r="BF1684" s="77">
        <f t="shared" si="970"/>
        <v>8.1226776534914794E-2</v>
      </c>
    </row>
    <row r="1685" spans="1:58" s="23" customFormat="1" ht="15.75" customHeight="1" x14ac:dyDescent="0.4">
      <c r="A1685" s="57">
        <v>43864</v>
      </c>
      <c r="B1685" s="112">
        <v>17.975000000000001</v>
      </c>
      <c r="C1685" s="112">
        <v>17.425000000000001</v>
      </c>
      <c r="D1685" s="112">
        <v>17.475000000000001</v>
      </c>
      <c r="E1685" s="112">
        <v>17.274999999999999</v>
      </c>
      <c r="F1685" s="112">
        <v>17.524999999999999</v>
      </c>
      <c r="G1685" s="112">
        <v>17.725000000000001</v>
      </c>
      <c r="H1685" s="113">
        <v>17.725000000000001</v>
      </c>
      <c r="I1685" s="90">
        <f t="shared" si="955"/>
        <v>17.714473684210528</v>
      </c>
      <c r="J1685" s="90">
        <f t="shared" si="956"/>
        <v>17.448684210526316</v>
      </c>
      <c r="K1685" s="114">
        <v>10</v>
      </c>
      <c r="L1685" s="115">
        <v>5.2631578947368418E-2</v>
      </c>
      <c r="M1685" s="90">
        <v>19.23</v>
      </c>
      <c r="N1685" s="90">
        <v>17.97</v>
      </c>
      <c r="O1685" s="90">
        <v>18.04</v>
      </c>
      <c r="P1685" s="90">
        <v>18.09</v>
      </c>
      <c r="Q1685" s="90">
        <v>18.38</v>
      </c>
      <c r="R1685" s="63">
        <f t="shared" si="944"/>
        <v>-1.0700000000000074</v>
      </c>
      <c r="S1685" s="64">
        <f t="shared" si="980"/>
        <v>-4.6178343949044638E-2</v>
      </c>
      <c r="T1685" s="65">
        <f t="shared" si="974"/>
        <v>1.0701168614357264</v>
      </c>
      <c r="U1685" s="65">
        <f t="shared" si="974"/>
        <v>0.99611973392461195</v>
      </c>
      <c r="V1685" s="65">
        <f t="shared" si="945"/>
        <v>0.99336650082918732</v>
      </c>
      <c r="W1685" s="65">
        <f t="shared" si="946"/>
        <v>0.97769314472252444</v>
      </c>
      <c r="X1685" s="61">
        <f t="shared" si="957"/>
        <v>-3.0598052851182233E-2</v>
      </c>
      <c r="Y1685" s="66">
        <f t="shared" si="947"/>
        <v>2.6049204052098575E-2</v>
      </c>
      <c r="Z1685" s="61">
        <f t="shared" si="948"/>
        <v>-1.5004085270742097E-2</v>
      </c>
      <c r="AA1685" s="67">
        <f t="shared" si="949"/>
        <v>17.714473684210528</v>
      </c>
      <c r="AB1685" s="68">
        <f t="shared" si="950"/>
        <v>2.7824151363397653E-4</v>
      </c>
      <c r="AC1685" s="69">
        <f t="shared" si="951"/>
        <v>-1.4219605775707887E-2</v>
      </c>
      <c r="AD1685" s="70">
        <f>_xlfn.PERCENTILE.EXC(AC1685:$AC$5675,0.5)</f>
        <v>8.7840393343418852E-2</v>
      </c>
      <c r="AE1685" s="70">
        <f>_xlfn.PERCENTILE.EXC($AC1685:AC$5675,0.35)</f>
        <v>5.1022775162698694E-2</v>
      </c>
      <c r="AF1685" s="71">
        <f t="shared" si="976"/>
        <v>5.9587459046996534E-2</v>
      </c>
      <c r="AG1685" s="70">
        <f t="shared" si="977"/>
        <v>-0.2059624089820791</v>
      </c>
      <c r="AH1685" s="70">
        <f t="shared" si="978"/>
        <v>-0.25751148881600772</v>
      </c>
      <c r="AI1685" s="61" t="str">
        <f t="shared" si="966"/>
        <v>Safety</v>
      </c>
      <c r="AJ1685" s="68" t="str">
        <f t="shared" si="967"/>
        <v>Safety</v>
      </c>
      <c r="AK1685" s="72" t="str">
        <f t="shared" si="968"/>
        <v>00631L</v>
      </c>
      <c r="AL1685" s="73">
        <f t="shared" si="958"/>
        <v>1</v>
      </c>
      <c r="AM1685" s="72" t="str">
        <f t="shared" si="971"/>
        <v>00631L</v>
      </c>
      <c r="AN1685" s="73">
        <f t="shared" si="959"/>
        <v>1</v>
      </c>
      <c r="AO1685" s="74" t="str">
        <f t="shared" si="965"/>
        <v>00635U</v>
      </c>
      <c r="AP1685" s="20">
        <f t="shared" si="960"/>
        <v>0</v>
      </c>
      <c r="AQ1685" s="74" t="str">
        <f t="shared" si="975"/>
        <v>00631L</v>
      </c>
      <c r="AR1685" s="20">
        <f t="shared" si="961"/>
        <v>1</v>
      </c>
      <c r="AS1685" s="74" t="str">
        <f t="shared" si="969"/>
        <v>00631L</v>
      </c>
      <c r="AT1685" s="20">
        <f t="shared" si="962"/>
        <v>1</v>
      </c>
      <c r="AU1685" s="74" t="str">
        <f t="shared" si="952"/>
        <v>00635U</v>
      </c>
      <c r="AV1685" s="20">
        <f t="shared" si="963"/>
        <v>0</v>
      </c>
      <c r="AW1685" s="74" t="str">
        <f t="shared" si="953"/>
        <v>00635U</v>
      </c>
      <c r="AX1685" s="20">
        <f t="shared" si="954"/>
        <v>0</v>
      </c>
      <c r="AY1685" s="20">
        <f t="shared" si="964"/>
        <v>1</v>
      </c>
      <c r="AZ1685" s="57">
        <v>43865</v>
      </c>
      <c r="BA1685" s="75">
        <v>23.23</v>
      </c>
      <c r="BB1685" s="90">
        <v>23.074999999999999</v>
      </c>
      <c r="BC1685" s="76">
        <f t="shared" si="972"/>
        <v>21.540416666666662</v>
      </c>
      <c r="BD1685" s="76">
        <f t="shared" si="973"/>
        <v>21.590083333333329</v>
      </c>
      <c r="BE1685" s="77">
        <f t="shared" si="979"/>
        <v>7.1242044992939832E-2</v>
      </c>
      <c r="BF1685" s="77">
        <f t="shared" si="970"/>
        <v>7.5956940107534177E-2</v>
      </c>
    </row>
    <row r="1686" spans="1:58" s="23" customFormat="1" ht="15.75" customHeight="1" x14ac:dyDescent="0.4">
      <c r="A1686" s="57">
        <v>43861</v>
      </c>
      <c r="B1686" s="112">
        <v>18.225000000000001</v>
      </c>
      <c r="C1686" s="112">
        <v>17.725000000000001</v>
      </c>
      <c r="D1686" s="112">
        <v>17.824999999999999</v>
      </c>
      <c r="E1686" s="112">
        <v>17.574999999999999</v>
      </c>
      <c r="F1686" s="112">
        <v>17.850000000000001</v>
      </c>
      <c r="G1686" s="112">
        <v>17.975000000000001</v>
      </c>
      <c r="H1686" s="113">
        <v>17.975000000000001</v>
      </c>
      <c r="I1686" s="90">
        <f t="shared" si="955"/>
        <v>18.014473684210529</v>
      </c>
      <c r="J1686" s="90">
        <f t="shared" si="956"/>
        <v>17.767105263157895</v>
      </c>
      <c r="K1686" s="114">
        <v>11</v>
      </c>
      <c r="L1686" s="115">
        <v>5.2631578947368418E-2</v>
      </c>
      <c r="M1686" s="90">
        <v>21.66</v>
      </c>
      <c r="N1686" s="90">
        <v>18.84</v>
      </c>
      <c r="O1686" s="90">
        <v>18.63</v>
      </c>
      <c r="P1686" s="90">
        <v>18.34</v>
      </c>
      <c r="Q1686" s="90">
        <v>18.57</v>
      </c>
      <c r="R1686" s="63">
        <f t="shared" si="944"/>
        <v>-3.5300000000000011</v>
      </c>
      <c r="S1686" s="64">
        <f t="shared" si="980"/>
        <v>0.21626856036152353</v>
      </c>
      <c r="T1686" s="65">
        <f t="shared" si="974"/>
        <v>1.1496815286624205</v>
      </c>
      <c r="U1686" s="65">
        <f t="shared" si="974"/>
        <v>1.0112721417069244</v>
      </c>
      <c r="V1686" s="65">
        <f t="shared" si="945"/>
        <v>1.0272628135223556</v>
      </c>
      <c r="W1686" s="65">
        <f t="shared" si="946"/>
        <v>1.0145395799676897</v>
      </c>
      <c r="X1686" s="61">
        <f t="shared" si="957"/>
        <v>-2.7434842249657063E-2</v>
      </c>
      <c r="Y1686" s="66">
        <f t="shared" si="947"/>
        <v>2.2759601706970251E-2</v>
      </c>
      <c r="Z1686" s="61">
        <f t="shared" si="948"/>
        <v>-1.3731648528230375E-2</v>
      </c>
      <c r="AA1686" s="67">
        <f t="shared" si="949"/>
        <v>18.014473684210529</v>
      </c>
      <c r="AB1686" s="68">
        <f t="shared" si="950"/>
        <v>-3.2643312101910744E-2</v>
      </c>
      <c r="AC1686" s="69">
        <f t="shared" si="951"/>
        <v>-4.3817744999441133E-2</v>
      </c>
      <c r="AD1686" s="70">
        <f>_xlfn.PERCENTILE.EXC(AC1686:$AC$5675,0.5)</f>
        <v>8.7843728760921974E-2</v>
      </c>
      <c r="AE1686" s="70">
        <f>_xlfn.PERCENTILE.EXC($AC1686:AC$5675,0.35)</f>
        <v>5.1059106309221718E-2</v>
      </c>
      <c r="AF1686" s="71">
        <f t="shared" si="976"/>
        <v>5.9587459046996534E-2</v>
      </c>
      <c r="AG1686" s="70">
        <f t="shared" si="977"/>
        <v>-0.2059624089820791</v>
      </c>
      <c r="AH1686" s="70">
        <f t="shared" si="978"/>
        <v>-0.25751148881600772</v>
      </c>
      <c r="AI1686" s="61" t="str">
        <f t="shared" si="966"/>
        <v>Safety</v>
      </c>
      <c r="AJ1686" s="68" t="str">
        <f t="shared" si="967"/>
        <v>Safety</v>
      </c>
      <c r="AK1686" s="72" t="str">
        <f t="shared" si="968"/>
        <v>00631L</v>
      </c>
      <c r="AL1686" s="73">
        <f t="shared" si="958"/>
        <v>1</v>
      </c>
      <c r="AM1686" s="72" t="str">
        <f t="shared" si="971"/>
        <v>00631L</v>
      </c>
      <c r="AN1686" s="73">
        <f t="shared" si="959"/>
        <v>1</v>
      </c>
      <c r="AO1686" s="74" t="str">
        <f t="shared" si="965"/>
        <v>00635U</v>
      </c>
      <c r="AP1686" s="20">
        <f t="shared" si="960"/>
        <v>0</v>
      </c>
      <c r="AQ1686" s="74" t="str">
        <f t="shared" si="975"/>
        <v>00631L</v>
      </c>
      <c r="AR1686" s="20">
        <f t="shared" si="961"/>
        <v>1</v>
      </c>
      <c r="AS1686" s="74" t="str">
        <f t="shared" si="969"/>
        <v>00631L</v>
      </c>
      <c r="AT1686" s="20">
        <f t="shared" si="962"/>
        <v>1</v>
      </c>
      <c r="AU1686" s="74" t="str">
        <f t="shared" si="952"/>
        <v>00635U</v>
      </c>
      <c r="AV1686" s="20">
        <f t="shared" si="963"/>
        <v>0</v>
      </c>
      <c r="AW1686" s="74" t="str">
        <f t="shared" si="953"/>
        <v>00635U</v>
      </c>
      <c r="AX1686" s="20">
        <f t="shared" si="954"/>
        <v>0</v>
      </c>
      <c r="AY1686" s="20">
        <f t="shared" si="964"/>
        <v>1</v>
      </c>
      <c r="AZ1686" s="57">
        <v>43864</v>
      </c>
      <c r="BA1686" s="75">
        <v>23.13</v>
      </c>
      <c r="BB1686" s="90">
        <v>22.85</v>
      </c>
      <c r="BC1686" s="76">
        <f t="shared" si="972"/>
        <v>21.4925</v>
      </c>
      <c r="BD1686" s="76">
        <f t="shared" si="973"/>
        <v>21.541333333333331</v>
      </c>
      <c r="BE1686" s="77">
        <f t="shared" si="979"/>
        <v>6.3161567988833392E-2</v>
      </c>
      <c r="BF1686" s="77">
        <f t="shared" si="970"/>
        <v>7.3749690517454905E-2</v>
      </c>
    </row>
    <row r="1687" spans="1:58" s="23" customFormat="1" ht="15.75" customHeight="1" x14ac:dyDescent="0.4">
      <c r="A1687" s="57">
        <v>43860</v>
      </c>
      <c r="B1687" s="112">
        <v>16.074999999999999</v>
      </c>
      <c r="C1687" s="112">
        <v>16.425000000000001</v>
      </c>
      <c r="D1687" s="112">
        <v>16.725000000000001</v>
      </c>
      <c r="E1687" s="112">
        <v>16.725000000000001</v>
      </c>
      <c r="F1687" s="112">
        <v>17.074999999999999</v>
      </c>
      <c r="G1687" s="112">
        <v>17.324999999999999</v>
      </c>
      <c r="H1687" s="113">
        <v>17.375</v>
      </c>
      <c r="I1687" s="90">
        <f t="shared" si="955"/>
        <v>16.203947368421051</v>
      </c>
      <c r="J1687" s="90">
        <f t="shared" si="956"/>
        <v>16.535526315789475</v>
      </c>
      <c r="K1687" s="114">
        <v>12</v>
      </c>
      <c r="L1687" s="115">
        <v>5.2631578947368418E-2</v>
      </c>
      <c r="M1687" s="90">
        <v>16.41</v>
      </c>
      <c r="N1687" s="90">
        <v>15.49</v>
      </c>
      <c r="O1687" s="90">
        <v>16.59</v>
      </c>
      <c r="P1687" s="90">
        <v>17.03</v>
      </c>
      <c r="Q1687" s="90">
        <v>17.84</v>
      </c>
      <c r="R1687" s="63">
        <f t="shared" si="944"/>
        <v>1.720000000000006</v>
      </c>
      <c r="S1687" s="64">
        <f t="shared" si="980"/>
        <v>-5.4911531421598554E-2</v>
      </c>
      <c r="T1687" s="65">
        <f t="shared" si="974"/>
        <v>1.0593931568754036</v>
      </c>
      <c r="U1687" s="65">
        <f t="shared" si="974"/>
        <v>0.93369499698613623</v>
      </c>
      <c r="V1687" s="65">
        <f t="shared" si="945"/>
        <v>0.90957134468584844</v>
      </c>
      <c r="W1687" s="65">
        <f t="shared" si="946"/>
        <v>0.86827354260089684</v>
      </c>
      <c r="X1687" s="61">
        <f t="shared" si="957"/>
        <v>2.1772939346811911E-2</v>
      </c>
      <c r="Y1687" s="66">
        <f t="shared" si="947"/>
        <v>3.8863976083706939E-2</v>
      </c>
      <c r="Z1687" s="61">
        <f t="shared" si="948"/>
        <v>2.0462850182704207E-2</v>
      </c>
      <c r="AA1687" s="67">
        <f t="shared" si="949"/>
        <v>16.203947368421055</v>
      </c>
      <c r="AB1687" s="68">
        <f t="shared" si="950"/>
        <v>3.7766300839251067E-2</v>
      </c>
      <c r="AC1687" s="69">
        <f t="shared" si="951"/>
        <v>4.6090856579796946E-2</v>
      </c>
      <c r="AD1687" s="70">
        <f>_xlfn.PERCENTILE.EXC(AC1687:$AC$5675,0.5)</f>
        <v>8.7847064178425111E-2</v>
      </c>
      <c r="AE1687" s="70">
        <f>_xlfn.PERCENTILE.EXC($AC1687:AC$5675,0.35)</f>
        <v>5.1070077389909631E-2</v>
      </c>
      <c r="AF1687" s="71">
        <f t="shared" si="976"/>
        <v>5.9587459046996534E-2</v>
      </c>
      <c r="AG1687" s="70">
        <f t="shared" si="977"/>
        <v>-0.2059624089820791</v>
      </c>
      <c r="AH1687" s="70">
        <f t="shared" si="978"/>
        <v>-0.25751148881600772</v>
      </c>
      <c r="AI1687" s="61" t="str">
        <f t="shared" si="966"/>
        <v>Safety</v>
      </c>
      <c r="AJ1687" s="68" t="str">
        <f t="shared" si="967"/>
        <v>Safety</v>
      </c>
      <c r="AK1687" s="72" t="str">
        <f t="shared" si="968"/>
        <v>00631L</v>
      </c>
      <c r="AL1687" s="73">
        <f t="shared" si="958"/>
        <v>1</v>
      </c>
      <c r="AM1687" s="72" t="str">
        <f t="shared" si="971"/>
        <v>00631L</v>
      </c>
      <c r="AN1687" s="73">
        <f t="shared" si="959"/>
        <v>1</v>
      </c>
      <c r="AO1687" s="74" t="str">
        <f t="shared" si="965"/>
        <v>00635U</v>
      </c>
      <c r="AP1687" s="20">
        <f t="shared" si="960"/>
        <v>0</v>
      </c>
      <c r="AQ1687" s="74" t="str">
        <f t="shared" si="975"/>
        <v>00631L</v>
      </c>
      <c r="AR1687" s="20">
        <f t="shared" si="961"/>
        <v>1</v>
      </c>
      <c r="AS1687" s="74" t="str">
        <f t="shared" si="969"/>
        <v>00631L</v>
      </c>
      <c r="AT1687" s="20">
        <f t="shared" si="962"/>
        <v>1</v>
      </c>
      <c r="AU1687" s="74" t="str">
        <f t="shared" si="952"/>
        <v>00635U</v>
      </c>
      <c r="AV1687" s="20">
        <f t="shared" si="963"/>
        <v>0</v>
      </c>
      <c r="AW1687" s="74" t="str">
        <f t="shared" si="953"/>
        <v>00635U</v>
      </c>
      <c r="AX1687" s="20">
        <f t="shared" si="954"/>
        <v>0</v>
      </c>
      <c r="AY1687" s="20">
        <f t="shared" si="964"/>
        <v>1</v>
      </c>
      <c r="AZ1687" s="57">
        <v>43861</v>
      </c>
      <c r="BA1687" s="75">
        <v>23</v>
      </c>
      <c r="BB1687" s="90">
        <v>22.862500000000001</v>
      </c>
      <c r="BC1687" s="76">
        <f t="shared" si="972"/>
        <v>21.446458333333336</v>
      </c>
      <c r="BD1687" s="76">
        <f t="shared" si="973"/>
        <v>21.495000000000001</v>
      </c>
      <c r="BE1687" s="77">
        <f t="shared" si="979"/>
        <v>6.6026830381861717E-2</v>
      </c>
      <c r="BF1687" s="77">
        <f t="shared" si="970"/>
        <v>7.0016282856478207E-2</v>
      </c>
    </row>
    <row r="1688" spans="1:58" s="23" customFormat="1" ht="15.75" customHeight="1" x14ac:dyDescent="0.4">
      <c r="A1688" s="57">
        <v>43859</v>
      </c>
      <c r="B1688" s="112">
        <v>16.675000000000001</v>
      </c>
      <c r="C1688" s="112">
        <v>16.774999999999999</v>
      </c>
      <c r="D1688" s="112">
        <v>17.074999999999999</v>
      </c>
      <c r="E1688" s="112">
        <v>17.024999999999999</v>
      </c>
      <c r="F1688" s="112">
        <v>17.375</v>
      </c>
      <c r="G1688" s="112">
        <v>17.574999999999999</v>
      </c>
      <c r="H1688" s="113">
        <v>17.675000000000001</v>
      </c>
      <c r="I1688" s="90">
        <f t="shared" si="955"/>
        <v>16.706578947368421</v>
      </c>
      <c r="J1688" s="90">
        <f t="shared" si="956"/>
        <v>16.869736842105262</v>
      </c>
      <c r="K1688" s="114">
        <v>13</v>
      </c>
      <c r="L1688" s="115">
        <v>5.2631578947368418E-2</v>
      </c>
      <c r="M1688" s="90">
        <v>18.12</v>
      </c>
      <c r="N1688" s="90">
        <v>16.39</v>
      </c>
      <c r="O1688" s="90">
        <v>17.03</v>
      </c>
      <c r="P1688" s="90">
        <v>17.36</v>
      </c>
      <c r="Q1688" s="90">
        <v>18.03</v>
      </c>
      <c r="R1688" s="63">
        <f t="shared" si="944"/>
        <v>-0.12000000000000455</v>
      </c>
      <c r="S1688" s="64">
        <f t="shared" si="980"/>
        <v>6.7567567567567216E-3</v>
      </c>
      <c r="T1688" s="65">
        <f t="shared" si="974"/>
        <v>1.1055521659548506</v>
      </c>
      <c r="U1688" s="65">
        <f t="shared" si="974"/>
        <v>0.96241926012918377</v>
      </c>
      <c r="V1688" s="65">
        <f t="shared" si="945"/>
        <v>0.94412442396313367</v>
      </c>
      <c r="W1688" s="65">
        <f t="shared" si="946"/>
        <v>0.90904048807542981</v>
      </c>
      <c r="X1688" s="61">
        <f t="shared" si="957"/>
        <v>5.9970014992502471E-3</v>
      </c>
      <c r="Y1688" s="66">
        <f t="shared" si="947"/>
        <v>3.8179148311307032E-2</v>
      </c>
      <c r="Z1688" s="61">
        <f t="shared" si="948"/>
        <v>9.7660864771205169E-3</v>
      </c>
      <c r="AA1688" s="67">
        <f t="shared" si="949"/>
        <v>16.706578947368421</v>
      </c>
      <c r="AB1688" s="68">
        <f t="shared" si="950"/>
        <v>1.7388651616839543E-2</v>
      </c>
      <c r="AC1688" s="69">
        <f t="shared" si="951"/>
        <v>1.9315372017597313E-2</v>
      </c>
      <c r="AD1688" s="70">
        <f>_xlfn.PERCENTILE.EXC(AC1688:$AC$5675,0.5)</f>
        <v>8.7870997188404354E-2</v>
      </c>
      <c r="AE1688" s="70">
        <f>_xlfn.PERCENTILE.EXC($AC1688:AC$5675,0.35)</f>
        <v>5.1077612371729891E-2</v>
      </c>
      <c r="AF1688" s="71">
        <f t="shared" si="976"/>
        <v>5.9587459046996534E-2</v>
      </c>
      <c r="AG1688" s="70">
        <f t="shared" si="977"/>
        <v>-0.2059624089820791</v>
      </c>
      <c r="AH1688" s="70">
        <f t="shared" si="978"/>
        <v>-0.25751148881600772</v>
      </c>
      <c r="AI1688" s="61" t="str">
        <f t="shared" si="966"/>
        <v>Safety</v>
      </c>
      <c r="AJ1688" s="68" t="str">
        <f t="shared" si="967"/>
        <v>Safety</v>
      </c>
      <c r="AK1688" s="72" t="str">
        <f t="shared" si="968"/>
        <v>00631L</v>
      </c>
      <c r="AL1688" s="73">
        <f t="shared" si="958"/>
        <v>1</v>
      </c>
      <c r="AM1688" s="72" t="str">
        <f t="shared" si="971"/>
        <v>00631L</v>
      </c>
      <c r="AN1688" s="73">
        <f t="shared" si="959"/>
        <v>1</v>
      </c>
      <c r="AO1688" s="74" t="str">
        <f t="shared" si="965"/>
        <v>00635U</v>
      </c>
      <c r="AP1688" s="20">
        <f t="shared" si="960"/>
        <v>0</v>
      </c>
      <c r="AQ1688" s="74" t="str">
        <f t="shared" si="975"/>
        <v>00631L</v>
      </c>
      <c r="AR1688" s="20">
        <f t="shared" si="961"/>
        <v>1</v>
      </c>
      <c r="AS1688" s="74" t="str">
        <f t="shared" si="969"/>
        <v>00631L</v>
      </c>
      <c r="AT1688" s="20">
        <f t="shared" si="962"/>
        <v>1</v>
      </c>
      <c r="AU1688" s="74" t="str">
        <f t="shared" si="952"/>
        <v>00635U</v>
      </c>
      <c r="AV1688" s="20">
        <f t="shared" si="963"/>
        <v>0</v>
      </c>
      <c r="AW1688" s="74" t="str">
        <f t="shared" si="953"/>
        <v>00635U</v>
      </c>
      <c r="AX1688" s="20">
        <f t="shared" si="954"/>
        <v>0</v>
      </c>
      <c r="AY1688" s="20">
        <f t="shared" si="964"/>
        <v>1</v>
      </c>
      <c r="AZ1688" s="57">
        <v>43860</v>
      </c>
      <c r="BA1688" s="75">
        <v>22.9</v>
      </c>
      <c r="BB1688" s="90">
        <v>23</v>
      </c>
      <c r="BC1688" s="76">
        <f t="shared" si="972"/>
        <v>21.396250000000002</v>
      </c>
      <c r="BD1688" s="76">
        <f t="shared" si="973"/>
        <v>21.447083333333335</v>
      </c>
      <c r="BE1688" s="77">
        <f t="shared" si="979"/>
        <v>7.4954723374422993E-2</v>
      </c>
      <c r="BF1688" s="77">
        <f t="shared" si="970"/>
        <v>6.7744254269228366E-2</v>
      </c>
    </row>
    <row r="1689" spans="1:58" s="23" customFormat="1" ht="15.75" customHeight="1" x14ac:dyDescent="0.4">
      <c r="A1689" s="57">
        <v>43858</v>
      </c>
      <c r="B1689" s="112">
        <v>16.675000000000001</v>
      </c>
      <c r="C1689" s="112">
        <v>16.824999999999999</v>
      </c>
      <c r="D1689" s="112">
        <v>17.074999999999999</v>
      </c>
      <c r="E1689" s="112">
        <v>16.975000000000001</v>
      </c>
      <c r="F1689" s="112">
        <v>17.274999999999999</v>
      </c>
      <c r="G1689" s="112">
        <v>17.524999999999999</v>
      </c>
      <c r="H1689" s="113">
        <v>17.625</v>
      </c>
      <c r="I1689" s="90">
        <f t="shared" si="955"/>
        <v>16.714473684210528</v>
      </c>
      <c r="J1689" s="90">
        <f t="shared" si="956"/>
        <v>16.890789473684208</v>
      </c>
      <c r="K1689" s="114">
        <v>14</v>
      </c>
      <c r="L1689" s="115">
        <v>5.2631578947368418E-2</v>
      </c>
      <c r="M1689" s="90">
        <v>18.34</v>
      </c>
      <c r="N1689" s="90">
        <v>16.28</v>
      </c>
      <c r="O1689" s="90">
        <v>17.03</v>
      </c>
      <c r="P1689" s="90">
        <v>17.350000000000001</v>
      </c>
      <c r="Q1689" s="90">
        <v>18.05</v>
      </c>
      <c r="R1689" s="63">
        <f t="shared" si="944"/>
        <v>-0.24000000000000199</v>
      </c>
      <c r="S1689" s="64">
        <f t="shared" si="980"/>
        <v>-0.10696653867251779</v>
      </c>
      <c r="T1689" s="65">
        <f t="shared" si="974"/>
        <v>1.1265356265356266</v>
      </c>
      <c r="U1689" s="65">
        <f t="shared" si="974"/>
        <v>0.95596007046388731</v>
      </c>
      <c r="V1689" s="65">
        <f t="shared" si="945"/>
        <v>0.93832853025936602</v>
      </c>
      <c r="W1689" s="65">
        <f t="shared" si="946"/>
        <v>0.90193905817174513</v>
      </c>
      <c r="X1689" s="61">
        <f t="shared" si="957"/>
        <v>8.9955022488754765E-3</v>
      </c>
      <c r="Y1689" s="66">
        <f t="shared" si="947"/>
        <v>3.8291605301914493E-2</v>
      </c>
      <c r="Z1689" s="61">
        <f t="shared" si="948"/>
        <v>1.0548689285995181E-2</v>
      </c>
      <c r="AA1689" s="67">
        <f t="shared" si="949"/>
        <v>16.714473684210528</v>
      </c>
      <c r="AB1689" s="68">
        <f t="shared" si="950"/>
        <v>2.4262899262899235E-2</v>
      </c>
      <c r="AC1689" s="69">
        <f t="shared" si="951"/>
        <v>2.6687572740204359E-2</v>
      </c>
      <c r="AD1689" s="70">
        <f>_xlfn.PERCENTILE.EXC(AC1689:$AC$5675,0.5)</f>
        <v>8.7894930198383611E-2</v>
      </c>
      <c r="AE1689" s="70">
        <f>_xlfn.PERCENTILE.EXC($AC1689:AC$5675,0.35)</f>
        <v>5.1099053756493137E-2</v>
      </c>
      <c r="AF1689" s="71">
        <f t="shared" si="976"/>
        <v>5.9587459046996534E-2</v>
      </c>
      <c r="AG1689" s="70">
        <f t="shared" si="977"/>
        <v>-0.2059624089820791</v>
      </c>
      <c r="AH1689" s="70">
        <f t="shared" si="978"/>
        <v>-0.25751148881600772</v>
      </c>
      <c r="AI1689" s="61" t="str">
        <f t="shared" si="966"/>
        <v>Safety</v>
      </c>
      <c r="AJ1689" s="68" t="str">
        <f t="shared" si="967"/>
        <v>Safety</v>
      </c>
      <c r="AK1689" s="72" t="str">
        <f t="shared" si="968"/>
        <v>00631L</v>
      </c>
      <c r="AL1689" s="73">
        <f t="shared" si="958"/>
        <v>1</v>
      </c>
      <c r="AM1689" s="72" t="str">
        <f t="shared" si="971"/>
        <v>00631L</v>
      </c>
      <c r="AN1689" s="73">
        <f t="shared" si="959"/>
        <v>1</v>
      </c>
      <c r="AO1689" s="74" t="str">
        <f t="shared" si="965"/>
        <v>00635U</v>
      </c>
      <c r="AP1689" s="20">
        <f t="shared" si="960"/>
        <v>0</v>
      </c>
      <c r="AQ1689" s="74" t="str">
        <f t="shared" si="975"/>
        <v>00631L</v>
      </c>
      <c r="AR1689" s="20">
        <f t="shared" si="961"/>
        <v>1</v>
      </c>
      <c r="AS1689" s="74" t="str">
        <f t="shared" si="969"/>
        <v>00631L</v>
      </c>
      <c r="AT1689" s="20">
        <f t="shared" si="962"/>
        <v>1</v>
      </c>
      <c r="AU1689" s="74" t="str">
        <f t="shared" si="952"/>
        <v>00635U</v>
      </c>
      <c r="AV1689" s="20">
        <f t="shared" si="963"/>
        <v>0</v>
      </c>
      <c r="AW1689" s="74" t="str">
        <f t="shared" si="953"/>
        <v>00635U</v>
      </c>
      <c r="AX1689" s="20">
        <f t="shared" si="954"/>
        <v>0</v>
      </c>
      <c r="AY1689" s="20">
        <f t="shared" si="964"/>
        <v>1</v>
      </c>
      <c r="AZ1689" s="57">
        <v>43859</v>
      </c>
      <c r="BA1689" s="75">
        <v>22.89</v>
      </c>
      <c r="BB1689" s="90">
        <v>22.787500000000001</v>
      </c>
      <c r="BC1689" s="76">
        <f t="shared" si="972"/>
        <v>21.347500000000004</v>
      </c>
      <c r="BD1689" s="76">
        <f t="shared" si="973"/>
        <v>21.394416666666665</v>
      </c>
      <c r="BE1689" s="77">
        <f t="shared" si="979"/>
        <v>6.7455205527579221E-2</v>
      </c>
      <c r="BF1689" s="77">
        <f t="shared" si="970"/>
        <v>6.9905310186068922E-2</v>
      </c>
    </row>
    <row r="1690" spans="1:58" s="23" customFormat="1" ht="15.75" customHeight="1" x14ac:dyDescent="0.4">
      <c r="A1690" s="57">
        <v>43857</v>
      </c>
      <c r="B1690" s="112">
        <v>17.774999999999999</v>
      </c>
      <c r="C1690" s="112">
        <v>17.324999999999999</v>
      </c>
      <c r="D1690" s="112">
        <v>17.524999999999999</v>
      </c>
      <c r="E1690" s="112">
        <v>17.425000000000001</v>
      </c>
      <c r="F1690" s="112">
        <v>17.774999999999999</v>
      </c>
      <c r="G1690" s="112">
        <v>17.975000000000001</v>
      </c>
      <c r="H1690" s="113">
        <v>18.074999999999999</v>
      </c>
      <c r="I1690" s="90">
        <f t="shared" si="955"/>
        <v>17.680263157894736</v>
      </c>
      <c r="J1690" s="90">
        <f t="shared" si="956"/>
        <v>17.367105263157892</v>
      </c>
      <c r="K1690" s="114">
        <v>15</v>
      </c>
      <c r="L1690" s="115">
        <v>5.2631578947368418E-2</v>
      </c>
      <c r="M1690" s="90">
        <v>21.3</v>
      </c>
      <c r="N1690" s="90">
        <v>18.23</v>
      </c>
      <c r="O1690" s="90">
        <v>18.16</v>
      </c>
      <c r="P1690" s="90">
        <v>18.11</v>
      </c>
      <c r="Q1690" s="90">
        <v>18.52</v>
      </c>
      <c r="R1690" s="63">
        <f t="shared" si="944"/>
        <v>-3.2600000000000051</v>
      </c>
      <c r="S1690" s="64">
        <f t="shared" si="980"/>
        <v>0.25206043956043955</v>
      </c>
      <c r="T1690" s="65">
        <f t="shared" si="974"/>
        <v>1.1684037301151948</v>
      </c>
      <c r="U1690" s="65">
        <f t="shared" si="974"/>
        <v>1.0038546255506609</v>
      </c>
      <c r="V1690" s="65">
        <f t="shared" si="945"/>
        <v>1.0066261733848703</v>
      </c>
      <c r="W1690" s="65">
        <f t="shared" si="946"/>
        <v>0.98434125269978401</v>
      </c>
      <c r="X1690" s="61">
        <f t="shared" si="957"/>
        <v>-2.5316455696202493E-2</v>
      </c>
      <c r="Y1690" s="66">
        <f t="shared" si="947"/>
        <v>3.7302725968436069E-2</v>
      </c>
      <c r="Z1690" s="61">
        <f t="shared" si="948"/>
        <v>-1.7712286968817506E-2</v>
      </c>
      <c r="AA1690" s="67">
        <f t="shared" si="949"/>
        <v>17.680263157894736</v>
      </c>
      <c r="AB1690" s="68">
        <f t="shared" si="950"/>
        <v>-2.4958859023587594E-2</v>
      </c>
      <c r="AC1690" s="69">
        <f t="shared" si="951"/>
        <v>-3.0155613938851609E-2</v>
      </c>
      <c r="AD1690" s="70">
        <f>_xlfn.PERCENTILE.EXC(AC1690:$AC$5675,0.5)</f>
        <v>8.7896183047909693E-2</v>
      </c>
      <c r="AE1690" s="70">
        <f>_xlfn.PERCENTILE.EXC($AC1690:AC$5675,0.35)</f>
        <v>5.1163589923876568E-2</v>
      </c>
      <c r="AF1690" s="71">
        <f t="shared" si="976"/>
        <v>5.9587459046996534E-2</v>
      </c>
      <c r="AG1690" s="70">
        <f t="shared" si="977"/>
        <v>-0.2059624089820791</v>
      </c>
      <c r="AH1690" s="70">
        <f t="shared" si="978"/>
        <v>-0.25751148881600772</v>
      </c>
      <c r="AI1690" s="61" t="str">
        <f t="shared" si="966"/>
        <v>Safety</v>
      </c>
      <c r="AJ1690" s="68" t="str">
        <f t="shared" si="967"/>
        <v>Safety</v>
      </c>
      <c r="AK1690" s="72" t="str">
        <f t="shared" si="968"/>
        <v>00631L</v>
      </c>
      <c r="AL1690" s="73">
        <f t="shared" si="958"/>
        <v>1</v>
      </c>
      <c r="AM1690" s="72" t="str">
        <f t="shared" si="971"/>
        <v>00631L</v>
      </c>
      <c r="AN1690" s="73">
        <f t="shared" si="959"/>
        <v>1</v>
      </c>
      <c r="AO1690" s="74" t="str">
        <f t="shared" si="965"/>
        <v>00635U</v>
      </c>
      <c r="AP1690" s="20">
        <f t="shared" si="960"/>
        <v>0</v>
      </c>
      <c r="AQ1690" s="74" t="str">
        <f t="shared" si="975"/>
        <v>00631L</v>
      </c>
      <c r="AR1690" s="20">
        <f t="shared" si="961"/>
        <v>1</v>
      </c>
      <c r="AS1690" s="74" t="str">
        <f t="shared" si="969"/>
        <v>00631L</v>
      </c>
      <c r="AT1690" s="20">
        <f t="shared" si="962"/>
        <v>1</v>
      </c>
      <c r="AU1690" s="74" t="str">
        <f t="shared" si="952"/>
        <v>00635U</v>
      </c>
      <c r="AV1690" s="20">
        <f t="shared" si="963"/>
        <v>0</v>
      </c>
      <c r="AW1690" s="74" t="str">
        <f t="shared" si="953"/>
        <v>00635U</v>
      </c>
      <c r="AX1690" s="20">
        <f t="shared" si="954"/>
        <v>0</v>
      </c>
      <c r="AY1690" s="20">
        <f t="shared" si="964"/>
        <v>1</v>
      </c>
      <c r="AZ1690" s="57">
        <v>43858</v>
      </c>
      <c r="BA1690" s="75">
        <v>22.89</v>
      </c>
      <c r="BB1690" s="90">
        <v>23.137499999999999</v>
      </c>
      <c r="BC1690" s="76">
        <f t="shared" si="972"/>
        <v>21.299791666666668</v>
      </c>
      <c r="BD1690" s="76">
        <f t="shared" si="973"/>
        <v>21.349208333333333</v>
      </c>
      <c r="BE1690" s="77">
        <f t="shared" si="979"/>
        <v>8.6278230420876498E-2</v>
      </c>
      <c r="BF1690" s="77">
        <f t="shared" si="970"/>
        <v>7.2170904073336081E-2</v>
      </c>
    </row>
    <row r="1691" spans="1:58" s="23" customFormat="1" ht="15.75" customHeight="1" x14ac:dyDescent="0.4">
      <c r="A1691" s="57">
        <v>43854</v>
      </c>
      <c r="B1691" s="112">
        <v>16.024999999999999</v>
      </c>
      <c r="C1691" s="112">
        <v>16.225000000000001</v>
      </c>
      <c r="D1691" s="112">
        <v>16.675000000000001</v>
      </c>
      <c r="E1691" s="112">
        <v>16.725000000000001</v>
      </c>
      <c r="F1691" s="112">
        <v>17.125</v>
      </c>
      <c r="G1691" s="112">
        <v>17.324999999999999</v>
      </c>
      <c r="H1691" s="113">
        <v>17.475000000000001</v>
      </c>
      <c r="I1691" s="90">
        <f t="shared" si="955"/>
        <v>16.056578947368418</v>
      </c>
      <c r="J1691" s="90">
        <f t="shared" si="956"/>
        <v>16.296052631578949</v>
      </c>
      <c r="K1691" s="114">
        <v>16</v>
      </c>
      <c r="L1691" s="115">
        <v>5.2631578947368418E-2</v>
      </c>
      <c r="M1691" s="90">
        <v>14.65</v>
      </c>
      <c r="N1691" s="90">
        <v>14.56</v>
      </c>
      <c r="O1691" s="90">
        <v>16.07</v>
      </c>
      <c r="P1691" s="90">
        <v>16.78</v>
      </c>
      <c r="Q1691" s="90">
        <v>17.75</v>
      </c>
      <c r="R1691" s="63">
        <f t="shared" si="944"/>
        <v>3.6400000000000006</v>
      </c>
      <c r="S1691" s="64">
        <f t="shared" si="980"/>
        <v>0.12172573189522343</v>
      </c>
      <c r="T1691" s="65">
        <f t="shared" si="974"/>
        <v>1.0061813186813187</v>
      </c>
      <c r="U1691" s="65">
        <f t="shared" si="974"/>
        <v>0.90603609209707536</v>
      </c>
      <c r="V1691" s="65">
        <f t="shared" si="945"/>
        <v>0.86769964243146602</v>
      </c>
      <c r="W1691" s="65">
        <f t="shared" si="946"/>
        <v>0.82028169014084507</v>
      </c>
      <c r="X1691" s="61">
        <f t="shared" si="957"/>
        <v>1.2480499219968978E-2</v>
      </c>
      <c r="Y1691" s="66">
        <f t="shared" si="947"/>
        <v>4.4843049327354258E-2</v>
      </c>
      <c r="Z1691" s="61">
        <f t="shared" si="948"/>
        <v>1.4914365320003528E-2</v>
      </c>
      <c r="AA1691" s="67">
        <f t="shared" si="949"/>
        <v>16.056578947368422</v>
      </c>
      <c r="AB1691" s="68">
        <f t="shared" si="950"/>
        <v>0.10061813186813173</v>
      </c>
      <c r="AC1691" s="69">
        <f t="shared" si="951"/>
        <v>0.10278701561596301</v>
      </c>
      <c r="AD1691" s="70">
        <f>_xlfn.PERCENTILE.EXC(AC1691:$AC$5675,0.5)</f>
        <v>8.7897435897435761E-2</v>
      </c>
      <c r="AE1691" s="70">
        <f>_xlfn.PERCENTILE.EXC($AC1691:AC$5675,0.35)</f>
        <v>5.1235747809844981E-2</v>
      </c>
      <c r="AF1691" s="71">
        <f t="shared" si="976"/>
        <v>5.9587459046996534E-2</v>
      </c>
      <c r="AG1691" s="70">
        <f t="shared" si="977"/>
        <v>-0.2059624089820791</v>
      </c>
      <c r="AH1691" s="70">
        <f t="shared" si="978"/>
        <v>-0.25751148881600772</v>
      </c>
      <c r="AI1691" s="61" t="str">
        <f t="shared" si="966"/>
        <v>Short VOL</v>
      </c>
      <c r="AJ1691" s="68" t="str">
        <f t="shared" si="967"/>
        <v>Short VOL</v>
      </c>
      <c r="AK1691" s="72" t="str">
        <f t="shared" si="968"/>
        <v>00631L</v>
      </c>
      <c r="AL1691" s="73">
        <f t="shared" si="958"/>
        <v>1</v>
      </c>
      <c r="AM1691" s="72" t="str">
        <f t="shared" si="971"/>
        <v>00631L</v>
      </c>
      <c r="AN1691" s="73">
        <f t="shared" si="959"/>
        <v>1</v>
      </c>
      <c r="AO1691" s="74" t="str">
        <f t="shared" si="965"/>
        <v>00631L</v>
      </c>
      <c r="AP1691" s="20">
        <f t="shared" si="960"/>
        <v>1</v>
      </c>
      <c r="AQ1691" s="74" t="str">
        <f t="shared" si="975"/>
        <v>00631L</v>
      </c>
      <c r="AR1691" s="20">
        <f t="shared" si="961"/>
        <v>1</v>
      </c>
      <c r="AS1691" s="74" t="str">
        <f t="shared" si="969"/>
        <v>00631L</v>
      </c>
      <c r="AT1691" s="20">
        <f t="shared" si="962"/>
        <v>1</v>
      </c>
      <c r="AU1691" s="74" t="str">
        <f t="shared" si="952"/>
        <v>00631L</v>
      </c>
      <c r="AV1691" s="20">
        <f t="shared" si="963"/>
        <v>1</v>
      </c>
      <c r="AW1691" s="74" t="str">
        <f t="shared" si="953"/>
        <v>00631L</v>
      </c>
      <c r="AX1691" s="20">
        <f t="shared" si="954"/>
        <v>1</v>
      </c>
      <c r="AY1691" s="20">
        <f t="shared" si="964"/>
        <v>0</v>
      </c>
      <c r="AZ1691" s="57">
        <v>43857</v>
      </c>
      <c r="BA1691" s="75">
        <v>23.1</v>
      </c>
      <c r="BB1691" s="90">
        <v>23.212499999999999</v>
      </c>
      <c r="BC1691" s="76">
        <f t="shared" si="972"/>
        <v>21.25</v>
      </c>
      <c r="BD1691" s="76">
        <f t="shared" si="973"/>
        <v>21.299166666666665</v>
      </c>
      <c r="BE1691" s="77">
        <f t="shared" si="979"/>
        <v>9.2352941176470527E-2</v>
      </c>
      <c r="BF1691" s="77">
        <f t="shared" si="970"/>
        <v>8.4549473766579467E-2</v>
      </c>
    </row>
    <row r="1692" spans="1:58" s="23" customFormat="1" ht="15.75" customHeight="1" x14ac:dyDescent="0.4">
      <c r="A1692" s="57">
        <v>43853</v>
      </c>
      <c r="B1692" s="112">
        <v>15.025</v>
      </c>
      <c r="C1692" s="112">
        <v>15.675000000000001</v>
      </c>
      <c r="D1692" s="112">
        <v>16.274999999999999</v>
      </c>
      <c r="E1692" s="112">
        <v>16.475000000000001</v>
      </c>
      <c r="F1692" s="112">
        <v>16.824999999999999</v>
      </c>
      <c r="G1692" s="112">
        <v>17.074999999999999</v>
      </c>
      <c r="H1692" s="113">
        <v>17.225000000000001</v>
      </c>
      <c r="I1692" s="90">
        <f t="shared" si="955"/>
        <v>15.09342105263158</v>
      </c>
      <c r="J1692" s="90">
        <f t="shared" si="956"/>
        <v>15.738157894736842</v>
      </c>
      <c r="K1692" s="114">
        <v>17</v>
      </c>
      <c r="L1692" s="115">
        <v>5.2631578947368418E-2</v>
      </c>
      <c r="M1692" s="90">
        <v>11.4</v>
      </c>
      <c r="N1692" s="90">
        <v>12.98</v>
      </c>
      <c r="O1692" s="90">
        <v>14.99</v>
      </c>
      <c r="P1692" s="90">
        <v>16.11</v>
      </c>
      <c r="Q1692" s="90">
        <v>17.21</v>
      </c>
      <c r="R1692" s="63">
        <f t="shared" si="944"/>
        <v>6.7199999999999989</v>
      </c>
      <c r="S1692" s="64">
        <f t="shared" si="980"/>
        <v>-2.1853805576488257E-2</v>
      </c>
      <c r="T1692" s="65">
        <f t="shared" si="974"/>
        <v>0.8782742681047766</v>
      </c>
      <c r="U1692" s="65">
        <f t="shared" si="974"/>
        <v>0.8659106070713809</v>
      </c>
      <c r="V1692" s="65">
        <f t="shared" si="945"/>
        <v>0.80571073867163256</v>
      </c>
      <c r="W1692" s="65">
        <f t="shared" si="946"/>
        <v>0.75421266705403833</v>
      </c>
      <c r="X1692" s="61">
        <f t="shared" si="957"/>
        <v>4.3261231281198027E-2</v>
      </c>
      <c r="Y1692" s="66">
        <f t="shared" si="947"/>
        <v>4.5523520485584217E-2</v>
      </c>
      <c r="Z1692" s="61">
        <f t="shared" si="948"/>
        <v>4.2716415308168339E-2</v>
      </c>
      <c r="AA1692" s="67">
        <f t="shared" si="949"/>
        <v>15.09342105263158</v>
      </c>
      <c r="AB1692" s="68">
        <f t="shared" si="950"/>
        <v>0.15755007704160245</v>
      </c>
      <c r="AC1692" s="69">
        <f t="shared" si="951"/>
        <v>0.16282134457870415</v>
      </c>
      <c r="AD1692" s="70">
        <f>_xlfn.PERCENTILE.EXC(AC1692:$AC$5675,0.5)</f>
        <v>8.7896183047909693E-2</v>
      </c>
      <c r="AE1692" s="70">
        <f>_xlfn.PERCENTILE.EXC($AC1692:AC$5675,0.35)</f>
        <v>5.1202215802693615E-2</v>
      </c>
      <c r="AF1692" s="71">
        <f t="shared" si="976"/>
        <v>5.9183389646328549E-2</v>
      </c>
      <c r="AG1692" s="70">
        <f t="shared" si="977"/>
        <v>-0.2059624089820791</v>
      </c>
      <c r="AH1692" s="70">
        <f t="shared" si="978"/>
        <v>-0.25751148881600772</v>
      </c>
      <c r="AI1692" s="61" t="str">
        <f t="shared" si="966"/>
        <v>Short VOL</v>
      </c>
      <c r="AJ1692" s="68" t="str">
        <f t="shared" si="967"/>
        <v>Short VOL</v>
      </c>
      <c r="AK1692" s="72" t="str">
        <f t="shared" si="968"/>
        <v>00631L</v>
      </c>
      <c r="AL1692" s="73">
        <f t="shared" si="958"/>
        <v>1</v>
      </c>
      <c r="AM1692" s="72" t="str">
        <f t="shared" si="971"/>
        <v>00631L</v>
      </c>
      <c r="AN1692" s="73">
        <f t="shared" si="959"/>
        <v>1</v>
      </c>
      <c r="AO1692" s="74" t="str">
        <f t="shared" si="965"/>
        <v>00631L</v>
      </c>
      <c r="AP1692" s="20">
        <f t="shared" si="960"/>
        <v>1</v>
      </c>
      <c r="AQ1692" s="74" t="str">
        <f t="shared" si="975"/>
        <v>00631L</v>
      </c>
      <c r="AR1692" s="20">
        <f t="shared" si="961"/>
        <v>1</v>
      </c>
      <c r="AS1692" s="74" t="str">
        <f t="shared" si="969"/>
        <v>00631L</v>
      </c>
      <c r="AT1692" s="20">
        <f t="shared" si="962"/>
        <v>1</v>
      </c>
      <c r="AU1692" s="74" t="str">
        <f t="shared" si="952"/>
        <v>00631L</v>
      </c>
      <c r="AV1692" s="20">
        <f t="shared" si="963"/>
        <v>1</v>
      </c>
      <c r="AW1692" s="74" t="str">
        <f t="shared" si="953"/>
        <v>00631L</v>
      </c>
      <c r="AX1692" s="20">
        <f t="shared" si="954"/>
        <v>1</v>
      </c>
      <c r="AY1692" s="20">
        <f t="shared" si="964"/>
        <v>0</v>
      </c>
      <c r="AZ1692" s="57">
        <v>43854</v>
      </c>
      <c r="BA1692" s="75">
        <v>23.25</v>
      </c>
      <c r="BB1692" s="90">
        <v>23.337499999999999</v>
      </c>
      <c r="BC1692" s="76">
        <f t="shared" si="972"/>
        <v>21.199166666666667</v>
      </c>
      <c r="BD1692" s="76">
        <f t="shared" si="973"/>
        <v>21.250625000000003</v>
      </c>
      <c r="BE1692" s="77">
        <f t="shared" si="979"/>
        <v>0.10086874484059902</v>
      </c>
      <c r="BF1692" s="77">
        <f t="shared" si="970"/>
        <v>9.4085468074468243E-2</v>
      </c>
    </row>
    <row r="1693" spans="1:58" s="23" customFormat="1" ht="15.75" customHeight="1" x14ac:dyDescent="0.4">
      <c r="A1693" s="57">
        <v>43852</v>
      </c>
      <c r="B1693" s="112">
        <v>15.175000000000001</v>
      </c>
      <c r="C1693" s="112">
        <v>15.725</v>
      </c>
      <c r="D1693" s="112">
        <v>16.274999999999999</v>
      </c>
      <c r="E1693" s="112">
        <v>16.524999999999999</v>
      </c>
      <c r="F1693" s="112">
        <v>16.875</v>
      </c>
      <c r="G1693" s="112">
        <v>17.125</v>
      </c>
      <c r="H1693" s="113">
        <v>17.324999999999999</v>
      </c>
      <c r="I1693" s="90">
        <f t="shared" si="955"/>
        <v>15.203947368421053</v>
      </c>
      <c r="J1693" s="90">
        <f t="shared" si="956"/>
        <v>15.753947368421052</v>
      </c>
      <c r="K1693" s="114">
        <v>18</v>
      </c>
      <c r="L1693" s="115">
        <v>5.2631578947368418E-2</v>
      </c>
      <c r="M1693" s="90">
        <v>11.03</v>
      </c>
      <c r="N1693" s="90">
        <v>13.27</v>
      </c>
      <c r="O1693" s="90">
        <v>14.98</v>
      </c>
      <c r="P1693" s="90">
        <v>16.11</v>
      </c>
      <c r="Q1693" s="90">
        <v>17.29</v>
      </c>
      <c r="R1693" s="63">
        <f t="shared" si="944"/>
        <v>6.7900000000000027</v>
      </c>
      <c r="S1693" s="64">
        <f t="shared" si="980"/>
        <v>2.7885360185902357E-2</v>
      </c>
      <c r="T1693" s="65">
        <f t="shared" si="974"/>
        <v>0.8311981914091936</v>
      </c>
      <c r="U1693" s="65">
        <f t="shared" si="974"/>
        <v>0.8858477970627503</v>
      </c>
      <c r="V1693" s="65">
        <f t="shared" si="945"/>
        <v>0.82371198013656111</v>
      </c>
      <c r="W1693" s="65">
        <f t="shared" si="946"/>
        <v>0.76749566223250432</v>
      </c>
      <c r="X1693" s="61">
        <f t="shared" si="957"/>
        <v>3.6243822075782466E-2</v>
      </c>
      <c r="Y1693" s="66">
        <f t="shared" si="947"/>
        <v>4.8411497730711094E-2</v>
      </c>
      <c r="Z1693" s="61">
        <f t="shared" si="948"/>
        <v>3.6174816096927666E-2</v>
      </c>
      <c r="AA1693" s="67">
        <f t="shared" si="949"/>
        <v>15.203947368421053</v>
      </c>
      <c r="AB1693" s="68">
        <f t="shared" si="950"/>
        <v>0.14355689525244922</v>
      </c>
      <c r="AC1693" s="69">
        <f t="shared" si="951"/>
        <v>0.14573830960218942</v>
      </c>
      <c r="AD1693" s="70">
        <f>_xlfn.PERCENTILE.EXC(AC1693:$AC$5675,0.5)</f>
        <v>8.7894930198383611E-2</v>
      </c>
      <c r="AE1693" s="70">
        <f>_xlfn.PERCENTILE.EXC($AC1693:AC$5675,0.35)</f>
        <v>5.1157152277407074E-2</v>
      </c>
      <c r="AF1693" s="71">
        <f t="shared" si="976"/>
        <v>5.9183389646328549E-2</v>
      </c>
      <c r="AG1693" s="70">
        <f t="shared" si="977"/>
        <v>-0.2059624089820791</v>
      </c>
      <c r="AH1693" s="70">
        <f t="shared" si="978"/>
        <v>-0.25751148881600772</v>
      </c>
      <c r="AI1693" s="61" t="str">
        <f t="shared" si="966"/>
        <v>Short VOL</v>
      </c>
      <c r="AJ1693" s="68" t="str">
        <f t="shared" si="967"/>
        <v>Short VOL</v>
      </c>
      <c r="AK1693" s="72" t="str">
        <f t="shared" si="968"/>
        <v>00631L</v>
      </c>
      <c r="AL1693" s="73">
        <f t="shared" si="958"/>
        <v>1</v>
      </c>
      <c r="AM1693" s="72" t="str">
        <f t="shared" si="971"/>
        <v>00631L</v>
      </c>
      <c r="AN1693" s="73">
        <f t="shared" si="959"/>
        <v>1</v>
      </c>
      <c r="AO1693" s="74" t="str">
        <f t="shared" si="965"/>
        <v>00631L</v>
      </c>
      <c r="AP1693" s="20">
        <f t="shared" si="960"/>
        <v>1</v>
      </c>
      <c r="AQ1693" s="74" t="str">
        <f t="shared" si="975"/>
        <v>00631L</v>
      </c>
      <c r="AR1693" s="20">
        <f t="shared" si="961"/>
        <v>1</v>
      </c>
      <c r="AS1693" s="74" t="str">
        <f t="shared" si="969"/>
        <v>00631L</v>
      </c>
      <c r="AT1693" s="20">
        <f t="shared" si="962"/>
        <v>1</v>
      </c>
      <c r="AU1693" s="74" t="str">
        <f t="shared" si="952"/>
        <v>00631L</v>
      </c>
      <c r="AV1693" s="20">
        <f t="shared" si="963"/>
        <v>1</v>
      </c>
      <c r="AW1693" s="74" t="str">
        <f t="shared" si="953"/>
        <v>00631L</v>
      </c>
      <c r="AX1693" s="20">
        <f t="shared" si="954"/>
        <v>1</v>
      </c>
      <c r="AY1693" s="20">
        <f t="shared" si="964"/>
        <v>0</v>
      </c>
      <c r="AZ1693" s="57">
        <v>43853</v>
      </c>
      <c r="BA1693" s="75">
        <v>23.3</v>
      </c>
      <c r="BB1693" s="90">
        <v>23.225000000000001</v>
      </c>
      <c r="BC1693" s="76">
        <f t="shared" si="972"/>
        <v>21.142291666666665</v>
      </c>
      <c r="BD1693" s="76">
        <f t="shared" si="973"/>
        <v>21.198541666666664</v>
      </c>
      <c r="BE1693" s="77">
        <f t="shared" si="979"/>
        <v>9.8509109900180469E-2</v>
      </c>
      <c r="BF1693" s="77">
        <f t="shared" si="970"/>
        <v>9.9132212318064516E-2</v>
      </c>
    </row>
    <row r="1694" spans="1:58" s="23" customFormat="1" ht="15.75" customHeight="1" x14ac:dyDescent="0.4">
      <c r="A1694" s="57">
        <v>43851</v>
      </c>
      <c r="B1694" s="112">
        <v>12.925000000000001</v>
      </c>
      <c r="C1694" s="112">
        <v>15.074999999999999</v>
      </c>
      <c r="D1694" s="112">
        <v>15.525</v>
      </c>
      <c r="E1694" s="112">
        <v>16.024999999999999</v>
      </c>
      <c r="F1694" s="112">
        <v>16.25</v>
      </c>
      <c r="G1694" s="112">
        <v>16.675000000000001</v>
      </c>
      <c r="H1694" s="113">
        <v>17</v>
      </c>
      <c r="I1694" s="90">
        <f t="shared" si="955"/>
        <v>15.074999999999999</v>
      </c>
      <c r="J1694" s="90">
        <f t="shared" si="956"/>
        <v>15.525</v>
      </c>
      <c r="K1694" s="114">
        <v>0</v>
      </c>
      <c r="L1694" s="115">
        <v>4.5454545454545456E-2</v>
      </c>
      <c r="M1694" s="90">
        <v>11.38</v>
      </c>
      <c r="N1694" s="90">
        <v>12.91</v>
      </c>
      <c r="O1694" s="90">
        <v>14.87</v>
      </c>
      <c r="P1694" s="90">
        <v>15.94</v>
      </c>
      <c r="Q1694" s="90">
        <v>17.22</v>
      </c>
      <c r="R1694" s="63">
        <f t="shared" si="944"/>
        <v>6.52</v>
      </c>
      <c r="S1694" s="64">
        <f t="shared" si="980"/>
        <v>6.6942148760330625E-2</v>
      </c>
      <c r="T1694" s="65">
        <f t="shared" si="974"/>
        <v>0.8814872192099148</v>
      </c>
      <c r="U1694" s="65">
        <f t="shared" si="974"/>
        <v>0.86819098856758581</v>
      </c>
      <c r="V1694" s="65">
        <f t="shared" si="945"/>
        <v>0.80991217063989962</v>
      </c>
      <c r="W1694" s="65">
        <f t="shared" si="946"/>
        <v>0.74970963995354245</v>
      </c>
      <c r="X1694" s="61">
        <f t="shared" si="957"/>
        <v>0.16634429400386835</v>
      </c>
      <c r="Y1694" s="66">
        <f t="shared" si="947"/>
        <v>6.0842433697347986E-2</v>
      </c>
      <c r="Z1694" s="61">
        <f t="shared" si="948"/>
        <v>2.9850746268656789E-2</v>
      </c>
      <c r="AA1694" s="67">
        <f t="shared" si="949"/>
        <v>15.074999999999999</v>
      </c>
      <c r="AB1694" s="68">
        <f t="shared" si="950"/>
        <v>1.1618900077459773E-3</v>
      </c>
      <c r="AC1694" s="69">
        <f t="shared" si="951"/>
        <v>0.167699457784663</v>
      </c>
      <c r="AD1694" s="70">
        <f>_xlfn.PERCENTILE.EXC(AC1694:$AC$5675,0.5)</f>
        <v>8.7870997188404354E-2</v>
      </c>
      <c r="AE1694" s="70">
        <f>_xlfn.PERCENTILE.EXC($AC1694:AC$5675,0.35)</f>
        <v>5.111208875212056E-2</v>
      </c>
      <c r="AF1694" s="71">
        <f t="shared" si="976"/>
        <v>5.9183389646328549E-2</v>
      </c>
      <c r="AG1694" s="70">
        <f t="shared" si="977"/>
        <v>-0.2059624089820791</v>
      </c>
      <c r="AH1694" s="70">
        <f t="shared" si="978"/>
        <v>-0.25751148881600772</v>
      </c>
      <c r="AI1694" s="61" t="str">
        <f t="shared" si="966"/>
        <v>Short VOL</v>
      </c>
      <c r="AJ1694" s="68" t="str">
        <f t="shared" si="967"/>
        <v>Short VOL</v>
      </c>
      <c r="AK1694" s="72" t="str">
        <f t="shared" si="968"/>
        <v>00631L</v>
      </c>
      <c r="AL1694" s="73">
        <f t="shared" si="958"/>
        <v>1</v>
      </c>
      <c r="AM1694" s="72" t="str">
        <f t="shared" si="971"/>
        <v>00631L</v>
      </c>
      <c r="AN1694" s="73">
        <f t="shared" si="959"/>
        <v>1</v>
      </c>
      <c r="AO1694" s="74" t="str">
        <f t="shared" si="965"/>
        <v>00631L</v>
      </c>
      <c r="AP1694" s="20">
        <f t="shared" si="960"/>
        <v>1</v>
      </c>
      <c r="AQ1694" s="74" t="str">
        <f t="shared" si="975"/>
        <v>00631L</v>
      </c>
      <c r="AR1694" s="20">
        <f t="shared" si="961"/>
        <v>1</v>
      </c>
      <c r="AS1694" s="74" t="str">
        <f t="shared" si="969"/>
        <v>00631L</v>
      </c>
      <c r="AT1694" s="20">
        <f t="shared" si="962"/>
        <v>1</v>
      </c>
      <c r="AU1694" s="74" t="str">
        <f t="shared" si="952"/>
        <v>00631L</v>
      </c>
      <c r="AV1694" s="20">
        <f t="shared" si="963"/>
        <v>1</v>
      </c>
      <c r="AW1694" s="74" t="str">
        <f t="shared" si="953"/>
        <v>00631L</v>
      </c>
      <c r="AX1694" s="20">
        <f t="shared" si="954"/>
        <v>1</v>
      </c>
      <c r="AY1694" s="20">
        <f t="shared" si="964"/>
        <v>0</v>
      </c>
      <c r="AZ1694" s="57">
        <v>43852</v>
      </c>
      <c r="BA1694" s="75">
        <v>23.24</v>
      </c>
      <c r="BB1694" s="90">
        <v>23.05</v>
      </c>
      <c r="BC1694" s="76">
        <f t="shared" si="972"/>
        <v>21.088958333333334</v>
      </c>
      <c r="BD1694" s="76">
        <f t="shared" si="973"/>
        <v>21.142541666666666</v>
      </c>
      <c r="BE1694" s="77">
        <f t="shared" si="979"/>
        <v>9.2989024667331832E-2</v>
      </c>
      <c r="BF1694" s="77">
        <f t="shared" si="970"/>
        <v>9.9205590623959145E-2</v>
      </c>
    </row>
    <row r="1695" spans="1:58" s="23" customFormat="1" ht="15.75" customHeight="1" x14ac:dyDescent="0.4">
      <c r="A1695" s="57">
        <v>43847</v>
      </c>
      <c r="B1695" s="112">
        <v>12.525</v>
      </c>
      <c r="C1695" s="112">
        <v>14.925000000000001</v>
      </c>
      <c r="D1695" s="112">
        <v>15.375</v>
      </c>
      <c r="E1695" s="112">
        <v>16.024999999999999</v>
      </c>
      <c r="F1695" s="112">
        <v>16.324999999999999</v>
      </c>
      <c r="G1695" s="112">
        <v>16.725000000000001</v>
      </c>
      <c r="H1695" s="113">
        <v>17.024999999999999</v>
      </c>
      <c r="I1695" s="90">
        <f t="shared" si="955"/>
        <v>14.815909090909091</v>
      </c>
      <c r="J1695" s="90">
        <f t="shared" si="956"/>
        <v>15.354545454545455</v>
      </c>
      <c r="K1695" s="114">
        <v>1</v>
      </c>
      <c r="L1695" s="115">
        <v>4.5454545454545456E-2</v>
      </c>
      <c r="M1695" s="90">
        <v>9.0399999999999991</v>
      </c>
      <c r="N1695" s="90">
        <v>12.1</v>
      </c>
      <c r="O1695" s="90">
        <v>14.41</v>
      </c>
      <c r="P1695" s="90">
        <v>15.76</v>
      </c>
      <c r="Q1695" s="90">
        <v>17.079999999999998</v>
      </c>
      <c r="R1695" s="63">
        <f t="shared" ref="R1695:R1758" si="981">(O1695+P1695)-(N1695+M1695)</f>
        <v>9.0300000000000011</v>
      </c>
      <c r="S1695" s="64">
        <f t="shared" si="980"/>
        <v>-1.7857142857142908E-2</v>
      </c>
      <c r="T1695" s="65">
        <f t="shared" si="974"/>
        <v>0.7471074380165289</v>
      </c>
      <c r="U1695" s="65">
        <f t="shared" si="974"/>
        <v>0.83969465648854957</v>
      </c>
      <c r="V1695" s="65">
        <f t="shared" si="945"/>
        <v>0.76776649746192893</v>
      </c>
      <c r="W1695" s="65">
        <f t="shared" si="946"/>
        <v>0.70843091334894615</v>
      </c>
      <c r="X1695" s="61">
        <f t="shared" si="957"/>
        <v>0.19161676646706588</v>
      </c>
      <c r="Y1695" s="66">
        <f t="shared" si="947"/>
        <v>6.2402496099843996E-2</v>
      </c>
      <c r="Z1695" s="61">
        <f t="shared" si="948"/>
        <v>3.6355269213069516E-2</v>
      </c>
      <c r="AA1695" s="67">
        <f t="shared" si="949"/>
        <v>14.815909090909091</v>
      </c>
      <c r="AB1695" s="68">
        <f t="shared" si="950"/>
        <v>3.5123966942148817E-2</v>
      </c>
      <c r="AC1695" s="69">
        <f t="shared" si="951"/>
        <v>0.22445529676934642</v>
      </c>
      <c r="AD1695" s="70">
        <f>_xlfn.PERCENTILE.EXC(AC1695:$AC$5675,0.5)</f>
        <v>8.7847064178425111E-2</v>
      </c>
      <c r="AE1695" s="70">
        <f>_xlfn.PERCENTILE.EXC($AC1695:AC$5675,0.35)</f>
        <v>5.109575508191417E-2</v>
      </c>
      <c r="AF1695" s="71">
        <f t="shared" si="976"/>
        <v>5.8390418116955362E-2</v>
      </c>
      <c r="AG1695" s="70">
        <f t="shared" si="977"/>
        <v>-0.2059624089820791</v>
      </c>
      <c r="AH1695" s="70">
        <f t="shared" si="978"/>
        <v>-0.25751148881600772</v>
      </c>
      <c r="AI1695" s="61" t="str">
        <f t="shared" si="966"/>
        <v>Short VOL</v>
      </c>
      <c r="AJ1695" s="68" t="str">
        <f t="shared" si="967"/>
        <v>Short VOL</v>
      </c>
      <c r="AK1695" s="72" t="str">
        <f t="shared" si="968"/>
        <v>00631L</v>
      </c>
      <c r="AL1695" s="73">
        <f t="shared" si="958"/>
        <v>1</v>
      </c>
      <c r="AM1695" s="72" t="str">
        <f t="shared" si="971"/>
        <v>00631L</v>
      </c>
      <c r="AN1695" s="73">
        <f t="shared" si="959"/>
        <v>1</v>
      </c>
      <c r="AO1695" s="74" t="str">
        <f t="shared" si="965"/>
        <v>00631L</v>
      </c>
      <c r="AP1695" s="20">
        <f t="shared" si="960"/>
        <v>1</v>
      </c>
      <c r="AQ1695" s="74" t="str">
        <f t="shared" si="975"/>
        <v>00631L</v>
      </c>
      <c r="AR1695" s="20">
        <f t="shared" si="961"/>
        <v>1</v>
      </c>
      <c r="AS1695" s="74" t="str">
        <f t="shared" si="969"/>
        <v>00631L</v>
      </c>
      <c r="AT1695" s="20">
        <f t="shared" si="962"/>
        <v>1</v>
      </c>
      <c r="AU1695" s="74" t="str">
        <f t="shared" si="952"/>
        <v>00631L</v>
      </c>
      <c r="AV1695" s="20">
        <f t="shared" si="963"/>
        <v>1</v>
      </c>
      <c r="AW1695" s="74" t="str">
        <f t="shared" si="953"/>
        <v>00631L</v>
      </c>
      <c r="AX1695" s="20">
        <f t="shared" si="954"/>
        <v>1</v>
      </c>
      <c r="AY1695" s="20">
        <f t="shared" si="964"/>
        <v>0</v>
      </c>
      <c r="AZ1695" s="57">
        <v>43851</v>
      </c>
      <c r="BA1695" s="75">
        <v>23.1</v>
      </c>
      <c r="BB1695" s="90">
        <v>22.524999999999999</v>
      </c>
      <c r="BC1695" s="76">
        <f t="shared" si="972"/>
        <v>21.03875</v>
      </c>
      <c r="BD1695" s="76">
        <f t="shared" si="973"/>
        <v>21.08979166666667</v>
      </c>
      <c r="BE1695" s="77">
        <f t="shared" si="979"/>
        <v>7.064345552848901E-2</v>
      </c>
      <c r="BF1695" s="77">
        <f t="shared" si="970"/>
        <v>9.531665201371109E-2</v>
      </c>
    </row>
    <row r="1696" spans="1:58" s="23" customFormat="1" ht="15.75" customHeight="1" x14ac:dyDescent="0.4">
      <c r="A1696" s="57">
        <v>43846</v>
      </c>
      <c r="B1696" s="112">
        <v>12.574999999999999</v>
      </c>
      <c r="C1696" s="112">
        <v>14.925000000000001</v>
      </c>
      <c r="D1696" s="112">
        <v>15.375</v>
      </c>
      <c r="E1696" s="112">
        <v>15.975</v>
      </c>
      <c r="F1696" s="112">
        <v>16.225000000000001</v>
      </c>
      <c r="G1696" s="112">
        <v>16.625</v>
      </c>
      <c r="H1696" s="113">
        <v>16.975000000000001</v>
      </c>
      <c r="I1696" s="90">
        <f t="shared" si="955"/>
        <v>14.711363636363638</v>
      </c>
      <c r="J1696" s="90">
        <f t="shared" si="956"/>
        <v>15.334090909090909</v>
      </c>
      <c r="K1696" s="114">
        <v>2</v>
      </c>
      <c r="L1696" s="115">
        <v>4.5454545454545456E-2</v>
      </c>
      <c r="M1696" s="90">
        <v>9.7100000000000009</v>
      </c>
      <c r="N1696" s="90">
        <v>12.32</v>
      </c>
      <c r="O1696" s="90">
        <v>14.45</v>
      </c>
      <c r="P1696" s="90">
        <v>15.78</v>
      </c>
      <c r="Q1696" s="90">
        <v>17.18</v>
      </c>
      <c r="R1696" s="63">
        <f t="shared" si="981"/>
        <v>8.1999999999999957</v>
      </c>
      <c r="S1696" s="64">
        <f t="shared" si="980"/>
        <v>-8.051529790660197E-3</v>
      </c>
      <c r="T1696" s="65">
        <f t="shared" si="974"/>
        <v>0.78814935064935066</v>
      </c>
      <c r="U1696" s="65">
        <f t="shared" si="974"/>
        <v>0.85259515570934263</v>
      </c>
      <c r="V1696" s="65">
        <f t="shared" si="945"/>
        <v>0.7807351077313055</v>
      </c>
      <c r="W1696" s="65">
        <f t="shared" si="946"/>
        <v>0.71711292200232835</v>
      </c>
      <c r="X1696" s="61">
        <f t="shared" si="957"/>
        <v>0.18687872763419494</v>
      </c>
      <c r="Y1696" s="66">
        <f t="shared" si="947"/>
        <v>6.2597809076682429E-2</v>
      </c>
      <c r="Z1696" s="61">
        <f t="shared" si="948"/>
        <v>4.2329677120345945E-2</v>
      </c>
      <c r="AA1696" s="67">
        <f t="shared" si="949"/>
        <v>14.711363636363636</v>
      </c>
      <c r="AB1696" s="68">
        <f t="shared" si="950"/>
        <v>2.0698051948051868E-2</v>
      </c>
      <c r="AC1696" s="69">
        <f t="shared" si="951"/>
        <v>0.1941041912632821</v>
      </c>
      <c r="AD1696" s="70">
        <f>_xlfn.PERCENTILE.EXC(AC1696:$AC$5675,0.5)</f>
        <v>8.7843728760921974E-2</v>
      </c>
      <c r="AE1696" s="70">
        <f>_xlfn.PERCENTILE.EXC($AC1696:AC$5675,0.35)</f>
        <v>5.1084209720887813E-2</v>
      </c>
      <c r="AF1696" s="71">
        <f t="shared" si="976"/>
        <v>5.7530869993896484E-2</v>
      </c>
      <c r="AG1696" s="70">
        <f t="shared" si="977"/>
        <v>-0.2059624089820791</v>
      </c>
      <c r="AH1696" s="70">
        <f t="shared" si="978"/>
        <v>-0.25751148881600772</v>
      </c>
      <c r="AI1696" s="61" t="str">
        <f t="shared" si="966"/>
        <v>Short VOL</v>
      </c>
      <c r="AJ1696" s="68" t="str">
        <f t="shared" si="967"/>
        <v>Short VOL</v>
      </c>
      <c r="AK1696" s="72" t="str">
        <f t="shared" si="968"/>
        <v>00631L</v>
      </c>
      <c r="AL1696" s="73">
        <f t="shared" si="958"/>
        <v>1</v>
      </c>
      <c r="AM1696" s="72" t="str">
        <f t="shared" si="971"/>
        <v>00631L</v>
      </c>
      <c r="AN1696" s="73">
        <f t="shared" si="959"/>
        <v>1</v>
      </c>
      <c r="AO1696" s="74" t="str">
        <f t="shared" si="965"/>
        <v>00631L</v>
      </c>
      <c r="AP1696" s="20">
        <f t="shared" si="960"/>
        <v>1</v>
      </c>
      <c r="AQ1696" s="74" t="str">
        <f t="shared" si="975"/>
        <v>00631L</v>
      </c>
      <c r="AR1696" s="20">
        <f t="shared" si="961"/>
        <v>1</v>
      </c>
      <c r="AS1696" s="74" t="str">
        <f t="shared" si="969"/>
        <v>00631L</v>
      </c>
      <c r="AT1696" s="20">
        <f t="shared" si="962"/>
        <v>1</v>
      </c>
      <c r="AU1696" s="74" t="str">
        <f t="shared" si="952"/>
        <v>00631L</v>
      </c>
      <c r="AV1696" s="20">
        <f t="shared" si="963"/>
        <v>1</v>
      </c>
      <c r="AW1696" s="74" t="str">
        <f t="shared" si="953"/>
        <v>00631L</v>
      </c>
      <c r="AX1696" s="20">
        <f t="shared" si="954"/>
        <v>1</v>
      </c>
      <c r="AY1696" s="20">
        <f t="shared" si="964"/>
        <v>0</v>
      </c>
      <c r="AZ1696" s="57">
        <v>43847</v>
      </c>
      <c r="BA1696" s="75">
        <v>22.64</v>
      </c>
      <c r="BB1696" s="90">
        <v>22.524999999999999</v>
      </c>
      <c r="BC1696" s="76">
        <f t="shared" si="972"/>
        <v>21.000625000000003</v>
      </c>
      <c r="BD1696" s="76">
        <f t="shared" si="973"/>
        <v>21.040666666666667</v>
      </c>
      <c r="BE1696" s="77">
        <f t="shared" si="979"/>
        <v>7.2587125383172899E-2</v>
      </c>
      <c r="BF1696" s="77">
        <f t="shared" si="970"/>
        <v>7.601153322138085E-2</v>
      </c>
    </row>
    <row r="1697" spans="1:58" s="23" customFormat="1" ht="15.75" customHeight="1" x14ac:dyDescent="0.4">
      <c r="A1697" s="57">
        <v>43845</v>
      </c>
      <c r="B1697" s="112">
        <v>12.925000000000001</v>
      </c>
      <c r="C1697" s="112">
        <v>15.175000000000001</v>
      </c>
      <c r="D1697" s="112">
        <v>15.574999999999999</v>
      </c>
      <c r="E1697" s="112">
        <v>16.175000000000001</v>
      </c>
      <c r="F1697" s="112">
        <v>16.425000000000001</v>
      </c>
      <c r="G1697" s="112">
        <v>16.824999999999999</v>
      </c>
      <c r="H1697" s="113">
        <v>17.125</v>
      </c>
      <c r="I1697" s="90">
        <f t="shared" si="955"/>
        <v>14.868181818181819</v>
      </c>
      <c r="J1697" s="90">
        <f t="shared" si="956"/>
        <v>15.520454545454545</v>
      </c>
      <c r="K1697" s="114">
        <v>3</v>
      </c>
      <c r="L1697" s="115">
        <v>4.5454545454545456E-2</v>
      </c>
      <c r="M1697" s="90">
        <v>9.69</v>
      </c>
      <c r="N1697" s="90">
        <v>12.42</v>
      </c>
      <c r="O1697" s="90">
        <v>14.63</v>
      </c>
      <c r="P1697" s="90">
        <v>15.98</v>
      </c>
      <c r="Q1697" s="90">
        <v>17.350000000000001</v>
      </c>
      <c r="R1697" s="63">
        <f t="shared" si="981"/>
        <v>8.5</v>
      </c>
      <c r="S1697" s="64">
        <f t="shared" si="980"/>
        <v>2.4213075060532168E-3</v>
      </c>
      <c r="T1697" s="65">
        <f t="shared" si="974"/>
        <v>0.78019323671497576</v>
      </c>
      <c r="U1697" s="65">
        <f t="shared" si="974"/>
        <v>0.84894053315105944</v>
      </c>
      <c r="V1697" s="65">
        <f t="shared" si="945"/>
        <v>0.77722152690863577</v>
      </c>
      <c r="W1697" s="65">
        <f t="shared" si="946"/>
        <v>0.71585014409221892</v>
      </c>
      <c r="X1697" s="61">
        <f t="shared" si="957"/>
        <v>0.17408123791102514</v>
      </c>
      <c r="Y1697" s="66">
        <f t="shared" si="947"/>
        <v>5.8732612055641377E-2</v>
      </c>
      <c r="Z1697" s="61">
        <f t="shared" si="948"/>
        <v>4.3870376031794438E-2</v>
      </c>
      <c r="AA1697" s="67">
        <f t="shared" si="949"/>
        <v>14.868181818181819</v>
      </c>
      <c r="AB1697" s="68">
        <f t="shared" si="950"/>
        <v>4.0660225442834201E-2</v>
      </c>
      <c r="AC1697" s="69">
        <f t="shared" si="951"/>
        <v>0.19711608842043632</v>
      </c>
      <c r="AD1697" s="70">
        <f>_xlfn.PERCENTILE.EXC(AC1697:$AC$5675,0.5)</f>
        <v>8.7840393343418852E-2</v>
      </c>
      <c r="AE1697" s="70">
        <f>_xlfn.PERCENTILE.EXC($AC1697:AC$5675,0.35)</f>
        <v>5.1072664359861457E-2</v>
      </c>
      <c r="AF1697" s="71">
        <f t="shared" si="976"/>
        <v>5.7139134992955483E-2</v>
      </c>
      <c r="AG1697" s="70">
        <f t="shared" si="977"/>
        <v>-0.2059624089820791</v>
      </c>
      <c r="AH1697" s="70">
        <f t="shared" si="978"/>
        <v>-0.25751148881600772</v>
      </c>
      <c r="AI1697" s="61" t="str">
        <f t="shared" si="966"/>
        <v>Short VOL</v>
      </c>
      <c r="AJ1697" s="68" t="str">
        <f t="shared" si="967"/>
        <v>Short VOL</v>
      </c>
      <c r="AK1697" s="72" t="str">
        <f t="shared" si="968"/>
        <v>00631L</v>
      </c>
      <c r="AL1697" s="73">
        <f t="shared" si="958"/>
        <v>1</v>
      </c>
      <c r="AM1697" s="72" t="str">
        <f t="shared" si="971"/>
        <v>00631L</v>
      </c>
      <c r="AN1697" s="73">
        <f t="shared" si="959"/>
        <v>1</v>
      </c>
      <c r="AO1697" s="74" t="str">
        <f t="shared" si="965"/>
        <v>00631L</v>
      </c>
      <c r="AP1697" s="20">
        <f t="shared" si="960"/>
        <v>1</v>
      </c>
      <c r="AQ1697" s="74" t="str">
        <f t="shared" si="975"/>
        <v>00631L</v>
      </c>
      <c r="AR1697" s="20">
        <f t="shared" si="961"/>
        <v>1</v>
      </c>
      <c r="AS1697" s="74" t="str">
        <f t="shared" si="969"/>
        <v>00631L</v>
      </c>
      <c r="AT1697" s="20">
        <f t="shared" si="962"/>
        <v>1</v>
      </c>
      <c r="AU1697" s="74" t="str">
        <f t="shared" si="952"/>
        <v>00631L</v>
      </c>
      <c r="AV1697" s="20">
        <f t="shared" si="963"/>
        <v>1</v>
      </c>
      <c r="AW1697" s="74" t="str">
        <f t="shared" si="953"/>
        <v>00631L</v>
      </c>
      <c r="AX1697" s="20">
        <f t="shared" si="954"/>
        <v>1</v>
      </c>
      <c r="AY1697" s="20">
        <f t="shared" si="964"/>
        <v>0</v>
      </c>
      <c r="AZ1697" s="57">
        <v>43846</v>
      </c>
      <c r="BA1697" s="75">
        <v>22.5</v>
      </c>
      <c r="BB1697" s="90">
        <v>22.462499999999999</v>
      </c>
      <c r="BC1697" s="76">
        <f t="shared" si="972"/>
        <v>20.968124999999997</v>
      </c>
      <c r="BD1697" s="76">
        <f t="shared" si="973"/>
        <v>21.000208333333333</v>
      </c>
      <c r="BE1697" s="77">
        <f t="shared" si="979"/>
        <v>7.1268890279889197E-2</v>
      </c>
      <c r="BF1697" s="77">
        <f t="shared" si="970"/>
        <v>7.1417942282318639E-2</v>
      </c>
    </row>
    <row r="1698" spans="1:58" s="23" customFormat="1" ht="15.75" customHeight="1" x14ac:dyDescent="0.4">
      <c r="A1698" s="57">
        <v>43844</v>
      </c>
      <c r="B1698" s="112">
        <v>13.074999999999999</v>
      </c>
      <c r="C1698" s="112">
        <v>15.225</v>
      </c>
      <c r="D1698" s="112">
        <v>15.675000000000001</v>
      </c>
      <c r="E1698" s="112">
        <v>16.3</v>
      </c>
      <c r="F1698" s="112">
        <v>16.574999999999999</v>
      </c>
      <c r="G1698" s="112">
        <v>16.975000000000001</v>
      </c>
      <c r="H1698" s="113">
        <v>17.25</v>
      </c>
      <c r="I1698" s="90">
        <f t="shared" si="955"/>
        <v>14.834090909090909</v>
      </c>
      <c r="J1698" s="90">
        <f t="shared" si="956"/>
        <v>15.593181818181819</v>
      </c>
      <c r="K1698" s="114">
        <v>4</v>
      </c>
      <c r="L1698" s="115">
        <v>4.5454545454545456E-2</v>
      </c>
      <c r="M1698" s="90">
        <v>10.18</v>
      </c>
      <c r="N1698" s="90">
        <v>12.39</v>
      </c>
      <c r="O1698" s="90">
        <v>14.64</v>
      </c>
      <c r="P1698" s="90">
        <v>16.010000000000002</v>
      </c>
      <c r="Q1698" s="90">
        <v>17.36</v>
      </c>
      <c r="R1698" s="63">
        <f t="shared" si="981"/>
        <v>8.0800000000000018</v>
      </c>
      <c r="S1698" s="64">
        <f t="shared" si="980"/>
        <v>5.6818181818182045E-3</v>
      </c>
      <c r="T1698" s="65">
        <f t="shared" si="974"/>
        <v>0.82163034705407578</v>
      </c>
      <c r="U1698" s="65">
        <f t="shared" si="974"/>
        <v>0.84631147540983609</v>
      </c>
      <c r="V1698" s="65">
        <f t="shared" si="945"/>
        <v>0.77389131792629606</v>
      </c>
      <c r="W1698" s="65">
        <f t="shared" si="946"/>
        <v>0.71370967741935487</v>
      </c>
      <c r="X1698" s="61">
        <f t="shared" si="957"/>
        <v>0.16443594646271514</v>
      </c>
      <c r="Y1698" s="66">
        <f t="shared" si="947"/>
        <v>5.828220858895701E-2</v>
      </c>
      <c r="Z1698" s="61">
        <f t="shared" si="948"/>
        <v>5.1172054542668953E-2</v>
      </c>
      <c r="AA1698" s="67">
        <f t="shared" si="949"/>
        <v>14.834090909090907</v>
      </c>
      <c r="AB1698" s="68">
        <f t="shared" si="950"/>
        <v>5.52865213882162E-2</v>
      </c>
      <c r="AC1698" s="69">
        <f t="shared" si="951"/>
        <v>0.19726318878861232</v>
      </c>
      <c r="AD1698" s="70">
        <f>_xlfn.PERCENTILE.EXC(AC1698:$AC$5675,0.5)</f>
        <v>8.781691831978275E-2</v>
      </c>
      <c r="AE1698" s="70">
        <f>_xlfn.PERCENTILE.EXC($AC1698:AC$5675,0.35)</f>
        <v>5.1070853480895177E-2</v>
      </c>
      <c r="AF1698" s="71">
        <f t="shared" si="976"/>
        <v>5.7047748220893257E-2</v>
      </c>
      <c r="AG1698" s="70">
        <f t="shared" si="977"/>
        <v>-0.2059624089820791</v>
      </c>
      <c r="AH1698" s="70">
        <f t="shared" si="978"/>
        <v>-0.25751148881600772</v>
      </c>
      <c r="AI1698" s="61" t="str">
        <f t="shared" si="966"/>
        <v>Short VOL</v>
      </c>
      <c r="AJ1698" s="68" t="str">
        <f t="shared" si="967"/>
        <v>Short VOL</v>
      </c>
      <c r="AK1698" s="72" t="str">
        <f t="shared" si="968"/>
        <v>00631L</v>
      </c>
      <c r="AL1698" s="73">
        <f t="shared" si="958"/>
        <v>1</v>
      </c>
      <c r="AM1698" s="72" t="str">
        <f t="shared" si="971"/>
        <v>00631L</v>
      </c>
      <c r="AN1698" s="73">
        <f t="shared" si="959"/>
        <v>1</v>
      </c>
      <c r="AO1698" s="74" t="str">
        <f t="shared" si="965"/>
        <v>00631L</v>
      </c>
      <c r="AP1698" s="20">
        <f t="shared" si="960"/>
        <v>1</v>
      </c>
      <c r="AQ1698" s="74" t="str">
        <f t="shared" si="975"/>
        <v>00631L</v>
      </c>
      <c r="AR1698" s="20">
        <f t="shared" si="961"/>
        <v>1</v>
      </c>
      <c r="AS1698" s="74" t="str">
        <f t="shared" si="969"/>
        <v>00631L</v>
      </c>
      <c r="AT1698" s="20">
        <f t="shared" si="962"/>
        <v>1</v>
      </c>
      <c r="AU1698" s="74" t="str">
        <f t="shared" si="952"/>
        <v>00631L</v>
      </c>
      <c r="AV1698" s="20">
        <f t="shared" si="963"/>
        <v>1</v>
      </c>
      <c r="AW1698" s="74" t="str">
        <f t="shared" si="953"/>
        <v>00631L</v>
      </c>
      <c r="AX1698" s="20">
        <f t="shared" si="954"/>
        <v>1</v>
      </c>
      <c r="AY1698" s="20">
        <f t="shared" si="964"/>
        <v>0</v>
      </c>
      <c r="AZ1698" s="57">
        <v>43845</v>
      </c>
      <c r="BA1698" s="75">
        <v>22.48</v>
      </c>
      <c r="BB1698" s="90">
        <v>22.362500000000001</v>
      </c>
      <c r="BC1698" s="76">
        <f t="shared" si="972"/>
        <v>20.938750000000002</v>
      </c>
      <c r="BD1698" s="76">
        <f t="shared" si="973"/>
        <v>20.968416666666666</v>
      </c>
      <c r="BE1698" s="77">
        <f t="shared" si="979"/>
        <v>6.7995940540863137E-2</v>
      </c>
      <c r="BF1698" s="77">
        <f t="shared" si="970"/>
        <v>7.2088577662436801E-2</v>
      </c>
    </row>
    <row r="1699" spans="1:58" s="23" customFormat="1" ht="15.75" customHeight="1" x14ac:dyDescent="0.4">
      <c r="A1699" s="57">
        <v>43843</v>
      </c>
      <c r="B1699" s="112">
        <v>13.175000000000001</v>
      </c>
      <c r="C1699" s="112">
        <v>15.375</v>
      </c>
      <c r="D1699" s="112">
        <v>15.775</v>
      </c>
      <c r="E1699" s="112">
        <v>16.375</v>
      </c>
      <c r="F1699" s="112">
        <v>16.625</v>
      </c>
      <c r="G1699" s="112">
        <v>16.975000000000001</v>
      </c>
      <c r="H1699" s="113">
        <v>17.225000000000001</v>
      </c>
      <c r="I1699" s="90">
        <f t="shared" si="955"/>
        <v>14.875</v>
      </c>
      <c r="J1699" s="90">
        <f t="shared" si="956"/>
        <v>15.684090909090909</v>
      </c>
      <c r="K1699" s="114">
        <v>5</v>
      </c>
      <c r="L1699" s="115">
        <v>4.5454545454545456E-2</v>
      </c>
      <c r="M1699" s="90">
        <v>10.050000000000001</v>
      </c>
      <c r="N1699" s="90">
        <v>12.32</v>
      </c>
      <c r="O1699" s="90">
        <v>14.64</v>
      </c>
      <c r="P1699" s="90">
        <v>16.03</v>
      </c>
      <c r="Q1699" s="90">
        <v>17.41</v>
      </c>
      <c r="R1699" s="63">
        <f t="shared" si="981"/>
        <v>8.3000000000000007</v>
      </c>
      <c r="S1699" s="64">
        <f t="shared" si="980"/>
        <v>-1.9108280254777087E-2</v>
      </c>
      <c r="T1699" s="65">
        <f t="shared" si="974"/>
        <v>0.81574675324675328</v>
      </c>
      <c r="U1699" s="65">
        <f t="shared" si="974"/>
        <v>0.84153005464480868</v>
      </c>
      <c r="V1699" s="65">
        <f t="shared" si="945"/>
        <v>0.76855895196506552</v>
      </c>
      <c r="W1699" s="65">
        <f t="shared" si="946"/>
        <v>0.70763928776565188</v>
      </c>
      <c r="X1699" s="61">
        <f t="shared" si="957"/>
        <v>0.16698292220113845</v>
      </c>
      <c r="Y1699" s="66">
        <f t="shared" si="947"/>
        <v>5.1908396946564975E-2</v>
      </c>
      <c r="Z1699" s="61">
        <f t="shared" si="948"/>
        <v>5.439266615737201E-2</v>
      </c>
      <c r="AA1699" s="67">
        <f t="shared" si="949"/>
        <v>14.875</v>
      </c>
      <c r="AB1699" s="68">
        <f t="shared" si="950"/>
        <v>6.9399350649350683E-2</v>
      </c>
      <c r="AC1699" s="69">
        <f t="shared" si="951"/>
        <v>0.20738636363636362</v>
      </c>
      <c r="AD1699" s="70">
        <f>_xlfn.PERCENTILE.EXC(AC1699:$AC$5675,0.5)</f>
        <v>8.7793443296146648E-2</v>
      </c>
      <c r="AE1699" s="70">
        <f>_xlfn.PERCENTILE.EXC($AC1699:AC$5675,0.35)</f>
        <v>5.1069042601928898E-2</v>
      </c>
      <c r="AF1699" s="71">
        <f t="shared" si="976"/>
        <v>5.6820890164446997E-2</v>
      </c>
      <c r="AG1699" s="70">
        <f t="shared" si="977"/>
        <v>-0.2059624089820791</v>
      </c>
      <c r="AH1699" s="70">
        <f t="shared" si="978"/>
        <v>-0.25751148881600772</v>
      </c>
      <c r="AI1699" s="61" t="str">
        <f t="shared" si="966"/>
        <v>Short VOL</v>
      </c>
      <c r="AJ1699" s="68" t="str">
        <f t="shared" si="967"/>
        <v>Short VOL</v>
      </c>
      <c r="AK1699" s="72" t="str">
        <f t="shared" si="968"/>
        <v>00631L</v>
      </c>
      <c r="AL1699" s="73">
        <f t="shared" si="958"/>
        <v>1</v>
      </c>
      <c r="AM1699" s="72" t="str">
        <f t="shared" si="971"/>
        <v>00631L</v>
      </c>
      <c r="AN1699" s="73">
        <f t="shared" si="959"/>
        <v>1</v>
      </c>
      <c r="AO1699" s="74" t="str">
        <f t="shared" si="965"/>
        <v>00631L</v>
      </c>
      <c r="AP1699" s="20">
        <f t="shared" si="960"/>
        <v>1</v>
      </c>
      <c r="AQ1699" s="74" t="str">
        <f t="shared" si="975"/>
        <v>00631L</v>
      </c>
      <c r="AR1699" s="20">
        <f t="shared" si="961"/>
        <v>1</v>
      </c>
      <c r="AS1699" s="74" t="str">
        <f t="shared" si="969"/>
        <v>00631L</v>
      </c>
      <c r="AT1699" s="20">
        <f t="shared" si="962"/>
        <v>1</v>
      </c>
      <c r="AU1699" s="74" t="str">
        <f t="shared" si="952"/>
        <v>00631L</v>
      </c>
      <c r="AV1699" s="20">
        <f t="shared" si="963"/>
        <v>1</v>
      </c>
      <c r="AW1699" s="74" t="str">
        <f t="shared" si="953"/>
        <v>00631L</v>
      </c>
      <c r="AX1699" s="20">
        <f t="shared" si="954"/>
        <v>1</v>
      </c>
      <c r="AY1699" s="20">
        <f t="shared" si="964"/>
        <v>0</v>
      </c>
      <c r="AZ1699" s="57">
        <v>43844</v>
      </c>
      <c r="BA1699" s="75">
        <v>22.36</v>
      </c>
      <c r="BB1699" s="90">
        <v>22.3</v>
      </c>
      <c r="BC1699" s="76">
        <f t="shared" si="972"/>
        <v>20.912708333333335</v>
      </c>
      <c r="BD1699" s="76">
        <f t="shared" si="973"/>
        <v>20.938708333333334</v>
      </c>
      <c r="BE1699" s="77">
        <f t="shared" si="979"/>
        <v>6.6337255058228128E-2</v>
      </c>
      <c r="BF1699" s="77">
        <f t="shared" si="970"/>
        <v>6.7878669688714408E-2</v>
      </c>
    </row>
    <row r="1700" spans="1:58" s="23" customFormat="1" ht="15.75" customHeight="1" x14ac:dyDescent="0.4">
      <c r="A1700" s="57">
        <v>43840</v>
      </c>
      <c r="B1700" s="112">
        <v>13.574999999999999</v>
      </c>
      <c r="C1700" s="112">
        <v>15.725</v>
      </c>
      <c r="D1700" s="112">
        <v>16.074999999999999</v>
      </c>
      <c r="E1700" s="112">
        <v>16.574999999999999</v>
      </c>
      <c r="F1700" s="112">
        <v>16.824999999999999</v>
      </c>
      <c r="G1700" s="112">
        <v>17.125</v>
      </c>
      <c r="H1700" s="113">
        <v>17.375</v>
      </c>
      <c r="I1700" s="90">
        <f t="shared" si="955"/>
        <v>15.138636363636364</v>
      </c>
      <c r="J1700" s="90">
        <f t="shared" si="956"/>
        <v>15.979545454545454</v>
      </c>
      <c r="K1700" s="114">
        <v>6</v>
      </c>
      <c r="L1700" s="115">
        <v>4.5454545454545456E-2</v>
      </c>
      <c r="M1700" s="90">
        <v>10.57</v>
      </c>
      <c r="N1700" s="90">
        <v>12.56</v>
      </c>
      <c r="O1700" s="90">
        <v>14.95</v>
      </c>
      <c r="P1700" s="90">
        <v>16.329999999999998</v>
      </c>
      <c r="Q1700" s="90">
        <v>17.649999999999999</v>
      </c>
      <c r="R1700" s="63">
        <f t="shared" si="981"/>
        <v>8.149999999999995</v>
      </c>
      <c r="S1700" s="64">
        <f t="shared" si="980"/>
        <v>1.5948963317385448E-3</v>
      </c>
      <c r="T1700" s="65">
        <f t="shared" si="974"/>
        <v>0.84156050955414008</v>
      </c>
      <c r="U1700" s="65">
        <f t="shared" si="974"/>
        <v>0.84013377926421406</v>
      </c>
      <c r="V1700" s="65">
        <f t="shared" si="945"/>
        <v>0.76913655848132279</v>
      </c>
      <c r="W1700" s="65">
        <f t="shared" si="946"/>
        <v>0.71161473087818705</v>
      </c>
      <c r="X1700" s="61">
        <f t="shared" si="957"/>
        <v>0.15837937384898715</v>
      </c>
      <c r="Y1700" s="66">
        <f t="shared" si="947"/>
        <v>4.8265460030165956E-2</v>
      </c>
      <c r="Z1700" s="61">
        <f t="shared" si="948"/>
        <v>5.554721513286287E-2</v>
      </c>
      <c r="AA1700" s="67">
        <f t="shared" si="949"/>
        <v>15.138636363636362</v>
      </c>
      <c r="AB1700" s="68">
        <f t="shared" si="950"/>
        <v>8.0812101910827924E-2</v>
      </c>
      <c r="AC1700" s="69">
        <f t="shared" si="951"/>
        <v>0.20530544296467845</v>
      </c>
      <c r="AD1700" s="70">
        <f>_xlfn.PERCENTILE.EXC(AC1700:$AC$5675,0.5)</f>
        <v>8.7791042430266003E-2</v>
      </c>
      <c r="AE1700" s="70">
        <f>_xlfn.PERCENTILE.EXC($AC1700:AC$5675,0.35)</f>
        <v>5.1064695716379102E-2</v>
      </c>
      <c r="AF1700" s="71">
        <f t="shared" si="976"/>
        <v>5.6466090582999062E-2</v>
      </c>
      <c r="AG1700" s="70">
        <f t="shared" si="977"/>
        <v>-0.2059624089820791</v>
      </c>
      <c r="AH1700" s="70">
        <f t="shared" si="978"/>
        <v>-0.25751148881600772</v>
      </c>
      <c r="AI1700" s="61" t="str">
        <f t="shared" si="966"/>
        <v>Short VOL</v>
      </c>
      <c r="AJ1700" s="68" t="str">
        <f t="shared" si="967"/>
        <v>Short VOL</v>
      </c>
      <c r="AK1700" s="72" t="str">
        <f t="shared" si="968"/>
        <v>00631L</v>
      </c>
      <c r="AL1700" s="73">
        <f t="shared" si="958"/>
        <v>1</v>
      </c>
      <c r="AM1700" s="72" t="str">
        <f t="shared" si="971"/>
        <v>00631L</v>
      </c>
      <c r="AN1700" s="73">
        <f t="shared" si="959"/>
        <v>1</v>
      </c>
      <c r="AO1700" s="74" t="str">
        <f t="shared" si="965"/>
        <v>00631L</v>
      </c>
      <c r="AP1700" s="20">
        <f t="shared" si="960"/>
        <v>1</v>
      </c>
      <c r="AQ1700" s="74" t="str">
        <f t="shared" si="975"/>
        <v>00631L</v>
      </c>
      <c r="AR1700" s="20">
        <f t="shared" si="961"/>
        <v>1</v>
      </c>
      <c r="AS1700" s="74" t="str">
        <f t="shared" si="969"/>
        <v>00631L</v>
      </c>
      <c r="AT1700" s="20">
        <f t="shared" si="962"/>
        <v>1</v>
      </c>
      <c r="AU1700" s="74" t="str">
        <f t="shared" si="952"/>
        <v>00631L</v>
      </c>
      <c r="AV1700" s="20">
        <f t="shared" si="963"/>
        <v>1</v>
      </c>
      <c r="AW1700" s="74" t="str">
        <f t="shared" si="953"/>
        <v>00631L</v>
      </c>
      <c r="AX1700" s="20">
        <f t="shared" si="954"/>
        <v>1</v>
      </c>
      <c r="AY1700" s="20">
        <f t="shared" si="964"/>
        <v>0</v>
      </c>
      <c r="AZ1700" s="57">
        <v>43843</v>
      </c>
      <c r="BA1700" s="75">
        <v>22.38</v>
      </c>
      <c r="BB1700" s="90">
        <v>22.2</v>
      </c>
      <c r="BC1700" s="76">
        <f t="shared" si="972"/>
        <v>20.888750000000002</v>
      </c>
      <c r="BD1700" s="76">
        <f t="shared" si="973"/>
        <v>20.914041666666666</v>
      </c>
      <c r="BE1700" s="77">
        <f t="shared" si="979"/>
        <v>6.2773023756806767E-2</v>
      </c>
      <c r="BF1700" s="77">
        <f t="shared" si="970"/>
        <v>7.0094454084875177E-2</v>
      </c>
    </row>
    <row r="1701" spans="1:58" s="23" customFormat="1" ht="15.75" customHeight="1" x14ac:dyDescent="0.4">
      <c r="A1701" s="57">
        <v>43839</v>
      </c>
      <c r="B1701" s="112">
        <v>13.625</v>
      </c>
      <c r="C1701" s="112">
        <v>15.775</v>
      </c>
      <c r="D1701" s="112">
        <v>16.125</v>
      </c>
      <c r="E1701" s="112">
        <v>16.675000000000001</v>
      </c>
      <c r="F1701" s="112">
        <v>16.875</v>
      </c>
      <c r="G1701" s="112">
        <v>17.175000000000001</v>
      </c>
      <c r="H1701" s="113">
        <v>17.425000000000001</v>
      </c>
      <c r="I1701" s="90">
        <f t="shared" si="955"/>
        <v>15.090909090909092</v>
      </c>
      <c r="J1701" s="90">
        <f t="shared" si="956"/>
        <v>16.013636363636365</v>
      </c>
      <c r="K1701" s="114">
        <v>7</v>
      </c>
      <c r="L1701" s="115">
        <v>4.5454545454545456E-2</v>
      </c>
      <c r="M1701" s="90">
        <v>10.86</v>
      </c>
      <c r="N1701" s="90">
        <v>12.54</v>
      </c>
      <c r="O1701" s="90">
        <v>14.95</v>
      </c>
      <c r="P1701" s="90">
        <v>16.36</v>
      </c>
      <c r="Q1701" s="90">
        <v>17.600000000000001</v>
      </c>
      <c r="R1701" s="63">
        <f t="shared" si="981"/>
        <v>7.91</v>
      </c>
      <c r="S1701" s="64">
        <f t="shared" si="980"/>
        <v>-6.765799256505578E-2</v>
      </c>
      <c r="T1701" s="65">
        <f t="shared" si="974"/>
        <v>0.86602870813397126</v>
      </c>
      <c r="U1701" s="65">
        <f t="shared" si="974"/>
        <v>0.83879598662207355</v>
      </c>
      <c r="V1701" s="65">
        <f t="shared" si="945"/>
        <v>0.76650366748166254</v>
      </c>
      <c r="W1701" s="65">
        <f t="shared" si="946"/>
        <v>0.71249999999999991</v>
      </c>
      <c r="X1701" s="61">
        <f t="shared" si="957"/>
        <v>0.15779816513761472</v>
      </c>
      <c r="Y1701" s="66">
        <f t="shared" si="947"/>
        <v>4.4977511244377807E-2</v>
      </c>
      <c r="Z1701" s="61">
        <f t="shared" si="948"/>
        <v>6.1144578313253074E-2</v>
      </c>
      <c r="AA1701" s="67">
        <f t="shared" si="949"/>
        <v>15.090909090909093</v>
      </c>
      <c r="AB1701" s="68">
        <f t="shared" si="950"/>
        <v>8.6523125996810279E-2</v>
      </c>
      <c r="AC1701" s="69">
        <f t="shared" si="951"/>
        <v>0.20342177758445729</v>
      </c>
      <c r="AD1701" s="70">
        <f>_xlfn.PERCENTILE.EXC(AC1701:$AC$5675,0.5)</f>
        <v>8.7788641564385345E-2</v>
      </c>
      <c r="AE1701" s="70">
        <f>_xlfn.PERCENTILE.EXC($AC1701:AC$5675,0.35)</f>
        <v>5.1045132791328253E-2</v>
      </c>
      <c r="AF1701" s="71">
        <f t="shared" si="976"/>
        <v>5.6179876846930384E-2</v>
      </c>
      <c r="AG1701" s="70">
        <f t="shared" si="977"/>
        <v>-0.2059624089820791</v>
      </c>
      <c r="AH1701" s="70">
        <f t="shared" si="978"/>
        <v>-0.25751148881600772</v>
      </c>
      <c r="AI1701" s="61" t="str">
        <f t="shared" si="966"/>
        <v>Short VOL</v>
      </c>
      <c r="AJ1701" s="68" t="str">
        <f t="shared" si="967"/>
        <v>Short VOL</v>
      </c>
      <c r="AK1701" s="72" t="str">
        <f t="shared" si="968"/>
        <v>00631L</v>
      </c>
      <c r="AL1701" s="73">
        <f t="shared" si="958"/>
        <v>1</v>
      </c>
      <c r="AM1701" s="72" t="str">
        <f t="shared" si="971"/>
        <v>00631L</v>
      </c>
      <c r="AN1701" s="73">
        <f t="shared" si="959"/>
        <v>1</v>
      </c>
      <c r="AO1701" s="74" t="str">
        <f t="shared" si="965"/>
        <v>00631L</v>
      </c>
      <c r="AP1701" s="20">
        <f t="shared" si="960"/>
        <v>1</v>
      </c>
      <c r="AQ1701" s="74" t="str">
        <f t="shared" si="975"/>
        <v>00631L</v>
      </c>
      <c r="AR1701" s="20">
        <f t="shared" si="961"/>
        <v>1</v>
      </c>
      <c r="AS1701" s="74" t="str">
        <f t="shared" si="969"/>
        <v>00631L</v>
      </c>
      <c r="AT1701" s="20">
        <f t="shared" si="962"/>
        <v>1</v>
      </c>
      <c r="AU1701" s="74" t="str">
        <f t="shared" si="952"/>
        <v>00631L</v>
      </c>
      <c r="AV1701" s="20">
        <f t="shared" si="963"/>
        <v>1</v>
      </c>
      <c r="AW1701" s="74" t="str">
        <f t="shared" si="953"/>
        <v>00631L</v>
      </c>
      <c r="AX1701" s="20">
        <f t="shared" si="954"/>
        <v>1</v>
      </c>
      <c r="AY1701" s="20">
        <f t="shared" si="964"/>
        <v>0</v>
      </c>
      <c r="AZ1701" s="57">
        <v>43840</v>
      </c>
      <c r="BA1701" s="75">
        <v>22.31</v>
      </c>
      <c r="BB1701" s="90">
        <v>22.2</v>
      </c>
      <c r="BC1701" s="76">
        <f t="shared" si="972"/>
        <v>20.865625000000005</v>
      </c>
      <c r="BD1701" s="76">
        <f t="shared" si="973"/>
        <v>20.890583333333332</v>
      </c>
      <c r="BE1701" s="77">
        <f t="shared" si="979"/>
        <v>6.395087614197964E-2</v>
      </c>
      <c r="BF1701" s="77">
        <f t="shared" si="970"/>
        <v>6.794528635310168E-2</v>
      </c>
    </row>
    <row r="1702" spans="1:58" s="23" customFormat="1" ht="15.75" customHeight="1" x14ac:dyDescent="0.4">
      <c r="A1702" s="57">
        <v>43838</v>
      </c>
      <c r="B1702" s="112">
        <v>14.175000000000001</v>
      </c>
      <c r="C1702" s="112">
        <v>16.125</v>
      </c>
      <c r="D1702" s="112">
        <v>16.425000000000001</v>
      </c>
      <c r="E1702" s="112">
        <v>16.925000000000001</v>
      </c>
      <c r="F1702" s="112">
        <v>17.074999999999999</v>
      </c>
      <c r="G1702" s="112">
        <v>17.375</v>
      </c>
      <c r="H1702" s="113">
        <v>17.625</v>
      </c>
      <c r="I1702" s="90">
        <f t="shared" si="955"/>
        <v>15.415909090909091</v>
      </c>
      <c r="J1702" s="90">
        <f t="shared" si="956"/>
        <v>16.315909090909091</v>
      </c>
      <c r="K1702" s="114">
        <v>8</v>
      </c>
      <c r="L1702" s="115">
        <v>4.5454545454545456E-2</v>
      </c>
      <c r="M1702" s="90">
        <v>12.22</v>
      </c>
      <c r="N1702" s="90">
        <v>13.45</v>
      </c>
      <c r="O1702" s="90">
        <v>15.4</v>
      </c>
      <c r="P1702" s="90">
        <v>16.649999999999999</v>
      </c>
      <c r="Q1702" s="90">
        <v>17.89</v>
      </c>
      <c r="R1702" s="63">
        <f t="shared" si="981"/>
        <v>6.3799999999999955</v>
      </c>
      <c r="S1702" s="64">
        <f t="shared" si="980"/>
        <v>-2.4655547498187082E-2</v>
      </c>
      <c r="T1702" s="65">
        <f t="shared" si="974"/>
        <v>0.90855018587360603</v>
      </c>
      <c r="U1702" s="65">
        <f t="shared" si="974"/>
        <v>0.87337662337662336</v>
      </c>
      <c r="V1702" s="65">
        <f t="shared" ref="V1702:V1765" si="982">N1702/P1702</f>
        <v>0.80780780780780781</v>
      </c>
      <c r="W1702" s="65">
        <f t="shared" ref="W1702:W1765" si="983">N1702/Q1702</f>
        <v>0.75181665735047509</v>
      </c>
      <c r="X1702" s="61">
        <f t="shared" si="957"/>
        <v>0.1375661375661375</v>
      </c>
      <c r="Y1702" s="66">
        <f t="shared" ref="Y1702:Y1765" si="984">(H1702-E1702)/E1702</f>
        <v>4.1358936484490356E-2</v>
      </c>
      <c r="Z1702" s="61">
        <f t="shared" ref="Z1702:Z1765" si="985">(J1702-I1702)/I1702</f>
        <v>5.8381247235736421E-2</v>
      </c>
      <c r="AA1702" s="67">
        <f t="shared" ref="AA1702:AA1765" si="986">B1702*(K1702*L1702)+C1702*(1-(K1702*L1702))</f>
        <v>15.415909090909093</v>
      </c>
      <c r="AB1702" s="68">
        <f t="shared" ref="AB1702:AB1765" si="987">(B1702-N1702)/N1702</f>
        <v>5.3903345724907174E-2</v>
      </c>
      <c r="AC1702" s="69">
        <f t="shared" ref="AC1702:AC1765" si="988">(AA1702-N1702)/N1702</f>
        <v>0.14616424467725603</v>
      </c>
      <c r="AD1702" s="70">
        <f>_xlfn.PERCENTILE.EXC(AC1702:$AC$5675,0.5)</f>
        <v>8.7779068416657988E-2</v>
      </c>
      <c r="AE1702" s="70">
        <f>_xlfn.PERCENTILE.EXC($AC1702:AC$5675,0.35)</f>
        <v>5.1025569866277404E-2</v>
      </c>
      <c r="AF1702" s="71">
        <f t="shared" si="976"/>
        <v>5.6076075327653747E-2</v>
      </c>
      <c r="AG1702" s="70">
        <f t="shared" si="977"/>
        <v>-0.2059624089820791</v>
      </c>
      <c r="AH1702" s="70">
        <f t="shared" si="978"/>
        <v>-0.25751148881600772</v>
      </c>
      <c r="AI1702" s="61" t="str">
        <f t="shared" si="966"/>
        <v>Short VOL</v>
      </c>
      <c r="AJ1702" s="68" t="str">
        <f t="shared" si="967"/>
        <v>Short VOL</v>
      </c>
      <c r="AK1702" s="72" t="str">
        <f t="shared" si="968"/>
        <v>00631L</v>
      </c>
      <c r="AL1702" s="73">
        <f t="shared" si="958"/>
        <v>1</v>
      </c>
      <c r="AM1702" s="72" t="str">
        <f t="shared" si="971"/>
        <v>00631L</v>
      </c>
      <c r="AN1702" s="73">
        <f t="shared" si="959"/>
        <v>1</v>
      </c>
      <c r="AO1702" s="74" t="str">
        <f t="shared" si="965"/>
        <v>00631L</v>
      </c>
      <c r="AP1702" s="20">
        <f t="shared" si="960"/>
        <v>1</v>
      </c>
      <c r="AQ1702" s="74" t="str">
        <f t="shared" si="975"/>
        <v>00631L</v>
      </c>
      <c r="AR1702" s="20">
        <f t="shared" si="961"/>
        <v>1</v>
      </c>
      <c r="AS1702" s="74" t="str">
        <f t="shared" si="969"/>
        <v>00631L</v>
      </c>
      <c r="AT1702" s="20">
        <f t="shared" si="962"/>
        <v>1</v>
      </c>
      <c r="AU1702" s="74" t="str">
        <f t="shared" si="952"/>
        <v>00631L</v>
      </c>
      <c r="AV1702" s="20">
        <f t="shared" si="963"/>
        <v>1</v>
      </c>
      <c r="AW1702" s="74" t="str">
        <f t="shared" si="953"/>
        <v>00631L</v>
      </c>
      <c r="AX1702" s="20">
        <f t="shared" si="954"/>
        <v>1</v>
      </c>
      <c r="AY1702" s="20">
        <f t="shared" si="964"/>
        <v>0</v>
      </c>
      <c r="AZ1702" s="57">
        <v>43839</v>
      </c>
      <c r="BA1702" s="75">
        <v>22.3</v>
      </c>
      <c r="BB1702" s="90">
        <v>22.112500000000001</v>
      </c>
      <c r="BC1702" s="76">
        <f t="shared" si="972"/>
        <v>20.844791666666666</v>
      </c>
      <c r="BD1702" s="76">
        <f t="shared" si="973"/>
        <v>20.86729166666667</v>
      </c>
      <c r="BE1702" s="77">
        <f t="shared" si="979"/>
        <v>6.081655089700673E-2</v>
      </c>
      <c r="BF1702" s="77">
        <f t="shared" si="970"/>
        <v>6.8658087317672048E-2</v>
      </c>
    </row>
    <row r="1703" spans="1:58" s="23" customFormat="1" ht="15.75" customHeight="1" x14ac:dyDescent="0.4">
      <c r="A1703" s="57">
        <v>43837</v>
      </c>
      <c r="B1703" s="112">
        <v>14.675000000000001</v>
      </c>
      <c r="C1703" s="112">
        <v>16.524999999999999</v>
      </c>
      <c r="D1703" s="112">
        <v>16.824999999999999</v>
      </c>
      <c r="E1703" s="112">
        <v>17.225000000000001</v>
      </c>
      <c r="F1703" s="112">
        <v>17.375</v>
      </c>
      <c r="G1703" s="112">
        <v>17.625</v>
      </c>
      <c r="H1703" s="113">
        <v>17.824999999999999</v>
      </c>
      <c r="I1703" s="90">
        <f t="shared" si="955"/>
        <v>15.768181818181818</v>
      </c>
      <c r="J1703" s="90">
        <f t="shared" si="956"/>
        <v>16.702272727272728</v>
      </c>
      <c r="K1703" s="114">
        <v>9</v>
      </c>
      <c r="L1703" s="115">
        <v>4.5454545454545456E-2</v>
      </c>
      <c r="M1703" s="90">
        <v>12.34</v>
      </c>
      <c r="N1703" s="90">
        <v>13.79</v>
      </c>
      <c r="O1703" s="90">
        <v>15.86</v>
      </c>
      <c r="P1703" s="90">
        <v>17.02</v>
      </c>
      <c r="Q1703" s="90">
        <v>18.2</v>
      </c>
      <c r="R1703" s="63">
        <f t="shared" si="981"/>
        <v>6.7499999999999964</v>
      </c>
      <c r="S1703" s="64">
        <f t="shared" si="980"/>
        <v>-4.3321299638989534E-3</v>
      </c>
      <c r="T1703" s="65">
        <f t="shared" si="974"/>
        <v>0.8948513415518492</v>
      </c>
      <c r="U1703" s="65">
        <f t="shared" si="974"/>
        <v>0.86948297604035307</v>
      </c>
      <c r="V1703" s="65">
        <f t="shared" si="982"/>
        <v>0.81022326674500589</v>
      </c>
      <c r="W1703" s="65">
        <f t="shared" si="983"/>
        <v>0.75769230769230766</v>
      </c>
      <c r="X1703" s="61">
        <f t="shared" si="957"/>
        <v>0.12606473594548537</v>
      </c>
      <c r="Y1703" s="66">
        <f t="shared" si="984"/>
        <v>3.4833091436864895E-2</v>
      </c>
      <c r="Z1703" s="61">
        <f t="shared" si="985"/>
        <v>5.9238973767656473E-2</v>
      </c>
      <c r="AA1703" s="67">
        <f t="shared" si="986"/>
        <v>15.768181818181816</v>
      </c>
      <c r="AB1703" s="68">
        <f t="shared" si="987"/>
        <v>6.4176939811457695E-2</v>
      </c>
      <c r="AC1703" s="69">
        <f t="shared" si="988"/>
        <v>0.14345045817127025</v>
      </c>
      <c r="AD1703" s="70">
        <f>_xlfn.PERCENTILE.EXC(AC1703:$AC$5675,0.5)</f>
        <v>8.7769495268930631E-2</v>
      </c>
      <c r="AE1703" s="70">
        <f>_xlfn.PERCENTILE.EXC($AC1703:AC$5675,0.35)</f>
        <v>5.0998094497556733E-2</v>
      </c>
      <c r="AF1703" s="71">
        <f t="shared" si="976"/>
        <v>5.586563706563711E-2</v>
      </c>
      <c r="AG1703" s="70">
        <f t="shared" si="977"/>
        <v>-0.2059624089820791</v>
      </c>
      <c r="AH1703" s="70">
        <f t="shared" si="978"/>
        <v>-0.25751148881600772</v>
      </c>
      <c r="AI1703" s="61" t="str">
        <f t="shared" si="966"/>
        <v>Short VOL</v>
      </c>
      <c r="AJ1703" s="68" t="str">
        <f t="shared" si="967"/>
        <v>Short VOL</v>
      </c>
      <c r="AK1703" s="72" t="str">
        <f t="shared" si="968"/>
        <v>00631L</v>
      </c>
      <c r="AL1703" s="73">
        <f t="shared" si="958"/>
        <v>1</v>
      </c>
      <c r="AM1703" s="72" t="str">
        <f t="shared" si="971"/>
        <v>00631L</v>
      </c>
      <c r="AN1703" s="73">
        <f t="shared" si="959"/>
        <v>1</v>
      </c>
      <c r="AO1703" s="74" t="str">
        <f t="shared" si="965"/>
        <v>00631L</v>
      </c>
      <c r="AP1703" s="20">
        <f t="shared" si="960"/>
        <v>1</v>
      </c>
      <c r="AQ1703" s="74" t="str">
        <f t="shared" si="975"/>
        <v>00631L</v>
      </c>
      <c r="AR1703" s="20">
        <f t="shared" si="961"/>
        <v>1</v>
      </c>
      <c r="AS1703" s="74" t="str">
        <f t="shared" si="969"/>
        <v>00631L</v>
      </c>
      <c r="AT1703" s="20">
        <f t="shared" si="962"/>
        <v>1</v>
      </c>
      <c r="AU1703" s="74" t="str">
        <f t="shared" si="952"/>
        <v>00631L</v>
      </c>
      <c r="AV1703" s="20">
        <f t="shared" si="963"/>
        <v>1</v>
      </c>
      <c r="AW1703" s="74" t="str">
        <f t="shared" si="953"/>
        <v>00631L</v>
      </c>
      <c r="AX1703" s="20">
        <f t="shared" si="954"/>
        <v>1</v>
      </c>
      <c r="AY1703" s="20">
        <f t="shared" si="964"/>
        <v>0</v>
      </c>
      <c r="AZ1703" s="57">
        <v>43838</v>
      </c>
      <c r="BA1703" s="75">
        <v>22.17</v>
      </c>
      <c r="BB1703" s="90">
        <v>22.175000000000001</v>
      </c>
      <c r="BC1703" s="76">
        <f t="shared" si="972"/>
        <v>20.824375000000007</v>
      </c>
      <c r="BD1703" s="76">
        <f t="shared" si="973"/>
        <v>20.845750000000002</v>
      </c>
      <c r="BE1703" s="77">
        <f t="shared" si="979"/>
        <v>6.4857888892223339E-2</v>
      </c>
      <c r="BF1703" s="77">
        <f t="shared" si="970"/>
        <v>6.3526138421500747E-2</v>
      </c>
    </row>
    <row r="1704" spans="1:58" s="23" customFormat="1" ht="15.75" customHeight="1" x14ac:dyDescent="0.4">
      <c r="A1704" s="57">
        <v>43836</v>
      </c>
      <c r="B1704" s="112">
        <v>14.875</v>
      </c>
      <c r="C1704" s="112">
        <v>16.675000000000001</v>
      </c>
      <c r="D1704" s="112">
        <v>16.875</v>
      </c>
      <c r="E1704" s="112">
        <v>17.274999999999999</v>
      </c>
      <c r="F1704" s="112">
        <v>17.425000000000001</v>
      </c>
      <c r="G1704" s="112">
        <v>17.725000000000001</v>
      </c>
      <c r="H1704" s="113">
        <v>17.975000000000001</v>
      </c>
      <c r="I1704" s="90">
        <f t="shared" si="955"/>
        <v>15.856818181818182</v>
      </c>
      <c r="J1704" s="90">
        <f t="shared" si="956"/>
        <v>16.78409090909091</v>
      </c>
      <c r="K1704" s="114">
        <v>10</v>
      </c>
      <c r="L1704" s="115">
        <v>4.5454545454545456E-2</v>
      </c>
      <c r="M1704" s="90">
        <v>12.42</v>
      </c>
      <c r="N1704" s="90">
        <v>13.85</v>
      </c>
      <c r="O1704" s="90">
        <v>15.92</v>
      </c>
      <c r="P1704" s="90">
        <v>17.079999999999998</v>
      </c>
      <c r="Q1704" s="90">
        <v>18.29</v>
      </c>
      <c r="R1704" s="63">
        <f t="shared" si="981"/>
        <v>6.73</v>
      </c>
      <c r="S1704" s="64">
        <f t="shared" si="980"/>
        <v>-1.2125534950071322E-2</v>
      </c>
      <c r="T1704" s="65">
        <f t="shared" si="974"/>
        <v>0.89675090252707579</v>
      </c>
      <c r="U1704" s="65">
        <f t="shared" si="974"/>
        <v>0.86997487437185927</v>
      </c>
      <c r="V1704" s="65">
        <f t="shared" si="982"/>
        <v>0.81088992974238883</v>
      </c>
      <c r="W1704" s="65">
        <f t="shared" si="983"/>
        <v>0.75724439584472392</v>
      </c>
      <c r="X1704" s="61">
        <f t="shared" si="957"/>
        <v>0.12100840336134458</v>
      </c>
      <c r="Y1704" s="66">
        <f t="shared" si="984"/>
        <v>4.0520984081042134E-2</v>
      </c>
      <c r="Z1704" s="61">
        <f t="shared" si="985"/>
        <v>5.8477855811953583E-2</v>
      </c>
      <c r="AA1704" s="67">
        <f t="shared" si="986"/>
        <v>15.856818181818182</v>
      </c>
      <c r="AB1704" s="68">
        <f t="shared" si="987"/>
        <v>7.4007220216606523E-2</v>
      </c>
      <c r="AC1704" s="69">
        <f t="shared" si="988"/>
        <v>0.14489661962586156</v>
      </c>
      <c r="AD1704" s="70">
        <f>_xlfn.PERCENTILE.EXC(AC1704:$AC$5675,0.5)</f>
        <v>8.7766229115946837E-2</v>
      </c>
      <c r="AE1704" s="70">
        <f>_xlfn.PERCENTILE.EXC($AC1704:AC$5675,0.35)</f>
        <v>5.0950838019661597E-2</v>
      </c>
      <c r="AF1704" s="71">
        <f t="shared" si="976"/>
        <v>5.5483827511061311E-2</v>
      </c>
      <c r="AG1704" s="70">
        <f t="shared" si="977"/>
        <v>-0.2059624089820791</v>
      </c>
      <c r="AH1704" s="70">
        <f t="shared" si="978"/>
        <v>-0.25751148881600772</v>
      </c>
      <c r="AI1704" s="61" t="str">
        <f t="shared" si="966"/>
        <v>Short VOL</v>
      </c>
      <c r="AJ1704" s="68" t="str">
        <f t="shared" si="967"/>
        <v>Short VOL</v>
      </c>
      <c r="AK1704" s="72" t="str">
        <f t="shared" si="968"/>
        <v>00631L</v>
      </c>
      <c r="AL1704" s="73">
        <f t="shared" si="958"/>
        <v>1</v>
      </c>
      <c r="AM1704" s="72" t="str">
        <f t="shared" si="971"/>
        <v>00631L</v>
      </c>
      <c r="AN1704" s="73">
        <f t="shared" si="959"/>
        <v>1</v>
      </c>
      <c r="AO1704" s="74" t="str">
        <f t="shared" si="965"/>
        <v>00631L</v>
      </c>
      <c r="AP1704" s="20">
        <f t="shared" si="960"/>
        <v>1</v>
      </c>
      <c r="AQ1704" s="74" t="str">
        <f t="shared" si="975"/>
        <v>00631L</v>
      </c>
      <c r="AR1704" s="20">
        <f t="shared" si="961"/>
        <v>1</v>
      </c>
      <c r="AS1704" s="74" t="str">
        <f t="shared" si="969"/>
        <v>00631L</v>
      </c>
      <c r="AT1704" s="20">
        <f t="shared" si="962"/>
        <v>1</v>
      </c>
      <c r="AU1704" s="74" t="str">
        <f t="shared" si="952"/>
        <v>00631L</v>
      </c>
      <c r="AV1704" s="20">
        <f t="shared" si="963"/>
        <v>1</v>
      </c>
      <c r="AW1704" s="74" t="str">
        <f t="shared" si="953"/>
        <v>00631L</v>
      </c>
      <c r="AX1704" s="20">
        <f t="shared" si="954"/>
        <v>1</v>
      </c>
      <c r="AY1704" s="20">
        <f t="shared" si="964"/>
        <v>0</v>
      </c>
      <c r="AZ1704" s="57">
        <v>43837</v>
      </c>
      <c r="BA1704" s="75">
        <v>22.17</v>
      </c>
      <c r="BB1704" s="90">
        <v>21.962499999999999</v>
      </c>
      <c r="BC1704" s="76">
        <f t="shared" si="972"/>
        <v>20.803125000000005</v>
      </c>
      <c r="BD1704" s="76">
        <f t="shared" si="973"/>
        <v>20.824291666666671</v>
      </c>
      <c r="BE1704" s="77">
        <f t="shared" si="979"/>
        <v>5.5730809674027021E-2</v>
      </c>
      <c r="BF1704" s="77">
        <f t="shared" si="970"/>
        <v>6.4622045967949959E-2</v>
      </c>
    </row>
    <row r="1705" spans="1:58" s="23" customFormat="1" ht="15.75" customHeight="1" x14ac:dyDescent="0.4">
      <c r="A1705" s="57">
        <v>43833</v>
      </c>
      <c r="B1705" s="112">
        <v>15.025</v>
      </c>
      <c r="C1705" s="112">
        <v>16.725000000000001</v>
      </c>
      <c r="D1705" s="112">
        <v>16.875</v>
      </c>
      <c r="E1705" s="112">
        <v>17.324999999999999</v>
      </c>
      <c r="F1705" s="112">
        <v>17.475000000000001</v>
      </c>
      <c r="G1705" s="112">
        <v>17.774999999999999</v>
      </c>
      <c r="H1705" s="113">
        <v>18.024999999999999</v>
      </c>
      <c r="I1705" s="90">
        <f t="shared" si="955"/>
        <v>15.875000000000002</v>
      </c>
      <c r="J1705" s="90">
        <f t="shared" si="956"/>
        <v>16.8</v>
      </c>
      <c r="K1705" s="114">
        <v>11</v>
      </c>
      <c r="L1705" s="115">
        <v>4.5454545454545456E-2</v>
      </c>
      <c r="M1705" s="90">
        <v>12.78</v>
      </c>
      <c r="N1705" s="90">
        <v>14.02</v>
      </c>
      <c r="O1705" s="90">
        <v>16.010000000000002</v>
      </c>
      <c r="P1705" s="90">
        <v>17.16</v>
      </c>
      <c r="Q1705" s="90">
        <v>18.440000000000001</v>
      </c>
      <c r="R1705" s="63">
        <f t="shared" si="981"/>
        <v>6.3700000000000045</v>
      </c>
      <c r="S1705" s="64">
        <f t="shared" si="980"/>
        <v>0.12520064205457454</v>
      </c>
      <c r="T1705" s="65">
        <f t="shared" si="974"/>
        <v>0.9115549215406562</v>
      </c>
      <c r="U1705" s="65">
        <f t="shared" si="974"/>
        <v>0.87570268582136157</v>
      </c>
      <c r="V1705" s="65">
        <f t="shared" si="982"/>
        <v>0.81701631701631694</v>
      </c>
      <c r="W1705" s="65">
        <f t="shared" si="983"/>
        <v>0.76030368763557477</v>
      </c>
      <c r="X1705" s="61">
        <f t="shared" si="957"/>
        <v>0.113144758735441</v>
      </c>
      <c r="Y1705" s="66">
        <f t="shared" si="984"/>
        <v>4.0404040404040366E-2</v>
      </c>
      <c r="Z1705" s="61">
        <f t="shared" si="985"/>
        <v>5.8267716535433001E-2</v>
      </c>
      <c r="AA1705" s="67">
        <f t="shared" si="986"/>
        <v>15.875</v>
      </c>
      <c r="AB1705" s="68">
        <f t="shared" si="987"/>
        <v>7.168330955777466E-2</v>
      </c>
      <c r="AC1705" s="69">
        <f t="shared" si="988"/>
        <v>0.13231098430813126</v>
      </c>
      <c r="AD1705" s="70">
        <f>_xlfn.PERCENTILE.EXC(AC1705:$AC$5675,0.5)</f>
        <v>8.7762962962963029E-2</v>
      </c>
      <c r="AE1705" s="70">
        <f>_xlfn.PERCENTILE.EXC($AC1705:AC$5675,0.35)</f>
        <v>5.0903581541766441E-2</v>
      </c>
      <c r="AF1705" s="71">
        <f t="shared" si="976"/>
        <v>5.5115686998664114E-2</v>
      </c>
      <c r="AG1705" s="70">
        <f t="shared" si="977"/>
        <v>-0.2059624089820791</v>
      </c>
      <c r="AH1705" s="70">
        <f t="shared" si="978"/>
        <v>-0.25751148881600772</v>
      </c>
      <c r="AI1705" s="61" t="str">
        <f t="shared" si="966"/>
        <v>Short VOL</v>
      </c>
      <c r="AJ1705" s="68" t="str">
        <f t="shared" si="967"/>
        <v>Short VOL</v>
      </c>
      <c r="AK1705" s="72" t="str">
        <f t="shared" si="968"/>
        <v>00631L</v>
      </c>
      <c r="AL1705" s="73">
        <f t="shared" si="958"/>
        <v>1</v>
      </c>
      <c r="AM1705" s="72" t="str">
        <f t="shared" si="971"/>
        <v>00631L</v>
      </c>
      <c r="AN1705" s="73">
        <f t="shared" si="959"/>
        <v>1</v>
      </c>
      <c r="AO1705" s="74" t="str">
        <f t="shared" si="965"/>
        <v>00631L</v>
      </c>
      <c r="AP1705" s="20">
        <f t="shared" si="960"/>
        <v>1</v>
      </c>
      <c r="AQ1705" s="74" t="str">
        <f t="shared" si="975"/>
        <v>00631L</v>
      </c>
      <c r="AR1705" s="20">
        <f t="shared" si="961"/>
        <v>1</v>
      </c>
      <c r="AS1705" s="74" t="str">
        <f t="shared" si="969"/>
        <v>00631L</v>
      </c>
      <c r="AT1705" s="20">
        <f t="shared" si="962"/>
        <v>1</v>
      </c>
      <c r="AU1705" s="74" t="str">
        <f t="shared" si="952"/>
        <v>00631L</v>
      </c>
      <c r="AV1705" s="20">
        <f t="shared" si="963"/>
        <v>1</v>
      </c>
      <c r="AW1705" s="74" t="str">
        <f t="shared" si="953"/>
        <v>00631L</v>
      </c>
      <c r="AX1705" s="20">
        <f t="shared" si="954"/>
        <v>1</v>
      </c>
      <c r="AY1705" s="20">
        <f t="shared" si="964"/>
        <v>0</v>
      </c>
      <c r="AZ1705" s="57">
        <v>43836</v>
      </c>
      <c r="BA1705" s="75">
        <v>22.05</v>
      </c>
      <c r="BB1705" s="90">
        <v>21.987500000000001</v>
      </c>
      <c r="BC1705" s="76">
        <f t="shared" si="972"/>
        <v>20.784583333333334</v>
      </c>
      <c r="BD1705" s="76">
        <f t="shared" si="973"/>
        <v>20.804583333333333</v>
      </c>
      <c r="BE1705" s="77">
        <f t="shared" si="979"/>
        <v>5.7875428502696315E-2</v>
      </c>
      <c r="BF1705" s="77">
        <f t="shared" si="970"/>
        <v>5.9862610402355278E-2</v>
      </c>
    </row>
    <row r="1706" spans="1:58" s="23" customFormat="1" ht="15.75" customHeight="1" x14ac:dyDescent="0.4">
      <c r="A1706" s="57">
        <v>43832</v>
      </c>
      <c r="B1706" s="112">
        <v>14.074999999999999</v>
      </c>
      <c r="C1706" s="112">
        <v>16.125</v>
      </c>
      <c r="D1706" s="112">
        <v>16.524999999999999</v>
      </c>
      <c r="E1706" s="112">
        <v>17.024999999999999</v>
      </c>
      <c r="F1706" s="112">
        <v>17.175000000000001</v>
      </c>
      <c r="G1706" s="112">
        <v>17.475000000000001</v>
      </c>
      <c r="H1706" s="113">
        <v>17.725000000000001</v>
      </c>
      <c r="I1706" s="90">
        <f t="shared" si="955"/>
        <v>15.006818181818181</v>
      </c>
      <c r="J1706" s="90">
        <f t="shared" si="956"/>
        <v>16.30681818181818</v>
      </c>
      <c r="K1706" s="114">
        <v>12</v>
      </c>
      <c r="L1706" s="115">
        <v>4.5454545454545456E-2</v>
      </c>
      <c r="M1706" s="90">
        <v>10.6</v>
      </c>
      <c r="N1706" s="90">
        <v>12.46</v>
      </c>
      <c r="O1706" s="90">
        <v>15.19</v>
      </c>
      <c r="P1706" s="90">
        <v>16.579999999999998</v>
      </c>
      <c r="Q1706" s="90">
        <v>18.059999999999999</v>
      </c>
      <c r="R1706" s="63">
        <f t="shared" si="981"/>
        <v>8.7099999999999937</v>
      </c>
      <c r="S1706" s="64">
        <f t="shared" si="980"/>
        <v>-9.5791001451378713E-2</v>
      </c>
      <c r="T1706" s="65">
        <f t="shared" si="974"/>
        <v>0.85072231139646859</v>
      </c>
      <c r="U1706" s="65">
        <f t="shared" si="974"/>
        <v>0.82027649769585265</v>
      </c>
      <c r="V1706" s="65">
        <f t="shared" si="982"/>
        <v>0.7515078407720146</v>
      </c>
      <c r="W1706" s="65">
        <f t="shared" si="983"/>
        <v>0.68992248062015515</v>
      </c>
      <c r="X1706" s="61">
        <f t="shared" si="957"/>
        <v>0.14564831261101249</v>
      </c>
      <c r="Y1706" s="66">
        <f t="shared" si="984"/>
        <v>4.1116005873715299E-2</v>
      </c>
      <c r="Z1706" s="61">
        <f t="shared" si="985"/>
        <v>8.6627290625473211E-2</v>
      </c>
      <c r="AA1706" s="67">
        <f t="shared" si="986"/>
        <v>15.006818181818181</v>
      </c>
      <c r="AB1706" s="68">
        <f t="shared" si="987"/>
        <v>0.12961476725521656</v>
      </c>
      <c r="AC1706" s="69">
        <f t="shared" si="988"/>
        <v>0.2043995330512183</v>
      </c>
      <c r="AD1706" s="70">
        <f>_xlfn.PERCENTILE.EXC(AC1706:$AC$5675,0.5)</f>
        <v>8.7702709887838182E-2</v>
      </c>
      <c r="AE1706" s="70">
        <f>_xlfn.PERCENTILE.EXC($AC1706:AC$5675,0.35)</f>
        <v>5.086778331832649E-2</v>
      </c>
      <c r="AF1706" s="71">
        <f t="shared" si="976"/>
        <v>5.4833659799430841E-2</v>
      </c>
      <c r="AG1706" s="70">
        <f t="shared" si="977"/>
        <v>-0.2059624089820791</v>
      </c>
      <c r="AH1706" s="70">
        <f t="shared" si="978"/>
        <v>-0.25751148881600772</v>
      </c>
      <c r="AI1706" s="61" t="str">
        <f t="shared" si="966"/>
        <v>Short VOL</v>
      </c>
      <c r="AJ1706" s="68" t="str">
        <f t="shared" si="967"/>
        <v>Short VOL</v>
      </c>
      <c r="AK1706" s="72" t="str">
        <f t="shared" si="968"/>
        <v>00631L</v>
      </c>
      <c r="AL1706" s="73">
        <f t="shared" si="958"/>
        <v>1</v>
      </c>
      <c r="AM1706" s="72" t="str">
        <f t="shared" si="971"/>
        <v>00631L</v>
      </c>
      <c r="AN1706" s="73">
        <f t="shared" si="959"/>
        <v>1</v>
      </c>
      <c r="AO1706" s="74" t="str">
        <f t="shared" si="965"/>
        <v>00631L</v>
      </c>
      <c r="AP1706" s="20">
        <f t="shared" si="960"/>
        <v>1</v>
      </c>
      <c r="AQ1706" s="74" t="str">
        <f t="shared" si="975"/>
        <v>00631L</v>
      </c>
      <c r="AR1706" s="20">
        <f t="shared" si="961"/>
        <v>1</v>
      </c>
      <c r="AS1706" s="74" t="str">
        <f t="shared" si="969"/>
        <v>00631L</v>
      </c>
      <c r="AT1706" s="20">
        <f t="shared" si="962"/>
        <v>1</v>
      </c>
      <c r="AU1706" s="74" t="str">
        <f t="shared" si="952"/>
        <v>00631L</v>
      </c>
      <c r="AV1706" s="20">
        <f t="shared" si="963"/>
        <v>1</v>
      </c>
      <c r="AW1706" s="74" t="str">
        <f t="shared" si="953"/>
        <v>00631L</v>
      </c>
      <c r="AX1706" s="20">
        <f t="shared" si="954"/>
        <v>1</v>
      </c>
      <c r="AY1706" s="20">
        <f t="shared" si="964"/>
        <v>0</v>
      </c>
      <c r="AZ1706" s="57">
        <v>43833</v>
      </c>
      <c r="BA1706" s="75">
        <v>21.99</v>
      </c>
      <c r="BB1706" s="90">
        <v>22.037500000000001</v>
      </c>
      <c r="BC1706" s="76">
        <f t="shared" si="972"/>
        <v>20.763958333333338</v>
      </c>
      <c r="BD1706" s="76">
        <f t="shared" si="973"/>
        <v>20.784625000000002</v>
      </c>
      <c r="BE1706" s="77">
        <f t="shared" si="979"/>
        <v>6.133424302928734E-2</v>
      </c>
      <c r="BF1706" s="77">
        <f t="shared" si="970"/>
        <v>5.79935890111078E-2</v>
      </c>
    </row>
    <row r="1707" spans="1:58" s="23" customFormat="1" ht="15.75" customHeight="1" x14ac:dyDescent="0.4">
      <c r="A1707" s="57">
        <v>43830</v>
      </c>
      <c r="B1707" s="112">
        <v>14.625</v>
      </c>
      <c r="C1707" s="112">
        <v>16.625</v>
      </c>
      <c r="D1707" s="112">
        <v>16.925000000000001</v>
      </c>
      <c r="E1707" s="112">
        <v>17.425000000000001</v>
      </c>
      <c r="F1707" s="112">
        <v>17.574999999999999</v>
      </c>
      <c r="G1707" s="112">
        <v>17.875</v>
      </c>
      <c r="H1707" s="113">
        <v>18.125</v>
      </c>
      <c r="I1707" s="90">
        <f t="shared" si="955"/>
        <v>15.443181818181818</v>
      </c>
      <c r="J1707" s="90">
        <f t="shared" si="956"/>
        <v>16.747727272727275</v>
      </c>
      <c r="K1707" s="114">
        <v>13</v>
      </c>
      <c r="L1707" s="115">
        <v>4.5454545454545456E-2</v>
      </c>
      <c r="M1707" s="90">
        <v>13.26</v>
      </c>
      <c r="N1707" s="90">
        <v>13.78</v>
      </c>
      <c r="O1707" s="90">
        <v>15.87</v>
      </c>
      <c r="P1707" s="90">
        <v>17.13</v>
      </c>
      <c r="Q1707" s="90">
        <v>18.5</v>
      </c>
      <c r="R1707" s="63">
        <f t="shared" si="981"/>
        <v>5.9600000000000009</v>
      </c>
      <c r="S1707" s="64">
        <f t="shared" si="980"/>
        <v>-7.0175438596491294E-2</v>
      </c>
      <c r="T1707" s="65">
        <f t="shared" si="974"/>
        <v>0.96226415094339623</v>
      </c>
      <c r="U1707" s="65">
        <f t="shared" si="974"/>
        <v>0.86830497794580974</v>
      </c>
      <c r="V1707" s="65">
        <f t="shared" si="982"/>
        <v>0.80443666082895504</v>
      </c>
      <c r="W1707" s="65">
        <f t="shared" si="983"/>
        <v>0.74486486486486481</v>
      </c>
      <c r="X1707" s="61">
        <f t="shared" si="957"/>
        <v>0.13675213675213677</v>
      </c>
      <c r="Y1707" s="66">
        <f t="shared" si="984"/>
        <v>4.0172166427546584E-2</v>
      </c>
      <c r="Z1707" s="61">
        <f t="shared" si="985"/>
        <v>8.4473877851361415E-2</v>
      </c>
      <c r="AA1707" s="67">
        <f t="shared" si="986"/>
        <v>15.443181818181818</v>
      </c>
      <c r="AB1707" s="68">
        <f t="shared" si="987"/>
        <v>6.1320754716981181E-2</v>
      </c>
      <c r="AC1707" s="69">
        <f t="shared" si="988"/>
        <v>0.12069534239345567</v>
      </c>
      <c r="AD1707" s="70">
        <f>_xlfn.PERCENTILE.EXC(AC1707:$AC$5675,0.5)</f>
        <v>8.7642456812713335E-2</v>
      </c>
      <c r="AE1707" s="70">
        <f>_xlfn.PERCENTILE.EXC($AC1707:AC$5675,0.35)</f>
        <v>5.0847262767493434E-2</v>
      </c>
      <c r="AF1707" s="71">
        <f t="shared" si="976"/>
        <v>5.4496011303093929E-2</v>
      </c>
      <c r="AG1707" s="70">
        <f t="shared" si="977"/>
        <v>-0.2059624089820791</v>
      </c>
      <c r="AH1707" s="70">
        <f t="shared" si="978"/>
        <v>-0.25751148881600772</v>
      </c>
      <c r="AI1707" s="61" t="str">
        <f t="shared" si="966"/>
        <v>Short VOL</v>
      </c>
      <c r="AJ1707" s="68" t="str">
        <f t="shared" si="967"/>
        <v>Short VOL</v>
      </c>
      <c r="AK1707" s="72" t="str">
        <f t="shared" si="968"/>
        <v>00631L</v>
      </c>
      <c r="AL1707" s="73">
        <f t="shared" si="958"/>
        <v>1</v>
      </c>
      <c r="AM1707" s="72" t="str">
        <f t="shared" si="971"/>
        <v>00631L</v>
      </c>
      <c r="AN1707" s="73">
        <f t="shared" si="959"/>
        <v>1</v>
      </c>
      <c r="AO1707" s="74" t="str">
        <f t="shared" si="965"/>
        <v>00631L</v>
      </c>
      <c r="AP1707" s="20">
        <f t="shared" si="960"/>
        <v>1</v>
      </c>
      <c r="AQ1707" s="74" t="str">
        <f t="shared" si="975"/>
        <v>00631L</v>
      </c>
      <c r="AR1707" s="20">
        <f t="shared" si="961"/>
        <v>1</v>
      </c>
      <c r="AS1707" s="74" t="str">
        <f t="shared" si="969"/>
        <v>00631L</v>
      </c>
      <c r="AT1707" s="20">
        <f t="shared" si="962"/>
        <v>1</v>
      </c>
      <c r="AU1707" s="74" t="str">
        <f t="shared" si="952"/>
        <v>00631L</v>
      </c>
      <c r="AV1707" s="20">
        <f t="shared" si="963"/>
        <v>1</v>
      </c>
      <c r="AW1707" s="74" t="str">
        <f t="shared" si="953"/>
        <v>00631L</v>
      </c>
      <c r="AX1707" s="20">
        <f t="shared" si="954"/>
        <v>1</v>
      </c>
      <c r="AY1707" s="20">
        <f t="shared" si="964"/>
        <v>0</v>
      </c>
      <c r="AZ1707" s="57">
        <v>43832</v>
      </c>
      <c r="BA1707" s="75">
        <v>22.04</v>
      </c>
      <c r="BB1707" s="90">
        <v>22.024999999999999</v>
      </c>
      <c r="BC1707" s="76">
        <f t="shared" si="972"/>
        <v>20.741250000000001</v>
      </c>
      <c r="BD1707" s="76">
        <f t="shared" si="973"/>
        <v>20.764000000000003</v>
      </c>
      <c r="BE1707" s="77">
        <f t="shared" si="979"/>
        <v>6.189356957753258E-2</v>
      </c>
      <c r="BF1707" s="77">
        <f t="shared" si="970"/>
        <v>6.1452513966480257E-2</v>
      </c>
    </row>
    <row r="1708" spans="1:58" s="23" customFormat="1" ht="15.75" customHeight="1" x14ac:dyDescent="0.4">
      <c r="A1708" s="57">
        <v>43829</v>
      </c>
      <c r="B1708" s="112">
        <v>15.525</v>
      </c>
      <c r="C1708" s="112">
        <v>17.375</v>
      </c>
      <c r="D1708" s="112">
        <v>17.524999999999999</v>
      </c>
      <c r="E1708" s="112">
        <v>17.899999999999999</v>
      </c>
      <c r="F1708" s="112">
        <v>18.024999999999999</v>
      </c>
      <c r="G1708" s="112">
        <v>18.324999999999999</v>
      </c>
      <c r="H1708" s="113">
        <v>18.475000000000001</v>
      </c>
      <c r="I1708" s="90">
        <f t="shared" si="955"/>
        <v>16.197727272727274</v>
      </c>
      <c r="J1708" s="90">
        <f t="shared" si="956"/>
        <v>17.429545454545455</v>
      </c>
      <c r="K1708" s="114">
        <v>14</v>
      </c>
      <c r="L1708" s="115">
        <v>4.5454545454545456E-2</v>
      </c>
      <c r="M1708" s="90">
        <v>13.77</v>
      </c>
      <c r="N1708" s="90">
        <v>14.82</v>
      </c>
      <c r="O1708" s="90">
        <v>16.68</v>
      </c>
      <c r="P1708" s="90">
        <v>17.7</v>
      </c>
      <c r="Q1708" s="90">
        <v>18.78</v>
      </c>
      <c r="R1708" s="63">
        <f t="shared" si="981"/>
        <v>5.7899999999999956</v>
      </c>
      <c r="S1708" s="64">
        <f t="shared" si="980"/>
        <v>0.10349962769918099</v>
      </c>
      <c r="T1708" s="65">
        <f t="shared" si="974"/>
        <v>0.92914979757085014</v>
      </c>
      <c r="U1708" s="65">
        <f t="shared" si="974"/>
        <v>0.88848920863309355</v>
      </c>
      <c r="V1708" s="65">
        <f t="shared" si="982"/>
        <v>0.83728813559322035</v>
      </c>
      <c r="W1708" s="65">
        <f t="shared" si="983"/>
        <v>0.78913738019169322</v>
      </c>
      <c r="X1708" s="61">
        <f t="shared" si="957"/>
        <v>0.11916264090177131</v>
      </c>
      <c r="Y1708" s="66">
        <f t="shared" si="984"/>
        <v>3.2122905027933121E-2</v>
      </c>
      <c r="Z1708" s="61">
        <f t="shared" si="985"/>
        <v>7.6048828399045795E-2</v>
      </c>
      <c r="AA1708" s="67">
        <f t="shared" si="986"/>
        <v>16.197727272727271</v>
      </c>
      <c r="AB1708" s="68">
        <f t="shared" si="987"/>
        <v>4.7570850202429155E-2</v>
      </c>
      <c r="AC1708" s="69">
        <f t="shared" si="988"/>
        <v>9.2964053490369111E-2</v>
      </c>
      <c r="AD1708" s="70">
        <f>_xlfn.PERCENTILE.EXC(AC1708:$AC$5675,0.5)</f>
        <v>8.7634744164196032E-2</v>
      </c>
      <c r="AE1708" s="70">
        <f>_xlfn.PERCENTILE.EXC($AC1708:AC$5675,0.35)</f>
        <v>5.0826742216660357E-2</v>
      </c>
      <c r="AF1708" s="71">
        <f t="shared" si="976"/>
        <v>5.4337495360498159E-2</v>
      </c>
      <c r="AG1708" s="70">
        <f t="shared" si="977"/>
        <v>-0.2059624089820791</v>
      </c>
      <c r="AH1708" s="70">
        <f t="shared" si="978"/>
        <v>-0.25751148881600772</v>
      </c>
      <c r="AI1708" s="61" t="str">
        <f t="shared" si="966"/>
        <v>Short VOL</v>
      </c>
      <c r="AJ1708" s="68" t="str">
        <f t="shared" si="967"/>
        <v>Short VOL</v>
      </c>
      <c r="AK1708" s="72" t="str">
        <f t="shared" si="968"/>
        <v>00631L</v>
      </c>
      <c r="AL1708" s="73">
        <f t="shared" si="958"/>
        <v>1</v>
      </c>
      <c r="AM1708" s="72" t="str">
        <f t="shared" si="971"/>
        <v>00631L</v>
      </c>
      <c r="AN1708" s="73">
        <f t="shared" si="959"/>
        <v>1</v>
      </c>
      <c r="AO1708" s="74" t="str">
        <f t="shared" si="965"/>
        <v>00631L</v>
      </c>
      <c r="AP1708" s="20">
        <f t="shared" si="960"/>
        <v>1</v>
      </c>
      <c r="AQ1708" s="74" t="str">
        <f t="shared" si="975"/>
        <v>00631L</v>
      </c>
      <c r="AR1708" s="20">
        <f t="shared" si="961"/>
        <v>1</v>
      </c>
      <c r="AS1708" s="74" t="str">
        <f t="shared" si="969"/>
        <v>00631L</v>
      </c>
      <c r="AT1708" s="20">
        <f t="shared" si="962"/>
        <v>1</v>
      </c>
      <c r="AU1708" s="74" t="str">
        <f t="shared" si="952"/>
        <v>00631L</v>
      </c>
      <c r="AV1708" s="20">
        <f t="shared" si="963"/>
        <v>1</v>
      </c>
      <c r="AW1708" s="74" t="str">
        <f t="shared" si="953"/>
        <v>00631L</v>
      </c>
      <c r="AX1708" s="20">
        <f t="shared" si="954"/>
        <v>1</v>
      </c>
      <c r="AY1708" s="20">
        <f t="shared" si="964"/>
        <v>0</v>
      </c>
      <c r="AZ1708" s="57">
        <v>43830</v>
      </c>
      <c r="BA1708" s="75">
        <v>22.01</v>
      </c>
      <c r="BB1708" s="90">
        <v>21.925000000000001</v>
      </c>
      <c r="BC1708" s="76">
        <f t="shared" si="972"/>
        <v>20.71916666666667</v>
      </c>
      <c r="BD1708" s="76">
        <f t="shared" si="973"/>
        <v>20.741</v>
      </c>
      <c r="BE1708" s="77">
        <f t="shared" si="979"/>
        <v>5.819893013715146E-2</v>
      </c>
      <c r="BF1708" s="77">
        <f t="shared" si="970"/>
        <v>6.1183163781881392E-2</v>
      </c>
    </row>
    <row r="1709" spans="1:58" s="23" customFormat="1" ht="15.75" customHeight="1" x14ac:dyDescent="0.4">
      <c r="A1709" s="57">
        <v>43826</v>
      </c>
      <c r="B1709" s="112">
        <v>15.125</v>
      </c>
      <c r="C1709" s="112">
        <v>17.024999999999999</v>
      </c>
      <c r="D1709" s="112">
        <v>17.175000000000001</v>
      </c>
      <c r="E1709" s="112">
        <v>17.625</v>
      </c>
      <c r="F1709" s="112">
        <v>17.774999999999999</v>
      </c>
      <c r="G1709" s="112">
        <v>18.024999999999999</v>
      </c>
      <c r="H1709" s="113">
        <v>18.225000000000001</v>
      </c>
      <c r="I1709" s="90">
        <f t="shared" si="955"/>
        <v>15.729545454545454</v>
      </c>
      <c r="J1709" s="90">
        <f t="shared" si="956"/>
        <v>17.072727272727271</v>
      </c>
      <c r="K1709" s="114">
        <v>15</v>
      </c>
      <c r="L1709" s="115">
        <v>4.5454545454545456E-2</v>
      </c>
      <c r="M1709" s="90">
        <v>11</v>
      </c>
      <c r="N1709" s="90">
        <v>13.43</v>
      </c>
      <c r="O1709" s="90">
        <v>15.95</v>
      </c>
      <c r="P1709" s="90">
        <v>17.28</v>
      </c>
      <c r="Q1709" s="90">
        <v>18.510000000000002</v>
      </c>
      <c r="R1709" s="63">
        <f t="shared" si="981"/>
        <v>8.8000000000000043</v>
      </c>
      <c r="S1709" s="64">
        <f t="shared" si="980"/>
        <v>6.1660079051383349E-2</v>
      </c>
      <c r="T1709" s="65">
        <f t="shared" si="974"/>
        <v>0.81906180193596423</v>
      </c>
      <c r="U1709" s="65">
        <f t="shared" si="974"/>
        <v>0.84200626959247649</v>
      </c>
      <c r="V1709" s="65">
        <f t="shared" si="982"/>
        <v>0.77719907407407396</v>
      </c>
      <c r="W1709" s="65">
        <f t="shared" si="983"/>
        <v>0.72555375472717443</v>
      </c>
      <c r="X1709" s="61">
        <f t="shared" si="957"/>
        <v>0.1256198347107437</v>
      </c>
      <c r="Y1709" s="66">
        <f t="shared" si="984"/>
        <v>3.4042553191489446E-2</v>
      </c>
      <c r="Z1709" s="61">
        <f t="shared" si="985"/>
        <v>8.5392284351972186E-2</v>
      </c>
      <c r="AA1709" s="67">
        <f t="shared" si="986"/>
        <v>15.729545454545455</v>
      </c>
      <c r="AB1709" s="68">
        <f t="shared" si="987"/>
        <v>0.12620997766195088</v>
      </c>
      <c r="AC1709" s="69">
        <f t="shared" si="988"/>
        <v>0.17122453123942336</v>
      </c>
      <c r="AD1709" s="70">
        <f>_xlfn.PERCENTILE.EXC(AC1709:$AC$5675,0.5)</f>
        <v>8.7627031515678716E-2</v>
      </c>
      <c r="AE1709" s="70">
        <f>_xlfn.PERCENTILE.EXC($AC1709:AC$5675,0.35)</f>
        <v>5.0773553867568336E-2</v>
      </c>
      <c r="AF1709" s="71">
        <f t="shared" si="976"/>
        <v>5.4028449215602577E-2</v>
      </c>
      <c r="AG1709" s="70">
        <f t="shared" si="977"/>
        <v>-0.2059624089820791</v>
      </c>
      <c r="AH1709" s="70">
        <f t="shared" si="978"/>
        <v>-0.25751148881600772</v>
      </c>
      <c r="AI1709" s="61" t="str">
        <f t="shared" si="966"/>
        <v>Short VOL</v>
      </c>
      <c r="AJ1709" s="68" t="str">
        <f t="shared" si="967"/>
        <v>Short VOL</v>
      </c>
      <c r="AK1709" s="72" t="str">
        <f t="shared" si="968"/>
        <v>00631L</v>
      </c>
      <c r="AL1709" s="73">
        <f t="shared" si="958"/>
        <v>1</v>
      </c>
      <c r="AM1709" s="72" t="str">
        <f t="shared" si="971"/>
        <v>00631L</v>
      </c>
      <c r="AN1709" s="73">
        <f t="shared" si="959"/>
        <v>1</v>
      </c>
      <c r="AO1709" s="74" t="str">
        <f t="shared" si="965"/>
        <v>00631L</v>
      </c>
      <c r="AP1709" s="20">
        <f t="shared" si="960"/>
        <v>1</v>
      </c>
      <c r="AQ1709" s="74" t="str">
        <f t="shared" si="975"/>
        <v>00631L</v>
      </c>
      <c r="AR1709" s="20">
        <f t="shared" si="961"/>
        <v>1</v>
      </c>
      <c r="AS1709" s="74" t="str">
        <f t="shared" si="969"/>
        <v>00631L</v>
      </c>
      <c r="AT1709" s="20">
        <f t="shared" si="962"/>
        <v>1</v>
      </c>
      <c r="AU1709" s="74" t="str">
        <f t="shared" si="952"/>
        <v>00631L</v>
      </c>
      <c r="AV1709" s="20">
        <f t="shared" si="963"/>
        <v>1</v>
      </c>
      <c r="AW1709" s="74" t="str">
        <f t="shared" si="953"/>
        <v>00631L</v>
      </c>
      <c r="AX1709" s="20">
        <f t="shared" si="954"/>
        <v>1</v>
      </c>
      <c r="AY1709" s="20">
        <f t="shared" si="964"/>
        <v>0</v>
      </c>
      <c r="AZ1709" s="57">
        <v>43829</v>
      </c>
      <c r="BA1709" s="75">
        <v>22</v>
      </c>
      <c r="BB1709" s="90">
        <v>21.887499999999999</v>
      </c>
      <c r="BC1709" s="76">
        <f t="shared" si="972"/>
        <v>20.701041666666672</v>
      </c>
      <c r="BD1709" s="76">
        <f t="shared" si="973"/>
        <v>20.720416666666669</v>
      </c>
      <c r="BE1709" s="77">
        <f t="shared" si="979"/>
        <v>5.7313943541488138E-2</v>
      </c>
      <c r="BF1709" s="77">
        <f t="shared" si="970"/>
        <v>6.1754710531078338E-2</v>
      </c>
    </row>
    <row r="1710" spans="1:58" s="23" customFormat="1" ht="15.75" customHeight="1" x14ac:dyDescent="0.4">
      <c r="A1710" s="57">
        <v>43825</v>
      </c>
      <c r="B1710" s="112">
        <v>14.525</v>
      </c>
      <c r="C1710" s="112">
        <v>16.574999999999999</v>
      </c>
      <c r="D1710" s="112">
        <v>16.774999999999999</v>
      </c>
      <c r="E1710" s="112">
        <v>17.225000000000001</v>
      </c>
      <c r="F1710" s="112">
        <v>17.375</v>
      </c>
      <c r="G1710" s="112">
        <v>17.675000000000001</v>
      </c>
      <c r="H1710" s="113">
        <v>17.975000000000001</v>
      </c>
      <c r="I1710" s="90">
        <f t="shared" si="955"/>
        <v>15.084090909090909</v>
      </c>
      <c r="J1710" s="90">
        <f t="shared" si="956"/>
        <v>16.629545454545454</v>
      </c>
      <c r="K1710" s="114">
        <v>16</v>
      </c>
      <c r="L1710" s="115">
        <v>4.5454545454545456E-2</v>
      </c>
      <c r="M1710" s="90">
        <v>9.94</v>
      </c>
      <c r="N1710" s="90">
        <v>12.65</v>
      </c>
      <c r="O1710" s="90">
        <v>15.52</v>
      </c>
      <c r="P1710" s="90">
        <v>16.920000000000002</v>
      </c>
      <c r="Q1710" s="90">
        <v>18.34</v>
      </c>
      <c r="R1710" s="63">
        <f t="shared" si="981"/>
        <v>9.8499999999999979</v>
      </c>
      <c r="S1710" s="64">
        <f t="shared" si="980"/>
        <v>-1.5785319652722631E-3</v>
      </c>
      <c r="T1710" s="65">
        <f t="shared" si="974"/>
        <v>0.7857707509881422</v>
      </c>
      <c r="U1710" s="65">
        <f t="shared" si="974"/>
        <v>0.81507731958762886</v>
      </c>
      <c r="V1710" s="65">
        <f t="shared" si="982"/>
        <v>0.74763593380614657</v>
      </c>
      <c r="W1710" s="65">
        <f t="shared" si="983"/>
        <v>0.68974918211559433</v>
      </c>
      <c r="X1710" s="61">
        <f t="shared" si="957"/>
        <v>0.1411359724612736</v>
      </c>
      <c r="Y1710" s="66">
        <f t="shared" si="984"/>
        <v>4.3541364296081277E-2</v>
      </c>
      <c r="Z1710" s="61">
        <f t="shared" si="985"/>
        <v>0.10245592888353168</v>
      </c>
      <c r="AA1710" s="67">
        <f t="shared" si="986"/>
        <v>15.084090909090909</v>
      </c>
      <c r="AB1710" s="68">
        <f t="shared" si="987"/>
        <v>0.14822134387351779</v>
      </c>
      <c r="AC1710" s="69">
        <f t="shared" si="988"/>
        <v>0.19241825368307577</v>
      </c>
      <c r="AD1710" s="70">
        <f>_xlfn.PERCENTILE.EXC(AC1710:$AC$5675,0.5)</f>
        <v>8.7626915690007162E-2</v>
      </c>
      <c r="AE1710" s="70">
        <f>_xlfn.PERCENTILE.EXC($AC1710:AC$5675,0.35)</f>
        <v>5.0695864669782077E-2</v>
      </c>
      <c r="AF1710" s="71">
        <f t="shared" si="976"/>
        <v>5.3538924151331414E-2</v>
      </c>
      <c r="AG1710" s="70">
        <f t="shared" si="977"/>
        <v>-0.2059624089820791</v>
      </c>
      <c r="AH1710" s="70">
        <f t="shared" si="978"/>
        <v>-0.25751148881600772</v>
      </c>
      <c r="AI1710" s="61" t="str">
        <f t="shared" si="966"/>
        <v>Short VOL</v>
      </c>
      <c r="AJ1710" s="68" t="str">
        <f t="shared" si="967"/>
        <v>Short VOL</v>
      </c>
      <c r="AK1710" s="72" t="str">
        <f t="shared" si="968"/>
        <v>00631L</v>
      </c>
      <c r="AL1710" s="73">
        <f t="shared" si="958"/>
        <v>1</v>
      </c>
      <c r="AM1710" s="72" t="str">
        <f t="shared" si="971"/>
        <v>00631L</v>
      </c>
      <c r="AN1710" s="73">
        <f t="shared" si="959"/>
        <v>1</v>
      </c>
      <c r="AO1710" s="74" t="str">
        <f t="shared" si="965"/>
        <v>00631L</v>
      </c>
      <c r="AP1710" s="20">
        <f t="shared" si="960"/>
        <v>1</v>
      </c>
      <c r="AQ1710" s="74" t="str">
        <f t="shared" si="975"/>
        <v>00631L</v>
      </c>
      <c r="AR1710" s="20">
        <f t="shared" si="961"/>
        <v>1</v>
      </c>
      <c r="AS1710" s="74" t="str">
        <f t="shared" si="969"/>
        <v>00631L</v>
      </c>
      <c r="AT1710" s="20">
        <f t="shared" si="962"/>
        <v>1</v>
      </c>
      <c r="AU1710" s="74" t="str">
        <f t="shared" si="952"/>
        <v>00631L</v>
      </c>
      <c r="AV1710" s="20">
        <f t="shared" si="963"/>
        <v>1</v>
      </c>
      <c r="AW1710" s="74" t="str">
        <f t="shared" si="953"/>
        <v>00631L</v>
      </c>
      <c r="AX1710" s="20">
        <f t="shared" si="954"/>
        <v>1</v>
      </c>
      <c r="AY1710" s="20">
        <f t="shared" si="964"/>
        <v>0</v>
      </c>
      <c r="AZ1710" s="57">
        <v>43826</v>
      </c>
      <c r="BA1710" s="75">
        <v>21.89</v>
      </c>
      <c r="BB1710" s="90">
        <v>21.45</v>
      </c>
      <c r="BC1710" s="76">
        <f t="shared" si="972"/>
        <v>20.682916666666674</v>
      </c>
      <c r="BD1710" s="76">
        <f t="shared" si="973"/>
        <v>20.701083333333337</v>
      </c>
      <c r="BE1710" s="77">
        <f t="shared" si="979"/>
        <v>3.7087773726303494E-2</v>
      </c>
      <c r="BF1710" s="77">
        <f t="shared" si="970"/>
        <v>5.7432582030730941E-2</v>
      </c>
    </row>
    <row r="1711" spans="1:58" s="23" customFormat="1" ht="15.75" customHeight="1" x14ac:dyDescent="0.4">
      <c r="A1711" s="57">
        <v>43823</v>
      </c>
      <c r="B1711" s="112">
        <v>14.525</v>
      </c>
      <c r="C1711" s="112">
        <v>16.475000000000001</v>
      </c>
      <c r="D1711" s="112">
        <v>16.725000000000001</v>
      </c>
      <c r="E1711" s="112">
        <v>17.225000000000001</v>
      </c>
      <c r="F1711" s="112">
        <v>17.375</v>
      </c>
      <c r="G1711" s="112">
        <v>17.725000000000001</v>
      </c>
      <c r="H1711" s="113">
        <v>18.024999999999999</v>
      </c>
      <c r="I1711" s="90">
        <f t="shared" si="955"/>
        <v>14.968181818181819</v>
      </c>
      <c r="J1711" s="90">
        <f t="shared" si="956"/>
        <v>16.531818181818185</v>
      </c>
      <c r="K1711" s="114">
        <v>17</v>
      </c>
      <c r="L1711" s="115">
        <v>4.5454545454545456E-2</v>
      </c>
      <c r="M1711" s="90">
        <v>9.56</v>
      </c>
      <c r="N1711" s="90">
        <v>12.67</v>
      </c>
      <c r="O1711" s="90">
        <v>15.52</v>
      </c>
      <c r="P1711" s="90">
        <v>16.97</v>
      </c>
      <c r="Q1711" s="90">
        <v>18.37</v>
      </c>
      <c r="R1711" s="63">
        <f t="shared" si="981"/>
        <v>10.259999999999994</v>
      </c>
      <c r="S1711" s="64">
        <f t="shared" si="980"/>
        <v>4.7581284694687151E-3</v>
      </c>
      <c r="T1711" s="65">
        <f t="shared" si="974"/>
        <v>0.75453827940015794</v>
      </c>
      <c r="U1711" s="65">
        <f t="shared" si="974"/>
        <v>0.81636597938144329</v>
      </c>
      <c r="V1711" s="65">
        <f t="shared" si="982"/>
        <v>0.74661166764879205</v>
      </c>
      <c r="W1711" s="65">
        <f t="shared" si="983"/>
        <v>0.68971148611867172</v>
      </c>
      <c r="X1711" s="61">
        <f t="shared" si="957"/>
        <v>0.13425129087779697</v>
      </c>
      <c r="Y1711" s="66">
        <f t="shared" si="984"/>
        <v>4.6444121915819862E-2</v>
      </c>
      <c r="Z1711" s="61">
        <f t="shared" si="985"/>
        <v>0.10446401457637429</v>
      </c>
      <c r="AA1711" s="67">
        <f t="shared" si="986"/>
        <v>14.968181818181819</v>
      </c>
      <c r="AB1711" s="68">
        <f t="shared" si="987"/>
        <v>0.14640883977900557</v>
      </c>
      <c r="AC1711" s="69">
        <f t="shared" si="988"/>
        <v>0.18138767310038034</v>
      </c>
      <c r="AD1711" s="70">
        <f>_xlfn.PERCENTILE.EXC(AC1711:$AC$5675,0.5)</f>
        <v>8.7626799864335594E-2</v>
      </c>
      <c r="AE1711" s="70">
        <f>_xlfn.PERCENTILE.EXC($AC1711:AC$5675,0.35)</f>
        <v>5.0618175471995867E-2</v>
      </c>
      <c r="AF1711" s="71">
        <f t="shared" si="976"/>
        <v>5.3089831786772346E-2</v>
      </c>
      <c r="AG1711" s="70">
        <f t="shared" si="977"/>
        <v>-0.2059624089820791</v>
      </c>
      <c r="AH1711" s="70">
        <f t="shared" si="978"/>
        <v>-0.25751148881600772</v>
      </c>
      <c r="AI1711" s="61" t="str">
        <f t="shared" si="966"/>
        <v>Short VOL</v>
      </c>
      <c r="AJ1711" s="68" t="str">
        <f t="shared" si="967"/>
        <v>Short VOL</v>
      </c>
      <c r="AK1711" s="72" t="str">
        <f t="shared" si="968"/>
        <v>00631L</v>
      </c>
      <c r="AL1711" s="73">
        <f t="shared" si="958"/>
        <v>1</v>
      </c>
      <c r="AM1711" s="72" t="str">
        <f t="shared" si="971"/>
        <v>00631L</v>
      </c>
      <c r="AN1711" s="73">
        <f t="shared" si="959"/>
        <v>1</v>
      </c>
      <c r="AO1711" s="74" t="str">
        <f t="shared" si="965"/>
        <v>00631L</v>
      </c>
      <c r="AP1711" s="20">
        <f t="shared" si="960"/>
        <v>1</v>
      </c>
      <c r="AQ1711" s="74" t="str">
        <f t="shared" si="975"/>
        <v>00631L</v>
      </c>
      <c r="AR1711" s="20">
        <f t="shared" si="961"/>
        <v>1</v>
      </c>
      <c r="AS1711" s="74" t="str">
        <f t="shared" si="969"/>
        <v>00631L</v>
      </c>
      <c r="AT1711" s="20">
        <f t="shared" si="962"/>
        <v>1</v>
      </c>
      <c r="AU1711" s="74" t="str">
        <f t="shared" si="952"/>
        <v>00631L</v>
      </c>
      <c r="AV1711" s="20">
        <f t="shared" si="963"/>
        <v>1</v>
      </c>
      <c r="AW1711" s="74" t="str">
        <f t="shared" si="953"/>
        <v>00631L</v>
      </c>
      <c r="AX1711" s="20">
        <f t="shared" si="954"/>
        <v>1</v>
      </c>
      <c r="AY1711" s="20">
        <f t="shared" si="964"/>
        <v>0</v>
      </c>
      <c r="AZ1711" s="57">
        <v>43825</v>
      </c>
      <c r="BA1711" s="75">
        <v>21.75</v>
      </c>
      <c r="BB1711" s="90">
        <v>21.625</v>
      </c>
      <c r="BC1711" s="76">
        <f t="shared" si="972"/>
        <v>20.670208333333338</v>
      </c>
      <c r="BD1711" s="76">
        <f t="shared" si="973"/>
        <v>20.687916666666673</v>
      </c>
      <c r="BE1711" s="77">
        <f t="shared" si="979"/>
        <v>4.619168086114249E-2</v>
      </c>
      <c r="BF1711" s="77">
        <f t="shared" si="970"/>
        <v>5.1338341624538944E-2</v>
      </c>
    </row>
    <row r="1712" spans="1:58" s="23" customFormat="1" ht="15.75" customHeight="1" x14ac:dyDescent="0.4">
      <c r="A1712" s="57">
        <v>43822</v>
      </c>
      <c r="B1712" s="112">
        <v>14.775</v>
      </c>
      <c r="C1712" s="112">
        <v>16.574999999999999</v>
      </c>
      <c r="D1712" s="112">
        <v>16.774999999999999</v>
      </c>
      <c r="E1712" s="112">
        <v>17.274999999999999</v>
      </c>
      <c r="F1712" s="112">
        <v>17.425000000000001</v>
      </c>
      <c r="G1712" s="112">
        <v>17.725000000000001</v>
      </c>
      <c r="H1712" s="113">
        <v>18.024999999999999</v>
      </c>
      <c r="I1712" s="90">
        <f t="shared" si="955"/>
        <v>15.102272727272727</v>
      </c>
      <c r="J1712" s="90">
        <f t="shared" si="956"/>
        <v>16.611363636363635</v>
      </c>
      <c r="K1712" s="114">
        <v>18</v>
      </c>
      <c r="L1712" s="115">
        <v>4.5454545454545456E-2</v>
      </c>
      <c r="M1712" s="90">
        <v>9.83</v>
      </c>
      <c r="N1712" s="90">
        <v>12.61</v>
      </c>
      <c r="O1712" s="90">
        <v>15.5</v>
      </c>
      <c r="P1712" s="90">
        <v>17</v>
      </c>
      <c r="Q1712" s="90">
        <v>18.38</v>
      </c>
      <c r="R1712" s="63">
        <f t="shared" si="981"/>
        <v>10.060000000000002</v>
      </c>
      <c r="S1712" s="64">
        <f t="shared" si="980"/>
        <v>7.9936051159072465E-3</v>
      </c>
      <c r="T1712" s="65">
        <f t="shared" si="974"/>
        <v>0.7795400475812847</v>
      </c>
      <c r="U1712" s="65">
        <f t="shared" si="974"/>
        <v>0.81354838709677413</v>
      </c>
      <c r="V1712" s="65">
        <f t="shared" si="982"/>
        <v>0.74176470588235288</v>
      </c>
      <c r="W1712" s="65">
        <f t="shared" si="983"/>
        <v>0.68607181719260069</v>
      </c>
      <c r="X1712" s="61">
        <f t="shared" si="957"/>
        <v>0.12182741116751261</v>
      </c>
      <c r="Y1712" s="66">
        <f t="shared" si="984"/>
        <v>4.3415340086830685E-2</v>
      </c>
      <c r="Z1712" s="61">
        <f t="shared" si="985"/>
        <v>9.9924755455229428E-2</v>
      </c>
      <c r="AA1712" s="67">
        <f t="shared" si="986"/>
        <v>15.102272727272727</v>
      </c>
      <c r="AB1712" s="68">
        <f t="shared" si="987"/>
        <v>0.17168913560666146</v>
      </c>
      <c r="AC1712" s="69">
        <f t="shared" si="988"/>
        <v>0.19764256362194507</v>
      </c>
      <c r="AD1712" s="70">
        <f>_xlfn.PERCENTILE.EXC(AC1712:$AC$5675,0.5)</f>
        <v>8.757997818150462E-2</v>
      </c>
      <c r="AE1712" s="70">
        <f>_xlfn.PERCENTILE.EXC($AC1712:AC$5675,0.35)</f>
        <v>5.058442022875969E-2</v>
      </c>
      <c r="AF1712" s="71">
        <f t="shared" si="976"/>
        <v>5.2560577614187573E-2</v>
      </c>
      <c r="AG1712" s="70">
        <f t="shared" si="977"/>
        <v>-0.2059624089820791</v>
      </c>
      <c r="AH1712" s="70">
        <f t="shared" si="978"/>
        <v>-0.25751148881600772</v>
      </c>
      <c r="AI1712" s="61" t="str">
        <f t="shared" si="966"/>
        <v>Short VOL</v>
      </c>
      <c r="AJ1712" s="68" t="str">
        <f t="shared" si="967"/>
        <v>Short VOL</v>
      </c>
      <c r="AK1712" s="72" t="str">
        <f t="shared" si="968"/>
        <v>00631L</v>
      </c>
      <c r="AL1712" s="73">
        <f t="shared" si="958"/>
        <v>1</v>
      </c>
      <c r="AM1712" s="72" t="str">
        <f t="shared" si="971"/>
        <v>00631L</v>
      </c>
      <c r="AN1712" s="73">
        <f t="shared" si="959"/>
        <v>1</v>
      </c>
      <c r="AO1712" s="74" t="str">
        <f t="shared" si="965"/>
        <v>00631L</v>
      </c>
      <c r="AP1712" s="20">
        <f t="shared" si="960"/>
        <v>1</v>
      </c>
      <c r="AQ1712" s="74" t="str">
        <f t="shared" si="975"/>
        <v>00631L</v>
      </c>
      <c r="AR1712" s="20">
        <f t="shared" si="961"/>
        <v>1</v>
      </c>
      <c r="AS1712" s="74" t="str">
        <f t="shared" si="969"/>
        <v>00631L</v>
      </c>
      <c r="AT1712" s="20">
        <f t="shared" si="962"/>
        <v>1</v>
      </c>
      <c r="AU1712" s="74" t="str">
        <f t="shared" ref="AU1712:AU1775" si="989">IF(AC1712&gt;AF1712,"00631L",IF(AC1712&lt;AG1712,"Cash","00635U"))</f>
        <v>00631L</v>
      </c>
      <c r="AV1712" s="20">
        <f t="shared" si="963"/>
        <v>1</v>
      </c>
      <c r="AW1712" s="74" t="str">
        <f t="shared" ref="AW1712:AW1775" si="990">IF(AC1712&gt;AE1712,"00631L",IF(AC1712&lt;AH1712,"00631L","00635U"))</f>
        <v>00631L</v>
      </c>
      <c r="AX1712" s="20">
        <f t="shared" si="954"/>
        <v>1</v>
      </c>
      <c r="AY1712" s="20">
        <f t="shared" si="964"/>
        <v>0</v>
      </c>
      <c r="AZ1712" s="57">
        <v>43823</v>
      </c>
      <c r="BA1712" s="75">
        <v>21.54</v>
      </c>
      <c r="BB1712" s="90">
        <v>21.362500000000001</v>
      </c>
      <c r="BC1712" s="76">
        <f t="shared" si="972"/>
        <v>20.655000000000008</v>
      </c>
      <c r="BD1712" s="76">
        <f t="shared" si="973"/>
        <v>20.668791666666671</v>
      </c>
      <c r="BE1712" s="77">
        <f t="shared" si="979"/>
        <v>3.4253207455821458E-2</v>
      </c>
      <c r="BF1712" s="77">
        <f t="shared" si="970"/>
        <v>4.2150907870359848E-2</v>
      </c>
    </row>
    <row r="1713" spans="1:58" s="23" customFormat="1" ht="15.75" customHeight="1" x14ac:dyDescent="0.4">
      <c r="A1713" s="57">
        <v>43819</v>
      </c>
      <c r="B1713" s="112">
        <v>14.775</v>
      </c>
      <c r="C1713" s="112">
        <v>16.425000000000001</v>
      </c>
      <c r="D1713" s="112">
        <v>16.725000000000001</v>
      </c>
      <c r="E1713" s="112">
        <v>17.274999999999999</v>
      </c>
      <c r="F1713" s="112">
        <v>17.425000000000001</v>
      </c>
      <c r="G1713" s="112">
        <v>17.7</v>
      </c>
      <c r="H1713" s="113">
        <v>17.975000000000001</v>
      </c>
      <c r="I1713" s="90">
        <f t="shared" si="955"/>
        <v>15</v>
      </c>
      <c r="J1713" s="90">
        <f t="shared" si="956"/>
        <v>16.465909090909093</v>
      </c>
      <c r="K1713" s="114">
        <v>19</v>
      </c>
      <c r="L1713" s="115">
        <v>4.5454545454545456E-2</v>
      </c>
      <c r="M1713" s="90">
        <v>9.27</v>
      </c>
      <c r="N1713" s="90">
        <v>12.51</v>
      </c>
      <c r="O1713" s="90">
        <v>15.32</v>
      </c>
      <c r="P1713" s="90">
        <v>16.850000000000001</v>
      </c>
      <c r="Q1713" s="90">
        <v>18.37</v>
      </c>
      <c r="R1713" s="63">
        <f t="shared" si="981"/>
        <v>10.39</v>
      </c>
      <c r="S1713" s="64">
        <f t="shared" si="980"/>
        <v>7.9999999999998291E-4</v>
      </c>
      <c r="T1713" s="65">
        <f t="shared" si="974"/>
        <v>0.74100719424460426</v>
      </c>
      <c r="U1713" s="65">
        <f t="shared" si="974"/>
        <v>0.8165796344647519</v>
      </c>
      <c r="V1713" s="65">
        <f t="shared" si="982"/>
        <v>0.74243323442136488</v>
      </c>
      <c r="W1713" s="65">
        <f t="shared" si="983"/>
        <v>0.68100163309744144</v>
      </c>
      <c r="X1713" s="61">
        <f t="shared" si="957"/>
        <v>0.11167512690355332</v>
      </c>
      <c r="Y1713" s="66">
        <f t="shared" si="984"/>
        <v>4.0520984081042134E-2</v>
      </c>
      <c r="Z1713" s="61">
        <f t="shared" si="985"/>
        <v>9.7727272727272899E-2</v>
      </c>
      <c r="AA1713" s="67">
        <f t="shared" si="986"/>
        <v>15</v>
      </c>
      <c r="AB1713" s="68">
        <f t="shared" si="987"/>
        <v>0.1810551558752998</v>
      </c>
      <c r="AC1713" s="69">
        <f t="shared" si="988"/>
        <v>0.19904076738609114</v>
      </c>
      <c r="AD1713" s="70">
        <f>_xlfn.PERCENTILE.EXC(AC1713:$AC$5675,0.5)</f>
        <v>8.7533156498673645E-2</v>
      </c>
      <c r="AE1713" s="70">
        <f>_xlfn.PERCENTILE.EXC($AC1713:AC$5675,0.35)</f>
        <v>5.0568238567343507E-2</v>
      </c>
      <c r="AF1713" s="71">
        <f t="shared" si="976"/>
        <v>5.2219702072479536E-2</v>
      </c>
      <c r="AG1713" s="70">
        <f t="shared" si="977"/>
        <v>-0.2059624089820791</v>
      </c>
      <c r="AH1713" s="70">
        <f t="shared" si="978"/>
        <v>-0.25751148881600772</v>
      </c>
      <c r="AI1713" s="61" t="str">
        <f t="shared" si="966"/>
        <v>Short VOL</v>
      </c>
      <c r="AJ1713" s="68" t="str">
        <f t="shared" si="967"/>
        <v>Short VOL</v>
      </c>
      <c r="AK1713" s="72" t="str">
        <f t="shared" si="968"/>
        <v>00631L</v>
      </c>
      <c r="AL1713" s="73">
        <f t="shared" si="958"/>
        <v>1</v>
      </c>
      <c r="AM1713" s="72" t="str">
        <f t="shared" si="971"/>
        <v>00631L</v>
      </c>
      <c r="AN1713" s="73">
        <f t="shared" si="959"/>
        <v>1</v>
      </c>
      <c r="AO1713" s="74" t="str">
        <f t="shared" si="965"/>
        <v>00631L</v>
      </c>
      <c r="AP1713" s="20">
        <f t="shared" si="960"/>
        <v>1</v>
      </c>
      <c r="AQ1713" s="74" t="str">
        <f t="shared" si="975"/>
        <v>00631L</v>
      </c>
      <c r="AR1713" s="20">
        <f t="shared" si="961"/>
        <v>1</v>
      </c>
      <c r="AS1713" s="74" t="str">
        <f t="shared" si="969"/>
        <v>00631L</v>
      </c>
      <c r="AT1713" s="20">
        <f t="shared" si="962"/>
        <v>1</v>
      </c>
      <c r="AU1713" s="74" t="str">
        <f t="shared" si="989"/>
        <v>00631L</v>
      </c>
      <c r="AV1713" s="20">
        <f t="shared" si="963"/>
        <v>1</v>
      </c>
      <c r="AW1713" s="74" t="str">
        <f t="shared" si="990"/>
        <v>00631L</v>
      </c>
      <c r="AX1713" s="20">
        <f t="shared" si="954"/>
        <v>1</v>
      </c>
      <c r="AY1713" s="20">
        <f t="shared" si="964"/>
        <v>0</v>
      </c>
      <c r="AZ1713" s="57">
        <v>43822</v>
      </c>
      <c r="BA1713" s="75">
        <v>21.46</v>
      </c>
      <c r="BB1713" s="90">
        <v>21.287500000000001</v>
      </c>
      <c r="BC1713" s="76">
        <f t="shared" si="972"/>
        <v>20.641458333333336</v>
      </c>
      <c r="BD1713" s="76">
        <f t="shared" si="973"/>
        <v>20.656625000000005</v>
      </c>
      <c r="BE1713" s="77">
        <f t="shared" si="979"/>
        <v>3.1298256946476984E-2</v>
      </c>
      <c r="BF1713" s="77">
        <f t="shared" si="970"/>
        <v>3.8891880934082662E-2</v>
      </c>
    </row>
    <row r="1714" spans="1:58" s="23" customFormat="1" ht="15.75" customHeight="1" x14ac:dyDescent="0.4">
      <c r="A1714" s="57">
        <v>43818</v>
      </c>
      <c r="B1714" s="112">
        <v>14.625</v>
      </c>
      <c r="C1714" s="112">
        <v>16.274999999999999</v>
      </c>
      <c r="D1714" s="112">
        <v>16.625</v>
      </c>
      <c r="E1714" s="112">
        <v>17.225000000000001</v>
      </c>
      <c r="F1714" s="112">
        <v>17.375</v>
      </c>
      <c r="G1714" s="112">
        <v>17.725000000000001</v>
      </c>
      <c r="H1714" s="113">
        <v>17.975000000000001</v>
      </c>
      <c r="I1714" s="90">
        <f t="shared" si="955"/>
        <v>14.775</v>
      </c>
      <c r="J1714" s="90">
        <f t="shared" si="956"/>
        <v>16.30681818181818</v>
      </c>
      <c r="K1714" s="114">
        <v>20</v>
      </c>
      <c r="L1714" s="115">
        <v>4.5454545454545456E-2</v>
      </c>
      <c r="M1714" s="90">
        <v>9.39</v>
      </c>
      <c r="N1714" s="90">
        <v>12.5</v>
      </c>
      <c r="O1714" s="90">
        <v>15.14</v>
      </c>
      <c r="P1714" s="90">
        <v>16.77</v>
      </c>
      <c r="Q1714" s="90">
        <v>18.28</v>
      </c>
      <c r="R1714" s="63">
        <f t="shared" si="981"/>
        <v>10.02</v>
      </c>
      <c r="S1714" s="64">
        <f t="shared" si="980"/>
        <v>-6.3593004769475414E-3</v>
      </c>
      <c r="T1714" s="65">
        <f t="shared" si="974"/>
        <v>0.75120000000000009</v>
      </c>
      <c r="U1714" s="65">
        <f t="shared" si="974"/>
        <v>0.82562747688243066</v>
      </c>
      <c r="V1714" s="65">
        <f t="shared" si="982"/>
        <v>0.74537865235539658</v>
      </c>
      <c r="W1714" s="65">
        <f t="shared" si="983"/>
        <v>0.6838074398249453</v>
      </c>
      <c r="X1714" s="61">
        <f t="shared" si="957"/>
        <v>0.11282051282051273</v>
      </c>
      <c r="Y1714" s="66">
        <f t="shared" si="984"/>
        <v>4.3541364296081277E-2</v>
      </c>
      <c r="Z1714" s="61">
        <f t="shared" si="985"/>
        <v>0.10367635748346392</v>
      </c>
      <c r="AA1714" s="67">
        <f t="shared" si="986"/>
        <v>14.775</v>
      </c>
      <c r="AB1714" s="68">
        <f t="shared" si="987"/>
        <v>0.17</v>
      </c>
      <c r="AC1714" s="69">
        <f t="shared" si="988"/>
        <v>0.18200000000000002</v>
      </c>
      <c r="AD1714" s="70">
        <f>_xlfn.PERCENTILE.EXC(AC1714:$AC$5675,0.5)</f>
        <v>8.752189739827311E-2</v>
      </c>
      <c r="AE1714" s="70">
        <f>_xlfn.PERCENTILE.EXC($AC1714:AC$5675,0.35)</f>
        <v>5.0552056905927331E-2</v>
      </c>
      <c r="AF1714" s="71">
        <f t="shared" si="976"/>
        <v>5.2219702072479536E-2</v>
      </c>
      <c r="AG1714" s="70">
        <f t="shared" si="977"/>
        <v>-0.2059624089820791</v>
      </c>
      <c r="AH1714" s="70">
        <f t="shared" si="978"/>
        <v>-0.25751148881600772</v>
      </c>
      <c r="AI1714" s="61" t="str">
        <f t="shared" si="966"/>
        <v>Short VOL</v>
      </c>
      <c r="AJ1714" s="68" t="str">
        <f t="shared" si="967"/>
        <v>Short VOL</v>
      </c>
      <c r="AK1714" s="72" t="str">
        <f t="shared" si="968"/>
        <v>00631L</v>
      </c>
      <c r="AL1714" s="73">
        <f t="shared" si="958"/>
        <v>1</v>
      </c>
      <c r="AM1714" s="72" t="str">
        <f t="shared" si="971"/>
        <v>00631L</v>
      </c>
      <c r="AN1714" s="73">
        <f t="shared" si="959"/>
        <v>1</v>
      </c>
      <c r="AO1714" s="74" t="str">
        <f t="shared" si="965"/>
        <v>00631L</v>
      </c>
      <c r="AP1714" s="20">
        <f t="shared" si="960"/>
        <v>1</v>
      </c>
      <c r="AQ1714" s="74" t="str">
        <f t="shared" si="975"/>
        <v>00631L</v>
      </c>
      <c r="AR1714" s="20">
        <f t="shared" si="961"/>
        <v>1</v>
      </c>
      <c r="AS1714" s="74" t="str">
        <f t="shared" si="969"/>
        <v>00631L</v>
      </c>
      <c r="AT1714" s="20">
        <f t="shared" si="962"/>
        <v>1</v>
      </c>
      <c r="AU1714" s="74" t="str">
        <f t="shared" si="989"/>
        <v>00631L</v>
      </c>
      <c r="AV1714" s="20">
        <f t="shared" si="963"/>
        <v>1</v>
      </c>
      <c r="AW1714" s="74" t="str">
        <f t="shared" si="990"/>
        <v>00631L</v>
      </c>
      <c r="AX1714" s="20">
        <f t="shared" si="954"/>
        <v>1</v>
      </c>
      <c r="AY1714" s="20">
        <f t="shared" si="964"/>
        <v>0</v>
      </c>
      <c r="AZ1714" s="57">
        <v>43819</v>
      </c>
      <c r="BA1714" s="75">
        <v>21.35</v>
      </c>
      <c r="BB1714" s="90">
        <v>21.2</v>
      </c>
      <c r="BC1714" s="76">
        <f t="shared" si="972"/>
        <v>20.626250000000006</v>
      </c>
      <c r="BD1714" s="76">
        <f t="shared" si="973"/>
        <v>20.642500000000002</v>
      </c>
      <c r="BE1714" s="77">
        <f t="shared" si="979"/>
        <v>2.7816495969940885E-2</v>
      </c>
      <c r="BF1714" s="77">
        <f t="shared" si="970"/>
        <v>3.4273949376286764E-2</v>
      </c>
    </row>
    <row r="1715" spans="1:58" s="23" customFormat="1" ht="15.75" customHeight="1" x14ac:dyDescent="0.4">
      <c r="A1715" s="57">
        <v>43817</v>
      </c>
      <c r="B1715" s="112">
        <v>14.824999999999999</v>
      </c>
      <c r="C1715" s="112">
        <v>16.425000000000001</v>
      </c>
      <c r="D1715" s="112">
        <v>16.824999999999999</v>
      </c>
      <c r="E1715" s="112">
        <v>17.425000000000001</v>
      </c>
      <c r="F1715" s="112">
        <v>17.574999999999999</v>
      </c>
      <c r="G1715" s="112">
        <v>17.875</v>
      </c>
      <c r="H1715" s="113">
        <v>18.125</v>
      </c>
      <c r="I1715" s="90">
        <f t="shared" si="955"/>
        <v>14.897727272727272</v>
      </c>
      <c r="J1715" s="90">
        <f t="shared" si="956"/>
        <v>16.44318181818182</v>
      </c>
      <c r="K1715" s="114">
        <v>21</v>
      </c>
      <c r="L1715" s="115">
        <v>4.5454545454545456E-2</v>
      </c>
      <c r="M1715" s="90">
        <v>10.3</v>
      </c>
      <c r="N1715" s="90">
        <v>12.58</v>
      </c>
      <c r="O1715" s="90">
        <v>15.2</v>
      </c>
      <c r="P1715" s="90">
        <v>16.91</v>
      </c>
      <c r="Q1715" s="90">
        <v>18.37</v>
      </c>
      <c r="R1715" s="63">
        <f t="shared" si="981"/>
        <v>9.2299999999999969</v>
      </c>
      <c r="S1715" s="64">
        <f t="shared" si="980"/>
        <v>2.3596419853539538E-2</v>
      </c>
      <c r="T1715" s="65">
        <f t="shared" si="974"/>
        <v>0.81875993640699529</v>
      </c>
      <c r="U1715" s="65">
        <f t="shared" si="974"/>
        <v>0.8276315789473685</v>
      </c>
      <c r="V1715" s="65">
        <f t="shared" si="982"/>
        <v>0.74393849793021882</v>
      </c>
      <c r="W1715" s="65">
        <f t="shared" si="983"/>
        <v>0.68481219379422964</v>
      </c>
      <c r="X1715" s="61">
        <f t="shared" si="957"/>
        <v>0.10792580101180449</v>
      </c>
      <c r="Y1715" s="66">
        <f t="shared" si="984"/>
        <v>4.0172166427546584E-2</v>
      </c>
      <c r="Z1715" s="61">
        <f t="shared" si="985"/>
        <v>0.10373760488176985</v>
      </c>
      <c r="AA1715" s="67">
        <f t="shared" si="986"/>
        <v>14.897727272727272</v>
      </c>
      <c r="AB1715" s="68">
        <f t="shared" si="987"/>
        <v>0.17845786963434015</v>
      </c>
      <c r="AC1715" s="69">
        <f t="shared" si="988"/>
        <v>0.18423905188611062</v>
      </c>
      <c r="AD1715" s="70">
        <f>_xlfn.PERCENTILE.EXC(AC1715:$AC$5675,0.5)</f>
        <v>8.7510638297872576E-2</v>
      </c>
      <c r="AE1715" s="70">
        <f>_xlfn.PERCENTILE.EXC($AC1715:AC$5675,0.35)</f>
        <v>5.0540411372194997E-2</v>
      </c>
      <c r="AF1715" s="71">
        <f t="shared" si="976"/>
        <v>5.2219702072479536E-2</v>
      </c>
      <c r="AG1715" s="70">
        <f t="shared" si="977"/>
        <v>-0.2059624089820791</v>
      </c>
      <c r="AH1715" s="70">
        <f t="shared" si="978"/>
        <v>-0.25751148881600772</v>
      </c>
      <c r="AI1715" s="61" t="str">
        <f t="shared" si="966"/>
        <v>Short VOL</v>
      </c>
      <c r="AJ1715" s="68" t="str">
        <f t="shared" si="967"/>
        <v>Short VOL</v>
      </c>
      <c r="AK1715" s="72" t="str">
        <f t="shared" si="968"/>
        <v>00631L</v>
      </c>
      <c r="AL1715" s="73">
        <f t="shared" si="958"/>
        <v>1</v>
      </c>
      <c r="AM1715" s="72" t="str">
        <f t="shared" si="971"/>
        <v>00631L</v>
      </c>
      <c r="AN1715" s="73">
        <f t="shared" si="959"/>
        <v>1</v>
      </c>
      <c r="AO1715" s="74" t="str">
        <f t="shared" si="965"/>
        <v>00631L</v>
      </c>
      <c r="AP1715" s="20">
        <f t="shared" si="960"/>
        <v>1</v>
      </c>
      <c r="AQ1715" s="74" t="str">
        <f t="shared" si="975"/>
        <v>00631L</v>
      </c>
      <c r="AR1715" s="20">
        <f t="shared" si="961"/>
        <v>1</v>
      </c>
      <c r="AS1715" s="74" t="str">
        <f t="shared" si="969"/>
        <v>00631L</v>
      </c>
      <c r="AT1715" s="20">
        <f t="shared" si="962"/>
        <v>1</v>
      </c>
      <c r="AU1715" s="74" t="str">
        <f t="shared" si="989"/>
        <v>00631L</v>
      </c>
      <c r="AV1715" s="20">
        <f t="shared" si="963"/>
        <v>1</v>
      </c>
      <c r="AW1715" s="74" t="str">
        <f t="shared" si="990"/>
        <v>00631L</v>
      </c>
      <c r="AX1715" s="20">
        <f t="shared" si="954"/>
        <v>1</v>
      </c>
      <c r="AY1715" s="20">
        <f t="shared" si="964"/>
        <v>0</v>
      </c>
      <c r="AZ1715" s="57">
        <v>43818</v>
      </c>
      <c r="BA1715" s="75">
        <v>21.3</v>
      </c>
      <c r="BB1715" s="90">
        <v>21.412500000000001</v>
      </c>
      <c r="BC1715" s="76">
        <f t="shared" si="972"/>
        <v>20.612916666666671</v>
      </c>
      <c r="BD1715" s="76">
        <f t="shared" si="973"/>
        <v>20.627916666666671</v>
      </c>
      <c r="BE1715" s="77">
        <f t="shared" si="979"/>
        <v>3.8790402458005573E-2</v>
      </c>
      <c r="BF1715" s="77">
        <f t="shared" si="970"/>
        <v>3.258125113620277E-2</v>
      </c>
    </row>
    <row r="1716" spans="1:58" s="23" customFormat="1" ht="15.75" customHeight="1" x14ac:dyDescent="0.4">
      <c r="A1716" s="57">
        <v>43816</v>
      </c>
      <c r="B1716" s="112">
        <v>12.475</v>
      </c>
      <c r="C1716" s="112">
        <v>14.875</v>
      </c>
      <c r="D1716" s="112">
        <v>16.425000000000001</v>
      </c>
      <c r="E1716" s="112">
        <v>16.875</v>
      </c>
      <c r="F1716" s="112">
        <v>17.475000000000001</v>
      </c>
      <c r="G1716" s="112">
        <v>17.625</v>
      </c>
      <c r="H1716" s="113">
        <v>17.925000000000001</v>
      </c>
      <c r="I1716" s="90">
        <f t="shared" si="955"/>
        <v>14.875</v>
      </c>
      <c r="J1716" s="90">
        <f t="shared" si="956"/>
        <v>16.425000000000001</v>
      </c>
      <c r="K1716" s="114">
        <v>0</v>
      </c>
      <c r="L1716" s="115">
        <v>5.2631578947368418E-2</v>
      </c>
      <c r="M1716" s="90">
        <v>11.16</v>
      </c>
      <c r="N1716" s="90">
        <v>12.29</v>
      </c>
      <c r="O1716" s="90">
        <v>15.15</v>
      </c>
      <c r="P1716" s="90">
        <v>16.89</v>
      </c>
      <c r="Q1716" s="90">
        <v>18.46</v>
      </c>
      <c r="R1716" s="63">
        <f t="shared" si="981"/>
        <v>8.59</v>
      </c>
      <c r="S1716" s="64">
        <f t="shared" si="980"/>
        <v>1.2355848434925747E-2</v>
      </c>
      <c r="T1716" s="65">
        <f t="shared" si="974"/>
        <v>0.90805532953620838</v>
      </c>
      <c r="U1716" s="65">
        <f t="shared" si="974"/>
        <v>0.81122112211221109</v>
      </c>
      <c r="V1716" s="65">
        <f t="shared" si="982"/>
        <v>0.72764949674363522</v>
      </c>
      <c r="W1716" s="65">
        <f t="shared" si="983"/>
        <v>0.66576381365113757</v>
      </c>
      <c r="X1716" s="61">
        <f t="shared" si="957"/>
        <v>0.19238476953907818</v>
      </c>
      <c r="Y1716" s="66">
        <f t="shared" si="984"/>
        <v>6.2222222222222262E-2</v>
      </c>
      <c r="Z1716" s="61">
        <f t="shared" si="985"/>
        <v>0.10420168067226895</v>
      </c>
      <c r="AA1716" s="67">
        <f t="shared" si="986"/>
        <v>14.875</v>
      </c>
      <c r="AB1716" s="68">
        <f t="shared" si="987"/>
        <v>1.5052888527257976E-2</v>
      </c>
      <c r="AC1716" s="69">
        <f t="shared" si="988"/>
        <v>0.21033360455655012</v>
      </c>
      <c r="AD1716" s="70">
        <f>_xlfn.PERCENTILE.EXC(AC1716:$AC$5675,0.5)</f>
        <v>8.7505319148936167E-2</v>
      </c>
      <c r="AE1716" s="70">
        <f>_xlfn.PERCENTILE.EXC($AC1716:AC$5675,0.35)</f>
        <v>5.0529521859743312E-2</v>
      </c>
      <c r="AF1716" s="71">
        <f t="shared" si="976"/>
        <v>5.2219702072479536E-2</v>
      </c>
      <c r="AG1716" s="70">
        <f t="shared" si="977"/>
        <v>-0.2059624089820791</v>
      </c>
      <c r="AH1716" s="70">
        <f t="shared" si="978"/>
        <v>-0.25751148881600772</v>
      </c>
      <c r="AI1716" s="61" t="str">
        <f t="shared" si="966"/>
        <v>Short VOL</v>
      </c>
      <c r="AJ1716" s="68" t="str">
        <f t="shared" si="967"/>
        <v>Short VOL</v>
      </c>
      <c r="AK1716" s="72" t="str">
        <f t="shared" si="968"/>
        <v>00631L</v>
      </c>
      <c r="AL1716" s="73">
        <f t="shared" si="958"/>
        <v>1</v>
      </c>
      <c r="AM1716" s="72" t="str">
        <f t="shared" si="971"/>
        <v>00631L</v>
      </c>
      <c r="AN1716" s="73">
        <f t="shared" si="959"/>
        <v>1</v>
      </c>
      <c r="AO1716" s="74" t="str">
        <f t="shared" si="965"/>
        <v>00631L</v>
      </c>
      <c r="AP1716" s="20">
        <f t="shared" si="960"/>
        <v>1</v>
      </c>
      <c r="AQ1716" s="74" t="str">
        <f t="shared" si="975"/>
        <v>00631L</v>
      </c>
      <c r="AR1716" s="20">
        <f t="shared" si="961"/>
        <v>1</v>
      </c>
      <c r="AS1716" s="74" t="str">
        <f t="shared" si="969"/>
        <v>00631L</v>
      </c>
      <c r="AT1716" s="20">
        <f t="shared" si="962"/>
        <v>1</v>
      </c>
      <c r="AU1716" s="74" t="str">
        <f t="shared" si="989"/>
        <v>00631L</v>
      </c>
      <c r="AV1716" s="20">
        <f t="shared" si="963"/>
        <v>1</v>
      </c>
      <c r="AW1716" s="74" t="str">
        <f t="shared" si="990"/>
        <v>00631L</v>
      </c>
      <c r="AX1716" s="20">
        <f t="shared" si="954"/>
        <v>1</v>
      </c>
      <c r="AY1716" s="20">
        <f t="shared" si="964"/>
        <v>0</v>
      </c>
      <c r="AZ1716" s="57">
        <v>43817</v>
      </c>
      <c r="BA1716" s="75">
        <v>21.1</v>
      </c>
      <c r="BB1716" s="90">
        <v>21.487500000000001</v>
      </c>
      <c r="BC1716" s="76">
        <f t="shared" si="972"/>
        <v>20.597291666666667</v>
      </c>
      <c r="BD1716" s="76">
        <f t="shared" si="973"/>
        <v>20.607708333333338</v>
      </c>
      <c r="BE1716" s="77">
        <f t="shared" si="979"/>
        <v>4.3219678962646807E-2</v>
      </c>
      <c r="BF1716" s="77">
        <f t="shared" si="970"/>
        <v>2.3888714781078905E-2</v>
      </c>
    </row>
    <row r="1717" spans="1:58" s="23" customFormat="1" ht="15.75" customHeight="1" x14ac:dyDescent="0.4">
      <c r="A1717" s="57">
        <v>43815</v>
      </c>
      <c r="B1717" s="112">
        <v>12.225</v>
      </c>
      <c r="C1717" s="112">
        <v>14.824999999999999</v>
      </c>
      <c r="D1717" s="112">
        <v>16.425000000000001</v>
      </c>
      <c r="E1717" s="112">
        <v>16.774999999999999</v>
      </c>
      <c r="F1717" s="112">
        <v>17.324999999999999</v>
      </c>
      <c r="G1717" s="112">
        <v>17.425000000000001</v>
      </c>
      <c r="H1717" s="113">
        <v>17.625</v>
      </c>
      <c r="I1717" s="90">
        <f t="shared" si="955"/>
        <v>14.688157894736841</v>
      </c>
      <c r="J1717" s="90">
        <f t="shared" si="956"/>
        <v>16.340789473684211</v>
      </c>
      <c r="K1717" s="114">
        <v>1</v>
      </c>
      <c r="L1717" s="115">
        <v>5.2631578947368418E-2</v>
      </c>
      <c r="M1717" s="90">
        <v>11.63</v>
      </c>
      <c r="N1717" s="90">
        <v>12.14</v>
      </c>
      <c r="O1717" s="90">
        <v>14.98</v>
      </c>
      <c r="P1717" s="90">
        <v>16.68</v>
      </c>
      <c r="Q1717" s="90">
        <v>18.37</v>
      </c>
      <c r="R1717" s="63">
        <f t="shared" si="981"/>
        <v>7.889999999999997</v>
      </c>
      <c r="S1717" s="64">
        <f t="shared" si="980"/>
        <v>-3.879651623119558E-2</v>
      </c>
      <c r="T1717" s="65">
        <f t="shared" si="974"/>
        <v>0.95799011532125211</v>
      </c>
      <c r="U1717" s="65">
        <f t="shared" si="974"/>
        <v>0.81041388518024038</v>
      </c>
      <c r="V1717" s="65">
        <f t="shared" si="982"/>
        <v>0.72781774580335734</v>
      </c>
      <c r="W1717" s="65">
        <f t="shared" si="983"/>
        <v>0.66086009798584644</v>
      </c>
      <c r="X1717" s="61">
        <f t="shared" si="957"/>
        <v>0.21267893660531695</v>
      </c>
      <c r="Y1717" s="66">
        <f t="shared" si="984"/>
        <v>5.0670640834575349E-2</v>
      </c>
      <c r="Z1717" s="61">
        <f t="shared" si="985"/>
        <v>0.11251455701872265</v>
      </c>
      <c r="AA1717" s="67">
        <f t="shared" si="986"/>
        <v>14.688157894736843</v>
      </c>
      <c r="AB1717" s="68">
        <f t="shared" si="987"/>
        <v>7.0016474464579138E-3</v>
      </c>
      <c r="AC1717" s="69">
        <f t="shared" si="988"/>
        <v>0.209897684904188</v>
      </c>
      <c r="AD1717" s="70">
        <f>_xlfn.PERCENTILE.EXC(AC1717:$AC$5675,0.5)</f>
        <v>8.7499999999999745E-2</v>
      </c>
      <c r="AE1717" s="70">
        <f>_xlfn.PERCENTILE.EXC($AC1717:AC$5675,0.35)</f>
        <v>5.0518632347291627E-2</v>
      </c>
      <c r="AF1717" s="71">
        <f t="shared" si="976"/>
        <v>5.2219702072479536E-2</v>
      </c>
      <c r="AG1717" s="70">
        <f t="shared" si="977"/>
        <v>-0.2059624089820791</v>
      </c>
      <c r="AH1717" s="70">
        <f t="shared" si="978"/>
        <v>-0.25751148881600772</v>
      </c>
      <c r="AI1717" s="61" t="str">
        <f t="shared" si="966"/>
        <v>Short VOL</v>
      </c>
      <c r="AJ1717" s="68" t="str">
        <f t="shared" si="967"/>
        <v>Short VOL</v>
      </c>
      <c r="AK1717" s="72" t="str">
        <f t="shared" si="968"/>
        <v>00631L</v>
      </c>
      <c r="AL1717" s="73">
        <f t="shared" si="958"/>
        <v>1</v>
      </c>
      <c r="AM1717" s="72" t="str">
        <f t="shared" si="971"/>
        <v>00631L</v>
      </c>
      <c r="AN1717" s="73">
        <f t="shared" si="959"/>
        <v>1</v>
      </c>
      <c r="AO1717" s="74" t="str">
        <f t="shared" si="965"/>
        <v>00631L</v>
      </c>
      <c r="AP1717" s="20">
        <f t="shared" si="960"/>
        <v>1</v>
      </c>
      <c r="AQ1717" s="74" t="str">
        <f t="shared" si="975"/>
        <v>00631L</v>
      </c>
      <c r="AR1717" s="20">
        <f t="shared" si="961"/>
        <v>1</v>
      </c>
      <c r="AS1717" s="74" t="str">
        <f t="shared" si="969"/>
        <v>00631L</v>
      </c>
      <c r="AT1717" s="20">
        <f t="shared" si="962"/>
        <v>1</v>
      </c>
      <c r="AU1717" s="74" t="str">
        <f t="shared" si="989"/>
        <v>00631L</v>
      </c>
      <c r="AV1717" s="20">
        <f t="shared" si="963"/>
        <v>1</v>
      </c>
      <c r="AW1717" s="74" t="str">
        <f t="shared" si="990"/>
        <v>00631L</v>
      </c>
      <c r="AX1717" s="20">
        <f t="shared" ref="AX1717:AX1780" si="991">IF(AW1717="00631L",1,0)</f>
        <v>1</v>
      </c>
      <c r="AY1717" s="20">
        <f t="shared" si="964"/>
        <v>0</v>
      </c>
      <c r="AZ1717" s="57">
        <v>43816</v>
      </c>
      <c r="BA1717" s="75">
        <v>21.4</v>
      </c>
      <c r="BB1717" s="90">
        <v>21.15</v>
      </c>
      <c r="BC1717" s="76">
        <f t="shared" si="972"/>
        <v>20.580833333333334</v>
      </c>
      <c r="BD1717" s="76">
        <f t="shared" si="973"/>
        <v>20.595833333333339</v>
      </c>
      <c r="BE1717" s="77">
        <f t="shared" si="979"/>
        <v>2.7655180791189091E-2</v>
      </c>
      <c r="BF1717" s="77">
        <f t="shared" si="970"/>
        <v>3.904511430305449E-2</v>
      </c>
    </row>
    <row r="1718" spans="1:58" s="23" customFormat="1" ht="15.75" customHeight="1" x14ac:dyDescent="0.4">
      <c r="A1718" s="57">
        <v>43812</v>
      </c>
      <c r="B1718" s="112">
        <v>12.574999999999999</v>
      </c>
      <c r="C1718" s="112">
        <v>15.175000000000001</v>
      </c>
      <c r="D1718" s="112">
        <v>16.625</v>
      </c>
      <c r="E1718" s="112">
        <v>16.975000000000001</v>
      </c>
      <c r="F1718" s="112">
        <v>17.574999999999999</v>
      </c>
      <c r="G1718" s="112">
        <v>17.625</v>
      </c>
      <c r="H1718" s="113">
        <v>17.824999999999999</v>
      </c>
      <c r="I1718" s="90">
        <f t="shared" ref="I1718:I1781" si="992">C1718-((C1718-B1718)*K1718*L1718)</f>
        <v>14.901315789473685</v>
      </c>
      <c r="J1718" s="90">
        <f t="shared" ref="J1718:J1781" si="993">D1718-((D1718-C1718)*K1718*L1718)</f>
        <v>16.472368421052632</v>
      </c>
      <c r="K1718" s="114">
        <v>2</v>
      </c>
      <c r="L1718" s="115">
        <v>5.2631578947368418E-2</v>
      </c>
      <c r="M1718" s="90">
        <v>12.41</v>
      </c>
      <c r="N1718" s="90">
        <v>12.63</v>
      </c>
      <c r="O1718" s="90">
        <v>15.28</v>
      </c>
      <c r="P1718" s="90">
        <v>17.05</v>
      </c>
      <c r="Q1718" s="90">
        <v>18.59</v>
      </c>
      <c r="R1718" s="63">
        <f t="shared" si="981"/>
        <v>7.2899999999999991</v>
      </c>
      <c r="S1718" s="64">
        <f t="shared" si="980"/>
        <v>-9.3974175035867913E-2</v>
      </c>
      <c r="T1718" s="65">
        <f t="shared" si="974"/>
        <v>0.98258115597783047</v>
      </c>
      <c r="U1718" s="65">
        <f t="shared" si="974"/>
        <v>0.82657068062827233</v>
      </c>
      <c r="V1718" s="65">
        <f t="shared" si="982"/>
        <v>0.74076246334310847</v>
      </c>
      <c r="W1718" s="65">
        <f t="shared" si="983"/>
        <v>0.67939752555137178</v>
      </c>
      <c r="X1718" s="61">
        <f t="shared" si="957"/>
        <v>0.20675944333996035</v>
      </c>
      <c r="Y1718" s="66">
        <f t="shared" si="984"/>
        <v>5.0073637702503553E-2</v>
      </c>
      <c r="Z1718" s="61">
        <f t="shared" si="985"/>
        <v>0.10543046357615893</v>
      </c>
      <c r="AA1718" s="67">
        <f t="shared" si="986"/>
        <v>14.901315789473685</v>
      </c>
      <c r="AB1718" s="68">
        <f t="shared" si="987"/>
        <v>-4.3547110055424778E-3</v>
      </c>
      <c r="AC1718" s="69">
        <f t="shared" si="988"/>
        <v>0.17983497937242154</v>
      </c>
      <c r="AD1718" s="70">
        <f>_xlfn.PERCENTILE.EXC(AC1718:$AC$5675,0.5)</f>
        <v>8.7465580681319599E-2</v>
      </c>
      <c r="AE1718" s="70">
        <f>_xlfn.PERCENTILE.EXC($AC1718:AC$5675,0.35)</f>
        <v>5.0516905546287537E-2</v>
      </c>
      <c r="AF1718" s="71">
        <f t="shared" si="976"/>
        <v>5.2219702072479536E-2</v>
      </c>
      <c r="AG1718" s="70">
        <f t="shared" si="977"/>
        <v>-0.2059624089820791</v>
      </c>
      <c r="AH1718" s="70">
        <f t="shared" si="978"/>
        <v>-0.25751148881600772</v>
      </c>
      <c r="AI1718" s="61" t="str">
        <f t="shared" si="966"/>
        <v>Short VOL</v>
      </c>
      <c r="AJ1718" s="68" t="str">
        <f t="shared" si="967"/>
        <v>Short VOL</v>
      </c>
      <c r="AK1718" s="72" t="str">
        <f t="shared" si="968"/>
        <v>00631L</v>
      </c>
      <c r="AL1718" s="73">
        <f t="shared" si="958"/>
        <v>1</v>
      </c>
      <c r="AM1718" s="72" t="str">
        <f t="shared" si="971"/>
        <v>00631L</v>
      </c>
      <c r="AN1718" s="73">
        <f t="shared" si="959"/>
        <v>1</v>
      </c>
      <c r="AO1718" s="74" t="str">
        <f t="shared" si="965"/>
        <v>00631L</v>
      </c>
      <c r="AP1718" s="20">
        <f t="shared" si="960"/>
        <v>1</v>
      </c>
      <c r="AQ1718" s="74" t="str">
        <f t="shared" si="975"/>
        <v>00631L</v>
      </c>
      <c r="AR1718" s="20">
        <f t="shared" si="961"/>
        <v>1</v>
      </c>
      <c r="AS1718" s="74" t="str">
        <f t="shared" si="969"/>
        <v>00631L</v>
      </c>
      <c r="AT1718" s="20">
        <f t="shared" si="962"/>
        <v>1</v>
      </c>
      <c r="AU1718" s="74" t="str">
        <f t="shared" si="989"/>
        <v>00631L</v>
      </c>
      <c r="AV1718" s="20">
        <f t="shared" si="963"/>
        <v>1</v>
      </c>
      <c r="AW1718" s="74" t="str">
        <f t="shared" si="990"/>
        <v>00631L</v>
      </c>
      <c r="AX1718" s="20">
        <f t="shared" si="991"/>
        <v>1</v>
      </c>
      <c r="AY1718" s="20">
        <f t="shared" si="964"/>
        <v>0</v>
      </c>
      <c r="AZ1718" s="57">
        <v>43815</v>
      </c>
      <c r="BA1718" s="75">
        <v>21.2</v>
      </c>
      <c r="BB1718" s="90">
        <v>21.074999999999999</v>
      </c>
      <c r="BC1718" s="76">
        <f t="shared" si="972"/>
        <v>20.567916666666669</v>
      </c>
      <c r="BD1718" s="76">
        <f t="shared" si="973"/>
        <v>20.581666666666671</v>
      </c>
      <c r="BE1718" s="77">
        <f t="shared" si="979"/>
        <v>2.4654093146688674E-2</v>
      </c>
      <c r="BF1718" s="77">
        <f t="shared" si="970"/>
        <v>3.0042918454935393E-2</v>
      </c>
    </row>
    <row r="1719" spans="1:58" s="23" customFormat="1" ht="15.75" customHeight="1" x14ac:dyDescent="0.4">
      <c r="A1719" s="57">
        <v>43811</v>
      </c>
      <c r="B1719" s="112">
        <v>13.625</v>
      </c>
      <c r="C1719" s="112">
        <v>15.925000000000001</v>
      </c>
      <c r="D1719" s="112">
        <v>17.125</v>
      </c>
      <c r="E1719" s="112">
        <v>17.375</v>
      </c>
      <c r="F1719" s="112">
        <v>17.925000000000001</v>
      </c>
      <c r="G1719" s="112">
        <v>18.024999999999999</v>
      </c>
      <c r="H1719" s="113">
        <v>18.2</v>
      </c>
      <c r="I1719" s="90">
        <f t="shared" si="992"/>
        <v>15.561842105263159</v>
      </c>
      <c r="J1719" s="90">
        <f t="shared" si="993"/>
        <v>16.935526315789474</v>
      </c>
      <c r="K1719" s="114">
        <v>3</v>
      </c>
      <c r="L1719" s="115">
        <v>5.2631578947368418E-2</v>
      </c>
      <c r="M1719" s="90">
        <v>14.67</v>
      </c>
      <c r="N1719" s="90">
        <v>13.94</v>
      </c>
      <c r="O1719" s="90">
        <v>16.09</v>
      </c>
      <c r="P1719" s="90">
        <v>17.61</v>
      </c>
      <c r="Q1719" s="90">
        <v>18.91</v>
      </c>
      <c r="R1719" s="63">
        <f t="shared" si="981"/>
        <v>5.0900000000000034</v>
      </c>
      <c r="S1719" s="64">
        <f t="shared" si="980"/>
        <v>-7.0046697798532398E-2</v>
      </c>
      <c r="T1719" s="65">
        <f t="shared" si="974"/>
        <v>1.0523672883787663</v>
      </c>
      <c r="U1719" s="65">
        <f t="shared" si="974"/>
        <v>0.8663766314481044</v>
      </c>
      <c r="V1719" s="65">
        <f t="shared" si="982"/>
        <v>0.79159568427030091</v>
      </c>
      <c r="W1719" s="65">
        <f t="shared" si="983"/>
        <v>0.73717609730301425</v>
      </c>
      <c r="X1719" s="61">
        <f t="shared" si="957"/>
        <v>0.16880733944954135</v>
      </c>
      <c r="Y1719" s="66">
        <f t="shared" si="984"/>
        <v>4.7482014388489167E-2</v>
      </c>
      <c r="Z1719" s="61">
        <f t="shared" si="985"/>
        <v>8.8272596600997691E-2</v>
      </c>
      <c r="AA1719" s="67">
        <f t="shared" si="986"/>
        <v>15.561842105263157</v>
      </c>
      <c r="AB1719" s="68">
        <f t="shared" si="987"/>
        <v>-2.2596843615494945E-2</v>
      </c>
      <c r="AC1719" s="69">
        <f t="shared" si="988"/>
        <v>0.11634448387827527</v>
      </c>
      <c r="AD1719" s="70">
        <f>_xlfn.PERCENTILE.EXC(AC1719:$AC$5675,0.5)</f>
        <v>8.7431161362639453E-2</v>
      </c>
      <c r="AE1719" s="70">
        <f>_xlfn.PERCENTILE.EXC($AC1719:AC$5675,0.35)</f>
        <v>5.051517874528344E-2</v>
      </c>
      <c r="AF1719" s="71">
        <f t="shared" si="976"/>
        <v>5.2219702072479536E-2</v>
      </c>
      <c r="AG1719" s="70">
        <f t="shared" si="977"/>
        <v>-0.2059624089820791</v>
      </c>
      <c r="AH1719" s="70">
        <f t="shared" si="978"/>
        <v>-0.25751148881600772</v>
      </c>
      <c r="AI1719" s="61" t="str">
        <f t="shared" si="966"/>
        <v>Short VOL</v>
      </c>
      <c r="AJ1719" s="68" t="str">
        <f t="shared" si="967"/>
        <v>Short VOL</v>
      </c>
      <c r="AK1719" s="72" t="str">
        <f t="shared" si="968"/>
        <v>00631L</v>
      </c>
      <c r="AL1719" s="73">
        <f t="shared" si="958"/>
        <v>1</v>
      </c>
      <c r="AM1719" s="72" t="str">
        <f t="shared" si="971"/>
        <v>00631L</v>
      </c>
      <c r="AN1719" s="73">
        <f t="shared" si="959"/>
        <v>1</v>
      </c>
      <c r="AO1719" s="74" t="str">
        <f t="shared" si="965"/>
        <v>00631L</v>
      </c>
      <c r="AP1719" s="20">
        <f t="shared" si="960"/>
        <v>1</v>
      </c>
      <c r="AQ1719" s="74" t="str">
        <f t="shared" si="975"/>
        <v>00631L</v>
      </c>
      <c r="AR1719" s="20">
        <f t="shared" si="961"/>
        <v>1</v>
      </c>
      <c r="AS1719" s="74" t="str">
        <f t="shared" si="969"/>
        <v>00631L</v>
      </c>
      <c r="AT1719" s="20">
        <f t="shared" si="962"/>
        <v>1</v>
      </c>
      <c r="AU1719" s="74" t="str">
        <f t="shared" si="989"/>
        <v>00631L</v>
      </c>
      <c r="AV1719" s="20">
        <f t="shared" si="963"/>
        <v>1</v>
      </c>
      <c r="AW1719" s="74" t="str">
        <f t="shared" si="990"/>
        <v>00631L</v>
      </c>
      <c r="AX1719" s="20">
        <f t="shared" si="991"/>
        <v>1</v>
      </c>
      <c r="AY1719" s="20">
        <f t="shared" si="964"/>
        <v>0</v>
      </c>
      <c r="AZ1719" s="57">
        <v>43812</v>
      </c>
      <c r="BA1719" s="75">
        <v>21.23</v>
      </c>
      <c r="BB1719" s="90">
        <v>21.024999999999999</v>
      </c>
      <c r="BC1719" s="76">
        <f t="shared" si="972"/>
        <v>20.560208333333332</v>
      </c>
      <c r="BD1719" s="76">
        <f t="shared" si="973"/>
        <v>20.570499999999999</v>
      </c>
      <c r="BE1719" s="77">
        <f t="shared" si="979"/>
        <v>2.2606369504200068E-2</v>
      </c>
      <c r="BF1719" s="77">
        <f t="shared" si="970"/>
        <v>3.2060474951994426E-2</v>
      </c>
    </row>
    <row r="1720" spans="1:58" s="23" customFormat="1" ht="15.75" customHeight="1" x14ac:dyDescent="0.4">
      <c r="A1720" s="57">
        <v>43810</v>
      </c>
      <c r="B1720" s="112">
        <v>14.775</v>
      </c>
      <c r="C1720" s="112">
        <v>16.574999999999999</v>
      </c>
      <c r="D1720" s="112">
        <v>17.625</v>
      </c>
      <c r="E1720" s="112">
        <v>17.824999999999999</v>
      </c>
      <c r="F1720" s="112">
        <v>18.324999999999999</v>
      </c>
      <c r="G1720" s="112">
        <v>18.375</v>
      </c>
      <c r="H1720" s="113">
        <v>18.524999999999999</v>
      </c>
      <c r="I1720" s="90">
        <f t="shared" si="992"/>
        <v>16.196052631578947</v>
      </c>
      <c r="J1720" s="90">
        <f t="shared" si="993"/>
        <v>17.403947368421054</v>
      </c>
      <c r="K1720" s="114">
        <v>4</v>
      </c>
      <c r="L1720" s="115">
        <v>5.2631578947368418E-2</v>
      </c>
      <c r="M1720" s="90">
        <v>15.27</v>
      </c>
      <c r="N1720" s="90">
        <v>14.99</v>
      </c>
      <c r="O1720" s="90">
        <v>16.91</v>
      </c>
      <c r="P1720" s="90">
        <v>18.18</v>
      </c>
      <c r="Q1720" s="90">
        <v>19.25</v>
      </c>
      <c r="R1720" s="63">
        <f t="shared" si="981"/>
        <v>4.8300000000000054</v>
      </c>
      <c r="S1720" s="64">
        <f t="shared" si="980"/>
        <v>-4.4005102040816299E-2</v>
      </c>
      <c r="T1720" s="65">
        <f t="shared" si="974"/>
        <v>1.0186791194129419</v>
      </c>
      <c r="U1720" s="65">
        <f t="shared" si="974"/>
        <v>0.88645771732702539</v>
      </c>
      <c r="V1720" s="65">
        <f t="shared" si="982"/>
        <v>0.82453245324532454</v>
      </c>
      <c r="W1720" s="65">
        <f t="shared" si="983"/>
        <v>0.77870129870129867</v>
      </c>
      <c r="X1720" s="61">
        <f t="shared" si="957"/>
        <v>0.12182741116751261</v>
      </c>
      <c r="Y1720" s="66">
        <f t="shared" si="984"/>
        <v>3.9270687237026612E-2</v>
      </c>
      <c r="Z1720" s="61">
        <f t="shared" si="985"/>
        <v>7.4579575920058594E-2</v>
      </c>
      <c r="AA1720" s="67">
        <f t="shared" si="986"/>
        <v>16.196052631578947</v>
      </c>
      <c r="AB1720" s="68">
        <f t="shared" si="987"/>
        <v>-1.4342895263508995E-2</v>
      </c>
      <c r="AC1720" s="69">
        <f t="shared" si="988"/>
        <v>8.0457146869843024E-2</v>
      </c>
      <c r="AD1720" s="70">
        <f>_xlfn.PERCENTILE.EXC(AC1720:$AC$5675,0.5)</f>
        <v>8.7391331904240754E-2</v>
      </c>
      <c r="AE1720" s="70">
        <f>_xlfn.PERCENTILE.EXC($AC1720:AC$5675,0.35)</f>
        <v>5.050564092119305E-2</v>
      </c>
      <c r="AF1720" s="71">
        <f t="shared" si="976"/>
        <v>5.181790468291772E-2</v>
      </c>
      <c r="AG1720" s="70">
        <f t="shared" si="977"/>
        <v>-0.2059624089820791</v>
      </c>
      <c r="AH1720" s="70">
        <f t="shared" si="978"/>
        <v>-0.25751148881600772</v>
      </c>
      <c r="AI1720" s="61" t="str">
        <f t="shared" si="966"/>
        <v>Safety</v>
      </c>
      <c r="AJ1720" s="68" t="str">
        <f t="shared" si="967"/>
        <v>Short VOL</v>
      </c>
      <c r="AK1720" s="72" t="str">
        <f t="shared" si="968"/>
        <v>00631L</v>
      </c>
      <c r="AL1720" s="73">
        <f t="shared" si="958"/>
        <v>1</v>
      </c>
      <c r="AM1720" s="72" t="str">
        <f t="shared" si="971"/>
        <v>00631L</v>
      </c>
      <c r="AN1720" s="73">
        <f t="shared" si="959"/>
        <v>1</v>
      </c>
      <c r="AO1720" s="74" t="str">
        <f t="shared" si="965"/>
        <v>00631L</v>
      </c>
      <c r="AP1720" s="20">
        <f t="shared" si="960"/>
        <v>1</v>
      </c>
      <c r="AQ1720" s="74" t="str">
        <f t="shared" si="975"/>
        <v>00631L</v>
      </c>
      <c r="AR1720" s="20">
        <f t="shared" si="961"/>
        <v>1</v>
      </c>
      <c r="AS1720" s="74" t="str">
        <f t="shared" si="969"/>
        <v>00631L</v>
      </c>
      <c r="AT1720" s="20">
        <f t="shared" si="962"/>
        <v>1</v>
      </c>
      <c r="AU1720" s="74" t="str">
        <f t="shared" si="989"/>
        <v>00631L</v>
      </c>
      <c r="AV1720" s="20">
        <f t="shared" si="963"/>
        <v>1</v>
      </c>
      <c r="AW1720" s="74" t="str">
        <f t="shared" si="990"/>
        <v>00631L</v>
      </c>
      <c r="AX1720" s="20">
        <f t="shared" si="991"/>
        <v>1</v>
      </c>
      <c r="AY1720" s="20">
        <f t="shared" si="964"/>
        <v>0</v>
      </c>
      <c r="AZ1720" s="57">
        <v>43811</v>
      </c>
      <c r="BA1720" s="75">
        <v>21.11</v>
      </c>
      <c r="BB1720" s="90">
        <v>21.162500000000001</v>
      </c>
      <c r="BC1720" s="76">
        <f t="shared" si="972"/>
        <v>20.554166666666667</v>
      </c>
      <c r="BD1720" s="76">
        <f t="shared" si="973"/>
        <v>20.561624999999999</v>
      </c>
      <c r="BE1720" s="77">
        <f t="shared" si="979"/>
        <v>2.9596594364484131E-2</v>
      </c>
      <c r="BF1720" s="77">
        <f t="shared" si="970"/>
        <v>2.6669827895411967E-2</v>
      </c>
    </row>
    <row r="1721" spans="1:58" s="23" customFormat="1" ht="15.75" customHeight="1" x14ac:dyDescent="0.4">
      <c r="A1721" s="57">
        <v>43809</v>
      </c>
      <c r="B1721" s="112">
        <v>15.275</v>
      </c>
      <c r="C1721" s="112">
        <v>16.875</v>
      </c>
      <c r="D1721" s="112">
        <v>17.925000000000001</v>
      </c>
      <c r="E1721" s="112">
        <v>18.024999999999999</v>
      </c>
      <c r="F1721" s="112">
        <v>18.524999999999999</v>
      </c>
      <c r="G1721" s="112">
        <v>18.574999999999999</v>
      </c>
      <c r="H1721" s="113">
        <v>18.675000000000001</v>
      </c>
      <c r="I1721" s="90">
        <f t="shared" si="992"/>
        <v>16.453947368421051</v>
      </c>
      <c r="J1721" s="90">
        <f t="shared" si="993"/>
        <v>17.648684210526316</v>
      </c>
      <c r="K1721" s="114">
        <v>5</v>
      </c>
      <c r="L1721" s="115">
        <v>5.2631578947368418E-2</v>
      </c>
      <c r="M1721" s="90">
        <v>16.239999999999998</v>
      </c>
      <c r="N1721" s="90">
        <v>15.68</v>
      </c>
      <c r="O1721" s="90">
        <v>17.13</v>
      </c>
      <c r="P1721" s="90">
        <v>18.37</v>
      </c>
      <c r="Q1721" s="90">
        <v>19.440000000000001</v>
      </c>
      <c r="R1721" s="63">
        <f t="shared" si="981"/>
        <v>3.5800000000000018</v>
      </c>
      <c r="S1721" s="64">
        <f t="shared" si="980"/>
        <v>-1.1349306431273626E-2</v>
      </c>
      <c r="T1721" s="65">
        <f t="shared" si="974"/>
        <v>1.0357142857142856</v>
      </c>
      <c r="U1721" s="65">
        <f t="shared" si="974"/>
        <v>0.9153531815528313</v>
      </c>
      <c r="V1721" s="65">
        <f t="shared" si="982"/>
        <v>0.85356559608056604</v>
      </c>
      <c r="W1721" s="65">
        <f t="shared" si="983"/>
        <v>0.80658436213991758</v>
      </c>
      <c r="X1721" s="61">
        <f t="shared" si="957"/>
        <v>0.10474631751227494</v>
      </c>
      <c r="Y1721" s="66">
        <f t="shared" si="984"/>
        <v>3.6061026352288611E-2</v>
      </c>
      <c r="Z1721" s="61">
        <f t="shared" si="985"/>
        <v>7.2610955617752979E-2</v>
      </c>
      <c r="AA1721" s="67">
        <f t="shared" si="986"/>
        <v>16.453947368421055</v>
      </c>
      <c r="AB1721" s="68">
        <f t="shared" si="987"/>
        <v>-2.5829081632653021E-2</v>
      </c>
      <c r="AC1721" s="69">
        <f t="shared" si="988"/>
        <v>4.9358888292159134E-2</v>
      </c>
      <c r="AD1721" s="70">
        <f>_xlfn.PERCENTILE.EXC(AC1721:$AC$5675,0.5)</f>
        <v>8.7431161362639453E-2</v>
      </c>
      <c r="AE1721" s="70">
        <f>_xlfn.PERCENTILE.EXC($AC1721:AC$5675,0.35)</f>
        <v>5.044923695858506E-2</v>
      </c>
      <c r="AF1721" s="71">
        <f t="shared" si="976"/>
        <v>5.1040894157428643E-2</v>
      </c>
      <c r="AG1721" s="70">
        <f t="shared" si="977"/>
        <v>-0.2059624089820791</v>
      </c>
      <c r="AH1721" s="70">
        <f t="shared" si="978"/>
        <v>-0.25751148881600772</v>
      </c>
      <c r="AI1721" s="61" t="str">
        <f t="shared" si="966"/>
        <v>Safety</v>
      </c>
      <c r="AJ1721" s="68" t="str">
        <f t="shared" si="967"/>
        <v>Safety</v>
      </c>
      <c r="AK1721" s="72" t="str">
        <f t="shared" si="968"/>
        <v>00631L</v>
      </c>
      <c r="AL1721" s="73">
        <f t="shared" si="958"/>
        <v>1</v>
      </c>
      <c r="AM1721" s="72" t="str">
        <f t="shared" si="971"/>
        <v>00631L</v>
      </c>
      <c r="AN1721" s="73">
        <f t="shared" si="959"/>
        <v>1</v>
      </c>
      <c r="AO1721" s="74" t="str">
        <f t="shared" si="965"/>
        <v>00635U</v>
      </c>
      <c r="AP1721" s="20">
        <f t="shared" si="960"/>
        <v>0</v>
      </c>
      <c r="AQ1721" s="74" t="str">
        <f t="shared" si="975"/>
        <v>00631L</v>
      </c>
      <c r="AR1721" s="20">
        <f t="shared" si="961"/>
        <v>1</v>
      </c>
      <c r="AS1721" s="74" t="str">
        <f t="shared" si="969"/>
        <v>00631L</v>
      </c>
      <c r="AT1721" s="20">
        <f t="shared" si="962"/>
        <v>1</v>
      </c>
      <c r="AU1721" s="74" t="str">
        <f t="shared" si="989"/>
        <v>00635U</v>
      </c>
      <c r="AV1721" s="20">
        <f t="shared" si="963"/>
        <v>0</v>
      </c>
      <c r="AW1721" s="74" t="str">
        <f t="shared" si="990"/>
        <v>00635U</v>
      </c>
      <c r="AX1721" s="20">
        <f t="shared" si="991"/>
        <v>0</v>
      </c>
      <c r="AY1721" s="20">
        <f t="shared" si="964"/>
        <v>1</v>
      </c>
      <c r="AZ1721" s="57">
        <v>43810</v>
      </c>
      <c r="BA1721" s="75">
        <v>21.09</v>
      </c>
      <c r="BB1721" s="90">
        <v>21.125</v>
      </c>
      <c r="BC1721" s="76">
        <f t="shared" si="972"/>
        <v>20.538541666666664</v>
      </c>
      <c r="BD1721" s="76">
        <f t="shared" si="973"/>
        <v>20.552958333333333</v>
      </c>
      <c r="BE1721" s="77">
        <f t="shared" si="979"/>
        <v>2.8554039661206222E-2</v>
      </c>
      <c r="BF1721" s="77">
        <f t="shared" si="970"/>
        <v>2.6129652868301625E-2</v>
      </c>
    </row>
    <row r="1722" spans="1:58" s="23" customFormat="1" ht="15.75" customHeight="1" x14ac:dyDescent="0.4">
      <c r="A1722" s="57">
        <v>43808</v>
      </c>
      <c r="B1722" s="112">
        <v>15.625</v>
      </c>
      <c r="C1722" s="112">
        <v>17.125</v>
      </c>
      <c r="D1722" s="112">
        <v>18.074999999999999</v>
      </c>
      <c r="E1722" s="112">
        <v>18.074999999999999</v>
      </c>
      <c r="F1722" s="112">
        <v>18.574999999999999</v>
      </c>
      <c r="G1722" s="112">
        <v>18.675000000000001</v>
      </c>
      <c r="H1722" s="113">
        <v>18.774999999999999</v>
      </c>
      <c r="I1722" s="90">
        <f t="shared" si="992"/>
        <v>16.651315789473685</v>
      </c>
      <c r="J1722" s="90">
        <f t="shared" si="993"/>
        <v>17.774999999999999</v>
      </c>
      <c r="K1722" s="114">
        <v>6</v>
      </c>
      <c r="L1722" s="115">
        <v>5.2631578947368418E-2</v>
      </c>
      <c r="M1722" s="90">
        <v>17.059999999999999</v>
      </c>
      <c r="N1722" s="90">
        <v>15.86</v>
      </c>
      <c r="O1722" s="90">
        <v>17.3</v>
      </c>
      <c r="P1722" s="90">
        <v>18.43</v>
      </c>
      <c r="Q1722" s="90">
        <v>19.5</v>
      </c>
      <c r="R1722" s="63">
        <f t="shared" si="981"/>
        <v>2.8100000000000023</v>
      </c>
      <c r="S1722" s="64">
        <f t="shared" si="980"/>
        <v>0.16446402349486053</v>
      </c>
      <c r="T1722" s="65">
        <f t="shared" si="974"/>
        <v>1.0756620428751575</v>
      </c>
      <c r="U1722" s="65">
        <f t="shared" si="974"/>
        <v>0.91676300578034675</v>
      </c>
      <c r="V1722" s="65">
        <f t="shared" si="982"/>
        <v>0.86055344546934343</v>
      </c>
      <c r="W1722" s="65">
        <f t="shared" si="983"/>
        <v>0.81333333333333335</v>
      </c>
      <c r="X1722" s="61">
        <f t="shared" si="957"/>
        <v>9.6000000000000002E-2</v>
      </c>
      <c r="Y1722" s="66">
        <f t="shared" si="984"/>
        <v>3.8727524204702587E-2</v>
      </c>
      <c r="Z1722" s="61">
        <f t="shared" si="985"/>
        <v>6.7483208218095475E-2</v>
      </c>
      <c r="AA1722" s="67">
        <f t="shared" si="986"/>
        <v>16.651315789473685</v>
      </c>
      <c r="AB1722" s="68">
        <f t="shared" si="987"/>
        <v>-1.4817150063051667E-2</v>
      </c>
      <c r="AC1722" s="69">
        <f t="shared" si="988"/>
        <v>4.9893807659122671E-2</v>
      </c>
      <c r="AD1722" s="70">
        <f>_xlfn.PERCENTILE.EXC(AC1722:$AC$5675,0.5)</f>
        <v>8.7465580681319599E-2</v>
      </c>
      <c r="AE1722" s="70">
        <f>_xlfn.PERCENTILE.EXC($AC1722:AC$5675,0.35)</f>
        <v>5.0514932059425713E-2</v>
      </c>
      <c r="AF1722" s="71">
        <f t="shared" si="976"/>
        <v>5.1040894157428643E-2</v>
      </c>
      <c r="AG1722" s="70">
        <f t="shared" si="977"/>
        <v>-0.2059624089820791</v>
      </c>
      <c r="AH1722" s="70">
        <f t="shared" si="978"/>
        <v>-0.25751148881600772</v>
      </c>
      <c r="AI1722" s="61" t="str">
        <f t="shared" si="966"/>
        <v>Safety</v>
      </c>
      <c r="AJ1722" s="68" t="str">
        <f t="shared" si="967"/>
        <v>Safety</v>
      </c>
      <c r="AK1722" s="72" t="str">
        <f t="shared" si="968"/>
        <v>00631L</v>
      </c>
      <c r="AL1722" s="73">
        <f t="shared" si="958"/>
        <v>1</v>
      </c>
      <c r="AM1722" s="72" t="str">
        <f t="shared" si="971"/>
        <v>00631L</v>
      </c>
      <c r="AN1722" s="73">
        <f t="shared" si="959"/>
        <v>1</v>
      </c>
      <c r="AO1722" s="74" t="str">
        <f t="shared" si="965"/>
        <v>00635U</v>
      </c>
      <c r="AP1722" s="20">
        <f t="shared" si="960"/>
        <v>0</v>
      </c>
      <c r="AQ1722" s="74" t="str">
        <f t="shared" si="975"/>
        <v>00631L</v>
      </c>
      <c r="AR1722" s="20">
        <f t="shared" si="961"/>
        <v>1</v>
      </c>
      <c r="AS1722" s="74" t="str">
        <f t="shared" si="969"/>
        <v>00631L</v>
      </c>
      <c r="AT1722" s="20">
        <f t="shared" si="962"/>
        <v>1</v>
      </c>
      <c r="AU1722" s="74" t="str">
        <f t="shared" si="989"/>
        <v>00635U</v>
      </c>
      <c r="AV1722" s="20">
        <f t="shared" si="963"/>
        <v>0</v>
      </c>
      <c r="AW1722" s="74" t="str">
        <f t="shared" si="990"/>
        <v>00635U</v>
      </c>
      <c r="AX1722" s="20">
        <f t="shared" si="991"/>
        <v>0</v>
      </c>
      <c r="AY1722" s="20">
        <f t="shared" si="964"/>
        <v>1</v>
      </c>
      <c r="AZ1722" s="57">
        <v>43809</v>
      </c>
      <c r="BA1722" s="75">
        <v>21.13</v>
      </c>
      <c r="BB1722" s="90">
        <v>21.175000000000001</v>
      </c>
      <c r="BC1722" s="76">
        <f t="shared" si="972"/>
        <v>20.526041666666664</v>
      </c>
      <c r="BD1722" s="76">
        <f t="shared" si="973"/>
        <v>20.538624999999993</v>
      </c>
      <c r="BE1722" s="77">
        <f t="shared" si="979"/>
        <v>3.1616341030195533E-2</v>
      </c>
      <c r="BF1722" s="77">
        <f t="shared" si="970"/>
        <v>2.8793310165602937E-2</v>
      </c>
    </row>
    <row r="1723" spans="1:58" s="23" customFormat="1" ht="15.75" customHeight="1" x14ac:dyDescent="0.4">
      <c r="A1723" s="57">
        <v>43805</v>
      </c>
      <c r="B1723" s="112">
        <v>14.425000000000001</v>
      </c>
      <c r="C1723" s="112">
        <v>16.375</v>
      </c>
      <c r="D1723" s="112">
        <v>17.524999999999999</v>
      </c>
      <c r="E1723" s="112">
        <v>17.675000000000001</v>
      </c>
      <c r="F1723" s="112">
        <v>18.225000000000001</v>
      </c>
      <c r="G1723" s="112">
        <v>18.425000000000001</v>
      </c>
      <c r="H1723" s="113">
        <v>18.524999999999999</v>
      </c>
      <c r="I1723" s="90">
        <f t="shared" si="992"/>
        <v>15.656578947368422</v>
      </c>
      <c r="J1723" s="90">
        <f t="shared" si="993"/>
        <v>17.101315789473684</v>
      </c>
      <c r="K1723" s="114">
        <v>7</v>
      </c>
      <c r="L1723" s="115">
        <v>5.2631578947368418E-2</v>
      </c>
      <c r="M1723" s="90">
        <v>12.81</v>
      </c>
      <c r="N1723" s="90">
        <v>13.62</v>
      </c>
      <c r="O1723" s="90">
        <v>16.21</v>
      </c>
      <c r="P1723" s="90">
        <v>17.739999999999998</v>
      </c>
      <c r="Q1723" s="90">
        <v>19.100000000000001</v>
      </c>
      <c r="R1723" s="63">
        <f t="shared" si="981"/>
        <v>7.5200000000000031</v>
      </c>
      <c r="S1723" s="64">
        <f t="shared" si="980"/>
        <v>-6.1983471074380195E-2</v>
      </c>
      <c r="T1723" s="65">
        <f t="shared" si="974"/>
        <v>0.94052863436123357</v>
      </c>
      <c r="U1723" s="65">
        <f t="shared" si="974"/>
        <v>0.84022208513263408</v>
      </c>
      <c r="V1723" s="65">
        <f t="shared" si="982"/>
        <v>0.76775648252536643</v>
      </c>
      <c r="W1723" s="65">
        <f t="shared" si="983"/>
        <v>0.71308900523560204</v>
      </c>
      <c r="X1723" s="61">
        <f t="shared" ref="X1723:X1786" si="994">(C1723-B1723)/B1723</f>
        <v>0.1351819757365684</v>
      </c>
      <c r="Y1723" s="66">
        <f t="shared" si="984"/>
        <v>4.8090523338047968E-2</v>
      </c>
      <c r="Z1723" s="61">
        <f t="shared" si="985"/>
        <v>9.2276661904361679E-2</v>
      </c>
      <c r="AA1723" s="67">
        <f t="shared" si="986"/>
        <v>15.65657894736842</v>
      </c>
      <c r="AB1723" s="68">
        <f t="shared" si="987"/>
        <v>5.9104258443465604E-2</v>
      </c>
      <c r="AC1723" s="69">
        <f t="shared" si="988"/>
        <v>0.14952855707550813</v>
      </c>
      <c r="AD1723" s="70">
        <f>_xlfn.PERCENTILE.EXC(AC1723:$AC$5675,0.5)</f>
        <v>8.7499999999999745E-2</v>
      </c>
      <c r="AE1723" s="70">
        <f>_xlfn.PERCENTILE.EXC($AC1723:AC$5675,0.35)</f>
        <v>5.0518138975576173E-2</v>
      </c>
      <c r="AF1723" s="71">
        <f t="shared" si="976"/>
        <v>5.1040894157428643E-2</v>
      </c>
      <c r="AG1723" s="70">
        <f t="shared" si="977"/>
        <v>-0.2059624089820791</v>
      </c>
      <c r="AH1723" s="70">
        <f t="shared" si="978"/>
        <v>-0.25751148881600772</v>
      </c>
      <c r="AI1723" s="61" t="str">
        <f t="shared" si="966"/>
        <v>Short VOL</v>
      </c>
      <c r="AJ1723" s="68" t="str">
        <f t="shared" si="967"/>
        <v>Short VOL</v>
      </c>
      <c r="AK1723" s="72" t="str">
        <f t="shared" si="968"/>
        <v>00631L</v>
      </c>
      <c r="AL1723" s="73">
        <f t="shared" si="958"/>
        <v>1</v>
      </c>
      <c r="AM1723" s="72" t="str">
        <f t="shared" si="971"/>
        <v>00631L</v>
      </c>
      <c r="AN1723" s="73">
        <f t="shared" si="959"/>
        <v>1</v>
      </c>
      <c r="AO1723" s="74" t="str">
        <f t="shared" si="965"/>
        <v>00631L</v>
      </c>
      <c r="AP1723" s="20">
        <f t="shared" si="960"/>
        <v>1</v>
      </c>
      <c r="AQ1723" s="74" t="str">
        <f t="shared" si="975"/>
        <v>00631L</v>
      </c>
      <c r="AR1723" s="20">
        <f t="shared" si="961"/>
        <v>1</v>
      </c>
      <c r="AS1723" s="74" t="str">
        <f t="shared" si="969"/>
        <v>00631L</v>
      </c>
      <c r="AT1723" s="20">
        <f t="shared" si="962"/>
        <v>1</v>
      </c>
      <c r="AU1723" s="74" t="str">
        <f t="shared" si="989"/>
        <v>00631L</v>
      </c>
      <c r="AV1723" s="20">
        <f t="shared" si="963"/>
        <v>1</v>
      </c>
      <c r="AW1723" s="74" t="str">
        <f t="shared" si="990"/>
        <v>00631L</v>
      </c>
      <c r="AX1723" s="20">
        <f t="shared" si="991"/>
        <v>1</v>
      </c>
      <c r="AY1723" s="20">
        <f t="shared" si="964"/>
        <v>0</v>
      </c>
      <c r="AZ1723" s="57">
        <v>43808</v>
      </c>
      <c r="BA1723" s="75">
        <v>21.16</v>
      </c>
      <c r="BB1723" s="90">
        <v>21.112500000000001</v>
      </c>
      <c r="BC1723" s="76">
        <f t="shared" si="972"/>
        <v>20.507916666666663</v>
      </c>
      <c r="BD1723" s="76">
        <f t="shared" si="973"/>
        <v>20.52579166666666</v>
      </c>
      <c r="BE1723" s="77">
        <f t="shared" si="979"/>
        <v>2.9480485178488201E-2</v>
      </c>
      <c r="BF1723" s="77">
        <f t="shared" si="970"/>
        <v>3.0898118018184803E-2</v>
      </c>
    </row>
    <row r="1724" spans="1:58" s="23" customFormat="1" ht="15.75" customHeight="1" x14ac:dyDescent="0.4">
      <c r="A1724" s="57">
        <v>43804</v>
      </c>
      <c r="B1724" s="112">
        <v>15.025</v>
      </c>
      <c r="C1724" s="112">
        <v>16.774999999999999</v>
      </c>
      <c r="D1724" s="112">
        <v>17.925000000000001</v>
      </c>
      <c r="E1724" s="112">
        <v>18.074999999999999</v>
      </c>
      <c r="F1724" s="112">
        <v>18.524999999999999</v>
      </c>
      <c r="G1724" s="112">
        <v>18.675000000000001</v>
      </c>
      <c r="H1724" s="113">
        <v>18.774999999999999</v>
      </c>
      <c r="I1724" s="90">
        <f t="shared" si="992"/>
        <v>16.038157894736841</v>
      </c>
      <c r="J1724" s="90">
        <f t="shared" si="993"/>
        <v>17.440789473684209</v>
      </c>
      <c r="K1724" s="114">
        <v>8</v>
      </c>
      <c r="L1724" s="115">
        <v>5.2631578947368418E-2</v>
      </c>
      <c r="M1724" s="90">
        <v>13.94</v>
      </c>
      <c r="N1724" s="90">
        <v>14.52</v>
      </c>
      <c r="O1724" s="90">
        <v>16.78</v>
      </c>
      <c r="P1724" s="90">
        <v>18.13</v>
      </c>
      <c r="Q1724" s="90">
        <v>19.350000000000001</v>
      </c>
      <c r="R1724" s="63">
        <f t="shared" si="981"/>
        <v>6.4499999999999957</v>
      </c>
      <c r="S1724" s="64">
        <f t="shared" si="980"/>
        <v>-1.8918918918918996E-2</v>
      </c>
      <c r="T1724" s="65">
        <f t="shared" si="974"/>
        <v>0.96005509641873277</v>
      </c>
      <c r="U1724" s="65">
        <f t="shared" si="974"/>
        <v>0.86531585220500584</v>
      </c>
      <c r="V1724" s="65">
        <f t="shared" si="982"/>
        <v>0.8008825151682295</v>
      </c>
      <c r="W1724" s="65">
        <f t="shared" si="983"/>
        <v>0.75038759689922474</v>
      </c>
      <c r="X1724" s="61">
        <f t="shared" si="994"/>
        <v>0.11647254575707143</v>
      </c>
      <c r="Y1724" s="66">
        <f t="shared" si="984"/>
        <v>3.8727524204702587E-2</v>
      </c>
      <c r="Z1724" s="61">
        <f t="shared" si="985"/>
        <v>8.7455902863237317E-2</v>
      </c>
      <c r="AA1724" s="67">
        <f t="shared" si="986"/>
        <v>16.038157894736841</v>
      </c>
      <c r="AB1724" s="68">
        <f t="shared" si="987"/>
        <v>3.4779614325068924E-2</v>
      </c>
      <c r="AC1724" s="69">
        <f t="shared" si="988"/>
        <v>0.10455632883862545</v>
      </c>
      <c r="AD1724" s="70">
        <f>_xlfn.PERCENTILE.EXC(AC1724:$AC$5675,0.5)</f>
        <v>8.7465580681319599E-2</v>
      </c>
      <c r="AE1724" s="70">
        <f>_xlfn.PERCENTILE.EXC($AC1724:AC$5675,0.35)</f>
        <v>5.0516412174572083E-2</v>
      </c>
      <c r="AF1724" s="71">
        <f t="shared" si="976"/>
        <v>5.0442790791429874E-2</v>
      </c>
      <c r="AG1724" s="70">
        <f t="shared" si="977"/>
        <v>-0.2059624089820791</v>
      </c>
      <c r="AH1724" s="70">
        <f t="shared" si="978"/>
        <v>-0.25751148881600772</v>
      </c>
      <c r="AI1724" s="61" t="str">
        <f t="shared" si="966"/>
        <v>Short VOL</v>
      </c>
      <c r="AJ1724" s="68" t="str">
        <f t="shared" si="967"/>
        <v>Short VOL</v>
      </c>
      <c r="AK1724" s="72" t="str">
        <f t="shared" si="968"/>
        <v>00631L</v>
      </c>
      <c r="AL1724" s="73">
        <f t="shared" si="958"/>
        <v>1</v>
      </c>
      <c r="AM1724" s="72" t="str">
        <f t="shared" si="971"/>
        <v>00631L</v>
      </c>
      <c r="AN1724" s="73">
        <f t="shared" si="959"/>
        <v>1</v>
      </c>
      <c r="AO1724" s="74" t="str">
        <f t="shared" si="965"/>
        <v>00631L</v>
      </c>
      <c r="AP1724" s="20">
        <f t="shared" si="960"/>
        <v>1</v>
      </c>
      <c r="AQ1724" s="74" t="str">
        <f t="shared" si="975"/>
        <v>00631L</v>
      </c>
      <c r="AR1724" s="20">
        <f t="shared" si="961"/>
        <v>1</v>
      </c>
      <c r="AS1724" s="74" t="str">
        <f t="shared" si="969"/>
        <v>00631L</v>
      </c>
      <c r="AT1724" s="20">
        <f t="shared" si="962"/>
        <v>1</v>
      </c>
      <c r="AU1724" s="74" t="str">
        <f t="shared" si="989"/>
        <v>00631L</v>
      </c>
      <c r="AV1724" s="20">
        <f t="shared" si="963"/>
        <v>1</v>
      </c>
      <c r="AW1724" s="74" t="str">
        <f t="shared" si="990"/>
        <v>00631L</v>
      </c>
      <c r="AX1724" s="20">
        <f t="shared" si="991"/>
        <v>1</v>
      </c>
      <c r="AY1724" s="20">
        <f t="shared" si="964"/>
        <v>0</v>
      </c>
      <c r="AZ1724" s="57">
        <v>43805</v>
      </c>
      <c r="BA1724" s="75">
        <v>21.16</v>
      </c>
      <c r="BB1724" s="90">
        <v>21.237500000000001</v>
      </c>
      <c r="BC1724" s="76">
        <f t="shared" si="972"/>
        <v>20.492499999999996</v>
      </c>
      <c r="BD1724" s="76">
        <f t="shared" si="973"/>
        <v>20.508708333333331</v>
      </c>
      <c r="BE1724" s="77">
        <f t="shared" si="979"/>
        <v>3.6354763938026335E-2</v>
      </c>
      <c r="BF1724" s="77">
        <f t="shared" si="970"/>
        <v>3.1756835003017132E-2</v>
      </c>
    </row>
    <row r="1725" spans="1:58" s="23" customFormat="1" ht="15.75" customHeight="1" x14ac:dyDescent="0.4">
      <c r="A1725" s="57">
        <v>43803</v>
      </c>
      <c r="B1725" s="112">
        <v>15.324999999999999</v>
      </c>
      <c r="C1725" s="112">
        <v>16.975000000000001</v>
      </c>
      <c r="D1725" s="112">
        <v>18.125</v>
      </c>
      <c r="E1725" s="112">
        <v>18.225000000000001</v>
      </c>
      <c r="F1725" s="112">
        <v>18.625</v>
      </c>
      <c r="G1725" s="112">
        <v>18.8</v>
      </c>
      <c r="H1725" s="113">
        <v>18.875</v>
      </c>
      <c r="I1725" s="90">
        <f t="shared" si="992"/>
        <v>16.193421052631578</v>
      </c>
      <c r="J1725" s="90">
        <f t="shared" si="993"/>
        <v>17.580263157894738</v>
      </c>
      <c r="K1725" s="114">
        <v>9</v>
      </c>
      <c r="L1725" s="115">
        <v>5.2631578947368418E-2</v>
      </c>
      <c r="M1725" s="90">
        <v>14.92</v>
      </c>
      <c r="N1725" s="90">
        <v>14.8</v>
      </c>
      <c r="O1725" s="90">
        <v>16.98</v>
      </c>
      <c r="P1725" s="90">
        <v>18.27</v>
      </c>
      <c r="Q1725" s="90">
        <v>19.39</v>
      </c>
      <c r="R1725" s="63">
        <f t="shared" si="981"/>
        <v>5.5300000000000011</v>
      </c>
      <c r="S1725" s="64">
        <f t="shared" si="980"/>
        <v>-7.2681704260651639E-2</v>
      </c>
      <c r="T1725" s="65">
        <f t="shared" si="974"/>
        <v>1.008108108108108</v>
      </c>
      <c r="U1725" s="65">
        <f t="shared" si="974"/>
        <v>0.87161366313309774</v>
      </c>
      <c r="V1725" s="65">
        <f t="shared" si="982"/>
        <v>0.81007115489874115</v>
      </c>
      <c r="W1725" s="65">
        <f t="shared" si="983"/>
        <v>0.76328004125838067</v>
      </c>
      <c r="X1725" s="61">
        <f t="shared" si="994"/>
        <v>0.10766721044045692</v>
      </c>
      <c r="Y1725" s="66">
        <f t="shared" si="984"/>
        <v>3.56652949245541E-2</v>
      </c>
      <c r="Z1725" s="61">
        <f t="shared" si="985"/>
        <v>8.5642317380352759E-2</v>
      </c>
      <c r="AA1725" s="67">
        <f t="shared" si="986"/>
        <v>16.193421052631578</v>
      </c>
      <c r="AB1725" s="68">
        <f t="shared" si="987"/>
        <v>3.5472972972972874E-2</v>
      </c>
      <c r="AC1725" s="69">
        <f t="shared" si="988"/>
        <v>9.4150071123755216E-2</v>
      </c>
      <c r="AD1725" s="70">
        <f>_xlfn.PERCENTILE.EXC(AC1725:$AC$5675,0.5)</f>
        <v>8.7431161362639453E-2</v>
      </c>
      <c r="AE1725" s="70">
        <f>_xlfn.PERCENTILE.EXC($AC1725:AC$5675,0.35)</f>
        <v>5.0514685373567986E-2</v>
      </c>
      <c r="AF1725" s="71">
        <f t="shared" si="976"/>
        <v>4.9099680531801658E-2</v>
      </c>
      <c r="AG1725" s="70">
        <f t="shared" si="977"/>
        <v>-0.2059624089820791</v>
      </c>
      <c r="AH1725" s="70">
        <f t="shared" si="978"/>
        <v>-0.25751148881600772</v>
      </c>
      <c r="AI1725" s="61" t="str">
        <f t="shared" si="966"/>
        <v>Short VOL</v>
      </c>
      <c r="AJ1725" s="68" t="str">
        <f t="shared" si="967"/>
        <v>Short VOL</v>
      </c>
      <c r="AK1725" s="72" t="str">
        <f t="shared" si="968"/>
        <v>00631L</v>
      </c>
      <c r="AL1725" s="73">
        <f t="shared" si="958"/>
        <v>1</v>
      </c>
      <c r="AM1725" s="72" t="str">
        <f t="shared" si="971"/>
        <v>00631L</v>
      </c>
      <c r="AN1725" s="73">
        <f t="shared" si="959"/>
        <v>1</v>
      </c>
      <c r="AO1725" s="74" t="str">
        <f t="shared" si="965"/>
        <v>00631L</v>
      </c>
      <c r="AP1725" s="20">
        <f t="shared" si="960"/>
        <v>1</v>
      </c>
      <c r="AQ1725" s="74" t="str">
        <f t="shared" si="975"/>
        <v>00631L</v>
      </c>
      <c r="AR1725" s="20">
        <f t="shared" si="961"/>
        <v>1</v>
      </c>
      <c r="AS1725" s="74" t="str">
        <f t="shared" si="969"/>
        <v>00631L</v>
      </c>
      <c r="AT1725" s="20">
        <f t="shared" si="962"/>
        <v>1</v>
      </c>
      <c r="AU1725" s="74" t="str">
        <f t="shared" si="989"/>
        <v>00631L</v>
      </c>
      <c r="AV1725" s="20">
        <f t="shared" si="963"/>
        <v>1</v>
      </c>
      <c r="AW1725" s="74" t="str">
        <f t="shared" si="990"/>
        <v>00631L</v>
      </c>
      <c r="AX1725" s="20">
        <f t="shared" si="991"/>
        <v>1</v>
      </c>
      <c r="AY1725" s="20">
        <f t="shared" si="964"/>
        <v>0</v>
      </c>
      <c r="AZ1725" s="57">
        <v>43804</v>
      </c>
      <c r="BA1725" s="75">
        <v>21.24</v>
      </c>
      <c r="BB1725" s="90">
        <v>21.0625</v>
      </c>
      <c r="BC1725" s="76">
        <f t="shared" si="972"/>
        <v>20.476874999999996</v>
      </c>
      <c r="BD1725" s="76">
        <f t="shared" si="973"/>
        <v>20.492541666666661</v>
      </c>
      <c r="BE1725" s="77">
        <f t="shared" si="979"/>
        <v>2.8599334615267414E-2</v>
      </c>
      <c r="BF1725" s="77">
        <f t="shared" si="970"/>
        <v>3.6474652363360067E-2</v>
      </c>
    </row>
    <row r="1726" spans="1:58" s="23" customFormat="1" ht="15.75" customHeight="1" x14ac:dyDescent="0.4">
      <c r="A1726" s="57">
        <v>43802</v>
      </c>
      <c r="B1726" s="112">
        <v>16.225000000000001</v>
      </c>
      <c r="C1726" s="112">
        <v>17.574999999999999</v>
      </c>
      <c r="D1726" s="112">
        <v>18.574999999999999</v>
      </c>
      <c r="E1726" s="112">
        <v>18.524999999999999</v>
      </c>
      <c r="F1726" s="112">
        <v>18.875</v>
      </c>
      <c r="G1726" s="112">
        <v>19.024999999999999</v>
      </c>
      <c r="H1726" s="113">
        <v>19.125</v>
      </c>
      <c r="I1726" s="90">
        <f t="shared" si="992"/>
        <v>16.864473684210527</v>
      </c>
      <c r="J1726" s="90">
        <f t="shared" si="993"/>
        <v>18.048684210526314</v>
      </c>
      <c r="K1726" s="114">
        <v>10</v>
      </c>
      <c r="L1726" s="115">
        <v>5.2631578947368418E-2</v>
      </c>
      <c r="M1726" s="90">
        <v>16.86</v>
      </c>
      <c r="N1726" s="90">
        <v>15.96</v>
      </c>
      <c r="O1726" s="90">
        <v>17.63</v>
      </c>
      <c r="P1726" s="90">
        <v>18.84</v>
      </c>
      <c r="Q1726" s="90">
        <v>19.71</v>
      </c>
      <c r="R1726" s="63">
        <f t="shared" si="981"/>
        <v>3.6499999999999986</v>
      </c>
      <c r="S1726" s="64">
        <f t="shared" si="980"/>
        <v>7.0422535211267651E-2</v>
      </c>
      <c r="T1726" s="65">
        <f t="shared" si="974"/>
        <v>1.0563909774436089</v>
      </c>
      <c r="U1726" s="65">
        <f t="shared" si="974"/>
        <v>0.90527509926262062</v>
      </c>
      <c r="V1726" s="65">
        <f t="shared" si="982"/>
        <v>0.84713375796178347</v>
      </c>
      <c r="W1726" s="65">
        <f t="shared" si="983"/>
        <v>0.80974124809741244</v>
      </c>
      <c r="X1726" s="61">
        <f t="shared" si="994"/>
        <v>8.3204930662557644E-2</v>
      </c>
      <c r="Y1726" s="66">
        <f t="shared" si="984"/>
        <v>3.2388663967611413E-2</v>
      </c>
      <c r="Z1726" s="61">
        <f t="shared" si="985"/>
        <v>7.0219240071779557E-2</v>
      </c>
      <c r="AA1726" s="67">
        <f t="shared" si="986"/>
        <v>16.864473684210527</v>
      </c>
      <c r="AB1726" s="68">
        <f t="shared" si="987"/>
        <v>1.660401002506269E-2</v>
      </c>
      <c r="AC1726" s="69">
        <f t="shared" si="988"/>
        <v>5.6671283471837461E-2</v>
      </c>
      <c r="AD1726" s="70">
        <f>_xlfn.PERCENTILE.EXC(AC1726:$AC$5675,0.5)</f>
        <v>8.7391331904240754E-2</v>
      </c>
      <c r="AE1726" s="70">
        <f>_xlfn.PERCENTILE.EXC($AC1726:AC$5675,0.35)</f>
        <v>5.0489525503305058E-2</v>
      </c>
      <c r="AF1726" s="71">
        <f t="shared" si="976"/>
        <v>4.7184358155169179E-2</v>
      </c>
      <c r="AG1726" s="70">
        <f t="shared" si="977"/>
        <v>-0.2059624089820791</v>
      </c>
      <c r="AH1726" s="70">
        <f t="shared" si="978"/>
        <v>-0.25751148881600772</v>
      </c>
      <c r="AI1726" s="61" t="str">
        <f t="shared" si="966"/>
        <v>Safety</v>
      </c>
      <c r="AJ1726" s="68" t="str">
        <f t="shared" si="967"/>
        <v>Short VOL</v>
      </c>
      <c r="AK1726" s="72" t="str">
        <f t="shared" si="968"/>
        <v>00631L</v>
      </c>
      <c r="AL1726" s="73">
        <f t="shared" si="958"/>
        <v>1</v>
      </c>
      <c r="AM1726" s="72" t="str">
        <f t="shared" si="971"/>
        <v>00631L</v>
      </c>
      <c r="AN1726" s="73">
        <f t="shared" si="959"/>
        <v>1</v>
      </c>
      <c r="AO1726" s="74" t="str">
        <f t="shared" si="965"/>
        <v>00631L</v>
      </c>
      <c r="AP1726" s="20">
        <f t="shared" si="960"/>
        <v>1</v>
      </c>
      <c r="AQ1726" s="74" t="str">
        <f t="shared" si="975"/>
        <v>00631L</v>
      </c>
      <c r="AR1726" s="20">
        <f t="shared" si="961"/>
        <v>1</v>
      </c>
      <c r="AS1726" s="74" t="str">
        <f t="shared" si="969"/>
        <v>00631L</v>
      </c>
      <c r="AT1726" s="20">
        <f t="shared" si="962"/>
        <v>1</v>
      </c>
      <c r="AU1726" s="74" t="str">
        <f t="shared" si="989"/>
        <v>00631L</v>
      </c>
      <c r="AV1726" s="20">
        <f t="shared" si="963"/>
        <v>1</v>
      </c>
      <c r="AW1726" s="74" t="str">
        <f t="shared" si="990"/>
        <v>00631L</v>
      </c>
      <c r="AX1726" s="20">
        <f t="shared" si="991"/>
        <v>1</v>
      </c>
      <c r="AY1726" s="20">
        <f t="shared" si="964"/>
        <v>0</v>
      </c>
      <c r="AZ1726" s="57">
        <v>43803</v>
      </c>
      <c r="BA1726" s="75">
        <v>21.1</v>
      </c>
      <c r="BB1726" s="90">
        <v>21.1</v>
      </c>
      <c r="BC1726" s="76">
        <f t="shared" si="972"/>
        <v>20.462708333333328</v>
      </c>
      <c r="BD1726" s="76">
        <f t="shared" si="973"/>
        <v>20.477499999999996</v>
      </c>
      <c r="BE1726" s="77">
        <f t="shared" si="979"/>
        <v>3.1144052697488645E-2</v>
      </c>
      <c r="BF1726" s="77">
        <f t="shared" si="970"/>
        <v>3.0399218654621217E-2</v>
      </c>
    </row>
    <row r="1727" spans="1:58" s="23" customFormat="1" ht="15.75" customHeight="1" x14ac:dyDescent="0.4">
      <c r="A1727" s="57">
        <v>43801</v>
      </c>
      <c r="B1727" s="112">
        <v>15.225</v>
      </c>
      <c r="C1727" s="112">
        <v>17.074999999999999</v>
      </c>
      <c r="D1727" s="112">
        <v>18.225000000000001</v>
      </c>
      <c r="E1727" s="112">
        <v>18.274999999999999</v>
      </c>
      <c r="F1727" s="112">
        <v>18.725000000000001</v>
      </c>
      <c r="G1727" s="112">
        <v>18.824999999999999</v>
      </c>
      <c r="H1727" s="113">
        <v>18.925000000000001</v>
      </c>
      <c r="I1727" s="90">
        <f t="shared" si="992"/>
        <v>16.003947368421052</v>
      </c>
      <c r="J1727" s="90">
        <f t="shared" si="993"/>
        <v>17.559210526315791</v>
      </c>
      <c r="K1727" s="114">
        <v>11</v>
      </c>
      <c r="L1727" s="115">
        <v>5.2631578947368418E-2</v>
      </c>
      <c r="M1727" s="90">
        <v>15.3</v>
      </c>
      <c r="N1727" s="90">
        <v>14.91</v>
      </c>
      <c r="O1727" s="90">
        <v>16.84</v>
      </c>
      <c r="P1727" s="90">
        <v>18.2</v>
      </c>
      <c r="Q1727" s="90">
        <v>19.39</v>
      </c>
      <c r="R1727" s="63">
        <f t="shared" si="981"/>
        <v>4.8299999999999983</v>
      </c>
      <c r="S1727" s="64">
        <f t="shared" si="980"/>
        <v>0.1814580031695722</v>
      </c>
      <c r="T1727" s="65">
        <f t="shared" si="974"/>
        <v>1.0261569416498995</v>
      </c>
      <c r="U1727" s="65">
        <f t="shared" si="974"/>
        <v>0.88539192399049882</v>
      </c>
      <c r="V1727" s="65">
        <f t="shared" si="982"/>
        <v>0.81923076923076932</v>
      </c>
      <c r="W1727" s="65">
        <f t="shared" si="983"/>
        <v>0.7689530685920577</v>
      </c>
      <c r="X1727" s="61">
        <f t="shared" si="994"/>
        <v>0.12151067323481114</v>
      </c>
      <c r="Y1727" s="66">
        <f t="shared" si="984"/>
        <v>3.5567715458276451E-2</v>
      </c>
      <c r="Z1727" s="61">
        <f t="shared" si="985"/>
        <v>9.7179972046370286E-2</v>
      </c>
      <c r="AA1727" s="67">
        <f t="shared" si="986"/>
        <v>16.003947368421052</v>
      </c>
      <c r="AB1727" s="68">
        <f t="shared" si="987"/>
        <v>2.1126760563380247E-2</v>
      </c>
      <c r="AC1727" s="69">
        <f t="shared" si="988"/>
        <v>7.3370044830385769E-2</v>
      </c>
      <c r="AD1727" s="70">
        <f>_xlfn.PERCENTILE.EXC(AC1727:$AC$5675,0.5)</f>
        <v>8.7431161362639453E-2</v>
      </c>
      <c r="AE1727" s="70">
        <f>_xlfn.PERCENTILE.EXC($AC1727:AC$5675,0.35)</f>
        <v>5.0433121540697068E-2</v>
      </c>
      <c r="AF1727" s="71">
        <f t="shared" si="976"/>
        <v>4.651396903212502E-2</v>
      </c>
      <c r="AG1727" s="70">
        <f t="shared" si="977"/>
        <v>-0.2059624089820791</v>
      </c>
      <c r="AH1727" s="70">
        <f t="shared" si="978"/>
        <v>-0.25751148881600772</v>
      </c>
      <c r="AI1727" s="61" t="str">
        <f t="shared" si="966"/>
        <v>Safety</v>
      </c>
      <c r="AJ1727" s="68" t="str">
        <f t="shared" si="967"/>
        <v>Short VOL</v>
      </c>
      <c r="AK1727" s="72" t="str">
        <f t="shared" si="968"/>
        <v>00631L</v>
      </c>
      <c r="AL1727" s="73">
        <f t="shared" si="958"/>
        <v>1</v>
      </c>
      <c r="AM1727" s="72" t="str">
        <f t="shared" si="971"/>
        <v>00631L</v>
      </c>
      <c r="AN1727" s="73">
        <f t="shared" si="959"/>
        <v>1</v>
      </c>
      <c r="AO1727" s="74" t="str">
        <f t="shared" si="965"/>
        <v>00631L</v>
      </c>
      <c r="AP1727" s="20">
        <f t="shared" si="960"/>
        <v>1</v>
      </c>
      <c r="AQ1727" s="74" t="str">
        <f t="shared" si="975"/>
        <v>00631L</v>
      </c>
      <c r="AR1727" s="20">
        <f t="shared" si="961"/>
        <v>1</v>
      </c>
      <c r="AS1727" s="74" t="str">
        <f t="shared" si="969"/>
        <v>00631L</v>
      </c>
      <c r="AT1727" s="20">
        <f t="shared" si="962"/>
        <v>1</v>
      </c>
      <c r="AU1727" s="74" t="str">
        <f t="shared" si="989"/>
        <v>00631L</v>
      </c>
      <c r="AV1727" s="20">
        <f t="shared" si="963"/>
        <v>1</v>
      </c>
      <c r="AW1727" s="74" t="str">
        <f t="shared" si="990"/>
        <v>00631L</v>
      </c>
      <c r="AX1727" s="20">
        <f t="shared" si="991"/>
        <v>1</v>
      </c>
      <c r="AY1727" s="20">
        <f t="shared" si="964"/>
        <v>0</v>
      </c>
      <c r="AZ1727" s="57">
        <v>43802</v>
      </c>
      <c r="BA1727" s="75">
        <v>21.1</v>
      </c>
      <c r="BB1727" s="90">
        <v>20.975000000000001</v>
      </c>
      <c r="BC1727" s="76">
        <f t="shared" si="972"/>
        <v>20.447916666666668</v>
      </c>
      <c r="BD1727" s="76">
        <f t="shared" si="973"/>
        <v>20.462708333333328</v>
      </c>
      <c r="BE1727" s="77">
        <f t="shared" si="979"/>
        <v>2.5776872134488038E-2</v>
      </c>
      <c r="BF1727" s="77">
        <f t="shared" si="970"/>
        <v>3.1144052697488645E-2</v>
      </c>
    </row>
    <row r="1728" spans="1:58" s="23" customFormat="1" ht="15.75" customHeight="1" x14ac:dyDescent="0.4">
      <c r="A1728" s="57">
        <v>43798</v>
      </c>
      <c r="B1728" s="112">
        <v>14.125</v>
      </c>
      <c r="C1728" s="112">
        <v>16.375</v>
      </c>
      <c r="D1728" s="112">
        <v>17.675000000000001</v>
      </c>
      <c r="E1728" s="112">
        <v>17.875</v>
      </c>
      <c r="F1728" s="112">
        <v>18.225000000000001</v>
      </c>
      <c r="G1728" s="112">
        <v>18.375</v>
      </c>
      <c r="H1728" s="113">
        <v>18.5</v>
      </c>
      <c r="I1728" s="90">
        <f t="shared" si="992"/>
        <v>14.953947368421053</v>
      </c>
      <c r="J1728" s="90">
        <f t="shared" si="993"/>
        <v>16.853947368421053</v>
      </c>
      <c r="K1728" s="114">
        <v>12</v>
      </c>
      <c r="L1728" s="115">
        <v>5.2631578947368418E-2</v>
      </c>
      <c r="M1728" s="90">
        <v>11.36</v>
      </c>
      <c r="N1728" s="90">
        <v>12.62</v>
      </c>
      <c r="O1728" s="90">
        <v>15.51</v>
      </c>
      <c r="P1728" s="90">
        <v>17.41</v>
      </c>
      <c r="Q1728" s="90">
        <v>18.940000000000001</v>
      </c>
      <c r="R1728" s="63">
        <f t="shared" si="981"/>
        <v>8.9400000000000048</v>
      </c>
      <c r="S1728" s="64">
        <f t="shared" si="980"/>
        <v>7.4042553191489294E-2</v>
      </c>
      <c r="T1728" s="65">
        <f t="shared" si="974"/>
        <v>0.90015847860538833</v>
      </c>
      <c r="U1728" s="65">
        <f t="shared" si="974"/>
        <v>0.81366860090264337</v>
      </c>
      <c r="V1728" s="65">
        <f t="shared" si="982"/>
        <v>0.72487076392877647</v>
      </c>
      <c r="W1728" s="65">
        <f t="shared" si="983"/>
        <v>0.66631467793030619</v>
      </c>
      <c r="X1728" s="61">
        <f t="shared" si="994"/>
        <v>0.15929203539823009</v>
      </c>
      <c r="Y1728" s="66">
        <f t="shared" si="984"/>
        <v>3.4965034965034968E-2</v>
      </c>
      <c r="Z1728" s="61">
        <f t="shared" si="985"/>
        <v>0.12705675318961726</v>
      </c>
      <c r="AA1728" s="67">
        <f t="shared" si="986"/>
        <v>14.953947368421053</v>
      </c>
      <c r="AB1728" s="68">
        <f t="shared" si="987"/>
        <v>0.11925515055467518</v>
      </c>
      <c r="AC1728" s="69">
        <f t="shared" si="988"/>
        <v>0.18494036199849873</v>
      </c>
      <c r="AD1728" s="70">
        <f>_xlfn.PERCENTILE.EXC(AC1728:$AC$5675,0.5)</f>
        <v>8.7465580681319599E-2</v>
      </c>
      <c r="AE1728" s="70">
        <f>_xlfn.PERCENTILE.EXC($AC1728:AC$5675,0.35)</f>
        <v>5.0376717578089043E-2</v>
      </c>
      <c r="AF1728" s="71">
        <f t="shared" si="976"/>
        <v>4.5896939025501966E-2</v>
      </c>
      <c r="AG1728" s="70">
        <f t="shared" si="977"/>
        <v>-0.2059624089820791</v>
      </c>
      <c r="AH1728" s="70">
        <f t="shared" si="978"/>
        <v>-0.25751148881600772</v>
      </c>
      <c r="AI1728" s="61" t="str">
        <f t="shared" si="966"/>
        <v>Short VOL</v>
      </c>
      <c r="AJ1728" s="68" t="str">
        <f t="shared" si="967"/>
        <v>Short VOL</v>
      </c>
      <c r="AK1728" s="72" t="str">
        <f t="shared" si="968"/>
        <v>00631L</v>
      </c>
      <c r="AL1728" s="73">
        <f t="shared" si="958"/>
        <v>1</v>
      </c>
      <c r="AM1728" s="72" t="str">
        <f t="shared" si="971"/>
        <v>00631L</v>
      </c>
      <c r="AN1728" s="73">
        <f t="shared" si="959"/>
        <v>1</v>
      </c>
      <c r="AO1728" s="74" t="str">
        <f t="shared" si="965"/>
        <v>00631L</v>
      </c>
      <c r="AP1728" s="20">
        <f t="shared" si="960"/>
        <v>1</v>
      </c>
      <c r="AQ1728" s="74" t="str">
        <f t="shared" si="975"/>
        <v>00631L</v>
      </c>
      <c r="AR1728" s="20">
        <f t="shared" si="961"/>
        <v>1</v>
      </c>
      <c r="AS1728" s="74" t="str">
        <f t="shared" si="969"/>
        <v>00631L</v>
      </c>
      <c r="AT1728" s="20">
        <f t="shared" si="962"/>
        <v>1</v>
      </c>
      <c r="AU1728" s="74" t="str">
        <f t="shared" si="989"/>
        <v>00631L</v>
      </c>
      <c r="AV1728" s="20">
        <f t="shared" si="963"/>
        <v>1</v>
      </c>
      <c r="AW1728" s="74" t="str">
        <f t="shared" si="990"/>
        <v>00631L</v>
      </c>
      <c r="AX1728" s="20">
        <f t="shared" si="991"/>
        <v>1</v>
      </c>
      <c r="AY1728" s="20">
        <f t="shared" si="964"/>
        <v>0</v>
      </c>
      <c r="AZ1728" s="57">
        <v>43801</v>
      </c>
      <c r="BA1728" s="75">
        <v>21</v>
      </c>
      <c r="BB1728" s="90">
        <v>20.862500000000001</v>
      </c>
      <c r="BC1728" s="76">
        <f t="shared" si="972"/>
        <v>20.434791666666669</v>
      </c>
      <c r="BD1728" s="76">
        <f t="shared" si="973"/>
        <v>20.448333333333331</v>
      </c>
      <c r="BE1728" s="77">
        <f t="shared" si="979"/>
        <v>2.0930398523759431E-2</v>
      </c>
      <c r="BF1728" s="77">
        <f t="shared" si="970"/>
        <v>2.6978563860135439E-2</v>
      </c>
    </row>
    <row r="1729" spans="1:58" s="23" customFormat="1" ht="15.75" customHeight="1" x14ac:dyDescent="0.4">
      <c r="A1729" s="57">
        <v>43796</v>
      </c>
      <c r="B1729" s="112">
        <v>13.824999999999999</v>
      </c>
      <c r="C1729" s="112">
        <v>16.125</v>
      </c>
      <c r="D1729" s="112">
        <v>17.324999999999999</v>
      </c>
      <c r="E1729" s="112">
        <v>17.574999999999999</v>
      </c>
      <c r="F1729" s="112">
        <v>18.024999999999999</v>
      </c>
      <c r="G1729" s="112">
        <v>18.225000000000001</v>
      </c>
      <c r="H1729" s="113">
        <v>18.324999999999999</v>
      </c>
      <c r="I1729" s="90">
        <f t="shared" si="992"/>
        <v>14.551315789473684</v>
      </c>
      <c r="J1729" s="90">
        <f t="shared" si="993"/>
        <v>16.503947368421052</v>
      </c>
      <c r="K1729" s="114">
        <v>13</v>
      </c>
      <c r="L1729" s="115">
        <v>5.2631578947368418E-2</v>
      </c>
      <c r="M1729" s="90">
        <v>9.9</v>
      </c>
      <c r="N1729" s="90">
        <v>11.75</v>
      </c>
      <c r="O1729" s="90">
        <v>14.96</v>
      </c>
      <c r="P1729" s="90">
        <v>17.059999999999999</v>
      </c>
      <c r="Q1729" s="90">
        <v>18.62</v>
      </c>
      <c r="R1729" s="63">
        <f t="shared" si="981"/>
        <v>10.369999999999997</v>
      </c>
      <c r="S1729" s="64">
        <f t="shared" si="980"/>
        <v>1.8197573656845829E-2</v>
      </c>
      <c r="T1729" s="65">
        <f t="shared" si="974"/>
        <v>0.8425531914893617</v>
      </c>
      <c r="U1729" s="65">
        <f t="shared" si="974"/>
        <v>0.78542780748663099</v>
      </c>
      <c r="V1729" s="65">
        <f t="shared" si="982"/>
        <v>0.68874560375146543</v>
      </c>
      <c r="W1729" s="65">
        <f t="shared" si="983"/>
        <v>0.63104189044038661</v>
      </c>
      <c r="X1729" s="61">
        <f t="shared" si="994"/>
        <v>0.16636528028933098</v>
      </c>
      <c r="Y1729" s="66">
        <f t="shared" si="984"/>
        <v>4.2674253200568994E-2</v>
      </c>
      <c r="Z1729" s="61">
        <f t="shared" si="985"/>
        <v>0.1341893480423185</v>
      </c>
      <c r="AA1729" s="67">
        <f t="shared" si="986"/>
        <v>14.551315789473684</v>
      </c>
      <c r="AB1729" s="68">
        <f t="shared" si="987"/>
        <v>0.17659574468085101</v>
      </c>
      <c r="AC1729" s="69">
        <f t="shared" si="988"/>
        <v>0.23840985442329221</v>
      </c>
      <c r="AD1729" s="70">
        <f>_xlfn.PERCENTILE.EXC(AC1729:$AC$5675,0.5)</f>
        <v>8.7431161362639453E-2</v>
      </c>
      <c r="AE1729" s="70">
        <f>_xlfn.PERCENTILE.EXC($AC1729:AC$5675,0.35)</f>
        <v>5.0348885737961986E-2</v>
      </c>
      <c r="AF1729" s="71">
        <f t="shared" si="976"/>
        <v>4.5497070649363418E-2</v>
      </c>
      <c r="AG1729" s="70">
        <f t="shared" si="977"/>
        <v>-0.2059624089820791</v>
      </c>
      <c r="AH1729" s="70">
        <f t="shared" si="978"/>
        <v>-0.25751148881600772</v>
      </c>
      <c r="AI1729" s="61" t="str">
        <f t="shared" si="966"/>
        <v>Short VOL</v>
      </c>
      <c r="AJ1729" s="68" t="str">
        <f t="shared" si="967"/>
        <v>Short VOL</v>
      </c>
      <c r="AK1729" s="72" t="str">
        <f t="shared" si="968"/>
        <v>00631L</v>
      </c>
      <c r="AL1729" s="73">
        <f t="shared" si="958"/>
        <v>1</v>
      </c>
      <c r="AM1729" s="72" t="str">
        <f t="shared" si="971"/>
        <v>00631L</v>
      </c>
      <c r="AN1729" s="73">
        <f t="shared" si="959"/>
        <v>1</v>
      </c>
      <c r="AO1729" s="74" t="str">
        <f t="shared" si="965"/>
        <v>00631L</v>
      </c>
      <c r="AP1729" s="20">
        <f t="shared" si="960"/>
        <v>1</v>
      </c>
      <c r="AQ1729" s="74" t="str">
        <f t="shared" si="975"/>
        <v>00631L</v>
      </c>
      <c r="AR1729" s="20">
        <f t="shared" si="961"/>
        <v>1</v>
      </c>
      <c r="AS1729" s="74" t="str">
        <f t="shared" si="969"/>
        <v>00631L</v>
      </c>
      <c r="AT1729" s="20">
        <f t="shared" si="962"/>
        <v>1</v>
      </c>
      <c r="AU1729" s="74" t="str">
        <f t="shared" si="989"/>
        <v>00631L</v>
      </c>
      <c r="AV1729" s="20">
        <f t="shared" si="963"/>
        <v>1</v>
      </c>
      <c r="AW1729" s="74" t="str">
        <f t="shared" si="990"/>
        <v>00631L</v>
      </c>
      <c r="AX1729" s="20">
        <f t="shared" si="991"/>
        <v>1</v>
      </c>
      <c r="AY1729" s="20">
        <f t="shared" si="964"/>
        <v>0</v>
      </c>
      <c r="AZ1729" s="57">
        <v>43798</v>
      </c>
      <c r="BA1729" s="75">
        <v>21.02</v>
      </c>
      <c r="BB1729" s="90">
        <v>20.85</v>
      </c>
      <c r="BC1729" s="76">
        <f t="shared" si="972"/>
        <v>20.415833333333332</v>
      </c>
      <c r="BD1729" s="76">
        <f t="shared" si="973"/>
        <v>20.437416666666667</v>
      </c>
      <c r="BE1729" s="77">
        <f t="shared" si="979"/>
        <v>2.1266174129556458E-2</v>
      </c>
      <c r="BF1729" s="77">
        <f t="shared" si="970"/>
        <v>2.8505722755240531E-2</v>
      </c>
    </row>
    <row r="1730" spans="1:58" s="23" customFormat="1" ht="15.75" customHeight="1" x14ac:dyDescent="0.4">
      <c r="A1730" s="57">
        <v>43795</v>
      </c>
      <c r="B1730" s="112">
        <v>13.875</v>
      </c>
      <c r="C1730" s="112">
        <v>16.074999999999999</v>
      </c>
      <c r="D1730" s="112">
        <v>17.274999999999999</v>
      </c>
      <c r="E1730" s="112">
        <v>17.574999999999999</v>
      </c>
      <c r="F1730" s="112">
        <v>17.975000000000001</v>
      </c>
      <c r="G1730" s="112">
        <v>18.175000000000001</v>
      </c>
      <c r="H1730" s="113">
        <v>18.324999999999999</v>
      </c>
      <c r="I1730" s="90">
        <f t="shared" si="992"/>
        <v>14.453947368421053</v>
      </c>
      <c r="J1730" s="90">
        <f t="shared" si="993"/>
        <v>16.390789473684208</v>
      </c>
      <c r="K1730" s="114">
        <v>14</v>
      </c>
      <c r="L1730" s="115">
        <v>5.2631578947368418E-2</v>
      </c>
      <c r="M1730" s="90">
        <v>9.5</v>
      </c>
      <c r="N1730" s="90">
        <v>11.54</v>
      </c>
      <c r="O1730" s="90">
        <v>14.85</v>
      </c>
      <c r="P1730" s="90">
        <v>17</v>
      </c>
      <c r="Q1730" s="90">
        <v>18.66</v>
      </c>
      <c r="R1730" s="63">
        <f t="shared" si="981"/>
        <v>10.810000000000002</v>
      </c>
      <c r="S1730" s="64">
        <f t="shared" si="980"/>
        <v>-2.780117944397642E-2</v>
      </c>
      <c r="T1730" s="65">
        <f t="shared" si="974"/>
        <v>0.8232235701906413</v>
      </c>
      <c r="U1730" s="65">
        <f t="shared" si="974"/>
        <v>0.77710437710437708</v>
      </c>
      <c r="V1730" s="65">
        <f t="shared" si="982"/>
        <v>0.6788235294117646</v>
      </c>
      <c r="W1730" s="65">
        <f t="shared" si="983"/>
        <v>0.61843515541264737</v>
      </c>
      <c r="X1730" s="61">
        <f t="shared" si="994"/>
        <v>0.15855855855855852</v>
      </c>
      <c r="Y1730" s="66">
        <f t="shared" si="984"/>
        <v>4.2674253200568994E-2</v>
      </c>
      <c r="Z1730" s="61">
        <f t="shared" si="985"/>
        <v>0.13400091033227107</v>
      </c>
      <c r="AA1730" s="67">
        <f t="shared" si="986"/>
        <v>14.453947368421051</v>
      </c>
      <c r="AB1730" s="68">
        <f t="shared" si="987"/>
        <v>0.20233968804159455</v>
      </c>
      <c r="AC1730" s="69">
        <f t="shared" si="988"/>
        <v>0.25250843747149498</v>
      </c>
      <c r="AD1730" s="70">
        <f>_xlfn.PERCENTILE.EXC(AC1730:$AC$5675,0.5)</f>
        <v>8.7391331904240754E-2</v>
      </c>
      <c r="AE1730" s="70">
        <f>_xlfn.PERCENTILE.EXC($AC1730:AC$5675,0.35)</f>
        <v>5.034248298969559E-2</v>
      </c>
      <c r="AF1730" s="71">
        <f t="shared" si="976"/>
        <v>4.5497070649363418E-2</v>
      </c>
      <c r="AG1730" s="70">
        <f t="shared" si="977"/>
        <v>-0.2059624089820791</v>
      </c>
      <c r="AH1730" s="70">
        <f t="shared" si="978"/>
        <v>-0.25751148881600772</v>
      </c>
      <c r="AI1730" s="61" t="str">
        <f t="shared" si="966"/>
        <v>Short VOL</v>
      </c>
      <c r="AJ1730" s="68" t="str">
        <f t="shared" si="967"/>
        <v>Short VOL</v>
      </c>
      <c r="AK1730" s="72" t="str">
        <f t="shared" si="968"/>
        <v>00631L</v>
      </c>
      <c r="AL1730" s="73">
        <f t="shared" si="958"/>
        <v>1</v>
      </c>
      <c r="AM1730" s="72" t="str">
        <f t="shared" si="971"/>
        <v>00631L</v>
      </c>
      <c r="AN1730" s="73">
        <f t="shared" si="959"/>
        <v>1</v>
      </c>
      <c r="AO1730" s="74" t="str">
        <f t="shared" si="965"/>
        <v>00631L</v>
      </c>
      <c r="AP1730" s="20">
        <f t="shared" si="960"/>
        <v>1</v>
      </c>
      <c r="AQ1730" s="74" t="str">
        <f t="shared" si="975"/>
        <v>00631L</v>
      </c>
      <c r="AR1730" s="20">
        <f t="shared" si="961"/>
        <v>1</v>
      </c>
      <c r="AS1730" s="74" t="str">
        <f t="shared" si="969"/>
        <v>00631L</v>
      </c>
      <c r="AT1730" s="20">
        <f t="shared" si="962"/>
        <v>1</v>
      </c>
      <c r="AU1730" s="74" t="str">
        <f t="shared" si="989"/>
        <v>00631L</v>
      </c>
      <c r="AV1730" s="20">
        <f t="shared" si="963"/>
        <v>1</v>
      </c>
      <c r="AW1730" s="74" t="str">
        <f t="shared" si="990"/>
        <v>00631L</v>
      </c>
      <c r="AX1730" s="20">
        <f t="shared" si="991"/>
        <v>1</v>
      </c>
      <c r="AY1730" s="20">
        <f t="shared" si="964"/>
        <v>0</v>
      </c>
      <c r="AZ1730" s="57">
        <v>43796</v>
      </c>
      <c r="BA1730" s="75">
        <v>20.94</v>
      </c>
      <c r="BB1730" s="90">
        <v>20.95</v>
      </c>
      <c r="BC1730" s="76">
        <f t="shared" si="972"/>
        <v>20.396249999999998</v>
      </c>
      <c r="BD1730" s="76">
        <f t="shared" si="973"/>
        <v>20.417333333333332</v>
      </c>
      <c r="BE1730" s="77">
        <f t="shared" si="979"/>
        <v>2.7149598578170051E-2</v>
      </c>
      <c r="BF1730" s="77">
        <f t="shared" si="970"/>
        <v>2.5599164108927198E-2</v>
      </c>
    </row>
    <row r="1731" spans="1:58" s="23" customFormat="1" ht="15.75" customHeight="1" x14ac:dyDescent="0.4">
      <c r="A1731" s="57">
        <v>43794</v>
      </c>
      <c r="B1731" s="112">
        <v>14.074999999999999</v>
      </c>
      <c r="C1731" s="112">
        <v>16.225000000000001</v>
      </c>
      <c r="D1731" s="112">
        <v>17.425000000000001</v>
      </c>
      <c r="E1731" s="112">
        <v>17.725000000000001</v>
      </c>
      <c r="F1731" s="112">
        <v>18.074999999999999</v>
      </c>
      <c r="G1731" s="112">
        <v>18.324999999999999</v>
      </c>
      <c r="H1731" s="113">
        <v>18.425000000000001</v>
      </c>
      <c r="I1731" s="90">
        <f t="shared" si="992"/>
        <v>14.527631578947368</v>
      </c>
      <c r="J1731" s="90">
        <f t="shared" si="993"/>
        <v>16.477631578947371</v>
      </c>
      <c r="K1731" s="114">
        <v>15</v>
      </c>
      <c r="L1731" s="115">
        <v>5.2631578947368418E-2</v>
      </c>
      <c r="M1731" s="90">
        <v>9.76</v>
      </c>
      <c r="N1731" s="90">
        <v>11.87</v>
      </c>
      <c r="O1731" s="90">
        <v>14.99</v>
      </c>
      <c r="P1731" s="90">
        <v>17.149999999999999</v>
      </c>
      <c r="Q1731" s="90">
        <v>18.739999999999998</v>
      </c>
      <c r="R1731" s="63">
        <f t="shared" si="981"/>
        <v>10.510000000000002</v>
      </c>
      <c r="S1731" s="64">
        <f t="shared" si="980"/>
        <v>-3.8087520259319337E-2</v>
      </c>
      <c r="T1731" s="65">
        <f t="shared" si="974"/>
        <v>0.82224094355518118</v>
      </c>
      <c r="U1731" s="65">
        <f t="shared" si="974"/>
        <v>0.79186124082721809</v>
      </c>
      <c r="V1731" s="65">
        <f t="shared" si="982"/>
        <v>0.69212827988338188</v>
      </c>
      <c r="W1731" s="65">
        <f t="shared" si="983"/>
        <v>0.63340448239060831</v>
      </c>
      <c r="X1731" s="61">
        <f t="shared" si="994"/>
        <v>0.15275310834813516</v>
      </c>
      <c r="Y1731" s="66">
        <f t="shared" si="984"/>
        <v>3.9492242595204473E-2</v>
      </c>
      <c r="Z1731" s="61">
        <f t="shared" si="985"/>
        <v>0.13422697219454779</v>
      </c>
      <c r="AA1731" s="67">
        <f t="shared" si="986"/>
        <v>14.527631578947368</v>
      </c>
      <c r="AB1731" s="68">
        <f t="shared" si="987"/>
        <v>0.18576242628475148</v>
      </c>
      <c r="AC1731" s="69">
        <f t="shared" si="988"/>
        <v>0.22389482552210352</v>
      </c>
      <c r="AD1731" s="70">
        <f>_xlfn.PERCENTILE.EXC(AC1731:$AC$5675,0.5)</f>
        <v>8.7351502445842069E-2</v>
      </c>
      <c r="AE1731" s="70">
        <f>_xlfn.PERCENTILE.EXC($AC1731:AC$5675,0.35)</f>
        <v>5.0336080241429201E-2</v>
      </c>
      <c r="AF1731" s="71">
        <f t="shared" si="976"/>
        <v>4.5497070649363418E-2</v>
      </c>
      <c r="AG1731" s="70">
        <f t="shared" si="977"/>
        <v>-0.2059624089820791</v>
      </c>
      <c r="AH1731" s="70">
        <f t="shared" si="978"/>
        <v>-0.25751148881600772</v>
      </c>
      <c r="AI1731" s="61" t="str">
        <f t="shared" si="966"/>
        <v>Short VOL</v>
      </c>
      <c r="AJ1731" s="68" t="str">
        <f t="shared" si="967"/>
        <v>Short VOL</v>
      </c>
      <c r="AK1731" s="72" t="str">
        <f t="shared" si="968"/>
        <v>00631L</v>
      </c>
      <c r="AL1731" s="73">
        <f t="shared" ref="AL1731:AL1794" si="995">IF(AK1731="00631L",1,0)</f>
        <v>1</v>
      </c>
      <c r="AM1731" s="72" t="str">
        <f t="shared" si="971"/>
        <v>00631L</v>
      </c>
      <c r="AN1731" s="73">
        <f t="shared" ref="AN1731:AN1794" si="996">IF(AM1731="00631L",1,0)</f>
        <v>1</v>
      </c>
      <c r="AO1731" s="74" t="str">
        <f t="shared" si="965"/>
        <v>00631L</v>
      </c>
      <c r="AP1731" s="20">
        <f t="shared" ref="AP1731:AP1794" si="997">IF(AO1731="00631L",1,0)</f>
        <v>1</v>
      </c>
      <c r="AQ1731" s="74" t="str">
        <f t="shared" si="975"/>
        <v>00631L</v>
      </c>
      <c r="AR1731" s="20">
        <f t="shared" ref="AR1731:AR1794" si="998">IF(AQ1731="00631L",1,0)</f>
        <v>1</v>
      </c>
      <c r="AS1731" s="74" t="str">
        <f t="shared" si="969"/>
        <v>00631L</v>
      </c>
      <c r="AT1731" s="20">
        <f t="shared" ref="AT1731:AT1794" si="999">IF(AS1731="00631L",1,0)</f>
        <v>1</v>
      </c>
      <c r="AU1731" s="74" t="str">
        <f t="shared" si="989"/>
        <v>00631L</v>
      </c>
      <c r="AV1731" s="20">
        <f t="shared" ref="AV1731:AV1794" si="1000">IF(AU1731="00631L",1,0)</f>
        <v>1</v>
      </c>
      <c r="AW1731" s="74" t="str">
        <f t="shared" si="990"/>
        <v>00631L</v>
      </c>
      <c r="AX1731" s="20">
        <f t="shared" si="991"/>
        <v>1</v>
      </c>
      <c r="AY1731" s="20">
        <f t="shared" ref="AY1731:AY1794" si="1001">IF(AP1731=1,0,1)</f>
        <v>0</v>
      </c>
      <c r="AZ1731" s="57">
        <v>43795</v>
      </c>
      <c r="BA1731" s="75">
        <v>20.99</v>
      </c>
      <c r="BB1731" s="90">
        <v>20.875</v>
      </c>
      <c r="BC1731" s="76">
        <f t="shared" si="972"/>
        <v>20.375833333333333</v>
      </c>
      <c r="BD1731" s="76">
        <f t="shared" si="973"/>
        <v>20.396916666666666</v>
      </c>
      <c r="BE1731" s="77">
        <f t="shared" si="979"/>
        <v>2.4497975542922618E-2</v>
      </c>
      <c r="BF1731" s="77">
        <f t="shared" si="970"/>
        <v>2.9077107242516192E-2</v>
      </c>
    </row>
    <row r="1732" spans="1:58" s="23" customFormat="1" ht="15.75" customHeight="1" x14ac:dyDescent="0.4">
      <c r="A1732" s="57">
        <v>43791</v>
      </c>
      <c r="B1732" s="112">
        <v>14.775</v>
      </c>
      <c r="C1732" s="112">
        <v>16.725000000000001</v>
      </c>
      <c r="D1732" s="112">
        <v>17.774999999999999</v>
      </c>
      <c r="E1732" s="112">
        <v>18.074999999999999</v>
      </c>
      <c r="F1732" s="112">
        <v>18.425000000000001</v>
      </c>
      <c r="G1732" s="112">
        <v>18.625</v>
      </c>
      <c r="H1732" s="113">
        <v>18.75</v>
      </c>
      <c r="I1732" s="90">
        <f t="shared" si="992"/>
        <v>15.082894736842105</v>
      </c>
      <c r="J1732" s="90">
        <f t="shared" si="993"/>
        <v>16.890789473684212</v>
      </c>
      <c r="K1732" s="114">
        <v>16</v>
      </c>
      <c r="L1732" s="115">
        <v>5.2631578947368418E-2</v>
      </c>
      <c r="M1732" s="90">
        <v>9.2200000000000006</v>
      </c>
      <c r="N1732" s="90">
        <v>12.34</v>
      </c>
      <c r="O1732" s="90">
        <v>15.4</v>
      </c>
      <c r="P1732" s="90">
        <v>17.53</v>
      </c>
      <c r="Q1732" s="90">
        <v>19.079999999999998</v>
      </c>
      <c r="R1732" s="63">
        <f t="shared" si="981"/>
        <v>11.369999999999997</v>
      </c>
      <c r="S1732" s="64">
        <f t="shared" si="980"/>
        <v>-6.0167555217060235E-2</v>
      </c>
      <c r="T1732" s="65">
        <f t="shared" si="974"/>
        <v>0.74716369529983795</v>
      </c>
      <c r="U1732" s="65">
        <f t="shared" si="974"/>
        <v>0.80129870129870129</v>
      </c>
      <c r="V1732" s="65">
        <f t="shared" si="982"/>
        <v>0.70393610952652585</v>
      </c>
      <c r="W1732" s="65">
        <f t="shared" si="983"/>
        <v>0.64675052410901468</v>
      </c>
      <c r="X1732" s="61">
        <f t="shared" si="994"/>
        <v>0.13197969543147214</v>
      </c>
      <c r="Y1732" s="66">
        <f t="shared" si="984"/>
        <v>3.7344398340249003E-2</v>
      </c>
      <c r="Z1732" s="61">
        <f t="shared" si="985"/>
        <v>0.11986390997121181</v>
      </c>
      <c r="AA1732" s="67">
        <f t="shared" si="986"/>
        <v>15.082894736842107</v>
      </c>
      <c r="AB1732" s="68">
        <f t="shared" si="987"/>
        <v>0.19732576985413294</v>
      </c>
      <c r="AC1732" s="69">
        <f t="shared" si="988"/>
        <v>0.22227672097585957</v>
      </c>
      <c r="AD1732" s="70">
        <f>_xlfn.PERCENTILE.EXC(AC1732:$AC$5675,0.5)</f>
        <v>8.7335325691006133E-2</v>
      </c>
      <c r="AE1732" s="70">
        <f>_xlfn.PERCENTILE.EXC($AC1732:AC$5675,0.35)</f>
        <v>5.0297752170635805E-2</v>
      </c>
      <c r="AF1732" s="71">
        <f t="shared" si="976"/>
        <v>4.5247458909774815E-2</v>
      </c>
      <c r="AG1732" s="70">
        <f t="shared" si="977"/>
        <v>-0.2059624089820791</v>
      </c>
      <c r="AH1732" s="70">
        <f t="shared" si="978"/>
        <v>-0.25751148881600772</v>
      </c>
      <c r="AI1732" s="61" t="str">
        <f t="shared" si="966"/>
        <v>Short VOL</v>
      </c>
      <c r="AJ1732" s="68" t="str">
        <f t="shared" si="967"/>
        <v>Short VOL</v>
      </c>
      <c r="AK1732" s="72" t="str">
        <f t="shared" si="968"/>
        <v>00631L</v>
      </c>
      <c r="AL1732" s="73">
        <f t="shared" si="995"/>
        <v>1</v>
      </c>
      <c r="AM1732" s="72" t="str">
        <f t="shared" si="971"/>
        <v>00631L</v>
      </c>
      <c r="AN1732" s="73">
        <f t="shared" si="996"/>
        <v>1</v>
      </c>
      <c r="AO1732" s="74" t="str">
        <f t="shared" ref="AO1732:AO1795" si="1002">IF(AC1732&gt;AF1732,"00631L",IF(AC1732&lt;AH1732,"00631L",IF(AC1732&lt;AG1732,AO1733,"00635U")))</f>
        <v>00631L</v>
      </c>
      <c r="AP1732" s="20">
        <f t="shared" si="997"/>
        <v>1</v>
      </c>
      <c r="AQ1732" s="74" t="str">
        <f t="shared" si="975"/>
        <v>00631L</v>
      </c>
      <c r="AR1732" s="20">
        <f t="shared" si="998"/>
        <v>1</v>
      </c>
      <c r="AS1732" s="74" t="str">
        <f t="shared" si="969"/>
        <v>00631L</v>
      </c>
      <c r="AT1732" s="20">
        <f t="shared" si="999"/>
        <v>1</v>
      </c>
      <c r="AU1732" s="74" t="str">
        <f t="shared" si="989"/>
        <v>00631L</v>
      </c>
      <c r="AV1732" s="20">
        <f t="shared" si="1000"/>
        <v>1</v>
      </c>
      <c r="AW1732" s="74" t="str">
        <f t="shared" si="990"/>
        <v>00631L</v>
      </c>
      <c r="AX1732" s="20">
        <f t="shared" si="991"/>
        <v>1</v>
      </c>
      <c r="AY1732" s="20">
        <f t="shared" si="1001"/>
        <v>0</v>
      </c>
      <c r="AZ1732" s="57">
        <v>43794</v>
      </c>
      <c r="BA1732" s="75">
        <v>20.92</v>
      </c>
      <c r="BB1732" s="90">
        <v>20.75</v>
      </c>
      <c r="BC1732" s="76">
        <f t="shared" si="972"/>
        <v>20.357291666666665</v>
      </c>
      <c r="BD1732" s="76">
        <f t="shared" si="973"/>
        <v>20.376583333333329</v>
      </c>
      <c r="BE1732" s="77">
        <f t="shared" si="979"/>
        <v>1.9290794657933871E-2</v>
      </c>
      <c r="BF1732" s="77">
        <f t="shared" si="970"/>
        <v>2.6668684233127377E-2</v>
      </c>
    </row>
    <row r="1733" spans="1:58" s="23" customFormat="1" ht="15.75" customHeight="1" x14ac:dyDescent="0.4">
      <c r="A1733" s="57">
        <v>43790</v>
      </c>
      <c r="B1733" s="112">
        <v>15.324999999999999</v>
      </c>
      <c r="C1733" s="112">
        <v>17.024999999999999</v>
      </c>
      <c r="D1733" s="112">
        <v>17.975000000000001</v>
      </c>
      <c r="E1733" s="112">
        <v>18.274999999999999</v>
      </c>
      <c r="F1733" s="112">
        <v>18.625</v>
      </c>
      <c r="G1733" s="112">
        <v>18.774999999999999</v>
      </c>
      <c r="H1733" s="113">
        <v>18.875</v>
      </c>
      <c r="I1733" s="90">
        <f t="shared" si="992"/>
        <v>15.503947368421052</v>
      </c>
      <c r="J1733" s="90">
        <f t="shared" si="993"/>
        <v>17.125</v>
      </c>
      <c r="K1733" s="114">
        <v>17</v>
      </c>
      <c r="L1733" s="115">
        <v>5.2631578947368418E-2</v>
      </c>
      <c r="M1733" s="90">
        <v>10.56</v>
      </c>
      <c r="N1733" s="90">
        <v>13.13</v>
      </c>
      <c r="O1733" s="90">
        <v>15.82</v>
      </c>
      <c r="P1733" s="90">
        <v>17.84</v>
      </c>
      <c r="Q1733" s="90">
        <v>19.27</v>
      </c>
      <c r="R1733" s="63">
        <f t="shared" si="981"/>
        <v>9.9699999999999953</v>
      </c>
      <c r="S1733" s="64">
        <f t="shared" si="980"/>
        <v>2.7386541471048628E-2</v>
      </c>
      <c r="T1733" s="65">
        <f t="shared" si="974"/>
        <v>0.80426504188880421</v>
      </c>
      <c r="U1733" s="65">
        <f t="shared" si="974"/>
        <v>0.82996207332490524</v>
      </c>
      <c r="V1733" s="65">
        <f t="shared" si="982"/>
        <v>0.73598654708520184</v>
      </c>
      <c r="W1733" s="65">
        <f t="shared" si="983"/>
        <v>0.6813700051894136</v>
      </c>
      <c r="X1733" s="61">
        <f t="shared" si="994"/>
        <v>0.11092985318107663</v>
      </c>
      <c r="Y1733" s="66">
        <f t="shared" si="984"/>
        <v>3.2831737346101314E-2</v>
      </c>
      <c r="Z1733" s="61">
        <f t="shared" si="985"/>
        <v>0.10455741322243915</v>
      </c>
      <c r="AA1733" s="67">
        <f t="shared" si="986"/>
        <v>15.503947368421052</v>
      </c>
      <c r="AB1733" s="68">
        <f t="shared" si="987"/>
        <v>0.16717440974866704</v>
      </c>
      <c r="AC1733" s="69">
        <f t="shared" si="988"/>
        <v>0.18080330300236488</v>
      </c>
      <c r="AD1733" s="70">
        <f>_xlfn.PERCENTILE.EXC(AC1733:$AC$5675,0.5)</f>
        <v>8.7319148936170196E-2</v>
      </c>
      <c r="AE1733" s="70">
        <f>_xlfn.PERCENTILE.EXC($AC1733:AC$5675,0.35)</f>
        <v>5.0246653970831584E-2</v>
      </c>
      <c r="AF1733" s="71">
        <f t="shared" si="976"/>
        <v>4.5247458909774815E-2</v>
      </c>
      <c r="AG1733" s="70">
        <f t="shared" si="977"/>
        <v>-0.2059624089820791</v>
      </c>
      <c r="AH1733" s="70">
        <f t="shared" si="978"/>
        <v>-0.25751148881600772</v>
      </c>
      <c r="AI1733" s="61" t="str">
        <f t="shared" ref="AI1733:AI1796" si="1003">IF(AC1733&gt;AD1733,"Short VOL","Safety")</f>
        <v>Short VOL</v>
      </c>
      <c r="AJ1733" s="68" t="str">
        <f t="shared" ref="AJ1733:AJ1796" si="1004">IF(AC1733&gt;AF1733,"Short VOL","Safety")</f>
        <v>Short VOL</v>
      </c>
      <c r="AK1733" s="72" t="str">
        <f t="shared" ref="AK1733:AK1796" si="1005">IF(AO1733 = "00631L","00631L",IF(AS1733 = "00631L","00631L","00635U"))</f>
        <v>00631L</v>
      </c>
      <c r="AL1733" s="73">
        <f t="shared" si="995"/>
        <v>1</v>
      </c>
      <c r="AM1733" s="72" t="str">
        <f t="shared" si="971"/>
        <v>00631L</v>
      </c>
      <c r="AN1733" s="73">
        <f t="shared" si="996"/>
        <v>1</v>
      </c>
      <c r="AO1733" s="74" t="str">
        <f t="shared" si="1002"/>
        <v>00631L</v>
      </c>
      <c r="AP1733" s="20">
        <f t="shared" si="997"/>
        <v>1</v>
      </c>
      <c r="AQ1733" s="74" t="str">
        <f t="shared" si="975"/>
        <v>00631L</v>
      </c>
      <c r="AR1733" s="20">
        <f t="shared" si="998"/>
        <v>1</v>
      </c>
      <c r="AS1733" s="74" t="str">
        <f t="shared" ref="AS1733:AS1796" si="1006">IF(BA1733&gt;BD1733,IF(BF1733&lt;0.2,"00631L","00635U"),"00635U")</f>
        <v>00631L</v>
      </c>
      <c r="AT1733" s="20">
        <f t="shared" si="999"/>
        <v>1</v>
      </c>
      <c r="AU1733" s="74" t="str">
        <f t="shared" si="989"/>
        <v>00631L</v>
      </c>
      <c r="AV1733" s="20">
        <f t="shared" si="1000"/>
        <v>1</v>
      </c>
      <c r="AW1733" s="74" t="str">
        <f t="shared" si="990"/>
        <v>00631L</v>
      </c>
      <c r="AX1733" s="20">
        <f t="shared" si="991"/>
        <v>1</v>
      </c>
      <c r="AY1733" s="20">
        <f t="shared" si="1001"/>
        <v>0</v>
      </c>
      <c r="AZ1733" s="57">
        <v>43791</v>
      </c>
      <c r="BA1733" s="75">
        <v>20.81</v>
      </c>
      <c r="BB1733" s="90">
        <v>20.537500000000001</v>
      </c>
      <c r="BC1733" s="76">
        <f t="shared" si="972"/>
        <v>20.343541666666663</v>
      </c>
      <c r="BD1733" s="76">
        <f t="shared" si="973"/>
        <v>20.358291666666666</v>
      </c>
      <c r="BE1733" s="77">
        <f t="shared" si="979"/>
        <v>9.5341478151340329E-3</v>
      </c>
      <c r="BF1733" s="77">
        <f t="shared" ref="BF1733:BF1796" si="1007">(BA1733-BD1733)/BD1733</f>
        <v>2.218792916072276E-2</v>
      </c>
    </row>
    <row r="1734" spans="1:58" s="23" customFormat="1" ht="15.75" customHeight="1" x14ac:dyDescent="0.4">
      <c r="A1734" s="57">
        <v>43789</v>
      </c>
      <c r="B1734" s="112">
        <v>15.175000000000001</v>
      </c>
      <c r="C1734" s="112">
        <v>16.824999999999999</v>
      </c>
      <c r="D1734" s="112">
        <v>17.774999999999999</v>
      </c>
      <c r="E1734" s="112">
        <v>18.074999999999999</v>
      </c>
      <c r="F1734" s="112">
        <v>18.425000000000001</v>
      </c>
      <c r="G1734" s="112">
        <v>18.574999999999999</v>
      </c>
      <c r="H1734" s="113">
        <v>18.675000000000001</v>
      </c>
      <c r="I1734" s="90">
        <f t="shared" si="992"/>
        <v>15.261842105263158</v>
      </c>
      <c r="J1734" s="90">
        <f t="shared" si="993"/>
        <v>16.875</v>
      </c>
      <c r="K1734" s="114">
        <v>18</v>
      </c>
      <c r="L1734" s="115">
        <v>5.2631578947368418E-2</v>
      </c>
      <c r="M1734" s="90">
        <v>10.199999999999999</v>
      </c>
      <c r="N1734" s="90">
        <v>12.78</v>
      </c>
      <c r="O1734" s="90">
        <v>15.64</v>
      </c>
      <c r="P1734" s="90">
        <v>17.600000000000001</v>
      </c>
      <c r="Q1734" s="90">
        <v>19.09</v>
      </c>
      <c r="R1734" s="63">
        <f t="shared" si="981"/>
        <v>10.260000000000005</v>
      </c>
      <c r="S1734" s="64">
        <f t="shared" si="980"/>
        <v>-6.2208398133748117E-3</v>
      </c>
      <c r="T1734" s="65">
        <f t="shared" si="974"/>
        <v>0.7981220657276995</v>
      </c>
      <c r="U1734" s="65">
        <f t="shared" si="974"/>
        <v>0.81713554987212267</v>
      </c>
      <c r="V1734" s="65">
        <f t="shared" si="982"/>
        <v>0.72613636363636358</v>
      </c>
      <c r="W1734" s="65">
        <f t="shared" si="983"/>
        <v>0.66946045049764269</v>
      </c>
      <c r="X1734" s="61">
        <f t="shared" si="994"/>
        <v>0.10873146622734751</v>
      </c>
      <c r="Y1734" s="66">
        <f t="shared" si="984"/>
        <v>3.319502074688805E-2</v>
      </c>
      <c r="Z1734" s="61">
        <f t="shared" si="985"/>
        <v>0.10569876713509785</v>
      </c>
      <c r="AA1734" s="67">
        <f t="shared" si="986"/>
        <v>15.26184210526316</v>
      </c>
      <c r="AB1734" s="68">
        <f t="shared" si="987"/>
        <v>0.18740219092331781</v>
      </c>
      <c r="AC1734" s="69">
        <f t="shared" si="988"/>
        <v>0.19419734782966827</v>
      </c>
      <c r="AD1734" s="70">
        <f>_xlfn.PERCENTILE.EXC(AC1734:$AC$5675,0.5)</f>
        <v>8.7313045753135338E-2</v>
      </c>
      <c r="AE1734" s="70">
        <f>_xlfn.PERCENTILE.EXC($AC1734:AC$5675,0.35)</f>
        <v>5.0195555771027398E-2</v>
      </c>
      <c r="AF1734" s="71">
        <f t="shared" si="976"/>
        <v>4.5247458909774815E-2</v>
      </c>
      <c r="AG1734" s="70">
        <f t="shared" si="977"/>
        <v>-0.2059624089820791</v>
      </c>
      <c r="AH1734" s="70">
        <f t="shared" si="978"/>
        <v>-0.25751148881600772</v>
      </c>
      <c r="AI1734" s="61" t="str">
        <f t="shared" si="1003"/>
        <v>Short VOL</v>
      </c>
      <c r="AJ1734" s="68" t="str">
        <f t="shared" si="1004"/>
        <v>Short VOL</v>
      </c>
      <c r="AK1734" s="72" t="str">
        <f t="shared" si="1005"/>
        <v>00631L</v>
      </c>
      <c r="AL1734" s="73">
        <f t="shared" si="995"/>
        <v>1</v>
      </c>
      <c r="AM1734" s="72" t="str">
        <f t="shared" ref="AM1734:AM1797" si="1008">IF(AO1734&lt;&gt;AQ1734,AM1735,AO1734)</f>
        <v>00631L</v>
      </c>
      <c r="AN1734" s="73">
        <f t="shared" si="996"/>
        <v>1</v>
      </c>
      <c r="AO1734" s="74" t="str">
        <f t="shared" si="1002"/>
        <v>00631L</v>
      </c>
      <c r="AP1734" s="20">
        <f t="shared" si="997"/>
        <v>1</v>
      </c>
      <c r="AQ1734" s="74" t="str">
        <f t="shared" si="975"/>
        <v>00635U</v>
      </c>
      <c r="AR1734" s="20">
        <f t="shared" si="998"/>
        <v>0</v>
      </c>
      <c r="AS1734" s="74" t="str">
        <f t="shared" si="1006"/>
        <v>00631L</v>
      </c>
      <c r="AT1734" s="20">
        <f t="shared" si="999"/>
        <v>1</v>
      </c>
      <c r="AU1734" s="74" t="str">
        <f t="shared" si="989"/>
        <v>00631L</v>
      </c>
      <c r="AV1734" s="20">
        <f t="shared" si="1000"/>
        <v>1</v>
      </c>
      <c r="AW1734" s="74" t="str">
        <f t="shared" si="990"/>
        <v>00631L</v>
      </c>
      <c r="AX1734" s="20">
        <f t="shared" si="991"/>
        <v>1</v>
      </c>
      <c r="AY1734" s="20">
        <f t="shared" si="1001"/>
        <v>0</v>
      </c>
      <c r="AZ1734" s="57">
        <v>43790</v>
      </c>
      <c r="BA1734" s="75">
        <v>20.64</v>
      </c>
      <c r="BB1734" s="90">
        <v>20.3</v>
      </c>
      <c r="BC1734" s="76">
        <f t="shared" ref="BC1734:BC1797" si="1009">AVERAGE(BB1734:BB1793)</f>
        <v>20.33208333333333</v>
      </c>
      <c r="BD1734" s="76">
        <f t="shared" ref="BD1734:BD1797" si="1010">AVERAGE(BA1734,BB1734:BB1792)</f>
        <v>20.345249999999997</v>
      </c>
      <c r="BE1734" s="77">
        <f t="shared" si="979"/>
        <v>-1.5779658585566667E-3</v>
      </c>
      <c r="BF1734" s="77">
        <f t="shared" si="1007"/>
        <v>1.4487411066465348E-2</v>
      </c>
    </row>
    <row r="1735" spans="1:58" s="23" customFormat="1" ht="15.75" customHeight="1" x14ac:dyDescent="0.4">
      <c r="A1735" s="57">
        <v>43788</v>
      </c>
      <c r="B1735" s="112">
        <v>13.074999999999999</v>
      </c>
      <c r="C1735" s="112">
        <v>15.225</v>
      </c>
      <c r="D1735" s="112">
        <v>16.574999999999999</v>
      </c>
      <c r="E1735" s="112">
        <v>17.524999999999999</v>
      </c>
      <c r="F1735" s="112">
        <v>17.875</v>
      </c>
      <c r="G1735" s="112">
        <v>18.225000000000001</v>
      </c>
      <c r="H1735" s="113">
        <v>18.375</v>
      </c>
      <c r="I1735" s="90">
        <f t="shared" si="992"/>
        <v>15.225</v>
      </c>
      <c r="J1735" s="90">
        <f t="shared" si="993"/>
        <v>16.574999999999999</v>
      </c>
      <c r="K1735" s="114">
        <v>0</v>
      </c>
      <c r="L1735" s="115">
        <v>0.04</v>
      </c>
      <c r="M1735" s="90">
        <v>10.25</v>
      </c>
      <c r="N1735" s="90">
        <v>12.86</v>
      </c>
      <c r="O1735" s="90">
        <v>15.5</v>
      </c>
      <c r="P1735" s="90">
        <v>17.399999999999999</v>
      </c>
      <c r="Q1735" s="90">
        <v>18.87</v>
      </c>
      <c r="R1735" s="63">
        <f t="shared" si="981"/>
        <v>9.7899999999999991</v>
      </c>
      <c r="S1735" s="64">
        <f t="shared" si="980"/>
        <v>3.2102728731942101E-2</v>
      </c>
      <c r="T1735" s="65">
        <f t="shared" si="974"/>
        <v>0.79704510108864701</v>
      </c>
      <c r="U1735" s="65">
        <f t="shared" si="974"/>
        <v>0.82967741935483863</v>
      </c>
      <c r="V1735" s="65">
        <f t="shared" si="982"/>
        <v>0.73908045977011494</v>
      </c>
      <c r="W1735" s="65">
        <f t="shared" si="983"/>
        <v>0.6815050344462108</v>
      </c>
      <c r="X1735" s="61">
        <f t="shared" si="994"/>
        <v>0.16443594646271514</v>
      </c>
      <c r="Y1735" s="66">
        <f t="shared" si="984"/>
        <v>4.8502139800285393E-2</v>
      </c>
      <c r="Z1735" s="61">
        <f t="shared" si="985"/>
        <v>8.8669950738916231E-2</v>
      </c>
      <c r="AA1735" s="67">
        <f t="shared" si="986"/>
        <v>15.225</v>
      </c>
      <c r="AB1735" s="68">
        <f t="shared" si="987"/>
        <v>1.6718506998444779E-2</v>
      </c>
      <c r="AC1735" s="69">
        <f t="shared" si="988"/>
        <v>0.18390357698289272</v>
      </c>
      <c r="AD1735" s="70">
        <f>_xlfn.PERCENTILE.EXC(AC1735:$AC$5675,0.5)</f>
        <v>8.7306942570100493E-2</v>
      </c>
      <c r="AE1735" s="70">
        <f>_xlfn.PERCENTILE.EXC($AC1735:AC$5675,0.35)</f>
        <v>5.0118999969454778E-2</v>
      </c>
      <c r="AF1735" s="71">
        <f t="shared" si="976"/>
        <v>4.5247458909774815E-2</v>
      </c>
      <c r="AG1735" s="70">
        <f t="shared" si="977"/>
        <v>-0.2059624089820791</v>
      </c>
      <c r="AH1735" s="70">
        <f t="shared" si="978"/>
        <v>-0.25751148881600772</v>
      </c>
      <c r="AI1735" s="61" t="str">
        <f t="shared" si="1003"/>
        <v>Short VOL</v>
      </c>
      <c r="AJ1735" s="68" t="str">
        <f t="shared" si="1004"/>
        <v>Short VOL</v>
      </c>
      <c r="AK1735" s="72" t="str">
        <f t="shared" si="1005"/>
        <v>00631L</v>
      </c>
      <c r="AL1735" s="73">
        <f t="shared" si="995"/>
        <v>1</v>
      </c>
      <c r="AM1735" s="72" t="str">
        <f t="shared" si="1008"/>
        <v>00631L</v>
      </c>
      <c r="AN1735" s="73">
        <f t="shared" si="996"/>
        <v>1</v>
      </c>
      <c r="AO1735" s="74" t="str">
        <f t="shared" si="1002"/>
        <v>00631L</v>
      </c>
      <c r="AP1735" s="20">
        <f t="shared" si="997"/>
        <v>1</v>
      </c>
      <c r="AQ1735" s="74" t="str">
        <f t="shared" si="975"/>
        <v>00631L</v>
      </c>
      <c r="AR1735" s="20">
        <f t="shared" si="998"/>
        <v>1</v>
      </c>
      <c r="AS1735" s="74" t="str">
        <f t="shared" si="1006"/>
        <v>00631L</v>
      </c>
      <c r="AT1735" s="20">
        <f t="shared" si="999"/>
        <v>1</v>
      </c>
      <c r="AU1735" s="74" t="str">
        <f t="shared" si="989"/>
        <v>00631L</v>
      </c>
      <c r="AV1735" s="20">
        <f t="shared" si="1000"/>
        <v>1</v>
      </c>
      <c r="AW1735" s="74" t="str">
        <f t="shared" si="990"/>
        <v>00631L</v>
      </c>
      <c r="AX1735" s="20">
        <f t="shared" si="991"/>
        <v>1</v>
      </c>
      <c r="AY1735" s="20">
        <f t="shared" si="1001"/>
        <v>0</v>
      </c>
      <c r="AZ1735" s="57">
        <v>43789</v>
      </c>
      <c r="BA1735" s="75">
        <v>20.36</v>
      </c>
      <c r="BB1735" s="90">
        <v>20.475000000000001</v>
      </c>
      <c r="BC1735" s="76">
        <f t="shared" si="1009"/>
        <v>20.323124999999997</v>
      </c>
      <c r="BD1735" s="76">
        <f t="shared" si="1010"/>
        <v>20.333083333333331</v>
      </c>
      <c r="BE1735" s="77">
        <f t="shared" si="979"/>
        <v>7.473014115693526E-3</v>
      </c>
      <c r="BF1735" s="77">
        <f t="shared" si="1007"/>
        <v>1.3237867678701858E-3</v>
      </c>
    </row>
    <row r="1736" spans="1:58" s="23" customFormat="1" ht="15.75" customHeight="1" x14ac:dyDescent="0.4">
      <c r="A1736" s="57">
        <v>43787</v>
      </c>
      <c r="B1736" s="112">
        <v>12.675000000000001</v>
      </c>
      <c r="C1736" s="112">
        <v>15.025</v>
      </c>
      <c r="D1736" s="112">
        <v>16.475000000000001</v>
      </c>
      <c r="E1736" s="112">
        <v>17.425000000000001</v>
      </c>
      <c r="F1736" s="112">
        <v>17.725000000000001</v>
      </c>
      <c r="G1736" s="112">
        <v>18.074999999999999</v>
      </c>
      <c r="H1736" s="113">
        <v>18.225000000000001</v>
      </c>
      <c r="I1736" s="90">
        <f t="shared" si="992"/>
        <v>14.931000000000001</v>
      </c>
      <c r="J1736" s="90">
        <f t="shared" si="993"/>
        <v>16.417000000000002</v>
      </c>
      <c r="K1736" s="114">
        <v>1</v>
      </c>
      <c r="L1736" s="115">
        <v>0.04</v>
      </c>
      <c r="M1736" s="90">
        <v>10.18</v>
      </c>
      <c r="N1736" s="90">
        <v>12.46</v>
      </c>
      <c r="O1736" s="90">
        <v>15.17</v>
      </c>
      <c r="P1736" s="90">
        <v>17.16</v>
      </c>
      <c r="Q1736" s="90">
        <v>18.73</v>
      </c>
      <c r="R1736" s="63">
        <f t="shared" si="981"/>
        <v>9.6899999999999977</v>
      </c>
      <c r="S1736" s="64">
        <f t="shared" si="980"/>
        <v>3.4024896265560177E-2</v>
      </c>
      <c r="T1736" s="65">
        <f t="shared" si="974"/>
        <v>0.81701444622792929</v>
      </c>
      <c r="U1736" s="65">
        <f t="shared" si="974"/>
        <v>0.8213579433091629</v>
      </c>
      <c r="V1736" s="65">
        <f t="shared" si="982"/>
        <v>0.72610722610722611</v>
      </c>
      <c r="W1736" s="65">
        <f t="shared" si="983"/>
        <v>0.66524292578750666</v>
      </c>
      <c r="X1736" s="61">
        <f t="shared" si="994"/>
        <v>0.18540433925049307</v>
      </c>
      <c r="Y1736" s="66">
        <f t="shared" si="984"/>
        <v>4.5911047345767612E-2</v>
      </c>
      <c r="Z1736" s="61">
        <f t="shared" si="985"/>
        <v>9.9524479271314747E-2</v>
      </c>
      <c r="AA1736" s="67">
        <f t="shared" si="986"/>
        <v>14.930999999999999</v>
      </c>
      <c r="AB1736" s="68">
        <f t="shared" si="987"/>
        <v>1.7255216693418927E-2</v>
      </c>
      <c r="AC1736" s="69">
        <f t="shared" si="988"/>
        <v>0.19831460674157289</v>
      </c>
      <c r="AD1736" s="70">
        <f>_xlfn.PERCENTILE.EXC(AC1736:$AC$5675,0.5)</f>
        <v>8.7237542081510397E-2</v>
      </c>
      <c r="AE1736" s="70">
        <f>_xlfn.PERCENTILE.EXC($AC1736:AC$5675,0.35)</f>
        <v>5.0038201234254141E-2</v>
      </c>
      <c r="AF1736" s="71">
        <f t="shared" si="976"/>
        <v>4.5247458909774815E-2</v>
      </c>
      <c r="AG1736" s="70">
        <f t="shared" si="977"/>
        <v>-0.2059624089820791</v>
      </c>
      <c r="AH1736" s="70">
        <f t="shared" si="978"/>
        <v>-0.25751148881600772</v>
      </c>
      <c r="AI1736" s="61" t="str">
        <f t="shared" si="1003"/>
        <v>Short VOL</v>
      </c>
      <c r="AJ1736" s="68" t="str">
        <f t="shared" si="1004"/>
        <v>Short VOL</v>
      </c>
      <c r="AK1736" s="72" t="str">
        <f t="shared" si="1005"/>
        <v>00631L</v>
      </c>
      <c r="AL1736" s="73">
        <f t="shared" si="995"/>
        <v>1</v>
      </c>
      <c r="AM1736" s="72" t="str">
        <f t="shared" si="1008"/>
        <v>00631L</v>
      </c>
      <c r="AN1736" s="73">
        <f t="shared" si="996"/>
        <v>1</v>
      </c>
      <c r="AO1736" s="74" t="str">
        <f t="shared" si="1002"/>
        <v>00631L</v>
      </c>
      <c r="AP1736" s="20">
        <f t="shared" si="997"/>
        <v>1</v>
      </c>
      <c r="AQ1736" s="74" t="str">
        <f t="shared" si="975"/>
        <v>00631L</v>
      </c>
      <c r="AR1736" s="20">
        <f t="shared" si="998"/>
        <v>1</v>
      </c>
      <c r="AS1736" s="74" t="str">
        <f t="shared" si="1006"/>
        <v>00631L</v>
      </c>
      <c r="AT1736" s="20">
        <f t="shared" si="999"/>
        <v>1</v>
      </c>
      <c r="AU1736" s="74" t="str">
        <f t="shared" si="989"/>
        <v>00631L</v>
      </c>
      <c r="AV1736" s="20">
        <f t="shared" si="1000"/>
        <v>1</v>
      </c>
      <c r="AW1736" s="74" t="str">
        <f t="shared" si="990"/>
        <v>00631L</v>
      </c>
      <c r="AX1736" s="20">
        <f t="shared" si="991"/>
        <v>1</v>
      </c>
      <c r="AY1736" s="20">
        <f t="shared" si="1001"/>
        <v>0</v>
      </c>
      <c r="AZ1736" s="57">
        <v>43788</v>
      </c>
      <c r="BA1736" s="75">
        <v>20.46</v>
      </c>
      <c r="BB1736" s="90">
        <v>20.462499999999999</v>
      </c>
      <c r="BC1736" s="76">
        <f t="shared" si="1009"/>
        <v>20.305624999999996</v>
      </c>
      <c r="BD1736" s="76">
        <f t="shared" si="1010"/>
        <v>20.322874999999996</v>
      </c>
      <c r="BE1736" s="77">
        <f t="shared" si="979"/>
        <v>7.7256917726001052E-3</v>
      </c>
      <c r="BF1736" s="77">
        <f t="shared" si="1007"/>
        <v>6.7473229058390913E-3</v>
      </c>
    </row>
    <row r="1737" spans="1:58" s="23" customFormat="1" ht="15.75" customHeight="1" x14ac:dyDescent="0.4">
      <c r="A1737" s="57">
        <v>43784</v>
      </c>
      <c r="B1737" s="112">
        <v>12.975</v>
      </c>
      <c r="C1737" s="112">
        <v>15.125</v>
      </c>
      <c r="D1737" s="112">
        <v>16.574999999999999</v>
      </c>
      <c r="E1737" s="112">
        <v>17.524999999999999</v>
      </c>
      <c r="F1737" s="112">
        <v>17.824999999999999</v>
      </c>
      <c r="G1737" s="112">
        <v>18.125</v>
      </c>
      <c r="H1737" s="113">
        <v>18.25</v>
      </c>
      <c r="I1737" s="90">
        <f t="shared" si="992"/>
        <v>14.952999999999999</v>
      </c>
      <c r="J1737" s="90">
        <f t="shared" si="993"/>
        <v>16.459</v>
      </c>
      <c r="K1737" s="114">
        <v>2</v>
      </c>
      <c r="L1737" s="115">
        <v>0.04</v>
      </c>
      <c r="M1737" s="90">
        <v>9.67</v>
      </c>
      <c r="N1737" s="90">
        <v>12.05</v>
      </c>
      <c r="O1737" s="90">
        <v>14.99</v>
      </c>
      <c r="P1737" s="90">
        <v>17.100000000000001</v>
      </c>
      <c r="Q1737" s="90">
        <v>18.68</v>
      </c>
      <c r="R1737" s="63">
        <f t="shared" si="981"/>
        <v>10.370000000000005</v>
      </c>
      <c r="S1737" s="64">
        <f t="shared" si="980"/>
        <v>-7.662835249042145E-2</v>
      </c>
      <c r="T1737" s="65">
        <f t="shared" ref="T1737:U1800" si="1011">M1737/N1737</f>
        <v>0.80248962655601652</v>
      </c>
      <c r="U1737" s="65">
        <f t="shared" si="1011"/>
        <v>0.80386924616410949</v>
      </c>
      <c r="V1737" s="65">
        <f t="shared" si="982"/>
        <v>0.70467836257309935</v>
      </c>
      <c r="W1737" s="65">
        <f t="shared" si="983"/>
        <v>0.64507494646680952</v>
      </c>
      <c r="X1737" s="61">
        <f t="shared" si="994"/>
        <v>0.16570327552986516</v>
      </c>
      <c r="Y1737" s="66">
        <f t="shared" si="984"/>
        <v>4.1369472182596373E-2</v>
      </c>
      <c r="Z1737" s="61">
        <f t="shared" si="985"/>
        <v>0.1007155754698054</v>
      </c>
      <c r="AA1737" s="67">
        <f t="shared" si="986"/>
        <v>14.953000000000001</v>
      </c>
      <c r="AB1737" s="68">
        <f t="shared" si="987"/>
        <v>7.6763485477178331E-2</v>
      </c>
      <c r="AC1737" s="69">
        <f t="shared" si="988"/>
        <v>0.24091286307053944</v>
      </c>
      <c r="AD1737" s="70">
        <f>_xlfn.PERCENTILE.EXC(AC1737:$AC$5675,0.5)</f>
        <v>8.7168141592920301E-2</v>
      </c>
      <c r="AE1737" s="70">
        <f>_xlfn.PERCENTILE.EXC($AC1737:AC$5675,0.35)</f>
        <v>4.9957402499053512E-2</v>
      </c>
      <c r="AF1737" s="71">
        <f t="shared" si="976"/>
        <v>4.5247458909774815E-2</v>
      </c>
      <c r="AG1737" s="70">
        <f t="shared" si="977"/>
        <v>-0.2059624089820791</v>
      </c>
      <c r="AH1737" s="70">
        <f t="shared" si="978"/>
        <v>-0.25751148881600772</v>
      </c>
      <c r="AI1737" s="61" t="str">
        <f t="shared" si="1003"/>
        <v>Short VOL</v>
      </c>
      <c r="AJ1737" s="68" t="str">
        <f t="shared" si="1004"/>
        <v>Short VOL</v>
      </c>
      <c r="AK1737" s="72" t="str">
        <f t="shared" si="1005"/>
        <v>00631L</v>
      </c>
      <c r="AL1737" s="73">
        <f t="shared" si="995"/>
        <v>1</v>
      </c>
      <c r="AM1737" s="72" t="str">
        <f t="shared" si="1008"/>
        <v>00631L</v>
      </c>
      <c r="AN1737" s="73">
        <f t="shared" si="996"/>
        <v>1</v>
      </c>
      <c r="AO1737" s="74" t="str">
        <f t="shared" si="1002"/>
        <v>00631L</v>
      </c>
      <c r="AP1737" s="20">
        <f t="shared" si="997"/>
        <v>1</v>
      </c>
      <c r="AQ1737" s="74" t="str">
        <f t="shared" si="975"/>
        <v>00635U</v>
      </c>
      <c r="AR1737" s="20">
        <f t="shared" si="998"/>
        <v>0</v>
      </c>
      <c r="AS1737" s="74" t="str">
        <f t="shared" si="1006"/>
        <v>00631L</v>
      </c>
      <c r="AT1737" s="20">
        <f t="shared" si="999"/>
        <v>1</v>
      </c>
      <c r="AU1737" s="74" t="str">
        <f t="shared" si="989"/>
        <v>00631L</v>
      </c>
      <c r="AV1737" s="20">
        <f t="shared" si="1000"/>
        <v>1</v>
      </c>
      <c r="AW1737" s="74" t="str">
        <f t="shared" si="990"/>
        <v>00631L</v>
      </c>
      <c r="AX1737" s="20">
        <f t="shared" si="991"/>
        <v>1</v>
      </c>
      <c r="AY1737" s="20">
        <f t="shared" si="1001"/>
        <v>0</v>
      </c>
      <c r="AZ1737" s="57">
        <v>43787</v>
      </c>
      <c r="BA1737" s="75">
        <v>20.45</v>
      </c>
      <c r="BB1737" s="90">
        <v>20.137499999999999</v>
      </c>
      <c r="BC1737" s="76">
        <f t="shared" si="1009"/>
        <v>20.290833333333321</v>
      </c>
      <c r="BD1737" s="76">
        <f t="shared" si="1010"/>
        <v>20.305416666666659</v>
      </c>
      <c r="BE1737" s="77">
        <f t="shared" si="979"/>
        <v>-7.5567785124640123E-3</v>
      </c>
      <c r="BF1737" s="77">
        <f t="shared" si="1007"/>
        <v>7.1204317402995317E-3</v>
      </c>
    </row>
    <row r="1738" spans="1:58" s="23" customFormat="1" ht="15.75" customHeight="1" x14ac:dyDescent="0.4">
      <c r="A1738" s="57">
        <v>43783</v>
      </c>
      <c r="B1738" s="112">
        <v>13.725</v>
      </c>
      <c r="C1738" s="112">
        <v>15.625</v>
      </c>
      <c r="D1738" s="112">
        <v>16.975000000000001</v>
      </c>
      <c r="E1738" s="112">
        <v>17.774999999999999</v>
      </c>
      <c r="F1738" s="112">
        <v>17.975000000000001</v>
      </c>
      <c r="G1738" s="112">
        <v>18.324999999999999</v>
      </c>
      <c r="H1738" s="113">
        <v>18.425000000000001</v>
      </c>
      <c r="I1738" s="90">
        <f t="shared" si="992"/>
        <v>15.397</v>
      </c>
      <c r="J1738" s="90">
        <f t="shared" si="993"/>
        <v>16.813000000000002</v>
      </c>
      <c r="K1738" s="114">
        <v>3</v>
      </c>
      <c r="L1738" s="115">
        <v>0.04</v>
      </c>
      <c r="M1738" s="90">
        <v>11.23</v>
      </c>
      <c r="N1738" s="90">
        <v>13.05</v>
      </c>
      <c r="O1738" s="90">
        <v>15.6</v>
      </c>
      <c r="P1738" s="90">
        <v>17.48</v>
      </c>
      <c r="Q1738" s="90">
        <v>18.96</v>
      </c>
      <c r="R1738" s="63">
        <f t="shared" si="981"/>
        <v>8.7999999999999972</v>
      </c>
      <c r="S1738" s="64">
        <f t="shared" si="980"/>
        <v>3.846153846153901E-3</v>
      </c>
      <c r="T1738" s="65">
        <f t="shared" si="1011"/>
        <v>0.86053639846743291</v>
      </c>
      <c r="U1738" s="65">
        <f t="shared" si="1011"/>
        <v>0.83653846153846156</v>
      </c>
      <c r="V1738" s="65">
        <f t="shared" si="982"/>
        <v>0.74656750572082387</v>
      </c>
      <c r="W1738" s="65">
        <f t="shared" si="983"/>
        <v>0.68829113924050633</v>
      </c>
      <c r="X1738" s="61">
        <f t="shared" si="994"/>
        <v>0.13843351548269583</v>
      </c>
      <c r="Y1738" s="66">
        <f t="shared" si="984"/>
        <v>3.6568213783403782E-2</v>
      </c>
      <c r="Z1738" s="61">
        <f t="shared" si="985"/>
        <v>9.1965967396246157E-2</v>
      </c>
      <c r="AA1738" s="67">
        <f t="shared" si="986"/>
        <v>15.397</v>
      </c>
      <c r="AB1738" s="68">
        <f t="shared" si="987"/>
        <v>5.1724137931034399E-2</v>
      </c>
      <c r="AC1738" s="69">
        <f t="shared" si="988"/>
        <v>0.17984674329501912</v>
      </c>
      <c r="AD1738" s="70">
        <f>_xlfn.PERCENTILE.EXC(AC1738:$AC$5675,0.5)</f>
        <v>8.7093141091244802E-2</v>
      </c>
      <c r="AE1738" s="70">
        <f>_xlfn.PERCENTILE.EXC($AC1738:AC$5675,0.35)</f>
        <v>4.9897913891744201E-2</v>
      </c>
      <c r="AF1738" s="71">
        <f t="shared" si="976"/>
        <v>4.5247458909774815E-2</v>
      </c>
      <c r="AG1738" s="70">
        <f t="shared" si="977"/>
        <v>-0.2059624089820791</v>
      </c>
      <c r="AH1738" s="70">
        <f t="shared" si="978"/>
        <v>-0.25751148881600772</v>
      </c>
      <c r="AI1738" s="61" t="str">
        <f t="shared" si="1003"/>
        <v>Short VOL</v>
      </c>
      <c r="AJ1738" s="68" t="str">
        <f t="shared" si="1004"/>
        <v>Short VOL</v>
      </c>
      <c r="AK1738" s="72" t="str">
        <f t="shared" si="1005"/>
        <v>00631L</v>
      </c>
      <c r="AL1738" s="73">
        <f t="shared" si="995"/>
        <v>1</v>
      </c>
      <c r="AM1738" s="72" t="str">
        <f t="shared" si="1008"/>
        <v>00631L</v>
      </c>
      <c r="AN1738" s="73">
        <f t="shared" si="996"/>
        <v>1</v>
      </c>
      <c r="AO1738" s="74" t="str">
        <f t="shared" si="1002"/>
        <v>00631L</v>
      </c>
      <c r="AP1738" s="20">
        <f t="shared" si="997"/>
        <v>1</v>
      </c>
      <c r="AQ1738" s="74" t="str">
        <f t="shared" ref="AQ1738:AQ1801" si="1012">IF(BB1738&gt;BC1738,IF(BE1738&lt;0.2,"00631L","00635U"),"00635U")</f>
        <v>00635U</v>
      </c>
      <c r="AR1738" s="20">
        <f t="shared" si="998"/>
        <v>0</v>
      </c>
      <c r="AS1738" s="74" t="str">
        <f t="shared" si="1006"/>
        <v>00635U</v>
      </c>
      <c r="AT1738" s="20">
        <f t="shared" si="999"/>
        <v>0</v>
      </c>
      <c r="AU1738" s="74" t="str">
        <f t="shared" si="989"/>
        <v>00631L</v>
      </c>
      <c r="AV1738" s="20">
        <f t="shared" si="1000"/>
        <v>1</v>
      </c>
      <c r="AW1738" s="74" t="str">
        <f t="shared" si="990"/>
        <v>00631L</v>
      </c>
      <c r="AX1738" s="20">
        <f t="shared" si="991"/>
        <v>1</v>
      </c>
      <c r="AY1738" s="20">
        <f t="shared" si="1001"/>
        <v>0</v>
      </c>
      <c r="AZ1738" s="57">
        <v>43784</v>
      </c>
      <c r="BA1738" s="75">
        <v>20.29</v>
      </c>
      <c r="BB1738" s="90">
        <v>20.100000000000001</v>
      </c>
      <c r="BC1738" s="76">
        <f t="shared" si="1009"/>
        <v>20.28041666666666</v>
      </c>
      <c r="BD1738" s="76">
        <f t="shared" si="1010"/>
        <v>20.29337499999999</v>
      </c>
      <c r="BE1738" s="77">
        <f t="shared" si="979"/>
        <v>-8.8961025619949761E-3</v>
      </c>
      <c r="BF1738" s="77">
        <f t="shared" si="1007"/>
        <v>-1.6631043382341515E-4</v>
      </c>
    </row>
    <row r="1739" spans="1:58" s="23" customFormat="1" ht="15.75" customHeight="1" x14ac:dyDescent="0.4">
      <c r="A1739" s="57">
        <v>43782</v>
      </c>
      <c r="B1739" s="112">
        <v>13.975</v>
      </c>
      <c r="C1739" s="112">
        <v>15.824999999999999</v>
      </c>
      <c r="D1739" s="112">
        <v>17.175000000000001</v>
      </c>
      <c r="E1739" s="112">
        <v>17.925000000000001</v>
      </c>
      <c r="F1739" s="112">
        <v>18.125</v>
      </c>
      <c r="G1739" s="112">
        <v>18.425000000000001</v>
      </c>
      <c r="H1739" s="113">
        <v>18.524999999999999</v>
      </c>
      <c r="I1739" s="90">
        <f t="shared" si="992"/>
        <v>15.529</v>
      </c>
      <c r="J1739" s="90">
        <f t="shared" si="993"/>
        <v>16.959</v>
      </c>
      <c r="K1739" s="114">
        <v>4</v>
      </c>
      <c r="L1739" s="115">
        <v>0.04</v>
      </c>
      <c r="M1739" s="90">
        <v>10.97</v>
      </c>
      <c r="N1739" s="90">
        <v>13</v>
      </c>
      <c r="O1739" s="90">
        <v>15.62</v>
      </c>
      <c r="P1739" s="90">
        <v>17.48</v>
      </c>
      <c r="Q1739" s="90">
        <v>18.95</v>
      </c>
      <c r="R1739" s="63">
        <f t="shared" si="981"/>
        <v>9.1300000000000026</v>
      </c>
      <c r="S1739" s="64">
        <f t="shared" si="980"/>
        <v>2.5236593059936932E-2</v>
      </c>
      <c r="T1739" s="65">
        <f t="shared" si="1011"/>
        <v>0.84384615384615391</v>
      </c>
      <c r="U1739" s="65">
        <f t="shared" si="1011"/>
        <v>0.83226632522407173</v>
      </c>
      <c r="V1739" s="65">
        <f t="shared" si="982"/>
        <v>0.74370709382151023</v>
      </c>
      <c r="W1739" s="65">
        <f t="shared" si="983"/>
        <v>0.68601583113456466</v>
      </c>
      <c r="X1739" s="61">
        <f t="shared" si="994"/>
        <v>0.1323792486583184</v>
      </c>
      <c r="Y1739" s="66">
        <f t="shared" si="984"/>
        <v>3.3472803347280214E-2</v>
      </c>
      <c r="Z1739" s="61">
        <f t="shared" si="985"/>
        <v>9.2085775001609874E-2</v>
      </c>
      <c r="AA1739" s="67">
        <f t="shared" si="986"/>
        <v>15.529</v>
      </c>
      <c r="AB1739" s="68">
        <f t="shared" si="987"/>
        <v>7.4999999999999969E-2</v>
      </c>
      <c r="AC1739" s="69">
        <f t="shared" si="988"/>
        <v>0.19453846153846152</v>
      </c>
      <c r="AD1739" s="70">
        <f>_xlfn.PERCENTILE.EXC(AC1739:$AC$5675,0.5)</f>
        <v>8.7018140589569318E-2</v>
      </c>
      <c r="AE1739" s="70">
        <f>_xlfn.PERCENTILE.EXC($AC1739:AC$5675,0.35)</f>
        <v>4.9838425284434933E-2</v>
      </c>
      <c r="AF1739" s="71">
        <f t="shared" si="976"/>
        <v>4.5247458909774815E-2</v>
      </c>
      <c r="AG1739" s="70">
        <f t="shared" si="977"/>
        <v>-0.2059624089820791</v>
      </c>
      <c r="AH1739" s="70">
        <f t="shared" si="978"/>
        <v>-0.25751148881600772</v>
      </c>
      <c r="AI1739" s="61" t="str">
        <f t="shared" si="1003"/>
        <v>Short VOL</v>
      </c>
      <c r="AJ1739" s="68" t="str">
        <f t="shared" si="1004"/>
        <v>Short VOL</v>
      </c>
      <c r="AK1739" s="72" t="str">
        <f t="shared" si="1005"/>
        <v>00631L</v>
      </c>
      <c r="AL1739" s="73">
        <f t="shared" si="995"/>
        <v>1</v>
      </c>
      <c r="AM1739" s="72" t="str">
        <f t="shared" si="1008"/>
        <v>00631L</v>
      </c>
      <c r="AN1739" s="73">
        <f t="shared" si="996"/>
        <v>1</v>
      </c>
      <c r="AO1739" s="74" t="str">
        <f t="shared" si="1002"/>
        <v>00631L</v>
      </c>
      <c r="AP1739" s="20">
        <f t="shared" si="997"/>
        <v>1</v>
      </c>
      <c r="AQ1739" s="74" t="str">
        <f t="shared" si="1012"/>
        <v>00635U</v>
      </c>
      <c r="AR1739" s="20">
        <f t="shared" si="998"/>
        <v>0</v>
      </c>
      <c r="AS1739" s="74" t="str">
        <f t="shared" si="1006"/>
        <v>00635U</v>
      </c>
      <c r="AT1739" s="20">
        <f t="shared" si="999"/>
        <v>0</v>
      </c>
      <c r="AU1739" s="74" t="str">
        <f t="shared" si="989"/>
        <v>00631L</v>
      </c>
      <c r="AV1739" s="20">
        <f t="shared" si="1000"/>
        <v>1</v>
      </c>
      <c r="AW1739" s="74" t="str">
        <f t="shared" si="990"/>
        <v>00631L</v>
      </c>
      <c r="AX1739" s="20">
        <f t="shared" si="991"/>
        <v>1</v>
      </c>
      <c r="AY1739" s="20">
        <f t="shared" si="1001"/>
        <v>0</v>
      </c>
      <c r="AZ1739" s="57">
        <v>43783</v>
      </c>
      <c r="BA1739" s="75">
        <v>20.11</v>
      </c>
      <c r="BB1739" s="90">
        <v>19.962499999999999</v>
      </c>
      <c r="BC1739" s="76">
        <f t="shared" si="1009"/>
        <v>20.27270833333333</v>
      </c>
      <c r="BD1739" s="76">
        <f t="shared" si="1010"/>
        <v>20.280583333333325</v>
      </c>
      <c r="BE1739" s="77">
        <f t="shared" si="979"/>
        <v>-1.5301770648141417E-2</v>
      </c>
      <c r="BF1739" s="77">
        <f t="shared" si="1007"/>
        <v>-8.4111650305912986E-3</v>
      </c>
    </row>
    <row r="1740" spans="1:58" s="23" customFormat="1" ht="15.75" customHeight="1" x14ac:dyDescent="0.4">
      <c r="A1740" s="57">
        <v>43781</v>
      </c>
      <c r="B1740" s="112">
        <v>13.875</v>
      </c>
      <c r="C1740" s="112">
        <v>15.824999999999999</v>
      </c>
      <c r="D1740" s="112">
        <v>17.175000000000001</v>
      </c>
      <c r="E1740" s="112">
        <v>17.925000000000001</v>
      </c>
      <c r="F1740" s="112">
        <v>18.175000000000001</v>
      </c>
      <c r="G1740" s="112">
        <v>18.425000000000001</v>
      </c>
      <c r="H1740" s="113">
        <v>18.524999999999999</v>
      </c>
      <c r="I1740" s="90">
        <f t="shared" si="992"/>
        <v>15.434999999999999</v>
      </c>
      <c r="J1740" s="90">
        <f t="shared" si="993"/>
        <v>16.905000000000001</v>
      </c>
      <c r="K1740" s="114">
        <v>5</v>
      </c>
      <c r="L1740" s="115">
        <v>0.04</v>
      </c>
      <c r="M1740" s="90">
        <v>10.8</v>
      </c>
      <c r="N1740" s="90">
        <v>12.68</v>
      </c>
      <c r="O1740" s="90">
        <v>15.49</v>
      </c>
      <c r="P1740" s="90">
        <v>17.45</v>
      </c>
      <c r="Q1740" s="90">
        <v>18.989999999999998</v>
      </c>
      <c r="R1740" s="63">
        <f t="shared" si="981"/>
        <v>9.4599999999999973</v>
      </c>
      <c r="S1740" s="64">
        <f t="shared" si="980"/>
        <v>-7.8802206461779255E-4</v>
      </c>
      <c r="T1740" s="65">
        <f t="shared" si="1011"/>
        <v>0.8517350157728707</v>
      </c>
      <c r="U1740" s="65">
        <f t="shared" si="1011"/>
        <v>0.8185926404131697</v>
      </c>
      <c r="V1740" s="65">
        <f t="shared" si="982"/>
        <v>0.72664756446991408</v>
      </c>
      <c r="W1740" s="65">
        <f t="shared" si="983"/>
        <v>0.66771985255397581</v>
      </c>
      <c r="X1740" s="61">
        <f t="shared" si="994"/>
        <v>0.14054054054054049</v>
      </c>
      <c r="Y1740" s="66">
        <f t="shared" si="984"/>
        <v>3.3472803347280214E-2</v>
      </c>
      <c r="Z1740" s="61">
        <f t="shared" si="985"/>
        <v>9.5238095238095399E-2</v>
      </c>
      <c r="AA1740" s="67">
        <f t="shared" si="986"/>
        <v>15.435</v>
      </c>
      <c r="AB1740" s="68">
        <f t="shared" si="987"/>
        <v>9.4242902208201917E-2</v>
      </c>
      <c r="AC1740" s="69">
        <f t="shared" si="988"/>
        <v>0.21727129337539439</v>
      </c>
      <c r="AD1740" s="70">
        <f>_xlfn.PERCENTILE.EXC(AC1740:$AC$5675,0.5)</f>
        <v>8.698733116434984E-2</v>
      </c>
      <c r="AE1740" s="70">
        <f>_xlfn.PERCENTILE.EXC($AC1740:AC$5675,0.35)</f>
        <v>4.9786671779417827E-2</v>
      </c>
      <c r="AF1740" s="71">
        <f t="shared" si="976"/>
        <v>4.5247458909774815E-2</v>
      </c>
      <c r="AG1740" s="70">
        <f t="shared" si="977"/>
        <v>-0.2059624089820791</v>
      </c>
      <c r="AH1740" s="70">
        <f t="shared" si="978"/>
        <v>-0.25751148881600772</v>
      </c>
      <c r="AI1740" s="61" t="str">
        <f t="shared" si="1003"/>
        <v>Short VOL</v>
      </c>
      <c r="AJ1740" s="68" t="str">
        <f t="shared" si="1004"/>
        <v>Short VOL</v>
      </c>
      <c r="AK1740" s="72" t="str">
        <f t="shared" si="1005"/>
        <v>00631L</v>
      </c>
      <c r="AL1740" s="73">
        <f t="shared" si="995"/>
        <v>1</v>
      </c>
      <c r="AM1740" s="72" t="str">
        <f t="shared" si="1008"/>
        <v>00631L</v>
      </c>
      <c r="AN1740" s="73">
        <f t="shared" si="996"/>
        <v>1</v>
      </c>
      <c r="AO1740" s="74" t="str">
        <f t="shared" si="1002"/>
        <v>00631L</v>
      </c>
      <c r="AP1740" s="20">
        <f t="shared" si="997"/>
        <v>1</v>
      </c>
      <c r="AQ1740" s="74" t="str">
        <f t="shared" si="1012"/>
        <v>00635U</v>
      </c>
      <c r="AR1740" s="20">
        <f t="shared" si="998"/>
        <v>0</v>
      </c>
      <c r="AS1740" s="74" t="str">
        <f t="shared" si="1006"/>
        <v>00635U</v>
      </c>
      <c r="AT1740" s="20">
        <f t="shared" si="999"/>
        <v>0</v>
      </c>
      <c r="AU1740" s="74" t="str">
        <f t="shared" si="989"/>
        <v>00631L</v>
      </c>
      <c r="AV1740" s="20">
        <f t="shared" si="1000"/>
        <v>1</v>
      </c>
      <c r="AW1740" s="74" t="str">
        <f t="shared" si="990"/>
        <v>00631L</v>
      </c>
      <c r="AX1740" s="20">
        <f t="shared" si="991"/>
        <v>1</v>
      </c>
      <c r="AY1740" s="20">
        <f t="shared" si="1001"/>
        <v>0</v>
      </c>
      <c r="AZ1740" s="57">
        <v>43782</v>
      </c>
      <c r="BA1740" s="75">
        <v>20.02</v>
      </c>
      <c r="BB1740" s="90">
        <v>19.912500000000001</v>
      </c>
      <c r="BC1740" s="76">
        <f t="shared" si="1009"/>
        <v>20.266874999999992</v>
      </c>
      <c r="BD1740" s="76">
        <f t="shared" si="1010"/>
        <v>20.27366666666666</v>
      </c>
      <c r="BE1740" s="77">
        <f t="shared" si="979"/>
        <v>-1.7485428809325094E-2</v>
      </c>
      <c r="BF1740" s="77">
        <f t="shared" si="1007"/>
        <v>-1.2512125746041363E-2</v>
      </c>
    </row>
    <row r="1741" spans="1:58" s="23" customFormat="1" ht="15.75" customHeight="1" x14ac:dyDescent="0.4">
      <c r="A1741" s="57">
        <v>43780</v>
      </c>
      <c r="B1741" s="112">
        <v>14.074999999999999</v>
      </c>
      <c r="C1741" s="112">
        <v>15.824999999999999</v>
      </c>
      <c r="D1741" s="112">
        <v>17.125</v>
      </c>
      <c r="E1741" s="112">
        <v>17.875</v>
      </c>
      <c r="F1741" s="112">
        <v>18.074999999999999</v>
      </c>
      <c r="G1741" s="112">
        <v>18.375</v>
      </c>
      <c r="H1741" s="113">
        <v>18.475000000000001</v>
      </c>
      <c r="I1741" s="90">
        <f t="shared" si="992"/>
        <v>15.404999999999999</v>
      </c>
      <c r="J1741" s="90">
        <f t="shared" si="993"/>
        <v>16.812999999999999</v>
      </c>
      <c r="K1741" s="114">
        <v>6</v>
      </c>
      <c r="L1741" s="115">
        <v>0.04</v>
      </c>
      <c r="M1741" s="90">
        <v>10.69</v>
      </c>
      <c r="N1741" s="90">
        <v>12.69</v>
      </c>
      <c r="O1741" s="90">
        <v>15.6</v>
      </c>
      <c r="P1741" s="90">
        <v>17.54</v>
      </c>
      <c r="Q1741" s="90">
        <v>19.100000000000001</v>
      </c>
      <c r="R1741" s="63">
        <f t="shared" si="981"/>
        <v>9.7600000000000016</v>
      </c>
      <c r="S1741" s="64">
        <f t="shared" si="980"/>
        <v>5.1367025683512778E-2</v>
      </c>
      <c r="T1741" s="65">
        <f t="shared" si="1011"/>
        <v>0.84239558707643813</v>
      </c>
      <c r="U1741" s="65">
        <f t="shared" si="1011"/>
        <v>0.81346153846153846</v>
      </c>
      <c r="V1741" s="65">
        <f t="shared" si="982"/>
        <v>0.72348916761687576</v>
      </c>
      <c r="W1741" s="65">
        <f t="shared" si="983"/>
        <v>0.66439790575916224</v>
      </c>
      <c r="X1741" s="61">
        <f t="shared" si="994"/>
        <v>0.12433392539964476</v>
      </c>
      <c r="Y1741" s="66">
        <f t="shared" si="984"/>
        <v>3.3566433566433643E-2</v>
      </c>
      <c r="Z1741" s="61">
        <f t="shared" si="985"/>
        <v>9.1398896462187573E-2</v>
      </c>
      <c r="AA1741" s="67">
        <f t="shared" si="986"/>
        <v>15.404999999999999</v>
      </c>
      <c r="AB1741" s="68">
        <f t="shared" si="987"/>
        <v>0.10914105594956658</v>
      </c>
      <c r="AC1741" s="69">
        <f t="shared" si="988"/>
        <v>0.21394799054373523</v>
      </c>
      <c r="AD1741" s="70">
        <f>_xlfn.PERCENTILE.EXC(AC1741:$AC$5675,0.5)</f>
        <v>8.6956521739130363E-2</v>
      </c>
      <c r="AE1741" s="70">
        <f>_xlfn.PERCENTILE.EXC($AC1741:AC$5675,0.35)</f>
        <v>4.9781328888153745E-2</v>
      </c>
      <c r="AF1741" s="71">
        <f t="shared" si="976"/>
        <v>4.5247458909774815E-2</v>
      </c>
      <c r="AG1741" s="70">
        <f t="shared" si="977"/>
        <v>-0.2059624089820791</v>
      </c>
      <c r="AH1741" s="70">
        <f t="shared" si="978"/>
        <v>-0.25751148881600772</v>
      </c>
      <c r="AI1741" s="61" t="str">
        <f t="shared" si="1003"/>
        <v>Short VOL</v>
      </c>
      <c r="AJ1741" s="68" t="str">
        <f t="shared" si="1004"/>
        <v>Short VOL</v>
      </c>
      <c r="AK1741" s="72" t="str">
        <f t="shared" si="1005"/>
        <v>00631L</v>
      </c>
      <c r="AL1741" s="73">
        <f t="shared" si="995"/>
        <v>1</v>
      </c>
      <c r="AM1741" s="72" t="str">
        <f t="shared" si="1008"/>
        <v>00631L</v>
      </c>
      <c r="AN1741" s="73">
        <f t="shared" si="996"/>
        <v>1</v>
      </c>
      <c r="AO1741" s="74" t="str">
        <f t="shared" si="1002"/>
        <v>00631L</v>
      </c>
      <c r="AP1741" s="20">
        <f t="shared" si="997"/>
        <v>1</v>
      </c>
      <c r="AQ1741" s="74" t="str">
        <f t="shared" si="1012"/>
        <v>00635U</v>
      </c>
      <c r="AR1741" s="20">
        <f t="shared" si="998"/>
        <v>0</v>
      </c>
      <c r="AS1741" s="74" t="str">
        <f t="shared" si="1006"/>
        <v>00635U</v>
      </c>
      <c r="AT1741" s="20">
        <f t="shared" si="999"/>
        <v>0</v>
      </c>
      <c r="AU1741" s="74" t="str">
        <f t="shared" si="989"/>
        <v>00631L</v>
      </c>
      <c r="AV1741" s="20">
        <f t="shared" si="1000"/>
        <v>1</v>
      </c>
      <c r="AW1741" s="74" t="str">
        <f t="shared" si="990"/>
        <v>00631L</v>
      </c>
      <c r="AX1741" s="20">
        <f t="shared" si="991"/>
        <v>1</v>
      </c>
      <c r="AY1741" s="20">
        <f t="shared" si="1001"/>
        <v>0</v>
      </c>
      <c r="AZ1741" s="57">
        <v>43781</v>
      </c>
      <c r="BA1741" s="75">
        <v>20.04</v>
      </c>
      <c r="BB1741" s="90">
        <v>20.25</v>
      </c>
      <c r="BC1741" s="76">
        <f t="shared" si="1009"/>
        <v>20.257499999999993</v>
      </c>
      <c r="BD1741" s="76">
        <f t="shared" si="1010"/>
        <v>20.268999999999995</v>
      </c>
      <c r="BE1741" s="77">
        <f t="shared" si="979"/>
        <v>-3.7023324694523914E-4</v>
      </c>
      <c r="BF1741" s="77">
        <f t="shared" si="1007"/>
        <v>-1.1298041343924007E-2</v>
      </c>
    </row>
    <row r="1742" spans="1:58" s="23" customFormat="1" ht="15.75" customHeight="1" x14ac:dyDescent="0.4">
      <c r="A1742" s="57">
        <v>43777</v>
      </c>
      <c r="B1742" s="112">
        <v>14.275</v>
      </c>
      <c r="C1742" s="112">
        <v>16.024999999999999</v>
      </c>
      <c r="D1742" s="112">
        <v>17.324999999999999</v>
      </c>
      <c r="E1742" s="112">
        <v>18.074999999999999</v>
      </c>
      <c r="F1742" s="112">
        <v>18.225000000000001</v>
      </c>
      <c r="G1742" s="112">
        <v>18.5</v>
      </c>
      <c r="H1742" s="113">
        <v>18.574999999999999</v>
      </c>
      <c r="I1742" s="90">
        <f t="shared" si="992"/>
        <v>15.534999999999998</v>
      </c>
      <c r="J1742" s="90">
        <f t="shared" si="993"/>
        <v>16.960999999999999</v>
      </c>
      <c r="K1742" s="114">
        <v>7</v>
      </c>
      <c r="L1742" s="115">
        <v>0.04</v>
      </c>
      <c r="M1742" s="90">
        <v>9.32</v>
      </c>
      <c r="N1742" s="90">
        <v>12.07</v>
      </c>
      <c r="O1742" s="90">
        <v>15.53</v>
      </c>
      <c r="P1742" s="90">
        <v>17.5</v>
      </c>
      <c r="Q1742" s="90">
        <v>19.07</v>
      </c>
      <c r="R1742" s="63">
        <f t="shared" si="981"/>
        <v>11.64</v>
      </c>
      <c r="S1742" s="64">
        <f t="shared" si="980"/>
        <v>-5.1846032992930093E-2</v>
      </c>
      <c r="T1742" s="65">
        <f t="shared" si="1011"/>
        <v>0.77216238608119303</v>
      </c>
      <c r="U1742" s="65">
        <f t="shared" si="1011"/>
        <v>0.77720540888602707</v>
      </c>
      <c r="V1742" s="65">
        <f t="shared" si="982"/>
        <v>0.68971428571428572</v>
      </c>
      <c r="W1742" s="65">
        <f t="shared" si="983"/>
        <v>0.63293130571578393</v>
      </c>
      <c r="X1742" s="61">
        <f t="shared" si="994"/>
        <v>0.12259194395796835</v>
      </c>
      <c r="Y1742" s="66">
        <f t="shared" si="984"/>
        <v>2.7662517289073308E-2</v>
      </c>
      <c r="Z1742" s="61">
        <f t="shared" si="985"/>
        <v>9.1792726102349551E-2</v>
      </c>
      <c r="AA1742" s="67">
        <f t="shared" si="986"/>
        <v>15.534999999999998</v>
      </c>
      <c r="AB1742" s="68">
        <f t="shared" si="987"/>
        <v>0.18268434134217068</v>
      </c>
      <c r="AC1742" s="69">
        <f t="shared" si="988"/>
        <v>0.28707539353769662</v>
      </c>
      <c r="AD1742" s="70">
        <f>_xlfn.PERCENTILE.EXC(AC1742:$AC$5675,0.5)</f>
        <v>8.6934777073689851E-2</v>
      </c>
      <c r="AE1742" s="70">
        <f>_xlfn.PERCENTILE.EXC($AC1742:AC$5675,0.35)</f>
        <v>4.9775985996889663E-2</v>
      </c>
      <c r="AF1742" s="71">
        <f t="shared" ref="AF1742:AF1805" si="1013">_xlfn.PERCENTILE.EXC($AC1742:$AC2742,0.28)</f>
        <v>4.5247458909774815E-2</v>
      </c>
      <c r="AG1742" s="70">
        <f t="shared" ref="AG1742:AG1805" si="1014">_xlfn.PERCENTILE.EXC($AC1742:$AC2742,0.01)</f>
        <v>-0.2059624089820791</v>
      </c>
      <c r="AH1742" s="70">
        <f t="shared" ref="AH1742:AH1805" si="1015">_xlfn.PERCENTILE.EXC($AC1742:$AC2742,0.005)</f>
        <v>-0.25751148881600772</v>
      </c>
      <c r="AI1742" s="61" t="str">
        <f t="shared" si="1003"/>
        <v>Short VOL</v>
      </c>
      <c r="AJ1742" s="68" t="str">
        <f t="shared" si="1004"/>
        <v>Short VOL</v>
      </c>
      <c r="AK1742" s="72" t="str">
        <f t="shared" si="1005"/>
        <v>00631L</v>
      </c>
      <c r="AL1742" s="73">
        <f t="shared" si="995"/>
        <v>1</v>
      </c>
      <c r="AM1742" s="72" t="str">
        <f t="shared" si="1008"/>
        <v>00631L</v>
      </c>
      <c r="AN1742" s="73">
        <f t="shared" si="996"/>
        <v>1</v>
      </c>
      <c r="AO1742" s="74" t="str">
        <f t="shared" si="1002"/>
        <v>00631L</v>
      </c>
      <c r="AP1742" s="20">
        <f t="shared" si="997"/>
        <v>1</v>
      </c>
      <c r="AQ1742" s="74" t="str">
        <f t="shared" si="1012"/>
        <v>00635U</v>
      </c>
      <c r="AR1742" s="20">
        <f t="shared" si="998"/>
        <v>0</v>
      </c>
      <c r="AS1742" s="74" t="str">
        <f t="shared" si="1006"/>
        <v>00635U</v>
      </c>
      <c r="AT1742" s="20">
        <f t="shared" si="999"/>
        <v>0</v>
      </c>
      <c r="AU1742" s="74" t="str">
        <f t="shared" si="989"/>
        <v>00631L</v>
      </c>
      <c r="AV1742" s="20">
        <f t="shared" si="1000"/>
        <v>1</v>
      </c>
      <c r="AW1742" s="74" t="str">
        <f t="shared" si="990"/>
        <v>00631L</v>
      </c>
      <c r="AX1742" s="20">
        <f t="shared" si="991"/>
        <v>1</v>
      </c>
      <c r="AY1742" s="20">
        <f t="shared" si="1001"/>
        <v>0</v>
      </c>
      <c r="AZ1742" s="57">
        <v>43780</v>
      </c>
      <c r="BA1742" s="75">
        <v>19.95</v>
      </c>
      <c r="BB1742" s="90">
        <v>20.225000000000001</v>
      </c>
      <c r="BC1742" s="76">
        <f t="shared" si="1009"/>
        <v>20.239791666666665</v>
      </c>
      <c r="BD1742" s="76">
        <f t="shared" si="1010"/>
        <v>20.252499999999994</v>
      </c>
      <c r="BE1742" s="77">
        <f t="shared" si="979"/>
        <v>-7.3082109293765983E-4</v>
      </c>
      <c r="BF1742" s="77">
        <f t="shared" si="1007"/>
        <v>-1.4936427601530427E-2</v>
      </c>
    </row>
    <row r="1743" spans="1:58" s="23" customFormat="1" ht="15.75" customHeight="1" x14ac:dyDescent="0.4">
      <c r="A1743" s="57">
        <v>43776</v>
      </c>
      <c r="B1743" s="112">
        <v>14.625</v>
      </c>
      <c r="C1743" s="112">
        <v>16.175000000000001</v>
      </c>
      <c r="D1743" s="112">
        <v>17.425000000000001</v>
      </c>
      <c r="E1743" s="112">
        <v>18.125</v>
      </c>
      <c r="F1743" s="112">
        <v>18.274999999999999</v>
      </c>
      <c r="G1743" s="112">
        <v>18.524999999999999</v>
      </c>
      <c r="H1743" s="113">
        <v>18.574999999999999</v>
      </c>
      <c r="I1743" s="90">
        <f t="shared" si="992"/>
        <v>15.679</v>
      </c>
      <c r="J1743" s="90">
        <f t="shared" si="993"/>
        <v>17.025000000000002</v>
      </c>
      <c r="K1743" s="114">
        <v>8</v>
      </c>
      <c r="L1743" s="115">
        <v>0.04</v>
      </c>
      <c r="M1743" s="90">
        <v>10.16</v>
      </c>
      <c r="N1743" s="90">
        <v>12.73</v>
      </c>
      <c r="O1743" s="90">
        <v>15.8</v>
      </c>
      <c r="P1743" s="90">
        <v>17.64</v>
      </c>
      <c r="Q1743" s="90">
        <v>19.14</v>
      </c>
      <c r="R1743" s="63">
        <f t="shared" si="981"/>
        <v>10.549999999999997</v>
      </c>
      <c r="S1743" s="64">
        <f t="shared" si="980"/>
        <v>8.7163232963550878E-3</v>
      </c>
      <c r="T1743" s="65">
        <f t="shared" si="1011"/>
        <v>0.79811468970934796</v>
      </c>
      <c r="U1743" s="65">
        <f t="shared" si="1011"/>
        <v>0.80569620253164553</v>
      </c>
      <c r="V1743" s="65">
        <f t="shared" si="982"/>
        <v>0.72165532879818595</v>
      </c>
      <c r="W1743" s="65">
        <f t="shared" si="983"/>
        <v>0.66509926854754442</v>
      </c>
      <c r="X1743" s="61">
        <f t="shared" si="994"/>
        <v>0.10598290598290604</v>
      </c>
      <c r="Y1743" s="66">
        <f t="shared" si="984"/>
        <v>2.4827586206896513E-2</v>
      </c>
      <c r="Z1743" s="61">
        <f t="shared" si="985"/>
        <v>8.5847311690796721E-2</v>
      </c>
      <c r="AA1743" s="67">
        <f t="shared" si="986"/>
        <v>15.678999999999998</v>
      </c>
      <c r="AB1743" s="68">
        <f t="shared" si="987"/>
        <v>0.14886095836606439</v>
      </c>
      <c r="AC1743" s="69">
        <f t="shared" si="988"/>
        <v>0.23165750196386473</v>
      </c>
      <c r="AD1743" s="70">
        <f>_xlfn.PERCENTILE.EXC(AC1743:$AC$5675,0.5)</f>
        <v>8.6913032408249352E-2</v>
      </c>
      <c r="AE1743" s="70">
        <f>_xlfn.PERCENTILE.EXC($AC1743:AC$5675,0.35)</f>
        <v>4.976300162768308E-2</v>
      </c>
      <c r="AF1743" s="71">
        <f t="shared" si="1013"/>
        <v>4.4824728698807471E-2</v>
      </c>
      <c r="AG1743" s="70">
        <f t="shared" si="1014"/>
        <v>-0.2059624089820791</v>
      </c>
      <c r="AH1743" s="70">
        <f t="shared" si="1015"/>
        <v>-0.25751148881600772</v>
      </c>
      <c r="AI1743" s="61" t="str">
        <f t="shared" si="1003"/>
        <v>Short VOL</v>
      </c>
      <c r="AJ1743" s="68" t="str">
        <f t="shared" si="1004"/>
        <v>Short VOL</v>
      </c>
      <c r="AK1743" s="72" t="str">
        <f t="shared" si="1005"/>
        <v>00631L</v>
      </c>
      <c r="AL1743" s="73">
        <f t="shared" si="995"/>
        <v>1</v>
      </c>
      <c r="AM1743" s="72" t="str">
        <f t="shared" si="1008"/>
        <v>00631L</v>
      </c>
      <c r="AN1743" s="73">
        <f t="shared" si="996"/>
        <v>1</v>
      </c>
      <c r="AO1743" s="74" t="str">
        <f t="shared" si="1002"/>
        <v>00631L</v>
      </c>
      <c r="AP1743" s="20">
        <f t="shared" si="997"/>
        <v>1</v>
      </c>
      <c r="AQ1743" s="74" t="str">
        <f t="shared" si="1012"/>
        <v>00631L</v>
      </c>
      <c r="AR1743" s="20">
        <f t="shared" si="998"/>
        <v>1</v>
      </c>
      <c r="AS1743" s="74" t="str">
        <f t="shared" si="1006"/>
        <v>00635U</v>
      </c>
      <c r="AT1743" s="20">
        <f t="shared" si="999"/>
        <v>0</v>
      </c>
      <c r="AU1743" s="74" t="str">
        <f t="shared" si="989"/>
        <v>00631L</v>
      </c>
      <c r="AV1743" s="20">
        <f t="shared" si="1000"/>
        <v>1</v>
      </c>
      <c r="AW1743" s="74" t="str">
        <f t="shared" si="990"/>
        <v>00631L</v>
      </c>
      <c r="AX1743" s="20">
        <f t="shared" si="991"/>
        <v>1</v>
      </c>
      <c r="AY1743" s="20">
        <f t="shared" si="1001"/>
        <v>0</v>
      </c>
      <c r="AZ1743" s="57">
        <v>43777</v>
      </c>
      <c r="BA1743" s="75">
        <v>20.23</v>
      </c>
      <c r="BB1743" s="90">
        <v>20.274999999999999</v>
      </c>
      <c r="BC1743" s="76">
        <f t="shared" si="1009"/>
        <v>20.223958333333329</v>
      </c>
      <c r="BD1743" s="76">
        <f t="shared" si="1010"/>
        <v>20.239874999999994</v>
      </c>
      <c r="BE1743" s="77">
        <f t="shared" si="979"/>
        <v>2.5238217872780425E-3</v>
      </c>
      <c r="BF1743" s="77">
        <f t="shared" si="1007"/>
        <v>-4.8789827012241251E-4</v>
      </c>
    </row>
    <row r="1744" spans="1:58" s="23" customFormat="1" ht="15.75" customHeight="1" x14ac:dyDescent="0.4">
      <c r="A1744" s="57">
        <v>43775</v>
      </c>
      <c r="B1744" s="112">
        <v>14.775</v>
      </c>
      <c r="C1744" s="112">
        <v>16.324999999999999</v>
      </c>
      <c r="D1744" s="112">
        <v>17.574999999999999</v>
      </c>
      <c r="E1744" s="112">
        <v>18.225000000000001</v>
      </c>
      <c r="F1744" s="112">
        <v>18.375</v>
      </c>
      <c r="G1744" s="112">
        <v>18.574999999999999</v>
      </c>
      <c r="H1744" s="113">
        <v>18.625</v>
      </c>
      <c r="I1744" s="90">
        <f t="shared" si="992"/>
        <v>15.766999999999999</v>
      </c>
      <c r="J1744" s="90">
        <f t="shared" si="993"/>
        <v>17.125</v>
      </c>
      <c r="K1744" s="114">
        <v>9</v>
      </c>
      <c r="L1744" s="115">
        <v>0.04</v>
      </c>
      <c r="M1744" s="90">
        <v>9.4700000000000006</v>
      </c>
      <c r="N1744" s="90">
        <v>12.62</v>
      </c>
      <c r="O1744" s="90">
        <v>15.83</v>
      </c>
      <c r="P1744" s="90">
        <v>17.66</v>
      </c>
      <c r="Q1744" s="90">
        <v>19.14</v>
      </c>
      <c r="R1744" s="63">
        <f t="shared" si="981"/>
        <v>11.400000000000002</v>
      </c>
      <c r="S1744" s="64">
        <f t="shared" si="980"/>
        <v>-3.6641221374045838E-2</v>
      </c>
      <c r="T1744" s="65">
        <f t="shared" si="1011"/>
        <v>0.75039619651347078</v>
      </c>
      <c r="U1744" s="65">
        <f t="shared" si="1011"/>
        <v>0.79722046746683506</v>
      </c>
      <c r="V1744" s="65">
        <f t="shared" si="982"/>
        <v>0.7146092865232162</v>
      </c>
      <c r="W1744" s="65">
        <f t="shared" si="983"/>
        <v>0.65935214211076276</v>
      </c>
      <c r="X1744" s="61">
        <f t="shared" si="994"/>
        <v>0.10490693739424696</v>
      </c>
      <c r="Y1744" s="66">
        <f t="shared" si="984"/>
        <v>2.194787379972557E-2</v>
      </c>
      <c r="Z1744" s="61">
        <f t="shared" si="985"/>
        <v>8.6129257309570662E-2</v>
      </c>
      <c r="AA1744" s="67">
        <f t="shared" si="986"/>
        <v>15.766999999999999</v>
      </c>
      <c r="AB1744" s="68">
        <f t="shared" si="987"/>
        <v>0.1707606973058638</v>
      </c>
      <c r="AC1744" s="69">
        <f t="shared" si="988"/>
        <v>0.24936608557844694</v>
      </c>
      <c r="AD1744" s="70">
        <f>_xlfn.PERCENTILE.EXC(AC1744:$AC$5675,0.5)</f>
        <v>8.6912230786161532E-2</v>
      </c>
      <c r="AE1744" s="70">
        <f>_xlfn.PERCENTILE.EXC($AC1744:AC$5675,0.35)</f>
        <v>4.9730913563620326E-2</v>
      </c>
      <c r="AF1744" s="71">
        <f t="shared" si="1013"/>
        <v>4.4578061261471826E-2</v>
      </c>
      <c r="AG1744" s="70">
        <f t="shared" si="1014"/>
        <v>-0.2059624089820791</v>
      </c>
      <c r="AH1744" s="70">
        <f t="shared" si="1015"/>
        <v>-0.25751148881600772</v>
      </c>
      <c r="AI1744" s="61" t="str">
        <f t="shared" si="1003"/>
        <v>Short VOL</v>
      </c>
      <c r="AJ1744" s="68" t="str">
        <f t="shared" si="1004"/>
        <v>Short VOL</v>
      </c>
      <c r="AK1744" s="72" t="str">
        <f t="shared" si="1005"/>
        <v>00631L</v>
      </c>
      <c r="AL1744" s="73">
        <f t="shared" si="995"/>
        <v>1</v>
      </c>
      <c r="AM1744" s="72" t="str">
        <f t="shared" si="1008"/>
        <v>00631L</v>
      </c>
      <c r="AN1744" s="73">
        <f t="shared" si="996"/>
        <v>1</v>
      </c>
      <c r="AO1744" s="74" t="str">
        <f t="shared" si="1002"/>
        <v>00631L</v>
      </c>
      <c r="AP1744" s="20">
        <f t="shared" si="997"/>
        <v>1</v>
      </c>
      <c r="AQ1744" s="74" t="str">
        <f t="shared" si="1012"/>
        <v>00631L</v>
      </c>
      <c r="AR1744" s="20">
        <f t="shared" si="998"/>
        <v>1</v>
      </c>
      <c r="AS1744" s="74" t="str">
        <f t="shared" si="1006"/>
        <v>00631L</v>
      </c>
      <c r="AT1744" s="20">
        <f t="shared" si="999"/>
        <v>1</v>
      </c>
      <c r="AU1744" s="74" t="str">
        <f t="shared" si="989"/>
        <v>00631L</v>
      </c>
      <c r="AV1744" s="20">
        <f t="shared" si="1000"/>
        <v>1</v>
      </c>
      <c r="AW1744" s="74" t="str">
        <f t="shared" si="990"/>
        <v>00631L</v>
      </c>
      <c r="AX1744" s="20">
        <f t="shared" si="991"/>
        <v>1</v>
      </c>
      <c r="AY1744" s="20">
        <f t="shared" si="1001"/>
        <v>0</v>
      </c>
      <c r="AZ1744" s="57">
        <v>43776</v>
      </c>
      <c r="BA1744" s="75">
        <v>20.329999999999998</v>
      </c>
      <c r="BB1744" s="90">
        <v>20.25</v>
      </c>
      <c r="BC1744" s="76">
        <f t="shared" si="1009"/>
        <v>20.207499999999996</v>
      </c>
      <c r="BD1744" s="76">
        <f t="shared" si="1010"/>
        <v>20.224874999999997</v>
      </c>
      <c r="BE1744" s="77">
        <f t="shared" si="979"/>
        <v>2.1031795125574164E-3</v>
      </c>
      <c r="BF1744" s="77">
        <f t="shared" si="1007"/>
        <v>5.1978071557921141E-3</v>
      </c>
    </row>
    <row r="1745" spans="1:58" s="23" customFormat="1" ht="15.75" customHeight="1" x14ac:dyDescent="0.4">
      <c r="A1745" s="57">
        <v>43774</v>
      </c>
      <c r="B1745" s="112">
        <v>15.025</v>
      </c>
      <c r="C1745" s="112">
        <v>16.574999999999999</v>
      </c>
      <c r="D1745" s="112">
        <v>17.625</v>
      </c>
      <c r="E1745" s="112">
        <v>18.225000000000001</v>
      </c>
      <c r="F1745" s="112">
        <v>18.324999999999999</v>
      </c>
      <c r="G1745" s="112">
        <v>18.524999999999999</v>
      </c>
      <c r="H1745" s="113">
        <v>18.524999999999999</v>
      </c>
      <c r="I1745" s="90">
        <f t="shared" si="992"/>
        <v>15.955</v>
      </c>
      <c r="J1745" s="90">
        <f t="shared" si="993"/>
        <v>17.204999999999998</v>
      </c>
      <c r="K1745" s="114">
        <v>10</v>
      </c>
      <c r="L1745" s="115">
        <v>0.04</v>
      </c>
      <c r="M1745" s="90">
        <v>10.99</v>
      </c>
      <c r="N1745" s="90">
        <v>13.1</v>
      </c>
      <c r="O1745" s="90">
        <v>15.91</v>
      </c>
      <c r="P1745" s="90">
        <v>17.649999999999999</v>
      </c>
      <c r="Q1745" s="90">
        <v>19.09</v>
      </c>
      <c r="R1745" s="63">
        <f t="shared" si="981"/>
        <v>9.4700000000000024</v>
      </c>
      <c r="S1745" s="64">
        <f t="shared" si="980"/>
        <v>2.1044427123928261E-2</v>
      </c>
      <c r="T1745" s="65">
        <f t="shared" si="1011"/>
        <v>0.8389312977099237</v>
      </c>
      <c r="U1745" s="65">
        <f t="shared" si="1011"/>
        <v>0.82338152105593965</v>
      </c>
      <c r="V1745" s="65">
        <f t="shared" si="982"/>
        <v>0.74220963172804533</v>
      </c>
      <c r="W1745" s="65">
        <f t="shared" si="983"/>
        <v>0.68622315348349916</v>
      </c>
      <c r="X1745" s="61">
        <f t="shared" si="994"/>
        <v>0.10316139767054901</v>
      </c>
      <c r="Y1745" s="66">
        <f t="shared" si="984"/>
        <v>1.646090534979408E-2</v>
      </c>
      <c r="Z1745" s="61">
        <f t="shared" si="985"/>
        <v>7.8345346286430473E-2</v>
      </c>
      <c r="AA1745" s="67">
        <f t="shared" si="986"/>
        <v>15.954999999999998</v>
      </c>
      <c r="AB1745" s="68">
        <f t="shared" si="987"/>
        <v>0.14694656488549623</v>
      </c>
      <c r="AC1745" s="69">
        <f t="shared" si="988"/>
        <v>0.21793893129770983</v>
      </c>
      <c r="AD1745" s="70">
        <f>_xlfn.PERCENTILE.EXC(AC1745:$AC$5675,0.5)</f>
        <v>8.6911429164073725E-2</v>
      </c>
      <c r="AE1745" s="70">
        <f>_xlfn.PERCENTILE.EXC($AC1745:AC$5675,0.35)</f>
        <v>4.969882549955755E-2</v>
      </c>
      <c r="AF1745" s="71">
        <f t="shared" si="1013"/>
        <v>4.4319720909190903E-2</v>
      </c>
      <c r="AG1745" s="70">
        <f t="shared" si="1014"/>
        <v>-0.2059624089820791</v>
      </c>
      <c r="AH1745" s="70">
        <f t="shared" si="1015"/>
        <v>-0.25751148881600772</v>
      </c>
      <c r="AI1745" s="61" t="str">
        <f t="shared" si="1003"/>
        <v>Short VOL</v>
      </c>
      <c r="AJ1745" s="68" t="str">
        <f t="shared" si="1004"/>
        <v>Short VOL</v>
      </c>
      <c r="AK1745" s="72" t="str">
        <f t="shared" si="1005"/>
        <v>00631L</v>
      </c>
      <c r="AL1745" s="73">
        <f t="shared" si="995"/>
        <v>1</v>
      </c>
      <c r="AM1745" s="72" t="str">
        <f t="shared" si="1008"/>
        <v>00631L</v>
      </c>
      <c r="AN1745" s="73">
        <f t="shared" si="996"/>
        <v>1</v>
      </c>
      <c r="AO1745" s="74" t="str">
        <f t="shared" si="1002"/>
        <v>00631L</v>
      </c>
      <c r="AP1745" s="20">
        <f t="shared" si="997"/>
        <v>1</v>
      </c>
      <c r="AQ1745" s="74" t="str">
        <f t="shared" si="1012"/>
        <v>00631L</v>
      </c>
      <c r="AR1745" s="20">
        <f t="shared" si="998"/>
        <v>1</v>
      </c>
      <c r="AS1745" s="74" t="str">
        <f t="shared" si="1006"/>
        <v>00631L</v>
      </c>
      <c r="AT1745" s="20">
        <f t="shared" si="999"/>
        <v>1</v>
      </c>
      <c r="AU1745" s="74" t="str">
        <f t="shared" si="989"/>
        <v>00631L</v>
      </c>
      <c r="AV1745" s="20">
        <f t="shared" si="1000"/>
        <v>1</v>
      </c>
      <c r="AW1745" s="74" t="str">
        <f t="shared" si="990"/>
        <v>00631L</v>
      </c>
      <c r="AX1745" s="20">
        <f t="shared" si="991"/>
        <v>1</v>
      </c>
      <c r="AY1745" s="20">
        <f t="shared" si="1001"/>
        <v>0</v>
      </c>
      <c r="AZ1745" s="57">
        <v>43775</v>
      </c>
      <c r="BA1745" s="75">
        <v>20.239999999999998</v>
      </c>
      <c r="BB1745" s="90">
        <v>20.2</v>
      </c>
      <c r="BC1745" s="76">
        <f t="shared" si="1009"/>
        <v>20.192291666666666</v>
      </c>
      <c r="BD1745" s="76">
        <f t="shared" si="1010"/>
        <v>20.207333333333331</v>
      </c>
      <c r="BE1745" s="77">
        <f t="shared" ref="BE1745:BE1808" si="1016">(BB1745-BC1745)/BC1745</f>
        <v>3.8174633471931799E-4</v>
      </c>
      <c r="BF1745" s="77">
        <f t="shared" si="1007"/>
        <v>1.6165748408169072E-3</v>
      </c>
    </row>
    <row r="1746" spans="1:58" s="23" customFormat="1" ht="15.75" customHeight="1" x14ac:dyDescent="0.4">
      <c r="A1746" s="57">
        <v>43773</v>
      </c>
      <c r="B1746" s="112">
        <v>14.725</v>
      </c>
      <c r="C1746" s="112">
        <v>16.225000000000001</v>
      </c>
      <c r="D1746" s="112">
        <v>17.324999999999999</v>
      </c>
      <c r="E1746" s="112">
        <v>17.975000000000001</v>
      </c>
      <c r="F1746" s="112">
        <v>18.074999999999999</v>
      </c>
      <c r="G1746" s="112">
        <v>18.274999999999999</v>
      </c>
      <c r="H1746" s="113">
        <v>18.324999999999999</v>
      </c>
      <c r="I1746" s="90">
        <f t="shared" si="992"/>
        <v>15.565000000000001</v>
      </c>
      <c r="J1746" s="90">
        <f t="shared" si="993"/>
        <v>16.841000000000001</v>
      </c>
      <c r="K1746" s="114">
        <v>11</v>
      </c>
      <c r="L1746" s="115">
        <v>0.04</v>
      </c>
      <c r="M1746" s="90">
        <v>11.08</v>
      </c>
      <c r="N1746" s="90">
        <v>12.83</v>
      </c>
      <c r="O1746" s="90">
        <v>15.62</v>
      </c>
      <c r="P1746" s="90">
        <v>17.38</v>
      </c>
      <c r="Q1746" s="90">
        <v>18.86</v>
      </c>
      <c r="R1746" s="63">
        <f t="shared" si="981"/>
        <v>9.09</v>
      </c>
      <c r="S1746" s="64">
        <f t="shared" ref="S1746:S1809" si="1017">(N1746-N1747)/N1747</f>
        <v>4.3089430894308889E-2</v>
      </c>
      <c r="T1746" s="65">
        <f t="shared" si="1011"/>
        <v>0.86360093530787219</v>
      </c>
      <c r="U1746" s="65">
        <f t="shared" si="1011"/>
        <v>0.82138284250960314</v>
      </c>
      <c r="V1746" s="65">
        <f t="shared" si="982"/>
        <v>0.73820483314154206</v>
      </c>
      <c r="W1746" s="65">
        <f t="shared" si="983"/>
        <v>0.68027571580063628</v>
      </c>
      <c r="X1746" s="61">
        <f t="shared" si="994"/>
        <v>0.10186757215619707</v>
      </c>
      <c r="Y1746" s="66">
        <f t="shared" si="984"/>
        <v>1.9471488178024916E-2</v>
      </c>
      <c r="Z1746" s="61">
        <f t="shared" si="985"/>
        <v>8.1978798586572421E-2</v>
      </c>
      <c r="AA1746" s="67">
        <f t="shared" si="986"/>
        <v>15.565000000000001</v>
      </c>
      <c r="AB1746" s="68">
        <f t="shared" si="987"/>
        <v>0.14770070148090408</v>
      </c>
      <c r="AC1746" s="69">
        <f t="shared" si="988"/>
        <v>0.21317225253312558</v>
      </c>
      <c r="AD1746" s="70">
        <f>_xlfn.PERCENTILE.EXC(AC1746:$AC$5675,0.5)</f>
        <v>8.6878433472974664E-2</v>
      </c>
      <c r="AE1746" s="70">
        <f>_xlfn.PERCENTILE.EXC($AC1746:AC$5675,0.35)</f>
        <v>4.9677434170395961E-2</v>
      </c>
      <c r="AF1746" s="71">
        <f t="shared" si="1013"/>
        <v>4.3773361961554159E-2</v>
      </c>
      <c r="AG1746" s="70">
        <f t="shared" si="1014"/>
        <v>-0.2059624089820791</v>
      </c>
      <c r="AH1746" s="70">
        <f t="shared" si="1015"/>
        <v>-0.25751148881600772</v>
      </c>
      <c r="AI1746" s="61" t="str">
        <f t="shared" si="1003"/>
        <v>Short VOL</v>
      </c>
      <c r="AJ1746" s="68" t="str">
        <f t="shared" si="1004"/>
        <v>Short VOL</v>
      </c>
      <c r="AK1746" s="72" t="str">
        <f t="shared" si="1005"/>
        <v>00631L</v>
      </c>
      <c r="AL1746" s="73">
        <f t="shared" si="995"/>
        <v>1</v>
      </c>
      <c r="AM1746" s="72" t="str">
        <f t="shared" si="1008"/>
        <v>00631L</v>
      </c>
      <c r="AN1746" s="73">
        <f t="shared" si="996"/>
        <v>1</v>
      </c>
      <c r="AO1746" s="74" t="str">
        <f t="shared" si="1002"/>
        <v>00631L</v>
      </c>
      <c r="AP1746" s="20">
        <f t="shared" si="997"/>
        <v>1</v>
      </c>
      <c r="AQ1746" s="74" t="str">
        <f t="shared" si="1012"/>
        <v>00635U</v>
      </c>
      <c r="AR1746" s="20">
        <f t="shared" si="998"/>
        <v>0</v>
      </c>
      <c r="AS1746" s="74" t="str">
        <f t="shared" si="1006"/>
        <v>00631L</v>
      </c>
      <c r="AT1746" s="20">
        <f t="shared" si="999"/>
        <v>1</v>
      </c>
      <c r="AU1746" s="74" t="str">
        <f t="shared" si="989"/>
        <v>00631L</v>
      </c>
      <c r="AV1746" s="20">
        <f t="shared" si="1000"/>
        <v>1</v>
      </c>
      <c r="AW1746" s="74" t="str">
        <f t="shared" si="990"/>
        <v>00631L</v>
      </c>
      <c r="AX1746" s="20">
        <f t="shared" si="991"/>
        <v>1</v>
      </c>
      <c r="AY1746" s="20">
        <f t="shared" si="1001"/>
        <v>0</v>
      </c>
      <c r="AZ1746" s="57">
        <v>43774</v>
      </c>
      <c r="BA1746" s="75">
        <v>20.21</v>
      </c>
      <c r="BB1746" s="90">
        <v>20.087499999999999</v>
      </c>
      <c r="BC1746" s="76">
        <f t="shared" si="1009"/>
        <v>20.176249999999996</v>
      </c>
      <c r="BD1746" s="76">
        <f t="shared" si="1010"/>
        <v>20.192458333333331</v>
      </c>
      <c r="BE1746" s="77">
        <f t="shared" si="1016"/>
        <v>-4.3987361377856374E-3</v>
      </c>
      <c r="BF1746" s="77">
        <f t="shared" si="1007"/>
        <v>8.6872367777589732E-4</v>
      </c>
    </row>
    <row r="1747" spans="1:58" s="23" customFormat="1" ht="15.75" customHeight="1" x14ac:dyDescent="0.4">
      <c r="A1747" s="57">
        <v>43770</v>
      </c>
      <c r="B1747" s="112">
        <v>14.574999999999999</v>
      </c>
      <c r="C1747" s="112">
        <v>16.175000000000001</v>
      </c>
      <c r="D1747" s="112">
        <v>17.324999999999999</v>
      </c>
      <c r="E1747" s="112">
        <v>18.024999999999999</v>
      </c>
      <c r="F1747" s="112">
        <v>18.125</v>
      </c>
      <c r="G1747" s="112">
        <v>18.324999999999999</v>
      </c>
      <c r="H1747" s="113">
        <v>18.375</v>
      </c>
      <c r="I1747" s="90">
        <f t="shared" si="992"/>
        <v>15.407</v>
      </c>
      <c r="J1747" s="90">
        <f t="shared" si="993"/>
        <v>16.773</v>
      </c>
      <c r="K1747" s="114">
        <v>12</v>
      </c>
      <c r="L1747" s="115">
        <v>0.04</v>
      </c>
      <c r="M1747" s="90">
        <v>9.84</v>
      </c>
      <c r="N1747" s="90">
        <v>12.3</v>
      </c>
      <c r="O1747" s="90">
        <v>15.42</v>
      </c>
      <c r="P1747" s="90">
        <v>17.29</v>
      </c>
      <c r="Q1747" s="90">
        <v>18.829999999999998</v>
      </c>
      <c r="R1747" s="63">
        <f t="shared" si="981"/>
        <v>10.57</v>
      </c>
      <c r="S1747" s="64">
        <f t="shared" si="1017"/>
        <v>-6.9591527987897112E-2</v>
      </c>
      <c r="T1747" s="65">
        <f t="shared" si="1011"/>
        <v>0.79999999999999993</v>
      </c>
      <c r="U1747" s="65">
        <f t="shared" si="1011"/>
        <v>0.7976653696498055</v>
      </c>
      <c r="V1747" s="65">
        <f t="shared" si="982"/>
        <v>0.71139386928860626</v>
      </c>
      <c r="W1747" s="65">
        <f t="shared" si="983"/>
        <v>0.65321295804567192</v>
      </c>
      <c r="X1747" s="61">
        <f t="shared" si="994"/>
        <v>0.10977701543739291</v>
      </c>
      <c r="Y1747" s="66">
        <f t="shared" si="984"/>
        <v>1.9417475728155421E-2</v>
      </c>
      <c r="Z1747" s="61">
        <f t="shared" si="985"/>
        <v>8.8660998247549791E-2</v>
      </c>
      <c r="AA1747" s="67">
        <f t="shared" si="986"/>
        <v>15.407</v>
      </c>
      <c r="AB1747" s="68">
        <f t="shared" si="987"/>
        <v>0.1849593495934958</v>
      </c>
      <c r="AC1747" s="69">
        <f t="shared" si="988"/>
        <v>0.25260162601626007</v>
      </c>
      <c r="AD1747" s="70">
        <f>_xlfn.PERCENTILE.EXC(AC1747:$AC$5675,0.5)</f>
        <v>8.6845437781875603E-2</v>
      </c>
      <c r="AE1747" s="70">
        <f>_xlfn.PERCENTILE.EXC($AC1747:AC$5675,0.35)</f>
        <v>4.9670305154435886E-2</v>
      </c>
      <c r="AF1747" s="71">
        <f t="shared" si="1013"/>
        <v>4.3773361961554159E-2</v>
      </c>
      <c r="AG1747" s="70">
        <f t="shared" si="1014"/>
        <v>-0.2059624089820791</v>
      </c>
      <c r="AH1747" s="70">
        <f t="shared" si="1015"/>
        <v>-0.25751148881600772</v>
      </c>
      <c r="AI1747" s="61" t="str">
        <f t="shared" si="1003"/>
        <v>Short VOL</v>
      </c>
      <c r="AJ1747" s="68" t="str">
        <f t="shared" si="1004"/>
        <v>Short VOL</v>
      </c>
      <c r="AK1747" s="72" t="str">
        <f t="shared" si="1005"/>
        <v>00631L</v>
      </c>
      <c r="AL1747" s="73">
        <f t="shared" si="995"/>
        <v>1</v>
      </c>
      <c r="AM1747" s="72" t="str">
        <f t="shared" si="1008"/>
        <v>00631L</v>
      </c>
      <c r="AN1747" s="73">
        <f t="shared" si="996"/>
        <v>1</v>
      </c>
      <c r="AO1747" s="74" t="str">
        <f t="shared" si="1002"/>
        <v>00631L</v>
      </c>
      <c r="AP1747" s="20">
        <f t="shared" si="997"/>
        <v>1</v>
      </c>
      <c r="AQ1747" s="74" t="str">
        <f t="shared" si="1012"/>
        <v>00635U</v>
      </c>
      <c r="AR1747" s="20">
        <f t="shared" si="998"/>
        <v>0</v>
      </c>
      <c r="AS1747" s="74" t="str">
        <f t="shared" si="1006"/>
        <v>00631L</v>
      </c>
      <c r="AT1747" s="20">
        <f t="shared" si="999"/>
        <v>1</v>
      </c>
      <c r="AU1747" s="74" t="str">
        <f t="shared" si="989"/>
        <v>00631L</v>
      </c>
      <c r="AV1747" s="20">
        <f t="shared" si="1000"/>
        <v>1</v>
      </c>
      <c r="AW1747" s="74" t="str">
        <f t="shared" si="990"/>
        <v>00631L</v>
      </c>
      <c r="AX1747" s="20">
        <f t="shared" si="991"/>
        <v>1</v>
      </c>
      <c r="AY1747" s="20">
        <f t="shared" si="1001"/>
        <v>0</v>
      </c>
      <c r="AZ1747" s="57">
        <v>43773</v>
      </c>
      <c r="BA1747" s="75">
        <v>20.190000000000001</v>
      </c>
      <c r="BB1747" s="90">
        <v>19.850000000000001</v>
      </c>
      <c r="BC1747" s="76">
        <f t="shared" si="1009"/>
        <v>20.168124999999993</v>
      </c>
      <c r="BD1747" s="76">
        <f t="shared" si="1010"/>
        <v>20.177958333333329</v>
      </c>
      <c r="BE1747" s="77">
        <f t="shared" si="1016"/>
        <v>-1.5773652731723521E-2</v>
      </c>
      <c r="BF1747" s="77">
        <f t="shared" si="1007"/>
        <v>5.9677329429209979E-4</v>
      </c>
    </row>
    <row r="1748" spans="1:58" s="23" customFormat="1" ht="15.75" customHeight="1" x14ac:dyDescent="0.4">
      <c r="A1748" s="57">
        <v>43769</v>
      </c>
      <c r="B1748" s="112">
        <v>15.275</v>
      </c>
      <c r="C1748" s="112">
        <v>16.725000000000001</v>
      </c>
      <c r="D1748" s="112">
        <v>17.875</v>
      </c>
      <c r="E1748" s="112">
        <v>18.324999999999999</v>
      </c>
      <c r="F1748" s="112">
        <v>18.375</v>
      </c>
      <c r="G1748" s="112">
        <v>18.574999999999999</v>
      </c>
      <c r="H1748" s="113">
        <v>18.600000000000001</v>
      </c>
      <c r="I1748" s="90">
        <f t="shared" si="992"/>
        <v>15.971</v>
      </c>
      <c r="J1748" s="90">
        <f t="shared" si="993"/>
        <v>17.277000000000001</v>
      </c>
      <c r="K1748" s="114">
        <v>13</v>
      </c>
      <c r="L1748" s="115">
        <v>0.04</v>
      </c>
      <c r="M1748" s="90">
        <v>11.58</v>
      </c>
      <c r="N1748" s="90">
        <v>13.22</v>
      </c>
      <c r="O1748" s="90">
        <v>16.05</v>
      </c>
      <c r="P1748" s="90">
        <v>17.71</v>
      </c>
      <c r="Q1748" s="90">
        <v>19.12</v>
      </c>
      <c r="R1748" s="63">
        <f t="shared" si="981"/>
        <v>8.9600000000000044</v>
      </c>
      <c r="S1748" s="64">
        <f t="shared" si="1017"/>
        <v>7.2181670721816749E-2</v>
      </c>
      <c r="T1748" s="65">
        <f t="shared" si="1011"/>
        <v>0.87594553706505296</v>
      </c>
      <c r="U1748" s="65">
        <f t="shared" si="1011"/>
        <v>0.82367601246105915</v>
      </c>
      <c r="V1748" s="65">
        <f t="shared" si="982"/>
        <v>0.7464709203839639</v>
      </c>
      <c r="W1748" s="65">
        <f t="shared" si="983"/>
        <v>0.69142259414225937</v>
      </c>
      <c r="X1748" s="61">
        <f t="shared" si="994"/>
        <v>9.4926350245499252E-2</v>
      </c>
      <c r="Y1748" s="66">
        <f t="shared" si="984"/>
        <v>1.5006821282401208E-2</v>
      </c>
      <c r="Z1748" s="61">
        <f t="shared" si="985"/>
        <v>8.1773213950284945E-2</v>
      </c>
      <c r="AA1748" s="67">
        <f t="shared" si="986"/>
        <v>15.971</v>
      </c>
      <c r="AB1748" s="68">
        <f t="shared" si="987"/>
        <v>0.15544629349470496</v>
      </c>
      <c r="AC1748" s="69">
        <f t="shared" si="988"/>
        <v>0.2080937972768532</v>
      </c>
      <c r="AD1748" s="70">
        <f>_xlfn.PERCENTILE.EXC(AC1748:$AC$5675,0.5)</f>
        <v>8.677808157904994E-2</v>
      </c>
      <c r="AE1748" s="70">
        <f>_xlfn.PERCENTILE.EXC($AC1748:AC$5675,0.35)</f>
        <v>4.9663176138475811E-2</v>
      </c>
      <c r="AF1748" s="71">
        <f t="shared" si="1013"/>
        <v>4.3773361961554159E-2</v>
      </c>
      <c r="AG1748" s="70">
        <f t="shared" si="1014"/>
        <v>-0.2059624089820791</v>
      </c>
      <c r="AH1748" s="70">
        <f t="shared" si="1015"/>
        <v>-0.25751148881600772</v>
      </c>
      <c r="AI1748" s="61" t="str">
        <f t="shared" si="1003"/>
        <v>Short VOL</v>
      </c>
      <c r="AJ1748" s="68" t="str">
        <f t="shared" si="1004"/>
        <v>Short VOL</v>
      </c>
      <c r="AK1748" s="72" t="str">
        <f t="shared" si="1005"/>
        <v>00631L</v>
      </c>
      <c r="AL1748" s="73">
        <f t="shared" si="995"/>
        <v>1</v>
      </c>
      <c r="AM1748" s="72" t="str">
        <f t="shared" si="1008"/>
        <v>00631L</v>
      </c>
      <c r="AN1748" s="73">
        <f t="shared" si="996"/>
        <v>1</v>
      </c>
      <c r="AO1748" s="74" t="str">
        <f t="shared" si="1002"/>
        <v>00631L</v>
      </c>
      <c r="AP1748" s="20">
        <f t="shared" si="997"/>
        <v>1</v>
      </c>
      <c r="AQ1748" s="74" t="str">
        <f t="shared" si="1012"/>
        <v>00635U</v>
      </c>
      <c r="AR1748" s="20">
        <f t="shared" si="998"/>
        <v>0</v>
      </c>
      <c r="AS1748" s="74" t="str">
        <f t="shared" si="1006"/>
        <v>00635U</v>
      </c>
      <c r="AT1748" s="20">
        <f t="shared" si="999"/>
        <v>0</v>
      </c>
      <c r="AU1748" s="74" t="str">
        <f t="shared" si="989"/>
        <v>00631L</v>
      </c>
      <c r="AV1748" s="20">
        <f t="shared" si="1000"/>
        <v>1</v>
      </c>
      <c r="AW1748" s="74" t="str">
        <f t="shared" si="990"/>
        <v>00631L</v>
      </c>
      <c r="AX1748" s="20">
        <f t="shared" si="991"/>
        <v>1</v>
      </c>
      <c r="AY1748" s="20">
        <f t="shared" si="1001"/>
        <v>0</v>
      </c>
      <c r="AZ1748" s="57">
        <v>43770</v>
      </c>
      <c r="BA1748" s="75">
        <v>19.86</v>
      </c>
      <c r="BB1748" s="90">
        <v>20.074999999999999</v>
      </c>
      <c r="BC1748" s="76">
        <f t="shared" si="1009"/>
        <v>20.163958333333326</v>
      </c>
      <c r="BD1748" s="76">
        <f t="shared" si="1010"/>
        <v>20.168291666666661</v>
      </c>
      <c r="BE1748" s="77">
        <f t="shared" si="1016"/>
        <v>-4.4117495118142919E-3</v>
      </c>
      <c r="BF1748" s="77">
        <f t="shared" si="1007"/>
        <v>-1.5285958362858962E-2</v>
      </c>
    </row>
    <row r="1749" spans="1:58" s="23" customFormat="1" ht="15.75" customHeight="1" x14ac:dyDescent="0.4">
      <c r="A1749" s="57">
        <v>43768</v>
      </c>
      <c r="B1749" s="112">
        <v>14.975</v>
      </c>
      <c r="C1749" s="112">
        <v>16.475000000000001</v>
      </c>
      <c r="D1749" s="112">
        <v>17.625</v>
      </c>
      <c r="E1749" s="112">
        <v>18.125</v>
      </c>
      <c r="F1749" s="112">
        <v>18.225000000000001</v>
      </c>
      <c r="G1749" s="112">
        <v>18.475000000000001</v>
      </c>
      <c r="H1749" s="113">
        <v>18.475000000000001</v>
      </c>
      <c r="I1749" s="90">
        <f t="shared" si="992"/>
        <v>15.635</v>
      </c>
      <c r="J1749" s="90">
        <f t="shared" si="993"/>
        <v>16.981000000000002</v>
      </c>
      <c r="K1749" s="114">
        <v>14</v>
      </c>
      <c r="L1749" s="115">
        <v>0.04</v>
      </c>
      <c r="M1749" s="90">
        <v>10.67</v>
      </c>
      <c r="N1749" s="90">
        <v>12.33</v>
      </c>
      <c r="O1749" s="90">
        <v>15.69</v>
      </c>
      <c r="P1749" s="90">
        <v>17.48</v>
      </c>
      <c r="Q1749" s="90">
        <v>19.02</v>
      </c>
      <c r="R1749" s="63">
        <f t="shared" si="981"/>
        <v>10.170000000000002</v>
      </c>
      <c r="S1749" s="64">
        <f t="shared" si="1017"/>
        <v>-6.5909090909090848E-2</v>
      </c>
      <c r="T1749" s="65">
        <f t="shared" si="1011"/>
        <v>0.8653690186536902</v>
      </c>
      <c r="U1749" s="65">
        <f t="shared" si="1011"/>
        <v>0.78585086042065011</v>
      </c>
      <c r="V1749" s="65">
        <f t="shared" si="982"/>
        <v>0.70537757437070936</v>
      </c>
      <c r="W1749" s="65">
        <f t="shared" si="983"/>
        <v>0.6482649842271293</v>
      </c>
      <c r="X1749" s="61">
        <f t="shared" si="994"/>
        <v>0.10016694490818043</v>
      </c>
      <c r="Y1749" s="66">
        <f t="shared" si="984"/>
        <v>1.9310344827586284E-2</v>
      </c>
      <c r="Z1749" s="61">
        <f t="shared" si="985"/>
        <v>8.6088903102014835E-2</v>
      </c>
      <c r="AA1749" s="67">
        <f t="shared" si="986"/>
        <v>15.635000000000002</v>
      </c>
      <c r="AB1749" s="68">
        <f t="shared" si="987"/>
        <v>0.21451743714517432</v>
      </c>
      <c r="AC1749" s="69">
        <f t="shared" si="988"/>
        <v>0.26804541768045431</v>
      </c>
      <c r="AD1749" s="70">
        <f>_xlfn.PERCENTILE.EXC(AC1749:$AC$5675,0.5)</f>
        <v>8.6710725376224276E-2</v>
      </c>
      <c r="AE1749" s="70">
        <f>_xlfn.PERCENTILE.EXC($AC1749:AC$5675,0.35)</f>
        <v>4.9655457451555599E-2</v>
      </c>
      <c r="AF1749" s="71">
        <f t="shared" si="1013"/>
        <v>4.3773361961554159E-2</v>
      </c>
      <c r="AG1749" s="70">
        <f t="shared" si="1014"/>
        <v>-0.2059624089820791</v>
      </c>
      <c r="AH1749" s="70">
        <f t="shared" si="1015"/>
        <v>-0.25751148881600772</v>
      </c>
      <c r="AI1749" s="61" t="str">
        <f t="shared" si="1003"/>
        <v>Short VOL</v>
      </c>
      <c r="AJ1749" s="68" t="str">
        <f t="shared" si="1004"/>
        <v>Short VOL</v>
      </c>
      <c r="AK1749" s="72" t="str">
        <f t="shared" si="1005"/>
        <v>00631L</v>
      </c>
      <c r="AL1749" s="73">
        <f t="shared" si="995"/>
        <v>1</v>
      </c>
      <c r="AM1749" s="72" t="str">
        <f t="shared" si="1008"/>
        <v>00631L</v>
      </c>
      <c r="AN1749" s="73">
        <f t="shared" si="996"/>
        <v>1</v>
      </c>
      <c r="AO1749" s="74" t="str">
        <f t="shared" si="1002"/>
        <v>00631L</v>
      </c>
      <c r="AP1749" s="20">
        <f t="shared" si="997"/>
        <v>1</v>
      </c>
      <c r="AQ1749" s="74" t="str">
        <f t="shared" si="1012"/>
        <v>00635U</v>
      </c>
      <c r="AR1749" s="20">
        <f t="shared" si="998"/>
        <v>0</v>
      </c>
      <c r="AS1749" s="74" t="str">
        <f t="shared" si="1006"/>
        <v>00635U</v>
      </c>
      <c r="AT1749" s="20">
        <f t="shared" si="999"/>
        <v>0</v>
      </c>
      <c r="AU1749" s="74" t="str">
        <f t="shared" si="989"/>
        <v>00631L</v>
      </c>
      <c r="AV1749" s="20">
        <f t="shared" si="1000"/>
        <v>1</v>
      </c>
      <c r="AW1749" s="74" t="str">
        <f t="shared" si="990"/>
        <v>00631L</v>
      </c>
      <c r="AX1749" s="20">
        <f t="shared" si="991"/>
        <v>1</v>
      </c>
      <c r="AY1749" s="20">
        <f t="shared" si="1001"/>
        <v>0</v>
      </c>
      <c r="AZ1749" s="57">
        <v>43769</v>
      </c>
      <c r="BA1749" s="75">
        <v>19.8</v>
      </c>
      <c r="BB1749" s="90">
        <v>19.925000000000001</v>
      </c>
      <c r="BC1749" s="76">
        <f t="shared" si="1009"/>
        <v>20.155208333333331</v>
      </c>
      <c r="BD1749" s="76">
        <f t="shared" si="1010"/>
        <v>20.159374999999994</v>
      </c>
      <c r="BE1749" s="77">
        <f t="shared" si="1016"/>
        <v>-1.1421778903302333E-2</v>
      </c>
      <c r="BF1749" s="77">
        <f t="shared" si="1007"/>
        <v>-1.7826693535885563E-2</v>
      </c>
    </row>
    <row r="1750" spans="1:58" s="23" customFormat="1" ht="15.75" customHeight="1" x14ac:dyDescent="0.4">
      <c r="A1750" s="57">
        <v>43767</v>
      </c>
      <c r="B1750" s="112">
        <v>15.475</v>
      </c>
      <c r="C1750" s="112">
        <v>17.024999999999999</v>
      </c>
      <c r="D1750" s="112">
        <v>18.024999999999999</v>
      </c>
      <c r="E1750" s="112">
        <v>18.425000000000001</v>
      </c>
      <c r="F1750" s="112">
        <v>18.475000000000001</v>
      </c>
      <c r="G1750" s="112">
        <v>18.675000000000001</v>
      </c>
      <c r="H1750" s="113">
        <v>18.725000000000001</v>
      </c>
      <c r="I1750" s="90">
        <f t="shared" si="992"/>
        <v>16.094999999999999</v>
      </c>
      <c r="J1750" s="90">
        <f t="shared" si="993"/>
        <v>17.424999999999997</v>
      </c>
      <c r="K1750" s="114">
        <v>15</v>
      </c>
      <c r="L1750" s="115">
        <v>0.04</v>
      </c>
      <c r="M1750" s="90">
        <v>11.75</v>
      </c>
      <c r="N1750" s="90">
        <v>13.2</v>
      </c>
      <c r="O1750" s="90">
        <v>16.09</v>
      </c>
      <c r="P1750" s="90">
        <v>17.77</v>
      </c>
      <c r="Q1750" s="90">
        <v>19.18</v>
      </c>
      <c r="R1750" s="63">
        <f t="shared" si="981"/>
        <v>8.91</v>
      </c>
      <c r="S1750" s="64">
        <f t="shared" si="1017"/>
        <v>6.8649885583523919E-3</v>
      </c>
      <c r="T1750" s="65">
        <f t="shared" si="1011"/>
        <v>0.89015151515151525</v>
      </c>
      <c r="U1750" s="65">
        <f t="shared" si="1011"/>
        <v>0.82038533250466128</v>
      </c>
      <c r="V1750" s="65">
        <f t="shared" si="982"/>
        <v>0.74282498593134494</v>
      </c>
      <c r="W1750" s="65">
        <f t="shared" si="983"/>
        <v>0.68821689259645458</v>
      </c>
      <c r="X1750" s="61">
        <f t="shared" si="994"/>
        <v>0.10016155088852982</v>
      </c>
      <c r="Y1750" s="66">
        <f t="shared" si="984"/>
        <v>1.6282225237449155E-2</v>
      </c>
      <c r="Z1750" s="61">
        <f t="shared" si="985"/>
        <v>8.2634358496427363E-2</v>
      </c>
      <c r="AA1750" s="67">
        <f t="shared" si="986"/>
        <v>16.094999999999999</v>
      </c>
      <c r="AB1750" s="68">
        <f t="shared" si="987"/>
        <v>0.17234848484848489</v>
      </c>
      <c r="AC1750" s="69">
        <f t="shared" si="988"/>
        <v>0.2193181818181818</v>
      </c>
      <c r="AD1750" s="70">
        <f>_xlfn.PERCENTILE.EXC(AC1750:$AC$5675,0.5)</f>
        <v>8.6577295558482523E-2</v>
      </c>
      <c r="AE1750" s="70">
        <f>_xlfn.PERCENTILE.EXC($AC1750:AC$5675,0.35)</f>
        <v>4.9647296511415286E-2</v>
      </c>
      <c r="AF1750" s="71">
        <f t="shared" si="1013"/>
        <v>4.3773361961554159E-2</v>
      </c>
      <c r="AG1750" s="70">
        <f t="shared" si="1014"/>
        <v>-0.2059624089820791</v>
      </c>
      <c r="AH1750" s="70">
        <f t="shared" si="1015"/>
        <v>-0.25751148881600772</v>
      </c>
      <c r="AI1750" s="61" t="str">
        <f t="shared" si="1003"/>
        <v>Short VOL</v>
      </c>
      <c r="AJ1750" s="68" t="str">
        <f t="shared" si="1004"/>
        <v>Short VOL</v>
      </c>
      <c r="AK1750" s="72" t="str">
        <f t="shared" si="1005"/>
        <v>00631L</v>
      </c>
      <c r="AL1750" s="73">
        <f t="shared" si="995"/>
        <v>1</v>
      </c>
      <c r="AM1750" s="72" t="str">
        <f t="shared" si="1008"/>
        <v>00631L</v>
      </c>
      <c r="AN1750" s="73">
        <f t="shared" si="996"/>
        <v>1</v>
      </c>
      <c r="AO1750" s="74" t="str">
        <f t="shared" si="1002"/>
        <v>00631L</v>
      </c>
      <c r="AP1750" s="20">
        <f t="shared" si="997"/>
        <v>1</v>
      </c>
      <c r="AQ1750" s="74" t="str">
        <f t="shared" si="1012"/>
        <v>00631L</v>
      </c>
      <c r="AR1750" s="20">
        <f t="shared" si="998"/>
        <v>1</v>
      </c>
      <c r="AS1750" s="74" t="str">
        <f t="shared" si="1006"/>
        <v>00631L</v>
      </c>
      <c r="AT1750" s="20">
        <f t="shared" si="999"/>
        <v>1</v>
      </c>
      <c r="AU1750" s="74" t="str">
        <f t="shared" si="989"/>
        <v>00631L</v>
      </c>
      <c r="AV1750" s="20">
        <f t="shared" si="1000"/>
        <v>1</v>
      </c>
      <c r="AW1750" s="74" t="str">
        <f t="shared" si="990"/>
        <v>00631L</v>
      </c>
      <c r="AX1750" s="20">
        <f t="shared" si="991"/>
        <v>1</v>
      </c>
      <c r="AY1750" s="20">
        <f t="shared" si="1001"/>
        <v>0</v>
      </c>
      <c r="AZ1750" s="57">
        <v>43768</v>
      </c>
      <c r="BA1750" s="75">
        <v>20.170000000000002</v>
      </c>
      <c r="BB1750" s="90">
        <v>20.149999999999999</v>
      </c>
      <c r="BC1750" s="76">
        <f t="shared" si="1009"/>
        <v>20.149166666666662</v>
      </c>
      <c r="BD1750" s="76">
        <f t="shared" si="1010"/>
        <v>20.159291666666661</v>
      </c>
      <c r="BE1750" s="77">
        <f t="shared" si="1016"/>
        <v>4.1358203399783032E-5</v>
      </c>
      <c r="BF1750" s="77">
        <f t="shared" si="1007"/>
        <v>5.3118599157166071E-4</v>
      </c>
    </row>
    <row r="1751" spans="1:58" s="23" customFormat="1" ht="15.75" customHeight="1" x14ac:dyDescent="0.4">
      <c r="A1751" s="57">
        <v>43766</v>
      </c>
      <c r="B1751" s="112">
        <v>15.625</v>
      </c>
      <c r="C1751" s="112">
        <v>17.024999999999999</v>
      </c>
      <c r="D1751" s="112">
        <v>18.024999999999999</v>
      </c>
      <c r="E1751" s="112">
        <v>18.375</v>
      </c>
      <c r="F1751" s="112">
        <v>18.425000000000001</v>
      </c>
      <c r="G1751" s="112">
        <v>18.625</v>
      </c>
      <c r="H1751" s="113">
        <v>18.675000000000001</v>
      </c>
      <c r="I1751" s="90">
        <f t="shared" si="992"/>
        <v>16.128999999999998</v>
      </c>
      <c r="J1751" s="90">
        <f t="shared" si="993"/>
        <v>17.384999999999998</v>
      </c>
      <c r="K1751" s="114">
        <v>16</v>
      </c>
      <c r="L1751" s="115">
        <v>0.04</v>
      </c>
      <c r="M1751" s="90">
        <v>11.7</v>
      </c>
      <c r="N1751" s="90">
        <v>13.11</v>
      </c>
      <c r="O1751" s="90">
        <v>15.99</v>
      </c>
      <c r="P1751" s="90">
        <v>17.59</v>
      </c>
      <c r="Q1751" s="90">
        <v>19.11</v>
      </c>
      <c r="R1751" s="63">
        <f t="shared" si="981"/>
        <v>8.77</v>
      </c>
      <c r="S1751" s="64">
        <f t="shared" si="1017"/>
        <v>3.6363636363636292E-2</v>
      </c>
      <c r="T1751" s="65">
        <f t="shared" si="1011"/>
        <v>0.89244851258581237</v>
      </c>
      <c r="U1751" s="65">
        <f t="shared" si="1011"/>
        <v>0.81988742964352712</v>
      </c>
      <c r="V1751" s="65">
        <f t="shared" si="982"/>
        <v>0.74530983513359861</v>
      </c>
      <c r="W1751" s="65">
        <f t="shared" si="983"/>
        <v>0.68602825745682883</v>
      </c>
      <c r="X1751" s="61">
        <f t="shared" si="994"/>
        <v>8.9599999999999916E-2</v>
      </c>
      <c r="Y1751" s="66">
        <f t="shared" si="984"/>
        <v>1.6326530612244938E-2</v>
      </c>
      <c r="Z1751" s="61">
        <f t="shared" si="985"/>
        <v>7.7872155744311514E-2</v>
      </c>
      <c r="AA1751" s="67">
        <f t="shared" si="986"/>
        <v>16.128999999999998</v>
      </c>
      <c r="AB1751" s="68">
        <f t="shared" si="987"/>
        <v>0.19183829138062553</v>
      </c>
      <c r="AC1751" s="69">
        <f t="shared" si="988"/>
        <v>0.23028222730739881</v>
      </c>
      <c r="AD1751" s="70">
        <f>_xlfn.PERCENTILE.EXC(AC1751:$AC$5675,0.5)</f>
        <v>8.6443865740740769E-2</v>
      </c>
      <c r="AE1751" s="70">
        <f>_xlfn.PERCENTILE.EXC($AC1751:AC$5675,0.35)</f>
        <v>4.9639135571274973E-2</v>
      </c>
      <c r="AF1751" s="71">
        <f t="shared" si="1013"/>
        <v>4.3773361961554159E-2</v>
      </c>
      <c r="AG1751" s="70">
        <f t="shared" si="1014"/>
        <v>-0.2059624089820791</v>
      </c>
      <c r="AH1751" s="70">
        <f t="shared" si="1015"/>
        <v>-0.25751148881600772</v>
      </c>
      <c r="AI1751" s="61" t="str">
        <f t="shared" si="1003"/>
        <v>Short VOL</v>
      </c>
      <c r="AJ1751" s="68" t="str">
        <f t="shared" si="1004"/>
        <v>Short VOL</v>
      </c>
      <c r="AK1751" s="72" t="str">
        <f t="shared" si="1005"/>
        <v>00631L</v>
      </c>
      <c r="AL1751" s="73">
        <f t="shared" si="995"/>
        <v>1</v>
      </c>
      <c r="AM1751" s="72" t="str">
        <f t="shared" si="1008"/>
        <v>00631L</v>
      </c>
      <c r="AN1751" s="73">
        <f t="shared" si="996"/>
        <v>1</v>
      </c>
      <c r="AO1751" s="74" t="str">
        <f t="shared" si="1002"/>
        <v>00631L</v>
      </c>
      <c r="AP1751" s="20">
        <f t="shared" si="997"/>
        <v>1</v>
      </c>
      <c r="AQ1751" s="74" t="str">
        <f t="shared" si="1012"/>
        <v>00631L</v>
      </c>
      <c r="AR1751" s="20">
        <f t="shared" si="998"/>
        <v>1</v>
      </c>
      <c r="AS1751" s="74" t="str">
        <f t="shared" si="1006"/>
        <v>00635U</v>
      </c>
      <c r="AT1751" s="20">
        <f t="shared" si="999"/>
        <v>0</v>
      </c>
      <c r="AU1751" s="74" t="str">
        <f t="shared" si="989"/>
        <v>00631L</v>
      </c>
      <c r="AV1751" s="20">
        <f t="shared" si="1000"/>
        <v>1</v>
      </c>
      <c r="AW1751" s="74" t="str">
        <f t="shared" si="990"/>
        <v>00631L</v>
      </c>
      <c r="AX1751" s="20">
        <f t="shared" si="991"/>
        <v>1</v>
      </c>
      <c r="AY1751" s="20">
        <f t="shared" si="1001"/>
        <v>0</v>
      </c>
      <c r="AZ1751" s="57">
        <v>43767</v>
      </c>
      <c r="BA1751" s="75">
        <v>20.04</v>
      </c>
      <c r="BB1751" s="90">
        <v>20.162500000000001</v>
      </c>
      <c r="BC1751" s="76">
        <f t="shared" si="1009"/>
        <v>20.142708333333328</v>
      </c>
      <c r="BD1751" s="76">
        <f t="shared" si="1010"/>
        <v>20.147333333333329</v>
      </c>
      <c r="BE1751" s="77">
        <f t="shared" si="1016"/>
        <v>9.8257227077657339E-4</v>
      </c>
      <c r="BF1751" s="77">
        <f t="shared" si="1007"/>
        <v>-5.3274213295388733E-3</v>
      </c>
    </row>
    <row r="1752" spans="1:58" s="23" customFormat="1" ht="15.75" customHeight="1" x14ac:dyDescent="0.4">
      <c r="A1752" s="57">
        <v>43763</v>
      </c>
      <c r="B1752" s="112">
        <v>15.425000000000001</v>
      </c>
      <c r="C1752" s="112">
        <v>16.925000000000001</v>
      </c>
      <c r="D1752" s="112">
        <v>17.824999999999999</v>
      </c>
      <c r="E1752" s="112">
        <v>18.225000000000001</v>
      </c>
      <c r="F1752" s="112">
        <v>18.324999999999999</v>
      </c>
      <c r="G1752" s="112">
        <v>18.574999999999999</v>
      </c>
      <c r="H1752" s="113">
        <v>18.649999999999999</v>
      </c>
      <c r="I1752" s="90">
        <f t="shared" si="992"/>
        <v>15.905000000000001</v>
      </c>
      <c r="J1752" s="90">
        <f t="shared" si="993"/>
        <v>17.213000000000001</v>
      </c>
      <c r="K1752" s="114">
        <v>17</v>
      </c>
      <c r="L1752" s="115">
        <v>0.04</v>
      </c>
      <c r="M1752" s="90">
        <v>10.33</v>
      </c>
      <c r="N1752" s="90">
        <v>12.65</v>
      </c>
      <c r="O1752" s="90">
        <v>15.71</v>
      </c>
      <c r="P1752" s="90">
        <v>17.45</v>
      </c>
      <c r="Q1752" s="90">
        <v>19.010000000000002</v>
      </c>
      <c r="R1752" s="63">
        <f t="shared" si="981"/>
        <v>10.179999999999996</v>
      </c>
      <c r="S1752" s="64">
        <f t="shared" si="1017"/>
        <v>-7.7315827862873845E-2</v>
      </c>
      <c r="T1752" s="65">
        <f t="shared" si="1011"/>
        <v>0.81660079051383394</v>
      </c>
      <c r="U1752" s="65">
        <f t="shared" si="1011"/>
        <v>0.80521960534691273</v>
      </c>
      <c r="V1752" s="65">
        <f t="shared" si="982"/>
        <v>0.72492836676217765</v>
      </c>
      <c r="W1752" s="65">
        <f t="shared" si="983"/>
        <v>0.66543924250394526</v>
      </c>
      <c r="X1752" s="61">
        <f t="shared" si="994"/>
        <v>9.7244732576985404E-2</v>
      </c>
      <c r="Y1752" s="66">
        <f t="shared" si="984"/>
        <v>2.3319615912208345E-2</v>
      </c>
      <c r="Z1752" s="61">
        <f t="shared" si="985"/>
        <v>8.2238289845960377E-2</v>
      </c>
      <c r="AA1752" s="67">
        <f t="shared" si="986"/>
        <v>15.905000000000001</v>
      </c>
      <c r="AB1752" s="68">
        <f t="shared" si="987"/>
        <v>0.21936758893280633</v>
      </c>
      <c r="AC1752" s="69">
        <f t="shared" si="988"/>
        <v>0.25731225296442695</v>
      </c>
      <c r="AD1752" s="70">
        <f>_xlfn.PERCENTILE.EXC(AC1752:$AC$5675,0.5)</f>
        <v>8.6441962110136369E-2</v>
      </c>
      <c r="AE1752" s="70">
        <f>_xlfn.PERCENTILE.EXC($AC1752:AC$5675,0.35)</f>
        <v>4.963538291898284E-2</v>
      </c>
      <c r="AF1752" s="71">
        <f t="shared" si="1013"/>
        <v>4.3773361961554159E-2</v>
      </c>
      <c r="AG1752" s="70">
        <f t="shared" si="1014"/>
        <v>-0.2059624089820791</v>
      </c>
      <c r="AH1752" s="70">
        <f t="shared" si="1015"/>
        <v>-0.25751148881600772</v>
      </c>
      <c r="AI1752" s="61" t="str">
        <f t="shared" si="1003"/>
        <v>Short VOL</v>
      </c>
      <c r="AJ1752" s="68" t="str">
        <f t="shared" si="1004"/>
        <v>Short VOL</v>
      </c>
      <c r="AK1752" s="72" t="str">
        <f t="shared" si="1005"/>
        <v>00631L</v>
      </c>
      <c r="AL1752" s="73">
        <f t="shared" si="995"/>
        <v>1</v>
      </c>
      <c r="AM1752" s="72" t="str">
        <f t="shared" si="1008"/>
        <v>00631L</v>
      </c>
      <c r="AN1752" s="73">
        <f t="shared" si="996"/>
        <v>1</v>
      </c>
      <c r="AO1752" s="74" t="str">
        <f t="shared" si="1002"/>
        <v>00631L</v>
      </c>
      <c r="AP1752" s="20">
        <f t="shared" si="997"/>
        <v>1</v>
      </c>
      <c r="AQ1752" s="74" t="str">
        <f t="shared" si="1012"/>
        <v>00635U</v>
      </c>
      <c r="AR1752" s="20">
        <f t="shared" si="998"/>
        <v>0</v>
      </c>
      <c r="AS1752" s="74" t="str">
        <f t="shared" si="1006"/>
        <v>00631L</v>
      </c>
      <c r="AT1752" s="20">
        <f t="shared" si="999"/>
        <v>1</v>
      </c>
      <c r="AU1752" s="74" t="str">
        <f t="shared" si="989"/>
        <v>00631L</v>
      </c>
      <c r="AV1752" s="20">
        <f t="shared" si="1000"/>
        <v>1</v>
      </c>
      <c r="AW1752" s="74" t="str">
        <f t="shared" si="990"/>
        <v>00631L</v>
      </c>
      <c r="AX1752" s="20">
        <f t="shared" si="991"/>
        <v>1</v>
      </c>
      <c r="AY1752" s="20">
        <f t="shared" si="1001"/>
        <v>0</v>
      </c>
      <c r="AZ1752" s="57">
        <v>43766</v>
      </c>
      <c r="BA1752" s="75">
        <v>20.16</v>
      </c>
      <c r="BB1752" s="90">
        <v>19.925000000000001</v>
      </c>
      <c r="BC1752" s="76">
        <f t="shared" si="1009"/>
        <v>20.138958333333331</v>
      </c>
      <c r="BD1752" s="76">
        <f t="shared" si="1010"/>
        <v>20.142666666666663</v>
      </c>
      <c r="BE1752" s="77">
        <f t="shared" si="1016"/>
        <v>-1.0624101296202292E-2</v>
      </c>
      <c r="BF1752" s="77">
        <f t="shared" si="1007"/>
        <v>8.6052823194562574E-4</v>
      </c>
    </row>
    <row r="1753" spans="1:58" s="23" customFormat="1" ht="15.75" customHeight="1" x14ac:dyDescent="0.4">
      <c r="A1753" s="57">
        <v>43762</v>
      </c>
      <c r="B1753" s="112">
        <v>16.024999999999999</v>
      </c>
      <c r="C1753" s="112">
        <v>17.274999999999999</v>
      </c>
      <c r="D1753" s="112">
        <v>18.125</v>
      </c>
      <c r="E1753" s="112">
        <v>18.524999999999999</v>
      </c>
      <c r="F1753" s="112">
        <v>18.574999999999999</v>
      </c>
      <c r="G1753" s="112">
        <v>18.774999999999999</v>
      </c>
      <c r="H1753" s="113">
        <v>18.824999999999999</v>
      </c>
      <c r="I1753" s="90">
        <f t="shared" si="992"/>
        <v>16.375</v>
      </c>
      <c r="J1753" s="90">
        <f t="shared" si="993"/>
        <v>17.512999999999998</v>
      </c>
      <c r="K1753" s="114">
        <v>18</v>
      </c>
      <c r="L1753" s="115">
        <v>0.04</v>
      </c>
      <c r="M1753" s="90">
        <v>11.89</v>
      </c>
      <c r="N1753" s="90">
        <v>13.71</v>
      </c>
      <c r="O1753" s="90">
        <v>16.25</v>
      </c>
      <c r="P1753" s="90">
        <v>17.84</v>
      </c>
      <c r="Q1753" s="90">
        <v>19.3</v>
      </c>
      <c r="R1753" s="63">
        <f t="shared" si="981"/>
        <v>8.490000000000002</v>
      </c>
      <c r="S1753" s="64">
        <f t="shared" si="1017"/>
        <v>-2.1413276231263309E-2</v>
      </c>
      <c r="T1753" s="65">
        <f t="shared" si="1011"/>
        <v>0.86725018234865059</v>
      </c>
      <c r="U1753" s="65">
        <f t="shared" si="1011"/>
        <v>0.84369230769230774</v>
      </c>
      <c r="V1753" s="65">
        <f t="shared" si="982"/>
        <v>0.76849775784753371</v>
      </c>
      <c r="W1753" s="65">
        <f t="shared" si="983"/>
        <v>0.71036269430051813</v>
      </c>
      <c r="X1753" s="61">
        <f t="shared" si="994"/>
        <v>7.8003120124804995E-2</v>
      </c>
      <c r="Y1753" s="66">
        <f t="shared" si="984"/>
        <v>1.6194331983805706E-2</v>
      </c>
      <c r="Z1753" s="61">
        <f t="shared" si="985"/>
        <v>6.949618320610676E-2</v>
      </c>
      <c r="AA1753" s="67">
        <f t="shared" si="986"/>
        <v>16.375</v>
      </c>
      <c r="AB1753" s="68">
        <f t="shared" si="987"/>
        <v>0.16885485047410631</v>
      </c>
      <c r="AC1753" s="69">
        <f t="shared" si="988"/>
        <v>0.19438366156090436</v>
      </c>
      <c r="AD1753" s="70">
        <f>_xlfn.PERCENTILE.EXC(AC1753:$AC$5675,0.5)</f>
        <v>8.644005847953197E-2</v>
      </c>
      <c r="AE1753" s="70">
        <f>_xlfn.PERCENTILE.EXC($AC1753:AC$5675,0.35)</f>
        <v>4.9633393581829978E-2</v>
      </c>
      <c r="AF1753" s="71">
        <f t="shared" si="1013"/>
        <v>4.3773361961554159E-2</v>
      </c>
      <c r="AG1753" s="70">
        <f t="shared" si="1014"/>
        <v>-0.2059624089820791</v>
      </c>
      <c r="AH1753" s="70">
        <f t="shared" si="1015"/>
        <v>-0.25751148881600772</v>
      </c>
      <c r="AI1753" s="61" t="str">
        <f t="shared" si="1003"/>
        <v>Short VOL</v>
      </c>
      <c r="AJ1753" s="68" t="str">
        <f t="shared" si="1004"/>
        <v>Short VOL</v>
      </c>
      <c r="AK1753" s="72" t="str">
        <f t="shared" si="1005"/>
        <v>00631L</v>
      </c>
      <c r="AL1753" s="73">
        <f t="shared" si="995"/>
        <v>1</v>
      </c>
      <c r="AM1753" s="72" t="str">
        <f t="shared" si="1008"/>
        <v>00631L</v>
      </c>
      <c r="AN1753" s="73">
        <f t="shared" si="996"/>
        <v>1</v>
      </c>
      <c r="AO1753" s="74" t="str">
        <f t="shared" si="1002"/>
        <v>00631L</v>
      </c>
      <c r="AP1753" s="20">
        <f t="shared" si="997"/>
        <v>1</v>
      </c>
      <c r="AQ1753" s="74" t="str">
        <f t="shared" si="1012"/>
        <v>00635U</v>
      </c>
      <c r="AR1753" s="20">
        <f t="shared" si="998"/>
        <v>0</v>
      </c>
      <c r="AS1753" s="74" t="str">
        <f t="shared" si="1006"/>
        <v>00635U</v>
      </c>
      <c r="AT1753" s="20">
        <f t="shared" si="999"/>
        <v>0</v>
      </c>
      <c r="AU1753" s="74" t="str">
        <f t="shared" si="989"/>
        <v>00631L</v>
      </c>
      <c r="AV1753" s="20">
        <f t="shared" si="1000"/>
        <v>1</v>
      </c>
      <c r="AW1753" s="74" t="str">
        <f t="shared" si="990"/>
        <v>00631L</v>
      </c>
      <c r="AX1753" s="20">
        <f t="shared" si="991"/>
        <v>1</v>
      </c>
      <c r="AY1753" s="20">
        <f t="shared" si="1001"/>
        <v>0</v>
      </c>
      <c r="AZ1753" s="57">
        <v>43763</v>
      </c>
      <c r="BA1753" s="75">
        <v>20.010000000000002</v>
      </c>
      <c r="BB1753" s="90">
        <v>20.024999999999999</v>
      </c>
      <c r="BC1753" s="76">
        <f t="shared" si="1009"/>
        <v>20.138749999999995</v>
      </c>
      <c r="BD1753" s="76">
        <f t="shared" si="1010"/>
        <v>20.140374999999999</v>
      </c>
      <c r="BE1753" s="77">
        <f t="shared" si="1016"/>
        <v>-5.6483148159640522E-3</v>
      </c>
      <c r="BF1753" s="77">
        <f t="shared" si="1007"/>
        <v>-6.4733154174138885E-3</v>
      </c>
    </row>
    <row r="1754" spans="1:58" s="23" customFormat="1" ht="15.75" customHeight="1" x14ac:dyDescent="0.4">
      <c r="A1754" s="57">
        <v>43761</v>
      </c>
      <c r="B1754" s="112">
        <v>16.175000000000001</v>
      </c>
      <c r="C1754" s="112">
        <v>17.324999999999999</v>
      </c>
      <c r="D1754" s="112">
        <v>18.125</v>
      </c>
      <c r="E1754" s="112">
        <v>18.524999999999999</v>
      </c>
      <c r="F1754" s="112">
        <v>18.524999999999999</v>
      </c>
      <c r="G1754" s="112">
        <v>18.725000000000001</v>
      </c>
      <c r="H1754" s="113">
        <v>18.774999999999999</v>
      </c>
      <c r="I1754" s="90">
        <f t="shared" si="992"/>
        <v>16.451000000000001</v>
      </c>
      <c r="J1754" s="90">
        <f t="shared" si="993"/>
        <v>17.516999999999999</v>
      </c>
      <c r="K1754" s="114">
        <v>19</v>
      </c>
      <c r="L1754" s="115">
        <v>0.04</v>
      </c>
      <c r="M1754" s="90">
        <v>12.29</v>
      </c>
      <c r="N1754" s="90">
        <v>14.01</v>
      </c>
      <c r="O1754" s="90">
        <v>16.29</v>
      </c>
      <c r="P1754" s="90">
        <v>17.84</v>
      </c>
      <c r="Q1754" s="90">
        <v>19.3</v>
      </c>
      <c r="R1754" s="63">
        <f t="shared" si="981"/>
        <v>7.8299999999999983</v>
      </c>
      <c r="S1754" s="64">
        <f t="shared" si="1017"/>
        <v>-3.1120331950207542E-2</v>
      </c>
      <c r="T1754" s="65">
        <f t="shared" si="1011"/>
        <v>0.87723054960742319</v>
      </c>
      <c r="U1754" s="65">
        <f t="shared" si="1011"/>
        <v>0.86003683241252304</v>
      </c>
      <c r="V1754" s="65">
        <f t="shared" si="982"/>
        <v>0.78531390134529144</v>
      </c>
      <c r="W1754" s="65">
        <f t="shared" si="983"/>
        <v>0.72590673575129527</v>
      </c>
      <c r="X1754" s="61">
        <f t="shared" si="994"/>
        <v>7.1097372488407945E-2</v>
      </c>
      <c r="Y1754" s="66">
        <f t="shared" si="984"/>
        <v>1.3495276653171391E-2</v>
      </c>
      <c r="Z1754" s="61">
        <f t="shared" si="985"/>
        <v>6.4798492492857518E-2</v>
      </c>
      <c r="AA1754" s="67">
        <f t="shared" si="986"/>
        <v>16.451000000000001</v>
      </c>
      <c r="AB1754" s="68">
        <f t="shared" si="987"/>
        <v>0.15453247680228416</v>
      </c>
      <c r="AC1754" s="69">
        <f t="shared" si="988"/>
        <v>0.17423269093504645</v>
      </c>
      <c r="AD1754" s="70">
        <f>_xlfn.PERCENTILE.EXC(AC1754:$AC$5675,0.5)</f>
        <v>8.6432919864766006E-2</v>
      </c>
      <c r="AE1754" s="70">
        <f>_xlfn.PERCENTILE.EXC($AC1754:AC$5675,0.35)</f>
        <v>4.9631404244677116E-2</v>
      </c>
      <c r="AF1754" s="71">
        <f t="shared" si="1013"/>
        <v>4.3773361961554159E-2</v>
      </c>
      <c r="AG1754" s="70">
        <f t="shared" si="1014"/>
        <v>-0.2059624089820791</v>
      </c>
      <c r="AH1754" s="70">
        <f t="shared" si="1015"/>
        <v>-0.25751148881600772</v>
      </c>
      <c r="AI1754" s="61" t="str">
        <f t="shared" si="1003"/>
        <v>Short VOL</v>
      </c>
      <c r="AJ1754" s="68" t="str">
        <f t="shared" si="1004"/>
        <v>Short VOL</v>
      </c>
      <c r="AK1754" s="72" t="str">
        <f t="shared" si="1005"/>
        <v>00631L</v>
      </c>
      <c r="AL1754" s="73">
        <f t="shared" si="995"/>
        <v>1</v>
      </c>
      <c r="AM1754" s="72" t="str">
        <f t="shared" si="1008"/>
        <v>00631L</v>
      </c>
      <c r="AN1754" s="73">
        <f t="shared" si="996"/>
        <v>1</v>
      </c>
      <c r="AO1754" s="74" t="str">
        <f t="shared" si="1002"/>
        <v>00631L</v>
      </c>
      <c r="AP1754" s="20">
        <f t="shared" si="997"/>
        <v>1</v>
      </c>
      <c r="AQ1754" s="74" t="str">
        <f t="shared" si="1012"/>
        <v>00635U</v>
      </c>
      <c r="AR1754" s="20">
        <f t="shared" si="998"/>
        <v>0</v>
      </c>
      <c r="AS1754" s="74" t="str">
        <f t="shared" si="1006"/>
        <v>00635U</v>
      </c>
      <c r="AT1754" s="20">
        <f t="shared" si="999"/>
        <v>0</v>
      </c>
      <c r="AU1754" s="74" t="str">
        <f t="shared" si="989"/>
        <v>00631L</v>
      </c>
      <c r="AV1754" s="20">
        <f t="shared" si="1000"/>
        <v>1</v>
      </c>
      <c r="AW1754" s="74" t="str">
        <f t="shared" si="990"/>
        <v>00631L</v>
      </c>
      <c r="AX1754" s="20">
        <f t="shared" si="991"/>
        <v>1</v>
      </c>
      <c r="AY1754" s="20">
        <f t="shared" si="1001"/>
        <v>0</v>
      </c>
      <c r="AZ1754" s="57">
        <v>43762</v>
      </c>
      <c r="BA1754" s="75">
        <v>20.04</v>
      </c>
      <c r="BB1754" s="90">
        <v>20.037500000000001</v>
      </c>
      <c r="BC1754" s="76">
        <f t="shared" si="1009"/>
        <v>20.138958333333328</v>
      </c>
      <c r="BD1754" s="76">
        <f t="shared" si="1010"/>
        <v>20.138999999999996</v>
      </c>
      <c r="BE1754" s="77">
        <f t="shared" si="1016"/>
        <v>-5.0379136623663352E-3</v>
      </c>
      <c r="BF1754" s="77">
        <f t="shared" si="1007"/>
        <v>-4.915834947117368E-3</v>
      </c>
    </row>
    <row r="1755" spans="1:58" s="23" customFormat="1" ht="15.75" customHeight="1" x14ac:dyDescent="0.4">
      <c r="A1755" s="57">
        <v>43760</v>
      </c>
      <c r="B1755" s="112">
        <v>16.475000000000001</v>
      </c>
      <c r="C1755" s="112">
        <v>17.574999999999999</v>
      </c>
      <c r="D1755" s="112">
        <v>18.375</v>
      </c>
      <c r="E1755" s="112">
        <v>18.725000000000001</v>
      </c>
      <c r="F1755" s="112">
        <v>18.725000000000001</v>
      </c>
      <c r="G1755" s="112">
        <v>18.925000000000001</v>
      </c>
      <c r="H1755" s="113">
        <v>18.925000000000001</v>
      </c>
      <c r="I1755" s="90">
        <f t="shared" si="992"/>
        <v>16.695</v>
      </c>
      <c r="J1755" s="90">
        <f t="shared" si="993"/>
        <v>17.734999999999999</v>
      </c>
      <c r="K1755" s="114">
        <v>20</v>
      </c>
      <c r="L1755" s="115">
        <v>0.04</v>
      </c>
      <c r="M1755" s="90">
        <v>13.3</v>
      </c>
      <c r="N1755" s="90">
        <v>14.46</v>
      </c>
      <c r="O1755" s="90">
        <v>16.55</v>
      </c>
      <c r="P1755" s="90">
        <v>18.02</v>
      </c>
      <c r="Q1755" s="90">
        <v>19.34</v>
      </c>
      <c r="R1755" s="63">
        <f t="shared" si="981"/>
        <v>6.8099999999999987</v>
      </c>
      <c r="S1755" s="64">
        <f t="shared" si="1017"/>
        <v>3.2857142857142918E-2</v>
      </c>
      <c r="T1755" s="65">
        <f t="shared" si="1011"/>
        <v>0.91977869986168737</v>
      </c>
      <c r="U1755" s="65">
        <f t="shared" si="1011"/>
        <v>0.87371601208459215</v>
      </c>
      <c r="V1755" s="65">
        <f t="shared" si="982"/>
        <v>0.802441731409545</v>
      </c>
      <c r="W1755" s="65">
        <f t="shared" si="983"/>
        <v>0.74767321613236815</v>
      </c>
      <c r="X1755" s="61">
        <f t="shared" si="994"/>
        <v>6.6767830045523391E-2</v>
      </c>
      <c r="Y1755" s="66">
        <f t="shared" si="984"/>
        <v>1.0680907877169521E-2</v>
      </c>
      <c r="Z1755" s="61">
        <f t="shared" si="985"/>
        <v>6.2294100029949034E-2</v>
      </c>
      <c r="AA1755" s="67">
        <f t="shared" si="986"/>
        <v>16.695</v>
      </c>
      <c r="AB1755" s="68">
        <f t="shared" si="987"/>
        <v>0.13934993084370681</v>
      </c>
      <c r="AC1755" s="69">
        <f t="shared" si="988"/>
        <v>0.15456431535269705</v>
      </c>
      <c r="AD1755" s="70">
        <f>_xlfn.PERCENTILE.EXC(AC1755:$AC$5675,0.5)</f>
        <v>8.6425781250000042E-2</v>
      </c>
      <c r="AE1755" s="70">
        <f>_xlfn.PERCENTILE.EXC($AC1755:AC$5675,0.35)</f>
        <v>4.9627892475158947E-2</v>
      </c>
      <c r="AF1755" s="71">
        <f t="shared" si="1013"/>
        <v>4.3773361961554159E-2</v>
      </c>
      <c r="AG1755" s="70">
        <f t="shared" si="1014"/>
        <v>-0.2059624089820791</v>
      </c>
      <c r="AH1755" s="70">
        <f t="shared" si="1015"/>
        <v>-0.25751148881600772</v>
      </c>
      <c r="AI1755" s="61" t="str">
        <f t="shared" si="1003"/>
        <v>Short VOL</v>
      </c>
      <c r="AJ1755" s="68" t="str">
        <f t="shared" si="1004"/>
        <v>Short VOL</v>
      </c>
      <c r="AK1755" s="72" t="str">
        <f t="shared" si="1005"/>
        <v>00631L</v>
      </c>
      <c r="AL1755" s="73">
        <f t="shared" si="995"/>
        <v>1</v>
      </c>
      <c r="AM1755" s="72" t="str">
        <f t="shared" si="1008"/>
        <v>00631L</v>
      </c>
      <c r="AN1755" s="73">
        <f t="shared" si="996"/>
        <v>1</v>
      </c>
      <c r="AO1755" s="74" t="str">
        <f t="shared" si="1002"/>
        <v>00631L</v>
      </c>
      <c r="AP1755" s="20">
        <f t="shared" si="997"/>
        <v>1</v>
      </c>
      <c r="AQ1755" s="74" t="str">
        <f t="shared" si="1012"/>
        <v>00631L</v>
      </c>
      <c r="AR1755" s="20">
        <f t="shared" si="998"/>
        <v>1</v>
      </c>
      <c r="AS1755" s="74" t="str">
        <f t="shared" si="1006"/>
        <v>00635U</v>
      </c>
      <c r="AT1755" s="20">
        <f t="shared" si="999"/>
        <v>0</v>
      </c>
      <c r="AU1755" s="74" t="str">
        <f t="shared" si="989"/>
        <v>00631L</v>
      </c>
      <c r="AV1755" s="20">
        <f t="shared" si="1000"/>
        <v>1</v>
      </c>
      <c r="AW1755" s="74" t="str">
        <f t="shared" si="990"/>
        <v>00631L</v>
      </c>
      <c r="AX1755" s="20">
        <f t="shared" si="991"/>
        <v>1</v>
      </c>
      <c r="AY1755" s="20">
        <f t="shared" si="1001"/>
        <v>0</v>
      </c>
      <c r="AZ1755" s="57">
        <v>43761</v>
      </c>
      <c r="BA1755" s="75">
        <v>19.66</v>
      </c>
      <c r="BB1755" s="90">
        <v>20.237500000000001</v>
      </c>
      <c r="BC1755" s="76">
        <f t="shared" si="1009"/>
        <v>20.14458333333333</v>
      </c>
      <c r="BD1755" s="76">
        <f t="shared" si="1010"/>
        <v>20.132666666666658</v>
      </c>
      <c r="BE1755" s="77">
        <f t="shared" si="1016"/>
        <v>4.6124888824541415E-3</v>
      </c>
      <c r="BF1755" s="77">
        <f t="shared" si="1007"/>
        <v>-2.3477598595979584E-2</v>
      </c>
    </row>
    <row r="1756" spans="1:58" s="23" customFormat="1" ht="15.75" customHeight="1" x14ac:dyDescent="0.4">
      <c r="A1756" s="57">
        <v>43759</v>
      </c>
      <c r="B1756" s="112">
        <v>16.074999999999999</v>
      </c>
      <c r="C1756" s="112">
        <v>17.225000000000001</v>
      </c>
      <c r="D1756" s="112">
        <v>18.125</v>
      </c>
      <c r="E1756" s="112">
        <v>18.475000000000001</v>
      </c>
      <c r="F1756" s="112">
        <v>18.524999999999999</v>
      </c>
      <c r="G1756" s="112">
        <v>18.675000000000001</v>
      </c>
      <c r="H1756" s="113">
        <v>18.725000000000001</v>
      </c>
      <c r="I1756" s="90">
        <f t="shared" si="992"/>
        <v>16.259</v>
      </c>
      <c r="J1756" s="90">
        <f t="shared" si="993"/>
        <v>17.369</v>
      </c>
      <c r="K1756" s="114">
        <v>21</v>
      </c>
      <c r="L1756" s="115">
        <v>0.04</v>
      </c>
      <c r="M1756" s="90">
        <v>12.61</v>
      </c>
      <c r="N1756" s="90">
        <v>14</v>
      </c>
      <c r="O1756" s="90">
        <v>16.28</v>
      </c>
      <c r="P1756" s="90">
        <v>17.82</v>
      </c>
      <c r="Q1756" s="90">
        <v>19.22</v>
      </c>
      <c r="R1756" s="63">
        <f t="shared" si="981"/>
        <v>7.490000000000002</v>
      </c>
      <c r="S1756" s="64">
        <f t="shared" si="1017"/>
        <v>-1.7543859649122806E-2</v>
      </c>
      <c r="T1756" s="65">
        <f t="shared" si="1011"/>
        <v>0.90071428571428569</v>
      </c>
      <c r="U1756" s="65">
        <f t="shared" si="1011"/>
        <v>0.85995085995085985</v>
      </c>
      <c r="V1756" s="65">
        <f t="shared" si="982"/>
        <v>0.78563411896745228</v>
      </c>
      <c r="W1756" s="65">
        <f t="shared" si="983"/>
        <v>0.72840790842872016</v>
      </c>
      <c r="X1756" s="61">
        <f t="shared" si="994"/>
        <v>7.1539657853810404E-2</v>
      </c>
      <c r="Y1756" s="66">
        <f t="shared" si="984"/>
        <v>1.3531799729364004E-2</v>
      </c>
      <c r="Z1756" s="61">
        <f t="shared" si="985"/>
        <v>6.8269881296512666E-2</v>
      </c>
      <c r="AA1756" s="67">
        <f t="shared" si="986"/>
        <v>16.259</v>
      </c>
      <c r="AB1756" s="68">
        <f t="shared" si="987"/>
        <v>0.14821428571428566</v>
      </c>
      <c r="AC1756" s="69">
        <f t="shared" si="988"/>
        <v>0.16135714285714289</v>
      </c>
      <c r="AD1756" s="70">
        <f>_xlfn.PERCENTILE.EXC(AC1756:$AC$5675,0.5)</f>
        <v>8.6393309344211841E-2</v>
      </c>
      <c r="AE1756" s="70">
        <f>_xlfn.PERCENTILE.EXC($AC1756:AC$5675,0.35)</f>
        <v>4.9624126966913235E-2</v>
      </c>
      <c r="AF1756" s="71">
        <f t="shared" si="1013"/>
        <v>4.3773361961554159E-2</v>
      </c>
      <c r="AG1756" s="70">
        <f t="shared" si="1014"/>
        <v>-0.2059624089820791</v>
      </c>
      <c r="AH1756" s="70">
        <f t="shared" si="1015"/>
        <v>-0.25751148881600772</v>
      </c>
      <c r="AI1756" s="61" t="str">
        <f t="shared" si="1003"/>
        <v>Short VOL</v>
      </c>
      <c r="AJ1756" s="68" t="str">
        <f t="shared" si="1004"/>
        <v>Short VOL</v>
      </c>
      <c r="AK1756" s="72" t="str">
        <f t="shared" si="1005"/>
        <v>00631L</v>
      </c>
      <c r="AL1756" s="73">
        <f t="shared" si="995"/>
        <v>1</v>
      </c>
      <c r="AM1756" s="72" t="str">
        <f t="shared" si="1008"/>
        <v>00631L</v>
      </c>
      <c r="AN1756" s="73">
        <f t="shared" si="996"/>
        <v>1</v>
      </c>
      <c r="AO1756" s="74" t="str">
        <f t="shared" si="1002"/>
        <v>00631L</v>
      </c>
      <c r="AP1756" s="20">
        <f t="shared" si="997"/>
        <v>1</v>
      </c>
      <c r="AQ1756" s="74" t="str">
        <f t="shared" si="1012"/>
        <v>00631L</v>
      </c>
      <c r="AR1756" s="20">
        <f t="shared" si="998"/>
        <v>1</v>
      </c>
      <c r="AS1756" s="74" t="str">
        <f t="shared" si="1006"/>
        <v>00631L</v>
      </c>
      <c r="AT1756" s="20">
        <f t="shared" si="999"/>
        <v>1</v>
      </c>
      <c r="AU1756" s="74" t="str">
        <f t="shared" si="989"/>
        <v>00631L</v>
      </c>
      <c r="AV1756" s="20">
        <f t="shared" si="1000"/>
        <v>1</v>
      </c>
      <c r="AW1756" s="74" t="str">
        <f t="shared" si="990"/>
        <v>00631L</v>
      </c>
      <c r="AX1756" s="20">
        <f t="shared" si="991"/>
        <v>1</v>
      </c>
      <c r="AY1756" s="20">
        <f t="shared" si="1001"/>
        <v>0</v>
      </c>
      <c r="AZ1756" s="57">
        <v>43760</v>
      </c>
      <c r="BA1756" s="75">
        <v>20.170000000000002</v>
      </c>
      <c r="BB1756" s="90">
        <v>20.574999999999999</v>
      </c>
      <c r="BC1756" s="76">
        <f t="shared" si="1009"/>
        <v>20.147083333333331</v>
      </c>
      <c r="BD1756" s="76">
        <f t="shared" si="1010"/>
        <v>20.143458333333328</v>
      </c>
      <c r="BE1756" s="77">
        <f t="shared" si="1016"/>
        <v>2.1239633528426446E-2</v>
      </c>
      <c r="BF1756" s="77">
        <f t="shared" si="1007"/>
        <v>1.3176320683103719E-3</v>
      </c>
    </row>
    <row r="1757" spans="1:58" s="23" customFormat="1" ht="15.75" customHeight="1" x14ac:dyDescent="0.4">
      <c r="A1757" s="57">
        <v>43756</v>
      </c>
      <c r="B1757" s="112">
        <v>16.675000000000001</v>
      </c>
      <c r="C1757" s="112">
        <v>17.524999999999999</v>
      </c>
      <c r="D1757" s="112">
        <v>18.425000000000001</v>
      </c>
      <c r="E1757" s="112">
        <v>18.774999999999999</v>
      </c>
      <c r="F1757" s="112">
        <v>18.824999999999999</v>
      </c>
      <c r="G1757" s="112">
        <v>18.975000000000001</v>
      </c>
      <c r="H1757" s="113">
        <v>19.024999999999999</v>
      </c>
      <c r="I1757" s="90">
        <f t="shared" si="992"/>
        <v>16.777000000000001</v>
      </c>
      <c r="J1757" s="90">
        <f t="shared" si="993"/>
        <v>17.632999999999999</v>
      </c>
      <c r="K1757" s="114">
        <v>22</v>
      </c>
      <c r="L1757" s="115">
        <v>0.04</v>
      </c>
      <c r="M1757" s="90">
        <v>12.35</v>
      </c>
      <c r="N1757" s="90">
        <v>14.25</v>
      </c>
      <c r="O1757" s="90">
        <v>16.649999999999999</v>
      </c>
      <c r="P1757" s="90">
        <v>18.21</v>
      </c>
      <c r="Q1757" s="90">
        <v>19.45</v>
      </c>
      <c r="R1757" s="63">
        <f t="shared" si="981"/>
        <v>8.259999999999998</v>
      </c>
      <c r="S1757" s="64">
        <f t="shared" si="1017"/>
        <v>3.3357505438723775E-2</v>
      </c>
      <c r="T1757" s="65">
        <f t="shared" si="1011"/>
        <v>0.8666666666666667</v>
      </c>
      <c r="U1757" s="65">
        <f t="shared" si="1011"/>
        <v>0.85585585585585588</v>
      </c>
      <c r="V1757" s="65">
        <f t="shared" si="982"/>
        <v>0.78253706754530472</v>
      </c>
      <c r="W1757" s="65">
        <f t="shared" si="983"/>
        <v>0.73264781491002573</v>
      </c>
      <c r="X1757" s="61">
        <f t="shared" si="994"/>
        <v>5.0974512743628055E-2</v>
      </c>
      <c r="Y1757" s="66">
        <f t="shared" si="984"/>
        <v>1.3315579227696406E-2</v>
      </c>
      <c r="Z1757" s="61">
        <f t="shared" si="985"/>
        <v>5.1022232818739827E-2</v>
      </c>
      <c r="AA1757" s="67">
        <f t="shared" si="986"/>
        <v>16.777000000000001</v>
      </c>
      <c r="AB1757" s="68">
        <f t="shared" si="987"/>
        <v>0.17017543859649129</v>
      </c>
      <c r="AC1757" s="69">
        <f t="shared" si="988"/>
        <v>0.1773333333333334</v>
      </c>
      <c r="AD1757" s="70">
        <f>_xlfn.PERCENTILE.EXC(AC1757:$AC$5675,0.5)</f>
        <v>8.636083743842364E-2</v>
      </c>
      <c r="AE1757" s="70">
        <f>_xlfn.PERCENTILE.EXC($AC1757:AC$5675,0.35)</f>
        <v>4.9620361458667522E-2</v>
      </c>
      <c r="AF1757" s="71">
        <f t="shared" si="1013"/>
        <v>4.3773361961554159E-2</v>
      </c>
      <c r="AG1757" s="70">
        <f t="shared" si="1014"/>
        <v>-0.2059624089820791</v>
      </c>
      <c r="AH1757" s="70">
        <f t="shared" si="1015"/>
        <v>-0.25751148881600772</v>
      </c>
      <c r="AI1757" s="61" t="str">
        <f t="shared" si="1003"/>
        <v>Short VOL</v>
      </c>
      <c r="AJ1757" s="68" t="str">
        <f t="shared" si="1004"/>
        <v>Short VOL</v>
      </c>
      <c r="AK1757" s="72" t="str">
        <f t="shared" si="1005"/>
        <v>00631L</v>
      </c>
      <c r="AL1757" s="73">
        <f t="shared" si="995"/>
        <v>1</v>
      </c>
      <c r="AM1757" s="72" t="str">
        <f t="shared" si="1008"/>
        <v>00631L</v>
      </c>
      <c r="AN1757" s="73">
        <f t="shared" si="996"/>
        <v>1</v>
      </c>
      <c r="AO1757" s="74" t="str">
        <f t="shared" si="1002"/>
        <v>00631L</v>
      </c>
      <c r="AP1757" s="20">
        <f t="shared" si="997"/>
        <v>1</v>
      </c>
      <c r="AQ1757" s="74" t="str">
        <f t="shared" si="1012"/>
        <v>00631L</v>
      </c>
      <c r="AR1757" s="20">
        <f t="shared" si="998"/>
        <v>1</v>
      </c>
      <c r="AS1757" s="74" t="str">
        <f t="shared" si="1006"/>
        <v>00631L</v>
      </c>
      <c r="AT1757" s="20">
        <f t="shared" si="999"/>
        <v>1</v>
      </c>
      <c r="AU1757" s="74" t="str">
        <f t="shared" si="989"/>
        <v>00631L</v>
      </c>
      <c r="AV1757" s="20">
        <f t="shared" si="1000"/>
        <v>1</v>
      </c>
      <c r="AW1757" s="74" t="str">
        <f t="shared" si="990"/>
        <v>00631L</v>
      </c>
      <c r="AX1757" s="20">
        <f t="shared" si="991"/>
        <v>1</v>
      </c>
      <c r="AY1757" s="20">
        <f t="shared" si="1001"/>
        <v>0</v>
      </c>
      <c r="AZ1757" s="57">
        <v>43759</v>
      </c>
      <c r="BA1757" s="75">
        <v>20.260000000000002</v>
      </c>
      <c r="BB1757" s="90">
        <v>20.7</v>
      </c>
      <c r="BC1757" s="76">
        <f t="shared" si="1009"/>
        <v>20.148124999999997</v>
      </c>
      <c r="BD1757" s="76">
        <f t="shared" si="1010"/>
        <v>20.141833333333331</v>
      </c>
      <c r="BE1757" s="77">
        <f t="shared" si="1016"/>
        <v>2.7390886248720547E-2</v>
      </c>
      <c r="BF1757" s="77">
        <f t="shared" si="1007"/>
        <v>5.8667284507370613E-3</v>
      </c>
    </row>
    <row r="1758" spans="1:58" s="23" customFormat="1" ht="15.75" customHeight="1" x14ac:dyDescent="0.4">
      <c r="A1758" s="57">
        <v>43755</v>
      </c>
      <c r="B1758" s="112">
        <v>16.574999999999999</v>
      </c>
      <c r="C1758" s="112">
        <v>17.425000000000001</v>
      </c>
      <c r="D1758" s="112">
        <v>18.274999999999999</v>
      </c>
      <c r="E1758" s="112">
        <v>18.574999999999999</v>
      </c>
      <c r="F1758" s="112">
        <v>18.574999999999999</v>
      </c>
      <c r="G1758" s="112">
        <v>18.725000000000001</v>
      </c>
      <c r="H1758" s="113">
        <v>18.725000000000001</v>
      </c>
      <c r="I1758" s="90">
        <f t="shared" si="992"/>
        <v>16.643000000000001</v>
      </c>
      <c r="J1758" s="90">
        <f t="shared" si="993"/>
        <v>17.493000000000002</v>
      </c>
      <c r="K1758" s="114">
        <v>23</v>
      </c>
      <c r="L1758" s="115">
        <v>0.04</v>
      </c>
      <c r="M1758" s="90">
        <v>11.9</v>
      </c>
      <c r="N1758" s="90">
        <v>13.79</v>
      </c>
      <c r="O1758" s="90">
        <v>16.440000000000001</v>
      </c>
      <c r="P1758" s="90">
        <v>18.010000000000002</v>
      </c>
      <c r="Q1758" s="90">
        <v>19.23</v>
      </c>
      <c r="R1758" s="63">
        <f t="shared" si="981"/>
        <v>8.7600000000000051</v>
      </c>
      <c r="S1758" s="64">
        <f t="shared" si="1017"/>
        <v>8.0409356725145778E-3</v>
      </c>
      <c r="T1758" s="65">
        <f t="shared" si="1011"/>
        <v>0.86294416243654826</v>
      </c>
      <c r="U1758" s="65">
        <f t="shared" si="1011"/>
        <v>0.83880778588807769</v>
      </c>
      <c r="V1758" s="65">
        <f t="shared" si="982"/>
        <v>0.76568573014991659</v>
      </c>
      <c r="W1758" s="65">
        <f t="shared" si="983"/>
        <v>0.71710868434737385</v>
      </c>
      <c r="X1758" s="61">
        <f t="shared" si="994"/>
        <v>5.128205128205137E-2</v>
      </c>
      <c r="Y1758" s="66">
        <f t="shared" si="984"/>
        <v>8.0753701211306664E-3</v>
      </c>
      <c r="Z1758" s="61">
        <f t="shared" si="985"/>
        <v>5.1072522982635427E-2</v>
      </c>
      <c r="AA1758" s="67">
        <f t="shared" si="986"/>
        <v>16.643000000000001</v>
      </c>
      <c r="AB1758" s="68">
        <f t="shared" si="987"/>
        <v>0.20195794053662075</v>
      </c>
      <c r="AC1758" s="69">
        <f t="shared" si="988"/>
        <v>0.20688905003625829</v>
      </c>
      <c r="AD1758" s="70">
        <f>_xlfn.PERCENTILE.EXC(AC1758:$AC$5675,0.5)</f>
        <v>8.6360010555946526E-2</v>
      </c>
      <c r="AE1758" s="70">
        <f>_xlfn.PERCENTILE.EXC($AC1758:AC$5675,0.35)</f>
        <v>4.9604678072072861E-2</v>
      </c>
      <c r="AF1758" s="71">
        <f t="shared" si="1013"/>
        <v>4.3773361961554159E-2</v>
      </c>
      <c r="AG1758" s="70">
        <f t="shared" si="1014"/>
        <v>-0.2059624089820791</v>
      </c>
      <c r="AH1758" s="70">
        <f t="shared" si="1015"/>
        <v>-0.25751148881600772</v>
      </c>
      <c r="AI1758" s="61" t="str">
        <f t="shared" si="1003"/>
        <v>Short VOL</v>
      </c>
      <c r="AJ1758" s="68" t="str">
        <f t="shared" si="1004"/>
        <v>Short VOL</v>
      </c>
      <c r="AK1758" s="72" t="str">
        <f t="shared" si="1005"/>
        <v>00631L</v>
      </c>
      <c r="AL1758" s="73">
        <f t="shared" si="995"/>
        <v>1</v>
      </c>
      <c r="AM1758" s="72" t="str">
        <f t="shared" si="1008"/>
        <v>00631L</v>
      </c>
      <c r="AN1758" s="73">
        <f t="shared" si="996"/>
        <v>1</v>
      </c>
      <c r="AO1758" s="74" t="str">
        <f t="shared" si="1002"/>
        <v>00631L</v>
      </c>
      <c r="AP1758" s="20">
        <f t="shared" si="997"/>
        <v>1</v>
      </c>
      <c r="AQ1758" s="74" t="str">
        <f t="shared" si="1012"/>
        <v>00631L</v>
      </c>
      <c r="AR1758" s="20">
        <f t="shared" si="998"/>
        <v>1</v>
      </c>
      <c r="AS1758" s="74" t="str">
        <f t="shared" si="1006"/>
        <v>00631L</v>
      </c>
      <c r="AT1758" s="20">
        <f t="shared" si="999"/>
        <v>1</v>
      </c>
      <c r="AU1758" s="74" t="str">
        <f t="shared" si="989"/>
        <v>00631L</v>
      </c>
      <c r="AV1758" s="20">
        <f t="shared" si="1000"/>
        <v>1</v>
      </c>
      <c r="AW1758" s="74" t="str">
        <f t="shared" si="990"/>
        <v>00631L</v>
      </c>
      <c r="AX1758" s="20">
        <f t="shared" si="991"/>
        <v>1</v>
      </c>
      <c r="AY1758" s="20">
        <f t="shared" si="1001"/>
        <v>0</v>
      </c>
      <c r="AZ1758" s="57">
        <v>43756</v>
      </c>
      <c r="BA1758" s="75">
        <v>20.55</v>
      </c>
      <c r="BB1758" s="90">
        <v>20.8</v>
      </c>
      <c r="BC1758" s="76">
        <f t="shared" si="1009"/>
        <v>20.149583333333332</v>
      </c>
      <c r="BD1758" s="76">
        <f t="shared" si="1010"/>
        <v>20.145624999999999</v>
      </c>
      <c r="BE1758" s="77">
        <f t="shared" si="1016"/>
        <v>3.2279410244215233E-2</v>
      </c>
      <c r="BF1758" s="77">
        <f t="shared" si="1007"/>
        <v>2.0072596407408643E-2</v>
      </c>
    </row>
    <row r="1759" spans="1:58" s="23" customFormat="1" ht="15.75" customHeight="1" x14ac:dyDescent="0.4">
      <c r="A1759" s="57">
        <v>43754</v>
      </c>
      <c r="B1759" s="112">
        <v>16.725000000000001</v>
      </c>
      <c r="C1759" s="112">
        <v>17.475000000000001</v>
      </c>
      <c r="D1759" s="112">
        <v>18.375</v>
      </c>
      <c r="E1759" s="112">
        <v>18.725000000000001</v>
      </c>
      <c r="F1759" s="112">
        <v>18.774999999999999</v>
      </c>
      <c r="G1759" s="112">
        <v>18.875</v>
      </c>
      <c r="H1759" s="113">
        <v>18.875</v>
      </c>
      <c r="I1759" s="90">
        <f t="shared" si="992"/>
        <v>16.755000000000003</v>
      </c>
      <c r="J1759" s="90">
        <f t="shared" si="993"/>
        <v>17.511000000000003</v>
      </c>
      <c r="K1759" s="114">
        <v>24</v>
      </c>
      <c r="L1759" s="115">
        <v>0.04</v>
      </c>
      <c r="M1759" s="90">
        <v>11.92</v>
      </c>
      <c r="N1759" s="90">
        <v>13.68</v>
      </c>
      <c r="O1759" s="90">
        <v>16.48</v>
      </c>
      <c r="P1759" s="90">
        <v>18.12</v>
      </c>
      <c r="Q1759" s="90">
        <v>19.260000000000002</v>
      </c>
      <c r="R1759" s="63">
        <f t="shared" ref="R1759:R1822" si="1018">(O1759+P1759)-(N1759+M1759)</f>
        <v>9</v>
      </c>
      <c r="S1759" s="64">
        <f t="shared" si="1017"/>
        <v>1.0339734121122643E-2</v>
      </c>
      <c r="T1759" s="65">
        <f t="shared" si="1011"/>
        <v>0.87134502923976609</v>
      </c>
      <c r="U1759" s="65">
        <f t="shared" si="1011"/>
        <v>0.83009708737864074</v>
      </c>
      <c r="V1759" s="65">
        <f t="shared" si="982"/>
        <v>0.75496688741721851</v>
      </c>
      <c r="W1759" s="65">
        <f t="shared" si="983"/>
        <v>0.71028037383177567</v>
      </c>
      <c r="X1759" s="61">
        <f t="shared" si="994"/>
        <v>4.4843049327354258E-2</v>
      </c>
      <c r="Y1759" s="66">
        <f t="shared" si="984"/>
        <v>8.0106809078770939E-3</v>
      </c>
      <c r="Z1759" s="61">
        <f t="shared" si="985"/>
        <v>4.5120859444941812E-2</v>
      </c>
      <c r="AA1759" s="67">
        <f t="shared" si="986"/>
        <v>16.755000000000003</v>
      </c>
      <c r="AB1759" s="68">
        <f t="shared" si="987"/>
        <v>0.22258771929824575</v>
      </c>
      <c r="AC1759" s="69">
        <f t="shared" si="988"/>
        <v>0.22478070175438616</v>
      </c>
      <c r="AD1759" s="70">
        <f>_xlfn.PERCENTILE.EXC(AC1759:$AC$5675,0.5)</f>
        <v>8.6359183673469397E-2</v>
      </c>
      <c r="AE1759" s="70">
        <f>_xlfn.PERCENTILE.EXC($AC1759:AC$5675,0.35)</f>
        <v>4.9588994685478206E-2</v>
      </c>
      <c r="AF1759" s="71">
        <f t="shared" si="1013"/>
        <v>4.3773361961554159E-2</v>
      </c>
      <c r="AG1759" s="70">
        <f t="shared" si="1014"/>
        <v>-0.2059624089820791</v>
      </c>
      <c r="AH1759" s="70">
        <f t="shared" si="1015"/>
        <v>-0.25751148881600772</v>
      </c>
      <c r="AI1759" s="61" t="str">
        <f t="shared" si="1003"/>
        <v>Short VOL</v>
      </c>
      <c r="AJ1759" s="68" t="str">
        <f t="shared" si="1004"/>
        <v>Short VOL</v>
      </c>
      <c r="AK1759" s="72" t="str">
        <f t="shared" si="1005"/>
        <v>00631L</v>
      </c>
      <c r="AL1759" s="73">
        <f t="shared" si="995"/>
        <v>1</v>
      </c>
      <c r="AM1759" s="72" t="str">
        <f t="shared" si="1008"/>
        <v>00631L</v>
      </c>
      <c r="AN1759" s="73">
        <f t="shared" si="996"/>
        <v>1</v>
      </c>
      <c r="AO1759" s="74" t="str">
        <f t="shared" si="1002"/>
        <v>00631L</v>
      </c>
      <c r="AP1759" s="20">
        <f t="shared" si="997"/>
        <v>1</v>
      </c>
      <c r="AQ1759" s="74" t="str">
        <f t="shared" si="1012"/>
        <v>00631L</v>
      </c>
      <c r="AR1759" s="20">
        <f t="shared" si="998"/>
        <v>1</v>
      </c>
      <c r="AS1759" s="74" t="str">
        <f t="shared" si="1006"/>
        <v>00631L</v>
      </c>
      <c r="AT1759" s="20">
        <f t="shared" si="999"/>
        <v>1</v>
      </c>
      <c r="AU1759" s="74" t="str">
        <f t="shared" si="989"/>
        <v>00631L</v>
      </c>
      <c r="AV1759" s="20">
        <f t="shared" si="1000"/>
        <v>1</v>
      </c>
      <c r="AW1759" s="74" t="str">
        <f t="shared" si="990"/>
        <v>00631L</v>
      </c>
      <c r="AX1759" s="20">
        <f t="shared" si="991"/>
        <v>1</v>
      </c>
      <c r="AY1759" s="20">
        <f t="shared" si="1001"/>
        <v>0</v>
      </c>
      <c r="AZ1759" s="57">
        <v>43755</v>
      </c>
      <c r="BA1759" s="75">
        <v>20.79</v>
      </c>
      <c r="BB1759" s="90">
        <v>20.862500000000001</v>
      </c>
      <c r="BC1759" s="76">
        <f t="shared" si="1009"/>
        <v>20.145833333333332</v>
      </c>
      <c r="BD1759" s="76">
        <f t="shared" si="1010"/>
        <v>20.149416666666664</v>
      </c>
      <c r="BE1759" s="77">
        <f t="shared" si="1016"/>
        <v>3.5573940020682621E-2</v>
      </c>
      <c r="BF1759" s="77">
        <f t="shared" si="1007"/>
        <v>3.1791656499567923E-2</v>
      </c>
    </row>
    <row r="1760" spans="1:58" s="23" customFormat="1" ht="15.75" customHeight="1" x14ac:dyDescent="0.4">
      <c r="A1760" s="57">
        <v>43753</v>
      </c>
      <c r="B1760" s="112">
        <v>13.625</v>
      </c>
      <c r="C1760" s="112">
        <v>16.875</v>
      </c>
      <c r="D1760" s="112">
        <v>17.524999999999999</v>
      </c>
      <c r="E1760" s="112">
        <v>18.375</v>
      </c>
      <c r="F1760" s="112">
        <v>18.774999999999999</v>
      </c>
      <c r="G1760" s="112">
        <v>18.8</v>
      </c>
      <c r="H1760" s="113">
        <v>18.975000000000001</v>
      </c>
      <c r="I1760" s="90">
        <f t="shared" si="992"/>
        <v>16.875</v>
      </c>
      <c r="J1760" s="90">
        <f t="shared" si="993"/>
        <v>17.524999999999999</v>
      </c>
      <c r="K1760" s="114">
        <v>0</v>
      </c>
      <c r="L1760" s="115">
        <v>0.05</v>
      </c>
      <c r="M1760" s="90">
        <v>12.3</v>
      </c>
      <c r="N1760" s="90">
        <v>13.54</v>
      </c>
      <c r="O1760" s="90">
        <v>16.48</v>
      </c>
      <c r="P1760" s="90">
        <v>18.100000000000001</v>
      </c>
      <c r="Q1760" s="90">
        <v>19.12</v>
      </c>
      <c r="R1760" s="63">
        <f t="shared" si="1018"/>
        <v>8.7399999999999984</v>
      </c>
      <c r="S1760" s="64">
        <f t="shared" si="1017"/>
        <v>-7.0693205216197749E-2</v>
      </c>
      <c r="T1760" s="65">
        <f t="shared" si="1011"/>
        <v>0.90841949778434283</v>
      </c>
      <c r="U1760" s="65">
        <f t="shared" si="1011"/>
        <v>0.82160194174757273</v>
      </c>
      <c r="V1760" s="65">
        <f t="shared" si="982"/>
        <v>0.74806629834254135</v>
      </c>
      <c r="W1760" s="65">
        <f t="shared" si="983"/>
        <v>0.70815899581589947</v>
      </c>
      <c r="X1760" s="61">
        <f t="shared" si="994"/>
        <v>0.23853211009174313</v>
      </c>
      <c r="Y1760" s="66">
        <f t="shared" si="984"/>
        <v>3.2653061224489875E-2</v>
      </c>
      <c r="Z1760" s="61">
        <f t="shared" si="985"/>
        <v>3.8518518518518431E-2</v>
      </c>
      <c r="AA1760" s="67">
        <f t="shared" si="986"/>
        <v>16.875</v>
      </c>
      <c r="AB1760" s="68">
        <f t="shared" si="987"/>
        <v>6.2776957163959276E-3</v>
      </c>
      <c r="AC1760" s="69">
        <f t="shared" si="988"/>
        <v>0.24630723781388486</v>
      </c>
      <c r="AD1760" s="70">
        <f>_xlfn.PERCENTILE.EXC(AC1760:$AC$5675,0.5)</f>
        <v>8.6241454515184682E-2</v>
      </c>
      <c r="AE1760" s="70">
        <f>_xlfn.PERCENTILE.EXC($AC1760:AC$5675,0.35)</f>
        <v>4.9571478685274395E-2</v>
      </c>
      <c r="AF1760" s="71">
        <f t="shared" si="1013"/>
        <v>4.3773361961554159E-2</v>
      </c>
      <c r="AG1760" s="70">
        <f t="shared" si="1014"/>
        <v>-0.2059624089820791</v>
      </c>
      <c r="AH1760" s="70">
        <f t="shared" si="1015"/>
        <v>-0.25751148881600772</v>
      </c>
      <c r="AI1760" s="61" t="str">
        <f t="shared" si="1003"/>
        <v>Short VOL</v>
      </c>
      <c r="AJ1760" s="68" t="str">
        <f t="shared" si="1004"/>
        <v>Short VOL</v>
      </c>
      <c r="AK1760" s="72" t="str">
        <f t="shared" si="1005"/>
        <v>00631L</v>
      </c>
      <c r="AL1760" s="73">
        <f t="shared" si="995"/>
        <v>1</v>
      </c>
      <c r="AM1760" s="72" t="str">
        <f t="shared" si="1008"/>
        <v>00631L</v>
      </c>
      <c r="AN1760" s="73">
        <f t="shared" si="996"/>
        <v>1</v>
      </c>
      <c r="AO1760" s="74" t="str">
        <f t="shared" si="1002"/>
        <v>00631L</v>
      </c>
      <c r="AP1760" s="20">
        <f t="shared" si="997"/>
        <v>1</v>
      </c>
      <c r="AQ1760" s="74" t="str">
        <f t="shared" si="1012"/>
        <v>00631L</v>
      </c>
      <c r="AR1760" s="20">
        <f t="shared" si="998"/>
        <v>1</v>
      </c>
      <c r="AS1760" s="74" t="str">
        <f t="shared" si="1006"/>
        <v>00631L</v>
      </c>
      <c r="AT1760" s="20">
        <f t="shared" si="999"/>
        <v>1</v>
      </c>
      <c r="AU1760" s="74" t="str">
        <f t="shared" si="989"/>
        <v>00631L</v>
      </c>
      <c r="AV1760" s="20">
        <f t="shared" si="1000"/>
        <v>1</v>
      </c>
      <c r="AW1760" s="74" t="str">
        <f t="shared" si="990"/>
        <v>00631L</v>
      </c>
      <c r="AX1760" s="20">
        <f t="shared" si="991"/>
        <v>1</v>
      </c>
      <c r="AY1760" s="20">
        <f t="shared" si="1001"/>
        <v>0</v>
      </c>
      <c r="AZ1760" s="57">
        <v>43754</v>
      </c>
      <c r="BA1760" s="75">
        <v>20.9</v>
      </c>
      <c r="BB1760" s="90">
        <v>20.8125</v>
      </c>
      <c r="BC1760" s="76">
        <f t="shared" si="1009"/>
        <v>20.147083333333331</v>
      </c>
      <c r="BD1760" s="76">
        <f t="shared" si="1010"/>
        <v>20.146458333333332</v>
      </c>
      <c r="BE1760" s="77">
        <f t="shared" si="1016"/>
        <v>3.302794035530382E-2</v>
      </c>
      <c r="BF1760" s="77">
        <f t="shared" si="1007"/>
        <v>3.7403182941584047E-2</v>
      </c>
    </row>
    <row r="1761" spans="1:58" s="23" customFormat="1" ht="15.75" customHeight="1" x14ac:dyDescent="0.4">
      <c r="A1761" s="116">
        <v>43752</v>
      </c>
      <c r="B1761" s="112">
        <v>14.525</v>
      </c>
      <c r="C1761" s="112">
        <v>17.324999999999999</v>
      </c>
      <c r="D1761" s="112">
        <v>17.875</v>
      </c>
      <c r="E1761" s="112">
        <v>18.675000000000001</v>
      </c>
      <c r="F1761" s="112">
        <v>18.975000000000001</v>
      </c>
      <c r="G1761" s="112">
        <v>18.975000000000001</v>
      </c>
      <c r="H1761" s="113">
        <v>19.125</v>
      </c>
      <c r="I1761" s="90">
        <f t="shared" si="992"/>
        <v>17.184999999999999</v>
      </c>
      <c r="J1761" s="90">
        <f t="shared" si="993"/>
        <v>17.8475</v>
      </c>
      <c r="K1761" s="114">
        <v>1</v>
      </c>
      <c r="L1761" s="115">
        <v>0.05</v>
      </c>
      <c r="M1761" s="90">
        <v>14.01</v>
      </c>
      <c r="N1761" s="90">
        <v>14.57</v>
      </c>
      <c r="O1761" s="90">
        <v>17.12</v>
      </c>
      <c r="P1761" s="90">
        <v>18.579999999999998</v>
      </c>
      <c r="Q1761" s="90">
        <v>19.489999999999998</v>
      </c>
      <c r="R1761" s="63">
        <f t="shared" si="1018"/>
        <v>7.1200000000000045</v>
      </c>
      <c r="S1761" s="64">
        <f t="shared" si="1017"/>
        <v>-6.4826700898587913E-2</v>
      </c>
      <c r="T1761" s="65">
        <f t="shared" si="1011"/>
        <v>0.9615648592999313</v>
      </c>
      <c r="U1761" s="65">
        <f t="shared" si="1011"/>
        <v>0.85105140186915884</v>
      </c>
      <c r="V1761" s="65">
        <f t="shared" si="982"/>
        <v>0.78417653390742748</v>
      </c>
      <c r="W1761" s="65">
        <f t="shared" si="983"/>
        <v>0.74756285274499756</v>
      </c>
      <c r="X1761" s="61">
        <f t="shared" si="994"/>
        <v>0.19277108433734932</v>
      </c>
      <c r="Y1761" s="66">
        <f t="shared" si="984"/>
        <v>2.4096385542168634E-2</v>
      </c>
      <c r="Z1761" s="61">
        <f t="shared" si="985"/>
        <v>3.8551061972650652E-2</v>
      </c>
      <c r="AA1761" s="67">
        <f t="shared" si="986"/>
        <v>17.184999999999999</v>
      </c>
      <c r="AB1761" s="68">
        <f t="shared" si="987"/>
        <v>-3.088538091969796E-3</v>
      </c>
      <c r="AC1761" s="69">
        <f t="shared" si="988"/>
        <v>0.17947838023335611</v>
      </c>
      <c r="AD1761" s="70">
        <f>_xlfn.PERCENTILE.EXC(AC1761:$AC$5675,0.5)</f>
        <v>8.6123725356899966E-2</v>
      </c>
      <c r="AE1761" s="70">
        <f>_xlfn.PERCENTILE.EXC($AC1761:AC$5675,0.35)</f>
        <v>4.9542967003415768E-2</v>
      </c>
      <c r="AF1761" s="71">
        <f t="shared" si="1013"/>
        <v>4.3773361961554159E-2</v>
      </c>
      <c r="AG1761" s="70">
        <f t="shared" si="1014"/>
        <v>-0.2059624089820791</v>
      </c>
      <c r="AH1761" s="70">
        <f t="shared" si="1015"/>
        <v>-0.25751148881600772</v>
      </c>
      <c r="AI1761" s="61" t="str">
        <f t="shared" si="1003"/>
        <v>Short VOL</v>
      </c>
      <c r="AJ1761" s="68" t="str">
        <f t="shared" si="1004"/>
        <v>Short VOL</v>
      </c>
      <c r="AK1761" s="72" t="str">
        <f t="shared" si="1005"/>
        <v>00631L</v>
      </c>
      <c r="AL1761" s="73">
        <f t="shared" si="995"/>
        <v>1</v>
      </c>
      <c r="AM1761" s="72" t="str">
        <f t="shared" si="1008"/>
        <v>00631L</v>
      </c>
      <c r="AN1761" s="73">
        <f t="shared" si="996"/>
        <v>1</v>
      </c>
      <c r="AO1761" s="74" t="str">
        <f t="shared" si="1002"/>
        <v>00631L</v>
      </c>
      <c r="AP1761" s="20">
        <f t="shared" si="997"/>
        <v>1</v>
      </c>
      <c r="AQ1761" s="74" t="str">
        <f t="shared" si="1012"/>
        <v>00631L</v>
      </c>
      <c r="AR1761" s="20">
        <f t="shared" si="998"/>
        <v>1</v>
      </c>
      <c r="AS1761" s="74" t="str">
        <f t="shared" si="1006"/>
        <v>00631L</v>
      </c>
      <c r="AT1761" s="20">
        <f t="shared" si="999"/>
        <v>1</v>
      </c>
      <c r="AU1761" s="74" t="str">
        <f t="shared" si="989"/>
        <v>00631L</v>
      </c>
      <c r="AV1761" s="20">
        <f t="shared" si="1000"/>
        <v>1</v>
      </c>
      <c r="AW1761" s="74" t="str">
        <f t="shared" si="990"/>
        <v>00631L</v>
      </c>
      <c r="AX1761" s="20">
        <f t="shared" si="991"/>
        <v>1</v>
      </c>
      <c r="AY1761" s="20">
        <f t="shared" si="1001"/>
        <v>0</v>
      </c>
      <c r="AZ1761" s="57">
        <v>43753</v>
      </c>
      <c r="BA1761" s="75">
        <v>20.77</v>
      </c>
      <c r="BB1761" s="90">
        <v>20.95</v>
      </c>
      <c r="BC1761" s="76">
        <f t="shared" si="1009"/>
        <v>20.146041666666669</v>
      </c>
      <c r="BD1761" s="76">
        <f t="shared" si="1010"/>
        <v>20.146374999999995</v>
      </c>
      <c r="BE1761" s="77">
        <f t="shared" si="1016"/>
        <v>3.9906515961572124E-2</v>
      </c>
      <c r="BF1761" s="77">
        <f t="shared" si="1007"/>
        <v>3.0954700287272735E-2</v>
      </c>
    </row>
    <row r="1762" spans="1:58" s="23" customFormat="1" ht="15.75" customHeight="1" x14ac:dyDescent="0.4">
      <c r="A1762" s="116">
        <v>43749</v>
      </c>
      <c r="B1762" s="112">
        <v>15.824999999999999</v>
      </c>
      <c r="C1762" s="112">
        <v>18.074999999999999</v>
      </c>
      <c r="D1762" s="112">
        <v>18.425000000000001</v>
      </c>
      <c r="E1762" s="112">
        <v>19.024999999999999</v>
      </c>
      <c r="F1762" s="112">
        <v>19.324999999999999</v>
      </c>
      <c r="G1762" s="112">
        <v>19.225000000000001</v>
      </c>
      <c r="H1762" s="113">
        <v>19.350000000000001</v>
      </c>
      <c r="I1762" s="90">
        <f t="shared" si="992"/>
        <v>17.849999999999998</v>
      </c>
      <c r="J1762" s="90">
        <f t="shared" si="993"/>
        <v>18.39</v>
      </c>
      <c r="K1762" s="114">
        <v>2</v>
      </c>
      <c r="L1762" s="115">
        <v>0.05</v>
      </c>
      <c r="M1762" s="90">
        <v>15.28</v>
      </c>
      <c r="N1762" s="90">
        <v>15.58</v>
      </c>
      <c r="O1762" s="90">
        <v>17.55</v>
      </c>
      <c r="P1762" s="90">
        <v>18.86</v>
      </c>
      <c r="Q1762" s="90">
        <v>19.559999999999999</v>
      </c>
      <c r="R1762" s="63">
        <f t="shared" si="1018"/>
        <v>5.5499999999999972</v>
      </c>
      <c r="S1762" s="64">
        <f t="shared" si="1017"/>
        <v>-0.11326124075128061</v>
      </c>
      <c r="T1762" s="65">
        <f t="shared" si="1011"/>
        <v>0.98074454428754809</v>
      </c>
      <c r="U1762" s="65">
        <f t="shared" si="1011"/>
        <v>0.88774928774928774</v>
      </c>
      <c r="V1762" s="65">
        <f t="shared" si="982"/>
        <v>0.82608695652173914</v>
      </c>
      <c r="W1762" s="65">
        <f t="shared" si="983"/>
        <v>0.79652351738241312</v>
      </c>
      <c r="X1762" s="61">
        <f t="shared" si="994"/>
        <v>0.14218009478672985</v>
      </c>
      <c r="Y1762" s="66">
        <f t="shared" si="984"/>
        <v>1.7082785808147326E-2</v>
      </c>
      <c r="Z1762" s="61">
        <f t="shared" si="985"/>
        <v>3.0252100840336291E-2</v>
      </c>
      <c r="AA1762" s="67">
        <f t="shared" si="986"/>
        <v>17.849999999999998</v>
      </c>
      <c r="AB1762" s="68">
        <f t="shared" si="987"/>
        <v>1.5725288831835636E-2</v>
      </c>
      <c r="AC1762" s="69">
        <f t="shared" si="988"/>
        <v>0.14569961489088562</v>
      </c>
      <c r="AD1762" s="70">
        <f>_xlfn.PERCENTILE.EXC(AC1762:$AC$5675,0.5)</f>
        <v>8.6115317040527661E-2</v>
      </c>
      <c r="AE1762" s="70">
        <f>_xlfn.PERCENTILE.EXC($AC1762:AC$5675,0.35)</f>
        <v>4.9514455321557141E-2</v>
      </c>
      <c r="AF1762" s="71">
        <f t="shared" si="1013"/>
        <v>4.3773361961554159E-2</v>
      </c>
      <c r="AG1762" s="70">
        <f t="shared" si="1014"/>
        <v>-0.2059624089820791</v>
      </c>
      <c r="AH1762" s="70">
        <f t="shared" si="1015"/>
        <v>-0.25751148881600772</v>
      </c>
      <c r="AI1762" s="61" t="str">
        <f t="shared" si="1003"/>
        <v>Short VOL</v>
      </c>
      <c r="AJ1762" s="68" t="str">
        <f t="shared" si="1004"/>
        <v>Short VOL</v>
      </c>
      <c r="AK1762" s="72" t="str">
        <f t="shared" si="1005"/>
        <v>00631L</v>
      </c>
      <c r="AL1762" s="73">
        <f t="shared" si="995"/>
        <v>1</v>
      </c>
      <c r="AM1762" s="72" t="str">
        <f t="shared" si="1008"/>
        <v>00631L</v>
      </c>
      <c r="AN1762" s="73">
        <f t="shared" si="996"/>
        <v>1</v>
      </c>
      <c r="AO1762" s="74" t="str">
        <f t="shared" si="1002"/>
        <v>00631L</v>
      </c>
      <c r="AP1762" s="20">
        <f t="shared" si="997"/>
        <v>1</v>
      </c>
      <c r="AQ1762" s="74" t="str">
        <f t="shared" si="1012"/>
        <v>00631L</v>
      </c>
      <c r="AR1762" s="20">
        <f t="shared" si="998"/>
        <v>1</v>
      </c>
      <c r="AS1762" s="74" t="str">
        <f t="shared" si="1006"/>
        <v>00631L</v>
      </c>
      <c r="AT1762" s="20">
        <f t="shared" si="999"/>
        <v>1</v>
      </c>
      <c r="AU1762" s="74" t="str">
        <f t="shared" si="989"/>
        <v>00631L</v>
      </c>
      <c r="AV1762" s="20">
        <f t="shared" si="1000"/>
        <v>1</v>
      </c>
      <c r="AW1762" s="74" t="str">
        <f t="shared" si="990"/>
        <v>00631L</v>
      </c>
      <c r="AX1762" s="20">
        <f t="shared" si="991"/>
        <v>1</v>
      </c>
      <c r="AY1762" s="20">
        <f t="shared" si="1001"/>
        <v>0</v>
      </c>
      <c r="AZ1762" s="116">
        <v>43752</v>
      </c>
      <c r="BA1762" s="117">
        <v>20.85</v>
      </c>
      <c r="BB1762" s="90">
        <v>20.887499999999999</v>
      </c>
      <c r="BC1762" s="76">
        <f t="shared" si="1009"/>
        <v>20.141875000000006</v>
      </c>
      <c r="BD1762" s="76">
        <f t="shared" si="1010"/>
        <v>20.144375000000004</v>
      </c>
      <c r="BE1762" s="77">
        <f t="shared" si="1016"/>
        <v>3.7018648958947124E-2</v>
      </c>
      <c r="BF1762" s="77">
        <f t="shared" si="1007"/>
        <v>3.5028388818218369E-2</v>
      </c>
    </row>
    <row r="1763" spans="1:58" s="23" customFormat="1" ht="15.75" customHeight="1" x14ac:dyDescent="0.4">
      <c r="A1763" s="116">
        <v>43748</v>
      </c>
      <c r="B1763" s="112">
        <v>17.625</v>
      </c>
      <c r="C1763" s="112">
        <v>18.824999999999999</v>
      </c>
      <c r="D1763" s="112">
        <v>18.824999999999999</v>
      </c>
      <c r="E1763" s="112">
        <v>19.425000000000001</v>
      </c>
      <c r="F1763" s="112">
        <v>19.625</v>
      </c>
      <c r="G1763" s="112">
        <v>19.524999999999999</v>
      </c>
      <c r="H1763" s="113">
        <v>19.625</v>
      </c>
      <c r="I1763" s="90">
        <f t="shared" si="992"/>
        <v>18.645</v>
      </c>
      <c r="J1763" s="90">
        <f t="shared" si="993"/>
        <v>18.824999999999999</v>
      </c>
      <c r="K1763" s="114">
        <v>3</v>
      </c>
      <c r="L1763" s="115">
        <v>0.05</v>
      </c>
      <c r="M1763" s="90">
        <v>17.78</v>
      </c>
      <c r="N1763" s="90">
        <v>17.57</v>
      </c>
      <c r="O1763" s="90">
        <v>18.79</v>
      </c>
      <c r="P1763" s="90">
        <v>19.739999999999998</v>
      </c>
      <c r="Q1763" s="90">
        <v>20.190000000000001</v>
      </c>
      <c r="R1763" s="63">
        <f t="shared" si="1018"/>
        <v>3.1799999999999997</v>
      </c>
      <c r="S1763" s="64">
        <f t="shared" si="1017"/>
        <v>-5.7403433476394865E-2</v>
      </c>
      <c r="T1763" s="65">
        <f t="shared" si="1011"/>
        <v>1.0119521912350598</v>
      </c>
      <c r="U1763" s="65">
        <f t="shared" si="1011"/>
        <v>0.93507184672698251</v>
      </c>
      <c r="V1763" s="65">
        <f t="shared" si="982"/>
        <v>0.89007092198581572</v>
      </c>
      <c r="W1763" s="65">
        <f t="shared" si="983"/>
        <v>0.87023278850916286</v>
      </c>
      <c r="X1763" s="61">
        <f t="shared" si="994"/>
        <v>6.8085106382978683E-2</v>
      </c>
      <c r="Y1763" s="66">
        <f t="shared" si="984"/>
        <v>1.0296010296010259E-2</v>
      </c>
      <c r="Z1763" s="61">
        <f t="shared" si="985"/>
        <v>9.6540627514078697E-3</v>
      </c>
      <c r="AA1763" s="67">
        <f t="shared" si="986"/>
        <v>18.645</v>
      </c>
      <c r="AB1763" s="68">
        <f t="shared" si="987"/>
        <v>3.1303357996584928E-3</v>
      </c>
      <c r="AC1763" s="69">
        <f t="shared" si="988"/>
        <v>6.1183836084234451E-2</v>
      </c>
      <c r="AD1763" s="70">
        <f>_xlfn.PERCENTILE.EXC(AC1763:$AC$5675,0.5)</f>
        <v>8.6106908724155343E-2</v>
      </c>
      <c r="AE1763" s="70">
        <f>_xlfn.PERCENTILE.EXC($AC1763:AC$5675,0.35)</f>
        <v>4.9475833433715546E-2</v>
      </c>
      <c r="AF1763" s="71">
        <f t="shared" si="1013"/>
        <v>4.3773361961554159E-2</v>
      </c>
      <c r="AG1763" s="70">
        <f t="shared" si="1014"/>
        <v>-0.2059624089820791</v>
      </c>
      <c r="AH1763" s="70">
        <f t="shared" si="1015"/>
        <v>-0.25751148881600772</v>
      </c>
      <c r="AI1763" s="61" t="str">
        <f t="shared" si="1003"/>
        <v>Safety</v>
      </c>
      <c r="AJ1763" s="68" t="str">
        <f t="shared" si="1004"/>
        <v>Short VOL</v>
      </c>
      <c r="AK1763" s="72" t="str">
        <f t="shared" si="1005"/>
        <v>00631L</v>
      </c>
      <c r="AL1763" s="73">
        <f t="shared" si="995"/>
        <v>1</v>
      </c>
      <c r="AM1763" s="72" t="str">
        <f t="shared" si="1008"/>
        <v>00631L</v>
      </c>
      <c r="AN1763" s="73">
        <f t="shared" si="996"/>
        <v>1</v>
      </c>
      <c r="AO1763" s="74" t="str">
        <f t="shared" si="1002"/>
        <v>00631L</v>
      </c>
      <c r="AP1763" s="20">
        <f t="shared" si="997"/>
        <v>1</v>
      </c>
      <c r="AQ1763" s="74" t="str">
        <f t="shared" si="1012"/>
        <v>00631L</v>
      </c>
      <c r="AR1763" s="20">
        <f t="shared" si="998"/>
        <v>1</v>
      </c>
      <c r="AS1763" s="74" t="str">
        <f t="shared" si="1006"/>
        <v>00631L</v>
      </c>
      <c r="AT1763" s="20">
        <f t="shared" si="999"/>
        <v>1</v>
      </c>
      <c r="AU1763" s="74" t="str">
        <f t="shared" si="989"/>
        <v>00631L</v>
      </c>
      <c r="AV1763" s="20">
        <f t="shared" si="1000"/>
        <v>1</v>
      </c>
      <c r="AW1763" s="74" t="str">
        <f t="shared" si="990"/>
        <v>00631L</v>
      </c>
      <c r="AX1763" s="20">
        <f t="shared" si="991"/>
        <v>1</v>
      </c>
      <c r="AY1763" s="20">
        <f t="shared" si="1001"/>
        <v>0</v>
      </c>
      <c r="AZ1763" s="116">
        <v>43749</v>
      </c>
      <c r="BA1763" s="117">
        <v>20.89</v>
      </c>
      <c r="BB1763" s="90">
        <v>20.9</v>
      </c>
      <c r="BC1763" s="76">
        <f t="shared" si="1009"/>
        <v>20.138750000000009</v>
      </c>
      <c r="BD1763" s="76">
        <f t="shared" si="1010"/>
        <v>20.14191666666667</v>
      </c>
      <c r="BE1763" s="77">
        <f t="shared" si="1016"/>
        <v>3.7800260691452522E-2</v>
      </c>
      <c r="BF1763" s="77">
        <f t="shared" si="1007"/>
        <v>3.7140622995990781E-2</v>
      </c>
    </row>
    <row r="1764" spans="1:58" s="23" customFormat="1" ht="15.75" customHeight="1" x14ac:dyDescent="0.4">
      <c r="A1764" s="116">
        <v>43747</v>
      </c>
      <c r="B1764" s="112">
        <v>18.574999999999999</v>
      </c>
      <c r="C1764" s="112">
        <v>19.274999999999999</v>
      </c>
      <c r="D1764" s="112">
        <v>19.175000000000001</v>
      </c>
      <c r="E1764" s="112">
        <v>19.774999999999999</v>
      </c>
      <c r="F1764" s="112">
        <v>19.975000000000001</v>
      </c>
      <c r="G1764" s="112">
        <v>19.875</v>
      </c>
      <c r="H1764" s="113">
        <v>19.925000000000001</v>
      </c>
      <c r="I1764" s="90">
        <f t="shared" si="992"/>
        <v>19.134999999999998</v>
      </c>
      <c r="J1764" s="90">
        <f t="shared" si="993"/>
        <v>19.195</v>
      </c>
      <c r="K1764" s="114">
        <v>4</v>
      </c>
      <c r="L1764" s="115">
        <v>0.05</v>
      </c>
      <c r="M1764" s="90">
        <v>18.260000000000002</v>
      </c>
      <c r="N1764" s="90">
        <v>18.64</v>
      </c>
      <c r="O1764" s="90">
        <v>19.510000000000002</v>
      </c>
      <c r="P1764" s="90">
        <v>20.260000000000002</v>
      </c>
      <c r="Q1764" s="90">
        <v>20.58</v>
      </c>
      <c r="R1764" s="63">
        <f t="shared" si="1018"/>
        <v>2.8699999999999974</v>
      </c>
      <c r="S1764" s="64">
        <f t="shared" si="1017"/>
        <v>-8.0867850098619354E-2</v>
      </c>
      <c r="T1764" s="65">
        <f t="shared" si="1011"/>
        <v>0.97961373390557949</v>
      </c>
      <c r="U1764" s="65">
        <f t="shared" si="1011"/>
        <v>0.95540748334187586</v>
      </c>
      <c r="V1764" s="65">
        <f t="shared" si="982"/>
        <v>0.92003948667324775</v>
      </c>
      <c r="W1764" s="65">
        <f t="shared" si="983"/>
        <v>0.90573372206025282</v>
      </c>
      <c r="X1764" s="61">
        <f t="shared" si="994"/>
        <v>3.7685060565275874E-2</v>
      </c>
      <c r="Y1764" s="66">
        <f t="shared" si="984"/>
        <v>7.5853350189634457E-3</v>
      </c>
      <c r="Z1764" s="61">
        <f t="shared" si="985"/>
        <v>3.1356153645154053E-3</v>
      </c>
      <c r="AA1764" s="67">
        <f t="shared" si="986"/>
        <v>19.134999999999998</v>
      </c>
      <c r="AB1764" s="68">
        <f t="shared" si="987"/>
        <v>-3.4871244635193816E-3</v>
      </c>
      <c r="AC1764" s="69">
        <f t="shared" si="988"/>
        <v>2.6555793991416173E-2</v>
      </c>
      <c r="AD1764" s="70">
        <f>_xlfn.PERCENTILE.EXC(AC1764:$AC$5675,0.5)</f>
        <v>8.6115317040527661E-2</v>
      </c>
      <c r="AE1764" s="70">
        <f>_xlfn.PERCENTILE.EXC($AC1764:AC$5675,0.35)</f>
        <v>4.9411936030916676E-2</v>
      </c>
      <c r="AF1764" s="71">
        <f t="shared" si="1013"/>
        <v>4.3773361961554159E-2</v>
      </c>
      <c r="AG1764" s="70">
        <f t="shared" si="1014"/>
        <v>-0.2059624089820791</v>
      </c>
      <c r="AH1764" s="70">
        <f t="shared" si="1015"/>
        <v>-0.25751148881600772</v>
      </c>
      <c r="AI1764" s="61" t="str">
        <f t="shared" si="1003"/>
        <v>Safety</v>
      </c>
      <c r="AJ1764" s="68" t="str">
        <f t="shared" si="1004"/>
        <v>Safety</v>
      </c>
      <c r="AK1764" s="72" t="str">
        <f t="shared" si="1005"/>
        <v>00631L</v>
      </c>
      <c r="AL1764" s="73">
        <f t="shared" si="995"/>
        <v>1</v>
      </c>
      <c r="AM1764" s="72" t="str">
        <f t="shared" si="1008"/>
        <v>00631L</v>
      </c>
      <c r="AN1764" s="73">
        <f t="shared" si="996"/>
        <v>1</v>
      </c>
      <c r="AO1764" s="74" t="str">
        <f t="shared" si="1002"/>
        <v>00635U</v>
      </c>
      <c r="AP1764" s="20">
        <f t="shared" si="997"/>
        <v>0</v>
      </c>
      <c r="AQ1764" s="74" t="str">
        <f t="shared" si="1012"/>
        <v>00631L</v>
      </c>
      <c r="AR1764" s="20">
        <f t="shared" si="998"/>
        <v>1</v>
      </c>
      <c r="AS1764" s="74" t="str">
        <f t="shared" si="1006"/>
        <v>00631L</v>
      </c>
      <c r="AT1764" s="20">
        <f t="shared" si="999"/>
        <v>1</v>
      </c>
      <c r="AU1764" s="74" t="str">
        <f t="shared" si="989"/>
        <v>00635U</v>
      </c>
      <c r="AV1764" s="20">
        <f t="shared" si="1000"/>
        <v>0</v>
      </c>
      <c r="AW1764" s="74" t="str">
        <f t="shared" si="990"/>
        <v>00635U</v>
      </c>
      <c r="AX1764" s="20">
        <f t="shared" si="991"/>
        <v>0</v>
      </c>
      <c r="AY1764" s="20">
        <f t="shared" si="1001"/>
        <v>1</v>
      </c>
      <c r="AZ1764" s="116">
        <v>43748</v>
      </c>
      <c r="BA1764" s="117">
        <v>20.94</v>
      </c>
      <c r="BB1764" s="90">
        <v>20.85</v>
      </c>
      <c r="BC1764" s="76">
        <f t="shared" si="1009"/>
        <v>20.133958333333336</v>
      </c>
      <c r="BD1764" s="76">
        <f t="shared" si="1010"/>
        <v>20.139416666666673</v>
      </c>
      <c r="BE1764" s="77">
        <f t="shared" si="1016"/>
        <v>3.5563879432550669E-2</v>
      </c>
      <c r="BF1764" s="77">
        <f t="shared" si="1007"/>
        <v>3.9752061670107704E-2</v>
      </c>
    </row>
    <row r="1765" spans="1:58" s="23" customFormat="1" ht="15.75" customHeight="1" x14ac:dyDescent="0.4">
      <c r="A1765" s="116">
        <v>43746</v>
      </c>
      <c r="B1765" s="112">
        <v>20.074999999999999</v>
      </c>
      <c r="C1765" s="112">
        <v>19.975000000000001</v>
      </c>
      <c r="D1765" s="112">
        <v>19.725000000000001</v>
      </c>
      <c r="E1765" s="112">
        <v>20.125</v>
      </c>
      <c r="F1765" s="112">
        <v>20.274999999999999</v>
      </c>
      <c r="G1765" s="112">
        <v>20.125</v>
      </c>
      <c r="H1765" s="113">
        <v>20.175000000000001</v>
      </c>
      <c r="I1765" s="90">
        <f t="shared" si="992"/>
        <v>20</v>
      </c>
      <c r="J1765" s="90">
        <f t="shared" si="993"/>
        <v>19.787500000000001</v>
      </c>
      <c r="K1765" s="114">
        <v>5</v>
      </c>
      <c r="L1765" s="115">
        <v>0.05</v>
      </c>
      <c r="M1765" s="90">
        <v>20.29</v>
      </c>
      <c r="N1765" s="90">
        <v>20.28</v>
      </c>
      <c r="O1765" s="90">
        <v>20.39</v>
      </c>
      <c r="P1765" s="90">
        <v>20.82</v>
      </c>
      <c r="Q1765" s="90">
        <v>20.94</v>
      </c>
      <c r="R1765" s="63">
        <f t="shared" si="1018"/>
        <v>0.64000000000000057</v>
      </c>
      <c r="S1765" s="64">
        <f t="shared" si="1017"/>
        <v>0.13549832026875711</v>
      </c>
      <c r="T1765" s="65">
        <f t="shared" si="1011"/>
        <v>1.0004930966469427</v>
      </c>
      <c r="U1765" s="65">
        <f t="shared" si="1011"/>
        <v>0.99460519862677788</v>
      </c>
      <c r="V1765" s="65">
        <f t="shared" si="982"/>
        <v>0.97406340057636887</v>
      </c>
      <c r="W1765" s="65">
        <f t="shared" si="983"/>
        <v>0.96848137535816614</v>
      </c>
      <c r="X1765" s="61">
        <f t="shared" si="994"/>
        <v>-4.9813200498130946E-3</v>
      </c>
      <c r="Y1765" s="66">
        <f t="shared" si="984"/>
        <v>2.4844720496894762E-3</v>
      </c>
      <c r="Z1765" s="61">
        <f t="shared" si="985"/>
        <v>-1.062499999999993E-2</v>
      </c>
      <c r="AA1765" s="67">
        <f t="shared" si="986"/>
        <v>20</v>
      </c>
      <c r="AB1765" s="68">
        <f t="shared" si="987"/>
        <v>-1.0108481262327506E-2</v>
      </c>
      <c r="AC1765" s="69">
        <f t="shared" si="988"/>
        <v>-1.3806706114398477E-2</v>
      </c>
      <c r="AD1765" s="70">
        <f>_xlfn.PERCENTILE.EXC(AC1765:$AC$5675,0.5)</f>
        <v>8.6123725356899966E-2</v>
      </c>
      <c r="AE1765" s="70">
        <f>_xlfn.PERCENTILE.EXC($AC1765:AC$5675,0.35)</f>
        <v>4.9510382224148747E-2</v>
      </c>
      <c r="AF1765" s="71">
        <f t="shared" si="1013"/>
        <v>4.4319720909190903E-2</v>
      </c>
      <c r="AG1765" s="70">
        <f t="shared" si="1014"/>
        <v>-0.2059624089820791</v>
      </c>
      <c r="AH1765" s="70">
        <f t="shared" si="1015"/>
        <v>-0.25751148881600772</v>
      </c>
      <c r="AI1765" s="61" t="str">
        <f t="shared" si="1003"/>
        <v>Safety</v>
      </c>
      <c r="AJ1765" s="68" t="str">
        <f t="shared" si="1004"/>
        <v>Safety</v>
      </c>
      <c r="AK1765" s="72" t="str">
        <f t="shared" si="1005"/>
        <v>00631L</v>
      </c>
      <c r="AL1765" s="73">
        <f t="shared" si="995"/>
        <v>1</v>
      </c>
      <c r="AM1765" s="72" t="str">
        <f t="shared" si="1008"/>
        <v>00631L</v>
      </c>
      <c r="AN1765" s="73">
        <f t="shared" si="996"/>
        <v>1</v>
      </c>
      <c r="AO1765" s="74" t="str">
        <f t="shared" si="1002"/>
        <v>00635U</v>
      </c>
      <c r="AP1765" s="20">
        <f t="shared" si="997"/>
        <v>0</v>
      </c>
      <c r="AQ1765" s="74" t="str">
        <f t="shared" si="1012"/>
        <v>00631L</v>
      </c>
      <c r="AR1765" s="20">
        <f t="shared" si="998"/>
        <v>1</v>
      </c>
      <c r="AS1765" s="74" t="str">
        <f t="shared" si="1006"/>
        <v>00631L</v>
      </c>
      <c r="AT1765" s="20">
        <f t="shared" si="999"/>
        <v>1</v>
      </c>
      <c r="AU1765" s="74" t="str">
        <f t="shared" si="989"/>
        <v>00635U</v>
      </c>
      <c r="AV1765" s="20">
        <f t="shared" si="1000"/>
        <v>0</v>
      </c>
      <c r="AW1765" s="74" t="str">
        <f t="shared" si="990"/>
        <v>00635U</v>
      </c>
      <c r="AX1765" s="20">
        <f t="shared" si="991"/>
        <v>0</v>
      </c>
      <c r="AY1765" s="20">
        <f t="shared" si="1001"/>
        <v>1</v>
      </c>
      <c r="AZ1765" s="116">
        <v>43747</v>
      </c>
      <c r="BA1765" s="117">
        <v>20.9</v>
      </c>
      <c r="BB1765" s="90">
        <v>20.75</v>
      </c>
      <c r="BC1765" s="76">
        <f t="shared" si="1009"/>
        <v>20.133958333333336</v>
      </c>
      <c r="BD1765" s="76">
        <f t="shared" si="1010"/>
        <v>20.134791666666672</v>
      </c>
      <c r="BE1765" s="77">
        <f t="shared" si="1016"/>
        <v>3.0597146197862107E-2</v>
      </c>
      <c r="BF1765" s="77">
        <f t="shared" si="1007"/>
        <v>3.8004283630117507E-2</v>
      </c>
    </row>
    <row r="1766" spans="1:58" s="23" customFormat="1" ht="15.75" customHeight="1" x14ac:dyDescent="0.4">
      <c r="A1766" s="116">
        <v>43745</v>
      </c>
      <c r="B1766" s="112">
        <v>17.975000000000001</v>
      </c>
      <c r="C1766" s="112">
        <v>18.774999999999999</v>
      </c>
      <c r="D1766" s="112">
        <v>18.675000000000001</v>
      </c>
      <c r="E1766" s="112">
        <v>19.225000000000001</v>
      </c>
      <c r="F1766" s="112">
        <v>19.475000000000001</v>
      </c>
      <c r="G1766" s="112">
        <v>19.425000000000001</v>
      </c>
      <c r="H1766" s="113">
        <v>19.55</v>
      </c>
      <c r="I1766" s="90">
        <f t="shared" si="992"/>
        <v>18.535</v>
      </c>
      <c r="J1766" s="90">
        <f t="shared" si="993"/>
        <v>18.704999999999998</v>
      </c>
      <c r="K1766" s="114">
        <v>6</v>
      </c>
      <c r="L1766" s="115">
        <v>0.05</v>
      </c>
      <c r="M1766" s="90">
        <v>17.7</v>
      </c>
      <c r="N1766" s="90">
        <v>17.86</v>
      </c>
      <c r="O1766" s="90">
        <v>18.91</v>
      </c>
      <c r="P1766" s="90">
        <v>19.760000000000002</v>
      </c>
      <c r="Q1766" s="90">
        <v>20.11</v>
      </c>
      <c r="R1766" s="63">
        <f t="shared" si="1018"/>
        <v>3.1099999999999994</v>
      </c>
      <c r="S1766" s="64">
        <f t="shared" si="1017"/>
        <v>4.8122065727699552E-2</v>
      </c>
      <c r="T1766" s="65">
        <f t="shared" si="1011"/>
        <v>0.99104143337066064</v>
      </c>
      <c r="U1766" s="65">
        <f t="shared" si="1011"/>
        <v>0.9444738233738762</v>
      </c>
      <c r="V1766" s="65">
        <f t="shared" ref="V1766:V1829" si="1019">N1766/P1766</f>
        <v>0.90384615384615374</v>
      </c>
      <c r="W1766" s="65">
        <f t="shared" ref="W1766:W1829" si="1020">N1766/Q1766</f>
        <v>0.88811536548980607</v>
      </c>
      <c r="X1766" s="61">
        <f t="shared" si="994"/>
        <v>4.4506258692628489E-2</v>
      </c>
      <c r="Y1766" s="66">
        <f t="shared" ref="Y1766:Y1829" si="1021">(H1766-E1766)/E1766</f>
        <v>1.69050715214564E-2</v>
      </c>
      <c r="Z1766" s="61">
        <f t="shared" ref="Z1766:Z1829" si="1022">(J1766-I1766)/I1766</f>
        <v>9.1718370650120395E-3</v>
      </c>
      <c r="AA1766" s="67">
        <f t="shared" ref="AA1766:AA1829" si="1023">B1766*(K1766*L1766)+C1766*(1-(K1766*L1766))</f>
        <v>18.535</v>
      </c>
      <c r="AB1766" s="68">
        <f t="shared" ref="AB1766:AB1829" si="1024">(B1766-N1766)/N1766</f>
        <v>6.4389697648377375E-3</v>
      </c>
      <c r="AC1766" s="69">
        <f t="shared" ref="AC1766:AC1829" si="1025">(AA1766-N1766)/N1766</f>
        <v>3.7793952967525239E-2</v>
      </c>
      <c r="AD1766" s="70">
        <f>_xlfn.PERCENTILE.EXC(AC1766:$AC$5675,0.5)</f>
        <v>8.6241454515184682E-2</v>
      </c>
      <c r="AE1766" s="70">
        <f>_xlfn.PERCENTILE.EXC($AC1766:AC$5675,0.35)</f>
        <v>4.9563332490457648E-2</v>
      </c>
      <c r="AF1766" s="71">
        <f t="shared" si="1013"/>
        <v>4.4578061261471826E-2</v>
      </c>
      <c r="AG1766" s="70">
        <f t="shared" si="1014"/>
        <v>-0.2059624089820791</v>
      </c>
      <c r="AH1766" s="70">
        <f t="shared" si="1015"/>
        <v>-0.25751148881600772</v>
      </c>
      <c r="AI1766" s="61" t="str">
        <f t="shared" si="1003"/>
        <v>Safety</v>
      </c>
      <c r="AJ1766" s="68" t="str">
        <f t="shared" si="1004"/>
        <v>Safety</v>
      </c>
      <c r="AK1766" s="72" t="str">
        <f t="shared" si="1005"/>
        <v>00631L</v>
      </c>
      <c r="AL1766" s="73">
        <f t="shared" si="995"/>
        <v>1</v>
      </c>
      <c r="AM1766" s="72" t="str">
        <f t="shared" si="1008"/>
        <v>00631L</v>
      </c>
      <c r="AN1766" s="73">
        <f t="shared" si="996"/>
        <v>1</v>
      </c>
      <c r="AO1766" s="74" t="str">
        <f t="shared" si="1002"/>
        <v>00635U</v>
      </c>
      <c r="AP1766" s="20">
        <f t="shared" si="997"/>
        <v>0</v>
      </c>
      <c r="AQ1766" s="74" t="str">
        <f t="shared" si="1012"/>
        <v>00631L</v>
      </c>
      <c r="AR1766" s="20">
        <f t="shared" si="998"/>
        <v>1</v>
      </c>
      <c r="AS1766" s="74" t="str">
        <f t="shared" si="1006"/>
        <v>00631L</v>
      </c>
      <c r="AT1766" s="20">
        <f t="shared" si="999"/>
        <v>1</v>
      </c>
      <c r="AU1766" s="74" t="str">
        <f t="shared" si="989"/>
        <v>00635U</v>
      </c>
      <c r="AV1766" s="20">
        <f t="shared" si="1000"/>
        <v>0</v>
      </c>
      <c r="AW1766" s="74" t="str">
        <f t="shared" si="990"/>
        <v>00635U</v>
      </c>
      <c r="AX1766" s="20">
        <f t="shared" si="991"/>
        <v>0</v>
      </c>
      <c r="AY1766" s="20">
        <f t="shared" si="1001"/>
        <v>1</v>
      </c>
      <c r="AZ1766" s="116">
        <v>43746</v>
      </c>
      <c r="BA1766" s="117">
        <v>20.77</v>
      </c>
      <c r="BB1766" s="90">
        <v>20.675000000000001</v>
      </c>
      <c r="BC1766" s="76">
        <f t="shared" si="1009"/>
        <v>20.134791666666668</v>
      </c>
      <c r="BD1766" s="76">
        <f t="shared" si="1010"/>
        <v>20.13429166666667</v>
      </c>
      <c r="BE1766" s="77">
        <f t="shared" si="1016"/>
        <v>2.6829596366157199E-2</v>
      </c>
      <c r="BF1766" s="77">
        <f t="shared" si="1007"/>
        <v>3.15734143449296E-2</v>
      </c>
    </row>
    <row r="1767" spans="1:58" s="23" customFormat="1" ht="15.75" customHeight="1" x14ac:dyDescent="0.4">
      <c r="A1767" s="116">
        <v>43742</v>
      </c>
      <c r="B1767" s="112">
        <v>17.625</v>
      </c>
      <c r="C1767" s="112">
        <v>18.675000000000001</v>
      </c>
      <c r="D1767" s="112">
        <v>18.625</v>
      </c>
      <c r="E1767" s="112">
        <v>19.175000000000001</v>
      </c>
      <c r="F1767" s="112">
        <v>19.375</v>
      </c>
      <c r="G1767" s="112">
        <v>19.375</v>
      </c>
      <c r="H1767" s="113">
        <v>19.475000000000001</v>
      </c>
      <c r="I1767" s="90">
        <f t="shared" si="992"/>
        <v>18.307500000000001</v>
      </c>
      <c r="J1767" s="90">
        <f t="shared" si="993"/>
        <v>18.642500000000002</v>
      </c>
      <c r="K1767" s="114">
        <v>7</v>
      </c>
      <c r="L1767" s="115">
        <v>0.05</v>
      </c>
      <c r="M1767" s="90">
        <v>16.27</v>
      </c>
      <c r="N1767" s="90">
        <v>17.04</v>
      </c>
      <c r="O1767" s="90">
        <v>18.59</v>
      </c>
      <c r="P1767" s="90">
        <v>19.510000000000002</v>
      </c>
      <c r="Q1767" s="90">
        <v>20</v>
      </c>
      <c r="R1767" s="63">
        <f t="shared" si="1018"/>
        <v>4.7899999999999991</v>
      </c>
      <c r="S1767" s="64">
        <f t="shared" si="1017"/>
        <v>-0.10878661087866118</v>
      </c>
      <c r="T1767" s="65">
        <f t="shared" si="1011"/>
        <v>0.95481220657276999</v>
      </c>
      <c r="U1767" s="65">
        <f t="shared" si="1011"/>
        <v>0.91662183969876276</v>
      </c>
      <c r="V1767" s="65">
        <f t="shared" si="1019"/>
        <v>0.8733982573039466</v>
      </c>
      <c r="W1767" s="65">
        <f t="shared" si="1020"/>
        <v>0.85199999999999998</v>
      </c>
      <c r="X1767" s="61">
        <f t="shared" si="994"/>
        <v>5.957446808510642E-2</v>
      </c>
      <c r="Y1767" s="66">
        <f t="shared" si="1021"/>
        <v>1.5645371577575003E-2</v>
      </c>
      <c r="Z1767" s="61">
        <f t="shared" si="1022"/>
        <v>1.82985115389868E-2</v>
      </c>
      <c r="AA1767" s="67">
        <f t="shared" si="1023"/>
        <v>18.307499999999997</v>
      </c>
      <c r="AB1767" s="68">
        <f t="shared" si="1024"/>
        <v>3.4330985915493009E-2</v>
      </c>
      <c r="AC1767" s="69">
        <f t="shared" si="1025"/>
        <v>7.4383802816901309E-2</v>
      </c>
      <c r="AD1767" s="70">
        <f>_xlfn.PERCENTILE.EXC(AC1767:$AC$5675,0.5)</f>
        <v>8.6359183673469397E-2</v>
      </c>
      <c r="AE1767" s="70">
        <f>_xlfn.PERCENTILE.EXC($AC1767:AC$5675,0.35)</f>
        <v>4.9597956620675156E-2</v>
      </c>
      <c r="AF1767" s="71">
        <f t="shared" si="1013"/>
        <v>4.4578061261471826E-2</v>
      </c>
      <c r="AG1767" s="70">
        <f t="shared" si="1014"/>
        <v>-0.2059624089820791</v>
      </c>
      <c r="AH1767" s="70">
        <f t="shared" si="1015"/>
        <v>-0.25751148881600772</v>
      </c>
      <c r="AI1767" s="61" t="str">
        <f t="shared" si="1003"/>
        <v>Safety</v>
      </c>
      <c r="AJ1767" s="68" t="str">
        <f t="shared" si="1004"/>
        <v>Short VOL</v>
      </c>
      <c r="AK1767" s="72" t="str">
        <f t="shared" si="1005"/>
        <v>00631L</v>
      </c>
      <c r="AL1767" s="73">
        <f t="shared" si="995"/>
        <v>1</v>
      </c>
      <c r="AM1767" s="72" t="str">
        <f t="shared" si="1008"/>
        <v>00631L</v>
      </c>
      <c r="AN1767" s="73">
        <f t="shared" si="996"/>
        <v>1</v>
      </c>
      <c r="AO1767" s="74" t="str">
        <f t="shared" si="1002"/>
        <v>00631L</v>
      </c>
      <c r="AP1767" s="20">
        <f t="shared" si="997"/>
        <v>1</v>
      </c>
      <c r="AQ1767" s="74" t="str">
        <f t="shared" si="1012"/>
        <v>00631L</v>
      </c>
      <c r="AR1767" s="20">
        <f t="shared" si="998"/>
        <v>1</v>
      </c>
      <c r="AS1767" s="74" t="str">
        <f t="shared" si="1006"/>
        <v>00631L</v>
      </c>
      <c r="AT1767" s="20">
        <f t="shared" si="999"/>
        <v>1</v>
      </c>
      <c r="AU1767" s="74" t="str">
        <f t="shared" si="989"/>
        <v>00631L</v>
      </c>
      <c r="AV1767" s="20">
        <f t="shared" si="1000"/>
        <v>1</v>
      </c>
      <c r="AW1767" s="74" t="str">
        <f t="shared" si="990"/>
        <v>00631L</v>
      </c>
      <c r="AX1767" s="20">
        <f t="shared" si="991"/>
        <v>1</v>
      </c>
      <c r="AY1767" s="20">
        <f t="shared" si="1001"/>
        <v>0</v>
      </c>
      <c r="AZ1767" s="116">
        <v>43745</v>
      </c>
      <c r="BA1767" s="117">
        <v>20.75</v>
      </c>
      <c r="BB1767" s="90">
        <v>20.7</v>
      </c>
      <c r="BC1767" s="76">
        <f t="shared" si="1009"/>
        <v>20.136250000000004</v>
      </c>
      <c r="BD1767" s="76">
        <f t="shared" si="1010"/>
        <v>20.136041666666667</v>
      </c>
      <c r="BE1767" s="77">
        <f t="shared" si="1016"/>
        <v>2.7996771990812352E-2</v>
      </c>
      <c r="BF1767" s="77">
        <f t="shared" si="1007"/>
        <v>3.049051762490556E-2</v>
      </c>
    </row>
    <row r="1768" spans="1:58" s="23" customFormat="1" ht="15.75" customHeight="1" x14ac:dyDescent="0.4">
      <c r="A1768" s="116">
        <v>43741</v>
      </c>
      <c r="B1768" s="112">
        <v>18.975000000000001</v>
      </c>
      <c r="C1768" s="112">
        <v>19.375</v>
      </c>
      <c r="D1768" s="112">
        <v>19.225000000000001</v>
      </c>
      <c r="E1768" s="112">
        <v>19.675000000000001</v>
      </c>
      <c r="F1768" s="112">
        <v>19.875</v>
      </c>
      <c r="G1768" s="112">
        <v>19.774999999999999</v>
      </c>
      <c r="H1768" s="113">
        <v>19.850000000000001</v>
      </c>
      <c r="I1768" s="90">
        <f t="shared" si="992"/>
        <v>19.215</v>
      </c>
      <c r="J1768" s="90">
        <f t="shared" si="993"/>
        <v>19.285</v>
      </c>
      <c r="K1768" s="114">
        <v>8</v>
      </c>
      <c r="L1768" s="115">
        <v>0.05</v>
      </c>
      <c r="M1768" s="90">
        <v>19.48</v>
      </c>
      <c r="N1768" s="90">
        <v>19.12</v>
      </c>
      <c r="O1768" s="90">
        <v>19.78</v>
      </c>
      <c r="P1768" s="90">
        <v>20.399999999999999</v>
      </c>
      <c r="Q1768" s="90">
        <v>20.62</v>
      </c>
      <c r="R1768" s="63">
        <f t="shared" si="1018"/>
        <v>1.5799999999999983</v>
      </c>
      <c r="S1768" s="64">
        <f t="shared" si="1017"/>
        <v>-7.0038910505836466E-2</v>
      </c>
      <c r="T1768" s="65">
        <f t="shared" si="1011"/>
        <v>1.0188284518828452</v>
      </c>
      <c r="U1768" s="65">
        <f t="shared" si="1011"/>
        <v>0.9666329625884732</v>
      </c>
      <c r="V1768" s="65">
        <f t="shared" si="1019"/>
        <v>0.93725490196078443</v>
      </c>
      <c r="W1768" s="65">
        <f t="shared" si="1020"/>
        <v>0.92725509214354995</v>
      </c>
      <c r="X1768" s="61">
        <f t="shared" si="994"/>
        <v>2.1080368906455788E-2</v>
      </c>
      <c r="Y1768" s="66">
        <f t="shared" si="1021"/>
        <v>8.8945362134689055E-3</v>
      </c>
      <c r="Z1768" s="61">
        <f t="shared" si="1022"/>
        <v>3.6429872495446413E-3</v>
      </c>
      <c r="AA1768" s="67">
        <f t="shared" si="1023"/>
        <v>19.215</v>
      </c>
      <c r="AB1768" s="68">
        <f t="shared" si="1024"/>
        <v>-7.5836820083681781E-3</v>
      </c>
      <c r="AC1768" s="69">
        <f t="shared" si="1025"/>
        <v>4.9686192468618648E-3</v>
      </c>
      <c r="AD1768" s="70">
        <f>_xlfn.PERCENTILE.EXC(AC1768:$AC$5675,0.5)</f>
        <v>8.6360010555946526E-2</v>
      </c>
      <c r="AE1768" s="70">
        <f>_xlfn.PERCENTILE.EXC($AC1768:AC$5675,0.35)</f>
        <v>4.9582273234080494E-2</v>
      </c>
      <c r="AF1768" s="71">
        <f t="shared" si="1013"/>
        <v>4.4578061261471826E-2</v>
      </c>
      <c r="AG1768" s="70">
        <f t="shared" si="1014"/>
        <v>-0.2059624089820791</v>
      </c>
      <c r="AH1768" s="70">
        <f t="shared" si="1015"/>
        <v>-0.25751148881600772</v>
      </c>
      <c r="AI1768" s="61" t="str">
        <f t="shared" si="1003"/>
        <v>Safety</v>
      </c>
      <c r="AJ1768" s="68" t="str">
        <f t="shared" si="1004"/>
        <v>Safety</v>
      </c>
      <c r="AK1768" s="72" t="str">
        <f t="shared" si="1005"/>
        <v>00631L</v>
      </c>
      <c r="AL1768" s="73">
        <f t="shared" si="995"/>
        <v>1</v>
      </c>
      <c r="AM1768" s="72" t="str">
        <f t="shared" si="1008"/>
        <v>00631L</v>
      </c>
      <c r="AN1768" s="73">
        <f t="shared" si="996"/>
        <v>1</v>
      </c>
      <c r="AO1768" s="74" t="str">
        <f t="shared" si="1002"/>
        <v>00635U</v>
      </c>
      <c r="AP1768" s="20">
        <f t="shared" si="997"/>
        <v>0</v>
      </c>
      <c r="AQ1768" s="74" t="str">
        <f t="shared" si="1012"/>
        <v>00631L</v>
      </c>
      <c r="AR1768" s="20">
        <f t="shared" si="998"/>
        <v>1</v>
      </c>
      <c r="AS1768" s="74" t="str">
        <f t="shared" si="1006"/>
        <v>00631L</v>
      </c>
      <c r="AT1768" s="20">
        <f t="shared" si="999"/>
        <v>1</v>
      </c>
      <c r="AU1768" s="74" t="str">
        <f t="shared" si="989"/>
        <v>00635U</v>
      </c>
      <c r="AV1768" s="20">
        <f t="shared" si="1000"/>
        <v>0</v>
      </c>
      <c r="AW1768" s="74" t="str">
        <f t="shared" si="990"/>
        <v>00635U</v>
      </c>
      <c r="AX1768" s="20">
        <f t="shared" si="991"/>
        <v>0</v>
      </c>
      <c r="AY1768" s="20">
        <f t="shared" si="1001"/>
        <v>1</v>
      </c>
      <c r="AZ1768" s="116">
        <v>43742</v>
      </c>
      <c r="BA1768" s="117">
        <v>20.65</v>
      </c>
      <c r="BB1768" s="90">
        <v>20.837499999999999</v>
      </c>
      <c r="BC1768" s="76">
        <f t="shared" si="1009"/>
        <v>20.135833333333334</v>
      </c>
      <c r="BD1768" s="76">
        <f t="shared" si="1010"/>
        <v>20.135416666666671</v>
      </c>
      <c r="BE1768" s="77">
        <f t="shared" si="1016"/>
        <v>3.4846666390762622E-2</v>
      </c>
      <c r="BF1768" s="77">
        <f t="shared" si="1007"/>
        <v>2.5556130367304395E-2</v>
      </c>
    </row>
    <row r="1769" spans="1:58" s="23" customFormat="1" ht="15.75" customHeight="1" x14ac:dyDescent="0.4">
      <c r="A1769" s="116">
        <v>43740</v>
      </c>
      <c r="B1769" s="112">
        <v>20.074999999999999</v>
      </c>
      <c r="C1769" s="112">
        <v>20.175000000000001</v>
      </c>
      <c r="D1769" s="112">
        <v>19.824999999999999</v>
      </c>
      <c r="E1769" s="112">
        <v>20.175000000000001</v>
      </c>
      <c r="F1769" s="112">
        <v>20.274999999999999</v>
      </c>
      <c r="G1769" s="112">
        <v>20.125</v>
      </c>
      <c r="H1769" s="113">
        <v>20.125</v>
      </c>
      <c r="I1769" s="90">
        <f t="shared" si="992"/>
        <v>20.13</v>
      </c>
      <c r="J1769" s="90">
        <f t="shared" si="993"/>
        <v>19.982500000000002</v>
      </c>
      <c r="K1769" s="114">
        <v>9</v>
      </c>
      <c r="L1769" s="115">
        <v>0.05</v>
      </c>
      <c r="M1769" s="90">
        <v>21.71</v>
      </c>
      <c r="N1769" s="90">
        <v>20.56</v>
      </c>
      <c r="O1769" s="90">
        <v>20.74</v>
      </c>
      <c r="P1769" s="90">
        <v>21</v>
      </c>
      <c r="Q1769" s="90">
        <v>20.91</v>
      </c>
      <c r="R1769" s="63">
        <f t="shared" si="1018"/>
        <v>-0.53000000000000114</v>
      </c>
      <c r="S1769" s="64">
        <f t="shared" si="1017"/>
        <v>0.10775862068965518</v>
      </c>
      <c r="T1769" s="65">
        <f t="shared" si="1011"/>
        <v>1.0559338521400778</v>
      </c>
      <c r="U1769" s="65">
        <f t="shared" si="1011"/>
        <v>0.99132111861137895</v>
      </c>
      <c r="V1769" s="65">
        <f t="shared" si="1019"/>
        <v>0.97904761904761894</v>
      </c>
      <c r="W1769" s="65">
        <f t="shared" si="1020"/>
        <v>0.98326159732185547</v>
      </c>
      <c r="X1769" s="61">
        <f t="shared" si="994"/>
        <v>4.9813200498132716E-3</v>
      </c>
      <c r="Y1769" s="66">
        <f t="shared" si="1021"/>
        <v>-2.4783147459727737E-3</v>
      </c>
      <c r="Z1769" s="61">
        <f t="shared" si="1022"/>
        <v>-7.3273720814703083E-3</v>
      </c>
      <c r="AA1769" s="67">
        <f t="shared" si="1023"/>
        <v>20.130000000000003</v>
      </c>
      <c r="AB1769" s="68">
        <f t="shared" si="1024"/>
        <v>-2.35894941634241E-2</v>
      </c>
      <c r="AC1769" s="69">
        <f t="shared" si="1025"/>
        <v>-2.0914396887159348E-2</v>
      </c>
      <c r="AD1769" s="70">
        <f>_xlfn.PERCENTILE.EXC(AC1769:$AC$5675,0.5)</f>
        <v>8.636083743842364E-2</v>
      </c>
      <c r="AE1769" s="70">
        <f>_xlfn.PERCENTILE.EXC($AC1769:AC$5675,0.35)</f>
        <v>4.9611399523470573E-2</v>
      </c>
      <c r="AF1769" s="71">
        <f t="shared" si="1013"/>
        <v>4.4824728698807471E-2</v>
      </c>
      <c r="AG1769" s="70">
        <f t="shared" si="1014"/>
        <v>-0.2059624089820791</v>
      </c>
      <c r="AH1769" s="70">
        <f t="shared" si="1015"/>
        <v>-0.25751148881600772</v>
      </c>
      <c r="AI1769" s="61" t="str">
        <f t="shared" si="1003"/>
        <v>Safety</v>
      </c>
      <c r="AJ1769" s="68" t="str">
        <f t="shared" si="1004"/>
        <v>Safety</v>
      </c>
      <c r="AK1769" s="72" t="str">
        <f t="shared" si="1005"/>
        <v>00631L</v>
      </c>
      <c r="AL1769" s="73">
        <f t="shared" si="995"/>
        <v>1</v>
      </c>
      <c r="AM1769" s="72" t="str">
        <f t="shared" si="1008"/>
        <v>00631L</v>
      </c>
      <c r="AN1769" s="73">
        <f t="shared" si="996"/>
        <v>1</v>
      </c>
      <c r="AO1769" s="74" t="str">
        <f t="shared" si="1002"/>
        <v>00635U</v>
      </c>
      <c r="AP1769" s="20">
        <f t="shared" si="997"/>
        <v>0</v>
      </c>
      <c r="AQ1769" s="74" t="str">
        <f t="shared" si="1012"/>
        <v>00631L</v>
      </c>
      <c r="AR1769" s="20">
        <f t="shared" si="998"/>
        <v>1</v>
      </c>
      <c r="AS1769" s="74" t="str">
        <f t="shared" si="1006"/>
        <v>00631L</v>
      </c>
      <c r="AT1769" s="20">
        <f t="shared" si="999"/>
        <v>1</v>
      </c>
      <c r="AU1769" s="74" t="str">
        <f t="shared" si="989"/>
        <v>00635U</v>
      </c>
      <c r="AV1769" s="20">
        <f t="shared" si="1000"/>
        <v>0</v>
      </c>
      <c r="AW1769" s="74" t="str">
        <f t="shared" si="990"/>
        <v>00635U</v>
      </c>
      <c r="AX1769" s="20">
        <f t="shared" si="991"/>
        <v>0</v>
      </c>
      <c r="AY1769" s="20">
        <f t="shared" si="1001"/>
        <v>1</v>
      </c>
      <c r="AZ1769" s="116">
        <v>43741</v>
      </c>
      <c r="BA1769" s="117">
        <v>20.81</v>
      </c>
      <c r="BB1769" s="90">
        <v>20.8</v>
      </c>
      <c r="BC1769" s="76">
        <f t="shared" si="1009"/>
        <v>20.13354166666667</v>
      </c>
      <c r="BD1769" s="76">
        <f t="shared" si="1010"/>
        <v>20.135375000000003</v>
      </c>
      <c r="BE1769" s="77">
        <f t="shared" si="1016"/>
        <v>3.3101892571475763E-2</v>
      </c>
      <c r="BF1769" s="77">
        <f t="shared" si="1007"/>
        <v>3.3504466641420649E-2</v>
      </c>
    </row>
    <row r="1770" spans="1:58" s="23" customFormat="1" ht="15.75" customHeight="1" x14ac:dyDescent="0.4">
      <c r="A1770" s="116">
        <v>43739</v>
      </c>
      <c r="B1770" s="112">
        <v>18.574999999999999</v>
      </c>
      <c r="C1770" s="112">
        <v>19.324999999999999</v>
      </c>
      <c r="D1770" s="112">
        <v>19.024999999999999</v>
      </c>
      <c r="E1770" s="112">
        <v>19.475000000000001</v>
      </c>
      <c r="F1770" s="112">
        <v>19.625</v>
      </c>
      <c r="G1770" s="112">
        <v>19.625</v>
      </c>
      <c r="H1770" s="113">
        <v>19.725000000000001</v>
      </c>
      <c r="I1770" s="90">
        <f t="shared" si="992"/>
        <v>18.95</v>
      </c>
      <c r="J1770" s="90">
        <f t="shared" si="993"/>
        <v>19.174999999999997</v>
      </c>
      <c r="K1770" s="114">
        <v>10</v>
      </c>
      <c r="L1770" s="115">
        <v>0.05</v>
      </c>
      <c r="M1770" s="90">
        <v>18.940000000000001</v>
      </c>
      <c r="N1770" s="90">
        <v>18.559999999999999</v>
      </c>
      <c r="O1770" s="90">
        <v>19.350000000000001</v>
      </c>
      <c r="P1770" s="90">
        <v>20.03</v>
      </c>
      <c r="Q1770" s="90">
        <v>20.27</v>
      </c>
      <c r="R1770" s="63">
        <f t="shared" si="1018"/>
        <v>1.8800000000000026</v>
      </c>
      <c r="S1770" s="64">
        <f t="shared" si="1017"/>
        <v>0.14285714285714288</v>
      </c>
      <c r="T1770" s="65">
        <f t="shared" si="1011"/>
        <v>1.0204741379310347</v>
      </c>
      <c r="U1770" s="65">
        <f t="shared" si="1011"/>
        <v>0.95917312661498699</v>
      </c>
      <c r="V1770" s="65">
        <f t="shared" si="1019"/>
        <v>0.92661008487269081</v>
      </c>
      <c r="W1770" s="65">
        <f t="shared" si="1020"/>
        <v>0.91563887518500242</v>
      </c>
      <c r="X1770" s="61">
        <f t="shared" si="994"/>
        <v>4.0376850605652763E-2</v>
      </c>
      <c r="Y1770" s="66">
        <f t="shared" si="1021"/>
        <v>1.2836970474967907E-2</v>
      </c>
      <c r="Z1770" s="61">
        <f t="shared" si="1022"/>
        <v>1.1873350923482738E-2</v>
      </c>
      <c r="AA1770" s="67">
        <f t="shared" si="1023"/>
        <v>18.95</v>
      </c>
      <c r="AB1770" s="68">
        <f t="shared" si="1024"/>
        <v>8.0818965517244446E-4</v>
      </c>
      <c r="AC1770" s="69">
        <f t="shared" si="1025"/>
        <v>2.101293103448279E-2</v>
      </c>
      <c r="AD1770" s="70">
        <f>_xlfn.PERCENTILE.EXC(AC1770:$AC$5675,0.5)</f>
        <v>8.6393309344211841E-2</v>
      </c>
      <c r="AE1770" s="70">
        <f>_xlfn.PERCENTILE.EXC($AC1770:AC$5675,0.35)</f>
        <v>4.9625202826412008E-2</v>
      </c>
      <c r="AF1770" s="71">
        <f t="shared" si="1013"/>
        <v>4.5247458909774815E-2</v>
      </c>
      <c r="AG1770" s="70">
        <f t="shared" si="1014"/>
        <v>-0.2059624089820791</v>
      </c>
      <c r="AH1770" s="70">
        <f t="shared" si="1015"/>
        <v>-0.25751148881600772</v>
      </c>
      <c r="AI1770" s="61" t="str">
        <f t="shared" si="1003"/>
        <v>Safety</v>
      </c>
      <c r="AJ1770" s="68" t="str">
        <f t="shared" si="1004"/>
        <v>Safety</v>
      </c>
      <c r="AK1770" s="72" t="str">
        <f t="shared" si="1005"/>
        <v>00631L</v>
      </c>
      <c r="AL1770" s="73">
        <f t="shared" si="995"/>
        <v>1</v>
      </c>
      <c r="AM1770" s="72" t="str">
        <f t="shared" si="1008"/>
        <v>00631L</v>
      </c>
      <c r="AN1770" s="73">
        <f t="shared" si="996"/>
        <v>1</v>
      </c>
      <c r="AO1770" s="74" t="str">
        <f t="shared" si="1002"/>
        <v>00635U</v>
      </c>
      <c r="AP1770" s="20">
        <f t="shared" si="997"/>
        <v>0</v>
      </c>
      <c r="AQ1770" s="74" t="str">
        <f t="shared" si="1012"/>
        <v>00631L</v>
      </c>
      <c r="AR1770" s="20">
        <f t="shared" si="998"/>
        <v>1</v>
      </c>
      <c r="AS1770" s="74" t="str">
        <f t="shared" si="1006"/>
        <v>00631L</v>
      </c>
      <c r="AT1770" s="20">
        <f t="shared" si="999"/>
        <v>1</v>
      </c>
      <c r="AU1770" s="74" t="str">
        <f t="shared" si="989"/>
        <v>00635U</v>
      </c>
      <c r="AV1770" s="20">
        <f t="shared" si="1000"/>
        <v>0</v>
      </c>
      <c r="AW1770" s="74" t="str">
        <f t="shared" si="990"/>
        <v>00635U</v>
      </c>
      <c r="AX1770" s="20">
        <f t="shared" si="991"/>
        <v>0</v>
      </c>
      <c r="AY1770" s="20">
        <f t="shared" si="1001"/>
        <v>1</v>
      </c>
      <c r="AZ1770" s="116">
        <v>43740</v>
      </c>
      <c r="BA1770" s="117">
        <v>20.8</v>
      </c>
      <c r="BB1770" s="90">
        <v>20.6875</v>
      </c>
      <c r="BC1770" s="76">
        <f t="shared" si="1009"/>
        <v>20.131458333333335</v>
      </c>
      <c r="BD1770" s="76">
        <f t="shared" si="1010"/>
        <v>20.13354166666667</v>
      </c>
      <c r="BE1770" s="77">
        <f t="shared" si="1016"/>
        <v>2.7620535852883588E-2</v>
      </c>
      <c r="BF1770" s="77">
        <f t="shared" si="1007"/>
        <v>3.3101892571475763E-2</v>
      </c>
    </row>
    <row r="1771" spans="1:58" s="23" customFormat="1" ht="15.75" customHeight="1" x14ac:dyDescent="0.4">
      <c r="A1771" s="116">
        <v>43738</v>
      </c>
      <c r="B1771" s="112">
        <v>17.125</v>
      </c>
      <c r="C1771" s="112">
        <v>18.274999999999999</v>
      </c>
      <c r="D1771" s="112">
        <v>18.324999999999999</v>
      </c>
      <c r="E1771" s="112">
        <v>18.824999999999999</v>
      </c>
      <c r="F1771" s="112">
        <v>19.074999999999999</v>
      </c>
      <c r="G1771" s="112">
        <v>19.074999999999999</v>
      </c>
      <c r="H1771" s="113">
        <v>19.225000000000001</v>
      </c>
      <c r="I1771" s="90">
        <f t="shared" si="992"/>
        <v>17.642499999999998</v>
      </c>
      <c r="J1771" s="90">
        <f t="shared" si="993"/>
        <v>18.297499999999999</v>
      </c>
      <c r="K1771" s="114">
        <v>11</v>
      </c>
      <c r="L1771" s="115">
        <v>0.05</v>
      </c>
      <c r="M1771" s="90">
        <v>15.28</v>
      </c>
      <c r="N1771" s="90">
        <v>16.239999999999998</v>
      </c>
      <c r="O1771" s="90">
        <v>17.96</v>
      </c>
      <c r="P1771" s="90">
        <v>19.02</v>
      </c>
      <c r="Q1771" s="90">
        <v>19.600000000000001</v>
      </c>
      <c r="R1771" s="63">
        <f t="shared" si="1018"/>
        <v>5.460000000000008</v>
      </c>
      <c r="S1771" s="64">
        <f t="shared" si="1017"/>
        <v>-5.6910569105691082E-2</v>
      </c>
      <c r="T1771" s="65">
        <f t="shared" si="1011"/>
        <v>0.94088669950738923</v>
      </c>
      <c r="U1771" s="65">
        <f t="shared" si="1011"/>
        <v>0.90423162583518923</v>
      </c>
      <c r="V1771" s="65">
        <f t="shared" si="1019"/>
        <v>0.85383806519453198</v>
      </c>
      <c r="W1771" s="65">
        <f t="shared" si="1020"/>
        <v>0.8285714285714284</v>
      </c>
      <c r="X1771" s="61">
        <f t="shared" si="994"/>
        <v>6.7153284671532767E-2</v>
      </c>
      <c r="Y1771" s="66">
        <f t="shared" si="1021"/>
        <v>2.1248339973439688E-2</v>
      </c>
      <c r="Z1771" s="61">
        <f t="shared" si="1022"/>
        <v>3.7126257616551007E-2</v>
      </c>
      <c r="AA1771" s="67">
        <f t="shared" si="1023"/>
        <v>17.642499999999998</v>
      </c>
      <c r="AB1771" s="68">
        <f t="shared" si="1024"/>
        <v>5.4495073891625716E-2</v>
      </c>
      <c r="AC1771" s="69">
        <f t="shared" si="1025"/>
        <v>8.636083743842364E-2</v>
      </c>
      <c r="AD1771" s="70">
        <f>_xlfn.PERCENTILE.EXC(AC1771:$AC$5675,0.5)</f>
        <v>8.6425781250000042E-2</v>
      </c>
      <c r="AE1771" s="70">
        <f>_xlfn.PERCENTILE.EXC($AC1771:AC$5675,0.35)</f>
        <v>4.9631688435698949E-2</v>
      </c>
      <c r="AF1771" s="71">
        <f t="shared" si="1013"/>
        <v>4.5497070649363418E-2</v>
      </c>
      <c r="AG1771" s="70">
        <f t="shared" si="1014"/>
        <v>-0.2059624089820791</v>
      </c>
      <c r="AH1771" s="70">
        <f t="shared" si="1015"/>
        <v>-0.25751148881600772</v>
      </c>
      <c r="AI1771" s="61" t="str">
        <f t="shared" si="1003"/>
        <v>Safety</v>
      </c>
      <c r="AJ1771" s="68" t="str">
        <f t="shared" si="1004"/>
        <v>Short VOL</v>
      </c>
      <c r="AK1771" s="72" t="str">
        <f t="shared" si="1005"/>
        <v>00631L</v>
      </c>
      <c r="AL1771" s="73">
        <f t="shared" si="995"/>
        <v>1</v>
      </c>
      <c r="AM1771" s="72" t="str">
        <f t="shared" si="1008"/>
        <v>00631L</v>
      </c>
      <c r="AN1771" s="73">
        <f t="shared" si="996"/>
        <v>1</v>
      </c>
      <c r="AO1771" s="74" t="str">
        <f t="shared" si="1002"/>
        <v>00631L</v>
      </c>
      <c r="AP1771" s="20">
        <f t="shared" si="997"/>
        <v>1</v>
      </c>
      <c r="AQ1771" s="74" t="str">
        <f t="shared" si="1012"/>
        <v>00631L</v>
      </c>
      <c r="AR1771" s="20">
        <f t="shared" si="998"/>
        <v>1</v>
      </c>
      <c r="AS1771" s="74" t="str">
        <f t="shared" si="1006"/>
        <v>00631L</v>
      </c>
      <c r="AT1771" s="20">
        <f t="shared" si="999"/>
        <v>1</v>
      </c>
      <c r="AU1771" s="74" t="str">
        <f t="shared" si="989"/>
        <v>00631L</v>
      </c>
      <c r="AV1771" s="20">
        <f t="shared" si="1000"/>
        <v>1</v>
      </c>
      <c r="AW1771" s="74" t="str">
        <f t="shared" si="990"/>
        <v>00631L</v>
      </c>
      <c r="AX1771" s="20">
        <f t="shared" si="991"/>
        <v>1</v>
      </c>
      <c r="AY1771" s="20">
        <f t="shared" si="1001"/>
        <v>0</v>
      </c>
      <c r="AZ1771" s="116">
        <v>43739</v>
      </c>
      <c r="BA1771" s="117">
        <v>20.71</v>
      </c>
      <c r="BB1771" s="90">
        <v>20.712499999999999</v>
      </c>
      <c r="BC1771" s="76">
        <f t="shared" si="1009"/>
        <v>20.131458333333338</v>
      </c>
      <c r="BD1771" s="76">
        <f t="shared" si="1010"/>
        <v>20.131833333333336</v>
      </c>
      <c r="BE1771" s="77">
        <f t="shared" si="1016"/>
        <v>2.8862373358445732E-2</v>
      </c>
      <c r="BF1771" s="77">
        <f t="shared" si="1007"/>
        <v>2.8719027079831996E-2</v>
      </c>
    </row>
    <row r="1772" spans="1:58" s="23" customFormat="1" ht="15.75" customHeight="1" x14ac:dyDescent="0.4">
      <c r="A1772" s="116">
        <v>43735</v>
      </c>
      <c r="B1772" s="112">
        <v>18.024999999999999</v>
      </c>
      <c r="C1772" s="112">
        <v>19.024999999999999</v>
      </c>
      <c r="D1772" s="112">
        <v>18.8</v>
      </c>
      <c r="E1772" s="112">
        <v>19.225000000000001</v>
      </c>
      <c r="F1772" s="112">
        <v>19.425000000000001</v>
      </c>
      <c r="G1772" s="112">
        <v>19.425000000000001</v>
      </c>
      <c r="H1772" s="113">
        <v>19.5</v>
      </c>
      <c r="I1772" s="90">
        <f t="shared" si="992"/>
        <v>18.424999999999997</v>
      </c>
      <c r="J1772" s="90">
        <f t="shared" si="993"/>
        <v>18.934999999999999</v>
      </c>
      <c r="K1772" s="114">
        <v>12</v>
      </c>
      <c r="L1772" s="115">
        <v>0.05</v>
      </c>
      <c r="M1772" s="90">
        <v>16.77</v>
      </c>
      <c r="N1772" s="90">
        <v>17.22</v>
      </c>
      <c r="O1772" s="90">
        <v>18.75</v>
      </c>
      <c r="P1772" s="90">
        <v>19.62</v>
      </c>
      <c r="Q1772" s="90">
        <v>20.03</v>
      </c>
      <c r="R1772" s="63">
        <f t="shared" si="1018"/>
        <v>4.3800000000000097</v>
      </c>
      <c r="S1772" s="64">
        <f t="shared" si="1017"/>
        <v>7.1561916614810109E-2</v>
      </c>
      <c r="T1772" s="65">
        <f t="shared" si="1011"/>
        <v>0.97386759581881532</v>
      </c>
      <c r="U1772" s="65">
        <f t="shared" si="1011"/>
        <v>0.91839999999999999</v>
      </c>
      <c r="V1772" s="65">
        <f t="shared" si="1019"/>
        <v>0.87767584097859319</v>
      </c>
      <c r="W1772" s="65">
        <f t="shared" si="1020"/>
        <v>0.85971043434847716</v>
      </c>
      <c r="X1772" s="61">
        <f t="shared" si="994"/>
        <v>5.5478502080443831E-2</v>
      </c>
      <c r="Y1772" s="66">
        <f t="shared" si="1021"/>
        <v>1.4304291287386141E-2</v>
      </c>
      <c r="Z1772" s="61">
        <f t="shared" si="1022"/>
        <v>2.7679782903663588E-2</v>
      </c>
      <c r="AA1772" s="67">
        <f t="shared" si="1023"/>
        <v>18.424999999999997</v>
      </c>
      <c r="AB1772" s="68">
        <f t="shared" si="1024"/>
        <v>4.674796747967478E-2</v>
      </c>
      <c r="AC1772" s="69">
        <f t="shared" si="1025"/>
        <v>6.9976771196283302E-2</v>
      </c>
      <c r="AD1772" s="70">
        <f>_xlfn.PERCENTILE.EXC(AC1772:$AC$5675,0.5)</f>
        <v>8.6432919864766006E-2</v>
      </c>
      <c r="AE1772" s="70">
        <f>_xlfn.PERCENTILE.EXC($AC1772:AC$5675,0.35)</f>
        <v>4.9628430404908337E-2</v>
      </c>
      <c r="AF1772" s="71">
        <f t="shared" si="1013"/>
        <v>4.5497070649363418E-2</v>
      </c>
      <c r="AG1772" s="70">
        <f t="shared" si="1014"/>
        <v>-0.2059624089820791</v>
      </c>
      <c r="AH1772" s="70">
        <f t="shared" si="1015"/>
        <v>-0.25751148881600772</v>
      </c>
      <c r="AI1772" s="61" t="str">
        <f t="shared" si="1003"/>
        <v>Safety</v>
      </c>
      <c r="AJ1772" s="68" t="str">
        <f t="shared" si="1004"/>
        <v>Short VOL</v>
      </c>
      <c r="AK1772" s="72" t="str">
        <f t="shared" si="1005"/>
        <v>00631L</v>
      </c>
      <c r="AL1772" s="73">
        <f t="shared" si="995"/>
        <v>1</v>
      </c>
      <c r="AM1772" s="72" t="str">
        <f t="shared" si="1008"/>
        <v>00631L</v>
      </c>
      <c r="AN1772" s="73">
        <f t="shared" si="996"/>
        <v>1</v>
      </c>
      <c r="AO1772" s="74" t="str">
        <f t="shared" si="1002"/>
        <v>00631L</v>
      </c>
      <c r="AP1772" s="20">
        <f t="shared" si="997"/>
        <v>1</v>
      </c>
      <c r="AQ1772" s="74" t="str">
        <f t="shared" si="1012"/>
        <v>00631L</v>
      </c>
      <c r="AR1772" s="20">
        <f t="shared" si="998"/>
        <v>1</v>
      </c>
      <c r="AS1772" s="74" t="str">
        <f t="shared" si="1006"/>
        <v>00631L</v>
      </c>
      <c r="AT1772" s="20">
        <f t="shared" si="999"/>
        <v>1</v>
      </c>
      <c r="AU1772" s="74" t="str">
        <f t="shared" si="989"/>
        <v>00631L</v>
      </c>
      <c r="AV1772" s="20">
        <f t="shared" si="1000"/>
        <v>1</v>
      </c>
      <c r="AW1772" s="74" t="str">
        <f t="shared" si="990"/>
        <v>00631L</v>
      </c>
      <c r="AX1772" s="20">
        <f t="shared" si="991"/>
        <v>1</v>
      </c>
      <c r="AY1772" s="20">
        <f t="shared" si="1001"/>
        <v>0</v>
      </c>
      <c r="AZ1772" s="116">
        <v>43738</v>
      </c>
      <c r="BA1772" s="117">
        <v>20.71</v>
      </c>
      <c r="BB1772" s="90">
        <v>20.55</v>
      </c>
      <c r="BC1772" s="76">
        <f t="shared" si="1009"/>
        <v>20.128333333333337</v>
      </c>
      <c r="BD1772" s="76">
        <f t="shared" si="1010"/>
        <v>20.13141666666667</v>
      </c>
      <c r="BE1772" s="77">
        <f t="shared" si="1016"/>
        <v>2.0948911153431973E-2</v>
      </c>
      <c r="BF1772" s="77">
        <f t="shared" si="1007"/>
        <v>2.8740318821742005E-2</v>
      </c>
    </row>
    <row r="1773" spans="1:58" s="23" customFormat="1" ht="15.75" customHeight="1" x14ac:dyDescent="0.4">
      <c r="A1773" s="116">
        <v>43734</v>
      </c>
      <c r="B1773" s="112">
        <v>17.425000000000001</v>
      </c>
      <c r="C1773" s="112">
        <v>18.574999999999999</v>
      </c>
      <c r="D1773" s="112">
        <v>18.524999999999999</v>
      </c>
      <c r="E1773" s="112">
        <v>19</v>
      </c>
      <c r="F1773" s="112">
        <v>19.2</v>
      </c>
      <c r="G1773" s="112">
        <v>19.175000000000001</v>
      </c>
      <c r="H1773" s="113">
        <v>19.274999999999999</v>
      </c>
      <c r="I1773" s="90">
        <f t="shared" si="992"/>
        <v>17.827500000000001</v>
      </c>
      <c r="J1773" s="90">
        <f t="shared" si="993"/>
        <v>18.557499999999997</v>
      </c>
      <c r="K1773" s="114">
        <v>13</v>
      </c>
      <c r="L1773" s="115">
        <v>0.05</v>
      </c>
      <c r="M1773" s="90">
        <v>15.2</v>
      </c>
      <c r="N1773" s="90">
        <v>16.07</v>
      </c>
      <c r="O1773" s="90">
        <v>18.12</v>
      </c>
      <c r="P1773" s="90">
        <v>19.16</v>
      </c>
      <c r="Q1773" s="90">
        <v>19.739999999999998</v>
      </c>
      <c r="R1773" s="63">
        <f t="shared" si="1018"/>
        <v>6.0100000000000016</v>
      </c>
      <c r="S1773" s="64">
        <f t="shared" si="1017"/>
        <v>6.8922305764410668E-3</v>
      </c>
      <c r="T1773" s="65">
        <f t="shared" si="1011"/>
        <v>0.94586185438705661</v>
      </c>
      <c r="U1773" s="65">
        <f t="shared" si="1011"/>
        <v>0.88686534216335533</v>
      </c>
      <c r="V1773" s="65">
        <f t="shared" si="1019"/>
        <v>0.83872651356993733</v>
      </c>
      <c r="W1773" s="65">
        <f t="shared" si="1020"/>
        <v>0.81408308004052687</v>
      </c>
      <c r="X1773" s="61">
        <f t="shared" si="994"/>
        <v>6.5997130559540804E-2</v>
      </c>
      <c r="Y1773" s="66">
        <f t="shared" si="1021"/>
        <v>1.4473684210526241E-2</v>
      </c>
      <c r="Z1773" s="61">
        <f t="shared" si="1022"/>
        <v>4.0947973636235972E-2</v>
      </c>
      <c r="AA1773" s="67">
        <f t="shared" si="1023"/>
        <v>17.827500000000001</v>
      </c>
      <c r="AB1773" s="68">
        <f t="shared" si="1024"/>
        <v>8.431860609831987E-2</v>
      </c>
      <c r="AC1773" s="69">
        <f t="shared" si="1025"/>
        <v>0.10936527691350344</v>
      </c>
      <c r="AD1773" s="70">
        <f>_xlfn.PERCENTILE.EXC(AC1773:$AC$5675,0.5)</f>
        <v>8.644005847953197E-2</v>
      </c>
      <c r="AE1773" s="70">
        <f>_xlfn.PERCENTILE.EXC($AC1773:AC$5675,0.35)</f>
        <v>4.9624664896662625E-2</v>
      </c>
      <c r="AF1773" s="71">
        <f t="shared" si="1013"/>
        <v>4.5247458909774815E-2</v>
      </c>
      <c r="AG1773" s="70">
        <f t="shared" si="1014"/>
        <v>-0.2059624089820791</v>
      </c>
      <c r="AH1773" s="70">
        <f t="shared" si="1015"/>
        <v>-0.25751148881600772</v>
      </c>
      <c r="AI1773" s="61" t="str">
        <f t="shared" si="1003"/>
        <v>Short VOL</v>
      </c>
      <c r="AJ1773" s="68" t="str">
        <f t="shared" si="1004"/>
        <v>Short VOL</v>
      </c>
      <c r="AK1773" s="72" t="str">
        <f t="shared" si="1005"/>
        <v>00631L</v>
      </c>
      <c r="AL1773" s="73">
        <f t="shared" si="995"/>
        <v>1</v>
      </c>
      <c r="AM1773" s="72" t="str">
        <f t="shared" si="1008"/>
        <v>00631L</v>
      </c>
      <c r="AN1773" s="73">
        <f t="shared" si="996"/>
        <v>1</v>
      </c>
      <c r="AO1773" s="74" t="str">
        <f t="shared" si="1002"/>
        <v>00631L</v>
      </c>
      <c r="AP1773" s="20">
        <f t="shared" si="997"/>
        <v>1</v>
      </c>
      <c r="AQ1773" s="74" t="str">
        <f t="shared" si="1012"/>
        <v>00631L</v>
      </c>
      <c r="AR1773" s="20">
        <f t="shared" si="998"/>
        <v>1</v>
      </c>
      <c r="AS1773" s="74" t="str">
        <f t="shared" si="1006"/>
        <v>00631L</v>
      </c>
      <c r="AT1773" s="20">
        <f t="shared" si="999"/>
        <v>1</v>
      </c>
      <c r="AU1773" s="74" t="str">
        <f t="shared" si="989"/>
        <v>00631L</v>
      </c>
      <c r="AV1773" s="20">
        <f t="shared" si="1000"/>
        <v>1</v>
      </c>
      <c r="AW1773" s="74" t="str">
        <f t="shared" si="990"/>
        <v>00631L</v>
      </c>
      <c r="AX1773" s="20">
        <f t="shared" si="991"/>
        <v>1</v>
      </c>
      <c r="AY1773" s="20">
        <f t="shared" si="1001"/>
        <v>0</v>
      </c>
      <c r="AZ1773" s="116">
        <v>43735</v>
      </c>
      <c r="BA1773" s="117">
        <v>20.66</v>
      </c>
      <c r="BB1773" s="90">
        <v>20.375</v>
      </c>
      <c r="BC1773" s="76">
        <f t="shared" si="1009"/>
        <v>20.126875000000005</v>
      </c>
      <c r="BD1773" s="76">
        <f t="shared" si="1010"/>
        <v>20.130166666666675</v>
      </c>
      <c r="BE1773" s="77">
        <f t="shared" si="1016"/>
        <v>1.2328043971058326E-2</v>
      </c>
      <c r="BF1773" s="77">
        <f t="shared" si="1007"/>
        <v>2.6320364958064189E-2</v>
      </c>
    </row>
    <row r="1774" spans="1:58" s="23" customFormat="1" ht="15.75" customHeight="1" x14ac:dyDescent="0.4">
      <c r="A1774" s="116">
        <v>43733</v>
      </c>
      <c r="B1774" s="112">
        <v>17.225000000000001</v>
      </c>
      <c r="C1774" s="112">
        <v>18.375</v>
      </c>
      <c r="D1774" s="112">
        <v>18.324999999999999</v>
      </c>
      <c r="E1774" s="112">
        <v>18.875</v>
      </c>
      <c r="F1774" s="112">
        <v>19.125</v>
      </c>
      <c r="G1774" s="112">
        <v>19.074999999999999</v>
      </c>
      <c r="H1774" s="113">
        <v>19.274999999999999</v>
      </c>
      <c r="I1774" s="90">
        <f t="shared" si="992"/>
        <v>17.57</v>
      </c>
      <c r="J1774" s="90">
        <f t="shared" si="993"/>
        <v>18.36</v>
      </c>
      <c r="K1774" s="114">
        <v>14</v>
      </c>
      <c r="L1774" s="115">
        <v>0.05</v>
      </c>
      <c r="M1774" s="90">
        <v>15.3</v>
      </c>
      <c r="N1774" s="90">
        <v>15.96</v>
      </c>
      <c r="O1774" s="90">
        <v>18</v>
      </c>
      <c r="P1774" s="90">
        <v>19.059999999999999</v>
      </c>
      <c r="Q1774" s="90">
        <v>19.670000000000002</v>
      </c>
      <c r="R1774" s="63">
        <f t="shared" si="1018"/>
        <v>5.8000000000000007</v>
      </c>
      <c r="S1774" s="64">
        <f t="shared" si="1017"/>
        <v>-6.3929618768328436E-2</v>
      </c>
      <c r="T1774" s="65">
        <f t="shared" si="1011"/>
        <v>0.95864661654135341</v>
      </c>
      <c r="U1774" s="65">
        <f t="shared" si="1011"/>
        <v>0.88666666666666671</v>
      </c>
      <c r="V1774" s="65">
        <f t="shared" si="1019"/>
        <v>0.83735571878279125</v>
      </c>
      <c r="W1774" s="65">
        <f t="shared" si="1020"/>
        <v>0.81138790035587183</v>
      </c>
      <c r="X1774" s="61">
        <f t="shared" si="994"/>
        <v>6.6763425253991204E-2</v>
      </c>
      <c r="Y1774" s="66">
        <f t="shared" si="1021"/>
        <v>2.1192052980132374E-2</v>
      </c>
      <c r="Z1774" s="61">
        <f t="shared" si="1022"/>
        <v>4.4963005122367623E-2</v>
      </c>
      <c r="AA1774" s="67">
        <f t="shared" si="1023"/>
        <v>17.57</v>
      </c>
      <c r="AB1774" s="68">
        <f t="shared" si="1024"/>
        <v>7.9260651629072712E-2</v>
      </c>
      <c r="AC1774" s="69">
        <f t="shared" si="1025"/>
        <v>0.10087719298245609</v>
      </c>
      <c r="AD1774" s="70">
        <f>_xlfn.PERCENTILE.EXC(AC1774:$AC$5675,0.5)</f>
        <v>8.6432919864766006E-2</v>
      </c>
      <c r="AE1774" s="70">
        <f>_xlfn.PERCENTILE.EXC($AC1774:AC$5675,0.35)</f>
        <v>4.9620899388416913E-2</v>
      </c>
      <c r="AF1774" s="71">
        <f t="shared" si="1013"/>
        <v>4.4824728698807471E-2</v>
      </c>
      <c r="AG1774" s="70">
        <f t="shared" si="1014"/>
        <v>-0.2059624089820791</v>
      </c>
      <c r="AH1774" s="70">
        <f t="shared" si="1015"/>
        <v>-0.25751148881600772</v>
      </c>
      <c r="AI1774" s="61" t="str">
        <f t="shared" si="1003"/>
        <v>Short VOL</v>
      </c>
      <c r="AJ1774" s="68" t="str">
        <f t="shared" si="1004"/>
        <v>Short VOL</v>
      </c>
      <c r="AK1774" s="72" t="str">
        <f t="shared" si="1005"/>
        <v>00631L</v>
      </c>
      <c r="AL1774" s="73">
        <f t="shared" si="995"/>
        <v>1</v>
      </c>
      <c r="AM1774" s="72" t="str">
        <f t="shared" si="1008"/>
        <v>00631L</v>
      </c>
      <c r="AN1774" s="73">
        <f t="shared" si="996"/>
        <v>1</v>
      </c>
      <c r="AO1774" s="74" t="str">
        <f t="shared" si="1002"/>
        <v>00631L</v>
      </c>
      <c r="AP1774" s="20">
        <f t="shared" si="997"/>
        <v>1</v>
      </c>
      <c r="AQ1774" s="74" t="str">
        <f t="shared" si="1012"/>
        <v>00631L</v>
      </c>
      <c r="AR1774" s="20">
        <f t="shared" si="998"/>
        <v>1</v>
      </c>
      <c r="AS1774" s="74" t="str">
        <f t="shared" si="1006"/>
        <v>00631L</v>
      </c>
      <c r="AT1774" s="20">
        <f t="shared" si="999"/>
        <v>1</v>
      </c>
      <c r="AU1774" s="74" t="str">
        <f t="shared" si="989"/>
        <v>00631L</v>
      </c>
      <c r="AV1774" s="20">
        <f t="shared" si="1000"/>
        <v>1</v>
      </c>
      <c r="AW1774" s="74" t="str">
        <f t="shared" si="990"/>
        <v>00631L</v>
      </c>
      <c r="AX1774" s="20">
        <f t="shared" si="991"/>
        <v>1</v>
      </c>
      <c r="AY1774" s="20">
        <f t="shared" si="1001"/>
        <v>0</v>
      </c>
      <c r="AZ1774" s="116">
        <v>43734</v>
      </c>
      <c r="BA1774" s="117">
        <v>20.49</v>
      </c>
      <c r="BB1774" s="90">
        <v>20.399999999999999</v>
      </c>
      <c r="BC1774" s="76">
        <f t="shared" si="1009"/>
        <v>20.12520833333334</v>
      </c>
      <c r="BD1774" s="76">
        <f t="shared" si="1010"/>
        <v>20.128791666666675</v>
      </c>
      <c r="BE1774" s="77">
        <f t="shared" si="1016"/>
        <v>1.3654102959596272E-2</v>
      </c>
      <c r="BF1774" s="77">
        <f t="shared" si="1007"/>
        <v>1.7944859250120064E-2</v>
      </c>
    </row>
    <row r="1775" spans="1:58" s="23" customFormat="1" ht="15.75" customHeight="1" x14ac:dyDescent="0.4">
      <c r="A1775" s="116">
        <v>43732</v>
      </c>
      <c r="B1775" s="112">
        <v>17.875</v>
      </c>
      <c r="C1775" s="112">
        <v>18.675000000000001</v>
      </c>
      <c r="D1775" s="112">
        <v>18.574999999999999</v>
      </c>
      <c r="E1775" s="112">
        <v>19.125</v>
      </c>
      <c r="F1775" s="112">
        <v>19.274999999999999</v>
      </c>
      <c r="G1775" s="112">
        <v>19.25</v>
      </c>
      <c r="H1775" s="113">
        <v>19.425000000000001</v>
      </c>
      <c r="I1775" s="90">
        <f t="shared" si="992"/>
        <v>18.074999999999999</v>
      </c>
      <c r="J1775" s="90">
        <f t="shared" si="993"/>
        <v>18.649999999999999</v>
      </c>
      <c r="K1775" s="114">
        <v>15</v>
      </c>
      <c r="L1775" s="115">
        <v>0.05</v>
      </c>
      <c r="M1775" s="90">
        <v>17.73</v>
      </c>
      <c r="N1775" s="90">
        <v>17.05</v>
      </c>
      <c r="O1775" s="90">
        <v>18.55</v>
      </c>
      <c r="P1775" s="90">
        <v>19.440000000000001</v>
      </c>
      <c r="Q1775" s="90">
        <v>19.84</v>
      </c>
      <c r="R1775" s="63">
        <f t="shared" si="1018"/>
        <v>3.2100000000000009</v>
      </c>
      <c r="S1775" s="64">
        <f t="shared" si="1017"/>
        <v>0.14352783366867877</v>
      </c>
      <c r="T1775" s="65">
        <f t="shared" si="1011"/>
        <v>1.039882697947214</v>
      </c>
      <c r="U1775" s="65">
        <f t="shared" si="1011"/>
        <v>0.91913746630727766</v>
      </c>
      <c r="V1775" s="65">
        <f t="shared" si="1019"/>
        <v>0.87705761316872421</v>
      </c>
      <c r="W1775" s="65">
        <f t="shared" si="1020"/>
        <v>0.859375</v>
      </c>
      <c r="X1775" s="61">
        <f t="shared" si="994"/>
        <v>4.4755244755244797E-2</v>
      </c>
      <c r="Y1775" s="66">
        <f t="shared" si="1021"/>
        <v>1.568627450980396E-2</v>
      </c>
      <c r="Z1775" s="61">
        <f t="shared" si="1022"/>
        <v>3.1811894882434265E-2</v>
      </c>
      <c r="AA1775" s="67">
        <f t="shared" si="1023"/>
        <v>18.074999999999999</v>
      </c>
      <c r="AB1775" s="68">
        <f t="shared" si="1024"/>
        <v>4.8387096774193505E-2</v>
      </c>
      <c r="AC1775" s="69">
        <f t="shared" si="1025"/>
        <v>6.0117302052785836E-2</v>
      </c>
      <c r="AD1775" s="70">
        <f>_xlfn.PERCENTILE.EXC(AC1775:$AC$5675,0.5)</f>
        <v>8.6425781250000042E-2</v>
      </c>
      <c r="AE1775" s="70">
        <f>_xlfn.PERCENTILE.EXC($AC1775:AC$5675,0.35)</f>
        <v>4.9606918555872091E-2</v>
      </c>
      <c r="AF1775" s="71">
        <f t="shared" si="1013"/>
        <v>4.4578061261471826E-2</v>
      </c>
      <c r="AG1775" s="70">
        <f t="shared" si="1014"/>
        <v>-0.2059624089820791</v>
      </c>
      <c r="AH1775" s="70">
        <f t="shared" si="1015"/>
        <v>-0.25751148881600772</v>
      </c>
      <c r="AI1775" s="61" t="str">
        <f t="shared" si="1003"/>
        <v>Safety</v>
      </c>
      <c r="AJ1775" s="68" t="str">
        <f t="shared" si="1004"/>
        <v>Short VOL</v>
      </c>
      <c r="AK1775" s="72" t="str">
        <f t="shared" si="1005"/>
        <v>00631L</v>
      </c>
      <c r="AL1775" s="73">
        <f t="shared" si="995"/>
        <v>1</v>
      </c>
      <c r="AM1775" s="72" t="str">
        <f t="shared" si="1008"/>
        <v>00631L</v>
      </c>
      <c r="AN1775" s="73">
        <f t="shared" si="996"/>
        <v>1</v>
      </c>
      <c r="AO1775" s="74" t="str">
        <f t="shared" si="1002"/>
        <v>00631L</v>
      </c>
      <c r="AP1775" s="20">
        <f t="shared" si="997"/>
        <v>1</v>
      </c>
      <c r="AQ1775" s="74" t="str">
        <f t="shared" si="1012"/>
        <v>00631L</v>
      </c>
      <c r="AR1775" s="20">
        <f t="shared" si="998"/>
        <v>1</v>
      </c>
      <c r="AS1775" s="74" t="str">
        <f t="shared" si="1006"/>
        <v>00631L</v>
      </c>
      <c r="AT1775" s="20">
        <f t="shared" si="999"/>
        <v>1</v>
      </c>
      <c r="AU1775" s="74" t="str">
        <f t="shared" si="989"/>
        <v>00631L</v>
      </c>
      <c r="AV1775" s="20">
        <f t="shared" si="1000"/>
        <v>1</v>
      </c>
      <c r="AW1775" s="74" t="str">
        <f t="shared" si="990"/>
        <v>00631L</v>
      </c>
      <c r="AX1775" s="20">
        <f t="shared" si="991"/>
        <v>1</v>
      </c>
      <c r="AY1775" s="20">
        <f t="shared" si="1001"/>
        <v>0</v>
      </c>
      <c r="AZ1775" s="116">
        <v>43733</v>
      </c>
      <c r="BA1775" s="117">
        <v>20.440000000000001</v>
      </c>
      <c r="BB1775" s="90">
        <v>20.475000000000001</v>
      </c>
      <c r="BC1775" s="76">
        <f t="shared" si="1009"/>
        <v>20.123333333333338</v>
      </c>
      <c r="BD1775" s="76">
        <f t="shared" si="1010"/>
        <v>20.125875000000011</v>
      </c>
      <c r="BE1775" s="77">
        <f t="shared" si="1016"/>
        <v>1.7475567334768738E-2</v>
      </c>
      <c r="BF1775" s="77">
        <f t="shared" si="1007"/>
        <v>1.5608017042736766E-2</v>
      </c>
    </row>
    <row r="1776" spans="1:58" s="23" customFormat="1" ht="15.75" customHeight="1" x14ac:dyDescent="0.4">
      <c r="A1776" s="116">
        <v>43731</v>
      </c>
      <c r="B1776" s="112">
        <v>16.725000000000001</v>
      </c>
      <c r="C1776" s="112">
        <v>18.024999999999999</v>
      </c>
      <c r="D1776" s="112">
        <v>18.074999999999999</v>
      </c>
      <c r="E1776" s="112">
        <v>18.675000000000001</v>
      </c>
      <c r="F1776" s="112">
        <v>18.875</v>
      </c>
      <c r="G1776" s="112">
        <v>18.925000000000001</v>
      </c>
      <c r="H1776" s="113">
        <v>19.125</v>
      </c>
      <c r="I1776" s="90">
        <f t="shared" si="992"/>
        <v>16.984999999999999</v>
      </c>
      <c r="J1776" s="90">
        <f t="shared" si="993"/>
        <v>18.035</v>
      </c>
      <c r="K1776" s="114">
        <v>16</v>
      </c>
      <c r="L1776" s="115">
        <v>0.05</v>
      </c>
      <c r="M1776" s="90">
        <v>14.68</v>
      </c>
      <c r="N1776" s="90">
        <v>14.91</v>
      </c>
      <c r="O1776" s="90">
        <v>17.87</v>
      </c>
      <c r="P1776" s="90">
        <v>19.04</v>
      </c>
      <c r="Q1776" s="90">
        <v>19.72</v>
      </c>
      <c r="R1776" s="63">
        <f t="shared" si="1018"/>
        <v>7.3199999999999967</v>
      </c>
      <c r="S1776" s="64">
        <f t="shared" si="1017"/>
        <v>-2.6762402088772855E-2</v>
      </c>
      <c r="T1776" s="65">
        <f t="shared" si="1011"/>
        <v>0.98457411133467465</v>
      </c>
      <c r="U1776" s="65">
        <f t="shared" si="1011"/>
        <v>0.83435926133184102</v>
      </c>
      <c r="V1776" s="65">
        <f t="shared" si="1019"/>
        <v>0.78308823529411764</v>
      </c>
      <c r="W1776" s="65">
        <f t="shared" si="1020"/>
        <v>0.75608519269776886</v>
      </c>
      <c r="X1776" s="61">
        <f t="shared" si="994"/>
        <v>7.7727952167413877E-2</v>
      </c>
      <c r="Y1776" s="66">
        <f t="shared" si="1021"/>
        <v>2.4096385542168634E-2</v>
      </c>
      <c r="Z1776" s="61">
        <f t="shared" si="1022"/>
        <v>6.1819252281424833E-2</v>
      </c>
      <c r="AA1776" s="67">
        <f t="shared" si="1023"/>
        <v>16.985000000000003</v>
      </c>
      <c r="AB1776" s="68">
        <f t="shared" si="1024"/>
        <v>0.12173038229376267</v>
      </c>
      <c r="AC1776" s="69">
        <f t="shared" si="1025"/>
        <v>0.13916834339369569</v>
      </c>
      <c r="AD1776" s="70">
        <f>_xlfn.PERCENTILE.EXC(AC1776:$AC$5675,0.5)</f>
        <v>8.6432919864766006E-2</v>
      </c>
      <c r="AE1776" s="70">
        <f>_xlfn.PERCENTILE.EXC($AC1776:AC$5675,0.35)</f>
        <v>4.9591235169277444E-2</v>
      </c>
      <c r="AF1776" s="71">
        <f t="shared" si="1013"/>
        <v>4.4319720909190903E-2</v>
      </c>
      <c r="AG1776" s="70">
        <f t="shared" si="1014"/>
        <v>-0.2059624089820791</v>
      </c>
      <c r="AH1776" s="70">
        <f t="shared" si="1015"/>
        <v>-0.25751148881600772</v>
      </c>
      <c r="AI1776" s="61" t="str">
        <f t="shared" si="1003"/>
        <v>Short VOL</v>
      </c>
      <c r="AJ1776" s="68" t="str">
        <f t="shared" si="1004"/>
        <v>Short VOL</v>
      </c>
      <c r="AK1776" s="72" t="str">
        <f t="shared" si="1005"/>
        <v>00631L</v>
      </c>
      <c r="AL1776" s="73">
        <f t="shared" si="995"/>
        <v>1</v>
      </c>
      <c r="AM1776" s="72" t="str">
        <f t="shared" si="1008"/>
        <v>00631L</v>
      </c>
      <c r="AN1776" s="73">
        <f t="shared" si="996"/>
        <v>1</v>
      </c>
      <c r="AO1776" s="74" t="str">
        <f t="shared" si="1002"/>
        <v>00631L</v>
      </c>
      <c r="AP1776" s="20">
        <f t="shared" si="997"/>
        <v>1</v>
      </c>
      <c r="AQ1776" s="74" t="str">
        <f t="shared" si="1012"/>
        <v>00631L</v>
      </c>
      <c r="AR1776" s="20">
        <f t="shared" si="998"/>
        <v>1</v>
      </c>
      <c r="AS1776" s="74" t="str">
        <f t="shared" si="1006"/>
        <v>00631L</v>
      </c>
      <c r="AT1776" s="20">
        <f t="shared" si="999"/>
        <v>1</v>
      </c>
      <c r="AU1776" s="74" t="str">
        <f t="shared" ref="AU1776:AU1839" si="1026">IF(AC1776&gt;AF1776,"00631L",IF(AC1776&lt;AG1776,"Cash","00635U"))</f>
        <v>00631L</v>
      </c>
      <c r="AV1776" s="20">
        <f t="shared" si="1000"/>
        <v>1</v>
      </c>
      <c r="AW1776" s="74" t="str">
        <f t="shared" ref="AW1776:AW1839" si="1027">IF(AC1776&gt;AE1776,"00631L",IF(AC1776&lt;AH1776,"00631L","00635U"))</f>
        <v>00631L</v>
      </c>
      <c r="AX1776" s="20">
        <f t="shared" si="991"/>
        <v>1</v>
      </c>
      <c r="AY1776" s="20">
        <f t="shared" si="1001"/>
        <v>0</v>
      </c>
      <c r="AZ1776" s="116">
        <v>43732</v>
      </c>
      <c r="BA1776" s="117">
        <v>20.45</v>
      </c>
      <c r="BB1776" s="90">
        <v>20.5</v>
      </c>
      <c r="BC1776" s="76">
        <f t="shared" si="1009"/>
        <v>20.121666666666677</v>
      </c>
      <c r="BD1776" s="76">
        <f t="shared" si="1010"/>
        <v>20.122916666666676</v>
      </c>
      <c r="BE1776" s="77">
        <f t="shared" si="1016"/>
        <v>1.8802286092934134E-2</v>
      </c>
      <c r="BF1776" s="77">
        <f t="shared" si="1007"/>
        <v>1.6254270628428956E-2</v>
      </c>
    </row>
    <row r="1777" spans="1:58" s="23" customFormat="1" ht="15.75" customHeight="1" x14ac:dyDescent="0.4">
      <c r="A1777" s="116">
        <v>43728</v>
      </c>
      <c r="B1777" s="112">
        <v>17.225000000000001</v>
      </c>
      <c r="C1777" s="112">
        <v>18.375</v>
      </c>
      <c r="D1777" s="112">
        <v>18.375</v>
      </c>
      <c r="E1777" s="112">
        <v>18.875</v>
      </c>
      <c r="F1777" s="112">
        <v>19.074999999999999</v>
      </c>
      <c r="G1777" s="112">
        <v>19.074999999999999</v>
      </c>
      <c r="H1777" s="113">
        <v>19.225000000000001</v>
      </c>
      <c r="I1777" s="90">
        <f t="shared" si="992"/>
        <v>17.397500000000001</v>
      </c>
      <c r="J1777" s="90">
        <f t="shared" si="993"/>
        <v>18.375</v>
      </c>
      <c r="K1777" s="114">
        <v>17</v>
      </c>
      <c r="L1777" s="115">
        <v>0.05</v>
      </c>
      <c r="M1777" s="90">
        <v>14.68</v>
      </c>
      <c r="N1777" s="90">
        <v>15.32</v>
      </c>
      <c r="O1777" s="90">
        <v>17.71</v>
      </c>
      <c r="P1777" s="90">
        <v>18.96</v>
      </c>
      <c r="Q1777" s="90">
        <v>19.57</v>
      </c>
      <c r="R1777" s="63">
        <f t="shared" si="1018"/>
        <v>6.6700000000000017</v>
      </c>
      <c r="S1777" s="64">
        <f t="shared" si="1017"/>
        <v>9.039145907473306E-2</v>
      </c>
      <c r="T1777" s="65">
        <f t="shared" si="1011"/>
        <v>0.95822454308093996</v>
      </c>
      <c r="U1777" s="65">
        <f t="shared" si="1011"/>
        <v>0.86504799548277811</v>
      </c>
      <c r="V1777" s="65">
        <f t="shared" si="1019"/>
        <v>0.80801687763713081</v>
      </c>
      <c r="W1777" s="65">
        <f t="shared" si="1020"/>
        <v>0.78283086356668374</v>
      </c>
      <c r="X1777" s="61">
        <f t="shared" si="994"/>
        <v>6.6763425253991204E-2</v>
      </c>
      <c r="Y1777" s="66">
        <f t="shared" si="1021"/>
        <v>1.8543046357615969E-2</v>
      </c>
      <c r="Z1777" s="61">
        <f t="shared" si="1022"/>
        <v>5.618623365426062E-2</v>
      </c>
      <c r="AA1777" s="67">
        <f t="shared" si="1023"/>
        <v>17.397500000000001</v>
      </c>
      <c r="AB1777" s="68">
        <f t="shared" si="1024"/>
        <v>0.12434725848563975</v>
      </c>
      <c r="AC1777" s="69">
        <f t="shared" si="1025"/>
        <v>0.13560704960835512</v>
      </c>
      <c r="AD1777" s="70">
        <f>_xlfn.PERCENTILE.EXC(AC1777:$AC$5675,0.5)</f>
        <v>8.6425781250000042E-2</v>
      </c>
      <c r="AE1777" s="70">
        <f>_xlfn.PERCENTILE.EXC($AC1777:AC$5675,0.35)</f>
        <v>4.9575551782682789E-2</v>
      </c>
      <c r="AF1777" s="71">
        <f t="shared" si="1013"/>
        <v>4.3773361961554159E-2</v>
      </c>
      <c r="AG1777" s="70">
        <f t="shared" si="1014"/>
        <v>-0.2059624089820791</v>
      </c>
      <c r="AH1777" s="70">
        <f t="shared" si="1015"/>
        <v>-0.25751148881600772</v>
      </c>
      <c r="AI1777" s="61" t="str">
        <f t="shared" si="1003"/>
        <v>Short VOL</v>
      </c>
      <c r="AJ1777" s="68" t="str">
        <f t="shared" si="1004"/>
        <v>Short VOL</v>
      </c>
      <c r="AK1777" s="72" t="str">
        <f t="shared" si="1005"/>
        <v>00631L</v>
      </c>
      <c r="AL1777" s="73">
        <f t="shared" si="995"/>
        <v>1</v>
      </c>
      <c r="AM1777" s="72" t="str">
        <f t="shared" si="1008"/>
        <v>00631L</v>
      </c>
      <c r="AN1777" s="73">
        <f t="shared" si="996"/>
        <v>1</v>
      </c>
      <c r="AO1777" s="74" t="str">
        <f t="shared" si="1002"/>
        <v>00631L</v>
      </c>
      <c r="AP1777" s="20">
        <f t="shared" si="997"/>
        <v>1</v>
      </c>
      <c r="AQ1777" s="74" t="str">
        <f t="shared" si="1012"/>
        <v>00631L</v>
      </c>
      <c r="AR1777" s="20">
        <f t="shared" si="998"/>
        <v>1</v>
      </c>
      <c r="AS1777" s="74" t="str">
        <f t="shared" si="1006"/>
        <v>00631L</v>
      </c>
      <c r="AT1777" s="20">
        <f t="shared" si="999"/>
        <v>1</v>
      </c>
      <c r="AU1777" s="74" t="str">
        <f t="shared" si="1026"/>
        <v>00631L</v>
      </c>
      <c r="AV1777" s="20">
        <f t="shared" si="1000"/>
        <v>1</v>
      </c>
      <c r="AW1777" s="74" t="str">
        <f t="shared" si="1027"/>
        <v>00631L</v>
      </c>
      <c r="AX1777" s="20">
        <f t="shared" si="991"/>
        <v>1</v>
      </c>
      <c r="AY1777" s="20">
        <f t="shared" si="1001"/>
        <v>0</v>
      </c>
      <c r="AZ1777" s="116">
        <v>43731</v>
      </c>
      <c r="BA1777" s="117">
        <v>20.52</v>
      </c>
      <c r="BB1777" s="90">
        <v>20.375</v>
      </c>
      <c r="BC1777" s="76">
        <f t="shared" si="1009"/>
        <v>20.119166666666672</v>
      </c>
      <c r="BD1777" s="76">
        <f t="shared" si="1010"/>
        <v>20.122000000000011</v>
      </c>
      <c r="BE1777" s="77">
        <f t="shared" si="1016"/>
        <v>1.27159010893424E-2</v>
      </c>
      <c r="BF1777" s="77">
        <f t="shared" si="1007"/>
        <v>1.9779345989463713E-2</v>
      </c>
    </row>
    <row r="1778" spans="1:58" s="23" customFormat="1" ht="15.75" customHeight="1" x14ac:dyDescent="0.4">
      <c r="A1778" s="116">
        <v>43727</v>
      </c>
      <c r="B1778" s="112">
        <v>16.225000000000001</v>
      </c>
      <c r="C1778" s="112">
        <v>17.574999999999999</v>
      </c>
      <c r="D1778" s="112">
        <v>17.725000000000001</v>
      </c>
      <c r="E1778" s="112">
        <v>18.324999999999999</v>
      </c>
      <c r="F1778" s="112">
        <v>18.524999999999999</v>
      </c>
      <c r="G1778" s="112">
        <v>18.574999999999999</v>
      </c>
      <c r="H1778" s="113">
        <v>18.725000000000001</v>
      </c>
      <c r="I1778" s="90">
        <f t="shared" si="992"/>
        <v>16.36</v>
      </c>
      <c r="J1778" s="90">
        <f t="shared" si="993"/>
        <v>17.59</v>
      </c>
      <c r="K1778" s="114">
        <v>18</v>
      </c>
      <c r="L1778" s="115">
        <v>0.05</v>
      </c>
      <c r="M1778" s="90">
        <v>13.18</v>
      </c>
      <c r="N1778" s="90">
        <v>14.05</v>
      </c>
      <c r="O1778" s="90">
        <v>16.79</v>
      </c>
      <c r="P1778" s="90">
        <v>18.260000000000002</v>
      </c>
      <c r="Q1778" s="90">
        <v>18.98</v>
      </c>
      <c r="R1778" s="63">
        <f t="shared" si="1018"/>
        <v>7.8199999999999967</v>
      </c>
      <c r="S1778" s="64">
        <f t="shared" si="1017"/>
        <v>7.1684587813621095E-3</v>
      </c>
      <c r="T1778" s="65">
        <f t="shared" si="1011"/>
        <v>0.93807829181494651</v>
      </c>
      <c r="U1778" s="65">
        <f t="shared" si="1011"/>
        <v>0.83680762358546767</v>
      </c>
      <c r="V1778" s="65">
        <f t="shared" si="1019"/>
        <v>0.76944140197152244</v>
      </c>
      <c r="W1778" s="65">
        <f t="shared" si="1020"/>
        <v>0.74025289778714443</v>
      </c>
      <c r="X1778" s="61">
        <f t="shared" si="994"/>
        <v>8.3204930662557644E-2</v>
      </c>
      <c r="Y1778" s="66">
        <f t="shared" si="1021"/>
        <v>2.1828103683492615E-2</v>
      </c>
      <c r="Z1778" s="61">
        <f t="shared" si="1022"/>
        <v>7.5183374083129612E-2</v>
      </c>
      <c r="AA1778" s="67">
        <f t="shared" si="1023"/>
        <v>16.36</v>
      </c>
      <c r="AB1778" s="68">
        <f t="shared" si="1024"/>
        <v>0.15480427046263348</v>
      </c>
      <c r="AC1778" s="69">
        <f t="shared" si="1025"/>
        <v>0.16441281138790026</v>
      </c>
      <c r="AD1778" s="70">
        <f>_xlfn.PERCENTILE.EXC(AC1778:$AC$5675,0.5)</f>
        <v>8.6392482461734726E-2</v>
      </c>
      <c r="AE1778" s="70">
        <f>_xlfn.PERCENTILE.EXC($AC1778:AC$5675,0.35)</f>
        <v>4.9547040100824141E-2</v>
      </c>
      <c r="AF1778" s="71">
        <f t="shared" si="1013"/>
        <v>4.2947685662264763E-2</v>
      </c>
      <c r="AG1778" s="70">
        <f t="shared" si="1014"/>
        <v>-0.2059624089820791</v>
      </c>
      <c r="AH1778" s="70">
        <f t="shared" si="1015"/>
        <v>-0.25751148881600772</v>
      </c>
      <c r="AI1778" s="61" t="str">
        <f t="shared" si="1003"/>
        <v>Short VOL</v>
      </c>
      <c r="AJ1778" s="68" t="str">
        <f t="shared" si="1004"/>
        <v>Short VOL</v>
      </c>
      <c r="AK1778" s="72" t="str">
        <f t="shared" si="1005"/>
        <v>00631L</v>
      </c>
      <c r="AL1778" s="73">
        <f t="shared" si="995"/>
        <v>1</v>
      </c>
      <c r="AM1778" s="72" t="str">
        <f t="shared" si="1008"/>
        <v>00631L</v>
      </c>
      <c r="AN1778" s="73">
        <f t="shared" si="996"/>
        <v>1</v>
      </c>
      <c r="AO1778" s="74" t="str">
        <f t="shared" si="1002"/>
        <v>00631L</v>
      </c>
      <c r="AP1778" s="20">
        <f t="shared" si="997"/>
        <v>1</v>
      </c>
      <c r="AQ1778" s="74" t="str">
        <f t="shared" si="1012"/>
        <v>00631L</v>
      </c>
      <c r="AR1778" s="20">
        <f t="shared" si="998"/>
        <v>1</v>
      </c>
      <c r="AS1778" s="74" t="str">
        <f t="shared" si="1006"/>
        <v>00631L</v>
      </c>
      <c r="AT1778" s="20">
        <f t="shared" si="999"/>
        <v>1</v>
      </c>
      <c r="AU1778" s="74" t="str">
        <f t="shared" si="1026"/>
        <v>00631L</v>
      </c>
      <c r="AV1778" s="20">
        <f t="shared" si="1000"/>
        <v>1</v>
      </c>
      <c r="AW1778" s="74" t="str">
        <f t="shared" si="1027"/>
        <v>00631L</v>
      </c>
      <c r="AX1778" s="20">
        <f t="shared" si="991"/>
        <v>1</v>
      </c>
      <c r="AY1778" s="20">
        <f t="shared" si="1001"/>
        <v>0</v>
      </c>
      <c r="AZ1778" s="116">
        <v>43728</v>
      </c>
      <c r="BA1778" s="117">
        <v>20.45</v>
      </c>
      <c r="BB1778" s="90">
        <v>20.612500000000001</v>
      </c>
      <c r="BC1778" s="76">
        <f t="shared" si="1009"/>
        <v>20.116666666666671</v>
      </c>
      <c r="BD1778" s="76">
        <f t="shared" si="1010"/>
        <v>20.120416666666674</v>
      </c>
      <c r="BE1778" s="77">
        <f t="shared" si="1016"/>
        <v>2.4647887323943494E-2</v>
      </c>
      <c r="BF1778" s="77">
        <f t="shared" si="1007"/>
        <v>1.6380542152456656E-2</v>
      </c>
    </row>
    <row r="1779" spans="1:58" s="23" customFormat="1" ht="15.75" customHeight="1" x14ac:dyDescent="0.4">
      <c r="A1779" s="116">
        <v>43726</v>
      </c>
      <c r="B1779" s="112">
        <v>16.375</v>
      </c>
      <c r="C1779" s="112">
        <v>17.574999999999999</v>
      </c>
      <c r="D1779" s="112">
        <v>17.725000000000001</v>
      </c>
      <c r="E1779" s="112">
        <v>18.324999999999999</v>
      </c>
      <c r="F1779" s="112">
        <v>18.524999999999999</v>
      </c>
      <c r="G1779" s="112">
        <v>18.574999999999999</v>
      </c>
      <c r="H1779" s="113">
        <v>18.75</v>
      </c>
      <c r="I1779" s="90">
        <f t="shared" si="992"/>
        <v>16.434999999999999</v>
      </c>
      <c r="J1779" s="90">
        <f t="shared" si="993"/>
        <v>17.5825</v>
      </c>
      <c r="K1779" s="114">
        <v>19</v>
      </c>
      <c r="L1779" s="115">
        <v>0.05</v>
      </c>
      <c r="M1779" s="90">
        <v>14.13</v>
      </c>
      <c r="N1779" s="90">
        <v>13.95</v>
      </c>
      <c r="O1779" s="90">
        <v>16.86</v>
      </c>
      <c r="P1779" s="90">
        <v>18.309999999999999</v>
      </c>
      <c r="Q1779" s="90">
        <v>19</v>
      </c>
      <c r="R1779" s="63">
        <f t="shared" si="1018"/>
        <v>7.0900000000000034</v>
      </c>
      <c r="S1779" s="64">
        <f t="shared" si="1017"/>
        <v>-3.3933518005540182E-2</v>
      </c>
      <c r="T1779" s="65">
        <f t="shared" si="1011"/>
        <v>1.0129032258064516</v>
      </c>
      <c r="U1779" s="65">
        <f t="shared" si="1011"/>
        <v>0.82740213523131667</v>
      </c>
      <c r="V1779" s="65">
        <f t="shared" si="1019"/>
        <v>0.7618787547788094</v>
      </c>
      <c r="W1779" s="65">
        <f t="shared" si="1020"/>
        <v>0.73421052631578942</v>
      </c>
      <c r="X1779" s="61">
        <f t="shared" si="994"/>
        <v>7.3282442748091564E-2</v>
      </c>
      <c r="Y1779" s="66">
        <f t="shared" si="1021"/>
        <v>2.3192360163710818E-2</v>
      </c>
      <c r="Z1779" s="61">
        <f t="shared" si="1022"/>
        <v>6.9820505019774923E-2</v>
      </c>
      <c r="AA1779" s="67">
        <f t="shared" si="1023"/>
        <v>16.434999999999999</v>
      </c>
      <c r="AB1779" s="68">
        <f t="shared" si="1024"/>
        <v>0.17383512544802873</v>
      </c>
      <c r="AC1779" s="69">
        <f t="shared" si="1025"/>
        <v>0.17813620071684585</v>
      </c>
      <c r="AD1779" s="70">
        <f>_xlfn.PERCENTILE.EXC(AC1779:$AC$5675,0.5)</f>
        <v>8.6359183673469397E-2</v>
      </c>
      <c r="AE1779" s="70">
        <f>_xlfn.PERCENTILE.EXC($AC1779:AC$5675,0.35)</f>
        <v>4.9518528418965507E-2</v>
      </c>
      <c r="AF1779" s="71">
        <f t="shared" si="1013"/>
        <v>4.2075190474937976E-2</v>
      </c>
      <c r="AG1779" s="70">
        <f t="shared" si="1014"/>
        <v>-0.2059624089820791</v>
      </c>
      <c r="AH1779" s="70">
        <f t="shared" si="1015"/>
        <v>-0.25751148881600772</v>
      </c>
      <c r="AI1779" s="61" t="str">
        <f t="shared" si="1003"/>
        <v>Short VOL</v>
      </c>
      <c r="AJ1779" s="68" t="str">
        <f t="shared" si="1004"/>
        <v>Short VOL</v>
      </c>
      <c r="AK1779" s="72" t="str">
        <f t="shared" si="1005"/>
        <v>00631L</v>
      </c>
      <c r="AL1779" s="73">
        <f t="shared" si="995"/>
        <v>1</v>
      </c>
      <c r="AM1779" s="72" t="str">
        <f t="shared" si="1008"/>
        <v>00631L</v>
      </c>
      <c r="AN1779" s="73">
        <f t="shared" si="996"/>
        <v>1</v>
      </c>
      <c r="AO1779" s="74" t="str">
        <f t="shared" si="1002"/>
        <v>00631L</v>
      </c>
      <c r="AP1779" s="20">
        <f t="shared" si="997"/>
        <v>1</v>
      </c>
      <c r="AQ1779" s="74" t="str">
        <f t="shared" si="1012"/>
        <v>00631L</v>
      </c>
      <c r="AR1779" s="20">
        <f t="shared" si="998"/>
        <v>1</v>
      </c>
      <c r="AS1779" s="74" t="str">
        <f t="shared" si="1006"/>
        <v>00631L</v>
      </c>
      <c r="AT1779" s="20">
        <f t="shared" si="999"/>
        <v>1</v>
      </c>
      <c r="AU1779" s="74" t="str">
        <f t="shared" si="1026"/>
        <v>00631L</v>
      </c>
      <c r="AV1779" s="20">
        <f t="shared" si="1000"/>
        <v>1</v>
      </c>
      <c r="AW1779" s="74" t="str">
        <f t="shared" si="1027"/>
        <v>00631L</v>
      </c>
      <c r="AX1779" s="20">
        <f t="shared" si="991"/>
        <v>1</v>
      </c>
      <c r="AY1779" s="20">
        <f t="shared" si="1001"/>
        <v>0</v>
      </c>
      <c r="AZ1779" s="116">
        <v>43727</v>
      </c>
      <c r="BA1779" s="117">
        <v>20.59</v>
      </c>
      <c r="BB1779" s="90">
        <v>20.662500000000001</v>
      </c>
      <c r="BC1779" s="76">
        <f t="shared" si="1009"/>
        <v>20.107083333333335</v>
      </c>
      <c r="BD1779" s="76">
        <f t="shared" si="1010"/>
        <v>20.116291666666669</v>
      </c>
      <c r="BE1779" s="77">
        <f t="shared" si="1016"/>
        <v>2.7622935532668799E-2</v>
      </c>
      <c r="BF1779" s="77">
        <f t="shared" si="1007"/>
        <v>2.3548491997572328E-2</v>
      </c>
    </row>
    <row r="1780" spans="1:58" s="23" customFormat="1" ht="15.75" customHeight="1" x14ac:dyDescent="0.4">
      <c r="A1780" s="116">
        <v>43725</v>
      </c>
      <c r="B1780" s="112">
        <v>14.525</v>
      </c>
      <c r="C1780" s="112">
        <v>17.074999999999999</v>
      </c>
      <c r="D1780" s="112">
        <v>17.925000000000001</v>
      </c>
      <c r="E1780" s="112">
        <v>18.024999999999999</v>
      </c>
      <c r="F1780" s="112">
        <v>18.574999999999999</v>
      </c>
      <c r="G1780" s="112">
        <v>18.774999999999999</v>
      </c>
      <c r="H1780" s="113">
        <v>18.774999999999999</v>
      </c>
      <c r="I1780" s="90">
        <f t="shared" si="992"/>
        <v>17.074999999999999</v>
      </c>
      <c r="J1780" s="90">
        <f t="shared" si="993"/>
        <v>17.925000000000001</v>
      </c>
      <c r="K1780" s="114">
        <v>0</v>
      </c>
      <c r="L1780" s="115">
        <v>5.2631578947368418E-2</v>
      </c>
      <c r="M1780" s="90">
        <v>14.54</v>
      </c>
      <c r="N1780" s="90">
        <v>14.44</v>
      </c>
      <c r="O1780" s="90">
        <v>17.23</v>
      </c>
      <c r="P1780" s="90">
        <v>18.54</v>
      </c>
      <c r="Q1780" s="90">
        <v>19.149999999999999</v>
      </c>
      <c r="R1780" s="63">
        <f t="shared" si="1018"/>
        <v>6.7899999999999991</v>
      </c>
      <c r="S1780" s="64">
        <f t="shared" si="1017"/>
        <v>-1.5678254942058652E-2</v>
      </c>
      <c r="T1780" s="65">
        <f t="shared" si="1011"/>
        <v>1.0069252077562327</v>
      </c>
      <c r="U1780" s="65">
        <f t="shared" si="1011"/>
        <v>0.83807312826465463</v>
      </c>
      <c r="V1780" s="65">
        <f t="shared" si="1019"/>
        <v>0.778856526429342</v>
      </c>
      <c r="W1780" s="65">
        <f t="shared" si="1020"/>
        <v>0.75404699738903402</v>
      </c>
      <c r="X1780" s="61">
        <f t="shared" si="994"/>
        <v>0.1755593803786574</v>
      </c>
      <c r="Y1780" s="66">
        <f t="shared" si="1021"/>
        <v>4.1608876560332873E-2</v>
      </c>
      <c r="Z1780" s="61">
        <f t="shared" si="1022"/>
        <v>4.9780380673499353E-2</v>
      </c>
      <c r="AA1780" s="67">
        <f t="shared" si="1023"/>
        <v>17.074999999999999</v>
      </c>
      <c r="AB1780" s="68">
        <f t="shared" si="1024"/>
        <v>5.8864265927978431E-3</v>
      </c>
      <c r="AC1780" s="69">
        <f t="shared" si="1025"/>
        <v>0.18247922437673128</v>
      </c>
      <c r="AD1780" s="70">
        <f>_xlfn.PERCENTILE.EXC(AC1780:$AC$5675,0.5)</f>
        <v>8.6241454515184682E-2</v>
      </c>
      <c r="AE1780" s="70">
        <f>_xlfn.PERCENTILE.EXC($AC1780:AC$5675,0.35)</f>
        <v>4.9484961634115379E-2</v>
      </c>
      <c r="AF1780" s="71">
        <f t="shared" si="1013"/>
        <v>4.1711161962878253E-2</v>
      </c>
      <c r="AG1780" s="70">
        <f t="shared" si="1014"/>
        <v>-0.2059624089820791</v>
      </c>
      <c r="AH1780" s="70">
        <f t="shared" si="1015"/>
        <v>-0.25751148881600772</v>
      </c>
      <c r="AI1780" s="61" t="str">
        <f t="shared" si="1003"/>
        <v>Short VOL</v>
      </c>
      <c r="AJ1780" s="68" t="str">
        <f t="shared" si="1004"/>
        <v>Short VOL</v>
      </c>
      <c r="AK1780" s="72" t="str">
        <f t="shared" si="1005"/>
        <v>00631L</v>
      </c>
      <c r="AL1780" s="73">
        <f t="shared" si="995"/>
        <v>1</v>
      </c>
      <c r="AM1780" s="72" t="str">
        <f t="shared" si="1008"/>
        <v>00631L</v>
      </c>
      <c r="AN1780" s="73">
        <f t="shared" si="996"/>
        <v>1</v>
      </c>
      <c r="AO1780" s="74" t="str">
        <f t="shared" si="1002"/>
        <v>00631L</v>
      </c>
      <c r="AP1780" s="20">
        <f t="shared" si="997"/>
        <v>1</v>
      </c>
      <c r="AQ1780" s="74" t="str">
        <f t="shared" si="1012"/>
        <v>00631L</v>
      </c>
      <c r="AR1780" s="20">
        <f t="shared" si="998"/>
        <v>1</v>
      </c>
      <c r="AS1780" s="74" t="str">
        <f t="shared" si="1006"/>
        <v>00631L</v>
      </c>
      <c r="AT1780" s="20">
        <f t="shared" si="999"/>
        <v>1</v>
      </c>
      <c r="AU1780" s="74" t="str">
        <f t="shared" si="1026"/>
        <v>00631L</v>
      </c>
      <c r="AV1780" s="20">
        <f t="shared" si="1000"/>
        <v>1</v>
      </c>
      <c r="AW1780" s="74" t="str">
        <f t="shared" si="1027"/>
        <v>00631L</v>
      </c>
      <c r="AX1780" s="20">
        <f t="shared" si="991"/>
        <v>1</v>
      </c>
      <c r="AY1780" s="20">
        <f t="shared" si="1001"/>
        <v>0</v>
      </c>
      <c r="AZ1780" s="116">
        <v>43726</v>
      </c>
      <c r="BA1780" s="117">
        <v>20.66</v>
      </c>
      <c r="BB1780" s="90">
        <v>20.225000000000001</v>
      </c>
      <c r="BC1780" s="76">
        <f t="shared" si="1009"/>
        <v>20.096666666666668</v>
      </c>
      <c r="BD1780" s="76">
        <f t="shared" si="1010"/>
        <v>20.107041666666667</v>
      </c>
      <c r="BE1780" s="77">
        <f t="shared" si="1016"/>
        <v>6.3858019572068589E-3</v>
      </c>
      <c r="BF1780" s="77">
        <f t="shared" si="1007"/>
        <v>2.7500730465487809E-2</v>
      </c>
    </row>
    <row r="1781" spans="1:58" s="23" customFormat="1" ht="15.75" customHeight="1" x14ac:dyDescent="0.4">
      <c r="A1781" s="116">
        <v>43724</v>
      </c>
      <c r="B1781" s="112">
        <v>14.625</v>
      </c>
      <c r="C1781" s="112">
        <v>17.274999999999999</v>
      </c>
      <c r="D1781" s="112">
        <v>17.925000000000001</v>
      </c>
      <c r="E1781" s="112">
        <v>17.925000000000001</v>
      </c>
      <c r="F1781" s="112">
        <v>18.475000000000001</v>
      </c>
      <c r="G1781" s="112">
        <v>18.675000000000001</v>
      </c>
      <c r="H1781" s="113">
        <v>18.625</v>
      </c>
      <c r="I1781" s="90">
        <f t="shared" si="992"/>
        <v>17.135526315789473</v>
      </c>
      <c r="J1781" s="90">
        <f t="shared" si="993"/>
        <v>17.890789473684212</v>
      </c>
      <c r="K1781" s="114">
        <v>1</v>
      </c>
      <c r="L1781" s="115">
        <v>5.2631578947368418E-2</v>
      </c>
      <c r="M1781" s="90">
        <v>14.6</v>
      </c>
      <c r="N1781" s="90">
        <v>14.67</v>
      </c>
      <c r="O1781" s="90">
        <v>17.2</v>
      </c>
      <c r="P1781" s="90">
        <v>18.47</v>
      </c>
      <c r="Q1781" s="90">
        <v>19.05</v>
      </c>
      <c r="R1781" s="63">
        <f t="shared" si="1018"/>
        <v>6.4000000000000021</v>
      </c>
      <c r="S1781" s="64">
        <f t="shared" si="1017"/>
        <v>6.7685589519650632E-2</v>
      </c>
      <c r="T1781" s="65">
        <f t="shared" si="1011"/>
        <v>0.99522835719154734</v>
      </c>
      <c r="U1781" s="65">
        <f t="shared" si="1011"/>
        <v>0.85290697674418603</v>
      </c>
      <c r="V1781" s="65">
        <f t="shared" si="1019"/>
        <v>0.79426096372495947</v>
      </c>
      <c r="W1781" s="65">
        <f t="shared" si="1020"/>
        <v>0.77007874015748023</v>
      </c>
      <c r="X1781" s="61">
        <f t="shared" si="994"/>
        <v>0.18119658119658111</v>
      </c>
      <c r="Y1781" s="66">
        <f t="shared" si="1021"/>
        <v>3.9051603905160347E-2</v>
      </c>
      <c r="Z1781" s="61">
        <f t="shared" si="1022"/>
        <v>4.4075865775934975E-2</v>
      </c>
      <c r="AA1781" s="67">
        <f t="shared" si="1023"/>
        <v>17.135526315789473</v>
      </c>
      <c r="AB1781" s="68">
        <f t="shared" si="1024"/>
        <v>-3.0674846625766824E-3</v>
      </c>
      <c r="AC1781" s="69">
        <f t="shared" si="1025"/>
        <v>0.16806587019696478</v>
      </c>
      <c r="AD1781" s="70">
        <f>_xlfn.PERCENTILE.EXC(AC1781:$AC$5675,0.5)</f>
        <v>8.6123725356899966E-2</v>
      </c>
      <c r="AE1781" s="70">
        <f>_xlfn.PERCENTILE.EXC($AC1781:AC$5675,0.35)</f>
        <v>4.9421064231316508E-2</v>
      </c>
      <c r="AF1781" s="71">
        <f t="shared" si="1013"/>
        <v>4.1593274619695787E-2</v>
      </c>
      <c r="AG1781" s="70">
        <f t="shared" si="1014"/>
        <v>-0.2059624089820791</v>
      </c>
      <c r="AH1781" s="70">
        <f t="shared" si="1015"/>
        <v>-0.25751148881600772</v>
      </c>
      <c r="AI1781" s="61" t="str">
        <f t="shared" si="1003"/>
        <v>Short VOL</v>
      </c>
      <c r="AJ1781" s="68" t="str">
        <f t="shared" si="1004"/>
        <v>Short VOL</v>
      </c>
      <c r="AK1781" s="72" t="str">
        <f t="shared" si="1005"/>
        <v>00631L</v>
      </c>
      <c r="AL1781" s="73">
        <f t="shared" si="995"/>
        <v>1</v>
      </c>
      <c r="AM1781" s="72" t="str">
        <f t="shared" si="1008"/>
        <v>00631L</v>
      </c>
      <c r="AN1781" s="73">
        <f t="shared" si="996"/>
        <v>1</v>
      </c>
      <c r="AO1781" s="74" t="str">
        <f t="shared" si="1002"/>
        <v>00631L</v>
      </c>
      <c r="AP1781" s="20">
        <f t="shared" si="997"/>
        <v>1</v>
      </c>
      <c r="AQ1781" s="74" t="str">
        <f t="shared" si="1012"/>
        <v>00631L</v>
      </c>
      <c r="AR1781" s="20">
        <f t="shared" si="998"/>
        <v>1</v>
      </c>
      <c r="AS1781" s="74" t="str">
        <f t="shared" si="1006"/>
        <v>00631L</v>
      </c>
      <c r="AT1781" s="20">
        <f t="shared" si="999"/>
        <v>1</v>
      </c>
      <c r="AU1781" s="74" t="str">
        <f t="shared" si="1026"/>
        <v>00631L</v>
      </c>
      <c r="AV1781" s="20">
        <f t="shared" si="1000"/>
        <v>1</v>
      </c>
      <c r="AW1781" s="74" t="str">
        <f t="shared" si="1027"/>
        <v>00631L</v>
      </c>
      <c r="AX1781" s="20">
        <f t="shared" ref="AX1781:AX1844" si="1028">IF(AW1781="00631L",1,0)</f>
        <v>1</v>
      </c>
      <c r="AY1781" s="20">
        <f t="shared" si="1001"/>
        <v>0</v>
      </c>
      <c r="AZ1781" s="116">
        <v>43725</v>
      </c>
      <c r="BA1781" s="117">
        <v>20.51</v>
      </c>
      <c r="BB1781" s="90">
        <v>20.375</v>
      </c>
      <c r="BC1781" s="76">
        <f t="shared" si="1009"/>
        <v>20.092291666666664</v>
      </c>
      <c r="BD1781" s="76">
        <f t="shared" si="1010"/>
        <v>20.101416666666669</v>
      </c>
      <c r="BE1781" s="77">
        <f t="shared" si="1016"/>
        <v>1.4070487230799652E-2</v>
      </c>
      <c r="BF1781" s="77">
        <f t="shared" si="1007"/>
        <v>2.0326096419406556E-2</v>
      </c>
    </row>
    <row r="1782" spans="1:58" s="23" customFormat="1" ht="15.75" customHeight="1" x14ac:dyDescent="0.4">
      <c r="A1782" s="116">
        <v>43721</v>
      </c>
      <c r="B1782" s="112">
        <v>14.475</v>
      </c>
      <c r="C1782" s="112">
        <v>16.875</v>
      </c>
      <c r="D1782" s="112">
        <v>17.574999999999999</v>
      </c>
      <c r="E1782" s="112">
        <v>17.625</v>
      </c>
      <c r="F1782" s="112">
        <v>18.175000000000001</v>
      </c>
      <c r="G1782" s="112">
        <v>18.375</v>
      </c>
      <c r="H1782" s="113">
        <v>18.375</v>
      </c>
      <c r="I1782" s="90">
        <f t="shared" ref="I1782:I1845" si="1029">C1782-((C1782-B1782)*K1782*L1782)</f>
        <v>16.622368421052631</v>
      </c>
      <c r="J1782" s="90">
        <f t="shared" ref="J1782:J1845" si="1030">D1782-((D1782-C1782)*K1782*L1782)</f>
        <v>17.501315789473683</v>
      </c>
      <c r="K1782" s="114">
        <v>2</v>
      </c>
      <c r="L1782" s="115">
        <v>5.2631578947368418E-2</v>
      </c>
      <c r="M1782" s="90">
        <v>12.62</v>
      </c>
      <c r="N1782" s="90">
        <v>13.74</v>
      </c>
      <c r="O1782" s="90">
        <v>16.670000000000002</v>
      </c>
      <c r="P1782" s="90">
        <v>18.04</v>
      </c>
      <c r="Q1782" s="90">
        <v>18.7</v>
      </c>
      <c r="R1782" s="63">
        <f t="shared" si="1018"/>
        <v>8.3500000000000014</v>
      </c>
      <c r="S1782" s="64">
        <f t="shared" si="1017"/>
        <v>-3.3755274261603407E-2</v>
      </c>
      <c r="T1782" s="65">
        <f t="shared" si="1011"/>
        <v>0.91848617176128089</v>
      </c>
      <c r="U1782" s="65">
        <f t="shared" si="1011"/>
        <v>0.82423515296940608</v>
      </c>
      <c r="V1782" s="65">
        <f t="shared" si="1019"/>
        <v>0.76164079822616415</v>
      </c>
      <c r="W1782" s="65">
        <f t="shared" si="1020"/>
        <v>0.73475935828877015</v>
      </c>
      <c r="X1782" s="61">
        <f t="shared" si="994"/>
        <v>0.16580310880829019</v>
      </c>
      <c r="Y1782" s="66">
        <f t="shared" si="1021"/>
        <v>4.2553191489361701E-2</v>
      </c>
      <c r="Z1782" s="61">
        <f t="shared" si="1022"/>
        <v>5.2877384627562696E-2</v>
      </c>
      <c r="AA1782" s="67">
        <f t="shared" si="1023"/>
        <v>16.622368421052631</v>
      </c>
      <c r="AB1782" s="68">
        <f t="shared" si="1024"/>
        <v>5.3493449781659347E-2</v>
      </c>
      <c r="AC1782" s="69">
        <f t="shared" si="1025"/>
        <v>0.20977936106642145</v>
      </c>
      <c r="AD1782" s="70">
        <f>_xlfn.PERCENTILE.EXC(AC1782:$AC$5675,0.5)</f>
        <v>8.6115317040527661E-2</v>
      </c>
      <c r="AE1782" s="70">
        <f>_xlfn.PERCENTILE.EXC($AC1782:AC$5675,0.35)</f>
        <v>4.9357166828517637E-2</v>
      </c>
      <c r="AF1782" s="71">
        <f t="shared" si="1013"/>
        <v>4.0909851923918897E-2</v>
      </c>
      <c r="AG1782" s="70">
        <f t="shared" si="1014"/>
        <v>-0.2059624089820791</v>
      </c>
      <c r="AH1782" s="70">
        <f t="shared" si="1015"/>
        <v>-0.25751148881600772</v>
      </c>
      <c r="AI1782" s="61" t="str">
        <f t="shared" si="1003"/>
        <v>Short VOL</v>
      </c>
      <c r="AJ1782" s="68" t="str">
        <f t="shared" si="1004"/>
        <v>Short VOL</v>
      </c>
      <c r="AK1782" s="72" t="str">
        <f t="shared" si="1005"/>
        <v>00631L</v>
      </c>
      <c r="AL1782" s="73">
        <f t="shared" si="995"/>
        <v>1</v>
      </c>
      <c r="AM1782" s="72" t="str">
        <f t="shared" si="1008"/>
        <v>00631L</v>
      </c>
      <c r="AN1782" s="73">
        <f t="shared" si="996"/>
        <v>1</v>
      </c>
      <c r="AO1782" s="74" t="str">
        <f t="shared" si="1002"/>
        <v>00631L</v>
      </c>
      <c r="AP1782" s="20">
        <f t="shared" si="997"/>
        <v>1</v>
      </c>
      <c r="AQ1782" s="74" t="str">
        <f t="shared" si="1012"/>
        <v>00631L</v>
      </c>
      <c r="AR1782" s="20">
        <f t="shared" si="998"/>
        <v>1</v>
      </c>
      <c r="AS1782" s="74" t="str">
        <f t="shared" si="1006"/>
        <v>00631L</v>
      </c>
      <c r="AT1782" s="20">
        <f t="shared" si="999"/>
        <v>1</v>
      </c>
      <c r="AU1782" s="74" t="str">
        <f t="shared" si="1026"/>
        <v>00631L</v>
      </c>
      <c r="AV1782" s="20">
        <f t="shared" si="1000"/>
        <v>1</v>
      </c>
      <c r="AW1782" s="74" t="str">
        <f t="shared" si="1027"/>
        <v>00631L</v>
      </c>
      <c r="AX1782" s="20">
        <f t="shared" si="1028"/>
        <v>1</v>
      </c>
      <c r="AY1782" s="20">
        <f t="shared" si="1001"/>
        <v>0</v>
      </c>
      <c r="AZ1782" s="116">
        <v>43724</v>
      </c>
      <c r="BA1782" s="117">
        <v>20.36</v>
      </c>
      <c r="BB1782" s="90">
        <v>20.087499999999999</v>
      </c>
      <c r="BC1782" s="76">
        <f t="shared" si="1009"/>
        <v>20.082499999999996</v>
      </c>
      <c r="BD1782" s="76">
        <f t="shared" si="1010"/>
        <v>20.092041666666667</v>
      </c>
      <c r="BE1782" s="77">
        <f t="shared" si="1016"/>
        <v>2.4897298643109965E-4</v>
      </c>
      <c r="BF1782" s="77">
        <f t="shared" si="1007"/>
        <v>1.3336540794551705E-2</v>
      </c>
    </row>
    <row r="1783" spans="1:58" s="23" customFormat="1" ht="15.75" customHeight="1" x14ac:dyDescent="0.4">
      <c r="A1783" s="116">
        <v>43720</v>
      </c>
      <c r="B1783" s="112">
        <v>14.975</v>
      </c>
      <c r="C1783" s="112">
        <v>17.024999999999999</v>
      </c>
      <c r="D1783" s="112">
        <v>17.625</v>
      </c>
      <c r="E1783" s="112">
        <v>17.574999999999999</v>
      </c>
      <c r="F1783" s="112">
        <v>18.175000000000001</v>
      </c>
      <c r="G1783" s="112">
        <v>18.375</v>
      </c>
      <c r="H1783" s="113">
        <v>18.375</v>
      </c>
      <c r="I1783" s="90">
        <f t="shared" si="1029"/>
        <v>16.701315789473682</v>
      </c>
      <c r="J1783" s="90">
        <f t="shared" si="1030"/>
        <v>17.530263157894737</v>
      </c>
      <c r="K1783" s="114">
        <v>3</v>
      </c>
      <c r="L1783" s="115">
        <v>5.2631578947368418E-2</v>
      </c>
      <c r="M1783" s="90">
        <v>13.1</v>
      </c>
      <c r="N1783" s="90">
        <v>14.22</v>
      </c>
      <c r="O1783" s="90">
        <v>16.809999999999999</v>
      </c>
      <c r="P1783" s="90">
        <v>18.07</v>
      </c>
      <c r="Q1783" s="90">
        <v>18.649999999999999</v>
      </c>
      <c r="R1783" s="63">
        <f t="shared" si="1018"/>
        <v>7.5599999999999952</v>
      </c>
      <c r="S1783" s="64">
        <f t="shared" si="1017"/>
        <v>-2.6694045174537905E-2</v>
      </c>
      <c r="T1783" s="65">
        <f t="shared" si="1011"/>
        <v>0.92123769338959205</v>
      </c>
      <c r="U1783" s="65">
        <f t="shared" si="1011"/>
        <v>0.84592504461629991</v>
      </c>
      <c r="V1783" s="65">
        <f t="shared" si="1019"/>
        <v>0.78693967902601003</v>
      </c>
      <c r="W1783" s="65">
        <f t="shared" si="1020"/>
        <v>0.76246648793565697</v>
      </c>
      <c r="X1783" s="61">
        <f t="shared" si="994"/>
        <v>0.13689482470784634</v>
      </c>
      <c r="Y1783" s="66">
        <f t="shared" si="1021"/>
        <v>4.55192034139403E-2</v>
      </c>
      <c r="Z1783" s="61">
        <f t="shared" si="1022"/>
        <v>4.9633656346017629E-2</v>
      </c>
      <c r="AA1783" s="67">
        <f t="shared" si="1023"/>
        <v>16.701315789473682</v>
      </c>
      <c r="AB1783" s="68">
        <f t="shared" si="1024"/>
        <v>5.3094233473980235E-2</v>
      </c>
      <c r="AC1783" s="69">
        <f t="shared" si="1025"/>
        <v>0.17449478125693962</v>
      </c>
      <c r="AD1783" s="70">
        <f>_xlfn.PERCENTILE.EXC(AC1783:$AC$5675,0.5)</f>
        <v>8.6106908724155343E-2</v>
      </c>
      <c r="AE1783" s="70">
        <f>_xlfn.PERCENTILE.EXC($AC1783:AC$5675,0.35)</f>
        <v>4.9308582703326054E-2</v>
      </c>
      <c r="AF1783" s="71">
        <f t="shared" si="1013"/>
        <v>4.0133107830701467E-2</v>
      </c>
      <c r="AG1783" s="70">
        <f t="shared" si="1014"/>
        <v>-0.2059624089820791</v>
      </c>
      <c r="AH1783" s="70">
        <f t="shared" si="1015"/>
        <v>-0.25751148881600772</v>
      </c>
      <c r="AI1783" s="61" t="str">
        <f t="shared" si="1003"/>
        <v>Short VOL</v>
      </c>
      <c r="AJ1783" s="68" t="str">
        <f t="shared" si="1004"/>
        <v>Short VOL</v>
      </c>
      <c r="AK1783" s="72" t="str">
        <f t="shared" si="1005"/>
        <v>00631L</v>
      </c>
      <c r="AL1783" s="73">
        <f t="shared" si="995"/>
        <v>1</v>
      </c>
      <c r="AM1783" s="72" t="str">
        <f t="shared" si="1008"/>
        <v>00631L</v>
      </c>
      <c r="AN1783" s="73">
        <f t="shared" si="996"/>
        <v>1</v>
      </c>
      <c r="AO1783" s="74" t="str">
        <f t="shared" si="1002"/>
        <v>00631L</v>
      </c>
      <c r="AP1783" s="20">
        <f t="shared" si="997"/>
        <v>1</v>
      </c>
      <c r="AQ1783" s="74" t="str">
        <f t="shared" si="1012"/>
        <v>00631L</v>
      </c>
      <c r="AR1783" s="20">
        <f t="shared" si="998"/>
        <v>1</v>
      </c>
      <c r="AS1783" s="74" t="str">
        <f t="shared" si="1006"/>
        <v>00631L</v>
      </c>
      <c r="AT1783" s="20">
        <f t="shared" si="999"/>
        <v>1</v>
      </c>
      <c r="AU1783" s="74" t="str">
        <f t="shared" si="1026"/>
        <v>00631L</v>
      </c>
      <c r="AV1783" s="20">
        <f t="shared" si="1000"/>
        <v>1</v>
      </c>
      <c r="AW1783" s="74" t="str">
        <f t="shared" si="1027"/>
        <v>00631L</v>
      </c>
      <c r="AX1783" s="20">
        <f t="shared" si="1028"/>
        <v>1</v>
      </c>
      <c r="AY1783" s="20">
        <f t="shared" si="1001"/>
        <v>0</v>
      </c>
      <c r="AZ1783" s="116">
        <v>43721</v>
      </c>
      <c r="BA1783" s="117">
        <v>20.14</v>
      </c>
      <c r="BB1783" s="90">
        <v>20.1875</v>
      </c>
      <c r="BC1783" s="76">
        <f t="shared" si="1009"/>
        <v>20.074791666666666</v>
      </c>
      <c r="BD1783" s="76">
        <f t="shared" si="1010"/>
        <v>20.083374999999997</v>
      </c>
      <c r="BE1783" s="77">
        <f t="shared" si="1016"/>
        <v>5.6144210712025088E-3</v>
      </c>
      <c r="BF1783" s="77">
        <f t="shared" si="1007"/>
        <v>2.819496225111762E-3</v>
      </c>
    </row>
    <row r="1784" spans="1:58" s="23" customFormat="1" ht="15.75" customHeight="1" x14ac:dyDescent="0.4">
      <c r="A1784" s="116">
        <v>43719</v>
      </c>
      <c r="B1784" s="112">
        <v>15.725</v>
      </c>
      <c r="C1784" s="112">
        <v>17.324999999999999</v>
      </c>
      <c r="D1784" s="112">
        <v>17.824999999999999</v>
      </c>
      <c r="E1784" s="112">
        <v>17.725000000000001</v>
      </c>
      <c r="F1784" s="112">
        <v>18.324999999999999</v>
      </c>
      <c r="G1784" s="112">
        <v>18.524999999999999</v>
      </c>
      <c r="H1784" s="113">
        <v>18.425000000000001</v>
      </c>
      <c r="I1784" s="90">
        <f t="shared" si="1029"/>
        <v>16.98815789473684</v>
      </c>
      <c r="J1784" s="90">
        <f t="shared" si="1030"/>
        <v>17.719736842105263</v>
      </c>
      <c r="K1784" s="114">
        <v>4</v>
      </c>
      <c r="L1784" s="115">
        <v>5.2631578947368418E-2</v>
      </c>
      <c r="M1784" s="90">
        <v>13.13</v>
      </c>
      <c r="N1784" s="90">
        <v>14.61</v>
      </c>
      <c r="O1784" s="90">
        <v>17.100000000000001</v>
      </c>
      <c r="P1784" s="90">
        <v>18.25</v>
      </c>
      <c r="Q1784" s="90">
        <v>18.82</v>
      </c>
      <c r="R1784" s="63">
        <f t="shared" si="1018"/>
        <v>7.6099999999999994</v>
      </c>
      <c r="S1784" s="64">
        <f t="shared" si="1017"/>
        <v>-3.8815789473684206E-2</v>
      </c>
      <c r="T1784" s="65">
        <f t="shared" si="1011"/>
        <v>0.89869952087611238</v>
      </c>
      <c r="U1784" s="65">
        <f t="shared" si="1011"/>
        <v>0.85438596491228058</v>
      </c>
      <c r="V1784" s="65">
        <f t="shared" si="1019"/>
        <v>0.80054794520547945</v>
      </c>
      <c r="W1784" s="65">
        <f t="shared" si="1020"/>
        <v>0.77630180658873538</v>
      </c>
      <c r="X1784" s="61">
        <f t="shared" si="994"/>
        <v>0.10174880763116055</v>
      </c>
      <c r="Y1784" s="66">
        <f t="shared" si="1021"/>
        <v>3.9492242595204473E-2</v>
      </c>
      <c r="Z1784" s="61">
        <f t="shared" si="1022"/>
        <v>4.306405390752082E-2</v>
      </c>
      <c r="AA1784" s="67">
        <f t="shared" si="1023"/>
        <v>16.98815789473684</v>
      </c>
      <c r="AB1784" s="68">
        <f t="shared" si="1024"/>
        <v>7.6317590691307335E-2</v>
      </c>
      <c r="AC1784" s="69">
        <f t="shared" si="1025"/>
        <v>0.16277603660074202</v>
      </c>
      <c r="AD1784" s="70">
        <f>_xlfn.PERCENTILE.EXC(AC1784:$AC$5675,0.5)</f>
        <v>8.6099811977971646E-2</v>
      </c>
      <c r="AE1784" s="70">
        <f>_xlfn.PERCENTILE.EXC($AC1784:AC$5675,0.35)</f>
        <v>4.9298281772152737E-2</v>
      </c>
      <c r="AF1784" s="71">
        <f t="shared" si="1013"/>
        <v>3.9994155405745878E-2</v>
      </c>
      <c r="AG1784" s="70">
        <f t="shared" si="1014"/>
        <v>-0.2059624089820791</v>
      </c>
      <c r="AH1784" s="70">
        <f t="shared" si="1015"/>
        <v>-0.25751148881600772</v>
      </c>
      <c r="AI1784" s="61" t="str">
        <f t="shared" si="1003"/>
        <v>Short VOL</v>
      </c>
      <c r="AJ1784" s="68" t="str">
        <f t="shared" si="1004"/>
        <v>Short VOL</v>
      </c>
      <c r="AK1784" s="72" t="str">
        <f t="shared" si="1005"/>
        <v>00631L</v>
      </c>
      <c r="AL1784" s="73">
        <f t="shared" si="995"/>
        <v>1</v>
      </c>
      <c r="AM1784" s="72" t="str">
        <f t="shared" si="1008"/>
        <v>00631L</v>
      </c>
      <c r="AN1784" s="73">
        <f t="shared" si="996"/>
        <v>1</v>
      </c>
      <c r="AO1784" s="74" t="str">
        <f t="shared" si="1002"/>
        <v>00631L</v>
      </c>
      <c r="AP1784" s="20">
        <f t="shared" si="997"/>
        <v>1</v>
      </c>
      <c r="AQ1784" s="74" t="str">
        <f t="shared" si="1012"/>
        <v>00631L</v>
      </c>
      <c r="AR1784" s="20">
        <f t="shared" si="998"/>
        <v>1</v>
      </c>
      <c r="AS1784" s="74" t="str">
        <f t="shared" si="1006"/>
        <v>00631L</v>
      </c>
      <c r="AT1784" s="20">
        <f t="shared" si="999"/>
        <v>1</v>
      </c>
      <c r="AU1784" s="74" t="str">
        <f t="shared" si="1026"/>
        <v>00631L</v>
      </c>
      <c r="AV1784" s="20">
        <f t="shared" si="1000"/>
        <v>1</v>
      </c>
      <c r="AW1784" s="74" t="str">
        <f t="shared" si="1027"/>
        <v>00631L</v>
      </c>
      <c r="AX1784" s="20">
        <f t="shared" si="1028"/>
        <v>1</v>
      </c>
      <c r="AY1784" s="20">
        <f t="shared" si="1001"/>
        <v>0</v>
      </c>
      <c r="AZ1784" s="116">
        <v>43720</v>
      </c>
      <c r="BA1784" s="117">
        <v>20.149999999999999</v>
      </c>
      <c r="BB1784" s="90">
        <v>20.3</v>
      </c>
      <c r="BC1784" s="76">
        <f t="shared" si="1009"/>
        <v>20.06541666666666</v>
      </c>
      <c r="BD1784" s="76">
        <f t="shared" si="1010"/>
        <v>20.074166666666663</v>
      </c>
      <c r="BE1784" s="77">
        <f t="shared" si="1016"/>
        <v>1.1690927591004771E-2</v>
      </c>
      <c r="BF1784" s="77">
        <f t="shared" si="1007"/>
        <v>3.7776578521317829E-3</v>
      </c>
    </row>
    <row r="1785" spans="1:58" s="23" customFormat="1" ht="15.75" customHeight="1" x14ac:dyDescent="0.4">
      <c r="A1785" s="116">
        <v>43718</v>
      </c>
      <c r="B1785" s="112">
        <v>16.225000000000001</v>
      </c>
      <c r="C1785" s="112">
        <v>17.675000000000001</v>
      </c>
      <c r="D1785" s="112">
        <v>18.024999999999999</v>
      </c>
      <c r="E1785" s="112">
        <v>17.875</v>
      </c>
      <c r="F1785" s="112">
        <v>18.475000000000001</v>
      </c>
      <c r="G1785" s="112">
        <v>18.625</v>
      </c>
      <c r="H1785" s="113">
        <v>18.574999999999999</v>
      </c>
      <c r="I1785" s="90">
        <f t="shared" si="1029"/>
        <v>17.293421052631579</v>
      </c>
      <c r="J1785" s="90">
        <f t="shared" si="1030"/>
        <v>17.932894736842105</v>
      </c>
      <c r="K1785" s="114">
        <v>5</v>
      </c>
      <c r="L1785" s="115">
        <v>5.2631578947368418E-2</v>
      </c>
      <c r="M1785" s="90">
        <v>13.76</v>
      </c>
      <c r="N1785" s="90">
        <v>15.2</v>
      </c>
      <c r="O1785" s="90">
        <v>17.41</v>
      </c>
      <c r="P1785" s="90">
        <v>18.48</v>
      </c>
      <c r="Q1785" s="90">
        <v>18.989999999999998</v>
      </c>
      <c r="R1785" s="63">
        <f t="shared" si="1018"/>
        <v>6.93</v>
      </c>
      <c r="S1785" s="64">
        <f t="shared" si="1017"/>
        <v>-4.5841519318926185E-3</v>
      </c>
      <c r="T1785" s="65">
        <f t="shared" si="1011"/>
        <v>0.90526315789473688</v>
      </c>
      <c r="U1785" s="65">
        <f t="shared" si="1011"/>
        <v>0.87306145893164844</v>
      </c>
      <c r="V1785" s="65">
        <f t="shared" si="1019"/>
        <v>0.82251082251082241</v>
      </c>
      <c r="W1785" s="65">
        <f t="shared" si="1020"/>
        <v>0.80042127435492372</v>
      </c>
      <c r="X1785" s="61">
        <f t="shared" si="994"/>
        <v>8.9368258859784236E-2</v>
      </c>
      <c r="Y1785" s="66">
        <f t="shared" si="1021"/>
        <v>3.9160839160839123E-2</v>
      </c>
      <c r="Z1785" s="61">
        <f t="shared" si="1022"/>
        <v>3.6977858936315847E-2</v>
      </c>
      <c r="AA1785" s="67">
        <f t="shared" si="1023"/>
        <v>17.293421052631579</v>
      </c>
      <c r="AB1785" s="68">
        <f t="shared" si="1024"/>
        <v>6.743421052631593E-2</v>
      </c>
      <c r="AC1785" s="69">
        <f t="shared" si="1025"/>
        <v>0.13772506925207764</v>
      </c>
      <c r="AD1785" s="70">
        <f>_xlfn.PERCENTILE.EXC(AC1785:$AC$5675,0.5)</f>
        <v>8.609271523178795E-2</v>
      </c>
      <c r="AE1785" s="70">
        <f>_xlfn.PERCENTILE.EXC($AC1785:AC$5675,0.35)</f>
        <v>4.9287980840979413E-2</v>
      </c>
      <c r="AF1785" s="71">
        <f t="shared" si="1013"/>
        <v>3.9693080769113334E-2</v>
      </c>
      <c r="AG1785" s="70">
        <f t="shared" si="1014"/>
        <v>-0.2059624089820791</v>
      </c>
      <c r="AH1785" s="70">
        <f t="shared" si="1015"/>
        <v>-0.25751148881600772</v>
      </c>
      <c r="AI1785" s="61" t="str">
        <f t="shared" si="1003"/>
        <v>Short VOL</v>
      </c>
      <c r="AJ1785" s="68" t="str">
        <f t="shared" si="1004"/>
        <v>Short VOL</v>
      </c>
      <c r="AK1785" s="72" t="str">
        <f t="shared" si="1005"/>
        <v>00631L</v>
      </c>
      <c r="AL1785" s="73">
        <f t="shared" si="995"/>
        <v>1</v>
      </c>
      <c r="AM1785" s="72" t="str">
        <f t="shared" si="1008"/>
        <v>00631L</v>
      </c>
      <c r="AN1785" s="73">
        <f t="shared" si="996"/>
        <v>1</v>
      </c>
      <c r="AO1785" s="74" t="str">
        <f t="shared" si="1002"/>
        <v>00631L</v>
      </c>
      <c r="AP1785" s="20">
        <f t="shared" si="997"/>
        <v>1</v>
      </c>
      <c r="AQ1785" s="74" t="str">
        <f t="shared" si="1012"/>
        <v>00631L</v>
      </c>
      <c r="AR1785" s="20">
        <f t="shared" si="998"/>
        <v>1</v>
      </c>
      <c r="AS1785" s="74" t="str">
        <f t="shared" si="1006"/>
        <v>00631L</v>
      </c>
      <c r="AT1785" s="20">
        <f t="shared" si="999"/>
        <v>1</v>
      </c>
      <c r="AU1785" s="74" t="str">
        <f t="shared" si="1026"/>
        <v>00631L</v>
      </c>
      <c r="AV1785" s="20">
        <f t="shared" si="1000"/>
        <v>1</v>
      </c>
      <c r="AW1785" s="74" t="str">
        <f t="shared" si="1027"/>
        <v>00631L</v>
      </c>
      <c r="AX1785" s="20">
        <f t="shared" si="1028"/>
        <v>1</v>
      </c>
      <c r="AY1785" s="20">
        <f t="shared" si="1001"/>
        <v>0</v>
      </c>
      <c r="AZ1785" s="116">
        <v>43719</v>
      </c>
      <c r="BA1785" s="117">
        <v>20.29</v>
      </c>
      <c r="BB1785" s="90">
        <v>20.212499999999999</v>
      </c>
      <c r="BC1785" s="76">
        <f t="shared" si="1009"/>
        <v>20.054791666666667</v>
      </c>
      <c r="BD1785" s="76">
        <f t="shared" si="1010"/>
        <v>20.065249999999999</v>
      </c>
      <c r="BE1785" s="77">
        <f t="shared" si="1016"/>
        <v>7.8638729314481539E-3</v>
      </c>
      <c r="BF1785" s="77">
        <f t="shared" si="1007"/>
        <v>1.1200956878184934E-2</v>
      </c>
    </row>
    <row r="1786" spans="1:58" s="23" customFormat="1" ht="15.75" customHeight="1" x14ac:dyDescent="0.4">
      <c r="A1786" s="116">
        <v>43717</v>
      </c>
      <c r="B1786" s="112">
        <v>16.425000000000001</v>
      </c>
      <c r="C1786" s="112">
        <v>17.675000000000001</v>
      </c>
      <c r="D1786" s="112">
        <v>17.975000000000001</v>
      </c>
      <c r="E1786" s="112">
        <v>17.774999999999999</v>
      </c>
      <c r="F1786" s="112">
        <v>18.375</v>
      </c>
      <c r="G1786" s="112">
        <v>18.524999999999999</v>
      </c>
      <c r="H1786" s="113">
        <v>18.425000000000001</v>
      </c>
      <c r="I1786" s="90">
        <f t="shared" si="1029"/>
        <v>17.280263157894737</v>
      </c>
      <c r="J1786" s="90">
        <f t="shared" si="1030"/>
        <v>17.880263157894738</v>
      </c>
      <c r="K1786" s="114">
        <v>6</v>
      </c>
      <c r="L1786" s="115">
        <v>5.2631578947368418E-2</v>
      </c>
      <c r="M1786" s="90">
        <v>13.66</v>
      </c>
      <c r="N1786" s="90">
        <v>15.27</v>
      </c>
      <c r="O1786" s="90">
        <v>17.55</v>
      </c>
      <c r="P1786" s="90">
        <v>18.579999999999998</v>
      </c>
      <c r="Q1786" s="90">
        <v>19.05</v>
      </c>
      <c r="R1786" s="63">
        <f t="shared" si="1018"/>
        <v>7.1999999999999957</v>
      </c>
      <c r="S1786" s="64">
        <f t="shared" si="1017"/>
        <v>1.7999999999999971E-2</v>
      </c>
      <c r="T1786" s="65">
        <f t="shared" si="1011"/>
        <v>0.89456450556647027</v>
      </c>
      <c r="U1786" s="65">
        <f t="shared" si="1011"/>
        <v>0.87008547008546999</v>
      </c>
      <c r="V1786" s="65">
        <f t="shared" si="1019"/>
        <v>0.82185145317545749</v>
      </c>
      <c r="W1786" s="65">
        <f t="shared" si="1020"/>
        <v>0.80157480314960627</v>
      </c>
      <c r="X1786" s="61">
        <f t="shared" si="994"/>
        <v>7.6103500761035003E-2</v>
      </c>
      <c r="Y1786" s="66">
        <f t="shared" si="1021"/>
        <v>3.6568213783403782E-2</v>
      </c>
      <c r="Z1786" s="61">
        <f t="shared" si="1022"/>
        <v>3.4721693443996123E-2</v>
      </c>
      <c r="AA1786" s="67">
        <f t="shared" si="1023"/>
        <v>17.280263157894737</v>
      </c>
      <c r="AB1786" s="68">
        <f t="shared" si="1024"/>
        <v>7.5638506876227973E-2</v>
      </c>
      <c r="AC1786" s="69">
        <f t="shared" si="1025"/>
        <v>0.13164788198393829</v>
      </c>
      <c r="AD1786" s="70">
        <f>_xlfn.PERCENTILE.EXC(AC1786:$AC$5675,0.5)</f>
        <v>8.6075617512623756E-2</v>
      </c>
      <c r="AE1786" s="70">
        <f>_xlfn.PERCENTILE.EXC($AC1786:AC$5675,0.35)</f>
        <v>4.9280041036406812E-2</v>
      </c>
      <c r="AF1786" s="71">
        <f t="shared" si="1013"/>
        <v>3.9405378374270029E-2</v>
      </c>
      <c r="AG1786" s="70">
        <f t="shared" si="1014"/>
        <v>-0.2059624089820791</v>
      </c>
      <c r="AH1786" s="70">
        <f t="shared" si="1015"/>
        <v>-0.25751148881600772</v>
      </c>
      <c r="AI1786" s="61" t="str">
        <f t="shared" si="1003"/>
        <v>Short VOL</v>
      </c>
      <c r="AJ1786" s="68" t="str">
        <f t="shared" si="1004"/>
        <v>Short VOL</v>
      </c>
      <c r="AK1786" s="72" t="str">
        <f t="shared" si="1005"/>
        <v>00631L</v>
      </c>
      <c r="AL1786" s="73">
        <f t="shared" si="995"/>
        <v>1</v>
      </c>
      <c r="AM1786" s="72" t="str">
        <f t="shared" si="1008"/>
        <v>00631L</v>
      </c>
      <c r="AN1786" s="73">
        <f t="shared" si="996"/>
        <v>1</v>
      </c>
      <c r="AO1786" s="74" t="str">
        <f t="shared" si="1002"/>
        <v>00631L</v>
      </c>
      <c r="AP1786" s="20">
        <f t="shared" si="997"/>
        <v>1</v>
      </c>
      <c r="AQ1786" s="74" t="str">
        <f t="shared" si="1012"/>
        <v>00631L</v>
      </c>
      <c r="AR1786" s="20">
        <f t="shared" si="998"/>
        <v>1</v>
      </c>
      <c r="AS1786" s="74" t="str">
        <f t="shared" si="1006"/>
        <v>00631L</v>
      </c>
      <c r="AT1786" s="20">
        <f t="shared" si="999"/>
        <v>1</v>
      </c>
      <c r="AU1786" s="74" t="str">
        <f t="shared" si="1026"/>
        <v>00631L</v>
      </c>
      <c r="AV1786" s="20">
        <f t="shared" si="1000"/>
        <v>1</v>
      </c>
      <c r="AW1786" s="74" t="str">
        <f t="shared" si="1027"/>
        <v>00631L</v>
      </c>
      <c r="AX1786" s="20">
        <f t="shared" si="1028"/>
        <v>1</v>
      </c>
      <c r="AY1786" s="20">
        <f t="shared" si="1001"/>
        <v>0</v>
      </c>
      <c r="AZ1786" s="116">
        <v>43718</v>
      </c>
      <c r="BA1786" s="117">
        <v>20.2</v>
      </c>
      <c r="BB1786" s="90">
        <v>20.212499999999999</v>
      </c>
      <c r="BC1786" s="76">
        <f t="shared" si="1009"/>
        <v>20.043541666666663</v>
      </c>
      <c r="BD1786" s="76">
        <f t="shared" si="1010"/>
        <v>20.05458333333333</v>
      </c>
      <c r="BE1786" s="77">
        <f t="shared" si="1016"/>
        <v>8.4295648016299192E-3</v>
      </c>
      <c r="BF1786" s="77">
        <f t="shared" si="1007"/>
        <v>7.2510440256800535E-3</v>
      </c>
    </row>
    <row r="1787" spans="1:58" s="23" customFormat="1" ht="15.75" customHeight="1" x14ac:dyDescent="0.4">
      <c r="A1787" s="116">
        <v>43714</v>
      </c>
      <c r="B1787" s="112">
        <v>16.524999999999999</v>
      </c>
      <c r="C1787" s="112">
        <v>17.725000000000001</v>
      </c>
      <c r="D1787" s="112">
        <v>18.074999999999999</v>
      </c>
      <c r="E1787" s="112">
        <v>17.875</v>
      </c>
      <c r="F1787" s="112">
        <v>18.425000000000001</v>
      </c>
      <c r="G1787" s="112">
        <v>18.524999999999999</v>
      </c>
      <c r="H1787" s="113">
        <v>18.425000000000001</v>
      </c>
      <c r="I1787" s="90">
        <f t="shared" si="1029"/>
        <v>17.282894736842106</v>
      </c>
      <c r="J1787" s="90">
        <f t="shared" si="1030"/>
        <v>17.946052631578947</v>
      </c>
      <c r="K1787" s="114">
        <v>7</v>
      </c>
      <c r="L1787" s="115">
        <v>5.2631578947368418E-2</v>
      </c>
      <c r="M1787" s="90">
        <v>12.39</v>
      </c>
      <c r="N1787" s="90">
        <v>15</v>
      </c>
      <c r="O1787" s="90">
        <v>17.46</v>
      </c>
      <c r="P1787" s="90">
        <v>18.510000000000002</v>
      </c>
      <c r="Q1787" s="90">
        <v>19.010000000000002</v>
      </c>
      <c r="R1787" s="63">
        <f t="shared" si="1018"/>
        <v>8.5799999999999983</v>
      </c>
      <c r="S1787" s="64">
        <f t="shared" si="1017"/>
        <v>-7.805777504609708E-2</v>
      </c>
      <c r="T1787" s="65">
        <f t="shared" si="1011"/>
        <v>0.82600000000000007</v>
      </c>
      <c r="U1787" s="65">
        <f t="shared" si="1011"/>
        <v>0.85910652920962194</v>
      </c>
      <c r="V1787" s="65">
        <f t="shared" si="1019"/>
        <v>0.81037277147487841</v>
      </c>
      <c r="W1787" s="65">
        <f t="shared" si="1020"/>
        <v>0.78905839032088365</v>
      </c>
      <c r="X1787" s="61">
        <f t="shared" ref="X1787:X1850" si="1031">(C1787-B1787)/B1787</f>
        <v>7.2617246596066748E-2</v>
      </c>
      <c r="Y1787" s="66">
        <f t="shared" si="1021"/>
        <v>3.0769230769230809E-2</v>
      </c>
      <c r="Z1787" s="61">
        <f t="shared" si="1022"/>
        <v>3.8370765131328449E-2</v>
      </c>
      <c r="AA1787" s="67">
        <f t="shared" si="1023"/>
        <v>17.282894736842103</v>
      </c>
      <c r="AB1787" s="68">
        <f t="shared" si="1024"/>
        <v>0.10166666666666657</v>
      </c>
      <c r="AC1787" s="69">
        <f t="shared" si="1025"/>
        <v>0.15219298245614019</v>
      </c>
      <c r="AD1787" s="70">
        <f>_xlfn.PERCENTILE.EXC(AC1787:$AC$5675,0.5)</f>
        <v>8.6058519793459562E-2</v>
      </c>
      <c r="AE1787" s="70">
        <f>_xlfn.PERCENTILE.EXC($AC1787:AC$5675,0.35)</f>
        <v>4.9275249400635171E-2</v>
      </c>
      <c r="AF1787" s="71">
        <f t="shared" si="1013"/>
        <v>3.9259060204938918E-2</v>
      </c>
      <c r="AG1787" s="70">
        <f t="shared" si="1014"/>
        <v>-0.2059624089820791</v>
      </c>
      <c r="AH1787" s="70">
        <f t="shared" si="1015"/>
        <v>-0.25751148881600772</v>
      </c>
      <c r="AI1787" s="61" t="str">
        <f t="shared" si="1003"/>
        <v>Short VOL</v>
      </c>
      <c r="AJ1787" s="68" t="str">
        <f t="shared" si="1004"/>
        <v>Short VOL</v>
      </c>
      <c r="AK1787" s="72" t="str">
        <f t="shared" si="1005"/>
        <v>00631L</v>
      </c>
      <c r="AL1787" s="73">
        <f t="shared" si="995"/>
        <v>1</v>
      </c>
      <c r="AM1787" s="72" t="str">
        <f t="shared" si="1008"/>
        <v>00631L</v>
      </c>
      <c r="AN1787" s="73">
        <f t="shared" si="996"/>
        <v>1</v>
      </c>
      <c r="AO1787" s="74" t="str">
        <f t="shared" si="1002"/>
        <v>00631L</v>
      </c>
      <c r="AP1787" s="20">
        <f t="shared" si="997"/>
        <v>1</v>
      </c>
      <c r="AQ1787" s="74" t="str">
        <f t="shared" si="1012"/>
        <v>00631L</v>
      </c>
      <c r="AR1787" s="20">
        <f t="shared" si="998"/>
        <v>1</v>
      </c>
      <c r="AS1787" s="74" t="str">
        <f t="shared" si="1006"/>
        <v>00631L</v>
      </c>
      <c r="AT1787" s="20">
        <f t="shared" si="999"/>
        <v>1</v>
      </c>
      <c r="AU1787" s="74" t="str">
        <f t="shared" si="1026"/>
        <v>00631L</v>
      </c>
      <c r="AV1787" s="20">
        <f t="shared" si="1000"/>
        <v>1</v>
      </c>
      <c r="AW1787" s="74" t="str">
        <f t="shared" si="1027"/>
        <v>00631L</v>
      </c>
      <c r="AX1787" s="20">
        <f t="shared" si="1028"/>
        <v>1</v>
      </c>
      <c r="AY1787" s="20">
        <f t="shared" si="1001"/>
        <v>0</v>
      </c>
      <c r="AZ1787" s="116">
        <v>43717</v>
      </c>
      <c r="BA1787" s="117">
        <v>20.27</v>
      </c>
      <c r="BB1787" s="90">
        <v>20.1875</v>
      </c>
      <c r="BC1787" s="76">
        <f t="shared" si="1009"/>
        <v>20.037291666666665</v>
      </c>
      <c r="BD1787" s="76">
        <f t="shared" si="1010"/>
        <v>20.044499999999992</v>
      </c>
      <c r="BE1787" s="77">
        <f t="shared" si="1016"/>
        <v>7.4964389315755973E-3</v>
      </c>
      <c r="BF1787" s="77">
        <f t="shared" si="1007"/>
        <v>1.1249968819377258E-2</v>
      </c>
    </row>
    <row r="1788" spans="1:58" s="23" customFormat="1" ht="15.75" customHeight="1" x14ac:dyDescent="0.4">
      <c r="A1788" s="116">
        <v>43713</v>
      </c>
      <c r="B1788" s="112">
        <v>17.274999999999999</v>
      </c>
      <c r="C1788" s="112">
        <v>18.225000000000001</v>
      </c>
      <c r="D1788" s="112">
        <v>18.375</v>
      </c>
      <c r="E1788" s="112">
        <v>18.175000000000001</v>
      </c>
      <c r="F1788" s="112">
        <v>18.675000000000001</v>
      </c>
      <c r="G1788" s="112">
        <v>18.725000000000001</v>
      </c>
      <c r="H1788" s="113">
        <v>18.600000000000001</v>
      </c>
      <c r="I1788" s="90">
        <f t="shared" si="1029"/>
        <v>17.824999999999999</v>
      </c>
      <c r="J1788" s="90">
        <f t="shared" si="1030"/>
        <v>18.311842105263157</v>
      </c>
      <c r="K1788" s="114">
        <v>8</v>
      </c>
      <c r="L1788" s="115">
        <v>5.2631578947368418E-2</v>
      </c>
      <c r="M1788" s="90">
        <v>14.59</v>
      </c>
      <c r="N1788" s="90">
        <v>16.27</v>
      </c>
      <c r="O1788" s="90">
        <v>18.079999999999998</v>
      </c>
      <c r="P1788" s="90">
        <v>18.88</v>
      </c>
      <c r="Q1788" s="90">
        <v>19.260000000000002</v>
      </c>
      <c r="R1788" s="63">
        <f t="shared" si="1018"/>
        <v>6.0999999999999943</v>
      </c>
      <c r="S1788" s="64">
        <f t="shared" si="1017"/>
        <v>-6.1165608770917416E-2</v>
      </c>
      <c r="T1788" s="65">
        <f t="shared" si="1011"/>
        <v>0.89674247080516289</v>
      </c>
      <c r="U1788" s="65">
        <f t="shared" si="1011"/>
        <v>0.89988938053097356</v>
      </c>
      <c r="V1788" s="65">
        <f t="shared" si="1019"/>
        <v>0.86175847457627119</v>
      </c>
      <c r="W1788" s="65">
        <f t="shared" si="1020"/>
        <v>0.84475597092419519</v>
      </c>
      <c r="X1788" s="61">
        <f t="shared" si="1031"/>
        <v>5.4992764109985701E-2</v>
      </c>
      <c r="Y1788" s="66">
        <f t="shared" si="1021"/>
        <v>2.3383768913342543E-2</v>
      </c>
      <c r="Z1788" s="61">
        <f t="shared" si="1022"/>
        <v>2.7312320070864378E-2</v>
      </c>
      <c r="AA1788" s="67">
        <f t="shared" si="1023"/>
        <v>17.824999999999999</v>
      </c>
      <c r="AB1788" s="68">
        <f t="shared" si="1024"/>
        <v>6.1770129071911435E-2</v>
      </c>
      <c r="AC1788" s="69">
        <f t="shared" si="1025"/>
        <v>9.5574677320221249E-2</v>
      </c>
      <c r="AD1788" s="70">
        <f>_xlfn.PERCENTILE.EXC(AC1788:$AC$5675,0.5)</f>
        <v>8.5968191194439783E-2</v>
      </c>
      <c r="AE1788" s="70">
        <f>_xlfn.PERCENTILE.EXC($AC1788:AC$5675,0.35)</f>
        <v>4.9270457764863516E-2</v>
      </c>
      <c r="AF1788" s="71">
        <f t="shared" si="1013"/>
        <v>3.8935861176197878E-2</v>
      </c>
      <c r="AG1788" s="70">
        <f t="shared" si="1014"/>
        <v>-0.2059624089820791</v>
      </c>
      <c r="AH1788" s="70">
        <f t="shared" si="1015"/>
        <v>-0.25751148881600772</v>
      </c>
      <c r="AI1788" s="61" t="str">
        <f t="shared" si="1003"/>
        <v>Short VOL</v>
      </c>
      <c r="AJ1788" s="68" t="str">
        <f t="shared" si="1004"/>
        <v>Short VOL</v>
      </c>
      <c r="AK1788" s="72" t="str">
        <f t="shared" si="1005"/>
        <v>00631L</v>
      </c>
      <c r="AL1788" s="73">
        <f t="shared" si="995"/>
        <v>1</v>
      </c>
      <c r="AM1788" s="72" t="str">
        <f t="shared" si="1008"/>
        <v>00635U</v>
      </c>
      <c r="AN1788" s="73">
        <f t="shared" si="996"/>
        <v>0</v>
      </c>
      <c r="AO1788" s="74" t="str">
        <f t="shared" si="1002"/>
        <v>00631L</v>
      </c>
      <c r="AP1788" s="20">
        <f t="shared" si="997"/>
        <v>1</v>
      </c>
      <c r="AQ1788" s="74" t="str">
        <f t="shared" si="1012"/>
        <v>00635U</v>
      </c>
      <c r="AR1788" s="20">
        <f t="shared" si="998"/>
        <v>0</v>
      </c>
      <c r="AS1788" s="74" t="str">
        <f t="shared" si="1006"/>
        <v>00631L</v>
      </c>
      <c r="AT1788" s="20">
        <f t="shared" si="999"/>
        <v>1</v>
      </c>
      <c r="AU1788" s="74" t="str">
        <f t="shared" si="1026"/>
        <v>00631L</v>
      </c>
      <c r="AV1788" s="20">
        <f t="shared" si="1000"/>
        <v>1</v>
      </c>
      <c r="AW1788" s="74" t="str">
        <f t="shared" si="1027"/>
        <v>00631L</v>
      </c>
      <c r="AX1788" s="20">
        <f t="shared" si="1028"/>
        <v>1</v>
      </c>
      <c r="AY1788" s="20">
        <f t="shared" si="1001"/>
        <v>0</v>
      </c>
      <c r="AZ1788" s="116">
        <v>43714</v>
      </c>
      <c r="BA1788" s="117">
        <v>20.190000000000001</v>
      </c>
      <c r="BB1788" s="90">
        <v>19.725000000000001</v>
      </c>
      <c r="BC1788" s="76">
        <f t="shared" si="1009"/>
        <v>20.030625000000001</v>
      </c>
      <c r="BD1788" s="76">
        <f t="shared" si="1010"/>
        <v>20.037333333333329</v>
      </c>
      <c r="BE1788" s="77">
        <f t="shared" si="1016"/>
        <v>-1.5257886361508896E-2</v>
      </c>
      <c r="BF1788" s="77">
        <f t="shared" si="1007"/>
        <v>7.6191109928136855E-3</v>
      </c>
    </row>
    <row r="1789" spans="1:58" s="23" customFormat="1" ht="15.75" customHeight="1" x14ac:dyDescent="0.4">
      <c r="A1789" s="116">
        <v>43712</v>
      </c>
      <c r="B1789" s="112">
        <v>18.074999999999999</v>
      </c>
      <c r="C1789" s="112">
        <v>18.675000000000001</v>
      </c>
      <c r="D1789" s="112">
        <v>18.675000000000001</v>
      </c>
      <c r="E1789" s="112">
        <v>18.399999999999999</v>
      </c>
      <c r="F1789" s="112">
        <v>18.875</v>
      </c>
      <c r="G1789" s="112">
        <v>18.975000000000001</v>
      </c>
      <c r="H1789" s="113">
        <v>18.824999999999999</v>
      </c>
      <c r="I1789" s="90">
        <f t="shared" si="1029"/>
        <v>18.390789473684212</v>
      </c>
      <c r="J1789" s="90">
        <f t="shared" si="1030"/>
        <v>18.675000000000001</v>
      </c>
      <c r="K1789" s="114">
        <v>9</v>
      </c>
      <c r="L1789" s="115">
        <v>5.2631578947368418E-2</v>
      </c>
      <c r="M1789" s="90">
        <v>15.6</v>
      </c>
      <c r="N1789" s="90">
        <v>17.329999999999998</v>
      </c>
      <c r="O1789" s="90">
        <v>18.809999999999999</v>
      </c>
      <c r="P1789" s="90">
        <v>19.43</v>
      </c>
      <c r="Q1789" s="90">
        <v>19.71</v>
      </c>
      <c r="R1789" s="63">
        <f t="shared" si="1018"/>
        <v>5.3099999999999952</v>
      </c>
      <c r="S1789" s="64">
        <f t="shared" si="1017"/>
        <v>-0.11851475076297059</v>
      </c>
      <c r="T1789" s="65">
        <f t="shared" si="1011"/>
        <v>0.90017311021350266</v>
      </c>
      <c r="U1789" s="65">
        <f t="shared" si="1011"/>
        <v>0.92131844763423709</v>
      </c>
      <c r="V1789" s="65">
        <f t="shared" si="1019"/>
        <v>0.89191971178589802</v>
      </c>
      <c r="W1789" s="65">
        <f t="shared" si="1020"/>
        <v>0.87924911212582435</v>
      </c>
      <c r="X1789" s="61">
        <f t="shared" si="1031"/>
        <v>3.319502074688805E-2</v>
      </c>
      <c r="Y1789" s="66">
        <f t="shared" si="1021"/>
        <v>2.3097826086956562E-2</v>
      </c>
      <c r="Z1789" s="61">
        <f t="shared" si="1022"/>
        <v>1.5453960077269775E-2</v>
      </c>
      <c r="AA1789" s="67">
        <f t="shared" si="1023"/>
        <v>18.390789473684212</v>
      </c>
      <c r="AB1789" s="68">
        <f t="shared" si="1024"/>
        <v>4.2989036353144897E-2</v>
      </c>
      <c r="AC1789" s="69">
        <f t="shared" si="1025"/>
        <v>6.1211164090260443E-2</v>
      </c>
      <c r="AD1789" s="70">
        <f>_xlfn.PERCENTILE.EXC(AC1789:$AC$5675,0.5)</f>
        <v>8.5877862595420004E-2</v>
      </c>
      <c r="AE1789" s="70">
        <f>_xlfn.PERCENTILE.EXC($AC1789:AC$5675,0.35)</f>
        <v>4.9261052335175463E-2</v>
      </c>
      <c r="AF1789" s="71">
        <f t="shared" si="1013"/>
        <v>3.8467135792157707E-2</v>
      </c>
      <c r="AG1789" s="70">
        <f t="shared" si="1014"/>
        <v>-0.2059624089820791</v>
      </c>
      <c r="AH1789" s="70">
        <f t="shared" si="1015"/>
        <v>-0.25751148881600772</v>
      </c>
      <c r="AI1789" s="61" t="str">
        <f t="shared" si="1003"/>
        <v>Safety</v>
      </c>
      <c r="AJ1789" s="68" t="str">
        <f t="shared" si="1004"/>
        <v>Short VOL</v>
      </c>
      <c r="AK1789" s="72" t="str">
        <f t="shared" si="1005"/>
        <v>00631L</v>
      </c>
      <c r="AL1789" s="73">
        <f t="shared" si="995"/>
        <v>1</v>
      </c>
      <c r="AM1789" s="72" t="str">
        <f t="shared" si="1008"/>
        <v>00635U</v>
      </c>
      <c r="AN1789" s="73">
        <f t="shared" si="996"/>
        <v>0</v>
      </c>
      <c r="AO1789" s="74" t="str">
        <f t="shared" si="1002"/>
        <v>00631L</v>
      </c>
      <c r="AP1789" s="20">
        <f t="shared" si="997"/>
        <v>1</v>
      </c>
      <c r="AQ1789" s="74" t="str">
        <f t="shared" si="1012"/>
        <v>00635U</v>
      </c>
      <c r="AR1789" s="20">
        <f t="shared" si="998"/>
        <v>0</v>
      </c>
      <c r="AS1789" s="74" t="str">
        <f t="shared" si="1006"/>
        <v>00635U</v>
      </c>
      <c r="AT1789" s="20">
        <f t="shared" si="999"/>
        <v>0</v>
      </c>
      <c r="AU1789" s="74" t="str">
        <f t="shared" si="1026"/>
        <v>00631L</v>
      </c>
      <c r="AV1789" s="20">
        <f t="shared" si="1000"/>
        <v>1</v>
      </c>
      <c r="AW1789" s="74" t="str">
        <f t="shared" si="1027"/>
        <v>00631L</v>
      </c>
      <c r="AX1789" s="20">
        <f t="shared" si="1028"/>
        <v>1</v>
      </c>
      <c r="AY1789" s="20">
        <f t="shared" si="1001"/>
        <v>0</v>
      </c>
      <c r="AZ1789" s="116">
        <v>43713</v>
      </c>
      <c r="BA1789" s="117">
        <v>20</v>
      </c>
      <c r="BB1789" s="90">
        <v>19.675000000000001</v>
      </c>
      <c r="BC1789" s="76">
        <f t="shared" si="1009"/>
        <v>20.028958333333332</v>
      </c>
      <c r="BD1789" s="76">
        <f t="shared" si="1010"/>
        <v>20.035208333333333</v>
      </c>
      <c r="BE1789" s="77">
        <f t="shared" si="1016"/>
        <v>-1.7672328607536897E-2</v>
      </c>
      <c r="BF1789" s="77">
        <f t="shared" si="1007"/>
        <v>-1.7573230458879656E-3</v>
      </c>
    </row>
    <row r="1790" spans="1:58" s="23" customFormat="1" ht="15.75" customHeight="1" x14ac:dyDescent="0.4">
      <c r="A1790" s="116">
        <v>43711</v>
      </c>
      <c r="B1790" s="112">
        <v>19.524999999999999</v>
      </c>
      <c r="C1790" s="112">
        <v>19.524999999999999</v>
      </c>
      <c r="D1790" s="112">
        <v>19.425000000000001</v>
      </c>
      <c r="E1790" s="112">
        <v>19.024999999999999</v>
      </c>
      <c r="F1790" s="112">
        <v>19.475000000000001</v>
      </c>
      <c r="G1790" s="112">
        <v>19.524999999999999</v>
      </c>
      <c r="H1790" s="113">
        <v>19.350000000000001</v>
      </c>
      <c r="I1790" s="90">
        <f t="shared" si="1029"/>
        <v>19.524999999999999</v>
      </c>
      <c r="J1790" s="90">
        <f t="shared" si="1030"/>
        <v>19.477631578947367</v>
      </c>
      <c r="K1790" s="114">
        <v>10</v>
      </c>
      <c r="L1790" s="115">
        <v>5.2631578947368418E-2</v>
      </c>
      <c r="M1790" s="90">
        <v>19.07</v>
      </c>
      <c r="N1790" s="90">
        <v>19.66</v>
      </c>
      <c r="O1790" s="90">
        <v>20.12</v>
      </c>
      <c r="P1790" s="90">
        <v>20.36</v>
      </c>
      <c r="Q1790" s="90">
        <v>20.28</v>
      </c>
      <c r="R1790" s="63">
        <f t="shared" si="1018"/>
        <v>1.75</v>
      </c>
      <c r="S1790" s="64">
        <f t="shared" si="1017"/>
        <v>3.5827186512118005E-2</v>
      </c>
      <c r="T1790" s="65">
        <f t="shared" si="1011"/>
        <v>0.96998982706002035</v>
      </c>
      <c r="U1790" s="65">
        <f t="shared" si="1011"/>
        <v>0.97713717693836977</v>
      </c>
      <c r="V1790" s="65">
        <f t="shared" si="1019"/>
        <v>0.96561886051080559</v>
      </c>
      <c r="W1790" s="65">
        <f t="shared" si="1020"/>
        <v>0.96942800788954631</v>
      </c>
      <c r="X1790" s="61">
        <f t="shared" si="1031"/>
        <v>0</v>
      </c>
      <c r="Y1790" s="66">
        <f t="shared" si="1021"/>
        <v>1.7082785808147326E-2</v>
      </c>
      <c r="Z1790" s="61">
        <f t="shared" si="1022"/>
        <v>-2.4260394905317034E-3</v>
      </c>
      <c r="AA1790" s="67">
        <f t="shared" si="1023"/>
        <v>19.524999999999999</v>
      </c>
      <c r="AB1790" s="68">
        <f t="shared" si="1024"/>
        <v>-6.8667344862666105E-3</v>
      </c>
      <c r="AC1790" s="69">
        <f t="shared" si="1025"/>
        <v>-6.8667344862666105E-3</v>
      </c>
      <c r="AD1790" s="70">
        <f>_xlfn.PERCENTILE.EXC(AC1790:$AC$5675,0.5)</f>
        <v>8.5968191194439783E-2</v>
      </c>
      <c r="AE1790" s="70">
        <f>_xlfn.PERCENTILE.EXC($AC1790:AC$5675,0.35)</f>
        <v>4.9248186560050096E-2</v>
      </c>
      <c r="AF1790" s="71">
        <f t="shared" si="1013"/>
        <v>3.8101085370355087E-2</v>
      </c>
      <c r="AG1790" s="70">
        <f t="shared" si="1014"/>
        <v>-0.2059624089820791</v>
      </c>
      <c r="AH1790" s="70">
        <f t="shared" si="1015"/>
        <v>-0.25751148881600772</v>
      </c>
      <c r="AI1790" s="61" t="str">
        <f t="shared" si="1003"/>
        <v>Safety</v>
      </c>
      <c r="AJ1790" s="68" t="str">
        <f t="shared" si="1004"/>
        <v>Safety</v>
      </c>
      <c r="AK1790" s="72" t="str">
        <f t="shared" si="1005"/>
        <v>00635U</v>
      </c>
      <c r="AL1790" s="73">
        <f t="shared" si="995"/>
        <v>0</v>
      </c>
      <c r="AM1790" s="72" t="str">
        <f t="shared" si="1008"/>
        <v>00635U</v>
      </c>
      <c r="AN1790" s="73">
        <f t="shared" si="996"/>
        <v>0</v>
      </c>
      <c r="AO1790" s="74" t="str">
        <f t="shared" si="1002"/>
        <v>00635U</v>
      </c>
      <c r="AP1790" s="20">
        <f t="shared" si="997"/>
        <v>0</v>
      </c>
      <c r="AQ1790" s="74" t="str">
        <f t="shared" si="1012"/>
        <v>00635U</v>
      </c>
      <c r="AR1790" s="20">
        <f t="shared" si="998"/>
        <v>0</v>
      </c>
      <c r="AS1790" s="74" t="str">
        <f t="shared" si="1006"/>
        <v>00635U</v>
      </c>
      <c r="AT1790" s="20">
        <f t="shared" si="999"/>
        <v>0</v>
      </c>
      <c r="AU1790" s="74" t="str">
        <f t="shared" si="1026"/>
        <v>00635U</v>
      </c>
      <c r="AV1790" s="20">
        <f t="shared" si="1000"/>
        <v>0</v>
      </c>
      <c r="AW1790" s="74" t="str">
        <f t="shared" si="1027"/>
        <v>00635U</v>
      </c>
      <c r="AX1790" s="20">
        <f t="shared" si="1028"/>
        <v>0</v>
      </c>
      <c r="AY1790" s="20">
        <f t="shared" si="1001"/>
        <v>1</v>
      </c>
      <c r="AZ1790" s="116">
        <v>43712</v>
      </c>
      <c r="BA1790" s="117">
        <v>19.7</v>
      </c>
      <c r="BB1790" s="90">
        <v>19.725000000000001</v>
      </c>
      <c r="BC1790" s="76">
        <f t="shared" si="1009"/>
        <v>20.027708333333333</v>
      </c>
      <c r="BD1790" s="76">
        <f t="shared" si="1010"/>
        <v>20.029375000000002</v>
      </c>
      <c r="BE1790" s="77">
        <f t="shared" si="1016"/>
        <v>-1.5114476818574179E-2</v>
      </c>
      <c r="BF1790" s="77">
        <f t="shared" si="1007"/>
        <v>-1.6444596998159072E-2</v>
      </c>
    </row>
    <row r="1791" spans="1:58" s="23" customFormat="1" ht="15.75" customHeight="1" x14ac:dyDescent="0.4">
      <c r="A1791" s="116">
        <v>43707</v>
      </c>
      <c r="B1791" s="112">
        <v>18.824999999999999</v>
      </c>
      <c r="C1791" s="112">
        <v>19.175000000000001</v>
      </c>
      <c r="D1791" s="112">
        <v>19.125</v>
      </c>
      <c r="E1791" s="112">
        <v>18.675000000000001</v>
      </c>
      <c r="F1791" s="112">
        <v>19.100000000000001</v>
      </c>
      <c r="G1791" s="112">
        <v>19.2</v>
      </c>
      <c r="H1791" s="113">
        <v>18.975000000000001</v>
      </c>
      <c r="I1791" s="90">
        <f t="shared" si="1029"/>
        <v>18.972368421052632</v>
      </c>
      <c r="J1791" s="90">
        <f t="shared" si="1030"/>
        <v>19.153947368421054</v>
      </c>
      <c r="K1791" s="114">
        <v>11</v>
      </c>
      <c r="L1791" s="115">
        <v>5.2631578947368418E-2</v>
      </c>
      <c r="M1791" s="90">
        <v>18.600000000000001</v>
      </c>
      <c r="N1791" s="90">
        <v>18.98</v>
      </c>
      <c r="O1791" s="90">
        <v>19.54</v>
      </c>
      <c r="P1791" s="90">
        <v>19.850000000000001</v>
      </c>
      <c r="Q1791" s="90">
        <v>19.86</v>
      </c>
      <c r="R1791" s="63">
        <f t="shared" si="1018"/>
        <v>1.8100000000000023</v>
      </c>
      <c r="S1791" s="64">
        <f t="shared" si="1017"/>
        <v>6.1521252796420664E-2</v>
      </c>
      <c r="T1791" s="65">
        <f t="shared" si="1011"/>
        <v>0.97997892518440466</v>
      </c>
      <c r="U1791" s="65">
        <f t="shared" si="1011"/>
        <v>0.97134083930399184</v>
      </c>
      <c r="V1791" s="65">
        <f t="shared" si="1019"/>
        <v>0.95617128463476064</v>
      </c>
      <c r="W1791" s="65">
        <f t="shared" si="1020"/>
        <v>0.95568982880161135</v>
      </c>
      <c r="X1791" s="61">
        <f t="shared" si="1031"/>
        <v>1.8592297476759705E-2</v>
      </c>
      <c r="Y1791" s="66">
        <f t="shared" si="1021"/>
        <v>1.6064257028112486E-2</v>
      </c>
      <c r="Z1791" s="61">
        <f t="shared" si="1022"/>
        <v>9.5707053193703224E-3</v>
      </c>
      <c r="AA1791" s="67">
        <f t="shared" si="1023"/>
        <v>18.972368421052632</v>
      </c>
      <c r="AB1791" s="68">
        <f t="shared" si="1024"/>
        <v>-8.1664910432034318E-3</v>
      </c>
      <c r="AC1791" s="69">
        <f t="shared" si="1025"/>
        <v>-4.0208529754310913E-4</v>
      </c>
      <c r="AD1791" s="70">
        <f>_xlfn.PERCENTILE.EXC(AC1791:$AC$5675,0.5)</f>
        <v>8.6058519793459562E-2</v>
      </c>
      <c r="AE1791" s="70">
        <f>_xlfn.PERCENTILE.EXC($AC1791:AC$5675,0.35)</f>
        <v>4.9269773245467573E-2</v>
      </c>
      <c r="AF1791" s="71">
        <f t="shared" si="1013"/>
        <v>3.8101085370355087E-2</v>
      </c>
      <c r="AG1791" s="70">
        <f t="shared" si="1014"/>
        <v>-0.2059624089820791</v>
      </c>
      <c r="AH1791" s="70">
        <f t="shared" si="1015"/>
        <v>-0.25751148881600772</v>
      </c>
      <c r="AI1791" s="61" t="str">
        <f t="shared" si="1003"/>
        <v>Safety</v>
      </c>
      <c r="AJ1791" s="68" t="str">
        <f t="shared" si="1004"/>
        <v>Safety</v>
      </c>
      <c r="AK1791" s="72" t="str">
        <f t="shared" si="1005"/>
        <v>00635U</v>
      </c>
      <c r="AL1791" s="73">
        <f t="shared" si="995"/>
        <v>0</v>
      </c>
      <c r="AM1791" s="72" t="str">
        <f t="shared" si="1008"/>
        <v>00635U</v>
      </c>
      <c r="AN1791" s="73">
        <f t="shared" si="996"/>
        <v>0</v>
      </c>
      <c r="AO1791" s="74" t="str">
        <f t="shared" si="1002"/>
        <v>00635U</v>
      </c>
      <c r="AP1791" s="20">
        <f t="shared" si="997"/>
        <v>0</v>
      </c>
      <c r="AQ1791" s="74" t="str">
        <f t="shared" si="1012"/>
        <v>00635U</v>
      </c>
      <c r="AR1791" s="20">
        <f t="shared" si="998"/>
        <v>0</v>
      </c>
      <c r="AS1791" s="74" t="str">
        <f t="shared" si="1006"/>
        <v>00635U</v>
      </c>
      <c r="AT1791" s="20">
        <f t="shared" si="999"/>
        <v>0</v>
      </c>
      <c r="AU1791" s="74" t="str">
        <f t="shared" si="1026"/>
        <v>00635U</v>
      </c>
      <c r="AV1791" s="20">
        <f t="shared" si="1000"/>
        <v>0</v>
      </c>
      <c r="AW1791" s="74" t="str">
        <f t="shared" si="1027"/>
        <v>00635U</v>
      </c>
      <c r="AX1791" s="20">
        <f t="shared" si="1028"/>
        <v>0</v>
      </c>
      <c r="AY1791" s="20">
        <f t="shared" si="1001"/>
        <v>1</v>
      </c>
      <c r="AZ1791" s="116">
        <v>43711</v>
      </c>
      <c r="BA1791" s="117">
        <v>19.61</v>
      </c>
      <c r="BB1791" s="90">
        <v>19.762499999999999</v>
      </c>
      <c r="BC1791" s="76">
        <f t="shared" si="1009"/>
        <v>20.024375000000003</v>
      </c>
      <c r="BD1791" s="76">
        <f t="shared" si="1010"/>
        <v>20.025791666666667</v>
      </c>
      <c r="BE1791" s="77">
        <f t="shared" si="1016"/>
        <v>-1.3077811417335291E-2</v>
      </c>
      <c r="BF1791" s="77">
        <f t="shared" si="1007"/>
        <v>-2.0762807962232066E-2</v>
      </c>
    </row>
    <row r="1792" spans="1:58" s="23" customFormat="1" ht="15.75" customHeight="1" x14ac:dyDescent="0.4">
      <c r="A1792" s="116">
        <v>43706</v>
      </c>
      <c r="B1792" s="112">
        <v>18.475000000000001</v>
      </c>
      <c r="C1792" s="112">
        <v>19.024999999999999</v>
      </c>
      <c r="D1792" s="112">
        <v>18.925000000000001</v>
      </c>
      <c r="E1792" s="112">
        <v>18.524999999999999</v>
      </c>
      <c r="F1792" s="112">
        <v>18.925000000000001</v>
      </c>
      <c r="G1792" s="112">
        <v>19.024999999999999</v>
      </c>
      <c r="H1792" s="113">
        <v>18.875</v>
      </c>
      <c r="I1792" s="90">
        <f t="shared" si="1029"/>
        <v>18.67763157894737</v>
      </c>
      <c r="J1792" s="90">
        <f t="shared" si="1030"/>
        <v>18.98815789473684</v>
      </c>
      <c r="K1792" s="114">
        <v>12</v>
      </c>
      <c r="L1792" s="115">
        <v>5.2631578947368418E-2</v>
      </c>
      <c r="M1792" s="90">
        <v>16.850000000000001</v>
      </c>
      <c r="N1792" s="90">
        <v>17.88</v>
      </c>
      <c r="O1792" s="90">
        <v>19.03</v>
      </c>
      <c r="P1792" s="90">
        <v>19.45</v>
      </c>
      <c r="Q1792" s="90">
        <v>19.559999999999999</v>
      </c>
      <c r="R1792" s="63">
        <f t="shared" si="1018"/>
        <v>3.75</v>
      </c>
      <c r="S1792" s="64">
        <f t="shared" si="1017"/>
        <v>-7.5968992248062139E-2</v>
      </c>
      <c r="T1792" s="65">
        <f t="shared" si="1011"/>
        <v>0.94239373601789722</v>
      </c>
      <c r="U1792" s="65">
        <f t="shared" si="1011"/>
        <v>0.93956910141881234</v>
      </c>
      <c r="V1792" s="65">
        <f t="shared" si="1019"/>
        <v>0.91928020565552693</v>
      </c>
      <c r="W1792" s="65">
        <f t="shared" si="1020"/>
        <v>0.91411042944785281</v>
      </c>
      <c r="X1792" s="61">
        <f t="shared" si="1031"/>
        <v>2.9769959404600657E-2</v>
      </c>
      <c r="Y1792" s="66">
        <f t="shared" si="1021"/>
        <v>1.8893387314440024E-2</v>
      </c>
      <c r="Z1792" s="61">
        <f t="shared" si="1022"/>
        <v>1.6625572384642306E-2</v>
      </c>
      <c r="AA1792" s="67">
        <f t="shared" si="1023"/>
        <v>18.67763157894737</v>
      </c>
      <c r="AB1792" s="68">
        <f t="shared" si="1024"/>
        <v>3.3277404921700358E-2</v>
      </c>
      <c r="AC1792" s="69">
        <f t="shared" si="1025"/>
        <v>4.4610267278935738E-2</v>
      </c>
      <c r="AD1792" s="70">
        <f>_xlfn.PERCENTILE.EXC(AC1792:$AC$5675,0.5)</f>
        <v>8.6075617512623756E-2</v>
      </c>
      <c r="AE1792" s="70">
        <f>_xlfn.PERCENTILE.EXC($AC1792:AC$5675,0.35)</f>
        <v>4.9278671997614917E-2</v>
      </c>
      <c r="AF1792" s="71">
        <f t="shared" si="1013"/>
        <v>3.8101085370355087E-2</v>
      </c>
      <c r="AG1792" s="70">
        <f t="shared" si="1014"/>
        <v>-0.2059624089820791</v>
      </c>
      <c r="AH1792" s="70">
        <f t="shared" si="1015"/>
        <v>-0.25751148881600772</v>
      </c>
      <c r="AI1792" s="61" t="str">
        <f t="shared" si="1003"/>
        <v>Safety</v>
      </c>
      <c r="AJ1792" s="68" t="str">
        <f t="shared" si="1004"/>
        <v>Short VOL</v>
      </c>
      <c r="AK1792" s="72" t="str">
        <f t="shared" si="1005"/>
        <v>00631L</v>
      </c>
      <c r="AL1792" s="73">
        <f t="shared" si="995"/>
        <v>1</v>
      </c>
      <c r="AM1792" s="72" t="str">
        <f t="shared" si="1008"/>
        <v>00635U</v>
      </c>
      <c r="AN1792" s="73">
        <f t="shared" si="996"/>
        <v>0</v>
      </c>
      <c r="AO1792" s="74" t="str">
        <f t="shared" si="1002"/>
        <v>00631L</v>
      </c>
      <c r="AP1792" s="20">
        <f t="shared" si="997"/>
        <v>1</v>
      </c>
      <c r="AQ1792" s="74" t="str">
        <f t="shared" si="1012"/>
        <v>00635U</v>
      </c>
      <c r="AR1792" s="20">
        <f t="shared" si="998"/>
        <v>0</v>
      </c>
      <c r="AS1792" s="74" t="str">
        <f t="shared" si="1006"/>
        <v>00635U</v>
      </c>
      <c r="AT1792" s="20">
        <f t="shared" si="999"/>
        <v>0</v>
      </c>
      <c r="AU1792" s="74" t="str">
        <f t="shared" si="1026"/>
        <v>00631L</v>
      </c>
      <c r="AV1792" s="20">
        <f t="shared" si="1000"/>
        <v>1</v>
      </c>
      <c r="AW1792" s="74" t="str">
        <f t="shared" si="1027"/>
        <v>00635U</v>
      </c>
      <c r="AX1792" s="20">
        <f t="shared" si="1028"/>
        <v>0</v>
      </c>
      <c r="AY1792" s="20">
        <f t="shared" si="1001"/>
        <v>0</v>
      </c>
      <c r="AZ1792" s="116">
        <v>43707</v>
      </c>
      <c r="BA1792" s="117">
        <v>19.75</v>
      </c>
      <c r="BB1792" s="90">
        <v>19.925000000000001</v>
      </c>
      <c r="BC1792" s="76">
        <f t="shared" si="1009"/>
        <v>20.018333333333334</v>
      </c>
      <c r="BD1792" s="76">
        <f t="shared" si="1010"/>
        <v>20.024166666666666</v>
      </c>
      <c r="BE1792" s="77">
        <f t="shared" si="1016"/>
        <v>-4.6623928065939743E-3</v>
      </c>
      <c r="BF1792" s="77">
        <f t="shared" si="1007"/>
        <v>-1.3691789088185077E-2</v>
      </c>
    </row>
    <row r="1793" spans="1:58" s="23" customFormat="1" ht="15.75" customHeight="1" x14ac:dyDescent="0.4">
      <c r="A1793" s="116">
        <v>43705</v>
      </c>
      <c r="B1793" s="112">
        <v>19.375</v>
      </c>
      <c r="C1793" s="112">
        <v>19.625</v>
      </c>
      <c r="D1793" s="112">
        <v>19.324999999999999</v>
      </c>
      <c r="E1793" s="112">
        <v>18.925000000000001</v>
      </c>
      <c r="F1793" s="112">
        <v>19.324999999999999</v>
      </c>
      <c r="G1793" s="112">
        <v>19.375</v>
      </c>
      <c r="H1793" s="113">
        <v>19.175000000000001</v>
      </c>
      <c r="I1793" s="90">
        <f t="shared" si="1029"/>
        <v>19.453947368421051</v>
      </c>
      <c r="J1793" s="90">
        <f t="shared" si="1030"/>
        <v>19.530263157894737</v>
      </c>
      <c r="K1793" s="114">
        <v>13</v>
      </c>
      <c r="L1793" s="115">
        <v>5.2631578947368418E-2</v>
      </c>
      <c r="M1793" s="90">
        <v>19.16</v>
      </c>
      <c r="N1793" s="90">
        <v>19.350000000000001</v>
      </c>
      <c r="O1793" s="90">
        <v>20.05</v>
      </c>
      <c r="P1793" s="90">
        <v>20.16</v>
      </c>
      <c r="Q1793" s="90">
        <v>20.059999999999999</v>
      </c>
      <c r="R1793" s="63">
        <f t="shared" si="1018"/>
        <v>1.6999999999999957</v>
      </c>
      <c r="S1793" s="64">
        <f t="shared" si="1017"/>
        <v>-4.7267355982274613E-2</v>
      </c>
      <c r="T1793" s="65">
        <f t="shared" si="1011"/>
        <v>0.99018087855297154</v>
      </c>
      <c r="U1793" s="65">
        <f t="shared" si="1011"/>
        <v>0.96508728179551129</v>
      </c>
      <c r="V1793" s="65">
        <f t="shared" si="1019"/>
        <v>0.9598214285714286</v>
      </c>
      <c r="W1793" s="65">
        <f t="shared" si="1020"/>
        <v>0.96460618145563326</v>
      </c>
      <c r="X1793" s="61">
        <f t="shared" si="1031"/>
        <v>1.2903225806451613E-2</v>
      </c>
      <c r="Y1793" s="66">
        <f t="shared" si="1021"/>
        <v>1.3210039630118889E-2</v>
      </c>
      <c r="Z1793" s="61">
        <f t="shared" si="1022"/>
        <v>3.922894825837072E-3</v>
      </c>
      <c r="AA1793" s="67">
        <f t="shared" si="1023"/>
        <v>19.453947368421055</v>
      </c>
      <c r="AB1793" s="68">
        <f t="shared" si="1024"/>
        <v>1.2919896640826139E-3</v>
      </c>
      <c r="AC1793" s="69">
        <f t="shared" si="1025"/>
        <v>5.3719570243438474E-3</v>
      </c>
      <c r="AD1793" s="70">
        <f>_xlfn.PERCENTILE.EXC(AC1793:$AC$5675,0.5)</f>
        <v>8.609271523178795E-2</v>
      </c>
      <c r="AE1793" s="70">
        <f>_xlfn.PERCENTILE.EXC($AC1793:AC$5675,0.35)</f>
        <v>4.929386708736417E-2</v>
      </c>
      <c r="AF1793" s="71">
        <f t="shared" si="1013"/>
        <v>3.7514392418474721E-2</v>
      </c>
      <c r="AG1793" s="70">
        <f t="shared" si="1014"/>
        <v>-0.2059624089820791</v>
      </c>
      <c r="AH1793" s="70">
        <f t="shared" si="1015"/>
        <v>-0.25751148881600772</v>
      </c>
      <c r="AI1793" s="61" t="str">
        <f t="shared" si="1003"/>
        <v>Safety</v>
      </c>
      <c r="AJ1793" s="68" t="str">
        <f t="shared" si="1004"/>
        <v>Safety</v>
      </c>
      <c r="AK1793" s="72" t="str">
        <f t="shared" si="1005"/>
        <v>00635U</v>
      </c>
      <c r="AL1793" s="73">
        <f t="shared" si="995"/>
        <v>0</v>
      </c>
      <c r="AM1793" s="72" t="str">
        <f t="shared" si="1008"/>
        <v>00635U</v>
      </c>
      <c r="AN1793" s="73">
        <f t="shared" si="996"/>
        <v>0</v>
      </c>
      <c r="AO1793" s="74" t="str">
        <f t="shared" si="1002"/>
        <v>00635U</v>
      </c>
      <c r="AP1793" s="20">
        <f t="shared" si="997"/>
        <v>0</v>
      </c>
      <c r="AQ1793" s="74" t="str">
        <f t="shared" si="1012"/>
        <v>00635U</v>
      </c>
      <c r="AR1793" s="20">
        <f t="shared" si="998"/>
        <v>0</v>
      </c>
      <c r="AS1793" s="74" t="str">
        <f t="shared" si="1006"/>
        <v>00635U</v>
      </c>
      <c r="AT1793" s="20">
        <f t="shared" si="999"/>
        <v>0</v>
      </c>
      <c r="AU1793" s="74" t="str">
        <f t="shared" si="1026"/>
        <v>00635U</v>
      </c>
      <c r="AV1793" s="20">
        <f t="shared" si="1000"/>
        <v>0</v>
      </c>
      <c r="AW1793" s="74" t="str">
        <f t="shared" si="1027"/>
        <v>00635U</v>
      </c>
      <c r="AX1793" s="20">
        <f t="shared" si="1028"/>
        <v>0</v>
      </c>
      <c r="AY1793" s="20">
        <f t="shared" si="1001"/>
        <v>1</v>
      </c>
      <c r="AZ1793" s="116">
        <v>43706</v>
      </c>
      <c r="BA1793" s="117">
        <v>19.850000000000001</v>
      </c>
      <c r="BB1793" s="90">
        <v>19.850000000000001</v>
      </c>
      <c r="BC1793" s="76">
        <f t="shared" si="1009"/>
        <v>20.007291666666671</v>
      </c>
      <c r="BD1793" s="76">
        <f t="shared" si="1010"/>
        <v>20.017083333333336</v>
      </c>
      <c r="BE1793" s="77">
        <f t="shared" si="1016"/>
        <v>-7.8617170823138682E-3</v>
      </c>
      <c r="BF1793" s="77">
        <f t="shared" si="1007"/>
        <v>-8.3470369059761851E-3</v>
      </c>
    </row>
    <row r="1794" spans="1:58" s="23" customFormat="1" ht="15.75" customHeight="1" x14ac:dyDescent="0.4">
      <c r="A1794" s="116">
        <v>43704</v>
      </c>
      <c r="B1794" s="112">
        <v>20.125</v>
      </c>
      <c r="C1794" s="112">
        <v>20.074999999999999</v>
      </c>
      <c r="D1794" s="112">
        <v>19.675000000000001</v>
      </c>
      <c r="E1794" s="112">
        <v>19.225000000000001</v>
      </c>
      <c r="F1794" s="112">
        <v>19.574999999999999</v>
      </c>
      <c r="G1794" s="112">
        <v>19.625</v>
      </c>
      <c r="H1794" s="113">
        <v>19.425000000000001</v>
      </c>
      <c r="I1794" s="90">
        <f t="shared" si="1029"/>
        <v>20.111842105263158</v>
      </c>
      <c r="J1794" s="90">
        <f t="shared" si="1030"/>
        <v>19.969736842105263</v>
      </c>
      <c r="K1794" s="114">
        <v>14</v>
      </c>
      <c r="L1794" s="115">
        <v>5.2631578947368418E-2</v>
      </c>
      <c r="M1794" s="90">
        <v>20.81</v>
      </c>
      <c r="N1794" s="90">
        <v>20.309999999999999</v>
      </c>
      <c r="O1794" s="90">
        <v>20.64</v>
      </c>
      <c r="P1794" s="90">
        <v>20.56</v>
      </c>
      <c r="Q1794" s="90">
        <v>20.29</v>
      </c>
      <c r="R1794" s="63">
        <f t="shared" si="1018"/>
        <v>8.00000000000054E-2</v>
      </c>
      <c r="S1794" s="64">
        <f t="shared" si="1017"/>
        <v>5.1242236024844637E-2</v>
      </c>
      <c r="T1794" s="65">
        <f t="shared" si="1011"/>
        <v>1.0246184145741015</v>
      </c>
      <c r="U1794" s="65">
        <f t="shared" si="1011"/>
        <v>0.9840116279069766</v>
      </c>
      <c r="V1794" s="65">
        <f t="shared" si="1019"/>
        <v>0.98784046692607008</v>
      </c>
      <c r="W1794" s="65">
        <f t="shared" si="1020"/>
        <v>1.0009857072449482</v>
      </c>
      <c r="X1794" s="61">
        <f t="shared" si="1031"/>
        <v>-2.4844720496894762E-3</v>
      </c>
      <c r="Y1794" s="66">
        <f t="shared" si="1021"/>
        <v>1.0403120936280846E-2</v>
      </c>
      <c r="Z1794" s="61">
        <f t="shared" si="1022"/>
        <v>-7.0657507360156902E-3</v>
      </c>
      <c r="AA1794" s="67">
        <f t="shared" si="1023"/>
        <v>20.111842105263158</v>
      </c>
      <c r="AB1794" s="68">
        <f t="shared" si="1024"/>
        <v>-9.1088133924174652E-3</v>
      </c>
      <c r="AC1794" s="69">
        <f t="shared" si="1025"/>
        <v>-9.7566664075254168E-3</v>
      </c>
      <c r="AD1794" s="70">
        <f>_xlfn.PERCENTILE.EXC(AC1794:$AC$5675,0.5)</f>
        <v>8.6099811977971646E-2</v>
      </c>
      <c r="AE1794" s="70">
        <f>_xlfn.PERCENTILE.EXC($AC1794:AC$5675,0.35)</f>
        <v>4.9320654026918265E-2</v>
      </c>
      <c r="AF1794" s="71">
        <f t="shared" si="1013"/>
        <v>3.7514392418474721E-2</v>
      </c>
      <c r="AG1794" s="70">
        <f t="shared" si="1014"/>
        <v>-0.2059624089820791</v>
      </c>
      <c r="AH1794" s="70">
        <f t="shared" si="1015"/>
        <v>-0.25751148881600772</v>
      </c>
      <c r="AI1794" s="61" t="str">
        <f t="shared" si="1003"/>
        <v>Safety</v>
      </c>
      <c r="AJ1794" s="68" t="str">
        <f t="shared" si="1004"/>
        <v>Safety</v>
      </c>
      <c r="AK1794" s="72" t="str">
        <f t="shared" si="1005"/>
        <v>00635U</v>
      </c>
      <c r="AL1794" s="73">
        <f t="shared" si="995"/>
        <v>0</v>
      </c>
      <c r="AM1794" s="72" t="str">
        <f t="shared" si="1008"/>
        <v>00635U</v>
      </c>
      <c r="AN1794" s="73">
        <f t="shared" si="996"/>
        <v>0</v>
      </c>
      <c r="AO1794" s="74" t="str">
        <f t="shared" si="1002"/>
        <v>00635U</v>
      </c>
      <c r="AP1794" s="20">
        <f t="shared" si="997"/>
        <v>0</v>
      </c>
      <c r="AQ1794" s="74" t="str">
        <f t="shared" si="1012"/>
        <v>00635U</v>
      </c>
      <c r="AR1794" s="20">
        <f t="shared" si="998"/>
        <v>0</v>
      </c>
      <c r="AS1794" s="74" t="str">
        <f t="shared" si="1006"/>
        <v>00635U</v>
      </c>
      <c r="AT1794" s="20">
        <f t="shared" si="999"/>
        <v>0</v>
      </c>
      <c r="AU1794" s="74" t="str">
        <f t="shared" si="1026"/>
        <v>00635U</v>
      </c>
      <c r="AV1794" s="20">
        <f t="shared" si="1000"/>
        <v>0</v>
      </c>
      <c r="AW1794" s="74" t="str">
        <f t="shared" si="1027"/>
        <v>00635U</v>
      </c>
      <c r="AX1794" s="20">
        <f t="shared" si="1028"/>
        <v>0</v>
      </c>
      <c r="AY1794" s="20">
        <f t="shared" si="1001"/>
        <v>1</v>
      </c>
      <c r="AZ1794" s="116">
        <v>43705</v>
      </c>
      <c r="BA1794" s="117">
        <v>19.850000000000001</v>
      </c>
      <c r="BB1794" s="90">
        <v>19.762499999999999</v>
      </c>
      <c r="BC1794" s="76">
        <f t="shared" si="1009"/>
        <v>19.997708333333335</v>
      </c>
      <c r="BD1794" s="76">
        <f t="shared" si="1010"/>
        <v>20.007291666666671</v>
      </c>
      <c r="BE1794" s="77">
        <f t="shared" si="1016"/>
        <v>-1.1761764368834067E-2</v>
      </c>
      <c r="BF1794" s="77">
        <f t="shared" si="1007"/>
        <v>-7.8617170823138682E-3</v>
      </c>
    </row>
    <row r="1795" spans="1:58" s="23" customFormat="1" ht="15.75" customHeight="1" x14ac:dyDescent="0.4">
      <c r="A1795" s="116">
        <v>43703</v>
      </c>
      <c r="B1795" s="112">
        <v>19.425000000000001</v>
      </c>
      <c r="C1795" s="112">
        <v>19.425000000000001</v>
      </c>
      <c r="D1795" s="112">
        <v>19.074999999999999</v>
      </c>
      <c r="E1795" s="112">
        <v>18.725000000000001</v>
      </c>
      <c r="F1795" s="112">
        <v>19.175000000000001</v>
      </c>
      <c r="G1795" s="112">
        <v>19.225000000000001</v>
      </c>
      <c r="H1795" s="113">
        <v>19.125</v>
      </c>
      <c r="I1795" s="90">
        <f t="shared" si="1029"/>
        <v>19.425000000000001</v>
      </c>
      <c r="J1795" s="90">
        <f t="shared" si="1030"/>
        <v>19.351315789473684</v>
      </c>
      <c r="K1795" s="114">
        <v>15</v>
      </c>
      <c r="L1795" s="115">
        <v>5.2631578947368418E-2</v>
      </c>
      <c r="M1795" s="90">
        <v>19.82</v>
      </c>
      <c r="N1795" s="90">
        <v>19.32</v>
      </c>
      <c r="O1795" s="90">
        <v>19.82</v>
      </c>
      <c r="P1795" s="90">
        <v>19.88</v>
      </c>
      <c r="Q1795" s="90">
        <v>19.82</v>
      </c>
      <c r="R1795" s="63">
        <f t="shared" si="1018"/>
        <v>0.56000000000000227</v>
      </c>
      <c r="S1795" s="64">
        <f t="shared" si="1017"/>
        <v>-2.7679919476597922E-2</v>
      </c>
      <c r="T1795" s="65">
        <f t="shared" si="1011"/>
        <v>1.025879917184265</v>
      </c>
      <c r="U1795" s="65">
        <f t="shared" si="1011"/>
        <v>0.97477295660948537</v>
      </c>
      <c r="V1795" s="65">
        <f t="shared" si="1019"/>
        <v>0.971830985915493</v>
      </c>
      <c r="W1795" s="65">
        <f t="shared" si="1020"/>
        <v>0.97477295660948537</v>
      </c>
      <c r="X1795" s="61">
        <f t="shared" si="1031"/>
        <v>0</v>
      </c>
      <c r="Y1795" s="66">
        <f t="shared" si="1021"/>
        <v>2.1361815754339042E-2</v>
      </c>
      <c r="Z1795" s="61">
        <f t="shared" si="1022"/>
        <v>-3.7932669511617227E-3</v>
      </c>
      <c r="AA1795" s="67">
        <f t="shared" si="1023"/>
        <v>19.425000000000001</v>
      </c>
      <c r="AB1795" s="68">
        <f t="shared" si="1024"/>
        <v>5.4347826086956746E-3</v>
      </c>
      <c r="AC1795" s="69">
        <f t="shared" si="1025"/>
        <v>5.4347826086956746E-3</v>
      </c>
      <c r="AD1795" s="70">
        <f>_xlfn.PERCENTILE.EXC(AC1795:$AC$5675,0.5)</f>
        <v>8.6106908724155343E-2</v>
      </c>
      <c r="AE1795" s="70">
        <f>_xlfn.PERCENTILE.EXC($AC1795:AC$5675,0.35)</f>
        <v>4.9439320632116174E-2</v>
      </c>
      <c r="AF1795" s="71">
        <f t="shared" si="1013"/>
        <v>3.7514392418474721E-2</v>
      </c>
      <c r="AG1795" s="70">
        <f t="shared" si="1014"/>
        <v>-0.2059624089820791</v>
      </c>
      <c r="AH1795" s="70">
        <f t="shared" si="1015"/>
        <v>-0.25751148881600772</v>
      </c>
      <c r="AI1795" s="61" t="str">
        <f t="shared" si="1003"/>
        <v>Safety</v>
      </c>
      <c r="AJ1795" s="68" t="str">
        <f t="shared" si="1004"/>
        <v>Safety</v>
      </c>
      <c r="AK1795" s="72" t="str">
        <f t="shared" si="1005"/>
        <v>00635U</v>
      </c>
      <c r="AL1795" s="73">
        <f t="shared" ref="AL1795:AL1858" si="1032">IF(AK1795="00631L",1,0)</f>
        <v>0</v>
      </c>
      <c r="AM1795" s="72" t="str">
        <f t="shared" si="1008"/>
        <v>00635U</v>
      </c>
      <c r="AN1795" s="73">
        <f t="shared" ref="AN1795:AN1858" si="1033">IF(AM1795="00631L",1,0)</f>
        <v>0</v>
      </c>
      <c r="AO1795" s="74" t="str">
        <f t="shared" si="1002"/>
        <v>00635U</v>
      </c>
      <c r="AP1795" s="20">
        <f t="shared" ref="AP1795:AP1858" si="1034">IF(AO1795="00631L",1,0)</f>
        <v>0</v>
      </c>
      <c r="AQ1795" s="74" t="str">
        <f t="shared" si="1012"/>
        <v>00635U</v>
      </c>
      <c r="AR1795" s="20">
        <f t="shared" ref="AR1795:AR1858" si="1035">IF(AQ1795="00631L",1,0)</f>
        <v>0</v>
      </c>
      <c r="AS1795" s="74" t="str">
        <f t="shared" si="1006"/>
        <v>00635U</v>
      </c>
      <c r="AT1795" s="20">
        <f t="shared" ref="AT1795:AT1858" si="1036">IF(AS1795="00631L",1,0)</f>
        <v>0</v>
      </c>
      <c r="AU1795" s="74" t="str">
        <f t="shared" si="1026"/>
        <v>00635U</v>
      </c>
      <c r="AV1795" s="20">
        <f t="shared" ref="AV1795:AV1858" si="1037">IF(AU1795="00631L",1,0)</f>
        <v>0</v>
      </c>
      <c r="AW1795" s="74" t="str">
        <f t="shared" si="1027"/>
        <v>00635U</v>
      </c>
      <c r="AX1795" s="20">
        <f t="shared" si="1028"/>
        <v>0</v>
      </c>
      <c r="AY1795" s="20">
        <f t="shared" ref="AY1795:AY1858" si="1038">IF(AP1795=1,0,1)</f>
        <v>1</v>
      </c>
      <c r="AZ1795" s="116">
        <v>43704</v>
      </c>
      <c r="BA1795" s="117">
        <v>19.8</v>
      </c>
      <c r="BB1795" s="90">
        <v>19.425000000000001</v>
      </c>
      <c r="BC1795" s="76">
        <f t="shared" si="1009"/>
        <v>19.990208333333339</v>
      </c>
      <c r="BD1795" s="76">
        <f t="shared" si="1010"/>
        <v>19.998333333333338</v>
      </c>
      <c r="BE1795" s="77">
        <f t="shared" si="1016"/>
        <v>-2.8274259272769185E-2</v>
      </c>
      <c r="BF1795" s="77">
        <f t="shared" si="1007"/>
        <v>-9.9174931244272509E-3</v>
      </c>
    </row>
    <row r="1796" spans="1:58" s="23" customFormat="1" ht="15.75" customHeight="1" x14ac:dyDescent="0.4">
      <c r="A1796" s="116">
        <v>43700</v>
      </c>
      <c r="B1796" s="112">
        <v>19.675000000000001</v>
      </c>
      <c r="C1796" s="112">
        <v>19.475000000000001</v>
      </c>
      <c r="D1796" s="112">
        <v>19.274999999999999</v>
      </c>
      <c r="E1796" s="112">
        <v>18.875</v>
      </c>
      <c r="F1796" s="112">
        <v>19.324999999999999</v>
      </c>
      <c r="G1796" s="112">
        <v>19.350000000000001</v>
      </c>
      <c r="H1796" s="113">
        <v>19.225000000000001</v>
      </c>
      <c r="I1796" s="90">
        <f t="shared" si="1029"/>
        <v>19.643421052631581</v>
      </c>
      <c r="J1796" s="90">
        <f t="shared" si="1030"/>
        <v>19.443421052631582</v>
      </c>
      <c r="K1796" s="114">
        <v>16</v>
      </c>
      <c r="L1796" s="115">
        <v>5.2631578947368418E-2</v>
      </c>
      <c r="M1796" s="90">
        <v>21.55</v>
      </c>
      <c r="N1796" s="90">
        <v>19.87</v>
      </c>
      <c r="O1796" s="90">
        <v>20.36</v>
      </c>
      <c r="P1796" s="90">
        <v>20.22</v>
      </c>
      <c r="Q1796" s="90">
        <v>20.11</v>
      </c>
      <c r="R1796" s="63">
        <f t="shared" si="1018"/>
        <v>-0.84000000000000341</v>
      </c>
      <c r="S1796" s="64">
        <f t="shared" si="1017"/>
        <v>0.19124700239808162</v>
      </c>
      <c r="T1796" s="65">
        <f t="shared" si="1011"/>
        <v>1.0845495722194263</v>
      </c>
      <c r="U1796" s="65">
        <f t="shared" si="1011"/>
        <v>0.97593320235756398</v>
      </c>
      <c r="V1796" s="65">
        <f t="shared" si="1019"/>
        <v>0.98269040553907028</v>
      </c>
      <c r="W1796" s="65">
        <f t="shared" si="1020"/>
        <v>0.98806563898557942</v>
      </c>
      <c r="X1796" s="61">
        <f t="shared" si="1031"/>
        <v>-1.0165184243964386E-2</v>
      </c>
      <c r="Y1796" s="66">
        <f t="shared" si="1021"/>
        <v>1.8543046357615969E-2</v>
      </c>
      <c r="Z1796" s="61">
        <f t="shared" si="1022"/>
        <v>-1.0181525889208886E-2</v>
      </c>
      <c r="AA1796" s="67">
        <f t="shared" si="1023"/>
        <v>19.643421052631581</v>
      </c>
      <c r="AB1796" s="68">
        <f t="shared" si="1024"/>
        <v>-9.8137896326119922E-3</v>
      </c>
      <c r="AC1796" s="69">
        <f t="shared" si="1025"/>
        <v>-1.1403067305909415E-2</v>
      </c>
      <c r="AD1796" s="70">
        <f>_xlfn.PERCENTILE.EXC(AC1796:$AC$5675,0.5)</f>
        <v>8.6115317040527661E-2</v>
      </c>
      <c r="AE1796" s="70">
        <f>_xlfn.PERCENTILE.EXC($AC1796:AC$5675,0.35)</f>
        <v>4.9522601516373881E-2</v>
      </c>
      <c r="AF1796" s="71">
        <f t="shared" si="1013"/>
        <v>3.7514392418474721E-2</v>
      </c>
      <c r="AG1796" s="70">
        <f t="shared" si="1014"/>
        <v>-0.2059624089820791</v>
      </c>
      <c r="AH1796" s="70">
        <f t="shared" si="1015"/>
        <v>-0.25751148881600772</v>
      </c>
      <c r="AI1796" s="61" t="str">
        <f t="shared" si="1003"/>
        <v>Safety</v>
      </c>
      <c r="AJ1796" s="68" t="str">
        <f t="shared" si="1004"/>
        <v>Safety</v>
      </c>
      <c r="AK1796" s="72" t="str">
        <f t="shared" si="1005"/>
        <v>00635U</v>
      </c>
      <c r="AL1796" s="73">
        <f t="shared" si="1032"/>
        <v>0</v>
      </c>
      <c r="AM1796" s="72" t="str">
        <f t="shared" si="1008"/>
        <v>00635U</v>
      </c>
      <c r="AN1796" s="73">
        <f t="shared" si="1033"/>
        <v>0</v>
      </c>
      <c r="AO1796" s="74" t="str">
        <f t="shared" ref="AO1796:AO1859" si="1039">IF(AC1796&gt;AF1796,"00631L",IF(AC1796&lt;AH1796,"00631L",IF(AC1796&lt;AG1796,AO1797,"00635U")))</f>
        <v>00635U</v>
      </c>
      <c r="AP1796" s="20">
        <f t="shared" si="1034"/>
        <v>0</v>
      </c>
      <c r="AQ1796" s="74" t="str">
        <f t="shared" si="1012"/>
        <v>00635U</v>
      </c>
      <c r="AR1796" s="20">
        <f t="shared" si="1035"/>
        <v>0</v>
      </c>
      <c r="AS1796" s="74" t="str">
        <f t="shared" si="1006"/>
        <v>00635U</v>
      </c>
      <c r="AT1796" s="20">
        <f t="shared" si="1036"/>
        <v>0</v>
      </c>
      <c r="AU1796" s="74" t="str">
        <f t="shared" si="1026"/>
        <v>00635U</v>
      </c>
      <c r="AV1796" s="20">
        <f t="shared" si="1037"/>
        <v>0</v>
      </c>
      <c r="AW1796" s="74" t="str">
        <f t="shared" si="1027"/>
        <v>00635U</v>
      </c>
      <c r="AX1796" s="20">
        <f t="shared" si="1028"/>
        <v>0</v>
      </c>
      <c r="AY1796" s="20">
        <f t="shared" si="1038"/>
        <v>1</v>
      </c>
      <c r="AZ1796" s="116">
        <v>43703</v>
      </c>
      <c r="BA1796" s="117">
        <v>19.66</v>
      </c>
      <c r="BB1796" s="90">
        <v>19.574999999999999</v>
      </c>
      <c r="BC1796" s="76">
        <f t="shared" si="1009"/>
        <v>19.983750000000004</v>
      </c>
      <c r="BD1796" s="76">
        <f t="shared" si="1010"/>
        <v>19.994125000000004</v>
      </c>
      <c r="BE1796" s="77">
        <f t="shared" si="1016"/>
        <v>-2.0454118971664714E-2</v>
      </c>
      <c r="BF1796" s="77">
        <f t="shared" si="1007"/>
        <v>-1.671115890292792E-2</v>
      </c>
    </row>
    <row r="1797" spans="1:58" s="23" customFormat="1" ht="15.75" customHeight="1" x14ac:dyDescent="0.4">
      <c r="A1797" s="116">
        <v>43699</v>
      </c>
      <c r="B1797" s="112">
        <v>17.875</v>
      </c>
      <c r="C1797" s="112">
        <v>18.324999999999999</v>
      </c>
      <c r="D1797" s="112">
        <v>18.274999999999999</v>
      </c>
      <c r="E1797" s="112">
        <v>17.975000000000001</v>
      </c>
      <c r="F1797" s="112">
        <v>18.425000000000001</v>
      </c>
      <c r="G1797" s="112">
        <v>18.524999999999999</v>
      </c>
      <c r="H1797" s="113">
        <v>18.425000000000001</v>
      </c>
      <c r="I1797" s="90">
        <f t="shared" si="1029"/>
        <v>17.922368421052632</v>
      </c>
      <c r="J1797" s="90">
        <f t="shared" si="1030"/>
        <v>18.319736842105261</v>
      </c>
      <c r="K1797" s="114">
        <v>17</v>
      </c>
      <c r="L1797" s="115">
        <v>5.2631578947368418E-2</v>
      </c>
      <c r="M1797" s="90">
        <v>16.71</v>
      </c>
      <c r="N1797" s="90">
        <v>16.68</v>
      </c>
      <c r="O1797" s="90">
        <v>18.23</v>
      </c>
      <c r="P1797" s="90">
        <v>18.75</v>
      </c>
      <c r="Q1797" s="90">
        <v>18.97</v>
      </c>
      <c r="R1797" s="63">
        <f t="shared" si="1018"/>
        <v>3.5900000000000034</v>
      </c>
      <c r="S1797" s="64">
        <f t="shared" si="1017"/>
        <v>5.5696202531645506E-2</v>
      </c>
      <c r="T1797" s="65">
        <f t="shared" si="1011"/>
        <v>1.0017985611510791</v>
      </c>
      <c r="U1797" s="65">
        <f t="shared" si="1011"/>
        <v>0.91497531541415245</v>
      </c>
      <c r="V1797" s="65">
        <f t="shared" si="1019"/>
        <v>0.88959999999999995</v>
      </c>
      <c r="W1797" s="65">
        <f t="shared" si="1020"/>
        <v>0.87928307854507115</v>
      </c>
      <c r="X1797" s="61">
        <f t="shared" si="1031"/>
        <v>2.5174825174825135E-2</v>
      </c>
      <c r="Y1797" s="66">
        <f t="shared" si="1021"/>
        <v>2.5034770514603576E-2</v>
      </c>
      <c r="Z1797" s="61">
        <f t="shared" si="1022"/>
        <v>2.21716467219733E-2</v>
      </c>
      <c r="AA1797" s="67">
        <f t="shared" si="1023"/>
        <v>17.922368421052632</v>
      </c>
      <c r="AB1797" s="68">
        <f t="shared" si="1024"/>
        <v>7.1642685851318957E-2</v>
      </c>
      <c r="AC1797" s="69">
        <f t="shared" si="1025"/>
        <v>7.4482519247759699E-2</v>
      </c>
      <c r="AD1797" s="70">
        <f>_xlfn.PERCENTILE.EXC(AC1797:$AC$5675,0.5)</f>
        <v>8.6123725356899966E-2</v>
      </c>
      <c r="AE1797" s="70">
        <f>_xlfn.PERCENTILE.EXC($AC1797:AC$5675,0.35)</f>
        <v>4.9575551782682789E-2</v>
      </c>
      <c r="AF1797" s="71">
        <f t="shared" si="1013"/>
        <v>3.7514392418474721E-2</v>
      </c>
      <c r="AG1797" s="70">
        <f t="shared" si="1014"/>
        <v>-0.2059624089820791</v>
      </c>
      <c r="AH1797" s="70">
        <f t="shared" si="1015"/>
        <v>-0.25751148881600772</v>
      </c>
      <c r="AI1797" s="61" t="str">
        <f t="shared" ref="AI1797:AI1860" si="1040">IF(AC1797&gt;AD1797,"Short VOL","Safety")</f>
        <v>Safety</v>
      </c>
      <c r="AJ1797" s="68" t="str">
        <f t="shared" ref="AJ1797:AJ1860" si="1041">IF(AC1797&gt;AF1797,"Short VOL","Safety")</f>
        <v>Short VOL</v>
      </c>
      <c r="AK1797" s="72" t="str">
        <f t="shared" ref="AK1797:AK1860" si="1042">IF(AO1797 = "00631L","00631L",IF(AS1797 = "00631L","00631L","00635U"))</f>
        <v>00631L</v>
      </c>
      <c r="AL1797" s="73">
        <f t="shared" si="1032"/>
        <v>1</v>
      </c>
      <c r="AM1797" s="72" t="str">
        <f t="shared" si="1008"/>
        <v>00635U</v>
      </c>
      <c r="AN1797" s="73">
        <f t="shared" si="1033"/>
        <v>0</v>
      </c>
      <c r="AO1797" s="74" t="str">
        <f t="shared" si="1039"/>
        <v>00631L</v>
      </c>
      <c r="AP1797" s="20">
        <f t="shared" si="1034"/>
        <v>1</v>
      </c>
      <c r="AQ1797" s="74" t="str">
        <f t="shared" si="1012"/>
        <v>00635U</v>
      </c>
      <c r="AR1797" s="20">
        <f t="shared" si="1035"/>
        <v>0</v>
      </c>
      <c r="AS1797" s="74" t="str">
        <f t="shared" ref="AS1797:AS1860" si="1043">IF(BA1797&gt;BD1797,IF(BF1797&lt;0.2,"00631L","00635U"),"00635U")</f>
        <v>00635U</v>
      </c>
      <c r="AT1797" s="20">
        <f t="shared" si="1036"/>
        <v>0</v>
      </c>
      <c r="AU1797" s="74" t="str">
        <f t="shared" si="1026"/>
        <v>00631L</v>
      </c>
      <c r="AV1797" s="20">
        <f t="shared" si="1037"/>
        <v>1</v>
      </c>
      <c r="AW1797" s="74" t="str">
        <f t="shared" si="1027"/>
        <v>00631L</v>
      </c>
      <c r="AX1797" s="20">
        <f t="shared" si="1028"/>
        <v>1</v>
      </c>
      <c r="AY1797" s="20">
        <f t="shared" si="1038"/>
        <v>0</v>
      </c>
      <c r="AZ1797" s="116">
        <v>43700</v>
      </c>
      <c r="BA1797" s="117">
        <v>19.420000000000002</v>
      </c>
      <c r="BB1797" s="90">
        <v>19.512499999999999</v>
      </c>
      <c r="BC1797" s="76">
        <f t="shared" si="1009"/>
        <v>19.974166666666672</v>
      </c>
      <c r="BD1797" s="76">
        <f t="shared" si="1010"/>
        <v>19.98116666666667</v>
      </c>
      <c r="BE1797" s="77">
        <f t="shared" si="1016"/>
        <v>-2.3113187867662713E-2</v>
      </c>
      <c r="BF1797" s="77">
        <f t="shared" ref="BF1797:BF1860" si="1044">(BA1797-BD1797)/BD1797</f>
        <v>-2.8084779834344098E-2</v>
      </c>
    </row>
    <row r="1798" spans="1:58" s="23" customFormat="1" ht="15.75" customHeight="1" x14ac:dyDescent="0.4">
      <c r="A1798" s="116">
        <v>43698</v>
      </c>
      <c r="B1798" s="112">
        <v>17.375</v>
      </c>
      <c r="C1798" s="112">
        <v>18.024999999999999</v>
      </c>
      <c r="D1798" s="112">
        <v>18.125</v>
      </c>
      <c r="E1798" s="112">
        <v>17.875</v>
      </c>
      <c r="F1798" s="112">
        <v>18.274999999999999</v>
      </c>
      <c r="G1798" s="112">
        <v>18.324999999999999</v>
      </c>
      <c r="H1798" s="113">
        <v>18.3</v>
      </c>
      <c r="I1798" s="90">
        <f t="shared" si="1029"/>
        <v>17.409210526315789</v>
      </c>
      <c r="J1798" s="90">
        <f t="shared" si="1030"/>
        <v>18.030263157894737</v>
      </c>
      <c r="K1798" s="114">
        <v>18</v>
      </c>
      <c r="L1798" s="115">
        <v>5.2631578947368418E-2</v>
      </c>
      <c r="M1798" s="90">
        <v>16.09</v>
      </c>
      <c r="N1798" s="90">
        <v>15.8</v>
      </c>
      <c r="O1798" s="90">
        <v>17.72</v>
      </c>
      <c r="P1798" s="90">
        <v>18.37</v>
      </c>
      <c r="Q1798" s="90">
        <v>18.7</v>
      </c>
      <c r="R1798" s="63">
        <f t="shared" si="1018"/>
        <v>4.2000000000000028</v>
      </c>
      <c r="S1798" s="64">
        <f t="shared" si="1017"/>
        <v>-9.71428571428571E-2</v>
      </c>
      <c r="T1798" s="65">
        <f t="shared" si="1011"/>
        <v>1.0183544303797467</v>
      </c>
      <c r="U1798" s="65">
        <f t="shared" si="1011"/>
        <v>0.8916478555304741</v>
      </c>
      <c r="V1798" s="65">
        <f t="shared" si="1019"/>
        <v>0.86009798584648878</v>
      </c>
      <c r="W1798" s="65">
        <f t="shared" si="1020"/>
        <v>0.84491978609625673</v>
      </c>
      <c r="X1798" s="61">
        <f t="shared" si="1031"/>
        <v>3.7410071942445965E-2</v>
      </c>
      <c r="Y1798" s="66">
        <f t="shared" si="1021"/>
        <v>2.3776223776223817E-2</v>
      </c>
      <c r="Z1798" s="61">
        <f t="shared" si="1022"/>
        <v>3.5673796387272354E-2</v>
      </c>
      <c r="AA1798" s="67">
        <f t="shared" si="1023"/>
        <v>17.409210526315789</v>
      </c>
      <c r="AB1798" s="68">
        <f t="shared" si="1024"/>
        <v>9.9683544303797417E-2</v>
      </c>
      <c r="AC1798" s="69">
        <f t="shared" si="1025"/>
        <v>0.10184876748834103</v>
      </c>
      <c r="AD1798" s="70">
        <f>_xlfn.PERCENTILE.EXC(AC1798:$AC$5675,0.5)</f>
        <v>8.6241454515184682E-2</v>
      </c>
      <c r="AE1798" s="70">
        <f>_xlfn.PERCENTILE.EXC($AC1798:AC$5675,0.35)</f>
        <v>4.9547040100824141E-2</v>
      </c>
      <c r="AF1798" s="71">
        <f t="shared" si="1013"/>
        <v>3.6971996677966544E-2</v>
      </c>
      <c r="AG1798" s="70">
        <f t="shared" si="1014"/>
        <v>-0.2059624089820791</v>
      </c>
      <c r="AH1798" s="70">
        <f t="shared" si="1015"/>
        <v>-0.25751148881600772</v>
      </c>
      <c r="AI1798" s="61" t="str">
        <f t="shared" si="1040"/>
        <v>Short VOL</v>
      </c>
      <c r="AJ1798" s="68" t="str">
        <f t="shared" si="1041"/>
        <v>Short VOL</v>
      </c>
      <c r="AK1798" s="72" t="str">
        <f t="shared" si="1042"/>
        <v>00631L</v>
      </c>
      <c r="AL1798" s="73">
        <f t="shared" si="1032"/>
        <v>1</v>
      </c>
      <c r="AM1798" s="72" t="str">
        <f t="shared" ref="AM1798:AM1861" si="1045">IF(AO1798&lt;&gt;AQ1798,AM1799,AO1798)</f>
        <v>00635U</v>
      </c>
      <c r="AN1798" s="73">
        <f t="shared" si="1033"/>
        <v>0</v>
      </c>
      <c r="AO1798" s="74" t="str">
        <f t="shared" si="1039"/>
        <v>00631L</v>
      </c>
      <c r="AP1798" s="20">
        <f t="shared" si="1034"/>
        <v>1</v>
      </c>
      <c r="AQ1798" s="74" t="str">
        <f t="shared" si="1012"/>
        <v>00635U</v>
      </c>
      <c r="AR1798" s="20">
        <f t="shared" si="1035"/>
        <v>0</v>
      </c>
      <c r="AS1798" s="74" t="str">
        <f t="shared" si="1043"/>
        <v>00635U</v>
      </c>
      <c r="AT1798" s="20">
        <f t="shared" si="1036"/>
        <v>0</v>
      </c>
      <c r="AU1798" s="74" t="str">
        <f t="shared" si="1026"/>
        <v>00631L</v>
      </c>
      <c r="AV1798" s="20">
        <f t="shared" si="1037"/>
        <v>1</v>
      </c>
      <c r="AW1798" s="74" t="str">
        <f t="shared" si="1027"/>
        <v>00631L</v>
      </c>
      <c r="AX1798" s="20">
        <f t="shared" si="1028"/>
        <v>1</v>
      </c>
      <c r="AY1798" s="20">
        <f t="shared" si="1038"/>
        <v>0</v>
      </c>
      <c r="AZ1798" s="116">
        <v>43699</v>
      </c>
      <c r="BA1798" s="117">
        <v>19.71</v>
      </c>
      <c r="BB1798" s="90">
        <v>19.637499999999999</v>
      </c>
      <c r="BC1798" s="76">
        <f t="shared" ref="BC1798:BC1861" si="1046">AVERAGE(BB1798:BB1857)</f>
        <v>19.968333333333337</v>
      </c>
      <c r="BD1798" s="76">
        <f t="shared" ref="BD1798:BD1861" si="1047">AVERAGE(BA1798,BB1798:BB1856)</f>
        <v>19.977458333333338</v>
      </c>
      <c r="BE1798" s="77">
        <f t="shared" si="1016"/>
        <v>-1.6567899173691909E-2</v>
      </c>
      <c r="BF1798" s="77">
        <f t="shared" si="1044"/>
        <v>-1.3388006065169482E-2</v>
      </c>
    </row>
    <row r="1799" spans="1:58" s="23" customFormat="1" ht="15.75" customHeight="1" x14ac:dyDescent="0.4">
      <c r="A1799" s="116">
        <v>43697</v>
      </c>
      <c r="B1799" s="112">
        <v>17.225000000000001</v>
      </c>
      <c r="C1799" s="112">
        <v>18.475000000000001</v>
      </c>
      <c r="D1799" s="112">
        <v>18.675000000000001</v>
      </c>
      <c r="E1799" s="112">
        <v>18.574999999999999</v>
      </c>
      <c r="F1799" s="112">
        <v>18.225000000000001</v>
      </c>
      <c r="G1799" s="112">
        <v>18.574999999999999</v>
      </c>
      <c r="H1799" s="113">
        <v>18.625</v>
      </c>
      <c r="I1799" s="90">
        <f t="shared" si="1029"/>
        <v>18.475000000000001</v>
      </c>
      <c r="J1799" s="90">
        <f t="shared" si="1030"/>
        <v>18.675000000000001</v>
      </c>
      <c r="K1799" s="114">
        <v>0</v>
      </c>
      <c r="L1799" s="115">
        <v>0.04</v>
      </c>
      <c r="M1799" s="90">
        <v>18.43</v>
      </c>
      <c r="N1799" s="90">
        <v>17.5</v>
      </c>
      <c r="O1799" s="90">
        <v>18.87</v>
      </c>
      <c r="P1799" s="90">
        <v>19.149999999999999</v>
      </c>
      <c r="Q1799" s="90">
        <v>19.22</v>
      </c>
      <c r="R1799" s="63">
        <f t="shared" si="1018"/>
        <v>2.0899999999999963</v>
      </c>
      <c r="S1799" s="64">
        <f t="shared" si="1017"/>
        <v>3.6729857819905273E-2</v>
      </c>
      <c r="T1799" s="65">
        <f t="shared" si="1011"/>
        <v>1.0531428571428572</v>
      </c>
      <c r="U1799" s="65">
        <f t="shared" si="1011"/>
        <v>0.92739798622151559</v>
      </c>
      <c r="V1799" s="65">
        <f t="shared" si="1019"/>
        <v>0.91383812010443866</v>
      </c>
      <c r="W1799" s="65">
        <f t="shared" si="1020"/>
        <v>0.91050988553590018</v>
      </c>
      <c r="X1799" s="61">
        <f t="shared" si="1031"/>
        <v>7.2568940493468792E-2</v>
      </c>
      <c r="Y1799" s="66">
        <f t="shared" si="1021"/>
        <v>2.6917900403768888E-3</v>
      </c>
      <c r="Z1799" s="61">
        <f t="shared" si="1022"/>
        <v>1.0825439783491165E-2</v>
      </c>
      <c r="AA1799" s="67">
        <f t="shared" si="1023"/>
        <v>18.475000000000001</v>
      </c>
      <c r="AB1799" s="68">
        <f t="shared" si="1024"/>
        <v>-1.5714285714285632E-2</v>
      </c>
      <c r="AC1799" s="69">
        <f t="shared" si="1025"/>
        <v>5.5714285714285793E-2</v>
      </c>
      <c r="AD1799" s="70">
        <f>_xlfn.PERCENTILE.EXC(AC1799:$AC$5675,0.5)</f>
        <v>8.6123725356899966E-2</v>
      </c>
      <c r="AE1799" s="70">
        <f>_xlfn.PERCENTILE.EXC($AC1799:AC$5675,0.35)</f>
        <v>4.9518528418965507E-2</v>
      </c>
      <c r="AF1799" s="71">
        <f t="shared" si="1013"/>
        <v>3.6731542799695538E-2</v>
      </c>
      <c r="AG1799" s="70">
        <f t="shared" si="1014"/>
        <v>-0.2059624089820791</v>
      </c>
      <c r="AH1799" s="70">
        <f t="shared" si="1015"/>
        <v>-0.25751148881600772</v>
      </c>
      <c r="AI1799" s="61" t="str">
        <f t="shared" si="1040"/>
        <v>Safety</v>
      </c>
      <c r="AJ1799" s="68" t="str">
        <f t="shared" si="1041"/>
        <v>Short VOL</v>
      </c>
      <c r="AK1799" s="72" t="str">
        <f t="shared" si="1042"/>
        <v>00631L</v>
      </c>
      <c r="AL1799" s="73">
        <f t="shared" si="1032"/>
        <v>1</v>
      </c>
      <c r="AM1799" s="72" t="str">
        <f t="shared" si="1045"/>
        <v>00635U</v>
      </c>
      <c r="AN1799" s="73">
        <f t="shared" si="1033"/>
        <v>0</v>
      </c>
      <c r="AO1799" s="74" t="str">
        <f t="shared" si="1039"/>
        <v>00631L</v>
      </c>
      <c r="AP1799" s="20">
        <f t="shared" si="1034"/>
        <v>1</v>
      </c>
      <c r="AQ1799" s="74" t="str">
        <f t="shared" si="1012"/>
        <v>00635U</v>
      </c>
      <c r="AR1799" s="20">
        <f t="shared" si="1035"/>
        <v>0</v>
      </c>
      <c r="AS1799" s="74" t="str">
        <f t="shared" si="1043"/>
        <v>00635U</v>
      </c>
      <c r="AT1799" s="20">
        <f t="shared" si="1036"/>
        <v>0</v>
      </c>
      <c r="AU1799" s="74" t="str">
        <f t="shared" si="1026"/>
        <v>00631L</v>
      </c>
      <c r="AV1799" s="20">
        <f t="shared" si="1037"/>
        <v>1</v>
      </c>
      <c r="AW1799" s="74" t="str">
        <f t="shared" si="1027"/>
        <v>00631L</v>
      </c>
      <c r="AX1799" s="20">
        <f t="shared" si="1028"/>
        <v>1</v>
      </c>
      <c r="AY1799" s="20">
        <f t="shared" si="1038"/>
        <v>0</v>
      </c>
      <c r="AZ1799" s="116">
        <v>43698</v>
      </c>
      <c r="BA1799" s="117">
        <v>19.61</v>
      </c>
      <c r="BB1799" s="90">
        <v>19.612500000000001</v>
      </c>
      <c r="BC1799" s="76">
        <f t="shared" si="1046"/>
        <v>19.961666666666666</v>
      </c>
      <c r="BD1799" s="76">
        <f t="shared" si="1047"/>
        <v>19.967874999999999</v>
      </c>
      <c r="BE1799" s="77">
        <f t="shared" si="1016"/>
        <v>-1.7491859397177855E-2</v>
      </c>
      <c r="BF1799" s="77">
        <f t="shared" si="1044"/>
        <v>-1.7922538076785836E-2</v>
      </c>
    </row>
    <row r="1800" spans="1:58" s="23" customFormat="1" ht="15.75" customHeight="1" x14ac:dyDescent="0.4">
      <c r="A1800" s="116">
        <v>43696</v>
      </c>
      <c r="B1800" s="112">
        <v>16.824999999999999</v>
      </c>
      <c r="C1800" s="112">
        <v>18.074999999999999</v>
      </c>
      <c r="D1800" s="112">
        <v>18.274999999999999</v>
      </c>
      <c r="E1800" s="112">
        <v>18.125</v>
      </c>
      <c r="F1800" s="112">
        <v>17.774999999999999</v>
      </c>
      <c r="G1800" s="112">
        <v>18.175000000000001</v>
      </c>
      <c r="H1800" s="113">
        <v>18.175000000000001</v>
      </c>
      <c r="I1800" s="90">
        <f t="shared" si="1029"/>
        <v>18.024999999999999</v>
      </c>
      <c r="J1800" s="90">
        <f t="shared" si="1030"/>
        <v>18.266999999999999</v>
      </c>
      <c r="K1800" s="114">
        <v>1</v>
      </c>
      <c r="L1800" s="115">
        <v>0.04</v>
      </c>
      <c r="M1800" s="90">
        <v>17.2</v>
      </c>
      <c r="N1800" s="90">
        <v>16.88</v>
      </c>
      <c r="O1800" s="90">
        <v>18.36</v>
      </c>
      <c r="P1800" s="90">
        <v>18.82</v>
      </c>
      <c r="Q1800" s="90">
        <v>18.850000000000001</v>
      </c>
      <c r="R1800" s="63">
        <f t="shared" si="1018"/>
        <v>3.1000000000000014</v>
      </c>
      <c r="S1800" s="64">
        <f t="shared" si="1017"/>
        <v>-6.6371681415929168E-2</v>
      </c>
      <c r="T1800" s="65">
        <f t="shared" si="1011"/>
        <v>1.018957345971564</v>
      </c>
      <c r="U1800" s="65">
        <f t="shared" si="1011"/>
        <v>0.91938997821350765</v>
      </c>
      <c r="V1800" s="65">
        <f t="shared" si="1019"/>
        <v>0.89691817215727943</v>
      </c>
      <c r="W1800" s="65">
        <f t="shared" si="1020"/>
        <v>0.89549071618037124</v>
      </c>
      <c r="X1800" s="61">
        <f t="shared" si="1031"/>
        <v>7.4294205052005943E-2</v>
      </c>
      <c r="Y1800" s="66">
        <f t="shared" si="1021"/>
        <v>2.7586206896552117E-3</v>
      </c>
      <c r="Z1800" s="61">
        <f t="shared" si="1022"/>
        <v>1.3425797503467457E-2</v>
      </c>
      <c r="AA1800" s="67">
        <f t="shared" si="1023"/>
        <v>18.024999999999999</v>
      </c>
      <c r="AB1800" s="68">
        <f t="shared" si="1024"/>
        <v>-3.2582938388625426E-3</v>
      </c>
      <c r="AC1800" s="69">
        <f t="shared" si="1025"/>
        <v>6.7831753554502355E-2</v>
      </c>
      <c r="AD1800" s="70">
        <f>_xlfn.PERCENTILE.EXC(AC1800:$AC$5675,0.5)</f>
        <v>8.6241454515184682E-2</v>
      </c>
      <c r="AE1800" s="70">
        <f>_xlfn.PERCENTILE.EXC($AC1800:AC$5675,0.35)</f>
        <v>4.9484961634115379E-2</v>
      </c>
      <c r="AF1800" s="71">
        <f t="shared" si="1013"/>
        <v>3.6514554941602481E-2</v>
      </c>
      <c r="AG1800" s="70">
        <f t="shared" si="1014"/>
        <v>-0.2059624089820791</v>
      </c>
      <c r="AH1800" s="70">
        <f t="shared" si="1015"/>
        <v>-0.25751148881600772</v>
      </c>
      <c r="AI1800" s="61" t="str">
        <f t="shared" si="1040"/>
        <v>Safety</v>
      </c>
      <c r="AJ1800" s="68" t="str">
        <f t="shared" si="1041"/>
        <v>Short VOL</v>
      </c>
      <c r="AK1800" s="72" t="str">
        <f t="shared" si="1042"/>
        <v>00631L</v>
      </c>
      <c r="AL1800" s="73">
        <f t="shared" si="1032"/>
        <v>1</v>
      </c>
      <c r="AM1800" s="72" t="str">
        <f t="shared" si="1045"/>
        <v>00635U</v>
      </c>
      <c r="AN1800" s="73">
        <f t="shared" si="1033"/>
        <v>0</v>
      </c>
      <c r="AO1800" s="74" t="str">
        <f t="shared" si="1039"/>
        <v>00631L</v>
      </c>
      <c r="AP1800" s="20">
        <f t="shared" si="1034"/>
        <v>1</v>
      </c>
      <c r="AQ1800" s="74" t="str">
        <f t="shared" si="1012"/>
        <v>00635U</v>
      </c>
      <c r="AR1800" s="20">
        <f t="shared" si="1035"/>
        <v>0</v>
      </c>
      <c r="AS1800" s="74" t="str">
        <f t="shared" si="1043"/>
        <v>00635U</v>
      </c>
      <c r="AT1800" s="20">
        <f t="shared" si="1036"/>
        <v>0</v>
      </c>
      <c r="AU1800" s="74" t="str">
        <f t="shared" si="1026"/>
        <v>00631L</v>
      </c>
      <c r="AV1800" s="20">
        <f t="shared" si="1037"/>
        <v>1</v>
      </c>
      <c r="AW1800" s="74" t="str">
        <f t="shared" si="1027"/>
        <v>00631L</v>
      </c>
      <c r="AX1800" s="20">
        <f t="shared" si="1028"/>
        <v>1</v>
      </c>
      <c r="AY1800" s="20">
        <f t="shared" si="1038"/>
        <v>0</v>
      </c>
      <c r="AZ1800" s="116">
        <v>43697</v>
      </c>
      <c r="BA1800" s="117">
        <v>19.55</v>
      </c>
      <c r="BB1800" s="90">
        <v>19.350000000000001</v>
      </c>
      <c r="BC1800" s="76">
        <f t="shared" si="1046"/>
        <v>19.954583333333336</v>
      </c>
      <c r="BD1800" s="76">
        <f t="shared" si="1047"/>
        <v>19.960625</v>
      </c>
      <c r="BE1800" s="77">
        <f t="shared" si="1016"/>
        <v>-3.0297968303021481E-2</v>
      </c>
      <c r="BF1800" s="77">
        <f t="shared" si="1044"/>
        <v>-2.0571750634060786E-2</v>
      </c>
    </row>
    <row r="1801" spans="1:58" s="23" customFormat="1" ht="15.75" customHeight="1" x14ac:dyDescent="0.4">
      <c r="A1801" s="116">
        <v>43693</v>
      </c>
      <c r="B1801" s="112">
        <v>18.774999999999999</v>
      </c>
      <c r="C1801" s="112">
        <v>19.324999999999999</v>
      </c>
      <c r="D1801" s="112">
        <v>19.175000000000001</v>
      </c>
      <c r="E1801" s="112">
        <v>18.875</v>
      </c>
      <c r="F1801" s="112">
        <v>18.324999999999999</v>
      </c>
      <c r="G1801" s="112">
        <v>18.675000000000001</v>
      </c>
      <c r="H1801" s="113">
        <v>18.625</v>
      </c>
      <c r="I1801" s="90">
        <f t="shared" si="1029"/>
        <v>19.280999999999999</v>
      </c>
      <c r="J1801" s="90">
        <f t="shared" si="1030"/>
        <v>19.187000000000001</v>
      </c>
      <c r="K1801" s="114">
        <v>2</v>
      </c>
      <c r="L1801" s="115">
        <v>0.04</v>
      </c>
      <c r="M1801" s="90">
        <v>18.36</v>
      </c>
      <c r="N1801" s="90">
        <v>18.079999999999998</v>
      </c>
      <c r="O1801" s="90">
        <v>19.7</v>
      </c>
      <c r="P1801" s="90">
        <v>19.64</v>
      </c>
      <c r="Q1801" s="90">
        <v>19.329999999999998</v>
      </c>
      <c r="R1801" s="63">
        <f t="shared" si="1018"/>
        <v>2.9000000000000057</v>
      </c>
      <c r="S1801" s="64">
        <f t="shared" si="1017"/>
        <v>-0.14636449480642122</v>
      </c>
      <c r="T1801" s="65">
        <f t="shared" ref="T1801:U1864" si="1048">M1801/N1801</f>
        <v>1.0154867256637168</v>
      </c>
      <c r="U1801" s="65">
        <f t="shared" si="1048"/>
        <v>0.91776649746192884</v>
      </c>
      <c r="V1801" s="65">
        <f t="shared" si="1019"/>
        <v>0.92057026476578396</v>
      </c>
      <c r="W1801" s="65">
        <f t="shared" si="1020"/>
        <v>0.93533367822038282</v>
      </c>
      <c r="X1801" s="61">
        <f t="shared" si="1031"/>
        <v>2.9294274300932132E-2</v>
      </c>
      <c r="Y1801" s="66">
        <f t="shared" si="1021"/>
        <v>-1.3245033112582781E-2</v>
      </c>
      <c r="Z1801" s="61">
        <f t="shared" si="1022"/>
        <v>-4.8752658057153488E-3</v>
      </c>
      <c r="AA1801" s="67">
        <f t="shared" si="1023"/>
        <v>19.280999999999999</v>
      </c>
      <c r="AB1801" s="68">
        <f t="shared" si="1024"/>
        <v>3.8440265486725682E-2</v>
      </c>
      <c r="AC1801" s="69">
        <f t="shared" si="1025"/>
        <v>6.642699115044251E-2</v>
      </c>
      <c r="AD1801" s="70">
        <f>_xlfn.PERCENTILE.EXC(AC1801:$AC$5675,0.5)</f>
        <v>8.6359183673469397E-2</v>
      </c>
      <c r="AE1801" s="70">
        <f>_xlfn.PERCENTILE.EXC($AC1801:AC$5675,0.35)</f>
        <v>4.9421064231316508E-2</v>
      </c>
      <c r="AF1801" s="71">
        <f t="shared" si="1013"/>
        <v>3.6384146918005407E-2</v>
      </c>
      <c r="AG1801" s="70">
        <f t="shared" si="1014"/>
        <v>-0.20728949349179193</v>
      </c>
      <c r="AH1801" s="70">
        <f t="shared" si="1015"/>
        <v>-0.25751148881600772</v>
      </c>
      <c r="AI1801" s="61" t="str">
        <f t="shared" si="1040"/>
        <v>Safety</v>
      </c>
      <c r="AJ1801" s="68" t="str">
        <f t="shared" si="1041"/>
        <v>Short VOL</v>
      </c>
      <c r="AK1801" s="72" t="str">
        <f t="shared" si="1042"/>
        <v>00631L</v>
      </c>
      <c r="AL1801" s="73">
        <f t="shared" si="1032"/>
        <v>1</v>
      </c>
      <c r="AM1801" s="72" t="str">
        <f t="shared" si="1045"/>
        <v>00635U</v>
      </c>
      <c r="AN1801" s="73">
        <f t="shared" si="1033"/>
        <v>0</v>
      </c>
      <c r="AO1801" s="74" t="str">
        <f t="shared" si="1039"/>
        <v>00631L</v>
      </c>
      <c r="AP1801" s="20">
        <f t="shared" si="1034"/>
        <v>1</v>
      </c>
      <c r="AQ1801" s="74" t="str">
        <f t="shared" si="1012"/>
        <v>00635U</v>
      </c>
      <c r="AR1801" s="20">
        <f t="shared" si="1035"/>
        <v>0</v>
      </c>
      <c r="AS1801" s="74" t="str">
        <f t="shared" si="1043"/>
        <v>00635U</v>
      </c>
      <c r="AT1801" s="20">
        <f t="shared" si="1036"/>
        <v>0</v>
      </c>
      <c r="AU1801" s="74" t="str">
        <f t="shared" si="1026"/>
        <v>00631L</v>
      </c>
      <c r="AV1801" s="20">
        <f t="shared" si="1037"/>
        <v>1</v>
      </c>
      <c r="AW1801" s="74" t="str">
        <f t="shared" si="1027"/>
        <v>00631L</v>
      </c>
      <c r="AX1801" s="20">
        <f t="shared" si="1028"/>
        <v>1</v>
      </c>
      <c r="AY1801" s="20">
        <f t="shared" si="1038"/>
        <v>0</v>
      </c>
      <c r="AZ1801" s="116">
        <v>43696</v>
      </c>
      <c r="BA1801" s="117">
        <v>19.34</v>
      </c>
      <c r="BB1801" s="90">
        <v>19.1875</v>
      </c>
      <c r="BC1801" s="76">
        <f t="shared" si="1046"/>
        <v>19.95270833333333</v>
      </c>
      <c r="BD1801" s="76">
        <f t="shared" si="1047"/>
        <v>19.954416666666667</v>
      </c>
      <c r="BE1801" s="77">
        <f t="shared" si="1016"/>
        <v>-3.8351101041003054E-2</v>
      </c>
      <c r="BF1801" s="77">
        <f t="shared" si="1044"/>
        <v>-3.0791011179646964E-2</v>
      </c>
    </row>
    <row r="1802" spans="1:58" s="23" customFormat="1" ht="15.75" customHeight="1" x14ac:dyDescent="0.4">
      <c r="A1802" s="116">
        <v>43692</v>
      </c>
      <c r="B1802" s="112">
        <v>21.175000000000001</v>
      </c>
      <c r="C1802" s="112">
        <v>20.475000000000001</v>
      </c>
      <c r="D1802" s="112">
        <v>19.875</v>
      </c>
      <c r="E1802" s="112">
        <v>19.324999999999999</v>
      </c>
      <c r="F1802" s="112">
        <v>18.774999999999999</v>
      </c>
      <c r="G1802" s="112">
        <v>19.074999999999999</v>
      </c>
      <c r="H1802" s="113">
        <v>19.024999999999999</v>
      </c>
      <c r="I1802" s="90">
        <f t="shared" si="1029"/>
        <v>20.559000000000001</v>
      </c>
      <c r="J1802" s="90">
        <f t="shared" si="1030"/>
        <v>19.946999999999999</v>
      </c>
      <c r="K1802" s="114">
        <v>3</v>
      </c>
      <c r="L1802" s="115">
        <v>0.04</v>
      </c>
      <c r="M1802" s="90">
        <v>22.45</v>
      </c>
      <c r="N1802" s="90">
        <v>21.18</v>
      </c>
      <c r="O1802" s="90">
        <v>21.07</v>
      </c>
      <c r="P1802" s="90">
        <v>20.58</v>
      </c>
      <c r="Q1802" s="90">
        <v>19.98</v>
      </c>
      <c r="R1802" s="63">
        <f t="shared" si="1018"/>
        <v>-1.9799999999999969</v>
      </c>
      <c r="S1802" s="64">
        <f t="shared" si="1017"/>
        <v>-4.1628959276018174E-2</v>
      </c>
      <c r="T1802" s="65">
        <f t="shared" si="1048"/>
        <v>1.0599622285174692</v>
      </c>
      <c r="U1802" s="65">
        <f t="shared" si="1048"/>
        <v>1.005220692928334</v>
      </c>
      <c r="V1802" s="65">
        <f t="shared" si="1019"/>
        <v>1.0291545189504374</v>
      </c>
      <c r="W1802" s="65">
        <f t="shared" si="1020"/>
        <v>1.06006006006006</v>
      </c>
      <c r="X1802" s="61">
        <f t="shared" si="1031"/>
        <v>-3.3057851239669388E-2</v>
      </c>
      <c r="Y1802" s="66">
        <f t="shared" si="1021"/>
        <v>-1.5523932729624875E-2</v>
      </c>
      <c r="Z1802" s="61">
        <f t="shared" si="1022"/>
        <v>-2.9767984824164689E-2</v>
      </c>
      <c r="AA1802" s="67">
        <f t="shared" si="1023"/>
        <v>20.559000000000001</v>
      </c>
      <c r="AB1802" s="68">
        <f t="shared" si="1024"/>
        <v>-2.3607176581676135E-4</v>
      </c>
      <c r="AC1802" s="69">
        <f t="shared" si="1025"/>
        <v>-2.9320113314447529E-2</v>
      </c>
      <c r="AD1802" s="70">
        <f>_xlfn.PERCENTILE.EXC(AC1802:$AC$5675,0.5)</f>
        <v>8.6392482461734726E-2</v>
      </c>
      <c r="AE1802" s="70">
        <f>_xlfn.PERCENTILE.EXC($AC1802:AC$5675,0.35)</f>
        <v>4.9357166828517637E-2</v>
      </c>
      <c r="AF1802" s="71">
        <f t="shared" si="1013"/>
        <v>3.6290708788083756E-2</v>
      </c>
      <c r="AG1802" s="70">
        <f t="shared" si="1014"/>
        <v>-0.20818166668017737</v>
      </c>
      <c r="AH1802" s="70">
        <f t="shared" si="1015"/>
        <v>-0.27375350723685199</v>
      </c>
      <c r="AI1802" s="61" t="str">
        <f t="shared" si="1040"/>
        <v>Safety</v>
      </c>
      <c r="AJ1802" s="68" t="str">
        <f t="shared" si="1041"/>
        <v>Safety</v>
      </c>
      <c r="AK1802" s="72" t="str">
        <f t="shared" si="1042"/>
        <v>00635U</v>
      </c>
      <c r="AL1802" s="73">
        <f t="shared" si="1032"/>
        <v>0</v>
      </c>
      <c r="AM1802" s="72" t="str">
        <f t="shared" si="1045"/>
        <v>00635U</v>
      </c>
      <c r="AN1802" s="73">
        <f t="shared" si="1033"/>
        <v>0</v>
      </c>
      <c r="AO1802" s="74" t="str">
        <f t="shared" si="1039"/>
        <v>00635U</v>
      </c>
      <c r="AP1802" s="20">
        <f t="shared" si="1034"/>
        <v>0</v>
      </c>
      <c r="AQ1802" s="74" t="str">
        <f t="shared" ref="AQ1802:AQ1865" si="1049">IF(BB1802&gt;BC1802,IF(BE1802&lt;0.2,"00631L","00635U"),"00635U")</f>
        <v>00635U</v>
      </c>
      <c r="AR1802" s="20">
        <f t="shared" si="1035"/>
        <v>0</v>
      </c>
      <c r="AS1802" s="74" t="str">
        <f t="shared" si="1043"/>
        <v>00635U</v>
      </c>
      <c r="AT1802" s="20">
        <f t="shared" si="1036"/>
        <v>0</v>
      </c>
      <c r="AU1802" s="74" t="str">
        <f t="shared" si="1026"/>
        <v>00635U</v>
      </c>
      <c r="AV1802" s="20">
        <f t="shared" si="1037"/>
        <v>0</v>
      </c>
      <c r="AW1802" s="74" t="str">
        <f t="shared" si="1027"/>
        <v>00635U</v>
      </c>
      <c r="AX1802" s="20">
        <f t="shared" si="1028"/>
        <v>0</v>
      </c>
      <c r="AY1802" s="20">
        <f t="shared" si="1038"/>
        <v>1</v>
      </c>
      <c r="AZ1802" s="116">
        <v>43693</v>
      </c>
      <c r="BA1802" s="117">
        <v>19.190000000000001</v>
      </c>
      <c r="BB1802" s="90">
        <v>19.274999999999999</v>
      </c>
      <c r="BC1802" s="76">
        <f t="shared" si="1046"/>
        <v>19.95645833333333</v>
      </c>
      <c r="BD1802" s="76">
        <f t="shared" si="1047"/>
        <v>19.952749999999998</v>
      </c>
      <c r="BE1802" s="77">
        <f t="shared" si="1016"/>
        <v>-3.4147258093140197E-2</v>
      </c>
      <c r="BF1802" s="77">
        <f t="shared" si="1044"/>
        <v>-3.8227813208705413E-2</v>
      </c>
    </row>
    <row r="1803" spans="1:58" s="23" customFormat="1" ht="15.75" customHeight="1" x14ac:dyDescent="0.4">
      <c r="A1803" s="116">
        <v>43691</v>
      </c>
      <c r="B1803" s="112">
        <v>21.425000000000001</v>
      </c>
      <c r="C1803" s="112">
        <v>20.425000000000001</v>
      </c>
      <c r="D1803" s="112">
        <v>19.824999999999999</v>
      </c>
      <c r="E1803" s="112">
        <v>19.324999999999999</v>
      </c>
      <c r="F1803" s="112">
        <v>18.774999999999999</v>
      </c>
      <c r="G1803" s="112">
        <v>19.074999999999999</v>
      </c>
      <c r="H1803" s="113">
        <v>19.074999999999999</v>
      </c>
      <c r="I1803" s="90">
        <f t="shared" si="1029"/>
        <v>20.585000000000001</v>
      </c>
      <c r="J1803" s="90">
        <f t="shared" si="1030"/>
        <v>19.920999999999999</v>
      </c>
      <c r="K1803" s="114">
        <v>4</v>
      </c>
      <c r="L1803" s="115">
        <v>0.04</v>
      </c>
      <c r="M1803" s="90">
        <v>24.42</v>
      </c>
      <c r="N1803" s="90">
        <v>22.1</v>
      </c>
      <c r="O1803" s="90">
        <v>21.3</v>
      </c>
      <c r="P1803" s="90">
        <v>20.73</v>
      </c>
      <c r="Q1803" s="90">
        <v>19.96</v>
      </c>
      <c r="R1803" s="63">
        <f t="shared" si="1018"/>
        <v>-4.490000000000002</v>
      </c>
      <c r="S1803" s="64">
        <f t="shared" si="1017"/>
        <v>0.26141552511415539</v>
      </c>
      <c r="T1803" s="65">
        <f t="shared" si="1048"/>
        <v>1.1049773755656109</v>
      </c>
      <c r="U1803" s="65">
        <f t="shared" si="1048"/>
        <v>1.0375586854460095</v>
      </c>
      <c r="V1803" s="65">
        <f t="shared" si="1019"/>
        <v>1.066087795465509</v>
      </c>
      <c r="W1803" s="65">
        <f t="shared" si="1020"/>
        <v>1.1072144288577155</v>
      </c>
      <c r="X1803" s="61">
        <f t="shared" si="1031"/>
        <v>-4.6674445740956826E-2</v>
      </c>
      <c r="Y1803" s="66">
        <f t="shared" si="1021"/>
        <v>-1.2936610608020699E-2</v>
      </c>
      <c r="Z1803" s="61">
        <f t="shared" si="1022"/>
        <v>-3.225649744959929E-2</v>
      </c>
      <c r="AA1803" s="67">
        <f t="shared" si="1023"/>
        <v>20.585000000000001</v>
      </c>
      <c r="AB1803" s="68">
        <f t="shared" si="1024"/>
        <v>-3.0542986425339397E-2</v>
      </c>
      <c r="AC1803" s="69">
        <f t="shared" si="1025"/>
        <v>-6.8552036199095043E-2</v>
      </c>
      <c r="AD1803" s="70">
        <f>_xlfn.PERCENTILE.EXC(AC1803:$AC$5675,0.5)</f>
        <v>8.6425781250000042E-2</v>
      </c>
      <c r="AE1803" s="70">
        <f>_xlfn.PERCENTILE.EXC($AC1803:AC$5675,0.35)</f>
        <v>4.9475833433715546E-2</v>
      </c>
      <c r="AF1803" s="71">
        <f t="shared" si="1013"/>
        <v>3.6290708788083756E-2</v>
      </c>
      <c r="AG1803" s="70">
        <f t="shared" si="1014"/>
        <v>-0.21405465484619024</v>
      </c>
      <c r="AH1803" s="70">
        <f t="shared" si="1015"/>
        <v>-0.27492311632852745</v>
      </c>
      <c r="AI1803" s="61" t="str">
        <f t="shared" si="1040"/>
        <v>Safety</v>
      </c>
      <c r="AJ1803" s="68" t="str">
        <f t="shared" si="1041"/>
        <v>Safety</v>
      </c>
      <c r="AK1803" s="72" t="str">
        <f t="shared" si="1042"/>
        <v>00635U</v>
      </c>
      <c r="AL1803" s="73">
        <f t="shared" si="1032"/>
        <v>0</v>
      </c>
      <c r="AM1803" s="72" t="str">
        <f t="shared" si="1045"/>
        <v>00635U</v>
      </c>
      <c r="AN1803" s="73">
        <f t="shared" si="1033"/>
        <v>0</v>
      </c>
      <c r="AO1803" s="74" t="str">
        <f t="shared" si="1039"/>
        <v>00635U</v>
      </c>
      <c r="AP1803" s="20">
        <f t="shared" si="1034"/>
        <v>0</v>
      </c>
      <c r="AQ1803" s="74" t="str">
        <f t="shared" si="1049"/>
        <v>00635U</v>
      </c>
      <c r="AR1803" s="20">
        <f t="shared" si="1035"/>
        <v>0</v>
      </c>
      <c r="AS1803" s="74" t="str">
        <f t="shared" si="1043"/>
        <v>00635U</v>
      </c>
      <c r="AT1803" s="20">
        <f t="shared" si="1036"/>
        <v>0</v>
      </c>
      <c r="AU1803" s="74" t="str">
        <f t="shared" si="1026"/>
        <v>00635U</v>
      </c>
      <c r="AV1803" s="20">
        <f t="shared" si="1037"/>
        <v>0</v>
      </c>
      <c r="AW1803" s="74" t="str">
        <f t="shared" si="1027"/>
        <v>00635U</v>
      </c>
      <c r="AX1803" s="20">
        <f t="shared" si="1028"/>
        <v>0</v>
      </c>
      <c r="AY1803" s="20">
        <f t="shared" si="1038"/>
        <v>1</v>
      </c>
      <c r="AZ1803" s="116">
        <v>43692</v>
      </c>
      <c r="BA1803" s="117">
        <v>19.13</v>
      </c>
      <c r="BB1803" s="90">
        <v>19.287500000000001</v>
      </c>
      <c r="BC1803" s="76">
        <f t="shared" si="1046"/>
        <v>19.958958333333328</v>
      </c>
      <c r="BD1803" s="76">
        <f t="shared" si="1047"/>
        <v>19.954041666666665</v>
      </c>
      <c r="BE1803" s="77">
        <f t="shared" si="1016"/>
        <v>-3.364195275722022E-2</v>
      </c>
      <c r="BF1803" s="77">
        <f t="shared" si="1044"/>
        <v>-4.1296980352768943E-2</v>
      </c>
    </row>
    <row r="1804" spans="1:58" s="23" customFormat="1" ht="15.75" customHeight="1" x14ac:dyDescent="0.4">
      <c r="A1804" s="116">
        <v>43690</v>
      </c>
      <c r="B1804" s="112">
        <v>18.125</v>
      </c>
      <c r="C1804" s="112">
        <v>18.475000000000001</v>
      </c>
      <c r="D1804" s="112">
        <v>18.350000000000001</v>
      </c>
      <c r="E1804" s="112">
        <v>18.125</v>
      </c>
      <c r="F1804" s="112">
        <v>17.675000000000001</v>
      </c>
      <c r="G1804" s="112">
        <v>18.074999999999999</v>
      </c>
      <c r="H1804" s="113">
        <v>18.074999999999999</v>
      </c>
      <c r="I1804" s="90">
        <f t="shared" si="1029"/>
        <v>18.405000000000001</v>
      </c>
      <c r="J1804" s="90">
        <f t="shared" si="1030"/>
        <v>18.375</v>
      </c>
      <c r="K1804" s="114">
        <v>5</v>
      </c>
      <c r="L1804" s="115">
        <v>0.04</v>
      </c>
      <c r="M1804" s="90">
        <v>17.489999999999998</v>
      </c>
      <c r="N1804" s="90">
        <v>17.52</v>
      </c>
      <c r="O1804" s="90">
        <v>18.53</v>
      </c>
      <c r="P1804" s="90">
        <v>18.690000000000001</v>
      </c>
      <c r="Q1804" s="90">
        <v>18.64</v>
      </c>
      <c r="R1804" s="63">
        <f t="shared" si="1018"/>
        <v>2.2100000000000009</v>
      </c>
      <c r="S1804" s="64">
        <f t="shared" si="1017"/>
        <v>-0.16927453769559034</v>
      </c>
      <c r="T1804" s="65">
        <f t="shared" si="1048"/>
        <v>0.99828767123287665</v>
      </c>
      <c r="U1804" s="65">
        <f t="shared" si="1048"/>
        <v>0.94549379384781429</v>
      </c>
      <c r="V1804" s="65">
        <f t="shared" si="1019"/>
        <v>0.93739967897271259</v>
      </c>
      <c r="W1804" s="65">
        <f t="shared" si="1020"/>
        <v>0.93991416309012865</v>
      </c>
      <c r="X1804" s="61">
        <f t="shared" si="1031"/>
        <v>1.9310344827586284E-2</v>
      </c>
      <c r="Y1804" s="66">
        <f t="shared" si="1021"/>
        <v>-2.7586206896552117E-3</v>
      </c>
      <c r="Z1804" s="61">
        <f t="shared" si="1022"/>
        <v>-1.6299918500408115E-3</v>
      </c>
      <c r="AA1804" s="67">
        <f t="shared" si="1023"/>
        <v>18.405000000000001</v>
      </c>
      <c r="AB1804" s="68">
        <f t="shared" si="1024"/>
        <v>3.4531963470319657E-2</v>
      </c>
      <c r="AC1804" s="69">
        <f t="shared" si="1025"/>
        <v>5.0513698630137077E-2</v>
      </c>
      <c r="AD1804" s="70">
        <f>_xlfn.PERCENTILE.EXC(AC1804:$AC$5675,0.5)</f>
        <v>8.6432919864766006E-2</v>
      </c>
      <c r="AE1804" s="70">
        <f>_xlfn.PERCENTILE.EXC($AC1804:AC$5675,0.35)</f>
        <v>4.9538893906007395E-2</v>
      </c>
      <c r="AF1804" s="71">
        <f t="shared" si="1013"/>
        <v>3.6290708788083756E-2</v>
      </c>
      <c r="AG1804" s="70">
        <f t="shared" si="1014"/>
        <v>-0.24041197211318369</v>
      </c>
      <c r="AH1804" s="70">
        <f t="shared" si="1015"/>
        <v>-0.2970055808935495</v>
      </c>
      <c r="AI1804" s="61" t="str">
        <f t="shared" si="1040"/>
        <v>Safety</v>
      </c>
      <c r="AJ1804" s="68" t="str">
        <f t="shared" si="1041"/>
        <v>Short VOL</v>
      </c>
      <c r="AK1804" s="72" t="str">
        <f t="shared" si="1042"/>
        <v>00631L</v>
      </c>
      <c r="AL1804" s="73">
        <f t="shared" si="1032"/>
        <v>1</v>
      </c>
      <c r="AM1804" s="72" t="str">
        <f t="shared" si="1045"/>
        <v>00635U</v>
      </c>
      <c r="AN1804" s="73">
        <f t="shared" si="1033"/>
        <v>0</v>
      </c>
      <c r="AO1804" s="74" t="str">
        <f t="shared" si="1039"/>
        <v>00631L</v>
      </c>
      <c r="AP1804" s="20">
        <f t="shared" si="1034"/>
        <v>1</v>
      </c>
      <c r="AQ1804" s="74" t="str">
        <f t="shared" si="1049"/>
        <v>00635U</v>
      </c>
      <c r="AR1804" s="20">
        <f t="shared" si="1035"/>
        <v>0</v>
      </c>
      <c r="AS1804" s="74" t="str">
        <f t="shared" si="1043"/>
        <v>00635U</v>
      </c>
      <c r="AT1804" s="20">
        <f t="shared" si="1036"/>
        <v>0</v>
      </c>
      <c r="AU1804" s="74" t="str">
        <f t="shared" si="1026"/>
        <v>00631L</v>
      </c>
      <c r="AV1804" s="20">
        <f t="shared" si="1037"/>
        <v>1</v>
      </c>
      <c r="AW1804" s="74" t="str">
        <f t="shared" si="1027"/>
        <v>00631L</v>
      </c>
      <c r="AX1804" s="20">
        <f t="shared" si="1028"/>
        <v>1</v>
      </c>
      <c r="AY1804" s="20">
        <f t="shared" si="1038"/>
        <v>0</v>
      </c>
      <c r="AZ1804" s="116">
        <v>43691</v>
      </c>
      <c r="BA1804" s="117">
        <v>19.309999999999999</v>
      </c>
      <c r="BB1804" s="90">
        <v>19.337499999999999</v>
      </c>
      <c r="BC1804" s="76">
        <f t="shared" si="1046"/>
        <v>19.960416666666664</v>
      </c>
      <c r="BD1804" s="76">
        <f t="shared" si="1047"/>
        <v>19.95933333333333</v>
      </c>
      <c r="BE1804" s="77">
        <f t="shared" si="1016"/>
        <v>-3.1207598371777397E-2</v>
      </c>
      <c r="BF1804" s="77">
        <f t="shared" si="1044"/>
        <v>-3.2532816727345495E-2</v>
      </c>
    </row>
    <row r="1805" spans="1:58" s="23" customFormat="1" ht="15.75" customHeight="1" x14ac:dyDescent="0.4">
      <c r="A1805" s="116">
        <v>43689</v>
      </c>
      <c r="B1805" s="112">
        <v>20.774999999999999</v>
      </c>
      <c r="C1805" s="112">
        <v>19.975000000000001</v>
      </c>
      <c r="D1805" s="112">
        <v>19.475000000000001</v>
      </c>
      <c r="E1805" s="112">
        <v>18.925000000000001</v>
      </c>
      <c r="F1805" s="112">
        <v>18.375</v>
      </c>
      <c r="G1805" s="112">
        <v>18.725000000000001</v>
      </c>
      <c r="H1805" s="113">
        <v>18.725000000000001</v>
      </c>
      <c r="I1805" s="90">
        <f t="shared" si="1029"/>
        <v>20.167000000000002</v>
      </c>
      <c r="J1805" s="90">
        <f t="shared" si="1030"/>
        <v>19.595000000000002</v>
      </c>
      <c r="K1805" s="114">
        <v>6</v>
      </c>
      <c r="L1805" s="115">
        <v>0.04</v>
      </c>
      <c r="M1805" s="90">
        <v>22.45</v>
      </c>
      <c r="N1805" s="90">
        <v>21.09</v>
      </c>
      <c r="O1805" s="90">
        <v>20.5</v>
      </c>
      <c r="P1805" s="90">
        <v>19.87</v>
      </c>
      <c r="Q1805" s="90">
        <v>19.350000000000001</v>
      </c>
      <c r="R1805" s="63">
        <f t="shared" si="1018"/>
        <v>-3.1699999999999946</v>
      </c>
      <c r="S1805" s="64">
        <f t="shared" si="1017"/>
        <v>0.17362270450751258</v>
      </c>
      <c r="T1805" s="65">
        <f t="shared" si="1048"/>
        <v>1.0644855381697487</v>
      </c>
      <c r="U1805" s="65">
        <f t="shared" si="1048"/>
        <v>1.0287804878048781</v>
      </c>
      <c r="V1805" s="65">
        <f t="shared" si="1019"/>
        <v>1.0613990941117262</v>
      </c>
      <c r="W1805" s="65">
        <f t="shared" si="1020"/>
        <v>1.0899224806201548</v>
      </c>
      <c r="X1805" s="61">
        <f t="shared" si="1031"/>
        <v>-3.8507821901323569E-2</v>
      </c>
      <c r="Y1805" s="66">
        <f t="shared" si="1021"/>
        <v>-1.0568031704095074E-2</v>
      </c>
      <c r="Z1805" s="61">
        <f t="shared" si="1022"/>
        <v>-2.8363167550949527E-2</v>
      </c>
      <c r="AA1805" s="67">
        <f t="shared" si="1023"/>
        <v>20.167000000000002</v>
      </c>
      <c r="AB1805" s="68">
        <f t="shared" si="1024"/>
        <v>-1.4935988620199207E-2</v>
      </c>
      <c r="AC1805" s="69">
        <f t="shared" si="1025"/>
        <v>-4.3764817449027896E-2</v>
      </c>
      <c r="AD1805" s="70">
        <f>_xlfn.PERCENTILE.EXC(AC1805:$AC$5675,0.5)</f>
        <v>8.644005847953197E-2</v>
      </c>
      <c r="AE1805" s="70">
        <f>_xlfn.PERCENTILE.EXC($AC1805:AC$5675,0.35)</f>
        <v>4.9510382224148747E-2</v>
      </c>
      <c r="AF1805" s="71">
        <f t="shared" si="1013"/>
        <v>3.6182007655459723E-2</v>
      </c>
      <c r="AG1805" s="70">
        <f t="shared" si="1014"/>
        <v>-0.24041197211318369</v>
      </c>
      <c r="AH1805" s="70">
        <f t="shared" si="1015"/>
        <v>-0.2970055808935495</v>
      </c>
      <c r="AI1805" s="61" t="str">
        <f t="shared" si="1040"/>
        <v>Safety</v>
      </c>
      <c r="AJ1805" s="68" t="str">
        <f t="shared" si="1041"/>
        <v>Safety</v>
      </c>
      <c r="AK1805" s="72" t="str">
        <f t="shared" si="1042"/>
        <v>00635U</v>
      </c>
      <c r="AL1805" s="73">
        <f t="shared" si="1032"/>
        <v>0</v>
      </c>
      <c r="AM1805" s="72" t="str">
        <f t="shared" si="1045"/>
        <v>00635U</v>
      </c>
      <c r="AN1805" s="73">
        <f t="shared" si="1033"/>
        <v>0</v>
      </c>
      <c r="AO1805" s="74" t="str">
        <f t="shared" si="1039"/>
        <v>00635U</v>
      </c>
      <c r="AP1805" s="20">
        <f t="shared" si="1034"/>
        <v>0</v>
      </c>
      <c r="AQ1805" s="74" t="str">
        <f t="shared" si="1049"/>
        <v>00635U</v>
      </c>
      <c r="AR1805" s="20">
        <f t="shared" si="1035"/>
        <v>0</v>
      </c>
      <c r="AS1805" s="74" t="str">
        <f t="shared" si="1043"/>
        <v>00635U</v>
      </c>
      <c r="AT1805" s="20">
        <f t="shared" si="1036"/>
        <v>0</v>
      </c>
      <c r="AU1805" s="74" t="str">
        <f t="shared" si="1026"/>
        <v>00635U</v>
      </c>
      <c r="AV1805" s="20">
        <f t="shared" si="1037"/>
        <v>0</v>
      </c>
      <c r="AW1805" s="74" t="str">
        <f t="shared" si="1027"/>
        <v>00635U</v>
      </c>
      <c r="AX1805" s="20">
        <f t="shared" si="1028"/>
        <v>0</v>
      </c>
      <c r="AY1805" s="20">
        <f t="shared" si="1038"/>
        <v>1</v>
      </c>
      <c r="AZ1805" s="116">
        <v>43690</v>
      </c>
      <c r="BA1805" s="117">
        <v>19.38</v>
      </c>
      <c r="BB1805" s="90">
        <v>19.237500000000001</v>
      </c>
      <c r="BC1805" s="76">
        <f t="shared" si="1046"/>
        <v>19.958749999999995</v>
      </c>
      <c r="BD1805" s="76">
        <f t="shared" si="1047"/>
        <v>19.961124999999996</v>
      </c>
      <c r="BE1805" s="77">
        <f t="shared" si="1016"/>
        <v>-3.6137032629798678E-2</v>
      </c>
      <c r="BF1805" s="77">
        <f t="shared" si="1044"/>
        <v>-2.9112838079015921E-2</v>
      </c>
    </row>
    <row r="1806" spans="1:58" s="23" customFormat="1" ht="15.75" customHeight="1" x14ac:dyDescent="0.4">
      <c r="A1806" s="116">
        <v>43686</v>
      </c>
      <c r="B1806" s="112">
        <v>18.475000000000001</v>
      </c>
      <c r="C1806" s="112">
        <v>18.574999999999999</v>
      </c>
      <c r="D1806" s="112">
        <v>18.324999999999999</v>
      </c>
      <c r="E1806" s="112">
        <v>18.024999999999999</v>
      </c>
      <c r="F1806" s="112">
        <v>17.600000000000001</v>
      </c>
      <c r="G1806" s="112">
        <v>18</v>
      </c>
      <c r="H1806" s="113">
        <v>18.024999999999999</v>
      </c>
      <c r="I1806" s="90">
        <f t="shared" si="1029"/>
        <v>18.547000000000001</v>
      </c>
      <c r="J1806" s="90">
        <f t="shared" si="1030"/>
        <v>18.395</v>
      </c>
      <c r="K1806" s="114">
        <v>7</v>
      </c>
      <c r="L1806" s="115">
        <v>0.04</v>
      </c>
      <c r="M1806" s="90">
        <v>17.75</v>
      </c>
      <c r="N1806" s="90">
        <v>17.97</v>
      </c>
      <c r="O1806" s="90">
        <v>18.559999999999999</v>
      </c>
      <c r="P1806" s="90">
        <v>18.559999999999999</v>
      </c>
      <c r="Q1806" s="90">
        <v>18.510000000000002</v>
      </c>
      <c r="R1806" s="63">
        <f t="shared" si="1018"/>
        <v>1.3999999999999986</v>
      </c>
      <c r="S1806" s="64">
        <f t="shared" si="1017"/>
        <v>6.26848018923713E-2</v>
      </c>
      <c r="T1806" s="65">
        <f t="shared" si="1048"/>
        <v>0.98775737340011138</v>
      </c>
      <c r="U1806" s="65">
        <f t="shared" si="1048"/>
        <v>0.96821120689655171</v>
      </c>
      <c r="V1806" s="65">
        <f t="shared" si="1019"/>
        <v>0.96821120689655171</v>
      </c>
      <c r="W1806" s="65">
        <f t="shared" si="1020"/>
        <v>0.97082658022690427</v>
      </c>
      <c r="X1806" s="61">
        <f t="shared" si="1031"/>
        <v>5.4127198917454863E-3</v>
      </c>
      <c r="Y1806" s="66">
        <f t="shared" si="1021"/>
        <v>0</v>
      </c>
      <c r="Z1806" s="61">
        <f t="shared" si="1022"/>
        <v>-8.1953954817491244E-3</v>
      </c>
      <c r="AA1806" s="67">
        <f t="shared" si="1023"/>
        <v>18.547000000000001</v>
      </c>
      <c r="AB1806" s="68">
        <f t="shared" si="1024"/>
        <v>2.8102392877017397E-2</v>
      </c>
      <c r="AC1806" s="69">
        <f t="shared" si="1025"/>
        <v>3.2109070673344564E-2</v>
      </c>
      <c r="AD1806" s="70">
        <f>_xlfn.PERCENTILE.EXC(AC1806:$AC$5675,0.5)</f>
        <v>8.6441962110136369E-2</v>
      </c>
      <c r="AE1806" s="70">
        <f>_xlfn.PERCENTILE.EXC($AC1806:AC$5675,0.35)</f>
        <v>4.9563332490457648E-2</v>
      </c>
      <c r="AF1806" s="71">
        <f t="shared" ref="AF1806:AF1869" si="1050">_xlfn.PERCENTILE.EXC($AC1806:$AC2806,0.28)</f>
        <v>3.6182007655459723E-2</v>
      </c>
      <c r="AG1806" s="70">
        <f t="shared" ref="AG1806:AG1869" si="1051">_xlfn.PERCENTILE.EXC($AC1806:$AC2806,0.01)</f>
        <v>-0.24041197211318369</v>
      </c>
      <c r="AH1806" s="70">
        <f t="shared" ref="AH1806:AH1869" si="1052">_xlfn.PERCENTILE.EXC($AC1806:$AC2806,0.005)</f>
        <v>-0.2970055808935495</v>
      </c>
      <c r="AI1806" s="61" t="str">
        <f t="shared" si="1040"/>
        <v>Safety</v>
      </c>
      <c r="AJ1806" s="68" t="str">
        <f t="shared" si="1041"/>
        <v>Safety</v>
      </c>
      <c r="AK1806" s="72" t="str">
        <f t="shared" si="1042"/>
        <v>00635U</v>
      </c>
      <c r="AL1806" s="73">
        <f t="shared" si="1032"/>
        <v>0</v>
      </c>
      <c r="AM1806" s="72" t="str">
        <f t="shared" si="1045"/>
        <v>00635U</v>
      </c>
      <c r="AN1806" s="73">
        <f t="shared" si="1033"/>
        <v>0</v>
      </c>
      <c r="AO1806" s="74" t="str">
        <f t="shared" si="1039"/>
        <v>00635U</v>
      </c>
      <c r="AP1806" s="20">
        <f t="shared" si="1034"/>
        <v>0</v>
      </c>
      <c r="AQ1806" s="74" t="str">
        <f t="shared" si="1049"/>
        <v>00635U</v>
      </c>
      <c r="AR1806" s="20">
        <f t="shared" si="1035"/>
        <v>0</v>
      </c>
      <c r="AS1806" s="74" t="str">
        <f t="shared" si="1043"/>
        <v>00635U</v>
      </c>
      <c r="AT1806" s="20">
        <f t="shared" si="1036"/>
        <v>0</v>
      </c>
      <c r="AU1806" s="74" t="str">
        <f t="shared" si="1026"/>
        <v>00635U</v>
      </c>
      <c r="AV1806" s="20">
        <f t="shared" si="1037"/>
        <v>0</v>
      </c>
      <c r="AW1806" s="74" t="str">
        <f t="shared" si="1027"/>
        <v>00635U</v>
      </c>
      <c r="AX1806" s="20">
        <f t="shared" si="1028"/>
        <v>0</v>
      </c>
      <c r="AY1806" s="20">
        <f t="shared" si="1038"/>
        <v>1</v>
      </c>
      <c r="AZ1806" s="116">
        <v>43689</v>
      </c>
      <c r="BA1806" s="117">
        <v>19.260000000000002</v>
      </c>
      <c r="BB1806" s="90">
        <v>19.600000000000001</v>
      </c>
      <c r="BC1806" s="76">
        <f t="shared" si="1046"/>
        <v>19.959375000000001</v>
      </c>
      <c r="BD1806" s="76">
        <f t="shared" si="1047"/>
        <v>19.959124999999993</v>
      </c>
      <c r="BE1806" s="77">
        <f t="shared" si="1016"/>
        <v>-1.800532331297949E-2</v>
      </c>
      <c r="BF1806" s="77">
        <f t="shared" si="1044"/>
        <v>-3.5027838144206812E-2</v>
      </c>
    </row>
    <row r="1807" spans="1:58" s="23" customFormat="1" ht="15.75" customHeight="1" x14ac:dyDescent="0.4">
      <c r="A1807" s="116">
        <v>43685</v>
      </c>
      <c r="B1807" s="112">
        <v>17.725000000000001</v>
      </c>
      <c r="C1807" s="112">
        <v>18.074999999999999</v>
      </c>
      <c r="D1807" s="112">
        <v>17.925000000000001</v>
      </c>
      <c r="E1807" s="112">
        <v>17.675000000000001</v>
      </c>
      <c r="F1807" s="112">
        <v>17.324999999999999</v>
      </c>
      <c r="G1807" s="112">
        <v>17.725000000000001</v>
      </c>
      <c r="H1807" s="113">
        <v>17.824999999999999</v>
      </c>
      <c r="I1807" s="90">
        <f t="shared" si="1029"/>
        <v>17.963000000000001</v>
      </c>
      <c r="J1807" s="90">
        <f t="shared" si="1030"/>
        <v>17.972999999999999</v>
      </c>
      <c r="K1807" s="114">
        <v>8</v>
      </c>
      <c r="L1807" s="115">
        <v>0.04</v>
      </c>
      <c r="M1807" s="90">
        <v>16.77</v>
      </c>
      <c r="N1807" s="90">
        <v>16.91</v>
      </c>
      <c r="O1807" s="90">
        <v>17.86</v>
      </c>
      <c r="P1807" s="90">
        <v>18.05</v>
      </c>
      <c r="Q1807" s="90">
        <v>18.18</v>
      </c>
      <c r="R1807" s="63">
        <f t="shared" si="1018"/>
        <v>2.2299999999999969</v>
      </c>
      <c r="S1807" s="64">
        <f t="shared" si="1017"/>
        <v>-0.13237557721908663</v>
      </c>
      <c r="T1807" s="65">
        <f t="shared" si="1048"/>
        <v>0.99172087522176222</v>
      </c>
      <c r="U1807" s="65">
        <f t="shared" si="1048"/>
        <v>0.94680851063829796</v>
      </c>
      <c r="V1807" s="65">
        <f t="shared" si="1019"/>
        <v>0.93684210526315792</v>
      </c>
      <c r="W1807" s="65">
        <f t="shared" si="1020"/>
        <v>0.9301430143014302</v>
      </c>
      <c r="X1807" s="61">
        <f t="shared" si="1031"/>
        <v>1.9746121297602136E-2</v>
      </c>
      <c r="Y1807" s="66">
        <f t="shared" si="1021"/>
        <v>8.4865629420084066E-3</v>
      </c>
      <c r="Z1807" s="61">
        <f t="shared" si="1022"/>
        <v>5.5669988309291381E-4</v>
      </c>
      <c r="AA1807" s="67">
        <f t="shared" si="1023"/>
        <v>17.963000000000001</v>
      </c>
      <c r="AB1807" s="68">
        <f t="shared" si="1024"/>
        <v>4.8196333530455431E-2</v>
      </c>
      <c r="AC1807" s="69">
        <f t="shared" si="1025"/>
        <v>6.2270845653459542E-2</v>
      </c>
      <c r="AD1807" s="70">
        <f>_xlfn.PERCENTILE.EXC(AC1807:$AC$5675,0.5)</f>
        <v>8.6443865740740769E-2</v>
      </c>
      <c r="AE1807" s="70">
        <f>_xlfn.PERCENTILE.EXC($AC1807:AC$5675,0.35)</f>
        <v>4.9597956620675156E-2</v>
      </c>
      <c r="AF1807" s="71">
        <f t="shared" si="1050"/>
        <v>3.6290708788083756E-2</v>
      </c>
      <c r="AG1807" s="70">
        <f t="shared" si="1051"/>
        <v>-0.24041197211318369</v>
      </c>
      <c r="AH1807" s="70">
        <f t="shared" si="1052"/>
        <v>-0.2970055808935495</v>
      </c>
      <c r="AI1807" s="61" t="str">
        <f t="shared" si="1040"/>
        <v>Safety</v>
      </c>
      <c r="AJ1807" s="68" t="str">
        <f t="shared" si="1041"/>
        <v>Short VOL</v>
      </c>
      <c r="AK1807" s="72" t="str">
        <f t="shared" si="1042"/>
        <v>00631L</v>
      </c>
      <c r="AL1807" s="73">
        <f t="shared" si="1032"/>
        <v>1</v>
      </c>
      <c r="AM1807" s="72" t="str">
        <f t="shared" si="1045"/>
        <v>00635U</v>
      </c>
      <c r="AN1807" s="73">
        <f t="shared" si="1033"/>
        <v>0</v>
      </c>
      <c r="AO1807" s="74" t="str">
        <f t="shared" si="1039"/>
        <v>00631L</v>
      </c>
      <c r="AP1807" s="20">
        <f t="shared" si="1034"/>
        <v>1</v>
      </c>
      <c r="AQ1807" s="74" t="str">
        <f t="shared" si="1049"/>
        <v>00635U</v>
      </c>
      <c r="AR1807" s="20">
        <f t="shared" si="1035"/>
        <v>0</v>
      </c>
      <c r="AS1807" s="74" t="str">
        <f t="shared" si="1043"/>
        <v>00635U</v>
      </c>
      <c r="AT1807" s="20">
        <f t="shared" si="1036"/>
        <v>0</v>
      </c>
      <c r="AU1807" s="74" t="str">
        <f t="shared" si="1026"/>
        <v>00631L</v>
      </c>
      <c r="AV1807" s="20">
        <f t="shared" si="1037"/>
        <v>1</v>
      </c>
      <c r="AW1807" s="74" t="str">
        <f t="shared" si="1027"/>
        <v>00631L</v>
      </c>
      <c r="AX1807" s="20">
        <f t="shared" si="1028"/>
        <v>1</v>
      </c>
      <c r="AY1807" s="20">
        <f t="shared" si="1038"/>
        <v>0</v>
      </c>
      <c r="AZ1807" s="116">
        <v>43686</v>
      </c>
      <c r="BA1807" s="117">
        <v>19.46</v>
      </c>
      <c r="BB1807" s="90">
        <v>19.600000000000001</v>
      </c>
      <c r="BC1807" s="76">
        <f t="shared" si="1046"/>
        <v>19.950833333333335</v>
      </c>
      <c r="BD1807" s="76">
        <f t="shared" si="1047"/>
        <v>19.957041666666665</v>
      </c>
      <c r="BE1807" s="77">
        <f t="shared" si="1016"/>
        <v>-1.758489620316615E-2</v>
      </c>
      <c r="BF1807" s="77">
        <f t="shared" si="1044"/>
        <v>-2.4905578440358241E-2</v>
      </c>
    </row>
    <row r="1808" spans="1:58" s="23" customFormat="1" ht="15.75" customHeight="1" x14ac:dyDescent="0.4">
      <c r="A1808" s="116">
        <v>43684</v>
      </c>
      <c r="B1808" s="112">
        <v>19.375</v>
      </c>
      <c r="C1808" s="112">
        <v>19.125</v>
      </c>
      <c r="D1808" s="112">
        <v>18.774999999999999</v>
      </c>
      <c r="E1808" s="112">
        <v>18.375</v>
      </c>
      <c r="F1808" s="112">
        <v>17.925000000000001</v>
      </c>
      <c r="G1808" s="112">
        <v>18.324999999999999</v>
      </c>
      <c r="H1808" s="113">
        <v>18.350000000000001</v>
      </c>
      <c r="I1808" s="90">
        <f t="shared" si="1029"/>
        <v>19.215</v>
      </c>
      <c r="J1808" s="90">
        <f t="shared" si="1030"/>
        <v>18.901</v>
      </c>
      <c r="K1808" s="114">
        <v>9</v>
      </c>
      <c r="L1808" s="115">
        <v>0.04</v>
      </c>
      <c r="M1808" s="90">
        <v>20.95</v>
      </c>
      <c r="N1808" s="90">
        <v>19.489999999999998</v>
      </c>
      <c r="O1808" s="90">
        <v>19.5</v>
      </c>
      <c r="P1808" s="90">
        <v>19.260000000000002</v>
      </c>
      <c r="Q1808" s="90">
        <v>18.989999999999998</v>
      </c>
      <c r="R1808" s="63">
        <f t="shared" si="1018"/>
        <v>-1.6799999999999926</v>
      </c>
      <c r="S1808" s="64">
        <f t="shared" si="1017"/>
        <v>-3.37134357957364E-2</v>
      </c>
      <c r="T1808" s="65">
        <f t="shared" si="1048"/>
        <v>1.0749102103642894</v>
      </c>
      <c r="U1808" s="65">
        <f t="shared" si="1048"/>
        <v>0.99948717948717936</v>
      </c>
      <c r="V1808" s="65">
        <f t="shared" si="1019"/>
        <v>1.0119418483904463</v>
      </c>
      <c r="W1808" s="65">
        <f t="shared" si="1020"/>
        <v>1.0263296471827277</v>
      </c>
      <c r="X1808" s="61">
        <f t="shared" si="1031"/>
        <v>-1.2903225806451613E-2</v>
      </c>
      <c r="Y1808" s="66">
        <f t="shared" si="1021"/>
        <v>-1.3605442176869975E-3</v>
      </c>
      <c r="Z1808" s="61">
        <f t="shared" si="1022"/>
        <v>-1.6341399947957327E-2</v>
      </c>
      <c r="AA1808" s="67">
        <f t="shared" si="1023"/>
        <v>19.215</v>
      </c>
      <c r="AB1808" s="68">
        <f t="shared" si="1024"/>
        <v>-5.9004617752692889E-3</v>
      </c>
      <c r="AC1808" s="69">
        <f t="shared" si="1025"/>
        <v>-1.4109799897383202E-2</v>
      </c>
      <c r="AD1808" s="70">
        <f>_xlfn.PERCENTILE.EXC(AC1808:$AC$5675,0.5)</f>
        <v>8.6577295558482523E-2</v>
      </c>
      <c r="AE1808" s="70">
        <f>_xlfn.PERCENTILE.EXC($AC1808:AC$5675,0.35)</f>
        <v>4.9582273234080494E-2</v>
      </c>
      <c r="AF1808" s="71">
        <f t="shared" si="1050"/>
        <v>3.6290708788083756E-2</v>
      </c>
      <c r="AG1808" s="70">
        <f t="shared" si="1051"/>
        <v>-0.24041197211318369</v>
      </c>
      <c r="AH1808" s="70">
        <f t="shared" si="1052"/>
        <v>-0.2970055808935495</v>
      </c>
      <c r="AI1808" s="61" t="str">
        <f t="shared" si="1040"/>
        <v>Safety</v>
      </c>
      <c r="AJ1808" s="68" t="str">
        <f t="shared" si="1041"/>
        <v>Safety</v>
      </c>
      <c r="AK1808" s="72" t="str">
        <f t="shared" si="1042"/>
        <v>00635U</v>
      </c>
      <c r="AL1808" s="73">
        <f t="shared" si="1032"/>
        <v>0</v>
      </c>
      <c r="AM1808" s="72" t="str">
        <f t="shared" si="1045"/>
        <v>00635U</v>
      </c>
      <c r="AN1808" s="73">
        <f t="shared" si="1033"/>
        <v>0</v>
      </c>
      <c r="AO1808" s="74" t="str">
        <f t="shared" si="1039"/>
        <v>00635U</v>
      </c>
      <c r="AP1808" s="20">
        <f t="shared" si="1034"/>
        <v>0</v>
      </c>
      <c r="AQ1808" s="74" t="str">
        <f t="shared" si="1049"/>
        <v>00635U</v>
      </c>
      <c r="AR1808" s="20">
        <f t="shared" si="1035"/>
        <v>0</v>
      </c>
      <c r="AS1808" s="74" t="str">
        <f t="shared" si="1043"/>
        <v>00635U</v>
      </c>
      <c r="AT1808" s="20">
        <f t="shared" si="1036"/>
        <v>0</v>
      </c>
      <c r="AU1808" s="74" t="str">
        <f t="shared" si="1026"/>
        <v>00635U</v>
      </c>
      <c r="AV1808" s="20">
        <f t="shared" si="1037"/>
        <v>0</v>
      </c>
      <c r="AW1808" s="74" t="str">
        <f t="shared" si="1027"/>
        <v>00635U</v>
      </c>
      <c r="AX1808" s="20">
        <f t="shared" si="1028"/>
        <v>0</v>
      </c>
      <c r="AY1808" s="20">
        <f t="shared" si="1038"/>
        <v>1</v>
      </c>
      <c r="AZ1808" s="116">
        <v>43685</v>
      </c>
      <c r="BA1808" s="117">
        <v>19.55</v>
      </c>
      <c r="BB1808" s="90">
        <v>19.55</v>
      </c>
      <c r="BC1808" s="76">
        <f t="shared" si="1046"/>
        <v>19.938750000000002</v>
      </c>
      <c r="BD1808" s="76">
        <f t="shared" si="1047"/>
        <v>19.95</v>
      </c>
      <c r="BE1808" s="77">
        <f t="shared" si="1016"/>
        <v>-1.9497210206256745E-2</v>
      </c>
      <c r="BF1808" s="77">
        <f t="shared" si="1044"/>
        <v>-2.0050125313283138E-2</v>
      </c>
    </row>
    <row r="1809" spans="1:58" s="23" customFormat="1" ht="15.75" customHeight="1" x14ac:dyDescent="0.4">
      <c r="A1809" s="116">
        <v>43683</v>
      </c>
      <c r="B1809" s="112">
        <v>19.675000000000001</v>
      </c>
      <c r="C1809" s="112">
        <v>19.425000000000001</v>
      </c>
      <c r="D1809" s="112">
        <v>18.925000000000001</v>
      </c>
      <c r="E1809" s="112">
        <v>18.524999999999999</v>
      </c>
      <c r="F1809" s="112">
        <v>18.05</v>
      </c>
      <c r="G1809" s="112">
        <v>18.475000000000001</v>
      </c>
      <c r="H1809" s="113">
        <v>18.5</v>
      </c>
      <c r="I1809" s="90">
        <f t="shared" si="1029"/>
        <v>19.525000000000002</v>
      </c>
      <c r="J1809" s="90">
        <f t="shared" si="1030"/>
        <v>19.125</v>
      </c>
      <c r="K1809" s="114">
        <v>10</v>
      </c>
      <c r="L1809" s="115">
        <v>0.04</v>
      </c>
      <c r="M1809" s="90">
        <v>21.84</v>
      </c>
      <c r="N1809" s="90">
        <v>20.170000000000002</v>
      </c>
      <c r="O1809" s="90">
        <v>19.690000000000001</v>
      </c>
      <c r="P1809" s="90">
        <v>19.41</v>
      </c>
      <c r="Q1809" s="90">
        <v>19.010000000000002</v>
      </c>
      <c r="R1809" s="63">
        <f t="shared" si="1018"/>
        <v>-2.9100000000000037</v>
      </c>
      <c r="S1809" s="64">
        <f t="shared" si="1017"/>
        <v>-0.1797478649857665</v>
      </c>
      <c r="T1809" s="65">
        <f t="shared" si="1048"/>
        <v>1.082796232027764</v>
      </c>
      <c r="U1809" s="65">
        <f t="shared" si="1048"/>
        <v>1.0243778567800914</v>
      </c>
      <c r="V1809" s="65">
        <f t="shared" si="1019"/>
        <v>1.039155074703761</v>
      </c>
      <c r="W1809" s="65">
        <f t="shared" si="1020"/>
        <v>1.0610205155181482</v>
      </c>
      <c r="X1809" s="61">
        <f t="shared" si="1031"/>
        <v>-1.2706480304955527E-2</v>
      </c>
      <c r="Y1809" s="66">
        <f t="shared" si="1021"/>
        <v>-1.3495276653170624E-3</v>
      </c>
      <c r="Z1809" s="61">
        <f t="shared" si="1022"/>
        <v>-2.048655569782341E-2</v>
      </c>
      <c r="AA1809" s="67">
        <f t="shared" si="1023"/>
        <v>19.524999999999999</v>
      </c>
      <c r="AB1809" s="68">
        <f t="shared" si="1024"/>
        <v>-2.454139811601393E-2</v>
      </c>
      <c r="AC1809" s="69">
        <f t="shared" si="1025"/>
        <v>-3.1978185423897028E-2</v>
      </c>
      <c r="AD1809" s="70">
        <f>_xlfn.PERCENTILE.EXC(AC1809:$AC$5675,0.5)</f>
        <v>8.6710725376224276E-2</v>
      </c>
      <c r="AE1809" s="70">
        <f>_xlfn.PERCENTILE.EXC($AC1809:AC$5675,0.35)</f>
        <v>4.9611399523470573E-2</v>
      </c>
      <c r="AF1809" s="71">
        <f t="shared" si="1050"/>
        <v>3.6384146918005407E-2</v>
      </c>
      <c r="AG1809" s="70">
        <f t="shared" si="1051"/>
        <v>-0.24041197211318369</v>
      </c>
      <c r="AH1809" s="70">
        <f t="shared" si="1052"/>
        <v>-0.2970055808935495</v>
      </c>
      <c r="AI1809" s="61" t="str">
        <f t="shared" si="1040"/>
        <v>Safety</v>
      </c>
      <c r="AJ1809" s="68" t="str">
        <f t="shared" si="1041"/>
        <v>Safety</v>
      </c>
      <c r="AK1809" s="72" t="str">
        <f t="shared" si="1042"/>
        <v>00635U</v>
      </c>
      <c r="AL1809" s="73">
        <f t="shared" si="1032"/>
        <v>0</v>
      </c>
      <c r="AM1809" s="72" t="str">
        <f t="shared" si="1045"/>
        <v>00635U</v>
      </c>
      <c r="AN1809" s="73">
        <f t="shared" si="1033"/>
        <v>0</v>
      </c>
      <c r="AO1809" s="74" t="str">
        <f t="shared" si="1039"/>
        <v>00635U</v>
      </c>
      <c r="AP1809" s="20">
        <f t="shared" si="1034"/>
        <v>0</v>
      </c>
      <c r="AQ1809" s="74" t="str">
        <f t="shared" si="1049"/>
        <v>00635U</v>
      </c>
      <c r="AR1809" s="20">
        <f t="shared" si="1035"/>
        <v>0</v>
      </c>
      <c r="AS1809" s="74" t="str">
        <f t="shared" si="1043"/>
        <v>00635U</v>
      </c>
      <c r="AT1809" s="20">
        <f t="shared" si="1036"/>
        <v>0</v>
      </c>
      <c r="AU1809" s="74" t="str">
        <f t="shared" si="1026"/>
        <v>00635U</v>
      </c>
      <c r="AV1809" s="20">
        <f t="shared" si="1037"/>
        <v>0</v>
      </c>
      <c r="AW1809" s="74" t="str">
        <f t="shared" si="1027"/>
        <v>00635U</v>
      </c>
      <c r="AX1809" s="20">
        <f t="shared" si="1028"/>
        <v>0</v>
      </c>
      <c r="AY1809" s="20">
        <f t="shared" si="1038"/>
        <v>1</v>
      </c>
      <c r="AZ1809" s="116">
        <v>43684</v>
      </c>
      <c r="BA1809" s="117">
        <v>19.5</v>
      </c>
      <c r="BB1809" s="90">
        <v>19.5625</v>
      </c>
      <c r="BC1809" s="76">
        <f t="shared" si="1046"/>
        <v>19.928125000000001</v>
      </c>
      <c r="BD1809" s="76">
        <f t="shared" si="1047"/>
        <v>19.93791666666667</v>
      </c>
      <c r="BE1809" s="77">
        <f t="shared" ref="BE1809:BE1872" si="1053">(BB1809-BC1809)/BC1809</f>
        <v>-1.8347185196801074E-2</v>
      </c>
      <c r="BF1809" s="77">
        <f t="shared" si="1044"/>
        <v>-2.1964013291258435E-2</v>
      </c>
    </row>
    <row r="1810" spans="1:58" s="23" customFormat="1" ht="15.75" customHeight="1" x14ac:dyDescent="0.4">
      <c r="A1810" s="116">
        <v>43682</v>
      </c>
      <c r="B1810" s="112">
        <v>21.625</v>
      </c>
      <c r="C1810" s="112">
        <v>20.225000000000001</v>
      </c>
      <c r="D1810" s="112">
        <v>19.574999999999999</v>
      </c>
      <c r="E1810" s="112">
        <v>18.925000000000001</v>
      </c>
      <c r="F1810" s="112">
        <v>18.375</v>
      </c>
      <c r="G1810" s="112">
        <v>18.7</v>
      </c>
      <c r="H1810" s="113">
        <v>18.75</v>
      </c>
      <c r="I1810" s="90">
        <f t="shared" si="1029"/>
        <v>20.841000000000001</v>
      </c>
      <c r="J1810" s="90">
        <f t="shared" si="1030"/>
        <v>19.861000000000001</v>
      </c>
      <c r="K1810" s="114">
        <v>11</v>
      </c>
      <c r="L1810" s="115">
        <v>0.04</v>
      </c>
      <c r="M1810" s="90">
        <v>29.14</v>
      </c>
      <c r="N1810" s="90">
        <v>24.59</v>
      </c>
      <c r="O1810" s="90">
        <v>21.9</v>
      </c>
      <c r="P1810" s="90">
        <v>20.81</v>
      </c>
      <c r="Q1810" s="90">
        <v>19.920000000000002</v>
      </c>
      <c r="R1810" s="63">
        <f t="shared" si="1018"/>
        <v>-11.02000000000001</v>
      </c>
      <c r="S1810" s="64">
        <f t="shared" ref="S1810:S1873" si="1054">(N1810-N1811)/N1811</f>
        <v>0.39636570130607612</v>
      </c>
      <c r="T1810" s="65">
        <f t="shared" si="1048"/>
        <v>1.1850345668971127</v>
      </c>
      <c r="U1810" s="65">
        <f t="shared" si="1048"/>
        <v>1.1228310502283105</v>
      </c>
      <c r="V1810" s="65">
        <f t="shared" si="1019"/>
        <v>1.1816434406535321</v>
      </c>
      <c r="W1810" s="65">
        <f t="shared" si="1020"/>
        <v>1.2344377510040159</v>
      </c>
      <c r="X1810" s="61">
        <f t="shared" si="1031"/>
        <v>-6.4739884393063524E-2</v>
      </c>
      <c r="Y1810" s="66">
        <f t="shared" si="1021"/>
        <v>-9.2470277410832604E-3</v>
      </c>
      <c r="Z1810" s="61">
        <f t="shared" si="1022"/>
        <v>-4.7022695648001551E-2</v>
      </c>
      <c r="AA1810" s="67">
        <f t="shared" si="1023"/>
        <v>20.841000000000001</v>
      </c>
      <c r="AB1810" s="68">
        <f t="shared" si="1024"/>
        <v>-0.12057747051647011</v>
      </c>
      <c r="AC1810" s="69">
        <f t="shared" si="1025"/>
        <v>-0.15246034973566486</v>
      </c>
      <c r="AD1810" s="70">
        <f>_xlfn.PERCENTILE.EXC(AC1810:$AC$5675,0.5)</f>
        <v>8.677808157904994E-2</v>
      </c>
      <c r="AE1810" s="70">
        <f>_xlfn.PERCENTILE.EXC($AC1810:AC$5675,0.35)</f>
        <v>4.9625202826412008E-2</v>
      </c>
      <c r="AF1810" s="71">
        <f t="shared" si="1050"/>
        <v>3.6514554941602481E-2</v>
      </c>
      <c r="AG1810" s="70">
        <f t="shared" si="1051"/>
        <v>-0.24041197211318369</v>
      </c>
      <c r="AH1810" s="70">
        <f t="shared" si="1052"/>
        <v>-0.2970055808935495</v>
      </c>
      <c r="AI1810" s="61" t="str">
        <f t="shared" si="1040"/>
        <v>Safety</v>
      </c>
      <c r="AJ1810" s="68" t="str">
        <f t="shared" si="1041"/>
        <v>Safety</v>
      </c>
      <c r="AK1810" s="72" t="str">
        <f t="shared" si="1042"/>
        <v>00635U</v>
      </c>
      <c r="AL1810" s="73">
        <f t="shared" si="1032"/>
        <v>0</v>
      </c>
      <c r="AM1810" s="72" t="str">
        <f t="shared" si="1045"/>
        <v>00635U</v>
      </c>
      <c r="AN1810" s="73">
        <f t="shared" si="1033"/>
        <v>0</v>
      </c>
      <c r="AO1810" s="74" t="str">
        <f t="shared" si="1039"/>
        <v>00635U</v>
      </c>
      <c r="AP1810" s="20">
        <f t="shared" si="1034"/>
        <v>0</v>
      </c>
      <c r="AQ1810" s="74" t="str">
        <f t="shared" si="1049"/>
        <v>00635U</v>
      </c>
      <c r="AR1810" s="20">
        <f t="shared" si="1035"/>
        <v>0</v>
      </c>
      <c r="AS1810" s="74" t="str">
        <f t="shared" si="1043"/>
        <v>00635U</v>
      </c>
      <c r="AT1810" s="20">
        <f t="shared" si="1036"/>
        <v>0</v>
      </c>
      <c r="AU1810" s="74" t="str">
        <f t="shared" si="1026"/>
        <v>00635U</v>
      </c>
      <c r="AV1810" s="20">
        <f t="shared" si="1037"/>
        <v>0</v>
      </c>
      <c r="AW1810" s="74" t="str">
        <f t="shared" si="1027"/>
        <v>00635U</v>
      </c>
      <c r="AX1810" s="20">
        <f t="shared" si="1028"/>
        <v>0</v>
      </c>
      <c r="AY1810" s="20">
        <f t="shared" si="1038"/>
        <v>1</v>
      </c>
      <c r="AZ1810" s="116">
        <v>43683</v>
      </c>
      <c r="BA1810" s="117">
        <v>19.63</v>
      </c>
      <c r="BB1810" s="90">
        <v>19.762499999999999</v>
      </c>
      <c r="BC1810" s="76">
        <f t="shared" si="1046"/>
        <v>19.914791666666666</v>
      </c>
      <c r="BD1810" s="76">
        <f t="shared" si="1047"/>
        <v>19.929250000000003</v>
      </c>
      <c r="BE1810" s="77">
        <f t="shared" si="1053"/>
        <v>-7.6471634358883187E-3</v>
      </c>
      <c r="BF1810" s="77">
        <f t="shared" si="1044"/>
        <v>-1.5015617747782992E-2</v>
      </c>
    </row>
    <row r="1811" spans="1:58" s="23" customFormat="1" ht="15.75" customHeight="1" x14ac:dyDescent="0.4">
      <c r="A1811" s="116">
        <v>43679</v>
      </c>
      <c r="B1811" s="112">
        <v>17.475000000000001</v>
      </c>
      <c r="C1811" s="112">
        <v>17.675000000000001</v>
      </c>
      <c r="D1811" s="112">
        <v>17.675000000000001</v>
      </c>
      <c r="E1811" s="112">
        <v>17.475000000000001</v>
      </c>
      <c r="F1811" s="112">
        <v>17.225000000000001</v>
      </c>
      <c r="G1811" s="112">
        <v>17.725000000000001</v>
      </c>
      <c r="H1811" s="113">
        <v>17.875</v>
      </c>
      <c r="I1811" s="90">
        <f t="shared" si="1029"/>
        <v>17.579000000000001</v>
      </c>
      <c r="J1811" s="90">
        <f t="shared" si="1030"/>
        <v>17.675000000000001</v>
      </c>
      <c r="K1811" s="114">
        <v>12</v>
      </c>
      <c r="L1811" s="115">
        <v>0.04</v>
      </c>
      <c r="M1811" s="90">
        <v>17.690000000000001</v>
      </c>
      <c r="N1811" s="90">
        <v>17.61</v>
      </c>
      <c r="O1811" s="90">
        <v>17.89</v>
      </c>
      <c r="P1811" s="90">
        <v>18.11</v>
      </c>
      <c r="Q1811" s="90">
        <v>18.309999999999999</v>
      </c>
      <c r="R1811" s="63">
        <f t="shared" si="1018"/>
        <v>0.70000000000000284</v>
      </c>
      <c r="S1811" s="64">
        <f t="shared" si="1054"/>
        <v>-1.4549524342473506E-2</v>
      </c>
      <c r="T1811" s="65">
        <f t="shared" si="1048"/>
        <v>1.0045428733674049</v>
      </c>
      <c r="U1811" s="65">
        <f t="shared" si="1048"/>
        <v>0.98434879821129118</v>
      </c>
      <c r="V1811" s="65">
        <f t="shared" si="1019"/>
        <v>0.97239094422970729</v>
      </c>
      <c r="W1811" s="65">
        <f t="shared" si="1020"/>
        <v>0.96176952484980893</v>
      </c>
      <c r="X1811" s="61">
        <f t="shared" si="1031"/>
        <v>1.144492131616591E-2</v>
      </c>
      <c r="Y1811" s="66">
        <f t="shared" si="1021"/>
        <v>2.2889842632331819E-2</v>
      </c>
      <c r="Z1811" s="61">
        <f t="shared" si="1022"/>
        <v>5.4610614938278672E-3</v>
      </c>
      <c r="AA1811" s="67">
        <f t="shared" si="1023"/>
        <v>17.579000000000001</v>
      </c>
      <c r="AB1811" s="68">
        <f t="shared" si="1024"/>
        <v>-7.6660988074956282E-3</v>
      </c>
      <c r="AC1811" s="69">
        <f t="shared" si="1025"/>
        <v>-1.7603634298693246E-3</v>
      </c>
      <c r="AD1811" s="70">
        <f>_xlfn.PERCENTILE.EXC(AC1811:$AC$5675,0.5)</f>
        <v>8.6845437781875603E-2</v>
      </c>
      <c r="AE1811" s="70">
        <f>_xlfn.PERCENTILE.EXC($AC1811:AC$5675,0.35)</f>
        <v>4.9631688435698949E-2</v>
      </c>
      <c r="AF1811" s="71">
        <f t="shared" si="1050"/>
        <v>3.6731542799695538E-2</v>
      </c>
      <c r="AG1811" s="70">
        <f t="shared" si="1051"/>
        <v>-0.24041197211318369</v>
      </c>
      <c r="AH1811" s="70">
        <f t="shared" si="1052"/>
        <v>-0.2970055808935495</v>
      </c>
      <c r="AI1811" s="61" t="str">
        <f t="shared" si="1040"/>
        <v>Safety</v>
      </c>
      <c r="AJ1811" s="68" t="str">
        <f t="shared" si="1041"/>
        <v>Safety</v>
      </c>
      <c r="AK1811" s="72" t="str">
        <f t="shared" si="1042"/>
        <v>00635U</v>
      </c>
      <c r="AL1811" s="73">
        <f t="shared" si="1032"/>
        <v>0</v>
      </c>
      <c r="AM1811" s="72" t="str">
        <f t="shared" si="1045"/>
        <v>00631L</v>
      </c>
      <c r="AN1811" s="73">
        <f t="shared" si="1033"/>
        <v>1</v>
      </c>
      <c r="AO1811" s="74" t="str">
        <f t="shared" si="1039"/>
        <v>00635U</v>
      </c>
      <c r="AP1811" s="20">
        <f t="shared" si="1034"/>
        <v>0</v>
      </c>
      <c r="AQ1811" s="74" t="str">
        <f t="shared" si="1049"/>
        <v>00631L</v>
      </c>
      <c r="AR1811" s="20">
        <f t="shared" si="1035"/>
        <v>1</v>
      </c>
      <c r="AS1811" s="74" t="str">
        <f t="shared" si="1043"/>
        <v>00635U</v>
      </c>
      <c r="AT1811" s="20">
        <f t="shared" si="1036"/>
        <v>0</v>
      </c>
      <c r="AU1811" s="74" t="str">
        <f t="shared" si="1026"/>
        <v>00635U</v>
      </c>
      <c r="AV1811" s="20">
        <f t="shared" si="1037"/>
        <v>0</v>
      </c>
      <c r="AW1811" s="74" t="str">
        <f t="shared" si="1027"/>
        <v>00635U</v>
      </c>
      <c r="AX1811" s="20">
        <f t="shared" si="1028"/>
        <v>0</v>
      </c>
      <c r="AY1811" s="20">
        <f t="shared" si="1038"/>
        <v>1</v>
      </c>
      <c r="AZ1811" s="116">
        <v>43682</v>
      </c>
      <c r="BA1811" s="117">
        <v>19.88</v>
      </c>
      <c r="BB1811" s="90">
        <v>19.9375</v>
      </c>
      <c r="BC1811" s="76">
        <f t="shared" si="1046"/>
        <v>19.898958333333336</v>
      </c>
      <c r="BD1811" s="76">
        <f t="shared" si="1047"/>
        <v>19.91675</v>
      </c>
      <c r="BE1811" s="77">
        <f t="shared" si="1053"/>
        <v>1.9368685546771209E-3</v>
      </c>
      <c r="BF1811" s="77">
        <f t="shared" si="1044"/>
        <v>-1.8451805640981281E-3</v>
      </c>
    </row>
    <row r="1812" spans="1:58" s="23" customFormat="1" ht="15.75" customHeight="1" x14ac:dyDescent="0.4">
      <c r="A1812" s="116">
        <v>43678</v>
      </c>
      <c r="B1812" s="112">
        <v>17.475000000000001</v>
      </c>
      <c r="C1812" s="112">
        <v>17.774999999999999</v>
      </c>
      <c r="D1812" s="112">
        <v>17.725000000000001</v>
      </c>
      <c r="E1812" s="112">
        <v>17.524999999999999</v>
      </c>
      <c r="F1812" s="112">
        <v>17.274999999999999</v>
      </c>
      <c r="G1812" s="112">
        <v>17.774999999999999</v>
      </c>
      <c r="H1812" s="113">
        <v>17.95</v>
      </c>
      <c r="I1812" s="90">
        <f t="shared" si="1029"/>
        <v>17.619</v>
      </c>
      <c r="J1812" s="90">
        <f t="shared" si="1030"/>
        <v>17.751000000000001</v>
      </c>
      <c r="K1812" s="114">
        <v>13</v>
      </c>
      <c r="L1812" s="115">
        <v>0.04</v>
      </c>
      <c r="M1812" s="90">
        <v>19.32</v>
      </c>
      <c r="N1812" s="90">
        <v>17.87</v>
      </c>
      <c r="O1812" s="90">
        <v>17.989999999999998</v>
      </c>
      <c r="P1812" s="90">
        <v>18.170000000000002</v>
      </c>
      <c r="Q1812" s="90">
        <v>18.39</v>
      </c>
      <c r="R1812" s="63">
        <f t="shared" si="1018"/>
        <v>-1.0300000000000011</v>
      </c>
      <c r="S1812" s="64">
        <f t="shared" si="1054"/>
        <v>0.181878306878307</v>
      </c>
      <c r="T1812" s="65">
        <f t="shared" si="1048"/>
        <v>1.0811415780637941</v>
      </c>
      <c r="U1812" s="65">
        <f t="shared" si="1048"/>
        <v>0.99332962757087284</v>
      </c>
      <c r="V1812" s="65">
        <f t="shared" si="1019"/>
        <v>0.98348926802421566</v>
      </c>
      <c r="W1812" s="65">
        <f t="shared" si="1020"/>
        <v>0.97172376291462759</v>
      </c>
      <c r="X1812" s="61">
        <f t="shared" si="1031"/>
        <v>1.7167381974248764E-2</v>
      </c>
      <c r="Y1812" s="66">
        <f t="shared" si="1021"/>
        <v>2.4251069900142697E-2</v>
      </c>
      <c r="Z1812" s="61">
        <f t="shared" si="1022"/>
        <v>7.4919121403031639E-3</v>
      </c>
      <c r="AA1812" s="67">
        <f t="shared" si="1023"/>
        <v>17.619</v>
      </c>
      <c r="AB1812" s="68">
        <f t="shared" si="1024"/>
        <v>-2.2104085058757668E-2</v>
      </c>
      <c r="AC1812" s="69">
        <f t="shared" si="1025"/>
        <v>-1.4045886961387869E-2</v>
      </c>
      <c r="AD1812" s="70">
        <f>_xlfn.PERCENTILE.EXC(AC1812:$AC$5675,0.5)</f>
        <v>8.6878433472974664E-2</v>
      </c>
      <c r="AE1812" s="70">
        <f>_xlfn.PERCENTILE.EXC($AC1812:AC$5675,0.35)</f>
        <v>4.963538291898284E-2</v>
      </c>
      <c r="AF1812" s="71">
        <f t="shared" si="1050"/>
        <v>3.6971996677966544E-2</v>
      </c>
      <c r="AG1812" s="70">
        <f t="shared" si="1051"/>
        <v>-0.24041197211318369</v>
      </c>
      <c r="AH1812" s="70">
        <f t="shared" si="1052"/>
        <v>-0.2970055808935495</v>
      </c>
      <c r="AI1812" s="61" t="str">
        <f t="shared" si="1040"/>
        <v>Safety</v>
      </c>
      <c r="AJ1812" s="68" t="str">
        <f t="shared" si="1041"/>
        <v>Safety</v>
      </c>
      <c r="AK1812" s="72" t="str">
        <f t="shared" si="1042"/>
        <v>00635U</v>
      </c>
      <c r="AL1812" s="73">
        <f t="shared" si="1032"/>
        <v>0</v>
      </c>
      <c r="AM1812" s="72" t="str">
        <f t="shared" si="1045"/>
        <v>00631L</v>
      </c>
      <c r="AN1812" s="73">
        <f t="shared" si="1033"/>
        <v>1</v>
      </c>
      <c r="AO1812" s="74" t="str">
        <f t="shared" si="1039"/>
        <v>00635U</v>
      </c>
      <c r="AP1812" s="20">
        <f t="shared" si="1034"/>
        <v>0</v>
      </c>
      <c r="AQ1812" s="74" t="str">
        <f t="shared" si="1049"/>
        <v>00631L</v>
      </c>
      <c r="AR1812" s="20">
        <f t="shared" si="1035"/>
        <v>1</v>
      </c>
      <c r="AS1812" s="74" t="str">
        <f t="shared" si="1043"/>
        <v>00635U</v>
      </c>
      <c r="AT1812" s="20">
        <f t="shared" si="1036"/>
        <v>0</v>
      </c>
      <c r="AU1812" s="74" t="str">
        <f t="shared" si="1026"/>
        <v>00635U</v>
      </c>
      <c r="AV1812" s="20">
        <f t="shared" si="1037"/>
        <v>0</v>
      </c>
      <c r="AW1812" s="74" t="str">
        <f t="shared" si="1027"/>
        <v>00635U</v>
      </c>
      <c r="AX1812" s="20">
        <f t="shared" si="1028"/>
        <v>0</v>
      </c>
      <c r="AY1812" s="20">
        <f t="shared" si="1038"/>
        <v>1</v>
      </c>
      <c r="AZ1812" s="116">
        <v>43679</v>
      </c>
      <c r="BA1812" s="117">
        <v>19.88</v>
      </c>
      <c r="BB1812" s="90">
        <v>19.912500000000001</v>
      </c>
      <c r="BC1812" s="76">
        <f t="shared" si="1046"/>
        <v>19.881250000000001</v>
      </c>
      <c r="BD1812" s="76">
        <f t="shared" si="1047"/>
        <v>19.898000000000003</v>
      </c>
      <c r="BE1812" s="77">
        <f t="shared" si="1053"/>
        <v>1.5718327569946555E-3</v>
      </c>
      <c r="BF1812" s="77">
        <f t="shared" si="1044"/>
        <v>-9.0461352899810191E-4</v>
      </c>
    </row>
    <row r="1813" spans="1:58" s="23" customFormat="1" ht="15.75" customHeight="1" x14ac:dyDescent="0.4">
      <c r="A1813" s="116">
        <v>43677</v>
      </c>
      <c r="B1813" s="112">
        <v>16.074999999999999</v>
      </c>
      <c r="C1813" s="112">
        <v>17.175000000000001</v>
      </c>
      <c r="D1813" s="112">
        <v>17.375</v>
      </c>
      <c r="E1813" s="112">
        <v>17.324999999999999</v>
      </c>
      <c r="F1813" s="112">
        <v>17.074999999999999</v>
      </c>
      <c r="G1813" s="112">
        <v>17.574999999999999</v>
      </c>
      <c r="H1813" s="113">
        <v>17.725000000000001</v>
      </c>
      <c r="I1813" s="90">
        <f t="shared" si="1029"/>
        <v>16.559000000000001</v>
      </c>
      <c r="J1813" s="90">
        <f t="shared" si="1030"/>
        <v>17.263000000000002</v>
      </c>
      <c r="K1813" s="114">
        <v>14</v>
      </c>
      <c r="L1813" s="115">
        <v>0.04</v>
      </c>
      <c r="M1813" s="90">
        <v>18.41</v>
      </c>
      <c r="N1813" s="90">
        <v>15.12</v>
      </c>
      <c r="O1813" s="90">
        <v>16.91</v>
      </c>
      <c r="P1813" s="90">
        <v>17.47</v>
      </c>
      <c r="Q1813" s="90">
        <v>18.09</v>
      </c>
      <c r="R1813" s="63">
        <f t="shared" si="1018"/>
        <v>0.84999999999999432</v>
      </c>
      <c r="S1813" s="64">
        <f t="shared" si="1054"/>
        <v>8.4648493543758946E-2</v>
      </c>
      <c r="T1813" s="65">
        <f t="shared" si="1048"/>
        <v>1.2175925925925926</v>
      </c>
      <c r="U1813" s="65">
        <f t="shared" si="1048"/>
        <v>0.89414547604967465</v>
      </c>
      <c r="V1813" s="65">
        <f t="shared" si="1019"/>
        <v>0.86548368631940475</v>
      </c>
      <c r="W1813" s="65">
        <f t="shared" si="1020"/>
        <v>0.83582089552238803</v>
      </c>
      <c r="X1813" s="61">
        <f t="shared" si="1031"/>
        <v>6.8429237947122953E-2</v>
      </c>
      <c r="Y1813" s="66">
        <f t="shared" si="1021"/>
        <v>2.3088023088023213E-2</v>
      </c>
      <c r="Z1813" s="61">
        <f t="shared" si="1022"/>
        <v>4.2514644604142796E-2</v>
      </c>
      <c r="AA1813" s="67">
        <f t="shared" si="1023"/>
        <v>16.559000000000001</v>
      </c>
      <c r="AB1813" s="68">
        <f t="shared" si="1024"/>
        <v>6.3161375661375668E-2</v>
      </c>
      <c r="AC1813" s="69">
        <f t="shared" si="1025"/>
        <v>9.5171957671957796E-2</v>
      </c>
      <c r="AD1813" s="70">
        <f>_xlfn.PERCENTILE.EXC(AC1813:$AC$5675,0.5)</f>
        <v>8.6911429164073725E-2</v>
      </c>
      <c r="AE1813" s="70">
        <f>_xlfn.PERCENTILE.EXC($AC1813:AC$5675,0.35)</f>
        <v>4.9646130662823813E-2</v>
      </c>
      <c r="AF1813" s="71">
        <f t="shared" si="1050"/>
        <v>3.7514392418474721E-2</v>
      </c>
      <c r="AG1813" s="70">
        <f t="shared" si="1051"/>
        <v>-0.24041197211318369</v>
      </c>
      <c r="AH1813" s="70">
        <f t="shared" si="1052"/>
        <v>-0.2970055808935495</v>
      </c>
      <c r="AI1813" s="61" t="str">
        <f t="shared" si="1040"/>
        <v>Short VOL</v>
      </c>
      <c r="AJ1813" s="68" t="str">
        <f t="shared" si="1041"/>
        <v>Short VOL</v>
      </c>
      <c r="AK1813" s="72" t="str">
        <f t="shared" si="1042"/>
        <v>00631L</v>
      </c>
      <c r="AL1813" s="73">
        <f t="shared" si="1032"/>
        <v>1</v>
      </c>
      <c r="AM1813" s="72" t="str">
        <f t="shared" si="1045"/>
        <v>00631L</v>
      </c>
      <c r="AN1813" s="73">
        <f t="shared" si="1033"/>
        <v>1</v>
      </c>
      <c r="AO1813" s="74" t="str">
        <f t="shared" si="1039"/>
        <v>00631L</v>
      </c>
      <c r="AP1813" s="20">
        <f t="shared" si="1034"/>
        <v>1</v>
      </c>
      <c r="AQ1813" s="74" t="str">
        <f t="shared" si="1049"/>
        <v>00631L</v>
      </c>
      <c r="AR1813" s="20">
        <f t="shared" si="1035"/>
        <v>1</v>
      </c>
      <c r="AS1813" s="74" t="str">
        <f t="shared" si="1043"/>
        <v>00631L</v>
      </c>
      <c r="AT1813" s="20">
        <f t="shared" si="1036"/>
        <v>1</v>
      </c>
      <c r="AU1813" s="74" t="str">
        <f t="shared" si="1026"/>
        <v>00631L</v>
      </c>
      <c r="AV1813" s="20">
        <f t="shared" si="1037"/>
        <v>1</v>
      </c>
      <c r="AW1813" s="74" t="str">
        <f t="shared" si="1027"/>
        <v>00631L</v>
      </c>
      <c r="AX1813" s="20">
        <f t="shared" si="1028"/>
        <v>1</v>
      </c>
      <c r="AY1813" s="20">
        <f t="shared" si="1038"/>
        <v>0</v>
      </c>
      <c r="AZ1813" s="116">
        <v>43678</v>
      </c>
      <c r="BA1813" s="117">
        <v>19.91</v>
      </c>
      <c r="BB1813" s="90">
        <v>20.037500000000001</v>
      </c>
      <c r="BC1813" s="76">
        <f t="shared" si="1046"/>
        <v>19.864583333333332</v>
      </c>
      <c r="BD1813" s="76">
        <f t="shared" si="1047"/>
        <v>19.881208333333333</v>
      </c>
      <c r="BE1813" s="77">
        <f t="shared" si="1053"/>
        <v>8.7047718930258269E-3</v>
      </c>
      <c r="BF1813" s="77">
        <f t="shared" si="1044"/>
        <v>1.4481849485171352E-3</v>
      </c>
    </row>
    <row r="1814" spans="1:58" s="23" customFormat="1" ht="15.75" customHeight="1" x14ac:dyDescent="0.4">
      <c r="A1814" s="116">
        <v>43676</v>
      </c>
      <c r="B1814" s="112">
        <v>15.074999999999999</v>
      </c>
      <c r="C1814" s="112">
        <v>16.425000000000001</v>
      </c>
      <c r="D1814" s="112">
        <v>16.725000000000001</v>
      </c>
      <c r="E1814" s="112">
        <v>16.774999999999999</v>
      </c>
      <c r="F1814" s="112">
        <v>16.625</v>
      </c>
      <c r="G1814" s="112">
        <v>17.175000000000001</v>
      </c>
      <c r="H1814" s="113">
        <v>17.324999999999999</v>
      </c>
      <c r="I1814" s="90">
        <f t="shared" si="1029"/>
        <v>15.615</v>
      </c>
      <c r="J1814" s="90">
        <f t="shared" si="1030"/>
        <v>16.545000000000002</v>
      </c>
      <c r="K1814" s="114">
        <v>15</v>
      </c>
      <c r="L1814" s="115">
        <v>0.04</v>
      </c>
      <c r="M1814" s="90">
        <v>14.46</v>
      </c>
      <c r="N1814" s="90">
        <v>13.94</v>
      </c>
      <c r="O1814" s="90">
        <v>15.7</v>
      </c>
      <c r="P1814" s="90">
        <v>16.61</v>
      </c>
      <c r="Q1814" s="90">
        <v>17.47</v>
      </c>
      <c r="R1814" s="63">
        <f t="shared" si="1018"/>
        <v>3.9100000000000037</v>
      </c>
      <c r="S1814" s="64">
        <f t="shared" si="1054"/>
        <v>8.6515978176149602E-2</v>
      </c>
      <c r="T1814" s="65">
        <f t="shared" si="1048"/>
        <v>1.0373027259684362</v>
      </c>
      <c r="U1814" s="65">
        <f t="shared" si="1048"/>
        <v>0.88789808917197455</v>
      </c>
      <c r="V1814" s="65">
        <f t="shared" si="1019"/>
        <v>0.83925346177001803</v>
      </c>
      <c r="W1814" s="65">
        <f t="shared" si="1020"/>
        <v>0.79793932455638239</v>
      </c>
      <c r="X1814" s="61">
        <f t="shared" si="1031"/>
        <v>8.9552238805970241E-2</v>
      </c>
      <c r="Y1814" s="66">
        <f t="shared" si="1021"/>
        <v>3.2786885245901683E-2</v>
      </c>
      <c r="Z1814" s="61">
        <f t="shared" si="1022"/>
        <v>5.9558117195004895E-2</v>
      </c>
      <c r="AA1814" s="67">
        <f t="shared" si="1023"/>
        <v>15.615</v>
      </c>
      <c r="AB1814" s="68">
        <f t="shared" si="1024"/>
        <v>8.1420373027259671E-2</v>
      </c>
      <c r="AC1814" s="69">
        <f t="shared" si="1025"/>
        <v>0.12015781922525114</v>
      </c>
      <c r="AD1814" s="70">
        <f>_xlfn.PERCENTILE.EXC(AC1814:$AC$5675,0.5)</f>
        <v>8.6878433472974664E-2</v>
      </c>
      <c r="AE1814" s="70">
        <f>_xlfn.PERCENTILE.EXC($AC1814:AC$5675,0.35)</f>
        <v>4.96379697226835E-2</v>
      </c>
      <c r="AF1814" s="71">
        <f t="shared" si="1050"/>
        <v>3.7514392418474721E-2</v>
      </c>
      <c r="AG1814" s="70">
        <f t="shared" si="1051"/>
        <v>-0.24041197211318369</v>
      </c>
      <c r="AH1814" s="70">
        <f t="shared" si="1052"/>
        <v>-0.2970055808935495</v>
      </c>
      <c r="AI1814" s="61" t="str">
        <f t="shared" si="1040"/>
        <v>Short VOL</v>
      </c>
      <c r="AJ1814" s="68" t="str">
        <f t="shared" si="1041"/>
        <v>Short VOL</v>
      </c>
      <c r="AK1814" s="72" t="str">
        <f t="shared" si="1042"/>
        <v>00631L</v>
      </c>
      <c r="AL1814" s="73">
        <f t="shared" si="1032"/>
        <v>1</v>
      </c>
      <c r="AM1814" s="72" t="str">
        <f t="shared" si="1045"/>
        <v>00631L</v>
      </c>
      <c r="AN1814" s="73">
        <f t="shared" si="1033"/>
        <v>1</v>
      </c>
      <c r="AO1814" s="74" t="str">
        <f t="shared" si="1039"/>
        <v>00631L</v>
      </c>
      <c r="AP1814" s="20">
        <f t="shared" si="1034"/>
        <v>1</v>
      </c>
      <c r="AQ1814" s="74" t="str">
        <f t="shared" si="1049"/>
        <v>00631L</v>
      </c>
      <c r="AR1814" s="20">
        <f t="shared" si="1035"/>
        <v>1</v>
      </c>
      <c r="AS1814" s="74" t="str">
        <f t="shared" si="1043"/>
        <v>00631L</v>
      </c>
      <c r="AT1814" s="20">
        <f t="shared" si="1036"/>
        <v>1</v>
      </c>
      <c r="AU1814" s="74" t="str">
        <f t="shared" si="1026"/>
        <v>00631L</v>
      </c>
      <c r="AV1814" s="20">
        <f t="shared" si="1037"/>
        <v>1</v>
      </c>
      <c r="AW1814" s="74" t="str">
        <f t="shared" si="1027"/>
        <v>00631L</v>
      </c>
      <c r="AX1814" s="20">
        <f t="shared" si="1028"/>
        <v>1</v>
      </c>
      <c r="AY1814" s="20">
        <f t="shared" si="1038"/>
        <v>0</v>
      </c>
      <c r="AZ1814" s="116">
        <v>43677</v>
      </c>
      <c r="BA1814" s="117">
        <v>19.899999999999999</v>
      </c>
      <c r="BB1814" s="90">
        <v>20.375</v>
      </c>
      <c r="BC1814" s="76">
        <f t="shared" si="1046"/>
        <v>19.843749999999996</v>
      </c>
      <c r="BD1814" s="76">
        <f t="shared" si="1047"/>
        <v>19.862291666666668</v>
      </c>
      <c r="BE1814" s="77">
        <f t="shared" si="1053"/>
        <v>2.677165354330727E-2</v>
      </c>
      <c r="BF1814" s="77">
        <f t="shared" si="1044"/>
        <v>1.8984885513796961E-3</v>
      </c>
    </row>
    <row r="1815" spans="1:58" s="23" customFormat="1" ht="15.75" customHeight="1" x14ac:dyDescent="0.4">
      <c r="A1815" s="116">
        <v>43675</v>
      </c>
      <c r="B1815" s="112">
        <v>14.475</v>
      </c>
      <c r="C1815" s="112">
        <v>15.925000000000001</v>
      </c>
      <c r="D1815" s="112">
        <v>16.274999999999999</v>
      </c>
      <c r="E1815" s="112">
        <v>16.425000000000001</v>
      </c>
      <c r="F1815" s="112">
        <v>16.274999999999999</v>
      </c>
      <c r="G1815" s="112">
        <v>16.875</v>
      </c>
      <c r="H1815" s="113">
        <v>17.074999999999999</v>
      </c>
      <c r="I1815" s="90">
        <f t="shared" si="1029"/>
        <v>14.997</v>
      </c>
      <c r="J1815" s="90">
        <f t="shared" si="1030"/>
        <v>16.050999999999998</v>
      </c>
      <c r="K1815" s="114">
        <v>16</v>
      </c>
      <c r="L1815" s="115">
        <v>0.04</v>
      </c>
      <c r="M1815" s="90">
        <v>12.67</v>
      </c>
      <c r="N1815" s="90">
        <v>12.83</v>
      </c>
      <c r="O1815" s="90">
        <v>15</v>
      </c>
      <c r="P1815" s="90">
        <v>16.16</v>
      </c>
      <c r="Q1815" s="90">
        <v>17.190000000000001</v>
      </c>
      <c r="R1815" s="63">
        <f t="shared" si="1018"/>
        <v>5.66</v>
      </c>
      <c r="S1815" s="64">
        <f t="shared" si="1054"/>
        <v>5.5098684210526307E-2</v>
      </c>
      <c r="T1815" s="65">
        <f t="shared" si="1048"/>
        <v>0.98752922837100543</v>
      </c>
      <c r="U1815" s="65">
        <f t="shared" si="1048"/>
        <v>0.85533333333333339</v>
      </c>
      <c r="V1815" s="65">
        <f t="shared" si="1019"/>
        <v>0.79393564356435642</v>
      </c>
      <c r="W1815" s="65">
        <f t="shared" si="1020"/>
        <v>0.74636416521233273</v>
      </c>
      <c r="X1815" s="61">
        <f t="shared" si="1031"/>
        <v>0.10017271157167539</v>
      </c>
      <c r="Y1815" s="66">
        <f t="shared" si="1021"/>
        <v>3.9573820395738118E-2</v>
      </c>
      <c r="Z1815" s="61">
        <f t="shared" si="1022"/>
        <v>7.028072281122881E-2</v>
      </c>
      <c r="AA1815" s="67">
        <f t="shared" si="1023"/>
        <v>14.997</v>
      </c>
      <c r="AB1815" s="68">
        <f t="shared" si="1024"/>
        <v>0.12821512081060013</v>
      </c>
      <c r="AC1815" s="69">
        <f t="shared" si="1025"/>
        <v>0.16890101325019485</v>
      </c>
      <c r="AD1815" s="70">
        <f>_xlfn.PERCENTILE.EXC(AC1815:$AC$5675,0.5)</f>
        <v>8.6845437781875603E-2</v>
      </c>
      <c r="AE1815" s="70">
        <f>_xlfn.PERCENTILE.EXC($AC1815:AC$5675,0.35)</f>
        <v>4.9635098727961E-2</v>
      </c>
      <c r="AF1815" s="71">
        <f t="shared" si="1050"/>
        <v>3.7514392418474721E-2</v>
      </c>
      <c r="AG1815" s="70">
        <f t="shared" si="1051"/>
        <v>-0.24041197211318369</v>
      </c>
      <c r="AH1815" s="70">
        <f t="shared" si="1052"/>
        <v>-0.2970055808935495</v>
      </c>
      <c r="AI1815" s="61" t="str">
        <f t="shared" si="1040"/>
        <v>Short VOL</v>
      </c>
      <c r="AJ1815" s="68" t="str">
        <f t="shared" si="1041"/>
        <v>Short VOL</v>
      </c>
      <c r="AK1815" s="72" t="str">
        <f t="shared" si="1042"/>
        <v>00631L</v>
      </c>
      <c r="AL1815" s="73">
        <f t="shared" si="1032"/>
        <v>1</v>
      </c>
      <c r="AM1815" s="72" t="str">
        <f t="shared" si="1045"/>
        <v>00631L</v>
      </c>
      <c r="AN1815" s="73">
        <f t="shared" si="1033"/>
        <v>1</v>
      </c>
      <c r="AO1815" s="74" t="str">
        <f t="shared" si="1039"/>
        <v>00631L</v>
      </c>
      <c r="AP1815" s="20">
        <f t="shared" si="1034"/>
        <v>1</v>
      </c>
      <c r="AQ1815" s="74" t="str">
        <f t="shared" si="1049"/>
        <v>00631L</v>
      </c>
      <c r="AR1815" s="20">
        <f t="shared" si="1035"/>
        <v>1</v>
      </c>
      <c r="AS1815" s="74" t="str">
        <f t="shared" si="1043"/>
        <v>00631L</v>
      </c>
      <c r="AT1815" s="20">
        <f t="shared" si="1036"/>
        <v>1</v>
      </c>
      <c r="AU1815" s="74" t="str">
        <f t="shared" si="1026"/>
        <v>00631L</v>
      </c>
      <c r="AV1815" s="20">
        <f t="shared" si="1037"/>
        <v>1</v>
      </c>
      <c r="AW1815" s="74" t="str">
        <f t="shared" si="1027"/>
        <v>00631L</v>
      </c>
      <c r="AX1815" s="20">
        <f t="shared" si="1028"/>
        <v>1</v>
      </c>
      <c r="AY1815" s="20">
        <f t="shared" si="1038"/>
        <v>0</v>
      </c>
      <c r="AZ1815" s="116">
        <v>43676</v>
      </c>
      <c r="BA1815" s="117">
        <v>20.27</v>
      </c>
      <c r="BB1815" s="90">
        <v>20.387499999999999</v>
      </c>
      <c r="BC1815" s="76">
        <f t="shared" si="1046"/>
        <v>19.813958333333332</v>
      </c>
      <c r="BD1815" s="76">
        <f t="shared" si="1047"/>
        <v>19.841999999999999</v>
      </c>
      <c r="BE1815" s="77">
        <f t="shared" si="1053"/>
        <v>2.8946344643401675E-2</v>
      </c>
      <c r="BF1815" s="77">
        <f t="shared" si="1044"/>
        <v>2.1570406209051551E-2</v>
      </c>
    </row>
    <row r="1816" spans="1:58" s="23" customFormat="1" ht="15.75" customHeight="1" x14ac:dyDescent="0.4">
      <c r="A1816" s="116">
        <v>43672</v>
      </c>
      <c r="B1816" s="112">
        <v>14.375</v>
      </c>
      <c r="C1816" s="112">
        <v>15.824999999999999</v>
      </c>
      <c r="D1816" s="112">
        <v>16.274999999999999</v>
      </c>
      <c r="E1816" s="112">
        <v>16.475000000000001</v>
      </c>
      <c r="F1816" s="112">
        <v>16.375</v>
      </c>
      <c r="G1816" s="112">
        <v>16.925000000000001</v>
      </c>
      <c r="H1816" s="113">
        <v>17.125</v>
      </c>
      <c r="I1816" s="90">
        <f t="shared" si="1029"/>
        <v>14.839</v>
      </c>
      <c r="J1816" s="90">
        <f t="shared" si="1030"/>
        <v>15.968999999999999</v>
      </c>
      <c r="K1816" s="114">
        <v>17</v>
      </c>
      <c r="L1816" s="115">
        <v>0.04</v>
      </c>
      <c r="M1816" s="90">
        <v>11.54</v>
      </c>
      <c r="N1816" s="90">
        <v>12.16</v>
      </c>
      <c r="O1816" s="90">
        <v>14.69</v>
      </c>
      <c r="P1816" s="90">
        <v>15.95</v>
      </c>
      <c r="Q1816" s="90">
        <v>17.02</v>
      </c>
      <c r="R1816" s="63">
        <f t="shared" si="1018"/>
        <v>6.9400000000000013</v>
      </c>
      <c r="S1816" s="64">
        <f t="shared" si="1054"/>
        <v>-4.5525902668759818E-2</v>
      </c>
      <c r="T1816" s="65">
        <f t="shared" si="1048"/>
        <v>0.94901315789473673</v>
      </c>
      <c r="U1816" s="65">
        <f t="shared" si="1048"/>
        <v>0.82777399591558887</v>
      </c>
      <c r="V1816" s="65">
        <f t="shared" si="1019"/>
        <v>0.7623824451410659</v>
      </c>
      <c r="W1816" s="65">
        <f t="shared" si="1020"/>
        <v>0.71445358401880144</v>
      </c>
      <c r="X1816" s="61">
        <f t="shared" si="1031"/>
        <v>0.10086956521739125</v>
      </c>
      <c r="Y1816" s="66">
        <f t="shared" si="1021"/>
        <v>3.9453717754172897E-2</v>
      </c>
      <c r="Z1816" s="61">
        <f t="shared" si="1022"/>
        <v>7.6150684008356284E-2</v>
      </c>
      <c r="AA1816" s="67">
        <f t="shared" si="1023"/>
        <v>14.838999999999999</v>
      </c>
      <c r="AB1816" s="68">
        <f t="shared" si="1024"/>
        <v>0.18215460526315788</v>
      </c>
      <c r="AC1816" s="69">
        <f t="shared" si="1025"/>
        <v>0.22031249999999988</v>
      </c>
      <c r="AD1816" s="70">
        <f>_xlfn.PERCENTILE.EXC(AC1816:$AC$5675,0.5)</f>
        <v>8.677808157904994E-2</v>
      </c>
      <c r="AE1816" s="70">
        <f>_xlfn.PERCENTILE.EXC($AC1816:AC$5675,0.35)</f>
        <v>4.9633109390808137E-2</v>
      </c>
      <c r="AF1816" s="71">
        <f t="shared" si="1050"/>
        <v>3.7514392418474721E-2</v>
      </c>
      <c r="AG1816" s="70">
        <f t="shared" si="1051"/>
        <v>-0.24041197211318369</v>
      </c>
      <c r="AH1816" s="70">
        <f t="shared" si="1052"/>
        <v>-0.2970055808935495</v>
      </c>
      <c r="AI1816" s="61" t="str">
        <f t="shared" si="1040"/>
        <v>Short VOL</v>
      </c>
      <c r="AJ1816" s="68" t="str">
        <f t="shared" si="1041"/>
        <v>Short VOL</v>
      </c>
      <c r="AK1816" s="72" t="str">
        <f t="shared" si="1042"/>
        <v>00631L</v>
      </c>
      <c r="AL1816" s="73">
        <f t="shared" si="1032"/>
        <v>1</v>
      </c>
      <c r="AM1816" s="72" t="str">
        <f t="shared" si="1045"/>
        <v>00631L</v>
      </c>
      <c r="AN1816" s="73">
        <f t="shared" si="1033"/>
        <v>1</v>
      </c>
      <c r="AO1816" s="74" t="str">
        <f t="shared" si="1039"/>
        <v>00631L</v>
      </c>
      <c r="AP1816" s="20">
        <f t="shared" si="1034"/>
        <v>1</v>
      </c>
      <c r="AQ1816" s="74" t="str">
        <f t="shared" si="1049"/>
        <v>00631L</v>
      </c>
      <c r="AR1816" s="20">
        <f t="shared" si="1035"/>
        <v>1</v>
      </c>
      <c r="AS1816" s="74" t="str">
        <f t="shared" si="1043"/>
        <v>00631L</v>
      </c>
      <c r="AT1816" s="20">
        <f t="shared" si="1036"/>
        <v>1</v>
      </c>
      <c r="AU1816" s="74" t="str">
        <f t="shared" si="1026"/>
        <v>00631L</v>
      </c>
      <c r="AV1816" s="20">
        <f t="shared" si="1037"/>
        <v>1</v>
      </c>
      <c r="AW1816" s="74" t="str">
        <f t="shared" si="1027"/>
        <v>00631L</v>
      </c>
      <c r="AX1816" s="20">
        <f t="shared" si="1028"/>
        <v>1</v>
      </c>
      <c r="AY1816" s="20">
        <f t="shared" si="1038"/>
        <v>0</v>
      </c>
      <c r="AZ1816" s="116">
        <v>43675</v>
      </c>
      <c r="BA1816" s="117">
        <v>20.39</v>
      </c>
      <c r="BB1816" s="90">
        <v>20.637499999999999</v>
      </c>
      <c r="BC1816" s="76">
        <f t="shared" si="1046"/>
        <v>19.78458333333333</v>
      </c>
      <c r="BD1816" s="76">
        <f t="shared" si="1047"/>
        <v>19.814</v>
      </c>
      <c r="BE1816" s="77">
        <f t="shared" si="1053"/>
        <v>4.311016574352939E-2</v>
      </c>
      <c r="BF1816" s="77">
        <f t="shared" si="1044"/>
        <v>2.9070354294942997E-2</v>
      </c>
    </row>
    <row r="1817" spans="1:58" s="23" customFormat="1" ht="15.75" customHeight="1" x14ac:dyDescent="0.4">
      <c r="A1817" s="116">
        <v>43671</v>
      </c>
      <c r="B1817" s="112">
        <v>14.675000000000001</v>
      </c>
      <c r="C1817" s="112">
        <v>16.125</v>
      </c>
      <c r="D1817" s="112">
        <v>16.524999999999999</v>
      </c>
      <c r="E1817" s="112">
        <v>16.625</v>
      </c>
      <c r="F1817" s="112">
        <v>16.475000000000001</v>
      </c>
      <c r="G1817" s="112">
        <v>17.074999999999999</v>
      </c>
      <c r="H1817" s="113">
        <v>17.274999999999999</v>
      </c>
      <c r="I1817" s="90">
        <f t="shared" si="1029"/>
        <v>15.081</v>
      </c>
      <c r="J1817" s="90">
        <f t="shared" si="1030"/>
        <v>16.236999999999998</v>
      </c>
      <c r="K1817" s="114">
        <v>18</v>
      </c>
      <c r="L1817" s="115">
        <v>0.04</v>
      </c>
      <c r="M1817" s="90">
        <v>12.53</v>
      </c>
      <c r="N1817" s="90">
        <v>12.74</v>
      </c>
      <c r="O1817" s="90">
        <v>15.05</v>
      </c>
      <c r="P1817" s="90">
        <v>16.25</v>
      </c>
      <c r="Q1817" s="90">
        <v>17.260000000000002</v>
      </c>
      <c r="R1817" s="63">
        <f t="shared" si="1018"/>
        <v>6.0300000000000011</v>
      </c>
      <c r="S1817" s="64">
        <f t="shared" si="1054"/>
        <v>5.5509527754763872E-2</v>
      </c>
      <c r="T1817" s="65">
        <f t="shared" si="1048"/>
        <v>0.98351648351648346</v>
      </c>
      <c r="U1817" s="65">
        <f t="shared" si="1048"/>
        <v>0.84651162790697676</v>
      </c>
      <c r="V1817" s="65">
        <f t="shared" si="1019"/>
        <v>0.78400000000000003</v>
      </c>
      <c r="W1817" s="65">
        <f t="shared" si="1020"/>
        <v>0.73812282734646573</v>
      </c>
      <c r="X1817" s="61">
        <f t="shared" si="1031"/>
        <v>9.880749574105617E-2</v>
      </c>
      <c r="Y1817" s="66">
        <f t="shared" si="1021"/>
        <v>3.9097744360902173E-2</v>
      </c>
      <c r="Z1817" s="61">
        <f t="shared" si="1022"/>
        <v>7.6652741860619239E-2</v>
      </c>
      <c r="AA1817" s="67">
        <f t="shared" si="1023"/>
        <v>15.081000000000001</v>
      </c>
      <c r="AB1817" s="68">
        <f t="shared" si="1024"/>
        <v>0.15188383045525905</v>
      </c>
      <c r="AC1817" s="69">
        <f t="shared" si="1025"/>
        <v>0.18375196232339097</v>
      </c>
      <c r="AD1817" s="70">
        <f>_xlfn.PERCENTILE.EXC(AC1817:$AC$5675,0.5)</f>
        <v>8.6710725376224276E-2</v>
      </c>
      <c r="AE1817" s="70">
        <f>_xlfn.PERCENTILE.EXC($AC1817:AC$5675,0.35)</f>
        <v>4.9631120053655275E-2</v>
      </c>
      <c r="AF1817" s="71">
        <f t="shared" si="1050"/>
        <v>3.7514392418474721E-2</v>
      </c>
      <c r="AG1817" s="70">
        <f t="shared" si="1051"/>
        <v>-0.24041197211318369</v>
      </c>
      <c r="AH1817" s="70">
        <f t="shared" si="1052"/>
        <v>-0.2970055808935495</v>
      </c>
      <c r="AI1817" s="61" t="str">
        <f t="shared" si="1040"/>
        <v>Short VOL</v>
      </c>
      <c r="AJ1817" s="68" t="str">
        <f t="shared" si="1041"/>
        <v>Short VOL</v>
      </c>
      <c r="AK1817" s="72" t="str">
        <f t="shared" si="1042"/>
        <v>00631L</v>
      </c>
      <c r="AL1817" s="73">
        <f t="shared" si="1032"/>
        <v>1</v>
      </c>
      <c r="AM1817" s="72" t="str">
        <f t="shared" si="1045"/>
        <v>00631L</v>
      </c>
      <c r="AN1817" s="73">
        <f t="shared" si="1033"/>
        <v>1</v>
      </c>
      <c r="AO1817" s="74" t="str">
        <f t="shared" si="1039"/>
        <v>00631L</v>
      </c>
      <c r="AP1817" s="20">
        <f t="shared" si="1034"/>
        <v>1</v>
      </c>
      <c r="AQ1817" s="74" t="str">
        <f t="shared" si="1049"/>
        <v>00631L</v>
      </c>
      <c r="AR1817" s="20">
        <f t="shared" si="1035"/>
        <v>1</v>
      </c>
      <c r="AS1817" s="74" t="str">
        <f t="shared" si="1043"/>
        <v>00631L</v>
      </c>
      <c r="AT1817" s="20">
        <f t="shared" si="1036"/>
        <v>1</v>
      </c>
      <c r="AU1817" s="74" t="str">
        <f t="shared" si="1026"/>
        <v>00631L</v>
      </c>
      <c r="AV1817" s="20">
        <f t="shared" si="1037"/>
        <v>1</v>
      </c>
      <c r="AW1817" s="74" t="str">
        <f t="shared" si="1027"/>
        <v>00631L</v>
      </c>
      <c r="AX1817" s="20">
        <f t="shared" si="1028"/>
        <v>1</v>
      </c>
      <c r="AY1817" s="20">
        <f t="shared" si="1038"/>
        <v>0</v>
      </c>
      <c r="AZ1817" s="116">
        <v>43672</v>
      </c>
      <c r="BA1817" s="117">
        <v>20.54</v>
      </c>
      <c r="BB1817" s="90">
        <v>20.787500000000001</v>
      </c>
      <c r="BC1817" s="76">
        <f t="shared" si="1046"/>
        <v>19.753749999999993</v>
      </c>
      <c r="BD1817" s="76">
        <f t="shared" si="1047"/>
        <v>19.78295833333333</v>
      </c>
      <c r="BE1817" s="77">
        <f t="shared" si="1053"/>
        <v>5.2331835727393979E-2</v>
      </c>
      <c r="BF1817" s="77">
        <f t="shared" si="1044"/>
        <v>3.8267363955930236E-2</v>
      </c>
    </row>
    <row r="1818" spans="1:58" s="23" customFormat="1" ht="15.75" customHeight="1" x14ac:dyDescent="0.4">
      <c r="A1818" s="116">
        <v>43670</v>
      </c>
      <c r="B1818" s="112">
        <v>14.375</v>
      </c>
      <c r="C1818" s="112">
        <v>15.824999999999999</v>
      </c>
      <c r="D1818" s="112">
        <v>16.225000000000001</v>
      </c>
      <c r="E1818" s="112">
        <v>16.375</v>
      </c>
      <c r="F1818" s="112">
        <v>16.225000000000001</v>
      </c>
      <c r="G1818" s="112">
        <v>16.774999999999999</v>
      </c>
      <c r="H1818" s="113">
        <v>17.024999999999999</v>
      </c>
      <c r="I1818" s="90">
        <f t="shared" si="1029"/>
        <v>14.722999999999999</v>
      </c>
      <c r="J1818" s="90">
        <f t="shared" si="1030"/>
        <v>15.920999999999999</v>
      </c>
      <c r="K1818" s="114">
        <v>19</v>
      </c>
      <c r="L1818" s="115">
        <v>0.04</v>
      </c>
      <c r="M1818" s="90">
        <v>12.19</v>
      </c>
      <c r="N1818" s="90">
        <v>12.07</v>
      </c>
      <c r="O1818" s="90">
        <v>14.56</v>
      </c>
      <c r="P1818" s="90">
        <v>15.93</v>
      </c>
      <c r="Q1818" s="90">
        <v>17.059999999999999</v>
      </c>
      <c r="R1818" s="63">
        <f t="shared" si="1018"/>
        <v>6.230000000000004</v>
      </c>
      <c r="S1818" s="64">
        <f t="shared" si="1054"/>
        <v>-4.2823156225218012E-2</v>
      </c>
      <c r="T1818" s="65">
        <f t="shared" si="1048"/>
        <v>1.0099420049710024</v>
      </c>
      <c r="U1818" s="65">
        <f t="shared" si="1048"/>
        <v>0.82898351648351642</v>
      </c>
      <c r="V1818" s="65">
        <f t="shared" si="1019"/>
        <v>0.75768989328311365</v>
      </c>
      <c r="W1818" s="65">
        <f t="shared" si="1020"/>
        <v>0.70750293083235649</v>
      </c>
      <c r="X1818" s="61">
        <f t="shared" si="1031"/>
        <v>0.10086956521739125</v>
      </c>
      <c r="Y1818" s="66">
        <f t="shared" si="1021"/>
        <v>3.9694656488549529E-2</v>
      </c>
      <c r="Z1818" s="61">
        <f t="shared" si="1022"/>
        <v>8.1369286150920359E-2</v>
      </c>
      <c r="AA1818" s="67">
        <f t="shared" si="1023"/>
        <v>14.723000000000001</v>
      </c>
      <c r="AB1818" s="68">
        <f t="shared" si="1024"/>
        <v>0.1909693454846727</v>
      </c>
      <c r="AC1818" s="69">
        <f t="shared" si="1025"/>
        <v>0.21980115990058</v>
      </c>
      <c r="AD1818" s="70">
        <f>_xlfn.PERCENTILE.EXC(AC1818:$AC$5675,0.5)</f>
        <v>8.6577295558482523E-2</v>
      </c>
      <c r="AE1818" s="70">
        <f>_xlfn.PERCENTILE.EXC($AC1818:AC$5675,0.35)</f>
        <v>4.9627354545409563E-2</v>
      </c>
      <c r="AF1818" s="71">
        <f t="shared" si="1050"/>
        <v>3.7514392418474721E-2</v>
      </c>
      <c r="AG1818" s="70">
        <f t="shared" si="1051"/>
        <v>-0.24041197211318369</v>
      </c>
      <c r="AH1818" s="70">
        <f t="shared" si="1052"/>
        <v>-0.2970055808935495</v>
      </c>
      <c r="AI1818" s="61" t="str">
        <f t="shared" si="1040"/>
        <v>Short VOL</v>
      </c>
      <c r="AJ1818" s="68" t="str">
        <f t="shared" si="1041"/>
        <v>Short VOL</v>
      </c>
      <c r="AK1818" s="72" t="str">
        <f t="shared" si="1042"/>
        <v>00631L</v>
      </c>
      <c r="AL1818" s="73">
        <f t="shared" si="1032"/>
        <v>1</v>
      </c>
      <c r="AM1818" s="72" t="str">
        <f t="shared" si="1045"/>
        <v>00631L</v>
      </c>
      <c r="AN1818" s="73">
        <f t="shared" si="1033"/>
        <v>1</v>
      </c>
      <c r="AO1818" s="74" t="str">
        <f t="shared" si="1039"/>
        <v>00631L</v>
      </c>
      <c r="AP1818" s="20">
        <f t="shared" si="1034"/>
        <v>1</v>
      </c>
      <c r="AQ1818" s="74" t="str">
        <f t="shared" si="1049"/>
        <v>00631L</v>
      </c>
      <c r="AR1818" s="20">
        <f t="shared" si="1035"/>
        <v>1</v>
      </c>
      <c r="AS1818" s="74" t="str">
        <f t="shared" si="1043"/>
        <v>00631L</v>
      </c>
      <c r="AT1818" s="20">
        <f t="shared" si="1036"/>
        <v>1</v>
      </c>
      <c r="AU1818" s="74" t="str">
        <f t="shared" si="1026"/>
        <v>00631L</v>
      </c>
      <c r="AV1818" s="20">
        <f t="shared" si="1037"/>
        <v>1</v>
      </c>
      <c r="AW1818" s="74" t="str">
        <f t="shared" si="1027"/>
        <v>00631L</v>
      </c>
      <c r="AX1818" s="20">
        <f t="shared" si="1028"/>
        <v>1</v>
      </c>
      <c r="AY1818" s="20">
        <f t="shared" si="1038"/>
        <v>0</v>
      </c>
      <c r="AZ1818" s="116">
        <v>43671</v>
      </c>
      <c r="BA1818" s="117">
        <v>20.6</v>
      </c>
      <c r="BB1818" s="90">
        <v>20.574999999999999</v>
      </c>
      <c r="BC1818" s="76">
        <f t="shared" si="1046"/>
        <v>19.719791666666662</v>
      </c>
      <c r="BD1818" s="76">
        <f t="shared" si="1047"/>
        <v>19.750624999999996</v>
      </c>
      <c r="BE1818" s="77">
        <f t="shared" si="1053"/>
        <v>4.3368020706777442E-2</v>
      </c>
      <c r="BF1818" s="77">
        <f t="shared" si="1044"/>
        <v>4.300496819720924E-2</v>
      </c>
    </row>
    <row r="1819" spans="1:58" s="23" customFormat="1" ht="15.75" customHeight="1" x14ac:dyDescent="0.4">
      <c r="A1819" s="116">
        <v>43669</v>
      </c>
      <c r="B1819" s="112">
        <v>14.775</v>
      </c>
      <c r="C1819" s="112">
        <v>16.125</v>
      </c>
      <c r="D1819" s="112">
        <v>16.524999999999999</v>
      </c>
      <c r="E1819" s="112">
        <v>16.625</v>
      </c>
      <c r="F1819" s="112">
        <v>16.475000000000001</v>
      </c>
      <c r="G1819" s="112">
        <v>17.05</v>
      </c>
      <c r="H1819" s="113">
        <v>17.274999999999999</v>
      </c>
      <c r="I1819" s="90">
        <f t="shared" si="1029"/>
        <v>15.045</v>
      </c>
      <c r="J1819" s="90">
        <f t="shared" si="1030"/>
        <v>16.204999999999998</v>
      </c>
      <c r="K1819" s="114">
        <v>20</v>
      </c>
      <c r="L1819" s="115">
        <v>0.04</v>
      </c>
      <c r="M1819" s="90">
        <v>12.82</v>
      </c>
      <c r="N1819" s="90">
        <v>12.61</v>
      </c>
      <c r="O1819" s="90">
        <v>14.93</v>
      </c>
      <c r="P1819" s="90">
        <v>16.18</v>
      </c>
      <c r="Q1819" s="90">
        <v>17.22</v>
      </c>
      <c r="R1819" s="63">
        <f t="shared" si="1018"/>
        <v>5.68</v>
      </c>
      <c r="S1819" s="64">
        <f t="shared" si="1054"/>
        <v>-5.1879699248120394E-2</v>
      </c>
      <c r="T1819" s="65">
        <f t="shared" si="1048"/>
        <v>1.0166534496431405</v>
      </c>
      <c r="U1819" s="65">
        <f t="shared" si="1048"/>
        <v>0.8446081714668453</v>
      </c>
      <c r="V1819" s="65">
        <f t="shared" si="1019"/>
        <v>0.77935723114956734</v>
      </c>
      <c r="W1819" s="65">
        <f t="shared" si="1020"/>
        <v>0.73228803716608593</v>
      </c>
      <c r="X1819" s="61">
        <f t="shared" si="1031"/>
        <v>9.1370558375634486E-2</v>
      </c>
      <c r="Y1819" s="66">
        <f t="shared" si="1021"/>
        <v>3.9097744360902173E-2</v>
      </c>
      <c r="Z1819" s="61">
        <f t="shared" si="1022"/>
        <v>7.7102027251578484E-2</v>
      </c>
      <c r="AA1819" s="67">
        <f t="shared" si="1023"/>
        <v>15.045</v>
      </c>
      <c r="AB1819" s="68">
        <f t="shared" si="1024"/>
        <v>0.17168913560666146</v>
      </c>
      <c r="AC1819" s="69">
        <f t="shared" si="1025"/>
        <v>0.19310071371927046</v>
      </c>
      <c r="AD1819" s="70">
        <f>_xlfn.PERCENTILE.EXC(AC1819:$AC$5675,0.5)</f>
        <v>8.6443865740740769E-2</v>
      </c>
      <c r="AE1819" s="70">
        <f>_xlfn.PERCENTILE.EXC($AC1819:AC$5675,0.35)</f>
        <v>4.9623589037163851E-2</v>
      </c>
      <c r="AF1819" s="71">
        <f t="shared" si="1050"/>
        <v>3.7514392418474721E-2</v>
      </c>
      <c r="AG1819" s="70">
        <f t="shared" si="1051"/>
        <v>-0.24041197211318369</v>
      </c>
      <c r="AH1819" s="70">
        <f t="shared" si="1052"/>
        <v>-0.2970055808935495</v>
      </c>
      <c r="AI1819" s="61" t="str">
        <f t="shared" si="1040"/>
        <v>Short VOL</v>
      </c>
      <c r="AJ1819" s="68" t="str">
        <f t="shared" si="1041"/>
        <v>Short VOL</v>
      </c>
      <c r="AK1819" s="72" t="str">
        <f t="shared" si="1042"/>
        <v>00631L</v>
      </c>
      <c r="AL1819" s="73">
        <f t="shared" si="1032"/>
        <v>1</v>
      </c>
      <c r="AM1819" s="72" t="str">
        <f t="shared" si="1045"/>
        <v>00631L</v>
      </c>
      <c r="AN1819" s="73">
        <f t="shared" si="1033"/>
        <v>1</v>
      </c>
      <c r="AO1819" s="74" t="str">
        <f t="shared" si="1039"/>
        <v>00631L</v>
      </c>
      <c r="AP1819" s="20">
        <f t="shared" si="1034"/>
        <v>1</v>
      </c>
      <c r="AQ1819" s="74" t="str">
        <f t="shared" si="1049"/>
        <v>00631L</v>
      </c>
      <c r="AR1819" s="20">
        <f t="shared" si="1035"/>
        <v>1</v>
      </c>
      <c r="AS1819" s="74" t="str">
        <f t="shared" si="1043"/>
        <v>00631L</v>
      </c>
      <c r="AT1819" s="20">
        <f t="shared" si="1036"/>
        <v>1</v>
      </c>
      <c r="AU1819" s="74" t="str">
        <f t="shared" si="1026"/>
        <v>00631L</v>
      </c>
      <c r="AV1819" s="20">
        <f t="shared" si="1037"/>
        <v>1</v>
      </c>
      <c r="AW1819" s="74" t="str">
        <f t="shared" si="1027"/>
        <v>00631L</v>
      </c>
      <c r="AX1819" s="20">
        <f t="shared" si="1028"/>
        <v>1</v>
      </c>
      <c r="AY1819" s="20">
        <f t="shared" si="1038"/>
        <v>0</v>
      </c>
      <c r="AZ1819" s="116">
        <v>43670</v>
      </c>
      <c r="BA1819" s="117">
        <v>20.66</v>
      </c>
      <c r="BB1819" s="90">
        <v>20.9375</v>
      </c>
      <c r="BC1819" s="76">
        <f t="shared" si="1046"/>
        <v>19.685416666666661</v>
      </c>
      <c r="BD1819" s="76">
        <f t="shared" si="1047"/>
        <v>19.72120833333333</v>
      </c>
      <c r="BE1819" s="77">
        <f t="shared" si="1053"/>
        <v>6.3604614244893914E-2</v>
      </c>
      <c r="BF1819" s="77">
        <f t="shared" si="1044"/>
        <v>4.760315142961595E-2</v>
      </c>
    </row>
    <row r="1820" spans="1:58" s="23" customFormat="1" ht="15.75" customHeight="1" x14ac:dyDescent="0.4">
      <c r="A1820" s="116">
        <v>43668</v>
      </c>
      <c r="B1820" s="112">
        <v>15.175000000000001</v>
      </c>
      <c r="C1820" s="112">
        <v>16.375</v>
      </c>
      <c r="D1820" s="112">
        <v>16.774999999999999</v>
      </c>
      <c r="E1820" s="112">
        <v>16.925000000000001</v>
      </c>
      <c r="F1820" s="112">
        <v>16.774999999999999</v>
      </c>
      <c r="G1820" s="112">
        <v>17.324999999999999</v>
      </c>
      <c r="H1820" s="113">
        <v>17.5</v>
      </c>
      <c r="I1820" s="90">
        <f t="shared" si="1029"/>
        <v>15.367000000000001</v>
      </c>
      <c r="J1820" s="90">
        <f t="shared" si="1030"/>
        <v>16.439</v>
      </c>
      <c r="K1820" s="114">
        <v>21</v>
      </c>
      <c r="L1820" s="115">
        <v>0.04</v>
      </c>
      <c r="M1820" s="90">
        <v>13.64</v>
      </c>
      <c r="N1820" s="90">
        <v>13.3</v>
      </c>
      <c r="O1820" s="90">
        <v>15.47</v>
      </c>
      <c r="P1820" s="90">
        <v>16.57</v>
      </c>
      <c r="Q1820" s="90">
        <v>17.53</v>
      </c>
      <c r="R1820" s="63">
        <f t="shared" si="1018"/>
        <v>5.0999999999999979</v>
      </c>
      <c r="S1820" s="64">
        <f t="shared" si="1054"/>
        <v>-7.9584775086505091E-2</v>
      </c>
      <c r="T1820" s="65">
        <f t="shared" si="1048"/>
        <v>1.025563909774436</v>
      </c>
      <c r="U1820" s="65">
        <f t="shared" si="1048"/>
        <v>0.85972850678733037</v>
      </c>
      <c r="V1820" s="65">
        <f t="shared" si="1019"/>
        <v>0.80265540132770075</v>
      </c>
      <c r="W1820" s="65">
        <f t="shared" si="1020"/>
        <v>0.75869937250427832</v>
      </c>
      <c r="X1820" s="61">
        <f t="shared" si="1031"/>
        <v>7.9077429983525488E-2</v>
      </c>
      <c r="Y1820" s="66">
        <f t="shared" si="1021"/>
        <v>3.3973412112259925E-2</v>
      </c>
      <c r="Z1820" s="61">
        <f t="shared" si="1022"/>
        <v>6.9759875056940132E-2</v>
      </c>
      <c r="AA1820" s="67">
        <f t="shared" si="1023"/>
        <v>15.367000000000001</v>
      </c>
      <c r="AB1820" s="68">
        <f t="shared" si="1024"/>
        <v>0.14097744360902256</v>
      </c>
      <c r="AC1820" s="69">
        <f t="shared" si="1025"/>
        <v>0.15541353383458648</v>
      </c>
      <c r="AD1820" s="70">
        <f>_xlfn.PERCENTILE.EXC(AC1820:$AC$5675,0.5)</f>
        <v>8.6441962110136369E-2</v>
      </c>
      <c r="AE1820" s="70">
        <f>_xlfn.PERCENTILE.EXC($AC1820:AC$5675,0.35)</f>
        <v>4.9618120974868278E-2</v>
      </c>
      <c r="AF1820" s="71">
        <f t="shared" si="1050"/>
        <v>3.7514392418474721E-2</v>
      </c>
      <c r="AG1820" s="70">
        <f t="shared" si="1051"/>
        <v>-0.24041197211318369</v>
      </c>
      <c r="AH1820" s="70">
        <f t="shared" si="1052"/>
        <v>-0.2970055808935495</v>
      </c>
      <c r="AI1820" s="61" t="str">
        <f t="shared" si="1040"/>
        <v>Short VOL</v>
      </c>
      <c r="AJ1820" s="68" t="str">
        <f t="shared" si="1041"/>
        <v>Short VOL</v>
      </c>
      <c r="AK1820" s="72" t="str">
        <f t="shared" si="1042"/>
        <v>00631L</v>
      </c>
      <c r="AL1820" s="73">
        <f t="shared" si="1032"/>
        <v>1</v>
      </c>
      <c r="AM1820" s="72" t="str">
        <f t="shared" si="1045"/>
        <v>00631L</v>
      </c>
      <c r="AN1820" s="73">
        <f t="shared" si="1033"/>
        <v>1</v>
      </c>
      <c r="AO1820" s="74" t="str">
        <f t="shared" si="1039"/>
        <v>00631L</v>
      </c>
      <c r="AP1820" s="20">
        <f t="shared" si="1034"/>
        <v>1</v>
      </c>
      <c r="AQ1820" s="74" t="str">
        <f t="shared" si="1049"/>
        <v>00631L</v>
      </c>
      <c r="AR1820" s="20">
        <f t="shared" si="1035"/>
        <v>1</v>
      </c>
      <c r="AS1820" s="74" t="str">
        <f t="shared" si="1043"/>
        <v>00631L</v>
      </c>
      <c r="AT1820" s="20">
        <f t="shared" si="1036"/>
        <v>1</v>
      </c>
      <c r="AU1820" s="74" t="str">
        <f t="shared" si="1026"/>
        <v>00631L</v>
      </c>
      <c r="AV1820" s="20">
        <f t="shared" si="1037"/>
        <v>1</v>
      </c>
      <c r="AW1820" s="74" t="str">
        <f t="shared" si="1027"/>
        <v>00631L</v>
      </c>
      <c r="AX1820" s="20">
        <f t="shared" si="1028"/>
        <v>1</v>
      </c>
      <c r="AY1820" s="20">
        <f t="shared" si="1038"/>
        <v>0</v>
      </c>
      <c r="AZ1820" s="116">
        <v>43669</v>
      </c>
      <c r="BA1820" s="117">
        <v>20.65</v>
      </c>
      <c r="BB1820" s="90">
        <v>20.75</v>
      </c>
      <c r="BC1820" s="76">
        <f t="shared" si="1046"/>
        <v>19.64354166666666</v>
      </c>
      <c r="BD1820" s="76">
        <f t="shared" si="1047"/>
        <v>19.680624999999999</v>
      </c>
      <c r="BE1820" s="77">
        <f t="shared" si="1053"/>
        <v>5.6326824974281535E-2</v>
      </c>
      <c r="BF1820" s="77">
        <f t="shared" si="1044"/>
        <v>4.9255295500015853E-2</v>
      </c>
    </row>
    <row r="1821" spans="1:58" s="23" customFormat="1" ht="15.75" customHeight="1" x14ac:dyDescent="0.4">
      <c r="A1821" s="116">
        <v>43665</v>
      </c>
      <c r="B1821" s="112">
        <v>15.875</v>
      </c>
      <c r="C1821" s="112">
        <v>16.725000000000001</v>
      </c>
      <c r="D1821" s="112">
        <v>16.975000000000001</v>
      </c>
      <c r="E1821" s="112">
        <v>16.975000000000001</v>
      </c>
      <c r="F1821" s="112">
        <v>16.824999999999999</v>
      </c>
      <c r="G1821" s="112">
        <v>17.375</v>
      </c>
      <c r="H1821" s="113">
        <v>17.574999999999999</v>
      </c>
      <c r="I1821" s="90">
        <f t="shared" si="1029"/>
        <v>15.977</v>
      </c>
      <c r="J1821" s="90">
        <f t="shared" si="1030"/>
        <v>16.755000000000003</v>
      </c>
      <c r="K1821" s="114">
        <v>22</v>
      </c>
      <c r="L1821" s="115">
        <v>0.04</v>
      </c>
      <c r="M1821" s="90">
        <v>13.56</v>
      </c>
      <c r="N1821" s="90">
        <v>14.45</v>
      </c>
      <c r="O1821" s="90">
        <v>15.93</v>
      </c>
      <c r="P1821" s="90">
        <v>16.899999999999999</v>
      </c>
      <c r="Q1821" s="90">
        <v>17.77</v>
      </c>
      <c r="R1821" s="63">
        <f t="shared" si="1018"/>
        <v>4.82</v>
      </c>
      <c r="S1821" s="64">
        <f t="shared" si="1054"/>
        <v>6.7997043606799701E-2</v>
      </c>
      <c r="T1821" s="65">
        <f t="shared" si="1048"/>
        <v>0.93840830449826995</v>
      </c>
      <c r="U1821" s="65">
        <f t="shared" si="1048"/>
        <v>0.9070935342121782</v>
      </c>
      <c r="V1821" s="65">
        <f t="shared" si="1019"/>
        <v>0.8550295857988166</v>
      </c>
      <c r="W1821" s="65">
        <f t="shared" si="1020"/>
        <v>0.81316826111423746</v>
      </c>
      <c r="X1821" s="61">
        <f t="shared" si="1031"/>
        <v>5.3543307086614263E-2</v>
      </c>
      <c r="Y1821" s="66">
        <f t="shared" si="1021"/>
        <v>3.5346097201767179E-2</v>
      </c>
      <c r="Z1821" s="61">
        <f t="shared" si="1022"/>
        <v>4.8694999061150546E-2</v>
      </c>
      <c r="AA1821" s="67">
        <f t="shared" si="1023"/>
        <v>15.977</v>
      </c>
      <c r="AB1821" s="68">
        <f t="shared" si="1024"/>
        <v>9.8615916955017355E-2</v>
      </c>
      <c r="AC1821" s="69">
        <f t="shared" si="1025"/>
        <v>0.10567474048442914</v>
      </c>
      <c r="AD1821" s="70">
        <f>_xlfn.PERCENTILE.EXC(AC1821:$AC$5675,0.5)</f>
        <v>8.644005847953197E-2</v>
      </c>
      <c r="AE1821" s="70">
        <f>_xlfn.PERCENTILE.EXC($AC1821:AC$5675,0.35)</f>
        <v>4.9602437588273623E-2</v>
      </c>
      <c r="AF1821" s="71">
        <f t="shared" si="1050"/>
        <v>3.7514392418474721E-2</v>
      </c>
      <c r="AG1821" s="70">
        <f t="shared" si="1051"/>
        <v>-0.24041197211318369</v>
      </c>
      <c r="AH1821" s="70">
        <f t="shared" si="1052"/>
        <v>-0.2970055808935495</v>
      </c>
      <c r="AI1821" s="61" t="str">
        <f t="shared" si="1040"/>
        <v>Short VOL</v>
      </c>
      <c r="AJ1821" s="68" t="str">
        <f t="shared" si="1041"/>
        <v>Short VOL</v>
      </c>
      <c r="AK1821" s="72" t="str">
        <f t="shared" si="1042"/>
        <v>00631L</v>
      </c>
      <c r="AL1821" s="73">
        <f t="shared" si="1032"/>
        <v>1</v>
      </c>
      <c r="AM1821" s="72" t="str">
        <f t="shared" si="1045"/>
        <v>00631L</v>
      </c>
      <c r="AN1821" s="73">
        <f t="shared" si="1033"/>
        <v>1</v>
      </c>
      <c r="AO1821" s="74" t="str">
        <f t="shared" si="1039"/>
        <v>00631L</v>
      </c>
      <c r="AP1821" s="20">
        <f t="shared" si="1034"/>
        <v>1</v>
      </c>
      <c r="AQ1821" s="74" t="str">
        <f t="shared" si="1049"/>
        <v>00631L</v>
      </c>
      <c r="AR1821" s="20">
        <f t="shared" si="1035"/>
        <v>1</v>
      </c>
      <c r="AS1821" s="74" t="str">
        <f t="shared" si="1043"/>
        <v>00631L</v>
      </c>
      <c r="AT1821" s="20">
        <f t="shared" si="1036"/>
        <v>1</v>
      </c>
      <c r="AU1821" s="74" t="str">
        <f t="shared" si="1026"/>
        <v>00631L</v>
      </c>
      <c r="AV1821" s="20">
        <f t="shared" si="1037"/>
        <v>1</v>
      </c>
      <c r="AW1821" s="74" t="str">
        <f t="shared" si="1027"/>
        <v>00631L</v>
      </c>
      <c r="AX1821" s="20">
        <f t="shared" si="1028"/>
        <v>1</v>
      </c>
      <c r="AY1821" s="20">
        <f t="shared" si="1038"/>
        <v>0</v>
      </c>
      <c r="AZ1821" s="116">
        <v>43668</v>
      </c>
      <c r="BA1821" s="117">
        <v>20.77</v>
      </c>
      <c r="BB1821" s="90">
        <v>20.7</v>
      </c>
      <c r="BC1821" s="76">
        <f t="shared" si="1046"/>
        <v>19.606249999999999</v>
      </c>
      <c r="BD1821" s="76">
        <f t="shared" si="1047"/>
        <v>19.643874999999994</v>
      </c>
      <c r="BE1821" s="77">
        <f t="shared" si="1053"/>
        <v>5.5785782594835832E-2</v>
      </c>
      <c r="BF1821" s="77">
        <f t="shared" si="1044"/>
        <v>5.7327029417566837E-2</v>
      </c>
    </row>
    <row r="1822" spans="1:58" s="23" customFormat="1" ht="15.75" customHeight="1" x14ac:dyDescent="0.4">
      <c r="A1822" s="116">
        <v>43664</v>
      </c>
      <c r="B1822" s="112">
        <v>15.324999999999999</v>
      </c>
      <c r="C1822" s="112">
        <v>16.375</v>
      </c>
      <c r="D1822" s="112">
        <v>16.725000000000001</v>
      </c>
      <c r="E1822" s="112">
        <v>16.875</v>
      </c>
      <c r="F1822" s="112">
        <v>16.725000000000001</v>
      </c>
      <c r="G1822" s="112">
        <v>17.274999999999999</v>
      </c>
      <c r="H1822" s="113">
        <v>17.475000000000001</v>
      </c>
      <c r="I1822" s="90">
        <f t="shared" si="1029"/>
        <v>15.408999999999999</v>
      </c>
      <c r="J1822" s="90">
        <f t="shared" si="1030"/>
        <v>16.402999999999999</v>
      </c>
      <c r="K1822" s="114">
        <v>23</v>
      </c>
      <c r="L1822" s="115">
        <v>0.04</v>
      </c>
      <c r="M1822" s="90">
        <v>12.68</v>
      </c>
      <c r="N1822" s="90">
        <v>13.53</v>
      </c>
      <c r="O1822" s="90">
        <v>15.54</v>
      </c>
      <c r="P1822" s="90">
        <v>16.61</v>
      </c>
      <c r="Q1822" s="90">
        <v>17.52</v>
      </c>
      <c r="R1822" s="63">
        <f t="shared" si="1018"/>
        <v>5.9399999999999977</v>
      </c>
      <c r="S1822" s="64">
        <f t="shared" si="1054"/>
        <v>-3.1496062992126074E-2</v>
      </c>
      <c r="T1822" s="65">
        <f t="shared" si="1048"/>
        <v>0.93717664449371774</v>
      </c>
      <c r="U1822" s="65">
        <f t="shared" si="1048"/>
        <v>0.87065637065637069</v>
      </c>
      <c r="V1822" s="65">
        <f t="shared" si="1019"/>
        <v>0.814569536423841</v>
      </c>
      <c r="W1822" s="65">
        <f t="shared" si="1020"/>
        <v>0.77226027397260277</v>
      </c>
      <c r="X1822" s="61">
        <f t="shared" si="1031"/>
        <v>6.8515497553017987E-2</v>
      </c>
      <c r="Y1822" s="66">
        <f t="shared" si="1021"/>
        <v>3.5555555555555639E-2</v>
      </c>
      <c r="Z1822" s="61">
        <f t="shared" si="1022"/>
        <v>6.4507755207995315E-2</v>
      </c>
      <c r="AA1822" s="67">
        <f t="shared" si="1023"/>
        <v>15.408999999999999</v>
      </c>
      <c r="AB1822" s="68">
        <f t="shared" si="1024"/>
        <v>0.13266814486326681</v>
      </c>
      <c r="AC1822" s="69">
        <f t="shared" si="1025"/>
        <v>0.13887657058388764</v>
      </c>
      <c r="AD1822" s="70">
        <f>_xlfn.PERCENTILE.EXC(AC1822:$AC$5675,0.5)</f>
        <v>8.6432919864766006E-2</v>
      </c>
      <c r="AE1822" s="70">
        <f>_xlfn.PERCENTILE.EXC($AC1822:AC$5675,0.35)</f>
        <v>4.9586754201678976E-2</v>
      </c>
      <c r="AF1822" s="71">
        <f t="shared" si="1050"/>
        <v>3.7514392418474721E-2</v>
      </c>
      <c r="AG1822" s="70">
        <f t="shared" si="1051"/>
        <v>-0.24041197211318369</v>
      </c>
      <c r="AH1822" s="70">
        <f t="shared" si="1052"/>
        <v>-0.2970055808935495</v>
      </c>
      <c r="AI1822" s="61" t="str">
        <f t="shared" si="1040"/>
        <v>Short VOL</v>
      </c>
      <c r="AJ1822" s="68" t="str">
        <f t="shared" si="1041"/>
        <v>Short VOL</v>
      </c>
      <c r="AK1822" s="72" t="str">
        <f t="shared" si="1042"/>
        <v>00631L</v>
      </c>
      <c r="AL1822" s="73">
        <f t="shared" si="1032"/>
        <v>1</v>
      </c>
      <c r="AM1822" s="72" t="str">
        <f t="shared" si="1045"/>
        <v>00631L</v>
      </c>
      <c r="AN1822" s="73">
        <f t="shared" si="1033"/>
        <v>1</v>
      </c>
      <c r="AO1822" s="74" t="str">
        <f t="shared" si="1039"/>
        <v>00631L</v>
      </c>
      <c r="AP1822" s="20">
        <f t="shared" si="1034"/>
        <v>1</v>
      </c>
      <c r="AQ1822" s="74" t="str">
        <f t="shared" si="1049"/>
        <v>00631L</v>
      </c>
      <c r="AR1822" s="20">
        <f t="shared" si="1035"/>
        <v>1</v>
      </c>
      <c r="AS1822" s="74" t="str">
        <f t="shared" si="1043"/>
        <v>00631L</v>
      </c>
      <c r="AT1822" s="20">
        <f t="shared" si="1036"/>
        <v>1</v>
      </c>
      <c r="AU1822" s="74" t="str">
        <f t="shared" si="1026"/>
        <v>00631L</v>
      </c>
      <c r="AV1822" s="20">
        <f t="shared" si="1037"/>
        <v>1</v>
      </c>
      <c r="AW1822" s="74" t="str">
        <f t="shared" si="1027"/>
        <v>00631L</v>
      </c>
      <c r="AX1822" s="20">
        <f t="shared" si="1028"/>
        <v>1</v>
      </c>
      <c r="AY1822" s="20">
        <f t="shared" si="1038"/>
        <v>0</v>
      </c>
      <c r="AZ1822" s="116">
        <v>43665</v>
      </c>
      <c r="BA1822" s="117">
        <v>20.74</v>
      </c>
      <c r="BB1822" s="90">
        <v>20.7</v>
      </c>
      <c r="BC1822" s="76">
        <f t="shared" si="1046"/>
        <v>19.580000000000002</v>
      </c>
      <c r="BD1822" s="76">
        <f t="shared" si="1047"/>
        <v>19.606916666666667</v>
      </c>
      <c r="BE1822" s="77">
        <f t="shared" si="1053"/>
        <v>5.7201225740551448E-2</v>
      </c>
      <c r="BF1822" s="77">
        <f t="shared" si="1044"/>
        <v>5.7789980576582155E-2</v>
      </c>
    </row>
    <row r="1823" spans="1:58" s="23" customFormat="1" ht="15.75" customHeight="1" x14ac:dyDescent="0.4">
      <c r="A1823" s="116">
        <v>43663</v>
      </c>
      <c r="B1823" s="112">
        <v>15.725</v>
      </c>
      <c r="C1823" s="112">
        <v>16.574999999999999</v>
      </c>
      <c r="D1823" s="112">
        <v>16.875</v>
      </c>
      <c r="E1823" s="112">
        <v>17.024999999999999</v>
      </c>
      <c r="F1823" s="112">
        <v>16.875</v>
      </c>
      <c r="G1823" s="112">
        <v>17.425000000000001</v>
      </c>
      <c r="H1823" s="113">
        <v>17.625</v>
      </c>
      <c r="I1823" s="90">
        <f t="shared" si="1029"/>
        <v>15.759</v>
      </c>
      <c r="J1823" s="90">
        <f t="shared" si="1030"/>
        <v>16.587</v>
      </c>
      <c r="K1823" s="114">
        <v>24</v>
      </c>
      <c r="L1823" s="115">
        <v>0.04</v>
      </c>
      <c r="M1823" s="90">
        <v>13.42</v>
      </c>
      <c r="N1823" s="90">
        <v>13.97</v>
      </c>
      <c r="O1823" s="90">
        <v>15.82</v>
      </c>
      <c r="P1823" s="90">
        <v>16.84</v>
      </c>
      <c r="Q1823" s="90">
        <v>17.68</v>
      </c>
      <c r="R1823" s="63">
        <f t="shared" ref="R1823:R1886" si="1055">(O1823+P1823)-(N1823+M1823)</f>
        <v>5.269999999999996</v>
      </c>
      <c r="S1823" s="64">
        <f t="shared" si="1054"/>
        <v>8.6314152410575523E-2</v>
      </c>
      <c r="T1823" s="65">
        <f t="shared" si="1048"/>
        <v>0.96062992125984248</v>
      </c>
      <c r="U1823" s="65">
        <f t="shared" si="1048"/>
        <v>0.88305941845764857</v>
      </c>
      <c r="V1823" s="65">
        <f t="shared" si="1019"/>
        <v>0.82957244655581952</v>
      </c>
      <c r="W1823" s="65">
        <f t="shared" si="1020"/>
        <v>0.79015837104072406</v>
      </c>
      <c r="X1823" s="61">
        <f t="shared" si="1031"/>
        <v>5.4054054054054029E-2</v>
      </c>
      <c r="Y1823" s="66">
        <f t="shared" si="1021"/>
        <v>3.5242290748898765E-2</v>
      </c>
      <c r="Z1823" s="61">
        <f t="shared" si="1022"/>
        <v>5.2541404911479114E-2</v>
      </c>
      <c r="AA1823" s="67">
        <f t="shared" si="1023"/>
        <v>15.758999999999999</v>
      </c>
      <c r="AB1823" s="68">
        <f t="shared" si="1024"/>
        <v>0.12562634216177515</v>
      </c>
      <c r="AC1823" s="69">
        <f t="shared" si="1025"/>
        <v>0.12806012884753026</v>
      </c>
      <c r="AD1823" s="70">
        <f>_xlfn.PERCENTILE.EXC(AC1823:$AC$5675,0.5)</f>
        <v>8.6425781250000042E-2</v>
      </c>
      <c r="AE1823" s="70">
        <f>_xlfn.PERCENTILE.EXC($AC1823:AC$5675,0.35)</f>
        <v>4.9567405587866022E-2</v>
      </c>
      <c r="AF1823" s="71">
        <f t="shared" si="1050"/>
        <v>3.6971996677966544E-2</v>
      </c>
      <c r="AG1823" s="70">
        <f t="shared" si="1051"/>
        <v>-0.24041197211318369</v>
      </c>
      <c r="AH1823" s="70">
        <f t="shared" si="1052"/>
        <v>-0.2970055808935495</v>
      </c>
      <c r="AI1823" s="61" t="str">
        <f t="shared" si="1040"/>
        <v>Short VOL</v>
      </c>
      <c r="AJ1823" s="68" t="str">
        <f t="shared" si="1041"/>
        <v>Short VOL</v>
      </c>
      <c r="AK1823" s="72" t="str">
        <f t="shared" si="1042"/>
        <v>00631L</v>
      </c>
      <c r="AL1823" s="73">
        <f t="shared" si="1032"/>
        <v>1</v>
      </c>
      <c r="AM1823" s="72" t="str">
        <f t="shared" si="1045"/>
        <v>00631L</v>
      </c>
      <c r="AN1823" s="73">
        <f t="shared" si="1033"/>
        <v>1</v>
      </c>
      <c r="AO1823" s="74" t="str">
        <f t="shared" si="1039"/>
        <v>00631L</v>
      </c>
      <c r="AP1823" s="20">
        <f t="shared" si="1034"/>
        <v>1</v>
      </c>
      <c r="AQ1823" s="74" t="str">
        <f t="shared" si="1049"/>
        <v>00631L</v>
      </c>
      <c r="AR1823" s="20">
        <f t="shared" si="1035"/>
        <v>1</v>
      </c>
      <c r="AS1823" s="74" t="str">
        <f t="shared" si="1043"/>
        <v>00631L</v>
      </c>
      <c r="AT1823" s="20">
        <f t="shared" si="1036"/>
        <v>1</v>
      </c>
      <c r="AU1823" s="74" t="str">
        <f t="shared" si="1026"/>
        <v>00631L</v>
      </c>
      <c r="AV1823" s="20">
        <f t="shared" si="1037"/>
        <v>1</v>
      </c>
      <c r="AW1823" s="74" t="str">
        <f t="shared" si="1027"/>
        <v>00631L</v>
      </c>
      <c r="AX1823" s="20">
        <f t="shared" si="1028"/>
        <v>1</v>
      </c>
      <c r="AY1823" s="20">
        <f t="shared" si="1038"/>
        <v>0</v>
      </c>
      <c r="AZ1823" s="116">
        <v>43664</v>
      </c>
      <c r="BA1823" s="117">
        <v>20.7</v>
      </c>
      <c r="BB1823" s="90">
        <v>20.612500000000001</v>
      </c>
      <c r="BC1823" s="76">
        <f t="shared" si="1046"/>
        <v>19.551458333333336</v>
      </c>
      <c r="BD1823" s="76">
        <f t="shared" si="1047"/>
        <v>19.580000000000002</v>
      </c>
      <c r="BE1823" s="77">
        <f t="shared" si="1053"/>
        <v>5.4269182818843312E-2</v>
      </c>
      <c r="BF1823" s="77">
        <f t="shared" si="1044"/>
        <v>5.7201225740551448E-2</v>
      </c>
    </row>
    <row r="1824" spans="1:58" s="23" customFormat="1" ht="15.75" customHeight="1" x14ac:dyDescent="0.4">
      <c r="A1824" s="116">
        <v>43662</v>
      </c>
      <c r="B1824" s="112">
        <v>12.775</v>
      </c>
      <c r="C1824" s="112">
        <v>15.324999999999999</v>
      </c>
      <c r="D1824" s="112">
        <v>16.175000000000001</v>
      </c>
      <c r="E1824" s="112">
        <v>16.625</v>
      </c>
      <c r="F1824" s="112">
        <v>16.774999999999999</v>
      </c>
      <c r="G1824" s="112">
        <v>16.675000000000001</v>
      </c>
      <c r="H1824" s="113">
        <v>17.225000000000001</v>
      </c>
      <c r="I1824" s="90">
        <f t="shared" si="1029"/>
        <v>15.324999999999999</v>
      </c>
      <c r="J1824" s="90">
        <f t="shared" si="1030"/>
        <v>16.175000000000001</v>
      </c>
      <c r="K1824" s="114">
        <v>0</v>
      </c>
      <c r="L1824" s="115">
        <v>5.2631578947368418E-2</v>
      </c>
      <c r="M1824" s="90">
        <v>11.71</v>
      </c>
      <c r="N1824" s="90">
        <v>12.86</v>
      </c>
      <c r="O1824" s="90">
        <v>15.22</v>
      </c>
      <c r="P1824" s="90">
        <v>16.39</v>
      </c>
      <c r="Q1824" s="90">
        <v>17.34</v>
      </c>
      <c r="R1824" s="63">
        <f t="shared" si="1055"/>
        <v>7.0399999999999991</v>
      </c>
      <c r="S1824" s="64">
        <f t="shared" si="1054"/>
        <v>1.4195583596214489E-2</v>
      </c>
      <c r="T1824" s="65">
        <f t="shared" si="1048"/>
        <v>0.91057542768273725</v>
      </c>
      <c r="U1824" s="65">
        <f t="shared" si="1048"/>
        <v>0.84494086727989481</v>
      </c>
      <c r="V1824" s="65">
        <f t="shared" si="1019"/>
        <v>0.7846247712019524</v>
      </c>
      <c r="W1824" s="65">
        <f t="shared" si="1020"/>
        <v>0.74163783160322949</v>
      </c>
      <c r="X1824" s="61">
        <f t="shared" si="1031"/>
        <v>0.19960861056751458</v>
      </c>
      <c r="Y1824" s="66">
        <f t="shared" si="1021"/>
        <v>3.609022556390986E-2</v>
      </c>
      <c r="Z1824" s="61">
        <f t="shared" si="1022"/>
        <v>5.5464926590538428E-2</v>
      </c>
      <c r="AA1824" s="67">
        <f t="shared" si="1023"/>
        <v>15.324999999999999</v>
      </c>
      <c r="AB1824" s="68">
        <f t="shared" si="1024"/>
        <v>-6.6096423017106597E-3</v>
      </c>
      <c r="AC1824" s="69">
        <f t="shared" si="1025"/>
        <v>0.1916796267496112</v>
      </c>
      <c r="AD1824" s="70">
        <f>_xlfn.PERCENTILE.EXC(AC1824:$AC$5675,0.5)</f>
        <v>8.6392482461734726E-2</v>
      </c>
      <c r="AE1824" s="70">
        <f>_xlfn.PERCENTILE.EXC($AC1824:AC$5675,0.35)</f>
        <v>4.9538893906007395E-2</v>
      </c>
      <c r="AF1824" s="71">
        <f t="shared" si="1050"/>
        <v>3.6971996677966544E-2</v>
      </c>
      <c r="AG1824" s="70">
        <f t="shared" si="1051"/>
        <v>-0.24041197211318369</v>
      </c>
      <c r="AH1824" s="70">
        <f t="shared" si="1052"/>
        <v>-0.2970055808935495</v>
      </c>
      <c r="AI1824" s="61" t="str">
        <f t="shared" si="1040"/>
        <v>Short VOL</v>
      </c>
      <c r="AJ1824" s="68" t="str">
        <f t="shared" si="1041"/>
        <v>Short VOL</v>
      </c>
      <c r="AK1824" s="72" t="str">
        <f t="shared" si="1042"/>
        <v>00631L</v>
      </c>
      <c r="AL1824" s="73">
        <f t="shared" si="1032"/>
        <v>1</v>
      </c>
      <c r="AM1824" s="72" t="str">
        <f t="shared" si="1045"/>
        <v>00631L</v>
      </c>
      <c r="AN1824" s="73">
        <f t="shared" si="1033"/>
        <v>1</v>
      </c>
      <c r="AO1824" s="74" t="str">
        <f t="shared" si="1039"/>
        <v>00631L</v>
      </c>
      <c r="AP1824" s="20">
        <f t="shared" si="1034"/>
        <v>1</v>
      </c>
      <c r="AQ1824" s="74" t="str">
        <f t="shared" si="1049"/>
        <v>00631L</v>
      </c>
      <c r="AR1824" s="20">
        <f t="shared" si="1035"/>
        <v>1</v>
      </c>
      <c r="AS1824" s="74" t="str">
        <f t="shared" si="1043"/>
        <v>00631L</v>
      </c>
      <c r="AT1824" s="20">
        <f t="shared" si="1036"/>
        <v>1</v>
      </c>
      <c r="AU1824" s="74" t="str">
        <f t="shared" si="1026"/>
        <v>00631L</v>
      </c>
      <c r="AV1824" s="20">
        <f t="shared" si="1037"/>
        <v>1</v>
      </c>
      <c r="AW1824" s="74" t="str">
        <f t="shared" si="1027"/>
        <v>00631L</v>
      </c>
      <c r="AX1824" s="20">
        <f t="shared" si="1028"/>
        <v>1</v>
      </c>
      <c r="AY1824" s="20">
        <f t="shared" si="1038"/>
        <v>0</v>
      </c>
      <c r="AZ1824" s="116">
        <v>43663</v>
      </c>
      <c r="BA1824" s="117">
        <v>20.65</v>
      </c>
      <c r="BB1824" s="90">
        <v>20.85</v>
      </c>
      <c r="BC1824" s="76">
        <f t="shared" si="1046"/>
        <v>19.522708333333334</v>
      </c>
      <c r="BD1824" s="76">
        <f t="shared" si="1047"/>
        <v>19.552083333333332</v>
      </c>
      <c r="BE1824" s="77">
        <f t="shared" si="1053"/>
        <v>6.7987066343681013E-2</v>
      </c>
      <c r="BF1824" s="77">
        <f t="shared" si="1044"/>
        <v>5.6153436334576444E-2</v>
      </c>
    </row>
    <row r="1825" spans="1:58" s="23" customFormat="1" ht="15.75" customHeight="1" x14ac:dyDescent="0.4">
      <c r="A1825" s="116">
        <v>43661</v>
      </c>
      <c r="B1825" s="112">
        <v>12.875</v>
      </c>
      <c r="C1825" s="112">
        <v>15.225</v>
      </c>
      <c r="D1825" s="112">
        <v>16.024999999999999</v>
      </c>
      <c r="E1825" s="112">
        <v>16.425000000000001</v>
      </c>
      <c r="F1825" s="112">
        <v>16.625</v>
      </c>
      <c r="G1825" s="112">
        <v>16.45</v>
      </c>
      <c r="H1825" s="113">
        <v>16.975000000000001</v>
      </c>
      <c r="I1825" s="90">
        <f t="shared" si="1029"/>
        <v>15.101315789473684</v>
      </c>
      <c r="J1825" s="90">
        <f t="shared" si="1030"/>
        <v>15.982894736842104</v>
      </c>
      <c r="K1825" s="114">
        <v>1</v>
      </c>
      <c r="L1825" s="115">
        <v>5.2631578947368418E-2</v>
      </c>
      <c r="M1825" s="90">
        <v>11.01</v>
      </c>
      <c r="N1825" s="90">
        <v>12.68</v>
      </c>
      <c r="O1825" s="90">
        <v>15.04</v>
      </c>
      <c r="P1825" s="90">
        <v>16.28</v>
      </c>
      <c r="Q1825" s="90">
        <v>17.27</v>
      </c>
      <c r="R1825" s="63">
        <f t="shared" si="1055"/>
        <v>7.6300000000000026</v>
      </c>
      <c r="S1825" s="64">
        <f t="shared" si="1054"/>
        <v>2.340597255851486E-2</v>
      </c>
      <c r="T1825" s="65">
        <f t="shared" si="1048"/>
        <v>0.8682965299684543</v>
      </c>
      <c r="U1825" s="65">
        <f t="shared" si="1048"/>
        <v>0.84308510638297873</v>
      </c>
      <c r="V1825" s="65">
        <f t="shared" si="1019"/>
        <v>0.77886977886977882</v>
      </c>
      <c r="W1825" s="65">
        <f t="shared" si="1020"/>
        <v>0.73422119281991893</v>
      </c>
      <c r="X1825" s="61">
        <f t="shared" si="1031"/>
        <v>0.18252427184466016</v>
      </c>
      <c r="Y1825" s="66">
        <f t="shared" si="1021"/>
        <v>3.3485540334855443E-2</v>
      </c>
      <c r="Z1825" s="61">
        <f t="shared" si="1022"/>
        <v>5.8377624814846978E-2</v>
      </c>
      <c r="AA1825" s="67">
        <f t="shared" si="1023"/>
        <v>15.101315789473684</v>
      </c>
      <c r="AB1825" s="68">
        <f t="shared" si="1024"/>
        <v>1.5378548895899076E-2</v>
      </c>
      <c r="AC1825" s="69">
        <f t="shared" si="1025"/>
        <v>0.19095550390171015</v>
      </c>
      <c r="AD1825" s="70">
        <f>_xlfn.PERCENTILE.EXC(AC1825:$AC$5675,0.5)</f>
        <v>8.6359183673469397E-2</v>
      </c>
      <c r="AE1825" s="70">
        <f>_xlfn.PERCENTILE.EXC($AC1825:AC$5675,0.35)</f>
        <v>4.9510382224148747E-2</v>
      </c>
      <c r="AF1825" s="71">
        <f t="shared" si="1050"/>
        <v>3.6971996677966544E-2</v>
      </c>
      <c r="AG1825" s="70">
        <f t="shared" si="1051"/>
        <v>-0.24041197211318369</v>
      </c>
      <c r="AH1825" s="70">
        <f t="shared" si="1052"/>
        <v>-0.2970055808935495</v>
      </c>
      <c r="AI1825" s="61" t="str">
        <f t="shared" si="1040"/>
        <v>Short VOL</v>
      </c>
      <c r="AJ1825" s="68" t="str">
        <f t="shared" si="1041"/>
        <v>Short VOL</v>
      </c>
      <c r="AK1825" s="72" t="str">
        <f t="shared" si="1042"/>
        <v>00631L</v>
      </c>
      <c r="AL1825" s="73">
        <f t="shared" si="1032"/>
        <v>1</v>
      </c>
      <c r="AM1825" s="72" t="str">
        <f t="shared" si="1045"/>
        <v>00631L</v>
      </c>
      <c r="AN1825" s="73">
        <f t="shared" si="1033"/>
        <v>1</v>
      </c>
      <c r="AO1825" s="74" t="str">
        <f t="shared" si="1039"/>
        <v>00631L</v>
      </c>
      <c r="AP1825" s="20">
        <f t="shared" si="1034"/>
        <v>1</v>
      </c>
      <c r="AQ1825" s="74" t="str">
        <f t="shared" si="1049"/>
        <v>00631L</v>
      </c>
      <c r="AR1825" s="20">
        <f t="shared" si="1035"/>
        <v>1</v>
      </c>
      <c r="AS1825" s="74" t="str">
        <f t="shared" si="1043"/>
        <v>00631L</v>
      </c>
      <c r="AT1825" s="20">
        <f t="shared" si="1036"/>
        <v>1</v>
      </c>
      <c r="AU1825" s="74" t="str">
        <f t="shared" si="1026"/>
        <v>00631L</v>
      </c>
      <c r="AV1825" s="20">
        <f t="shared" si="1037"/>
        <v>1</v>
      </c>
      <c r="AW1825" s="74" t="str">
        <f t="shared" si="1027"/>
        <v>00631L</v>
      </c>
      <c r="AX1825" s="20">
        <f t="shared" si="1028"/>
        <v>1</v>
      </c>
      <c r="AY1825" s="20">
        <f t="shared" si="1038"/>
        <v>0</v>
      </c>
      <c r="AZ1825" s="116">
        <v>43662</v>
      </c>
      <c r="BA1825" s="117">
        <v>20.7</v>
      </c>
      <c r="BB1825" s="90">
        <v>20.8</v>
      </c>
      <c r="BC1825" s="76">
        <f t="shared" si="1046"/>
        <v>19.490000000000002</v>
      </c>
      <c r="BD1825" s="76">
        <f t="shared" si="1047"/>
        <v>19.520208333333336</v>
      </c>
      <c r="BE1825" s="77">
        <f t="shared" si="1053"/>
        <v>6.7213955874807524E-2</v>
      </c>
      <c r="BF1825" s="77">
        <f t="shared" si="1044"/>
        <v>6.0439501798349803E-2</v>
      </c>
    </row>
    <row r="1826" spans="1:58" s="23" customFormat="1" ht="15.75" customHeight="1" x14ac:dyDescent="0.4">
      <c r="A1826" s="116">
        <v>43658</v>
      </c>
      <c r="B1826" s="112">
        <v>13.125</v>
      </c>
      <c r="C1826" s="112">
        <v>15.225</v>
      </c>
      <c r="D1826" s="112">
        <v>16.024999999999999</v>
      </c>
      <c r="E1826" s="112">
        <v>16.375</v>
      </c>
      <c r="F1826" s="112">
        <v>16.524999999999999</v>
      </c>
      <c r="G1826" s="112">
        <v>16.375</v>
      </c>
      <c r="H1826" s="113">
        <v>16.925000000000001</v>
      </c>
      <c r="I1826" s="90">
        <f t="shared" si="1029"/>
        <v>15.003947368421052</v>
      </c>
      <c r="J1826" s="90">
        <f t="shared" si="1030"/>
        <v>15.940789473684209</v>
      </c>
      <c r="K1826" s="114">
        <v>2</v>
      </c>
      <c r="L1826" s="115">
        <v>5.2631578947368418E-2</v>
      </c>
      <c r="M1826" s="90">
        <v>9.8800000000000008</v>
      </c>
      <c r="N1826" s="90">
        <v>12.39</v>
      </c>
      <c r="O1826" s="90">
        <v>14.8</v>
      </c>
      <c r="P1826" s="90">
        <v>16.09</v>
      </c>
      <c r="Q1826" s="90">
        <v>17.09</v>
      </c>
      <c r="R1826" s="63">
        <f t="shared" si="1055"/>
        <v>8.6199999999999974</v>
      </c>
      <c r="S1826" s="64">
        <f t="shared" si="1054"/>
        <v>-4.1763341067285319E-2</v>
      </c>
      <c r="T1826" s="65">
        <f t="shared" si="1048"/>
        <v>0.79741727199354318</v>
      </c>
      <c r="U1826" s="65">
        <f t="shared" si="1048"/>
        <v>0.83716216216216222</v>
      </c>
      <c r="V1826" s="65">
        <f t="shared" si="1019"/>
        <v>0.77004350528278442</v>
      </c>
      <c r="W1826" s="65">
        <f t="shared" si="1020"/>
        <v>0.72498537156231724</v>
      </c>
      <c r="X1826" s="61">
        <f t="shared" si="1031"/>
        <v>0.15999999999999998</v>
      </c>
      <c r="Y1826" s="66">
        <f t="shared" si="1021"/>
        <v>3.3587786259542028E-2</v>
      </c>
      <c r="Z1826" s="61">
        <f t="shared" si="1022"/>
        <v>6.2439708848548554E-2</v>
      </c>
      <c r="AA1826" s="67">
        <f t="shared" si="1023"/>
        <v>15.003947368421052</v>
      </c>
      <c r="AB1826" s="68">
        <f t="shared" si="1024"/>
        <v>5.9322033898305038E-2</v>
      </c>
      <c r="AC1826" s="69">
        <f t="shared" si="1025"/>
        <v>0.21097234611953603</v>
      </c>
      <c r="AD1826" s="70">
        <f>_xlfn.PERCENTILE.EXC(AC1826:$AC$5675,0.5)</f>
        <v>8.6241454515184682E-2</v>
      </c>
      <c r="AE1826" s="70">
        <f>_xlfn.PERCENTILE.EXC($AC1826:AC$5675,0.35)</f>
        <v>4.9466705233315714E-2</v>
      </c>
      <c r="AF1826" s="71">
        <f t="shared" si="1050"/>
        <v>3.6971996677966544E-2</v>
      </c>
      <c r="AG1826" s="70">
        <f t="shared" si="1051"/>
        <v>-0.24041197211318369</v>
      </c>
      <c r="AH1826" s="70">
        <f t="shared" si="1052"/>
        <v>-0.2970055808935495</v>
      </c>
      <c r="AI1826" s="61" t="str">
        <f t="shared" si="1040"/>
        <v>Short VOL</v>
      </c>
      <c r="AJ1826" s="68" t="str">
        <f t="shared" si="1041"/>
        <v>Short VOL</v>
      </c>
      <c r="AK1826" s="72" t="str">
        <f t="shared" si="1042"/>
        <v>00631L</v>
      </c>
      <c r="AL1826" s="73">
        <f t="shared" si="1032"/>
        <v>1</v>
      </c>
      <c r="AM1826" s="72" t="str">
        <f t="shared" si="1045"/>
        <v>00631L</v>
      </c>
      <c r="AN1826" s="73">
        <f t="shared" si="1033"/>
        <v>1</v>
      </c>
      <c r="AO1826" s="74" t="str">
        <f t="shared" si="1039"/>
        <v>00631L</v>
      </c>
      <c r="AP1826" s="20">
        <f t="shared" si="1034"/>
        <v>1</v>
      </c>
      <c r="AQ1826" s="74" t="str">
        <f t="shared" si="1049"/>
        <v>00631L</v>
      </c>
      <c r="AR1826" s="20">
        <f t="shared" si="1035"/>
        <v>1</v>
      </c>
      <c r="AS1826" s="74" t="str">
        <f t="shared" si="1043"/>
        <v>00631L</v>
      </c>
      <c r="AT1826" s="20">
        <f t="shared" si="1036"/>
        <v>1</v>
      </c>
      <c r="AU1826" s="74" t="str">
        <f t="shared" si="1026"/>
        <v>00631L</v>
      </c>
      <c r="AV1826" s="20">
        <f t="shared" si="1037"/>
        <v>1</v>
      </c>
      <c r="AW1826" s="74" t="str">
        <f t="shared" si="1027"/>
        <v>00631L</v>
      </c>
      <c r="AX1826" s="20">
        <f t="shared" si="1028"/>
        <v>1</v>
      </c>
      <c r="AY1826" s="20">
        <f t="shared" si="1038"/>
        <v>0</v>
      </c>
      <c r="AZ1826" s="116">
        <v>43661</v>
      </c>
      <c r="BA1826" s="117">
        <v>20.77</v>
      </c>
      <c r="BB1826" s="90">
        <v>20.762499999999999</v>
      </c>
      <c r="BC1826" s="76">
        <f t="shared" si="1046"/>
        <v>19.458541666666669</v>
      </c>
      <c r="BD1826" s="76">
        <f t="shared" si="1047"/>
        <v>19.489500000000003</v>
      </c>
      <c r="BE1826" s="77">
        <f t="shared" si="1053"/>
        <v>6.7012130491108074E-2</v>
      </c>
      <c r="BF1826" s="77">
        <f t="shared" si="1044"/>
        <v>6.570204469073071E-2</v>
      </c>
    </row>
    <row r="1827" spans="1:58" s="23" customFormat="1" ht="15.75" customHeight="1" x14ac:dyDescent="0.4">
      <c r="A1827" s="116">
        <v>43657</v>
      </c>
      <c r="B1827" s="112">
        <v>13.625</v>
      </c>
      <c r="C1827" s="112">
        <v>15.425000000000001</v>
      </c>
      <c r="D1827" s="112">
        <v>16.074999999999999</v>
      </c>
      <c r="E1827" s="112">
        <v>16.425000000000001</v>
      </c>
      <c r="F1827" s="112">
        <v>16.574999999999999</v>
      </c>
      <c r="G1827" s="112">
        <v>16.425000000000001</v>
      </c>
      <c r="H1827" s="113">
        <v>16.925000000000001</v>
      </c>
      <c r="I1827" s="90">
        <f t="shared" si="1029"/>
        <v>15.140789473684212</v>
      </c>
      <c r="J1827" s="90">
        <f t="shared" si="1030"/>
        <v>15.97236842105263</v>
      </c>
      <c r="K1827" s="114">
        <v>3</v>
      </c>
      <c r="L1827" s="115">
        <v>5.2631578947368418E-2</v>
      </c>
      <c r="M1827" s="90">
        <v>10.08</v>
      </c>
      <c r="N1827" s="90">
        <v>12.93</v>
      </c>
      <c r="O1827" s="90">
        <v>14.98</v>
      </c>
      <c r="P1827" s="90">
        <v>16.149999999999999</v>
      </c>
      <c r="Q1827" s="90">
        <v>17.100000000000001</v>
      </c>
      <c r="R1827" s="63">
        <f t="shared" si="1055"/>
        <v>8.120000000000001</v>
      </c>
      <c r="S1827" s="64">
        <f t="shared" si="1054"/>
        <v>-7.674597083653081E-3</v>
      </c>
      <c r="T1827" s="65">
        <f t="shared" si="1048"/>
        <v>0.77958236658932711</v>
      </c>
      <c r="U1827" s="65">
        <f t="shared" si="1048"/>
        <v>0.86315086782376493</v>
      </c>
      <c r="V1827" s="65">
        <f t="shared" si="1019"/>
        <v>0.80061919504643964</v>
      </c>
      <c r="W1827" s="65">
        <f t="shared" si="1020"/>
        <v>0.75614035087719289</v>
      </c>
      <c r="X1827" s="61">
        <f t="shared" si="1031"/>
        <v>0.13211009174311933</v>
      </c>
      <c r="Y1827" s="66">
        <f t="shared" si="1021"/>
        <v>3.0441400304414001E-2</v>
      </c>
      <c r="Z1827" s="61">
        <f t="shared" si="1022"/>
        <v>5.4923090292865059E-2</v>
      </c>
      <c r="AA1827" s="67">
        <f t="shared" si="1023"/>
        <v>15.140789473684212</v>
      </c>
      <c r="AB1827" s="68">
        <f t="shared" si="1024"/>
        <v>5.3750966744006208E-2</v>
      </c>
      <c r="AC1827" s="69">
        <f t="shared" si="1025"/>
        <v>0.17098139781007055</v>
      </c>
      <c r="AD1827" s="70">
        <f>_xlfn.PERCENTILE.EXC(AC1827:$AC$5675,0.5)</f>
        <v>8.6123725356899966E-2</v>
      </c>
      <c r="AE1827" s="70">
        <f>_xlfn.PERCENTILE.EXC($AC1827:AC$5675,0.35)</f>
        <v>4.9402807830516843E-2</v>
      </c>
      <c r="AF1827" s="71">
        <f t="shared" si="1050"/>
        <v>3.6971996677966544E-2</v>
      </c>
      <c r="AG1827" s="70">
        <f t="shared" si="1051"/>
        <v>-0.24041197211318369</v>
      </c>
      <c r="AH1827" s="70">
        <f t="shared" si="1052"/>
        <v>-0.2970055808935495</v>
      </c>
      <c r="AI1827" s="61" t="str">
        <f t="shared" si="1040"/>
        <v>Short VOL</v>
      </c>
      <c r="AJ1827" s="68" t="str">
        <f t="shared" si="1041"/>
        <v>Short VOL</v>
      </c>
      <c r="AK1827" s="72" t="str">
        <f t="shared" si="1042"/>
        <v>00631L</v>
      </c>
      <c r="AL1827" s="73">
        <f t="shared" si="1032"/>
        <v>1</v>
      </c>
      <c r="AM1827" s="72" t="str">
        <f t="shared" si="1045"/>
        <v>00631L</v>
      </c>
      <c r="AN1827" s="73">
        <f t="shared" si="1033"/>
        <v>1</v>
      </c>
      <c r="AO1827" s="74" t="str">
        <f t="shared" si="1039"/>
        <v>00631L</v>
      </c>
      <c r="AP1827" s="20">
        <f t="shared" si="1034"/>
        <v>1</v>
      </c>
      <c r="AQ1827" s="74" t="str">
        <f t="shared" si="1049"/>
        <v>00631L</v>
      </c>
      <c r="AR1827" s="20">
        <f t="shared" si="1035"/>
        <v>1</v>
      </c>
      <c r="AS1827" s="74" t="str">
        <f t="shared" si="1043"/>
        <v>00631L</v>
      </c>
      <c r="AT1827" s="20">
        <f t="shared" si="1036"/>
        <v>1</v>
      </c>
      <c r="AU1827" s="74" t="str">
        <f t="shared" si="1026"/>
        <v>00631L</v>
      </c>
      <c r="AV1827" s="20">
        <f t="shared" si="1037"/>
        <v>1</v>
      </c>
      <c r="AW1827" s="74" t="str">
        <f t="shared" si="1027"/>
        <v>00631L</v>
      </c>
      <c r="AX1827" s="20">
        <f t="shared" si="1028"/>
        <v>1</v>
      </c>
      <c r="AY1827" s="20">
        <f t="shared" si="1038"/>
        <v>0</v>
      </c>
      <c r="AZ1827" s="116">
        <v>43658</v>
      </c>
      <c r="BA1827" s="117">
        <v>20.85</v>
      </c>
      <c r="BB1827" s="90">
        <v>20.675000000000001</v>
      </c>
      <c r="BC1827" s="76">
        <f t="shared" si="1046"/>
        <v>19.425000000000001</v>
      </c>
      <c r="BD1827" s="76">
        <f t="shared" si="1047"/>
        <v>19.459999999999997</v>
      </c>
      <c r="BE1827" s="77">
        <f t="shared" si="1053"/>
        <v>6.4350064350064351E-2</v>
      </c>
      <c r="BF1827" s="77">
        <f t="shared" si="1044"/>
        <v>7.1428571428571647E-2</v>
      </c>
    </row>
    <row r="1828" spans="1:58" s="23" customFormat="1" ht="15.75" customHeight="1" x14ac:dyDescent="0.4">
      <c r="A1828" s="116">
        <v>43656</v>
      </c>
      <c r="B1828" s="112">
        <v>14.025</v>
      </c>
      <c r="C1828" s="112">
        <v>15.574999999999999</v>
      </c>
      <c r="D1828" s="112">
        <v>16.125</v>
      </c>
      <c r="E1828" s="112">
        <v>16.524999999999999</v>
      </c>
      <c r="F1828" s="112">
        <v>16.675000000000001</v>
      </c>
      <c r="G1828" s="112">
        <v>16.524999999999999</v>
      </c>
      <c r="H1828" s="113">
        <v>17.074999999999999</v>
      </c>
      <c r="I1828" s="90">
        <f t="shared" si="1029"/>
        <v>15.248684210526315</v>
      </c>
      <c r="J1828" s="90">
        <f t="shared" si="1030"/>
        <v>16.00921052631579</v>
      </c>
      <c r="K1828" s="114">
        <v>4</v>
      </c>
      <c r="L1828" s="115">
        <v>5.2631578947368418E-2</v>
      </c>
      <c r="M1828" s="90">
        <v>9.94</v>
      </c>
      <c r="N1828" s="90">
        <v>13.03</v>
      </c>
      <c r="O1828" s="90">
        <v>15.19</v>
      </c>
      <c r="P1828" s="90">
        <v>16.25</v>
      </c>
      <c r="Q1828" s="90">
        <v>17.149999999999999</v>
      </c>
      <c r="R1828" s="63">
        <f t="shared" si="1055"/>
        <v>8.4699999999999989</v>
      </c>
      <c r="S1828" s="64">
        <f t="shared" si="1054"/>
        <v>-7.5230660042583428E-2</v>
      </c>
      <c r="T1828" s="65">
        <f t="shared" si="1048"/>
        <v>0.76285495011511895</v>
      </c>
      <c r="U1828" s="65">
        <f t="shared" si="1048"/>
        <v>0.85780118499012503</v>
      </c>
      <c r="V1828" s="65">
        <f t="shared" si="1019"/>
        <v>0.80184615384615376</v>
      </c>
      <c r="W1828" s="65">
        <f t="shared" si="1020"/>
        <v>0.75976676384839648</v>
      </c>
      <c r="X1828" s="61">
        <f t="shared" si="1031"/>
        <v>0.11051693404634573</v>
      </c>
      <c r="Y1828" s="66">
        <f t="shared" si="1021"/>
        <v>3.328290468986389E-2</v>
      </c>
      <c r="Z1828" s="61">
        <f t="shared" si="1022"/>
        <v>4.9874881353007251E-2</v>
      </c>
      <c r="AA1828" s="67">
        <f t="shared" si="1023"/>
        <v>15.248684210526315</v>
      </c>
      <c r="AB1828" s="68">
        <f t="shared" si="1024"/>
        <v>7.6362240982348506E-2</v>
      </c>
      <c r="AC1828" s="69">
        <f t="shared" si="1025"/>
        <v>0.17027507371652464</v>
      </c>
      <c r="AD1828" s="70">
        <f>_xlfn.PERCENTILE.EXC(AC1828:$AC$5675,0.5)</f>
        <v>8.6115317040527661E-2</v>
      </c>
      <c r="AE1828" s="70">
        <f>_xlfn.PERCENTILE.EXC($AC1828:AC$5675,0.35)</f>
        <v>4.933891042771793E-2</v>
      </c>
      <c r="AF1828" s="71">
        <f t="shared" si="1050"/>
        <v>3.6971996677966544E-2</v>
      </c>
      <c r="AG1828" s="70">
        <f t="shared" si="1051"/>
        <v>-0.24041197211318369</v>
      </c>
      <c r="AH1828" s="70">
        <f t="shared" si="1052"/>
        <v>-0.2970055808935495</v>
      </c>
      <c r="AI1828" s="61" t="str">
        <f t="shared" si="1040"/>
        <v>Short VOL</v>
      </c>
      <c r="AJ1828" s="68" t="str">
        <f t="shared" si="1041"/>
        <v>Short VOL</v>
      </c>
      <c r="AK1828" s="72" t="str">
        <f t="shared" si="1042"/>
        <v>00631L</v>
      </c>
      <c r="AL1828" s="73">
        <f t="shared" si="1032"/>
        <v>1</v>
      </c>
      <c r="AM1828" s="72" t="str">
        <f t="shared" si="1045"/>
        <v>00631L</v>
      </c>
      <c r="AN1828" s="73">
        <f t="shared" si="1033"/>
        <v>1</v>
      </c>
      <c r="AO1828" s="74" t="str">
        <f t="shared" si="1039"/>
        <v>00631L</v>
      </c>
      <c r="AP1828" s="20">
        <f t="shared" si="1034"/>
        <v>1</v>
      </c>
      <c r="AQ1828" s="74" t="str">
        <f t="shared" si="1049"/>
        <v>00631L</v>
      </c>
      <c r="AR1828" s="20">
        <f t="shared" si="1035"/>
        <v>1</v>
      </c>
      <c r="AS1828" s="74" t="str">
        <f t="shared" si="1043"/>
        <v>00631L</v>
      </c>
      <c r="AT1828" s="20">
        <f t="shared" si="1036"/>
        <v>1</v>
      </c>
      <c r="AU1828" s="74" t="str">
        <f t="shared" si="1026"/>
        <v>00631L</v>
      </c>
      <c r="AV1828" s="20">
        <f t="shared" si="1037"/>
        <v>1</v>
      </c>
      <c r="AW1828" s="74" t="str">
        <f t="shared" si="1027"/>
        <v>00631L</v>
      </c>
      <c r="AX1828" s="20">
        <f t="shared" si="1028"/>
        <v>1</v>
      </c>
      <c r="AY1828" s="20">
        <f t="shared" si="1038"/>
        <v>0</v>
      </c>
      <c r="AZ1828" s="116">
        <v>43657</v>
      </c>
      <c r="BA1828" s="117">
        <v>20.67</v>
      </c>
      <c r="BB1828" s="90">
        <v>20.7</v>
      </c>
      <c r="BC1828" s="76">
        <f t="shared" si="1046"/>
        <v>19.394999999999996</v>
      </c>
      <c r="BD1828" s="76">
        <f t="shared" si="1047"/>
        <v>19.424916666666668</v>
      </c>
      <c r="BE1828" s="77">
        <f t="shared" si="1053"/>
        <v>6.7285382830626628E-2</v>
      </c>
      <c r="BF1828" s="77">
        <f t="shared" si="1044"/>
        <v>6.4097229074341802E-2</v>
      </c>
    </row>
    <row r="1829" spans="1:58" s="23" customFormat="1" ht="15.75" customHeight="1" x14ac:dyDescent="0.4">
      <c r="A1829" s="116">
        <v>43655</v>
      </c>
      <c r="B1829" s="112">
        <v>14.824999999999999</v>
      </c>
      <c r="C1829" s="112">
        <v>16.074999999999999</v>
      </c>
      <c r="D1829" s="112">
        <v>16.524999999999999</v>
      </c>
      <c r="E1829" s="112">
        <v>16.774999999999999</v>
      </c>
      <c r="F1829" s="112">
        <v>16.875</v>
      </c>
      <c r="G1829" s="112">
        <v>16.675000000000001</v>
      </c>
      <c r="H1829" s="113">
        <v>17.175000000000001</v>
      </c>
      <c r="I1829" s="90">
        <f t="shared" si="1029"/>
        <v>15.746052631578946</v>
      </c>
      <c r="J1829" s="90">
        <f t="shared" si="1030"/>
        <v>16.40657894736842</v>
      </c>
      <c r="K1829" s="114">
        <v>5</v>
      </c>
      <c r="L1829" s="115">
        <v>5.2631578947368418E-2</v>
      </c>
      <c r="M1829" s="90">
        <v>11.08</v>
      </c>
      <c r="N1829" s="90">
        <v>14.09</v>
      </c>
      <c r="O1829" s="90">
        <v>15.57</v>
      </c>
      <c r="P1829" s="90">
        <v>16.47</v>
      </c>
      <c r="Q1829" s="90">
        <v>17.28</v>
      </c>
      <c r="R1829" s="63">
        <f t="shared" si="1055"/>
        <v>6.8699999999999974</v>
      </c>
      <c r="S1829" s="64">
        <f t="shared" si="1054"/>
        <v>9.3123209169053717E-3</v>
      </c>
      <c r="T1829" s="65">
        <f t="shared" si="1048"/>
        <v>0.78637331440738112</v>
      </c>
      <c r="U1829" s="65">
        <f t="shared" si="1048"/>
        <v>0.90494540783558119</v>
      </c>
      <c r="V1829" s="65">
        <f t="shared" si="1019"/>
        <v>0.85549483910139656</v>
      </c>
      <c r="W1829" s="65">
        <f t="shared" si="1020"/>
        <v>0.81539351851851849</v>
      </c>
      <c r="X1829" s="61">
        <f t="shared" si="1031"/>
        <v>8.4317032040472181E-2</v>
      </c>
      <c r="Y1829" s="66">
        <f t="shared" si="1021"/>
        <v>2.3845007451564957E-2</v>
      </c>
      <c r="Z1829" s="61">
        <f t="shared" si="1022"/>
        <v>4.1948692236985038E-2</v>
      </c>
      <c r="AA1829" s="67">
        <f t="shared" si="1023"/>
        <v>15.746052631578946</v>
      </c>
      <c r="AB1829" s="68">
        <f t="shared" si="1024"/>
        <v>5.2164655784244104E-2</v>
      </c>
      <c r="AC1829" s="69">
        <f t="shared" si="1025"/>
        <v>0.11753389862164275</v>
      </c>
      <c r="AD1829" s="70">
        <f>_xlfn.PERCENTILE.EXC(AC1829:$AC$5675,0.5)</f>
        <v>8.6106908724155343E-2</v>
      </c>
      <c r="AE1829" s="70">
        <f>_xlfn.PERCENTILE.EXC($AC1829:AC$5675,0.35)</f>
        <v>4.9305639580133676E-2</v>
      </c>
      <c r="AF1829" s="71">
        <f t="shared" si="1050"/>
        <v>3.6971996677966544E-2</v>
      </c>
      <c r="AG1829" s="70">
        <f t="shared" si="1051"/>
        <v>-0.24041197211318369</v>
      </c>
      <c r="AH1829" s="70">
        <f t="shared" si="1052"/>
        <v>-0.2970055808935495</v>
      </c>
      <c r="AI1829" s="61" t="str">
        <f t="shared" si="1040"/>
        <v>Short VOL</v>
      </c>
      <c r="AJ1829" s="68" t="str">
        <f t="shared" si="1041"/>
        <v>Short VOL</v>
      </c>
      <c r="AK1829" s="72" t="str">
        <f t="shared" si="1042"/>
        <v>00631L</v>
      </c>
      <c r="AL1829" s="73">
        <f t="shared" si="1032"/>
        <v>1</v>
      </c>
      <c r="AM1829" s="72" t="str">
        <f t="shared" si="1045"/>
        <v>00631L</v>
      </c>
      <c r="AN1829" s="73">
        <f t="shared" si="1033"/>
        <v>1</v>
      </c>
      <c r="AO1829" s="74" t="str">
        <f t="shared" si="1039"/>
        <v>00631L</v>
      </c>
      <c r="AP1829" s="20">
        <f t="shared" si="1034"/>
        <v>1</v>
      </c>
      <c r="AQ1829" s="74" t="str">
        <f t="shared" si="1049"/>
        <v>00631L</v>
      </c>
      <c r="AR1829" s="20">
        <f t="shared" si="1035"/>
        <v>1</v>
      </c>
      <c r="AS1829" s="74" t="str">
        <f t="shared" si="1043"/>
        <v>00631L</v>
      </c>
      <c r="AT1829" s="20">
        <f t="shared" si="1036"/>
        <v>1</v>
      </c>
      <c r="AU1829" s="74" t="str">
        <f t="shared" si="1026"/>
        <v>00631L</v>
      </c>
      <c r="AV1829" s="20">
        <f t="shared" si="1037"/>
        <v>1</v>
      </c>
      <c r="AW1829" s="74" t="str">
        <f t="shared" si="1027"/>
        <v>00631L</v>
      </c>
      <c r="AX1829" s="20">
        <f t="shared" si="1028"/>
        <v>1</v>
      </c>
      <c r="AY1829" s="20">
        <f t="shared" si="1038"/>
        <v>0</v>
      </c>
      <c r="AZ1829" s="116">
        <v>43656</v>
      </c>
      <c r="BA1829" s="117">
        <v>20.75</v>
      </c>
      <c r="BB1829" s="90">
        <v>20.675000000000001</v>
      </c>
      <c r="BC1829" s="76">
        <f t="shared" si="1046"/>
        <v>19.361666666666668</v>
      </c>
      <c r="BD1829" s="76">
        <f t="shared" si="1047"/>
        <v>19.395833333333332</v>
      </c>
      <c r="BE1829" s="77">
        <f t="shared" si="1053"/>
        <v>6.7831626065249159E-2</v>
      </c>
      <c r="BF1829" s="77">
        <f t="shared" si="1044"/>
        <v>6.9817400644468383E-2</v>
      </c>
    </row>
    <row r="1830" spans="1:58" s="23" customFormat="1" ht="15.75" customHeight="1" x14ac:dyDescent="0.4">
      <c r="A1830" s="116">
        <v>43654</v>
      </c>
      <c r="B1830" s="112">
        <v>14.875</v>
      </c>
      <c r="C1830" s="112">
        <v>16.024999999999999</v>
      </c>
      <c r="D1830" s="112">
        <v>16.425000000000001</v>
      </c>
      <c r="E1830" s="112">
        <v>16.675000000000001</v>
      </c>
      <c r="F1830" s="112">
        <v>16.774999999999999</v>
      </c>
      <c r="G1830" s="112">
        <v>16.574999999999999</v>
      </c>
      <c r="H1830" s="113">
        <v>17.074999999999999</v>
      </c>
      <c r="I1830" s="90">
        <f t="shared" si="1029"/>
        <v>15.661842105263156</v>
      </c>
      <c r="J1830" s="90">
        <f t="shared" si="1030"/>
        <v>16.298684210526314</v>
      </c>
      <c r="K1830" s="114">
        <v>6</v>
      </c>
      <c r="L1830" s="115">
        <v>5.2631578947368418E-2</v>
      </c>
      <c r="M1830" s="90">
        <v>11.12</v>
      </c>
      <c r="N1830" s="90">
        <v>13.96</v>
      </c>
      <c r="O1830" s="90">
        <v>15.48</v>
      </c>
      <c r="P1830" s="90">
        <v>16.36</v>
      </c>
      <c r="Q1830" s="90">
        <v>17.190000000000001</v>
      </c>
      <c r="R1830" s="63">
        <f t="shared" si="1055"/>
        <v>6.7600000000000016</v>
      </c>
      <c r="S1830" s="64">
        <f t="shared" si="1054"/>
        <v>5.120481927710855E-2</v>
      </c>
      <c r="T1830" s="65">
        <f t="shared" si="1048"/>
        <v>0.79656160458452707</v>
      </c>
      <c r="U1830" s="65">
        <f t="shared" si="1048"/>
        <v>0.90180878552971577</v>
      </c>
      <c r="V1830" s="65">
        <f t="shared" ref="V1830:V1893" si="1056">N1830/P1830</f>
        <v>0.85330073349633262</v>
      </c>
      <c r="W1830" s="65">
        <f t="shared" ref="W1830:W1893" si="1057">N1830/Q1830</f>
        <v>0.81210005817335662</v>
      </c>
      <c r="X1830" s="61">
        <f t="shared" si="1031"/>
        <v>7.7310924369747805E-2</v>
      </c>
      <c r="Y1830" s="66">
        <f t="shared" ref="Y1830:Y1893" si="1058">(H1830-E1830)/E1830</f>
        <v>2.3988005997001412E-2</v>
      </c>
      <c r="Z1830" s="61">
        <f t="shared" ref="Z1830:Z1893" si="1059">(J1830-I1830)/I1830</f>
        <v>4.0662017978660842E-2</v>
      </c>
      <c r="AA1830" s="67">
        <f t="shared" ref="AA1830:AA1893" si="1060">B1830*(K1830*L1830)+C1830*(1-(K1830*L1830))</f>
        <v>15.661842105263158</v>
      </c>
      <c r="AB1830" s="68">
        <f t="shared" ref="AB1830:AB1893" si="1061">(B1830-N1830)/N1830</f>
        <v>6.5544412607449795E-2</v>
      </c>
      <c r="AC1830" s="69">
        <f t="shared" ref="AC1830:AC1893" si="1062">(AA1830-N1830)/N1830</f>
        <v>0.12190846026240382</v>
      </c>
      <c r="AD1830" s="70">
        <f>_xlfn.PERCENTILE.EXC(AC1830:$AC$5675,0.5)</f>
        <v>8.6099811977971646E-2</v>
      </c>
      <c r="AE1830" s="70">
        <f>_xlfn.PERCENTILE.EXC($AC1830:AC$5675,0.35)</f>
        <v>4.9295338648960352E-2</v>
      </c>
      <c r="AF1830" s="71">
        <f t="shared" si="1050"/>
        <v>3.6971996677966544E-2</v>
      </c>
      <c r="AG1830" s="70">
        <f t="shared" si="1051"/>
        <v>-0.24041197211318369</v>
      </c>
      <c r="AH1830" s="70">
        <f t="shared" si="1052"/>
        <v>-0.2970055808935495</v>
      </c>
      <c r="AI1830" s="61" t="str">
        <f t="shared" si="1040"/>
        <v>Short VOL</v>
      </c>
      <c r="AJ1830" s="68" t="str">
        <f t="shared" si="1041"/>
        <v>Short VOL</v>
      </c>
      <c r="AK1830" s="72" t="str">
        <f t="shared" si="1042"/>
        <v>00631L</v>
      </c>
      <c r="AL1830" s="73">
        <f t="shared" si="1032"/>
        <v>1</v>
      </c>
      <c r="AM1830" s="72" t="str">
        <f t="shared" si="1045"/>
        <v>00631L</v>
      </c>
      <c r="AN1830" s="73">
        <f t="shared" si="1033"/>
        <v>1</v>
      </c>
      <c r="AO1830" s="74" t="str">
        <f t="shared" si="1039"/>
        <v>00631L</v>
      </c>
      <c r="AP1830" s="20">
        <f t="shared" si="1034"/>
        <v>1</v>
      </c>
      <c r="AQ1830" s="74" t="str">
        <f t="shared" si="1049"/>
        <v>00631L</v>
      </c>
      <c r="AR1830" s="20">
        <f t="shared" si="1035"/>
        <v>1</v>
      </c>
      <c r="AS1830" s="74" t="str">
        <f t="shared" si="1043"/>
        <v>00631L</v>
      </c>
      <c r="AT1830" s="20">
        <f t="shared" si="1036"/>
        <v>1</v>
      </c>
      <c r="AU1830" s="74" t="str">
        <f t="shared" si="1026"/>
        <v>00631L</v>
      </c>
      <c r="AV1830" s="20">
        <f t="shared" si="1037"/>
        <v>1</v>
      </c>
      <c r="AW1830" s="74" t="str">
        <f t="shared" si="1027"/>
        <v>00631L</v>
      </c>
      <c r="AX1830" s="20">
        <f t="shared" si="1028"/>
        <v>1</v>
      </c>
      <c r="AY1830" s="20">
        <f t="shared" si="1038"/>
        <v>0</v>
      </c>
      <c r="AZ1830" s="116">
        <v>43655</v>
      </c>
      <c r="BA1830" s="117">
        <v>20.81</v>
      </c>
      <c r="BB1830" s="90">
        <v>20.6875</v>
      </c>
      <c r="BC1830" s="76">
        <f t="shared" si="1046"/>
        <v>19.329583333333332</v>
      </c>
      <c r="BD1830" s="76">
        <f t="shared" si="1047"/>
        <v>19.363916666666668</v>
      </c>
      <c r="BE1830" s="77">
        <f t="shared" si="1053"/>
        <v>7.0250695177944078E-2</v>
      </c>
      <c r="BF1830" s="77">
        <f t="shared" si="1044"/>
        <v>7.4679278899327212E-2</v>
      </c>
    </row>
    <row r="1831" spans="1:58" s="23" customFormat="1" ht="15.75" customHeight="1" x14ac:dyDescent="0.4">
      <c r="A1831" s="116">
        <v>43651</v>
      </c>
      <c r="B1831" s="112">
        <v>14.324999999999999</v>
      </c>
      <c r="C1831" s="112">
        <v>15.675000000000001</v>
      </c>
      <c r="D1831" s="112">
        <v>16.125</v>
      </c>
      <c r="E1831" s="112">
        <v>16.425000000000001</v>
      </c>
      <c r="F1831" s="112">
        <v>16.55</v>
      </c>
      <c r="G1831" s="112">
        <v>16.375</v>
      </c>
      <c r="H1831" s="113">
        <v>16.925000000000001</v>
      </c>
      <c r="I1831" s="90">
        <f t="shared" si="1029"/>
        <v>15.177631578947368</v>
      </c>
      <c r="J1831" s="90">
        <f t="shared" si="1030"/>
        <v>15.95921052631579</v>
      </c>
      <c r="K1831" s="114">
        <v>7</v>
      </c>
      <c r="L1831" s="115">
        <v>5.2631578947368418E-2</v>
      </c>
      <c r="M1831" s="90">
        <v>10.57</v>
      </c>
      <c r="N1831" s="90">
        <v>13.28</v>
      </c>
      <c r="O1831" s="90">
        <v>14.98</v>
      </c>
      <c r="P1831" s="90">
        <v>15.99</v>
      </c>
      <c r="Q1831" s="90">
        <v>16.940000000000001</v>
      </c>
      <c r="R1831" s="63">
        <f t="shared" si="1055"/>
        <v>7.1199999999999974</v>
      </c>
      <c r="S1831" s="64">
        <f t="shared" si="1054"/>
        <v>5.6483691328559987E-2</v>
      </c>
      <c r="T1831" s="65">
        <f t="shared" si="1048"/>
        <v>0.79593373493975905</v>
      </c>
      <c r="U1831" s="65">
        <f t="shared" si="1048"/>
        <v>0.8865153538050734</v>
      </c>
      <c r="V1831" s="65">
        <f t="shared" si="1056"/>
        <v>0.8305190744215134</v>
      </c>
      <c r="W1831" s="65">
        <f t="shared" si="1057"/>
        <v>0.78394332939787481</v>
      </c>
      <c r="X1831" s="61">
        <f t="shared" si="1031"/>
        <v>9.4240837696335178E-2</v>
      </c>
      <c r="Y1831" s="66">
        <f t="shared" si="1058"/>
        <v>3.0441400304414001E-2</v>
      </c>
      <c r="Z1831" s="61">
        <f t="shared" si="1059"/>
        <v>5.1495448634590414E-2</v>
      </c>
      <c r="AA1831" s="67">
        <f t="shared" si="1060"/>
        <v>15.177631578947368</v>
      </c>
      <c r="AB1831" s="68">
        <f t="shared" si="1061"/>
        <v>7.8689759036144571E-2</v>
      </c>
      <c r="AC1831" s="69">
        <f t="shared" si="1062"/>
        <v>0.14289394419784404</v>
      </c>
      <c r="AD1831" s="70">
        <f>_xlfn.PERCENTILE.EXC(AC1831:$AC$5675,0.5)</f>
        <v>8.609271523178795E-2</v>
      </c>
      <c r="AE1831" s="70">
        <f>_xlfn.PERCENTILE.EXC($AC1831:AC$5675,0.35)</f>
        <v>4.9285037717787035E-2</v>
      </c>
      <c r="AF1831" s="71">
        <f t="shared" si="1050"/>
        <v>3.6971996677966544E-2</v>
      </c>
      <c r="AG1831" s="70">
        <f t="shared" si="1051"/>
        <v>-0.24041197211318369</v>
      </c>
      <c r="AH1831" s="70">
        <f t="shared" si="1052"/>
        <v>-0.2970055808935495</v>
      </c>
      <c r="AI1831" s="61" t="str">
        <f t="shared" si="1040"/>
        <v>Short VOL</v>
      </c>
      <c r="AJ1831" s="68" t="str">
        <f t="shared" si="1041"/>
        <v>Short VOL</v>
      </c>
      <c r="AK1831" s="72" t="str">
        <f t="shared" si="1042"/>
        <v>00631L</v>
      </c>
      <c r="AL1831" s="73">
        <f t="shared" si="1032"/>
        <v>1</v>
      </c>
      <c r="AM1831" s="72" t="str">
        <f t="shared" si="1045"/>
        <v>00631L</v>
      </c>
      <c r="AN1831" s="73">
        <f t="shared" si="1033"/>
        <v>1</v>
      </c>
      <c r="AO1831" s="74" t="str">
        <f t="shared" si="1039"/>
        <v>00631L</v>
      </c>
      <c r="AP1831" s="20">
        <f t="shared" si="1034"/>
        <v>1</v>
      </c>
      <c r="AQ1831" s="74" t="str">
        <f t="shared" si="1049"/>
        <v>00631L</v>
      </c>
      <c r="AR1831" s="20">
        <f t="shared" si="1035"/>
        <v>1</v>
      </c>
      <c r="AS1831" s="74" t="str">
        <f t="shared" si="1043"/>
        <v>00631L</v>
      </c>
      <c r="AT1831" s="20">
        <f t="shared" si="1036"/>
        <v>1</v>
      </c>
      <c r="AU1831" s="74" t="str">
        <f t="shared" si="1026"/>
        <v>00631L</v>
      </c>
      <c r="AV1831" s="20">
        <f t="shared" si="1037"/>
        <v>1</v>
      </c>
      <c r="AW1831" s="74" t="str">
        <f t="shared" si="1027"/>
        <v>00631L</v>
      </c>
      <c r="AX1831" s="20">
        <f t="shared" si="1028"/>
        <v>1</v>
      </c>
      <c r="AY1831" s="20">
        <f t="shared" si="1038"/>
        <v>0</v>
      </c>
      <c r="AZ1831" s="116">
        <v>43654</v>
      </c>
      <c r="BA1831" s="117">
        <v>20.73</v>
      </c>
      <c r="BB1831" s="90">
        <v>20.524999999999999</v>
      </c>
      <c r="BC1831" s="76">
        <f t="shared" si="1046"/>
        <v>19.291666666666664</v>
      </c>
      <c r="BD1831" s="76">
        <f t="shared" si="1047"/>
        <v>19.330291666666664</v>
      </c>
      <c r="BE1831" s="77">
        <f t="shared" si="1053"/>
        <v>6.3930885529157724E-2</v>
      </c>
      <c r="BF1831" s="77">
        <f t="shared" si="1044"/>
        <v>7.2410099002644987E-2</v>
      </c>
    </row>
    <row r="1832" spans="1:58" s="23" customFormat="1" ht="15.75" customHeight="1" x14ac:dyDescent="0.4">
      <c r="A1832" s="116">
        <v>43649</v>
      </c>
      <c r="B1832" s="112">
        <v>14.025</v>
      </c>
      <c r="C1832" s="112">
        <v>15.525</v>
      </c>
      <c r="D1832" s="112">
        <v>16.074999999999999</v>
      </c>
      <c r="E1832" s="112">
        <v>16.375</v>
      </c>
      <c r="F1832" s="112">
        <v>16.55</v>
      </c>
      <c r="G1832" s="112">
        <v>16.375</v>
      </c>
      <c r="H1832" s="113">
        <v>16.925000000000001</v>
      </c>
      <c r="I1832" s="90">
        <f t="shared" si="1029"/>
        <v>14.893421052631579</v>
      </c>
      <c r="J1832" s="90">
        <f t="shared" si="1030"/>
        <v>15.843421052631578</v>
      </c>
      <c r="K1832" s="114">
        <v>8</v>
      </c>
      <c r="L1832" s="115">
        <v>5.2631578947368418E-2</v>
      </c>
      <c r="M1832" s="90">
        <v>9.91</v>
      </c>
      <c r="N1832" s="90">
        <v>12.57</v>
      </c>
      <c r="O1832" s="90">
        <v>14.53</v>
      </c>
      <c r="P1832" s="90">
        <v>15.74</v>
      </c>
      <c r="Q1832" s="90">
        <v>16.809999999999999</v>
      </c>
      <c r="R1832" s="63">
        <f t="shared" si="1055"/>
        <v>7.7899999999999991</v>
      </c>
      <c r="S1832" s="64">
        <f t="shared" si="1054"/>
        <v>-2.7842227378190212E-2</v>
      </c>
      <c r="T1832" s="65">
        <f t="shared" si="1048"/>
        <v>0.7883850437549722</v>
      </c>
      <c r="U1832" s="65">
        <f t="shared" si="1048"/>
        <v>0.86510667584308332</v>
      </c>
      <c r="V1832" s="65">
        <f t="shared" si="1056"/>
        <v>0.79860228716645487</v>
      </c>
      <c r="W1832" s="65">
        <f t="shared" si="1057"/>
        <v>0.74776918500892331</v>
      </c>
      <c r="X1832" s="61">
        <f t="shared" si="1031"/>
        <v>0.10695187165775401</v>
      </c>
      <c r="Y1832" s="66">
        <f t="shared" si="1058"/>
        <v>3.3587786259542028E-2</v>
      </c>
      <c r="Z1832" s="61">
        <f t="shared" si="1059"/>
        <v>6.37865535824719E-2</v>
      </c>
      <c r="AA1832" s="67">
        <f t="shared" si="1060"/>
        <v>14.893421052631579</v>
      </c>
      <c r="AB1832" s="68">
        <f t="shared" si="1061"/>
        <v>0.11575178997613365</v>
      </c>
      <c r="AC1832" s="69">
        <f t="shared" si="1062"/>
        <v>0.18483858811707071</v>
      </c>
      <c r="AD1832" s="70">
        <f>_xlfn.PERCENTILE.EXC(AC1832:$AC$5675,0.5)</f>
        <v>8.6075617512623756E-2</v>
      </c>
      <c r="AE1832" s="70">
        <f>_xlfn.PERCENTILE.EXC($AC1832:AC$5675,0.35)</f>
        <v>4.9278671997614917E-2</v>
      </c>
      <c r="AF1832" s="71">
        <f t="shared" si="1050"/>
        <v>3.6971996677966544E-2</v>
      </c>
      <c r="AG1832" s="70">
        <f t="shared" si="1051"/>
        <v>-0.24041197211318369</v>
      </c>
      <c r="AH1832" s="70">
        <f t="shared" si="1052"/>
        <v>-0.2970055808935495</v>
      </c>
      <c r="AI1832" s="61" t="str">
        <f t="shared" si="1040"/>
        <v>Short VOL</v>
      </c>
      <c r="AJ1832" s="68" t="str">
        <f t="shared" si="1041"/>
        <v>Short VOL</v>
      </c>
      <c r="AK1832" s="72" t="str">
        <f t="shared" si="1042"/>
        <v>00631L</v>
      </c>
      <c r="AL1832" s="73">
        <f t="shared" si="1032"/>
        <v>1</v>
      </c>
      <c r="AM1832" s="72" t="str">
        <f t="shared" si="1045"/>
        <v>00631L</v>
      </c>
      <c r="AN1832" s="73">
        <f t="shared" si="1033"/>
        <v>1</v>
      </c>
      <c r="AO1832" s="74" t="str">
        <f t="shared" si="1039"/>
        <v>00631L</v>
      </c>
      <c r="AP1832" s="20">
        <f t="shared" si="1034"/>
        <v>1</v>
      </c>
      <c r="AQ1832" s="74" t="str">
        <f t="shared" si="1049"/>
        <v>00631L</v>
      </c>
      <c r="AR1832" s="20">
        <f t="shared" si="1035"/>
        <v>1</v>
      </c>
      <c r="AS1832" s="74" t="str">
        <f t="shared" si="1043"/>
        <v>00631L</v>
      </c>
      <c r="AT1832" s="20">
        <f t="shared" si="1036"/>
        <v>1</v>
      </c>
      <c r="AU1832" s="74" t="str">
        <f t="shared" si="1026"/>
        <v>00631L</v>
      </c>
      <c r="AV1832" s="20">
        <f t="shared" si="1037"/>
        <v>1</v>
      </c>
      <c r="AW1832" s="74" t="str">
        <f t="shared" si="1027"/>
        <v>00631L</v>
      </c>
      <c r="AX1832" s="20">
        <f t="shared" si="1028"/>
        <v>1</v>
      </c>
      <c r="AY1832" s="20">
        <f t="shared" si="1038"/>
        <v>0</v>
      </c>
      <c r="AZ1832" s="116">
        <v>43651</v>
      </c>
      <c r="BA1832" s="117">
        <v>20.58</v>
      </c>
      <c r="BB1832" s="90">
        <v>20.462499999999999</v>
      </c>
      <c r="BC1832" s="76">
        <f t="shared" si="1046"/>
        <v>19.257708333333326</v>
      </c>
      <c r="BD1832" s="76">
        <f t="shared" si="1047"/>
        <v>19.292583333333329</v>
      </c>
      <c r="BE1832" s="77">
        <f t="shared" si="1053"/>
        <v>6.2561528392310745E-2</v>
      </c>
      <c r="BF1832" s="77">
        <f t="shared" si="1044"/>
        <v>6.6731170441145474E-2</v>
      </c>
    </row>
    <row r="1833" spans="1:58" s="23" customFormat="1" ht="15.75" customHeight="1" x14ac:dyDescent="0.4">
      <c r="A1833" s="116">
        <v>43648</v>
      </c>
      <c r="B1833" s="112">
        <v>14.225</v>
      </c>
      <c r="C1833" s="112">
        <v>15.574999999999999</v>
      </c>
      <c r="D1833" s="112">
        <v>16.125</v>
      </c>
      <c r="E1833" s="112">
        <v>16.475000000000001</v>
      </c>
      <c r="F1833" s="112">
        <v>16.625</v>
      </c>
      <c r="G1833" s="112">
        <v>16.425000000000001</v>
      </c>
      <c r="H1833" s="113">
        <v>16.975000000000001</v>
      </c>
      <c r="I1833" s="90">
        <f t="shared" si="1029"/>
        <v>14.935526315789474</v>
      </c>
      <c r="J1833" s="90">
        <f t="shared" si="1030"/>
        <v>15.864473684210527</v>
      </c>
      <c r="K1833" s="114">
        <v>9</v>
      </c>
      <c r="L1833" s="115">
        <v>5.2631578947368418E-2</v>
      </c>
      <c r="M1833" s="90">
        <v>10.42</v>
      </c>
      <c r="N1833" s="90">
        <v>12.93</v>
      </c>
      <c r="O1833" s="90">
        <v>14.72</v>
      </c>
      <c r="P1833" s="90">
        <v>15.92</v>
      </c>
      <c r="Q1833" s="90">
        <v>17.059999999999999</v>
      </c>
      <c r="R1833" s="63">
        <f t="shared" si="1055"/>
        <v>7.2899999999999991</v>
      </c>
      <c r="S1833" s="64">
        <f t="shared" si="1054"/>
        <v>-8.0369843527738322E-2</v>
      </c>
      <c r="T1833" s="65">
        <f t="shared" si="1048"/>
        <v>0.80587780355761796</v>
      </c>
      <c r="U1833" s="65">
        <f t="shared" si="1048"/>
        <v>0.8783967391304347</v>
      </c>
      <c r="V1833" s="65">
        <f t="shared" si="1056"/>
        <v>0.81218592964824121</v>
      </c>
      <c r="W1833" s="65">
        <f t="shared" si="1057"/>
        <v>0.75791324736225096</v>
      </c>
      <c r="X1833" s="61">
        <f t="shared" si="1031"/>
        <v>9.4903339191564129E-2</v>
      </c>
      <c r="Y1833" s="66">
        <f t="shared" si="1058"/>
        <v>3.0349013657056143E-2</v>
      </c>
      <c r="Z1833" s="61">
        <f t="shared" si="1059"/>
        <v>6.2197163245529034E-2</v>
      </c>
      <c r="AA1833" s="67">
        <f t="shared" si="1060"/>
        <v>14.935526315789474</v>
      </c>
      <c r="AB1833" s="68">
        <f t="shared" si="1061"/>
        <v>0.10015467904098994</v>
      </c>
      <c r="AC1833" s="69">
        <f t="shared" si="1062"/>
        <v>0.15510644360320761</v>
      </c>
      <c r="AD1833" s="70">
        <f>_xlfn.PERCENTILE.EXC(AC1833:$AC$5675,0.5)</f>
        <v>8.6058519793459562E-2</v>
      </c>
      <c r="AE1833" s="70">
        <f>_xlfn.PERCENTILE.EXC($AC1833:AC$5675,0.35)</f>
        <v>4.927388036184327E-2</v>
      </c>
      <c r="AF1833" s="71">
        <f t="shared" si="1050"/>
        <v>3.6971996677966544E-2</v>
      </c>
      <c r="AG1833" s="70">
        <f t="shared" si="1051"/>
        <v>-0.24041197211318369</v>
      </c>
      <c r="AH1833" s="70">
        <f t="shared" si="1052"/>
        <v>-0.2970055808935495</v>
      </c>
      <c r="AI1833" s="61" t="str">
        <f t="shared" si="1040"/>
        <v>Short VOL</v>
      </c>
      <c r="AJ1833" s="68" t="str">
        <f t="shared" si="1041"/>
        <v>Short VOL</v>
      </c>
      <c r="AK1833" s="72" t="str">
        <f t="shared" si="1042"/>
        <v>00631L</v>
      </c>
      <c r="AL1833" s="73">
        <f t="shared" si="1032"/>
        <v>1</v>
      </c>
      <c r="AM1833" s="72" t="str">
        <f t="shared" si="1045"/>
        <v>00631L</v>
      </c>
      <c r="AN1833" s="73">
        <f t="shared" si="1033"/>
        <v>1</v>
      </c>
      <c r="AO1833" s="74" t="str">
        <f t="shared" si="1039"/>
        <v>00631L</v>
      </c>
      <c r="AP1833" s="20">
        <f t="shared" si="1034"/>
        <v>1</v>
      </c>
      <c r="AQ1833" s="74" t="str">
        <f t="shared" si="1049"/>
        <v>00631L</v>
      </c>
      <c r="AR1833" s="20">
        <f t="shared" si="1035"/>
        <v>1</v>
      </c>
      <c r="AS1833" s="74" t="str">
        <f t="shared" si="1043"/>
        <v>00631L</v>
      </c>
      <c r="AT1833" s="20">
        <f t="shared" si="1036"/>
        <v>1</v>
      </c>
      <c r="AU1833" s="74" t="str">
        <f t="shared" si="1026"/>
        <v>00631L</v>
      </c>
      <c r="AV1833" s="20">
        <f t="shared" si="1037"/>
        <v>1</v>
      </c>
      <c r="AW1833" s="74" t="str">
        <f t="shared" si="1027"/>
        <v>00631L</v>
      </c>
      <c r="AX1833" s="20">
        <f t="shared" si="1028"/>
        <v>1</v>
      </c>
      <c r="AY1833" s="20">
        <f t="shared" si="1038"/>
        <v>0</v>
      </c>
      <c r="AZ1833" s="116">
        <v>43649</v>
      </c>
      <c r="BA1833" s="117">
        <v>20.46</v>
      </c>
      <c r="BB1833" s="90">
        <v>20.274999999999999</v>
      </c>
      <c r="BC1833" s="76">
        <f t="shared" si="1046"/>
        <v>19.217499999999998</v>
      </c>
      <c r="BD1833" s="76">
        <f t="shared" si="1047"/>
        <v>19.257666666666662</v>
      </c>
      <c r="BE1833" s="77">
        <f t="shared" si="1053"/>
        <v>5.5027969298816239E-2</v>
      </c>
      <c r="BF1833" s="77">
        <f t="shared" si="1044"/>
        <v>6.2434008966126359E-2</v>
      </c>
    </row>
    <row r="1834" spans="1:58" s="23" customFormat="1" ht="15.75" customHeight="1" x14ac:dyDescent="0.4">
      <c r="A1834" s="116">
        <v>43647</v>
      </c>
      <c r="B1834" s="112">
        <v>14.925000000000001</v>
      </c>
      <c r="C1834" s="112">
        <v>16.125</v>
      </c>
      <c r="D1834" s="112">
        <v>16.574999999999999</v>
      </c>
      <c r="E1834" s="112">
        <v>16.774999999999999</v>
      </c>
      <c r="F1834" s="112">
        <v>16.850000000000001</v>
      </c>
      <c r="G1834" s="112">
        <v>16.625</v>
      </c>
      <c r="H1834" s="113">
        <v>17.175000000000001</v>
      </c>
      <c r="I1834" s="90">
        <f t="shared" si="1029"/>
        <v>15.493421052631579</v>
      </c>
      <c r="J1834" s="90">
        <f t="shared" si="1030"/>
        <v>16.338157894736842</v>
      </c>
      <c r="K1834" s="114">
        <v>10</v>
      </c>
      <c r="L1834" s="115">
        <v>5.2631578947368418E-2</v>
      </c>
      <c r="M1834" s="90">
        <v>12.51</v>
      </c>
      <c r="N1834" s="90">
        <v>14.06</v>
      </c>
      <c r="O1834" s="90">
        <v>15.43</v>
      </c>
      <c r="P1834" s="90">
        <v>16.38</v>
      </c>
      <c r="Q1834" s="90">
        <v>17.350000000000001</v>
      </c>
      <c r="R1834" s="63">
        <f t="shared" si="1055"/>
        <v>5.2399999999999984</v>
      </c>
      <c r="S1834" s="64">
        <f t="shared" si="1054"/>
        <v>-6.7639257294429683E-2</v>
      </c>
      <c r="T1834" s="65">
        <f t="shared" si="1048"/>
        <v>0.8897581792318634</v>
      </c>
      <c r="U1834" s="65">
        <f t="shared" si="1048"/>
        <v>0.91121192482177582</v>
      </c>
      <c r="V1834" s="65">
        <f t="shared" si="1056"/>
        <v>0.85836385836385842</v>
      </c>
      <c r="W1834" s="65">
        <f t="shared" si="1057"/>
        <v>0.81037463976945245</v>
      </c>
      <c r="X1834" s="61">
        <f t="shared" si="1031"/>
        <v>8.0402010050251202E-2</v>
      </c>
      <c r="Y1834" s="66">
        <f t="shared" si="1058"/>
        <v>2.3845007451564957E-2</v>
      </c>
      <c r="Z1834" s="61">
        <f t="shared" si="1059"/>
        <v>5.4522292993630567E-2</v>
      </c>
      <c r="AA1834" s="67">
        <f t="shared" si="1060"/>
        <v>15.493421052631579</v>
      </c>
      <c r="AB1834" s="68">
        <f t="shared" si="1061"/>
        <v>6.1522048364153641E-2</v>
      </c>
      <c r="AC1834" s="69">
        <f t="shared" si="1062"/>
        <v>0.10195028823837683</v>
      </c>
      <c r="AD1834" s="70">
        <f>_xlfn.PERCENTILE.EXC(AC1834:$AC$5675,0.5)</f>
        <v>8.5968191194439783E-2</v>
      </c>
      <c r="AE1834" s="70">
        <f>_xlfn.PERCENTILE.EXC($AC1834:AC$5675,0.35)</f>
        <v>4.9269088726071622E-2</v>
      </c>
      <c r="AF1834" s="71">
        <f t="shared" si="1050"/>
        <v>3.6731542799695538E-2</v>
      </c>
      <c r="AG1834" s="70">
        <f t="shared" si="1051"/>
        <v>-0.24041197211318369</v>
      </c>
      <c r="AH1834" s="70">
        <f t="shared" si="1052"/>
        <v>-0.2970055808935495</v>
      </c>
      <c r="AI1834" s="61" t="str">
        <f t="shared" si="1040"/>
        <v>Short VOL</v>
      </c>
      <c r="AJ1834" s="68" t="str">
        <f t="shared" si="1041"/>
        <v>Short VOL</v>
      </c>
      <c r="AK1834" s="72" t="str">
        <f t="shared" si="1042"/>
        <v>00631L</v>
      </c>
      <c r="AL1834" s="73">
        <f t="shared" si="1032"/>
        <v>1</v>
      </c>
      <c r="AM1834" s="72" t="str">
        <f t="shared" si="1045"/>
        <v>00631L</v>
      </c>
      <c r="AN1834" s="73">
        <f t="shared" si="1033"/>
        <v>1</v>
      </c>
      <c r="AO1834" s="74" t="str">
        <f t="shared" si="1039"/>
        <v>00631L</v>
      </c>
      <c r="AP1834" s="20">
        <f t="shared" si="1034"/>
        <v>1</v>
      </c>
      <c r="AQ1834" s="74" t="str">
        <f t="shared" si="1049"/>
        <v>00631L</v>
      </c>
      <c r="AR1834" s="20">
        <f t="shared" si="1035"/>
        <v>1</v>
      </c>
      <c r="AS1834" s="74" t="str">
        <f t="shared" si="1043"/>
        <v>00631L</v>
      </c>
      <c r="AT1834" s="20">
        <f t="shared" si="1036"/>
        <v>1</v>
      </c>
      <c r="AU1834" s="74" t="str">
        <f t="shared" si="1026"/>
        <v>00631L</v>
      </c>
      <c r="AV1834" s="20">
        <f t="shared" si="1037"/>
        <v>1</v>
      </c>
      <c r="AW1834" s="74" t="str">
        <f t="shared" si="1027"/>
        <v>00631L</v>
      </c>
      <c r="AX1834" s="20">
        <f t="shared" si="1028"/>
        <v>1</v>
      </c>
      <c r="AY1834" s="20">
        <f t="shared" si="1038"/>
        <v>0</v>
      </c>
      <c r="AZ1834" s="116">
        <v>43648</v>
      </c>
      <c r="BA1834" s="117">
        <v>20.41</v>
      </c>
      <c r="BB1834" s="90">
        <v>20.287500000000001</v>
      </c>
      <c r="BC1834" s="76">
        <f t="shared" si="1046"/>
        <v>19.185208333333332</v>
      </c>
      <c r="BD1834" s="76">
        <f t="shared" si="1047"/>
        <v>19.219749999999998</v>
      </c>
      <c r="BE1834" s="77">
        <f t="shared" si="1053"/>
        <v>5.7455287819392263E-2</v>
      </c>
      <c r="BF1834" s="77">
        <f t="shared" si="1044"/>
        <v>6.1928485021917695E-2</v>
      </c>
    </row>
    <row r="1835" spans="1:58" s="23" customFormat="1" ht="15.75" customHeight="1" x14ac:dyDescent="0.4">
      <c r="A1835" s="116">
        <v>43644</v>
      </c>
      <c r="B1835" s="112">
        <v>15.525</v>
      </c>
      <c r="C1835" s="112">
        <v>16.574999999999999</v>
      </c>
      <c r="D1835" s="112">
        <v>16.925000000000001</v>
      </c>
      <c r="E1835" s="112">
        <v>17.074999999999999</v>
      </c>
      <c r="F1835" s="112">
        <v>17.074999999999999</v>
      </c>
      <c r="G1835" s="112">
        <v>16.824999999999999</v>
      </c>
      <c r="H1835" s="113">
        <v>17.324999999999999</v>
      </c>
      <c r="I1835" s="90">
        <f t="shared" si="1029"/>
        <v>15.967105263157894</v>
      </c>
      <c r="J1835" s="90">
        <f t="shared" si="1030"/>
        <v>16.722368421052632</v>
      </c>
      <c r="K1835" s="114">
        <v>11</v>
      </c>
      <c r="L1835" s="115">
        <v>5.2631578947368418E-2</v>
      </c>
      <c r="M1835" s="90">
        <v>15.67</v>
      </c>
      <c r="N1835" s="90">
        <v>15.08</v>
      </c>
      <c r="O1835" s="90">
        <v>16.059999999999999</v>
      </c>
      <c r="P1835" s="90">
        <v>16.96</v>
      </c>
      <c r="Q1835" s="90">
        <v>17.73</v>
      </c>
      <c r="R1835" s="63">
        <f t="shared" si="1055"/>
        <v>2.269999999999996</v>
      </c>
      <c r="S1835" s="64">
        <f t="shared" si="1054"/>
        <v>-4.6776232616940597E-2</v>
      </c>
      <c r="T1835" s="65">
        <f t="shared" si="1048"/>
        <v>1.0391246684350133</v>
      </c>
      <c r="U1835" s="65">
        <f t="shared" si="1048"/>
        <v>0.93897882938978838</v>
      </c>
      <c r="V1835" s="65">
        <f t="shared" si="1056"/>
        <v>0.88915094339622636</v>
      </c>
      <c r="W1835" s="65">
        <f t="shared" si="1057"/>
        <v>0.85053581500282005</v>
      </c>
      <c r="X1835" s="61">
        <f t="shared" si="1031"/>
        <v>6.7632850241545819E-2</v>
      </c>
      <c r="Y1835" s="66">
        <f t="shared" si="1058"/>
        <v>1.4641288433382138E-2</v>
      </c>
      <c r="Z1835" s="61">
        <f t="shared" si="1059"/>
        <v>4.7301194890811804E-2</v>
      </c>
      <c r="AA1835" s="67">
        <f t="shared" si="1060"/>
        <v>15.967105263157894</v>
      </c>
      <c r="AB1835" s="68">
        <f t="shared" si="1061"/>
        <v>2.9509283819628664E-2</v>
      </c>
      <c r="AC1835" s="69">
        <f t="shared" si="1062"/>
        <v>5.8826608962725048E-2</v>
      </c>
      <c r="AD1835" s="70">
        <f>_xlfn.PERCENTILE.EXC(AC1835:$AC$5675,0.5)</f>
        <v>8.5877862595420004E-2</v>
      </c>
      <c r="AE1835" s="70">
        <f>_xlfn.PERCENTILE.EXC($AC1835:AC$5675,0.35)</f>
        <v>4.9257376399425352E-2</v>
      </c>
      <c r="AF1835" s="71">
        <f t="shared" si="1050"/>
        <v>3.6514554941602481E-2</v>
      </c>
      <c r="AG1835" s="70">
        <f t="shared" si="1051"/>
        <v>-0.24041197211318369</v>
      </c>
      <c r="AH1835" s="70">
        <f t="shared" si="1052"/>
        <v>-0.2970055808935495</v>
      </c>
      <c r="AI1835" s="61" t="str">
        <f t="shared" si="1040"/>
        <v>Safety</v>
      </c>
      <c r="AJ1835" s="68" t="str">
        <f t="shared" si="1041"/>
        <v>Short VOL</v>
      </c>
      <c r="AK1835" s="72" t="str">
        <f t="shared" si="1042"/>
        <v>00631L</v>
      </c>
      <c r="AL1835" s="73">
        <f t="shared" si="1032"/>
        <v>1</v>
      </c>
      <c r="AM1835" s="72" t="str">
        <f t="shared" si="1045"/>
        <v>00631L</v>
      </c>
      <c r="AN1835" s="73">
        <f t="shared" si="1033"/>
        <v>1</v>
      </c>
      <c r="AO1835" s="74" t="str">
        <f t="shared" si="1039"/>
        <v>00631L</v>
      </c>
      <c r="AP1835" s="20">
        <f t="shared" si="1034"/>
        <v>1</v>
      </c>
      <c r="AQ1835" s="74" t="str">
        <f t="shared" si="1049"/>
        <v>00631L</v>
      </c>
      <c r="AR1835" s="20">
        <f t="shared" si="1035"/>
        <v>1</v>
      </c>
      <c r="AS1835" s="74" t="str">
        <f t="shared" si="1043"/>
        <v>00631L</v>
      </c>
      <c r="AT1835" s="20">
        <f t="shared" si="1036"/>
        <v>1</v>
      </c>
      <c r="AU1835" s="74" t="str">
        <f t="shared" si="1026"/>
        <v>00631L</v>
      </c>
      <c r="AV1835" s="20">
        <f t="shared" si="1037"/>
        <v>1</v>
      </c>
      <c r="AW1835" s="74" t="str">
        <f t="shared" si="1027"/>
        <v>00631L</v>
      </c>
      <c r="AX1835" s="20">
        <f t="shared" si="1028"/>
        <v>1</v>
      </c>
      <c r="AY1835" s="20">
        <f t="shared" si="1038"/>
        <v>0</v>
      </c>
      <c r="AZ1835" s="116">
        <v>43647</v>
      </c>
      <c r="BA1835" s="117">
        <v>20.29</v>
      </c>
      <c r="BB1835" s="90">
        <v>20.375</v>
      </c>
      <c r="BC1835" s="76">
        <f t="shared" si="1046"/>
        <v>19.155625000000001</v>
      </c>
      <c r="BD1835" s="76">
        <f t="shared" si="1047"/>
        <v>19.18525</v>
      </c>
      <c r="BE1835" s="77">
        <f t="shared" si="1053"/>
        <v>6.3656236745081377E-2</v>
      </c>
      <c r="BF1835" s="77">
        <f t="shared" si="1044"/>
        <v>5.758329967031961E-2</v>
      </c>
    </row>
    <row r="1836" spans="1:58" s="23" customFormat="1" ht="15.75" customHeight="1" x14ac:dyDescent="0.4">
      <c r="A1836" s="116">
        <v>43643</v>
      </c>
      <c r="B1836" s="112">
        <v>16.074999999999999</v>
      </c>
      <c r="C1836" s="112">
        <v>16.975000000000001</v>
      </c>
      <c r="D1836" s="112">
        <v>17.274999999999999</v>
      </c>
      <c r="E1836" s="112">
        <v>17.375</v>
      </c>
      <c r="F1836" s="112">
        <v>17.375</v>
      </c>
      <c r="G1836" s="112">
        <v>17.125</v>
      </c>
      <c r="H1836" s="113">
        <v>17.625</v>
      </c>
      <c r="I1836" s="90">
        <f t="shared" si="1029"/>
        <v>16.40657894736842</v>
      </c>
      <c r="J1836" s="90">
        <f t="shared" si="1030"/>
        <v>17.085526315789473</v>
      </c>
      <c r="K1836" s="114">
        <v>12</v>
      </c>
      <c r="L1836" s="115">
        <v>5.2631578947368418E-2</v>
      </c>
      <c r="M1836" s="90">
        <v>16.34</v>
      </c>
      <c r="N1836" s="90">
        <v>15.82</v>
      </c>
      <c r="O1836" s="90">
        <v>16.760000000000002</v>
      </c>
      <c r="P1836" s="90">
        <v>17.52</v>
      </c>
      <c r="Q1836" s="90">
        <v>18.11</v>
      </c>
      <c r="R1836" s="63">
        <f t="shared" si="1055"/>
        <v>2.1200000000000045</v>
      </c>
      <c r="S1836" s="64">
        <f t="shared" si="1054"/>
        <v>-2.4059222702035813E-2</v>
      </c>
      <c r="T1836" s="65">
        <f t="shared" si="1048"/>
        <v>1.0328697850821744</v>
      </c>
      <c r="U1836" s="65">
        <f t="shared" si="1048"/>
        <v>0.94391408114558462</v>
      </c>
      <c r="V1836" s="65">
        <f t="shared" si="1056"/>
        <v>0.90296803652968038</v>
      </c>
      <c r="W1836" s="65">
        <f t="shared" si="1057"/>
        <v>0.87355052457205973</v>
      </c>
      <c r="X1836" s="61">
        <f t="shared" si="1031"/>
        <v>5.5987558320373387E-2</v>
      </c>
      <c r="Y1836" s="66">
        <f t="shared" si="1058"/>
        <v>1.4388489208633094E-2</v>
      </c>
      <c r="Z1836" s="61">
        <f t="shared" si="1059"/>
        <v>4.1382628919720915E-2</v>
      </c>
      <c r="AA1836" s="67">
        <f t="shared" si="1060"/>
        <v>16.406578947368423</v>
      </c>
      <c r="AB1836" s="68">
        <f t="shared" si="1061"/>
        <v>1.611883691529703E-2</v>
      </c>
      <c r="AC1836" s="69">
        <f t="shared" si="1062"/>
        <v>3.7078315257169599E-2</v>
      </c>
      <c r="AD1836" s="70">
        <f>_xlfn.PERCENTILE.EXC(AC1836:$AC$5675,0.5)</f>
        <v>8.5968191194439783E-2</v>
      </c>
      <c r="AE1836" s="70">
        <f>_xlfn.PERCENTILE.EXC($AC1836:AC$5675,0.35)</f>
        <v>4.9244510624299999E-2</v>
      </c>
      <c r="AF1836" s="71">
        <f t="shared" si="1050"/>
        <v>3.6384146918005407E-2</v>
      </c>
      <c r="AG1836" s="70">
        <f t="shared" si="1051"/>
        <v>-0.24041197211318369</v>
      </c>
      <c r="AH1836" s="70">
        <f t="shared" si="1052"/>
        <v>-0.2970055808935495</v>
      </c>
      <c r="AI1836" s="61" t="str">
        <f t="shared" si="1040"/>
        <v>Safety</v>
      </c>
      <c r="AJ1836" s="68" t="str">
        <f t="shared" si="1041"/>
        <v>Short VOL</v>
      </c>
      <c r="AK1836" s="72" t="str">
        <f t="shared" si="1042"/>
        <v>00631L</v>
      </c>
      <c r="AL1836" s="73">
        <f t="shared" si="1032"/>
        <v>1</v>
      </c>
      <c r="AM1836" s="72" t="str">
        <f t="shared" si="1045"/>
        <v>00631L</v>
      </c>
      <c r="AN1836" s="73">
        <f t="shared" si="1033"/>
        <v>1</v>
      </c>
      <c r="AO1836" s="74" t="str">
        <f t="shared" si="1039"/>
        <v>00631L</v>
      </c>
      <c r="AP1836" s="20">
        <f t="shared" si="1034"/>
        <v>1</v>
      </c>
      <c r="AQ1836" s="74" t="str">
        <f t="shared" si="1049"/>
        <v>00631L</v>
      </c>
      <c r="AR1836" s="20">
        <f t="shared" si="1035"/>
        <v>1</v>
      </c>
      <c r="AS1836" s="74" t="str">
        <f t="shared" si="1043"/>
        <v>00631L</v>
      </c>
      <c r="AT1836" s="20">
        <f t="shared" si="1036"/>
        <v>1</v>
      </c>
      <c r="AU1836" s="74" t="str">
        <f t="shared" si="1026"/>
        <v>00631L</v>
      </c>
      <c r="AV1836" s="20">
        <f t="shared" si="1037"/>
        <v>1</v>
      </c>
      <c r="AW1836" s="74" t="str">
        <f t="shared" si="1027"/>
        <v>00635U</v>
      </c>
      <c r="AX1836" s="20">
        <f t="shared" si="1028"/>
        <v>0</v>
      </c>
      <c r="AY1836" s="20">
        <f t="shared" si="1038"/>
        <v>0</v>
      </c>
      <c r="AZ1836" s="116">
        <v>43644</v>
      </c>
      <c r="BA1836" s="117">
        <v>20.34</v>
      </c>
      <c r="BB1836" s="90">
        <v>20.350000000000001</v>
      </c>
      <c r="BC1836" s="76">
        <f t="shared" si="1046"/>
        <v>19.130625000000006</v>
      </c>
      <c r="BD1836" s="76">
        <f t="shared" si="1047"/>
        <v>19.155041666666666</v>
      </c>
      <c r="BE1836" s="77">
        <f t="shared" si="1053"/>
        <v>6.3739423045509253E-2</v>
      </c>
      <c r="BF1836" s="77">
        <f t="shared" si="1044"/>
        <v>6.1861433347617407E-2</v>
      </c>
    </row>
    <row r="1837" spans="1:58" s="23" customFormat="1" ht="15.75" customHeight="1" x14ac:dyDescent="0.4">
      <c r="A1837" s="116">
        <v>43642</v>
      </c>
      <c r="B1837" s="112">
        <v>16.524999999999999</v>
      </c>
      <c r="C1837" s="112">
        <v>17.274999999999999</v>
      </c>
      <c r="D1837" s="112">
        <v>17.524999999999999</v>
      </c>
      <c r="E1837" s="112">
        <v>17.574999999999999</v>
      </c>
      <c r="F1837" s="112">
        <v>17.574999999999999</v>
      </c>
      <c r="G1837" s="112">
        <v>17.274999999999999</v>
      </c>
      <c r="H1837" s="113">
        <v>17.774999999999999</v>
      </c>
      <c r="I1837" s="90">
        <f t="shared" si="1029"/>
        <v>16.761842105263156</v>
      </c>
      <c r="J1837" s="90">
        <f t="shared" si="1030"/>
        <v>17.35394736842105</v>
      </c>
      <c r="K1837" s="114">
        <v>13</v>
      </c>
      <c r="L1837" s="115">
        <v>5.2631578947368418E-2</v>
      </c>
      <c r="M1837" s="90">
        <v>16.8</v>
      </c>
      <c r="N1837" s="90">
        <v>16.21</v>
      </c>
      <c r="O1837" s="90">
        <v>17.05</v>
      </c>
      <c r="P1837" s="90">
        <v>17.8</v>
      </c>
      <c r="Q1837" s="90">
        <v>18.34</v>
      </c>
      <c r="R1837" s="63">
        <f t="shared" si="1055"/>
        <v>1.8399999999999963</v>
      </c>
      <c r="S1837" s="64">
        <f t="shared" si="1054"/>
        <v>-4.2997542997543171E-3</v>
      </c>
      <c r="T1837" s="65">
        <f t="shared" si="1048"/>
        <v>1.0363972856261567</v>
      </c>
      <c r="U1837" s="65">
        <f t="shared" si="1048"/>
        <v>0.95073313782991198</v>
      </c>
      <c r="V1837" s="65">
        <f t="shared" si="1056"/>
        <v>0.91067415730337076</v>
      </c>
      <c r="W1837" s="65">
        <f t="shared" si="1057"/>
        <v>0.88386041439476559</v>
      </c>
      <c r="X1837" s="61">
        <f t="shared" si="1031"/>
        <v>4.538577912254161E-2</v>
      </c>
      <c r="Y1837" s="66">
        <f t="shared" si="1058"/>
        <v>1.1379800853485025E-2</v>
      </c>
      <c r="Z1837" s="61">
        <f t="shared" si="1059"/>
        <v>3.5324593767171626E-2</v>
      </c>
      <c r="AA1837" s="67">
        <f t="shared" si="1060"/>
        <v>16.761842105263156</v>
      </c>
      <c r="AB1837" s="68">
        <f t="shared" si="1061"/>
        <v>1.9432449105490298E-2</v>
      </c>
      <c r="AC1837" s="69">
        <f t="shared" si="1062"/>
        <v>3.4043313094580828E-2</v>
      </c>
      <c r="AD1837" s="70">
        <f>_xlfn.PERCENTILE.EXC(AC1837:$AC$5675,0.5)</f>
        <v>8.6058519793459562E-2</v>
      </c>
      <c r="AE1837" s="70">
        <f>_xlfn.PERCENTILE.EXC($AC1837:AC$5675,0.35)</f>
        <v>4.9268404206675671E-2</v>
      </c>
      <c r="AF1837" s="71">
        <f t="shared" si="1050"/>
        <v>3.6290708788083756E-2</v>
      </c>
      <c r="AG1837" s="70">
        <f t="shared" si="1051"/>
        <v>-0.24041197211318369</v>
      </c>
      <c r="AH1837" s="70">
        <f t="shared" si="1052"/>
        <v>-0.2970055808935495</v>
      </c>
      <c r="AI1837" s="61" t="str">
        <f t="shared" si="1040"/>
        <v>Safety</v>
      </c>
      <c r="AJ1837" s="68" t="str">
        <f t="shared" si="1041"/>
        <v>Safety</v>
      </c>
      <c r="AK1837" s="72" t="str">
        <f t="shared" si="1042"/>
        <v>00631L</v>
      </c>
      <c r="AL1837" s="73">
        <f t="shared" si="1032"/>
        <v>1</v>
      </c>
      <c r="AM1837" s="72" t="str">
        <f t="shared" si="1045"/>
        <v>00631L</v>
      </c>
      <c r="AN1837" s="73">
        <f t="shared" si="1033"/>
        <v>1</v>
      </c>
      <c r="AO1837" s="74" t="str">
        <f t="shared" si="1039"/>
        <v>00635U</v>
      </c>
      <c r="AP1837" s="20">
        <f t="shared" si="1034"/>
        <v>0</v>
      </c>
      <c r="AQ1837" s="74" t="str">
        <f t="shared" si="1049"/>
        <v>00631L</v>
      </c>
      <c r="AR1837" s="20">
        <f t="shared" si="1035"/>
        <v>1</v>
      </c>
      <c r="AS1837" s="74" t="str">
        <f t="shared" si="1043"/>
        <v>00631L</v>
      </c>
      <c r="AT1837" s="20">
        <f t="shared" si="1036"/>
        <v>1</v>
      </c>
      <c r="AU1837" s="74" t="str">
        <f t="shared" si="1026"/>
        <v>00635U</v>
      </c>
      <c r="AV1837" s="20">
        <f t="shared" si="1037"/>
        <v>0</v>
      </c>
      <c r="AW1837" s="74" t="str">
        <f t="shared" si="1027"/>
        <v>00635U</v>
      </c>
      <c r="AX1837" s="20">
        <f t="shared" si="1028"/>
        <v>0</v>
      </c>
      <c r="AY1837" s="20">
        <f t="shared" si="1038"/>
        <v>1</v>
      </c>
      <c r="AZ1837" s="116">
        <v>43643</v>
      </c>
      <c r="BA1837" s="117">
        <v>20.27</v>
      </c>
      <c r="BB1837" s="90">
        <v>20.225000000000001</v>
      </c>
      <c r="BC1837" s="76">
        <f t="shared" si="1046"/>
        <v>19.104166666666671</v>
      </c>
      <c r="BD1837" s="76">
        <f t="shared" si="1047"/>
        <v>19.129291666666671</v>
      </c>
      <c r="BE1837" s="77">
        <f t="shared" si="1053"/>
        <v>5.8669574700108862E-2</v>
      </c>
      <c r="BF1837" s="77">
        <f t="shared" si="1044"/>
        <v>5.9631498813991393E-2</v>
      </c>
    </row>
    <row r="1838" spans="1:58" s="23" customFormat="1" ht="15.75" customHeight="1" x14ac:dyDescent="0.4">
      <c r="A1838" s="116">
        <v>43641</v>
      </c>
      <c r="B1838" s="112">
        <v>16.675000000000001</v>
      </c>
      <c r="C1838" s="112">
        <v>17.324999999999999</v>
      </c>
      <c r="D1838" s="112">
        <v>17.574999999999999</v>
      </c>
      <c r="E1838" s="112">
        <v>17.675000000000001</v>
      </c>
      <c r="F1838" s="112">
        <v>17.625</v>
      </c>
      <c r="G1838" s="112">
        <v>17.350000000000001</v>
      </c>
      <c r="H1838" s="113">
        <v>17.824999999999999</v>
      </c>
      <c r="I1838" s="90">
        <f t="shared" si="1029"/>
        <v>16.846052631578949</v>
      </c>
      <c r="J1838" s="90">
        <f t="shared" si="1030"/>
        <v>17.390789473684208</v>
      </c>
      <c r="K1838" s="114">
        <v>14</v>
      </c>
      <c r="L1838" s="115">
        <v>5.2631578947368418E-2</v>
      </c>
      <c r="M1838" s="90">
        <v>17.010000000000002</v>
      </c>
      <c r="N1838" s="90">
        <v>16.28</v>
      </c>
      <c r="O1838" s="90">
        <v>17.12</v>
      </c>
      <c r="P1838" s="90">
        <v>17.78</v>
      </c>
      <c r="Q1838" s="90">
        <v>18.29</v>
      </c>
      <c r="R1838" s="63">
        <f t="shared" si="1055"/>
        <v>1.6099999999999994</v>
      </c>
      <c r="S1838" s="64">
        <f t="shared" si="1054"/>
        <v>6.6841415465268769E-2</v>
      </c>
      <c r="T1838" s="65">
        <f t="shared" si="1048"/>
        <v>1.0448402948402948</v>
      </c>
      <c r="U1838" s="65">
        <f t="shared" si="1048"/>
        <v>0.9509345794392523</v>
      </c>
      <c r="V1838" s="65">
        <f t="shared" si="1056"/>
        <v>0.91563554555680537</v>
      </c>
      <c r="W1838" s="65">
        <f t="shared" si="1057"/>
        <v>0.89010388190267919</v>
      </c>
      <c r="X1838" s="61">
        <f t="shared" si="1031"/>
        <v>3.8980509745127352E-2</v>
      </c>
      <c r="Y1838" s="66">
        <f t="shared" si="1058"/>
        <v>8.4865629420084066E-3</v>
      </c>
      <c r="Z1838" s="61">
        <f t="shared" si="1059"/>
        <v>3.2336171209872422E-2</v>
      </c>
      <c r="AA1838" s="67">
        <f t="shared" si="1060"/>
        <v>16.846052631578949</v>
      </c>
      <c r="AB1838" s="68">
        <f t="shared" si="1061"/>
        <v>2.4262899262899235E-2</v>
      </c>
      <c r="AC1838" s="69">
        <f t="shared" si="1062"/>
        <v>3.4769817664554559E-2</v>
      </c>
      <c r="AD1838" s="70">
        <f>_xlfn.PERCENTILE.EXC(AC1838:$AC$5675,0.5)</f>
        <v>8.6075617512623756E-2</v>
      </c>
      <c r="AE1838" s="70">
        <f>_xlfn.PERCENTILE.EXC($AC1838:AC$5675,0.35)</f>
        <v>4.9277302958823016E-2</v>
      </c>
      <c r="AF1838" s="71">
        <f t="shared" si="1050"/>
        <v>3.6290708788083756E-2</v>
      </c>
      <c r="AG1838" s="70">
        <f t="shared" si="1051"/>
        <v>-0.24041197211318369</v>
      </c>
      <c r="AH1838" s="70">
        <f t="shared" si="1052"/>
        <v>-0.2970055808935495</v>
      </c>
      <c r="AI1838" s="61" t="str">
        <f t="shared" si="1040"/>
        <v>Safety</v>
      </c>
      <c r="AJ1838" s="68" t="str">
        <f t="shared" si="1041"/>
        <v>Safety</v>
      </c>
      <c r="AK1838" s="72" t="str">
        <f t="shared" si="1042"/>
        <v>00631L</v>
      </c>
      <c r="AL1838" s="73">
        <f t="shared" si="1032"/>
        <v>1</v>
      </c>
      <c r="AM1838" s="72" t="str">
        <f t="shared" si="1045"/>
        <v>00631L</v>
      </c>
      <c r="AN1838" s="73">
        <f t="shared" si="1033"/>
        <v>1</v>
      </c>
      <c r="AO1838" s="74" t="str">
        <f t="shared" si="1039"/>
        <v>00635U</v>
      </c>
      <c r="AP1838" s="20">
        <f t="shared" si="1034"/>
        <v>0</v>
      </c>
      <c r="AQ1838" s="74" t="str">
        <f t="shared" si="1049"/>
        <v>00631L</v>
      </c>
      <c r="AR1838" s="20">
        <f t="shared" si="1035"/>
        <v>1</v>
      </c>
      <c r="AS1838" s="74" t="str">
        <f t="shared" si="1043"/>
        <v>00631L</v>
      </c>
      <c r="AT1838" s="20">
        <f t="shared" si="1036"/>
        <v>1</v>
      </c>
      <c r="AU1838" s="74" t="str">
        <f t="shared" si="1026"/>
        <v>00635U</v>
      </c>
      <c r="AV1838" s="20">
        <f t="shared" si="1037"/>
        <v>0</v>
      </c>
      <c r="AW1838" s="74" t="str">
        <f t="shared" si="1027"/>
        <v>00635U</v>
      </c>
      <c r="AX1838" s="20">
        <f t="shared" si="1028"/>
        <v>0</v>
      </c>
      <c r="AY1838" s="20">
        <f t="shared" si="1038"/>
        <v>1</v>
      </c>
      <c r="AZ1838" s="116">
        <v>43642</v>
      </c>
      <c r="BA1838" s="117">
        <v>20.239999999999998</v>
      </c>
      <c r="BB1838" s="90">
        <v>20.037500000000001</v>
      </c>
      <c r="BC1838" s="76">
        <f t="shared" si="1046"/>
        <v>19.073541666666674</v>
      </c>
      <c r="BD1838" s="76">
        <f t="shared" si="1047"/>
        <v>19.104416666666673</v>
      </c>
      <c r="BE1838" s="77">
        <f t="shared" si="1053"/>
        <v>5.0539032036088033E-2</v>
      </c>
      <c r="BF1838" s="77">
        <f t="shared" si="1044"/>
        <v>5.9440879726764345E-2</v>
      </c>
    </row>
    <row r="1839" spans="1:58" s="23" customFormat="1" ht="15.75" customHeight="1" x14ac:dyDescent="0.4">
      <c r="A1839" s="116">
        <v>43640</v>
      </c>
      <c r="B1839" s="112">
        <v>16.274999999999999</v>
      </c>
      <c r="C1839" s="112">
        <v>16.975000000000001</v>
      </c>
      <c r="D1839" s="112">
        <v>17.225000000000001</v>
      </c>
      <c r="E1839" s="112">
        <v>17.324999999999999</v>
      </c>
      <c r="F1839" s="112">
        <v>17.324999999999999</v>
      </c>
      <c r="G1839" s="112">
        <v>17.074999999999999</v>
      </c>
      <c r="H1839" s="113">
        <v>17.574999999999999</v>
      </c>
      <c r="I1839" s="90">
        <f t="shared" si="1029"/>
        <v>16.422368421052632</v>
      </c>
      <c r="J1839" s="90">
        <f t="shared" si="1030"/>
        <v>17.027631578947371</v>
      </c>
      <c r="K1839" s="114">
        <v>15</v>
      </c>
      <c r="L1839" s="115">
        <v>5.2631578947368418E-2</v>
      </c>
      <c r="M1839" s="90">
        <v>15.8</v>
      </c>
      <c r="N1839" s="90">
        <v>15.26</v>
      </c>
      <c r="O1839" s="90">
        <v>16.47</v>
      </c>
      <c r="P1839" s="90">
        <v>17.27</v>
      </c>
      <c r="Q1839" s="90">
        <v>17.96</v>
      </c>
      <c r="R1839" s="63">
        <f t="shared" si="1055"/>
        <v>2.6799999999999926</v>
      </c>
      <c r="S1839" s="64">
        <f t="shared" si="1054"/>
        <v>-9.0909090909091269E-3</v>
      </c>
      <c r="T1839" s="65">
        <f t="shared" si="1048"/>
        <v>1.0353866317169069</v>
      </c>
      <c r="U1839" s="65">
        <f t="shared" si="1048"/>
        <v>0.92653309046751675</v>
      </c>
      <c r="V1839" s="65">
        <f t="shared" si="1056"/>
        <v>0.88361320208453964</v>
      </c>
      <c r="W1839" s="65">
        <f t="shared" si="1057"/>
        <v>0.84966592427616916</v>
      </c>
      <c r="X1839" s="61">
        <f t="shared" si="1031"/>
        <v>4.301075268817222E-2</v>
      </c>
      <c r="Y1839" s="66">
        <f t="shared" si="1058"/>
        <v>1.443001443001443E-2</v>
      </c>
      <c r="Z1839" s="61">
        <f t="shared" si="1059"/>
        <v>3.6856021152151454E-2</v>
      </c>
      <c r="AA1839" s="67">
        <f t="shared" si="1060"/>
        <v>16.422368421052632</v>
      </c>
      <c r="AB1839" s="68">
        <f t="shared" si="1061"/>
        <v>6.6513761467889829E-2</v>
      </c>
      <c r="AC1839" s="69">
        <f t="shared" si="1062"/>
        <v>7.6170931916948348E-2</v>
      </c>
      <c r="AD1839" s="70">
        <f>_xlfn.PERCENTILE.EXC(AC1839:$AC$5675,0.5)</f>
        <v>8.609271523178795E-2</v>
      </c>
      <c r="AE1839" s="70">
        <f>_xlfn.PERCENTILE.EXC($AC1839:AC$5675,0.35)</f>
        <v>4.9290923964171791E-2</v>
      </c>
      <c r="AF1839" s="71">
        <f t="shared" si="1050"/>
        <v>3.6290708788083756E-2</v>
      </c>
      <c r="AG1839" s="70">
        <f t="shared" si="1051"/>
        <v>-0.24041197211318369</v>
      </c>
      <c r="AH1839" s="70">
        <f t="shared" si="1052"/>
        <v>-0.2970055808935495</v>
      </c>
      <c r="AI1839" s="61" t="str">
        <f t="shared" si="1040"/>
        <v>Safety</v>
      </c>
      <c r="AJ1839" s="68" t="str">
        <f t="shared" si="1041"/>
        <v>Short VOL</v>
      </c>
      <c r="AK1839" s="72" t="str">
        <f t="shared" si="1042"/>
        <v>00631L</v>
      </c>
      <c r="AL1839" s="73">
        <f t="shared" si="1032"/>
        <v>1</v>
      </c>
      <c r="AM1839" s="72" t="str">
        <f t="shared" si="1045"/>
        <v>00631L</v>
      </c>
      <c r="AN1839" s="73">
        <f t="shared" si="1033"/>
        <v>1</v>
      </c>
      <c r="AO1839" s="74" t="str">
        <f t="shared" si="1039"/>
        <v>00631L</v>
      </c>
      <c r="AP1839" s="20">
        <f t="shared" si="1034"/>
        <v>1</v>
      </c>
      <c r="AQ1839" s="74" t="str">
        <f t="shared" si="1049"/>
        <v>00631L</v>
      </c>
      <c r="AR1839" s="20">
        <f t="shared" si="1035"/>
        <v>1</v>
      </c>
      <c r="AS1839" s="74" t="str">
        <f t="shared" si="1043"/>
        <v>00631L</v>
      </c>
      <c r="AT1839" s="20">
        <f t="shared" si="1036"/>
        <v>1</v>
      </c>
      <c r="AU1839" s="74" t="str">
        <f t="shared" si="1026"/>
        <v>00631L</v>
      </c>
      <c r="AV1839" s="20">
        <f t="shared" si="1037"/>
        <v>1</v>
      </c>
      <c r="AW1839" s="74" t="str">
        <f t="shared" si="1027"/>
        <v>00631L</v>
      </c>
      <c r="AX1839" s="20">
        <f t="shared" si="1028"/>
        <v>1</v>
      </c>
      <c r="AY1839" s="20">
        <f t="shared" si="1038"/>
        <v>0</v>
      </c>
      <c r="AZ1839" s="116">
        <v>43641</v>
      </c>
      <c r="BA1839" s="117">
        <v>20.2</v>
      </c>
      <c r="BB1839" s="90">
        <v>20.037500000000001</v>
      </c>
      <c r="BC1839" s="76">
        <f t="shared" si="1046"/>
        <v>19.046875000000007</v>
      </c>
      <c r="BD1839" s="76">
        <f t="shared" si="1047"/>
        <v>19.076250000000009</v>
      </c>
      <c r="BE1839" s="77">
        <f t="shared" si="1053"/>
        <v>5.2009844134536187E-2</v>
      </c>
      <c r="BF1839" s="77">
        <f t="shared" si="1044"/>
        <v>5.8908328418844899E-2</v>
      </c>
    </row>
    <row r="1840" spans="1:58" s="23" customFormat="1" ht="15.75" customHeight="1" x14ac:dyDescent="0.4">
      <c r="A1840" s="116">
        <v>43637</v>
      </c>
      <c r="B1840" s="112">
        <v>16.524999999999999</v>
      </c>
      <c r="C1840" s="112">
        <v>17.125</v>
      </c>
      <c r="D1840" s="112">
        <v>17.375</v>
      </c>
      <c r="E1840" s="112">
        <v>17.475000000000001</v>
      </c>
      <c r="F1840" s="112">
        <v>17.425000000000001</v>
      </c>
      <c r="G1840" s="112">
        <v>17.175000000000001</v>
      </c>
      <c r="H1840" s="113">
        <v>17.675000000000001</v>
      </c>
      <c r="I1840" s="90">
        <f t="shared" si="1029"/>
        <v>16.619736842105262</v>
      </c>
      <c r="J1840" s="90">
        <f t="shared" si="1030"/>
        <v>17.164473684210527</v>
      </c>
      <c r="K1840" s="114">
        <v>16</v>
      </c>
      <c r="L1840" s="115">
        <v>5.2631578947368418E-2</v>
      </c>
      <c r="M1840" s="90">
        <v>14.83</v>
      </c>
      <c r="N1840" s="90">
        <v>15.4</v>
      </c>
      <c r="O1840" s="90">
        <v>16.670000000000002</v>
      </c>
      <c r="P1840" s="90">
        <v>17.43</v>
      </c>
      <c r="Q1840" s="90">
        <v>18.04</v>
      </c>
      <c r="R1840" s="63">
        <f t="shared" si="1055"/>
        <v>3.870000000000001</v>
      </c>
      <c r="S1840" s="64">
        <f t="shared" si="1054"/>
        <v>4.4067796610169518E-2</v>
      </c>
      <c r="T1840" s="65">
        <f t="shared" si="1048"/>
        <v>0.96298701298701295</v>
      </c>
      <c r="U1840" s="65">
        <f t="shared" si="1048"/>
        <v>0.92381523695260936</v>
      </c>
      <c r="V1840" s="65">
        <f t="shared" si="1056"/>
        <v>0.88353413654618473</v>
      </c>
      <c r="W1840" s="65">
        <f t="shared" si="1057"/>
        <v>0.85365853658536595</v>
      </c>
      <c r="X1840" s="61">
        <f t="shared" si="1031"/>
        <v>3.6308623298033374E-2</v>
      </c>
      <c r="Y1840" s="66">
        <f t="shared" si="1058"/>
        <v>1.144492131616591E-2</v>
      </c>
      <c r="Z1840" s="61">
        <f t="shared" si="1059"/>
        <v>3.2776502256353583E-2</v>
      </c>
      <c r="AA1840" s="67">
        <f t="shared" si="1060"/>
        <v>16.619736842105262</v>
      </c>
      <c r="AB1840" s="68">
        <f t="shared" si="1061"/>
        <v>7.3051948051947938E-2</v>
      </c>
      <c r="AC1840" s="69">
        <f t="shared" si="1062"/>
        <v>7.9203691045796179E-2</v>
      </c>
      <c r="AD1840" s="70">
        <f>_xlfn.PERCENTILE.EXC(AC1840:$AC$5675,0.5)</f>
        <v>8.6099811977971646E-2</v>
      </c>
      <c r="AE1840" s="70">
        <f>_xlfn.PERCENTILE.EXC($AC1840:AC$5675,0.35)</f>
        <v>4.9281410075198713E-2</v>
      </c>
      <c r="AF1840" s="71">
        <f t="shared" si="1050"/>
        <v>3.6182007655459723E-2</v>
      </c>
      <c r="AG1840" s="70">
        <f t="shared" si="1051"/>
        <v>-0.24041197211318369</v>
      </c>
      <c r="AH1840" s="70">
        <f t="shared" si="1052"/>
        <v>-0.2970055808935495</v>
      </c>
      <c r="AI1840" s="61" t="str">
        <f t="shared" si="1040"/>
        <v>Safety</v>
      </c>
      <c r="AJ1840" s="68" t="str">
        <f t="shared" si="1041"/>
        <v>Short VOL</v>
      </c>
      <c r="AK1840" s="72" t="str">
        <f t="shared" si="1042"/>
        <v>00631L</v>
      </c>
      <c r="AL1840" s="73">
        <f t="shared" si="1032"/>
        <v>1</v>
      </c>
      <c r="AM1840" s="72" t="str">
        <f t="shared" si="1045"/>
        <v>00631L</v>
      </c>
      <c r="AN1840" s="73">
        <f t="shared" si="1033"/>
        <v>1</v>
      </c>
      <c r="AO1840" s="74" t="str">
        <f t="shared" si="1039"/>
        <v>00631L</v>
      </c>
      <c r="AP1840" s="20">
        <f t="shared" si="1034"/>
        <v>1</v>
      </c>
      <c r="AQ1840" s="74" t="str">
        <f t="shared" si="1049"/>
        <v>00631L</v>
      </c>
      <c r="AR1840" s="20">
        <f t="shared" si="1035"/>
        <v>1</v>
      </c>
      <c r="AS1840" s="74" t="str">
        <f t="shared" si="1043"/>
        <v>00631L</v>
      </c>
      <c r="AT1840" s="20">
        <f t="shared" si="1036"/>
        <v>1</v>
      </c>
      <c r="AU1840" s="74" t="str">
        <f t="shared" ref="AU1840:AU1903" si="1063">IF(AC1840&gt;AF1840,"00631L",IF(AC1840&lt;AG1840,"Cash","00635U"))</f>
        <v>00631L</v>
      </c>
      <c r="AV1840" s="20">
        <f t="shared" si="1037"/>
        <v>1</v>
      </c>
      <c r="AW1840" s="74" t="str">
        <f t="shared" ref="AW1840:AW1903" si="1064">IF(AC1840&gt;AE1840,"00631L",IF(AC1840&lt;AH1840,"00631L","00635U"))</f>
        <v>00631L</v>
      </c>
      <c r="AX1840" s="20">
        <f t="shared" si="1028"/>
        <v>1</v>
      </c>
      <c r="AY1840" s="20">
        <f t="shared" si="1038"/>
        <v>0</v>
      </c>
      <c r="AZ1840" s="116">
        <v>43640</v>
      </c>
      <c r="BA1840" s="117">
        <v>20.100000000000001</v>
      </c>
      <c r="BB1840" s="90">
        <v>19.962499999999999</v>
      </c>
      <c r="BC1840" s="76">
        <f t="shared" si="1046"/>
        <v>19.024166666666677</v>
      </c>
      <c r="BD1840" s="76">
        <f t="shared" si="1047"/>
        <v>19.047916666666673</v>
      </c>
      <c r="BE1840" s="77">
        <f t="shared" si="1053"/>
        <v>4.9323229225983867E-2</v>
      </c>
      <c r="BF1840" s="77">
        <f t="shared" si="1044"/>
        <v>5.5233511976375105E-2</v>
      </c>
    </row>
    <row r="1841" spans="1:58" s="23" customFormat="1" ht="15.75" customHeight="1" x14ac:dyDescent="0.4">
      <c r="A1841" s="116">
        <v>43636</v>
      </c>
      <c r="B1841" s="112">
        <v>16.125</v>
      </c>
      <c r="C1841" s="112">
        <v>16.725000000000001</v>
      </c>
      <c r="D1841" s="112">
        <v>16.975000000000001</v>
      </c>
      <c r="E1841" s="112">
        <v>17.074999999999999</v>
      </c>
      <c r="F1841" s="112">
        <v>17.074999999999999</v>
      </c>
      <c r="G1841" s="112">
        <v>16.875</v>
      </c>
      <c r="H1841" s="113">
        <v>17.399999999999999</v>
      </c>
      <c r="I1841" s="90">
        <f t="shared" si="1029"/>
        <v>16.188157894736843</v>
      </c>
      <c r="J1841" s="90">
        <f t="shared" si="1030"/>
        <v>16.751315789473686</v>
      </c>
      <c r="K1841" s="114">
        <v>17</v>
      </c>
      <c r="L1841" s="115">
        <v>5.2631578947368418E-2</v>
      </c>
      <c r="M1841" s="90">
        <v>14.77</v>
      </c>
      <c r="N1841" s="90">
        <v>14.75</v>
      </c>
      <c r="O1841" s="90">
        <v>16.14</v>
      </c>
      <c r="P1841" s="90">
        <v>17.05</v>
      </c>
      <c r="Q1841" s="90">
        <v>17.73</v>
      </c>
      <c r="R1841" s="63">
        <f t="shared" si="1055"/>
        <v>3.6699999999999982</v>
      </c>
      <c r="S1841" s="64">
        <f t="shared" si="1054"/>
        <v>2.9309141660851357E-2</v>
      </c>
      <c r="T1841" s="65">
        <f t="shared" si="1048"/>
        <v>1.0013559322033898</v>
      </c>
      <c r="U1841" s="65">
        <f t="shared" si="1048"/>
        <v>0.91387856257744726</v>
      </c>
      <c r="V1841" s="65">
        <f t="shared" si="1056"/>
        <v>0.86510263929618769</v>
      </c>
      <c r="W1841" s="65">
        <f t="shared" si="1057"/>
        <v>0.83192329385222785</v>
      </c>
      <c r="X1841" s="61">
        <f t="shared" si="1031"/>
        <v>3.7209302325581485E-2</v>
      </c>
      <c r="Y1841" s="66">
        <f t="shared" si="1058"/>
        <v>1.9033674963396738E-2</v>
      </c>
      <c r="Z1841" s="61">
        <f t="shared" si="1059"/>
        <v>3.4788263025278453E-2</v>
      </c>
      <c r="AA1841" s="67">
        <f t="shared" si="1060"/>
        <v>16.188157894736843</v>
      </c>
      <c r="AB1841" s="68">
        <f t="shared" si="1061"/>
        <v>9.3220338983050849E-2</v>
      </c>
      <c r="AC1841" s="69">
        <f t="shared" si="1062"/>
        <v>9.7502230151650382E-2</v>
      </c>
      <c r="AD1841" s="70">
        <f>_xlfn.PERCENTILE.EXC(AC1841:$AC$5675,0.5)</f>
        <v>8.6106908724155343E-2</v>
      </c>
      <c r="AE1841" s="70">
        <f>_xlfn.PERCENTILE.EXC($AC1841:AC$5675,0.35)</f>
        <v>4.9276618439427065E-2</v>
      </c>
      <c r="AF1841" s="71">
        <f t="shared" si="1050"/>
        <v>3.6047554200134939E-2</v>
      </c>
      <c r="AG1841" s="70">
        <f t="shared" si="1051"/>
        <v>-0.24041197211318369</v>
      </c>
      <c r="AH1841" s="70">
        <f t="shared" si="1052"/>
        <v>-0.2970055808935495</v>
      </c>
      <c r="AI1841" s="61" t="str">
        <f t="shared" si="1040"/>
        <v>Short VOL</v>
      </c>
      <c r="AJ1841" s="68" t="str">
        <f t="shared" si="1041"/>
        <v>Short VOL</v>
      </c>
      <c r="AK1841" s="72" t="str">
        <f t="shared" si="1042"/>
        <v>00631L</v>
      </c>
      <c r="AL1841" s="73">
        <f t="shared" si="1032"/>
        <v>1</v>
      </c>
      <c r="AM1841" s="72" t="str">
        <f t="shared" si="1045"/>
        <v>00631L</v>
      </c>
      <c r="AN1841" s="73">
        <f t="shared" si="1033"/>
        <v>1</v>
      </c>
      <c r="AO1841" s="74" t="str">
        <f t="shared" si="1039"/>
        <v>00631L</v>
      </c>
      <c r="AP1841" s="20">
        <f t="shared" si="1034"/>
        <v>1</v>
      </c>
      <c r="AQ1841" s="74" t="str">
        <f t="shared" si="1049"/>
        <v>00631L</v>
      </c>
      <c r="AR1841" s="20">
        <f t="shared" si="1035"/>
        <v>1</v>
      </c>
      <c r="AS1841" s="74" t="str">
        <f t="shared" si="1043"/>
        <v>00631L</v>
      </c>
      <c r="AT1841" s="20">
        <f t="shared" si="1036"/>
        <v>1</v>
      </c>
      <c r="AU1841" s="74" t="str">
        <f t="shared" si="1063"/>
        <v>00631L</v>
      </c>
      <c r="AV1841" s="20">
        <f t="shared" si="1037"/>
        <v>1</v>
      </c>
      <c r="AW1841" s="74" t="str">
        <f t="shared" si="1064"/>
        <v>00631L</v>
      </c>
      <c r="AX1841" s="20">
        <f t="shared" si="1028"/>
        <v>1</v>
      </c>
      <c r="AY1841" s="20">
        <f t="shared" si="1038"/>
        <v>0</v>
      </c>
      <c r="AZ1841" s="116">
        <v>43637</v>
      </c>
      <c r="BA1841" s="117">
        <v>20.02</v>
      </c>
      <c r="BB1841" s="90">
        <v>19.787500000000001</v>
      </c>
      <c r="BC1841" s="76">
        <f t="shared" si="1046"/>
        <v>19.004791666666673</v>
      </c>
      <c r="BD1841" s="76">
        <f t="shared" si="1047"/>
        <v>19.025125000000006</v>
      </c>
      <c r="BE1841" s="77">
        <f t="shared" si="1053"/>
        <v>4.1184788923845687E-2</v>
      </c>
      <c r="BF1841" s="77">
        <f t="shared" si="1044"/>
        <v>5.2292691900841279E-2</v>
      </c>
    </row>
    <row r="1842" spans="1:58" s="23" customFormat="1" ht="15.75" customHeight="1" x14ac:dyDescent="0.4">
      <c r="A1842" s="116">
        <v>43635</v>
      </c>
      <c r="B1842" s="112">
        <v>15.875</v>
      </c>
      <c r="C1842" s="112">
        <v>16.574999999999999</v>
      </c>
      <c r="D1842" s="112">
        <v>16.975000000000001</v>
      </c>
      <c r="E1842" s="112">
        <v>17.175000000000001</v>
      </c>
      <c r="F1842" s="112">
        <v>17.225000000000001</v>
      </c>
      <c r="G1842" s="112">
        <v>17.024999999999999</v>
      </c>
      <c r="H1842" s="113">
        <v>17.524999999999999</v>
      </c>
      <c r="I1842" s="90">
        <f t="shared" si="1029"/>
        <v>15.911842105263158</v>
      </c>
      <c r="J1842" s="90">
        <f t="shared" si="1030"/>
        <v>16.596052631578946</v>
      </c>
      <c r="K1842" s="114">
        <v>18</v>
      </c>
      <c r="L1842" s="115">
        <v>5.2631578947368418E-2</v>
      </c>
      <c r="M1842" s="90">
        <v>13.87</v>
      </c>
      <c r="N1842" s="90">
        <v>14.33</v>
      </c>
      <c r="O1842" s="90">
        <v>16.100000000000001</v>
      </c>
      <c r="P1842" s="90">
        <v>17.14</v>
      </c>
      <c r="Q1842" s="90">
        <v>17.899999999999999</v>
      </c>
      <c r="R1842" s="63">
        <f t="shared" si="1055"/>
        <v>5.0400000000000027</v>
      </c>
      <c r="S1842" s="64">
        <f t="shared" si="1054"/>
        <v>-5.4125412541254143E-2</v>
      </c>
      <c r="T1842" s="65">
        <f t="shared" si="1048"/>
        <v>0.96789951151430564</v>
      </c>
      <c r="U1842" s="65">
        <f t="shared" si="1048"/>
        <v>0.89006211180124217</v>
      </c>
      <c r="V1842" s="65">
        <f t="shared" si="1056"/>
        <v>0.83605600933488911</v>
      </c>
      <c r="W1842" s="65">
        <f t="shared" si="1057"/>
        <v>0.80055865921787717</v>
      </c>
      <c r="X1842" s="61">
        <f t="shared" si="1031"/>
        <v>4.4094488188976336E-2</v>
      </c>
      <c r="Y1842" s="66">
        <f t="shared" si="1058"/>
        <v>2.0378457059679642E-2</v>
      </c>
      <c r="Z1842" s="61">
        <f t="shared" si="1059"/>
        <v>4.30000826924666E-2</v>
      </c>
      <c r="AA1842" s="67">
        <f t="shared" si="1060"/>
        <v>15.911842105263158</v>
      </c>
      <c r="AB1842" s="68">
        <f t="shared" si="1061"/>
        <v>0.10781577110956035</v>
      </c>
      <c r="AC1842" s="69">
        <f t="shared" si="1062"/>
        <v>0.11038674844823156</v>
      </c>
      <c r="AD1842" s="70">
        <f>_xlfn.PERCENTILE.EXC(AC1842:$AC$5675,0.5)</f>
        <v>8.6099811977971646E-2</v>
      </c>
      <c r="AE1842" s="70">
        <f>_xlfn.PERCENTILE.EXC($AC1842:AC$5675,0.35)</f>
        <v>4.9271826803655418E-2</v>
      </c>
      <c r="AF1842" s="71">
        <f t="shared" si="1050"/>
        <v>3.5921663625211694E-2</v>
      </c>
      <c r="AG1842" s="70">
        <f t="shared" si="1051"/>
        <v>-0.24041197211318369</v>
      </c>
      <c r="AH1842" s="70">
        <f t="shared" si="1052"/>
        <v>-0.2970055808935495</v>
      </c>
      <c r="AI1842" s="61" t="str">
        <f t="shared" si="1040"/>
        <v>Short VOL</v>
      </c>
      <c r="AJ1842" s="68" t="str">
        <f t="shared" si="1041"/>
        <v>Short VOL</v>
      </c>
      <c r="AK1842" s="72" t="str">
        <f t="shared" si="1042"/>
        <v>00631L</v>
      </c>
      <c r="AL1842" s="73">
        <f t="shared" si="1032"/>
        <v>1</v>
      </c>
      <c r="AM1842" s="72" t="str">
        <f t="shared" si="1045"/>
        <v>00631L</v>
      </c>
      <c r="AN1842" s="73">
        <f t="shared" si="1033"/>
        <v>1</v>
      </c>
      <c r="AO1842" s="74" t="str">
        <f t="shared" si="1039"/>
        <v>00631L</v>
      </c>
      <c r="AP1842" s="20">
        <f t="shared" si="1034"/>
        <v>1</v>
      </c>
      <c r="AQ1842" s="74" t="str">
        <f t="shared" si="1049"/>
        <v>00631L</v>
      </c>
      <c r="AR1842" s="20">
        <f t="shared" si="1035"/>
        <v>1</v>
      </c>
      <c r="AS1842" s="74" t="str">
        <f t="shared" si="1043"/>
        <v>00631L</v>
      </c>
      <c r="AT1842" s="20">
        <f t="shared" si="1036"/>
        <v>1</v>
      </c>
      <c r="AU1842" s="74" t="str">
        <f t="shared" si="1063"/>
        <v>00631L</v>
      </c>
      <c r="AV1842" s="20">
        <f t="shared" si="1037"/>
        <v>1</v>
      </c>
      <c r="AW1842" s="74" t="str">
        <f t="shared" si="1064"/>
        <v>00631L</v>
      </c>
      <c r="AX1842" s="20">
        <f t="shared" si="1028"/>
        <v>1</v>
      </c>
      <c r="AY1842" s="20">
        <f t="shared" si="1038"/>
        <v>0</v>
      </c>
      <c r="AZ1842" s="116">
        <v>43636</v>
      </c>
      <c r="BA1842" s="117">
        <v>20</v>
      </c>
      <c r="BB1842" s="90">
        <v>19.625</v>
      </c>
      <c r="BC1842" s="76">
        <f t="shared" si="1046"/>
        <v>18.987708333333337</v>
      </c>
      <c r="BD1842" s="76">
        <f t="shared" si="1047"/>
        <v>19.008333333333336</v>
      </c>
      <c r="BE1842" s="77">
        <f t="shared" si="1053"/>
        <v>3.3563379818083848E-2</v>
      </c>
      <c r="BF1842" s="77">
        <f t="shared" si="1044"/>
        <v>5.2170100832967824E-2</v>
      </c>
    </row>
    <row r="1843" spans="1:58" s="23" customFormat="1" ht="15.75" customHeight="1" x14ac:dyDescent="0.4">
      <c r="A1843" s="116">
        <v>43634</v>
      </c>
      <c r="B1843" s="112">
        <v>15.074999999999999</v>
      </c>
      <c r="C1843" s="112">
        <v>16.625</v>
      </c>
      <c r="D1843" s="112">
        <v>16.875</v>
      </c>
      <c r="E1843" s="112">
        <v>17.225000000000001</v>
      </c>
      <c r="F1843" s="112">
        <v>17.324999999999999</v>
      </c>
      <c r="G1843" s="112">
        <v>17.324999999999999</v>
      </c>
      <c r="H1843" s="113">
        <v>17.074999999999999</v>
      </c>
      <c r="I1843" s="90">
        <f t="shared" si="1029"/>
        <v>16.625</v>
      </c>
      <c r="J1843" s="90">
        <f t="shared" si="1030"/>
        <v>16.875</v>
      </c>
      <c r="K1843" s="114">
        <v>0</v>
      </c>
      <c r="L1843" s="115">
        <v>5.2631578947368418E-2</v>
      </c>
      <c r="M1843" s="90">
        <v>15.29</v>
      </c>
      <c r="N1843" s="90">
        <v>15.15</v>
      </c>
      <c r="O1843" s="90">
        <v>16.5</v>
      </c>
      <c r="P1843" s="90">
        <v>17.38</v>
      </c>
      <c r="Q1843" s="90">
        <v>18.059999999999999</v>
      </c>
      <c r="R1843" s="63">
        <f t="shared" si="1055"/>
        <v>3.4399999999999977</v>
      </c>
      <c r="S1843" s="64">
        <f t="shared" si="1054"/>
        <v>-1.3029315960912006E-2</v>
      </c>
      <c r="T1843" s="65">
        <f t="shared" si="1048"/>
        <v>1.0092409240924092</v>
      </c>
      <c r="U1843" s="65">
        <f t="shared" si="1048"/>
        <v>0.91818181818181821</v>
      </c>
      <c r="V1843" s="65">
        <f t="shared" si="1056"/>
        <v>0.87169159953970088</v>
      </c>
      <c r="W1843" s="65">
        <f t="shared" si="1057"/>
        <v>0.83887043189368782</v>
      </c>
      <c r="X1843" s="61">
        <f t="shared" si="1031"/>
        <v>0.1028192371475954</v>
      </c>
      <c r="Y1843" s="66">
        <f t="shared" si="1058"/>
        <v>-8.7082728592163781E-3</v>
      </c>
      <c r="Z1843" s="61">
        <f t="shared" si="1059"/>
        <v>1.5037593984962405E-2</v>
      </c>
      <c r="AA1843" s="67">
        <f t="shared" si="1060"/>
        <v>16.625</v>
      </c>
      <c r="AB1843" s="68">
        <f t="shared" si="1061"/>
        <v>-4.9504950495050208E-3</v>
      </c>
      <c r="AC1843" s="69">
        <f t="shared" si="1062"/>
        <v>9.7359735973597331E-2</v>
      </c>
      <c r="AD1843" s="70">
        <f>_xlfn.PERCENTILE.EXC(AC1843:$AC$5675,0.5)</f>
        <v>8.609271523178795E-2</v>
      </c>
      <c r="AE1843" s="70">
        <f>_xlfn.PERCENTILE.EXC($AC1843:AC$5675,0.35)</f>
        <v>4.926472827092556E-2</v>
      </c>
      <c r="AF1843" s="71">
        <f t="shared" si="1050"/>
        <v>3.5921663625211694E-2</v>
      </c>
      <c r="AG1843" s="70">
        <f t="shared" si="1051"/>
        <v>-0.24041197211318369</v>
      </c>
      <c r="AH1843" s="70">
        <f t="shared" si="1052"/>
        <v>-0.2970055808935495</v>
      </c>
      <c r="AI1843" s="61" t="str">
        <f t="shared" si="1040"/>
        <v>Short VOL</v>
      </c>
      <c r="AJ1843" s="68" t="str">
        <f t="shared" si="1041"/>
        <v>Short VOL</v>
      </c>
      <c r="AK1843" s="72" t="str">
        <f t="shared" si="1042"/>
        <v>00631L</v>
      </c>
      <c r="AL1843" s="73">
        <f t="shared" si="1032"/>
        <v>1</v>
      </c>
      <c r="AM1843" s="72" t="str">
        <f t="shared" si="1045"/>
        <v>00631L</v>
      </c>
      <c r="AN1843" s="73">
        <f t="shared" si="1033"/>
        <v>1</v>
      </c>
      <c r="AO1843" s="74" t="str">
        <f t="shared" si="1039"/>
        <v>00631L</v>
      </c>
      <c r="AP1843" s="20">
        <f t="shared" si="1034"/>
        <v>1</v>
      </c>
      <c r="AQ1843" s="74" t="str">
        <f t="shared" si="1049"/>
        <v>00631L</v>
      </c>
      <c r="AR1843" s="20">
        <f t="shared" si="1035"/>
        <v>1</v>
      </c>
      <c r="AS1843" s="74" t="str">
        <f t="shared" si="1043"/>
        <v>00631L</v>
      </c>
      <c r="AT1843" s="20">
        <f t="shared" si="1036"/>
        <v>1</v>
      </c>
      <c r="AU1843" s="74" t="str">
        <f t="shared" si="1063"/>
        <v>00631L</v>
      </c>
      <c r="AV1843" s="20">
        <f t="shared" si="1037"/>
        <v>1</v>
      </c>
      <c r="AW1843" s="74" t="str">
        <f t="shared" si="1064"/>
        <v>00631L</v>
      </c>
      <c r="AX1843" s="20">
        <f t="shared" si="1028"/>
        <v>1</v>
      </c>
      <c r="AY1843" s="20">
        <f t="shared" si="1038"/>
        <v>0</v>
      </c>
      <c r="AZ1843" s="116">
        <v>43635</v>
      </c>
      <c r="BA1843" s="117">
        <v>19.670000000000002</v>
      </c>
      <c r="BB1843" s="90">
        <v>19.625</v>
      </c>
      <c r="BC1843" s="76">
        <f t="shared" si="1046"/>
        <v>18.976875000000003</v>
      </c>
      <c r="BD1843" s="76">
        <f t="shared" si="1047"/>
        <v>18.988458333333337</v>
      </c>
      <c r="BE1843" s="77">
        <f t="shared" si="1053"/>
        <v>3.4153410400816604E-2</v>
      </c>
      <c r="BF1843" s="77">
        <f t="shared" si="1044"/>
        <v>3.5892417104249598E-2</v>
      </c>
    </row>
    <row r="1844" spans="1:58" s="23" customFormat="1" ht="15.75" customHeight="1" x14ac:dyDescent="0.4">
      <c r="A1844" s="116">
        <v>43633</v>
      </c>
      <c r="B1844" s="112">
        <v>15.275</v>
      </c>
      <c r="C1844" s="112">
        <v>16.625</v>
      </c>
      <c r="D1844" s="112">
        <v>16.875</v>
      </c>
      <c r="E1844" s="112">
        <v>17.125</v>
      </c>
      <c r="F1844" s="112">
        <v>17.274999999999999</v>
      </c>
      <c r="G1844" s="112">
        <v>17.274999999999999</v>
      </c>
      <c r="H1844" s="113">
        <v>17.024999999999999</v>
      </c>
      <c r="I1844" s="90">
        <f t="shared" si="1029"/>
        <v>16.553947368421053</v>
      </c>
      <c r="J1844" s="90">
        <f t="shared" si="1030"/>
        <v>16.861842105263158</v>
      </c>
      <c r="K1844" s="114">
        <v>1</v>
      </c>
      <c r="L1844" s="115">
        <v>5.2631578947368418E-2</v>
      </c>
      <c r="M1844" s="90">
        <v>14.99</v>
      </c>
      <c r="N1844" s="90">
        <v>15.35</v>
      </c>
      <c r="O1844" s="90">
        <v>16.61</v>
      </c>
      <c r="P1844" s="90">
        <v>17.489999999999998</v>
      </c>
      <c r="Q1844" s="90">
        <v>18.11</v>
      </c>
      <c r="R1844" s="63">
        <f t="shared" si="1055"/>
        <v>3.7599999999999945</v>
      </c>
      <c r="S1844" s="64">
        <f t="shared" si="1054"/>
        <v>4.5811518324607517E-3</v>
      </c>
      <c r="T1844" s="65">
        <f t="shared" si="1048"/>
        <v>0.97654723127035836</v>
      </c>
      <c r="U1844" s="65">
        <f t="shared" si="1048"/>
        <v>0.92414208308248047</v>
      </c>
      <c r="V1844" s="65">
        <f t="shared" si="1056"/>
        <v>0.87764436821040603</v>
      </c>
      <c r="W1844" s="65">
        <f t="shared" si="1057"/>
        <v>0.84759801214798458</v>
      </c>
      <c r="X1844" s="61">
        <f t="shared" si="1031"/>
        <v>8.8379705400981973E-2</v>
      </c>
      <c r="Y1844" s="66">
        <f t="shared" si="1058"/>
        <v>-5.8394160583942435E-3</v>
      </c>
      <c r="Z1844" s="61">
        <f t="shared" si="1059"/>
        <v>1.8599475399411782E-2</v>
      </c>
      <c r="AA1844" s="67">
        <f t="shared" si="1060"/>
        <v>16.553947368421053</v>
      </c>
      <c r="AB1844" s="68">
        <f t="shared" si="1061"/>
        <v>-4.8859934853419731E-3</v>
      </c>
      <c r="AC1844" s="69">
        <f t="shared" si="1062"/>
        <v>7.8433053317332455E-2</v>
      </c>
      <c r="AD1844" s="70">
        <f>_xlfn.PERCENTILE.EXC(AC1844:$AC$5675,0.5)</f>
        <v>8.6075617512623756E-2</v>
      </c>
      <c r="AE1844" s="70">
        <f>_xlfn.PERCENTILE.EXC($AC1844:AC$5675,0.35)</f>
        <v>4.9251862495800207E-2</v>
      </c>
      <c r="AF1844" s="71">
        <f t="shared" si="1050"/>
        <v>3.5921663625211694E-2</v>
      </c>
      <c r="AG1844" s="70">
        <f t="shared" si="1051"/>
        <v>-0.24041197211318369</v>
      </c>
      <c r="AH1844" s="70">
        <f t="shared" si="1052"/>
        <v>-0.2970055808935495</v>
      </c>
      <c r="AI1844" s="61" t="str">
        <f t="shared" si="1040"/>
        <v>Safety</v>
      </c>
      <c r="AJ1844" s="68" t="str">
        <f t="shared" si="1041"/>
        <v>Short VOL</v>
      </c>
      <c r="AK1844" s="72" t="str">
        <f t="shared" si="1042"/>
        <v>00631L</v>
      </c>
      <c r="AL1844" s="73">
        <f t="shared" si="1032"/>
        <v>1</v>
      </c>
      <c r="AM1844" s="72" t="str">
        <f t="shared" si="1045"/>
        <v>00631L</v>
      </c>
      <c r="AN1844" s="73">
        <f t="shared" si="1033"/>
        <v>1</v>
      </c>
      <c r="AO1844" s="74" t="str">
        <f t="shared" si="1039"/>
        <v>00631L</v>
      </c>
      <c r="AP1844" s="20">
        <f t="shared" si="1034"/>
        <v>1</v>
      </c>
      <c r="AQ1844" s="74" t="str">
        <f t="shared" si="1049"/>
        <v>00631L</v>
      </c>
      <c r="AR1844" s="20">
        <f t="shared" si="1035"/>
        <v>1</v>
      </c>
      <c r="AS1844" s="74" t="str">
        <f t="shared" si="1043"/>
        <v>00631L</v>
      </c>
      <c r="AT1844" s="20">
        <f t="shared" si="1036"/>
        <v>1</v>
      </c>
      <c r="AU1844" s="74" t="str">
        <f t="shared" si="1063"/>
        <v>00631L</v>
      </c>
      <c r="AV1844" s="20">
        <f t="shared" si="1037"/>
        <v>1</v>
      </c>
      <c r="AW1844" s="74" t="str">
        <f t="shared" si="1064"/>
        <v>00631L</v>
      </c>
      <c r="AX1844" s="20">
        <f t="shared" si="1028"/>
        <v>1</v>
      </c>
      <c r="AY1844" s="20">
        <f t="shared" si="1038"/>
        <v>0</v>
      </c>
      <c r="AZ1844" s="116">
        <v>43634</v>
      </c>
      <c r="BA1844" s="117">
        <v>19.579999999999998</v>
      </c>
      <c r="BB1844" s="90">
        <v>19.662500000000001</v>
      </c>
      <c r="BC1844" s="76">
        <f t="shared" si="1046"/>
        <v>18.963541666666671</v>
      </c>
      <c r="BD1844" s="76">
        <f t="shared" si="1047"/>
        <v>18.976125000000003</v>
      </c>
      <c r="BE1844" s="77">
        <f t="shared" si="1053"/>
        <v>3.6858006042295888E-2</v>
      </c>
      <c r="BF1844" s="77">
        <f t="shared" si="1044"/>
        <v>3.1822882701288857E-2</v>
      </c>
    </row>
    <row r="1845" spans="1:58" s="23" customFormat="1" ht="15.75" customHeight="1" x14ac:dyDescent="0.4">
      <c r="A1845" s="116">
        <v>43630</v>
      </c>
      <c r="B1845" s="112">
        <v>15.775</v>
      </c>
      <c r="C1845" s="112">
        <v>16.774999999999999</v>
      </c>
      <c r="D1845" s="112">
        <v>17.024999999999999</v>
      </c>
      <c r="E1845" s="112">
        <v>17.324999999999999</v>
      </c>
      <c r="F1845" s="112">
        <v>17.425000000000001</v>
      </c>
      <c r="G1845" s="112">
        <v>17.425000000000001</v>
      </c>
      <c r="H1845" s="113">
        <v>17.175000000000001</v>
      </c>
      <c r="I1845" s="90">
        <f t="shared" si="1029"/>
        <v>16.669736842105262</v>
      </c>
      <c r="J1845" s="90">
        <f t="shared" si="1030"/>
        <v>16.998684210526314</v>
      </c>
      <c r="K1845" s="114">
        <v>2</v>
      </c>
      <c r="L1845" s="115">
        <v>5.2631578947368418E-2</v>
      </c>
      <c r="M1845" s="90">
        <v>13.56</v>
      </c>
      <c r="N1845" s="90">
        <v>15.28</v>
      </c>
      <c r="O1845" s="90">
        <v>16.600000000000001</v>
      </c>
      <c r="P1845" s="90">
        <v>17.48</v>
      </c>
      <c r="Q1845" s="90">
        <v>18.059999999999999</v>
      </c>
      <c r="R1845" s="63">
        <f t="shared" si="1055"/>
        <v>5.2399999999999984</v>
      </c>
      <c r="S1845" s="64">
        <f t="shared" si="1054"/>
        <v>-3.413400758533508E-2</v>
      </c>
      <c r="T1845" s="65">
        <f t="shared" si="1048"/>
        <v>0.88743455497382207</v>
      </c>
      <c r="U1845" s="65">
        <f t="shared" si="1048"/>
        <v>0.92048192771084325</v>
      </c>
      <c r="V1845" s="65">
        <f t="shared" si="1056"/>
        <v>0.87414187643020591</v>
      </c>
      <c r="W1845" s="65">
        <f t="shared" si="1057"/>
        <v>0.84606866002214842</v>
      </c>
      <c r="X1845" s="61">
        <f t="shared" si="1031"/>
        <v>6.3391442155308925E-2</v>
      </c>
      <c r="Y1845" s="66">
        <f t="shared" si="1058"/>
        <v>-8.6580086580085765E-3</v>
      </c>
      <c r="Z1845" s="61">
        <f t="shared" si="1059"/>
        <v>1.9733207040808196E-2</v>
      </c>
      <c r="AA1845" s="67">
        <f t="shared" si="1060"/>
        <v>16.669736842105262</v>
      </c>
      <c r="AB1845" s="68">
        <f t="shared" si="1061"/>
        <v>3.2395287958115249E-2</v>
      </c>
      <c r="AC1845" s="69">
        <f t="shared" si="1062"/>
        <v>9.0951364012124544E-2</v>
      </c>
      <c r="AD1845" s="70">
        <f>_xlfn.PERCENTILE.EXC(AC1845:$AC$5675,0.5)</f>
        <v>8.609271523178795E-2</v>
      </c>
      <c r="AE1845" s="70">
        <f>_xlfn.PERCENTILE.EXC($AC1845:AC$5675,0.35)</f>
        <v>4.9238996720674839E-2</v>
      </c>
      <c r="AF1845" s="71">
        <f t="shared" si="1050"/>
        <v>3.5921663625211694E-2</v>
      </c>
      <c r="AG1845" s="70">
        <f t="shared" si="1051"/>
        <v>-0.24041197211318369</v>
      </c>
      <c r="AH1845" s="70">
        <f t="shared" si="1052"/>
        <v>-0.2970055808935495</v>
      </c>
      <c r="AI1845" s="61" t="str">
        <f t="shared" si="1040"/>
        <v>Short VOL</v>
      </c>
      <c r="AJ1845" s="68" t="str">
        <f t="shared" si="1041"/>
        <v>Short VOL</v>
      </c>
      <c r="AK1845" s="72" t="str">
        <f t="shared" si="1042"/>
        <v>00631L</v>
      </c>
      <c r="AL1845" s="73">
        <f t="shared" si="1032"/>
        <v>1</v>
      </c>
      <c r="AM1845" s="72" t="str">
        <f t="shared" si="1045"/>
        <v>00631L</v>
      </c>
      <c r="AN1845" s="73">
        <f t="shared" si="1033"/>
        <v>1</v>
      </c>
      <c r="AO1845" s="74" t="str">
        <f t="shared" si="1039"/>
        <v>00631L</v>
      </c>
      <c r="AP1845" s="20">
        <f t="shared" si="1034"/>
        <v>1</v>
      </c>
      <c r="AQ1845" s="74" t="str">
        <f t="shared" si="1049"/>
        <v>00631L</v>
      </c>
      <c r="AR1845" s="20">
        <f t="shared" si="1035"/>
        <v>1</v>
      </c>
      <c r="AS1845" s="74" t="str">
        <f t="shared" si="1043"/>
        <v>00631L</v>
      </c>
      <c r="AT1845" s="20">
        <f t="shared" si="1036"/>
        <v>1</v>
      </c>
      <c r="AU1845" s="74" t="str">
        <f t="shared" si="1063"/>
        <v>00631L</v>
      </c>
      <c r="AV1845" s="20">
        <f t="shared" si="1037"/>
        <v>1</v>
      </c>
      <c r="AW1845" s="74" t="str">
        <f t="shared" si="1064"/>
        <v>00631L</v>
      </c>
      <c r="AX1845" s="20">
        <f t="shared" ref="AX1845:AX1908" si="1065">IF(AW1845="00631L",1,0)</f>
        <v>1</v>
      </c>
      <c r="AY1845" s="20">
        <f t="shared" si="1038"/>
        <v>0</v>
      </c>
      <c r="AZ1845" s="116">
        <v>43633</v>
      </c>
      <c r="BA1845" s="117">
        <v>19.61</v>
      </c>
      <c r="BB1845" s="90">
        <v>19.537500000000001</v>
      </c>
      <c r="BC1845" s="76">
        <f t="shared" si="1046"/>
        <v>18.952291666666667</v>
      </c>
      <c r="BD1845" s="76">
        <f t="shared" si="1047"/>
        <v>18.962666666666671</v>
      </c>
      <c r="BE1845" s="77">
        <f t="shared" si="1053"/>
        <v>3.0877972100999254E-2</v>
      </c>
      <c r="BF1845" s="77">
        <f t="shared" si="1044"/>
        <v>3.4137252144564506E-2</v>
      </c>
    </row>
    <row r="1846" spans="1:58" s="23" customFormat="1" ht="15.75" customHeight="1" x14ac:dyDescent="0.4">
      <c r="A1846" s="116">
        <v>43629</v>
      </c>
      <c r="B1846" s="112">
        <v>16.125</v>
      </c>
      <c r="C1846" s="112">
        <v>17.024999999999999</v>
      </c>
      <c r="D1846" s="112">
        <v>17.225000000000001</v>
      </c>
      <c r="E1846" s="112">
        <v>17.475000000000001</v>
      </c>
      <c r="F1846" s="112">
        <v>17.524999999999999</v>
      </c>
      <c r="G1846" s="112">
        <v>17.5</v>
      </c>
      <c r="H1846" s="113">
        <v>17.225000000000001</v>
      </c>
      <c r="I1846" s="90">
        <f t="shared" ref="I1846:I1909" si="1066">C1846-((C1846-B1846)*K1846*L1846)</f>
        <v>16.882894736842104</v>
      </c>
      <c r="J1846" s="90">
        <f t="shared" ref="J1846:J1909" si="1067">D1846-((D1846-C1846)*K1846*L1846)</f>
        <v>17.193421052631582</v>
      </c>
      <c r="K1846" s="114">
        <v>3</v>
      </c>
      <c r="L1846" s="115">
        <v>5.2631578947368418E-2</v>
      </c>
      <c r="M1846" s="90">
        <v>14.59</v>
      </c>
      <c r="N1846" s="90">
        <v>15.82</v>
      </c>
      <c r="O1846" s="90">
        <v>16.86</v>
      </c>
      <c r="P1846" s="90">
        <v>17.64</v>
      </c>
      <c r="Q1846" s="90">
        <v>18.16</v>
      </c>
      <c r="R1846" s="63">
        <f t="shared" si="1055"/>
        <v>4.09</v>
      </c>
      <c r="S1846" s="64">
        <f t="shared" si="1054"/>
        <v>-5.656819610307973E-3</v>
      </c>
      <c r="T1846" s="65">
        <f t="shared" si="1048"/>
        <v>0.9222503160556258</v>
      </c>
      <c r="U1846" s="65">
        <f t="shared" si="1048"/>
        <v>0.93831553973902737</v>
      </c>
      <c r="V1846" s="65">
        <f t="shared" si="1056"/>
        <v>0.89682539682539686</v>
      </c>
      <c r="W1846" s="65">
        <f t="shared" si="1057"/>
        <v>0.87114537444933926</v>
      </c>
      <c r="X1846" s="61">
        <f t="shared" si="1031"/>
        <v>5.5813953488372002E-2</v>
      </c>
      <c r="Y1846" s="66">
        <f t="shared" si="1058"/>
        <v>-1.4306151645207437E-2</v>
      </c>
      <c r="Z1846" s="61">
        <f t="shared" si="1059"/>
        <v>1.8392954563167557E-2</v>
      </c>
      <c r="AA1846" s="67">
        <f t="shared" si="1060"/>
        <v>16.882894736842104</v>
      </c>
      <c r="AB1846" s="68">
        <f t="shared" si="1061"/>
        <v>1.9279393173198465E-2</v>
      </c>
      <c r="AC1846" s="69">
        <f t="shared" si="1062"/>
        <v>6.7186772240335257E-2</v>
      </c>
      <c r="AD1846" s="70">
        <f>_xlfn.PERCENTILE.EXC(AC1846:$AC$5675,0.5)</f>
        <v>8.6075617512623756E-2</v>
      </c>
      <c r="AE1846" s="70">
        <f>_xlfn.PERCENTILE.EXC($AC1846:AC$5675,0.35)</f>
        <v>4.9217974354982277E-2</v>
      </c>
      <c r="AF1846" s="71">
        <f t="shared" si="1050"/>
        <v>3.5921663625211694E-2</v>
      </c>
      <c r="AG1846" s="70">
        <f t="shared" si="1051"/>
        <v>-0.24041197211318369</v>
      </c>
      <c r="AH1846" s="70">
        <f t="shared" si="1052"/>
        <v>-0.2970055808935495</v>
      </c>
      <c r="AI1846" s="61" t="str">
        <f t="shared" si="1040"/>
        <v>Safety</v>
      </c>
      <c r="AJ1846" s="68" t="str">
        <f t="shared" si="1041"/>
        <v>Short VOL</v>
      </c>
      <c r="AK1846" s="72" t="str">
        <f t="shared" si="1042"/>
        <v>00631L</v>
      </c>
      <c r="AL1846" s="73">
        <f t="shared" si="1032"/>
        <v>1</v>
      </c>
      <c r="AM1846" s="72" t="str">
        <f t="shared" si="1045"/>
        <v>00631L</v>
      </c>
      <c r="AN1846" s="73">
        <f t="shared" si="1033"/>
        <v>1</v>
      </c>
      <c r="AO1846" s="74" t="str">
        <f t="shared" si="1039"/>
        <v>00631L</v>
      </c>
      <c r="AP1846" s="20">
        <f t="shared" si="1034"/>
        <v>1</v>
      </c>
      <c r="AQ1846" s="74" t="str">
        <f t="shared" si="1049"/>
        <v>00631L</v>
      </c>
      <c r="AR1846" s="20">
        <f t="shared" si="1035"/>
        <v>1</v>
      </c>
      <c r="AS1846" s="74" t="str">
        <f t="shared" si="1043"/>
        <v>00631L</v>
      </c>
      <c r="AT1846" s="20">
        <f t="shared" si="1036"/>
        <v>1</v>
      </c>
      <c r="AU1846" s="74" t="str">
        <f t="shared" si="1063"/>
        <v>00631L</v>
      </c>
      <c r="AV1846" s="20">
        <f t="shared" si="1037"/>
        <v>1</v>
      </c>
      <c r="AW1846" s="74" t="str">
        <f t="shared" si="1064"/>
        <v>00631L</v>
      </c>
      <c r="AX1846" s="20">
        <f t="shared" si="1065"/>
        <v>1</v>
      </c>
      <c r="AY1846" s="20">
        <f t="shared" si="1038"/>
        <v>0</v>
      </c>
      <c r="AZ1846" s="116">
        <v>43630</v>
      </c>
      <c r="BA1846" s="117">
        <v>19.63</v>
      </c>
      <c r="BB1846" s="90">
        <v>19.837499999999999</v>
      </c>
      <c r="BC1846" s="76">
        <f t="shared" si="1046"/>
        <v>18.940625000000004</v>
      </c>
      <c r="BD1846" s="76">
        <f t="shared" si="1047"/>
        <v>18.953833333333339</v>
      </c>
      <c r="BE1846" s="77">
        <f t="shared" si="1053"/>
        <v>4.7351922125061563E-2</v>
      </c>
      <c r="BF1846" s="77">
        <f t="shared" si="1044"/>
        <v>3.5674401836039836E-2</v>
      </c>
    </row>
    <row r="1847" spans="1:58" s="23" customFormat="1" ht="15.75" customHeight="1" x14ac:dyDescent="0.4">
      <c r="A1847" s="116">
        <v>43628</v>
      </c>
      <c r="B1847" s="112">
        <v>16.324999999999999</v>
      </c>
      <c r="C1847" s="112">
        <v>17.024999999999999</v>
      </c>
      <c r="D1847" s="112">
        <v>17.225000000000001</v>
      </c>
      <c r="E1847" s="112">
        <v>17.475000000000001</v>
      </c>
      <c r="F1847" s="112">
        <v>17.574999999999999</v>
      </c>
      <c r="G1847" s="112">
        <v>17.55</v>
      </c>
      <c r="H1847" s="113">
        <v>17.274999999999999</v>
      </c>
      <c r="I1847" s="90">
        <f t="shared" si="1066"/>
        <v>16.877631578947366</v>
      </c>
      <c r="J1847" s="90">
        <f t="shared" si="1067"/>
        <v>17.182894736842105</v>
      </c>
      <c r="K1847" s="114">
        <v>4</v>
      </c>
      <c r="L1847" s="115">
        <v>5.2631578947368418E-2</v>
      </c>
      <c r="M1847" s="90">
        <v>14.66</v>
      </c>
      <c r="N1847" s="90">
        <v>15.91</v>
      </c>
      <c r="O1847" s="90">
        <v>17.05</v>
      </c>
      <c r="P1847" s="90">
        <v>17.82</v>
      </c>
      <c r="Q1847" s="90">
        <v>18.37</v>
      </c>
      <c r="R1847" s="63">
        <f t="shared" si="1055"/>
        <v>4.3000000000000043</v>
      </c>
      <c r="S1847" s="64">
        <f t="shared" si="1054"/>
        <v>-2.4524831391784095E-2</v>
      </c>
      <c r="T1847" s="65">
        <f t="shared" si="1048"/>
        <v>0.92143306096794464</v>
      </c>
      <c r="U1847" s="65">
        <f t="shared" si="1048"/>
        <v>0.93313782991202343</v>
      </c>
      <c r="V1847" s="65">
        <f t="shared" si="1056"/>
        <v>0.89281705948372614</v>
      </c>
      <c r="W1847" s="65">
        <f t="shared" si="1057"/>
        <v>0.86608600979858463</v>
      </c>
      <c r="X1847" s="61">
        <f t="shared" si="1031"/>
        <v>4.2879019908116343E-2</v>
      </c>
      <c r="Y1847" s="66">
        <f t="shared" si="1058"/>
        <v>-1.1444921316166113E-2</v>
      </c>
      <c r="Z1847" s="61">
        <f t="shared" si="1059"/>
        <v>1.8086848054884367E-2</v>
      </c>
      <c r="AA1847" s="67">
        <f t="shared" si="1060"/>
        <v>16.877631578947366</v>
      </c>
      <c r="AB1847" s="68">
        <f t="shared" si="1061"/>
        <v>2.6084223758642309E-2</v>
      </c>
      <c r="AC1847" s="69">
        <f t="shared" si="1062"/>
        <v>6.0819081014919264E-2</v>
      </c>
      <c r="AD1847" s="70">
        <f>_xlfn.PERCENTILE.EXC(AC1847:$AC$5675,0.5)</f>
        <v>8.609271523178795E-2</v>
      </c>
      <c r="AE1847" s="70">
        <f>_xlfn.PERCENTILE.EXC($AC1847:AC$5675,0.35)</f>
        <v>4.9186076535200129E-2</v>
      </c>
      <c r="AF1847" s="71">
        <f t="shared" si="1050"/>
        <v>3.5921663625211694E-2</v>
      </c>
      <c r="AG1847" s="70">
        <f t="shared" si="1051"/>
        <v>-0.24041197211318369</v>
      </c>
      <c r="AH1847" s="70">
        <f t="shared" si="1052"/>
        <v>-0.2970055808935495</v>
      </c>
      <c r="AI1847" s="61" t="str">
        <f t="shared" si="1040"/>
        <v>Safety</v>
      </c>
      <c r="AJ1847" s="68" t="str">
        <f t="shared" si="1041"/>
        <v>Short VOL</v>
      </c>
      <c r="AK1847" s="72" t="str">
        <f t="shared" si="1042"/>
        <v>00631L</v>
      </c>
      <c r="AL1847" s="73">
        <f t="shared" si="1032"/>
        <v>1</v>
      </c>
      <c r="AM1847" s="72" t="str">
        <f t="shared" si="1045"/>
        <v>00631L</v>
      </c>
      <c r="AN1847" s="73">
        <f t="shared" si="1033"/>
        <v>1</v>
      </c>
      <c r="AO1847" s="74" t="str">
        <f t="shared" si="1039"/>
        <v>00631L</v>
      </c>
      <c r="AP1847" s="20">
        <f t="shared" si="1034"/>
        <v>1</v>
      </c>
      <c r="AQ1847" s="74" t="str">
        <f t="shared" si="1049"/>
        <v>00631L</v>
      </c>
      <c r="AR1847" s="20">
        <f t="shared" si="1035"/>
        <v>1</v>
      </c>
      <c r="AS1847" s="74" t="str">
        <f t="shared" si="1043"/>
        <v>00631L</v>
      </c>
      <c r="AT1847" s="20">
        <f t="shared" si="1036"/>
        <v>1</v>
      </c>
      <c r="AU1847" s="74" t="str">
        <f t="shared" si="1063"/>
        <v>00631L</v>
      </c>
      <c r="AV1847" s="20">
        <f t="shared" si="1037"/>
        <v>1</v>
      </c>
      <c r="AW1847" s="74" t="str">
        <f t="shared" si="1064"/>
        <v>00631L</v>
      </c>
      <c r="AX1847" s="20">
        <f t="shared" si="1065"/>
        <v>1</v>
      </c>
      <c r="AY1847" s="20">
        <f t="shared" si="1038"/>
        <v>0</v>
      </c>
      <c r="AZ1847" s="116">
        <v>43629</v>
      </c>
      <c r="BA1847" s="117">
        <v>19.52</v>
      </c>
      <c r="BB1847" s="90">
        <v>19.787500000000001</v>
      </c>
      <c r="BC1847" s="76">
        <f t="shared" si="1046"/>
        <v>18.927916666666668</v>
      </c>
      <c r="BD1847" s="76">
        <f t="shared" si="1047"/>
        <v>18.93533333333334</v>
      </c>
      <c r="BE1847" s="77">
        <f t="shared" si="1053"/>
        <v>4.5413520593479632E-2</v>
      </c>
      <c r="BF1847" s="77">
        <f t="shared" si="1044"/>
        <v>3.0877020033094733E-2</v>
      </c>
    </row>
    <row r="1848" spans="1:58" s="23" customFormat="1" ht="15.75" customHeight="1" x14ac:dyDescent="0.4">
      <c r="A1848" s="116">
        <v>43627</v>
      </c>
      <c r="B1848" s="112">
        <v>16.475000000000001</v>
      </c>
      <c r="C1848" s="112">
        <v>17.125</v>
      </c>
      <c r="D1848" s="112">
        <v>17.274999999999999</v>
      </c>
      <c r="E1848" s="112">
        <v>17.475000000000001</v>
      </c>
      <c r="F1848" s="112">
        <v>17.475000000000001</v>
      </c>
      <c r="G1848" s="112">
        <v>17.475000000000001</v>
      </c>
      <c r="H1848" s="113">
        <v>17.225000000000001</v>
      </c>
      <c r="I1848" s="90">
        <f t="shared" si="1066"/>
        <v>16.953947368421051</v>
      </c>
      <c r="J1848" s="90">
        <f t="shared" si="1067"/>
        <v>17.235526315789471</v>
      </c>
      <c r="K1848" s="114">
        <v>5</v>
      </c>
      <c r="L1848" s="115">
        <v>5.2631578947368418E-2</v>
      </c>
      <c r="M1848" s="90">
        <v>15.15</v>
      </c>
      <c r="N1848" s="90">
        <v>16.309999999999999</v>
      </c>
      <c r="O1848" s="90">
        <v>16.989999999999998</v>
      </c>
      <c r="P1848" s="90">
        <v>17.809999999999999</v>
      </c>
      <c r="Q1848" s="90">
        <v>18.39</v>
      </c>
      <c r="R1848" s="63">
        <f t="shared" si="1055"/>
        <v>3.3399999999999963</v>
      </c>
      <c r="S1848" s="64">
        <f t="shared" si="1054"/>
        <v>2.3212045169385145E-2</v>
      </c>
      <c r="T1848" s="65">
        <f t="shared" si="1048"/>
        <v>0.92887798896382601</v>
      </c>
      <c r="U1848" s="65">
        <f t="shared" si="1048"/>
        <v>0.95997645673925835</v>
      </c>
      <c r="V1848" s="65">
        <f t="shared" si="1056"/>
        <v>0.91577765300393033</v>
      </c>
      <c r="W1848" s="65">
        <f t="shared" si="1057"/>
        <v>0.88689505165851001</v>
      </c>
      <c r="X1848" s="61">
        <f t="shared" si="1031"/>
        <v>3.9453717754172897E-2</v>
      </c>
      <c r="Y1848" s="66">
        <f t="shared" si="1058"/>
        <v>-1.4306151645207437E-2</v>
      </c>
      <c r="Z1848" s="61">
        <f t="shared" si="1059"/>
        <v>1.6608459448971602E-2</v>
      </c>
      <c r="AA1848" s="67">
        <f t="shared" si="1060"/>
        <v>16.953947368421055</v>
      </c>
      <c r="AB1848" s="68">
        <f t="shared" si="1061"/>
        <v>1.0116492949111142E-2</v>
      </c>
      <c r="AC1848" s="69">
        <f t="shared" si="1062"/>
        <v>3.9481751589273834E-2</v>
      </c>
      <c r="AD1848" s="70">
        <f>_xlfn.PERCENTILE.EXC(AC1848:$AC$5675,0.5)</f>
        <v>8.6099811977971646E-2</v>
      </c>
      <c r="AE1848" s="70">
        <f>_xlfn.PERCENTILE.EXC($AC1848:AC$5675,0.35)</f>
        <v>4.9154178715417968E-2</v>
      </c>
      <c r="AF1848" s="71">
        <f t="shared" si="1050"/>
        <v>3.5921663625211694E-2</v>
      </c>
      <c r="AG1848" s="70">
        <f t="shared" si="1051"/>
        <v>-0.24041197211318369</v>
      </c>
      <c r="AH1848" s="70">
        <f t="shared" si="1052"/>
        <v>-0.2970055808935495</v>
      </c>
      <c r="AI1848" s="61" t="str">
        <f t="shared" si="1040"/>
        <v>Safety</v>
      </c>
      <c r="AJ1848" s="68" t="str">
        <f t="shared" si="1041"/>
        <v>Short VOL</v>
      </c>
      <c r="AK1848" s="72" t="str">
        <f t="shared" si="1042"/>
        <v>00631L</v>
      </c>
      <c r="AL1848" s="73">
        <f t="shared" si="1032"/>
        <v>1</v>
      </c>
      <c r="AM1848" s="72" t="str">
        <f t="shared" si="1045"/>
        <v>00631L</v>
      </c>
      <c r="AN1848" s="73">
        <f t="shared" si="1033"/>
        <v>1</v>
      </c>
      <c r="AO1848" s="74" t="str">
        <f t="shared" si="1039"/>
        <v>00631L</v>
      </c>
      <c r="AP1848" s="20">
        <f t="shared" si="1034"/>
        <v>1</v>
      </c>
      <c r="AQ1848" s="74" t="str">
        <f t="shared" si="1049"/>
        <v>00631L</v>
      </c>
      <c r="AR1848" s="20">
        <f t="shared" si="1035"/>
        <v>1</v>
      </c>
      <c r="AS1848" s="74" t="str">
        <f t="shared" si="1043"/>
        <v>00631L</v>
      </c>
      <c r="AT1848" s="20">
        <f t="shared" si="1036"/>
        <v>1</v>
      </c>
      <c r="AU1848" s="74" t="str">
        <f t="shared" si="1063"/>
        <v>00631L</v>
      </c>
      <c r="AV1848" s="20">
        <f t="shared" si="1037"/>
        <v>1</v>
      </c>
      <c r="AW1848" s="74" t="str">
        <f t="shared" si="1064"/>
        <v>00635U</v>
      </c>
      <c r="AX1848" s="20">
        <f t="shared" si="1065"/>
        <v>0</v>
      </c>
      <c r="AY1848" s="20">
        <f t="shared" si="1038"/>
        <v>0</v>
      </c>
      <c r="AZ1848" s="116">
        <v>43628</v>
      </c>
      <c r="BA1848" s="117">
        <v>19.88</v>
      </c>
      <c r="BB1848" s="90">
        <v>19.625</v>
      </c>
      <c r="BC1848" s="76">
        <f t="shared" si="1046"/>
        <v>18.915625000000002</v>
      </c>
      <c r="BD1848" s="76">
        <f t="shared" si="1047"/>
        <v>18.929458333333336</v>
      </c>
      <c r="BE1848" s="77">
        <f t="shared" si="1053"/>
        <v>3.7502065091689955E-2</v>
      </c>
      <c r="BF1848" s="77">
        <f t="shared" si="1044"/>
        <v>5.0214942758971134E-2</v>
      </c>
    </row>
    <row r="1849" spans="1:58" s="23" customFormat="1" ht="15.75" customHeight="1" x14ac:dyDescent="0.4">
      <c r="A1849" s="116">
        <v>43626</v>
      </c>
      <c r="B1849" s="112">
        <v>16.375</v>
      </c>
      <c r="C1849" s="112">
        <v>17.024999999999999</v>
      </c>
      <c r="D1849" s="112">
        <v>17.125</v>
      </c>
      <c r="E1849" s="112">
        <v>17.324999999999999</v>
      </c>
      <c r="F1849" s="112">
        <v>17.425000000000001</v>
      </c>
      <c r="G1849" s="112">
        <v>17.375</v>
      </c>
      <c r="H1849" s="113">
        <v>17.125</v>
      </c>
      <c r="I1849" s="90">
        <f t="shared" si="1066"/>
        <v>16.819736842105261</v>
      </c>
      <c r="J1849" s="90">
        <f t="shared" si="1067"/>
        <v>17.09342105263158</v>
      </c>
      <c r="K1849" s="114">
        <v>6</v>
      </c>
      <c r="L1849" s="115">
        <v>5.2631578947368418E-2</v>
      </c>
      <c r="M1849" s="90">
        <v>15.25</v>
      </c>
      <c r="N1849" s="90">
        <v>15.94</v>
      </c>
      <c r="O1849" s="90">
        <v>16.88</v>
      </c>
      <c r="P1849" s="90">
        <v>17.66</v>
      </c>
      <c r="Q1849" s="90">
        <v>18.18</v>
      </c>
      <c r="R1849" s="63">
        <f t="shared" si="1055"/>
        <v>3.3500000000000014</v>
      </c>
      <c r="S1849" s="64">
        <f t="shared" si="1054"/>
        <v>-2.2085889570552221E-2</v>
      </c>
      <c r="T1849" s="65">
        <f t="shared" si="1048"/>
        <v>0.95671267252195735</v>
      </c>
      <c r="U1849" s="65">
        <f t="shared" si="1048"/>
        <v>0.94431279620853081</v>
      </c>
      <c r="V1849" s="65">
        <f t="shared" si="1056"/>
        <v>0.9026047565118912</v>
      </c>
      <c r="W1849" s="65">
        <f t="shared" si="1057"/>
        <v>0.87678767876787678</v>
      </c>
      <c r="X1849" s="61">
        <f t="shared" si="1031"/>
        <v>3.9694656488549529E-2</v>
      </c>
      <c r="Y1849" s="66">
        <f t="shared" si="1058"/>
        <v>-1.1544011544011504E-2</v>
      </c>
      <c r="Z1849" s="61">
        <f t="shared" si="1059"/>
        <v>1.6271610733004982E-2</v>
      </c>
      <c r="AA1849" s="67">
        <f t="shared" si="1060"/>
        <v>16.819736842105264</v>
      </c>
      <c r="AB1849" s="68">
        <f t="shared" si="1061"/>
        <v>2.7289836888331274E-2</v>
      </c>
      <c r="AC1849" s="69">
        <f t="shared" si="1062"/>
        <v>5.5190517070593789E-2</v>
      </c>
      <c r="AD1849" s="70">
        <f>_xlfn.PERCENTILE.EXC(AC1849:$AC$5675,0.5)</f>
        <v>8.6106908724155343E-2</v>
      </c>
      <c r="AE1849" s="70">
        <f>_xlfn.PERCENTILE.EXC($AC1849:AC$5675,0.35)</f>
        <v>4.9213417523584831E-2</v>
      </c>
      <c r="AF1849" s="71">
        <f t="shared" si="1050"/>
        <v>3.5921663625211694E-2</v>
      </c>
      <c r="AG1849" s="70">
        <f t="shared" si="1051"/>
        <v>-0.24041197211318369</v>
      </c>
      <c r="AH1849" s="70">
        <f t="shared" si="1052"/>
        <v>-0.2970055808935495</v>
      </c>
      <c r="AI1849" s="61" t="str">
        <f t="shared" si="1040"/>
        <v>Safety</v>
      </c>
      <c r="AJ1849" s="68" t="str">
        <f t="shared" si="1041"/>
        <v>Short VOL</v>
      </c>
      <c r="AK1849" s="72" t="str">
        <f t="shared" si="1042"/>
        <v>00631L</v>
      </c>
      <c r="AL1849" s="73">
        <f t="shared" si="1032"/>
        <v>1</v>
      </c>
      <c r="AM1849" s="72" t="str">
        <f t="shared" si="1045"/>
        <v>00631L</v>
      </c>
      <c r="AN1849" s="73">
        <f t="shared" si="1033"/>
        <v>1</v>
      </c>
      <c r="AO1849" s="74" t="str">
        <f t="shared" si="1039"/>
        <v>00631L</v>
      </c>
      <c r="AP1849" s="20">
        <f t="shared" si="1034"/>
        <v>1</v>
      </c>
      <c r="AQ1849" s="74" t="str">
        <f t="shared" si="1049"/>
        <v>00631L</v>
      </c>
      <c r="AR1849" s="20">
        <f t="shared" si="1035"/>
        <v>1</v>
      </c>
      <c r="AS1849" s="74" t="str">
        <f t="shared" si="1043"/>
        <v>00631L</v>
      </c>
      <c r="AT1849" s="20">
        <f t="shared" si="1036"/>
        <v>1</v>
      </c>
      <c r="AU1849" s="74" t="str">
        <f t="shared" si="1063"/>
        <v>00631L</v>
      </c>
      <c r="AV1849" s="20">
        <f t="shared" si="1037"/>
        <v>1</v>
      </c>
      <c r="AW1849" s="74" t="str">
        <f t="shared" si="1064"/>
        <v>00631L</v>
      </c>
      <c r="AX1849" s="20">
        <f t="shared" si="1065"/>
        <v>1</v>
      </c>
      <c r="AY1849" s="20">
        <f t="shared" si="1038"/>
        <v>0</v>
      </c>
      <c r="AZ1849" s="116">
        <v>43627</v>
      </c>
      <c r="BA1849" s="117">
        <v>19.7</v>
      </c>
      <c r="BB1849" s="90">
        <v>19.600000000000001</v>
      </c>
      <c r="BC1849" s="76">
        <f t="shared" si="1046"/>
        <v>18.901250000000005</v>
      </c>
      <c r="BD1849" s="76">
        <f t="shared" si="1047"/>
        <v>18.916875000000005</v>
      </c>
      <c r="BE1849" s="77">
        <f t="shared" si="1053"/>
        <v>3.6968454467296963E-2</v>
      </c>
      <c r="BF1849" s="77">
        <f t="shared" si="1044"/>
        <v>4.1398222486536206E-2</v>
      </c>
    </row>
    <row r="1850" spans="1:58" s="23" customFormat="1" ht="15.75" customHeight="1" x14ac:dyDescent="0.4">
      <c r="A1850" s="116">
        <v>43623</v>
      </c>
      <c r="B1850" s="112">
        <v>16.725000000000001</v>
      </c>
      <c r="C1850" s="112">
        <v>17.225000000000001</v>
      </c>
      <c r="D1850" s="112">
        <v>17.324999999999999</v>
      </c>
      <c r="E1850" s="112">
        <v>17.524999999999999</v>
      </c>
      <c r="F1850" s="112">
        <v>17.574999999999999</v>
      </c>
      <c r="G1850" s="112">
        <v>17.55</v>
      </c>
      <c r="H1850" s="113">
        <v>17.274999999999999</v>
      </c>
      <c r="I1850" s="90">
        <f t="shared" si="1066"/>
        <v>17.04078947368421</v>
      </c>
      <c r="J1850" s="90">
        <f t="shared" si="1067"/>
        <v>17.288157894736841</v>
      </c>
      <c r="K1850" s="114">
        <v>7</v>
      </c>
      <c r="L1850" s="115">
        <v>5.2631578947368418E-2</v>
      </c>
      <c r="M1850" s="90">
        <v>15.02</v>
      </c>
      <c r="N1850" s="90">
        <v>16.3</v>
      </c>
      <c r="O1850" s="90">
        <v>17.149999999999999</v>
      </c>
      <c r="P1850" s="90">
        <v>17.86</v>
      </c>
      <c r="Q1850" s="90">
        <v>18.27</v>
      </c>
      <c r="R1850" s="63">
        <f t="shared" si="1055"/>
        <v>3.6899999999999977</v>
      </c>
      <c r="S1850" s="64">
        <f t="shared" si="1054"/>
        <v>2.3226616446955492E-2</v>
      </c>
      <c r="T1850" s="65">
        <f t="shared" si="1048"/>
        <v>0.92147239263803671</v>
      </c>
      <c r="U1850" s="65">
        <f t="shared" si="1048"/>
        <v>0.95043731778425666</v>
      </c>
      <c r="V1850" s="65">
        <f t="shared" si="1056"/>
        <v>0.91265397536394188</v>
      </c>
      <c r="W1850" s="65">
        <f t="shared" si="1057"/>
        <v>0.89217296113847844</v>
      </c>
      <c r="X1850" s="61">
        <f t="shared" si="1031"/>
        <v>2.9895366218236172E-2</v>
      </c>
      <c r="Y1850" s="66">
        <f t="shared" si="1058"/>
        <v>-1.4265335235378032E-2</v>
      </c>
      <c r="Z1850" s="61">
        <f t="shared" si="1059"/>
        <v>1.451625357115276E-2</v>
      </c>
      <c r="AA1850" s="67">
        <f t="shared" si="1060"/>
        <v>17.040789473684214</v>
      </c>
      <c r="AB1850" s="68">
        <f t="shared" si="1061"/>
        <v>2.6073619631901884E-2</v>
      </c>
      <c r="AC1850" s="69">
        <f t="shared" si="1062"/>
        <v>4.5447206974491602E-2</v>
      </c>
      <c r="AD1850" s="70">
        <f>_xlfn.PERCENTILE.EXC(AC1850:$AC$5675,0.5)</f>
        <v>8.6115317040527661E-2</v>
      </c>
      <c r="AE1850" s="70">
        <f>_xlfn.PERCENTILE.EXC($AC1850:AC$5675,0.35)</f>
        <v>4.9181519703802669E-2</v>
      </c>
      <c r="AF1850" s="71">
        <f t="shared" si="1050"/>
        <v>3.5921663625211694E-2</v>
      </c>
      <c r="AG1850" s="70">
        <f t="shared" si="1051"/>
        <v>-0.24041197211318369</v>
      </c>
      <c r="AH1850" s="70">
        <f t="shared" si="1052"/>
        <v>-0.2970055808935495</v>
      </c>
      <c r="AI1850" s="61" t="str">
        <f t="shared" si="1040"/>
        <v>Safety</v>
      </c>
      <c r="AJ1850" s="68" t="str">
        <f t="shared" si="1041"/>
        <v>Short VOL</v>
      </c>
      <c r="AK1850" s="72" t="str">
        <f t="shared" si="1042"/>
        <v>00631L</v>
      </c>
      <c r="AL1850" s="73">
        <f t="shared" si="1032"/>
        <v>1</v>
      </c>
      <c r="AM1850" s="72" t="str">
        <f t="shared" si="1045"/>
        <v>00631L</v>
      </c>
      <c r="AN1850" s="73">
        <f t="shared" si="1033"/>
        <v>1</v>
      </c>
      <c r="AO1850" s="74" t="str">
        <f t="shared" si="1039"/>
        <v>00631L</v>
      </c>
      <c r="AP1850" s="20">
        <f t="shared" si="1034"/>
        <v>1</v>
      </c>
      <c r="AQ1850" s="74" t="str">
        <f t="shared" si="1049"/>
        <v>00631L</v>
      </c>
      <c r="AR1850" s="20">
        <f t="shared" si="1035"/>
        <v>1</v>
      </c>
      <c r="AS1850" s="74" t="str">
        <f t="shared" si="1043"/>
        <v>00631L</v>
      </c>
      <c r="AT1850" s="20">
        <f t="shared" si="1036"/>
        <v>1</v>
      </c>
      <c r="AU1850" s="74" t="str">
        <f t="shared" si="1063"/>
        <v>00631L</v>
      </c>
      <c r="AV1850" s="20">
        <f t="shared" si="1037"/>
        <v>1</v>
      </c>
      <c r="AW1850" s="74" t="str">
        <f t="shared" si="1064"/>
        <v>00635U</v>
      </c>
      <c r="AX1850" s="20">
        <f t="shared" si="1065"/>
        <v>0</v>
      </c>
      <c r="AY1850" s="20">
        <f t="shared" si="1038"/>
        <v>0</v>
      </c>
      <c r="AZ1850" s="116">
        <v>43626</v>
      </c>
      <c r="BA1850" s="117">
        <v>19.59</v>
      </c>
      <c r="BB1850" s="90">
        <v>19.524999999999999</v>
      </c>
      <c r="BC1850" s="76">
        <f t="shared" si="1046"/>
        <v>18.884791666666672</v>
      </c>
      <c r="BD1850" s="76">
        <f t="shared" si="1047"/>
        <v>18.901083333333339</v>
      </c>
      <c r="BE1850" s="77">
        <f t="shared" si="1053"/>
        <v>3.3900735821372652E-2</v>
      </c>
      <c r="BF1850" s="77">
        <f t="shared" si="1044"/>
        <v>3.6448528082605153E-2</v>
      </c>
    </row>
    <row r="1851" spans="1:58" s="23" customFormat="1" ht="15.75" customHeight="1" x14ac:dyDescent="0.4">
      <c r="A1851" s="116">
        <v>43622</v>
      </c>
      <c r="B1851" s="112">
        <v>16.475000000000001</v>
      </c>
      <c r="C1851" s="112">
        <v>17.125</v>
      </c>
      <c r="D1851" s="112">
        <v>17.225000000000001</v>
      </c>
      <c r="E1851" s="112">
        <v>17.425000000000001</v>
      </c>
      <c r="F1851" s="112">
        <v>17.425000000000001</v>
      </c>
      <c r="G1851" s="112">
        <v>17.425000000000001</v>
      </c>
      <c r="H1851" s="113">
        <v>17.125</v>
      </c>
      <c r="I1851" s="90">
        <f t="shared" si="1066"/>
        <v>16.851315789473684</v>
      </c>
      <c r="J1851" s="90">
        <f t="shared" si="1067"/>
        <v>17.182894736842105</v>
      </c>
      <c r="K1851" s="114">
        <v>8</v>
      </c>
      <c r="L1851" s="115">
        <v>5.2631578947368418E-2</v>
      </c>
      <c r="M1851" s="90">
        <v>14.88</v>
      </c>
      <c r="N1851" s="90">
        <v>15.93</v>
      </c>
      <c r="O1851" s="90">
        <v>16.920000000000002</v>
      </c>
      <c r="P1851" s="90">
        <v>17.670000000000002</v>
      </c>
      <c r="Q1851" s="90">
        <v>18.170000000000002</v>
      </c>
      <c r="R1851" s="63">
        <f t="shared" si="1055"/>
        <v>3.7800000000000011</v>
      </c>
      <c r="S1851" s="64">
        <f t="shared" si="1054"/>
        <v>-9.9440646364201465E-3</v>
      </c>
      <c r="T1851" s="65">
        <f t="shared" si="1048"/>
        <v>0.93408662900188333</v>
      </c>
      <c r="U1851" s="65">
        <f t="shared" si="1048"/>
        <v>0.9414893617021276</v>
      </c>
      <c r="V1851" s="65">
        <f t="shared" si="1056"/>
        <v>0.9015280135823428</v>
      </c>
      <c r="W1851" s="65">
        <f t="shared" si="1057"/>
        <v>0.87671986791414414</v>
      </c>
      <c r="X1851" s="61">
        <f t="shared" ref="X1851:X1914" si="1068">(C1851-B1851)/B1851</f>
        <v>3.9453717754172897E-2</v>
      </c>
      <c r="Y1851" s="66">
        <f t="shared" si="1058"/>
        <v>-1.7216642754662882E-2</v>
      </c>
      <c r="Z1851" s="61">
        <f t="shared" si="1059"/>
        <v>1.9676739283204465E-2</v>
      </c>
      <c r="AA1851" s="67">
        <f t="shared" si="1060"/>
        <v>16.851315789473684</v>
      </c>
      <c r="AB1851" s="68">
        <f t="shared" si="1061"/>
        <v>3.4212178279974997E-2</v>
      </c>
      <c r="AC1851" s="69">
        <f t="shared" si="1062"/>
        <v>5.7835266131430293E-2</v>
      </c>
      <c r="AD1851" s="70">
        <f>_xlfn.PERCENTILE.EXC(AC1851:$AC$5675,0.5)</f>
        <v>8.6123725356899966E-2</v>
      </c>
      <c r="AE1851" s="70">
        <f>_xlfn.PERCENTILE.EXC($AC1851:AC$5675,0.35)</f>
        <v>4.9235320784924735E-2</v>
      </c>
      <c r="AF1851" s="71">
        <f t="shared" si="1050"/>
        <v>3.5921663625211694E-2</v>
      </c>
      <c r="AG1851" s="70">
        <f t="shared" si="1051"/>
        <v>-0.24041197211318369</v>
      </c>
      <c r="AH1851" s="70">
        <f t="shared" si="1052"/>
        <v>-0.2970055808935495</v>
      </c>
      <c r="AI1851" s="61" t="str">
        <f t="shared" si="1040"/>
        <v>Safety</v>
      </c>
      <c r="AJ1851" s="68" t="str">
        <f t="shared" si="1041"/>
        <v>Short VOL</v>
      </c>
      <c r="AK1851" s="72" t="str">
        <f t="shared" si="1042"/>
        <v>00631L</v>
      </c>
      <c r="AL1851" s="73">
        <f t="shared" si="1032"/>
        <v>1</v>
      </c>
      <c r="AM1851" s="72" t="str">
        <f t="shared" si="1045"/>
        <v>00631L</v>
      </c>
      <c r="AN1851" s="73">
        <f t="shared" si="1033"/>
        <v>1</v>
      </c>
      <c r="AO1851" s="74" t="str">
        <f t="shared" si="1039"/>
        <v>00631L</v>
      </c>
      <c r="AP1851" s="20">
        <f t="shared" si="1034"/>
        <v>1</v>
      </c>
      <c r="AQ1851" s="74" t="str">
        <f t="shared" si="1049"/>
        <v>00631L</v>
      </c>
      <c r="AR1851" s="20">
        <f t="shared" si="1035"/>
        <v>1</v>
      </c>
      <c r="AS1851" s="74" t="str">
        <f t="shared" si="1043"/>
        <v>00631L</v>
      </c>
      <c r="AT1851" s="20">
        <f t="shared" si="1036"/>
        <v>1</v>
      </c>
      <c r="AU1851" s="74" t="str">
        <f t="shared" si="1063"/>
        <v>00631L</v>
      </c>
      <c r="AV1851" s="20">
        <f t="shared" si="1037"/>
        <v>1</v>
      </c>
      <c r="AW1851" s="74" t="str">
        <f t="shared" si="1064"/>
        <v>00631L</v>
      </c>
      <c r="AX1851" s="20">
        <f t="shared" si="1065"/>
        <v>1</v>
      </c>
      <c r="AY1851" s="20">
        <f t="shared" si="1038"/>
        <v>0</v>
      </c>
      <c r="AZ1851" s="116">
        <v>43623</v>
      </c>
      <c r="BA1851" s="117">
        <v>19.52</v>
      </c>
      <c r="BB1851" s="90">
        <v>19.399999999999999</v>
      </c>
      <c r="BC1851" s="76">
        <f t="shared" si="1046"/>
        <v>18.873750000000005</v>
      </c>
      <c r="BD1851" s="76">
        <f t="shared" si="1047"/>
        <v>18.884708333333339</v>
      </c>
      <c r="BE1851" s="77">
        <f t="shared" si="1053"/>
        <v>2.7882641234518512E-2</v>
      </c>
      <c r="BF1851" s="77">
        <f t="shared" si="1044"/>
        <v>3.3640533676938436E-2</v>
      </c>
    </row>
    <row r="1852" spans="1:58" s="23" customFormat="1" ht="15.75" customHeight="1" x14ac:dyDescent="0.4">
      <c r="A1852" s="116">
        <v>43621</v>
      </c>
      <c r="B1852" s="112">
        <v>16.625</v>
      </c>
      <c r="C1852" s="112">
        <v>17.324999999999999</v>
      </c>
      <c r="D1852" s="112">
        <v>17.425000000000001</v>
      </c>
      <c r="E1852" s="112">
        <v>17.574999999999999</v>
      </c>
      <c r="F1852" s="112">
        <v>17.625</v>
      </c>
      <c r="G1852" s="112">
        <v>17.574999999999999</v>
      </c>
      <c r="H1852" s="113">
        <v>17.25</v>
      </c>
      <c r="I1852" s="90">
        <f t="shared" si="1066"/>
        <v>16.993421052631579</v>
      </c>
      <c r="J1852" s="90">
        <f t="shared" si="1067"/>
        <v>17.377631578947369</v>
      </c>
      <c r="K1852" s="114">
        <v>9</v>
      </c>
      <c r="L1852" s="115">
        <v>5.2631578947368418E-2</v>
      </c>
      <c r="M1852" s="90">
        <v>14.9</v>
      </c>
      <c r="N1852" s="90">
        <v>16.09</v>
      </c>
      <c r="O1852" s="90">
        <v>17.13</v>
      </c>
      <c r="P1852" s="90">
        <v>17.82</v>
      </c>
      <c r="Q1852" s="90">
        <v>18.38</v>
      </c>
      <c r="R1852" s="63">
        <f t="shared" si="1055"/>
        <v>3.9600000000000009</v>
      </c>
      <c r="S1852" s="64">
        <f t="shared" si="1054"/>
        <v>-5.1856216853270423E-2</v>
      </c>
      <c r="T1852" s="65">
        <f t="shared" si="1048"/>
        <v>0.9260410192666253</v>
      </c>
      <c r="U1852" s="65">
        <f t="shared" si="1048"/>
        <v>0.93928779918272043</v>
      </c>
      <c r="V1852" s="65">
        <f t="shared" si="1056"/>
        <v>0.90291806958473619</v>
      </c>
      <c r="W1852" s="65">
        <f t="shared" si="1057"/>
        <v>0.87540805223068552</v>
      </c>
      <c r="X1852" s="61">
        <f t="shared" si="1068"/>
        <v>4.2105263157894694E-2</v>
      </c>
      <c r="Y1852" s="66">
        <f t="shared" si="1058"/>
        <v>-1.8492176386913188E-2</v>
      </c>
      <c r="Z1852" s="61">
        <f t="shared" si="1059"/>
        <v>2.2609368950832424E-2</v>
      </c>
      <c r="AA1852" s="67">
        <f t="shared" si="1060"/>
        <v>16.993421052631582</v>
      </c>
      <c r="AB1852" s="68">
        <f t="shared" si="1061"/>
        <v>3.3250466128029843E-2</v>
      </c>
      <c r="AC1852" s="69">
        <f t="shared" si="1062"/>
        <v>5.6147983382944841E-2</v>
      </c>
      <c r="AD1852" s="70">
        <f>_xlfn.PERCENTILE.EXC(AC1852:$AC$5675,0.5)</f>
        <v>8.6241454515184682E-2</v>
      </c>
      <c r="AE1852" s="70">
        <f>_xlfn.PERCENTILE.EXC($AC1852:AC$5675,0.35)</f>
        <v>4.9208860692187384E-2</v>
      </c>
      <c r="AF1852" s="71">
        <f t="shared" si="1050"/>
        <v>3.5921663625211694E-2</v>
      </c>
      <c r="AG1852" s="70">
        <f t="shared" si="1051"/>
        <v>-0.24041197211318369</v>
      </c>
      <c r="AH1852" s="70">
        <f t="shared" si="1052"/>
        <v>-0.2970055808935495</v>
      </c>
      <c r="AI1852" s="61" t="str">
        <f t="shared" si="1040"/>
        <v>Safety</v>
      </c>
      <c r="AJ1852" s="68" t="str">
        <f t="shared" si="1041"/>
        <v>Short VOL</v>
      </c>
      <c r="AK1852" s="72" t="str">
        <f t="shared" si="1042"/>
        <v>00631L</v>
      </c>
      <c r="AL1852" s="73">
        <f t="shared" si="1032"/>
        <v>1</v>
      </c>
      <c r="AM1852" s="72" t="str">
        <f t="shared" si="1045"/>
        <v>00631L</v>
      </c>
      <c r="AN1852" s="73">
        <f t="shared" si="1033"/>
        <v>1</v>
      </c>
      <c r="AO1852" s="74" t="str">
        <f t="shared" si="1039"/>
        <v>00631L</v>
      </c>
      <c r="AP1852" s="20">
        <f t="shared" si="1034"/>
        <v>1</v>
      </c>
      <c r="AQ1852" s="74" t="str">
        <f t="shared" si="1049"/>
        <v>00631L</v>
      </c>
      <c r="AR1852" s="20">
        <f t="shared" si="1035"/>
        <v>1</v>
      </c>
      <c r="AS1852" s="74" t="str">
        <f t="shared" si="1043"/>
        <v>00631L</v>
      </c>
      <c r="AT1852" s="20">
        <f t="shared" si="1036"/>
        <v>1</v>
      </c>
      <c r="AU1852" s="74" t="str">
        <f t="shared" si="1063"/>
        <v>00631L</v>
      </c>
      <c r="AV1852" s="20">
        <f t="shared" si="1037"/>
        <v>1</v>
      </c>
      <c r="AW1852" s="74" t="str">
        <f t="shared" si="1064"/>
        <v>00631L</v>
      </c>
      <c r="AX1852" s="20">
        <f t="shared" si="1065"/>
        <v>1</v>
      </c>
      <c r="AY1852" s="20">
        <f t="shared" si="1038"/>
        <v>0</v>
      </c>
      <c r="AZ1852" s="116">
        <v>43622</v>
      </c>
      <c r="BA1852" s="117">
        <v>19.440000000000001</v>
      </c>
      <c r="BB1852" s="90">
        <v>19.262499999999999</v>
      </c>
      <c r="BC1852" s="76">
        <f t="shared" si="1046"/>
        <v>18.863333333333337</v>
      </c>
      <c r="BD1852" s="76">
        <f t="shared" si="1047"/>
        <v>18.874416666666669</v>
      </c>
      <c r="BE1852" s="77">
        <f t="shared" si="1053"/>
        <v>2.1160982505742838E-2</v>
      </c>
      <c r="BF1852" s="77">
        <f t="shared" si="1044"/>
        <v>2.9965606001068425E-2</v>
      </c>
    </row>
    <row r="1853" spans="1:58" s="23" customFormat="1" ht="15.75" customHeight="1" x14ac:dyDescent="0.4">
      <c r="A1853" s="116">
        <v>43620</v>
      </c>
      <c r="B1853" s="112">
        <v>17.225000000000001</v>
      </c>
      <c r="C1853" s="112">
        <v>17.675000000000001</v>
      </c>
      <c r="D1853" s="112">
        <v>17.675000000000001</v>
      </c>
      <c r="E1853" s="112">
        <v>17.725000000000001</v>
      </c>
      <c r="F1853" s="112">
        <v>17.725000000000001</v>
      </c>
      <c r="G1853" s="112">
        <v>17.675000000000001</v>
      </c>
      <c r="H1853" s="113">
        <v>17.375</v>
      </c>
      <c r="I1853" s="90">
        <f t="shared" si="1066"/>
        <v>17.438157894736843</v>
      </c>
      <c r="J1853" s="90">
        <f t="shared" si="1067"/>
        <v>17.675000000000001</v>
      </c>
      <c r="K1853" s="114">
        <v>10</v>
      </c>
      <c r="L1853" s="115">
        <v>5.2631578947368418E-2</v>
      </c>
      <c r="M1853" s="90">
        <v>16.649999999999999</v>
      </c>
      <c r="N1853" s="90">
        <v>16.97</v>
      </c>
      <c r="O1853" s="90">
        <v>17.59</v>
      </c>
      <c r="P1853" s="90">
        <v>18.170000000000002</v>
      </c>
      <c r="Q1853" s="90">
        <v>18.53</v>
      </c>
      <c r="R1853" s="63">
        <f t="shared" si="1055"/>
        <v>2.1400000000000077</v>
      </c>
      <c r="S1853" s="64">
        <f t="shared" si="1054"/>
        <v>-0.10021208907741255</v>
      </c>
      <c r="T1853" s="65">
        <f t="shared" si="1048"/>
        <v>0.98114319387153803</v>
      </c>
      <c r="U1853" s="65">
        <f t="shared" si="1048"/>
        <v>0.96475270039795336</v>
      </c>
      <c r="V1853" s="65">
        <f t="shared" si="1056"/>
        <v>0.93395707209686285</v>
      </c>
      <c r="W1853" s="65">
        <f t="shared" si="1057"/>
        <v>0.91581219643820821</v>
      </c>
      <c r="X1853" s="61">
        <f t="shared" si="1068"/>
        <v>2.6124818577648722E-2</v>
      </c>
      <c r="Y1853" s="66">
        <f t="shared" si="1058"/>
        <v>-1.9746121297602334E-2</v>
      </c>
      <c r="Z1853" s="61">
        <f t="shared" si="1059"/>
        <v>1.3581830528936823E-2</v>
      </c>
      <c r="AA1853" s="67">
        <f t="shared" si="1060"/>
        <v>17.438157894736843</v>
      </c>
      <c r="AB1853" s="68">
        <f t="shared" si="1061"/>
        <v>1.5026517383618302E-2</v>
      </c>
      <c r="AC1853" s="69">
        <f t="shared" si="1062"/>
        <v>2.7587383308004972E-2</v>
      </c>
      <c r="AD1853" s="70">
        <f>_xlfn.PERCENTILE.EXC(AC1853:$AC$5675,0.5)</f>
        <v>8.6359183673469397E-2</v>
      </c>
      <c r="AE1853" s="70">
        <f>_xlfn.PERCENTILE.EXC($AC1853:AC$5675,0.35)</f>
        <v>4.9176962872405222E-2</v>
      </c>
      <c r="AF1853" s="71">
        <f t="shared" si="1050"/>
        <v>3.5921663625211694E-2</v>
      </c>
      <c r="AG1853" s="70">
        <f t="shared" si="1051"/>
        <v>-0.24041197211318369</v>
      </c>
      <c r="AH1853" s="70">
        <f t="shared" si="1052"/>
        <v>-0.2970055808935495</v>
      </c>
      <c r="AI1853" s="61" t="str">
        <f t="shared" si="1040"/>
        <v>Safety</v>
      </c>
      <c r="AJ1853" s="68" t="str">
        <f t="shared" si="1041"/>
        <v>Safety</v>
      </c>
      <c r="AK1853" s="72" t="str">
        <f t="shared" si="1042"/>
        <v>00631L</v>
      </c>
      <c r="AL1853" s="73">
        <f t="shared" si="1032"/>
        <v>1</v>
      </c>
      <c r="AM1853" s="72" t="str">
        <f t="shared" si="1045"/>
        <v>00631L</v>
      </c>
      <c r="AN1853" s="73">
        <f t="shared" si="1033"/>
        <v>1</v>
      </c>
      <c r="AO1853" s="74" t="str">
        <f t="shared" si="1039"/>
        <v>00635U</v>
      </c>
      <c r="AP1853" s="20">
        <f t="shared" si="1034"/>
        <v>0</v>
      </c>
      <c r="AQ1853" s="74" t="str">
        <f t="shared" si="1049"/>
        <v>00631L</v>
      </c>
      <c r="AR1853" s="20">
        <f t="shared" si="1035"/>
        <v>1</v>
      </c>
      <c r="AS1853" s="74" t="str">
        <f t="shared" si="1043"/>
        <v>00631L</v>
      </c>
      <c r="AT1853" s="20">
        <f t="shared" si="1036"/>
        <v>1</v>
      </c>
      <c r="AU1853" s="74" t="str">
        <f t="shared" si="1063"/>
        <v>00635U</v>
      </c>
      <c r="AV1853" s="20">
        <f t="shared" si="1037"/>
        <v>0</v>
      </c>
      <c r="AW1853" s="74" t="str">
        <f t="shared" si="1064"/>
        <v>00635U</v>
      </c>
      <c r="AX1853" s="20">
        <f t="shared" si="1065"/>
        <v>0</v>
      </c>
      <c r="AY1853" s="20">
        <f t="shared" si="1038"/>
        <v>1</v>
      </c>
      <c r="AZ1853" s="116">
        <v>43621</v>
      </c>
      <c r="BA1853" s="117">
        <v>19.34</v>
      </c>
      <c r="BB1853" s="90">
        <v>19.274999999999999</v>
      </c>
      <c r="BC1853" s="76">
        <f t="shared" si="1046"/>
        <v>18.861666666666672</v>
      </c>
      <c r="BD1853" s="76">
        <f t="shared" si="1047"/>
        <v>18.864625000000004</v>
      </c>
      <c r="BE1853" s="77">
        <f t="shared" si="1053"/>
        <v>2.1913934788371128E-2</v>
      </c>
      <c r="BF1853" s="77">
        <f t="shared" si="1044"/>
        <v>2.5199281724391343E-2</v>
      </c>
    </row>
    <row r="1854" spans="1:58" s="23" customFormat="1" ht="15.75" customHeight="1" x14ac:dyDescent="0.4">
      <c r="A1854" s="116">
        <v>43619</v>
      </c>
      <c r="B1854" s="112">
        <v>18.274999999999999</v>
      </c>
      <c r="C1854" s="112">
        <v>18.324999999999999</v>
      </c>
      <c r="D1854" s="112">
        <v>18.225000000000001</v>
      </c>
      <c r="E1854" s="112">
        <v>18.274999999999999</v>
      </c>
      <c r="F1854" s="112">
        <v>18.274999999999999</v>
      </c>
      <c r="G1854" s="112">
        <v>18.175000000000001</v>
      </c>
      <c r="H1854" s="113">
        <v>17.899999999999999</v>
      </c>
      <c r="I1854" s="90">
        <f t="shared" si="1066"/>
        <v>18.296052631578945</v>
      </c>
      <c r="J1854" s="90">
        <f t="shared" si="1067"/>
        <v>18.282894736842106</v>
      </c>
      <c r="K1854" s="114">
        <v>11</v>
      </c>
      <c r="L1854" s="115">
        <v>5.2631578947368418E-2</v>
      </c>
      <c r="M1854" s="90">
        <v>19.260000000000002</v>
      </c>
      <c r="N1854" s="90">
        <v>18.86</v>
      </c>
      <c r="O1854" s="90">
        <v>18.77</v>
      </c>
      <c r="P1854" s="90">
        <v>19.09</v>
      </c>
      <c r="Q1854" s="90">
        <v>19.23</v>
      </c>
      <c r="R1854" s="63">
        <f t="shared" si="1055"/>
        <v>-0.26000000000000512</v>
      </c>
      <c r="S1854" s="64">
        <f t="shared" si="1054"/>
        <v>8.01710315339383E-3</v>
      </c>
      <c r="T1854" s="65">
        <f t="shared" si="1048"/>
        <v>1.0212089077412514</v>
      </c>
      <c r="U1854" s="65">
        <f t="shared" si="1048"/>
        <v>1.0047948854555142</v>
      </c>
      <c r="V1854" s="65">
        <f t="shared" si="1056"/>
        <v>0.98795180722891562</v>
      </c>
      <c r="W1854" s="65">
        <f t="shared" si="1057"/>
        <v>0.98075923036921475</v>
      </c>
      <c r="X1854" s="61">
        <f t="shared" si="1068"/>
        <v>2.7359781121751416E-3</v>
      </c>
      <c r="Y1854" s="66">
        <f t="shared" si="1058"/>
        <v>-2.0519835841313273E-2</v>
      </c>
      <c r="Z1854" s="61">
        <f t="shared" si="1059"/>
        <v>-7.1916576770928342E-4</v>
      </c>
      <c r="AA1854" s="67">
        <f t="shared" si="1060"/>
        <v>18.296052631578945</v>
      </c>
      <c r="AB1854" s="68">
        <f t="shared" si="1061"/>
        <v>-3.101802757158011E-2</v>
      </c>
      <c r="AC1854" s="69">
        <f t="shared" si="1062"/>
        <v>-2.9901769269409031E-2</v>
      </c>
      <c r="AD1854" s="70">
        <f>_xlfn.PERCENTILE.EXC(AC1854:$AC$5675,0.5)</f>
        <v>8.6392482461734726E-2</v>
      </c>
      <c r="AE1854" s="70">
        <f>_xlfn.PERCENTILE.EXC($AC1854:AC$5675,0.35)</f>
        <v>4.9233482817049687E-2</v>
      </c>
      <c r="AF1854" s="71">
        <f t="shared" si="1050"/>
        <v>3.6047554200134939E-2</v>
      </c>
      <c r="AG1854" s="70">
        <f t="shared" si="1051"/>
        <v>-0.24041197211318369</v>
      </c>
      <c r="AH1854" s="70">
        <f t="shared" si="1052"/>
        <v>-0.2970055808935495</v>
      </c>
      <c r="AI1854" s="61" t="str">
        <f t="shared" si="1040"/>
        <v>Safety</v>
      </c>
      <c r="AJ1854" s="68" t="str">
        <f t="shared" si="1041"/>
        <v>Safety</v>
      </c>
      <c r="AK1854" s="72" t="str">
        <f t="shared" si="1042"/>
        <v>00631L</v>
      </c>
      <c r="AL1854" s="73">
        <f t="shared" si="1032"/>
        <v>1</v>
      </c>
      <c r="AM1854" s="72" t="str">
        <f t="shared" si="1045"/>
        <v>00631L</v>
      </c>
      <c r="AN1854" s="73">
        <f t="shared" si="1033"/>
        <v>1</v>
      </c>
      <c r="AO1854" s="74" t="str">
        <f t="shared" si="1039"/>
        <v>00635U</v>
      </c>
      <c r="AP1854" s="20">
        <f t="shared" si="1034"/>
        <v>0</v>
      </c>
      <c r="AQ1854" s="74" t="str">
        <f t="shared" si="1049"/>
        <v>00631L</v>
      </c>
      <c r="AR1854" s="20">
        <f t="shared" si="1035"/>
        <v>1</v>
      </c>
      <c r="AS1854" s="74" t="str">
        <f t="shared" si="1043"/>
        <v>00631L</v>
      </c>
      <c r="AT1854" s="20">
        <f t="shared" si="1036"/>
        <v>1</v>
      </c>
      <c r="AU1854" s="74" t="str">
        <f t="shared" si="1063"/>
        <v>00635U</v>
      </c>
      <c r="AV1854" s="20">
        <f t="shared" si="1037"/>
        <v>0</v>
      </c>
      <c r="AW1854" s="74" t="str">
        <f t="shared" si="1064"/>
        <v>00635U</v>
      </c>
      <c r="AX1854" s="20">
        <f t="shared" si="1065"/>
        <v>0</v>
      </c>
      <c r="AY1854" s="20">
        <f t="shared" si="1038"/>
        <v>1</v>
      </c>
      <c r="AZ1854" s="116">
        <v>43620</v>
      </c>
      <c r="BA1854" s="117">
        <v>19.329999999999998</v>
      </c>
      <c r="BB1854" s="90">
        <v>19.3125</v>
      </c>
      <c r="BC1854" s="76">
        <f t="shared" si="1046"/>
        <v>18.866458333333338</v>
      </c>
      <c r="BD1854" s="76">
        <f t="shared" si="1047"/>
        <v>18.862583333333337</v>
      </c>
      <c r="BE1854" s="77">
        <f t="shared" si="1053"/>
        <v>2.3642045517286842E-2</v>
      </c>
      <c r="BF1854" s="77">
        <f t="shared" si="1044"/>
        <v>2.4780098166122248E-2</v>
      </c>
    </row>
    <row r="1855" spans="1:58" s="23" customFormat="1" ht="15.75" customHeight="1" x14ac:dyDescent="0.4">
      <c r="A1855" s="116">
        <v>43616</v>
      </c>
      <c r="B1855" s="112">
        <v>18.175000000000001</v>
      </c>
      <c r="C1855" s="112">
        <v>18.375</v>
      </c>
      <c r="D1855" s="112">
        <v>18.324999999999999</v>
      </c>
      <c r="E1855" s="112">
        <v>18.324999999999999</v>
      </c>
      <c r="F1855" s="112">
        <v>18.274999999999999</v>
      </c>
      <c r="G1855" s="112">
        <v>18.225000000000001</v>
      </c>
      <c r="H1855" s="113">
        <v>17.875</v>
      </c>
      <c r="I1855" s="90">
        <f t="shared" si="1066"/>
        <v>18.248684210526317</v>
      </c>
      <c r="J1855" s="90">
        <f t="shared" si="1067"/>
        <v>18.356578947368419</v>
      </c>
      <c r="K1855" s="114">
        <v>12</v>
      </c>
      <c r="L1855" s="115">
        <v>5.2631578947368418E-2</v>
      </c>
      <c r="M1855" s="90">
        <v>19</v>
      </c>
      <c r="N1855" s="90">
        <v>18.71</v>
      </c>
      <c r="O1855" s="90">
        <v>18.829999999999998</v>
      </c>
      <c r="P1855" s="90">
        <v>19.14</v>
      </c>
      <c r="Q1855" s="90">
        <v>19.23</v>
      </c>
      <c r="R1855" s="63">
        <f t="shared" si="1055"/>
        <v>0.25999999999999801</v>
      </c>
      <c r="S1855" s="64">
        <f t="shared" si="1054"/>
        <v>8.1502890173410406E-2</v>
      </c>
      <c r="T1855" s="65">
        <f t="shared" si="1048"/>
        <v>1.0154997327632282</v>
      </c>
      <c r="U1855" s="65">
        <f t="shared" si="1048"/>
        <v>0.99362719065321314</v>
      </c>
      <c r="V1855" s="65">
        <f t="shared" si="1056"/>
        <v>0.97753396029258099</v>
      </c>
      <c r="W1855" s="65">
        <f t="shared" si="1057"/>
        <v>0.97295891835673431</v>
      </c>
      <c r="X1855" s="61">
        <f t="shared" si="1068"/>
        <v>1.1004126547455256E-2</v>
      </c>
      <c r="Y1855" s="66">
        <f t="shared" si="1058"/>
        <v>-2.4556616643929021E-2</v>
      </c>
      <c r="Z1855" s="61">
        <f t="shared" si="1059"/>
        <v>5.9124666522458336E-3</v>
      </c>
      <c r="AA1855" s="67">
        <f t="shared" si="1060"/>
        <v>18.248684210526314</v>
      </c>
      <c r="AB1855" s="68">
        <f t="shared" si="1061"/>
        <v>-2.8594334580438273E-2</v>
      </c>
      <c r="AC1855" s="69">
        <f t="shared" si="1062"/>
        <v>-2.4656108469999317E-2</v>
      </c>
      <c r="AD1855" s="70">
        <f>_xlfn.PERCENTILE.EXC(AC1855:$AC$5675,0.5)</f>
        <v>8.6425781250000042E-2</v>
      </c>
      <c r="AE1855" s="70">
        <f>_xlfn.PERCENTILE.EXC($AC1855:AC$5675,0.35)</f>
        <v>4.9257376399425352E-2</v>
      </c>
      <c r="AF1855" s="71">
        <f t="shared" si="1050"/>
        <v>3.6182007655459723E-2</v>
      </c>
      <c r="AG1855" s="70">
        <f t="shared" si="1051"/>
        <v>-0.24041197211318369</v>
      </c>
      <c r="AH1855" s="70">
        <f t="shared" si="1052"/>
        <v>-0.2970055808935495</v>
      </c>
      <c r="AI1855" s="61" t="str">
        <f t="shared" si="1040"/>
        <v>Safety</v>
      </c>
      <c r="AJ1855" s="68" t="str">
        <f t="shared" si="1041"/>
        <v>Safety</v>
      </c>
      <c r="AK1855" s="72" t="str">
        <f t="shared" si="1042"/>
        <v>00631L</v>
      </c>
      <c r="AL1855" s="73">
        <f t="shared" si="1032"/>
        <v>1</v>
      </c>
      <c r="AM1855" s="72" t="str">
        <f t="shared" si="1045"/>
        <v>00631L</v>
      </c>
      <c r="AN1855" s="73">
        <f t="shared" si="1033"/>
        <v>1</v>
      </c>
      <c r="AO1855" s="74" t="str">
        <f t="shared" si="1039"/>
        <v>00635U</v>
      </c>
      <c r="AP1855" s="20">
        <f t="shared" si="1034"/>
        <v>0</v>
      </c>
      <c r="AQ1855" s="74" t="str">
        <f t="shared" si="1049"/>
        <v>00631L</v>
      </c>
      <c r="AR1855" s="20">
        <f t="shared" si="1035"/>
        <v>1</v>
      </c>
      <c r="AS1855" s="74" t="str">
        <f t="shared" si="1043"/>
        <v>00631L</v>
      </c>
      <c r="AT1855" s="20">
        <f t="shared" si="1036"/>
        <v>1</v>
      </c>
      <c r="AU1855" s="74" t="str">
        <f t="shared" si="1063"/>
        <v>00635U</v>
      </c>
      <c r="AV1855" s="20">
        <f t="shared" si="1037"/>
        <v>0</v>
      </c>
      <c r="AW1855" s="74" t="str">
        <f t="shared" si="1064"/>
        <v>00635U</v>
      </c>
      <c r="AX1855" s="20">
        <f t="shared" si="1065"/>
        <v>0</v>
      </c>
      <c r="AY1855" s="20">
        <f t="shared" si="1038"/>
        <v>1</v>
      </c>
      <c r="AZ1855" s="116">
        <v>43619</v>
      </c>
      <c r="BA1855" s="117">
        <v>19.260000000000002</v>
      </c>
      <c r="BB1855" s="90">
        <v>19.037500000000001</v>
      </c>
      <c r="BC1855" s="76">
        <f t="shared" si="1046"/>
        <v>18.872916666666672</v>
      </c>
      <c r="BD1855" s="76">
        <f t="shared" si="1047"/>
        <v>18.865583333333337</v>
      </c>
      <c r="BE1855" s="77">
        <f t="shared" si="1053"/>
        <v>8.720609338778898E-3</v>
      </c>
      <c r="BF1855" s="77">
        <f t="shared" si="1044"/>
        <v>2.0906677503566791E-2</v>
      </c>
    </row>
    <row r="1856" spans="1:58" s="23" customFormat="1" ht="15.75" customHeight="1" x14ac:dyDescent="0.4">
      <c r="A1856" s="116">
        <v>43615</v>
      </c>
      <c r="B1856" s="112">
        <v>17.425000000000001</v>
      </c>
      <c r="C1856" s="112">
        <v>17.824999999999999</v>
      </c>
      <c r="D1856" s="112">
        <v>17.774999999999999</v>
      </c>
      <c r="E1856" s="112">
        <v>17.875</v>
      </c>
      <c r="F1856" s="112">
        <v>17.925000000000001</v>
      </c>
      <c r="G1856" s="112">
        <v>17.875</v>
      </c>
      <c r="H1856" s="113">
        <v>17.600000000000001</v>
      </c>
      <c r="I1856" s="90">
        <f t="shared" si="1066"/>
        <v>17.551315789473684</v>
      </c>
      <c r="J1856" s="90">
        <f t="shared" si="1067"/>
        <v>17.809210526315788</v>
      </c>
      <c r="K1856" s="114">
        <v>13</v>
      </c>
      <c r="L1856" s="115">
        <v>5.2631578947368418E-2</v>
      </c>
      <c r="M1856" s="90">
        <v>17.12</v>
      </c>
      <c r="N1856" s="90">
        <v>17.3</v>
      </c>
      <c r="O1856" s="90">
        <v>17.96</v>
      </c>
      <c r="P1856" s="90">
        <v>18.48</v>
      </c>
      <c r="Q1856" s="90">
        <v>18.78</v>
      </c>
      <c r="R1856" s="63">
        <f t="shared" si="1055"/>
        <v>2.019999999999996</v>
      </c>
      <c r="S1856" s="64">
        <f t="shared" si="1054"/>
        <v>-3.351955307262558E-2</v>
      </c>
      <c r="T1856" s="65">
        <f t="shared" si="1048"/>
        <v>0.98959537572254341</v>
      </c>
      <c r="U1856" s="65">
        <f t="shared" si="1048"/>
        <v>0.96325167037861914</v>
      </c>
      <c r="V1856" s="65">
        <f t="shared" si="1056"/>
        <v>0.93614718614718617</v>
      </c>
      <c r="W1856" s="65">
        <f t="shared" si="1057"/>
        <v>0.92119275825346114</v>
      </c>
      <c r="X1856" s="61">
        <f t="shared" si="1068"/>
        <v>2.2955523672883706E-2</v>
      </c>
      <c r="Y1856" s="66">
        <f t="shared" si="1058"/>
        <v>-1.5384615384615306E-2</v>
      </c>
      <c r="Z1856" s="61">
        <f t="shared" si="1059"/>
        <v>1.4693755154059457E-2</v>
      </c>
      <c r="AA1856" s="67">
        <f t="shared" si="1060"/>
        <v>17.551315789473684</v>
      </c>
      <c r="AB1856" s="68">
        <f t="shared" si="1061"/>
        <v>7.2254335260115606E-3</v>
      </c>
      <c r="AC1856" s="69">
        <f t="shared" si="1062"/>
        <v>1.4526924247033689E-2</v>
      </c>
      <c r="AD1856" s="70">
        <f>_xlfn.PERCENTILE.EXC(AC1856:$AC$5675,0.5)</f>
        <v>8.6432919864766006E-2</v>
      </c>
      <c r="AE1856" s="70">
        <f>_xlfn.PERCENTILE.EXC($AC1856:AC$5675,0.35)</f>
        <v>4.9273195842447319E-2</v>
      </c>
      <c r="AF1856" s="71">
        <f t="shared" si="1050"/>
        <v>3.6290708788083756E-2</v>
      </c>
      <c r="AG1856" s="70">
        <f t="shared" si="1051"/>
        <v>-0.24041197211318369</v>
      </c>
      <c r="AH1856" s="70">
        <f t="shared" si="1052"/>
        <v>-0.2970055808935495</v>
      </c>
      <c r="AI1856" s="61" t="str">
        <f t="shared" si="1040"/>
        <v>Safety</v>
      </c>
      <c r="AJ1856" s="68" t="str">
        <f t="shared" si="1041"/>
        <v>Safety</v>
      </c>
      <c r="AK1856" s="72" t="str">
        <f t="shared" si="1042"/>
        <v>00631L</v>
      </c>
      <c r="AL1856" s="73">
        <f t="shared" si="1032"/>
        <v>1</v>
      </c>
      <c r="AM1856" s="72" t="str">
        <f t="shared" si="1045"/>
        <v>00631L</v>
      </c>
      <c r="AN1856" s="73">
        <f t="shared" si="1033"/>
        <v>1</v>
      </c>
      <c r="AO1856" s="74" t="str">
        <f t="shared" si="1039"/>
        <v>00635U</v>
      </c>
      <c r="AP1856" s="20">
        <f t="shared" si="1034"/>
        <v>0</v>
      </c>
      <c r="AQ1856" s="74" t="str">
        <f t="shared" si="1049"/>
        <v>00631L</v>
      </c>
      <c r="AR1856" s="20">
        <f t="shared" si="1035"/>
        <v>1</v>
      </c>
      <c r="AS1856" s="74" t="str">
        <f t="shared" si="1043"/>
        <v>00631L</v>
      </c>
      <c r="AT1856" s="20">
        <f t="shared" si="1036"/>
        <v>1</v>
      </c>
      <c r="AU1856" s="74" t="str">
        <f t="shared" si="1063"/>
        <v>00635U</v>
      </c>
      <c r="AV1856" s="20">
        <f t="shared" si="1037"/>
        <v>0</v>
      </c>
      <c r="AW1856" s="74" t="str">
        <f t="shared" si="1064"/>
        <v>00635U</v>
      </c>
      <c r="AX1856" s="20">
        <f t="shared" si="1065"/>
        <v>0</v>
      </c>
      <c r="AY1856" s="20">
        <f t="shared" si="1038"/>
        <v>1</v>
      </c>
      <c r="AZ1856" s="116">
        <v>43616</v>
      </c>
      <c r="BA1856" s="117">
        <v>19.21</v>
      </c>
      <c r="BB1856" s="90">
        <v>19</v>
      </c>
      <c r="BC1856" s="76">
        <f t="shared" si="1046"/>
        <v>18.875416666666673</v>
      </c>
      <c r="BD1856" s="76">
        <f t="shared" si="1047"/>
        <v>18.875791666666672</v>
      </c>
      <c r="BE1856" s="77">
        <f t="shared" si="1053"/>
        <v>6.6002957992093714E-3</v>
      </c>
      <c r="BF1856" s="77">
        <f t="shared" si="1044"/>
        <v>1.770565914453897E-2</v>
      </c>
    </row>
    <row r="1857" spans="1:58" s="23" customFormat="1" ht="15.75" customHeight="1" x14ac:dyDescent="0.4">
      <c r="A1857" s="116">
        <v>43614</v>
      </c>
      <c r="B1857" s="112">
        <v>17.774999999999999</v>
      </c>
      <c r="C1857" s="112">
        <v>18.024999999999999</v>
      </c>
      <c r="D1857" s="112">
        <v>18.024999999999999</v>
      </c>
      <c r="E1857" s="112">
        <v>18.074999999999999</v>
      </c>
      <c r="F1857" s="112">
        <v>18.074999999999999</v>
      </c>
      <c r="G1857" s="112">
        <v>18.024999999999999</v>
      </c>
      <c r="H1857" s="113">
        <v>17.774999999999999</v>
      </c>
      <c r="I1857" s="90">
        <f t="shared" si="1066"/>
        <v>17.840789473684207</v>
      </c>
      <c r="J1857" s="90">
        <f t="shared" si="1067"/>
        <v>18.024999999999999</v>
      </c>
      <c r="K1857" s="114">
        <v>14</v>
      </c>
      <c r="L1857" s="115">
        <v>5.2631578947368418E-2</v>
      </c>
      <c r="M1857" s="90">
        <v>18.34</v>
      </c>
      <c r="N1857" s="90">
        <v>17.899999999999999</v>
      </c>
      <c r="O1857" s="90">
        <v>18.239999999999998</v>
      </c>
      <c r="P1857" s="90">
        <v>18.61</v>
      </c>
      <c r="Q1857" s="90">
        <v>18.89</v>
      </c>
      <c r="R1857" s="63">
        <f t="shared" si="1055"/>
        <v>0.60999999999999943</v>
      </c>
      <c r="S1857" s="64">
        <f t="shared" si="1054"/>
        <v>2.2857142857142777E-2</v>
      </c>
      <c r="T1857" s="65">
        <f t="shared" si="1048"/>
        <v>1.0245810055865923</v>
      </c>
      <c r="U1857" s="65">
        <f t="shared" si="1048"/>
        <v>0.98135964912280704</v>
      </c>
      <c r="V1857" s="65">
        <f t="shared" si="1056"/>
        <v>0.96184846856528738</v>
      </c>
      <c r="W1857" s="65">
        <f t="shared" si="1057"/>
        <v>0.94759131815775532</v>
      </c>
      <c r="X1857" s="61">
        <f t="shared" si="1068"/>
        <v>1.4064697609001408E-2</v>
      </c>
      <c r="Y1857" s="66">
        <f t="shared" si="1058"/>
        <v>-1.6597510373444025E-2</v>
      </c>
      <c r="Z1857" s="61">
        <f t="shared" si="1059"/>
        <v>1.0325245224574179E-2</v>
      </c>
      <c r="AA1857" s="67">
        <f t="shared" si="1060"/>
        <v>17.840789473684211</v>
      </c>
      <c r="AB1857" s="68">
        <f t="shared" si="1061"/>
        <v>-6.9832402234636876E-3</v>
      </c>
      <c r="AC1857" s="69">
        <f t="shared" si="1062"/>
        <v>-3.3078506321669054E-3</v>
      </c>
      <c r="AD1857" s="70">
        <f>_xlfn.PERCENTILE.EXC(AC1857:$AC$5675,0.5)</f>
        <v>8.644005847953197E-2</v>
      </c>
      <c r="AE1857" s="70">
        <f>_xlfn.PERCENTILE.EXC($AC1857:AC$5675,0.35)</f>
        <v>4.9282094594594664E-2</v>
      </c>
      <c r="AF1857" s="71">
        <f t="shared" si="1050"/>
        <v>3.6384146918005407E-2</v>
      </c>
      <c r="AG1857" s="70">
        <f t="shared" si="1051"/>
        <v>-0.24041197211318369</v>
      </c>
      <c r="AH1857" s="70">
        <f t="shared" si="1052"/>
        <v>-0.2970055808935495</v>
      </c>
      <c r="AI1857" s="61" t="str">
        <f t="shared" si="1040"/>
        <v>Safety</v>
      </c>
      <c r="AJ1857" s="68" t="str">
        <f t="shared" si="1041"/>
        <v>Safety</v>
      </c>
      <c r="AK1857" s="72" t="str">
        <f t="shared" si="1042"/>
        <v>00631L</v>
      </c>
      <c r="AL1857" s="73">
        <f t="shared" si="1032"/>
        <v>1</v>
      </c>
      <c r="AM1857" s="72" t="str">
        <f t="shared" si="1045"/>
        <v>00631L</v>
      </c>
      <c r="AN1857" s="73">
        <f t="shared" si="1033"/>
        <v>1</v>
      </c>
      <c r="AO1857" s="74" t="str">
        <f t="shared" si="1039"/>
        <v>00635U</v>
      </c>
      <c r="AP1857" s="20">
        <f t="shared" si="1034"/>
        <v>0</v>
      </c>
      <c r="AQ1857" s="74" t="str">
        <f t="shared" si="1049"/>
        <v>00631L</v>
      </c>
      <c r="AR1857" s="20">
        <f t="shared" si="1035"/>
        <v>1</v>
      </c>
      <c r="AS1857" s="74" t="str">
        <f t="shared" si="1043"/>
        <v>00631L</v>
      </c>
      <c r="AT1857" s="20">
        <f t="shared" si="1036"/>
        <v>1</v>
      </c>
      <c r="AU1857" s="74" t="str">
        <f t="shared" si="1063"/>
        <v>00635U</v>
      </c>
      <c r="AV1857" s="20">
        <f t="shared" si="1037"/>
        <v>0</v>
      </c>
      <c r="AW1857" s="74" t="str">
        <f t="shared" si="1064"/>
        <v>00635U</v>
      </c>
      <c r="AX1857" s="20">
        <f t="shared" si="1065"/>
        <v>0</v>
      </c>
      <c r="AY1857" s="20">
        <f t="shared" si="1038"/>
        <v>1</v>
      </c>
      <c r="AZ1857" s="116">
        <v>43615</v>
      </c>
      <c r="BA1857" s="117">
        <v>18.96</v>
      </c>
      <c r="BB1857" s="90">
        <v>19.162500000000001</v>
      </c>
      <c r="BC1857" s="76">
        <f t="shared" si="1046"/>
        <v>18.879791666666669</v>
      </c>
      <c r="BD1857" s="76">
        <f t="shared" si="1047"/>
        <v>18.874750000000006</v>
      </c>
      <c r="BE1857" s="77">
        <f t="shared" si="1053"/>
        <v>1.4974123566864851E-2</v>
      </c>
      <c r="BF1857" s="77">
        <f t="shared" si="1044"/>
        <v>4.5166161141204477E-3</v>
      </c>
    </row>
    <row r="1858" spans="1:58" s="23" customFormat="1" ht="15.75" customHeight="1" x14ac:dyDescent="0.4">
      <c r="A1858" s="116">
        <v>43613</v>
      </c>
      <c r="B1858" s="112">
        <v>17.375</v>
      </c>
      <c r="C1858" s="112">
        <v>17.725000000000001</v>
      </c>
      <c r="D1858" s="112">
        <v>17.725000000000001</v>
      </c>
      <c r="E1858" s="112">
        <v>17.875</v>
      </c>
      <c r="F1858" s="112">
        <v>17.875</v>
      </c>
      <c r="G1858" s="112">
        <v>17.875</v>
      </c>
      <c r="H1858" s="113">
        <v>17.625</v>
      </c>
      <c r="I1858" s="90">
        <f t="shared" si="1066"/>
        <v>17.448684210526316</v>
      </c>
      <c r="J1858" s="90">
        <f t="shared" si="1067"/>
        <v>17.725000000000001</v>
      </c>
      <c r="K1858" s="114">
        <v>15</v>
      </c>
      <c r="L1858" s="115">
        <v>5.2631578947368418E-2</v>
      </c>
      <c r="M1858" s="90">
        <v>17.98</v>
      </c>
      <c r="N1858" s="90">
        <v>17.5</v>
      </c>
      <c r="O1858" s="90">
        <v>17.899999999999999</v>
      </c>
      <c r="P1858" s="90">
        <v>18.29</v>
      </c>
      <c r="Q1858" s="90">
        <v>18.61</v>
      </c>
      <c r="R1858" s="63">
        <f t="shared" si="1055"/>
        <v>0.70999999999999375</v>
      </c>
      <c r="S1858" s="64">
        <f t="shared" si="1054"/>
        <v>0.10410094637223977</v>
      </c>
      <c r="T1858" s="65">
        <f t="shared" si="1048"/>
        <v>1.0274285714285714</v>
      </c>
      <c r="U1858" s="65">
        <f t="shared" si="1048"/>
        <v>0.97765363128491622</v>
      </c>
      <c r="V1858" s="65">
        <f t="shared" si="1056"/>
        <v>0.95680699835975946</v>
      </c>
      <c r="W1858" s="65">
        <f t="shared" si="1057"/>
        <v>0.94035464803868896</v>
      </c>
      <c r="X1858" s="61">
        <f t="shared" si="1068"/>
        <v>2.0143884892086412E-2</v>
      </c>
      <c r="Y1858" s="66">
        <f t="shared" si="1058"/>
        <v>-1.3986013986013986E-2</v>
      </c>
      <c r="Z1858" s="61">
        <f t="shared" si="1059"/>
        <v>1.5835909810723216E-2</v>
      </c>
      <c r="AA1858" s="67">
        <f t="shared" si="1060"/>
        <v>17.448684210526316</v>
      </c>
      <c r="AB1858" s="68">
        <f t="shared" si="1061"/>
        <v>-7.1428571428571426E-3</v>
      </c>
      <c r="AC1858" s="69">
        <f t="shared" si="1062"/>
        <v>-2.9323308270676309E-3</v>
      </c>
      <c r="AD1858" s="70">
        <f>_xlfn.PERCENTILE.EXC(AC1858:$AC$5675,0.5)</f>
        <v>8.6441962110136369E-2</v>
      </c>
      <c r="AE1858" s="70">
        <f>_xlfn.PERCENTILE.EXC($AC1858:AC$5675,0.35)</f>
        <v>4.9301224895345108E-2</v>
      </c>
      <c r="AF1858" s="71">
        <f t="shared" si="1050"/>
        <v>3.6514554941602481E-2</v>
      </c>
      <c r="AG1858" s="70">
        <f t="shared" si="1051"/>
        <v>-0.24041197211318369</v>
      </c>
      <c r="AH1858" s="70">
        <f t="shared" si="1052"/>
        <v>-0.2970055808935495</v>
      </c>
      <c r="AI1858" s="61" t="str">
        <f t="shared" si="1040"/>
        <v>Safety</v>
      </c>
      <c r="AJ1858" s="68" t="str">
        <f t="shared" si="1041"/>
        <v>Safety</v>
      </c>
      <c r="AK1858" s="72" t="str">
        <f t="shared" si="1042"/>
        <v>00631L</v>
      </c>
      <c r="AL1858" s="73">
        <f t="shared" si="1032"/>
        <v>1</v>
      </c>
      <c r="AM1858" s="72" t="str">
        <f t="shared" si="1045"/>
        <v>00631L</v>
      </c>
      <c r="AN1858" s="73">
        <f t="shared" si="1033"/>
        <v>1</v>
      </c>
      <c r="AO1858" s="74" t="str">
        <f t="shared" si="1039"/>
        <v>00635U</v>
      </c>
      <c r="AP1858" s="20">
        <f t="shared" si="1034"/>
        <v>0</v>
      </c>
      <c r="AQ1858" s="74" t="str">
        <f t="shared" si="1049"/>
        <v>00631L</v>
      </c>
      <c r="AR1858" s="20">
        <f t="shared" si="1035"/>
        <v>1</v>
      </c>
      <c r="AS1858" s="74" t="str">
        <f t="shared" si="1043"/>
        <v>00631L</v>
      </c>
      <c r="AT1858" s="20">
        <f t="shared" si="1036"/>
        <v>1</v>
      </c>
      <c r="AU1858" s="74" t="str">
        <f t="shared" si="1063"/>
        <v>00635U</v>
      </c>
      <c r="AV1858" s="20">
        <f t="shared" si="1037"/>
        <v>0</v>
      </c>
      <c r="AW1858" s="74" t="str">
        <f t="shared" si="1064"/>
        <v>00635U</v>
      </c>
      <c r="AX1858" s="20">
        <f t="shared" si="1065"/>
        <v>0</v>
      </c>
      <c r="AY1858" s="20">
        <f t="shared" si="1038"/>
        <v>1</v>
      </c>
      <c r="AZ1858" s="116">
        <v>43614</v>
      </c>
      <c r="BA1858" s="117">
        <v>19.05</v>
      </c>
      <c r="BB1858" s="90">
        <v>19.237500000000001</v>
      </c>
      <c r="BC1858" s="76">
        <f t="shared" si="1046"/>
        <v>18.880833333333332</v>
      </c>
      <c r="BD1858" s="76">
        <f t="shared" si="1047"/>
        <v>18.877916666666671</v>
      </c>
      <c r="BE1858" s="77">
        <f t="shared" si="1053"/>
        <v>1.8890409145076708E-2</v>
      </c>
      <c r="BF1858" s="77">
        <f t="shared" si="1044"/>
        <v>9.1155892025512816E-3</v>
      </c>
    </row>
    <row r="1859" spans="1:58" s="23" customFormat="1" ht="15.75" customHeight="1" x14ac:dyDescent="0.4">
      <c r="A1859" s="116">
        <v>43609</v>
      </c>
      <c r="B1859" s="112">
        <v>16.725000000000001</v>
      </c>
      <c r="C1859" s="112">
        <v>17.324999999999999</v>
      </c>
      <c r="D1859" s="112">
        <v>17.425000000000001</v>
      </c>
      <c r="E1859" s="112">
        <v>17.625</v>
      </c>
      <c r="F1859" s="112">
        <v>17.675000000000001</v>
      </c>
      <c r="G1859" s="112">
        <v>17.725000000000001</v>
      </c>
      <c r="H1859" s="113">
        <v>17.45</v>
      </c>
      <c r="I1859" s="90">
        <f t="shared" si="1066"/>
        <v>16.819736842105264</v>
      </c>
      <c r="J1859" s="90">
        <f t="shared" si="1067"/>
        <v>17.340789473684211</v>
      </c>
      <c r="K1859" s="114">
        <v>16</v>
      </c>
      <c r="L1859" s="115">
        <v>5.2631578947368418E-2</v>
      </c>
      <c r="M1859" s="90">
        <v>15.36</v>
      </c>
      <c r="N1859" s="90">
        <v>15.85</v>
      </c>
      <c r="O1859" s="90">
        <v>17.09</v>
      </c>
      <c r="P1859" s="90">
        <v>17.72</v>
      </c>
      <c r="Q1859" s="90">
        <v>18.27</v>
      </c>
      <c r="R1859" s="63">
        <f t="shared" si="1055"/>
        <v>3.6000000000000014</v>
      </c>
      <c r="S1859" s="64">
        <f t="shared" si="1054"/>
        <v>-6.3238770685579315E-2</v>
      </c>
      <c r="T1859" s="65">
        <f t="shared" si="1048"/>
        <v>0.9690851735015773</v>
      </c>
      <c r="U1859" s="65">
        <f t="shared" si="1048"/>
        <v>0.92744294909303682</v>
      </c>
      <c r="V1859" s="65">
        <f t="shared" si="1056"/>
        <v>0.89446952595936802</v>
      </c>
      <c r="W1859" s="65">
        <f t="shared" si="1057"/>
        <v>0.86754241926655717</v>
      </c>
      <c r="X1859" s="61">
        <f t="shared" si="1068"/>
        <v>3.5874439461883276E-2</v>
      </c>
      <c r="Y1859" s="66">
        <f t="shared" si="1058"/>
        <v>-9.9290780141844375E-3</v>
      </c>
      <c r="Z1859" s="61">
        <f t="shared" si="1059"/>
        <v>3.0978643510912882E-2</v>
      </c>
      <c r="AA1859" s="67">
        <f t="shared" si="1060"/>
        <v>16.819736842105264</v>
      </c>
      <c r="AB1859" s="68">
        <f t="shared" si="1061"/>
        <v>5.5205047318612102E-2</v>
      </c>
      <c r="AC1859" s="69">
        <f t="shared" si="1062"/>
        <v>6.1182135148597147E-2</v>
      </c>
      <c r="AD1859" s="70">
        <f>_xlfn.PERCENTILE.EXC(AC1859:$AC$5675,0.5)</f>
        <v>8.6443865740740769E-2</v>
      </c>
      <c r="AE1859" s="70">
        <f>_xlfn.PERCENTILE.EXC($AC1859:AC$5675,0.35)</f>
        <v>4.936629502891747E-2</v>
      </c>
      <c r="AF1859" s="71">
        <f t="shared" si="1050"/>
        <v>3.6731542799695538E-2</v>
      </c>
      <c r="AG1859" s="70">
        <f t="shared" si="1051"/>
        <v>-0.24041197211318369</v>
      </c>
      <c r="AH1859" s="70">
        <f t="shared" si="1052"/>
        <v>-0.2970055808935495</v>
      </c>
      <c r="AI1859" s="61" t="str">
        <f t="shared" si="1040"/>
        <v>Safety</v>
      </c>
      <c r="AJ1859" s="68" t="str">
        <f t="shared" si="1041"/>
        <v>Short VOL</v>
      </c>
      <c r="AK1859" s="72" t="str">
        <f t="shared" si="1042"/>
        <v>00631L</v>
      </c>
      <c r="AL1859" s="73">
        <f t="shared" ref="AL1859:AL1922" si="1069">IF(AK1859="00631L",1,0)</f>
        <v>1</v>
      </c>
      <c r="AM1859" s="72" t="str">
        <f t="shared" si="1045"/>
        <v>00631L</v>
      </c>
      <c r="AN1859" s="73">
        <f t="shared" ref="AN1859:AN1922" si="1070">IF(AM1859="00631L",1,0)</f>
        <v>1</v>
      </c>
      <c r="AO1859" s="74" t="str">
        <f t="shared" si="1039"/>
        <v>00631L</v>
      </c>
      <c r="AP1859" s="20">
        <f t="shared" ref="AP1859:AP1922" si="1071">IF(AO1859="00631L",1,0)</f>
        <v>1</v>
      </c>
      <c r="AQ1859" s="74" t="str">
        <f t="shared" si="1049"/>
        <v>00631L</v>
      </c>
      <c r="AR1859" s="20">
        <f t="shared" ref="AR1859:AR1922" si="1072">IF(AQ1859="00631L",1,0)</f>
        <v>1</v>
      </c>
      <c r="AS1859" s="74" t="str">
        <f t="shared" si="1043"/>
        <v>00631L</v>
      </c>
      <c r="AT1859" s="20">
        <f t="shared" ref="AT1859:AT1922" si="1073">IF(AS1859="00631L",1,0)</f>
        <v>1</v>
      </c>
      <c r="AU1859" s="74" t="str">
        <f t="shared" si="1063"/>
        <v>00631L</v>
      </c>
      <c r="AV1859" s="20">
        <f t="shared" ref="AV1859:AV1922" si="1074">IF(AU1859="00631L",1,0)</f>
        <v>1</v>
      </c>
      <c r="AW1859" s="74" t="str">
        <f t="shared" si="1064"/>
        <v>00631L</v>
      </c>
      <c r="AX1859" s="20">
        <f t="shared" si="1065"/>
        <v>1</v>
      </c>
      <c r="AY1859" s="20">
        <f t="shared" ref="AY1859:AY1922" si="1075">IF(AP1859=1,0,1)</f>
        <v>0</v>
      </c>
      <c r="AZ1859" s="116">
        <v>43613</v>
      </c>
      <c r="BA1859" s="117">
        <v>19.23</v>
      </c>
      <c r="BB1859" s="90">
        <v>19.1875</v>
      </c>
      <c r="BC1859" s="76">
        <f t="shared" si="1046"/>
        <v>18.877083333333335</v>
      </c>
      <c r="BD1859" s="76">
        <f t="shared" si="1047"/>
        <v>18.880708333333335</v>
      </c>
      <c r="BE1859" s="77">
        <f t="shared" si="1053"/>
        <v>1.6444101092594546E-2</v>
      </c>
      <c r="BF1859" s="77">
        <f t="shared" si="1044"/>
        <v>1.8499923864085211E-2</v>
      </c>
    </row>
    <row r="1860" spans="1:58" s="23" customFormat="1" ht="15.75" customHeight="1" x14ac:dyDescent="0.4">
      <c r="A1860" s="116">
        <v>43608</v>
      </c>
      <c r="B1860" s="112">
        <v>17.324999999999999</v>
      </c>
      <c r="C1860" s="112">
        <v>17.625</v>
      </c>
      <c r="D1860" s="112">
        <v>17.675000000000001</v>
      </c>
      <c r="E1860" s="112">
        <v>17.725000000000001</v>
      </c>
      <c r="F1860" s="112">
        <v>17.774999999999999</v>
      </c>
      <c r="G1860" s="112">
        <v>17.774999999999999</v>
      </c>
      <c r="H1860" s="113">
        <v>17.524999999999999</v>
      </c>
      <c r="I1860" s="90">
        <f t="shared" si="1066"/>
        <v>17.356578947368419</v>
      </c>
      <c r="J1860" s="90">
        <f t="shared" si="1067"/>
        <v>17.630263157894738</v>
      </c>
      <c r="K1860" s="114">
        <v>17</v>
      </c>
      <c r="L1860" s="115">
        <v>5.2631578947368418E-2</v>
      </c>
      <c r="M1860" s="90">
        <v>17.399999999999999</v>
      </c>
      <c r="N1860" s="90">
        <v>16.920000000000002</v>
      </c>
      <c r="O1860" s="90">
        <v>17.690000000000001</v>
      </c>
      <c r="P1860" s="90">
        <v>18.010000000000002</v>
      </c>
      <c r="Q1860" s="90">
        <v>18.43</v>
      </c>
      <c r="R1860" s="63">
        <f t="shared" si="1055"/>
        <v>1.3800000000000026</v>
      </c>
      <c r="S1860" s="64">
        <f t="shared" si="1054"/>
        <v>0.14711864406779673</v>
      </c>
      <c r="T1860" s="65">
        <f t="shared" si="1048"/>
        <v>1.028368794326241</v>
      </c>
      <c r="U1860" s="65">
        <f t="shared" si="1048"/>
        <v>0.95647258338044094</v>
      </c>
      <c r="V1860" s="65">
        <f t="shared" si="1056"/>
        <v>0.93947806774014442</v>
      </c>
      <c r="W1860" s="65">
        <f t="shared" si="1057"/>
        <v>0.91806836679327197</v>
      </c>
      <c r="X1860" s="61">
        <f t="shared" si="1068"/>
        <v>1.7316017316017358E-2</v>
      </c>
      <c r="Y1860" s="66">
        <f t="shared" si="1058"/>
        <v>-1.1283497884344306E-2</v>
      </c>
      <c r="Z1860" s="61">
        <f t="shared" si="1059"/>
        <v>1.5768326889546106E-2</v>
      </c>
      <c r="AA1860" s="67">
        <f t="shared" si="1060"/>
        <v>17.356578947368419</v>
      </c>
      <c r="AB1860" s="68">
        <f t="shared" si="1061"/>
        <v>2.3936170212765812E-2</v>
      </c>
      <c r="AC1860" s="69">
        <f t="shared" si="1062"/>
        <v>2.5802538260544763E-2</v>
      </c>
      <c r="AD1860" s="70">
        <f>_xlfn.PERCENTILE.EXC(AC1860:$AC$5675,0.5)</f>
        <v>8.6577295558482523E-2</v>
      </c>
      <c r="AE1860" s="70">
        <f>_xlfn.PERCENTILE.EXC($AC1860:AC$5675,0.35)</f>
        <v>4.9310054264922236E-2</v>
      </c>
      <c r="AF1860" s="71">
        <f t="shared" si="1050"/>
        <v>3.6731542799695538E-2</v>
      </c>
      <c r="AG1860" s="70">
        <f t="shared" si="1051"/>
        <v>-0.24041197211318369</v>
      </c>
      <c r="AH1860" s="70">
        <f t="shared" si="1052"/>
        <v>-0.2970055808935495</v>
      </c>
      <c r="AI1860" s="61" t="str">
        <f t="shared" si="1040"/>
        <v>Safety</v>
      </c>
      <c r="AJ1860" s="68" t="str">
        <f t="shared" si="1041"/>
        <v>Safety</v>
      </c>
      <c r="AK1860" s="72" t="str">
        <f t="shared" si="1042"/>
        <v>00631L</v>
      </c>
      <c r="AL1860" s="73">
        <f t="shared" si="1069"/>
        <v>1</v>
      </c>
      <c r="AM1860" s="72" t="str">
        <f t="shared" si="1045"/>
        <v>00631L</v>
      </c>
      <c r="AN1860" s="73">
        <f t="shared" si="1070"/>
        <v>1</v>
      </c>
      <c r="AO1860" s="74" t="str">
        <f t="shared" ref="AO1860:AO1923" si="1076">IF(AC1860&gt;AF1860,"00631L",IF(AC1860&lt;AH1860,"00631L",IF(AC1860&lt;AG1860,AO1861,"00635U")))</f>
        <v>00635U</v>
      </c>
      <c r="AP1860" s="20">
        <f t="shared" si="1071"/>
        <v>0</v>
      </c>
      <c r="AQ1860" s="74" t="str">
        <f t="shared" si="1049"/>
        <v>00631L</v>
      </c>
      <c r="AR1860" s="20">
        <f t="shared" si="1072"/>
        <v>1</v>
      </c>
      <c r="AS1860" s="74" t="str">
        <f t="shared" si="1043"/>
        <v>00631L</v>
      </c>
      <c r="AT1860" s="20">
        <f t="shared" si="1073"/>
        <v>1</v>
      </c>
      <c r="AU1860" s="74" t="str">
        <f t="shared" si="1063"/>
        <v>00635U</v>
      </c>
      <c r="AV1860" s="20">
        <f t="shared" si="1074"/>
        <v>0</v>
      </c>
      <c r="AW1860" s="74" t="str">
        <f t="shared" si="1064"/>
        <v>00635U</v>
      </c>
      <c r="AX1860" s="20">
        <f t="shared" si="1065"/>
        <v>0</v>
      </c>
      <c r="AY1860" s="20">
        <f t="shared" si="1075"/>
        <v>1</v>
      </c>
      <c r="AZ1860" s="116">
        <v>43609</v>
      </c>
      <c r="BA1860" s="117">
        <v>19.21</v>
      </c>
      <c r="BB1860" s="90">
        <v>19.237500000000001</v>
      </c>
      <c r="BC1860" s="76">
        <f t="shared" si="1046"/>
        <v>18.87458333333333</v>
      </c>
      <c r="BD1860" s="76">
        <f t="shared" si="1047"/>
        <v>18.877458333333333</v>
      </c>
      <c r="BE1860" s="77">
        <f t="shared" si="1053"/>
        <v>1.922779752312434E-2</v>
      </c>
      <c r="BF1860" s="77">
        <f t="shared" si="1044"/>
        <v>1.7615807212747175E-2</v>
      </c>
    </row>
    <row r="1861" spans="1:58" s="23" customFormat="1" ht="15.75" customHeight="1" x14ac:dyDescent="0.4">
      <c r="A1861" s="116">
        <v>43607</v>
      </c>
      <c r="B1861" s="112">
        <v>16.225000000000001</v>
      </c>
      <c r="C1861" s="112">
        <v>16.875</v>
      </c>
      <c r="D1861" s="112">
        <v>17.074999999999999</v>
      </c>
      <c r="E1861" s="112">
        <v>17.225000000000001</v>
      </c>
      <c r="F1861" s="112">
        <v>17.324999999999999</v>
      </c>
      <c r="G1861" s="112">
        <v>17.375</v>
      </c>
      <c r="H1861" s="113">
        <v>17.2</v>
      </c>
      <c r="I1861" s="90">
        <f t="shared" si="1066"/>
        <v>16.25921052631579</v>
      </c>
      <c r="J1861" s="90">
        <f t="shared" si="1067"/>
        <v>16.885526315789473</v>
      </c>
      <c r="K1861" s="114">
        <v>18</v>
      </c>
      <c r="L1861" s="115">
        <v>5.2631578947368418E-2</v>
      </c>
      <c r="M1861" s="90">
        <v>13.92</v>
      </c>
      <c r="N1861" s="90">
        <v>14.75</v>
      </c>
      <c r="O1861" s="90">
        <v>16.420000000000002</v>
      </c>
      <c r="P1861" s="90">
        <v>17.100000000000001</v>
      </c>
      <c r="Q1861" s="90">
        <v>17.8</v>
      </c>
      <c r="R1861" s="63">
        <f t="shared" si="1055"/>
        <v>4.8500000000000014</v>
      </c>
      <c r="S1861" s="64">
        <f t="shared" si="1054"/>
        <v>-1.3377926421404635E-2</v>
      </c>
      <c r="T1861" s="65">
        <f t="shared" si="1048"/>
        <v>0.94372881355932203</v>
      </c>
      <c r="U1861" s="65">
        <f t="shared" si="1048"/>
        <v>0.89829476248477458</v>
      </c>
      <c r="V1861" s="65">
        <f t="shared" si="1056"/>
        <v>0.86257309941520466</v>
      </c>
      <c r="W1861" s="65">
        <f t="shared" si="1057"/>
        <v>0.8286516853932584</v>
      </c>
      <c r="X1861" s="61">
        <f t="shared" si="1068"/>
        <v>4.0061633281972174E-2</v>
      </c>
      <c r="Y1861" s="66">
        <f t="shared" si="1058"/>
        <v>-1.4513788098694995E-3</v>
      </c>
      <c r="Z1861" s="61">
        <f t="shared" si="1059"/>
        <v>3.8520676539613087E-2</v>
      </c>
      <c r="AA1861" s="67">
        <f t="shared" si="1060"/>
        <v>16.25921052631579</v>
      </c>
      <c r="AB1861" s="68">
        <f t="shared" si="1061"/>
        <v>0.1000000000000001</v>
      </c>
      <c r="AC1861" s="69">
        <f t="shared" si="1062"/>
        <v>0.10231935771632478</v>
      </c>
      <c r="AD1861" s="70">
        <f>_xlfn.PERCENTILE.EXC(AC1861:$AC$5675,0.5)</f>
        <v>8.6710725376224276E-2</v>
      </c>
      <c r="AE1861" s="70">
        <f>_xlfn.PERCENTILE.EXC($AC1861:AC$5675,0.35)</f>
        <v>4.9421064231316508E-2</v>
      </c>
      <c r="AF1861" s="71">
        <f t="shared" si="1050"/>
        <v>3.7408073839271666E-2</v>
      </c>
      <c r="AG1861" s="70">
        <f t="shared" si="1051"/>
        <v>-0.24041197211318369</v>
      </c>
      <c r="AH1861" s="70">
        <f t="shared" si="1052"/>
        <v>-0.2970055808935495</v>
      </c>
      <c r="AI1861" s="61" t="str">
        <f t="shared" ref="AI1861:AI1924" si="1077">IF(AC1861&gt;AD1861,"Short VOL","Safety")</f>
        <v>Short VOL</v>
      </c>
      <c r="AJ1861" s="68" t="str">
        <f t="shared" ref="AJ1861:AJ1924" si="1078">IF(AC1861&gt;AF1861,"Short VOL","Safety")</f>
        <v>Short VOL</v>
      </c>
      <c r="AK1861" s="72" t="str">
        <f t="shared" ref="AK1861:AK1924" si="1079">IF(AO1861 = "00631L","00631L",IF(AS1861 = "00631L","00631L","00635U"))</f>
        <v>00631L</v>
      </c>
      <c r="AL1861" s="73">
        <f t="shared" si="1069"/>
        <v>1</v>
      </c>
      <c r="AM1861" s="72" t="str">
        <f t="shared" si="1045"/>
        <v>00631L</v>
      </c>
      <c r="AN1861" s="73">
        <f t="shared" si="1070"/>
        <v>1</v>
      </c>
      <c r="AO1861" s="74" t="str">
        <f t="shared" si="1076"/>
        <v>00631L</v>
      </c>
      <c r="AP1861" s="20">
        <f t="shared" si="1071"/>
        <v>1</v>
      </c>
      <c r="AQ1861" s="74" t="str">
        <f t="shared" si="1049"/>
        <v>00631L</v>
      </c>
      <c r="AR1861" s="20">
        <f t="shared" si="1072"/>
        <v>1</v>
      </c>
      <c r="AS1861" s="74" t="str">
        <f t="shared" ref="AS1861:AS1924" si="1080">IF(BA1861&gt;BD1861,IF(BF1861&lt;0.2,"00631L","00635U"),"00635U")</f>
        <v>00631L</v>
      </c>
      <c r="AT1861" s="20">
        <f t="shared" si="1073"/>
        <v>1</v>
      </c>
      <c r="AU1861" s="74" t="str">
        <f t="shared" si="1063"/>
        <v>00631L</v>
      </c>
      <c r="AV1861" s="20">
        <f t="shared" si="1074"/>
        <v>1</v>
      </c>
      <c r="AW1861" s="74" t="str">
        <f t="shared" si="1064"/>
        <v>00631L</v>
      </c>
      <c r="AX1861" s="20">
        <f t="shared" si="1065"/>
        <v>1</v>
      </c>
      <c r="AY1861" s="20">
        <f t="shared" si="1075"/>
        <v>0</v>
      </c>
      <c r="AZ1861" s="116">
        <v>43608</v>
      </c>
      <c r="BA1861" s="117">
        <v>19.149999999999999</v>
      </c>
      <c r="BB1861" s="90">
        <v>19.412500000000001</v>
      </c>
      <c r="BC1861" s="76">
        <f t="shared" si="1046"/>
        <v>18.867916666666666</v>
      </c>
      <c r="BD1861" s="76">
        <f t="shared" si="1047"/>
        <v>18.873124999999998</v>
      </c>
      <c r="BE1861" s="77">
        <f t="shared" si="1053"/>
        <v>2.8862928692887067E-2</v>
      </c>
      <c r="BF1861" s="77">
        <f t="shared" ref="BF1861:BF1924" si="1081">(BA1861-BD1861)/BD1861</f>
        <v>1.4670331489883125E-2</v>
      </c>
    </row>
    <row r="1862" spans="1:58" s="23" customFormat="1" ht="15.75" customHeight="1" x14ac:dyDescent="0.4">
      <c r="A1862" s="116">
        <v>43606</v>
      </c>
      <c r="B1862" s="112">
        <v>15.025</v>
      </c>
      <c r="C1862" s="112">
        <v>16.274999999999999</v>
      </c>
      <c r="D1862" s="112">
        <v>16.725000000000001</v>
      </c>
      <c r="E1862" s="112">
        <v>16.975000000000001</v>
      </c>
      <c r="F1862" s="112">
        <v>17.225000000000001</v>
      </c>
      <c r="G1862" s="112">
        <v>17.3</v>
      </c>
      <c r="H1862" s="113">
        <v>17.324999999999999</v>
      </c>
      <c r="I1862" s="90">
        <f t="shared" si="1066"/>
        <v>16.274999999999999</v>
      </c>
      <c r="J1862" s="90">
        <f t="shared" si="1067"/>
        <v>16.725000000000001</v>
      </c>
      <c r="K1862" s="114">
        <v>0</v>
      </c>
      <c r="L1862" s="115">
        <v>4.1666666666666664E-2</v>
      </c>
      <c r="M1862" s="90">
        <v>13.98</v>
      </c>
      <c r="N1862" s="90">
        <v>14.95</v>
      </c>
      <c r="O1862" s="90">
        <v>16.420000000000002</v>
      </c>
      <c r="P1862" s="90">
        <v>17.12</v>
      </c>
      <c r="Q1862" s="90">
        <v>17.809999999999999</v>
      </c>
      <c r="R1862" s="63">
        <f t="shared" si="1055"/>
        <v>4.6100000000000065</v>
      </c>
      <c r="S1862" s="64">
        <f t="shared" si="1054"/>
        <v>-8.3384426732066183E-2</v>
      </c>
      <c r="T1862" s="65">
        <f t="shared" si="1048"/>
        <v>0.9351170568561874</v>
      </c>
      <c r="U1862" s="65">
        <f t="shared" si="1048"/>
        <v>0.9104750304506698</v>
      </c>
      <c r="V1862" s="65">
        <f t="shared" si="1056"/>
        <v>0.87324766355140182</v>
      </c>
      <c r="W1862" s="65">
        <f t="shared" si="1057"/>
        <v>0.83941605839416056</v>
      </c>
      <c r="X1862" s="61">
        <f t="shared" si="1068"/>
        <v>8.3194675540765275E-2</v>
      </c>
      <c r="Y1862" s="66">
        <f t="shared" si="1058"/>
        <v>2.0618556701030799E-2</v>
      </c>
      <c r="Z1862" s="61">
        <f t="shared" si="1059"/>
        <v>2.7649769585253635E-2</v>
      </c>
      <c r="AA1862" s="67">
        <f t="shared" si="1060"/>
        <v>16.274999999999999</v>
      </c>
      <c r="AB1862" s="68">
        <f t="shared" si="1061"/>
        <v>5.0167224080268271E-3</v>
      </c>
      <c r="AC1862" s="69">
        <f t="shared" si="1062"/>
        <v>8.8628762541805975E-2</v>
      </c>
      <c r="AD1862" s="70">
        <f>_xlfn.PERCENTILE.EXC(AC1862:$AC$5675,0.5)</f>
        <v>8.6577295558482523E-2</v>
      </c>
      <c r="AE1862" s="70">
        <f>_xlfn.PERCENTILE.EXC($AC1862:AC$5675,0.35)</f>
        <v>4.9357166828517637E-2</v>
      </c>
      <c r="AF1862" s="71">
        <f t="shared" si="1050"/>
        <v>3.7408073839271666E-2</v>
      </c>
      <c r="AG1862" s="70">
        <f t="shared" si="1051"/>
        <v>-0.24041197211318369</v>
      </c>
      <c r="AH1862" s="70">
        <f t="shared" si="1052"/>
        <v>-0.2970055808935495</v>
      </c>
      <c r="AI1862" s="61" t="str">
        <f t="shared" si="1077"/>
        <v>Short VOL</v>
      </c>
      <c r="AJ1862" s="68" t="str">
        <f t="shared" si="1078"/>
        <v>Short VOL</v>
      </c>
      <c r="AK1862" s="72" t="str">
        <f t="shared" si="1079"/>
        <v>00631L</v>
      </c>
      <c r="AL1862" s="73">
        <f t="shared" si="1069"/>
        <v>1</v>
      </c>
      <c r="AM1862" s="72" t="str">
        <f t="shared" ref="AM1862:AM1925" si="1082">IF(AO1862&lt;&gt;AQ1862,AM1863,AO1862)</f>
        <v>00631L</v>
      </c>
      <c r="AN1862" s="73">
        <f t="shared" si="1070"/>
        <v>1</v>
      </c>
      <c r="AO1862" s="74" t="str">
        <f t="shared" si="1076"/>
        <v>00631L</v>
      </c>
      <c r="AP1862" s="20">
        <f t="shared" si="1071"/>
        <v>1</v>
      </c>
      <c r="AQ1862" s="74" t="str">
        <f t="shared" si="1049"/>
        <v>00631L</v>
      </c>
      <c r="AR1862" s="20">
        <f t="shared" si="1072"/>
        <v>1</v>
      </c>
      <c r="AS1862" s="74" t="str">
        <f t="shared" si="1080"/>
        <v>00631L</v>
      </c>
      <c r="AT1862" s="20">
        <f t="shared" si="1073"/>
        <v>1</v>
      </c>
      <c r="AU1862" s="74" t="str">
        <f t="shared" si="1063"/>
        <v>00631L</v>
      </c>
      <c r="AV1862" s="20">
        <f t="shared" si="1074"/>
        <v>1</v>
      </c>
      <c r="AW1862" s="74" t="str">
        <f t="shared" si="1064"/>
        <v>00631L</v>
      </c>
      <c r="AX1862" s="20">
        <f t="shared" si="1065"/>
        <v>1</v>
      </c>
      <c r="AY1862" s="20">
        <f t="shared" si="1075"/>
        <v>0</v>
      </c>
      <c r="AZ1862" s="116">
        <v>43607</v>
      </c>
      <c r="BA1862" s="117">
        <v>19.39</v>
      </c>
      <c r="BB1862" s="90">
        <v>19.425000000000001</v>
      </c>
      <c r="BC1862" s="76">
        <f t="shared" ref="BC1862:BC1925" si="1083">AVERAGE(BB1862:BB1921)</f>
        <v>18.859375</v>
      </c>
      <c r="BD1862" s="76">
        <f t="shared" ref="BD1862:BD1925" si="1084">AVERAGE(BA1862,BB1862:BB1920)</f>
        <v>18.867541666666668</v>
      </c>
      <c r="BE1862" s="77">
        <f t="shared" si="1053"/>
        <v>2.9991714995857535E-2</v>
      </c>
      <c r="BF1862" s="77">
        <f t="shared" si="1081"/>
        <v>2.7690853560236796E-2</v>
      </c>
    </row>
    <row r="1863" spans="1:58" s="23" customFormat="1" ht="15.75" customHeight="1" x14ac:dyDescent="0.4">
      <c r="A1863" s="116">
        <v>43605</v>
      </c>
      <c r="B1863" s="112">
        <v>16.125</v>
      </c>
      <c r="C1863" s="112">
        <v>17.175000000000001</v>
      </c>
      <c r="D1863" s="112">
        <v>17.425000000000001</v>
      </c>
      <c r="E1863" s="112">
        <v>17.475000000000001</v>
      </c>
      <c r="F1863" s="112">
        <v>17.574999999999999</v>
      </c>
      <c r="G1863" s="112">
        <v>17.625</v>
      </c>
      <c r="H1863" s="113">
        <v>17.625</v>
      </c>
      <c r="I1863" s="90">
        <f t="shared" si="1066"/>
        <v>17.131250000000001</v>
      </c>
      <c r="J1863" s="90">
        <f t="shared" si="1067"/>
        <v>17.414583333333333</v>
      </c>
      <c r="K1863" s="114">
        <v>1</v>
      </c>
      <c r="L1863" s="115">
        <v>4.1666666666666664E-2</v>
      </c>
      <c r="M1863" s="90">
        <v>16.82</v>
      </c>
      <c r="N1863" s="90">
        <v>16.309999999999999</v>
      </c>
      <c r="O1863" s="90">
        <v>17.29</v>
      </c>
      <c r="P1863" s="90">
        <v>17.690000000000001</v>
      </c>
      <c r="Q1863" s="90">
        <v>18.21</v>
      </c>
      <c r="R1863" s="63">
        <f t="shared" si="1055"/>
        <v>1.8500000000000085</v>
      </c>
      <c r="S1863" s="64">
        <f t="shared" si="1054"/>
        <v>2.1929824561403376E-2</v>
      </c>
      <c r="T1863" s="65">
        <f t="shared" si="1048"/>
        <v>1.031269160024525</v>
      </c>
      <c r="U1863" s="65">
        <f t="shared" si="1048"/>
        <v>0.94331983805668018</v>
      </c>
      <c r="V1863" s="65">
        <f t="shared" si="1056"/>
        <v>0.92198982475975111</v>
      </c>
      <c r="W1863" s="65">
        <f t="shared" si="1057"/>
        <v>0.89566172432729263</v>
      </c>
      <c r="X1863" s="61">
        <f t="shared" si="1068"/>
        <v>6.5116279069767483E-2</v>
      </c>
      <c r="Y1863" s="66">
        <f t="shared" si="1058"/>
        <v>8.583690987124382E-3</v>
      </c>
      <c r="Z1863" s="61">
        <f t="shared" si="1059"/>
        <v>1.6538976042806651E-2</v>
      </c>
      <c r="AA1863" s="67">
        <f t="shared" si="1060"/>
        <v>17.131250000000001</v>
      </c>
      <c r="AB1863" s="68">
        <f t="shared" si="1061"/>
        <v>-1.1342734518700106E-2</v>
      </c>
      <c r="AC1863" s="69">
        <f t="shared" si="1062"/>
        <v>5.0352544451257066E-2</v>
      </c>
      <c r="AD1863" s="70">
        <f>_xlfn.PERCENTILE.EXC(AC1863:$AC$5675,0.5)</f>
        <v>8.6443865740740769E-2</v>
      </c>
      <c r="AE1863" s="70">
        <f>_xlfn.PERCENTILE.EXC($AC1863:AC$5675,0.35)</f>
        <v>4.9308582703326054E-2</v>
      </c>
      <c r="AF1863" s="71">
        <f t="shared" si="1050"/>
        <v>3.7408073839271666E-2</v>
      </c>
      <c r="AG1863" s="70">
        <f t="shared" si="1051"/>
        <v>-0.24041197211318369</v>
      </c>
      <c r="AH1863" s="70">
        <f t="shared" si="1052"/>
        <v>-0.2970055808935495</v>
      </c>
      <c r="AI1863" s="61" t="str">
        <f t="shared" si="1077"/>
        <v>Safety</v>
      </c>
      <c r="AJ1863" s="68" t="str">
        <f t="shared" si="1078"/>
        <v>Short VOL</v>
      </c>
      <c r="AK1863" s="72" t="str">
        <f t="shared" si="1079"/>
        <v>00631L</v>
      </c>
      <c r="AL1863" s="73">
        <f t="shared" si="1069"/>
        <v>1</v>
      </c>
      <c r="AM1863" s="72" t="str">
        <f t="shared" si="1082"/>
        <v>00631L</v>
      </c>
      <c r="AN1863" s="73">
        <f t="shared" si="1070"/>
        <v>1</v>
      </c>
      <c r="AO1863" s="74" t="str">
        <f t="shared" si="1076"/>
        <v>00631L</v>
      </c>
      <c r="AP1863" s="20">
        <f t="shared" si="1071"/>
        <v>1</v>
      </c>
      <c r="AQ1863" s="74" t="str">
        <f t="shared" si="1049"/>
        <v>00631L</v>
      </c>
      <c r="AR1863" s="20">
        <f t="shared" si="1072"/>
        <v>1</v>
      </c>
      <c r="AS1863" s="74" t="str">
        <f t="shared" si="1080"/>
        <v>00631L</v>
      </c>
      <c r="AT1863" s="20">
        <f t="shared" si="1073"/>
        <v>1</v>
      </c>
      <c r="AU1863" s="74" t="str">
        <f t="shared" si="1063"/>
        <v>00631L</v>
      </c>
      <c r="AV1863" s="20">
        <f t="shared" si="1074"/>
        <v>1</v>
      </c>
      <c r="AW1863" s="74" t="str">
        <f t="shared" si="1064"/>
        <v>00631L</v>
      </c>
      <c r="AX1863" s="20">
        <f t="shared" si="1065"/>
        <v>1</v>
      </c>
      <c r="AY1863" s="20">
        <f t="shared" si="1075"/>
        <v>0</v>
      </c>
      <c r="AZ1863" s="116">
        <v>43606</v>
      </c>
      <c r="BA1863" s="117">
        <v>19.420000000000002</v>
      </c>
      <c r="BB1863" s="90">
        <v>19.375</v>
      </c>
      <c r="BC1863" s="76">
        <f t="shared" si="1083"/>
        <v>18.852291666666666</v>
      </c>
      <c r="BD1863" s="76">
        <f t="shared" si="1084"/>
        <v>18.859291666666667</v>
      </c>
      <c r="BE1863" s="77">
        <f t="shared" si="1053"/>
        <v>2.7726514238985128E-2</v>
      </c>
      <c r="BF1863" s="77">
        <f t="shared" si="1081"/>
        <v>2.9731144904258117E-2</v>
      </c>
    </row>
    <row r="1864" spans="1:58" s="23" customFormat="1" ht="15.75" customHeight="1" x14ac:dyDescent="0.4">
      <c r="A1864" s="116">
        <v>43602</v>
      </c>
      <c r="B1864" s="112">
        <v>15.875</v>
      </c>
      <c r="C1864" s="112">
        <v>17.024999999999999</v>
      </c>
      <c r="D1864" s="112">
        <v>17.225000000000001</v>
      </c>
      <c r="E1864" s="112">
        <v>17.274999999999999</v>
      </c>
      <c r="F1864" s="112">
        <v>17.375</v>
      </c>
      <c r="G1864" s="112">
        <v>17.425000000000001</v>
      </c>
      <c r="H1864" s="113">
        <v>17.425000000000001</v>
      </c>
      <c r="I1864" s="90">
        <f t="shared" si="1066"/>
        <v>16.929166666666667</v>
      </c>
      <c r="J1864" s="90">
        <f t="shared" si="1067"/>
        <v>17.208333333333336</v>
      </c>
      <c r="K1864" s="114">
        <v>2</v>
      </c>
      <c r="L1864" s="115">
        <v>4.1666666666666664E-2</v>
      </c>
      <c r="M1864" s="90">
        <v>16.260000000000002</v>
      </c>
      <c r="N1864" s="90">
        <v>15.96</v>
      </c>
      <c r="O1864" s="90">
        <v>17.059999999999999</v>
      </c>
      <c r="P1864" s="90">
        <v>17.57</v>
      </c>
      <c r="Q1864" s="90">
        <v>18.100000000000001</v>
      </c>
      <c r="R1864" s="63">
        <f t="shared" si="1055"/>
        <v>2.4099999999999966</v>
      </c>
      <c r="S1864" s="64">
        <f t="shared" si="1054"/>
        <v>3.5691109669046123E-2</v>
      </c>
      <c r="T1864" s="65">
        <f t="shared" si="1048"/>
        <v>1.018796992481203</v>
      </c>
      <c r="U1864" s="65">
        <f t="shared" si="1048"/>
        <v>0.93552168815943737</v>
      </c>
      <c r="V1864" s="65">
        <f t="shared" si="1056"/>
        <v>0.90836653386454191</v>
      </c>
      <c r="W1864" s="65">
        <f t="shared" si="1057"/>
        <v>0.8817679558011049</v>
      </c>
      <c r="X1864" s="61">
        <f t="shared" si="1068"/>
        <v>7.244094488188968E-2</v>
      </c>
      <c r="Y1864" s="66">
        <f t="shared" si="1058"/>
        <v>8.6830680173662599E-3</v>
      </c>
      <c r="Z1864" s="61">
        <f t="shared" si="1059"/>
        <v>1.6490278119616158E-2</v>
      </c>
      <c r="AA1864" s="67">
        <f t="shared" si="1060"/>
        <v>16.929166666666664</v>
      </c>
      <c r="AB1864" s="68">
        <f t="shared" si="1061"/>
        <v>-5.3258145363409056E-3</v>
      </c>
      <c r="AC1864" s="69">
        <f t="shared" si="1062"/>
        <v>6.0724728487886133E-2</v>
      </c>
      <c r="AD1864" s="70">
        <f>_xlfn.PERCENTILE.EXC(AC1864:$AC$5675,0.5)</f>
        <v>8.6577295558482523E-2</v>
      </c>
      <c r="AE1864" s="70">
        <f>_xlfn.PERCENTILE.EXC($AC1864:AC$5675,0.35)</f>
        <v>4.9298281772152737E-2</v>
      </c>
      <c r="AF1864" s="71">
        <f t="shared" si="1050"/>
        <v>3.7408073839271666E-2</v>
      </c>
      <c r="AG1864" s="70">
        <f t="shared" si="1051"/>
        <v>-0.24041197211318369</v>
      </c>
      <c r="AH1864" s="70">
        <f t="shared" si="1052"/>
        <v>-0.2970055808935495</v>
      </c>
      <c r="AI1864" s="61" t="str">
        <f t="shared" si="1077"/>
        <v>Safety</v>
      </c>
      <c r="AJ1864" s="68" t="str">
        <f t="shared" si="1078"/>
        <v>Short VOL</v>
      </c>
      <c r="AK1864" s="72" t="str">
        <f t="shared" si="1079"/>
        <v>00631L</v>
      </c>
      <c r="AL1864" s="73">
        <f t="shared" si="1069"/>
        <v>1</v>
      </c>
      <c r="AM1864" s="72" t="str">
        <f t="shared" si="1082"/>
        <v>00631L</v>
      </c>
      <c r="AN1864" s="73">
        <f t="shared" si="1070"/>
        <v>1</v>
      </c>
      <c r="AO1864" s="74" t="str">
        <f t="shared" si="1076"/>
        <v>00631L</v>
      </c>
      <c r="AP1864" s="20">
        <f t="shared" si="1071"/>
        <v>1</v>
      </c>
      <c r="AQ1864" s="74" t="str">
        <f t="shared" si="1049"/>
        <v>00631L</v>
      </c>
      <c r="AR1864" s="20">
        <f t="shared" si="1072"/>
        <v>1</v>
      </c>
      <c r="AS1864" s="74" t="str">
        <f t="shared" si="1080"/>
        <v>00631L</v>
      </c>
      <c r="AT1864" s="20">
        <f t="shared" si="1073"/>
        <v>1</v>
      </c>
      <c r="AU1864" s="74" t="str">
        <f t="shared" si="1063"/>
        <v>00631L</v>
      </c>
      <c r="AV1864" s="20">
        <f t="shared" si="1074"/>
        <v>1</v>
      </c>
      <c r="AW1864" s="74" t="str">
        <f t="shared" si="1064"/>
        <v>00631L</v>
      </c>
      <c r="AX1864" s="20">
        <f t="shared" si="1065"/>
        <v>1</v>
      </c>
      <c r="AY1864" s="20">
        <f t="shared" si="1075"/>
        <v>0</v>
      </c>
      <c r="AZ1864" s="116">
        <v>43605</v>
      </c>
      <c r="BA1864" s="117">
        <v>19.41</v>
      </c>
      <c r="BB1864" s="90">
        <v>19.237500000000001</v>
      </c>
      <c r="BC1864" s="76">
        <f t="shared" si="1083"/>
        <v>18.846041666666668</v>
      </c>
      <c r="BD1864" s="76">
        <f t="shared" si="1084"/>
        <v>18.852875000000001</v>
      </c>
      <c r="BE1864" s="77">
        <f t="shared" si="1053"/>
        <v>2.077138214258074E-2</v>
      </c>
      <c r="BF1864" s="77">
        <f t="shared" si="1081"/>
        <v>2.955119577252802E-2</v>
      </c>
    </row>
    <row r="1865" spans="1:58" s="23" customFormat="1" ht="15.75" customHeight="1" x14ac:dyDescent="0.4">
      <c r="A1865" s="116">
        <v>43601</v>
      </c>
      <c r="B1865" s="112">
        <v>15.725</v>
      </c>
      <c r="C1865" s="112">
        <v>16.774999999999999</v>
      </c>
      <c r="D1865" s="112">
        <v>17.125</v>
      </c>
      <c r="E1865" s="112">
        <v>17.225000000000001</v>
      </c>
      <c r="F1865" s="112">
        <v>17.375</v>
      </c>
      <c r="G1865" s="112">
        <v>17.399999999999999</v>
      </c>
      <c r="H1865" s="113">
        <v>17.375</v>
      </c>
      <c r="I1865" s="90">
        <f t="shared" si="1066"/>
        <v>16.643749999999997</v>
      </c>
      <c r="J1865" s="90">
        <f t="shared" si="1067"/>
        <v>17.081250000000001</v>
      </c>
      <c r="K1865" s="114">
        <v>3</v>
      </c>
      <c r="L1865" s="115">
        <v>4.1666666666666664E-2</v>
      </c>
      <c r="M1865" s="90">
        <v>15.06</v>
      </c>
      <c r="N1865" s="90">
        <v>15.41</v>
      </c>
      <c r="O1865" s="90">
        <v>16.739999999999998</v>
      </c>
      <c r="P1865" s="90">
        <v>17.350000000000001</v>
      </c>
      <c r="Q1865" s="90">
        <v>17.84</v>
      </c>
      <c r="R1865" s="63">
        <f t="shared" si="1055"/>
        <v>3.6200000000000045</v>
      </c>
      <c r="S1865" s="64">
        <f t="shared" si="1054"/>
        <v>-6.2652068126520744E-2</v>
      </c>
      <c r="T1865" s="65">
        <f t="shared" ref="T1865:U1928" si="1085">M1865/N1865</f>
        <v>0.97728747566515251</v>
      </c>
      <c r="U1865" s="65">
        <f t="shared" si="1085"/>
        <v>0.92054958183990454</v>
      </c>
      <c r="V1865" s="65">
        <f t="shared" si="1056"/>
        <v>0.88818443804034575</v>
      </c>
      <c r="W1865" s="65">
        <f t="shared" si="1057"/>
        <v>0.8637892376681614</v>
      </c>
      <c r="X1865" s="61">
        <f t="shared" si="1068"/>
        <v>6.6772655007949058E-2</v>
      </c>
      <c r="Y1865" s="66">
        <f t="shared" si="1058"/>
        <v>8.7082728592161717E-3</v>
      </c>
      <c r="Z1865" s="61">
        <f t="shared" si="1059"/>
        <v>2.6286143447240173E-2</v>
      </c>
      <c r="AA1865" s="67">
        <f t="shared" si="1060"/>
        <v>16.643749999999997</v>
      </c>
      <c r="AB1865" s="68">
        <f t="shared" si="1061"/>
        <v>2.0441271901362718E-2</v>
      </c>
      <c r="AC1865" s="69">
        <f t="shared" si="1062"/>
        <v>8.0061648280337253E-2</v>
      </c>
      <c r="AD1865" s="70">
        <f>_xlfn.PERCENTILE.EXC(AC1865:$AC$5675,0.5)</f>
        <v>8.6710725376224276E-2</v>
      </c>
      <c r="AE1865" s="70">
        <f>_xlfn.PERCENTILE.EXC($AC1865:AC$5675,0.35)</f>
        <v>4.9287980840979413E-2</v>
      </c>
      <c r="AF1865" s="71">
        <f t="shared" si="1050"/>
        <v>3.7408073839271666E-2</v>
      </c>
      <c r="AG1865" s="70">
        <f t="shared" si="1051"/>
        <v>-0.24041197211318369</v>
      </c>
      <c r="AH1865" s="70">
        <f t="shared" si="1052"/>
        <v>-0.2970055808935495</v>
      </c>
      <c r="AI1865" s="61" t="str">
        <f t="shared" si="1077"/>
        <v>Safety</v>
      </c>
      <c r="AJ1865" s="68" t="str">
        <f t="shared" si="1078"/>
        <v>Short VOL</v>
      </c>
      <c r="AK1865" s="72" t="str">
        <f t="shared" si="1079"/>
        <v>00631L</v>
      </c>
      <c r="AL1865" s="73">
        <f t="shared" si="1069"/>
        <v>1</v>
      </c>
      <c r="AM1865" s="72" t="str">
        <f t="shared" si="1082"/>
        <v>00631L</v>
      </c>
      <c r="AN1865" s="73">
        <f t="shared" si="1070"/>
        <v>1</v>
      </c>
      <c r="AO1865" s="74" t="str">
        <f t="shared" si="1076"/>
        <v>00631L</v>
      </c>
      <c r="AP1865" s="20">
        <f t="shared" si="1071"/>
        <v>1</v>
      </c>
      <c r="AQ1865" s="74" t="str">
        <f t="shared" si="1049"/>
        <v>00631L</v>
      </c>
      <c r="AR1865" s="20">
        <f t="shared" si="1072"/>
        <v>1</v>
      </c>
      <c r="AS1865" s="74" t="str">
        <f t="shared" si="1080"/>
        <v>00631L</v>
      </c>
      <c r="AT1865" s="20">
        <f t="shared" si="1073"/>
        <v>1</v>
      </c>
      <c r="AU1865" s="74" t="str">
        <f t="shared" si="1063"/>
        <v>00631L</v>
      </c>
      <c r="AV1865" s="20">
        <f t="shared" si="1074"/>
        <v>1</v>
      </c>
      <c r="AW1865" s="74" t="str">
        <f t="shared" si="1064"/>
        <v>00631L</v>
      </c>
      <c r="AX1865" s="20">
        <f t="shared" si="1065"/>
        <v>1</v>
      </c>
      <c r="AY1865" s="20">
        <f t="shared" si="1075"/>
        <v>0</v>
      </c>
      <c r="AZ1865" s="116">
        <v>43602</v>
      </c>
      <c r="BA1865" s="117">
        <v>19.34</v>
      </c>
      <c r="BB1865" s="90">
        <v>19.274999999999999</v>
      </c>
      <c r="BC1865" s="76">
        <f t="shared" si="1083"/>
        <v>18.845000000000006</v>
      </c>
      <c r="BD1865" s="76">
        <f t="shared" si="1084"/>
        <v>18.847750000000005</v>
      </c>
      <c r="BE1865" s="77">
        <f t="shared" si="1053"/>
        <v>2.2817723534093524E-2</v>
      </c>
      <c r="BF1865" s="77">
        <f t="shared" si="1081"/>
        <v>2.6117175790213411E-2</v>
      </c>
    </row>
    <row r="1866" spans="1:58" s="23" customFormat="1" ht="15.75" customHeight="1" x14ac:dyDescent="0.4">
      <c r="A1866" s="116">
        <v>43600</v>
      </c>
      <c r="B1866" s="112">
        <v>16.925000000000001</v>
      </c>
      <c r="C1866" s="112">
        <v>17.375</v>
      </c>
      <c r="D1866" s="112">
        <v>17.475000000000001</v>
      </c>
      <c r="E1866" s="112">
        <v>17.425000000000001</v>
      </c>
      <c r="F1866" s="112">
        <v>17.524999999999999</v>
      </c>
      <c r="G1866" s="112">
        <v>17.524999999999999</v>
      </c>
      <c r="H1866" s="113">
        <v>17.475000000000001</v>
      </c>
      <c r="I1866" s="90">
        <f t="shared" si="1066"/>
        <v>17.3</v>
      </c>
      <c r="J1866" s="90">
        <f t="shared" si="1067"/>
        <v>17.458333333333336</v>
      </c>
      <c r="K1866" s="114">
        <v>4</v>
      </c>
      <c r="L1866" s="115">
        <v>4.1666666666666664E-2</v>
      </c>
      <c r="M1866" s="90">
        <v>16.309999999999999</v>
      </c>
      <c r="N1866" s="90">
        <v>16.440000000000001</v>
      </c>
      <c r="O1866" s="90">
        <v>17.489999999999998</v>
      </c>
      <c r="P1866" s="90">
        <v>17.809999999999999</v>
      </c>
      <c r="Q1866" s="90">
        <v>18.25</v>
      </c>
      <c r="R1866" s="63">
        <f t="shared" si="1055"/>
        <v>2.5499999999999972</v>
      </c>
      <c r="S1866" s="64">
        <f t="shared" si="1054"/>
        <v>-0.11087074094104907</v>
      </c>
      <c r="T1866" s="65">
        <f t="shared" si="1085"/>
        <v>0.99209245742092445</v>
      </c>
      <c r="U1866" s="65">
        <f t="shared" si="1085"/>
        <v>0.93996569468267599</v>
      </c>
      <c r="V1866" s="65">
        <f t="shared" si="1056"/>
        <v>0.92307692307692324</v>
      </c>
      <c r="W1866" s="65">
        <f t="shared" si="1057"/>
        <v>0.9008219178082193</v>
      </c>
      <c r="X1866" s="61">
        <f t="shared" si="1068"/>
        <v>2.6587887740029501E-2</v>
      </c>
      <c r="Y1866" s="66">
        <f t="shared" si="1058"/>
        <v>2.8694404591105139E-3</v>
      </c>
      <c r="Z1866" s="61">
        <f t="shared" si="1059"/>
        <v>9.152215799614739E-3</v>
      </c>
      <c r="AA1866" s="67">
        <f t="shared" si="1060"/>
        <v>17.3</v>
      </c>
      <c r="AB1866" s="68">
        <f t="shared" si="1061"/>
        <v>2.9501216545012129E-2</v>
      </c>
      <c r="AC1866" s="69">
        <f t="shared" si="1062"/>
        <v>5.2311435523114319E-2</v>
      </c>
      <c r="AD1866" s="70">
        <f>_xlfn.PERCENTILE.EXC(AC1866:$AC$5675,0.5)</f>
        <v>8.677808157904994E-2</v>
      </c>
      <c r="AE1866" s="70">
        <f>_xlfn.PERCENTILE.EXC($AC1866:AC$5675,0.35)</f>
        <v>4.9280041036406812E-2</v>
      </c>
      <c r="AF1866" s="71">
        <f t="shared" si="1050"/>
        <v>3.7408073839271666E-2</v>
      </c>
      <c r="AG1866" s="70">
        <f t="shared" si="1051"/>
        <v>-0.24041197211318369</v>
      </c>
      <c r="AH1866" s="70">
        <f t="shared" si="1052"/>
        <v>-0.2970055808935495</v>
      </c>
      <c r="AI1866" s="61" t="str">
        <f t="shared" si="1077"/>
        <v>Safety</v>
      </c>
      <c r="AJ1866" s="68" t="str">
        <f t="shared" si="1078"/>
        <v>Short VOL</v>
      </c>
      <c r="AK1866" s="72" t="str">
        <f t="shared" si="1079"/>
        <v>00631L</v>
      </c>
      <c r="AL1866" s="73">
        <f t="shared" si="1069"/>
        <v>1</v>
      </c>
      <c r="AM1866" s="72" t="str">
        <f t="shared" si="1082"/>
        <v>00631L</v>
      </c>
      <c r="AN1866" s="73">
        <f t="shared" si="1070"/>
        <v>1</v>
      </c>
      <c r="AO1866" s="74" t="str">
        <f t="shared" si="1076"/>
        <v>00631L</v>
      </c>
      <c r="AP1866" s="20">
        <f t="shared" si="1071"/>
        <v>1</v>
      </c>
      <c r="AQ1866" s="74" t="str">
        <f t="shared" ref="AQ1866:AQ1929" si="1086">IF(BB1866&gt;BC1866,IF(BE1866&lt;0.2,"00631L","00635U"),"00635U")</f>
        <v>00631L</v>
      </c>
      <c r="AR1866" s="20">
        <f t="shared" si="1072"/>
        <v>1</v>
      </c>
      <c r="AS1866" s="74" t="str">
        <f t="shared" si="1080"/>
        <v>00631L</v>
      </c>
      <c r="AT1866" s="20">
        <f t="shared" si="1073"/>
        <v>1</v>
      </c>
      <c r="AU1866" s="74" t="str">
        <f t="shared" si="1063"/>
        <v>00631L</v>
      </c>
      <c r="AV1866" s="20">
        <f t="shared" si="1074"/>
        <v>1</v>
      </c>
      <c r="AW1866" s="74" t="str">
        <f t="shared" si="1064"/>
        <v>00631L</v>
      </c>
      <c r="AX1866" s="20">
        <f t="shared" si="1065"/>
        <v>1</v>
      </c>
      <c r="AY1866" s="20">
        <f t="shared" si="1075"/>
        <v>0</v>
      </c>
      <c r="AZ1866" s="116">
        <v>43601</v>
      </c>
      <c r="BA1866" s="117">
        <v>19.239999999999998</v>
      </c>
      <c r="BB1866" s="90">
        <v>19.087499999999999</v>
      </c>
      <c r="BC1866" s="76">
        <f t="shared" si="1083"/>
        <v>18.844375000000007</v>
      </c>
      <c r="BD1866" s="76">
        <f t="shared" si="1084"/>
        <v>18.844416666666671</v>
      </c>
      <c r="BE1866" s="77">
        <f t="shared" si="1053"/>
        <v>1.2901727969221158E-2</v>
      </c>
      <c r="BF1866" s="77">
        <f t="shared" si="1081"/>
        <v>2.0992071037840242E-2</v>
      </c>
    </row>
    <row r="1867" spans="1:58" s="23" customFormat="1" ht="15.75" customHeight="1" x14ac:dyDescent="0.4">
      <c r="A1867" s="116">
        <v>43599</v>
      </c>
      <c r="B1867" s="112">
        <v>18.125</v>
      </c>
      <c r="C1867" s="112">
        <v>18.074999999999999</v>
      </c>
      <c r="D1867" s="112">
        <v>17.925000000000001</v>
      </c>
      <c r="E1867" s="112">
        <v>17.725000000000001</v>
      </c>
      <c r="F1867" s="112">
        <v>17.725000000000001</v>
      </c>
      <c r="G1867" s="112">
        <v>17.725000000000001</v>
      </c>
      <c r="H1867" s="113">
        <v>17.675000000000001</v>
      </c>
      <c r="I1867" s="90">
        <f t="shared" si="1066"/>
        <v>18.085416666666667</v>
      </c>
      <c r="J1867" s="90">
        <f t="shared" si="1067"/>
        <v>17.956250000000001</v>
      </c>
      <c r="K1867" s="114">
        <v>5</v>
      </c>
      <c r="L1867" s="115">
        <v>4.1666666666666664E-2</v>
      </c>
      <c r="M1867" s="90">
        <v>19.75</v>
      </c>
      <c r="N1867" s="90">
        <v>18.489999999999998</v>
      </c>
      <c r="O1867" s="90">
        <v>18.29</v>
      </c>
      <c r="P1867" s="90">
        <v>18.37</v>
      </c>
      <c r="Q1867" s="90">
        <v>18.5</v>
      </c>
      <c r="R1867" s="63">
        <f t="shared" si="1055"/>
        <v>-1.5799999999999983</v>
      </c>
      <c r="S1867" s="64">
        <f t="shared" si="1054"/>
        <v>-0.1002433090024332</v>
      </c>
      <c r="T1867" s="65">
        <f t="shared" si="1085"/>
        <v>1.0681449432125474</v>
      </c>
      <c r="U1867" s="65">
        <f t="shared" si="1085"/>
        <v>1.0109349371241114</v>
      </c>
      <c r="V1867" s="65">
        <f t="shared" si="1056"/>
        <v>1.0065323897659226</v>
      </c>
      <c r="W1867" s="65">
        <f t="shared" si="1057"/>
        <v>0.99945945945945935</v>
      </c>
      <c r="X1867" s="61">
        <f t="shared" si="1068"/>
        <v>-2.7586206896552117E-3</v>
      </c>
      <c r="Y1867" s="66">
        <f t="shared" si="1058"/>
        <v>-2.8208744710860765E-3</v>
      </c>
      <c r="Z1867" s="61">
        <f t="shared" si="1059"/>
        <v>-7.142034327842401E-3</v>
      </c>
      <c r="AA1867" s="67">
        <f t="shared" si="1060"/>
        <v>18.085416666666667</v>
      </c>
      <c r="AB1867" s="68">
        <f t="shared" si="1061"/>
        <v>-1.9740400216333071E-2</v>
      </c>
      <c r="AC1867" s="69">
        <f t="shared" si="1062"/>
        <v>-2.18811970434468E-2</v>
      </c>
      <c r="AD1867" s="70">
        <f>_xlfn.PERCENTILE.EXC(AC1867:$AC$5675,0.5)</f>
        <v>8.6845437781875603E-2</v>
      </c>
      <c r="AE1867" s="70">
        <f>_xlfn.PERCENTILE.EXC($AC1867:AC$5675,0.35)</f>
        <v>4.9275249400635171E-2</v>
      </c>
      <c r="AF1867" s="71">
        <f t="shared" si="1050"/>
        <v>3.7408073839271666E-2</v>
      </c>
      <c r="AG1867" s="70">
        <f t="shared" si="1051"/>
        <v>-0.24041197211318369</v>
      </c>
      <c r="AH1867" s="70">
        <f t="shared" si="1052"/>
        <v>-0.2970055808935495</v>
      </c>
      <c r="AI1867" s="61" t="str">
        <f t="shared" si="1077"/>
        <v>Safety</v>
      </c>
      <c r="AJ1867" s="68" t="str">
        <f t="shared" si="1078"/>
        <v>Safety</v>
      </c>
      <c r="AK1867" s="72" t="str">
        <f t="shared" si="1079"/>
        <v>00631L</v>
      </c>
      <c r="AL1867" s="73">
        <f t="shared" si="1069"/>
        <v>1</v>
      </c>
      <c r="AM1867" s="72" t="str">
        <f t="shared" si="1082"/>
        <v>00635U</v>
      </c>
      <c r="AN1867" s="73">
        <f t="shared" si="1070"/>
        <v>0</v>
      </c>
      <c r="AO1867" s="74" t="str">
        <f t="shared" si="1076"/>
        <v>00635U</v>
      </c>
      <c r="AP1867" s="20">
        <f t="shared" si="1071"/>
        <v>0</v>
      </c>
      <c r="AQ1867" s="74" t="str">
        <f t="shared" si="1086"/>
        <v>00631L</v>
      </c>
      <c r="AR1867" s="20">
        <f t="shared" si="1072"/>
        <v>1</v>
      </c>
      <c r="AS1867" s="74" t="str">
        <f t="shared" si="1080"/>
        <v>00631L</v>
      </c>
      <c r="AT1867" s="20">
        <f t="shared" si="1073"/>
        <v>1</v>
      </c>
      <c r="AU1867" s="74" t="str">
        <f t="shared" si="1063"/>
        <v>00635U</v>
      </c>
      <c r="AV1867" s="20">
        <f t="shared" si="1074"/>
        <v>0</v>
      </c>
      <c r="AW1867" s="74" t="str">
        <f t="shared" si="1064"/>
        <v>00635U</v>
      </c>
      <c r="AX1867" s="20">
        <f t="shared" si="1065"/>
        <v>0</v>
      </c>
      <c r="AY1867" s="20">
        <f t="shared" si="1075"/>
        <v>1</v>
      </c>
      <c r="AZ1867" s="116">
        <v>43600</v>
      </c>
      <c r="BA1867" s="117">
        <v>19.100000000000001</v>
      </c>
      <c r="BB1867" s="90">
        <v>18.875</v>
      </c>
      <c r="BC1867" s="76">
        <f t="shared" si="1083"/>
        <v>18.849583333333335</v>
      </c>
      <c r="BD1867" s="76">
        <f t="shared" si="1084"/>
        <v>18.844583333333336</v>
      </c>
      <c r="BE1867" s="77">
        <f t="shared" si="1053"/>
        <v>1.3483940847497883E-3</v>
      </c>
      <c r="BF1867" s="77">
        <f t="shared" si="1081"/>
        <v>1.3553850575983298E-2</v>
      </c>
    </row>
    <row r="1868" spans="1:58" s="23" customFormat="1" ht="15.75" customHeight="1" x14ac:dyDescent="0.4">
      <c r="A1868" s="116">
        <v>43598</v>
      </c>
      <c r="B1868" s="112">
        <v>19.524999999999999</v>
      </c>
      <c r="C1868" s="112">
        <v>18.975000000000001</v>
      </c>
      <c r="D1868" s="112">
        <v>18.675000000000001</v>
      </c>
      <c r="E1868" s="112">
        <v>18.425000000000001</v>
      </c>
      <c r="F1868" s="112">
        <v>18.425000000000001</v>
      </c>
      <c r="G1868" s="112">
        <v>18.375</v>
      </c>
      <c r="H1868" s="113">
        <v>18.225000000000001</v>
      </c>
      <c r="I1868" s="90">
        <f t="shared" si="1066"/>
        <v>19.112500000000001</v>
      </c>
      <c r="J1868" s="90">
        <f t="shared" si="1067"/>
        <v>18.75</v>
      </c>
      <c r="K1868" s="114">
        <v>6</v>
      </c>
      <c r="L1868" s="115">
        <v>4.1666666666666664E-2</v>
      </c>
      <c r="M1868" s="90">
        <v>22.76</v>
      </c>
      <c r="N1868" s="90">
        <v>20.55</v>
      </c>
      <c r="O1868" s="90">
        <v>19.79</v>
      </c>
      <c r="P1868" s="90">
        <v>19.34</v>
      </c>
      <c r="Q1868" s="90">
        <v>19.12</v>
      </c>
      <c r="R1868" s="63">
        <f t="shared" si="1055"/>
        <v>-4.1800000000000068</v>
      </c>
      <c r="S1868" s="64">
        <f t="shared" si="1054"/>
        <v>0.28117206982543652</v>
      </c>
      <c r="T1868" s="65">
        <f t="shared" si="1085"/>
        <v>1.1075425790754259</v>
      </c>
      <c r="U1868" s="65">
        <f t="shared" si="1085"/>
        <v>1.0384032339565439</v>
      </c>
      <c r="V1868" s="65">
        <f t="shared" si="1056"/>
        <v>1.0625646328852121</v>
      </c>
      <c r="W1868" s="65">
        <f t="shared" si="1057"/>
        <v>1.0747907949790796</v>
      </c>
      <c r="X1868" s="61">
        <f t="shared" si="1068"/>
        <v>-2.8169014084506897E-2</v>
      </c>
      <c r="Y1868" s="66">
        <f t="shared" si="1058"/>
        <v>-1.085481682496604E-2</v>
      </c>
      <c r="Z1868" s="61">
        <f t="shared" si="1059"/>
        <v>-1.8966644865925478E-2</v>
      </c>
      <c r="AA1868" s="67">
        <f t="shared" si="1060"/>
        <v>19.112500000000001</v>
      </c>
      <c r="AB1868" s="68">
        <f t="shared" si="1061"/>
        <v>-4.9878345498783554E-2</v>
      </c>
      <c r="AC1868" s="69">
        <f t="shared" si="1062"/>
        <v>-6.995133819951338E-2</v>
      </c>
      <c r="AD1868" s="70">
        <f>_xlfn.PERCENTILE.EXC(AC1868:$AC$5675,0.5)</f>
        <v>8.6878433472974664E-2</v>
      </c>
      <c r="AE1868" s="70">
        <f>_xlfn.PERCENTILE.EXC($AC1868:AC$5675,0.35)</f>
        <v>4.9286509279383224E-2</v>
      </c>
      <c r="AF1868" s="71">
        <f t="shared" si="1050"/>
        <v>3.8101085370355087E-2</v>
      </c>
      <c r="AG1868" s="70">
        <f t="shared" si="1051"/>
        <v>-0.24041197211318369</v>
      </c>
      <c r="AH1868" s="70">
        <f t="shared" si="1052"/>
        <v>-0.2970055808935495</v>
      </c>
      <c r="AI1868" s="61" t="str">
        <f t="shared" si="1077"/>
        <v>Safety</v>
      </c>
      <c r="AJ1868" s="68" t="str">
        <f t="shared" si="1078"/>
        <v>Safety</v>
      </c>
      <c r="AK1868" s="72" t="str">
        <f t="shared" si="1079"/>
        <v>00631L</v>
      </c>
      <c r="AL1868" s="73">
        <f t="shared" si="1069"/>
        <v>1</v>
      </c>
      <c r="AM1868" s="72" t="str">
        <f t="shared" si="1082"/>
        <v>00635U</v>
      </c>
      <c r="AN1868" s="73">
        <f t="shared" si="1070"/>
        <v>0</v>
      </c>
      <c r="AO1868" s="74" t="str">
        <f t="shared" si="1076"/>
        <v>00635U</v>
      </c>
      <c r="AP1868" s="20">
        <f t="shared" si="1071"/>
        <v>0</v>
      </c>
      <c r="AQ1868" s="74" t="str">
        <f t="shared" si="1086"/>
        <v>00631L</v>
      </c>
      <c r="AR1868" s="20">
        <f t="shared" si="1072"/>
        <v>1</v>
      </c>
      <c r="AS1868" s="74" t="str">
        <f t="shared" si="1080"/>
        <v>00631L</v>
      </c>
      <c r="AT1868" s="20">
        <f t="shared" si="1073"/>
        <v>1</v>
      </c>
      <c r="AU1868" s="74" t="str">
        <f t="shared" si="1063"/>
        <v>00635U</v>
      </c>
      <c r="AV1868" s="20">
        <f t="shared" si="1074"/>
        <v>0</v>
      </c>
      <c r="AW1868" s="74" t="str">
        <f t="shared" si="1064"/>
        <v>00635U</v>
      </c>
      <c r="AX1868" s="20">
        <f t="shared" si="1065"/>
        <v>0</v>
      </c>
      <c r="AY1868" s="20">
        <f t="shared" si="1075"/>
        <v>1</v>
      </c>
      <c r="AZ1868" s="116">
        <v>43599</v>
      </c>
      <c r="BA1868" s="117">
        <v>18.98</v>
      </c>
      <c r="BB1868" s="90">
        <v>18.912500000000001</v>
      </c>
      <c r="BC1868" s="76">
        <f t="shared" si="1083"/>
        <v>18.857291666666672</v>
      </c>
      <c r="BD1868" s="76">
        <f t="shared" si="1084"/>
        <v>18.851333333333336</v>
      </c>
      <c r="BE1868" s="77">
        <f t="shared" si="1053"/>
        <v>2.9276915428379895E-3</v>
      </c>
      <c r="BF1868" s="77">
        <f t="shared" si="1081"/>
        <v>6.8253350779784285E-3</v>
      </c>
    </row>
    <row r="1869" spans="1:58" s="23" customFormat="1" ht="15.75" customHeight="1" x14ac:dyDescent="0.4">
      <c r="A1869" s="116">
        <v>43595</v>
      </c>
      <c r="B1869" s="112">
        <v>16.125</v>
      </c>
      <c r="C1869" s="112">
        <v>16.824999999999999</v>
      </c>
      <c r="D1869" s="112">
        <v>17.024999999999999</v>
      </c>
      <c r="E1869" s="112">
        <v>17.100000000000001</v>
      </c>
      <c r="F1869" s="112">
        <v>17.274999999999999</v>
      </c>
      <c r="G1869" s="112">
        <v>17.324999999999999</v>
      </c>
      <c r="H1869" s="113">
        <v>17.350000000000001</v>
      </c>
      <c r="I1869" s="90">
        <f t="shared" si="1066"/>
        <v>16.620833333333334</v>
      </c>
      <c r="J1869" s="90">
        <f t="shared" si="1067"/>
        <v>16.966666666666665</v>
      </c>
      <c r="K1869" s="114">
        <v>7</v>
      </c>
      <c r="L1869" s="115">
        <v>4.1666666666666664E-2</v>
      </c>
      <c r="M1869" s="90">
        <v>16.57</v>
      </c>
      <c r="N1869" s="90">
        <v>16.04</v>
      </c>
      <c r="O1869" s="90">
        <v>16.899999999999999</v>
      </c>
      <c r="P1869" s="90">
        <v>17.47</v>
      </c>
      <c r="Q1869" s="90">
        <v>18.059999999999999</v>
      </c>
      <c r="R1869" s="63">
        <f t="shared" si="1055"/>
        <v>1.759999999999998</v>
      </c>
      <c r="S1869" s="64">
        <f t="shared" si="1054"/>
        <v>-0.16020942408376973</v>
      </c>
      <c r="T1869" s="65">
        <f t="shared" si="1085"/>
        <v>1.0330423940149627</v>
      </c>
      <c r="U1869" s="65">
        <f t="shared" si="1085"/>
        <v>0.94911242603550294</v>
      </c>
      <c r="V1869" s="65">
        <f t="shared" si="1056"/>
        <v>0.9181453921007442</v>
      </c>
      <c r="W1869" s="65">
        <f t="shared" si="1057"/>
        <v>0.88815060908084165</v>
      </c>
      <c r="X1869" s="61">
        <f t="shared" si="1068"/>
        <v>4.3410852713178252E-2</v>
      </c>
      <c r="Y1869" s="66">
        <f t="shared" si="1058"/>
        <v>1.4619883040935672E-2</v>
      </c>
      <c r="Z1869" s="61">
        <f t="shared" si="1059"/>
        <v>2.0807219854600035E-2</v>
      </c>
      <c r="AA1869" s="67">
        <f t="shared" si="1060"/>
        <v>16.620833333333334</v>
      </c>
      <c r="AB1869" s="68">
        <f t="shared" si="1061"/>
        <v>5.2992518703242428E-3</v>
      </c>
      <c r="AC1869" s="69">
        <f t="shared" si="1062"/>
        <v>3.6211554447215362E-2</v>
      </c>
      <c r="AD1869" s="70">
        <f>_xlfn.PERCENTILE.EXC(AC1869:$AC$5675,0.5)</f>
        <v>8.6911429164073725E-2</v>
      </c>
      <c r="AE1869" s="70">
        <f>_xlfn.PERCENTILE.EXC($AC1869:AC$5675,0.35)</f>
        <v>4.9305639580133676E-2</v>
      </c>
      <c r="AF1869" s="71">
        <f t="shared" si="1050"/>
        <v>3.8467135792157707E-2</v>
      </c>
      <c r="AG1869" s="70">
        <f t="shared" si="1051"/>
        <v>-0.24041197211318369</v>
      </c>
      <c r="AH1869" s="70">
        <f t="shared" si="1052"/>
        <v>-0.2970055808935495</v>
      </c>
      <c r="AI1869" s="61" t="str">
        <f t="shared" si="1077"/>
        <v>Safety</v>
      </c>
      <c r="AJ1869" s="68" t="str">
        <f t="shared" si="1078"/>
        <v>Safety</v>
      </c>
      <c r="AK1869" s="72" t="str">
        <f t="shared" si="1079"/>
        <v>00631L</v>
      </c>
      <c r="AL1869" s="73">
        <f t="shared" si="1069"/>
        <v>1</v>
      </c>
      <c r="AM1869" s="72" t="str">
        <f t="shared" si="1082"/>
        <v>00635U</v>
      </c>
      <c r="AN1869" s="73">
        <f t="shared" si="1070"/>
        <v>0</v>
      </c>
      <c r="AO1869" s="74" t="str">
        <f t="shared" si="1076"/>
        <v>00635U</v>
      </c>
      <c r="AP1869" s="20">
        <f t="shared" si="1071"/>
        <v>0</v>
      </c>
      <c r="AQ1869" s="74" t="str">
        <f t="shared" si="1086"/>
        <v>00635U</v>
      </c>
      <c r="AR1869" s="20">
        <f t="shared" si="1072"/>
        <v>0</v>
      </c>
      <c r="AS1869" s="74" t="str">
        <f t="shared" si="1080"/>
        <v>00631L</v>
      </c>
      <c r="AT1869" s="20">
        <f t="shared" si="1073"/>
        <v>1</v>
      </c>
      <c r="AU1869" s="74" t="str">
        <f t="shared" si="1063"/>
        <v>00635U</v>
      </c>
      <c r="AV1869" s="20">
        <f t="shared" si="1074"/>
        <v>0</v>
      </c>
      <c r="AW1869" s="74" t="str">
        <f t="shared" si="1064"/>
        <v>00635U</v>
      </c>
      <c r="AX1869" s="20">
        <f t="shared" si="1065"/>
        <v>0</v>
      </c>
      <c r="AY1869" s="20">
        <f t="shared" si="1075"/>
        <v>1</v>
      </c>
      <c r="AZ1869" s="116">
        <v>43598</v>
      </c>
      <c r="BA1869" s="117">
        <v>18.920000000000002</v>
      </c>
      <c r="BB1869" s="90">
        <v>18.762499999999999</v>
      </c>
      <c r="BC1869" s="76">
        <f t="shared" si="1083"/>
        <v>18.863333333333337</v>
      </c>
      <c r="BD1869" s="76">
        <f t="shared" si="1084"/>
        <v>18.857416666666669</v>
      </c>
      <c r="BE1869" s="77">
        <f t="shared" si="1053"/>
        <v>-5.3454673970668417E-3</v>
      </c>
      <c r="BF1869" s="77">
        <f t="shared" si="1081"/>
        <v>3.3187649421756713E-3</v>
      </c>
    </row>
    <row r="1870" spans="1:58" s="23" customFormat="1" ht="15.75" customHeight="1" x14ac:dyDescent="0.4">
      <c r="A1870" s="116">
        <v>43594</v>
      </c>
      <c r="B1870" s="112">
        <v>17.975000000000001</v>
      </c>
      <c r="C1870" s="112">
        <v>17.875</v>
      </c>
      <c r="D1870" s="112">
        <v>17.774999999999999</v>
      </c>
      <c r="E1870" s="112">
        <v>17.675000000000001</v>
      </c>
      <c r="F1870" s="112">
        <v>17.725000000000001</v>
      </c>
      <c r="G1870" s="112">
        <v>17.774999999999999</v>
      </c>
      <c r="H1870" s="113">
        <v>17.725000000000001</v>
      </c>
      <c r="I1870" s="90">
        <f t="shared" si="1066"/>
        <v>17.908333333333335</v>
      </c>
      <c r="J1870" s="90">
        <f t="shared" si="1067"/>
        <v>17.808333333333334</v>
      </c>
      <c r="K1870" s="114">
        <v>8</v>
      </c>
      <c r="L1870" s="115">
        <v>4.1666666666666664E-2</v>
      </c>
      <c r="M1870" s="90">
        <v>21.86</v>
      </c>
      <c r="N1870" s="90">
        <v>19.100000000000001</v>
      </c>
      <c r="O1870" s="90">
        <v>18.440000000000001</v>
      </c>
      <c r="P1870" s="90">
        <v>18.38</v>
      </c>
      <c r="Q1870" s="90">
        <v>18.63</v>
      </c>
      <c r="R1870" s="63">
        <f t="shared" si="1055"/>
        <v>-4.1400000000000006</v>
      </c>
      <c r="S1870" s="64">
        <f t="shared" si="1054"/>
        <v>-1.5463917525773051E-2</v>
      </c>
      <c r="T1870" s="65">
        <f t="shared" si="1085"/>
        <v>1.1445026178010469</v>
      </c>
      <c r="U1870" s="65">
        <f t="shared" si="1085"/>
        <v>1.0357917570498916</v>
      </c>
      <c r="V1870" s="65">
        <f t="shared" si="1056"/>
        <v>1.0391730141458109</v>
      </c>
      <c r="W1870" s="65">
        <f t="shared" si="1057"/>
        <v>1.0252281266774022</v>
      </c>
      <c r="X1870" s="61">
        <f t="shared" si="1068"/>
        <v>-5.56328233657866E-3</v>
      </c>
      <c r="Y1870" s="66">
        <f t="shared" si="1058"/>
        <v>2.8288543140028688E-3</v>
      </c>
      <c r="Z1870" s="61">
        <f t="shared" si="1059"/>
        <v>-5.5839925546766729E-3</v>
      </c>
      <c r="AA1870" s="67">
        <f t="shared" si="1060"/>
        <v>17.908333333333335</v>
      </c>
      <c r="AB1870" s="68">
        <f t="shared" si="1061"/>
        <v>-5.8900523560209417E-2</v>
      </c>
      <c r="AC1870" s="69">
        <f t="shared" si="1062"/>
        <v>-6.2390924956369963E-2</v>
      </c>
      <c r="AD1870" s="70">
        <f>_xlfn.PERCENTILE.EXC(AC1870:$AC$5675,0.5)</f>
        <v>8.6912230786161532E-2</v>
      </c>
      <c r="AE1870" s="70">
        <f>_xlfn.PERCENTILE.EXC($AC1870:AC$5675,0.35)</f>
        <v>4.9393679630116968E-2</v>
      </c>
      <c r="AF1870" s="71">
        <f t="shared" ref="AF1870:AF1933" si="1087">_xlfn.PERCENTILE.EXC($AC1870:$AC2870,0.28)</f>
        <v>3.8935861176197878E-2</v>
      </c>
      <c r="AG1870" s="70">
        <f t="shared" ref="AG1870:AG1933" si="1088">_xlfn.PERCENTILE.EXC($AC1870:$AC2870,0.01)</f>
        <v>-0.24041197211318369</v>
      </c>
      <c r="AH1870" s="70">
        <f t="shared" ref="AH1870:AH1933" si="1089">_xlfn.PERCENTILE.EXC($AC1870:$AC2870,0.005)</f>
        <v>-0.2970055808935495</v>
      </c>
      <c r="AI1870" s="61" t="str">
        <f t="shared" si="1077"/>
        <v>Safety</v>
      </c>
      <c r="AJ1870" s="68" t="str">
        <f t="shared" si="1078"/>
        <v>Safety</v>
      </c>
      <c r="AK1870" s="72" t="str">
        <f t="shared" si="1079"/>
        <v>00631L</v>
      </c>
      <c r="AL1870" s="73">
        <f t="shared" si="1069"/>
        <v>1</v>
      </c>
      <c r="AM1870" s="72" t="str">
        <f t="shared" si="1082"/>
        <v>00635U</v>
      </c>
      <c r="AN1870" s="73">
        <f t="shared" si="1070"/>
        <v>0</v>
      </c>
      <c r="AO1870" s="74" t="str">
        <f t="shared" si="1076"/>
        <v>00635U</v>
      </c>
      <c r="AP1870" s="20">
        <f t="shared" si="1071"/>
        <v>0</v>
      </c>
      <c r="AQ1870" s="74" t="str">
        <f t="shared" si="1086"/>
        <v>00635U</v>
      </c>
      <c r="AR1870" s="20">
        <f t="shared" si="1072"/>
        <v>0</v>
      </c>
      <c r="AS1870" s="74" t="str">
        <f t="shared" si="1080"/>
        <v>00631L</v>
      </c>
      <c r="AT1870" s="20">
        <f t="shared" si="1073"/>
        <v>1</v>
      </c>
      <c r="AU1870" s="74" t="str">
        <f t="shared" si="1063"/>
        <v>00635U</v>
      </c>
      <c r="AV1870" s="20">
        <f t="shared" si="1074"/>
        <v>0</v>
      </c>
      <c r="AW1870" s="74" t="str">
        <f t="shared" si="1064"/>
        <v>00635U</v>
      </c>
      <c r="AX1870" s="20">
        <f t="shared" si="1065"/>
        <v>0</v>
      </c>
      <c r="AY1870" s="20">
        <f t="shared" si="1075"/>
        <v>1</v>
      </c>
      <c r="AZ1870" s="116">
        <v>43595</v>
      </c>
      <c r="BA1870" s="117">
        <v>18.88</v>
      </c>
      <c r="BB1870" s="90">
        <v>18.8125</v>
      </c>
      <c r="BC1870" s="76">
        <f t="shared" si="1083"/>
        <v>18.875625000000007</v>
      </c>
      <c r="BD1870" s="76">
        <f t="shared" si="1084"/>
        <v>18.865291666666671</v>
      </c>
      <c r="BE1870" s="77">
        <f t="shared" si="1053"/>
        <v>-3.3442601238373041E-3</v>
      </c>
      <c r="BF1870" s="77">
        <f t="shared" si="1081"/>
        <v>7.7965046039103216E-4</v>
      </c>
    </row>
    <row r="1871" spans="1:58" s="23" customFormat="1" ht="15.75" customHeight="1" x14ac:dyDescent="0.4">
      <c r="A1871" s="116">
        <v>43593</v>
      </c>
      <c r="B1871" s="112">
        <v>18.175000000000001</v>
      </c>
      <c r="C1871" s="112">
        <v>17.925000000000001</v>
      </c>
      <c r="D1871" s="112">
        <v>17.774999999999999</v>
      </c>
      <c r="E1871" s="112">
        <v>17.625</v>
      </c>
      <c r="F1871" s="112">
        <v>17.725000000000001</v>
      </c>
      <c r="G1871" s="112">
        <v>17.774999999999999</v>
      </c>
      <c r="H1871" s="113">
        <v>17.7</v>
      </c>
      <c r="I1871" s="90">
        <f t="shared" si="1066"/>
        <v>18.018750000000001</v>
      </c>
      <c r="J1871" s="90">
        <f t="shared" si="1067"/>
        <v>17.831250000000001</v>
      </c>
      <c r="K1871" s="114">
        <v>9</v>
      </c>
      <c r="L1871" s="115">
        <v>4.1666666666666664E-2</v>
      </c>
      <c r="M1871" s="90">
        <v>21.33</v>
      </c>
      <c r="N1871" s="90">
        <v>19.399999999999999</v>
      </c>
      <c r="O1871" s="90">
        <v>18.75</v>
      </c>
      <c r="P1871" s="90">
        <v>18.600000000000001</v>
      </c>
      <c r="Q1871" s="90">
        <v>18.71</v>
      </c>
      <c r="R1871" s="63">
        <f t="shared" si="1055"/>
        <v>-3.3799999999999955</v>
      </c>
      <c r="S1871" s="64">
        <f t="shared" si="1054"/>
        <v>4.1407867494823135E-3</v>
      </c>
      <c r="T1871" s="65">
        <f t="shared" si="1085"/>
        <v>1.0994845360824743</v>
      </c>
      <c r="U1871" s="65">
        <f t="shared" si="1085"/>
        <v>1.0346666666666666</v>
      </c>
      <c r="V1871" s="65">
        <f t="shared" si="1056"/>
        <v>1.0430107526881718</v>
      </c>
      <c r="W1871" s="65">
        <f t="shared" si="1057"/>
        <v>1.0368786745056118</v>
      </c>
      <c r="X1871" s="61">
        <f t="shared" si="1068"/>
        <v>-1.3755158184319119E-2</v>
      </c>
      <c r="Y1871" s="66">
        <f t="shared" si="1058"/>
        <v>4.2553191489361295E-3</v>
      </c>
      <c r="Z1871" s="61">
        <f t="shared" si="1059"/>
        <v>-1.040582726326743E-2</v>
      </c>
      <c r="AA1871" s="67">
        <f t="shared" si="1060"/>
        <v>18.018750000000001</v>
      </c>
      <c r="AB1871" s="68">
        <f t="shared" si="1061"/>
        <v>-6.3144329896907117E-2</v>
      </c>
      <c r="AC1871" s="69">
        <f t="shared" si="1062"/>
        <v>-7.1198453608247322E-2</v>
      </c>
      <c r="AD1871" s="70">
        <f>_xlfn.PERCENTILE.EXC(AC1871:$AC$5675,0.5)</f>
        <v>8.6913032408249352E-2</v>
      </c>
      <c r="AE1871" s="70">
        <f>_xlfn.PERCENTILE.EXC($AC1871:AC$5675,0.35)</f>
        <v>4.9502236029332E-2</v>
      </c>
      <c r="AF1871" s="71">
        <f t="shared" si="1087"/>
        <v>3.9259060204938918E-2</v>
      </c>
      <c r="AG1871" s="70">
        <f t="shared" si="1088"/>
        <v>-0.24041197211318369</v>
      </c>
      <c r="AH1871" s="70">
        <f t="shared" si="1089"/>
        <v>-0.2970055808935495</v>
      </c>
      <c r="AI1871" s="61" t="str">
        <f t="shared" si="1077"/>
        <v>Safety</v>
      </c>
      <c r="AJ1871" s="68" t="str">
        <f t="shared" si="1078"/>
        <v>Safety</v>
      </c>
      <c r="AK1871" s="72" t="str">
        <f t="shared" si="1079"/>
        <v>00635U</v>
      </c>
      <c r="AL1871" s="73">
        <f t="shared" si="1069"/>
        <v>0</v>
      </c>
      <c r="AM1871" s="72" t="str">
        <f t="shared" si="1082"/>
        <v>00635U</v>
      </c>
      <c r="AN1871" s="73">
        <f t="shared" si="1070"/>
        <v>0</v>
      </c>
      <c r="AO1871" s="74" t="str">
        <f t="shared" si="1076"/>
        <v>00635U</v>
      </c>
      <c r="AP1871" s="20">
        <f t="shared" si="1071"/>
        <v>0</v>
      </c>
      <c r="AQ1871" s="74" t="str">
        <f t="shared" si="1086"/>
        <v>00635U</v>
      </c>
      <c r="AR1871" s="20">
        <f t="shared" si="1072"/>
        <v>0</v>
      </c>
      <c r="AS1871" s="74" t="str">
        <f t="shared" si="1080"/>
        <v>00635U</v>
      </c>
      <c r="AT1871" s="20">
        <f t="shared" si="1073"/>
        <v>0</v>
      </c>
      <c r="AU1871" s="74" t="str">
        <f t="shared" si="1063"/>
        <v>00635U</v>
      </c>
      <c r="AV1871" s="20">
        <f t="shared" si="1074"/>
        <v>0</v>
      </c>
      <c r="AW1871" s="74" t="str">
        <f t="shared" si="1064"/>
        <v>00635U</v>
      </c>
      <c r="AX1871" s="20">
        <f t="shared" si="1065"/>
        <v>0</v>
      </c>
      <c r="AY1871" s="20">
        <f t="shared" si="1075"/>
        <v>1</v>
      </c>
      <c r="AZ1871" s="116">
        <v>43594</v>
      </c>
      <c r="BA1871" s="117">
        <v>18.829999999999998</v>
      </c>
      <c r="BB1871" s="90">
        <v>18.875</v>
      </c>
      <c r="BC1871" s="76">
        <f t="shared" si="1083"/>
        <v>18.886250000000004</v>
      </c>
      <c r="BD1871" s="76">
        <f t="shared" si="1084"/>
        <v>18.875916666666672</v>
      </c>
      <c r="BE1871" s="77">
        <f t="shared" si="1053"/>
        <v>-5.9567145410041578E-4</v>
      </c>
      <c r="BF1871" s="77">
        <f t="shared" si="1081"/>
        <v>-2.4325529444489983E-3</v>
      </c>
    </row>
    <row r="1872" spans="1:58" s="23" customFormat="1" ht="15.75" customHeight="1" x14ac:dyDescent="0.4">
      <c r="A1872" s="116">
        <v>43592</v>
      </c>
      <c r="B1872" s="112">
        <v>17.875</v>
      </c>
      <c r="C1872" s="112">
        <v>17.725000000000001</v>
      </c>
      <c r="D1872" s="112">
        <v>17.774999999999999</v>
      </c>
      <c r="E1872" s="112">
        <v>17.725000000000001</v>
      </c>
      <c r="F1872" s="112">
        <v>17.925000000000001</v>
      </c>
      <c r="G1872" s="112">
        <v>17.875</v>
      </c>
      <c r="H1872" s="113">
        <v>17.850000000000001</v>
      </c>
      <c r="I1872" s="90">
        <f t="shared" si="1066"/>
        <v>17.787500000000001</v>
      </c>
      <c r="J1872" s="90">
        <f t="shared" si="1067"/>
        <v>17.754166666666666</v>
      </c>
      <c r="K1872" s="114">
        <v>10</v>
      </c>
      <c r="L1872" s="115">
        <v>4.1666666666666664E-2</v>
      </c>
      <c r="M1872" s="90">
        <v>20.74</v>
      </c>
      <c r="N1872" s="90">
        <v>19.32</v>
      </c>
      <c r="O1872" s="90">
        <v>18.78</v>
      </c>
      <c r="P1872" s="90">
        <v>18.63</v>
      </c>
      <c r="Q1872" s="90">
        <v>18.82</v>
      </c>
      <c r="R1872" s="63">
        <f t="shared" si="1055"/>
        <v>-2.6500000000000057</v>
      </c>
      <c r="S1872" s="64">
        <f t="shared" si="1054"/>
        <v>0.25129533678756483</v>
      </c>
      <c r="T1872" s="65">
        <f t="shared" si="1085"/>
        <v>1.0734989648033126</v>
      </c>
      <c r="U1872" s="65">
        <f t="shared" si="1085"/>
        <v>1.0287539936102237</v>
      </c>
      <c r="V1872" s="65">
        <f t="shared" si="1056"/>
        <v>1.0370370370370372</v>
      </c>
      <c r="W1872" s="65">
        <f t="shared" si="1057"/>
        <v>1.026567481402763</v>
      </c>
      <c r="X1872" s="61">
        <f t="shared" si="1068"/>
        <v>-8.3916083916083118E-3</v>
      </c>
      <c r="Y1872" s="66">
        <f t="shared" si="1058"/>
        <v>7.0521861777150911E-3</v>
      </c>
      <c r="Z1872" s="61">
        <f t="shared" si="1059"/>
        <v>-1.8739751698290928E-3</v>
      </c>
      <c r="AA1872" s="67">
        <f t="shared" si="1060"/>
        <v>17.787500000000001</v>
      </c>
      <c r="AB1872" s="68">
        <f t="shared" si="1061"/>
        <v>-7.4792960662525887E-2</v>
      </c>
      <c r="AC1872" s="69">
        <f t="shared" si="1062"/>
        <v>-7.9321946169772201E-2</v>
      </c>
      <c r="AD1872" s="70">
        <f>_xlfn.PERCENTILE.EXC(AC1872:$AC$5675,0.5)</f>
        <v>8.6934777073689851E-2</v>
      </c>
      <c r="AE1872" s="70">
        <f>_xlfn.PERCENTILE.EXC($AC1872:AC$5675,0.35)</f>
        <v>4.9555186295640902E-2</v>
      </c>
      <c r="AF1872" s="71">
        <f t="shared" si="1087"/>
        <v>3.934819486466716E-2</v>
      </c>
      <c r="AG1872" s="70">
        <f t="shared" si="1088"/>
        <v>-0.24041197211318369</v>
      </c>
      <c r="AH1872" s="70">
        <f t="shared" si="1089"/>
        <v>-0.2970055808935495</v>
      </c>
      <c r="AI1872" s="61" t="str">
        <f t="shared" si="1077"/>
        <v>Safety</v>
      </c>
      <c r="AJ1872" s="68" t="str">
        <f t="shared" si="1078"/>
        <v>Safety</v>
      </c>
      <c r="AK1872" s="72" t="str">
        <f t="shared" si="1079"/>
        <v>00635U</v>
      </c>
      <c r="AL1872" s="73">
        <f t="shared" si="1069"/>
        <v>0</v>
      </c>
      <c r="AM1872" s="72" t="str">
        <f t="shared" si="1082"/>
        <v>00635U</v>
      </c>
      <c r="AN1872" s="73">
        <f t="shared" si="1070"/>
        <v>0</v>
      </c>
      <c r="AO1872" s="74" t="str">
        <f t="shared" si="1076"/>
        <v>00635U</v>
      </c>
      <c r="AP1872" s="20">
        <f t="shared" si="1071"/>
        <v>0</v>
      </c>
      <c r="AQ1872" s="74" t="str">
        <f t="shared" si="1086"/>
        <v>00631L</v>
      </c>
      <c r="AR1872" s="20">
        <f t="shared" si="1072"/>
        <v>1</v>
      </c>
      <c r="AS1872" s="74" t="str">
        <f t="shared" si="1080"/>
        <v>00635U</v>
      </c>
      <c r="AT1872" s="20">
        <f t="shared" si="1073"/>
        <v>0</v>
      </c>
      <c r="AU1872" s="74" t="str">
        <f t="shared" si="1063"/>
        <v>00635U</v>
      </c>
      <c r="AV1872" s="20">
        <f t="shared" si="1074"/>
        <v>0</v>
      </c>
      <c r="AW1872" s="74" t="str">
        <f t="shared" si="1064"/>
        <v>00635U</v>
      </c>
      <c r="AX1872" s="20">
        <f t="shared" si="1065"/>
        <v>0</v>
      </c>
      <c r="AY1872" s="20">
        <f t="shared" si="1075"/>
        <v>1</v>
      </c>
      <c r="AZ1872" s="116">
        <v>43593</v>
      </c>
      <c r="BA1872" s="117">
        <v>18.88</v>
      </c>
      <c r="BB1872" s="90">
        <v>18.912500000000001</v>
      </c>
      <c r="BC1872" s="76">
        <f t="shared" si="1083"/>
        <v>18.900208333333339</v>
      </c>
      <c r="BD1872" s="76">
        <f t="shared" si="1084"/>
        <v>18.886333333333337</v>
      </c>
      <c r="BE1872" s="77">
        <f t="shared" si="1053"/>
        <v>6.5034556497371536E-4</v>
      </c>
      <c r="BF1872" s="77">
        <f t="shared" si="1081"/>
        <v>-3.3533948710730087E-4</v>
      </c>
    </row>
    <row r="1873" spans="1:58" s="23" customFormat="1" ht="15.75" customHeight="1" x14ac:dyDescent="0.4">
      <c r="A1873" s="116">
        <v>43591</v>
      </c>
      <c r="B1873" s="112">
        <v>15.525</v>
      </c>
      <c r="C1873" s="112">
        <v>16.324999999999999</v>
      </c>
      <c r="D1873" s="112">
        <v>16.725000000000001</v>
      </c>
      <c r="E1873" s="112">
        <v>16.875</v>
      </c>
      <c r="F1873" s="112">
        <v>17.125</v>
      </c>
      <c r="G1873" s="112">
        <v>17.25</v>
      </c>
      <c r="H1873" s="113">
        <v>17.324999999999999</v>
      </c>
      <c r="I1873" s="90">
        <f t="shared" si="1066"/>
        <v>15.958333333333334</v>
      </c>
      <c r="J1873" s="90">
        <f t="shared" si="1067"/>
        <v>16.541666666666668</v>
      </c>
      <c r="K1873" s="114">
        <v>11</v>
      </c>
      <c r="L1873" s="115">
        <v>4.1666666666666664E-2</v>
      </c>
      <c r="M1873" s="90">
        <v>15.45</v>
      </c>
      <c r="N1873" s="90">
        <v>15.44</v>
      </c>
      <c r="O1873" s="90">
        <v>16.399999999999999</v>
      </c>
      <c r="P1873" s="90">
        <v>17.149999999999999</v>
      </c>
      <c r="Q1873" s="90">
        <v>17.98</v>
      </c>
      <c r="R1873" s="63">
        <f t="shared" si="1055"/>
        <v>2.6599999999999966</v>
      </c>
      <c r="S1873" s="64">
        <f t="shared" si="1054"/>
        <v>0.19968919968919974</v>
      </c>
      <c r="T1873" s="65">
        <f t="shared" si="1085"/>
        <v>1.0006476683937824</v>
      </c>
      <c r="U1873" s="65">
        <f t="shared" si="1085"/>
        <v>0.9414634146341464</v>
      </c>
      <c r="V1873" s="65">
        <f t="shared" si="1056"/>
        <v>0.90029154518950438</v>
      </c>
      <c r="W1873" s="65">
        <f t="shared" si="1057"/>
        <v>0.85873192436040036</v>
      </c>
      <c r="X1873" s="61">
        <f t="shared" si="1068"/>
        <v>5.1529790660225373E-2</v>
      </c>
      <c r="Y1873" s="66">
        <f t="shared" si="1058"/>
        <v>2.6666666666666623E-2</v>
      </c>
      <c r="Z1873" s="61">
        <f t="shared" si="1059"/>
        <v>3.6553524804177583E-2</v>
      </c>
      <c r="AA1873" s="67">
        <f t="shared" si="1060"/>
        <v>15.958333333333334</v>
      </c>
      <c r="AB1873" s="68">
        <f t="shared" si="1061"/>
        <v>5.5051813471503142E-3</v>
      </c>
      <c r="AC1873" s="69">
        <f t="shared" si="1062"/>
        <v>3.3570811744386947E-2</v>
      </c>
      <c r="AD1873" s="70">
        <f>_xlfn.PERCENTILE.EXC(AC1873:$AC$5675,0.5)</f>
        <v>8.6956521739130363E-2</v>
      </c>
      <c r="AE1873" s="70">
        <f>_xlfn.PERCENTILE.EXC($AC1873:AC$5675,0.35)</f>
        <v>4.9593475653076674E-2</v>
      </c>
      <c r="AF1873" s="71">
        <f t="shared" si="1087"/>
        <v>3.9648150868711082E-2</v>
      </c>
      <c r="AG1873" s="70">
        <f t="shared" si="1088"/>
        <v>-0.24041197211318369</v>
      </c>
      <c r="AH1873" s="70">
        <f t="shared" si="1089"/>
        <v>-0.2970055808935495</v>
      </c>
      <c r="AI1873" s="61" t="str">
        <f t="shared" si="1077"/>
        <v>Safety</v>
      </c>
      <c r="AJ1873" s="68" t="str">
        <f t="shared" si="1078"/>
        <v>Safety</v>
      </c>
      <c r="AK1873" s="72" t="str">
        <f t="shared" si="1079"/>
        <v>00631L</v>
      </c>
      <c r="AL1873" s="73">
        <f t="shared" si="1069"/>
        <v>1</v>
      </c>
      <c r="AM1873" s="72" t="str">
        <f t="shared" si="1082"/>
        <v>00635U</v>
      </c>
      <c r="AN1873" s="73">
        <f t="shared" si="1070"/>
        <v>0</v>
      </c>
      <c r="AO1873" s="74" t="str">
        <f t="shared" si="1076"/>
        <v>00635U</v>
      </c>
      <c r="AP1873" s="20">
        <f t="shared" si="1071"/>
        <v>0</v>
      </c>
      <c r="AQ1873" s="74" t="str">
        <f t="shared" si="1086"/>
        <v>00635U</v>
      </c>
      <c r="AR1873" s="20">
        <f t="shared" si="1072"/>
        <v>0</v>
      </c>
      <c r="AS1873" s="74" t="str">
        <f t="shared" si="1080"/>
        <v>00631L</v>
      </c>
      <c r="AT1873" s="20">
        <f t="shared" si="1073"/>
        <v>1</v>
      </c>
      <c r="AU1873" s="74" t="str">
        <f t="shared" si="1063"/>
        <v>00635U</v>
      </c>
      <c r="AV1873" s="20">
        <f t="shared" si="1074"/>
        <v>0</v>
      </c>
      <c r="AW1873" s="74" t="str">
        <f t="shared" si="1064"/>
        <v>00635U</v>
      </c>
      <c r="AX1873" s="20">
        <f t="shared" si="1065"/>
        <v>0</v>
      </c>
      <c r="AY1873" s="20">
        <f t="shared" si="1075"/>
        <v>1</v>
      </c>
      <c r="AZ1873" s="116">
        <v>43592</v>
      </c>
      <c r="BA1873" s="117">
        <v>18.989999999999998</v>
      </c>
      <c r="BB1873" s="90">
        <v>18.787500000000001</v>
      </c>
      <c r="BC1873" s="76">
        <f t="shared" si="1083"/>
        <v>18.911666666666669</v>
      </c>
      <c r="BD1873" s="76">
        <f t="shared" si="1084"/>
        <v>18.901500000000006</v>
      </c>
      <c r="BE1873" s="77">
        <f t="shared" ref="BE1873:BE1936" si="1090">(BB1873-BC1873)/BC1873</f>
        <v>-6.5656120560500962E-3</v>
      </c>
      <c r="BF1873" s="77">
        <f t="shared" si="1081"/>
        <v>4.6821680818978743E-3</v>
      </c>
    </row>
    <row r="1874" spans="1:58" s="23" customFormat="1" ht="15.75" customHeight="1" x14ac:dyDescent="0.4">
      <c r="A1874" s="116">
        <v>43588</v>
      </c>
      <c r="B1874" s="112">
        <v>14.275</v>
      </c>
      <c r="C1874" s="112">
        <v>15.574999999999999</v>
      </c>
      <c r="D1874" s="112">
        <v>16.225000000000001</v>
      </c>
      <c r="E1874" s="112">
        <v>16.574999999999999</v>
      </c>
      <c r="F1874" s="112">
        <v>16.875</v>
      </c>
      <c r="G1874" s="112">
        <v>17.05</v>
      </c>
      <c r="H1874" s="113">
        <v>17.125</v>
      </c>
      <c r="I1874" s="90">
        <f t="shared" si="1066"/>
        <v>14.925000000000001</v>
      </c>
      <c r="J1874" s="90">
        <f t="shared" si="1067"/>
        <v>15.9</v>
      </c>
      <c r="K1874" s="114">
        <v>12</v>
      </c>
      <c r="L1874" s="115">
        <v>4.1666666666666664E-2</v>
      </c>
      <c r="M1874" s="90">
        <v>10.96</v>
      </c>
      <c r="N1874" s="90">
        <v>12.87</v>
      </c>
      <c r="O1874" s="90">
        <v>15.07</v>
      </c>
      <c r="P1874" s="90">
        <v>16.38</v>
      </c>
      <c r="Q1874" s="90">
        <v>17.510000000000002</v>
      </c>
      <c r="R1874" s="63">
        <f t="shared" si="1055"/>
        <v>7.620000000000001</v>
      </c>
      <c r="S1874" s="64">
        <f t="shared" ref="S1874:S1937" si="1091">(N1874-N1875)/N1875</f>
        <v>-0.10748959778085997</v>
      </c>
      <c r="T1874" s="65">
        <f t="shared" si="1085"/>
        <v>0.8515928515928517</v>
      </c>
      <c r="U1874" s="65">
        <f t="shared" si="1085"/>
        <v>0.85401459854014594</v>
      </c>
      <c r="V1874" s="65">
        <f t="shared" si="1056"/>
        <v>0.7857142857142857</v>
      </c>
      <c r="W1874" s="65">
        <f t="shared" si="1057"/>
        <v>0.7350085665334094</v>
      </c>
      <c r="X1874" s="61">
        <f t="shared" si="1068"/>
        <v>9.1068301225919357E-2</v>
      </c>
      <c r="Y1874" s="66">
        <f t="shared" si="1058"/>
        <v>3.3182503770739107E-2</v>
      </c>
      <c r="Z1874" s="61">
        <f t="shared" si="1059"/>
        <v>6.5326633165829123E-2</v>
      </c>
      <c r="AA1874" s="67">
        <f t="shared" si="1060"/>
        <v>14.925000000000001</v>
      </c>
      <c r="AB1874" s="68">
        <f t="shared" si="1061"/>
        <v>0.10916860916860927</v>
      </c>
      <c r="AC1874" s="69">
        <f t="shared" si="1062"/>
        <v>0.15967365967365979</v>
      </c>
      <c r="AD1874" s="70">
        <f>_xlfn.PERCENTILE.EXC(AC1874:$AC$5675,0.5)</f>
        <v>8.698733116434984E-2</v>
      </c>
      <c r="AE1874" s="70">
        <f>_xlfn.PERCENTILE.EXC($AC1874:AC$5675,0.35)</f>
        <v>4.9620899388416913E-2</v>
      </c>
      <c r="AF1874" s="71">
        <f t="shared" si="1087"/>
        <v>3.9994155405745878E-2</v>
      </c>
      <c r="AG1874" s="70">
        <f t="shared" si="1088"/>
        <v>-0.24041197211318369</v>
      </c>
      <c r="AH1874" s="70">
        <f t="shared" si="1089"/>
        <v>-0.2970055808935495</v>
      </c>
      <c r="AI1874" s="61" t="str">
        <f t="shared" si="1077"/>
        <v>Short VOL</v>
      </c>
      <c r="AJ1874" s="68" t="str">
        <f t="shared" si="1078"/>
        <v>Short VOL</v>
      </c>
      <c r="AK1874" s="72" t="str">
        <f t="shared" si="1079"/>
        <v>00631L</v>
      </c>
      <c r="AL1874" s="73">
        <f t="shared" si="1069"/>
        <v>1</v>
      </c>
      <c r="AM1874" s="72" t="str">
        <f t="shared" si="1082"/>
        <v>00631L</v>
      </c>
      <c r="AN1874" s="73">
        <f t="shared" si="1070"/>
        <v>1</v>
      </c>
      <c r="AO1874" s="74" t="str">
        <f t="shared" si="1076"/>
        <v>00631L</v>
      </c>
      <c r="AP1874" s="20">
        <f t="shared" si="1071"/>
        <v>1</v>
      </c>
      <c r="AQ1874" s="74" t="str">
        <f t="shared" si="1086"/>
        <v>00635U</v>
      </c>
      <c r="AR1874" s="20">
        <f t="shared" si="1072"/>
        <v>0</v>
      </c>
      <c r="AS1874" s="74" t="str">
        <f t="shared" si="1080"/>
        <v>00635U</v>
      </c>
      <c r="AT1874" s="20">
        <f t="shared" si="1073"/>
        <v>0</v>
      </c>
      <c r="AU1874" s="74" t="str">
        <f t="shared" si="1063"/>
        <v>00631L</v>
      </c>
      <c r="AV1874" s="20">
        <f t="shared" si="1074"/>
        <v>1</v>
      </c>
      <c r="AW1874" s="74" t="str">
        <f t="shared" si="1064"/>
        <v>00631L</v>
      </c>
      <c r="AX1874" s="20">
        <f t="shared" si="1065"/>
        <v>1</v>
      </c>
      <c r="AY1874" s="20">
        <f t="shared" si="1075"/>
        <v>0</v>
      </c>
      <c r="AZ1874" s="116">
        <v>43591</v>
      </c>
      <c r="BA1874" s="117">
        <v>18.84</v>
      </c>
      <c r="BB1874" s="90">
        <v>18.587499999999999</v>
      </c>
      <c r="BC1874" s="76">
        <f t="shared" si="1083"/>
        <v>18.923541666666669</v>
      </c>
      <c r="BD1874" s="76">
        <f t="shared" si="1084"/>
        <v>18.912541666666666</v>
      </c>
      <c r="BE1874" s="77">
        <f t="shared" si="1090"/>
        <v>-1.7757863331608736E-2</v>
      </c>
      <c r="BF1874" s="77">
        <f t="shared" si="1081"/>
        <v>-3.8356381677942669E-3</v>
      </c>
    </row>
    <row r="1875" spans="1:58" s="23" customFormat="1" ht="15.75" customHeight="1" x14ac:dyDescent="0.4">
      <c r="A1875" s="116">
        <v>43587</v>
      </c>
      <c r="B1875" s="112">
        <v>15.175000000000001</v>
      </c>
      <c r="C1875" s="112">
        <v>16.225000000000001</v>
      </c>
      <c r="D1875" s="112">
        <v>16.725000000000001</v>
      </c>
      <c r="E1875" s="112">
        <v>16.975000000000001</v>
      </c>
      <c r="F1875" s="112">
        <v>17.225000000000001</v>
      </c>
      <c r="G1875" s="112">
        <v>17.324999999999999</v>
      </c>
      <c r="H1875" s="113">
        <v>17.375</v>
      </c>
      <c r="I1875" s="90">
        <f t="shared" si="1066"/>
        <v>15.656250000000002</v>
      </c>
      <c r="J1875" s="90">
        <f t="shared" si="1067"/>
        <v>16.454166666666669</v>
      </c>
      <c r="K1875" s="114">
        <v>13</v>
      </c>
      <c r="L1875" s="115">
        <v>4.1666666666666664E-2</v>
      </c>
      <c r="M1875" s="90">
        <v>13.92</v>
      </c>
      <c r="N1875" s="90">
        <v>14.42</v>
      </c>
      <c r="O1875" s="90">
        <v>16.03</v>
      </c>
      <c r="P1875" s="90">
        <v>17</v>
      </c>
      <c r="Q1875" s="90">
        <v>17.829999999999998</v>
      </c>
      <c r="R1875" s="63">
        <f t="shared" si="1055"/>
        <v>4.6900000000000013</v>
      </c>
      <c r="S1875" s="64">
        <f t="shared" si="1091"/>
        <v>-2.5675675675675726E-2</v>
      </c>
      <c r="T1875" s="65">
        <f t="shared" si="1085"/>
        <v>0.96532593619972262</v>
      </c>
      <c r="U1875" s="65">
        <f t="shared" si="1085"/>
        <v>0.89956331877729245</v>
      </c>
      <c r="V1875" s="65">
        <f t="shared" si="1056"/>
        <v>0.84823529411764709</v>
      </c>
      <c r="W1875" s="65">
        <f t="shared" si="1057"/>
        <v>0.8087492989343803</v>
      </c>
      <c r="X1875" s="61">
        <f t="shared" si="1068"/>
        <v>6.9192751235584882E-2</v>
      </c>
      <c r="Y1875" s="66">
        <f t="shared" si="1058"/>
        <v>2.3564064801178116E-2</v>
      </c>
      <c r="Z1875" s="61">
        <f t="shared" si="1059"/>
        <v>5.0964737192282152E-2</v>
      </c>
      <c r="AA1875" s="67">
        <f t="shared" si="1060"/>
        <v>15.65625</v>
      </c>
      <c r="AB1875" s="68">
        <f t="shared" si="1061"/>
        <v>5.2357836338418916E-2</v>
      </c>
      <c r="AC1875" s="69">
        <f t="shared" si="1062"/>
        <v>8.5731622746185857E-2</v>
      </c>
      <c r="AD1875" s="70">
        <f>_xlfn.PERCENTILE.EXC(AC1875:$AC$5675,0.5)</f>
        <v>8.6956521739130363E-2</v>
      </c>
      <c r="AE1875" s="70">
        <f>_xlfn.PERCENTILE.EXC($AC1875:AC$5675,0.35)</f>
        <v>4.9606918555872091E-2</v>
      </c>
      <c r="AF1875" s="71">
        <f t="shared" si="1087"/>
        <v>3.9994155405745878E-2</v>
      </c>
      <c r="AG1875" s="70">
        <f t="shared" si="1088"/>
        <v>-0.24041197211318369</v>
      </c>
      <c r="AH1875" s="70">
        <f t="shared" si="1089"/>
        <v>-0.2970055808935495</v>
      </c>
      <c r="AI1875" s="61" t="str">
        <f t="shared" si="1077"/>
        <v>Safety</v>
      </c>
      <c r="AJ1875" s="68" t="str">
        <f t="shared" si="1078"/>
        <v>Short VOL</v>
      </c>
      <c r="AK1875" s="72" t="str">
        <f t="shared" si="1079"/>
        <v>00631L</v>
      </c>
      <c r="AL1875" s="73">
        <f t="shared" si="1069"/>
        <v>1</v>
      </c>
      <c r="AM1875" s="72" t="str">
        <f t="shared" si="1082"/>
        <v>00631L</v>
      </c>
      <c r="AN1875" s="73">
        <f t="shared" si="1070"/>
        <v>1</v>
      </c>
      <c r="AO1875" s="74" t="str">
        <f t="shared" si="1076"/>
        <v>00631L</v>
      </c>
      <c r="AP1875" s="20">
        <f t="shared" si="1071"/>
        <v>1</v>
      </c>
      <c r="AQ1875" s="74" t="str">
        <f t="shared" si="1086"/>
        <v>00635U</v>
      </c>
      <c r="AR1875" s="20">
        <f t="shared" si="1072"/>
        <v>0</v>
      </c>
      <c r="AS1875" s="74" t="str">
        <f t="shared" si="1080"/>
        <v>00635U</v>
      </c>
      <c r="AT1875" s="20">
        <f t="shared" si="1073"/>
        <v>0</v>
      </c>
      <c r="AU1875" s="74" t="str">
        <f t="shared" si="1063"/>
        <v>00631L</v>
      </c>
      <c r="AV1875" s="20">
        <f t="shared" si="1074"/>
        <v>1</v>
      </c>
      <c r="AW1875" s="74" t="str">
        <f t="shared" si="1064"/>
        <v>00631L</v>
      </c>
      <c r="AX1875" s="20">
        <f t="shared" si="1065"/>
        <v>1</v>
      </c>
      <c r="AY1875" s="20">
        <f t="shared" si="1075"/>
        <v>0</v>
      </c>
      <c r="AZ1875" s="116">
        <v>43588</v>
      </c>
      <c r="BA1875" s="117">
        <v>18.84</v>
      </c>
      <c r="BB1875" s="90">
        <v>18.625</v>
      </c>
      <c r="BC1875" s="76">
        <f t="shared" si="1083"/>
        <v>18.939791666666668</v>
      </c>
      <c r="BD1875" s="76">
        <f t="shared" si="1084"/>
        <v>18.92775</v>
      </c>
      <c r="BE1875" s="77">
        <f t="shared" si="1090"/>
        <v>-1.6620650966329784E-2</v>
      </c>
      <c r="BF1875" s="77">
        <f t="shared" si="1081"/>
        <v>-4.6360502436898089E-3</v>
      </c>
    </row>
    <row r="1876" spans="1:58" s="23" customFormat="1" ht="15.75" customHeight="1" x14ac:dyDescent="0.4">
      <c r="A1876" s="116">
        <v>43586</v>
      </c>
      <c r="B1876" s="112">
        <v>15.225</v>
      </c>
      <c r="C1876" s="112">
        <v>16.324999999999999</v>
      </c>
      <c r="D1876" s="112">
        <v>16.774999999999999</v>
      </c>
      <c r="E1876" s="112">
        <v>16.975000000000001</v>
      </c>
      <c r="F1876" s="112">
        <v>17.225000000000001</v>
      </c>
      <c r="G1876" s="112">
        <v>17.375</v>
      </c>
      <c r="H1876" s="113">
        <v>17.425000000000001</v>
      </c>
      <c r="I1876" s="90">
        <f t="shared" si="1066"/>
        <v>15.683333333333334</v>
      </c>
      <c r="J1876" s="90">
        <f t="shared" si="1067"/>
        <v>16.512499999999999</v>
      </c>
      <c r="K1876" s="114">
        <v>14</v>
      </c>
      <c r="L1876" s="115">
        <v>4.1666666666666664E-2</v>
      </c>
      <c r="M1876" s="90">
        <v>14.95</v>
      </c>
      <c r="N1876" s="90">
        <v>14.8</v>
      </c>
      <c r="O1876" s="90">
        <v>16.190000000000001</v>
      </c>
      <c r="P1876" s="90">
        <v>17.09</v>
      </c>
      <c r="Q1876" s="90">
        <v>17.95</v>
      </c>
      <c r="R1876" s="63">
        <f t="shared" si="1055"/>
        <v>3.5300000000000011</v>
      </c>
      <c r="S1876" s="64">
        <f t="shared" si="1091"/>
        <v>0.12804878048780499</v>
      </c>
      <c r="T1876" s="65">
        <f t="shared" si="1085"/>
        <v>1.0101351351351351</v>
      </c>
      <c r="U1876" s="65">
        <f t="shared" si="1085"/>
        <v>0.91414453366275472</v>
      </c>
      <c r="V1876" s="65">
        <f t="shared" si="1056"/>
        <v>0.8660035108250439</v>
      </c>
      <c r="W1876" s="65">
        <f t="shared" si="1057"/>
        <v>0.8245125348189416</v>
      </c>
      <c r="X1876" s="61">
        <f t="shared" si="1068"/>
        <v>7.2249589490968782E-2</v>
      </c>
      <c r="Y1876" s="66">
        <f t="shared" si="1058"/>
        <v>2.6509572901325433E-2</v>
      </c>
      <c r="Z1876" s="61">
        <f t="shared" si="1059"/>
        <v>5.2869287991498343E-2</v>
      </c>
      <c r="AA1876" s="67">
        <f t="shared" si="1060"/>
        <v>15.683333333333332</v>
      </c>
      <c r="AB1876" s="68">
        <f t="shared" si="1061"/>
        <v>2.8716216216216141E-2</v>
      </c>
      <c r="AC1876" s="69">
        <f t="shared" si="1062"/>
        <v>5.9684684684684533E-2</v>
      </c>
      <c r="AD1876" s="70">
        <f>_xlfn.PERCENTILE.EXC(AC1876:$AC$5675,0.5)</f>
        <v>8.698733116434984E-2</v>
      </c>
      <c r="AE1876" s="70">
        <f>_xlfn.PERCENTILE.EXC($AC1876:AC$5675,0.35)</f>
        <v>4.9591235169277444E-2</v>
      </c>
      <c r="AF1876" s="71">
        <f t="shared" si="1087"/>
        <v>3.9994155405745878E-2</v>
      </c>
      <c r="AG1876" s="70">
        <f t="shared" si="1088"/>
        <v>-0.24041197211318369</v>
      </c>
      <c r="AH1876" s="70">
        <f t="shared" si="1089"/>
        <v>-0.2970055808935495</v>
      </c>
      <c r="AI1876" s="61" t="str">
        <f t="shared" si="1077"/>
        <v>Safety</v>
      </c>
      <c r="AJ1876" s="68" t="str">
        <f t="shared" si="1078"/>
        <v>Short VOL</v>
      </c>
      <c r="AK1876" s="72" t="str">
        <f t="shared" si="1079"/>
        <v>00631L</v>
      </c>
      <c r="AL1876" s="73">
        <f t="shared" si="1069"/>
        <v>1</v>
      </c>
      <c r="AM1876" s="72" t="str">
        <f t="shared" si="1082"/>
        <v>00631L</v>
      </c>
      <c r="AN1876" s="73">
        <f t="shared" si="1070"/>
        <v>1</v>
      </c>
      <c r="AO1876" s="74" t="str">
        <f t="shared" si="1076"/>
        <v>00631L</v>
      </c>
      <c r="AP1876" s="20">
        <f t="shared" si="1071"/>
        <v>1</v>
      </c>
      <c r="AQ1876" s="74" t="str">
        <f t="shared" si="1086"/>
        <v>00635U</v>
      </c>
      <c r="AR1876" s="20">
        <f t="shared" si="1072"/>
        <v>0</v>
      </c>
      <c r="AS1876" s="74" t="str">
        <f t="shared" si="1080"/>
        <v>00635U</v>
      </c>
      <c r="AT1876" s="20">
        <f t="shared" si="1073"/>
        <v>0</v>
      </c>
      <c r="AU1876" s="74" t="str">
        <f t="shared" si="1063"/>
        <v>00631L</v>
      </c>
      <c r="AV1876" s="20">
        <f t="shared" si="1074"/>
        <v>1</v>
      </c>
      <c r="AW1876" s="74" t="str">
        <f t="shared" si="1064"/>
        <v>00631L</v>
      </c>
      <c r="AX1876" s="20">
        <f t="shared" si="1065"/>
        <v>1</v>
      </c>
      <c r="AY1876" s="20">
        <f t="shared" si="1075"/>
        <v>0</v>
      </c>
      <c r="AZ1876" s="116">
        <v>43587</v>
      </c>
      <c r="BA1876" s="117">
        <v>18.63</v>
      </c>
      <c r="BB1876" s="90">
        <v>18.787500000000001</v>
      </c>
      <c r="BC1876" s="76">
        <f t="shared" si="1083"/>
        <v>18.95708333333333</v>
      </c>
      <c r="BD1876" s="76">
        <f t="shared" si="1084"/>
        <v>18.939874999999997</v>
      </c>
      <c r="BE1876" s="77">
        <f t="shared" si="1090"/>
        <v>-8.9456447677866233E-3</v>
      </c>
      <c r="BF1876" s="77">
        <f t="shared" si="1081"/>
        <v>-1.6360984430995356E-2</v>
      </c>
    </row>
    <row r="1877" spans="1:58" s="23" customFormat="1" ht="15.75" customHeight="1" x14ac:dyDescent="0.4">
      <c r="A1877" s="116">
        <v>43585</v>
      </c>
      <c r="B1877" s="112">
        <v>14.425000000000001</v>
      </c>
      <c r="C1877" s="112">
        <v>15.775</v>
      </c>
      <c r="D1877" s="112">
        <v>16.324999999999999</v>
      </c>
      <c r="E1877" s="112">
        <v>16.574999999999999</v>
      </c>
      <c r="F1877" s="112">
        <v>16.824999999999999</v>
      </c>
      <c r="G1877" s="112">
        <v>17.024999999999999</v>
      </c>
      <c r="H1877" s="113">
        <v>17.074999999999999</v>
      </c>
      <c r="I1877" s="90">
        <f t="shared" si="1066"/>
        <v>14.93125</v>
      </c>
      <c r="J1877" s="90">
        <f t="shared" si="1067"/>
        <v>15.981249999999999</v>
      </c>
      <c r="K1877" s="114">
        <v>15</v>
      </c>
      <c r="L1877" s="115">
        <v>4.1666666666666664E-2</v>
      </c>
      <c r="M1877" s="90">
        <v>12.44</v>
      </c>
      <c r="N1877" s="90">
        <v>13.12</v>
      </c>
      <c r="O1877" s="90">
        <v>15.23</v>
      </c>
      <c r="P1877" s="90">
        <v>16.43</v>
      </c>
      <c r="Q1877" s="90">
        <v>17.53</v>
      </c>
      <c r="R1877" s="63">
        <f t="shared" si="1055"/>
        <v>6.1000000000000014</v>
      </c>
      <c r="S1877" s="64">
        <f t="shared" si="1091"/>
        <v>4.5941807044409429E-3</v>
      </c>
      <c r="T1877" s="65">
        <f t="shared" si="1085"/>
        <v>0.94817073170731714</v>
      </c>
      <c r="U1877" s="65">
        <f t="shared" si="1085"/>
        <v>0.86145764937623104</v>
      </c>
      <c r="V1877" s="65">
        <f t="shared" si="1056"/>
        <v>0.7985392574558734</v>
      </c>
      <c r="W1877" s="65">
        <f t="shared" si="1057"/>
        <v>0.74843126069594967</v>
      </c>
      <c r="X1877" s="61">
        <f t="shared" si="1068"/>
        <v>9.3587521663778137E-2</v>
      </c>
      <c r="Y1877" s="66">
        <f t="shared" si="1058"/>
        <v>3.0165912518853696E-2</v>
      </c>
      <c r="Z1877" s="61">
        <f t="shared" si="1059"/>
        <v>7.0322310590205037E-2</v>
      </c>
      <c r="AA1877" s="67">
        <f t="shared" si="1060"/>
        <v>14.93125</v>
      </c>
      <c r="AB1877" s="68">
        <f t="shared" si="1061"/>
        <v>9.9466463414634262E-2</v>
      </c>
      <c r="AC1877" s="69">
        <f t="shared" si="1062"/>
        <v>0.13805259146341473</v>
      </c>
      <c r="AD1877" s="70">
        <f>_xlfn.PERCENTILE.EXC(AC1877:$AC$5675,0.5)</f>
        <v>8.7018140589569318E-2</v>
      </c>
      <c r="AE1877" s="70">
        <f>_xlfn.PERCENTILE.EXC($AC1877:AC$5675,0.35)</f>
        <v>4.9575551782682789E-2</v>
      </c>
      <c r="AF1877" s="71">
        <f t="shared" si="1087"/>
        <v>3.9994155405745878E-2</v>
      </c>
      <c r="AG1877" s="70">
        <f t="shared" si="1088"/>
        <v>-0.24041197211318369</v>
      </c>
      <c r="AH1877" s="70">
        <f t="shared" si="1089"/>
        <v>-0.2970055808935495</v>
      </c>
      <c r="AI1877" s="61" t="str">
        <f t="shared" si="1077"/>
        <v>Short VOL</v>
      </c>
      <c r="AJ1877" s="68" t="str">
        <f t="shared" si="1078"/>
        <v>Short VOL</v>
      </c>
      <c r="AK1877" s="72" t="str">
        <f t="shared" si="1079"/>
        <v>00631L</v>
      </c>
      <c r="AL1877" s="73">
        <f t="shared" si="1069"/>
        <v>1</v>
      </c>
      <c r="AM1877" s="72" t="str">
        <f t="shared" si="1082"/>
        <v>00631L</v>
      </c>
      <c r="AN1877" s="73">
        <f t="shared" si="1070"/>
        <v>1</v>
      </c>
      <c r="AO1877" s="74" t="str">
        <f t="shared" si="1076"/>
        <v>00631L</v>
      </c>
      <c r="AP1877" s="20">
        <f t="shared" si="1071"/>
        <v>1</v>
      </c>
      <c r="AQ1877" s="74" t="str">
        <f t="shared" si="1086"/>
        <v>00635U</v>
      </c>
      <c r="AR1877" s="20">
        <f t="shared" si="1072"/>
        <v>0</v>
      </c>
      <c r="AS1877" s="74" t="str">
        <f t="shared" si="1080"/>
        <v>00635U</v>
      </c>
      <c r="AT1877" s="20">
        <f t="shared" si="1073"/>
        <v>0</v>
      </c>
      <c r="AU1877" s="74" t="str">
        <f t="shared" si="1063"/>
        <v>00631L</v>
      </c>
      <c r="AV1877" s="20">
        <f t="shared" si="1074"/>
        <v>1</v>
      </c>
      <c r="AW1877" s="74" t="str">
        <f t="shared" si="1064"/>
        <v>00631L</v>
      </c>
      <c r="AX1877" s="20">
        <f t="shared" si="1065"/>
        <v>1</v>
      </c>
      <c r="AY1877" s="20">
        <f t="shared" si="1075"/>
        <v>0</v>
      </c>
      <c r="AZ1877" s="116">
        <v>43586</v>
      </c>
      <c r="BA1877" s="117">
        <v>18.63</v>
      </c>
      <c r="BB1877" s="90">
        <v>18.75</v>
      </c>
      <c r="BC1877" s="76">
        <f t="shared" si="1083"/>
        <v>18.970624999999995</v>
      </c>
      <c r="BD1877" s="76">
        <f t="shared" si="1084"/>
        <v>18.954458333333328</v>
      </c>
      <c r="BE1877" s="77">
        <f t="shared" si="1090"/>
        <v>-1.1629822422824489E-2</v>
      </c>
      <c r="BF1877" s="77">
        <f t="shared" si="1081"/>
        <v>-1.7117784514197175E-2</v>
      </c>
    </row>
    <row r="1878" spans="1:58" s="23" customFormat="1" ht="15.75" customHeight="1" x14ac:dyDescent="0.4">
      <c r="A1878" s="116">
        <v>43584</v>
      </c>
      <c r="B1878" s="112">
        <v>14.525</v>
      </c>
      <c r="C1878" s="112">
        <v>15.725</v>
      </c>
      <c r="D1878" s="112">
        <v>16.225000000000001</v>
      </c>
      <c r="E1878" s="112">
        <v>16.524999999999999</v>
      </c>
      <c r="F1878" s="112">
        <v>16.824999999999999</v>
      </c>
      <c r="G1878" s="112">
        <v>16.975000000000001</v>
      </c>
      <c r="H1878" s="113">
        <v>17.074999999999999</v>
      </c>
      <c r="I1878" s="90">
        <f t="shared" si="1066"/>
        <v>14.925000000000001</v>
      </c>
      <c r="J1878" s="90">
        <f t="shared" si="1067"/>
        <v>15.891666666666667</v>
      </c>
      <c r="K1878" s="114">
        <v>16</v>
      </c>
      <c r="L1878" s="115">
        <v>4.1666666666666664E-2</v>
      </c>
      <c r="M1878" s="90">
        <v>12.52</v>
      </c>
      <c r="N1878" s="90">
        <v>13.06</v>
      </c>
      <c r="O1878" s="90">
        <v>15.23</v>
      </c>
      <c r="P1878" s="90">
        <v>16.46</v>
      </c>
      <c r="Q1878" s="90">
        <v>17.52</v>
      </c>
      <c r="R1878" s="63">
        <f t="shared" si="1055"/>
        <v>6.110000000000003</v>
      </c>
      <c r="S1878" s="64">
        <f t="shared" si="1091"/>
        <v>2.5923016496465046E-2</v>
      </c>
      <c r="T1878" s="65">
        <f t="shared" si="1085"/>
        <v>0.95865237366003053</v>
      </c>
      <c r="U1878" s="65">
        <f t="shared" si="1085"/>
        <v>0.85751805646749835</v>
      </c>
      <c r="V1878" s="65">
        <f t="shared" si="1056"/>
        <v>0.79343863912515189</v>
      </c>
      <c r="W1878" s="65">
        <f t="shared" si="1057"/>
        <v>0.74543378995433796</v>
      </c>
      <c r="X1878" s="61">
        <f t="shared" si="1068"/>
        <v>8.2616179001721121E-2</v>
      </c>
      <c r="Y1878" s="66">
        <f t="shared" si="1058"/>
        <v>3.328290468986389E-2</v>
      </c>
      <c r="Z1878" s="61">
        <f t="shared" si="1059"/>
        <v>6.4768285873813516E-2</v>
      </c>
      <c r="AA1878" s="67">
        <f t="shared" si="1060"/>
        <v>14.925000000000001</v>
      </c>
      <c r="AB1878" s="68">
        <f t="shared" si="1061"/>
        <v>0.11217457886676875</v>
      </c>
      <c r="AC1878" s="69">
        <f t="shared" si="1062"/>
        <v>0.14280245022970905</v>
      </c>
      <c r="AD1878" s="70">
        <f>_xlfn.PERCENTILE.EXC(AC1878:$AC$5675,0.5)</f>
        <v>8.698733116434984E-2</v>
      </c>
      <c r="AE1878" s="70">
        <f>_xlfn.PERCENTILE.EXC($AC1878:AC$5675,0.35)</f>
        <v>4.9547040100824141E-2</v>
      </c>
      <c r="AF1878" s="71">
        <f t="shared" si="1087"/>
        <v>3.9994155405745878E-2</v>
      </c>
      <c r="AG1878" s="70">
        <f t="shared" si="1088"/>
        <v>-0.24041197211318369</v>
      </c>
      <c r="AH1878" s="70">
        <f t="shared" si="1089"/>
        <v>-0.2970055808935495</v>
      </c>
      <c r="AI1878" s="61" t="str">
        <f t="shared" si="1077"/>
        <v>Short VOL</v>
      </c>
      <c r="AJ1878" s="68" t="str">
        <f t="shared" si="1078"/>
        <v>Short VOL</v>
      </c>
      <c r="AK1878" s="72" t="str">
        <f t="shared" si="1079"/>
        <v>00631L</v>
      </c>
      <c r="AL1878" s="73">
        <f t="shared" si="1069"/>
        <v>1</v>
      </c>
      <c r="AM1878" s="72" t="str">
        <f t="shared" si="1082"/>
        <v>00631L</v>
      </c>
      <c r="AN1878" s="73">
        <f t="shared" si="1070"/>
        <v>1</v>
      </c>
      <c r="AO1878" s="74" t="str">
        <f t="shared" si="1076"/>
        <v>00631L</v>
      </c>
      <c r="AP1878" s="20">
        <f t="shared" si="1071"/>
        <v>1</v>
      </c>
      <c r="AQ1878" s="74" t="str">
        <f t="shared" si="1086"/>
        <v>00635U</v>
      </c>
      <c r="AR1878" s="20">
        <f t="shared" si="1072"/>
        <v>0</v>
      </c>
      <c r="AS1878" s="74" t="str">
        <f t="shared" si="1080"/>
        <v>00635U</v>
      </c>
      <c r="AT1878" s="20">
        <f t="shared" si="1073"/>
        <v>0</v>
      </c>
      <c r="AU1878" s="74" t="str">
        <f t="shared" si="1063"/>
        <v>00631L</v>
      </c>
      <c r="AV1878" s="20">
        <f t="shared" si="1074"/>
        <v>1</v>
      </c>
      <c r="AW1878" s="74" t="str">
        <f t="shared" si="1064"/>
        <v>00631L</v>
      </c>
      <c r="AX1878" s="20">
        <f t="shared" si="1065"/>
        <v>1</v>
      </c>
      <c r="AY1878" s="20">
        <f t="shared" si="1075"/>
        <v>0</v>
      </c>
      <c r="AZ1878" s="116">
        <v>43585</v>
      </c>
      <c r="BA1878" s="117">
        <v>18.79</v>
      </c>
      <c r="BB1878" s="90">
        <v>18.512499999999999</v>
      </c>
      <c r="BC1878" s="76">
        <f t="shared" si="1083"/>
        <v>18.981249999999996</v>
      </c>
      <c r="BD1878" s="76">
        <f t="shared" si="1084"/>
        <v>18.971291666666662</v>
      </c>
      <c r="BE1878" s="77">
        <f t="shared" si="1090"/>
        <v>-2.4695423114915852E-2</v>
      </c>
      <c r="BF1878" s="77">
        <f t="shared" si="1081"/>
        <v>-9.5561056069366108E-3</v>
      </c>
    </row>
    <row r="1879" spans="1:58" s="23" customFormat="1" ht="15.75" customHeight="1" x14ac:dyDescent="0.4">
      <c r="A1879" s="116">
        <v>43581</v>
      </c>
      <c r="B1879" s="112">
        <v>14.324999999999999</v>
      </c>
      <c r="C1879" s="112">
        <v>15.525</v>
      </c>
      <c r="D1879" s="112">
        <v>16.125</v>
      </c>
      <c r="E1879" s="112">
        <v>16.425000000000001</v>
      </c>
      <c r="F1879" s="112">
        <v>16.725000000000001</v>
      </c>
      <c r="G1879" s="112">
        <v>16.875</v>
      </c>
      <c r="H1879" s="113">
        <v>17</v>
      </c>
      <c r="I1879" s="90">
        <f t="shared" si="1066"/>
        <v>14.674999999999999</v>
      </c>
      <c r="J1879" s="90">
        <f t="shared" si="1067"/>
        <v>15.700000000000001</v>
      </c>
      <c r="K1879" s="114">
        <v>17</v>
      </c>
      <c r="L1879" s="115">
        <v>4.1666666666666664E-2</v>
      </c>
      <c r="M1879" s="90">
        <v>11.81</v>
      </c>
      <c r="N1879" s="90">
        <v>12.73</v>
      </c>
      <c r="O1879" s="90">
        <v>14.89</v>
      </c>
      <c r="P1879" s="90">
        <v>16.2</v>
      </c>
      <c r="Q1879" s="90">
        <v>17.29</v>
      </c>
      <c r="R1879" s="63">
        <f t="shared" si="1055"/>
        <v>6.5500000000000007</v>
      </c>
      <c r="S1879" s="64">
        <f t="shared" si="1091"/>
        <v>-3.9245283018867892E-2</v>
      </c>
      <c r="T1879" s="65">
        <f t="shared" si="1085"/>
        <v>0.92772977219167319</v>
      </c>
      <c r="U1879" s="65">
        <f t="shared" si="1085"/>
        <v>0.85493619879113503</v>
      </c>
      <c r="V1879" s="65">
        <f t="shared" si="1056"/>
        <v>0.78580246913580254</v>
      </c>
      <c r="W1879" s="65">
        <f t="shared" si="1057"/>
        <v>0.73626373626373631</v>
      </c>
      <c r="X1879" s="61">
        <f t="shared" si="1068"/>
        <v>8.3769633507853478E-2</v>
      </c>
      <c r="Y1879" s="66">
        <f t="shared" si="1058"/>
        <v>3.500761035007606E-2</v>
      </c>
      <c r="Z1879" s="61">
        <f t="shared" si="1059"/>
        <v>6.9846678023850237E-2</v>
      </c>
      <c r="AA1879" s="67">
        <f t="shared" si="1060"/>
        <v>14.674999999999999</v>
      </c>
      <c r="AB1879" s="68">
        <f t="shared" si="1061"/>
        <v>0.12529457973291427</v>
      </c>
      <c r="AC1879" s="69">
        <f t="shared" si="1062"/>
        <v>0.15278868813825597</v>
      </c>
      <c r="AD1879" s="70">
        <f>_xlfn.PERCENTILE.EXC(AC1879:$AC$5675,0.5)</f>
        <v>8.6956521739130363E-2</v>
      </c>
      <c r="AE1879" s="70">
        <f>_xlfn.PERCENTILE.EXC($AC1879:AC$5675,0.35)</f>
        <v>4.9518528418965507E-2</v>
      </c>
      <c r="AF1879" s="71">
        <f t="shared" si="1087"/>
        <v>3.9994155405745878E-2</v>
      </c>
      <c r="AG1879" s="70">
        <f t="shared" si="1088"/>
        <v>-0.24041197211318369</v>
      </c>
      <c r="AH1879" s="70">
        <f t="shared" si="1089"/>
        <v>-0.2970055808935495</v>
      </c>
      <c r="AI1879" s="61" t="str">
        <f t="shared" si="1077"/>
        <v>Short VOL</v>
      </c>
      <c r="AJ1879" s="68" t="str">
        <f t="shared" si="1078"/>
        <v>Short VOL</v>
      </c>
      <c r="AK1879" s="72" t="str">
        <f t="shared" si="1079"/>
        <v>00631L</v>
      </c>
      <c r="AL1879" s="73">
        <f t="shared" si="1069"/>
        <v>1</v>
      </c>
      <c r="AM1879" s="72" t="str">
        <f t="shared" si="1082"/>
        <v>00631L</v>
      </c>
      <c r="AN1879" s="73">
        <f t="shared" si="1070"/>
        <v>1</v>
      </c>
      <c r="AO1879" s="74" t="str">
        <f t="shared" si="1076"/>
        <v>00631L</v>
      </c>
      <c r="AP1879" s="20">
        <f t="shared" si="1071"/>
        <v>1</v>
      </c>
      <c r="AQ1879" s="74" t="str">
        <f t="shared" si="1086"/>
        <v>00635U</v>
      </c>
      <c r="AR1879" s="20">
        <f t="shared" si="1072"/>
        <v>0</v>
      </c>
      <c r="AS1879" s="74" t="str">
        <f t="shared" si="1080"/>
        <v>00635U</v>
      </c>
      <c r="AT1879" s="20">
        <f t="shared" si="1073"/>
        <v>0</v>
      </c>
      <c r="AU1879" s="74" t="str">
        <f t="shared" si="1063"/>
        <v>00631L</v>
      </c>
      <c r="AV1879" s="20">
        <f t="shared" si="1074"/>
        <v>1</v>
      </c>
      <c r="AW1879" s="74" t="str">
        <f t="shared" si="1064"/>
        <v>00631L</v>
      </c>
      <c r="AX1879" s="20">
        <f t="shared" si="1065"/>
        <v>1</v>
      </c>
      <c r="AY1879" s="20">
        <f t="shared" si="1075"/>
        <v>0</v>
      </c>
      <c r="AZ1879" s="116">
        <v>43584</v>
      </c>
      <c r="BA1879" s="117">
        <v>18.649999999999999</v>
      </c>
      <c r="BB1879" s="90">
        <v>18.425000000000001</v>
      </c>
      <c r="BC1879" s="76">
        <f t="shared" si="1083"/>
        <v>18.989166666666662</v>
      </c>
      <c r="BD1879" s="76">
        <f t="shared" si="1084"/>
        <v>18.983541666666664</v>
      </c>
      <c r="BE1879" s="77">
        <f t="shared" si="1090"/>
        <v>-2.9709922324131919E-2</v>
      </c>
      <c r="BF1879" s="77">
        <f t="shared" si="1081"/>
        <v>-1.757004422690701E-2</v>
      </c>
    </row>
    <row r="1880" spans="1:58" s="23" customFormat="1" ht="15.75" customHeight="1" x14ac:dyDescent="0.4">
      <c r="A1880" s="116">
        <v>43580</v>
      </c>
      <c r="B1880" s="112">
        <v>14.824999999999999</v>
      </c>
      <c r="C1880" s="112">
        <v>15.975</v>
      </c>
      <c r="D1880" s="112">
        <v>16.475000000000001</v>
      </c>
      <c r="E1880" s="112">
        <v>16.675000000000001</v>
      </c>
      <c r="F1880" s="112">
        <v>16.875</v>
      </c>
      <c r="G1880" s="112">
        <v>17.024999999999999</v>
      </c>
      <c r="H1880" s="113">
        <v>17.074999999999999</v>
      </c>
      <c r="I1880" s="90">
        <f t="shared" si="1066"/>
        <v>15.112499999999999</v>
      </c>
      <c r="J1880" s="90">
        <f t="shared" si="1067"/>
        <v>16.100000000000001</v>
      </c>
      <c r="K1880" s="114">
        <v>18</v>
      </c>
      <c r="L1880" s="115">
        <v>4.1666666666666664E-2</v>
      </c>
      <c r="M1880" s="90">
        <v>12.36</v>
      </c>
      <c r="N1880" s="90">
        <v>13.25</v>
      </c>
      <c r="O1880" s="90">
        <v>15.21</v>
      </c>
      <c r="P1880" s="90">
        <v>16.440000000000001</v>
      </c>
      <c r="Q1880" s="90">
        <v>17.489999999999998</v>
      </c>
      <c r="R1880" s="63">
        <f t="shared" si="1055"/>
        <v>6.0400000000000027</v>
      </c>
      <c r="S1880" s="64">
        <f t="shared" si="1091"/>
        <v>8.371385083713807E-3</v>
      </c>
      <c r="T1880" s="65">
        <f t="shared" si="1085"/>
        <v>0.93283018867924528</v>
      </c>
      <c r="U1880" s="65">
        <f t="shared" si="1085"/>
        <v>0.87113740959894803</v>
      </c>
      <c r="V1880" s="65">
        <f t="shared" si="1056"/>
        <v>0.80596107055961064</v>
      </c>
      <c r="W1880" s="65">
        <f t="shared" si="1057"/>
        <v>0.75757575757575768</v>
      </c>
      <c r="X1880" s="61">
        <f t="shared" si="1068"/>
        <v>7.7571669477234428E-2</v>
      </c>
      <c r="Y1880" s="66">
        <f t="shared" si="1058"/>
        <v>2.3988005997001412E-2</v>
      </c>
      <c r="Z1880" s="61">
        <f t="shared" si="1059"/>
        <v>6.5343258891646161E-2</v>
      </c>
      <c r="AA1880" s="67">
        <f t="shared" si="1060"/>
        <v>15.112499999999999</v>
      </c>
      <c r="AB1880" s="68">
        <f t="shared" si="1061"/>
        <v>0.11886792452830183</v>
      </c>
      <c r="AC1880" s="69">
        <f t="shared" si="1062"/>
        <v>0.14056603773584897</v>
      </c>
      <c r="AD1880" s="70">
        <f>_xlfn.PERCENTILE.EXC(AC1880:$AC$5675,0.5)</f>
        <v>8.6934777073689851E-2</v>
      </c>
      <c r="AE1880" s="70">
        <f>_xlfn.PERCENTILE.EXC($AC1880:AC$5675,0.35)</f>
        <v>4.9484961634115379E-2</v>
      </c>
      <c r="AF1880" s="71">
        <f t="shared" si="1087"/>
        <v>3.9994155405745878E-2</v>
      </c>
      <c r="AG1880" s="70">
        <f t="shared" si="1088"/>
        <v>-0.24041197211318369</v>
      </c>
      <c r="AH1880" s="70">
        <f t="shared" si="1089"/>
        <v>-0.2970055808935495</v>
      </c>
      <c r="AI1880" s="61" t="str">
        <f t="shared" si="1077"/>
        <v>Short VOL</v>
      </c>
      <c r="AJ1880" s="68" t="str">
        <f t="shared" si="1078"/>
        <v>Short VOL</v>
      </c>
      <c r="AK1880" s="72" t="str">
        <f t="shared" si="1079"/>
        <v>00631L</v>
      </c>
      <c r="AL1880" s="73">
        <f t="shared" si="1069"/>
        <v>1</v>
      </c>
      <c r="AM1880" s="72" t="str">
        <f t="shared" si="1082"/>
        <v>00631L</v>
      </c>
      <c r="AN1880" s="73">
        <f t="shared" si="1070"/>
        <v>1</v>
      </c>
      <c r="AO1880" s="74" t="str">
        <f t="shared" si="1076"/>
        <v>00631L</v>
      </c>
      <c r="AP1880" s="20">
        <f t="shared" si="1071"/>
        <v>1</v>
      </c>
      <c r="AQ1880" s="74" t="str">
        <f t="shared" si="1086"/>
        <v>00635U</v>
      </c>
      <c r="AR1880" s="20">
        <f t="shared" si="1072"/>
        <v>0</v>
      </c>
      <c r="AS1880" s="74" t="str">
        <f t="shared" si="1080"/>
        <v>00635U</v>
      </c>
      <c r="AT1880" s="20">
        <f t="shared" si="1073"/>
        <v>0</v>
      </c>
      <c r="AU1880" s="74" t="str">
        <f t="shared" si="1063"/>
        <v>00631L</v>
      </c>
      <c r="AV1880" s="20">
        <f t="shared" si="1074"/>
        <v>1</v>
      </c>
      <c r="AW1880" s="74" t="str">
        <f t="shared" si="1064"/>
        <v>00631L</v>
      </c>
      <c r="AX1880" s="20">
        <f t="shared" si="1065"/>
        <v>1</v>
      </c>
      <c r="AY1880" s="20">
        <f t="shared" si="1075"/>
        <v>0</v>
      </c>
      <c r="AZ1880" s="116">
        <v>43581</v>
      </c>
      <c r="BA1880" s="117">
        <v>18.489999999999998</v>
      </c>
      <c r="BB1880" s="90">
        <v>18.512499999999999</v>
      </c>
      <c r="BC1880" s="76">
        <f t="shared" si="1083"/>
        <v>18.997708333333328</v>
      </c>
      <c r="BD1880" s="76">
        <f t="shared" si="1084"/>
        <v>18.990249999999996</v>
      </c>
      <c r="BE1880" s="77">
        <f t="shared" si="1090"/>
        <v>-2.5540361227779446E-2</v>
      </c>
      <c r="BF1880" s="77">
        <f t="shared" si="1081"/>
        <v>-2.6342465212411514E-2</v>
      </c>
    </row>
    <row r="1881" spans="1:58" s="23" customFormat="1" ht="15.75" customHeight="1" x14ac:dyDescent="0.4">
      <c r="A1881" s="116">
        <v>43579</v>
      </c>
      <c r="B1881" s="112">
        <v>14.574999999999999</v>
      </c>
      <c r="C1881" s="112">
        <v>15.625</v>
      </c>
      <c r="D1881" s="112">
        <v>16.125</v>
      </c>
      <c r="E1881" s="112">
        <v>16.425000000000001</v>
      </c>
      <c r="F1881" s="112">
        <v>16.675000000000001</v>
      </c>
      <c r="G1881" s="112">
        <v>16.824999999999999</v>
      </c>
      <c r="H1881" s="113">
        <v>16.875</v>
      </c>
      <c r="I1881" s="90">
        <f t="shared" si="1066"/>
        <v>14.793749999999999</v>
      </c>
      <c r="J1881" s="90">
        <f t="shared" si="1067"/>
        <v>15.729166666666666</v>
      </c>
      <c r="K1881" s="114">
        <v>19</v>
      </c>
      <c r="L1881" s="115">
        <v>4.1666666666666664E-2</v>
      </c>
      <c r="M1881" s="90">
        <v>12.54</v>
      </c>
      <c r="N1881" s="90">
        <v>13.14</v>
      </c>
      <c r="O1881" s="90">
        <v>15.04</v>
      </c>
      <c r="P1881" s="90">
        <v>16.28</v>
      </c>
      <c r="Q1881" s="90">
        <v>17.39</v>
      </c>
      <c r="R1881" s="63">
        <f t="shared" si="1055"/>
        <v>5.6400000000000006</v>
      </c>
      <c r="S1881" s="64">
        <f t="shared" si="1091"/>
        <v>7.0032573289902381E-2</v>
      </c>
      <c r="T1881" s="65">
        <f t="shared" si="1085"/>
        <v>0.95433789954337889</v>
      </c>
      <c r="U1881" s="65">
        <f t="shared" si="1085"/>
        <v>0.87367021276595758</v>
      </c>
      <c r="V1881" s="65">
        <f t="shared" si="1056"/>
        <v>0.80712530712530706</v>
      </c>
      <c r="W1881" s="65">
        <f t="shared" si="1057"/>
        <v>0.75560667050028751</v>
      </c>
      <c r="X1881" s="61">
        <f t="shared" si="1068"/>
        <v>7.2041166380789071E-2</v>
      </c>
      <c r="Y1881" s="66">
        <f t="shared" si="1058"/>
        <v>2.739726027397256E-2</v>
      </c>
      <c r="Z1881" s="61">
        <f t="shared" si="1059"/>
        <v>6.3230530911139282E-2</v>
      </c>
      <c r="AA1881" s="67">
        <f t="shared" si="1060"/>
        <v>14.793749999999999</v>
      </c>
      <c r="AB1881" s="68">
        <f t="shared" si="1061"/>
        <v>0.10920852359208513</v>
      </c>
      <c r="AC1881" s="69">
        <f t="shared" si="1062"/>
        <v>0.12585616438356154</v>
      </c>
      <c r="AD1881" s="70">
        <f>_xlfn.PERCENTILE.EXC(AC1881:$AC$5675,0.5)</f>
        <v>8.6913032408249352E-2</v>
      </c>
      <c r="AE1881" s="70">
        <f>_xlfn.PERCENTILE.EXC($AC1881:AC$5675,0.35)</f>
        <v>4.9421064231316508E-2</v>
      </c>
      <c r="AF1881" s="71">
        <f t="shared" si="1087"/>
        <v>3.9994155405745878E-2</v>
      </c>
      <c r="AG1881" s="70">
        <f t="shared" si="1088"/>
        <v>-0.24041197211318369</v>
      </c>
      <c r="AH1881" s="70">
        <f t="shared" si="1089"/>
        <v>-0.2970055808935495</v>
      </c>
      <c r="AI1881" s="61" t="str">
        <f t="shared" si="1077"/>
        <v>Short VOL</v>
      </c>
      <c r="AJ1881" s="68" t="str">
        <f t="shared" si="1078"/>
        <v>Short VOL</v>
      </c>
      <c r="AK1881" s="72" t="str">
        <f t="shared" si="1079"/>
        <v>00631L</v>
      </c>
      <c r="AL1881" s="73">
        <f t="shared" si="1069"/>
        <v>1</v>
      </c>
      <c r="AM1881" s="72" t="str">
        <f t="shared" si="1082"/>
        <v>00631L</v>
      </c>
      <c r="AN1881" s="73">
        <f t="shared" si="1070"/>
        <v>1</v>
      </c>
      <c r="AO1881" s="74" t="str">
        <f t="shared" si="1076"/>
        <v>00631L</v>
      </c>
      <c r="AP1881" s="20">
        <f t="shared" si="1071"/>
        <v>1</v>
      </c>
      <c r="AQ1881" s="74" t="str">
        <f t="shared" si="1086"/>
        <v>00631L</v>
      </c>
      <c r="AR1881" s="20">
        <f t="shared" si="1072"/>
        <v>1</v>
      </c>
      <c r="AS1881" s="74" t="str">
        <f t="shared" si="1080"/>
        <v>00635U</v>
      </c>
      <c r="AT1881" s="20">
        <f t="shared" si="1073"/>
        <v>0</v>
      </c>
      <c r="AU1881" s="74" t="str">
        <f t="shared" si="1063"/>
        <v>00631L</v>
      </c>
      <c r="AV1881" s="20">
        <f t="shared" si="1074"/>
        <v>1</v>
      </c>
      <c r="AW1881" s="74" t="str">
        <f t="shared" si="1064"/>
        <v>00631L</v>
      </c>
      <c r="AX1881" s="20">
        <f t="shared" si="1065"/>
        <v>1</v>
      </c>
      <c r="AY1881" s="20">
        <f t="shared" si="1075"/>
        <v>0</v>
      </c>
      <c r="AZ1881" s="116">
        <v>43580</v>
      </c>
      <c r="BA1881" s="117">
        <v>18.5</v>
      </c>
      <c r="BB1881" s="90">
        <v>19.125</v>
      </c>
      <c r="BC1881" s="76">
        <f t="shared" si="1083"/>
        <v>19.00333333333333</v>
      </c>
      <c r="BD1881" s="76">
        <f t="shared" si="1084"/>
        <v>18.997499999999999</v>
      </c>
      <c r="BE1881" s="77">
        <f t="shared" si="1090"/>
        <v>6.4023855463955295E-3</v>
      </c>
      <c r="BF1881" s="77">
        <f t="shared" si="1081"/>
        <v>-2.6187656270561851E-2</v>
      </c>
    </row>
    <row r="1882" spans="1:58" s="23" customFormat="1" ht="15.75" customHeight="1" x14ac:dyDescent="0.4">
      <c r="A1882" s="116">
        <v>43578</v>
      </c>
      <c r="B1882" s="112">
        <v>14.125</v>
      </c>
      <c r="C1882" s="112">
        <v>15.324999999999999</v>
      </c>
      <c r="D1882" s="112">
        <v>16.024999999999999</v>
      </c>
      <c r="E1882" s="112">
        <v>16.375</v>
      </c>
      <c r="F1882" s="112">
        <v>16.675000000000001</v>
      </c>
      <c r="G1882" s="112">
        <v>16.875</v>
      </c>
      <c r="H1882" s="113">
        <v>17.024999999999999</v>
      </c>
      <c r="I1882" s="90">
        <f t="shared" si="1066"/>
        <v>14.324999999999999</v>
      </c>
      <c r="J1882" s="90">
        <f t="shared" si="1067"/>
        <v>15.441666666666666</v>
      </c>
      <c r="K1882" s="114">
        <v>20</v>
      </c>
      <c r="L1882" s="115">
        <v>4.1666666666666664E-2</v>
      </c>
      <c r="M1882" s="90">
        <v>11.64</v>
      </c>
      <c r="N1882" s="90">
        <v>12.28</v>
      </c>
      <c r="O1882" s="90">
        <v>14.54</v>
      </c>
      <c r="P1882" s="90">
        <v>16</v>
      </c>
      <c r="Q1882" s="90">
        <v>17.13</v>
      </c>
      <c r="R1882" s="63">
        <f t="shared" si="1055"/>
        <v>6.6199999999999974</v>
      </c>
      <c r="S1882" s="64">
        <f t="shared" si="1091"/>
        <v>-1.1272141706924362E-2</v>
      </c>
      <c r="T1882" s="65">
        <f t="shared" si="1085"/>
        <v>0.94788273615635188</v>
      </c>
      <c r="U1882" s="65">
        <f t="shared" si="1085"/>
        <v>0.84456671251719395</v>
      </c>
      <c r="V1882" s="65">
        <f t="shared" si="1056"/>
        <v>0.76749999999999996</v>
      </c>
      <c r="W1882" s="65">
        <f t="shared" si="1057"/>
        <v>0.71687098657326331</v>
      </c>
      <c r="X1882" s="61">
        <f t="shared" si="1068"/>
        <v>8.4955752212389324E-2</v>
      </c>
      <c r="Y1882" s="66">
        <f t="shared" si="1058"/>
        <v>3.9694656488549529E-2</v>
      </c>
      <c r="Z1882" s="61">
        <f t="shared" si="1059"/>
        <v>7.7952297847585839E-2</v>
      </c>
      <c r="AA1882" s="67">
        <f t="shared" si="1060"/>
        <v>14.324999999999999</v>
      </c>
      <c r="AB1882" s="68">
        <f t="shared" si="1061"/>
        <v>0.15024429967426717</v>
      </c>
      <c r="AC1882" s="69">
        <f t="shared" si="1062"/>
        <v>0.16653094462540716</v>
      </c>
      <c r="AD1882" s="70">
        <f>_xlfn.PERCENTILE.EXC(AC1882:$AC$5675,0.5)</f>
        <v>8.6912230786161532E-2</v>
      </c>
      <c r="AE1882" s="70">
        <f>_xlfn.PERCENTILE.EXC($AC1882:AC$5675,0.35)</f>
        <v>4.9357166828517637E-2</v>
      </c>
      <c r="AF1882" s="71">
        <f t="shared" si="1087"/>
        <v>3.9994155405745878E-2</v>
      </c>
      <c r="AG1882" s="70">
        <f t="shared" si="1088"/>
        <v>-0.24041197211318369</v>
      </c>
      <c r="AH1882" s="70">
        <f t="shared" si="1089"/>
        <v>-0.2970055808935495</v>
      </c>
      <c r="AI1882" s="61" t="str">
        <f t="shared" si="1077"/>
        <v>Short VOL</v>
      </c>
      <c r="AJ1882" s="68" t="str">
        <f t="shared" si="1078"/>
        <v>Short VOL</v>
      </c>
      <c r="AK1882" s="72" t="str">
        <f t="shared" si="1079"/>
        <v>00631L</v>
      </c>
      <c r="AL1882" s="73">
        <f t="shared" si="1069"/>
        <v>1</v>
      </c>
      <c r="AM1882" s="72" t="str">
        <f t="shared" si="1082"/>
        <v>00635U</v>
      </c>
      <c r="AN1882" s="73">
        <f t="shared" si="1070"/>
        <v>0</v>
      </c>
      <c r="AO1882" s="74" t="str">
        <f t="shared" si="1076"/>
        <v>00631L</v>
      </c>
      <c r="AP1882" s="20">
        <f t="shared" si="1071"/>
        <v>1</v>
      </c>
      <c r="AQ1882" s="74" t="str">
        <f t="shared" si="1086"/>
        <v>00635U</v>
      </c>
      <c r="AR1882" s="20">
        <f t="shared" si="1072"/>
        <v>0</v>
      </c>
      <c r="AS1882" s="74" t="str">
        <f t="shared" si="1080"/>
        <v>00635U</v>
      </c>
      <c r="AT1882" s="20">
        <f t="shared" si="1073"/>
        <v>0</v>
      </c>
      <c r="AU1882" s="74" t="str">
        <f t="shared" si="1063"/>
        <v>00631L</v>
      </c>
      <c r="AV1882" s="20">
        <f t="shared" si="1074"/>
        <v>1</v>
      </c>
      <c r="AW1882" s="74" t="str">
        <f t="shared" si="1064"/>
        <v>00631L</v>
      </c>
      <c r="AX1882" s="20">
        <f t="shared" si="1065"/>
        <v>1</v>
      </c>
      <c r="AY1882" s="20">
        <f t="shared" si="1075"/>
        <v>0</v>
      </c>
      <c r="AZ1882" s="116">
        <v>43579</v>
      </c>
      <c r="BA1882" s="117">
        <v>18.600000000000001</v>
      </c>
      <c r="BB1882" s="90">
        <v>18.987500000000001</v>
      </c>
      <c r="BC1882" s="76">
        <f t="shared" si="1083"/>
        <v>18.999166666666664</v>
      </c>
      <c r="BD1882" s="76">
        <f t="shared" si="1084"/>
        <v>18.994583333333328</v>
      </c>
      <c r="BE1882" s="77">
        <f t="shared" si="1090"/>
        <v>-6.1406202026386227E-4</v>
      </c>
      <c r="BF1882" s="77">
        <f t="shared" si="1081"/>
        <v>-2.0773466119726743E-2</v>
      </c>
    </row>
    <row r="1883" spans="1:58" s="23" customFormat="1" ht="15.75" customHeight="1" x14ac:dyDescent="0.4">
      <c r="A1883" s="116">
        <v>43577</v>
      </c>
      <c r="B1883" s="112">
        <v>14.175000000000001</v>
      </c>
      <c r="C1883" s="112">
        <v>15.375</v>
      </c>
      <c r="D1883" s="112">
        <v>16.024999999999999</v>
      </c>
      <c r="E1883" s="112">
        <v>16.375</v>
      </c>
      <c r="F1883" s="112">
        <v>16.675000000000001</v>
      </c>
      <c r="G1883" s="112">
        <v>16.875</v>
      </c>
      <c r="H1883" s="113">
        <v>16.975000000000001</v>
      </c>
      <c r="I1883" s="90">
        <f t="shared" si="1066"/>
        <v>14.325000000000001</v>
      </c>
      <c r="J1883" s="90">
        <f t="shared" si="1067"/>
        <v>15.456250000000001</v>
      </c>
      <c r="K1883" s="114">
        <v>21</v>
      </c>
      <c r="L1883" s="115">
        <v>4.1666666666666664E-2</v>
      </c>
      <c r="M1883" s="90">
        <v>11.63</v>
      </c>
      <c r="N1883" s="90">
        <v>12.42</v>
      </c>
      <c r="O1883" s="90">
        <v>14.72</v>
      </c>
      <c r="P1883" s="90">
        <v>16.190000000000001</v>
      </c>
      <c r="Q1883" s="90">
        <v>17.3</v>
      </c>
      <c r="R1883" s="63">
        <f t="shared" si="1055"/>
        <v>6.860000000000003</v>
      </c>
      <c r="S1883" s="64">
        <f t="shared" si="1091"/>
        <v>2.7295285359801497E-2</v>
      </c>
      <c r="T1883" s="65">
        <f t="shared" si="1085"/>
        <v>0.93639291465378427</v>
      </c>
      <c r="U1883" s="65">
        <f t="shared" si="1085"/>
        <v>0.84375</v>
      </c>
      <c r="V1883" s="65">
        <f t="shared" si="1056"/>
        <v>0.7671402100061766</v>
      </c>
      <c r="W1883" s="65">
        <f t="shared" si="1057"/>
        <v>0.71791907514450859</v>
      </c>
      <c r="X1883" s="61">
        <f t="shared" si="1068"/>
        <v>8.4656084656084596E-2</v>
      </c>
      <c r="Y1883" s="66">
        <f t="shared" si="1058"/>
        <v>3.6641221374045886E-2</v>
      </c>
      <c r="Z1883" s="61">
        <f t="shared" si="1059"/>
        <v>7.8970331588132603E-2</v>
      </c>
      <c r="AA1883" s="67">
        <f t="shared" si="1060"/>
        <v>14.325000000000001</v>
      </c>
      <c r="AB1883" s="68">
        <f t="shared" si="1061"/>
        <v>0.14130434782608703</v>
      </c>
      <c r="AC1883" s="69">
        <f t="shared" si="1062"/>
        <v>0.15338164251207739</v>
      </c>
      <c r="AD1883" s="70">
        <f>_xlfn.PERCENTILE.EXC(AC1883:$AC$5675,0.5)</f>
        <v>8.6911429164073725E-2</v>
      </c>
      <c r="AE1883" s="70">
        <f>_xlfn.PERCENTILE.EXC($AC1883:AC$5675,0.35)</f>
        <v>4.9308582703326054E-2</v>
      </c>
      <c r="AF1883" s="71">
        <f t="shared" si="1087"/>
        <v>3.9994155405745878E-2</v>
      </c>
      <c r="AG1883" s="70">
        <f t="shared" si="1088"/>
        <v>-0.24041197211318369</v>
      </c>
      <c r="AH1883" s="70">
        <f t="shared" si="1089"/>
        <v>-0.2970055808935495</v>
      </c>
      <c r="AI1883" s="61" t="str">
        <f t="shared" si="1077"/>
        <v>Short VOL</v>
      </c>
      <c r="AJ1883" s="68" t="str">
        <f t="shared" si="1078"/>
        <v>Short VOL</v>
      </c>
      <c r="AK1883" s="72" t="str">
        <f t="shared" si="1079"/>
        <v>00631L</v>
      </c>
      <c r="AL1883" s="73">
        <f t="shared" si="1069"/>
        <v>1</v>
      </c>
      <c r="AM1883" s="72" t="str">
        <f t="shared" si="1082"/>
        <v>00635U</v>
      </c>
      <c r="AN1883" s="73">
        <f t="shared" si="1070"/>
        <v>0</v>
      </c>
      <c r="AO1883" s="74" t="str">
        <f t="shared" si="1076"/>
        <v>00631L</v>
      </c>
      <c r="AP1883" s="20">
        <f t="shared" si="1071"/>
        <v>1</v>
      </c>
      <c r="AQ1883" s="74" t="str">
        <f t="shared" si="1086"/>
        <v>00635U</v>
      </c>
      <c r="AR1883" s="20">
        <f t="shared" si="1072"/>
        <v>0</v>
      </c>
      <c r="AS1883" s="74" t="str">
        <f t="shared" si="1080"/>
        <v>00631L</v>
      </c>
      <c r="AT1883" s="20">
        <f t="shared" si="1073"/>
        <v>1</v>
      </c>
      <c r="AU1883" s="74" t="str">
        <f t="shared" si="1063"/>
        <v>00631L</v>
      </c>
      <c r="AV1883" s="20">
        <f t="shared" si="1074"/>
        <v>1</v>
      </c>
      <c r="AW1883" s="74" t="str">
        <f t="shared" si="1064"/>
        <v>00631L</v>
      </c>
      <c r="AX1883" s="20">
        <f t="shared" si="1065"/>
        <v>1</v>
      </c>
      <c r="AY1883" s="20">
        <f t="shared" si="1075"/>
        <v>0</v>
      </c>
      <c r="AZ1883" s="116">
        <v>43578</v>
      </c>
      <c r="BA1883" s="117">
        <v>19.09</v>
      </c>
      <c r="BB1883" s="90">
        <v>18.887499999999999</v>
      </c>
      <c r="BC1883" s="76">
        <f t="shared" si="1083"/>
        <v>19.005208333333329</v>
      </c>
      <c r="BD1883" s="76">
        <f t="shared" si="1084"/>
        <v>19.000874999999997</v>
      </c>
      <c r="BE1883" s="77">
        <f t="shared" si="1090"/>
        <v>-6.1934776651135191E-3</v>
      </c>
      <c r="BF1883" s="77">
        <f t="shared" si="1081"/>
        <v>4.6905734604328906E-3</v>
      </c>
    </row>
    <row r="1884" spans="1:58" s="23" customFormat="1" ht="15.75" customHeight="1" x14ac:dyDescent="0.4">
      <c r="A1884" s="116">
        <v>43573</v>
      </c>
      <c r="B1884" s="112">
        <v>14.425000000000001</v>
      </c>
      <c r="C1884" s="112">
        <v>15.574999999999999</v>
      </c>
      <c r="D1884" s="112">
        <v>16.2</v>
      </c>
      <c r="E1884" s="112">
        <v>16.574999999999999</v>
      </c>
      <c r="F1884" s="112">
        <v>16.850000000000001</v>
      </c>
      <c r="G1884" s="112">
        <v>17.024999999999999</v>
      </c>
      <c r="H1884" s="113">
        <v>17.100000000000001</v>
      </c>
      <c r="I1884" s="90">
        <f t="shared" si="1066"/>
        <v>14.520833333333334</v>
      </c>
      <c r="J1884" s="90">
        <f t="shared" si="1067"/>
        <v>15.627083333333333</v>
      </c>
      <c r="K1884" s="114">
        <v>22</v>
      </c>
      <c r="L1884" s="115">
        <v>4.1666666666666664E-2</v>
      </c>
      <c r="M1884" s="90">
        <v>9.93</v>
      </c>
      <c r="N1884" s="90">
        <v>12.09</v>
      </c>
      <c r="O1884" s="90">
        <v>14.57</v>
      </c>
      <c r="P1884" s="90">
        <v>16.14</v>
      </c>
      <c r="Q1884" s="90">
        <v>17.25</v>
      </c>
      <c r="R1884" s="63">
        <f t="shared" si="1055"/>
        <v>8.6900000000000013</v>
      </c>
      <c r="S1884" s="64">
        <f t="shared" si="1091"/>
        <v>-4.0476190476190457E-2</v>
      </c>
      <c r="T1884" s="65">
        <f t="shared" si="1085"/>
        <v>0.82133995037220842</v>
      </c>
      <c r="U1884" s="65">
        <f t="shared" si="1085"/>
        <v>0.82978723404255317</v>
      </c>
      <c r="V1884" s="65">
        <f t="shared" si="1056"/>
        <v>0.74907063197026014</v>
      </c>
      <c r="W1884" s="65">
        <f t="shared" si="1057"/>
        <v>0.7008695652173913</v>
      </c>
      <c r="X1884" s="61">
        <f t="shared" si="1068"/>
        <v>7.9722703639514628E-2</v>
      </c>
      <c r="Y1884" s="66">
        <f t="shared" si="1058"/>
        <v>3.167420814479651E-2</v>
      </c>
      <c r="Z1884" s="61">
        <f t="shared" si="1059"/>
        <v>7.6183644189383018E-2</v>
      </c>
      <c r="AA1884" s="67">
        <f t="shared" si="1060"/>
        <v>14.520833333333334</v>
      </c>
      <c r="AB1884" s="68">
        <f t="shared" si="1061"/>
        <v>0.19313482216708031</v>
      </c>
      <c r="AC1884" s="69">
        <f t="shared" si="1062"/>
        <v>0.2010614833195479</v>
      </c>
      <c r="AD1884" s="70">
        <f>_xlfn.PERCENTILE.EXC(AC1884:$AC$5675,0.5)</f>
        <v>8.6878433472974664E-2</v>
      </c>
      <c r="AE1884" s="70">
        <f>_xlfn.PERCENTILE.EXC($AC1884:AC$5675,0.35)</f>
        <v>4.9298281772152737E-2</v>
      </c>
      <c r="AF1884" s="71">
        <f t="shared" si="1087"/>
        <v>3.9994155405745878E-2</v>
      </c>
      <c r="AG1884" s="70">
        <f t="shared" si="1088"/>
        <v>-0.24041197211318369</v>
      </c>
      <c r="AH1884" s="70">
        <f t="shared" si="1089"/>
        <v>-0.2970055808935495</v>
      </c>
      <c r="AI1884" s="61" t="str">
        <f t="shared" si="1077"/>
        <v>Short VOL</v>
      </c>
      <c r="AJ1884" s="68" t="str">
        <f t="shared" si="1078"/>
        <v>Short VOL</v>
      </c>
      <c r="AK1884" s="72" t="str">
        <f t="shared" si="1079"/>
        <v>00631L</v>
      </c>
      <c r="AL1884" s="73">
        <f t="shared" si="1069"/>
        <v>1</v>
      </c>
      <c r="AM1884" s="72" t="str">
        <f t="shared" si="1082"/>
        <v>00635U</v>
      </c>
      <c r="AN1884" s="73">
        <f t="shared" si="1070"/>
        <v>0</v>
      </c>
      <c r="AO1884" s="74" t="str">
        <f t="shared" si="1076"/>
        <v>00631L</v>
      </c>
      <c r="AP1884" s="20">
        <f t="shared" si="1071"/>
        <v>1</v>
      </c>
      <c r="AQ1884" s="74" t="str">
        <f t="shared" si="1086"/>
        <v>00635U</v>
      </c>
      <c r="AR1884" s="20">
        <f t="shared" si="1072"/>
        <v>0</v>
      </c>
      <c r="AS1884" s="74" t="str">
        <f t="shared" si="1080"/>
        <v>00635U</v>
      </c>
      <c r="AT1884" s="20">
        <f t="shared" si="1073"/>
        <v>0</v>
      </c>
      <c r="AU1884" s="74" t="str">
        <f t="shared" si="1063"/>
        <v>00631L</v>
      </c>
      <c r="AV1884" s="20">
        <f t="shared" si="1074"/>
        <v>1</v>
      </c>
      <c r="AW1884" s="74" t="str">
        <f t="shared" si="1064"/>
        <v>00631L</v>
      </c>
      <c r="AX1884" s="20">
        <f t="shared" si="1065"/>
        <v>1</v>
      </c>
      <c r="AY1884" s="20">
        <f t="shared" si="1075"/>
        <v>0</v>
      </c>
      <c r="AZ1884" s="116">
        <v>43577</v>
      </c>
      <c r="BA1884" s="117">
        <v>18.940000000000001</v>
      </c>
      <c r="BB1884" s="90">
        <v>18.887499999999999</v>
      </c>
      <c r="BC1884" s="76">
        <f t="shared" si="1083"/>
        <v>19.014374999999998</v>
      </c>
      <c r="BD1884" s="76">
        <f t="shared" si="1084"/>
        <v>19.006083333333329</v>
      </c>
      <c r="BE1884" s="77">
        <f t="shared" si="1090"/>
        <v>-6.6725832429411066E-3</v>
      </c>
      <c r="BF1884" s="77">
        <f t="shared" si="1081"/>
        <v>-3.4769569392253158E-3</v>
      </c>
    </row>
    <row r="1885" spans="1:58" s="23" customFormat="1" ht="15.75" customHeight="1" x14ac:dyDescent="0.4">
      <c r="A1885" s="116">
        <v>43572</v>
      </c>
      <c r="B1885" s="112">
        <v>14.625</v>
      </c>
      <c r="C1885" s="112">
        <v>15.625</v>
      </c>
      <c r="D1885" s="112">
        <v>16.225000000000001</v>
      </c>
      <c r="E1885" s="112">
        <v>16.574999999999999</v>
      </c>
      <c r="F1885" s="112">
        <v>16.875</v>
      </c>
      <c r="G1885" s="112">
        <v>17.05</v>
      </c>
      <c r="H1885" s="113">
        <v>17.149999999999999</v>
      </c>
      <c r="I1885" s="90">
        <f t="shared" si="1066"/>
        <v>14.666666666666666</v>
      </c>
      <c r="J1885" s="90">
        <f t="shared" si="1067"/>
        <v>15.65</v>
      </c>
      <c r="K1885" s="114">
        <v>23</v>
      </c>
      <c r="L1885" s="115">
        <v>4.1666666666666664E-2</v>
      </c>
      <c r="M1885" s="90">
        <v>11</v>
      </c>
      <c r="N1885" s="90">
        <v>12.6</v>
      </c>
      <c r="O1885" s="90">
        <v>14.82</v>
      </c>
      <c r="P1885" s="90">
        <v>16.29</v>
      </c>
      <c r="Q1885" s="90">
        <v>17.34</v>
      </c>
      <c r="R1885" s="63">
        <f t="shared" si="1055"/>
        <v>7.509999999999998</v>
      </c>
      <c r="S1885" s="64">
        <f t="shared" si="1091"/>
        <v>3.4482758620689648E-2</v>
      </c>
      <c r="T1885" s="65">
        <f t="shared" si="1085"/>
        <v>0.87301587301587302</v>
      </c>
      <c r="U1885" s="65">
        <f t="shared" si="1085"/>
        <v>0.85020242914979749</v>
      </c>
      <c r="V1885" s="65">
        <f t="shared" si="1056"/>
        <v>0.77348066298342544</v>
      </c>
      <c r="W1885" s="65">
        <f t="shared" si="1057"/>
        <v>0.72664359861591699</v>
      </c>
      <c r="X1885" s="61">
        <f t="shared" si="1068"/>
        <v>6.8376068376068383E-2</v>
      </c>
      <c r="Y1885" s="66">
        <f t="shared" si="1058"/>
        <v>3.469079939668171E-2</v>
      </c>
      <c r="Z1885" s="61">
        <f t="shared" si="1059"/>
        <v>6.7045454545454616E-2</v>
      </c>
      <c r="AA1885" s="67">
        <f t="shared" si="1060"/>
        <v>14.666666666666666</v>
      </c>
      <c r="AB1885" s="68">
        <f t="shared" si="1061"/>
        <v>0.16071428571428575</v>
      </c>
      <c r="AC1885" s="69">
        <f t="shared" si="1062"/>
        <v>0.16402116402116401</v>
      </c>
      <c r="AD1885" s="70">
        <f>_xlfn.PERCENTILE.EXC(AC1885:$AC$5675,0.5)</f>
        <v>8.6845437781875603E-2</v>
      </c>
      <c r="AE1885" s="70">
        <f>_xlfn.PERCENTILE.EXC($AC1885:AC$5675,0.35)</f>
        <v>4.9287980840979413E-2</v>
      </c>
      <c r="AF1885" s="71">
        <f t="shared" si="1087"/>
        <v>3.9994155405745878E-2</v>
      </c>
      <c r="AG1885" s="70">
        <f t="shared" si="1088"/>
        <v>-0.24041197211318369</v>
      </c>
      <c r="AH1885" s="70">
        <f t="shared" si="1089"/>
        <v>-0.2970055808935495</v>
      </c>
      <c r="AI1885" s="61" t="str">
        <f t="shared" si="1077"/>
        <v>Short VOL</v>
      </c>
      <c r="AJ1885" s="68" t="str">
        <f t="shared" si="1078"/>
        <v>Short VOL</v>
      </c>
      <c r="AK1885" s="72" t="str">
        <f t="shared" si="1079"/>
        <v>00631L</v>
      </c>
      <c r="AL1885" s="73">
        <f t="shared" si="1069"/>
        <v>1</v>
      </c>
      <c r="AM1885" s="72" t="str">
        <f t="shared" si="1082"/>
        <v>00635U</v>
      </c>
      <c r="AN1885" s="73">
        <f t="shared" si="1070"/>
        <v>0</v>
      </c>
      <c r="AO1885" s="74" t="str">
        <f t="shared" si="1076"/>
        <v>00631L</v>
      </c>
      <c r="AP1885" s="20">
        <f t="shared" si="1071"/>
        <v>1</v>
      </c>
      <c r="AQ1885" s="74" t="str">
        <f t="shared" si="1086"/>
        <v>00635U</v>
      </c>
      <c r="AR1885" s="20">
        <f t="shared" si="1072"/>
        <v>0</v>
      </c>
      <c r="AS1885" s="74" t="str">
        <f t="shared" si="1080"/>
        <v>00635U</v>
      </c>
      <c r="AT1885" s="20">
        <f t="shared" si="1073"/>
        <v>0</v>
      </c>
      <c r="AU1885" s="74" t="str">
        <f t="shared" si="1063"/>
        <v>00631L</v>
      </c>
      <c r="AV1885" s="20">
        <f t="shared" si="1074"/>
        <v>1</v>
      </c>
      <c r="AW1885" s="74" t="str">
        <f t="shared" si="1064"/>
        <v>00631L</v>
      </c>
      <c r="AX1885" s="20">
        <f t="shared" si="1065"/>
        <v>1</v>
      </c>
      <c r="AY1885" s="20">
        <f t="shared" si="1075"/>
        <v>0</v>
      </c>
      <c r="AZ1885" s="116">
        <v>43573</v>
      </c>
      <c r="BA1885" s="117">
        <v>18.899999999999999</v>
      </c>
      <c r="BB1885" s="90">
        <v>18.912500000000001</v>
      </c>
      <c r="BC1885" s="76">
        <f t="shared" si="1083"/>
        <v>19.029583333333331</v>
      </c>
      <c r="BD1885" s="76">
        <f t="shared" si="1084"/>
        <v>19.014583333333334</v>
      </c>
      <c r="BE1885" s="77">
        <f t="shared" si="1090"/>
        <v>-6.1527008386063741E-3</v>
      </c>
      <c r="BF1885" s="77">
        <f t="shared" si="1081"/>
        <v>-6.0260764763888607E-3</v>
      </c>
    </row>
    <row r="1886" spans="1:58" s="23" customFormat="1" ht="15.75" customHeight="1" x14ac:dyDescent="0.4">
      <c r="A1886" s="116">
        <v>43571</v>
      </c>
      <c r="B1886" s="112">
        <v>12.574999999999999</v>
      </c>
      <c r="C1886" s="112">
        <v>14.625</v>
      </c>
      <c r="D1886" s="112">
        <v>15.574999999999999</v>
      </c>
      <c r="E1886" s="112">
        <v>16.225000000000001</v>
      </c>
      <c r="F1886" s="112">
        <v>16.625</v>
      </c>
      <c r="G1886" s="112">
        <v>16.925000000000001</v>
      </c>
      <c r="H1886" s="113">
        <v>17.074999999999999</v>
      </c>
      <c r="I1886" s="90">
        <f t="shared" si="1066"/>
        <v>14.625</v>
      </c>
      <c r="J1886" s="90">
        <f t="shared" si="1067"/>
        <v>15.574999999999999</v>
      </c>
      <c r="K1886" s="114">
        <v>0</v>
      </c>
      <c r="L1886" s="115">
        <v>4.7619047619047616E-2</v>
      </c>
      <c r="M1886" s="90">
        <v>10.76</v>
      </c>
      <c r="N1886" s="90">
        <v>12.18</v>
      </c>
      <c r="O1886" s="90">
        <v>14.47</v>
      </c>
      <c r="P1886" s="90">
        <v>16.059999999999999</v>
      </c>
      <c r="Q1886" s="90">
        <v>17.2</v>
      </c>
      <c r="R1886" s="63">
        <f t="shared" si="1055"/>
        <v>7.5900000000000034</v>
      </c>
      <c r="S1886" s="64">
        <f t="shared" si="1091"/>
        <v>-1.1363636363636409E-2</v>
      </c>
      <c r="T1886" s="65">
        <f t="shared" si="1085"/>
        <v>0.8834154351395731</v>
      </c>
      <c r="U1886" s="65">
        <f t="shared" si="1085"/>
        <v>0.84174153420870756</v>
      </c>
      <c r="V1886" s="65">
        <f t="shared" si="1056"/>
        <v>0.75840597758405981</v>
      </c>
      <c r="W1886" s="65">
        <f t="shared" si="1057"/>
        <v>0.70813953488372094</v>
      </c>
      <c r="X1886" s="61">
        <f t="shared" si="1068"/>
        <v>0.1630218687872764</v>
      </c>
      <c r="Y1886" s="66">
        <f t="shared" si="1058"/>
        <v>5.2388289676425136E-2</v>
      </c>
      <c r="Z1886" s="61">
        <f t="shared" si="1059"/>
        <v>6.4957264957264907E-2</v>
      </c>
      <c r="AA1886" s="67">
        <f t="shared" si="1060"/>
        <v>14.625</v>
      </c>
      <c r="AB1886" s="68">
        <f t="shared" si="1061"/>
        <v>3.2430213464696191E-2</v>
      </c>
      <c r="AC1886" s="69">
        <f t="shared" si="1062"/>
        <v>0.20073891625615767</v>
      </c>
      <c r="AD1886" s="70">
        <f>_xlfn.PERCENTILE.EXC(AC1886:$AC$5675,0.5)</f>
        <v>8.677808157904994E-2</v>
      </c>
      <c r="AE1886" s="70">
        <f>_xlfn.PERCENTILE.EXC($AC1886:AC$5675,0.35)</f>
        <v>4.9280041036406812E-2</v>
      </c>
      <c r="AF1886" s="71">
        <f t="shared" si="1087"/>
        <v>3.9994155405745878E-2</v>
      </c>
      <c r="AG1886" s="70">
        <f t="shared" si="1088"/>
        <v>-0.24041197211318369</v>
      </c>
      <c r="AH1886" s="70">
        <f t="shared" si="1089"/>
        <v>-0.2970055808935495</v>
      </c>
      <c r="AI1886" s="61" t="str">
        <f t="shared" si="1077"/>
        <v>Short VOL</v>
      </c>
      <c r="AJ1886" s="68" t="str">
        <f t="shared" si="1078"/>
        <v>Short VOL</v>
      </c>
      <c r="AK1886" s="72" t="str">
        <f t="shared" si="1079"/>
        <v>00631L</v>
      </c>
      <c r="AL1886" s="73">
        <f t="shared" si="1069"/>
        <v>1</v>
      </c>
      <c r="AM1886" s="72" t="str">
        <f t="shared" si="1082"/>
        <v>00635U</v>
      </c>
      <c r="AN1886" s="73">
        <f t="shared" si="1070"/>
        <v>0</v>
      </c>
      <c r="AO1886" s="74" t="str">
        <f t="shared" si="1076"/>
        <v>00631L</v>
      </c>
      <c r="AP1886" s="20">
        <f t="shared" si="1071"/>
        <v>1</v>
      </c>
      <c r="AQ1886" s="74" t="str">
        <f t="shared" si="1086"/>
        <v>00635U</v>
      </c>
      <c r="AR1886" s="20">
        <f t="shared" si="1072"/>
        <v>0</v>
      </c>
      <c r="AS1886" s="74" t="str">
        <f t="shared" si="1080"/>
        <v>00635U</v>
      </c>
      <c r="AT1886" s="20">
        <f t="shared" si="1073"/>
        <v>0</v>
      </c>
      <c r="AU1886" s="74" t="str">
        <f t="shared" si="1063"/>
        <v>00631L</v>
      </c>
      <c r="AV1886" s="20">
        <f t="shared" si="1074"/>
        <v>1</v>
      </c>
      <c r="AW1886" s="74" t="str">
        <f t="shared" si="1064"/>
        <v>00631L</v>
      </c>
      <c r="AX1886" s="20">
        <f t="shared" si="1065"/>
        <v>1</v>
      </c>
      <c r="AY1886" s="20">
        <f t="shared" si="1075"/>
        <v>0</v>
      </c>
      <c r="AZ1886" s="116">
        <v>43572</v>
      </c>
      <c r="BA1886" s="117">
        <v>18.91</v>
      </c>
      <c r="BB1886" s="90">
        <v>18.75</v>
      </c>
      <c r="BC1886" s="76">
        <f t="shared" si="1083"/>
        <v>19.044791666666665</v>
      </c>
      <c r="BD1886" s="76">
        <f t="shared" si="1084"/>
        <v>19.029541666666663</v>
      </c>
      <c r="BE1886" s="77">
        <f t="shared" si="1090"/>
        <v>-1.5478860143302436E-2</v>
      </c>
      <c r="BF1886" s="77">
        <f t="shared" si="1081"/>
        <v>-6.2818994151635178E-3</v>
      </c>
    </row>
    <row r="1887" spans="1:58" s="23" customFormat="1" ht="15.75" customHeight="1" x14ac:dyDescent="0.4">
      <c r="A1887" s="116">
        <v>43570</v>
      </c>
      <c r="B1887" s="112">
        <v>12.574999999999999</v>
      </c>
      <c r="C1887" s="112">
        <v>14.675000000000001</v>
      </c>
      <c r="D1887" s="112">
        <v>15.475</v>
      </c>
      <c r="E1887" s="112">
        <v>16.125</v>
      </c>
      <c r="F1887" s="112">
        <v>16.524999999999999</v>
      </c>
      <c r="G1887" s="112">
        <v>16.824999999999999</v>
      </c>
      <c r="H1887" s="113">
        <v>17</v>
      </c>
      <c r="I1887" s="90">
        <f t="shared" si="1066"/>
        <v>14.575000000000001</v>
      </c>
      <c r="J1887" s="90">
        <f t="shared" si="1067"/>
        <v>15.436904761904762</v>
      </c>
      <c r="K1887" s="114">
        <v>1</v>
      </c>
      <c r="L1887" s="115">
        <v>4.7619047619047616E-2</v>
      </c>
      <c r="M1887" s="90">
        <v>10.61</v>
      </c>
      <c r="N1887" s="90">
        <v>12.32</v>
      </c>
      <c r="O1887" s="90">
        <v>14.53</v>
      </c>
      <c r="P1887" s="90">
        <v>16.09</v>
      </c>
      <c r="Q1887" s="90">
        <v>17.2</v>
      </c>
      <c r="R1887" s="63">
        <f t="shared" ref="R1887:R1950" si="1092">(O1887+P1887)-(N1887+M1887)</f>
        <v>7.6899999999999977</v>
      </c>
      <c r="S1887" s="64">
        <f t="shared" si="1091"/>
        <v>2.5811823480433014E-2</v>
      </c>
      <c r="T1887" s="65">
        <f t="shared" si="1085"/>
        <v>0.86120129870129869</v>
      </c>
      <c r="U1887" s="65">
        <f t="shared" si="1085"/>
        <v>0.84790089470061947</v>
      </c>
      <c r="V1887" s="65">
        <f t="shared" si="1056"/>
        <v>0.76569297700435057</v>
      </c>
      <c r="W1887" s="65">
        <f t="shared" si="1057"/>
        <v>0.71627906976744193</v>
      </c>
      <c r="X1887" s="61">
        <f t="shared" si="1068"/>
        <v>0.16699801192842956</v>
      </c>
      <c r="Y1887" s="66">
        <f t="shared" si="1058"/>
        <v>5.4263565891472867E-2</v>
      </c>
      <c r="Z1887" s="61">
        <f t="shared" si="1059"/>
        <v>5.9135832720738288E-2</v>
      </c>
      <c r="AA1887" s="67">
        <f t="shared" si="1060"/>
        <v>14.574999999999999</v>
      </c>
      <c r="AB1887" s="68">
        <f t="shared" si="1061"/>
        <v>2.0698051948051868E-2</v>
      </c>
      <c r="AC1887" s="69">
        <f t="shared" si="1062"/>
        <v>0.18303571428571419</v>
      </c>
      <c r="AD1887" s="70">
        <f>_xlfn.PERCENTILE.EXC(AC1887:$AC$5675,0.5)</f>
        <v>8.6710725376224276E-2</v>
      </c>
      <c r="AE1887" s="70">
        <f>_xlfn.PERCENTILE.EXC($AC1887:AC$5675,0.35)</f>
        <v>4.9275249400635171E-2</v>
      </c>
      <c r="AF1887" s="71">
        <f t="shared" si="1087"/>
        <v>3.9994155405745878E-2</v>
      </c>
      <c r="AG1887" s="70">
        <f t="shared" si="1088"/>
        <v>-0.24041197211318369</v>
      </c>
      <c r="AH1887" s="70">
        <f t="shared" si="1089"/>
        <v>-0.2970055808935495</v>
      </c>
      <c r="AI1887" s="61" t="str">
        <f t="shared" si="1077"/>
        <v>Short VOL</v>
      </c>
      <c r="AJ1887" s="68" t="str">
        <f t="shared" si="1078"/>
        <v>Short VOL</v>
      </c>
      <c r="AK1887" s="72" t="str">
        <f t="shared" si="1079"/>
        <v>00631L</v>
      </c>
      <c r="AL1887" s="73">
        <f t="shared" si="1069"/>
        <v>1</v>
      </c>
      <c r="AM1887" s="72" t="str">
        <f t="shared" si="1082"/>
        <v>00635U</v>
      </c>
      <c r="AN1887" s="73">
        <f t="shared" si="1070"/>
        <v>0</v>
      </c>
      <c r="AO1887" s="74" t="str">
        <f t="shared" si="1076"/>
        <v>00631L</v>
      </c>
      <c r="AP1887" s="20">
        <f t="shared" si="1071"/>
        <v>1</v>
      </c>
      <c r="AQ1887" s="74" t="str">
        <f t="shared" si="1086"/>
        <v>00635U</v>
      </c>
      <c r="AR1887" s="20">
        <f t="shared" si="1072"/>
        <v>0</v>
      </c>
      <c r="AS1887" s="74" t="str">
        <f t="shared" si="1080"/>
        <v>00635U</v>
      </c>
      <c r="AT1887" s="20">
        <f t="shared" si="1073"/>
        <v>0</v>
      </c>
      <c r="AU1887" s="74" t="str">
        <f t="shared" si="1063"/>
        <v>00631L</v>
      </c>
      <c r="AV1887" s="20">
        <f t="shared" si="1074"/>
        <v>1</v>
      </c>
      <c r="AW1887" s="74" t="str">
        <f t="shared" si="1064"/>
        <v>00631L</v>
      </c>
      <c r="AX1887" s="20">
        <f t="shared" si="1065"/>
        <v>1</v>
      </c>
      <c r="AY1887" s="20">
        <f t="shared" si="1075"/>
        <v>0</v>
      </c>
      <c r="AZ1887" s="116">
        <v>43571</v>
      </c>
      <c r="BA1887" s="117">
        <v>18.760000000000002</v>
      </c>
      <c r="BB1887" s="90">
        <v>18.875</v>
      </c>
      <c r="BC1887" s="76">
        <f t="shared" si="1083"/>
        <v>19.06208333333333</v>
      </c>
      <c r="BD1887" s="76">
        <f t="shared" si="1084"/>
        <v>19.04495833333333</v>
      </c>
      <c r="BE1887" s="77">
        <f t="shared" si="1090"/>
        <v>-9.8144221731620903E-3</v>
      </c>
      <c r="BF1887" s="77">
        <f t="shared" si="1081"/>
        <v>-1.4962402560607435E-2</v>
      </c>
    </row>
    <row r="1888" spans="1:58" s="23" customFormat="1" ht="15.75" customHeight="1" x14ac:dyDescent="0.4">
      <c r="A1888" s="116">
        <v>43567</v>
      </c>
      <c r="B1888" s="112">
        <v>12.775</v>
      </c>
      <c r="C1888" s="112">
        <v>14.775</v>
      </c>
      <c r="D1888" s="112">
        <v>15.574999999999999</v>
      </c>
      <c r="E1888" s="112">
        <v>16.175000000000001</v>
      </c>
      <c r="F1888" s="112">
        <v>16.574999999999999</v>
      </c>
      <c r="G1888" s="112">
        <v>16.875</v>
      </c>
      <c r="H1888" s="113">
        <v>17.024999999999999</v>
      </c>
      <c r="I1888" s="90">
        <f t="shared" si="1066"/>
        <v>14.584523809523811</v>
      </c>
      <c r="J1888" s="90">
        <f t="shared" si="1067"/>
        <v>15.498809523809523</v>
      </c>
      <c r="K1888" s="114">
        <v>2</v>
      </c>
      <c r="L1888" s="115">
        <v>4.7619047619047616E-2</v>
      </c>
      <c r="M1888" s="90">
        <v>9.74</v>
      </c>
      <c r="N1888" s="90">
        <v>12.01</v>
      </c>
      <c r="O1888" s="90">
        <v>14.46</v>
      </c>
      <c r="P1888" s="90">
        <v>16.04</v>
      </c>
      <c r="Q1888" s="90">
        <v>17.059999999999999</v>
      </c>
      <c r="R1888" s="63">
        <f t="shared" si="1092"/>
        <v>8.75</v>
      </c>
      <c r="S1888" s="64">
        <f t="shared" si="1091"/>
        <v>-7.7572964669738856E-2</v>
      </c>
      <c r="T1888" s="65">
        <f t="shared" si="1085"/>
        <v>0.81099084096586183</v>
      </c>
      <c r="U1888" s="65">
        <f t="shared" si="1085"/>
        <v>0.83056708160442594</v>
      </c>
      <c r="V1888" s="65">
        <f t="shared" si="1056"/>
        <v>0.74875311720698257</v>
      </c>
      <c r="W1888" s="65">
        <f t="shared" si="1057"/>
        <v>0.7039859320046894</v>
      </c>
      <c r="X1888" s="61">
        <f t="shared" si="1068"/>
        <v>0.15655577299412915</v>
      </c>
      <c r="Y1888" s="66">
        <f t="shared" si="1058"/>
        <v>5.2550231839257978E-2</v>
      </c>
      <c r="Z1888" s="61">
        <f t="shared" si="1059"/>
        <v>6.2688760101216115E-2</v>
      </c>
      <c r="AA1888" s="67">
        <f t="shared" si="1060"/>
        <v>14.584523809523811</v>
      </c>
      <c r="AB1888" s="68">
        <f t="shared" si="1061"/>
        <v>6.3696919233971735E-2</v>
      </c>
      <c r="AC1888" s="69">
        <f t="shared" si="1062"/>
        <v>0.21436501328258209</v>
      </c>
      <c r="AD1888" s="70">
        <f>_xlfn.PERCENTILE.EXC(AC1888:$AC$5675,0.5)</f>
        <v>8.6577295558482523E-2</v>
      </c>
      <c r="AE1888" s="70">
        <f>_xlfn.PERCENTILE.EXC($AC1888:AC$5675,0.35)</f>
        <v>4.9270457764863516E-2</v>
      </c>
      <c r="AF1888" s="71">
        <f t="shared" si="1087"/>
        <v>3.9994155405745878E-2</v>
      </c>
      <c r="AG1888" s="70">
        <f t="shared" si="1088"/>
        <v>-0.24041197211318369</v>
      </c>
      <c r="AH1888" s="70">
        <f t="shared" si="1089"/>
        <v>-0.2970055808935495</v>
      </c>
      <c r="AI1888" s="61" t="str">
        <f t="shared" si="1077"/>
        <v>Short VOL</v>
      </c>
      <c r="AJ1888" s="68" t="str">
        <f t="shared" si="1078"/>
        <v>Short VOL</v>
      </c>
      <c r="AK1888" s="72" t="str">
        <f t="shared" si="1079"/>
        <v>00631L</v>
      </c>
      <c r="AL1888" s="73">
        <f t="shared" si="1069"/>
        <v>1</v>
      </c>
      <c r="AM1888" s="72" t="str">
        <f t="shared" si="1082"/>
        <v>00635U</v>
      </c>
      <c r="AN1888" s="73">
        <f t="shared" si="1070"/>
        <v>0</v>
      </c>
      <c r="AO1888" s="74" t="str">
        <f t="shared" si="1076"/>
        <v>00631L</v>
      </c>
      <c r="AP1888" s="20">
        <f t="shared" si="1071"/>
        <v>1</v>
      </c>
      <c r="AQ1888" s="74" t="str">
        <f t="shared" si="1086"/>
        <v>00635U</v>
      </c>
      <c r="AR1888" s="20">
        <f t="shared" si="1072"/>
        <v>0</v>
      </c>
      <c r="AS1888" s="74" t="str">
        <f t="shared" si="1080"/>
        <v>00635U</v>
      </c>
      <c r="AT1888" s="20">
        <f t="shared" si="1073"/>
        <v>0</v>
      </c>
      <c r="AU1888" s="74" t="str">
        <f t="shared" si="1063"/>
        <v>00631L</v>
      </c>
      <c r="AV1888" s="20">
        <f t="shared" si="1074"/>
        <v>1</v>
      </c>
      <c r="AW1888" s="74" t="str">
        <f t="shared" si="1064"/>
        <v>00631L</v>
      </c>
      <c r="AX1888" s="20">
        <f t="shared" si="1065"/>
        <v>1</v>
      </c>
      <c r="AY1888" s="20">
        <f t="shared" si="1075"/>
        <v>0</v>
      </c>
      <c r="AZ1888" s="116">
        <v>43570</v>
      </c>
      <c r="BA1888" s="117">
        <v>18.86</v>
      </c>
      <c r="BB1888" s="90">
        <v>18.7</v>
      </c>
      <c r="BC1888" s="76">
        <f t="shared" si="1083"/>
        <v>19.07833333333333</v>
      </c>
      <c r="BD1888" s="76">
        <f t="shared" si="1084"/>
        <v>19.061833333333329</v>
      </c>
      <c r="BE1888" s="77">
        <f t="shared" si="1090"/>
        <v>-1.9830523281208896E-2</v>
      </c>
      <c r="BF1888" s="77">
        <f t="shared" si="1081"/>
        <v>-1.0588348444972742E-2</v>
      </c>
    </row>
    <row r="1889" spans="1:58" s="23" customFormat="1" ht="15.75" customHeight="1" x14ac:dyDescent="0.4">
      <c r="A1889" s="116">
        <v>43566</v>
      </c>
      <c r="B1889" s="112">
        <v>13.824999999999999</v>
      </c>
      <c r="C1889" s="112">
        <v>15.525</v>
      </c>
      <c r="D1889" s="112">
        <v>16.024999999999999</v>
      </c>
      <c r="E1889" s="112">
        <v>16.425000000000001</v>
      </c>
      <c r="F1889" s="112">
        <v>16.625</v>
      </c>
      <c r="G1889" s="112">
        <v>16.824999999999999</v>
      </c>
      <c r="H1889" s="113">
        <v>16.899999999999999</v>
      </c>
      <c r="I1889" s="90">
        <f t="shared" si="1066"/>
        <v>15.282142857142857</v>
      </c>
      <c r="J1889" s="90">
        <f t="shared" si="1067"/>
        <v>15.953571428571427</v>
      </c>
      <c r="K1889" s="114">
        <v>3</v>
      </c>
      <c r="L1889" s="115">
        <v>4.7619047619047616E-2</v>
      </c>
      <c r="M1889" s="90">
        <v>10.52</v>
      </c>
      <c r="N1889" s="90">
        <v>13.02</v>
      </c>
      <c r="O1889" s="90">
        <v>15.25</v>
      </c>
      <c r="P1889" s="90">
        <v>16.43</v>
      </c>
      <c r="Q1889" s="90">
        <v>17.28</v>
      </c>
      <c r="R1889" s="63">
        <f t="shared" si="1092"/>
        <v>8.14</v>
      </c>
      <c r="S1889" s="64">
        <f t="shared" si="1091"/>
        <v>-2.1052631578947451E-2</v>
      </c>
      <c r="T1889" s="65">
        <f t="shared" si="1085"/>
        <v>0.80798771121351765</v>
      </c>
      <c r="U1889" s="65">
        <f t="shared" si="1085"/>
        <v>0.85377049180327869</v>
      </c>
      <c r="V1889" s="65">
        <f t="shared" si="1056"/>
        <v>0.79245283018867918</v>
      </c>
      <c r="W1889" s="65">
        <f t="shared" si="1057"/>
        <v>0.7534722222222221</v>
      </c>
      <c r="X1889" s="61">
        <f t="shared" si="1068"/>
        <v>0.1229656419529838</v>
      </c>
      <c r="Y1889" s="66">
        <f t="shared" si="1058"/>
        <v>2.8919330289193173E-2</v>
      </c>
      <c r="Z1889" s="61">
        <f t="shared" si="1059"/>
        <v>4.3935498948352379E-2</v>
      </c>
      <c r="AA1889" s="67">
        <f t="shared" si="1060"/>
        <v>15.282142857142858</v>
      </c>
      <c r="AB1889" s="68">
        <f t="shared" si="1061"/>
        <v>6.1827956989247292E-2</v>
      </c>
      <c r="AC1889" s="69">
        <f t="shared" si="1062"/>
        <v>0.17374369102479714</v>
      </c>
      <c r="AD1889" s="70">
        <f>_xlfn.PERCENTILE.EXC(AC1889:$AC$5675,0.5)</f>
        <v>8.6443865740740769E-2</v>
      </c>
      <c r="AE1889" s="70">
        <f>_xlfn.PERCENTILE.EXC($AC1889:AC$5675,0.35)</f>
        <v>4.9261052335175463E-2</v>
      </c>
      <c r="AF1889" s="71">
        <f t="shared" si="1087"/>
        <v>3.9994155405745878E-2</v>
      </c>
      <c r="AG1889" s="70">
        <f t="shared" si="1088"/>
        <v>-0.24041197211318369</v>
      </c>
      <c r="AH1889" s="70">
        <f t="shared" si="1089"/>
        <v>-0.2970055808935495</v>
      </c>
      <c r="AI1889" s="61" t="str">
        <f t="shared" si="1077"/>
        <v>Short VOL</v>
      </c>
      <c r="AJ1889" s="68" t="str">
        <f t="shared" si="1078"/>
        <v>Short VOL</v>
      </c>
      <c r="AK1889" s="72" t="str">
        <f t="shared" si="1079"/>
        <v>00631L</v>
      </c>
      <c r="AL1889" s="73">
        <f t="shared" si="1069"/>
        <v>1</v>
      </c>
      <c r="AM1889" s="72" t="str">
        <f t="shared" si="1082"/>
        <v>00635U</v>
      </c>
      <c r="AN1889" s="73">
        <f t="shared" si="1070"/>
        <v>0</v>
      </c>
      <c r="AO1889" s="74" t="str">
        <f t="shared" si="1076"/>
        <v>00631L</v>
      </c>
      <c r="AP1889" s="20">
        <f t="shared" si="1071"/>
        <v>1</v>
      </c>
      <c r="AQ1889" s="74" t="str">
        <f t="shared" si="1086"/>
        <v>00635U</v>
      </c>
      <c r="AR1889" s="20">
        <f t="shared" si="1072"/>
        <v>0</v>
      </c>
      <c r="AS1889" s="74" t="str">
        <f t="shared" si="1080"/>
        <v>00635U</v>
      </c>
      <c r="AT1889" s="20">
        <f t="shared" si="1073"/>
        <v>0</v>
      </c>
      <c r="AU1889" s="74" t="str">
        <f t="shared" si="1063"/>
        <v>00631L</v>
      </c>
      <c r="AV1889" s="20">
        <f t="shared" si="1074"/>
        <v>1</v>
      </c>
      <c r="AW1889" s="74" t="str">
        <f t="shared" si="1064"/>
        <v>00631L</v>
      </c>
      <c r="AX1889" s="20">
        <f t="shared" si="1065"/>
        <v>1</v>
      </c>
      <c r="AY1889" s="20">
        <f t="shared" si="1075"/>
        <v>0</v>
      </c>
      <c r="AZ1889" s="116">
        <v>43567</v>
      </c>
      <c r="BA1889" s="117">
        <v>18.829999999999998</v>
      </c>
      <c r="BB1889" s="90">
        <v>18.75</v>
      </c>
      <c r="BC1889" s="76">
        <f t="shared" si="1083"/>
        <v>19.09708333333333</v>
      </c>
      <c r="BD1889" s="76">
        <f t="shared" si="1084"/>
        <v>19.080499999999994</v>
      </c>
      <c r="BE1889" s="77">
        <f t="shared" si="1090"/>
        <v>-1.8174677634019001E-2</v>
      </c>
      <c r="BF1889" s="77">
        <f t="shared" si="1081"/>
        <v>-1.312858677707583E-2</v>
      </c>
    </row>
    <row r="1890" spans="1:58" s="23" customFormat="1" ht="15.75" customHeight="1" x14ac:dyDescent="0.4">
      <c r="A1890" s="116">
        <v>43565</v>
      </c>
      <c r="B1890" s="112">
        <v>14.425000000000001</v>
      </c>
      <c r="C1890" s="112">
        <v>15.775</v>
      </c>
      <c r="D1890" s="112">
        <v>16.175000000000001</v>
      </c>
      <c r="E1890" s="112">
        <v>16.625</v>
      </c>
      <c r="F1890" s="112">
        <v>16.774999999999999</v>
      </c>
      <c r="G1890" s="112">
        <v>16.95</v>
      </c>
      <c r="H1890" s="113">
        <v>17.024999999999999</v>
      </c>
      <c r="I1890" s="90">
        <f t="shared" si="1066"/>
        <v>15.517857142857144</v>
      </c>
      <c r="J1890" s="90">
        <f t="shared" si="1067"/>
        <v>16.098809523809525</v>
      </c>
      <c r="K1890" s="114">
        <v>4</v>
      </c>
      <c r="L1890" s="115">
        <v>4.7619047619047616E-2</v>
      </c>
      <c r="M1890" s="90">
        <v>10.14</v>
      </c>
      <c r="N1890" s="90">
        <v>13.3</v>
      </c>
      <c r="O1890" s="90">
        <v>15.38</v>
      </c>
      <c r="P1890" s="90">
        <v>16.489999999999998</v>
      </c>
      <c r="Q1890" s="90">
        <v>17.27</v>
      </c>
      <c r="R1890" s="63">
        <f t="shared" si="1092"/>
        <v>8.4299999999999962</v>
      </c>
      <c r="S1890" s="64">
        <f t="shared" si="1091"/>
        <v>-6.8627450980392066E-2</v>
      </c>
      <c r="T1890" s="65">
        <f t="shared" si="1085"/>
        <v>0.76240601503759398</v>
      </c>
      <c r="U1890" s="65">
        <f t="shared" si="1085"/>
        <v>0.86475942782834847</v>
      </c>
      <c r="V1890" s="65">
        <f t="shared" si="1056"/>
        <v>0.80654942389326878</v>
      </c>
      <c r="W1890" s="65">
        <f t="shared" si="1057"/>
        <v>0.77012159814707593</v>
      </c>
      <c r="X1890" s="61">
        <f t="shared" si="1068"/>
        <v>9.3587521663778137E-2</v>
      </c>
      <c r="Y1890" s="66">
        <f t="shared" si="1058"/>
        <v>2.4060150375939764E-2</v>
      </c>
      <c r="Z1890" s="61">
        <f t="shared" si="1059"/>
        <v>3.743766781741463E-2</v>
      </c>
      <c r="AA1890" s="67">
        <f t="shared" si="1060"/>
        <v>15.517857142857142</v>
      </c>
      <c r="AB1890" s="68">
        <f t="shared" si="1061"/>
        <v>8.4586466165413529E-2</v>
      </c>
      <c r="AC1890" s="69">
        <f t="shared" si="1062"/>
        <v>0.16675617615467228</v>
      </c>
      <c r="AD1890" s="70">
        <f>_xlfn.PERCENTILE.EXC(AC1890:$AC$5675,0.5)</f>
        <v>8.6441962110136369E-2</v>
      </c>
      <c r="AE1890" s="70">
        <f>_xlfn.PERCENTILE.EXC($AC1890:AC$5675,0.35)</f>
        <v>4.9248186560050096E-2</v>
      </c>
      <c r="AF1890" s="71">
        <f t="shared" si="1087"/>
        <v>3.9994155405745878E-2</v>
      </c>
      <c r="AG1890" s="70">
        <f t="shared" si="1088"/>
        <v>-0.24041197211318369</v>
      </c>
      <c r="AH1890" s="70">
        <f t="shared" si="1089"/>
        <v>-0.2970055808935495</v>
      </c>
      <c r="AI1890" s="61" t="str">
        <f t="shared" si="1077"/>
        <v>Short VOL</v>
      </c>
      <c r="AJ1890" s="68" t="str">
        <f t="shared" si="1078"/>
        <v>Short VOL</v>
      </c>
      <c r="AK1890" s="72" t="str">
        <f t="shared" si="1079"/>
        <v>00631L</v>
      </c>
      <c r="AL1890" s="73">
        <f t="shared" si="1069"/>
        <v>1</v>
      </c>
      <c r="AM1890" s="72" t="str">
        <f t="shared" si="1082"/>
        <v>00635U</v>
      </c>
      <c r="AN1890" s="73">
        <f t="shared" si="1070"/>
        <v>0</v>
      </c>
      <c r="AO1890" s="74" t="str">
        <f t="shared" si="1076"/>
        <v>00631L</v>
      </c>
      <c r="AP1890" s="20">
        <f t="shared" si="1071"/>
        <v>1</v>
      </c>
      <c r="AQ1890" s="74" t="str">
        <f t="shared" si="1086"/>
        <v>00635U</v>
      </c>
      <c r="AR1890" s="20">
        <f t="shared" si="1072"/>
        <v>0</v>
      </c>
      <c r="AS1890" s="74" t="str">
        <f t="shared" si="1080"/>
        <v>00635U</v>
      </c>
      <c r="AT1890" s="20">
        <f t="shared" si="1073"/>
        <v>0</v>
      </c>
      <c r="AU1890" s="74" t="str">
        <f t="shared" si="1063"/>
        <v>00631L</v>
      </c>
      <c r="AV1890" s="20">
        <f t="shared" si="1074"/>
        <v>1</v>
      </c>
      <c r="AW1890" s="74" t="str">
        <f t="shared" si="1064"/>
        <v>00631L</v>
      </c>
      <c r="AX1890" s="20">
        <f t="shared" si="1065"/>
        <v>1</v>
      </c>
      <c r="AY1890" s="20">
        <f t="shared" si="1075"/>
        <v>0</v>
      </c>
      <c r="AZ1890" s="116">
        <v>43566</v>
      </c>
      <c r="BA1890" s="117">
        <v>18.7</v>
      </c>
      <c r="BB1890" s="90">
        <v>18.412500000000001</v>
      </c>
      <c r="BC1890" s="76">
        <f t="shared" si="1083"/>
        <v>19.114583333333329</v>
      </c>
      <c r="BD1890" s="76">
        <f t="shared" si="1084"/>
        <v>19.096249999999998</v>
      </c>
      <c r="BE1890" s="77">
        <f t="shared" si="1090"/>
        <v>-3.6730245231607318E-2</v>
      </c>
      <c r="BF1890" s="77">
        <f t="shared" si="1081"/>
        <v>-2.0750147280225097E-2</v>
      </c>
    </row>
    <row r="1891" spans="1:58" s="23" customFormat="1" ht="15.75" customHeight="1" x14ac:dyDescent="0.4">
      <c r="A1891" s="116">
        <v>43564</v>
      </c>
      <c r="B1891" s="112">
        <v>15.074999999999999</v>
      </c>
      <c r="C1891" s="112">
        <v>16.225000000000001</v>
      </c>
      <c r="D1891" s="112">
        <v>16.524999999999999</v>
      </c>
      <c r="E1891" s="112">
        <v>16.824999999999999</v>
      </c>
      <c r="F1891" s="112">
        <v>16.875</v>
      </c>
      <c r="G1891" s="112">
        <v>17.074999999999999</v>
      </c>
      <c r="H1891" s="113">
        <v>17.125</v>
      </c>
      <c r="I1891" s="90">
        <f t="shared" si="1066"/>
        <v>15.951190476190478</v>
      </c>
      <c r="J1891" s="90">
        <f t="shared" si="1067"/>
        <v>16.453571428571429</v>
      </c>
      <c r="K1891" s="114">
        <v>5</v>
      </c>
      <c r="L1891" s="115">
        <v>4.7619047619047616E-2</v>
      </c>
      <c r="M1891" s="90">
        <v>11.78</v>
      </c>
      <c r="N1891" s="90">
        <v>14.28</v>
      </c>
      <c r="O1891" s="90">
        <v>15.99</v>
      </c>
      <c r="P1891" s="90">
        <v>16.899999999999999</v>
      </c>
      <c r="Q1891" s="90">
        <v>17.52</v>
      </c>
      <c r="R1891" s="63">
        <f t="shared" si="1092"/>
        <v>6.8300000000000018</v>
      </c>
      <c r="S1891" s="64">
        <f t="shared" si="1091"/>
        <v>8.3459787556904377E-2</v>
      </c>
      <c r="T1891" s="65">
        <f t="shared" si="1085"/>
        <v>0.82492997198879547</v>
      </c>
      <c r="U1891" s="65">
        <f t="shared" si="1085"/>
        <v>0.89305816135084426</v>
      </c>
      <c r="V1891" s="65">
        <f t="shared" si="1056"/>
        <v>0.84497041420118346</v>
      </c>
      <c r="W1891" s="65">
        <f t="shared" si="1057"/>
        <v>0.81506849315068497</v>
      </c>
      <c r="X1891" s="61">
        <f t="shared" si="1068"/>
        <v>7.628524046434508E-2</v>
      </c>
      <c r="Y1891" s="66">
        <f t="shared" si="1058"/>
        <v>1.7830609212481471E-2</v>
      </c>
      <c r="Z1891" s="61">
        <f t="shared" si="1059"/>
        <v>3.1494887678184882E-2</v>
      </c>
      <c r="AA1891" s="67">
        <f t="shared" si="1060"/>
        <v>15.951190476190476</v>
      </c>
      <c r="AB1891" s="68">
        <f t="shared" si="1061"/>
        <v>5.5672268907563022E-2</v>
      </c>
      <c r="AC1891" s="69">
        <f t="shared" si="1062"/>
        <v>0.11703014539148995</v>
      </c>
      <c r="AD1891" s="70">
        <f>_xlfn.PERCENTILE.EXC(AC1891:$AC$5675,0.5)</f>
        <v>8.644005847953197E-2</v>
      </c>
      <c r="AE1891" s="70">
        <f>_xlfn.PERCENTILE.EXC($AC1891:AC$5675,0.35)</f>
        <v>4.9235320784924735E-2</v>
      </c>
      <c r="AF1891" s="71">
        <f t="shared" si="1087"/>
        <v>3.9994155405745878E-2</v>
      </c>
      <c r="AG1891" s="70">
        <f t="shared" si="1088"/>
        <v>-0.24041197211318369</v>
      </c>
      <c r="AH1891" s="70">
        <f t="shared" si="1089"/>
        <v>-0.2970055808935495</v>
      </c>
      <c r="AI1891" s="61" t="str">
        <f t="shared" si="1077"/>
        <v>Short VOL</v>
      </c>
      <c r="AJ1891" s="68" t="str">
        <f t="shared" si="1078"/>
        <v>Short VOL</v>
      </c>
      <c r="AK1891" s="72" t="str">
        <f t="shared" si="1079"/>
        <v>00631L</v>
      </c>
      <c r="AL1891" s="73">
        <f t="shared" si="1069"/>
        <v>1</v>
      </c>
      <c r="AM1891" s="72" t="str">
        <f t="shared" si="1082"/>
        <v>00635U</v>
      </c>
      <c r="AN1891" s="73">
        <f t="shared" si="1070"/>
        <v>0</v>
      </c>
      <c r="AO1891" s="74" t="str">
        <f t="shared" si="1076"/>
        <v>00631L</v>
      </c>
      <c r="AP1891" s="20">
        <f t="shared" si="1071"/>
        <v>1</v>
      </c>
      <c r="AQ1891" s="74" t="str">
        <f t="shared" si="1086"/>
        <v>00635U</v>
      </c>
      <c r="AR1891" s="20">
        <f t="shared" si="1072"/>
        <v>0</v>
      </c>
      <c r="AS1891" s="74" t="str">
        <f t="shared" si="1080"/>
        <v>00635U</v>
      </c>
      <c r="AT1891" s="20">
        <f t="shared" si="1073"/>
        <v>0</v>
      </c>
      <c r="AU1891" s="74" t="str">
        <f t="shared" si="1063"/>
        <v>00631L</v>
      </c>
      <c r="AV1891" s="20">
        <f t="shared" si="1074"/>
        <v>1</v>
      </c>
      <c r="AW1891" s="74" t="str">
        <f t="shared" si="1064"/>
        <v>00631L</v>
      </c>
      <c r="AX1891" s="20">
        <f t="shared" si="1065"/>
        <v>1</v>
      </c>
      <c r="AY1891" s="20">
        <f t="shared" si="1075"/>
        <v>0</v>
      </c>
      <c r="AZ1891" s="116">
        <v>43565</v>
      </c>
      <c r="BA1891" s="117">
        <v>18.489999999999998</v>
      </c>
      <c r="BB1891" s="90">
        <v>18.487500000000001</v>
      </c>
      <c r="BC1891" s="76">
        <f t="shared" si="1083"/>
        <v>19.141249999999999</v>
      </c>
      <c r="BD1891" s="76">
        <f t="shared" si="1084"/>
        <v>19.115874999999999</v>
      </c>
      <c r="BE1891" s="77">
        <f t="shared" si="1090"/>
        <v>-3.4153986808593939E-2</v>
      </c>
      <c r="BF1891" s="77">
        <f t="shared" si="1081"/>
        <v>-3.2741111772283539E-2</v>
      </c>
    </row>
    <row r="1892" spans="1:58" s="23" customFormat="1" ht="15.75" customHeight="1" x14ac:dyDescent="0.4">
      <c r="A1892" s="116">
        <v>43563</v>
      </c>
      <c r="B1892" s="112">
        <v>14.475</v>
      </c>
      <c r="C1892" s="112">
        <v>15.675000000000001</v>
      </c>
      <c r="D1892" s="112">
        <v>16.024999999999999</v>
      </c>
      <c r="E1892" s="112">
        <v>16.324999999999999</v>
      </c>
      <c r="F1892" s="112">
        <v>16.475000000000001</v>
      </c>
      <c r="G1892" s="112">
        <v>16.7</v>
      </c>
      <c r="H1892" s="113">
        <v>16.824999999999999</v>
      </c>
      <c r="I1892" s="90">
        <f t="shared" si="1066"/>
        <v>15.332142857142857</v>
      </c>
      <c r="J1892" s="90">
        <f t="shared" si="1067"/>
        <v>15.924999999999999</v>
      </c>
      <c r="K1892" s="114">
        <v>6</v>
      </c>
      <c r="L1892" s="115">
        <v>4.7619047619047616E-2</v>
      </c>
      <c r="M1892" s="90">
        <v>10.74</v>
      </c>
      <c r="N1892" s="90">
        <v>13.18</v>
      </c>
      <c r="O1892" s="90">
        <v>15.28</v>
      </c>
      <c r="P1892" s="90">
        <v>16.38</v>
      </c>
      <c r="Q1892" s="90">
        <v>17.18</v>
      </c>
      <c r="R1892" s="63">
        <f t="shared" si="1092"/>
        <v>7.7399999999999949</v>
      </c>
      <c r="S1892" s="64">
        <f t="shared" si="1091"/>
        <v>2.8081123244929753E-2</v>
      </c>
      <c r="T1892" s="65">
        <f t="shared" si="1085"/>
        <v>0.81487101669195749</v>
      </c>
      <c r="U1892" s="65">
        <f t="shared" si="1085"/>
        <v>0.86256544502617805</v>
      </c>
      <c r="V1892" s="65">
        <f t="shared" si="1056"/>
        <v>0.80463980463980467</v>
      </c>
      <c r="W1892" s="65">
        <f t="shared" si="1057"/>
        <v>0.76717112922002328</v>
      </c>
      <c r="X1892" s="61">
        <f t="shared" si="1068"/>
        <v>8.290155440414515E-2</v>
      </c>
      <c r="Y1892" s="66">
        <f t="shared" si="1058"/>
        <v>3.0627871362940276E-2</v>
      </c>
      <c r="Z1892" s="61">
        <f t="shared" si="1059"/>
        <v>3.866759841602601E-2</v>
      </c>
      <c r="AA1892" s="67">
        <f t="shared" si="1060"/>
        <v>15.332142857142859</v>
      </c>
      <c r="AB1892" s="68">
        <f t="shared" si="1061"/>
        <v>9.8254931714719274E-2</v>
      </c>
      <c r="AC1892" s="69">
        <f t="shared" si="1062"/>
        <v>0.16328853240841118</v>
      </c>
      <c r="AD1892" s="70">
        <f>_xlfn.PERCENTILE.EXC(AC1892:$AC$5675,0.5)</f>
        <v>8.6432919864766006E-2</v>
      </c>
      <c r="AE1892" s="70">
        <f>_xlfn.PERCENTILE.EXC($AC1892:AC$5675,0.35)</f>
        <v>4.9208860692187384E-2</v>
      </c>
      <c r="AF1892" s="71">
        <f t="shared" si="1087"/>
        <v>3.9994155405745878E-2</v>
      </c>
      <c r="AG1892" s="70">
        <f t="shared" si="1088"/>
        <v>-0.24041197211318369</v>
      </c>
      <c r="AH1892" s="70">
        <f t="shared" si="1089"/>
        <v>-0.2970055808935495</v>
      </c>
      <c r="AI1892" s="61" t="str">
        <f t="shared" si="1077"/>
        <v>Short VOL</v>
      </c>
      <c r="AJ1892" s="68" t="str">
        <f t="shared" si="1078"/>
        <v>Short VOL</v>
      </c>
      <c r="AK1892" s="72" t="str">
        <f t="shared" si="1079"/>
        <v>00631L</v>
      </c>
      <c r="AL1892" s="73">
        <f t="shared" si="1069"/>
        <v>1</v>
      </c>
      <c r="AM1892" s="72" t="str">
        <f t="shared" si="1082"/>
        <v>00635U</v>
      </c>
      <c r="AN1892" s="73">
        <f t="shared" si="1070"/>
        <v>0</v>
      </c>
      <c r="AO1892" s="74" t="str">
        <f t="shared" si="1076"/>
        <v>00631L</v>
      </c>
      <c r="AP1892" s="20">
        <f t="shared" si="1071"/>
        <v>1</v>
      </c>
      <c r="AQ1892" s="74" t="str">
        <f t="shared" si="1086"/>
        <v>00635U</v>
      </c>
      <c r="AR1892" s="20">
        <f t="shared" si="1072"/>
        <v>0</v>
      </c>
      <c r="AS1892" s="74" t="str">
        <f t="shared" si="1080"/>
        <v>00635U</v>
      </c>
      <c r="AT1892" s="20">
        <f t="shared" si="1073"/>
        <v>0</v>
      </c>
      <c r="AU1892" s="74" t="str">
        <f t="shared" si="1063"/>
        <v>00631L</v>
      </c>
      <c r="AV1892" s="20">
        <f t="shared" si="1074"/>
        <v>1</v>
      </c>
      <c r="AW1892" s="74" t="str">
        <f t="shared" si="1064"/>
        <v>00631L</v>
      </c>
      <c r="AX1892" s="20">
        <f t="shared" si="1065"/>
        <v>1</v>
      </c>
      <c r="AY1892" s="20">
        <f t="shared" si="1075"/>
        <v>0</v>
      </c>
      <c r="AZ1892" s="116">
        <v>43564</v>
      </c>
      <c r="BA1892" s="117">
        <v>18.537500000000001</v>
      </c>
      <c r="BB1892" s="90">
        <v>18.05</v>
      </c>
      <c r="BC1892" s="76">
        <f t="shared" si="1083"/>
        <v>19.155624999999993</v>
      </c>
      <c r="BD1892" s="76">
        <f t="shared" si="1084"/>
        <v>19.142083333333332</v>
      </c>
      <c r="BE1892" s="77">
        <f t="shared" si="1090"/>
        <v>-5.771803321478642E-2</v>
      </c>
      <c r="BF1892" s="77">
        <f t="shared" si="1081"/>
        <v>-3.1583988158725179E-2</v>
      </c>
    </row>
    <row r="1893" spans="1:58" s="23" customFormat="1" ht="15.75" customHeight="1" x14ac:dyDescent="0.4">
      <c r="A1893" s="116">
        <v>43560</v>
      </c>
      <c r="B1893" s="112">
        <v>14.324999999999999</v>
      </c>
      <c r="C1893" s="112">
        <v>15.675000000000001</v>
      </c>
      <c r="D1893" s="112">
        <v>16.074999999999999</v>
      </c>
      <c r="E1893" s="112">
        <v>16.425000000000001</v>
      </c>
      <c r="F1893" s="112">
        <v>16.574999999999999</v>
      </c>
      <c r="G1893" s="112">
        <v>16.824999999999999</v>
      </c>
      <c r="H1893" s="113">
        <v>16.975000000000001</v>
      </c>
      <c r="I1893" s="90">
        <f t="shared" si="1066"/>
        <v>15.225</v>
      </c>
      <c r="J1893" s="90">
        <f t="shared" si="1067"/>
        <v>15.941666666666666</v>
      </c>
      <c r="K1893" s="114">
        <v>7</v>
      </c>
      <c r="L1893" s="115">
        <v>4.7619047619047616E-2</v>
      </c>
      <c r="M1893" s="90">
        <v>10.119999999999999</v>
      </c>
      <c r="N1893" s="90">
        <v>12.82</v>
      </c>
      <c r="O1893" s="90">
        <v>15.06</v>
      </c>
      <c r="P1893" s="90">
        <v>16.28</v>
      </c>
      <c r="Q1893" s="90">
        <v>17.22</v>
      </c>
      <c r="R1893" s="63">
        <f t="shared" si="1092"/>
        <v>8.4000000000000057</v>
      </c>
      <c r="S1893" s="64">
        <f t="shared" si="1091"/>
        <v>-5.5964653902798214E-2</v>
      </c>
      <c r="T1893" s="65">
        <f t="shared" si="1085"/>
        <v>0.78939157566302642</v>
      </c>
      <c r="U1893" s="65">
        <f t="shared" si="1085"/>
        <v>0.851261620185923</v>
      </c>
      <c r="V1893" s="65">
        <f t="shared" si="1056"/>
        <v>0.78746928746928746</v>
      </c>
      <c r="W1893" s="65">
        <f t="shared" si="1057"/>
        <v>0.74448315911730556</v>
      </c>
      <c r="X1893" s="61">
        <f t="shared" si="1068"/>
        <v>9.4240837696335178E-2</v>
      </c>
      <c r="Y1893" s="66">
        <f t="shared" si="1058"/>
        <v>3.3485540334855443E-2</v>
      </c>
      <c r="Z1893" s="61">
        <f t="shared" si="1059"/>
        <v>4.7071702244116047E-2</v>
      </c>
      <c r="AA1893" s="67">
        <f t="shared" si="1060"/>
        <v>15.225000000000001</v>
      </c>
      <c r="AB1893" s="68">
        <f t="shared" si="1061"/>
        <v>0.11739469578783143</v>
      </c>
      <c r="AC1893" s="69">
        <f t="shared" si="1062"/>
        <v>0.18759750390015609</v>
      </c>
      <c r="AD1893" s="70">
        <f>_xlfn.PERCENTILE.EXC(AC1893:$AC$5675,0.5)</f>
        <v>8.6425781250000042E-2</v>
      </c>
      <c r="AE1893" s="70">
        <f>_xlfn.PERCENTILE.EXC($AC1893:AC$5675,0.35)</f>
        <v>4.9176962872405222E-2</v>
      </c>
      <c r="AF1893" s="71">
        <f t="shared" si="1087"/>
        <v>3.9994155405745878E-2</v>
      </c>
      <c r="AG1893" s="70">
        <f t="shared" si="1088"/>
        <v>-0.24041197211318369</v>
      </c>
      <c r="AH1893" s="70">
        <f t="shared" si="1089"/>
        <v>-0.2970055808935495</v>
      </c>
      <c r="AI1893" s="61" t="str">
        <f t="shared" si="1077"/>
        <v>Short VOL</v>
      </c>
      <c r="AJ1893" s="68" t="str">
        <f t="shared" si="1078"/>
        <v>Short VOL</v>
      </c>
      <c r="AK1893" s="72" t="str">
        <f t="shared" si="1079"/>
        <v>00631L</v>
      </c>
      <c r="AL1893" s="73">
        <f t="shared" si="1069"/>
        <v>1</v>
      </c>
      <c r="AM1893" s="72" t="str">
        <f t="shared" si="1082"/>
        <v>00635U</v>
      </c>
      <c r="AN1893" s="73">
        <f t="shared" si="1070"/>
        <v>0</v>
      </c>
      <c r="AO1893" s="74" t="str">
        <f t="shared" si="1076"/>
        <v>00631L</v>
      </c>
      <c r="AP1893" s="20">
        <f t="shared" si="1071"/>
        <v>1</v>
      </c>
      <c r="AQ1893" s="74" t="str">
        <f t="shared" si="1086"/>
        <v>00635U</v>
      </c>
      <c r="AR1893" s="20">
        <f t="shared" si="1072"/>
        <v>0</v>
      </c>
      <c r="AS1893" s="74" t="str">
        <f t="shared" si="1080"/>
        <v>00635U</v>
      </c>
      <c r="AT1893" s="20">
        <f t="shared" si="1073"/>
        <v>0</v>
      </c>
      <c r="AU1893" s="74" t="str">
        <f t="shared" si="1063"/>
        <v>00631L</v>
      </c>
      <c r="AV1893" s="20">
        <f t="shared" si="1074"/>
        <v>1</v>
      </c>
      <c r="AW1893" s="74" t="str">
        <f t="shared" si="1064"/>
        <v>00631L</v>
      </c>
      <c r="AX1893" s="20">
        <f t="shared" si="1065"/>
        <v>1</v>
      </c>
      <c r="AY1893" s="20">
        <f t="shared" si="1075"/>
        <v>0</v>
      </c>
      <c r="AZ1893" s="116">
        <v>43563</v>
      </c>
      <c r="BA1893" s="117">
        <v>18.39</v>
      </c>
      <c r="BB1893" s="90">
        <v>18.337499999999999</v>
      </c>
      <c r="BC1893" s="76">
        <f t="shared" si="1083"/>
        <v>19.201666666666664</v>
      </c>
      <c r="BD1893" s="76">
        <f t="shared" si="1084"/>
        <v>19.16129166666666</v>
      </c>
      <c r="BE1893" s="77">
        <f t="shared" si="1090"/>
        <v>-4.5004773891155245E-2</v>
      </c>
      <c r="BF1893" s="77">
        <f t="shared" si="1081"/>
        <v>-4.0252592574873895E-2</v>
      </c>
    </row>
    <row r="1894" spans="1:58" s="23" customFormat="1" ht="15.75" customHeight="1" x14ac:dyDescent="0.4">
      <c r="A1894" s="116">
        <v>43559</v>
      </c>
      <c r="B1894" s="112">
        <v>14.775</v>
      </c>
      <c r="C1894" s="112">
        <v>15.925000000000001</v>
      </c>
      <c r="D1894" s="112">
        <v>16.324999999999999</v>
      </c>
      <c r="E1894" s="112">
        <v>16.625</v>
      </c>
      <c r="F1894" s="112">
        <v>16.774999999999999</v>
      </c>
      <c r="G1894" s="112">
        <v>16.925000000000001</v>
      </c>
      <c r="H1894" s="113">
        <v>17.024999999999999</v>
      </c>
      <c r="I1894" s="90">
        <f t="shared" si="1066"/>
        <v>15.486904761904762</v>
      </c>
      <c r="J1894" s="90">
        <f t="shared" si="1067"/>
        <v>16.172619047619047</v>
      </c>
      <c r="K1894" s="114">
        <v>8</v>
      </c>
      <c r="L1894" s="115">
        <v>4.7619047619047616E-2</v>
      </c>
      <c r="M1894" s="90">
        <v>11.58</v>
      </c>
      <c r="N1894" s="90">
        <v>13.58</v>
      </c>
      <c r="O1894" s="90">
        <v>15.48</v>
      </c>
      <c r="P1894" s="90">
        <v>16.559999999999999</v>
      </c>
      <c r="Q1894" s="90">
        <v>17.399999999999999</v>
      </c>
      <c r="R1894" s="63">
        <f t="shared" si="1092"/>
        <v>6.879999999999999</v>
      </c>
      <c r="S1894" s="64">
        <f t="shared" si="1091"/>
        <v>-1.1644832605531306E-2</v>
      </c>
      <c r="T1894" s="65">
        <f t="shared" si="1085"/>
        <v>0.8527245949926362</v>
      </c>
      <c r="U1894" s="65">
        <f t="shared" si="1085"/>
        <v>0.87726098191214463</v>
      </c>
      <c r="V1894" s="65">
        <f t="shared" ref="V1894:V1957" si="1093">N1894/P1894</f>
        <v>0.82004830917874405</v>
      </c>
      <c r="W1894" s="65">
        <f t="shared" ref="W1894:W1957" si="1094">N1894/Q1894</f>
        <v>0.78045977011494261</v>
      </c>
      <c r="X1894" s="61">
        <f t="shared" si="1068"/>
        <v>7.7834179357022013E-2</v>
      </c>
      <c r="Y1894" s="66">
        <f t="shared" ref="Y1894:Y1957" si="1095">(H1894-E1894)/E1894</f>
        <v>2.4060150375939764E-2</v>
      </c>
      <c r="Z1894" s="61">
        <f t="shared" ref="Z1894:Z1957" si="1096">(J1894-I1894)/I1894</f>
        <v>4.4277038973018636E-2</v>
      </c>
      <c r="AA1894" s="67">
        <f t="shared" ref="AA1894:AA1957" si="1097">B1894*(K1894*L1894)+C1894*(1-(K1894*L1894))</f>
        <v>15.486904761904762</v>
      </c>
      <c r="AB1894" s="68">
        <f t="shared" ref="AB1894:AB1957" si="1098">(B1894-N1894)/N1894</f>
        <v>8.7997054491899873E-2</v>
      </c>
      <c r="AC1894" s="69">
        <f t="shared" ref="AC1894:AC1957" si="1099">(AA1894-N1894)/N1894</f>
        <v>0.14042008555999722</v>
      </c>
      <c r="AD1894" s="70">
        <f>_xlfn.PERCENTILE.EXC(AC1894:$AC$5675,0.5)</f>
        <v>8.6392482461734726E-2</v>
      </c>
      <c r="AE1894" s="70">
        <f>_xlfn.PERCENTILE.EXC($AC1894:AC$5675,0.35)</f>
        <v>4.9145065052623074E-2</v>
      </c>
      <c r="AF1894" s="71">
        <f t="shared" si="1087"/>
        <v>3.9994155405745878E-2</v>
      </c>
      <c r="AG1894" s="70">
        <f t="shared" si="1088"/>
        <v>-0.24041197211318369</v>
      </c>
      <c r="AH1894" s="70">
        <f t="shared" si="1089"/>
        <v>-0.2970055808935495</v>
      </c>
      <c r="AI1894" s="61" t="str">
        <f t="shared" si="1077"/>
        <v>Short VOL</v>
      </c>
      <c r="AJ1894" s="68" t="str">
        <f t="shared" si="1078"/>
        <v>Short VOL</v>
      </c>
      <c r="AK1894" s="72" t="str">
        <f t="shared" si="1079"/>
        <v>00631L</v>
      </c>
      <c r="AL1894" s="73">
        <f t="shared" si="1069"/>
        <v>1</v>
      </c>
      <c r="AM1894" s="72" t="str">
        <f t="shared" si="1082"/>
        <v>00635U</v>
      </c>
      <c r="AN1894" s="73">
        <f t="shared" si="1070"/>
        <v>0</v>
      </c>
      <c r="AO1894" s="74" t="str">
        <f t="shared" si="1076"/>
        <v>00631L</v>
      </c>
      <c r="AP1894" s="20">
        <f t="shared" si="1071"/>
        <v>1</v>
      </c>
      <c r="AQ1894" s="74" t="str">
        <f t="shared" si="1086"/>
        <v>00635U</v>
      </c>
      <c r="AR1894" s="20">
        <f t="shared" si="1072"/>
        <v>0</v>
      </c>
      <c r="AS1894" s="74" t="str">
        <f t="shared" si="1080"/>
        <v>00635U</v>
      </c>
      <c r="AT1894" s="20">
        <f t="shared" si="1073"/>
        <v>0</v>
      </c>
      <c r="AU1894" s="74" t="str">
        <f t="shared" si="1063"/>
        <v>00631L</v>
      </c>
      <c r="AV1894" s="20">
        <f t="shared" si="1074"/>
        <v>1</v>
      </c>
      <c r="AW1894" s="74" t="str">
        <f t="shared" si="1064"/>
        <v>00631L</v>
      </c>
      <c r="AX1894" s="20">
        <f t="shared" si="1065"/>
        <v>1</v>
      </c>
      <c r="AY1894" s="20">
        <f t="shared" si="1075"/>
        <v>0</v>
      </c>
      <c r="AZ1894" s="116">
        <v>43560</v>
      </c>
      <c r="BA1894" s="117">
        <v>18.2</v>
      </c>
      <c r="BB1894" s="90">
        <v>18.512499999999999</v>
      </c>
      <c r="BC1894" s="76">
        <f t="shared" si="1083"/>
        <v>19.241874999999997</v>
      </c>
      <c r="BD1894" s="76">
        <f t="shared" si="1084"/>
        <v>19.199374999999996</v>
      </c>
      <c r="BE1894" s="77">
        <f t="shared" si="1090"/>
        <v>-3.7905609510507553E-2</v>
      </c>
      <c r="BF1894" s="77">
        <f t="shared" si="1081"/>
        <v>-5.2052475666525461E-2</v>
      </c>
    </row>
    <row r="1895" spans="1:58" s="23" customFormat="1" ht="15.75" customHeight="1" x14ac:dyDescent="0.4">
      <c r="A1895" s="116">
        <v>43558</v>
      </c>
      <c r="B1895" s="112">
        <v>14.875</v>
      </c>
      <c r="C1895" s="112">
        <v>16.024999999999999</v>
      </c>
      <c r="D1895" s="112">
        <v>16.324999999999999</v>
      </c>
      <c r="E1895" s="112">
        <v>16.574999999999999</v>
      </c>
      <c r="F1895" s="112">
        <v>16.725000000000001</v>
      </c>
      <c r="G1895" s="112">
        <v>16.925000000000001</v>
      </c>
      <c r="H1895" s="113">
        <v>17</v>
      </c>
      <c r="I1895" s="90">
        <f t="shared" si="1066"/>
        <v>15.532142857142857</v>
      </c>
      <c r="J1895" s="90">
        <f t="shared" si="1067"/>
        <v>16.196428571428569</v>
      </c>
      <c r="K1895" s="114">
        <v>9</v>
      </c>
      <c r="L1895" s="115">
        <v>4.7619047619047616E-2</v>
      </c>
      <c r="M1895" s="90">
        <v>12.29</v>
      </c>
      <c r="N1895" s="90">
        <v>13.74</v>
      </c>
      <c r="O1895" s="90">
        <v>15.63</v>
      </c>
      <c r="P1895" s="90">
        <v>16.600000000000001</v>
      </c>
      <c r="Q1895" s="90">
        <v>17.45</v>
      </c>
      <c r="R1895" s="63">
        <f t="shared" si="1092"/>
        <v>6.2000000000000028</v>
      </c>
      <c r="S1895" s="64">
        <f t="shared" si="1091"/>
        <v>2.8443113772455151E-2</v>
      </c>
      <c r="T1895" s="65">
        <f t="shared" si="1085"/>
        <v>0.89446870451237259</v>
      </c>
      <c r="U1895" s="65">
        <f t="shared" si="1085"/>
        <v>0.87907869481765832</v>
      </c>
      <c r="V1895" s="65">
        <f t="shared" si="1093"/>
        <v>0.82771084337349388</v>
      </c>
      <c r="W1895" s="65">
        <f t="shared" si="1094"/>
        <v>0.78739255014326648</v>
      </c>
      <c r="X1895" s="61">
        <f t="shared" si="1068"/>
        <v>7.7310924369747805E-2</v>
      </c>
      <c r="Y1895" s="66">
        <f t="shared" si="1095"/>
        <v>2.5641025641025685E-2</v>
      </c>
      <c r="Z1895" s="61">
        <f t="shared" si="1096"/>
        <v>4.2768452517820098E-2</v>
      </c>
      <c r="AA1895" s="67">
        <f t="shared" si="1097"/>
        <v>15.532142857142857</v>
      </c>
      <c r="AB1895" s="68">
        <f t="shared" si="1098"/>
        <v>8.2605531295487616E-2</v>
      </c>
      <c r="AC1895" s="69">
        <f t="shared" si="1099"/>
        <v>0.13043252235391967</v>
      </c>
      <c r="AD1895" s="70">
        <f>_xlfn.PERCENTILE.EXC(AC1895:$AC$5675,0.5)</f>
        <v>8.6359183673469397E-2</v>
      </c>
      <c r="AE1895" s="70">
        <f>_xlfn.PERCENTILE.EXC($AC1895:AC$5675,0.35)</f>
        <v>4.9130498612000771E-2</v>
      </c>
      <c r="AF1895" s="71">
        <f t="shared" si="1087"/>
        <v>3.9994155405745878E-2</v>
      </c>
      <c r="AG1895" s="70">
        <f t="shared" si="1088"/>
        <v>-0.24041197211318369</v>
      </c>
      <c r="AH1895" s="70">
        <f t="shared" si="1089"/>
        <v>-0.2970055808935495</v>
      </c>
      <c r="AI1895" s="61" t="str">
        <f t="shared" si="1077"/>
        <v>Short VOL</v>
      </c>
      <c r="AJ1895" s="68" t="str">
        <f t="shared" si="1078"/>
        <v>Short VOL</v>
      </c>
      <c r="AK1895" s="72" t="str">
        <f t="shared" si="1079"/>
        <v>00631L</v>
      </c>
      <c r="AL1895" s="73">
        <f t="shared" si="1069"/>
        <v>1</v>
      </c>
      <c r="AM1895" s="72" t="str">
        <f t="shared" si="1082"/>
        <v>00635U</v>
      </c>
      <c r="AN1895" s="73">
        <f t="shared" si="1070"/>
        <v>0</v>
      </c>
      <c r="AO1895" s="74" t="str">
        <f t="shared" si="1076"/>
        <v>00631L</v>
      </c>
      <c r="AP1895" s="20">
        <f t="shared" si="1071"/>
        <v>1</v>
      </c>
      <c r="AQ1895" s="74" t="str">
        <f t="shared" si="1086"/>
        <v>00635U</v>
      </c>
      <c r="AR1895" s="20">
        <f t="shared" si="1072"/>
        <v>0</v>
      </c>
      <c r="AS1895" s="74" t="str">
        <f t="shared" si="1080"/>
        <v>00635U</v>
      </c>
      <c r="AT1895" s="20">
        <f t="shared" si="1073"/>
        <v>0</v>
      </c>
      <c r="AU1895" s="74" t="str">
        <f t="shared" si="1063"/>
        <v>00631L</v>
      </c>
      <c r="AV1895" s="20">
        <f t="shared" si="1074"/>
        <v>1</v>
      </c>
      <c r="AW1895" s="74" t="str">
        <f t="shared" si="1064"/>
        <v>00631L</v>
      </c>
      <c r="AX1895" s="20">
        <f t="shared" si="1065"/>
        <v>1</v>
      </c>
      <c r="AY1895" s="20">
        <f t="shared" si="1075"/>
        <v>0</v>
      </c>
      <c r="AZ1895" s="116">
        <v>43559</v>
      </c>
      <c r="BA1895" s="117">
        <v>18.45</v>
      </c>
      <c r="BB1895" s="90">
        <v>18.875</v>
      </c>
      <c r="BC1895" s="76">
        <f t="shared" si="1083"/>
        <v>19.281041666666663</v>
      </c>
      <c r="BD1895" s="76">
        <f t="shared" si="1084"/>
        <v>19.240833333333331</v>
      </c>
      <c r="BE1895" s="77">
        <f t="shared" si="1090"/>
        <v>-2.1059114631168184E-2</v>
      </c>
      <c r="BF1895" s="77">
        <f t="shared" si="1081"/>
        <v>-4.1101823379098193E-2</v>
      </c>
    </row>
    <row r="1896" spans="1:58" s="23" customFormat="1" ht="15.75" customHeight="1" x14ac:dyDescent="0.4">
      <c r="A1896" s="116">
        <v>43557</v>
      </c>
      <c r="B1896" s="112">
        <v>14.875</v>
      </c>
      <c r="C1896" s="112">
        <v>16.074999999999999</v>
      </c>
      <c r="D1896" s="112">
        <v>16.475000000000001</v>
      </c>
      <c r="E1896" s="112">
        <v>16.774999999999999</v>
      </c>
      <c r="F1896" s="112">
        <v>16.925000000000001</v>
      </c>
      <c r="G1896" s="112">
        <v>17.125</v>
      </c>
      <c r="H1896" s="113">
        <v>17.175000000000001</v>
      </c>
      <c r="I1896" s="90">
        <f t="shared" si="1066"/>
        <v>15.503571428571428</v>
      </c>
      <c r="J1896" s="90">
        <f t="shared" si="1067"/>
        <v>16.284523809523812</v>
      </c>
      <c r="K1896" s="114">
        <v>10</v>
      </c>
      <c r="L1896" s="115">
        <v>4.7619047619047616E-2</v>
      </c>
      <c r="M1896" s="90">
        <v>11.86</v>
      </c>
      <c r="N1896" s="90">
        <v>13.36</v>
      </c>
      <c r="O1896" s="90">
        <v>15.54</v>
      </c>
      <c r="P1896" s="90">
        <v>16.63</v>
      </c>
      <c r="Q1896" s="90">
        <v>17.489999999999998</v>
      </c>
      <c r="R1896" s="63">
        <f t="shared" si="1092"/>
        <v>6.9500000000000028</v>
      </c>
      <c r="S1896" s="64">
        <f t="shared" si="1091"/>
        <v>-2.9850746268657406E-3</v>
      </c>
      <c r="T1896" s="65">
        <f t="shared" si="1085"/>
        <v>0.88772455089820357</v>
      </c>
      <c r="U1896" s="65">
        <f t="shared" si="1085"/>
        <v>0.85971685971685974</v>
      </c>
      <c r="V1896" s="65">
        <f t="shared" si="1093"/>
        <v>0.80336740829825615</v>
      </c>
      <c r="W1896" s="65">
        <f t="shared" si="1094"/>
        <v>0.7638650657518582</v>
      </c>
      <c r="X1896" s="61">
        <f t="shared" si="1068"/>
        <v>8.0672268907562975E-2</v>
      </c>
      <c r="Y1896" s="66">
        <f t="shared" si="1095"/>
        <v>2.3845007451564957E-2</v>
      </c>
      <c r="Z1896" s="61">
        <f t="shared" si="1096"/>
        <v>5.0372418029640036E-2</v>
      </c>
      <c r="AA1896" s="67">
        <f t="shared" si="1097"/>
        <v>15.50357142857143</v>
      </c>
      <c r="AB1896" s="68">
        <f t="shared" si="1098"/>
        <v>0.11339820359281443</v>
      </c>
      <c r="AC1896" s="69">
        <f t="shared" si="1099"/>
        <v>0.16044696321642443</v>
      </c>
      <c r="AD1896" s="70">
        <f>_xlfn.PERCENTILE.EXC(AC1896:$AC$5675,0.5)</f>
        <v>8.6241454515184682E-2</v>
      </c>
      <c r="AE1896" s="70">
        <f>_xlfn.PERCENTILE.EXC($AC1896:AC$5675,0.35)</f>
        <v>4.9118820734571786E-2</v>
      </c>
      <c r="AF1896" s="71">
        <f t="shared" si="1087"/>
        <v>3.9994155405745878E-2</v>
      </c>
      <c r="AG1896" s="70">
        <f t="shared" si="1088"/>
        <v>-0.24041197211318369</v>
      </c>
      <c r="AH1896" s="70">
        <f t="shared" si="1089"/>
        <v>-0.2970055808935495</v>
      </c>
      <c r="AI1896" s="61" t="str">
        <f t="shared" si="1077"/>
        <v>Short VOL</v>
      </c>
      <c r="AJ1896" s="68" t="str">
        <f t="shared" si="1078"/>
        <v>Short VOL</v>
      </c>
      <c r="AK1896" s="72" t="str">
        <f t="shared" si="1079"/>
        <v>00631L</v>
      </c>
      <c r="AL1896" s="73">
        <f t="shared" si="1069"/>
        <v>1</v>
      </c>
      <c r="AM1896" s="72" t="str">
        <f t="shared" si="1082"/>
        <v>00635U</v>
      </c>
      <c r="AN1896" s="73">
        <f t="shared" si="1070"/>
        <v>0</v>
      </c>
      <c r="AO1896" s="74" t="str">
        <f t="shared" si="1076"/>
        <v>00631L</v>
      </c>
      <c r="AP1896" s="20">
        <f t="shared" si="1071"/>
        <v>1</v>
      </c>
      <c r="AQ1896" s="74" t="str">
        <f t="shared" si="1086"/>
        <v>00635U</v>
      </c>
      <c r="AR1896" s="20">
        <f t="shared" si="1072"/>
        <v>0</v>
      </c>
      <c r="AS1896" s="74" t="str">
        <f t="shared" si="1080"/>
        <v>00635U</v>
      </c>
      <c r="AT1896" s="20">
        <f t="shared" si="1073"/>
        <v>0</v>
      </c>
      <c r="AU1896" s="74" t="str">
        <f t="shared" si="1063"/>
        <v>00631L</v>
      </c>
      <c r="AV1896" s="20">
        <f t="shared" si="1074"/>
        <v>1</v>
      </c>
      <c r="AW1896" s="74" t="str">
        <f t="shared" si="1064"/>
        <v>00631L</v>
      </c>
      <c r="AX1896" s="20">
        <f t="shared" si="1065"/>
        <v>1</v>
      </c>
      <c r="AY1896" s="20">
        <f t="shared" si="1075"/>
        <v>0</v>
      </c>
      <c r="AZ1896" s="116">
        <v>43558</v>
      </c>
      <c r="BA1896" s="117">
        <v>18.96</v>
      </c>
      <c r="BB1896" s="90">
        <v>18.762499999999999</v>
      </c>
      <c r="BC1896" s="76">
        <f t="shared" si="1083"/>
        <v>19.32020833333333</v>
      </c>
      <c r="BD1896" s="76">
        <f t="shared" si="1084"/>
        <v>19.282458333333331</v>
      </c>
      <c r="BE1896" s="77">
        <f t="shared" si="1090"/>
        <v>-2.8866579682327306E-2</v>
      </c>
      <c r="BF1896" s="77">
        <f t="shared" si="1081"/>
        <v>-1.6722885005585646E-2</v>
      </c>
    </row>
    <row r="1897" spans="1:58" s="23" customFormat="1" ht="15.75" customHeight="1" x14ac:dyDescent="0.4">
      <c r="A1897" s="116">
        <v>43556</v>
      </c>
      <c r="B1897" s="112">
        <v>14.875</v>
      </c>
      <c r="C1897" s="112">
        <v>15.975</v>
      </c>
      <c r="D1897" s="112">
        <v>16.324999999999999</v>
      </c>
      <c r="E1897" s="112">
        <v>16.675000000000001</v>
      </c>
      <c r="F1897" s="112">
        <v>16.824999999999999</v>
      </c>
      <c r="G1897" s="112">
        <v>16.975000000000001</v>
      </c>
      <c r="H1897" s="113">
        <v>17.074999999999999</v>
      </c>
      <c r="I1897" s="90">
        <f t="shared" si="1066"/>
        <v>15.398809523809524</v>
      </c>
      <c r="J1897" s="90">
        <f t="shared" si="1067"/>
        <v>16.141666666666666</v>
      </c>
      <c r="K1897" s="114">
        <v>11</v>
      </c>
      <c r="L1897" s="115">
        <v>4.7619047619047616E-2</v>
      </c>
      <c r="M1897" s="90">
        <v>12.11</v>
      </c>
      <c r="N1897" s="90">
        <v>13.4</v>
      </c>
      <c r="O1897" s="90">
        <v>15.46</v>
      </c>
      <c r="P1897" s="90">
        <v>16.53</v>
      </c>
      <c r="Q1897" s="90">
        <v>17.41</v>
      </c>
      <c r="R1897" s="63">
        <f t="shared" si="1092"/>
        <v>6.480000000000004</v>
      </c>
      <c r="S1897" s="64">
        <f t="shared" si="1091"/>
        <v>-2.2611232676878226E-2</v>
      </c>
      <c r="T1897" s="65">
        <f t="shared" si="1085"/>
        <v>0.90373134328358207</v>
      </c>
      <c r="U1897" s="65">
        <f t="shared" si="1085"/>
        <v>0.86675291073738681</v>
      </c>
      <c r="V1897" s="65">
        <f t="shared" si="1093"/>
        <v>0.81064730792498485</v>
      </c>
      <c r="W1897" s="65">
        <f t="shared" si="1094"/>
        <v>0.76967260195290066</v>
      </c>
      <c r="X1897" s="61">
        <f t="shared" si="1068"/>
        <v>7.3949579831932746E-2</v>
      </c>
      <c r="Y1897" s="66">
        <f t="shared" si="1095"/>
        <v>2.3988005997001412E-2</v>
      </c>
      <c r="Z1897" s="61">
        <f t="shared" si="1096"/>
        <v>4.8241206030150696E-2</v>
      </c>
      <c r="AA1897" s="67">
        <f t="shared" si="1097"/>
        <v>15.398809523809524</v>
      </c>
      <c r="AB1897" s="68">
        <f t="shared" si="1098"/>
        <v>0.11007462686567161</v>
      </c>
      <c r="AC1897" s="69">
        <f t="shared" si="1099"/>
        <v>0.14916488983653159</v>
      </c>
      <c r="AD1897" s="70">
        <f>_xlfn.PERCENTILE.EXC(AC1897:$AC$5675,0.5)</f>
        <v>8.6123725356899966E-2</v>
      </c>
      <c r="AE1897" s="70">
        <f>_xlfn.PERCENTILE.EXC($AC1897:AC$5675,0.35)</f>
        <v>4.9107142857142794E-2</v>
      </c>
      <c r="AF1897" s="71">
        <f t="shared" si="1087"/>
        <v>3.9994155405745878E-2</v>
      </c>
      <c r="AG1897" s="70">
        <f t="shared" si="1088"/>
        <v>-0.24041197211318369</v>
      </c>
      <c r="AH1897" s="70">
        <f t="shared" si="1089"/>
        <v>-0.2970055808935495</v>
      </c>
      <c r="AI1897" s="61" t="str">
        <f t="shared" si="1077"/>
        <v>Short VOL</v>
      </c>
      <c r="AJ1897" s="68" t="str">
        <f t="shared" si="1078"/>
        <v>Short VOL</v>
      </c>
      <c r="AK1897" s="72" t="str">
        <f t="shared" si="1079"/>
        <v>00631L</v>
      </c>
      <c r="AL1897" s="73">
        <f t="shared" si="1069"/>
        <v>1</v>
      </c>
      <c r="AM1897" s="72" t="str">
        <f t="shared" si="1082"/>
        <v>00635U</v>
      </c>
      <c r="AN1897" s="73">
        <f t="shared" si="1070"/>
        <v>0</v>
      </c>
      <c r="AO1897" s="74" t="str">
        <f t="shared" si="1076"/>
        <v>00631L</v>
      </c>
      <c r="AP1897" s="20">
        <f t="shared" si="1071"/>
        <v>1</v>
      </c>
      <c r="AQ1897" s="74" t="str">
        <f t="shared" si="1086"/>
        <v>00635U</v>
      </c>
      <c r="AR1897" s="20">
        <f t="shared" si="1072"/>
        <v>0</v>
      </c>
      <c r="AS1897" s="74" t="str">
        <f t="shared" si="1080"/>
        <v>00635U</v>
      </c>
      <c r="AT1897" s="20">
        <f t="shared" si="1073"/>
        <v>0</v>
      </c>
      <c r="AU1897" s="74" t="str">
        <f t="shared" si="1063"/>
        <v>00631L</v>
      </c>
      <c r="AV1897" s="20">
        <f t="shared" si="1074"/>
        <v>1</v>
      </c>
      <c r="AW1897" s="74" t="str">
        <f t="shared" si="1064"/>
        <v>00631L</v>
      </c>
      <c r="AX1897" s="20">
        <f t="shared" si="1065"/>
        <v>1</v>
      </c>
      <c r="AY1897" s="20">
        <f t="shared" si="1075"/>
        <v>0</v>
      </c>
      <c r="AZ1897" s="116">
        <v>43557</v>
      </c>
      <c r="BA1897" s="117">
        <v>18.77</v>
      </c>
      <c r="BB1897" s="90">
        <v>18.387499999999999</v>
      </c>
      <c r="BC1897" s="76">
        <f t="shared" si="1083"/>
        <v>19.365624999999998</v>
      </c>
      <c r="BD1897" s="76">
        <f t="shared" si="1084"/>
        <v>19.32033333333333</v>
      </c>
      <c r="BE1897" s="77">
        <f t="shared" si="1090"/>
        <v>-5.0508310472809355E-2</v>
      </c>
      <c r="BF1897" s="77">
        <f t="shared" si="1081"/>
        <v>-2.8484670726867944E-2</v>
      </c>
    </row>
    <row r="1898" spans="1:58" s="23" customFormat="1" ht="15.75" customHeight="1" x14ac:dyDescent="0.4">
      <c r="A1898" s="116">
        <v>43553</v>
      </c>
      <c r="B1898" s="112">
        <v>15.225</v>
      </c>
      <c r="C1898" s="112">
        <v>16.324999999999999</v>
      </c>
      <c r="D1898" s="112">
        <v>16.675000000000001</v>
      </c>
      <c r="E1898" s="112">
        <v>16.925000000000001</v>
      </c>
      <c r="F1898" s="112">
        <v>17.024999999999999</v>
      </c>
      <c r="G1898" s="112">
        <v>17.175000000000001</v>
      </c>
      <c r="H1898" s="113">
        <v>17.25</v>
      </c>
      <c r="I1898" s="90">
        <f t="shared" si="1066"/>
        <v>15.696428571428571</v>
      </c>
      <c r="J1898" s="90">
        <f t="shared" si="1067"/>
        <v>16.475000000000001</v>
      </c>
      <c r="K1898" s="114">
        <v>12</v>
      </c>
      <c r="L1898" s="115">
        <v>4.7619047619047616E-2</v>
      </c>
      <c r="M1898" s="90">
        <v>12.34</v>
      </c>
      <c r="N1898" s="90">
        <v>13.71</v>
      </c>
      <c r="O1898" s="90">
        <v>15.8</v>
      </c>
      <c r="P1898" s="90">
        <v>16.89</v>
      </c>
      <c r="Q1898" s="90">
        <v>17.73</v>
      </c>
      <c r="R1898" s="63">
        <f t="shared" si="1092"/>
        <v>6.639999999999997</v>
      </c>
      <c r="S1898" s="64">
        <f t="shared" si="1091"/>
        <v>-4.9896049896049816E-2</v>
      </c>
      <c r="T1898" s="65">
        <f t="shared" si="1085"/>
        <v>0.90007293946024791</v>
      </c>
      <c r="U1898" s="65">
        <f t="shared" si="1085"/>
        <v>0.86772151898734173</v>
      </c>
      <c r="V1898" s="65">
        <f t="shared" si="1093"/>
        <v>0.81172291296625221</v>
      </c>
      <c r="W1898" s="65">
        <f t="shared" si="1094"/>
        <v>0.77326565143824033</v>
      </c>
      <c r="X1898" s="61">
        <f t="shared" si="1068"/>
        <v>7.2249589490968782E-2</v>
      </c>
      <c r="Y1898" s="66">
        <f t="shared" si="1095"/>
        <v>1.9202363367799073E-2</v>
      </c>
      <c r="Z1898" s="61">
        <f t="shared" si="1096"/>
        <v>4.960182025028452E-2</v>
      </c>
      <c r="AA1898" s="67">
        <f t="shared" si="1097"/>
        <v>15.696428571428571</v>
      </c>
      <c r="AB1898" s="68">
        <f t="shared" si="1098"/>
        <v>0.11050328227571106</v>
      </c>
      <c r="AC1898" s="69">
        <f t="shared" si="1099"/>
        <v>0.14488902782119403</v>
      </c>
      <c r="AD1898" s="70">
        <f>_xlfn.PERCENTILE.EXC(AC1898:$AC$5675,0.5)</f>
        <v>8.6115317040527661E-2</v>
      </c>
      <c r="AE1898" s="70">
        <f>_xlfn.PERCENTILE.EXC($AC1898:AC$5675,0.35)</f>
        <v>4.9054055162009648E-2</v>
      </c>
      <c r="AF1898" s="71">
        <f t="shared" si="1087"/>
        <v>3.9994155405745878E-2</v>
      </c>
      <c r="AG1898" s="70">
        <f t="shared" si="1088"/>
        <v>-0.24041197211318369</v>
      </c>
      <c r="AH1898" s="70">
        <f t="shared" si="1089"/>
        <v>-0.2970055808935495</v>
      </c>
      <c r="AI1898" s="61" t="str">
        <f t="shared" si="1077"/>
        <v>Short VOL</v>
      </c>
      <c r="AJ1898" s="68" t="str">
        <f t="shared" si="1078"/>
        <v>Short VOL</v>
      </c>
      <c r="AK1898" s="72" t="str">
        <f t="shared" si="1079"/>
        <v>00631L</v>
      </c>
      <c r="AL1898" s="73">
        <f t="shared" si="1069"/>
        <v>1</v>
      </c>
      <c r="AM1898" s="72" t="str">
        <f t="shared" si="1082"/>
        <v>00635U</v>
      </c>
      <c r="AN1898" s="73">
        <f t="shared" si="1070"/>
        <v>0</v>
      </c>
      <c r="AO1898" s="74" t="str">
        <f t="shared" si="1076"/>
        <v>00631L</v>
      </c>
      <c r="AP1898" s="20">
        <f t="shared" si="1071"/>
        <v>1</v>
      </c>
      <c r="AQ1898" s="74" t="str">
        <f t="shared" si="1086"/>
        <v>00635U</v>
      </c>
      <c r="AR1898" s="20">
        <f t="shared" si="1072"/>
        <v>0</v>
      </c>
      <c r="AS1898" s="74" t="str">
        <f t="shared" si="1080"/>
        <v>00635U</v>
      </c>
      <c r="AT1898" s="20">
        <f t="shared" si="1073"/>
        <v>0</v>
      </c>
      <c r="AU1898" s="74" t="str">
        <f t="shared" si="1063"/>
        <v>00631L</v>
      </c>
      <c r="AV1898" s="20">
        <f t="shared" si="1074"/>
        <v>1</v>
      </c>
      <c r="AW1898" s="74" t="str">
        <f t="shared" si="1064"/>
        <v>00631L</v>
      </c>
      <c r="AX1898" s="20">
        <f t="shared" si="1065"/>
        <v>1</v>
      </c>
      <c r="AY1898" s="20">
        <f t="shared" si="1075"/>
        <v>0</v>
      </c>
      <c r="AZ1898" s="116">
        <v>43556</v>
      </c>
      <c r="BA1898" s="117">
        <v>18.7</v>
      </c>
      <c r="BB1898" s="90">
        <v>18.4375</v>
      </c>
      <c r="BC1898" s="76">
        <f t="shared" si="1083"/>
        <v>19.417708333333334</v>
      </c>
      <c r="BD1898" s="76">
        <f t="shared" si="1084"/>
        <v>19.37083333333333</v>
      </c>
      <c r="BE1898" s="77">
        <f t="shared" si="1090"/>
        <v>-5.0480124456842454E-2</v>
      </c>
      <c r="BF1898" s="77">
        <f t="shared" si="1081"/>
        <v>-3.463110346311022E-2</v>
      </c>
    </row>
    <row r="1899" spans="1:58" s="23" customFormat="1" ht="15.75" customHeight="1" x14ac:dyDescent="0.4">
      <c r="A1899" s="116">
        <v>43552</v>
      </c>
      <c r="B1899" s="112">
        <v>15.625</v>
      </c>
      <c r="C1899" s="112">
        <v>16.625</v>
      </c>
      <c r="D1899" s="112">
        <v>16.975000000000001</v>
      </c>
      <c r="E1899" s="112">
        <v>17.274999999999999</v>
      </c>
      <c r="F1899" s="112">
        <v>17.375</v>
      </c>
      <c r="G1899" s="112">
        <v>17.475000000000001</v>
      </c>
      <c r="H1899" s="113">
        <v>17.524999999999999</v>
      </c>
      <c r="I1899" s="90">
        <f t="shared" si="1066"/>
        <v>16.00595238095238</v>
      </c>
      <c r="J1899" s="90">
        <f t="shared" si="1067"/>
        <v>16.758333333333333</v>
      </c>
      <c r="K1899" s="114">
        <v>13</v>
      </c>
      <c r="L1899" s="115">
        <v>4.7619047619047616E-2</v>
      </c>
      <c r="M1899" s="90">
        <v>13.7</v>
      </c>
      <c r="N1899" s="90">
        <v>14.43</v>
      </c>
      <c r="O1899" s="90">
        <v>16.3</v>
      </c>
      <c r="P1899" s="90">
        <v>17.25</v>
      </c>
      <c r="Q1899" s="90">
        <v>18.05</v>
      </c>
      <c r="R1899" s="63">
        <f t="shared" si="1092"/>
        <v>5.4199999999999982</v>
      </c>
      <c r="S1899" s="64">
        <f t="shared" si="1091"/>
        <v>-3.5427807486631088E-2</v>
      </c>
      <c r="T1899" s="65">
        <f t="shared" si="1085"/>
        <v>0.94941094941094939</v>
      </c>
      <c r="U1899" s="65">
        <f t="shared" si="1085"/>
        <v>0.8852760736196319</v>
      </c>
      <c r="V1899" s="65">
        <f t="shared" si="1093"/>
        <v>0.83652173913043482</v>
      </c>
      <c r="W1899" s="65">
        <f t="shared" si="1094"/>
        <v>0.79944598337950135</v>
      </c>
      <c r="X1899" s="61">
        <f t="shared" si="1068"/>
        <v>6.4000000000000001E-2</v>
      </c>
      <c r="Y1899" s="66">
        <f t="shared" si="1095"/>
        <v>1.4471780028943561E-2</v>
      </c>
      <c r="Z1899" s="61">
        <f t="shared" si="1096"/>
        <v>4.7006322052807796E-2</v>
      </c>
      <c r="AA1899" s="67">
        <f t="shared" si="1097"/>
        <v>16.00595238095238</v>
      </c>
      <c r="AB1899" s="68">
        <f t="shared" si="1098"/>
        <v>8.2813582813582837E-2</v>
      </c>
      <c r="AC1899" s="69">
        <f t="shared" si="1099"/>
        <v>0.10921360921360915</v>
      </c>
      <c r="AD1899" s="70">
        <f>_xlfn.PERCENTILE.EXC(AC1899:$AC$5675,0.5)</f>
        <v>8.6106908724155343E-2</v>
      </c>
      <c r="AE1899" s="70">
        <f>_xlfn.PERCENTILE.EXC($AC1899:AC$5675,0.35)</f>
        <v>4.9000967466876537E-2</v>
      </c>
      <c r="AF1899" s="71">
        <f t="shared" si="1087"/>
        <v>3.9994155405745878E-2</v>
      </c>
      <c r="AG1899" s="70">
        <f t="shared" si="1088"/>
        <v>-0.24041197211318369</v>
      </c>
      <c r="AH1899" s="70">
        <f t="shared" si="1089"/>
        <v>-0.2970055808935495</v>
      </c>
      <c r="AI1899" s="61" t="str">
        <f t="shared" si="1077"/>
        <v>Short VOL</v>
      </c>
      <c r="AJ1899" s="68" t="str">
        <f t="shared" si="1078"/>
        <v>Short VOL</v>
      </c>
      <c r="AK1899" s="72" t="str">
        <f t="shared" si="1079"/>
        <v>00631L</v>
      </c>
      <c r="AL1899" s="73">
        <f t="shared" si="1069"/>
        <v>1</v>
      </c>
      <c r="AM1899" s="72" t="str">
        <f t="shared" si="1082"/>
        <v>00635U</v>
      </c>
      <c r="AN1899" s="73">
        <f t="shared" si="1070"/>
        <v>0</v>
      </c>
      <c r="AO1899" s="74" t="str">
        <f t="shared" si="1076"/>
        <v>00631L</v>
      </c>
      <c r="AP1899" s="20">
        <f t="shared" si="1071"/>
        <v>1</v>
      </c>
      <c r="AQ1899" s="74" t="str">
        <f t="shared" si="1086"/>
        <v>00635U</v>
      </c>
      <c r="AR1899" s="20">
        <f t="shared" si="1072"/>
        <v>0</v>
      </c>
      <c r="AS1899" s="74" t="str">
        <f t="shared" si="1080"/>
        <v>00635U</v>
      </c>
      <c r="AT1899" s="20">
        <f t="shared" si="1073"/>
        <v>0</v>
      </c>
      <c r="AU1899" s="74" t="str">
        <f t="shared" si="1063"/>
        <v>00631L</v>
      </c>
      <c r="AV1899" s="20">
        <f t="shared" si="1074"/>
        <v>1</v>
      </c>
      <c r="AW1899" s="74" t="str">
        <f t="shared" si="1064"/>
        <v>00631L</v>
      </c>
      <c r="AX1899" s="20">
        <f t="shared" si="1065"/>
        <v>1</v>
      </c>
      <c r="AY1899" s="20">
        <f t="shared" si="1075"/>
        <v>0</v>
      </c>
      <c r="AZ1899" s="116">
        <v>43553</v>
      </c>
      <c r="BA1899" s="117">
        <v>18.5</v>
      </c>
      <c r="BB1899" s="90">
        <v>18.675000000000001</v>
      </c>
      <c r="BC1899" s="76">
        <f t="shared" si="1083"/>
        <v>19.474375000000002</v>
      </c>
      <c r="BD1899" s="76">
        <f t="shared" si="1084"/>
        <v>19.418749999999999</v>
      </c>
      <c r="BE1899" s="77">
        <f t="shared" si="1090"/>
        <v>-4.1047530408549755E-2</v>
      </c>
      <c r="BF1899" s="77">
        <f t="shared" si="1081"/>
        <v>-4.7312520115867361E-2</v>
      </c>
    </row>
    <row r="1900" spans="1:58" s="23" customFormat="1" ht="15.75" customHeight="1" x14ac:dyDescent="0.4">
      <c r="A1900" s="116">
        <v>43551</v>
      </c>
      <c r="B1900" s="112">
        <v>16.225000000000001</v>
      </c>
      <c r="C1900" s="112">
        <v>16.975000000000001</v>
      </c>
      <c r="D1900" s="112">
        <v>17.274999999999999</v>
      </c>
      <c r="E1900" s="112">
        <v>17.475000000000001</v>
      </c>
      <c r="F1900" s="112">
        <v>17.524999999999999</v>
      </c>
      <c r="G1900" s="112">
        <v>17.675000000000001</v>
      </c>
      <c r="H1900" s="113">
        <v>17.675000000000001</v>
      </c>
      <c r="I1900" s="90">
        <f t="shared" si="1066"/>
        <v>16.475000000000001</v>
      </c>
      <c r="J1900" s="90">
        <f t="shared" si="1067"/>
        <v>17.074999999999999</v>
      </c>
      <c r="K1900" s="114">
        <v>14</v>
      </c>
      <c r="L1900" s="115">
        <v>4.7619047619047616E-2</v>
      </c>
      <c r="M1900" s="90">
        <v>14.65</v>
      </c>
      <c r="N1900" s="90">
        <v>14.96</v>
      </c>
      <c r="O1900" s="90">
        <v>16.78</v>
      </c>
      <c r="P1900" s="90">
        <v>17.559999999999999</v>
      </c>
      <c r="Q1900" s="90">
        <v>18.2</v>
      </c>
      <c r="R1900" s="63">
        <f t="shared" si="1092"/>
        <v>4.730000000000004</v>
      </c>
      <c r="S1900" s="64">
        <f t="shared" si="1091"/>
        <v>1.9073569482288905E-2</v>
      </c>
      <c r="T1900" s="65">
        <f t="shared" si="1085"/>
        <v>0.97927807486631013</v>
      </c>
      <c r="U1900" s="65">
        <f t="shared" si="1085"/>
        <v>0.89153754469606672</v>
      </c>
      <c r="V1900" s="65">
        <f t="shared" si="1093"/>
        <v>0.85193621867881564</v>
      </c>
      <c r="W1900" s="65">
        <f t="shared" si="1094"/>
        <v>0.82197802197802206</v>
      </c>
      <c r="X1900" s="61">
        <f t="shared" si="1068"/>
        <v>4.6224961479198766E-2</v>
      </c>
      <c r="Y1900" s="66">
        <f t="shared" si="1095"/>
        <v>1.144492131616591E-2</v>
      </c>
      <c r="Z1900" s="61">
        <f t="shared" si="1096"/>
        <v>3.6418816388467244E-2</v>
      </c>
      <c r="AA1900" s="67">
        <f t="shared" si="1097"/>
        <v>16.475000000000001</v>
      </c>
      <c r="AB1900" s="68">
        <f t="shared" si="1098"/>
        <v>8.4558823529411797E-2</v>
      </c>
      <c r="AC1900" s="69">
        <f t="shared" si="1099"/>
        <v>0.10127005347593586</v>
      </c>
      <c r="AD1900" s="70">
        <f>_xlfn.PERCENTILE.EXC(AC1900:$AC$5675,0.5)</f>
        <v>8.6099811977971646E-2</v>
      </c>
      <c r="AE1900" s="70">
        <f>_xlfn.PERCENTILE.EXC($AC1900:AC$5675,0.35)</f>
        <v>4.8953493765794803E-2</v>
      </c>
      <c r="AF1900" s="71">
        <f t="shared" si="1087"/>
        <v>3.9994155405745878E-2</v>
      </c>
      <c r="AG1900" s="70">
        <f t="shared" si="1088"/>
        <v>-0.24041197211318369</v>
      </c>
      <c r="AH1900" s="70">
        <f t="shared" si="1089"/>
        <v>-0.2970055808935495</v>
      </c>
      <c r="AI1900" s="61" t="str">
        <f t="shared" si="1077"/>
        <v>Short VOL</v>
      </c>
      <c r="AJ1900" s="68" t="str">
        <f t="shared" si="1078"/>
        <v>Short VOL</v>
      </c>
      <c r="AK1900" s="72" t="str">
        <f t="shared" si="1079"/>
        <v>00631L</v>
      </c>
      <c r="AL1900" s="73">
        <f t="shared" si="1069"/>
        <v>1</v>
      </c>
      <c r="AM1900" s="72" t="str">
        <f t="shared" si="1082"/>
        <v>00635U</v>
      </c>
      <c r="AN1900" s="73">
        <f t="shared" si="1070"/>
        <v>0</v>
      </c>
      <c r="AO1900" s="74" t="str">
        <f t="shared" si="1076"/>
        <v>00631L</v>
      </c>
      <c r="AP1900" s="20">
        <f t="shared" si="1071"/>
        <v>1</v>
      </c>
      <c r="AQ1900" s="74" t="str">
        <f t="shared" si="1086"/>
        <v>00635U</v>
      </c>
      <c r="AR1900" s="20">
        <f t="shared" si="1072"/>
        <v>0</v>
      </c>
      <c r="AS1900" s="74" t="str">
        <f t="shared" si="1080"/>
        <v>00635U</v>
      </c>
      <c r="AT1900" s="20">
        <f t="shared" si="1073"/>
        <v>0</v>
      </c>
      <c r="AU1900" s="74" t="str">
        <f t="shared" si="1063"/>
        <v>00631L</v>
      </c>
      <c r="AV1900" s="20">
        <f t="shared" si="1074"/>
        <v>1</v>
      </c>
      <c r="AW1900" s="74" t="str">
        <f t="shared" si="1064"/>
        <v>00631L</v>
      </c>
      <c r="AX1900" s="20">
        <f t="shared" si="1065"/>
        <v>1</v>
      </c>
      <c r="AY1900" s="20">
        <f t="shared" si="1075"/>
        <v>0</v>
      </c>
      <c r="AZ1900" s="116">
        <v>43552</v>
      </c>
      <c r="BA1900" s="117">
        <v>18.54</v>
      </c>
      <c r="BB1900" s="90">
        <v>18.8</v>
      </c>
      <c r="BC1900" s="76">
        <f t="shared" si="1083"/>
        <v>19.525208333333335</v>
      </c>
      <c r="BD1900" s="76">
        <f t="shared" si="1084"/>
        <v>19.472125000000002</v>
      </c>
      <c r="BE1900" s="77">
        <f t="shared" si="1090"/>
        <v>-3.7142155973581219E-2</v>
      </c>
      <c r="BF1900" s="77">
        <f t="shared" si="1081"/>
        <v>-4.7869711189713636E-2</v>
      </c>
    </row>
    <row r="1901" spans="1:58" s="23" customFormat="1" ht="15.75" customHeight="1" x14ac:dyDescent="0.4">
      <c r="A1901" s="116">
        <v>43550</v>
      </c>
      <c r="B1901" s="112">
        <v>15.925000000000001</v>
      </c>
      <c r="C1901" s="112">
        <v>16.675000000000001</v>
      </c>
      <c r="D1901" s="112">
        <v>16.925000000000001</v>
      </c>
      <c r="E1901" s="112">
        <v>17.175000000000001</v>
      </c>
      <c r="F1901" s="112">
        <v>17.274999999999999</v>
      </c>
      <c r="G1901" s="112">
        <v>17.375</v>
      </c>
      <c r="H1901" s="113">
        <v>17.425000000000001</v>
      </c>
      <c r="I1901" s="90">
        <f t="shared" si="1066"/>
        <v>16.139285714285716</v>
      </c>
      <c r="J1901" s="90">
        <f t="shared" si="1067"/>
        <v>16.746428571428574</v>
      </c>
      <c r="K1901" s="114">
        <v>15</v>
      </c>
      <c r="L1901" s="115">
        <v>4.7619047619047616E-2</v>
      </c>
      <c r="M1901" s="90">
        <v>13.95</v>
      </c>
      <c r="N1901" s="90">
        <v>14.68</v>
      </c>
      <c r="O1901" s="90">
        <v>16.45</v>
      </c>
      <c r="P1901" s="90">
        <v>17.28</v>
      </c>
      <c r="Q1901" s="90">
        <v>17.940000000000001</v>
      </c>
      <c r="R1901" s="63">
        <f t="shared" si="1092"/>
        <v>5.100000000000005</v>
      </c>
      <c r="S1901" s="64">
        <f t="shared" si="1091"/>
        <v>-0.10104102878138388</v>
      </c>
      <c r="T1901" s="65">
        <f t="shared" si="1085"/>
        <v>0.95027247956403271</v>
      </c>
      <c r="U1901" s="65">
        <f t="shared" si="1085"/>
        <v>0.89240121580547116</v>
      </c>
      <c r="V1901" s="65">
        <f t="shared" si="1093"/>
        <v>0.84953703703703698</v>
      </c>
      <c r="W1901" s="65">
        <f t="shared" si="1094"/>
        <v>0.818283166109253</v>
      </c>
      <c r="X1901" s="61">
        <f t="shared" si="1068"/>
        <v>4.7095761381475663E-2</v>
      </c>
      <c r="Y1901" s="66">
        <f t="shared" si="1095"/>
        <v>1.4556040756914119E-2</v>
      </c>
      <c r="Z1901" s="61">
        <f t="shared" si="1096"/>
        <v>3.7618942243859289E-2</v>
      </c>
      <c r="AA1901" s="67">
        <f t="shared" si="1097"/>
        <v>16.139285714285712</v>
      </c>
      <c r="AB1901" s="68">
        <f t="shared" si="1098"/>
        <v>8.4809264305177184E-2</v>
      </c>
      <c r="AC1901" s="69">
        <f t="shared" si="1099"/>
        <v>9.9406383806928664E-2</v>
      </c>
      <c r="AD1901" s="70">
        <f>_xlfn.PERCENTILE.EXC(AC1901:$AC$5675,0.5)</f>
        <v>8.609271523178795E-2</v>
      </c>
      <c r="AE1901" s="70">
        <f>_xlfn.PERCENTILE.EXC($AC1901:AC$5675,0.35)</f>
        <v>4.893970402902139E-2</v>
      </c>
      <c r="AF1901" s="71">
        <f t="shared" si="1087"/>
        <v>3.9994155405745878E-2</v>
      </c>
      <c r="AG1901" s="70">
        <f t="shared" si="1088"/>
        <v>-0.24041197211318369</v>
      </c>
      <c r="AH1901" s="70">
        <f t="shared" si="1089"/>
        <v>-0.2970055808935495</v>
      </c>
      <c r="AI1901" s="61" t="str">
        <f t="shared" si="1077"/>
        <v>Short VOL</v>
      </c>
      <c r="AJ1901" s="68" t="str">
        <f t="shared" si="1078"/>
        <v>Short VOL</v>
      </c>
      <c r="AK1901" s="72" t="str">
        <f t="shared" si="1079"/>
        <v>00631L</v>
      </c>
      <c r="AL1901" s="73">
        <f t="shared" si="1069"/>
        <v>1</v>
      </c>
      <c r="AM1901" s="72" t="str">
        <f t="shared" si="1082"/>
        <v>00635U</v>
      </c>
      <c r="AN1901" s="73">
        <f t="shared" si="1070"/>
        <v>0</v>
      </c>
      <c r="AO1901" s="74" t="str">
        <f t="shared" si="1076"/>
        <v>00631L</v>
      </c>
      <c r="AP1901" s="20">
        <f t="shared" si="1071"/>
        <v>1</v>
      </c>
      <c r="AQ1901" s="74" t="str">
        <f t="shared" si="1086"/>
        <v>00635U</v>
      </c>
      <c r="AR1901" s="20">
        <f t="shared" si="1072"/>
        <v>0</v>
      </c>
      <c r="AS1901" s="74" t="str">
        <f t="shared" si="1080"/>
        <v>00635U</v>
      </c>
      <c r="AT1901" s="20">
        <f t="shared" si="1073"/>
        <v>0</v>
      </c>
      <c r="AU1901" s="74" t="str">
        <f t="shared" si="1063"/>
        <v>00631L</v>
      </c>
      <c r="AV1901" s="20">
        <f t="shared" si="1074"/>
        <v>1</v>
      </c>
      <c r="AW1901" s="74" t="str">
        <f t="shared" si="1064"/>
        <v>00631L</v>
      </c>
      <c r="AX1901" s="20">
        <f t="shared" si="1065"/>
        <v>1</v>
      </c>
      <c r="AY1901" s="20">
        <f t="shared" si="1075"/>
        <v>0</v>
      </c>
      <c r="AZ1901" s="116">
        <v>43551</v>
      </c>
      <c r="BA1901" s="117">
        <v>18.71</v>
      </c>
      <c r="BB1901" s="90">
        <v>18.762499999999999</v>
      </c>
      <c r="BC1901" s="76">
        <f t="shared" si="1083"/>
        <v>19.575833333333335</v>
      </c>
      <c r="BD1901" s="76">
        <f t="shared" si="1084"/>
        <v>19.523708333333335</v>
      </c>
      <c r="BE1901" s="77">
        <f t="shared" si="1090"/>
        <v>-4.15478268272957E-2</v>
      </c>
      <c r="BF1901" s="77">
        <f t="shared" si="1081"/>
        <v>-4.1677959916255711E-2</v>
      </c>
    </row>
    <row r="1902" spans="1:58" s="23" customFormat="1" ht="15.75" customHeight="1" x14ac:dyDescent="0.4">
      <c r="A1902" s="116">
        <v>43549</v>
      </c>
      <c r="B1902" s="112">
        <v>16.824999999999999</v>
      </c>
      <c r="C1902" s="112">
        <v>17.225000000000001</v>
      </c>
      <c r="D1902" s="112">
        <v>17.375</v>
      </c>
      <c r="E1902" s="112">
        <v>17.475000000000001</v>
      </c>
      <c r="F1902" s="112">
        <v>17.475000000000001</v>
      </c>
      <c r="G1902" s="112">
        <v>17.524999999999999</v>
      </c>
      <c r="H1902" s="113">
        <v>17.574999999999999</v>
      </c>
      <c r="I1902" s="90">
        <f t="shared" si="1066"/>
        <v>16.920238095238094</v>
      </c>
      <c r="J1902" s="90">
        <f t="shared" si="1067"/>
        <v>17.260714285714286</v>
      </c>
      <c r="K1902" s="114">
        <v>16</v>
      </c>
      <c r="L1902" s="115">
        <v>4.7619047619047616E-2</v>
      </c>
      <c r="M1902" s="90">
        <v>16.41</v>
      </c>
      <c r="N1902" s="90">
        <v>16.329999999999998</v>
      </c>
      <c r="O1902" s="90">
        <v>17.45</v>
      </c>
      <c r="P1902" s="90">
        <v>17.829999999999998</v>
      </c>
      <c r="Q1902" s="90">
        <v>18.29</v>
      </c>
      <c r="R1902" s="63">
        <f t="shared" si="1092"/>
        <v>2.5400000000000063</v>
      </c>
      <c r="S1902" s="64">
        <f t="shared" si="1091"/>
        <v>-9.1019417475729451E-3</v>
      </c>
      <c r="T1902" s="65">
        <f t="shared" si="1085"/>
        <v>1.0048989589712187</v>
      </c>
      <c r="U1902" s="65">
        <f t="shared" si="1085"/>
        <v>0.93581661891117474</v>
      </c>
      <c r="V1902" s="65">
        <f t="shared" si="1093"/>
        <v>0.9158721256309591</v>
      </c>
      <c r="W1902" s="65">
        <f t="shared" si="1094"/>
        <v>0.89283761618370694</v>
      </c>
      <c r="X1902" s="61">
        <f t="shared" si="1068"/>
        <v>2.3774145616642029E-2</v>
      </c>
      <c r="Y1902" s="66">
        <f t="shared" si="1095"/>
        <v>5.7224606580828534E-3</v>
      </c>
      <c r="Z1902" s="61">
        <f t="shared" si="1096"/>
        <v>2.0122423133750879E-2</v>
      </c>
      <c r="AA1902" s="67">
        <f t="shared" si="1097"/>
        <v>16.920238095238094</v>
      </c>
      <c r="AB1902" s="68">
        <f t="shared" si="1098"/>
        <v>3.0312308634415253E-2</v>
      </c>
      <c r="AC1902" s="69">
        <f t="shared" si="1099"/>
        <v>3.6144402647770725E-2</v>
      </c>
      <c r="AD1902" s="70">
        <f>_xlfn.PERCENTILE.EXC(AC1902:$AC$5675,0.5)</f>
        <v>8.6075617512623756E-2</v>
      </c>
      <c r="AE1902" s="70">
        <f>_xlfn.PERCENTILE.EXC($AC1902:AC$5675,0.35)</f>
        <v>4.8925914292247977E-2</v>
      </c>
      <c r="AF1902" s="71">
        <f t="shared" si="1087"/>
        <v>3.9994155405745878E-2</v>
      </c>
      <c r="AG1902" s="70">
        <f t="shared" si="1088"/>
        <v>-0.24041197211318369</v>
      </c>
      <c r="AH1902" s="70">
        <f t="shared" si="1089"/>
        <v>-0.2970055808935495</v>
      </c>
      <c r="AI1902" s="61" t="str">
        <f t="shared" si="1077"/>
        <v>Safety</v>
      </c>
      <c r="AJ1902" s="68" t="str">
        <f t="shared" si="1078"/>
        <v>Safety</v>
      </c>
      <c r="AK1902" s="72" t="str">
        <f t="shared" si="1079"/>
        <v>00635U</v>
      </c>
      <c r="AL1902" s="73">
        <f t="shared" si="1069"/>
        <v>0</v>
      </c>
      <c r="AM1902" s="72" t="str">
        <f t="shared" si="1082"/>
        <v>00635U</v>
      </c>
      <c r="AN1902" s="73">
        <f t="shared" si="1070"/>
        <v>0</v>
      </c>
      <c r="AO1902" s="74" t="str">
        <f t="shared" si="1076"/>
        <v>00635U</v>
      </c>
      <c r="AP1902" s="20">
        <f t="shared" si="1071"/>
        <v>0</v>
      </c>
      <c r="AQ1902" s="74" t="str">
        <f t="shared" si="1086"/>
        <v>00635U</v>
      </c>
      <c r="AR1902" s="20">
        <f t="shared" si="1072"/>
        <v>0</v>
      </c>
      <c r="AS1902" s="74" t="str">
        <f t="shared" si="1080"/>
        <v>00635U</v>
      </c>
      <c r="AT1902" s="20">
        <f t="shared" si="1073"/>
        <v>0</v>
      </c>
      <c r="AU1902" s="74" t="str">
        <f t="shared" si="1063"/>
        <v>00635U</v>
      </c>
      <c r="AV1902" s="20">
        <f t="shared" si="1074"/>
        <v>0</v>
      </c>
      <c r="AW1902" s="74" t="str">
        <f t="shared" si="1064"/>
        <v>00635U</v>
      </c>
      <c r="AX1902" s="20">
        <f t="shared" si="1065"/>
        <v>0</v>
      </c>
      <c r="AY1902" s="20">
        <f t="shared" si="1075"/>
        <v>1</v>
      </c>
      <c r="AZ1902" s="116">
        <v>43550</v>
      </c>
      <c r="BA1902" s="117">
        <v>18.739999999999998</v>
      </c>
      <c r="BB1902" s="90">
        <v>18.975000000000001</v>
      </c>
      <c r="BC1902" s="76">
        <f t="shared" si="1083"/>
        <v>19.625208333333333</v>
      </c>
      <c r="BD1902" s="76">
        <f t="shared" si="1084"/>
        <v>19.575458333333337</v>
      </c>
      <c r="BE1902" s="77">
        <f t="shared" si="1090"/>
        <v>-3.3131283107397928E-2</v>
      </c>
      <c r="BF1902" s="77">
        <f t="shared" si="1081"/>
        <v>-4.2678864479546295E-2</v>
      </c>
    </row>
    <row r="1903" spans="1:58" s="23" customFormat="1" ht="15.75" customHeight="1" x14ac:dyDescent="0.4">
      <c r="A1903" s="116">
        <v>43546</v>
      </c>
      <c r="B1903" s="112">
        <v>16.725000000000001</v>
      </c>
      <c r="C1903" s="112">
        <v>17.125</v>
      </c>
      <c r="D1903" s="112">
        <v>17.175000000000001</v>
      </c>
      <c r="E1903" s="112">
        <v>17.274999999999999</v>
      </c>
      <c r="F1903" s="112">
        <v>17.274999999999999</v>
      </c>
      <c r="G1903" s="112">
        <v>17.375</v>
      </c>
      <c r="H1903" s="113">
        <v>17.399999999999999</v>
      </c>
      <c r="I1903" s="90">
        <f t="shared" si="1066"/>
        <v>16.801190476190477</v>
      </c>
      <c r="J1903" s="90">
        <f t="shared" si="1067"/>
        <v>17.134523809523809</v>
      </c>
      <c r="K1903" s="114">
        <v>17</v>
      </c>
      <c r="L1903" s="115">
        <v>4.7619047619047616E-2</v>
      </c>
      <c r="M1903" s="90">
        <v>16.850000000000001</v>
      </c>
      <c r="N1903" s="90">
        <v>16.48</v>
      </c>
      <c r="O1903" s="90">
        <v>17.37</v>
      </c>
      <c r="P1903" s="90">
        <v>17.78</v>
      </c>
      <c r="Q1903" s="90">
        <v>18.25</v>
      </c>
      <c r="R1903" s="63">
        <f t="shared" si="1092"/>
        <v>1.8200000000000074</v>
      </c>
      <c r="S1903" s="64">
        <f t="shared" si="1091"/>
        <v>0.20909757887013936</v>
      </c>
      <c r="T1903" s="65">
        <f t="shared" si="1085"/>
        <v>1.0224514563106797</v>
      </c>
      <c r="U1903" s="65">
        <f t="shared" si="1085"/>
        <v>0.94876223373632695</v>
      </c>
      <c r="V1903" s="65">
        <f t="shared" si="1093"/>
        <v>0.92688413948256465</v>
      </c>
      <c r="W1903" s="65">
        <f t="shared" si="1094"/>
        <v>0.90301369863013703</v>
      </c>
      <c r="X1903" s="61">
        <f t="shared" si="1068"/>
        <v>2.3916292974588853E-2</v>
      </c>
      <c r="Y1903" s="66">
        <f t="shared" si="1095"/>
        <v>7.2358900144717806E-3</v>
      </c>
      <c r="Z1903" s="61">
        <f t="shared" si="1096"/>
        <v>1.9839863955218522E-2</v>
      </c>
      <c r="AA1903" s="67">
        <f t="shared" si="1097"/>
        <v>16.801190476190477</v>
      </c>
      <c r="AB1903" s="68">
        <f t="shared" si="1098"/>
        <v>1.4866504854368991E-2</v>
      </c>
      <c r="AC1903" s="69">
        <f t="shared" si="1099"/>
        <v>1.9489713361072629E-2</v>
      </c>
      <c r="AD1903" s="70">
        <f>_xlfn.PERCENTILE.EXC(AC1903:$AC$5675,0.5)</f>
        <v>8.609271523178795E-2</v>
      </c>
      <c r="AE1903" s="70">
        <f>_xlfn.PERCENTILE.EXC($AC1903:AC$5675,0.35)</f>
        <v>4.8951523803398601E-2</v>
      </c>
      <c r="AF1903" s="71">
        <f t="shared" si="1087"/>
        <v>4.0133107830701467E-2</v>
      </c>
      <c r="AG1903" s="70">
        <f t="shared" si="1088"/>
        <v>-0.24041197211318369</v>
      </c>
      <c r="AH1903" s="70">
        <f t="shared" si="1089"/>
        <v>-0.2970055808935495</v>
      </c>
      <c r="AI1903" s="61" t="str">
        <f t="shared" si="1077"/>
        <v>Safety</v>
      </c>
      <c r="AJ1903" s="68" t="str">
        <f t="shared" si="1078"/>
        <v>Safety</v>
      </c>
      <c r="AK1903" s="72" t="str">
        <f t="shared" si="1079"/>
        <v>00635U</v>
      </c>
      <c r="AL1903" s="73">
        <f t="shared" si="1069"/>
        <v>0</v>
      </c>
      <c r="AM1903" s="72" t="str">
        <f t="shared" si="1082"/>
        <v>00635U</v>
      </c>
      <c r="AN1903" s="73">
        <f t="shared" si="1070"/>
        <v>0</v>
      </c>
      <c r="AO1903" s="74" t="str">
        <f t="shared" si="1076"/>
        <v>00635U</v>
      </c>
      <c r="AP1903" s="20">
        <f t="shared" si="1071"/>
        <v>0</v>
      </c>
      <c r="AQ1903" s="74" t="str">
        <f t="shared" si="1086"/>
        <v>00635U</v>
      </c>
      <c r="AR1903" s="20">
        <f t="shared" si="1072"/>
        <v>0</v>
      </c>
      <c r="AS1903" s="74" t="str">
        <f t="shared" si="1080"/>
        <v>00635U</v>
      </c>
      <c r="AT1903" s="20">
        <f t="shared" si="1073"/>
        <v>0</v>
      </c>
      <c r="AU1903" s="74" t="str">
        <f t="shared" si="1063"/>
        <v>00635U</v>
      </c>
      <c r="AV1903" s="20">
        <f t="shared" si="1074"/>
        <v>0</v>
      </c>
      <c r="AW1903" s="74" t="str">
        <f t="shared" si="1064"/>
        <v>00635U</v>
      </c>
      <c r="AX1903" s="20">
        <f t="shared" si="1065"/>
        <v>0</v>
      </c>
      <c r="AY1903" s="20">
        <f t="shared" si="1075"/>
        <v>1</v>
      </c>
      <c r="AZ1903" s="116">
        <v>43549</v>
      </c>
      <c r="BA1903" s="117">
        <v>18.75</v>
      </c>
      <c r="BB1903" s="90">
        <v>18.824999999999999</v>
      </c>
      <c r="BC1903" s="76">
        <f t="shared" si="1083"/>
        <v>19.671875000000004</v>
      </c>
      <c r="BD1903" s="76">
        <f t="shared" si="1084"/>
        <v>19.621458333333337</v>
      </c>
      <c r="BE1903" s="77">
        <f t="shared" si="1090"/>
        <v>-4.3050039714058984E-2</v>
      </c>
      <c r="BF1903" s="77">
        <f t="shared" si="1081"/>
        <v>-4.4413535351390532E-2</v>
      </c>
    </row>
    <row r="1904" spans="1:58" s="23" customFormat="1" ht="15.75" customHeight="1" x14ac:dyDescent="0.4">
      <c r="A1904" s="116">
        <v>43545</v>
      </c>
      <c r="B1904" s="112">
        <v>15.074999999999999</v>
      </c>
      <c r="C1904" s="112">
        <v>15.925000000000001</v>
      </c>
      <c r="D1904" s="112">
        <v>16.225000000000001</v>
      </c>
      <c r="E1904" s="112">
        <v>16.524999999999999</v>
      </c>
      <c r="F1904" s="112">
        <v>16.675000000000001</v>
      </c>
      <c r="G1904" s="112">
        <v>16.824999999999999</v>
      </c>
      <c r="H1904" s="113">
        <v>16.975000000000001</v>
      </c>
      <c r="I1904" s="90">
        <f t="shared" si="1066"/>
        <v>15.196428571428571</v>
      </c>
      <c r="J1904" s="90">
        <f t="shared" si="1067"/>
        <v>15.967857142857143</v>
      </c>
      <c r="K1904" s="114">
        <v>18</v>
      </c>
      <c r="L1904" s="115">
        <v>4.7619047619047616E-2</v>
      </c>
      <c r="M1904" s="90">
        <v>13.11</v>
      </c>
      <c r="N1904" s="90">
        <v>13.63</v>
      </c>
      <c r="O1904" s="90">
        <v>15.51</v>
      </c>
      <c r="P1904" s="90">
        <v>16.5</v>
      </c>
      <c r="Q1904" s="90">
        <v>17.39</v>
      </c>
      <c r="R1904" s="63">
        <f t="shared" si="1092"/>
        <v>5.269999999999996</v>
      </c>
      <c r="S1904" s="64">
        <f t="shared" si="1091"/>
        <v>-2.0129403306973354E-2</v>
      </c>
      <c r="T1904" s="65">
        <f t="shared" si="1085"/>
        <v>0.96184886280264115</v>
      </c>
      <c r="U1904" s="65">
        <f t="shared" si="1085"/>
        <v>0.8787878787878789</v>
      </c>
      <c r="V1904" s="65">
        <f t="shared" si="1093"/>
        <v>0.82606060606060616</v>
      </c>
      <c r="W1904" s="65">
        <f t="shared" si="1094"/>
        <v>0.78378378378378377</v>
      </c>
      <c r="X1904" s="61">
        <f t="shared" si="1068"/>
        <v>5.6384742951907228E-2</v>
      </c>
      <c r="Y1904" s="66">
        <f t="shared" si="1095"/>
        <v>2.7231467473525138E-2</v>
      </c>
      <c r="Z1904" s="61">
        <f t="shared" si="1096"/>
        <v>5.0763807285546469E-2</v>
      </c>
      <c r="AA1904" s="67">
        <f t="shared" si="1097"/>
        <v>15.196428571428571</v>
      </c>
      <c r="AB1904" s="68">
        <f t="shared" si="1098"/>
        <v>0.10601614086573723</v>
      </c>
      <c r="AC1904" s="69">
        <f t="shared" si="1099"/>
        <v>0.11492506026621939</v>
      </c>
      <c r="AD1904" s="70">
        <f>_xlfn.PERCENTILE.EXC(AC1904:$AC$5675,0.5)</f>
        <v>8.6099811977971646E-2</v>
      </c>
      <c r="AE1904" s="70">
        <f>_xlfn.PERCENTILE.EXC($AC1904:AC$5675,0.35)</f>
        <v>4.9038887249114482E-2</v>
      </c>
      <c r="AF1904" s="71">
        <f t="shared" si="1087"/>
        <v>4.0909851923918897E-2</v>
      </c>
      <c r="AG1904" s="70">
        <f t="shared" si="1088"/>
        <v>-0.24041197211318369</v>
      </c>
      <c r="AH1904" s="70">
        <f t="shared" si="1089"/>
        <v>-0.2970055808935495</v>
      </c>
      <c r="AI1904" s="61" t="str">
        <f t="shared" si="1077"/>
        <v>Short VOL</v>
      </c>
      <c r="AJ1904" s="68" t="str">
        <f t="shared" si="1078"/>
        <v>Short VOL</v>
      </c>
      <c r="AK1904" s="72" t="str">
        <f t="shared" si="1079"/>
        <v>00631L</v>
      </c>
      <c r="AL1904" s="73">
        <f t="shared" si="1069"/>
        <v>1</v>
      </c>
      <c r="AM1904" s="72" t="str">
        <f t="shared" si="1082"/>
        <v>00635U</v>
      </c>
      <c r="AN1904" s="73">
        <f t="shared" si="1070"/>
        <v>0</v>
      </c>
      <c r="AO1904" s="74" t="str">
        <f t="shared" si="1076"/>
        <v>00631L</v>
      </c>
      <c r="AP1904" s="20">
        <f t="shared" si="1071"/>
        <v>1</v>
      </c>
      <c r="AQ1904" s="74" t="str">
        <f t="shared" si="1086"/>
        <v>00635U</v>
      </c>
      <c r="AR1904" s="20">
        <f t="shared" si="1072"/>
        <v>0</v>
      </c>
      <c r="AS1904" s="74" t="str">
        <f t="shared" si="1080"/>
        <v>00635U</v>
      </c>
      <c r="AT1904" s="20">
        <f t="shared" si="1073"/>
        <v>0</v>
      </c>
      <c r="AU1904" s="74" t="str">
        <f t="shared" ref="AU1904:AU1967" si="1100">IF(AC1904&gt;AF1904,"00631L",IF(AC1904&lt;AG1904,"Cash","00635U"))</f>
        <v>00631L</v>
      </c>
      <c r="AV1904" s="20">
        <f t="shared" si="1074"/>
        <v>1</v>
      </c>
      <c r="AW1904" s="74" t="str">
        <f t="shared" ref="AW1904:AW1967" si="1101">IF(AC1904&gt;AE1904,"00631L",IF(AC1904&lt;AH1904,"00631L","00635U"))</f>
        <v>00631L</v>
      </c>
      <c r="AX1904" s="20">
        <f t="shared" si="1065"/>
        <v>1</v>
      </c>
      <c r="AY1904" s="20">
        <f t="shared" si="1075"/>
        <v>0</v>
      </c>
      <c r="AZ1904" s="116">
        <v>43546</v>
      </c>
      <c r="BA1904" s="117">
        <v>18.88</v>
      </c>
      <c r="BB1904" s="90">
        <v>18.987500000000001</v>
      </c>
      <c r="BC1904" s="76">
        <f t="shared" si="1083"/>
        <v>19.720000000000006</v>
      </c>
      <c r="BD1904" s="76">
        <f t="shared" si="1084"/>
        <v>19.672791666666672</v>
      </c>
      <c r="BE1904" s="77">
        <f t="shared" si="1090"/>
        <v>-3.7145030425963746E-2</v>
      </c>
      <c r="BF1904" s="77">
        <f t="shared" si="1081"/>
        <v>-4.0298889964354642E-2</v>
      </c>
    </row>
    <row r="1905" spans="1:58" s="23" customFormat="1" ht="15.75" customHeight="1" x14ac:dyDescent="0.4">
      <c r="A1905" s="116">
        <v>43544</v>
      </c>
      <c r="B1905" s="112">
        <v>15.324999999999999</v>
      </c>
      <c r="C1905" s="112">
        <v>16.125</v>
      </c>
      <c r="D1905" s="112">
        <v>16.425000000000001</v>
      </c>
      <c r="E1905" s="112">
        <v>16.725000000000001</v>
      </c>
      <c r="F1905" s="112">
        <v>16.875</v>
      </c>
      <c r="G1905" s="112">
        <v>17.074999999999999</v>
      </c>
      <c r="H1905" s="113">
        <v>17.175000000000001</v>
      </c>
      <c r="I1905" s="90">
        <f t="shared" si="1066"/>
        <v>15.401190476190475</v>
      </c>
      <c r="J1905" s="90">
        <f t="shared" si="1067"/>
        <v>16.153571428571428</v>
      </c>
      <c r="K1905" s="114">
        <v>19</v>
      </c>
      <c r="L1905" s="115">
        <v>4.7619047619047616E-2</v>
      </c>
      <c r="M1905" s="90">
        <v>13.49</v>
      </c>
      <c r="N1905" s="90">
        <v>13.91</v>
      </c>
      <c r="O1905" s="90">
        <v>15.79</v>
      </c>
      <c r="P1905" s="90">
        <v>16.78</v>
      </c>
      <c r="Q1905" s="90">
        <v>17.690000000000001</v>
      </c>
      <c r="R1905" s="63">
        <f t="shared" si="1092"/>
        <v>5.1700000000000017</v>
      </c>
      <c r="S1905" s="64">
        <f t="shared" si="1091"/>
        <v>2.5811209439527995E-2</v>
      </c>
      <c r="T1905" s="65">
        <f t="shared" si="1085"/>
        <v>0.96980589503953996</v>
      </c>
      <c r="U1905" s="65">
        <f t="shared" si="1085"/>
        <v>0.88093730208993037</v>
      </c>
      <c r="V1905" s="65">
        <f t="shared" si="1093"/>
        <v>0.82896305125148984</v>
      </c>
      <c r="W1905" s="65">
        <f t="shared" si="1094"/>
        <v>0.78631995477670991</v>
      </c>
      <c r="X1905" s="61">
        <f t="shared" si="1068"/>
        <v>5.2202283849918485E-2</v>
      </c>
      <c r="Y1905" s="66">
        <f t="shared" si="1095"/>
        <v>2.6905829596412512E-2</v>
      </c>
      <c r="Z1905" s="61">
        <f t="shared" si="1096"/>
        <v>4.8852129550900576E-2</v>
      </c>
      <c r="AA1905" s="67">
        <f t="shared" si="1097"/>
        <v>15.401190476190475</v>
      </c>
      <c r="AB1905" s="68">
        <f t="shared" si="1098"/>
        <v>0.10172537742631195</v>
      </c>
      <c r="AC1905" s="69">
        <f t="shared" si="1099"/>
        <v>0.10720276608127068</v>
      </c>
      <c r="AD1905" s="70">
        <f>_xlfn.PERCENTILE.EXC(AC1905:$AC$5675,0.5)</f>
        <v>8.609271523178795E-2</v>
      </c>
      <c r="AE1905" s="70">
        <f>_xlfn.PERCENTILE.EXC($AC1905:AC$5675,0.35)</f>
        <v>4.8985799553981343E-2</v>
      </c>
      <c r="AF1905" s="71">
        <f t="shared" si="1087"/>
        <v>4.0909851923918897E-2</v>
      </c>
      <c r="AG1905" s="70">
        <f t="shared" si="1088"/>
        <v>-0.24041197211318369</v>
      </c>
      <c r="AH1905" s="70">
        <f t="shared" si="1089"/>
        <v>-0.2970055808935495</v>
      </c>
      <c r="AI1905" s="61" t="str">
        <f t="shared" si="1077"/>
        <v>Short VOL</v>
      </c>
      <c r="AJ1905" s="68" t="str">
        <f t="shared" si="1078"/>
        <v>Short VOL</v>
      </c>
      <c r="AK1905" s="72" t="str">
        <f t="shared" si="1079"/>
        <v>00631L</v>
      </c>
      <c r="AL1905" s="73">
        <f t="shared" si="1069"/>
        <v>1</v>
      </c>
      <c r="AM1905" s="72" t="str">
        <f t="shared" si="1082"/>
        <v>00635U</v>
      </c>
      <c r="AN1905" s="73">
        <f t="shared" si="1070"/>
        <v>0</v>
      </c>
      <c r="AO1905" s="74" t="str">
        <f t="shared" si="1076"/>
        <v>00631L</v>
      </c>
      <c r="AP1905" s="20">
        <f t="shared" si="1071"/>
        <v>1</v>
      </c>
      <c r="AQ1905" s="74" t="str">
        <f t="shared" si="1086"/>
        <v>00635U</v>
      </c>
      <c r="AR1905" s="20">
        <f t="shared" si="1072"/>
        <v>0</v>
      </c>
      <c r="AS1905" s="74" t="str">
        <f t="shared" si="1080"/>
        <v>00635U</v>
      </c>
      <c r="AT1905" s="20">
        <f t="shared" si="1073"/>
        <v>0</v>
      </c>
      <c r="AU1905" s="74" t="str">
        <f t="shared" si="1100"/>
        <v>00631L</v>
      </c>
      <c r="AV1905" s="20">
        <f t="shared" si="1074"/>
        <v>1</v>
      </c>
      <c r="AW1905" s="74" t="str">
        <f t="shared" si="1101"/>
        <v>00631L</v>
      </c>
      <c r="AX1905" s="20">
        <f t="shared" si="1065"/>
        <v>1</v>
      </c>
      <c r="AY1905" s="20">
        <f t="shared" si="1075"/>
        <v>0</v>
      </c>
      <c r="AZ1905" s="116">
        <v>43545</v>
      </c>
      <c r="BA1905" s="117">
        <v>18.88</v>
      </c>
      <c r="BB1905" s="90">
        <v>18.837499999999999</v>
      </c>
      <c r="BC1905" s="76">
        <f t="shared" si="1083"/>
        <v>19.761458333333337</v>
      </c>
      <c r="BD1905" s="76">
        <f t="shared" si="1084"/>
        <v>19.71820833333334</v>
      </c>
      <c r="BE1905" s="77">
        <f t="shared" si="1090"/>
        <v>-4.6755574297612401E-2</v>
      </c>
      <c r="BF1905" s="77">
        <f t="shared" si="1081"/>
        <v>-4.2509355777338165E-2</v>
      </c>
    </row>
    <row r="1906" spans="1:58" s="23" customFormat="1" ht="15.75" customHeight="1" x14ac:dyDescent="0.4">
      <c r="A1906" s="116">
        <v>43543</v>
      </c>
      <c r="B1906" s="112">
        <v>15.125</v>
      </c>
      <c r="C1906" s="112">
        <v>15.925000000000001</v>
      </c>
      <c r="D1906" s="112">
        <v>16.274999999999999</v>
      </c>
      <c r="E1906" s="112">
        <v>16.574999999999999</v>
      </c>
      <c r="F1906" s="112">
        <v>16.774999999999999</v>
      </c>
      <c r="G1906" s="112">
        <v>17</v>
      </c>
      <c r="H1906" s="113">
        <v>17.100000000000001</v>
      </c>
      <c r="I1906" s="90">
        <f t="shared" si="1066"/>
        <v>15.163095238095238</v>
      </c>
      <c r="J1906" s="90">
        <f t="shared" si="1067"/>
        <v>15.941666666666666</v>
      </c>
      <c r="K1906" s="114">
        <v>20</v>
      </c>
      <c r="L1906" s="115">
        <v>4.7619047619047616E-2</v>
      </c>
      <c r="M1906" s="90">
        <v>13.53</v>
      </c>
      <c r="N1906" s="90">
        <v>13.56</v>
      </c>
      <c r="O1906" s="90">
        <v>15.56</v>
      </c>
      <c r="P1906" s="90">
        <v>16.61</v>
      </c>
      <c r="Q1906" s="90">
        <v>17.510000000000002</v>
      </c>
      <c r="R1906" s="63">
        <f t="shared" si="1092"/>
        <v>5.0800000000000018</v>
      </c>
      <c r="S1906" s="64">
        <f t="shared" si="1091"/>
        <v>3.5114503816793957E-2</v>
      </c>
      <c r="T1906" s="65">
        <f t="shared" si="1085"/>
        <v>0.99778761061946897</v>
      </c>
      <c r="U1906" s="65">
        <f t="shared" si="1085"/>
        <v>0.87146529562982</v>
      </c>
      <c r="V1906" s="65">
        <f t="shared" si="1093"/>
        <v>0.81637567730282967</v>
      </c>
      <c r="W1906" s="65">
        <f t="shared" si="1094"/>
        <v>0.77441462021701879</v>
      </c>
      <c r="X1906" s="61">
        <f t="shared" si="1068"/>
        <v>5.2892561983471122E-2</v>
      </c>
      <c r="Y1906" s="66">
        <f t="shared" si="1095"/>
        <v>3.167420814479651E-2</v>
      </c>
      <c r="Z1906" s="61">
        <f t="shared" si="1096"/>
        <v>5.1346470911517617E-2</v>
      </c>
      <c r="AA1906" s="67">
        <f t="shared" si="1097"/>
        <v>15.163095238095238</v>
      </c>
      <c r="AB1906" s="68">
        <f t="shared" si="1098"/>
        <v>0.11541297935103241</v>
      </c>
      <c r="AC1906" s="69">
        <f t="shared" si="1099"/>
        <v>0.11822236269138919</v>
      </c>
      <c r="AD1906" s="70">
        <f>_xlfn.PERCENTILE.EXC(AC1906:$AC$5675,0.5)</f>
        <v>8.6075617512623756E-2</v>
      </c>
      <c r="AE1906" s="70">
        <f>_xlfn.PERCENTILE.EXC($AC1906:AC$5675,0.35)</f>
        <v>4.8949553841002399E-2</v>
      </c>
      <c r="AF1906" s="71">
        <f t="shared" si="1087"/>
        <v>4.0909851923918897E-2</v>
      </c>
      <c r="AG1906" s="70">
        <f t="shared" si="1088"/>
        <v>-0.24041197211318369</v>
      </c>
      <c r="AH1906" s="70">
        <f t="shared" si="1089"/>
        <v>-0.2970055808935495</v>
      </c>
      <c r="AI1906" s="61" t="str">
        <f t="shared" si="1077"/>
        <v>Short VOL</v>
      </c>
      <c r="AJ1906" s="68" t="str">
        <f t="shared" si="1078"/>
        <v>Short VOL</v>
      </c>
      <c r="AK1906" s="72" t="str">
        <f t="shared" si="1079"/>
        <v>00631L</v>
      </c>
      <c r="AL1906" s="73">
        <f t="shared" si="1069"/>
        <v>1</v>
      </c>
      <c r="AM1906" s="72" t="str">
        <f t="shared" si="1082"/>
        <v>00635U</v>
      </c>
      <c r="AN1906" s="73">
        <f t="shared" si="1070"/>
        <v>0</v>
      </c>
      <c r="AO1906" s="74" t="str">
        <f t="shared" si="1076"/>
        <v>00631L</v>
      </c>
      <c r="AP1906" s="20">
        <f t="shared" si="1071"/>
        <v>1</v>
      </c>
      <c r="AQ1906" s="74" t="str">
        <f t="shared" si="1086"/>
        <v>00635U</v>
      </c>
      <c r="AR1906" s="20">
        <f t="shared" si="1072"/>
        <v>0</v>
      </c>
      <c r="AS1906" s="74" t="str">
        <f t="shared" si="1080"/>
        <v>00635U</v>
      </c>
      <c r="AT1906" s="20">
        <f t="shared" si="1073"/>
        <v>0</v>
      </c>
      <c r="AU1906" s="74" t="str">
        <f t="shared" si="1100"/>
        <v>00631L</v>
      </c>
      <c r="AV1906" s="20">
        <f t="shared" si="1074"/>
        <v>1</v>
      </c>
      <c r="AW1906" s="74" t="str">
        <f t="shared" si="1101"/>
        <v>00631L</v>
      </c>
      <c r="AX1906" s="20">
        <f t="shared" si="1065"/>
        <v>1</v>
      </c>
      <c r="AY1906" s="20">
        <f t="shared" si="1075"/>
        <v>0</v>
      </c>
      <c r="AZ1906" s="116">
        <v>43544</v>
      </c>
      <c r="BA1906" s="117">
        <v>18.84</v>
      </c>
      <c r="BB1906" s="90">
        <v>19.074999999999999</v>
      </c>
      <c r="BC1906" s="76">
        <f t="shared" si="1083"/>
        <v>19.806458333333335</v>
      </c>
      <c r="BD1906" s="76">
        <f t="shared" si="1084"/>
        <v>19.761500000000002</v>
      </c>
      <c r="BE1906" s="77">
        <f t="shared" si="1090"/>
        <v>-3.6930294201176092E-2</v>
      </c>
      <c r="BF1906" s="77">
        <f t="shared" si="1081"/>
        <v>-4.6631075576246829E-2</v>
      </c>
    </row>
    <row r="1907" spans="1:58" s="23" customFormat="1" ht="15.75" customHeight="1" x14ac:dyDescent="0.4">
      <c r="A1907" s="116">
        <v>43542</v>
      </c>
      <c r="B1907" s="112">
        <v>12.925000000000001</v>
      </c>
      <c r="C1907" s="112">
        <v>15.025</v>
      </c>
      <c r="D1907" s="112">
        <v>15.725</v>
      </c>
      <c r="E1907" s="112">
        <v>16.125</v>
      </c>
      <c r="F1907" s="112">
        <v>16.55</v>
      </c>
      <c r="G1907" s="112">
        <v>16.824999999999999</v>
      </c>
      <c r="H1907" s="113">
        <v>17.024999999999999</v>
      </c>
      <c r="I1907" s="90">
        <f t="shared" si="1066"/>
        <v>15.025</v>
      </c>
      <c r="J1907" s="90">
        <f t="shared" si="1067"/>
        <v>15.725</v>
      </c>
      <c r="K1907" s="114">
        <v>0</v>
      </c>
      <c r="L1907" s="115">
        <v>4.3478260869565216E-2</v>
      </c>
      <c r="M1907" s="90">
        <v>12.53</v>
      </c>
      <c r="N1907" s="90">
        <v>13.1</v>
      </c>
      <c r="O1907" s="90">
        <v>15.24</v>
      </c>
      <c r="P1907" s="90">
        <v>16.36</v>
      </c>
      <c r="Q1907" s="90">
        <v>17.399999999999999</v>
      </c>
      <c r="R1907" s="63">
        <f t="shared" si="1092"/>
        <v>5.9700000000000024</v>
      </c>
      <c r="S1907" s="64">
        <f t="shared" si="1091"/>
        <v>1.7080745341614818E-2</v>
      </c>
      <c r="T1907" s="65">
        <f t="shared" si="1085"/>
        <v>0.95648854961832064</v>
      </c>
      <c r="U1907" s="65">
        <f t="shared" si="1085"/>
        <v>0.85958005249343827</v>
      </c>
      <c r="V1907" s="65">
        <f t="shared" si="1093"/>
        <v>0.80073349633251834</v>
      </c>
      <c r="W1907" s="65">
        <f t="shared" si="1094"/>
        <v>0.75287356321839083</v>
      </c>
      <c r="X1907" s="61">
        <f t="shared" si="1068"/>
        <v>0.1624758220502901</v>
      </c>
      <c r="Y1907" s="66">
        <f t="shared" si="1095"/>
        <v>5.5813953488372002E-2</v>
      </c>
      <c r="Z1907" s="61">
        <f t="shared" si="1096"/>
        <v>4.6589018302828571E-2</v>
      </c>
      <c r="AA1907" s="67">
        <f t="shared" si="1097"/>
        <v>15.025</v>
      </c>
      <c r="AB1907" s="68">
        <f t="shared" si="1098"/>
        <v>-1.3358778625954117E-2</v>
      </c>
      <c r="AC1907" s="69">
        <f t="shared" si="1099"/>
        <v>0.14694656488549623</v>
      </c>
      <c r="AD1907" s="70">
        <f>_xlfn.PERCENTILE.EXC(AC1907:$AC$5675,0.5)</f>
        <v>8.6058519793459562E-2</v>
      </c>
      <c r="AE1907" s="70">
        <f>_xlfn.PERCENTILE.EXC($AC1907:AC$5675,0.35)</f>
        <v>4.8935764104228986E-2</v>
      </c>
      <c r="AF1907" s="71">
        <f t="shared" si="1087"/>
        <v>4.0909851923918897E-2</v>
      </c>
      <c r="AG1907" s="70">
        <f t="shared" si="1088"/>
        <v>-0.24041197211318369</v>
      </c>
      <c r="AH1907" s="70">
        <f t="shared" si="1089"/>
        <v>-0.2970055808935495</v>
      </c>
      <c r="AI1907" s="61" t="str">
        <f t="shared" si="1077"/>
        <v>Short VOL</v>
      </c>
      <c r="AJ1907" s="68" t="str">
        <f t="shared" si="1078"/>
        <v>Short VOL</v>
      </c>
      <c r="AK1907" s="72" t="str">
        <f t="shared" si="1079"/>
        <v>00631L</v>
      </c>
      <c r="AL1907" s="73">
        <f t="shared" si="1069"/>
        <v>1</v>
      </c>
      <c r="AM1907" s="72" t="str">
        <f t="shared" si="1082"/>
        <v>00635U</v>
      </c>
      <c r="AN1907" s="73">
        <f t="shared" si="1070"/>
        <v>0</v>
      </c>
      <c r="AO1907" s="74" t="str">
        <f t="shared" si="1076"/>
        <v>00631L</v>
      </c>
      <c r="AP1907" s="20">
        <f t="shared" si="1071"/>
        <v>1</v>
      </c>
      <c r="AQ1907" s="74" t="str">
        <f t="shared" si="1086"/>
        <v>00635U</v>
      </c>
      <c r="AR1907" s="20">
        <f t="shared" si="1072"/>
        <v>0</v>
      </c>
      <c r="AS1907" s="74" t="str">
        <f t="shared" si="1080"/>
        <v>00635U</v>
      </c>
      <c r="AT1907" s="20">
        <f t="shared" si="1073"/>
        <v>0</v>
      </c>
      <c r="AU1907" s="74" t="str">
        <f t="shared" si="1100"/>
        <v>00631L</v>
      </c>
      <c r="AV1907" s="20">
        <f t="shared" si="1074"/>
        <v>1</v>
      </c>
      <c r="AW1907" s="74" t="str">
        <f t="shared" si="1101"/>
        <v>00631L</v>
      </c>
      <c r="AX1907" s="20">
        <f t="shared" si="1065"/>
        <v>1</v>
      </c>
      <c r="AY1907" s="20">
        <f t="shared" si="1075"/>
        <v>0</v>
      </c>
      <c r="AZ1907" s="116">
        <v>43543</v>
      </c>
      <c r="BA1907" s="117">
        <v>18.95</v>
      </c>
      <c r="BB1907" s="90">
        <v>19.05</v>
      </c>
      <c r="BC1907" s="76">
        <f t="shared" si="1083"/>
        <v>19.844374999999999</v>
      </c>
      <c r="BD1907" s="76">
        <f t="shared" si="1084"/>
        <v>19.804375</v>
      </c>
      <c r="BE1907" s="77">
        <f t="shared" si="1090"/>
        <v>-4.0030235268180468E-2</v>
      </c>
      <c r="BF1907" s="77">
        <f t="shared" si="1081"/>
        <v>-4.3140720169154594E-2</v>
      </c>
    </row>
    <row r="1908" spans="1:58" s="23" customFormat="1" ht="15.75" customHeight="1" x14ac:dyDescent="0.4">
      <c r="A1908" s="116">
        <v>43539</v>
      </c>
      <c r="B1908" s="112">
        <v>13.475</v>
      </c>
      <c r="C1908" s="112">
        <v>14.875</v>
      </c>
      <c r="D1908" s="112">
        <v>15.574999999999999</v>
      </c>
      <c r="E1908" s="112">
        <v>16.024999999999999</v>
      </c>
      <c r="F1908" s="112">
        <v>16.375</v>
      </c>
      <c r="G1908" s="112">
        <v>16.574999999999999</v>
      </c>
      <c r="H1908" s="113">
        <v>16.824999999999999</v>
      </c>
      <c r="I1908" s="90">
        <f t="shared" si="1066"/>
        <v>14.814130434782609</v>
      </c>
      <c r="J1908" s="90">
        <f t="shared" si="1067"/>
        <v>15.544565217391304</v>
      </c>
      <c r="K1908" s="114">
        <v>1</v>
      </c>
      <c r="L1908" s="115">
        <v>4.3478260869565216E-2</v>
      </c>
      <c r="M1908" s="90">
        <v>11.22</v>
      </c>
      <c r="N1908" s="90">
        <v>12.88</v>
      </c>
      <c r="O1908" s="90">
        <v>14.98</v>
      </c>
      <c r="P1908" s="90">
        <v>16.239999999999998</v>
      </c>
      <c r="Q1908" s="90">
        <v>17.3</v>
      </c>
      <c r="R1908" s="63">
        <f t="shared" si="1092"/>
        <v>7.1199999999999974</v>
      </c>
      <c r="S1908" s="64">
        <f t="shared" si="1091"/>
        <v>-4.592592592592587E-2</v>
      </c>
      <c r="T1908" s="65">
        <f t="shared" si="1085"/>
        <v>0.8711180124223602</v>
      </c>
      <c r="U1908" s="65">
        <f t="shared" si="1085"/>
        <v>0.85981308411214952</v>
      </c>
      <c r="V1908" s="65">
        <f t="shared" si="1093"/>
        <v>0.79310344827586221</v>
      </c>
      <c r="W1908" s="65">
        <f t="shared" si="1094"/>
        <v>0.74450867052023117</v>
      </c>
      <c r="X1908" s="61">
        <f t="shared" si="1068"/>
        <v>0.10389610389610393</v>
      </c>
      <c r="Y1908" s="66">
        <f t="shared" si="1095"/>
        <v>4.9921996879875245E-2</v>
      </c>
      <c r="Z1908" s="61">
        <f t="shared" si="1096"/>
        <v>4.9306625577811972E-2</v>
      </c>
      <c r="AA1908" s="67">
        <f t="shared" si="1097"/>
        <v>14.81413043478261</v>
      </c>
      <c r="AB1908" s="68">
        <f t="shared" si="1098"/>
        <v>4.619565217391295E-2</v>
      </c>
      <c r="AC1908" s="69">
        <f t="shared" si="1099"/>
        <v>0.15016540642722123</v>
      </c>
      <c r="AD1908" s="70">
        <f>_xlfn.PERCENTILE.EXC(AC1908:$AC$5675,0.5)</f>
        <v>8.5968191194439783E-2</v>
      </c>
      <c r="AE1908" s="70">
        <f>_xlfn.PERCENTILE.EXC($AC1908:AC$5675,0.35)</f>
        <v>4.8921974367455566E-2</v>
      </c>
      <c r="AF1908" s="71">
        <f t="shared" si="1087"/>
        <v>4.0909851923918897E-2</v>
      </c>
      <c r="AG1908" s="70">
        <f t="shared" si="1088"/>
        <v>-0.24041197211318369</v>
      </c>
      <c r="AH1908" s="70">
        <f t="shared" si="1089"/>
        <v>-0.2970055808935495</v>
      </c>
      <c r="AI1908" s="61" t="str">
        <f t="shared" si="1077"/>
        <v>Short VOL</v>
      </c>
      <c r="AJ1908" s="68" t="str">
        <f t="shared" si="1078"/>
        <v>Short VOL</v>
      </c>
      <c r="AK1908" s="72" t="str">
        <f t="shared" si="1079"/>
        <v>00631L</v>
      </c>
      <c r="AL1908" s="73">
        <f t="shared" si="1069"/>
        <v>1</v>
      </c>
      <c r="AM1908" s="72" t="str">
        <f t="shared" si="1082"/>
        <v>00635U</v>
      </c>
      <c r="AN1908" s="73">
        <f t="shared" si="1070"/>
        <v>0</v>
      </c>
      <c r="AO1908" s="74" t="str">
        <f t="shared" si="1076"/>
        <v>00631L</v>
      </c>
      <c r="AP1908" s="20">
        <f t="shared" si="1071"/>
        <v>1</v>
      </c>
      <c r="AQ1908" s="74" t="str">
        <f t="shared" si="1086"/>
        <v>00635U</v>
      </c>
      <c r="AR1908" s="20">
        <f t="shared" si="1072"/>
        <v>0</v>
      </c>
      <c r="AS1908" s="74" t="str">
        <f t="shared" si="1080"/>
        <v>00635U</v>
      </c>
      <c r="AT1908" s="20">
        <f t="shared" si="1073"/>
        <v>0</v>
      </c>
      <c r="AU1908" s="74" t="str">
        <f t="shared" si="1100"/>
        <v>00631L</v>
      </c>
      <c r="AV1908" s="20">
        <f t="shared" si="1074"/>
        <v>1</v>
      </c>
      <c r="AW1908" s="74" t="str">
        <f t="shared" si="1101"/>
        <v>00631L</v>
      </c>
      <c r="AX1908" s="20">
        <f t="shared" si="1065"/>
        <v>1</v>
      </c>
      <c r="AY1908" s="20">
        <f t="shared" si="1075"/>
        <v>0</v>
      </c>
      <c r="AZ1908" s="116">
        <v>43542</v>
      </c>
      <c r="BA1908" s="117">
        <v>19.05</v>
      </c>
      <c r="BB1908" s="90">
        <v>18.762499999999999</v>
      </c>
      <c r="BC1908" s="76">
        <f t="shared" si="1083"/>
        <v>19.884583333333335</v>
      </c>
      <c r="BD1908" s="76">
        <f t="shared" si="1084"/>
        <v>19.844374999999999</v>
      </c>
      <c r="BE1908" s="77">
        <f t="shared" si="1090"/>
        <v>-5.6429813716656667E-2</v>
      </c>
      <c r="BF1908" s="77">
        <f t="shared" si="1081"/>
        <v>-4.0030235268180468E-2</v>
      </c>
    </row>
    <row r="1909" spans="1:58" s="23" customFormat="1" ht="15.75" customHeight="1" x14ac:dyDescent="0.4">
      <c r="A1909" s="116">
        <v>43538</v>
      </c>
      <c r="B1909" s="112">
        <v>13.925000000000001</v>
      </c>
      <c r="C1909" s="112">
        <v>15.324999999999999</v>
      </c>
      <c r="D1909" s="112">
        <v>15.875</v>
      </c>
      <c r="E1909" s="112">
        <v>16.274999999999999</v>
      </c>
      <c r="F1909" s="112">
        <v>16.574999999999999</v>
      </c>
      <c r="G1909" s="112">
        <v>16.774999999999999</v>
      </c>
      <c r="H1909" s="113">
        <v>16.975000000000001</v>
      </c>
      <c r="I1909" s="90">
        <f t="shared" si="1066"/>
        <v>15.203260869565216</v>
      </c>
      <c r="J1909" s="90">
        <f t="shared" si="1067"/>
        <v>15.827173913043477</v>
      </c>
      <c r="K1909" s="114">
        <v>2</v>
      </c>
      <c r="L1909" s="115">
        <v>4.3478260869565216E-2</v>
      </c>
      <c r="M1909" s="90">
        <v>12.52</v>
      </c>
      <c r="N1909" s="90">
        <v>13.5</v>
      </c>
      <c r="O1909" s="90">
        <v>15.3</v>
      </c>
      <c r="P1909" s="90">
        <v>16.45</v>
      </c>
      <c r="Q1909" s="90">
        <v>17.45</v>
      </c>
      <c r="R1909" s="63">
        <f t="shared" si="1092"/>
        <v>5.73</v>
      </c>
      <c r="S1909" s="64">
        <f t="shared" si="1091"/>
        <v>6.7114093959731438E-3</v>
      </c>
      <c r="T1909" s="65">
        <f t="shared" si="1085"/>
        <v>0.92740740740740735</v>
      </c>
      <c r="U1909" s="65">
        <f t="shared" si="1085"/>
        <v>0.88235294117647056</v>
      </c>
      <c r="V1909" s="65">
        <f t="shared" si="1093"/>
        <v>0.8206686930091186</v>
      </c>
      <c r="W1909" s="65">
        <f t="shared" si="1094"/>
        <v>0.77363896848137537</v>
      </c>
      <c r="X1909" s="61">
        <f t="shared" si="1068"/>
        <v>0.10053859964093347</v>
      </c>
      <c r="Y1909" s="66">
        <f t="shared" si="1095"/>
        <v>4.301075268817222E-2</v>
      </c>
      <c r="Z1909" s="61">
        <f t="shared" si="1096"/>
        <v>4.1038106813469657E-2</v>
      </c>
      <c r="AA1909" s="67">
        <f t="shared" si="1097"/>
        <v>15.203260869565218</v>
      </c>
      <c r="AB1909" s="68">
        <f t="shared" si="1098"/>
        <v>3.1481481481481534E-2</v>
      </c>
      <c r="AC1909" s="69">
        <f t="shared" si="1099"/>
        <v>0.1261674718196458</v>
      </c>
      <c r="AD1909" s="70">
        <f>_xlfn.PERCENTILE.EXC(AC1909:$AC$5675,0.5)</f>
        <v>8.5877862595420004E-2</v>
      </c>
      <c r="AE1909" s="70">
        <f>_xlfn.PERCENTILE.EXC($AC1909:AC$5675,0.35)</f>
        <v>4.8883233097184967E-2</v>
      </c>
      <c r="AF1909" s="71">
        <f t="shared" si="1087"/>
        <v>4.0909851923918897E-2</v>
      </c>
      <c r="AG1909" s="70">
        <f t="shared" si="1088"/>
        <v>-0.24041197211318369</v>
      </c>
      <c r="AH1909" s="70">
        <f t="shared" si="1089"/>
        <v>-0.2970055808935495</v>
      </c>
      <c r="AI1909" s="61" t="str">
        <f t="shared" si="1077"/>
        <v>Short VOL</v>
      </c>
      <c r="AJ1909" s="68" t="str">
        <f t="shared" si="1078"/>
        <v>Short VOL</v>
      </c>
      <c r="AK1909" s="72" t="str">
        <f t="shared" si="1079"/>
        <v>00631L</v>
      </c>
      <c r="AL1909" s="73">
        <f t="shared" si="1069"/>
        <v>1</v>
      </c>
      <c r="AM1909" s="72" t="str">
        <f t="shared" si="1082"/>
        <v>00635U</v>
      </c>
      <c r="AN1909" s="73">
        <f t="shared" si="1070"/>
        <v>0</v>
      </c>
      <c r="AO1909" s="74" t="str">
        <f t="shared" si="1076"/>
        <v>00631L</v>
      </c>
      <c r="AP1909" s="20">
        <f t="shared" si="1071"/>
        <v>1</v>
      </c>
      <c r="AQ1909" s="74" t="str">
        <f t="shared" si="1086"/>
        <v>00635U</v>
      </c>
      <c r="AR1909" s="20">
        <f t="shared" si="1072"/>
        <v>0</v>
      </c>
      <c r="AS1909" s="74" t="str">
        <f t="shared" si="1080"/>
        <v>00635U</v>
      </c>
      <c r="AT1909" s="20">
        <f t="shared" si="1073"/>
        <v>0</v>
      </c>
      <c r="AU1909" s="74" t="str">
        <f t="shared" si="1100"/>
        <v>00631L</v>
      </c>
      <c r="AV1909" s="20">
        <f t="shared" si="1074"/>
        <v>1</v>
      </c>
      <c r="AW1909" s="74" t="str">
        <f t="shared" si="1101"/>
        <v>00631L</v>
      </c>
      <c r="AX1909" s="20">
        <f t="shared" ref="AX1909:AX1972" si="1102">IF(AW1909="00631L",1,0)</f>
        <v>1</v>
      </c>
      <c r="AY1909" s="20">
        <f t="shared" si="1075"/>
        <v>0</v>
      </c>
      <c r="AZ1909" s="116">
        <v>43539</v>
      </c>
      <c r="BA1909" s="117">
        <v>18.91</v>
      </c>
      <c r="BB1909" s="90">
        <v>18.612500000000001</v>
      </c>
      <c r="BC1909" s="76">
        <f t="shared" si="1083"/>
        <v>19.932291666666668</v>
      </c>
      <c r="BD1909" s="76">
        <f t="shared" si="1084"/>
        <v>19.887041666666669</v>
      </c>
      <c r="BE1909" s="77">
        <f t="shared" si="1090"/>
        <v>-6.6213744447347817E-2</v>
      </c>
      <c r="BF1909" s="77">
        <f t="shared" si="1081"/>
        <v>-4.9129563011089797E-2</v>
      </c>
    </row>
    <row r="1910" spans="1:58" s="23" customFormat="1" ht="15.75" customHeight="1" x14ac:dyDescent="0.4">
      <c r="A1910" s="116">
        <v>43537</v>
      </c>
      <c r="B1910" s="112">
        <v>14.074999999999999</v>
      </c>
      <c r="C1910" s="112">
        <v>15.475</v>
      </c>
      <c r="D1910" s="112">
        <v>15.975</v>
      </c>
      <c r="E1910" s="112">
        <v>16.274999999999999</v>
      </c>
      <c r="F1910" s="112">
        <v>16.574999999999999</v>
      </c>
      <c r="G1910" s="112">
        <v>16.725000000000001</v>
      </c>
      <c r="H1910" s="113">
        <v>16.925000000000001</v>
      </c>
      <c r="I1910" s="90">
        <f t="shared" ref="I1910:I1973" si="1103">C1910-((C1910-B1910)*K1910*L1910)</f>
        <v>15.292391304347825</v>
      </c>
      <c r="J1910" s="90">
        <f t="shared" ref="J1910:J1973" si="1104">D1910-((D1910-C1910)*K1910*L1910)</f>
        <v>15.909782608695652</v>
      </c>
      <c r="K1910" s="114">
        <v>3</v>
      </c>
      <c r="L1910" s="115">
        <v>4.3478260869565216E-2</v>
      </c>
      <c r="M1910" s="90">
        <v>12.53</v>
      </c>
      <c r="N1910" s="90">
        <v>13.41</v>
      </c>
      <c r="O1910" s="90">
        <v>15.33</v>
      </c>
      <c r="P1910" s="90">
        <v>16.46</v>
      </c>
      <c r="Q1910" s="90">
        <v>17.41</v>
      </c>
      <c r="R1910" s="63">
        <f t="shared" si="1092"/>
        <v>5.8500000000000014</v>
      </c>
      <c r="S1910" s="64">
        <f t="shared" si="1091"/>
        <v>-2.6143790849673162E-2</v>
      </c>
      <c r="T1910" s="65">
        <f t="shared" si="1085"/>
        <v>0.93437733035048465</v>
      </c>
      <c r="U1910" s="65">
        <f t="shared" si="1085"/>
        <v>0.87475538160469668</v>
      </c>
      <c r="V1910" s="65">
        <f t="shared" si="1093"/>
        <v>0.81470230862697446</v>
      </c>
      <c r="W1910" s="65">
        <f t="shared" si="1094"/>
        <v>0.7702469844916715</v>
      </c>
      <c r="X1910" s="61">
        <f t="shared" si="1068"/>
        <v>9.9467140319715833E-2</v>
      </c>
      <c r="Y1910" s="66">
        <f t="shared" si="1095"/>
        <v>3.9938556067588463E-2</v>
      </c>
      <c r="Z1910" s="61">
        <f t="shared" si="1096"/>
        <v>4.0372450067524372E-2</v>
      </c>
      <c r="AA1910" s="67">
        <f t="shared" si="1097"/>
        <v>15.292391304347825</v>
      </c>
      <c r="AB1910" s="68">
        <f t="shared" si="1098"/>
        <v>4.9589858314690469E-2</v>
      </c>
      <c r="AC1910" s="69">
        <f t="shared" si="1099"/>
        <v>0.14037220763220173</v>
      </c>
      <c r="AD1910" s="70">
        <f>_xlfn.PERCENTILE.EXC(AC1910:$AC$5675,0.5)</f>
        <v>8.5852944036563544E-2</v>
      </c>
      <c r="AE1910" s="70">
        <f>_xlfn.PERCENTILE.EXC($AC1910:AC$5675,0.35)</f>
        <v>4.8825778176791457E-2</v>
      </c>
      <c r="AF1910" s="71">
        <f t="shared" si="1087"/>
        <v>4.0909851923918897E-2</v>
      </c>
      <c r="AG1910" s="70">
        <f t="shared" si="1088"/>
        <v>-0.24041197211318369</v>
      </c>
      <c r="AH1910" s="70">
        <f t="shared" si="1089"/>
        <v>-0.2970055808935495</v>
      </c>
      <c r="AI1910" s="61" t="str">
        <f t="shared" si="1077"/>
        <v>Short VOL</v>
      </c>
      <c r="AJ1910" s="68" t="str">
        <f t="shared" si="1078"/>
        <v>Short VOL</v>
      </c>
      <c r="AK1910" s="72" t="str">
        <f t="shared" si="1079"/>
        <v>00631L</v>
      </c>
      <c r="AL1910" s="73">
        <f t="shared" si="1069"/>
        <v>1</v>
      </c>
      <c r="AM1910" s="72" t="str">
        <f t="shared" si="1082"/>
        <v>00635U</v>
      </c>
      <c r="AN1910" s="73">
        <f t="shared" si="1070"/>
        <v>0</v>
      </c>
      <c r="AO1910" s="74" t="str">
        <f t="shared" si="1076"/>
        <v>00631L</v>
      </c>
      <c r="AP1910" s="20">
        <f t="shared" si="1071"/>
        <v>1</v>
      </c>
      <c r="AQ1910" s="74" t="str">
        <f t="shared" si="1086"/>
        <v>00635U</v>
      </c>
      <c r="AR1910" s="20">
        <f t="shared" si="1072"/>
        <v>0</v>
      </c>
      <c r="AS1910" s="74" t="str">
        <f t="shared" si="1080"/>
        <v>00635U</v>
      </c>
      <c r="AT1910" s="20">
        <f t="shared" si="1073"/>
        <v>0</v>
      </c>
      <c r="AU1910" s="74" t="str">
        <f t="shared" si="1100"/>
        <v>00631L</v>
      </c>
      <c r="AV1910" s="20">
        <f t="shared" si="1074"/>
        <v>1</v>
      </c>
      <c r="AW1910" s="74" t="str">
        <f t="shared" si="1101"/>
        <v>00631L</v>
      </c>
      <c r="AX1910" s="20">
        <f t="shared" si="1102"/>
        <v>1</v>
      </c>
      <c r="AY1910" s="20">
        <f t="shared" si="1075"/>
        <v>0</v>
      </c>
      <c r="AZ1910" s="116">
        <v>43538</v>
      </c>
      <c r="BA1910" s="117">
        <v>18.63</v>
      </c>
      <c r="BB1910" s="90">
        <v>18.862500000000001</v>
      </c>
      <c r="BC1910" s="76">
        <f t="shared" si="1083"/>
        <v>19.976041666666667</v>
      </c>
      <c r="BD1910" s="76">
        <f t="shared" si="1084"/>
        <v>19.932583333333334</v>
      </c>
      <c r="BE1910" s="77">
        <f t="shared" si="1090"/>
        <v>-5.5743859832090514E-2</v>
      </c>
      <c r="BF1910" s="77">
        <f t="shared" si="1081"/>
        <v>-6.5349448766885102E-2</v>
      </c>
    </row>
    <row r="1911" spans="1:58" s="23" customFormat="1" ht="15.75" customHeight="1" x14ac:dyDescent="0.4">
      <c r="A1911" s="116">
        <v>43536</v>
      </c>
      <c r="B1911" s="112">
        <v>14.475</v>
      </c>
      <c r="C1911" s="112">
        <v>15.675000000000001</v>
      </c>
      <c r="D1911" s="112">
        <v>16.175000000000001</v>
      </c>
      <c r="E1911" s="112">
        <v>16.475000000000001</v>
      </c>
      <c r="F1911" s="112">
        <v>16.774999999999999</v>
      </c>
      <c r="G1911" s="112">
        <v>16.875</v>
      </c>
      <c r="H1911" s="113">
        <v>17.05</v>
      </c>
      <c r="I1911" s="90">
        <f t="shared" si="1103"/>
        <v>15.466304347826087</v>
      </c>
      <c r="J1911" s="90">
        <f t="shared" si="1104"/>
        <v>16.088043478260872</v>
      </c>
      <c r="K1911" s="114">
        <v>4</v>
      </c>
      <c r="L1911" s="115">
        <v>4.3478260869565216E-2</v>
      </c>
      <c r="M1911" s="90">
        <v>12.73</v>
      </c>
      <c r="N1911" s="90">
        <v>13.77</v>
      </c>
      <c r="O1911" s="90">
        <v>15.65</v>
      </c>
      <c r="P1911" s="90">
        <v>16.739999999999998</v>
      </c>
      <c r="Q1911" s="90">
        <v>17.62</v>
      </c>
      <c r="R1911" s="63">
        <f t="shared" si="1092"/>
        <v>5.8900000000000006</v>
      </c>
      <c r="S1911" s="64">
        <f t="shared" si="1091"/>
        <v>-3.9078855547801848E-2</v>
      </c>
      <c r="T1911" s="65">
        <f t="shared" si="1085"/>
        <v>0.92447349310094418</v>
      </c>
      <c r="U1911" s="65">
        <f t="shared" si="1085"/>
        <v>0.87987220447284342</v>
      </c>
      <c r="V1911" s="65">
        <f t="shared" si="1093"/>
        <v>0.82258064516129037</v>
      </c>
      <c r="W1911" s="65">
        <f t="shared" si="1094"/>
        <v>0.78149829738933019</v>
      </c>
      <c r="X1911" s="61">
        <f t="shared" si="1068"/>
        <v>8.290155440414515E-2</v>
      </c>
      <c r="Y1911" s="66">
        <f t="shared" si="1095"/>
        <v>3.4901365705614522E-2</v>
      </c>
      <c r="Z1911" s="61">
        <f t="shared" si="1096"/>
        <v>4.0199592381755696E-2</v>
      </c>
      <c r="AA1911" s="67">
        <f t="shared" si="1097"/>
        <v>15.466304347826089</v>
      </c>
      <c r="AB1911" s="68">
        <f t="shared" si="1098"/>
        <v>5.119825708061003E-2</v>
      </c>
      <c r="AC1911" s="69">
        <f t="shared" si="1099"/>
        <v>0.12318840579710162</v>
      </c>
      <c r="AD1911" s="70">
        <f>_xlfn.PERCENTILE.EXC(AC1911:$AC$5675,0.5)</f>
        <v>8.5828025477707098E-2</v>
      </c>
      <c r="AE1911" s="70">
        <f>_xlfn.PERCENTILE.EXC($AC1911:AC$5675,0.35)</f>
        <v>4.8768323256397995E-2</v>
      </c>
      <c r="AF1911" s="71">
        <f t="shared" si="1087"/>
        <v>4.0909851923918897E-2</v>
      </c>
      <c r="AG1911" s="70">
        <f t="shared" si="1088"/>
        <v>-0.24041197211318369</v>
      </c>
      <c r="AH1911" s="70">
        <f t="shared" si="1089"/>
        <v>-0.2970055808935495</v>
      </c>
      <c r="AI1911" s="61" t="str">
        <f t="shared" si="1077"/>
        <v>Short VOL</v>
      </c>
      <c r="AJ1911" s="68" t="str">
        <f t="shared" si="1078"/>
        <v>Short VOL</v>
      </c>
      <c r="AK1911" s="72" t="str">
        <f t="shared" si="1079"/>
        <v>00631L</v>
      </c>
      <c r="AL1911" s="73">
        <f t="shared" si="1069"/>
        <v>1</v>
      </c>
      <c r="AM1911" s="72" t="str">
        <f t="shared" si="1082"/>
        <v>00635U</v>
      </c>
      <c r="AN1911" s="73">
        <f t="shared" si="1070"/>
        <v>0</v>
      </c>
      <c r="AO1911" s="74" t="str">
        <f t="shared" si="1076"/>
        <v>00631L</v>
      </c>
      <c r="AP1911" s="20">
        <f t="shared" si="1071"/>
        <v>1</v>
      </c>
      <c r="AQ1911" s="74" t="str">
        <f t="shared" si="1086"/>
        <v>00635U</v>
      </c>
      <c r="AR1911" s="20">
        <f t="shared" si="1072"/>
        <v>0</v>
      </c>
      <c r="AS1911" s="74" t="str">
        <f t="shared" si="1080"/>
        <v>00635U</v>
      </c>
      <c r="AT1911" s="20">
        <f t="shared" si="1073"/>
        <v>0</v>
      </c>
      <c r="AU1911" s="74" t="str">
        <f t="shared" si="1100"/>
        <v>00631L</v>
      </c>
      <c r="AV1911" s="20">
        <f t="shared" si="1074"/>
        <v>1</v>
      </c>
      <c r="AW1911" s="74" t="str">
        <f t="shared" si="1101"/>
        <v>00631L</v>
      </c>
      <c r="AX1911" s="20">
        <f t="shared" si="1102"/>
        <v>1</v>
      </c>
      <c r="AY1911" s="20">
        <f t="shared" si="1075"/>
        <v>0</v>
      </c>
      <c r="AZ1911" s="116">
        <v>43537</v>
      </c>
      <c r="BA1911" s="117">
        <v>18.63</v>
      </c>
      <c r="BB1911" s="90">
        <v>18.774999999999999</v>
      </c>
      <c r="BC1911" s="76">
        <f t="shared" si="1083"/>
        <v>20.018125000000001</v>
      </c>
      <c r="BD1911" s="76">
        <f t="shared" si="1084"/>
        <v>19.972166666666666</v>
      </c>
      <c r="BE1911" s="77">
        <f t="shared" si="1090"/>
        <v>-6.2099971900465331E-2</v>
      </c>
      <c r="BF1911" s="77">
        <f t="shared" si="1081"/>
        <v>-6.7201855916150008E-2</v>
      </c>
    </row>
    <row r="1912" spans="1:58" s="23" customFormat="1" ht="15.75" customHeight="1" x14ac:dyDescent="0.4">
      <c r="A1912" s="116">
        <v>43535</v>
      </c>
      <c r="B1912" s="112">
        <v>15.025</v>
      </c>
      <c r="C1912" s="112">
        <v>15.925000000000001</v>
      </c>
      <c r="D1912" s="112">
        <v>16.375</v>
      </c>
      <c r="E1912" s="112">
        <v>16.675000000000001</v>
      </c>
      <c r="F1912" s="112">
        <v>16.925000000000001</v>
      </c>
      <c r="G1912" s="112">
        <v>16.975000000000001</v>
      </c>
      <c r="H1912" s="113">
        <v>17.125</v>
      </c>
      <c r="I1912" s="90">
        <f t="shared" si="1103"/>
        <v>15.729347826086958</v>
      </c>
      <c r="J1912" s="90">
        <f t="shared" si="1104"/>
        <v>16.277173913043477</v>
      </c>
      <c r="K1912" s="114">
        <v>5</v>
      </c>
      <c r="L1912" s="115">
        <v>4.3478260869565216E-2</v>
      </c>
      <c r="M1912" s="90">
        <v>13.4</v>
      </c>
      <c r="N1912" s="90">
        <v>14.33</v>
      </c>
      <c r="O1912" s="90">
        <v>16.010000000000002</v>
      </c>
      <c r="P1912" s="90">
        <v>17</v>
      </c>
      <c r="Q1912" s="90">
        <v>17.8</v>
      </c>
      <c r="R1912" s="63">
        <f t="shared" si="1092"/>
        <v>5.2800000000000047</v>
      </c>
      <c r="S1912" s="64">
        <f t="shared" si="1091"/>
        <v>-0.10716510903426794</v>
      </c>
      <c r="T1912" s="65">
        <f t="shared" si="1085"/>
        <v>0.93510118632240058</v>
      </c>
      <c r="U1912" s="65">
        <f t="shared" si="1085"/>
        <v>0.8950655840099937</v>
      </c>
      <c r="V1912" s="65">
        <f t="shared" si="1093"/>
        <v>0.84294117647058819</v>
      </c>
      <c r="W1912" s="65">
        <f t="shared" si="1094"/>
        <v>0.80505617977528088</v>
      </c>
      <c r="X1912" s="61">
        <f t="shared" si="1068"/>
        <v>5.9900166389351105E-2</v>
      </c>
      <c r="Y1912" s="66">
        <f t="shared" si="1095"/>
        <v>2.6986506746626643E-2</v>
      </c>
      <c r="Z1912" s="61">
        <f t="shared" si="1096"/>
        <v>3.4828277244143287E-2</v>
      </c>
      <c r="AA1912" s="67">
        <f t="shared" si="1097"/>
        <v>15.729347826086958</v>
      </c>
      <c r="AB1912" s="68">
        <f t="shared" si="1098"/>
        <v>4.8499651081646916E-2</v>
      </c>
      <c r="AC1912" s="69">
        <f t="shared" si="1099"/>
        <v>9.7651627779969136E-2</v>
      </c>
      <c r="AD1912" s="70">
        <f>_xlfn.PERCENTILE.EXC(AC1912:$AC$5675,0.5)</f>
        <v>8.5812758258566713E-2</v>
      </c>
      <c r="AE1912" s="70">
        <f>_xlfn.PERCENTILE.EXC($AC1912:AC$5675,0.35)</f>
        <v>4.8736770179815606E-2</v>
      </c>
      <c r="AF1912" s="71">
        <f t="shared" si="1087"/>
        <v>4.0909851923918897E-2</v>
      </c>
      <c r="AG1912" s="70">
        <f t="shared" si="1088"/>
        <v>-0.24041197211318369</v>
      </c>
      <c r="AH1912" s="70">
        <f t="shared" si="1089"/>
        <v>-0.2970055808935495</v>
      </c>
      <c r="AI1912" s="61" t="str">
        <f t="shared" si="1077"/>
        <v>Short VOL</v>
      </c>
      <c r="AJ1912" s="68" t="str">
        <f t="shared" si="1078"/>
        <v>Short VOL</v>
      </c>
      <c r="AK1912" s="72" t="str">
        <f t="shared" si="1079"/>
        <v>00631L</v>
      </c>
      <c r="AL1912" s="73">
        <f t="shared" si="1069"/>
        <v>1</v>
      </c>
      <c r="AM1912" s="72" t="str">
        <f t="shared" si="1082"/>
        <v>00635U</v>
      </c>
      <c r="AN1912" s="73">
        <f t="shared" si="1070"/>
        <v>0</v>
      </c>
      <c r="AO1912" s="74" t="str">
        <f t="shared" si="1076"/>
        <v>00631L</v>
      </c>
      <c r="AP1912" s="20">
        <f t="shared" si="1071"/>
        <v>1</v>
      </c>
      <c r="AQ1912" s="74" t="str">
        <f t="shared" si="1086"/>
        <v>00635U</v>
      </c>
      <c r="AR1912" s="20">
        <f t="shared" si="1072"/>
        <v>0</v>
      </c>
      <c r="AS1912" s="74" t="str">
        <f t="shared" si="1080"/>
        <v>00635U</v>
      </c>
      <c r="AT1912" s="20">
        <f t="shared" si="1073"/>
        <v>0</v>
      </c>
      <c r="AU1912" s="74" t="str">
        <f t="shared" si="1100"/>
        <v>00631L</v>
      </c>
      <c r="AV1912" s="20">
        <f t="shared" si="1074"/>
        <v>1</v>
      </c>
      <c r="AW1912" s="74" t="str">
        <f t="shared" si="1101"/>
        <v>00631L</v>
      </c>
      <c r="AX1912" s="20">
        <f t="shared" si="1102"/>
        <v>1</v>
      </c>
      <c r="AY1912" s="20">
        <f t="shared" si="1075"/>
        <v>0</v>
      </c>
      <c r="AZ1912" s="116">
        <v>43536</v>
      </c>
      <c r="BA1912" s="117">
        <v>18.899999999999999</v>
      </c>
      <c r="BB1912" s="90">
        <v>19.162500000000001</v>
      </c>
      <c r="BC1912" s="76">
        <f t="shared" si="1083"/>
        <v>20.06208333333333</v>
      </c>
      <c r="BD1912" s="76">
        <f t="shared" si="1084"/>
        <v>20.020208333333336</v>
      </c>
      <c r="BE1912" s="77">
        <f t="shared" si="1090"/>
        <v>-4.4839975908118328E-2</v>
      </c>
      <c r="BF1912" s="77">
        <f t="shared" si="1081"/>
        <v>-5.5953879933817084E-2</v>
      </c>
    </row>
    <row r="1913" spans="1:58" s="23" customFormat="1" ht="15.75" customHeight="1" x14ac:dyDescent="0.4">
      <c r="A1913" s="116">
        <v>43532</v>
      </c>
      <c r="B1913" s="112">
        <v>16.675000000000001</v>
      </c>
      <c r="C1913" s="112">
        <v>16.975000000000001</v>
      </c>
      <c r="D1913" s="112">
        <v>17.225000000000001</v>
      </c>
      <c r="E1913" s="112">
        <v>17.350000000000001</v>
      </c>
      <c r="F1913" s="112">
        <v>17.5</v>
      </c>
      <c r="G1913" s="112">
        <v>17.5</v>
      </c>
      <c r="H1913" s="113">
        <v>17.574999999999999</v>
      </c>
      <c r="I1913" s="90">
        <f t="shared" si="1103"/>
        <v>16.896739130434785</v>
      </c>
      <c r="J1913" s="90">
        <f t="shared" si="1104"/>
        <v>17.159782608695654</v>
      </c>
      <c r="K1913" s="114">
        <v>6</v>
      </c>
      <c r="L1913" s="115">
        <v>4.3478260869565216E-2</v>
      </c>
      <c r="M1913" s="90">
        <v>14.63</v>
      </c>
      <c r="N1913" s="90">
        <v>16.05</v>
      </c>
      <c r="O1913" s="90">
        <v>17.11</v>
      </c>
      <c r="P1913" s="90">
        <v>17.809999999999999</v>
      </c>
      <c r="Q1913" s="90">
        <v>18.350000000000001</v>
      </c>
      <c r="R1913" s="63">
        <f t="shared" si="1092"/>
        <v>4.240000000000002</v>
      </c>
      <c r="S1913" s="64">
        <f t="shared" si="1091"/>
        <v>-3.2549728752260344E-2</v>
      </c>
      <c r="T1913" s="65">
        <f t="shared" si="1085"/>
        <v>0.91152647975077883</v>
      </c>
      <c r="U1913" s="65">
        <f t="shared" si="1085"/>
        <v>0.93804792518994751</v>
      </c>
      <c r="V1913" s="65">
        <f t="shared" si="1093"/>
        <v>0.90117911285794505</v>
      </c>
      <c r="W1913" s="65">
        <f t="shared" si="1094"/>
        <v>0.87465940054495905</v>
      </c>
      <c r="X1913" s="61">
        <f t="shared" si="1068"/>
        <v>1.7991004497751165E-2</v>
      </c>
      <c r="Y1913" s="66">
        <f t="shared" si="1095"/>
        <v>1.2968299711815437E-2</v>
      </c>
      <c r="Z1913" s="61">
        <f t="shared" si="1096"/>
        <v>1.5567706658089372E-2</v>
      </c>
      <c r="AA1913" s="67">
        <f t="shared" si="1097"/>
        <v>16.896739130434781</v>
      </c>
      <c r="AB1913" s="68">
        <f t="shared" si="1098"/>
        <v>3.8940809968847349E-2</v>
      </c>
      <c r="AC1913" s="69">
        <f t="shared" si="1099"/>
        <v>5.2756332114316552E-2</v>
      </c>
      <c r="AD1913" s="70">
        <f>_xlfn.PERCENTILE.EXC(AC1913:$AC$5675,0.5)</f>
        <v>8.5797491039426327E-2</v>
      </c>
      <c r="AE1913" s="70">
        <f>_xlfn.PERCENTILE.EXC($AC1913:AC$5675,0.35)</f>
        <v>4.8715577840757633E-2</v>
      </c>
      <c r="AF1913" s="71">
        <f t="shared" si="1087"/>
        <v>4.0909851923918897E-2</v>
      </c>
      <c r="AG1913" s="70">
        <f t="shared" si="1088"/>
        <v>-0.24041197211318369</v>
      </c>
      <c r="AH1913" s="70">
        <f t="shared" si="1089"/>
        <v>-0.2970055808935495</v>
      </c>
      <c r="AI1913" s="61" t="str">
        <f t="shared" si="1077"/>
        <v>Safety</v>
      </c>
      <c r="AJ1913" s="68" t="str">
        <f t="shared" si="1078"/>
        <v>Short VOL</v>
      </c>
      <c r="AK1913" s="72" t="str">
        <f t="shared" si="1079"/>
        <v>00631L</v>
      </c>
      <c r="AL1913" s="73">
        <f t="shared" si="1069"/>
        <v>1</v>
      </c>
      <c r="AM1913" s="72" t="str">
        <f t="shared" si="1082"/>
        <v>00635U</v>
      </c>
      <c r="AN1913" s="73">
        <f t="shared" si="1070"/>
        <v>0</v>
      </c>
      <c r="AO1913" s="74" t="str">
        <f t="shared" si="1076"/>
        <v>00631L</v>
      </c>
      <c r="AP1913" s="20">
        <f t="shared" si="1071"/>
        <v>1</v>
      </c>
      <c r="AQ1913" s="74" t="str">
        <f t="shared" si="1086"/>
        <v>00635U</v>
      </c>
      <c r="AR1913" s="20">
        <f t="shared" si="1072"/>
        <v>0</v>
      </c>
      <c r="AS1913" s="74" t="str">
        <f t="shared" si="1080"/>
        <v>00635U</v>
      </c>
      <c r="AT1913" s="20">
        <f t="shared" si="1073"/>
        <v>0</v>
      </c>
      <c r="AU1913" s="74" t="str">
        <f t="shared" si="1100"/>
        <v>00631L</v>
      </c>
      <c r="AV1913" s="20">
        <f t="shared" si="1074"/>
        <v>1</v>
      </c>
      <c r="AW1913" s="74" t="str">
        <f t="shared" si="1101"/>
        <v>00631L</v>
      </c>
      <c r="AX1913" s="20">
        <f t="shared" si="1102"/>
        <v>1</v>
      </c>
      <c r="AY1913" s="20">
        <f t="shared" si="1075"/>
        <v>0</v>
      </c>
      <c r="AZ1913" s="116">
        <v>43535</v>
      </c>
      <c r="BA1913" s="117">
        <v>18.96</v>
      </c>
      <c r="BB1913" s="90">
        <v>19.5625</v>
      </c>
      <c r="BC1913" s="76">
        <f t="shared" si="1083"/>
        <v>20.101041666666664</v>
      </c>
      <c r="BD1913" s="76">
        <f t="shared" si="1084"/>
        <v>20.058708333333332</v>
      </c>
      <c r="BE1913" s="77">
        <f t="shared" si="1090"/>
        <v>-2.6791729284344569E-2</v>
      </c>
      <c r="BF1913" s="77">
        <f t="shared" si="1081"/>
        <v>-5.4774630303961798E-2</v>
      </c>
    </row>
    <row r="1914" spans="1:58" s="23" customFormat="1" ht="15.75" customHeight="1" x14ac:dyDescent="0.4">
      <c r="A1914" s="116">
        <v>43531</v>
      </c>
      <c r="B1914" s="112">
        <v>16.725000000000001</v>
      </c>
      <c r="C1914" s="112">
        <v>16.875</v>
      </c>
      <c r="D1914" s="112">
        <v>17.125</v>
      </c>
      <c r="E1914" s="112">
        <v>17.274999999999999</v>
      </c>
      <c r="F1914" s="112">
        <v>17.425000000000001</v>
      </c>
      <c r="G1914" s="112">
        <v>17.425000000000001</v>
      </c>
      <c r="H1914" s="113">
        <v>17.524999999999999</v>
      </c>
      <c r="I1914" s="90">
        <f t="shared" si="1103"/>
        <v>16.829347826086956</v>
      </c>
      <c r="J1914" s="90">
        <f t="shared" si="1104"/>
        <v>17.048913043478262</v>
      </c>
      <c r="K1914" s="114">
        <v>7</v>
      </c>
      <c r="L1914" s="115">
        <v>4.3478260869565216E-2</v>
      </c>
      <c r="M1914" s="90">
        <v>16.149999999999999</v>
      </c>
      <c r="N1914" s="90">
        <v>16.59</v>
      </c>
      <c r="O1914" s="90">
        <v>17.3</v>
      </c>
      <c r="P1914" s="90">
        <v>17.87</v>
      </c>
      <c r="Q1914" s="90">
        <v>18.36</v>
      </c>
      <c r="R1914" s="63">
        <f t="shared" si="1092"/>
        <v>2.4300000000000068</v>
      </c>
      <c r="S1914" s="64">
        <f t="shared" si="1091"/>
        <v>5.4002541296060969E-2</v>
      </c>
      <c r="T1914" s="65">
        <f t="shared" si="1085"/>
        <v>0.9734779987944544</v>
      </c>
      <c r="U1914" s="65">
        <f t="shared" si="1085"/>
        <v>0.95895953757225427</v>
      </c>
      <c r="V1914" s="65">
        <f t="shared" si="1093"/>
        <v>0.92837157246782309</v>
      </c>
      <c r="W1914" s="65">
        <f t="shared" si="1094"/>
        <v>0.90359477124183007</v>
      </c>
      <c r="X1914" s="61">
        <f t="shared" si="1068"/>
        <v>8.9686098654707669E-3</v>
      </c>
      <c r="Y1914" s="66">
        <f t="shared" si="1095"/>
        <v>1.4471780028943561E-2</v>
      </c>
      <c r="Z1914" s="61">
        <f t="shared" si="1096"/>
        <v>1.3046567202738592E-2</v>
      </c>
      <c r="AA1914" s="67">
        <f t="shared" si="1097"/>
        <v>16.829347826086956</v>
      </c>
      <c r="AB1914" s="68">
        <f t="shared" si="1098"/>
        <v>8.1374321880651936E-3</v>
      </c>
      <c r="AC1914" s="69">
        <f t="shared" si="1099"/>
        <v>1.4427234845506674E-2</v>
      </c>
      <c r="AD1914" s="70">
        <f>_xlfn.PERCENTILE.EXC(AC1914:$AC$5675,0.5)</f>
        <v>8.5812758258566713E-2</v>
      </c>
      <c r="AE1914" s="70">
        <f>_xlfn.PERCENTILE.EXC($AC1914:AC$5675,0.35)</f>
        <v>4.8694385501699668E-2</v>
      </c>
      <c r="AF1914" s="71">
        <f t="shared" si="1087"/>
        <v>4.0909851923918897E-2</v>
      </c>
      <c r="AG1914" s="70">
        <f t="shared" si="1088"/>
        <v>-0.24041197211318369</v>
      </c>
      <c r="AH1914" s="70">
        <f t="shared" si="1089"/>
        <v>-0.2970055808935495</v>
      </c>
      <c r="AI1914" s="61" t="str">
        <f t="shared" si="1077"/>
        <v>Safety</v>
      </c>
      <c r="AJ1914" s="68" t="str">
        <f t="shared" si="1078"/>
        <v>Safety</v>
      </c>
      <c r="AK1914" s="72" t="str">
        <f t="shared" si="1079"/>
        <v>00635U</v>
      </c>
      <c r="AL1914" s="73">
        <f t="shared" si="1069"/>
        <v>0</v>
      </c>
      <c r="AM1914" s="72" t="str">
        <f t="shared" si="1082"/>
        <v>00635U</v>
      </c>
      <c r="AN1914" s="73">
        <f t="shared" si="1070"/>
        <v>0</v>
      </c>
      <c r="AO1914" s="74" t="str">
        <f t="shared" si="1076"/>
        <v>00635U</v>
      </c>
      <c r="AP1914" s="20">
        <f t="shared" si="1071"/>
        <v>0</v>
      </c>
      <c r="AQ1914" s="74" t="str">
        <f t="shared" si="1086"/>
        <v>00635U</v>
      </c>
      <c r="AR1914" s="20">
        <f t="shared" si="1072"/>
        <v>0</v>
      </c>
      <c r="AS1914" s="74" t="str">
        <f t="shared" si="1080"/>
        <v>00635U</v>
      </c>
      <c r="AT1914" s="20">
        <f t="shared" si="1073"/>
        <v>0</v>
      </c>
      <c r="AU1914" s="74" t="str">
        <f t="shared" si="1100"/>
        <v>00635U</v>
      </c>
      <c r="AV1914" s="20">
        <f t="shared" si="1074"/>
        <v>0</v>
      </c>
      <c r="AW1914" s="74" t="str">
        <f t="shared" si="1101"/>
        <v>00635U</v>
      </c>
      <c r="AX1914" s="20">
        <f t="shared" si="1102"/>
        <v>0</v>
      </c>
      <c r="AY1914" s="20">
        <f t="shared" si="1075"/>
        <v>1</v>
      </c>
      <c r="AZ1914" s="116">
        <v>43532</v>
      </c>
      <c r="BA1914" s="117">
        <v>19.27</v>
      </c>
      <c r="BB1914" s="90">
        <v>19.7</v>
      </c>
      <c r="BC1914" s="76">
        <f t="shared" si="1083"/>
        <v>20.134999999999998</v>
      </c>
      <c r="BD1914" s="76">
        <f t="shared" si="1084"/>
        <v>20.096166666666665</v>
      </c>
      <c r="BE1914" s="77">
        <f t="shared" si="1090"/>
        <v>-2.1604171840079404E-2</v>
      </c>
      <c r="BF1914" s="77">
        <f t="shared" si="1081"/>
        <v>-4.1110659578526533E-2</v>
      </c>
    </row>
    <row r="1915" spans="1:58" s="23" customFormat="1" ht="15.75" customHeight="1" x14ac:dyDescent="0.4">
      <c r="A1915" s="116">
        <v>43530</v>
      </c>
      <c r="B1915" s="112">
        <v>16.074999999999999</v>
      </c>
      <c r="C1915" s="112">
        <v>16.475000000000001</v>
      </c>
      <c r="D1915" s="112">
        <v>16.824999999999999</v>
      </c>
      <c r="E1915" s="112">
        <v>16.925000000000001</v>
      </c>
      <c r="F1915" s="112">
        <v>17.125</v>
      </c>
      <c r="G1915" s="112">
        <v>17.125</v>
      </c>
      <c r="H1915" s="113">
        <v>17.225000000000001</v>
      </c>
      <c r="I1915" s="90">
        <f t="shared" si="1103"/>
        <v>16.335869565217394</v>
      </c>
      <c r="J1915" s="90">
        <f t="shared" si="1104"/>
        <v>16.703260869565216</v>
      </c>
      <c r="K1915" s="114">
        <v>8</v>
      </c>
      <c r="L1915" s="115">
        <v>4.3478260869565216E-2</v>
      </c>
      <c r="M1915" s="90">
        <v>14.99</v>
      </c>
      <c r="N1915" s="90">
        <v>15.74</v>
      </c>
      <c r="O1915" s="90">
        <v>16.739999999999998</v>
      </c>
      <c r="P1915" s="90">
        <v>17.47</v>
      </c>
      <c r="Q1915" s="90">
        <v>18.04</v>
      </c>
      <c r="R1915" s="63">
        <f t="shared" si="1092"/>
        <v>3.4799999999999933</v>
      </c>
      <c r="S1915" s="64">
        <f t="shared" si="1091"/>
        <v>6.7842605156037988E-2</v>
      </c>
      <c r="T1915" s="65">
        <f t="shared" si="1085"/>
        <v>0.95235069885641677</v>
      </c>
      <c r="U1915" s="65">
        <f t="shared" si="1085"/>
        <v>0.94026284348865008</v>
      </c>
      <c r="V1915" s="65">
        <f t="shared" si="1093"/>
        <v>0.900973096737264</v>
      </c>
      <c r="W1915" s="65">
        <f t="shared" si="1094"/>
        <v>0.8725055432372506</v>
      </c>
      <c r="X1915" s="61">
        <f t="shared" ref="X1915:X1978" si="1105">(C1915-B1915)/B1915</f>
        <v>2.4883359253499358E-2</v>
      </c>
      <c r="Y1915" s="66">
        <f t="shared" si="1095"/>
        <v>1.7725258493353071E-2</v>
      </c>
      <c r="Z1915" s="61">
        <f t="shared" si="1096"/>
        <v>2.248985295096128E-2</v>
      </c>
      <c r="AA1915" s="67">
        <f t="shared" si="1097"/>
        <v>16.33586956521739</v>
      </c>
      <c r="AB1915" s="68">
        <f t="shared" si="1098"/>
        <v>2.1283354510800448E-2</v>
      </c>
      <c r="AC1915" s="69">
        <f t="shared" si="1099"/>
        <v>3.7857024473785882E-2</v>
      </c>
      <c r="AD1915" s="70">
        <f>_xlfn.PERCENTILE.EXC(AC1915:$AC$5675,0.5)</f>
        <v>8.5828025477707098E-2</v>
      </c>
      <c r="AE1915" s="70">
        <f>_xlfn.PERCENTILE.EXC($AC1915:AC$5675,0.35)</f>
        <v>4.8733742702807316E-2</v>
      </c>
      <c r="AF1915" s="71">
        <f t="shared" si="1087"/>
        <v>4.1593274619695787E-2</v>
      </c>
      <c r="AG1915" s="70">
        <f t="shared" si="1088"/>
        <v>-0.24041197211318369</v>
      </c>
      <c r="AH1915" s="70">
        <f t="shared" si="1089"/>
        <v>-0.2970055808935495</v>
      </c>
      <c r="AI1915" s="61" t="str">
        <f t="shared" si="1077"/>
        <v>Safety</v>
      </c>
      <c r="AJ1915" s="68" t="str">
        <f t="shared" si="1078"/>
        <v>Safety</v>
      </c>
      <c r="AK1915" s="72" t="str">
        <f t="shared" si="1079"/>
        <v>00635U</v>
      </c>
      <c r="AL1915" s="73">
        <f t="shared" si="1069"/>
        <v>0</v>
      </c>
      <c r="AM1915" s="72" t="str">
        <f t="shared" si="1082"/>
        <v>00635U</v>
      </c>
      <c r="AN1915" s="73">
        <f t="shared" si="1070"/>
        <v>0</v>
      </c>
      <c r="AO1915" s="74" t="str">
        <f t="shared" si="1076"/>
        <v>00635U</v>
      </c>
      <c r="AP1915" s="20">
        <f t="shared" si="1071"/>
        <v>0</v>
      </c>
      <c r="AQ1915" s="74" t="str">
        <f t="shared" si="1086"/>
        <v>00635U</v>
      </c>
      <c r="AR1915" s="20">
        <f t="shared" si="1072"/>
        <v>0</v>
      </c>
      <c r="AS1915" s="74" t="str">
        <f t="shared" si="1080"/>
        <v>00635U</v>
      </c>
      <c r="AT1915" s="20">
        <f t="shared" si="1073"/>
        <v>0</v>
      </c>
      <c r="AU1915" s="74" t="str">
        <f t="shared" si="1100"/>
        <v>00635U</v>
      </c>
      <c r="AV1915" s="20">
        <f t="shared" si="1074"/>
        <v>0</v>
      </c>
      <c r="AW1915" s="74" t="str">
        <f t="shared" si="1101"/>
        <v>00635U</v>
      </c>
      <c r="AX1915" s="20">
        <f t="shared" si="1102"/>
        <v>0</v>
      </c>
      <c r="AY1915" s="20">
        <f t="shared" si="1075"/>
        <v>1</v>
      </c>
      <c r="AZ1915" s="116">
        <v>43531</v>
      </c>
      <c r="BA1915" s="117">
        <v>19.63</v>
      </c>
      <c r="BB1915" s="90">
        <v>19.1875</v>
      </c>
      <c r="BC1915" s="76">
        <f t="shared" si="1083"/>
        <v>20.167083333333334</v>
      </c>
      <c r="BD1915" s="76">
        <f t="shared" si="1084"/>
        <v>20.133833333333332</v>
      </c>
      <c r="BE1915" s="77">
        <f t="shared" si="1090"/>
        <v>-4.8573376583128484E-2</v>
      </c>
      <c r="BF1915" s="77">
        <f t="shared" si="1081"/>
        <v>-2.5024212974843311E-2</v>
      </c>
    </row>
    <row r="1916" spans="1:58" s="23" customFormat="1" ht="15.75" customHeight="1" x14ac:dyDescent="0.4">
      <c r="A1916" s="116">
        <v>43529</v>
      </c>
      <c r="B1916" s="112">
        <v>15.475</v>
      </c>
      <c r="C1916" s="112">
        <v>16.074999999999999</v>
      </c>
      <c r="D1916" s="112">
        <v>16.425000000000001</v>
      </c>
      <c r="E1916" s="112">
        <v>16.625</v>
      </c>
      <c r="F1916" s="112">
        <v>16.824999999999999</v>
      </c>
      <c r="G1916" s="112">
        <v>16.875</v>
      </c>
      <c r="H1916" s="113">
        <v>16.925000000000001</v>
      </c>
      <c r="I1916" s="90">
        <f t="shared" si="1103"/>
        <v>15.840217391304348</v>
      </c>
      <c r="J1916" s="90">
        <f t="shared" si="1104"/>
        <v>16.288043478260871</v>
      </c>
      <c r="K1916" s="114">
        <v>9</v>
      </c>
      <c r="L1916" s="115">
        <v>4.3478260869565216E-2</v>
      </c>
      <c r="M1916" s="90">
        <v>13.36</v>
      </c>
      <c r="N1916" s="90">
        <v>14.74</v>
      </c>
      <c r="O1916" s="90">
        <v>16.149999999999999</v>
      </c>
      <c r="P1916" s="90">
        <v>16.989999999999998</v>
      </c>
      <c r="Q1916" s="90">
        <v>17.64</v>
      </c>
      <c r="R1916" s="63">
        <f t="shared" si="1092"/>
        <v>5.0399999999999991</v>
      </c>
      <c r="S1916" s="64">
        <f t="shared" si="1091"/>
        <v>7.5187969924811636E-3</v>
      </c>
      <c r="T1916" s="65">
        <f t="shared" si="1085"/>
        <v>0.90637720488466755</v>
      </c>
      <c r="U1916" s="65">
        <f t="shared" si="1085"/>
        <v>0.91269349845201253</v>
      </c>
      <c r="V1916" s="65">
        <f t="shared" si="1093"/>
        <v>0.86756915832842862</v>
      </c>
      <c r="W1916" s="65">
        <f t="shared" si="1094"/>
        <v>0.83560090702947842</v>
      </c>
      <c r="X1916" s="61">
        <f t="shared" si="1105"/>
        <v>3.8772213247172838E-2</v>
      </c>
      <c r="Y1916" s="66">
        <f t="shared" si="1095"/>
        <v>1.804511278195493E-2</v>
      </c>
      <c r="Z1916" s="61">
        <f t="shared" si="1096"/>
        <v>2.8271460920881158E-2</v>
      </c>
      <c r="AA1916" s="67">
        <f t="shared" si="1097"/>
        <v>15.840217391304346</v>
      </c>
      <c r="AB1916" s="68">
        <f t="shared" si="1098"/>
        <v>4.9864314789687884E-2</v>
      </c>
      <c r="AC1916" s="69">
        <f t="shared" si="1099"/>
        <v>7.46416140640669E-2</v>
      </c>
      <c r="AD1916" s="70">
        <f>_xlfn.PERCENTILE.EXC(AC1916:$AC$5675,0.5)</f>
        <v>8.5852944036563544E-2</v>
      </c>
      <c r="AE1916" s="70">
        <f>_xlfn.PERCENTILE.EXC($AC1916:AC$5675,0.35)</f>
        <v>4.8809362485250481E-2</v>
      </c>
      <c r="AF1916" s="71">
        <f t="shared" si="1087"/>
        <v>4.1711161962878253E-2</v>
      </c>
      <c r="AG1916" s="70">
        <f t="shared" si="1088"/>
        <v>-0.24041197211318369</v>
      </c>
      <c r="AH1916" s="70">
        <f t="shared" si="1089"/>
        <v>-0.2970055808935495</v>
      </c>
      <c r="AI1916" s="61" t="str">
        <f t="shared" si="1077"/>
        <v>Safety</v>
      </c>
      <c r="AJ1916" s="68" t="str">
        <f t="shared" si="1078"/>
        <v>Short VOL</v>
      </c>
      <c r="AK1916" s="72" t="str">
        <f t="shared" si="1079"/>
        <v>00631L</v>
      </c>
      <c r="AL1916" s="73">
        <f t="shared" si="1069"/>
        <v>1</v>
      </c>
      <c r="AM1916" s="72" t="str">
        <f t="shared" si="1082"/>
        <v>00635U</v>
      </c>
      <c r="AN1916" s="73">
        <f t="shared" si="1070"/>
        <v>0</v>
      </c>
      <c r="AO1916" s="74" t="str">
        <f t="shared" si="1076"/>
        <v>00631L</v>
      </c>
      <c r="AP1916" s="20">
        <f t="shared" si="1071"/>
        <v>1</v>
      </c>
      <c r="AQ1916" s="74" t="str">
        <f t="shared" si="1086"/>
        <v>00635U</v>
      </c>
      <c r="AR1916" s="20">
        <f t="shared" si="1072"/>
        <v>0</v>
      </c>
      <c r="AS1916" s="74" t="str">
        <f t="shared" si="1080"/>
        <v>00635U</v>
      </c>
      <c r="AT1916" s="20">
        <f t="shared" si="1073"/>
        <v>0</v>
      </c>
      <c r="AU1916" s="74" t="str">
        <f t="shared" si="1100"/>
        <v>00631L</v>
      </c>
      <c r="AV1916" s="20">
        <f t="shared" si="1074"/>
        <v>1</v>
      </c>
      <c r="AW1916" s="74" t="str">
        <f t="shared" si="1101"/>
        <v>00631L</v>
      </c>
      <c r="AX1916" s="20">
        <f t="shared" si="1102"/>
        <v>1</v>
      </c>
      <c r="AY1916" s="20">
        <f t="shared" si="1075"/>
        <v>0</v>
      </c>
      <c r="AZ1916" s="116">
        <v>43530</v>
      </c>
      <c r="BA1916" s="117">
        <v>19.46</v>
      </c>
      <c r="BB1916" s="90">
        <v>19.262499999999999</v>
      </c>
      <c r="BC1916" s="76">
        <f t="shared" si="1083"/>
        <v>20.209791666666668</v>
      </c>
      <c r="BD1916" s="76">
        <f t="shared" si="1084"/>
        <v>20.171625000000002</v>
      </c>
      <c r="BE1916" s="77">
        <f t="shared" si="1090"/>
        <v>-4.6872906078942844E-2</v>
      </c>
      <c r="BF1916" s="77">
        <f t="shared" si="1081"/>
        <v>-3.527851623257925E-2</v>
      </c>
    </row>
    <row r="1917" spans="1:58" s="23" customFormat="1" ht="15.75" customHeight="1" x14ac:dyDescent="0.4">
      <c r="A1917" s="116">
        <v>43528</v>
      </c>
      <c r="B1917" s="112">
        <v>15.275</v>
      </c>
      <c r="C1917" s="112">
        <v>15.875</v>
      </c>
      <c r="D1917" s="112">
        <v>16.324999999999999</v>
      </c>
      <c r="E1917" s="112">
        <v>16.524999999999999</v>
      </c>
      <c r="F1917" s="112">
        <v>16.725000000000001</v>
      </c>
      <c r="G1917" s="112">
        <v>16.774999999999999</v>
      </c>
      <c r="H1917" s="113">
        <v>16.925000000000001</v>
      </c>
      <c r="I1917" s="90">
        <f t="shared" si="1103"/>
        <v>15.614130434782609</v>
      </c>
      <c r="J1917" s="90">
        <f t="shared" si="1104"/>
        <v>16.129347826086956</v>
      </c>
      <c r="K1917" s="114">
        <v>10</v>
      </c>
      <c r="L1917" s="115">
        <v>4.3478260869565216E-2</v>
      </c>
      <c r="M1917" s="90">
        <v>13.4</v>
      </c>
      <c r="N1917" s="90">
        <v>14.63</v>
      </c>
      <c r="O1917" s="90">
        <v>16.03</v>
      </c>
      <c r="P1917" s="90">
        <v>16.93</v>
      </c>
      <c r="Q1917" s="90">
        <v>17.64</v>
      </c>
      <c r="R1917" s="63">
        <f t="shared" si="1092"/>
        <v>4.93</v>
      </c>
      <c r="S1917" s="64">
        <f t="shared" si="1091"/>
        <v>7.8113485630066357E-2</v>
      </c>
      <c r="T1917" s="65">
        <f t="shared" si="1085"/>
        <v>0.91592617908407381</v>
      </c>
      <c r="U1917" s="65">
        <f t="shared" si="1085"/>
        <v>0.9126637554585153</v>
      </c>
      <c r="V1917" s="65">
        <f t="shared" si="1093"/>
        <v>0.86414648552864748</v>
      </c>
      <c r="W1917" s="65">
        <f t="shared" si="1094"/>
        <v>0.82936507936507942</v>
      </c>
      <c r="X1917" s="61">
        <f t="shared" si="1105"/>
        <v>3.9279869067103082E-2</v>
      </c>
      <c r="Y1917" s="66">
        <f t="shared" si="1095"/>
        <v>2.4205748865355654E-2</v>
      </c>
      <c r="Z1917" s="61">
        <f t="shared" si="1096"/>
        <v>3.29968673860076E-2</v>
      </c>
      <c r="AA1917" s="67">
        <f t="shared" si="1097"/>
        <v>15.614130434782609</v>
      </c>
      <c r="AB1917" s="68">
        <f t="shared" si="1098"/>
        <v>4.4087491455912474E-2</v>
      </c>
      <c r="AC1917" s="69">
        <f t="shared" si="1099"/>
        <v>6.7267972302297224E-2</v>
      </c>
      <c r="AD1917" s="70">
        <f>_xlfn.PERCENTILE.EXC(AC1917:$AC$5675,0.5)</f>
        <v>8.5877862595420004E-2</v>
      </c>
      <c r="AE1917" s="70">
        <f>_xlfn.PERCENTILE.EXC($AC1917:AC$5675,0.35)</f>
        <v>4.8751907564857012E-2</v>
      </c>
      <c r="AF1917" s="71">
        <f t="shared" si="1087"/>
        <v>4.1711161962878253E-2</v>
      </c>
      <c r="AG1917" s="70">
        <f t="shared" si="1088"/>
        <v>-0.24041197211318369</v>
      </c>
      <c r="AH1917" s="70">
        <f t="shared" si="1089"/>
        <v>-0.2970055808935495</v>
      </c>
      <c r="AI1917" s="61" t="str">
        <f t="shared" si="1077"/>
        <v>Safety</v>
      </c>
      <c r="AJ1917" s="68" t="str">
        <f t="shared" si="1078"/>
        <v>Short VOL</v>
      </c>
      <c r="AK1917" s="72" t="str">
        <f t="shared" si="1079"/>
        <v>00631L</v>
      </c>
      <c r="AL1917" s="73">
        <f t="shared" si="1069"/>
        <v>1</v>
      </c>
      <c r="AM1917" s="72" t="str">
        <f t="shared" si="1082"/>
        <v>00635U</v>
      </c>
      <c r="AN1917" s="73">
        <f t="shared" si="1070"/>
        <v>0</v>
      </c>
      <c r="AO1917" s="74" t="str">
        <f t="shared" si="1076"/>
        <v>00631L</v>
      </c>
      <c r="AP1917" s="20">
        <f t="shared" si="1071"/>
        <v>1</v>
      </c>
      <c r="AQ1917" s="74" t="str">
        <f t="shared" si="1086"/>
        <v>00635U</v>
      </c>
      <c r="AR1917" s="20">
        <f t="shared" si="1072"/>
        <v>0</v>
      </c>
      <c r="AS1917" s="74" t="str">
        <f t="shared" si="1080"/>
        <v>00635U</v>
      </c>
      <c r="AT1917" s="20">
        <f t="shared" si="1073"/>
        <v>0</v>
      </c>
      <c r="AU1917" s="74" t="str">
        <f t="shared" si="1100"/>
        <v>00631L</v>
      </c>
      <c r="AV1917" s="20">
        <f t="shared" si="1074"/>
        <v>1</v>
      </c>
      <c r="AW1917" s="74" t="str">
        <f t="shared" si="1101"/>
        <v>00631L</v>
      </c>
      <c r="AX1917" s="20">
        <f t="shared" si="1102"/>
        <v>1</v>
      </c>
      <c r="AY1917" s="20">
        <f t="shared" si="1075"/>
        <v>0</v>
      </c>
      <c r="AZ1917" s="116">
        <v>43529</v>
      </c>
      <c r="BA1917" s="117">
        <v>19.3</v>
      </c>
      <c r="BB1917" s="90">
        <v>19.225000000000001</v>
      </c>
      <c r="BC1917" s="76">
        <f t="shared" si="1083"/>
        <v>20.251250000000002</v>
      </c>
      <c r="BD1917" s="76">
        <f t="shared" si="1084"/>
        <v>20.210416666666667</v>
      </c>
      <c r="BE1917" s="77">
        <f t="shared" si="1090"/>
        <v>-5.0675884204678764E-2</v>
      </c>
      <c r="BF1917" s="77">
        <f t="shared" si="1081"/>
        <v>-4.5046902381197802E-2</v>
      </c>
    </row>
    <row r="1918" spans="1:58" s="23" customFormat="1" ht="15.75" customHeight="1" x14ac:dyDescent="0.4">
      <c r="A1918" s="116">
        <v>43525</v>
      </c>
      <c r="B1918" s="112">
        <v>14.824999999999999</v>
      </c>
      <c r="C1918" s="112">
        <v>15.625</v>
      </c>
      <c r="D1918" s="112">
        <v>16.125</v>
      </c>
      <c r="E1918" s="112">
        <v>16.399999999999999</v>
      </c>
      <c r="F1918" s="112">
        <v>16.625</v>
      </c>
      <c r="G1918" s="112">
        <v>16.675000000000001</v>
      </c>
      <c r="H1918" s="113">
        <v>16.824999999999999</v>
      </c>
      <c r="I1918" s="90">
        <f t="shared" si="1103"/>
        <v>15.242391304347827</v>
      </c>
      <c r="J1918" s="90">
        <f t="shared" si="1104"/>
        <v>15.885869565217391</v>
      </c>
      <c r="K1918" s="114">
        <v>11</v>
      </c>
      <c r="L1918" s="115">
        <v>4.3478260869565216E-2</v>
      </c>
      <c r="M1918" s="90">
        <v>11.33</v>
      </c>
      <c r="N1918" s="90">
        <v>13.57</v>
      </c>
      <c r="O1918" s="90">
        <v>15.38</v>
      </c>
      <c r="P1918" s="90">
        <v>16.48</v>
      </c>
      <c r="Q1918" s="90">
        <v>17.37</v>
      </c>
      <c r="R1918" s="63">
        <f t="shared" si="1092"/>
        <v>6.9600000000000009</v>
      </c>
      <c r="S1918" s="64">
        <f t="shared" si="1091"/>
        <v>-8.1867388362652171E-2</v>
      </c>
      <c r="T1918" s="65">
        <f t="shared" si="1085"/>
        <v>0.83492999263080325</v>
      </c>
      <c r="U1918" s="65">
        <f t="shared" si="1085"/>
        <v>0.88231469440832244</v>
      </c>
      <c r="V1918" s="65">
        <f t="shared" si="1093"/>
        <v>0.82342233009708743</v>
      </c>
      <c r="W1918" s="65">
        <f t="shared" si="1094"/>
        <v>0.78123200921128377</v>
      </c>
      <c r="X1918" s="61">
        <f t="shared" si="1105"/>
        <v>5.3962900505902245E-2</v>
      </c>
      <c r="Y1918" s="66">
        <f t="shared" si="1095"/>
        <v>2.5914634146341511E-2</v>
      </c>
      <c r="Z1918" s="61">
        <f t="shared" si="1096"/>
        <v>4.2216358839050061E-2</v>
      </c>
      <c r="AA1918" s="67">
        <f t="shared" si="1097"/>
        <v>15.242391304347827</v>
      </c>
      <c r="AB1918" s="68">
        <f t="shared" si="1098"/>
        <v>9.2483419307295436E-2</v>
      </c>
      <c r="AC1918" s="69">
        <f t="shared" si="1099"/>
        <v>0.12324180577360547</v>
      </c>
      <c r="AD1918" s="70">
        <f>_xlfn.PERCENTILE.EXC(AC1918:$AC$5675,0.5)</f>
        <v>8.5968191194439783E-2</v>
      </c>
      <c r="AE1918" s="70">
        <f>_xlfn.PERCENTILE.EXC($AC1918:AC$5675,0.35)</f>
        <v>4.873071522579904E-2</v>
      </c>
      <c r="AF1918" s="71">
        <f t="shared" si="1087"/>
        <v>4.1711161962878253E-2</v>
      </c>
      <c r="AG1918" s="70">
        <f t="shared" si="1088"/>
        <v>-0.24041197211318369</v>
      </c>
      <c r="AH1918" s="70">
        <f t="shared" si="1089"/>
        <v>-0.2970055808935495</v>
      </c>
      <c r="AI1918" s="61" t="str">
        <f t="shared" si="1077"/>
        <v>Short VOL</v>
      </c>
      <c r="AJ1918" s="68" t="str">
        <f t="shared" si="1078"/>
        <v>Short VOL</v>
      </c>
      <c r="AK1918" s="72" t="str">
        <f t="shared" si="1079"/>
        <v>00631L</v>
      </c>
      <c r="AL1918" s="73">
        <f t="shared" si="1069"/>
        <v>1</v>
      </c>
      <c r="AM1918" s="72" t="str">
        <f t="shared" si="1082"/>
        <v>00635U</v>
      </c>
      <c r="AN1918" s="73">
        <f t="shared" si="1070"/>
        <v>0</v>
      </c>
      <c r="AO1918" s="74" t="str">
        <f t="shared" si="1076"/>
        <v>00631L</v>
      </c>
      <c r="AP1918" s="20">
        <f t="shared" si="1071"/>
        <v>1</v>
      </c>
      <c r="AQ1918" s="74" t="str">
        <f t="shared" si="1086"/>
        <v>00635U</v>
      </c>
      <c r="AR1918" s="20">
        <f t="shared" si="1072"/>
        <v>0</v>
      </c>
      <c r="AS1918" s="74" t="str">
        <f t="shared" si="1080"/>
        <v>00635U</v>
      </c>
      <c r="AT1918" s="20">
        <f t="shared" si="1073"/>
        <v>0</v>
      </c>
      <c r="AU1918" s="74" t="str">
        <f t="shared" si="1100"/>
        <v>00631L</v>
      </c>
      <c r="AV1918" s="20">
        <f t="shared" si="1074"/>
        <v>1</v>
      </c>
      <c r="AW1918" s="74" t="str">
        <f t="shared" si="1101"/>
        <v>00631L</v>
      </c>
      <c r="AX1918" s="20">
        <f t="shared" si="1102"/>
        <v>1</v>
      </c>
      <c r="AY1918" s="20">
        <f t="shared" si="1075"/>
        <v>0</v>
      </c>
      <c r="AZ1918" s="116">
        <v>43528</v>
      </c>
      <c r="BA1918" s="117">
        <v>19.420000000000002</v>
      </c>
      <c r="BB1918" s="90">
        <v>19.012499999999999</v>
      </c>
      <c r="BC1918" s="76">
        <f t="shared" si="1083"/>
        <v>20.291041666666668</v>
      </c>
      <c r="BD1918" s="76">
        <f t="shared" si="1084"/>
        <v>20.2545</v>
      </c>
      <c r="BE1918" s="77">
        <f t="shared" si="1090"/>
        <v>-6.3010154316868197E-2</v>
      </c>
      <c r="BF1918" s="77">
        <f t="shared" si="1081"/>
        <v>-4.1200720827470359E-2</v>
      </c>
    </row>
    <row r="1919" spans="1:58" s="23" customFormat="1" ht="15.75" customHeight="1" x14ac:dyDescent="0.4">
      <c r="A1919" s="116">
        <v>43524</v>
      </c>
      <c r="B1919" s="112">
        <v>15.574999999999999</v>
      </c>
      <c r="C1919" s="112">
        <v>16.225000000000001</v>
      </c>
      <c r="D1919" s="112">
        <v>16.649999999999999</v>
      </c>
      <c r="E1919" s="112">
        <v>16.75</v>
      </c>
      <c r="F1919" s="112">
        <v>16.824999999999999</v>
      </c>
      <c r="G1919" s="112">
        <v>16.875</v>
      </c>
      <c r="H1919" s="113">
        <v>17.074999999999999</v>
      </c>
      <c r="I1919" s="90">
        <f t="shared" si="1103"/>
        <v>15.885869565217392</v>
      </c>
      <c r="J1919" s="90">
        <f t="shared" si="1104"/>
        <v>16.428260869565218</v>
      </c>
      <c r="K1919" s="114">
        <v>12</v>
      </c>
      <c r="L1919" s="115">
        <v>4.3478260869565216E-2</v>
      </c>
      <c r="M1919" s="90">
        <v>13.18</v>
      </c>
      <c r="N1919" s="90">
        <v>14.78</v>
      </c>
      <c r="O1919" s="90">
        <v>16.100000000000001</v>
      </c>
      <c r="P1919" s="90">
        <v>16.93</v>
      </c>
      <c r="Q1919" s="90">
        <v>17.7</v>
      </c>
      <c r="R1919" s="63">
        <f t="shared" si="1092"/>
        <v>5.07</v>
      </c>
      <c r="S1919" s="64">
        <f t="shared" si="1091"/>
        <v>5.4421768707483041E-3</v>
      </c>
      <c r="T1919" s="65">
        <f t="shared" si="1085"/>
        <v>0.89174560216508802</v>
      </c>
      <c r="U1919" s="65">
        <f t="shared" si="1085"/>
        <v>0.91801242236024838</v>
      </c>
      <c r="V1919" s="65">
        <f t="shared" si="1093"/>
        <v>0.87300649734199642</v>
      </c>
      <c r="W1919" s="65">
        <f t="shared" si="1094"/>
        <v>0.83502824858757063</v>
      </c>
      <c r="X1919" s="61">
        <f t="shared" si="1105"/>
        <v>4.173354735152502E-2</v>
      </c>
      <c r="Y1919" s="66">
        <f t="shared" si="1095"/>
        <v>1.9402985074626823E-2</v>
      </c>
      <c r="Z1919" s="61">
        <f t="shared" si="1096"/>
        <v>3.4143003763256886E-2</v>
      </c>
      <c r="AA1919" s="67">
        <f t="shared" si="1097"/>
        <v>15.885869565217392</v>
      </c>
      <c r="AB1919" s="68">
        <f t="shared" si="1098"/>
        <v>5.378890392422192E-2</v>
      </c>
      <c r="AC1919" s="69">
        <f t="shared" si="1099"/>
        <v>7.4822027416603057E-2</v>
      </c>
      <c r="AD1919" s="70">
        <f>_xlfn.PERCENTILE.EXC(AC1919:$AC$5675,0.5)</f>
        <v>8.5877862595420004E-2</v>
      </c>
      <c r="AE1919" s="70">
        <f>_xlfn.PERCENTILE.EXC($AC1919:AC$5675,0.35)</f>
        <v>4.8709522886741075E-2</v>
      </c>
      <c r="AF1919" s="71">
        <f t="shared" si="1087"/>
        <v>4.1711161962878253E-2</v>
      </c>
      <c r="AG1919" s="70">
        <f t="shared" si="1088"/>
        <v>-0.24041197211318369</v>
      </c>
      <c r="AH1919" s="70">
        <f t="shared" si="1089"/>
        <v>-0.2970055808935495</v>
      </c>
      <c r="AI1919" s="61" t="str">
        <f t="shared" si="1077"/>
        <v>Safety</v>
      </c>
      <c r="AJ1919" s="68" t="str">
        <f t="shared" si="1078"/>
        <v>Short VOL</v>
      </c>
      <c r="AK1919" s="72" t="str">
        <f t="shared" si="1079"/>
        <v>00631L</v>
      </c>
      <c r="AL1919" s="73">
        <f t="shared" si="1069"/>
        <v>1</v>
      </c>
      <c r="AM1919" s="72" t="str">
        <f t="shared" si="1082"/>
        <v>00635U</v>
      </c>
      <c r="AN1919" s="73">
        <f t="shared" si="1070"/>
        <v>0</v>
      </c>
      <c r="AO1919" s="74" t="str">
        <f t="shared" si="1076"/>
        <v>00631L</v>
      </c>
      <c r="AP1919" s="20">
        <f t="shared" si="1071"/>
        <v>1</v>
      </c>
      <c r="AQ1919" s="74" t="str">
        <f t="shared" si="1086"/>
        <v>00635U</v>
      </c>
      <c r="AR1919" s="20">
        <f t="shared" si="1072"/>
        <v>0</v>
      </c>
      <c r="AS1919" s="74" t="str">
        <f t="shared" si="1080"/>
        <v>00635U</v>
      </c>
      <c r="AT1919" s="20">
        <f t="shared" si="1073"/>
        <v>0</v>
      </c>
      <c r="AU1919" s="74" t="str">
        <f t="shared" si="1100"/>
        <v>00631L</v>
      </c>
      <c r="AV1919" s="20">
        <f t="shared" si="1074"/>
        <v>1</v>
      </c>
      <c r="AW1919" s="74" t="str">
        <f t="shared" si="1101"/>
        <v>00631L</v>
      </c>
      <c r="AX1919" s="20">
        <f t="shared" si="1102"/>
        <v>1</v>
      </c>
      <c r="AY1919" s="20">
        <f t="shared" si="1075"/>
        <v>0</v>
      </c>
      <c r="AZ1919" s="116">
        <v>43525</v>
      </c>
      <c r="BA1919" s="117">
        <v>19.04</v>
      </c>
      <c r="BB1919" s="90">
        <v>19.037500000000001</v>
      </c>
      <c r="BC1919" s="76">
        <f t="shared" si="1083"/>
        <v>20.336458333333333</v>
      </c>
      <c r="BD1919" s="76">
        <f t="shared" si="1084"/>
        <v>20.291499999999999</v>
      </c>
      <c r="BE1919" s="77">
        <f t="shared" si="1090"/>
        <v>-6.3873380115760811E-2</v>
      </c>
      <c r="BF1919" s="77">
        <f t="shared" si="1081"/>
        <v>-6.1676071261365602E-2</v>
      </c>
    </row>
    <row r="1920" spans="1:58" s="23" customFormat="1" ht="15.75" customHeight="1" x14ac:dyDescent="0.4">
      <c r="A1920" s="116">
        <v>43523</v>
      </c>
      <c r="B1920" s="112">
        <v>15.675000000000001</v>
      </c>
      <c r="C1920" s="112">
        <v>16.324999999999999</v>
      </c>
      <c r="D1920" s="112">
        <v>16.675000000000001</v>
      </c>
      <c r="E1920" s="112">
        <v>16.725000000000001</v>
      </c>
      <c r="F1920" s="112">
        <v>16.875</v>
      </c>
      <c r="G1920" s="112">
        <v>16.975000000000001</v>
      </c>
      <c r="H1920" s="113">
        <v>17.125</v>
      </c>
      <c r="I1920" s="90">
        <f t="shared" si="1103"/>
        <v>15.957608695652175</v>
      </c>
      <c r="J1920" s="90">
        <f t="shared" si="1104"/>
        <v>16.47717391304348</v>
      </c>
      <c r="K1920" s="114">
        <v>13</v>
      </c>
      <c r="L1920" s="115">
        <v>4.3478260869565216E-2</v>
      </c>
      <c r="M1920" s="90">
        <v>13.14</v>
      </c>
      <c r="N1920" s="90">
        <v>14.7</v>
      </c>
      <c r="O1920" s="90">
        <v>15.99</v>
      </c>
      <c r="P1920" s="90">
        <v>16.829999999999998</v>
      </c>
      <c r="Q1920" s="90">
        <v>17.62</v>
      </c>
      <c r="R1920" s="63">
        <f t="shared" si="1092"/>
        <v>4.9800000000000004</v>
      </c>
      <c r="S1920" s="64">
        <f t="shared" si="1091"/>
        <v>-3.0982201713909072E-2</v>
      </c>
      <c r="T1920" s="65">
        <f t="shared" si="1085"/>
        <v>0.89387755102040822</v>
      </c>
      <c r="U1920" s="65">
        <f t="shared" si="1085"/>
        <v>0.91932457786116317</v>
      </c>
      <c r="V1920" s="65">
        <f t="shared" si="1093"/>
        <v>0.87344028520499117</v>
      </c>
      <c r="W1920" s="65">
        <f t="shared" si="1094"/>
        <v>0.83427922814982969</v>
      </c>
      <c r="X1920" s="61">
        <f t="shared" si="1105"/>
        <v>4.1467304625199271E-2</v>
      </c>
      <c r="Y1920" s="66">
        <f t="shared" si="1095"/>
        <v>2.3916292974588853E-2</v>
      </c>
      <c r="Z1920" s="61">
        <f t="shared" si="1096"/>
        <v>3.2559089980246619E-2</v>
      </c>
      <c r="AA1920" s="67">
        <f t="shared" si="1097"/>
        <v>15.957608695652173</v>
      </c>
      <c r="AB1920" s="68">
        <f t="shared" si="1098"/>
        <v>6.6326530612244999E-2</v>
      </c>
      <c r="AC1920" s="69">
        <f t="shared" si="1099"/>
        <v>8.5551611949127457E-2</v>
      </c>
      <c r="AD1920" s="70">
        <f>_xlfn.PERCENTILE.EXC(AC1920:$AC$5675,0.5)</f>
        <v>8.5968191194439783E-2</v>
      </c>
      <c r="AE1920" s="70">
        <f>_xlfn.PERCENTILE.EXC($AC1920:AC$5675,0.35)</f>
        <v>4.8682039292892006E-2</v>
      </c>
      <c r="AF1920" s="71">
        <f t="shared" si="1087"/>
        <v>4.1711161962878253E-2</v>
      </c>
      <c r="AG1920" s="70">
        <f t="shared" si="1088"/>
        <v>-0.24041197211318369</v>
      </c>
      <c r="AH1920" s="70">
        <f t="shared" si="1089"/>
        <v>-0.2970055808935495</v>
      </c>
      <c r="AI1920" s="61" t="str">
        <f t="shared" si="1077"/>
        <v>Safety</v>
      </c>
      <c r="AJ1920" s="68" t="str">
        <f t="shared" si="1078"/>
        <v>Short VOL</v>
      </c>
      <c r="AK1920" s="72" t="str">
        <f t="shared" si="1079"/>
        <v>00631L</v>
      </c>
      <c r="AL1920" s="73">
        <f t="shared" si="1069"/>
        <v>1</v>
      </c>
      <c r="AM1920" s="72" t="str">
        <f t="shared" si="1082"/>
        <v>00635U</v>
      </c>
      <c r="AN1920" s="73">
        <f t="shared" si="1070"/>
        <v>0</v>
      </c>
      <c r="AO1920" s="74" t="str">
        <f t="shared" si="1076"/>
        <v>00631L</v>
      </c>
      <c r="AP1920" s="20">
        <f t="shared" si="1071"/>
        <v>1</v>
      </c>
      <c r="AQ1920" s="74" t="str">
        <f t="shared" si="1086"/>
        <v>00635U</v>
      </c>
      <c r="AR1920" s="20">
        <f t="shared" si="1072"/>
        <v>0</v>
      </c>
      <c r="AS1920" s="74" t="str">
        <f t="shared" si="1080"/>
        <v>00635U</v>
      </c>
      <c r="AT1920" s="20">
        <f t="shared" si="1073"/>
        <v>0</v>
      </c>
      <c r="AU1920" s="74" t="str">
        <f t="shared" si="1100"/>
        <v>00631L</v>
      </c>
      <c r="AV1920" s="20">
        <f t="shared" si="1074"/>
        <v>1</v>
      </c>
      <c r="AW1920" s="74" t="str">
        <f t="shared" si="1101"/>
        <v>00631L</v>
      </c>
      <c r="AX1920" s="20">
        <f t="shared" si="1102"/>
        <v>1</v>
      </c>
      <c r="AY1920" s="20">
        <f t="shared" si="1075"/>
        <v>0</v>
      </c>
      <c r="AZ1920" s="116">
        <v>43524</v>
      </c>
      <c r="BA1920" s="117">
        <v>18.989999999999998</v>
      </c>
      <c r="BB1920" s="90">
        <v>18.837499999999999</v>
      </c>
      <c r="BC1920" s="76">
        <f t="shared" si="1083"/>
        <v>20.383958333333332</v>
      </c>
      <c r="BD1920" s="76">
        <f t="shared" si="1084"/>
        <v>20.335666666666668</v>
      </c>
      <c r="BE1920" s="77">
        <f t="shared" si="1090"/>
        <v>-7.5866439091197141E-2</v>
      </c>
      <c r="BF1920" s="77">
        <f t="shared" si="1081"/>
        <v>-6.6172734276394668E-2</v>
      </c>
    </row>
    <row r="1921" spans="1:58" s="23" customFormat="1" ht="15.75" customHeight="1" x14ac:dyDescent="0.4">
      <c r="A1921" s="116">
        <v>43522</v>
      </c>
      <c r="B1921" s="112">
        <v>15.725</v>
      </c>
      <c r="C1921" s="112">
        <v>16.375</v>
      </c>
      <c r="D1921" s="112">
        <v>16.675000000000001</v>
      </c>
      <c r="E1921" s="112">
        <v>16.774999999999999</v>
      </c>
      <c r="F1921" s="112">
        <v>16.975000000000001</v>
      </c>
      <c r="G1921" s="112">
        <v>17.125</v>
      </c>
      <c r="H1921" s="113">
        <v>17.350000000000001</v>
      </c>
      <c r="I1921" s="90">
        <f t="shared" si="1103"/>
        <v>15.979347826086956</v>
      </c>
      <c r="J1921" s="90">
        <f t="shared" si="1104"/>
        <v>16.492391304347827</v>
      </c>
      <c r="K1921" s="114">
        <v>14</v>
      </c>
      <c r="L1921" s="115">
        <v>4.3478260869565216E-2</v>
      </c>
      <c r="M1921" s="90">
        <v>14.2</v>
      </c>
      <c r="N1921" s="90">
        <v>15.17</v>
      </c>
      <c r="O1921" s="90">
        <v>16.3</v>
      </c>
      <c r="P1921" s="90">
        <v>17.079999999999998</v>
      </c>
      <c r="Q1921" s="90">
        <v>17.829999999999998</v>
      </c>
      <c r="R1921" s="63">
        <f t="shared" si="1092"/>
        <v>4.009999999999998</v>
      </c>
      <c r="S1921" s="64">
        <f t="shared" si="1091"/>
        <v>2.1548821548821567E-2</v>
      </c>
      <c r="T1921" s="65">
        <f t="shared" si="1085"/>
        <v>0.93605800922874094</v>
      </c>
      <c r="U1921" s="65">
        <f t="shared" si="1085"/>
        <v>0.93067484662576683</v>
      </c>
      <c r="V1921" s="65">
        <f t="shared" si="1093"/>
        <v>0.88817330210772838</v>
      </c>
      <c r="W1921" s="65">
        <f t="shared" si="1094"/>
        <v>0.85081323611890081</v>
      </c>
      <c r="X1921" s="61">
        <f t="shared" si="1105"/>
        <v>4.1335453100159007E-2</v>
      </c>
      <c r="Y1921" s="66">
        <f t="shared" si="1095"/>
        <v>3.4277198211624615E-2</v>
      </c>
      <c r="Z1921" s="61">
        <f t="shared" si="1096"/>
        <v>3.2106659410924492E-2</v>
      </c>
      <c r="AA1921" s="67">
        <f t="shared" si="1097"/>
        <v>15.979347826086958</v>
      </c>
      <c r="AB1921" s="68">
        <f t="shared" si="1098"/>
        <v>3.6585365853658521E-2</v>
      </c>
      <c r="AC1921" s="69">
        <f t="shared" si="1099"/>
        <v>5.3351867243701896E-2</v>
      </c>
      <c r="AD1921" s="70">
        <f>_xlfn.PERCENTILE.EXC(AC1921:$AC$5675,0.5)</f>
        <v>8.6058519793459562E-2</v>
      </c>
      <c r="AE1921" s="70">
        <f>_xlfn.PERCENTILE.EXC($AC1921:AC$5675,0.35)</f>
        <v>4.8616808170296559E-2</v>
      </c>
      <c r="AF1921" s="71">
        <f t="shared" si="1087"/>
        <v>4.1711161962878253E-2</v>
      </c>
      <c r="AG1921" s="70">
        <f t="shared" si="1088"/>
        <v>-0.24041197211318369</v>
      </c>
      <c r="AH1921" s="70">
        <f t="shared" si="1089"/>
        <v>-0.2970055808935495</v>
      </c>
      <c r="AI1921" s="61" t="str">
        <f t="shared" si="1077"/>
        <v>Safety</v>
      </c>
      <c r="AJ1921" s="68" t="str">
        <f t="shared" si="1078"/>
        <v>Short VOL</v>
      </c>
      <c r="AK1921" s="72" t="str">
        <f t="shared" si="1079"/>
        <v>00631L</v>
      </c>
      <c r="AL1921" s="73">
        <f t="shared" si="1069"/>
        <v>1</v>
      </c>
      <c r="AM1921" s="72" t="str">
        <f t="shared" si="1082"/>
        <v>00635U</v>
      </c>
      <c r="AN1921" s="73">
        <f t="shared" si="1070"/>
        <v>0</v>
      </c>
      <c r="AO1921" s="74" t="str">
        <f t="shared" si="1076"/>
        <v>00631L</v>
      </c>
      <c r="AP1921" s="20">
        <f t="shared" si="1071"/>
        <v>1</v>
      </c>
      <c r="AQ1921" s="74" t="str">
        <f t="shared" si="1086"/>
        <v>00635U</v>
      </c>
      <c r="AR1921" s="20">
        <f t="shared" si="1072"/>
        <v>0</v>
      </c>
      <c r="AS1921" s="74" t="str">
        <f t="shared" si="1080"/>
        <v>00635U</v>
      </c>
      <c r="AT1921" s="20">
        <f t="shared" si="1073"/>
        <v>0</v>
      </c>
      <c r="AU1921" s="74" t="str">
        <f t="shared" si="1100"/>
        <v>00631L</v>
      </c>
      <c r="AV1921" s="20">
        <f t="shared" si="1074"/>
        <v>1</v>
      </c>
      <c r="AW1921" s="74" t="str">
        <f t="shared" si="1101"/>
        <v>00631L</v>
      </c>
      <c r="AX1921" s="20">
        <f t="shared" si="1102"/>
        <v>1</v>
      </c>
      <c r="AY1921" s="20">
        <f t="shared" si="1075"/>
        <v>0</v>
      </c>
      <c r="AZ1921" s="116">
        <v>43523</v>
      </c>
      <c r="BA1921" s="117">
        <v>18.98</v>
      </c>
      <c r="BB1921" s="90">
        <v>18.899999999999999</v>
      </c>
      <c r="BC1921" s="76">
        <f t="shared" si="1083"/>
        <v>20.433541666666667</v>
      </c>
      <c r="BD1921" s="76">
        <f t="shared" si="1084"/>
        <v>20.386333333333329</v>
      </c>
      <c r="BE1921" s="77">
        <f t="shared" si="1090"/>
        <v>-7.5050213598964188E-2</v>
      </c>
      <c r="BF1921" s="77">
        <f t="shared" si="1081"/>
        <v>-6.8984123350610507E-2</v>
      </c>
    </row>
    <row r="1922" spans="1:58" s="23" customFormat="1" ht="15.75" customHeight="1" x14ac:dyDescent="0.4">
      <c r="A1922" s="116">
        <v>43521</v>
      </c>
      <c r="B1922" s="112">
        <v>15.574999999999999</v>
      </c>
      <c r="C1922" s="112">
        <v>16.125</v>
      </c>
      <c r="D1922" s="112">
        <v>16.425000000000001</v>
      </c>
      <c r="E1922" s="112">
        <v>16.524999999999999</v>
      </c>
      <c r="F1922" s="112">
        <v>16.774999999999999</v>
      </c>
      <c r="G1922" s="112">
        <v>16.925000000000001</v>
      </c>
      <c r="H1922" s="113">
        <v>17.2</v>
      </c>
      <c r="I1922" s="90">
        <f t="shared" si="1103"/>
        <v>15.766304347826086</v>
      </c>
      <c r="J1922" s="90">
        <f t="shared" si="1104"/>
        <v>16.229347826086958</v>
      </c>
      <c r="K1922" s="114">
        <v>15</v>
      </c>
      <c r="L1922" s="115">
        <v>4.3478260869565216E-2</v>
      </c>
      <c r="M1922" s="90">
        <v>14.06</v>
      </c>
      <c r="N1922" s="90">
        <v>14.85</v>
      </c>
      <c r="O1922" s="90">
        <v>16</v>
      </c>
      <c r="P1922" s="90">
        <v>16.809999999999999</v>
      </c>
      <c r="Q1922" s="90">
        <v>17.649999999999999</v>
      </c>
      <c r="R1922" s="63">
        <f t="shared" si="1092"/>
        <v>3.9000000000000021</v>
      </c>
      <c r="S1922" s="64">
        <f t="shared" si="1091"/>
        <v>9.9185788304959277E-2</v>
      </c>
      <c r="T1922" s="65">
        <f t="shared" si="1085"/>
        <v>0.94680134680134687</v>
      </c>
      <c r="U1922" s="65">
        <f t="shared" si="1085"/>
        <v>0.92812499999999998</v>
      </c>
      <c r="V1922" s="65">
        <f t="shared" si="1093"/>
        <v>0.88340273646638912</v>
      </c>
      <c r="W1922" s="65">
        <f t="shared" si="1094"/>
        <v>0.8413597733711049</v>
      </c>
      <c r="X1922" s="61">
        <f t="shared" si="1105"/>
        <v>3.5313001605136486E-2</v>
      </c>
      <c r="Y1922" s="66">
        <f t="shared" si="1095"/>
        <v>4.0847201210287488E-2</v>
      </c>
      <c r="Z1922" s="61">
        <f t="shared" si="1096"/>
        <v>2.9369183040331055E-2</v>
      </c>
      <c r="AA1922" s="67">
        <f t="shared" si="1097"/>
        <v>15.766304347826086</v>
      </c>
      <c r="AB1922" s="68">
        <f t="shared" si="1098"/>
        <v>4.8821548821548801E-2</v>
      </c>
      <c r="AC1922" s="69">
        <f t="shared" si="1099"/>
        <v>6.1703996486605142E-2</v>
      </c>
      <c r="AD1922" s="70">
        <f>_xlfn.PERCENTILE.EXC(AC1922:$AC$5675,0.5)</f>
        <v>8.6075617512623756E-2</v>
      </c>
      <c r="AE1922" s="70">
        <f>_xlfn.PERCENTILE.EXC($AC1922:AC$5675,0.35)</f>
        <v>4.8551577047701105E-2</v>
      </c>
      <c r="AF1922" s="71">
        <f t="shared" si="1087"/>
        <v>4.1711161962878253E-2</v>
      </c>
      <c r="AG1922" s="70">
        <f t="shared" si="1088"/>
        <v>-0.24041197211318369</v>
      </c>
      <c r="AH1922" s="70">
        <f t="shared" si="1089"/>
        <v>-0.2970055808935495</v>
      </c>
      <c r="AI1922" s="61" t="str">
        <f t="shared" si="1077"/>
        <v>Safety</v>
      </c>
      <c r="AJ1922" s="68" t="str">
        <f t="shared" si="1078"/>
        <v>Short VOL</v>
      </c>
      <c r="AK1922" s="72" t="str">
        <f t="shared" si="1079"/>
        <v>00631L</v>
      </c>
      <c r="AL1922" s="73">
        <f t="shared" si="1069"/>
        <v>1</v>
      </c>
      <c r="AM1922" s="72" t="str">
        <f t="shared" si="1082"/>
        <v>00635U</v>
      </c>
      <c r="AN1922" s="73">
        <f t="shared" si="1070"/>
        <v>0</v>
      </c>
      <c r="AO1922" s="74" t="str">
        <f t="shared" si="1076"/>
        <v>00631L</v>
      </c>
      <c r="AP1922" s="20">
        <f t="shared" si="1071"/>
        <v>1</v>
      </c>
      <c r="AQ1922" s="74" t="str">
        <f t="shared" si="1086"/>
        <v>00635U</v>
      </c>
      <c r="AR1922" s="20">
        <f t="shared" si="1072"/>
        <v>0</v>
      </c>
      <c r="AS1922" s="74" t="str">
        <f t="shared" si="1080"/>
        <v>00635U</v>
      </c>
      <c r="AT1922" s="20">
        <f t="shared" si="1073"/>
        <v>0</v>
      </c>
      <c r="AU1922" s="74" t="str">
        <f t="shared" si="1100"/>
        <v>00631L</v>
      </c>
      <c r="AV1922" s="20">
        <f t="shared" si="1074"/>
        <v>1</v>
      </c>
      <c r="AW1922" s="74" t="str">
        <f t="shared" si="1101"/>
        <v>00631L</v>
      </c>
      <c r="AX1922" s="20">
        <f t="shared" si="1102"/>
        <v>1</v>
      </c>
      <c r="AY1922" s="20">
        <f t="shared" si="1075"/>
        <v>0</v>
      </c>
      <c r="AZ1922" s="116">
        <v>43522</v>
      </c>
      <c r="BA1922" s="117">
        <v>18.920000000000002</v>
      </c>
      <c r="BB1922" s="90">
        <v>19</v>
      </c>
      <c r="BC1922" s="76">
        <f t="shared" si="1083"/>
        <v>20.477916666666665</v>
      </c>
      <c r="BD1922" s="76">
        <f t="shared" si="1084"/>
        <v>20.433875</v>
      </c>
      <c r="BE1922" s="77">
        <f t="shared" si="1090"/>
        <v>-7.2171241377907036E-2</v>
      </c>
      <c r="BF1922" s="77">
        <f t="shared" si="1081"/>
        <v>-7.4086535226431535E-2</v>
      </c>
    </row>
    <row r="1923" spans="1:58" s="23" customFormat="1" ht="15.75" customHeight="1" x14ac:dyDescent="0.4">
      <c r="A1923" s="116">
        <v>43518</v>
      </c>
      <c r="B1923" s="112">
        <v>15.175000000000001</v>
      </c>
      <c r="C1923" s="112">
        <v>15.925000000000001</v>
      </c>
      <c r="D1923" s="112">
        <v>16.375</v>
      </c>
      <c r="E1923" s="112">
        <v>16.625</v>
      </c>
      <c r="F1923" s="112">
        <v>16.824999999999999</v>
      </c>
      <c r="G1923" s="112">
        <v>16.975000000000001</v>
      </c>
      <c r="H1923" s="113">
        <v>17.25</v>
      </c>
      <c r="I1923" s="90">
        <f t="shared" si="1103"/>
        <v>15.403260869565218</v>
      </c>
      <c r="J1923" s="90">
        <f t="shared" si="1104"/>
        <v>16.06195652173913</v>
      </c>
      <c r="K1923" s="114">
        <v>16</v>
      </c>
      <c r="L1923" s="115">
        <v>4.3478260869565216E-2</v>
      </c>
      <c r="M1923" s="90">
        <v>11.49</v>
      </c>
      <c r="N1923" s="90">
        <v>13.51</v>
      </c>
      <c r="O1923" s="90">
        <v>15.46</v>
      </c>
      <c r="P1923" s="90">
        <v>16.53</v>
      </c>
      <c r="Q1923" s="90">
        <v>17.559999999999999</v>
      </c>
      <c r="R1923" s="63">
        <f t="shared" si="1092"/>
        <v>6.990000000000002</v>
      </c>
      <c r="S1923" s="64">
        <f t="shared" si="1091"/>
        <v>-6.5698478561549173E-2</v>
      </c>
      <c r="T1923" s="65">
        <f t="shared" si="1085"/>
        <v>0.85048112509252405</v>
      </c>
      <c r="U1923" s="65">
        <f t="shared" si="1085"/>
        <v>0.87386804657179817</v>
      </c>
      <c r="V1923" s="65">
        <f t="shared" si="1093"/>
        <v>0.8173018753781004</v>
      </c>
      <c r="W1923" s="65">
        <f t="shared" si="1094"/>
        <v>0.76936218678815493</v>
      </c>
      <c r="X1923" s="61">
        <f t="shared" si="1105"/>
        <v>4.9423393739703454E-2</v>
      </c>
      <c r="Y1923" s="66">
        <f t="shared" si="1095"/>
        <v>3.7593984962406013E-2</v>
      </c>
      <c r="Z1923" s="61">
        <f t="shared" si="1096"/>
        <v>4.2763390021875652E-2</v>
      </c>
      <c r="AA1923" s="67">
        <f t="shared" si="1097"/>
        <v>15.403260869565219</v>
      </c>
      <c r="AB1923" s="68">
        <f t="shared" si="1098"/>
        <v>0.12324204293116217</v>
      </c>
      <c r="AC1923" s="69">
        <f t="shared" si="1099"/>
        <v>0.14013774016026792</v>
      </c>
      <c r="AD1923" s="70">
        <f>_xlfn.PERCENTILE.EXC(AC1923:$AC$5675,0.5)</f>
        <v>8.609271523178795E-2</v>
      </c>
      <c r="AE1923" s="70">
        <f>_xlfn.PERCENTILE.EXC($AC1923:AC$5675,0.35)</f>
        <v>4.8490381949139821E-2</v>
      </c>
      <c r="AF1923" s="71">
        <f t="shared" si="1087"/>
        <v>4.1711161962878253E-2</v>
      </c>
      <c r="AG1923" s="70">
        <f t="shared" si="1088"/>
        <v>-0.24041197211318369</v>
      </c>
      <c r="AH1923" s="70">
        <f t="shared" si="1089"/>
        <v>-0.2970055808935495</v>
      </c>
      <c r="AI1923" s="61" t="str">
        <f t="shared" si="1077"/>
        <v>Short VOL</v>
      </c>
      <c r="AJ1923" s="68" t="str">
        <f t="shared" si="1078"/>
        <v>Short VOL</v>
      </c>
      <c r="AK1923" s="72" t="str">
        <f t="shared" si="1079"/>
        <v>00631L</v>
      </c>
      <c r="AL1923" s="73">
        <f t="shared" ref="AL1923:AL1986" si="1106">IF(AK1923="00631L",1,0)</f>
        <v>1</v>
      </c>
      <c r="AM1923" s="72" t="str">
        <f t="shared" si="1082"/>
        <v>00635U</v>
      </c>
      <c r="AN1923" s="73">
        <f t="shared" ref="AN1923:AN1986" si="1107">IF(AM1923="00631L",1,0)</f>
        <v>0</v>
      </c>
      <c r="AO1923" s="74" t="str">
        <f t="shared" si="1076"/>
        <v>00631L</v>
      </c>
      <c r="AP1923" s="20">
        <f t="shared" ref="AP1923:AP1986" si="1108">IF(AO1923="00631L",1,0)</f>
        <v>1</v>
      </c>
      <c r="AQ1923" s="74" t="str">
        <f t="shared" si="1086"/>
        <v>00635U</v>
      </c>
      <c r="AR1923" s="20">
        <f t="shared" ref="AR1923:AR1986" si="1109">IF(AQ1923="00631L",1,0)</f>
        <v>0</v>
      </c>
      <c r="AS1923" s="74" t="str">
        <f t="shared" si="1080"/>
        <v>00635U</v>
      </c>
      <c r="AT1923" s="20">
        <f t="shared" ref="AT1923:AT1986" si="1110">IF(AS1923="00631L",1,0)</f>
        <v>0</v>
      </c>
      <c r="AU1923" s="74" t="str">
        <f t="shared" si="1100"/>
        <v>00631L</v>
      </c>
      <c r="AV1923" s="20">
        <f t="shared" ref="AV1923:AV1986" si="1111">IF(AU1923="00631L",1,0)</f>
        <v>1</v>
      </c>
      <c r="AW1923" s="74" t="str">
        <f t="shared" si="1101"/>
        <v>00631L</v>
      </c>
      <c r="AX1923" s="20">
        <f t="shared" si="1102"/>
        <v>1</v>
      </c>
      <c r="AY1923" s="20">
        <f t="shared" ref="AY1923:AY1986" si="1112">IF(AP1923=1,0,1)</f>
        <v>0</v>
      </c>
      <c r="AZ1923" s="116">
        <v>43521</v>
      </c>
      <c r="BA1923" s="117">
        <v>19.02</v>
      </c>
      <c r="BB1923" s="90">
        <v>19</v>
      </c>
      <c r="BC1923" s="76">
        <f t="shared" si="1083"/>
        <v>20.517708333333335</v>
      </c>
      <c r="BD1923" s="76">
        <f t="shared" si="1084"/>
        <v>20.478249999999999</v>
      </c>
      <c r="BE1923" s="77">
        <f t="shared" si="1090"/>
        <v>-7.3970655429760945E-2</v>
      </c>
      <c r="BF1923" s="77">
        <f t="shared" si="1081"/>
        <v>-7.1209698094319568E-2</v>
      </c>
    </row>
    <row r="1924" spans="1:58" s="23" customFormat="1" ht="15.75" customHeight="1" x14ac:dyDescent="0.4">
      <c r="A1924" s="116">
        <v>43517</v>
      </c>
      <c r="B1924" s="112">
        <v>15.875</v>
      </c>
      <c r="C1924" s="112">
        <v>16.475000000000001</v>
      </c>
      <c r="D1924" s="112">
        <v>16.774999999999999</v>
      </c>
      <c r="E1924" s="112">
        <v>16.925000000000001</v>
      </c>
      <c r="F1924" s="112">
        <v>17.125</v>
      </c>
      <c r="G1924" s="112">
        <v>17.274999999999999</v>
      </c>
      <c r="H1924" s="113">
        <v>17.574999999999999</v>
      </c>
      <c r="I1924" s="90">
        <f t="shared" si="1103"/>
        <v>16.031521739130437</v>
      </c>
      <c r="J1924" s="90">
        <f t="shared" si="1104"/>
        <v>16.553260869565218</v>
      </c>
      <c r="K1924" s="114">
        <v>17</v>
      </c>
      <c r="L1924" s="115">
        <v>4.3478260869565216E-2</v>
      </c>
      <c r="M1924" s="90">
        <v>13.18</v>
      </c>
      <c r="N1924" s="90">
        <v>14.46</v>
      </c>
      <c r="O1924" s="90">
        <v>16.16</v>
      </c>
      <c r="P1924" s="90">
        <v>16.97</v>
      </c>
      <c r="Q1924" s="90">
        <v>17.850000000000001</v>
      </c>
      <c r="R1924" s="63">
        <f t="shared" si="1092"/>
        <v>5.4899999999999949</v>
      </c>
      <c r="S1924" s="64">
        <f t="shared" si="1091"/>
        <v>3.1383737517831758E-2</v>
      </c>
      <c r="T1924" s="65">
        <f t="shared" si="1085"/>
        <v>0.9114799446749654</v>
      </c>
      <c r="U1924" s="65">
        <f t="shared" si="1085"/>
        <v>0.89480198019801982</v>
      </c>
      <c r="V1924" s="65">
        <f t="shared" si="1093"/>
        <v>0.85209192692987634</v>
      </c>
      <c r="W1924" s="65">
        <f t="shared" si="1094"/>
        <v>0.81008403361344539</v>
      </c>
      <c r="X1924" s="61">
        <f t="shared" si="1105"/>
        <v>3.7795275590551271E-2</v>
      </c>
      <c r="Y1924" s="66">
        <f t="shared" si="1095"/>
        <v>3.8404726735598145E-2</v>
      </c>
      <c r="Z1924" s="61">
        <f t="shared" si="1096"/>
        <v>3.2544579293511344E-2</v>
      </c>
      <c r="AA1924" s="67">
        <f t="shared" si="1097"/>
        <v>16.031521739130433</v>
      </c>
      <c r="AB1924" s="68">
        <f t="shared" si="1098"/>
        <v>9.7856154910096749E-2</v>
      </c>
      <c r="AC1924" s="69">
        <f t="shared" si="1099"/>
        <v>0.10868061819712531</v>
      </c>
      <c r="AD1924" s="70">
        <f>_xlfn.PERCENTILE.EXC(AC1924:$AC$5675,0.5)</f>
        <v>8.6075617512623756E-2</v>
      </c>
      <c r="AE1924" s="70">
        <f>_xlfn.PERCENTILE.EXC($AC1924:AC$5675,0.35)</f>
        <v>4.8439276910664061E-2</v>
      </c>
      <c r="AF1924" s="71">
        <f t="shared" si="1087"/>
        <v>4.1711161962878253E-2</v>
      </c>
      <c r="AG1924" s="70">
        <f t="shared" si="1088"/>
        <v>-0.24041197211318369</v>
      </c>
      <c r="AH1924" s="70">
        <f t="shared" si="1089"/>
        <v>-0.2970055808935495</v>
      </c>
      <c r="AI1924" s="61" t="str">
        <f t="shared" si="1077"/>
        <v>Short VOL</v>
      </c>
      <c r="AJ1924" s="68" t="str">
        <f t="shared" si="1078"/>
        <v>Short VOL</v>
      </c>
      <c r="AK1924" s="72" t="str">
        <f t="shared" si="1079"/>
        <v>00631L</v>
      </c>
      <c r="AL1924" s="73">
        <f t="shared" si="1106"/>
        <v>1</v>
      </c>
      <c r="AM1924" s="72" t="str">
        <f t="shared" si="1082"/>
        <v>00635U</v>
      </c>
      <c r="AN1924" s="73">
        <f t="shared" si="1107"/>
        <v>0</v>
      </c>
      <c r="AO1924" s="74" t="str">
        <f t="shared" ref="AO1924:AO1987" si="1113">IF(AC1924&gt;AF1924,"00631L",IF(AC1924&lt;AH1924,"00631L",IF(AC1924&lt;AG1924,AO1925,"00635U")))</f>
        <v>00631L</v>
      </c>
      <c r="AP1924" s="20">
        <f t="shared" si="1108"/>
        <v>1</v>
      </c>
      <c r="AQ1924" s="74" t="str">
        <f t="shared" si="1086"/>
        <v>00635U</v>
      </c>
      <c r="AR1924" s="20">
        <f t="shared" si="1109"/>
        <v>0</v>
      </c>
      <c r="AS1924" s="74" t="str">
        <f t="shared" si="1080"/>
        <v>00635U</v>
      </c>
      <c r="AT1924" s="20">
        <f t="shared" si="1110"/>
        <v>0</v>
      </c>
      <c r="AU1924" s="74" t="str">
        <f t="shared" si="1100"/>
        <v>00631L</v>
      </c>
      <c r="AV1924" s="20">
        <f t="shared" si="1111"/>
        <v>1</v>
      </c>
      <c r="AW1924" s="74" t="str">
        <f t="shared" si="1101"/>
        <v>00631L</v>
      </c>
      <c r="AX1924" s="20">
        <f t="shared" si="1102"/>
        <v>1</v>
      </c>
      <c r="AY1924" s="20">
        <f t="shared" si="1112"/>
        <v>0</v>
      </c>
      <c r="AZ1924" s="116">
        <v>43518</v>
      </c>
      <c r="BA1924" s="117">
        <v>18.829999999999998</v>
      </c>
      <c r="BB1924" s="90">
        <v>19.175000000000001</v>
      </c>
      <c r="BC1924" s="76">
        <f t="shared" si="1083"/>
        <v>20.554375</v>
      </c>
      <c r="BD1924" s="76">
        <f t="shared" si="1084"/>
        <v>20.514875000000004</v>
      </c>
      <c r="BE1924" s="77">
        <f t="shared" si="1090"/>
        <v>-6.7108583938942423E-2</v>
      </c>
      <c r="BF1924" s="77">
        <f t="shared" si="1081"/>
        <v>-8.2129430474229312E-2</v>
      </c>
    </row>
    <row r="1925" spans="1:58" s="23" customFormat="1" ht="15.75" customHeight="1" x14ac:dyDescent="0.4">
      <c r="A1925" s="116">
        <v>43516</v>
      </c>
      <c r="B1925" s="112">
        <v>15.574999999999999</v>
      </c>
      <c r="C1925" s="112">
        <v>16.225000000000001</v>
      </c>
      <c r="D1925" s="112">
        <v>16.675000000000001</v>
      </c>
      <c r="E1925" s="112">
        <v>16.875</v>
      </c>
      <c r="F1925" s="112">
        <v>17.149999999999999</v>
      </c>
      <c r="G1925" s="112">
        <v>17.324999999999999</v>
      </c>
      <c r="H1925" s="113">
        <v>17.600000000000001</v>
      </c>
      <c r="I1925" s="90">
        <f t="shared" si="1103"/>
        <v>15.716304347826087</v>
      </c>
      <c r="J1925" s="90">
        <f t="shared" si="1104"/>
        <v>16.322826086956525</v>
      </c>
      <c r="K1925" s="114">
        <v>18</v>
      </c>
      <c r="L1925" s="115">
        <v>4.3478260869565216E-2</v>
      </c>
      <c r="M1925" s="90">
        <v>12.6</v>
      </c>
      <c r="N1925" s="90">
        <v>14.02</v>
      </c>
      <c r="O1925" s="90">
        <v>15.82</v>
      </c>
      <c r="P1925" s="90">
        <v>16.75</v>
      </c>
      <c r="Q1925" s="90">
        <v>17.73</v>
      </c>
      <c r="R1925" s="63">
        <f t="shared" si="1092"/>
        <v>5.9500000000000028</v>
      </c>
      <c r="S1925" s="64">
        <f t="shared" si="1091"/>
        <v>-5.7795698924731263E-2</v>
      </c>
      <c r="T1925" s="65">
        <f t="shared" si="1085"/>
        <v>0.89871611982881594</v>
      </c>
      <c r="U1925" s="65">
        <f t="shared" si="1085"/>
        <v>0.88621997471554992</v>
      </c>
      <c r="V1925" s="65">
        <f t="shared" si="1093"/>
        <v>0.83701492537313427</v>
      </c>
      <c r="W1925" s="65">
        <f t="shared" si="1094"/>
        <v>0.79075014100394803</v>
      </c>
      <c r="X1925" s="61">
        <f t="shared" si="1105"/>
        <v>4.173354735152502E-2</v>
      </c>
      <c r="Y1925" s="66">
        <f t="shared" si="1095"/>
        <v>4.296296296296305E-2</v>
      </c>
      <c r="Z1925" s="61">
        <f t="shared" si="1096"/>
        <v>3.8591880489660599E-2</v>
      </c>
      <c r="AA1925" s="67">
        <f t="shared" si="1097"/>
        <v>15.716304347826087</v>
      </c>
      <c r="AB1925" s="68">
        <f t="shared" si="1098"/>
        <v>0.11091298145506417</v>
      </c>
      <c r="AC1925" s="69">
        <f t="shared" si="1099"/>
        <v>0.1209917509148422</v>
      </c>
      <c r="AD1925" s="70">
        <f>_xlfn.PERCENTILE.EXC(AC1925:$AC$5675,0.5)</f>
        <v>8.6058519793459562E-2</v>
      </c>
      <c r="AE1925" s="70">
        <f>_xlfn.PERCENTILE.EXC($AC1925:AC$5675,0.35)</f>
        <v>4.8388171872188267E-2</v>
      </c>
      <c r="AF1925" s="71">
        <f t="shared" si="1087"/>
        <v>4.1711161962878253E-2</v>
      </c>
      <c r="AG1925" s="70">
        <f t="shared" si="1088"/>
        <v>-0.24041197211318369</v>
      </c>
      <c r="AH1925" s="70">
        <f t="shared" si="1089"/>
        <v>-0.2970055808935495</v>
      </c>
      <c r="AI1925" s="61" t="str">
        <f t="shared" ref="AI1925:AI1988" si="1114">IF(AC1925&gt;AD1925,"Short VOL","Safety")</f>
        <v>Short VOL</v>
      </c>
      <c r="AJ1925" s="68" t="str">
        <f t="shared" ref="AJ1925:AJ1988" si="1115">IF(AC1925&gt;AF1925,"Short VOL","Safety")</f>
        <v>Short VOL</v>
      </c>
      <c r="AK1925" s="72" t="str">
        <f t="shared" ref="AK1925:AK1988" si="1116">IF(AO1925 = "00631L","00631L",IF(AS1925 = "00631L","00631L","00635U"))</f>
        <v>00631L</v>
      </c>
      <c r="AL1925" s="73">
        <f t="shared" si="1106"/>
        <v>1</v>
      </c>
      <c r="AM1925" s="72" t="str">
        <f t="shared" si="1082"/>
        <v>00635U</v>
      </c>
      <c r="AN1925" s="73">
        <f t="shared" si="1107"/>
        <v>0</v>
      </c>
      <c r="AO1925" s="74" t="str">
        <f t="shared" si="1113"/>
        <v>00631L</v>
      </c>
      <c r="AP1925" s="20">
        <f t="shared" si="1108"/>
        <v>1</v>
      </c>
      <c r="AQ1925" s="74" t="str">
        <f t="shared" si="1086"/>
        <v>00635U</v>
      </c>
      <c r="AR1925" s="20">
        <f t="shared" si="1109"/>
        <v>0</v>
      </c>
      <c r="AS1925" s="74" t="str">
        <f t="shared" ref="AS1925:AS1988" si="1117">IF(BA1925&gt;BD1925,IF(BF1925&lt;0.2,"00631L","00635U"),"00635U")</f>
        <v>00635U</v>
      </c>
      <c r="AT1925" s="20">
        <f t="shared" si="1110"/>
        <v>0</v>
      </c>
      <c r="AU1925" s="74" t="str">
        <f t="shared" si="1100"/>
        <v>00631L</v>
      </c>
      <c r="AV1925" s="20">
        <f t="shared" si="1111"/>
        <v>1</v>
      </c>
      <c r="AW1925" s="74" t="str">
        <f t="shared" si="1101"/>
        <v>00631L</v>
      </c>
      <c r="AX1925" s="20">
        <f t="shared" si="1102"/>
        <v>1</v>
      </c>
      <c r="AY1925" s="20">
        <f t="shared" si="1112"/>
        <v>0</v>
      </c>
      <c r="AZ1925" s="116">
        <v>43517</v>
      </c>
      <c r="BA1925" s="117">
        <v>19.100000000000001</v>
      </c>
      <c r="BB1925" s="90">
        <v>19.237500000000001</v>
      </c>
      <c r="BC1925" s="76">
        <f t="shared" si="1083"/>
        <v>20.589166666666667</v>
      </c>
      <c r="BD1925" s="76">
        <f t="shared" si="1084"/>
        <v>20.553125000000005</v>
      </c>
      <c r="BE1925" s="77">
        <f t="shared" si="1090"/>
        <v>-6.5649411098069363E-2</v>
      </c>
      <c r="BF1925" s="77">
        <f t="shared" ref="BF1925:BF1988" si="1118">(BA1925-BD1925)/BD1925</f>
        <v>-7.0700927474532618E-2</v>
      </c>
    </row>
    <row r="1926" spans="1:58" s="23" customFormat="1" ht="15.75" customHeight="1" x14ac:dyDescent="0.4">
      <c r="A1926" s="116">
        <v>43515</v>
      </c>
      <c r="B1926" s="112">
        <v>16.324999999999999</v>
      </c>
      <c r="C1926" s="112">
        <v>16.625</v>
      </c>
      <c r="D1926" s="112">
        <v>16.925000000000001</v>
      </c>
      <c r="E1926" s="112">
        <v>17.074999999999999</v>
      </c>
      <c r="F1926" s="112">
        <v>17.324999999999999</v>
      </c>
      <c r="G1926" s="112">
        <v>17.524999999999999</v>
      </c>
      <c r="H1926" s="113">
        <v>17.8</v>
      </c>
      <c r="I1926" s="90">
        <f t="shared" si="1103"/>
        <v>16.377173913043478</v>
      </c>
      <c r="J1926" s="90">
        <f t="shared" si="1104"/>
        <v>16.677173913043479</v>
      </c>
      <c r="K1926" s="114">
        <v>19</v>
      </c>
      <c r="L1926" s="115">
        <v>4.3478260869565216E-2</v>
      </c>
      <c r="M1926" s="90">
        <v>13.38</v>
      </c>
      <c r="N1926" s="90">
        <v>14.88</v>
      </c>
      <c r="O1926" s="90">
        <v>16.45</v>
      </c>
      <c r="P1926" s="90">
        <v>17.190000000000001</v>
      </c>
      <c r="Q1926" s="90">
        <v>18.04</v>
      </c>
      <c r="R1926" s="63">
        <f t="shared" si="1092"/>
        <v>5.379999999999999</v>
      </c>
      <c r="S1926" s="64">
        <f t="shared" si="1091"/>
        <v>-2.0120724346076031E-3</v>
      </c>
      <c r="T1926" s="65">
        <f t="shared" si="1085"/>
        <v>0.89919354838709675</v>
      </c>
      <c r="U1926" s="65">
        <f t="shared" si="1085"/>
        <v>0.90455927051671736</v>
      </c>
      <c r="V1926" s="65">
        <f t="shared" si="1093"/>
        <v>0.86561954624781845</v>
      </c>
      <c r="W1926" s="65">
        <f t="shared" si="1094"/>
        <v>0.82483370288248348</v>
      </c>
      <c r="X1926" s="61">
        <f t="shared" si="1105"/>
        <v>1.8376722817764209E-2</v>
      </c>
      <c r="Y1926" s="66">
        <f t="shared" si="1095"/>
        <v>4.2459736456808284E-2</v>
      </c>
      <c r="Z1926" s="61">
        <f t="shared" si="1096"/>
        <v>1.8318178801353995E-2</v>
      </c>
      <c r="AA1926" s="67">
        <f t="shared" si="1097"/>
        <v>16.377173913043478</v>
      </c>
      <c r="AB1926" s="68">
        <f t="shared" si="1098"/>
        <v>9.7110215053763341E-2</v>
      </c>
      <c r="AC1926" s="69">
        <f t="shared" si="1099"/>
        <v>0.10061652641421218</v>
      </c>
      <c r="AD1926" s="70">
        <f>_xlfn.PERCENTILE.EXC(AC1926:$AC$5675,0.5)</f>
        <v>8.5968191194439783E-2</v>
      </c>
      <c r="AE1926" s="70">
        <f>_xlfn.PERCENTILE.EXC($AC1926:AC$5675,0.35)</f>
        <v>4.8354396899914352E-2</v>
      </c>
      <c r="AF1926" s="71">
        <f t="shared" si="1087"/>
        <v>4.1711161962878253E-2</v>
      </c>
      <c r="AG1926" s="70">
        <f t="shared" si="1088"/>
        <v>-0.24041197211318369</v>
      </c>
      <c r="AH1926" s="70">
        <f t="shared" si="1089"/>
        <v>-0.2970055808935495</v>
      </c>
      <c r="AI1926" s="61" t="str">
        <f t="shared" si="1114"/>
        <v>Short VOL</v>
      </c>
      <c r="AJ1926" s="68" t="str">
        <f t="shared" si="1115"/>
        <v>Short VOL</v>
      </c>
      <c r="AK1926" s="72" t="str">
        <f t="shared" si="1116"/>
        <v>00631L</v>
      </c>
      <c r="AL1926" s="73">
        <f t="shared" si="1106"/>
        <v>1</v>
      </c>
      <c r="AM1926" s="72" t="str">
        <f t="shared" ref="AM1926:AM1989" si="1119">IF(AO1926&lt;&gt;AQ1926,AM1927,AO1926)</f>
        <v>00635U</v>
      </c>
      <c r="AN1926" s="73">
        <f t="shared" si="1107"/>
        <v>0</v>
      </c>
      <c r="AO1926" s="74" t="str">
        <f t="shared" si="1113"/>
        <v>00631L</v>
      </c>
      <c r="AP1926" s="20">
        <f t="shared" si="1108"/>
        <v>1</v>
      </c>
      <c r="AQ1926" s="74" t="str">
        <f t="shared" si="1086"/>
        <v>00635U</v>
      </c>
      <c r="AR1926" s="20">
        <f t="shared" si="1109"/>
        <v>0</v>
      </c>
      <c r="AS1926" s="74" t="str">
        <f t="shared" si="1117"/>
        <v>00635U</v>
      </c>
      <c r="AT1926" s="20">
        <f t="shared" si="1110"/>
        <v>0</v>
      </c>
      <c r="AU1926" s="74" t="str">
        <f t="shared" si="1100"/>
        <v>00631L</v>
      </c>
      <c r="AV1926" s="20">
        <f t="shared" si="1111"/>
        <v>1</v>
      </c>
      <c r="AW1926" s="74" t="str">
        <f t="shared" si="1101"/>
        <v>00631L</v>
      </c>
      <c r="AX1926" s="20">
        <f t="shared" si="1102"/>
        <v>1</v>
      </c>
      <c r="AY1926" s="20">
        <f t="shared" si="1112"/>
        <v>0</v>
      </c>
      <c r="AZ1926" s="116">
        <v>43516</v>
      </c>
      <c r="BA1926" s="117">
        <v>19.260000000000002</v>
      </c>
      <c r="BB1926" s="90">
        <v>19.399999999999999</v>
      </c>
      <c r="BC1926" s="76">
        <f t="shared" ref="BC1926:BC1989" si="1120">AVERAGE(BB1926:BB1985)</f>
        <v>20.62125</v>
      </c>
      <c r="BD1926" s="76">
        <f t="shared" ref="BD1926:BD1989" si="1121">AVERAGE(BA1926,BB1926:BB1984)</f>
        <v>20.589541666666669</v>
      </c>
      <c r="BE1926" s="77">
        <f t="shared" si="1090"/>
        <v>-5.9222889010123118E-2</v>
      </c>
      <c r="BF1926" s="77">
        <f t="shared" si="1118"/>
        <v>-6.4573640743986166E-2</v>
      </c>
    </row>
    <row r="1927" spans="1:58" s="23" customFormat="1" ht="15.75" customHeight="1" x14ac:dyDescent="0.4">
      <c r="A1927" s="116">
        <v>43511</v>
      </c>
      <c r="B1927" s="112">
        <v>16.324999999999999</v>
      </c>
      <c r="C1927" s="112">
        <v>16.625</v>
      </c>
      <c r="D1927" s="112">
        <v>16.975000000000001</v>
      </c>
      <c r="E1927" s="112">
        <v>17.125</v>
      </c>
      <c r="F1927" s="112">
        <v>17.375</v>
      </c>
      <c r="G1927" s="112">
        <v>17.524999999999999</v>
      </c>
      <c r="H1927" s="113">
        <v>17.824999999999999</v>
      </c>
      <c r="I1927" s="90">
        <f t="shared" si="1103"/>
        <v>16.364130434782609</v>
      </c>
      <c r="J1927" s="90">
        <f t="shared" si="1104"/>
        <v>16.670652173913044</v>
      </c>
      <c r="K1927" s="114">
        <v>20</v>
      </c>
      <c r="L1927" s="115">
        <v>4.3478260869565216E-2</v>
      </c>
      <c r="M1927" s="90">
        <v>12.18</v>
      </c>
      <c r="N1927" s="90">
        <v>14.91</v>
      </c>
      <c r="O1927" s="90">
        <v>16.48</v>
      </c>
      <c r="P1927" s="90">
        <v>17.399999999999999</v>
      </c>
      <c r="Q1927" s="90">
        <v>18.22</v>
      </c>
      <c r="R1927" s="63">
        <f t="shared" si="1092"/>
        <v>6.7899999999999956</v>
      </c>
      <c r="S1927" s="64">
        <f t="shared" si="1091"/>
        <v>-8.0764488286066513E-2</v>
      </c>
      <c r="T1927" s="65">
        <f t="shared" si="1085"/>
        <v>0.81690140845070425</v>
      </c>
      <c r="U1927" s="65">
        <f t="shared" si="1085"/>
        <v>0.90473300970873782</v>
      </c>
      <c r="V1927" s="65">
        <f t="shared" si="1093"/>
        <v>0.85689655172413803</v>
      </c>
      <c r="W1927" s="65">
        <f t="shared" si="1094"/>
        <v>0.81833150384193198</v>
      </c>
      <c r="X1927" s="61">
        <f t="shared" si="1105"/>
        <v>1.8376722817764209E-2</v>
      </c>
      <c r="Y1927" s="66">
        <f t="shared" si="1095"/>
        <v>4.0875912408759082E-2</v>
      </c>
      <c r="Z1927" s="61">
        <f t="shared" si="1096"/>
        <v>1.8731318498837614E-2</v>
      </c>
      <c r="AA1927" s="67">
        <f t="shared" si="1097"/>
        <v>16.364130434782609</v>
      </c>
      <c r="AB1927" s="68">
        <f t="shared" si="1098"/>
        <v>9.4902749832327243E-2</v>
      </c>
      <c r="AC1927" s="69">
        <f t="shared" si="1099"/>
        <v>9.7527192138337299E-2</v>
      </c>
      <c r="AD1927" s="70">
        <f>_xlfn.PERCENTILE.EXC(AC1927:$AC$5675,0.5)</f>
        <v>8.5877862595420004E-2</v>
      </c>
      <c r="AE1927" s="70">
        <f>_xlfn.PERCENTILE.EXC($AC1927:AC$5675,0.35)</f>
        <v>4.8343728682576186E-2</v>
      </c>
      <c r="AF1927" s="71">
        <f t="shared" si="1087"/>
        <v>4.1711161962878253E-2</v>
      </c>
      <c r="AG1927" s="70">
        <f t="shared" si="1088"/>
        <v>-0.24041197211318369</v>
      </c>
      <c r="AH1927" s="70">
        <f t="shared" si="1089"/>
        <v>-0.2970055808935495</v>
      </c>
      <c r="AI1927" s="61" t="str">
        <f t="shared" si="1114"/>
        <v>Short VOL</v>
      </c>
      <c r="AJ1927" s="68" t="str">
        <f t="shared" si="1115"/>
        <v>Short VOL</v>
      </c>
      <c r="AK1927" s="72" t="str">
        <f t="shared" si="1116"/>
        <v>00631L</v>
      </c>
      <c r="AL1927" s="73">
        <f t="shared" si="1106"/>
        <v>1</v>
      </c>
      <c r="AM1927" s="72" t="str">
        <f t="shared" si="1119"/>
        <v>00635U</v>
      </c>
      <c r="AN1927" s="73">
        <f t="shared" si="1107"/>
        <v>0</v>
      </c>
      <c r="AO1927" s="74" t="str">
        <f t="shared" si="1113"/>
        <v>00631L</v>
      </c>
      <c r="AP1927" s="20">
        <f t="shared" si="1108"/>
        <v>1</v>
      </c>
      <c r="AQ1927" s="74" t="str">
        <f t="shared" si="1086"/>
        <v>00635U</v>
      </c>
      <c r="AR1927" s="20">
        <f t="shared" si="1109"/>
        <v>0</v>
      </c>
      <c r="AS1927" s="74" t="str">
        <f t="shared" si="1117"/>
        <v>00635U</v>
      </c>
      <c r="AT1927" s="20">
        <f t="shared" si="1110"/>
        <v>0</v>
      </c>
      <c r="AU1927" s="74" t="str">
        <f t="shared" si="1100"/>
        <v>00631L</v>
      </c>
      <c r="AV1927" s="20">
        <f t="shared" si="1111"/>
        <v>1</v>
      </c>
      <c r="AW1927" s="74" t="str">
        <f t="shared" si="1101"/>
        <v>00631L</v>
      </c>
      <c r="AX1927" s="20">
        <f t="shared" si="1102"/>
        <v>1</v>
      </c>
      <c r="AY1927" s="20">
        <f t="shared" si="1112"/>
        <v>0</v>
      </c>
      <c r="AZ1927" s="116">
        <v>43515</v>
      </c>
      <c r="BA1927" s="117">
        <v>19.489999999999998</v>
      </c>
      <c r="BB1927" s="90">
        <v>19.337499999999999</v>
      </c>
      <c r="BC1927" s="76">
        <f t="shared" si="1120"/>
        <v>20.650208333333335</v>
      </c>
      <c r="BD1927" s="76">
        <f t="shared" si="1121"/>
        <v>20.622750000000003</v>
      </c>
      <c r="BE1927" s="77">
        <f t="shared" si="1090"/>
        <v>-6.356876948376243E-2</v>
      </c>
      <c r="BF1927" s="77">
        <f t="shared" si="1118"/>
        <v>-5.4927204179850156E-2</v>
      </c>
    </row>
    <row r="1928" spans="1:58" s="23" customFormat="1" ht="15.75" customHeight="1" x14ac:dyDescent="0.4">
      <c r="A1928" s="116">
        <v>43510</v>
      </c>
      <c r="B1928" s="112">
        <v>16.925000000000001</v>
      </c>
      <c r="C1928" s="112">
        <v>17.125</v>
      </c>
      <c r="D1928" s="112">
        <v>17.375</v>
      </c>
      <c r="E1928" s="112">
        <v>17.475000000000001</v>
      </c>
      <c r="F1928" s="112">
        <v>17.675000000000001</v>
      </c>
      <c r="G1928" s="112">
        <v>17.824999999999999</v>
      </c>
      <c r="H1928" s="113">
        <v>18.074999999999999</v>
      </c>
      <c r="I1928" s="90">
        <f t="shared" si="1103"/>
        <v>16.942391304347826</v>
      </c>
      <c r="J1928" s="90">
        <f t="shared" si="1104"/>
        <v>17.146739130434781</v>
      </c>
      <c r="K1928" s="114">
        <v>21</v>
      </c>
      <c r="L1928" s="115">
        <v>4.3478260869565216E-2</v>
      </c>
      <c r="M1928" s="90">
        <v>14.11</v>
      </c>
      <c r="N1928" s="90">
        <v>16.22</v>
      </c>
      <c r="O1928" s="90">
        <v>17.32</v>
      </c>
      <c r="P1928" s="90">
        <v>17.98</v>
      </c>
      <c r="Q1928" s="90">
        <v>18.59</v>
      </c>
      <c r="R1928" s="63">
        <f t="shared" si="1092"/>
        <v>4.9699999999999989</v>
      </c>
      <c r="S1928" s="64">
        <f t="shared" si="1091"/>
        <v>3.6421725239616516E-2</v>
      </c>
      <c r="T1928" s="65">
        <f t="shared" si="1085"/>
        <v>0.8699136868064119</v>
      </c>
      <c r="U1928" s="65">
        <f t="shared" si="1085"/>
        <v>0.93648960739030018</v>
      </c>
      <c r="V1928" s="65">
        <f t="shared" si="1093"/>
        <v>0.90211345939933252</v>
      </c>
      <c r="W1928" s="65">
        <f t="shared" si="1094"/>
        <v>0.87251210328133399</v>
      </c>
      <c r="X1928" s="61">
        <f t="shared" si="1105"/>
        <v>1.1816838995568643E-2</v>
      </c>
      <c r="Y1928" s="66">
        <f t="shared" si="1095"/>
        <v>3.4334763948497729E-2</v>
      </c>
      <c r="Z1928" s="61">
        <f t="shared" si="1096"/>
        <v>1.2061333162250536E-2</v>
      </c>
      <c r="AA1928" s="67">
        <f t="shared" si="1097"/>
        <v>16.942391304347826</v>
      </c>
      <c r="AB1928" s="68">
        <f t="shared" si="1098"/>
        <v>4.3464858199753507E-2</v>
      </c>
      <c r="AC1928" s="69">
        <f t="shared" si="1099"/>
        <v>4.4537071784699567E-2</v>
      </c>
      <c r="AD1928" s="70">
        <f>_xlfn.PERCENTILE.EXC(AC1928:$AC$5675,0.5)</f>
        <v>8.5852944036563544E-2</v>
      </c>
      <c r="AE1928" s="70">
        <f>_xlfn.PERCENTILE.EXC($AC1928:AC$5675,0.35)</f>
        <v>4.8333060465238012E-2</v>
      </c>
      <c r="AF1928" s="71">
        <f t="shared" si="1087"/>
        <v>4.1711161962878253E-2</v>
      </c>
      <c r="AG1928" s="70">
        <f t="shared" si="1088"/>
        <v>-0.24041197211318369</v>
      </c>
      <c r="AH1928" s="70">
        <f t="shared" si="1089"/>
        <v>-0.2970055808935495</v>
      </c>
      <c r="AI1928" s="61" t="str">
        <f t="shared" si="1114"/>
        <v>Safety</v>
      </c>
      <c r="AJ1928" s="68" t="str">
        <f t="shared" si="1115"/>
        <v>Short VOL</v>
      </c>
      <c r="AK1928" s="72" t="str">
        <f t="shared" si="1116"/>
        <v>00631L</v>
      </c>
      <c r="AL1928" s="73">
        <f t="shared" si="1106"/>
        <v>1</v>
      </c>
      <c r="AM1928" s="72" t="str">
        <f t="shared" si="1119"/>
        <v>00635U</v>
      </c>
      <c r="AN1928" s="73">
        <f t="shared" si="1107"/>
        <v>0</v>
      </c>
      <c r="AO1928" s="74" t="str">
        <f t="shared" si="1113"/>
        <v>00631L</v>
      </c>
      <c r="AP1928" s="20">
        <f t="shared" si="1108"/>
        <v>1</v>
      </c>
      <c r="AQ1928" s="74" t="str">
        <f t="shared" si="1086"/>
        <v>00635U</v>
      </c>
      <c r="AR1928" s="20">
        <f t="shared" si="1109"/>
        <v>0</v>
      </c>
      <c r="AS1928" s="74" t="str">
        <f t="shared" si="1117"/>
        <v>00635U</v>
      </c>
      <c r="AT1928" s="20">
        <f t="shared" si="1110"/>
        <v>0</v>
      </c>
      <c r="AU1928" s="74" t="str">
        <f t="shared" si="1100"/>
        <v>00631L</v>
      </c>
      <c r="AV1928" s="20">
        <f t="shared" si="1111"/>
        <v>1</v>
      </c>
      <c r="AW1928" s="74" t="str">
        <f t="shared" si="1101"/>
        <v>00635U</v>
      </c>
      <c r="AX1928" s="20">
        <f t="shared" si="1102"/>
        <v>0</v>
      </c>
      <c r="AY1928" s="20">
        <f t="shared" si="1112"/>
        <v>0</v>
      </c>
      <c r="AZ1928" s="116">
        <v>43511</v>
      </c>
      <c r="BA1928" s="117">
        <v>19.38</v>
      </c>
      <c r="BB1928" s="90">
        <v>19.274999999999999</v>
      </c>
      <c r="BC1928" s="76">
        <f t="shared" si="1120"/>
        <v>20.677708333333335</v>
      </c>
      <c r="BD1928" s="76">
        <f t="shared" si="1121"/>
        <v>20.650916666666667</v>
      </c>
      <c r="BE1928" s="77">
        <f t="shared" si="1090"/>
        <v>-6.7836740451170385E-2</v>
      </c>
      <c r="BF1928" s="77">
        <f t="shared" si="1118"/>
        <v>-6.1542869364152597E-2</v>
      </c>
    </row>
    <row r="1929" spans="1:58" s="23" customFormat="1" ht="15.75" customHeight="1" x14ac:dyDescent="0.4">
      <c r="A1929" s="116">
        <v>43509</v>
      </c>
      <c r="B1929" s="112">
        <v>16.675000000000001</v>
      </c>
      <c r="C1929" s="112">
        <v>16.824999999999999</v>
      </c>
      <c r="D1929" s="112">
        <v>17.074999999999999</v>
      </c>
      <c r="E1929" s="112">
        <v>17.225000000000001</v>
      </c>
      <c r="F1929" s="112">
        <v>17.475000000000001</v>
      </c>
      <c r="G1929" s="112">
        <v>17.625</v>
      </c>
      <c r="H1929" s="113">
        <v>17.925000000000001</v>
      </c>
      <c r="I1929" s="90">
        <f t="shared" si="1103"/>
        <v>16.681521739130435</v>
      </c>
      <c r="J1929" s="90">
        <f t="shared" si="1104"/>
        <v>16.83586956521739</v>
      </c>
      <c r="K1929" s="114">
        <v>22</v>
      </c>
      <c r="L1929" s="115">
        <v>4.3478260869565216E-2</v>
      </c>
      <c r="M1929" s="90">
        <v>13.49</v>
      </c>
      <c r="N1929" s="90">
        <v>15.65</v>
      </c>
      <c r="O1929" s="90">
        <v>16.96</v>
      </c>
      <c r="P1929" s="90">
        <v>17.62</v>
      </c>
      <c r="Q1929" s="90">
        <v>18.28</v>
      </c>
      <c r="R1929" s="63">
        <f t="shared" si="1092"/>
        <v>5.4399999999999977</v>
      </c>
      <c r="S1929" s="64">
        <f t="shared" si="1091"/>
        <v>1.4257939079714883E-2</v>
      </c>
      <c r="T1929" s="65">
        <f t="shared" ref="T1929:U1992" si="1122">M1929/N1929</f>
        <v>0.86198083067092646</v>
      </c>
      <c r="U1929" s="65">
        <f t="shared" si="1122"/>
        <v>0.92275943396226412</v>
      </c>
      <c r="V1929" s="65">
        <f t="shared" si="1093"/>
        <v>0.88819523269012479</v>
      </c>
      <c r="W1929" s="65">
        <f t="shared" si="1094"/>
        <v>0.85612691466083146</v>
      </c>
      <c r="X1929" s="61">
        <f t="shared" si="1105"/>
        <v>8.9955022488754765E-3</v>
      </c>
      <c r="Y1929" s="66">
        <f t="shared" si="1095"/>
        <v>4.0638606676342483E-2</v>
      </c>
      <c r="Z1929" s="61">
        <f t="shared" si="1096"/>
        <v>9.2526226624094921E-3</v>
      </c>
      <c r="AA1929" s="67">
        <f t="shared" si="1097"/>
        <v>16.681521739130435</v>
      </c>
      <c r="AB1929" s="68">
        <f t="shared" si="1098"/>
        <v>6.5495207667731647E-2</v>
      </c>
      <c r="AC1929" s="69">
        <f t="shared" si="1099"/>
        <v>6.5911932212807334E-2</v>
      </c>
      <c r="AD1929" s="70">
        <f>_xlfn.PERCENTILE.EXC(AC1929:$AC$5675,0.5)</f>
        <v>8.5877862595420004E-2</v>
      </c>
      <c r="AE1929" s="70">
        <f>_xlfn.PERCENTILE.EXC($AC1929:AC$5675,0.35)</f>
        <v>4.835287286886604E-2</v>
      </c>
      <c r="AF1929" s="71">
        <f t="shared" si="1087"/>
        <v>4.1711161962878253E-2</v>
      </c>
      <c r="AG1929" s="70">
        <f t="shared" si="1088"/>
        <v>-0.24041197211318369</v>
      </c>
      <c r="AH1929" s="70">
        <f t="shared" si="1089"/>
        <v>-0.2970055808935495</v>
      </c>
      <c r="AI1929" s="61" t="str">
        <f t="shared" si="1114"/>
        <v>Safety</v>
      </c>
      <c r="AJ1929" s="68" t="str">
        <f t="shared" si="1115"/>
        <v>Short VOL</v>
      </c>
      <c r="AK1929" s="72" t="str">
        <f t="shared" si="1116"/>
        <v>00631L</v>
      </c>
      <c r="AL1929" s="73">
        <f t="shared" si="1106"/>
        <v>1</v>
      </c>
      <c r="AM1929" s="72" t="str">
        <f t="shared" si="1119"/>
        <v>00635U</v>
      </c>
      <c r="AN1929" s="73">
        <f t="shared" si="1107"/>
        <v>0</v>
      </c>
      <c r="AO1929" s="74" t="str">
        <f t="shared" si="1113"/>
        <v>00631L</v>
      </c>
      <c r="AP1929" s="20">
        <f t="shared" si="1108"/>
        <v>1</v>
      </c>
      <c r="AQ1929" s="74" t="str">
        <f t="shared" si="1086"/>
        <v>00635U</v>
      </c>
      <c r="AR1929" s="20">
        <f t="shared" si="1109"/>
        <v>0</v>
      </c>
      <c r="AS1929" s="74" t="str">
        <f t="shared" si="1117"/>
        <v>00635U</v>
      </c>
      <c r="AT1929" s="20">
        <f t="shared" si="1110"/>
        <v>0</v>
      </c>
      <c r="AU1929" s="74" t="str">
        <f t="shared" si="1100"/>
        <v>00631L</v>
      </c>
      <c r="AV1929" s="20">
        <f t="shared" si="1111"/>
        <v>1</v>
      </c>
      <c r="AW1929" s="74" t="str">
        <f t="shared" si="1101"/>
        <v>00631L</v>
      </c>
      <c r="AX1929" s="20">
        <f t="shared" si="1102"/>
        <v>1</v>
      </c>
      <c r="AY1929" s="20">
        <f t="shared" si="1112"/>
        <v>0</v>
      </c>
      <c r="AZ1929" s="116">
        <v>43510</v>
      </c>
      <c r="BA1929" s="117">
        <v>19.309999999999999</v>
      </c>
      <c r="BB1929" s="90">
        <v>19.5</v>
      </c>
      <c r="BC1929" s="76">
        <f t="shared" si="1120"/>
        <v>20.705000000000002</v>
      </c>
      <c r="BD1929" s="76">
        <f t="shared" si="1121"/>
        <v>20.67829166666667</v>
      </c>
      <c r="BE1929" s="77">
        <f t="shared" si="1090"/>
        <v>-5.8198502777107065E-2</v>
      </c>
      <c r="BF1929" s="77">
        <f t="shared" si="1118"/>
        <v>-6.6170440417587906E-2</v>
      </c>
    </row>
    <row r="1930" spans="1:58" s="23" customFormat="1" ht="15.75" customHeight="1" x14ac:dyDescent="0.4">
      <c r="A1930" s="116">
        <v>43508</v>
      </c>
      <c r="B1930" s="112">
        <v>15.625</v>
      </c>
      <c r="C1930" s="112">
        <v>16.725000000000001</v>
      </c>
      <c r="D1930" s="112">
        <v>16.875</v>
      </c>
      <c r="E1930" s="112">
        <v>17.274999999999999</v>
      </c>
      <c r="F1930" s="112">
        <v>17.425000000000001</v>
      </c>
      <c r="G1930" s="112">
        <v>17.675000000000001</v>
      </c>
      <c r="H1930" s="113">
        <v>17.824999999999999</v>
      </c>
      <c r="I1930" s="90">
        <f t="shared" si="1103"/>
        <v>16.725000000000001</v>
      </c>
      <c r="J1930" s="90">
        <f t="shared" si="1104"/>
        <v>16.875</v>
      </c>
      <c r="K1930" s="114">
        <v>0</v>
      </c>
      <c r="L1930" s="115">
        <v>5.2631578947368418E-2</v>
      </c>
      <c r="M1930" s="90">
        <v>13.47</v>
      </c>
      <c r="N1930" s="90">
        <v>15.43</v>
      </c>
      <c r="O1930" s="90">
        <v>16.82</v>
      </c>
      <c r="P1930" s="90">
        <v>17.510000000000002</v>
      </c>
      <c r="Q1930" s="90">
        <v>18.190000000000001</v>
      </c>
      <c r="R1930" s="63">
        <f t="shared" si="1092"/>
        <v>5.43</v>
      </c>
      <c r="S1930" s="64">
        <f t="shared" si="1091"/>
        <v>-3.3813400125234871E-2</v>
      </c>
      <c r="T1930" s="65">
        <f t="shared" si="1122"/>
        <v>0.87297472456254055</v>
      </c>
      <c r="U1930" s="65">
        <f t="shared" si="1122"/>
        <v>0.91736028537455405</v>
      </c>
      <c r="V1930" s="65">
        <f t="shared" si="1093"/>
        <v>0.88121073672187311</v>
      </c>
      <c r="W1930" s="65">
        <f t="shared" si="1094"/>
        <v>0.84826827927432646</v>
      </c>
      <c r="X1930" s="61">
        <f t="shared" si="1105"/>
        <v>7.0400000000000088E-2</v>
      </c>
      <c r="Y1930" s="66">
        <f t="shared" si="1095"/>
        <v>3.1837916063675878E-2</v>
      </c>
      <c r="Z1930" s="61">
        <f t="shared" si="1096"/>
        <v>8.9686098654707669E-3</v>
      </c>
      <c r="AA1930" s="67">
        <f t="shared" si="1097"/>
        <v>16.725000000000001</v>
      </c>
      <c r="AB1930" s="68">
        <f t="shared" si="1098"/>
        <v>1.2637718729747264E-2</v>
      </c>
      <c r="AC1930" s="69">
        <f t="shared" si="1099"/>
        <v>8.3927414128321567E-2</v>
      </c>
      <c r="AD1930" s="70">
        <f>_xlfn.PERCENTILE.EXC(AC1930:$AC$5675,0.5)</f>
        <v>8.5968191194439783E-2</v>
      </c>
      <c r="AE1930" s="70">
        <f>_xlfn.PERCENTILE.EXC($AC1930:AC$5675,0.35)</f>
        <v>4.8342204651527873E-2</v>
      </c>
      <c r="AF1930" s="71">
        <f t="shared" si="1087"/>
        <v>4.1711161962878253E-2</v>
      </c>
      <c r="AG1930" s="70">
        <f t="shared" si="1088"/>
        <v>-0.24041197211318369</v>
      </c>
      <c r="AH1930" s="70">
        <f t="shared" si="1089"/>
        <v>-0.2970055808935495</v>
      </c>
      <c r="AI1930" s="61" t="str">
        <f t="shared" si="1114"/>
        <v>Safety</v>
      </c>
      <c r="AJ1930" s="68" t="str">
        <f t="shared" si="1115"/>
        <v>Short VOL</v>
      </c>
      <c r="AK1930" s="72" t="str">
        <f t="shared" si="1116"/>
        <v>00631L</v>
      </c>
      <c r="AL1930" s="73">
        <f t="shared" si="1106"/>
        <v>1</v>
      </c>
      <c r="AM1930" s="72" t="str">
        <f t="shared" si="1119"/>
        <v>00635U</v>
      </c>
      <c r="AN1930" s="73">
        <f t="shared" si="1107"/>
        <v>0</v>
      </c>
      <c r="AO1930" s="74" t="str">
        <f t="shared" si="1113"/>
        <v>00631L</v>
      </c>
      <c r="AP1930" s="20">
        <f t="shared" si="1108"/>
        <v>1</v>
      </c>
      <c r="AQ1930" s="74" t="str">
        <f t="shared" ref="AQ1930:AQ1993" si="1123">IF(BB1930&gt;BC1930,IF(BE1930&lt;0.2,"00631L","00635U"),"00635U")</f>
        <v>00635U</v>
      </c>
      <c r="AR1930" s="20">
        <f t="shared" si="1109"/>
        <v>0</v>
      </c>
      <c r="AS1930" s="74" t="str">
        <f t="shared" si="1117"/>
        <v>00635U</v>
      </c>
      <c r="AT1930" s="20">
        <f t="shared" si="1110"/>
        <v>0</v>
      </c>
      <c r="AU1930" s="74" t="str">
        <f t="shared" si="1100"/>
        <v>00631L</v>
      </c>
      <c r="AV1930" s="20">
        <f t="shared" si="1111"/>
        <v>1</v>
      </c>
      <c r="AW1930" s="74" t="str">
        <f t="shared" si="1101"/>
        <v>00631L</v>
      </c>
      <c r="AX1930" s="20">
        <f t="shared" si="1102"/>
        <v>1</v>
      </c>
      <c r="AY1930" s="20">
        <f t="shared" si="1112"/>
        <v>0</v>
      </c>
      <c r="AZ1930" s="116">
        <v>43509</v>
      </c>
      <c r="BA1930" s="117">
        <v>19.04</v>
      </c>
      <c r="BB1930" s="90">
        <v>19.45</v>
      </c>
      <c r="BC1930" s="76">
        <f t="shared" si="1120"/>
        <v>20.729166666666668</v>
      </c>
      <c r="BD1930" s="76">
        <f t="shared" si="1121"/>
        <v>20.697333333333336</v>
      </c>
      <c r="BE1930" s="77">
        <f t="shared" si="1090"/>
        <v>-6.1708542713567925E-2</v>
      </c>
      <c r="BF1930" s="77">
        <f t="shared" si="1118"/>
        <v>-8.0074727823230232E-2</v>
      </c>
    </row>
    <row r="1931" spans="1:58" s="23" customFormat="1" ht="15.75" customHeight="1" x14ac:dyDescent="0.4">
      <c r="A1931" s="116">
        <v>43507</v>
      </c>
      <c r="B1931" s="112">
        <v>16.225000000000001</v>
      </c>
      <c r="C1931" s="112">
        <v>16.975000000000001</v>
      </c>
      <c r="D1931" s="112">
        <v>17.074999999999999</v>
      </c>
      <c r="E1931" s="112">
        <v>17.425000000000001</v>
      </c>
      <c r="F1931" s="112">
        <v>17.524999999999999</v>
      </c>
      <c r="G1931" s="112">
        <v>17.75</v>
      </c>
      <c r="H1931" s="113">
        <v>17.925000000000001</v>
      </c>
      <c r="I1931" s="90">
        <f t="shared" si="1103"/>
        <v>16.935526315789474</v>
      </c>
      <c r="J1931" s="90">
        <f t="shared" si="1104"/>
        <v>17.069736842105261</v>
      </c>
      <c r="K1931" s="114">
        <v>1</v>
      </c>
      <c r="L1931" s="115">
        <v>5.2631578947368418E-2</v>
      </c>
      <c r="M1931" s="90">
        <v>14.67</v>
      </c>
      <c r="N1931" s="90">
        <v>15.97</v>
      </c>
      <c r="O1931" s="90">
        <v>17.22</v>
      </c>
      <c r="P1931" s="90">
        <v>17.850000000000001</v>
      </c>
      <c r="Q1931" s="90">
        <v>18.5</v>
      </c>
      <c r="R1931" s="63">
        <f t="shared" si="1092"/>
        <v>4.43</v>
      </c>
      <c r="S1931" s="64">
        <f t="shared" si="1091"/>
        <v>1.5903307888040712E-2</v>
      </c>
      <c r="T1931" s="65">
        <f t="shared" si="1122"/>
        <v>0.91859737006887909</v>
      </c>
      <c r="U1931" s="65">
        <f t="shared" si="1122"/>
        <v>0.92740998838559829</v>
      </c>
      <c r="V1931" s="65">
        <f t="shared" si="1093"/>
        <v>0.89467787114845931</v>
      </c>
      <c r="W1931" s="65">
        <f t="shared" si="1094"/>
        <v>0.86324324324324331</v>
      </c>
      <c r="X1931" s="61">
        <f t="shared" si="1105"/>
        <v>4.6224961479198766E-2</v>
      </c>
      <c r="Y1931" s="66">
        <f t="shared" si="1095"/>
        <v>2.8694404591104734E-2</v>
      </c>
      <c r="Z1931" s="61">
        <f t="shared" si="1096"/>
        <v>7.9247921684405288E-3</v>
      </c>
      <c r="AA1931" s="67">
        <f t="shared" si="1097"/>
        <v>16.935526315789478</v>
      </c>
      <c r="AB1931" s="68">
        <f t="shared" si="1098"/>
        <v>1.5967438948027601E-2</v>
      </c>
      <c r="AC1931" s="69">
        <f t="shared" si="1099"/>
        <v>6.0458754902284084E-2</v>
      </c>
      <c r="AD1931" s="70">
        <f>_xlfn.PERCENTILE.EXC(AC1931:$AC$5675,0.5)</f>
        <v>8.6058519793459562E-2</v>
      </c>
      <c r="AE1931" s="70">
        <f>_xlfn.PERCENTILE.EXC($AC1931:AC$5675,0.35)</f>
        <v>4.8331536434189706E-2</v>
      </c>
      <c r="AF1931" s="71">
        <f t="shared" si="1087"/>
        <v>4.1711161962878253E-2</v>
      </c>
      <c r="AG1931" s="70">
        <f t="shared" si="1088"/>
        <v>-0.24041197211318369</v>
      </c>
      <c r="AH1931" s="70">
        <f t="shared" si="1089"/>
        <v>-0.2970055808935495</v>
      </c>
      <c r="AI1931" s="61" t="str">
        <f t="shared" si="1114"/>
        <v>Safety</v>
      </c>
      <c r="AJ1931" s="68" t="str">
        <f t="shared" si="1115"/>
        <v>Short VOL</v>
      </c>
      <c r="AK1931" s="72" t="str">
        <f t="shared" si="1116"/>
        <v>00631L</v>
      </c>
      <c r="AL1931" s="73">
        <f t="shared" si="1106"/>
        <v>1</v>
      </c>
      <c r="AM1931" s="72" t="str">
        <f t="shared" si="1119"/>
        <v>00635U</v>
      </c>
      <c r="AN1931" s="73">
        <f t="shared" si="1107"/>
        <v>0</v>
      </c>
      <c r="AO1931" s="74" t="str">
        <f t="shared" si="1113"/>
        <v>00631L</v>
      </c>
      <c r="AP1931" s="20">
        <f t="shared" si="1108"/>
        <v>1</v>
      </c>
      <c r="AQ1931" s="74" t="str">
        <f t="shared" si="1123"/>
        <v>00635U</v>
      </c>
      <c r="AR1931" s="20">
        <f t="shared" si="1109"/>
        <v>0</v>
      </c>
      <c r="AS1931" s="74" t="str">
        <f t="shared" si="1117"/>
        <v>00635U</v>
      </c>
      <c r="AT1931" s="20">
        <f t="shared" si="1110"/>
        <v>0</v>
      </c>
      <c r="AU1931" s="74" t="str">
        <f t="shared" si="1100"/>
        <v>00631L</v>
      </c>
      <c r="AV1931" s="20">
        <f t="shared" si="1111"/>
        <v>1</v>
      </c>
      <c r="AW1931" s="74" t="str">
        <f t="shared" si="1101"/>
        <v>00631L</v>
      </c>
      <c r="AX1931" s="20">
        <f t="shared" si="1102"/>
        <v>1</v>
      </c>
      <c r="AY1931" s="20">
        <f t="shared" si="1112"/>
        <v>0</v>
      </c>
      <c r="AZ1931" s="116">
        <v>43508</v>
      </c>
      <c r="BA1931" s="117">
        <v>19.440000000000001</v>
      </c>
      <c r="BB1931" s="90">
        <v>19.712499999999999</v>
      </c>
      <c r="BC1931" s="76">
        <f t="shared" si="1120"/>
        <v>20.753958333333337</v>
      </c>
      <c r="BD1931" s="76">
        <f t="shared" si="1121"/>
        <v>20.728999999999999</v>
      </c>
      <c r="BE1931" s="77">
        <f t="shared" si="1090"/>
        <v>-5.0181190335177255E-2</v>
      </c>
      <c r="BF1931" s="77">
        <f t="shared" si="1118"/>
        <v>-6.2183414540016302E-2</v>
      </c>
    </row>
    <row r="1932" spans="1:58" s="23" customFormat="1" ht="15.75" customHeight="1" x14ac:dyDescent="0.4">
      <c r="A1932" s="116">
        <v>43504</v>
      </c>
      <c r="B1932" s="112">
        <v>16.625</v>
      </c>
      <c r="C1932" s="112">
        <v>17.074999999999999</v>
      </c>
      <c r="D1932" s="112">
        <v>17.175000000000001</v>
      </c>
      <c r="E1932" s="112">
        <v>17.475000000000001</v>
      </c>
      <c r="F1932" s="112">
        <v>17.574999999999999</v>
      </c>
      <c r="G1932" s="112">
        <v>17.774999999999999</v>
      </c>
      <c r="H1932" s="113">
        <v>17.925000000000001</v>
      </c>
      <c r="I1932" s="90">
        <f t="shared" si="1103"/>
        <v>17.027631578947368</v>
      </c>
      <c r="J1932" s="90">
        <f t="shared" si="1104"/>
        <v>17.164473684210527</v>
      </c>
      <c r="K1932" s="114">
        <v>2</v>
      </c>
      <c r="L1932" s="115">
        <v>5.2631578947368418E-2</v>
      </c>
      <c r="M1932" s="90">
        <v>13.61</v>
      </c>
      <c r="N1932" s="90">
        <v>15.72</v>
      </c>
      <c r="O1932" s="90">
        <v>17.260000000000002</v>
      </c>
      <c r="P1932" s="90">
        <v>17.899999999999999</v>
      </c>
      <c r="Q1932" s="90">
        <v>18.53</v>
      </c>
      <c r="R1932" s="63">
        <f t="shared" si="1092"/>
        <v>5.8299999999999983</v>
      </c>
      <c r="S1932" s="64">
        <f t="shared" si="1091"/>
        <v>-3.9706780696395869E-2</v>
      </c>
      <c r="T1932" s="65">
        <f t="shared" si="1122"/>
        <v>0.86577608142493634</v>
      </c>
      <c r="U1932" s="65">
        <f t="shared" si="1122"/>
        <v>0.910776361529548</v>
      </c>
      <c r="V1932" s="65">
        <f t="shared" si="1093"/>
        <v>0.87821229050279337</v>
      </c>
      <c r="W1932" s="65">
        <f t="shared" si="1094"/>
        <v>0.84835402050728548</v>
      </c>
      <c r="X1932" s="61">
        <f t="shared" si="1105"/>
        <v>2.7067669172932289E-2</v>
      </c>
      <c r="Y1932" s="66">
        <f t="shared" si="1095"/>
        <v>2.5751072961373349E-2</v>
      </c>
      <c r="Z1932" s="61">
        <f t="shared" si="1096"/>
        <v>8.0364732246349848E-3</v>
      </c>
      <c r="AA1932" s="67">
        <f t="shared" si="1097"/>
        <v>17.027631578947368</v>
      </c>
      <c r="AB1932" s="68">
        <f t="shared" si="1098"/>
        <v>5.7569974554707339E-2</v>
      </c>
      <c r="AC1932" s="69">
        <f t="shared" si="1099"/>
        <v>8.3182670416499183E-2</v>
      </c>
      <c r="AD1932" s="70">
        <f>_xlfn.PERCENTILE.EXC(AC1932:$AC$5675,0.5)</f>
        <v>8.6075617512623756E-2</v>
      </c>
      <c r="AE1932" s="70">
        <f>_xlfn.PERCENTILE.EXC($AC1932:AC$5675,0.35)</f>
        <v>4.830776978784173E-2</v>
      </c>
      <c r="AF1932" s="71">
        <f t="shared" si="1087"/>
        <v>4.1711161962878253E-2</v>
      </c>
      <c r="AG1932" s="70">
        <f t="shared" si="1088"/>
        <v>-0.24041197211318369</v>
      </c>
      <c r="AH1932" s="70">
        <f t="shared" si="1089"/>
        <v>-0.2970055808935495</v>
      </c>
      <c r="AI1932" s="61" t="str">
        <f t="shared" si="1114"/>
        <v>Safety</v>
      </c>
      <c r="AJ1932" s="68" t="str">
        <f t="shared" si="1115"/>
        <v>Short VOL</v>
      </c>
      <c r="AK1932" s="72" t="str">
        <f t="shared" si="1116"/>
        <v>00631L</v>
      </c>
      <c r="AL1932" s="73">
        <f t="shared" si="1106"/>
        <v>1</v>
      </c>
      <c r="AM1932" s="72" t="str">
        <f t="shared" si="1119"/>
        <v>00635U</v>
      </c>
      <c r="AN1932" s="73">
        <f t="shared" si="1107"/>
        <v>0</v>
      </c>
      <c r="AO1932" s="74" t="str">
        <f t="shared" si="1113"/>
        <v>00631L</v>
      </c>
      <c r="AP1932" s="20">
        <f t="shared" si="1108"/>
        <v>1</v>
      </c>
      <c r="AQ1932" s="74" t="str">
        <f t="shared" si="1123"/>
        <v>00635U</v>
      </c>
      <c r="AR1932" s="20">
        <f t="shared" si="1109"/>
        <v>0</v>
      </c>
      <c r="AS1932" s="74" t="str">
        <f t="shared" si="1117"/>
        <v>00635U</v>
      </c>
      <c r="AT1932" s="20">
        <f t="shared" si="1110"/>
        <v>0</v>
      </c>
      <c r="AU1932" s="74" t="str">
        <f t="shared" si="1100"/>
        <v>00631L</v>
      </c>
      <c r="AV1932" s="20">
        <f t="shared" si="1111"/>
        <v>1</v>
      </c>
      <c r="AW1932" s="74" t="str">
        <f t="shared" si="1101"/>
        <v>00631L</v>
      </c>
      <c r="AX1932" s="20">
        <f t="shared" si="1102"/>
        <v>1</v>
      </c>
      <c r="AY1932" s="20">
        <f t="shared" si="1112"/>
        <v>0</v>
      </c>
      <c r="AZ1932" s="116">
        <v>43507</v>
      </c>
      <c r="BA1932" s="117">
        <v>19.63</v>
      </c>
      <c r="BB1932" s="90">
        <v>19.600000000000001</v>
      </c>
      <c r="BC1932" s="76">
        <f t="shared" si="1120"/>
        <v>20.777708333333337</v>
      </c>
      <c r="BD1932" s="76">
        <f t="shared" si="1121"/>
        <v>20.752583333333337</v>
      </c>
      <c r="BE1932" s="77">
        <f t="shared" si="1090"/>
        <v>-5.6681339175598928E-2</v>
      </c>
      <c r="BF1932" s="77">
        <f t="shared" si="1118"/>
        <v>-5.4093667053499599E-2</v>
      </c>
    </row>
    <row r="1933" spans="1:58" s="23" customFormat="1" ht="15.75" customHeight="1" x14ac:dyDescent="0.4">
      <c r="A1933" s="116">
        <v>43503</v>
      </c>
      <c r="B1933" s="112">
        <v>17.175000000000001</v>
      </c>
      <c r="C1933" s="112">
        <v>17.375</v>
      </c>
      <c r="D1933" s="112">
        <v>17.324999999999999</v>
      </c>
      <c r="E1933" s="112">
        <v>17.574999999999999</v>
      </c>
      <c r="F1933" s="112">
        <v>17.625</v>
      </c>
      <c r="G1933" s="112">
        <v>17.875</v>
      </c>
      <c r="H1933" s="113">
        <v>18.024999999999999</v>
      </c>
      <c r="I1933" s="90">
        <f t="shared" si="1103"/>
        <v>17.34342105263158</v>
      </c>
      <c r="J1933" s="90">
        <f t="shared" si="1104"/>
        <v>17.332894736842103</v>
      </c>
      <c r="K1933" s="114">
        <v>3</v>
      </c>
      <c r="L1933" s="115">
        <v>5.2631578947368418E-2</v>
      </c>
      <c r="M1933" s="90">
        <v>14.89</v>
      </c>
      <c r="N1933" s="90">
        <v>16.37</v>
      </c>
      <c r="O1933" s="90">
        <v>17.52</v>
      </c>
      <c r="P1933" s="90">
        <v>18.05</v>
      </c>
      <c r="Q1933" s="90">
        <v>18.63</v>
      </c>
      <c r="R1933" s="63">
        <f t="shared" si="1092"/>
        <v>4.3099999999999987</v>
      </c>
      <c r="S1933" s="64">
        <f t="shared" si="1091"/>
        <v>6.4369310793237988E-2</v>
      </c>
      <c r="T1933" s="65">
        <f t="shared" si="1122"/>
        <v>0.90959071472205255</v>
      </c>
      <c r="U1933" s="65">
        <f t="shared" si="1122"/>
        <v>0.93436073059360736</v>
      </c>
      <c r="V1933" s="65">
        <f t="shared" si="1093"/>
        <v>0.90692520775623275</v>
      </c>
      <c r="W1933" s="65">
        <f t="shared" si="1094"/>
        <v>0.87869028448738606</v>
      </c>
      <c r="X1933" s="61">
        <f t="shared" si="1105"/>
        <v>1.1644832605531254E-2</v>
      </c>
      <c r="Y1933" s="66">
        <f t="shared" si="1095"/>
        <v>2.5604551920341355E-2</v>
      </c>
      <c r="Z1933" s="61">
        <f t="shared" si="1096"/>
        <v>-6.0693422350370887E-4</v>
      </c>
      <c r="AA1933" s="67">
        <f t="shared" si="1097"/>
        <v>17.343421052631577</v>
      </c>
      <c r="AB1933" s="68">
        <f t="shared" si="1098"/>
        <v>4.9175320708613295E-2</v>
      </c>
      <c r="AC1933" s="69">
        <f t="shared" si="1099"/>
        <v>5.946371732630272E-2</v>
      </c>
      <c r="AD1933" s="70">
        <f>_xlfn.PERCENTILE.EXC(AC1933:$AC$5675,0.5)</f>
        <v>8.609271523178795E-2</v>
      </c>
      <c r="AE1933" s="70">
        <f>_xlfn.PERCENTILE.EXC($AC1933:AC$5675,0.35)</f>
        <v>4.8278763769889821E-2</v>
      </c>
      <c r="AF1933" s="71">
        <f t="shared" si="1087"/>
        <v>4.1711161962878253E-2</v>
      </c>
      <c r="AG1933" s="70">
        <f t="shared" si="1088"/>
        <v>-0.24041197211318369</v>
      </c>
      <c r="AH1933" s="70">
        <f t="shared" si="1089"/>
        <v>-0.2970055808935495</v>
      </c>
      <c r="AI1933" s="61" t="str">
        <f t="shared" si="1114"/>
        <v>Safety</v>
      </c>
      <c r="AJ1933" s="68" t="str">
        <f t="shared" si="1115"/>
        <v>Short VOL</v>
      </c>
      <c r="AK1933" s="72" t="str">
        <f t="shared" si="1116"/>
        <v>00631L</v>
      </c>
      <c r="AL1933" s="73">
        <f t="shared" si="1106"/>
        <v>1</v>
      </c>
      <c r="AM1933" s="72" t="str">
        <f t="shared" si="1119"/>
        <v>00635U</v>
      </c>
      <c r="AN1933" s="73">
        <f t="shared" si="1107"/>
        <v>0</v>
      </c>
      <c r="AO1933" s="74" t="str">
        <f t="shared" si="1113"/>
        <v>00631L</v>
      </c>
      <c r="AP1933" s="20">
        <f t="shared" si="1108"/>
        <v>1</v>
      </c>
      <c r="AQ1933" s="74" t="str">
        <f t="shared" si="1123"/>
        <v>00635U</v>
      </c>
      <c r="AR1933" s="20">
        <f t="shared" si="1109"/>
        <v>0</v>
      </c>
      <c r="AS1933" s="74" t="str">
        <f t="shared" si="1117"/>
        <v>00635U</v>
      </c>
      <c r="AT1933" s="20">
        <f t="shared" si="1110"/>
        <v>0</v>
      </c>
      <c r="AU1933" s="74" t="str">
        <f t="shared" si="1100"/>
        <v>00631L</v>
      </c>
      <c r="AV1933" s="20">
        <f t="shared" si="1111"/>
        <v>1</v>
      </c>
      <c r="AW1933" s="74" t="str">
        <f t="shared" si="1101"/>
        <v>00631L</v>
      </c>
      <c r="AX1933" s="20">
        <f t="shared" si="1102"/>
        <v>1</v>
      </c>
      <c r="AY1933" s="20">
        <f t="shared" si="1112"/>
        <v>0</v>
      </c>
      <c r="AZ1933" s="116">
        <v>43504</v>
      </c>
      <c r="BA1933" s="117">
        <v>19.79</v>
      </c>
      <c r="BB1933" s="90">
        <v>19.5</v>
      </c>
      <c r="BC1933" s="76">
        <f t="shared" si="1120"/>
        <v>20.800833333333333</v>
      </c>
      <c r="BD1933" s="76">
        <f t="shared" si="1121"/>
        <v>20.780875000000002</v>
      </c>
      <c r="BE1933" s="77">
        <f t="shared" si="1090"/>
        <v>-6.2537558591402587E-2</v>
      </c>
      <c r="BF1933" s="77">
        <f t="shared" si="1118"/>
        <v>-4.7682063435731295E-2</v>
      </c>
    </row>
    <row r="1934" spans="1:58" s="23" customFormat="1" ht="15.75" customHeight="1" x14ac:dyDescent="0.4">
      <c r="A1934" s="116">
        <v>43502</v>
      </c>
      <c r="B1934" s="112">
        <v>16.375</v>
      </c>
      <c r="C1934" s="112">
        <v>16.824999999999999</v>
      </c>
      <c r="D1934" s="112">
        <v>16.975000000000001</v>
      </c>
      <c r="E1934" s="112">
        <v>17.274999999999999</v>
      </c>
      <c r="F1934" s="112">
        <v>17.324999999999999</v>
      </c>
      <c r="G1934" s="112">
        <v>17.574999999999999</v>
      </c>
      <c r="H1934" s="113">
        <v>17.725000000000001</v>
      </c>
      <c r="I1934" s="90">
        <f t="shared" si="1103"/>
        <v>16.730263157894736</v>
      </c>
      <c r="J1934" s="90">
        <f t="shared" si="1104"/>
        <v>16.943421052631582</v>
      </c>
      <c r="K1934" s="114">
        <v>4</v>
      </c>
      <c r="L1934" s="115">
        <v>5.2631578947368418E-2</v>
      </c>
      <c r="M1934" s="90">
        <v>12.73</v>
      </c>
      <c r="N1934" s="90">
        <v>15.38</v>
      </c>
      <c r="O1934" s="90">
        <v>16.899999999999999</v>
      </c>
      <c r="P1934" s="90">
        <v>17.690000000000001</v>
      </c>
      <c r="Q1934" s="90">
        <v>18.36</v>
      </c>
      <c r="R1934" s="63">
        <f t="shared" si="1092"/>
        <v>6.480000000000004</v>
      </c>
      <c r="S1934" s="64">
        <f t="shared" si="1091"/>
        <v>-1.220295439948616E-2</v>
      </c>
      <c r="T1934" s="65">
        <f t="shared" si="1122"/>
        <v>0.82769830949284784</v>
      </c>
      <c r="U1934" s="65">
        <f t="shared" si="1122"/>
        <v>0.91005917159763328</v>
      </c>
      <c r="V1934" s="65">
        <f t="shared" si="1093"/>
        <v>0.86941775014132272</v>
      </c>
      <c r="W1934" s="65">
        <f t="shared" si="1094"/>
        <v>0.83769063180827896</v>
      </c>
      <c r="X1934" s="61">
        <f t="shared" si="1105"/>
        <v>2.7480916030534309E-2</v>
      </c>
      <c r="Y1934" s="66">
        <f t="shared" si="1095"/>
        <v>2.6049204052098575E-2</v>
      </c>
      <c r="Z1934" s="61">
        <f t="shared" si="1096"/>
        <v>1.2740857255210574E-2</v>
      </c>
      <c r="AA1934" s="67">
        <f t="shared" si="1097"/>
        <v>16.730263157894736</v>
      </c>
      <c r="AB1934" s="68">
        <f t="shared" si="1098"/>
        <v>6.4694408322496691E-2</v>
      </c>
      <c r="AC1934" s="69">
        <f t="shared" si="1099"/>
        <v>8.7793443296146648E-2</v>
      </c>
      <c r="AD1934" s="70">
        <f>_xlfn.PERCENTILE.EXC(AC1934:$AC$5675,0.5)</f>
        <v>8.6099811977971646E-2</v>
      </c>
      <c r="AE1934" s="70">
        <f>_xlfn.PERCENTILE.EXC($AC1934:AC$5675,0.35)</f>
        <v>4.8249757751937926E-2</v>
      </c>
      <c r="AF1934" s="71">
        <f t="shared" ref="AF1934:AF1997" si="1124">_xlfn.PERCENTILE.EXC($AC1934:$AC2934,0.28)</f>
        <v>4.1711161962878253E-2</v>
      </c>
      <c r="AG1934" s="70">
        <f t="shared" ref="AG1934:AG1997" si="1125">_xlfn.PERCENTILE.EXC($AC1934:$AC2934,0.01)</f>
        <v>-0.24041197211318369</v>
      </c>
      <c r="AH1934" s="70">
        <f t="shared" ref="AH1934:AH1997" si="1126">_xlfn.PERCENTILE.EXC($AC1934:$AC2934,0.005)</f>
        <v>-0.2970055808935495</v>
      </c>
      <c r="AI1934" s="61" t="str">
        <f t="shared" si="1114"/>
        <v>Short VOL</v>
      </c>
      <c r="AJ1934" s="68" t="str">
        <f t="shared" si="1115"/>
        <v>Short VOL</v>
      </c>
      <c r="AK1934" s="72" t="str">
        <f t="shared" si="1116"/>
        <v>00631L</v>
      </c>
      <c r="AL1934" s="73">
        <f t="shared" si="1106"/>
        <v>1</v>
      </c>
      <c r="AM1934" s="72" t="str">
        <f t="shared" si="1119"/>
        <v>00635U</v>
      </c>
      <c r="AN1934" s="73">
        <f t="shared" si="1107"/>
        <v>0</v>
      </c>
      <c r="AO1934" s="74" t="str">
        <f t="shared" si="1113"/>
        <v>00631L</v>
      </c>
      <c r="AP1934" s="20">
        <f t="shared" si="1108"/>
        <v>1</v>
      </c>
      <c r="AQ1934" s="74" t="str">
        <f t="shared" si="1123"/>
        <v>00635U</v>
      </c>
      <c r="AR1934" s="20">
        <f t="shared" si="1109"/>
        <v>0</v>
      </c>
      <c r="AS1934" s="74" t="str">
        <f t="shared" si="1117"/>
        <v>00635U</v>
      </c>
      <c r="AT1934" s="20">
        <f t="shared" si="1110"/>
        <v>0</v>
      </c>
      <c r="AU1934" s="74" t="str">
        <f t="shared" si="1100"/>
        <v>00631L</v>
      </c>
      <c r="AV1934" s="20">
        <f t="shared" si="1111"/>
        <v>1</v>
      </c>
      <c r="AW1934" s="74" t="str">
        <f t="shared" si="1101"/>
        <v>00631L</v>
      </c>
      <c r="AX1934" s="20">
        <f t="shared" si="1102"/>
        <v>1</v>
      </c>
      <c r="AY1934" s="20">
        <f t="shared" si="1112"/>
        <v>0</v>
      </c>
      <c r="AZ1934" s="116">
        <v>43503</v>
      </c>
      <c r="BA1934" s="117">
        <v>19.55</v>
      </c>
      <c r="BB1934" s="90">
        <v>19.5625</v>
      </c>
      <c r="BC1934" s="76">
        <f t="shared" si="1120"/>
        <v>20.832916666666666</v>
      </c>
      <c r="BD1934" s="76">
        <f t="shared" si="1121"/>
        <v>20.801666666666669</v>
      </c>
      <c r="BE1934" s="77">
        <f t="shared" si="1090"/>
        <v>-6.0981219624392451E-2</v>
      </c>
      <c r="BF1934" s="77">
        <f t="shared" si="1118"/>
        <v>-6.0171460620142704E-2</v>
      </c>
    </row>
    <row r="1935" spans="1:58" s="23" customFormat="1" ht="15.75" customHeight="1" x14ac:dyDescent="0.4">
      <c r="A1935" s="116">
        <v>43501</v>
      </c>
      <c r="B1935" s="112">
        <v>16.524999999999999</v>
      </c>
      <c r="C1935" s="112">
        <v>16.975000000000001</v>
      </c>
      <c r="D1935" s="112">
        <v>17.074999999999999</v>
      </c>
      <c r="E1935" s="112">
        <v>17.375</v>
      </c>
      <c r="F1935" s="112">
        <v>17.475000000000001</v>
      </c>
      <c r="G1935" s="112">
        <v>17.725000000000001</v>
      </c>
      <c r="H1935" s="113">
        <v>17.875</v>
      </c>
      <c r="I1935" s="90">
        <f t="shared" si="1103"/>
        <v>16.856578947368423</v>
      </c>
      <c r="J1935" s="90">
        <f t="shared" si="1104"/>
        <v>17.048684210526314</v>
      </c>
      <c r="K1935" s="114">
        <v>5</v>
      </c>
      <c r="L1935" s="115">
        <v>5.2631578947368418E-2</v>
      </c>
      <c r="M1935" s="90">
        <v>13.58</v>
      </c>
      <c r="N1935" s="90">
        <v>15.57</v>
      </c>
      <c r="O1935" s="90">
        <v>17.07</v>
      </c>
      <c r="P1935" s="90">
        <v>17.79</v>
      </c>
      <c r="Q1935" s="90">
        <v>18.37</v>
      </c>
      <c r="R1935" s="63">
        <f t="shared" si="1092"/>
        <v>5.7100000000000009</v>
      </c>
      <c r="S1935" s="64">
        <f t="shared" si="1091"/>
        <v>-1.0171646535282908E-2</v>
      </c>
      <c r="T1935" s="65">
        <f t="shared" si="1122"/>
        <v>0.87219010918432882</v>
      </c>
      <c r="U1935" s="65">
        <f t="shared" si="1122"/>
        <v>0.91212653778558872</v>
      </c>
      <c r="V1935" s="65">
        <f t="shared" si="1093"/>
        <v>0.87521079258010126</v>
      </c>
      <c r="W1935" s="65">
        <f t="shared" si="1094"/>
        <v>0.84757757212847029</v>
      </c>
      <c r="X1935" s="61">
        <f t="shared" si="1105"/>
        <v>2.7231467473525138E-2</v>
      </c>
      <c r="Y1935" s="66">
        <f t="shared" si="1095"/>
        <v>2.8776978417266189E-2</v>
      </c>
      <c r="Z1935" s="61">
        <f t="shared" si="1096"/>
        <v>1.1396456170478311E-2</v>
      </c>
      <c r="AA1935" s="67">
        <f t="shared" si="1097"/>
        <v>16.856578947368423</v>
      </c>
      <c r="AB1935" s="68">
        <f t="shared" si="1098"/>
        <v>6.1335902376364694E-2</v>
      </c>
      <c r="AC1935" s="69">
        <f t="shared" si="1099"/>
        <v>8.2631916979346326E-2</v>
      </c>
      <c r="AD1935" s="70">
        <f>_xlfn.PERCENTILE.EXC(AC1935:$AC$5675,0.5)</f>
        <v>8.609271523178795E-2</v>
      </c>
      <c r="AE1935" s="70">
        <f>_xlfn.PERCENTILE.EXC($AC1935:AC$5675,0.35)</f>
        <v>4.8220744944968141E-2</v>
      </c>
      <c r="AF1935" s="71">
        <f t="shared" si="1124"/>
        <v>4.1711161962878253E-2</v>
      </c>
      <c r="AG1935" s="70">
        <f t="shared" si="1125"/>
        <v>-0.24041197211318369</v>
      </c>
      <c r="AH1935" s="70">
        <f t="shared" si="1126"/>
        <v>-0.2970055808935495</v>
      </c>
      <c r="AI1935" s="61" t="str">
        <f t="shared" si="1114"/>
        <v>Safety</v>
      </c>
      <c r="AJ1935" s="68" t="str">
        <f t="shared" si="1115"/>
        <v>Short VOL</v>
      </c>
      <c r="AK1935" s="72" t="str">
        <f t="shared" si="1116"/>
        <v>00631L</v>
      </c>
      <c r="AL1935" s="73">
        <f t="shared" si="1106"/>
        <v>1</v>
      </c>
      <c r="AM1935" s="72" t="str">
        <f t="shared" si="1119"/>
        <v>00635U</v>
      </c>
      <c r="AN1935" s="73">
        <f t="shared" si="1107"/>
        <v>0</v>
      </c>
      <c r="AO1935" s="74" t="str">
        <f t="shared" si="1113"/>
        <v>00631L</v>
      </c>
      <c r="AP1935" s="20">
        <f t="shared" si="1108"/>
        <v>1</v>
      </c>
      <c r="AQ1935" s="74" t="str">
        <f t="shared" si="1123"/>
        <v>00635U</v>
      </c>
      <c r="AR1935" s="20">
        <f t="shared" si="1109"/>
        <v>0</v>
      </c>
      <c r="AS1935" s="74" t="str">
        <f t="shared" si="1117"/>
        <v>00635U</v>
      </c>
      <c r="AT1935" s="20">
        <f t="shared" si="1110"/>
        <v>0</v>
      </c>
      <c r="AU1935" s="74" t="str">
        <f t="shared" si="1100"/>
        <v>00631L</v>
      </c>
      <c r="AV1935" s="20">
        <f t="shared" si="1111"/>
        <v>1</v>
      </c>
      <c r="AW1935" s="74" t="str">
        <f t="shared" si="1101"/>
        <v>00631L</v>
      </c>
      <c r="AX1935" s="20">
        <f t="shared" si="1102"/>
        <v>1</v>
      </c>
      <c r="AY1935" s="20">
        <f t="shared" si="1112"/>
        <v>0</v>
      </c>
      <c r="AZ1935" s="116">
        <v>43502</v>
      </c>
      <c r="BA1935" s="117">
        <v>19.61</v>
      </c>
      <c r="BB1935" s="90">
        <v>19.662500000000001</v>
      </c>
      <c r="BC1935" s="76">
        <f t="shared" si="1120"/>
        <v>20.865833333333331</v>
      </c>
      <c r="BD1935" s="76">
        <f t="shared" si="1121"/>
        <v>20.83370833333333</v>
      </c>
      <c r="BE1935" s="77">
        <f t="shared" si="1090"/>
        <v>-5.7670034745796385E-2</v>
      </c>
      <c r="BF1935" s="77">
        <f t="shared" si="1118"/>
        <v>-5.8736942735030662E-2</v>
      </c>
    </row>
    <row r="1936" spans="1:58" s="23" customFormat="1" ht="15.75" customHeight="1" x14ac:dyDescent="0.4">
      <c r="A1936" s="116">
        <v>43500</v>
      </c>
      <c r="B1936" s="112">
        <v>16.524999999999999</v>
      </c>
      <c r="C1936" s="112">
        <v>17.074999999999999</v>
      </c>
      <c r="D1936" s="112">
        <v>17.274999999999999</v>
      </c>
      <c r="E1936" s="112">
        <v>17.524999999999999</v>
      </c>
      <c r="F1936" s="112">
        <v>17.625</v>
      </c>
      <c r="G1936" s="112">
        <v>17.925000000000001</v>
      </c>
      <c r="H1936" s="113">
        <v>18.074999999999999</v>
      </c>
      <c r="I1936" s="90">
        <f t="shared" si="1103"/>
        <v>16.901315789473685</v>
      </c>
      <c r="J1936" s="90">
        <f t="shared" si="1104"/>
        <v>17.211842105263155</v>
      </c>
      <c r="K1936" s="114">
        <v>6</v>
      </c>
      <c r="L1936" s="115">
        <v>5.2631578947368418E-2</v>
      </c>
      <c r="M1936" s="90">
        <v>13.58</v>
      </c>
      <c r="N1936" s="90">
        <v>15.73</v>
      </c>
      <c r="O1936" s="90">
        <v>17.190000000000001</v>
      </c>
      <c r="P1936" s="90">
        <v>17.96</v>
      </c>
      <c r="Q1936" s="90">
        <v>18.59</v>
      </c>
      <c r="R1936" s="63">
        <f t="shared" si="1092"/>
        <v>5.8400000000000034</v>
      </c>
      <c r="S1936" s="64">
        <f t="shared" si="1091"/>
        <v>-2.5402726146220578E-2</v>
      </c>
      <c r="T1936" s="65">
        <f t="shared" si="1122"/>
        <v>0.86331849968213603</v>
      </c>
      <c r="U1936" s="65">
        <f t="shared" si="1122"/>
        <v>0.915066899360093</v>
      </c>
      <c r="V1936" s="65">
        <f t="shared" si="1093"/>
        <v>0.87583518930957682</v>
      </c>
      <c r="W1936" s="65">
        <f t="shared" si="1094"/>
        <v>0.84615384615384615</v>
      </c>
      <c r="X1936" s="61">
        <f t="shared" si="1105"/>
        <v>3.328290468986389E-2</v>
      </c>
      <c r="Y1936" s="66">
        <f t="shared" si="1095"/>
        <v>3.138373751783171E-2</v>
      </c>
      <c r="Z1936" s="61">
        <f t="shared" si="1096"/>
        <v>1.8372907746204557E-2</v>
      </c>
      <c r="AA1936" s="67">
        <f t="shared" si="1097"/>
        <v>16.901315789473685</v>
      </c>
      <c r="AB1936" s="68">
        <f t="shared" si="1098"/>
        <v>5.0540368722186785E-2</v>
      </c>
      <c r="AC1936" s="69">
        <f t="shared" si="1099"/>
        <v>7.4463813698263479E-2</v>
      </c>
      <c r="AD1936" s="70">
        <f>_xlfn.PERCENTILE.EXC(AC1936:$AC$5675,0.5)</f>
        <v>8.6099811977971646E-2</v>
      </c>
      <c r="AE1936" s="70">
        <f>_xlfn.PERCENTILE.EXC($AC1936:AC$5675,0.35)</f>
        <v>4.8191731006495389E-2</v>
      </c>
      <c r="AF1936" s="71">
        <f t="shared" si="1124"/>
        <v>4.1711161962878253E-2</v>
      </c>
      <c r="AG1936" s="70">
        <f t="shared" si="1125"/>
        <v>-0.24041197211318369</v>
      </c>
      <c r="AH1936" s="70">
        <f t="shared" si="1126"/>
        <v>-0.2970055808935495</v>
      </c>
      <c r="AI1936" s="61" t="str">
        <f t="shared" si="1114"/>
        <v>Safety</v>
      </c>
      <c r="AJ1936" s="68" t="str">
        <f t="shared" si="1115"/>
        <v>Short VOL</v>
      </c>
      <c r="AK1936" s="72" t="str">
        <f t="shared" si="1116"/>
        <v>00631L</v>
      </c>
      <c r="AL1936" s="73">
        <f t="shared" si="1106"/>
        <v>1</v>
      </c>
      <c r="AM1936" s="72" t="str">
        <f t="shared" si="1119"/>
        <v>00635U</v>
      </c>
      <c r="AN1936" s="73">
        <f t="shared" si="1107"/>
        <v>0</v>
      </c>
      <c r="AO1936" s="74" t="str">
        <f t="shared" si="1113"/>
        <v>00631L</v>
      </c>
      <c r="AP1936" s="20">
        <f t="shared" si="1108"/>
        <v>1</v>
      </c>
      <c r="AQ1936" s="74" t="str">
        <f t="shared" si="1123"/>
        <v>00635U</v>
      </c>
      <c r="AR1936" s="20">
        <f t="shared" si="1109"/>
        <v>0</v>
      </c>
      <c r="AS1936" s="74" t="str">
        <f t="shared" si="1117"/>
        <v>00635U</v>
      </c>
      <c r="AT1936" s="20">
        <f t="shared" si="1110"/>
        <v>0</v>
      </c>
      <c r="AU1936" s="74" t="str">
        <f t="shared" si="1100"/>
        <v>00631L</v>
      </c>
      <c r="AV1936" s="20">
        <f t="shared" si="1111"/>
        <v>1</v>
      </c>
      <c r="AW1936" s="74" t="str">
        <f t="shared" si="1101"/>
        <v>00631L</v>
      </c>
      <c r="AX1936" s="20">
        <f t="shared" si="1102"/>
        <v>1</v>
      </c>
      <c r="AY1936" s="20">
        <f t="shared" si="1112"/>
        <v>0</v>
      </c>
      <c r="AZ1936" s="116">
        <v>43501</v>
      </c>
      <c r="BA1936" s="117">
        <v>19.52</v>
      </c>
      <c r="BB1936" s="90">
        <v>19.600000000000001</v>
      </c>
      <c r="BC1936" s="76">
        <f t="shared" si="1120"/>
        <v>20.897083333333331</v>
      </c>
      <c r="BD1936" s="76">
        <f t="shared" si="1121"/>
        <v>20.86345833333333</v>
      </c>
      <c r="BE1936" s="77">
        <f t="shared" si="1090"/>
        <v>-6.2070065599266075E-2</v>
      </c>
      <c r="BF1936" s="77">
        <f t="shared" si="1118"/>
        <v>-6.4392887884119454E-2</v>
      </c>
    </row>
    <row r="1937" spans="1:58" s="23" customFormat="1" ht="15.75" customHeight="1" x14ac:dyDescent="0.4">
      <c r="A1937" s="116">
        <v>43497</v>
      </c>
      <c r="B1937" s="112">
        <v>17.024999999999999</v>
      </c>
      <c r="C1937" s="112">
        <v>17.524999999999999</v>
      </c>
      <c r="D1937" s="112">
        <v>17.675000000000001</v>
      </c>
      <c r="E1937" s="112">
        <v>17.925000000000001</v>
      </c>
      <c r="F1937" s="112">
        <v>18.024999999999999</v>
      </c>
      <c r="G1937" s="112">
        <v>18.225000000000001</v>
      </c>
      <c r="H1937" s="113">
        <v>18.324999999999999</v>
      </c>
      <c r="I1937" s="90">
        <f t="shared" si="1103"/>
        <v>17.340789473684207</v>
      </c>
      <c r="J1937" s="90">
        <f t="shared" si="1104"/>
        <v>17.619736842105262</v>
      </c>
      <c r="K1937" s="114">
        <v>7</v>
      </c>
      <c r="L1937" s="115">
        <v>5.2631578947368418E-2</v>
      </c>
      <c r="M1937" s="90">
        <v>14.13</v>
      </c>
      <c r="N1937" s="90">
        <v>16.14</v>
      </c>
      <c r="O1937" s="90">
        <v>17.59</v>
      </c>
      <c r="P1937" s="90">
        <v>18.32</v>
      </c>
      <c r="Q1937" s="90">
        <v>18.850000000000001</v>
      </c>
      <c r="R1937" s="63">
        <f t="shared" si="1092"/>
        <v>5.6399999999999935</v>
      </c>
      <c r="S1937" s="64">
        <f t="shared" si="1091"/>
        <v>-2.5950512975256471E-2</v>
      </c>
      <c r="T1937" s="65">
        <f t="shared" si="1122"/>
        <v>0.87546468401486988</v>
      </c>
      <c r="U1937" s="65">
        <f t="shared" si="1122"/>
        <v>0.91756679931779428</v>
      </c>
      <c r="V1937" s="65">
        <f t="shared" si="1093"/>
        <v>0.88100436681222705</v>
      </c>
      <c r="W1937" s="65">
        <f t="shared" si="1094"/>
        <v>0.85623342175066308</v>
      </c>
      <c r="X1937" s="61">
        <f t="shared" si="1105"/>
        <v>2.9368575624082235E-2</v>
      </c>
      <c r="Y1937" s="66">
        <f t="shared" si="1095"/>
        <v>2.2315202231520143E-2</v>
      </c>
      <c r="Z1937" s="61">
        <f t="shared" si="1096"/>
        <v>1.6086197738827013E-2</v>
      </c>
      <c r="AA1937" s="67">
        <f t="shared" si="1097"/>
        <v>17.340789473684211</v>
      </c>
      <c r="AB1937" s="68">
        <f t="shared" si="1098"/>
        <v>5.4832713754646718E-2</v>
      </c>
      <c r="AC1937" s="69">
        <f t="shared" si="1099"/>
        <v>7.439835648601055E-2</v>
      </c>
      <c r="AD1937" s="70">
        <f>_xlfn.PERCENTILE.EXC(AC1937:$AC$5675,0.5)</f>
        <v>8.6106908724155343E-2</v>
      </c>
      <c r="AE1937" s="70">
        <f>_xlfn.PERCENTILE.EXC($AC1937:AC$5675,0.35)</f>
        <v>4.8162717068022637E-2</v>
      </c>
      <c r="AF1937" s="71">
        <f t="shared" si="1124"/>
        <v>4.1711161962878253E-2</v>
      </c>
      <c r="AG1937" s="70">
        <f t="shared" si="1125"/>
        <v>-0.24041197211318369</v>
      </c>
      <c r="AH1937" s="70">
        <f t="shared" si="1126"/>
        <v>-0.2970055808935495</v>
      </c>
      <c r="AI1937" s="61" t="str">
        <f t="shared" si="1114"/>
        <v>Safety</v>
      </c>
      <c r="AJ1937" s="68" t="str">
        <f t="shared" si="1115"/>
        <v>Short VOL</v>
      </c>
      <c r="AK1937" s="72" t="str">
        <f t="shared" si="1116"/>
        <v>00631L</v>
      </c>
      <c r="AL1937" s="73">
        <f t="shared" si="1106"/>
        <v>1</v>
      </c>
      <c r="AM1937" s="72" t="str">
        <f t="shared" si="1119"/>
        <v>00635U</v>
      </c>
      <c r="AN1937" s="73">
        <f t="shared" si="1107"/>
        <v>0</v>
      </c>
      <c r="AO1937" s="74" t="str">
        <f t="shared" si="1113"/>
        <v>00631L</v>
      </c>
      <c r="AP1937" s="20">
        <f t="shared" si="1108"/>
        <v>1</v>
      </c>
      <c r="AQ1937" s="74" t="str">
        <f t="shared" si="1123"/>
        <v>00635U</v>
      </c>
      <c r="AR1937" s="20">
        <f t="shared" si="1109"/>
        <v>0</v>
      </c>
      <c r="AS1937" s="74" t="str">
        <f t="shared" si="1117"/>
        <v>00635U</v>
      </c>
      <c r="AT1937" s="20">
        <f t="shared" si="1110"/>
        <v>0</v>
      </c>
      <c r="AU1937" s="74" t="str">
        <f t="shared" si="1100"/>
        <v>00631L</v>
      </c>
      <c r="AV1937" s="20">
        <f t="shared" si="1111"/>
        <v>1</v>
      </c>
      <c r="AW1937" s="74" t="str">
        <f t="shared" si="1101"/>
        <v>00631L</v>
      </c>
      <c r="AX1937" s="20">
        <f t="shared" si="1102"/>
        <v>1</v>
      </c>
      <c r="AY1937" s="20">
        <f t="shared" si="1112"/>
        <v>0</v>
      </c>
      <c r="AZ1937" s="116">
        <v>43500</v>
      </c>
      <c r="BA1937" s="117">
        <v>19.600000000000001</v>
      </c>
      <c r="BB1937" s="90">
        <v>19.387499999999999</v>
      </c>
      <c r="BC1937" s="76">
        <f t="shared" si="1120"/>
        <v>20.926666666666666</v>
      </c>
      <c r="BD1937" s="76">
        <f t="shared" si="1121"/>
        <v>20.897083333333331</v>
      </c>
      <c r="BE1937" s="77">
        <f t="shared" ref="BE1937:BE2000" si="1127">(BB1937-BC1937)/BC1937</f>
        <v>-7.3550493787830518E-2</v>
      </c>
      <c r="BF1937" s="77">
        <f t="shared" si="1118"/>
        <v>-6.2070065599266075E-2</v>
      </c>
    </row>
    <row r="1938" spans="1:58" s="23" customFormat="1" ht="15.75" customHeight="1" x14ac:dyDescent="0.4">
      <c r="A1938" s="116">
        <v>43496</v>
      </c>
      <c r="B1938" s="112">
        <v>17.125</v>
      </c>
      <c r="C1938" s="112">
        <v>17.774999999999999</v>
      </c>
      <c r="D1938" s="112">
        <v>17.925000000000001</v>
      </c>
      <c r="E1938" s="112">
        <v>18.125</v>
      </c>
      <c r="F1938" s="112">
        <v>18.125</v>
      </c>
      <c r="G1938" s="112">
        <v>18.324999999999999</v>
      </c>
      <c r="H1938" s="113">
        <v>18.425000000000001</v>
      </c>
      <c r="I1938" s="90">
        <f t="shared" si="1103"/>
        <v>17.501315789473683</v>
      </c>
      <c r="J1938" s="90">
        <f t="shared" si="1104"/>
        <v>17.861842105263158</v>
      </c>
      <c r="K1938" s="114">
        <v>8</v>
      </c>
      <c r="L1938" s="115">
        <v>5.2631578947368418E-2</v>
      </c>
      <c r="M1938" s="90">
        <v>15.51</v>
      </c>
      <c r="N1938" s="90">
        <v>16.57</v>
      </c>
      <c r="O1938" s="90">
        <v>17.88</v>
      </c>
      <c r="P1938" s="90">
        <v>18.440000000000001</v>
      </c>
      <c r="Q1938" s="90">
        <v>18.89</v>
      </c>
      <c r="R1938" s="63">
        <f t="shared" si="1092"/>
        <v>4.240000000000002</v>
      </c>
      <c r="S1938" s="64">
        <f t="shared" ref="S1938:S2001" si="1128">(N1938-N1939)/N1939</f>
        <v>-6.1721404303510752E-2</v>
      </c>
      <c r="T1938" s="65">
        <f t="shared" si="1122"/>
        <v>0.93602896801448399</v>
      </c>
      <c r="U1938" s="65">
        <f t="shared" si="1122"/>
        <v>0.92673378076062651</v>
      </c>
      <c r="V1938" s="65">
        <f t="shared" si="1093"/>
        <v>0.89859002169197388</v>
      </c>
      <c r="W1938" s="65">
        <f t="shared" si="1094"/>
        <v>0.87718369507676019</v>
      </c>
      <c r="X1938" s="61">
        <f t="shared" si="1105"/>
        <v>3.7956204379561959E-2</v>
      </c>
      <c r="Y1938" s="66">
        <f t="shared" si="1095"/>
        <v>1.6551724137931073E-2</v>
      </c>
      <c r="Z1938" s="61">
        <f t="shared" si="1096"/>
        <v>2.0599954890609787E-2</v>
      </c>
      <c r="AA1938" s="67">
        <f t="shared" si="1097"/>
        <v>17.501315789473683</v>
      </c>
      <c r="AB1938" s="68">
        <f t="shared" si="1098"/>
        <v>3.3494266747133357E-2</v>
      </c>
      <c r="AC1938" s="69">
        <f t="shared" si="1099"/>
        <v>5.620493599720474E-2</v>
      </c>
      <c r="AD1938" s="70">
        <f>_xlfn.PERCENTILE.EXC(AC1938:$AC$5675,0.5)</f>
        <v>8.6115317040527661E-2</v>
      </c>
      <c r="AE1938" s="70">
        <f>_xlfn.PERCENTILE.EXC($AC1938:AC$5675,0.35)</f>
        <v>4.8101961746388658E-2</v>
      </c>
      <c r="AF1938" s="71">
        <f t="shared" si="1124"/>
        <v>4.1711161962878253E-2</v>
      </c>
      <c r="AG1938" s="70">
        <f t="shared" si="1125"/>
        <v>-0.24041197211318369</v>
      </c>
      <c r="AH1938" s="70">
        <f t="shared" si="1126"/>
        <v>-0.2970055808935495</v>
      </c>
      <c r="AI1938" s="61" t="str">
        <f t="shared" si="1114"/>
        <v>Safety</v>
      </c>
      <c r="AJ1938" s="68" t="str">
        <f t="shared" si="1115"/>
        <v>Short VOL</v>
      </c>
      <c r="AK1938" s="72" t="str">
        <f t="shared" si="1116"/>
        <v>00631L</v>
      </c>
      <c r="AL1938" s="73">
        <f t="shared" si="1106"/>
        <v>1</v>
      </c>
      <c r="AM1938" s="72" t="str">
        <f t="shared" si="1119"/>
        <v>00635U</v>
      </c>
      <c r="AN1938" s="73">
        <f t="shared" si="1107"/>
        <v>0</v>
      </c>
      <c r="AO1938" s="74" t="str">
        <f t="shared" si="1113"/>
        <v>00631L</v>
      </c>
      <c r="AP1938" s="20">
        <f t="shared" si="1108"/>
        <v>1</v>
      </c>
      <c r="AQ1938" s="74" t="str">
        <f t="shared" si="1123"/>
        <v>00635U</v>
      </c>
      <c r="AR1938" s="20">
        <f t="shared" si="1109"/>
        <v>0</v>
      </c>
      <c r="AS1938" s="74" t="str">
        <f t="shared" si="1117"/>
        <v>00635U</v>
      </c>
      <c r="AT1938" s="20">
        <f t="shared" si="1110"/>
        <v>0</v>
      </c>
      <c r="AU1938" s="74" t="str">
        <f t="shared" si="1100"/>
        <v>00631L</v>
      </c>
      <c r="AV1938" s="20">
        <f t="shared" si="1111"/>
        <v>1</v>
      </c>
      <c r="AW1938" s="74" t="str">
        <f t="shared" si="1101"/>
        <v>00631L</v>
      </c>
      <c r="AX1938" s="20">
        <f t="shared" si="1102"/>
        <v>1</v>
      </c>
      <c r="AY1938" s="20">
        <f t="shared" si="1112"/>
        <v>0</v>
      </c>
      <c r="AZ1938" s="116">
        <v>43497</v>
      </c>
      <c r="BA1938" s="117">
        <v>19.46</v>
      </c>
      <c r="BB1938" s="90">
        <v>18.987500000000001</v>
      </c>
      <c r="BC1938" s="76">
        <f t="shared" si="1120"/>
        <v>20.960624999999997</v>
      </c>
      <c r="BD1938" s="76">
        <f t="shared" si="1121"/>
        <v>20.927874999999997</v>
      </c>
      <c r="BE1938" s="77">
        <f t="shared" si="1127"/>
        <v>-9.4134836151116508E-2</v>
      </c>
      <c r="BF1938" s="77">
        <f t="shared" si="1118"/>
        <v>-7.0139706014107794E-2</v>
      </c>
    </row>
    <row r="1939" spans="1:58" s="23" customFormat="1" ht="15.75" customHeight="1" x14ac:dyDescent="0.4">
      <c r="A1939" s="116">
        <v>43495</v>
      </c>
      <c r="B1939" s="112">
        <v>17.975000000000001</v>
      </c>
      <c r="C1939" s="112">
        <v>18.375</v>
      </c>
      <c r="D1939" s="112">
        <v>18.425000000000001</v>
      </c>
      <c r="E1939" s="112">
        <v>18.524999999999999</v>
      </c>
      <c r="F1939" s="112">
        <v>18.524999999999999</v>
      </c>
      <c r="G1939" s="112">
        <v>18.675000000000001</v>
      </c>
      <c r="H1939" s="113">
        <v>18.774999999999999</v>
      </c>
      <c r="I1939" s="90">
        <f t="shared" si="1103"/>
        <v>18.185526315789474</v>
      </c>
      <c r="J1939" s="90">
        <f t="shared" si="1104"/>
        <v>18.401315789473685</v>
      </c>
      <c r="K1939" s="114">
        <v>9</v>
      </c>
      <c r="L1939" s="115">
        <v>5.2631578947368418E-2</v>
      </c>
      <c r="M1939" s="90">
        <v>17.32</v>
      </c>
      <c r="N1939" s="90">
        <v>17.66</v>
      </c>
      <c r="O1939" s="90">
        <v>18.68</v>
      </c>
      <c r="P1939" s="90">
        <v>19.04</v>
      </c>
      <c r="Q1939" s="90">
        <v>19.350000000000001</v>
      </c>
      <c r="R1939" s="63">
        <f t="shared" si="1092"/>
        <v>2.7399999999999949</v>
      </c>
      <c r="S1939" s="64">
        <f t="shared" si="1128"/>
        <v>-7.6842655514898009E-2</v>
      </c>
      <c r="T1939" s="65">
        <f t="shared" si="1122"/>
        <v>0.98074745186862966</v>
      </c>
      <c r="U1939" s="65">
        <f t="shared" si="1122"/>
        <v>0.9453961456102784</v>
      </c>
      <c r="V1939" s="65">
        <f t="shared" si="1093"/>
        <v>0.92752100840336138</v>
      </c>
      <c r="W1939" s="65">
        <f t="shared" si="1094"/>
        <v>0.91266149870801028</v>
      </c>
      <c r="X1939" s="61">
        <f t="shared" si="1105"/>
        <v>2.2253129346314245E-2</v>
      </c>
      <c r="Y1939" s="66">
        <f t="shared" si="1095"/>
        <v>1.3495276653171391E-2</v>
      </c>
      <c r="Z1939" s="61">
        <f t="shared" si="1096"/>
        <v>1.186600101295133E-2</v>
      </c>
      <c r="AA1939" s="67">
        <f t="shared" si="1097"/>
        <v>18.185526315789474</v>
      </c>
      <c r="AB1939" s="68">
        <f t="shared" si="1098"/>
        <v>1.7836919592299053E-2</v>
      </c>
      <c r="AC1939" s="69">
        <f t="shared" si="1099"/>
        <v>2.9758002026584022E-2</v>
      </c>
      <c r="AD1939" s="70">
        <f>_xlfn.PERCENTILE.EXC(AC1939:$AC$5675,0.5)</f>
        <v>8.6123725356899966E-2</v>
      </c>
      <c r="AE1939" s="70">
        <f>_xlfn.PERCENTILE.EXC($AC1939:AC$5675,0.35)</f>
        <v>4.8041206424754714E-2</v>
      </c>
      <c r="AF1939" s="71">
        <f t="shared" si="1124"/>
        <v>4.1711161962878253E-2</v>
      </c>
      <c r="AG1939" s="70">
        <f t="shared" si="1125"/>
        <v>-0.24041197211318369</v>
      </c>
      <c r="AH1939" s="70">
        <f t="shared" si="1126"/>
        <v>-0.2970055808935495</v>
      </c>
      <c r="AI1939" s="61" t="str">
        <f t="shared" si="1114"/>
        <v>Safety</v>
      </c>
      <c r="AJ1939" s="68" t="str">
        <f t="shared" si="1115"/>
        <v>Safety</v>
      </c>
      <c r="AK1939" s="72" t="str">
        <f t="shared" si="1116"/>
        <v>00635U</v>
      </c>
      <c r="AL1939" s="73">
        <f t="shared" si="1106"/>
        <v>0</v>
      </c>
      <c r="AM1939" s="72" t="str">
        <f t="shared" si="1119"/>
        <v>00635U</v>
      </c>
      <c r="AN1939" s="73">
        <f t="shared" si="1107"/>
        <v>0</v>
      </c>
      <c r="AO1939" s="74" t="str">
        <f t="shared" si="1113"/>
        <v>00635U</v>
      </c>
      <c r="AP1939" s="20">
        <f t="shared" si="1108"/>
        <v>0</v>
      </c>
      <c r="AQ1939" s="74" t="str">
        <f t="shared" si="1123"/>
        <v>00635U</v>
      </c>
      <c r="AR1939" s="20">
        <f t="shared" si="1109"/>
        <v>0</v>
      </c>
      <c r="AS1939" s="74" t="str">
        <f t="shared" si="1117"/>
        <v>00635U</v>
      </c>
      <c r="AT1939" s="20">
        <f t="shared" si="1110"/>
        <v>0</v>
      </c>
      <c r="AU1939" s="74" t="str">
        <f t="shared" si="1100"/>
        <v>00635U</v>
      </c>
      <c r="AV1939" s="20">
        <f t="shared" si="1111"/>
        <v>0</v>
      </c>
      <c r="AW1939" s="74" t="str">
        <f t="shared" si="1101"/>
        <v>00635U</v>
      </c>
      <c r="AX1939" s="20">
        <f t="shared" si="1102"/>
        <v>0</v>
      </c>
      <c r="AY1939" s="20">
        <f t="shared" si="1112"/>
        <v>1</v>
      </c>
      <c r="AZ1939" s="116">
        <v>43496</v>
      </c>
      <c r="BA1939" s="117">
        <v>19.149999999999999</v>
      </c>
      <c r="BB1939" s="90">
        <v>18.9375</v>
      </c>
      <c r="BC1939" s="76">
        <f t="shared" si="1120"/>
        <v>21.000624999999999</v>
      </c>
      <c r="BD1939" s="76">
        <f t="shared" si="1121"/>
        <v>20.963333333333328</v>
      </c>
      <c r="BE1939" s="77">
        <f t="shared" si="1127"/>
        <v>-9.8241123776078063E-2</v>
      </c>
      <c r="BF1939" s="77">
        <f t="shared" si="1118"/>
        <v>-8.6500238511686894E-2</v>
      </c>
    </row>
    <row r="1940" spans="1:58" s="23" customFormat="1" ht="15.75" customHeight="1" x14ac:dyDescent="0.4">
      <c r="A1940" s="116">
        <v>43494</v>
      </c>
      <c r="B1940" s="112">
        <v>18.925000000000001</v>
      </c>
      <c r="C1940" s="112">
        <v>18.875</v>
      </c>
      <c r="D1940" s="112">
        <v>18.675000000000001</v>
      </c>
      <c r="E1940" s="112">
        <v>18.675000000000001</v>
      </c>
      <c r="F1940" s="112">
        <v>18.675000000000001</v>
      </c>
      <c r="G1940" s="112">
        <v>18.824999999999999</v>
      </c>
      <c r="H1940" s="113">
        <v>18.925000000000001</v>
      </c>
      <c r="I1940" s="90">
        <f t="shared" si="1103"/>
        <v>18.901315789473685</v>
      </c>
      <c r="J1940" s="90">
        <f t="shared" si="1104"/>
        <v>18.780263157894737</v>
      </c>
      <c r="K1940" s="114">
        <v>10</v>
      </c>
      <c r="L1940" s="115">
        <v>5.2631578947368418E-2</v>
      </c>
      <c r="M1940" s="90">
        <v>19.850000000000001</v>
      </c>
      <c r="N1940" s="90">
        <v>19.13</v>
      </c>
      <c r="O1940" s="90">
        <v>19.600000000000001</v>
      </c>
      <c r="P1940" s="90">
        <v>19.68</v>
      </c>
      <c r="Q1940" s="90">
        <v>19.84</v>
      </c>
      <c r="R1940" s="63">
        <f t="shared" si="1092"/>
        <v>0.29999999999999716</v>
      </c>
      <c r="S1940" s="64">
        <f t="shared" si="1128"/>
        <v>1.3778484366719555E-2</v>
      </c>
      <c r="T1940" s="65">
        <f t="shared" si="1122"/>
        <v>1.0376372190277052</v>
      </c>
      <c r="U1940" s="65">
        <f t="shared" si="1122"/>
        <v>0.97602040816326519</v>
      </c>
      <c r="V1940" s="65">
        <f t="shared" si="1093"/>
        <v>0.97205284552845528</v>
      </c>
      <c r="W1940" s="65">
        <f t="shared" si="1094"/>
        <v>0.96421370967741926</v>
      </c>
      <c r="X1940" s="61">
        <f t="shared" si="1105"/>
        <v>-2.6420079260238154E-3</v>
      </c>
      <c r="Y1940" s="66">
        <f t="shared" si="1095"/>
        <v>1.3386880856760375E-2</v>
      </c>
      <c r="Z1940" s="61">
        <f t="shared" si="1096"/>
        <v>-6.4044552732335849E-3</v>
      </c>
      <c r="AA1940" s="67">
        <f t="shared" si="1097"/>
        <v>18.901315789473685</v>
      </c>
      <c r="AB1940" s="68">
        <f t="shared" si="1098"/>
        <v>-1.0716152639832634E-2</v>
      </c>
      <c r="AC1940" s="69">
        <f t="shared" si="1099"/>
        <v>-1.1954219055217671E-2</v>
      </c>
      <c r="AD1940" s="70">
        <f>_xlfn.PERCENTILE.EXC(AC1940:$AC$5675,0.5)</f>
        <v>8.6241454515184682E-2</v>
      </c>
      <c r="AE1940" s="70">
        <f>_xlfn.PERCENTILE.EXC($AC1940:AC$5675,0.35)</f>
        <v>4.8154037736360608E-2</v>
      </c>
      <c r="AF1940" s="71">
        <f t="shared" si="1124"/>
        <v>4.2075190474937976E-2</v>
      </c>
      <c r="AG1940" s="70">
        <f t="shared" si="1125"/>
        <v>-0.24041197211318369</v>
      </c>
      <c r="AH1940" s="70">
        <f t="shared" si="1126"/>
        <v>-0.2970055808935495</v>
      </c>
      <c r="AI1940" s="61" t="str">
        <f t="shared" si="1114"/>
        <v>Safety</v>
      </c>
      <c r="AJ1940" s="68" t="str">
        <f t="shared" si="1115"/>
        <v>Safety</v>
      </c>
      <c r="AK1940" s="72" t="str">
        <f t="shared" si="1116"/>
        <v>00635U</v>
      </c>
      <c r="AL1940" s="73">
        <f t="shared" si="1106"/>
        <v>0</v>
      </c>
      <c r="AM1940" s="72" t="str">
        <f t="shared" si="1119"/>
        <v>00635U</v>
      </c>
      <c r="AN1940" s="73">
        <f t="shared" si="1107"/>
        <v>0</v>
      </c>
      <c r="AO1940" s="74" t="str">
        <f t="shared" si="1113"/>
        <v>00635U</v>
      </c>
      <c r="AP1940" s="20">
        <f t="shared" si="1108"/>
        <v>0</v>
      </c>
      <c r="AQ1940" s="74" t="str">
        <f t="shared" si="1123"/>
        <v>00635U</v>
      </c>
      <c r="AR1940" s="20">
        <f t="shared" si="1109"/>
        <v>0</v>
      </c>
      <c r="AS1940" s="74" t="str">
        <f t="shared" si="1117"/>
        <v>00635U</v>
      </c>
      <c r="AT1940" s="20">
        <f t="shared" si="1110"/>
        <v>0</v>
      </c>
      <c r="AU1940" s="74" t="str">
        <f t="shared" si="1100"/>
        <v>00635U</v>
      </c>
      <c r="AV1940" s="20">
        <f t="shared" si="1111"/>
        <v>0</v>
      </c>
      <c r="AW1940" s="74" t="str">
        <f t="shared" si="1101"/>
        <v>00635U</v>
      </c>
      <c r="AX1940" s="20">
        <f t="shared" si="1102"/>
        <v>0</v>
      </c>
      <c r="AY1940" s="20">
        <f t="shared" si="1112"/>
        <v>1</v>
      </c>
      <c r="AZ1940" s="116">
        <v>43495</v>
      </c>
      <c r="BA1940" s="117">
        <v>18.95</v>
      </c>
      <c r="BB1940" s="90">
        <v>18.850000000000001</v>
      </c>
      <c r="BC1940" s="76">
        <f t="shared" si="1120"/>
        <v>21.038541666666667</v>
      </c>
      <c r="BD1940" s="76">
        <f t="shared" si="1121"/>
        <v>21.000833333333333</v>
      </c>
      <c r="BE1940" s="77">
        <f t="shared" si="1127"/>
        <v>-0.10402535029954939</v>
      </c>
      <c r="BF1940" s="77">
        <f t="shared" si="1118"/>
        <v>-9.7654854966072777E-2</v>
      </c>
    </row>
    <row r="1941" spans="1:58" s="23" customFormat="1" ht="15.75" customHeight="1" x14ac:dyDescent="0.4">
      <c r="A1941" s="116">
        <v>43493</v>
      </c>
      <c r="B1941" s="112">
        <v>19.125</v>
      </c>
      <c r="C1941" s="112">
        <v>19.125</v>
      </c>
      <c r="D1941" s="112">
        <v>18.925000000000001</v>
      </c>
      <c r="E1941" s="112">
        <v>18.925000000000001</v>
      </c>
      <c r="F1941" s="112">
        <v>18.925000000000001</v>
      </c>
      <c r="G1941" s="112">
        <v>19.074999999999999</v>
      </c>
      <c r="H1941" s="113">
        <v>19.149999999999999</v>
      </c>
      <c r="I1941" s="90">
        <f t="shared" si="1103"/>
        <v>19.125</v>
      </c>
      <c r="J1941" s="90">
        <f t="shared" si="1104"/>
        <v>19.04078947368421</v>
      </c>
      <c r="K1941" s="114">
        <v>11</v>
      </c>
      <c r="L1941" s="115">
        <v>5.2631578947368418E-2</v>
      </c>
      <c r="M1941" s="90">
        <v>19.38</v>
      </c>
      <c r="N1941" s="90">
        <v>18.87</v>
      </c>
      <c r="O1941" s="90">
        <v>19.579999999999998</v>
      </c>
      <c r="P1941" s="90">
        <v>19.68</v>
      </c>
      <c r="Q1941" s="90">
        <v>19.89</v>
      </c>
      <c r="R1941" s="63">
        <f t="shared" si="1092"/>
        <v>1.009999999999998</v>
      </c>
      <c r="S1941" s="64">
        <f t="shared" si="1128"/>
        <v>8.3237657864523487E-2</v>
      </c>
      <c r="T1941" s="65">
        <f t="shared" si="1122"/>
        <v>1.027027027027027</v>
      </c>
      <c r="U1941" s="65">
        <f t="shared" si="1122"/>
        <v>0.96373850868232902</v>
      </c>
      <c r="V1941" s="65">
        <f t="shared" si="1093"/>
        <v>0.95884146341463417</v>
      </c>
      <c r="W1941" s="65">
        <f t="shared" si="1094"/>
        <v>0.94871794871794879</v>
      </c>
      <c r="X1941" s="61">
        <f t="shared" si="1105"/>
        <v>0</v>
      </c>
      <c r="Y1941" s="66">
        <f t="shared" si="1095"/>
        <v>1.1889035667106888E-2</v>
      </c>
      <c r="Z1941" s="61">
        <f t="shared" si="1096"/>
        <v>-4.4031647746818163E-3</v>
      </c>
      <c r="AA1941" s="67">
        <f t="shared" si="1097"/>
        <v>19.125</v>
      </c>
      <c r="AB1941" s="68">
        <f t="shared" si="1098"/>
        <v>1.351351351351346E-2</v>
      </c>
      <c r="AC1941" s="69">
        <f t="shared" si="1099"/>
        <v>1.351351351351346E-2</v>
      </c>
      <c r="AD1941" s="70">
        <f>_xlfn.PERCENTILE.EXC(AC1941:$AC$5675,0.5)</f>
        <v>8.6359183673469397E-2</v>
      </c>
      <c r="AE1941" s="70">
        <f>_xlfn.PERCENTILE.EXC($AC1941:AC$5675,0.35)</f>
        <v>4.8212455248261642E-2</v>
      </c>
      <c r="AF1941" s="71">
        <f t="shared" si="1124"/>
        <v>4.2558553600233875E-2</v>
      </c>
      <c r="AG1941" s="70">
        <f t="shared" si="1125"/>
        <v>-0.24041197211318369</v>
      </c>
      <c r="AH1941" s="70">
        <f t="shared" si="1126"/>
        <v>-0.2970055808935495</v>
      </c>
      <c r="AI1941" s="61" t="str">
        <f t="shared" si="1114"/>
        <v>Safety</v>
      </c>
      <c r="AJ1941" s="68" t="str">
        <f t="shared" si="1115"/>
        <v>Safety</v>
      </c>
      <c r="AK1941" s="72" t="str">
        <f t="shared" si="1116"/>
        <v>00635U</v>
      </c>
      <c r="AL1941" s="73">
        <f t="shared" si="1106"/>
        <v>0</v>
      </c>
      <c r="AM1941" s="72" t="str">
        <f t="shared" si="1119"/>
        <v>00635U</v>
      </c>
      <c r="AN1941" s="73">
        <f t="shared" si="1107"/>
        <v>0</v>
      </c>
      <c r="AO1941" s="74" t="str">
        <f t="shared" si="1113"/>
        <v>00635U</v>
      </c>
      <c r="AP1941" s="20">
        <f t="shared" si="1108"/>
        <v>0</v>
      </c>
      <c r="AQ1941" s="74" t="str">
        <f t="shared" si="1123"/>
        <v>00635U</v>
      </c>
      <c r="AR1941" s="20">
        <f t="shared" si="1109"/>
        <v>0</v>
      </c>
      <c r="AS1941" s="74" t="str">
        <f t="shared" si="1117"/>
        <v>00635U</v>
      </c>
      <c r="AT1941" s="20">
        <f t="shared" si="1110"/>
        <v>0</v>
      </c>
      <c r="AU1941" s="74" t="str">
        <f t="shared" si="1100"/>
        <v>00635U</v>
      </c>
      <c r="AV1941" s="20">
        <f t="shared" si="1111"/>
        <v>0</v>
      </c>
      <c r="AW1941" s="74" t="str">
        <f t="shared" si="1101"/>
        <v>00635U</v>
      </c>
      <c r="AX1941" s="20">
        <f t="shared" si="1102"/>
        <v>0</v>
      </c>
      <c r="AY1941" s="20">
        <f t="shared" si="1112"/>
        <v>1</v>
      </c>
      <c r="AZ1941" s="116">
        <v>43494</v>
      </c>
      <c r="BA1941" s="117">
        <v>18.96</v>
      </c>
      <c r="BB1941" s="90">
        <v>18.875</v>
      </c>
      <c r="BC1941" s="76">
        <f t="shared" si="1120"/>
        <v>21.083333333333332</v>
      </c>
      <c r="BD1941" s="76">
        <f t="shared" si="1121"/>
        <v>21.040374999999997</v>
      </c>
      <c r="BE1941" s="77">
        <f t="shared" si="1127"/>
        <v>-0.10474308300395252</v>
      </c>
      <c r="BF1941" s="77">
        <f t="shared" si="1118"/>
        <v>-9.8875376508260754E-2</v>
      </c>
    </row>
    <row r="1942" spans="1:58" s="23" customFormat="1" ht="15.75" customHeight="1" x14ac:dyDescent="0.4">
      <c r="A1942" s="116">
        <v>43490</v>
      </c>
      <c r="B1942" s="112">
        <v>18.274999999999999</v>
      </c>
      <c r="C1942" s="112">
        <v>18.524999999999999</v>
      </c>
      <c r="D1942" s="112">
        <v>18.425000000000001</v>
      </c>
      <c r="E1942" s="112">
        <v>18.574999999999999</v>
      </c>
      <c r="F1942" s="112">
        <v>18.574999999999999</v>
      </c>
      <c r="G1942" s="112">
        <v>18.725000000000001</v>
      </c>
      <c r="H1942" s="113">
        <v>18.824999999999999</v>
      </c>
      <c r="I1942" s="90">
        <f t="shared" si="1103"/>
        <v>18.367105263157892</v>
      </c>
      <c r="J1942" s="90">
        <f t="shared" si="1104"/>
        <v>18.48815789473684</v>
      </c>
      <c r="K1942" s="114">
        <v>12</v>
      </c>
      <c r="L1942" s="115">
        <v>5.2631578947368418E-2</v>
      </c>
      <c r="M1942" s="90">
        <v>16.350000000000001</v>
      </c>
      <c r="N1942" s="90">
        <v>17.420000000000002</v>
      </c>
      <c r="O1942" s="90">
        <v>18.82</v>
      </c>
      <c r="P1942" s="90">
        <v>19.3</v>
      </c>
      <c r="Q1942" s="90">
        <v>19.71</v>
      </c>
      <c r="R1942" s="63">
        <f t="shared" si="1092"/>
        <v>4.3500000000000014</v>
      </c>
      <c r="S1942" s="64">
        <f t="shared" si="1128"/>
        <v>-7.7818951826363086E-2</v>
      </c>
      <c r="T1942" s="65">
        <f t="shared" si="1122"/>
        <v>0.93857634902411025</v>
      </c>
      <c r="U1942" s="65">
        <f t="shared" si="1122"/>
        <v>0.92561105207226357</v>
      </c>
      <c r="V1942" s="65">
        <f t="shared" si="1093"/>
        <v>0.90259067357512957</v>
      </c>
      <c r="W1942" s="65">
        <f t="shared" si="1094"/>
        <v>0.88381532217148662</v>
      </c>
      <c r="X1942" s="61">
        <f t="shared" si="1105"/>
        <v>1.3679890560875515E-2</v>
      </c>
      <c r="Y1942" s="66">
        <f t="shared" si="1095"/>
        <v>1.3458950201884253E-2</v>
      </c>
      <c r="Z1942" s="61">
        <f t="shared" si="1096"/>
        <v>6.5907299949853476E-3</v>
      </c>
      <c r="AA1942" s="67">
        <f t="shared" si="1097"/>
        <v>18.367105263157892</v>
      </c>
      <c r="AB1942" s="68">
        <f t="shared" si="1098"/>
        <v>4.9081515499425764E-2</v>
      </c>
      <c r="AC1942" s="69">
        <f t="shared" si="1099"/>
        <v>5.4368844038914496E-2</v>
      </c>
      <c r="AD1942" s="70">
        <f>_xlfn.PERCENTILE.EXC(AC1942:$AC$5675,0.5)</f>
        <v>8.6392482461734726E-2</v>
      </c>
      <c r="AE1942" s="70">
        <f>_xlfn.PERCENTILE.EXC($AC1942:AC$5675,0.35)</f>
        <v>4.826633261933902E-2</v>
      </c>
      <c r="AF1942" s="71">
        <f t="shared" si="1124"/>
        <v>4.3124321900590665E-2</v>
      </c>
      <c r="AG1942" s="70">
        <f t="shared" si="1125"/>
        <v>-0.24041197211318369</v>
      </c>
      <c r="AH1942" s="70">
        <f t="shared" si="1126"/>
        <v>-0.2970055808935495</v>
      </c>
      <c r="AI1942" s="61" t="str">
        <f t="shared" si="1114"/>
        <v>Safety</v>
      </c>
      <c r="AJ1942" s="68" t="str">
        <f t="shared" si="1115"/>
        <v>Short VOL</v>
      </c>
      <c r="AK1942" s="72" t="str">
        <f t="shared" si="1116"/>
        <v>00631L</v>
      </c>
      <c r="AL1942" s="73">
        <f t="shared" si="1106"/>
        <v>1</v>
      </c>
      <c r="AM1942" s="72" t="str">
        <f t="shared" si="1119"/>
        <v>00635U</v>
      </c>
      <c r="AN1942" s="73">
        <f t="shared" si="1107"/>
        <v>0</v>
      </c>
      <c r="AO1942" s="74" t="str">
        <f t="shared" si="1113"/>
        <v>00631L</v>
      </c>
      <c r="AP1942" s="20">
        <f t="shared" si="1108"/>
        <v>1</v>
      </c>
      <c r="AQ1942" s="74" t="str">
        <f t="shared" si="1123"/>
        <v>00635U</v>
      </c>
      <c r="AR1942" s="20">
        <f t="shared" si="1109"/>
        <v>0</v>
      </c>
      <c r="AS1942" s="74" t="str">
        <f t="shared" si="1117"/>
        <v>00635U</v>
      </c>
      <c r="AT1942" s="20">
        <f t="shared" si="1110"/>
        <v>0</v>
      </c>
      <c r="AU1942" s="74" t="str">
        <f t="shared" si="1100"/>
        <v>00631L</v>
      </c>
      <c r="AV1942" s="20">
        <f t="shared" si="1111"/>
        <v>1</v>
      </c>
      <c r="AW1942" s="74" t="str">
        <f t="shared" si="1101"/>
        <v>00631L</v>
      </c>
      <c r="AX1942" s="20">
        <f t="shared" si="1102"/>
        <v>1</v>
      </c>
      <c r="AY1942" s="20">
        <f t="shared" si="1112"/>
        <v>0</v>
      </c>
      <c r="AZ1942" s="116">
        <v>43493</v>
      </c>
      <c r="BA1942" s="117">
        <v>19.059999999999999</v>
      </c>
      <c r="BB1942" s="90">
        <v>19.350000000000001</v>
      </c>
      <c r="BC1942" s="76">
        <f t="shared" si="1120"/>
        <v>21.125208333333333</v>
      </c>
      <c r="BD1942" s="76">
        <f t="shared" si="1121"/>
        <v>21.086416666666665</v>
      </c>
      <c r="BE1942" s="77">
        <f t="shared" si="1127"/>
        <v>-8.4032701847121749E-2</v>
      </c>
      <c r="BF1942" s="77">
        <f t="shared" si="1118"/>
        <v>-9.6100570272331695E-2</v>
      </c>
    </row>
    <row r="1943" spans="1:58" s="23" customFormat="1" ht="15.75" customHeight="1" x14ac:dyDescent="0.4">
      <c r="A1943" s="116">
        <v>43489</v>
      </c>
      <c r="B1943" s="112">
        <v>19.175000000000001</v>
      </c>
      <c r="C1943" s="112">
        <v>19.225000000000001</v>
      </c>
      <c r="D1943" s="112">
        <v>18.975000000000001</v>
      </c>
      <c r="E1943" s="112">
        <v>18.925000000000001</v>
      </c>
      <c r="F1943" s="112">
        <v>18.925000000000001</v>
      </c>
      <c r="G1943" s="112">
        <v>19.074999999999999</v>
      </c>
      <c r="H1943" s="113">
        <v>19.175000000000001</v>
      </c>
      <c r="I1943" s="90">
        <f t="shared" si="1103"/>
        <v>19.190789473684212</v>
      </c>
      <c r="J1943" s="90">
        <f t="shared" si="1104"/>
        <v>19.14605263157895</v>
      </c>
      <c r="K1943" s="114">
        <v>13</v>
      </c>
      <c r="L1943" s="115">
        <v>5.2631578947368418E-2</v>
      </c>
      <c r="M1943" s="90">
        <v>18.09</v>
      </c>
      <c r="N1943" s="90">
        <v>18.89</v>
      </c>
      <c r="O1943" s="90">
        <v>19.670000000000002</v>
      </c>
      <c r="P1943" s="90">
        <v>19.850000000000001</v>
      </c>
      <c r="Q1943" s="90">
        <v>19.98</v>
      </c>
      <c r="R1943" s="63">
        <f t="shared" si="1092"/>
        <v>2.5399999999999991</v>
      </c>
      <c r="S1943" s="64">
        <f t="shared" si="1128"/>
        <v>-3.2274590163934379E-2</v>
      </c>
      <c r="T1943" s="65">
        <f t="shared" si="1122"/>
        <v>0.95764955002646901</v>
      </c>
      <c r="U1943" s="65">
        <f t="shared" si="1122"/>
        <v>0.96034570411794606</v>
      </c>
      <c r="V1943" s="65">
        <f t="shared" si="1093"/>
        <v>0.9516372795969773</v>
      </c>
      <c r="W1943" s="65">
        <f t="shared" si="1094"/>
        <v>0.94544544544544551</v>
      </c>
      <c r="X1943" s="61">
        <f t="shared" si="1105"/>
        <v>2.6075619295958647E-3</v>
      </c>
      <c r="Y1943" s="66">
        <f t="shared" si="1095"/>
        <v>1.3210039630118889E-2</v>
      </c>
      <c r="Z1943" s="61">
        <f t="shared" si="1096"/>
        <v>-2.3311621528967668E-3</v>
      </c>
      <c r="AA1943" s="67">
        <f t="shared" si="1097"/>
        <v>19.190789473684212</v>
      </c>
      <c r="AB1943" s="68">
        <f t="shared" si="1098"/>
        <v>1.5087347803070415E-2</v>
      </c>
      <c r="AC1943" s="69">
        <f t="shared" si="1099"/>
        <v>1.5923211947284903E-2</v>
      </c>
      <c r="AD1943" s="70">
        <f>_xlfn.PERCENTILE.EXC(AC1943:$AC$5675,0.5)</f>
        <v>8.6425781250000042E-2</v>
      </c>
      <c r="AE1943" s="70">
        <f>_xlfn.PERCENTILE.EXC($AC1943:AC$5675,0.35)</f>
        <v>4.8237324338381148E-2</v>
      </c>
      <c r="AF1943" s="71">
        <f t="shared" si="1124"/>
        <v>4.3124321900590665E-2</v>
      </c>
      <c r="AG1943" s="70">
        <f t="shared" si="1125"/>
        <v>-0.24041197211318369</v>
      </c>
      <c r="AH1943" s="70">
        <f t="shared" si="1126"/>
        <v>-0.2970055808935495</v>
      </c>
      <c r="AI1943" s="61" t="str">
        <f t="shared" si="1114"/>
        <v>Safety</v>
      </c>
      <c r="AJ1943" s="68" t="str">
        <f t="shared" si="1115"/>
        <v>Safety</v>
      </c>
      <c r="AK1943" s="72" t="str">
        <f t="shared" si="1116"/>
        <v>00635U</v>
      </c>
      <c r="AL1943" s="73">
        <f t="shared" si="1106"/>
        <v>0</v>
      </c>
      <c r="AM1943" s="72" t="str">
        <f t="shared" si="1119"/>
        <v>00635U</v>
      </c>
      <c r="AN1943" s="73">
        <f t="shared" si="1107"/>
        <v>0</v>
      </c>
      <c r="AO1943" s="74" t="str">
        <f t="shared" si="1113"/>
        <v>00635U</v>
      </c>
      <c r="AP1943" s="20">
        <f t="shared" si="1108"/>
        <v>0</v>
      </c>
      <c r="AQ1943" s="74" t="str">
        <f t="shared" si="1123"/>
        <v>00635U</v>
      </c>
      <c r="AR1943" s="20">
        <f t="shared" si="1109"/>
        <v>0</v>
      </c>
      <c r="AS1943" s="74" t="str">
        <f t="shared" si="1117"/>
        <v>00635U</v>
      </c>
      <c r="AT1943" s="20">
        <f t="shared" si="1110"/>
        <v>0</v>
      </c>
      <c r="AU1943" s="74" t="str">
        <f t="shared" si="1100"/>
        <v>00635U</v>
      </c>
      <c r="AV1943" s="20">
        <f t="shared" si="1111"/>
        <v>0</v>
      </c>
      <c r="AW1943" s="74" t="str">
        <f t="shared" si="1101"/>
        <v>00635U</v>
      </c>
      <c r="AX1943" s="20">
        <f t="shared" si="1102"/>
        <v>0</v>
      </c>
      <c r="AY1943" s="20">
        <f t="shared" si="1112"/>
        <v>1</v>
      </c>
      <c r="AZ1943" s="116">
        <v>43490</v>
      </c>
      <c r="BA1943" s="117">
        <v>18.88</v>
      </c>
      <c r="BB1943" s="90">
        <v>19.4375</v>
      </c>
      <c r="BC1943" s="76">
        <f t="shared" si="1120"/>
        <v>21.159166666666668</v>
      </c>
      <c r="BD1943" s="76">
        <f t="shared" si="1121"/>
        <v>21.117374999999999</v>
      </c>
      <c r="BE1943" s="77">
        <f t="shared" si="1127"/>
        <v>-8.1367413650506121E-2</v>
      </c>
      <c r="BF1943" s="77">
        <f t="shared" si="1118"/>
        <v>-0.10594948472525587</v>
      </c>
    </row>
    <row r="1944" spans="1:58" s="23" customFormat="1" ht="15.75" customHeight="1" x14ac:dyDescent="0.4">
      <c r="A1944" s="116">
        <v>43488</v>
      </c>
      <c r="B1944" s="112">
        <v>19.725000000000001</v>
      </c>
      <c r="C1944" s="112">
        <v>19.574999999999999</v>
      </c>
      <c r="D1944" s="112">
        <v>19.274999999999999</v>
      </c>
      <c r="E1944" s="112">
        <v>19.274999999999999</v>
      </c>
      <c r="F1944" s="112">
        <v>19.175000000000001</v>
      </c>
      <c r="G1944" s="112">
        <v>19.324999999999999</v>
      </c>
      <c r="H1944" s="113">
        <v>19.399999999999999</v>
      </c>
      <c r="I1944" s="90">
        <f t="shared" si="1103"/>
        <v>19.685526315789474</v>
      </c>
      <c r="J1944" s="90">
        <f t="shared" si="1104"/>
        <v>19.496052631578948</v>
      </c>
      <c r="K1944" s="114">
        <v>14</v>
      </c>
      <c r="L1944" s="115">
        <v>5.2631578947368418E-2</v>
      </c>
      <c r="M1944" s="90">
        <v>19.36</v>
      </c>
      <c r="N1944" s="90">
        <v>19.52</v>
      </c>
      <c r="O1944" s="90">
        <v>20.079999999999998</v>
      </c>
      <c r="P1944" s="90">
        <v>20.09</v>
      </c>
      <c r="Q1944" s="90">
        <v>20.04</v>
      </c>
      <c r="R1944" s="63">
        <f t="shared" si="1092"/>
        <v>1.2900000000000063</v>
      </c>
      <c r="S1944" s="64">
        <f t="shared" si="1128"/>
        <v>-6.153846153846159E-2</v>
      </c>
      <c r="T1944" s="65">
        <f t="shared" si="1122"/>
        <v>0.99180327868852458</v>
      </c>
      <c r="U1944" s="65">
        <f t="shared" si="1122"/>
        <v>0.97211155378486058</v>
      </c>
      <c r="V1944" s="65">
        <f t="shared" si="1093"/>
        <v>0.97162767546042805</v>
      </c>
      <c r="W1944" s="65">
        <f t="shared" si="1094"/>
        <v>0.97405189620758481</v>
      </c>
      <c r="X1944" s="61">
        <f t="shared" si="1105"/>
        <v>-7.6045627376426931E-3</v>
      </c>
      <c r="Y1944" s="66">
        <f t="shared" si="1095"/>
        <v>6.4850843060959796E-3</v>
      </c>
      <c r="Z1944" s="61">
        <f t="shared" si="1096"/>
        <v>-9.625025065169426E-3</v>
      </c>
      <c r="AA1944" s="67">
        <f t="shared" si="1097"/>
        <v>19.685526315789474</v>
      </c>
      <c r="AB1944" s="68">
        <f t="shared" si="1098"/>
        <v>1.0502049180327964E-2</v>
      </c>
      <c r="AC1944" s="69">
        <f t="shared" si="1099"/>
        <v>8.4798317515099603E-3</v>
      </c>
      <c r="AD1944" s="70">
        <f>_xlfn.PERCENTILE.EXC(AC1944:$AC$5675,0.5)</f>
        <v>8.6432919864766006E-2</v>
      </c>
      <c r="AE1944" s="70">
        <f>_xlfn.PERCENTILE.EXC($AC1944:AC$5675,0.35)</f>
        <v>4.8291194920440643E-2</v>
      </c>
      <c r="AF1944" s="71">
        <f t="shared" si="1124"/>
        <v>4.3124321900590665E-2</v>
      </c>
      <c r="AG1944" s="70">
        <f t="shared" si="1125"/>
        <v>-0.24041197211318369</v>
      </c>
      <c r="AH1944" s="70">
        <f t="shared" si="1126"/>
        <v>-0.2970055808935495</v>
      </c>
      <c r="AI1944" s="61" t="str">
        <f t="shared" si="1114"/>
        <v>Safety</v>
      </c>
      <c r="AJ1944" s="68" t="str">
        <f t="shared" si="1115"/>
        <v>Safety</v>
      </c>
      <c r="AK1944" s="72" t="str">
        <f t="shared" si="1116"/>
        <v>00635U</v>
      </c>
      <c r="AL1944" s="73">
        <f t="shared" si="1106"/>
        <v>0</v>
      </c>
      <c r="AM1944" s="72" t="str">
        <f t="shared" si="1119"/>
        <v>00635U</v>
      </c>
      <c r="AN1944" s="73">
        <f t="shared" si="1107"/>
        <v>0</v>
      </c>
      <c r="AO1944" s="74" t="str">
        <f t="shared" si="1113"/>
        <v>00635U</v>
      </c>
      <c r="AP1944" s="20">
        <f t="shared" si="1108"/>
        <v>0</v>
      </c>
      <c r="AQ1944" s="74" t="str">
        <f t="shared" si="1123"/>
        <v>00635U</v>
      </c>
      <c r="AR1944" s="20">
        <f t="shared" si="1109"/>
        <v>0</v>
      </c>
      <c r="AS1944" s="74" t="str">
        <f t="shared" si="1117"/>
        <v>00635U</v>
      </c>
      <c r="AT1944" s="20">
        <f t="shared" si="1110"/>
        <v>0</v>
      </c>
      <c r="AU1944" s="74" t="str">
        <f t="shared" si="1100"/>
        <v>00635U</v>
      </c>
      <c r="AV1944" s="20">
        <f t="shared" si="1111"/>
        <v>0</v>
      </c>
      <c r="AW1944" s="74" t="str">
        <f t="shared" si="1101"/>
        <v>00635U</v>
      </c>
      <c r="AX1944" s="20">
        <f t="shared" si="1102"/>
        <v>0</v>
      </c>
      <c r="AY1944" s="20">
        <f t="shared" si="1112"/>
        <v>1</v>
      </c>
      <c r="AZ1944" s="116">
        <v>43489</v>
      </c>
      <c r="BA1944" s="117">
        <v>19.45</v>
      </c>
      <c r="BB1944" s="90">
        <v>19.8</v>
      </c>
      <c r="BC1944" s="76">
        <f t="shared" si="1120"/>
        <v>21.192291666666669</v>
      </c>
      <c r="BD1944" s="76">
        <f t="shared" si="1121"/>
        <v>21.159375000000001</v>
      </c>
      <c r="BE1944" s="77">
        <f t="shared" si="1127"/>
        <v>-6.5698023062630964E-2</v>
      </c>
      <c r="BF1944" s="77">
        <f t="shared" si="1118"/>
        <v>-8.0785703736523468E-2</v>
      </c>
    </row>
    <row r="1945" spans="1:58" s="23" customFormat="1" ht="15.75" customHeight="1" x14ac:dyDescent="0.4">
      <c r="A1945" s="116">
        <v>43487</v>
      </c>
      <c r="B1945" s="112">
        <v>20.175000000000001</v>
      </c>
      <c r="C1945" s="112">
        <v>19.725000000000001</v>
      </c>
      <c r="D1945" s="112">
        <v>19.324999999999999</v>
      </c>
      <c r="E1945" s="112">
        <v>19.274999999999999</v>
      </c>
      <c r="F1945" s="112">
        <v>19.175000000000001</v>
      </c>
      <c r="G1945" s="112">
        <v>19.324999999999999</v>
      </c>
      <c r="H1945" s="113">
        <v>19.425000000000001</v>
      </c>
      <c r="I1945" s="90">
        <f t="shared" si="1103"/>
        <v>20.080263157894738</v>
      </c>
      <c r="J1945" s="90">
        <f t="shared" si="1104"/>
        <v>19.640789473684212</v>
      </c>
      <c r="K1945" s="114">
        <v>15</v>
      </c>
      <c r="L1945" s="115">
        <v>5.2631578947368418E-2</v>
      </c>
      <c r="M1945" s="90">
        <v>21.57</v>
      </c>
      <c r="N1945" s="90">
        <v>20.8</v>
      </c>
      <c r="O1945" s="90">
        <v>20.69</v>
      </c>
      <c r="P1945" s="90">
        <v>20.55</v>
      </c>
      <c r="Q1945" s="90">
        <v>20.420000000000002</v>
      </c>
      <c r="R1945" s="63">
        <f t="shared" si="1092"/>
        <v>-1.1300000000000026</v>
      </c>
      <c r="S1945" s="64">
        <f t="shared" si="1128"/>
        <v>0.16853932584269662</v>
      </c>
      <c r="T1945" s="65">
        <f t="shared" si="1122"/>
        <v>1.0370192307692307</v>
      </c>
      <c r="U1945" s="65">
        <f t="shared" si="1122"/>
        <v>1.0053165780570323</v>
      </c>
      <c r="V1945" s="65">
        <f t="shared" si="1093"/>
        <v>1.0121654501216546</v>
      </c>
      <c r="W1945" s="65">
        <f t="shared" si="1094"/>
        <v>1.0186092066601371</v>
      </c>
      <c r="X1945" s="61">
        <f t="shared" si="1105"/>
        <v>-2.2304832713754611E-2</v>
      </c>
      <c r="Y1945" s="66">
        <f t="shared" si="1095"/>
        <v>7.7821011673152862E-3</v>
      </c>
      <c r="Z1945" s="61">
        <f t="shared" si="1096"/>
        <v>-2.1885852827468695E-2</v>
      </c>
      <c r="AA1945" s="67">
        <f t="shared" si="1097"/>
        <v>20.080263157894738</v>
      </c>
      <c r="AB1945" s="68">
        <f t="shared" si="1098"/>
        <v>-3.004807692307692E-2</v>
      </c>
      <c r="AC1945" s="69">
        <f t="shared" si="1099"/>
        <v>-3.4602732793522259E-2</v>
      </c>
      <c r="AD1945" s="70">
        <f>_xlfn.PERCENTILE.EXC(AC1945:$AC$5675,0.5)</f>
        <v>8.644005847953197E-2</v>
      </c>
      <c r="AE1945" s="70">
        <f>_xlfn.PERCENTILE.EXC($AC1945:AC$5675,0.35)</f>
        <v>4.8334584496286324E-2</v>
      </c>
      <c r="AF1945" s="71">
        <f t="shared" si="1124"/>
        <v>4.3124321900590665E-2</v>
      </c>
      <c r="AG1945" s="70">
        <f t="shared" si="1125"/>
        <v>-0.24041197211318369</v>
      </c>
      <c r="AH1945" s="70">
        <f t="shared" si="1126"/>
        <v>-0.2970055808935495</v>
      </c>
      <c r="AI1945" s="61" t="str">
        <f t="shared" si="1114"/>
        <v>Safety</v>
      </c>
      <c r="AJ1945" s="68" t="str">
        <f t="shared" si="1115"/>
        <v>Safety</v>
      </c>
      <c r="AK1945" s="72" t="str">
        <f t="shared" si="1116"/>
        <v>00635U</v>
      </c>
      <c r="AL1945" s="73">
        <f t="shared" si="1106"/>
        <v>0</v>
      </c>
      <c r="AM1945" s="72" t="str">
        <f t="shared" si="1119"/>
        <v>00635U</v>
      </c>
      <c r="AN1945" s="73">
        <f t="shared" si="1107"/>
        <v>0</v>
      </c>
      <c r="AO1945" s="74" t="str">
        <f t="shared" si="1113"/>
        <v>00635U</v>
      </c>
      <c r="AP1945" s="20">
        <f t="shared" si="1108"/>
        <v>0</v>
      </c>
      <c r="AQ1945" s="74" t="str">
        <f t="shared" si="1123"/>
        <v>00635U</v>
      </c>
      <c r="AR1945" s="20">
        <f t="shared" si="1109"/>
        <v>0</v>
      </c>
      <c r="AS1945" s="74" t="str">
        <f t="shared" si="1117"/>
        <v>00635U</v>
      </c>
      <c r="AT1945" s="20">
        <f t="shared" si="1110"/>
        <v>0</v>
      </c>
      <c r="AU1945" s="74" t="str">
        <f t="shared" si="1100"/>
        <v>00635U</v>
      </c>
      <c r="AV1945" s="20">
        <f t="shared" si="1111"/>
        <v>0</v>
      </c>
      <c r="AW1945" s="74" t="str">
        <f t="shared" si="1101"/>
        <v>00635U</v>
      </c>
      <c r="AX1945" s="20">
        <f t="shared" si="1102"/>
        <v>0</v>
      </c>
      <c r="AY1945" s="20">
        <f t="shared" si="1112"/>
        <v>1</v>
      </c>
      <c r="AZ1945" s="116">
        <v>43488</v>
      </c>
      <c r="BA1945" s="117">
        <v>19.52</v>
      </c>
      <c r="BB1945" s="90">
        <v>19.824999999999999</v>
      </c>
      <c r="BC1945" s="76">
        <f t="shared" si="1120"/>
        <v>21.216458333333335</v>
      </c>
      <c r="BD1945" s="76">
        <f t="shared" si="1121"/>
        <v>21.187625000000004</v>
      </c>
      <c r="BE1945" s="77">
        <f t="shared" si="1127"/>
        <v>-6.5583911860878571E-2</v>
      </c>
      <c r="BF1945" s="77">
        <f t="shared" si="1118"/>
        <v>-7.8707500250736182E-2</v>
      </c>
    </row>
    <row r="1946" spans="1:58" s="23" customFormat="1" ht="15.75" customHeight="1" x14ac:dyDescent="0.4">
      <c r="A1946" s="116">
        <v>43483</v>
      </c>
      <c r="B1946" s="112">
        <v>18.324999999999999</v>
      </c>
      <c r="C1946" s="112">
        <v>18.625</v>
      </c>
      <c r="D1946" s="112">
        <v>18.574999999999999</v>
      </c>
      <c r="E1946" s="112">
        <v>18.675000000000001</v>
      </c>
      <c r="F1946" s="112">
        <v>18.675000000000001</v>
      </c>
      <c r="G1946" s="112">
        <v>18.875</v>
      </c>
      <c r="H1946" s="113">
        <v>19.074999999999999</v>
      </c>
      <c r="I1946" s="90">
        <f t="shared" si="1103"/>
        <v>18.372368421052631</v>
      </c>
      <c r="J1946" s="90">
        <f t="shared" si="1104"/>
        <v>18.617105263157896</v>
      </c>
      <c r="K1946" s="114">
        <v>16</v>
      </c>
      <c r="L1946" s="115">
        <v>5.2631578947368418E-2</v>
      </c>
      <c r="M1946" s="90">
        <v>15.22</v>
      </c>
      <c r="N1946" s="90">
        <v>17.8</v>
      </c>
      <c r="O1946" s="90">
        <v>18.84</v>
      </c>
      <c r="P1946" s="90">
        <v>19.27</v>
      </c>
      <c r="Q1946" s="90">
        <v>19.62</v>
      </c>
      <c r="R1946" s="63">
        <f t="shared" si="1092"/>
        <v>5.0899999999999963</v>
      </c>
      <c r="S1946" s="64">
        <f t="shared" si="1128"/>
        <v>-1.4396456256921264E-2</v>
      </c>
      <c r="T1946" s="65">
        <f t="shared" si="1122"/>
        <v>0.85505617977528092</v>
      </c>
      <c r="U1946" s="65">
        <f t="shared" si="1122"/>
        <v>0.94479830148619959</v>
      </c>
      <c r="V1946" s="65">
        <f t="shared" si="1093"/>
        <v>0.92371562013492481</v>
      </c>
      <c r="W1946" s="65">
        <f t="shared" si="1094"/>
        <v>0.90723751274209985</v>
      </c>
      <c r="X1946" s="61">
        <f t="shared" si="1105"/>
        <v>1.6371077762619413E-2</v>
      </c>
      <c r="Y1946" s="66">
        <f t="shared" si="1095"/>
        <v>2.1419009370816523E-2</v>
      </c>
      <c r="Z1946" s="61">
        <f t="shared" si="1096"/>
        <v>1.3320919573157739E-2</v>
      </c>
      <c r="AA1946" s="67">
        <f t="shared" si="1097"/>
        <v>18.372368421052631</v>
      </c>
      <c r="AB1946" s="68">
        <f t="shared" si="1098"/>
        <v>2.9494382022471829E-2</v>
      </c>
      <c r="AC1946" s="69">
        <f t="shared" si="1099"/>
        <v>3.2155529272619665E-2</v>
      </c>
      <c r="AD1946" s="70">
        <f>_xlfn.PERCENTILE.EXC(AC1946:$AC$5675,0.5)</f>
        <v>8.6441962110136369E-2</v>
      </c>
      <c r="AE1946" s="70">
        <f>_xlfn.PERCENTILE.EXC($AC1946:AC$5675,0.35)</f>
        <v>4.8354396899914352E-2</v>
      </c>
      <c r="AF1946" s="71">
        <f t="shared" si="1124"/>
        <v>4.3124321900590665E-2</v>
      </c>
      <c r="AG1946" s="70">
        <f t="shared" si="1125"/>
        <v>-0.24041197211318369</v>
      </c>
      <c r="AH1946" s="70">
        <f t="shared" si="1126"/>
        <v>-0.2970055808935495</v>
      </c>
      <c r="AI1946" s="61" t="str">
        <f t="shared" si="1114"/>
        <v>Safety</v>
      </c>
      <c r="AJ1946" s="68" t="str">
        <f t="shared" si="1115"/>
        <v>Safety</v>
      </c>
      <c r="AK1946" s="72" t="str">
        <f t="shared" si="1116"/>
        <v>00635U</v>
      </c>
      <c r="AL1946" s="73">
        <f t="shared" si="1106"/>
        <v>0</v>
      </c>
      <c r="AM1946" s="72" t="str">
        <f t="shared" si="1119"/>
        <v>00635U</v>
      </c>
      <c r="AN1946" s="73">
        <f t="shared" si="1107"/>
        <v>0</v>
      </c>
      <c r="AO1946" s="74" t="str">
        <f t="shared" si="1113"/>
        <v>00635U</v>
      </c>
      <c r="AP1946" s="20">
        <f t="shared" si="1108"/>
        <v>0</v>
      </c>
      <c r="AQ1946" s="74" t="str">
        <f t="shared" si="1123"/>
        <v>00635U</v>
      </c>
      <c r="AR1946" s="20">
        <f t="shared" si="1109"/>
        <v>0</v>
      </c>
      <c r="AS1946" s="74" t="str">
        <f t="shared" si="1117"/>
        <v>00635U</v>
      </c>
      <c r="AT1946" s="20">
        <f t="shared" si="1110"/>
        <v>0</v>
      </c>
      <c r="AU1946" s="74" t="str">
        <f t="shared" si="1100"/>
        <v>00635U</v>
      </c>
      <c r="AV1946" s="20">
        <f t="shared" si="1111"/>
        <v>0</v>
      </c>
      <c r="AW1946" s="74" t="str">
        <f t="shared" si="1101"/>
        <v>00635U</v>
      </c>
      <c r="AX1946" s="20">
        <f t="shared" si="1102"/>
        <v>0</v>
      </c>
      <c r="AY1946" s="20">
        <f t="shared" si="1112"/>
        <v>1</v>
      </c>
      <c r="AZ1946" s="116">
        <v>43487</v>
      </c>
      <c r="BA1946" s="117">
        <v>19.59</v>
      </c>
      <c r="BB1946" s="90">
        <v>19.787500000000001</v>
      </c>
      <c r="BC1946" s="76">
        <f t="shared" si="1120"/>
        <v>21.239166666666669</v>
      </c>
      <c r="BD1946" s="76">
        <f t="shared" si="1121"/>
        <v>21.212541666666667</v>
      </c>
      <c r="BE1946" s="77">
        <f t="shared" si="1127"/>
        <v>-6.8348569859143934E-2</v>
      </c>
      <c r="BF1946" s="77">
        <f t="shared" si="1118"/>
        <v>-7.6489733864203768E-2</v>
      </c>
    </row>
    <row r="1947" spans="1:58" s="23" customFormat="1" ht="15.75" customHeight="1" x14ac:dyDescent="0.4">
      <c r="A1947" s="116">
        <v>43482</v>
      </c>
      <c r="B1947" s="112">
        <v>18.524999999999999</v>
      </c>
      <c r="C1947" s="112">
        <v>18.774999999999999</v>
      </c>
      <c r="D1947" s="112">
        <v>18.774999999999999</v>
      </c>
      <c r="E1947" s="112">
        <v>18.875</v>
      </c>
      <c r="F1947" s="112">
        <v>18.875</v>
      </c>
      <c r="G1947" s="112">
        <v>19.074999999999999</v>
      </c>
      <c r="H1947" s="113">
        <v>19.225000000000001</v>
      </c>
      <c r="I1947" s="90">
        <f t="shared" si="1103"/>
        <v>18.551315789473684</v>
      </c>
      <c r="J1947" s="90">
        <f t="shared" si="1104"/>
        <v>18.774999999999999</v>
      </c>
      <c r="K1947" s="114">
        <v>17</v>
      </c>
      <c r="L1947" s="115">
        <v>5.2631578947368418E-2</v>
      </c>
      <c r="M1947" s="90">
        <v>15.75</v>
      </c>
      <c r="N1947" s="90">
        <v>18.059999999999999</v>
      </c>
      <c r="O1947" s="90">
        <v>19.170000000000002</v>
      </c>
      <c r="P1947" s="90">
        <v>19.62</v>
      </c>
      <c r="Q1947" s="90">
        <v>19.96</v>
      </c>
      <c r="R1947" s="63">
        <f t="shared" si="1092"/>
        <v>4.980000000000004</v>
      </c>
      <c r="S1947" s="64">
        <f t="shared" si="1128"/>
        <v>-5.1470588235294143E-2</v>
      </c>
      <c r="T1947" s="65">
        <f t="shared" si="1122"/>
        <v>0.87209302325581406</v>
      </c>
      <c r="U1947" s="65">
        <f t="shared" si="1122"/>
        <v>0.94209702660406869</v>
      </c>
      <c r="V1947" s="65">
        <f t="shared" si="1093"/>
        <v>0.92048929663608547</v>
      </c>
      <c r="W1947" s="65">
        <f t="shared" si="1094"/>
        <v>0.9048096192384768</v>
      </c>
      <c r="X1947" s="61">
        <f t="shared" si="1105"/>
        <v>1.3495276653171391E-2</v>
      </c>
      <c r="Y1947" s="66">
        <f t="shared" si="1095"/>
        <v>1.8543046357615969E-2</v>
      </c>
      <c r="Z1947" s="61">
        <f t="shared" si="1096"/>
        <v>1.2057592737073512E-2</v>
      </c>
      <c r="AA1947" s="67">
        <f t="shared" si="1097"/>
        <v>18.551315789473684</v>
      </c>
      <c r="AB1947" s="68">
        <f t="shared" si="1098"/>
        <v>2.5747508305647836E-2</v>
      </c>
      <c r="AC1947" s="69">
        <f t="shared" si="1099"/>
        <v>2.7204639505741132E-2</v>
      </c>
      <c r="AD1947" s="70">
        <f>_xlfn.PERCENTILE.EXC(AC1947:$AC$5675,0.5)</f>
        <v>8.6443865740740769E-2</v>
      </c>
      <c r="AE1947" s="70">
        <f>_xlfn.PERCENTILE.EXC($AC1947:AC$5675,0.35)</f>
        <v>4.8431976190881812E-2</v>
      </c>
      <c r="AF1947" s="71">
        <f t="shared" si="1124"/>
        <v>4.3124321900590665E-2</v>
      </c>
      <c r="AG1947" s="70">
        <f t="shared" si="1125"/>
        <v>-0.24041197211318369</v>
      </c>
      <c r="AH1947" s="70">
        <f t="shared" si="1126"/>
        <v>-0.2970055808935495</v>
      </c>
      <c r="AI1947" s="61" t="str">
        <f t="shared" si="1114"/>
        <v>Safety</v>
      </c>
      <c r="AJ1947" s="68" t="str">
        <f t="shared" si="1115"/>
        <v>Safety</v>
      </c>
      <c r="AK1947" s="72" t="str">
        <f t="shared" si="1116"/>
        <v>00635U</v>
      </c>
      <c r="AL1947" s="73">
        <f t="shared" si="1106"/>
        <v>0</v>
      </c>
      <c r="AM1947" s="72" t="str">
        <f t="shared" si="1119"/>
        <v>00635U</v>
      </c>
      <c r="AN1947" s="73">
        <f t="shared" si="1107"/>
        <v>0</v>
      </c>
      <c r="AO1947" s="74" t="str">
        <f t="shared" si="1113"/>
        <v>00635U</v>
      </c>
      <c r="AP1947" s="20">
        <f t="shared" si="1108"/>
        <v>0</v>
      </c>
      <c r="AQ1947" s="74" t="str">
        <f t="shared" si="1123"/>
        <v>00635U</v>
      </c>
      <c r="AR1947" s="20">
        <f t="shared" si="1109"/>
        <v>0</v>
      </c>
      <c r="AS1947" s="74" t="str">
        <f t="shared" si="1117"/>
        <v>00635U</v>
      </c>
      <c r="AT1947" s="20">
        <f t="shared" si="1110"/>
        <v>0</v>
      </c>
      <c r="AU1947" s="74" t="str">
        <f t="shared" si="1100"/>
        <v>00635U</v>
      </c>
      <c r="AV1947" s="20">
        <f t="shared" si="1111"/>
        <v>0</v>
      </c>
      <c r="AW1947" s="74" t="str">
        <f t="shared" si="1101"/>
        <v>00635U</v>
      </c>
      <c r="AX1947" s="20">
        <f t="shared" si="1102"/>
        <v>0</v>
      </c>
      <c r="AY1947" s="20">
        <f t="shared" si="1112"/>
        <v>1</v>
      </c>
      <c r="AZ1947" s="116">
        <v>43483</v>
      </c>
      <c r="BA1947" s="117">
        <v>19.55</v>
      </c>
      <c r="BB1947" s="90">
        <v>19.850000000000001</v>
      </c>
      <c r="BC1947" s="76">
        <f t="shared" si="1120"/>
        <v>21.26229166666667</v>
      </c>
      <c r="BD1947" s="76">
        <f t="shared" si="1121"/>
        <v>21.235208333333336</v>
      </c>
      <c r="BE1947" s="77">
        <f t="shared" si="1127"/>
        <v>-6.642236353481816E-2</v>
      </c>
      <c r="BF1947" s="77">
        <f t="shared" si="1118"/>
        <v>-7.9359161769467071E-2</v>
      </c>
    </row>
    <row r="1948" spans="1:58" s="23" customFormat="1" ht="15.75" customHeight="1" x14ac:dyDescent="0.4">
      <c r="A1948" s="116">
        <v>43481</v>
      </c>
      <c r="B1948" s="112">
        <v>19.024999999999999</v>
      </c>
      <c r="C1948" s="112">
        <v>19.074999999999999</v>
      </c>
      <c r="D1948" s="112">
        <v>19.074999999999999</v>
      </c>
      <c r="E1948" s="112">
        <v>19.074999999999999</v>
      </c>
      <c r="F1948" s="112">
        <v>19.024999999999999</v>
      </c>
      <c r="G1948" s="112">
        <v>19.175000000000001</v>
      </c>
      <c r="H1948" s="113">
        <v>19.375</v>
      </c>
      <c r="I1948" s="90">
        <f t="shared" si="1103"/>
        <v>19.027631578947368</v>
      </c>
      <c r="J1948" s="90">
        <f t="shared" si="1104"/>
        <v>19.074999999999999</v>
      </c>
      <c r="K1948" s="114">
        <v>18</v>
      </c>
      <c r="L1948" s="115">
        <v>5.2631578947368418E-2</v>
      </c>
      <c r="M1948" s="90">
        <v>16.73</v>
      </c>
      <c r="N1948" s="90">
        <v>19.04</v>
      </c>
      <c r="O1948" s="90">
        <v>19.53</v>
      </c>
      <c r="P1948" s="90">
        <v>19.84</v>
      </c>
      <c r="Q1948" s="90">
        <v>20.03</v>
      </c>
      <c r="R1948" s="63">
        <f t="shared" si="1092"/>
        <v>3.6000000000000085</v>
      </c>
      <c r="S1948" s="64">
        <f t="shared" si="1128"/>
        <v>2.3655913978494501E-2</v>
      </c>
      <c r="T1948" s="65">
        <f t="shared" si="1122"/>
        <v>0.87867647058823539</v>
      </c>
      <c r="U1948" s="65">
        <f t="shared" si="1122"/>
        <v>0.97491039426523285</v>
      </c>
      <c r="V1948" s="65">
        <f t="shared" si="1093"/>
        <v>0.95967741935483863</v>
      </c>
      <c r="W1948" s="65">
        <f t="shared" si="1094"/>
        <v>0.95057413879181218</v>
      </c>
      <c r="X1948" s="61">
        <f t="shared" si="1105"/>
        <v>2.6281208935611412E-3</v>
      </c>
      <c r="Y1948" s="66">
        <f t="shared" si="1095"/>
        <v>1.5727391874180902E-2</v>
      </c>
      <c r="Z1948" s="61">
        <f t="shared" si="1096"/>
        <v>2.4894543945785177E-3</v>
      </c>
      <c r="AA1948" s="67">
        <f t="shared" si="1097"/>
        <v>19.027631578947364</v>
      </c>
      <c r="AB1948" s="68">
        <f t="shared" si="1098"/>
        <v>-7.8781512605045011E-4</v>
      </c>
      <c r="AC1948" s="69">
        <f t="shared" si="1099"/>
        <v>-6.496019460417498E-4</v>
      </c>
      <c r="AD1948" s="70">
        <f>_xlfn.PERCENTILE.EXC(AC1948:$AC$5675,0.5)</f>
        <v>8.6577295558482523E-2</v>
      </c>
      <c r="AE1948" s="70">
        <f>_xlfn.PERCENTILE.EXC($AC1948:AC$5675,0.35)</f>
        <v>4.8532939584102382E-2</v>
      </c>
      <c r="AF1948" s="71">
        <f t="shared" si="1124"/>
        <v>4.3124321900590665E-2</v>
      </c>
      <c r="AG1948" s="70">
        <f t="shared" si="1125"/>
        <v>-0.24041197211318369</v>
      </c>
      <c r="AH1948" s="70">
        <f t="shared" si="1126"/>
        <v>-0.2970055808935495</v>
      </c>
      <c r="AI1948" s="61" t="str">
        <f t="shared" si="1114"/>
        <v>Safety</v>
      </c>
      <c r="AJ1948" s="68" t="str">
        <f t="shared" si="1115"/>
        <v>Safety</v>
      </c>
      <c r="AK1948" s="72" t="str">
        <f t="shared" si="1116"/>
        <v>00635U</v>
      </c>
      <c r="AL1948" s="73">
        <f t="shared" si="1106"/>
        <v>0</v>
      </c>
      <c r="AM1948" s="72" t="str">
        <f t="shared" si="1119"/>
        <v>00635U</v>
      </c>
      <c r="AN1948" s="73">
        <f t="shared" si="1107"/>
        <v>0</v>
      </c>
      <c r="AO1948" s="74" t="str">
        <f t="shared" si="1113"/>
        <v>00635U</v>
      </c>
      <c r="AP1948" s="20">
        <f t="shared" si="1108"/>
        <v>0</v>
      </c>
      <c r="AQ1948" s="74" t="str">
        <f t="shared" si="1123"/>
        <v>00635U</v>
      </c>
      <c r="AR1948" s="20">
        <f t="shared" si="1109"/>
        <v>0</v>
      </c>
      <c r="AS1948" s="74" t="str">
        <f t="shared" si="1117"/>
        <v>00635U</v>
      </c>
      <c r="AT1948" s="20">
        <f t="shared" si="1110"/>
        <v>0</v>
      </c>
      <c r="AU1948" s="74" t="str">
        <f t="shared" si="1100"/>
        <v>00635U</v>
      </c>
      <c r="AV1948" s="20">
        <f t="shared" si="1111"/>
        <v>0</v>
      </c>
      <c r="AW1948" s="74" t="str">
        <f t="shared" si="1101"/>
        <v>00635U</v>
      </c>
      <c r="AX1948" s="20">
        <f t="shared" si="1102"/>
        <v>0</v>
      </c>
      <c r="AY1948" s="20">
        <f t="shared" si="1112"/>
        <v>1</v>
      </c>
      <c r="AZ1948" s="116">
        <v>43482</v>
      </c>
      <c r="BA1948" s="117">
        <v>19.88</v>
      </c>
      <c r="BB1948" s="90">
        <v>19.824999999999999</v>
      </c>
      <c r="BC1948" s="76">
        <f t="shared" si="1120"/>
        <v>21.283750000000005</v>
      </c>
      <c r="BD1948" s="76">
        <f t="shared" si="1121"/>
        <v>21.262791666666669</v>
      </c>
      <c r="BE1948" s="77">
        <f t="shared" si="1127"/>
        <v>-6.853820402889553E-2</v>
      </c>
      <c r="BF1948" s="77">
        <f t="shared" si="1118"/>
        <v>-6.5033401462257168E-2</v>
      </c>
    </row>
    <row r="1949" spans="1:58" s="23" customFormat="1" ht="15.75" customHeight="1" x14ac:dyDescent="0.4">
      <c r="A1949" s="116">
        <v>43480</v>
      </c>
      <c r="B1949" s="112">
        <v>18.824999999999999</v>
      </c>
      <c r="C1949" s="112">
        <v>18.824999999999999</v>
      </c>
      <c r="D1949" s="112">
        <v>19.024999999999999</v>
      </c>
      <c r="E1949" s="112">
        <v>19.074999999999999</v>
      </c>
      <c r="F1949" s="112">
        <v>19.074999999999999</v>
      </c>
      <c r="G1949" s="112">
        <v>19.024999999999999</v>
      </c>
      <c r="H1949" s="113">
        <v>19.175000000000001</v>
      </c>
      <c r="I1949" s="90">
        <f t="shared" si="1103"/>
        <v>18.824999999999999</v>
      </c>
      <c r="J1949" s="90">
        <f t="shared" si="1104"/>
        <v>19.024999999999999</v>
      </c>
      <c r="K1949" s="114">
        <v>0</v>
      </c>
      <c r="L1949" s="115">
        <v>5.5555555555555552E-2</v>
      </c>
      <c r="M1949" s="90">
        <v>16.84</v>
      </c>
      <c r="N1949" s="90">
        <v>18.600000000000001</v>
      </c>
      <c r="O1949" s="90">
        <v>19.239999999999998</v>
      </c>
      <c r="P1949" s="90">
        <v>19.73</v>
      </c>
      <c r="Q1949" s="90">
        <v>20.13</v>
      </c>
      <c r="R1949" s="63">
        <f t="shared" si="1092"/>
        <v>3.5300000000000011</v>
      </c>
      <c r="S1949" s="64">
        <f t="shared" si="1128"/>
        <v>-2.4646040901940159E-2</v>
      </c>
      <c r="T1949" s="65">
        <f t="shared" si="1122"/>
        <v>0.90537634408602141</v>
      </c>
      <c r="U1949" s="65">
        <f t="shared" si="1122"/>
        <v>0.96673596673596685</v>
      </c>
      <c r="V1949" s="65">
        <f t="shared" si="1093"/>
        <v>0.94272681196148</v>
      </c>
      <c r="W1949" s="65">
        <f t="shared" si="1094"/>
        <v>0.92399403874813724</v>
      </c>
      <c r="X1949" s="61">
        <f t="shared" si="1105"/>
        <v>0</v>
      </c>
      <c r="Y1949" s="66">
        <f t="shared" si="1095"/>
        <v>5.242463958060363E-3</v>
      </c>
      <c r="Z1949" s="61">
        <f t="shared" si="1096"/>
        <v>1.062416998671975E-2</v>
      </c>
      <c r="AA1949" s="67">
        <f t="shared" si="1097"/>
        <v>18.824999999999999</v>
      </c>
      <c r="AB1949" s="68">
        <f t="shared" si="1098"/>
        <v>1.2096774193548272E-2</v>
      </c>
      <c r="AC1949" s="69">
        <f t="shared" si="1099"/>
        <v>1.2096774193548272E-2</v>
      </c>
      <c r="AD1949" s="70">
        <f>_xlfn.PERCENTILE.EXC(AC1949:$AC$5675,0.5)</f>
        <v>8.6710725376224276E-2</v>
      </c>
      <c r="AE1949" s="70">
        <f>_xlfn.PERCENTILE.EXC($AC1949:AC$5675,0.35)</f>
        <v>4.8654083097493972E-2</v>
      </c>
      <c r="AF1949" s="71">
        <f t="shared" si="1124"/>
        <v>4.3773361961554159E-2</v>
      </c>
      <c r="AG1949" s="70">
        <f t="shared" si="1125"/>
        <v>-0.24041197211318369</v>
      </c>
      <c r="AH1949" s="70">
        <f t="shared" si="1126"/>
        <v>-0.2970055808935495</v>
      </c>
      <c r="AI1949" s="61" t="str">
        <f t="shared" si="1114"/>
        <v>Safety</v>
      </c>
      <c r="AJ1949" s="68" t="str">
        <f t="shared" si="1115"/>
        <v>Safety</v>
      </c>
      <c r="AK1949" s="72" t="str">
        <f t="shared" si="1116"/>
        <v>00635U</v>
      </c>
      <c r="AL1949" s="73">
        <f t="shared" si="1106"/>
        <v>0</v>
      </c>
      <c r="AM1949" s="72" t="str">
        <f t="shared" si="1119"/>
        <v>00635U</v>
      </c>
      <c r="AN1949" s="73">
        <f t="shared" si="1107"/>
        <v>0</v>
      </c>
      <c r="AO1949" s="74" t="str">
        <f t="shared" si="1113"/>
        <v>00635U</v>
      </c>
      <c r="AP1949" s="20">
        <f t="shared" si="1108"/>
        <v>0</v>
      </c>
      <c r="AQ1949" s="74" t="str">
        <f t="shared" si="1123"/>
        <v>00635U</v>
      </c>
      <c r="AR1949" s="20">
        <f t="shared" si="1109"/>
        <v>0</v>
      </c>
      <c r="AS1949" s="74" t="str">
        <f t="shared" si="1117"/>
        <v>00635U</v>
      </c>
      <c r="AT1949" s="20">
        <f t="shared" si="1110"/>
        <v>0</v>
      </c>
      <c r="AU1949" s="74" t="str">
        <f t="shared" si="1100"/>
        <v>00635U</v>
      </c>
      <c r="AV1949" s="20">
        <f t="shared" si="1111"/>
        <v>0</v>
      </c>
      <c r="AW1949" s="74" t="str">
        <f t="shared" si="1101"/>
        <v>00635U</v>
      </c>
      <c r="AX1949" s="20">
        <f t="shared" si="1102"/>
        <v>0</v>
      </c>
      <c r="AY1949" s="20">
        <f t="shared" si="1112"/>
        <v>1</v>
      </c>
      <c r="AZ1949" s="116">
        <v>43481</v>
      </c>
      <c r="BA1949" s="117">
        <v>20.11</v>
      </c>
      <c r="BB1949" s="90">
        <v>19.8</v>
      </c>
      <c r="BC1949" s="76">
        <f t="shared" si="1120"/>
        <v>21.306041666666669</v>
      </c>
      <c r="BD1949" s="76">
        <f t="shared" si="1121"/>
        <v>21.288500000000003</v>
      </c>
      <c r="BE1949" s="77">
        <f t="shared" si="1127"/>
        <v>-7.0686131672354352E-2</v>
      </c>
      <c r="BF1949" s="77">
        <f t="shared" si="1118"/>
        <v>-5.5358526904197243E-2</v>
      </c>
    </row>
    <row r="1950" spans="1:58" s="23" customFormat="1" ht="15.75" customHeight="1" x14ac:dyDescent="0.4">
      <c r="A1950" s="116">
        <v>43479</v>
      </c>
      <c r="B1950" s="112">
        <v>19.225000000000001</v>
      </c>
      <c r="C1950" s="112">
        <v>19.475000000000001</v>
      </c>
      <c r="D1950" s="112">
        <v>19.625</v>
      </c>
      <c r="E1950" s="112">
        <v>19.524999999999999</v>
      </c>
      <c r="F1950" s="112">
        <v>19.475000000000001</v>
      </c>
      <c r="G1950" s="112">
        <v>19.375</v>
      </c>
      <c r="H1950" s="113">
        <v>19.55</v>
      </c>
      <c r="I1950" s="90">
        <f t="shared" si="1103"/>
        <v>19.461111111111112</v>
      </c>
      <c r="J1950" s="90">
        <f t="shared" si="1104"/>
        <v>19.616666666666667</v>
      </c>
      <c r="K1950" s="114">
        <v>1</v>
      </c>
      <c r="L1950" s="115">
        <v>5.5555555555555552E-2</v>
      </c>
      <c r="M1950" s="90">
        <v>17.57</v>
      </c>
      <c r="N1950" s="90">
        <v>19.07</v>
      </c>
      <c r="O1950" s="90">
        <v>19.93</v>
      </c>
      <c r="P1950" s="90">
        <v>20.39</v>
      </c>
      <c r="Q1950" s="90">
        <v>20.61</v>
      </c>
      <c r="R1950" s="63">
        <f t="shared" si="1092"/>
        <v>3.6799999999999997</v>
      </c>
      <c r="S1950" s="64">
        <f t="shared" si="1128"/>
        <v>4.8378229796591475E-2</v>
      </c>
      <c r="T1950" s="65">
        <f t="shared" si="1122"/>
        <v>0.92134242265338229</v>
      </c>
      <c r="U1950" s="65">
        <f t="shared" si="1122"/>
        <v>0.95684897139989966</v>
      </c>
      <c r="V1950" s="65">
        <f t="shared" si="1093"/>
        <v>0.93526238352133395</v>
      </c>
      <c r="W1950" s="65">
        <f t="shared" si="1094"/>
        <v>0.92527899078117426</v>
      </c>
      <c r="X1950" s="61">
        <f t="shared" si="1105"/>
        <v>1.3003901170351105E-2</v>
      </c>
      <c r="Y1950" s="66">
        <f t="shared" si="1095"/>
        <v>1.2804097311140657E-3</v>
      </c>
      <c r="Z1950" s="61">
        <f t="shared" si="1096"/>
        <v>7.993148729660263E-3</v>
      </c>
      <c r="AA1950" s="67">
        <f t="shared" si="1097"/>
        <v>19.461111111111112</v>
      </c>
      <c r="AB1950" s="68">
        <f t="shared" si="1098"/>
        <v>8.1279496591505577E-3</v>
      </c>
      <c r="AC1950" s="69">
        <f t="shared" si="1099"/>
        <v>2.0509234982229254E-2</v>
      </c>
      <c r="AD1950" s="70">
        <f>_xlfn.PERCENTILE.EXC(AC1950:$AC$5675,0.5)</f>
        <v>8.677808157904994E-2</v>
      </c>
      <c r="AE1950" s="70">
        <f>_xlfn.PERCENTILE.EXC($AC1950:AC$5675,0.35)</f>
        <v>4.8718605317765909E-2</v>
      </c>
      <c r="AF1950" s="71">
        <f t="shared" si="1124"/>
        <v>4.4575171805834896E-2</v>
      </c>
      <c r="AG1950" s="70">
        <f t="shared" si="1125"/>
        <v>-0.24041197211318369</v>
      </c>
      <c r="AH1950" s="70">
        <f t="shared" si="1126"/>
        <v>-0.2970055808935495</v>
      </c>
      <c r="AI1950" s="61" t="str">
        <f t="shared" si="1114"/>
        <v>Safety</v>
      </c>
      <c r="AJ1950" s="68" t="str">
        <f t="shared" si="1115"/>
        <v>Safety</v>
      </c>
      <c r="AK1950" s="72" t="str">
        <f t="shared" si="1116"/>
        <v>00635U</v>
      </c>
      <c r="AL1950" s="73">
        <f t="shared" si="1106"/>
        <v>0</v>
      </c>
      <c r="AM1950" s="72" t="str">
        <f t="shared" si="1119"/>
        <v>00635U</v>
      </c>
      <c r="AN1950" s="73">
        <f t="shared" si="1107"/>
        <v>0</v>
      </c>
      <c r="AO1950" s="74" t="str">
        <f t="shared" si="1113"/>
        <v>00635U</v>
      </c>
      <c r="AP1950" s="20">
        <f t="shared" si="1108"/>
        <v>0</v>
      </c>
      <c r="AQ1950" s="74" t="str">
        <f t="shared" si="1123"/>
        <v>00635U</v>
      </c>
      <c r="AR1950" s="20">
        <f t="shared" si="1109"/>
        <v>0</v>
      </c>
      <c r="AS1950" s="74" t="str">
        <f t="shared" si="1117"/>
        <v>00635U</v>
      </c>
      <c r="AT1950" s="20">
        <f t="shared" si="1110"/>
        <v>0</v>
      </c>
      <c r="AU1950" s="74" t="str">
        <f t="shared" si="1100"/>
        <v>00635U</v>
      </c>
      <c r="AV1950" s="20">
        <f t="shared" si="1111"/>
        <v>0</v>
      </c>
      <c r="AW1950" s="74" t="str">
        <f t="shared" si="1101"/>
        <v>00635U</v>
      </c>
      <c r="AX1950" s="20">
        <f t="shared" si="1102"/>
        <v>0</v>
      </c>
      <c r="AY1950" s="20">
        <f t="shared" si="1112"/>
        <v>1</v>
      </c>
      <c r="AZ1950" s="116">
        <v>43480</v>
      </c>
      <c r="BA1950" s="117">
        <v>19.75</v>
      </c>
      <c r="BB1950" s="90">
        <v>20.012499999999999</v>
      </c>
      <c r="BC1950" s="76">
        <f t="shared" si="1120"/>
        <v>21.323125000000005</v>
      </c>
      <c r="BD1950" s="76">
        <f t="shared" si="1121"/>
        <v>21.305208333333336</v>
      </c>
      <c r="BE1950" s="77">
        <f t="shared" si="1127"/>
        <v>-6.1464958818184715E-2</v>
      </c>
      <c r="BF1950" s="77">
        <f t="shared" si="1118"/>
        <v>-7.2996626411773471E-2</v>
      </c>
    </row>
    <row r="1951" spans="1:58" s="23" customFormat="1" ht="15.75" customHeight="1" x14ac:dyDescent="0.4">
      <c r="A1951" s="116">
        <v>43476</v>
      </c>
      <c r="B1951" s="112">
        <v>19.024999999999999</v>
      </c>
      <c r="C1951" s="112">
        <v>19.475000000000001</v>
      </c>
      <c r="D1951" s="112">
        <v>19.725000000000001</v>
      </c>
      <c r="E1951" s="112">
        <v>19.625</v>
      </c>
      <c r="F1951" s="112">
        <v>19.574999999999999</v>
      </c>
      <c r="G1951" s="112">
        <v>19.5</v>
      </c>
      <c r="H1951" s="113">
        <v>19.600000000000001</v>
      </c>
      <c r="I1951" s="90">
        <f t="shared" si="1103"/>
        <v>19.425000000000001</v>
      </c>
      <c r="J1951" s="90">
        <f t="shared" si="1104"/>
        <v>19.697222222222223</v>
      </c>
      <c r="K1951" s="114">
        <v>2</v>
      </c>
      <c r="L1951" s="115">
        <v>5.5555555555555552E-2</v>
      </c>
      <c r="M1951" s="90">
        <v>16.100000000000001</v>
      </c>
      <c r="N1951" s="90">
        <v>18.190000000000001</v>
      </c>
      <c r="O1951" s="90">
        <v>19.739999999999998</v>
      </c>
      <c r="P1951" s="90">
        <v>20.350000000000001</v>
      </c>
      <c r="Q1951" s="90">
        <v>20.62</v>
      </c>
      <c r="R1951" s="63">
        <f t="shared" ref="R1951:R2014" si="1129">(O1951+P1951)-(N1951+M1951)</f>
        <v>5.7999999999999972</v>
      </c>
      <c r="S1951" s="64">
        <f t="shared" si="1128"/>
        <v>-6.7179487179487116E-2</v>
      </c>
      <c r="T1951" s="65">
        <f t="shared" si="1122"/>
        <v>0.88510170423309509</v>
      </c>
      <c r="U1951" s="65">
        <f t="shared" si="1122"/>
        <v>0.92147922998986842</v>
      </c>
      <c r="V1951" s="65">
        <f t="shared" si="1093"/>
        <v>0.89385749385749391</v>
      </c>
      <c r="W1951" s="65">
        <f t="shared" si="1094"/>
        <v>0.8821532492725509</v>
      </c>
      <c r="X1951" s="61">
        <f t="shared" si="1105"/>
        <v>2.3653088042050085E-2</v>
      </c>
      <c r="Y1951" s="66">
        <f t="shared" si="1095"/>
        <v>-1.2738853503183988E-3</v>
      </c>
      <c r="Z1951" s="61">
        <f t="shared" si="1096"/>
        <v>1.4014014014014009E-2</v>
      </c>
      <c r="AA1951" s="67">
        <f t="shared" si="1097"/>
        <v>19.424999999999997</v>
      </c>
      <c r="AB1951" s="68">
        <f t="shared" si="1098"/>
        <v>4.5904343045629313E-2</v>
      </c>
      <c r="AC1951" s="69">
        <f t="shared" si="1099"/>
        <v>6.7894447498625388E-2</v>
      </c>
      <c r="AD1951" s="70">
        <f>_xlfn.PERCENTILE.EXC(AC1951:$AC$5675,0.5)</f>
        <v>8.6845437781875603E-2</v>
      </c>
      <c r="AE1951" s="70">
        <f>_xlfn.PERCENTILE.EXC($AC1951:AC$5675,0.35)</f>
        <v>4.8768323256397995E-2</v>
      </c>
      <c r="AF1951" s="71">
        <f t="shared" si="1124"/>
        <v>4.5297322584646624E-2</v>
      </c>
      <c r="AG1951" s="70">
        <f t="shared" si="1125"/>
        <v>-0.24041197211318369</v>
      </c>
      <c r="AH1951" s="70">
        <f t="shared" si="1126"/>
        <v>-0.2970055808935495</v>
      </c>
      <c r="AI1951" s="61" t="str">
        <f t="shared" si="1114"/>
        <v>Safety</v>
      </c>
      <c r="AJ1951" s="68" t="str">
        <f t="shared" si="1115"/>
        <v>Short VOL</v>
      </c>
      <c r="AK1951" s="72" t="str">
        <f t="shared" si="1116"/>
        <v>00631L</v>
      </c>
      <c r="AL1951" s="73">
        <f t="shared" si="1106"/>
        <v>1</v>
      </c>
      <c r="AM1951" s="72" t="str">
        <f t="shared" si="1119"/>
        <v>00635U</v>
      </c>
      <c r="AN1951" s="73">
        <f t="shared" si="1107"/>
        <v>0</v>
      </c>
      <c r="AO1951" s="74" t="str">
        <f t="shared" si="1113"/>
        <v>00631L</v>
      </c>
      <c r="AP1951" s="20">
        <f t="shared" si="1108"/>
        <v>1</v>
      </c>
      <c r="AQ1951" s="74" t="str">
        <f t="shared" si="1123"/>
        <v>00635U</v>
      </c>
      <c r="AR1951" s="20">
        <f t="shared" si="1109"/>
        <v>0</v>
      </c>
      <c r="AS1951" s="74" t="str">
        <f t="shared" si="1117"/>
        <v>00635U</v>
      </c>
      <c r="AT1951" s="20">
        <f t="shared" si="1110"/>
        <v>0</v>
      </c>
      <c r="AU1951" s="74" t="str">
        <f t="shared" si="1100"/>
        <v>00631L</v>
      </c>
      <c r="AV1951" s="20">
        <f t="shared" si="1111"/>
        <v>1</v>
      </c>
      <c r="AW1951" s="74" t="str">
        <f t="shared" si="1101"/>
        <v>00631L</v>
      </c>
      <c r="AX1951" s="20">
        <f t="shared" si="1102"/>
        <v>1</v>
      </c>
      <c r="AY1951" s="20">
        <f t="shared" si="1112"/>
        <v>0</v>
      </c>
      <c r="AZ1951" s="116">
        <v>43479</v>
      </c>
      <c r="BA1951" s="117">
        <v>19.88</v>
      </c>
      <c r="BB1951" s="90">
        <v>19.350000000000001</v>
      </c>
      <c r="BC1951" s="76">
        <f t="shared" si="1120"/>
        <v>21.335625000000004</v>
      </c>
      <c r="BD1951" s="76">
        <f t="shared" si="1121"/>
        <v>21.320916666666673</v>
      </c>
      <c r="BE1951" s="77">
        <f t="shared" si="1127"/>
        <v>-9.3066174532032794E-2</v>
      </c>
      <c r="BF1951" s="77">
        <f t="shared" si="1118"/>
        <v>-6.7582303762737203E-2</v>
      </c>
    </row>
    <row r="1952" spans="1:58" s="23" customFormat="1" ht="15.75" customHeight="1" x14ac:dyDescent="0.4">
      <c r="A1952" s="116">
        <v>43475</v>
      </c>
      <c r="B1952" s="112">
        <v>19.875</v>
      </c>
      <c r="C1952" s="112">
        <v>20.024999999999999</v>
      </c>
      <c r="D1952" s="112">
        <v>20.125</v>
      </c>
      <c r="E1952" s="112">
        <v>19.925000000000001</v>
      </c>
      <c r="F1952" s="112">
        <v>19.8</v>
      </c>
      <c r="G1952" s="112">
        <v>19.725000000000001</v>
      </c>
      <c r="H1952" s="113">
        <v>19.824999999999999</v>
      </c>
      <c r="I1952" s="90">
        <f t="shared" si="1103"/>
        <v>20</v>
      </c>
      <c r="J1952" s="90">
        <f t="shared" si="1104"/>
        <v>20.108333333333334</v>
      </c>
      <c r="K1952" s="114">
        <v>3</v>
      </c>
      <c r="L1952" s="115">
        <v>5.5555555555555552E-2</v>
      </c>
      <c r="M1952" s="90">
        <v>17.88</v>
      </c>
      <c r="N1952" s="90">
        <v>19.5</v>
      </c>
      <c r="O1952" s="90">
        <v>20.52</v>
      </c>
      <c r="P1952" s="90">
        <v>20.86</v>
      </c>
      <c r="Q1952" s="90">
        <v>20.97</v>
      </c>
      <c r="R1952" s="63">
        <f t="shared" si="1129"/>
        <v>4</v>
      </c>
      <c r="S1952" s="64">
        <f t="shared" si="1128"/>
        <v>-2.4024024024024045E-2</v>
      </c>
      <c r="T1952" s="65">
        <f t="shared" si="1122"/>
        <v>0.91692307692307684</v>
      </c>
      <c r="U1952" s="65">
        <f t="shared" si="1122"/>
        <v>0.95029239766081874</v>
      </c>
      <c r="V1952" s="65">
        <f t="shared" si="1093"/>
        <v>0.93480345158197509</v>
      </c>
      <c r="W1952" s="65">
        <f t="shared" si="1094"/>
        <v>0.92989985693848365</v>
      </c>
      <c r="X1952" s="61">
        <f t="shared" si="1105"/>
        <v>7.5471698113206828E-3</v>
      </c>
      <c r="Y1952" s="66">
        <f t="shared" si="1095"/>
        <v>-5.0188205771644371E-3</v>
      </c>
      <c r="Z1952" s="61">
        <f t="shared" si="1096"/>
        <v>5.4166666666667137E-3</v>
      </c>
      <c r="AA1952" s="67">
        <f t="shared" si="1097"/>
        <v>20</v>
      </c>
      <c r="AB1952" s="68">
        <f t="shared" si="1098"/>
        <v>1.9230769230769232E-2</v>
      </c>
      <c r="AC1952" s="69">
        <f t="shared" si="1099"/>
        <v>2.564102564102564E-2</v>
      </c>
      <c r="AD1952" s="70">
        <f>_xlfn.PERCENTILE.EXC(AC1952:$AC$5675,0.5)</f>
        <v>8.6878433472974664E-2</v>
      </c>
      <c r="AE1952" s="70">
        <f>_xlfn.PERCENTILE.EXC($AC1952:AC$5675,0.35)</f>
        <v>4.8736770179815606E-2</v>
      </c>
      <c r="AF1952" s="71">
        <f t="shared" si="1124"/>
        <v>4.4575171805834896E-2</v>
      </c>
      <c r="AG1952" s="70">
        <f t="shared" si="1125"/>
        <v>-0.24041197211318369</v>
      </c>
      <c r="AH1952" s="70">
        <f t="shared" si="1126"/>
        <v>-0.2970055808935495</v>
      </c>
      <c r="AI1952" s="61" t="str">
        <f t="shared" si="1114"/>
        <v>Safety</v>
      </c>
      <c r="AJ1952" s="68" t="str">
        <f t="shared" si="1115"/>
        <v>Safety</v>
      </c>
      <c r="AK1952" s="72" t="str">
        <f t="shared" si="1116"/>
        <v>00635U</v>
      </c>
      <c r="AL1952" s="73">
        <f t="shared" si="1106"/>
        <v>0</v>
      </c>
      <c r="AM1952" s="72" t="str">
        <f t="shared" si="1119"/>
        <v>00635U</v>
      </c>
      <c r="AN1952" s="73">
        <f t="shared" si="1107"/>
        <v>0</v>
      </c>
      <c r="AO1952" s="74" t="str">
        <f t="shared" si="1113"/>
        <v>00635U</v>
      </c>
      <c r="AP1952" s="20">
        <f t="shared" si="1108"/>
        <v>0</v>
      </c>
      <c r="AQ1952" s="74" t="str">
        <f t="shared" si="1123"/>
        <v>00635U</v>
      </c>
      <c r="AR1952" s="20">
        <f t="shared" si="1109"/>
        <v>0</v>
      </c>
      <c r="AS1952" s="74" t="str">
        <f t="shared" si="1117"/>
        <v>00635U</v>
      </c>
      <c r="AT1952" s="20">
        <f t="shared" si="1110"/>
        <v>0</v>
      </c>
      <c r="AU1952" s="74" t="str">
        <f t="shared" si="1100"/>
        <v>00635U</v>
      </c>
      <c r="AV1952" s="20">
        <f t="shared" si="1111"/>
        <v>0</v>
      </c>
      <c r="AW1952" s="74" t="str">
        <f t="shared" si="1101"/>
        <v>00635U</v>
      </c>
      <c r="AX1952" s="20">
        <f t="shared" si="1102"/>
        <v>0</v>
      </c>
      <c r="AY1952" s="20">
        <f t="shared" si="1112"/>
        <v>1</v>
      </c>
      <c r="AZ1952" s="116">
        <v>43476</v>
      </c>
      <c r="BA1952" s="117">
        <v>19.420000000000002</v>
      </c>
      <c r="BB1952" s="90">
        <v>20.8125</v>
      </c>
      <c r="BC1952" s="76">
        <f t="shared" si="1120"/>
        <v>21.357083333333339</v>
      </c>
      <c r="BD1952" s="76">
        <f t="shared" si="1121"/>
        <v>21.33679166666667</v>
      </c>
      <c r="BE1952" s="77">
        <f t="shared" si="1127"/>
        <v>-2.5498956240123556E-2</v>
      </c>
      <c r="BF1952" s="77">
        <f t="shared" si="1118"/>
        <v>-8.9835046271795851E-2</v>
      </c>
    </row>
    <row r="1953" spans="1:58" s="23" customFormat="1" ht="15.75" customHeight="1" x14ac:dyDescent="0.4">
      <c r="A1953" s="116">
        <v>43474</v>
      </c>
      <c r="B1953" s="112">
        <v>20.125</v>
      </c>
      <c r="C1953" s="112">
        <v>20.274999999999999</v>
      </c>
      <c r="D1953" s="112">
        <v>20.225000000000001</v>
      </c>
      <c r="E1953" s="112">
        <v>20</v>
      </c>
      <c r="F1953" s="112">
        <v>19.875</v>
      </c>
      <c r="G1953" s="112">
        <v>19.774999999999999</v>
      </c>
      <c r="H1953" s="113">
        <v>19.875</v>
      </c>
      <c r="I1953" s="90">
        <f t="shared" si="1103"/>
        <v>20.241666666666667</v>
      </c>
      <c r="J1953" s="90">
        <f t="shared" si="1104"/>
        <v>20.236111111111111</v>
      </c>
      <c r="K1953" s="114">
        <v>4</v>
      </c>
      <c r="L1953" s="115">
        <v>5.5555555555555552E-2</v>
      </c>
      <c r="M1953" s="90">
        <v>19.18</v>
      </c>
      <c r="N1953" s="90">
        <v>19.98</v>
      </c>
      <c r="O1953" s="90">
        <v>20.69</v>
      </c>
      <c r="P1953" s="90">
        <v>20.9</v>
      </c>
      <c r="Q1953" s="90">
        <v>21.04</v>
      </c>
      <c r="R1953" s="63">
        <f t="shared" si="1129"/>
        <v>2.4300000000000068</v>
      </c>
      <c r="S1953" s="64">
        <f t="shared" si="1128"/>
        <v>-2.3937469467513361E-2</v>
      </c>
      <c r="T1953" s="65">
        <f t="shared" si="1122"/>
        <v>0.95995995995995997</v>
      </c>
      <c r="U1953" s="65">
        <f t="shared" si="1122"/>
        <v>0.96568390526824543</v>
      </c>
      <c r="V1953" s="65">
        <f t="shared" si="1093"/>
        <v>0.95598086124401926</v>
      </c>
      <c r="W1953" s="65">
        <f t="shared" si="1094"/>
        <v>0.94961977186311797</v>
      </c>
      <c r="X1953" s="61">
        <f t="shared" si="1105"/>
        <v>7.4534161490682526E-3</v>
      </c>
      <c r="Y1953" s="66">
        <f t="shared" si="1095"/>
        <v>-6.2500000000000003E-3</v>
      </c>
      <c r="Z1953" s="61">
        <f t="shared" si="1096"/>
        <v>-2.7446136956227703E-4</v>
      </c>
      <c r="AA1953" s="67">
        <f t="shared" si="1097"/>
        <v>20.241666666666667</v>
      </c>
      <c r="AB1953" s="68">
        <f t="shared" si="1098"/>
        <v>7.2572572572572359E-3</v>
      </c>
      <c r="AC1953" s="69">
        <f t="shared" si="1099"/>
        <v>1.3096429763096431E-2</v>
      </c>
      <c r="AD1953" s="70">
        <f>_xlfn.PERCENTILE.EXC(AC1953:$AC$5675,0.5)</f>
        <v>8.6911429164073725E-2</v>
      </c>
      <c r="AE1953" s="70">
        <f>_xlfn.PERCENTILE.EXC($AC1953:AC$5675,0.35)</f>
        <v>4.8817570331020972E-2</v>
      </c>
      <c r="AF1953" s="71">
        <f t="shared" si="1124"/>
        <v>4.4575171805834896E-2</v>
      </c>
      <c r="AG1953" s="70">
        <f t="shared" si="1125"/>
        <v>-0.24041197211318369</v>
      </c>
      <c r="AH1953" s="70">
        <f t="shared" si="1126"/>
        <v>-0.2970055808935495</v>
      </c>
      <c r="AI1953" s="61" t="str">
        <f t="shared" si="1114"/>
        <v>Safety</v>
      </c>
      <c r="AJ1953" s="68" t="str">
        <f t="shared" si="1115"/>
        <v>Safety</v>
      </c>
      <c r="AK1953" s="72" t="str">
        <f t="shared" si="1116"/>
        <v>00635U</v>
      </c>
      <c r="AL1953" s="73">
        <f t="shared" si="1106"/>
        <v>0</v>
      </c>
      <c r="AM1953" s="72" t="str">
        <f t="shared" si="1119"/>
        <v>00635U</v>
      </c>
      <c r="AN1953" s="73">
        <f t="shared" si="1107"/>
        <v>0</v>
      </c>
      <c r="AO1953" s="74" t="str">
        <f t="shared" si="1113"/>
        <v>00635U</v>
      </c>
      <c r="AP1953" s="20">
        <f t="shared" si="1108"/>
        <v>0</v>
      </c>
      <c r="AQ1953" s="74" t="str">
        <f t="shared" si="1123"/>
        <v>00635U</v>
      </c>
      <c r="AR1953" s="20">
        <f t="shared" si="1109"/>
        <v>0</v>
      </c>
      <c r="AS1953" s="74" t="str">
        <f t="shared" si="1117"/>
        <v>00635U</v>
      </c>
      <c r="AT1953" s="20">
        <f t="shared" si="1110"/>
        <v>0</v>
      </c>
      <c r="AU1953" s="74" t="str">
        <f t="shared" si="1100"/>
        <v>00635U</v>
      </c>
      <c r="AV1953" s="20">
        <f t="shared" si="1111"/>
        <v>0</v>
      </c>
      <c r="AW1953" s="74" t="str">
        <f t="shared" si="1101"/>
        <v>00635U</v>
      </c>
      <c r="AX1953" s="20">
        <f t="shared" si="1102"/>
        <v>0</v>
      </c>
      <c r="AY1953" s="20">
        <f t="shared" si="1112"/>
        <v>1</v>
      </c>
      <c r="AZ1953" s="116">
        <v>43475</v>
      </c>
      <c r="BA1953" s="117">
        <v>20.04</v>
      </c>
      <c r="BB1953" s="90">
        <v>20.75</v>
      </c>
      <c r="BC1953" s="76">
        <f t="shared" si="1120"/>
        <v>21.356041666666673</v>
      </c>
      <c r="BD1953" s="76">
        <f t="shared" si="1121"/>
        <v>21.344208333333338</v>
      </c>
      <c r="BE1953" s="77">
        <f t="shared" si="1127"/>
        <v>-2.8377996078393416E-2</v>
      </c>
      <c r="BF1953" s="77">
        <f t="shared" si="1118"/>
        <v>-6.1103617101438766E-2</v>
      </c>
    </row>
    <row r="1954" spans="1:58" s="23" customFormat="1" ht="15.75" customHeight="1" x14ac:dyDescent="0.4">
      <c r="A1954" s="116">
        <v>43473</v>
      </c>
      <c r="B1954" s="112">
        <v>20.625</v>
      </c>
      <c r="C1954" s="112">
        <v>20.625</v>
      </c>
      <c r="D1954" s="112">
        <v>20.475000000000001</v>
      </c>
      <c r="E1954" s="112">
        <v>20.125</v>
      </c>
      <c r="F1954" s="112">
        <v>19.975000000000001</v>
      </c>
      <c r="G1954" s="112">
        <v>19.824999999999999</v>
      </c>
      <c r="H1954" s="113">
        <v>19.875</v>
      </c>
      <c r="I1954" s="90">
        <f t="shared" si="1103"/>
        <v>20.625</v>
      </c>
      <c r="J1954" s="90">
        <f t="shared" si="1104"/>
        <v>20.516666666666669</v>
      </c>
      <c r="K1954" s="114">
        <v>5</v>
      </c>
      <c r="L1954" s="115">
        <v>5.5555555555555552E-2</v>
      </c>
      <c r="M1954" s="90">
        <v>20.57</v>
      </c>
      <c r="N1954" s="90">
        <v>20.47</v>
      </c>
      <c r="O1954" s="90">
        <v>21.14</v>
      </c>
      <c r="P1954" s="90">
        <v>21.17</v>
      </c>
      <c r="Q1954" s="90">
        <v>21.23</v>
      </c>
      <c r="R1954" s="63">
        <f t="shared" si="1129"/>
        <v>1.2700000000000031</v>
      </c>
      <c r="S1954" s="64">
        <f t="shared" si="1128"/>
        <v>-4.3457943925233632E-2</v>
      </c>
      <c r="T1954" s="65">
        <f t="shared" si="1122"/>
        <v>1.0048851978505131</v>
      </c>
      <c r="U1954" s="65">
        <f t="shared" si="1122"/>
        <v>0.96830652790917682</v>
      </c>
      <c r="V1954" s="65">
        <f t="shared" si="1093"/>
        <v>0.96693434104865361</v>
      </c>
      <c r="W1954" s="65">
        <f t="shared" si="1094"/>
        <v>0.96420160150730094</v>
      </c>
      <c r="X1954" s="61">
        <f t="shared" si="1105"/>
        <v>0</v>
      </c>
      <c r="Y1954" s="66">
        <f t="shared" si="1095"/>
        <v>-1.2422360248447204E-2</v>
      </c>
      <c r="Z1954" s="61">
        <f t="shared" si="1096"/>
        <v>-5.2525252525251259E-3</v>
      </c>
      <c r="AA1954" s="67">
        <f t="shared" si="1097"/>
        <v>20.625</v>
      </c>
      <c r="AB1954" s="68">
        <f t="shared" si="1098"/>
        <v>7.5720566682951221E-3</v>
      </c>
      <c r="AC1954" s="69">
        <f t="shared" si="1099"/>
        <v>7.5720566682951221E-3</v>
      </c>
      <c r="AD1954" s="70">
        <f>_xlfn.PERCENTILE.EXC(AC1954:$AC$5675,0.5)</f>
        <v>8.6912230786161532E-2</v>
      </c>
      <c r="AE1954" s="70">
        <f>_xlfn.PERCENTILE.EXC($AC1954:AC$5675,0.35)</f>
        <v>4.8918034442663162E-2</v>
      </c>
      <c r="AF1954" s="71">
        <f t="shared" si="1124"/>
        <v>4.4575171805834896E-2</v>
      </c>
      <c r="AG1954" s="70">
        <f t="shared" si="1125"/>
        <v>-0.24041197211318369</v>
      </c>
      <c r="AH1954" s="70">
        <f t="shared" si="1126"/>
        <v>-0.2970055808935495</v>
      </c>
      <c r="AI1954" s="61" t="str">
        <f t="shared" si="1114"/>
        <v>Safety</v>
      </c>
      <c r="AJ1954" s="68" t="str">
        <f t="shared" si="1115"/>
        <v>Safety</v>
      </c>
      <c r="AK1954" s="72" t="str">
        <f t="shared" si="1116"/>
        <v>00635U</v>
      </c>
      <c r="AL1954" s="73">
        <f t="shared" si="1106"/>
        <v>0</v>
      </c>
      <c r="AM1954" s="72" t="str">
        <f t="shared" si="1119"/>
        <v>00635U</v>
      </c>
      <c r="AN1954" s="73">
        <f t="shared" si="1107"/>
        <v>0</v>
      </c>
      <c r="AO1954" s="74" t="str">
        <f t="shared" si="1113"/>
        <v>00635U</v>
      </c>
      <c r="AP1954" s="20">
        <f t="shared" si="1108"/>
        <v>0</v>
      </c>
      <c r="AQ1954" s="74" t="str">
        <f t="shared" si="1123"/>
        <v>00635U</v>
      </c>
      <c r="AR1954" s="20">
        <f t="shared" si="1109"/>
        <v>0</v>
      </c>
      <c r="AS1954" s="74" t="str">
        <f t="shared" si="1117"/>
        <v>00635U</v>
      </c>
      <c r="AT1954" s="20">
        <f t="shared" si="1110"/>
        <v>0</v>
      </c>
      <c r="AU1954" s="74" t="str">
        <f t="shared" si="1100"/>
        <v>00635U</v>
      </c>
      <c r="AV1954" s="20">
        <f t="shared" si="1111"/>
        <v>0</v>
      </c>
      <c r="AW1954" s="74" t="str">
        <f t="shared" si="1101"/>
        <v>00635U</v>
      </c>
      <c r="AX1954" s="20">
        <f t="shared" si="1102"/>
        <v>0</v>
      </c>
      <c r="AY1954" s="20">
        <f t="shared" si="1112"/>
        <v>1</v>
      </c>
      <c r="AZ1954" s="116">
        <v>43474</v>
      </c>
      <c r="BA1954" s="117">
        <v>20.76</v>
      </c>
      <c r="BB1954" s="90">
        <v>20.862500000000001</v>
      </c>
      <c r="BC1954" s="76">
        <f t="shared" si="1120"/>
        <v>21.357500000000009</v>
      </c>
      <c r="BD1954" s="76">
        <f t="shared" si="1121"/>
        <v>21.356208333333338</v>
      </c>
      <c r="BE1954" s="77">
        <f t="shared" si="1127"/>
        <v>-2.3176869952007861E-2</v>
      </c>
      <c r="BF1954" s="77">
        <f t="shared" si="1118"/>
        <v>-2.7917330830808527E-2</v>
      </c>
    </row>
    <row r="1955" spans="1:58" s="23" customFormat="1" ht="15.75" customHeight="1" x14ac:dyDescent="0.4">
      <c r="A1955" s="116">
        <v>43472</v>
      </c>
      <c r="B1955" s="112">
        <v>21.425000000000001</v>
      </c>
      <c r="C1955" s="112">
        <v>20.925000000000001</v>
      </c>
      <c r="D1955" s="112">
        <v>20.675000000000001</v>
      </c>
      <c r="E1955" s="112">
        <v>20.324999999999999</v>
      </c>
      <c r="F1955" s="112">
        <v>20.175000000000001</v>
      </c>
      <c r="G1955" s="112">
        <v>20.024999999999999</v>
      </c>
      <c r="H1955" s="113">
        <v>20.175000000000001</v>
      </c>
      <c r="I1955" s="90">
        <f t="shared" si="1103"/>
        <v>21.091666666666669</v>
      </c>
      <c r="J1955" s="90">
        <f t="shared" si="1104"/>
        <v>20.758333333333333</v>
      </c>
      <c r="K1955" s="114">
        <v>6</v>
      </c>
      <c r="L1955" s="115">
        <v>5.5555555555555552E-2</v>
      </c>
      <c r="M1955" s="90">
        <v>21.68</v>
      </c>
      <c r="N1955" s="90">
        <v>21.4</v>
      </c>
      <c r="O1955" s="90">
        <v>21.62</v>
      </c>
      <c r="P1955" s="90">
        <v>21.53</v>
      </c>
      <c r="Q1955" s="90">
        <v>21.4</v>
      </c>
      <c r="R1955" s="63">
        <f t="shared" si="1129"/>
        <v>7.000000000000739E-2</v>
      </c>
      <c r="S1955" s="64">
        <f t="shared" si="1128"/>
        <v>9.3545369504207548E-4</v>
      </c>
      <c r="T1955" s="65">
        <f t="shared" si="1122"/>
        <v>1.0130841121495329</v>
      </c>
      <c r="U1955" s="65">
        <f t="shared" si="1122"/>
        <v>0.98982423681776122</v>
      </c>
      <c r="V1955" s="65">
        <f t="shared" si="1093"/>
        <v>0.99396191360891772</v>
      </c>
      <c r="W1955" s="65">
        <f t="shared" si="1094"/>
        <v>1</v>
      </c>
      <c r="X1955" s="61">
        <f t="shared" si="1105"/>
        <v>-2.3337222870478413E-2</v>
      </c>
      <c r="Y1955" s="66">
        <f t="shared" si="1095"/>
        <v>-7.3800738007379378E-3</v>
      </c>
      <c r="Z1955" s="61">
        <f t="shared" si="1096"/>
        <v>-1.5804030027657165E-2</v>
      </c>
      <c r="AA1955" s="67">
        <f t="shared" si="1097"/>
        <v>21.091666666666669</v>
      </c>
      <c r="AB1955" s="68">
        <f t="shared" si="1098"/>
        <v>1.1682242990655202E-3</v>
      </c>
      <c r="AC1955" s="69">
        <f t="shared" si="1099"/>
        <v>-1.4408099688473366E-2</v>
      </c>
      <c r="AD1955" s="70">
        <f>_xlfn.PERCENTILE.EXC(AC1955:$AC$5675,0.5)</f>
        <v>8.6913032408249352E-2</v>
      </c>
      <c r="AE1955" s="70">
        <f>_xlfn.PERCENTILE.EXC($AC1955:AC$5675,0.35)</f>
        <v>4.8943643953813787E-2</v>
      </c>
      <c r="AF1955" s="71">
        <f t="shared" si="1124"/>
        <v>4.4575171805834896E-2</v>
      </c>
      <c r="AG1955" s="70">
        <f t="shared" si="1125"/>
        <v>-0.24041197211318369</v>
      </c>
      <c r="AH1955" s="70">
        <f t="shared" si="1126"/>
        <v>-0.2970055808935495</v>
      </c>
      <c r="AI1955" s="61" t="str">
        <f t="shared" si="1114"/>
        <v>Safety</v>
      </c>
      <c r="AJ1955" s="68" t="str">
        <f t="shared" si="1115"/>
        <v>Safety</v>
      </c>
      <c r="AK1955" s="72" t="str">
        <f t="shared" si="1116"/>
        <v>00635U</v>
      </c>
      <c r="AL1955" s="73">
        <f t="shared" si="1106"/>
        <v>0</v>
      </c>
      <c r="AM1955" s="72" t="str">
        <f t="shared" si="1119"/>
        <v>00635U</v>
      </c>
      <c r="AN1955" s="73">
        <f t="shared" si="1107"/>
        <v>0</v>
      </c>
      <c r="AO1955" s="74" t="str">
        <f t="shared" si="1113"/>
        <v>00635U</v>
      </c>
      <c r="AP1955" s="20">
        <f t="shared" si="1108"/>
        <v>0</v>
      </c>
      <c r="AQ1955" s="74" t="str">
        <f t="shared" si="1123"/>
        <v>00635U</v>
      </c>
      <c r="AR1955" s="20">
        <f t="shared" si="1109"/>
        <v>0</v>
      </c>
      <c r="AS1955" s="74" t="str">
        <f t="shared" si="1117"/>
        <v>00635U</v>
      </c>
      <c r="AT1955" s="20">
        <f t="shared" si="1110"/>
        <v>0</v>
      </c>
      <c r="AU1955" s="74" t="str">
        <f t="shared" si="1100"/>
        <v>00635U</v>
      </c>
      <c r="AV1955" s="20">
        <f t="shared" si="1111"/>
        <v>0</v>
      </c>
      <c r="AW1955" s="74" t="str">
        <f t="shared" si="1101"/>
        <v>00635U</v>
      </c>
      <c r="AX1955" s="20">
        <f t="shared" si="1102"/>
        <v>0</v>
      </c>
      <c r="AY1955" s="20">
        <f t="shared" si="1112"/>
        <v>1</v>
      </c>
      <c r="AZ1955" s="116">
        <v>43473</v>
      </c>
      <c r="BA1955" s="117">
        <v>20.74</v>
      </c>
      <c r="BB1955" s="90">
        <v>21.225000000000001</v>
      </c>
      <c r="BC1955" s="76">
        <f t="shared" si="1120"/>
        <v>21.354166666666671</v>
      </c>
      <c r="BD1955" s="76">
        <f t="shared" si="1121"/>
        <v>21.355458333333338</v>
      </c>
      <c r="BE1955" s="77">
        <f t="shared" si="1127"/>
        <v>-6.0487804878050317E-3</v>
      </c>
      <c r="BF1955" s="77">
        <f t="shared" si="1118"/>
        <v>-2.8819720173023981E-2</v>
      </c>
    </row>
    <row r="1956" spans="1:58" s="23" customFormat="1" ht="15.75" customHeight="1" x14ac:dyDescent="0.4">
      <c r="A1956" s="116">
        <v>43469</v>
      </c>
      <c r="B1956" s="112">
        <v>21.925000000000001</v>
      </c>
      <c r="C1956" s="112">
        <v>21.225000000000001</v>
      </c>
      <c r="D1956" s="112">
        <v>20.875</v>
      </c>
      <c r="E1956" s="112">
        <v>20.475000000000001</v>
      </c>
      <c r="F1956" s="112">
        <v>20.274999999999999</v>
      </c>
      <c r="G1956" s="112">
        <v>20.175000000000001</v>
      </c>
      <c r="H1956" s="113">
        <v>20.274999999999999</v>
      </c>
      <c r="I1956" s="90">
        <f t="shared" si="1103"/>
        <v>21.497222222222224</v>
      </c>
      <c r="J1956" s="90">
        <f t="shared" si="1104"/>
        <v>21.011111111111113</v>
      </c>
      <c r="K1956" s="114">
        <v>7</v>
      </c>
      <c r="L1956" s="115">
        <v>5.5555555555555552E-2</v>
      </c>
      <c r="M1956" s="90">
        <v>21.27</v>
      </c>
      <c r="N1956" s="90">
        <v>21.38</v>
      </c>
      <c r="O1956" s="90">
        <v>21.86</v>
      </c>
      <c r="P1956" s="90">
        <v>21.76</v>
      </c>
      <c r="Q1956" s="90">
        <v>21.58</v>
      </c>
      <c r="R1956" s="63">
        <f t="shared" si="1129"/>
        <v>0.97000000000000597</v>
      </c>
      <c r="S1956" s="64">
        <f t="shared" si="1128"/>
        <v>-0.15992141453831044</v>
      </c>
      <c r="T1956" s="65">
        <f t="shared" si="1122"/>
        <v>0.99485500467726851</v>
      </c>
      <c r="U1956" s="65">
        <f t="shared" si="1122"/>
        <v>0.97804208600182985</v>
      </c>
      <c r="V1956" s="65">
        <f t="shared" si="1093"/>
        <v>0.98253676470588225</v>
      </c>
      <c r="W1956" s="65">
        <f t="shared" si="1094"/>
        <v>0.99073215940685821</v>
      </c>
      <c r="X1956" s="61">
        <f t="shared" si="1105"/>
        <v>-3.1927023945267925E-2</v>
      </c>
      <c r="Y1956" s="66">
        <f t="shared" si="1095"/>
        <v>-9.7680097680099068E-3</v>
      </c>
      <c r="Z1956" s="61">
        <f t="shared" si="1096"/>
        <v>-2.2612740664168476E-2</v>
      </c>
      <c r="AA1956" s="67">
        <f t="shared" si="1097"/>
        <v>21.497222222222224</v>
      </c>
      <c r="AB1956" s="68">
        <f t="shared" si="1098"/>
        <v>2.5491113189897181E-2</v>
      </c>
      <c r="AC1956" s="69">
        <f t="shared" si="1099"/>
        <v>5.48279804594128E-3</v>
      </c>
      <c r="AD1956" s="70">
        <f>_xlfn.PERCENTILE.EXC(AC1956:$AC$5675,0.5)</f>
        <v>8.6934777073689851E-2</v>
      </c>
      <c r="AE1956" s="70">
        <f>_xlfn.PERCENTILE.EXC($AC1956:AC$5675,0.35)</f>
        <v>4.9008551423324123E-2</v>
      </c>
      <c r="AF1956" s="71">
        <f t="shared" si="1124"/>
        <v>4.4575171805834896E-2</v>
      </c>
      <c r="AG1956" s="70">
        <f t="shared" si="1125"/>
        <v>-0.24041197211318369</v>
      </c>
      <c r="AH1956" s="70">
        <f t="shared" si="1126"/>
        <v>-0.2970055808935495</v>
      </c>
      <c r="AI1956" s="61" t="str">
        <f t="shared" si="1114"/>
        <v>Safety</v>
      </c>
      <c r="AJ1956" s="68" t="str">
        <f t="shared" si="1115"/>
        <v>Safety</v>
      </c>
      <c r="AK1956" s="72" t="str">
        <f t="shared" si="1116"/>
        <v>00635U</v>
      </c>
      <c r="AL1956" s="73">
        <f t="shared" si="1106"/>
        <v>0</v>
      </c>
      <c r="AM1956" s="72" t="str">
        <f t="shared" si="1119"/>
        <v>00631L</v>
      </c>
      <c r="AN1956" s="73">
        <f t="shared" si="1107"/>
        <v>1</v>
      </c>
      <c r="AO1956" s="74" t="str">
        <f t="shared" si="1113"/>
        <v>00635U</v>
      </c>
      <c r="AP1956" s="20">
        <f t="shared" si="1108"/>
        <v>0</v>
      </c>
      <c r="AQ1956" s="74" t="str">
        <f t="shared" si="1123"/>
        <v>00631L</v>
      </c>
      <c r="AR1956" s="20">
        <f t="shared" si="1109"/>
        <v>1</v>
      </c>
      <c r="AS1956" s="74" t="str">
        <f t="shared" si="1117"/>
        <v>00635U</v>
      </c>
      <c r="AT1956" s="20">
        <f t="shared" si="1110"/>
        <v>0</v>
      </c>
      <c r="AU1956" s="74" t="str">
        <f t="shared" si="1100"/>
        <v>00635U</v>
      </c>
      <c r="AV1956" s="20">
        <f t="shared" si="1111"/>
        <v>0</v>
      </c>
      <c r="AW1956" s="74" t="str">
        <f t="shared" si="1101"/>
        <v>00635U</v>
      </c>
      <c r="AX1956" s="20">
        <f t="shared" si="1102"/>
        <v>0</v>
      </c>
      <c r="AY1956" s="20">
        <f t="shared" si="1112"/>
        <v>1</v>
      </c>
      <c r="AZ1956" s="116">
        <v>43472</v>
      </c>
      <c r="BA1956" s="117">
        <v>21.13</v>
      </c>
      <c r="BB1956" s="90">
        <v>21.487500000000001</v>
      </c>
      <c r="BC1956" s="76">
        <f t="shared" si="1120"/>
        <v>21.340833333333343</v>
      </c>
      <c r="BD1956" s="76">
        <f t="shared" si="1121"/>
        <v>21.352583333333339</v>
      </c>
      <c r="BE1956" s="77">
        <f t="shared" si="1127"/>
        <v>6.8725838572372628E-3</v>
      </c>
      <c r="BF1956" s="77">
        <f t="shared" si="1118"/>
        <v>-1.0424187549516167E-2</v>
      </c>
    </row>
    <row r="1957" spans="1:58" s="23" customFormat="1" ht="15.75" customHeight="1" x14ac:dyDescent="0.4">
      <c r="A1957" s="116">
        <v>43468</v>
      </c>
      <c r="B1957" s="112">
        <v>24.375</v>
      </c>
      <c r="C1957" s="112">
        <v>22.774999999999999</v>
      </c>
      <c r="D1957" s="112">
        <v>22.125</v>
      </c>
      <c r="E1957" s="112">
        <v>21.524999999999999</v>
      </c>
      <c r="F1957" s="112">
        <v>21.225000000000001</v>
      </c>
      <c r="G1957" s="112">
        <v>20.975000000000001</v>
      </c>
      <c r="H1957" s="113">
        <v>21.074999999999999</v>
      </c>
      <c r="I1957" s="90">
        <f t="shared" si="1103"/>
        <v>23.486111111111111</v>
      </c>
      <c r="J1957" s="90">
        <f t="shared" si="1104"/>
        <v>22.413888888888888</v>
      </c>
      <c r="K1957" s="114">
        <v>8</v>
      </c>
      <c r="L1957" s="115">
        <v>5.5555555555555552E-2</v>
      </c>
      <c r="M1957" s="90">
        <v>26.96</v>
      </c>
      <c r="N1957" s="90">
        <v>25.45</v>
      </c>
      <c r="O1957" s="90">
        <v>24.11</v>
      </c>
      <c r="P1957" s="90">
        <v>23.36</v>
      </c>
      <c r="Q1957" s="90">
        <v>22.6</v>
      </c>
      <c r="R1957" s="63">
        <f t="shared" si="1129"/>
        <v>-4.9399999999999977</v>
      </c>
      <c r="S1957" s="64">
        <f t="shared" si="1128"/>
        <v>9.6037898363479784E-2</v>
      </c>
      <c r="T1957" s="65">
        <f t="shared" si="1122"/>
        <v>1.0593320235756385</v>
      </c>
      <c r="U1957" s="65">
        <f t="shared" si="1122"/>
        <v>1.055578598092078</v>
      </c>
      <c r="V1957" s="65">
        <f t="shared" si="1093"/>
        <v>1.0894691780821917</v>
      </c>
      <c r="W1957" s="65">
        <f t="shared" si="1094"/>
        <v>1.1261061946902653</v>
      </c>
      <c r="X1957" s="61">
        <f t="shared" si="1105"/>
        <v>-6.5641025641025696E-2</v>
      </c>
      <c r="Y1957" s="66">
        <f t="shared" si="1095"/>
        <v>-2.0905923344947702E-2</v>
      </c>
      <c r="Z1957" s="61">
        <f t="shared" si="1096"/>
        <v>-4.565345949142522E-2</v>
      </c>
      <c r="AA1957" s="67">
        <f t="shared" si="1097"/>
        <v>23.486111111111107</v>
      </c>
      <c r="AB1957" s="68">
        <f t="shared" si="1098"/>
        <v>-4.2239685658153212E-2</v>
      </c>
      <c r="AC1957" s="69">
        <f t="shared" si="1099"/>
        <v>-7.7166557520192233E-2</v>
      </c>
      <c r="AD1957" s="70">
        <f>_xlfn.PERCENTILE.EXC(AC1957:$AC$5675,0.5)</f>
        <v>8.6956521739130363E-2</v>
      </c>
      <c r="AE1957" s="70">
        <f>_xlfn.PERCENTILE.EXC($AC1957:AC$5675,0.35)</f>
        <v>4.9107142857142794E-2</v>
      </c>
      <c r="AF1957" s="71">
        <f t="shared" si="1124"/>
        <v>4.4575171805834896E-2</v>
      </c>
      <c r="AG1957" s="70">
        <f t="shared" si="1125"/>
        <v>-0.24041197211318369</v>
      </c>
      <c r="AH1957" s="70">
        <f t="shared" si="1126"/>
        <v>-0.2970055808935495</v>
      </c>
      <c r="AI1957" s="61" t="str">
        <f t="shared" si="1114"/>
        <v>Safety</v>
      </c>
      <c r="AJ1957" s="68" t="str">
        <f t="shared" si="1115"/>
        <v>Safety</v>
      </c>
      <c r="AK1957" s="72" t="str">
        <f t="shared" si="1116"/>
        <v>00631L</v>
      </c>
      <c r="AL1957" s="73">
        <f t="shared" si="1106"/>
        <v>1</v>
      </c>
      <c r="AM1957" s="72" t="str">
        <f t="shared" si="1119"/>
        <v>00631L</v>
      </c>
      <c r="AN1957" s="73">
        <f t="shared" si="1107"/>
        <v>1</v>
      </c>
      <c r="AO1957" s="74" t="str">
        <f t="shared" si="1113"/>
        <v>00635U</v>
      </c>
      <c r="AP1957" s="20">
        <f t="shared" si="1108"/>
        <v>0</v>
      </c>
      <c r="AQ1957" s="74" t="str">
        <f t="shared" si="1123"/>
        <v>00631L</v>
      </c>
      <c r="AR1957" s="20">
        <f t="shared" si="1109"/>
        <v>1</v>
      </c>
      <c r="AS1957" s="74" t="str">
        <f t="shared" si="1117"/>
        <v>00631L</v>
      </c>
      <c r="AT1957" s="20">
        <f t="shared" si="1110"/>
        <v>1</v>
      </c>
      <c r="AU1957" s="74" t="str">
        <f t="shared" si="1100"/>
        <v>00635U</v>
      </c>
      <c r="AV1957" s="20">
        <f t="shared" si="1111"/>
        <v>0</v>
      </c>
      <c r="AW1957" s="74" t="str">
        <f t="shared" si="1101"/>
        <v>00635U</v>
      </c>
      <c r="AX1957" s="20">
        <f t="shared" si="1102"/>
        <v>0</v>
      </c>
      <c r="AY1957" s="20">
        <f t="shared" si="1112"/>
        <v>1</v>
      </c>
      <c r="AZ1957" s="116">
        <v>43469</v>
      </c>
      <c r="BA1957" s="117">
        <v>21.42</v>
      </c>
      <c r="BB1957" s="90">
        <v>21.512499999999999</v>
      </c>
      <c r="BC1957" s="76">
        <f t="shared" si="1120"/>
        <v>21.326250000000005</v>
      </c>
      <c r="BD1957" s="76">
        <f t="shared" si="1121"/>
        <v>21.339708333333341</v>
      </c>
      <c r="BE1957" s="77">
        <f t="shared" si="1127"/>
        <v>8.7333685012599017E-3</v>
      </c>
      <c r="BF1957" s="77">
        <f t="shared" si="1118"/>
        <v>3.7625475199790878E-3</v>
      </c>
    </row>
    <row r="1958" spans="1:58" s="23" customFormat="1" ht="15.75" customHeight="1" x14ac:dyDescent="0.4">
      <c r="A1958" s="116">
        <v>43467</v>
      </c>
      <c r="B1958" s="112">
        <v>23.125</v>
      </c>
      <c r="C1958" s="112">
        <v>21.875</v>
      </c>
      <c r="D1958" s="112">
        <v>21.375</v>
      </c>
      <c r="E1958" s="112">
        <v>20.875</v>
      </c>
      <c r="F1958" s="112">
        <v>20.625</v>
      </c>
      <c r="G1958" s="112">
        <v>20.475000000000001</v>
      </c>
      <c r="H1958" s="113">
        <v>20.625</v>
      </c>
      <c r="I1958" s="90">
        <f t="shared" si="1103"/>
        <v>22.5</v>
      </c>
      <c r="J1958" s="90">
        <f t="shared" si="1104"/>
        <v>21.625</v>
      </c>
      <c r="K1958" s="114">
        <v>9</v>
      </c>
      <c r="L1958" s="115">
        <v>5.5555555555555552E-2</v>
      </c>
      <c r="M1958" s="90">
        <v>23.02</v>
      </c>
      <c r="N1958" s="90">
        <v>23.22</v>
      </c>
      <c r="O1958" s="90">
        <v>22.75</v>
      </c>
      <c r="P1958" s="90">
        <v>22.31</v>
      </c>
      <c r="Q1958" s="90">
        <v>22.01</v>
      </c>
      <c r="R1958" s="63">
        <f t="shared" si="1129"/>
        <v>-1.1799999999999926</v>
      </c>
      <c r="S1958" s="64">
        <f t="shared" si="1128"/>
        <v>-8.6546026750590199E-2</v>
      </c>
      <c r="T1958" s="65">
        <f t="shared" si="1122"/>
        <v>0.99138673557278212</v>
      </c>
      <c r="U1958" s="65">
        <f t="shared" si="1122"/>
        <v>1.0206593406593407</v>
      </c>
      <c r="V1958" s="65">
        <f t="shared" ref="V1958:V2021" si="1130">N1958/P1958</f>
        <v>1.0407888839085613</v>
      </c>
      <c r="W1958" s="65">
        <f t="shared" ref="W1958:W2021" si="1131">N1958/Q1958</f>
        <v>1.0549750113584733</v>
      </c>
      <c r="X1958" s="61">
        <f t="shared" si="1105"/>
        <v>-5.4054054054054057E-2</v>
      </c>
      <c r="Y1958" s="66">
        <f t="shared" ref="Y1958:Y2021" si="1132">(H1958-E1958)/E1958</f>
        <v>-1.1976047904191617E-2</v>
      </c>
      <c r="Z1958" s="61">
        <f t="shared" ref="Z1958:Z2021" si="1133">(J1958-I1958)/I1958</f>
        <v>-3.888888888888889E-2</v>
      </c>
      <c r="AA1958" s="67">
        <f t="shared" ref="AA1958:AA2021" si="1134">B1958*(K1958*L1958)+C1958*(1-(K1958*L1958))</f>
        <v>22.5</v>
      </c>
      <c r="AB1958" s="68">
        <f t="shared" ref="AB1958:AB2021" si="1135">(B1958-N1958)/N1958</f>
        <v>-4.0913006029284615E-3</v>
      </c>
      <c r="AC1958" s="69">
        <f t="shared" ref="AC1958:AC2021" si="1136">(AA1958-N1958)/N1958</f>
        <v>-3.1007751937984447E-2</v>
      </c>
      <c r="AD1958" s="70">
        <f>_xlfn.PERCENTILE.EXC(AC1958:$AC$5675,0.5)</f>
        <v>8.698733116434984E-2</v>
      </c>
      <c r="AE1958" s="70">
        <f>_xlfn.PERCENTILE.EXC($AC1958:AC$5675,0.35)</f>
        <v>4.9128830343796628E-2</v>
      </c>
      <c r="AF1958" s="71">
        <f t="shared" si="1124"/>
        <v>4.4575171805834896E-2</v>
      </c>
      <c r="AG1958" s="70">
        <f t="shared" si="1125"/>
        <v>-0.24041197211318369</v>
      </c>
      <c r="AH1958" s="70">
        <f t="shared" si="1126"/>
        <v>-0.2970055808935495</v>
      </c>
      <c r="AI1958" s="61" t="str">
        <f t="shared" si="1114"/>
        <v>Safety</v>
      </c>
      <c r="AJ1958" s="68" t="str">
        <f t="shared" si="1115"/>
        <v>Safety</v>
      </c>
      <c r="AK1958" s="72" t="str">
        <f t="shared" si="1116"/>
        <v>00631L</v>
      </c>
      <c r="AL1958" s="73">
        <f t="shared" si="1106"/>
        <v>1</v>
      </c>
      <c r="AM1958" s="72" t="str">
        <f t="shared" si="1119"/>
        <v>00631L</v>
      </c>
      <c r="AN1958" s="73">
        <f t="shared" si="1107"/>
        <v>1</v>
      </c>
      <c r="AO1958" s="74" t="str">
        <f t="shared" si="1113"/>
        <v>00635U</v>
      </c>
      <c r="AP1958" s="20">
        <f t="shared" si="1108"/>
        <v>0</v>
      </c>
      <c r="AQ1958" s="74" t="str">
        <f t="shared" si="1123"/>
        <v>00631L</v>
      </c>
      <c r="AR1958" s="20">
        <f t="shared" si="1109"/>
        <v>1</v>
      </c>
      <c r="AS1958" s="74" t="str">
        <f t="shared" si="1117"/>
        <v>00631L</v>
      </c>
      <c r="AT1958" s="20">
        <f t="shared" si="1110"/>
        <v>1</v>
      </c>
      <c r="AU1958" s="74" t="str">
        <f t="shared" si="1100"/>
        <v>00635U</v>
      </c>
      <c r="AV1958" s="20">
        <f t="shared" si="1111"/>
        <v>0</v>
      </c>
      <c r="AW1958" s="74" t="str">
        <f t="shared" si="1101"/>
        <v>00635U</v>
      </c>
      <c r="AX1958" s="20">
        <f t="shared" si="1102"/>
        <v>0</v>
      </c>
      <c r="AY1958" s="20">
        <f t="shared" si="1112"/>
        <v>1</v>
      </c>
      <c r="AZ1958" s="116">
        <v>43468</v>
      </c>
      <c r="BA1958" s="117">
        <v>21.51</v>
      </c>
      <c r="BB1958" s="90">
        <v>21.837499999999999</v>
      </c>
      <c r="BC1958" s="76">
        <f t="shared" si="1120"/>
        <v>21.310416666666672</v>
      </c>
      <c r="BD1958" s="76">
        <f t="shared" si="1121"/>
        <v>21.326208333333337</v>
      </c>
      <c r="BE1958" s="77">
        <f t="shared" si="1127"/>
        <v>2.4733600547462768E-2</v>
      </c>
      <c r="BF1958" s="77">
        <f t="shared" si="1118"/>
        <v>8.6181126899803322E-3</v>
      </c>
    </row>
    <row r="1959" spans="1:58" s="23" customFormat="1" ht="15.75" customHeight="1" x14ac:dyDescent="0.4">
      <c r="A1959" s="116">
        <v>43465</v>
      </c>
      <c r="B1959" s="112">
        <v>24.175000000000001</v>
      </c>
      <c r="C1959" s="112">
        <v>22.274999999999999</v>
      </c>
      <c r="D1959" s="112">
        <v>21.574999999999999</v>
      </c>
      <c r="E1959" s="112">
        <v>20.975000000000001</v>
      </c>
      <c r="F1959" s="112">
        <v>20.75</v>
      </c>
      <c r="G1959" s="112">
        <v>20.55</v>
      </c>
      <c r="H1959" s="113">
        <v>20.675000000000001</v>
      </c>
      <c r="I1959" s="90">
        <f t="shared" si="1103"/>
        <v>23.330555555555556</v>
      </c>
      <c r="J1959" s="90">
        <f t="shared" si="1104"/>
        <v>21.963888888888889</v>
      </c>
      <c r="K1959" s="114">
        <v>10</v>
      </c>
      <c r="L1959" s="115">
        <v>5.5555555555555552E-2</v>
      </c>
      <c r="M1959" s="90">
        <v>27.35</v>
      </c>
      <c r="N1959" s="90">
        <v>25.42</v>
      </c>
      <c r="O1959" s="90">
        <v>23.73</v>
      </c>
      <c r="P1959" s="90">
        <v>22.93</v>
      </c>
      <c r="Q1959" s="90">
        <v>22.17</v>
      </c>
      <c r="R1959" s="63">
        <f t="shared" si="1129"/>
        <v>-6.1100000000000065</v>
      </c>
      <c r="S1959" s="64">
        <f t="shared" si="1128"/>
        <v>-0.10303458009880022</v>
      </c>
      <c r="T1959" s="65">
        <f t="shared" si="1122"/>
        <v>1.0759244689221086</v>
      </c>
      <c r="U1959" s="65">
        <f t="shared" si="1122"/>
        <v>1.0712178676780448</v>
      </c>
      <c r="V1959" s="65">
        <f t="shared" si="1130"/>
        <v>1.108591365023986</v>
      </c>
      <c r="W1959" s="65">
        <f t="shared" si="1131"/>
        <v>1.1465944970681101</v>
      </c>
      <c r="X1959" s="61">
        <f t="shared" si="1105"/>
        <v>-7.8593588417787061E-2</v>
      </c>
      <c r="Y1959" s="66">
        <f t="shared" si="1132"/>
        <v>-1.4302741358760461E-2</v>
      </c>
      <c r="Z1959" s="61">
        <f t="shared" si="1133"/>
        <v>-5.8578402190737011E-2</v>
      </c>
      <c r="AA1959" s="67">
        <f t="shared" si="1134"/>
        <v>23.330555555555556</v>
      </c>
      <c r="AB1959" s="68">
        <f t="shared" si="1135"/>
        <v>-4.8977183320220337E-2</v>
      </c>
      <c r="AC1959" s="69">
        <f t="shared" si="1136"/>
        <v>-8.2196870355800394E-2</v>
      </c>
      <c r="AD1959" s="70">
        <f>_xlfn.PERCENTILE.EXC(AC1959:$AC$5675,0.5)</f>
        <v>8.7018140589569318E-2</v>
      </c>
      <c r="AE1959" s="70">
        <f>_xlfn.PERCENTILE.EXC($AC1959:AC$5675,0.35)</f>
        <v>4.9167849209610329E-2</v>
      </c>
      <c r="AF1959" s="71">
        <f t="shared" si="1124"/>
        <v>4.5297322584646624E-2</v>
      </c>
      <c r="AG1959" s="70">
        <f t="shared" si="1125"/>
        <v>-0.24041197211318369</v>
      </c>
      <c r="AH1959" s="70">
        <f t="shared" si="1126"/>
        <v>-0.2970055808935495</v>
      </c>
      <c r="AI1959" s="61" t="str">
        <f t="shared" si="1114"/>
        <v>Safety</v>
      </c>
      <c r="AJ1959" s="68" t="str">
        <f t="shared" si="1115"/>
        <v>Safety</v>
      </c>
      <c r="AK1959" s="72" t="str">
        <f t="shared" si="1116"/>
        <v>00631L</v>
      </c>
      <c r="AL1959" s="73">
        <f t="shared" si="1106"/>
        <v>1</v>
      </c>
      <c r="AM1959" s="72" t="str">
        <f t="shared" si="1119"/>
        <v>00631L</v>
      </c>
      <c r="AN1959" s="73">
        <f t="shared" si="1107"/>
        <v>1</v>
      </c>
      <c r="AO1959" s="74" t="str">
        <f t="shared" si="1113"/>
        <v>00635U</v>
      </c>
      <c r="AP1959" s="20">
        <f t="shared" si="1108"/>
        <v>0</v>
      </c>
      <c r="AQ1959" s="74" t="str">
        <f t="shared" si="1123"/>
        <v>00631L</v>
      </c>
      <c r="AR1959" s="20">
        <f t="shared" si="1109"/>
        <v>1</v>
      </c>
      <c r="AS1959" s="74" t="str">
        <f t="shared" si="1117"/>
        <v>00631L</v>
      </c>
      <c r="AT1959" s="20">
        <f t="shared" si="1110"/>
        <v>1</v>
      </c>
      <c r="AU1959" s="74" t="str">
        <f t="shared" si="1100"/>
        <v>00635U</v>
      </c>
      <c r="AV1959" s="20">
        <f t="shared" si="1111"/>
        <v>0</v>
      </c>
      <c r="AW1959" s="74" t="str">
        <f t="shared" si="1101"/>
        <v>00635U</v>
      </c>
      <c r="AX1959" s="20">
        <f t="shared" si="1102"/>
        <v>0</v>
      </c>
      <c r="AY1959" s="20">
        <f t="shared" si="1112"/>
        <v>1</v>
      </c>
      <c r="AZ1959" s="116">
        <v>43467</v>
      </c>
      <c r="BA1959" s="117">
        <v>21.81</v>
      </c>
      <c r="BB1959" s="90">
        <v>21.725000000000001</v>
      </c>
      <c r="BC1959" s="76">
        <f t="shared" si="1120"/>
        <v>21.283750000000005</v>
      </c>
      <c r="BD1959" s="76">
        <f t="shared" si="1121"/>
        <v>21.309958333333338</v>
      </c>
      <c r="BE1959" s="77">
        <f t="shared" si="1127"/>
        <v>2.0731778939331483E-2</v>
      </c>
      <c r="BF1959" s="77">
        <f t="shared" si="1118"/>
        <v>2.3465163978499605E-2</v>
      </c>
    </row>
    <row r="1960" spans="1:58" s="23" customFormat="1" ht="15.75" customHeight="1" x14ac:dyDescent="0.4">
      <c r="A1960" s="116">
        <v>43462</v>
      </c>
      <c r="B1960" s="112">
        <v>25.324999999999999</v>
      </c>
      <c r="C1960" s="112">
        <v>22.975000000000001</v>
      </c>
      <c r="D1960" s="112">
        <v>22.024999999999999</v>
      </c>
      <c r="E1960" s="112">
        <v>21.324999999999999</v>
      </c>
      <c r="F1960" s="112">
        <v>20.975000000000001</v>
      </c>
      <c r="G1960" s="112">
        <v>20.824999999999999</v>
      </c>
      <c r="H1960" s="113">
        <v>20.95</v>
      </c>
      <c r="I1960" s="90">
        <f t="shared" si="1103"/>
        <v>24.411111111111111</v>
      </c>
      <c r="J1960" s="90">
        <f t="shared" si="1104"/>
        <v>22.605555555555554</v>
      </c>
      <c r="K1960" s="114">
        <v>11</v>
      </c>
      <c r="L1960" s="115">
        <v>5.5555555555555552E-2</v>
      </c>
      <c r="M1960" s="90">
        <v>31.02</v>
      </c>
      <c r="N1960" s="90">
        <v>28.34</v>
      </c>
      <c r="O1960" s="90">
        <v>25.32</v>
      </c>
      <c r="P1960" s="90">
        <v>23.95</v>
      </c>
      <c r="Q1960" s="90">
        <v>22.92</v>
      </c>
      <c r="R1960" s="63">
        <f t="shared" si="1129"/>
        <v>-10.090000000000003</v>
      </c>
      <c r="S1960" s="64">
        <f t="shared" si="1128"/>
        <v>-5.4072096128170925E-2</v>
      </c>
      <c r="T1960" s="65">
        <f t="shared" si="1122"/>
        <v>1.0945659844742412</v>
      </c>
      <c r="U1960" s="65">
        <f t="shared" si="1122"/>
        <v>1.1192733017377567</v>
      </c>
      <c r="V1960" s="65">
        <f t="shared" si="1130"/>
        <v>1.1832985386221295</v>
      </c>
      <c r="W1960" s="65">
        <f t="shared" si="1131"/>
        <v>1.2364746945898777</v>
      </c>
      <c r="X1960" s="61">
        <f t="shared" si="1105"/>
        <v>-9.2793682132280272E-2</v>
      </c>
      <c r="Y1960" s="66">
        <f t="shared" si="1132"/>
        <v>-1.7584994138335287E-2</v>
      </c>
      <c r="Z1960" s="61">
        <f t="shared" si="1133"/>
        <v>-7.3964497041420177E-2</v>
      </c>
      <c r="AA1960" s="67">
        <f t="shared" si="1134"/>
        <v>24.411111111111111</v>
      </c>
      <c r="AB1960" s="68">
        <f t="shared" si="1135"/>
        <v>-0.10638673253352154</v>
      </c>
      <c r="AC1960" s="69">
        <f t="shared" si="1136"/>
        <v>-0.13863404689092762</v>
      </c>
      <c r="AD1960" s="70">
        <f>_xlfn.PERCENTILE.EXC(AC1960:$AC$5675,0.5)</f>
        <v>8.7093141091244802E-2</v>
      </c>
      <c r="AE1960" s="70">
        <f>_xlfn.PERCENTILE.EXC($AC1960:AC$5675,0.35)</f>
        <v>4.9227088017777171E-2</v>
      </c>
      <c r="AF1960" s="71">
        <f t="shared" si="1124"/>
        <v>4.5297322584646624E-2</v>
      </c>
      <c r="AG1960" s="70">
        <f t="shared" si="1125"/>
        <v>-0.24041197211318369</v>
      </c>
      <c r="AH1960" s="70">
        <f t="shared" si="1126"/>
        <v>-0.2970055808935495</v>
      </c>
      <c r="AI1960" s="61" t="str">
        <f t="shared" si="1114"/>
        <v>Safety</v>
      </c>
      <c r="AJ1960" s="68" t="str">
        <f t="shared" si="1115"/>
        <v>Safety</v>
      </c>
      <c r="AK1960" s="72" t="str">
        <f t="shared" si="1116"/>
        <v>00631L</v>
      </c>
      <c r="AL1960" s="73">
        <f t="shared" si="1106"/>
        <v>1</v>
      </c>
      <c r="AM1960" s="72" t="str">
        <f t="shared" si="1119"/>
        <v>00631L</v>
      </c>
      <c r="AN1960" s="73">
        <f t="shared" si="1107"/>
        <v>1</v>
      </c>
      <c r="AO1960" s="74" t="str">
        <f t="shared" si="1113"/>
        <v>00635U</v>
      </c>
      <c r="AP1960" s="20">
        <f t="shared" si="1108"/>
        <v>0</v>
      </c>
      <c r="AQ1960" s="74" t="str">
        <f t="shared" si="1123"/>
        <v>00631L</v>
      </c>
      <c r="AR1960" s="20">
        <f t="shared" si="1109"/>
        <v>1</v>
      </c>
      <c r="AS1960" s="74" t="str">
        <f t="shared" si="1117"/>
        <v>00631L</v>
      </c>
      <c r="AT1960" s="20">
        <f t="shared" si="1110"/>
        <v>1</v>
      </c>
      <c r="AU1960" s="74" t="str">
        <f t="shared" si="1100"/>
        <v>00635U</v>
      </c>
      <c r="AV1960" s="20">
        <f t="shared" si="1111"/>
        <v>0</v>
      </c>
      <c r="AW1960" s="74" t="str">
        <f t="shared" si="1101"/>
        <v>00635U</v>
      </c>
      <c r="AX1960" s="20">
        <f t="shared" si="1102"/>
        <v>0</v>
      </c>
      <c r="AY1960" s="20">
        <f t="shared" si="1112"/>
        <v>1</v>
      </c>
      <c r="AZ1960" s="116">
        <v>43465</v>
      </c>
      <c r="BA1960" s="117">
        <v>21.73</v>
      </c>
      <c r="BB1960" s="90">
        <v>21.837499999999999</v>
      </c>
      <c r="BC1960" s="76">
        <f t="shared" si="1120"/>
        <v>21.258125000000003</v>
      </c>
      <c r="BD1960" s="76">
        <f t="shared" si="1121"/>
        <v>21.283833333333337</v>
      </c>
      <c r="BE1960" s="77">
        <f t="shared" si="1127"/>
        <v>2.7254285126275021E-2</v>
      </c>
      <c r="BF1960" s="77">
        <f t="shared" si="1118"/>
        <v>2.0962702520692371E-2</v>
      </c>
    </row>
    <row r="1961" spans="1:58" s="23" customFormat="1" ht="15.75" customHeight="1" x14ac:dyDescent="0.4">
      <c r="A1961" s="116">
        <v>43461</v>
      </c>
      <c r="B1961" s="112">
        <v>25.024999999999999</v>
      </c>
      <c r="C1961" s="112">
        <v>22.925000000000001</v>
      </c>
      <c r="D1961" s="112">
        <v>21.975000000000001</v>
      </c>
      <c r="E1961" s="112">
        <v>21.225000000000001</v>
      </c>
      <c r="F1961" s="112">
        <v>20.925000000000001</v>
      </c>
      <c r="G1961" s="112">
        <v>20.824999999999999</v>
      </c>
      <c r="H1961" s="113">
        <v>20.975000000000001</v>
      </c>
      <c r="I1961" s="90">
        <f t="shared" si="1103"/>
        <v>24.324999999999999</v>
      </c>
      <c r="J1961" s="90">
        <f t="shared" si="1104"/>
        <v>22.608333333333334</v>
      </c>
      <c r="K1961" s="114">
        <v>12</v>
      </c>
      <c r="L1961" s="115">
        <v>5.5555555555555552E-2</v>
      </c>
      <c r="M1961" s="90">
        <v>33.880000000000003</v>
      </c>
      <c r="N1961" s="90">
        <v>29.96</v>
      </c>
      <c r="O1961" s="90">
        <v>25.89</v>
      </c>
      <c r="P1961" s="90">
        <v>24.23</v>
      </c>
      <c r="Q1961" s="90">
        <v>23.12</v>
      </c>
      <c r="R1961" s="63">
        <f t="shared" si="1129"/>
        <v>-13.719999999999999</v>
      </c>
      <c r="S1961" s="64">
        <f t="shared" si="1128"/>
        <v>-1.4797763893456077E-2</v>
      </c>
      <c r="T1961" s="65">
        <f t="shared" si="1122"/>
        <v>1.1308411214953271</v>
      </c>
      <c r="U1961" s="65">
        <f t="shared" si="1122"/>
        <v>1.157203553495558</v>
      </c>
      <c r="V1961" s="65">
        <f t="shared" si="1130"/>
        <v>1.2364836978951712</v>
      </c>
      <c r="W1961" s="65">
        <f t="shared" si="1131"/>
        <v>1.2958477508650519</v>
      </c>
      <c r="X1961" s="61">
        <f t="shared" si="1105"/>
        <v>-8.3916083916083836E-2</v>
      </c>
      <c r="Y1961" s="66">
        <f t="shared" si="1132"/>
        <v>-1.1778563015312131E-2</v>
      </c>
      <c r="Z1961" s="61">
        <f t="shared" si="1133"/>
        <v>-7.0572113737581293E-2</v>
      </c>
      <c r="AA1961" s="67">
        <f t="shared" si="1134"/>
        <v>24.324999999999996</v>
      </c>
      <c r="AB1961" s="68">
        <f t="shared" si="1135"/>
        <v>-0.16471962616822436</v>
      </c>
      <c r="AC1961" s="69">
        <f t="shared" si="1136"/>
        <v>-0.18808411214953288</v>
      </c>
      <c r="AD1961" s="70">
        <f>_xlfn.PERCENTILE.EXC(AC1961:$AC$5675,0.5)</f>
        <v>8.7168141592920301E-2</v>
      </c>
      <c r="AE1961" s="70">
        <f>_xlfn.PERCENTILE.EXC($AC1961:AC$5675,0.35)</f>
        <v>4.9253700463675255E-2</v>
      </c>
      <c r="AF1961" s="71">
        <f t="shared" si="1124"/>
        <v>4.5297322584646624E-2</v>
      </c>
      <c r="AG1961" s="70">
        <f t="shared" si="1125"/>
        <v>-0.24041197211318369</v>
      </c>
      <c r="AH1961" s="70">
        <f t="shared" si="1126"/>
        <v>-0.2970055808935495</v>
      </c>
      <c r="AI1961" s="61" t="str">
        <f t="shared" si="1114"/>
        <v>Safety</v>
      </c>
      <c r="AJ1961" s="68" t="str">
        <f t="shared" si="1115"/>
        <v>Safety</v>
      </c>
      <c r="AK1961" s="72" t="str">
        <f t="shared" si="1116"/>
        <v>00631L</v>
      </c>
      <c r="AL1961" s="73">
        <f t="shared" si="1106"/>
        <v>1</v>
      </c>
      <c r="AM1961" s="72" t="str">
        <f t="shared" si="1119"/>
        <v>00631L</v>
      </c>
      <c r="AN1961" s="73">
        <f t="shared" si="1107"/>
        <v>1</v>
      </c>
      <c r="AO1961" s="74" t="str">
        <f t="shared" si="1113"/>
        <v>00635U</v>
      </c>
      <c r="AP1961" s="20">
        <f t="shared" si="1108"/>
        <v>0</v>
      </c>
      <c r="AQ1961" s="74" t="str">
        <f t="shared" si="1123"/>
        <v>00631L</v>
      </c>
      <c r="AR1961" s="20">
        <f t="shared" si="1109"/>
        <v>1</v>
      </c>
      <c r="AS1961" s="74" t="str">
        <f t="shared" si="1117"/>
        <v>00631L</v>
      </c>
      <c r="AT1961" s="20">
        <f t="shared" si="1110"/>
        <v>1</v>
      </c>
      <c r="AU1961" s="74" t="str">
        <f t="shared" si="1100"/>
        <v>00635U</v>
      </c>
      <c r="AV1961" s="20">
        <f t="shared" si="1111"/>
        <v>0</v>
      </c>
      <c r="AW1961" s="74" t="str">
        <f t="shared" si="1101"/>
        <v>00635U</v>
      </c>
      <c r="AX1961" s="20">
        <f t="shared" si="1102"/>
        <v>0</v>
      </c>
      <c r="AY1961" s="20">
        <f t="shared" si="1112"/>
        <v>1</v>
      </c>
      <c r="AZ1961" s="116">
        <v>43462</v>
      </c>
      <c r="BA1961" s="117">
        <v>21.84</v>
      </c>
      <c r="BB1961" s="90">
        <v>21.725000000000001</v>
      </c>
      <c r="BC1961" s="76">
        <f t="shared" si="1120"/>
        <v>21.233333333333334</v>
      </c>
      <c r="BD1961" s="76">
        <f t="shared" si="1121"/>
        <v>21.258166666666668</v>
      </c>
      <c r="BE1961" s="77">
        <f t="shared" si="1127"/>
        <v>2.315541601255889E-2</v>
      </c>
      <c r="BF1961" s="77">
        <f t="shared" si="1118"/>
        <v>2.7369873538796795E-2</v>
      </c>
    </row>
    <row r="1962" spans="1:58" s="23" customFormat="1" ht="15.75" customHeight="1" x14ac:dyDescent="0.4">
      <c r="A1962" s="116">
        <v>43460</v>
      </c>
      <c r="B1962" s="112">
        <v>24.675000000000001</v>
      </c>
      <c r="C1962" s="112">
        <v>22.625</v>
      </c>
      <c r="D1962" s="112">
        <v>21.625</v>
      </c>
      <c r="E1962" s="112">
        <v>20.925000000000001</v>
      </c>
      <c r="F1962" s="112">
        <v>20.675000000000001</v>
      </c>
      <c r="G1962" s="112">
        <v>20.625</v>
      </c>
      <c r="H1962" s="113">
        <v>20.8</v>
      </c>
      <c r="I1962" s="90">
        <f t="shared" si="1103"/>
        <v>24.105555555555554</v>
      </c>
      <c r="J1962" s="90">
        <f t="shared" si="1104"/>
        <v>22.347222222222221</v>
      </c>
      <c r="K1962" s="114">
        <v>13</v>
      </c>
      <c r="L1962" s="115">
        <v>5.5555555555555552E-2</v>
      </c>
      <c r="M1962" s="90">
        <v>34.71</v>
      </c>
      <c r="N1962" s="90">
        <v>30.41</v>
      </c>
      <c r="O1962" s="90">
        <v>25.69</v>
      </c>
      <c r="P1962" s="90">
        <v>24.37</v>
      </c>
      <c r="Q1962" s="90">
        <v>22.91</v>
      </c>
      <c r="R1962" s="63">
        <f t="shared" si="1129"/>
        <v>-15.060000000000002</v>
      </c>
      <c r="S1962" s="64">
        <f t="shared" si="1128"/>
        <v>-0.15691710562794567</v>
      </c>
      <c r="T1962" s="65">
        <f t="shared" si="1122"/>
        <v>1.1414008549819139</v>
      </c>
      <c r="U1962" s="65">
        <f t="shared" si="1122"/>
        <v>1.1837290774620475</v>
      </c>
      <c r="V1962" s="65">
        <f t="shared" si="1130"/>
        <v>1.247845711940911</v>
      </c>
      <c r="W1962" s="65">
        <f t="shared" si="1131"/>
        <v>1.3273679615888259</v>
      </c>
      <c r="X1962" s="61">
        <f t="shared" si="1105"/>
        <v>-8.3080040526849058E-2</v>
      </c>
      <c r="Y1962" s="66">
        <f t="shared" si="1132"/>
        <v>-5.9737156511350054E-3</v>
      </c>
      <c r="Z1962" s="61">
        <f t="shared" si="1133"/>
        <v>-7.2943074441115446E-2</v>
      </c>
      <c r="AA1962" s="67">
        <f t="shared" si="1134"/>
        <v>24.105555555555554</v>
      </c>
      <c r="AB1962" s="68">
        <f t="shared" si="1135"/>
        <v>-0.18858927984215718</v>
      </c>
      <c r="AC1962" s="69">
        <f t="shared" si="1136"/>
        <v>-0.20731484526288871</v>
      </c>
      <c r="AD1962" s="70">
        <f>_xlfn.PERCENTILE.EXC(AC1962:$AC$5675,0.5)</f>
        <v>8.7237542081510397E-2</v>
      </c>
      <c r="AE1962" s="70">
        <f>_xlfn.PERCENTILE.EXC($AC1962:AC$5675,0.35)</f>
        <v>4.9271826803655418E-2</v>
      </c>
      <c r="AF1962" s="71">
        <f t="shared" si="1124"/>
        <v>4.5297322584646624E-2</v>
      </c>
      <c r="AG1962" s="70">
        <f t="shared" si="1125"/>
        <v>-0.24041197211318369</v>
      </c>
      <c r="AH1962" s="70">
        <f t="shared" si="1126"/>
        <v>-0.2970055808935495</v>
      </c>
      <c r="AI1962" s="61" t="str">
        <f t="shared" si="1114"/>
        <v>Safety</v>
      </c>
      <c r="AJ1962" s="68" t="str">
        <f t="shared" si="1115"/>
        <v>Safety</v>
      </c>
      <c r="AK1962" s="72" t="str">
        <f t="shared" si="1116"/>
        <v>00631L</v>
      </c>
      <c r="AL1962" s="73">
        <f t="shared" si="1106"/>
        <v>1</v>
      </c>
      <c r="AM1962" s="72" t="str">
        <f t="shared" si="1119"/>
        <v>00631L</v>
      </c>
      <c r="AN1962" s="73">
        <f t="shared" si="1107"/>
        <v>1</v>
      </c>
      <c r="AO1962" s="74" t="str">
        <f t="shared" si="1113"/>
        <v>00635U</v>
      </c>
      <c r="AP1962" s="20">
        <f t="shared" si="1108"/>
        <v>0</v>
      </c>
      <c r="AQ1962" s="74" t="str">
        <f t="shared" si="1123"/>
        <v>00631L</v>
      </c>
      <c r="AR1962" s="20">
        <f t="shared" si="1109"/>
        <v>1</v>
      </c>
      <c r="AS1962" s="74" t="str">
        <f t="shared" si="1117"/>
        <v>00631L</v>
      </c>
      <c r="AT1962" s="20">
        <f t="shared" si="1110"/>
        <v>1</v>
      </c>
      <c r="AU1962" s="74" t="str">
        <f t="shared" si="1100"/>
        <v>00635U</v>
      </c>
      <c r="AV1962" s="20">
        <f t="shared" si="1111"/>
        <v>0</v>
      </c>
      <c r="AW1962" s="74" t="str">
        <f t="shared" si="1101"/>
        <v>00635U</v>
      </c>
      <c r="AX1962" s="20">
        <f t="shared" si="1102"/>
        <v>0</v>
      </c>
      <c r="AY1962" s="20">
        <f t="shared" si="1112"/>
        <v>1</v>
      </c>
      <c r="AZ1962" s="116">
        <v>43461</v>
      </c>
      <c r="BA1962" s="117">
        <v>21.65</v>
      </c>
      <c r="BB1962" s="90">
        <v>21.774999999999999</v>
      </c>
      <c r="BC1962" s="76">
        <f t="shared" si="1120"/>
        <v>21.209374999999998</v>
      </c>
      <c r="BD1962" s="76">
        <f t="shared" si="1121"/>
        <v>21.232083333333332</v>
      </c>
      <c r="BE1962" s="77">
        <f t="shared" si="1127"/>
        <v>2.6668631206718762E-2</v>
      </c>
      <c r="BF1962" s="77">
        <f t="shared" si="1118"/>
        <v>1.9683262358459096E-2</v>
      </c>
    </row>
    <row r="1963" spans="1:58" s="23" customFormat="1" ht="15.75" customHeight="1" x14ac:dyDescent="0.4">
      <c r="A1963" s="116">
        <v>43458</v>
      </c>
      <c r="B1963" s="112">
        <v>25.9</v>
      </c>
      <c r="C1963" s="112">
        <v>23.324999999999999</v>
      </c>
      <c r="D1963" s="112">
        <v>22.175000000000001</v>
      </c>
      <c r="E1963" s="112">
        <v>21.425000000000001</v>
      </c>
      <c r="F1963" s="112">
        <v>21.125</v>
      </c>
      <c r="G1963" s="112">
        <v>21.1</v>
      </c>
      <c r="H1963" s="113">
        <v>21.35</v>
      </c>
      <c r="I1963" s="90">
        <f t="shared" si="1103"/>
        <v>25.327777777777776</v>
      </c>
      <c r="J1963" s="90">
        <f t="shared" si="1104"/>
        <v>23.069444444444443</v>
      </c>
      <c r="K1963" s="114">
        <v>14</v>
      </c>
      <c r="L1963" s="115">
        <v>5.5555555555555552E-2</v>
      </c>
      <c r="M1963" s="90">
        <v>42.4</v>
      </c>
      <c r="N1963" s="90">
        <v>36.07</v>
      </c>
      <c r="O1963" s="90">
        <v>28.84</v>
      </c>
      <c r="P1963" s="90">
        <v>26.36</v>
      </c>
      <c r="Q1963" s="90">
        <v>25.09</v>
      </c>
      <c r="R1963" s="63">
        <f t="shared" si="1129"/>
        <v>-23.269999999999996</v>
      </c>
      <c r="S1963" s="64">
        <f t="shared" si="1128"/>
        <v>0.19794088342743277</v>
      </c>
      <c r="T1963" s="65">
        <f t="shared" si="1122"/>
        <v>1.1754920986969781</v>
      </c>
      <c r="U1963" s="65">
        <f t="shared" si="1122"/>
        <v>1.2506934812760055</v>
      </c>
      <c r="V1963" s="65">
        <f t="shared" si="1130"/>
        <v>1.3683611532625191</v>
      </c>
      <c r="W1963" s="65">
        <f t="shared" si="1131"/>
        <v>1.437624551614189</v>
      </c>
      <c r="X1963" s="61">
        <f t="shared" si="1105"/>
        <v>-9.9420849420849403E-2</v>
      </c>
      <c r="Y1963" s="66">
        <f t="shared" si="1132"/>
        <v>-3.5005834305717287E-3</v>
      </c>
      <c r="Z1963" s="61">
        <f t="shared" si="1133"/>
        <v>-8.9164290414564584E-2</v>
      </c>
      <c r="AA1963" s="67">
        <f t="shared" si="1134"/>
        <v>25.327777777777776</v>
      </c>
      <c r="AB1963" s="68">
        <f t="shared" si="1135"/>
        <v>-0.28195176046576109</v>
      </c>
      <c r="AC1963" s="69">
        <f t="shared" si="1136"/>
        <v>-0.29781597511012542</v>
      </c>
      <c r="AD1963" s="70">
        <f>_xlfn.PERCENTILE.EXC(AC1963:$AC$5675,0.5)</f>
        <v>8.7306942570100493E-2</v>
      </c>
      <c r="AE1963" s="70">
        <f>_xlfn.PERCENTILE.EXC($AC1963:AC$5675,0.35)</f>
        <v>4.9280725555802762E-2</v>
      </c>
      <c r="AF1963" s="71">
        <f t="shared" si="1124"/>
        <v>4.5297322584646624E-2</v>
      </c>
      <c r="AG1963" s="70">
        <f t="shared" si="1125"/>
        <v>-0.24041197211318369</v>
      </c>
      <c r="AH1963" s="70">
        <f t="shared" si="1126"/>
        <v>-0.2970055808935495</v>
      </c>
      <c r="AI1963" s="61" t="str">
        <f t="shared" si="1114"/>
        <v>Safety</v>
      </c>
      <c r="AJ1963" s="68" t="str">
        <f t="shared" si="1115"/>
        <v>Safety</v>
      </c>
      <c r="AK1963" s="72" t="str">
        <f t="shared" si="1116"/>
        <v>00631L</v>
      </c>
      <c r="AL1963" s="73">
        <f t="shared" si="1106"/>
        <v>1</v>
      </c>
      <c r="AM1963" s="72" t="str">
        <f t="shared" si="1119"/>
        <v>00631L</v>
      </c>
      <c r="AN1963" s="73">
        <f t="shared" si="1107"/>
        <v>1</v>
      </c>
      <c r="AO1963" s="74" t="str">
        <f t="shared" si="1113"/>
        <v>00631L</v>
      </c>
      <c r="AP1963" s="20">
        <f t="shared" si="1108"/>
        <v>1</v>
      </c>
      <c r="AQ1963" s="74" t="str">
        <f t="shared" si="1123"/>
        <v>00631L</v>
      </c>
      <c r="AR1963" s="20">
        <f t="shared" si="1109"/>
        <v>1</v>
      </c>
      <c r="AS1963" s="74" t="str">
        <f t="shared" si="1117"/>
        <v>00631L</v>
      </c>
      <c r="AT1963" s="20">
        <f t="shared" si="1110"/>
        <v>1</v>
      </c>
      <c r="AU1963" s="74" t="str">
        <f t="shared" si="1100"/>
        <v>Cash</v>
      </c>
      <c r="AV1963" s="20">
        <f t="shared" si="1111"/>
        <v>0</v>
      </c>
      <c r="AW1963" s="74" t="str">
        <f t="shared" si="1101"/>
        <v>00631L</v>
      </c>
      <c r="AX1963" s="20">
        <f t="shared" si="1102"/>
        <v>1</v>
      </c>
      <c r="AY1963" s="20">
        <f t="shared" si="1112"/>
        <v>0</v>
      </c>
      <c r="AZ1963" s="116">
        <v>43460</v>
      </c>
      <c r="BA1963" s="117">
        <v>21.73</v>
      </c>
      <c r="BB1963" s="90">
        <v>21.712499999999999</v>
      </c>
      <c r="BC1963" s="76">
        <f t="shared" si="1120"/>
        <v>21.184166666666666</v>
      </c>
      <c r="BD1963" s="76">
        <f t="shared" si="1121"/>
        <v>21.208624999999998</v>
      </c>
      <c r="BE1963" s="77">
        <f t="shared" si="1127"/>
        <v>2.4940010227764403E-2</v>
      </c>
      <c r="BF1963" s="77">
        <f t="shared" si="1118"/>
        <v>2.4583158974238201E-2</v>
      </c>
    </row>
    <row r="1964" spans="1:58" s="23" customFormat="1" ht="15.75" customHeight="1" x14ac:dyDescent="0.4">
      <c r="A1964" s="116">
        <v>43455</v>
      </c>
      <c r="B1964" s="112">
        <v>24.3</v>
      </c>
      <c r="C1964" s="112">
        <v>22.925000000000001</v>
      </c>
      <c r="D1964" s="112">
        <v>22.125</v>
      </c>
      <c r="E1964" s="112">
        <v>21.425000000000001</v>
      </c>
      <c r="F1964" s="112">
        <v>21.125</v>
      </c>
      <c r="G1964" s="112">
        <v>21.024999999999999</v>
      </c>
      <c r="H1964" s="113">
        <v>21.2</v>
      </c>
      <c r="I1964" s="90">
        <f t="shared" si="1103"/>
        <v>24.070833333333333</v>
      </c>
      <c r="J1964" s="90">
        <f t="shared" si="1104"/>
        <v>22.791666666666668</v>
      </c>
      <c r="K1964" s="114">
        <v>15</v>
      </c>
      <c r="L1964" s="115">
        <v>5.5555555555555552E-2</v>
      </c>
      <c r="M1964" s="90">
        <v>33.74</v>
      </c>
      <c r="N1964" s="90">
        <v>30.11</v>
      </c>
      <c r="O1964" s="90">
        <v>26.23</v>
      </c>
      <c r="P1964" s="90">
        <v>24.86</v>
      </c>
      <c r="Q1964" s="90">
        <v>24.29</v>
      </c>
      <c r="R1964" s="63">
        <f t="shared" si="1129"/>
        <v>-12.759999999999998</v>
      </c>
      <c r="S1964" s="64">
        <f t="shared" si="1128"/>
        <v>6.0958421423537718E-2</v>
      </c>
      <c r="T1964" s="65">
        <f t="shared" si="1122"/>
        <v>1.1205579541680506</v>
      </c>
      <c r="U1964" s="65">
        <f t="shared" si="1122"/>
        <v>1.1479222264582538</v>
      </c>
      <c r="V1964" s="65">
        <f t="shared" si="1130"/>
        <v>1.2111826226870475</v>
      </c>
      <c r="W1964" s="65">
        <f t="shared" si="1131"/>
        <v>1.2396047756278303</v>
      </c>
      <c r="X1964" s="61">
        <f t="shared" si="1105"/>
        <v>-5.6584362139917695E-2</v>
      </c>
      <c r="Y1964" s="66">
        <f t="shared" si="1132"/>
        <v>-1.0501750291715352E-2</v>
      </c>
      <c r="Z1964" s="61">
        <f t="shared" si="1133"/>
        <v>-5.3141769084299739E-2</v>
      </c>
      <c r="AA1964" s="67">
        <f t="shared" si="1134"/>
        <v>24.070833333333336</v>
      </c>
      <c r="AB1964" s="68">
        <f t="shared" si="1135"/>
        <v>-0.19295914978412484</v>
      </c>
      <c r="AC1964" s="69">
        <f t="shared" si="1136"/>
        <v>-0.20057013173917845</v>
      </c>
      <c r="AD1964" s="70">
        <f>_xlfn.PERCENTILE.EXC(AC1964:$AC$5675,0.5)</f>
        <v>8.7313045753135338E-2</v>
      </c>
      <c r="AE1964" s="70">
        <f>_xlfn.PERCENTILE.EXC($AC1964:AC$5675,0.35)</f>
        <v>4.9298281772152737E-2</v>
      </c>
      <c r="AF1964" s="71">
        <f t="shared" si="1124"/>
        <v>4.5297322584646624E-2</v>
      </c>
      <c r="AG1964" s="70">
        <f t="shared" si="1125"/>
        <v>-0.21405465484619024</v>
      </c>
      <c r="AH1964" s="70">
        <f t="shared" si="1126"/>
        <v>-0.27492311632852745</v>
      </c>
      <c r="AI1964" s="61" t="str">
        <f t="shared" si="1114"/>
        <v>Safety</v>
      </c>
      <c r="AJ1964" s="68" t="str">
        <f t="shared" si="1115"/>
        <v>Safety</v>
      </c>
      <c r="AK1964" s="72" t="str">
        <f t="shared" si="1116"/>
        <v>00631L</v>
      </c>
      <c r="AL1964" s="73">
        <f t="shared" si="1106"/>
        <v>1</v>
      </c>
      <c r="AM1964" s="72" t="str">
        <f t="shared" si="1119"/>
        <v>00635U</v>
      </c>
      <c r="AN1964" s="73">
        <f t="shared" si="1107"/>
        <v>0</v>
      </c>
      <c r="AO1964" s="74" t="str">
        <f t="shared" si="1113"/>
        <v>00635U</v>
      </c>
      <c r="AP1964" s="20">
        <f t="shared" si="1108"/>
        <v>0</v>
      </c>
      <c r="AQ1964" s="74" t="str">
        <f t="shared" si="1123"/>
        <v>00631L</v>
      </c>
      <c r="AR1964" s="20">
        <f t="shared" si="1109"/>
        <v>1</v>
      </c>
      <c r="AS1964" s="74" t="str">
        <f t="shared" si="1117"/>
        <v>00631L</v>
      </c>
      <c r="AT1964" s="20">
        <f t="shared" si="1110"/>
        <v>1</v>
      </c>
      <c r="AU1964" s="74" t="str">
        <f t="shared" si="1100"/>
        <v>00635U</v>
      </c>
      <c r="AV1964" s="20">
        <f t="shared" si="1111"/>
        <v>0</v>
      </c>
      <c r="AW1964" s="74" t="str">
        <f t="shared" si="1101"/>
        <v>00635U</v>
      </c>
      <c r="AX1964" s="20">
        <f t="shared" si="1102"/>
        <v>0</v>
      </c>
      <c r="AY1964" s="20">
        <f t="shared" si="1112"/>
        <v>1</v>
      </c>
      <c r="AZ1964" s="116">
        <v>43458</v>
      </c>
      <c r="BA1964" s="117">
        <v>21.66</v>
      </c>
      <c r="BB1964" s="90">
        <v>21.475000000000001</v>
      </c>
      <c r="BC1964" s="76">
        <f t="shared" si="1120"/>
        <v>21.161666666666665</v>
      </c>
      <c r="BD1964" s="76">
        <f t="shared" si="1121"/>
        <v>21.183291666666666</v>
      </c>
      <c r="BE1964" s="77">
        <f t="shared" si="1127"/>
        <v>1.4806647239505527E-2</v>
      </c>
      <c r="BF1964" s="77">
        <f t="shared" si="1118"/>
        <v>2.2503978174622751E-2</v>
      </c>
    </row>
    <row r="1965" spans="1:58" s="23" customFormat="1" ht="15.75" customHeight="1" x14ac:dyDescent="0.4">
      <c r="A1965" s="116">
        <v>43454</v>
      </c>
      <c r="B1965" s="112">
        <v>22.725000000000001</v>
      </c>
      <c r="C1965" s="112">
        <v>22.074999999999999</v>
      </c>
      <c r="D1965" s="112">
        <v>21.625</v>
      </c>
      <c r="E1965" s="112">
        <v>21.125</v>
      </c>
      <c r="F1965" s="112">
        <v>20.875</v>
      </c>
      <c r="G1965" s="112">
        <v>20.774999999999999</v>
      </c>
      <c r="H1965" s="113">
        <v>20.975000000000001</v>
      </c>
      <c r="I1965" s="90">
        <f t="shared" si="1103"/>
        <v>22.652777777777779</v>
      </c>
      <c r="J1965" s="90">
        <f t="shared" si="1104"/>
        <v>22.024999999999999</v>
      </c>
      <c r="K1965" s="114">
        <v>16</v>
      </c>
      <c r="L1965" s="115">
        <v>5.5555555555555552E-2</v>
      </c>
      <c r="M1965" s="90">
        <v>30.42</v>
      </c>
      <c r="N1965" s="90">
        <v>28.38</v>
      </c>
      <c r="O1965" s="90">
        <v>25.24</v>
      </c>
      <c r="P1965" s="90">
        <v>24.33</v>
      </c>
      <c r="Q1965" s="90">
        <v>23.54</v>
      </c>
      <c r="R1965" s="63">
        <f t="shared" si="1129"/>
        <v>-9.230000000000004</v>
      </c>
      <c r="S1965" s="64">
        <f t="shared" si="1128"/>
        <v>0.10946051602814702</v>
      </c>
      <c r="T1965" s="65">
        <f t="shared" si="1122"/>
        <v>1.0718816067653278</v>
      </c>
      <c r="U1965" s="65">
        <f t="shared" si="1122"/>
        <v>1.124405705229794</v>
      </c>
      <c r="V1965" s="65">
        <f t="shared" si="1130"/>
        <v>1.1664611590628853</v>
      </c>
      <c r="W1965" s="65">
        <f t="shared" si="1131"/>
        <v>1.205607476635514</v>
      </c>
      <c r="X1965" s="61">
        <f t="shared" si="1105"/>
        <v>-2.8602860286028695E-2</v>
      </c>
      <c r="Y1965" s="66">
        <f t="shared" si="1132"/>
        <v>-7.1005917159762642E-3</v>
      </c>
      <c r="Z1965" s="61">
        <f t="shared" si="1133"/>
        <v>-2.7713059472716222E-2</v>
      </c>
      <c r="AA1965" s="67">
        <f t="shared" si="1134"/>
        <v>22.652777777777779</v>
      </c>
      <c r="AB1965" s="68">
        <f t="shared" si="1135"/>
        <v>-0.19926004228329802</v>
      </c>
      <c r="AC1965" s="69">
        <f t="shared" si="1136"/>
        <v>-0.20180487040952153</v>
      </c>
      <c r="AD1965" s="70">
        <f>_xlfn.PERCENTILE.EXC(AC1965:$AC$5675,0.5)</f>
        <v>8.7319148936170196E-2</v>
      </c>
      <c r="AE1965" s="70">
        <f>_xlfn.PERCENTILE.EXC($AC1965:AC$5675,0.35)</f>
        <v>4.9348038628117763E-2</v>
      </c>
      <c r="AF1965" s="71">
        <f t="shared" si="1124"/>
        <v>4.5297322584646624E-2</v>
      </c>
      <c r="AG1965" s="70">
        <f t="shared" si="1125"/>
        <v>-0.21405465484619024</v>
      </c>
      <c r="AH1965" s="70">
        <f t="shared" si="1126"/>
        <v>-0.27492311632852745</v>
      </c>
      <c r="AI1965" s="61" t="str">
        <f t="shared" si="1114"/>
        <v>Safety</v>
      </c>
      <c r="AJ1965" s="68" t="str">
        <f t="shared" si="1115"/>
        <v>Safety</v>
      </c>
      <c r="AK1965" s="72" t="str">
        <f t="shared" si="1116"/>
        <v>00631L</v>
      </c>
      <c r="AL1965" s="73">
        <f t="shared" si="1106"/>
        <v>1</v>
      </c>
      <c r="AM1965" s="72" t="str">
        <f t="shared" si="1119"/>
        <v>00635U</v>
      </c>
      <c r="AN1965" s="73">
        <f t="shared" si="1107"/>
        <v>0</v>
      </c>
      <c r="AO1965" s="74" t="str">
        <f t="shared" si="1113"/>
        <v>00635U</v>
      </c>
      <c r="AP1965" s="20">
        <f t="shared" si="1108"/>
        <v>0</v>
      </c>
      <c r="AQ1965" s="74" t="str">
        <f t="shared" si="1123"/>
        <v>00631L</v>
      </c>
      <c r="AR1965" s="20">
        <f t="shared" si="1109"/>
        <v>1</v>
      </c>
      <c r="AS1965" s="74" t="str">
        <f t="shared" si="1117"/>
        <v>00631L</v>
      </c>
      <c r="AT1965" s="20">
        <f t="shared" si="1110"/>
        <v>1</v>
      </c>
      <c r="AU1965" s="74" t="str">
        <f t="shared" si="1100"/>
        <v>00635U</v>
      </c>
      <c r="AV1965" s="20">
        <f t="shared" si="1111"/>
        <v>0</v>
      </c>
      <c r="AW1965" s="74" t="str">
        <f t="shared" si="1101"/>
        <v>00635U</v>
      </c>
      <c r="AX1965" s="20">
        <f t="shared" si="1102"/>
        <v>0</v>
      </c>
      <c r="AY1965" s="20">
        <f t="shared" si="1112"/>
        <v>1</v>
      </c>
      <c r="AZ1965" s="116">
        <v>43455</v>
      </c>
      <c r="BA1965" s="117">
        <v>21.56</v>
      </c>
      <c r="BB1965" s="90">
        <v>21.537500000000001</v>
      </c>
      <c r="BC1965" s="76">
        <f t="shared" si="1120"/>
        <v>21.137291666666666</v>
      </c>
      <c r="BD1965" s="76">
        <f t="shared" si="1121"/>
        <v>21.163083333333329</v>
      </c>
      <c r="BE1965" s="77">
        <f t="shared" si="1127"/>
        <v>1.893375649277057E-2</v>
      </c>
      <c r="BF1965" s="77">
        <f t="shared" si="1118"/>
        <v>1.8755143587300349E-2</v>
      </c>
    </row>
    <row r="1966" spans="1:58" s="23" customFormat="1" ht="15.75" customHeight="1" x14ac:dyDescent="0.4">
      <c r="A1966" s="116">
        <v>43453</v>
      </c>
      <c r="B1966" s="112">
        <v>22.324999999999999</v>
      </c>
      <c r="C1966" s="112">
        <v>21.925000000000001</v>
      </c>
      <c r="D1966" s="112">
        <v>21.574999999999999</v>
      </c>
      <c r="E1966" s="112">
        <v>21.074999999999999</v>
      </c>
      <c r="F1966" s="112">
        <v>20.875</v>
      </c>
      <c r="G1966" s="112">
        <v>20.774999999999999</v>
      </c>
      <c r="H1966" s="113">
        <v>20.975000000000001</v>
      </c>
      <c r="I1966" s="90">
        <f t="shared" si="1103"/>
        <v>22.302777777777777</v>
      </c>
      <c r="J1966" s="90">
        <f t="shared" si="1104"/>
        <v>21.905555555555555</v>
      </c>
      <c r="K1966" s="114">
        <v>17</v>
      </c>
      <c r="L1966" s="115">
        <v>5.5555555555555552E-2</v>
      </c>
      <c r="M1966" s="90">
        <v>26.65</v>
      </c>
      <c r="N1966" s="90">
        <v>25.58</v>
      </c>
      <c r="O1966" s="90">
        <v>24.02</v>
      </c>
      <c r="P1966" s="90">
        <v>23.62</v>
      </c>
      <c r="Q1966" s="90">
        <v>23.2</v>
      </c>
      <c r="R1966" s="63">
        <f t="shared" si="1129"/>
        <v>-4.5899999999999963</v>
      </c>
      <c r="S1966" s="64">
        <f t="shared" si="1128"/>
        <v>0</v>
      </c>
      <c r="T1966" s="65">
        <f t="shared" si="1122"/>
        <v>1.0418295543393277</v>
      </c>
      <c r="U1966" s="65">
        <f t="shared" si="1122"/>
        <v>1.0649458784346377</v>
      </c>
      <c r="V1966" s="65">
        <f t="shared" si="1130"/>
        <v>1.0829805249788313</v>
      </c>
      <c r="W1966" s="65">
        <f t="shared" si="1131"/>
        <v>1.1025862068965517</v>
      </c>
      <c r="X1966" s="61">
        <f t="shared" si="1105"/>
        <v>-1.7917133258678549E-2</v>
      </c>
      <c r="Y1966" s="66">
        <f t="shared" si="1132"/>
        <v>-4.7449584816131847E-3</v>
      </c>
      <c r="Z1966" s="61">
        <f t="shared" si="1133"/>
        <v>-1.7810437165275871E-2</v>
      </c>
      <c r="AA1966" s="67">
        <f t="shared" si="1134"/>
        <v>22.302777777777777</v>
      </c>
      <c r="AB1966" s="68">
        <f t="shared" si="1135"/>
        <v>-0.12724784988272084</v>
      </c>
      <c r="AC1966" s="69">
        <f t="shared" si="1136"/>
        <v>-0.12811658413691249</v>
      </c>
      <c r="AD1966" s="70">
        <f>_xlfn.PERCENTILE.EXC(AC1966:$AC$5675,0.5)</f>
        <v>8.7335325691006133E-2</v>
      </c>
      <c r="AE1966" s="70">
        <f>_xlfn.PERCENTILE.EXC($AC1966:AC$5675,0.35)</f>
        <v>4.9466705233315714E-2</v>
      </c>
      <c r="AF1966" s="71">
        <f t="shared" si="1124"/>
        <v>4.5896939025501966E-2</v>
      </c>
      <c r="AG1966" s="70">
        <f t="shared" si="1125"/>
        <v>-0.21405465484619024</v>
      </c>
      <c r="AH1966" s="70">
        <f t="shared" si="1126"/>
        <v>-0.27492311632852745</v>
      </c>
      <c r="AI1966" s="61" t="str">
        <f t="shared" si="1114"/>
        <v>Safety</v>
      </c>
      <c r="AJ1966" s="68" t="str">
        <f t="shared" si="1115"/>
        <v>Safety</v>
      </c>
      <c r="AK1966" s="72" t="str">
        <f t="shared" si="1116"/>
        <v>00631L</v>
      </c>
      <c r="AL1966" s="73">
        <f t="shared" si="1106"/>
        <v>1</v>
      </c>
      <c r="AM1966" s="72" t="str">
        <f t="shared" si="1119"/>
        <v>00635U</v>
      </c>
      <c r="AN1966" s="73">
        <f t="shared" si="1107"/>
        <v>0</v>
      </c>
      <c r="AO1966" s="74" t="str">
        <f t="shared" si="1113"/>
        <v>00635U</v>
      </c>
      <c r="AP1966" s="20">
        <f t="shared" si="1108"/>
        <v>0</v>
      </c>
      <c r="AQ1966" s="74" t="str">
        <f t="shared" si="1123"/>
        <v>00631L</v>
      </c>
      <c r="AR1966" s="20">
        <f t="shared" si="1109"/>
        <v>1</v>
      </c>
      <c r="AS1966" s="74" t="str">
        <f t="shared" si="1117"/>
        <v>00631L</v>
      </c>
      <c r="AT1966" s="20">
        <f t="shared" si="1110"/>
        <v>1</v>
      </c>
      <c r="AU1966" s="74" t="str">
        <f t="shared" si="1100"/>
        <v>00635U</v>
      </c>
      <c r="AV1966" s="20">
        <f t="shared" si="1111"/>
        <v>0</v>
      </c>
      <c r="AW1966" s="74" t="str">
        <f t="shared" si="1101"/>
        <v>00635U</v>
      </c>
      <c r="AX1966" s="20">
        <f t="shared" si="1102"/>
        <v>0</v>
      </c>
      <c r="AY1966" s="20">
        <f t="shared" si="1112"/>
        <v>1</v>
      </c>
      <c r="AZ1966" s="116">
        <v>43454</v>
      </c>
      <c r="BA1966" s="117">
        <v>21.61</v>
      </c>
      <c r="BB1966" s="90">
        <v>21.35</v>
      </c>
      <c r="BC1966" s="76">
        <f t="shared" si="1120"/>
        <v>21.11333333333333</v>
      </c>
      <c r="BD1966" s="76">
        <f t="shared" si="1121"/>
        <v>21.138500000000001</v>
      </c>
      <c r="BE1966" s="77">
        <f t="shared" si="1127"/>
        <v>1.1209346384591335E-2</v>
      </c>
      <c r="BF1966" s="77">
        <f t="shared" si="1118"/>
        <v>2.2305272370319509E-2</v>
      </c>
    </row>
    <row r="1967" spans="1:58" s="23" customFormat="1" ht="15.75" customHeight="1" x14ac:dyDescent="0.4">
      <c r="A1967" s="116">
        <v>43452</v>
      </c>
      <c r="B1967" s="112">
        <v>24.675000000000001</v>
      </c>
      <c r="C1967" s="112">
        <v>21.975000000000001</v>
      </c>
      <c r="D1967" s="112">
        <v>21.625</v>
      </c>
      <c r="E1967" s="112">
        <v>21.324999999999999</v>
      </c>
      <c r="F1967" s="112">
        <v>20.875</v>
      </c>
      <c r="G1967" s="112">
        <v>20.675000000000001</v>
      </c>
      <c r="H1967" s="113">
        <v>20.574999999999999</v>
      </c>
      <c r="I1967" s="90">
        <f t="shared" si="1103"/>
        <v>21.975000000000001</v>
      </c>
      <c r="J1967" s="90">
        <f t="shared" si="1104"/>
        <v>21.625</v>
      </c>
      <c r="K1967" s="114">
        <v>0</v>
      </c>
      <c r="L1967" s="115">
        <v>5.5555555555555552E-2</v>
      </c>
      <c r="M1967" s="90">
        <v>28.36</v>
      </c>
      <c r="N1967" s="90">
        <v>25.58</v>
      </c>
      <c r="O1967" s="90">
        <v>23.9</v>
      </c>
      <c r="P1967" s="90">
        <v>23.39</v>
      </c>
      <c r="Q1967" s="90">
        <v>22.95</v>
      </c>
      <c r="R1967" s="63">
        <f t="shared" si="1129"/>
        <v>-6.6499999999999986</v>
      </c>
      <c r="S1967" s="64">
        <f t="shared" si="1128"/>
        <v>4.3230016313213653E-2</v>
      </c>
      <c r="T1967" s="65">
        <f t="shared" si="1122"/>
        <v>1.1086786551993746</v>
      </c>
      <c r="U1967" s="65">
        <f t="shared" si="1122"/>
        <v>1.0702928870292887</v>
      </c>
      <c r="V1967" s="65">
        <f t="shared" si="1130"/>
        <v>1.0936297563061137</v>
      </c>
      <c r="W1967" s="65">
        <f t="shared" si="1131"/>
        <v>1.1145969498910675</v>
      </c>
      <c r="X1967" s="61">
        <f t="shared" si="1105"/>
        <v>-0.10942249240121578</v>
      </c>
      <c r="Y1967" s="66">
        <f t="shared" si="1132"/>
        <v>-3.5169988276670575E-2</v>
      </c>
      <c r="Z1967" s="61">
        <f t="shared" si="1133"/>
        <v>-1.59271899886235E-2</v>
      </c>
      <c r="AA1967" s="67">
        <f t="shared" si="1134"/>
        <v>21.975000000000001</v>
      </c>
      <c r="AB1967" s="68">
        <f t="shared" si="1135"/>
        <v>-3.537920250195456E-2</v>
      </c>
      <c r="AC1967" s="69">
        <f t="shared" si="1136"/>
        <v>-0.14093041438623913</v>
      </c>
      <c r="AD1967" s="70">
        <f>_xlfn.PERCENTILE.EXC(AC1967:$AC$5675,0.5)</f>
        <v>8.7351502445842069E-2</v>
      </c>
      <c r="AE1967" s="70">
        <f>_xlfn.PERCENTILE.EXC($AC1967:AC$5675,0.35)</f>
        <v>4.9534820808599021E-2</v>
      </c>
      <c r="AF1967" s="71">
        <f t="shared" si="1124"/>
        <v>4.651396903212502E-2</v>
      </c>
      <c r="AG1967" s="70">
        <f t="shared" si="1125"/>
        <v>-0.21405465484619024</v>
      </c>
      <c r="AH1967" s="70">
        <f t="shared" si="1126"/>
        <v>-0.27492311632852745</v>
      </c>
      <c r="AI1967" s="61" t="str">
        <f t="shared" si="1114"/>
        <v>Safety</v>
      </c>
      <c r="AJ1967" s="68" t="str">
        <f t="shared" si="1115"/>
        <v>Safety</v>
      </c>
      <c r="AK1967" s="72" t="str">
        <f t="shared" si="1116"/>
        <v>00631L</v>
      </c>
      <c r="AL1967" s="73">
        <f t="shared" si="1106"/>
        <v>1</v>
      </c>
      <c r="AM1967" s="72" t="str">
        <f t="shared" si="1119"/>
        <v>00635U</v>
      </c>
      <c r="AN1967" s="73">
        <f t="shared" si="1107"/>
        <v>0</v>
      </c>
      <c r="AO1967" s="74" t="str">
        <f t="shared" si="1113"/>
        <v>00635U</v>
      </c>
      <c r="AP1967" s="20">
        <f t="shared" si="1108"/>
        <v>0</v>
      </c>
      <c r="AQ1967" s="74" t="str">
        <f t="shared" si="1123"/>
        <v>00631L</v>
      </c>
      <c r="AR1967" s="20">
        <f t="shared" si="1109"/>
        <v>1</v>
      </c>
      <c r="AS1967" s="74" t="str">
        <f t="shared" si="1117"/>
        <v>00631L</v>
      </c>
      <c r="AT1967" s="20">
        <f t="shared" si="1110"/>
        <v>1</v>
      </c>
      <c r="AU1967" s="74" t="str">
        <f t="shared" si="1100"/>
        <v>00635U</v>
      </c>
      <c r="AV1967" s="20">
        <f t="shared" si="1111"/>
        <v>0</v>
      </c>
      <c r="AW1967" s="74" t="str">
        <f t="shared" si="1101"/>
        <v>00635U</v>
      </c>
      <c r="AX1967" s="20">
        <f t="shared" si="1102"/>
        <v>0</v>
      </c>
      <c r="AY1967" s="20">
        <f t="shared" si="1112"/>
        <v>1</v>
      </c>
      <c r="AZ1967" s="116">
        <v>43453</v>
      </c>
      <c r="BA1967" s="117">
        <v>21.45</v>
      </c>
      <c r="BB1967" s="90">
        <v>21.462499999999999</v>
      </c>
      <c r="BC1967" s="76">
        <f t="shared" si="1120"/>
        <v>21.093749999999996</v>
      </c>
      <c r="BD1967" s="76">
        <f t="shared" si="1121"/>
        <v>21.114999999999998</v>
      </c>
      <c r="BE1967" s="77">
        <f t="shared" si="1127"/>
        <v>1.7481481481481584E-2</v>
      </c>
      <c r="BF1967" s="77">
        <f t="shared" si="1118"/>
        <v>1.5865498460809892E-2</v>
      </c>
    </row>
    <row r="1968" spans="1:58" s="23" customFormat="1" ht="15.75" customHeight="1" x14ac:dyDescent="0.4">
      <c r="A1968" s="116">
        <v>43451</v>
      </c>
      <c r="B1968" s="112">
        <v>23.475000000000001</v>
      </c>
      <c r="C1968" s="112">
        <v>21.675000000000001</v>
      </c>
      <c r="D1968" s="112">
        <v>21.225000000000001</v>
      </c>
      <c r="E1968" s="112">
        <v>20.975000000000001</v>
      </c>
      <c r="F1968" s="112">
        <v>20.574999999999999</v>
      </c>
      <c r="G1968" s="112">
        <v>20.425000000000001</v>
      </c>
      <c r="H1968" s="113">
        <v>20.324999999999999</v>
      </c>
      <c r="I1968" s="90">
        <f t="shared" si="1103"/>
        <v>21.775000000000002</v>
      </c>
      <c r="J1968" s="90">
        <f t="shared" si="1104"/>
        <v>21.25</v>
      </c>
      <c r="K1968" s="114">
        <v>1</v>
      </c>
      <c r="L1968" s="115">
        <v>5.5555555555555552E-2</v>
      </c>
      <c r="M1968" s="90">
        <v>27.07</v>
      </c>
      <c r="N1968" s="90">
        <v>24.52</v>
      </c>
      <c r="O1968" s="90">
        <v>23.41</v>
      </c>
      <c r="P1968" s="90">
        <v>23.05</v>
      </c>
      <c r="Q1968" s="90">
        <v>23.36</v>
      </c>
      <c r="R1968" s="63">
        <f t="shared" si="1129"/>
        <v>-5.1300000000000026</v>
      </c>
      <c r="S1968" s="64">
        <f t="shared" si="1128"/>
        <v>0.13361072584373559</v>
      </c>
      <c r="T1968" s="65">
        <f t="shared" si="1122"/>
        <v>1.1039967373572595</v>
      </c>
      <c r="U1968" s="65">
        <f t="shared" si="1122"/>
        <v>1.0474156343442973</v>
      </c>
      <c r="V1968" s="65">
        <f t="shared" si="1130"/>
        <v>1.0637744034707157</v>
      </c>
      <c r="W1968" s="65">
        <f t="shared" si="1131"/>
        <v>1.0496575342465753</v>
      </c>
      <c r="X1968" s="61">
        <f t="shared" si="1105"/>
        <v>-7.6677316293929737E-2</v>
      </c>
      <c r="Y1968" s="66">
        <f t="shared" si="1132"/>
        <v>-3.098927294398103E-2</v>
      </c>
      <c r="Z1968" s="61">
        <f t="shared" si="1133"/>
        <v>-2.4110218140068983E-2</v>
      </c>
      <c r="AA1968" s="67">
        <f t="shared" si="1134"/>
        <v>21.775000000000002</v>
      </c>
      <c r="AB1968" s="68">
        <f t="shared" si="1135"/>
        <v>-4.2618270799347394E-2</v>
      </c>
      <c r="AC1968" s="69">
        <f t="shared" si="1136"/>
        <v>-0.1119494290375203</v>
      </c>
      <c r="AD1968" s="70">
        <f>_xlfn.PERCENTILE.EXC(AC1968:$AC$5675,0.5)</f>
        <v>8.7391331904240754E-2</v>
      </c>
      <c r="AE1968" s="70">
        <f>_xlfn.PERCENTILE.EXC($AC1968:AC$5675,0.35)</f>
        <v>4.9582273234080494E-2</v>
      </c>
      <c r="AF1968" s="71">
        <f t="shared" si="1124"/>
        <v>4.6979385925600387E-2</v>
      </c>
      <c r="AG1968" s="70">
        <f t="shared" si="1125"/>
        <v>-0.21405465484619024</v>
      </c>
      <c r="AH1968" s="70">
        <f t="shared" si="1126"/>
        <v>-0.27492311632852745</v>
      </c>
      <c r="AI1968" s="61" t="str">
        <f t="shared" si="1114"/>
        <v>Safety</v>
      </c>
      <c r="AJ1968" s="68" t="str">
        <f t="shared" si="1115"/>
        <v>Safety</v>
      </c>
      <c r="AK1968" s="72" t="str">
        <f t="shared" si="1116"/>
        <v>00631L</v>
      </c>
      <c r="AL1968" s="73">
        <f t="shared" si="1106"/>
        <v>1</v>
      </c>
      <c r="AM1968" s="72" t="str">
        <f t="shared" si="1119"/>
        <v>00635U</v>
      </c>
      <c r="AN1968" s="73">
        <f t="shared" si="1107"/>
        <v>0</v>
      </c>
      <c r="AO1968" s="74" t="str">
        <f t="shared" si="1113"/>
        <v>00635U</v>
      </c>
      <c r="AP1968" s="20">
        <f t="shared" si="1108"/>
        <v>0</v>
      </c>
      <c r="AQ1968" s="74" t="str">
        <f t="shared" si="1123"/>
        <v>00631L</v>
      </c>
      <c r="AR1968" s="20">
        <f t="shared" si="1109"/>
        <v>1</v>
      </c>
      <c r="AS1968" s="74" t="str">
        <f t="shared" si="1117"/>
        <v>00631L</v>
      </c>
      <c r="AT1968" s="20">
        <f t="shared" si="1110"/>
        <v>1</v>
      </c>
      <c r="AU1968" s="74" t="str">
        <f t="shared" ref="AU1968:AU2031" si="1137">IF(AC1968&gt;AF1968,"00631L",IF(AC1968&lt;AG1968,"Cash","00635U"))</f>
        <v>00635U</v>
      </c>
      <c r="AV1968" s="20">
        <f t="shared" si="1111"/>
        <v>0</v>
      </c>
      <c r="AW1968" s="74" t="str">
        <f t="shared" ref="AW1968:AW2031" si="1138">IF(AC1968&gt;AE1968,"00631L",IF(AC1968&lt;AH1968,"00631L","00635U"))</f>
        <v>00635U</v>
      </c>
      <c r="AX1968" s="20">
        <f t="shared" si="1102"/>
        <v>0</v>
      </c>
      <c r="AY1968" s="20">
        <f t="shared" si="1112"/>
        <v>1</v>
      </c>
      <c r="AZ1968" s="116">
        <v>43452</v>
      </c>
      <c r="BA1968" s="117">
        <v>21.4</v>
      </c>
      <c r="BB1968" s="90">
        <v>21.625</v>
      </c>
      <c r="BC1968" s="76">
        <f t="shared" si="1120"/>
        <v>21.073124999999997</v>
      </c>
      <c r="BD1968" s="76">
        <f t="shared" si="1121"/>
        <v>21.092708333333331</v>
      </c>
      <c r="BE1968" s="77">
        <f t="shared" si="1127"/>
        <v>2.6188569564314861E-2</v>
      </c>
      <c r="BF1968" s="77">
        <f t="shared" si="1118"/>
        <v>1.4568620672625867E-2</v>
      </c>
    </row>
    <row r="1969" spans="1:58" s="23" customFormat="1" ht="15.75" customHeight="1" x14ac:dyDescent="0.4">
      <c r="A1969" s="116">
        <v>43448</v>
      </c>
      <c r="B1969" s="112">
        <v>21.725000000000001</v>
      </c>
      <c r="C1969" s="112">
        <v>20.875</v>
      </c>
      <c r="D1969" s="112">
        <v>20.574999999999999</v>
      </c>
      <c r="E1969" s="112">
        <v>20.425000000000001</v>
      </c>
      <c r="F1969" s="112">
        <v>20.074999999999999</v>
      </c>
      <c r="G1969" s="112">
        <v>19.975000000000001</v>
      </c>
      <c r="H1969" s="113">
        <v>19.925000000000001</v>
      </c>
      <c r="I1969" s="90">
        <f t="shared" si="1103"/>
        <v>20.969444444444445</v>
      </c>
      <c r="J1969" s="90">
        <f t="shared" si="1104"/>
        <v>20.608333333333334</v>
      </c>
      <c r="K1969" s="114">
        <v>2</v>
      </c>
      <c r="L1969" s="115">
        <v>5.5555555555555552E-2</v>
      </c>
      <c r="M1969" s="90">
        <v>21.47</v>
      </c>
      <c r="N1969" s="90">
        <v>21.63</v>
      </c>
      <c r="O1969" s="90">
        <v>21.96</v>
      </c>
      <c r="P1969" s="90">
        <v>22.02</v>
      </c>
      <c r="Q1969" s="90">
        <v>22.7</v>
      </c>
      <c r="R1969" s="63">
        <f t="shared" si="1129"/>
        <v>0.88000000000000966</v>
      </c>
      <c r="S1969" s="64">
        <f t="shared" si="1128"/>
        <v>4.745762711864409E-2</v>
      </c>
      <c r="T1969" s="65">
        <f t="shared" si="1122"/>
        <v>0.9926028663892742</v>
      </c>
      <c r="U1969" s="65">
        <f t="shared" si="1122"/>
        <v>0.98497267759562834</v>
      </c>
      <c r="V1969" s="65">
        <f t="shared" si="1130"/>
        <v>0.98228882833787468</v>
      </c>
      <c r="W1969" s="65">
        <f t="shared" si="1131"/>
        <v>0.95286343612334801</v>
      </c>
      <c r="X1969" s="61">
        <f t="shared" si="1105"/>
        <v>-3.9125431530494886E-2</v>
      </c>
      <c r="Y1969" s="66">
        <f t="shared" si="1132"/>
        <v>-2.4479804161566705E-2</v>
      </c>
      <c r="Z1969" s="61">
        <f t="shared" si="1133"/>
        <v>-1.722082395019206E-2</v>
      </c>
      <c r="AA1969" s="67">
        <f t="shared" si="1134"/>
        <v>20.969444444444441</v>
      </c>
      <c r="AB1969" s="68">
        <f t="shared" si="1135"/>
        <v>4.392048081368582E-3</v>
      </c>
      <c r="AC1969" s="69">
        <f t="shared" si="1136"/>
        <v>-3.0538860635948108E-2</v>
      </c>
      <c r="AD1969" s="70">
        <f>_xlfn.PERCENTILE.EXC(AC1969:$AC$5675,0.5)</f>
        <v>8.7431161362639453E-2</v>
      </c>
      <c r="AE1969" s="70">
        <f>_xlfn.PERCENTILE.EXC($AC1969:AC$5675,0.35)</f>
        <v>4.9611399523470573E-2</v>
      </c>
      <c r="AF1969" s="71">
        <f t="shared" si="1124"/>
        <v>4.7344076843547862E-2</v>
      </c>
      <c r="AG1969" s="70">
        <f t="shared" si="1125"/>
        <v>-0.21405465484619024</v>
      </c>
      <c r="AH1969" s="70">
        <f t="shared" si="1126"/>
        <v>-0.27492311632852745</v>
      </c>
      <c r="AI1969" s="61" t="str">
        <f t="shared" si="1114"/>
        <v>Safety</v>
      </c>
      <c r="AJ1969" s="68" t="str">
        <f t="shared" si="1115"/>
        <v>Safety</v>
      </c>
      <c r="AK1969" s="72" t="str">
        <f t="shared" si="1116"/>
        <v>00631L</v>
      </c>
      <c r="AL1969" s="73">
        <f t="shared" si="1106"/>
        <v>1</v>
      </c>
      <c r="AM1969" s="72" t="str">
        <f t="shared" si="1119"/>
        <v>00635U</v>
      </c>
      <c r="AN1969" s="73">
        <f t="shared" si="1107"/>
        <v>0</v>
      </c>
      <c r="AO1969" s="74" t="str">
        <f t="shared" si="1113"/>
        <v>00635U</v>
      </c>
      <c r="AP1969" s="20">
        <f t="shared" si="1108"/>
        <v>0</v>
      </c>
      <c r="AQ1969" s="74" t="str">
        <f t="shared" si="1123"/>
        <v>00631L</v>
      </c>
      <c r="AR1969" s="20">
        <f t="shared" si="1109"/>
        <v>1</v>
      </c>
      <c r="AS1969" s="74" t="str">
        <f t="shared" si="1117"/>
        <v>00631L</v>
      </c>
      <c r="AT1969" s="20">
        <f t="shared" si="1110"/>
        <v>1</v>
      </c>
      <c r="AU1969" s="74" t="str">
        <f t="shared" si="1137"/>
        <v>00635U</v>
      </c>
      <c r="AV1969" s="20">
        <f t="shared" si="1111"/>
        <v>0</v>
      </c>
      <c r="AW1969" s="74" t="str">
        <f t="shared" si="1138"/>
        <v>00635U</v>
      </c>
      <c r="AX1969" s="20">
        <f t="shared" si="1102"/>
        <v>0</v>
      </c>
      <c r="AY1969" s="20">
        <f t="shared" si="1112"/>
        <v>1</v>
      </c>
      <c r="AZ1969" s="116">
        <v>43451</v>
      </c>
      <c r="BA1969" s="117">
        <v>21.63</v>
      </c>
      <c r="BB1969" s="90">
        <v>21.237500000000001</v>
      </c>
      <c r="BC1969" s="76">
        <f t="shared" si="1120"/>
        <v>21.050833333333326</v>
      </c>
      <c r="BD1969" s="76">
        <f t="shared" si="1121"/>
        <v>21.07320833333333</v>
      </c>
      <c r="BE1969" s="77">
        <f t="shared" si="1127"/>
        <v>8.8674240924749414E-3</v>
      </c>
      <c r="BF1969" s="77">
        <f t="shared" si="1118"/>
        <v>2.6421779629347806E-2</v>
      </c>
    </row>
    <row r="1970" spans="1:58" s="23" customFormat="1" ht="15.75" customHeight="1" x14ac:dyDescent="0.4">
      <c r="A1970" s="116">
        <v>43447</v>
      </c>
      <c r="B1970" s="112">
        <v>20.725000000000001</v>
      </c>
      <c r="C1970" s="112">
        <v>20.225000000000001</v>
      </c>
      <c r="D1970" s="112">
        <v>20.175000000000001</v>
      </c>
      <c r="E1970" s="112">
        <v>20.074999999999999</v>
      </c>
      <c r="F1970" s="112">
        <v>19.824999999999999</v>
      </c>
      <c r="G1970" s="112">
        <v>19.725000000000001</v>
      </c>
      <c r="H1970" s="113">
        <v>19.725000000000001</v>
      </c>
      <c r="I1970" s="90">
        <f t="shared" si="1103"/>
        <v>20.308333333333334</v>
      </c>
      <c r="J1970" s="90">
        <f t="shared" si="1104"/>
        <v>20.183333333333334</v>
      </c>
      <c r="K1970" s="114">
        <v>3</v>
      </c>
      <c r="L1970" s="115">
        <v>5.5555555555555552E-2</v>
      </c>
      <c r="M1970" s="90">
        <v>20.57</v>
      </c>
      <c r="N1970" s="90">
        <v>20.65</v>
      </c>
      <c r="O1970" s="90">
        <v>21.35</v>
      </c>
      <c r="P1970" s="90">
        <v>21.61</v>
      </c>
      <c r="Q1970" s="90">
        <v>22.25</v>
      </c>
      <c r="R1970" s="63">
        <f t="shared" si="1129"/>
        <v>1.740000000000002</v>
      </c>
      <c r="S1970" s="64">
        <f t="shared" si="1128"/>
        <v>-3.7744641192917157E-2</v>
      </c>
      <c r="T1970" s="65">
        <f t="shared" si="1122"/>
        <v>0.99612590799031486</v>
      </c>
      <c r="U1970" s="65">
        <f t="shared" si="1122"/>
        <v>0.96721311475409821</v>
      </c>
      <c r="V1970" s="65">
        <f t="shared" si="1130"/>
        <v>0.95557612216566401</v>
      </c>
      <c r="W1970" s="65">
        <f t="shared" si="1131"/>
        <v>0.92808988764044942</v>
      </c>
      <c r="X1970" s="61">
        <f t="shared" si="1105"/>
        <v>-2.4125452352231604E-2</v>
      </c>
      <c r="Y1970" s="66">
        <f t="shared" si="1132"/>
        <v>-1.7434620174346094E-2</v>
      </c>
      <c r="Z1970" s="61">
        <f t="shared" si="1133"/>
        <v>-6.155108740254411E-3</v>
      </c>
      <c r="AA1970" s="67">
        <f t="shared" si="1134"/>
        <v>20.308333333333334</v>
      </c>
      <c r="AB1970" s="68">
        <f t="shared" si="1135"/>
        <v>3.6319612590800412E-3</v>
      </c>
      <c r="AC1970" s="69">
        <f t="shared" si="1136"/>
        <v>-1.6545601291363923E-2</v>
      </c>
      <c r="AD1970" s="70">
        <f>_xlfn.PERCENTILE.EXC(AC1970:$AC$5675,0.5)</f>
        <v>8.7465580681319599E-2</v>
      </c>
      <c r="AE1970" s="70">
        <f>_xlfn.PERCENTILE.EXC($AC1970:AC$5675,0.35)</f>
        <v>4.9625202826412008E-2</v>
      </c>
      <c r="AF1970" s="71">
        <f t="shared" si="1124"/>
        <v>4.7776168682576038E-2</v>
      </c>
      <c r="AG1970" s="70">
        <f t="shared" si="1125"/>
        <v>-0.21405465484619024</v>
      </c>
      <c r="AH1970" s="70">
        <f t="shared" si="1126"/>
        <v>-0.27492311632852745</v>
      </c>
      <c r="AI1970" s="61" t="str">
        <f t="shared" si="1114"/>
        <v>Safety</v>
      </c>
      <c r="AJ1970" s="68" t="str">
        <f t="shared" si="1115"/>
        <v>Safety</v>
      </c>
      <c r="AK1970" s="72" t="str">
        <f t="shared" si="1116"/>
        <v>00631L</v>
      </c>
      <c r="AL1970" s="73">
        <f t="shared" si="1106"/>
        <v>1</v>
      </c>
      <c r="AM1970" s="72" t="str">
        <f t="shared" si="1119"/>
        <v>00635U</v>
      </c>
      <c r="AN1970" s="73">
        <f t="shared" si="1107"/>
        <v>0</v>
      </c>
      <c r="AO1970" s="74" t="str">
        <f t="shared" si="1113"/>
        <v>00635U</v>
      </c>
      <c r="AP1970" s="20">
        <f t="shared" si="1108"/>
        <v>0</v>
      </c>
      <c r="AQ1970" s="74" t="str">
        <f t="shared" si="1123"/>
        <v>00631L</v>
      </c>
      <c r="AR1970" s="20">
        <f t="shared" si="1109"/>
        <v>1</v>
      </c>
      <c r="AS1970" s="74" t="str">
        <f t="shared" si="1117"/>
        <v>00631L</v>
      </c>
      <c r="AT1970" s="20">
        <f t="shared" si="1110"/>
        <v>1</v>
      </c>
      <c r="AU1970" s="74" t="str">
        <f t="shared" si="1137"/>
        <v>00635U</v>
      </c>
      <c r="AV1970" s="20">
        <f t="shared" si="1111"/>
        <v>0</v>
      </c>
      <c r="AW1970" s="74" t="str">
        <f t="shared" si="1138"/>
        <v>00635U</v>
      </c>
      <c r="AX1970" s="20">
        <f t="shared" si="1102"/>
        <v>0</v>
      </c>
      <c r="AY1970" s="20">
        <f t="shared" si="1112"/>
        <v>1</v>
      </c>
      <c r="AZ1970" s="116">
        <v>43448</v>
      </c>
      <c r="BA1970" s="117">
        <v>21.44</v>
      </c>
      <c r="BB1970" s="90">
        <v>21.387499999999999</v>
      </c>
      <c r="BC1970" s="76">
        <f t="shared" si="1120"/>
        <v>21.035416666666663</v>
      </c>
      <c r="BD1970" s="76">
        <f t="shared" si="1121"/>
        <v>21.054208333333328</v>
      </c>
      <c r="BE1970" s="77">
        <f t="shared" si="1127"/>
        <v>1.6737644845003615E-2</v>
      </c>
      <c r="BF1970" s="77">
        <f t="shared" si="1118"/>
        <v>1.832373179550438E-2</v>
      </c>
    </row>
    <row r="1971" spans="1:58" s="23" customFormat="1" ht="15.75" customHeight="1" x14ac:dyDescent="0.4">
      <c r="A1971" s="116">
        <v>43446</v>
      </c>
      <c r="B1971" s="112">
        <v>21.074999999999999</v>
      </c>
      <c r="C1971" s="112">
        <v>20.425000000000001</v>
      </c>
      <c r="D1971" s="112">
        <v>20.274999999999999</v>
      </c>
      <c r="E1971" s="112">
        <v>20.125</v>
      </c>
      <c r="F1971" s="112">
        <v>19.774999999999999</v>
      </c>
      <c r="G1971" s="112">
        <v>19.725000000000001</v>
      </c>
      <c r="H1971" s="113">
        <v>19.675000000000001</v>
      </c>
      <c r="I1971" s="90">
        <f t="shared" si="1103"/>
        <v>20.569444444444446</v>
      </c>
      <c r="J1971" s="90">
        <f t="shared" si="1104"/>
        <v>20.308333333333334</v>
      </c>
      <c r="K1971" s="114">
        <v>4</v>
      </c>
      <c r="L1971" s="115">
        <v>5.5555555555555552E-2</v>
      </c>
      <c r="M1971" s="90">
        <v>22.86</v>
      </c>
      <c r="N1971" s="90">
        <v>21.46</v>
      </c>
      <c r="O1971" s="90">
        <v>21.59</v>
      </c>
      <c r="P1971" s="90">
        <v>21.57</v>
      </c>
      <c r="Q1971" s="90">
        <v>21.43</v>
      </c>
      <c r="R1971" s="63">
        <f t="shared" si="1129"/>
        <v>-1.1600000000000037</v>
      </c>
      <c r="S1971" s="64">
        <f t="shared" si="1128"/>
        <v>-1.3786764705882384E-2</v>
      </c>
      <c r="T1971" s="65">
        <f t="shared" si="1122"/>
        <v>1.0652376514445479</v>
      </c>
      <c r="U1971" s="65">
        <f t="shared" si="1122"/>
        <v>0.99397869383974069</v>
      </c>
      <c r="V1971" s="65">
        <f t="shared" si="1130"/>
        <v>0.99490032452480304</v>
      </c>
      <c r="W1971" s="65">
        <f t="shared" si="1131"/>
        <v>1.0013999066728885</v>
      </c>
      <c r="X1971" s="61">
        <f t="shared" si="1105"/>
        <v>-3.084223013048629E-2</v>
      </c>
      <c r="Y1971" s="66">
        <f t="shared" si="1132"/>
        <v>-2.2360248447204932E-2</v>
      </c>
      <c r="Z1971" s="61">
        <f t="shared" si="1133"/>
        <v>-1.2694125590817099E-2</v>
      </c>
      <c r="AA1971" s="67">
        <f t="shared" si="1134"/>
        <v>20.569444444444443</v>
      </c>
      <c r="AB1971" s="68">
        <f t="shared" si="1135"/>
        <v>-1.7940354147250773E-2</v>
      </c>
      <c r="AC1971" s="69">
        <f t="shared" si="1136"/>
        <v>-4.1498394946670923E-2</v>
      </c>
      <c r="AD1971" s="70">
        <f>_xlfn.PERCENTILE.EXC(AC1971:$AC$5675,0.5)</f>
        <v>8.7499999999999745E-2</v>
      </c>
      <c r="AE1971" s="70">
        <f>_xlfn.PERCENTILE.EXC($AC1971:AC$5675,0.35)</f>
        <v>4.9631688435698949E-2</v>
      </c>
      <c r="AF1971" s="71">
        <f t="shared" si="1124"/>
        <v>4.8911827560795949E-2</v>
      </c>
      <c r="AG1971" s="70">
        <f t="shared" si="1125"/>
        <v>-0.21405465484619024</v>
      </c>
      <c r="AH1971" s="70">
        <f t="shared" si="1126"/>
        <v>-0.27492311632852745</v>
      </c>
      <c r="AI1971" s="61" t="str">
        <f t="shared" si="1114"/>
        <v>Safety</v>
      </c>
      <c r="AJ1971" s="68" t="str">
        <f t="shared" si="1115"/>
        <v>Safety</v>
      </c>
      <c r="AK1971" s="72" t="str">
        <f t="shared" si="1116"/>
        <v>00631L</v>
      </c>
      <c r="AL1971" s="73">
        <f t="shared" si="1106"/>
        <v>1</v>
      </c>
      <c r="AM1971" s="72" t="str">
        <f t="shared" si="1119"/>
        <v>00635U</v>
      </c>
      <c r="AN1971" s="73">
        <f t="shared" si="1107"/>
        <v>0</v>
      </c>
      <c r="AO1971" s="74" t="str">
        <f t="shared" si="1113"/>
        <v>00635U</v>
      </c>
      <c r="AP1971" s="20">
        <f t="shared" si="1108"/>
        <v>0</v>
      </c>
      <c r="AQ1971" s="74" t="str">
        <f t="shared" si="1123"/>
        <v>00631L</v>
      </c>
      <c r="AR1971" s="20">
        <f t="shared" si="1109"/>
        <v>1</v>
      </c>
      <c r="AS1971" s="74" t="str">
        <f t="shared" si="1117"/>
        <v>00631L</v>
      </c>
      <c r="AT1971" s="20">
        <f t="shared" si="1110"/>
        <v>1</v>
      </c>
      <c r="AU1971" s="74" t="str">
        <f t="shared" si="1137"/>
        <v>00635U</v>
      </c>
      <c r="AV1971" s="20">
        <f t="shared" si="1111"/>
        <v>0</v>
      </c>
      <c r="AW1971" s="74" t="str">
        <f t="shared" si="1138"/>
        <v>00635U</v>
      </c>
      <c r="AX1971" s="20">
        <f t="shared" si="1102"/>
        <v>0</v>
      </c>
      <c r="AY1971" s="20">
        <f t="shared" si="1112"/>
        <v>1</v>
      </c>
      <c r="AZ1971" s="116">
        <v>43447</v>
      </c>
      <c r="BA1971" s="117">
        <v>21.45</v>
      </c>
      <c r="BB1971" s="90">
        <v>21.412500000000001</v>
      </c>
      <c r="BC1971" s="76">
        <f t="shared" si="1120"/>
        <v>21.01854166666666</v>
      </c>
      <c r="BD1971" s="76">
        <f t="shared" si="1121"/>
        <v>21.036458333333329</v>
      </c>
      <c r="BE1971" s="77">
        <f t="shared" si="1127"/>
        <v>1.8743371428005404E-2</v>
      </c>
      <c r="BF1971" s="77">
        <f t="shared" si="1118"/>
        <v>1.9658331270116562E-2</v>
      </c>
    </row>
    <row r="1972" spans="1:58" s="23" customFormat="1" ht="15.75" customHeight="1" x14ac:dyDescent="0.4">
      <c r="A1972" s="116">
        <v>43445</v>
      </c>
      <c r="B1972" s="112">
        <v>21.274999999999999</v>
      </c>
      <c r="C1972" s="112">
        <v>20.475000000000001</v>
      </c>
      <c r="D1972" s="112">
        <v>20.274999999999999</v>
      </c>
      <c r="E1972" s="112">
        <v>20.125</v>
      </c>
      <c r="F1972" s="112">
        <v>19.774999999999999</v>
      </c>
      <c r="G1972" s="112">
        <v>19.675000000000001</v>
      </c>
      <c r="H1972" s="113">
        <v>19.625</v>
      </c>
      <c r="I1972" s="90">
        <f t="shared" si="1103"/>
        <v>20.697222222222223</v>
      </c>
      <c r="J1972" s="90">
        <f t="shared" si="1104"/>
        <v>20.330555555555556</v>
      </c>
      <c r="K1972" s="114">
        <v>5</v>
      </c>
      <c r="L1972" s="115">
        <v>5.5555555555555552E-2</v>
      </c>
      <c r="M1972" s="90">
        <v>23.49</v>
      </c>
      <c r="N1972" s="90">
        <v>21.76</v>
      </c>
      <c r="O1972" s="90">
        <v>21.72</v>
      </c>
      <c r="P1972" s="90">
        <v>21.57</v>
      </c>
      <c r="Q1972" s="90">
        <v>21.6</v>
      </c>
      <c r="R1972" s="63">
        <f t="shared" si="1129"/>
        <v>-1.9600000000000009</v>
      </c>
      <c r="S1972" s="64">
        <f t="shared" si="1128"/>
        <v>-3.8869257950529992E-2</v>
      </c>
      <c r="T1972" s="65">
        <f t="shared" si="1122"/>
        <v>1.0795036764705881</v>
      </c>
      <c r="U1972" s="65">
        <f t="shared" si="1122"/>
        <v>1.0018416206261511</v>
      </c>
      <c r="V1972" s="65">
        <f t="shared" si="1130"/>
        <v>1.0088085303662495</v>
      </c>
      <c r="W1972" s="65">
        <f t="shared" si="1131"/>
        <v>1.0074074074074073</v>
      </c>
      <c r="X1972" s="61">
        <f t="shared" si="1105"/>
        <v>-3.7602820211515731E-2</v>
      </c>
      <c r="Y1972" s="66">
        <f t="shared" si="1132"/>
        <v>-2.4844720496894408E-2</v>
      </c>
      <c r="Z1972" s="61">
        <f t="shared" si="1133"/>
        <v>-1.7715742853308302E-2</v>
      </c>
      <c r="AA1972" s="67">
        <f t="shared" si="1134"/>
        <v>20.697222222222223</v>
      </c>
      <c r="AB1972" s="68">
        <f t="shared" si="1135"/>
        <v>-2.2288602941176607E-2</v>
      </c>
      <c r="AC1972" s="69">
        <f t="shared" si="1136"/>
        <v>-4.8840890522875859E-2</v>
      </c>
      <c r="AD1972" s="70">
        <f>_xlfn.PERCENTILE.EXC(AC1972:$AC$5675,0.5)</f>
        <v>8.7505319148936167E-2</v>
      </c>
      <c r="AE1972" s="70">
        <f>_xlfn.PERCENTILE.EXC($AC1972:AC$5675,0.35)</f>
        <v>4.963538291898284E-2</v>
      </c>
      <c r="AF1972" s="71">
        <f t="shared" si="1124"/>
        <v>4.8911827560795949E-2</v>
      </c>
      <c r="AG1972" s="70">
        <f t="shared" si="1125"/>
        <v>-0.21405465484619024</v>
      </c>
      <c r="AH1972" s="70">
        <f t="shared" si="1126"/>
        <v>-0.27492311632852745</v>
      </c>
      <c r="AI1972" s="61" t="str">
        <f t="shared" si="1114"/>
        <v>Safety</v>
      </c>
      <c r="AJ1972" s="68" t="str">
        <f t="shared" si="1115"/>
        <v>Safety</v>
      </c>
      <c r="AK1972" s="72" t="str">
        <f t="shared" si="1116"/>
        <v>00631L</v>
      </c>
      <c r="AL1972" s="73">
        <f t="shared" si="1106"/>
        <v>1</v>
      </c>
      <c r="AM1972" s="72" t="str">
        <f t="shared" si="1119"/>
        <v>00635U</v>
      </c>
      <c r="AN1972" s="73">
        <f t="shared" si="1107"/>
        <v>0</v>
      </c>
      <c r="AO1972" s="74" t="str">
        <f t="shared" si="1113"/>
        <v>00635U</v>
      </c>
      <c r="AP1972" s="20">
        <f t="shared" si="1108"/>
        <v>0</v>
      </c>
      <c r="AQ1972" s="74" t="str">
        <f t="shared" si="1123"/>
        <v>00631L</v>
      </c>
      <c r="AR1972" s="20">
        <f t="shared" si="1109"/>
        <v>1</v>
      </c>
      <c r="AS1972" s="74" t="str">
        <f t="shared" si="1117"/>
        <v>00631L</v>
      </c>
      <c r="AT1972" s="20">
        <f t="shared" si="1110"/>
        <v>1</v>
      </c>
      <c r="AU1972" s="74" t="str">
        <f t="shared" si="1137"/>
        <v>00635U</v>
      </c>
      <c r="AV1972" s="20">
        <f t="shared" si="1111"/>
        <v>0</v>
      </c>
      <c r="AW1972" s="74" t="str">
        <f t="shared" si="1138"/>
        <v>00635U</v>
      </c>
      <c r="AX1972" s="20">
        <f t="shared" si="1102"/>
        <v>0</v>
      </c>
      <c r="AY1972" s="20">
        <f t="shared" si="1112"/>
        <v>1</v>
      </c>
      <c r="AZ1972" s="116">
        <v>43446</v>
      </c>
      <c r="BA1972" s="117">
        <v>21.46</v>
      </c>
      <c r="BB1972" s="90">
        <v>21.5</v>
      </c>
      <c r="BC1972" s="76">
        <f t="shared" si="1120"/>
        <v>20.997499999999999</v>
      </c>
      <c r="BD1972" s="76">
        <f t="shared" si="1121"/>
        <v>21.019333333333329</v>
      </c>
      <c r="BE1972" s="77">
        <f t="shared" si="1127"/>
        <v>2.3931420407191394E-2</v>
      </c>
      <c r="BF1972" s="77">
        <f t="shared" si="1118"/>
        <v>2.0964826033176079E-2</v>
      </c>
    </row>
    <row r="1973" spans="1:58" s="23" customFormat="1" ht="15.75" customHeight="1" x14ac:dyDescent="0.4">
      <c r="A1973" s="116">
        <v>43444</v>
      </c>
      <c r="B1973" s="112">
        <v>21.324999999999999</v>
      </c>
      <c r="C1973" s="112">
        <v>20.524999999999999</v>
      </c>
      <c r="D1973" s="112">
        <v>20.175000000000001</v>
      </c>
      <c r="E1973" s="112">
        <v>19.975000000000001</v>
      </c>
      <c r="F1973" s="112">
        <v>19.675000000000001</v>
      </c>
      <c r="G1973" s="112">
        <v>19.574999999999999</v>
      </c>
      <c r="H1973" s="113">
        <v>19.574999999999999</v>
      </c>
      <c r="I1973" s="90">
        <f t="shared" si="1103"/>
        <v>20.791666666666664</v>
      </c>
      <c r="J1973" s="90">
        <f t="shared" si="1104"/>
        <v>20.291666666666668</v>
      </c>
      <c r="K1973" s="114">
        <v>6</v>
      </c>
      <c r="L1973" s="115">
        <v>5.5555555555555552E-2</v>
      </c>
      <c r="M1973" s="90">
        <v>25.53</v>
      </c>
      <c r="N1973" s="90">
        <v>22.64</v>
      </c>
      <c r="O1973" s="90">
        <v>22.01</v>
      </c>
      <c r="P1973" s="90">
        <v>21.68</v>
      </c>
      <c r="Q1973" s="90">
        <v>21.28</v>
      </c>
      <c r="R1973" s="63">
        <f t="shared" si="1129"/>
        <v>-4.480000000000004</v>
      </c>
      <c r="S1973" s="64">
        <f t="shared" si="1128"/>
        <v>-2.539819199311235E-2</v>
      </c>
      <c r="T1973" s="65">
        <f t="shared" si="1122"/>
        <v>1.1276501766784452</v>
      </c>
      <c r="U1973" s="65">
        <f t="shared" si="1122"/>
        <v>1.028623353021354</v>
      </c>
      <c r="V1973" s="65">
        <f t="shared" si="1130"/>
        <v>1.0442804428044281</v>
      </c>
      <c r="W1973" s="65">
        <f t="shared" si="1131"/>
        <v>1.0639097744360901</v>
      </c>
      <c r="X1973" s="61">
        <f t="shared" si="1105"/>
        <v>-3.7514654161781978E-2</v>
      </c>
      <c r="Y1973" s="66">
        <f t="shared" si="1132"/>
        <v>-2.0025031289111494E-2</v>
      </c>
      <c r="Z1973" s="61">
        <f t="shared" si="1133"/>
        <v>-2.4048096192384603E-2</v>
      </c>
      <c r="AA1973" s="67">
        <f t="shared" si="1134"/>
        <v>20.791666666666664</v>
      </c>
      <c r="AB1973" s="68">
        <f t="shared" si="1135"/>
        <v>-5.8083038869258002E-2</v>
      </c>
      <c r="AC1973" s="69">
        <f t="shared" si="1136"/>
        <v>-8.1640164899882336E-2</v>
      </c>
      <c r="AD1973" s="70">
        <f>_xlfn.PERCENTILE.EXC(AC1973:$AC$5675,0.5)</f>
        <v>8.7510638297872576E-2</v>
      </c>
      <c r="AE1973" s="70">
        <f>_xlfn.PERCENTILE.EXC($AC1973:AC$5675,0.35)</f>
        <v>4.9646130662823813E-2</v>
      </c>
      <c r="AF1973" s="71">
        <f t="shared" si="1124"/>
        <v>4.8911827560795949E-2</v>
      </c>
      <c r="AG1973" s="70">
        <f t="shared" si="1125"/>
        <v>-0.21405465484619024</v>
      </c>
      <c r="AH1973" s="70">
        <f t="shared" si="1126"/>
        <v>-0.27492311632852745</v>
      </c>
      <c r="AI1973" s="61" t="str">
        <f t="shared" si="1114"/>
        <v>Safety</v>
      </c>
      <c r="AJ1973" s="68" t="str">
        <f t="shared" si="1115"/>
        <v>Safety</v>
      </c>
      <c r="AK1973" s="72" t="str">
        <f t="shared" si="1116"/>
        <v>00631L</v>
      </c>
      <c r="AL1973" s="73">
        <f t="shared" si="1106"/>
        <v>1</v>
      </c>
      <c r="AM1973" s="72" t="str">
        <f t="shared" si="1119"/>
        <v>00635U</v>
      </c>
      <c r="AN1973" s="73">
        <f t="shared" si="1107"/>
        <v>0</v>
      </c>
      <c r="AO1973" s="74" t="str">
        <f t="shared" si="1113"/>
        <v>00635U</v>
      </c>
      <c r="AP1973" s="20">
        <f t="shared" si="1108"/>
        <v>0</v>
      </c>
      <c r="AQ1973" s="74" t="str">
        <f t="shared" si="1123"/>
        <v>00631L</v>
      </c>
      <c r="AR1973" s="20">
        <f t="shared" si="1109"/>
        <v>1</v>
      </c>
      <c r="AS1973" s="74" t="str">
        <f t="shared" si="1117"/>
        <v>00631L</v>
      </c>
      <c r="AT1973" s="20">
        <f t="shared" si="1110"/>
        <v>1</v>
      </c>
      <c r="AU1973" s="74" t="str">
        <f t="shared" si="1137"/>
        <v>00635U</v>
      </c>
      <c r="AV1973" s="20">
        <f t="shared" si="1111"/>
        <v>0</v>
      </c>
      <c r="AW1973" s="74" t="str">
        <f t="shared" si="1138"/>
        <v>00635U</v>
      </c>
      <c r="AX1973" s="20">
        <f t="shared" ref="AX1973:AX2036" si="1139">IF(AW1973="00631L",1,0)</f>
        <v>0</v>
      </c>
      <c r="AY1973" s="20">
        <f t="shared" si="1112"/>
        <v>1</v>
      </c>
      <c r="AZ1973" s="116">
        <v>43445</v>
      </c>
      <c r="BA1973" s="117">
        <v>21.49</v>
      </c>
      <c r="BB1973" s="90">
        <v>21.6</v>
      </c>
      <c r="BC1973" s="76">
        <f t="shared" si="1120"/>
        <v>20.980624999999996</v>
      </c>
      <c r="BD1973" s="76">
        <f t="shared" si="1121"/>
        <v>20.997333333333334</v>
      </c>
      <c r="BE1973" s="77">
        <f t="shared" si="1127"/>
        <v>2.9521284518454774E-2</v>
      </c>
      <c r="BF1973" s="77">
        <f t="shared" si="1118"/>
        <v>2.3463296926593765E-2</v>
      </c>
    </row>
    <row r="1974" spans="1:58" s="23" customFormat="1" ht="15.75" customHeight="1" x14ac:dyDescent="0.4">
      <c r="A1974" s="116">
        <v>43441</v>
      </c>
      <c r="B1974" s="112">
        <v>21.425000000000001</v>
      </c>
      <c r="C1974" s="112">
        <v>20.675000000000001</v>
      </c>
      <c r="D1974" s="112">
        <v>20.175000000000001</v>
      </c>
      <c r="E1974" s="112">
        <v>20.074999999999999</v>
      </c>
      <c r="F1974" s="112">
        <v>19.774999999999999</v>
      </c>
      <c r="G1974" s="112">
        <v>19.625</v>
      </c>
      <c r="H1974" s="113">
        <v>19.625</v>
      </c>
      <c r="I1974" s="90">
        <f t="shared" ref="I1974:I2037" si="1140">C1974-((C1974-B1974)*K1974*L1974)</f>
        <v>20.966666666666669</v>
      </c>
      <c r="J1974" s="90">
        <f t="shared" ref="J1974:J2037" si="1141">D1974-((D1974-C1974)*K1974*L1974)</f>
        <v>20.369444444444444</v>
      </c>
      <c r="K1974" s="114">
        <v>7</v>
      </c>
      <c r="L1974" s="115">
        <v>5.5555555555555552E-2</v>
      </c>
      <c r="M1974" s="90">
        <v>27.42</v>
      </c>
      <c r="N1974" s="90">
        <v>23.23</v>
      </c>
      <c r="O1974" s="90">
        <v>22.44</v>
      </c>
      <c r="P1974" s="90">
        <v>21.89</v>
      </c>
      <c r="Q1974" s="90">
        <v>21.39</v>
      </c>
      <c r="R1974" s="63">
        <f t="shared" si="1129"/>
        <v>-6.3200000000000074</v>
      </c>
      <c r="S1974" s="64">
        <f t="shared" si="1128"/>
        <v>9.6271826333175978E-2</v>
      </c>
      <c r="T1974" s="65">
        <f t="shared" si="1122"/>
        <v>1.180370210934137</v>
      </c>
      <c r="U1974" s="65">
        <f t="shared" si="1122"/>
        <v>1.035204991087344</v>
      </c>
      <c r="V1974" s="65">
        <f t="shared" si="1130"/>
        <v>1.0612151667428049</v>
      </c>
      <c r="W1974" s="65">
        <f t="shared" si="1131"/>
        <v>1.086021505376344</v>
      </c>
      <c r="X1974" s="61">
        <f t="shared" si="1105"/>
        <v>-3.5005834305717617E-2</v>
      </c>
      <c r="Y1974" s="66">
        <f t="shared" si="1132"/>
        <v>-2.2415940224159367E-2</v>
      </c>
      <c r="Z1974" s="61">
        <f t="shared" si="1133"/>
        <v>-2.8484366719660967E-2</v>
      </c>
      <c r="AA1974" s="67">
        <f t="shared" si="1134"/>
        <v>20.966666666666669</v>
      </c>
      <c r="AB1974" s="68">
        <f t="shared" si="1135"/>
        <v>-7.7701248385708119E-2</v>
      </c>
      <c r="AC1974" s="69">
        <f t="shared" si="1136"/>
        <v>-9.7431482278662579E-2</v>
      </c>
      <c r="AD1974" s="70">
        <f>_xlfn.PERCENTILE.EXC(AC1974:$AC$5675,0.5)</f>
        <v>8.752189739827311E-2</v>
      </c>
      <c r="AE1974" s="70">
        <f>_xlfn.PERCENTILE.EXC($AC1974:AC$5675,0.35)</f>
        <v>4.9661139276772931E-2</v>
      </c>
      <c r="AF1974" s="71">
        <f t="shared" si="1124"/>
        <v>4.8911827560795949E-2</v>
      </c>
      <c r="AG1974" s="70">
        <f t="shared" si="1125"/>
        <v>-0.21405465484619024</v>
      </c>
      <c r="AH1974" s="70">
        <f t="shared" si="1126"/>
        <v>-0.27492311632852745</v>
      </c>
      <c r="AI1974" s="61" t="str">
        <f t="shared" si="1114"/>
        <v>Safety</v>
      </c>
      <c r="AJ1974" s="68" t="str">
        <f t="shared" si="1115"/>
        <v>Safety</v>
      </c>
      <c r="AK1974" s="72" t="str">
        <f t="shared" si="1116"/>
        <v>00631L</v>
      </c>
      <c r="AL1974" s="73">
        <f t="shared" si="1106"/>
        <v>1</v>
      </c>
      <c r="AM1974" s="72" t="str">
        <f t="shared" si="1119"/>
        <v>00635U</v>
      </c>
      <c r="AN1974" s="73">
        <f t="shared" si="1107"/>
        <v>0</v>
      </c>
      <c r="AO1974" s="74" t="str">
        <f t="shared" si="1113"/>
        <v>00635U</v>
      </c>
      <c r="AP1974" s="20">
        <f t="shared" si="1108"/>
        <v>0</v>
      </c>
      <c r="AQ1974" s="74" t="str">
        <f t="shared" si="1123"/>
        <v>00631L</v>
      </c>
      <c r="AR1974" s="20">
        <f t="shared" si="1109"/>
        <v>1</v>
      </c>
      <c r="AS1974" s="74" t="str">
        <f t="shared" si="1117"/>
        <v>00631L</v>
      </c>
      <c r="AT1974" s="20">
        <f t="shared" si="1110"/>
        <v>1</v>
      </c>
      <c r="AU1974" s="74" t="str">
        <f t="shared" si="1137"/>
        <v>00635U</v>
      </c>
      <c r="AV1974" s="20">
        <f t="shared" si="1111"/>
        <v>0</v>
      </c>
      <c r="AW1974" s="74" t="str">
        <f t="shared" si="1138"/>
        <v>00635U</v>
      </c>
      <c r="AX1974" s="20">
        <f t="shared" si="1139"/>
        <v>0</v>
      </c>
      <c r="AY1974" s="20">
        <f t="shared" si="1112"/>
        <v>1</v>
      </c>
      <c r="AZ1974" s="116">
        <v>43444</v>
      </c>
      <c r="BA1974" s="117">
        <v>21.65</v>
      </c>
      <c r="BB1974" s="90">
        <v>21.625</v>
      </c>
      <c r="BC1974" s="76">
        <f t="shared" si="1120"/>
        <v>20.96125</v>
      </c>
      <c r="BD1974" s="76">
        <f t="shared" si="1121"/>
        <v>20.981458333333329</v>
      </c>
      <c r="BE1974" s="77">
        <f t="shared" si="1127"/>
        <v>3.1665573379450189E-2</v>
      </c>
      <c r="BF1974" s="77">
        <f t="shared" si="1118"/>
        <v>3.1863450864354589E-2</v>
      </c>
    </row>
    <row r="1975" spans="1:58" s="23" customFormat="1" ht="15.75" customHeight="1" x14ac:dyDescent="0.4">
      <c r="A1975" s="116">
        <v>43440</v>
      </c>
      <c r="B1975" s="112">
        <v>19.925000000000001</v>
      </c>
      <c r="C1975" s="112">
        <v>19.475000000000001</v>
      </c>
      <c r="D1975" s="112">
        <v>19.225000000000001</v>
      </c>
      <c r="E1975" s="112">
        <v>19.274999999999999</v>
      </c>
      <c r="F1975" s="112">
        <v>19.074999999999999</v>
      </c>
      <c r="G1975" s="112">
        <v>19.024999999999999</v>
      </c>
      <c r="H1975" s="113">
        <v>19.024999999999999</v>
      </c>
      <c r="I1975" s="90">
        <f t="shared" si="1140"/>
        <v>19.675000000000001</v>
      </c>
      <c r="J1975" s="90">
        <f t="shared" si="1141"/>
        <v>19.336111111111112</v>
      </c>
      <c r="K1975" s="114">
        <v>8</v>
      </c>
      <c r="L1975" s="115">
        <v>5.5555555555555552E-2</v>
      </c>
      <c r="M1975" s="90">
        <v>25.11</v>
      </c>
      <c r="N1975" s="90">
        <v>21.19</v>
      </c>
      <c r="O1975" s="90">
        <v>21.06</v>
      </c>
      <c r="P1975" s="90">
        <v>20.83</v>
      </c>
      <c r="Q1975" s="90">
        <v>20.56</v>
      </c>
      <c r="R1975" s="63">
        <f t="shared" si="1129"/>
        <v>-4.4099999999999966</v>
      </c>
      <c r="S1975" s="64">
        <f t="shared" si="1128"/>
        <v>2.1697203471552694E-2</v>
      </c>
      <c r="T1975" s="65">
        <f t="shared" si="1122"/>
        <v>1.18499292118924</v>
      </c>
      <c r="U1975" s="65">
        <f t="shared" si="1122"/>
        <v>1.0061728395061729</v>
      </c>
      <c r="V1975" s="65">
        <f t="shared" si="1130"/>
        <v>1.017282765242439</v>
      </c>
      <c r="W1975" s="65">
        <f t="shared" si="1131"/>
        <v>1.0306420233463036</v>
      </c>
      <c r="X1975" s="61">
        <f t="shared" si="1105"/>
        <v>-2.2584692597239612E-2</v>
      </c>
      <c r="Y1975" s="66">
        <f t="shared" si="1132"/>
        <v>-1.2970168612191959E-2</v>
      </c>
      <c r="Z1975" s="61">
        <f t="shared" si="1133"/>
        <v>-1.7224339968939698E-2</v>
      </c>
      <c r="AA1975" s="67">
        <f t="shared" si="1134"/>
        <v>19.675000000000004</v>
      </c>
      <c r="AB1975" s="68">
        <f t="shared" si="1135"/>
        <v>-5.9697970740915547E-2</v>
      </c>
      <c r="AC1975" s="69">
        <f t="shared" si="1136"/>
        <v>-7.1495988673902638E-2</v>
      </c>
      <c r="AD1975" s="70">
        <f>_xlfn.PERCENTILE.EXC(AC1975:$AC$5675,0.5)</f>
        <v>8.7533156498673645E-2</v>
      </c>
      <c r="AE1975" s="70">
        <f>_xlfn.PERCENTILE.EXC($AC1975:AC$5675,0.35)</f>
        <v>4.9674378877841638E-2</v>
      </c>
      <c r="AF1975" s="71">
        <f t="shared" si="1124"/>
        <v>4.8911827560795949E-2</v>
      </c>
      <c r="AG1975" s="70">
        <f t="shared" si="1125"/>
        <v>-0.21405465484619024</v>
      </c>
      <c r="AH1975" s="70">
        <f t="shared" si="1126"/>
        <v>-0.27492311632852745</v>
      </c>
      <c r="AI1975" s="61" t="str">
        <f t="shared" si="1114"/>
        <v>Safety</v>
      </c>
      <c r="AJ1975" s="68" t="str">
        <f t="shared" si="1115"/>
        <v>Safety</v>
      </c>
      <c r="AK1975" s="72" t="str">
        <f t="shared" si="1116"/>
        <v>00631L</v>
      </c>
      <c r="AL1975" s="73">
        <f t="shared" si="1106"/>
        <v>1</v>
      </c>
      <c r="AM1975" s="72" t="str">
        <f t="shared" si="1119"/>
        <v>00635U</v>
      </c>
      <c r="AN1975" s="73">
        <f t="shared" si="1107"/>
        <v>0</v>
      </c>
      <c r="AO1975" s="74" t="str">
        <f t="shared" si="1113"/>
        <v>00635U</v>
      </c>
      <c r="AP1975" s="20">
        <f t="shared" si="1108"/>
        <v>0</v>
      </c>
      <c r="AQ1975" s="74" t="str">
        <f t="shared" si="1123"/>
        <v>00631L</v>
      </c>
      <c r="AR1975" s="20">
        <f t="shared" si="1109"/>
        <v>1</v>
      </c>
      <c r="AS1975" s="74" t="str">
        <f t="shared" si="1117"/>
        <v>00631L</v>
      </c>
      <c r="AT1975" s="20">
        <f t="shared" si="1110"/>
        <v>1</v>
      </c>
      <c r="AU1975" s="74" t="str">
        <f t="shared" si="1137"/>
        <v>00635U</v>
      </c>
      <c r="AV1975" s="20">
        <f t="shared" si="1111"/>
        <v>0</v>
      </c>
      <c r="AW1975" s="74" t="str">
        <f t="shared" si="1138"/>
        <v>00635U</v>
      </c>
      <c r="AX1975" s="20">
        <f t="shared" si="1139"/>
        <v>0</v>
      </c>
      <c r="AY1975" s="20">
        <f t="shared" si="1112"/>
        <v>1</v>
      </c>
      <c r="AZ1975" s="116">
        <v>43441</v>
      </c>
      <c r="BA1975" s="117">
        <v>21.55</v>
      </c>
      <c r="BB1975" s="90">
        <v>21.75</v>
      </c>
      <c r="BC1975" s="76">
        <f t="shared" si="1120"/>
        <v>20.946666666666665</v>
      </c>
      <c r="BD1975" s="76">
        <f t="shared" si="1121"/>
        <v>20.959999999999997</v>
      </c>
      <c r="BE1975" s="77">
        <f t="shared" si="1127"/>
        <v>3.8351368555060529E-2</v>
      </c>
      <c r="BF1975" s="77">
        <f t="shared" si="1118"/>
        <v>2.8148854961832226E-2</v>
      </c>
    </row>
    <row r="1976" spans="1:58" s="23" customFormat="1" ht="15.75" customHeight="1" x14ac:dyDescent="0.4">
      <c r="A1976" s="116">
        <v>43438</v>
      </c>
      <c r="B1976" s="112">
        <v>19.425000000000001</v>
      </c>
      <c r="C1976" s="112">
        <v>19.274999999999999</v>
      </c>
      <c r="D1976" s="112">
        <v>19.125</v>
      </c>
      <c r="E1976" s="112">
        <v>19.175000000000001</v>
      </c>
      <c r="F1976" s="112">
        <v>18.975000000000001</v>
      </c>
      <c r="G1976" s="112">
        <v>18.975000000000001</v>
      </c>
      <c r="H1976" s="113">
        <v>18.975000000000001</v>
      </c>
      <c r="I1976" s="90">
        <f t="shared" si="1140"/>
        <v>19.350000000000001</v>
      </c>
      <c r="J1976" s="90">
        <f t="shared" si="1141"/>
        <v>19.2</v>
      </c>
      <c r="K1976" s="114">
        <v>9</v>
      </c>
      <c r="L1976" s="115">
        <v>5.5555555555555552E-2</v>
      </c>
      <c r="M1976" s="90">
        <v>25.1</v>
      </c>
      <c r="N1976" s="90">
        <v>20.74</v>
      </c>
      <c r="O1976" s="90">
        <v>20.75</v>
      </c>
      <c r="P1976" s="90">
        <v>20.6</v>
      </c>
      <c r="Q1976" s="90">
        <v>20.51</v>
      </c>
      <c r="R1976" s="63">
        <f t="shared" si="1129"/>
        <v>-4.490000000000002</v>
      </c>
      <c r="S1976" s="64">
        <f t="shared" si="1128"/>
        <v>0.26155717761557157</v>
      </c>
      <c r="T1976" s="65">
        <f t="shared" si="1122"/>
        <v>1.2102217936354871</v>
      </c>
      <c r="U1976" s="65">
        <f t="shared" si="1122"/>
        <v>0.99951807228915657</v>
      </c>
      <c r="V1976" s="65">
        <f t="shared" si="1130"/>
        <v>1.0067961165048542</v>
      </c>
      <c r="W1976" s="65">
        <f t="shared" si="1131"/>
        <v>1.0112140419307654</v>
      </c>
      <c r="X1976" s="61">
        <f t="shared" si="1105"/>
        <v>-7.7220077220078315E-3</v>
      </c>
      <c r="Y1976" s="66">
        <f t="shared" si="1132"/>
        <v>-1.0430247718383275E-2</v>
      </c>
      <c r="Z1976" s="61">
        <f t="shared" si="1133"/>
        <v>-7.7519379844962332E-3</v>
      </c>
      <c r="AA1976" s="67">
        <f t="shared" si="1134"/>
        <v>19.350000000000001</v>
      </c>
      <c r="AB1976" s="68">
        <f t="shared" si="1135"/>
        <v>-6.3404050144647922E-2</v>
      </c>
      <c r="AC1976" s="69">
        <f t="shared" si="1136"/>
        <v>-6.7020250723239971E-2</v>
      </c>
      <c r="AD1976" s="70">
        <f>_xlfn.PERCENTILE.EXC(AC1976:$AC$5675,0.5)</f>
        <v>8.757997818150462E-2</v>
      </c>
      <c r="AE1976" s="70">
        <f>_xlfn.PERCENTILE.EXC($AC1976:AC$5675,0.35)</f>
        <v>4.9712577527013031E-2</v>
      </c>
      <c r="AF1976" s="71">
        <f t="shared" si="1124"/>
        <v>4.8911827560795949E-2</v>
      </c>
      <c r="AG1976" s="70">
        <f t="shared" si="1125"/>
        <v>-0.21405465484619024</v>
      </c>
      <c r="AH1976" s="70">
        <f t="shared" si="1126"/>
        <v>-0.27492311632852745</v>
      </c>
      <c r="AI1976" s="61" t="str">
        <f t="shared" si="1114"/>
        <v>Safety</v>
      </c>
      <c r="AJ1976" s="68" t="str">
        <f t="shared" si="1115"/>
        <v>Safety</v>
      </c>
      <c r="AK1976" s="72" t="str">
        <f t="shared" si="1116"/>
        <v>00631L</v>
      </c>
      <c r="AL1976" s="73">
        <f t="shared" si="1106"/>
        <v>1</v>
      </c>
      <c r="AM1976" s="72" t="str">
        <f t="shared" si="1119"/>
        <v>00635U</v>
      </c>
      <c r="AN1976" s="73">
        <f t="shared" si="1107"/>
        <v>0</v>
      </c>
      <c r="AO1976" s="74" t="str">
        <f t="shared" si="1113"/>
        <v>00635U</v>
      </c>
      <c r="AP1976" s="20">
        <f t="shared" si="1108"/>
        <v>0</v>
      </c>
      <c r="AQ1976" s="74" t="str">
        <f t="shared" si="1123"/>
        <v>00631L</v>
      </c>
      <c r="AR1976" s="20">
        <f t="shared" si="1109"/>
        <v>1</v>
      </c>
      <c r="AS1976" s="74" t="str">
        <f t="shared" si="1117"/>
        <v>00631L</v>
      </c>
      <c r="AT1976" s="20">
        <f t="shared" si="1110"/>
        <v>1</v>
      </c>
      <c r="AU1976" s="74" t="str">
        <f t="shared" si="1137"/>
        <v>00635U</v>
      </c>
      <c r="AV1976" s="20">
        <f t="shared" si="1111"/>
        <v>0</v>
      </c>
      <c r="AW1976" s="74" t="str">
        <f t="shared" si="1138"/>
        <v>00635U</v>
      </c>
      <c r="AX1976" s="20">
        <f t="shared" si="1139"/>
        <v>0</v>
      </c>
      <c r="AY1976" s="20">
        <f t="shared" si="1112"/>
        <v>1</v>
      </c>
      <c r="AZ1976" s="116">
        <v>43440</v>
      </c>
      <c r="BA1976" s="117">
        <v>21.73</v>
      </c>
      <c r="BB1976" s="90">
        <v>21.75</v>
      </c>
      <c r="BC1976" s="76">
        <f t="shared" si="1120"/>
        <v>20.927916666666665</v>
      </c>
      <c r="BD1976" s="76">
        <f t="shared" si="1121"/>
        <v>20.946333333333332</v>
      </c>
      <c r="BE1976" s="77">
        <f t="shared" si="1127"/>
        <v>3.9281661257889282E-2</v>
      </c>
      <c r="BF1976" s="77">
        <f t="shared" si="1118"/>
        <v>3.7413071500183109E-2</v>
      </c>
    </row>
    <row r="1977" spans="1:58" s="23" customFormat="1" ht="15.75" customHeight="1" x14ac:dyDescent="0.4">
      <c r="A1977" s="116">
        <v>43437</v>
      </c>
      <c r="B1977" s="112">
        <v>16.774999999999999</v>
      </c>
      <c r="C1977" s="112">
        <v>17.375</v>
      </c>
      <c r="D1977" s="112">
        <v>17.675000000000001</v>
      </c>
      <c r="E1977" s="112">
        <v>17.925000000000001</v>
      </c>
      <c r="F1977" s="112">
        <v>17.875</v>
      </c>
      <c r="G1977" s="112">
        <v>17.975000000000001</v>
      </c>
      <c r="H1977" s="113">
        <v>18.074999999999999</v>
      </c>
      <c r="I1977" s="90">
        <f t="shared" si="1140"/>
        <v>17.041666666666664</v>
      </c>
      <c r="J1977" s="90">
        <f t="shared" si="1141"/>
        <v>17.508333333333333</v>
      </c>
      <c r="K1977" s="114">
        <v>10</v>
      </c>
      <c r="L1977" s="115">
        <v>5.5555555555555552E-2</v>
      </c>
      <c r="M1977" s="90">
        <v>17.21</v>
      </c>
      <c r="N1977" s="90">
        <v>16.440000000000001</v>
      </c>
      <c r="O1977" s="90">
        <v>17.95</v>
      </c>
      <c r="P1977" s="90">
        <v>18.66</v>
      </c>
      <c r="Q1977" s="90">
        <v>19.239999999999998</v>
      </c>
      <c r="R1977" s="63">
        <f t="shared" si="1129"/>
        <v>2.9599999999999937</v>
      </c>
      <c r="S1977" s="64">
        <f t="shared" si="1128"/>
        <v>-9.0204759269507412E-2</v>
      </c>
      <c r="T1977" s="65">
        <f t="shared" si="1122"/>
        <v>1.0468369829683697</v>
      </c>
      <c r="U1977" s="65">
        <f t="shared" si="1122"/>
        <v>0.91587743732590543</v>
      </c>
      <c r="V1977" s="65">
        <f t="shared" si="1130"/>
        <v>0.88102893890675249</v>
      </c>
      <c r="W1977" s="65">
        <f t="shared" si="1131"/>
        <v>0.85446985446985457</v>
      </c>
      <c r="X1977" s="61">
        <f t="shared" si="1105"/>
        <v>3.5767511177347333E-2</v>
      </c>
      <c r="Y1977" s="66">
        <f t="shared" si="1132"/>
        <v>8.3682008368200049E-3</v>
      </c>
      <c r="Z1977" s="61">
        <f t="shared" si="1133"/>
        <v>2.738386308068471E-2</v>
      </c>
      <c r="AA1977" s="67">
        <f t="shared" si="1134"/>
        <v>17.041666666666664</v>
      </c>
      <c r="AB1977" s="68">
        <f t="shared" si="1135"/>
        <v>2.0377128953771122E-2</v>
      </c>
      <c r="AC1977" s="69">
        <f t="shared" si="1136"/>
        <v>3.6597729115977064E-2</v>
      </c>
      <c r="AD1977" s="70">
        <f>_xlfn.PERCENTILE.EXC(AC1977:$AC$5675,0.5)</f>
        <v>8.7626799864335594E-2</v>
      </c>
      <c r="AE1977" s="70">
        <f>_xlfn.PERCENTILE.EXC($AC1977:AC$5675,0.35)</f>
        <v>4.9772169645986741E-2</v>
      </c>
      <c r="AF1977" s="71">
        <f t="shared" si="1124"/>
        <v>4.8911827560795949E-2</v>
      </c>
      <c r="AG1977" s="70">
        <f t="shared" si="1125"/>
        <v>-0.21405465484619024</v>
      </c>
      <c r="AH1977" s="70">
        <f t="shared" si="1126"/>
        <v>-0.27492311632852745</v>
      </c>
      <c r="AI1977" s="61" t="str">
        <f t="shared" si="1114"/>
        <v>Safety</v>
      </c>
      <c r="AJ1977" s="68" t="str">
        <f t="shared" si="1115"/>
        <v>Safety</v>
      </c>
      <c r="AK1977" s="72" t="str">
        <f t="shared" si="1116"/>
        <v>00631L</v>
      </c>
      <c r="AL1977" s="73">
        <f t="shared" si="1106"/>
        <v>1</v>
      </c>
      <c r="AM1977" s="72" t="str">
        <f t="shared" si="1119"/>
        <v>00635U</v>
      </c>
      <c r="AN1977" s="73">
        <f t="shared" si="1107"/>
        <v>0</v>
      </c>
      <c r="AO1977" s="74" t="str">
        <f t="shared" si="1113"/>
        <v>00635U</v>
      </c>
      <c r="AP1977" s="20">
        <f t="shared" si="1108"/>
        <v>0</v>
      </c>
      <c r="AQ1977" s="74" t="str">
        <f t="shared" si="1123"/>
        <v>00631L</v>
      </c>
      <c r="AR1977" s="20">
        <f t="shared" si="1109"/>
        <v>1</v>
      </c>
      <c r="AS1977" s="74" t="str">
        <f t="shared" si="1117"/>
        <v>00631L</v>
      </c>
      <c r="AT1977" s="20">
        <f t="shared" si="1110"/>
        <v>1</v>
      </c>
      <c r="AU1977" s="74" t="str">
        <f t="shared" si="1137"/>
        <v>00635U</v>
      </c>
      <c r="AV1977" s="20">
        <f t="shared" si="1111"/>
        <v>0</v>
      </c>
      <c r="AW1977" s="74" t="str">
        <f t="shared" si="1138"/>
        <v>00635U</v>
      </c>
      <c r="AX1977" s="20">
        <f t="shared" si="1139"/>
        <v>0</v>
      </c>
      <c r="AY1977" s="20">
        <f t="shared" si="1112"/>
        <v>1</v>
      </c>
      <c r="AZ1977" s="116">
        <v>43438</v>
      </c>
      <c r="BA1977" s="117">
        <v>21.75</v>
      </c>
      <c r="BB1977" s="90">
        <v>21.612500000000001</v>
      </c>
      <c r="BC1977" s="76">
        <f t="shared" si="1120"/>
        <v>20.909791666666663</v>
      </c>
      <c r="BD1977" s="76">
        <f t="shared" si="1121"/>
        <v>20.927916666666665</v>
      </c>
      <c r="BE1977" s="77">
        <f t="shared" si="1127"/>
        <v>3.3606663544790812E-2</v>
      </c>
      <c r="BF1977" s="77">
        <f t="shared" si="1118"/>
        <v>3.9281661257889282E-2</v>
      </c>
    </row>
    <row r="1978" spans="1:58" s="23" customFormat="1" ht="15.75" customHeight="1" x14ac:dyDescent="0.4">
      <c r="A1978" s="116">
        <v>43434</v>
      </c>
      <c r="B1978" s="112">
        <v>17.675000000000001</v>
      </c>
      <c r="C1978" s="112">
        <v>18.175000000000001</v>
      </c>
      <c r="D1978" s="112">
        <v>18.375</v>
      </c>
      <c r="E1978" s="112">
        <v>18.574999999999999</v>
      </c>
      <c r="F1978" s="112">
        <v>18.475000000000001</v>
      </c>
      <c r="G1978" s="112">
        <v>18.524999999999999</v>
      </c>
      <c r="H1978" s="113">
        <v>18.574999999999999</v>
      </c>
      <c r="I1978" s="90">
        <f t="shared" si="1140"/>
        <v>17.869444444444444</v>
      </c>
      <c r="J1978" s="90">
        <f t="shared" si="1141"/>
        <v>18.25277777777778</v>
      </c>
      <c r="K1978" s="114">
        <v>11</v>
      </c>
      <c r="L1978" s="115">
        <v>5.5555555555555552E-2</v>
      </c>
      <c r="M1978" s="90">
        <v>21.46</v>
      </c>
      <c r="N1978" s="90">
        <v>18.07</v>
      </c>
      <c r="O1978" s="90">
        <v>18.89</v>
      </c>
      <c r="P1978" s="90">
        <v>19.489999999999998</v>
      </c>
      <c r="Q1978" s="90">
        <v>20.03</v>
      </c>
      <c r="R1978" s="63">
        <f t="shared" si="1129"/>
        <v>-1.1500000000000057</v>
      </c>
      <c r="S1978" s="64">
        <f t="shared" si="1128"/>
        <v>-3.8318254390633258E-2</v>
      </c>
      <c r="T1978" s="65">
        <f t="shared" si="1122"/>
        <v>1.1876037631433316</v>
      </c>
      <c r="U1978" s="65">
        <f t="shared" si="1122"/>
        <v>0.95659078877713077</v>
      </c>
      <c r="V1978" s="65">
        <f t="shared" si="1130"/>
        <v>0.9271421241662392</v>
      </c>
      <c r="W1978" s="65">
        <f t="shared" si="1131"/>
        <v>0.9021467798302546</v>
      </c>
      <c r="X1978" s="61">
        <f t="shared" si="1105"/>
        <v>2.8288543140028287E-2</v>
      </c>
      <c r="Y1978" s="66">
        <f t="shared" si="1132"/>
        <v>0</v>
      </c>
      <c r="Z1978" s="61">
        <f t="shared" si="1133"/>
        <v>2.1451888698896488E-2</v>
      </c>
      <c r="AA1978" s="67">
        <f t="shared" si="1134"/>
        <v>17.869444444444447</v>
      </c>
      <c r="AB1978" s="68">
        <f t="shared" si="1135"/>
        <v>-2.1859435528500254E-2</v>
      </c>
      <c r="AC1978" s="69">
        <f t="shared" si="1136"/>
        <v>-1.1098813257086506E-2</v>
      </c>
      <c r="AD1978" s="70">
        <f>_xlfn.PERCENTILE.EXC(AC1978:$AC$5675,0.5)</f>
        <v>8.7626915690007162E-2</v>
      </c>
      <c r="AE1978" s="70">
        <f>_xlfn.PERCENTILE.EXC($AC1978:AC$5675,0.35)</f>
        <v>4.9782092158334325E-2</v>
      </c>
      <c r="AF1978" s="71">
        <f t="shared" si="1124"/>
        <v>4.8911827560795949E-2</v>
      </c>
      <c r="AG1978" s="70">
        <f t="shared" si="1125"/>
        <v>-0.21405465484619024</v>
      </c>
      <c r="AH1978" s="70">
        <f t="shared" si="1126"/>
        <v>-0.27492311632852745</v>
      </c>
      <c r="AI1978" s="61" t="str">
        <f t="shared" si="1114"/>
        <v>Safety</v>
      </c>
      <c r="AJ1978" s="68" t="str">
        <f t="shared" si="1115"/>
        <v>Safety</v>
      </c>
      <c r="AK1978" s="72" t="str">
        <f t="shared" si="1116"/>
        <v>00631L</v>
      </c>
      <c r="AL1978" s="73">
        <f t="shared" si="1106"/>
        <v>1</v>
      </c>
      <c r="AM1978" s="72" t="str">
        <f t="shared" si="1119"/>
        <v>00635U</v>
      </c>
      <c r="AN1978" s="73">
        <f t="shared" si="1107"/>
        <v>0</v>
      </c>
      <c r="AO1978" s="74" t="str">
        <f t="shared" si="1113"/>
        <v>00635U</v>
      </c>
      <c r="AP1978" s="20">
        <f t="shared" si="1108"/>
        <v>0</v>
      </c>
      <c r="AQ1978" s="74" t="str">
        <f t="shared" si="1123"/>
        <v>00631L</v>
      </c>
      <c r="AR1978" s="20">
        <f t="shared" si="1109"/>
        <v>1</v>
      </c>
      <c r="AS1978" s="74" t="str">
        <f t="shared" si="1117"/>
        <v>00631L</v>
      </c>
      <c r="AT1978" s="20">
        <f t="shared" si="1110"/>
        <v>1</v>
      </c>
      <c r="AU1978" s="74" t="str">
        <f t="shared" si="1137"/>
        <v>00635U</v>
      </c>
      <c r="AV1978" s="20">
        <f t="shared" si="1111"/>
        <v>0</v>
      </c>
      <c r="AW1978" s="74" t="str">
        <f t="shared" si="1138"/>
        <v>00635U</v>
      </c>
      <c r="AX1978" s="20">
        <f t="shared" si="1139"/>
        <v>0</v>
      </c>
      <c r="AY1978" s="20">
        <f t="shared" si="1112"/>
        <v>1</v>
      </c>
      <c r="AZ1978" s="116">
        <v>43437</v>
      </c>
      <c r="BA1978" s="117">
        <v>21.7</v>
      </c>
      <c r="BB1978" s="90">
        <v>21.737500000000001</v>
      </c>
      <c r="BC1978" s="76">
        <f t="shared" si="1120"/>
        <v>20.893541666666668</v>
      </c>
      <c r="BD1978" s="76">
        <f t="shared" si="1121"/>
        <v>20.911249999999999</v>
      </c>
      <c r="BE1978" s="77">
        <f t="shared" si="1127"/>
        <v>4.0393263468575802E-2</v>
      </c>
      <c r="BF1978" s="77">
        <f t="shared" si="1118"/>
        <v>3.7718931197322031E-2</v>
      </c>
    </row>
    <row r="1979" spans="1:58" s="23" customFormat="1" ht="15.75" customHeight="1" x14ac:dyDescent="0.4">
      <c r="A1979" s="116">
        <v>43433</v>
      </c>
      <c r="B1979" s="112">
        <v>18.375</v>
      </c>
      <c r="C1979" s="112">
        <v>18.824999999999999</v>
      </c>
      <c r="D1979" s="112">
        <v>18.925000000000001</v>
      </c>
      <c r="E1979" s="112">
        <v>18.975000000000001</v>
      </c>
      <c r="F1979" s="112">
        <v>18.875</v>
      </c>
      <c r="G1979" s="112">
        <v>18.875</v>
      </c>
      <c r="H1979" s="113">
        <v>18.925000000000001</v>
      </c>
      <c r="I1979" s="90">
        <f t="shared" si="1140"/>
        <v>18.524999999999999</v>
      </c>
      <c r="J1979" s="90">
        <f t="shared" si="1141"/>
        <v>18.858333333333334</v>
      </c>
      <c r="K1979" s="114">
        <v>12</v>
      </c>
      <c r="L1979" s="115">
        <v>5.5555555555555552E-2</v>
      </c>
      <c r="M1979" s="90">
        <v>22.13</v>
      </c>
      <c r="N1979" s="90">
        <v>18.79</v>
      </c>
      <c r="O1979" s="90">
        <v>19.59</v>
      </c>
      <c r="P1979" s="90">
        <v>19.920000000000002</v>
      </c>
      <c r="Q1979" s="90">
        <v>20.74</v>
      </c>
      <c r="R1979" s="63">
        <f t="shared" si="1129"/>
        <v>-1.4099999999999966</v>
      </c>
      <c r="S1979" s="64">
        <f t="shared" si="1128"/>
        <v>1.6224986479177975E-2</v>
      </c>
      <c r="T1979" s="65">
        <f t="shared" si="1122"/>
        <v>1.1777541245343268</v>
      </c>
      <c r="U1979" s="65">
        <f t="shared" si="1122"/>
        <v>0.95916283818274628</v>
      </c>
      <c r="V1979" s="65">
        <f t="shared" si="1130"/>
        <v>0.94327309236947776</v>
      </c>
      <c r="W1979" s="65">
        <f t="shared" si="1131"/>
        <v>0.90597878495660567</v>
      </c>
      <c r="X1979" s="61">
        <f t="shared" ref="X1979:X2042" si="1142">(C1979-B1979)/B1979</f>
        <v>2.4489795918367308E-2</v>
      </c>
      <c r="Y1979" s="66">
        <f t="shared" si="1132"/>
        <v>-2.6350461133070203E-3</v>
      </c>
      <c r="Z1979" s="61">
        <f t="shared" si="1133"/>
        <v>1.7993702204228648E-2</v>
      </c>
      <c r="AA1979" s="67">
        <f t="shared" si="1134"/>
        <v>18.524999999999999</v>
      </c>
      <c r="AB1979" s="68">
        <f t="shared" si="1135"/>
        <v>-2.2086216072378879E-2</v>
      </c>
      <c r="AC1979" s="69">
        <f t="shared" si="1136"/>
        <v>-1.4103246407663682E-2</v>
      </c>
      <c r="AD1979" s="70">
        <f>_xlfn.PERCENTILE.EXC(AC1979:$AC$5675,0.5)</f>
        <v>8.7627031515678716E-2</v>
      </c>
      <c r="AE1979" s="70">
        <f>_xlfn.PERCENTILE.EXC($AC1979:AC$5675,0.35)</f>
        <v>4.9838425284434933E-2</v>
      </c>
      <c r="AF1979" s="71">
        <f t="shared" si="1124"/>
        <v>4.8911827560795949E-2</v>
      </c>
      <c r="AG1979" s="70">
        <f t="shared" si="1125"/>
        <v>-0.21405465484619024</v>
      </c>
      <c r="AH1979" s="70">
        <f t="shared" si="1126"/>
        <v>-0.27492311632852745</v>
      </c>
      <c r="AI1979" s="61" t="str">
        <f t="shared" si="1114"/>
        <v>Safety</v>
      </c>
      <c r="AJ1979" s="68" t="str">
        <f t="shared" si="1115"/>
        <v>Safety</v>
      </c>
      <c r="AK1979" s="72" t="str">
        <f t="shared" si="1116"/>
        <v>00631L</v>
      </c>
      <c r="AL1979" s="73">
        <f t="shared" si="1106"/>
        <v>1</v>
      </c>
      <c r="AM1979" s="72" t="str">
        <f t="shared" si="1119"/>
        <v>00635U</v>
      </c>
      <c r="AN1979" s="73">
        <f t="shared" si="1107"/>
        <v>0</v>
      </c>
      <c r="AO1979" s="74" t="str">
        <f t="shared" si="1113"/>
        <v>00635U</v>
      </c>
      <c r="AP1979" s="20">
        <f t="shared" si="1108"/>
        <v>0</v>
      </c>
      <c r="AQ1979" s="74" t="str">
        <f t="shared" si="1123"/>
        <v>00631L</v>
      </c>
      <c r="AR1979" s="20">
        <f t="shared" si="1109"/>
        <v>1</v>
      </c>
      <c r="AS1979" s="74" t="str">
        <f t="shared" si="1117"/>
        <v>00631L</v>
      </c>
      <c r="AT1979" s="20">
        <f t="shared" si="1110"/>
        <v>1</v>
      </c>
      <c r="AU1979" s="74" t="str">
        <f t="shared" si="1137"/>
        <v>00635U</v>
      </c>
      <c r="AV1979" s="20">
        <f t="shared" si="1111"/>
        <v>0</v>
      </c>
      <c r="AW1979" s="74" t="str">
        <f t="shared" si="1138"/>
        <v>00635U</v>
      </c>
      <c r="AX1979" s="20">
        <f t="shared" si="1139"/>
        <v>0</v>
      </c>
      <c r="AY1979" s="20">
        <f t="shared" si="1112"/>
        <v>1</v>
      </c>
      <c r="AZ1979" s="116">
        <v>43434</v>
      </c>
      <c r="BA1979" s="117">
        <v>21.74</v>
      </c>
      <c r="BB1979" s="90">
        <v>21.887499999999999</v>
      </c>
      <c r="BC1979" s="76">
        <f t="shared" si="1120"/>
        <v>20.878958333333333</v>
      </c>
      <c r="BD1979" s="76">
        <f t="shared" si="1121"/>
        <v>20.893583333333332</v>
      </c>
      <c r="BE1979" s="77">
        <f t="shared" si="1127"/>
        <v>4.8304213771839639E-2</v>
      </c>
      <c r="BF1979" s="77">
        <f t="shared" si="1118"/>
        <v>4.0510842643076209E-2</v>
      </c>
    </row>
    <row r="1980" spans="1:58" s="23" customFormat="1" ht="15.75" customHeight="1" x14ac:dyDescent="0.4">
      <c r="A1980" s="116">
        <v>43432</v>
      </c>
      <c r="B1980" s="112">
        <v>18.225000000000001</v>
      </c>
      <c r="C1980" s="112">
        <v>18.574999999999999</v>
      </c>
      <c r="D1980" s="112">
        <v>18.725000000000001</v>
      </c>
      <c r="E1980" s="112">
        <v>18.824999999999999</v>
      </c>
      <c r="F1980" s="112">
        <v>18.725000000000001</v>
      </c>
      <c r="G1980" s="112">
        <v>18.774999999999999</v>
      </c>
      <c r="H1980" s="113">
        <v>18.824999999999999</v>
      </c>
      <c r="I1980" s="90">
        <f t="shared" si="1140"/>
        <v>18.322222222222223</v>
      </c>
      <c r="J1980" s="90">
        <f t="shared" si="1141"/>
        <v>18.616666666666667</v>
      </c>
      <c r="K1980" s="114">
        <v>13</v>
      </c>
      <c r="L1980" s="115">
        <v>5.5555555555555552E-2</v>
      </c>
      <c r="M1980" s="90">
        <v>22.06</v>
      </c>
      <c r="N1980" s="90">
        <v>18.489999999999998</v>
      </c>
      <c r="O1980" s="90">
        <v>19.28</v>
      </c>
      <c r="P1980" s="90">
        <v>19.79</v>
      </c>
      <c r="Q1980" s="90">
        <v>20.81</v>
      </c>
      <c r="R1980" s="63">
        <f t="shared" si="1129"/>
        <v>-1.4799999999999969</v>
      </c>
      <c r="S1980" s="64">
        <f t="shared" si="1128"/>
        <v>-2.7865404837013729E-2</v>
      </c>
      <c r="T1980" s="65">
        <f t="shared" si="1122"/>
        <v>1.1930773391022174</v>
      </c>
      <c r="U1980" s="65">
        <f t="shared" si="1122"/>
        <v>0.95902489626555998</v>
      </c>
      <c r="V1980" s="65">
        <f t="shared" si="1130"/>
        <v>0.93431025770591203</v>
      </c>
      <c r="W1980" s="65">
        <f t="shared" si="1131"/>
        <v>0.8885151369533878</v>
      </c>
      <c r="X1980" s="61">
        <f t="shared" si="1142"/>
        <v>1.9204389574759825E-2</v>
      </c>
      <c r="Y1980" s="66">
        <f t="shared" si="1132"/>
        <v>0</v>
      </c>
      <c r="Z1980" s="61">
        <f t="shared" si="1133"/>
        <v>1.6070345664038803E-2</v>
      </c>
      <c r="AA1980" s="67">
        <f t="shared" si="1134"/>
        <v>18.322222222222223</v>
      </c>
      <c r="AB1980" s="68">
        <f t="shared" si="1135"/>
        <v>-1.4332071389940347E-2</v>
      </c>
      <c r="AC1980" s="69">
        <f t="shared" si="1136"/>
        <v>-9.07397391983643E-3</v>
      </c>
      <c r="AD1980" s="70">
        <f>_xlfn.PERCENTILE.EXC(AC1980:$AC$5675,0.5)</f>
        <v>8.7634744164196032E-2</v>
      </c>
      <c r="AE1980" s="70">
        <f>_xlfn.PERCENTILE.EXC($AC1980:AC$5675,0.35)</f>
        <v>4.9948904126580727E-2</v>
      </c>
      <c r="AF1980" s="71">
        <f t="shared" si="1124"/>
        <v>5.0655060464768822E-2</v>
      </c>
      <c r="AG1980" s="70">
        <f t="shared" si="1125"/>
        <v>-0.21405465484619024</v>
      </c>
      <c r="AH1980" s="70">
        <f t="shared" si="1126"/>
        <v>-0.27492311632852745</v>
      </c>
      <c r="AI1980" s="61" t="str">
        <f t="shared" si="1114"/>
        <v>Safety</v>
      </c>
      <c r="AJ1980" s="68" t="str">
        <f t="shared" si="1115"/>
        <v>Safety</v>
      </c>
      <c r="AK1980" s="72" t="str">
        <f t="shared" si="1116"/>
        <v>00631L</v>
      </c>
      <c r="AL1980" s="73">
        <f t="shared" si="1106"/>
        <v>1</v>
      </c>
      <c r="AM1980" s="72" t="str">
        <f t="shared" si="1119"/>
        <v>00635U</v>
      </c>
      <c r="AN1980" s="73">
        <f t="shared" si="1107"/>
        <v>0</v>
      </c>
      <c r="AO1980" s="74" t="str">
        <f t="shared" si="1113"/>
        <v>00635U</v>
      </c>
      <c r="AP1980" s="20">
        <f t="shared" si="1108"/>
        <v>0</v>
      </c>
      <c r="AQ1980" s="74" t="str">
        <f t="shared" si="1123"/>
        <v>00631L</v>
      </c>
      <c r="AR1980" s="20">
        <f t="shared" si="1109"/>
        <v>1</v>
      </c>
      <c r="AS1980" s="74" t="str">
        <f t="shared" si="1117"/>
        <v>00631L</v>
      </c>
      <c r="AT1980" s="20">
        <f t="shared" si="1110"/>
        <v>1</v>
      </c>
      <c r="AU1980" s="74" t="str">
        <f t="shared" si="1137"/>
        <v>00635U</v>
      </c>
      <c r="AV1980" s="20">
        <f t="shared" si="1111"/>
        <v>0</v>
      </c>
      <c r="AW1980" s="74" t="str">
        <f t="shared" si="1138"/>
        <v>00635U</v>
      </c>
      <c r="AX1980" s="20">
        <f t="shared" si="1139"/>
        <v>0</v>
      </c>
      <c r="AY1980" s="20">
        <f t="shared" si="1112"/>
        <v>1</v>
      </c>
      <c r="AZ1980" s="116">
        <v>43433</v>
      </c>
      <c r="BA1980" s="117">
        <v>21.75</v>
      </c>
      <c r="BB1980" s="90">
        <v>21.8125</v>
      </c>
      <c r="BC1980" s="76">
        <f t="shared" si="1120"/>
        <v>20.861250000000002</v>
      </c>
      <c r="BD1980" s="76">
        <f t="shared" si="1121"/>
        <v>20.876666666666665</v>
      </c>
      <c r="BE1980" s="77">
        <f t="shared" si="1127"/>
        <v>4.5598897477380218E-2</v>
      </c>
      <c r="BF1980" s="77">
        <f t="shared" si="1118"/>
        <v>4.1832987386236704E-2</v>
      </c>
    </row>
    <row r="1981" spans="1:58" s="23" customFormat="1" ht="15.75" customHeight="1" x14ac:dyDescent="0.4">
      <c r="A1981" s="116">
        <v>43431</v>
      </c>
      <c r="B1981" s="112">
        <v>18.774999999999999</v>
      </c>
      <c r="C1981" s="112">
        <v>19.125</v>
      </c>
      <c r="D1981" s="112">
        <v>19.225000000000001</v>
      </c>
      <c r="E1981" s="112">
        <v>19.274999999999999</v>
      </c>
      <c r="F1981" s="112">
        <v>19.125</v>
      </c>
      <c r="G1981" s="112">
        <v>19.125</v>
      </c>
      <c r="H1981" s="113">
        <v>19.175000000000001</v>
      </c>
      <c r="I1981" s="90">
        <f t="shared" si="1140"/>
        <v>18.852777777777778</v>
      </c>
      <c r="J1981" s="90">
        <f t="shared" si="1141"/>
        <v>19.147222222222222</v>
      </c>
      <c r="K1981" s="114">
        <v>14</v>
      </c>
      <c r="L1981" s="115">
        <v>5.5555555555555552E-2</v>
      </c>
      <c r="M1981" s="90">
        <v>21.33</v>
      </c>
      <c r="N1981" s="90">
        <v>19.02</v>
      </c>
      <c r="O1981" s="90">
        <v>19.940000000000001</v>
      </c>
      <c r="P1981" s="90">
        <v>20.399999999999999</v>
      </c>
      <c r="Q1981" s="90">
        <v>21.15</v>
      </c>
      <c r="R1981" s="63">
        <f t="shared" si="1129"/>
        <v>-9.9999999999909051E-3</v>
      </c>
      <c r="S1981" s="64">
        <f t="shared" si="1128"/>
        <v>6.3492063492064021E-3</v>
      </c>
      <c r="T1981" s="65">
        <f t="shared" si="1122"/>
        <v>1.1214511041009463</v>
      </c>
      <c r="U1981" s="65">
        <f t="shared" si="1122"/>
        <v>0.95386158475426275</v>
      </c>
      <c r="V1981" s="65">
        <f t="shared" si="1130"/>
        <v>0.93235294117647061</v>
      </c>
      <c r="W1981" s="65">
        <f t="shared" si="1131"/>
        <v>0.89929078014184405</v>
      </c>
      <c r="X1981" s="61">
        <f t="shared" si="1142"/>
        <v>1.8641810918775044E-2</v>
      </c>
      <c r="Y1981" s="66">
        <f t="shared" si="1132"/>
        <v>-5.188067444876673E-3</v>
      </c>
      <c r="Z1981" s="61">
        <f t="shared" si="1133"/>
        <v>1.5618093413879467E-2</v>
      </c>
      <c r="AA1981" s="67">
        <f t="shared" si="1134"/>
        <v>18.852777777777774</v>
      </c>
      <c r="AB1981" s="68">
        <f t="shared" si="1135"/>
        <v>-1.2881177707676182E-2</v>
      </c>
      <c r="AC1981" s="69">
        <f t="shared" si="1136"/>
        <v>-8.7919149433346618E-3</v>
      </c>
      <c r="AD1981" s="70">
        <f>_xlfn.PERCENTILE.EXC(AC1981:$AC$5675,0.5)</f>
        <v>8.7642456812713335E-2</v>
      </c>
      <c r="AE1981" s="70">
        <f>_xlfn.PERCENTILE.EXC($AC1981:AC$5675,0.35)</f>
        <v>5.0095914616540324E-2</v>
      </c>
      <c r="AF1981" s="71">
        <f t="shared" si="1124"/>
        <v>5.181790468291772E-2</v>
      </c>
      <c r="AG1981" s="70">
        <f t="shared" si="1125"/>
        <v>-0.21405465484619024</v>
      </c>
      <c r="AH1981" s="70">
        <f t="shared" si="1126"/>
        <v>-0.27492311632852745</v>
      </c>
      <c r="AI1981" s="61" t="str">
        <f t="shared" si="1114"/>
        <v>Safety</v>
      </c>
      <c r="AJ1981" s="68" t="str">
        <f t="shared" si="1115"/>
        <v>Safety</v>
      </c>
      <c r="AK1981" s="72" t="str">
        <f t="shared" si="1116"/>
        <v>00631L</v>
      </c>
      <c r="AL1981" s="73">
        <f t="shared" si="1106"/>
        <v>1</v>
      </c>
      <c r="AM1981" s="72" t="str">
        <f t="shared" si="1119"/>
        <v>00635U</v>
      </c>
      <c r="AN1981" s="73">
        <f t="shared" si="1107"/>
        <v>0</v>
      </c>
      <c r="AO1981" s="74" t="str">
        <f t="shared" si="1113"/>
        <v>00635U</v>
      </c>
      <c r="AP1981" s="20">
        <f t="shared" si="1108"/>
        <v>0</v>
      </c>
      <c r="AQ1981" s="74" t="str">
        <f t="shared" si="1123"/>
        <v>00631L</v>
      </c>
      <c r="AR1981" s="20">
        <f t="shared" si="1109"/>
        <v>1</v>
      </c>
      <c r="AS1981" s="74" t="str">
        <f t="shared" si="1117"/>
        <v>00631L</v>
      </c>
      <c r="AT1981" s="20">
        <f t="shared" si="1110"/>
        <v>1</v>
      </c>
      <c r="AU1981" s="74" t="str">
        <f t="shared" si="1137"/>
        <v>00635U</v>
      </c>
      <c r="AV1981" s="20">
        <f t="shared" si="1111"/>
        <v>0</v>
      </c>
      <c r="AW1981" s="74" t="str">
        <f t="shared" si="1138"/>
        <v>00635U</v>
      </c>
      <c r="AX1981" s="20">
        <f t="shared" si="1139"/>
        <v>0</v>
      </c>
      <c r="AY1981" s="20">
        <f t="shared" si="1112"/>
        <v>1</v>
      </c>
      <c r="AZ1981" s="116">
        <v>43432</v>
      </c>
      <c r="BA1981" s="117">
        <v>21.95</v>
      </c>
      <c r="BB1981" s="90">
        <v>21.5625</v>
      </c>
      <c r="BC1981" s="76">
        <f t="shared" si="1120"/>
        <v>20.841458333333335</v>
      </c>
      <c r="BD1981" s="76">
        <f t="shared" si="1121"/>
        <v>20.86354166666667</v>
      </c>
      <c r="BE1981" s="77">
        <f t="shared" si="1127"/>
        <v>3.4596507362128666E-2</v>
      </c>
      <c r="BF1981" s="77">
        <f t="shared" si="1118"/>
        <v>5.2074491986619204E-2</v>
      </c>
    </row>
    <row r="1982" spans="1:58" s="23" customFormat="1" ht="15.75" customHeight="1" x14ac:dyDescent="0.4">
      <c r="A1982" s="116">
        <v>43430</v>
      </c>
      <c r="B1982" s="112">
        <v>18.925000000000001</v>
      </c>
      <c r="C1982" s="112">
        <v>19.375</v>
      </c>
      <c r="D1982" s="112">
        <v>19.5</v>
      </c>
      <c r="E1982" s="112">
        <v>19.475000000000001</v>
      </c>
      <c r="F1982" s="112">
        <v>19.274999999999999</v>
      </c>
      <c r="G1982" s="112">
        <v>19.274999999999999</v>
      </c>
      <c r="H1982" s="113">
        <v>19.324999999999999</v>
      </c>
      <c r="I1982" s="90">
        <f t="shared" si="1140"/>
        <v>19</v>
      </c>
      <c r="J1982" s="90">
        <f t="shared" si="1141"/>
        <v>19.395833333333332</v>
      </c>
      <c r="K1982" s="114">
        <v>15</v>
      </c>
      <c r="L1982" s="115">
        <v>5.5555555555555552E-2</v>
      </c>
      <c r="M1982" s="90">
        <v>20.04</v>
      </c>
      <c r="N1982" s="90">
        <v>18.899999999999999</v>
      </c>
      <c r="O1982" s="90">
        <v>20.11</v>
      </c>
      <c r="P1982" s="90">
        <v>20.55</v>
      </c>
      <c r="Q1982" s="90">
        <v>20.71</v>
      </c>
      <c r="R1982" s="63">
        <f t="shared" si="1129"/>
        <v>1.7199999999999989</v>
      </c>
      <c r="S1982" s="64">
        <f t="shared" si="1128"/>
        <v>-0.12174721189591083</v>
      </c>
      <c r="T1982" s="65">
        <f t="shared" si="1122"/>
        <v>1.0603174603174603</v>
      </c>
      <c r="U1982" s="65">
        <f t="shared" si="1122"/>
        <v>0.939830929885629</v>
      </c>
      <c r="V1982" s="65">
        <f t="shared" si="1130"/>
        <v>0.91970802919708017</v>
      </c>
      <c r="W1982" s="65">
        <f t="shared" si="1131"/>
        <v>0.91260260743602117</v>
      </c>
      <c r="X1982" s="61">
        <f t="shared" si="1142"/>
        <v>2.3778071334213963E-2</v>
      </c>
      <c r="Y1982" s="66">
        <f t="shared" si="1132"/>
        <v>-7.7021822849808533E-3</v>
      </c>
      <c r="Z1982" s="61">
        <f t="shared" si="1133"/>
        <v>2.083333333333327E-2</v>
      </c>
      <c r="AA1982" s="67">
        <f t="shared" si="1134"/>
        <v>19</v>
      </c>
      <c r="AB1982" s="68">
        <f t="shared" si="1135"/>
        <v>1.3227513227514357E-3</v>
      </c>
      <c r="AC1982" s="69">
        <f t="shared" si="1136"/>
        <v>5.2910052910053662E-3</v>
      </c>
      <c r="AD1982" s="70">
        <f>_xlfn.PERCENTILE.EXC(AC1982:$AC$5675,0.5)</f>
        <v>8.7702709887838182E-2</v>
      </c>
      <c r="AE1982" s="70">
        <f>_xlfn.PERCENTILE.EXC($AC1982:AC$5675,0.35)</f>
        <v>5.0224754742344092E-2</v>
      </c>
      <c r="AF1982" s="71">
        <f t="shared" si="1124"/>
        <v>5.2240521722263324E-2</v>
      </c>
      <c r="AG1982" s="70">
        <f t="shared" si="1125"/>
        <v>-0.21405465484619024</v>
      </c>
      <c r="AH1982" s="70">
        <f t="shared" si="1126"/>
        <v>-0.27492311632852745</v>
      </c>
      <c r="AI1982" s="61" t="str">
        <f t="shared" si="1114"/>
        <v>Safety</v>
      </c>
      <c r="AJ1982" s="68" t="str">
        <f t="shared" si="1115"/>
        <v>Safety</v>
      </c>
      <c r="AK1982" s="72" t="str">
        <f t="shared" si="1116"/>
        <v>00631L</v>
      </c>
      <c r="AL1982" s="73">
        <f t="shared" si="1106"/>
        <v>1</v>
      </c>
      <c r="AM1982" s="72" t="str">
        <f t="shared" si="1119"/>
        <v>00635U</v>
      </c>
      <c r="AN1982" s="73">
        <f t="shared" si="1107"/>
        <v>0</v>
      </c>
      <c r="AO1982" s="74" t="str">
        <f t="shared" si="1113"/>
        <v>00635U</v>
      </c>
      <c r="AP1982" s="20">
        <f t="shared" si="1108"/>
        <v>0</v>
      </c>
      <c r="AQ1982" s="74" t="str">
        <f t="shared" si="1123"/>
        <v>00631L</v>
      </c>
      <c r="AR1982" s="20">
        <f t="shared" si="1109"/>
        <v>1</v>
      </c>
      <c r="AS1982" s="74" t="str">
        <f t="shared" si="1117"/>
        <v>00631L</v>
      </c>
      <c r="AT1982" s="20">
        <f t="shared" si="1110"/>
        <v>1</v>
      </c>
      <c r="AU1982" s="74" t="str">
        <f t="shared" si="1137"/>
        <v>00635U</v>
      </c>
      <c r="AV1982" s="20">
        <f t="shared" si="1111"/>
        <v>0</v>
      </c>
      <c r="AW1982" s="74" t="str">
        <f t="shared" si="1138"/>
        <v>00635U</v>
      </c>
      <c r="AX1982" s="20">
        <f t="shared" si="1139"/>
        <v>0</v>
      </c>
      <c r="AY1982" s="20">
        <f t="shared" si="1112"/>
        <v>1</v>
      </c>
      <c r="AZ1982" s="116">
        <v>43431</v>
      </c>
      <c r="BA1982" s="117">
        <v>21.61</v>
      </c>
      <c r="BB1982" s="90">
        <v>21.387499999999999</v>
      </c>
      <c r="BC1982" s="76">
        <f t="shared" si="1120"/>
        <v>20.826250000000005</v>
      </c>
      <c r="BD1982" s="76">
        <f t="shared" si="1121"/>
        <v>20.84225</v>
      </c>
      <c r="BE1982" s="77">
        <f t="shared" si="1127"/>
        <v>2.6949162715322918E-2</v>
      </c>
      <c r="BF1982" s="77">
        <f t="shared" si="1118"/>
        <v>3.6836234091808681E-2</v>
      </c>
    </row>
    <row r="1983" spans="1:58" s="23" customFormat="1" ht="15.75" customHeight="1" x14ac:dyDescent="0.4">
      <c r="A1983" s="116">
        <v>43427</v>
      </c>
      <c r="B1983" s="112">
        <v>20.475000000000001</v>
      </c>
      <c r="C1983" s="112">
        <v>20.524999999999999</v>
      </c>
      <c r="D1983" s="112">
        <v>20.425000000000001</v>
      </c>
      <c r="E1983" s="112">
        <v>20.274999999999999</v>
      </c>
      <c r="F1983" s="112">
        <v>20.024999999999999</v>
      </c>
      <c r="G1983" s="112">
        <v>19.975000000000001</v>
      </c>
      <c r="H1983" s="113">
        <v>20</v>
      </c>
      <c r="I1983" s="90">
        <f t="shared" si="1140"/>
        <v>20.480555555555558</v>
      </c>
      <c r="J1983" s="90">
        <f t="shared" si="1141"/>
        <v>20.513888888888889</v>
      </c>
      <c r="K1983" s="114">
        <v>16</v>
      </c>
      <c r="L1983" s="115">
        <v>5.5555555555555552E-2</v>
      </c>
      <c r="M1983" s="90">
        <v>21.42</v>
      </c>
      <c r="N1983" s="90">
        <v>21.52</v>
      </c>
      <c r="O1983" s="90">
        <v>21.75</v>
      </c>
      <c r="P1983" s="90">
        <v>21.79</v>
      </c>
      <c r="Q1983" s="90">
        <v>21.64</v>
      </c>
      <c r="R1983" s="63">
        <f t="shared" si="1129"/>
        <v>0.60000000000000142</v>
      </c>
      <c r="S1983" s="64">
        <f t="shared" si="1128"/>
        <v>3.4615384615384562E-2</v>
      </c>
      <c r="T1983" s="65">
        <f t="shared" si="1122"/>
        <v>0.99535315985130124</v>
      </c>
      <c r="U1983" s="65">
        <f t="shared" si="1122"/>
        <v>0.98942528735632185</v>
      </c>
      <c r="V1983" s="65">
        <f t="shared" si="1130"/>
        <v>0.98760899495181276</v>
      </c>
      <c r="W1983" s="65">
        <f t="shared" si="1131"/>
        <v>0.99445471349353043</v>
      </c>
      <c r="X1983" s="61">
        <f t="shared" si="1142"/>
        <v>2.4420024420023032E-3</v>
      </c>
      <c r="Y1983" s="66">
        <f t="shared" si="1132"/>
        <v>-1.3563501849568366E-2</v>
      </c>
      <c r="Z1983" s="61">
        <f t="shared" si="1133"/>
        <v>1.6275600162755075E-3</v>
      </c>
      <c r="AA1983" s="67">
        <f t="shared" si="1134"/>
        <v>20.480555555555554</v>
      </c>
      <c r="AB1983" s="68">
        <f t="shared" si="1135"/>
        <v>-4.8559479553903259E-2</v>
      </c>
      <c r="AC1983" s="69">
        <f t="shared" si="1136"/>
        <v>-4.8301321767864558E-2</v>
      </c>
      <c r="AD1983" s="70">
        <f>_xlfn.PERCENTILE.EXC(AC1983:$AC$5675,0.5)</f>
        <v>8.7762962962963029E-2</v>
      </c>
      <c r="AE1983" s="70">
        <f>_xlfn.PERCENTILE.EXC($AC1983:AC$5675,0.35)</f>
        <v>5.0319651399123297E-2</v>
      </c>
      <c r="AF1983" s="71">
        <f t="shared" si="1124"/>
        <v>5.309749249053157E-2</v>
      </c>
      <c r="AG1983" s="70">
        <f t="shared" si="1125"/>
        <v>-0.21405465484619024</v>
      </c>
      <c r="AH1983" s="70">
        <f t="shared" si="1126"/>
        <v>-0.27492311632852745</v>
      </c>
      <c r="AI1983" s="61" t="str">
        <f t="shared" si="1114"/>
        <v>Safety</v>
      </c>
      <c r="AJ1983" s="68" t="str">
        <f t="shared" si="1115"/>
        <v>Safety</v>
      </c>
      <c r="AK1983" s="72" t="str">
        <f t="shared" si="1116"/>
        <v>00631L</v>
      </c>
      <c r="AL1983" s="73">
        <f t="shared" si="1106"/>
        <v>1</v>
      </c>
      <c r="AM1983" s="72" t="str">
        <f t="shared" si="1119"/>
        <v>00635U</v>
      </c>
      <c r="AN1983" s="73">
        <f t="shared" si="1107"/>
        <v>0</v>
      </c>
      <c r="AO1983" s="74" t="str">
        <f t="shared" si="1113"/>
        <v>00635U</v>
      </c>
      <c r="AP1983" s="20">
        <f t="shared" si="1108"/>
        <v>0</v>
      </c>
      <c r="AQ1983" s="74" t="str">
        <f t="shared" si="1123"/>
        <v>00631L</v>
      </c>
      <c r="AR1983" s="20">
        <f t="shared" si="1109"/>
        <v>1</v>
      </c>
      <c r="AS1983" s="74" t="str">
        <f t="shared" si="1117"/>
        <v>00631L</v>
      </c>
      <c r="AT1983" s="20">
        <f t="shared" si="1110"/>
        <v>1</v>
      </c>
      <c r="AU1983" s="74" t="str">
        <f t="shared" si="1137"/>
        <v>00635U</v>
      </c>
      <c r="AV1983" s="20">
        <f t="shared" si="1111"/>
        <v>0</v>
      </c>
      <c r="AW1983" s="74" t="str">
        <f t="shared" si="1138"/>
        <v>00635U</v>
      </c>
      <c r="AX1983" s="20">
        <f t="shared" si="1139"/>
        <v>0</v>
      </c>
      <c r="AY1983" s="20">
        <f t="shared" si="1112"/>
        <v>1</v>
      </c>
      <c r="AZ1983" s="116">
        <v>43430</v>
      </c>
      <c r="BA1983" s="117">
        <v>21.49</v>
      </c>
      <c r="BB1983" s="90">
        <v>21.2</v>
      </c>
      <c r="BC1983" s="76">
        <f t="shared" si="1120"/>
        <v>20.808750000000007</v>
      </c>
      <c r="BD1983" s="76">
        <f t="shared" si="1121"/>
        <v>20.827958333333338</v>
      </c>
      <c r="BE1983" s="77">
        <f t="shared" si="1127"/>
        <v>1.8802186580164221E-2</v>
      </c>
      <c r="BF1983" s="77">
        <f t="shared" si="1118"/>
        <v>3.1786200839816342E-2</v>
      </c>
    </row>
    <row r="1984" spans="1:58" s="23" customFormat="1" ht="15.75" customHeight="1" x14ac:dyDescent="0.4">
      <c r="A1984" s="116">
        <v>43425</v>
      </c>
      <c r="B1984" s="112">
        <v>20.125</v>
      </c>
      <c r="C1984" s="112">
        <v>20.375</v>
      </c>
      <c r="D1984" s="112">
        <v>20.324999999999999</v>
      </c>
      <c r="E1984" s="112">
        <v>20.175000000000001</v>
      </c>
      <c r="F1984" s="112">
        <v>19.925000000000001</v>
      </c>
      <c r="G1984" s="112">
        <v>19.875</v>
      </c>
      <c r="H1984" s="113">
        <v>19.824999999999999</v>
      </c>
      <c r="I1984" s="90">
        <f t="shared" si="1140"/>
        <v>20.138888888888889</v>
      </c>
      <c r="J1984" s="90">
        <f t="shared" si="1141"/>
        <v>20.372222222222224</v>
      </c>
      <c r="K1984" s="114">
        <v>17</v>
      </c>
      <c r="L1984" s="115">
        <v>5.5555555555555552E-2</v>
      </c>
      <c r="M1984" s="90">
        <v>19.86</v>
      </c>
      <c r="N1984" s="90">
        <v>20.8</v>
      </c>
      <c r="O1984" s="90">
        <v>21.32</v>
      </c>
      <c r="P1984" s="90">
        <v>21.47</v>
      </c>
      <c r="Q1984" s="90">
        <v>21.42</v>
      </c>
      <c r="R1984" s="63">
        <f t="shared" si="1129"/>
        <v>2.1300000000000026</v>
      </c>
      <c r="S1984" s="64">
        <f t="shared" si="1128"/>
        <v>-7.4733096085409234E-2</v>
      </c>
      <c r="T1984" s="65">
        <f t="shared" si="1122"/>
        <v>0.95480769230769225</v>
      </c>
      <c r="U1984" s="65">
        <f t="shared" si="1122"/>
        <v>0.97560975609756095</v>
      </c>
      <c r="V1984" s="65">
        <f t="shared" si="1130"/>
        <v>0.968793665579879</v>
      </c>
      <c r="W1984" s="65">
        <f t="shared" si="1131"/>
        <v>0.97105508870214752</v>
      </c>
      <c r="X1984" s="61">
        <f t="shared" si="1142"/>
        <v>1.2422360248447204E-2</v>
      </c>
      <c r="Y1984" s="66">
        <f t="shared" si="1132"/>
        <v>-1.7348203221809241E-2</v>
      </c>
      <c r="Z1984" s="61">
        <f t="shared" si="1133"/>
        <v>1.158620689655177E-2</v>
      </c>
      <c r="AA1984" s="67">
        <f t="shared" si="1134"/>
        <v>20.138888888888889</v>
      </c>
      <c r="AB1984" s="68">
        <f t="shared" si="1135"/>
        <v>-3.2451923076923107E-2</v>
      </c>
      <c r="AC1984" s="69">
        <f t="shared" si="1136"/>
        <v>-3.1784188034188046E-2</v>
      </c>
      <c r="AD1984" s="70">
        <f>_xlfn.PERCENTILE.EXC(AC1984:$AC$5675,0.5)</f>
        <v>8.7766229115946837E-2</v>
      </c>
      <c r="AE1984" s="70">
        <f>_xlfn.PERCENTILE.EXC($AC1984:AC$5675,0.35)</f>
        <v>5.0435660689162137E-2</v>
      </c>
      <c r="AF1984" s="71">
        <f t="shared" si="1124"/>
        <v>5.4028449215602577E-2</v>
      </c>
      <c r="AG1984" s="70">
        <f t="shared" si="1125"/>
        <v>-0.21405465484619024</v>
      </c>
      <c r="AH1984" s="70">
        <f t="shared" si="1126"/>
        <v>-0.27492311632852745</v>
      </c>
      <c r="AI1984" s="61" t="str">
        <f t="shared" si="1114"/>
        <v>Safety</v>
      </c>
      <c r="AJ1984" s="68" t="str">
        <f t="shared" si="1115"/>
        <v>Safety</v>
      </c>
      <c r="AK1984" s="72" t="str">
        <f t="shared" si="1116"/>
        <v>00631L</v>
      </c>
      <c r="AL1984" s="73">
        <f t="shared" si="1106"/>
        <v>1</v>
      </c>
      <c r="AM1984" s="72" t="str">
        <f t="shared" si="1119"/>
        <v>00635U</v>
      </c>
      <c r="AN1984" s="73">
        <f t="shared" si="1107"/>
        <v>0</v>
      </c>
      <c r="AO1984" s="74" t="str">
        <f t="shared" si="1113"/>
        <v>00635U</v>
      </c>
      <c r="AP1984" s="20">
        <f t="shared" si="1108"/>
        <v>0</v>
      </c>
      <c r="AQ1984" s="74" t="str">
        <f t="shared" si="1123"/>
        <v>00631L</v>
      </c>
      <c r="AR1984" s="20">
        <f t="shared" si="1109"/>
        <v>1</v>
      </c>
      <c r="AS1984" s="74" t="str">
        <f t="shared" si="1117"/>
        <v>00631L</v>
      </c>
      <c r="AT1984" s="20">
        <f t="shared" si="1110"/>
        <v>1</v>
      </c>
      <c r="AU1984" s="74" t="str">
        <f t="shared" si="1137"/>
        <v>00635U</v>
      </c>
      <c r="AV1984" s="20">
        <f t="shared" si="1111"/>
        <v>0</v>
      </c>
      <c r="AW1984" s="74" t="str">
        <f t="shared" si="1138"/>
        <v>00635U</v>
      </c>
      <c r="AX1984" s="20">
        <f t="shared" si="1139"/>
        <v>0</v>
      </c>
      <c r="AY1984" s="20">
        <f t="shared" si="1112"/>
        <v>1</v>
      </c>
      <c r="AZ1984" s="116">
        <v>43427</v>
      </c>
      <c r="BA1984" s="117">
        <v>21.25</v>
      </c>
      <c r="BB1984" s="90">
        <v>21.262499999999999</v>
      </c>
      <c r="BC1984" s="76">
        <f t="shared" si="1120"/>
        <v>20.791875000000001</v>
      </c>
      <c r="BD1984" s="76">
        <f t="shared" si="1121"/>
        <v>20.80958333333334</v>
      </c>
      <c r="BE1984" s="77">
        <f t="shared" si="1127"/>
        <v>2.263504373703662E-2</v>
      </c>
      <c r="BF1984" s="77">
        <f t="shared" si="1118"/>
        <v>2.1164127104899282E-2</v>
      </c>
    </row>
    <row r="1985" spans="1:58" s="23" customFormat="1" ht="15.75" customHeight="1" x14ac:dyDescent="0.4">
      <c r="A1985" s="116">
        <v>43424</v>
      </c>
      <c r="B1985" s="112">
        <v>22.175000000000001</v>
      </c>
      <c r="C1985" s="112">
        <v>20.425000000000001</v>
      </c>
      <c r="D1985" s="112">
        <v>20.524999999999999</v>
      </c>
      <c r="E1985" s="112">
        <v>20.425000000000001</v>
      </c>
      <c r="F1985" s="112">
        <v>20.274999999999999</v>
      </c>
      <c r="G1985" s="112">
        <v>19.975000000000001</v>
      </c>
      <c r="H1985" s="113">
        <v>19.899999999999999</v>
      </c>
      <c r="I1985" s="90">
        <f t="shared" si="1140"/>
        <v>20.425000000000001</v>
      </c>
      <c r="J1985" s="90">
        <f t="shared" si="1141"/>
        <v>20.524999999999999</v>
      </c>
      <c r="K1985" s="114">
        <v>0</v>
      </c>
      <c r="L1985" s="115">
        <v>0.04</v>
      </c>
      <c r="M1985" s="90">
        <v>23.63</v>
      </c>
      <c r="N1985" s="90">
        <v>22.48</v>
      </c>
      <c r="O1985" s="90">
        <v>22.27</v>
      </c>
      <c r="P1985" s="90">
        <v>22.09</v>
      </c>
      <c r="Q1985" s="90">
        <v>21.7</v>
      </c>
      <c r="R1985" s="63">
        <f t="shared" si="1129"/>
        <v>-1.75</v>
      </c>
      <c r="S1985" s="64">
        <f t="shared" si="1128"/>
        <v>0.11840796019900492</v>
      </c>
      <c r="T1985" s="65">
        <f t="shared" si="1122"/>
        <v>1.0511565836298933</v>
      </c>
      <c r="U1985" s="65">
        <f t="shared" si="1122"/>
        <v>1.0094297260889089</v>
      </c>
      <c r="V1985" s="65">
        <f t="shared" si="1130"/>
        <v>1.0176550475328203</v>
      </c>
      <c r="W1985" s="65">
        <f t="shared" si="1131"/>
        <v>1.0359447004608295</v>
      </c>
      <c r="X1985" s="61">
        <f t="shared" si="1142"/>
        <v>-7.8917700112739575E-2</v>
      </c>
      <c r="Y1985" s="66">
        <f t="shared" si="1132"/>
        <v>-2.5703794369645146E-2</v>
      </c>
      <c r="Z1985" s="61">
        <f t="shared" si="1133"/>
        <v>4.895960832313237E-3</v>
      </c>
      <c r="AA1985" s="67">
        <f t="shared" si="1134"/>
        <v>20.425000000000001</v>
      </c>
      <c r="AB1985" s="68">
        <f t="shared" si="1135"/>
        <v>-1.3567615658362977E-2</v>
      </c>
      <c r="AC1985" s="69">
        <f t="shared" si="1136"/>
        <v>-9.1414590747330951E-2</v>
      </c>
      <c r="AD1985" s="70">
        <f>_xlfn.PERCENTILE.EXC(AC1985:$AC$5675,0.5)</f>
        <v>8.7769495268930631E-2</v>
      </c>
      <c r="AE1985" s="70">
        <f>_xlfn.PERCENTILE.EXC($AC1985:AC$5675,0.35)</f>
        <v>5.0524854925835444E-2</v>
      </c>
      <c r="AF1985" s="71">
        <f t="shared" si="1124"/>
        <v>5.4464662624677591E-2</v>
      </c>
      <c r="AG1985" s="70">
        <f t="shared" si="1125"/>
        <v>-0.21405465484619024</v>
      </c>
      <c r="AH1985" s="70">
        <f t="shared" si="1126"/>
        <v>-0.27492311632852745</v>
      </c>
      <c r="AI1985" s="61" t="str">
        <f t="shared" si="1114"/>
        <v>Safety</v>
      </c>
      <c r="AJ1985" s="68" t="str">
        <f t="shared" si="1115"/>
        <v>Safety</v>
      </c>
      <c r="AK1985" s="72" t="str">
        <f t="shared" si="1116"/>
        <v>00631L</v>
      </c>
      <c r="AL1985" s="73">
        <f t="shared" si="1106"/>
        <v>1</v>
      </c>
      <c r="AM1985" s="72" t="str">
        <f t="shared" si="1119"/>
        <v>00635U</v>
      </c>
      <c r="AN1985" s="73">
        <f t="shared" si="1107"/>
        <v>0</v>
      </c>
      <c r="AO1985" s="74" t="str">
        <f t="shared" si="1113"/>
        <v>00635U</v>
      </c>
      <c r="AP1985" s="20">
        <f t="shared" si="1108"/>
        <v>0</v>
      </c>
      <c r="AQ1985" s="74" t="str">
        <f t="shared" si="1123"/>
        <v>00631L</v>
      </c>
      <c r="AR1985" s="20">
        <f t="shared" si="1109"/>
        <v>1</v>
      </c>
      <c r="AS1985" s="74" t="str">
        <f t="shared" si="1117"/>
        <v>00631L</v>
      </c>
      <c r="AT1985" s="20">
        <f t="shared" si="1110"/>
        <v>1</v>
      </c>
      <c r="AU1985" s="74" t="str">
        <f t="shared" si="1137"/>
        <v>00635U</v>
      </c>
      <c r="AV1985" s="20">
        <f t="shared" si="1111"/>
        <v>0</v>
      </c>
      <c r="AW1985" s="74" t="str">
        <f t="shared" si="1138"/>
        <v>00635U</v>
      </c>
      <c r="AX1985" s="20">
        <f t="shared" si="1139"/>
        <v>0</v>
      </c>
      <c r="AY1985" s="20">
        <f t="shared" si="1112"/>
        <v>1</v>
      </c>
      <c r="AZ1985" s="116">
        <v>43425</v>
      </c>
      <c r="BA1985" s="117">
        <v>21.25</v>
      </c>
      <c r="BB1985" s="90">
        <v>21.162500000000001</v>
      </c>
      <c r="BC1985" s="76">
        <f t="shared" si="1120"/>
        <v>20.772500000000001</v>
      </c>
      <c r="BD1985" s="76">
        <f t="shared" si="1121"/>
        <v>20.791666666666671</v>
      </c>
      <c r="BE1985" s="77">
        <f t="shared" si="1127"/>
        <v>1.8774822481646435E-2</v>
      </c>
      <c r="BF1985" s="77">
        <f t="shared" si="1118"/>
        <v>2.2044088176352474E-2</v>
      </c>
    </row>
    <row r="1986" spans="1:58" s="23" customFormat="1" ht="15.75" customHeight="1" x14ac:dyDescent="0.4">
      <c r="A1986" s="116">
        <v>43423</v>
      </c>
      <c r="B1986" s="112">
        <v>19.925000000000001</v>
      </c>
      <c r="C1986" s="112">
        <v>19.375</v>
      </c>
      <c r="D1986" s="112">
        <v>19.625</v>
      </c>
      <c r="E1986" s="112">
        <v>19.574999999999999</v>
      </c>
      <c r="F1986" s="112">
        <v>19.475000000000001</v>
      </c>
      <c r="G1986" s="112">
        <v>19.274999999999999</v>
      </c>
      <c r="H1986" s="113">
        <v>19.225000000000001</v>
      </c>
      <c r="I1986" s="90">
        <f t="shared" si="1140"/>
        <v>19.396999999999998</v>
      </c>
      <c r="J1986" s="90">
        <f t="shared" si="1141"/>
        <v>19.614999999999998</v>
      </c>
      <c r="K1986" s="114">
        <v>1</v>
      </c>
      <c r="L1986" s="115">
        <v>0.04</v>
      </c>
      <c r="M1986" s="90">
        <v>20.43</v>
      </c>
      <c r="N1986" s="90">
        <v>20.100000000000001</v>
      </c>
      <c r="O1986" s="90">
        <v>20.64</v>
      </c>
      <c r="P1986" s="90">
        <v>20.79</v>
      </c>
      <c r="Q1986" s="90">
        <v>20.83</v>
      </c>
      <c r="R1986" s="63">
        <f t="shared" si="1129"/>
        <v>0.89999999999999858</v>
      </c>
      <c r="S1986" s="64">
        <f t="shared" si="1128"/>
        <v>0.10804851157662629</v>
      </c>
      <c r="T1986" s="65">
        <f t="shared" si="1122"/>
        <v>1.0164179104477611</v>
      </c>
      <c r="U1986" s="65">
        <f t="shared" si="1122"/>
        <v>0.97383720930232565</v>
      </c>
      <c r="V1986" s="65">
        <f t="shared" si="1130"/>
        <v>0.9668109668109669</v>
      </c>
      <c r="W1986" s="65">
        <f t="shared" si="1131"/>
        <v>0.96495439270283256</v>
      </c>
      <c r="X1986" s="61">
        <f t="shared" si="1142"/>
        <v>-2.760351317440405E-2</v>
      </c>
      <c r="Y1986" s="66">
        <f t="shared" si="1132"/>
        <v>-1.7879948914431565E-2</v>
      </c>
      <c r="Z1986" s="61">
        <f t="shared" si="1133"/>
        <v>1.1238851368768366E-2</v>
      </c>
      <c r="AA1986" s="67">
        <f t="shared" si="1134"/>
        <v>19.396999999999998</v>
      </c>
      <c r="AB1986" s="68">
        <f t="shared" si="1135"/>
        <v>-8.7064676616915773E-3</v>
      </c>
      <c r="AC1986" s="69">
        <f t="shared" si="1136"/>
        <v>-3.4975124378109596E-2</v>
      </c>
      <c r="AD1986" s="70">
        <f>_xlfn.PERCENTILE.EXC(AC1986:$AC$5675,0.5)</f>
        <v>8.7779068416657988E-2</v>
      </c>
      <c r="AE1986" s="70">
        <f>_xlfn.PERCENTILE.EXC($AC1986:AC$5675,0.35)</f>
        <v>5.0545078306102866E-2</v>
      </c>
      <c r="AF1986" s="71">
        <f t="shared" si="1124"/>
        <v>5.4833659799430841E-2</v>
      </c>
      <c r="AG1986" s="70">
        <f t="shared" si="1125"/>
        <v>-0.21405465484619024</v>
      </c>
      <c r="AH1986" s="70">
        <f t="shared" si="1126"/>
        <v>-0.27492311632852745</v>
      </c>
      <c r="AI1986" s="61" t="str">
        <f t="shared" si="1114"/>
        <v>Safety</v>
      </c>
      <c r="AJ1986" s="68" t="str">
        <f t="shared" si="1115"/>
        <v>Safety</v>
      </c>
      <c r="AK1986" s="72" t="str">
        <f t="shared" si="1116"/>
        <v>00631L</v>
      </c>
      <c r="AL1986" s="73">
        <f t="shared" si="1106"/>
        <v>1</v>
      </c>
      <c r="AM1986" s="72" t="str">
        <f t="shared" si="1119"/>
        <v>00635U</v>
      </c>
      <c r="AN1986" s="73">
        <f t="shared" si="1107"/>
        <v>0</v>
      </c>
      <c r="AO1986" s="74" t="str">
        <f t="shared" si="1113"/>
        <v>00635U</v>
      </c>
      <c r="AP1986" s="20">
        <f t="shared" si="1108"/>
        <v>0</v>
      </c>
      <c r="AQ1986" s="74" t="str">
        <f t="shared" si="1123"/>
        <v>00631L</v>
      </c>
      <c r="AR1986" s="20">
        <f t="shared" si="1109"/>
        <v>1</v>
      </c>
      <c r="AS1986" s="74" t="str">
        <f t="shared" si="1117"/>
        <v>00631L</v>
      </c>
      <c r="AT1986" s="20">
        <f t="shared" si="1110"/>
        <v>1</v>
      </c>
      <c r="AU1986" s="74" t="str">
        <f t="shared" si="1137"/>
        <v>00635U</v>
      </c>
      <c r="AV1986" s="20">
        <f t="shared" si="1111"/>
        <v>0</v>
      </c>
      <c r="AW1986" s="74" t="str">
        <f t="shared" si="1138"/>
        <v>00635U</v>
      </c>
      <c r="AX1986" s="20">
        <f t="shared" si="1139"/>
        <v>0</v>
      </c>
      <c r="AY1986" s="20">
        <f t="shared" si="1112"/>
        <v>1</v>
      </c>
      <c r="AZ1986" s="116">
        <v>43424</v>
      </c>
      <c r="BA1986" s="117">
        <v>21.2</v>
      </c>
      <c r="BB1986" s="90">
        <v>21.137499999999999</v>
      </c>
      <c r="BC1986" s="76">
        <f t="shared" si="1120"/>
        <v>20.760833333333334</v>
      </c>
      <c r="BD1986" s="76">
        <f t="shared" si="1121"/>
        <v>20.773125</v>
      </c>
      <c r="BE1986" s="77">
        <f t="shared" si="1127"/>
        <v>1.8143138120659822E-2</v>
      </c>
      <c r="BF1986" s="77">
        <f t="shared" si="1118"/>
        <v>2.0549387730541217E-2</v>
      </c>
    </row>
    <row r="1987" spans="1:58" s="23" customFormat="1" ht="15.75" customHeight="1" x14ac:dyDescent="0.4">
      <c r="A1987" s="116">
        <v>43420</v>
      </c>
      <c r="B1987" s="112">
        <v>18.274999999999999</v>
      </c>
      <c r="C1987" s="112">
        <v>18.324999999999999</v>
      </c>
      <c r="D1987" s="112">
        <v>18.725000000000001</v>
      </c>
      <c r="E1987" s="112">
        <v>18.824999999999999</v>
      </c>
      <c r="F1987" s="112">
        <v>18.824999999999999</v>
      </c>
      <c r="G1987" s="112">
        <v>18.675000000000001</v>
      </c>
      <c r="H1987" s="113">
        <v>18.625</v>
      </c>
      <c r="I1987" s="90">
        <f t="shared" si="1140"/>
        <v>18.320999999999998</v>
      </c>
      <c r="J1987" s="90">
        <f t="shared" si="1141"/>
        <v>18.693000000000001</v>
      </c>
      <c r="K1987" s="114">
        <v>2</v>
      </c>
      <c r="L1987" s="115">
        <v>0.04</v>
      </c>
      <c r="M1987" s="90">
        <v>16.350000000000001</v>
      </c>
      <c r="N1987" s="90">
        <v>18.14</v>
      </c>
      <c r="O1987" s="90">
        <v>19.350000000000001</v>
      </c>
      <c r="P1987" s="90">
        <v>19.82</v>
      </c>
      <c r="Q1987" s="90">
        <v>20.02</v>
      </c>
      <c r="R1987" s="63">
        <f t="shared" si="1129"/>
        <v>4.68</v>
      </c>
      <c r="S1987" s="64">
        <f t="shared" si="1128"/>
        <v>-9.2092092092092084E-2</v>
      </c>
      <c r="T1987" s="65">
        <f t="shared" si="1122"/>
        <v>0.90132304299889754</v>
      </c>
      <c r="U1987" s="65">
        <f t="shared" si="1122"/>
        <v>0.93746770025839787</v>
      </c>
      <c r="V1987" s="65">
        <f t="shared" si="1130"/>
        <v>0.91523713420787089</v>
      </c>
      <c r="W1987" s="65">
        <f t="shared" si="1131"/>
        <v>0.90609390609390617</v>
      </c>
      <c r="X1987" s="61">
        <f t="shared" si="1142"/>
        <v>2.7359781121751416E-3</v>
      </c>
      <c r="Y1987" s="66">
        <f t="shared" si="1132"/>
        <v>-1.062416998671975E-2</v>
      </c>
      <c r="Z1987" s="61">
        <f t="shared" si="1133"/>
        <v>2.0304568527918971E-2</v>
      </c>
      <c r="AA1987" s="67">
        <f t="shared" si="1134"/>
        <v>18.321000000000002</v>
      </c>
      <c r="AB1987" s="68">
        <f t="shared" si="1135"/>
        <v>7.4421168687981258E-3</v>
      </c>
      <c r="AC1987" s="69">
        <f t="shared" si="1136"/>
        <v>9.9779492833517603E-3</v>
      </c>
      <c r="AD1987" s="70">
        <f>_xlfn.PERCENTILE.EXC(AC1987:$AC$5675,0.5)</f>
        <v>8.7788641564385345E-2</v>
      </c>
      <c r="AE1987" s="70">
        <f>_xlfn.PERCENTILE.EXC($AC1987:AC$5675,0.35)</f>
        <v>5.0572861899176702E-2</v>
      </c>
      <c r="AF1987" s="71">
        <f t="shared" si="1124"/>
        <v>5.5273932504066606E-2</v>
      </c>
      <c r="AG1987" s="70">
        <f t="shared" si="1125"/>
        <v>-0.21405465484619024</v>
      </c>
      <c r="AH1987" s="70">
        <f t="shared" si="1126"/>
        <v>-0.27492311632852745</v>
      </c>
      <c r="AI1987" s="61" t="str">
        <f t="shared" si="1114"/>
        <v>Safety</v>
      </c>
      <c r="AJ1987" s="68" t="str">
        <f t="shared" si="1115"/>
        <v>Safety</v>
      </c>
      <c r="AK1987" s="72" t="str">
        <f t="shared" si="1116"/>
        <v>00631L</v>
      </c>
      <c r="AL1987" s="73">
        <f t="shared" ref="AL1987:AL2050" si="1143">IF(AK1987="00631L",1,0)</f>
        <v>1</v>
      </c>
      <c r="AM1987" s="72" t="str">
        <f t="shared" si="1119"/>
        <v>00635U</v>
      </c>
      <c r="AN1987" s="73">
        <f t="shared" ref="AN1987:AN2050" si="1144">IF(AM1987="00631L",1,0)</f>
        <v>0</v>
      </c>
      <c r="AO1987" s="74" t="str">
        <f t="shared" si="1113"/>
        <v>00635U</v>
      </c>
      <c r="AP1987" s="20">
        <f t="shared" ref="AP1987:AP2050" si="1145">IF(AO1987="00631L",1,0)</f>
        <v>0</v>
      </c>
      <c r="AQ1987" s="74" t="str">
        <f t="shared" si="1123"/>
        <v>00631L</v>
      </c>
      <c r="AR1987" s="20">
        <f t="shared" ref="AR1987:AR2050" si="1146">IF(AQ1987="00631L",1,0)</f>
        <v>1</v>
      </c>
      <c r="AS1987" s="74" t="str">
        <f t="shared" si="1117"/>
        <v>00631L</v>
      </c>
      <c r="AT1987" s="20">
        <f t="shared" ref="AT1987:AT2050" si="1147">IF(AS1987="00631L",1,0)</f>
        <v>1</v>
      </c>
      <c r="AU1987" s="74" t="str">
        <f t="shared" si="1137"/>
        <v>00635U</v>
      </c>
      <c r="AV1987" s="20">
        <f t="shared" ref="AV1987:AV2050" si="1148">IF(AU1987="00631L",1,0)</f>
        <v>0</v>
      </c>
      <c r="AW1987" s="74" t="str">
        <f t="shared" si="1138"/>
        <v>00635U</v>
      </c>
      <c r="AX1987" s="20">
        <f t="shared" si="1139"/>
        <v>0</v>
      </c>
      <c r="AY1987" s="20">
        <f t="shared" ref="AY1987:AY2050" si="1149">IF(AP1987=1,0,1)</f>
        <v>1</v>
      </c>
      <c r="AZ1987" s="116">
        <v>43423</v>
      </c>
      <c r="BA1987" s="117">
        <v>21.17</v>
      </c>
      <c r="BB1987" s="90">
        <v>20.987500000000001</v>
      </c>
      <c r="BC1987" s="76">
        <f t="shared" si="1120"/>
        <v>20.751041666666666</v>
      </c>
      <c r="BD1987" s="76">
        <f t="shared" si="1121"/>
        <v>20.761375000000001</v>
      </c>
      <c r="BE1987" s="77">
        <f t="shared" si="1127"/>
        <v>1.139501029064814E-2</v>
      </c>
      <c r="BF1987" s="77">
        <f t="shared" si="1118"/>
        <v>1.9681981564323204E-2</v>
      </c>
    </row>
    <row r="1988" spans="1:58" s="23" customFormat="1" ht="15.75" customHeight="1" x14ac:dyDescent="0.4">
      <c r="A1988" s="116">
        <v>43419</v>
      </c>
      <c r="B1988" s="112">
        <v>19.375</v>
      </c>
      <c r="C1988" s="112">
        <v>19.125</v>
      </c>
      <c r="D1988" s="112">
        <v>19.475000000000001</v>
      </c>
      <c r="E1988" s="112">
        <v>19.475000000000001</v>
      </c>
      <c r="F1988" s="112">
        <v>19.375</v>
      </c>
      <c r="G1988" s="112">
        <v>19.125</v>
      </c>
      <c r="H1988" s="113">
        <v>19.074999999999999</v>
      </c>
      <c r="I1988" s="90">
        <f t="shared" si="1140"/>
        <v>19.155000000000001</v>
      </c>
      <c r="J1988" s="90">
        <f t="shared" si="1141"/>
        <v>19.433</v>
      </c>
      <c r="K1988" s="114">
        <v>3</v>
      </c>
      <c r="L1988" s="115">
        <v>0.04</v>
      </c>
      <c r="M1988" s="90">
        <v>19.5</v>
      </c>
      <c r="N1988" s="90">
        <v>19.98</v>
      </c>
      <c r="O1988" s="90">
        <v>20.309999999999999</v>
      </c>
      <c r="P1988" s="90">
        <v>20.48</v>
      </c>
      <c r="Q1988" s="90">
        <v>20.51</v>
      </c>
      <c r="R1988" s="63">
        <f t="shared" si="1129"/>
        <v>1.3099999999999952</v>
      </c>
      <c r="S1988" s="64">
        <f t="shared" si="1128"/>
        <v>-5.9764705882352921E-2</v>
      </c>
      <c r="T1988" s="65">
        <f t="shared" si="1122"/>
        <v>0.97597597597597596</v>
      </c>
      <c r="U1988" s="65">
        <f t="shared" si="1122"/>
        <v>0.98375184638109314</v>
      </c>
      <c r="V1988" s="65">
        <f t="shared" si="1130"/>
        <v>0.9755859375</v>
      </c>
      <c r="W1988" s="65">
        <f t="shared" si="1131"/>
        <v>0.97415894685519255</v>
      </c>
      <c r="X1988" s="61">
        <f t="shared" si="1142"/>
        <v>-1.2903225806451613E-2</v>
      </c>
      <c r="Y1988" s="66">
        <f t="shared" si="1132"/>
        <v>-2.0539152759948762E-2</v>
      </c>
      <c r="Z1988" s="61">
        <f t="shared" si="1133"/>
        <v>1.4513181936831045E-2</v>
      </c>
      <c r="AA1988" s="67">
        <f t="shared" si="1134"/>
        <v>19.155000000000001</v>
      </c>
      <c r="AB1988" s="68">
        <f t="shared" si="1135"/>
        <v>-3.0280280280280302E-2</v>
      </c>
      <c r="AC1988" s="69">
        <f t="shared" si="1136"/>
        <v>-4.1291291291291256E-2</v>
      </c>
      <c r="AD1988" s="70">
        <f>_xlfn.PERCENTILE.EXC(AC1988:$AC$5675,0.5)</f>
        <v>8.7814517453902091E-2</v>
      </c>
      <c r="AE1988" s="70">
        <f>_xlfn.PERCENTILE.EXC($AC1988:AC$5675,0.35)</f>
        <v>5.0629273928822459E-2</v>
      </c>
      <c r="AF1988" s="71">
        <f t="shared" si="1124"/>
        <v>5.5759514616657437E-2</v>
      </c>
      <c r="AG1988" s="70">
        <f t="shared" si="1125"/>
        <v>-0.21405465484619024</v>
      </c>
      <c r="AH1988" s="70">
        <f t="shared" si="1126"/>
        <v>-0.27492311632852745</v>
      </c>
      <c r="AI1988" s="61" t="str">
        <f t="shared" si="1114"/>
        <v>Safety</v>
      </c>
      <c r="AJ1988" s="68" t="str">
        <f t="shared" si="1115"/>
        <v>Safety</v>
      </c>
      <c r="AK1988" s="72" t="str">
        <f t="shared" si="1116"/>
        <v>00631L</v>
      </c>
      <c r="AL1988" s="73">
        <f t="shared" si="1143"/>
        <v>1</v>
      </c>
      <c r="AM1988" s="72" t="str">
        <f t="shared" si="1119"/>
        <v>00635U</v>
      </c>
      <c r="AN1988" s="73">
        <f t="shared" si="1144"/>
        <v>0</v>
      </c>
      <c r="AO1988" s="74" t="str">
        <f t="shared" ref="AO1988:AO2051" si="1150">IF(AC1988&gt;AF1988,"00631L",IF(AC1988&lt;AH1988,"00631L",IF(AC1988&lt;AG1988,AO1989,"00635U")))</f>
        <v>00635U</v>
      </c>
      <c r="AP1988" s="20">
        <f t="shared" si="1145"/>
        <v>0</v>
      </c>
      <c r="AQ1988" s="74" t="str">
        <f t="shared" si="1123"/>
        <v>00631L</v>
      </c>
      <c r="AR1988" s="20">
        <f t="shared" si="1146"/>
        <v>1</v>
      </c>
      <c r="AS1988" s="74" t="str">
        <f t="shared" si="1117"/>
        <v>00631L</v>
      </c>
      <c r="AT1988" s="20">
        <f t="shared" si="1147"/>
        <v>1</v>
      </c>
      <c r="AU1988" s="74" t="str">
        <f t="shared" si="1137"/>
        <v>00635U</v>
      </c>
      <c r="AV1988" s="20">
        <f t="shared" si="1148"/>
        <v>0</v>
      </c>
      <c r="AW1988" s="74" t="str">
        <f t="shared" si="1138"/>
        <v>00635U</v>
      </c>
      <c r="AX1988" s="20">
        <f t="shared" si="1139"/>
        <v>0</v>
      </c>
      <c r="AY1988" s="20">
        <f t="shared" si="1149"/>
        <v>1</v>
      </c>
      <c r="AZ1988" s="116">
        <v>43420</v>
      </c>
      <c r="BA1988" s="117">
        <v>20.98</v>
      </c>
      <c r="BB1988" s="90">
        <v>20.912500000000001</v>
      </c>
      <c r="BC1988" s="76">
        <f t="shared" si="1120"/>
        <v>20.74229166666667</v>
      </c>
      <c r="BD1988" s="76">
        <f t="shared" si="1121"/>
        <v>20.750916666666669</v>
      </c>
      <c r="BE1988" s="77">
        <f t="shared" si="1127"/>
        <v>8.2058596064802196E-3</v>
      </c>
      <c r="BF1988" s="77">
        <f t="shared" si="1118"/>
        <v>1.1039672946174991E-2</v>
      </c>
    </row>
    <row r="1989" spans="1:58" s="23" customFormat="1" ht="15.75" customHeight="1" x14ac:dyDescent="0.4">
      <c r="A1989" s="116">
        <v>43418</v>
      </c>
      <c r="B1989" s="112">
        <v>20.175000000000001</v>
      </c>
      <c r="C1989" s="112">
        <v>19.425000000000001</v>
      </c>
      <c r="D1989" s="112">
        <v>19.675000000000001</v>
      </c>
      <c r="E1989" s="112">
        <v>19.574999999999999</v>
      </c>
      <c r="F1989" s="112">
        <v>19.475000000000001</v>
      </c>
      <c r="G1989" s="112">
        <v>19.225000000000001</v>
      </c>
      <c r="H1989" s="113">
        <v>19.149999999999999</v>
      </c>
      <c r="I1989" s="90">
        <f t="shared" si="1140"/>
        <v>19.545000000000002</v>
      </c>
      <c r="J1989" s="90">
        <f t="shared" si="1141"/>
        <v>19.635000000000002</v>
      </c>
      <c r="K1989" s="114">
        <v>4</v>
      </c>
      <c r="L1989" s="115">
        <v>0.04</v>
      </c>
      <c r="M1989" s="90">
        <v>21.39</v>
      </c>
      <c r="N1989" s="90">
        <v>21.25</v>
      </c>
      <c r="O1989" s="90">
        <v>21.22</v>
      </c>
      <c r="P1989" s="90">
        <v>21.04</v>
      </c>
      <c r="Q1989" s="90">
        <v>20.77</v>
      </c>
      <c r="R1989" s="63">
        <f t="shared" si="1129"/>
        <v>-0.38000000000000256</v>
      </c>
      <c r="S1989" s="64">
        <f t="shared" si="1128"/>
        <v>6.1438561438561461E-2</v>
      </c>
      <c r="T1989" s="65">
        <f t="shared" si="1122"/>
        <v>1.0065882352941178</v>
      </c>
      <c r="U1989" s="65">
        <f t="shared" si="1122"/>
        <v>1.0014137606032045</v>
      </c>
      <c r="V1989" s="65">
        <f t="shared" si="1130"/>
        <v>1.0099809885931559</v>
      </c>
      <c r="W1989" s="65">
        <f t="shared" si="1131"/>
        <v>1.0231102551757343</v>
      </c>
      <c r="X1989" s="61">
        <f t="shared" si="1142"/>
        <v>-3.717472118959108E-2</v>
      </c>
      <c r="Y1989" s="66">
        <f t="shared" si="1132"/>
        <v>-2.1711366538952784E-2</v>
      </c>
      <c r="Z1989" s="61">
        <f t="shared" si="1133"/>
        <v>4.6047582501918573E-3</v>
      </c>
      <c r="AA1989" s="67">
        <f t="shared" si="1134"/>
        <v>19.545000000000002</v>
      </c>
      <c r="AB1989" s="68">
        <f t="shared" si="1135"/>
        <v>-5.0588235294117614E-2</v>
      </c>
      <c r="AC1989" s="69">
        <f t="shared" si="1136"/>
        <v>-8.0235294117646974E-2</v>
      </c>
      <c r="AD1989" s="70">
        <f>_xlfn.PERCENTILE.EXC(AC1989:$AC$5675,0.5)</f>
        <v>8.7840393343418852E-2</v>
      </c>
      <c r="AE1989" s="70">
        <f>_xlfn.PERCENTILE.EXC($AC1989:AC$5675,0.35)</f>
        <v>5.0773553867568336E-2</v>
      </c>
      <c r="AF1989" s="71">
        <f t="shared" si="1124"/>
        <v>5.6337093435328597E-2</v>
      </c>
      <c r="AG1989" s="70">
        <f t="shared" si="1125"/>
        <v>-0.21405465484619024</v>
      </c>
      <c r="AH1989" s="70">
        <f t="shared" si="1126"/>
        <v>-0.27492311632852745</v>
      </c>
      <c r="AI1989" s="61" t="str">
        <f t="shared" ref="AI1989:AI2052" si="1151">IF(AC1989&gt;AD1989,"Short VOL","Safety")</f>
        <v>Safety</v>
      </c>
      <c r="AJ1989" s="68" t="str">
        <f t="shared" ref="AJ1989:AJ2052" si="1152">IF(AC1989&gt;AF1989,"Short VOL","Safety")</f>
        <v>Safety</v>
      </c>
      <c r="AK1989" s="72" t="str">
        <f t="shared" ref="AK1989:AK2052" si="1153">IF(AO1989 = "00631L","00631L",IF(AS1989 = "00631L","00631L","00635U"))</f>
        <v>00631L</v>
      </c>
      <c r="AL1989" s="73">
        <f t="shared" si="1143"/>
        <v>1</v>
      </c>
      <c r="AM1989" s="72" t="str">
        <f t="shared" si="1119"/>
        <v>00635U</v>
      </c>
      <c r="AN1989" s="73">
        <f t="shared" si="1144"/>
        <v>0</v>
      </c>
      <c r="AO1989" s="74" t="str">
        <f t="shared" si="1150"/>
        <v>00635U</v>
      </c>
      <c r="AP1989" s="20">
        <f t="shared" si="1145"/>
        <v>0</v>
      </c>
      <c r="AQ1989" s="74" t="str">
        <f t="shared" si="1123"/>
        <v>00631L</v>
      </c>
      <c r="AR1989" s="20">
        <f t="shared" si="1146"/>
        <v>1</v>
      </c>
      <c r="AS1989" s="74" t="str">
        <f t="shared" ref="AS1989:AS2052" si="1154">IF(BA1989&gt;BD1989,IF(BF1989&lt;0.2,"00631L","00635U"),"00635U")</f>
        <v>00631L</v>
      </c>
      <c r="AT1989" s="20">
        <f t="shared" si="1147"/>
        <v>1</v>
      </c>
      <c r="AU1989" s="74" t="str">
        <f t="shared" si="1137"/>
        <v>00635U</v>
      </c>
      <c r="AV1989" s="20">
        <f t="shared" si="1148"/>
        <v>0</v>
      </c>
      <c r="AW1989" s="74" t="str">
        <f t="shared" si="1138"/>
        <v>00635U</v>
      </c>
      <c r="AX1989" s="20">
        <f t="shared" si="1139"/>
        <v>0</v>
      </c>
      <c r="AY1989" s="20">
        <f t="shared" si="1149"/>
        <v>1</v>
      </c>
      <c r="AZ1989" s="116">
        <v>43419</v>
      </c>
      <c r="BA1989" s="117">
        <v>20.98</v>
      </c>
      <c r="BB1989" s="90">
        <v>20.95</v>
      </c>
      <c r="BC1989" s="76">
        <f t="shared" si="1120"/>
        <v>20.733541666666671</v>
      </c>
      <c r="BD1989" s="76">
        <f t="shared" si="1121"/>
        <v>20.743416666666668</v>
      </c>
      <c r="BE1989" s="77">
        <f t="shared" si="1127"/>
        <v>1.044000763657897E-2</v>
      </c>
      <c r="BF1989" s="77">
        <f t="shared" ref="BF1989:BF2052" si="1155">(BA1989-BD1989)/BD1989</f>
        <v>1.1405224950887969E-2</v>
      </c>
    </row>
    <row r="1990" spans="1:58" s="23" customFormat="1" ht="15.75" customHeight="1" x14ac:dyDescent="0.4">
      <c r="A1990" s="116">
        <v>43417</v>
      </c>
      <c r="B1990" s="112">
        <v>19.425000000000001</v>
      </c>
      <c r="C1990" s="112">
        <v>18.925000000000001</v>
      </c>
      <c r="D1990" s="112">
        <v>19.175000000000001</v>
      </c>
      <c r="E1990" s="112">
        <v>19.125</v>
      </c>
      <c r="F1990" s="112">
        <v>19.024999999999999</v>
      </c>
      <c r="G1990" s="112">
        <v>18.875</v>
      </c>
      <c r="H1990" s="113">
        <v>18.824999999999999</v>
      </c>
      <c r="I1990" s="90">
        <f t="shared" si="1140"/>
        <v>19.025000000000002</v>
      </c>
      <c r="J1990" s="90">
        <f t="shared" si="1141"/>
        <v>19.125</v>
      </c>
      <c r="K1990" s="114">
        <v>5</v>
      </c>
      <c r="L1990" s="115">
        <v>0.04</v>
      </c>
      <c r="M1990" s="90">
        <v>19.38</v>
      </c>
      <c r="N1990" s="90">
        <v>20.02</v>
      </c>
      <c r="O1990" s="90">
        <v>20.27</v>
      </c>
      <c r="P1990" s="90">
        <v>20.29</v>
      </c>
      <c r="Q1990" s="90">
        <v>20.23</v>
      </c>
      <c r="R1990" s="63">
        <f t="shared" si="1129"/>
        <v>1.1600000000000037</v>
      </c>
      <c r="S1990" s="64">
        <f t="shared" si="1128"/>
        <v>-2.1026894865525659E-2</v>
      </c>
      <c r="T1990" s="65">
        <f t="shared" si="1122"/>
        <v>0.968031968031968</v>
      </c>
      <c r="U1990" s="65">
        <f t="shared" si="1122"/>
        <v>0.98766650222002961</v>
      </c>
      <c r="V1990" s="65">
        <f t="shared" si="1130"/>
        <v>0.98669295219319864</v>
      </c>
      <c r="W1990" s="65">
        <f t="shared" si="1131"/>
        <v>0.98961937716262971</v>
      </c>
      <c r="X1990" s="61">
        <f t="shared" si="1142"/>
        <v>-2.5740025740025738E-2</v>
      </c>
      <c r="Y1990" s="66">
        <f t="shared" si="1132"/>
        <v>-1.568627450980396E-2</v>
      </c>
      <c r="Z1990" s="61">
        <f t="shared" si="1133"/>
        <v>5.256241787122095E-3</v>
      </c>
      <c r="AA1990" s="67">
        <f t="shared" si="1134"/>
        <v>19.025000000000002</v>
      </c>
      <c r="AB1990" s="68">
        <f t="shared" si="1135"/>
        <v>-2.9720279720279665E-2</v>
      </c>
      <c r="AC1990" s="69">
        <f t="shared" si="1136"/>
        <v>-4.9700299700299572E-2</v>
      </c>
      <c r="AD1990" s="70">
        <f>_xlfn.PERCENTILE.EXC(AC1990:$AC$5675,0.5)</f>
        <v>8.7843728760921974E-2</v>
      </c>
      <c r="AE1990" s="70">
        <f>_xlfn.PERCENTILE.EXC($AC1990:AC$5675,0.35)</f>
        <v>5.0844331260231551E-2</v>
      </c>
      <c r="AF1990" s="71">
        <f t="shared" si="1124"/>
        <v>5.6672521099421301E-2</v>
      </c>
      <c r="AG1990" s="70">
        <f t="shared" si="1125"/>
        <v>-0.21405465484619024</v>
      </c>
      <c r="AH1990" s="70">
        <f t="shared" si="1126"/>
        <v>-0.27492311632852745</v>
      </c>
      <c r="AI1990" s="61" t="str">
        <f t="shared" si="1151"/>
        <v>Safety</v>
      </c>
      <c r="AJ1990" s="68" t="str">
        <f t="shared" si="1152"/>
        <v>Safety</v>
      </c>
      <c r="AK1990" s="72" t="str">
        <f t="shared" si="1153"/>
        <v>00631L</v>
      </c>
      <c r="AL1990" s="73">
        <f t="shared" si="1143"/>
        <v>1</v>
      </c>
      <c r="AM1990" s="72" t="str">
        <f t="shared" ref="AM1990:AM2053" si="1156">IF(AO1990&lt;&gt;AQ1990,AM1991,AO1990)</f>
        <v>00635U</v>
      </c>
      <c r="AN1990" s="73">
        <f t="shared" si="1144"/>
        <v>0</v>
      </c>
      <c r="AO1990" s="74" t="str">
        <f t="shared" si="1150"/>
        <v>00635U</v>
      </c>
      <c r="AP1990" s="20">
        <f t="shared" si="1145"/>
        <v>0</v>
      </c>
      <c r="AQ1990" s="74" t="str">
        <f t="shared" si="1123"/>
        <v>00631L</v>
      </c>
      <c r="AR1990" s="20">
        <f t="shared" si="1146"/>
        <v>1</v>
      </c>
      <c r="AS1990" s="74" t="str">
        <f t="shared" si="1154"/>
        <v>00631L</v>
      </c>
      <c r="AT1990" s="20">
        <f t="shared" si="1147"/>
        <v>1</v>
      </c>
      <c r="AU1990" s="74" t="str">
        <f t="shared" si="1137"/>
        <v>00635U</v>
      </c>
      <c r="AV1990" s="20">
        <f t="shared" si="1148"/>
        <v>0</v>
      </c>
      <c r="AW1990" s="74" t="str">
        <f t="shared" si="1138"/>
        <v>00635U</v>
      </c>
      <c r="AX1990" s="20">
        <f t="shared" si="1139"/>
        <v>0</v>
      </c>
      <c r="AY1990" s="20">
        <f t="shared" si="1149"/>
        <v>1</v>
      </c>
      <c r="AZ1990" s="116">
        <v>43418</v>
      </c>
      <c r="BA1990" s="117">
        <v>20.99</v>
      </c>
      <c r="BB1990" s="90">
        <v>20.9375</v>
      </c>
      <c r="BC1990" s="76">
        <f t="shared" ref="BC1990:BC2053" si="1157">AVERAGE(BB1990:BB2049)</f>
        <v>20.72333333333334</v>
      </c>
      <c r="BD1990" s="76">
        <f t="shared" ref="BD1990:BD2053" si="1158">AVERAGE(BA1990,BB1990:BB2048)</f>
        <v>20.734208333333338</v>
      </c>
      <c r="BE1990" s="77">
        <f t="shared" si="1127"/>
        <v>1.0334566511178709E-2</v>
      </c>
      <c r="BF1990" s="77">
        <f t="shared" si="1155"/>
        <v>1.2336698009127102E-2</v>
      </c>
    </row>
    <row r="1991" spans="1:58" s="23" customFormat="1" ht="15.75" customHeight="1" x14ac:dyDescent="0.4">
      <c r="A1991" s="116">
        <v>43416</v>
      </c>
      <c r="B1991" s="112">
        <v>19.574999999999999</v>
      </c>
      <c r="C1991" s="112">
        <v>18.725000000000001</v>
      </c>
      <c r="D1991" s="112">
        <v>18.925000000000001</v>
      </c>
      <c r="E1991" s="112">
        <v>18.875</v>
      </c>
      <c r="F1991" s="112">
        <v>18.875</v>
      </c>
      <c r="G1991" s="112">
        <v>18.725000000000001</v>
      </c>
      <c r="H1991" s="113">
        <v>18.675000000000001</v>
      </c>
      <c r="I1991" s="90">
        <f t="shared" si="1140"/>
        <v>18.929000000000002</v>
      </c>
      <c r="J1991" s="90">
        <f t="shared" si="1141"/>
        <v>18.877000000000002</v>
      </c>
      <c r="K1991" s="114">
        <v>6</v>
      </c>
      <c r="L1991" s="115">
        <v>0.04</v>
      </c>
      <c r="M1991" s="90">
        <v>20.69</v>
      </c>
      <c r="N1991" s="90">
        <v>20.45</v>
      </c>
      <c r="O1991" s="90">
        <v>20.23</v>
      </c>
      <c r="P1991" s="90">
        <v>20.16</v>
      </c>
      <c r="Q1991" s="90">
        <v>20.010000000000002</v>
      </c>
      <c r="R1991" s="63">
        <f t="shared" si="1129"/>
        <v>-0.75</v>
      </c>
      <c r="S1991" s="64">
        <f t="shared" si="1128"/>
        <v>0.17799539170506912</v>
      </c>
      <c r="T1991" s="65">
        <f t="shared" si="1122"/>
        <v>1.0117359413202935</v>
      </c>
      <c r="U1991" s="65">
        <f t="shared" si="1122"/>
        <v>1.0108749382105784</v>
      </c>
      <c r="V1991" s="65">
        <f t="shared" si="1130"/>
        <v>1.0143849206349207</v>
      </c>
      <c r="W1991" s="65">
        <f t="shared" si="1131"/>
        <v>1.0219890054972514</v>
      </c>
      <c r="X1991" s="61">
        <f t="shared" si="1142"/>
        <v>-4.3422733077905382E-2</v>
      </c>
      <c r="Y1991" s="66">
        <f t="shared" si="1132"/>
        <v>-1.0596026490066187E-2</v>
      </c>
      <c r="Z1991" s="61">
        <f t="shared" si="1133"/>
        <v>-2.7471076126578055E-3</v>
      </c>
      <c r="AA1991" s="67">
        <f t="shared" si="1134"/>
        <v>18.929000000000002</v>
      </c>
      <c r="AB1991" s="68">
        <f t="shared" si="1135"/>
        <v>-4.2787286063569685E-2</v>
      </c>
      <c r="AC1991" s="69">
        <f t="shared" si="1136"/>
        <v>-7.4376528117359286E-2</v>
      </c>
      <c r="AD1991" s="70">
        <f>_xlfn.PERCENTILE.EXC(AC1991:$AC$5675,0.5)</f>
        <v>8.7847064178425111E-2</v>
      </c>
      <c r="AE1991" s="70">
        <f>_xlfn.PERCENTILE.EXC($AC1991:AC$5675,0.35)</f>
        <v>5.0890079690939269E-2</v>
      </c>
      <c r="AF1991" s="71">
        <f t="shared" si="1124"/>
        <v>5.6841636172827704E-2</v>
      </c>
      <c r="AG1991" s="70">
        <f t="shared" si="1125"/>
        <v>-0.21405465484619024</v>
      </c>
      <c r="AH1991" s="70">
        <f t="shared" si="1126"/>
        <v>-0.27492311632852745</v>
      </c>
      <c r="AI1991" s="61" t="str">
        <f t="shared" si="1151"/>
        <v>Safety</v>
      </c>
      <c r="AJ1991" s="68" t="str">
        <f t="shared" si="1152"/>
        <v>Safety</v>
      </c>
      <c r="AK1991" s="72" t="str">
        <f t="shared" si="1153"/>
        <v>00631L</v>
      </c>
      <c r="AL1991" s="73">
        <f t="shared" si="1143"/>
        <v>1</v>
      </c>
      <c r="AM1991" s="72" t="str">
        <f t="shared" si="1156"/>
        <v>00635U</v>
      </c>
      <c r="AN1991" s="73">
        <f t="shared" si="1144"/>
        <v>0</v>
      </c>
      <c r="AO1991" s="74" t="str">
        <f t="shared" si="1150"/>
        <v>00635U</v>
      </c>
      <c r="AP1991" s="20">
        <f t="shared" si="1145"/>
        <v>0</v>
      </c>
      <c r="AQ1991" s="74" t="str">
        <f t="shared" si="1123"/>
        <v>00631L</v>
      </c>
      <c r="AR1991" s="20">
        <f t="shared" si="1146"/>
        <v>1</v>
      </c>
      <c r="AS1991" s="74" t="str">
        <f t="shared" si="1154"/>
        <v>00631L</v>
      </c>
      <c r="AT1991" s="20">
        <f t="shared" si="1147"/>
        <v>1</v>
      </c>
      <c r="AU1991" s="74" t="str">
        <f t="shared" si="1137"/>
        <v>00635U</v>
      </c>
      <c r="AV1991" s="20">
        <f t="shared" si="1148"/>
        <v>0</v>
      </c>
      <c r="AW1991" s="74" t="str">
        <f t="shared" si="1138"/>
        <v>00635U</v>
      </c>
      <c r="AX1991" s="20">
        <f t="shared" si="1139"/>
        <v>0</v>
      </c>
      <c r="AY1991" s="20">
        <f t="shared" si="1149"/>
        <v>1</v>
      </c>
      <c r="AZ1991" s="116">
        <v>43417</v>
      </c>
      <c r="BA1991" s="117">
        <v>20.81</v>
      </c>
      <c r="BB1991" s="90">
        <v>21.137499999999999</v>
      </c>
      <c r="BC1991" s="76">
        <f t="shared" si="1157"/>
        <v>20.715000000000007</v>
      </c>
      <c r="BD1991" s="76">
        <f t="shared" si="1158"/>
        <v>20.721208333333337</v>
      </c>
      <c r="BE1991" s="77">
        <f t="shared" si="1127"/>
        <v>2.0395848419019657E-2</v>
      </c>
      <c r="BF1991" s="77">
        <f t="shared" si="1155"/>
        <v>4.2850622047859305E-3</v>
      </c>
    </row>
    <row r="1992" spans="1:58" s="23" customFormat="1" ht="15.75" customHeight="1" x14ac:dyDescent="0.4">
      <c r="A1992" s="116">
        <v>43413</v>
      </c>
      <c r="B1992" s="112">
        <v>17.475000000000001</v>
      </c>
      <c r="C1992" s="112">
        <v>17.675000000000001</v>
      </c>
      <c r="D1992" s="112">
        <v>18.074999999999999</v>
      </c>
      <c r="E1992" s="112">
        <v>18.175000000000001</v>
      </c>
      <c r="F1992" s="112">
        <v>18.225000000000001</v>
      </c>
      <c r="G1992" s="112">
        <v>18.125</v>
      </c>
      <c r="H1992" s="113">
        <v>18.175000000000001</v>
      </c>
      <c r="I1992" s="90">
        <f t="shared" si="1140"/>
        <v>17.619</v>
      </c>
      <c r="J1992" s="90">
        <f t="shared" si="1141"/>
        <v>17.963000000000001</v>
      </c>
      <c r="K1992" s="114">
        <v>7</v>
      </c>
      <c r="L1992" s="115">
        <v>0.04</v>
      </c>
      <c r="M1992" s="90">
        <v>15.63</v>
      </c>
      <c r="N1992" s="90">
        <v>17.36</v>
      </c>
      <c r="O1992" s="90">
        <v>18.46</v>
      </c>
      <c r="P1992" s="90">
        <v>18.940000000000001</v>
      </c>
      <c r="Q1992" s="90">
        <v>19.38</v>
      </c>
      <c r="R1992" s="63">
        <f t="shared" si="1129"/>
        <v>4.4100000000000037</v>
      </c>
      <c r="S1992" s="64">
        <f t="shared" si="1128"/>
        <v>3.8277511961722521E-2</v>
      </c>
      <c r="T1992" s="65">
        <f t="shared" si="1122"/>
        <v>0.90034562211981572</v>
      </c>
      <c r="U1992" s="65">
        <f t="shared" si="1122"/>
        <v>0.9404117009750812</v>
      </c>
      <c r="V1992" s="65">
        <f t="shared" si="1130"/>
        <v>0.91657866948257649</v>
      </c>
      <c r="W1992" s="65">
        <f t="shared" si="1131"/>
        <v>0.89576883384932926</v>
      </c>
      <c r="X1992" s="61">
        <f t="shared" si="1142"/>
        <v>1.144492131616591E-2</v>
      </c>
      <c r="Y1992" s="66">
        <f t="shared" si="1132"/>
        <v>0</v>
      </c>
      <c r="Z1992" s="61">
        <f t="shared" si="1133"/>
        <v>1.9524377092911129E-2</v>
      </c>
      <c r="AA1992" s="67">
        <f t="shared" si="1134"/>
        <v>17.619</v>
      </c>
      <c r="AB1992" s="68">
        <f t="shared" si="1135"/>
        <v>6.624423963133755E-3</v>
      </c>
      <c r="AC1992" s="69">
        <f t="shared" si="1136"/>
        <v>1.4919354838709698E-2</v>
      </c>
      <c r="AD1992" s="70">
        <f>_xlfn.PERCENTILE.EXC(AC1992:$AC$5675,0.5)</f>
        <v>8.7870997188404354E-2</v>
      </c>
      <c r="AE1992" s="70">
        <f>_xlfn.PERCENTILE.EXC($AC1992:AC$5675,0.35)</f>
        <v>5.0977841721315975E-2</v>
      </c>
      <c r="AF1992" s="71">
        <f t="shared" si="1124"/>
        <v>5.7047748220893257E-2</v>
      </c>
      <c r="AG1992" s="70">
        <f t="shared" si="1125"/>
        <v>-0.21405465484619024</v>
      </c>
      <c r="AH1992" s="70">
        <f t="shared" si="1126"/>
        <v>-0.27492311632852745</v>
      </c>
      <c r="AI1992" s="61" t="str">
        <f t="shared" si="1151"/>
        <v>Safety</v>
      </c>
      <c r="AJ1992" s="68" t="str">
        <f t="shared" si="1152"/>
        <v>Safety</v>
      </c>
      <c r="AK1992" s="72" t="str">
        <f t="shared" si="1153"/>
        <v>00631L</v>
      </c>
      <c r="AL1992" s="73">
        <f t="shared" si="1143"/>
        <v>1</v>
      </c>
      <c r="AM1992" s="72" t="str">
        <f t="shared" si="1156"/>
        <v>00635U</v>
      </c>
      <c r="AN1992" s="73">
        <f t="shared" si="1144"/>
        <v>0</v>
      </c>
      <c r="AO1992" s="74" t="str">
        <f t="shared" si="1150"/>
        <v>00635U</v>
      </c>
      <c r="AP1992" s="20">
        <f t="shared" si="1145"/>
        <v>0</v>
      </c>
      <c r="AQ1992" s="74" t="str">
        <f t="shared" si="1123"/>
        <v>00631L</v>
      </c>
      <c r="AR1992" s="20">
        <f t="shared" si="1146"/>
        <v>1</v>
      </c>
      <c r="AS1992" s="74" t="str">
        <f t="shared" si="1154"/>
        <v>00631L</v>
      </c>
      <c r="AT1992" s="20">
        <f t="shared" si="1147"/>
        <v>1</v>
      </c>
      <c r="AU1992" s="74" t="str">
        <f t="shared" si="1137"/>
        <v>00635U</v>
      </c>
      <c r="AV1992" s="20">
        <f t="shared" si="1148"/>
        <v>0</v>
      </c>
      <c r="AW1992" s="74" t="str">
        <f t="shared" si="1138"/>
        <v>00635U</v>
      </c>
      <c r="AX1992" s="20">
        <f t="shared" si="1139"/>
        <v>0</v>
      </c>
      <c r="AY1992" s="20">
        <f t="shared" si="1149"/>
        <v>1</v>
      </c>
      <c r="AZ1992" s="116">
        <v>43416</v>
      </c>
      <c r="BA1992" s="117">
        <v>21.13</v>
      </c>
      <c r="BB1992" s="90">
        <v>20.987500000000001</v>
      </c>
      <c r="BC1992" s="76">
        <f t="shared" si="1157"/>
        <v>20.704583333333339</v>
      </c>
      <c r="BD1992" s="76">
        <f t="shared" si="1158"/>
        <v>20.714875000000006</v>
      </c>
      <c r="BE1992" s="77">
        <f t="shared" si="1127"/>
        <v>1.366444627799778E-2</v>
      </c>
      <c r="BF1992" s="77">
        <f t="shared" si="1155"/>
        <v>2.0039947139434466E-2</v>
      </c>
    </row>
    <row r="1993" spans="1:58" s="23" customFormat="1" ht="15.75" customHeight="1" x14ac:dyDescent="0.4">
      <c r="A1993" s="116">
        <v>43412</v>
      </c>
      <c r="B1993" s="112">
        <v>16.975000000000001</v>
      </c>
      <c r="C1993" s="112">
        <v>17.175000000000001</v>
      </c>
      <c r="D1993" s="112">
        <v>17.625</v>
      </c>
      <c r="E1993" s="112">
        <v>17.774999999999999</v>
      </c>
      <c r="F1993" s="112">
        <v>17.875</v>
      </c>
      <c r="G1993" s="112">
        <v>17.850000000000001</v>
      </c>
      <c r="H1993" s="113">
        <v>17.925000000000001</v>
      </c>
      <c r="I1993" s="90">
        <f t="shared" si="1140"/>
        <v>17.111000000000001</v>
      </c>
      <c r="J1993" s="90">
        <f t="shared" si="1141"/>
        <v>17.481000000000002</v>
      </c>
      <c r="K1993" s="114">
        <v>8</v>
      </c>
      <c r="L1993" s="115">
        <v>0.04</v>
      </c>
      <c r="M1993" s="90">
        <v>15.56</v>
      </c>
      <c r="N1993" s="90">
        <v>16.72</v>
      </c>
      <c r="O1993" s="90">
        <v>17.68</v>
      </c>
      <c r="P1993" s="90">
        <v>18.239999999999998</v>
      </c>
      <c r="Q1993" s="90">
        <v>18.93</v>
      </c>
      <c r="R1993" s="63">
        <f t="shared" si="1129"/>
        <v>3.6400000000000006</v>
      </c>
      <c r="S1993" s="64">
        <f t="shared" si="1128"/>
        <v>2.2004889975550088E-2</v>
      </c>
      <c r="T1993" s="65">
        <f t="shared" ref="T1993:U2056" si="1159">M1993/N1993</f>
        <v>0.93062200956937813</v>
      </c>
      <c r="U1993" s="65">
        <f t="shared" si="1159"/>
        <v>0.94570135746606332</v>
      </c>
      <c r="V1993" s="65">
        <f t="shared" si="1130"/>
        <v>0.91666666666666663</v>
      </c>
      <c r="W1993" s="65">
        <f t="shared" si="1131"/>
        <v>0.88325409403063915</v>
      </c>
      <c r="X1993" s="61">
        <f t="shared" si="1142"/>
        <v>1.1782032400589058E-2</v>
      </c>
      <c r="Y1993" s="66">
        <f t="shared" si="1132"/>
        <v>8.4388185654009646E-3</v>
      </c>
      <c r="Z1993" s="61">
        <f t="shared" si="1133"/>
        <v>2.1623517035824966E-2</v>
      </c>
      <c r="AA1993" s="67">
        <f t="shared" si="1134"/>
        <v>17.111000000000001</v>
      </c>
      <c r="AB1993" s="68">
        <f t="shared" si="1135"/>
        <v>1.5251196172248958E-2</v>
      </c>
      <c r="AC1993" s="69">
        <f t="shared" si="1136"/>
        <v>2.3385167464114943E-2</v>
      </c>
      <c r="AD1993" s="70">
        <f>_xlfn.PERCENTILE.EXC(AC1993:$AC$5675,0.5)</f>
        <v>8.7894930198383611E-2</v>
      </c>
      <c r="AE1993" s="70">
        <f>_xlfn.PERCENTILE.EXC($AC1993:AC$5675,0.35)</f>
        <v>5.1033953977013477E-2</v>
      </c>
      <c r="AF1993" s="71">
        <f t="shared" si="1124"/>
        <v>5.7139134992955483E-2</v>
      </c>
      <c r="AG1993" s="70">
        <f t="shared" si="1125"/>
        <v>-0.21405465484619024</v>
      </c>
      <c r="AH1993" s="70">
        <f t="shared" si="1126"/>
        <v>-0.27492311632852745</v>
      </c>
      <c r="AI1993" s="61" t="str">
        <f t="shared" si="1151"/>
        <v>Safety</v>
      </c>
      <c r="AJ1993" s="68" t="str">
        <f t="shared" si="1152"/>
        <v>Safety</v>
      </c>
      <c r="AK1993" s="72" t="str">
        <f t="shared" si="1153"/>
        <v>00631L</v>
      </c>
      <c r="AL1993" s="73">
        <f t="shared" si="1143"/>
        <v>1</v>
      </c>
      <c r="AM1993" s="72" t="str">
        <f t="shared" si="1156"/>
        <v>00635U</v>
      </c>
      <c r="AN1993" s="73">
        <f t="shared" si="1144"/>
        <v>0</v>
      </c>
      <c r="AO1993" s="74" t="str">
        <f t="shared" si="1150"/>
        <v>00635U</v>
      </c>
      <c r="AP1993" s="20">
        <f t="shared" si="1145"/>
        <v>0</v>
      </c>
      <c r="AQ1993" s="74" t="str">
        <f t="shared" si="1123"/>
        <v>00631L</v>
      </c>
      <c r="AR1993" s="20">
        <f t="shared" si="1146"/>
        <v>1</v>
      </c>
      <c r="AS1993" s="74" t="str">
        <f t="shared" si="1154"/>
        <v>00631L</v>
      </c>
      <c r="AT1993" s="20">
        <f t="shared" si="1147"/>
        <v>1</v>
      </c>
      <c r="AU1993" s="74" t="str">
        <f t="shared" si="1137"/>
        <v>00635U</v>
      </c>
      <c r="AV1993" s="20">
        <f t="shared" si="1148"/>
        <v>0</v>
      </c>
      <c r="AW1993" s="74" t="str">
        <f t="shared" si="1138"/>
        <v>00635U</v>
      </c>
      <c r="AX1993" s="20">
        <f t="shared" si="1139"/>
        <v>0</v>
      </c>
      <c r="AY1993" s="20">
        <f t="shared" si="1149"/>
        <v>1</v>
      </c>
      <c r="AZ1993" s="116">
        <v>43413</v>
      </c>
      <c r="BA1993" s="117">
        <v>21.1</v>
      </c>
      <c r="BB1993" s="90">
        <v>21.425000000000001</v>
      </c>
      <c r="BC1993" s="76">
        <f t="shared" si="1157"/>
        <v>20.69208333333334</v>
      </c>
      <c r="BD1993" s="76">
        <f t="shared" si="1158"/>
        <v>20.706458333333337</v>
      </c>
      <c r="BE1993" s="77">
        <f t="shared" si="1127"/>
        <v>3.542014860755896E-2</v>
      </c>
      <c r="BF1993" s="77">
        <f t="shared" si="1155"/>
        <v>1.9005744986970521E-2</v>
      </c>
    </row>
    <row r="1994" spans="1:58" s="23" customFormat="1" ht="15.75" customHeight="1" x14ac:dyDescent="0.4">
      <c r="A1994" s="116">
        <v>43411</v>
      </c>
      <c r="B1994" s="112">
        <v>16.824999999999999</v>
      </c>
      <c r="C1994" s="112">
        <v>17.125</v>
      </c>
      <c r="D1994" s="112">
        <v>17.675000000000001</v>
      </c>
      <c r="E1994" s="112">
        <v>17.774999999999999</v>
      </c>
      <c r="F1994" s="112">
        <v>17.875</v>
      </c>
      <c r="G1994" s="112">
        <v>17.8</v>
      </c>
      <c r="H1994" s="113">
        <v>17.875</v>
      </c>
      <c r="I1994" s="90">
        <f t="shared" si="1140"/>
        <v>17.016999999999999</v>
      </c>
      <c r="J1994" s="90">
        <f t="shared" si="1141"/>
        <v>17.477</v>
      </c>
      <c r="K1994" s="114">
        <v>9</v>
      </c>
      <c r="L1994" s="115">
        <v>0.04</v>
      </c>
      <c r="M1994" s="90">
        <v>15.54</v>
      </c>
      <c r="N1994" s="90">
        <v>16.36</v>
      </c>
      <c r="O1994" s="90">
        <v>17.62</v>
      </c>
      <c r="P1994" s="90">
        <v>18.29</v>
      </c>
      <c r="Q1994" s="90">
        <v>18.95</v>
      </c>
      <c r="R1994" s="63">
        <f t="shared" si="1129"/>
        <v>4.009999999999998</v>
      </c>
      <c r="S1994" s="64">
        <f t="shared" si="1128"/>
        <v>-0.17830236062280264</v>
      </c>
      <c r="T1994" s="65">
        <f t="shared" si="1159"/>
        <v>0.94987775061124691</v>
      </c>
      <c r="U1994" s="65">
        <f t="shared" si="1159"/>
        <v>0.92849035187287166</v>
      </c>
      <c r="V1994" s="65">
        <f t="shared" si="1130"/>
        <v>0.89447785675232372</v>
      </c>
      <c r="W1994" s="65">
        <f t="shared" si="1131"/>
        <v>0.86332453825857525</v>
      </c>
      <c r="X1994" s="61">
        <f t="shared" si="1142"/>
        <v>1.7830609212481471E-2</v>
      </c>
      <c r="Y1994" s="66">
        <f t="shared" si="1132"/>
        <v>5.6258790436006434E-3</v>
      </c>
      <c r="Z1994" s="61">
        <f t="shared" si="1133"/>
        <v>2.703179173767414E-2</v>
      </c>
      <c r="AA1994" s="67">
        <f t="shared" si="1134"/>
        <v>17.016999999999999</v>
      </c>
      <c r="AB1994" s="68">
        <f t="shared" si="1135"/>
        <v>2.8422982885085567E-2</v>
      </c>
      <c r="AC1994" s="69">
        <f t="shared" si="1136"/>
        <v>4.0158924205378976E-2</v>
      </c>
      <c r="AD1994" s="70">
        <f>_xlfn.PERCENTILE.EXC(AC1994:$AC$5675,0.5)</f>
        <v>8.7896183047909693E-2</v>
      </c>
      <c r="AE1994" s="70">
        <f>_xlfn.PERCENTILE.EXC($AC1994:AC$5675,0.35)</f>
        <v>5.1067749116952985E-2</v>
      </c>
      <c r="AF1994" s="71">
        <f t="shared" si="1124"/>
        <v>5.7962902225155336E-2</v>
      </c>
      <c r="AG1994" s="70">
        <f t="shared" si="1125"/>
        <v>-0.21405465484619024</v>
      </c>
      <c r="AH1994" s="70">
        <f t="shared" si="1126"/>
        <v>-0.27492311632852745</v>
      </c>
      <c r="AI1994" s="61" t="str">
        <f t="shared" si="1151"/>
        <v>Safety</v>
      </c>
      <c r="AJ1994" s="68" t="str">
        <f t="shared" si="1152"/>
        <v>Safety</v>
      </c>
      <c r="AK1994" s="72" t="str">
        <f t="shared" si="1153"/>
        <v>00631L</v>
      </c>
      <c r="AL1994" s="73">
        <f t="shared" si="1143"/>
        <v>1</v>
      </c>
      <c r="AM1994" s="72" t="str">
        <f t="shared" si="1156"/>
        <v>00635U</v>
      </c>
      <c r="AN1994" s="73">
        <f t="shared" si="1144"/>
        <v>0</v>
      </c>
      <c r="AO1994" s="74" t="str">
        <f t="shared" si="1150"/>
        <v>00635U</v>
      </c>
      <c r="AP1994" s="20">
        <f t="shared" si="1145"/>
        <v>0</v>
      </c>
      <c r="AQ1994" s="74" t="str">
        <f t="shared" ref="AQ1994:AQ2057" si="1160">IF(BB1994&gt;BC1994,IF(BE1994&lt;0.2,"00631L","00635U"),"00635U")</f>
        <v>00631L</v>
      </c>
      <c r="AR1994" s="20">
        <f t="shared" si="1146"/>
        <v>1</v>
      </c>
      <c r="AS1994" s="74" t="str">
        <f t="shared" si="1154"/>
        <v>00631L</v>
      </c>
      <c r="AT1994" s="20">
        <f t="shared" si="1147"/>
        <v>1</v>
      </c>
      <c r="AU1994" s="74" t="str">
        <f t="shared" si="1137"/>
        <v>00635U</v>
      </c>
      <c r="AV1994" s="20">
        <f t="shared" si="1148"/>
        <v>0</v>
      </c>
      <c r="AW1994" s="74" t="str">
        <f t="shared" si="1138"/>
        <v>00635U</v>
      </c>
      <c r="AX1994" s="20">
        <f t="shared" si="1139"/>
        <v>0</v>
      </c>
      <c r="AY1994" s="20">
        <f t="shared" si="1149"/>
        <v>1</v>
      </c>
      <c r="AZ1994" s="116">
        <v>43412</v>
      </c>
      <c r="BA1994" s="117">
        <v>21.26</v>
      </c>
      <c r="BB1994" s="90">
        <v>21.537500000000001</v>
      </c>
      <c r="BC1994" s="76">
        <f t="shared" si="1157"/>
        <v>20.673333333333339</v>
      </c>
      <c r="BD1994" s="76">
        <f t="shared" si="1158"/>
        <v>20.689333333333341</v>
      </c>
      <c r="BE1994" s="77">
        <f t="shared" si="1127"/>
        <v>4.1801031925185202E-2</v>
      </c>
      <c r="BF1994" s="77">
        <f t="shared" si="1155"/>
        <v>2.7582651285686367E-2</v>
      </c>
    </row>
    <row r="1995" spans="1:58" s="23" customFormat="1" ht="15.75" customHeight="1" x14ac:dyDescent="0.4">
      <c r="A1995" s="116">
        <v>43410</v>
      </c>
      <c r="B1995" s="112">
        <v>18.625</v>
      </c>
      <c r="C1995" s="112">
        <v>18.225000000000001</v>
      </c>
      <c r="D1995" s="112">
        <v>18.425000000000001</v>
      </c>
      <c r="E1995" s="112">
        <v>18.475000000000001</v>
      </c>
      <c r="F1995" s="112">
        <v>18.524999999999999</v>
      </c>
      <c r="G1995" s="112">
        <v>18.425000000000001</v>
      </c>
      <c r="H1995" s="113">
        <v>18.425000000000001</v>
      </c>
      <c r="I1995" s="90">
        <f t="shared" si="1140"/>
        <v>18.385000000000002</v>
      </c>
      <c r="J1995" s="90">
        <f t="shared" si="1141"/>
        <v>18.345000000000002</v>
      </c>
      <c r="K1995" s="114">
        <v>10</v>
      </c>
      <c r="L1995" s="115">
        <v>0.04</v>
      </c>
      <c r="M1995" s="90">
        <v>21.62</v>
      </c>
      <c r="N1995" s="90">
        <v>19.91</v>
      </c>
      <c r="O1995" s="90">
        <v>19.579999999999998</v>
      </c>
      <c r="P1995" s="90">
        <v>19.7</v>
      </c>
      <c r="Q1995" s="90">
        <v>19.89</v>
      </c>
      <c r="R1995" s="63">
        <f t="shared" si="1129"/>
        <v>-2.25</v>
      </c>
      <c r="S1995" s="64">
        <f t="shared" si="1128"/>
        <v>-2.5050100200401156E-3</v>
      </c>
      <c r="T1995" s="65">
        <f t="shared" si="1159"/>
        <v>1.0858864892014064</v>
      </c>
      <c r="U1995" s="65">
        <f t="shared" si="1159"/>
        <v>1.0168539325842698</v>
      </c>
      <c r="V1995" s="65">
        <f t="shared" si="1130"/>
        <v>1.0106598984771573</v>
      </c>
      <c r="W1995" s="65">
        <f t="shared" si="1131"/>
        <v>1.0010055304172951</v>
      </c>
      <c r="X1995" s="61">
        <f t="shared" si="1142"/>
        <v>-2.1476510067114016E-2</v>
      </c>
      <c r="Y1995" s="66">
        <f t="shared" si="1132"/>
        <v>-2.7063599458728394E-3</v>
      </c>
      <c r="Z1995" s="61">
        <f t="shared" si="1133"/>
        <v>-2.1756867011149929E-3</v>
      </c>
      <c r="AA1995" s="67">
        <f t="shared" si="1134"/>
        <v>18.385000000000002</v>
      </c>
      <c r="AB1995" s="68">
        <f t="shared" si="1135"/>
        <v>-6.4540431943746868E-2</v>
      </c>
      <c r="AC1995" s="69">
        <f t="shared" si="1136"/>
        <v>-7.659467604218978E-2</v>
      </c>
      <c r="AD1995" s="70">
        <f>_xlfn.PERCENTILE.EXC(AC1995:$AC$5675,0.5)</f>
        <v>8.7897435897435761E-2</v>
      </c>
      <c r="AE1995" s="70">
        <f>_xlfn.PERCENTILE.EXC($AC1995:AC$5675,0.35)</f>
        <v>5.1071112177890357E-2</v>
      </c>
      <c r="AF1995" s="71">
        <f t="shared" si="1124"/>
        <v>5.9851668602819846E-2</v>
      </c>
      <c r="AG1995" s="70">
        <f t="shared" si="1125"/>
        <v>-0.21405465484619024</v>
      </c>
      <c r="AH1995" s="70">
        <f t="shared" si="1126"/>
        <v>-0.27492311632852745</v>
      </c>
      <c r="AI1995" s="61" t="str">
        <f t="shared" si="1151"/>
        <v>Safety</v>
      </c>
      <c r="AJ1995" s="68" t="str">
        <f t="shared" si="1152"/>
        <v>Safety</v>
      </c>
      <c r="AK1995" s="72" t="str">
        <f t="shared" si="1153"/>
        <v>00631L</v>
      </c>
      <c r="AL1995" s="73">
        <f t="shared" si="1143"/>
        <v>1</v>
      </c>
      <c r="AM1995" s="72" t="str">
        <f t="shared" si="1156"/>
        <v>00635U</v>
      </c>
      <c r="AN1995" s="73">
        <f t="shared" si="1144"/>
        <v>0</v>
      </c>
      <c r="AO1995" s="74" t="str">
        <f t="shared" si="1150"/>
        <v>00635U</v>
      </c>
      <c r="AP1995" s="20">
        <f t="shared" si="1145"/>
        <v>0</v>
      </c>
      <c r="AQ1995" s="74" t="str">
        <f t="shared" si="1160"/>
        <v>00631L</v>
      </c>
      <c r="AR1995" s="20">
        <f t="shared" si="1146"/>
        <v>1</v>
      </c>
      <c r="AS1995" s="74" t="str">
        <f t="shared" si="1154"/>
        <v>00631L</v>
      </c>
      <c r="AT1995" s="20">
        <f t="shared" si="1147"/>
        <v>1</v>
      </c>
      <c r="AU1995" s="74" t="str">
        <f t="shared" si="1137"/>
        <v>00635U</v>
      </c>
      <c r="AV1995" s="20">
        <f t="shared" si="1148"/>
        <v>0</v>
      </c>
      <c r="AW1995" s="74" t="str">
        <f t="shared" si="1138"/>
        <v>00635U</v>
      </c>
      <c r="AX1995" s="20">
        <f t="shared" si="1139"/>
        <v>0</v>
      </c>
      <c r="AY1995" s="20">
        <f t="shared" si="1149"/>
        <v>1</v>
      </c>
      <c r="AZ1995" s="116">
        <v>43411</v>
      </c>
      <c r="BA1995" s="117">
        <v>21.42</v>
      </c>
      <c r="BB1995" s="90">
        <v>21.537500000000001</v>
      </c>
      <c r="BC1995" s="76">
        <f t="shared" si="1157"/>
        <v>20.655000000000005</v>
      </c>
      <c r="BD1995" s="76">
        <f t="shared" si="1158"/>
        <v>20.671375000000005</v>
      </c>
      <c r="BE1995" s="77">
        <f t="shared" si="1127"/>
        <v>4.2725732268215758E-2</v>
      </c>
      <c r="BF1995" s="77">
        <f t="shared" si="1155"/>
        <v>3.6215539604888249E-2</v>
      </c>
    </row>
    <row r="1996" spans="1:58" s="23" customFormat="1" ht="15.75" customHeight="1" x14ac:dyDescent="0.4">
      <c r="A1996" s="116">
        <v>43409</v>
      </c>
      <c r="B1996" s="112">
        <v>19.425000000000001</v>
      </c>
      <c r="C1996" s="112">
        <v>18.824999999999999</v>
      </c>
      <c r="D1996" s="112">
        <v>19.024999999999999</v>
      </c>
      <c r="E1996" s="112">
        <v>18.975000000000001</v>
      </c>
      <c r="F1996" s="112">
        <v>18.975000000000001</v>
      </c>
      <c r="G1996" s="112">
        <v>18.875</v>
      </c>
      <c r="H1996" s="113">
        <v>18.875</v>
      </c>
      <c r="I1996" s="90">
        <f t="shared" si="1140"/>
        <v>19.088999999999999</v>
      </c>
      <c r="J1996" s="90">
        <f t="shared" si="1141"/>
        <v>18.936999999999998</v>
      </c>
      <c r="K1996" s="114">
        <v>11</v>
      </c>
      <c r="L1996" s="115">
        <v>0.04</v>
      </c>
      <c r="M1996" s="90">
        <v>21.63</v>
      </c>
      <c r="N1996" s="90">
        <v>19.96</v>
      </c>
      <c r="O1996" s="90">
        <v>20.2</v>
      </c>
      <c r="P1996" s="90">
        <v>20.25</v>
      </c>
      <c r="Q1996" s="90">
        <v>20.260000000000002</v>
      </c>
      <c r="R1996" s="63">
        <f t="shared" si="1129"/>
        <v>-1.1400000000000006</v>
      </c>
      <c r="S1996" s="64">
        <f t="shared" si="1128"/>
        <v>2.3065094823167567E-2</v>
      </c>
      <c r="T1996" s="65">
        <f t="shared" si="1159"/>
        <v>1.0836673346693386</v>
      </c>
      <c r="U1996" s="65">
        <f t="shared" si="1159"/>
        <v>0.98811881188118822</v>
      </c>
      <c r="V1996" s="65">
        <f t="shared" si="1130"/>
        <v>0.98567901234567901</v>
      </c>
      <c r="W1996" s="65">
        <f t="shared" si="1131"/>
        <v>0.98519249753208293</v>
      </c>
      <c r="X1996" s="61">
        <f t="shared" si="1142"/>
        <v>-3.0888030888030962E-2</v>
      </c>
      <c r="Y1996" s="66">
        <f t="shared" si="1132"/>
        <v>-5.2700922266140406E-3</v>
      </c>
      <c r="Z1996" s="61">
        <f t="shared" si="1133"/>
        <v>-7.9627010320080169E-3</v>
      </c>
      <c r="AA1996" s="67">
        <f t="shared" si="1134"/>
        <v>19.088999999999999</v>
      </c>
      <c r="AB1996" s="68">
        <f t="shared" si="1135"/>
        <v>-2.6803607214428864E-2</v>
      </c>
      <c r="AC1996" s="69">
        <f t="shared" si="1136"/>
        <v>-4.3637274549098305E-2</v>
      </c>
      <c r="AD1996" s="70">
        <f>_xlfn.PERCENTILE.EXC(AC1996:$AC$5675,0.5)</f>
        <v>8.7910028509889007E-2</v>
      </c>
      <c r="AE1996" s="70">
        <f>_xlfn.PERCENTILE.EXC($AC1996:AC$5675,0.35)</f>
        <v>5.1084209720887813E-2</v>
      </c>
      <c r="AF1996" s="71">
        <f t="shared" si="1124"/>
        <v>6.0997722028480743E-2</v>
      </c>
      <c r="AG1996" s="70">
        <f t="shared" si="1125"/>
        <v>-0.21405465484619024</v>
      </c>
      <c r="AH1996" s="70">
        <f t="shared" si="1126"/>
        <v>-0.27492311632852745</v>
      </c>
      <c r="AI1996" s="61" t="str">
        <f t="shared" si="1151"/>
        <v>Safety</v>
      </c>
      <c r="AJ1996" s="68" t="str">
        <f t="shared" si="1152"/>
        <v>Safety</v>
      </c>
      <c r="AK1996" s="72" t="str">
        <f t="shared" si="1153"/>
        <v>00631L</v>
      </c>
      <c r="AL1996" s="73">
        <f t="shared" si="1143"/>
        <v>1</v>
      </c>
      <c r="AM1996" s="72" t="str">
        <f t="shared" si="1156"/>
        <v>00635U</v>
      </c>
      <c r="AN1996" s="73">
        <f t="shared" si="1144"/>
        <v>0</v>
      </c>
      <c r="AO1996" s="74" t="str">
        <f t="shared" si="1150"/>
        <v>00635U</v>
      </c>
      <c r="AP1996" s="20">
        <f t="shared" si="1145"/>
        <v>0</v>
      </c>
      <c r="AQ1996" s="74" t="str">
        <f t="shared" si="1160"/>
        <v>00631L</v>
      </c>
      <c r="AR1996" s="20">
        <f t="shared" si="1146"/>
        <v>1</v>
      </c>
      <c r="AS1996" s="74" t="str">
        <f t="shared" si="1154"/>
        <v>00631L</v>
      </c>
      <c r="AT1996" s="20">
        <f t="shared" si="1147"/>
        <v>1</v>
      </c>
      <c r="AU1996" s="74" t="str">
        <f t="shared" si="1137"/>
        <v>00635U</v>
      </c>
      <c r="AV1996" s="20">
        <f t="shared" si="1148"/>
        <v>0</v>
      </c>
      <c r="AW1996" s="74" t="str">
        <f t="shared" si="1138"/>
        <v>00635U</v>
      </c>
      <c r="AX1996" s="20">
        <f t="shared" si="1139"/>
        <v>0</v>
      </c>
      <c r="AY1996" s="20">
        <f t="shared" si="1149"/>
        <v>1</v>
      </c>
      <c r="AZ1996" s="116">
        <v>43410</v>
      </c>
      <c r="BA1996" s="117">
        <v>21.52</v>
      </c>
      <c r="BB1996" s="90">
        <v>21.375</v>
      </c>
      <c r="BC1996" s="76">
        <f t="shared" si="1157"/>
        <v>20.636250000000004</v>
      </c>
      <c r="BD1996" s="76">
        <f t="shared" si="1158"/>
        <v>20.654708333333339</v>
      </c>
      <c r="BE1996" s="77">
        <f t="shared" si="1127"/>
        <v>3.5798655278938558E-2</v>
      </c>
      <c r="BF1996" s="77">
        <f t="shared" si="1155"/>
        <v>4.1893192230181273E-2</v>
      </c>
    </row>
    <row r="1997" spans="1:58" s="23" customFormat="1" ht="15.75" customHeight="1" x14ac:dyDescent="0.4">
      <c r="A1997" s="116">
        <v>43406</v>
      </c>
      <c r="B1997" s="112">
        <v>19.574999999999999</v>
      </c>
      <c r="C1997" s="112">
        <v>19.074999999999999</v>
      </c>
      <c r="D1997" s="112">
        <v>19.274999999999999</v>
      </c>
      <c r="E1997" s="112">
        <v>19.225000000000001</v>
      </c>
      <c r="F1997" s="112">
        <v>19.225000000000001</v>
      </c>
      <c r="G1997" s="112">
        <v>19.100000000000001</v>
      </c>
      <c r="H1997" s="113">
        <v>19.05</v>
      </c>
      <c r="I1997" s="90">
        <f t="shared" si="1140"/>
        <v>19.314999999999998</v>
      </c>
      <c r="J1997" s="90">
        <f t="shared" si="1141"/>
        <v>19.178999999999998</v>
      </c>
      <c r="K1997" s="114">
        <v>12</v>
      </c>
      <c r="L1997" s="115">
        <v>0.04</v>
      </c>
      <c r="M1997" s="90">
        <v>21.17</v>
      </c>
      <c r="N1997" s="90">
        <v>19.510000000000002</v>
      </c>
      <c r="O1997" s="90">
        <v>20.3</v>
      </c>
      <c r="P1997" s="90">
        <v>20.45</v>
      </c>
      <c r="Q1997" s="90">
        <v>20.47</v>
      </c>
      <c r="R1997" s="63">
        <f t="shared" si="1129"/>
        <v>6.9999999999993179E-2</v>
      </c>
      <c r="S1997" s="64">
        <f t="shared" si="1128"/>
        <v>8.7900723888315255E-3</v>
      </c>
      <c r="T1997" s="65">
        <f t="shared" si="1159"/>
        <v>1.0850845720143516</v>
      </c>
      <c r="U1997" s="65">
        <f t="shared" si="1159"/>
        <v>0.96108374384236461</v>
      </c>
      <c r="V1997" s="65">
        <f t="shared" si="1130"/>
        <v>0.954034229828851</v>
      </c>
      <c r="W1997" s="65">
        <f t="shared" si="1131"/>
        <v>0.95310210063507583</v>
      </c>
      <c r="X1997" s="61">
        <f t="shared" si="1142"/>
        <v>-2.554278416347382E-2</v>
      </c>
      <c r="Y1997" s="66">
        <f t="shared" si="1132"/>
        <v>-9.1027308192458099E-3</v>
      </c>
      <c r="Z1997" s="61">
        <f t="shared" si="1133"/>
        <v>-7.0411597204245013E-3</v>
      </c>
      <c r="AA1997" s="67">
        <f t="shared" si="1134"/>
        <v>19.314999999999998</v>
      </c>
      <c r="AB1997" s="68">
        <f t="shared" si="1135"/>
        <v>3.3316248077907597E-3</v>
      </c>
      <c r="AC1997" s="69">
        <f t="shared" si="1136"/>
        <v>-9.9948744233728255E-3</v>
      </c>
      <c r="AD1997" s="70">
        <f>_xlfn.PERCENTILE.EXC(AC1997:$AC$5675,0.5)</f>
        <v>8.7922621122342254E-2</v>
      </c>
      <c r="AE1997" s="70">
        <f>_xlfn.PERCENTILE.EXC($AC1997:AC$5675,0.35)</f>
        <v>5.1105651105651059E-2</v>
      </c>
      <c r="AF1997" s="71">
        <f t="shared" si="1124"/>
        <v>6.1229579063404371E-2</v>
      </c>
      <c r="AG1997" s="70">
        <f t="shared" si="1125"/>
        <v>-0.21405465484619024</v>
      </c>
      <c r="AH1997" s="70">
        <f t="shared" si="1126"/>
        <v>-0.27492311632852745</v>
      </c>
      <c r="AI1997" s="61" t="str">
        <f t="shared" si="1151"/>
        <v>Safety</v>
      </c>
      <c r="AJ1997" s="68" t="str">
        <f t="shared" si="1152"/>
        <v>Safety</v>
      </c>
      <c r="AK1997" s="72" t="str">
        <f t="shared" si="1153"/>
        <v>00631L</v>
      </c>
      <c r="AL1997" s="73">
        <f t="shared" si="1143"/>
        <v>1</v>
      </c>
      <c r="AM1997" s="72" t="str">
        <f t="shared" si="1156"/>
        <v>00635U</v>
      </c>
      <c r="AN1997" s="73">
        <f t="shared" si="1144"/>
        <v>0</v>
      </c>
      <c r="AO1997" s="74" t="str">
        <f t="shared" si="1150"/>
        <v>00635U</v>
      </c>
      <c r="AP1997" s="20">
        <f t="shared" si="1145"/>
        <v>0</v>
      </c>
      <c r="AQ1997" s="74" t="str">
        <f t="shared" si="1160"/>
        <v>00631L</v>
      </c>
      <c r="AR1997" s="20">
        <f t="shared" si="1146"/>
        <v>1</v>
      </c>
      <c r="AS1997" s="74" t="str">
        <f t="shared" si="1154"/>
        <v>00631L</v>
      </c>
      <c r="AT1997" s="20">
        <f t="shared" si="1147"/>
        <v>1</v>
      </c>
      <c r="AU1997" s="74" t="str">
        <f t="shared" si="1137"/>
        <v>00635U</v>
      </c>
      <c r="AV1997" s="20">
        <f t="shared" si="1148"/>
        <v>0</v>
      </c>
      <c r="AW1997" s="74" t="str">
        <f t="shared" si="1138"/>
        <v>00635U</v>
      </c>
      <c r="AX1997" s="20">
        <f t="shared" si="1139"/>
        <v>0</v>
      </c>
      <c r="AY1997" s="20">
        <f t="shared" si="1149"/>
        <v>1</v>
      </c>
      <c r="AZ1997" s="116">
        <v>43409</v>
      </c>
      <c r="BA1997" s="117">
        <v>21.45</v>
      </c>
      <c r="BB1997" s="90">
        <v>21.425000000000001</v>
      </c>
      <c r="BC1997" s="76">
        <f t="shared" si="1157"/>
        <v>20.623750000000005</v>
      </c>
      <c r="BD1997" s="76">
        <f t="shared" si="1158"/>
        <v>20.637500000000003</v>
      </c>
      <c r="BE1997" s="77">
        <f t="shared" si="1127"/>
        <v>3.8850839444814635E-2</v>
      </c>
      <c r="BF1997" s="77">
        <f t="shared" si="1155"/>
        <v>3.9370078740157299E-2</v>
      </c>
    </row>
    <row r="1998" spans="1:58" s="23" customFormat="1" ht="15.75" customHeight="1" x14ac:dyDescent="0.4">
      <c r="A1998" s="116">
        <v>43405</v>
      </c>
      <c r="B1998" s="112">
        <v>19.274999999999999</v>
      </c>
      <c r="C1998" s="112">
        <v>19.024999999999999</v>
      </c>
      <c r="D1998" s="112">
        <v>19.274999999999999</v>
      </c>
      <c r="E1998" s="112">
        <v>19.225000000000001</v>
      </c>
      <c r="F1998" s="112">
        <v>19.175000000000001</v>
      </c>
      <c r="G1998" s="112">
        <v>19.074999999999999</v>
      </c>
      <c r="H1998" s="113">
        <v>19.024999999999999</v>
      </c>
      <c r="I1998" s="90">
        <f t="shared" si="1140"/>
        <v>19.154999999999998</v>
      </c>
      <c r="J1998" s="90">
        <f t="shared" si="1141"/>
        <v>19.145</v>
      </c>
      <c r="K1998" s="114">
        <v>13</v>
      </c>
      <c r="L1998" s="115">
        <v>0.04</v>
      </c>
      <c r="M1998" s="90">
        <v>21.54</v>
      </c>
      <c r="N1998" s="90">
        <v>19.34</v>
      </c>
      <c r="O1998" s="90">
        <v>20.07</v>
      </c>
      <c r="P1998" s="90">
        <v>20.23</v>
      </c>
      <c r="Q1998" s="90">
        <v>20.21</v>
      </c>
      <c r="R1998" s="63">
        <f t="shared" si="1129"/>
        <v>-0.57999999999999829</v>
      </c>
      <c r="S1998" s="64">
        <f t="shared" si="1128"/>
        <v>-8.9024964672633086E-2</v>
      </c>
      <c r="T1998" s="65">
        <f t="shared" si="1159"/>
        <v>1.1137538779731126</v>
      </c>
      <c r="U1998" s="65">
        <f t="shared" si="1159"/>
        <v>0.9636273044344793</v>
      </c>
      <c r="V1998" s="65">
        <f t="shared" si="1130"/>
        <v>0.95600593178447846</v>
      </c>
      <c r="W1998" s="65">
        <f t="shared" si="1131"/>
        <v>0.95695200395843638</v>
      </c>
      <c r="X1998" s="61">
        <f t="shared" si="1142"/>
        <v>-1.2970168612191959E-2</v>
      </c>
      <c r="Y1998" s="66">
        <f t="shared" si="1132"/>
        <v>-1.0403120936281032E-2</v>
      </c>
      <c r="Z1998" s="61">
        <f t="shared" si="1133"/>
        <v>-5.2205690420245425E-4</v>
      </c>
      <c r="AA1998" s="67">
        <f t="shared" si="1134"/>
        <v>19.155000000000001</v>
      </c>
      <c r="AB1998" s="68">
        <f t="shared" si="1135"/>
        <v>-3.360910031023851E-3</v>
      </c>
      <c r="AC1998" s="69">
        <f t="shared" si="1136"/>
        <v>-9.5656670113753225E-3</v>
      </c>
      <c r="AD1998" s="70">
        <f>_xlfn.PERCENTILE.EXC(AC1998:$AC$5675,0.5)</f>
        <v>8.7973090665883186E-2</v>
      </c>
      <c r="AE1998" s="70">
        <f>_xlfn.PERCENTILE.EXC($AC1998:AC$5675,0.35)</f>
        <v>5.1189340509754593E-2</v>
      </c>
      <c r="AF1998" s="71">
        <f t="shared" ref="AF1998:AF2061" si="1161">_xlfn.PERCENTILE.EXC($AC1998:$AC2998,0.28)</f>
        <v>6.146924805099515E-2</v>
      </c>
      <c r="AG1998" s="70">
        <f t="shared" ref="AG1998:AG2061" si="1162">_xlfn.PERCENTILE.EXC($AC1998:$AC2998,0.01)</f>
        <v>-0.21405465484619024</v>
      </c>
      <c r="AH1998" s="70">
        <f t="shared" ref="AH1998:AH2061" si="1163">_xlfn.PERCENTILE.EXC($AC1998:$AC2998,0.005)</f>
        <v>-0.27492311632852745</v>
      </c>
      <c r="AI1998" s="61" t="str">
        <f t="shared" si="1151"/>
        <v>Safety</v>
      </c>
      <c r="AJ1998" s="68" t="str">
        <f t="shared" si="1152"/>
        <v>Safety</v>
      </c>
      <c r="AK1998" s="72" t="str">
        <f t="shared" si="1153"/>
        <v>00631L</v>
      </c>
      <c r="AL1998" s="73">
        <f t="shared" si="1143"/>
        <v>1</v>
      </c>
      <c r="AM1998" s="72" t="str">
        <f t="shared" si="1156"/>
        <v>00635U</v>
      </c>
      <c r="AN1998" s="73">
        <f t="shared" si="1144"/>
        <v>0</v>
      </c>
      <c r="AO1998" s="74" t="str">
        <f t="shared" si="1150"/>
        <v>00635U</v>
      </c>
      <c r="AP1998" s="20">
        <f t="shared" si="1145"/>
        <v>0</v>
      </c>
      <c r="AQ1998" s="74" t="str">
        <f t="shared" si="1160"/>
        <v>00631L</v>
      </c>
      <c r="AR1998" s="20">
        <f t="shared" si="1146"/>
        <v>1</v>
      </c>
      <c r="AS1998" s="74" t="str">
        <f t="shared" si="1154"/>
        <v>00631L</v>
      </c>
      <c r="AT1998" s="20">
        <f t="shared" si="1147"/>
        <v>1</v>
      </c>
      <c r="AU1998" s="74" t="str">
        <f t="shared" si="1137"/>
        <v>00635U</v>
      </c>
      <c r="AV1998" s="20">
        <f t="shared" si="1148"/>
        <v>0</v>
      </c>
      <c r="AW1998" s="74" t="str">
        <f t="shared" si="1138"/>
        <v>00635U</v>
      </c>
      <c r="AX1998" s="20">
        <f t="shared" si="1139"/>
        <v>0</v>
      </c>
      <c r="AY1998" s="20">
        <f t="shared" si="1149"/>
        <v>1</v>
      </c>
      <c r="AZ1998" s="116">
        <v>43406</v>
      </c>
      <c r="BA1998" s="117">
        <v>21.42</v>
      </c>
      <c r="BB1998" s="90">
        <v>21.387499999999999</v>
      </c>
      <c r="BC1998" s="76">
        <f t="shared" si="1157"/>
        <v>20.606666666666669</v>
      </c>
      <c r="BD1998" s="76">
        <f t="shared" si="1158"/>
        <v>20.623666666666669</v>
      </c>
      <c r="BE1998" s="77">
        <f t="shared" si="1127"/>
        <v>3.7892267874474118E-2</v>
      </c>
      <c r="BF1998" s="77">
        <f t="shared" si="1155"/>
        <v>3.8612597177999371E-2</v>
      </c>
    </row>
    <row r="1999" spans="1:58" s="23" customFormat="1" ht="15.75" customHeight="1" x14ac:dyDescent="0.4">
      <c r="A1999" s="116">
        <v>43404</v>
      </c>
      <c r="B1999" s="112">
        <v>20.274999999999999</v>
      </c>
      <c r="C1999" s="112">
        <v>19.774999999999999</v>
      </c>
      <c r="D1999" s="112">
        <v>19.925000000000001</v>
      </c>
      <c r="E1999" s="112">
        <v>19.774999999999999</v>
      </c>
      <c r="F1999" s="112">
        <v>19.675000000000001</v>
      </c>
      <c r="G1999" s="112">
        <v>19.475000000000001</v>
      </c>
      <c r="H1999" s="113">
        <v>19.425000000000001</v>
      </c>
      <c r="I1999" s="90">
        <f t="shared" si="1140"/>
        <v>20.055</v>
      </c>
      <c r="J1999" s="90">
        <f t="shared" si="1141"/>
        <v>19.841000000000001</v>
      </c>
      <c r="K1999" s="114">
        <v>14</v>
      </c>
      <c r="L1999" s="115">
        <v>0.04</v>
      </c>
      <c r="M1999" s="90">
        <v>25.16</v>
      </c>
      <c r="N1999" s="90">
        <v>21.23</v>
      </c>
      <c r="O1999" s="90">
        <v>21.15</v>
      </c>
      <c r="P1999" s="90">
        <v>21</v>
      </c>
      <c r="Q1999" s="90">
        <v>20.7</v>
      </c>
      <c r="R1999" s="63">
        <f t="shared" si="1129"/>
        <v>-4.240000000000002</v>
      </c>
      <c r="S1999" s="64">
        <f t="shared" si="1128"/>
        <v>-9.0792291220556778E-2</v>
      </c>
      <c r="T1999" s="65">
        <f t="shared" si="1159"/>
        <v>1.185115402731983</v>
      </c>
      <c r="U1999" s="65">
        <f t="shared" si="1159"/>
        <v>1.0037825059101655</v>
      </c>
      <c r="V1999" s="65">
        <f t="shared" si="1130"/>
        <v>1.010952380952381</v>
      </c>
      <c r="W1999" s="65">
        <f t="shared" si="1131"/>
        <v>1.0256038647342995</v>
      </c>
      <c r="X1999" s="61">
        <f t="shared" si="1142"/>
        <v>-2.4660912453760789E-2</v>
      </c>
      <c r="Y1999" s="66">
        <f t="shared" si="1132"/>
        <v>-1.769911504424768E-2</v>
      </c>
      <c r="Z1999" s="61">
        <f t="shared" si="1133"/>
        <v>-1.0670655696833639E-2</v>
      </c>
      <c r="AA1999" s="67">
        <f t="shared" si="1134"/>
        <v>20.055</v>
      </c>
      <c r="AB1999" s="68">
        <f t="shared" si="1135"/>
        <v>-4.4983513895431079E-2</v>
      </c>
      <c r="AC1999" s="69">
        <f t="shared" si="1136"/>
        <v>-5.5346208195949161E-2</v>
      </c>
      <c r="AD1999" s="70">
        <f>_xlfn.PERCENTILE.EXC(AC1999:$AC$5675,0.5)</f>
        <v>8.8023560209424132E-2</v>
      </c>
      <c r="AE1999" s="70">
        <f>_xlfn.PERCENTILE.EXC($AC1999:AC$5675,0.35)</f>
        <v>5.1238435359452675E-2</v>
      </c>
      <c r="AF1999" s="71">
        <f t="shared" si="1161"/>
        <v>6.2118264253892955E-2</v>
      </c>
      <c r="AG1999" s="70">
        <f t="shared" si="1162"/>
        <v>-0.21405465484619024</v>
      </c>
      <c r="AH1999" s="70">
        <f t="shared" si="1163"/>
        <v>-0.27492311632852745</v>
      </c>
      <c r="AI1999" s="61" t="str">
        <f t="shared" si="1151"/>
        <v>Safety</v>
      </c>
      <c r="AJ1999" s="68" t="str">
        <f t="shared" si="1152"/>
        <v>Safety</v>
      </c>
      <c r="AK1999" s="72" t="str">
        <f t="shared" si="1153"/>
        <v>00631L</v>
      </c>
      <c r="AL1999" s="73">
        <f t="shared" si="1143"/>
        <v>1</v>
      </c>
      <c r="AM1999" s="72" t="str">
        <f t="shared" si="1156"/>
        <v>00635U</v>
      </c>
      <c r="AN1999" s="73">
        <f t="shared" si="1144"/>
        <v>0</v>
      </c>
      <c r="AO1999" s="74" t="str">
        <f t="shared" si="1150"/>
        <v>00635U</v>
      </c>
      <c r="AP1999" s="20">
        <f t="shared" si="1145"/>
        <v>0</v>
      </c>
      <c r="AQ1999" s="74" t="str">
        <f t="shared" si="1160"/>
        <v>00631L</v>
      </c>
      <c r="AR1999" s="20">
        <f t="shared" si="1146"/>
        <v>1</v>
      </c>
      <c r="AS1999" s="74" t="str">
        <f t="shared" si="1154"/>
        <v>00631L</v>
      </c>
      <c r="AT1999" s="20">
        <f t="shared" si="1147"/>
        <v>1</v>
      </c>
      <c r="AU1999" s="74" t="str">
        <f t="shared" si="1137"/>
        <v>00635U</v>
      </c>
      <c r="AV1999" s="20">
        <f t="shared" si="1148"/>
        <v>0</v>
      </c>
      <c r="AW1999" s="74" t="str">
        <f t="shared" si="1138"/>
        <v>00635U</v>
      </c>
      <c r="AX1999" s="20">
        <f t="shared" si="1139"/>
        <v>0</v>
      </c>
      <c r="AY1999" s="20">
        <f t="shared" si="1149"/>
        <v>1</v>
      </c>
      <c r="AZ1999" s="116">
        <v>43405</v>
      </c>
      <c r="BA1999" s="117">
        <v>21.39</v>
      </c>
      <c r="BB1999" s="90">
        <v>21.212499999999999</v>
      </c>
      <c r="BC1999" s="76">
        <f t="shared" si="1157"/>
        <v>20.58625</v>
      </c>
      <c r="BD1999" s="76">
        <f t="shared" si="1158"/>
        <v>20.606708333333337</v>
      </c>
      <c r="BE1999" s="77">
        <f t="shared" si="1127"/>
        <v>3.0420790576234081E-2</v>
      </c>
      <c r="BF1999" s="77">
        <f t="shared" si="1155"/>
        <v>3.8011488977092653E-2</v>
      </c>
    </row>
    <row r="2000" spans="1:58" s="23" customFormat="1" ht="15.75" customHeight="1" x14ac:dyDescent="0.4">
      <c r="A2000" s="116">
        <v>43403</v>
      </c>
      <c r="B2000" s="112">
        <v>20.925000000000001</v>
      </c>
      <c r="C2000" s="112">
        <v>20.225000000000001</v>
      </c>
      <c r="D2000" s="112">
        <v>20.324999999999999</v>
      </c>
      <c r="E2000" s="112">
        <v>20.074999999999999</v>
      </c>
      <c r="F2000" s="112">
        <v>19.925000000000001</v>
      </c>
      <c r="G2000" s="112">
        <v>19.7</v>
      </c>
      <c r="H2000" s="113">
        <v>19.625</v>
      </c>
      <c r="I2000" s="90">
        <f t="shared" si="1140"/>
        <v>20.645</v>
      </c>
      <c r="J2000" s="90">
        <f t="shared" si="1141"/>
        <v>20.265000000000001</v>
      </c>
      <c r="K2000" s="114">
        <v>15</v>
      </c>
      <c r="L2000" s="115">
        <v>0.04</v>
      </c>
      <c r="M2000" s="90">
        <v>28.87</v>
      </c>
      <c r="N2000" s="90">
        <v>23.35</v>
      </c>
      <c r="O2000" s="90">
        <v>22.23</v>
      </c>
      <c r="P2000" s="90">
        <v>21.72</v>
      </c>
      <c r="Q2000" s="90">
        <v>21.26</v>
      </c>
      <c r="R2000" s="63">
        <f t="shared" si="1129"/>
        <v>-8.269999999999996</v>
      </c>
      <c r="S2000" s="64">
        <f t="shared" si="1128"/>
        <v>-5.4655870445344042E-2</v>
      </c>
      <c r="T2000" s="65">
        <f t="shared" si="1159"/>
        <v>1.2364025695931478</v>
      </c>
      <c r="U2000" s="65">
        <f t="shared" si="1159"/>
        <v>1.0503823661718399</v>
      </c>
      <c r="V2000" s="65">
        <f t="shared" si="1130"/>
        <v>1.0750460405156539</v>
      </c>
      <c r="W2000" s="65">
        <f t="shared" si="1131"/>
        <v>1.0983066792097835</v>
      </c>
      <c r="X2000" s="61">
        <f t="shared" si="1142"/>
        <v>-3.3452807646355998E-2</v>
      </c>
      <c r="Y2000" s="66">
        <f t="shared" si="1132"/>
        <v>-2.2415940224159367E-2</v>
      </c>
      <c r="Z2000" s="61">
        <f t="shared" si="1133"/>
        <v>-1.8406393799951515E-2</v>
      </c>
      <c r="AA2000" s="67">
        <f t="shared" si="1134"/>
        <v>20.645000000000003</v>
      </c>
      <c r="AB2000" s="68">
        <f t="shared" si="1135"/>
        <v>-0.10385438972162743</v>
      </c>
      <c r="AC2000" s="69">
        <f t="shared" si="1136"/>
        <v>-0.11584582441113482</v>
      </c>
      <c r="AD2000" s="70">
        <f>_xlfn.PERCENTILE.EXC(AC2000:$AC$5675,0.5)</f>
        <v>8.802847144944223E-2</v>
      </c>
      <c r="AE2000" s="70">
        <f>_xlfn.PERCENTILE.EXC($AC2000:AC$5675,0.35)</f>
        <v>5.1247169895677687E-2</v>
      </c>
      <c r="AF2000" s="71">
        <f t="shared" si="1161"/>
        <v>6.276497297611569E-2</v>
      </c>
      <c r="AG2000" s="70">
        <f t="shared" si="1162"/>
        <v>-0.21405465484619024</v>
      </c>
      <c r="AH2000" s="70">
        <f t="shared" si="1163"/>
        <v>-0.27492311632852745</v>
      </c>
      <c r="AI2000" s="61" t="str">
        <f t="shared" si="1151"/>
        <v>Safety</v>
      </c>
      <c r="AJ2000" s="68" t="str">
        <f t="shared" si="1152"/>
        <v>Safety</v>
      </c>
      <c r="AK2000" s="72" t="str">
        <f t="shared" si="1153"/>
        <v>00631L</v>
      </c>
      <c r="AL2000" s="73">
        <f t="shared" si="1143"/>
        <v>1</v>
      </c>
      <c r="AM2000" s="72" t="str">
        <f t="shared" si="1156"/>
        <v>00635U</v>
      </c>
      <c r="AN2000" s="73">
        <f t="shared" si="1144"/>
        <v>0</v>
      </c>
      <c r="AO2000" s="74" t="str">
        <f t="shared" si="1150"/>
        <v>00635U</v>
      </c>
      <c r="AP2000" s="20">
        <f t="shared" si="1145"/>
        <v>0</v>
      </c>
      <c r="AQ2000" s="74" t="str">
        <f t="shared" si="1160"/>
        <v>00631L</v>
      </c>
      <c r="AR2000" s="20">
        <f t="shared" si="1146"/>
        <v>1</v>
      </c>
      <c r="AS2000" s="74" t="str">
        <f t="shared" si="1154"/>
        <v>00631L</v>
      </c>
      <c r="AT2000" s="20">
        <f t="shared" si="1147"/>
        <v>1</v>
      </c>
      <c r="AU2000" s="74" t="str">
        <f t="shared" si="1137"/>
        <v>00635U</v>
      </c>
      <c r="AV2000" s="20">
        <f t="shared" si="1148"/>
        <v>0</v>
      </c>
      <c r="AW2000" s="74" t="str">
        <f t="shared" si="1138"/>
        <v>00635U</v>
      </c>
      <c r="AX2000" s="20">
        <f t="shared" si="1139"/>
        <v>0</v>
      </c>
      <c r="AY2000" s="20">
        <f t="shared" si="1149"/>
        <v>1</v>
      </c>
      <c r="AZ2000" s="116">
        <v>43404</v>
      </c>
      <c r="BA2000" s="117">
        <v>21.35</v>
      </c>
      <c r="BB2000" s="90">
        <v>21.537500000000001</v>
      </c>
      <c r="BC2000" s="76">
        <f t="shared" si="1157"/>
        <v>20.567916666666665</v>
      </c>
      <c r="BD2000" s="76">
        <f t="shared" si="1158"/>
        <v>20.588541666666668</v>
      </c>
      <c r="BE2000" s="77">
        <f t="shared" si="1127"/>
        <v>4.7140570872921152E-2</v>
      </c>
      <c r="BF2000" s="77">
        <f t="shared" si="1155"/>
        <v>3.698456868201367E-2</v>
      </c>
    </row>
    <row r="2001" spans="1:58" s="23" customFormat="1" ht="15.75" customHeight="1" x14ac:dyDescent="0.4">
      <c r="A2001" s="116">
        <v>43402</v>
      </c>
      <c r="B2001" s="112">
        <v>21.524999999999999</v>
      </c>
      <c r="C2001" s="112">
        <v>20.574999999999999</v>
      </c>
      <c r="D2001" s="112">
        <v>20.475000000000001</v>
      </c>
      <c r="E2001" s="112">
        <v>20.225000000000001</v>
      </c>
      <c r="F2001" s="112">
        <v>20.074999999999999</v>
      </c>
      <c r="G2001" s="112">
        <v>19.824999999999999</v>
      </c>
      <c r="H2001" s="113">
        <v>19.774999999999999</v>
      </c>
      <c r="I2001" s="90">
        <f t="shared" si="1140"/>
        <v>21.183</v>
      </c>
      <c r="J2001" s="90">
        <f t="shared" si="1141"/>
        <v>20.539000000000001</v>
      </c>
      <c r="K2001" s="114">
        <v>16</v>
      </c>
      <c r="L2001" s="115">
        <v>0.04</v>
      </c>
      <c r="M2001" s="90">
        <v>31.03</v>
      </c>
      <c r="N2001" s="90">
        <v>24.7</v>
      </c>
      <c r="O2001" s="90">
        <v>23.06</v>
      </c>
      <c r="P2001" s="90">
        <v>22.27</v>
      </c>
      <c r="Q2001" s="90">
        <v>21.45</v>
      </c>
      <c r="R2001" s="63">
        <f t="shared" si="1129"/>
        <v>-10.400000000000006</v>
      </c>
      <c r="S2001" s="64">
        <f t="shared" si="1128"/>
        <v>2.2350993377483409E-2</v>
      </c>
      <c r="T2001" s="65">
        <f t="shared" si="1159"/>
        <v>1.2562753036437249</v>
      </c>
      <c r="U2001" s="65">
        <f t="shared" si="1159"/>
        <v>1.0711188204683435</v>
      </c>
      <c r="V2001" s="65">
        <f t="shared" si="1130"/>
        <v>1.1091154018859453</v>
      </c>
      <c r="W2001" s="65">
        <f t="shared" si="1131"/>
        <v>1.1515151515151516</v>
      </c>
      <c r="X2001" s="61">
        <f t="shared" si="1142"/>
        <v>-4.41347270615563E-2</v>
      </c>
      <c r="Y2001" s="66">
        <f t="shared" si="1132"/>
        <v>-2.2249690976514355E-2</v>
      </c>
      <c r="Z2001" s="61">
        <f t="shared" si="1133"/>
        <v>-3.0401737242128045E-2</v>
      </c>
      <c r="AA2001" s="67">
        <f t="shared" si="1134"/>
        <v>21.183</v>
      </c>
      <c r="AB2001" s="68">
        <f t="shared" si="1135"/>
        <v>-0.12854251012145751</v>
      </c>
      <c r="AC2001" s="69">
        <f t="shared" si="1136"/>
        <v>-0.14238866396761132</v>
      </c>
      <c r="AD2001" s="70">
        <f>_xlfn.PERCENTILE.EXC(AC2001:$AC$5675,0.5)</f>
        <v>8.8033382689460329E-2</v>
      </c>
      <c r="AE2001" s="70">
        <f>_xlfn.PERCENTILE.EXC($AC2001:AC$5675,0.35)</f>
        <v>5.1249696209073096E-2</v>
      </c>
      <c r="AF2001" s="71">
        <f t="shared" si="1161"/>
        <v>6.3160579814785359E-2</v>
      </c>
      <c r="AG2001" s="70">
        <f t="shared" si="1162"/>
        <v>-0.21405465484619024</v>
      </c>
      <c r="AH2001" s="70">
        <f t="shared" si="1163"/>
        <v>-0.27492311632852745</v>
      </c>
      <c r="AI2001" s="61" t="str">
        <f t="shared" si="1151"/>
        <v>Safety</v>
      </c>
      <c r="AJ2001" s="68" t="str">
        <f t="shared" si="1152"/>
        <v>Safety</v>
      </c>
      <c r="AK2001" s="72" t="str">
        <f t="shared" si="1153"/>
        <v>00631L</v>
      </c>
      <c r="AL2001" s="73">
        <f t="shared" si="1143"/>
        <v>1</v>
      </c>
      <c r="AM2001" s="72" t="str">
        <f t="shared" si="1156"/>
        <v>00635U</v>
      </c>
      <c r="AN2001" s="73">
        <f t="shared" si="1144"/>
        <v>0</v>
      </c>
      <c r="AO2001" s="74" t="str">
        <f t="shared" si="1150"/>
        <v>00635U</v>
      </c>
      <c r="AP2001" s="20">
        <f t="shared" si="1145"/>
        <v>0</v>
      </c>
      <c r="AQ2001" s="74" t="str">
        <f t="shared" si="1160"/>
        <v>00631L</v>
      </c>
      <c r="AR2001" s="20">
        <f t="shared" si="1146"/>
        <v>1</v>
      </c>
      <c r="AS2001" s="74" t="str">
        <f t="shared" si="1154"/>
        <v>00631L</v>
      </c>
      <c r="AT2001" s="20">
        <f t="shared" si="1147"/>
        <v>1</v>
      </c>
      <c r="AU2001" s="74" t="str">
        <f t="shared" si="1137"/>
        <v>00635U</v>
      </c>
      <c r="AV2001" s="20">
        <f t="shared" si="1148"/>
        <v>0</v>
      </c>
      <c r="AW2001" s="74" t="str">
        <f t="shared" si="1138"/>
        <v>00635U</v>
      </c>
      <c r="AX2001" s="20">
        <f t="shared" si="1139"/>
        <v>0</v>
      </c>
      <c r="AY2001" s="20">
        <f t="shared" si="1149"/>
        <v>1</v>
      </c>
      <c r="AZ2001" s="116">
        <v>43403</v>
      </c>
      <c r="BA2001" s="117">
        <v>21.52</v>
      </c>
      <c r="BB2001" s="90">
        <v>21.387499999999999</v>
      </c>
      <c r="BC2001" s="76">
        <f t="shared" si="1157"/>
        <v>20.542291666666664</v>
      </c>
      <c r="BD2001" s="76">
        <f t="shared" si="1158"/>
        <v>20.567625</v>
      </c>
      <c r="BE2001" s="77">
        <f t="shared" ref="BE2001:BE2064" si="1164">(BB2001-BC2001)/BC2001</f>
        <v>4.114479275478445E-2</v>
      </c>
      <c r="BF2001" s="77">
        <f t="shared" si="1155"/>
        <v>4.6304568466218145E-2</v>
      </c>
    </row>
    <row r="2002" spans="1:58" s="23" customFormat="1" ht="15.75" customHeight="1" x14ac:dyDescent="0.4">
      <c r="A2002" s="116">
        <v>43399</v>
      </c>
      <c r="B2002" s="112">
        <v>21.074999999999999</v>
      </c>
      <c r="C2002" s="112">
        <v>20.074999999999999</v>
      </c>
      <c r="D2002" s="112">
        <v>20.024999999999999</v>
      </c>
      <c r="E2002" s="112">
        <v>19.774999999999999</v>
      </c>
      <c r="F2002" s="112">
        <v>19.675000000000001</v>
      </c>
      <c r="G2002" s="112">
        <v>19.475000000000001</v>
      </c>
      <c r="H2002" s="113">
        <v>19.475000000000001</v>
      </c>
      <c r="I2002" s="90">
        <f t="shared" si="1140"/>
        <v>20.754999999999999</v>
      </c>
      <c r="J2002" s="90">
        <f t="shared" si="1141"/>
        <v>20.058999999999997</v>
      </c>
      <c r="K2002" s="114">
        <v>17</v>
      </c>
      <c r="L2002" s="115">
        <v>0.04</v>
      </c>
      <c r="M2002" s="90">
        <v>29.89</v>
      </c>
      <c r="N2002" s="90">
        <v>24.16</v>
      </c>
      <c r="O2002" s="90">
        <v>22.48</v>
      </c>
      <c r="P2002" s="90">
        <v>21.97</v>
      </c>
      <c r="Q2002" s="90">
        <v>21.41</v>
      </c>
      <c r="R2002" s="63">
        <f t="shared" si="1129"/>
        <v>-9.5999999999999943</v>
      </c>
      <c r="S2002" s="64">
        <f t="shared" ref="S2002:S2065" si="1165">(N2002-N2003)/N2003</f>
        <v>-2.4772914946324825E-3</v>
      </c>
      <c r="T2002" s="65">
        <f t="shared" si="1159"/>
        <v>1.2371688741721854</v>
      </c>
      <c r="U2002" s="65">
        <f t="shared" si="1159"/>
        <v>1.0747330960854093</v>
      </c>
      <c r="V2002" s="65">
        <f t="shared" si="1130"/>
        <v>1.0996813837050523</v>
      </c>
      <c r="W2002" s="65">
        <f t="shared" si="1131"/>
        <v>1.1284446520317608</v>
      </c>
      <c r="X2002" s="61">
        <f t="shared" si="1142"/>
        <v>-4.7449584816132859E-2</v>
      </c>
      <c r="Y2002" s="66">
        <f t="shared" si="1132"/>
        <v>-1.5170670037926532E-2</v>
      </c>
      <c r="Z2002" s="61">
        <f t="shared" si="1133"/>
        <v>-3.3534088171525006E-2</v>
      </c>
      <c r="AA2002" s="67">
        <f t="shared" si="1134"/>
        <v>20.754999999999999</v>
      </c>
      <c r="AB2002" s="68">
        <f t="shared" si="1135"/>
        <v>-0.12769039735099341</v>
      </c>
      <c r="AC2002" s="69">
        <f t="shared" si="1136"/>
        <v>-0.14093543046357621</v>
      </c>
      <c r="AD2002" s="70">
        <f>_xlfn.PERCENTILE.EXC(AC2002:$AC$5675,0.5)</f>
        <v>8.80794563998617E-2</v>
      </c>
      <c r="AE2002" s="70">
        <f>_xlfn.PERCENTILE.EXC($AC2002:AC$5675,0.35)</f>
        <v>5.1251459592993452E-2</v>
      </c>
      <c r="AF2002" s="71">
        <f t="shared" si="1161"/>
        <v>6.3866374491700101E-2</v>
      </c>
      <c r="AG2002" s="70">
        <f t="shared" si="1162"/>
        <v>-0.21405465484619024</v>
      </c>
      <c r="AH2002" s="70">
        <f t="shared" si="1163"/>
        <v>-0.27492311632852745</v>
      </c>
      <c r="AI2002" s="61" t="str">
        <f t="shared" si="1151"/>
        <v>Safety</v>
      </c>
      <c r="AJ2002" s="68" t="str">
        <f t="shared" si="1152"/>
        <v>Safety</v>
      </c>
      <c r="AK2002" s="72" t="str">
        <f t="shared" si="1153"/>
        <v>00631L</v>
      </c>
      <c r="AL2002" s="73">
        <f t="shared" si="1143"/>
        <v>1</v>
      </c>
      <c r="AM2002" s="72" t="str">
        <f t="shared" si="1156"/>
        <v>00635U</v>
      </c>
      <c r="AN2002" s="73">
        <f t="shared" si="1144"/>
        <v>0</v>
      </c>
      <c r="AO2002" s="74" t="str">
        <f t="shared" si="1150"/>
        <v>00635U</v>
      </c>
      <c r="AP2002" s="20">
        <f t="shared" si="1145"/>
        <v>0</v>
      </c>
      <c r="AQ2002" s="74" t="str">
        <f t="shared" si="1160"/>
        <v>00631L</v>
      </c>
      <c r="AR2002" s="20">
        <f t="shared" si="1146"/>
        <v>1</v>
      </c>
      <c r="AS2002" s="74" t="str">
        <f t="shared" si="1154"/>
        <v>00631L</v>
      </c>
      <c r="AT2002" s="20">
        <f t="shared" si="1147"/>
        <v>1</v>
      </c>
      <c r="AU2002" s="74" t="str">
        <f t="shared" si="1137"/>
        <v>00635U</v>
      </c>
      <c r="AV2002" s="20">
        <f t="shared" si="1148"/>
        <v>0</v>
      </c>
      <c r="AW2002" s="74" t="str">
        <f t="shared" si="1138"/>
        <v>00635U</v>
      </c>
      <c r="AX2002" s="20">
        <f t="shared" si="1139"/>
        <v>0</v>
      </c>
      <c r="AY2002" s="20">
        <f t="shared" si="1149"/>
        <v>1</v>
      </c>
      <c r="AZ2002" s="116">
        <v>43402</v>
      </c>
      <c r="BA2002" s="117">
        <v>21.45</v>
      </c>
      <c r="BB2002" s="90">
        <v>21.387499999999999</v>
      </c>
      <c r="BC2002" s="76">
        <f t="shared" si="1157"/>
        <v>20.517083333333332</v>
      </c>
      <c r="BD2002" s="76">
        <f t="shared" si="1158"/>
        <v>20.543333333333333</v>
      </c>
      <c r="BE2002" s="77">
        <f t="shared" si="1164"/>
        <v>4.2423996263276573E-2</v>
      </c>
      <c r="BF2002" s="77">
        <f t="shared" si="1155"/>
        <v>4.4134350154145692E-2</v>
      </c>
    </row>
    <row r="2003" spans="1:58" s="23" customFormat="1" ht="15.75" customHeight="1" x14ac:dyDescent="0.4">
      <c r="A2003" s="116">
        <v>43398</v>
      </c>
      <c r="B2003" s="112">
        <v>20.925000000000001</v>
      </c>
      <c r="C2003" s="112">
        <v>19.824999999999999</v>
      </c>
      <c r="D2003" s="112">
        <v>19.774999999999999</v>
      </c>
      <c r="E2003" s="112">
        <v>19.574999999999999</v>
      </c>
      <c r="F2003" s="112">
        <v>19.524999999999999</v>
      </c>
      <c r="G2003" s="112">
        <v>19.375</v>
      </c>
      <c r="H2003" s="113">
        <v>19.324999999999999</v>
      </c>
      <c r="I2003" s="90">
        <f t="shared" si="1140"/>
        <v>20.617000000000001</v>
      </c>
      <c r="J2003" s="90">
        <f t="shared" si="1141"/>
        <v>19.811</v>
      </c>
      <c r="K2003" s="114">
        <v>18</v>
      </c>
      <c r="L2003" s="115">
        <v>0.04</v>
      </c>
      <c r="M2003" s="90">
        <v>29.62</v>
      </c>
      <c r="N2003" s="90">
        <v>24.22</v>
      </c>
      <c r="O2003" s="90">
        <v>22.44</v>
      </c>
      <c r="P2003" s="90">
        <v>21.84</v>
      </c>
      <c r="Q2003" s="90">
        <v>21.36</v>
      </c>
      <c r="R2003" s="63">
        <f t="shared" si="1129"/>
        <v>-9.5600000000000023</v>
      </c>
      <c r="S2003" s="64">
        <f t="shared" si="1165"/>
        <v>-4.00317082837892E-2</v>
      </c>
      <c r="T2003" s="65">
        <f t="shared" si="1159"/>
        <v>1.2229562345169283</v>
      </c>
      <c r="U2003" s="65">
        <f t="shared" si="1159"/>
        <v>1.0793226381461674</v>
      </c>
      <c r="V2003" s="65">
        <f t="shared" si="1130"/>
        <v>1.108974358974359</v>
      </c>
      <c r="W2003" s="65">
        <f t="shared" si="1131"/>
        <v>1.1338951310861423</v>
      </c>
      <c r="X2003" s="61">
        <f t="shared" si="1142"/>
        <v>-5.2568697729988116E-2</v>
      </c>
      <c r="Y2003" s="66">
        <f t="shared" si="1132"/>
        <v>-1.277139208173691E-2</v>
      </c>
      <c r="Z2003" s="61">
        <f t="shared" si="1133"/>
        <v>-3.909395159334534E-2</v>
      </c>
      <c r="AA2003" s="67">
        <f t="shared" si="1134"/>
        <v>20.617000000000001</v>
      </c>
      <c r="AB2003" s="68">
        <f t="shared" si="1135"/>
        <v>-0.13604459124690332</v>
      </c>
      <c r="AC2003" s="69">
        <f t="shared" si="1136"/>
        <v>-0.14876135425268366</v>
      </c>
      <c r="AD2003" s="70">
        <f>_xlfn.PERCENTILE.EXC(AC2003:$AC$5675,0.5)</f>
        <v>8.812553011026307E-2</v>
      </c>
      <c r="AE2003" s="70">
        <f>_xlfn.PERCENTILE.EXC($AC2003:AC$5675,0.35)</f>
        <v>5.1252830052797647E-2</v>
      </c>
      <c r="AF2003" s="71">
        <f t="shared" si="1161"/>
        <v>6.4509101154913526E-2</v>
      </c>
      <c r="AG2003" s="70">
        <f t="shared" si="1162"/>
        <v>-0.21405465484619024</v>
      </c>
      <c r="AH2003" s="70">
        <f t="shared" si="1163"/>
        <v>-0.27492311632852745</v>
      </c>
      <c r="AI2003" s="61" t="str">
        <f t="shared" si="1151"/>
        <v>Safety</v>
      </c>
      <c r="AJ2003" s="68" t="str">
        <f t="shared" si="1152"/>
        <v>Safety</v>
      </c>
      <c r="AK2003" s="72" t="str">
        <f t="shared" si="1153"/>
        <v>00631L</v>
      </c>
      <c r="AL2003" s="73">
        <f t="shared" si="1143"/>
        <v>1</v>
      </c>
      <c r="AM2003" s="72" t="str">
        <f t="shared" si="1156"/>
        <v>00635U</v>
      </c>
      <c r="AN2003" s="73">
        <f t="shared" si="1144"/>
        <v>0</v>
      </c>
      <c r="AO2003" s="74" t="str">
        <f t="shared" si="1150"/>
        <v>00635U</v>
      </c>
      <c r="AP2003" s="20">
        <f t="shared" si="1145"/>
        <v>0</v>
      </c>
      <c r="AQ2003" s="74" t="str">
        <f t="shared" si="1160"/>
        <v>00631L</v>
      </c>
      <c r="AR2003" s="20">
        <f t="shared" si="1146"/>
        <v>1</v>
      </c>
      <c r="AS2003" s="74" t="str">
        <f t="shared" si="1154"/>
        <v>00631L</v>
      </c>
      <c r="AT2003" s="20">
        <f t="shared" si="1147"/>
        <v>1</v>
      </c>
      <c r="AU2003" s="74" t="str">
        <f t="shared" si="1137"/>
        <v>00635U</v>
      </c>
      <c r="AV2003" s="20">
        <f t="shared" si="1148"/>
        <v>0</v>
      </c>
      <c r="AW2003" s="74" t="str">
        <f t="shared" si="1138"/>
        <v>00635U</v>
      </c>
      <c r="AX2003" s="20">
        <f t="shared" si="1139"/>
        <v>0</v>
      </c>
      <c r="AY2003" s="20">
        <f t="shared" si="1149"/>
        <v>1</v>
      </c>
      <c r="AZ2003" s="116">
        <v>43399</v>
      </c>
      <c r="BA2003" s="117">
        <v>21.34</v>
      </c>
      <c r="BB2003" s="90">
        <v>21.425000000000001</v>
      </c>
      <c r="BC2003" s="76">
        <f t="shared" si="1157"/>
        <v>20.489583333333329</v>
      </c>
      <c r="BD2003" s="76">
        <f t="shared" si="1158"/>
        <v>20.516291666666664</v>
      </c>
      <c r="BE2003" s="77">
        <f t="shared" si="1164"/>
        <v>4.5653279105236678E-2</v>
      </c>
      <c r="BF2003" s="77">
        <f t="shared" si="1155"/>
        <v>4.0148987288557397E-2</v>
      </c>
    </row>
    <row r="2004" spans="1:58" s="23" customFormat="1" ht="15.75" customHeight="1" x14ac:dyDescent="0.4">
      <c r="A2004" s="116">
        <v>43397</v>
      </c>
      <c r="B2004" s="112">
        <v>20.625</v>
      </c>
      <c r="C2004" s="112">
        <v>19.625</v>
      </c>
      <c r="D2004" s="112">
        <v>19.574999999999999</v>
      </c>
      <c r="E2004" s="112">
        <v>19.375</v>
      </c>
      <c r="F2004" s="112">
        <v>19.324999999999999</v>
      </c>
      <c r="G2004" s="112">
        <v>19.125</v>
      </c>
      <c r="H2004" s="113">
        <v>19.125</v>
      </c>
      <c r="I2004" s="90">
        <f t="shared" si="1140"/>
        <v>20.385000000000002</v>
      </c>
      <c r="J2004" s="90">
        <f t="shared" si="1141"/>
        <v>19.613</v>
      </c>
      <c r="K2004" s="114">
        <v>19</v>
      </c>
      <c r="L2004" s="115">
        <v>0.04</v>
      </c>
      <c r="M2004" s="90">
        <v>31.91</v>
      </c>
      <c r="N2004" s="90">
        <v>25.23</v>
      </c>
      <c r="O2004" s="90">
        <v>22.62</v>
      </c>
      <c r="P2004" s="90">
        <v>22.04</v>
      </c>
      <c r="Q2004" s="90">
        <v>21.49</v>
      </c>
      <c r="R2004" s="63">
        <f t="shared" si="1129"/>
        <v>-12.480000000000004</v>
      </c>
      <c r="S2004" s="64">
        <f t="shared" si="1165"/>
        <v>0.2182520521487204</v>
      </c>
      <c r="T2004" s="65">
        <f t="shared" si="1159"/>
        <v>1.2647641696393181</v>
      </c>
      <c r="U2004" s="65">
        <f t="shared" si="1159"/>
        <v>1.1153846153846154</v>
      </c>
      <c r="V2004" s="65">
        <f t="shared" si="1130"/>
        <v>1.1447368421052633</v>
      </c>
      <c r="W2004" s="65">
        <f t="shared" si="1131"/>
        <v>1.1740344346207539</v>
      </c>
      <c r="X2004" s="61">
        <f t="shared" si="1142"/>
        <v>-4.8484848484848485E-2</v>
      </c>
      <c r="Y2004" s="66">
        <f t="shared" si="1132"/>
        <v>-1.2903225806451613E-2</v>
      </c>
      <c r="Z2004" s="61">
        <f t="shared" si="1133"/>
        <v>-3.7870983566347903E-2</v>
      </c>
      <c r="AA2004" s="67">
        <f t="shared" si="1134"/>
        <v>20.385000000000002</v>
      </c>
      <c r="AB2004" s="68">
        <f t="shared" si="1135"/>
        <v>-0.18252080856123665</v>
      </c>
      <c r="AC2004" s="69">
        <f t="shared" si="1136"/>
        <v>-0.19203329369797856</v>
      </c>
      <c r="AD2004" s="70">
        <f>_xlfn.PERCENTILE.EXC(AC2004:$AC$5675,0.5)</f>
        <v>8.8172643554867453E-2</v>
      </c>
      <c r="AE2004" s="70">
        <f>_xlfn.PERCENTILE.EXC($AC2004:AC$5675,0.35)</f>
        <v>5.1255874687542412E-2</v>
      </c>
      <c r="AF2004" s="71">
        <f t="shared" si="1161"/>
        <v>6.4700082720537386E-2</v>
      </c>
      <c r="AG2004" s="70">
        <f t="shared" si="1162"/>
        <v>-0.21405465484619024</v>
      </c>
      <c r="AH2004" s="70">
        <f t="shared" si="1163"/>
        <v>-0.27492311632852745</v>
      </c>
      <c r="AI2004" s="61" t="str">
        <f t="shared" si="1151"/>
        <v>Safety</v>
      </c>
      <c r="AJ2004" s="68" t="str">
        <f t="shared" si="1152"/>
        <v>Safety</v>
      </c>
      <c r="AK2004" s="72" t="str">
        <f t="shared" si="1153"/>
        <v>00631L</v>
      </c>
      <c r="AL2004" s="73">
        <f t="shared" si="1143"/>
        <v>1</v>
      </c>
      <c r="AM2004" s="72" t="str">
        <f t="shared" si="1156"/>
        <v>00635U</v>
      </c>
      <c r="AN2004" s="73">
        <f t="shared" si="1144"/>
        <v>0</v>
      </c>
      <c r="AO2004" s="74" t="str">
        <f t="shared" si="1150"/>
        <v>00635U</v>
      </c>
      <c r="AP2004" s="20">
        <f t="shared" si="1145"/>
        <v>0</v>
      </c>
      <c r="AQ2004" s="74" t="str">
        <f t="shared" si="1160"/>
        <v>00631L</v>
      </c>
      <c r="AR2004" s="20">
        <f t="shared" si="1146"/>
        <v>1</v>
      </c>
      <c r="AS2004" s="74" t="str">
        <f t="shared" si="1154"/>
        <v>00631L</v>
      </c>
      <c r="AT2004" s="20">
        <f t="shared" si="1147"/>
        <v>1</v>
      </c>
      <c r="AU2004" s="74" t="str">
        <f t="shared" si="1137"/>
        <v>00635U</v>
      </c>
      <c r="AV2004" s="20">
        <f t="shared" si="1148"/>
        <v>0</v>
      </c>
      <c r="AW2004" s="74" t="str">
        <f t="shared" si="1138"/>
        <v>00635U</v>
      </c>
      <c r="AX2004" s="20">
        <f t="shared" si="1139"/>
        <v>0</v>
      </c>
      <c r="AY2004" s="20">
        <f t="shared" si="1149"/>
        <v>1</v>
      </c>
      <c r="AZ2004" s="116">
        <v>43398</v>
      </c>
      <c r="BA2004" s="117">
        <v>21.41</v>
      </c>
      <c r="BB2004" s="90">
        <v>21.25</v>
      </c>
      <c r="BC2004" s="76">
        <f t="shared" si="1157"/>
        <v>20.459791666666664</v>
      </c>
      <c r="BD2004" s="76">
        <f t="shared" si="1158"/>
        <v>20.489333333333331</v>
      </c>
      <c r="BE2004" s="77">
        <f t="shared" si="1164"/>
        <v>3.8622501451016859E-2</v>
      </c>
      <c r="BF2004" s="77">
        <f t="shared" si="1155"/>
        <v>4.4933949372031101E-2</v>
      </c>
    </row>
    <row r="2005" spans="1:58" s="23" customFormat="1" ht="15.75" customHeight="1" x14ac:dyDescent="0.4">
      <c r="A2005" s="116">
        <v>43396</v>
      </c>
      <c r="B2005" s="112">
        <v>18.824999999999999</v>
      </c>
      <c r="C2005" s="112">
        <v>18.425000000000001</v>
      </c>
      <c r="D2005" s="112">
        <v>18.574999999999999</v>
      </c>
      <c r="E2005" s="112">
        <v>18.475000000000001</v>
      </c>
      <c r="F2005" s="112">
        <v>18.524999999999999</v>
      </c>
      <c r="G2005" s="112">
        <v>18.425000000000001</v>
      </c>
      <c r="H2005" s="113">
        <v>18.475000000000001</v>
      </c>
      <c r="I2005" s="90">
        <f t="shared" si="1140"/>
        <v>18.745000000000001</v>
      </c>
      <c r="J2005" s="90">
        <f t="shared" si="1141"/>
        <v>18.455000000000002</v>
      </c>
      <c r="K2005" s="114">
        <v>20</v>
      </c>
      <c r="L2005" s="115">
        <v>0.04</v>
      </c>
      <c r="M2005" s="90">
        <v>23.43</v>
      </c>
      <c r="N2005" s="90">
        <v>20.71</v>
      </c>
      <c r="O2005" s="90">
        <v>20.28</v>
      </c>
      <c r="P2005" s="90">
        <v>20.29</v>
      </c>
      <c r="Q2005" s="90">
        <v>20.21</v>
      </c>
      <c r="R2005" s="63">
        <f t="shared" si="1129"/>
        <v>-3.5700000000000003</v>
      </c>
      <c r="S2005" s="64">
        <f t="shared" si="1165"/>
        <v>5.4480651731160908E-2</v>
      </c>
      <c r="T2005" s="65">
        <f t="shared" si="1159"/>
        <v>1.1313375181071945</v>
      </c>
      <c r="U2005" s="65">
        <f t="shared" si="1159"/>
        <v>1.0212031558185404</v>
      </c>
      <c r="V2005" s="65">
        <f t="shared" si="1130"/>
        <v>1.0206998521439132</v>
      </c>
      <c r="W2005" s="65">
        <f t="shared" si="1131"/>
        <v>1.0247402276100941</v>
      </c>
      <c r="X2005" s="61">
        <f t="shared" si="1142"/>
        <v>-2.1248339973439501E-2</v>
      </c>
      <c r="Y2005" s="66">
        <f t="shared" si="1132"/>
        <v>0</v>
      </c>
      <c r="Z2005" s="61">
        <f t="shared" si="1133"/>
        <v>-1.5470792211256289E-2</v>
      </c>
      <c r="AA2005" s="67">
        <f t="shared" si="1134"/>
        <v>18.745000000000001</v>
      </c>
      <c r="AB2005" s="68">
        <f t="shared" si="1135"/>
        <v>-9.1018831482375731E-2</v>
      </c>
      <c r="AC2005" s="69">
        <f t="shared" si="1136"/>
        <v>-9.4881699661999025E-2</v>
      </c>
      <c r="AD2005" s="70">
        <f>_xlfn.PERCENTILE.EXC(AC2005:$AC$5675,0.5)</f>
        <v>8.8219756999471835E-2</v>
      </c>
      <c r="AE2005" s="70">
        <f>_xlfn.PERCENTILE.EXC($AC2005:AC$5675,0.35)</f>
        <v>5.1265175287178111E-2</v>
      </c>
      <c r="AF2005" s="71">
        <f t="shared" si="1161"/>
        <v>6.4750940548417818E-2</v>
      </c>
      <c r="AG2005" s="70">
        <f t="shared" si="1162"/>
        <v>-0.21405465484619024</v>
      </c>
      <c r="AH2005" s="70">
        <f t="shared" si="1163"/>
        <v>-0.27492311632852745</v>
      </c>
      <c r="AI2005" s="61" t="str">
        <f t="shared" si="1151"/>
        <v>Safety</v>
      </c>
      <c r="AJ2005" s="68" t="str">
        <f t="shared" si="1152"/>
        <v>Safety</v>
      </c>
      <c r="AK2005" s="72" t="str">
        <f t="shared" si="1153"/>
        <v>00631L</v>
      </c>
      <c r="AL2005" s="73">
        <f t="shared" si="1143"/>
        <v>1</v>
      </c>
      <c r="AM2005" s="72" t="str">
        <f t="shared" si="1156"/>
        <v>00635U</v>
      </c>
      <c r="AN2005" s="73">
        <f t="shared" si="1144"/>
        <v>0</v>
      </c>
      <c r="AO2005" s="74" t="str">
        <f t="shared" si="1150"/>
        <v>00635U</v>
      </c>
      <c r="AP2005" s="20">
        <f t="shared" si="1145"/>
        <v>0</v>
      </c>
      <c r="AQ2005" s="74" t="str">
        <f t="shared" si="1160"/>
        <v>00631L</v>
      </c>
      <c r="AR2005" s="20">
        <f t="shared" si="1146"/>
        <v>1</v>
      </c>
      <c r="AS2005" s="74" t="str">
        <f t="shared" si="1154"/>
        <v>00631L</v>
      </c>
      <c r="AT2005" s="20">
        <f t="shared" si="1147"/>
        <v>1</v>
      </c>
      <c r="AU2005" s="74" t="str">
        <f t="shared" si="1137"/>
        <v>00635U</v>
      </c>
      <c r="AV2005" s="20">
        <f t="shared" si="1148"/>
        <v>0</v>
      </c>
      <c r="AW2005" s="74" t="str">
        <f t="shared" si="1138"/>
        <v>00635U</v>
      </c>
      <c r="AX2005" s="20">
        <f t="shared" si="1139"/>
        <v>0</v>
      </c>
      <c r="AY2005" s="20">
        <f t="shared" si="1149"/>
        <v>1</v>
      </c>
      <c r="AZ2005" s="116">
        <v>43397</v>
      </c>
      <c r="BA2005" s="117">
        <v>21.27</v>
      </c>
      <c r="BB2005" s="90">
        <v>21.1875</v>
      </c>
      <c r="BC2005" s="76">
        <f t="shared" si="1157"/>
        <v>20.436458333333331</v>
      </c>
      <c r="BD2005" s="76">
        <f t="shared" si="1158"/>
        <v>20.460124999999998</v>
      </c>
      <c r="BE2005" s="77">
        <f t="shared" si="1164"/>
        <v>3.6750089199245758E-2</v>
      </c>
      <c r="BF2005" s="77">
        <f t="shared" si="1155"/>
        <v>3.9583091501151718E-2</v>
      </c>
    </row>
    <row r="2006" spans="1:58" s="23" customFormat="1" ht="15.75" customHeight="1" x14ac:dyDescent="0.4">
      <c r="A2006" s="116">
        <v>43395</v>
      </c>
      <c r="B2006" s="112">
        <v>18.625</v>
      </c>
      <c r="C2006" s="112">
        <v>18.225000000000001</v>
      </c>
      <c r="D2006" s="112">
        <v>18.475000000000001</v>
      </c>
      <c r="E2006" s="112">
        <v>18.425000000000001</v>
      </c>
      <c r="F2006" s="112">
        <v>18.475000000000001</v>
      </c>
      <c r="G2006" s="112">
        <v>18.375</v>
      </c>
      <c r="H2006" s="113">
        <v>18.425000000000001</v>
      </c>
      <c r="I2006" s="90">
        <f t="shared" si="1140"/>
        <v>18.561</v>
      </c>
      <c r="J2006" s="90">
        <f t="shared" si="1141"/>
        <v>18.265000000000001</v>
      </c>
      <c r="K2006" s="114">
        <v>21</v>
      </c>
      <c r="L2006" s="115">
        <v>0.04</v>
      </c>
      <c r="M2006" s="90">
        <v>20.67</v>
      </c>
      <c r="N2006" s="90">
        <v>19.64</v>
      </c>
      <c r="O2006" s="90">
        <v>19.82</v>
      </c>
      <c r="P2006" s="90">
        <v>20.010000000000002</v>
      </c>
      <c r="Q2006" s="90">
        <v>20.02</v>
      </c>
      <c r="R2006" s="63">
        <f t="shared" si="1129"/>
        <v>-0.48000000000000398</v>
      </c>
      <c r="S2006" s="64">
        <f t="shared" si="1165"/>
        <v>-1.256913021618904E-2</v>
      </c>
      <c r="T2006" s="65">
        <f t="shared" si="1159"/>
        <v>1.0524439918533606</v>
      </c>
      <c r="U2006" s="65">
        <f t="shared" si="1159"/>
        <v>0.99091826437941477</v>
      </c>
      <c r="V2006" s="65">
        <f t="shared" si="1130"/>
        <v>0.98150924537731132</v>
      </c>
      <c r="W2006" s="65">
        <f t="shared" si="1131"/>
        <v>0.98101898101898111</v>
      </c>
      <c r="X2006" s="61">
        <f t="shared" si="1142"/>
        <v>-2.1476510067114016E-2</v>
      </c>
      <c r="Y2006" s="66">
        <f t="shared" si="1132"/>
        <v>0</v>
      </c>
      <c r="Z2006" s="61">
        <f t="shared" si="1133"/>
        <v>-1.5947416626259328E-2</v>
      </c>
      <c r="AA2006" s="67">
        <f t="shared" si="1134"/>
        <v>18.561</v>
      </c>
      <c r="AB2006" s="68">
        <f t="shared" si="1135"/>
        <v>-5.1680244399185366E-2</v>
      </c>
      <c r="AC2006" s="69">
        <f t="shared" si="1136"/>
        <v>-5.493890020366602E-2</v>
      </c>
      <c r="AD2006" s="70">
        <f>_xlfn.PERCENTILE.EXC(AC2006:$AC$5675,0.5)</f>
        <v>8.8259141398998875E-2</v>
      </c>
      <c r="AE2006" s="70">
        <f>_xlfn.PERCENTILE.EXC($AC2006:AC$5675,0.35)</f>
        <v>5.1287866918070052E-2</v>
      </c>
      <c r="AF2006" s="71">
        <f t="shared" si="1161"/>
        <v>6.4825382511916857E-2</v>
      </c>
      <c r="AG2006" s="70">
        <f t="shared" si="1162"/>
        <v>-0.21405465484619024</v>
      </c>
      <c r="AH2006" s="70">
        <f t="shared" si="1163"/>
        <v>-0.27492311632852745</v>
      </c>
      <c r="AI2006" s="61" t="str">
        <f t="shared" si="1151"/>
        <v>Safety</v>
      </c>
      <c r="AJ2006" s="68" t="str">
        <f t="shared" si="1152"/>
        <v>Safety</v>
      </c>
      <c r="AK2006" s="72" t="str">
        <f t="shared" si="1153"/>
        <v>00631L</v>
      </c>
      <c r="AL2006" s="73">
        <f t="shared" si="1143"/>
        <v>1</v>
      </c>
      <c r="AM2006" s="72" t="str">
        <f t="shared" si="1156"/>
        <v>00635U</v>
      </c>
      <c r="AN2006" s="73">
        <f t="shared" si="1144"/>
        <v>0</v>
      </c>
      <c r="AO2006" s="74" t="str">
        <f t="shared" si="1150"/>
        <v>00635U</v>
      </c>
      <c r="AP2006" s="20">
        <f t="shared" si="1145"/>
        <v>0</v>
      </c>
      <c r="AQ2006" s="74" t="str">
        <f t="shared" si="1160"/>
        <v>00631L</v>
      </c>
      <c r="AR2006" s="20">
        <f t="shared" si="1146"/>
        <v>1</v>
      </c>
      <c r="AS2006" s="74" t="str">
        <f t="shared" si="1154"/>
        <v>00631L</v>
      </c>
      <c r="AT2006" s="20">
        <f t="shared" si="1147"/>
        <v>1</v>
      </c>
      <c r="AU2006" s="74" t="str">
        <f t="shared" si="1137"/>
        <v>00635U</v>
      </c>
      <c r="AV2006" s="20">
        <f t="shared" si="1148"/>
        <v>0</v>
      </c>
      <c r="AW2006" s="74" t="str">
        <f t="shared" si="1138"/>
        <v>00635U</v>
      </c>
      <c r="AX2006" s="20">
        <f t="shared" si="1139"/>
        <v>0</v>
      </c>
      <c r="AY2006" s="20">
        <f t="shared" si="1149"/>
        <v>1</v>
      </c>
      <c r="AZ2006" s="116">
        <v>43396</v>
      </c>
      <c r="BA2006" s="117">
        <v>21.19</v>
      </c>
      <c r="BB2006" s="90">
        <v>21.175000000000001</v>
      </c>
      <c r="BC2006" s="76">
        <f t="shared" si="1157"/>
        <v>20.416666666666664</v>
      </c>
      <c r="BD2006" s="76">
        <f t="shared" si="1158"/>
        <v>20.436499999999999</v>
      </c>
      <c r="BE2006" s="77">
        <f t="shared" si="1164"/>
        <v>3.7142857142857297E-2</v>
      </c>
      <c r="BF2006" s="77">
        <f t="shared" si="1155"/>
        <v>3.6870305580701319E-2</v>
      </c>
    </row>
    <row r="2007" spans="1:58" s="23" customFormat="1" ht="15.75" customHeight="1" x14ac:dyDescent="0.4">
      <c r="A2007" s="116">
        <v>43392</v>
      </c>
      <c r="B2007" s="112">
        <v>18.425000000000001</v>
      </c>
      <c r="C2007" s="112">
        <v>18.175000000000001</v>
      </c>
      <c r="D2007" s="112">
        <v>18.425000000000001</v>
      </c>
      <c r="E2007" s="112">
        <v>18.324999999999999</v>
      </c>
      <c r="F2007" s="112">
        <v>18.425000000000001</v>
      </c>
      <c r="G2007" s="112">
        <v>18.324999999999999</v>
      </c>
      <c r="H2007" s="113">
        <v>18.425000000000001</v>
      </c>
      <c r="I2007" s="90">
        <f t="shared" si="1140"/>
        <v>18.395</v>
      </c>
      <c r="J2007" s="90">
        <f t="shared" si="1141"/>
        <v>18.205000000000002</v>
      </c>
      <c r="K2007" s="114">
        <v>22</v>
      </c>
      <c r="L2007" s="115">
        <v>0.04</v>
      </c>
      <c r="M2007" s="90">
        <v>21.13</v>
      </c>
      <c r="N2007" s="90">
        <v>19.89</v>
      </c>
      <c r="O2007" s="90">
        <v>19.84</v>
      </c>
      <c r="P2007" s="90">
        <v>20.03</v>
      </c>
      <c r="Q2007" s="90">
        <v>20.079999999999998</v>
      </c>
      <c r="R2007" s="63">
        <f t="shared" si="1129"/>
        <v>-1.1499999999999915</v>
      </c>
      <c r="S2007" s="64">
        <f t="shared" si="1165"/>
        <v>-8.4745762711863487E-3</v>
      </c>
      <c r="T2007" s="65">
        <f t="shared" si="1159"/>
        <v>1.0623428858722976</v>
      </c>
      <c r="U2007" s="65">
        <f t="shared" si="1159"/>
        <v>1.0025201612903225</v>
      </c>
      <c r="V2007" s="65">
        <f t="shared" si="1130"/>
        <v>0.99301048427358962</v>
      </c>
      <c r="W2007" s="65">
        <f t="shared" si="1131"/>
        <v>0.99053784860557781</v>
      </c>
      <c r="X2007" s="61">
        <f t="shared" si="1142"/>
        <v>-1.3568521031207597E-2</v>
      </c>
      <c r="Y2007" s="66">
        <f t="shared" si="1132"/>
        <v>5.4570259208732022E-3</v>
      </c>
      <c r="Z2007" s="61">
        <f t="shared" si="1133"/>
        <v>-1.0328893721119746E-2</v>
      </c>
      <c r="AA2007" s="67">
        <f t="shared" si="1134"/>
        <v>18.395000000000003</v>
      </c>
      <c r="AB2007" s="68">
        <f t="shared" si="1135"/>
        <v>-7.3655103066867761E-2</v>
      </c>
      <c r="AC2007" s="69">
        <f t="shared" si="1136"/>
        <v>-7.5163398692810329E-2</v>
      </c>
      <c r="AD2007" s="70">
        <f>_xlfn.PERCENTILE.EXC(AC2007:$AC$5675,0.5)</f>
        <v>8.8298525798525901E-2</v>
      </c>
      <c r="AE2007" s="70">
        <f>_xlfn.PERCENTILE.EXC($AC2007:AC$5675,0.35)</f>
        <v>5.1332973025961029E-2</v>
      </c>
      <c r="AF2007" s="71">
        <f t="shared" si="1161"/>
        <v>6.5243445692883831E-2</v>
      </c>
      <c r="AG2007" s="70">
        <f t="shared" si="1162"/>
        <v>-0.21405465484619024</v>
      </c>
      <c r="AH2007" s="70">
        <f t="shared" si="1163"/>
        <v>-0.27492311632852745</v>
      </c>
      <c r="AI2007" s="61" t="str">
        <f t="shared" si="1151"/>
        <v>Safety</v>
      </c>
      <c r="AJ2007" s="68" t="str">
        <f t="shared" si="1152"/>
        <v>Safety</v>
      </c>
      <c r="AK2007" s="72" t="str">
        <f t="shared" si="1153"/>
        <v>00631L</v>
      </c>
      <c r="AL2007" s="73">
        <f t="shared" si="1143"/>
        <v>1</v>
      </c>
      <c r="AM2007" s="72" t="str">
        <f t="shared" si="1156"/>
        <v>00635U</v>
      </c>
      <c r="AN2007" s="73">
        <f t="shared" si="1144"/>
        <v>0</v>
      </c>
      <c r="AO2007" s="74" t="str">
        <f t="shared" si="1150"/>
        <v>00635U</v>
      </c>
      <c r="AP2007" s="20">
        <f t="shared" si="1145"/>
        <v>0</v>
      </c>
      <c r="AQ2007" s="74" t="str">
        <f t="shared" si="1160"/>
        <v>00631L</v>
      </c>
      <c r="AR2007" s="20">
        <f t="shared" si="1146"/>
        <v>1</v>
      </c>
      <c r="AS2007" s="74" t="str">
        <f t="shared" si="1154"/>
        <v>00631L</v>
      </c>
      <c r="AT2007" s="20">
        <f t="shared" si="1147"/>
        <v>1</v>
      </c>
      <c r="AU2007" s="74" t="str">
        <f t="shared" si="1137"/>
        <v>00635U</v>
      </c>
      <c r="AV2007" s="20">
        <f t="shared" si="1148"/>
        <v>0</v>
      </c>
      <c r="AW2007" s="74" t="str">
        <f t="shared" si="1138"/>
        <v>00635U</v>
      </c>
      <c r="AX2007" s="20">
        <f t="shared" si="1139"/>
        <v>0</v>
      </c>
      <c r="AY2007" s="20">
        <f t="shared" si="1149"/>
        <v>1</v>
      </c>
      <c r="AZ2007" s="116">
        <v>43395</v>
      </c>
      <c r="BA2007" s="117">
        <v>21.01</v>
      </c>
      <c r="BB2007" s="90">
        <v>21.137499999999999</v>
      </c>
      <c r="BC2007" s="76">
        <f t="shared" si="1157"/>
        <v>20.393750000000001</v>
      </c>
      <c r="BD2007" s="76">
        <f t="shared" si="1158"/>
        <v>20.413916666666662</v>
      </c>
      <c r="BE2007" s="77">
        <f t="shared" si="1164"/>
        <v>3.6469506589028429E-2</v>
      </c>
      <c r="BF2007" s="77">
        <f t="shared" si="1155"/>
        <v>2.9199851408557392E-2</v>
      </c>
    </row>
    <row r="2008" spans="1:58" s="23" customFormat="1" ht="15.75" customHeight="1" x14ac:dyDescent="0.4">
      <c r="A2008" s="116">
        <v>43391</v>
      </c>
      <c r="B2008" s="112">
        <v>18.425000000000001</v>
      </c>
      <c r="C2008" s="112">
        <v>18.074999999999999</v>
      </c>
      <c r="D2008" s="112">
        <v>18.274999999999999</v>
      </c>
      <c r="E2008" s="112">
        <v>18.225000000000001</v>
      </c>
      <c r="F2008" s="112">
        <v>18.324999999999999</v>
      </c>
      <c r="G2008" s="112">
        <v>18.274999999999999</v>
      </c>
      <c r="H2008" s="113">
        <v>18.375</v>
      </c>
      <c r="I2008" s="90">
        <f t="shared" si="1140"/>
        <v>18.397000000000002</v>
      </c>
      <c r="J2008" s="90">
        <f t="shared" si="1141"/>
        <v>18.090999999999998</v>
      </c>
      <c r="K2008" s="114">
        <v>23</v>
      </c>
      <c r="L2008" s="115">
        <v>0.04</v>
      </c>
      <c r="M2008" s="90">
        <v>22.31</v>
      </c>
      <c r="N2008" s="90">
        <v>20.059999999999999</v>
      </c>
      <c r="O2008" s="90">
        <v>19.86</v>
      </c>
      <c r="P2008" s="90">
        <v>19.93</v>
      </c>
      <c r="Q2008" s="90">
        <v>20.010000000000002</v>
      </c>
      <c r="R2008" s="63">
        <f t="shared" si="1129"/>
        <v>-2.5799999999999983</v>
      </c>
      <c r="S2008" s="64">
        <f t="shared" si="1165"/>
        <v>0.15287356321839082</v>
      </c>
      <c r="T2008" s="65">
        <f t="shared" si="1159"/>
        <v>1.1121635094715852</v>
      </c>
      <c r="U2008" s="65">
        <f t="shared" si="1159"/>
        <v>1.0100704934541793</v>
      </c>
      <c r="V2008" s="65">
        <f t="shared" si="1130"/>
        <v>1.0065228299046662</v>
      </c>
      <c r="W2008" s="65">
        <f t="shared" si="1131"/>
        <v>1.0024987506246874</v>
      </c>
      <c r="X2008" s="61">
        <f t="shared" si="1142"/>
        <v>-1.8995929443690714E-2</v>
      </c>
      <c r="Y2008" s="66">
        <f t="shared" si="1132"/>
        <v>8.2304526748970402E-3</v>
      </c>
      <c r="Z2008" s="61">
        <f t="shared" si="1133"/>
        <v>-1.6633146708702747E-2</v>
      </c>
      <c r="AA2008" s="67">
        <f t="shared" si="1134"/>
        <v>18.396999999999998</v>
      </c>
      <c r="AB2008" s="68">
        <f t="shared" si="1135"/>
        <v>-8.1505483549351845E-2</v>
      </c>
      <c r="AC2008" s="69">
        <f t="shared" si="1136"/>
        <v>-8.2901296111665024E-2</v>
      </c>
      <c r="AD2008" s="70">
        <f>_xlfn.PERCENTILE.EXC(AC2008:$AC$5675,0.5)</f>
        <v>8.8326719738572368E-2</v>
      </c>
      <c r="AE2008" s="70">
        <f>_xlfn.PERCENTILE.EXC($AC2008:AC$5675,0.35)</f>
        <v>5.1383823888293864E-2</v>
      </c>
      <c r="AF2008" s="71">
        <f t="shared" si="1161"/>
        <v>6.557050037817691E-2</v>
      </c>
      <c r="AG2008" s="70">
        <f t="shared" si="1162"/>
        <v>-0.21405465484619024</v>
      </c>
      <c r="AH2008" s="70">
        <f t="shared" si="1163"/>
        <v>-0.27492311632852745</v>
      </c>
      <c r="AI2008" s="61" t="str">
        <f t="shared" si="1151"/>
        <v>Safety</v>
      </c>
      <c r="AJ2008" s="68" t="str">
        <f t="shared" si="1152"/>
        <v>Safety</v>
      </c>
      <c r="AK2008" s="72" t="str">
        <f t="shared" si="1153"/>
        <v>00631L</v>
      </c>
      <c r="AL2008" s="73">
        <f t="shared" si="1143"/>
        <v>1</v>
      </c>
      <c r="AM2008" s="72" t="str">
        <f t="shared" si="1156"/>
        <v>00635U</v>
      </c>
      <c r="AN2008" s="73">
        <f t="shared" si="1144"/>
        <v>0</v>
      </c>
      <c r="AO2008" s="74" t="str">
        <f t="shared" si="1150"/>
        <v>00635U</v>
      </c>
      <c r="AP2008" s="20">
        <f t="shared" si="1145"/>
        <v>0</v>
      </c>
      <c r="AQ2008" s="74" t="str">
        <f t="shared" si="1160"/>
        <v>00631L</v>
      </c>
      <c r="AR2008" s="20">
        <f t="shared" si="1146"/>
        <v>1</v>
      </c>
      <c r="AS2008" s="74" t="str">
        <f t="shared" si="1154"/>
        <v>00631L</v>
      </c>
      <c r="AT2008" s="20">
        <f t="shared" si="1147"/>
        <v>1</v>
      </c>
      <c r="AU2008" s="74" t="str">
        <f t="shared" si="1137"/>
        <v>00635U</v>
      </c>
      <c r="AV2008" s="20">
        <f t="shared" si="1148"/>
        <v>0</v>
      </c>
      <c r="AW2008" s="74" t="str">
        <f t="shared" si="1138"/>
        <v>00635U</v>
      </c>
      <c r="AX2008" s="20">
        <f t="shared" si="1139"/>
        <v>0</v>
      </c>
      <c r="AY2008" s="20">
        <f t="shared" si="1149"/>
        <v>1</v>
      </c>
      <c r="AZ2008" s="116">
        <v>43392</v>
      </c>
      <c r="BA2008" s="117">
        <v>21.11</v>
      </c>
      <c r="BB2008" s="90">
        <v>21.162500000000001</v>
      </c>
      <c r="BC2008" s="76">
        <f t="shared" si="1157"/>
        <v>20.370833333333334</v>
      </c>
      <c r="BD2008" s="76">
        <f t="shared" si="1158"/>
        <v>20.393291666666663</v>
      </c>
      <c r="BE2008" s="77">
        <f t="shared" si="1164"/>
        <v>3.8862753119247348E-2</v>
      </c>
      <c r="BF2008" s="77">
        <f t="shared" si="1155"/>
        <v>3.5144318290941431E-2</v>
      </c>
    </row>
    <row r="2009" spans="1:58" s="23" customFormat="1" ht="15.75" customHeight="1" x14ac:dyDescent="0.4">
      <c r="A2009" s="116">
        <v>43390</v>
      </c>
      <c r="B2009" s="112">
        <v>17.125</v>
      </c>
      <c r="C2009" s="112">
        <v>17.175000000000001</v>
      </c>
      <c r="D2009" s="112">
        <v>17.574999999999999</v>
      </c>
      <c r="E2009" s="112">
        <v>17.675000000000001</v>
      </c>
      <c r="F2009" s="112">
        <v>17.875</v>
      </c>
      <c r="G2009" s="112">
        <v>17.975000000000001</v>
      </c>
      <c r="H2009" s="113">
        <v>18.125</v>
      </c>
      <c r="I2009" s="90">
        <f t="shared" si="1140"/>
        <v>17.126999999999999</v>
      </c>
      <c r="J2009" s="90">
        <f t="shared" si="1141"/>
        <v>17.190999999999999</v>
      </c>
      <c r="K2009" s="114">
        <v>24</v>
      </c>
      <c r="L2009" s="115">
        <v>0.04</v>
      </c>
      <c r="M2009" s="90">
        <v>17.75</v>
      </c>
      <c r="N2009" s="90">
        <v>17.399999999999999</v>
      </c>
      <c r="O2009" s="90">
        <v>18.100000000000001</v>
      </c>
      <c r="P2009" s="90">
        <v>18.64</v>
      </c>
      <c r="Q2009" s="90">
        <v>19.07</v>
      </c>
      <c r="R2009" s="63">
        <f t="shared" si="1129"/>
        <v>1.5900000000000034</v>
      </c>
      <c r="S2009" s="64">
        <f t="shared" si="1165"/>
        <v>-1.2485811577752691E-2</v>
      </c>
      <c r="T2009" s="65">
        <f t="shared" si="1159"/>
        <v>1.0201149425287357</v>
      </c>
      <c r="U2009" s="65">
        <f t="shared" si="1159"/>
        <v>0.96132596685082861</v>
      </c>
      <c r="V2009" s="65">
        <f t="shared" si="1130"/>
        <v>0.93347639484978528</v>
      </c>
      <c r="W2009" s="65">
        <f t="shared" si="1131"/>
        <v>0.91242789722076556</v>
      </c>
      <c r="X2009" s="61">
        <f t="shared" si="1142"/>
        <v>2.9197080291971217E-3</v>
      </c>
      <c r="Y2009" s="66">
        <f t="shared" si="1132"/>
        <v>2.5459688826025419E-2</v>
      </c>
      <c r="Z2009" s="61">
        <f t="shared" si="1133"/>
        <v>3.7367898639574975E-3</v>
      </c>
      <c r="AA2009" s="67">
        <f t="shared" si="1134"/>
        <v>17.126999999999999</v>
      </c>
      <c r="AB2009" s="68">
        <f t="shared" si="1135"/>
        <v>-1.5804597701149344E-2</v>
      </c>
      <c r="AC2009" s="69">
        <f t="shared" si="1136"/>
        <v>-1.5689655172413778E-2</v>
      </c>
      <c r="AD2009" s="70">
        <f>_xlfn.PERCENTILE.EXC(AC2009:$AC$5675,0.5)</f>
        <v>8.8354913678618821E-2</v>
      </c>
      <c r="AE2009" s="70">
        <f>_xlfn.PERCENTILE.EXC($AC2009:AC$5675,0.35)</f>
        <v>5.1431409455100628E-2</v>
      </c>
      <c r="AF2009" s="71">
        <f t="shared" si="1161"/>
        <v>6.5600689754492902E-2</v>
      </c>
      <c r="AG2009" s="70">
        <f t="shared" si="1162"/>
        <v>-0.21405465484619024</v>
      </c>
      <c r="AH2009" s="70">
        <f t="shared" si="1163"/>
        <v>-0.27492311632852745</v>
      </c>
      <c r="AI2009" s="61" t="str">
        <f t="shared" si="1151"/>
        <v>Safety</v>
      </c>
      <c r="AJ2009" s="68" t="str">
        <f t="shared" si="1152"/>
        <v>Safety</v>
      </c>
      <c r="AK2009" s="72" t="str">
        <f t="shared" si="1153"/>
        <v>00631L</v>
      </c>
      <c r="AL2009" s="73">
        <f t="shared" si="1143"/>
        <v>1</v>
      </c>
      <c r="AM2009" s="72" t="str">
        <f t="shared" si="1156"/>
        <v>00635U</v>
      </c>
      <c r="AN2009" s="73">
        <f t="shared" si="1144"/>
        <v>0</v>
      </c>
      <c r="AO2009" s="74" t="str">
        <f t="shared" si="1150"/>
        <v>00635U</v>
      </c>
      <c r="AP2009" s="20">
        <f t="shared" si="1145"/>
        <v>0</v>
      </c>
      <c r="AQ2009" s="74" t="str">
        <f t="shared" si="1160"/>
        <v>00631L</v>
      </c>
      <c r="AR2009" s="20">
        <f t="shared" si="1146"/>
        <v>1</v>
      </c>
      <c r="AS2009" s="74" t="str">
        <f t="shared" si="1154"/>
        <v>00631L</v>
      </c>
      <c r="AT2009" s="20">
        <f t="shared" si="1147"/>
        <v>1</v>
      </c>
      <c r="AU2009" s="74" t="str">
        <f t="shared" si="1137"/>
        <v>00635U</v>
      </c>
      <c r="AV2009" s="20">
        <f t="shared" si="1148"/>
        <v>0</v>
      </c>
      <c r="AW2009" s="74" t="str">
        <f t="shared" si="1138"/>
        <v>00635U</v>
      </c>
      <c r="AX2009" s="20">
        <f t="shared" si="1139"/>
        <v>0</v>
      </c>
      <c r="AY2009" s="20">
        <f t="shared" si="1149"/>
        <v>1</v>
      </c>
      <c r="AZ2009" s="116">
        <v>43391</v>
      </c>
      <c r="BA2009" s="117">
        <v>21.08</v>
      </c>
      <c r="BB2009" s="90">
        <v>20.824999999999999</v>
      </c>
      <c r="BC2009" s="76">
        <f t="shared" si="1157"/>
        <v>20.348541666666666</v>
      </c>
      <c r="BD2009" s="76">
        <f t="shared" si="1158"/>
        <v>20.369458333333334</v>
      </c>
      <c r="BE2009" s="77">
        <f t="shared" si="1164"/>
        <v>2.341486388254687E-2</v>
      </c>
      <c r="BF2009" s="77">
        <f t="shared" si="1155"/>
        <v>3.4882698157167366E-2</v>
      </c>
    </row>
    <row r="2010" spans="1:58" s="23" customFormat="1" ht="15.75" customHeight="1" x14ac:dyDescent="0.4">
      <c r="A2010" s="116">
        <v>43389</v>
      </c>
      <c r="B2010" s="112">
        <v>17.675000000000001</v>
      </c>
      <c r="C2010" s="112">
        <v>17.274999999999999</v>
      </c>
      <c r="D2010" s="112">
        <v>17.175000000000001</v>
      </c>
      <c r="E2010" s="112">
        <v>17.625</v>
      </c>
      <c r="F2010" s="112">
        <v>17.725000000000001</v>
      </c>
      <c r="G2010" s="112">
        <v>17.925000000000001</v>
      </c>
      <c r="H2010" s="113">
        <v>18</v>
      </c>
      <c r="I2010" s="90">
        <f t="shared" si="1140"/>
        <v>17.274999999999999</v>
      </c>
      <c r="J2010" s="90">
        <f t="shared" si="1141"/>
        <v>17.175000000000001</v>
      </c>
      <c r="K2010" s="114">
        <v>0</v>
      </c>
      <c r="L2010" s="115">
        <v>0.05</v>
      </c>
      <c r="M2010" s="90">
        <v>17.850000000000001</v>
      </c>
      <c r="N2010" s="90">
        <v>17.62</v>
      </c>
      <c r="O2010" s="90">
        <v>17.96</v>
      </c>
      <c r="P2010" s="90">
        <v>18.579999999999998</v>
      </c>
      <c r="Q2010" s="90">
        <v>19.010000000000002</v>
      </c>
      <c r="R2010" s="63">
        <f t="shared" si="1129"/>
        <v>1.0700000000000003</v>
      </c>
      <c r="S2010" s="64">
        <f t="shared" si="1165"/>
        <v>-0.17276995305164317</v>
      </c>
      <c r="T2010" s="65">
        <f t="shared" si="1159"/>
        <v>1.0130533484676505</v>
      </c>
      <c r="U2010" s="65">
        <f t="shared" si="1159"/>
        <v>0.98106904231625836</v>
      </c>
      <c r="V2010" s="65">
        <f t="shared" si="1130"/>
        <v>0.94833153928955882</v>
      </c>
      <c r="W2010" s="65">
        <f t="shared" si="1131"/>
        <v>0.92688058916359806</v>
      </c>
      <c r="X2010" s="61">
        <f t="shared" si="1142"/>
        <v>-2.263083451202275E-2</v>
      </c>
      <c r="Y2010" s="66">
        <f t="shared" si="1132"/>
        <v>2.1276595744680851E-2</v>
      </c>
      <c r="Z2010" s="61">
        <f t="shared" si="1133"/>
        <v>-5.7887120115773013E-3</v>
      </c>
      <c r="AA2010" s="67">
        <f t="shared" si="1134"/>
        <v>17.274999999999999</v>
      </c>
      <c r="AB2010" s="68">
        <f t="shared" si="1135"/>
        <v>3.1214528944381223E-3</v>
      </c>
      <c r="AC2010" s="69">
        <f t="shared" si="1136"/>
        <v>-1.9580022701475731E-2</v>
      </c>
      <c r="AD2010" s="70">
        <f>_xlfn.PERCENTILE.EXC(AC2010:$AC$5675,0.5)</f>
        <v>8.8368402071612395E-2</v>
      </c>
      <c r="AE2010" s="70">
        <f>_xlfn.PERCENTILE.EXC($AC2010:AC$5675,0.35)</f>
        <v>5.1450131788944163E-2</v>
      </c>
      <c r="AF2010" s="71">
        <f t="shared" si="1161"/>
        <v>6.5600689754492902E-2</v>
      </c>
      <c r="AG2010" s="70">
        <f t="shared" si="1162"/>
        <v>-0.21405465484619024</v>
      </c>
      <c r="AH2010" s="70">
        <f t="shared" si="1163"/>
        <v>-0.27492311632852745</v>
      </c>
      <c r="AI2010" s="61" t="str">
        <f t="shared" si="1151"/>
        <v>Safety</v>
      </c>
      <c r="AJ2010" s="68" t="str">
        <f t="shared" si="1152"/>
        <v>Safety</v>
      </c>
      <c r="AK2010" s="72" t="str">
        <f t="shared" si="1153"/>
        <v>00631L</v>
      </c>
      <c r="AL2010" s="73">
        <f t="shared" si="1143"/>
        <v>1</v>
      </c>
      <c r="AM2010" s="72" t="str">
        <f t="shared" si="1156"/>
        <v>00635U</v>
      </c>
      <c r="AN2010" s="73">
        <f t="shared" si="1144"/>
        <v>0</v>
      </c>
      <c r="AO2010" s="74" t="str">
        <f t="shared" si="1150"/>
        <v>00635U</v>
      </c>
      <c r="AP2010" s="20">
        <f t="shared" si="1145"/>
        <v>0</v>
      </c>
      <c r="AQ2010" s="74" t="str">
        <f t="shared" si="1160"/>
        <v>00631L</v>
      </c>
      <c r="AR2010" s="20">
        <f t="shared" si="1146"/>
        <v>1</v>
      </c>
      <c r="AS2010" s="74" t="str">
        <f t="shared" si="1154"/>
        <v>00631L</v>
      </c>
      <c r="AT2010" s="20">
        <f t="shared" si="1147"/>
        <v>1</v>
      </c>
      <c r="AU2010" s="74" t="str">
        <f t="shared" si="1137"/>
        <v>00635U</v>
      </c>
      <c r="AV2010" s="20">
        <f t="shared" si="1148"/>
        <v>0</v>
      </c>
      <c r="AW2010" s="74" t="str">
        <f t="shared" si="1138"/>
        <v>00635U</v>
      </c>
      <c r="AX2010" s="20">
        <f t="shared" si="1139"/>
        <v>0</v>
      </c>
      <c r="AY2010" s="20">
        <f t="shared" si="1149"/>
        <v>1</v>
      </c>
      <c r="AZ2010" s="116">
        <v>43390</v>
      </c>
      <c r="BA2010" s="117">
        <v>21</v>
      </c>
      <c r="BB2010" s="90">
        <v>20.762499999999999</v>
      </c>
      <c r="BC2010" s="76">
        <f t="shared" si="1157"/>
        <v>20.332916666666666</v>
      </c>
      <c r="BD2010" s="76">
        <f t="shared" si="1158"/>
        <v>20.351458333333333</v>
      </c>
      <c r="BE2010" s="77">
        <f t="shared" si="1164"/>
        <v>2.1127482120535262E-2</v>
      </c>
      <c r="BF2010" s="77">
        <f t="shared" si="1155"/>
        <v>3.1867085692057283E-2</v>
      </c>
    </row>
    <row r="2011" spans="1:58" s="23" customFormat="1" ht="15.75" customHeight="1" x14ac:dyDescent="0.4">
      <c r="A2011" s="116">
        <v>43388</v>
      </c>
      <c r="B2011" s="112">
        <v>20.125</v>
      </c>
      <c r="C2011" s="112">
        <v>18.524999999999999</v>
      </c>
      <c r="D2011" s="112">
        <v>18.024999999999999</v>
      </c>
      <c r="E2011" s="112">
        <v>18.274999999999999</v>
      </c>
      <c r="F2011" s="112">
        <v>18.324999999999999</v>
      </c>
      <c r="G2011" s="112">
        <v>18.524999999999999</v>
      </c>
      <c r="H2011" s="113">
        <v>18.574999999999999</v>
      </c>
      <c r="I2011" s="90">
        <f t="shared" si="1140"/>
        <v>18.604999999999997</v>
      </c>
      <c r="J2011" s="90">
        <f t="shared" si="1141"/>
        <v>18.049999999999997</v>
      </c>
      <c r="K2011" s="114">
        <v>1</v>
      </c>
      <c r="L2011" s="115">
        <v>0.05</v>
      </c>
      <c r="M2011" s="90">
        <v>23.91</v>
      </c>
      <c r="N2011" s="90">
        <v>21.3</v>
      </c>
      <c r="O2011" s="90">
        <v>20.29</v>
      </c>
      <c r="P2011" s="90">
        <v>20.27</v>
      </c>
      <c r="Q2011" s="90">
        <v>20.190000000000001</v>
      </c>
      <c r="R2011" s="63">
        <f t="shared" si="1129"/>
        <v>-4.6499999999999986</v>
      </c>
      <c r="S2011" s="64">
        <f t="shared" si="1165"/>
        <v>-4.6926325668690809E-4</v>
      </c>
      <c r="T2011" s="65">
        <f t="shared" si="1159"/>
        <v>1.1225352112676057</v>
      </c>
      <c r="U2011" s="65">
        <f t="shared" si="1159"/>
        <v>1.0497782158698867</v>
      </c>
      <c r="V2011" s="65">
        <f t="shared" si="1130"/>
        <v>1.050814010853478</v>
      </c>
      <c r="W2011" s="65">
        <f t="shared" si="1131"/>
        <v>1.0549777117384844</v>
      </c>
      <c r="X2011" s="61">
        <f t="shared" si="1142"/>
        <v>-7.9503105590062184E-2</v>
      </c>
      <c r="Y2011" s="66">
        <f t="shared" si="1132"/>
        <v>1.6415868673050657E-2</v>
      </c>
      <c r="Z2011" s="61">
        <f t="shared" si="1133"/>
        <v>-2.9830690674549843E-2</v>
      </c>
      <c r="AA2011" s="67">
        <f t="shared" si="1134"/>
        <v>18.605</v>
      </c>
      <c r="AB2011" s="68">
        <f t="shared" si="1135"/>
        <v>-5.5164319248826324E-2</v>
      </c>
      <c r="AC2011" s="69">
        <f t="shared" si="1136"/>
        <v>-0.12652582159624415</v>
      </c>
      <c r="AD2011" s="70">
        <f>_xlfn.PERCENTILE.EXC(AC2011:$AC$5675,0.5)</f>
        <v>8.8381890464605983E-2</v>
      </c>
      <c r="AE2011" s="70">
        <f>_xlfn.PERCENTILE.EXC($AC2011:AC$5675,0.35)</f>
        <v>5.1457471477136411E-2</v>
      </c>
      <c r="AF2011" s="71">
        <f t="shared" si="1161"/>
        <v>6.5600689754492902E-2</v>
      </c>
      <c r="AG2011" s="70">
        <f t="shared" si="1162"/>
        <v>-0.21405465484619024</v>
      </c>
      <c r="AH2011" s="70">
        <f t="shared" si="1163"/>
        <v>-0.27492311632852745</v>
      </c>
      <c r="AI2011" s="61" t="str">
        <f t="shared" si="1151"/>
        <v>Safety</v>
      </c>
      <c r="AJ2011" s="68" t="str">
        <f t="shared" si="1152"/>
        <v>Safety</v>
      </c>
      <c r="AK2011" s="72" t="str">
        <f t="shared" si="1153"/>
        <v>00631L</v>
      </c>
      <c r="AL2011" s="73">
        <f t="shared" si="1143"/>
        <v>1</v>
      </c>
      <c r="AM2011" s="72" t="str">
        <f t="shared" si="1156"/>
        <v>00635U</v>
      </c>
      <c r="AN2011" s="73">
        <f t="shared" si="1144"/>
        <v>0</v>
      </c>
      <c r="AO2011" s="74" t="str">
        <f t="shared" si="1150"/>
        <v>00635U</v>
      </c>
      <c r="AP2011" s="20">
        <f t="shared" si="1145"/>
        <v>0</v>
      </c>
      <c r="AQ2011" s="74" t="str">
        <f t="shared" si="1160"/>
        <v>00631L</v>
      </c>
      <c r="AR2011" s="20">
        <f t="shared" si="1146"/>
        <v>1</v>
      </c>
      <c r="AS2011" s="74" t="str">
        <f t="shared" si="1154"/>
        <v>00631L</v>
      </c>
      <c r="AT2011" s="20">
        <f t="shared" si="1147"/>
        <v>1</v>
      </c>
      <c r="AU2011" s="74" t="str">
        <f t="shared" si="1137"/>
        <v>00635U</v>
      </c>
      <c r="AV2011" s="20">
        <f t="shared" si="1148"/>
        <v>0</v>
      </c>
      <c r="AW2011" s="74" t="str">
        <f t="shared" si="1138"/>
        <v>00635U</v>
      </c>
      <c r="AX2011" s="20">
        <f t="shared" si="1139"/>
        <v>0</v>
      </c>
      <c r="AY2011" s="20">
        <f t="shared" si="1149"/>
        <v>1</v>
      </c>
      <c r="AZ2011" s="116">
        <v>43389</v>
      </c>
      <c r="BA2011" s="117">
        <v>20.77</v>
      </c>
      <c r="BB2011" s="90">
        <v>20.637499999999999</v>
      </c>
      <c r="BC2011" s="76">
        <f t="shared" si="1157"/>
        <v>20.32</v>
      </c>
      <c r="BD2011" s="76">
        <f t="shared" si="1158"/>
        <v>20.333041666666666</v>
      </c>
      <c r="BE2011" s="77">
        <f t="shared" si="1164"/>
        <v>1.5624999999999951E-2</v>
      </c>
      <c r="BF2011" s="77">
        <f t="shared" si="1155"/>
        <v>2.149006235745184E-2</v>
      </c>
    </row>
    <row r="2012" spans="1:58" s="23" customFormat="1" ht="15.75" customHeight="1" x14ac:dyDescent="0.4">
      <c r="A2012" s="116">
        <v>43385</v>
      </c>
      <c r="B2012" s="112">
        <v>19.925000000000001</v>
      </c>
      <c r="C2012" s="112">
        <v>18.125</v>
      </c>
      <c r="D2012" s="112">
        <v>17.574999999999999</v>
      </c>
      <c r="E2012" s="112">
        <v>17.774999999999999</v>
      </c>
      <c r="F2012" s="112">
        <v>17.824999999999999</v>
      </c>
      <c r="G2012" s="112">
        <v>18.024999999999999</v>
      </c>
      <c r="H2012" s="113">
        <v>18.074999999999999</v>
      </c>
      <c r="I2012" s="90">
        <f t="shared" si="1140"/>
        <v>18.305</v>
      </c>
      <c r="J2012" s="90">
        <f t="shared" si="1141"/>
        <v>17.63</v>
      </c>
      <c r="K2012" s="114">
        <v>2</v>
      </c>
      <c r="L2012" s="115">
        <v>0.05</v>
      </c>
      <c r="M2012" s="90">
        <v>22.84</v>
      </c>
      <c r="N2012" s="90">
        <v>21.31</v>
      </c>
      <c r="O2012" s="90">
        <v>19.84</v>
      </c>
      <c r="P2012" s="90">
        <v>19.87</v>
      </c>
      <c r="Q2012" s="90">
        <v>19.829999999999998</v>
      </c>
      <c r="R2012" s="63">
        <f t="shared" si="1129"/>
        <v>-4.4399999999999977</v>
      </c>
      <c r="S2012" s="64">
        <f t="shared" si="1165"/>
        <v>-0.14691753402722185</v>
      </c>
      <c r="T2012" s="65">
        <f t="shared" si="1159"/>
        <v>1.0717972782731113</v>
      </c>
      <c r="U2012" s="65">
        <f t="shared" si="1159"/>
        <v>1.0740927419354838</v>
      </c>
      <c r="V2012" s="65">
        <f t="shared" si="1130"/>
        <v>1.0724710619023652</v>
      </c>
      <c r="W2012" s="65">
        <f t="shared" si="1131"/>
        <v>1.0746343923348463</v>
      </c>
      <c r="X2012" s="61">
        <f t="shared" si="1142"/>
        <v>-9.0338770388958628E-2</v>
      </c>
      <c r="Y2012" s="66">
        <f t="shared" si="1132"/>
        <v>1.6877637130801728E-2</v>
      </c>
      <c r="Z2012" s="61">
        <f t="shared" si="1133"/>
        <v>-3.6875170718382998E-2</v>
      </c>
      <c r="AA2012" s="67">
        <f t="shared" si="1134"/>
        <v>18.305</v>
      </c>
      <c r="AB2012" s="68">
        <f t="shared" si="1135"/>
        <v>-6.49929610511496E-2</v>
      </c>
      <c r="AC2012" s="69">
        <f t="shared" si="1136"/>
        <v>-0.14101360863444387</v>
      </c>
      <c r="AD2012" s="70">
        <f>_xlfn.PERCENTILE.EXC(AC2012:$AC$5675,0.5)</f>
        <v>8.8386560187845048E-2</v>
      </c>
      <c r="AE2012" s="70">
        <f>_xlfn.PERCENTILE.EXC($AC2012:AC$5675,0.35)</f>
        <v>5.147276118371219E-2</v>
      </c>
      <c r="AF2012" s="71">
        <f t="shared" si="1161"/>
        <v>6.5600689754492902E-2</v>
      </c>
      <c r="AG2012" s="70">
        <f t="shared" si="1162"/>
        <v>-0.21405465484619024</v>
      </c>
      <c r="AH2012" s="70">
        <f t="shared" si="1163"/>
        <v>-0.27492311632852745</v>
      </c>
      <c r="AI2012" s="61" t="str">
        <f t="shared" si="1151"/>
        <v>Safety</v>
      </c>
      <c r="AJ2012" s="68" t="str">
        <f t="shared" si="1152"/>
        <v>Safety</v>
      </c>
      <c r="AK2012" s="72" t="str">
        <f t="shared" si="1153"/>
        <v>00631L</v>
      </c>
      <c r="AL2012" s="73">
        <f t="shared" si="1143"/>
        <v>1</v>
      </c>
      <c r="AM2012" s="72" t="str">
        <f t="shared" si="1156"/>
        <v>00635U</v>
      </c>
      <c r="AN2012" s="73">
        <f t="shared" si="1144"/>
        <v>0</v>
      </c>
      <c r="AO2012" s="74" t="str">
        <f t="shared" si="1150"/>
        <v>00635U</v>
      </c>
      <c r="AP2012" s="20">
        <f t="shared" si="1145"/>
        <v>0</v>
      </c>
      <c r="AQ2012" s="74" t="str">
        <f t="shared" si="1160"/>
        <v>00631L</v>
      </c>
      <c r="AR2012" s="20">
        <f t="shared" si="1146"/>
        <v>1</v>
      </c>
      <c r="AS2012" s="74" t="str">
        <f t="shared" si="1154"/>
        <v>00631L</v>
      </c>
      <c r="AT2012" s="20">
        <f t="shared" si="1147"/>
        <v>1</v>
      </c>
      <c r="AU2012" s="74" t="str">
        <f t="shared" si="1137"/>
        <v>00635U</v>
      </c>
      <c r="AV2012" s="20">
        <f t="shared" si="1148"/>
        <v>0</v>
      </c>
      <c r="AW2012" s="74" t="str">
        <f t="shared" si="1138"/>
        <v>00635U</v>
      </c>
      <c r="AX2012" s="20">
        <f t="shared" si="1139"/>
        <v>0</v>
      </c>
      <c r="AY2012" s="20">
        <f t="shared" si="1149"/>
        <v>1</v>
      </c>
      <c r="AZ2012" s="116">
        <v>43388</v>
      </c>
      <c r="BA2012" s="117">
        <v>20.79</v>
      </c>
      <c r="BB2012" s="90">
        <v>20.75</v>
      </c>
      <c r="BC2012" s="76">
        <f t="shared" si="1157"/>
        <v>20.3125</v>
      </c>
      <c r="BD2012" s="76">
        <f t="shared" si="1158"/>
        <v>20.322541666666663</v>
      </c>
      <c r="BE2012" s="77">
        <f t="shared" si="1164"/>
        <v>2.1538461538461538E-2</v>
      </c>
      <c r="BF2012" s="77">
        <f t="shared" si="1155"/>
        <v>2.300196210693807E-2</v>
      </c>
    </row>
    <row r="2013" spans="1:58" s="23" customFormat="1" ht="15.75" customHeight="1" x14ac:dyDescent="0.4">
      <c r="A2013" s="116">
        <v>43384</v>
      </c>
      <c r="B2013" s="112">
        <v>21.175000000000001</v>
      </c>
      <c r="C2013" s="112">
        <v>18.524999999999999</v>
      </c>
      <c r="D2013" s="112">
        <v>17.925000000000001</v>
      </c>
      <c r="E2013" s="112">
        <v>18.125</v>
      </c>
      <c r="F2013" s="112">
        <v>18.175000000000001</v>
      </c>
      <c r="G2013" s="112">
        <v>18.324999999999999</v>
      </c>
      <c r="H2013" s="113">
        <v>18.375</v>
      </c>
      <c r="I2013" s="90">
        <f t="shared" si="1140"/>
        <v>18.922499999999999</v>
      </c>
      <c r="J2013" s="90">
        <f t="shared" si="1141"/>
        <v>18.015000000000001</v>
      </c>
      <c r="K2013" s="114">
        <v>3</v>
      </c>
      <c r="L2013" s="115">
        <v>0.05</v>
      </c>
      <c r="M2013" s="90">
        <v>29.58</v>
      </c>
      <c r="N2013" s="90">
        <v>24.98</v>
      </c>
      <c r="O2013" s="90">
        <v>21.56</v>
      </c>
      <c r="P2013" s="90">
        <v>20.88</v>
      </c>
      <c r="Q2013" s="90">
        <v>20.53</v>
      </c>
      <c r="R2013" s="63">
        <f t="shared" si="1129"/>
        <v>-12.120000000000005</v>
      </c>
      <c r="S2013" s="64">
        <f t="shared" si="1165"/>
        <v>8.7979094076655037E-2</v>
      </c>
      <c r="T2013" s="65">
        <f t="shared" si="1159"/>
        <v>1.1841473178542834</v>
      </c>
      <c r="U2013" s="65">
        <f t="shared" si="1159"/>
        <v>1.1586270871985158</v>
      </c>
      <c r="V2013" s="65">
        <f t="shared" si="1130"/>
        <v>1.196360153256705</v>
      </c>
      <c r="W2013" s="65">
        <f t="shared" si="1131"/>
        <v>1.2167559668777399</v>
      </c>
      <c r="X2013" s="61">
        <f t="shared" si="1142"/>
        <v>-0.12514757969303433</v>
      </c>
      <c r="Y2013" s="66">
        <f t="shared" si="1132"/>
        <v>1.3793103448275862E-2</v>
      </c>
      <c r="Z2013" s="61">
        <f t="shared" si="1133"/>
        <v>-4.7958779231074063E-2</v>
      </c>
      <c r="AA2013" s="67">
        <f t="shared" si="1134"/>
        <v>18.922499999999999</v>
      </c>
      <c r="AB2013" s="68">
        <f t="shared" si="1135"/>
        <v>-0.15232185748598878</v>
      </c>
      <c r="AC2013" s="69">
        <f t="shared" si="1136"/>
        <v>-0.24249399519615697</v>
      </c>
      <c r="AD2013" s="70">
        <f>_xlfn.PERCENTILE.EXC(AC2013:$AC$5675,0.5)</f>
        <v>8.8391229911084099E-2</v>
      </c>
      <c r="AE2013" s="70">
        <f>_xlfn.PERCENTILE.EXC($AC2013:AC$5675,0.35)</f>
        <v>5.1512185104052505E-2</v>
      </c>
      <c r="AF2013" s="71">
        <f t="shared" si="1161"/>
        <v>6.5600689754492902E-2</v>
      </c>
      <c r="AG2013" s="70">
        <f t="shared" si="1162"/>
        <v>-0.21405465484619024</v>
      </c>
      <c r="AH2013" s="70">
        <f t="shared" si="1163"/>
        <v>-0.27492311632852745</v>
      </c>
      <c r="AI2013" s="61" t="str">
        <f t="shared" si="1151"/>
        <v>Safety</v>
      </c>
      <c r="AJ2013" s="68" t="str">
        <f t="shared" si="1152"/>
        <v>Safety</v>
      </c>
      <c r="AK2013" s="72" t="str">
        <f t="shared" si="1153"/>
        <v>00631L</v>
      </c>
      <c r="AL2013" s="73">
        <f t="shared" si="1143"/>
        <v>1</v>
      </c>
      <c r="AM2013" s="72" t="str">
        <f t="shared" si="1156"/>
        <v>00635U</v>
      </c>
      <c r="AN2013" s="73">
        <f t="shared" si="1144"/>
        <v>0</v>
      </c>
      <c r="AO2013" s="74" t="str">
        <f t="shared" si="1150"/>
        <v>00635U</v>
      </c>
      <c r="AP2013" s="20">
        <f t="shared" si="1145"/>
        <v>0</v>
      </c>
      <c r="AQ2013" s="74" t="str">
        <f t="shared" si="1160"/>
        <v>00631L</v>
      </c>
      <c r="AR2013" s="20">
        <f t="shared" si="1146"/>
        <v>1</v>
      </c>
      <c r="AS2013" s="74" t="str">
        <f t="shared" si="1154"/>
        <v>00631L</v>
      </c>
      <c r="AT2013" s="20">
        <f t="shared" si="1147"/>
        <v>1</v>
      </c>
      <c r="AU2013" s="74" t="str">
        <f t="shared" si="1137"/>
        <v>Cash</v>
      </c>
      <c r="AV2013" s="20">
        <f t="shared" si="1148"/>
        <v>0</v>
      </c>
      <c r="AW2013" s="74" t="str">
        <f t="shared" si="1138"/>
        <v>00635U</v>
      </c>
      <c r="AX2013" s="20">
        <f t="shared" si="1139"/>
        <v>0</v>
      </c>
      <c r="AY2013" s="20">
        <f t="shared" si="1149"/>
        <v>1</v>
      </c>
      <c r="AZ2013" s="116">
        <v>43385</v>
      </c>
      <c r="BA2013" s="117">
        <v>20.71</v>
      </c>
      <c r="BB2013" s="90">
        <v>20.837499999999999</v>
      </c>
      <c r="BC2013" s="76">
        <f t="shared" si="1157"/>
        <v>20.311041666666661</v>
      </c>
      <c r="BD2013" s="76">
        <f t="shared" si="1158"/>
        <v>20.311833333333333</v>
      </c>
      <c r="BE2013" s="77">
        <f t="shared" si="1164"/>
        <v>2.5919809627358084E-2</v>
      </c>
      <c r="BF2013" s="77">
        <f t="shared" si="1155"/>
        <v>1.9602694652542524E-2</v>
      </c>
    </row>
    <row r="2014" spans="1:58" s="23" customFormat="1" ht="15.75" customHeight="1" x14ac:dyDescent="0.4">
      <c r="A2014" s="116">
        <v>43383</v>
      </c>
      <c r="B2014" s="112">
        <v>20.125</v>
      </c>
      <c r="C2014" s="112">
        <v>18.524999999999999</v>
      </c>
      <c r="D2014" s="112">
        <v>17.774999999999999</v>
      </c>
      <c r="E2014" s="112">
        <v>17.925000000000001</v>
      </c>
      <c r="F2014" s="112">
        <v>18.024999999999999</v>
      </c>
      <c r="G2014" s="112">
        <v>18.225000000000001</v>
      </c>
      <c r="H2014" s="113">
        <v>18.324999999999999</v>
      </c>
      <c r="I2014" s="90">
        <f t="shared" si="1140"/>
        <v>18.844999999999999</v>
      </c>
      <c r="J2014" s="90">
        <f t="shared" si="1141"/>
        <v>17.924999999999997</v>
      </c>
      <c r="K2014" s="114">
        <v>4</v>
      </c>
      <c r="L2014" s="115">
        <v>0.05</v>
      </c>
      <c r="M2014" s="90">
        <v>25.98</v>
      </c>
      <c r="N2014" s="90">
        <v>22.96</v>
      </c>
      <c r="O2014" s="90">
        <v>20.7</v>
      </c>
      <c r="P2014" s="90">
        <v>20.309999999999999</v>
      </c>
      <c r="Q2014" s="90">
        <v>19.989999999999998</v>
      </c>
      <c r="R2014" s="63">
        <f t="shared" si="1129"/>
        <v>-7.93</v>
      </c>
      <c r="S2014" s="64">
        <f t="shared" si="1165"/>
        <v>0.43949843260188098</v>
      </c>
      <c r="T2014" s="65">
        <f t="shared" si="1159"/>
        <v>1.1315331010452963</v>
      </c>
      <c r="U2014" s="65">
        <f t="shared" si="1159"/>
        <v>1.1091787439613527</v>
      </c>
      <c r="V2014" s="65">
        <f t="shared" si="1130"/>
        <v>1.1304775972427377</v>
      </c>
      <c r="W2014" s="65">
        <f t="shared" si="1131"/>
        <v>1.148574287143572</v>
      </c>
      <c r="X2014" s="61">
        <f t="shared" si="1142"/>
        <v>-7.9503105590062184E-2</v>
      </c>
      <c r="Y2014" s="66">
        <f t="shared" si="1132"/>
        <v>2.2315202231520143E-2</v>
      </c>
      <c r="Z2014" s="61">
        <f t="shared" si="1133"/>
        <v>-4.8819315468294072E-2</v>
      </c>
      <c r="AA2014" s="67">
        <f t="shared" si="1134"/>
        <v>18.844999999999999</v>
      </c>
      <c r="AB2014" s="68">
        <f t="shared" si="1135"/>
        <v>-0.12347560975609759</v>
      </c>
      <c r="AC2014" s="69">
        <f t="shared" si="1136"/>
        <v>-0.17922473867595826</v>
      </c>
      <c r="AD2014" s="70">
        <f>_xlfn.PERCENTILE.EXC(AC2014:$AC$5675,0.5)</f>
        <v>8.8401911003767111E-2</v>
      </c>
      <c r="AE2014" s="70">
        <f>_xlfn.PERCENTILE.EXC($AC2014:AC$5675,0.35)</f>
        <v>5.1574382347538611E-2</v>
      </c>
      <c r="AF2014" s="71">
        <f t="shared" si="1161"/>
        <v>6.5600689754492902E-2</v>
      </c>
      <c r="AG2014" s="70">
        <f t="shared" si="1162"/>
        <v>-0.20815631490908057</v>
      </c>
      <c r="AH2014" s="70">
        <f t="shared" si="1163"/>
        <v>-0.27492311632852745</v>
      </c>
      <c r="AI2014" s="61" t="str">
        <f t="shared" si="1151"/>
        <v>Safety</v>
      </c>
      <c r="AJ2014" s="68" t="str">
        <f t="shared" si="1152"/>
        <v>Safety</v>
      </c>
      <c r="AK2014" s="72" t="str">
        <f t="shared" si="1153"/>
        <v>00631L</v>
      </c>
      <c r="AL2014" s="73">
        <f t="shared" si="1143"/>
        <v>1</v>
      </c>
      <c r="AM2014" s="72" t="str">
        <f t="shared" si="1156"/>
        <v>00635U</v>
      </c>
      <c r="AN2014" s="73">
        <f t="shared" si="1144"/>
        <v>0</v>
      </c>
      <c r="AO2014" s="74" t="str">
        <f t="shared" si="1150"/>
        <v>00635U</v>
      </c>
      <c r="AP2014" s="20">
        <f t="shared" si="1145"/>
        <v>0</v>
      </c>
      <c r="AQ2014" s="74" t="str">
        <f t="shared" si="1160"/>
        <v>00631L</v>
      </c>
      <c r="AR2014" s="20">
        <f t="shared" si="1146"/>
        <v>1</v>
      </c>
      <c r="AS2014" s="74" t="str">
        <f t="shared" si="1154"/>
        <v>00631L</v>
      </c>
      <c r="AT2014" s="20">
        <f t="shared" si="1147"/>
        <v>1</v>
      </c>
      <c r="AU2014" s="74" t="str">
        <f t="shared" si="1137"/>
        <v>00635U</v>
      </c>
      <c r="AV2014" s="20">
        <f t="shared" si="1148"/>
        <v>0</v>
      </c>
      <c r="AW2014" s="74" t="str">
        <f t="shared" si="1138"/>
        <v>00635U</v>
      </c>
      <c r="AX2014" s="20">
        <f t="shared" si="1139"/>
        <v>0</v>
      </c>
      <c r="AY2014" s="20">
        <f t="shared" si="1149"/>
        <v>1</v>
      </c>
      <c r="AZ2014" s="116">
        <v>43384</v>
      </c>
      <c r="BA2014" s="117">
        <v>20.83</v>
      </c>
      <c r="BB2014" s="90">
        <v>20.662500000000001</v>
      </c>
      <c r="BC2014" s="76">
        <f t="shared" si="1157"/>
        <v>20.303749999999997</v>
      </c>
      <c r="BD2014" s="76">
        <f t="shared" si="1158"/>
        <v>20.310916666666664</v>
      </c>
      <c r="BE2014" s="77">
        <f t="shared" si="1164"/>
        <v>1.7669149787601018E-2</v>
      </c>
      <c r="BF2014" s="77">
        <f t="shared" si="1155"/>
        <v>2.5556863919649179E-2</v>
      </c>
    </row>
    <row r="2015" spans="1:58" s="23" customFormat="1" ht="15.75" customHeight="1" x14ac:dyDescent="0.4">
      <c r="A2015" s="116">
        <v>43382</v>
      </c>
      <c r="B2015" s="112">
        <v>15.975</v>
      </c>
      <c r="C2015" s="112">
        <v>15.925000000000001</v>
      </c>
      <c r="D2015" s="112">
        <v>15.925000000000001</v>
      </c>
      <c r="E2015" s="112">
        <v>16.375</v>
      </c>
      <c r="F2015" s="112">
        <v>16.524999999999999</v>
      </c>
      <c r="G2015" s="112">
        <v>16.824999999999999</v>
      </c>
      <c r="H2015" s="113">
        <v>16.975000000000001</v>
      </c>
      <c r="I2015" s="90">
        <f t="shared" si="1140"/>
        <v>15.9375</v>
      </c>
      <c r="J2015" s="90">
        <f t="shared" si="1141"/>
        <v>15.925000000000001</v>
      </c>
      <c r="K2015" s="114">
        <v>5</v>
      </c>
      <c r="L2015" s="115">
        <v>0.05</v>
      </c>
      <c r="M2015" s="90">
        <v>14.4</v>
      </c>
      <c r="N2015" s="90">
        <v>15.95</v>
      </c>
      <c r="O2015" s="90">
        <v>16.63</v>
      </c>
      <c r="P2015" s="90">
        <v>17.399999999999999</v>
      </c>
      <c r="Q2015" s="90">
        <v>18.22</v>
      </c>
      <c r="R2015" s="63">
        <f t="shared" ref="R2015:R2078" si="1166">(O2015+P2015)-(N2015+M2015)</f>
        <v>3.6799999999999997</v>
      </c>
      <c r="S2015" s="64">
        <f t="shared" si="1165"/>
        <v>1.6571064372211588E-2</v>
      </c>
      <c r="T2015" s="65">
        <f t="shared" si="1159"/>
        <v>0.90282131661442011</v>
      </c>
      <c r="U2015" s="65">
        <f t="shared" si="1159"/>
        <v>0.95911004209260375</v>
      </c>
      <c r="V2015" s="65">
        <f t="shared" si="1130"/>
        <v>0.91666666666666674</v>
      </c>
      <c r="W2015" s="65">
        <f t="shared" si="1131"/>
        <v>0.87541163556531287</v>
      </c>
      <c r="X2015" s="61">
        <f t="shared" si="1142"/>
        <v>-3.1298904538340491E-3</v>
      </c>
      <c r="Y2015" s="66">
        <f t="shared" si="1132"/>
        <v>3.6641221374045886E-2</v>
      </c>
      <c r="Z2015" s="61">
        <f t="shared" si="1133"/>
        <v>-7.8431372549015149E-4</v>
      </c>
      <c r="AA2015" s="67">
        <f t="shared" si="1134"/>
        <v>15.937500000000002</v>
      </c>
      <c r="AB2015" s="68">
        <f t="shared" si="1135"/>
        <v>1.5673981191222793E-3</v>
      </c>
      <c r="AC2015" s="69">
        <f t="shared" si="1136"/>
        <v>-7.836990595609727E-4</v>
      </c>
      <c r="AD2015" s="70">
        <f>_xlfn.PERCENTILE.EXC(AC2015:$AC$5675,0.5)</f>
        <v>8.8412592096450124E-2</v>
      </c>
      <c r="AE2015" s="70">
        <f>_xlfn.PERCENTILE.EXC($AC2015:AC$5675,0.35)</f>
        <v>5.172885286554002E-2</v>
      </c>
      <c r="AF2015" s="71">
        <f t="shared" si="1161"/>
        <v>6.5600689754492902E-2</v>
      </c>
      <c r="AG2015" s="70">
        <f t="shared" si="1162"/>
        <v>-0.20815631490908057</v>
      </c>
      <c r="AH2015" s="70">
        <f t="shared" si="1163"/>
        <v>-0.27492311632852745</v>
      </c>
      <c r="AI2015" s="61" t="str">
        <f t="shared" si="1151"/>
        <v>Safety</v>
      </c>
      <c r="AJ2015" s="68" t="str">
        <f t="shared" si="1152"/>
        <v>Safety</v>
      </c>
      <c r="AK2015" s="72" t="str">
        <f t="shared" si="1153"/>
        <v>00631L</v>
      </c>
      <c r="AL2015" s="73">
        <f t="shared" si="1143"/>
        <v>1</v>
      </c>
      <c r="AM2015" s="72" t="str">
        <f t="shared" si="1156"/>
        <v>00635U</v>
      </c>
      <c r="AN2015" s="73">
        <f t="shared" si="1144"/>
        <v>0</v>
      </c>
      <c r="AO2015" s="74" t="str">
        <f t="shared" si="1150"/>
        <v>00635U</v>
      </c>
      <c r="AP2015" s="20">
        <f t="shared" si="1145"/>
        <v>0</v>
      </c>
      <c r="AQ2015" s="74" t="str">
        <f t="shared" si="1160"/>
        <v>00631L</v>
      </c>
      <c r="AR2015" s="20">
        <f t="shared" si="1146"/>
        <v>1</v>
      </c>
      <c r="AS2015" s="74" t="str">
        <f t="shared" si="1154"/>
        <v>00631L</v>
      </c>
      <c r="AT2015" s="20">
        <f t="shared" si="1147"/>
        <v>1</v>
      </c>
      <c r="AU2015" s="74" t="str">
        <f t="shared" si="1137"/>
        <v>00635U</v>
      </c>
      <c r="AV2015" s="20">
        <f t="shared" si="1148"/>
        <v>0</v>
      </c>
      <c r="AW2015" s="74" t="str">
        <f t="shared" si="1138"/>
        <v>00635U</v>
      </c>
      <c r="AX2015" s="20">
        <f t="shared" si="1139"/>
        <v>0</v>
      </c>
      <c r="AY2015" s="20">
        <f t="shared" si="1149"/>
        <v>1</v>
      </c>
      <c r="AZ2015" s="116">
        <v>43383</v>
      </c>
      <c r="BA2015" s="117">
        <v>20.75</v>
      </c>
      <c r="BB2015" s="90">
        <v>20.425000000000001</v>
      </c>
      <c r="BC2015" s="76">
        <f t="shared" si="1157"/>
        <v>20.298541666666665</v>
      </c>
      <c r="BD2015" s="76">
        <f t="shared" si="1158"/>
        <v>20.305208333333333</v>
      </c>
      <c r="BE2015" s="77">
        <f t="shared" si="1164"/>
        <v>6.2299221003151986E-3</v>
      </c>
      <c r="BF2015" s="77">
        <f t="shared" si="1155"/>
        <v>2.1905299338224E-2</v>
      </c>
    </row>
    <row r="2016" spans="1:58" s="23" customFormat="1" ht="15.75" customHeight="1" x14ac:dyDescent="0.4">
      <c r="A2016" s="116">
        <v>43381</v>
      </c>
      <c r="B2016" s="112">
        <v>15.675000000000001</v>
      </c>
      <c r="C2016" s="112">
        <v>15.725</v>
      </c>
      <c r="D2016" s="112">
        <v>15.824999999999999</v>
      </c>
      <c r="E2016" s="112">
        <v>16.274999999999999</v>
      </c>
      <c r="F2016" s="112">
        <v>16.524999999999999</v>
      </c>
      <c r="G2016" s="112">
        <v>16.774999999999999</v>
      </c>
      <c r="H2016" s="113">
        <v>16.925000000000001</v>
      </c>
      <c r="I2016" s="90">
        <f t="shared" si="1140"/>
        <v>15.71</v>
      </c>
      <c r="J2016" s="90">
        <f t="shared" si="1141"/>
        <v>15.795</v>
      </c>
      <c r="K2016" s="114">
        <v>6</v>
      </c>
      <c r="L2016" s="115">
        <v>0.05</v>
      </c>
      <c r="M2016" s="90">
        <v>14.92</v>
      </c>
      <c r="N2016" s="90">
        <v>15.69</v>
      </c>
      <c r="O2016" s="90">
        <v>16.510000000000002</v>
      </c>
      <c r="P2016" s="90">
        <v>17.36</v>
      </c>
      <c r="Q2016" s="90">
        <v>18.14</v>
      </c>
      <c r="R2016" s="63">
        <f t="shared" si="1166"/>
        <v>3.2600000000000051</v>
      </c>
      <c r="S2016" s="64">
        <f t="shared" si="1165"/>
        <v>5.870445344129549E-2</v>
      </c>
      <c r="T2016" s="65">
        <f t="shared" si="1159"/>
        <v>0.95092415551306564</v>
      </c>
      <c r="U2016" s="65">
        <f t="shared" si="1159"/>
        <v>0.95033313143549347</v>
      </c>
      <c r="V2016" s="65">
        <f t="shared" si="1130"/>
        <v>0.90380184331797231</v>
      </c>
      <c r="W2016" s="65">
        <f t="shared" si="1131"/>
        <v>0.86493936052921716</v>
      </c>
      <c r="X2016" s="61">
        <f t="shared" si="1142"/>
        <v>3.1897926634768059E-3</v>
      </c>
      <c r="Y2016" s="66">
        <f t="shared" si="1132"/>
        <v>3.9938556067588463E-2</v>
      </c>
      <c r="Z2016" s="61">
        <f t="shared" si="1133"/>
        <v>5.4105665181412525E-3</v>
      </c>
      <c r="AA2016" s="67">
        <f t="shared" si="1134"/>
        <v>15.709999999999999</v>
      </c>
      <c r="AB2016" s="68">
        <f t="shared" si="1135"/>
        <v>-9.5602294455059231E-4</v>
      </c>
      <c r="AC2016" s="69">
        <f t="shared" si="1136"/>
        <v>1.2746972594008651E-3</v>
      </c>
      <c r="AD2016" s="70">
        <f>_xlfn.PERCENTILE.EXC(AC2016:$AC$5675,0.5)</f>
        <v>8.8420703308576765E-2</v>
      </c>
      <c r="AE2016" s="70">
        <f>_xlfn.PERCENTILE.EXC($AC2016:AC$5675,0.35)</f>
        <v>5.1838834007872571E-2</v>
      </c>
      <c r="AF2016" s="71">
        <f t="shared" si="1161"/>
        <v>6.5600689754492902E-2</v>
      </c>
      <c r="AG2016" s="70">
        <f t="shared" si="1162"/>
        <v>-0.20815631490908057</v>
      </c>
      <c r="AH2016" s="70">
        <f t="shared" si="1163"/>
        <v>-0.27492311632852745</v>
      </c>
      <c r="AI2016" s="61" t="str">
        <f t="shared" si="1151"/>
        <v>Safety</v>
      </c>
      <c r="AJ2016" s="68" t="str">
        <f t="shared" si="1152"/>
        <v>Safety</v>
      </c>
      <c r="AK2016" s="72" t="str">
        <f t="shared" si="1153"/>
        <v>00631L</v>
      </c>
      <c r="AL2016" s="73">
        <f t="shared" si="1143"/>
        <v>1</v>
      </c>
      <c r="AM2016" s="72" t="str">
        <f t="shared" si="1156"/>
        <v>00635U</v>
      </c>
      <c r="AN2016" s="73">
        <f t="shared" si="1144"/>
        <v>0</v>
      </c>
      <c r="AO2016" s="74" t="str">
        <f t="shared" si="1150"/>
        <v>00635U</v>
      </c>
      <c r="AP2016" s="20">
        <f t="shared" si="1145"/>
        <v>0</v>
      </c>
      <c r="AQ2016" s="74" t="str">
        <f t="shared" si="1160"/>
        <v>00631L</v>
      </c>
      <c r="AR2016" s="20">
        <f t="shared" si="1146"/>
        <v>1</v>
      </c>
      <c r="AS2016" s="74" t="str">
        <f t="shared" si="1154"/>
        <v>00631L</v>
      </c>
      <c r="AT2016" s="20">
        <f t="shared" si="1147"/>
        <v>1</v>
      </c>
      <c r="AU2016" s="74" t="str">
        <f t="shared" si="1137"/>
        <v>00635U</v>
      </c>
      <c r="AV2016" s="20">
        <f t="shared" si="1148"/>
        <v>0</v>
      </c>
      <c r="AW2016" s="74" t="str">
        <f t="shared" si="1138"/>
        <v>00635U</v>
      </c>
      <c r="AX2016" s="20">
        <f t="shared" si="1139"/>
        <v>0</v>
      </c>
      <c r="AY2016" s="20">
        <f t="shared" si="1149"/>
        <v>1</v>
      </c>
      <c r="AZ2016" s="116">
        <v>43382</v>
      </c>
      <c r="BA2016" s="117">
        <v>20.399999999999999</v>
      </c>
      <c r="BB2016" s="90">
        <v>20.612500000000001</v>
      </c>
      <c r="BC2016" s="76">
        <f t="shared" si="1157"/>
        <v>20.301041666666666</v>
      </c>
      <c r="BD2016" s="76">
        <f t="shared" si="1158"/>
        <v>20.298124999999995</v>
      </c>
      <c r="BE2016" s="77">
        <f t="shared" si="1164"/>
        <v>1.5341987787983012E-2</v>
      </c>
      <c r="BF2016" s="77">
        <f t="shared" si="1155"/>
        <v>5.0189364781231417E-3</v>
      </c>
    </row>
    <row r="2017" spans="1:58" s="23" customFormat="1" ht="15.75" customHeight="1" x14ac:dyDescent="0.4">
      <c r="A2017" s="116">
        <v>43378</v>
      </c>
      <c r="B2017" s="112">
        <v>15.225</v>
      </c>
      <c r="C2017" s="112">
        <v>15.475</v>
      </c>
      <c r="D2017" s="112">
        <v>15.574999999999999</v>
      </c>
      <c r="E2017" s="112">
        <v>16.074999999999999</v>
      </c>
      <c r="F2017" s="112">
        <v>16.324999999999999</v>
      </c>
      <c r="G2017" s="112">
        <v>16.625</v>
      </c>
      <c r="H2017" s="113">
        <v>16.774999999999999</v>
      </c>
      <c r="I2017" s="90">
        <f t="shared" si="1140"/>
        <v>15.387499999999999</v>
      </c>
      <c r="J2017" s="90">
        <f t="shared" si="1141"/>
        <v>15.54</v>
      </c>
      <c r="K2017" s="114">
        <v>7</v>
      </c>
      <c r="L2017" s="115">
        <v>0.05</v>
      </c>
      <c r="M2017" s="90">
        <v>14.86</v>
      </c>
      <c r="N2017" s="90">
        <v>14.82</v>
      </c>
      <c r="O2017" s="90">
        <v>16.25</v>
      </c>
      <c r="P2017" s="90">
        <v>17.14</v>
      </c>
      <c r="Q2017" s="90">
        <v>17.97</v>
      </c>
      <c r="R2017" s="63">
        <f t="shared" si="1166"/>
        <v>3.7100000000000009</v>
      </c>
      <c r="S2017" s="64">
        <f t="shared" si="1165"/>
        <v>4.219409282700419E-2</v>
      </c>
      <c r="T2017" s="65">
        <f t="shared" si="1159"/>
        <v>1.0026990553306343</v>
      </c>
      <c r="U2017" s="65">
        <f t="shared" si="1159"/>
        <v>0.91200000000000003</v>
      </c>
      <c r="V2017" s="65">
        <f t="shared" si="1130"/>
        <v>0.86464410735122521</v>
      </c>
      <c r="W2017" s="65">
        <f t="shared" si="1131"/>
        <v>0.82470784641068451</v>
      </c>
      <c r="X2017" s="61">
        <f t="shared" si="1142"/>
        <v>1.6420361247947456E-2</v>
      </c>
      <c r="Y2017" s="66">
        <f t="shared" si="1132"/>
        <v>4.3545878693623599E-2</v>
      </c>
      <c r="Z2017" s="61">
        <f t="shared" si="1133"/>
        <v>9.9106417546709902E-3</v>
      </c>
      <c r="AA2017" s="67">
        <f t="shared" si="1134"/>
        <v>15.387499999999999</v>
      </c>
      <c r="AB2017" s="68">
        <f t="shared" si="1135"/>
        <v>2.7327935222672021E-2</v>
      </c>
      <c r="AC2017" s="69">
        <f t="shared" si="1136"/>
        <v>3.829284750337375E-2</v>
      </c>
      <c r="AD2017" s="70">
        <f>_xlfn.PERCENTILE.EXC(AC2017:$AC$5675,0.5)</f>
        <v>8.8428814520703405E-2</v>
      </c>
      <c r="AE2017" s="70">
        <f>_xlfn.PERCENTILE.EXC($AC2017:AC$5675,0.35)</f>
        <v>5.1910681399631738E-2</v>
      </c>
      <c r="AF2017" s="71">
        <f t="shared" si="1161"/>
        <v>6.5600689754492902E-2</v>
      </c>
      <c r="AG2017" s="70">
        <f t="shared" si="1162"/>
        <v>-0.20815631490908057</v>
      </c>
      <c r="AH2017" s="70">
        <f t="shared" si="1163"/>
        <v>-0.27492311632852745</v>
      </c>
      <c r="AI2017" s="61" t="str">
        <f t="shared" si="1151"/>
        <v>Safety</v>
      </c>
      <c r="AJ2017" s="68" t="str">
        <f t="shared" si="1152"/>
        <v>Safety</v>
      </c>
      <c r="AK2017" s="72" t="str">
        <f t="shared" si="1153"/>
        <v>00631L</v>
      </c>
      <c r="AL2017" s="73">
        <f t="shared" si="1143"/>
        <v>1</v>
      </c>
      <c r="AM2017" s="72" t="str">
        <f t="shared" si="1156"/>
        <v>00635U</v>
      </c>
      <c r="AN2017" s="73">
        <f t="shared" si="1144"/>
        <v>0</v>
      </c>
      <c r="AO2017" s="74" t="str">
        <f t="shared" si="1150"/>
        <v>00635U</v>
      </c>
      <c r="AP2017" s="20">
        <f t="shared" si="1145"/>
        <v>0</v>
      </c>
      <c r="AQ2017" s="74" t="str">
        <f t="shared" si="1160"/>
        <v>00631L</v>
      </c>
      <c r="AR2017" s="20">
        <f t="shared" si="1146"/>
        <v>1</v>
      </c>
      <c r="AS2017" s="74" t="str">
        <f t="shared" si="1154"/>
        <v>00631L</v>
      </c>
      <c r="AT2017" s="20">
        <f t="shared" si="1147"/>
        <v>1</v>
      </c>
      <c r="AU2017" s="74" t="str">
        <f t="shared" si="1137"/>
        <v>00635U</v>
      </c>
      <c r="AV2017" s="20">
        <f t="shared" si="1148"/>
        <v>0</v>
      </c>
      <c r="AW2017" s="74" t="str">
        <f t="shared" si="1138"/>
        <v>00635U</v>
      </c>
      <c r="AX2017" s="20">
        <f t="shared" si="1139"/>
        <v>0</v>
      </c>
      <c r="AY2017" s="20">
        <f t="shared" si="1149"/>
        <v>1</v>
      </c>
      <c r="AZ2017" s="116">
        <v>43381</v>
      </c>
      <c r="BA2017" s="117">
        <v>20.420000000000002</v>
      </c>
      <c r="BB2017" s="90">
        <v>20.5625</v>
      </c>
      <c r="BC2017" s="76">
        <f t="shared" si="1157"/>
        <v>20.301249999999996</v>
      </c>
      <c r="BD2017" s="76">
        <f t="shared" si="1158"/>
        <v>20.297833333333333</v>
      </c>
      <c r="BE2017" s="77">
        <f t="shared" si="1164"/>
        <v>1.2868665722554228E-2</v>
      </c>
      <c r="BF2017" s="77">
        <f t="shared" si="1155"/>
        <v>6.0187047878674342E-3</v>
      </c>
    </row>
    <row r="2018" spans="1:58" s="23" customFormat="1" ht="15.75" customHeight="1" x14ac:dyDescent="0.4">
      <c r="A2018" s="116">
        <v>43377</v>
      </c>
      <c r="B2018" s="112">
        <v>14.875</v>
      </c>
      <c r="C2018" s="112">
        <v>15.225</v>
      </c>
      <c r="D2018" s="112">
        <v>15.425000000000001</v>
      </c>
      <c r="E2018" s="112">
        <v>15.925000000000001</v>
      </c>
      <c r="F2018" s="112">
        <v>16.175000000000001</v>
      </c>
      <c r="G2018" s="112">
        <v>16.475000000000001</v>
      </c>
      <c r="H2018" s="113">
        <v>16.625</v>
      </c>
      <c r="I2018" s="90">
        <f t="shared" si="1140"/>
        <v>15.084999999999999</v>
      </c>
      <c r="J2018" s="90">
        <f t="shared" si="1141"/>
        <v>15.345000000000001</v>
      </c>
      <c r="K2018" s="114">
        <v>8</v>
      </c>
      <c r="L2018" s="115">
        <v>0.05</v>
      </c>
      <c r="M2018" s="90">
        <v>15.42</v>
      </c>
      <c r="N2018" s="90">
        <v>14.22</v>
      </c>
      <c r="O2018" s="90">
        <v>15.84</v>
      </c>
      <c r="P2018" s="90">
        <v>16.7</v>
      </c>
      <c r="Q2018" s="90">
        <v>17.61</v>
      </c>
      <c r="R2018" s="63">
        <f t="shared" si="1166"/>
        <v>2.8999999999999986</v>
      </c>
      <c r="S2018" s="64">
        <f t="shared" si="1165"/>
        <v>0.22480620155038772</v>
      </c>
      <c r="T2018" s="65">
        <f t="shared" si="1159"/>
        <v>1.0843881856540083</v>
      </c>
      <c r="U2018" s="65">
        <f t="shared" si="1159"/>
        <v>0.89772727272727282</v>
      </c>
      <c r="V2018" s="65">
        <f t="shared" si="1130"/>
        <v>0.85149700598802402</v>
      </c>
      <c r="W2018" s="65">
        <f t="shared" si="1131"/>
        <v>0.80749574105621813</v>
      </c>
      <c r="X2018" s="61">
        <f t="shared" si="1142"/>
        <v>2.3529411764705858E-2</v>
      </c>
      <c r="Y2018" s="66">
        <f t="shared" si="1132"/>
        <v>4.3956043956043911E-2</v>
      </c>
      <c r="Z2018" s="61">
        <f t="shared" si="1133"/>
        <v>1.7235664567451216E-2</v>
      </c>
      <c r="AA2018" s="67">
        <f t="shared" si="1134"/>
        <v>15.085000000000001</v>
      </c>
      <c r="AB2018" s="68">
        <f t="shared" si="1135"/>
        <v>4.6061884669479559E-2</v>
      </c>
      <c r="AC2018" s="69">
        <f t="shared" si="1136"/>
        <v>6.0829817158931092E-2</v>
      </c>
      <c r="AD2018" s="70">
        <f>_xlfn.PERCENTILE.EXC(AC2018:$AC$5675,0.5)</f>
        <v>8.8489216420657046E-2</v>
      </c>
      <c r="AE2018" s="70">
        <f>_xlfn.PERCENTILE.EXC($AC2018:AC$5675,0.35)</f>
        <v>5.1944174536382809E-2</v>
      </c>
      <c r="AF2018" s="71">
        <f t="shared" si="1161"/>
        <v>6.5600689754492902E-2</v>
      </c>
      <c r="AG2018" s="70">
        <f t="shared" si="1162"/>
        <v>-0.20815631490908057</v>
      </c>
      <c r="AH2018" s="70">
        <f t="shared" si="1163"/>
        <v>-0.27492311632852745</v>
      </c>
      <c r="AI2018" s="61" t="str">
        <f t="shared" si="1151"/>
        <v>Safety</v>
      </c>
      <c r="AJ2018" s="68" t="str">
        <f t="shared" si="1152"/>
        <v>Safety</v>
      </c>
      <c r="AK2018" s="72" t="str">
        <f t="shared" si="1153"/>
        <v>00631L</v>
      </c>
      <c r="AL2018" s="73">
        <f t="shared" si="1143"/>
        <v>1</v>
      </c>
      <c r="AM2018" s="72" t="str">
        <f t="shared" si="1156"/>
        <v>00635U</v>
      </c>
      <c r="AN2018" s="73">
        <f t="shared" si="1144"/>
        <v>0</v>
      </c>
      <c r="AO2018" s="74" t="str">
        <f t="shared" si="1150"/>
        <v>00635U</v>
      </c>
      <c r="AP2018" s="20">
        <f t="shared" si="1145"/>
        <v>0</v>
      </c>
      <c r="AQ2018" s="74" t="str">
        <f t="shared" si="1160"/>
        <v>00635U</v>
      </c>
      <c r="AR2018" s="20">
        <f t="shared" si="1146"/>
        <v>0</v>
      </c>
      <c r="AS2018" s="74" t="str">
        <f t="shared" si="1154"/>
        <v>00631L</v>
      </c>
      <c r="AT2018" s="20">
        <f t="shared" si="1147"/>
        <v>1</v>
      </c>
      <c r="AU2018" s="74" t="str">
        <f t="shared" si="1137"/>
        <v>00635U</v>
      </c>
      <c r="AV2018" s="20">
        <f t="shared" si="1148"/>
        <v>0</v>
      </c>
      <c r="AW2018" s="74" t="str">
        <f t="shared" si="1138"/>
        <v>00631L</v>
      </c>
      <c r="AX2018" s="20">
        <f t="shared" si="1139"/>
        <v>1</v>
      </c>
      <c r="AY2018" s="20">
        <f t="shared" si="1149"/>
        <v>1</v>
      </c>
      <c r="AZ2018" s="116">
        <v>43378</v>
      </c>
      <c r="BA2018" s="117">
        <v>20.66</v>
      </c>
      <c r="BB2018" s="90">
        <v>20.237500000000001</v>
      </c>
      <c r="BC2018" s="76">
        <f t="shared" si="1157"/>
        <v>20.302291666666665</v>
      </c>
      <c r="BD2018" s="76">
        <f t="shared" si="1158"/>
        <v>20.302874999999997</v>
      </c>
      <c r="BE2018" s="77">
        <f t="shared" si="1164"/>
        <v>-3.1913474464088619E-3</v>
      </c>
      <c r="BF2018" s="77">
        <f t="shared" si="1155"/>
        <v>1.7589873355374722E-2</v>
      </c>
    </row>
    <row r="2019" spans="1:58" s="23" customFormat="1" ht="15.75" customHeight="1" x14ac:dyDescent="0.4">
      <c r="A2019" s="116">
        <v>43376</v>
      </c>
      <c r="B2019" s="112">
        <v>13.775</v>
      </c>
      <c r="C2019" s="112">
        <v>14.725</v>
      </c>
      <c r="D2019" s="112">
        <v>15.074999999999999</v>
      </c>
      <c r="E2019" s="112">
        <v>15.65</v>
      </c>
      <c r="F2019" s="112">
        <v>15.95</v>
      </c>
      <c r="G2019" s="112">
        <v>16.274999999999999</v>
      </c>
      <c r="H2019" s="113">
        <v>16.425000000000001</v>
      </c>
      <c r="I2019" s="90">
        <f t="shared" si="1140"/>
        <v>14.297499999999999</v>
      </c>
      <c r="J2019" s="90">
        <f t="shared" si="1141"/>
        <v>14.917499999999999</v>
      </c>
      <c r="K2019" s="114">
        <v>9</v>
      </c>
      <c r="L2019" s="115">
        <v>0.05</v>
      </c>
      <c r="M2019" s="90">
        <v>10.81</v>
      </c>
      <c r="N2019" s="90">
        <v>11.61</v>
      </c>
      <c r="O2019" s="90">
        <v>14.68</v>
      </c>
      <c r="P2019" s="90">
        <v>15.96</v>
      </c>
      <c r="Q2019" s="90">
        <v>17.170000000000002</v>
      </c>
      <c r="R2019" s="63">
        <f t="shared" si="1166"/>
        <v>8.2199999999999989</v>
      </c>
      <c r="S2019" s="64">
        <f t="shared" si="1165"/>
        <v>-3.651452282157687E-2</v>
      </c>
      <c r="T2019" s="65">
        <f t="shared" si="1159"/>
        <v>0.93109388458225673</v>
      </c>
      <c r="U2019" s="65">
        <f t="shared" si="1159"/>
        <v>0.79087193460490457</v>
      </c>
      <c r="V2019" s="65">
        <f t="shared" si="1130"/>
        <v>0.72744360902255634</v>
      </c>
      <c r="W2019" s="65">
        <f t="shared" si="1131"/>
        <v>0.67617938264414668</v>
      </c>
      <c r="X2019" s="61">
        <f t="shared" si="1142"/>
        <v>6.8965517241379254E-2</v>
      </c>
      <c r="Y2019" s="66">
        <f t="shared" si="1132"/>
        <v>4.9520766773162958E-2</v>
      </c>
      <c r="Z2019" s="61">
        <f t="shared" si="1133"/>
        <v>4.3364224514775257E-2</v>
      </c>
      <c r="AA2019" s="67">
        <f t="shared" si="1134"/>
        <v>14.297500000000001</v>
      </c>
      <c r="AB2019" s="68">
        <f t="shared" si="1135"/>
        <v>0.18647717484926796</v>
      </c>
      <c r="AC2019" s="69">
        <f t="shared" si="1136"/>
        <v>0.23148148148148165</v>
      </c>
      <c r="AD2019" s="70">
        <f>_xlfn.PERCENTILE.EXC(AC2019:$AC$5675,0.5)</f>
        <v>8.8549618320610701E-2</v>
      </c>
      <c r="AE2019" s="70">
        <f>_xlfn.PERCENTILE.EXC($AC2019:AC$5675,0.35)</f>
        <v>5.1926139770439923E-2</v>
      </c>
      <c r="AF2019" s="71">
        <f t="shared" si="1161"/>
        <v>6.5600689754492902E-2</v>
      </c>
      <c r="AG2019" s="70">
        <f t="shared" si="1162"/>
        <v>-0.20815631490908057</v>
      </c>
      <c r="AH2019" s="70">
        <f t="shared" si="1163"/>
        <v>-0.27492311632852745</v>
      </c>
      <c r="AI2019" s="61" t="str">
        <f t="shared" si="1151"/>
        <v>Short VOL</v>
      </c>
      <c r="AJ2019" s="68" t="str">
        <f t="shared" si="1152"/>
        <v>Short VOL</v>
      </c>
      <c r="AK2019" s="72" t="str">
        <f t="shared" si="1153"/>
        <v>00631L</v>
      </c>
      <c r="AL2019" s="73">
        <f t="shared" si="1143"/>
        <v>1</v>
      </c>
      <c r="AM2019" s="72" t="str">
        <f t="shared" si="1156"/>
        <v>00631L</v>
      </c>
      <c r="AN2019" s="73">
        <f t="shared" si="1144"/>
        <v>1</v>
      </c>
      <c r="AO2019" s="74" t="str">
        <f t="shared" si="1150"/>
        <v>00631L</v>
      </c>
      <c r="AP2019" s="20">
        <f t="shared" si="1145"/>
        <v>1</v>
      </c>
      <c r="AQ2019" s="74" t="str">
        <f t="shared" si="1160"/>
        <v>00635U</v>
      </c>
      <c r="AR2019" s="20">
        <f t="shared" si="1146"/>
        <v>0</v>
      </c>
      <c r="AS2019" s="74" t="str">
        <f t="shared" si="1154"/>
        <v>00631L</v>
      </c>
      <c r="AT2019" s="20">
        <f t="shared" si="1147"/>
        <v>1</v>
      </c>
      <c r="AU2019" s="74" t="str">
        <f t="shared" si="1137"/>
        <v>00631L</v>
      </c>
      <c r="AV2019" s="20">
        <f t="shared" si="1148"/>
        <v>1</v>
      </c>
      <c r="AW2019" s="74" t="str">
        <f t="shared" si="1138"/>
        <v>00631L</v>
      </c>
      <c r="AX2019" s="20">
        <f t="shared" si="1139"/>
        <v>1</v>
      </c>
      <c r="AY2019" s="20">
        <f t="shared" si="1149"/>
        <v>0</v>
      </c>
      <c r="AZ2019" s="116">
        <v>43377</v>
      </c>
      <c r="BA2019" s="117">
        <v>20.440000000000001</v>
      </c>
      <c r="BB2019" s="90">
        <v>20.1875</v>
      </c>
      <c r="BC2019" s="76">
        <f t="shared" si="1157"/>
        <v>20.310208333333332</v>
      </c>
      <c r="BD2019" s="76">
        <f t="shared" si="1158"/>
        <v>20.305666666666664</v>
      </c>
      <c r="BE2019" s="77">
        <f t="shared" si="1164"/>
        <v>-6.0417072695380302E-3</v>
      </c>
      <c r="BF2019" s="77">
        <f t="shared" si="1155"/>
        <v>6.6155588751910461E-3</v>
      </c>
    </row>
    <row r="2020" spans="1:58" s="23" customFormat="1" ht="15.75" customHeight="1" x14ac:dyDescent="0.4">
      <c r="A2020" s="116">
        <v>43375</v>
      </c>
      <c r="B2020" s="112">
        <v>13.975</v>
      </c>
      <c r="C2020" s="112">
        <v>14.925000000000001</v>
      </c>
      <c r="D2020" s="112">
        <v>15.225</v>
      </c>
      <c r="E2020" s="112">
        <v>15.775</v>
      </c>
      <c r="F2020" s="112">
        <v>16.024999999999999</v>
      </c>
      <c r="G2020" s="112">
        <v>16.375</v>
      </c>
      <c r="H2020" s="113">
        <v>16.524999999999999</v>
      </c>
      <c r="I2020" s="90">
        <f t="shared" si="1140"/>
        <v>14.45</v>
      </c>
      <c r="J2020" s="90">
        <f t="shared" si="1141"/>
        <v>15.074999999999999</v>
      </c>
      <c r="K2020" s="114">
        <v>10</v>
      </c>
      <c r="L2020" s="115">
        <v>0.05</v>
      </c>
      <c r="M2020" s="90">
        <v>11.13</v>
      </c>
      <c r="N2020" s="90">
        <v>12.05</v>
      </c>
      <c r="O2020" s="90">
        <v>14.84</v>
      </c>
      <c r="P2020" s="90">
        <v>16.03</v>
      </c>
      <c r="Q2020" s="90">
        <v>17.22</v>
      </c>
      <c r="R2020" s="63">
        <f t="shared" si="1166"/>
        <v>7.6900000000000013</v>
      </c>
      <c r="S2020" s="64">
        <f t="shared" si="1165"/>
        <v>4.1666666666667256E-3</v>
      </c>
      <c r="T2020" s="65">
        <f t="shared" si="1159"/>
        <v>0.92365145228215773</v>
      </c>
      <c r="U2020" s="65">
        <f t="shared" si="1159"/>
        <v>0.81199460916442057</v>
      </c>
      <c r="V2020" s="65">
        <f t="shared" si="1130"/>
        <v>0.75171553337492203</v>
      </c>
      <c r="W2020" s="65">
        <f t="shared" si="1131"/>
        <v>0.69976771196283405</v>
      </c>
      <c r="X2020" s="61">
        <f t="shared" si="1142"/>
        <v>6.7978533094812249E-2</v>
      </c>
      <c r="Y2020" s="66">
        <f t="shared" si="1132"/>
        <v>4.7543581616481659E-2</v>
      </c>
      <c r="Z2020" s="61">
        <f t="shared" si="1133"/>
        <v>4.3252595155709346E-2</v>
      </c>
      <c r="AA2020" s="67">
        <f t="shared" si="1134"/>
        <v>14.45</v>
      </c>
      <c r="AB2020" s="68">
        <f t="shared" si="1135"/>
        <v>0.15975103734439824</v>
      </c>
      <c r="AC2020" s="69">
        <f t="shared" si="1136"/>
        <v>0.19917012448132768</v>
      </c>
      <c r="AD2020" s="70">
        <f>_xlfn.PERCENTILE.EXC(AC2020:$AC$5675,0.5)</f>
        <v>8.8489216420657046E-2</v>
      </c>
      <c r="AE2020" s="70">
        <f>_xlfn.PERCENTILE.EXC($AC2020:AC$5675,0.35)</f>
        <v>5.1905154677188703E-2</v>
      </c>
      <c r="AF2020" s="71">
        <f t="shared" si="1161"/>
        <v>6.557050037817691E-2</v>
      </c>
      <c r="AG2020" s="70">
        <f t="shared" si="1162"/>
        <v>-0.20815631490908057</v>
      </c>
      <c r="AH2020" s="70">
        <f t="shared" si="1163"/>
        <v>-0.27492311632852745</v>
      </c>
      <c r="AI2020" s="61" t="str">
        <f t="shared" si="1151"/>
        <v>Short VOL</v>
      </c>
      <c r="AJ2020" s="68" t="str">
        <f t="shared" si="1152"/>
        <v>Short VOL</v>
      </c>
      <c r="AK2020" s="72" t="str">
        <f t="shared" si="1153"/>
        <v>00631L</v>
      </c>
      <c r="AL2020" s="73">
        <f t="shared" si="1143"/>
        <v>1</v>
      </c>
      <c r="AM2020" s="72" t="str">
        <f t="shared" si="1156"/>
        <v>00631L</v>
      </c>
      <c r="AN2020" s="73">
        <f t="shared" si="1144"/>
        <v>1</v>
      </c>
      <c r="AO2020" s="74" t="str">
        <f t="shared" si="1150"/>
        <v>00631L</v>
      </c>
      <c r="AP2020" s="20">
        <f t="shared" si="1145"/>
        <v>1</v>
      </c>
      <c r="AQ2020" s="74" t="str">
        <f t="shared" si="1160"/>
        <v>00631L</v>
      </c>
      <c r="AR2020" s="20">
        <f t="shared" si="1146"/>
        <v>1</v>
      </c>
      <c r="AS2020" s="74" t="str">
        <f t="shared" si="1154"/>
        <v>00635U</v>
      </c>
      <c r="AT2020" s="20">
        <f t="shared" si="1147"/>
        <v>0</v>
      </c>
      <c r="AU2020" s="74" t="str">
        <f t="shared" si="1137"/>
        <v>00631L</v>
      </c>
      <c r="AV2020" s="20">
        <f t="shared" si="1148"/>
        <v>1</v>
      </c>
      <c r="AW2020" s="74" t="str">
        <f t="shared" si="1138"/>
        <v>00631L</v>
      </c>
      <c r="AX2020" s="20">
        <f t="shared" si="1139"/>
        <v>1</v>
      </c>
      <c r="AY2020" s="20">
        <f t="shared" si="1149"/>
        <v>0</v>
      </c>
      <c r="AZ2020" s="116">
        <v>43376</v>
      </c>
      <c r="BA2020" s="117">
        <v>20.27</v>
      </c>
      <c r="BB2020" s="90">
        <v>20.350000000000001</v>
      </c>
      <c r="BC2020" s="76">
        <f t="shared" si="1157"/>
        <v>20.317499999999999</v>
      </c>
      <c r="BD2020" s="76">
        <f t="shared" si="1158"/>
        <v>20.311583333333331</v>
      </c>
      <c r="BE2020" s="77">
        <f t="shared" si="1164"/>
        <v>1.5996062507691604E-3</v>
      </c>
      <c r="BF2020" s="77">
        <f t="shared" si="1155"/>
        <v>-2.0472718768846229E-3</v>
      </c>
    </row>
    <row r="2021" spans="1:58" s="23" customFormat="1" ht="15.75" customHeight="1" x14ac:dyDescent="0.4">
      <c r="A2021" s="116">
        <v>43374</v>
      </c>
      <c r="B2021" s="112">
        <v>13.925000000000001</v>
      </c>
      <c r="C2021" s="112">
        <v>14.875</v>
      </c>
      <c r="D2021" s="112">
        <v>15.125</v>
      </c>
      <c r="E2021" s="112">
        <v>15.675000000000001</v>
      </c>
      <c r="F2021" s="112">
        <v>15.925000000000001</v>
      </c>
      <c r="G2021" s="112">
        <v>16.274999999999999</v>
      </c>
      <c r="H2021" s="113">
        <v>16.425000000000001</v>
      </c>
      <c r="I2021" s="90">
        <f t="shared" si="1140"/>
        <v>14.352500000000001</v>
      </c>
      <c r="J2021" s="90">
        <f t="shared" si="1141"/>
        <v>14.987500000000001</v>
      </c>
      <c r="K2021" s="114">
        <v>11</v>
      </c>
      <c r="L2021" s="115">
        <v>0.05</v>
      </c>
      <c r="M2021" s="90">
        <v>11.19</v>
      </c>
      <c r="N2021" s="90">
        <v>12</v>
      </c>
      <c r="O2021" s="90">
        <v>14.74</v>
      </c>
      <c r="P2021" s="90">
        <v>15.95</v>
      </c>
      <c r="Q2021" s="90">
        <v>17.2</v>
      </c>
      <c r="R2021" s="63">
        <f t="shared" si="1166"/>
        <v>7.5</v>
      </c>
      <c r="S2021" s="64">
        <f t="shared" si="1165"/>
        <v>-9.9009900990098369E-3</v>
      </c>
      <c r="T2021" s="65">
        <f t="shared" si="1159"/>
        <v>0.9325</v>
      </c>
      <c r="U2021" s="65">
        <f t="shared" si="1159"/>
        <v>0.81411126187245586</v>
      </c>
      <c r="V2021" s="65">
        <f t="shared" si="1130"/>
        <v>0.75235109717868343</v>
      </c>
      <c r="W2021" s="65">
        <f t="shared" si="1131"/>
        <v>0.69767441860465118</v>
      </c>
      <c r="X2021" s="61">
        <f t="shared" si="1142"/>
        <v>6.822262118491916E-2</v>
      </c>
      <c r="Y2021" s="66">
        <f t="shared" si="1132"/>
        <v>4.784688995215311E-2</v>
      </c>
      <c r="Z2021" s="61">
        <f t="shared" si="1133"/>
        <v>4.424316321198396E-2</v>
      </c>
      <c r="AA2021" s="67">
        <f t="shared" si="1134"/>
        <v>14.352500000000001</v>
      </c>
      <c r="AB2021" s="68">
        <f t="shared" si="1135"/>
        <v>0.16041666666666674</v>
      </c>
      <c r="AC2021" s="69">
        <f t="shared" si="1136"/>
        <v>0.19604166666666675</v>
      </c>
      <c r="AD2021" s="70">
        <f>_xlfn.PERCENTILE.EXC(AC2021:$AC$5675,0.5)</f>
        <v>8.8428814520703405E-2</v>
      </c>
      <c r="AE2021" s="70">
        <f>_xlfn.PERCENTILE.EXC($AC2021:AC$5675,0.35)</f>
        <v>5.1866467620087633E-2</v>
      </c>
      <c r="AF2021" s="71">
        <f t="shared" si="1161"/>
        <v>6.5243445692883831E-2</v>
      </c>
      <c r="AG2021" s="70">
        <f t="shared" si="1162"/>
        <v>-0.20815631490908057</v>
      </c>
      <c r="AH2021" s="70">
        <f t="shared" si="1163"/>
        <v>-0.27492311632852745</v>
      </c>
      <c r="AI2021" s="61" t="str">
        <f t="shared" si="1151"/>
        <v>Short VOL</v>
      </c>
      <c r="AJ2021" s="68" t="str">
        <f t="shared" si="1152"/>
        <v>Short VOL</v>
      </c>
      <c r="AK2021" s="72" t="str">
        <f t="shared" si="1153"/>
        <v>00631L</v>
      </c>
      <c r="AL2021" s="73">
        <f t="shared" si="1143"/>
        <v>1</v>
      </c>
      <c r="AM2021" s="72" t="str">
        <f t="shared" si="1156"/>
        <v>00631L</v>
      </c>
      <c r="AN2021" s="73">
        <f t="shared" si="1144"/>
        <v>1</v>
      </c>
      <c r="AO2021" s="74" t="str">
        <f t="shared" si="1150"/>
        <v>00631L</v>
      </c>
      <c r="AP2021" s="20">
        <f t="shared" si="1145"/>
        <v>1</v>
      </c>
      <c r="AQ2021" s="74" t="str">
        <f t="shared" si="1160"/>
        <v>00635U</v>
      </c>
      <c r="AR2021" s="20">
        <f t="shared" si="1146"/>
        <v>0</v>
      </c>
      <c r="AS2021" s="74" t="str">
        <f t="shared" si="1154"/>
        <v>00631L</v>
      </c>
      <c r="AT2021" s="20">
        <f t="shared" si="1147"/>
        <v>1</v>
      </c>
      <c r="AU2021" s="74" t="str">
        <f t="shared" si="1137"/>
        <v>00631L</v>
      </c>
      <c r="AV2021" s="20">
        <f t="shared" si="1148"/>
        <v>1</v>
      </c>
      <c r="AW2021" s="74" t="str">
        <f t="shared" si="1138"/>
        <v>00631L</v>
      </c>
      <c r="AX2021" s="20">
        <f t="shared" si="1139"/>
        <v>1</v>
      </c>
      <c r="AY2021" s="20">
        <f t="shared" si="1149"/>
        <v>0</v>
      </c>
      <c r="AZ2021" s="116">
        <v>43375</v>
      </c>
      <c r="BA2021" s="117">
        <v>20.36</v>
      </c>
      <c r="BB2021" s="90">
        <v>20.287500000000001</v>
      </c>
      <c r="BC2021" s="76">
        <f t="shared" si="1157"/>
        <v>20.320833333333333</v>
      </c>
      <c r="BD2021" s="76">
        <f t="shared" si="1158"/>
        <v>20.317666666666664</v>
      </c>
      <c r="BE2021" s="77">
        <f t="shared" si="1164"/>
        <v>-1.6403526758252092E-3</v>
      </c>
      <c r="BF2021" s="77">
        <f t="shared" si="1155"/>
        <v>2.0835725887159945E-3</v>
      </c>
    </row>
    <row r="2022" spans="1:58" s="23" customFormat="1" ht="15.75" customHeight="1" x14ac:dyDescent="0.4">
      <c r="A2022" s="116">
        <v>43371</v>
      </c>
      <c r="B2022" s="112">
        <v>13.975</v>
      </c>
      <c r="C2022" s="112">
        <v>14.975</v>
      </c>
      <c r="D2022" s="112">
        <v>15.225</v>
      </c>
      <c r="E2022" s="112">
        <v>15.725</v>
      </c>
      <c r="F2022" s="112">
        <v>15.925000000000001</v>
      </c>
      <c r="G2022" s="112">
        <v>16.274999999999999</v>
      </c>
      <c r="H2022" s="113">
        <v>16.425000000000001</v>
      </c>
      <c r="I2022" s="90">
        <f t="shared" si="1140"/>
        <v>14.375</v>
      </c>
      <c r="J2022" s="90">
        <f t="shared" si="1141"/>
        <v>15.074999999999999</v>
      </c>
      <c r="K2022" s="114">
        <v>12</v>
      </c>
      <c r="L2022" s="115">
        <v>0.05</v>
      </c>
      <c r="M2022" s="90">
        <v>11.17</v>
      </c>
      <c r="N2022" s="90">
        <v>12.12</v>
      </c>
      <c r="O2022" s="90">
        <v>14.77</v>
      </c>
      <c r="P2022" s="90">
        <v>15.98</v>
      </c>
      <c r="Q2022" s="90">
        <v>17.22</v>
      </c>
      <c r="R2022" s="63">
        <f t="shared" si="1166"/>
        <v>7.4600000000000009</v>
      </c>
      <c r="S2022" s="64">
        <f t="shared" si="1165"/>
        <v>-2.3368251410153175E-2</v>
      </c>
      <c r="T2022" s="65">
        <f t="shared" si="1159"/>
        <v>0.9216171617161717</v>
      </c>
      <c r="U2022" s="65">
        <f t="shared" si="1159"/>
        <v>0.82058226134055512</v>
      </c>
      <c r="V2022" s="65">
        <f t="shared" ref="V2022:V2085" si="1167">N2022/P2022</f>
        <v>0.7584480600750938</v>
      </c>
      <c r="W2022" s="65">
        <f t="shared" ref="W2022:W2085" si="1168">N2022/Q2022</f>
        <v>0.70383275261324041</v>
      </c>
      <c r="X2022" s="61">
        <f t="shared" si="1142"/>
        <v>7.1556350626118065E-2</v>
      </c>
      <c r="Y2022" s="66">
        <f t="shared" ref="Y2022:Y2085" si="1169">(H2022-E2022)/E2022</f>
        <v>4.4515103338632817E-2</v>
      </c>
      <c r="Z2022" s="61">
        <f t="shared" ref="Z2022:Z2085" si="1170">(J2022-I2022)/I2022</f>
        <v>4.8695652173912994E-2</v>
      </c>
      <c r="AA2022" s="67">
        <f t="shared" ref="AA2022:AA2085" si="1171">B2022*(K2022*L2022)+C2022*(1-(K2022*L2022))</f>
        <v>14.375</v>
      </c>
      <c r="AB2022" s="68">
        <f t="shared" ref="AB2022:AB2085" si="1172">(B2022-N2022)/N2022</f>
        <v>0.15305280528052809</v>
      </c>
      <c r="AC2022" s="69">
        <f t="shared" ref="AC2022:AC2085" si="1173">(AA2022-N2022)/N2022</f>
        <v>0.18605610561056113</v>
      </c>
      <c r="AD2022" s="70">
        <f>_xlfn.PERCENTILE.EXC(AC2022:$AC$5675,0.5)</f>
        <v>8.8420703308576765E-2</v>
      </c>
      <c r="AE2022" s="70">
        <f>_xlfn.PERCENTILE.EXC($AC2022:AC$5675,0.35)</f>
        <v>5.1827780562986564E-2</v>
      </c>
      <c r="AF2022" s="71">
        <f t="shared" si="1161"/>
        <v>6.4825382511916857E-2</v>
      </c>
      <c r="AG2022" s="70">
        <f t="shared" si="1162"/>
        <v>-0.20815631490908057</v>
      </c>
      <c r="AH2022" s="70">
        <f t="shared" si="1163"/>
        <v>-0.27492311632852745</v>
      </c>
      <c r="AI2022" s="61" t="str">
        <f t="shared" si="1151"/>
        <v>Short VOL</v>
      </c>
      <c r="AJ2022" s="68" t="str">
        <f t="shared" si="1152"/>
        <v>Short VOL</v>
      </c>
      <c r="AK2022" s="72" t="str">
        <f t="shared" si="1153"/>
        <v>00631L</v>
      </c>
      <c r="AL2022" s="73">
        <f t="shared" si="1143"/>
        <v>1</v>
      </c>
      <c r="AM2022" s="72" t="str">
        <f t="shared" si="1156"/>
        <v>00631L</v>
      </c>
      <c r="AN2022" s="73">
        <f t="shared" si="1144"/>
        <v>1</v>
      </c>
      <c r="AO2022" s="74" t="str">
        <f t="shared" si="1150"/>
        <v>00631L</v>
      </c>
      <c r="AP2022" s="20">
        <f t="shared" si="1145"/>
        <v>1</v>
      </c>
      <c r="AQ2022" s="74" t="str">
        <f t="shared" si="1160"/>
        <v>00635U</v>
      </c>
      <c r="AR2022" s="20">
        <f t="shared" si="1146"/>
        <v>0</v>
      </c>
      <c r="AS2022" s="74" t="str">
        <f t="shared" si="1154"/>
        <v>00635U</v>
      </c>
      <c r="AT2022" s="20">
        <f t="shared" si="1147"/>
        <v>0</v>
      </c>
      <c r="AU2022" s="74" t="str">
        <f t="shared" si="1137"/>
        <v>00631L</v>
      </c>
      <c r="AV2022" s="20">
        <f t="shared" si="1148"/>
        <v>1</v>
      </c>
      <c r="AW2022" s="74" t="str">
        <f t="shared" si="1138"/>
        <v>00631L</v>
      </c>
      <c r="AX2022" s="20">
        <f t="shared" si="1139"/>
        <v>1</v>
      </c>
      <c r="AY2022" s="20">
        <f t="shared" si="1149"/>
        <v>0</v>
      </c>
      <c r="AZ2022" s="116">
        <v>43374</v>
      </c>
      <c r="BA2022" s="117">
        <v>20.29</v>
      </c>
      <c r="BB2022" s="90">
        <v>20.262499999999999</v>
      </c>
      <c r="BC2022" s="76">
        <f t="shared" si="1157"/>
        <v>20.322291666666668</v>
      </c>
      <c r="BD2022" s="76">
        <f t="shared" si="1158"/>
        <v>20.320875000000001</v>
      </c>
      <c r="BE2022" s="77">
        <f t="shared" si="1164"/>
        <v>-2.9421714660626346E-3</v>
      </c>
      <c r="BF2022" s="77">
        <f t="shared" si="1155"/>
        <v>-1.5193735505976864E-3</v>
      </c>
    </row>
    <row r="2023" spans="1:58" s="23" customFormat="1" ht="15.75" customHeight="1" x14ac:dyDescent="0.4">
      <c r="A2023" s="116">
        <v>43370</v>
      </c>
      <c r="B2023" s="112">
        <v>14.125</v>
      </c>
      <c r="C2023" s="112">
        <v>15.025</v>
      </c>
      <c r="D2023" s="112">
        <v>15.3</v>
      </c>
      <c r="E2023" s="112">
        <v>15.775</v>
      </c>
      <c r="F2023" s="112">
        <v>16.024999999999999</v>
      </c>
      <c r="G2023" s="112">
        <v>16.375</v>
      </c>
      <c r="H2023" s="113">
        <v>16.524999999999999</v>
      </c>
      <c r="I2023" s="90">
        <f t="shared" si="1140"/>
        <v>14.44</v>
      </c>
      <c r="J2023" s="90">
        <f t="shared" si="1141"/>
        <v>15.12125</v>
      </c>
      <c r="K2023" s="114">
        <v>13</v>
      </c>
      <c r="L2023" s="115">
        <v>0.05</v>
      </c>
      <c r="M2023" s="90">
        <v>12.09</v>
      </c>
      <c r="N2023" s="90">
        <v>12.41</v>
      </c>
      <c r="O2023" s="90">
        <v>14.89</v>
      </c>
      <c r="P2023" s="90">
        <v>16.07</v>
      </c>
      <c r="Q2023" s="90">
        <v>17.23</v>
      </c>
      <c r="R2023" s="63">
        <f t="shared" si="1166"/>
        <v>6.4600000000000009</v>
      </c>
      <c r="S2023" s="64">
        <f t="shared" si="1165"/>
        <v>-3.7238169123351469E-2</v>
      </c>
      <c r="T2023" s="65">
        <f t="shared" si="1159"/>
        <v>0.97421434327155521</v>
      </c>
      <c r="U2023" s="65">
        <f t="shared" si="1159"/>
        <v>0.83344526527871055</v>
      </c>
      <c r="V2023" s="65">
        <f t="shared" si="1167"/>
        <v>0.77224642190416926</v>
      </c>
      <c r="W2023" s="65">
        <f t="shared" si="1168"/>
        <v>0.72025536854323857</v>
      </c>
      <c r="X2023" s="61">
        <f t="shared" si="1142"/>
        <v>6.3716814159292062E-2</v>
      </c>
      <c r="Y2023" s="66">
        <f t="shared" si="1169"/>
        <v>4.7543581616481659E-2</v>
      </c>
      <c r="Z2023" s="61">
        <f t="shared" si="1170"/>
        <v>4.7177977839335208E-2</v>
      </c>
      <c r="AA2023" s="67">
        <f t="shared" si="1171"/>
        <v>14.440000000000001</v>
      </c>
      <c r="AB2023" s="68">
        <f t="shared" si="1172"/>
        <v>0.13819500402900886</v>
      </c>
      <c r="AC2023" s="69">
        <f t="shared" si="1173"/>
        <v>0.16357775987107182</v>
      </c>
      <c r="AD2023" s="70">
        <f>_xlfn.PERCENTILE.EXC(AC2023:$AC$5675,0.5)</f>
        <v>8.8412592096450124E-2</v>
      </c>
      <c r="AE2023" s="70">
        <f>_xlfn.PERCENTILE.EXC($AC2023:AC$5675,0.35)</f>
        <v>5.1776382255694323E-2</v>
      </c>
      <c r="AF2023" s="71">
        <f t="shared" si="1161"/>
        <v>6.4750940548417818E-2</v>
      </c>
      <c r="AG2023" s="70">
        <f t="shared" si="1162"/>
        <v>-0.20815631490908057</v>
      </c>
      <c r="AH2023" s="70">
        <f t="shared" si="1163"/>
        <v>-0.27492311632852745</v>
      </c>
      <c r="AI2023" s="61" t="str">
        <f t="shared" si="1151"/>
        <v>Short VOL</v>
      </c>
      <c r="AJ2023" s="68" t="str">
        <f t="shared" si="1152"/>
        <v>Short VOL</v>
      </c>
      <c r="AK2023" s="72" t="str">
        <f t="shared" si="1153"/>
        <v>00631L</v>
      </c>
      <c r="AL2023" s="73">
        <f t="shared" si="1143"/>
        <v>1</v>
      </c>
      <c r="AM2023" s="72" t="str">
        <f t="shared" si="1156"/>
        <v>00631L</v>
      </c>
      <c r="AN2023" s="73">
        <f t="shared" si="1144"/>
        <v>1</v>
      </c>
      <c r="AO2023" s="74" t="str">
        <f t="shared" si="1150"/>
        <v>00631L</v>
      </c>
      <c r="AP2023" s="20">
        <f t="shared" si="1145"/>
        <v>1</v>
      </c>
      <c r="AQ2023" s="74" t="str">
        <f t="shared" si="1160"/>
        <v>00631L</v>
      </c>
      <c r="AR2023" s="20">
        <f t="shared" si="1146"/>
        <v>1</v>
      </c>
      <c r="AS2023" s="74" t="str">
        <f t="shared" si="1154"/>
        <v>00631L</v>
      </c>
      <c r="AT2023" s="20">
        <f t="shared" si="1147"/>
        <v>1</v>
      </c>
      <c r="AU2023" s="74" t="str">
        <f t="shared" si="1137"/>
        <v>00631L</v>
      </c>
      <c r="AV2023" s="20">
        <f t="shared" si="1148"/>
        <v>1</v>
      </c>
      <c r="AW2023" s="74" t="str">
        <f t="shared" si="1138"/>
        <v>00631L</v>
      </c>
      <c r="AX2023" s="20">
        <f t="shared" si="1139"/>
        <v>1</v>
      </c>
      <c r="AY2023" s="20">
        <f t="shared" si="1149"/>
        <v>0</v>
      </c>
      <c r="AZ2023" s="116">
        <v>43371</v>
      </c>
      <c r="BA2023" s="117">
        <v>20.329999999999998</v>
      </c>
      <c r="BB2023" s="90">
        <v>20.362500000000001</v>
      </c>
      <c r="BC2023" s="76">
        <f t="shared" si="1157"/>
        <v>20.327291666666667</v>
      </c>
      <c r="BD2023" s="76">
        <f t="shared" si="1158"/>
        <v>20.323416666666667</v>
      </c>
      <c r="BE2023" s="77">
        <f t="shared" si="1164"/>
        <v>1.7320720295989564E-3</v>
      </c>
      <c r="BF2023" s="77">
        <f t="shared" si="1155"/>
        <v>3.2392847331271933E-4</v>
      </c>
    </row>
    <row r="2024" spans="1:58" s="23" customFormat="1" ht="15.75" customHeight="1" x14ac:dyDescent="0.4">
      <c r="A2024" s="116">
        <v>43369</v>
      </c>
      <c r="B2024" s="112">
        <v>14.425000000000001</v>
      </c>
      <c r="C2024" s="112">
        <v>15.275</v>
      </c>
      <c r="D2024" s="112">
        <v>15.475</v>
      </c>
      <c r="E2024" s="112">
        <v>15.925000000000001</v>
      </c>
      <c r="F2024" s="112">
        <v>16.175000000000001</v>
      </c>
      <c r="G2024" s="112">
        <v>16.475000000000001</v>
      </c>
      <c r="H2024" s="113">
        <v>16.625</v>
      </c>
      <c r="I2024" s="90">
        <f t="shared" si="1140"/>
        <v>14.68</v>
      </c>
      <c r="J2024" s="90">
        <f t="shared" si="1141"/>
        <v>15.335000000000001</v>
      </c>
      <c r="K2024" s="114">
        <v>14</v>
      </c>
      <c r="L2024" s="115">
        <v>0.05</v>
      </c>
      <c r="M2024" s="90">
        <v>12.7</v>
      </c>
      <c r="N2024" s="90">
        <v>12.89</v>
      </c>
      <c r="O2024" s="90">
        <v>15.15</v>
      </c>
      <c r="P2024" s="90">
        <v>16.2</v>
      </c>
      <c r="Q2024" s="90">
        <v>17.25</v>
      </c>
      <c r="R2024" s="63">
        <f t="shared" si="1166"/>
        <v>5.7600000000000016</v>
      </c>
      <c r="S2024" s="64">
        <f t="shared" si="1165"/>
        <v>3.784219001610311E-2</v>
      </c>
      <c r="T2024" s="65">
        <f t="shared" si="1159"/>
        <v>0.98525989138867331</v>
      </c>
      <c r="U2024" s="65">
        <f t="shared" si="1159"/>
        <v>0.85082508250825084</v>
      </c>
      <c r="V2024" s="65">
        <f t="shared" si="1167"/>
        <v>0.79567901234567906</v>
      </c>
      <c r="W2024" s="65">
        <f t="shared" si="1168"/>
        <v>0.74724637681159423</v>
      </c>
      <c r="X2024" s="61">
        <f t="shared" si="1142"/>
        <v>5.8925476603119559E-2</v>
      </c>
      <c r="Y2024" s="66">
        <f t="shared" si="1169"/>
        <v>4.3956043956043911E-2</v>
      </c>
      <c r="Z2024" s="61">
        <f t="shared" si="1170"/>
        <v>4.4618528610354299E-2</v>
      </c>
      <c r="AA2024" s="67">
        <f t="shared" si="1171"/>
        <v>14.68</v>
      </c>
      <c r="AB2024" s="68">
        <f t="shared" si="1172"/>
        <v>0.11908456167571761</v>
      </c>
      <c r="AC2024" s="69">
        <f t="shared" si="1173"/>
        <v>0.13886733902249798</v>
      </c>
      <c r="AD2024" s="70">
        <f>_xlfn.PERCENTILE.EXC(AC2024:$AC$5675,0.5)</f>
        <v>8.8401911003767111E-2</v>
      </c>
      <c r="AE2024" s="70">
        <f>_xlfn.PERCENTILE.EXC($AC2024:AC$5675,0.35)</f>
        <v>5.1693205822924339E-2</v>
      </c>
      <c r="AF2024" s="71">
        <f t="shared" si="1161"/>
        <v>6.4700082720537386E-2</v>
      </c>
      <c r="AG2024" s="70">
        <f t="shared" si="1162"/>
        <v>-0.20815631490908057</v>
      </c>
      <c r="AH2024" s="70">
        <f t="shared" si="1163"/>
        <v>-0.27492311632852745</v>
      </c>
      <c r="AI2024" s="61" t="str">
        <f t="shared" si="1151"/>
        <v>Short VOL</v>
      </c>
      <c r="AJ2024" s="68" t="str">
        <f t="shared" si="1152"/>
        <v>Short VOL</v>
      </c>
      <c r="AK2024" s="72" t="str">
        <f t="shared" si="1153"/>
        <v>00631L</v>
      </c>
      <c r="AL2024" s="73">
        <f t="shared" si="1143"/>
        <v>1</v>
      </c>
      <c r="AM2024" s="72" t="str">
        <f t="shared" si="1156"/>
        <v>00631L</v>
      </c>
      <c r="AN2024" s="73">
        <f t="shared" si="1144"/>
        <v>1</v>
      </c>
      <c r="AO2024" s="74" t="str">
        <f t="shared" si="1150"/>
        <v>00631L</v>
      </c>
      <c r="AP2024" s="20">
        <f t="shared" si="1145"/>
        <v>1</v>
      </c>
      <c r="AQ2024" s="74" t="str">
        <f t="shared" si="1160"/>
        <v>00635U</v>
      </c>
      <c r="AR2024" s="20">
        <f t="shared" si="1146"/>
        <v>0</v>
      </c>
      <c r="AS2024" s="74" t="str">
        <f t="shared" si="1154"/>
        <v>00631L</v>
      </c>
      <c r="AT2024" s="20">
        <f t="shared" si="1147"/>
        <v>1</v>
      </c>
      <c r="AU2024" s="74" t="str">
        <f t="shared" si="1137"/>
        <v>00631L</v>
      </c>
      <c r="AV2024" s="20">
        <f t="shared" si="1148"/>
        <v>1</v>
      </c>
      <c r="AW2024" s="74" t="str">
        <f t="shared" si="1138"/>
        <v>00631L</v>
      </c>
      <c r="AX2024" s="20">
        <f t="shared" si="1139"/>
        <v>1</v>
      </c>
      <c r="AY2024" s="20">
        <f t="shared" si="1149"/>
        <v>0</v>
      </c>
      <c r="AZ2024" s="116">
        <v>43370</v>
      </c>
      <c r="BA2024" s="117">
        <v>20.38</v>
      </c>
      <c r="BB2024" s="90">
        <v>20.012499999999999</v>
      </c>
      <c r="BC2024" s="76">
        <f t="shared" si="1157"/>
        <v>20.333541666666669</v>
      </c>
      <c r="BD2024" s="76">
        <f t="shared" si="1158"/>
        <v>20.327583333333333</v>
      </c>
      <c r="BE2024" s="77">
        <f t="shared" si="1164"/>
        <v>-1.578877265601801E-2</v>
      </c>
      <c r="BF2024" s="77">
        <f t="shared" si="1155"/>
        <v>2.5785980461687555E-3</v>
      </c>
    </row>
    <row r="2025" spans="1:58" s="23" customFormat="1" ht="15.75" customHeight="1" x14ac:dyDescent="0.4">
      <c r="A2025" s="116">
        <v>43368</v>
      </c>
      <c r="B2025" s="112">
        <v>14.074999999999999</v>
      </c>
      <c r="C2025" s="112">
        <v>14.975</v>
      </c>
      <c r="D2025" s="112">
        <v>15.225</v>
      </c>
      <c r="E2025" s="112">
        <v>15.725</v>
      </c>
      <c r="F2025" s="112">
        <v>15.975</v>
      </c>
      <c r="G2025" s="112">
        <v>16.274999999999999</v>
      </c>
      <c r="H2025" s="113">
        <v>16.475000000000001</v>
      </c>
      <c r="I2025" s="90">
        <f t="shared" si="1140"/>
        <v>14.299999999999999</v>
      </c>
      <c r="J2025" s="90">
        <f t="shared" si="1141"/>
        <v>15.0375</v>
      </c>
      <c r="K2025" s="114">
        <v>15</v>
      </c>
      <c r="L2025" s="115">
        <v>0.05</v>
      </c>
      <c r="M2025" s="90">
        <v>11.76</v>
      </c>
      <c r="N2025" s="90">
        <v>12.42</v>
      </c>
      <c r="O2025" s="90">
        <v>14.92</v>
      </c>
      <c r="P2025" s="90">
        <v>16.05</v>
      </c>
      <c r="Q2025" s="90">
        <v>17.11</v>
      </c>
      <c r="R2025" s="63">
        <f t="shared" si="1166"/>
        <v>6.7899999999999991</v>
      </c>
      <c r="S2025" s="64">
        <f t="shared" si="1165"/>
        <v>1.8032786885245955E-2</v>
      </c>
      <c r="T2025" s="65">
        <f t="shared" si="1159"/>
        <v>0.9468599033816425</v>
      </c>
      <c r="U2025" s="65">
        <f t="shared" si="1159"/>
        <v>0.83243967828418231</v>
      </c>
      <c r="V2025" s="65">
        <f t="shared" si="1167"/>
        <v>0.77383177570093453</v>
      </c>
      <c r="W2025" s="65">
        <f t="shared" si="1168"/>
        <v>0.72589129164231447</v>
      </c>
      <c r="X2025" s="61">
        <f t="shared" si="1142"/>
        <v>6.3943161634103046E-2</v>
      </c>
      <c r="Y2025" s="66">
        <f t="shared" si="1169"/>
        <v>4.7694753577106633E-2</v>
      </c>
      <c r="Z2025" s="61">
        <f t="shared" si="1170"/>
        <v>5.1573426573426624E-2</v>
      </c>
      <c r="AA2025" s="67">
        <f t="shared" si="1171"/>
        <v>14.299999999999999</v>
      </c>
      <c r="AB2025" s="68">
        <f t="shared" si="1172"/>
        <v>0.13325281803542668</v>
      </c>
      <c r="AC2025" s="69">
        <f t="shared" si="1173"/>
        <v>0.15136876006441216</v>
      </c>
      <c r="AD2025" s="70">
        <f>_xlfn.PERCENTILE.EXC(AC2025:$AC$5675,0.5)</f>
        <v>8.8391229911084099E-2</v>
      </c>
      <c r="AE2025" s="70">
        <f>_xlfn.PERCENTILE.EXC($AC2025:AC$5675,0.35)</f>
        <v>5.1610029390154299E-2</v>
      </c>
      <c r="AF2025" s="71">
        <f t="shared" si="1161"/>
        <v>6.4509101154913526E-2</v>
      </c>
      <c r="AG2025" s="70">
        <f t="shared" si="1162"/>
        <v>-0.20815631490908057</v>
      </c>
      <c r="AH2025" s="70">
        <f t="shared" si="1163"/>
        <v>-0.27492311632852745</v>
      </c>
      <c r="AI2025" s="61" t="str">
        <f t="shared" si="1151"/>
        <v>Short VOL</v>
      </c>
      <c r="AJ2025" s="68" t="str">
        <f t="shared" si="1152"/>
        <v>Short VOL</v>
      </c>
      <c r="AK2025" s="72" t="str">
        <f t="shared" si="1153"/>
        <v>00631L</v>
      </c>
      <c r="AL2025" s="73">
        <f t="shared" si="1143"/>
        <v>1</v>
      </c>
      <c r="AM2025" s="72" t="str">
        <f t="shared" si="1156"/>
        <v>00631L</v>
      </c>
      <c r="AN2025" s="73">
        <f t="shared" si="1144"/>
        <v>1</v>
      </c>
      <c r="AO2025" s="74" t="str">
        <f t="shared" si="1150"/>
        <v>00631L</v>
      </c>
      <c r="AP2025" s="20">
        <f t="shared" si="1145"/>
        <v>1</v>
      </c>
      <c r="AQ2025" s="74" t="str">
        <f t="shared" si="1160"/>
        <v>00635U</v>
      </c>
      <c r="AR2025" s="20">
        <f t="shared" si="1146"/>
        <v>0</v>
      </c>
      <c r="AS2025" s="74" t="str">
        <f t="shared" si="1154"/>
        <v>00635U</v>
      </c>
      <c r="AT2025" s="20">
        <f t="shared" si="1147"/>
        <v>0</v>
      </c>
      <c r="AU2025" s="74" t="str">
        <f t="shared" si="1137"/>
        <v>00631L</v>
      </c>
      <c r="AV2025" s="20">
        <f t="shared" si="1148"/>
        <v>1</v>
      </c>
      <c r="AW2025" s="74" t="str">
        <f t="shared" si="1138"/>
        <v>00631L</v>
      </c>
      <c r="AX2025" s="20">
        <f t="shared" si="1139"/>
        <v>1</v>
      </c>
      <c r="AY2025" s="20">
        <f t="shared" si="1149"/>
        <v>0</v>
      </c>
      <c r="AZ2025" s="116">
        <v>43369</v>
      </c>
      <c r="BA2025" s="117">
        <v>20.079999999999998</v>
      </c>
      <c r="BB2025" s="90">
        <v>20.100000000000001</v>
      </c>
      <c r="BC2025" s="76">
        <f t="shared" si="1157"/>
        <v>20.345208333333336</v>
      </c>
      <c r="BD2025" s="76">
        <f t="shared" si="1158"/>
        <v>20.334666666666667</v>
      </c>
      <c r="BE2025" s="77">
        <f t="shared" si="1164"/>
        <v>-1.2052387437664517E-2</v>
      </c>
      <c r="BF2025" s="77">
        <f t="shared" si="1155"/>
        <v>-1.2523768933184815E-2</v>
      </c>
    </row>
    <row r="2026" spans="1:58" s="23" customFormat="1" ht="15.75" customHeight="1" x14ac:dyDescent="0.4">
      <c r="A2026" s="116">
        <v>43367</v>
      </c>
      <c r="B2026" s="112">
        <v>14.025</v>
      </c>
      <c r="C2026" s="112">
        <v>14.925000000000001</v>
      </c>
      <c r="D2026" s="112">
        <v>15.175000000000001</v>
      </c>
      <c r="E2026" s="112">
        <v>15.625</v>
      </c>
      <c r="F2026" s="112">
        <v>15.875</v>
      </c>
      <c r="G2026" s="112">
        <v>16.274999999999999</v>
      </c>
      <c r="H2026" s="113">
        <v>16.425000000000001</v>
      </c>
      <c r="I2026" s="90">
        <f t="shared" si="1140"/>
        <v>14.205</v>
      </c>
      <c r="J2026" s="90">
        <f t="shared" si="1141"/>
        <v>14.975000000000001</v>
      </c>
      <c r="K2026" s="114">
        <v>16</v>
      </c>
      <c r="L2026" s="115">
        <v>0.05</v>
      </c>
      <c r="M2026" s="90">
        <v>11.63</v>
      </c>
      <c r="N2026" s="90">
        <v>12.2</v>
      </c>
      <c r="O2026" s="90">
        <v>14.77</v>
      </c>
      <c r="P2026" s="90">
        <v>15.96</v>
      </c>
      <c r="Q2026" s="90">
        <v>17.07</v>
      </c>
      <c r="R2026" s="63">
        <f t="shared" si="1166"/>
        <v>6.9000000000000021</v>
      </c>
      <c r="S2026" s="64">
        <f t="shared" si="1165"/>
        <v>4.4520547945205442E-2</v>
      </c>
      <c r="T2026" s="65">
        <f t="shared" si="1159"/>
        <v>0.9532786885245903</v>
      </c>
      <c r="U2026" s="65">
        <f t="shared" si="1159"/>
        <v>0.82599864590385919</v>
      </c>
      <c r="V2026" s="65">
        <f t="shared" si="1167"/>
        <v>0.76441102756892221</v>
      </c>
      <c r="W2026" s="65">
        <f t="shared" si="1168"/>
        <v>0.7147041593438781</v>
      </c>
      <c r="X2026" s="61">
        <f t="shared" si="1142"/>
        <v>6.4171122994652427E-2</v>
      </c>
      <c r="Y2026" s="66">
        <f t="shared" si="1169"/>
        <v>5.1200000000000044E-2</v>
      </c>
      <c r="Z2026" s="61">
        <f t="shared" si="1170"/>
        <v>5.4206265399507313E-2</v>
      </c>
      <c r="AA2026" s="67">
        <f t="shared" si="1171"/>
        <v>14.205</v>
      </c>
      <c r="AB2026" s="68">
        <f t="shared" si="1172"/>
        <v>0.14959016393442631</v>
      </c>
      <c r="AC2026" s="69">
        <f t="shared" si="1173"/>
        <v>0.16434426229508203</v>
      </c>
      <c r="AD2026" s="70">
        <f>_xlfn.PERCENTILE.EXC(AC2026:$AC$5675,0.5)</f>
        <v>8.8386560187845048E-2</v>
      </c>
      <c r="AE2026" s="70">
        <f>_xlfn.PERCENTILE.EXC($AC2026:AC$5675,0.35)</f>
        <v>5.1549921276013162E-2</v>
      </c>
      <c r="AF2026" s="71">
        <f t="shared" si="1161"/>
        <v>6.4509101154913526E-2</v>
      </c>
      <c r="AG2026" s="70">
        <f t="shared" si="1162"/>
        <v>-0.20815631490908057</v>
      </c>
      <c r="AH2026" s="70">
        <f t="shared" si="1163"/>
        <v>-0.27492311632852745</v>
      </c>
      <c r="AI2026" s="61" t="str">
        <f t="shared" si="1151"/>
        <v>Short VOL</v>
      </c>
      <c r="AJ2026" s="68" t="str">
        <f t="shared" si="1152"/>
        <v>Short VOL</v>
      </c>
      <c r="AK2026" s="72" t="str">
        <f t="shared" si="1153"/>
        <v>00631L</v>
      </c>
      <c r="AL2026" s="73">
        <f t="shared" si="1143"/>
        <v>1</v>
      </c>
      <c r="AM2026" s="72" t="str">
        <f t="shared" si="1156"/>
        <v>00631L</v>
      </c>
      <c r="AN2026" s="73">
        <f t="shared" si="1144"/>
        <v>1</v>
      </c>
      <c r="AO2026" s="74" t="str">
        <f t="shared" si="1150"/>
        <v>00631L</v>
      </c>
      <c r="AP2026" s="20">
        <f t="shared" si="1145"/>
        <v>1</v>
      </c>
      <c r="AQ2026" s="74" t="str">
        <f t="shared" si="1160"/>
        <v>00635U</v>
      </c>
      <c r="AR2026" s="20">
        <f t="shared" si="1146"/>
        <v>0</v>
      </c>
      <c r="AS2026" s="74" t="str">
        <f t="shared" si="1154"/>
        <v>00635U</v>
      </c>
      <c r="AT2026" s="20">
        <f t="shared" si="1147"/>
        <v>0</v>
      </c>
      <c r="AU2026" s="74" t="str">
        <f t="shared" si="1137"/>
        <v>00631L</v>
      </c>
      <c r="AV2026" s="20">
        <f t="shared" si="1148"/>
        <v>1</v>
      </c>
      <c r="AW2026" s="74" t="str">
        <f t="shared" si="1138"/>
        <v>00631L</v>
      </c>
      <c r="AX2026" s="20">
        <f t="shared" si="1139"/>
        <v>1</v>
      </c>
      <c r="AY2026" s="20">
        <f t="shared" si="1149"/>
        <v>0</v>
      </c>
      <c r="AZ2026" s="116">
        <v>43368</v>
      </c>
      <c r="BA2026" s="117">
        <v>20.010000000000002</v>
      </c>
      <c r="BB2026" s="90">
        <v>20.175000000000001</v>
      </c>
      <c r="BC2026" s="76">
        <f t="shared" si="1157"/>
        <v>20.35229166666667</v>
      </c>
      <c r="BD2026" s="76">
        <f t="shared" si="1158"/>
        <v>20.343708333333332</v>
      </c>
      <c r="BE2026" s="77">
        <f t="shared" si="1164"/>
        <v>-8.7111402278614233E-3</v>
      </c>
      <c r="BF2026" s="77">
        <f t="shared" si="1155"/>
        <v>-1.6403515419386276E-2</v>
      </c>
    </row>
    <row r="2027" spans="1:58" s="23" customFormat="1" ht="15.75" customHeight="1" x14ac:dyDescent="0.4">
      <c r="A2027" s="116">
        <v>43364</v>
      </c>
      <c r="B2027" s="112">
        <v>14.125</v>
      </c>
      <c r="C2027" s="112">
        <v>15.074999999999999</v>
      </c>
      <c r="D2027" s="112">
        <v>15.324999999999999</v>
      </c>
      <c r="E2027" s="112">
        <v>15.824999999999999</v>
      </c>
      <c r="F2027" s="112">
        <v>16.074999999999999</v>
      </c>
      <c r="G2027" s="112">
        <v>16.425000000000001</v>
      </c>
      <c r="H2027" s="113">
        <v>16.574999999999999</v>
      </c>
      <c r="I2027" s="90">
        <f t="shared" si="1140"/>
        <v>14.2675</v>
      </c>
      <c r="J2027" s="90">
        <f t="shared" si="1141"/>
        <v>15.112499999999999</v>
      </c>
      <c r="K2027" s="114">
        <v>17</v>
      </c>
      <c r="L2027" s="115">
        <v>0.05</v>
      </c>
      <c r="M2027" s="90">
        <v>10.63</v>
      </c>
      <c r="N2027" s="90">
        <v>11.68</v>
      </c>
      <c r="O2027" s="90">
        <v>14.58</v>
      </c>
      <c r="P2027" s="90">
        <v>15.9</v>
      </c>
      <c r="Q2027" s="90">
        <v>17</v>
      </c>
      <c r="R2027" s="63">
        <f t="shared" si="1166"/>
        <v>8.1699999999999982</v>
      </c>
      <c r="S2027" s="64">
        <f t="shared" si="1165"/>
        <v>-1.0169491525423813E-2</v>
      </c>
      <c r="T2027" s="65">
        <f t="shared" si="1159"/>
        <v>0.91010273972602751</v>
      </c>
      <c r="U2027" s="65">
        <f t="shared" si="1159"/>
        <v>0.80109739368998623</v>
      </c>
      <c r="V2027" s="65">
        <f t="shared" si="1167"/>
        <v>0.73459119496855341</v>
      </c>
      <c r="W2027" s="65">
        <f t="shared" si="1168"/>
        <v>0.68705882352941172</v>
      </c>
      <c r="X2027" s="61">
        <f t="shared" si="1142"/>
        <v>6.7256637168141536E-2</v>
      </c>
      <c r="Y2027" s="66">
        <f t="shared" si="1169"/>
        <v>4.7393364928909956E-2</v>
      </c>
      <c r="Z2027" s="61">
        <f t="shared" si="1170"/>
        <v>5.9225512528473724E-2</v>
      </c>
      <c r="AA2027" s="67">
        <f t="shared" si="1171"/>
        <v>14.2675</v>
      </c>
      <c r="AB2027" s="68">
        <f t="shared" si="1172"/>
        <v>0.20933219178082194</v>
      </c>
      <c r="AC2027" s="69">
        <f t="shared" si="1173"/>
        <v>0.22153253424657537</v>
      </c>
      <c r="AD2027" s="70">
        <f>_xlfn.PERCENTILE.EXC(AC2027:$AC$5675,0.5)</f>
        <v>8.8381890464605983E-2</v>
      </c>
      <c r="AE2027" s="70">
        <f>_xlfn.PERCENTILE.EXC($AC2027:AC$5675,0.35)</f>
        <v>5.1520570920043772E-2</v>
      </c>
      <c r="AF2027" s="71">
        <f t="shared" si="1161"/>
        <v>6.3866374491700101E-2</v>
      </c>
      <c r="AG2027" s="70">
        <f t="shared" si="1162"/>
        <v>-0.20815631490908057</v>
      </c>
      <c r="AH2027" s="70">
        <f t="shared" si="1163"/>
        <v>-0.27492311632852745</v>
      </c>
      <c r="AI2027" s="61" t="str">
        <f t="shared" si="1151"/>
        <v>Short VOL</v>
      </c>
      <c r="AJ2027" s="68" t="str">
        <f t="shared" si="1152"/>
        <v>Short VOL</v>
      </c>
      <c r="AK2027" s="72" t="str">
        <f t="shared" si="1153"/>
        <v>00631L</v>
      </c>
      <c r="AL2027" s="73">
        <f t="shared" si="1143"/>
        <v>1</v>
      </c>
      <c r="AM2027" s="72" t="str">
        <f t="shared" si="1156"/>
        <v>00631L</v>
      </c>
      <c r="AN2027" s="73">
        <f t="shared" si="1144"/>
        <v>1</v>
      </c>
      <c r="AO2027" s="74" t="str">
        <f t="shared" si="1150"/>
        <v>00631L</v>
      </c>
      <c r="AP2027" s="20">
        <f t="shared" si="1145"/>
        <v>1</v>
      </c>
      <c r="AQ2027" s="74" t="str">
        <f t="shared" si="1160"/>
        <v>00635U</v>
      </c>
      <c r="AR2027" s="20">
        <f t="shared" si="1146"/>
        <v>0</v>
      </c>
      <c r="AS2027" s="74" t="str">
        <f t="shared" si="1154"/>
        <v>00635U</v>
      </c>
      <c r="AT2027" s="20">
        <f t="shared" si="1147"/>
        <v>0</v>
      </c>
      <c r="AU2027" s="74" t="str">
        <f t="shared" si="1137"/>
        <v>00631L</v>
      </c>
      <c r="AV2027" s="20">
        <f t="shared" si="1148"/>
        <v>1</v>
      </c>
      <c r="AW2027" s="74" t="str">
        <f t="shared" si="1138"/>
        <v>00631L</v>
      </c>
      <c r="AX2027" s="20">
        <f t="shared" si="1139"/>
        <v>1</v>
      </c>
      <c r="AY2027" s="20">
        <f t="shared" si="1149"/>
        <v>0</v>
      </c>
      <c r="AZ2027" s="116">
        <v>43367</v>
      </c>
      <c r="BA2027" s="117">
        <v>20.190000000000001</v>
      </c>
      <c r="BB2027" s="90">
        <v>20.225000000000001</v>
      </c>
      <c r="BC2027" s="76">
        <f t="shared" si="1157"/>
        <v>20.358750000000001</v>
      </c>
      <c r="BD2027" s="76">
        <f t="shared" si="1158"/>
        <v>20.352541666666671</v>
      </c>
      <c r="BE2027" s="77">
        <f t="shared" si="1164"/>
        <v>-6.5696567814821213E-3</v>
      </c>
      <c r="BF2027" s="77">
        <f t="shared" si="1155"/>
        <v>-7.9863080164026736E-3</v>
      </c>
    </row>
    <row r="2028" spans="1:58" s="23" customFormat="1" ht="15.75" customHeight="1" x14ac:dyDescent="0.4">
      <c r="A2028" s="116">
        <v>43363</v>
      </c>
      <c r="B2028" s="112">
        <v>14.025</v>
      </c>
      <c r="C2028" s="112">
        <v>14.925000000000001</v>
      </c>
      <c r="D2028" s="112">
        <v>15.175000000000001</v>
      </c>
      <c r="E2028" s="112">
        <v>15.675000000000001</v>
      </c>
      <c r="F2028" s="112">
        <v>15.925000000000001</v>
      </c>
      <c r="G2028" s="112">
        <v>16.274999999999999</v>
      </c>
      <c r="H2028" s="113">
        <v>16.425000000000001</v>
      </c>
      <c r="I2028" s="90">
        <f t="shared" si="1140"/>
        <v>14.115</v>
      </c>
      <c r="J2028" s="90">
        <f t="shared" si="1141"/>
        <v>14.950000000000001</v>
      </c>
      <c r="K2028" s="114">
        <v>18</v>
      </c>
      <c r="L2028" s="115">
        <v>0.05</v>
      </c>
      <c r="M2028" s="90">
        <v>11.04</v>
      </c>
      <c r="N2028" s="90">
        <v>11.8</v>
      </c>
      <c r="O2028" s="90">
        <v>14.51</v>
      </c>
      <c r="P2028" s="90">
        <v>15.7</v>
      </c>
      <c r="Q2028" s="90">
        <v>16.84</v>
      </c>
      <c r="R2028" s="63">
        <f t="shared" si="1166"/>
        <v>7.370000000000001</v>
      </c>
      <c r="S2028" s="64">
        <f t="shared" si="1165"/>
        <v>4.255319148936231E-3</v>
      </c>
      <c r="T2028" s="65">
        <f t="shared" si="1159"/>
        <v>0.93559322033898296</v>
      </c>
      <c r="U2028" s="65">
        <f t="shared" si="1159"/>
        <v>0.8132322536181944</v>
      </c>
      <c r="V2028" s="65">
        <f t="shared" si="1167"/>
        <v>0.75159235668789814</v>
      </c>
      <c r="W2028" s="65">
        <f t="shared" si="1168"/>
        <v>0.70071258907363421</v>
      </c>
      <c r="X2028" s="61">
        <f t="shared" si="1142"/>
        <v>6.4171122994652427E-2</v>
      </c>
      <c r="Y2028" s="66">
        <f t="shared" si="1169"/>
        <v>4.784688995215311E-2</v>
      </c>
      <c r="Z2028" s="61">
        <f t="shared" si="1170"/>
        <v>5.9156925256819044E-2</v>
      </c>
      <c r="AA2028" s="67">
        <f t="shared" si="1171"/>
        <v>14.115</v>
      </c>
      <c r="AB2028" s="68">
        <f t="shared" si="1172"/>
        <v>0.18855932203389827</v>
      </c>
      <c r="AC2028" s="69">
        <f t="shared" si="1173"/>
        <v>0.19618644067796603</v>
      </c>
      <c r="AD2028" s="70">
        <f>_xlfn.PERCENTILE.EXC(AC2028:$AC$5675,0.5)</f>
        <v>8.8368402071612395E-2</v>
      </c>
      <c r="AE2028" s="70">
        <f>_xlfn.PERCENTILE.EXC($AC2028:AC$5675,0.35)</f>
        <v>5.1491220564074361E-2</v>
      </c>
      <c r="AF2028" s="71">
        <f t="shared" si="1161"/>
        <v>6.3160579814785359E-2</v>
      </c>
      <c r="AG2028" s="70">
        <f t="shared" si="1162"/>
        <v>-0.20815631490908057</v>
      </c>
      <c r="AH2028" s="70">
        <f t="shared" si="1163"/>
        <v>-0.27492311632852745</v>
      </c>
      <c r="AI2028" s="61" t="str">
        <f t="shared" si="1151"/>
        <v>Short VOL</v>
      </c>
      <c r="AJ2028" s="68" t="str">
        <f t="shared" si="1152"/>
        <v>Short VOL</v>
      </c>
      <c r="AK2028" s="72" t="str">
        <f t="shared" si="1153"/>
        <v>00631L</v>
      </c>
      <c r="AL2028" s="73">
        <f t="shared" si="1143"/>
        <v>1</v>
      </c>
      <c r="AM2028" s="72" t="str">
        <f t="shared" si="1156"/>
        <v>00631L</v>
      </c>
      <c r="AN2028" s="73">
        <f t="shared" si="1144"/>
        <v>1</v>
      </c>
      <c r="AO2028" s="74" t="str">
        <f t="shared" si="1150"/>
        <v>00631L</v>
      </c>
      <c r="AP2028" s="20">
        <f t="shared" si="1145"/>
        <v>1</v>
      </c>
      <c r="AQ2028" s="74" t="str">
        <f t="shared" si="1160"/>
        <v>00635U</v>
      </c>
      <c r="AR2028" s="20">
        <f t="shared" si="1146"/>
        <v>0</v>
      </c>
      <c r="AS2028" s="74" t="str">
        <f t="shared" si="1154"/>
        <v>00635U</v>
      </c>
      <c r="AT2028" s="20">
        <f t="shared" si="1147"/>
        <v>0</v>
      </c>
      <c r="AU2028" s="74" t="str">
        <f t="shared" si="1137"/>
        <v>00631L</v>
      </c>
      <c r="AV2028" s="20">
        <f t="shared" si="1148"/>
        <v>1</v>
      </c>
      <c r="AW2028" s="74" t="str">
        <f t="shared" si="1138"/>
        <v>00631L</v>
      </c>
      <c r="AX2028" s="20">
        <f t="shared" si="1139"/>
        <v>1</v>
      </c>
      <c r="AY2028" s="20">
        <f t="shared" si="1149"/>
        <v>0</v>
      </c>
      <c r="AZ2028" s="116">
        <v>43364</v>
      </c>
      <c r="BA2028" s="117">
        <v>20.170000000000002</v>
      </c>
      <c r="BB2028" s="90">
        <v>20.287500000000001</v>
      </c>
      <c r="BC2028" s="76">
        <f t="shared" si="1157"/>
        <v>20.369166666666668</v>
      </c>
      <c r="BD2028" s="76">
        <f t="shared" si="1158"/>
        <v>20.357833333333339</v>
      </c>
      <c r="BE2028" s="77">
        <f t="shared" si="1164"/>
        <v>-4.0093278239168835E-3</v>
      </c>
      <c r="BF2028" s="77">
        <f t="shared" si="1155"/>
        <v>-9.2265876362090226E-3</v>
      </c>
    </row>
    <row r="2029" spans="1:58" s="23" customFormat="1" ht="15.75" customHeight="1" x14ac:dyDescent="0.4">
      <c r="A2029" s="116">
        <v>43362</v>
      </c>
      <c r="B2029" s="112">
        <v>14.275</v>
      </c>
      <c r="C2029" s="112">
        <v>15.125</v>
      </c>
      <c r="D2029" s="112">
        <v>15.275</v>
      </c>
      <c r="E2029" s="112">
        <v>15.824999999999999</v>
      </c>
      <c r="F2029" s="112">
        <v>16.024999999999999</v>
      </c>
      <c r="G2029" s="112">
        <v>16.375</v>
      </c>
      <c r="H2029" s="113">
        <v>16.524999999999999</v>
      </c>
      <c r="I2029" s="90">
        <f t="shared" si="1140"/>
        <v>14.317500000000001</v>
      </c>
      <c r="J2029" s="90">
        <f t="shared" si="1141"/>
        <v>15.1325</v>
      </c>
      <c r="K2029" s="114">
        <v>19</v>
      </c>
      <c r="L2029" s="115">
        <v>0.05</v>
      </c>
      <c r="M2029" s="90">
        <v>11.45</v>
      </c>
      <c r="N2029" s="90">
        <v>11.75</v>
      </c>
      <c r="O2029" s="90">
        <v>14.65</v>
      </c>
      <c r="P2029" s="90">
        <v>15.85</v>
      </c>
      <c r="Q2029" s="90">
        <v>16.989999999999998</v>
      </c>
      <c r="R2029" s="63">
        <f t="shared" si="1166"/>
        <v>7.3000000000000007</v>
      </c>
      <c r="S2029" s="64">
        <f t="shared" si="1165"/>
        <v>-8.1313526192337698E-2</v>
      </c>
      <c r="T2029" s="65">
        <f t="shared" si="1159"/>
        <v>0.97446808510638294</v>
      </c>
      <c r="U2029" s="65">
        <f t="shared" si="1159"/>
        <v>0.80204778156996581</v>
      </c>
      <c r="V2029" s="65">
        <f t="shared" si="1167"/>
        <v>0.74132492113564674</v>
      </c>
      <c r="W2029" s="65">
        <f t="shared" si="1168"/>
        <v>0.69158328428487348</v>
      </c>
      <c r="X2029" s="61">
        <f t="shared" si="1142"/>
        <v>5.9544658493870375E-2</v>
      </c>
      <c r="Y2029" s="66">
        <f t="shared" si="1169"/>
        <v>4.4233807266982582E-2</v>
      </c>
      <c r="Z2029" s="61">
        <f t="shared" si="1170"/>
        <v>5.6923345556137553E-2</v>
      </c>
      <c r="AA2029" s="67">
        <f t="shared" si="1171"/>
        <v>14.317500000000001</v>
      </c>
      <c r="AB2029" s="68">
        <f t="shared" si="1172"/>
        <v>0.21489361702127663</v>
      </c>
      <c r="AC2029" s="69">
        <f t="shared" si="1173"/>
        <v>0.2185106382978724</v>
      </c>
      <c r="AD2029" s="70">
        <f>_xlfn.PERCENTILE.EXC(AC2029:$AC$5675,0.5)</f>
        <v>8.8354913678618821E-2</v>
      </c>
      <c r="AE2029" s="70">
        <f>_xlfn.PERCENTILE.EXC($AC2029:AC$5675,0.35)</f>
        <v>5.1473937314987249E-2</v>
      </c>
      <c r="AF2029" s="71">
        <f t="shared" si="1161"/>
        <v>6.276497297611569E-2</v>
      </c>
      <c r="AG2029" s="70">
        <f t="shared" si="1162"/>
        <v>-0.20815631490908057</v>
      </c>
      <c r="AH2029" s="70">
        <f t="shared" si="1163"/>
        <v>-0.27492311632852745</v>
      </c>
      <c r="AI2029" s="61" t="str">
        <f t="shared" si="1151"/>
        <v>Short VOL</v>
      </c>
      <c r="AJ2029" s="68" t="str">
        <f t="shared" si="1152"/>
        <v>Short VOL</v>
      </c>
      <c r="AK2029" s="72" t="str">
        <f t="shared" si="1153"/>
        <v>00631L</v>
      </c>
      <c r="AL2029" s="73">
        <f t="shared" si="1143"/>
        <v>1</v>
      </c>
      <c r="AM2029" s="72" t="str">
        <f t="shared" si="1156"/>
        <v>00631L</v>
      </c>
      <c r="AN2029" s="73">
        <f t="shared" si="1144"/>
        <v>1</v>
      </c>
      <c r="AO2029" s="74" t="str">
        <f t="shared" si="1150"/>
        <v>00631L</v>
      </c>
      <c r="AP2029" s="20">
        <f t="shared" si="1145"/>
        <v>1</v>
      </c>
      <c r="AQ2029" s="74" t="str">
        <f t="shared" si="1160"/>
        <v>00635U</v>
      </c>
      <c r="AR2029" s="20">
        <f t="shared" si="1146"/>
        <v>0</v>
      </c>
      <c r="AS2029" s="74" t="str">
        <f t="shared" si="1154"/>
        <v>00635U</v>
      </c>
      <c r="AT2029" s="20">
        <f t="shared" si="1147"/>
        <v>0</v>
      </c>
      <c r="AU2029" s="74" t="str">
        <f t="shared" si="1137"/>
        <v>00631L</v>
      </c>
      <c r="AV2029" s="20">
        <f t="shared" si="1148"/>
        <v>1</v>
      </c>
      <c r="AW2029" s="74" t="str">
        <f t="shared" si="1138"/>
        <v>00631L</v>
      </c>
      <c r="AX2029" s="20">
        <f t="shared" si="1139"/>
        <v>1</v>
      </c>
      <c r="AY2029" s="20">
        <f t="shared" si="1149"/>
        <v>0</v>
      </c>
      <c r="AZ2029" s="116">
        <v>43363</v>
      </c>
      <c r="BA2029" s="117">
        <v>20.21</v>
      </c>
      <c r="BB2029" s="90">
        <v>20.3125</v>
      </c>
      <c r="BC2029" s="76">
        <f t="shared" si="1157"/>
        <v>20.373541666666664</v>
      </c>
      <c r="BD2029" s="76">
        <f t="shared" si="1158"/>
        <v>20.367875000000002</v>
      </c>
      <c r="BE2029" s="77">
        <f t="shared" si="1164"/>
        <v>-2.9961244669862806E-3</v>
      </c>
      <c r="BF2029" s="77">
        <f t="shared" si="1155"/>
        <v>-7.7511767918843101E-3</v>
      </c>
    </row>
    <row r="2030" spans="1:58" s="23" customFormat="1" ht="15.75" customHeight="1" x14ac:dyDescent="0.4">
      <c r="A2030" s="116">
        <v>43361</v>
      </c>
      <c r="B2030" s="112">
        <v>12.725</v>
      </c>
      <c r="C2030" s="112">
        <v>14.675000000000001</v>
      </c>
      <c r="D2030" s="112">
        <v>15.175000000000001</v>
      </c>
      <c r="E2030" s="112">
        <v>15.375</v>
      </c>
      <c r="F2030" s="112">
        <v>15.875</v>
      </c>
      <c r="G2030" s="112">
        <v>16.125</v>
      </c>
      <c r="H2030" s="113">
        <v>16.475000000000001</v>
      </c>
      <c r="I2030" s="90">
        <f t="shared" si="1140"/>
        <v>14.675000000000001</v>
      </c>
      <c r="J2030" s="90">
        <f t="shared" si="1141"/>
        <v>15.175000000000001</v>
      </c>
      <c r="K2030" s="114">
        <v>0</v>
      </c>
      <c r="L2030" s="115">
        <v>4.1666666666666664E-2</v>
      </c>
      <c r="M2030" s="90">
        <v>11.74</v>
      </c>
      <c r="N2030" s="90">
        <v>12.79</v>
      </c>
      <c r="O2030" s="90">
        <v>15.04</v>
      </c>
      <c r="P2030" s="90">
        <v>15.99</v>
      </c>
      <c r="Q2030" s="90">
        <v>17.100000000000001</v>
      </c>
      <c r="R2030" s="63">
        <f t="shared" si="1166"/>
        <v>6.5</v>
      </c>
      <c r="S2030" s="64">
        <f t="shared" si="1165"/>
        <v>-6.5058479532163788E-2</v>
      </c>
      <c r="T2030" s="65">
        <f t="shared" si="1159"/>
        <v>0.91790461297888981</v>
      </c>
      <c r="U2030" s="65">
        <f t="shared" si="1159"/>
        <v>0.85039893617021278</v>
      </c>
      <c r="V2030" s="65">
        <f t="shared" si="1167"/>
        <v>0.79987492182614128</v>
      </c>
      <c r="W2030" s="65">
        <f t="shared" si="1168"/>
        <v>0.74795321637426893</v>
      </c>
      <c r="X2030" s="61">
        <f t="shared" si="1142"/>
        <v>0.15324165029469558</v>
      </c>
      <c r="Y2030" s="66">
        <f t="shared" si="1169"/>
        <v>7.1544715447154558E-2</v>
      </c>
      <c r="Z2030" s="61">
        <f t="shared" si="1170"/>
        <v>3.4071550255536626E-2</v>
      </c>
      <c r="AA2030" s="67">
        <f t="shared" si="1171"/>
        <v>14.675000000000001</v>
      </c>
      <c r="AB2030" s="68">
        <f t="shared" si="1172"/>
        <v>-5.0820953870210715E-3</v>
      </c>
      <c r="AC2030" s="69">
        <f t="shared" si="1173"/>
        <v>0.14738076622361232</v>
      </c>
      <c r="AD2030" s="70">
        <f>_xlfn.PERCENTILE.EXC(AC2030:$AC$5675,0.5)</f>
        <v>8.8326719738572368E-2</v>
      </c>
      <c r="AE2030" s="70">
        <f>_xlfn.PERCENTILE.EXC($AC2030:AC$5675,0.35)</f>
        <v>5.146570439606183E-2</v>
      </c>
      <c r="AF2030" s="71">
        <f t="shared" si="1161"/>
        <v>6.2118264253892955E-2</v>
      </c>
      <c r="AG2030" s="70">
        <f t="shared" si="1162"/>
        <v>-0.20815631490908057</v>
      </c>
      <c r="AH2030" s="70">
        <f t="shared" si="1163"/>
        <v>-0.27492311632852745</v>
      </c>
      <c r="AI2030" s="61" t="str">
        <f t="shared" si="1151"/>
        <v>Short VOL</v>
      </c>
      <c r="AJ2030" s="68" t="str">
        <f t="shared" si="1152"/>
        <v>Short VOL</v>
      </c>
      <c r="AK2030" s="72" t="str">
        <f t="shared" si="1153"/>
        <v>00631L</v>
      </c>
      <c r="AL2030" s="73">
        <f t="shared" si="1143"/>
        <v>1</v>
      </c>
      <c r="AM2030" s="72" t="str">
        <f t="shared" si="1156"/>
        <v>00631L</v>
      </c>
      <c r="AN2030" s="73">
        <f t="shared" si="1144"/>
        <v>1</v>
      </c>
      <c r="AO2030" s="74" t="str">
        <f t="shared" si="1150"/>
        <v>00631L</v>
      </c>
      <c r="AP2030" s="20">
        <f t="shared" si="1145"/>
        <v>1</v>
      </c>
      <c r="AQ2030" s="74" t="str">
        <f t="shared" si="1160"/>
        <v>00635U</v>
      </c>
      <c r="AR2030" s="20">
        <f t="shared" si="1146"/>
        <v>0</v>
      </c>
      <c r="AS2030" s="74" t="str">
        <f t="shared" si="1154"/>
        <v>00635U</v>
      </c>
      <c r="AT2030" s="20">
        <f t="shared" si="1147"/>
        <v>0</v>
      </c>
      <c r="AU2030" s="74" t="str">
        <f t="shared" si="1137"/>
        <v>00631L</v>
      </c>
      <c r="AV2030" s="20">
        <f t="shared" si="1148"/>
        <v>1</v>
      </c>
      <c r="AW2030" s="74" t="str">
        <f t="shared" si="1138"/>
        <v>00631L</v>
      </c>
      <c r="AX2030" s="20">
        <f t="shared" si="1139"/>
        <v>1</v>
      </c>
      <c r="AY2030" s="20">
        <f t="shared" si="1149"/>
        <v>0</v>
      </c>
      <c r="AZ2030" s="116">
        <v>43362</v>
      </c>
      <c r="BA2030" s="117">
        <v>20.2</v>
      </c>
      <c r="BB2030" s="90">
        <v>20.375</v>
      </c>
      <c r="BC2030" s="76">
        <f t="shared" si="1157"/>
        <v>20.377083333333339</v>
      </c>
      <c r="BD2030" s="76">
        <f t="shared" si="1158"/>
        <v>20.371666666666666</v>
      </c>
      <c r="BE2030" s="77">
        <f t="shared" si="1164"/>
        <v>-1.0223903486376657E-4</v>
      </c>
      <c r="BF2030" s="77">
        <f t="shared" si="1155"/>
        <v>-8.4267364804058026E-3</v>
      </c>
    </row>
    <row r="2031" spans="1:58" s="23" customFormat="1" ht="15.75" customHeight="1" x14ac:dyDescent="0.4">
      <c r="A2031" s="116">
        <v>43360</v>
      </c>
      <c r="B2031" s="112">
        <v>13.574999999999999</v>
      </c>
      <c r="C2031" s="112">
        <v>14.975</v>
      </c>
      <c r="D2031" s="112">
        <v>15.275</v>
      </c>
      <c r="E2031" s="112">
        <v>15.375</v>
      </c>
      <c r="F2031" s="112">
        <v>15.875</v>
      </c>
      <c r="G2031" s="112">
        <v>16.125</v>
      </c>
      <c r="H2031" s="113">
        <v>16.475000000000001</v>
      </c>
      <c r="I2031" s="90">
        <f t="shared" si="1140"/>
        <v>14.916666666666666</v>
      </c>
      <c r="J2031" s="90">
        <f t="shared" si="1141"/>
        <v>15.262500000000001</v>
      </c>
      <c r="K2031" s="114">
        <v>1</v>
      </c>
      <c r="L2031" s="115">
        <v>4.1666666666666664E-2</v>
      </c>
      <c r="M2031" s="90">
        <v>13.5</v>
      </c>
      <c r="N2031" s="90">
        <v>13.68</v>
      </c>
      <c r="O2031" s="90">
        <v>15.28</v>
      </c>
      <c r="P2031" s="90">
        <v>16.100000000000001</v>
      </c>
      <c r="Q2031" s="90">
        <v>17.23</v>
      </c>
      <c r="R2031" s="63">
        <f t="shared" si="1166"/>
        <v>4.2000000000000028</v>
      </c>
      <c r="S2031" s="64">
        <f t="shared" si="1165"/>
        <v>0.13338856669428328</v>
      </c>
      <c r="T2031" s="65">
        <f t="shared" si="1159"/>
        <v>0.98684210526315796</v>
      </c>
      <c r="U2031" s="65">
        <f t="shared" si="1159"/>
        <v>0.89528795811518325</v>
      </c>
      <c r="V2031" s="65">
        <f t="shared" si="1167"/>
        <v>0.84968944099378874</v>
      </c>
      <c r="W2031" s="65">
        <f t="shared" si="1168"/>
        <v>0.79396401625072544</v>
      </c>
      <c r="X2031" s="61">
        <f t="shared" si="1142"/>
        <v>0.10313075506445675</v>
      </c>
      <c r="Y2031" s="66">
        <f t="shared" si="1169"/>
        <v>7.1544715447154558E-2</v>
      </c>
      <c r="Z2031" s="61">
        <f t="shared" si="1170"/>
        <v>2.3184357541899552E-2</v>
      </c>
      <c r="AA2031" s="67">
        <f t="shared" si="1171"/>
        <v>14.916666666666668</v>
      </c>
      <c r="AB2031" s="68">
        <f t="shared" si="1172"/>
        <v>-7.6754385964912597E-3</v>
      </c>
      <c r="AC2031" s="69">
        <f t="shared" si="1173"/>
        <v>9.0399610136452355E-2</v>
      </c>
      <c r="AD2031" s="70">
        <f>_xlfn.PERCENTILE.EXC(AC2031:$AC$5675,0.5)</f>
        <v>8.8298525798525901E-2</v>
      </c>
      <c r="AE2031" s="70">
        <f>_xlfn.PERCENTILE.EXC($AC2031:AC$5675,0.35)</f>
        <v>5.1457471477136411E-2</v>
      </c>
      <c r="AF2031" s="71">
        <f t="shared" si="1161"/>
        <v>6.146924805099515E-2</v>
      </c>
      <c r="AG2031" s="70">
        <f t="shared" si="1162"/>
        <v>-0.20815631490908057</v>
      </c>
      <c r="AH2031" s="70">
        <f t="shared" si="1163"/>
        <v>-0.27492311632852745</v>
      </c>
      <c r="AI2031" s="61" t="str">
        <f t="shared" si="1151"/>
        <v>Short VOL</v>
      </c>
      <c r="AJ2031" s="68" t="str">
        <f t="shared" si="1152"/>
        <v>Short VOL</v>
      </c>
      <c r="AK2031" s="72" t="str">
        <f t="shared" si="1153"/>
        <v>00631L</v>
      </c>
      <c r="AL2031" s="73">
        <f t="shared" si="1143"/>
        <v>1</v>
      </c>
      <c r="AM2031" s="72" t="str">
        <f t="shared" si="1156"/>
        <v>00631L</v>
      </c>
      <c r="AN2031" s="73">
        <f t="shared" si="1144"/>
        <v>1</v>
      </c>
      <c r="AO2031" s="74" t="str">
        <f t="shared" si="1150"/>
        <v>00631L</v>
      </c>
      <c r="AP2031" s="20">
        <f t="shared" si="1145"/>
        <v>1</v>
      </c>
      <c r="AQ2031" s="74" t="str">
        <f t="shared" si="1160"/>
        <v>00635U</v>
      </c>
      <c r="AR2031" s="20">
        <f t="shared" si="1146"/>
        <v>0</v>
      </c>
      <c r="AS2031" s="74" t="str">
        <f t="shared" si="1154"/>
        <v>00635U</v>
      </c>
      <c r="AT2031" s="20">
        <f t="shared" si="1147"/>
        <v>0</v>
      </c>
      <c r="AU2031" s="74" t="str">
        <f t="shared" si="1137"/>
        <v>00631L</v>
      </c>
      <c r="AV2031" s="20">
        <f t="shared" si="1148"/>
        <v>1</v>
      </c>
      <c r="AW2031" s="74" t="str">
        <f t="shared" si="1138"/>
        <v>00631L</v>
      </c>
      <c r="AX2031" s="20">
        <f t="shared" si="1139"/>
        <v>1</v>
      </c>
      <c r="AY2031" s="20">
        <f t="shared" si="1149"/>
        <v>0</v>
      </c>
      <c r="AZ2031" s="116">
        <v>43361</v>
      </c>
      <c r="BA2031" s="117">
        <v>20.375</v>
      </c>
      <c r="BB2031" s="90">
        <v>20.149999999999999</v>
      </c>
      <c r="BC2031" s="76">
        <f t="shared" si="1157"/>
        <v>20.385625000000001</v>
      </c>
      <c r="BD2031" s="76">
        <f t="shared" si="1158"/>
        <v>20.377083333333339</v>
      </c>
      <c r="BE2031" s="77">
        <f t="shared" si="1164"/>
        <v>-1.1558389796731884E-2</v>
      </c>
      <c r="BF2031" s="77">
        <f t="shared" si="1155"/>
        <v>-1.0223903486376657E-4</v>
      </c>
    </row>
    <row r="2032" spans="1:58" s="23" customFormat="1" ht="15.75" customHeight="1" x14ac:dyDescent="0.4">
      <c r="A2032" s="116">
        <v>43357</v>
      </c>
      <c r="B2032" s="112">
        <v>12.875</v>
      </c>
      <c r="C2032" s="112">
        <v>14.375</v>
      </c>
      <c r="D2032" s="112">
        <v>14.875</v>
      </c>
      <c r="E2032" s="112">
        <v>15.074999999999999</v>
      </c>
      <c r="F2032" s="112">
        <v>15.6</v>
      </c>
      <c r="G2032" s="112">
        <v>15.875</v>
      </c>
      <c r="H2032" s="113">
        <v>16.274999999999999</v>
      </c>
      <c r="I2032" s="90">
        <f t="shared" si="1140"/>
        <v>14.25</v>
      </c>
      <c r="J2032" s="90">
        <f t="shared" si="1141"/>
        <v>14.833333333333334</v>
      </c>
      <c r="K2032" s="114">
        <v>2</v>
      </c>
      <c r="L2032" s="115">
        <v>4.1666666666666664E-2</v>
      </c>
      <c r="M2032" s="90">
        <v>9.93</v>
      </c>
      <c r="N2032" s="90">
        <v>12.07</v>
      </c>
      <c r="O2032" s="90">
        <v>14.37</v>
      </c>
      <c r="P2032" s="90">
        <v>15.6</v>
      </c>
      <c r="Q2032" s="90">
        <v>16.98</v>
      </c>
      <c r="R2032" s="63">
        <f t="shared" si="1166"/>
        <v>7.9699999999999989</v>
      </c>
      <c r="S2032" s="64">
        <f t="shared" si="1165"/>
        <v>-2.4252223120452623E-2</v>
      </c>
      <c r="T2032" s="65">
        <f t="shared" si="1159"/>
        <v>0.82270091135045564</v>
      </c>
      <c r="U2032" s="65">
        <f t="shared" si="1159"/>
        <v>0.83994432846207379</v>
      </c>
      <c r="V2032" s="65">
        <f t="shared" si="1167"/>
        <v>0.77371794871794874</v>
      </c>
      <c r="W2032" s="65">
        <f t="shared" si="1168"/>
        <v>0.71083627797408711</v>
      </c>
      <c r="X2032" s="61">
        <f t="shared" si="1142"/>
        <v>0.11650485436893204</v>
      </c>
      <c r="Y2032" s="66">
        <f t="shared" si="1169"/>
        <v>7.9601990049751201E-2</v>
      </c>
      <c r="Z2032" s="61">
        <f t="shared" si="1170"/>
        <v>4.0935672514619922E-2</v>
      </c>
      <c r="AA2032" s="67">
        <f t="shared" si="1171"/>
        <v>14.249999999999998</v>
      </c>
      <c r="AB2032" s="68">
        <f t="shared" si="1172"/>
        <v>6.6694283347141642E-2</v>
      </c>
      <c r="AC2032" s="69">
        <f t="shared" si="1173"/>
        <v>0.18061309030654499</v>
      </c>
      <c r="AD2032" s="70">
        <f>_xlfn.PERCENTILE.EXC(AC2032:$AC$5675,0.5)</f>
        <v>8.8259141398998875E-2</v>
      </c>
      <c r="AE2032" s="70">
        <f>_xlfn.PERCENTILE.EXC($AC2032:AC$5675,0.35)</f>
        <v>5.1452852202930784E-2</v>
      </c>
      <c r="AF2032" s="71">
        <f t="shared" si="1161"/>
        <v>6.1229579063404371E-2</v>
      </c>
      <c r="AG2032" s="70">
        <f t="shared" si="1162"/>
        <v>-0.20815631490908057</v>
      </c>
      <c r="AH2032" s="70">
        <f t="shared" si="1163"/>
        <v>-0.27492311632852745</v>
      </c>
      <c r="AI2032" s="61" t="str">
        <f t="shared" si="1151"/>
        <v>Short VOL</v>
      </c>
      <c r="AJ2032" s="68" t="str">
        <f t="shared" si="1152"/>
        <v>Short VOL</v>
      </c>
      <c r="AK2032" s="72" t="str">
        <f t="shared" si="1153"/>
        <v>00631L</v>
      </c>
      <c r="AL2032" s="73">
        <f t="shared" si="1143"/>
        <v>1</v>
      </c>
      <c r="AM2032" s="72" t="str">
        <f t="shared" si="1156"/>
        <v>00631L</v>
      </c>
      <c r="AN2032" s="73">
        <f t="shared" si="1144"/>
        <v>1</v>
      </c>
      <c r="AO2032" s="74" t="str">
        <f t="shared" si="1150"/>
        <v>00631L</v>
      </c>
      <c r="AP2032" s="20">
        <f t="shared" si="1145"/>
        <v>1</v>
      </c>
      <c r="AQ2032" s="74" t="str">
        <f t="shared" si="1160"/>
        <v>00631L</v>
      </c>
      <c r="AR2032" s="20">
        <f t="shared" si="1146"/>
        <v>1</v>
      </c>
      <c r="AS2032" s="74" t="str">
        <f t="shared" si="1154"/>
        <v>00635U</v>
      </c>
      <c r="AT2032" s="20">
        <f t="shared" si="1147"/>
        <v>0</v>
      </c>
      <c r="AU2032" s="74" t="str">
        <f t="shared" ref="AU2032:AU2095" si="1174">IF(AC2032&gt;AF2032,"00631L",IF(AC2032&lt;AG2032,"Cash","00635U"))</f>
        <v>00631L</v>
      </c>
      <c r="AV2032" s="20">
        <f t="shared" si="1148"/>
        <v>1</v>
      </c>
      <c r="AW2032" s="74" t="str">
        <f t="shared" ref="AW2032:AW2095" si="1175">IF(AC2032&gt;AE2032,"00631L",IF(AC2032&lt;AH2032,"00631L","00635U"))</f>
        <v>00631L</v>
      </c>
      <c r="AX2032" s="20">
        <f t="shared" si="1139"/>
        <v>1</v>
      </c>
      <c r="AY2032" s="20">
        <f t="shared" si="1149"/>
        <v>0</v>
      </c>
      <c r="AZ2032" s="116">
        <v>43360</v>
      </c>
      <c r="BA2032" s="117">
        <v>20.16</v>
      </c>
      <c r="BB2032" s="90">
        <v>20.487500000000001</v>
      </c>
      <c r="BC2032" s="76">
        <f t="shared" si="1157"/>
        <v>20.399166666666666</v>
      </c>
      <c r="BD2032" s="76">
        <f t="shared" si="1158"/>
        <v>20.38579166666667</v>
      </c>
      <c r="BE2032" s="77">
        <f t="shared" si="1164"/>
        <v>4.3302422484579293E-3</v>
      </c>
      <c r="BF2032" s="77">
        <f t="shared" si="1155"/>
        <v>-1.1075933196936729E-2</v>
      </c>
    </row>
    <row r="2033" spans="1:58" s="23" customFormat="1" ht="15.75" customHeight="1" x14ac:dyDescent="0.4">
      <c r="A2033" s="116">
        <v>43356</v>
      </c>
      <c r="B2033" s="112">
        <v>13.375</v>
      </c>
      <c r="C2033" s="112">
        <v>14.625</v>
      </c>
      <c r="D2033" s="112">
        <v>15.074999999999999</v>
      </c>
      <c r="E2033" s="112">
        <v>15.225</v>
      </c>
      <c r="F2033" s="112">
        <v>15.775</v>
      </c>
      <c r="G2033" s="112">
        <v>16.024999999999999</v>
      </c>
      <c r="H2033" s="113">
        <v>16.375</v>
      </c>
      <c r="I2033" s="90">
        <f t="shared" si="1140"/>
        <v>14.46875</v>
      </c>
      <c r="J2033" s="90">
        <f t="shared" si="1141"/>
        <v>15.018749999999999</v>
      </c>
      <c r="K2033" s="114">
        <v>3</v>
      </c>
      <c r="L2033" s="115">
        <v>4.1666666666666664E-2</v>
      </c>
      <c r="M2033" s="90">
        <v>10.029999999999999</v>
      </c>
      <c r="N2033" s="90">
        <v>12.37</v>
      </c>
      <c r="O2033" s="90">
        <v>14.77</v>
      </c>
      <c r="P2033" s="90">
        <v>15.86</v>
      </c>
      <c r="Q2033" s="90">
        <v>17.11</v>
      </c>
      <c r="R2033" s="63">
        <f t="shared" si="1166"/>
        <v>8.23</v>
      </c>
      <c r="S2033" s="64">
        <f t="shared" si="1165"/>
        <v>-5.8599695585997057E-2</v>
      </c>
      <c r="T2033" s="65">
        <f t="shared" si="1159"/>
        <v>0.81083265966046891</v>
      </c>
      <c r="U2033" s="65">
        <f t="shared" si="1159"/>
        <v>0.83750846310088012</v>
      </c>
      <c r="V2033" s="65">
        <f t="shared" si="1167"/>
        <v>0.77994955863808324</v>
      </c>
      <c r="W2033" s="65">
        <f t="shared" si="1168"/>
        <v>0.72296902396259499</v>
      </c>
      <c r="X2033" s="61">
        <f t="shared" si="1142"/>
        <v>9.3457943925233641E-2</v>
      </c>
      <c r="Y2033" s="66">
        <f t="shared" si="1169"/>
        <v>7.5533661740558311E-2</v>
      </c>
      <c r="Z2033" s="61">
        <f t="shared" si="1170"/>
        <v>3.8012958963282863E-2</v>
      </c>
      <c r="AA2033" s="67">
        <f t="shared" si="1171"/>
        <v>14.46875</v>
      </c>
      <c r="AB2033" s="68">
        <f t="shared" si="1172"/>
        <v>8.1244947453516639E-2</v>
      </c>
      <c r="AC2033" s="69">
        <f t="shared" si="1173"/>
        <v>0.16966451091350049</v>
      </c>
      <c r="AD2033" s="70">
        <f>_xlfn.PERCENTILE.EXC(AC2033:$AC$5675,0.5)</f>
        <v>8.8219756999471835E-2</v>
      </c>
      <c r="AE2033" s="70">
        <f>_xlfn.PERCENTILE.EXC($AC2033:AC$5675,0.35)</f>
        <v>5.1449678386613067E-2</v>
      </c>
      <c r="AF2033" s="71">
        <f t="shared" si="1161"/>
        <v>6.1229579063404371E-2</v>
      </c>
      <c r="AG2033" s="70">
        <f t="shared" si="1162"/>
        <v>-0.20815631490908057</v>
      </c>
      <c r="AH2033" s="70">
        <f t="shared" si="1163"/>
        <v>-0.27492311632852745</v>
      </c>
      <c r="AI2033" s="61" t="str">
        <f t="shared" si="1151"/>
        <v>Short VOL</v>
      </c>
      <c r="AJ2033" s="68" t="str">
        <f t="shared" si="1152"/>
        <v>Short VOL</v>
      </c>
      <c r="AK2033" s="72" t="str">
        <f t="shared" si="1153"/>
        <v>00631L</v>
      </c>
      <c r="AL2033" s="73">
        <f t="shared" si="1143"/>
        <v>1</v>
      </c>
      <c r="AM2033" s="72" t="str">
        <f t="shared" si="1156"/>
        <v>00631L</v>
      </c>
      <c r="AN2033" s="73">
        <f t="shared" si="1144"/>
        <v>1</v>
      </c>
      <c r="AO2033" s="74" t="str">
        <f t="shared" si="1150"/>
        <v>00631L</v>
      </c>
      <c r="AP2033" s="20">
        <f t="shared" si="1145"/>
        <v>1</v>
      </c>
      <c r="AQ2033" s="74" t="str">
        <f t="shared" si="1160"/>
        <v>00631L</v>
      </c>
      <c r="AR2033" s="20">
        <f t="shared" si="1146"/>
        <v>1</v>
      </c>
      <c r="AS2033" s="74" t="str">
        <f t="shared" si="1154"/>
        <v>00635U</v>
      </c>
      <c r="AT2033" s="20">
        <f t="shared" si="1147"/>
        <v>0</v>
      </c>
      <c r="AU2033" s="74" t="str">
        <f t="shared" si="1174"/>
        <v>00631L</v>
      </c>
      <c r="AV2033" s="20">
        <f t="shared" si="1148"/>
        <v>1</v>
      </c>
      <c r="AW2033" s="74" t="str">
        <f t="shared" si="1175"/>
        <v>00631L</v>
      </c>
      <c r="AX2033" s="20">
        <f t="shared" si="1139"/>
        <v>1</v>
      </c>
      <c r="AY2033" s="20">
        <f t="shared" si="1149"/>
        <v>0</v>
      </c>
      <c r="AZ2033" s="116">
        <v>43357</v>
      </c>
      <c r="BA2033" s="117">
        <v>20.27</v>
      </c>
      <c r="BB2033" s="90">
        <v>20.4375</v>
      </c>
      <c r="BC2033" s="76">
        <f t="shared" si="1157"/>
        <v>20.406875000000007</v>
      </c>
      <c r="BD2033" s="76">
        <f t="shared" si="1158"/>
        <v>20.39554166666667</v>
      </c>
      <c r="BE2033" s="77">
        <f t="shared" si="1164"/>
        <v>1.5007197329328205E-3</v>
      </c>
      <c r="BF2033" s="77">
        <f t="shared" si="1155"/>
        <v>-6.1553484932370638E-3</v>
      </c>
    </row>
    <row r="2034" spans="1:58" s="23" customFormat="1" ht="15.75" customHeight="1" x14ac:dyDescent="0.4">
      <c r="A2034" s="116">
        <v>43355</v>
      </c>
      <c r="B2034" s="112">
        <v>14.025</v>
      </c>
      <c r="C2034" s="112">
        <v>15.025</v>
      </c>
      <c r="D2034" s="112">
        <v>15.375</v>
      </c>
      <c r="E2034" s="112">
        <v>15.525</v>
      </c>
      <c r="F2034" s="112">
        <v>16.074999999999999</v>
      </c>
      <c r="G2034" s="112">
        <v>16.324999999999999</v>
      </c>
      <c r="H2034" s="113">
        <v>16.625</v>
      </c>
      <c r="I2034" s="90">
        <f t="shared" si="1140"/>
        <v>14.858333333333334</v>
      </c>
      <c r="J2034" s="90">
        <f t="shared" si="1141"/>
        <v>15.316666666666666</v>
      </c>
      <c r="K2034" s="114">
        <v>4</v>
      </c>
      <c r="L2034" s="115">
        <v>4.1666666666666664E-2</v>
      </c>
      <c r="M2034" s="90">
        <v>10.67</v>
      </c>
      <c r="N2034" s="90">
        <v>13.14</v>
      </c>
      <c r="O2034" s="90">
        <v>15.32</v>
      </c>
      <c r="P2034" s="90">
        <v>16.399999999999999</v>
      </c>
      <c r="Q2034" s="90">
        <v>17.45</v>
      </c>
      <c r="R2034" s="63">
        <f t="shared" si="1166"/>
        <v>7.9099999999999966</v>
      </c>
      <c r="S2034" s="64">
        <f t="shared" si="1165"/>
        <v>-6.0514372163388858E-3</v>
      </c>
      <c r="T2034" s="65">
        <f t="shared" si="1159"/>
        <v>0.81202435312024346</v>
      </c>
      <c r="U2034" s="65">
        <f t="shared" si="1159"/>
        <v>0.85770234986945171</v>
      </c>
      <c r="V2034" s="65">
        <f t="shared" si="1167"/>
        <v>0.80121951219512211</v>
      </c>
      <c r="W2034" s="65">
        <f t="shared" si="1168"/>
        <v>0.75300859598853875</v>
      </c>
      <c r="X2034" s="61">
        <f t="shared" si="1142"/>
        <v>7.130124777183601E-2</v>
      </c>
      <c r="Y2034" s="66">
        <f t="shared" si="1169"/>
        <v>7.0853462157809965E-2</v>
      </c>
      <c r="Z2034" s="61">
        <f t="shared" si="1170"/>
        <v>3.0846887268648263E-2</v>
      </c>
      <c r="AA2034" s="67">
        <f t="shared" si="1171"/>
        <v>14.858333333333334</v>
      </c>
      <c r="AB2034" s="68">
        <f t="shared" si="1172"/>
        <v>6.7351598173515964E-2</v>
      </c>
      <c r="AC2034" s="69">
        <f t="shared" si="1173"/>
        <v>0.13077118214104519</v>
      </c>
      <c r="AD2034" s="70">
        <f>_xlfn.PERCENTILE.EXC(AC2034:$AC$5675,0.5)</f>
        <v>8.8172643554867453E-2</v>
      </c>
      <c r="AE2034" s="70">
        <f>_xlfn.PERCENTILE.EXC($AC2034:AC$5675,0.35)</f>
        <v>5.144650457029535E-2</v>
      </c>
      <c r="AF2034" s="71">
        <f t="shared" si="1161"/>
        <v>6.0019573472369497E-2</v>
      </c>
      <c r="AG2034" s="70">
        <f t="shared" si="1162"/>
        <v>-0.20815631490908057</v>
      </c>
      <c r="AH2034" s="70">
        <f t="shared" si="1163"/>
        <v>-0.27492311632852745</v>
      </c>
      <c r="AI2034" s="61" t="str">
        <f t="shared" si="1151"/>
        <v>Short VOL</v>
      </c>
      <c r="AJ2034" s="68" t="str">
        <f t="shared" si="1152"/>
        <v>Short VOL</v>
      </c>
      <c r="AK2034" s="72" t="str">
        <f t="shared" si="1153"/>
        <v>00631L</v>
      </c>
      <c r="AL2034" s="73">
        <f t="shared" si="1143"/>
        <v>1</v>
      </c>
      <c r="AM2034" s="72" t="str">
        <f t="shared" si="1156"/>
        <v>00631L</v>
      </c>
      <c r="AN2034" s="73">
        <f t="shared" si="1144"/>
        <v>1</v>
      </c>
      <c r="AO2034" s="74" t="str">
        <f t="shared" si="1150"/>
        <v>00631L</v>
      </c>
      <c r="AP2034" s="20">
        <f t="shared" si="1145"/>
        <v>1</v>
      </c>
      <c r="AQ2034" s="74" t="str">
        <f t="shared" si="1160"/>
        <v>00631L</v>
      </c>
      <c r="AR2034" s="20">
        <f t="shared" si="1146"/>
        <v>1</v>
      </c>
      <c r="AS2034" s="74" t="str">
        <f t="shared" si="1154"/>
        <v>00635U</v>
      </c>
      <c r="AT2034" s="20">
        <f t="shared" si="1147"/>
        <v>0</v>
      </c>
      <c r="AU2034" s="74" t="str">
        <f t="shared" si="1174"/>
        <v>00631L</v>
      </c>
      <c r="AV2034" s="20">
        <f t="shared" si="1148"/>
        <v>1</v>
      </c>
      <c r="AW2034" s="74" t="str">
        <f t="shared" si="1175"/>
        <v>00631L</v>
      </c>
      <c r="AX2034" s="20">
        <f t="shared" si="1139"/>
        <v>1</v>
      </c>
      <c r="AY2034" s="20">
        <f t="shared" si="1149"/>
        <v>0</v>
      </c>
      <c r="AZ2034" s="116">
        <v>43356</v>
      </c>
      <c r="BA2034" s="117">
        <v>20.399999999999999</v>
      </c>
      <c r="BB2034" s="90">
        <v>20.75</v>
      </c>
      <c r="BC2034" s="76">
        <f t="shared" si="1157"/>
        <v>20.415625000000009</v>
      </c>
      <c r="BD2034" s="76">
        <f t="shared" si="1158"/>
        <v>20.406250000000007</v>
      </c>
      <c r="BE2034" s="77">
        <f t="shared" si="1164"/>
        <v>1.6378386652379763E-2</v>
      </c>
      <c r="BF2034" s="77">
        <f t="shared" si="1155"/>
        <v>-3.0627871362982049E-4</v>
      </c>
    </row>
    <row r="2035" spans="1:58" s="23" customFormat="1" ht="15.75" customHeight="1" x14ac:dyDescent="0.4">
      <c r="A2035" s="116">
        <v>43354</v>
      </c>
      <c r="B2035" s="112">
        <v>14.225</v>
      </c>
      <c r="C2035" s="112">
        <v>15.125</v>
      </c>
      <c r="D2035" s="112">
        <v>15.525</v>
      </c>
      <c r="E2035" s="112">
        <v>15.675000000000001</v>
      </c>
      <c r="F2035" s="112">
        <v>16.225000000000001</v>
      </c>
      <c r="G2035" s="112">
        <v>16.425000000000001</v>
      </c>
      <c r="H2035" s="113">
        <v>16.675000000000001</v>
      </c>
      <c r="I2035" s="90">
        <f t="shared" si="1140"/>
        <v>14.9375</v>
      </c>
      <c r="J2035" s="90">
        <f t="shared" si="1141"/>
        <v>15.441666666666666</v>
      </c>
      <c r="K2035" s="114">
        <v>5</v>
      </c>
      <c r="L2035" s="115">
        <v>4.1666666666666664E-2</v>
      </c>
      <c r="M2035" s="90">
        <v>11</v>
      </c>
      <c r="N2035" s="90">
        <v>13.22</v>
      </c>
      <c r="O2035" s="90">
        <v>15.54</v>
      </c>
      <c r="P2035" s="90">
        <v>16.64</v>
      </c>
      <c r="Q2035" s="90">
        <v>17.68</v>
      </c>
      <c r="R2035" s="63">
        <f t="shared" si="1166"/>
        <v>7.9600000000000009</v>
      </c>
      <c r="S2035" s="64">
        <f t="shared" si="1165"/>
        <v>-6.6384180790960423E-2</v>
      </c>
      <c r="T2035" s="65">
        <f t="shared" si="1159"/>
        <v>0.83207261724659598</v>
      </c>
      <c r="U2035" s="65">
        <f t="shared" si="1159"/>
        <v>0.85070785070785082</v>
      </c>
      <c r="V2035" s="65">
        <f t="shared" si="1167"/>
        <v>0.79447115384615385</v>
      </c>
      <c r="W2035" s="65">
        <f t="shared" si="1168"/>
        <v>0.74773755656108598</v>
      </c>
      <c r="X2035" s="61">
        <f t="shared" si="1142"/>
        <v>6.3268892794376128E-2</v>
      </c>
      <c r="Y2035" s="66">
        <f t="shared" si="1169"/>
        <v>6.3795853269537475E-2</v>
      </c>
      <c r="Z2035" s="61">
        <f t="shared" si="1170"/>
        <v>3.3751743375174323E-2</v>
      </c>
      <c r="AA2035" s="67">
        <f t="shared" si="1171"/>
        <v>14.9375</v>
      </c>
      <c r="AB2035" s="68">
        <f t="shared" si="1172"/>
        <v>7.602118003025711E-2</v>
      </c>
      <c r="AC2035" s="69">
        <f t="shared" si="1173"/>
        <v>0.12991679273827528</v>
      </c>
      <c r="AD2035" s="70">
        <f>_xlfn.PERCENTILE.EXC(AC2035:$AC$5675,0.5)</f>
        <v>8.812553011026307E-2</v>
      </c>
      <c r="AE2035" s="70">
        <f>_xlfn.PERCENTILE.EXC($AC2035:AC$5675,0.35)</f>
        <v>5.1424088598668809E-2</v>
      </c>
      <c r="AF2035" s="71">
        <f t="shared" si="1161"/>
        <v>6.0019573472369497E-2</v>
      </c>
      <c r="AG2035" s="70">
        <f t="shared" si="1162"/>
        <v>-0.20815631490908057</v>
      </c>
      <c r="AH2035" s="70">
        <f t="shared" si="1163"/>
        <v>-0.27492311632852745</v>
      </c>
      <c r="AI2035" s="61" t="str">
        <f t="shared" si="1151"/>
        <v>Short VOL</v>
      </c>
      <c r="AJ2035" s="68" t="str">
        <f t="shared" si="1152"/>
        <v>Short VOL</v>
      </c>
      <c r="AK2035" s="72" t="str">
        <f t="shared" si="1153"/>
        <v>00631L</v>
      </c>
      <c r="AL2035" s="73">
        <f t="shared" si="1143"/>
        <v>1</v>
      </c>
      <c r="AM2035" s="72" t="str">
        <f t="shared" si="1156"/>
        <v>00631L</v>
      </c>
      <c r="AN2035" s="73">
        <f t="shared" si="1144"/>
        <v>1</v>
      </c>
      <c r="AO2035" s="74" t="str">
        <f t="shared" si="1150"/>
        <v>00631L</v>
      </c>
      <c r="AP2035" s="20">
        <f t="shared" si="1145"/>
        <v>1</v>
      </c>
      <c r="AQ2035" s="74" t="str">
        <f t="shared" si="1160"/>
        <v>00631L</v>
      </c>
      <c r="AR2035" s="20">
        <f t="shared" si="1146"/>
        <v>1</v>
      </c>
      <c r="AS2035" s="74" t="str">
        <f t="shared" si="1154"/>
        <v>00631L</v>
      </c>
      <c r="AT2035" s="20">
        <f t="shared" si="1147"/>
        <v>1</v>
      </c>
      <c r="AU2035" s="74" t="str">
        <f t="shared" si="1174"/>
        <v>00631L</v>
      </c>
      <c r="AV2035" s="20">
        <f t="shared" si="1148"/>
        <v>1</v>
      </c>
      <c r="AW2035" s="74" t="str">
        <f t="shared" si="1175"/>
        <v>00631L</v>
      </c>
      <c r="AX2035" s="20">
        <f t="shared" si="1139"/>
        <v>1</v>
      </c>
      <c r="AY2035" s="20">
        <f t="shared" si="1149"/>
        <v>0</v>
      </c>
      <c r="AZ2035" s="116">
        <v>43355</v>
      </c>
      <c r="BA2035" s="117">
        <v>20.63</v>
      </c>
      <c r="BB2035" s="90">
        <v>20.625</v>
      </c>
      <c r="BC2035" s="76">
        <f t="shared" si="1157"/>
        <v>20.419375000000002</v>
      </c>
      <c r="BD2035" s="76">
        <f t="shared" si="1158"/>
        <v>20.413625000000007</v>
      </c>
      <c r="BE2035" s="77">
        <f t="shared" si="1164"/>
        <v>1.0070092742799313E-2</v>
      </c>
      <c r="BF2035" s="77">
        <f t="shared" si="1155"/>
        <v>1.0599538298562462E-2</v>
      </c>
    </row>
    <row r="2036" spans="1:58" s="23" customFormat="1" ht="15.75" customHeight="1" x14ac:dyDescent="0.4">
      <c r="A2036" s="116">
        <v>43353</v>
      </c>
      <c r="B2036" s="112">
        <v>14.775</v>
      </c>
      <c r="C2036" s="112">
        <v>15.675000000000001</v>
      </c>
      <c r="D2036" s="112">
        <v>15.975</v>
      </c>
      <c r="E2036" s="112">
        <v>16.074999999999999</v>
      </c>
      <c r="F2036" s="112">
        <v>16.574999999999999</v>
      </c>
      <c r="G2036" s="112">
        <v>16.774999999999999</v>
      </c>
      <c r="H2036" s="113">
        <v>17.024999999999999</v>
      </c>
      <c r="I2036" s="90">
        <f t="shared" si="1140"/>
        <v>15.450000000000001</v>
      </c>
      <c r="J2036" s="90">
        <f t="shared" si="1141"/>
        <v>15.9</v>
      </c>
      <c r="K2036" s="114">
        <v>6</v>
      </c>
      <c r="L2036" s="115">
        <v>4.1666666666666664E-2</v>
      </c>
      <c r="M2036" s="90">
        <v>12.57</v>
      </c>
      <c r="N2036" s="90">
        <v>14.16</v>
      </c>
      <c r="O2036" s="90">
        <v>16.170000000000002</v>
      </c>
      <c r="P2036" s="90">
        <v>17.149999999999999</v>
      </c>
      <c r="Q2036" s="90">
        <v>18.04</v>
      </c>
      <c r="R2036" s="63">
        <f t="shared" si="1166"/>
        <v>6.59</v>
      </c>
      <c r="S2036" s="64">
        <f t="shared" si="1165"/>
        <v>-4.8387096774193589E-2</v>
      </c>
      <c r="T2036" s="65">
        <f t="shared" si="1159"/>
        <v>0.88771186440677963</v>
      </c>
      <c r="U2036" s="65">
        <f t="shared" si="1159"/>
        <v>0.87569573283858992</v>
      </c>
      <c r="V2036" s="65">
        <f t="shared" si="1167"/>
        <v>0.82565597667638491</v>
      </c>
      <c r="W2036" s="65">
        <f t="shared" si="1168"/>
        <v>0.78492239467849223</v>
      </c>
      <c r="X2036" s="61">
        <f t="shared" si="1142"/>
        <v>6.0913705583756368E-2</v>
      </c>
      <c r="Y2036" s="66">
        <f t="shared" si="1169"/>
        <v>5.9097978227060609E-2</v>
      </c>
      <c r="Z2036" s="61">
        <f t="shared" si="1170"/>
        <v>2.9126213592232962E-2</v>
      </c>
      <c r="AA2036" s="67">
        <f t="shared" si="1171"/>
        <v>15.450000000000001</v>
      </c>
      <c r="AB2036" s="68">
        <f t="shared" si="1172"/>
        <v>4.3432203389830525E-2</v>
      </c>
      <c r="AC2036" s="69">
        <f t="shared" si="1173"/>
        <v>9.11016949152543E-2</v>
      </c>
      <c r="AD2036" s="70">
        <f>_xlfn.PERCENTILE.EXC(AC2036:$AC$5675,0.5)</f>
        <v>8.80794563998617E-2</v>
      </c>
      <c r="AE2036" s="70">
        <f>_xlfn.PERCENTILE.EXC($AC2036:AC$5675,0.35)</f>
        <v>5.1398465601157482E-2</v>
      </c>
      <c r="AF2036" s="71">
        <f t="shared" si="1161"/>
        <v>6.0019573472369497E-2</v>
      </c>
      <c r="AG2036" s="70">
        <f t="shared" si="1162"/>
        <v>-0.20815631490908057</v>
      </c>
      <c r="AH2036" s="70">
        <f t="shared" si="1163"/>
        <v>-0.27492311632852745</v>
      </c>
      <c r="AI2036" s="61" t="str">
        <f t="shared" si="1151"/>
        <v>Short VOL</v>
      </c>
      <c r="AJ2036" s="68" t="str">
        <f t="shared" si="1152"/>
        <v>Short VOL</v>
      </c>
      <c r="AK2036" s="72" t="str">
        <f t="shared" si="1153"/>
        <v>00631L</v>
      </c>
      <c r="AL2036" s="73">
        <f t="shared" si="1143"/>
        <v>1</v>
      </c>
      <c r="AM2036" s="72" t="str">
        <f t="shared" si="1156"/>
        <v>00631L</v>
      </c>
      <c r="AN2036" s="73">
        <f t="shared" si="1144"/>
        <v>1</v>
      </c>
      <c r="AO2036" s="74" t="str">
        <f t="shared" si="1150"/>
        <v>00631L</v>
      </c>
      <c r="AP2036" s="20">
        <f t="shared" si="1145"/>
        <v>1</v>
      </c>
      <c r="AQ2036" s="74" t="str">
        <f t="shared" si="1160"/>
        <v>00631L</v>
      </c>
      <c r="AR2036" s="20">
        <f t="shared" si="1146"/>
        <v>1</v>
      </c>
      <c r="AS2036" s="74" t="str">
        <f t="shared" si="1154"/>
        <v>00631L</v>
      </c>
      <c r="AT2036" s="20">
        <f t="shared" si="1147"/>
        <v>1</v>
      </c>
      <c r="AU2036" s="74" t="str">
        <f t="shared" si="1174"/>
        <v>00631L</v>
      </c>
      <c r="AV2036" s="20">
        <f t="shared" si="1148"/>
        <v>1</v>
      </c>
      <c r="AW2036" s="74" t="str">
        <f t="shared" si="1175"/>
        <v>00631L</v>
      </c>
      <c r="AX2036" s="20">
        <f t="shared" si="1139"/>
        <v>1</v>
      </c>
      <c r="AY2036" s="20">
        <f t="shared" si="1149"/>
        <v>0</v>
      </c>
      <c r="AZ2036" s="116">
        <v>43354</v>
      </c>
      <c r="BA2036" s="117">
        <v>20.61</v>
      </c>
      <c r="BB2036" s="90">
        <v>20.662500000000001</v>
      </c>
      <c r="BC2036" s="76">
        <f t="shared" si="1157"/>
        <v>20.426666666666669</v>
      </c>
      <c r="BD2036" s="76">
        <f t="shared" si="1158"/>
        <v>20.419125000000005</v>
      </c>
      <c r="BE2036" s="77">
        <f t="shared" si="1164"/>
        <v>1.1545365535247975E-2</v>
      </c>
      <c r="BF2036" s="77">
        <f t="shared" si="1155"/>
        <v>9.3478540339017833E-3</v>
      </c>
    </row>
    <row r="2037" spans="1:58" s="23" customFormat="1" ht="15.75" customHeight="1" x14ac:dyDescent="0.4">
      <c r="A2037" s="116">
        <v>43350</v>
      </c>
      <c r="B2037" s="112">
        <v>15.375</v>
      </c>
      <c r="C2037" s="112">
        <v>16.225000000000001</v>
      </c>
      <c r="D2037" s="112">
        <v>16.425000000000001</v>
      </c>
      <c r="E2037" s="112">
        <v>16.475000000000001</v>
      </c>
      <c r="F2037" s="112">
        <v>16.875</v>
      </c>
      <c r="G2037" s="112">
        <v>17.024999999999999</v>
      </c>
      <c r="H2037" s="113">
        <v>17.25</v>
      </c>
      <c r="I2037" s="90">
        <f t="shared" si="1140"/>
        <v>15.977083333333335</v>
      </c>
      <c r="J2037" s="90">
        <f t="shared" si="1141"/>
        <v>16.366666666666667</v>
      </c>
      <c r="K2037" s="114">
        <v>7</v>
      </c>
      <c r="L2037" s="115">
        <v>4.1666666666666664E-2</v>
      </c>
      <c r="M2037" s="90">
        <v>13.49</v>
      </c>
      <c r="N2037" s="90">
        <v>14.88</v>
      </c>
      <c r="O2037" s="90">
        <v>16.59</v>
      </c>
      <c r="P2037" s="90">
        <v>17.47</v>
      </c>
      <c r="Q2037" s="90">
        <v>18.18</v>
      </c>
      <c r="R2037" s="63">
        <f t="shared" si="1166"/>
        <v>5.6900000000000013</v>
      </c>
      <c r="S2037" s="64">
        <f t="shared" si="1165"/>
        <v>1.56996587030717E-2</v>
      </c>
      <c r="T2037" s="65">
        <f t="shared" si="1159"/>
        <v>0.90658602150537626</v>
      </c>
      <c r="U2037" s="65">
        <f t="shared" si="1159"/>
        <v>0.89692585895117549</v>
      </c>
      <c r="V2037" s="65">
        <f t="shared" si="1167"/>
        <v>0.85174585002862058</v>
      </c>
      <c r="W2037" s="65">
        <f t="shared" si="1168"/>
        <v>0.81848184818481851</v>
      </c>
      <c r="X2037" s="61">
        <f t="shared" si="1142"/>
        <v>5.5284552845528551E-2</v>
      </c>
      <c r="Y2037" s="66">
        <f t="shared" si="1169"/>
        <v>4.7040971168436939E-2</v>
      </c>
      <c r="Z2037" s="61">
        <f t="shared" si="1170"/>
        <v>2.4383883165992905E-2</v>
      </c>
      <c r="AA2037" s="67">
        <f t="shared" si="1171"/>
        <v>15.977083333333333</v>
      </c>
      <c r="AB2037" s="68">
        <f t="shared" si="1172"/>
        <v>3.3266129032258007E-2</v>
      </c>
      <c r="AC2037" s="69">
        <f t="shared" si="1173"/>
        <v>7.3728718637992741E-2</v>
      </c>
      <c r="AD2037" s="70">
        <f>_xlfn.PERCENTILE.EXC(AC2037:$AC$5675,0.5)</f>
        <v>8.8033382689460329E-2</v>
      </c>
      <c r="AE2037" s="70">
        <f>_xlfn.PERCENTILE.EXC($AC2037:AC$5675,0.35)</f>
        <v>5.1372842603646163E-2</v>
      </c>
      <c r="AF2037" s="71">
        <f t="shared" si="1161"/>
        <v>6.0019573472369497E-2</v>
      </c>
      <c r="AG2037" s="70">
        <f t="shared" si="1162"/>
        <v>-0.20815631490908057</v>
      </c>
      <c r="AH2037" s="70">
        <f t="shared" si="1163"/>
        <v>-0.27492311632852745</v>
      </c>
      <c r="AI2037" s="61" t="str">
        <f t="shared" si="1151"/>
        <v>Safety</v>
      </c>
      <c r="AJ2037" s="68" t="str">
        <f t="shared" si="1152"/>
        <v>Short VOL</v>
      </c>
      <c r="AK2037" s="72" t="str">
        <f t="shared" si="1153"/>
        <v>00631L</v>
      </c>
      <c r="AL2037" s="73">
        <f t="shared" si="1143"/>
        <v>1</v>
      </c>
      <c r="AM2037" s="72" t="str">
        <f t="shared" si="1156"/>
        <v>00631L</v>
      </c>
      <c r="AN2037" s="73">
        <f t="shared" si="1144"/>
        <v>1</v>
      </c>
      <c r="AO2037" s="74" t="str">
        <f t="shared" si="1150"/>
        <v>00631L</v>
      </c>
      <c r="AP2037" s="20">
        <f t="shared" si="1145"/>
        <v>1</v>
      </c>
      <c r="AQ2037" s="74" t="str">
        <f t="shared" si="1160"/>
        <v>00631L</v>
      </c>
      <c r="AR2037" s="20">
        <f t="shared" si="1146"/>
        <v>1</v>
      </c>
      <c r="AS2037" s="74" t="str">
        <f t="shared" si="1154"/>
        <v>00631L</v>
      </c>
      <c r="AT2037" s="20">
        <f t="shared" si="1147"/>
        <v>1</v>
      </c>
      <c r="AU2037" s="74" t="str">
        <f t="shared" si="1174"/>
        <v>00631L</v>
      </c>
      <c r="AV2037" s="20">
        <f t="shared" si="1148"/>
        <v>1</v>
      </c>
      <c r="AW2037" s="74" t="str">
        <f t="shared" si="1175"/>
        <v>00631L</v>
      </c>
      <c r="AX2037" s="20">
        <f t="shared" ref="AX2037:AX2100" si="1176">IF(AW2037="00631L",1,0)</f>
        <v>1</v>
      </c>
      <c r="AY2037" s="20">
        <f t="shared" si="1149"/>
        <v>0</v>
      </c>
      <c r="AZ2037" s="116">
        <v>43353</v>
      </c>
      <c r="BA2037" s="117">
        <v>20.56</v>
      </c>
      <c r="BB2037" s="90">
        <v>20.637499999999999</v>
      </c>
      <c r="BC2037" s="76">
        <f t="shared" si="1157"/>
        <v>20.43354166666667</v>
      </c>
      <c r="BD2037" s="76">
        <f t="shared" si="1158"/>
        <v>20.424958333333336</v>
      </c>
      <c r="BE2037" s="77">
        <f t="shared" si="1164"/>
        <v>9.981545865152059E-3</v>
      </c>
      <c r="BF2037" s="77">
        <f t="shared" si="1155"/>
        <v>6.6116005948602501E-3</v>
      </c>
    </row>
    <row r="2038" spans="1:58" s="23" customFormat="1" ht="15.75" customHeight="1" x14ac:dyDescent="0.4">
      <c r="A2038" s="116">
        <v>43349</v>
      </c>
      <c r="B2038" s="112">
        <v>15.175000000000001</v>
      </c>
      <c r="C2038" s="112">
        <v>16.024999999999999</v>
      </c>
      <c r="D2038" s="112">
        <v>16.274999999999999</v>
      </c>
      <c r="E2038" s="112">
        <v>16.375</v>
      </c>
      <c r="F2038" s="112">
        <v>16.774999999999999</v>
      </c>
      <c r="G2038" s="112">
        <v>16.925000000000001</v>
      </c>
      <c r="H2038" s="113">
        <v>17.125</v>
      </c>
      <c r="I2038" s="90">
        <f t="shared" ref="I2038:I2101" si="1177">C2038-((C2038-B2038)*K2038*L2038)</f>
        <v>15.741666666666665</v>
      </c>
      <c r="J2038" s="90">
        <f t="shared" ref="J2038:J2101" si="1178">D2038-((D2038-C2038)*K2038*L2038)</f>
        <v>16.191666666666666</v>
      </c>
      <c r="K2038" s="114">
        <v>8</v>
      </c>
      <c r="L2038" s="115">
        <v>4.1666666666666664E-2</v>
      </c>
      <c r="M2038" s="90">
        <v>13.46</v>
      </c>
      <c r="N2038" s="90">
        <v>14.65</v>
      </c>
      <c r="O2038" s="90">
        <v>16.34</v>
      </c>
      <c r="P2038" s="90">
        <v>17.260000000000002</v>
      </c>
      <c r="Q2038" s="90">
        <v>18.02</v>
      </c>
      <c r="R2038" s="63">
        <f t="shared" si="1166"/>
        <v>5.490000000000002</v>
      </c>
      <c r="S2038" s="64">
        <f t="shared" si="1165"/>
        <v>5.3199137311286858E-2</v>
      </c>
      <c r="T2038" s="65">
        <f t="shared" si="1159"/>
        <v>0.91877133105802056</v>
      </c>
      <c r="U2038" s="65">
        <f t="shared" si="1159"/>
        <v>0.89657282741738065</v>
      </c>
      <c r="V2038" s="65">
        <f t="shared" si="1167"/>
        <v>0.84878331402085738</v>
      </c>
      <c r="W2038" s="65">
        <f t="shared" si="1168"/>
        <v>0.81298557158712548</v>
      </c>
      <c r="X2038" s="61">
        <f t="shared" si="1142"/>
        <v>5.6013179571663775E-2</v>
      </c>
      <c r="Y2038" s="66">
        <f t="shared" si="1169"/>
        <v>4.5801526717557252E-2</v>
      </c>
      <c r="Z2038" s="61">
        <f t="shared" si="1170"/>
        <v>2.8586553732133473E-2</v>
      </c>
      <c r="AA2038" s="67">
        <f t="shared" si="1171"/>
        <v>15.741666666666667</v>
      </c>
      <c r="AB2038" s="68">
        <f t="shared" si="1172"/>
        <v>3.5836177474402757E-2</v>
      </c>
      <c r="AC2038" s="69">
        <f t="shared" si="1173"/>
        <v>7.451649601820251E-2</v>
      </c>
      <c r="AD2038" s="70">
        <f>_xlfn.PERCENTILE.EXC(AC2038:$AC$5675,0.5)</f>
        <v>8.80794563998617E-2</v>
      </c>
      <c r="AE2038" s="70">
        <f>_xlfn.PERCENTILE.EXC($AC2038:AC$5675,0.35)</f>
        <v>5.1344933899266552E-2</v>
      </c>
      <c r="AF2038" s="71">
        <f t="shared" si="1161"/>
        <v>6.0019573472369497E-2</v>
      </c>
      <c r="AG2038" s="70">
        <f t="shared" si="1162"/>
        <v>-0.20815631490908057</v>
      </c>
      <c r="AH2038" s="70">
        <f t="shared" si="1163"/>
        <v>-0.27492311632852745</v>
      </c>
      <c r="AI2038" s="61" t="str">
        <f t="shared" si="1151"/>
        <v>Safety</v>
      </c>
      <c r="AJ2038" s="68" t="str">
        <f t="shared" si="1152"/>
        <v>Short VOL</v>
      </c>
      <c r="AK2038" s="72" t="str">
        <f t="shared" si="1153"/>
        <v>00631L</v>
      </c>
      <c r="AL2038" s="73">
        <f t="shared" si="1143"/>
        <v>1</v>
      </c>
      <c r="AM2038" s="72" t="str">
        <f t="shared" si="1156"/>
        <v>00631L</v>
      </c>
      <c r="AN2038" s="73">
        <f t="shared" si="1144"/>
        <v>1</v>
      </c>
      <c r="AO2038" s="74" t="str">
        <f t="shared" si="1150"/>
        <v>00631L</v>
      </c>
      <c r="AP2038" s="20">
        <f t="shared" si="1145"/>
        <v>1</v>
      </c>
      <c r="AQ2038" s="74" t="str">
        <f t="shared" si="1160"/>
        <v>00631L</v>
      </c>
      <c r="AR2038" s="20">
        <f t="shared" si="1146"/>
        <v>1</v>
      </c>
      <c r="AS2038" s="74" t="str">
        <f t="shared" si="1154"/>
        <v>00631L</v>
      </c>
      <c r="AT2038" s="20">
        <f t="shared" si="1147"/>
        <v>1</v>
      </c>
      <c r="AU2038" s="74" t="str">
        <f t="shared" si="1174"/>
        <v>00631L</v>
      </c>
      <c r="AV2038" s="20">
        <f t="shared" si="1148"/>
        <v>1</v>
      </c>
      <c r="AW2038" s="74" t="str">
        <f t="shared" si="1175"/>
        <v>00631L</v>
      </c>
      <c r="AX2038" s="20">
        <f t="shared" si="1176"/>
        <v>1</v>
      </c>
      <c r="AY2038" s="20">
        <f t="shared" si="1149"/>
        <v>0</v>
      </c>
      <c r="AZ2038" s="116">
        <v>43350</v>
      </c>
      <c r="BA2038" s="117">
        <v>20.7</v>
      </c>
      <c r="BB2038" s="90">
        <v>20.862500000000001</v>
      </c>
      <c r="BC2038" s="76">
        <f t="shared" si="1157"/>
        <v>20.443541666666672</v>
      </c>
      <c r="BD2038" s="76">
        <f t="shared" si="1158"/>
        <v>20.43458333333334</v>
      </c>
      <c r="BE2038" s="77">
        <f t="shared" si="1164"/>
        <v>2.0493432114868981E-2</v>
      </c>
      <c r="BF2038" s="77">
        <f t="shared" si="1155"/>
        <v>1.298860183920199E-2</v>
      </c>
    </row>
    <row r="2039" spans="1:58" s="23" customFormat="1" ht="15.75" customHeight="1" x14ac:dyDescent="0.4">
      <c r="A2039" s="116">
        <v>43348</v>
      </c>
      <c r="B2039" s="112">
        <v>14.574999999999999</v>
      </c>
      <c r="C2039" s="112">
        <v>15.525</v>
      </c>
      <c r="D2039" s="112">
        <v>15.875</v>
      </c>
      <c r="E2039" s="112">
        <v>16.024999999999999</v>
      </c>
      <c r="F2039" s="112">
        <v>16.475000000000001</v>
      </c>
      <c r="G2039" s="112">
        <v>16.625</v>
      </c>
      <c r="H2039" s="113">
        <v>16.875</v>
      </c>
      <c r="I2039" s="90">
        <f t="shared" si="1177"/>
        <v>15.168749999999999</v>
      </c>
      <c r="J2039" s="90">
        <f t="shared" si="1178"/>
        <v>15.74375</v>
      </c>
      <c r="K2039" s="114">
        <v>9</v>
      </c>
      <c r="L2039" s="115">
        <v>4.1666666666666664E-2</v>
      </c>
      <c r="M2039" s="90">
        <v>12.65</v>
      </c>
      <c r="N2039" s="90">
        <v>13.91</v>
      </c>
      <c r="O2039" s="90">
        <v>15.92</v>
      </c>
      <c r="P2039" s="90">
        <v>16.93</v>
      </c>
      <c r="Q2039" s="90">
        <v>17.8</v>
      </c>
      <c r="R2039" s="63">
        <f t="shared" si="1166"/>
        <v>6.2899999999999991</v>
      </c>
      <c r="S2039" s="64">
        <f t="shared" si="1165"/>
        <v>5.6990881458966566E-2</v>
      </c>
      <c r="T2039" s="65">
        <f t="shared" si="1159"/>
        <v>0.90941768511861976</v>
      </c>
      <c r="U2039" s="65">
        <f t="shared" si="1159"/>
        <v>0.87374371859296485</v>
      </c>
      <c r="V2039" s="65">
        <f t="shared" si="1167"/>
        <v>0.82161842882457181</v>
      </c>
      <c r="W2039" s="65">
        <f t="shared" si="1168"/>
        <v>0.78146067415730336</v>
      </c>
      <c r="X2039" s="61">
        <f t="shared" si="1142"/>
        <v>6.5180102915952054E-2</v>
      </c>
      <c r="Y2039" s="66">
        <f t="shared" si="1169"/>
        <v>5.3042121684867487E-2</v>
      </c>
      <c r="Z2039" s="61">
        <f t="shared" si="1170"/>
        <v>3.7906880922950213E-2</v>
      </c>
      <c r="AA2039" s="67">
        <f t="shared" si="1171"/>
        <v>15.168749999999999</v>
      </c>
      <c r="AB2039" s="68">
        <f t="shared" si="1172"/>
        <v>4.7807332854061767E-2</v>
      </c>
      <c r="AC2039" s="69">
        <f t="shared" si="1173"/>
        <v>9.0492451473759825E-2</v>
      </c>
      <c r="AD2039" s="70">
        <f>_xlfn.PERCENTILE.EXC(AC2039:$AC$5675,0.5)</f>
        <v>8.812553011026307E-2</v>
      </c>
      <c r="AE2039" s="70">
        <f>_xlfn.PERCENTILE.EXC($AC2039:AC$5675,0.35)</f>
        <v>5.131702519488697E-2</v>
      </c>
      <c r="AF2039" s="71">
        <f t="shared" si="1161"/>
        <v>6.0019573472369497E-2</v>
      </c>
      <c r="AG2039" s="70">
        <f t="shared" si="1162"/>
        <v>-0.20815631490908057</v>
      </c>
      <c r="AH2039" s="70">
        <f t="shared" si="1163"/>
        <v>-0.27492311632852745</v>
      </c>
      <c r="AI2039" s="61" t="str">
        <f t="shared" si="1151"/>
        <v>Short VOL</v>
      </c>
      <c r="AJ2039" s="68" t="str">
        <f t="shared" si="1152"/>
        <v>Short VOL</v>
      </c>
      <c r="AK2039" s="72" t="str">
        <f t="shared" si="1153"/>
        <v>00631L</v>
      </c>
      <c r="AL2039" s="73">
        <f t="shared" si="1143"/>
        <v>1</v>
      </c>
      <c r="AM2039" s="72" t="str">
        <f t="shared" si="1156"/>
        <v>00631L</v>
      </c>
      <c r="AN2039" s="73">
        <f t="shared" si="1144"/>
        <v>1</v>
      </c>
      <c r="AO2039" s="74" t="str">
        <f t="shared" si="1150"/>
        <v>00631L</v>
      </c>
      <c r="AP2039" s="20">
        <f t="shared" si="1145"/>
        <v>1</v>
      </c>
      <c r="AQ2039" s="74" t="str">
        <f t="shared" si="1160"/>
        <v>00631L</v>
      </c>
      <c r="AR2039" s="20">
        <f t="shared" si="1146"/>
        <v>1</v>
      </c>
      <c r="AS2039" s="74" t="str">
        <f t="shared" si="1154"/>
        <v>00631L</v>
      </c>
      <c r="AT2039" s="20">
        <f t="shared" si="1147"/>
        <v>1</v>
      </c>
      <c r="AU2039" s="74" t="str">
        <f t="shared" si="1174"/>
        <v>00631L</v>
      </c>
      <c r="AV2039" s="20">
        <f t="shared" si="1148"/>
        <v>1</v>
      </c>
      <c r="AW2039" s="74" t="str">
        <f t="shared" si="1175"/>
        <v>00631L</v>
      </c>
      <c r="AX2039" s="20">
        <f t="shared" si="1176"/>
        <v>1</v>
      </c>
      <c r="AY2039" s="20">
        <f t="shared" si="1149"/>
        <v>0</v>
      </c>
      <c r="AZ2039" s="116">
        <v>43349</v>
      </c>
      <c r="BA2039" s="117">
        <v>20.83</v>
      </c>
      <c r="BB2039" s="90">
        <v>20.824999999999999</v>
      </c>
      <c r="BC2039" s="76">
        <f t="shared" si="1157"/>
        <v>20.446458333333336</v>
      </c>
      <c r="BD2039" s="76">
        <f t="shared" si="1158"/>
        <v>20.443000000000005</v>
      </c>
      <c r="BE2039" s="77">
        <f t="shared" si="1164"/>
        <v>1.8513801289954293E-2</v>
      </c>
      <c r="BF2039" s="77">
        <f t="shared" si="1155"/>
        <v>1.893068532015816E-2</v>
      </c>
    </row>
    <row r="2040" spans="1:58" s="23" customFormat="1" ht="15.75" customHeight="1" x14ac:dyDescent="0.4">
      <c r="A2040" s="116">
        <v>43347</v>
      </c>
      <c r="B2040" s="112">
        <v>14.225</v>
      </c>
      <c r="C2040" s="112">
        <v>15.225</v>
      </c>
      <c r="D2040" s="112">
        <v>15.625</v>
      </c>
      <c r="E2040" s="112">
        <v>15.775</v>
      </c>
      <c r="F2040" s="112">
        <v>16.274999999999999</v>
      </c>
      <c r="G2040" s="112">
        <v>16.425000000000001</v>
      </c>
      <c r="H2040" s="113">
        <v>16.675000000000001</v>
      </c>
      <c r="I2040" s="90">
        <f t="shared" si="1177"/>
        <v>14.808333333333334</v>
      </c>
      <c r="J2040" s="90">
        <f t="shared" si="1178"/>
        <v>15.458333333333334</v>
      </c>
      <c r="K2040" s="114">
        <v>10</v>
      </c>
      <c r="L2040" s="115">
        <v>4.1666666666666664E-2</v>
      </c>
      <c r="M2040" s="90">
        <v>11.97</v>
      </c>
      <c r="N2040" s="90">
        <v>13.16</v>
      </c>
      <c r="O2040" s="90">
        <v>15.45</v>
      </c>
      <c r="P2040" s="90">
        <v>16.59</v>
      </c>
      <c r="Q2040" s="90">
        <v>17.5</v>
      </c>
      <c r="R2040" s="63">
        <f t="shared" si="1166"/>
        <v>6.9099999999999966</v>
      </c>
      <c r="S2040" s="64">
        <f t="shared" si="1165"/>
        <v>2.3328149300155577E-2</v>
      </c>
      <c r="T2040" s="65">
        <f t="shared" si="1159"/>
        <v>0.90957446808510645</v>
      </c>
      <c r="U2040" s="65">
        <f t="shared" si="1159"/>
        <v>0.851779935275081</v>
      </c>
      <c r="V2040" s="65">
        <f t="shared" si="1167"/>
        <v>0.7932489451476793</v>
      </c>
      <c r="W2040" s="65">
        <f t="shared" si="1168"/>
        <v>0.752</v>
      </c>
      <c r="X2040" s="61">
        <f t="shared" si="1142"/>
        <v>7.0298769771529004E-2</v>
      </c>
      <c r="Y2040" s="66">
        <f t="shared" si="1169"/>
        <v>5.7052297939778153E-2</v>
      </c>
      <c r="Z2040" s="61">
        <f t="shared" si="1170"/>
        <v>4.3894203714124953E-2</v>
      </c>
      <c r="AA2040" s="67">
        <f t="shared" si="1171"/>
        <v>14.808333333333334</v>
      </c>
      <c r="AB2040" s="68">
        <f t="shared" si="1172"/>
        <v>8.0927051671732489E-2</v>
      </c>
      <c r="AC2040" s="69">
        <f t="shared" si="1173"/>
        <v>0.12525329280648431</v>
      </c>
      <c r="AD2040" s="70">
        <f>_xlfn.PERCENTILE.EXC(AC2040:$AC$5675,0.5)</f>
        <v>8.80794563998617E-2</v>
      </c>
      <c r="AE2040" s="70">
        <f>_xlfn.PERCENTILE.EXC($AC2040:AC$5675,0.35)</f>
        <v>5.1291357938207272E-2</v>
      </c>
      <c r="AF2040" s="71">
        <f t="shared" si="1161"/>
        <v>6.0019573472369497E-2</v>
      </c>
      <c r="AG2040" s="70">
        <f t="shared" si="1162"/>
        <v>-0.20815631490908057</v>
      </c>
      <c r="AH2040" s="70">
        <f t="shared" si="1163"/>
        <v>-0.27492311632852745</v>
      </c>
      <c r="AI2040" s="61" t="str">
        <f t="shared" si="1151"/>
        <v>Short VOL</v>
      </c>
      <c r="AJ2040" s="68" t="str">
        <f t="shared" si="1152"/>
        <v>Short VOL</v>
      </c>
      <c r="AK2040" s="72" t="str">
        <f t="shared" si="1153"/>
        <v>00631L</v>
      </c>
      <c r="AL2040" s="73">
        <f t="shared" si="1143"/>
        <v>1</v>
      </c>
      <c r="AM2040" s="72" t="str">
        <f t="shared" si="1156"/>
        <v>00631L</v>
      </c>
      <c r="AN2040" s="73">
        <f t="shared" si="1144"/>
        <v>1</v>
      </c>
      <c r="AO2040" s="74" t="str">
        <f t="shared" si="1150"/>
        <v>00631L</v>
      </c>
      <c r="AP2040" s="20">
        <f t="shared" si="1145"/>
        <v>1</v>
      </c>
      <c r="AQ2040" s="74" t="str">
        <f t="shared" si="1160"/>
        <v>00631L</v>
      </c>
      <c r="AR2040" s="20">
        <f t="shared" si="1146"/>
        <v>1</v>
      </c>
      <c r="AS2040" s="74" t="str">
        <f t="shared" si="1154"/>
        <v>00631L</v>
      </c>
      <c r="AT2040" s="20">
        <f t="shared" si="1147"/>
        <v>1</v>
      </c>
      <c r="AU2040" s="74" t="str">
        <f t="shared" si="1174"/>
        <v>00631L</v>
      </c>
      <c r="AV2040" s="20">
        <f t="shared" si="1148"/>
        <v>1</v>
      </c>
      <c r="AW2040" s="74" t="str">
        <f t="shared" si="1175"/>
        <v>00631L</v>
      </c>
      <c r="AX2040" s="20">
        <f t="shared" si="1176"/>
        <v>1</v>
      </c>
      <c r="AY2040" s="20">
        <f t="shared" si="1149"/>
        <v>0</v>
      </c>
      <c r="AZ2040" s="116">
        <v>43348</v>
      </c>
      <c r="BA2040" s="117">
        <v>20.88</v>
      </c>
      <c r="BB2040" s="90">
        <v>20.625</v>
      </c>
      <c r="BC2040" s="76">
        <f t="shared" si="1157"/>
        <v>20.444583333333338</v>
      </c>
      <c r="BD2040" s="76">
        <f t="shared" si="1158"/>
        <v>20.447375000000005</v>
      </c>
      <c r="BE2040" s="77">
        <f t="shared" si="1164"/>
        <v>8.82466831067703E-3</v>
      </c>
      <c r="BF2040" s="77">
        <f t="shared" si="1155"/>
        <v>2.1157972600394641E-2</v>
      </c>
    </row>
    <row r="2041" spans="1:58" s="23" customFormat="1" ht="15.75" customHeight="1" x14ac:dyDescent="0.4">
      <c r="A2041" s="116">
        <v>43343</v>
      </c>
      <c r="B2041" s="112">
        <v>14.025</v>
      </c>
      <c r="C2041" s="112">
        <v>15.175000000000001</v>
      </c>
      <c r="D2041" s="112">
        <v>15.574999999999999</v>
      </c>
      <c r="E2041" s="112">
        <v>15.775</v>
      </c>
      <c r="F2041" s="112">
        <v>16.225000000000001</v>
      </c>
      <c r="G2041" s="112">
        <v>16.425000000000001</v>
      </c>
      <c r="H2041" s="113">
        <v>16.675000000000001</v>
      </c>
      <c r="I2041" s="90">
        <f t="shared" si="1177"/>
        <v>14.647916666666667</v>
      </c>
      <c r="J2041" s="90">
        <f t="shared" si="1178"/>
        <v>15.391666666666666</v>
      </c>
      <c r="K2041" s="114">
        <v>11</v>
      </c>
      <c r="L2041" s="115">
        <v>4.1666666666666664E-2</v>
      </c>
      <c r="M2041" s="90">
        <v>11.01</v>
      </c>
      <c r="N2041" s="90">
        <v>12.86</v>
      </c>
      <c r="O2041" s="90">
        <v>15.15</v>
      </c>
      <c r="P2041" s="90">
        <v>16.43</v>
      </c>
      <c r="Q2041" s="90">
        <v>17.41</v>
      </c>
      <c r="R2041" s="63">
        <f t="shared" si="1166"/>
        <v>7.7100000000000009</v>
      </c>
      <c r="S2041" s="64">
        <f t="shared" si="1165"/>
        <v>-4.9519586104951954E-2</v>
      </c>
      <c r="T2041" s="65">
        <f t="shared" si="1159"/>
        <v>0.85614307931570766</v>
      </c>
      <c r="U2041" s="65">
        <f t="shared" si="1159"/>
        <v>0.84884488448844875</v>
      </c>
      <c r="V2041" s="65">
        <f t="shared" si="1167"/>
        <v>0.78271454656116857</v>
      </c>
      <c r="W2041" s="65">
        <f t="shared" si="1168"/>
        <v>0.73865594485927621</v>
      </c>
      <c r="X2041" s="61">
        <f t="shared" si="1142"/>
        <v>8.1996434937611426E-2</v>
      </c>
      <c r="Y2041" s="66">
        <f t="shared" si="1169"/>
        <v>5.7052297939778153E-2</v>
      </c>
      <c r="Z2041" s="61">
        <f t="shared" si="1170"/>
        <v>5.0775138671597116E-2</v>
      </c>
      <c r="AA2041" s="67">
        <f t="shared" si="1171"/>
        <v>14.647916666666667</v>
      </c>
      <c r="AB2041" s="68">
        <f t="shared" si="1172"/>
        <v>9.0590979782270681E-2</v>
      </c>
      <c r="AC2041" s="69">
        <f t="shared" si="1173"/>
        <v>0.13902928978745474</v>
      </c>
      <c r="AD2041" s="70">
        <f>_xlfn.PERCENTILE.EXC(AC2041:$AC$5675,0.5)</f>
        <v>8.8033382689460329E-2</v>
      </c>
      <c r="AE2041" s="70">
        <f>_xlfn.PERCENTILE.EXC($AC2041:AC$5675,0.35)</f>
        <v>5.1279139367727003E-2</v>
      </c>
      <c r="AF2041" s="71">
        <f t="shared" si="1161"/>
        <v>6.0019573472369497E-2</v>
      </c>
      <c r="AG2041" s="70">
        <f t="shared" si="1162"/>
        <v>-0.20815631490908057</v>
      </c>
      <c r="AH2041" s="70">
        <f t="shared" si="1163"/>
        <v>-0.27492311632852745</v>
      </c>
      <c r="AI2041" s="61" t="str">
        <f t="shared" si="1151"/>
        <v>Short VOL</v>
      </c>
      <c r="AJ2041" s="68" t="str">
        <f t="shared" si="1152"/>
        <v>Short VOL</v>
      </c>
      <c r="AK2041" s="72" t="str">
        <f t="shared" si="1153"/>
        <v>00631L</v>
      </c>
      <c r="AL2041" s="73">
        <f t="shared" si="1143"/>
        <v>1</v>
      </c>
      <c r="AM2041" s="72" t="str">
        <f t="shared" si="1156"/>
        <v>00631L</v>
      </c>
      <c r="AN2041" s="73">
        <f t="shared" si="1144"/>
        <v>1</v>
      </c>
      <c r="AO2041" s="74" t="str">
        <f t="shared" si="1150"/>
        <v>00631L</v>
      </c>
      <c r="AP2041" s="20">
        <f t="shared" si="1145"/>
        <v>1</v>
      </c>
      <c r="AQ2041" s="74" t="str">
        <f t="shared" si="1160"/>
        <v>00631L</v>
      </c>
      <c r="AR2041" s="20">
        <f t="shared" si="1146"/>
        <v>1</v>
      </c>
      <c r="AS2041" s="74" t="str">
        <f t="shared" si="1154"/>
        <v>00631L</v>
      </c>
      <c r="AT2041" s="20">
        <f t="shared" si="1147"/>
        <v>1</v>
      </c>
      <c r="AU2041" s="74" t="str">
        <f t="shared" si="1174"/>
        <v>00631L</v>
      </c>
      <c r="AV2041" s="20">
        <f t="shared" si="1148"/>
        <v>1</v>
      </c>
      <c r="AW2041" s="74" t="str">
        <f t="shared" si="1175"/>
        <v>00631L</v>
      </c>
      <c r="AX2041" s="20">
        <f t="shared" si="1176"/>
        <v>1</v>
      </c>
      <c r="AY2041" s="20">
        <f t="shared" si="1149"/>
        <v>0</v>
      </c>
      <c r="AZ2041" s="116">
        <v>43347</v>
      </c>
      <c r="BA2041" s="117">
        <v>20.66</v>
      </c>
      <c r="BB2041" s="90">
        <v>20.65</v>
      </c>
      <c r="BC2041" s="76">
        <f t="shared" si="1157"/>
        <v>20.445625000000003</v>
      </c>
      <c r="BD2041" s="76">
        <f t="shared" si="1158"/>
        <v>20.445166666666669</v>
      </c>
      <c r="BE2041" s="77">
        <f t="shared" si="1164"/>
        <v>9.9960260446914813E-3</v>
      </c>
      <c r="BF2041" s="77">
        <f t="shared" si="1155"/>
        <v>1.0507780975128491E-2</v>
      </c>
    </row>
    <row r="2042" spans="1:58" s="23" customFormat="1" ht="15.75" customHeight="1" x14ac:dyDescent="0.4">
      <c r="A2042" s="116">
        <v>43342</v>
      </c>
      <c r="B2042" s="112">
        <v>14.525</v>
      </c>
      <c r="C2042" s="112">
        <v>15.675000000000001</v>
      </c>
      <c r="D2042" s="112">
        <v>15.975</v>
      </c>
      <c r="E2042" s="112">
        <v>16.074999999999999</v>
      </c>
      <c r="F2042" s="112">
        <v>16.524999999999999</v>
      </c>
      <c r="G2042" s="112">
        <v>16.675000000000001</v>
      </c>
      <c r="H2042" s="113">
        <v>16.925000000000001</v>
      </c>
      <c r="I2042" s="90">
        <f t="shared" si="1177"/>
        <v>15.100000000000001</v>
      </c>
      <c r="J2042" s="90">
        <f t="shared" si="1178"/>
        <v>15.824999999999999</v>
      </c>
      <c r="K2042" s="114">
        <v>12</v>
      </c>
      <c r="L2042" s="115">
        <v>4.1666666666666664E-2</v>
      </c>
      <c r="M2042" s="90">
        <v>11.49</v>
      </c>
      <c r="N2042" s="90">
        <v>13.53</v>
      </c>
      <c r="O2042" s="90">
        <v>15.54</v>
      </c>
      <c r="P2042" s="90">
        <v>16.690000000000001</v>
      </c>
      <c r="Q2042" s="90">
        <v>17.579999999999998</v>
      </c>
      <c r="R2042" s="63">
        <f t="shared" si="1166"/>
        <v>7.2100000000000044</v>
      </c>
      <c r="S2042" s="64">
        <f t="shared" si="1165"/>
        <v>0.1044897959183673</v>
      </c>
      <c r="T2042" s="65">
        <f t="shared" si="1159"/>
        <v>0.84922394678492241</v>
      </c>
      <c r="U2042" s="65">
        <f t="shared" si="1159"/>
        <v>0.87065637065637069</v>
      </c>
      <c r="V2042" s="65">
        <f t="shared" si="1167"/>
        <v>0.81066506890353496</v>
      </c>
      <c r="W2042" s="65">
        <f t="shared" si="1168"/>
        <v>0.7696245733788396</v>
      </c>
      <c r="X2042" s="61">
        <f t="shared" si="1142"/>
        <v>7.9173838209982805E-2</v>
      </c>
      <c r="Y2042" s="66">
        <f t="shared" si="1169"/>
        <v>5.2877138413685937E-2</v>
      </c>
      <c r="Z2042" s="61">
        <f t="shared" si="1170"/>
        <v>4.8013245033112439E-2</v>
      </c>
      <c r="AA2042" s="67">
        <f t="shared" si="1171"/>
        <v>15.100000000000001</v>
      </c>
      <c r="AB2042" s="68">
        <f t="shared" si="1172"/>
        <v>7.3540280857354104E-2</v>
      </c>
      <c r="AC2042" s="69">
        <f t="shared" si="1173"/>
        <v>0.116038433111604</v>
      </c>
      <c r="AD2042" s="70">
        <f>_xlfn.PERCENTILE.EXC(AC2042:$AC$5675,0.5)</f>
        <v>8.802847144944223E-2</v>
      </c>
      <c r="AE2042" s="70">
        <f>_xlfn.PERCENTILE.EXC($AC2042:AC$5675,0.35)</f>
        <v>5.1266920797246734E-2</v>
      </c>
      <c r="AF2042" s="71">
        <f t="shared" si="1161"/>
        <v>6.0019573472369497E-2</v>
      </c>
      <c r="AG2042" s="70">
        <f t="shared" si="1162"/>
        <v>-0.20815631490908057</v>
      </c>
      <c r="AH2042" s="70">
        <f t="shared" si="1163"/>
        <v>-0.27492311632852745</v>
      </c>
      <c r="AI2042" s="61" t="str">
        <f t="shared" si="1151"/>
        <v>Short VOL</v>
      </c>
      <c r="AJ2042" s="68" t="str">
        <f t="shared" si="1152"/>
        <v>Short VOL</v>
      </c>
      <c r="AK2042" s="72" t="str">
        <f t="shared" si="1153"/>
        <v>00631L</v>
      </c>
      <c r="AL2042" s="73">
        <f t="shared" si="1143"/>
        <v>1</v>
      </c>
      <c r="AM2042" s="72" t="str">
        <f t="shared" si="1156"/>
        <v>00631L</v>
      </c>
      <c r="AN2042" s="73">
        <f t="shared" si="1144"/>
        <v>1</v>
      </c>
      <c r="AO2042" s="74" t="str">
        <f t="shared" si="1150"/>
        <v>00631L</v>
      </c>
      <c r="AP2042" s="20">
        <f t="shared" si="1145"/>
        <v>1</v>
      </c>
      <c r="AQ2042" s="74" t="str">
        <f t="shared" si="1160"/>
        <v>00635U</v>
      </c>
      <c r="AR2042" s="20">
        <f t="shared" si="1146"/>
        <v>0</v>
      </c>
      <c r="AS2042" s="74" t="str">
        <f t="shared" si="1154"/>
        <v>00631L</v>
      </c>
      <c r="AT2042" s="20">
        <f t="shared" si="1147"/>
        <v>1</v>
      </c>
      <c r="AU2042" s="74" t="str">
        <f t="shared" si="1174"/>
        <v>00631L</v>
      </c>
      <c r="AV2042" s="20">
        <f t="shared" si="1148"/>
        <v>1</v>
      </c>
      <c r="AW2042" s="74" t="str">
        <f t="shared" si="1175"/>
        <v>00631L</v>
      </c>
      <c r="AX2042" s="20">
        <f t="shared" si="1176"/>
        <v>1</v>
      </c>
      <c r="AY2042" s="20">
        <f t="shared" si="1149"/>
        <v>0</v>
      </c>
      <c r="AZ2042" s="116">
        <v>43343</v>
      </c>
      <c r="BA2042" s="117">
        <v>20.67</v>
      </c>
      <c r="BB2042" s="90">
        <v>20.337499999999999</v>
      </c>
      <c r="BC2042" s="76">
        <f t="shared" si="1157"/>
        <v>20.442291666666669</v>
      </c>
      <c r="BD2042" s="76">
        <f t="shared" si="1158"/>
        <v>20.445958333333337</v>
      </c>
      <c r="BE2042" s="77">
        <f t="shared" si="1164"/>
        <v>-5.1262191331290317E-3</v>
      </c>
      <c r="BF2042" s="77">
        <f t="shared" si="1155"/>
        <v>1.0957748373252155E-2</v>
      </c>
    </row>
    <row r="2043" spans="1:58" s="23" customFormat="1" ht="15.75" customHeight="1" x14ac:dyDescent="0.4">
      <c r="A2043" s="116">
        <v>43341</v>
      </c>
      <c r="B2043" s="112">
        <v>13.925000000000001</v>
      </c>
      <c r="C2043" s="112">
        <v>15.225</v>
      </c>
      <c r="D2043" s="112">
        <v>15.625</v>
      </c>
      <c r="E2043" s="112">
        <v>15.775</v>
      </c>
      <c r="F2043" s="112">
        <v>16.225000000000001</v>
      </c>
      <c r="G2043" s="112">
        <v>16.375</v>
      </c>
      <c r="H2043" s="113">
        <v>16.7</v>
      </c>
      <c r="I2043" s="90">
        <f t="shared" si="1177"/>
        <v>14.520833333333334</v>
      </c>
      <c r="J2043" s="90">
        <f t="shared" si="1178"/>
        <v>15.408333333333333</v>
      </c>
      <c r="K2043" s="114">
        <v>13</v>
      </c>
      <c r="L2043" s="115">
        <v>4.1666666666666664E-2</v>
      </c>
      <c r="M2043" s="90">
        <v>9.77</v>
      </c>
      <c r="N2043" s="90">
        <v>12.25</v>
      </c>
      <c r="O2043" s="90">
        <v>14.95</v>
      </c>
      <c r="P2043" s="90">
        <v>16.2</v>
      </c>
      <c r="Q2043" s="90">
        <v>17.2</v>
      </c>
      <c r="R2043" s="63">
        <f t="shared" si="1166"/>
        <v>9.129999999999999</v>
      </c>
      <c r="S2043" s="64">
        <f t="shared" si="1165"/>
        <v>-0.02</v>
      </c>
      <c r="T2043" s="65">
        <f t="shared" si="1159"/>
        <v>0.79755102040816328</v>
      </c>
      <c r="U2043" s="65">
        <f t="shared" si="1159"/>
        <v>0.8193979933110368</v>
      </c>
      <c r="V2043" s="65">
        <f t="shared" si="1167"/>
        <v>0.75617283950617287</v>
      </c>
      <c r="W2043" s="65">
        <f t="shared" si="1168"/>
        <v>0.71220930232558144</v>
      </c>
      <c r="X2043" s="61">
        <f t="shared" ref="X2043:X2106" si="1179">(C2043-B2043)/B2043</f>
        <v>9.3357271095152516E-2</v>
      </c>
      <c r="Y2043" s="66">
        <f t="shared" si="1169"/>
        <v>5.8637083993660785E-2</v>
      </c>
      <c r="Z2043" s="61">
        <f t="shared" si="1170"/>
        <v>6.1119081779053036E-2</v>
      </c>
      <c r="AA2043" s="67">
        <f t="shared" si="1171"/>
        <v>14.520833333333334</v>
      </c>
      <c r="AB2043" s="68">
        <f t="shared" si="1172"/>
        <v>0.13673469387755108</v>
      </c>
      <c r="AC2043" s="69">
        <f t="shared" si="1173"/>
        <v>0.18537414965986398</v>
      </c>
      <c r="AD2043" s="70">
        <f>_xlfn.PERCENTILE.EXC(AC2043:$AC$5675,0.5)</f>
        <v>8.8023560209424132E-2</v>
      </c>
      <c r="AE2043" s="70">
        <f>_xlfn.PERCENTILE.EXC($AC2043:AC$5675,0.35)</f>
        <v>5.125767801149006E-2</v>
      </c>
      <c r="AF2043" s="71">
        <f t="shared" si="1161"/>
        <v>6.0019573472369497E-2</v>
      </c>
      <c r="AG2043" s="70">
        <f t="shared" si="1162"/>
        <v>-0.20815631490908057</v>
      </c>
      <c r="AH2043" s="70">
        <f t="shared" si="1163"/>
        <v>-0.27492311632852745</v>
      </c>
      <c r="AI2043" s="61" t="str">
        <f t="shared" si="1151"/>
        <v>Short VOL</v>
      </c>
      <c r="AJ2043" s="68" t="str">
        <f t="shared" si="1152"/>
        <v>Short VOL</v>
      </c>
      <c r="AK2043" s="72" t="str">
        <f t="shared" si="1153"/>
        <v>00631L</v>
      </c>
      <c r="AL2043" s="73">
        <f t="shared" si="1143"/>
        <v>1</v>
      </c>
      <c r="AM2043" s="72" t="str">
        <f t="shared" si="1156"/>
        <v>00631L</v>
      </c>
      <c r="AN2043" s="73">
        <f t="shared" si="1144"/>
        <v>1</v>
      </c>
      <c r="AO2043" s="74" t="str">
        <f t="shared" si="1150"/>
        <v>00631L</v>
      </c>
      <c r="AP2043" s="20">
        <f t="shared" si="1145"/>
        <v>1</v>
      </c>
      <c r="AQ2043" s="74" t="str">
        <f t="shared" si="1160"/>
        <v>00635U</v>
      </c>
      <c r="AR2043" s="20">
        <f t="shared" si="1146"/>
        <v>0</v>
      </c>
      <c r="AS2043" s="74" t="str">
        <f t="shared" si="1154"/>
        <v>00631L</v>
      </c>
      <c r="AT2043" s="20">
        <f t="shared" si="1147"/>
        <v>1</v>
      </c>
      <c r="AU2043" s="74" t="str">
        <f t="shared" si="1174"/>
        <v>00631L</v>
      </c>
      <c r="AV2043" s="20">
        <f t="shared" si="1148"/>
        <v>1</v>
      </c>
      <c r="AW2043" s="74" t="str">
        <f t="shared" si="1175"/>
        <v>00631L</v>
      </c>
      <c r="AX2043" s="20">
        <f t="shared" si="1176"/>
        <v>1</v>
      </c>
      <c r="AY2043" s="20">
        <f t="shared" si="1149"/>
        <v>0</v>
      </c>
      <c r="AZ2043" s="116">
        <v>43342</v>
      </c>
      <c r="BA2043" s="117">
        <v>20.45</v>
      </c>
      <c r="BB2043" s="90">
        <v>20.1875</v>
      </c>
      <c r="BC2043" s="76">
        <f t="shared" si="1157"/>
        <v>20.445625</v>
      </c>
      <c r="BD2043" s="76">
        <f t="shared" si="1158"/>
        <v>20.444166666666668</v>
      </c>
      <c r="BE2043" s="77">
        <f t="shared" si="1164"/>
        <v>-1.2624950325558633E-2</v>
      </c>
      <c r="BF2043" s="77">
        <f t="shared" si="1155"/>
        <v>2.8532996372224742E-4</v>
      </c>
    </row>
    <row r="2044" spans="1:58" s="23" customFormat="1" ht="15.75" customHeight="1" x14ac:dyDescent="0.4">
      <c r="A2044" s="116">
        <v>43340</v>
      </c>
      <c r="B2044" s="112">
        <v>14.074999999999999</v>
      </c>
      <c r="C2044" s="112">
        <v>15.275</v>
      </c>
      <c r="D2044" s="112">
        <v>15.625</v>
      </c>
      <c r="E2044" s="112">
        <v>15.775</v>
      </c>
      <c r="F2044" s="112">
        <v>16.225000000000001</v>
      </c>
      <c r="G2044" s="112">
        <v>16.375</v>
      </c>
      <c r="H2044" s="113">
        <v>16.675000000000001</v>
      </c>
      <c r="I2044" s="90">
        <f t="shared" si="1177"/>
        <v>14.574999999999999</v>
      </c>
      <c r="J2044" s="90">
        <f t="shared" si="1178"/>
        <v>15.420833333333334</v>
      </c>
      <c r="K2044" s="114">
        <v>14</v>
      </c>
      <c r="L2044" s="115">
        <v>4.1666666666666664E-2</v>
      </c>
      <c r="M2044" s="90">
        <v>10.199999999999999</v>
      </c>
      <c r="N2044" s="90">
        <v>12.5</v>
      </c>
      <c r="O2044" s="90">
        <v>15.11</v>
      </c>
      <c r="P2044" s="90">
        <v>16.25</v>
      </c>
      <c r="Q2044" s="90">
        <v>17.21</v>
      </c>
      <c r="R2044" s="63">
        <f t="shared" si="1166"/>
        <v>8.66</v>
      </c>
      <c r="S2044" s="64">
        <f t="shared" si="1165"/>
        <v>2.796052631578946E-2</v>
      </c>
      <c r="T2044" s="65">
        <f t="shared" si="1159"/>
        <v>0.81599999999999995</v>
      </c>
      <c r="U2044" s="65">
        <f t="shared" si="1159"/>
        <v>0.82726671078755798</v>
      </c>
      <c r="V2044" s="65">
        <f t="shared" si="1167"/>
        <v>0.76923076923076927</v>
      </c>
      <c r="W2044" s="65">
        <f t="shared" si="1168"/>
        <v>0.72632190586868095</v>
      </c>
      <c r="X2044" s="61">
        <f t="shared" si="1179"/>
        <v>8.5257548845470779E-2</v>
      </c>
      <c r="Y2044" s="66">
        <f t="shared" si="1169"/>
        <v>5.7052297939778153E-2</v>
      </c>
      <c r="Z2044" s="61">
        <f t="shared" si="1170"/>
        <v>5.8033161806746829E-2</v>
      </c>
      <c r="AA2044" s="67">
        <f t="shared" si="1171"/>
        <v>14.574999999999999</v>
      </c>
      <c r="AB2044" s="68">
        <f t="shared" si="1172"/>
        <v>0.12599999999999995</v>
      </c>
      <c r="AC2044" s="69">
        <f t="shared" si="1173"/>
        <v>0.16599999999999995</v>
      </c>
      <c r="AD2044" s="70">
        <f>_xlfn.PERCENTILE.EXC(AC2044:$AC$5675,0.5)</f>
        <v>8.7973090665883186E-2</v>
      </c>
      <c r="AE2044" s="70">
        <f>_xlfn.PERCENTILE.EXC($AC2044:AC$5675,0.35)</f>
        <v>5.1255874687542412E-2</v>
      </c>
      <c r="AF2044" s="71">
        <f t="shared" si="1161"/>
        <v>6.0019573472369497E-2</v>
      </c>
      <c r="AG2044" s="70">
        <f t="shared" si="1162"/>
        <v>-0.20815631490908057</v>
      </c>
      <c r="AH2044" s="70">
        <f t="shared" si="1163"/>
        <v>-0.27492311632852745</v>
      </c>
      <c r="AI2044" s="61" t="str">
        <f t="shared" si="1151"/>
        <v>Short VOL</v>
      </c>
      <c r="AJ2044" s="68" t="str">
        <f t="shared" si="1152"/>
        <v>Short VOL</v>
      </c>
      <c r="AK2044" s="72" t="str">
        <f t="shared" si="1153"/>
        <v>00631L</v>
      </c>
      <c r="AL2044" s="73">
        <f t="shared" si="1143"/>
        <v>1</v>
      </c>
      <c r="AM2044" s="72" t="str">
        <f t="shared" si="1156"/>
        <v>00631L</v>
      </c>
      <c r="AN2044" s="73">
        <f t="shared" si="1144"/>
        <v>1</v>
      </c>
      <c r="AO2044" s="74" t="str">
        <f t="shared" si="1150"/>
        <v>00631L</v>
      </c>
      <c r="AP2044" s="20">
        <f t="shared" si="1145"/>
        <v>1</v>
      </c>
      <c r="AQ2044" s="74" t="str">
        <f t="shared" si="1160"/>
        <v>00635U</v>
      </c>
      <c r="AR2044" s="20">
        <f t="shared" si="1146"/>
        <v>0</v>
      </c>
      <c r="AS2044" s="74" t="str">
        <f t="shared" si="1154"/>
        <v>00635U</v>
      </c>
      <c r="AT2044" s="20">
        <f t="shared" si="1147"/>
        <v>0</v>
      </c>
      <c r="AU2044" s="74" t="str">
        <f t="shared" si="1174"/>
        <v>00631L</v>
      </c>
      <c r="AV2044" s="20">
        <f t="shared" si="1148"/>
        <v>1</v>
      </c>
      <c r="AW2044" s="74" t="str">
        <f t="shared" si="1175"/>
        <v>00631L</v>
      </c>
      <c r="AX2044" s="20">
        <f t="shared" si="1176"/>
        <v>1</v>
      </c>
      <c r="AY2044" s="20">
        <f t="shared" si="1149"/>
        <v>0</v>
      </c>
      <c r="AZ2044" s="116">
        <v>43341</v>
      </c>
      <c r="BA2044" s="117">
        <v>20.2</v>
      </c>
      <c r="BB2044" s="90">
        <v>20.100000000000001</v>
      </c>
      <c r="BC2044" s="76">
        <f t="shared" si="1157"/>
        <v>20.445624999999996</v>
      </c>
      <c r="BD2044" s="76">
        <f t="shared" si="1158"/>
        <v>20.445833333333333</v>
      </c>
      <c r="BE2044" s="77">
        <f t="shared" si="1164"/>
        <v>-1.6904594503713864E-2</v>
      </c>
      <c r="BF2044" s="77">
        <f t="shared" si="1155"/>
        <v>-1.2023639698390067E-2</v>
      </c>
    </row>
    <row r="2045" spans="1:58" s="23" customFormat="1" ht="15.75" customHeight="1" x14ac:dyDescent="0.4">
      <c r="A2045" s="116">
        <v>43339</v>
      </c>
      <c r="B2045" s="112">
        <v>14.125</v>
      </c>
      <c r="C2045" s="112">
        <v>15.225</v>
      </c>
      <c r="D2045" s="112">
        <v>15.525</v>
      </c>
      <c r="E2045" s="112">
        <v>15.675000000000001</v>
      </c>
      <c r="F2045" s="112">
        <v>16.125</v>
      </c>
      <c r="G2045" s="112">
        <v>16.274999999999999</v>
      </c>
      <c r="H2045" s="113">
        <v>16.625</v>
      </c>
      <c r="I2045" s="90">
        <f t="shared" si="1177"/>
        <v>14.5375</v>
      </c>
      <c r="J2045" s="90">
        <f t="shared" si="1178"/>
        <v>15.3375</v>
      </c>
      <c r="K2045" s="114">
        <v>15</v>
      </c>
      <c r="L2045" s="115">
        <v>4.1666666666666664E-2</v>
      </c>
      <c r="M2045" s="90">
        <v>10.23</v>
      </c>
      <c r="N2045" s="90">
        <v>12.16</v>
      </c>
      <c r="O2045" s="90">
        <v>14.79</v>
      </c>
      <c r="P2045" s="90">
        <v>16</v>
      </c>
      <c r="Q2045" s="90">
        <v>17.010000000000002</v>
      </c>
      <c r="R2045" s="63">
        <f t="shared" si="1166"/>
        <v>8.3999999999999986</v>
      </c>
      <c r="S2045" s="64">
        <f t="shared" si="1165"/>
        <v>1.4178482068390319E-2</v>
      </c>
      <c r="T2045" s="65">
        <f t="shared" si="1159"/>
        <v>0.84128289473684215</v>
      </c>
      <c r="U2045" s="65">
        <f t="shared" si="1159"/>
        <v>0.82217714672075737</v>
      </c>
      <c r="V2045" s="65">
        <f t="shared" si="1167"/>
        <v>0.76</v>
      </c>
      <c r="W2045" s="65">
        <f t="shared" si="1168"/>
        <v>0.71487360376249265</v>
      </c>
      <c r="X2045" s="61">
        <f t="shared" si="1179"/>
        <v>7.7876106194690237E-2</v>
      </c>
      <c r="Y2045" s="66">
        <f t="shared" si="1169"/>
        <v>6.0606060606060559E-2</v>
      </c>
      <c r="Z2045" s="61">
        <f t="shared" si="1170"/>
        <v>5.5030094582975114E-2</v>
      </c>
      <c r="AA2045" s="67">
        <f t="shared" si="1171"/>
        <v>14.5375</v>
      </c>
      <c r="AB2045" s="68">
        <f t="shared" si="1172"/>
        <v>0.16159539473684209</v>
      </c>
      <c r="AC2045" s="69">
        <f t="shared" si="1173"/>
        <v>0.19551809210526311</v>
      </c>
      <c r="AD2045" s="70">
        <f>_xlfn.PERCENTILE.EXC(AC2045:$AC$5675,0.5)</f>
        <v>8.7922621122342254E-2</v>
      </c>
      <c r="AE2045" s="70">
        <f>_xlfn.PERCENTILE.EXC($AC2045:AC$5675,0.35)</f>
        <v>5.1254071363594757E-2</v>
      </c>
      <c r="AF2045" s="71">
        <f t="shared" si="1161"/>
        <v>6.0019573472369497E-2</v>
      </c>
      <c r="AG2045" s="70">
        <f t="shared" si="1162"/>
        <v>-0.20815631490908057</v>
      </c>
      <c r="AH2045" s="70">
        <f t="shared" si="1163"/>
        <v>-0.27492311632852745</v>
      </c>
      <c r="AI2045" s="61" t="str">
        <f t="shared" si="1151"/>
        <v>Short VOL</v>
      </c>
      <c r="AJ2045" s="68" t="str">
        <f t="shared" si="1152"/>
        <v>Short VOL</v>
      </c>
      <c r="AK2045" s="72" t="str">
        <f t="shared" si="1153"/>
        <v>00631L</v>
      </c>
      <c r="AL2045" s="73">
        <f t="shared" si="1143"/>
        <v>1</v>
      </c>
      <c r="AM2045" s="72" t="str">
        <f t="shared" si="1156"/>
        <v>00631L</v>
      </c>
      <c r="AN2045" s="73">
        <f t="shared" si="1144"/>
        <v>1</v>
      </c>
      <c r="AO2045" s="74" t="str">
        <f t="shared" si="1150"/>
        <v>00631L</v>
      </c>
      <c r="AP2045" s="20">
        <f t="shared" si="1145"/>
        <v>1</v>
      </c>
      <c r="AQ2045" s="74" t="str">
        <f t="shared" si="1160"/>
        <v>00631L</v>
      </c>
      <c r="AR2045" s="20">
        <f t="shared" si="1146"/>
        <v>1</v>
      </c>
      <c r="AS2045" s="74" t="str">
        <f t="shared" si="1154"/>
        <v>00635U</v>
      </c>
      <c r="AT2045" s="20">
        <f t="shared" si="1147"/>
        <v>0</v>
      </c>
      <c r="AU2045" s="74" t="str">
        <f t="shared" si="1174"/>
        <v>00631L</v>
      </c>
      <c r="AV2045" s="20">
        <f t="shared" si="1148"/>
        <v>1</v>
      </c>
      <c r="AW2045" s="74" t="str">
        <f t="shared" si="1175"/>
        <v>00631L</v>
      </c>
      <c r="AX2045" s="20">
        <f t="shared" si="1176"/>
        <v>1</v>
      </c>
      <c r="AY2045" s="20">
        <f t="shared" si="1149"/>
        <v>0</v>
      </c>
      <c r="AZ2045" s="116">
        <v>43340</v>
      </c>
      <c r="BA2045" s="117">
        <v>20.2</v>
      </c>
      <c r="BB2045" s="90">
        <v>20.462499999999999</v>
      </c>
      <c r="BC2045" s="76">
        <f t="shared" si="1157"/>
        <v>20.44875</v>
      </c>
      <c r="BD2045" s="76">
        <f t="shared" si="1158"/>
        <v>20.447291666666665</v>
      </c>
      <c r="BE2045" s="77">
        <f t="shared" si="1164"/>
        <v>6.7241273916489525E-4</v>
      </c>
      <c r="BF2045" s="77">
        <f t="shared" si="1155"/>
        <v>-1.2094103742345612E-2</v>
      </c>
    </row>
    <row r="2046" spans="1:58" s="23" customFormat="1" ht="15.75" customHeight="1" x14ac:dyDescent="0.4">
      <c r="A2046" s="116">
        <v>43336</v>
      </c>
      <c r="B2046" s="112">
        <v>14.125</v>
      </c>
      <c r="C2046" s="112">
        <v>15.175000000000001</v>
      </c>
      <c r="D2046" s="112">
        <v>15.475</v>
      </c>
      <c r="E2046" s="112">
        <v>15.625</v>
      </c>
      <c r="F2046" s="112">
        <v>16.125</v>
      </c>
      <c r="G2046" s="112">
        <v>16.274999999999999</v>
      </c>
      <c r="H2046" s="113">
        <v>16.625</v>
      </c>
      <c r="I2046" s="90">
        <f t="shared" si="1177"/>
        <v>14.475</v>
      </c>
      <c r="J2046" s="90">
        <f t="shared" si="1178"/>
        <v>15.275</v>
      </c>
      <c r="K2046" s="114">
        <v>16</v>
      </c>
      <c r="L2046" s="115">
        <v>4.1666666666666664E-2</v>
      </c>
      <c r="M2046" s="90">
        <v>10.17</v>
      </c>
      <c r="N2046" s="90">
        <v>11.99</v>
      </c>
      <c r="O2046" s="90">
        <v>14.82</v>
      </c>
      <c r="P2046" s="90">
        <v>16.07</v>
      </c>
      <c r="Q2046" s="90">
        <v>17.079999999999998</v>
      </c>
      <c r="R2046" s="63">
        <f t="shared" si="1166"/>
        <v>8.73</v>
      </c>
      <c r="S2046" s="64">
        <f t="shared" si="1165"/>
        <v>-3.38436744560838E-2</v>
      </c>
      <c r="T2046" s="65">
        <f t="shared" si="1159"/>
        <v>0.84820683903252714</v>
      </c>
      <c r="U2046" s="65">
        <f t="shared" si="1159"/>
        <v>0.80904183535762486</v>
      </c>
      <c r="V2046" s="65">
        <f t="shared" si="1167"/>
        <v>0.746110765401369</v>
      </c>
      <c r="W2046" s="65">
        <f t="shared" si="1168"/>
        <v>0.70199063231850123</v>
      </c>
      <c r="X2046" s="61">
        <f t="shared" si="1179"/>
        <v>7.4336283185840762E-2</v>
      </c>
      <c r="Y2046" s="66">
        <f t="shared" si="1169"/>
        <v>6.4000000000000001E-2</v>
      </c>
      <c r="Z2046" s="61">
        <f t="shared" si="1170"/>
        <v>5.5267702936096771E-2</v>
      </c>
      <c r="AA2046" s="67">
        <f t="shared" si="1171"/>
        <v>14.475000000000001</v>
      </c>
      <c r="AB2046" s="68">
        <f t="shared" si="1172"/>
        <v>0.17806505421184318</v>
      </c>
      <c r="AC2046" s="69">
        <f t="shared" si="1173"/>
        <v>0.20725604670558809</v>
      </c>
      <c r="AD2046" s="70">
        <f>_xlfn.PERCENTILE.EXC(AC2046:$AC$5675,0.5)</f>
        <v>8.7910028509889007E-2</v>
      </c>
      <c r="AE2046" s="70">
        <f>_xlfn.PERCENTILE.EXC($AC2046:AC$5675,0.35)</f>
        <v>5.1252724632812711E-2</v>
      </c>
      <c r="AF2046" s="71">
        <f t="shared" si="1161"/>
        <v>6.0019573472369497E-2</v>
      </c>
      <c r="AG2046" s="70">
        <f t="shared" si="1162"/>
        <v>-0.20815631490908057</v>
      </c>
      <c r="AH2046" s="70">
        <f t="shared" si="1163"/>
        <v>-0.27492311632852745</v>
      </c>
      <c r="AI2046" s="61" t="str">
        <f t="shared" si="1151"/>
        <v>Short VOL</v>
      </c>
      <c r="AJ2046" s="68" t="str">
        <f t="shared" si="1152"/>
        <v>Short VOL</v>
      </c>
      <c r="AK2046" s="72" t="str">
        <f t="shared" si="1153"/>
        <v>00631L</v>
      </c>
      <c r="AL2046" s="73">
        <f t="shared" si="1143"/>
        <v>1</v>
      </c>
      <c r="AM2046" s="72" t="str">
        <f t="shared" si="1156"/>
        <v>00631L</v>
      </c>
      <c r="AN2046" s="73">
        <f t="shared" si="1144"/>
        <v>1</v>
      </c>
      <c r="AO2046" s="74" t="str">
        <f t="shared" si="1150"/>
        <v>00631L</v>
      </c>
      <c r="AP2046" s="20">
        <f t="shared" si="1145"/>
        <v>1</v>
      </c>
      <c r="AQ2046" s="74" t="str">
        <f t="shared" si="1160"/>
        <v>00631L</v>
      </c>
      <c r="AR2046" s="20">
        <f t="shared" si="1146"/>
        <v>1</v>
      </c>
      <c r="AS2046" s="74" t="str">
        <f t="shared" si="1154"/>
        <v>00635U</v>
      </c>
      <c r="AT2046" s="20">
        <f t="shared" si="1147"/>
        <v>0</v>
      </c>
      <c r="AU2046" s="74" t="str">
        <f t="shared" si="1174"/>
        <v>00631L</v>
      </c>
      <c r="AV2046" s="20">
        <f t="shared" si="1148"/>
        <v>1</v>
      </c>
      <c r="AW2046" s="74" t="str">
        <f t="shared" si="1175"/>
        <v>00631L</v>
      </c>
      <c r="AX2046" s="20">
        <f t="shared" si="1176"/>
        <v>1</v>
      </c>
      <c r="AY2046" s="20">
        <f t="shared" si="1149"/>
        <v>0</v>
      </c>
      <c r="AZ2046" s="116">
        <v>43339</v>
      </c>
      <c r="BA2046" s="117">
        <v>20.350000000000001</v>
      </c>
      <c r="BB2046" s="90">
        <v>20.55</v>
      </c>
      <c r="BC2046" s="76">
        <f t="shared" si="1157"/>
        <v>20.448333333333331</v>
      </c>
      <c r="BD2046" s="76">
        <f t="shared" si="1158"/>
        <v>20.446874999999995</v>
      </c>
      <c r="BE2046" s="77">
        <f t="shared" si="1164"/>
        <v>4.9718803488468565E-3</v>
      </c>
      <c r="BF2046" s="77">
        <f t="shared" si="1155"/>
        <v>-4.7378878190429408E-3</v>
      </c>
    </row>
    <row r="2047" spans="1:58" s="23" customFormat="1" ht="15.75" customHeight="1" x14ac:dyDescent="0.4">
      <c r="A2047" s="116">
        <v>43335</v>
      </c>
      <c r="B2047" s="112">
        <v>14.225</v>
      </c>
      <c r="C2047" s="112">
        <v>15.175000000000001</v>
      </c>
      <c r="D2047" s="112">
        <v>15.525</v>
      </c>
      <c r="E2047" s="112">
        <v>15.675000000000001</v>
      </c>
      <c r="F2047" s="112">
        <v>16.149999999999999</v>
      </c>
      <c r="G2047" s="112">
        <v>16.274999999999999</v>
      </c>
      <c r="H2047" s="113">
        <v>16.675000000000001</v>
      </c>
      <c r="I2047" s="90">
        <f t="shared" si="1177"/>
        <v>14.502083333333333</v>
      </c>
      <c r="J2047" s="90">
        <f t="shared" si="1178"/>
        <v>15.277083333333334</v>
      </c>
      <c r="K2047" s="114">
        <v>17</v>
      </c>
      <c r="L2047" s="115">
        <v>4.1666666666666664E-2</v>
      </c>
      <c r="M2047" s="90">
        <v>10.8</v>
      </c>
      <c r="N2047" s="90">
        <v>12.41</v>
      </c>
      <c r="O2047" s="90">
        <v>15.06</v>
      </c>
      <c r="P2047" s="90">
        <v>16.28</v>
      </c>
      <c r="Q2047" s="90">
        <v>17.25</v>
      </c>
      <c r="R2047" s="63">
        <f t="shared" si="1166"/>
        <v>8.1300000000000026</v>
      </c>
      <c r="S2047" s="64">
        <f t="shared" si="1165"/>
        <v>1.3061224489795929E-2</v>
      </c>
      <c r="T2047" s="65">
        <f t="shared" si="1159"/>
        <v>0.87026591458501212</v>
      </c>
      <c r="U2047" s="65">
        <f t="shared" si="1159"/>
        <v>0.82403718459495345</v>
      </c>
      <c r="V2047" s="65">
        <f t="shared" si="1167"/>
        <v>0.76228501228501222</v>
      </c>
      <c r="W2047" s="65">
        <f t="shared" si="1168"/>
        <v>0.71942028985507245</v>
      </c>
      <c r="X2047" s="61">
        <f t="shared" si="1179"/>
        <v>6.6783831282952621E-2</v>
      </c>
      <c r="Y2047" s="66">
        <f t="shared" si="1169"/>
        <v>6.3795853269537475E-2</v>
      </c>
      <c r="Z2047" s="61">
        <f t="shared" si="1170"/>
        <v>5.3440597615285183E-2</v>
      </c>
      <c r="AA2047" s="67">
        <f t="shared" si="1171"/>
        <v>14.502083333333333</v>
      </c>
      <c r="AB2047" s="68">
        <f t="shared" si="1172"/>
        <v>0.14625302175664781</v>
      </c>
      <c r="AC2047" s="69">
        <f t="shared" si="1173"/>
        <v>0.1685804458769809</v>
      </c>
      <c r="AD2047" s="70">
        <f>_xlfn.PERCENTILE.EXC(AC2047:$AC$5675,0.5)</f>
        <v>8.7897435897435761E-2</v>
      </c>
      <c r="AE2047" s="70">
        <f>_xlfn.PERCENTILE.EXC($AC2047:AC$5675,0.35)</f>
        <v>5.1251986692918139E-2</v>
      </c>
      <c r="AF2047" s="71">
        <f t="shared" si="1161"/>
        <v>6.0019573472369497E-2</v>
      </c>
      <c r="AG2047" s="70">
        <f t="shared" si="1162"/>
        <v>-0.20815631490908057</v>
      </c>
      <c r="AH2047" s="70">
        <f t="shared" si="1163"/>
        <v>-0.27492311632852745</v>
      </c>
      <c r="AI2047" s="61" t="str">
        <f t="shared" si="1151"/>
        <v>Short VOL</v>
      </c>
      <c r="AJ2047" s="68" t="str">
        <f t="shared" si="1152"/>
        <v>Short VOL</v>
      </c>
      <c r="AK2047" s="72" t="str">
        <f t="shared" si="1153"/>
        <v>00631L</v>
      </c>
      <c r="AL2047" s="73">
        <f t="shared" si="1143"/>
        <v>1</v>
      </c>
      <c r="AM2047" s="72" t="str">
        <f t="shared" si="1156"/>
        <v>00631L</v>
      </c>
      <c r="AN2047" s="73">
        <f t="shared" si="1144"/>
        <v>1</v>
      </c>
      <c r="AO2047" s="74" t="str">
        <f t="shared" si="1150"/>
        <v>00631L</v>
      </c>
      <c r="AP2047" s="20">
        <f t="shared" si="1145"/>
        <v>1</v>
      </c>
      <c r="AQ2047" s="74" t="str">
        <f t="shared" si="1160"/>
        <v>00631L</v>
      </c>
      <c r="AR2047" s="20">
        <f t="shared" si="1146"/>
        <v>1</v>
      </c>
      <c r="AS2047" s="74" t="str">
        <f t="shared" si="1154"/>
        <v>00631L</v>
      </c>
      <c r="AT2047" s="20">
        <f t="shared" si="1147"/>
        <v>1</v>
      </c>
      <c r="AU2047" s="74" t="str">
        <f t="shared" si="1174"/>
        <v>00631L</v>
      </c>
      <c r="AV2047" s="20">
        <f t="shared" si="1148"/>
        <v>1</v>
      </c>
      <c r="AW2047" s="74" t="str">
        <f t="shared" si="1175"/>
        <v>00631L</v>
      </c>
      <c r="AX2047" s="20">
        <f t="shared" si="1176"/>
        <v>1</v>
      </c>
      <c r="AY2047" s="20">
        <f t="shared" si="1149"/>
        <v>0</v>
      </c>
      <c r="AZ2047" s="116">
        <v>43336</v>
      </c>
      <c r="BA2047" s="117">
        <v>20.55</v>
      </c>
      <c r="BB2047" s="90">
        <v>20.462499999999999</v>
      </c>
      <c r="BC2047" s="76">
        <f t="shared" si="1157"/>
        <v>20.448958333333334</v>
      </c>
      <c r="BD2047" s="76">
        <f t="shared" si="1158"/>
        <v>20.448333333333331</v>
      </c>
      <c r="BE2047" s="77">
        <f t="shared" si="1164"/>
        <v>6.6221792063564811E-4</v>
      </c>
      <c r="BF2047" s="77">
        <f t="shared" si="1155"/>
        <v>4.9718803488468565E-3</v>
      </c>
    </row>
    <row r="2048" spans="1:58" s="23" customFormat="1" ht="15.75" customHeight="1" x14ac:dyDescent="0.4">
      <c r="A2048" s="116">
        <v>43334</v>
      </c>
      <c r="B2048" s="112">
        <v>14.175000000000001</v>
      </c>
      <c r="C2048" s="112">
        <v>15.074999999999999</v>
      </c>
      <c r="D2048" s="112">
        <v>15.425000000000001</v>
      </c>
      <c r="E2048" s="112">
        <v>15.574999999999999</v>
      </c>
      <c r="F2048" s="112">
        <v>16.074999999999999</v>
      </c>
      <c r="G2048" s="112">
        <v>16.225000000000001</v>
      </c>
      <c r="H2048" s="113">
        <v>16.574999999999999</v>
      </c>
      <c r="I2048" s="90">
        <f t="shared" si="1177"/>
        <v>14.4</v>
      </c>
      <c r="J2048" s="90">
        <f t="shared" si="1178"/>
        <v>15.1625</v>
      </c>
      <c r="K2048" s="114">
        <v>18</v>
      </c>
      <c r="L2048" s="115">
        <v>4.1666666666666664E-2</v>
      </c>
      <c r="M2048" s="90">
        <v>10.77</v>
      </c>
      <c r="N2048" s="90">
        <v>12.25</v>
      </c>
      <c r="O2048" s="90">
        <v>15.08</v>
      </c>
      <c r="P2048" s="90">
        <v>16.25</v>
      </c>
      <c r="Q2048" s="90">
        <v>17.2</v>
      </c>
      <c r="R2048" s="63">
        <f t="shared" si="1166"/>
        <v>8.3099999999999987</v>
      </c>
      <c r="S2048" s="64">
        <f t="shared" si="1165"/>
        <v>-4.743390357698285E-2</v>
      </c>
      <c r="T2048" s="65">
        <f t="shared" si="1159"/>
        <v>0.87918367346938775</v>
      </c>
      <c r="U2048" s="65">
        <f t="shared" si="1159"/>
        <v>0.81233421750663126</v>
      </c>
      <c r="V2048" s="65">
        <f t="shared" si="1167"/>
        <v>0.75384615384615383</v>
      </c>
      <c r="W2048" s="65">
        <f t="shared" si="1168"/>
        <v>0.71220930232558144</v>
      </c>
      <c r="X2048" s="61">
        <f t="shared" si="1179"/>
        <v>6.3492063492063391E-2</v>
      </c>
      <c r="Y2048" s="66">
        <f t="shared" si="1169"/>
        <v>6.4205457463884438E-2</v>
      </c>
      <c r="Z2048" s="61">
        <f t="shared" si="1170"/>
        <v>5.295138888888884E-2</v>
      </c>
      <c r="AA2048" s="67">
        <f t="shared" si="1171"/>
        <v>14.400000000000002</v>
      </c>
      <c r="AB2048" s="68">
        <f t="shared" si="1172"/>
        <v>0.1571428571428572</v>
      </c>
      <c r="AC2048" s="69">
        <f t="shared" si="1173"/>
        <v>0.17551020408163281</v>
      </c>
      <c r="AD2048" s="70">
        <f>_xlfn.PERCENTILE.EXC(AC2048:$AC$5675,0.5)</f>
        <v>8.7896183047909693E-2</v>
      </c>
      <c r="AE2048" s="70">
        <f>_xlfn.PERCENTILE.EXC($AC2048:AC$5675,0.35)</f>
        <v>5.1251248753023573E-2</v>
      </c>
      <c r="AF2048" s="71">
        <f t="shared" si="1161"/>
        <v>6.0019573472369497E-2</v>
      </c>
      <c r="AG2048" s="70">
        <f t="shared" si="1162"/>
        <v>-0.20815631490908057</v>
      </c>
      <c r="AH2048" s="70">
        <f t="shared" si="1163"/>
        <v>-0.27492311632852745</v>
      </c>
      <c r="AI2048" s="61" t="str">
        <f t="shared" si="1151"/>
        <v>Short VOL</v>
      </c>
      <c r="AJ2048" s="68" t="str">
        <f t="shared" si="1152"/>
        <v>Short VOL</v>
      </c>
      <c r="AK2048" s="72" t="str">
        <f t="shared" si="1153"/>
        <v>00631L</v>
      </c>
      <c r="AL2048" s="73">
        <f t="shared" si="1143"/>
        <v>1</v>
      </c>
      <c r="AM2048" s="72" t="str">
        <f t="shared" si="1156"/>
        <v>00635U</v>
      </c>
      <c r="AN2048" s="73">
        <f t="shared" si="1144"/>
        <v>0</v>
      </c>
      <c r="AO2048" s="74" t="str">
        <f t="shared" si="1150"/>
        <v>00631L</v>
      </c>
      <c r="AP2048" s="20">
        <f t="shared" si="1145"/>
        <v>1</v>
      </c>
      <c r="AQ2048" s="74" t="str">
        <f t="shared" si="1160"/>
        <v>00635U</v>
      </c>
      <c r="AR2048" s="20">
        <f t="shared" si="1146"/>
        <v>0</v>
      </c>
      <c r="AS2048" s="74" t="str">
        <f t="shared" si="1154"/>
        <v>00631L</v>
      </c>
      <c r="AT2048" s="20">
        <f t="shared" si="1147"/>
        <v>1</v>
      </c>
      <c r="AU2048" s="74" t="str">
        <f t="shared" si="1174"/>
        <v>00631L</v>
      </c>
      <c r="AV2048" s="20">
        <f t="shared" si="1148"/>
        <v>1</v>
      </c>
      <c r="AW2048" s="74" t="str">
        <f t="shared" si="1175"/>
        <v>00631L</v>
      </c>
      <c r="AX2048" s="20">
        <f t="shared" si="1176"/>
        <v>1</v>
      </c>
      <c r="AY2048" s="20">
        <f t="shared" si="1149"/>
        <v>0</v>
      </c>
      <c r="AZ2048" s="116">
        <v>43335</v>
      </c>
      <c r="BA2048" s="117">
        <v>20.51</v>
      </c>
      <c r="BB2048" s="90">
        <v>20.387499999999999</v>
      </c>
      <c r="BC2048" s="76">
        <f t="shared" si="1157"/>
        <v>20.451249999999998</v>
      </c>
      <c r="BD2048" s="76">
        <f t="shared" si="1158"/>
        <v>20.449749999999998</v>
      </c>
      <c r="BE2048" s="77">
        <f t="shared" si="1164"/>
        <v>-3.1171688772079391E-3</v>
      </c>
      <c r="BF2048" s="77">
        <f t="shared" si="1155"/>
        <v>2.9462462866295907E-3</v>
      </c>
    </row>
    <row r="2049" spans="1:58" s="23" customFormat="1" ht="15.75" customHeight="1" x14ac:dyDescent="0.4">
      <c r="A2049" s="116">
        <v>43333</v>
      </c>
      <c r="B2049" s="112">
        <v>12.875</v>
      </c>
      <c r="C2049" s="112">
        <v>14.625</v>
      </c>
      <c r="D2049" s="112">
        <v>15.175000000000001</v>
      </c>
      <c r="E2049" s="112">
        <v>15.475</v>
      </c>
      <c r="F2049" s="112">
        <v>15.65</v>
      </c>
      <c r="G2049" s="112">
        <v>16.125</v>
      </c>
      <c r="H2049" s="113">
        <v>16.324999999999999</v>
      </c>
      <c r="I2049" s="90">
        <f t="shared" si="1177"/>
        <v>13.239583333333334</v>
      </c>
      <c r="J2049" s="90">
        <f t="shared" si="1178"/>
        <v>14.739583333333334</v>
      </c>
      <c r="K2049" s="114">
        <v>19</v>
      </c>
      <c r="L2049" s="115">
        <v>4.1666666666666664E-2</v>
      </c>
      <c r="M2049" s="90">
        <v>11.55</v>
      </c>
      <c r="N2049" s="90">
        <v>12.86</v>
      </c>
      <c r="O2049" s="90">
        <v>15.19</v>
      </c>
      <c r="P2049" s="90">
        <v>16.329999999999998</v>
      </c>
      <c r="Q2049" s="90">
        <v>17.239999999999998</v>
      </c>
      <c r="R2049" s="63">
        <f t="shared" si="1166"/>
        <v>7.1099999999999959</v>
      </c>
      <c r="S2049" s="64">
        <f t="shared" si="1165"/>
        <v>2.962369895916727E-2</v>
      </c>
      <c r="T2049" s="65">
        <f t="shared" si="1159"/>
        <v>0.89813374805598767</v>
      </c>
      <c r="U2049" s="65">
        <f t="shared" si="1159"/>
        <v>0.84660961158657011</v>
      </c>
      <c r="V2049" s="65">
        <f t="shared" si="1167"/>
        <v>0.78750765462339256</v>
      </c>
      <c r="W2049" s="65">
        <f t="shared" si="1168"/>
        <v>0.74593967517401394</v>
      </c>
      <c r="X2049" s="61">
        <f t="shared" si="1179"/>
        <v>0.13592233009708737</v>
      </c>
      <c r="Y2049" s="66">
        <f t="shared" si="1169"/>
        <v>5.4927302100161529E-2</v>
      </c>
      <c r="Z2049" s="61">
        <f t="shared" si="1170"/>
        <v>0.11329661683713611</v>
      </c>
      <c r="AA2049" s="67">
        <f t="shared" si="1171"/>
        <v>13.239583333333332</v>
      </c>
      <c r="AB2049" s="68">
        <f t="shared" si="1172"/>
        <v>1.1664074650078204E-3</v>
      </c>
      <c r="AC2049" s="69">
        <f t="shared" si="1173"/>
        <v>2.9516588906168952E-2</v>
      </c>
      <c r="AD2049" s="70">
        <f>_xlfn.PERCENTILE.EXC(AC2049:$AC$5675,0.5)</f>
        <v>8.7894930198383611E-2</v>
      </c>
      <c r="AE2049" s="70">
        <f>_xlfn.PERCENTILE.EXC($AC2049:AC$5675,0.35)</f>
        <v>5.1250314351070927E-2</v>
      </c>
      <c r="AF2049" s="71">
        <f t="shared" si="1161"/>
        <v>6.0019573472369497E-2</v>
      </c>
      <c r="AG2049" s="70">
        <f t="shared" si="1162"/>
        <v>-0.20815631490908057</v>
      </c>
      <c r="AH2049" s="70">
        <f t="shared" si="1163"/>
        <v>-0.27492311632852745</v>
      </c>
      <c r="AI2049" s="61" t="str">
        <f t="shared" si="1151"/>
        <v>Safety</v>
      </c>
      <c r="AJ2049" s="68" t="str">
        <f t="shared" si="1152"/>
        <v>Safety</v>
      </c>
      <c r="AK2049" s="72" t="str">
        <f t="shared" si="1153"/>
        <v>00635U</v>
      </c>
      <c r="AL2049" s="73">
        <f t="shared" si="1143"/>
        <v>0</v>
      </c>
      <c r="AM2049" s="72" t="str">
        <f t="shared" si="1156"/>
        <v>00635U</v>
      </c>
      <c r="AN2049" s="73">
        <f t="shared" si="1144"/>
        <v>0</v>
      </c>
      <c r="AO2049" s="74" t="str">
        <f t="shared" si="1150"/>
        <v>00635U</v>
      </c>
      <c r="AP2049" s="20">
        <f t="shared" si="1145"/>
        <v>0</v>
      </c>
      <c r="AQ2049" s="74" t="str">
        <f t="shared" si="1160"/>
        <v>00635U</v>
      </c>
      <c r="AR2049" s="20">
        <f t="shared" si="1146"/>
        <v>0</v>
      </c>
      <c r="AS2049" s="74" t="str">
        <f t="shared" si="1154"/>
        <v>00635U</v>
      </c>
      <c r="AT2049" s="20">
        <f t="shared" si="1147"/>
        <v>0</v>
      </c>
      <c r="AU2049" s="74" t="str">
        <f t="shared" si="1174"/>
        <v>00635U</v>
      </c>
      <c r="AV2049" s="20">
        <f t="shared" si="1148"/>
        <v>0</v>
      </c>
      <c r="AW2049" s="74" t="str">
        <f t="shared" si="1175"/>
        <v>00635U</v>
      </c>
      <c r="AX2049" s="20">
        <f t="shared" si="1176"/>
        <v>0</v>
      </c>
      <c r="AY2049" s="20">
        <f t="shared" si="1149"/>
        <v>1</v>
      </c>
      <c r="AZ2049" s="116">
        <v>43334</v>
      </c>
      <c r="BA2049" s="117">
        <v>20.39</v>
      </c>
      <c r="BB2049" s="90">
        <v>20.337499999999999</v>
      </c>
      <c r="BC2049" s="76">
        <f t="shared" si="1157"/>
        <v>20.453124999999996</v>
      </c>
      <c r="BD2049" s="76">
        <f t="shared" si="1158"/>
        <v>20.451291666666666</v>
      </c>
      <c r="BE2049" s="77">
        <f t="shared" si="1164"/>
        <v>-5.6531703590526087E-3</v>
      </c>
      <c r="BF2049" s="77">
        <f t="shared" si="1155"/>
        <v>-2.9969582198352902E-3</v>
      </c>
    </row>
    <row r="2050" spans="1:58" s="23" customFormat="1" ht="15.75" customHeight="1" x14ac:dyDescent="0.4">
      <c r="A2050" s="116">
        <v>43332</v>
      </c>
      <c r="B2050" s="112">
        <v>12.775</v>
      </c>
      <c r="C2050" s="112">
        <v>14.175000000000001</v>
      </c>
      <c r="D2050" s="112">
        <v>14.875</v>
      </c>
      <c r="E2050" s="112">
        <v>15.225</v>
      </c>
      <c r="F2050" s="112">
        <v>15.425000000000001</v>
      </c>
      <c r="G2050" s="112">
        <v>15.925000000000001</v>
      </c>
      <c r="H2050" s="113">
        <v>16.125</v>
      </c>
      <c r="I2050" s="90">
        <f t="shared" si="1177"/>
        <v>13.008333333333333</v>
      </c>
      <c r="J2050" s="90">
        <f t="shared" si="1178"/>
        <v>14.291666666666668</v>
      </c>
      <c r="K2050" s="114">
        <v>20</v>
      </c>
      <c r="L2050" s="115">
        <v>4.1666666666666664E-2</v>
      </c>
      <c r="M2050" s="90">
        <v>11.42</v>
      </c>
      <c r="N2050" s="90">
        <v>12.49</v>
      </c>
      <c r="O2050" s="90">
        <v>15</v>
      </c>
      <c r="P2050" s="90">
        <v>16.149999999999999</v>
      </c>
      <c r="Q2050" s="90">
        <v>17.16</v>
      </c>
      <c r="R2050" s="63">
        <f t="shared" si="1166"/>
        <v>7.2399999999999984</v>
      </c>
      <c r="S2050" s="64">
        <f t="shared" si="1165"/>
        <v>-1.1867088607594964E-2</v>
      </c>
      <c r="T2050" s="65">
        <f t="shared" si="1159"/>
        <v>0.9143314651721377</v>
      </c>
      <c r="U2050" s="65">
        <f t="shared" si="1159"/>
        <v>0.83266666666666667</v>
      </c>
      <c r="V2050" s="65">
        <f t="shared" si="1167"/>
        <v>0.77337461300309607</v>
      </c>
      <c r="W2050" s="65">
        <f t="shared" si="1168"/>
        <v>0.72785547785547788</v>
      </c>
      <c r="X2050" s="61">
        <f t="shared" si="1179"/>
        <v>0.10958904109589043</v>
      </c>
      <c r="Y2050" s="66">
        <f t="shared" si="1169"/>
        <v>5.9113300492610862E-2</v>
      </c>
      <c r="Z2050" s="61">
        <f t="shared" si="1170"/>
        <v>9.8654708520179504E-2</v>
      </c>
      <c r="AA2050" s="67">
        <f t="shared" si="1171"/>
        <v>13.008333333333333</v>
      </c>
      <c r="AB2050" s="68">
        <f t="shared" si="1172"/>
        <v>2.2818254603682957E-2</v>
      </c>
      <c r="AC2050" s="69">
        <f t="shared" si="1173"/>
        <v>4.1499866559914542E-2</v>
      </c>
      <c r="AD2050" s="70">
        <f>_xlfn.PERCENTILE.EXC(AC2050:$AC$5675,0.5)</f>
        <v>8.7896183047909693E-2</v>
      </c>
      <c r="AE2050" s="70">
        <f>_xlfn.PERCENTILE.EXC($AC2050:AC$5675,0.35)</f>
        <v>5.1251881272933203E-2</v>
      </c>
      <c r="AF2050" s="71">
        <f t="shared" si="1161"/>
        <v>6.1229579063404371E-2</v>
      </c>
      <c r="AG2050" s="70">
        <f t="shared" si="1162"/>
        <v>-0.20815631490908057</v>
      </c>
      <c r="AH2050" s="70">
        <f t="shared" si="1163"/>
        <v>-0.27492311632852745</v>
      </c>
      <c r="AI2050" s="61" t="str">
        <f t="shared" si="1151"/>
        <v>Safety</v>
      </c>
      <c r="AJ2050" s="68" t="str">
        <f t="shared" si="1152"/>
        <v>Safety</v>
      </c>
      <c r="AK2050" s="72" t="str">
        <f t="shared" si="1153"/>
        <v>00635U</v>
      </c>
      <c r="AL2050" s="73">
        <f t="shared" si="1143"/>
        <v>0</v>
      </c>
      <c r="AM2050" s="72" t="str">
        <f t="shared" si="1156"/>
        <v>00635U</v>
      </c>
      <c r="AN2050" s="73">
        <f t="shared" si="1144"/>
        <v>0</v>
      </c>
      <c r="AO2050" s="74" t="str">
        <f t="shared" si="1150"/>
        <v>00635U</v>
      </c>
      <c r="AP2050" s="20">
        <f t="shared" si="1145"/>
        <v>0</v>
      </c>
      <c r="AQ2050" s="74" t="str">
        <f t="shared" si="1160"/>
        <v>00635U</v>
      </c>
      <c r="AR2050" s="20">
        <f t="shared" si="1146"/>
        <v>0</v>
      </c>
      <c r="AS2050" s="74" t="str">
        <f t="shared" si="1154"/>
        <v>00635U</v>
      </c>
      <c r="AT2050" s="20">
        <f t="shared" si="1147"/>
        <v>0</v>
      </c>
      <c r="AU2050" s="74" t="str">
        <f t="shared" si="1174"/>
        <v>00635U</v>
      </c>
      <c r="AV2050" s="20">
        <f t="shared" si="1148"/>
        <v>0</v>
      </c>
      <c r="AW2050" s="74" t="str">
        <f t="shared" si="1175"/>
        <v>00635U</v>
      </c>
      <c r="AX2050" s="20">
        <f t="shared" si="1176"/>
        <v>0</v>
      </c>
      <c r="AY2050" s="20">
        <f t="shared" si="1149"/>
        <v>1</v>
      </c>
      <c r="AZ2050" s="116">
        <v>43333</v>
      </c>
      <c r="BA2050" s="117">
        <v>20.34</v>
      </c>
      <c r="BB2050" s="90">
        <v>20.4375</v>
      </c>
      <c r="BC2050" s="76">
        <f t="shared" si="1157"/>
        <v>20.451666666666661</v>
      </c>
      <c r="BD2050" s="76">
        <f t="shared" si="1158"/>
        <v>20.453166666666664</v>
      </c>
      <c r="BE2050" s="77">
        <f t="shared" si="1164"/>
        <v>-6.9269008230759795E-4</v>
      </c>
      <c r="BF2050" s="77">
        <f t="shared" si="1155"/>
        <v>-5.5329655554558618E-3</v>
      </c>
    </row>
    <row r="2051" spans="1:58" s="23" customFormat="1" ht="15.75" customHeight="1" x14ac:dyDescent="0.4">
      <c r="A2051" s="116">
        <v>43329</v>
      </c>
      <c r="B2051" s="112">
        <v>13.074999999999999</v>
      </c>
      <c r="C2051" s="112">
        <v>14.324999999999999</v>
      </c>
      <c r="D2051" s="112">
        <v>15.025</v>
      </c>
      <c r="E2051" s="112">
        <v>15.375</v>
      </c>
      <c r="F2051" s="112">
        <v>15.574999999999999</v>
      </c>
      <c r="G2051" s="112">
        <v>16.074999999999999</v>
      </c>
      <c r="H2051" s="113">
        <v>16.225000000000001</v>
      </c>
      <c r="I2051" s="90">
        <f t="shared" si="1177"/>
        <v>13.231249999999999</v>
      </c>
      <c r="J2051" s="90">
        <f t="shared" si="1178"/>
        <v>14.4125</v>
      </c>
      <c r="K2051" s="114">
        <v>21</v>
      </c>
      <c r="L2051" s="115">
        <v>4.1666666666666664E-2</v>
      </c>
      <c r="M2051" s="90">
        <v>11.57</v>
      </c>
      <c r="N2051" s="90">
        <v>12.64</v>
      </c>
      <c r="O2051" s="90">
        <v>15.17</v>
      </c>
      <c r="P2051" s="90">
        <v>16.260000000000002</v>
      </c>
      <c r="Q2051" s="90">
        <v>17.27</v>
      </c>
      <c r="R2051" s="63">
        <f t="shared" si="1166"/>
        <v>7.2199999999999989</v>
      </c>
      <c r="S2051" s="64">
        <f t="shared" si="1165"/>
        <v>-6.0223048327137457E-2</v>
      </c>
      <c r="T2051" s="65">
        <f t="shared" si="1159"/>
        <v>0.91534810126582278</v>
      </c>
      <c r="U2051" s="65">
        <f t="shared" si="1159"/>
        <v>0.8332234673698089</v>
      </c>
      <c r="V2051" s="65">
        <f t="shared" si="1167"/>
        <v>0.77736777367773668</v>
      </c>
      <c r="W2051" s="65">
        <f t="shared" si="1168"/>
        <v>0.73190503763752179</v>
      </c>
      <c r="X2051" s="61">
        <f t="shared" si="1179"/>
        <v>9.5602294455066933E-2</v>
      </c>
      <c r="Y2051" s="66">
        <f t="shared" si="1169"/>
        <v>5.5284552845528551E-2</v>
      </c>
      <c r="Z2051" s="61">
        <f t="shared" si="1170"/>
        <v>8.9277279168634899E-2</v>
      </c>
      <c r="AA2051" s="67">
        <f t="shared" si="1171"/>
        <v>13.231249999999999</v>
      </c>
      <c r="AB2051" s="68">
        <f t="shared" si="1172"/>
        <v>3.4414556962025215E-2</v>
      </c>
      <c r="AC2051" s="69">
        <f t="shared" si="1173"/>
        <v>4.6776107594936604E-2</v>
      </c>
      <c r="AD2051" s="70">
        <f>_xlfn.PERCENTILE.EXC(AC2051:$AC$5675,0.5)</f>
        <v>8.7897435897435761E-2</v>
      </c>
      <c r="AE2051" s="70">
        <f>_xlfn.PERCENTILE.EXC($AC2051:AC$5675,0.35)</f>
        <v>5.1253556128181138E-2</v>
      </c>
      <c r="AF2051" s="71">
        <f t="shared" si="1161"/>
        <v>6.146924805099515E-2</v>
      </c>
      <c r="AG2051" s="70">
        <f t="shared" si="1162"/>
        <v>-0.20815631490908057</v>
      </c>
      <c r="AH2051" s="70">
        <f t="shared" si="1163"/>
        <v>-0.27492311632852745</v>
      </c>
      <c r="AI2051" s="61" t="str">
        <f t="shared" si="1151"/>
        <v>Safety</v>
      </c>
      <c r="AJ2051" s="68" t="str">
        <f t="shared" si="1152"/>
        <v>Safety</v>
      </c>
      <c r="AK2051" s="72" t="str">
        <f t="shared" si="1153"/>
        <v>00631L</v>
      </c>
      <c r="AL2051" s="73">
        <f t="shared" ref="AL2051:AL2114" si="1180">IF(AK2051="00631L",1,0)</f>
        <v>1</v>
      </c>
      <c r="AM2051" s="72" t="str">
        <f t="shared" si="1156"/>
        <v>00635U</v>
      </c>
      <c r="AN2051" s="73">
        <f t="shared" ref="AN2051:AN2114" si="1181">IF(AM2051="00631L",1,0)</f>
        <v>0</v>
      </c>
      <c r="AO2051" s="74" t="str">
        <f t="shared" si="1150"/>
        <v>00635U</v>
      </c>
      <c r="AP2051" s="20">
        <f t="shared" ref="AP2051:AP2114" si="1182">IF(AO2051="00631L",1,0)</f>
        <v>0</v>
      </c>
      <c r="AQ2051" s="74" t="str">
        <f t="shared" si="1160"/>
        <v>00631L</v>
      </c>
      <c r="AR2051" s="20">
        <f t="shared" ref="AR2051:AR2114" si="1183">IF(AQ2051="00631L",1,0)</f>
        <v>1</v>
      </c>
      <c r="AS2051" s="74" t="str">
        <f t="shared" si="1154"/>
        <v>00631L</v>
      </c>
      <c r="AT2051" s="20">
        <f t="shared" ref="AT2051:AT2114" si="1184">IF(AS2051="00631L",1,0)</f>
        <v>1</v>
      </c>
      <c r="AU2051" s="74" t="str">
        <f t="shared" si="1174"/>
        <v>00635U</v>
      </c>
      <c r="AV2051" s="20">
        <f t="shared" ref="AV2051:AV2114" si="1185">IF(AU2051="00631L",1,0)</f>
        <v>0</v>
      </c>
      <c r="AW2051" s="74" t="str">
        <f t="shared" si="1175"/>
        <v>00635U</v>
      </c>
      <c r="AX2051" s="20">
        <f t="shared" si="1176"/>
        <v>0</v>
      </c>
      <c r="AY2051" s="20">
        <f t="shared" ref="AY2051:AY2114" si="1186">IF(AP2051=1,0,1)</f>
        <v>1</v>
      </c>
      <c r="AZ2051" s="116">
        <v>43332</v>
      </c>
      <c r="BA2051" s="117">
        <v>20.48</v>
      </c>
      <c r="BB2051" s="90">
        <v>20.512499999999999</v>
      </c>
      <c r="BC2051" s="76">
        <f t="shared" si="1157"/>
        <v>20.450624999999995</v>
      </c>
      <c r="BD2051" s="76">
        <f t="shared" si="1158"/>
        <v>20.452374999999996</v>
      </c>
      <c r="BE2051" s="77">
        <f t="shared" si="1164"/>
        <v>3.0255799028149084E-3</v>
      </c>
      <c r="BF2051" s="77">
        <f t="shared" si="1155"/>
        <v>1.3506988797146549E-3</v>
      </c>
    </row>
    <row r="2052" spans="1:58" s="23" customFormat="1" ht="15.75" customHeight="1" x14ac:dyDescent="0.4">
      <c r="A2052" s="116">
        <v>43328</v>
      </c>
      <c r="B2052" s="112">
        <v>13.725</v>
      </c>
      <c r="C2052" s="112">
        <v>14.775</v>
      </c>
      <c r="D2052" s="112">
        <v>15.375</v>
      </c>
      <c r="E2052" s="112">
        <v>15.625</v>
      </c>
      <c r="F2052" s="112">
        <v>15.775</v>
      </c>
      <c r="G2052" s="112">
        <v>16.274999999999999</v>
      </c>
      <c r="H2052" s="113">
        <v>16.425000000000001</v>
      </c>
      <c r="I2052" s="90">
        <f t="shared" si="1177"/>
        <v>13.8125</v>
      </c>
      <c r="J2052" s="90">
        <f t="shared" si="1178"/>
        <v>14.825000000000001</v>
      </c>
      <c r="K2052" s="114">
        <v>22</v>
      </c>
      <c r="L2052" s="115">
        <v>4.1666666666666664E-2</v>
      </c>
      <c r="M2052" s="90">
        <v>12.92</v>
      </c>
      <c r="N2052" s="90">
        <v>13.45</v>
      </c>
      <c r="O2052" s="90">
        <v>15.51</v>
      </c>
      <c r="P2052" s="90">
        <v>16.47</v>
      </c>
      <c r="Q2052" s="90">
        <v>17.38</v>
      </c>
      <c r="R2052" s="63">
        <f t="shared" si="1166"/>
        <v>5.6099999999999994</v>
      </c>
      <c r="S2052" s="64">
        <f t="shared" si="1165"/>
        <v>-8.1284153005464571E-2</v>
      </c>
      <c r="T2052" s="65">
        <f t="shared" si="1159"/>
        <v>0.96059479553903349</v>
      </c>
      <c r="U2052" s="65">
        <f t="shared" si="1159"/>
        <v>0.86718246292714374</v>
      </c>
      <c r="V2052" s="65">
        <f t="shared" si="1167"/>
        <v>0.81663630843958712</v>
      </c>
      <c r="W2052" s="65">
        <f t="shared" si="1168"/>
        <v>0.77387802071346379</v>
      </c>
      <c r="X2052" s="61">
        <f t="shared" si="1179"/>
        <v>7.6502732240437216E-2</v>
      </c>
      <c r="Y2052" s="66">
        <f t="shared" si="1169"/>
        <v>5.1200000000000044E-2</v>
      </c>
      <c r="Z2052" s="61">
        <f t="shared" si="1170"/>
        <v>7.3303167420814552E-2</v>
      </c>
      <c r="AA2052" s="67">
        <f t="shared" si="1171"/>
        <v>13.8125</v>
      </c>
      <c r="AB2052" s="68">
        <f t="shared" si="1172"/>
        <v>2.0446096654275121E-2</v>
      </c>
      <c r="AC2052" s="69">
        <f t="shared" si="1173"/>
        <v>2.6951672862453587E-2</v>
      </c>
      <c r="AD2052" s="70">
        <f>_xlfn.PERCENTILE.EXC(AC2052:$AC$5675,0.5)</f>
        <v>8.7910028509889007E-2</v>
      </c>
      <c r="AE2052" s="70">
        <f>_xlfn.PERCENTILE.EXC($AC2052:AC$5675,0.35)</f>
        <v>5.1256905158369642E-2</v>
      </c>
      <c r="AF2052" s="71">
        <f t="shared" si="1161"/>
        <v>6.2118264253892955E-2</v>
      </c>
      <c r="AG2052" s="70">
        <f t="shared" si="1162"/>
        <v>-0.20815631490908057</v>
      </c>
      <c r="AH2052" s="70">
        <f t="shared" si="1163"/>
        <v>-0.27492311632852745</v>
      </c>
      <c r="AI2052" s="61" t="str">
        <f t="shared" si="1151"/>
        <v>Safety</v>
      </c>
      <c r="AJ2052" s="68" t="str">
        <f t="shared" si="1152"/>
        <v>Safety</v>
      </c>
      <c r="AK2052" s="72" t="str">
        <f t="shared" si="1153"/>
        <v>00631L</v>
      </c>
      <c r="AL2052" s="73">
        <f t="shared" si="1180"/>
        <v>1</v>
      </c>
      <c r="AM2052" s="72" t="str">
        <f t="shared" si="1156"/>
        <v>00635U</v>
      </c>
      <c r="AN2052" s="73">
        <f t="shared" si="1181"/>
        <v>0</v>
      </c>
      <c r="AO2052" s="74" t="str">
        <f t="shared" ref="AO2052:AO2115" si="1187">IF(AC2052&gt;AF2052,"00631L",IF(AC2052&lt;AH2052,"00631L",IF(AC2052&lt;AG2052,AO2053,"00635U")))</f>
        <v>00635U</v>
      </c>
      <c r="AP2052" s="20">
        <f t="shared" si="1182"/>
        <v>0</v>
      </c>
      <c r="AQ2052" s="74" t="str">
        <f t="shared" si="1160"/>
        <v>00635U</v>
      </c>
      <c r="AR2052" s="20">
        <f t="shared" si="1183"/>
        <v>0</v>
      </c>
      <c r="AS2052" s="74" t="str">
        <f t="shared" si="1154"/>
        <v>00631L</v>
      </c>
      <c r="AT2052" s="20">
        <f t="shared" si="1184"/>
        <v>1</v>
      </c>
      <c r="AU2052" s="74" t="str">
        <f t="shared" si="1174"/>
        <v>00635U</v>
      </c>
      <c r="AV2052" s="20">
        <f t="shared" si="1185"/>
        <v>0</v>
      </c>
      <c r="AW2052" s="74" t="str">
        <f t="shared" si="1175"/>
        <v>00635U</v>
      </c>
      <c r="AX2052" s="20">
        <f t="shared" si="1176"/>
        <v>0</v>
      </c>
      <c r="AY2052" s="20">
        <f t="shared" si="1186"/>
        <v>1</v>
      </c>
      <c r="AZ2052" s="116">
        <v>43329</v>
      </c>
      <c r="BA2052" s="117">
        <v>20.45</v>
      </c>
      <c r="BB2052" s="90">
        <v>20.237500000000001</v>
      </c>
      <c r="BC2052" s="76">
        <f t="shared" si="1157"/>
        <v>20.44083333333333</v>
      </c>
      <c r="BD2052" s="76">
        <f t="shared" si="1158"/>
        <v>20.449583333333329</v>
      </c>
      <c r="BE2052" s="77">
        <f t="shared" si="1164"/>
        <v>-9.947409189122897E-3</v>
      </c>
      <c r="BF2052" s="77">
        <f t="shared" si="1155"/>
        <v>2.0375313270596737E-5</v>
      </c>
    </row>
    <row r="2053" spans="1:58" s="23" customFormat="1" ht="15.75" customHeight="1" x14ac:dyDescent="0.4">
      <c r="A2053" s="116">
        <v>43327</v>
      </c>
      <c r="B2053" s="112">
        <v>14.875</v>
      </c>
      <c r="C2053" s="112">
        <v>15.225</v>
      </c>
      <c r="D2053" s="112">
        <v>15.675000000000001</v>
      </c>
      <c r="E2053" s="112">
        <v>15.875</v>
      </c>
      <c r="F2053" s="112">
        <v>15.975</v>
      </c>
      <c r="G2053" s="112">
        <v>16.475000000000001</v>
      </c>
      <c r="H2053" s="113">
        <v>16.574999999999999</v>
      </c>
      <c r="I2053" s="90">
        <f t="shared" si="1177"/>
        <v>14.889583333333333</v>
      </c>
      <c r="J2053" s="90">
        <f t="shared" si="1178"/>
        <v>15.24375</v>
      </c>
      <c r="K2053" s="114">
        <v>23</v>
      </c>
      <c r="L2053" s="115">
        <v>4.1666666666666664E-2</v>
      </c>
      <c r="M2053" s="90">
        <v>15.01</v>
      </c>
      <c r="N2053" s="90">
        <v>14.64</v>
      </c>
      <c r="O2053" s="90">
        <v>16.190000000000001</v>
      </c>
      <c r="P2053" s="90">
        <v>16.940000000000001</v>
      </c>
      <c r="Q2053" s="90">
        <v>17.72</v>
      </c>
      <c r="R2053" s="63">
        <f t="shared" si="1166"/>
        <v>3.480000000000004</v>
      </c>
      <c r="S2053" s="64">
        <f t="shared" si="1165"/>
        <v>9.9924868519909837E-2</v>
      </c>
      <c r="T2053" s="65">
        <f t="shared" si="1159"/>
        <v>1.0252732240437159</v>
      </c>
      <c r="U2053" s="65">
        <f t="shared" si="1159"/>
        <v>0.90426189005558988</v>
      </c>
      <c r="V2053" s="65">
        <f t="shared" si="1167"/>
        <v>0.86422668240850054</v>
      </c>
      <c r="W2053" s="65">
        <f t="shared" si="1168"/>
        <v>0.82618510158013547</v>
      </c>
      <c r="X2053" s="61">
        <f t="shared" si="1179"/>
        <v>2.3529411764705858E-2</v>
      </c>
      <c r="Y2053" s="66">
        <f t="shared" si="1169"/>
        <v>4.4094488188976336E-2</v>
      </c>
      <c r="Z2053" s="61">
        <f t="shared" si="1170"/>
        <v>2.3786204001679107E-2</v>
      </c>
      <c r="AA2053" s="67">
        <f t="shared" si="1171"/>
        <v>14.889583333333333</v>
      </c>
      <c r="AB2053" s="68">
        <f t="shared" si="1172"/>
        <v>1.605191256830597E-2</v>
      </c>
      <c r="AC2053" s="69">
        <f t="shared" si="1173"/>
        <v>1.7048041894353275E-2</v>
      </c>
      <c r="AD2053" s="70">
        <f>_xlfn.PERCENTILE.EXC(AC2053:$AC$5675,0.5)</f>
        <v>8.7922621122342254E-2</v>
      </c>
      <c r="AE2053" s="70">
        <f>_xlfn.PERCENTILE.EXC($AC2053:AC$5675,0.35)</f>
        <v>5.1272157327452557E-2</v>
      </c>
      <c r="AF2053" s="71">
        <f t="shared" si="1161"/>
        <v>6.276497297611569E-2</v>
      </c>
      <c r="AG2053" s="70">
        <f t="shared" si="1162"/>
        <v>-0.20815631490908057</v>
      </c>
      <c r="AH2053" s="70">
        <f t="shared" si="1163"/>
        <v>-0.27492311632852745</v>
      </c>
      <c r="AI2053" s="61" t="str">
        <f t="shared" ref="AI2053:AI2116" si="1188">IF(AC2053&gt;AD2053,"Short VOL","Safety")</f>
        <v>Safety</v>
      </c>
      <c r="AJ2053" s="68" t="str">
        <f t="shared" ref="AJ2053:AJ2116" si="1189">IF(AC2053&gt;AF2053,"Short VOL","Safety")</f>
        <v>Safety</v>
      </c>
      <c r="AK2053" s="72" t="str">
        <f t="shared" ref="AK2053:AK2116" si="1190">IF(AO2053 = "00631L","00631L",IF(AS2053 = "00631L","00631L","00635U"))</f>
        <v>00635U</v>
      </c>
      <c r="AL2053" s="73">
        <f t="shared" si="1180"/>
        <v>0</v>
      </c>
      <c r="AM2053" s="72" t="str">
        <f t="shared" si="1156"/>
        <v>00635U</v>
      </c>
      <c r="AN2053" s="73">
        <f t="shared" si="1181"/>
        <v>0</v>
      </c>
      <c r="AO2053" s="74" t="str">
        <f t="shared" si="1187"/>
        <v>00635U</v>
      </c>
      <c r="AP2053" s="20">
        <f t="shared" si="1182"/>
        <v>0</v>
      </c>
      <c r="AQ2053" s="74" t="str">
        <f t="shared" si="1160"/>
        <v>00635U</v>
      </c>
      <c r="AR2053" s="20">
        <f t="shared" si="1183"/>
        <v>0</v>
      </c>
      <c r="AS2053" s="74" t="str">
        <f t="shared" ref="AS2053:AS2116" si="1191">IF(BA2053&gt;BD2053,IF(BF2053&lt;0.2,"00631L","00635U"),"00635U")</f>
        <v>00635U</v>
      </c>
      <c r="AT2053" s="20">
        <f t="shared" si="1184"/>
        <v>0</v>
      </c>
      <c r="AU2053" s="74" t="str">
        <f t="shared" si="1174"/>
        <v>00635U</v>
      </c>
      <c r="AV2053" s="20">
        <f t="shared" si="1185"/>
        <v>0</v>
      </c>
      <c r="AW2053" s="74" t="str">
        <f t="shared" si="1175"/>
        <v>00635U</v>
      </c>
      <c r="AX2053" s="20">
        <f t="shared" si="1176"/>
        <v>0</v>
      </c>
      <c r="AY2053" s="20">
        <f t="shared" si="1186"/>
        <v>1</v>
      </c>
      <c r="AZ2053" s="116">
        <v>43328</v>
      </c>
      <c r="BA2053" s="117">
        <v>20.3</v>
      </c>
      <c r="BB2053" s="90">
        <v>20.3</v>
      </c>
      <c r="BC2053" s="76">
        <f t="shared" si="1157"/>
        <v>20.432916666666664</v>
      </c>
      <c r="BD2053" s="76">
        <f t="shared" si="1158"/>
        <v>20.441874999999996</v>
      </c>
      <c r="BE2053" s="77">
        <f t="shared" si="1164"/>
        <v>-6.5050266114723239E-3</v>
      </c>
      <c r="BF2053" s="77">
        <f t="shared" ref="BF2053:BF2116" si="1192">(BA2053-BD2053)/BD2053</f>
        <v>-6.9404103097194039E-3</v>
      </c>
    </row>
    <row r="2054" spans="1:58" s="23" customFormat="1" ht="15.75" customHeight="1" x14ac:dyDescent="0.4">
      <c r="A2054" s="116">
        <v>43326</v>
      </c>
      <c r="B2054" s="112">
        <v>13.725</v>
      </c>
      <c r="C2054" s="112">
        <v>14.725</v>
      </c>
      <c r="D2054" s="112">
        <v>15.375</v>
      </c>
      <c r="E2054" s="112">
        <v>15.625</v>
      </c>
      <c r="F2054" s="112">
        <v>15.775</v>
      </c>
      <c r="G2054" s="112">
        <v>16.274999999999999</v>
      </c>
      <c r="H2054" s="113">
        <v>16.425000000000001</v>
      </c>
      <c r="I2054" s="90">
        <f t="shared" si="1177"/>
        <v>14.725</v>
      </c>
      <c r="J2054" s="90">
        <f t="shared" si="1178"/>
        <v>15.375</v>
      </c>
      <c r="K2054" s="114">
        <v>0</v>
      </c>
      <c r="L2054" s="115">
        <v>0.05</v>
      </c>
      <c r="M2054" s="90">
        <v>12.62</v>
      </c>
      <c r="N2054" s="90">
        <v>13.31</v>
      </c>
      <c r="O2054" s="90">
        <v>15.35</v>
      </c>
      <c r="P2054" s="90">
        <v>16.39</v>
      </c>
      <c r="Q2054" s="90">
        <v>17.45</v>
      </c>
      <c r="R2054" s="63">
        <f t="shared" si="1166"/>
        <v>5.8100000000000023</v>
      </c>
      <c r="S2054" s="64">
        <f t="shared" si="1165"/>
        <v>-9.9458728010825365E-2</v>
      </c>
      <c r="T2054" s="65">
        <f t="shared" si="1159"/>
        <v>0.94815927873779104</v>
      </c>
      <c r="U2054" s="65">
        <f t="shared" si="1159"/>
        <v>0.86710097719869716</v>
      </c>
      <c r="V2054" s="65">
        <f t="shared" si="1167"/>
        <v>0.81208053691275173</v>
      </c>
      <c r="W2054" s="65">
        <f t="shared" si="1168"/>
        <v>0.76275071633237823</v>
      </c>
      <c r="X2054" s="61">
        <f t="shared" si="1179"/>
        <v>7.2859744990892539E-2</v>
      </c>
      <c r="Y2054" s="66">
        <f t="shared" si="1169"/>
        <v>5.1200000000000044E-2</v>
      </c>
      <c r="Z2054" s="61">
        <f t="shared" si="1170"/>
        <v>4.4142614601018704E-2</v>
      </c>
      <c r="AA2054" s="67">
        <f t="shared" si="1171"/>
        <v>14.725</v>
      </c>
      <c r="AB2054" s="68">
        <f t="shared" si="1172"/>
        <v>3.117956423741541E-2</v>
      </c>
      <c r="AC2054" s="69">
        <f t="shared" si="1173"/>
        <v>0.10631104432757318</v>
      </c>
      <c r="AD2054" s="70">
        <f>_xlfn.PERCENTILE.EXC(AC2054:$AC$5675,0.5)</f>
        <v>8.7973090665883186E-2</v>
      </c>
      <c r="AE2054" s="70">
        <f>_xlfn.PERCENTILE.EXC($AC2054:AC$5675,0.35)</f>
        <v>5.1297090406044396E-2</v>
      </c>
      <c r="AF2054" s="71">
        <f t="shared" si="1161"/>
        <v>6.3160579814785359E-2</v>
      </c>
      <c r="AG2054" s="70">
        <f t="shared" si="1162"/>
        <v>-0.20815631490908057</v>
      </c>
      <c r="AH2054" s="70">
        <f t="shared" si="1163"/>
        <v>-0.27492311632852745</v>
      </c>
      <c r="AI2054" s="61" t="str">
        <f t="shared" si="1188"/>
        <v>Short VOL</v>
      </c>
      <c r="AJ2054" s="68" t="str">
        <f t="shared" si="1189"/>
        <v>Short VOL</v>
      </c>
      <c r="AK2054" s="72" t="str">
        <f t="shared" si="1190"/>
        <v>00631L</v>
      </c>
      <c r="AL2054" s="73">
        <f t="shared" si="1180"/>
        <v>1</v>
      </c>
      <c r="AM2054" s="72" t="str">
        <f t="shared" ref="AM2054:AM2117" si="1193">IF(AO2054&lt;&gt;AQ2054,AM2055,AO2054)</f>
        <v>00631L</v>
      </c>
      <c r="AN2054" s="73">
        <f t="shared" si="1181"/>
        <v>1</v>
      </c>
      <c r="AO2054" s="74" t="str">
        <f t="shared" si="1187"/>
        <v>00631L</v>
      </c>
      <c r="AP2054" s="20">
        <f t="shared" si="1182"/>
        <v>1</v>
      </c>
      <c r="AQ2054" s="74" t="str">
        <f t="shared" si="1160"/>
        <v>00631L</v>
      </c>
      <c r="AR2054" s="20">
        <f t="shared" si="1183"/>
        <v>1</v>
      </c>
      <c r="AS2054" s="74" t="str">
        <f t="shared" si="1191"/>
        <v>00635U</v>
      </c>
      <c r="AT2054" s="20">
        <f t="shared" si="1184"/>
        <v>0</v>
      </c>
      <c r="AU2054" s="74" t="str">
        <f t="shared" si="1174"/>
        <v>00631L</v>
      </c>
      <c r="AV2054" s="20">
        <f t="shared" si="1185"/>
        <v>1</v>
      </c>
      <c r="AW2054" s="74" t="str">
        <f t="shared" si="1175"/>
        <v>00631L</v>
      </c>
      <c r="AX2054" s="20">
        <f t="shared" si="1176"/>
        <v>1</v>
      </c>
      <c r="AY2054" s="20">
        <f t="shared" si="1186"/>
        <v>0</v>
      </c>
      <c r="AZ2054" s="116">
        <v>43327</v>
      </c>
      <c r="BA2054" s="117">
        <v>20.3</v>
      </c>
      <c r="BB2054" s="90">
        <v>20.4375</v>
      </c>
      <c r="BC2054" s="76">
        <f t="shared" ref="BC2054:BC2117" si="1194">AVERAGE(BB2054:BB2113)</f>
        <v>20.430416666666662</v>
      </c>
      <c r="BD2054" s="76">
        <f t="shared" ref="BD2054:BD2117" si="1195">AVERAGE(BA2054,BB2054:BB2112)</f>
        <v>20.432916666666664</v>
      </c>
      <c r="BE2054" s="77">
        <f t="shared" si="1164"/>
        <v>3.4670528011767834E-4</v>
      </c>
      <c r="BF2054" s="77">
        <f t="shared" si="1192"/>
        <v>-6.5050266114723239E-3</v>
      </c>
    </row>
    <row r="2055" spans="1:58" s="23" customFormat="1" ht="15.75" customHeight="1" x14ac:dyDescent="0.4">
      <c r="A2055" s="116">
        <v>43325</v>
      </c>
      <c r="B2055" s="112">
        <v>14.875</v>
      </c>
      <c r="C2055" s="112">
        <v>15.475</v>
      </c>
      <c r="D2055" s="112">
        <v>15.975</v>
      </c>
      <c r="E2055" s="112">
        <v>16.074999999999999</v>
      </c>
      <c r="F2055" s="112">
        <v>16.175000000000001</v>
      </c>
      <c r="G2055" s="112">
        <v>16.625</v>
      </c>
      <c r="H2055" s="113">
        <v>16.774999999999999</v>
      </c>
      <c r="I2055" s="90">
        <f t="shared" si="1177"/>
        <v>15.445</v>
      </c>
      <c r="J2055" s="90">
        <f t="shared" si="1178"/>
        <v>15.95</v>
      </c>
      <c r="K2055" s="114">
        <v>1</v>
      </c>
      <c r="L2055" s="115">
        <v>0.05</v>
      </c>
      <c r="M2055" s="90">
        <v>15.34</v>
      </c>
      <c r="N2055" s="90">
        <v>14.78</v>
      </c>
      <c r="O2055" s="90">
        <v>16.21</v>
      </c>
      <c r="P2055" s="90">
        <v>16.97</v>
      </c>
      <c r="Q2055" s="90">
        <v>17.829999999999998</v>
      </c>
      <c r="R2055" s="63">
        <f t="shared" si="1166"/>
        <v>3.0600000000000023</v>
      </c>
      <c r="S2055" s="64">
        <f t="shared" si="1165"/>
        <v>0.12310030395136771</v>
      </c>
      <c r="T2055" s="65">
        <f t="shared" si="1159"/>
        <v>1.0378890392422193</v>
      </c>
      <c r="U2055" s="65">
        <f t="shared" si="1159"/>
        <v>0.91178285009253535</v>
      </c>
      <c r="V2055" s="65">
        <f t="shared" si="1167"/>
        <v>0.87094873305833831</v>
      </c>
      <c r="W2055" s="65">
        <f t="shared" si="1168"/>
        <v>0.82893998878295017</v>
      </c>
      <c r="X2055" s="61">
        <f t="shared" si="1179"/>
        <v>4.0336134453781487E-2</v>
      </c>
      <c r="Y2055" s="66">
        <f t="shared" si="1169"/>
        <v>4.3545878693623599E-2</v>
      </c>
      <c r="Z2055" s="61">
        <f t="shared" si="1170"/>
        <v>3.269666558756873E-2</v>
      </c>
      <c r="AA2055" s="67">
        <f t="shared" si="1171"/>
        <v>15.444999999999999</v>
      </c>
      <c r="AB2055" s="68">
        <f t="shared" si="1172"/>
        <v>6.4276048714479459E-3</v>
      </c>
      <c r="AC2055" s="69">
        <f t="shared" si="1173"/>
        <v>4.4993234100135261E-2</v>
      </c>
      <c r="AD2055" s="70">
        <f>_xlfn.PERCENTILE.EXC(AC2055:$AC$5675,0.5)</f>
        <v>8.7922621122342254E-2</v>
      </c>
      <c r="AE2055" s="70">
        <f>_xlfn.PERCENTILE.EXC($AC2055:AC$5675,0.35)</f>
        <v>5.1282630387864216E-2</v>
      </c>
      <c r="AF2055" s="71">
        <f t="shared" si="1161"/>
        <v>6.3160579814785359E-2</v>
      </c>
      <c r="AG2055" s="70">
        <f t="shared" si="1162"/>
        <v>-0.20815631490908057</v>
      </c>
      <c r="AH2055" s="70">
        <f t="shared" si="1163"/>
        <v>-0.27492311632852745</v>
      </c>
      <c r="AI2055" s="61" t="str">
        <f t="shared" si="1188"/>
        <v>Safety</v>
      </c>
      <c r="AJ2055" s="68" t="str">
        <f t="shared" si="1189"/>
        <v>Safety</v>
      </c>
      <c r="AK2055" s="72" t="str">
        <f t="shared" si="1190"/>
        <v>00631L</v>
      </c>
      <c r="AL2055" s="73">
        <f t="shared" si="1180"/>
        <v>1</v>
      </c>
      <c r="AM2055" s="72" t="str">
        <f t="shared" si="1193"/>
        <v>00635U</v>
      </c>
      <c r="AN2055" s="73">
        <f t="shared" si="1181"/>
        <v>0</v>
      </c>
      <c r="AO2055" s="74" t="str">
        <f t="shared" si="1187"/>
        <v>00635U</v>
      </c>
      <c r="AP2055" s="20">
        <f t="shared" si="1182"/>
        <v>0</v>
      </c>
      <c r="AQ2055" s="74" t="str">
        <f t="shared" si="1160"/>
        <v>00635U</v>
      </c>
      <c r="AR2055" s="20">
        <f t="shared" si="1183"/>
        <v>0</v>
      </c>
      <c r="AS2055" s="74" t="str">
        <f t="shared" si="1191"/>
        <v>00631L</v>
      </c>
      <c r="AT2055" s="20">
        <f t="shared" si="1184"/>
        <v>1</v>
      </c>
      <c r="AU2055" s="74" t="str">
        <f t="shared" si="1174"/>
        <v>00635U</v>
      </c>
      <c r="AV2055" s="20">
        <f t="shared" si="1185"/>
        <v>0</v>
      </c>
      <c r="AW2055" s="74" t="str">
        <f t="shared" si="1175"/>
        <v>00635U</v>
      </c>
      <c r="AX2055" s="20">
        <f t="shared" si="1176"/>
        <v>0</v>
      </c>
      <c r="AY2055" s="20">
        <f t="shared" si="1186"/>
        <v>1</v>
      </c>
      <c r="AZ2055" s="116">
        <v>43326</v>
      </c>
      <c r="BA2055" s="117">
        <v>20.49</v>
      </c>
      <c r="BB2055" s="90">
        <v>20.412500000000001</v>
      </c>
      <c r="BC2055" s="76">
        <f t="shared" si="1194"/>
        <v>20.425833333333333</v>
      </c>
      <c r="BD2055" s="76">
        <f t="shared" si="1195"/>
        <v>20.431291666666663</v>
      </c>
      <c r="BE2055" s="77">
        <f t="shared" si="1164"/>
        <v>-6.5276814491445627E-4</v>
      </c>
      <c r="BF2055" s="77">
        <f t="shared" si="1192"/>
        <v>2.8734518742697555E-3</v>
      </c>
    </row>
    <row r="2056" spans="1:58" s="23" customFormat="1" ht="15.75" customHeight="1" x14ac:dyDescent="0.4">
      <c r="A2056" s="116">
        <v>43322</v>
      </c>
      <c r="B2056" s="112">
        <v>13.775</v>
      </c>
      <c r="C2056" s="112">
        <v>14.775</v>
      </c>
      <c r="D2056" s="112">
        <v>15.475</v>
      </c>
      <c r="E2056" s="112">
        <v>15.675000000000001</v>
      </c>
      <c r="F2056" s="112">
        <v>15.775</v>
      </c>
      <c r="G2056" s="112">
        <v>16.25</v>
      </c>
      <c r="H2056" s="113">
        <v>16.425000000000001</v>
      </c>
      <c r="I2056" s="90">
        <f t="shared" si="1177"/>
        <v>14.675000000000001</v>
      </c>
      <c r="J2056" s="90">
        <f t="shared" si="1178"/>
        <v>15.404999999999999</v>
      </c>
      <c r="K2056" s="114">
        <v>2</v>
      </c>
      <c r="L2056" s="115">
        <v>0.05</v>
      </c>
      <c r="M2056" s="90">
        <v>13.09</v>
      </c>
      <c r="N2056" s="90">
        <v>13.16</v>
      </c>
      <c r="O2056" s="90">
        <v>15.22</v>
      </c>
      <c r="P2056" s="90">
        <v>16.29</v>
      </c>
      <c r="Q2056" s="90">
        <v>17.399999999999999</v>
      </c>
      <c r="R2056" s="63">
        <f t="shared" si="1166"/>
        <v>5.259999999999998</v>
      </c>
      <c r="S2056" s="64">
        <f t="shared" si="1165"/>
        <v>0.16770186335403733</v>
      </c>
      <c r="T2056" s="65">
        <f t="shared" si="1159"/>
        <v>0.99468085106382975</v>
      </c>
      <c r="U2056" s="65">
        <f t="shared" si="1159"/>
        <v>0.86465177398160309</v>
      </c>
      <c r="V2056" s="65">
        <f t="shared" si="1167"/>
        <v>0.80785758133824437</v>
      </c>
      <c r="W2056" s="65">
        <f t="shared" si="1168"/>
        <v>0.7563218390804598</v>
      </c>
      <c r="X2056" s="61">
        <f t="shared" si="1179"/>
        <v>7.2595281306715068E-2</v>
      </c>
      <c r="Y2056" s="66">
        <f t="shared" si="1169"/>
        <v>4.784688995215311E-2</v>
      </c>
      <c r="Z2056" s="61">
        <f t="shared" si="1170"/>
        <v>4.9744463373083379E-2</v>
      </c>
      <c r="AA2056" s="67">
        <f t="shared" si="1171"/>
        <v>14.675000000000001</v>
      </c>
      <c r="AB2056" s="68">
        <f t="shared" si="1172"/>
        <v>4.67325227963526E-2</v>
      </c>
      <c r="AC2056" s="69">
        <f t="shared" si="1173"/>
        <v>0.11512158054711251</v>
      </c>
      <c r="AD2056" s="70">
        <f>_xlfn.PERCENTILE.EXC(AC2056:$AC$5675,0.5)</f>
        <v>8.7973090665883186E-2</v>
      </c>
      <c r="AE2056" s="70">
        <f>_xlfn.PERCENTILE.EXC($AC2056:AC$5675,0.35)</f>
        <v>5.1321012152655478E-2</v>
      </c>
      <c r="AF2056" s="71">
        <f t="shared" si="1161"/>
        <v>6.3777477882741102E-2</v>
      </c>
      <c r="AG2056" s="70">
        <f t="shared" si="1162"/>
        <v>-0.20815631490908057</v>
      </c>
      <c r="AH2056" s="70">
        <f t="shared" si="1163"/>
        <v>-0.27492311632852745</v>
      </c>
      <c r="AI2056" s="61" t="str">
        <f t="shared" si="1188"/>
        <v>Short VOL</v>
      </c>
      <c r="AJ2056" s="68" t="str">
        <f t="shared" si="1189"/>
        <v>Short VOL</v>
      </c>
      <c r="AK2056" s="72" t="str">
        <f t="shared" si="1190"/>
        <v>00631L</v>
      </c>
      <c r="AL2056" s="73">
        <f t="shared" si="1180"/>
        <v>1</v>
      </c>
      <c r="AM2056" s="72" t="str">
        <f t="shared" si="1193"/>
        <v>00631L</v>
      </c>
      <c r="AN2056" s="73">
        <f t="shared" si="1181"/>
        <v>1</v>
      </c>
      <c r="AO2056" s="74" t="str">
        <f t="shared" si="1187"/>
        <v>00631L</v>
      </c>
      <c r="AP2056" s="20">
        <f t="shared" si="1182"/>
        <v>1</v>
      </c>
      <c r="AQ2056" s="74" t="str">
        <f t="shared" si="1160"/>
        <v>00631L</v>
      </c>
      <c r="AR2056" s="20">
        <f t="shared" si="1183"/>
        <v>1</v>
      </c>
      <c r="AS2056" s="74" t="str">
        <f t="shared" si="1191"/>
        <v>00635U</v>
      </c>
      <c r="AT2056" s="20">
        <f t="shared" si="1184"/>
        <v>0</v>
      </c>
      <c r="AU2056" s="74" t="str">
        <f t="shared" si="1174"/>
        <v>00631L</v>
      </c>
      <c r="AV2056" s="20">
        <f t="shared" si="1185"/>
        <v>1</v>
      </c>
      <c r="AW2056" s="74" t="str">
        <f t="shared" si="1175"/>
        <v>00631L</v>
      </c>
      <c r="AX2056" s="20">
        <f t="shared" si="1176"/>
        <v>1</v>
      </c>
      <c r="AY2056" s="20">
        <f t="shared" si="1186"/>
        <v>0</v>
      </c>
      <c r="AZ2056" s="116">
        <v>43325</v>
      </c>
      <c r="BA2056" s="117">
        <v>20.36</v>
      </c>
      <c r="BB2056" s="90">
        <v>20.625</v>
      </c>
      <c r="BC2056" s="76">
        <f t="shared" si="1194"/>
        <v>20.417499999999997</v>
      </c>
      <c r="BD2056" s="76">
        <f t="shared" si="1195"/>
        <v>20.424958333333333</v>
      </c>
      <c r="BE2056" s="77">
        <f t="shared" si="1164"/>
        <v>1.0162850495898282E-2</v>
      </c>
      <c r="BF2056" s="77">
        <f t="shared" si="1192"/>
        <v>-3.1803410451673657E-3</v>
      </c>
    </row>
    <row r="2057" spans="1:58" s="23" customFormat="1" ht="15.75" customHeight="1" x14ac:dyDescent="0.4">
      <c r="A2057" s="116">
        <v>43321</v>
      </c>
      <c r="B2057" s="112">
        <v>12.675000000000001</v>
      </c>
      <c r="C2057" s="112">
        <v>14.125</v>
      </c>
      <c r="D2057" s="112">
        <v>14.975</v>
      </c>
      <c r="E2057" s="112">
        <v>15.275</v>
      </c>
      <c r="F2057" s="112">
        <v>15.45</v>
      </c>
      <c r="G2057" s="112">
        <v>15.975</v>
      </c>
      <c r="H2057" s="113">
        <v>16.175000000000001</v>
      </c>
      <c r="I2057" s="90">
        <f t="shared" si="1177"/>
        <v>13.907500000000001</v>
      </c>
      <c r="J2057" s="90">
        <f t="shared" si="1178"/>
        <v>14.8475</v>
      </c>
      <c r="K2057" s="114">
        <v>3</v>
      </c>
      <c r="L2057" s="115">
        <v>0.05</v>
      </c>
      <c r="M2057" s="90">
        <v>9.4600000000000009</v>
      </c>
      <c r="N2057" s="90">
        <v>11.27</v>
      </c>
      <c r="O2057" s="90">
        <v>14.13</v>
      </c>
      <c r="P2057" s="90">
        <v>15.54</v>
      </c>
      <c r="Q2057" s="90">
        <v>16.89</v>
      </c>
      <c r="R2057" s="63">
        <f t="shared" si="1166"/>
        <v>8.9400000000000013</v>
      </c>
      <c r="S2057" s="64">
        <f t="shared" si="1165"/>
        <v>3.8709677419354833E-2</v>
      </c>
      <c r="T2057" s="65">
        <f t="shared" ref="T2057:U2120" si="1196">M2057/N2057</f>
        <v>0.83939662821650407</v>
      </c>
      <c r="U2057" s="65">
        <f t="shared" si="1196"/>
        <v>0.79759377211606508</v>
      </c>
      <c r="V2057" s="65">
        <f t="shared" si="1167"/>
        <v>0.72522522522522526</v>
      </c>
      <c r="W2057" s="65">
        <f t="shared" si="1168"/>
        <v>0.66725873297809346</v>
      </c>
      <c r="X2057" s="61">
        <f t="shared" si="1179"/>
        <v>0.11439842209072972</v>
      </c>
      <c r="Y2057" s="66">
        <f t="shared" si="1169"/>
        <v>5.8919803600654685E-2</v>
      </c>
      <c r="Z2057" s="61">
        <f t="shared" si="1170"/>
        <v>6.7589430163580766E-2</v>
      </c>
      <c r="AA2057" s="67">
        <f t="shared" si="1171"/>
        <v>13.907500000000001</v>
      </c>
      <c r="AB2057" s="68">
        <f t="shared" si="1172"/>
        <v>0.12466725820763098</v>
      </c>
      <c r="AC2057" s="69">
        <f t="shared" si="1173"/>
        <v>0.23402839396628228</v>
      </c>
      <c r="AD2057" s="70">
        <f>_xlfn.PERCENTILE.EXC(AC2057:$AC$5675,0.5)</f>
        <v>8.7922621122342254E-2</v>
      </c>
      <c r="AE2057" s="70">
        <f>_xlfn.PERCENTILE.EXC($AC2057:AC$5675,0.35)</f>
        <v>5.1293103448275888E-2</v>
      </c>
      <c r="AF2057" s="71">
        <f t="shared" si="1161"/>
        <v>6.3777477882741102E-2</v>
      </c>
      <c r="AG2057" s="70">
        <f t="shared" si="1162"/>
        <v>-0.20815631490908057</v>
      </c>
      <c r="AH2057" s="70">
        <f t="shared" si="1163"/>
        <v>-0.27492311632852745</v>
      </c>
      <c r="AI2057" s="61" t="str">
        <f t="shared" si="1188"/>
        <v>Short VOL</v>
      </c>
      <c r="AJ2057" s="68" t="str">
        <f t="shared" si="1189"/>
        <v>Short VOL</v>
      </c>
      <c r="AK2057" s="72" t="str">
        <f t="shared" si="1190"/>
        <v>00631L</v>
      </c>
      <c r="AL2057" s="73">
        <f t="shared" si="1180"/>
        <v>1</v>
      </c>
      <c r="AM2057" s="72" t="str">
        <f t="shared" si="1193"/>
        <v>00635U</v>
      </c>
      <c r="AN2057" s="73">
        <f t="shared" si="1181"/>
        <v>0</v>
      </c>
      <c r="AO2057" s="74" t="str">
        <f t="shared" si="1187"/>
        <v>00631L</v>
      </c>
      <c r="AP2057" s="20">
        <f t="shared" si="1182"/>
        <v>1</v>
      </c>
      <c r="AQ2057" s="74" t="str">
        <f t="shared" si="1160"/>
        <v>00635U</v>
      </c>
      <c r="AR2057" s="20">
        <f t="shared" si="1183"/>
        <v>0</v>
      </c>
      <c r="AS2057" s="74" t="str">
        <f t="shared" si="1191"/>
        <v>00631L</v>
      </c>
      <c r="AT2057" s="20">
        <f t="shared" si="1184"/>
        <v>1</v>
      </c>
      <c r="AU2057" s="74" t="str">
        <f t="shared" si="1174"/>
        <v>00631L</v>
      </c>
      <c r="AV2057" s="20">
        <f t="shared" si="1185"/>
        <v>1</v>
      </c>
      <c r="AW2057" s="74" t="str">
        <f t="shared" si="1175"/>
        <v>00631L</v>
      </c>
      <c r="AX2057" s="20">
        <f t="shared" si="1176"/>
        <v>1</v>
      </c>
      <c r="AY2057" s="20">
        <f t="shared" si="1186"/>
        <v>0</v>
      </c>
      <c r="AZ2057" s="116">
        <v>43322</v>
      </c>
      <c r="BA2057" s="117">
        <v>20.59</v>
      </c>
      <c r="BB2057" s="90">
        <v>20.399999999999999</v>
      </c>
      <c r="BC2057" s="76">
        <f t="shared" si="1194"/>
        <v>20.42208333333333</v>
      </c>
      <c r="BD2057" s="76">
        <f t="shared" si="1195"/>
        <v>20.416916666666665</v>
      </c>
      <c r="BE2057" s="77">
        <f t="shared" si="1164"/>
        <v>-1.0813457654090637E-3</v>
      </c>
      <c r="BF2057" s="77">
        <f t="shared" si="1192"/>
        <v>8.4774472149321128E-3</v>
      </c>
    </row>
    <row r="2058" spans="1:58" s="23" customFormat="1" ht="15.75" customHeight="1" x14ac:dyDescent="0.4">
      <c r="A2058" s="116">
        <v>43320</v>
      </c>
      <c r="B2058" s="112">
        <v>12.574999999999999</v>
      </c>
      <c r="C2058" s="112">
        <v>13.975</v>
      </c>
      <c r="D2058" s="112">
        <v>14.875</v>
      </c>
      <c r="E2058" s="112">
        <v>15.225</v>
      </c>
      <c r="F2058" s="112">
        <v>15.375</v>
      </c>
      <c r="G2058" s="112">
        <v>15.875</v>
      </c>
      <c r="H2058" s="113">
        <v>16.074999999999999</v>
      </c>
      <c r="I2058" s="90">
        <f t="shared" si="1177"/>
        <v>13.695</v>
      </c>
      <c r="J2058" s="90">
        <f t="shared" si="1178"/>
        <v>14.695</v>
      </c>
      <c r="K2058" s="114">
        <v>4</v>
      </c>
      <c r="L2058" s="115">
        <v>0.05</v>
      </c>
      <c r="M2058" s="90">
        <v>8.86</v>
      </c>
      <c r="N2058" s="90">
        <v>10.85</v>
      </c>
      <c r="O2058" s="90">
        <v>13.96</v>
      </c>
      <c r="P2058" s="90">
        <v>15.45</v>
      </c>
      <c r="Q2058" s="90">
        <v>16.850000000000001</v>
      </c>
      <c r="R2058" s="63">
        <f t="shared" si="1166"/>
        <v>9.6999999999999993</v>
      </c>
      <c r="S2058" s="64">
        <f t="shared" si="1165"/>
        <v>-7.319304666056731E-3</v>
      </c>
      <c r="T2058" s="65">
        <f t="shared" si="1196"/>
        <v>0.816589861751152</v>
      </c>
      <c r="U2058" s="65">
        <f t="shared" si="1196"/>
        <v>0.77722063037249278</v>
      </c>
      <c r="V2058" s="65">
        <f t="shared" si="1167"/>
        <v>0.70226537216828477</v>
      </c>
      <c r="W2058" s="65">
        <f t="shared" si="1168"/>
        <v>0.64391691394658745</v>
      </c>
      <c r="X2058" s="61">
        <f t="shared" si="1179"/>
        <v>0.11133200795228632</v>
      </c>
      <c r="Y2058" s="66">
        <f t="shared" si="1169"/>
        <v>5.5829228243021327E-2</v>
      </c>
      <c r="Z2058" s="61">
        <f t="shared" si="1170"/>
        <v>7.3019350127783864E-2</v>
      </c>
      <c r="AA2058" s="67">
        <f t="shared" si="1171"/>
        <v>13.695</v>
      </c>
      <c r="AB2058" s="68">
        <f t="shared" si="1172"/>
        <v>0.15898617511520735</v>
      </c>
      <c r="AC2058" s="69">
        <f t="shared" si="1173"/>
        <v>0.26221198156682035</v>
      </c>
      <c r="AD2058" s="70">
        <f>_xlfn.PERCENTILE.EXC(AC2058:$AC$5675,0.5)</f>
        <v>8.7910028509889007E-2</v>
      </c>
      <c r="AE2058" s="70">
        <f>_xlfn.PERCENTILE.EXC($AC2058:AC$5675,0.35)</f>
        <v>5.1280884877795613E-2</v>
      </c>
      <c r="AF2058" s="71">
        <f t="shared" si="1161"/>
        <v>6.3777477882741102E-2</v>
      </c>
      <c r="AG2058" s="70">
        <f t="shared" si="1162"/>
        <v>-0.20815631490908057</v>
      </c>
      <c r="AH2058" s="70">
        <f t="shared" si="1163"/>
        <v>-0.27492311632852745</v>
      </c>
      <c r="AI2058" s="61" t="str">
        <f t="shared" si="1188"/>
        <v>Short VOL</v>
      </c>
      <c r="AJ2058" s="68" t="str">
        <f t="shared" si="1189"/>
        <v>Short VOL</v>
      </c>
      <c r="AK2058" s="72" t="str">
        <f t="shared" si="1190"/>
        <v>00631L</v>
      </c>
      <c r="AL2058" s="73">
        <f t="shared" si="1180"/>
        <v>1</v>
      </c>
      <c r="AM2058" s="72" t="str">
        <f t="shared" si="1193"/>
        <v>00635U</v>
      </c>
      <c r="AN2058" s="73">
        <f t="shared" si="1181"/>
        <v>0</v>
      </c>
      <c r="AO2058" s="74" t="str">
        <f t="shared" si="1187"/>
        <v>00631L</v>
      </c>
      <c r="AP2058" s="20">
        <f t="shared" si="1182"/>
        <v>1</v>
      </c>
      <c r="AQ2058" s="74" t="str">
        <f t="shared" ref="AQ2058:AQ2121" si="1197">IF(BB2058&gt;BC2058,IF(BE2058&lt;0.2,"00631L","00635U"),"00635U")</f>
        <v>00635U</v>
      </c>
      <c r="AR2058" s="20">
        <f t="shared" si="1183"/>
        <v>0</v>
      </c>
      <c r="AS2058" s="74" t="str">
        <f t="shared" si="1191"/>
        <v>00631L</v>
      </c>
      <c r="AT2058" s="20">
        <f t="shared" si="1184"/>
        <v>1</v>
      </c>
      <c r="AU2058" s="74" t="str">
        <f t="shared" si="1174"/>
        <v>00631L</v>
      </c>
      <c r="AV2058" s="20">
        <f t="shared" si="1185"/>
        <v>1</v>
      </c>
      <c r="AW2058" s="74" t="str">
        <f t="shared" si="1175"/>
        <v>00631L</v>
      </c>
      <c r="AX2058" s="20">
        <f t="shared" si="1176"/>
        <v>1</v>
      </c>
      <c r="AY2058" s="20">
        <f t="shared" si="1186"/>
        <v>0</v>
      </c>
      <c r="AZ2058" s="116">
        <v>43321</v>
      </c>
      <c r="BA2058" s="117">
        <v>20.5</v>
      </c>
      <c r="BB2058" s="90">
        <v>20.162500000000001</v>
      </c>
      <c r="BC2058" s="76">
        <f t="shared" si="1194"/>
        <v>20.435833333333335</v>
      </c>
      <c r="BD2058" s="76">
        <f t="shared" si="1195"/>
        <v>20.423749999999998</v>
      </c>
      <c r="BE2058" s="77">
        <f t="shared" si="1164"/>
        <v>-1.3375198792969868E-2</v>
      </c>
      <c r="BF2058" s="77">
        <f t="shared" si="1192"/>
        <v>3.733398616806498E-3</v>
      </c>
    </row>
    <row r="2059" spans="1:58" s="23" customFormat="1" ht="15.75" customHeight="1" x14ac:dyDescent="0.4">
      <c r="A2059" s="116">
        <v>43319</v>
      </c>
      <c r="B2059" s="112">
        <v>12.725</v>
      </c>
      <c r="C2059" s="112">
        <v>14.025</v>
      </c>
      <c r="D2059" s="112">
        <v>14.875</v>
      </c>
      <c r="E2059" s="112">
        <v>15.225</v>
      </c>
      <c r="F2059" s="112">
        <v>15.375</v>
      </c>
      <c r="G2059" s="112">
        <v>15.875</v>
      </c>
      <c r="H2059" s="113">
        <v>16.074999999999999</v>
      </c>
      <c r="I2059" s="90">
        <f t="shared" si="1177"/>
        <v>13.7</v>
      </c>
      <c r="J2059" s="90">
        <f t="shared" si="1178"/>
        <v>14.6625</v>
      </c>
      <c r="K2059" s="114">
        <v>5</v>
      </c>
      <c r="L2059" s="115">
        <v>0.05</v>
      </c>
      <c r="M2059" s="90">
        <v>9.1300000000000008</v>
      </c>
      <c r="N2059" s="90">
        <v>10.93</v>
      </c>
      <c r="O2059" s="90">
        <v>13.93</v>
      </c>
      <c r="P2059" s="90">
        <v>15.41</v>
      </c>
      <c r="Q2059" s="90">
        <v>16.760000000000002</v>
      </c>
      <c r="R2059" s="63">
        <f t="shared" si="1166"/>
        <v>9.2799999999999976</v>
      </c>
      <c r="S2059" s="64">
        <f t="shared" si="1165"/>
        <v>-3.0168589174800343E-2</v>
      </c>
      <c r="T2059" s="65">
        <f t="shared" si="1196"/>
        <v>0.8353156450137238</v>
      </c>
      <c r="U2059" s="65">
        <f t="shared" si="1196"/>
        <v>0.78463747307968412</v>
      </c>
      <c r="V2059" s="65">
        <f t="shared" si="1167"/>
        <v>0.70927968851395196</v>
      </c>
      <c r="W2059" s="65">
        <f t="shared" si="1168"/>
        <v>0.65214797136038183</v>
      </c>
      <c r="X2059" s="61">
        <f t="shared" si="1179"/>
        <v>0.10216110019646371</v>
      </c>
      <c r="Y2059" s="66">
        <f t="shared" si="1169"/>
        <v>5.5829228243021327E-2</v>
      </c>
      <c r="Z2059" s="61">
        <f t="shared" si="1170"/>
        <v>7.025547445255477E-2</v>
      </c>
      <c r="AA2059" s="67">
        <f t="shared" si="1171"/>
        <v>13.700000000000001</v>
      </c>
      <c r="AB2059" s="68">
        <f t="shared" si="1172"/>
        <v>0.16422689844464775</v>
      </c>
      <c r="AC2059" s="69">
        <f t="shared" si="1173"/>
        <v>0.25343092406221424</v>
      </c>
      <c r="AD2059" s="70">
        <f>_xlfn.PERCENTILE.EXC(AC2059:$AC$5675,0.5)</f>
        <v>8.7897435897435761E-2</v>
      </c>
      <c r="AE2059" s="70">
        <f>_xlfn.PERCENTILE.EXC($AC2059:AC$5675,0.35)</f>
        <v>5.1268666307315337E-2</v>
      </c>
      <c r="AF2059" s="71">
        <f t="shared" si="1161"/>
        <v>6.3777477882741102E-2</v>
      </c>
      <c r="AG2059" s="70">
        <f t="shared" si="1162"/>
        <v>-0.20815631490908057</v>
      </c>
      <c r="AH2059" s="70">
        <f t="shared" si="1163"/>
        <v>-0.27492311632852745</v>
      </c>
      <c r="AI2059" s="61" t="str">
        <f t="shared" si="1188"/>
        <v>Short VOL</v>
      </c>
      <c r="AJ2059" s="68" t="str">
        <f t="shared" si="1189"/>
        <v>Short VOL</v>
      </c>
      <c r="AK2059" s="72" t="str">
        <f t="shared" si="1190"/>
        <v>00631L</v>
      </c>
      <c r="AL2059" s="73">
        <f t="shared" si="1180"/>
        <v>1</v>
      </c>
      <c r="AM2059" s="72" t="str">
        <f t="shared" si="1193"/>
        <v>00635U</v>
      </c>
      <c r="AN2059" s="73">
        <f t="shared" si="1181"/>
        <v>0</v>
      </c>
      <c r="AO2059" s="74" t="str">
        <f t="shared" si="1187"/>
        <v>00631L</v>
      </c>
      <c r="AP2059" s="20">
        <f t="shared" si="1182"/>
        <v>1</v>
      </c>
      <c r="AQ2059" s="74" t="str">
        <f t="shared" si="1197"/>
        <v>00635U</v>
      </c>
      <c r="AR2059" s="20">
        <f t="shared" si="1183"/>
        <v>0</v>
      </c>
      <c r="AS2059" s="74" t="str">
        <f t="shared" si="1191"/>
        <v>00635U</v>
      </c>
      <c r="AT2059" s="20">
        <f t="shared" si="1184"/>
        <v>0</v>
      </c>
      <c r="AU2059" s="74" t="str">
        <f t="shared" si="1174"/>
        <v>00631L</v>
      </c>
      <c r="AV2059" s="20">
        <f t="shared" si="1185"/>
        <v>1</v>
      </c>
      <c r="AW2059" s="74" t="str">
        <f t="shared" si="1175"/>
        <v>00631L</v>
      </c>
      <c r="AX2059" s="20">
        <f t="shared" si="1176"/>
        <v>1</v>
      </c>
      <c r="AY2059" s="20">
        <f t="shared" si="1186"/>
        <v>0</v>
      </c>
      <c r="AZ2059" s="116">
        <v>43320</v>
      </c>
      <c r="BA2059" s="117">
        <v>20.27</v>
      </c>
      <c r="BB2059" s="90">
        <v>20.112500000000001</v>
      </c>
      <c r="BC2059" s="76">
        <f t="shared" si="1194"/>
        <v>20.455000000000002</v>
      </c>
      <c r="BD2059" s="76">
        <f t="shared" si="1195"/>
        <v>20.437625000000001</v>
      </c>
      <c r="BE2059" s="77">
        <f t="shared" si="1164"/>
        <v>-1.6744072353947745E-2</v>
      </c>
      <c r="BF2059" s="77">
        <f t="shared" si="1192"/>
        <v>-8.2017846985645848E-3</v>
      </c>
    </row>
    <row r="2060" spans="1:58" s="23" customFormat="1" ht="15.75" customHeight="1" x14ac:dyDescent="0.4">
      <c r="A2060" s="116">
        <v>43318</v>
      </c>
      <c r="B2060" s="112">
        <v>13.025</v>
      </c>
      <c r="C2060" s="112">
        <v>14.375</v>
      </c>
      <c r="D2060" s="112">
        <v>15.225</v>
      </c>
      <c r="E2060" s="112">
        <v>15.525</v>
      </c>
      <c r="F2060" s="112">
        <v>15.625</v>
      </c>
      <c r="G2060" s="112">
        <v>16.125</v>
      </c>
      <c r="H2060" s="113">
        <v>16.324999999999999</v>
      </c>
      <c r="I2060" s="90">
        <f t="shared" si="1177"/>
        <v>13.97</v>
      </c>
      <c r="J2060" s="90">
        <f t="shared" si="1178"/>
        <v>14.969999999999999</v>
      </c>
      <c r="K2060" s="114">
        <v>6</v>
      </c>
      <c r="L2060" s="115">
        <v>0.05</v>
      </c>
      <c r="M2060" s="90">
        <v>9.74</v>
      </c>
      <c r="N2060" s="90">
        <v>11.27</v>
      </c>
      <c r="O2060" s="90">
        <v>14.23</v>
      </c>
      <c r="P2060" s="90">
        <v>15.68</v>
      </c>
      <c r="Q2060" s="90">
        <v>16.920000000000002</v>
      </c>
      <c r="R2060" s="63">
        <f t="shared" si="1166"/>
        <v>8.9000000000000021</v>
      </c>
      <c r="S2060" s="64">
        <f t="shared" si="1165"/>
        <v>-3.1786941580756095E-2</v>
      </c>
      <c r="T2060" s="65">
        <f t="shared" si="1196"/>
        <v>0.86424134871339842</v>
      </c>
      <c r="U2060" s="65">
        <f t="shared" si="1196"/>
        <v>0.79198875614898101</v>
      </c>
      <c r="V2060" s="65">
        <f t="shared" si="1167"/>
        <v>0.71875</v>
      </c>
      <c r="W2060" s="65">
        <f t="shared" si="1168"/>
        <v>0.66607565011820324</v>
      </c>
      <c r="X2060" s="61">
        <f t="shared" si="1179"/>
        <v>0.10364683301343568</v>
      </c>
      <c r="Y2060" s="66">
        <f t="shared" si="1169"/>
        <v>5.1529790660225373E-2</v>
      </c>
      <c r="Z2060" s="61">
        <f t="shared" si="1170"/>
        <v>7.1581961345740741E-2</v>
      </c>
      <c r="AA2060" s="67">
        <f t="shared" si="1171"/>
        <v>13.97</v>
      </c>
      <c r="AB2060" s="68">
        <f t="shared" si="1172"/>
        <v>0.15572315882874896</v>
      </c>
      <c r="AC2060" s="69">
        <f t="shared" si="1173"/>
        <v>0.23957409050576764</v>
      </c>
      <c r="AD2060" s="70">
        <f>_xlfn.PERCENTILE.EXC(AC2060:$AC$5675,0.5)</f>
        <v>8.7896183047909693E-2</v>
      </c>
      <c r="AE2060" s="70">
        <f>_xlfn.PERCENTILE.EXC($AC2060:AC$5675,0.35)</f>
        <v>5.1257935629196873E-2</v>
      </c>
      <c r="AF2060" s="71">
        <f t="shared" si="1161"/>
        <v>6.3160579814785359E-2</v>
      </c>
      <c r="AG2060" s="70">
        <f t="shared" si="1162"/>
        <v>-0.20815631490908057</v>
      </c>
      <c r="AH2060" s="70">
        <f t="shared" si="1163"/>
        <v>-0.27492311632852745</v>
      </c>
      <c r="AI2060" s="61" t="str">
        <f t="shared" si="1188"/>
        <v>Short VOL</v>
      </c>
      <c r="AJ2060" s="68" t="str">
        <f t="shared" si="1189"/>
        <v>Short VOL</v>
      </c>
      <c r="AK2060" s="72" t="str">
        <f t="shared" si="1190"/>
        <v>00631L</v>
      </c>
      <c r="AL2060" s="73">
        <f t="shared" si="1180"/>
        <v>1</v>
      </c>
      <c r="AM2060" s="72" t="str">
        <f t="shared" si="1193"/>
        <v>00635U</v>
      </c>
      <c r="AN2060" s="73">
        <f t="shared" si="1181"/>
        <v>0</v>
      </c>
      <c r="AO2060" s="74" t="str">
        <f t="shared" si="1187"/>
        <v>00631L</v>
      </c>
      <c r="AP2060" s="20">
        <f t="shared" si="1182"/>
        <v>1</v>
      </c>
      <c r="AQ2060" s="74" t="str">
        <f t="shared" si="1197"/>
        <v>00635U</v>
      </c>
      <c r="AR2060" s="20">
        <f t="shared" si="1183"/>
        <v>0</v>
      </c>
      <c r="AS2060" s="74" t="str">
        <f t="shared" si="1191"/>
        <v>00635U</v>
      </c>
      <c r="AT2060" s="20">
        <f t="shared" si="1184"/>
        <v>0</v>
      </c>
      <c r="AU2060" s="74" t="str">
        <f t="shared" si="1174"/>
        <v>00631L</v>
      </c>
      <c r="AV2060" s="20">
        <f t="shared" si="1185"/>
        <v>1</v>
      </c>
      <c r="AW2060" s="74" t="str">
        <f t="shared" si="1175"/>
        <v>00631L</v>
      </c>
      <c r="AX2060" s="20">
        <f t="shared" si="1176"/>
        <v>1</v>
      </c>
      <c r="AY2060" s="20">
        <f t="shared" si="1186"/>
        <v>0</v>
      </c>
      <c r="AZ2060" s="116">
        <v>43319</v>
      </c>
      <c r="BA2060" s="117">
        <v>20.170000000000002</v>
      </c>
      <c r="BB2060" s="90">
        <v>20</v>
      </c>
      <c r="BC2060" s="76">
        <f t="shared" si="1194"/>
        <v>20.4725</v>
      </c>
      <c r="BD2060" s="76">
        <f t="shared" si="1195"/>
        <v>20.455958333333335</v>
      </c>
      <c r="BE2060" s="77">
        <f t="shared" si="1164"/>
        <v>-2.3079741116131404E-2</v>
      </c>
      <c r="BF2060" s="77">
        <f t="shared" si="1192"/>
        <v>-1.3979219583536172E-2</v>
      </c>
    </row>
    <row r="2061" spans="1:58" s="23" customFormat="1" ht="15.75" customHeight="1" x14ac:dyDescent="0.4">
      <c r="A2061" s="116">
        <v>43315</v>
      </c>
      <c r="B2061" s="112">
        <v>13.525</v>
      </c>
      <c r="C2061" s="112">
        <v>14.8</v>
      </c>
      <c r="D2061" s="112">
        <v>15.574999999999999</v>
      </c>
      <c r="E2061" s="112">
        <v>15.824999999999999</v>
      </c>
      <c r="F2061" s="112">
        <v>15.85</v>
      </c>
      <c r="G2061" s="112">
        <v>16.324999999999999</v>
      </c>
      <c r="H2061" s="113">
        <v>16.524999999999999</v>
      </c>
      <c r="I2061" s="90">
        <f t="shared" si="1177"/>
        <v>14.35375</v>
      </c>
      <c r="J2061" s="90">
        <f t="shared" si="1178"/>
        <v>15.303749999999999</v>
      </c>
      <c r="K2061" s="114">
        <v>7</v>
      </c>
      <c r="L2061" s="115">
        <v>0.05</v>
      </c>
      <c r="M2061" s="90">
        <v>9.58</v>
      </c>
      <c r="N2061" s="90">
        <v>11.64</v>
      </c>
      <c r="O2061" s="90">
        <v>14.49</v>
      </c>
      <c r="P2061" s="90">
        <v>15.9</v>
      </c>
      <c r="Q2061" s="90">
        <v>17.13</v>
      </c>
      <c r="R2061" s="63">
        <f t="shared" si="1166"/>
        <v>9.1700000000000017</v>
      </c>
      <c r="S2061" s="64">
        <f t="shared" si="1165"/>
        <v>-4.511894995898269E-2</v>
      </c>
      <c r="T2061" s="65">
        <f t="shared" si="1196"/>
        <v>0.82302405498281783</v>
      </c>
      <c r="U2061" s="65">
        <f t="shared" si="1196"/>
        <v>0.80331262939958592</v>
      </c>
      <c r="V2061" s="65">
        <f t="shared" si="1167"/>
        <v>0.73207547169811327</v>
      </c>
      <c r="W2061" s="65">
        <f t="shared" si="1168"/>
        <v>0.67950963222416816</v>
      </c>
      <c r="X2061" s="61">
        <f t="shared" si="1179"/>
        <v>9.4269870609981543E-2</v>
      </c>
      <c r="Y2061" s="66">
        <f t="shared" si="1169"/>
        <v>4.4233807266982582E-2</v>
      </c>
      <c r="Z2061" s="61">
        <f t="shared" si="1170"/>
        <v>6.6184794914220968E-2</v>
      </c>
      <c r="AA2061" s="67">
        <f t="shared" si="1171"/>
        <v>14.35375</v>
      </c>
      <c r="AB2061" s="68">
        <f t="shared" si="1172"/>
        <v>0.16194158075601373</v>
      </c>
      <c r="AC2061" s="69">
        <f t="shared" si="1173"/>
        <v>0.23314003436426109</v>
      </c>
      <c r="AD2061" s="70">
        <f>_xlfn.PERCENTILE.EXC(AC2061:$AC$5675,0.5)</f>
        <v>8.7894930198383611E-2</v>
      </c>
      <c r="AE2061" s="70">
        <f>_xlfn.PERCENTILE.EXC($AC2061:AC$5675,0.35)</f>
        <v>5.1256132305249218E-2</v>
      </c>
      <c r="AF2061" s="71">
        <f t="shared" si="1161"/>
        <v>6.3160579814785359E-2</v>
      </c>
      <c r="AG2061" s="70">
        <f t="shared" si="1162"/>
        <v>-0.20815631490908057</v>
      </c>
      <c r="AH2061" s="70">
        <f t="shared" si="1163"/>
        <v>-0.27492311632852745</v>
      </c>
      <c r="AI2061" s="61" t="str">
        <f t="shared" si="1188"/>
        <v>Short VOL</v>
      </c>
      <c r="AJ2061" s="68" t="str">
        <f t="shared" si="1189"/>
        <v>Short VOL</v>
      </c>
      <c r="AK2061" s="72" t="str">
        <f t="shared" si="1190"/>
        <v>00631L</v>
      </c>
      <c r="AL2061" s="73">
        <f t="shared" si="1180"/>
        <v>1</v>
      </c>
      <c r="AM2061" s="72" t="str">
        <f t="shared" si="1193"/>
        <v>00635U</v>
      </c>
      <c r="AN2061" s="73">
        <f t="shared" si="1181"/>
        <v>0</v>
      </c>
      <c r="AO2061" s="74" t="str">
        <f t="shared" si="1187"/>
        <v>00631L</v>
      </c>
      <c r="AP2061" s="20">
        <f t="shared" si="1182"/>
        <v>1</v>
      </c>
      <c r="AQ2061" s="74" t="str">
        <f t="shared" si="1197"/>
        <v>00635U</v>
      </c>
      <c r="AR2061" s="20">
        <f t="shared" si="1183"/>
        <v>0</v>
      </c>
      <c r="AS2061" s="74" t="str">
        <f t="shared" si="1191"/>
        <v>00635U</v>
      </c>
      <c r="AT2061" s="20">
        <f t="shared" si="1184"/>
        <v>0</v>
      </c>
      <c r="AU2061" s="74" t="str">
        <f t="shared" si="1174"/>
        <v>00631L</v>
      </c>
      <c r="AV2061" s="20">
        <f t="shared" si="1185"/>
        <v>1</v>
      </c>
      <c r="AW2061" s="74" t="str">
        <f t="shared" si="1175"/>
        <v>00631L</v>
      </c>
      <c r="AX2061" s="20">
        <f t="shared" si="1176"/>
        <v>1</v>
      </c>
      <c r="AY2061" s="20">
        <f t="shared" si="1186"/>
        <v>0</v>
      </c>
      <c r="AZ2061" s="116">
        <v>43318</v>
      </c>
      <c r="BA2061" s="117">
        <v>20</v>
      </c>
      <c r="BB2061" s="90">
        <v>19.875</v>
      </c>
      <c r="BC2061" s="76">
        <f t="shared" si="1194"/>
        <v>20.491458333333334</v>
      </c>
      <c r="BD2061" s="76">
        <f t="shared" si="1195"/>
        <v>20.4725</v>
      </c>
      <c r="BE2061" s="77">
        <f t="shared" si="1164"/>
        <v>-3.0083673075163464E-2</v>
      </c>
      <c r="BF2061" s="77">
        <f t="shared" si="1192"/>
        <v>-2.3079741116131404E-2</v>
      </c>
    </row>
    <row r="2062" spans="1:58" s="23" customFormat="1" ht="15.75" customHeight="1" x14ac:dyDescent="0.4">
      <c r="A2062" s="116">
        <v>43314</v>
      </c>
      <c r="B2062" s="112">
        <v>13.925000000000001</v>
      </c>
      <c r="C2062" s="112">
        <v>14.975</v>
      </c>
      <c r="D2062" s="112">
        <v>15.675000000000001</v>
      </c>
      <c r="E2062" s="112">
        <v>15.875</v>
      </c>
      <c r="F2062" s="112">
        <v>15.925000000000001</v>
      </c>
      <c r="G2062" s="112">
        <v>16.475000000000001</v>
      </c>
      <c r="H2062" s="113">
        <v>16.675000000000001</v>
      </c>
      <c r="I2062" s="90">
        <f t="shared" si="1177"/>
        <v>14.555</v>
      </c>
      <c r="J2062" s="90">
        <f t="shared" si="1178"/>
        <v>15.395</v>
      </c>
      <c r="K2062" s="114">
        <v>8</v>
      </c>
      <c r="L2062" s="115">
        <v>0.05</v>
      </c>
      <c r="M2062" s="90">
        <v>10.51</v>
      </c>
      <c r="N2062" s="90">
        <v>12.19</v>
      </c>
      <c r="O2062" s="90">
        <v>14.76</v>
      </c>
      <c r="P2062" s="90">
        <v>16.079999999999998</v>
      </c>
      <c r="Q2062" s="90">
        <v>17.34</v>
      </c>
      <c r="R2062" s="63">
        <f t="shared" si="1166"/>
        <v>8.139999999999997</v>
      </c>
      <c r="S2062" s="64">
        <f t="shared" si="1165"/>
        <v>-7.3003802281368879E-2</v>
      </c>
      <c r="T2062" s="65">
        <f t="shared" si="1196"/>
        <v>0.8621821164889254</v>
      </c>
      <c r="U2062" s="65">
        <f t="shared" si="1196"/>
        <v>0.82588075880758804</v>
      </c>
      <c r="V2062" s="65">
        <f t="shared" si="1167"/>
        <v>0.75808457711442789</v>
      </c>
      <c r="W2062" s="65">
        <f t="shared" si="1168"/>
        <v>0.70299884659746248</v>
      </c>
      <c r="X2062" s="61">
        <f t="shared" si="1179"/>
        <v>7.5403949730700096E-2</v>
      </c>
      <c r="Y2062" s="66">
        <f t="shared" si="1169"/>
        <v>5.0393700787401623E-2</v>
      </c>
      <c r="Z2062" s="61">
        <f t="shared" si="1170"/>
        <v>5.7712126417038809E-2</v>
      </c>
      <c r="AA2062" s="67">
        <f t="shared" si="1171"/>
        <v>14.555</v>
      </c>
      <c r="AB2062" s="68">
        <f t="shared" si="1172"/>
        <v>0.14232977850697304</v>
      </c>
      <c r="AC2062" s="69">
        <f t="shared" si="1173"/>
        <v>0.19401148482362596</v>
      </c>
      <c r="AD2062" s="70">
        <f>_xlfn.PERCENTILE.EXC(AC2062:$AC$5675,0.5)</f>
        <v>8.7870997188404354E-2</v>
      </c>
      <c r="AE2062" s="70">
        <f>_xlfn.PERCENTILE.EXC($AC2062:AC$5675,0.35)</f>
        <v>5.1254328981301563E-2</v>
      </c>
      <c r="AF2062" s="71">
        <f t="shared" ref="AF2062:AF2125" si="1198">_xlfn.PERCENTILE.EXC($AC2062:$AC3062,0.28)</f>
        <v>6.3160579814785359E-2</v>
      </c>
      <c r="AG2062" s="70">
        <f t="shared" ref="AG2062:AG2125" si="1199">_xlfn.PERCENTILE.EXC($AC2062:$AC3062,0.01)</f>
        <v>-0.20815631490908057</v>
      </c>
      <c r="AH2062" s="70">
        <f t="shared" ref="AH2062:AH2125" si="1200">_xlfn.PERCENTILE.EXC($AC2062:$AC3062,0.005)</f>
        <v>-0.27492311632852745</v>
      </c>
      <c r="AI2062" s="61" t="str">
        <f t="shared" si="1188"/>
        <v>Short VOL</v>
      </c>
      <c r="AJ2062" s="68" t="str">
        <f t="shared" si="1189"/>
        <v>Short VOL</v>
      </c>
      <c r="AK2062" s="72" t="str">
        <f t="shared" si="1190"/>
        <v>00631L</v>
      </c>
      <c r="AL2062" s="73">
        <f t="shared" si="1180"/>
        <v>1</v>
      </c>
      <c r="AM2062" s="72" t="str">
        <f t="shared" si="1193"/>
        <v>00635U</v>
      </c>
      <c r="AN2062" s="73">
        <f t="shared" si="1181"/>
        <v>0</v>
      </c>
      <c r="AO2062" s="74" t="str">
        <f t="shared" si="1187"/>
        <v>00631L</v>
      </c>
      <c r="AP2062" s="20">
        <f t="shared" si="1182"/>
        <v>1</v>
      </c>
      <c r="AQ2062" s="74" t="str">
        <f t="shared" si="1197"/>
        <v>00635U</v>
      </c>
      <c r="AR2062" s="20">
        <f t="shared" si="1183"/>
        <v>0</v>
      </c>
      <c r="AS2062" s="74" t="str">
        <f t="shared" si="1191"/>
        <v>00635U</v>
      </c>
      <c r="AT2062" s="20">
        <f t="shared" si="1184"/>
        <v>0</v>
      </c>
      <c r="AU2062" s="74" t="str">
        <f t="shared" si="1174"/>
        <v>00631L</v>
      </c>
      <c r="AV2062" s="20">
        <f t="shared" si="1185"/>
        <v>1</v>
      </c>
      <c r="AW2062" s="74" t="str">
        <f t="shared" si="1175"/>
        <v>00631L</v>
      </c>
      <c r="AX2062" s="20">
        <f t="shared" si="1176"/>
        <v>1</v>
      </c>
      <c r="AY2062" s="20">
        <f t="shared" si="1186"/>
        <v>0</v>
      </c>
      <c r="AZ2062" s="116">
        <v>43315</v>
      </c>
      <c r="BA2062" s="117">
        <v>19.850000000000001</v>
      </c>
      <c r="BB2062" s="90">
        <v>19.737500000000001</v>
      </c>
      <c r="BC2062" s="76">
        <f t="shared" si="1194"/>
        <v>20.516666666666662</v>
      </c>
      <c r="BD2062" s="76">
        <f t="shared" si="1195"/>
        <v>20.491041666666668</v>
      </c>
      <c r="BE2062" s="77">
        <f t="shared" si="1164"/>
        <v>-3.7977254264825101E-2</v>
      </c>
      <c r="BF2062" s="77">
        <f t="shared" si="1192"/>
        <v>-3.1283996055186697E-2</v>
      </c>
    </row>
    <row r="2063" spans="1:58" s="23" customFormat="1" ht="15.75" customHeight="1" x14ac:dyDescent="0.4">
      <c r="A2063" s="116">
        <v>43313</v>
      </c>
      <c r="B2063" s="112">
        <v>14.275</v>
      </c>
      <c r="C2063" s="112">
        <v>15.125</v>
      </c>
      <c r="D2063" s="112">
        <v>15.824999999999999</v>
      </c>
      <c r="E2063" s="112">
        <v>15.975</v>
      </c>
      <c r="F2063" s="112">
        <v>16.024999999999999</v>
      </c>
      <c r="G2063" s="112">
        <v>16.524999999999999</v>
      </c>
      <c r="H2063" s="113">
        <v>16.725000000000001</v>
      </c>
      <c r="I2063" s="90">
        <f t="shared" si="1177"/>
        <v>14.7425</v>
      </c>
      <c r="J2063" s="90">
        <f t="shared" si="1178"/>
        <v>15.51</v>
      </c>
      <c r="K2063" s="114">
        <v>9</v>
      </c>
      <c r="L2063" s="115">
        <v>0.05</v>
      </c>
      <c r="M2063" s="90">
        <v>12.29</v>
      </c>
      <c r="N2063" s="90">
        <v>13.15</v>
      </c>
      <c r="O2063" s="90">
        <v>15.22</v>
      </c>
      <c r="P2063" s="90">
        <v>16.41</v>
      </c>
      <c r="Q2063" s="90">
        <v>17.59</v>
      </c>
      <c r="R2063" s="63">
        <f t="shared" si="1166"/>
        <v>6.1900000000000048</v>
      </c>
      <c r="S2063" s="64">
        <f t="shared" si="1165"/>
        <v>2.4941543257989109E-2</v>
      </c>
      <c r="T2063" s="65">
        <f t="shared" si="1196"/>
        <v>0.93460076045627372</v>
      </c>
      <c r="U2063" s="65">
        <f t="shared" si="1196"/>
        <v>0.86399474375821284</v>
      </c>
      <c r="V2063" s="65">
        <f t="shared" si="1167"/>
        <v>0.80134064594759291</v>
      </c>
      <c r="W2063" s="65">
        <f t="shared" si="1168"/>
        <v>0.74758385446276299</v>
      </c>
      <c r="X2063" s="61">
        <f t="shared" si="1179"/>
        <v>5.9544658493870375E-2</v>
      </c>
      <c r="Y2063" s="66">
        <f t="shared" si="1169"/>
        <v>4.6948356807511853E-2</v>
      </c>
      <c r="Z2063" s="61">
        <f t="shared" si="1170"/>
        <v>5.2060369679498057E-2</v>
      </c>
      <c r="AA2063" s="67">
        <f t="shared" si="1171"/>
        <v>14.742500000000001</v>
      </c>
      <c r="AB2063" s="68">
        <f t="shared" si="1172"/>
        <v>8.5551330798479083E-2</v>
      </c>
      <c r="AC2063" s="69">
        <f t="shared" si="1173"/>
        <v>0.12110266159695826</v>
      </c>
      <c r="AD2063" s="70">
        <f>_xlfn.PERCENTILE.EXC(AC2063:$AC$5675,0.5)</f>
        <v>8.7847064178425111E-2</v>
      </c>
      <c r="AE2063" s="70">
        <f>_xlfn.PERCENTILE.EXC($AC2063:AC$5675,0.35)</f>
        <v>5.1252830052797647E-2</v>
      </c>
      <c r="AF2063" s="71">
        <f t="shared" si="1198"/>
        <v>6.3160579814785359E-2</v>
      </c>
      <c r="AG2063" s="70">
        <f t="shared" si="1199"/>
        <v>-0.20815631490908057</v>
      </c>
      <c r="AH2063" s="70">
        <f t="shared" si="1200"/>
        <v>-0.27492311632852745</v>
      </c>
      <c r="AI2063" s="61" t="str">
        <f t="shared" si="1188"/>
        <v>Short VOL</v>
      </c>
      <c r="AJ2063" s="68" t="str">
        <f t="shared" si="1189"/>
        <v>Short VOL</v>
      </c>
      <c r="AK2063" s="72" t="str">
        <f t="shared" si="1190"/>
        <v>00631L</v>
      </c>
      <c r="AL2063" s="73">
        <f t="shared" si="1180"/>
        <v>1</v>
      </c>
      <c r="AM2063" s="72" t="str">
        <f t="shared" si="1193"/>
        <v>00635U</v>
      </c>
      <c r="AN2063" s="73">
        <f t="shared" si="1181"/>
        <v>0</v>
      </c>
      <c r="AO2063" s="74" t="str">
        <f t="shared" si="1187"/>
        <v>00631L</v>
      </c>
      <c r="AP2063" s="20">
        <f t="shared" si="1182"/>
        <v>1</v>
      </c>
      <c r="AQ2063" s="74" t="str">
        <f t="shared" si="1197"/>
        <v>00635U</v>
      </c>
      <c r="AR2063" s="20">
        <f t="shared" si="1183"/>
        <v>0</v>
      </c>
      <c r="AS2063" s="74" t="str">
        <f t="shared" si="1191"/>
        <v>00635U</v>
      </c>
      <c r="AT2063" s="20">
        <f t="shared" si="1184"/>
        <v>0</v>
      </c>
      <c r="AU2063" s="74" t="str">
        <f t="shared" si="1174"/>
        <v>00631L</v>
      </c>
      <c r="AV2063" s="20">
        <f t="shared" si="1185"/>
        <v>1</v>
      </c>
      <c r="AW2063" s="74" t="str">
        <f t="shared" si="1175"/>
        <v>00631L</v>
      </c>
      <c r="AX2063" s="20">
        <f t="shared" si="1176"/>
        <v>1</v>
      </c>
      <c r="AY2063" s="20">
        <f t="shared" si="1186"/>
        <v>0</v>
      </c>
      <c r="AZ2063" s="116">
        <v>43314</v>
      </c>
      <c r="BA2063" s="117">
        <v>19.88</v>
      </c>
      <c r="BB2063" s="90">
        <v>19.637499999999999</v>
      </c>
      <c r="BC2063" s="76">
        <f t="shared" si="1194"/>
        <v>20.552291666666669</v>
      </c>
      <c r="BD2063" s="76">
        <f t="shared" si="1195"/>
        <v>20.519041666666666</v>
      </c>
      <c r="BE2063" s="77">
        <f t="shared" si="1164"/>
        <v>-4.4510445915398864E-2</v>
      </c>
      <c r="BF2063" s="77">
        <f t="shared" si="1192"/>
        <v>-3.1143835908515907E-2</v>
      </c>
    </row>
    <row r="2064" spans="1:58" s="23" customFormat="1" ht="15.75" customHeight="1" x14ac:dyDescent="0.4">
      <c r="A2064" s="116">
        <v>43312</v>
      </c>
      <c r="B2064" s="112">
        <v>14.074999999999999</v>
      </c>
      <c r="C2064" s="112">
        <v>15.025</v>
      </c>
      <c r="D2064" s="112">
        <v>15.725</v>
      </c>
      <c r="E2064" s="112">
        <v>15.925000000000001</v>
      </c>
      <c r="F2064" s="112">
        <v>15.95</v>
      </c>
      <c r="G2064" s="112">
        <v>16.475000000000001</v>
      </c>
      <c r="H2064" s="113">
        <v>16.675000000000001</v>
      </c>
      <c r="I2064" s="90">
        <f t="shared" si="1177"/>
        <v>14.55</v>
      </c>
      <c r="J2064" s="90">
        <f t="shared" si="1178"/>
        <v>15.375</v>
      </c>
      <c r="K2064" s="114">
        <v>10</v>
      </c>
      <c r="L2064" s="115">
        <v>0.05</v>
      </c>
      <c r="M2064" s="90">
        <v>11.64</v>
      </c>
      <c r="N2064" s="90">
        <v>12.83</v>
      </c>
      <c r="O2064" s="90">
        <v>14.87</v>
      </c>
      <c r="P2064" s="90">
        <v>16.21</v>
      </c>
      <c r="Q2064" s="90">
        <v>17.420000000000002</v>
      </c>
      <c r="R2064" s="63">
        <f t="shared" si="1166"/>
        <v>6.6099999999999994</v>
      </c>
      <c r="S2064" s="64">
        <f t="shared" si="1165"/>
        <v>-0.10028050490883589</v>
      </c>
      <c r="T2064" s="65">
        <f t="shared" si="1196"/>
        <v>0.90724863600935313</v>
      </c>
      <c r="U2064" s="65">
        <f t="shared" si="1196"/>
        <v>0.86281102891728312</v>
      </c>
      <c r="V2064" s="65">
        <f t="shared" si="1167"/>
        <v>0.79148673658235658</v>
      </c>
      <c r="W2064" s="65">
        <f t="shared" si="1168"/>
        <v>0.73650975889781856</v>
      </c>
      <c r="X2064" s="61">
        <f t="shared" si="1179"/>
        <v>6.7495559502664379E-2</v>
      </c>
      <c r="Y2064" s="66">
        <f t="shared" si="1169"/>
        <v>4.7095761381475663E-2</v>
      </c>
      <c r="Z2064" s="61">
        <f t="shared" si="1170"/>
        <v>5.6701030927835003E-2</v>
      </c>
      <c r="AA2064" s="67">
        <f t="shared" si="1171"/>
        <v>14.55</v>
      </c>
      <c r="AB2064" s="68">
        <f t="shared" si="1172"/>
        <v>9.7038191738113733E-2</v>
      </c>
      <c r="AC2064" s="69">
        <f t="shared" si="1173"/>
        <v>0.13406079501169141</v>
      </c>
      <c r="AD2064" s="70">
        <f>_xlfn.PERCENTILE.EXC(AC2064:$AC$5675,0.5)</f>
        <v>8.7843728760921974E-2</v>
      </c>
      <c r="AE2064" s="70">
        <f>_xlfn.PERCENTILE.EXC($AC2064:AC$5675,0.35)</f>
        <v>5.1252092112903082E-2</v>
      </c>
      <c r="AF2064" s="71">
        <f t="shared" si="1198"/>
        <v>6.3160579814785359E-2</v>
      </c>
      <c r="AG2064" s="70">
        <f t="shared" si="1199"/>
        <v>-0.20815631490908057</v>
      </c>
      <c r="AH2064" s="70">
        <f t="shared" si="1200"/>
        <v>-0.27492311632852745</v>
      </c>
      <c r="AI2064" s="61" t="str">
        <f t="shared" si="1188"/>
        <v>Short VOL</v>
      </c>
      <c r="AJ2064" s="68" t="str">
        <f t="shared" si="1189"/>
        <v>Short VOL</v>
      </c>
      <c r="AK2064" s="72" t="str">
        <f t="shared" si="1190"/>
        <v>00631L</v>
      </c>
      <c r="AL2064" s="73">
        <f t="shared" si="1180"/>
        <v>1</v>
      </c>
      <c r="AM2064" s="72" t="str">
        <f t="shared" si="1193"/>
        <v>00635U</v>
      </c>
      <c r="AN2064" s="73">
        <f t="shared" si="1181"/>
        <v>0</v>
      </c>
      <c r="AO2064" s="74" t="str">
        <f t="shared" si="1187"/>
        <v>00631L</v>
      </c>
      <c r="AP2064" s="20">
        <f t="shared" si="1182"/>
        <v>1</v>
      </c>
      <c r="AQ2064" s="74" t="str">
        <f t="shared" si="1197"/>
        <v>00635U</v>
      </c>
      <c r="AR2064" s="20">
        <f t="shared" si="1183"/>
        <v>0</v>
      </c>
      <c r="AS2064" s="74" t="str">
        <f t="shared" si="1191"/>
        <v>00635U</v>
      </c>
      <c r="AT2064" s="20">
        <f t="shared" si="1184"/>
        <v>0</v>
      </c>
      <c r="AU2064" s="74" t="str">
        <f t="shared" si="1174"/>
        <v>00631L</v>
      </c>
      <c r="AV2064" s="20">
        <f t="shared" si="1185"/>
        <v>1</v>
      </c>
      <c r="AW2064" s="74" t="str">
        <f t="shared" si="1175"/>
        <v>00631L</v>
      </c>
      <c r="AX2064" s="20">
        <f t="shared" si="1176"/>
        <v>1</v>
      </c>
      <c r="AY2064" s="20">
        <f t="shared" si="1186"/>
        <v>0</v>
      </c>
      <c r="AZ2064" s="116">
        <v>43313</v>
      </c>
      <c r="BA2064" s="117">
        <v>19.64</v>
      </c>
      <c r="BB2064" s="90">
        <v>19.850000000000001</v>
      </c>
      <c r="BC2064" s="76">
        <f t="shared" si="1194"/>
        <v>20.589375</v>
      </c>
      <c r="BD2064" s="76">
        <f t="shared" si="1195"/>
        <v>20.55233333333333</v>
      </c>
      <c r="BE2064" s="77">
        <f t="shared" si="1164"/>
        <v>-3.5910512096651741E-2</v>
      </c>
      <c r="BF2064" s="77">
        <f t="shared" si="1192"/>
        <v>-4.4390742332581674E-2</v>
      </c>
    </row>
    <row r="2065" spans="1:58" s="23" customFormat="1" ht="15.75" customHeight="1" x14ac:dyDescent="0.4">
      <c r="A2065" s="116">
        <v>43311</v>
      </c>
      <c r="B2065" s="112">
        <v>14.875</v>
      </c>
      <c r="C2065" s="112">
        <v>15.625</v>
      </c>
      <c r="D2065" s="112">
        <v>16.175000000000001</v>
      </c>
      <c r="E2065" s="112">
        <v>16.324999999999999</v>
      </c>
      <c r="F2065" s="112">
        <v>16.324999999999999</v>
      </c>
      <c r="G2065" s="112">
        <v>16.824999999999999</v>
      </c>
      <c r="H2065" s="113">
        <v>16.975000000000001</v>
      </c>
      <c r="I2065" s="90">
        <f t="shared" si="1177"/>
        <v>15.2125</v>
      </c>
      <c r="J2065" s="90">
        <f t="shared" si="1178"/>
        <v>15.8725</v>
      </c>
      <c r="K2065" s="114">
        <v>11</v>
      </c>
      <c r="L2065" s="115">
        <v>0.05</v>
      </c>
      <c r="M2065" s="90">
        <v>13.57</v>
      </c>
      <c r="N2065" s="90">
        <v>14.26</v>
      </c>
      <c r="O2065" s="90">
        <v>15.66</v>
      </c>
      <c r="P2065" s="90">
        <v>16.68</v>
      </c>
      <c r="Q2065" s="90">
        <v>17.66</v>
      </c>
      <c r="R2065" s="63">
        <f t="shared" si="1166"/>
        <v>4.5100000000000051</v>
      </c>
      <c r="S2065" s="64">
        <f t="shared" si="1165"/>
        <v>9.4397544128933267E-2</v>
      </c>
      <c r="T2065" s="65">
        <f t="shared" si="1196"/>
        <v>0.95161290322580649</v>
      </c>
      <c r="U2065" s="65">
        <f t="shared" si="1196"/>
        <v>0.91060025542784162</v>
      </c>
      <c r="V2065" s="65">
        <f t="shared" si="1167"/>
        <v>0.85491606714628299</v>
      </c>
      <c r="W2065" s="65">
        <f t="shared" si="1168"/>
        <v>0.80747451868629672</v>
      </c>
      <c r="X2065" s="61">
        <f t="shared" si="1179"/>
        <v>5.0420168067226892E-2</v>
      </c>
      <c r="Y2065" s="66">
        <f t="shared" si="1169"/>
        <v>3.9816232771822488E-2</v>
      </c>
      <c r="Z2065" s="61">
        <f t="shared" si="1170"/>
        <v>4.3385373870172564E-2</v>
      </c>
      <c r="AA2065" s="67">
        <f t="shared" si="1171"/>
        <v>15.212499999999999</v>
      </c>
      <c r="AB2065" s="68">
        <f t="shared" si="1172"/>
        <v>4.3127629733520349E-2</v>
      </c>
      <c r="AC2065" s="69">
        <f t="shared" si="1173"/>
        <v>6.6795231416549708E-2</v>
      </c>
      <c r="AD2065" s="70">
        <f>_xlfn.PERCENTILE.EXC(AC2065:$AC$5675,0.5)</f>
        <v>8.7840393343418852E-2</v>
      </c>
      <c r="AE2065" s="70">
        <f>_xlfn.PERCENTILE.EXC($AC2065:AC$5675,0.35)</f>
        <v>5.1251354173008509E-2</v>
      </c>
      <c r="AF2065" s="71">
        <f t="shared" si="1198"/>
        <v>6.276497297611569E-2</v>
      </c>
      <c r="AG2065" s="70">
        <f t="shared" si="1199"/>
        <v>-0.20815631490908057</v>
      </c>
      <c r="AH2065" s="70">
        <f t="shared" si="1200"/>
        <v>-0.27492311632852745</v>
      </c>
      <c r="AI2065" s="61" t="str">
        <f t="shared" si="1188"/>
        <v>Safety</v>
      </c>
      <c r="AJ2065" s="68" t="str">
        <f t="shared" si="1189"/>
        <v>Short VOL</v>
      </c>
      <c r="AK2065" s="72" t="str">
        <f t="shared" si="1190"/>
        <v>00631L</v>
      </c>
      <c r="AL2065" s="73">
        <f t="shared" si="1180"/>
        <v>1</v>
      </c>
      <c r="AM2065" s="72" t="str">
        <f t="shared" si="1193"/>
        <v>00635U</v>
      </c>
      <c r="AN2065" s="73">
        <f t="shared" si="1181"/>
        <v>0</v>
      </c>
      <c r="AO2065" s="74" t="str">
        <f t="shared" si="1187"/>
        <v>00631L</v>
      </c>
      <c r="AP2065" s="20">
        <f t="shared" si="1182"/>
        <v>1</v>
      </c>
      <c r="AQ2065" s="74" t="str">
        <f t="shared" si="1197"/>
        <v>00635U</v>
      </c>
      <c r="AR2065" s="20">
        <f t="shared" si="1183"/>
        <v>0</v>
      </c>
      <c r="AS2065" s="74" t="str">
        <f t="shared" si="1191"/>
        <v>00635U</v>
      </c>
      <c r="AT2065" s="20">
        <f t="shared" si="1184"/>
        <v>0</v>
      </c>
      <c r="AU2065" s="74" t="str">
        <f t="shared" si="1174"/>
        <v>00631L</v>
      </c>
      <c r="AV2065" s="20">
        <f t="shared" si="1185"/>
        <v>1</v>
      </c>
      <c r="AW2065" s="74" t="str">
        <f t="shared" si="1175"/>
        <v>00631L</v>
      </c>
      <c r="AX2065" s="20">
        <f t="shared" si="1176"/>
        <v>1</v>
      </c>
      <c r="AY2065" s="20">
        <f t="shared" si="1186"/>
        <v>0</v>
      </c>
      <c r="AZ2065" s="116">
        <v>43312</v>
      </c>
      <c r="BA2065" s="117">
        <v>19.760000000000002</v>
      </c>
      <c r="BB2065" s="90">
        <v>20</v>
      </c>
      <c r="BC2065" s="76">
        <f t="shared" si="1194"/>
        <v>20.621874999999996</v>
      </c>
      <c r="BD2065" s="76">
        <f t="shared" si="1195"/>
        <v>20.587875</v>
      </c>
      <c r="BE2065" s="77">
        <f t="shared" ref="BE2065:BE2128" si="1201">(BB2065-BC2065)/BC2065</f>
        <v>-3.015608425518998E-2</v>
      </c>
      <c r="BF2065" s="77">
        <f t="shared" si="1192"/>
        <v>-4.0211775134636224E-2</v>
      </c>
    </row>
    <row r="2066" spans="1:58" s="23" customFormat="1" ht="15.75" customHeight="1" x14ac:dyDescent="0.4">
      <c r="A2066" s="116">
        <v>43308</v>
      </c>
      <c r="B2066" s="112">
        <v>14.324999999999999</v>
      </c>
      <c r="C2066" s="112">
        <v>15.175000000000001</v>
      </c>
      <c r="D2066" s="112">
        <v>15.875</v>
      </c>
      <c r="E2066" s="112">
        <v>16.074999999999999</v>
      </c>
      <c r="F2066" s="112">
        <v>16.074999999999999</v>
      </c>
      <c r="G2066" s="112">
        <v>16.625</v>
      </c>
      <c r="H2066" s="113">
        <v>16.75</v>
      </c>
      <c r="I2066" s="90">
        <f t="shared" si="1177"/>
        <v>14.664999999999999</v>
      </c>
      <c r="J2066" s="90">
        <f t="shared" si="1178"/>
        <v>15.455</v>
      </c>
      <c r="K2066" s="114">
        <v>12</v>
      </c>
      <c r="L2066" s="115">
        <v>0.05</v>
      </c>
      <c r="M2066" s="90">
        <v>11.59</v>
      </c>
      <c r="N2066" s="90">
        <v>13.03</v>
      </c>
      <c r="O2066" s="90">
        <v>15</v>
      </c>
      <c r="P2066" s="90">
        <v>16.22</v>
      </c>
      <c r="Q2066" s="90">
        <v>17.329999999999998</v>
      </c>
      <c r="R2066" s="63">
        <f t="shared" si="1166"/>
        <v>6.6000000000000014</v>
      </c>
      <c r="S2066" s="64">
        <f t="shared" ref="S2066:S2129" si="1202">(N2066-N2067)/N2067</f>
        <v>7.331136738056003E-2</v>
      </c>
      <c r="T2066" s="65">
        <f t="shared" si="1196"/>
        <v>0.88948580199539529</v>
      </c>
      <c r="U2066" s="65">
        <f t="shared" si="1196"/>
        <v>0.86866666666666659</v>
      </c>
      <c r="V2066" s="65">
        <f t="shared" si="1167"/>
        <v>0.80332922318125777</v>
      </c>
      <c r="W2066" s="65">
        <f t="shared" si="1168"/>
        <v>0.75187536064627813</v>
      </c>
      <c r="X2066" s="61">
        <f t="shared" si="1179"/>
        <v>5.9336823734729593E-2</v>
      </c>
      <c r="Y2066" s="66">
        <f t="shared" si="1169"/>
        <v>4.1990668740279985E-2</v>
      </c>
      <c r="Z2066" s="61">
        <f t="shared" si="1170"/>
        <v>5.3869757927037229E-2</v>
      </c>
      <c r="AA2066" s="67">
        <f t="shared" si="1171"/>
        <v>14.664999999999999</v>
      </c>
      <c r="AB2066" s="68">
        <f t="shared" si="1172"/>
        <v>9.9386032233307747E-2</v>
      </c>
      <c r="AC2066" s="69">
        <f t="shared" si="1173"/>
        <v>0.12547966231772831</v>
      </c>
      <c r="AD2066" s="70">
        <f>_xlfn.PERCENTILE.EXC(AC2066:$AC$5675,0.5)</f>
        <v>8.7843728760921974E-2</v>
      </c>
      <c r="AE2066" s="70">
        <f>_xlfn.PERCENTILE.EXC($AC2066:AC$5675,0.35)</f>
        <v>5.1250468886570387E-2</v>
      </c>
      <c r="AF2066" s="71">
        <f t="shared" si="1198"/>
        <v>6.2118264253892955E-2</v>
      </c>
      <c r="AG2066" s="70">
        <f t="shared" si="1199"/>
        <v>-0.20815631490908057</v>
      </c>
      <c r="AH2066" s="70">
        <f t="shared" si="1200"/>
        <v>-0.27492311632852745</v>
      </c>
      <c r="AI2066" s="61" t="str">
        <f t="shared" si="1188"/>
        <v>Short VOL</v>
      </c>
      <c r="AJ2066" s="68" t="str">
        <f t="shared" si="1189"/>
        <v>Short VOL</v>
      </c>
      <c r="AK2066" s="72" t="str">
        <f t="shared" si="1190"/>
        <v>00631L</v>
      </c>
      <c r="AL2066" s="73">
        <f t="shared" si="1180"/>
        <v>1</v>
      </c>
      <c r="AM2066" s="72" t="str">
        <f t="shared" si="1193"/>
        <v>00635U</v>
      </c>
      <c r="AN2066" s="73">
        <f t="shared" si="1181"/>
        <v>0</v>
      </c>
      <c r="AO2066" s="74" t="str">
        <f t="shared" si="1187"/>
        <v>00631L</v>
      </c>
      <c r="AP2066" s="20">
        <f t="shared" si="1182"/>
        <v>1</v>
      </c>
      <c r="AQ2066" s="74" t="str">
        <f t="shared" si="1197"/>
        <v>00635U</v>
      </c>
      <c r="AR2066" s="20">
        <f t="shared" si="1183"/>
        <v>0</v>
      </c>
      <c r="AS2066" s="74" t="str">
        <f t="shared" si="1191"/>
        <v>00635U</v>
      </c>
      <c r="AT2066" s="20">
        <f t="shared" si="1184"/>
        <v>0</v>
      </c>
      <c r="AU2066" s="74" t="str">
        <f t="shared" si="1174"/>
        <v>00631L</v>
      </c>
      <c r="AV2066" s="20">
        <f t="shared" si="1185"/>
        <v>1</v>
      </c>
      <c r="AW2066" s="74" t="str">
        <f t="shared" si="1175"/>
        <v>00631L</v>
      </c>
      <c r="AX2066" s="20">
        <f t="shared" si="1176"/>
        <v>1</v>
      </c>
      <c r="AY2066" s="20">
        <f t="shared" si="1186"/>
        <v>0</v>
      </c>
      <c r="AZ2066" s="116">
        <v>43311</v>
      </c>
      <c r="BA2066" s="117">
        <v>20.010000000000002</v>
      </c>
      <c r="BB2066" s="90">
        <v>19.8</v>
      </c>
      <c r="BC2066" s="76">
        <f t="shared" si="1194"/>
        <v>20.656458333333333</v>
      </c>
      <c r="BD2066" s="76">
        <f t="shared" si="1195"/>
        <v>20.622041666666664</v>
      </c>
      <c r="BE2066" s="77">
        <f t="shared" si="1201"/>
        <v>-4.1462012486006151E-2</v>
      </c>
      <c r="BF2066" s="77">
        <f t="shared" si="1192"/>
        <v>-2.9679004463266264E-2</v>
      </c>
    </row>
    <row r="2067" spans="1:58" s="23" customFormat="1" ht="15.75" customHeight="1" x14ac:dyDescent="0.4">
      <c r="A2067" s="116">
        <v>43307</v>
      </c>
      <c r="B2067" s="112">
        <v>13.85</v>
      </c>
      <c r="C2067" s="112">
        <v>14.925000000000001</v>
      </c>
      <c r="D2067" s="112">
        <v>15.65</v>
      </c>
      <c r="E2067" s="112">
        <v>15.925000000000001</v>
      </c>
      <c r="F2067" s="112">
        <v>15.925000000000001</v>
      </c>
      <c r="G2067" s="112">
        <v>16.475000000000001</v>
      </c>
      <c r="H2067" s="113">
        <v>16.649999999999999</v>
      </c>
      <c r="I2067" s="90">
        <f t="shared" si="1177"/>
        <v>14.22625</v>
      </c>
      <c r="J2067" s="90">
        <f t="shared" si="1178"/>
        <v>15.178750000000001</v>
      </c>
      <c r="K2067" s="114">
        <v>13</v>
      </c>
      <c r="L2067" s="115">
        <v>0.05</v>
      </c>
      <c r="M2067" s="90">
        <v>11.07</v>
      </c>
      <c r="N2067" s="90">
        <v>12.14</v>
      </c>
      <c r="O2067" s="90">
        <v>14.4</v>
      </c>
      <c r="P2067" s="90">
        <v>15.87</v>
      </c>
      <c r="Q2067" s="90">
        <v>17.18</v>
      </c>
      <c r="R2067" s="63">
        <f t="shared" si="1166"/>
        <v>7.0599999999999987</v>
      </c>
      <c r="S2067" s="64">
        <f t="shared" si="1202"/>
        <v>-1.2205044751830641E-2</v>
      </c>
      <c r="T2067" s="65">
        <f t="shared" si="1196"/>
        <v>0.91186161449752878</v>
      </c>
      <c r="U2067" s="65">
        <f t="shared" si="1196"/>
        <v>0.84305555555555556</v>
      </c>
      <c r="V2067" s="65">
        <f t="shared" si="1167"/>
        <v>0.76496534341524902</v>
      </c>
      <c r="W2067" s="65">
        <f t="shared" si="1168"/>
        <v>0.70663562281722936</v>
      </c>
      <c r="X2067" s="61">
        <f t="shared" si="1179"/>
        <v>7.7617328519855672E-2</v>
      </c>
      <c r="Y2067" s="66">
        <f t="shared" si="1169"/>
        <v>4.5525902668759673E-2</v>
      </c>
      <c r="Z2067" s="61">
        <f t="shared" si="1170"/>
        <v>6.6953694754415288E-2</v>
      </c>
      <c r="AA2067" s="67">
        <f t="shared" si="1171"/>
        <v>14.22625</v>
      </c>
      <c r="AB2067" s="68">
        <f t="shared" si="1172"/>
        <v>0.14085667215815478</v>
      </c>
      <c r="AC2067" s="69">
        <f t="shared" si="1173"/>
        <v>0.17184925864909387</v>
      </c>
      <c r="AD2067" s="70">
        <f>_xlfn.PERCENTILE.EXC(AC2067:$AC$5675,0.5)</f>
        <v>8.7840393343418852E-2</v>
      </c>
      <c r="AE2067" s="70">
        <f>_xlfn.PERCENTILE.EXC($AC2067:AC$5675,0.35)</f>
        <v>5.1249387138074184E-2</v>
      </c>
      <c r="AF2067" s="71">
        <f t="shared" si="1198"/>
        <v>6.146924805099515E-2</v>
      </c>
      <c r="AG2067" s="70">
        <f t="shared" si="1199"/>
        <v>-0.20815631490908057</v>
      </c>
      <c r="AH2067" s="70">
        <f t="shared" si="1200"/>
        <v>-0.27492311632852745</v>
      </c>
      <c r="AI2067" s="61" t="str">
        <f t="shared" si="1188"/>
        <v>Short VOL</v>
      </c>
      <c r="AJ2067" s="68" t="str">
        <f t="shared" si="1189"/>
        <v>Short VOL</v>
      </c>
      <c r="AK2067" s="72" t="str">
        <f t="shared" si="1190"/>
        <v>00631L</v>
      </c>
      <c r="AL2067" s="73">
        <f t="shared" si="1180"/>
        <v>1</v>
      </c>
      <c r="AM2067" s="72" t="str">
        <f t="shared" si="1193"/>
        <v>00635U</v>
      </c>
      <c r="AN2067" s="73">
        <f t="shared" si="1181"/>
        <v>0</v>
      </c>
      <c r="AO2067" s="74" t="str">
        <f t="shared" si="1187"/>
        <v>00631L</v>
      </c>
      <c r="AP2067" s="20">
        <f t="shared" si="1182"/>
        <v>1</v>
      </c>
      <c r="AQ2067" s="74" t="str">
        <f t="shared" si="1197"/>
        <v>00635U</v>
      </c>
      <c r="AR2067" s="20">
        <f t="shared" si="1183"/>
        <v>0</v>
      </c>
      <c r="AS2067" s="74" t="str">
        <f t="shared" si="1191"/>
        <v>00635U</v>
      </c>
      <c r="AT2067" s="20">
        <f t="shared" si="1184"/>
        <v>0</v>
      </c>
      <c r="AU2067" s="74" t="str">
        <f t="shared" si="1174"/>
        <v>00631L</v>
      </c>
      <c r="AV2067" s="20">
        <f t="shared" si="1185"/>
        <v>1</v>
      </c>
      <c r="AW2067" s="74" t="str">
        <f t="shared" si="1175"/>
        <v>00631L</v>
      </c>
      <c r="AX2067" s="20">
        <f t="shared" si="1176"/>
        <v>1</v>
      </c>
      <c r="AY2067" s="20">
        <f t="shared" si="1186"/>
        <v>0</v>
      </c>
      <c r="AZ2067" s="116">
        <v>43308</v>
      </c>
      <c r="BA2067" s="117">
        <v>19.91</v>
      </c>
      <c r="BB2067" s="90">
        <v>19.762499999999999</v>
      </c>
      <c r="BC2067" s="76">
        <f t="shared" si="1194"/>
        <v>20.692916666666669</v>
      </c>
      <c r="BD2067" s="76">
        <f t="shared" si="1195"/>
        <v>20.658291666666667</v>
      </c>
      <c r="BE2067" s="77">
        <f t="shared" si="1201"/>
        <v>-4.4963050963494088E-2</v>
      </c>
      <c r="BF2067" s="77">
        <f t="shared" si="1192"/>
        <v>-3.6222340101533086E-2</v>
      </c>
    </row>
    <row r="2068" spans="1:58" s="23" customFormat="1" ht="15.75" customHeight="1" x14ac:dyDescent="0.4">
      <c r="A2068" s="116">
        <v>43306</v>
      </c>
      <c r="B2068" s="112">
        <v>13.824999999999999</v>
      </c>
      <c r="C2068" s="112">
        <v>14.875</v>
      </c>
      <c r="D2068" s="112">
        <v>15.625</v>
      </c>
      <c r="E2068" s="112">
        <v>15.875</v>
      </c>
      <c r="F2068" s="112">
        <v>15.9</v>
      </c>
      <c r="G2068" s="112">
        <v>16.425000000000001</v>
      </c>
      <c r="H2068" s="113">
        <v>16.625</v>
      </c>
      <c r="I2068" s="90">
        <f t="shared" si="1177"/>
        <v>14.139999999999999</v>
      </c>
      <c r="J2068" s="90">
        <f t="shared" si="1178"/>
        <v>15.1</v>
      </c>
      <c r="K2068" s="114">
        <v>14</v>
      </c>
      <c r="L2068" s="115">
        <v>0.05</v>
      </c>
      <c r="M2068" s="90">
        <v>11.27</v>
      </c>
      <c r="N2068" s="90">
        <v>12.29</v>
      </c>
      <c r="O2068" s="90">
        <v>14.55</v>
      </c>
      <c r="P2068" s="90">
        <v>15.89</v>
      </c>
      <c r="Q2068" s="90">
        <v>17.14</v>
      </c>
      <c r="R2068" s="63">
        <f t="shared" si="1166"/>
        <v>6.8800000000000026</v>
      </c>
      <c r="S2068" s="64">
        <f t="shared" si="1202"/>
        <v>-9.6696212731668812E-3</v>
      </c>
      <c r="T2068" s="65">
        <f t="shared" si="1196"/>
        <v>0.91700569568755086</v>
      </c>
      <c r="U2068" s="65">
        <f t="shared" si="1196"/>
        <v>0.84467353951890023</v>
      </c>
      <c r="V2068" s="65">
        <f t="shared" si="1167"/>
        <v>0.77344241661422275</v>
      </c>
      <c r="W2068" s="65">
        <f t="shared" si="1168"/>
        <v>0.71703617269544917</v>
      </c>
      <c r="X2068" s="61">
        <f t="shared" si="1179"/>
        <v>7.5949367088607653E-2</v>
      </c>
      <c r="Y2068" s="66">
        <f t="shared" si="1169"/>
        <v>4.7244094488188976E-2</v>
      </c>
      <c r="Z2068" s="61">
        <f t="shared" si="1170"/>
        <v>6.7892503536067961E-2</v>
      </c>
      <c r="AA2068" s="67">
        <f t="shared" si="1171"/>
        <v>14.139999999999999</v>
      </c>
      <c r="AB2068" s="68">
        <f t="shared" si="1172"/>
        <v>0.12489829129373477</v>
      </c>
      <c r="AC2068" s="69">
        <f t="shared" si="1173"/>
        <v>0.15052888527257932</v>
      </c>
      <c r="AD2068" s="70">
        <f>_xlfn.PERCENTILE.EXC(AC2068:$AC$5675,0.5)</f>
        <v>8.7814517453902091E-2</v>
      </c>
      <c r="AE2068" s="70">
        <f>_xlfn.PERCENTILE.EXC($AC2068:AC$5675,0.35)</f>
        <v>5.1248305389577982E-2</v>
      </c>
      <c r="AF2068" s="71">
        <f t="shared" si="1198"/>
        <v>6.1229579063404371E-2</v>
      </c>
      <c r="AG2068" s="70">
        <f t="shared" si="1199"/>
        <v>-0.20815631490908057</v>
      </c>
      <c r="AH2068" s="70">
        <f t="shared" si="1200"/>
        <v>-0.27492311632852745</v>
      </c>
      <c r="AI2068" s="61" t="str">
        <f t="shared" si="1188"/>
        <v>Short VOL</v>
      </c>
      <c r="AJ2068" s="68" t="str">
        <f t="shared" si="1189"/>
        <v>Short VOL</v>
      </c>
      <c r="AK2068" s="72" t="str">
        <f t="shared" si="1190"/>
        <v>00631L</v>
      </c>
      <c r="AL2068" s="73">
        <f t="shared" si="1180"/>
        <v>1</v>
      </c>
      <c r="AM2068" s="72" t="str">
        <f t="shared" si="1193"/>
        <v>00635U</v>
      </c>
      <c r="AN2068" s="73">
        <f t="shared" si="1181"/>
        <v>0</v>
      </c>
      <c r="AO2068" s="74" t="str">
        <f t="shared" si="1187"/>
        <v>00631L</v>
      </c>
      <c r="AP2068" s="20">
        <f t="shared" si="1182"/>
        <v>1</v>
      </c>
      <c r="AQ2068" s="74" t="str">
        <f t="shared" si="1197"/>
        <v>00635U</v>
      </c>
      <c r="AR2068" s="20">
        <f t="shared" si="1183"/>
        <v>0</v>
      </c>
      <c r="AS2068" s="74" t="str">
        <f t="shared" si="1191"/>
        <v>00635U</v>
      </c>
      <c r="AT2068" s="20">
        <f t="shared" si="1184"/>
        <v>0</v>
      </c>
      <c r="AU2068" s="74" t="str">
        <f t="shared" si="1174"/>
        <v>00631L</v>
      </c>
      <c r="AV2068" s="20">
        <f t="shared" si="1185"/>
        <v>1</v>
      </c>
      <c r="AW2068" s="74" t="str">
        <f t="shared" si="1175"/>
        <v>00631L</v>
      </c>
      <c r="AX2068" s="20">
        <f t="shared" si="1176"/>
        <v>1</v>
      </c>
      <c r="AY2068" s="20">
        <f t="shared" si="1186"/>
        <v>0</v>
      </c>
      <c r="AZ2068" s="116">
        <v>43307</v>
      </c>
      <c r="BA2068" s="117">
        <v>19.899999999999999</v>
      </c>
      <c r="BB2068" s="90">
        <v>19.824999999999999</v>
      </c>
      <c r="BC2068" s="76">
        <f t="shared" si="1194"/>
        <v>20.726666666666667</v>
      </c>
      <c r="BD2068" s="76">
        <f t="shared" si="1195"/>
        <v>20.69520833333333</v>
      </c>
      <c r="BE2068" s="77">
        <f t="shared" si="1201"/>
        <v>-4.3502733998070149E-2</v>
      </c>
      <c r="BF2068" s="77">
        <f t="shared" si="1192"/>
        <v>-3.8424756133162777E-2</v>
      </c>
    </row>
    <row r="2069" spans="1:58" s="23" customFormat="1" ht="15.75" customHeight="1" x14ac:dyDescent="0.4">
      <c r="A2069" s="116">
        <v>43305</v>
      </c>
      <c r="B2069" s="112">
        <v>14.074999999999999</v>
      </c>
      <c r="C2069" s="112">
        <v>14.975</v>
      </c>
      <c r="D2069" s="112">
        <v>15.675000000000001</v>
      </c>
      <c r="E2069" s="112">
        <v>15.925000000000001</v>
      </c>
      <c r="F2069" s="112">
        <v>15.95</v>
      </c>
      <c r="G2069" s="112">
        <v>16.5</v>
      </c>
      <c r="H2069" s="113">
        <v>16.725000000000001</v>
      </c>
      <c r="I2069" s="90">
        <f t="shared" si="1177"/>
        <v>14.299999999999999</v>
      </c>
      <c r="J2069" s="90">
        <f t="shared" si="1178"/>
        <v>15.15</v>
      </c>
      <c r="K2069" s="114">
        <v>15</v>
      </c>
      <c r="L2069" s="115">
        <v>0.05</v>
      </c>
      <c r="M2069" s="90">
        <v>11.15</v>
      </c>
      <c r="N2069" s="90">
        <v>12.41</v>
      </c>
      <c r="O2069" s="90">
        <v>14.7</v>
      </c>
      <c r="P2069" s="90">
        <v>16.09</v>
      </c>
      <c r="Q2069" s="90">
        <v>17.329999999999998</v>
      </c>
      <c r="R2069" s="63">
        <f t="shared" si="1166"/>
        <v>7.2299999999999969</v>
      </c>
      <c r="S2069" s="64">
        <f t="shared" si="1202"/>
        <v>-1.6640253565768551E-2</v>
      </c>
      <c r="T2069" s="65">
        <f t="shared" si="1196"/>
        <v>0.89846897663174863</v>
      </c>
      <c r="U2069" s="65">
        <f t="shared" si="1196"/>
        <v>0.84421768707483003</v>
      </c>
      <c r="V2069" s="65">
        <f t="shared" si="1167"/>
        <v>0.77128651336233689</v>
      </c>
      <c r="W2069" s="65">
        <f t="shared" si="1168"/>
        <v>0.71609924985574158</v>
      </c>
      <c r="X2069" s="61">
        <f t="shared" si="1179"/>
        <v>6.3943161634103046E-2</v>
      </c>
      <c r="Y2069" s="66">
        <f t="shared" si="1169"/>
        <v>5.0235478806907423E-2</v>
      </c>
      <c r="Z2069" s="61">
        <f t="shared" si="1170"/>
        <v>5.9440559440559544E-2</v>
      </c>
      <c r="AA2069" s="67">
        <f t="shared" si="1171"/>
        <v>14.299999999999999</v>
      </c>
      <c r="AB2069" s="68">
        <f t="shared" si="1172"/>
        <v>0.13416599516518929</v>
      </c>
      <c r="AC2069" s="69">
        <f t="shared" si="1173"/>
        <v>0.152296535052377</v>
      </c>
      <c r="AD2069" s="70">
        <f>_xlfn.PERCENTILE.EXC(AC2069:$AC$5675,0.5)</f>
        <v>8.7788641564385345E-2</v>
      </c>
      <c r="AE2069" s="70">
        <f>_xlfn.PERCENTILE.EXC($AC2069:AC$5675,0.35)</f>
        <v>5.1245154233471917E-2</v>
      </c>
      <c r="AF2069" s="71">
        <f t="shared" si="1198"/>
        <v>6.0019573472369497E-2</v>
      </c>
      <c r="AG2069" s="70">
        <f t="shared" si="1199"/>
        <v>-0.20815631490908057</v>
      </c>
      <c r="AH2069" s="70">
        <f t="shared" si="1200"/>
        <v>-0.27492311632852745</v>
      </c>
      <c r="AI2069" s="61" t="str">
        <f t="shared" si="1188"/>
        <v>Short VOL</v>
      </c>
      <c r="AJ2069" s="68" t="str">
        <f t="shared" si="1189"/>
        <v>Short VOL</v>
      </c>
      <c r="AK2069" s="72" t="str">
        <f t="shared" si="1190"/>
        <v>00631L</v>
      </c>
      <c r="AL2069" s="73">
        <f t="shared" si="1180"/>
        <v>1</v>
      </c>
      <c r="AM2069" s="72" t="str">
        <f t="shared" si="1193"/>
        <v>00635U</v>
      </c>
      <c r="AN2069" s="73">
        <f t="shared" si="1181"/>
        <v>0</v>
      </c>
      <c r="AO2069" s="74" t="str">
        <f t="shared" si="1187"/>
        <v>00631L</v>
      </c>
      <c r="AP2069" s="20">
        <f t="shared" si="1182"/>
        <v>1</v>
      </c>
      <c r="AQ2069" s="74" t="str">
        <f t="shared" si="1197"/>
        <v>00635U</v>
      </c>
      <c r="AR2069" s="20">
        <f t="shared" si="1183"/>
        <v>0</v>
      </c>
      <c r="AS2069" s="74" t="str">
        <f t="shared" si="1191"/>
        <v>00635U</v>
      </c>
      <c r="AT2069" s="20">
        <f t="shared" si="1184"/>
        <v>0</v>
      </c>
      <c r="AU2069" s="74" t="str">
        <f t="shared" si="1174"/>
        <v>00631L</v>
      </c>
      <c r="AV2069" s="20">
        <f t="shared" si="1185"/>
        <v>1</v>
      </c>
      <c r="AW2069" s="74" t="str">
        <f t="shared" si="1175"/>
        <v>00631L</v>
      </c>
      <c r="AX2069" s="20">
        <f t="shared" si="1176"/>
        <v>1</v>
      </c>
      <c r="AY2069" s="20">
        <f t="shared" si="1186"/>
        <v>0</v>
      </c>
      <c r="AZ2069" s="116">
        <v>43306</v>
      </c>
      <c r="BA2069" s="117">
        <v>19.920000000000002</v>
      </c>
      <c r="BB2069" s="90">
        <v>19.887499999999999</v>
      </c>
      <c r="BC2069" s="76">
        <f t="shared" si="1194"/>
        <v>20.755833333333332</v>
      </c>
      <c r="BD2069" s="76">
        <f t="shared" si="1195"/>
        <v>20.728249999999999</v>
      </c>
      <c r="BE2069" s="77">
        <f t="shared" si="1201"/>
        <v>-4.1835628538161918E-2</v>
      </c>
      <c r="BF2069" s="77">
        <f t="shared" si="1192"/>
        <v>-3.8992679073245329E-2</v>
      </c>
    </row>
    <row r="2070" spans="1:58" s="23" customFormat="1" ht="15.75" customHeight="1" x14ac:dyDescent="0.4">
      <c r="A2070" s="116">
        <v>43304</v>
      </c>
      <c r="B2070" s="112">
        <v>14.074999999999999</v>
      </c>
      <c r="C2070" s="112">
        <v>15.025</v>
      </c>
      <c r="D2070" s="112">
        <v>15.675000000000001</v>
      </c>
      <c r="E2070" s="112">
        <v>15.975</v>
      </c>
      <c r="F2070" s="112">
        <v>15.975</v>
      </c>
      <c r="G2070" s="112">
        <v>16.574999999999999</v>
      </c>
      <c r="H2070" s="113">
        <v>16.774999999999999</v>
      </c>
      <c r="I2070" s="90">
        <f t="shared" si="1177"/>
        <v>14.264999999999999</v>
      </c>
      <c r="J2070" s="90">
        <f t="shared" si="1178"/>
        <v>15.155000000000001</v>
      </c>
      <c r="K2070" s="114">
        <v>16</v>
      </c>
      <c r="L2070" s="115">
        <v>0.05</v>
      </c>
      <c r="M2070" s="90">
        <v>11.34</v>
      </c>
      <c r="N2070" s="90">
        <v>12.62</v>
      </c>
      <c r="O2070" s="90">
        <v>14.86</v>
      </c>
      <c r="P2070" s="90">
        <v>16.239999999999998</v>
      </c>
      <c r="Q2070" s="90">
        <v>17.45</v>
      </c>
      <c r="R2070" s="63">
        <f t="shared" si="1166"/>
        <v>7.139999999999997</v>
      </c>
      <c r="S2070" s="64">
        <f t="shared" si="1202"/>
        <v>-1.8662519440124436E-2</v>
      </c>
      <c r="T2070" s="65">
        <f t="shared" si="1196"/>
        <v>0.89857369255150554</v>
      </c>
      <c r="U2070" s="65">
        <f t="shared" si="1196"/>
        <v>0.84925975773889639</v>
      </c>
      <c r="V2070" s="65">
        <f t="shared" si="1167"/>
        <v>0.77709359605911332</v>
      </c>
      <c r="W2070" s="65">
        <f t="shared" si="1168"/>
        <v>0.72320916905444121</v>
      </c>
      <c r="X2070" s="61">
        <f t="shared" si="1179"/>
        <v>6.7495559502664379E-2</v>
      </c>
      <c r="Y2070" s="66">
        <f t="shared" si="1169"/>
        <v>5.0078247261345785E-2</v>
      </c>
      <c r="Z2070" s="61">
        <f t="shared" si="1170"/>
        <v>6.2390466175955304E-2</v>
      </c>
      <c r="AA2070" s="67">
        <f t="shared" si="1171"/>
        <v>14.264999999999999</v>
      </c>
      <c r="AB2070" s="68">
        <f t="shared" si="1172"/>
        <v>0.11529318541996832</v>
      </c>
      <c r="AC2070" s="69">
        <f t="shared" si="1173"/>
        <v>0.13034865293185419</v>
      </c>
      <c r="AD2070" s="70">
        <f>_xlfn.PERCENTILE.EXC(AC2070:$AC$5675,0.5)</f>
        <v>8.7779068416657988E-2</v>
      </c>
      <c r="AE2070" s="70">
        <f>_xlfn.PERCENTILE.EXC($AC2070:AC$5675,0.35)</f>
        <v>5.1240451021658445E-2</v>
      </c>
      <c r="AF2070" s="71">
        <f t="shared" si="1198"/>
        <v>5.7962902225155336E-2</v>
      </c>
      <c r="AG2070" s="70">
        <f t="shared" si="1199"/>
        <v>-0.20815631490908057</v>
      </c>
      <c r="AH2070" s="70">
        <f t="shared" si="1200"/>
        <v>-0.27492311632852745</v>
      </c>
      <c r="AI2070" s="61" t="str">
        <f t="shared" si="1188"/>
        <v>Short VOL</v>
      </c>
      <c r="AJ2070" s="68" t="str">
        <f t="shared" si="1189"/>
        <v>Short VOL</v>
      </c>
      <c r="AK2070" s="72" t="str">
        <f t="shared" si="1190"/>
        <v>00631L</v>
      </c>
      <c r="AL2070" s="73">
        <f t="shared" si="1180"/>
        <v>1</v>
      </c>
      <c r="AM2070" s="72" t="str">
        <f t="shared" si="1193"/>
        <v>00635U</v>
      </c>
      <c r="AN2070" s="73">
        <f t="shared" si="1181"/>
        <v>0</v>
      </c>
      <c r="AO2070" s="74" t="str">
        <f t="shared" si="1187"/>
        <v>00631L</v>
      </c>
      <c r="AP2070" s="20">
        <f t="shared" si="1182"/>
        <v>1</v>
      </c>
      <c r="AQ2070" s="74" t="str">
        <f t="shared" si="1197"/>
        <v>00635U</v>
      </c>
      <c r="AR2070" s="20">
        <f t="shared" si="1183"/>
        <v>0</v>
      </c>
      <c r="AS2070" s="74" t="str">
        <f t="shared" si="1191"/>
        <v>00635U</v>
      </c>
      <c r="AT2070" s="20">
        <f t="shared" si="1184"/>
        <v>0</v>
      </c>
      <c r="AU2070" s="74" t="str">
        <f t="shared" si="1174"/>
        <v>00631L</v>
      </c>
      <c r="AV2070" s="20">
        <f t="shared" si="1185"/>
        <v>1</v>
      </c>
      <c r="AW2070" s="74" t="str">
        <f t="shared" si="1175"/>
        <v>00631L</v>
      </c>
      <c r="AX2070" s="20">
        <f t="shared" si="1176"/>
        <v>1</v>
      </c>
      <c r="AY2070" s="20">
        <f t="shared" si="1186"/>
        <v>0</v>
      </c>
      <c r="AZ2070" s="116">
        <v>43305</v>
      </c>
      <c r="BA2070" s="117">
        <v>19.809999999999999</v>
      </c>
      <c r="BB2070" s="90">
        <v>19.987500000000001</v>
      </c>
      <c r="BC2070" s="76">
        <f t="shared" si="1194"/>
        <v>20.779166666666665</v>
      </c>
      <c r="BD2070" s="76">
        <f t="shared" si="1195"/>
        <v>20.754541666666665</v>
      </c>
      <c r="BE2070" s="77">
        <f t="shared" si="1201"/>
        <v>-3.8099057549628924E-2</v>
      </c>
      <c r="BF2070" s="77">
        <f t="shared" si="1192"/>
        <v>-4.5510119271083206E-2</v>
      </c>
    </row>
    <row r="2071" spans="1:58" s="23" customFormat="1" ht="15.75" customHeight="1" x14ac:dyDescent="0.4">
      <c r="A2071" s="116">
        <v>43301</v>
      </c>
      <c r="B2071" s="112">
        <v>14.275</v>
      </c>
      <c r="C2071" s="112">
        <v>15.175000000000001</v>
      </c>
      <c r="D2071" s="112">
        <v>15.824999999999999</v>
      </c>
      <c r="E2071" s="112">
        <v>16.05</v>
      </c>
      <c r="F2071" s="112">
        <v>16.125</v>
      </c>
      <c r="G2071" s="112">
        <v>16.675000000000001</v>
      </c>
      <c r="H2071" s="113">
        <v>16.875</v>
      </c>
      <c r="I2071" s="90">
        <f t="shared" si="1177"/>
        <v>14.41</v>
      </c>
      <c r="J2071" s="90">
        <f t="shared" si="1178"/>
        <v>15.272500000000001</v>
      </c>
      <c r="K2071" s="114">
        <v>17</v>
      </c>
      <c r="L2071" s="115">
        <v>0.05</v>
      </c>
      <c r="M2071" s="90">
        <v>11.01</v>
      </c>
      <c r="N2071" s="90">
        <v>12.86</v>
      </c>
      <c r="O2071" s="90">
        <v>15.08</v>
      </c>
      <c r="P2071" s="90">
        <v>16.41</v>
      </c>
      <c r="Q2071" s="90">
        <v>17.62</v>
      </c>
      <c r="R2071" s="63">
        <f t="shared" si="1166"/>
        <v>7.6200000000000045</v>
      </c>
      <c r="S2071" s="64">
        <f t="shared" si="1202"/>
        <v>-7.7700077700076052E-4</v>
      </c>
      <c r="T2071" s="65">
        <f t="shared" si="1196"/>
        <v>0.85614307931570766</v>
      </c>
      <c r="U2071" s="65">
        <f t="shared" si="1196"/>
        <v>0.85278514588859411</v>
      </c>
      <c r="V2071" s="65">
        <f t="shared" si="1167"/>
        <v>0.78366849482023149</v>
      </c>
      <c r="W2071" s="65">
        <f t="shared" si="1168"/>
        <v>0.72985244040862651</v>
      </c>
      <c r="X2071" s="61">
        <f t="shared" si="1179"/>
        <v>6.3047285464098102E-2</v>
      </c>
      <c r="Y2071" s="66">
        <f t="shared" si="1169"/>
        <v>5.1401869158878455E-2</v>
      </c>
      <c r="Z2071" s="61">
        <f t="shared" si="1170"/>
        <v>5.9854267869535092E-2</v>
      </c>
      <c r="AA2071" s="67">
        <f t="shared" si="1171"/>
        <v>14.41</v>
      </c>
      <c r="AB2071" s="68">
        <f t="shared" si="1172"/>
        <v>0.11003110419906695</v>
      </c>
      <c r="AC2071" s="69">
        <f t="shared" si="1173"/>
        <v>0.12052877138413692</v>
      </c>
      <c r="AD2071" s="70">
        <f>_xlfn.PERCENTILE.EXC(AC2071:$AC$5675,0.5)</f>
        <v>8.7769495268930631E-2</v>
      </c>
      <c r="AE2071" s="70">
        <f>_xlfn.PERCENTILE.EXC($AC2071:AC$5675,0.35)</f>
        <v>5.1235747809844981E-2</v>
      </c>
      <c r="AF2071" s="71">
        <f t="shared" si="1198"/>
        <v>5.7139134992955483E-2</v>
      </c>
      <c r="AG2071" s="70">
        <f t="shared" si="1199"/>
        <v>-0.20815631490908057</v>
      </c>
      <c r="AH2071" s="70">
        <f t="shared" si="1200"/>
        <v>-0.27492311632852745</v>
      </c>
      <c r="AI2071" s="61" t="str">
        <f t="shared" si="1188"/>
        <v>Short VOL</v>
      </c>
      <c r="AJ2071" s="68" t="str">
        <f t="shared" si="1189"/>
        <v>Short VOL</v>
      </c>
      <c r="AK2071" s="72" t="str">
        <f t="shared" si="1190"/>
        <v>00631L</v>
      </c>
      <c r="AL2071" s="73">
        <f t="shared" si="1180"/>
        <v>1</v>
      </c>
      <c r="AM2071" s="72" t="str">
        <f t="shared" si="1193"/>
        <v>00635U</v>
      </c>
      <c r="AN2071" s="73">
        <f t="shared" si="1181"/>
        <v>0</v>
      </c>
      <c r="AO2071" s="74" t="str">
        <f t="shared" si="1187"/>
        <v>00631L</v>
      </c>
      <c r="AP2071" s="20">
        <f t="shared" si="1182"/>
        <v>1</v>
      </c>
      <c r="AQ2071" s="74" t="str">
        <f t="shared" si="1197"/>
        <v>00635U</v>
      </c>
      <c r="AR2071" s="20">
        <f t="shared" si="1183"/>
        <v>0</v>
      </c>
      <c r="AS2071" s="74" t="str">
        <f t="shared" si="1191"/>
        <v>00635U</v>
      </c>
      <c r="AT2071" s="20">
        <f t="shared" si="1184"/>
        <v>0</v>
      </c>
      <c r="AU2071" s="74" t="str">
        <f t="shared" si="1174"/>
        <v>00631L</v>
      </c>
      <c r="AV2071" s="20">
        <f t="shared" si="1185"/>
        <v>1</v>
      </c>
      <c r="AW2071" s="74" t="str">
        <f t="shared" si="1175"/>
        <v>00631L</v>
      </c>
      <c r="AX2071" s="20">
        <f t="shared" si="1176"/>
        <v>1</v>
      </c>
      <c r="AY2071" s="20">
        <f t="shared" si="1186"/>
        <v>0</v>
      </c>
      <c r="AZ2071" s="116">
        <v>43304</v>
      </c>
      <c r="BA2071" s="117">
        <v>19.98</v>
      </c>
      <c r="BB2071" s="90">
        <v>20.1875</v>
      </c>
      <c r="BC2071" s="76">
        <f t="shared" si="1194"/>
        <v>20.80020833333333</v>
      </c>
      <c r="BD2071" s="76">
        <f t="shared" si="1195"/>
        <v>20.779041666666664</v>
      </c>
      <c r="BE2071" s="77">
        <f t="shared" si="1201"/>
        <v>-2.9456836369827884E-2</v>
      </c>
      <c r="BF2071" s="77">
        <f t="shared" si="1192"/>
        <v>-3.8454211675626557E-2</v>
      </c>
    </row>
    <row r="2072" spans="1:58" s="23" customFormat="1" ht="15.75" customHeight="1" x14ac:dyDescent="0.4">
      <c r="A2072" s="116">
        <v>43300</v>
      </c>
      <c r="B2072" s="112">
        <v>14.175000000000001</v>
      </c>
      <c r="C2072" s="112">
        <v>15.025</v>
      </c>
      <c r="D2072" s="112">
        <v>15.725</v>
      </c>
      <c r="E2072" s="112">
        <v>15.925000000000001</v>
      </c>
      <c r="F2072" s="112">
        <v>15.975</v>
      </c>
      <c r="G2072" s="112">
        <v>16.524999999999999</v>
      </c>
      <c r="H2072" s="113">
        <v>16.774999999999999</v>
      </c>
      <c r="I2072" s="90">
        <f t="shared" si="1177"/>
        <v>14.260000000000002</v>
      </c>
      <c r="J2072" s="90">
        <f t="shared" si="1178"/>
        <v>15.095000000000001</v>
      </c>
      <c r="K2072" s="114">
        <v>18</v>
      </c>
      <c r="L2072" s="115">
        <v>0.05</v>
      </c>
      <c r="M2072" s="90">
        <v>11.15</v>
      </c>
      <c r="N2072" s="90">
        <v>12.87</v>
      </c>
      <c r="O2072" s="90">
        <v>14.97</v>
      </c>
      <c r="P2072" s="90">
        <v>16.22</v>
      </c>
      <c r="Q2072" s="90">
        <v>17.41</v>
      </c>
      <c r="R2072" s="63">
        <f t="shared" si="1166"/>
        <v>7.1699999999999982</v>
      </c>
      <c r="S2072" s="64">
        <f t="shared" si="1202"/>
        <v>6.3636363636363602E-2</v>
      </c>
      <c r="T2072" s="65">
        <f t="shared" si="1196"/>
        <v>0.86635586635586648</v>
      </c>
      <c r="U2072" s="65">
        <f t="shared" si="1196"/>
        <v>0.85971943887775537</v>
      </c>
      <c r="V2072" s="65">
        <f t="shared" si="1167"/>
        <v>0.79346485819975343</v>
      </c>
      <c r="W2072" s="65">
        <f t="shared" si="1168"/>
        <v>0.73923032739804706</v>
      </c>
      <c r="X2072" s="61">
        <f t="shared" si="1179"/>
        <v>5.9964726631393267E-2</v>
      </c>
      <c r="Y2072" s="66">
        <f t="shared" si="1169"/>
        <v>5.3375196232338953E-2</v>
      </c>
      <c r="Z2072" s="61">
        <f t="shared" si="1170"/>
        <v>5.855539971949502E-2</v>
      </c>
      <c r="AA2072" s="67">
        <f t="shared" si="1171"/>
        <v>14.26</v>
      </c>
      <c r="AB2072" s="68">
        <f t="shared" si="1172"/>
        <v>0.10139860139860152</v>
      </c>
      <c r="AC2072" s="69">
        <f t="shared" si="1173"/>
        <v>0.10800310800310806</v>
      </c>
      <c r="AD2072" s="70">
        <f>_xlfn.PERCENTILE.EXC(AC2072:$AC$5675,0.5)</f>
        <v>8.7766229115946837E-2</v>
      </c>
      <c r="AE2072" s="70">
        <f>_xlfn.PERCENTILE.EXC($AC2072:AC$5675,0.35)</f>
        <v>5.1202215802693615E-2</v>
      </c>
      <c r="AF2072" s="71">
        <f t="shared" si="1198"/>
        <v>5.7047748220893257E-2</v>
      </c>
      <c r="AG2072" s="70">
        <f t="shared" si="1199"/>
        <v>-0.20815631490908057</v>
      </c>
      <c r="AH2072" s="70">
        <f t="shared" si="1200"/>
        <v>-0.27492311632852745</v>
      </c>
      <c r="AI2072" s="61" t="str">
        <f t="shared" si="1188"/>
        <v>Short VOL</v>
      </c>
      <c r="AJ2072" s="68" t="str">
        <f t="shared" si="1189"/>
        <v>Short VOL</v>
      </c>
      <c r="AK2072" s="72" t="str">
        <f t="shared" si="1190"/>
        <v>00631L</v>
      </c>
      <c r="AL2072" s="73">
        <f t="shared" si="1180"/>
        <v>1</v>
      </c>
      <c r="AM2072" s="72" t="str">
        <f t="shared" si="1193"/>
        <v>00635U</v>
      </c>
      <c r="AN2072" s="73">
        <f t="shared" si="1181"/>
        <v>0</v>
      </c>
      <c r="AO2072" s="74" t="str">
        <f t="shared" si="1187"/>
        <v>00631L</v>
      </c>
      <c r="AP2072" s="20">
        <f t="shared" si="1182"/>
        <v>1</v>
      </c>
      <c r="AQ2072" s="74" t="str">
        <f t="shared" si="1197"/>
        <v>00635U</v>
      </c>
      <c r="AR2072" s="20">
        <f t="shared" si="1183"/>
        <v>0</v>
      </c>
      <c r="AS2072" s="74" t="str">
        <f t="shared" si="1191"/>
        <v>00635U</v>
      </c>
      <c r="AT2072" s="20">
        <f t="shared" si="1184"/>
        <v>0</v>
      </c>
      <c r="AU2072" s="74" t="str">
        <f t="shared" si="1174"/>
        <v>00631L</v>
      </c>
      <c r="AV2072" s="20">
        <f t="shared" si="1185"/>
        <v>1</v>
      </c>
      <c r="AW2072" s="74" t="str">
        <f t="shared" si="1175"/>
        <v>00631L</v>
      </c>
      <c r="AX2072" s="20">
        <f t="shared" si="1176"/>
        <v>1</v>
      </c>
      <c r="AY2072" s="20">
        <f t="shared" si="1186"/>
        <v>0</v>
      </c>
      <c r="AZ2072" s="116">
        <v>43301</v>
      </c>
      <c r="BA2072" s="117">
        <v>20.059999999999999</v>
      </c>
      <c r="BB2072" s="90">
        <v>20.662500000000001</v>
      </c>
      <c r="BC2072" s="76">
        <f t="shared" si="1194"/>
        <v>20.81645833333333</v>
      </c>
      <c r="BD2072" s="76">
        <f t="shared" si="1195"/>
        <v>20.798083333333334</v>
      </c>
      <c r="BE2072" s="77">
        <f t="shared" si="1201"/>
        <v>-7.3959907525092926E-3</v>
      </c>
      <c r="BF2072" s="77">
        <f t="shared" si="1192"/>
        <v>-3.5488045773448787E-2</v>
      </c>
    </row>
    <row r="2073" spans="1:58" s="23" customFormat="1" ht="15.75" customHeight="1" x14ac:dyDescent="0.4">
      <c r="A2073" s="116">
        <v>43299</v>
      </c>
      <c r="B2073" s="112">
        <v>13.925000000000001</v>
      </c>
      <c r="C2073" s="112">
        <v>14.875</v>
      </c>
      <c r="D2073" s="112">
        <v>15.574999999999999</v>
      </c>
      <c r="E2073" s="112">
        <v>15.875</v>
      </c>
      <c r="F2073" s="112">
        <v>15.925000000000001</v>
      </c>
      <c r="G2073" s="112">
        <v>16.475000000000001</v>
      </c>
      <c r="H2073" s="113">
        <v>16.725000000000001</v>
      </c>
      <c r="I2073" s="90">
        <f t="shared" si="1177"/>
        <v>13.9725</v>
      </c>
      <c r="J2073" s="90">
        <f t="shared" si="1178"/>
        <v>14.91</v>
      </c>
      <c r="K2073" s="114">
        <v>19</v>
      </c>
      <c r="L2073" s="115">
        <v>0.05</v>
      </c>
      <c r="M2073" s="90">
        <v>10.029999999999999</v>
      </c>
      <c r="N2073" s="90">
        <v>12.1</v>
      </c>
      <c r="O2073" s="90">
        <v>14.39</v>
      </c>
      <c r="P2073" s="90">
        <v>15.88</v>
      </c>
      <c r="Q2073" s="90">
        <v>17.170000000000002</v>
      </c>
      <c r="R2073" s="63">
        <f t="shared" si="1166"/>
        <v>8.1400000000000041</v>
      </c>
      <c r="S2073" s="64">
        <f t="shared" si="1202"/>
        <v>3.3167495854062308E-3</v>
      </c>
      <c r="T2073" s="65">
        <f t="shared" si="1196"/>
        <v>0.82892561983471069</v>
      </c>
      <c r="U2073" s="65">
        <f t="shared" si="1196"/>
        <v>0.84086170952050032</v>
      </c>
      <c r="V2073" s="65">
        <f t="shared" si="1167"/>
        <v>0.76196473551637278</v>
      </c>
      <c r="W2073" s="65">
        <f t="shared" si="1168"/>
        <v>0.70471753057658693</v>
      </c>
      <c r="X2073" s="61">
        <f t="shared" si="1179"/>
        <v>6.822262118491916E-2</v>
      </c>
      <c r="Y2073" s="66">
        <f t="shared" si="1169"/>
        <v>5.3543307086614263E-2</v>
      </c>
      <c r="Z2073" s="61">
        <f t="shared" si="1170"/>
        <v>6.7096081588835205E-2</v>
      </c>
      <c r="AA2073" s="67">
        <f t="shared" si="1171"/>
        <v>13.9725</v>
      </c>
      <c r="AB2073" s="68">
        <f t="shared" si="1172"/>
        <v>0.15082644628099182</v>
      </c>
      <c r="AC2073" s="69">
        <f t="shared" si="1173"/>
        <v>0.15475206611570252</v>
      </c>
      <c r="AD2073" s="70">
        <f>_xlfn.PERCENTILE.EXC(AC2073:$AC$5675,0.5)</f>
        <v>8.7762962962963029E-2</v>
      </c>
      <c r="AE2073" s="70">
        <f>_xlfn.PERCENTILE.EXC($AC2073:AC$5675,0.35)</f>
        <v>5.1157152277407074E-2</v>
      </c>
      <c r="AF2073" s="71">
        <f t="shared" si="1198"/>
        <v>5.6841636172827704E-2</v>
      </c>
      <c r="AG2073" s="70">
        <f t="shared" si="1199"/>
        <v>-0.20815631490908057</v>
      </c>
      <c r="AH2073" s="70">
        <f t="shared" si="1200"/>
        <v>-0.27492311632852745</v>
      </c>
      <c r="AI2073" s="61" t="str">
        <f t="shared" si="1188"/>
        <v>Short VOL</v>
      </c>
      <c r="AJ2073" s="68" t="str">
        <f t="shared" si="1189"/>
        <v>Short VOL</v>
      </c>
      <c r="AK2073" s="72" t="str">
        <f t="shared" si="1190"/>
        <v>00631L</v>
      </c>
      <c r="AL2073" s="73">
        <f t="shared" si="1180"/>
        <v>1</v>
      </c>
      <c r="AM2073" s="72" t="str">
        <f t="shared" si="1193"/>
        <v>00635U</v>
      </c>
      <c r="AN2073" s="73">
        <f t="shared" si="1181"/>
        <v>0</v>
      </c>
      <c r="AO2073" s="74" t="str">
        <f t="shared" si="1187"/>
        <v>00631L</v>
      </c>
      <c r="AP2073" s="20">
        <f t="shared" si="1182"/>
        <v>1</v>
      </c>
      <c r="AQ2073" s="74" t="str">
        <f t="shared" si="1197"/>
        <v>00635U</v>
      </c>
      <c r="AR2073" s="20">
        <f t="shared" si="1183"/>
        <v>0</v>
      </c>
      <c r="AS2073" s="74" t="str">
        <f t="shared" si="1191"/>
        <v>00635U</v>
      </c>
      <c r="AT2073" s="20">
        <f t="shared" si="1184"/>
        <v>0</v>
      </c>
      <c r="AU2073" s="74" t="str">
        <f t="shared" si="1174"/>
        <v>00631L</v>
      </c>
      <c r="AV2073" s="20">
        <f t="shared" si="1185"/>
        <v>1</v>
      </c>
      <c r="AW2073" s="74" t="str">
        <f t="shared" si="1175"/>
        <v>00631L</v>
      </c>
      <c r="AX2073" s="20">
        <f t="shared" si="1176"/>
        <v>1</v>
      </c>
      <c r="AY2073" s="20">
        <f t="shared" si="1186"/>
        <v>0</v>
      </c>
      <c r="AZ2073" s="116">
        <v>43300</v>
      </c>
      <c r="BA2073" s="117">
        <v>20.25</v>
      </c>
      <c r="BB2073" s="90">
        <v>20.399999999999999</v>
      </c>
      <c r="BC2073" s="76">
        <f t="shared" si="1194"/>
        <v>20.822499999999998</v>
      </c>
      <c r="BD2073" s="76">
        <f t="shared" si="1195"/>
        <v>20.809583333333329</v>
      </c>
      <c r="BE2073" s="77">
        <f t="shared" si="1201"/>
        <v>-2.0290551086564988E-2</v>
      </c>
      <c r="BF2073" s="77">
        <f t="shared" si="1192"/>
        <v>-2.689065534709548E-2</v>
      </c>
    </row>
    <row r="2074" spans="1:58" s="23" customFormat="1" ht="15.75" customHeight="1" x14ac:dyDescent="0.4">
      <c r="A2074" s="116">
        <v>43298</v>
      </c>
      <c r="B2074" s="112">
        <v>12.125</v>
      </c>
      <c r="C2074" s="112">
        <v>13.975</v>
      </c>
      <c r="D2074" s="112">
        <v>14.775</v>
      </c>
      <c r="E2074" s="112">
        <v>15.525</v>
      </c>
      <c r="F2074" s="112">
        <v>15.775</v>
      </c>
      <c r="G2074" s="112">
        <v>15.824999999999999</v>
      </c>
      <c r="H2074" s="113">
        <v>16.425000000000001</v>
      </c>
      <c r="I2074" s="90">
        <f t="shared" si="1177"/>
        <v>13.975</v>
      </c>
      <c r="J2074" s="90">
        <f t="shared" si="1178"/>
        <v>14.775</v>
      </c>
      <c r="K2074" s="114">
        <v>0</v>
      </c>
      <c r="L2074" s="115">
        <v>5.2631578947368418E-2</v>
      </c>
      <c r="M2074" s="90">
        <v>10.56</v>
      </c>
      <c r="N2074" s="90">
        <v>12.06</v>
      </c>
      <c r="O2074" s="90">
        <v>14.4</v>
      </c>
      <c r="P2074" s="90">
        <v>15.83</v>
      </c>
      <c r="Q2074" s="90">
        <v>17.14</v>
      </c>
      <c r="R2074" s="63">
        <f t="shared" si="1166"/>
        <v>7.6099999999999994</v>
      </c>
      <c r="S2074" s="64">
        <f t="shared" si="1202"/>
        <v>-6.001558846453621E-2</v>
      </c>
      <c r="T2074" s="65">
        <f t="shared" si="1196"/>
        <v>0.87562189054726369</v>
      </c>
      <c r="U2074" s="65">
        <f t="shared" si="1196"/>
        <v>0.83750000000000002</v>
      </c>
      <c r="V2074" s="65">
        <f t="shared" si="1167"/>
        <v>0.76184459886291855</v>
      </c>
      <c r="W2074" s="65">
        <f t="shared" si="1168"/>
        <v>0.70361726954492421</v>
      </c>
      <c r="X2074" s="61">
        <f t="shared" si="1179"/>
        <v>0.15257731958762882</v>
      </c>
      <c r="Y2074" s="66">
        <f t="shared" si="1169"/>
        <v>5.7971014492753645E-2</v>
      </c>
      <c r="Z2074" s="61">
        <f t="shared" si="1170"/>
        <v>5.7245080500894503E-2</v>
      </c>
      <c r="AA2074" s="67">
        <f t="shared" si="1171"/>
        <v>13.975</v>
      </c>
      <c r="AB2074" s="68">
        <f t="shared" si="1172"/>
        <v>5.3897180762851986E-3</v>
      </c>
      <c r="AC2074" s="69">
        <f t="shared" si="1173"/>
        <v>0.15878938640132662</v>
      </c>
      <c r="AD2074" s="70">
        <f>_xlfn.PERCENTILE.EXC(AC2074:$AC$5675,0.5)</f>
        <v>8.7702709887838182E-2</v>
      </c>
      <c r="AE2074" s="70">
        <f>_xlfn.PERCENTILE.EXC($AC2074:AC$5675,0.35)</f>
        <v>5.111208875212056E-2</v>
      </c>
      <c r="AF2074" s="71">
        <f t="shared" si="1198"/>
        <v>5.6841636172827704E-2</v>
      </c>
      <c r="AG2074" s="70">
        <f t="shared" si="1199"/>
        <v>-0.20815631490908057</v>
      </c>
      <c r="AH2074" s="70">
        <f t="shared" si="1200"/>
        <v>-0.27492311632852745</v>
      </c>
      <c r="AI2074" s="61" t="str">
        <f t="shared" si="1188"/>
        <v>Short VOL</v>
      </c>
      <c r="AJ2074" s="68" t="str">
        <f t="shared" si="1189"/>
        <v>Short VOL</v>
      </c>
      <c r="AK2074" s="72" t="str">
        <f t="shared" si="1190"/>
        <v>00631L</v>
      </c>
      <c r="AL2074" s="73">
        <f t="shared" si="1180"/>
        <v>1</v>
      </c>
      <c r="AM2074" s="72" t="str">
        <f t="shared" si="1193"/>
        <v>00635U</v>
      </c>
      <c r="AN2074" s="73">
        <f t="shared" si="1181"/>
        <v>0</v>
      </c>
      <c r="AO2074" s="74" t="str">
        <f t="shared" si="1187"/>
        <v>00631L</v>
      </c>
      <c r="AP2074" s="20">
        <f t="shared" si="1182"/>
        <v>1</v>
      </c>
      <c r="AQ2074" s="74" t="str">
        <f t="shared" si="1197"/>
        <v>00635U</v>
      </c>
      <c r="AR2074" s="20">
        <f t="shared" si="1183"/>
        <v>0</v>
      </c>
      <c r="AS2074" s="74" t="str">
        <f t="shared" si="1191"/>
        <v>00635U</v>
      </c>
      <c r="AT2074" s="20">
        <f t="shared" si="1184"/>
        <v>0</v>
      </c>
      <c r="AU2074" s="74" t="str">
        <f t="shared" si="1174"/>
        <v>00631L</v>
      </c>
      <c r="AV2074" s="20">
        <f t="shared" si="1185"/>
        <v>1</v>
      </c>
      <c r="AW2074" s="74" t="str">
        <f t="shared" si="1175"/>
        <v>00631L</v>
      </c>
      <c r="AX2074" s="20">
        <f t="shared" si="1176"/>
        <v>1</v>
      </c>
      <c r="AY2074" s="20">
        <f t="shared" si="1186"/>
        <v>0</v>
      </c>
      <c r="AZ2074" s="116">
        <v>43299</v>
      </c>
      <c r="BA2074" s="117">
        <v>20.48</v>
      </c>
      <c r="BB2074" s="90">
        <v>20.350000000000001</v>
      </c>
      <c r="BC2074" s="76">
        <f t="shared" si="1194"/>
        <v>20.83</v>
      </c>
      <c r="BD2074" s="76">
        <f t="shared" si="1195"/>
        <v>20.823833333333333</v>
      </c>
      <c r="BE2074" s="77">
        <f t="shared" si="1201"/>
        <v>-2.3043686989918238E-2</v>
      </c>
      <c r="BF2074" s="77">
        <f t="shared" si="1192"/>
        <v>-1.6511529257341308E-2</v>
      </c>
    </row>
    <row r="2075" spans="1:58" s="23" customFormat="1" ht="15.75" customHeight="1" x14ac:dyDescent="0.4">
      <c r="A2075" s="116">
        <v>43297</v>
      </c>
      <c r="B2075" s="112">
        <v>12.975</v>
      </c>
      <c r="C2075" s="112">
        <v>14.275</v>
      </c>
      <c r="D2075" s="112">
        <v>14.875</v>
      </c>
      <c r="E2075" s="112">
        <v>15.525</v>
      </c>
      <c r="F2075" s="112">
        <v>15.725</v>
      </c>
      <c r="G2075" s="112">
        <v>15.775</v>
      </c>
      <c r="H2075" s="113">
        <v>16.350000000000001</v>
      </c>
      <c r="I2075" s="90">
        <f t="shared" si="1177"/>
        <v>14.206578947368421</v>
      </c>
      <c r="J2075" s="90">
        <f t="shared" si="1178"/>
        <v>14.843421052631578</v>
      </c>
      <c r="K2075" s="114">
        <v>1</v>
      </c>
      <c r="L2075" s="115">
        <v>5.2631578947368418E-2</v>
      </c>
      <c r="M2075" s="90">
        <v>11.5</v>
      </c>
      <c r="N2075" s="90">
        <v>12.83</v>
      </c>
      <c r="O2075" s="90">
        <v>14.85</v>
      </c>
      <c r="P2075" s="90">
        <v>16.100000000000001</v>
      </c>
      <c r="Q2075" s="90">
        <v>17.21</v>
      </c>
      <c r="R2075" s="63">
        <f t="shared" si="1166"/>
        <v>6.6200000000000045</v>
      </c>
      <c r="S2075" s="64">
        <f t="shared" si="1202"/>
        <v>5.336617405582926E-2</v>
      </c>
      <c r="T2075" s="65">
        <f t="shared" si="1196"/>
        <v>0.89633671083398281</v>
      </c>
      <c r="U2075" s="65">
        <f t="shared" si="1196"/>
        <v>0.86397306397306395</v>
      </c>
      <c r="V2075" s="65">
        <f t="shared" si="1167"/>
        <v>0.79689440993788818</v>
      </c>
      <c r="W2075" s="65">
        <f t="shared" si="1168"/>
        <v>0.74549680418361419</v>
      </c>
      <c r="X2075" s="61">
        <f t="shared" si="1179"/>
        <v>0.10019267822736036</v>
      </c>
      <c r="Y2075" s="66">
        <f t="shared" si="1169"/>
        <v>5.3140096618357557E-2</v>
      </c>
      <c r="Z2075" s="61">
        <f t="shared" si="1170"/>
        <v>4.4827266833379641E-2</v>
      </c>
      <c r="AA2075" s="67">
        <f t="shared" si="1171"/>
        <v>14.206578947368422</v>
      </c>
      <c r="AB2075" s="68">
        <f t="shared" si="1172"/>
        <v>1.1301636788776272E-2</v>
      </c>
      <c r="AC2075" s="69">
        <f t="shared" si="1173"/>
        <v>0.10729376051195809</v>
      </c>
      <c r="AD2075" s="70">
        <f>_xlfn.PERCENTILE.EXC(AC2075:$AC$5675,0.5)</f>
        <v>8.7642456812713335E-2</v>
      </c>
      <c r="AE2075" s="70">
        <f>_xlfn.PERCENTILE.EXC($AC2075:AC$5675,0.35)</f>
        <v>5.109575508191417E-2</v>
      </c>
      <c r="AF2075" s="71">
        <f t="shared" si="1198"/>
        <v>5.6841636172827704E-2</v>
      </c>
      <c r="AG2075" s="70">
        <f t="shared" si="1199"/>
        <v>-0.20815631490908057</v>
      </c>
      <c r="AH2075" s="70">
        <f t="shared" si="1200"/>
        <v>-0.27492311632852745</v>
      </c>
      <c r="AI2075" s="61" t="str">
        <f t="shared" si="1188"/>
        <v>Short VOL</v>
      </c>
      <c r="AJ2075" s="68" t="str">
        <f t="shared" si="1189"/>
        <v>Short VOL</v>
      </c>
      <c r="AK2075" s="72" t="str">
        <f t="shared" si="1190"/>
        <v>00631L</v>
      </c>
      <c r="AL2075" s="73">
        <f t="shared" si="1180"/>
        <v>1</v>
      </c>
      <c r="AM2075" s="72" t="str">
        <f t="shared" si="1193"/>
        <v>00635U</v>
      </c>
      <c r="AN2075" s="73">
        <f t="shared" si="1181"/>
        <v>0</v>
      </c>
      <c r="AO2075" s="74" t="str">
        <f t="shared" si="1187"/>
        <v>00631L</v>
      </c>
      <c r="AP2075" s="20">
        <f t="shared" si="1182"/>
        <v>1</v>
      </c>
      <c r="AQ2075" s="74" t="str">
        <f t="shared" si="1197"/>
        <v>00635U</v>
      </c>
      <c r="AR2075" s="20">
        <f t="shared" si="1183"/>
        <v>0</v>
      </c>
      <c r="AS2075" s="74" t="str">
        <f t="shared" si="1191"/>
        <v>00635U</v>
      </c>
      <c r="AT2075" s="20">
        <f t="shared" si="1184"/>
        <v>0</v>
      </c>
      <c r="AU2075" s="74" t="str">
        <f t="shared" si="1174"/>
        <v>00631L</v>
      </c>
      <c r="AV2075" s="20">
        <f t="shared" si="1185"/>
        <v>1</v>
      </c>
      <c r="AW2075" s="74" t="str">
        <f t="shared" si="1175"/>
        <v>00631L</v>
      </c>
      <c r="AX2075" s="20">
        <f t="shared" si="1176"/>
        <v>1</v>
      </c>
      <c r="AY2075" s="20">
        <f t="shared" si="1186"/>
        <v>0</v>
      </c>
      <c r="AZ2075" s="116">
        <v>43298</v>
      </c>
      <c r="BA2075" s="117">
        <v>20.399999999999999</v>
      </c>
      <c r="BB2075" s="90">
        <v>20.574999999999999</v>
      </c>
      <c r="BC2075" s="76">
        <f t="shared" si="1194"/>
        <v>20.839791666666667</v>
      </c>
      <c r="BD2075" s="76">
        <f t="shared" si="1195"/>
        <v>20.830833333333331</v>
      </c>
      <c r="BE2075" s="77">
        <f t="shared" si="1201"/>
        <v>-1.2706061121052509E-2</v>
      </c>
      <c r="BF2075" s="77">
        <f t="shared" si="1192"/>
        <v>-2.0682481897827693E-2</v>
      </c>
    </row>
    <row r="2076" spans="1:58" s="23" customFormat="1" ht="15.75" customHeight="1" x14ac:dyDescent="0.4">
      <c r="A2076" s="116">
        <v>43294</v>
      </c>
      <c r="B2076" s="112">
        <v>12.975</v>
      </c>
      <c r="C2076" s="112">
        <v>14.225</v>
      </c>
      <c r="D2076" s="112">
        <v>14.875</v>
      </c>
      <c r="E2076" s="112">
        <v>15.475</v>
      </c>
      <c r="F2076" s="112">
        <v>15.675000000000001</v>
      </c>
      <c r="G2076" s="112">
        <v>15.725</v>
      </c>
      <c r="H2076" s="113">
        <v>16.274999999999999</v>
      </c>
      <c r="I2076" s="90">
        <f t="shared" si="1177"/>
        <v>14.093421052631578</v>
      </c>
      <c r="J2076" s="90">
        <f t="shared" si="1178"/>
        <v>14.80657894736842</v>
      </c>
      <c r="K2076" s="114">
        <v>2</v>
      </c>
      <c r="L2076" s="115">
        <v>5.2631578947368418E-2</v>
      </c>
      <c r="M2076" s="90">
        <v>10.07</v>
      </c>
      <c r="N2076" s="90">
        <v>12.18</v>
      </c>
      <c r="O2076" s="90">
        <v>14.54</v>
      </c>
      <c r="P2076" s="90">
        <v>15.9</v>
      </c>
      <c r="Q2076" s="90">
        <v>17.11</v>
      </c>
      <c r="R2076" s="63">
        <f t="shared" si="1166"/>
        <v>8.1899999999999977</v>
      </c>
      <c r="S2076" s="64">
        <f t="shared" si="1202"/>
        <v>-3.1796502384737704E-2</v>
      </c>
      <c r="T2076" s="65">
        <f t="shared" si="1196"/>
        <v>0.8267651888341544</v>
      </c>
      <c r="U2076" s="65">
        <f t="shared" si="1196"/>
        <v>0.83768913342503437</v>
      </c>
      <c r="V2076" s="65">
        <f t="shared" si="1167"/>
        <v>0.76603773584905654</v>
      </c>
      <c r="W2076" s="65">
        <f t="shared" si="1168"/>
        <v>0.71186440677966101</v>
      </c>
      <c r="X2076" s="61">
        <f t="shared" si="1179"/>
        <v>9.6339113680154145E-2</v>
      </c>
      <c r="Y2076" s="66">
        <f t="shared" si="1169"/>
        <v>5.1696284329563746E-2</v>
      </c>
      <c r="Z2076" s="61">
        <f t="shared" si="1170"/>
        <v>5.0602184669965432E-2</v>
      </c>
      <c r="AA2076" s="67">
        <f t="shared" si="1171"/>
        <v>14.09342105263158</v>
      </c>
      <c r="AB2076" s="68">
        <f t="shared" si="1172"/>
        <v>6.5270935960591123E-2</v>
      </c>
      <c r="AC2076" s="69">
        <f t="shared" si="1173"/>
        <v>0.15709532451819216</v>
      </c>
      <c r="AD2076" s="70">
        <f>_xlfn.PERCENTILE.EXC(AC2076:$AC$5675,0.5)</f>
        <v>8.7634744164196032E-2</v>
      </c>
      <c r="AE2076" s="70">
        <f>_xlfn.PERCENTILE.EXC($AC2076:AC$5675,0.35)</f>
        <v>5.1084209720887813E-2</v>
      </c>
      <c r="AF2076" s="71">
        <f t="shared" si="1198"/>
        <v>5.6841636172827704E-2</v>
      </c>
      <c r="AG2076" s="70">
        <f t="shared" si="1199"/>
        <v>-0.20815631490908057</v>
      </c>
      <c r="AH2076" s="70">
        <f t="shared" si="1200"/>
        <v>-0.27492311632852745</v>
      </c>
      <c r="AI2076" s="61" t="str">
        <f t="shared" si="1188"/>
        <v>Short VOL</v>
      </c>
      <c r="AJ2076" s="68" t="str">
        <f t="shared" si="1189"/>
        <v>Short VOL</v>
      </c>
      <c r="AK2076" s="72" t="str">
        <f t="shared" si="1190"/>
        <v>00631L</v>
      </c>
      <c r="AL2076" s="73">
        <f t="shared" si="1180"/>
        <v>1</v>
      </c>
      <c r="AM2076" s="72" t="str">
        <f t="shared" si="1193"/>
        <v>00635U</v>
      </c>
      <c r="AN2076" s="73">
        <f t="shared" si="1181"/>
        <v>0</v>
      </c>
      <c r="AO2076" s="74" t="str">
        <f t="shared" si="1187"/>
        <v>00631L</v>
      </c>
      <c r="AP2076" s="20">
        <f t="shared" si="1182"/>
        <v>1</v>
      </c>
      <c r="AQ2076" s="74" t="str">
        <f t="shared" si="1197"/>
        <v>00635U</v>
      </c>
      <c r="AR2076" s="20">
        <f t="shared" si="1183"/>
        <v>0</v>
      </c>
      <c r="AS2076" s="74" t="str">
        <f t="shared" si="1191"/>
        <v>00635U</v>
      </c>
      <c r="AT2076" s="20">
        <f t="shared" si="1184"/>
        <v>0</v>
      </c>
      <c r="AU2076" s="74" t="str">
        <f t="shared" si="1174"/>
        <v>00631L</v>
      </c>
      <c r="AV2076" s="20">
        <f t="shared" si="1185"/>
        <v>1</v>
      </c>
      <c r="AW2076" s="74" t="str">
        <f t="shared" si="1175"/>
        <v>00631L</v>
      </c>
      <c r="AX2076" s="20">
        <f t="shared" si="1176"/>
        <v>1</v>
      </c>
      <c r="AY2076" s="20">
        <f t="shared" si="1186"/>
        <v>0</v>
      </c>
      <c r="AZ2076" s="116">
        <v>43297</v>
      </c>
      <c r="BA2076" s="117">
        <v>20.6</v>
      </c>
      <c r="BB2076" s="90">
        <v>20.625</v>
      </c>
      <c r="BC2076" s="76">
        <f t="shared" si="1194"/>
        <v>20.847499999999993</v>
      </c>
      <c r="BD2076" s="76">
        <f t="shared" si="1195"/>
        <v>20.840208333333333</v>
      </c>
      <c r="BE2076" s="77">
        <f t="shared" si="1201"/>
        <v>-1.0672742535075818E-2</v>
      </c>
      <c r="BF2076" s="77">
        <f t="shared" si="1192"/>
        <v>-1.15261963552027E-2</v>
      </c>
    </row>
    <row r="2077" spans="1:58" s="23" customFormat="1" ht="15.75" customHeight="1" x14ac:dyDescent="0.4">
      <c r="A2077" s="116">
        <v>43293</v>
      </c>
      <c r="B2077" s="112">
        <v>13.324999999999999</v>
      </c>
      <c r="C2077" s="112">
        <v>14.475</v>
      </c>
      <c r="D2077" s="112">
        <v>14.975</v>
      </c>
      <c r="E2077" s="112">
        <v>15.625</v>
      </c>
      <c r="F2077" s="112">
        <v>15.775</v>
      </c>
      <c r="G2077" s="112">
        <v>15.8</v>
      </c>
      <c r="H2077" s="113">
        <v>16.350000000000001</v>
      </c>
      <c r="I2077" s="90">
        <f t="shared" si="1177"/>
        <v>14.293421052631578</v>
      </c>
      <c r="J2077" s="90">
        <f t="shared" si="1178"/>
        <v>14.896052631578947</v>
      </c>
      <c r="K2077" s="114">
        <v>3</v>
      </c>
      <c r="L2077" s="115">
        <v>5.2631578947368418E-2</v>
      </c>
      <c r="M2077" s="90">
        <v>10.6</v>
      </c>
      <c r="N2077" s="90">
        <v>12.58</v>
      </c>
      <c r="O2077" s="90">
        <v>14.76</v>
      </c>
      <c r="P2077" s="90">
        <v>16.100000000000001</v>
      </c>
      <c r="Q2077" s="90">
        <v>17.22</v>
      </c>
      <c r="R2077" s="63">
        <f t="shared" si="1166"/>
        <v>7.68</v>
      </c>
      <c r="S2077" s="64">
        <f t="shared" si="1202"/>
        <v>-7.7035950110051404E-2</v>
      </c>
      <c r="T2077" s="65">
        <f t="shared" si="1196"/>
        <v>0.84260731319554849</v>
      </c>
      <c r="U2077" s="65">
        <f t="shared" si="1196"/>
        <v>0.85230352303523038</v>
      </c>
      <c r="V2077" s="65">
        <f t="shared" si="1167"/>
        <v>0.78136645962732909</v>
      </c>
      <c r="W2077" s="65">
        <f t="shared" si="1168"/>
        <v>0.73054587688734041</v>
      </c>
      <c r="X2077" s="61">
        <f t="shared" si="1179"/>
        <v>8.6303939962476581E-2</v>
      </c>
      <c r="Y2077" s="66">
        <f t="shared" si="1169"/>
        <v>4.6400000000000094E-2</v>
      </c>
      <c r="Z2077" s="61">
        <f t="shared" si="1170"/>
        <v>4.2161465525177244E-2</v>
      </c>
      <c r="AA2077" s="67">
        <f t="shared" si="1171"/>
        <v>14.293421052631579</v>
      </c>
      <c r="AB2077" s="68">
        <f t="shared" si="1172"/>
        <v>5.9220985691573864E-2</v>
      </c>
      <c r="AC2077" s="69">
        <f t="shared" si="1173"/>
        <v>0.13620199146514939</v>
      </c>
      <c r="AD2077" s="70">
        <f>_xlfn.PERCENTILE.EXC(AC2077:$AC$5675,0.5)</f>
        <v>8.7627031515678716E-2</v>
      </c>
      <c r="AE2077" s="70">
        <f>_xlfn.PERCENTILE.EXC($AC2077:AC$5675,0.35)</f>
        <v>5.1072664359861457E-2</v>
      </c>
      <c r="AF2077" s="71">
        <f t="shared" si="1198"/>
        <v>5.6841636172827704E-2</v>
      </c>
      <c r="AG2077" s="70">
        <f t="shared" si="1199"/>
        <v>-0.20815631490908057</v>
      </c>
      <c r="AH2077" s="70">
        <f t="shared" si="1200"/>
        <v>-0.27492311632852745</v>
      </c>
      <c r="AI2077" s="61" t="str">
        <f t="shared" si="1188"/>
        <v>Short VOL</v>
      </c>
      <c r="AJ2077" s="68" t="str">
        <f t="shared" si="1189"/>
        <v>Short VOL</v>
      </c>
      <c r="AK2077" s="72" t="str">
        <f t="shared" si="1190"/>
        <v>00631L</v>
      </c>
      <c r="AL2077" s="73">
        <f t="shared" si="1180"/>
        <v>1</v>
      </c>
      <c r="AM2077" s="72" t="str">
        <f t="shared" si="1193"/>
        <v>00635U</v>
      </c>
      <c r="AN2077" s="73">
        <f t="shared" si="1181"/>
        <v>0</v>
      </c>
      <c r="AO2077" s="74" t="str">
        <f t="shared" si="1187"/>
        <v>00631L</v>
      </c>
      <c r="AP2077" s="20">
        <f t="shared" si="1182"/>
        <v>1</v>
      </c>
      <c r="AQ2077" s="74" t="str">
        <f t="shared" si="1197"/>
        <v>00635U</v>
      </c>
      <c r="AR2077" s="20">
        <f t="shared" si="1183"/>
        <v>0</v>
      </c>
      <c r="AS2077" s="74" t="str">
        <f t="shared" si="1191"/>
        <v>00635U</v>
      </c>
      <c r="AT2077" s="20">
        <f t="shared" si="1184"/>
        <v>0</v>
      </c>
      <c r="AU2077" s="74" t="str">
        <f t="shared" si="1174"/>
        <v>00631L</v>
      </c>
      <c r="AV2077" s="20">
        <f t="shared" si="1185"/>
        <v>1</v>
      </c>
      <c r="AW2077" s="74" t="str">
        <f t="shared" si="1175"/>
        <v>00631L</v>
      </c>
      <c r="AX2077" s="20">
        <f t="shared" si="1176"/>
        <v>1</v>
      </c>
      <c r="AY2077" s="20">
        <f t="shared" si="1186"/>
        <v>0</v>
      </c>
      <c r="AZ2077" s="116">
        <v>43294</v>
      </c>
      <c r="BA2077" s="117">
        <v>20.66</v>
      </c>
      <c r="BB2077" s="90">
        <v>20.625</v>
      </c>
      <c r="BC2077" s="76">
        <f t="shared" si="1194"/>
        <v>20.854166666666668</v>
      </c>
      <c r="BD2077" s="76">
        <f t="shared" si="1195"/>
        <v>20.848083333333328</v>
      </c>
      <c r="BE2077" s="77">
        <f t="shared" si="1201"/>
        <v>-1.0989010989011045E-2</v>
      </c>
      <c r="BF2077" s="77">
        <f t="shared" si="1192"/>
        <v>-9.0216126982094053E-3</v>
      </c>
    </row>
    <row r="2078" spans="1:58" s="23" customFormat="1" ht="15.75" customHeight="1" x14ac:dyDescent="0.4">
      <c r="A2078" s="116">
        <v>43292</v>
      </c>
      <c r="B2078" s="112">
        <v>14.175000000000001</v>
      </c>
      <c r="C2078" s="112">
        <v>14.875</v>
      </c>
      <c r="D2078" s="112">
        <v>15.375</v>
      </c>
      <c r="E2078" s="112">
        <v>15.925000000000001</v>
      </c>
      <c r="F2078" s="112">
        <v>16.074999999999999</v>
      </c>
      <c r="G2078" s="112">
        <v>16.100000000000001</v>
      </c>
      <c r="H2078" s="113">
        <v>16.675000000000001</v>
      </c>
      <c r="I2078" s="90">
        <f t="shared" si="1177"/>
        <v>14.727631578947369</v>
      </c>
      <c r="J2078" s="90">
        <f t="shared" si="1178"/>
        <v>15.269736842105264</v>
      </c>
      <c r="K2078" s="114">
        <v>4</v>
      </c>
      <c r="L2078" s="115">
        <v>5.2631578947368418E-2</v>
      </c>
      <c r="M2078" s="90">
        <v>11.8</v>
      </c>
      <c r="N2078" s="90">
        <v>13.63</v>
      </c>
      <c r="O2078" s="90">
        <v>15.38</v>
      </c>
      <c r="P2078" s="90">
        <v>16.54</v>
      </c>
      <c r="Q2078" s="90">
        <v>17.46</v>
      </c>
      <c r="R2078" s="63">
        <f t="shared" si="1166"/>
        <v>6.490000000000002</v>
      </c>
      <c r="S2078" s="64">
        <f t="shared" si="1202"/>
        <v>7.8322784810126597E-2</v>
      </c>
      <c r="T2078" s="65">
        <f t="shared" si="1196"/>
        <v>0.86573734409391045</v>
      </c>
      <c r="U2078" s="65">
        <f t="shared" si="1196"/>
        <v>0.88621586475942782</v>
      </c>
      <c r="V2078" s="65">
        <f t="shared" si="1167"/>
        <v>0.82406287787182597</v>
      </c>
      <c r="W2078" s="65">
        <f t="shared" si="1168"/>
        <v>0.78064146620847652</v>
      </c>
      <c r="X2078" s="61">
        <f t="shared" si="1179"/>
        <v>4.9382716049382665E-2</v>
      </c>
      <c r="Y2078" s="66">
        <f t="shared" si="1169"/>
        <v>4.7095761381475663E-2</v>
      </c>
      <c r="Z2078" s="61">
        <f t="shared" si="1170"/>
        <v>3.6808719735549014E-2</v>
      </c>
      <c r="AA2078" s="67">
        <f t="shared" si="1171"/>
        <v>14.727631578947369</v>
      </c>
      <c r="AB2078" s="68">
        <f t="shared" si="1172"/>
        <v>3.9985326485693314E-2</v>
      </c>
      <c r="AC2078" s="69">
        <f t="shared" si="1173"/>
        <v>8.053056338572033E-2</v>
      </c>
      <c r="AD2078" s="70">
        <f>_xlfn.PERCENTILE.EXC(AC2078:$AC$5675,0.5)</f>
        <v>8.7626915690007162E-2</v>
      </c>
      <c r="AE2078" s="70">
        <f>_xlfn.PERCENTILE.EXC($AC2078:AC$5675,0.35)</f>
        <v>5.1070853480895177E-2</v>
      </c>
      <c r="AF2078" s="71">
        <f t="shared" si="1198"/>
        <v>5.6841636172827704E-2</v>
      </c>
      <c r="AG2078" s="70">
        <f t="shared" si="1199"/>
        <v>-0.20815631490908057</v>
      </c>
      <c r="AH2078" s="70">
        <f t="shared" si="1200"/>
        <v>-0.27492311632852745</v>
      </c>
      <c r="AI2078" s="61" t="str">
        <f t="shared" si="1188"/>
        <v>Safety</v>
      </c>
      <c r="AJ2078" s="68" t="str">
        <f t="shared" si="1189"/>
        <v>Short VOL</v>
      </c>
      <c r="AK2078" s="72" t="str">
        <f t="shared" si="1190"/>
        <v>00631L</v>
      </c>
      <c r="AL2078" s="73">
        <f t="shared" si="1180"/>
        <v>1</v>
      </c>
      <c r="AM2078" s="72" t="str">
        <f t="shared" si="1193"/>
        <v>00635U</v>
      </c>
      <c r="AN2078" s="73">
        <f t="shared" si="1181"/>
        <v>0</v>
      </c>
      <c r="AO2078" s="74" t="str">
        <f t="shared" si="1187"/>
        <v>00631L</v>
      </c>
      <c r="AP2078" s="20">
        <f t="shared" si="1182"/>
        <v>1</v>
      </c>
      <c r="AQ2078" s="74" t="str">
        <f t="shared" si="1197"/>
        <v>00635U</v>
      </c>
      <c r="AR2078" s="20">
        <f t="shared" si="1183"/>
        <v>0</v>
      </c>
      <c r="AS2078" s="74" t="str">
        <f t="shared" si="1191"/>
        <v>00635U</v>
      </c>
      <c r="AT2078" s="20">
        <f t="shared" si="1184"/>
        <v>0</v>
      </c>
      <c r="AU2078" s="74" t="str">
        <f t="shared" si="1174"/>
        <v>00631L</v>
      </c>
      <c r="AV2078" s="20">
        <f t="shared" si="1185"/>
        <v>1</v>
      </c>
      <c r="AW2078" s="74" t="str">
        <f t="shared" si="1175"/>
        <v>00631L</v>
      </c>
      <c r="AX2078" s="20">
        <f t="shared" si="1176"/>
        <v>1</v>
      </c>
      <c r="AY2078" s="20">
        <f t="shared" si="1186"/>
        <v>0</v>
      </c>
      <c r="AZ2078" s="116">
        <v>43293</v>
      </c>
      <c r="BA2078" s="117">
        <v>20.67</v>
      </c>
      <c r="BB2078" s="90">
        <v>20.712499999999999</v>
      </c>
      <c r="BC2078" s="76">
        <f t="shared" si="1194"/>
        <v>20.859374999999996</v>
      </c>
      <c r="BD2078" s="76">
        <f t="shared" si="1195"/>
        <v>20.854916666666664</v>
      </c>
      <c r="BE2078" s="77">
        <f t="shared" si="1201"/>
        <v>-7.0411985018725585E-3</v>
      </c>
      <c r="BF2078" s="77">
        <f t="shared" si="1192"/>
        <v>-8.8668139807157858E-3</v>
      </c>
    </row>
    <row r="2079" spans="1:58" s="23" customFormat="1" ht="15.75" customHeight="1" x14ac:dyDescent="0.4">
      <c r="A2079" s="116">
        <v>43291</v>
      </c>
      <c r="B2079" s="112">
        <v>13.425000000000001</v>
      </c>
      <c r="C2079" s="112">
        <v>14.425000000000001</v>
      </c>
      <c r="D2079" s="112">
        <v>14.975</v>
      </c>
      <c r="E2079" s="112">
        <v>15.625</v>
      </c>
      <c r="F2079" s="112">
        <v>15.775</v>
      </c>
      <c r="G2079" s="112">
        <v>15.824999999999999</v>
      </c>
      <c r="H2079" s="113">
        <v>16.399999999999999</v>
      </c>
      <c r="I2079" s="90">
        <f t="shared" si="1177"/>
        <v>14.161842105263158</v>
      </c>
      <c r="J2079" s="90">
        <f t="shared" si="1178"/>
        <v>14.830263157894736</v>
      </c>
      <c r="K2079" s="114">
        <v>5</v>
      </c>
      <c r="L2079" s="115">
        <v>5.2631578947368418E-2</v>
      </c>
      <c r="M2079" s="90">
        <v>10.66</v>
      </c>
      <c r="N2079" s="90">
        <v>12.64</v>
      </c>
      <c r="O2079" s="90">
        <v>14.71</v>
      </c>
      <c r="P2079" s="90">
        <v>16.11</v>
      </c>
      <c r="Q2079" s="90">
        <v>17.23</v>
      </c>
      <c r="R2079" s="63">
        <f t="shared" ref="R2079:R2142" si="1203">(O2079+P2079)-(N2079+M2079)</f>
        <v>7.52</v>
      </c>
      <c r="S2079" s="64">
        <f t="shared" si="1202"/>
        <v>-3.9401103230889628E-3</v>
      </c>
      <c r="T2079" s="65">
        <f t="shared" si="1196"/>
        <v>0.84335443037974678</v>
      </c>
      <c r="U2079" s="65">
        <f t="shared" si="1196"/>
        <v>0.85927940176750506</v>
      </c>
      <c r="V2079" s="65">
        <f t="shared" si="1167"/>
        <v>0.78460583488516455</v>
      </c>
      <c r="W2079" s="65">
        <f t="shared" si="1168"/>
        <v>0.73360417875798023</v>
      </c>
      <c r="X2079" s="61">
        <f t="shared" si="1179"/>
        <v>7.4487895716945987E-2</v>
      </c>
      <c r="Y2079" s="66">
        <f t="shared" si="1169"/>
        <v>4.9599999999999908E-2</v>
      </c>
      <c r="Z2079" s="61">
        <f t="shared" si="1170"/>
        <v>4.719873641178101E-2</v>
      </c>
      <c r="AA2079" s="67">
        <f t="shared" si="1171"/>
        <v>14.161842105263158</v>
      </c>
      <c r="AB2079" s="68">
        <f t="shared" si="1172"/>
        <v>6.2104430379746847E-2</v>
      </c>
      <c r="AC2079" s="69">
        <f t="shared" si="1173"/>
        <v>0.12039890073284475</v>
      </c>
      <c r="AD2079" s="70">
        <f>_xlfn.PERCENTILE.EXC(AC2079:$AC$5675,0.5)</f>
        <v>8.7627031515678716E-2</v>
      </c>
      <c r="AE2079" s="70">
        <f>_xlfn.PERCENTILE.EXC($AC2079:AC$5675,0.35)</f>
        <v>5.1069042601928898E-2</v>
      </c>
      <c r="AF2079" s="71">
        <f t="shared" si="1198"/>
        <v>5.6672521099421301E-2</v>
      </c>
      <c r="AG2079" s="70">
        <f t="shared" si="1199"/>
        <v>-0.20815631490908057</v>
      </c>
      <c r="AH2079" s="70">
        <f t="shared" si="1200"/>
        <v>-0.27492311632852745</v>
      </c>
      <c r="AI2079" s="61" t="str">
        <f t="shared" si="1188"/>
        <v>Short VOL</v>
      </c>
      <c r="AJ2079" s="68" t="str">
        <f t="shared" si="1189"/>
        <v>Short VOL</v>
      </c>
      <c r="AK2079" s="72" t="str">
        <f t="shared" si="1190"/>
        <v>00631L</v>
      </c>
      <c r="AL2079" s="73">
        <f t="shared" si="1180"/>
        <v>1</v>
      </c>
      <c r="AM2079" s="72" t="str">
        <f t="shared" si="1193"/>
        <v>00635U</v>
      </c>
      <c r="AN2079" s="73">
        <f t="shared" si="1181"/>
        <v>0</v>
      </c>
      <c r="AO2079" s="74" t="str">
        <f t="shared" si="1187"/>
        <v>00631L</v>
      </c>
      <c r="AP2079" s="20">
        <f t="shared" si="1182"/>
        <v>1</v>
      </c>
      <c r="AQ2079" s="74" t="str">
        <f t="shared" si="1197"/>
        <v>00635U</v>
      </c>
      <c r="AR2079" s="20">
        <f t="shared" si="1183"/>
        <v>0</v>
      </c>
      <c r="AS2079" s="74" t="str">
        <f t="shared" si="1191"/>
        <v>00635U</v>
      </c>
      <c r="AT2079" s="20">
        <f t="shared" si="1184"/>
        <v>0</v>
      </c>
      <c r="AU2079" s="74" t="str">
        <f t="shared" si="1174"/>
        <v>00631L</v>
      </c>
      <c r="AV2079" s="20">
        <f t="shared" si="1185"/>
        <v>1</v>
      </c>
      <c r="AW2079" s="74" t="str">
        <f t="shared" si="1175"/>
        <v>00631L</v>
      </c>
      <c r="AX2079" s="20">
        <f t="shared" si="1176"/>
        <v>1</v>
      </c>
      <c r="AY2079" s="20">
        <f t="shared" si="1186"/>
        <v>0</v>
      </c>
      <c r="AZ2079" s="116">
        <v>43292</v>
      </c>
      <c r="BA2079" s="117">
        <v>20.76</v>
      </c>
      <c r="BB2079" s="90">
        <v>20.625</v>
      </c>
      <c r="BC2079" s="76">
        <f t="shared" si="1194"/>
        <v>20.862083333333331</v>
      </c>
      <c r="BD2079" s="76">
        <f t="shared" si="1195"/>
        <v>20.860166666666665</v>
      </c>
      <c r="BE2079" s="77">
        <f t="shared" si="1201"/>
        <v>-1.136431724220564E-2</v>
      </c>
      <c r="BF2079" s="77">
        <f t="shared" si="1192"/>
        <v>-4.8018152619424409E-3</v>
      </c>
    </row>
    <row r="2080" spans="1:58" s="23" customFormat="1" ht="15.75" customHeight="1" x14ac:dyDescent="0.4">
      <c r="A2080" s="116">
        <v>43290</v>
      </c>
      <c r="B2080" s="112">
        <v>13.775</v>
      </c>
      <c r="C2080" s="112">
        <v>14.625</v>
      </c>
      <c r="D2080" s="112">
        <v>15.225</v>
      </c>
      <c r="E2080" s="112">
        <v>15.824999999999999</v>
      </c>
      <c r="F2080" s="112">
        <v>15.975</v>
      </c>
      <c r="G2080" s="112">
        <v>15.975</v>
      </c>
      <c r="H2080" s="113">
        <v>16.524999999999999</v>
      </c>
      <c r="I2080" s="90">
        <f t="shared" si="1177"/>
        <v>14.356578947368421</v>
      </c>
      <c r="J2080" s="90">
        <f t="shared" si="1178"/>
        <v>15.035526315789474</v>
      </c>
      <c r="K2080" s="114">
        <v>6</v>
      </c>
      <c r="L2080" s="115">
        <v>5.2631578947368418E-2</v>
      </c>
      <c r="M2080" s="90">
        <v>10.79</v>
      </c>
      <c r="N2080" s="90">
        <v>12.69</v>
      </c>
      <c r="O2080" s="90">
        <v>14.87</v>
      </c>
      <c r="P2080" s="90">
        <v>16.29</v>
      </c>
      <c r="Q2080" s="90">
        <v>17.399999999999999</v>
      </c>
      <c r="R2080" s="63">
        <f t="shared" si="1203"/>
        <v>7.68</v>
      </c>
      <c r="S2080" s="64">
        <f t="shared" si="1202"/>
        <v>-5.0860134629768121E-2</v>
      </c>
      <c r="T2080" s="65">
        <f t="shared" si="1196"/>
        <v>0.85027580772261624</v>
      </c>
      <c r="U2080" s="65">
        <f t="shared" si="1196"/>
        <v>0.85339609952925355</v>
      </c>
      <c r="V2080" s="65">
        <f t="shared" si="1167"/>
        <v>0.77900552486187846</v>
      </c>
      <c r="W2080" s="65">
        <f t="shared" si="1168"/>
        <v>0.72931034482758628</v>
      </c>
      <c r="X2080" s="61">
        <f t="shared" si="1179"/>
        <v>6.1705989110707779E-2</v>
      </c>
      <c r="Y2080" s="66">
        <f t="shared" si="1169"/>
        <v>4.4233807266982582E-2</v>
      </c>
      <c r="Z2080" s="61">
        <f t="shared" si="1170"/>
        <v>4.7291723948309057E-2</v>
      </c>
      <c r="AA2080" s="67">
        <f t="shared" si="1171"/>
        <v>14.356578947368421</v>
      </c>
      <c r="AB2080" s="68">
        <f t="shared" si="1172"/>
        <v>8.5500394011032377E-2</v>
      </c>
      <c r="AC2080" s="69">
        <f t="shared" si="1173"/>
        <v>0.13133009829538389</v>
      </c>
      <c r="AD2080" s="70">
        <f>_xlfn.PERCENTILE.EXC(AC2080:$AC$5675,0.5)</f>
        <v>8.7626915690007162E-2</v>
      </c>
      <c r="AE2080" s="70">
        <f>_xlfn.PERCENTILE.EXC($AC2080:AC$5675,0.35)</f>
        <v>5.1064695716379102E-2</v>
      </c>
      <c r="AF2080" s="71">
        <f t="shared" si="1198"/>
        <v>5.6672521099421301E-2</v>
      </c>
      <c r="AG2080" s="70">
        <f t="shared" si="1199"/>
        <v>-0.20815631490908057</v>
      </c>
      <c r="AH2080" s="70">
        <f t="shared" si="1200"/>
        <v>-0.27492311632852745</v>
      </c>
      <c r="AI2080" s="61" t="str">
        <f t="shared" si="1188"/>
        <v>Short VOL</v>
      </c>
      <c r="AJ2080" s="68" t="str">
        <f t="shared" si="1189"/>
        <v>Short VOL</v>
      </c>
      <c r="AK2080" s="72" t="str">
        <f t="shared" si="1190"/>
        <v>00631L</v>
      </c>
      <c r="AL2080" s="73">
        <f t="shared" si="1180"/>
        <v>1</v>
      </c>
      <c r="AM2080" s="72" t="str">
        <f t="shared" si="1193"/>
        <v>00635U</v>
      </c>
      <c r="AN2080" s="73">
        <f t="shared" si="1181"/>
        <v>0</v>
      </c>
      <c r="AO2080" s="74" t="str">
        <f t="shared" si="1187"/>
        <v>00631L</v>
      </c>
      <c r="AP2080" s="20">
        <f t="shared" si="1182"/>
        <v>1</v>
      </c>
      <c r="AQ2080" s="74" t="str">
        <f t="shared" si="1197"/>
        <v>00635U</v>
      </c>
      <c r="AR2080" s="20">
        <f t="shared" si="1183"/>
        <v>0</v>
      </c>
      <c r="AS2080" s="74" t="str">
        <f t="shared" si="1191"/>
        <v>00635U</v>
      </c>
      <c r="AT2080" s="20">
        <f t="shared" si="1184"/>
        <v>0</v>
      </c>
      <c r="AU2080" s="74" t="str">
        <f t="shared" si="1174"/>
        <v>00631L</v>
      </c>
      <c r="AV2080" s="20">
        <f t="shared" si="1185"/>
        <v>1</v>
      </c>
      <c r="AW2080" s="74" t="str">
        <f t="shared" si="1175"/>
        <v>00631L</v>
      </c>
      <c r="AX2080" s="20">
        <f t="shared" si="1176"/>
        <v>1</v>
      </c>
      <c r="AY2080" s="20">
        <f t="shared" si="1186"/>
        <v>0</v>
      </c>
      <c r="AZ2080" s="116">
        <v>43291</v>
      </c>
      <c r="BA2080" s="117">
        <v>20.73</v>
      </c>
      <c r="BB2080" s="90">
        <v>20.55</v>
      </c>
      <c r="BC2080" s="76">
        <f t="shared" si="1194"/>
        <v>20.865625000000001</v>
      </c>
      <c r="BD2080" s="76">
        <f t="shared" si="1195"/>
        <v>20.863833333333332</v>
      </c>
      <c r="BE2080" s="77">
        <f t="shared" si="1201"/>
        <v>-1.5126553841545638E-2</v>
      </c>
      <c r="BF2080" s="77">
        <f t="shared" si="1192"/>
        <v>-6.4146090124057595E-3</v>
      </c>
    </row>
    <row r="2081" spans="1:58" s="23" customFormat="1" ht="15.75" customHeight="1" x14ac:dyDescent="0.4">
      <c r="A2081" s="116">
        <v>43287</v>
      </c>
      <c r="B2081" s="112">
        <v>14.574999999999999</v>
      </c>
      <c r="C2081" s="112">
        <v>15.525</v>
      </c>
      <c r="D2081" s="112">
        <v>16.074999999999999</v>
      </c>
      <c r="E2081" s="112">
        <v>16.574999999999999</v>
      </c>
      <c r="F2081" s="112">
        <v>16.675000000000001</v>
      </c>
      <c r="G2081" s="112">
        <v>16.675000000000001</v>
      </c>
      <c r="H2081" s="113">
        <v>17.175000000000001</v>
      </c>
      <c r="I2081" s="90">
        <f t="shared" si="1177"/>
        <v>15.175000000000001</v>
      </c>
      <c r="J2081" s="90">
        <f t="shared" si="1178"/>
        <v>15.872368421052631</v>
      </c>
      <c r="K2081" s="114">
        <v>7</v>
      </c>
      <c r="L2081" s="115">
        <v>5.2631578947368418E-2</v>
      </c>
      <c r="M2081" s="90">
        <v>11.49</v>
      </c>
      <c r="N2081" s="90">
        <v>13.37</v>
      </c>
      <c r="O2081" s="90">
        <v>15.71</v>
      </c>
      <c r="P2081" s="90">
        <v>17.07</v>
      </c>
      <c r="Q2081" s="90">
        <v>18</v>
      </c>
      <c r="R2081" s="63">
        <f t="shared" si="1203"/>
        <v>7.9200000000000017</v>
      </c>
      <c r="S2081" s="64">
        <f t="shared" si="1202"/>
        <v>-0.10688042752171018</v>
      </c>
      <c r="T2081" s="65">
        <f t="shared" si="1196"/>
        <v>0.85938668661181761</v>
      </c>
      <c r="U2081" s="65">
        <f t="shared" si="1196"/>
        <v>0.85105028644175673</v>
      </c>
      <c r="V2081" s="65">
        <f t="shared" si="1167"/>
        <v>0.78324545987111882</v>
      </c>
      <c r="W2081" s="65">
        <f t="shared" si="1168"/>
        <v>0.74277777777777776</v>
      </c>
      <c r="X2081" s="61">
        <f t="shared" si="1179"/>
        <v>6.5180102915952054E-2</v>
      </c>
      <c r="Y2081" s="66">
        <f t="shared" si="1169"/>
        <v>3.6199095022624521E-2</v>
      </c>
      <c r="Z2081" s="61">
        <f t="shared" si="1170"/>
        <v>4.5955085407092588E-2</v>
      </c>
      <c r="AA2081" s="67">
        <f t="shared" si="1171"/>
        <v>15.175000000000001</v>
      </c>
      <c r="AB2081" s="68">
        <f t="shared" si="1172"/>
        <v>9.0127150336574424E-2</v>
      </c>
      <c r="AC2081" s="69">
        <f t="shared" si="1173"/>
        <v>0.13500373971578172</v>
      </c>
      <c r="AD2081" s="70">
        <f>_xlfn.PERCENTILE.EXC(AC2081:$AC$5675,0.5)</f>
        <v>8.7626799864335594E-2</v>
      </c>
      <c r="AE2081" s="70">
        <f>_xlfn.PERCENTILE.EXC($AC2081:AC$5675,0.35)</f>
        <v>5.1045132791328253E-2</v>
      </c>
      <c r="AF2081" s="71">
        <f t="shared" si="1198"/>
        <v>5.6337093435328597E-2</v>
      </c>
      <c r="AG2081" s="70">
        <f t="shared" si="1199"/>
        <v>-0.20815631490908057</v>
      </c>
      <c r="AH2081" s="70">
        <f t="shared" si="1200"/>
        <v>-0.27492311632852745</v>
      </c>
      <c r="AI2081" s="61" t="str">
        <f t="shared" si="1188"/>
        <v>Short VOL</v>
      </c>
      <c r="AJ2081" s="68" t="str">
        <f t="shared" si="1189"/>
        <v>Short VOL</v>
      </c>
      <c r="AK2081" s="72" t="str">
        <f t="shared" si="1190"/>
        <v>00631L</v>
      </c>
      <c r="AL2081" s="73">
        <f t="shared" si="1180"/>
        <v>1</v>
      </c>
      <c r="AM2081" s="72" t="str">
        <f t="shared" si="1193"/>
        <v>00635U</v>
      </c>
      <c r="AN2081" s="73">
        <f t="shared" si="1181"/>
        <v>0</v>
      </c>
      <c r="AO2081" s="74" t="str">
        <f t="shared" si="1187"/>
        <v>00631L</v>
      </c>
      <c r="AP2081" s="20">
        <f t="shared" si="1182"/>
        <v>1</v>
      </c>
      <c r="AQ2081" s="74" t="str">
        <f t="shared" si="1197"/>
        <v>00635U</v>
      </c>
      <c r="AR2081" s="20">
        <f t="shared" si="1183"/>
        <v>0</v>
      </c>
      <c r="AS2081" s="74" t="str">
        <f t="shared" si="1191"/>
        <v>00635U</v>
      </c>
      <c r="AT2081" s="20">
        <f t="shared" si="1184"/>
        <v>0</v>
      </c>
      <c r="AU2081" s="74" t="str">
        <f t="shared" si="1174"/>
        <v>00631L</v>
      </c>
      <c r="AV2081" s="20">
        <f t="shared" si="1185"/>
        <v>1</v>
      </c>
      <c r="AW2081" s="74" t="str">
        <f t="shared" si="1175"/>
        <v>00631L</v>
      </c>
      <c r="AX2081" s="20">
        <f t="shared" si="1176"/>
        <v>1</v>
      </c>
      <c r="AY2081" s="20">
        <f t="shared" si="1186"/>
        <v>0</v>
      </c>
      <c r="AZ2081" s="116">
        <v>43290</v>
      </c>
      <c r="BA2081" s="117">
        <v>20.52</v>
      </c>
      <c r="BB2081" s="90">
        <v>20.375</v>
      </c>
      <c r="BC2081" s="76">
        <f t="shared" si="1194"/>
        <v>20.867291666666674</v>
      </c>
      <c r="BD2081" s="76">
        <f t="shared" si="1195"/>
        <v>20.865124999999999</v>
      </c>
      <c r="BE2081" s="77">
        <f t="shared" si="1201"/>
        <v>-2.3591545780378313E-2</v>
      </c>
      <c r="BF2081" s="77">
        <f t="shared" si="1192"/>
        <v>-1.6540758802068019E-2</v>
      </c>
    </row>
    <row r="2082" spans="1:58" s="23" customFormat="1" ht="15.75" customHeight="1" x14ac:dyDescent="0.4">
      <c r="A2082" s="116">
        <v>43286</v>
      </c>
      <c r="B2082" s="112">
        <v>15.475</v>
      </c>
      <c r="C2082" s="112">
        <v>16.074999999999999</v>
      </c>
      <c r="D2082" s="112">
        <v>16.475000000000001</v>
      </c>
      <c r="E2082" s="112">
        <v>16.975000000000001</v>
      </c>
      <c r="F2082" s="112">
        <v>17.024999999999999</v>
      </c>
      <c r="G2082" s="112">
        <v>17.024999999999999</v>
      </c>
      <c r="H2082" s="113">
        <v>17.524999999999999</v>
      </c>
      <c r="I2082" s="90">
        <f t="shared" si="1177"/>
        <v>15.822368421052632</v>
      </c>
      <c r="J2082" s="90">
        <f t="shared" si="1178"/>
        <v>16.306578947368422</v>
      </c>
      <c r="K2082" s="114">
        <v>8</v>
      </c>
      <c r="L2082" s="115">
        <v>5.2631578947368418E-2</v>
      </c>
      <c r="M2082" s="90">
        <v>14.14</v>
      </c>
      <c r="N2082" s="90">
        <v>14.97</v>
      </c>
      <c r="O2082" s="90">
        <v>16.53</v>
      </c>
      <c r="P2082" s="90">
        <v>17.63</v>
      </c>
      <c r="Q2082" s="90">
        <v>18.350000000000001</v>
      </c>
      <c r="R2082" s="63">
        <f t="shared" si="1203"/>
        <v>5.0499999999999972</v>
      </c>
      <c r="S2082" s="64">
        <f t="shared" si="1202"/>
        <v>-7.24907063197026E-2</v>
      </c>
      <c r="T2082" s="65">
        <f t="shared" si="1196"/>
        <v>0.94455577822311287</v>
      </c>
      <c r="U2082" s="65">
        <f t="shared" si="1196"/>
        <v>0.90562613430127037</v>
      </c>
      <c r="V2082" s="65">
        <f t="shared" si="1167"/>
        <v>0.8491208167895633</v>
      </c>
      <c r="W2082" s="65">
        <f t="shared" si="1168"/>
        <v>0.8158038147138964</v>
      </c>
      <c r="X2082" s="61">
        <f t="shared" si="1179"/>
        <v>3.8772213247172838E-2</v>
      </c>
      <c r="Y2082" s="66">
        <f t="shared" si="1169"/>
        <v>3.2400589101619859E-2</v>
      </c>
      <c r="Z2082" s="61">
        <f t="shared" si="1170"/>
        <v>3.0602910602910642E-2</v>
      </c>
      <c r="AA2082" s="67">
        <f t="shared" si="1171"/>
        <v>15.82236842105263</v>
      </c>
      <c r="AB2082" s="68">
        <f t="shared" si="1172"/>
        <v>3.3734134936539678E-2</v>
      </c>
      <c r="AC2082" s="69">
        <f t="shared" si="1173"/>
        <v>5.6938438280068768E-2</v>
      </c>
      <c r="AD2082" s="70">
        <f>_xlfn.PERCENTILE.EXC(AC2082:$AC$5675,0.5)</f>
        <v>8.757997818150462E-2</v>
      </c>
      <c r="AE2082" s="70">
        <f>_xlfn.PERCENTILE.EXC($AC2082:AC$5675,0.35)</f>
        <v>5.1025569866277404E-2</v>
      </c>
      <c r="AF2082" s="71">
        <f t="shared" si="1198"/>
        <v>5.6337093435328597E-2</v>
      </c>
      <c r="AG2082" s="70">
        <f t="shared" si="1199"/>
        <v>-0.20815631490908057</v>
      </c>
      <c r="AH2082" s="70">
        <f t="shared" si="1200"/>
        <v>-0.27492311632852745</v>
      </c>
      <c r="AI2082" s="61" t="str">
        <f t="shared" si="1188"/>
        <v>Safety</v>
      </c>
      <c r="AJ2082" s="68" t="str">
        <f t="shared" si="1189"/>
        <v>Short VOL</v>
      </c>
      <c r="AK2082" s="72" t="str">
        <f t="shared" si="1190"/>
        <v>00631L</v>
      </c>
      <c r="AL2082" s="73">
        <f t="shared" si="1180"/>
        <v>1</v>
      </c>
      <c r="AM2082" s="72" t="str">
        <f t="shared" si="1193"/>
        <v>00635U</v>
      </c>
      <c r="AN2082" s="73">
        <f t="shared" si="1181"/>
        <v>0</v>
      </c>
      <c r="AO2082" s="74" t="str">
        <f t="shared" si="1187"/>
        <v>00631L</v>
      </c>
      <c r="AP2082" s="20">
        <f t="shared" si="1182"/>
        <v>1</v>
      </c>
      <c r="AQ2082" s="74" t="str">
        <f t="shared" si="1197"/>
        <v>00635U</v>
      </c>
      <c r="AR2082" s="20">
        <f t="shared" si="1183"/>
        <v>0</v>
      </c>
      <c r="AS2082" s="74" t="str">
        <f t="shared" si="1191"/>
        <v>00635U</v>
      </c>
      <c r="AT2082" s="20">
        <f t="shared" si="1184"/>
        <v>0</v>
      </c>
      <c r="AU2082" s="74" t="str">
        <f t="shared" si="1174"/>
        <v>00631L</v>
      </c>
      <c r="AV2082" s="20">
        <f t="shared" si="1185"/>
        <v>1</v>
      </c>
      <c r="AW2082" s="74" t="str">
        <f t="shared" si="1175"/>
        <v>00631L</v>
      </c>
      <c r="AX2082" s="20">
        <f t="shared" si="1176"/>
        <v>1</v>
      </c>
      <c r="AY2082" s="20">
        <f t="shared" si="1186"/>
        <v>0</v>
      </c>
      <c r="AZ2082" s="116">
        <v>43287</v>
      </c>
      <c r="BA2082" s="117">
        <v>20.54</v>
      </c>
      <c r="BB2082" s="90">
        <v>20.5625</v>
      </c>
      <c r="BC2082" s="76">
        <f t="shared" si="1194"/>
        <v>20.870000000000005</v>
      </c>
      <c r="BD2082" s="76">
        <f t="shared" si="1195"/>
        <v>20.870041666666673</v>
      </c>
      <c r="BE2082" s="77">
        <f t="shared" si="1201"/>
        <v>-1.4734068040249376E-2</v>
      </c>
      <c r="BF2082" s="77">
        <f t="shared" si="1192"/>
        <v>-1.5814135493261196E-2</v>
      </c>
    </row>
    <row r="2083" spans="1:58" s="23" customFormat="1" ht="15.75" customHeight="1" x14ac:dyDescent="0.4">
      <c r="A2083" s="116">
        <v>43284</v>
      </c>
      <c r="B2083" s="112">
        <v>16.375</v>
      </c>
      <c r="C2083" s="112">
        <v>16.725000000000001</v>
      </c>
      <c r="D2083" s="112">
        <v>16.975000000000001</v>
      </c>
      <c r="E2083" s="112">
        <v>17.324999999999999</v>
      </c>
      <c r="F2083" s="112">
        <v>17.324999999999999</v>
      </c>
      <c r="G2083" s="112">
        <v>17.3</v>
      </c>
      <c r="H2083" s="113">
        <v>17.8</v>
      </c>
      <c r="I2083" s="90">
        <f t="shared" si="1177"/>
        <v>16.559210526315791</v>
      </c>
      <c r="J2083" s="90">
        <f t="shared" si="1178"/>
        <v>16.856578947368423</v>
      </c>
      <c r="K2083" s="114">
        <v>9</v>
      </c>
      <c r="L2083" s="115">
        <v>5.2631578947368418E-2</v>
      </c>
      <c r="M2083" s="90">
        <v>15.17</v>
      </c>
      <c r="N2083" s="90">
        <v>16.14</v>
      </c>
      <c r="O2083" s="90">
        <v>17.350000000000001</v>
      </c>
      <c r="P2083" s="90">
        <v>18.23</v>
      </c>
      <c r="Q2083" s="90">
        <v>18.82</v>
      </c>
      <c r="R2083" s="63">
        <f t="shared" si="1203"/>
        <v>4.269999999999996</v>
      </c>
      <c r="S2083" s="64">
        <f t="shared" si="1202"/>
        <v>3.4615384615384673E-2</v>
      </c>
      <c r="T2083" s="65">
        <f t="shared" si="1196"/>
        <v>0.9399008674101611</v>
      </c>
      <c r="U2083" s="65">
        <f t="shared" si="1196"/>
        <v>0.93025936599423631</v>
      </c>
      <c r="V2083" s="65">
        <f t="shared" si="1167"/>
        <v>0.88535381239714761</v>
      </c>
      <c r="W2083" s="65">
        <f t="shared" si="1168"/>
        <v>0.85759829968119028</v>
      </c>
      <c r="X2083" s="61">
        <f t="shared" si="1179"/>
        <v>2.1374045801526805E-2</v>
      </c>
      <c r="Y2083" s="66">
        <f t="shared" si="1169"/>
        <v>2.7417027417027499E-2</v>
      </c>
      <c r="Z2083" s="61">
        <f t="shared" si="1170"/>
        <v>1.7957886372665866E-2</v>
      </c>
      <c r="AA2083" s="67">
        <f t="shared" si="1171"/>
        <v>16.559210526315791</v>
      </c>
      <c r="AB2083" s="68">
        <f t="shared" si="1172"/>
        <v>1.4560099132589804E-2</v>
      </c>
      <c r="AC2083" s="69">
        <f t="shared" si="1173"/>
        <v>2.5973390725885413E-2</v>
      </c>
      <c r="AD2083" s="70">
        <f>_xlfn.PERCENTILE.EXC(AC2083:$AC$5675,0.5)</f>
        <v>8.7626799864335594E-2</v>
      </c>
      <c r="AE2083" s="70">
        <f>_xlfn.PERCENTILE.EXC($AC2083:AC$5675,0.35)</f>
        <v>5.0998094497556733E-2</v>
      </c>
      <c r="AF2083" s="71">
        <f t="shared" si="1198"/>
        <v>5.6337093435328597E-2</v>
      </c>
      <c r="AG2083" s="70">
        <f t="shared" si="1199"/>
        <v>-0.20815631490908057</v>
      </c>
      <c r="AH2083" s="70">
        <f t="shared" si="1200"/>
        <v>-0.27492311632852745</v>
      </c>
      <c r="AI2083" s="61" t="str">
        <f t="shared" si="1188"/>
        <v>Safety</v>
      </c>
      <c r="AJ2083" s="68" t="str">
        <f t="shared" si="1189"/>
        <v>Safety</v>
      </c>
      <c r="AK2083" s="72" t="str">
        <f t="shared" si="1190"/>
        <v>00635U</v>
      </c>
      <c r="AL2083" s="73">
        <f t="shared" si="1180"/>
        <v>0</v>
      </c>
      <c r="AM2083" s="72" t="str">
        <f t="shared" si="1193"/>
        <v>00635U</v>
      </c>
      <c r="AN2083" s="73">
        <f t="shared" si="1181"/>
        <v>0</v>
      </c>
      <c r="AO2083" s="74" t="str">
        <f t="shared" si="1187"/>
        <v>00635U</v>
      </c>
      <c r="AP2083" s="20">
        <f t="shared" si="1182"/>
        <v>0</v>
      </c>
      <c r="AQ2083" s="74" t="str">
        <f t="shared" si="1197"/>
        <v>00635U</v>
      </c>
      <c r="AR2083" s="20">
        <f t="shared" si="1183"/>
        <v>0</v>
      </c>
      <c r="AS2083" s="74" t="str">
        <f t="shared" si="1191"/>
        <v>00635U</v>
      </c>
      <c r="AT2083" s="20">
        <f t="shared" si="1184"/>
        <v>0</v>
      </c>
      <c r="AU2083" s="74" t="str">
        <f t="shared" si="1174"/>
        <v>00635U</v>
      </c>
      <c r="AV2083" s="20">
        <f t="shared" si="1185"/>
        <v>0</v>
      </c>
      <c r="AW2083" s="74" t="str">
        <f t="shared" si="1175"/>
        <v>00635U</v>
      </c>
      <c r="AX2083" s="20">
        <f t="shared" si="1176"/>
        <v>0</v>
      </c>
      <c r="AY2083" s="20">
        <f t="shared" si="1186"/>
        <v>1</v>
      </c>
      <c r="AZ2083" s="116">
        <v>43286</v>
      </c>
      <c r="BA2083" s="117">
        <v>20.38</v>
      </c>
      <c r="BB2083" s="90">
        <v>20.737500000000001</v>
      </c>
      <c r="BC2083" s="76">
        <f t="shared" si="1194"/>
        <v>20.867708333333333</v>
      </c>
      <c r="BD2083" s="76">
        <f t="shared" si="1195"/>
        <v>20.866958333333336</v>
      </c>
      <c r="BE2083" s="77">
        <f t="shared" si="1201"/>
        <v>-6.2397044875954107E-3</v>
      </c>
      <c r="BF2083" s="77">
        <f t="shared" si="1192"/>
        <v>-2.3336335155059923E-2</v>
      </c>
    </row>
    <row r="2084" spans="1:58" s="23" customFormat="1" ht="15.75" customHeight="1" x14ac:dyDescent="0.4">
      <c r="A2084" s="116">
        <v>43283</v>
      </c>
      <c r="B2084" s="112">
        <v>16.024999999999999</v>
      </c>
      <c r="C2084" s="112">
        <v>16.324999999999999</v>
      </c>
      <c r="D2084" s="112">
        <v>16.675000000000001</v>
      </c>
      <c r="E2084" s="112">
        <v>17.074999999999999</v>
      </c>
      <c r="F2084" s="112">
        <v>17.125</v>
      </c>
      <c r="G2084" s="112">
        <v>17.074999999999999</v>
      </c>
      <c r="H2084" s="113">
        <v>17.574999999999999</v>
      </c>
      <c r="I2084" s="90">
        <f t="shared" si="1177"/>
        <v>16.167105263157893</v>
      </c>
      <c r="J2084" s="90">
        <f t="shared" si="1178"/>
        <v>16.49078947368421</v>
      </c>
      <c r="K2084" s="114">
        <v>10</v>
      </c>
      <c r="L2084" s="115">
        <v>5.2631578947368418E-2</v>
      </c>
      <c r="M2084" s="90">
        <v>14.42</v>
      </c>
      <c r="N2084" s="90">
        <v>15.6</v>
      </c>
      <c r="O2084" s="90">
        <v>16.95</v>
      </c>
      <c r="P2084" s="90">
        <v>17.97</v>
      </c>
      <c r="Q2084" s="90">
        <v>18.649999999999999</v>
      </c>
      <c r="R2084" s="63">
        <f t="shared" si="1203"/>
        <v>4.9000000000000021</v>
      </c>
      <c r="S2084" s="64">
        <f t="shared" si="1202"/>
        <v>-3.0453697949036681E-2</v>
      </c>
      <c r="T2084" s="65">
        <f t="shared" si="1196"/>
        <v>0.92435897435897441</v>
      </c>
      <c r="U2084" s="65">
        <f t="shared" si="1196"/>
        <v>0.92035398230088494</v>
      </c>
      <c r="V2084" s="65">
        <f t="shared" si="1167"/>
        <v>0.86811352253756269</v>
      </c>
      <c r="W2084" s="65">
        <f t="shared" si="1168"/>
        <v>0.83646112600536193</v>
      </c>
      <c r="X2084" s="61">
        <f t="shared" si="1179"/>
        <v>1.8720748829953244E-2</v>
      </c>
      <c r="Y2084" s="66">
        <f t="shared" si="1169"/>
        <v>2.9282576866764276E-2</v>
      </c>
      <c r="Z2084" s="61">
        <f t="shared" si="1170"/>
        <v>2.0021160576218812E-2</v>
      </c>
      <c r="AA2084" s="67">
        <f t="shared" si="1171"/>
        <v>16.167105263157893</v>
      </c>
      <c r="AB2084" s="68">
        <f t="shared" si="1172"/>
        <v>2.7243589743589675E-2</v>
      </c>
      <c r="AC2084" s="69">
        <f t="shared" si="1173"/>
        <v>3.6352901484480352E-2</v>
      </c>
      <c r="AD2084" s="70">
        <f>_xlfn.PERCENTILE.EXC(AC2084:$AC$5675,0.5)</f>
        <v>8.7626915690007162E-2</v>
      </c>
      <c r="AE2084" s="70">
        <f>_xlfn.PERCENTILE.EXC($AC2084:AC$5675,0.35)</f>
        <v>5.1042338087749557E-2</v>
      </c>
      <c r="AF2084" s="71">
        <f t="shared" si="1198"/>
        <v>5.6672521099421301E-2</v>
      </c>
      <c r="AG2084" s="70">
        <f t="shared" si="1199"/>
        <v>-0.20815631490908057</v>
      </c>
      <c r="AH2084" s="70">
        <f t="shared" si="1200"/>
        <v>-0.27492311632852745</v>
      </c>
      <c r="AI2084" s="61" t="str">
        <f t="shared" si="1188"/>
        <v>Safety</v>
      </c>
      <c r="AJ2084" s="68" t="str">
        <f t="shared" si="1189"/>
        <v>Safety</v>
      </c>
      <c r="AK2084" s="72" t="str">
        <f t="shared" si="1190"/>
        <v>00635U</v>
      </c>
      <c r="AL2084" s="73">
        <f t="shared" si="1180"/>
        <v>0</v>
      </c>
      <c r="AM2084" s="72" t="str">
        <f t="shared" si="1193"/>
        <v>00635U</v>
      </c>
      <c r="AN2084" s="73">
        <f t="shared" si="1181"/>
        <v>0</v>
      </c>
      <c r="AO2084" s="74" t="str">
        <f t="shared" si="1187"/>
        <v>00635U</v>
      </c>
      <c r="AP2084" s="20">
        <f t="shared" si="1182"/>
        <v>0</v>
      </c>
      <c r="AQ2084" s="74" t="str">
        <f t="shared" si="1197"/>
        <v>00635U</v>
      </c>
      <c r="AR2084" s="20">
        <f t="shared" si="1183"/>
        <v>0</v>
      </c>
      <c r="AS2084" s="74" t="str">
        <f t="shared" si="1191"/>
        <v>00635U</v>
      </c>
      <c r="AT2084" s="20">
        <f t="shared" si="1184"/>
        <v>0</v>
      </c>
      <c r="AU2084" s="74" t="str">
        <f t="shared" si="1174"/>
        <v>00635U</v>
      </c>
      <c r="AV2084" s="20">
        <f t="shared" si="1185"/>
        <v>0</v>
      </c>
      <c r="AW2084" s="74" t="str">
        <f t="shared" si="1175"/>
        <v>00635U</v>
      </c>
      <c r="AX2084" s="20">
        <f t="shared" si="1176"/>
        <v>0</v>
      </c>
      <c r="AY2084" s="20">
        <f t="shared" si="1186"/>
        <v>1</v>
      </c>
      <c r="AZ2084" s="116">
        <v>43284</v>
      </c>
      <c r="BA2084" s="117">
        <v>20.71</v>
      </c>
      <c r="BB2084" s="90">
        <v>20.712499999999999</v>
      </c>
      <c r="BC2084" s="76">
        <f t="shared" si="1194"/>
        <v>20.859166666666667</v>
      </c>
      <c r="BD2084" s="76">
        <f t="shared" si="1195"/>
        <v>20.867250000000002</v>
      </c>
      <c r="BE2084" s="77">
        <f t="shared" si="1201"/>
        <v>-7.0312812112980679E-3</v>
      </c>
      <c r="BF2084" s="77">
        <f t="shared" si="1192"/>
        <v>-7.5357318285831244E-3</v>
      </c>
    </row>
    <row r="2085" spans="1:58" s="23" customFormat="1" ht="15.75" customHeight="1" x14ac:dyDescent="0.4">
      <c r="A2085" s="116">
        <v>43280</v>
      </c>
      <c r="B2085" s="112">
        <v>16.024999999999999</v>
      </c>
      <c r="C2085" s="112">
        <v>16.375</v>
      </c>
      <c r="D2085" s="112">
        <v>16.725000000000001</v>
      </c>
      <c r="E2085" s="112">
        <v>17.074999999999999</v>
      </c>
      <c r="F2085" s="112">
        <v>17.074999999999999</v>
      </c>
      <c r="G2085" s="112">
        <v>17.024999999999999</v>
      </c>
      <c r="H2085" s="113">
        <v>17.524999999999999</v>
      </c>
      <c r="I2085" s="90">
        <f t="shared" si="1177"/>
        <v>16.172368421052632</v>
      </c>
      <c r="J2085" s="90">
        <f t="shared" si="1178"/>
        <v>16.522368421052633</v>
      </c>
      <c r="K2085" s="114">
        <v>11</v>
      </c>
      <c r="L2085" s="115">
        <v>5.2631578947368418E-2</v>
      </c>
      <c r="M2085" s="90">
        <v>14.93</v>
      </c>
      <c r="N2085" s="90">
        <v>16.09</v>
      </c>
      <c r="O2085" s="90">
        <v>17.14</v>
      </c>
      <c r="P2085" s="90">
        <v>18.09</v>
      </c>
      <c r="Q2085" s="90">
        <v>18.670000000000002</v>
      </c>
      <c r="R2085" s="63">
        <f t="shared" si="1203"/>
        <v>4.2100000000000044</v>
      </c>
      <c r="S2085" s="64">
        <f t="shared" si="1202"/>
        <v>-4.5103857566765666E-2</v>
      </c>
      <c r="T2085" s="65">
        <f t="shared" si="1196"/>
        <v>0.927905531385954</v>
      </c>
      <c r="U2085" s="65">
        <f t="shared" si="1196"/>
        <v>0.93873978996499408</v>
      </c>
      <c r="V2085" s="65">
        <f t="shared" si="1167"/>
        <v>0.88944168048645655</v>
      </c>
      <c r="W2085" s="65">
        <f t="shared" si="1168"/>
        <v>0.86181039100160672</v>
      </c>
      <c r="X2085" s="61">
        <f t="shared" si="1179"/>
        <v>2.1840873634945489E-2</v>
      </c>
      <c r="Y2085" s="66">
        <f t="shared" si="1169"/>
        <v>2.6354319180087807E-2</v>
      </c>
      <c r="Z2085" s="61">
        <f t="shared" si="1170"/>
        <v>2.1641851761451558E-2</v>
      </c>
      <c r="AA2085" s="67">
        <f t="shared" si="1171"/>
        <v>16.172368421052632</v>
      </c>
      <c r="AB2085" s="68">
        <f t="shared" si="1172"/>
        <v>-4.0397762585457605E-3</v>
      </c>
      <c r="AC2085" s="69">
        <f t="shared" si="1173"/>
        <v>5.1192306434202388E-3</v>
      </c>
      <c r="AD2085" s="70">
        <f>_xlfn.PERCENTILE.EXC(AC2085:$AC$5675,0.5)</f>
        <v>8.7627031515678716E-2</v>
      </c>
      <c r="AE2085" s="70">
        <f>_xlfn.PERCENTILE.EXC($AC2085:AC$5675,0.35)</f>
        <v>5.1068525207938531E-2</v>
      </c>
      <c r="AF2085" s="71">
        <f t="shared" si="1198"/>
        <v>5.6950946113652194E-2</v>
      </c>
      <c r="AG2085" s="70">
        <f t="shared" si="1199"/>
        <v>-0.20815631490908057</v>
      </c>
      <c r="AH2085" s="70">
        <f t="shared" si="1200"/>
        <v>-0.27492311632852745</v>
      </c>
      <c r="AI2085" s="61" t="str">
        <f t="shared" si="1188"/>
        <v>Safety</v>
      </c>
      <c r="AJ2085" s="68" t="str">
        <f t="shared" si="1189"/>
        <v>Safety</v>
      </c>
      <c r="AK2085" s="72" t="str">
        <f t="shared" si="1190"/>
        <v>00635U</v>
      </c>
      <c r="AL2085" s="73">
        <f t="shared" si="1180"/>
        <v>0</v>
      </c>
      <c r="AM2085" s="72" t="str">
        <f t="shared" si="1193"/>
        <v>00635U</v>
      </c>
      <c r="AN2085" s="73">
        <f t="shared" si="1181"/>
        <v>0</v>
      </c>
      <c r="AO2085" s="74" t="str">
        <f t="shared" si="1187"/>
        <v>00635U</v>
      </c>
      <c r="AP2085" s="20">
        <f t="shared" si="1182"/>
        <v>0</v>
      </c>
      <c r="AQ2085" s="74" t="str">
        <f t="shared" si="1197"/>
        <v>00635U</v>
      </c>
      <c r="AR2085" s="20">
        <f t="shared" si="1183"/>
        <v>0</v>
      </c>
      <c r="AS2085" s="74" t="str">
        <f t="shared" si="1191"/>
        <v>00635U</v>
      </c>
      <c r="AT2085" s="20">
        <f t="shared" si="1184"/>
        <v>0</v>
      </c>
      <c r="AU2085" s="74" t="str">
        <f t="shared" si="1174"/>
        <v>00635U</v>
      </c>
      <c r="AV2085" s="20">
        <f t="shared" si="1185"/>
        <v>0</v>
      </c>
      <c r="AW2085" s="74" t="str">
        <f t="shared" si="1175"/>
        <v>00635U</v>
      </c>
      <c r="AX2085" s="20">
        <f t="shared" si="1176"/>
        <v>0</v>
      </c>
      <c r="AY2085" s="20">
        <f t="shared" si="1186"/>
        <v>1</v>
      </c>
      <c r="AZ2085" s="116">
        <v>43283</v>
      </c>
      <c r="BA2085" s="117">
        <v>20.66</v>
      </c>
      <c r="BB2085" s="90">
        <v>20.524999999999999</v>
      </c>
      <c r="BC2085" s="76">
        <f t="shared" si="1194"/>
        <v>20.85</v>
      </c>
      <c r="BD2085" s="76">
        <f t="shared" si="1195"/>
        <v>20.858291666666666</v>
      </c>
      <c r="BE2085" s="77">
        <f t="shared" si="1201"/>
        <v>-1.558752997601932E-2</v>
      </c>
      <c r="BF2085" s="77">
        <f t="shared" si="1192"/>
        <v>-9.50661107992622E-3</v>
      </c>
    </row>
    <row r="2086" spans="1:58" s="23" customFormat="1" ht="15.75" customHeight="1" x14ac:dyDescent="0.4">
      <c r="A2086" s="116">
        <v>43279</v>
      </c>
      <c r="B2086" s="112">
        <v>16.524999999999999</v>
      </c>
      <c r="C2086" s="112">
        <v>16.574999999999999</v>
      </c>
      <c r="D2086" s="112">
        <v>16.824999999999999</v>
      </c>
      <c r="E2086" s="112">
        <v>17.175000000000001</v>
      </c>
      <c r="F2086" s="112">
        <v>17.100000000000001</v>
      </c>
      <c r="G2086" s="112">
        <v>17.024999999999999</v>
      </c>
      <c r="H2086" s="113">
        <v>17.574999999999999</v>
      </c>
      <c r="I2086" s="90">
        <f t="shared" si="1177"/>
        <v>16.543421052631579</v>
      </c>
      <c r="J2086" s="90">
        <f t="shared" si="1178"/>
        <v>16.667105263157893</v>
      </c>
      <c r="K2086" s="114">
        <v>12</v>
      </c>
      <c r="L2086" s="115">
        <v>5.2631578947368418E-2</v>
      </c>
      <c r="M2086" s="90">
        <v>15.83</v>
      </c>
      <c r="N2086" s="90">
        <v>16.850000000000001</v>
      </c>
      <c r="O2086" s="90">
        <v>17.52</v>
      </c>
      <c r="P2086" s="90">
        <v>18.29</v>
      </c>
      <c r="Q2086" s="90">
        <v>18.78</v>
      </c>
      <c r="R2086" s="63">
        <f t="shared" si="1203"/>
        <v>3.1300000000000026</v>
      </c>
      <c r="S2086" s="64">
        <f t="shared" si="1202"/>
        <v>-5.9184812953657101E-2</v>
      </c>
      <c r="T2086" s="65">
        <f t="shared" si="1196"/>
        <v>0.93946587537091986</v>
      </c>
      <c r="U2086" s="65">
        <f t="shared" si="1196"/>
        <v>0.96175799086757996</v>
      </c>
      <c r="V2086" s="65">
        <f t="shared" ref="V2086:V2149" si="1204">N2086/P2086</f>
        <v>0.92126845270639701</v>
      </c>
      <c r="W2086" s="65">
        <f t="shared" ref="W2086:W2149" si="1205">N2086/Q2086</f>
        <v>0.89723109691160807</v>
      </c>
      <c r="X2086" s="61">
        <f t="shared" si="1179"/>
        <v>3.0257186081694837E-3</v>
      </c>
      <c r="Y2086" s="66">
        <f t="shared" ref="Y2086:Y2149" si="1206">(H2086-E2086)/E2086</f>
        <v>2.3289665211062509E-2</v>
      </c>
      <c r="Z2086" s="61">
        <f t="shared" ref="Z2086:Z2149" si="1207">(J2086-I2086)/I2086</f>
        <v>7.4763381849994714E-3</v>
      </c>
      <c r="AA2086" s="67">
        <f t="shared" ref="AA2086:AA2149" si="1208">B2086*(K2086*L2086)+C2086*(1-(K2086*L2086))</f>
        <v>16.543421052631579</v>
      </c>
      <c r="AB2086" s="68">
        <f t="shared" ref="AB2086:AB2149" si="1209">(B2086-N2086)/N2086</f>
        <v>-1.9287833827893341E-2</v>
      </c>
      <c r="AC2086" s="69">
        <f t="shared" ref="AC2086:AC2149" si="1210">(AA2086-N2086)/N2086</f>
        <v>-1.8194596282992401E-2</v>
      </c>
      <c r="AD2086" s="70">
        <f>_xlfn.PERCENTILE.EXC(AC2086:$AC$5675,0.5)</f>
        <v>8.7634744164196032E-2</v>
      </c>
      <c r="AE2086" s="70">
        <f>_xlfn.PERCENTILE.EXC($AC2086:AC$5675,0.35)</f>
        <v>5.107188826887591E-2</v>
      </c>
      <c r="AF2086" s="71">
        <f t="shared" si="1198"/>
        <v>5.6950946113652194E-2</v>
      </c>
      <c r="AG2086" s="70">
        <f t="shared" si="1199"/>
        <v>-0.20815631490908057</v>
      </c>
      <c r="AH2086" s="70">
        <f t="shared" si="1200"/>
        <v>-0.27492311632852745</v>
      </c>
      <c r="AI2086" s="61" t="str">
        <f t="shared" si="1188"/>
        <v>Safety</v>
      </c>
      <c r="AJ2086" s="68" t="str">
        <f t="shared" si="1189"/>
        <v>Safety</v>
      </c>
      <c r="AK2086" s="72" t="str">
        <f t="shared" si="1190"/>
        <v>00635U</v>
      </c>
      <c r="AL2086" s="73">
        <f t="shared" si="1180"/>
        <v>0</v>
      </c>
      <c r="AM2086" s="72" t="str">
        <f t="shared" si="1193"/>
        <v>00635U</v>
      </c>
      <c r="AN2086" s="73">
        <f t="shared" si="1181"/>
        <v>0</v>
      </c>
      <c r="AO2086" s="74" t="str">
        <f t="shared" si="1187"/>
        <v>00635U</v>
      </c>
      <c r="AP2086" s="20">
        <f t="shared" si="1182"/>
        <v>0</v>
      </c>
      <c r="AQ2086" s="74" t="str">
        <f t="shared" si="1197"/>
        <v>00635U</v>
      </c>
      <c r="AR2086" s="20">
        <f t="shared" si="1183"/>
        <v>0</v>
      </c>
      <c r="AS2086" s="74" t="str">
        <f t="shared" si="1191"/>
        <v>00635U</v>
      </c>
      <c r="AT2086" s="20">
        <f t="shared" si="1184"/>
        <v>0</v>
      </c>
      <c r="AU2086" s="74" t="str">
        <f t="shared" si="1174"/>
        <v>00635U</v>
      </c>
      <c r="AV2086" s="20">
        <f t="shared" si="1185"/>
        <v>0</v>
      </c>
      <c r="AW2086" s="74" t="str">
        <f t="shared" si="1175"/>
        <v>00635U</v>
      </c>
      <c r="AX2086" s="20">
        <f t="shared" si="1176"/>
        <v>0</v>
      </c>
      <c r="AY2086" s="20">
        <f t="shared" si="1186"/>
        <v>1</v>
      </c>
      <c r="AZ2086" s="116">
        <v>43280</v>
      </c>
      <c r="BA2086" s="117">
        <v>20.56</v>
      </c>
      <c r="BB2086" s="90">
        <v>20.5625</v>
      </c>
      <c r="BC2086" s="76">
        <f t="shared" si="1194"/>
        <v>20.847291666666667</v>
      </c>
      <c r="BD2086" s="76">
        <f t="shared" si="1195"/>
        <v>20.850583333333336</v>
      </c>
      <c r="BE2086" s="77">
        <f t="shared" si="1201"/>
        <v>-1.3660847232354337E-2</v>
      </c>
      <c r="BF2086" s="77">
        <f t="shared" si="1192"/>
        <v>-1.3936460610614616E-2</v>
      </c>
    </row>
    <row r="2087" spans="1:58" s="23" customFormat="1" ht="15.75" customHeight="1" x14ac:dyDescent="0.4">
      <c r="A2087" s="116">
        <v>43278</v>
      </c>
      <c r="B2087" s="112">
        <v>16.925000000000001</v>
      </c>
      <c r="C2087" s="112">
        <v>16.875</v>
      </c>
      <c r="D2087" s="112">
        <v>17.074999999999999</v>
      </c>
      <c r="E2087" s="112">
        <v>17.375</v>
      </c>
      <c r="F2087" s="112">
        <v>17.324999999999999</v>
      </c>
      <c r="G2087" s="112">
        <v>17.274999999999999</v>
      </c>
      <c r="H2087" s="113">
        <v>17.824999999999999</v>
      </c>
      <c r="I2087" s="90">
        <f t="shared" si="1177"/>
        <v>16.909210526315789</v>
      </c>
      <c r="J2087" s="90">
        <f t="shared" si="1178"/>
        <v>16.938157894736843</v>
      </c>
      <c r="K2087" s="114">
        <v>13</v>
      </c>
      <c r="L2087" s="115">
        <v>5.2631578947368418E-2</v>
      </c>
      <c r="M2087" s="90">
        <v>17.91</v>
      </c>
      <c r="N2087" s="90">
        <v>17.91</v>
      </c>
      <c r="O2087" s="90">
        <v>18.05</v>
      </c>
      <c r="P2087" s="90">
        <v>18.66</v>
      </c>
      <c r="Q2087" s="90">
        <v>18.989999999999998</v>
      </c>
      <c r="R2087" s="63">
        <f t="shared" si="1203"/>
        <v>0.89000000000000057</v>
      </c>
      <c r="S2087" s="64">
        <f t="shared" si="1202"/>
        <v>0.12500000000000003</v>
      </c>
      <c r="T2087" s="65">
        <f t="shared" si="1196"/>
        <v>1</v>
      </c>
      <c r="U2087" s="65">
        <f t="shared" si="1196"/>
        <v>0.99224376731301933</v>
      </c>
      <c r="V2087" s="65">
        <f t="shared" si="1204"/>
        <v>0.95980707395498388</v>
      </c>
      <c r="W2087" s="65">
        <f t="shared" si="1205"/>
        <v>0.94312796208530814</v>
      </c>
      <c r="X2087" s="61">
        <f t="shared" si="1179"/>
        <v>-2.9542097488922132E-3</v>
      </c>
      <c r="Y2087" s="66">
        <f t="shared" si="1206"/>
        <v>2.5899280575539526E-2</v>
      </c>
      <c r="Z2087" s="61">
        <f t="shared" si="1207"/>
        <v>1.7119290327601872E-3</v>
      </c>
      <c r="AA2087" s="67">
        <f t="shared" si="1208"/>
        <v>16.909210526315789</v>
      </c>
      <c r="AB2087" s="68">
        <f t="shared" si="1209"/>
        <v>-5.499720826353989E-2</v>
      </c>
      <c r="AC2087" s="69">
        <f t="shared" si="1210"/>
        <v>-5.5878809250933061E-2</v>
      </c>
      <c r="AD2087" s="70">
        <f>_xlfn.PERCENTILE.EXC(AC2087:$AC$5675,0.5)</f>
        <v>8.7642456812713335E-2</v>
      </c>
      <c r="AE2087" s="70">
        <f>_xlfn.PERCENTILE.EXC($AC2087:AC$5675,0.35)</f>
        <v>5.1089157732756255E-2</v>
      </c>
      <c r="AF2087" s="71">
        <f t="shared" si="1198"/>
        <v>5.7139134992955483E-2</v>
      </c>
      <c r="AG2087" s="70">
        <f t="shared" si="1199"/>
        <v>-0.20815631490908057</v>
      </c>
      <c r="AH2087" s="70">
        <f t="shared" si="1200"/>
        <v>-0.27492311632852745</v>
      </c>
      <c r="AI2087" s="61" t="str">
        <f t="shared" si="1188"/>
        <v>Safety</v>
      </c>
      <c r="AJ2087" s="68" t="str">
        <f t="shared" si="1189"/>
        <v>Safety</v>
      </c>
      <c r="AK2087" s="72" t="str">
        <f t="shared" si="1190"/>
        <v>00635U</v>
      </c>
      <c r="AL2087" s="73">
        <f t="shared" si="1180"/>
        <v>0</v>
      </c>
      <c r="AM2087" s="72" t="str">
        <f t="shared" si="1193"/>
        <v>00635U</v>
      </c>
      <c r="AN2087" s="73">
        <f t="shared" si="1181"/>
        <v>0</v>
      </c>
      <c r="AO2087" s="74" t="str">
        <f t="shared" si="1187"/>
        <v>00635U</v>
      </c>
      <c r="AP2087" s="20">
        <f t="shared" si="1182"/>
        <v>0</v>
      </c>
      <c r="AQ2087" s="74" t="str">
        <f t="shared" si="1197"/>
        <v>00631L</v>
      </c>
      <c r="AR2087" s="20">
        <f t="shared" si="1183"/>
        <v>1</v>
      </c>
      <c r="AS2087" s="74" t="str">
        <f t="shared" si="1191"/>
        <v>00635U</v>
      </c>
      <c r="AT2087" s="20">
        <f t="shared" si="1184"/>
        <v>0</v>
      </c>
      <c r="AU2087" s="74" t="str">
        <f t="shared" si="1174"/>
        <v>00635U</v>
      </c>
      <c r="AV2087" s="20">
        <f t="shared" si="1185"/>
        <v>0</v>
      </c>
      <c r="AW2087" s="74" t="str">
        <f t="shared" si="1175"/>
        <v>00635U</v>
      </c>
      <c r="AX2087" s="20">
        <f t="shared" si="1176"/>
        <v>0</v>
      </c>
      <c r="AY2087" s="20">
        <f t="shared" si="1186"/>
        <v>1</v>
      </c>
      <c r="AZ2087" s="116">
        <v>43279</v>
      </c>
      <c r="BA2087" s="117">
        <v>20.73</v>
      </c>
      <c r="BB2087" s="90">
        <v>20.85</v>
      </c>
      <c r="BC2087" s="76">
        <f t="shared" si="1194"/>
        <v>20.843333333333337</v>
      </c>
      <c r="BD2087" s="76">
        <f t="shared" si="1195"/>
        <v>20.850083333333334</v>
      </c>
      <c r="BE2087" s="77">
        <f t="shared" si="1201"/>
        <v>3.1984647369250703E-4</v>
      </c>
      <c r="BF2087" s="77">
        <f t="shared" si="1192"/>
        <v>-5.7593694669485834E-3</v>
      </c>
    </row>
    <row r="2088" spans="1:58" s="23" customFormat="1" ht="15.75" customHeight="1" x14ac:dyDescent="0.4">
      <c r="A2088" s="116">
        <v>43277</v>
      </c>
      <c r="B2088" s="112">
        <v>15.875</v>
      </c>
      <c r="C2088" s="112">
        <v>16.125</v>
      </c>
      <c r="D2088" s="112">
        <v>16.45</v>
      </c>
      <c r="E2088" s="112">
        <v>16.824999999999999</v>
      </c>
      <c r="F2088" s="112">
        <v>16.824999999999999</v>
      </c>
      <c r="G2088" s="112">
        <v>16.824999999999999</v>
      </c>
      <c r="H2088" s="113">
        <v>17.425000000000001</v>
      </c>
      <c r="I2088" s="90">
        <f t="shared" si="1177"/>
        <v>15.940789473684211</v>
      </c>
      <c r="J2088" s="90">
        <f t="shared" si="1178"/>
        <v>16.210526315789473</v>
      </c>
      <c r="K2088" s="114">
        <v>14</v>
      </c>
      <c r="L2088" s="115">
        <v>5.2631578947368418E-2</v>
      </c>
      <c r="M2088" s="90">
        <v>15.16</v>
      </c>
      <c r="N2088" s="90">
        <v>15.92</v>
      </c>
      <c r="O2088" s="90">
        <v>16.87</v>
      </c>
      <c r="P2088" s="90">
        <v>17.79</v>
      </c>
      <c r="Q2088" s="90">
        <v>18.489999999999998</v>
      </c>
      <c r="R2088" s="63">
        <f t="shared" si="1203"/>
        <v>3.5799999999999983</v>
      </c>
      <c r="S2088" s="64">
        <f t="shared" si="1202"/>
        <v>-8.1361800346220342E-2</v>
      </c>
      <c r="T2088" s="65">
        <f t="shared" si="1196"/>
        <v>0.95226130653266328</v>
      </c>
      <c r="U2088" s="65">
        <f t="shared" si="1196"/>
        <v>0.94368701837581503</v>
      </c>
      <c r="V2088" s="65">
        <f t="shared" si="1204"/>
        <v>0.89488476672287809</v>
      </c>
      <c r="W2088" s="65">
        <f t="shared" si="1205"/>
        <v>0.86100594916170914</v>
      </c>
      <c r="X2088" s="61">
        <f t="shared" si="1179"/>
        <v>1.5748031496062992E-2</v>
      </c>
      <c r="Y2088" s="66">
        <f t="shared" si="1206"/>
        <v>3.5661218424962941E-2</v>
      </c>
      <c r="Z2088" s="61">
        <f t="shared" si="1207"/>
        <v>1.6921172100701532E-2</v>
      </c>
      <c r="AA2088" s="67">
        <f t="shared" si="1208"/>
        <v>15.940789473684209</v>
      </c>
      <c r="AB2088" s="68">
        <f t="shared" si="1209"/>
        <v>-2.8266331658291415E-3</v>
      </c>
      <c r="AC2088" s="69">
        <f t="shared" si="1210"/>
        <v>1.3058714625759369E-3</v>
      </c>
      <c r="AD2088" s="70">
        <f>_xlfn.PERCENTILE.EXC(AC2088:$AC$5675,0.5)</f>
        <v>8.7702709887838182E-2</v>
      </c>
      <c r="AE2088" s="70">
        <f>_xlfn.PERCENTILE.EXC($AC2088:AC$5675,0.35)</f>
        <v>5.1124964045059555E-2</v>
      </c>
      <c r="AF2088" s="71">
        <f t="shared" si="1198"/>
        <v>5.7962902225155336E-2</v>
      </c>
      <c r="AG2088" s="70">
        <f t="shared" si="1199"/>
        <v>-0.20815631490908057</v>
      </c>
      <c r="AH2088" s="70">
        <f t="shared" si="1200"/>
        <v>-0.27492311632852745</v>
      </c>
      <c r="AI2088" s="61" t="str">
        <f t="shared" si="1188"/>
        <v>Safety</v>
      </c>
      <c r="AJ2088" s="68" t="str">
        <f t="shared" si="1189"/>
        <v>Safety</v>
      </c>
      <c r="AK2088" s="72" t="str">
        <f t="shared" si="1190"/>
        <v>00635U</v>
      </c>
      <c r="AL2088" s="73">
        <f t="shared" si="1180"/>
        <v>0</v>
      </c>
      <c r="AM2088" s="72" t="str">
        <f t="shared" si="1193"/>
        <v>00635U</v>
      </c>
      <c r="AN2088" s="73">
        <f t="shared" si="1181"/>
        <v>0</v>
      </c>
      <c r="AO2088" s="74" t="str">
        <f t="shared" si="1187"/>
        <v>00635U</v>
      </c>
      <c r="AP2088" s="20">
        <f t="shared" si="1182"/>
        <v>0</v>
      </c>
      <c r="AQ2088" s="74" t="str">
        <f t="shared" si="1197"/>
        <v>00635U</v>
      </c>
      <c r="AR2088" s="20">
        <f t="shared" si="1183"/>
        <v>0</v>
      </c>
      <c r="AS2088" s="74" t="str">
        <f t="shared" si="1191"/>
        <v>00635U</v>
      </c>
      <c r="AT2088" s="20">
        <f t="shared" si="1184"/>
        <v>0</v>
      </c>
      <c r="AU2088" s="74" t="str">
        <f t="shared" si="1174"/>
        <v>00635U</v>
      </c>
      <c r="AV2088" s="20">
        <f t="shared" si="1185"/>
        <v>0</v>
      </c>
      <c r="AW2088" s="74" t="str">
        <f t="shared" si="1175"/>
        <v>00635U</v>
      </c>
      <c r="AX2088" s="20">
        <f t="shared" si="1176"/>
        <v>0</v>
      </c>
      <c r="AY2088" s="20">
        <f t="shared" si="1186"/>
        <v>1</v>
      </c>
      <c r="AZ2088" s="116">
        <v>43278</v>
      </c>
      <c r="BA2088" s="117">
        <v>20.75</v>
      </c>
      <c r="BB2088" s="90">
        <v>20.55</v>
      </c>
      <c r="BC2088" s="76">
        <f t="shared" si="1194"/>
        <v>20.833333333333336</v>
      </c>
      <c r="BD2088" s="76">
        <f t="shared" si="1195"/>
        <v>20.841666666666665</v>
      </c>
      <c r="BE2088" s="77">
        <f t="shared" si="1201"/>
        <v>-1.3600000000000077E-2</v>
      </c>
      <c r="BF2088" s="77">
        <f t="shared" si="1192"/>
        <v>-4.3982407037184337E-3</v>
      </c>
    </row>
    <row r="2089" spans="1:58" s="23" customFormat="1" ht="15.75" customHeight="1" x14ac:dyDescent="0.4">
      <c r="A2089" s="116">
        <v>43276</v>
      </c>
      <c r="B2089" s="112">
        <v>16.324999999999999</v>
      </c>
      <c r="C2089" s="112">
        <v>16.274999999999999</v>
      </c>
      <c r="D2089" s="112">
        <v>16.475000000000001</v>
      </c>
      <c r="E2089" s="112">
        <v>16.824999999999999</v>
      </c>
      <c r="F2089" s="112">
        <v>16.824999999999999</v>
      </c>
      <c r="G2089" s="112">
        <v>16.824999999999999</v>
      </c>
      <c r="H2089" s="113">
        <v>17.399999999999999</v>
      </c>
      <c r="I2089" s="90">
        <f t="shared" si="1177"/>
        <v>16.314473684210526</v>
      </c>
      <c r="J2089" s="90">
        <f t="shared" si="1178"/>
        <v>16.317105263157895</v>
      </c>
      <c r="K2089" s="114">
        <v>15</v>
      </c>
      <c r="L2089" s="115">
        <v>5.2631578947368418E-2</v>
      </c>
      <c r="M2089" s="90">
        <v>17.68</v>
      </c>
      <c r="N2089" s="90">
        <v>17.329999999999998</v>
      </c>
      <c r="O2089" s="90">
        <v>17.52</v>
      </c>
      <c r="P2089" s="90">
        <v>18.27</v>
      </c>
      <c r="Q2089" s="90">
        <v>18.87</v>
      </c>
      <c r="R2089" s="63">
        <f t="shared" si="1203"/>
        <v>0.78000000000000114</v>
      </c>
      <c r="S2089" s="64">
        <f t="shared" si="1202"/>
        <v>0.25853304284676826</v>
      </c>
      <c r="T2089" s="65">
        <f t="shared" si="1196"/>
        <v>1.0201961915753031</v>
      </c>
      <c r="U2089" s="65">
        <f t="shared" si="1196"/>
        <v>0.98915525114155245</v>
      </c>
      <c r="V2089" s="65">
        <f t="shared" si="1204"/>
        <v>0.94854953475643122</v>
      </c>
      <c r="W2089" s="65">
        <f t="shared" si="1205"/>
        <v>0.91838897721250645</v>
      </c>
      <c r="X2089" s="61">
        <f t="shared" si="1179"/>
        <v>-3.0627871362940711E-3</v>
      </c>
      <c r="Y2089" s="66">
        <f t="shared" si="1206"/>
        <v>3.4175334323922696E-2</v>
      </c>
      <c r="Z2089" s="61">
        <f t="shared" si="1207"/>
        <v>1.613033309138315E-4</v>
      </c>
      <c r="AA2089" s="67">
        <f t="shared" si="1208"/>
        <v>16.314473684210526</v>
      </c>
      <c r="AB2089" s="68">
        <f t="shared" si="1209"/>
        <v>-5.7991921523369828E-2</v>
      </c>
      <c r="AC2089" s="69">
        <f t="shared" si="1210"/>
        <v>-5.8599325781273651E-2</v>
      </c>
      <c r="AD2089" s="70">
        <f>_xlfn.PERCENTILE.EXC(AC2089:$AC$5675,0.5)</f>
        <v>8.7762962962963029E-2</v>
      </c>
      <c r="AE2089" s="70">
        <f>_xlfn.PERCENTILE.EXC($AC2089:AC$5675,0.35)</f>
        <v>5.1208653449163116E-2</v>
      </c>
      <c r="AF2089" s="71">
        <f t="shared" si="1198"/>
        <v>6.0019573472369497E-2</v>
      </c>
      <c r="AG2089" s="70">
        <f t="shared" si="1199"/>
        <v>-0.20815631490908057</v>
      </c>
      <c r="AH2089" s="70">
        <f t="shared" si="1200"/>
        <v>-0.27492311632852745</v>
      </c>
      <c r="AI2089" s="61" t="str">
        <f t="shared" si="1188"/>
        <v>Safety</v>
      </c>
      <c r="AJ2089" s="68" t="str">
        <f t="shared" si="1189"/>
        <v>Safety</v>
      </c>
      <c r="AK2089" s="72" t="str">
        <f t="shared" si="1190"/>
        <v>00635U</v>
      </c>
      <c r="AL2089" s="73">
        <f t="shared" si="1180"/>
        <v>0</v>
      </c>
      <c r="AM2089" s="72" t="str">
        <f t="shared" si="1193"/>
        <v>00635U</v>
      </c>
      <c r="AN2089" s="73">
        <f t="shared" si="1181"/>
        <v>0</v>
      </c>
      <c r="AO2089" s="74" t="str">
        <f t="shared" si="1187"/>
        <v>00635U</v>
      </c>
      <c r="AP2089" s="20">
        <f t="shared" si="1182"/>
        <v>0</v>
      </c>
      <c r="AQ2089" s="74" t="str">
        <f t="shared" si="1197"/>
        <v>00635U</v>
      </c>
      <c r="AR2089" s="20">
        <f t="shared" si="1183"/>
        <v>0</v>
      </c>
      <c r="AS2089" s="74" t="str">
        <f t="shared" si="1191"/>
        <v>00635U</v>
      </c>
      <c r="AT2089" s="20">
        <f t="shared" si="1184"/>
        <v>0</v>
      </c>
      <c r="AU2089" s="74" t="str">
        <f t="shared" si="1174"/>
        <v>00635U</v>
      </c>
      <c r="AV2089" s="20">
        <f t="shared" si="1185"/>
        <v>0</v>
      </c>
      <c r="AW2089" s="74" t="str">
        <f t="shared" si="1175"/>
        <v>00635U</v>
      </c>
      <c r="AX2089" s="20">
        <f t="shared" si="1176"/>
        <v>0</v>
      </c>
      <c r="AY2089" s="20">
        <f t="shared" si="1186"/>
        <v>1</v>
      </c>
      <c r="AZ2089" s="116">
        <v>43277</v>
      </c>
      <c r="BA2089" s="117">
        <v>20.46</v>
      </c>
      <c r="BB2089" s="90">
        <v>20.524999999999999</v>
      </c>
      <c r="BC2089" s="76">
        <f t="shared" si="1194"/>
        <v>20.82854166666667</v>
      </c>
      <c r="BD2089" s="76">
        <f t="shared" si="1195"/>
        <v>20.831833333333336</v>
      </c>
      <c r="BE2089" s="77">
        <f t="shared" si="1201"/>
        <v>-1.4573351870930533E-2</v>
      </c>
      <c r="BF2089" s="77">
        <f t="shared" si="1192"/>
        <v>-1.7849285148530764E-2</v>
      </c>
    </row>
    <row r="2090" spans="1:58" s="23" customFormat="1" ht="15.75" customHeight="1" x14ac:dyDescent="0.4">
      <c r="A2090" s="116">
        <v>43273</v>
      </c>
      <c r="B2090" s="112">
        <v>14.425000000000001</v>
      </c>
      <c r="C2090" s="112">
        <v>15.074999999999999</v>
      </c>
      <c r="D2090" s="112">
        <v>15.525</v>
      </c>
      <c r="E2090" s="112">
        <v>16.024999999999999</v>
      </c>
      <c r="F2090" s="112">
        <v>16.2</v>
      </c>
      <c r="G2090" s="112">
        <v>16.324999999999999</v>
      </c>
      <c r="H2090" s="113">
        <v>16.925000000000001</v>
      </c>
      <c r="I2090" s="90">
        <f t="shared" si="1177"/>
        <v>14.52763157894737</v>
      </c>
      <c r="J2090" s="90">
        <f t="shared" si="1178"/>
        <v>15.146052631578947</v>
      </c>
      <c r="K2090" s="114">
        <v>16</v>
      </c>
      <c r="L2090" s="115">
        <v>5.2631578947368418E-2</v>
      </c>
      <c r="M2090" s="90">
        <v>12.16</v>
      </c>
      <c r="N2090" s="90">
        <v>13.77</v>
      </c>
      <c r="O2090" s="90">
        <v>15.5</v>
      </c>
      <c r="P2090" s="90">
        <v>16.920000000000002</v>
      </c>
      <c r="Q2090" s="90">
        <v>18.12</v>
      </c>
      <c r="R2090" s="63">
        <f t="shared" si="1203"/>
        <v>6.490000000000002</v>
      </c>
      <c r="S2090" s="64">
        <f t="shared" si="1202"/>
        <v>-5.9426229508196787E-2</v>
      </c>
      <c r="T2090" s="65">
        <f t="shared" si="1196"/>
        <v>0.88307915758896149</v>
      </c>
      <c r="U2090" s="65">
        <f t="shared" si="1196"/>
        <v>0.88838709677419347</v>
      </c>
      <c r="V2090" s="65">
        <f t="shared" si="1204"/>
        <v>0.81382978723404242</v>
      </c>
      <c r="W2090" s="65">
        <f t="shared" si="1205"/>
        <v>0.75993377483443703</v>
      </c>
      <c r="X2090" s="61">
        <f t="shared" si="1179"/>
        <v>4.506065857885605E-2</v>
      </c>
      <c r="Y2090" s="66">
        <f t="shared" si="1206"/>
        <v>5.6162246489859735E-2</v>
      </c>
      <c r="Z2090" s="61">
        <f t="shared" si="1207"/>
        <v>4.2568607915949505E-2</v>
      </c>
      <c r="AA2090" s="67">
        <f t="shared" si="1208"/>
        <v>14.527631578947368</v>
      </c>
      <c r="AB2090" s="68">
        <f t="shared" si="1209"/>
        <v>4.7567175018155494E-2</v>
      </c>
      <c r="AC2090" s="69">
        <f t="shared" si="1210"/>
        <v>5.502044872529907E-2</v>
      </c>
      <c r="AD2090" s="70">
        <f>_xlfn.PERCENTILE.EXC(AC2090:$AC$5675,0.5)</f>
        <v>8.7766229115946837E-2</v>
      </c>
      <c r="AE2090" s="70">
        <f>_xlfn.PERCENTILE.EXC($AC2090:AC$5675,0.35)</f>
        <v>5.1240451021658445E-2</v>
      </c>
      <c r="AF2090" s="71">
        <f t="shared" si="1198"/>
        <v>6.1229579063404371E-2</v>
      </c>
      <c r="AG2090" s="70">
        <f t="shared" si="1199"/>
        <v>-0.20815631490908057</v>
      </c>
      <c r="AH2090" s="70">
        <f t="shared" si="1200"/>
        <v>-0.27492311632852745</v>
      </c>
      <c r="AI2090" s="61" t="str">
        <f t="shared" si="1188"/>
        <v>Safety</v>
      </c>
      <c r="AJ2090" s="68" t="str">
        <f t="shared" si="1189"/>
        <v>Safety</v>
      </c>
      <c r="AK2090" s="72" t="str">
        <f t="shared" si="1190"/>
        <v>00635U</v>
      </c>
      <c r="AL2090" s="73">
        <f t="shared" si="1180"/>
        <v>0</v>
      </c>
      <c r="AM2090" s="72" t="str">
        <f t="shared" si="1193"/>
        <v>00631L</v>
      </c>
      <c r="AN2090" s="73">
        <f t="shared" si="1181"/>
        <v>1</v>
      </c>
      <c r="AO2090" s="74" t="str">
        <f t="shared" si="1187"/>
        <v>00635U</v>
      </c>
      <c r="AP2090" s="20">
        <f t="shared" si="1182"/>
        <v>0</v>
      </c>
      <c r="AQ2090" s="74" t="str">
        <f t="shared" si="1197"/>
        <v>00631L</v>
      </c>
      <c r="AR2090" s="20">
        <f t="shared" si="1183"/>
        <v>1</v>
      </c>
      <c r="AS2090" s="74" t="str">
        <f t="shared" si="1191"/>
        <v>00635U</v>
      </c>
      <c r="AT2090" s="20">
        <f t="shared" si="1184"/>
        <v>0</v>
      </c>
      <c r="AU2090" s="74" t="str">
        <f t="shared" si="1174"/>
        <v>00635U</v>
      </c>
      <c r="AV2090" s="20">
        <f t="shared" si="1185"/>
        <v>0</v>
      </c>
      <c r="AW2090" s="74" t="str">
        <f t="shared" si="1175"/>
        <v>00631L</v>
      </c>
      <c r="AX2090" s="20">
        <f t="shared" si="1176"/>
        <v>1</v>
      </c>
      <c r="AY2090" s="20">
        <f t="shared" si="1186"/>
        <v>1</v>
      </c>
      <c r="AZ2090" s="116">
        <v>43276</v>
      </c>
      <c r="BA2090" s="117">
        <v>20.46</v>
      </c>
      <c r="BB2090" s="90">
        <v>20.887499999999999</v>
      </c>
      <c r="BC2090" s="76">
        <f t="shared" si="1194"/>
        <v>20.823125000000001</v>
      </c>
      <c r="BD2090" s="76">
        <f t="shared" si="1195"/>
        <v>20.827458333333333</v>
      </c>
      <c r="BE2090" s="77">
        <f t="shared" si="1201"/>
        <v>3.0915148422726315E-3</v>
      </c>
      <c r="BF2090" s="77">
        <f t="shared" si="1192"/>
        <v>-1.764297531903989E-2</v>
      </c>
    </row>
    <row r="2091" spans="1:58" s="23" customFormat="1" ht="15.75" customHeight="1" x14ac:dyDescent="0.4">
      <c r="A2091" s="116">
        <v>43272</v>
      </c>
      <c r="B2091" s="112">
        <v>14.875</v>
      </c>
      <c r="C2091" s="112">
        <v>15.275</v>
      </c>
      <c r="D2091" s="112">
        <v>15.7</v>
      </c>
      <c r="E2091" s="112">
        <v>16.175000000000001</v>
      </c>
      <c r="F2091" s="112">
        <v>16.324999999999999</v>
      </c>
      <c r="G2091" s="112">
        <v>16.425000000000001</v>
      </c>
      <c r="H2091" s="113">
        <v>17.024999999999999</v>
      </c>
      <c r="I2091" s="90">
        <f t="shared" si="1177"/>
        <v>14.917105263157895</v>
      </c>
      <c r="J2091" s="90">
        <f t="shared" si="1178"/>
        <v>15.319736842105263</v>
      </c>
      <c r="K2091" s="114">
        <v>17</v>
      </c>
      <c r="L2091" s="115">
        <v>5.2631578947368418E-2</v>
      </c>
      <c r="M2091" s="90">
        <v>14.56</v>
      </c>
      <c r="N2091" s="90">
        <v>14.64</v>
      </c>
      <c r="O2091" s="90">
        <v>15.87</v>
      </c>
      <c r="P2091" s="90">
        <v>17.2</v>
      </c>
      <c r="Q2091" s="90">
        <v>18.18</v>
      </c>
      <c r="R2091" s="63">
        <f t="shared" si="1203"/>
        <v>3.8699999999999974</v>
      </c>
      <c r="S2091" s="64">
        <f t="shared" si="1202"/>
        <v>0.14464425332290864</v>
      </c>
      <c r="T2091" s="65">
        <f t="shared" si="1196"/>
        <v>0.99453551912568305</v>
      </c>
      <c r="U2091" s="65">
        <f t="shared" si="1196"/>
        <v>0.92249527410207943</v>
      </c>
      <c r="V2091" s="65">
        <f t="shared" si="1204"/>
        <v>0.85116279069767453</v>
      </c>
      <c r="W2091" s="65">
        <f t="shared" si="1205"/>
        <v>0.80528052805280537</v>
      </c>
      <c r="X2091" s="61">
        <f t="shared" si="1179"/>
        <v>2.6890756302521031E-2</v>
      </c>
      <c r="Y2091" s="66">
        <f t="shared" si="1206"/>
        <v>5.2550231839257978E-2</v>
      </c>
      <c r="Z2091" s="61">
        <f t="shared" si="1207"/>
        <v>2.6991267531092839E-2</v>
      </c>
      <c r="AA2091" s="67">
        <f t="shared" si="1208"/>
        <v>14.917105263157895</v>
      </c>
      <c r="AB2091" s="68">
        <f t="shared" si="1209"/>
        <v>1.605191256830597E-2</v>
      </c>
      <c r="AC2091" s="69">
        <f t="shared" si="1210"/>
        <v>1.8927955133735949E-2</v>
      </c>
      <c r="AD2091" s="70">
        <f>_xlfn.PERCENTILE.EXC(AC2091:$AC$5675,0.5)</f>
        <v>8.7769495268930631E-2</v>
      </c>
      <c r="AE2091" s="70">
        <f>_xlfn.PERCENTILE.EXC($AC2091:AC$5675,0.35)</f>
        <v>5.1235747809844981E-2</v>
      </c>
      <c r="AF2091" s="71">
        <f t="shared" si="1198"/>
        <v>6.146924805099515E-2</v>
      </c>
      <c r="AG2091" s="70">
        <f t="shared" si="1199"/>
        <v>-0.20815631490908057</v>
      </c>
      <c r="AH2091" s="70">
        <f t="shared" si="1200"/>
        <v>-0.27492311632852745</v>
      </c>
      <c r="AI2091" s="61" t="str">
        <f t="shared" si="1188"/>
        <v>Safety</v>
      </c>
      <c r="AJ2091" s="68" t="str">
        <f t="shared" si="1189"/>
        <v>Safety</v>
      </c>
      <c r="AK2091" s="72" t="str">
        <f t="shared" si="1190"/>
        <v>00631L</v>
      </c>
      <c r="AL2091" s="73">
        <f t="shared" si="1180"/>
        <v>1</v>
      </c>
      <c r="AM2091" s="72" t="str">
        <f t="shared" si="1193"/>
        <v>00631L</v>
      </c>
      <c r="AN2091" s="73">
        <f t="shared" si="1181"/>
        <v>1</v>
      </c>
      <c r="AO2091" s="74" t="str">
        <f t="shared" si="1187"/>
        <v>00635U</v>
      </c>
      <c r="AP2091" s="20">
        <f t="shared" si="1182"/>
        <v>0</v>
      </c>
      <c r="AQ2091" s="74" t="str">
        <f t="shared" si="1197"/>
        <v>00631L</v>
      </c>
      <c r="AR2091" s="20">
        <f t="shared" si="1183"/>
        <v>1</v>
      </c>
      <c r="AS2091" s="74" t="str">
        <f t="shared" si="1191"/>
        <v>00631L</v>
      </c>
      <c r="AT2091" s="20">
        <f t="shared" si="1184"/>
        <v>1</v>
      </c>
      <c r="AU2091" s="74" t="str">
        <f t="shared" si="1174"/>
        <v>00635U</v>
      </c>
      <c r="AV2091" s="20">
        <f t="shared" si="1185"/>
        <v>0</v>
      </c>
      <c r="AW2091" s="74" t="str">
        <f t="shared" si="1175"/>
        <v>00635U</v>
      </c>
      <c r="AX2091" s="20">
        <f t="shared" si="1176"/>
        <v>0</v>
      </c>
      <c r="AY2091" s="20">
        <f t="shared" si="1186"/>
        <v>1</v>
      </c>
      <c r="AZ2091" s="116">
        <v>43273</v>
      </c>
      <c r="BA2091" s="117">
        <v>21</v>
      </c>
      <c r="BB2091" s="90">
        <v>20.962499999999999</v>
      </c>
      <c r="BC2091" s="76">
        <f t="shared" si="1194"/>
        <v>20.813333333333333</v>
      </c>
      <c r="BD2091" s="76">
        <f t="shared" si="1195"/>
        <v>20.825000000000003</v>
      </c>
      <c r="BE2091" s="77">
        <f t="shared" si="1201"/>
        <v>7.1668802049967657E-3</v>
      </c>
      <c r="BF2091" s="77">
        <f t="shared" si="1192"/>
        <v>8.4033613445376777E-3</v>
      </c>
    </row>
    <row r="2092" spans="1:58" s="23" customFormat="1" ht="15.75" customHeight="1" x14ac:dyDescent="0.4">
      <c r="A2092" s="116">
        <v>43271</v>
      </c>
      <c r="B2092" s="112">
        <v>13.925000000000001</v>
      </c>
      <c r="C2092" s="112">
        <v>14.625</v>
      </c>
      <c r="D2092" s="112">
        <v>15.225</v>
      </c>
      <c r="E2092" s="112">
        <v>15.775</v>
      </c>
      <c r="F2092" s="112">
        <v>15.975</v>
      </c>
      <c r="G2092" s="112">
        <v>16.125</v>
      </c>
      <c r="H2092" s="113">
        <v>16.725000000000001</v>
      </c>
      <c r="I2092" s="90">
        <f t="shared" si="1177"/>
        <v>13.961842105263159</v>
      </c>
      <c r="J2092" s="90">
        <f t="shared" si="1178"/>
        <v>14.656578947368422</v>
      </c>
      <c r="K2092" s="114">
        <v>18</v>
      </c>
      <c r="L2092" s="115">
        <v>5.2631578947368418E-2</v>
      </c>
      <c r="M2092" s="90">
        <v>12.16</v>
      </c>
      <c r="N2092" s="90">
        <v>12.79</v>
      </c>
      <c r="O2092" s="90">
        <v>14.79</v>
      </c>
      <c r="P2092" s="90">
        <v>16.52</v>
      </c>
      <c r="Q2092" s="90">
        <v>17.77</v>
      </c>
      <c r="R2092" s="63">
        <f t="shared" si="1203"/>
        <v>6.3599999999999994</v>
      </c>
      <c r="S2092" s="64">
        <f t="shared" si="1202"/>
        <v>-4.1947565543071198E-2</v>
      </c>
      <c r="T2092" s="65">
        <f t="shared" si="1196"/>
        <v>0.95074276778733391</v>
      </c>
      <c r="U2092" s="65">
        <f t="shared" si="1196"/>
        <v>0.86477349560513861</v>
      </c>
      <c r="V2092" s="65">
        <f t="shared" si="1204"/>
        <v>0.77421307506053261</v>
      </c>
      <c r="W2092" s="65">
        <f t="shared" si="1205"/>
        <v>0.71975239167135618</v>
      </c>
      <c r="X2092" s="61">
        <f t="shared" si="1179"/>
        <v>5.0269299820466733E-2</v>
      </c>
      <c r="Y2092" s="66">
        <f t="shared" si="1206"/>
        <v>6.0221870047543646E-2</v>
      </c>
      <c r="Z2092" s="61">
        <f t="shared" si="1207"/>
        <v>4.9759683347469566E-2</v>
      </c>
      <c r="AA2092" s="67">
        <f t="shared" si="1208"/>
        <v>13.961842105263159</v>
      </c>
      <c r="AB2092" s="68">
        <f t="shared" si="1209"/>
        <v>8.8741204065676441E-2</v>
      </c>
      <c r="AC2092" s="69">
        <f t="shared" si="1210"/>
        <v>9.1621743961154023E-2</v>
      </c>
      <c r="AD2092" s="70">
        <f>_xlfn.PERCENTILE.EXC(AC2092:$AC$5675,0.5)</f>
        <v>8.7779068416657988E-2</v>
      </c>
      <c r="AE2092" s="70">
        <f>_xlfn.PERCENTILE.EXC($AC2092:AC$5675,0.35)</f>
        <v>5.1244482346069993E-2</v>
      </c>
      <c r="AF2092" s="71">
        <f t="shared" si="1198"/>
        <v>6.2118264253892955E-2</v>
      </c>
      <c r="AG2092" s="70">
        <f t="shared" si="1199"/>
        <v>-0.20815631490908057</v>
      </c>
      <c r="AH2092" s="70">
        <f t="shared" si="1200"/>
        <v>-0.27492311632852745</v>
      </c>
      <c r="AI2092" s="61" t="str">
        <f t="shared" si="1188"/>
        <v>Short VOL</v>
      </c>
      <c r="AJ2092" s="68" t="str">
        <f t="shared" si="1189"/>
        <v>Short VOL</v>
      </c>
      <c r="AK2092" s="72" t="str">
        <f t="shared" si="1190"/>
        <v>00631L</v>
      </c>
      <c r="AL2092" s="73">
        <f t="shared" si="1180"/>
        <v>1</v>
      </c>
      <c r="AM2092" s="72" t="str">
        <f t="shared" si="1193"/>
        <v>00631L</v>
      </c>
      <c r="AN2092" s="73">
        <f t="shared" si="1181"/>
        <v>1</v>
      </c>
      <c r="AO2092" s="74" t="str">
        <f t="shared" si="1187"/>
        <v>00631L</v>
      </c>
      <c r="AP2092" s="20">
        <f t="shared" si="1182"/>
        <v>1</v>
      </c>
      <c r="AQ2092" s="74" t="str">
        <f t="shared" si="1197"/>
        <v>00631L</v>
      </c>
      <c r="AR2092" s="20">
        <f t="shared" si="1183"/>
        <v>1</v>
      </c>
      <c r="AS2092" s="74" t="str">
        <f t="shared" si="1191"/>
        <v>00631L</v>
      </c>
      <c r="AT2092" s="20">
        <f t="shared" si="1184"/>
        <v>1</v>
      </c>
      <c r="AU2092" s="74" t="str">
        <f t="shared" si="1174"/>
        <v>00631L</v>
      </c>
      <c r="AV2092" s="20">
        <f t="shared" si="1185"/>
        <v>1</v>
      </c>
      <c r="AW2092" s="74" t="str">
        <f t="shared" si="1175"/>
        <v>00631L</v>
      </c>
      <c r="AX2092" s="20">
        <f t="shared" si="1176"/>
        <v>1</v>
      </c>
      <c r="AY2092" s="20">
        <f t="shared" si="1186"/>
        <v>0</v>
      </c>
      <c r="AZ2092" s="116">
        <v>43272</v>
      </c>
      <c r="BA2092" s="117">
        <v>20.95</v>
      </c>
      <c r="BB2092" s="90">
        <v>20.95</v>
      </c>
      <c r="BC2092" s="76">
        <f t="shared" si="1194"/>
        <v>20.801874999999999</v>
      </c>
      <c r="BD2092" s="76">
        <f t="shared" si="1195"/>
        <v>20.813124999999999</v>
      </c>
      <c r="BE2092" s="77">
        <f t="shared" si="1201"/>
        <v>7.1207523360274153E-3</v>
      </c>
      <c r="BF2092" s="77">
        <f t="shared" si="1192"/>
        <v>6.5763790877150768E-3</v>
      </c>
    </row>
    <row r="2093" spans="1:58" s="23" customFormat="1" ht="15.75" customHeight="1" x14ac:dyDescent="0.4">
      <c r="A2093" s="116">
        <v>43270</v>
      </c>
      <c r="B2093" s="112">
        <v>13.574999999999999</v>
      </c>
      <c r="C2093" s="112">
        <v>14.225</v>
      </c>
      <c r="D2093" s="112">
        <v>14.775</v>
      </c>
      <c r="E2093" s="112">
        <v>15.275</v>
      </c>
      <c r="F2093" s="112">
        <v>15.824999999999999</v>
      </c>
      <c r="G2093" s="112">
        <v>16.024999999999999</v>
      </c>
      <c r="H2093" s="113">
        <v>16.175000000000001</v>
      </c>
      <c r="I2093" s="90">
        <f t="shared" si="1177"/>
        <v>14.225</v>
      </c>
      <c r="J2093" s="90">
        <f t="shared" si="1178"/>
        <v>14.775</v>
      </c>
      <c r="K2093" s="114">
        <v>0</v>
      </c>
      <c r="L2093" s="115">
        <v>4.1666666666666664E-2</v>
      </c>
      <c r="M2093" s="90">
        <v>12.97</v>
      </c>
      <c r="N2093" s="90">
        <v>13.35</v>
      </c>
      <c r="O2093" s="90">
        <v>15.17</v>
      </c>
      <c r="P2093" s="90">
        <v>16.89</v>
      </c>
      <c r="Q2093" s="90">
        <v>18.09</v>
      </c>
      <c r="R2093" s="63">
        <f t="shared" si="1203"/>
        <v>5.740000000000002</v>
      </c>
      <c r="S2093" s="64">
        <f t="shared" si="1202"/>
        <v>8.4484159220146154E-2</v>
      </c>
      <c r="T2093" s="65">
        <f t="shared" si="1196"/>
        <v>0.97153558052434463</v>
      </c>
      <c r="U2093" s="65">
        <f t="shared" si="1196"/>
        <v>0.88002636783124588</v>
      </c>
      <c r="V2093" s="65">
        <f t="shared" si="1204"/>
        <v>0.79040852575488452</v>
      </c>
      <c r="W2093" s="65">
        <f t="shared" si="1205"/>
        <v>0.73797678275290213</v>
      </c>
      <c r="X2093" s="61">
        <f t="shared" si="1179"/>
        <v>4.7882136279926366E-2</v>
      </c>
      <c r="Y2093" s="66">
        <f t="shared" si="1206"/>
        <v>5.8919803600654685E-2</v>
      </c>
      <c r="Z2093" s="61">
        <f t="shared" si="1207"/>
        <v>3.8664323374341003E-2</v>
      </c>
      <c r="AA2093" s="67">
        <f t="shared" si="1208"/>
        <v>14.225</v>
      </c>
      <c r="AB2093" s="68">
        <f t="shared" si="1209"/>
        <v>1.6853932584269638E-2</v>
      </c>
      <c r="AC2093" s="69">
        <f t="shared" si="1210"/>
        <v>6.5543071161048697E-2</v>
      </c>
      <c r="AD2093" s="70">
        <f>_xlfn.PERCENTILE.EXC(AC2093:$AC$5675,0.5)</f>
        <v>8.7769495268930631E-2</v>
      </c>
      <c r="AE2093" s="70">
        <f>_xlfn.PERCENTILE.EXC($AC2093:AC$5675,0.35)</f>
        <v>5.1239779134256522E-2</v>
      </c>
      <c r="AF2093" s="71">
        <f t="shared" si="1198"/>
        <v>6.2118264253892955E-2</v>
      </c>
      <c r="AG2093" s="70">
        <f t="shared" si="1199"/>
        <v>-0.20815631490908057</v>
      </c>
      <c r="AH2093" s="70">
        <f t="shared" si="1200"/>
        <v>-0.27492311632852745</v>
      </c>
      <c r="AI2093" s="61" t="str">
        <f t="shared" si="1188"/>
        <v>Safety</v>
      </c>
      <c r="AJ2093" s="68" t="str">
        <f t="shared" si="1189"/>
        <v>Short VOL</v>
      </c>
      <c r="AK2093" s="72" t="str">
        <f t="shared" si="1190"/>
        <v>00631L</v>
      </c>
      <c r="AL2093" s="73">
        <f t="shared" si="1180"/>
        <v>1</v>
      </c>
      <c r="AM2093" s="72" t="str">
        <f t="shared" si="1193"/>
        <v>00631L</v>
      </c>
      <c r="AN2093" s="73">
        <f t="shared" si="1181"/>
        <v>1</v>
      </c>
      <c r="AO2093" s="74" t="str">
        <f t="shared" si="1187"/>
        <v>00631L</v>
      </c>
      <c r="AP2093" s="20">
        <f t="shared" si="1182"/>
        <v>1</v>
      </c>
      <c r="AQ2093" s="74" t="str">
        <f t="shared" si="1197"/>
        <v>00631L</v>
      </c>
      <c r="AR2093" s="20">
        <f t="shared" si="1183"/>
        <v>1</v>
      </c>
      <c r="AS2093" s="74" t="str">
        <f t="shared" si="1191"/>
        <v>00631L</v>
      </c>
      <c r="AT2093" s="20">
        <f t="shared" si="1184"/>
        <v>1</v>
      </c>
      <c r="AU2093" s="74" t="str">
        <f t="shared" si="1174"/>
        <v>00631L</v>
      </c>
      <c r="AV2093" s="20">
        <f t="shared" si="1185"/>
        <v>1</v>
      </c>
      <c r="AW2093" s="74" t="str">
        <f t="shared" si="1175"/>
        <v>00631L</v>
      </c>
      <c r="AX2093" s="20">
        <f t="shared" si="1176"/>
        <v>1</v>
      </c>
      <c r="AY2093" s="20">
        <f t="shared" si="1186"/>
        <v>0</v>
      </c>
      <c r="AZ2093" s="116">
        <v>43271</v>
      </c>
      <c r="BA2093" s="117">
        <v>20.8</v>
      </c>
      <c r="BB2093" s="90">
        <v>20.962499999999999</v>
      </c>
      <c r="BC2093" s="76">
        <f t="shared" si="1194"/>
        <v>20.793333333333333</v>
      </c>
      <c r="BD2093" s="76">
        <f t="shared" si="1195"/>
        <v>20.799375000000001</v>
      </c>
      <c r="BE2093" s="77">
        <f t="shared" si="1201"/>
        <v>8.1356203911509585E-3</v>
      </c>
      <c r="BF2093" s="77">
        <f t="shared" si="1192"/>
        <v>3.0048979837107197E-5</v>
      </c>
    </row>
    <row r="2094" spans="1:58" s="23" customFormat="1" ht="15.75" customHeight="1" x14ac:dyDescent="0.4">
      <c r="A2094" s="116">
        <v>43269</v>
      </c>
      <c r="B2094" s="112">
        <v>12.675000000000001</v>
      </c>
      <c r="C2094" s="112">
        <v>13.675000000000001</v>
      </c>
      <c r="D2094" s="112">
        <v>14.225</v>
      </c>
      <c r="E2094" s="112">
        <v>14.824999999999999</v>
      </c>
      <c r="F2094" s="112">
        <v>15.475</v>
      </c>
      <c r="G2094" s="112">
        <v>15.725</v>
      </c>
      <c r="H2094" s="113">
        <v>15.875</v>
      </c>
      <c r="I2094" s="90">
        <f t="shared" si="1177"/>
        <v>13.633333333333335</v>
      </c>
      <c r="J2094" s="90">
        <f t="shared" si="1178"/>
        <v>14.202083333333333</v>
      </c>
      <c r="K2094" s="114">
        <v>1</v>
      </c>
      <c r="L2094" s="115">
        <v>4.1666666666666664E-2</v>
      </c>
      <c r="M2094" s="90">
        <v>11.69</v>
      </c>
      <c r="N2094" s="90">
        <v>12.31</v>
      </c>
      <c r="O2094" s="90">
        <v>14.48</v>
      </c>
      <c r="P2094" s="90">
        <v>16.350000000000001</v>
      </c>
      <c r="Q2094" s="90">
        <v>17.61</v>
      </c>
      <c r="R2094" s="63">
        <f t="shared" si="1203"/>
        <v>6.8300000000000018</v>
      </c>
      <c r="S2094" s="64">
        <f t="shared" si="1202"/>
        <v>2.7545909849749587E-2</v>
      </c>
      <c r="T2094" s="65">
        <f t="shared" si="1196"/>
        <v>0.94963444354183579</v>
      </c>
      <c r="U2094" s="65">
        <f t="shared" si="1196"/>
        <v>0.85013812154696133</v>
      </c>
      <c r="V2094" s="65">
        <f t="shared" si="1204"/>
        <v>0.75290519877675832</v>
      </c>
      <c r="W2094" s="65">
        <f t="shared" si="1205"/>
        <v>0.69903463940942656</v>
      </c>
      <c r="X2094" s="61">
        <f t="shared" si="1179"/>
        <v>7.8895463510848127E-2</v>
      </c>
      <c r="Y2094" s="66">
        <f t="shared" si="1206"/>
        <v>7.0826306913996676E-2</v>
      </c>
      <c r="Z2094" s="61">
        <f t="shared" si="1207"/>
        <v>4.1717603911980282E-2</v>
      </c>
      <c r="AA2094" s="67">
        <f t="shared" si="1208"/>
        <v>13.633333333333335</v>
      </c>
      <c r="AB2094" s="68">
        <f t="shared" si="1209"/>
        <v>2.9650690495532105E-2</v>
      </c>
      <c r="AC2094" s="69">
        <f t="shared" si="1210"/>
        <v>0.10750067695640407</v>
      </c>
      <c r="AD2094" s="70">
        <f>_xlfn.PERCENTILE.EXC(AC2094:$AC$5675,0.5)</f>
        <v>8.7779068416657988E-2</v>
      </c>
      <c r="AE2094" s="70">
        <f>_xlfn.PERCENTILE.EXC($AC2094:AC$5675,0.35)</f>
        <v>5.1235075922443057E-2</v>
      </c>
      <c r="AF2094" s="71">
        <f t="shared" si="1198"/>
        <v>6.2118264253892955E-2</v>
      </c>
      <c r="AG2094" s="70">
        <f t="shared" si="1199"/>
        <v>-0.20815631490908057</v>
      </c>
      <c r="AH2094" s="70">
        <f t="shared" si="1200"/>
        <v>-0.27492311632852745</v>
      </c>
      <c r="AI2094" s="61" t="str">
        <f t="shared" si="1188"/>
        <v>Short VOL</v>
      </c>
      <c r="AJ2094" s="68" t="str">
        <f t="shared" si="1189"/>
        <v>Short VOL</v>
      </c>
      <c r="AK2094" s="72" t="str">
        <f t="shared" si="1190"/>
        <v>00631L</v>
      </c>
      <c r="AL2094" s="73">
        <f t="shared" si="1180"/>
        <v>1</v>
      </c>
      <c r="AM2094" s="72" t="str">
        <f t="shared" si="1193"/>
        <v>00631L</v>
      </c>
      <c r="AN2094" s="73">
        <f t="shared" si="1181"/>
        <v>1</v>
      </c>
      <c r="AO2094" s="74" t="str">
        <f t="shared" si="1187"/>
        <v>00631L</v>
      </c>
      <c r="AP2094" s="20">
        <f t="shared" si="1182"/>
        <v>1</v>
      </c>
      <c r="AQ2094" s="74" t="str">
        <f t="shared" si="1197"/>
        <v>00631L</v>
      </c>
      <c r="AR2094" s="20">
        <f t="shared" si="1183"/>
        <v>1</v>
      </c>
      <c r="AS2094" s="74" t="str">
        <f t="shared" si="1191"/>
        <v>00631L</v>
      </c>
      <c r="AT2094" s="20">
        <f t="shared" si="1184"/>
        <v>1</v>
      </c>
      <c r="AU2094" s="74" t="str">
        <f t="shared" si="1174"/>
        <v>00631L</v>
      </c>
      <c r="AV2094" s="20">
        <f t="shared" si="1185"/>
        <v>1</v>
      </c>
      <c r="AW2094" s="74" t="str">
        <f t="shared" si="1175"/>
        <v>00631L</v>
      </c>
      <c r="AX2094" s="20">
        <f t="shared" si="1176"/>
        <v>1</v>
      </c>
      <c r="AY2094" s="20">
        <f t="shared" si="1186"/>
        <v>0</v>
      </c>
      <c r="AZ2094" s="116">
        <v>43270</v>
      </c>
      <c r="BA2094" s="117">
        <v>20.91</v>
      </c>
      <c r="BB2094" s="90">
        <v>20.975000000000001</v>
      </c>
      <c r="BC2094" s="76">
        <f t="shared" si="1194"/>
        <v>20.781458333333333</v>
      </c>
      <c r="BD2094" s="76">
        <f t="shared" si="1195"/>
        <v>20.792458333333332</v>
      </c>
      <c r="BE2094" s="77">
        <f t="shared" si="1201"/>
        <v>9.3131898427084216E-3</v>
      </c>
      <c r="BF2094" s="77">
        <f t="shared" si="1192"/>
        <v>5.6530913652586903E-3</v>
      </c>
    </row>
    <row r="2095" spans="1:58" s="23" customFormat="1" ht="15.75" customHeight="1" x14ac:dyDescent="0.4">
      <c r="A2095" s="116">
        <v>43266</v>
      </c>
      <c r="B2095" s="112">
        <v>12.574999999999999</v>
      </c>
      <c r="C2095" s="112">
        <v>13.725</v>
      </c>
      <c r="D2095" s="112">
        <v>14.35</v>
      </c>
      <c r="E2095" s="112">
        <v>14.975</v>
      </c>
      <c r="F2095" s="112">
        <v>15.625</v>
      </c>
      <c r="G2095" s="112">
        <v>15.85</v>
      </c>
      <c r="H2095" s="113">
        <v>15.975</v>
      </c>
      <c r="I2095" s="90">
        <f t="shared" si="1177"/>
        <v>13.629166666666666</v>
      </c>
      <c r="J2095" s="90">
        <f t="shared" si="1178"/>
        <v>14.297916666666666</v>
      </c>
      <c r="K2095" s="114">
        <v>2</v>
      </c>
      <c r="L2095" s="115">
        <v>4.1666666666666664E-2</v>
      </c>
      <c r="M2095" s="90">
        <v>10.84</v>
      </c>
      <c r="N2095" s="90">
        <v>11.98</v>
      </c>
      <c r="O2095" s="90">
        <v>14.42</v>
      </c>
      <c r="P2095" s="90">
        <v>16.32</v>
      </c>
      <c r="Q2095" s="90">
        <v>17.54</v>
      </c>
      <c r="R2095" s="63">
        <f t="shared" si="1203"/>
        <v>7.9200000000000017</v>
      </c>
      <c r="S2095" s="64">
        <f t="shared" si="1202"/>
        <v>-1.1551155115511452E-2</v>
      </c>
      <c r="T2095" s="65">
        <f t="shared" si="1196"/>
        <v>0.90484140233722865</v>
      </c>
      <c r="U2095" s="65">
        <f t="shared" si="1196"/>
        <v>0.8307905686546464</v>
      </c>
      <c r="V2095" s="65">
        <f t="shared" si="1204"/>
        <v>0.73406862745098045</v>
      </c>
      <c r="W2095" s="65">
        <f t="shared" si="1205"/>
        <v>0.68301026225769679</v>
      </c>
      <c r="X2095" s="61">
        <f t="shared" si="1179"/>
        <v>9.1451292246520904E-2</v>
      </c>
      <c r="Y2095" s="66">
        <f t="shared" si="1206"/>
        <v>6.6777963272120197E-2</v>
      </c>
      <c r="Z2095" s="61">
        <f t="shared" si="1207"/>
        <v>4.9067563436257976E-2</v>
      </c>
      <c r="AA2095" s="67">
        <f t="shared" si="1208"/>
        <v>13.629166666666666</v>
      </c>
      <c r="AB2095" s="68">
        <f t="shared" si="1209"/>
        <v>4.9666110183639305E-2</v>
      </c>
      <c r="AC2095" s="69">
        <f t="shared" si="1210"/>
        <v>0.13765998887033939</v>
      </c>
      <c r="AD2095" s="70">
        <f>_xlfn.PERCENTILE.EXC(AC2095:$AC$5675,0.5)</f>
        <v>8.7769495268930631E-2</v>
      </c>
      <c r="AE2095" s="70">
        <f>_xlfn.PERCENTILE.EXC($AC2095:AC$5675,0.35)</f>
        <v>5.1195778156224087E-2</v>
      </c>
      <c r="AF2095" s="71">
        <f t="shared" si="1198"/>
        <v>6.2118264253892955E-2</v>
      </c>
      <c r="AG2095" s="70">
        <f t="shared" si="1199"/>
        <v>-0.20815631490908057</v>
      </c>
      <c r="AH2095" s="70">
        <f t="shared" si="1200"/>
        <v>-0.27492311632852745</v>
      </c>
      <c r="AI2095" s="61" t="str">
        <f t="shared" si="1188"/>
        <v>Short VOL</v>
      </c>
      <c r="AJ2095" s="68" t="str">
        <f t="shared" si="1189"/>
        <v>Short VOL</v>
      </c>
      <c r="AK2095" s="72" t="str">
        <f t="shared" si="1190"/>
        <v>00631L</v>
      </c>
      <c r="AL2095" s="73">
        <f t="shared" si="1180"/>
        <v>1</v>
      </c>
      <c r="AM2095" s="72" t="str">
        <f t="shared" si="1193"/>
        <v>00631L</v>
      </c>
      <c r="AN2095" s="73">
        <f t="shared" si="1181"/>
        <v>1</v>
      </c>
      <c r="AO2095" s="74" t="str">
        <f t="shared" si="1187"/>
        <v>00631L</v>
      </c>
      <c r="AP2095" s="20">
        <f t="shared" si="1182"/>
        <v>1</v>
      </c>
      <c r="AQ2095" s="74" t="str">
        <f t="shared" si="1197"/>
        <v>00631L</v>
      </c>
      <c r="AR2095" s="20">
        <f t="shared" si="1183"/>
        <v>1</v>
      </c>
      <c r="AS2095" s="74" t="str">
        <f t="shared" si="1191"/>
        <v>00631L</v>
      </c>
      <c r="AT2095" s="20">
        <f t="shared" si="1184"/>
        <v>1</v>
      </c>
      <c r="AU2095" s="74" t="str">
        <f t="shared" si="1174"/>
        <v>00631L</v>
      </c>
      <c r="AV2095" s="20">
        <f t="shared" si="1185"/>
        <v>1</v>
      </c>
      <c r="AW2095" s="74" t="str">
        <f t="shared" si="1175"/>
        <v>00631L</v>
      </c>
      <c r="AX2095" s="20">
        <f t="shared" si="1176"/>
        <v>1</v>
      </c>
      <c r="AY2095" s="20">
        <f t="shared" si="1186"/>
        <v>0</v>
      </c>
      <c r="AZ2095" s="116">
        <v>43269</v>
      </c>
      <c r="BA2095" s="117">
        <v>21</v>
      </c>
      <c r="BB2095" s="90">
        <v>21.0625</v>
      </c>
      <c r="BC2095" s="76">
        <f t="shared" si="1194"/>
        <v>20.769166666666667</v>
      </c>
      <c r="BD2095" s="76">
        <f t="shared" si="1195"/>
        <v>20.781875000000003</v>
      </c>
      <c r="BE2095" s="77">
        <f t="shared" si="1201"/>
        <v>1.4123500381173999E-2</v>
      </c>
      <c r="BF2095" s="77">
        <f t="shared" si="1192"/>
        <v>1.0495924934588289E-2</v>
      </c>
    </row>
    <row r="2096" spans="1:58" s="23" customFormat="1" ht="15.75" customHeight="1" x14ac:dyDescent="0.4">
      <c r="A2096" s="116">
        <v>43265</v>
      </c>
      <c r="B2096" s="112">
        <v>12.675000000000001</v>
      </c>
      <c r="C2096" s="112">
        <v>13.675000000000001</v>
      </c>
      <c r="D2096" s="112">
        <v>14.425000000000001</v>
      </c>
      <c r="E2096" s="112">
        <v>15.1</v>
      </c>
      <c r="F2096" s="112">
        <v>15.675000000000001</v>
      </c>
      <c r="G2096" s="112">
        <v>15.875</v>
      </c>
      <c r="H2096" s="113">
        <v>15.975</v>
      </c>
      <c r="I2096" s="90">
        <f t="shared" si="1177"/>
        <v>13.55</v>
      </c>
      <c r="J2096" s="90">
        <f t="shared" si="1178"/>
        <v>14.331250000000001</v>
      </c>
      <c r="K2096" s="114">
        <v>3</v>
      </c>
      <c r="L2096" s="115">
        <v>4.1666666666666664E-2</v>
      </c>
      <c r="M2096" s="90">
        <v>11.04</v>
      </c>
      <c r="N2096" s="90">
        <v>12.12</v>
      </c>
      <c r="O2096" s="90">
        <v>14.4</v>
      </c>
      <c r="P2096" s="90">
        <v>16.09</v>
      </c>
      <c r="Q2096" s="90">
        <v>17.309999999999999</v>
      </c>
      <c r="R2096" s="63">
        <f t="shared" si="1203"/>
        <v>7.3300000000000054</v>
      </c>
      <c r="S2096" s="64">
        <f t="shared" si="1202"/>
        <v>-6.3369397217928933E-2</v>
      </c>
      <c r="T2096" s="65">
        <f t="shared" si="1196"/>
        <v>0.91089108910891092</v>
      </c>
      <c r="U2096" s="65">
        <f t="shared" si="1196"/>
        <v>0.84166666666666656</v>
      </c>
      <c r="V2096" s="65">
        <f t="shared" si="1204"/>
        <v>0.75326289620882536</v>
      </c>
      <c r="W2096" s="65">
        <f t="shared" si="1205"/>
        <v>0.70017331022530327</v>
      </c>
      <c r="X2096" s="61">
        <f t="shared" si="1179"/>
        <v>7.8895463510848127E-2</v>
      </c>
      <c r="Y2096" s="66">
        <f t="shared" si="1206"/>
        <v>5.7947019867549673E-2</v>
      </c>
      <c r="Z2096" s="61">
        <f t="shared" si="1207"/>
        <v>5.7656826568265679E-2</v>
      </c>
      <c r="AA2096" s="67">
        <f t="shared" si="1208"/>
        <v>13.55</v>
      </c>
      <c r="AB2096" s="68">
        <f t="shared" si="1209"/>
        <v>4.5792079207920916E-2</v>
      </c>
      <c r="AC2096" s="69">
        <f t="shared" si="1210"/>
        <v>0.11798679867986812</v>
      </c>
      <c r="AD2096" s="70">
        <f>_xlfn.PERCENTILE.EXC(AC2096:$AC$5675,0.5)</f>
        <v>8.7766229115946837E-2</v>
      </c>
      <c r="AE2096" s="70">
        <f>_xlfn.PERCENTILE.EXC($AC2096:AC$5675,0.35)</f>
        <v>5.1150714630937573E-2</v>
      </c>
      <c r="AF2096" s="71">
        <f t="shared" si="1198"/>
        <v>6.2118264253892955E-2</v>
      </c>
      <c r="AG2096" s="70">
        <f t="shared" si="1199"/>
        <v>-0.20815631490908057</v>
      </c>
      <c r="AH2096" s="70">
        <f t="shared" si="1200"/>
        <v>-0.27492311632852745</v>
      </c>
      <c r="AI2096" s="61" t="str">
        <f t="shared" si="1188"/>
        <v>Short VOL</v>
      </c>
      <c r="AJ2096" s="68" t="str">
        <f t="shared" si="1189"/>
        <v>Short VOL</v>
      </c>
      <c r="AK2096" s="72" t="str">
        <f t="shared" si="1190"/>
        <v>00631L</v>
      </c>
      <c r="AL2096" s="73">
        <f t="shared" si="1180"/>
        <v>1</v>
      </c>
      <c r="AM2096" s="72" t="str">
        <f t="shared" si="1193"/>
        <v>00631L</v>
      </c>
      <c r="AN2096" s="73">
        <f t="shared" si="1181"/>
        <v>1</v>
      </c>
      <c r="AO2096" s="74" t="str">
        <f t="shared" si="1187"/>
        <v>00631L</v>
      </c>
      <c r="AP2096" s="20">
        <f t="shared" si="1182"/>
        <v>1</v>
      </c>
      <c r="AQ2096" s="74" t="str">
        <f t="shared" si="1197"/>
        <v>00631L</v>
      </c>
      <c r="AR2096" s="20">
        <f t="shared" si="1183"/>
        <v>1</v>
      </c>
      <c r="AS2096" s="74" t="str">
        <f t="shared" si="1191"/>
        <v>00631L</v>
      </c>
      <c r="AT2096" s="20">
        <f t="shared" si="1184"/>
        <v>1</v>
      </c>
      <c r="AU2096" s="74" t="str">
        <f t="shared" ref="AU2096:AU2159" si="1211">IF(AC2096&gt;AF2096,"00631L",IF(AC2096&lt;AG2096,"Cash","00635U"))</f>
        <v>00631L</v>
      </c>
      <c r="AV2096" s="20">
        <f t="shared" si="1185"/>
        <v>1</v>
      </c>
      <c r="AW2096" s="74" t="str">
        <f t="shared" ref="AW2096:AW2159" si="1212">IF(AC2096&gt;AE2096,"00631L",IF(AC2096&lt;AH2096,"00631L","00635U"))</f>
        <v>00631L</v>
      </c>
      <c r="AX2096" s="20">
        <f t="shared" si="1176"/>
        <v>1</v>
      </c>
      <c r="AY2096" s="20">
        <f t="shared" si="1186"/>
        <v>0</v>
      </c>
      <c r="AZ2096" s="116">
        <v>43266</v>
      </c>
      <c r="BA2096" s="117">
        <v>21</v>
      </c>
      <c r="BB2096" s="90">
        <v>21.074999999999999</v>
      </c>
      <c r="BC2096" s="76">
        <f t="shared" si="1194"/>
        <v>20.757708333333337</v>
      </c>
      <c r="BD2096" s="76">
        <f t="shared" si="1195"/>
        <v>20.768125000000001</v>
      </c>
      <c r="BE2096" s="77">
        <f t="shared" si="1201"/>
        <v>1.5285486315324415E-2</v>
      </c>
      <c r="BF2096" s="77">
        <f t="shared" si="1192"/>
        <v>1.1164946281862166E-2</v>
      </c>
    </row>
    <row r="2097" spans="1:58" s="23" customFormat="1" ht="15.75" customHeight="1" x14ac:dyDescent="0.4">
      <c r="A2097" s="116">
        <v>43264</v>
      </c>
      <c r="B2097" s="112">
        <v>13.225</v>
      </c>
      <c r="C2097" s="112">
        <v>14.175000000000001</v>
      </c>
      <c r="D2097" s="112">
        <v>14.824999999999999</v>
      </c>
      <c r="E2097" s="112">
        <v>15.425000000000001</v>
      </c>
      <c r="F2097" s="112">
        <v>15.975</v>
      </c>
      <c r="G2097" s="112">
        <v>16.074999999999999</v>
      </c>
      <c r="H2097" s="113">
        <v>16.175000000000001</v>
      </c>
      <c r="I2097" s="90">
        <f t="shared" si="1177"/>
        <v>14.016666666666667</v>
      </c>
      <c r="J2097" s="90">
        <f t="shared" si="1178"/>
        <v>14.716666666666667</v>
      </c>
      <c r="K2097" s="114">
        <v>4</v>
      </c>
      <c r="L2097" s="115">
        <v>4.1666666666666664E-2</v>
      </c>
      <c r="M2097" s="90">
        <v>12.66</v>
      </c>
      <c r="N2097" s="90">
        <v>12.94</v>
      </c>
      <c r="O2097" s="90">
        <v>14.92</v>
      </c>
      <c r="P2097" s="90">
        <v>16.43</v>
      </c>
      <c r="Q2097" s="90">
        <v>17.440000000000001</v>
      </c>
      <c r="R2097" s="63">
        <f t="shared" si="1203"/>
        <v>5.75</v>
      </c>
      <c r="S2097" s="64">
        <f t="shared" si="1202"/>
        <v>4.8622366288492681E-2</v>
      </c>
      <c r="T2097" s="65">
        <f t="shared" si="1196"/>
        <v>0.97836166924265844</v>
      </c>
      <c r="U2097" s="65">
        <f t="shared" si="1196"/>
        <v>0.86729222520107241</v>
      </c>
      <c r="V2097" s="65">
        <f t="shared" si="1204"/>
        <v>0.78758368837492387</v>
      </c>
      <c r="W2097" s="65">
        <f t="shared" si="1205"/>
        <v>0.74197247706422009</v>
      </c>
      <c r="X2097" s="61">
        <f t="shared" si="1179"/>
        <v>7.1833648393194796E-2</v>
      </c>
      <c r="Y2097" s="66">
        <f t="shared" si="1206"/>
        <v>4.8622366288492702E-2</v>
      </c>
      <c r="Z2097" s="61">
        <f t="shared" si="1207"/>
        <v>4.9940546967895308E-2</v>
      </c>
      <c r="AA2097" s="67">
        <f t="shared" si="1208"/>
        <v>14.016666666666669</v>
      </c>
      <c r="AB2097" s="68">
        <f t="shared" si="1209"/>
        <v>2.2024729520865545E-2</v>
      </c>
      <c r="AC2097" s="69">
        <f t="shared" si="1210"/>
        <v>8.3204533745492262E-2</v>
      </c>
      <c r="AD2097" s="70">
        <f>_xlfn.PERCENTILE.EXC(AC2097:$AC$5675,0.5)</f>
        <v>8.7762962962963029E-2</v>
      </c>
      <c r="AE2097" s="70">
        <f>_xlfn.PERCENTILE.EXC($AC2097:AC$5675,0.35)</f>
        <v>5.1105651105651059E-2</v>
      </c>
      <c r="AF2097" s="71">
        <f t="shared" si="1198"/>
        <v>6.2118264253892955E-2</v>
      </c>
      <c r="AG2097" s="70">
        <f t="shared" si="1199"/>
        <v>-0.20815631490908057</v>
      </c>
      <c r="AH2097" s="70">
        <f t="shared" si="1200"/>
        <v>-0.27492311632852745</v>
      </c>
      <c r="AI2097" s="61" t="str">
        <f t="shared" si="1188"/>
        <v>Safety</v>
      </c>
      <c r="AJ2097" s="68" t="str">
        <f t="shared" si="1189"/>
        <v>Short VOL</v>
      </c>
      <c r="AK2097" s="72" t="str">
        <f t="shared" si="1190"/>
        <v>00631L</v>
      </c>
      <c r="AL2097" s="73">
        <f t="shared" si="1180"/>
        <v>1</v>
      </c>
      <c r="AM2097" s="72" t="str">
        <f t="shared" si="1193"/>
        <v>00631L</v>
      </c>
      <c r="AN2097" s="73">
        <f t="shared" si="1181"/>
        <v>1</v>
      </c>
      <c r="AO2097" s="74" t="str">
        <f t="shared" si="1187"/>
        <v>00631L</v>
      </c>
      <c r="AP2097" s="20">
        <f t="shared" si="1182"/>
        <v>1</v>
      </c>
      <c r="AQ2097" s="74" t="str">
        <f t="shared" si="1197"/>
        <v>00631L</v>
      </c>
      <c r="AR2097" s="20">
        <f t="shared" si="1183"/>
        <v>1</v>
      </c>
      <c r="AS2097" s="74" t="str">
        <f t="shared" si="1191"/>
        <v>00631L</v>
      </c>
      <c r="AT2097" s="20">
        <f t="shared" si="1184"/>
        <v>1</v>
      </c>
      <c r="AU2097" s="74" t="str">
        <f t="shared" si="1211"/>
        <v>00631L</v>
      </c>
      <c r="AV2097" s="20">
        <f t="shared" si="1185"/>
        <v>1</v>
      </c>
      <c r="AW2097" s="74" t="str">
        <f t="shared" si="1212"/>
        <v>00631L</v>
      </c>
      <c r="AX2097" s="20">
        <f t="shared" si="1176"/>
        <v>1</v>
      </c>
      <c r="AY2097" s="20">
        <f t="shared" si="1186"/>
        <v>0</v>
      </c>
      <c r="AZ2097" s="116">
        <v>43265</v>
      </c>
      <c r="BA2097" s="117">
        <v>21.09</v>
      </c>
      <c r="BB2097" s="90">
        <v>21.237500000000001</v>
      </c>
      <c r="BC2097" s="76">
        <f t="shared" si="1194"/>
        <v>20.743541666666665</v>
      </c>
      <c r="BD2097" s="76">
        <f t="shared" si="1195"/>
        <v>20.757958333333338</v>
      </c>
      <c r="BE2097" s="77">
        <f t="shared" si="1201"/>
        <v>2.3812632445841673E-2</v>
      </c>
      <c r="BF2097" s="77">
        <f t="shared" si="1192"/>
        <v>1.5995873068762542E-2</v>
      </c>
    </row>
    <row r="2098" spans="1:58" s="23" customFormat="1" ht="15.75" customHeight="1" x14ac:dyDescent="0.4">
      <c r="A2098" s="116">
        <v>43263</v>
      </c>
      <c r="B2098" s="112">
        <v>12.775</v>
      </c>
      <c r="C2098" s="112">
        <v>13.925000000000001</v>
      </c>
      <c r="D2098" s="112">
        <v>14.625</v>
      </c>
      <c r="E2098" s="112">
        <v>15.275</v>
      </c>
      <c r="F2098" s="112">
        <v>15.824999999999999</v>
      </c>
      <c r="G2098" s="112">
        <v>15.925000000000001</v>
      </c>
      <c r="H2098" s="113">
        <v>15.975</v>
      </c>
      <c r="I2098" s="90">
        <f t="shared" si="1177"/>
        <v>13.685416666666667</v>
      </c>
      <c r="J2098" s="90">
        <f t="shared" si="1178"/>
        <v>14.479166666666666</v>
      </c>
      <c r="K2098" s="114">
        <v>5</v>
      </c>
      <c r="L2098" s="115">
        <v>4.1666666666666664E-2</v>
      </c>
      <c r="M2098" s="90">
        <v>12.03</v>
      </c>
      <c r="N2098" s="90">
        <v>12.34</v>
      </c>
      <c r="O2098" s="90">
        <v>14.59</v>
      </c>
      <c r="P2098" s="90">
        <v>16.170000000000002</v>
      </c>
      <c r="Q2098" s="90">
        <v>17.23</v>
      </c>
      <c r="R2098" s="63">
        <f t="shared" si="1203"/>
        <v>6.3900000000000041</v>
      </c>
      <c r="S2098" s="64">
        <f t="shared" si="1202"/>
        <v>-8.0971659919026613E-4</v>
      </c>
      <c r="T2098" s="65">
        <f t="shared" si="1196"/>
        <v>0.97487844408427871</v>
      </c>
      <c r="U2098" s="65">
        <f t="shared" si="1196"/>
        <v>0.84578478409869773</v>
      </c>
      <c r="V2098" s="65">
        <f t="shared" si="1204"/>
        <v>0.7631416202844773</v>
      </c>
      <c r="W2098" s="65">
        <f t="shared" si="1205"/>
        <v>0.71619268717353446</v>
      </c>
      <c r="X2098" s="61">
        <f t="shared" si="1179"/>
        <v>9.0019569471624289E-2</v>
      </c>
      <c r="Y2098" s="66">
        <f t="shared" si="1206"/>
        <v>4.5826513911620244E-2</v>
      </c>
      <c r="Z2098" s="61">
        <f t="shared" si="1207"/>
        <v>5.7999695539655907E-2</v>
      </c>
      <c r="AA2098" s="67">
        <f t="shared" si="1208"/>
        <v>13.685416666666669</v>
      </c>
      <c r="AB2098" s="68">
        <f t="shared" si="1209"/>
        <v>3.5251215559157251E-2</v>
      </c>
      <c r="AC2098" s="69">
        <f t="shared" si="1210"/>
        <v>0.10902890329551611</v>
      </c>
      <c r="AD2098" s="70">
        <f>_xlfn.PERCENTILE.EXC(AC2098:$AC$5675,0.5)</f>
        <v>8.7766229115946837E-2</v>
      </c>
      <c r="AE2098" s="70">
        <f>_xlfn.PERCENTILE.EXC($AC2098:AC$5675,0.35)</f>
        <v>5.1094105744624696E-2</v>
      </c>
      <c r="AF2098" s="71">
        <f t="shared" si="1198"/>
        <v>6.2118264253892955E-2</v>
      </c>
      <c r="AG2098" s="70">
        <f t="shared" si="1199"/>
        <v>-0.20815631490908057</v>
      </c>
      <c r="AH2098" s="70">
        <f t="shared" si="1200"/>
        <v>-0.27492311632852745</v>
      </c>
      <c r="AI2098" s="61" t="str">
        <f t="shared" si="1188"/>
        <v>Short VOL</v>
      </c>
      <c r="AJ2098" s="68" t="str">
        <f t="shared" si="1189"/>
        <v>Short VOL</v>
      </c>
      <c r="AK2098" s="72" t="str">
        <f t="shared" si="1190"/>
        <v>00631L</v>
      </c>
      <c r="AL2098" s="73">
        <f t="shared" si="1180"/>
        <v>1</v>
      </c>
      <c r="AM2098" s="72" t="str">
        <f t="shared" si="1193"/>
        <v>00631L</v>
      </c>
      <c r="AN2098" s="73">
        <f t="shared" si="1181"/>
        <v>1</v>
      </c>
      <c r="AO2098" s="74" t="str">
        <f t="shared" si="1187"/>
        <v>00631L</v>
      </c>
      <c r="AP2098" s="20">
        <f t="shared" si="1182"/>
        <v>1</v>
      </c>
      <c r="AQ2098" s="74" t="str">
        <f t="shared" si="1197"/>
        <v>00631L</v>
      </c>
      <c r="AR2098" s="20">
        <f t="shared" si="1183"/>
        <v>1</v>
      </c>
      <c r="AS2098" s="74" t="str">
        <f t="shared" si="1191"/>
        <v>00631L</v>
      </c>
      <c r="AT2098" s="20">
        <f t="shared" si="1184"/>
        <v>1</v>
      </c>
      <c r="AU2098" s="74" t="str">
        <f t="shared" si="1211"/>
        <v>00631L</v>
      </c>
      <c r="AV2098" s="20">
        <f t="shared" si="1185"/>
        <v>1</v>
      </c>
      <c r="AW2098" s="74" t="str">
        <f t="shared" si="1212"/>
        <v>00631L</v>
      </c>
      <c r="AX2098" s="20">
        <f t="shared" si="1176"/>
        <v>1</v>
      </c>
      <c r="AY2098" s="20">
        <f t="shared" si="1186"/>
        <v>0</v>
      </c>
      <c r="AZ2098" s="116">
        <v>43264</v>
      </c>
      <c r="BA2098" s="117">
        <v>21.09</v>
      </c>
      <c r="BB2098" s="90">
        <v>21.037500000000001</v>
      </c>
      <c r="BC2098" s="76">
        <f t="shared" si="1194"/>
        <v>20.726666666666667</v>
      </c>
      <c r="BD2098" s="76">
        <f t="shared" si="1195"/>
        <v>20.741083333333332</v>
      </c>
      <c r="BE2098" s="77">
        <f t="shared" si="1201"/>
        <v>1.4996783531682286E-2</v>
      </c>
      <c r="BF2098" s="77">
        <f t="shared" si="1192"/>
        <v>1.6822489985656535E-2</v>
      </c>
    </row>
    <row r="2099" spans="1:58" s="23" customFormat="1" ht="15.75" customHeight="1" x14ac:dyDescent="0.4">
      <c r="A2099" s="116">
        <v>43262</v>
      </c>
      <c r="B2099" s="112">
        <v>12.875</v>
      </c>
      <c r="C2099" s="112">
        <v>13.975</v>
      </c>
      <c r="D2099" s="112">
        <v>14.675000000000001</v>
      </c>
      <c r="E2099" s="112">
        <v>15.225</v>
      </c>
      <c r="F2099" s="112">
        <v>15.8</v>
      </c>
      <c r="G2099" s="112">
        <v>15.925000000000001</v>
      </c>
      <c r="H2099" s="113">
        <v>15.975</v>
      </c>
      <c r="I2099" s="90">
        <f t="shared" si="1177"/>
        <v>13.7</v>
      </c>
      <c r="J2099" s="90">
        <f t="shared" si="1178"/>
        <v>14.5</v>
      </c>
      <c r="K2099" s="114">
        <v>6</v>
      </c>
      <c r="L2099" s="115">
        <v>4.1666666666666664E-2</v>
      </c>
      <c r="M2099" s="90">
        <v>12.53</v>
      </c>
      <c r="N2099" s="90">
        <v>12.35</v>
      </c>
      <c r="O2099" s="90">
        <v>14.55</v>
      </c>
      <c r="P2099" s="90">
        <v>16.12</v>
      </c>
      <c r="Q2099" s="90">
        <v>17.170000000000002</v>
      </c>
      <c r="R2099" s="63">
        <f t="shared" si="1203"/>
        <v>5.7900000000000027</v>
      </c>
      <c r="S2099" s="64">
        <f t="shared" si="1202"/>
        <v>1.3957307060755332E-2</v>
      </c>
      <c r="T2099" s="65">
        <f t="shared" si="1196"/>
        <v>1.0145748987854251</v>
      </c>
      <c r="U2099" s="65">
        <f t="shared" si="1196"/>
        <v>0.84879725085910651</v>
      </c>
      <c r="V2099" s="65">
        <f t="shared" si="1204"/>
        <v>0.7661290322580645</v>
      </c>
      <c r="W2099" s="65">
        <f t="shared" si="1205"/>
        <v>0.71927781013395453</v>
      </c>
      <c r="X2099" s="61">
        <f t="shared" si="1179"/>
        <v>8.5436893203883466E-2</v>
      </c>
      <c r="Y2099" s="66">
        <f t="shared" si="1206"/>
        <v>4.9261083743842367E-2</v>
      </c>
      <c r="Z2099" s="61">
        <f t="shared" si="1207"/>
        <v>5.8394160583941659E-2</v>
      </c>
      <c r="AA2099" s="67">
        <f t="shared" si="1208"/>
        <v>13.7</v>
      </c>
      <c r="AB2099" s="68">
        <f t="shared" si="1209"/>
        <v>4.2510121457489912E-2</v>
      </c>
      <c r="AC2099" s="69">
        <f t="shared" si="1210"/>
        <v>0.10931174089068824</v>
      </c>
      <c r="AD2099" s="70">
        <f>_xlfn.PERCENTILE.EXC(AC2099:$AC$5675,0.5)</f>
        <v>8.7762962962963029E-2</v>
      </c>
      <c r="AE2099" s="70">
        <f>_xlfn.PERCENTILE.EXC($AC2099:AC$5675,0.35)</f>
        <v>5.1082560383598333E-2</v>
      </c>
      <c r="AF2099" s="71">
        <f t="shared" si="1198"/>
        <v>6.2118264253892955E-2</v>
      </c>
      <c r="AG2099" s="70">
        <f t="shared" si="1199"/>
        <v>-0.20815631490908057</v>
      </c>
      <c r="AH2099" s="70">
        <f t="shared" si="1200"/>
        <v>-0.27492311632852745</v>
      </c>
      <c r="AI2099" s="61" t="str">
        <f t="shared" si="1188"/>
        <v>Short VOL</v>
      </c>
      <c r="AJ2099" s="68" t="str">
        <f t="shared" si="1189"/>
        <v>Short VOL</v>
      </c>
      <c r="AK2099" s="72" t="str">
        <f t="shared" si="1190"/>
        <v>00631L</v>
      </c>
      <c r="AL2099" s="73">
        <f t="shared" si="1180"/>
        <v>1</v>
      </c>
      <c r="AM2099" s="72" t="str">
        <f t="shared" si="1193"/>
        <v>00635U</v>
      </c>
      <c r="AN2099" s="73">
        <f t="shared" si="1181"/>
        <v>0</v>
      </c>
      <c r="AO2099" s="74" t="str">
        <f t="shared" si="1187"/>
        <v>00631L</v>
      </c>
      <c r="AP2099" s="20">
        <f t="shared" si="1182"/>
        <v>1</v>
      </c>
      <c r="AQ2099" s="74" t="str">
        <f t="shared" si="1197"/>
        <v>00635U</v>
      </c>
      <c r="AR2099" s="20">
        <f t="shared" si="1183"/>
        <v>0</v>
      </c>
      <c r="AS2099" s="74" t="str">
        <f t="shared" si="1191"/>
        <v>00631L</v>
      </c>
      <c r="AT2099" s="20">
        <f t="shared" si="1184"/>
        <v>1</v>
      </c>
      <c r="AU2099" s="74" t="str">
        <f t="shared" si="1211"/>
        <v>00631L</v>
      </c>
      <c r="AV2099" s="20">
        <f t="shared" si="1185"/>
        <v>1</v>
      </c>
      <c r="AW2099" s="74" t="str">
        <f t="shared" si="1212"/>
        <v>00631L</v>
      </c>
      <c r="AX2099" s="20">
        <f t="shared" si="1176"/>
        <v>1</v>
      </c>
      <c r="AY2099" s="20">
        <f t="shared" si="1186"/>
        <v>0</v>
      </c>
      <c r="AZ2099" s="116">
        <v>43263</v>
      </c>
      <c r="BA2099" s="117">
        <v>20.9</v>
      </c>
      <c r="BB2099" s="90">
        <v>20.712499999999999</v>
      </c>
      <c r="BC2099" s="76">
        <f t="shared" si="1194"/>
        <v>20.712916666666665</v>
      </c>
      <c r="BD2099" s="76">
        <f t="shared" si="1195"/>
        <v>20.724374999999998</v>
      </c>
      <c r="BE2099" s="77">
        <f t="shared" si="1201"/>
        <v>-2.0116272052444942E-5</v>
      </c>
      <c r="BF2099" s="77">
        <f t="shared" si="1192"/>
        <v>8.4743206972466064E-3</v>
      </c>
    </row>
    <row r="2100" spans="1:58" s="23" customFormat="1" ht="15.75" customHeight="1" x14ac:dyDescent="0.4">
      <c r="A2100" s="116">
        <v>43259</v>
      </c>
      <c r="B2100" s="112">
        <v>13.324999999999999</v>
      </c>
      <c r="C2100" s="112">
        <v>14.225</v>
      </c>
      <c r="D2100" s="112">
        <v>14.775</v>
      </c>
      <c r="E2100" s="112">
        <v>15.324999999999999</v>
      </c>
      <c r="F2100" s="112">
        <v>15.824999999999999</v>
      </c>
      <c r="G2100" s="112">
        <v>15.975</v>
      </c>
      <c r="H2100" s="113">
        <v>16.024999999999999</v>
      </c>
      <c r="I2100" s="90">
        <f t="shared" si="1177"/>
        <v>13.9625</v>
      </c>
      <c r="J2100" s="90">
        <f t="shared" si="1178"/>
        <v>14.614583333333334</v>
      </c>
      <c r="K2100" s="114">
        <v>7</v>
      </c>
      <c r="L2100" s="115">
        <v>4.1666666666666664E-2</v>
      </c>
      <c r="M2100" s="90">
        <v>11.56</v>
      </c>
      <c r="N2100" s="90">
        <v>12.18</v>
      </c>
      <c r="O2100" s="90">
        <v>14.6</v>
      </c>
      <c r="P2100" s="90">
        <v>16.13</v>
      </c>
      <c r="Q2100" s="90">
        <v>17.23</v>
      </c>
      <c r="R2100" s="63">
        <f t="shared" si="1203"/>
        <v>6.9899999999999949</v>
      </c>
      <c r="S2100" s="64">
        <f t="shared" si="1202"/>
        <v>4.1220115416322287E-3</v>
      </c>
      <c r="T2100" s="65">
        <f t="shared" si="1196"/>
        <v>0.94909688013136295</v>
      </c>
      <c r="U2100" s="65">
        <f t="shared" si="1196"/>
        <v>0.83424657534246571</v>
      </c>
      <c r="V2100" s="65">
        <f t="shared" si="1204"/>
        <v>0.75511469311841295</v>
      </c>
      <c r="W2100" s="65">
        <f t="shared" si="1205"/>
        <v>0.7069065583284968</v>
      </c>
      <c r="X2100" s="61">
        <f t="shared" si="1179"/>
        <v>6.7542213883677329E-2</v>
      </c>
      <c r="Y2100" s="66">
        <f t="shared" si="1206"/>
        <v>4.5676998368678584E-2</v>
      </c>
      <c r="Z2100" s="61">
        <f t="shared" si="1207"/>
        <v>4.6702476872575366E-2</v>
      </c>
      <c r="AA2100" s="67">
        <f t="shared" si="1208"/>
        <v>13.962499999999999</v>
      </c>
      <c r="AB2100" s="68">
        <f t="shared" si="1209"/>
        <v>9.4006568144499147E-2</v>
      </c>
      <c r="AC2100" s="69">
        <f t="shared" si="1210"/>
        <v>0.14634646962233161</v>
      </c>
      <c r="AD2100" s="70">
        <f>_xlfn.PERCENTILE.EXC(AC2100:$AC$5675,0.5)</f>
        <v>8.7702709887838182E-2</v>
      </c>
      <c r="AE2100" s="70">
        <f>_xlfn.PERCENTILE.EXC($AC2100:AC$5675,0.35)</f>
        <v>5.107240566286627E-2</v>
      </c>
      <c r="AF2100" s="71">
        <f t="shared" si="1198"/>
        <v>6.2118264253892955E-2</v>
      </c>
      <c r="AG2100" s="70">
        <f t="shared" si="1199"/>
        <v>-0.20815631490908057</v>
      </c>
      <c r="AH2100" s="70">
        <f t="shared" si="1200"/>
        <v>-0.27492311632852745</v>
      </c>
      <c r="AI2100" s="61" t="str">
        <f t="shared" si="1188"/>
        <v>Short VOL</v>
      </c>
      <c r="AJ2100" s="68" t="str">
        <f t="shared" si="1189"/>
        <v>Short VOL</v>
      </c>
      <c r="AK2100" s="72" t="str">
        <f t="shared" si="1190"/>
        <v>00631L</v>
      </c>
      <c r="AL2100" s="73">
        <f t="shared" si="1180"/>
        <v>1</v>
      </c>
      <c r="AM2100" s="72" t="str">
        <f t="shared" si="1193"/>
        <v>00635U</v>
      </c>
      <c r="AN2100" s="73">
        <f t="shared" si="1181"/>
        <v>0</v>
      </c>
      <c r="AO2100" s="74" t="str">
        <f t="shared" si="1187"/>
        <v>00631L</v>
      </c>
      <c r="AP2100" s="20">
        <f t="shared" si="1182"/>
        <v>1</v>
      </c>
      <c r="AQ2100" s="74" t="str">
        <f t="shared" si="1197"/>
        <v>00635U</v>
      </c>
      <c r="AR2100" s="20">
        <f t="shared" si="1183"/>
        <v>0</v>
      </c>
      <c r="AS2100" s="74" t="str">
        <f t="shared" si="1191"/>
        <v>00631L</v>
      </c>
      <c r="AT2100" s="20">
        <f t="shared" si="1184"/>
        <v>1</v>
      </c>
      <c r="AU2100" s="74" t="str">
        <f t="shared" si="1211"/>
        <v>00631L</v>
      </c>
      <c r="AV2100" s="20">
        <f t="shared" si="1185"/>
        <v>1</v>
      </c>
      <c r="AW2100" s="74" t="str">
        <f t="shared" si="1212"/>
        <v>00631L</v>
      </c>
      <c r="AX2100" s="20">
        <f t="shared" si="1176"/>
        <v>1</v>
      </c>
      <c r="AY2100" s="20">
        <f t="shared" si="1186"/>
        <v>0</v>
      </c>
      <c r="AZ2100" s="116">
        <v>43262</v>
      </c>
      <c r="BA2100" s="117">
        <v>20.73</v>
      </c>
      <c r="BB2100" s="90">
        <v>20.6875</v>
      </c>
      <c r="BC2100" s="76">
        <f t="shared" si="1194"/>
        <v>20.710416666666667</v>
      </c>
      <c r="BD2100" s="76">
        <f t="shared" si="1195"/>
        <v>20.713208333333334</v>
      </c>
      <c r="BE2100" s="77">
        <f t="shared" si="1201"/>
        <v>-1.1065285182577434E-3</v>
      </c>
      <c r="BF2100" s="77">
        <f t="shared" si="1192"/>
        <v>8.1067434829223614E-4</v>
      </c>
    </row>
    <row r="2101" spans="1:58" s="23" customFormat="1" ht="15.75" customHeight="1" x14ac:dyDescent="0.4">
      <c r="A2101" s="116">
        <v>43258</v>
      </c>
      <c r="B2101" s="112">
        <v>13.175000000000001</v>
      </c>
      <c r="C2101" s="112">
        <v>14.175000000000001</v>
      </c>
      <c r="D2101" s="112">
        <v>14.75</v>
      </c>
      <c r="E2101" s="112">
        <v>15.275</v>
      </c>
      <c r="F2101" s="112">
        <v>15.824999999999999</v>
      </c>
      <c r="G2101" s="112">
        <v>15.95</v>
      </c>
      <c r="H2101" s="113">
        <v>16.024999999999999</v>
      </c>
      <c r="I2101" s="90">
        <f t="shared" si="1177"/>
        <v>13.841666666666667</v>
      </c>
      <c r="J2101" s="90">
        <f t="shared" si="1178"/>
        <v>14.558333333333334</v>
      </c>
      <c r="K2101" s="114">
        <v>8</v>
      </c>
      <c r="L2101" s="115">
        <v>4.1666666666666664E-2</v>
      </c>
      <c r="M2101" s="90">
        <v>11.9</v>
      </c>
      <c r="N2101" s="90">
        <v>12.13</v>
      </c>
      <c r="O2101" s="90">
        <v>14.43</v>
      </c>
      <c r="P2101" s="90">
        <v>16.059999999999999</v>
      </c>
      <c r="Q2101" s="90">
        <v>17.22</v>
      </c>
      <c r="R2101" s="63">
        <f t="shared" si="1203"/>
        <v>6.4599999999999973</v>
      </c>
      <c r="S2101" s="64">
        <f t="shared" si="1202"/>
        <v>4.2096219931271495E-2</v>
      </c>
      <c r="T2101" s="65">
        <f t="shared" si="1196"/>
        <v>0.98103874690849135</v>
      </c>
      <c r="U2101" s="65">
        <f t="shared" si="1196"/>
        <v>0.84060984060984068</v>
      </c>
      <c r="V2101" s="65">
        <f t="shared" si="1204"/>
        <v>0.75529265255292666</v>
      </c>
      <c r="W2101" s="65">
        <f t="shared" si="1205"/>
        <v>0.70441347270615573</v>
      </c>
      <c r="X2101" s="61">
        <f t="shared" si="1179"/>
        <v>7.5901328273244778E-2</v>
      </c>
      <c r="Y2101" s="66">
        <f t="shared" si="1206"/>
        <v>4.9099836333878773E-2</v>
      </c>
      <c r="Z2101" s="61">
        <f t="shared" si="1207"/>
        <v>5.1776038531005424E-2</v>
      </c>
      <c r="AA2101" s="67">
        <f t="shared" si="1208"/>
        <v>13.841666666666669</v>
      </c>
      <c r="AB2101" s="68">
        <f t="shared" si="1209"/>
        <v>8.6150041220115409E-2</v>
      </c>
      <c r="AC2101" s="69">
        <f t="shared" si="1210"/>
        <v>0.14111019510854639</v>
      </c>
      <c r="AD2101" s="70">
        <f>_xlfn.PERCENTILE.EXC(AC2101:$AC$5675,0.5)</f>
        <v>8.7642456812713335E-2</v>
      </c>
      <c r="AE2101" s="70">
        <f>_xlfn.PERCENTILE.EXC($AC2101:AC$5675,0.35)</f>
        <v>5.1070594783899997E-2</v>
      </c>
      <c r="AF2101" s="71">
        <f t="shared" si="1198"/>
        <v>6.2118264253892955E-2</v>
      </c>
      <c r="AG2101" s="70">
        <f t="shared" si="1199"/>
        <v>-0.20815631490908057</v>
      </c>
      <c r="AH2101" s="70">
        <f t="shared" si="1200"/>
        <v>-0.27492311632852745</v>
      </c>
      <c r="AI2101" s="61" t="str">
        <f t="shared" si="1188"/>
        <v>Short VOL</v>
      </c>
      <c r="AJ2101" s="68" t="str">
        <f t="shared" si="1189"/>
        <v>Short VOL</v>
      </c>
      <c r="AK2101" s="72" t="str">
        <f t="shared" si="1190"/>
        <v>00631L</v>
      </c>
      <c r="AL2101" s="73">
        <f t="shared" si="1180"/>
        <v>1</v>
      </c>
      <c r="AM2101" s="72" t="str">
        <f t="shared" si="1193"/>
        <v>00635U</v>
      </c>
      <c r="AN2101" s="73">
        <f t="shared" si="1181"/>
        <v>0</v>
      </c>
      <c r="AO2101" s="74" t="str">
        <f t="shared" si="1187"/>
        <v>00631L</v>
      </c>
      <c r="AP2101" s="20">
        <f t="shared" si="1182"/>
        <v>1</v>
      </c>
      <c r="AQ2101" s="74" t="str">
        <f t="shared" si="1197"/>
        <v>00635U</v>
      </c>
      <c r="AR2101" s="20">
        <f t="shared" si="1183"/>
        <v>0</v>
      </c>
      <c r="AS2101" s="74" t="str">
        <f t="shared" si="1191"/>
        <v>00635U</v>
      </c>
      <c r="AT2101" s="20">
        <f t="shared" si="1184"/>
        <v>0</v>
      </c>
      <c r="AU2101" s="74" t="str">
        <f t="shared" si="1211"/>
        <v>00631L</v>
      </c>
      <c r="AV2101" s="20">
        <f t="shared" si="1185"/>
        <v>1</v>
      </c>
      <c r="AW2101" s="74" t="str">
        <f t="shared" si="1212"/>
        <v>00631L</v>
      </c>
      <c r="AX2101" s="20">
        <f t="shared" ref="AX2101:AX2164" si="1213">IF(AW2101="00631L",1,0)</f>
        <v>1</v>
      </c>
      <c r="AY2101" s="20">
        <f t="shared" si="1186"/>
        <v>0</v>
      </c>
      <c r="AZ2101" s="116">
        <v>43259</v>
      </c>
      <c r="BA2101" s="117">
        <v>20.54</v>
      </c>
      <c r="BB2101" s="90">
        <v>20.45</v>
      </c>
      <c r="BC2101" s="76">
        <f t="shared" si="1194"/>
        <v>20.71104166666667</v>
      </c>
      <c r="BD2101" s="76">
        <f t="shared" si="1195"/>
        <v>20.707958333333334</v>
      </c>
      <c r="BE2101" s="77">
        <f t="shared" si="1201"/>
        <v>-1.2603985394264531E-2</v>
      </c>
      <c r="BF2101" s="77">
        <f t="shared" si="1192"/>
        <v>-8.1108108597540678E-3</v>
      </c>
    </row>
    <row r="2102" spans="1:58" s="23" customFormat="1" ht="15.75" customHeight="1" x14ac:dyDescent="0.4">
      <c r="A2102" s="116">
        <v>43257</v>
      </c>
      <c r="B2102" s="112">
        <v>13.074999999999999</v>
      </c>
      <c r="C2102" s="112">
        <v>14.074999999999999</v>
      </c>
      <c r="D2102" s="112">
        <v>14.625</v>
      </c>
      <c r="E2102" s="112">
        <v>15.175000000000001</v>
      </c>
      <c r="F2102" s="112">
        <v>15.725</v>
      </c>
      <c r="G2102" s="112">
        <v>15.875</v>
      </c>
      <c r="H2102" s="113">
        <v>15.925000000000001</v>
      </c>
      <c r="I2102" s="90">
        <f t="shared" ref="I2102:I2165" si="1214">C2102-((C2102-B2102)*K2102*L2102)</f>
        <v>13.7</v>
      </c>
      <c r="J2102" s="90">
        <f t="shared" ref="J2102:J2165" si="1215">D2102-((D2102-C2102)*K2102*L2102)</f>
        <v>14.418749999999999</v>
      </c>
      <c r="K2102" s="114">
        <v>9</v>
      </c>
      <c r="L2102" s="115">
        <v>4.1666666666666664E-2</v>
      </c>
      <c r="M2102" s="90">
        <v>11.03</v>
      </c>
      <c r="N2102" s="90">
        <v>11.64</v>
      </c>
      <c r="O2102" s="90">
        <v>14.19</v>
      </c>
      <c r="P2102" s="90">
        <v>15.97</v>
      </c>
      <c r="Q2102" s="90">
        <v>17.04</v>
      </c>
      <c r="R2102" s="63">
        <f t="shared" si="1203"/>
        <v>7.4899999999999984</v>
      </c>
      <c r="S2102" s="64">
        <f t="shared" si="1202"/>
        <v>-6.1290322580645144E-2</v>
      </c>
      <c r="T2102" s="65">
        <f t="shared" si="1196"/>
        <v>0.94759450171821291</v>
      </c>
      <c r="U2102" s="65">
        <f t="shared" si="1196"/>
        <v>0.82029598308668084</v>
      </c>
      <c r="V2102" s="65">
        <f t="shared" si="1204"/>
        <v>0.72886662492172827</v>
      </c>
      <c r="W2102" s="65">
        <f t="shared" si="1205"/>
        <v>0.68309859154929586</v>
      </c>
      <c r="X2102" s="61">
        <f t="shared" si="1179"/>
        <v>7.6481835564053538E-2</v>
      </c>
      <c r="Y2102" s="66">
        <f t="shared" si="1206"/>
        <v>4.9423393739703454E-2</v>
      </c>
      <c r="Z2102" s="61">
        <f t="shared" si="1207"/>
        <v>5.2463503649635042E-2</v>
      </c>
      <c r="AA2102" s="67">
        <f t="shared" si="1208"/>
        <v>13.7</v>
      </c>
      <c r="AB2102" s="68">
        <f t="shared" si="1209"/>
        <v>0.12328178694158064</v>
      </c>
      <c r="AC2102" s="69">
        <f t="shared" si="1210"/>
        <v>0.176975945017182</v>
      </c>
      <c r="AD2102" s="70">
        <f>_xlfn.PERCENTILE.EXC(AC2102:$AC$5675,0.5)</f>
        <v>8.7634744164196032E-2</v>
      </c>
      <c r="AE2102" s="70">
        <f>_xlfn.PERCENTILE.EXC($AC2102:AC$5675,0.35)</f>
        <v>5.1068783904933718E-2</v>
      </c>
      <c r="AF2102" s="71">
        <f t="shared" si="1198"/>
        <v>6.2118264253892955E-2</v>
      </c>
      <c r="AG2102" s="70">
        <f t="shared" si="1199"/>
        <v>-0.20815631490908057</v>
      </c>
      <c r="AH2102" s="70">
        <f t="shared" si="1200"/>
        <v>-0.27492311632852745</v>
      </c>
      <c r="AI2102" s="61" t="str">
        <f t="shared" si="1188"/>
        <v>Short VOL</v>
      </c>
      <c r="AJ2102" s="68" t="str">
        <f t="shared" si="1189"/>
        <v>Short VOL</v>
      </c>
      <c r="AK2102" s="72" t="str">
        <f t="shared" si="1190"/>
        <v>00631L</v>
      </c>
      <c r="AL2102" s="73">
        <f t="shared" si="1180"/>
        <v>1</v>
      </c>
      <c r="AM2102" s="72" t="str">
        <f t="shared" si="1193"/>
        <v>00635U</v>
      </c>
      <c r="AN2102" s="73">
        <f t="shared" si="1181"/>
        <v>0</v>
      </c>
      <c r="AO2102" s="74" t="str">
        <f t="shared" si="1187"/>
        <v>00631L</v>
      </c>
      <c r="AP2102" s="20">
        <f t="shared" si="1182"/>
        <v>1</v>
      </c>
      <c r="AQ2102" s="74" t="str">
        <f t="shared" si="1197"/>
        <v>00635U</v>
      </c>
      <c r="AR2102" s="20">
        <f t="shared" si="1183"/>
        <v>0</v>
      </c>
      <c r="AS2102" s="74" t="str">
        <f t="shared" si="1191"/>
        <v>00635U</v>
      </c>
      <c r="AT2102" s="20">
        <f t="shared" si="1184"/>
        <v>0</v>
      </c>
      <c r="AU2102" s="74" t="str">
        <f t="shared" si="1211"/>
        <v>00631L</v>
      </c>
      <c r="AV2102" s="20">
        <f t="shared" si="1185"/>
        <v>1</v>
      </c>
      <c r="AW2102" s="74" t="str">
        <f t="shared" si="1212"/>
        <v>00631L</v>
      </c>
      <c r="AX2102" s="20">
        <f t="shared" si="1213"/>
        <v>1</v>
      </c>
      <c r="AY2102" s="20">
        <f t="shared" si="1186"/>
        <v>0</v>
      </c>
      <c r="AZ2102" s="116">
        <v>43258</v>
      </c>
      <c r="BA2102" s="117">
        <v>20.440000000000001</v>
      </c>
      <c r="BB2102" s="90">
        <v>20.537500000000001</v>
      </c>
      <c r="BC2102" s="76">
        <f t="shared" si="1194"/>
        <v>20.714375</v>
      </c>
      <c r="BD2102" s="76">
        <f t="shared" si="1195"/>
        <v>20.710875000000001</v>
      </c>
      <c r="BE2102" s="77">
        <f t="shared" si="1201"/>
        <v>-8.538756298464182E-3</v>
      </c>
      <c r="BF2102" s="77">
        <f t="shared" si="1192"/>
        <v>-1.3078877642784295E-2</v>
      </c>
    </row>
    <row r="2103" spans="1:58" s="23" customFormat="1" ht="15.75" customHeight="1" x14ac:dyDescent="0.4">
      <c r="A2103" s="116">
        <v>43256</v>
      </c>
      <c r="B2103" s="112">
        <v>13.625</v>
      </c>
      <c r="C2103" s="112">
        <v>14.525</v>
      </c>
      <c r="D2103" s="112">
        <v>14.975</v>
      </c>
      <c r="E2103" s="112">
        <v>15.475</v>
      </c>
      <c r="F2103" s="112">
        <v>16</v>
      </c>
      <c r="G2103" s="112">
        <v>16.125</v>
      </c>
      <c r="H2103" s="113">
        <v>16.175000000000001</v>
      </c>
      <c r="I2103" s="90">
        <f t="shared" si="1214"/>
        <v>14.15</v>
      </c>
      <c r="J2103" s="90">
        <f t="shared" si="1215"/>
        <v>14.7875</v>
      </c>
      <c r="K2103" s="114">
        <v>10</v>
      </c>
      <c r="L2103" s="115">
        <v>4.1666666666666664E-2</v>
      </c>
      <c r="M2103" s="90">
        <v>11.68</v>
      </c>
      <c r="N2103" s="90">
        <v>12.4</v>
      </c>
      <c r="O2103" s="90">
        <v>14.72</v>
      </c>
      <c r="P2103" s="90">
        <v>16.309999999999999</v>
      </c>
      <c r="Q2103" s="90">
        <v>17.29</v>
      </c>
      <c r="R2103" s="63">
        <f t="shared" si="1203"/>
        <v>6.9500000000000028</v>
      </c>
      <c r="S2103" s="64">
        <f t="shared" si="1202"/>
        <v>-2.6687598116169532E-2</v>
      </c>
      <c r="T2103" s="65">
        <f t="shared" si="1196"/>
        <v>0.9419354838709677</v>
      </c>
      <c r="U2103" s="65">
        <f t="shared" si="1196"/>
        <v>0.84239130434782605</v>
      </c>
      <c r="V2103" s="65">
        <f t="shared" si="1204"/>
        <v>0.76026977314530975</v>
      </c>
      <c r="W2103" s="65">
        <f t="shared" si="1205"/>
        <v>0.71717755928282245</v>
      </c>
      <c r="X2103" s="61">
        <f t="shared" si="1179"/>
        <v>6.6055045871559664E-2</v>
      </c>
      <c r="Y2103" s="66">
        <f t="shared" si="1206"/>
        <v>4.5234248788368403E-2</v>
      </c>
      <c r="Z2103" s="61">
        <f t="shared" si="1207"/>
        <v>4.505300353356885E-2</v>
      </c>
      <c r="AA2103" s="67">
        <f t="shared" si="1208"/>
        <v>14.150000000000002</v>
      </c>
      <c r="AB2103" s="68">
        <f t="shared" si="1209"/>
        <v>9.8790322580645129E-2</v>
      </c>
      <c r="AC2103" s="69">
        <f t="shared" si="1210"/>
        <v>0.14112903225806467</v>
      </c>
      <c r="AD2103" s="70">
        <f>_xlfn.PERCENTILE.EXC(AC2103:$AC$5675,0.5)</f>
        <v>8.7627031515678716E-2</v>
      </c>
      <c r="AE2103" s="70">
        <f>_xlfn.PERCENTILE.EXC($AC2103:AC$5675,0.35)</f>
        <v>5.1061901012800413E-2</v>
      </c>
      <c r="AF2103" s="71">
        <f t="shared" si="1198"/>
        <v>6.2118264253892955E-2</v>
      </c>
      <c r="AG2103" s="70">
        <f t="shared" si="1199"/>
        <v>-0.20815631490908057</v>
      </c>
      <c r="AH2103" s="70">
        <f t="shared" si="1200"/>
        <v>-0.27492311632852745</v>
      </c>
      <c r="AI2103" s="61" t="str">
        <f t="shared" si="1188"/>
        <v>Short VOL</v>
      </c>
      <c r="AJ2103" s="68" t="str">
        <f t="shared" si="1189"/>
        <v>Short VOL</v>
      </c>
      <c r="AK2103" s="72" t="str">
        <f t="shared" si="1190"/>
        <v>00631L</v>
      </c>
      <c r="AL2103" s="73">
        <f t="shared" si="1180"/>
        <v>1</v>
      </c>
      <c r="AM2103" s="72" t="str">
        <f t="shared" si="1193"/>
        <v>00635U</v>
      </c>
      <c r="AN2103" s="73">
        <f t="shared" si="1181"/>
        <v>0</v>
      </c>
      <c r="AO2103" s="74" t="str">
        <f t="shared" si="1187"/>
        <v>00631L</v>
      </c>
      <c r="AP2103" s="20">
        <f t="shared" si="1182"/>
        <v>1</v>
      </c>
      <c r="AQ2103" s="74" t="str">
        <f t="shared" si="1197"/>
        <v>00635U</v>
      </c>
      <c r="AR2103" s="20">
        <f t="shared" si="1183"/>
        <v>0</v>
      </c>
      <c r="AS2103" s="74" t="str">
        <f t="shared" si="1191"/>
        <v>00635U</v>
      </c>
      <c r="AT2103" s="20">
        <f t="shared" si="1184"/>
        <v>0</v>
      </c>
      <c r="AU2103" s="74" t="str">
        <f t="shared" si="1211"/>
        <v>00631L</v>
      </c>
      <c r="AV2103" s="20">
        <f t="shared" si="1185"/>
        <v>1</v>
      </c>
      <c r="AW2103" s="74" t="str">
        <f t="shared" si="1212"/>
        <v>00631L</v>
      </c>
      <c r="AX2103" s="20">
        <f t="shared" si="1213"/>
        <v>1</v>
      </c>
      <c r="AY2103" s="20">
        <f t="shared" si="1186"/>
        <v>0</v>
      </c>
      <c r="AZ2103" s="116">
        <v>43257</v>
      </c>
      <c r="BA2103" s="117">
        <v>20.41</v>
      </c>
      <c r="BB2103" s="90">
        <v>20.1875</v>
      </c>
      <c r="BC2103" s="76">
        <f t="shared" si="1194"/>
        <v>20.714791666666667</v>
      </c>
      <c r="BD2103" s="76">
        <f t="shared" si="1195"/>
        <v>20.712250000000001</v>
      </c>
      <c r="BE2103" s="77">
        <f t="shared" si="1201"/>
        <v>-2.5454838028381492E-2</v>
      </c>
      <c r="BF2103" s="77">
        <f t="shared" si="1192"/>
        <v>-1.4592813431664874E-2</v>
      </c>
    </row>
    <row r="2104" spans="1:58" s="23" customFormat="1" ht="15.75" customHeight="1" x14ac:dyDescent="0.4">
      <c r="A2104" s="116">
        <v>43255</v>
      </c>
      <c r="B2104" s="112">
        <v>13.925000000000001</v>
      </c>
      <c r="C2104" s="112">
        <v>14.675000000000001</v>
      </c>
      <c r="D2104" s="112">
        <v>15.125</v>
      </c>
      <c r="E2104" s="112">
        <v>15.625</v>
      </c>
      <c r="F2104" s="112">
        <v>16.175000000000001</v>
      </c>
      <c r="G2104" s="112">
        <v>16.324999999999999</v>
      </c>
      <c r="H2104" s="113">
        <v>16.399999999999999</v>
      </c>
      <c r="I2104" s="90">
        <f t="shared" si="1214"/>
        <v>14.331250000000001</v>
      </c>
      <c r="J2104" s="90">
        <f t="shared" si="1215"/>
        <v>14.918750000000001</v>
      </c>
      <c r="K2104" s="114">
        <v>11</v>
      </c>
      <c r="L2104" s="115">
        <v>4.1666666666666664E-2</v>
      </c>
      <c r="M2104" s="90">
        <v>12.02</v>
      </c>
      <c r="N2104" s="90">
        <v>12.74</v>
      </c>
      <c r="O2104" s="90">
        <v>14.9</v>
      </c>
      <c r="P2104" s="90">
        <v>16.47</v>
      </c>
      <c r="Q2104" s="90">
        <v>17.41</v>
      </c>
      <c r="R2104" s="63">
        <f t="shared" si="1203"/>
        <v>6.6099999999999994</v>
      </c>
      <c r="S2104" s="64">
        <f t="shared" si="1202"/>
        <v>-5.3491827637444325E-2</v>
      </c>
      <c r="T2104" s="65">
        <f t="shared" si="1196"/>
        <v>0.94348508634222916</v>
      </c>
      <c r="U2104" s="65">
        <f t="shared" si="1196"/>
        <v>0.85503355704697981</v>
      </c>
      <c r="V2104" s="65">
        <f t="shared" si="1204"/>
        <v>0.77352762598664249</v>
      </c>
      <c r="W2104" s="65">
        <f t="shared" si="1205"/>
        <v>0.7317633543940264</v>
      </c>
      <c r="X2104" s="61">
        <f t="shared" si="1179"/>
        <v>5.385996409335727E-2</v>
      </c>
      <c r="Y2104" s="66">
        <f t="shared" si="1206"/>
        <v>4.9599999999999908E-2</v>
      </c>
      <c r="Z2104" s="61">
        <f t="shared" si="1207"/>
        <v>4.0994330571303993E-2</v>
      </c>
      <c r="AA2104" s="67">
        <f t="shared" si="1208"/>
        <v>14.331250000000001</v>
      </c>
      <c r="AB2104" s="68">
        <f t="shared" si="1209"/>
        <v>9.3014128728414483E-2</v>
      </c>
      <c r="AC2104" s="69">
        <f t="shared" si="1210"/>
        <v>0.12490188383045529</v>
      </c>
      <c r="AD2104" s="70">
        <f>_xlfn.PERCENTILE.EXC(AC2104:$AC$5675,0.5)</f>
        <v>8.7626915690007162E-2</v>
      </c>
      <c r="AE2104" s="70">
        <f>_xlfn.PERCENTILE.EXC($AC2104:AC$5675,0.35)</f>
        <v>5.1042338087749557E-2</v>
      </c>
      <c r="AF2104" s="71">
        <f t="shared" si="1198"/>
        <v>6.2118264253892955E-2</v>
      </c>
      <c r="AG2104" s="70">
        <f t="shared" si="1199"/>
        <v>-0.20815631490908057</v>
      </c>
      <c r="AH2104" s="70">
        <f t="shared" si="1200"/>
        <v>-0.27492311632852745</v>
      </c>
      <c r="AI2104" s="61" t="str">
        <f t="shared" si="1188"/>
        <v>Short VOL</v>
      </c>
      <c r="AJ2104" s="68" t="str">
        <f t="shared" si="1189"/>
        <v>Short VOL</v>
      </c>
      <c r="AK2104" s="72" t="str">
        <f t="shared" si="1190"/>
        <v>00631L</v>
      </c>
      <c r="AL2104" s="73">
        <f t="shared" si="1180"/>
        <v>1</v>
      </c>
      <c r="AM2104" s="72" t="str">
        <f t="shared" si="1193"/>
        <v>00635U</v>
      </c>
      <c r="AN2104" s="73">
        <f t="shared" si="1181"/>
        <v>0</v>
      </c>
      <c r="AO2104" s="74" t="str">
        <f t="shared" si="1187"/>
        <v>00631L</v>
      </c>
      <c r="AP2104" s="20">
        <f t="shared" si="1182"/>
        <v>1</v>
      </c>
      <c r="AQ2104" s="74" t="str">
        <f t="shared" si="1197"/>
        <v>00635U</v>
      </c>
      <c r="AR2104" s="20">
        <f t="shared" si="1183"/>
        <v>0</v>
      </c>
      <c r="AS2104" s="74" t="str">
        <f t="shared" si="1191"/>
        <v>00635U</v>
      </c>
      <c r="AT2104" s="20">
        <f t="shared" si="1184"/>
        <v>0</v>
      </c>
      <c r="AU2104" s="74" t="str">
        <f t="shared" si="1211"/>
        <v>00631L</v>
      </c>
      <c r="AV2104" s="20">
        <f t="shared" si="1185"/>
        <v>1</v>
      </c>
      <c r="AW2104" s="74" t="str">
        <f t="shared" si="1212"/>
        <v>00631L</v>
      </c>
      <c r="AX2104" s="20">
        <f t="shared" si="1213"/>
        <v>1</v>
      </c>
      <c r="AY2104" s="20">
        <f t="shared" si="1186"/>
        <v>0</v>
      </c>
      <c r="AZ2104" s="116">
        <v>43256</v>
      </c>
      <c r="BA2104" s="117">
        <v>20.27</v>
      </c>
      <c r="BB2104" s="90">
        <v>20.287500000000001</v>
      </c>
      <c r="BC2104" s="76">
        <f t="shared" si="1194"/>
        <v>20.727083333333333</v>
      </c>
      <c r="BD2104" s="76">
        <f t="shared" si="1195"/>
        <v>20.716166666666666</v>
      </c>
      <c r="BE2104" s="77">
        <f t="shared" si="1201"/>
        <v>-2.1208161624283756E-2</v>
      </c>
      <c r="BF2104" s="77">
        <f t="shared" si="1192"/>
        <v>-2.1537124789817935E-2</v>
      </c>
    </row>
    <row r="2105" spans="1:58" s="23" customFormat="1" ht="15.75" customHeight="1" x14ac:dyDescent="0.4">
      <c r="A2105" s="116">
        <v>43252</v>
      </c>
      <c r="B2105" s="112">
        <v>14.425000000000001</v>
      </c>
      <c r="C2105" s="112">
        <v>15.175000000000001</v>
      </c>
      <c r="D2105" s="112">
        <v>15.574999999999999</v>
      </c>
      <c r="E2105" s="112">
        <v>16.024999999999999</v>
      </c>
      <c r="F2105" s="112">
        <v>16.574999999999999</v>
      </c>
      <c r="G2105" s="112">
        <v>16.675000000000001</v>
      </c>
      <c r="H2105" s="113">
        <v>16.675000000000001</v>
      </c>
      <c r="I2105" s="90">
        <f t="shared" si="1214"/>
        <v>14.8</v>
      </c>
      <c r="J2105" s="90">
        <f t="shared" si="1215"/>
        <v>15.375</v>
      </c>
      <c r="K2105" s="114">
        <v>12</v>
      </c>
      <c r="L2105" s="115">
        <v>4.1666666666666664E-2</v>
      </c>
      <c r="M2105" s="90">
        <v>11.44</v>
      </c>
      <c r="N2105" s="90">
        <v>13.46</v>
      </c>
      <c r="O2105" s="90">
        <v>15.27</v>
      </c>
      <c r="P2105" s="90">
        <v>16.809999999999999</v>
      </c>
      <c r="Q2105" s="90">
        <v>17.59</v>
      </c>
      <c r="R2105" s="63">
        <f t="shared" si="1203"/>
        <v>7.18</v>
      </c>
      <c r="S2105" s="64">
        <f t="shared" si="1202"/>
        <v>-0.12767336357744646</v>
      </c>
      <c r="T2105" s="65">
        <f t="shared" si="1196"/>
        <v>0.84992570579494786</v>
      </c>
      <c r="U2105" s="65">
        <f t="shared" si="1196"/>
        <v>0.88146692861820575</v>
      </c>
      <c r="V2105" s="65">
        <f t="shared" si="1204"/>
        <v>0.80071386079714468</v>
      </c>
      <c r="W2105" s="65">
        <f t="shared" si="1205"/>
        <v>0.76520750426378625</v>
      </c>
      <c r="X2105" s="61">
        <f t="shared" si="1179"/>
        <v>5.1993067590987867E-2</v>
      </c>
      <c r="Y2105" s="66">
        <f t="shared" si="1206"/>
        <v>4.0561622464898729E-2</v>
      </c>
      <c r="Z2105" s="61">
        <f t="shared" si="1207"/>
        <v>3.8851351351351301E-2</v>
      </c>
      <c r="AA2105" s="67">
        <f t="shared" si="1208"/>
        <v>14.8</v>
      </c>
      <c r="AB2105" s="68">
        <f t="shared" si="1209"/>
        <v>7.1693907875185717E-2</v>
      </c>
      <c r="AC2105" s="69">
        <f t="shared" si="1210"/>
        <v>9.9554234769687944E-2</v>
      </c>
      <c r="AD2105" s="70">
        <f>_xlfn.PERCENTILE.EXC(AC2105:$AC$5675,0.5)</f>
        <v>8.7626799864335594E-2</v>
      </c>
      <c r="AE2105" s="70">
        <f>_xlfn.PERCENTILE.EXC($AC2105:AC$5675,0.35)</f>
        <v>5.1022775162698694E-2</v>
      </c>
      <c r="AF2105" s="71">
        <f t="shared" si="1198"/>
        <v>6.2118264253892955E-2</v>
      </c>
      <c r="AG2105" s="70">
        <f t="shared" si="1199"/>
        <v>-0.20815631490908057</v>
      </c>
      <c r="AH2105" s="70">
        <f t="shared" si="1200"/>
        <v>-0.27492311632852745</v>
      </c>
      <c r="AI2105" s="61" t="str">
        <f t="shared" si="1188"/>
        <v>Short VOL</v>
      </c>
      <c r="AJ2105" s="68" t="str">
        <f t="shared" si="1189"/>
        <v>Short VOL</v>
      </c>
      <c r="AK2105" s="72" t="str">
        <f t="shared" si="1190"/>
        <v>00631L</v>
      </c>
      <c r="AL2105" s="73">
        <f t="shared" si="1180"/>
        <v>1</v>
      </c>
      <c r="AM2105" s="72" t="str">
        <f t="shared" si="1193"/>
        <v>00635U</v>
      </c>
      <c r="AN2105" s="73">
        <f t="shared" si="1181"/>
        <v>0</v>
      </c>
      <c r="AO2105" s="74" t="str">
        <f t="shared" si="1187"/>
        <v>00631L</v>
      </c>
      <c r="AP2105" s="20">
        <f t="shared" si="1182"/>
        <v>1</v>
      </c>
      <c r="AQ2105" s="74" t="str">
        <f t="shared" si="1197"/>
        <v>00635U</v>
      </c>
      <c r="AR2105" s="20">
        <f t="shared" si="1183"/>
        <v>0</v>
      </c>
      <c r="AS2105" s="74" t="str">
        <f t="shared" si="1191"/>
        <v>00635U</v>
      </c>
      <c r="AT2105" s="20">
        <f t="shared" si="1184"/>
        <v>0</v>
      </c>
      <c r="AU2105" s="74" t="str">
        <f t="shared" si="1211"/>
        <v>00631L</v>
      </c>
      <c r="AV2105" s="20">
        <f t="shared" si="1185"/>
        <v>1</v>
      </c>
      <c r="AW2105" s="74" t="str">
        <f t="shared" si="1212"/>
        <v>00631L</v>
      </c>
      <c r="AX2105" s="20">
        <f t="shared" si="1213"/>
        <v>1</v>
      </c>
      <c r="AY2105" s="20">
        <f t="shared" si="1186"/>
        <v>0</v>
      </c>
      <c r="AZ2105" s="116">
        <v>43255</v>
      </c>
      <c r="BA2105" s="117">
        <v>20.21</v>
      </c>
      <c r="BB2105" s="90">
        <v>20.4375</v>
      </c>
      <c r="BC2105" s="76">
        <f t="shared" si="1194"/>
        <v>20.737291666666668</v>
      </c>
      <c r="BD2105" s="76">
        <f t="shared" si="1195"/>
        <v>20.725791666666666</v>
      </c>
      <c r="BE2105" s="77">
        <f t="shared" si="1201"/>
        <v>-1.4456645134068096E-2</v>
      </c>
      <c r="BF2105" s="77">
        <f t="shared" si="1192"/>
        <v>-2.4886463926790014E-2</v>
      </c>
    </row>
    <row r="2106" spans="1:58" s="23" customFormat="1" ht="15.75" customHeight="1" x14ac:dyDescent="0.4">
      <c r="A2106" s="116">
        <v>43251</v>
      </c>
      <c r="B2106" s="112">
        <v>15.425000000000001</v>
      </c>
      <c r="C2106" s="112">
        <v>15.875</v>
      </c>
      <c r="D2106" s="112">
        <v>16.225000000000001</v>
      </c>
      <c r="E2106" s="112">
        <v>16.574999999999999</v>
      </c>
      <c r="F2106" s="112">
        <v>17.024999999999999</v>
      </c>
      <c r="G2106" s="112">
        <v>17.074999999999999</v>
      </c>
      <c r="H2106" s="113">
        <v>17.074999999999999</v>
      </c>
      <c r="I2106" s="90">
        <f t="shared" si="1214"/>
        <v>15.63125</v>
      </c>
      <c r="J2106" s="90">
        <f t="shared" si="1215"/>
        <v>16.035416666666666</v>
      </c>
      <c r="K2106" s="114">
        <v>13</v>
      </c>
      <c r="L2106" s="115">
        <v>4.1666666666666664E-2</v>
      </c>
      <c r="M2106" s="90">
        <v>14.12</v>
      </c>
      <c r="N2106" s="90">
        <v>15.43</v>
      </c>
      <c r="O2106" s="90">
        <v>16.329999999999998</v>
      </c>
      <c r="P2106" s="90">
        <v>17.54</v>
      </c>
      <c r="Q2106" s="90">
        <v>18.22</v>
      </c>
      <c r="R2106" s="63">
        <f t="shared" si="1203"/>
        <v>4.32</v>
      </c>
      <c r="S2106" s="64">
        <f t="shared" si="1202"/>
        <v>3.2797858099062931E-2</v>
      </c>
      <c r="T2106" s="65">
        <f t="shared" si="1196"/>
        <v>0.91510045366169801</v>
      </c>
      <c r="U2106" s="65">
        <f t="shared" si="1196"/>
        <v>0.94488671157379067</v>
      </c>
      <c r="V2106" s="65">
        <f t="shared" si="1204"/>
        <v>0.87970353477765106</v>
      </c>
      <c r="W2106" s="65">
        <f t="shared" si="1205"/>
        <v>0.84687156970362243</v>
      </c>
      <c r="X2106" s="61">
        <f t="shared" si="1179"/>
        <v>2.9173419773095576E-2</v>
      </c>
      <c r="Y2106" s="66">
        <f t="shared" si="1206"/>
        <v>3.0165912518853696E-2</v>
      </c>
      <c r="Z2106" s="61">
        <f t="shared" si="1207"/>
        <v>2.5856324137011871E-2</v>
      </c>
      <c r="AA2106" s="67">
        <f t="shared" si="1208"/>
        <v>15.631250000000001</v>
      </c>
      <c r="AB2106" s="68">
        <f t="shared" si="1209"/>
        <v>-3.2404406999345467E-4</v>
      </c>
      <c r="AC2106" s="69">
        <f t="shared" si="1210"/>
        <v>1.3042773817239256E-2</v>
      </c>
      <c r="AD2106" s="70">
        <f>_xlfn.PERCENTILE.EXC(AC2106:$AC$5675,0.5)</f>
        <v>8.757997818150462E-2</v>
      </c>
      <c r="AE2106" s="70">
        <f>_xlfn.PERCENTILE.EXC($AC2106:AC$5675,0.35)</f>
        <v>5.0991343572143147E-2</v>
      </c>
      <c r="AF2106" s="71">
        <f t="shared" si="1198"/>
        <v>6.2118264253892955E-2</v>
      </c>
      <c r="AG2106" s="70">
        <f t="shared" si="1199"/>
        <v>-0.20815631490908057</v>
      </c>
      <c r="AH2106" s="70">
        <f t="shared" si="1200"/>
        <v>-0.27492311632852745</v>
      </c>
      <c r="AI2106" s="61" t="str">
        <f t="shared" si="1188"/>
        <v>Safety</v>
      </c>
      <c r="AJ2106" s="68" t="str">
        <f t="shared" si="1189"/>
        <v>Safety</v>
      </c>
      <c r="AK2106" s="72" t="str">
        <f t="shared" si="1190"/>
        <v>00635U</v>
      </c>
      <c r="AL2106" s="73">
        <f t="shared" si="1180"/>
        <v>0</v>
      </c>
      <c r="AM2106" s="72" t="str">
        <f t="shared" si="1193"/>
        <v>00635U</v>
      </c>
      <c r="AN2106" s="73">
        <f t="shared" si="1181"/>
        <v>0</v>
      </c>
      <c r="AO2106" s="74" t="str">
        <f t="shared" si="1187"/>
        <v>00635U</v>
      </c>
      <c r="AP2106" s="20">
        <f t="shared" si="1182"/>
        <v>0</v>
      </c>
      <c r="AQ2106" s="74" t="str">
        <f t="shared" si="1197"/>
        <v>00635U</v>
      </c>
      <c r="AR2106" s="20">
        <f t="shared" si="1183"/>
        <v>0</v>
      </c>
      <c r="AS2106" s="74" t="str">
        <f t="shared" si="1191"/>
        <v>00635U</v>
      </c>
      <c r="AT2106" s="20">
        <f t="shared" si="1184"/>
        <v>0</v>
      </c>
      <c r="AU2106" s="74" t="str">
        <f t="shared" si="1211"/>
        <v>00635U</v>
      </c>
      <c r="AV2106" s="20">
        <f t="shared" si="1185"/>
        <v>0</v>
      </c>
      <c r="AW2106" s="74" t="str">
        <f t="shared" si="1212"/>
        <v>00635U</v>
      </c>
      <c r="AX2106" s="20">
        <f t="shared" si="1213"/>
        <v>0</v>
      </c>
      <c r="AY2106" s="20">
        <f t="shared" si="1186"/>
        <v>1</v>
      </c>
      <c r="AZ2106" s="116">
        <v>43252</v>
      </c>
      <c r="BA2106" s="117">
        <v>20.39</v>
      </c>
      <c r="BB2106" s="90">
        <v>20.587499999999999</v>
      </c>
      <c r="BC2106" s="76">
        <f t="shared" si="1194"/>
        <v>20.747291666666666</v>
      </c>
      <c r="BD2106" s="76">
        <f t="shared" si="1195"/>
        <v>20.736499999999999</v>
      </c>
      <c r="BE2106" s="77">
        <f t="shared" si="1201"/>
        <v>-7.7018084689768913E-3</v>
      </c>
      <c r="BF2106" s="77">
        <f t="shared" si="1192"/>
        <v>-1.6709666530031534E-2</v>
      </c>
    </row>
    <row r="2107" spans="1:58" s="23" customFormat="1" ht="15.75" customHeight="1" x14ac:dyDescent="0.4">
      <c r="A2107" s="116">
        <v>43250</v>
      </c>
      <c r="B2107" s="112">
        <v>15.175000000000001</v>
      </c>
      <c r="C2107" s="112">
        <v>15.675000000000001</v>
      </c>
      <c r="D2107" s="112">
        <v>16.024999999999999</v>
      </c>
      <c r="E2107" s="112">
        <v>16.425000000000001</v>
      </c>
      <c r="F2107" s="112">
        <v>16.875</v>
      </c>
      <c r="G2107" s="112">
        <v>16.925000000000001</v>
      </c>
      <c r="H2107" s="113">
        <v>16.95</v>
      </c>
      <c r="I2107" s="90">
        <f t="shared" si="1214"/>
        <v>15.383333333333335</v>
      </c>
      <c r="J2107" s="90">
        <f t="shared" si="1215"/>
        <v>15.820833333333333</v>
      </c>
      <c r="K2107" s="114">
        <v>14</v>
      </c>
      <c r="L2107" s="115">
        <v>4.1666666666666664E-2</v>
      </c>
      <c r="M2107" s="90">
        <v>13.26</v>
      </c>
      <c r="N2107" s="90">
        <v>14.94</v>
      </c>
      <c r="O2107" s="90">
        <v>16</v>
      </c>
      <c r="P2107" s="90">
        <v>17.260000000000002</v>
      </c>
      <c r="Q2107" s="90">
        <v>17.98</v>
      </c>
      <c r="R2107" s="63">
        <f t="shared" si="1203"/>
        <v>5.0600000000000058</v>
      </c>
      <c r="S2107" s="64">
        <f t="shared" si="1202"/>
        <v>-0.12220916568742657</v>
      </c>
      <c r="T2107" s="65">
        <f t="shared" si="1196"/>
        <v>0.8875502008032129</v>
      </c>
      <c r="U2107" s="65">
        <f t="shared" si="1196"/>
        <v>0.93374999999999997</v>
      </c>
      <c r="V2107" s="65">
        <f t="shared" si="1204"/>
        <v>0.86558516801853991</v>
      </c>
      <c r="W2107" s="65">
        <f t="shared" si="1205"/>
        <v>0.83092324805339257</v>
      </c>
      <c r="X2107" s="61">
        <f t="shared" ref="X2107:X2170" si="1216">(C2107-B2107)/B2107</f>
        <v>3.2948929159802305E-2</v>
      </c>
      <c r="Y2107" s="66">
        <f t="shared" si="1206"/>
        <v>3.1963470319634618E-2</v>
      </c>
      <c r="Z2107" s="61">
        <f t="shared" si="1207"/>
        <v>2.8439869989165645E-2</v>
      </c>
      <c r="AA2107" s="67">
        <f t="shared" si="1208"/>
        <v>15.383333333333335</v>
      </c>
      <c r="AB2107" s="68">
        <f t="shared" si="1209"/>
        <v>1.5729585006693522E-2</v>
      </c>
      <c r="AC2107" s="69">
        <f t="shared" si="1210"/>
        <v>2.9674252565818952E-2</v>
      </c>
      <c r="AD2107" s="70">
        <f>_xlfn.PERCENTILE.EXC(AC2107:$AC$5675,0.5)</f>
        <v>8.7626799864335594E-2</v>
      </c>
      <c r="AE2107" s="70">
        <f>_xlfn.PERCENTILE.EXC($AC2107:AC$5675,0.35)</f>
        <v>5.1039543384170868E-2</v>
      </c>
      <c r="AF2107" s="71">
        <f t="shared" si="1198"/>
        <v>6.276497297611569E-2</v>
      </c>
      <c r="AG2107" s="70">
        <f t="shared" si="1199"/>
        <v>-0.20815631490908057</v>
      </c>
      <c r="AH2107" s="70">
        <f t="shared" si="1200"/>
        <v>-0.27492311632852745</v>
      </c>
      <c r="AI2107" s="61" t="str">
        <f t="shared" si="1188"/>
        <v>Safety</v>
      </c>
      <c r="AJ2107" s="68" t="str">
        <f t="shared" si="1189"/>
        <v>Safety</v>
      </c>
      <c r="AK2107" s="72" t="str">
        <f t="shared" si="1190"/>
        <v>00631L</v>
      </c>
      <c r="AL2107" s="73">
        <f t="shared" si="1180"/>
        <v>1</v>
      </c>
      <c r="AM2107" s="72" t="str">
        <f t="shared" si="1193"/>
        <v>00635U</v>
      </c>
      <c r="AN2107" s="73">
        <f t="shared" si="1181"/>
        <v>0</v>
      </c>
      <c r="AO2107" s="74" t="str">
        <f t="shared" si="1187"/>
        <v>00635U</v>
      </c>
      <c r="AP2107" s="20">
        <f t="shared" si="1182"/>
        <v>0</v>
      </c>
      <c r="AQ2107" s="74" t="str">
        <f t="shared" si="1197"/>
        <v>00635U</v>
      </c>
      <c r="AR2107" s="20">
        <f t="shared" si="1183"/>
        <v>0</v>
      </c>
      <c r="AS2107" s="74" t="str">
        <f t="shared" si="1191"/>
        <v>00631L</v>
      </c>
      <c r="AT2107" s="20">
        <f t="shared" si="1184"/>
        <v>1</v>
      </c>
      <c r="AU2107" s="74" t="str">
        <f t="shared" si="1211"/>
        <v>00635U</v>
      </c>
      <c r="AV2107" s="20">
        <f t="shared" si="1185"/>
        <v>0</v>
      </c>
      <c r="AW2107" s="74" t="str">
        <f t="shared" si="1212"/>
        <v>00635U</v>
      </c>
      <c r="AX2107" s="20">
        <f t="shared" si="1213"/>
        <v>0</v>
      </c>
      <c r="AY2107" s="20">
        <f t="shared" si="1186"/>
        <v>1</v>
      </c>
      <c r="AZ2107" s="116">
        <v>43251</v>
      </c>
      <c r="BA2107" s="117">
        <v>20.77</v>
      </c>
      <c r="BB2107" s="90">
        <v>20.6</v>
      </c>
      <c r="BC2107" s="76">
        <f t="shared" si="1194"/>
        <v>20.758958333333332</v>
      </c>
      <c r="BD2107" s="76">
        <f t="shared" si="1195"/>
        <v>20.75033333333333</v>
      </c>
      <c r="BE2107" s="77">
        <f t="shared" si="1201"/>
        <v>-7.6573366919902878E-3</v>
      </c>
      <c r="BF2107" s="77">
        <f t="shared" si="1192"/>
        <v>9.4777593934247109E-4</v>
      </c>
    </row>
    <row r="2108" spans="1:58" s="23" customFormat="1" ht="15.75" customHeight="1" x14ac:dyDescent="0.4">
      <c r="A2108" s="116">
        <v>43249</v>
      </c>
      <c r="B2108" s="112">
        <v>15.925000000000001</v>
      </c>
      <c r="C2108" s="112">
        <v>16.125</v>
      </c>
      <c r="D2108" s="112">
        <v>16.125</v>
      </c>
      <c r="E2108" s="112">
        <v>16.375</v>
      </c>
      <c r="F2108" s="112">
        <v>16.725000000000001</v>
      </c>
      <c r="G2108" s="112">
        <v>16.8</v>
      </c>
      <c r="H2108" s="113">
        <v>16.824999999999999</v>
      </c>
      <c r="I2108" s="90">
        <f t="shared" si="1214"/>
        <v>16</v>
      </c>
      <c r="J2108" s="90">
        <f t="shared" si="1215"/>
        <v>16.125</v>
      </c>
      <c r="K2108" s="114">
        <v>15</v>
      </c>
      <c r="L2108" s="115">
        <v>4.1666666666666664E-2</v>
      </c>
      <c r="M2108" s="90">
        <v>17.239999999999998</v>
      </c>
      <c r="N2108" s="90">
        <v>17.02</v>
      </c>
      <c r="O2108" s="90">
        <v>17.13</v>
      </c>
      <c r="P2108" s="90">
        <v>17.940000000000001</v>
      </c>
      <c r="Q2108" s="90">
        <v>18.440000000000001</v>
      </c>
      <c r="R2108" s="63">
        <f t="shared" si="1203"/>
        <v>0.81000000000000227</v>
      </c>
      <c r="S2108" s="64">
        <f t="shared" si="1202"/>
        <v>0.28744326777609674</v>
      </c>
      <c r="T2108" s="65">
        <f t="shared" si="1196"/>
        <v>1.0129259694477084</v>
      </c>
      <c r="U2108" s="65">
        <f t="shared" si="1196"/>
        <v>0.99357851722124935</v>
      </c>
      <c r="V2108" s="65">
        <f t="shared" si="1204"/>
        <v>0.94871794871794868</v>
      </c>
      <c r="W2108" s="65">
        <f t="shared" si="1205"/>
        <v>0.92299349240780904</v>
      </c>
      <c r="X2108" s="61">
        <f t="shared" si="1216"/>
        <v>1.25588697017268E-2</v>
      </c>
      <c r="Y2108" s="66">
        <f t="shared" si="1206"/>
        <v>2.7480916030534309E-2</v>
      </c>
      <c r="Z2108" s="61">
        <f t="shared" si="1207"/>
        <v>7.8125E-3</v>
      </c>
      <c r="AA2108" s="67">
        <f t="shared" si="1208"/>
        <v>16</v>
      </c>
      <c r="AB2108" s="68">
        <f t="shared" si="1209"/>
        <v>-6.4336075205640358E-2</v>
      </c>
      <c r="AC2108" s="69">
        <f t="shared" si="1210"/>
        <v>-5.9929494712103383E-2</v>
      </c>
      <c r="AD2108" s="70">
        <f>_xlfn.PERCENTILE.EXC(AC2108:$AC$5675,0.5)</f>
        <v>8.7626915690007162E-2</v>
      </c>
      <c r="AE2108" s="70">
        <f>_xlfn.PERCENTILE.EXC($AC2108:AC$5675,0.35)</f>
        <v>5.1068266510943351E-2</v>
      </c>
      <c r="AF2108" s="71">
        <f t="shared" si="1198"/>
        <v>6.3160579814785359E-2</v>
      </c>
      <c r="AG2108" s="70">
        <f t="shared" si="1199"/>
        <v>-0.20815631490908057</v>
      </c>
      <c r="AH2108" s="70">
        <f t="shared" si="1200"/>
        <v>-0.27492311632852745</v>
      </c>
      <c r="AI2108" s="61" t="str">
        <f t="shared" si="1188"/>
        <v>Safety</v>
      </c>
      <c r="AJ2108" s="68" t="str">
        <f t="shared" si="1189"/>
        <v>Safety</v>
      </c>
      <c r="AK2108" s="72" t="str">
        <f t="shared" si="1190"/>
        <v>00635U</v>
      </c>
      <c r="AL2108" s="73">
        <f t="shared" si="1180"/>
        <v>0</v>
      </c>
      <c r="AM2108" s="72" t="str">
        <f t="shared" si="1193"/>
        <v>00635U</v>
      </c>
      <c r="AN2108" s="73">
        <f t="shared" si="1181"/>
        <v>0</v>
      </c>
      <c r="AO2108" s="74" t="str">
        <f t="shared" si="1187"/>
        <v>00635U</v>
      </c>
      <c r="AP2108" s="20">
        <f t="shared" si="1182"/>
        <v>0</v>
      </c>
      <c r="AQ2108" s="74" t="str">
        <f t="shared" si="1197"/>
        <v>00635U</v>
      </c>
      <c r="AR2108" s="20">
        <f t="shared" si="1183"/>
        <v>0</v>
      </c>
      <c r="AS2108" s="74" t="str">
        <f t="shared" si="1191"/>
        <v>00635U</v>
      </c>
      <c r="AT2108" s="20">
        <f t="shared" si="1184"/>
        <v>0</v>
      </c>
      <c r="AU2108" s="74" t="str">
        <f t="shared" si="1211"/>
        <v>00635U</v>
      </c>
      <c r="AV2108" s="20">
        <f t="shared" si="1185"/>
        <v>0</v>
      </c>
      <c r="AW2108" s="74" t="str">
        <f t="shared" si="1212"/>
        <v>00635U</v>
      </c>
      <c r="AX2108" s="20">
        <f t="shared" si="1213"/>
        <v>0</v>
      </c>
      <c r="AY2108" s="20">
        <f t="shared" si="1186"/>
        <v>1</v>
      </c>
      <c r="AZ2108" s="116">
        <v>43250</v>
      </c>
      <c r="BA2108" s="117">
        <v>20.64</v>
      </c>
      <c r="BB2108" s="90">
        <v>20.5</v>
      </c>
      <c r="BC2108" s="76">
        <f t="shared" si="1194"/>
        <v>20.770624999999999</v>
      </c>
      <c r="BD2108" s="76">
        <f t="shared" si="1195"/>
        <v>20.759624999999996</v>
      </c>
      <c r="BE2108" s="77">
        <f t="shared" si="1201"/>
        <v>-1.3029217946017465E-2</v>
      </c>
      <c r="BF2108" s="77">
        <f t="shared" si="1192"/>
        <v>-5.7623873263604559E-3</v>
      </c>
    </row>
    <row r="2109" spans="1:58" s="23" customFormat="1" ht="15.75" customHeight="1" x14ac:dyDescent="0.4">
      <c r="A2109" s="116">
        <v>43245</v>
      </c>
      <c r="B2109" s="112">
        <v>14.125</v>
      </c>
      <c r="C2109" s="112">
        <v>14.824999999999999</v>
      </c>
      <c r="D2109" s="112">
        <v>15.275</v>
      </c>
      <c r="E2109" s="112">
        <v>15.824999999999999</v>
      </c>
      <c r="F2109" s="112">
        <v>16.375</v>
      </c>
      <c r="G2109" s="112">
        <v>16.524999999999999</v>
      </c>
      <c r="H2109" s="113">
        <v>16.625</v>
      </c>
      <c r="I2109" s="90">
        <f t="shared" si="1214"/>
        <v>14.358333333333333</v>
      </c>
      <c r="J2109" s="90">
        <f t="shared" si="1215"/>
        <v>14.975</v>
      </c>
      <c r="K2109" s="114">
        <v>16</v>
      </c>
      <c r="L2109" s="115">
        <v>4.1666666666666664E-2</v>
      </c>
      <c r="M2109" s="90">
        <v>11.46</v>
      </c>
      <c r="N2109" s="90">
        <v>13.22</v>
      </c>
      <c r="O2109" s="90">
        <v>14.83</v>
      </c>
      <c r="P2109" s="90">
        <v>16.43</v>
      </c>
      <c r="Q2109" s="90">
        <v>17.55</v>
      </c>
      <c r="R2109" s="63">
        <f t="shared" si="1203"/>
        <v>6.5799999999999983</v>
      </c>
      <c r="S2109" s="64">
        <f t="shared" si="1202"/>
        <v>5.5067837190742326E-2</v>
      </c>
      <c r="T2109" s="65">
        <f t="shared" si="1196"/>
        <v>0.86686838124054466</v>
      </c>
      <c r="U2109" s="65">
        <f t="shared" si="1196"/>
        <v>0.89143627781523938</v>
      </c>
      <c r="V2109" s="65">
        <f t="shared" si="1204"/>
        <v>0.80462568472306761</v>
      </c>
      <c r="W2109" s="65">
        <f t="shared" si="1205"/>
        <v>0.75327635327635323</v>
      </c>
      <c r="X2109" s="61">
        <f t="shared" si="1216"/>
        <v>4.9557522123893756E-2</v>
      </c>
      <c r="Y2109" s="66">
        <f t="shared" si="1206"/>
        <v>5.0552922590837331E-2</v>
      </c>
      <c r="Z2109" s="61">
        <f t="shared" si="1207"/>
        <v>4.2948345908299511E-2</v>
      </c>
      <c r="AA2109" s="67">
        <f t="shared" si="1208"/>
        <v>14.358333333333334</v>
      </c>
      <c r="AB2109" s="68">
        <f t="shared" si="1209"/>
        <v>6.8456883509833533E-2</v>
      </c>
      <c r="AC2109" s="69">
        <f t="shared" si="1210"/>
        <v>8.6106908724155343E-2</v>
      </c>
      <c r="AD2109" s="70">
        <f>_xlfn.PERCENTILE.EXC(AC2109:$AC$5675,0.5)</f>
        <v>8.7627031515678716E-2</v>
      </c>
      <c r="AE2109" s="70">
        <f>_xlfn.PERCENTILE.EXC($AC2109:AC$5675,0.35)</f>
        <v>5.1071629571880724E-2</v>
      </c>
      <c r="AF2109" s="71">
        <f t="shared" si="1198"/>
        <v>6.3777477882741102E-2</v>
      </c>
      <c r="AG2109" s="70">
        <f t="shared" si="1199"/>
        <v>-0.20815631490908057</v>
      </c>
      <c r="AH2109" s="70">
        <f t="shared" si="1200"/>
        <v>-0.27492311632852745</v>
      </c>
      <c r="AI2109" s="61" t="str">
        <f t="shared" si="1188"/>
        <v>Safety</v>
      </c>
      <c r="AJ2109" s="68" t="str">
        <f t="shared" si="1189"/>
        <v>Short VOL</v>
      </c>
      <c r="AK2109" s="72" t="str">
        <f t="shared" si="1190"/>
        <v>00631L</v>
      </c>
      <c r="AL2109" s="73">
        <f t="shared" si="1180"/>
        <v>1</v>
      </c>
      <c r="AM2109" s="72" t="str">
        <f t="shared" si="1193"/>
        <v>00631L</v>
      </c>
      <c r="AN2109" s="73">
        <f t="shared" si="1181"/>
        <v>1</v>
      </c>
      <c r="AO2109" s="74" t="str">
        <f t="shared" si="1187"/>
        <v>00631L</v>
      </c>
      <c r="AP2109" s="20">
        <f t="shared" si="1182"/>
        <v>1</v>
      </c>
      <c r="AQ2109" s="74" t="str">
        <f t="shared" si="1197"/>
        <v>00635U</v>
      </c>
      <c r="AR2109" s="20">
        <f t="shared" si="1183"/>
        <v>0</v>
      </c>
      <c r="AS2109" s="74" t="str">
        <f t="shared" si="1191"/>
        <v>00635U</v>
      </c>
      <c r="AT2109" s="20">
        <f t="shared" si="1184"/>
        <v>0</v>
      </c>
      <c r="AU2109" s="74" t="str">
        <f t="shared" si="1211"/>
        <v>00631L</v>
      </c>
      <c r="AV2109" s="20">
        <f t="shared" si="1185"/>
        <v>1</v>
      </c>
      <c r="AW2109" s="74" t="str">
        <f t="shared" si="1212"/>
        <v>00631L</v>
      </c>
      <c r="AX2109" s="20">
        <f t="shared" si="1213"/>
        <v>1</v>
      </c>
      <c r="AY2109" s="20">
        <f t="shared" si="1186"/>
        <v>0</v>
      </c>
      <c r="AZ2109" s="116">
        <v>43249</v>
      </c>
      <c r="BA2109" s="117">
        <v>20.350000000000001</v>
      </c>
      <c r="BB2109" s="90">
        <v>20.25</v>
      </c>
      <c r="BC2109" s="76">
        <f t="shared" si="1194"/>
        <v>20.783749999999998</v>
      </c>
      <c r="BD2109" s="76">
        <f t="shared" si="1195"/>
        <v>20.768124999999998</v>
      </c>
      <c r="BE2109" s="77">
        <f t="shared" si="1201"/>
        <v>-2.5681121068142073E-2</v>
      </c>
      <c r="BF2109" s="77">
        <f t="shared" si="1192"/>
        <v>-2.0133016341147617E-2</v>
      </c>
    </row>
    <row r="2110" spans="1:58" s="23" customFormat="1" ht="15.75" customHeight="1" x14ac:dyDescent="0.4">
      <c r="A2110" s="116">
        <v>43244</v>
      </c>
      <c r="B2110" s="112">
        <v>13.824999999999999</v>
      </c>
      <c r="C2110" s="112">
        <v>14.6</v>
      </c>
      <c r="D2110" s="112">
        <v>15.125</v>
      </c>
      <c r="E2110" s="112">
        <v>15.675000000000001</v>
      </c>
      <c r="F2110" s="112">
        <v>16.274999999999999</v>
      </c>
      <c r="G2110" s="112">
        <v>16.425000000000001</v>
      </c>
      <c r="H2110" s="113">
        <v>16.524999999999999</v>
      </c>
      <c r="I2110" s="90">
        <f t="shared" si="1214"/>
        <v>14.051041666666666</v>
      </c>
      <c r="J2110" s="90">
        <f t="shared" si="1215"/>
        <v>14.753124999999999</v>
      </c>
      <c r="K2110" s="114">
        <v>17</v>
      </c>
      <c r="L2110" s="115">
        <v>4.1666666666666664E-2</v>
      </c>
      <c r="M2110" s="90">
        <v>10.33</v>
      </c>
      <c r="N2110" s="90">
        <v>12.53</v>
      </c>
      <c r="O2110" s="90">
        <v>14.43</v>
      </c>
      <c r="P2110" s="90">
        <v>16.16</v>
      </c>
      <c r="Q2110" s="90">
        <v>17.38</v>
      </c>
      <c r="R2110" s="63">
        <f t="shared" si="1203"/>
        <v>7.73</v>
      </c>
      <c r="S2110" s="64">
        <f t="shared" si="1202"/>
        <v>-3.9745627980922659E-3</v>
      </c>
      <c r="T2110" s="65">
        <f t="shared" si="1196"/>
        <v>0.82442138866719872</v>
      </c>
      <c r="U2110" s="65">
        <f t="shared" si="1196"/>
        <v>0.86832986832986825</v>
      </c>
      <c r="V2110" s="65">
        <f t="shared" si="1204"/>
        <v>0.77537128712871284</v>
      </c>
      <c r="W2110" s="65">
        <f t="shared" si="1205"/>
        <v>0.72094361334867663</v>
      </c>
      <c r="X2110" s="61">
        <f t="shared" si="1216"/>
        <v>5.6057866184448489E-2</v>
      </c>
      <c r="Y2110" s="66">
        <f t="shared" si="1206"/>
        <v>5.422647527910672E-2</v>
      </c>
      <c r="Z2110" s="61">
        <f t="shared" si="1207"/>
        <v>4.996663948402396E-2</v>
      </c>
      <c r="AA2110" s="67">
        <f t="shared" si="1208"/>
        <v>14.051041666666666</v>
      </c>
      <c r="AB2110" s="68">
        <f t="shared" si="1209"/>
        <v>0.10335195530726257</v>
      </c>
      <c r="AC2110" s="69">
        <f t="shared" si="1210"/>
        <v>0.12139199255121047</v>
      </c>
      <c r="AD2110" s="70">
        <f>_xlfn.PERCENTILE.EXC(AC2110:$AC$5675,0.5)</f>
        <v>8.7634744164196032E-2</v>
      </c>
      <c r="AE2110" s="70">
        <f>_xlfn.PERCENTILE.EXC($AC2110:AC$5675,0.35)</f>
        <v>5.1069818692914444E-2</v>
      </c>
      <c r="AF2110" s="71">
        <f t="shared" si="1198"/>
        <v>6.3777477882741102E-2</v>
      </c>
      <c r="AG2110" s="70">
        <f t="shared" si="1199"/>
        <v>-0.20815631490908057</v>
      </c>
      <c r="AH2110" s="70">
        <f t="shared" si="1200"/>
        <v>-0.27492311632852745</v>
      </c>
      <c r="AI2110" s="61" t="str">
        <f t="shared" si="1188"/>
        <v>Short VOL</v>
      </c>
      <c r="AJ2110" s="68" t="str">
        <f t="shared" si="1189"/>
        <v>Short VOL</v>
      </c>
      <c r="AK2110" s="72" t="str">
        <f t="shared" si="1190"/>
        <v>00631L</v>
      </c>
      <c r="AL2110" s="73">
        <f t="shared" si="1180"/>
        <v>1</v>
      </c>
      <c r="AM2110" s="72" t="str">
        <f t="shared" si="1193"/>
        <v>00631L</v>
      </c>
      <c r="AN2110" s="73">
        <f t="shared" si="1181"/>
        <v>1</v>
      </c>
      <c r="AO2110" s="74" t="str">
        <f t="shared" si="1187"/>
        <v>00631L</v>
      </c>
      <c r="AP2110" s="20">
        <f t="shared" si="1182"/>
        <v>1</v>
      </c>
      <c r="AQ2110" s="74" t="str">
        <f t="shared" si="1197"/>
        <v>00635U</v>
      </c>
      <c r="AR2110" s="20">
        <f t="shared" si="1183"/>
        <v>0</v>
      </c>
      <c r="AS2110" s="74" t="str">
        <f t="shared" si="1191"/>
        <v>00635U</v>
      </c>
      <c r="AT2110" s="20">
        <f t="shared" si="1184"/>
        <v>0</v>
      </c>
      <c r="AU2110" s="74" t="str">
        <f t="shared" si="1211"/>
        <v>00631L</v>
      </c>
      <c r="AV2110" s="20">
        <f t="shared" si="1185"/>
        <v>1</v>
      </c>
      <c r="AW2110" s="74" t="str">
        <f t="shared" si="1212"/>
        <v>00631L</v>
      </c>
      <c r="AX2110" s="20">
        <f t="shared" si="1213"/>
        <v>1</v>
      </c>
      <c r="AY2110" s="20">
        <f t="shared" si="1186"/>
        <v>0</v>
      </c>
      <c r="AZ2110" s="116">
        <v>43245</v>
      </c>
      <c r="BA2110" s="117">
        <v>20.375</v>
      </c>
      <c r="BB2110" s="90">
        <v>20.375</v>
      </c>
      <c r="BC2110" s="76">
        <f t="shared" si="1194"/>
        <v>20.799374999999994</v>
      </c>
      <c r="BD2110" s="76">
        <f t="shared" si="1195"/>
        <v>20.785833333333333</v>
      </c>
      <c r="BE2110" s="77">
        <f t="shared" si="1201"/>
        <v>-2.0403257309414072E-2</v>
      </c>
      <c r="BF2110" s="77">
        <f t="shared" si="1192"/>
        <v>-1.9765064346710472E-2</v>
      </c>
    </row>
    <row r="2111" spans="1:58" s="23" customFormat="1" ht="15.75" customHeight="1" x14ac:dyDescent="0.4">
      <c r="A2111" s="116">
        <v>43243</v>
      </c>
      <c r="B2111" s="112">
        <v>13.875</v>
      </c>
      <c r="C2111" s="112">
        <v>14.725</v>
      </c>
      <c r="D2111" s="112">
        <v>15.175000000000001</v>
      </c>
      <c r="E2111" s="112">
        <v>15.725</v>
      </c>
      <c r="F2111" s="112">
        <v>16.274999999999999</v>
      </c>
      <c r="G2111" s="112">
        <v>16.425000000000001</v>
      </c>
      <c r="H2111" s="113">
        <v>16.475000000000001</v>
      </c>
      <c r="I2111" s="90">
        <f t="shared" si="1214"/>
        <v>14.0875</v>
      </c>
      <c r="J2111" s="90">
        <f t="shared" si="1215"/>
        <v>14.8375</v>
      </c>
      <c r="K2111" s="114">
        <v>18</v>
      </c>
      <c r="L2111" s="115">
        <v>4.1666666666666664E-2</v>
      </c>
      <c r="M2111" s="90">
        <v>10.06</v>
      </c>
      <c r="N2111" s="90">
        <v>12.58</v>
      </c>
      <c r="O2111" s="90">
        <v>14.48</v>
      </c>
      <c r="P2111" s="90">
        <v>16.190000000000001</v>
      </c>
      <c r="Q2111" s="90">
        <v>17.350000000000001</v>
      </c>
      <c r="R2111" s="63">
        <f t="shared" si="1203"/>
        <v>8.0300000000000011</v>
      </c>
      <c r="S2111" s="64">
        <f t="shared" si="1202"/>
        <v>-4.8411497730711087E-2</v>
      </c>
      <c r="T2111" s="65">
        <f t="shared" si="1196"/>
        <v>0.79968203497615264</v>
      </c>
      <c r="U2111" s="65">
        <f t="shared" si="1196"/>
        <v>0.86878453038674031</v>
      </c>
      <c r="V2111" s="65">
        <f t="shared" si="1204"/>
        <v>0.77702285361334156</v>
      </c>
      <c r="W2111" s="65">
        <f t="shared" si="1205"/>
        <v>0.72507204610951004</v>
      </c>
      <c r="X2111" s="61">
        <f t="shared" si="1216"/>
        <v>6.1261261261261232E-2</v>
      </c>
      <c r="Y2111" s="66">
        <f t="shared" si="1206"/>
        <v>4.7694753577106633E-2</v>
      </c>
      <c r="Z2111" s="61">
        <f t="shared" si="1207"/>
        <v>5.3238686779059449E-2</v>
      </c>
      <c r="AA2111" s="67">
        <f t="shared" si="1208"/>
        <v>14.0875</v>
      </c>
      <c r="AB2111" s="68">
        <f t="shared" si="1209"/>
        <v>0.10294117647058823</v>
      </c>
      <c r="AC2111" s="69">
        <f t="shared" si="1210"/>
        <v>0.11983306836248014</v>
      </c>
      <c r="AD2111" s="70">
        <f>_xlfn.PERCENTILE.EXC(AC2111:$AC$5675,0.5)</f>
        <v>8.7627031515678716E-2</v>
      </c>
      <c r="AE2111" s="70">
        <f>_xlfn.PERCENTILE.EXC($AC2111:AC$5675,0.35)</f>
        <v>5.1068007813948171E-2</v>
      </c>
      <c r="AF2111" s="71">
        <f t="shared" si="1198"/>
        <v>6.3777477882741102E-2</v>
      </c>
      <c r="AG2111" s="70">
        <f t="shared" si="1199"/>
        <v>-0.20815631490908057</v>
      </c>
      <c r="AH2111" s="70">
        <f t="shared" si="1200"/>
        <v>-0.27492311632852745</v>
      </c>
      <c r="AI2111" s="61" t="str">
        <f t="shared" si="1188"/>
        <v>Short VOL</v>
      </c>
      <c r="AJ2111" s="68" t="str">
        <f t="shared" si="1189"/>
        <v>Short VOL</v>
      </c>
      <c r="AK2111" s="72" t="str">
        <f t="shared" si="1190"/>
        <v>00631L</v>
      </c>
      <c r="AL2111" s="73">
        <f t="shared" si="1180"/>
        <v>1</v>
      </c>
      <c r="AM2111" s="72" t="str">
        <f t="shared" si="1193"/>
        <v>00631L</v>
      </c>
      <c r="AN2111" s="73">
        <f t="shared" si="1181"/>
        <v>1</v>
      </c>
      <c r="AO2111" s="74" t="str">
        <f t="shared" si="1187"/>
        <v>00631L</v>
      </c>
      <c r="AP2111" s="20">
        <f t="shared" si="1182"/>
        <v>1</v>
      </c>
      <c r="AQ2111" s="74" t="str">
        <f t="shared" si="1197"/>
        <v>00635U</v>
      </c>
      <c r="AR2111" s="20">
        <f t="shared" si="1183"/>
        <v>0</v>
      </c>
      <c r="AS2111" s="74" t="str">
        <f t="shared" si="1191"/>
        <v>00635U</v>
      </c>
      <c r="AT2111" s="20">
        <f t="shared" si="1184"/>
        <v>0</v>
      </c>
      <c r="AU2111" s="74" t="str">
        <f t="shared" si="1211"/>
        <v>00631L</v>
      </c>
      <c r="AV2111" s="20">
        <f t="shared" si="1185"/>
        <v>1</v>
      </c>
      <c r="AW2111" s="74" t="str">
        <f t="shared" si="1212"/>
        <v>00631L</v>
      </c>
      <c r="AX2111" s="20">
        <f t="shared" si="1213"/>
        <v>1</v>
      </c>
      <c r="AY2111" s="20">
        <f t="shared" si="1186"/>
        <v>0</v>
      </c>
      <c r="AZ2111" s="116">
        <v>43244</v>
      </c>
      <c r="BA2111" s="117">
        <v>20.350000000000001</v>
      </c>
      <c r="BB2111" s="90">
        <v>19.925000000000001</v>
      </c>
      <c r="BC2111" s="76">
        <f t="shared" si="1194"/>
        <v>20.809791666666666</v>
      </c>
      <c r="BD2111" s="76">
        <f t="shared" si="1195"/>
        <v>20.798958333333324</v>
      </c>
      <c r="BE2111" s="77">
        <f t="shared" si="1201"/>
        <v>-4.2518045391292072E-2</v>
      </c>
      <c r="BF2111" s="77">
        <f t="shared" si="1192"/>
        <v>-2.1585616266839795E-2</v>
      </c>
    </row>
    <row r="2112" spans="1:58" s="23" customFormat="1" ht="15.75" customHeight="1" x14ac:dyDescent="0.4">
      <c r="A2112" s="116">
        <v>43242</v>
      </c>
      <c r="B2112" s="112">
        <v>14.225</v>
      </c>
      <c r="C2112" s="112">
        <v>14.975</v>
      </c>
      <c r="D2112" s="112">
        <v>15.425000000000001</v>
      </c>
      <c r="E2112" s="112">
        <v>15.925000000000001</v>
      </c>
      <c r="F2112" s="112">
        <v>16.475000000000001</v>
      </c>
      <c r="G2112" s="112">
        <v>16.625</v>
      </c>
      <c r="H2112" s="113">
        <v>16.675000000000001</v>
      </c>
      <c r="I2112" s="90">
        <f t="shared" si="1214"/>
        <v>14.38125</v>
      </c>
      <c r="J2112" s="90">
        <f t="shared" si="1215"/>
        <v>15.06875</v>
      </c>
      <c r="K2112" s="114">
        <v>19</v>
      </c>
      <c r="L2112" s="115">
        <v>4.1666666666666664E-2</v>
      </c>
      <c r="M2112" s="90">
        <v>10.92</v>
      </c>
      <c r="N2112" s="90">
        <v>13.22</v>
      </c>
      <c r="O2112" s="90">
        <v>14.88</v>
      </c>
      <c r="P2112" s="90">
        <v>16.399999999999999</v>
      </c>
      <c r="Q2112" s="90">
        <v>17.53</v>
      </c>
      <c r="R2112" s="63">
        <f t="shared" si="1203"/>
        <v>7.1400000000000006</v>
      </c>
      <c r="S2112" s="64">
        <f t="shared" si="1202"/>
        <v>1.0703363914373131E-2</v>
      </c>
      <c r="T2112" s="65">
        <f t="shared" si="1196"/>
        <v>0.82602118003025715</v>
      </c>
      <c r="U2112" s="65">
        <f t="shared" si="1196"/>
        <v>0.88844086021505375</v>
      </c>
      <c r="V2112" s="65">
        <f t="shared" si="1204"/>
        <v>0.80609756097560992</v>
      </c>
      <c r="W2112" s="65">
        <f t="shared" si="1205"/>
        <v>0.75413576725613229</v>
      </c>
      <c r="X2112" s="61">
        <f t="shared" si="1216"/>
        <v>5.272407732864675E-2</v>
      </c>
      <c r="Y2112" s="66">
        <f t="shared" si="1206"/>
        <v>4.7095761381475663E-2</v>
      </c>
      <c r="Z2112" s="61">
        <f t="shared" si="1207"/>
        <v>4.7805302042590182E-2</v>
      </c>
      <c r="AA2112" s="67">
        <f t="shared" si="1208"/>
        <v>14.381249999999998</v>
      </c>
      <c r="AB2112" s="68">
        <f t="shared" si="1209"/>
        <v>7.602118003025711E-2</v>
      </c>
      <c r="AC2112" s="69">
        <f t="shared" si="1210"/>
        <v>8.7840393343418852E-2</v>
      </c>
      <c r="AD2112" s="70">
        <f>_xlfn.PERCENTILE.EXC(AC2112:$AC$5675,0.5)</f>
        <v>8.7626915690007162E-2</v>
      </c>
      <c r="AE2112" s="70">
        <f>_xlfn.PERCENTILE.EXC($AC2112:AC$5675,0.35)</f>
        <v>5.1053516902064333E-2</v>
      </c>
      <c r="AF2112" s="71">
        <f t="shared" si="1198"/>
        <v>6.3777477882741102E-2</v>
      </c>
      <c r="AG2112" s="70">
        <f t="shared" si="1199"/>
        <v>-0.20815631490908057</v>
      </c>
      <c r="AH2112" s="70">
        <f t="shared" si="1200"/>
        <v>-0.27492311632852745</v>
      </c>
      <c r="AI2112" s="61" t="str">
        <f t="shared" si="1188"/>
        <v>Short VOL</v>
      </c>
      <c r="AJ2112" s="68" t="str">
        <f t="shared" si="1189"/>
        <v>Short VOL</v>
      </c>
      <c r="AK2112" s="72" t="str">
        <f t="shared" si="1190"/>
        <v>00631L</v>
      </c>
      <c r="AL2112" s="73">
        <f t="shared" si="1180"/>
        <v>1</v>
      </c>
      <c r="AM2112" s="72" t="str">
        <f t="shared" si="1193"/>
        <v>00631L</v>
      </c>
      <c r="AN2112" s="73">
        <f t="shared" si="1181"/>
        <v>1</v>
      </c>
      <c r="AO2112" s="74" t="str">
        <f t="shared" si="1187"/>
        <v>00631L</v>
      </c>
      <c r="AP2112" s="20">
        <f t="shared" si="1182"/>
        <v>1</v>
      </c>
      <c r="AQ2112" s="74" t="str">
        <f t="shared" si="1197"/>
        <v>00635U</v>
      </c>
      <c r="AR2112" s="20">
        <f t="shared" si="1183"/>
        <v>0</v>
      </c>
      <c r="AS2112" s="74" t="str">
        <f t="shared" si="1191"/>
        <v>00635U</v>
      </c>
      <c r="AT2112" s="20">
        <f t="shared" si="1184"/>
        <v>0</v>
      </c>
      <c r="AU2112" s="74" t="str">
        <f t="shared" si="1211"/>
        <v>00631L</v>
      </c>
      <c r="AV2112" s="20">
        <f t="shared" si="1185"/>
        <v>1</v>
      </c>
      <c r="AW2112" s="74" t="str">
        <f t="shared" si="1212"/>
        <v>00631L</v>
      </c>
      <c r="AX2112" s="20">
        <f t="shared" si="1213"/>
        <v>1</v>
      </c>
      <c r="AY2112" s="20">
        <f t="shared" si="1186"/>
        <v>0</v>
      </c>
      <c r="AZ2112" s="116">
        <v>43243</v>
      </c>
      <c r="BA2112" s="117">
        <v>19.89</v>
      </c>
      <c r="BB2112" s="90">
        <v>19.762499999999999</v>
      </c>
      <c r="BC2112" s="76">
        <f t="shared" si="1194"/>
        <v>20.829166666666666</v>
      </c>
      <c r="BD2112" s="76">
        <f t="shared" si="1195"/>
        <v>20.809208333333331</v>
      </c>
      <c r="BE2112" s="77">
        <f t="shared" si="1201"/>
        <v>-5.1210242048409675E-2</v>
      </c>
      <c r="BF2112" s="77">
        <f t="shared" si="1192"/>
        <v>-4.4173152510607133E-2</v>
      </c>
    </row>
    <row r="2113" spans="1:58" s="23" customFormat="1" ht="15.75" customHeight="1" x14ac:dyDescent="0.4">
      <c r="A2113" s="116">
        <v>43241</v>
      </c>
      <c r="B2113" s="112">
        <v>14.074999999999999</v>
      </c>
      <c r="C2113" s="112">
        <v>14.775</v>
      </c>
      <c r="D2113" s="112">
        <v>15.275</v>
      </c>
      <c r="E2113" s="112">
        <v>15.725</v>
      </c>
      <c r="F2113" s="112">
        <v>16.274999999999999</v>
      </c>
      <c r="G2113" s="112">
        <v>16.425000000000001</v>
      </c>
      <c r="H2113" s="113">
        <v>16.475000000000001</v>
      </c>
      <c r="I2113" s="90">
        <f t="shared" si="1214"/>
        <v>14.191666666666666</v>
      </c>
      <c r="J2113" s="90">
        <f t="shared" si="1215"/>
        <v>14.858333333333334</v>
      </c>
      <c r="K2113" s="114">
        <v>20</v>
      </c>
      <c r="L2113" s="115">
        <v>4.1666666666666664E-2</v>
      </c>
      <c r="M2113" s="90">
        <v>11.37</v>
      </c>
      <c r="N2113" s="90">
        <v>13.08</v>
      </c>
      <c r="O2113" s="90">
        <v>14.69</v>
      </c>
      <c r="P2113" s="90">
        <v>16.28</v>
      </c>
      <c r="Q2113" s="90">
        <v>17.350000000000001</v>
      </c>
      <c r="R2113" s="63">
        <f t="shared" si="1203"/>
        <v>6.52</v>
      </c>
      <c r="S2113" s="64">
        <f t="shared" si="1202"/>
        <v>-2.5335320417287619E-2</v>
      </c>
      <c r="T2113" s="65">
        <f t="shared" si="1196"/>
        <v>0.86926605504587151</v>
      </c>
      <c r="U2113" s="65">
        <f t="shared" si="1196"/>
        <v>0.89040163376446568</v>
      </c>
      <c r="V2113" s="65">
        <f t="shared" si="1204"/>
        <v>0.80343980343980337</v>
      </c>
      <c r="W2113" s="65">
        <f t="shared" si="1205"/>
        <v>0.75389048991354457</v>
      </c>
      <c r="X2113" s="61">
        <f t="shared" si="1216"/>
        <v>4.9733570159857986E-2</v>
      </c>
      <c r="Y2113" s="66">
        <f t="shared" si="1206"/>
        <v>4.7694753577106633E-2</v>
      </c>
      <c r="Z2113" s="61">
        <f t="shared" si="1207"/>
        <v>4.6975924838520346E-2</v>
      </c>
      <c r="AA2113" s="67">
        <f t="shared" si="1208"/>
        <v>14.191666666666666</v>
      </c>
      <c r="AB2113" s="68">
        <f t="shared" si="1209"/>
        <v>7.6070336391437246E-2</v>
      </c>
      <c r="AC2113" s="69">
        <f t="shared" si="1210"/>
        <v>8.4989806320081532E-2</v>
      </c>
      <c r="AD2113" s="70">
        <f>_xlfn.PERCENTILE.EXC(AC2113:$AC$5675,0.5)</f>
        <v>8.7626799864335594E-2</v>
      </c>
      <c r="AE2113" s="70">
        <f>_xlfn.PERCENTILE.EXC($AC2113:AC$5675,0.35)</f>
        <v>5.1033953977013477E-2</v>
      </c>
      <c r="AF2113" s="71">
        <f t="shared" si="1198"/>
        <v>6.3777477882741102E-2</v>
      </c>
      <c r="AG2113" s="70">
        <f t="shared" si="1199"/>
        <v>-0.20815631490908057</v>
      </c>
      <c r="AH2113" s="70">
        <f t="shared" si="1200"/>
        <v>-0.27492311632852745</v>
      </c>
      <c r="AI2113" s="61" t="str">
        <f t="shared" si="1188"/>
        <v>Safety</v>
      </c>
      <c r="AJ2113" s="68" t="str">
        <f t="shared" si="1189"/>
        <v>Short VOL</v>
      </c>
      <c r="AK2113" s="72" t="str">
        <f t="shared" si="1190"/>
        <v>00631L</v>
      </c>
      <c r="AL2113" s="73">
        <f t="shared" si="1180"/>
        <v>1</v>
      </c>
      <c r="AM2113" s="72" t="str">
        <f t="shared" si="1193"/>
        <v>00631L</v>
      </c>
      <c r="AN2113" s="73">
        <f t="shared" si="1181"/>
        <v>1</v>
      </c>
      <c r="AO2113" s="74" t="str">
        <f t="shared" si="1187"/>
        <v>00631L</v>
      </c>
      <c r="AP2113" s="20">
        <f t="shared" si="1182"/>
        <v>1</v>
      </c>
      <c r="AQ2113" s="74" t="str">
        <f t="shared" si="1197"/>
        <v>00635U</v>
      </c>
      <c r="AR2113" s="20">
        <f t="shared" si="1183"/>
        <v>0</v>
      </c>
      <c r="AS2113" s="74" t="str">
        <f t="shared" si="1191"/>
        <v>00635U</v>
      </c>
      <c r="AT2113" s="20">
        <f t="shared" si="1184"/>
        <v>0</v>
      </c>
      <c r="AU2113" s="74" t="str">
        <f t="shared" si="1211"/>
        <v>00631L</v>
      </c>
      <c r="AV2113" s="20">
        <f t="shared" si="1185"/>
        <v>1</v>
      </c>
      <c r="AW2113" s="74" t="str">
        <f t="shared" si="1212"/>
        <v>00631L</v>
      </c>
      <c r="AX2113" s="20">
        <f t="shared" si="1213"/>
        <v>1</v>
      </c>
      <c r="AY2113" s="20">
        <f t="shared" si="1186"/>
        <v>0</v>
      </c>
      <c r="AZ2113" s="116">
        <v>43242</v>
      </c>
      <c r="BA2113" s="117">
        <v>19.649999999999999</v>
      </c>
      <c r="BB2113" s="90">
        <v>20.149999999999999</v>
      </c>
      <c r="BC2113" s="76">
        <f t="shared" si="1194"/>
        <v>20.848124999999996</v>
      </c>
      <c r="BD2113" s="76">
        <f t="shared" si="1195"/>
        <v>20.827291666666664</v>
      </c>
      <c r="BE2113" s="77">
        <f t="shared" si="1201"/>
        <v>-3.3486224780405797E-2</v>
      </c>
      <c r="BF2113" s="77">
        <f t="shared" si="1192"/>
        <v>-5.6526392653869564E-2</v>
      </c>
    </row>
    <row r="2114" spans="1:58" s="23" customFormat="1" ht="15.75" customHeight="1" x14ac:dyDescent="0.4">
      <c r="A2114" s="116">
        <v>43238</v>
      </c>
      <c r="B2114" s="112">
        <v>14.525</v>
      </c>
      <c r="C2114" s="112">
        <v>15.324999999999999</v>
      </c>
      <c r="D2114" s="112">
        <v>15.725</v>
      </c>
      <c r="E2114" s="112">
        <v>16.175000000000001</v>
      </c>
      <c r="F2114" s="112">
        <v>16.7</v>
      </c>
      <c r="G2114" s="112">
        <v>16.824999999999999</v>
      </c>
      <c r="H2114" s="113">
        <v>16.824999999999999</v>
      </c>
      <c r="I2114" s="90">
        <f t="shared" si="1214"/>
        <v>14.625</v>
      </c>
      <c r="J2114" s="90">
        <f t="shared" si="1215"/>
        <v>15.375</v>
      </c>
      <c r="K2114" s="114">
        <v>21</v>
      </c>
      <c r="L2114" s="115">
        <v>4.1666666666666664E-2</v>
      </c>
      <c r="M2114" s="90">
        <v>11.48</v>
      </c>
      <c r="N2114" s="90">
        <v>13.42</v>
      </c>
      <c r="O2114" s="90">
        <v>15.19</v>
      </c>
      <c r="P2114" s="90">
        <v>16.79</v>
      </c>
      <c r="Q2114" s="90">
        <v>17.71</v>
      </c>
      <c r="R2114" s="63">
        <f t="shared" si="1203"/>
        <v>7.0799999999999983</v>
      </c>
      <c r="S2114" s="64">
        <f t="shared" si="1202"/>
        <v>-7.4460163812358805E-4</v>
      </c>
      <c r="T2114" s="65">
        <f t="shared" si="1196"/>
        <v>0.85543964232488823</v>
      </c>
      <c r="U2114" s="65">
        <f t="shared" si="1196"/>
        <v>0.88347597103357478</v>
      </c>
      <c r="V2114" s="65">
        <f t="shared" si="1204"/>
        <v>0.79928528886241812</v>
      </c>
      <c r="W2114" s="65">
        <f t="shared" si="1205"/>
        <v>0.75776397515527949</v>
      </c>
      <c r="X2114" s="61">
        <f t="shared" si="1216"/>
        <v>5.5077452667814039E-2</v>
      </c>
      <c r="Y2114" s="66">
        <f t="shared" si="1206"/>
        <v>4.018547140649141E-2</v>
      </c>
      <c r="Z2114" s="61">
        <f t="shared" si="1207"/>
        <v>5.128205128205128E-2</v>
      </c>
      <c r="AA2114" s="67">
        <f t="shared" si="1208"/>
        <v>14.625</v>
      </c>
      <c r="AB2114" s="68">
        <f t="shared" si="1209"/>
        <v>8.2339791356184827E-2</v>
      </c>
      <c r="AC2114" s="69">
        <f t="shared" si="1210"/>
        <v>8.9791356184798818E-2</v>
      </c>
      <c r="AD2114" s="70">
        <f>_xlfn.PERCENTILE.EXC(AC2114:$AC$5675,0.5)</f>
        <v>8.7626915690007162E-2</v>
      </c>
      <c r="AE2114" s="70">
        <f>_xlfn.PERCENTILE.EXC($AC2114:AC$5675,0.35)</f>
        <v>5.1014391051962621E-2</v>
      </c>
      <c r="AF2114" s="71">
        <f t="shared" si="1198"/>
        <v>6.3777477882741102E-2</v>
      </c>
      <c r="AG2114" s="70">
        <f t="shared" si="1199"/>
        <v>-0.20815631490908057</v>
      </c>
      <c r="AH2114" s="70">
        <f t="shared" si="1200"/>
        <v>-0.27492311632852745</v>
      </c>
      <c r="AI2114" s="61" t="str">
        <f t="shared" si="1188"/>
        <v>Short VOL</v>
      </c>
      <c r="AJ2114" s="68" t="str">
        <f t="shared" si="1189"/>
        <v>Short VOL</v>
      </c>
      <c r="AK2114" s="72" t="str">
        <f t="shared" si="1190"/>
        <v>00631L</v>
      </c>
      <c r="AL2114" s="73">
        <f t="shared" si="1180"/>
        <v>1</v>
      </c>
      <c r="AM2114" s="72" t="str">
        <f t="shared" si="1193"/>
        <v>00631L</v>
      </c>
      <c r="AN2114" s="73">
        <f t="shared" si="1181"/>
        <v>1</v>
      </c>
      <c r="AO2114" s="74" t="str">
        <f t="shared" si="1187"/>
        <v>00631L</v>
      </c>
      <c r="AP2114" s="20">
        <f t="shared" si="1182"/>
        <v>1</v>
      </c>
      <c r="AQ2114" s="74" t="str">
        <f t="shared" si="1197"/>
        <v>00635U</v>
      </c>
      <c r="AR2114" s="20">
        <f t="shared" si="1183"/>
        <v>0</v>
      </c>
      <c r="AS2114" s="74" t="str">
        <f t="shared" si="1191"/>
        <v>00635U</v>
      </c>
      <c r="AT2114" s="20">
        <f t="shared" si="1184"/>
        <v>0</v>
      </c>
      <c r="AU2114" s="74" t="str">
        <f t="shared" si="1211"/>
        <v>00631L</v>
      </c>
      <c r="AV2114" s="20">
        <f t="shared" si="1185"/>
        <v>1</v>
      </c>
      <c r="AW2114" s="74" t="str">
        <f t="shared" si="1212"/>
        <v>00631L</v>
      </c>
      <c r="AX2114" s="20">
        <f t="shared" si="1213"/>
        <v>1</v>
      </c>
      <c r="AY2114" s="20">
        <f t="shared" si="1186"/>
        <v>0</v>
      </c>
      <c r="AZ2114" s="116">
        <v>43241</v>
      </c>
      <c r="BA2114" s="117">
        <v>20.162500000000001</v>
      </c>
      <c r="BB2114" s="90">
        <v>20.162500000000001</v>
      </c>
      <c r="BC2114" s="76">
        <f t="shared" si="1194"/>
        <v>20.859375</v>
      </c>
      <c r="BD2114" s="76">
        <f t="shared" si="1195"/>
        <v>20.848333333333336</v>
      </c>
      <c r="BE2114" s="77">
        <f t="shared" si="1201"/>
        <v>-3.3408239700374466E-2</v>
      </c>
      <c r="BF2114" s="77">
        <f t="shared" si="1192"/>
        <v>-3.2896314653449582E-2</v>
      </c>
    </row>
    <row r="2115" spans="1:58" s="23" customFormat="1" ht="15.75" customHeight="1" x14ac:dyDescent="0.4">
      <c r="A2115" s="116">
        <v>43237</v>
      </c>
      <c r="B2115" s="112">
        <v>14.375</v>
      </c>
      <c r="C2115" s="112">
        <v>15.074999999999999</v>
      </c>
      <c r="D2115" s="112">
        <v>15.574999999999999</v>
      </c>
      <c r="E2115" s="112">
        <v>16.024999999999999</v>
      </c>
      <c r="F2115" s="112">
        <v>16.524999999999999</v>
      </c>
      <c r="G2115" s="112">
        <v>16.675000000000001</v>
      </c>
      <c r="H2115" s="113">
        <v>16.725000000000001</v>
      </c>
      <c r="I2115" s="90">
        <f t="shared" si="1214"/>
        <v>14.433333333333334</v>
      </c>
      <c r="J2115" s="90">
        <f t="shared" si="1215"/>
        <v>15.116666666666665</v>
      </c>
      <c r="K2115" s="114">
        <v>22</v>
      </c>
      <c r="L2115" s="115">
        <v>4.1666666666666664E-2</v>
      </c>
      <c r="M2115" s="90">
        <v>12.02</v>
      </c>
      <c r="N2115" s="90">
        <v>13.43</v>
      </c>
      <c r="O2115" s="90">
        <v>15.02</v>
      </c>
      <c r="P2115" s="90">
        <v>16.63</v>
      </c>
      <c r="Q2115" s="90">
        <v>17.489999999999998</v>
      </c>
      <c r="R2115" s="63">
        <f t="shared" si="1203"/>
        <v>6.1999999999999993</v>
      </c>
      <c r="S2115" s="64">
        <f t="shared" si="1202"/>
        <v>7.4515648286138506E-4</v>
      </c>
      <c r="T2115" s="65">
        <f t="shared" si="1196"/>
        <v>0.8950111690245719</v>
      </c>
      <c r="U2115" s="65">
        <f t="shared" si="1196"/>
        <v>0.89414114513981358</v>
      </c>
      <c r="V2115" s="65">
        <f t="shared" si="1204"/>
        <v>0.80757666867107636</v>
      </c>
      <c r="W2115" s="65">
        <f t="shared" si="1205"/>
        <v>0.76786735277301321</v>
      </c>
      <c r="X2115" s="61">
        <f t="shared" si="1216"/>
        <v>4.8695652173912994E-2</v>
      </c>
      <c r="Y2115" s="66">
        <f t="shared" si="1206"/>
        <v>4.3681747269890978E-2</v>
      </c>
      <c r="Z2115" s="61">
        <f t="shared" si="1207"/>
        <v>4.7344110854503359E-2</v>
      </c>
      <c r="AA2115" s="67">
        <f t="shared" si="1208"/>
        <v>14.433333333333334</v>
      </c>
      <c r="AB2115" s="68">
        <f t="shared" si="1209"/>
        <v>7.0364854802680593E-2</v>
      </c>
      <c r="AC2115" s="69">
        <f t="shared" si="1210"/>
        <v>7.4708364358401627E-2</v>
      </c>
      <c r="AD2115" s="70">
        <f>_xlfn.PERCENTILE.EXC(AC2115:$AC$5675,0.5)</f>
        <v>8.7626799864335594E-2</v>
      </c>
      <c r="AE2115" s="70">
        <f>_xlfn.PERCENTILE.EXC($AC2115:AC$5675,0.35)</f>
        <v>5.0971090795902355E-2</v>
      </c>
      <c r="AF2115" s="71">
        <f t="shared" si="1198"/>
        <v>6.3777477882741102E-2</v>
      </c>
      <c r="AG2115" s="70">
        <f t="shared" si="1199"/>
        <v>-0.20815631490908057</v>
      </c>
      <c r="AH2115" s="70">
        <f t="shared" si="1200"/>
        <v>-0.27492311632852745</v>
      </c>
      <c r="AI2115" s="61" t="str">
        <f t="shared" si="1188"/>
        <v>Safety</v>
      </c>
      <c r="AJ2115" s="68" t="str">
        <f t="shared" si="1189"/>
        <v>Short VOL</v>
      </c>
      <c r="AK2115" s="72" t="str">
        <f t="shared" si="1190"/>
        <v>00631L</v>
      </c>
      <c r="AL2115" s="73">
        <f t="shared" ref="AL2115:AL2178" si="1217">IF(AK2115="00631L",1,0)</f>
        <v>1</v>
      </c>
      <c r="AM2115" s="72" t="str">
        <f t="shared" si="1193"/>
        <v>00631L</v>
      </c>
      <c r="AN2115" s="73">
        <f t="shared" ref="AN2115:AN2178" si="1218">IF(AM2115="00631L",1,0)</f>
        <v>1</v>
      </c>
      <c r="AO2115" s="74" t="str">
        <f t="shared" si="1187"/>
        <v>00631L</v>
      </c>
      <c r="AP2115" s="20">
        <f t="shared" ref="AP2115:AP2178" si="1219">IF(AO2115="00631L",1,0)</f>
        <v>1</v>
      </c>
      <c r="AQ2115" s="74" t="str">
        <f t="shared" si="1197"/>
        <v>00635U</v>
      </c>
      <c r="AR2115" s="20">
        <f t="shared" ref="AR2115:AR2178" si="1220">IF(AQ2115="00631L",1,0)</f>
        <v>0</v>
      </c>
      <c r="AS2115" s="74" t="str">
        <f t="shared" si="1191"/>
        <v>00635U</v>
      </c>
      <c r="AT2115" s="20">
        <f t="shared" ref="AT2115:AT2178" si="1221">IF(AS2115="00631L",1,0)</f>
        <v>0</v>
      </c>
      <c r="AU2115" s="74" t="str">
        <f t="shared" si="1211"/>
        <v>00631L</v>
      </c>
      <c r="AV2115" s="20">
        <f t="shared" ref="AV2115:AV2178" si="1222">IF(AU2115="00631L",1,0)</f>
        <v>1</v>
      </c>
      <c r="AW2115" s="74" t="str">
        <f t="shared" si="1212"/>
        <v>00631L</v>
      </c>
      <c r="AX2115" s="20">
        <f t="shared" si="1213"/>
        <v>1</v>
      </c>
      <c r="AY2115" s="20">
        <f t="shared" ref="AY2115:AY2178" si="1223">IF(AP2115=1,0,1)</f>
        <v>0</v>
      </c>
      <c r="AZ2115" s="116">
        <v>43238</v>
      </c>
      <c r="BA2115" s="117">
        <v>20.34</v>
      </c>
      <c r="BB2115" s="90">
        <v>19.912500000000001</v>
      </c>
      <c r="BC2115" s="76">
        <f t="shared" si="1194"/>
        <v>20.873958333333331</v>
      </c>
      <c r="BD2115" s="76">
        <f t="shared" si="1195"/>
        <v>20.862333333333332</v>
      </c>
      <c r="BE2115" s="77">
        <f t="shared" si="1201"/>
        <v>-4.6060182643844316E-2</v>
      </c>
      <c r="BF2115" s="77">
        <f t="shared" si="1192"/>
        <v>-2.5037148289580851E-2</v>
      </c>
    </row>
    <row r="2116" spans="1:58" s="23" customFormat="1" ht="15.75" customHeight="1" x14ac:dyDescent="0.4">
      <c r="A2116" s="116">
        <v>43236</v>
      </c>
      <c r="B2116" s="112">
        <v>14.675000000000001</v>
      </c>
      <c r="C2116" s="112">
        <v>15.324999999999999</v>
      </c>
      <c r="D2116" s="112">
        <v>15.775</v>
      </c>
      <c r="E2116" s="112">
        <v>16.175000000000001</v>
      </c>
      <c r="F2116" s="112">
        <v>16.675000000000001</v>
      </c>
      <c r="G2116" s="112">
        <v>16.774999999999999</v>
      </c>
      <c r="H2116" s="113">
        <v>16.824999999999999</v>
      </c>
      <c r="I2116" s="90">
        <f t="shared" si="1214"/>
        <v>14.702083333333334</v>
      </c>
      <c r="J2116" s="90">
        <f t="shared" si="1215"/>
        <v>15.34375</v>
      </c>
      <c r="K2116" s="114">
        <v>23</v>
      </c>
      <c r="L2116" s="115">
        <v>4.1666666666666664E-2</v>
      </c>
      <c r="M2116" s="90">
        <v>12.36</v>
      </c>
      <c r="N2116" s="90">
        <v>13.42</v>
      </c>
      <c r="O2116" s="90">
        <v>15.14</v>
      </c>
      <c r="P2116" s="90">
        <v>16.600000000000001</v>
      </c>
      <c r="Q2116" s="90">
        <v>17.47</v>
      </c>
      <c r="R2116" s="63">
        <f t="shared" si="1203"/>
        <v>5.9600000000000009</v>
      </c>
      <c r="S2116" s="64">
        <f t="shared" si="1202"/>
        <v>-8.2706766917293284E-2</v>
      </c>
      <c r="T2116" s="65">
        <f t="shared" si="1196"/>
        <v>0.92101341281669147</v>
      </c>
      <c r="U2116" s="65">
        <f t="shared" si="1196"/>
        <v>0.88639365918097746</v>
      </c>
      <c r="V2116" s="65">
        <f t="shared" si="1204"/>
        <v>0.80843373493975901</v>
      </c>
      <c r="W2116" s="65">
        <f t="shared" si="1205"/>
        <v>0.76817401259301665</v>
      </c>
      <c r="X2116" s="61">
        <f t="shared" si="1216"/>
        <v>4.4293015332197518E-2</v>
      </c>
      <c r="Y2116" s="66">
        <f t="shared" si="1206"/>
        <v>4.018547140649141E-2</v>
      </c>
      <c r="Z2116" s="61">
        <f t="shared" si="1207"/>
        <v>4.364460819044913E-2</v>
      </c>
      <c r="AA2116" s="67">
        <f t="shared" si="1208"/>
        <v>14.702083333333334</v>
      </c>
      <c r="AB2116" s="68">
        <f t="shared" si="1209"/>
        <v>9.3517138599105876E-2</v>
      </c>
      <c r="AC2116" s="69">
        <f t="shared" si="1210"/>
        <v>9.5535270740188846E-2</v>
      </c>
      <c r="AD2116" s="70">
        <f>_xlfn.PERCENTILE.EXC(AC2116:$AC$5675,0.5)</f>
        <v>8.7626915690007162E-2</v>
      </c>
      <c r="AE2116" s="70">
        <f>_xlfn.PERCENTILE.EXC($AC2116:AC$5675,0.35)</f>
        <v>5.0923834318007226E-2</v>
      </c>
      <c r="AF2116" s="71">
        <f t="shared" si="1198"/>
        <v>6.3777477882741102E-2</v>
      </c>
      <c r="AG2116" s="70">
        <f t="shared" si="1199"/>
        <v>-0.20815631490908057</v>
      </c>
      <c r="AH2116" s="70">
        <f t="shared" si="1200"/>
        <v>-0.27492311632852745</v>
      </c>
      <c r="AI2116" s="61" t="str">
        <f t="shared" si="1188"/>
        <v>Short VOL</v>
      </c>
      <c r="AJ2116" s="68" t="str">
        <f t="shared" si="1189"/>
        <v>Short VOL</v>
      </c>
      <c r="AK2116" s="72" t="str">
        <f t="shared" si="1190"/>
        <v>00631L</v>
      </c>
      <c r="AL2116" s="73">
        <f t="shared" si="1217"/>
        <v>1</v>
      </c>
      <c r="AM2116" s="72" t="str">
        <f t="shared" si="1193"/>
        <v>00631L</v>
      </c>
      <c r="AN2116" s="73">
        <f t="shared" si="1218"/>
        <v>1</v>
      </c>
      <c r="AO2116" s="74" t="str">
        <f t="shared" ref="AO2116:AO2179" si="1224">IF(AC2116&gt;AF2116,"00631L",IF(AC2116&lt;AH2116,"00631L",IF(AC2116&lt;AG2116,AO2117,"00635U")))</f>
        <v>00631L</v>
      </c>
      <c r="AP2116" s="20">
        <f t="shared" si="1219"/>
        <v>1</v>
      </c>
      <c r="AQ2116" s="74" t="str">
        <f t="shared" si="1197"/>
        <v>00631L</v>
      </c>
      <c r="AR2116" s="20">
        <f t="shared" si="1220"/>
        <v>1</v>
      </c>
      <c r="AS2116" s="74" t="str">
        <f t="shared" si="1191"/>
        <v>00635U</v>
      </c>
      <c r="AT2116" s="20">
        <f t="shared" si="1221"/>
        <v>0</v>
      </c>
      <c r="AU2116" s="74" t="str">
        <f t="shared" si="1211"/>
        <v>00631L</v>
      </c>
      <c r="AV2116" s="20">
        <f t="shared" si="1222"/>
        <v>1</v>
      </c>
      <c r="AW2116" s="74" t="str">
        <f t="shared" si="1212"/>
        <v>00631L</v>
      </c>
      <c r="AX2116" s="20">
        <f t="shared" si="1213"/>
        <v>1</v>
      </c>
      <c r="AY2116" s="20">
        <f t="shared" si="1223"/>
        <v>0</v>
      </c>
      <c r="AZ2116" s="116">
        <v>43237</v>
      </c>
      <c r="BA2116" s="117">
        <v>20.212499999999999</v>
      </c>
      <c r="BB2116" s="90">
        <v>20.9</v>
      </c>
      <c r="BC2116" s="76">
        <f t="shared" si="1194"/>
        <v>20.893333333333331</v>
      </c>
      <c r="BD2116" s="76">
        <f t="shared" si="1195"/>
        <v>20.878958333333333</v>
      </c>
      <c r="BE2116" s="77">
        <f t="shared" si="1201"/>
        <v>3.190810465858827E-4</v>
      </c>
      <c r="BF2116" s="77">
        <f t="shared" si="1192"/>
        <v>-3.1920094991967657E-2</v>
      </c>
    </row>
    <row r="2117" spans="1:58" s="23" customFormat="1" ht="15.75" customHeight="1" x14ac:dyDescent="0.4">
      <c r="A2117" s="116">
        <v>43235</v>
      </c>
      <c r="B2117" s="112">
        <v>14.875</v>
      </c>
      <c r="C2117" s="112">
        <v>15.324999999999999</v>
      </c>
      <c r="D2117" s="112">
        <v>15.775</v>
      </c>
      <c r="E2117" s="112">
        <v>16.074999999999999</v>
      </c>
      <c r="F2117" s="112">
        <v>16.475000000000001</v>
      </c>
      <c r="G2117" s="112">
        <v>16.975000000000001</v>
      </c>
      <c r="H2117" s="113">
        <v>17.074999999999999</v>
      </c>
      <c r="I2117" s="90">
        <f t="shared" si="1214"/>
        <v>15.324999999999999</v>
      </c>
      <c r="J2117" s="90">
        <f t="shared" si="1215"/>
        <v>15.775</v>
      </c>
      <c r="K2117" s="114">
        <v>0</v>
      </c>
      <c r="L2117" s="115">
        <v>0.05</v>
      </c>
      <c r="M2117" s="90">
        <v>14.29</v>
      </c>
      <c r="N2117" s="90">
        <v>14.63</v>
      </c>
      <c r="O2117" s="90">
        <v>15.79</v>
      </c>
      <c r="P2117" s="90">
        <v>17.05</v>
      </c>
      <c r="Q2117" s="90">
        <v>17.86</v>
      </c>
      <c r="R2117" s="63">
        <f t="shared" si="1203"/>
        <v>3.9200000000000017</v>
      </c>
      <c r="S2117" s="64">
        <f t="shared" si="1202"/>
        <v>0.13147718484145407</v>
      </c>
      <c r="T2117" s="65">
        <f t="shared" si="1196"/>
        <v>0.97676008202323983</v>
      </c>
      <c r="U2117" s="65">
        <f t="shared" si="1196"/>
        <v>0.9265357821405954</v>
      </c>
      <c r="V2117" s="65">
        <f t="shared" si="1204"/>
        <v>0.85806451612903223</v>
      </c>
      <c r="W2117" s="65">
        <f t="shared" si="1205"/>
        <v>0.81914893617021278</v>
      </c>
      <c r="X2117" s="61">
        <f t="shared" si="1216"/>
        <v>3.0252100840336086E-2</v>
      </c>
      <c r="Y2117" s="66">
        <f t="shared" si="1206"/>
        <v>6.2208398133748059E-2</v>
      </c>
      <c r="Z2117" s="61">
        <f t="shared" si="1207"/>
        <v>2.9363784665579189E-2</v>
      </c>
      <c r="AA2117" s="67">
        <f t="shared" si="1208"/>
        <v>15.324999999999999</v>
      </c>
      <c r="AB2117" s="68">
        <f t="shared" si="1209"/>
        <v>1.6746411483253534E-2</v>
      </c>
      <c r="AC2117" s="69">
        <f t="shared" si="1210"/>
        <v>4.7505126452494766E-2</v>
      </c>
      <c r="AD2117" s="70">
        <f>_xlfn.PERCENTILE.EXC(AC2117:$AC$5675,0.5)</f>
        <v>8.7626799864335594E-2</v>
      </c>
      <c r="AE2117" s="70">
        <f>_xlfn.PERCENTILE.EXC($AC2117:AC$5675,0.35)</f>
        <v>5.0876577840112097E-2</v>
      </c>
      <c r="AF2117" s="71">
        <f t="shared" si="1198"/>
        <v>6.3777477882741102E-2</v>
      </c>
      <c r="AG2117" s="70">
        <f t="shared" si="1199"/>
        <v>-0.20815631490908057</v>
      </c>
      <c r="AH2117" s="70">
        <f t="shared" si="1200"/>
        <v>-0.27492311632852745</v>
      </c>
      <c r="AI2117" s="61" t="str">
        <f t="shared" ref="AI2117:AI2180" si="1225">IF(AC2117&gt;AD2117,"Short VOL","Safety")</f>
        <v>Safety</v>
      </c>
      <c r="AJ2117" s="68" t="str">
        <f t="shared" ref="AJ2117:AJ2180" si="1226">IF(AC2117&gt;AF2117,"Short VOL","Safety")</f>
        <v>Safety</v>
      </c>
      <c r="AK2117" s="72" t="str">
        <f t="shared" ref="AK2117:AK2180" si="1227">IF(AO2117 = "00631L","00631L",IF(AS2117 = "00631L","00631L","00635U"))</f>
        <v>00635U</v>
      </c>
      <c r="AL2117" s="73">
        <f t="shared" si="1217"/>
        <v>0</v>
      </c>
      <c r="AM2117" s="72" t="str">
        <f t="shared" si="1193"/>
        <v>00631L</v>
      </c>
      <c r="AN2117" s="73">
        <f t="shared" si="1218"/>
        <v>1</v>
      </c>
      <c r="AO2117" s="74" t="str">
        <f t="shared" si="1224"/>
        <v>00635U</v>
      </c>
      <c r="AP2117" s="20">
        <f t="shared" si="1219"/>
        <v>0</v>
      </c>
      <c r="AQ2117" s="74" t="str">
        <f t="shared" si="1197"/>
        <v>00631L</v>
      </c>
      <c r="AR2117" s="20">
        <f t="shared" si="1220"/>
        <v>1</v>
      </c>
      <c r="AS2117" s="74" t="str">
        <f t="shared" ref="AS2117:AS2180" si="1228">IF(BA2117&gt;BD2117,IF(BF2117&lt;0.2,"00631L","00635U"),"00635U")</f>
        <v>00635U</v>
      </c>
      <c r="AT2117" s="20">
        <f t="shared" si="1221"/>
        <v>0</v>
      </c>
      <c r="AU2117" s="74" t="str">
        <f t="shared" si="1211"/>
        <v>00635U</v>
      </c>
      <c r="AV2117" s="20">
        <f t="shared" si="1222"/>
        <v>0</v>
      </c>
      <c r="AW2117" s="74" t="str">
        <f t="shared" si="1212"/>
        <v>00635U</v>
      </c>
      <c r="AX2117" s="20">
        <f t="shared" si="1213"/>
        <v>0</v>
      </c>
      <c r="AY2117" s="20">
        <f t="shared" si="1223"/>
        <v>1</v>
      </c>
      <c r="AZ2117" s="116">
        <v>43236</v>
      </c>
      <c r="BA2117" s="117">
        <v>20.8</v>
      </c>
      <c r="BB2117" s="90">
        <v>21.225000000000001</v>
      </c>
      <c r="BC2117" s="76">
        <f t="shared" si="1194"/>
        <v>20.897291666666668</v>
      </c>
      <c r="BD2117" s="76">
        <f t="shared" si="1195"/>
        <v>20.891666666666666</v>
      </c>
      <c r="BE2117" s="77">
        <f t="shared" si="1201"/>
        <v>1.5681856699931229E-2</v>
      </c>
      <c r="BF2117" s="77">
        <f t="shared" ref="BF2117:BF2180" si="1229">(BA2117-BD2117)/BD2117</f>
        <v>-4.3877143996808145E-3</v>
      </c>
    </row>
    <row r="2118" spans="1:58" s="23" customFormat="1" ht="15.75" customHeight="1" x14ac:dyDescent="0.4">
      <c r="A2118" s="116">
        <v>43234</v>
      </c>
      <c r="B2118" s="112">
        <v>13.375</v>
      </c>
      <c r="C2118" s="112">
        <v>14.475</v>
      </c>
      <c r="D2118" s="112">
        <v>14.975</v>
      </c>
      <c r="E2118" s="112">
        <v>15.375</v>
      </c>
      <c r="F2118" s="112">
        <v>15.875</v>
      </c>
      <c r="G2118" s="112">
        <v>16.425000000000001</v>
      </c>
      <c r="H2118" s="113">
        <v>16.574999999999999</v>
      </c>
      <c r="I2118" s="90">
        <f t="shared" si="1214"/>
        <v>14.42</v>
      </c>
      <c r="J2118" s="90">
        <f t="shared" si="1215"/>
        <v>14.95</v>
      </c>
      <c r="K2118" s="114">
        <v>1</v>
      </c>
      <c r="L2118" s="115">
        <v>0.05</v>
      </c>
      <c r="M2118" s="90">
        <v>11.92</v>
      </c>
      <c r="N2118" s="90">
        <v>12.93</v>
      </c>
      <c r="O2118" s="90">
        <v>14.53</v>
      </c>
      <c r="P2118" s="90">
        <v>16.260000000000002</v>
      </c>
      <c r="Q2118" s="90">
        <v>17.34</v>
      </c>
      <c r="R2118" s="63">
        <f t="shared" si="1203"/>
        <v>5.9399999999999977</v>
      </c>
      <c r="S2118" s="64">
        <f t="shared" si="1202"/>
        <v>2.2134387351778605E-2</v>
      </c>
      <c r="T2118" s="65">
        <f t="shared" si="1196"/>
        <v>0.92188708430007738</v>
      </c>
      <c r="U2118" s="65">
        <f t="shared" si="1196"/>
        <v>0.88988300068823123</v>
      </c>
      <c r="V2118" s="65">
        <f t="shared" si="1204"/>
        <v>0.79520295202952018</v>
      </c>
      <c r="W2118" s="65">
        <f t="shared" si="1205"/>
        <v>0.74567474048442905</v>
      </c>
      <c r="X2118" s="61">
        <f t="shared" si="1216"/>
        <v>8.2242990654205581E-2</v>
      </c>
      <c r="Y2118" s="66">
        <f t="shared" si="1206"/>
        <v>7.8048780487804836E-2</v>
      </c>
      <c r="Z2118" s="61">
        <f t="shared" si="1207"/>
        <v>3.6754507628293992E-2</v>
      </c>
      <c r="AA2118" s="67">
        <f t="shared" si="1208"/>
        <v>14.419999999999998</v>
      </c>
      <c r="AB2118" s="68">
        <f t="shared" si="1209"/>
        <v>3.4416086620262978E-2</v>
      </c>
      <c r="AC2118" s="69">
        <f t="shared" si="1210"/>
        <v>0.11523588553750955</v>
      </c>
      <c r="AD2118" s="70">
        <f>_xlfn.PERCENTILE.EXC(AC2118:$AC$5675,0.5)</f>
        <v>8.7626915690007162E-2</v>
      </c>
      <c r="AE2118" s="70">
        <f>_xlfn.PERCENTILE.EXC($AC2118:AC$5675,0.35)</f>
        <v>5.0964339870488769E-2</v>
      </c>
      <c r="AF2118" s="71">
        <f t="shared" si="1198"/>
        <v>6.4221450215197012E-2</v>
      </c>
      <c r="AG2118" s="70">
        <f t="shared" si="1199"/>
        <v>-0.20815631490908057</v>
      </c>
      <c r="AH2118" s="70">
        <f t="shared" si="1200"/>
        <v>-0.27492311632852745</v>
      </c>
      <c r="AI2118" s="61" t="str">
        <f t="shared" si="1225"/>
        <v>Short VOL</v>
      </c>
      <c r="AJ2118" s="68" t="str">
        <f t="shared" si="1226"/>
        <v>Short VOL</v>
      </c>
      <c r="AK2118" s="72" t="str">
        <f t="shared" si="1227"/>
        <v>00631L</v>
      </c>
      <c r="AL2118" s="73">
        <f t="shared" si="1217"/>
        <v>1</v>
      </c>
      <c r="AM2118" s="72" t="str">
        <f t="shared" ref="AM2118:AM2181" si="1230">IF(AO2118&lt;&gt;AQ2118,AM2119,AO2118)</f>
        <v>00631L</v>
      </c>
      <c r="AN2118" s="73">
        <f t="shared" si="1218"/>
        <v>1</v>
      </c>
      <c r="AO2118" s="74" t="str">
        <f t="shared" si="1224"/>
        <v>00631L</v>
      </c>
      <c r="AP2118" s="20">
        <f t="shared" si="1219"/>
        <v>1</v>
      </c>
      <c r="AQ2118" s="74" t="str">
        <f t="shared" si="1197"/>
        <v>00631L</v>
      </c>
      <c r="AR2118" s="20">
        <f t="shared" si="1220"/>
        <v>1</v>
      </c>
      <c r="AS2118" s="74" t="str">
        <f t="shared" si="1228"/>
        <v>00631L</v>
      </c>
      <c r="AT2118" s="20">
        <f t="shared" si="1221"/>
        <v>1</v>
      </c>
      <c r="AU2118" s="74" t="str">
        <f t="shared" si="1211"/>
        <v>00631L</v>
      </c>
      <c r="AV2118" s="20">
        <f t="shared" si="1222"/>
        <v>1</v>
      </c>
      <c r="AW2118" s="74" t="str">
        <f t="shared" si="1212"/>
        <v>00631L</v>
      </c>
      <c r="AX2118" s="20">
        <f t="shared" si="1213"/>
        <v>1</v>
      </c>
      <c r="AY2118" s="20">
        <f t="shared" si="1223"/>
        <v>0</v>
      </c>
      <c r="AZ2118" s="116">
        <v>43235</v>
      </c>
      <c r="BA2118" s="117">
        <v>21.212499999999999</v>
      </c>
      <c r="BB2118" s="90">
        <v>21.3125</v>
      </c>
      <c r="BC2118" s="76">
        <f t="shared" ref="BC2118:BC2181" si="1231">AVERAGE(BB2118:BB2177)</f>
        <v>20.895208333333336</v>
      </c>
      <c r="BD2118" s="76">
        <f t="shared" ref="BD2118:BD2181" si="1232">AVERAGE(BA2118,BB2118:BB2176)</f>
        <v>20.897083333333335</v>
      </c>
      <c r="BE2118" s="77">
        <f t="shared" si="1201"/>
        <v>1.9970687059433338E-2</v>
      </c>
      <c r="BF2118" s="77">
        <f t="shared" si="1229"/>
        <v>1.5093812932426646E-2</v>
      </c>
    </row>
    <row r="2119" spans="1:58" s="23" customFormat="1" ht="15.75" customHeight="1" x14ac:dyDescent="0.4">
      <c r="A2119" s="116">
        <v>43231</v>
      </c>
      <c r="B2119" s="112">
        <v>13.675000000000001</v>
      </c>
      <c r="C2119" s="112">
        <v>14.7</v>
      </c>
      <c r="D2119" s="112">
        <v>15.25</v>
      </c>
      <c r="E2119" s="112">
        <v>15.675000000000001</v>
      </c>
      <c r="F2119" s="112">
        <v>16.125</v>
      </c>
      <c r="G2119" s="112">
        <v>16.675000000000001</v>
      </c>
      <c r="H2119" s="113">
        <v>16.774999999999999</v>
      </c>
      <c r="I2119" s="90">
        <f t="shared" si="1214"/>
        <v>14.5975</v>
      </c>
      <c r="J2119" s="90">
        <f t="shared" si="1215"/>
        <v>15.195</v>
      </c>
      <c r="K2119" s="114">
        <v>2</v>
      </c>
      <c r="L2119" s="115">
        <v>0.05</v>
      </c>
      <c r="M2119" s="90">
        <v>11.24</v>
      </c>
      <c r="N2119" s="90">
        <v>12.65</v>
      </c>
      <c r="O2119" s="90">
        <v>14.82</v>
      </c>
      <c r="P2119" s="90">
        <v>16.57</v>
      </c>
      <c r="Q2119" s="90">
        <v>17.59</v>
      </c>
      <c r="R2119" s="63">
        <f t="shared" si="1203"/>
        <v>7.5</v>
      </c>
      <c r="S2119" s="64">
        <f t="shared" si="1202"/>
        <v>-4.3839758125472417E-2</v>
      </c>
      <c r="T2119" s="65">
        <f t="shared" si="1196"/>
        <v>0.8885375494071146</v>
      </c>
      <c r="U2119" s="65">
        <f t="shared" si="1196"/>
        <v>0.85357624831309042</v>
      </c>
      <c r="V2119" s="65">
        <f t="shared" si="1204"/>
        <v>0.76342788171394083</v>
      </c>
      <c r="W2119" s="65">
        <f t="shared" si="1205"/>
        <v>0.71915861284820926</v>
      </c>
      <c r="X2119" s="61">
        <f t="shared" si="1216"/>
        <v>7.4954296160877412E-2</v>
      </c>
      <c r="Y2119" s="66">
        <f t="shared" si="1206"/>
        <v>7.0175438596491085E-2</v>
      </c>
      <c r="Z2119" s="61">
        <f t="shared" si="1207"/>
        <v>4.0931666381229671E-2</v>
      </c>
      <c r="AA2119" s="67">
        <f t="shared" si="1208"/>
        <v>14.5975</v>
      </c>
      <c r="AB2119" s="68">
        <f t="shared" si="1209"/>
        <v>8.1027667984189755E-2</v>
      </c>
      <c r="AC2119" s="69">
        <f t="shared" si="1210"/>
        <v>0.15395256916996045</v>
      </c>
      <c r="AD2119" s="70">
        <f>_xlfn.PERCENTILE.EXC(AC2119:$AC$5675,0.5)</f>
        <v>8.7626799864335594E-2</v>
      </c>
      <c r="AE2119" s="70">
        <f>_xlfn.PERCENTILE.EXC($AC2119:AC$5675,0.35)</f>
        <v>5.091708339259364E-2</v>
      </c>
      <c r="AF2119" s="71">
        <f t="shared" si="1198"/>
        <v>6.4221450215197012E-2</v>
      </c>
      <c r="AG2119" s="70">
        <f t="shared" si="1199"/>
        <v>-0.20815631490908057</v>
      </c>
      <c r="AH2119" s="70">
        <f t="shared" si="1200"/>
        <v>-0.27492311632852745</v>
      </c>
      <c r="AI2119" s="61" t="str">
        <f t="shared" si="1225"/>
        <v>Short VOL</v>
      </c>
      <c r="AJ2119" s="68" t="str">
        <f t="shared" si="1226"/>
        <v>Short VOL</v>
      </c>
      <c r="AK2119" s="72" t="str">
        <f t="shared" si="1227"/>
        <v>00631L</v>
      </c>
      <c r="AL2119" s="73">
        <f t="shared" si="1217"/>
        <v>1</v>
      </c>
      <c r="AM2119" s="72" t="str">
        <f t="shared" si="1230"/>
        <v>00631L</v>
      </c>
      <c r="AN2119" s="73">
        <f t="shared" si="1218"/>
        <v>1</v>
      </c>
      <c r="AO2119" s="74" t="str">
        <f t="shared" si="1224"/>
        <v>00631L</v>
      </c>
      <c r="AP2119" s="20">
        <f t="shared" si="1219"/>
        <v>1</v>
      </c>
      <c r="AQ2119" s="74" t="str">
        <f t="shared" si="1197"/>
        <v>00631L</v>
      </c>
      <c r="AR2119" s="20">
        <f t="shared" si="1220"/>
        <v>1</v>
      </c>
      <c r="AS2119" s="74" t="str">
        <f t="shared" si="1228"/>
        <v>00631L</v>
      </c>
      <c r="AT2119" s="20">
        <f t="shared" si="1221"/>
        <v>1</v>
      </c>
      <c r="AU2119" s="74" t="str">
        <f t="shared" si="1211"/>
        <v>00631L</v>
      </c>
      <c r="AV2119" s="20">
        <f t="shared" si="1222"/>
        <v>1</v>
      </c>
      <c r="AW2119" s="74" t="str">
        <f t="shared" si="1212"/>
        <v>00631L</v>
      </c>
      <c r="AX2119" s="20">
        <f t="shared" si="1213"/>
        <v>1</v>
      </c>
      <c r="AY2119" s="20">
        <f t="shared" si="1223"/>
        <v>0</v>
      </c>
      <c r="AZ2119" s="116">
        <v>43234</v>
      </c>
      <c r="BA2119" s="117">
        <v>21.1875</v>
      </c>
      <c r="BB2119" s="90">
        <v>21.162500000000001</v>
      </c>
      <c r="BC2119" s="76">
        <f t="shared" si="1231"/>
        <v>20.893958333333334</v>
      </c>
      <c r="BD2119" s="76">
        <f t="shared" si="1232"/>
        <v>20.893125000000001</v>
      </c>
      <c r="BE2119" s="77">
        <f t="shared" si="1201"/>
        <v>1.2852598937093103E-2</v>
      </c>
      <c r="BF2119" s="77">
        <f t="shared" si="1229"/>
        <v>1.4089562954321037E-2</v>
      </c>
    </row>
    <row r="2120" spans="1:58" s="23" customFormat="1" ht="15.75" customHeight="1" x14ac:dyDescent="0.4">
      <c r="A2120" s="116">
        <v>43230</v>
      </c>
      <c r="B2120" s="112">
        <v>14.175000000000001</v>
      </c>
      <c r="C2120" s="112">
        <v>15.074999999999999</v>
      </c>
      <c r="D2120" s="112">
        <v>15.625</v>
      </c>
      <c r="E2120" s="112">
        <v>16.024999999999999</v>
      </c>
      <c r="F2120" s="112">
        <v>16.425000000000001</v>
      </c>
      <c r="G2120" s="112">
        <v>16.875</v>
      </c>
      <c r="H2120" s="113">
        <v>16.975000000000001</v>
      </c>
      <c r="I2120" s="90">
        <f t="shared" si="1214"/>
        <v>14.94</v>
      </c>
      <c r="J2120" s="90">
        <f t="shared" si="1215"/>
        <v>15.5425</v>
      </c>
      <c r="K2120" s="114">
        <v>3</v>
      </c>
      <c r="L2120" s="115">
        <v>0.05</v>
      </c>
      <c r="M2120" s="90">
        <v>12.43</v>
      </c>
      <c r="N2120" s="90">
        <v>13.23</v>
      </c>
      <c r="O2120" s="90">
        <v>15.24</v>
      </c>
      <c r="P2120" s="90">
        <v>16.829999999999998</v>
      </c>
      <c r="Q2120" s="90">
        <v>17.739999999999998</v>
      </c>
      <c r="R2120" s="63">
        <f t="shared" si="1203"/>
        <v>6.41</v>
      </c>
      <c r="S2120" s="64">
        <f t="shared" si="1202"/>
        <v>-1.4157973174366579E-2</v>
      </c>
      <c r="T2120" s="65">
        <f t="shared" si="1196"/>
        <v>0.93953136810279658</v>
      </c>
      <c r="U2120" s="65">
        <f t="shared" si="1196"/>
        <v>0.86811023622047245</v>
      </c>
      <c r="V2120" s="65">
        <f t="shared" si="1204"/>
        <v>0.78609625668449212</v>
      </c>
      <c r="W2120" s="65">
        <f t="shared" si="1205"/>
        <v>0.74577226606538904</v>
      </c>
      <c r="X2120" s="61">
        <f t="shared" si="1216"/>
        <v>6.3492063492063391E-2</v>
      </c>
      <c r="Y2120" s="66">
        <f t="shared" si="1206"/>
        <v>5.9282371294851977E-2</v>
      </c>
      <c r="Z2120" s="61">
        <f t="shared" si="1207"/>
        <v>4.0327978580990693E-2</v>
      </c>
      <c r="AA2120" s="67">
        <f t="shared" si="1208"/>
        <v>14.94</v>
      </c>
      <c r="AB2120" s="68">
        <f t="shared" si="1209"/>
        <v>7.1428571428571452E-2</v>
      </c>
      <c r="AC2120" s="69">
        <f t="shared" si="1210"/>
        <v>0.12925170068027203</v>
      </c>
      <c r="AD2120" s="70">
        <f>_xlfn.PERCENTILE.EXC(AC2120:$AC$5675,0.5)</f>
        <v>8.757997818150462E-2</v>
      </c>
      <c r="AE2120" s="70">
        <f>_xlfn.PERCENTILE.EXC($AC2120:AC$5675,0.35)</f>
        <v>5.0873646332850221E-2</v>
      </c>
      <c r="AF2120" s="71">
        <f t="shared" si="1198"/>
        <v>6.4221450215197012E-2</v>
      </c>
      <c r="AG2120" s="70">
        <f t="shared" si="1199"/>
        <v>-0.20815631490908057</v>
      </c>
      <c r="AH2120" s="70">
        <f t="shared" si="1200"/>
        <v>-0.27492311632852745</v>
      </c>
      <c r="AI2120" s="61" t="str">
        <f t="shared" si="1225"/>
        <v>Short VOL</v>
      </c>
      <c r="AJ2120" s="68" t="str">
        <f t="shared" si="1226"/>
        <v>Short VOL</v>
      </c>
      <c r="AK2120" s="72" t="str">
        <f t="shared" si="1227"/>
        <v>00631L</v>
      </c>
      <c r="AL2120" s="73">
        <f t="shared" si="1217"/>
        <v>1</v>
      </c>
      <c r="AM2120" s="72" t="str">
        <f t="shared" si="1230"/>
        <v>00631L</v>
      </c>
      <c r="AN2120" s="73">
        <f t="shared" si="1218"/>
        <v>1</v>
      </c>
      <c r="AO2120" s="74" t="str">
        <f t="shared" si="1224"/>
        <v>00631L</v>
      </c>
      <c r="AP2120" s="20">
        <f t="shared" si="1219"/>
        <v>1</v>
      </c>
      <c r="AQ2120" s="74" t="str">
        <f t="shared" si="1197"/>
        <v>00631L</v>
      </c>
      <c r="AR2120" s="20">
        <f t="shared" si="1220"/>
        <v>1</v>
      </c>
      <c r="AS2120" s="74" t="str">
        <f t="shared" si="1228"/>
        <v>00631L</v>
      </c>
      <c r="AT2120" s="20">
        <f t="shared" si="1221"/>
        <v>1</v>
      </c>
      <c r="AU2120" s="74" t="str">
        <f t="shared" si="1211"/>
        <v>00631L</v>
      </c>
      <c r="AV2120" s="20">
        <f t="shared" si="1222"/>
        <v>1</v>
      </c>
      <c r="AW2120" s="74" t="str">
        <f t="shared" si="1212"/>
        <v>00631L</v>
      </c>
      <c r="AX2120" s="20">
        <f t="shared" si="1213"/>
        <v>1</v>
      </c>
      <c r="AY2120" s="20">
        <f t="shared" si="1223"/>
        <v>0</v>
      </c>
      <c r="AZ2120" s="116">
        <v>43231</v>
      </c>
      <c r="BA2120" s="117">
        <v>21.1</v>
      </c>
      <c r="BB2120" s="90">
        <v>21.137499999999999</v>
      </c>
      <c r="BC2120" s="76">
        <f t="shared" si="1231"/>
        <v>20.896666666666665</v>
      </c>
      <c r="BD2120" s="76">
        <f t="shared" si="1232"/>
        <v>20.892916666666668</v>
      </c>
      <c r="BE2120" s="77">
        <f t="shared" si="1201"/>
        <v>1.152496410910837E-2</v>
      </c>
      <c r="BF2120" s="77">
        <f t="shared" si="1229"/>
        <v>9.911652673354204E-3</v>
      </c>
    </row>
    <row r="2121" spans="1:58" s="23" customFormat="1" ht="15.75" customHeight="1" x14ac:dyDescent="0.4">
      <c r="A2121" s="116">
        <v>43229</v>
      </c>
      <c r="B2121" s="112">
        <v>14.824999999999999</v>
      </c>
      <c r="C2121" s="112">
        <v>15.625</v>
      </c>
      <c r="D2121" s="112">
        <v>16.175000000000001</v>
      </c>
      <c r="E2121" s="112">
        <v>16.524999999999999</v>
      </c>
      <c r="F2121" s="112">
        <v>16.875</v>
      </c>
      <c r="G2121" s="112">
        <v>17.324999999999999</v>
      </c>
      <c r="H2121" s="113">
        <v>17.375</v>
      </c>
      <c r="I2121" s="90">
        <f t="shared" si="1214"/>
        <v>15.465</v>
      </c>
      <c r="J2121" s="90">
        <f t="shared" si="1215"/>
        <v>16.065000000000001</v>
      </c>
      <c r="K2121" s="114">
        <v>4</v>
      </c>
      <c r="L2121" s="115">
        <v>0.05</v>
      </c>
      <c r="M2121" s="90">
        <v>12.13</v>
      </c>
      <c r="N2121" s="90">
        <v>13.42</v>
      </c>
      <c r="O2121" s="90">
        <v>15.78</v>
      </c>
      <c r="P2121" s="90">
        <v>17.27</v>
      </c>
      <c r="Q2121" s="90">
        <v>18.05</v>
      </c>
      <c r="R2121" s="63">
        <f t="shared" si="1203"/>
        <v>7.4999999999999964</v>
      </c>
      <c r="S2121" s="64">
        <f t="shared" si="1202"/>
        <v>-8.769544527532297E-2</v>
      </c>
      <c r="T2121" s="65">
        <f t="shared" ref="T2121:U2184" si="1233">M2121/N2121</f>
        <v>0.9038748137108793</v>
      </c>
      <c r="U2121" s="65">
        <f t="shared" si="1233"/>
        <v>0.85044359949302917</v>
      </c>
      <c r="V2121" s="65">
        <f t="shared" si="1204"/>
        <v>0.77707006369426757</v>
      </c>
      <c r="W2121" s="65">
        <f t="shared" si="1205"/>
        <v>0.74349030470914124</v>
      </c>
      <c r="X2121" s="61">
        <f t="shared" si="1216"/>
        <v>5.3962900505902245E-2</v>
      </c>
      <c r="Y2121" s="66">
        <f t="shared" si="1206"/>
        <v>5.1437216338880577E-2</v>
      </c>
      <c r="Z2121" s="61">
        <f t="shared" si="1207"/>
        <v>3.8797284190106786E-2</v>
      </c>
      <c r="AA2121" s="67">
        <f t="shared" si="1208"/>
        <v>15.465</v>
      </c>
      <c r="AB2121" s="68">
        <f t="shared" si="1209"/>
        <v>0.10469448584202679</v>
      </c>
      <c r="AC2121" s="69">
        <f t="shared" si="1210"/>
        <v>0.15238450074515647</v>
      </c>
      <c r="AD2121" s="70">
        <f>_xlfn.PERCENTILE.EXC(AC2121:$AC$5675,0.5)</f>
        <v>8.7533156498673645E-2</v>
      </c>
      <c r="AE2121" s="70">
        <f>_xlfn.PERCENTILE.EXC($AC2121:AC$5675,0.35)</f>
        <v>5.0853125782017158E-2</v>
      </c>
      <c r="AF2121" s="71">
        <f t="shared" si="1198"/>
        <v>6.4221450215197012E-2</v>
      </c>
      <c r="AG2121" s="70">
        <f t="shared" si="1199"/>
        <v>-0.20815631490908057</v>
      </c>
      <c r="AH2121" s="70">
        <f t="shared" si="1200"/>
        <v>-0.27492311632852745</v>
      </c>
      <c r="AI2121" s="61" t="str">
        <f t="shared" si="1225"/>
        <v>Short VOL</v>
      </c>
      <c r="AJ2121" s="68" t="str">
        <f t="shared" si="1226"/>
        <v>Short VOL</v>
      </c>
      <c r="AK2121" s="72" t="str">
        <f t="shared" si="1227"/>
        <v>00631L</v>
      </c>
      <c r="AL2121" s="73">
        <f t="shared" si="1217"/>
        <v>1</v>
      </c>
      <c r="AM2121" s="72" t="str">
        <f t="shared" si="1230"/>
        <v>00631L</v>
      </c>
      <c r="AN2121" s="73">
        <f t="shared" si="1218"/>
        <v>1</v>
      </c>
      <c r="AO2121" s="74" t="str">
        <f t="shared" si="1224"/>
        <v>00631L</v>
      </c>
      <c r="AP2121" s="20">
        <f t="shared" si="1219"/>
        <v>1</v>
      </c>
      <c r="AQ2121" s="74" t="str">
        <f t="shared" si="1197"/>
        <v>00631L</v>
      </c>
      <c r="AR2121" s="20">
        <f t="shared" si="1220"/>
        <v>1</v>
      </c>
      <c r="AS2121" s="74" t="str">
        <f t="shared" si="1228"/>
        <v>00631L</v>
      </c>
      <c r="AT2121" s="20">
        <f t="shared" si="1221"/>
        <v>1</v>
      </c>
      <c r="AU2121" s="74" t="str">
        <f t="shared" si="1211"/>
        <v>00631L</v>
      </c>
      <c r="AV2121" s="20">
        <f t="shared" si="1222"/>
        <v>1</v>
      </c>
      <c r="AW2121" s="74" t="str">
        <f t="shared" si="1212"/>
        <v>00631L</v>
      </c>
      <c r="AX2121" s="20">
        <f t="shared" si="1213"/>
        <v>1</v>
      </c>
      <c r="AY2121" s="20">
        <f t="shared" si="1223"/>
        <v>0</v>
      </c>
      <c r="AZ2121" s="116">
        <v>43230</v>
      </c>
      <c r="BA2121" s="117">
        <v>21.3</v>
      </c>
      <c r="BB2121" s="90">
        <v>21.387499999999999</v>
      </c>
      <c r="BC2121" s="76">
        <f t="shared" si="1231"/>
        <v>20.897916666666671</v>
      </c>
      <c r="BD2121" s="76">
        <f t="shared" si="1232"/>
        <v>20.899375000000003</v>
      </c>
      <c r="BE2121" s="77">
        <f t="shared" si="1201"/>
        <v>2.3427375137074834E-2</v>
      </c>
      <c r="BF2121" s="77">
        <f t="shared" si="1229"/>
        <v>1.9169233529710721E-2</v>
      </c>
    </row>
    <row r="2122" spans="1:58" s="23" customFormat="1" ht="15.75" customHeight="1" x14ac:dyDescent="0.4">
      <c r="A2122" s="116">
        <v>43228</v>
      </c>
      <c r="B2122" s="112">
        <v>15.775</v>
      </c>
      <c r="C2122" s="112">
        <v>16.225000000000001</v>
      </c>
      <c r="D2122" s="112">
        <v>16.675000000000001</v>
      </c>
      <c r="E2122" s="112">
        <v>16.875</v>
      </c>
      <c r="F2122" s="112">
        <v>17.225000000000001</v>
      </c>
      <c r="G2122" s="112">
        <v>17.675000000000001</v>
      </c>
      <c r="H2122" s="113">
        <v>17.675000000000001</v>
      </c>
      <c r="I2122" s="90">
        <f t="shared" si="1214"/>
        <v>16.112500000000001</v>
      </c>
      <c r="J2122" s="90">
        <f t="shared" si="1215"/>
        <v>16.5625</v>
      </c>
      <c r="K2122" s="114">
        <v>5</v>
      </c>
      <c r="L2122" s="115">
        <v>0.05</v>
      </c>
      <c r="M2122" s="90">
        <v>13.98</v>
      </c>
      <c r="N2122" s="90">
        <v>14.71</v>
      </c>
      <c r="O2122" s="90">
        <v>16.48</v>
      </c>
      <c r="P2122" s="90">
        <v>17.760000000000002</v>
      </c>
      <c r="Q2122" s="90">
        <v>18.36</v>
      </c>
      <c r="R2122" s="63">
        <f t="shared" si="1203"/>
        <v>5.5500000000000007</v>
      </c>
      <c r="S2122" s="64">
        <f t="shared" si="1202"/>
        <v>-2.7118644067796031E-3</v>
      </c>
      <c r="T2122" s="65">
        <f t="shared" si="1233"/>
        <v>0.95037389530931338</v>
      </c>
      <c r="U2122" s="65">
        <f t="shared" si="1233"/>
        <v>0.89259708737864085</v>
      </c>
      <c r="V2122" s="65">
        <f t="shared" si="1204"/>
        <v>0.82826576576576572</v>
      </c>
      <c r="W2122" s="65">
        <f t="shared" si="1205"/>
        <v>0.8011982570806101</v>
      </c>
      <c r="X2122" s="61">
        <f t="shared" si="1216"/>
        <v>2.8526148969889132E-2</v>
      </c>
      <c r="Y2122" s="66">
        <f t="shared" si="1206"/>
        <v>4.7407407407407447E-2</v>
      </c>
      <c r="Z2122" s="61">
        <f t="shared" si="1207"/>
        <v>2.7928626842513533E-2</v>
      </c>
      <c r="AA2122" s="67">
        <f t="shared" si="1208"/>
        <v>16.112500000000001</v>
      </c>
      <c r="AB2122" s="68">
        <f t="shared" si="1209"/>
        <v>7.2399728076138647E-2</v>
      </c>
      <c r="AC2122" s="69">
        <f t="shared" si="1210"/>
        <v>9.5343303874915006E-2</v>
      </c>
      <c r="AD2122" s="70">
        <f>_xlfn.PERCENTILE.EXC(AC2122:$AC$5675,0.5)</f>
        <v>8.752189739827311E-2</v>
      </c>
      <c r="AE2122" s="70">
        <f>_xlfn.PERCENTILE.EXC($AC2122:AC$5675,0.35)</f>
        <v>5.0832605231184096E-2</v>
      </c>
      <c r="AF2122" s="71">
        <f t="shared" si="1198"/>
        <v>6.4221450215197012E-2</v>
      </c>
      <c r="AG2122" s="70">
        <f t="shared" si="1199"/>
        <v>-0.20815631490908057</v>
      </c>
      <c r="AH2122" s="70">
        <f t="shared" si="1200"/>
        <v>-0.27492311632852745</v>
      </c>
      <c r="AI2122" s="61" t="str">
        <f t="shared" si="1225"/>
        <v>Short VOL</v>
      </c>
      <c r="AJ2122" s="68" t="str">
        <f t="shared" si="1226"/>
        <v>Short VOL</v>
      </c>
      <c r="AK2122" s="72" t="str">
        <f t="shared" si="1227"/>
        <v>00631L</v>
      </c>
      <c r="AL2122" s="73">
        <f t="shared" si="1217"/>
        <v>1</v>
      </c>
      <c r="AM2122" s="72" t="str">
        <f t="shared" si="1230"/>
        <v>00631L</v>
      </c>
      <c r="AN2122" s="73">
        <f t="shared" si="1218"/>
        <v>1</v>
      </c>
      <c r="AO2122" s="74" t="str">
        <f t="shared" si="1224"/>
        <v>00631L</v>
      </c>
      <c r="AP2122" s="20">
        <f t="shared" si="1219"/>
        <v>1</v>
      </c>
      <c r="AQ2122" s="74" t="str">
        <f t="shared" ref="AQ2122:AQ2185" si="1234">IF(BB2122&gt;BC2122,IF(BE2122&lt;0.2,"00631L","00635U"),"00635U")</f>
        <v>00631L</v>
      </c>
      <c r="AR2122" s="20">
        <f t="shared" si="1220"/>
        <v>1</v>
      </c>
      <c r="AS2122" s="74" t="str">
        <f t="shared" si="1228"/>
        <v>00631L</v>
      </c>
      <c r="AT2122" s="20">
        <f t="shared" si="1221"/>
        <v>1</v>
      </c>
      <c r="AU2122" s="74" t="str">
        <f t="shared" si="1211"/>
        <v>00631L</v>
      </c>
      <c r="AV2122" s="20">
        <f t="shared" si="1222"/>
        <v>1</v>
      </c>
      <c r="AW2122" s="74" t="str">
        <f t="shared" si="1212"/>
        <v>00631L</v>
      </c>
      <c r="AX2122" s="20">
        <f t="shared" si="1213"/>
        <v>1</v>
      </c>
      <c r="AY2122" s="20">
        <f t="shared" si="1223"/>
        <v>0</v>
      </c>
      <c r="AZ2122" s="116">
        <v>43229</v>
      </c>
      <c r="BA2122" s="117">
        <v>21.375</v>
      </c>
      <c r="BB2122" s="90">
        <v>21.875</v>
      </c>
      <c r="BC2122" s="76">
        <f t="shared" si="1231"/>
        <v>20.894375000000004</v>
      </c>
      <c r="BD2122" s="76">
        <f t="shared" si="1232"/>
        <v>20.897708333333338</v>
      </c>
      <c r="BE2122" s="77">
        <f t="shared" si="1201"/>
        <v>4.6932487810714421E-2</v>
      </c>
      <c r="BF2122" s="77">
        <f t="shared" si="1229"/>
        <v>2.2839426173124837E-2</v>
      </c>
    </row>
    <row r="2123" spans="1:58" s="23" customFormat="1" ht="15.75" customHeight="1" x14ac:dyDescent="0.4">
      <c r="A2123" s="116">
        <v>43227</v>
      </c>
      <c r="B2123" s="112">
        <v>15.725</v>
      </c>
      <c r="C2123" s="112">
        <v>16.324999999999999</v>
      </c>
      <c r="D2123" s="112">
        <v>16.774999999999999</v>
      </c>
      <c r="E2123" s="112">
        <v>16.975000000000001</v>
      </c>
      <c r="F2123" s="112">
        <v>17.274999999999999</v>
      </c>
      <c r="G2123" s="112">
        <v>17.725000000000001</v>
      </c>
      <c r="H2123" s="113">
        <v>17.7</v>
      </c>
      <c r="I2123" s="90">
        <f t="shared" si="1214"/>
        <v>16.145</v>
      </c>
      <c r="J2123" s="90">
        <f t="shared" si="1215"/>
        <v>16.64</v>
      </c>
      <c r="K2123" s="114">
        <v>6</v>
      </c>
      <c r="L2123" s="115">
        <v>0.05</v>
      </c>
      <c r="M2123" s="90">
        <v>14.22</v>
      </c>
      <c r="N2123" s="90">
        <v>14.75</v>
      </c>
      <c r="O2123" s="90">
        <v>16.649999999999999</v>
      </c>
      <c r="P2123" s="90">
        <v>17.89</v>
      </c>
      <c r="Q2123" s="90">
        <v>18.47</v>
      </c>
      <c r="R2123" s="63">
        <f t="shared" si="1203"/>
        <v>5.57</v>
      </c>
      <c r="S2123" s="64">
        <f t="shared" si="1202"/>
        <v>-1.3540961408259698E-3</v>
      </c>
      <c r="T2123" s="65">
        <f t="shared" si="1233"/>
        <v>0.9640677966101695</v>
      </c>
      <c r="U2123" s="65">
        <f t="shared" si="1233"/>
        <v>0.88588588588588602</v>
      </c>
      <c r="V2123" s="65">
        <f t="shared" si="1204"/>
        <v>0.82448295136948013</v>
      </c>
      <c r="W2123" s="65">
        <f t="shared" si="1205"/>
        <v>0.79859231185706558</v>
      </c>
      <c r="X2123" s="61">
        <f t="shared" si="1216"/>
        <v>3.8155802861685191E-2</v>
      </c>
      <c r="Y2123" s="66">
        <f t="shared" si="1206"/>
        <v>4.2709867452135362E-2</v>
      </c>
      <c r="Z2123" s="61">
        <f t="shared" si="1207"/>
        <v>3.0659646949520038E-2</v>
      </c>
      <c r="AA2123" s="67">
        <f t="shared" si="1208"/>
        <v>16.145</v>
      </c>
      <c r="AB2123" s="68">
        <f t="shared" si="1209"/>
        <v>6.6101694915254208E-2</v>
      </c>
      <c r="AC2123" s="69">
        <f t="shared" si="1210"/>
        <v>9.4576271186440644E-2</v>
      </c>
      <c r="AD2123" s="70">
        <f>_xlfn.PERCENTILE.EXC(AC2123:$AC$5675,0.5)</f>
        <v>8.7510638297872576E-2</v>
      </c>
      <c r="AE2123" s="70">
        <f>_xlfn.PERCENTILE.EXC($AC2123:AC$5675,0.35)</f>
        <v>5.0795750781221526E-2</v>
      </c>
      <c r="AF2123" s="71">
        <f t="shared" si="1198"/>
        <v>6.4221450215197012E-2</v>
      </c>
      <c r="AG2123" s="70">
        <f t="shared" si="1199"/>
        <v>-0.20815631490908057</v>
      </c>
      <c r="AH2123" s="70">
        <f t="shared" si="1200"/>
        <v>-0.27492311632852745</v>
      </c>
      <c r="AI2123" s="61" t="str">
        <f t="shared" si="1225"/>
        <v>Short VOL</v>
      </c>
      <c r="AJ2123" s="68" t="str">
        <f t="shared" si="1226"/>
        <v>Short VOL</v>
      </c>
      <c r="AK2123" s="72" t="str">
        <f t="shared" si="1227"/>
        <v>00631L</v>
      </c>
      <c r="AL2123" s="73">
        <f t="shared" si="1217"/>
        <v>1</v>
      </c>
      <c r="AM2123" s="72" t="str">
        <f t="shared" si="1230"/>
        <v>00631L</v>
      </c>
      <c r="AN2123" s="73">
        <f t="shared" si="1218"/>
        <v>1</v>
      </c>
      <c r="AO2123" s="74" t="str">
        <f t="shared" si="1224"/>
        <v>00631L</v>
      </c>
      <c r="AP2123" s="20">
        <f t="shared" si="1219"/>
        <v>1</v>
      </c>
      <c r="AQ2123" s="74" t="str">
        <f t="shared" si="1234"/>
        <v>00631L</v>
      </c>
      <c r="AR2123" s="20">
        <f t="shared" si="1220"/>
        <v>1</v>
      </c>
      <c r="AS2123" s="74" t="str">
        <f t="shared" si="1228"/>
        <v>00631L</v>
      </c>
      <c r="AT2123" s="20">
        <f t="shared" si="1221"/>
        <v>1</v>
      </c>
      <c r="AU2123" s="74" t="str">
        <f t="shared" si="1211"/>
        <v>00631L</v>
      </c>
      <c r="AV2123" s="20">
        <f t="shared" si="1222"/>
        <v>1</v>
      </c>
      <c r="AW2123" s="74" t="str">
        <f t="shared" si="1212"/>
        <v>00631L</v>
      </c>
      <c r="AX2123" s="20">
        <f t="shared" si="1213"/>
        <v>1</v>
      </c>
      <c r="AY2123" s="20">
        <f t="shared" si="1223"/>
        <v>0</v>
      </c>
      <c r="AZ2123" s="116">
        <v>43228</v>
      </c>
      <c r="BA2123" s="117">
        <v>21.862500000000001</v>
      </c>
      <c r="BB2123" s="90">
        <v>21.862500000000001</v>
      </c>
      <c r="BC2123" s="76">
        <f t="shared" si="1231"/>
        <v>20.883125</v>
      </c>
      <c r="BD2123" s="76">
        <f t="shared" si="1232"/>
        <v>20.894166666666667</v>
      </c>
      <c r="BE2123" s="77">
        <f t="shared" si="1201"/>
        <v>4.6897913985574524E-2</v>
      </c>
      <c r="BF2123" s="77">
        <f t="shared" si="1229"/>
        <v>4.6344673553224601E-2</v>
      </c>
    </row>
    <row r="2124" spans="1:58" s="23" customFormat="1" ht="15.75" customHeight="1" x14ac:dyDescent="0.4">
      <c r="A2124" s="116">
        <v>43224</v>
      </c>
      <c r="B2124" s="112">
        <v>15.875</v>
      </c>
      <c r="C2124" s="112">
        <v>16.375</v>
      </c>
      <c r="D2124" s="112">
        <v>16.774999999999999</v>
      </c>
      <c r="E2124" s="112">
        <v>16.925000000000001</v>
      </c>
      <c r="F2124" s="112">
        <v>17.274999999999999</v>
      </c>
      <c r="G2124" s="112">
        <v>17.675000000000001</v>
      </c>
      <c r="H2124" s="113">
        <v>17.649999999999999</v>
      </c>
      <c r="I2124" s="90">
        <f t="shared" si="1214"/>
        <v>16.2</v>
      </c>
      <c r="J2124" s="90">
        <f t="shared" si="1215"/>
        <v>16.634999999999998</v>
      </c>
      <c r="K2124" s="114">
        <v>7</v>
      </c>
      <c r="L2124" s="115">
        <v>0.05</v>
      </c>
      <c r="M2124" s="90">
        <v>13.86</v>
      </c>
      <c r="N2124" s="90">
        <v>14.77</v>
      </c>
      <c r="O2124" s="90">
        <v>16.649999999999999</v>
      </c>
      <c r="P2124" s="90">
        <v>17.84</v>
      </c>
      <c r="Q2124" s="90">
        <v>18.43</v>
      </c>
      <c r="R2124" s="63">
        <f t="shared" si="1203"/>
        <v>5.8599999999999959</v>
      </c>
      <c r="S2124" s="64">
        <f t="shared" si="1202"/>
        <v>-7.1069182389937161E-2</v>
      </c>
      <c r="T2124" s="65">
        <f t="shared" si="1233"/>
        <v>0.93838862559241709</v>
      </c>
      <c r="U2124" s="65">
        <f t="shared" si="1233"/>
        <v>0.88708708708708717</v>
      </c>
      <c r="V2124" s="65">
        <f t="shared" si="1204"/>
        <v>0.827914798206278</v>
      </c>
      <c r="W2124" s="65">
        <f t="shared" si="1205"/>
        <v>0.80141074335322837</v>
      </c>
      <c r="X2124" s="61">
        <f t="shared" si="1216"/>
        <v>3.1496062992125984E-2</v>
      </c>
      <c r="Y2124" s="66">
        <f t="shared" si="1206"/>
        <v>4.2836041358936358E-2</v>
      </c>
      <c r="Z2124" s="61">
        <f t="shared" si="1207"/>
        <v>2.6851851851851773E-2</v>
      </c>
      <c r="AA2124" s="67">
        <f t="shared" si="1208"/>
        <v>16.2</v>
      </c>
      <c r="AB2124" s="68">
        <f t="shared" si="1209"/>
        <v>7.4813811780636452E-2</v>
      </c>
      <c r="AC2124" s="69">
        <f t="shared" si="1210"/>
        <v>9.6817874069058882E-2</v>
      </c>
      <c r="AD2124" s="70">
        <f>_xlfn.PERCENTILE.EXC(AC2124:$AC$5675,0.5)</f>
        <v>8.7505319148936167E-2</v>
      </c>
      <c r="AE2124" s="70">
        <f>_xlfn.PERCENTILE.EXC($AC2124:AC$5675,0.35)</f>
        <v>5.0718061583435316E-2</v>
      </c>
      <c r="AF2124" s="71">
        <f t="shared" si="1198"/>
        <v>6.4221450215197012E-2</v>
      </c>
      <c r="AG2124" s="70">
        <f t="shared" si="1199"/>
        <v>-0.20815631490908057</v>
      </c>
      <c r="AH2124" s="70">
        <f t="shared" si="1200"/>
        <v>-0.27492311632852745</v>
      </c>
      <c r="AI2124" s="61" t="str">
        <f t="shared" si="1225"/>
        <v>Short VOL</v>
      </c>
      <c r="AJ2124" s="68" t="str">
        <f t="shared" si="1226"/>
        <v>Short VOL</v>
      </c>
      <c r="AK2124" s="72" t="str">
        <f t="shared" si="1227"/>
        <v>00631L</v>
      </c>
      <c r="AL2124" s="73">
        <f t="shared" si="1217"/>
        <v>1</v>
      </c>
      <c r="AM2124" s="72" t="str">
        <f t="shared" si="1230"/>
        <v>00631L</v>
      </c>
      <c r="AN2124" s="73">
        <f t="shared" si="1218"/>
        <v>1</v>
      </c>
      <c r="AO2124" s="74" t="str">
        <f t="shared" si="1224"/>
        <v>00631L</v>
      </c>
      <c r="AP2124" s="20">
        <f t="shared" si="1219"/>
        <v>1</v>
      </c>
      <c r="AQ2124" s="74" t="str">
        <f t="shared" si="1234"/>
        <v>00631L</v>
      </c>
      <c r="AR2124" s="20">
        <f t="shared" si="1220"/>
        <v>1</v>
      </c>
      <c r="AS2124" s="74" t="str">
        <f t="shared" si="1228"/>
        <v>00631L</v>
      </c>
      <c r="AT2124" s="20">
        <f t="shared" si="1221"/>
        <v>1</v>
      </c>
      <c r="AU2124" s="74" t="str">
        <f t="shared" si="1211"/>
        <v>00631L</v>
      </c>
      <c r="AV2124" s="20">
        <f t="shared" si="1222"/>
        <v>1</v>
      </c>
      <c r="AW2124" s="74" t="str">
        <f t="shared" si="1212"/>
        <v>00631L</v>
      </c>
      <c r="AX2124" s="20">
        <f t="shared" si="1213"/>
        <v>1</v>
      </c>
      <c r="AY2124" s="20">
        <f t="shared" si="1223"/>
        <v>0</v>
      </c>
      <c r="AZ2124" s="116">
        <v>43227</v>
      </c>
      <c r="BA2124" s="117">
        <v>21.8125</v>
      </c>
      <c r="BB2124" s="90">
        <v>21.8</v>
      </c>
      <c r="BC2124" s="76">
        <f t="shared" si="1231"/>
        <v>20.873333333333335</v>
      </c>
      <c r="BD2124" s="76">
        <f t="shared" si="1232"/>
        <v>20.882291666666667</v>
      </c>
      <c r="BE2124" s="77">
        <f t="shared" si="1201"/>
        <v>4.4394762056850806E-2</v>
      </c>
      <c r="BF2124" s="77">
        <f t="shared" si="1229"/>
        <v>4.4545318501521401E-2</v>
      </c>
    </row>
    <row r="2125" spans="1:58" s="23" customFormat="1" ht="15.75" customHeight="1" x14ac:dyDescent="0.4">
      <c r="A2125" s="116">
        <v>43223</v>
      </c>
      <c r="B2125" s="112">
        <v>16.524999999999999</v>
      </c>
      <c r="C2125" s="112">
        <v>16.524999999999999</v>
      </c>
      <c r="D2125" s="112">
        <v>16.925000000000001</v>
      </c>
      <c r="E2125" s="112">
        <v>17.100000000000001</v>
      </c>
      <c r="F2125" s="112">
        <v>17.425000000000001</v>
      </c>
      <c r="G2125" s="112">
        <v>17.875</v>
      </c>
      <c r="H2125" s="113">
        <v>17.824999999999999</v>
      </c>
      <c r="I2125" s="90">
        <f t="shared" si="1214"/>
        <v>16.524999999999999</v>
      </c>
      <c r="J2125" s="90">
        <f t="shared" si="1215"/>
        <v>16.765000000000001</v>
      </c>
      <c r="K2125" s="114">
        <v>8</v>
      </c>
      <c r="L2125" s="115">
        <v>0.05</v>
      </c>
      <c r="M2125" s="90">
        <v>15.75</v>
      </c>
      <c r="N2125" s="90">
        <v>15.9</v>
      </c>
      <c r="O2125" s="90">
        <v>17.03</v>
      </c>
      <c r="P2125" s="90">
        <v>18.16</v>
      </c>
      <c r="Q2125" s="90">
        <v>18.7</v>
      </c>
      <c r="R2125" s="63">
        <f t="shared" si="1203"/>
        <v>3.5399999999999991</v>
      </c>
      <c r="S2125" s="64">
        <f t="shared" si="1202"/>
        <v>-4.3832185347526791E-3</v>
      </c>
      <c r="T2125" s="65">
        <f t="shared" si="1233"/>
        <v>0.99056603773584906</v>
      </c>
      <c r="U2125" s="65">
        <f t="shared" si="1233"/>
        <v>0.93364650616559008</v>
      </c>
      <c r="V2125" s="65">
        <f t="shared" si="1204"/>
        <v>0.87555066079295152</v>
      </c>
      <c r="W2125" s="65">
        <f t="shared" si="1205"/>
        <v>0.85026737967914445</v>
      </c>
      <c r="X2125" s="61">
        <f t="shared" si="1216"/>
        <v>0</v>
      </c>
      <c r="Y2125" s="66">
        <f t="shared" si="1206"/>
        <v>4.2397660818713323E-2</v>
      </c>
      <c r="Z2125" s="61">
        <f t="shared" si="1207"/>
        <v>1.4523449319213434E-2</v>
      </c>
      <c r="AA2125" s="67">
        <f t="shared" si="1208"/>
        <v>16.524999999999999</v>
      </c>
      <c r="AB2125" s="68">
        <f t="shared" si="1209"/>
        <v>3.9308176100628818E-2</v>
      </c>
      <c r="AC2125" s="69">
        <f t="shared" si="1210"/>
        <v>3.9308176100628818E-2</v>
      </c>
      <c r="AD2125" s="70">
        <f>_xlfn.PERCENTILE.EXC(AC2125:$AC$5675,0.5)</f>
        <v>8.7499999999999745E-2</v>
      </c>
      <c r="AE2125" s="70">
        <f>_xlfn.PERCENTILE.EXC($AC2125:AC$5675,0.35)</f>
        <v>5.0640372385649057E-2</v>
      </c>
      <c r="AF2125" s="71">
        <f t="shared" si="1198"/>
        <v>6.4221450215197012E-2</v>
      </c>
      <c r="AG2125" s="70">
        <f t="shared" si="1199"/>
        <v>-0.20815631490908057</v>
      </c>
      <c r="AH2125" s="70">
        <f t="shared" si="1200"/>
        <v>-0.27492311632852745</v>
      </c>
      <c r="AI2125" s="61" t="str">
        <f t="shared" si="1225"/>
        <v>Safety</v>
      </c>
      <c r="AJ2125" s="68" t="str">
        <f t="shared" si="1226"/>
        <v>Safety</v>
      </c>
      <c r="AK2125" s="72" t="str">
        <f t="shared" si="1227"/>
        <v>00631L</v>
      </c>
      <c r="AL2125" s="73">
        <f t="shared" si="1217"/>
        <v>1</v>
      </c>
      <c r="AM2125" s="72" t="str">
        <f t="shared" si="1230"/>
        <v>00631L</v>
      </c>
      <c r="AN2125" s="73">
        <f t="shared" si="1218"/>
        <v>1</v>
      </c>
      <c r="AO2125" s="74" t="str">
        <f t="shared" si="1224"/>
        <v>00635U</v>
      </c>
      <c r="AP2125" s="20">
        <f t="shared" si="1219"/>
        <v>0</v>
      </c>
      <c r="AQ2125" s="74" t="str">
        <f t="shared" si="1234"/>
        <v>00631L</v>
      </c>
      <c r="AR2125" s="20">
        <f t="shared" si="1220"/>
        <v>1</v>
      </c>
      <c r="AS2125" s="74" t="str">
        <f t="shared" si="1228"/>
        <v>00631L</v>
      </c>
      <c r="AT2125" s="20">
        <f t="shared" si="1221"/>
        <v>1</v>
      </c>
      <c r="AU2125" s="74" t="str">
        <f t="shared" si="1211"/>
        <v>00635U</v>
      </c>
      <c r="AV2125" s="20">
        <f t="shared" si="1222"/>
        <v>0</v>
      </c>
      <c r="AW2125" s="74" t="str">
        <f t="shared" si="1212"/>
        <v>00635U</v>
      </c>
      <c r="AX2125" s="20">
        <f t="shared" si="1213"/>
        <v>0</v>
      </c>
      <c r="AY2125" s="20">
        <f t="shared" si="1223"/>
        <v>1</v>
      </c>
      <c r="AZ2125" s="116">
        <v>43224</v>
      </c>
      <c r="BA2125" s="117">
        <v>22</v>
      </c>
      <c r="BB2125" s="90">
        <v>22.074999999999999</v>
      </c>
      <c r="BC2125" s="76">
        <f t="shared" si="1231"/>
        <v>20.865000000000002</v>
      </c>
      <c r="BD2125" s="76">
        <f t="shared" si="1232"/>
        <v>20.876666666666665</v>
      </c>
      <c r="BE2125" s="77">
        <f t="shared" si="1201"/>
        <v>5.7991852384375611E-2</v>
      </c>
      <c r="BF2125" s="77">
        <f t="shared" si="1229"/>
        <v>5.380807919527391E-2</v>
      </c>
    </row>
    <row r="2126" spans="1:58" s="23" customFormat="1" ht="15.75" customHeight="1" x14ac:dyDescent="0.4">
      <c r="A2126" s="116">
        <v>43222</v>
      </c>
      <c r="B2126" s="112">
        <v>16.625</v>
      </c>
      <c r="C2126" s="112">
        <v>16.774999999999999</v>
      </c>
      <c r="D2126" s="112">
        <v>17.125</v>
      </c>
      <c r="E2126" s="112">
        <v>17.274999999999999</v>
      </c>
      <c r="F2126" s="112">
        <v>17.600000000000001</v>
      </c>
      <c r="G2126" s="112">
        <v>18.024999999999999</v>
      </c>
      <c r="H2126" s="113">
        <v>17.975000000000001</v>
      </c>
      <c r="I2126" s="90">
        <f t="shared" si="1214"/>
        <v>16.7075</v>
      </c>
      <c r="J2126" s="90">
        <f t="shared" si="1215"/>
        <v>16.967500000000001</v>
      </c>
      <c r="K2126" s="114">
        <v>9</v>
      </c>
      <c r="L2126" s="115">
        <v>0.05</v>
      </c>
      <c r="M2126" s="90">
        <v>16.53</v>
      </c>
      <c r="N2126" s="90">
        <v>15.97</v>
      </c>
      <c r="O2126" s="90">
        <v>17.260000000000002</v>
      </c>
      <c r="P2126" s="90">
        <v>18.32</v>
      </c>
      <c r="Q2126" s="90">
        <v>18.89</v>
      </c>
      <c r="R2126" s="63">
        <f t="shared" si="1203"/>
        <v>3.0799999999999983</v>
      </c>
      <c r="S2126" s="64">
        <f t="shared" si="1202"/>
        <v>3.0987734021949671E-2</v>
      </c>
      <c r="T2126" s="65">
        <f t="shared" si="1233"/>
        <v>1.0350657482780212</v>
      </c>
      <c r="U2126" s="65">
        <f t="shared" si="1233"/>
        <v>0.92526071842410196</v>
      </c>
      <c r="V2126" s="65">
        <f t="shared" si="1204"/>
        <v>0.8717248908296944</v>
      </c>
      <c r="W2126" s="65">
        <f t="shared" si="1205"/>
        <v>0.84542085759661201</v>
      </c>
      <c r="X2126" s="61">
        <f t="shared" si="1216"/>
        <v>9.0225563909773574E-3</v>
      </c>
      <c r="Y2126" s="66">
        <f t="shared" si="1206"/>
        <v>4.0520984081042134E-2</v>
      </c>
      <c r="Z2126" s="61">
        <f t="shared" si="1207"/>
        <v>1.5561873410145238E-2</v>
      </c>
      <c r="AA2126" s="67">
        <f t="shared" si="1208"/>
        <v>16.7075</v>
      </c>
      <c r="AB2126" s="68">
        <f t="shared" si="1209"/>
        <v>4.1014402003757E-2</v>
      </c>
      <c r="AC2126" s="69">
        <f t="shared" si="1210"/>
        <v>4.6180338134001186E-2</v>
      </c>
      <c r="AD2126" s="70">
        <f>_xlfn.PERCENTILE.EXC(AC2126:$AC$5675,0.5)</f>
        <v>8.7505319148936167E-2</v>
      </c>
      <c r="AE2126" s="70">
        <f>_xlfn.PERCENTILE.EXC($AC2126:AC$5675,0.35)</f>
        <v>5.0784652324394934E-2</v>
      </c>
      <c r="AF2126" s="71">
        <f t="shared" ref="AF2126:AF2189" si="1235">_xlfn.PERCENTILE.EXC($AC2126:$AC3126,0.28)</f>
        <v>6.4509101154913526E-2</v>
      </c>
      <c r="AG2126" s="70">
        <f t="shared" ref="AG2126:AG2189" si="1236">_xlfn.PERCENTILE.EXC($AC2126:$AC3126,0.01)</f>
        <v>-0.20815631490908057</v>
      </c>
      <c r="AH2126" s="70">
        <f t="shared" ref="AH2126:AH2189" si="1237">_xlfn.PERCENTILE.EXC($AC2126:$AC3126,0.005)</f>
        <v>-0.27492311632852745</v>
      </c>
      <c r="AI2126" s="61" t="str">
        <f t="shared" si="1225"/>
        <v>Safety</v>
      </c>
      <c r="AJ2126" s="68" t="str">
        <f t="shared" si="1226"/>
        <v>Safety</v>
      </c>
      <c r="AK2126" s="72" t="str">
        <f t="shared" si="1227"/>
        <v>00631L</v>
      </c>
      <c r="AL2126" s="73">
        <f t="shared" si="1217"/>
        <v>1</v>
      </c>
      <c r="AM2126" s="72" t="str">
        <f t="shared" si="1230"/>
        <v>00631L</v>
      </c>
      <c r="AN2126" s="73">
        <f t="shared" si="1218"/>
        <v>1</v>
      </c>
      <c r="AO2126" s="74" t="str">
        <f t="shared" si="1224"/>
        <v>00635U</v>
      </c>
      <c r="AP2126" s="20">
        <f t="shared" si="1219"/>
        <v>0</v>
      </c>
      <c r="AQ2126" s="74" t="str">
        <f t="shared" si="1234"/>
        <v>00631L</v>
      </c>
      <c r="AR2126" s="20">
        <f t="shared" si="1220"/>
        <v>1</v>
      </c>
      <c r="AS2126" s="74" t="str">
        <f t="shared" si="1228"/>
        <v>00631L</v>
      </c>
      <c r="AT2126" s="20">
        <f t="shared" si="1221"/>
        <v>1</v>
      </c>
      <c r="AU2126" s="74" t="str">
        <f t="shared" si="1211"/>
        <v>00635U</v>
      </c>
      <c r="AV2126" s="20">
        <f t="shared" si="1222"/>
        <v>0</v>
      </c>
      <c r="AW2126" s="74" t="str">
        <f t="shared" si="1212"/>
        <v>00635U</v>
      </c>
      <c r="AX2126" s="20">
        <f t="shared" si="1213"/>
        <v>0</v>
      </c>
      <c r="AY2126" s="20">
        <f t="shared" si="1223"/>
        <v>1</v>
      </c>
      <c r="AZ2126" s="116">
        <v>43223</v>
      </c>
      <c r="BA2126" s="117">
        <v>22.012499999999999</v>
      </c>
      <c r="BB2126" s="90">
        <v>21.987500000000001</v>
      </c>
      <c r="BC2126" s="76">
        <f t="shared" si="1231"/>
        <v>20.851041666666667</v>
      </c>
      <c r="BD2126" s="76">
        <f t="shared" si="1232"/>
        <v>20.863958333333336</v>
      </c>
      <c r="BE2126" s="77">
        <f t="shared" si="1201"/>
        <v>5.450367187890294E-2</v>
      </c>
      <c r="BF2126" s="77">
        <f t="shared" si="1229"/>
        <v>5.5049077855552159E-2</v>
      </c>
    </row>
    <row r="2127" spans="1:58" s="23" customFormat="1" ht="15.75" customHeight="1" x14ac:dyDescent="0.4">
      <c r="A2127" s="116">
        <v>43221</v>
      </c>
      <c r="B2127" s="112">
        <v>16.274999999999999</v>
      </c>
      <c r="C2127" s="112">
        <v>16.475000000000001</v>
      </c>
      <c r="D2127" s="112">
        <v>16.875</v>
      </c>
      <c r="E2127" s="112">
        <v>17.024999999999999</v>
      </c>
      <c r="F2127" s="112">
        <v>17.375</v>
      </c>
      <c r="G2127" s="112">
        <v>17.8</v>
      </c>
      <c r="H2127" s="113">
        <v>17.75</v>
      </c>
      <c r="I2127" s="90">
        <f t="shared" si="1214"/>
        <v>16.375</v>
      </c>
      <c r="J2127" s="90">
        <f t="shared" si="1215"/>
        <v>16.675000000000001</v>
      </c>
      <c r="K2127" s="114">
        <v>10</v>
      </c>
      <c r="L2127" s="115">
        <v>0.05</v>
      </c>
      <c r="M2127" s="90">
        <v>15.7</v>
      </c>
      <c r="N2127" s="90">
        <v>15.49</v>
      </c>
      <c r="O2127" s="90">
        <v>16.91</v>
      </c>
      <c r="P2127" s="90">
        <v>18.079999999999998</v>
      </c>
      <c r="Q2127" s="90">
        <v>18.68</v>
      </c>
      <c r="R2127" s="63">
        <f t="shared" si="1203"/>
        <v>3.7999999999999972</v>
      </c>
      <c r="S2127" s="64">
        <f t="shared" si="1202"/>
        <v>-2.7620841180163183E-2</v>
      </c>
      <c r="T2127" s="65">
        <f t="shared" si="1233"/>
        <v>1.013557133634603</v>
      </c>
      <c r="U2127" s="65">
        <f t="shared" si="1233"/>
        <v>0.91602602010644585</v>
      </c>
      <c r="V2127" s="65">
        <f t="shared" si="1204"/>
        <v>0.85674778761061954</v>
      </c>
      <c r="W2127" s="65">
        <f t="shared" si="1205"/>
        <v>0.82922912205567456</v>
      </c>
      <c r="X2127" s="61">
        <f t="shared" si="1216"/>
        <v>1.2288786482335045E-2</v>
      </c>
      <c r="Y2127" s="66">
        <f t="shared" si="1206"/>
        <v>4.2584434654919325E-2</v>
      </c>
      <c r="Z2127" s="61">
        <f t="shared" si="1207"/>
        <v>1.8320610687022943E-2</v>
      </c>
      <c r="AA2127" s="67">
        <f t="shared" si="1208"/>
        <v>16.375</v>
      </c>
      <c r="AB2127" s="68">
        <f t="shared" si="1209"/>
        <v>5.0677856681730041E-2</v>
      </c>
      <c r="AC2127" s="69">
        <f t="shared" si="1210"/>
        <v>5.7133634602969642E-2</v>
      </c>
      <c r="AD2127" s="70">
        <f>_xlfn.PERCENTILE.EXC(AC2127:$AC$5675,0.5)</f>
        <v>8.7510638297872576E-2</v>
      </c>
      <c r="AE2127" s="70">
        <f>_xlfn.PERCENTILE.EXC($AC2127:AC$5675,0.35)</f>
        <v>5.0847262767493434E-2</v>
      </c>
      <c r="AF2127" s="71">
        <f t="shared" si="1235"/>
        <v>6.4700082720537386E-2</v>
      </c>
      <c r="AG2127" s="70">
        <f t="shared" si="1236"/>
        <v>-0.20815631490908057</v>
      </c>
      <c r="AH2127" s="70">
        <f t="shared" si="1237"/>
        <v>-0.27492311632852745</v>
      </c>
      <c r="AI2127" s="61" t="str">
        <f t="shared" si="1225"/>
        <v>Safety</v>
      </c>
      <c r="AJ2127" s="68" t="str">
        <f t="shared" si="1226"/>
        <v>Safety</v>
      </c>
      <c r="AK2127" s="72" t="str">
        <f t="shared" si="1227"/>
        <v>00631L</v>
      </c>
      <c r="AL2127" s="73">
        <f t="shared" si="1217"/>
        <v>1</v>
      </c>
      <c r="AM2127" s="72" t="str">
        <f t="shared" si="1230"/>
        <v>00631L</v>
      </c>
      <c r="AN2127" s="73">
        <f t="shared" si="1218"/>
        <v>1</v>
      </c>
      <c r="AO2127" s="74" t="str">
        <f t="shared" si="1224"/>
        <v>00635U</v>
      </c>
      <c r="AP2127" s="20">
        <f t="shared" si="1219"/>
        <v>0</v>
      </c>
      <c r="AQ2127" s="74" t="str">
        <f t="shared" si="1234"/>
        <v>00631L</v>
      </c>
      <c r="AR2127" s="20">
        <f t="shared" si="1220"/>
        <v>1</v>
      </c>
      <c r="AS2127" s="74" t="str">
        <f t="shared" si="1228"/>
        <v>00631L</v>
      </c>
      <c r="AT2127" s="20">
        <f t="shared" si="1221"/>
        <v>1</v>
      </c>
      <c r="AU2127" s="74" t="str">
        <f t="shared" si="1211"/>
        <v>00635U</v>
      </c>
      <c r="AV2127" s="20">
        <f t="shared" si="1222"/>
        <v>0</v>
      </c>
      <c r="AW2127" s="74" t="str">
        <f t="shared" si="1212"/>
        <v>00631L</v>
      </c>
      <c r="AX2127" s="20">
        <f t="shared" si="1213"/>
        <v>1</v>
      </c>
      <c r="AY2127" s="20">
        <f t="shared" si="1223"/>
        <v>1</v>
      </c>
      <c r="AZ2127" s="116">
        <v>43222</v>
      </c>
      <c r="BA2127" s="117">
        <v>21.787500000000001</v>
      </c>
      <c r="BB2127" s="90">
        <v>21.787500000000001</v>
      </c>
      <c r="BC2127" s="76">
        <f t="shared" si="1231"/>
        <v>20.835833333333333</v>
      </c>
      <c r="BD2127" s="76">
        <f t="shared" si="1232"/>
        <v>20.847708333333333</v>
      </c>
      <c r="BE2127" s="77">
        <f t="shared" si="1201"/>
        <v>4.5674519057713137E-2</v>
      </c>
      <c r="BF2127" s="77">
        <f t="shared" si="1229"/>
        <v>4.5078895562062245E-2</v>
      </c>
    </row>
    <row r="2128" spans="1:58" s="23" customFormat="1" ht="15.75" customHeight="1" x14ac:dyDescent="0.4">
      <c r="A2128" s="116">
        <v>43220</v>
      </c>
      <c r="B2128" s="112">
        <v>16.625</v>
      </c>
      <c r="C2128" s="112">
        <v>16.925000000000001</v>
      </c>
      <c r="D2128" s="112">
        <v>17.274999999999999</v>
      </c>
      <c r="E2128" s="112">
        <v>17.425000000000001</v>
      </c>
      <c r="F2128" s="112">
        <v>17.725000000000001</v>
      </c>
      <c r="G2128" s="112">
        <v>18.125</v>
      </c>
      <c r="H2128" s="113">
        <v>18.074999999999999</v>
      </c>
      <c r="I2128" s="90">
        <f t="shared" si="1214"/>
        <v>16.760000000000002</v>
      </c>
      <c r="J2128" s="90">
        <f t="shared" si="1215"/>
        <v>17.0825</v>
      </c>
      <c r="K2128" s="114">
        <v>11</v>
      </c>
      <c r="L2128" s="115">
        <v>0.05</v>
      </c>
      <c r="M2128" s="90">
        <v>16.45</v>
      </c>
      <c r="N2128" s="90">
        <v>15.93</v>
      </c>
      <c r="O2128" s="90">
        <v>17.34</v>
      </c>
      <c r="P2128" s="90">
        <v>18.329999999999998</v>
      </c>
      <c r="Q2128" s="90">
        <v>18.899999999999999</v>
      </c>
      <c r="R2128" s="63">
        <f t="shared" si="1203"/>
        <v>3.2900000000000063</v>
      </c>
      <c r="S2128" s="64">
        <f t="shared" si="1202"/>
        <v>3.3744321868916259E-2</v>
      </c>
      <c r="T2128" s="65">
        <f t="shared" si="1233"/>
        <v>1.0326428123038291</v>
      </c>
      <c r="U2128" s="65">
        <f t="shared" si="1233"/>
        <v>0.91868512110726641</v>
      </c>
      <c r="V2128" s="65">
        <f t="shared" si="1204"/>
        <v>0.8690671031096564</v>
      </c>
      <c r="W2128" s="65">
        <f t="shared" si="1205"/>
        <v>0.84285714285714286</v>
      </c>
      <c r="X2128" s="61">
        <f t="shared" si="1216"/>
        <v>1.804511278195493E-2</v>
      </c>
      <c r="Y2128" s="66">
        <f t="shared" si="1206"/>
        <v>3.7302725968436069E-2</v>
      </c>
      <c r="Z2128" s="61">
        <f t="shared" si="1207"/>
        <v>1.9242243436754056E-2</v>
      </c>
      <c r="AA2128" s="67">
        <f t="shared" si="1208"/>
        <v>16.760000000000002</v>
      </c>
      <c r="AB2128" s="68">
        <f t="shared" si="1209"/>
        <v>4.3628374136848731E-2</v>
      </c>
      <c r="AC2128" s="69">
        <f t="shared" si="1210"/>
        <v>5.2102950408035267E-2</v>
      </c>
      <c r="AD2128" s="70">
        <f>_xlfn.PERCENTILE.EXC(AC2128:$AC$5675,0.5)</f>
        <v>8.752189739827311E-2</v>
      </c>
      <c r="AE2128" s="70">
        <f>_xlfn.PERCENTILE.EXC($AC2128:AC$5675,0.35)</f>
        <v>5.0826742216660357E-2</v>
      </c>
      <c r="AF2128" s="71">
        <f t="shared" si="1235"/>
        <v>6.4750940548417818E-2</v>
      </c>
      <c r="AG2128" s="70">
        <f t="shared" si="1236"/>
        <v>-0.20815631490908057</v>
      </c>
      <c r="AH2128" s="70">
        <f t="shared" si="1237"/>
        <v>-0.27492311632852745</v>
      </c>
      <c r="AI2128" s="61" t="str">
        <f t="shared" si="1225"/>
        <v>Safety</v>
      </c>
      <c r="AJ2128" s="68" t="str">
        <f t="shared" si="1226"/>
        <v>Safety</v>
      </c>
      <c r="AK2128" s="72" t="str">
        <f t="shared" si="1227"/>
        <v>00631L</v>
      </c>
      <c r="AL2128" s="73">
        <f t="shared" si="1217"/>
        <v>1</v>
      </c>
      <c r="AM2128" s="72" t="str">
        <f t="shared" si="1230"/>
        <v>00631L</v>
      </c>
      <c r="AN2128" s="73">
        <f t="shared" si="1218"/>
        <v>1</v>
      </c>
      <c r="AO2128" s="74" t="str">
        <f t="shared" si="1224"/>
        <v>00635U</v>
      </c>
      <c r="AP2128" s="20">
        <f t="shared" si="1219"/>
        <v>0</v>
      </c>
      <c r="AQ2128" s="74" t="str">
        <f t="shared" si="1234"/>
        <v>00631L</v>
      </c>
      <c r="AR2128" s="20">
        <f t="shared" si="1220"/>
        <v>1</v>
      </c>
      <c r="AS2128" s="74" t="str">
        <f t="shared" si="1228"/>
        <v>00631L</v>
      </c>
      <c r="AT2128" s="20">
        <f t="shared" si="1221"/>
        <v>1</v>
      </c>
      <c r="AU2128" s="74" t="str">
        <f t="shared" si="1211"/>
        <v>00635U</v>
      </c>
      <c r="AV2128" s="20">
        <f t="shared" si="1222"/>
        <v>0</v>
      </c>
      <c r="AW2128" s="74" t="str">
        <f t="shared" si="1212"/>
        <v>00631L</v>
      </c>
      <c r="AX2128" s="20">
        <f t="shared" si="1213"/>
        <v>1</v>
      </c>
      <c r="AY2128" s="20">
        <f t="shared" si="1223"/>
        <v>1</v>
      </c>
      <c r="AZ2128" s="116">
        <v>43221</v>
      </c>
      <c r="BA2128" s="117">
        <v>21.587499999999999</v>
      </c>
      <c r="BB2128" s="90">
        <v>21.574999999999999</v>
      </c>
      <c r="BC2128" s="76">
        <f t="shared" si="1231"/>
        <v>20.823750000000004</v>
      </c>
      <c r="BD2128" s="76">
        <f t="shared" si="1232"/>
        <v>20.8325</v>
      </c>
      <c r="BE2128" s="77">
        <f t="shared" si="1201"/>
        <v>3.6076595233807317E-2</v>
      </c>
      <c r="BF2128" s="77">
        <f t="shared" si="1229"/>
        <v>3.6241449657986272E-2</v>
      </c>
    </row>
    <row r="2129" spans="1:58" s="23" customFormat="1" ht="15.75" customHeight="1" x14ac:dyDescent="0.4">
      <c r="A2129" s="116">
        <v>43217</v>
      </c>
      <c r="B2129" s="112">
        <v>16.425000000000001</v>
      </c>
      <c r="C2129" s="112">
        <v>16.824999999999999</v>
      </c>
      <c r="D2129" s="112">
        <v>17.225000000000001</v>
      </c>
      <c r="E2129" s="112">
        <v>17.375</v>
      </c>
      <c r="F2129" s="112">
        <v>17.675000000000001</v>
      </c>
      <c r="G2129" s="112">
        <v>18.074999999999999</v>
      </c>
      <c r="H2129" s="113">
        <v>18.024999999999999</v>
      </c>
      <c r="I2129" s="90">
        <f t="shared" si="1214"/>
        <v>16.585000000000001</v>
      </c>
      <c r="J2129" s="90">
        <f t="shared" si="1215"/>
        <v>16.984999999999999</v>
      </c>
      <c r="K2129" s="114">
        <v>12</v>
      </c>
      <c r="L2129" s="115">
        <v>0.05</v>
      </c>
      <c r="M2129" s="90">
        <v>14.44</v>
      </c>
      <c r="N2129" s="90">
        <v>15.41</v>
      </c>
      <c r="O2129" s="90">
        <v>17.079999999999998</v>
      </c>
      <c r="P2129" s="90">
        <v>18.22</v>
      </c>
      <c r="Q2129" s="90">
        <v>18.71</v>
      </c>
      <c r="R2129" s="63">
        <f t="shared" si="1203"/>
        <v>5.4499999999999957</v>
      </c>
      <c r="S2129" s="64">
        <f t="shared" si="1202"/>
        <v>-5.1108374384236356E-2</v>
      </c>
      <c r="T2129" s="65">
        <f t="shared" si="1233"/>
        <v>0.93705386112913691</v>
      </c>
      <c r="U2129" s="65">
        <f t="shared" si="1233"/>
        <v>0.90222482435597195</v>
      </c>
      <c r="V2129" s="65">
        <f t="shared" si="1204"/>
        <v>0.84577387486278821</v>
      </c>
      <c r="W2129" s="65">
        <f t="shared" si="1205"/>
        <v>0.82362373062533401</v>
      </c>
      <c r="X2129" s="61">
        <f t="shared" si="1216"/>
        <v>2.4353120243531114E-2</v>
      </c>
      <c r="Y2129" s="66">
        <f t="shared" si="1206"/>
        <v>3.7410071942445965E-2</v>
      </c>
      <c r="Z2129" s="61">
        <f t="shared" si="1207"/>
        <v>2.4118179077479564E-2</v>
      </c>
      <c r="AA2129" s="67">
        <f t="shared" si="1208"/>
        <v>16.585000000000001</v>
      </c>
      <c r="AB2129" s="68">
        <f t="shared" si="1209"/>
        <v>6.586632057105779E-2</v>
      </c>
      <c r="AC2129" s="69">
        <f t="shared" si="1210"/>
        <v>7.6249188838416651E-2</v>
      </c>
      <c r="AD2129" s="70">
        <f>_xlfn.PERCENTILE.EXC(AC2129:$AC$5675,0.5)</f>
        <v>8.7533156498673645E-2</v>
      </c>
      <c r="AE2129" s="70">
        <f>_xlfn.PERCENTILE.EXC($AC2129:AC$5675,0.35)</f>
        <v>5.0773553867568336E-2</v>
      </c>
      <c r="AF2129" s="71">
        <f t="shared" si="1235"/>
        <v>6.4825382511916857E-2</v>
      </c>
      <c r="AG2129" s="70">
        <f t="shared" si="1236"/>
        <v>-0.20815631490908057</v>
      </c>
      <c r="AH2129" s="70">
        <f t="shared" si="1237"/>
        <v>-0.27492311632852745</v>
      </c>
      <c r="AI2129" s="61" t="str">
        <f t="shared" si="1225"/>
        <v>Safety</v>
      </c>
      <c r="AJ2129" s="68" t="str">
        <f t="shared" si="1226"/>
        <v>Short VOL</v>
      </c>
      <c r="AK2129" s="72" t="str">
        <f t="shared" si="1227"/>
        <v>00631L</v>
      </c>
      <c r="AL2129" s="73">
        <f t="shared" si="1217"/>
        <v>1</v>
      </c>
      <c r="AM2129" s="72" t="str">
        <f t="shared" si="1230"/>
        <v>00631L</v>
      </c>
      <c r="AN2129" s="73">
        <f t="shared" si="1218"/>
        <v>1</v>
      </c>
      <c r="AO2129" s="74" t="str">
        <f t="shared" si="1224"/>
        <v>00631L</v>
      </c>
      <c r="AP2129" s="20">
        <f t="shared" si="1219"/>
        <v>1</v>
      </c>
      <c r="AQ2129" s="74" t="str">
        <f t="shared" si="1234"/>
        <v>00631L</v>
      </c>
      <c r="AR2129" s="20">
        <f t="shared" si="1220"/>
        <v>1</v>
      </c>
      <c r="AS2129" s="74" t="str">
        <f t="shared" si="1228"/>
        <v>00631L</v>
      </c>
      <c r="AT2129" s="20">
        <f t="shared" si="1221"/>
        <v>1</v>
      </c>
      <c r="AU2129" s="74" t="str">
        <f t="shared" si="1211"/>
        <v>00631L</v>
      </c>
      <c r="AV2129" s="20">
        <f t="shared" si="1222"/>
        <v>1</v>
      </c>
      <c r="AW2129" s="74" t="str">
        <f t="shared" si="1212"/>
        <v>00631L</v>
      </c>
      <c r="AX2129" s="20">
        <f t="shared" si="1213"/>
        <v>1</v>
      </c>
      <c r="AY2129" s="20">
        <f t="shared" si="1223"/>
        <v>0</v>
      </c>
      <c r="AZ2129" s="116">
        <v>43220</v>
      </c>
      <c r="BA2129" s="117">
        <v>21.375</v>
      </c>
      <c r="BB2129" s="90">
        <v>21.287500000000001</v>
      </c>
      <c r="BC2129" s="76">
        <f t="shared" si="1231"/>
        <v>20.815625000000008</v>
      </c>
      <c r="BD2129" s="76">
        <f t="shared" si="1232"/>
        <v>20.82041666666667</v>
      </c>
      <c r="BE2129" s="77">
        <f t="shared" ref="BE2129:BE2192" si="1238">(BB2129-BC2129)/BC2129</f>
        <v>2.266926887854645E-2</v>
      </c>
      <c r="BF2129" s="77">
        <f t="shared" si="1229"/>
        <v>2.6636514639076056E-2</v>
      </c>
    </row>
    <row r="2130" spans="1:58" s="23" customFormat="1" ht="15.75" customHeight="1" x14ac:dyDescent="0.4">
      <c r="A2130" s="116">
        <v>43216</v>
      </c>
      <c r="B2130" s="112">
        <v>16.875</v>
      </c>
      <c r="C2130" s="112">
        <v>17.024999999999999</v>
      </c>
      <c r="D2130" s="112">
        <v>17.324999999999999</v>
      </c>
      <c r="E2130" s="112">
        <v>17.425000000000001</v>
      </c>
      <c r="F2130" s="112">
        <v>17.725000000000001</v>
      </c>
      <c r="G2130" s="112">
        <v>18.125</v>
      </c>
      <c r="H2130" s="113">
        <v>18.024999999999999</v>
      </c>
      <c r="I2130" s="90">
        <f t="shared" si="1214"/>
        <v>16.927499999999998</v>
      </c>
      <c r="J2130" s="90">
        <f t="shared" si="1215"/>
        <v>17.13</v>
      </c>
      <c r="K2130" s="114">
        <v>13</v>
      </c>
      <c r="L2130" s="115">
        <v>0.05</v>
      </c>
      <c r="M2130" s="90">
        <v>16.010000000000002</v>
      </c>
      <c r="N2130" s="90">
        <v>16.239999999999998</v>
      </c>
      <c r="O2130" s="90">
        <v>17.29</v>
      </c>
      <c r="P2130" s="90">
        <v>18.29</v>
      </c>
      <c r="Q2130" s="90">
        <v>18.71</v>
      </c>
      <c r="R2130" s="63">
        <f t="shared" si="1203"/>
        <v>3.3299999999999983</v>
      </c>
      <c r="S2130" s="64">
        <f t="shared" ref="S2130:S2193" si="1239">(N2130-N2131)/N2131</f>
        <v>-8.9686098654708599E-2</v>
      </c>
      <c r="T2130" s="65">
        <f t="shared" si="1233"/>
        <v>0.98583743842364546</v>
      </c>
      <c r="U2130" s="65">
        <f t="shared" si="1233"/>
        <v>0.93927125506072873</v>
      </c>
      <c r="V2130" s="65">
        <f t="shared" si="1204"/>
        <v>0.88791689447785671</v>
      </c>
      <c r="W2130" s="65">
        <f t="shared" si="1205"/>
        <v>0.86798503474078026</v>
      </c>
      <c r="X2130" s="61">
        <f t="shared" si="1216"/>
        <v>8.8888888888888039E-3</v>
      </c>
      <c r="Y2130" s="66">
        <f t="shared" si="1206"/>
        <v>3.4433285509325555E-2</v>
      </c>
      <c r="Z2130" s="61">
        <f t="shared" si="1207"/>
        <v>1.1962782454585768E-2</v>
      </c>
      <c r="AA2130" s="67">
        <f t="shared" si="1208"/>
        <v>16.927499999999998</v>
      </c>
      <c r="AB2130" s="68">
        <f t="shared" si="1209"/>
        <v>3.9100985221674975E-2</v>
      </c>
      <c r="AC2130" s="69">
        <f t="shared" si="1210"/>
        <v>4.2333743842364539E-2</v>
      </c>
      <c r="AD2130" s="70">
        <f>_xlfn.PERCENTILE.EXC(AC2130:$AC$5675,0.5)</f>
        <v>8.757997818150462E-2</v>
      </c>
      <c r="AE2130" s="70">
        <f>_xlfn.PERCENTILE.EXC($AC2130:AC$5675,0.35)</f>
        <v>5.0695864669782077E-2</v>
      </c>
      <c r="AF2130" s="71">
        <f t="shared" si="1235"/>
        <v>6.4825382511916857E-2</v>
      </c>
      <c r="AG2130" s="70">
        <f t="shared" si="1236"/>
        <v>-0.20815631490908057</v>
      </c>
      <c r="AH2130" s="70">
        <f t="shared" si="1237"/>
        <v>-0.27492311632852745</v>
      </c>
      <c r="AI2130" s="61" t="str">
        <f t="shared" si="1225"/>
        <v>Safety</v>
      </c>
      <c r="AJ2130" s="68" t="str">
        <f t="shared" si="1226"/>
        <v>Safety</v>
      </c>
      <c r="AK2130" s="72" t="str">
        <f t="shared" si="1227"/>
        <v>00631L</v>
      </c>
      <c r="AL2130" s="73">
        <f t="shared" si="1217"/>
        <v>1</v>
      </c>
      <c r="AM2130" s="72" t="str">
        <f t="shared" si="1230"/>
        <v>00631L</v>
      </c>
      <c r="AN2130" s="73">
        <f t="shared" si="1218"/>
        <v>1</v>
      </c>
      <c r="AO2130" s="74" t="str">
        <f t="shared" si="1224"/>
        <v>00635U</v>
      </c>
      <c r="AP2130" s="20">
        <f t="shared" si="1219"/>
        <v>0</v>
      </c>
      <c r="AQ2130" s="74" t="str">
        <f t="shared" si="1234"/>
        <v>00631L</v>
      </c>
      <c r="AR2130" s="20">
        <f t="shared" si="1220"/>
        <v>1</v>
      </c>
      <c r="AS2130" s="74" t="str">
        <f t="shared" si="1228"/>
        <v>00631L</v>
      </c>
      <c r="AT2130" s="20">
        <f t="shared" si="1221"/>
        <v>1</v>
      </c>
      <c r="AU2130" s="74" t="str">
        <f t="shared" si="1211"/>
        <v>00635U</v>
      </c>
      <c r="AV2130" s="20">
        <f t="shared" si="1222"/>
        <v>0</v>
      </c>
      <c r="AW2130" s="74" t="str">
        <f t="shared" si="1212"/>
        <v>00635U</v>
      </c>
      <c r="AX2130" s="20">
        <f t="shared" si="1213"/>
        <v>0</v>
      </c>
      <c r="AY2130" s="20">
        <f t="shared" si="1223"/>
        <v>1</v>
      </c>
      <c r="AZ2130" s="116">
        <v>43217</v>
      </c>
      <c r="BA2130" s="117">
        <v>21.162500000000001</v>
      </c>
      <c r="BB2130" s="90">
        <v>21.25</v>
      </c>
      <c r="BC2130" s="76">
        <f t="shared" si="1231"/>
        <v>20.812500000000004</v>
      </c>
      <c r="BD2130" s="76">
        <f t="shared" si="1232"/>
        <v>20.813541666666673</v>
      </c>
      <c r="BE2130" s="77">
        <f t="shared" si="1238"/>
        <v>2.1021021021020846E-2</v>
      </c>
      <c r="BF2130" s="77">
        <f t="shared" si="1229"/>
        <v>1.6765927631249455E-2</v>
      </c>
    </row>
    <row r="2131" spans="1:58" s="23" customFormat="1" ht="15.75" customHeight="1" x14ac:dyDescent="0.4">
      <c r="A2131" s="116">
        <v>43215</v>
      </c>
      <c r="B2131" s="112">
        <v>17.725000000000001</v>
      </c>
      <c r="C2131" s="112">
        <v>17.675000000000001</v>
      </c>
      <c r="D2131" s="112">
        <v>17.824999999999999</v>
      </c>
      <c r="E2131" s="112">
        <v>17.875</v>
      </c>
      <c r="F2131" s="112">
        <v>18.125</v>
      </c>
      <c r="G2131" s="112">
        <v>18.55</v>
      </c>
      <c r="H2131" s="113">
        <v>18.475000000000001</v>
      </c>
      <c r="I2131" s="90">
        <f t="shared" si="1214"/>
        <v>17.71</v>
      </c>
      <c r="J2131" s="90">
        <f t="shared" si="1215"/>
        <v>17.72</v>
      </c>
      <c r="K2131" s="114">
        <v>14</v>
      </c>
      <c r="L2131" s="115">
        <v>0.05</v>
      </c>
      <c r="M2131" s="90">
        <v>18.71</v>
      </c>
      <c r="N2131" s="90">
        <v>17.84</v>
      </c>
      <c r="O2131" s="90">
        <v>18.23</v>
      </c>
      <c r="P2131" s="90">
        <v>18.989999999999998</v>
      </c>
      <c r="Q2131" s="90">
        <v>19.18</v>
      </c>
      <c r="R2131" s="63">
        <f t="shared" si="1203"/>
        <v>0.67000000000000171</v>
      </c>
      <c r="S2131" s="64">
        <f t="shared" si="1239"/>
        <v>-9.98890122086569E-3</v>
      </c>
      <c r="T2131" s="65">
        <f t="shared" si="1233"/>
        <v>1.0487668161434978</v>
      </c>
      <c r="U2131" s="65">
        <f t="shared" si="1233"/>
        <v>0.97860669226549646</v>
      </c>
      <c r="V2131" s="65">
        <f t="shared" si="1204"/>
        <v>0.93944181147972627</v>
      </c>
      <c r="W2131" s="65">
        <f t="shared" si="1205"/>
        <v>0.93013555787278412</v>
      </c>
      <c r="X2131" s="61">
        <f t="shared" si="1216"/>
        <v>-2.8208744710860765E-3</v>
      </c>
      <c r="Y2131" s="66">
        <f t="shared" si="1206"/>
        <v>3.3566433566433643E-2</v>
      </c>
      <c r="Z2131" s="61">
        <f t="shared" si="1207"/>
        <v>5.6465273856566968E-4</v>
      </c>
      <c r="AA2131" s="67">
        <f t="shared" si="1208"/>
        <v>17.71</v>
      </c>
      <c r="AB2131" s="68">
        <f t="shared" si="1209"/>
        <v>-6.4461883408070877E-3</v>
      </c>
      <c r="AC2131" s="69">
        <f t="shared" si="1210"/>
        <v>-7.286995515695012E-3</v>
      </c>
      <c r="AD2131" s="70">
        <f>_xlfn.PERCENTILE.EXC(AC2131:$AC$5675,0.5)</f>
        <v>8.7626799864335594E-2</v>
      </c>
      <c r="AE2131" s="70">
        <f>_xlfn.PERCENTILE.EXC($AC2131:AC$5675,0.35)</f>
        <v>5.0823810709398495E-2</v>
      </c>
      <c r="AF2131" s="71">
        <f t="shared" si="1235"/>
        <v>6.5000755425145246E-2</v>
      </c>
      <c r="AG2131" s="70">
        <f t="shared" si="1236"/>
        <v>-0.20815631490908057</v>
      </c>
      <c r="AH2131" s="70">
        <f t="shared" si="1237"/>
        <v>-0.27492311632852745</v>
      </c>
      <c r="AI2131" s="61" t="str">
        <f t="shared" si="1225"/>
        <v>Safety</v>
      </c>
      <c r="AJ2131" s="68" t="str">
        <f t="shared" si="1226"/>
        <v>Safety</v>
      </c>
      <c r="AK2131" s="72" t="str">
        <f t="shared" si="1227"/>
        <v>00631L</v>
      </c>
      <c r="AL2131" s="73">
        <f t="shared" si="1217"/>
        <v>1</v>
      </c>
      <c r="AM2131" s="72" t="str">
        <f t="shared" si="1230"/>
        <v>00631L</v>
      </c>
      <c r="AN2131" s="73">
        <f t="shared" si="1218"/>
        <v>1</v>
      </c>
      <c r="AO2131" s="74" t="str">
        <f t="shared" si="1224"/>
        <v>00635U</v>
      </c>
      <c r="AP2131" s="20">
        <f t="shared" si="1219"/>
        <v>0</v>
      </c>
      <c r="AQ2131" s="74" t="str">
        <f t="shared" si="1234"/>
        <v>00631L</v>
      </c>
      <c r="AR2131" s="20">
        <f t="shared" si="1220"/>
        <v>1</v>
      </c>
      <c r="AS2131" s="74" t="str">
        <f t="shared" si="1228"/>
        <v>00631L</v>
      </c>
      <c r="AT2131" s="20">
        <f t="shared" si="1221"/>
        <v>1</v>
      </c>
      <c r="AU2131" s="74" t="str">
        <f t="shared" si="1211"/>
        <v>00635U</v>
      </c>
      <c r="AV2131" s="20">
        <f t="shared" si="1222"/>
        <v>0</v>
      </c>
      <c r="AW2131" s="74" t="str">
        <f t="shared" si="1212"/>
        <v>00635U</v>
      </c>
      <c r="AX2131" s="20">
        <f t="shared" si="1213"/>
        <v>0</v>
      </c>
      <c r="AY2131" s="20">
        <f t="shared" si="1223"/>
        <v>1</v>
      </c>
      <c r="AZ2131" s="116">
        <v>43216</v>
      </c>
      <c r="BA2131" s="117">
        <v>21.162500000000001</v>
      </c>
      <c r="BB2131" s="90">
        <v>21.162500000000001</v>
      </c>
      <c r="BC2131" s="76">
        <f t="shared" si="1231"/>
        <v>20.810416666666672</v>
      </c>
      <c r="BD2131" s="76">
        <f t="shared" si="1232"/>
        <v>20.811041666666668</v>
      </c>
      <c r="BE2131" s="77">
        <f t="shared" si="1238"/>
        <v>1.6918610471518474E-2</v>
      </c>
      <c r="BF2131" s="77">
        <f t="shared" si="1229"/>
        <v>1.6888070235151615E-2</v>
      </c>
    </row>
    <row r="2132" spans="1:58" s="23" customFormat="1" ht="15.75" customHeight="1" x14ac:dyDescent="0.4">
      <c r="A2132" s="116">
        <v>43214</v>
      </c>
      <c r="B2132" s="112">
        <v>17.675000000000001</v>
      </c>
      <c r="C2132" s="112">
        <v>17.475000000000001</v>
      </c>
      <c r="D2132" s="112">
        <v>17.625</v>
      </c>
      <c r="E2132" s="112">
        <v>17.625</v>
      </c>
      <c r="F2132" s="112">
        <v>17.875</v>
      </c>
      <c r="G2132" s="112">
        <v>18.274999999999999</v>
      </c>
      <c r="H2132" s="113">
        <v>18.2</v>
      </c>
      <c r="I2132" s="90">
        <f t="shared" si="1214"/>
        <v>17.625</v>
      </c>
      <c r="J2132" s="90">
        <f t="shared" si="1215"/>
        <v>17.512500000000003</v>
      </c>
      <c r="K2132" s="114">
        <v>15</v>
      </c>
      <c r="L2132" s="115">
        <v>0.05</v>
      </c>
      <c r="M2132" s="90">
        <v>19.170000000000002</v>
      </c>
      <c r="N2132" s="90">
        <v>18.02</v>
      </c>
      <c r="O2132" s="90">
        <v>18.23</v>
      </c>
      <c r="P2132" s="90">
        <v>19</v>
      </c>
      <c r="Q2132" s="90">
        <v>19.239999999999998</v>
      </c>
      <c r="R2132" s="63">
        <f t="shared" si="1203"/>
        <v>4.0000000000006253E-2</v>
      </c>
      <c r="S2132" s="64">
        <f t="shared" si="1239"/>
        <v>0.10281517747858016</v>
      </c>
      <c r="T2132" s="65">
        <f t="shared" si="1233"/>
        <v>1.0638179800221976</v>
      </c>
      <c r="U2132" s="65">
        <f t="shared" si="1233"/>
        <v>0.98848052660449803</v>
      </c>
      <c r="V2132" s="65">
        <f t="shared" si="1204"/>
        <v>0.94842105263157894</v>
      </c>
      <c r="W2132" s="65">
        <f t="shared" si="1205"/>
        <v>0.93659043659043661</v>
      </c>
      <c r="X2132" s="61">
        <f t="shared" si="1216"/>
        <v>-1.1315417256011274E-2</v>
      </c>
      <c r="Y2132" s="66">
        <f t="shared" si="1206"/>
        <v>3.2624113475177262E-2</v>
      </c>
      <c r="Z2132" s="61">
        <f t="shared" si="1207"/>
        <v>-6.3829787234040937E-3</v>
      </c>
      <c r="AA2132" s="67">
        <f t="shared" si="1208"/>
        <v>17.625</v>
      </c>
      <c r="AB2132" s="68">
        <f t="shared" si="1209"/>
        <v>-1.9145394006659204E-2</v>
      </c>
      <c r="AC2132" s="69">
        <f t="shared" si="1210"/>
        <v>-2.192008879023305E-2</v>
      </c>
      <c r="AD2132" s="70">
        <f>_xlfn.PERCENTILE.EXC(AC2132:$AC$5675,0.5)</f>
        <v>8.7626915690007162E-2</v>
      </c>
      <c r="AE2132" s="70">
        <f>_xlfn.PERCENTILE.EXC($AC2132:AC$5675,0.35)</f>
        <v>5.0861920303802766E-2</v>
      </c>
      <c r="AF2132" s="71">
        <f t="shared" si="1235"/>
        <v>6.5379815167810884E-2</v>
      </c>
      <c r="AG2132" s="70">
        <f t="shared" si="1236"/>
        <v>-0.20815631490908057</v>
      </c>
      <c r="AH2132" s="70">
        <f t="shared" si="1237"/>
        <v>-0.27492311632852745</v>
      </c>
      <c r="AI2132" s="61" t="str">
        <f t="shared" si="1225"/>
        <v>Safety</v>
      </c>
      <c r="AJ2132" s="68" t="str">
        <f t="shared" si="1226"/>
        <v>Safety</v>
      </c>
      <c r="AK2132" s="72" t="str">
        <f t="shared" si="1227"/>
        <v>00631L</v>
      </c>
      <c r="AL2132" s="73">
        <f t="shared" si="1217"/>
        <v>1</v>
      </c>
      <c r="AM2132" s="72" t="str">
        <f t="shared" si="1230"/>
        <v>00631L</v>
      </c>
      <c r="AN2132" s="73">
        <f t="shared" si="1218"/>
        <v>1</v>
      </c>
      <c r="AO2132" s="74" t="str">
        <f t="shared" si="1224"/>
        <v>00635U</v>
      </c>
      <c r="AP2132" s="20">
        <f t="shared" si="1219"/>
        <v>0</v>
      </c>
      <c r="AQ2132" s="74" t="str">
        <f t="shared" si="1234"/>
        <v>00631L</v>
      </c>
      <c r="AR2132" s="20">
        <f t="shared" si="1220"/>
        <v>1</v>
      </c>
      <c r="AS2132" s="74" t="str">
        <f t="shared" si="1228"/>
        <v>00631L</v>
      </c>
      <c r="AT2132" s="20">
        <f t="shared" si="1221"/>
        <v>1</v>
      </c>
      <c r="AU2132" s="74" t="str">
        <f t="shared" si="1211"/>
        <v>00635U</v>
      </c>
      <c r="AV2132" s="20">
        <f t="shared" si="1222"/>
        <v>0</v>
      </c>
      <c r="AW2132" s="74" t="str">
        <f t="shared" si="1212"/>
        <v>00635U</v>
      </c>
      <c r="AX2132" s="20">
        <f t="shared" si="1213"/>
        <v>0</v>
      </c>
      <c r="AY2132" s="20">
        <f t="shared" si="1223"/>
        <v>1</v>
      </c>
      <c r="AZ2132" s="116">
        <v>43215</v>
      </c>
      <c r="BA2132" s="117">
        <v>21.137499999999999</v>
      </c>
      <c r="BB2132" s="90">
        <v>21.024999999999999</v>
      </c>
      <c r="BC2132" s="76">
        <f t="shared" si="1231"/>
        <v>20.810000000000002</v>
      </c>
      <c r="BD2132" s="76">
        <f t="shared" si="1232"/>
        <v>20.810000000000002</v>
      </c>
      <c r="BE2132" s="77">
        <f t="shared" si="1238"/>
        <v>1.0331571359922935E-2</v>
      </c>
      <c r="BF2132" s="77">
        <f t="shared" si="1229"/>
        <v>1.5737626141278088E-2</v>
      </c>
    </row>
    <row r="2133" spans="1:58" s="23" customFormat="1" ht="15.75" customHeight="1" x14ac:dyDescent="0.4">
      <c r="A2133" s="116">
        <v>43213</v>
      </c>
      <c r="B2133" s="112">
        <v>16.824999999999999</v>
      </c>
      <c r="C2133" s="112">
        <v>17.024999999999999</v>
      </c>
      <c r="D2133" s="112">
        <v>17.324999999999999</v>
      </c>
      <c r="E2133" s="112">
        <v>17.475000000000001</v>
      </c>
      <c r="F2133" s="112">
        <v>17.774999999999999</v>
      </c>
      <c r="G2133" s="112">
        <v>18.225000000000001</v>
      </c>
      <c r="H2133" s="113">
        <v>18.225000000000001</v>
      </c>
      <c r="I2133" s="90">
        <f t="shared" si="1214"/>
        <v>16.864999999999998</v>
      </c>
      <c r="J2133" s="90">
        <f t="shared" si="1215"/>
        <v>17.084999999999997</v>
      </c>
      <c r="K2133" s="114">
        <v>16</v>
      </c>
      <c r="L2133" s="115">
        <v>0.05</v>
      </c>
      <c r="M2133" s="90">
        <v>16.440000000000001</v>
      </c>
      <c r="N2133" s="90">
        <v>16.34</v>
      </c>
      <c r="O2133" s="90">
        <v>17.350000000000001</v>
      </c>
      <c r="P2133" s="90">
        <v>18.38</v>
      </c>
      <c r="Q2133" s="90">
        <v>18.829999999999998</v>
      </c>
      <c r="R2133" s="63">
        <f t="shared" si="1203"/>
        <v>2.9500000000000028</v>
      </c>
      <c r="S2133" s="64">
        <f t="shared" si="1239"/>
        <v>-3.1990521327014167E-2</v>
      </c>
      <c r="T2133" s="65">
        <f t="shared" si="1233"/>
        <v>1.0061199510403918</v>
      </c>
      <c r="U2133" s="65">
        <f t="shared" si="1233"/>
        <v>0.94178674351585001</v>
      </c>
      <c r="V2133" s="65">
        <f t="shared" si="1204"/>
        <v>0.88900979325353646</v>
      </c>
      <c r="W2133" s="65">
        <f t="shared" si="1205"/>
        <v>0.86776420605416893</v>
      </c>
      <c r="X2133" s="61">
        <f t="shared" si="1216"/>
        <v>1.1887072808320909E-2</v>
      </c>
      <c r="Y2133" s="66">
        <f t="shared" si="1206"/>
        <v>4.2918454935622317E-2</v>
      </c>
      <c r="Z2133" s="61">
        <f t="shared" si="1207"/>
        <v>1.3044767269492967E-2</v>
      </c>
      <c r="AA2133" s="67">
        <f t="shared" si="1208"/>
        <v>16.864999999999998</v>
      </c>
      <c r="AB2133" s="68">
        <f t="shared" si="1209"/>
        <v>2.9681762545899597E-2</v>
      </c>
      <c r="AC2133" s="69">
        <f t="shared" si="1210"/>
        <v>3.2129742962056215E-2</v>
      </c>
      <c r="AD2133" s="70">
        <f>_xlfn.PERCENTILE.EXC(AC2133:$AC$5675,0.5)</f>
        <v>8.7627031515678716E-2</v>
      </c>
      <c r="AE2133" s="70">
        <f>_xlfn.PERCENTILE.EXC($AC2133:AC$5675,0.35)</f>
        <v>5.0930585243420812E-2</v>
      </c>
      <c r="AF2133" s="71">
        <f t="shared" si="1235"/>
        <v>6.5600689754492902E-2</v>
      </c>
      <c r="AG2133" s="70">
        <f t="shared" si="1236"/>
        <v>-0.20815631490908057</v>
      </c>
      <c r="AH2133" s="70">
        <f t="shared" si="1237"/>
        <v>-0.27492311632852745</v>
      </c>
      <c r="AI2133" s="61" t="str">
        <f t="shared" si="1225"/>
        <v>Safety</v>
      </c>
      <c r="AJ2133" s="68" t="str">
        <f t="shared" si="1226"/>
        <v>Safety</v>
      </c>
      <c r="AK2133" s="72" t="str">
        <f t="shared" si="1227"/>
        <v>00631L</v>
      </c>
      <c r="AL2133" s="73">
        <f t="shared" si="1217"/>
        <v>1</v>
      </c>
      <c r="AM2133" s="72" t="str">
        <f t="shared" si="1230"/>
        <v>00631L</v>
      </c>
      <c r="AN2133" s="73">
        <f t="shared" si="1218"/>
        <v>1</v>
      </c>
      <c r="AO2133" s="74" t="str">
        <f t="shared" si="1224"/>
        <v>00635U</v>
      </c>
      <c r="AP2133" s="20">
        <f t="shared" si="1219"/>
        <v>0</v>
      </c>
      <c r="AQ2133" s="74" t="str">
        <f t="shared" si="1234"/>
        <v>00631L</v>
      </c>
      <c r="AR2133" s="20">
        <f t="shared" si="1220"/>
        <v>1</v>
      </c>
      <c r="AS2133" s="74" t="str">
        <f t="shared" si="1228"/>
        <v>00631L</v>
      </c>
      <c r="AT2133" s="20">
        <f t="shared" si="1221"/>
        <v>1</v>
      </c>
      <c r="AU2133" s="74" t="str">
        <f t="shared" si="1211"/>
        <v>00635U</v>
      </c>
      <c r="AV2133" s="20">
        <f t="shared" si="1222"/>
        <v>0</v>
      </c>
      <c r="AW2133" s="74" t="str">
        <f t="shared" si="1212"/>
        <v>00635U</v>
      </c>
      <c r="AX2133" s="20">
        <f t="shared" si="1213"/>
        <v>0</v>
      </c>
      <c r="AY2133" s="20">
        <f t="shared" si="1223"/>
        <v>1</v>
      </c>
      <c r="AZ2133" s="116">
        <v>43214</v>
      </c>
      <c r="BA2133" s="117">
        <v>20.887499999999999</v>
      </c>
      <c r="BB2133" s="90">
        <v>20.85</v>
      </c>
      <c r="BC2133" s="76">
        <f t="shared" si="1231"/>
        <v>20.813333333333333</v>
      </c>
      <c r="BD2133" s="76">
        <f t="shared" si="1232"/>
        <v>20.807708333333338</v>
      </c>
      <c r="BE2133" s="77">
        <f t="shared" si="1238"/>
        <v>1.7616912235747363E-3</v>
      </c>
      <c r="BF2133" s="77">
        <f t="shared" si="1229"/>
        <v>3.8347167015426536E-3</v>
      </c>
    </row>
    <row r="2134" spans="1:58" s="23" customFormat="1" ht="15.75" customHeight="1" x14ac:dyDescent="0.4">
      <c r="A2134" s="116">
        <v>43210</v>
      </c>
      <c r="B2134" s="112">
        <v>17.024999999999999</v>
      </c>
      <c r="C2134" s="112">
        <v>17.074999999999999</v>
      </c>
      <c r="D2134" s="112">
        <v>17.425000000000001</v>
      </c>
      <c r="E2134" s="112">
        <v>17.574999999999999</v>
      </c>
      <c r="F2134" s="112">
        <v>17.875</v>
      </c>
      <c r="G2134" s="112">
        <v>18.274999999999999</v>
      </c>
      <c r="H2134" s="113">
        <v>18.225000000000001</v>
      </c>
      <c r="I2134" s="90">
        <f t="shared" si="1214"/>
        <v>17.032499999999999</v>
      </c>
      <c r="J2134" s="90">
        <f t="shared" si="1215"/>
        <v>17.127499999999998</v>
      </c>
      <c r="K2134" s="114">
        <v>17</v>
      </c>
      <c r="L2134" s="115">
        <v>0.05</v>
      </c>
      <c r="M2134" s="90">
        <v>16.23</v>
      </c>
      <c r="N2134" s="90">
        <v>16.88</v>
      </c>
      <c r="O2134" s="90">
        <v>17.72</v>
      </c>
      <c r="P2134" s="90">
        <v>18.649999999999999</v>
      </c>
      <c r="Q2134" s="90">
        <v>19.04</v>
      </c>
      <c r="R2134" s="63">
        <f t="shared" si="1203"/>
        <v>3.259999999999998</v>
      </c>
      <c r="S2134" s="64">
        <f t="shared" si="1239"/>
        <v>5.7644110275689102E-2</v>
      </c>
      <c r="T2134" s="65">
        <f t="shared" si="1233"/>
        <v>0.9614928909952607</v>
      </c>
      <c r="U2134" s="65">
        <f t="shared" si="1233"/>
        <v>0.95259593679458243</v>
      </c>
      <c r="V2134" s="65">
        <f t="shared" si="1204"/>
        <v>0.90509383378016084</v>
      </c>
      <c r="W2134" s="65">
        <f t="shared" si="1205"/>
        <v>0.88655462184873945</v>
      </c>
      <c r="X2134" s="61">
        <f t="shared" si="1216"/>
        <v>2.9368575624082651E-3</v>
      </c>
      <c r="Y2134" s="66">
        <f t="shared" si="1206"/>
        <v>3.6984352773826584E-2</v>
      </c>
      <c r="Z2134" s="61">
        <f t="shared" si="1207"/>
        <v>5.5775722882723542E-3</v>
      </c>
      <c r="AA2134" s="67">
        <f t="shared" si="1208"/>
        <v>17.032499999999999</v>
      </c>
      <c r="AB2134" s="68">
        <f t="shared" si="1209"/>
        <v>8.5900473933649048E-3</v>
      </c>
      <c r="AC2134" s="69">
        <f t="shared" si="1210"/>
        <v>9.0343601895734524E-3</v>
      </c>
      <c r="AD2134" s="70">
        <f>_xlfn.PERCENTILE.EXC(AC2134:$AC$5675,0.5)</f>
        <v>8.7634744164196032E-2</v>
      </c>
      <c r="AE2134" s="70">
        <f>_xlfn.PERCENTILE.EXC($AC2134:AC$5675,0.35)</f>
        <v>5.1014391051962621E-2</v>
      </c>
      <c r="AF2134" s="71">
        <f t="shared" si="1235"/>
        <v>6.588592325999891E-2</v>
      </c>
      <c r="AG2134" s="70">
        <f t="shared" si="1236"/>
        <v>-0.20815631490908057</v>
      </c>
      <c r="AH2134" s="70">
        <f t="shared" si="1237"/>
        <v>-0.27492311632852745</v>
      </c>
      <c r="AI2134" s="61" t="str">
        <f t="shared" si="1225"/>
        <v>Safety</v>
      </c>
      <c r="AJ2134" s="68" t="str">
        <f t="shared" si="1226"/>
        <v>Safety</v>
      </c>
      <c r="AK2134" s="72" t="str">
        <f t="shared" si="1227"/>
        <v>00631L</v>
      </c>
      <c r="AL2134" s="73">
        <f t="shared" si="1217"/>
        <v>1</v>
      </c>
      <c r="AM2134" s="72" t="str">
        <f t="shared" si="1230"/>
        <v>00631L</v>
      </c>
      <c r="AN2134" s="73">
        <f t="shared" si="1218"/>
        <v>1</v>
      </c>
      <c r="AO2134" s="74" t="str">
        <f t="shared" si="1224"/>
        <v>00635U</v>
      </c>
      <c r="AP2134" s="20">
        <f t="shared" si="1219"/>
        <v>0</v>
      </c>
      <c r="AQ2134" s="74" t="str">
        <f t="shared" si="1234"/>
        <v>00631L</v>
      </c>
      <c r="AR2134" s="20">
        <f t="shared" si="1220"/>
        <v>1</v>
      </c>
      <c r="AS2134" s="74" t="str">
        <f t="shared" si="1228"/>
        <v>00631L</v>
      </c>
      <c r="AT2134" s="20">
        <f t="shared" si="1221"/>
        <v>1</v>
      </c>
      <c r="AU2134" s="74" t="str">
        <f t="shared" si="1211"/>
        <v>00635U</v>
      </c>
      <c r="AV2134" s="20">
        <f t="shared" si="1222"/>
        <v>0</v>
      </c>
      <c r="AW2134" s="74" t="str">
        <f t="shared" si="1212"/>
        <v>00635U</v>
      </c>
      <c r="AX2134" s="20">
        <f t="shared" si="1213"/>
        <v>0</v>
      </c>
      <c r="AY2134" s="20">
        <f t="shared" si="1223"/>
        <v>1</v>
      </c>
      <c r="AZ2134" s="116">
        <v>43213</v>
      </c>
      <c r="BA2134" s="117">
        <v>20.912500000000001</v>
      </c>
      <c r="BB2134" s="90">
        <v>20.9375</v>
      </c>
      <c r="BC2134" s="76">
        <f t="shared" si="1231"/>
        <v>20.818333333333335</v>
      </c>
      <c r="BD2134" s="76">
        <f t="shared" si="1232"/>
        <v>20.814374999999998</v>
      </c>
      <c r="BE2134" s="77">
        <f t="shared" si="1238"/>
        <v>5.7241213673844297E-3</v>
      </c>
      <c r="BF2134" s="77">
        <f t="shared" si="1229"/>
        <v>4.7142900039037032E-3</v>
      </c>
    </row>
    <row r="2135" spans="1:58" s="23" customFormat="1" ht="15.75" customHeight="1" x14ac:dyDescent="0.4">
      <c r="A2135" s="116">
        <v>43209</v>
      </c>
      <c r="B2135" s="112">
        <v>16.574999999999999</v>
      </c>
      <c r="C2135" s="112">
        <v>16.824999999999999</v>
      </c>
      <c r="D2135" s="112">
        <v>17.225000000000001</v>
      </c>
      <c r="E2135" s="112">
        <v>17.375</v>
      </c>
      <c r="F2135" s="112">
        <v>17.725000000000001</v>
      </c>
      <c r="G2135" s="112">
        <v>18.175000000000001</v>
      </c>
      <c r="H2135" s="113">
        <v>18.125</v>
      </c>
      <c r="I2135" s="90">
        <f t="shared" si="1214"/>
        <v>16.599999999999998</v>
      </c>
      <c r="J2135" s="90">
        <f t="shared" si="1215"/>
        <v>16.864999999999998</v>
      </c>
      <c r="K2135" s="114">
        <v>18</v>
      </c>
      <c r="L2135" s="115">
        <v>0.05</v>
      </c>
      <c r="M2135" s="90">
        <v>15.5</v>
      </c>
      <c r="N2135" s="90">
        <v>15.96</v>
      </c>
      <c r="O2135" s="90">
        <v>17.12</v>
      </c>
      <c r="P2135" s="90">
        <v>18.21</v>
      </c>
      <c r="Q2135" s="90">
        <v>18.71</v>
      </c>
      <c r="R2135" s="63">
        <f t="shared" si="1203"/>
        <v>3.8699999999999974</v>
      </c>
      <c r="S2135" s="64">
        <f t="shared" si="1239"/>
        <v>2.3076923076923155E-2</v>
      </c>
      <c r="T2135" s="65">
        <f t="shared" si="1233"/>
        <v>0.97117794486215536</v>
      </c>
      <c r="U2135" s="65">
        <f t="shared" si="1233"/>
        <v>0.93224299065420557</v>
      </c>
      <c r="V2135" s="65">
        <f t="shared" si="1204"/>
        <v>0.87644151565074135</v>
      </c>
      <c r="W2135" s="65">
        <f t="shared" si="1205"/>
        <v>0.85301977552111174</v>
      </c>
      <c r="X2135" s="61">
        <f t="shared" si="1216"/>
        <v>1.5082956259426848E-2</v>
      </c>
      <c r="Y2135" s="66">
        <f t="shared" si="1206"/>
        <v>4.3165467625899283E-2</v>
      </c>
      <c r="Z2135" s="61">
        <f t="shared" si="1207"/>
        <v>1.5963855421686782E-2</v>
      </c>
      <c r="AA2135" s="67">
        <f t="shared" si="1208"/>
        <v>16.600000000000001</v>
      </c>
      <c r="AB2135" s="68">
        <f t="shared" si="1209"/>
        <v>3.8533834586466066E-2</v>
      </c>
      <c r="AC2135" s="69">
        <f t="shared" si="1210"/>
        <v>4.0100250626566449E-2</v>
      </c>
      <c r="AD2135" s="70">
        <f>_xlfn.PERCENTILE.EXC(AC2135:$AC$5675,0.5)</f>
        <v>8.7642456812713335E-2</v>
      </c>
      <c r="AE2135" s="70">
        <f>_xlfn.PERCENTILE.EXC($AC2135:AC$5675,0.35)</f>
        <v>5.105072219848563E-2</v>
      </c>
      <c r="AF2135" s="71">
        <f t="shared" si="1235"/>
        <v>6.6111498763557444E-2</v>
      </c>
      <c r="AG2135" s="70">
        <f t="shared" si="1236"/>
        <v>-0.20815631490908057</v>
      </c>
      <c r="AH2135" s="70">
        <f t="shared" si="1237"/>
        <v>-0.27492311632852745</v>
      </c>
      <c r="AI2135" s="61" t="str">
        <f t="shared" si="1225"/>
        <v>Safety</v>
      </c>
      <c r="AJ2135" s="68" t="str">
        <f t="shared" si="1226"/>
        <v>Safety</v>
      </c>
      <c r="AK2135" s="72" t="str">
        <f t="shared" si="1227"/>
        <v>00631L</v>
      </c>
      <c r="AL2135" s="73">
        <f t="shared" si="1217"/>
        <v>1</v>
      </c>
      <c r="AM2135" s="72" t="str">
        <f t="shared" si="1230"/>
        <v>00631L</v>
      </c>
      <c r="AN2135" s="73">
        <f t="shared" si="1218"/>
        <v>1</v>
      </c>
      <c r="AO2135" s="74" t="str">
        <f t="shared" si="1224"/>
        <v>00635U</v>
      </c>
      <c r="AP2135" s="20">
        <f t="shared" si="1219"/>
        <v>0</v>
      </c>
      <c r="AQ2135" s="74" t="str">
        <f t="shared" si="1234"/>
        <v>00631L</v>
      </c>
      <c r="AR2135" s="20">
        <f t="shared" si="1220"/>
        <v>1</v>
      </c>
      <c r="AS2135" s="74" t="str">
        <f t="shared" si="1228"/>
        <v>00631L</v>
      </c>
      <c r="AT2135" s="20">
        <f t="shared" si="1221"/>
        <v>1</v>
      </c>
      <c r="AU2135" s="74" t="str">
        <f t="shared" si="1211"/>
        <v>00635U</v>
      </c>
      <c r="AV2135" s="20">
        <f t="shared" si="1222"/>
        <v>0</v>
      </c>
      <c r="AW2135" s="74" t="str">
        <f t="shared" si="1212"/>
        <v>00635U</v>
      </c>
      <c r="AX2135" s="20">
        <f t="shared" si="1213"/>
        <v>0</v>
      </c>
      <c r="AY2135" s="20">
        <f t="shared" si="1223"/>
        <v>1</v>
      </c>
      <c r="AZ2135" s="116">
        <v>43210</v>
      </c>
      <c r="BA2135" s="117">
        <v>21.024999999999999</v>
      </c>
      <c r="BB2135" s="90">
        <v>21.037500000000001</v>
      </c>
      <c r="BC2135" s="76">
        <f t="shared" si="1231"/>
        <v>20.820625000000003</v>
      </c>
      <c r="BD2135" s="76">
        <f t="shared" si="1232"/>
        <v>20.819791666666667</v>
      </c>
      <c r="BE2135" s="77">
        <f t="shared" si="1238"/>
        <v>1.0416353975925224E-2</v>
      </c>
      <c r="BF2135" s="77">
        <f t="shared" si="1229"/>
        <v>9.8564066643317249E-3</v>
      </c>
    </row>
    <row r="2136" spans="1:58" s="23" customFormat="1" ht="15.75" customHeight="1" x14ac:dyDescent="0.4">
      <c r="A2136" s="116">
        <v>43208</v>
      </c>
      <c r="B2136" s="112">
        <v>16.425000000000001</v>
      </c>
      <c r="C2136" s="112">
        <v>16.675000000000001</v>
      </c>
      <c r="D2136" s="112">
        <v>17.125</v>
      </c>
      <c r="E2136" s="112">
        <v>17.324999999999999</v>
      </c>
      <c r="F2136" s="112">
        <v>17.7</v>
      </c>
      <c r="G2136" s="112">
        <v>18.125</v>
      </c>
      <c r="H2136" s="113">
        <v>18.125</v>
      </c>
      <c r="I2136" s="90">
        <f t="shared" si="1214"/>
        <v>16.4375</v>
      </c>
      <c r="J2136" s="90">
        <f t="shared" si="1215"/>
        <v>16.697500000000002</v>
      </c>
      <c r="K2136" s="114">
        <v>19</v>
      </c>
      <c r="L2136" s="115">
        <v>0.05</v>
      </c>
      <c r="M2136" s="90">
        <v>14.64</v>
      </c>
      <c r="N2136" s="90">
        <v>15.6</v>
      </c>
      <c r="O2136" s="90">
        <v>16.8</v>
      </c>
      <c r="P2136" s="90">
        <v>17.93</v>
      </c>
      <c r="Q2136" s="90">
        <v>18.5</v>
      </c>
      <c r="R2136" s="63">
        <f t="shared" si="1203"/>
        <v>4.490000000000002</v>
      </c>
      <c r="S2136" s="64">
        <f t="shared" si="1239"/>
        <v>2.2950819672131126E-2</v>
      </c>
      <c r="T2136" s="65">
        <f t="shared" si="1233"/>
        <v>0.93846153846153857</v>
      </c>
      <c r="U2136" s="65">
        <f t="shared" si="1233"/>
        <v>0.92857142857142849</v>
      </c>
      <c r="V2136" s="65">
        <f t="shared" si="1204"/>
        <v>0.87005019520356941</v>
      </c>
      <c r="W2136" s="65">
        <f t="shared" si="1205"/>
        <v>0.84324324324324318</v>
      </c>
      <c r="X2136" s="61">
        <f t="shared" si="1216"/>
        <v>1.5220700152207001E-2</v>
      </c>
      <c r="Y2136" s="66">
        <f t="shared" si="1206"/>
        <v>4.6176046176046218E-2</v>
      </c>
      <c r="Z2136" s="61">
        <f t="shared" si="1207"/>
        <v>1.5817490494296673E-2</v>
      </c>
      <c r="AA2136" s="67">
        <f t="shared" si="1208"/>
        <v>16.4375</v>
      </c>
      <c r="AB2136" s="68">
        <f t="shared" si="1209"/>
        <v>5.2884615384615453E-2</v>
      </c>
      <c r="AC2136" s="69">
        <f t="shared" si="1210"/>
        <v>5.368589743589746E-2</v>
      </c>
      <c r="AD2136" s="70">
        <f>_xlfn.PERCENTILE.EXC(AC2136:$AC$5675,0.5)</f>
        <v>8.7702709887838182E-2</v>
      </c>
      <c r="AE2136" s="70">
        <f>_xlfn.PERCENTILE.EXC($AC2136:AC$5675,0.35)</f>
        <v>5.1069301298924084E-2</v>
      </c>
      <c r="AF2136" s="71">
        <f t="shared" si="1235"/>
        <v>6.6437079787318554E-2</v>
      </c>
      <c r="AG2136" s="70">
        <f t="shared" si="1236"/>
        <v>-0.20815631490908057</v>
      </c>
      <c r="AH2136" s="70">
        <f t="shared" si="1237"/>
        <v>-0.27492311632852745</v>
      </c>
      <c r="AI2136" s="61" t="str">
        <f t="shared" si="1225"/>
        <v>Safety</v>
      </c>
      <c r="AJ2136" s="68" t="str">
        <f t="shared" si="1226"/>
        <v>Safety</v>
      </c>
      <c r="AK2136" s="72" t="str">
        <f t="shared" si="1227"/>
        <v>00631L</v>
      </c>
      <c r="AL2136" s="73">
        <f t="shared" si="1217"/>
        <v>1</v>
      </c>
      <c r="AM2136" s="72" t="str">
        <f t="shared" si="1230"/>
        <v>00631L</v>
      </c>
      <c r="AN2136" s="73">
        <f t="shared" si="1218"/>
        <v>1</v>
      </c>
      <c r="AO2136" s="74" t="str">
        <f t="shared" si="1224"/>
        <v>00635U</v>
      </c>
      <c r="AP2136" s="20">
        <f t="shared" si="1219"/>
        <v>0</v>
      </c>
      <c r="AQ2136" s="74" t="str">
        <f t="shared" si="1234"/>
        <v>00631L</v>
      </c>
      <c r="AR2136" s="20">
        <f t="shared" si="1220"/>
        <v>1</v>
      </c>
      <c r="AS2136" s="74" t="str">
        <f t="shared" si="1228"/>
        <v>00631L</v>
      </c>
      <c r="AT2136" s="20">
        <f t="shared" si="1221"/>
        <v>1</v>
      </c>
      <c r="AU2136" s="74" t="str">
        <f t="shared" si="1211"/>
        <v>00635U</v>
      </c>
      <c r="AV2136" s="20">
        <f t="shared" si="1222"/>
        <v>0</v>
      </c>
      <c r="AW2136" s="74" t="str">
        <f t="shared" si="1212"/>
        <v>00631L</v>
      </c>
      <c r="AX2136" s="20">
        <f t="shared" si="1213"/>
        <v>1</v>
      </c>
      <c r="AY2136" s="20">
        <f t="shared" si="1223"/>
        <v>1</v>
      </c>
      <c r="AZ2136" s="116">
        <v>43209</v>
      </c>
      <c r="BA2136" s="117">
        <v>21.024999999999999</v>
      </c>
      <c r="BB2136" s="90">
        <v>21.024999999999999</v>
      </c>
      <c r="BC2136" s="76">
        <f t="shared" si="1231"/>
        <v>20.822083333333339</v>
      </c>
      <c r="BD2136" s="76">
        <f t="shared" si="1232"/>
        <v>20.82041666666667</v>
      </c>
      <c r="BE2136" s="77">
        <f t="shared" si="1238"/>
        <v>9.7452624417181926E-3</v>
      </c>
      <c r="BF2136" s="77">
        <f t="shared" si="1229"/>
        <v>9.8260921771495969E-3</v>
      </c>
    </row>
    <row r="2137" spans="1:58" s="23" customFormat="1" ht="15.75" customHeight="1" x14ac:dyDescent="0.4">
      <c r="A2137" s="116">
        <v>43207</v>
      </c>
      <c r="B2137" s="112">
        <v>15.324999999999999</v>
      </c>
      <c r="C2137" s="112">
        <v>16.375</v>
      </c>
      <c r="D2137" s="112">
        <v>16.875</v>
      </c>
      <c r="E2137" s="112">
        <v>17.375</v>
      </c>
      <c r="F2137" s="112">
        <v>17.625</v>
      </c>
      <c r="G2137" s="112">
        <v>17.975000000000001</v>
      </c>
      <c r="H2137" s="113">
        <v>18.375</v>
      </c>
      <c r="I2137" s="90">
        <f t="shared" si="1214"/>
        <v>16.375</v>
      </c>
      <c r="J2137" s="90">
        <f t="shared" si="1215"/>
        <v>16.875</v>
      </c>
      <c r="K2137" s="114">
        <v>0</v>
      </c>
      <c r="L2137" s="115">
        <v>5.2631578947368418E-2</v>
      </c>
      <c r="M2137" s="90">
        <v>15.35</v>
      </c>
      <c r="N2137" s="90">
        <v>15.25</v>
      </c>
      <c r="O2137" s="90">
        <v>16.8</v>
      </c>
      <c r="P2137" s="90">
        <v>18.03</v>
      </c>
      <c r="Q2137" s="90">
        <v>18.68</v>
      </c>
      <c r="R2137" s="63">
        <f t="shared" si="1203"/>
        <v>4.2299999999999969</v>
      </c>
      <c r="S2137" s="64">
        <f t="shared" si="1239"/>
        <v>-7.910628019323665E-2</v>
      </c>
      <c r="T2137" s="65">
        <f t="shared" si="1233"/>
        <v>1.0065573770491802</v>
      </c>
      <c r="U2137" s="65">
        <f t="shared" si="1233"/>
        <v>0.90773809523809523</v>
      </c>
      <c r="V2137" s="65">
        <f t="shared" si="1204"/>
        <v>0.84581253466444806</v>
      </c>
      <c r="W2137" s="65">
        <f t="shared" si="1205"/>
        <v>0.81638115631691655</v>
      </c>
      <c r="X2137" s="61">
        <f t="shared" si="1216"/>
        <v>6.8515497553017987E-2</v>
      </c>
      <c r="Y2137" s="66">
        <f t="shared" si="1206"/>
        <v>5.7553956834532377E-2</v>
      </c>
      <c r="Z2137" s="61">
        <f t="shared" si="1207"/>
        <v>3.0534351145038167E-2</v>
      </c>
      <c r="AA2137" s="67">
        <f t="shared" si="1208"/>
        <v>16.375</v>
      </c>
      <c r="AB2137" s="68">
        <f t="shared" si="1209"/>
        <v>4.9180327868851995E-3</v>
      </c>
      <c r="AC2137" s="69">
        <f t="shared" si="1210"/>
        <v>7.3770491803278687E-2</v>
      </c>
      <c r="AD2137" s="70">
        <f>_xlfn.PERCENTILE.EXC(AC2137:$AC$5675,0.5)</f>
        <v>8.7762962962963029E-2</v>
      </c>
      <c r="AE2137" s="70">
        <f>_xlfn.PERCENTILE.EXC($AC2137:AC$5675,0.35)</f>
        <v>5.1067490419957805E-2</v>
      </c>
      <c r="AF2137" s="71">
        <f t="shared" si="1235"/>
        <v>6.6728831736568309E-2</v>
      </c>
      <c r="AG2137" s="70">
        <f t="shared" si="1236"/>
        <v>-0.20815631490908057</v>
      </c>
      <c r="AH2137" s="70">
        <f t="shared" si="1237"/>
        <v>-0.27492311632852745</v>
      </c>
      <c r="AI2137" s="61" t="str">
        <f t="shared" si="1225"/>
        <v>Safety</v>
      </c>
      <c r="AJ2137" s="68" t="str">
        <f t="shared" si="1226"/>
        <v>Short VOL</v>
      </c>
      <c r="AK2137" s="72" t="str">
        <f t="shared" si="1227"/>
        <v>00631L</v>
      </c>
      <c r="AL2137" s="73">
        <f t="shared" si="1217"/>
        <v>1</v>
      </c>
      <c r="AM2137" s="72" t="str">
        <f t="shared" si="1230"/>
        <v>00631L</v>
      </c>
      <c r="AN2137" s="73">
        <f t="shared" si="1218"/>
        <v>1</v>
      </c>
      <c r="AO2137" s="74" t="str">
        <f t="shared" si="1224"/>
        <v>00631L</v>
      </c>
      <c r="AP2137" s="20">
        <f t="shared" si="1219"/>
        <v>1</v>
      </c>
      <c r="AQ2137" s="74" t="str">
        <f t="shared" si="1234"/>
        <v>00631L</v>
      </c>
      <c r="AR2137" s="20">
        <f t="shared" si="1220"/>
        <v>1</v>
      </c>
      <c r="AS2137" s="74" t="str">
        <f t="shared" si="1228"/>
        <v>00631L</v>
      </c>
      <c r="AT2137" s="20">
        <f t="shared" si="1221"/>
        <v>1</v>
      </c>
      <c r="AU2137" s="74" t="str">
        <f t="shared" si="1211"/>
        <v>00631L</v>
      </c>
      <c r="AV2137" s="20">
        <f t="shared" si="1222"/>
        <v>1</v>
      </c>
      <c r="AW2137" s="74" t="str">
        <f t="shared" si="1212"/>
        <v>00631L</v>
      </c>
      <c r="AX2137" s="20">
        <f t="shared" si="1213"/>
        <v>1</v>
      </c>
      <c r="AY2137" s="20">
        <f t="shared" si="1223"/>
        <v>0</v>
      </c>
      <c r="AZ2137" s="116">
        <v>43208</v>
      </c>
      <c r="BA2137" s="117">
        <v>20.95</v>
      </c>
      <c r="BB2137" s="90">
        <v>20.9375</v>
      </c>
      <c r="BC2137" s="76">
        <f t="shared" si="1231"/>
        <v>20.821875000000002</v>
      </c>
      <c r="BD2137" s="76">
        <f t="shared" si="1232"/>
        <v>20.820833333333336</v>
      </c>
      <c r="BE2137" s="77">
        <f t="shared" si="1238"/>
        <v>5.5530541797987861E-3</v>
      </c>
      <c r="BF2137" s="77">
        <f t="shared" si="1229"/>
        <v>6.2037222333398215E-3</v>
      </c>
    </row>
    <row r="2138" spans="1:58" s="23" customFormat="1" ht="15.75" customHeight="1" x14ac:dyDescent="0.4">
      <c r="A2138" s="116">
        <v>43206</v>
      </c>
      <c r="B2138" s="112">
        <v>16.824999999999999</v>
      </c>
      <c r="C2138" s="112">
        <v>17.274999999999999</v>
      </c>
      <c r="D2138" s="112">
        <v>17.574999999999999</v>
      </c>
      <c r="E2138" s="112">
        <v>17.975000000000001</v>
      </c>
      <c r="F2138" s="112">
        <v>18.074999999999999</v>
      </c>
      <c r="G2138" s="112">
        <v>18.375</v>
      </c>
      <c r="H2138" s="113">
        <v>18.75</v>
      </c>
      <c r="I2138" s="90">
        <f t="shared" si="1214"/>
        <v>17.251315789473683</v>
      </c>
      <c r="J2138" s="90">
        <f t="shared" si="1215"/>
        <v>17.559210526315788</v>
      </c>
      <c r="K2138" s="114">
        <v>1</v>
      </c>
      <c r="L2138" s="115">
        <v>5.2631578947368418E-2</v>
      </c>
      <c r="M2138" s="90">
        <v>16.57</v>
      </c>
      <c r="N2138" s="90">
        <v>16.559999999999999</v>
      </c>
      <c r="O2138" s="90">
        <v>17.82</v>
      </c>
      <c r="P2138" s="90">
        <v>18.77</v>
      </c>
      <c r="Q2138" s="90">
        <v>19.25</v>
      </c>
      <c r="R2138" s="63">
        <f t="shared" si="1203"/>
        <v>3.460000000000008</v>
      </c>
      <c r="S2138" s="64">
        <f t="shared" si="1239"/>
        <v>-4.8822515795519897E-2</v>
      </c>
      <c r="T2138" s="65">
        <f t="shared" si="1233"/>
        <v>1.0006038647342996</v>
      </c>
      <c r="U2138" s="65">
        <f t="shared" si="1233"/>
        <v>0.92929292929292917</v>
      </c>
      <c r="V2138" s="65">
        <f t="shared" si="1204"/>
        <v>0.8822589238145977</v>
      </c>
      <c r="W2138" s="65">
        <f t="shared" si="1205"/>
        <v>0.86025974025974017</v>
      </c>
      <c r="X2138" s="61">
        <f t="shared" si="1216"/>
        <v>2.67459138187221E-2</v>
      </c>
      <c r="Y2138" s="66">
        <f t="shared" si="1206"/>
        <v>4.3115438108483922E-2</v>
      </c>
      <c r="Z2138" s="61">
        <f t="shared" si="1207"/>
        <v>1.7847608878041314E-2</v>
      </c>
      <c r="AA2138" s="67">
        <f t="shared" si="1208"/>
        <v>17.251315789473683</v>
      </c>
      <c r="AB2138" s="68">
        <f t="shared" si="1209"/>
        <v>1.6002415458937234E-2</v>
      </c>
      <c r="AC2138" s="69">
        <f t="shared" si="1210"/>
        <v>4.1746122552758703E-2</v>
      </c>
      <c r="AD2138" s="70">
        <f>_xlfn.PERCENTILE.EXC(AC2138:$AC$5675,0.5)</f>
        <v>8.7766229115946837E-2</v>
      </c>
      <c r="AE2138" s="70">
        <f>_xlfn.PERCENTILE.EXC($AC2138:AC$5675,0.35)</f>
        <v>5.1047927494906942E-2</v>
      </c>
      <c r="AF2138" s="71">
        <f t="shared" si="1235"/>
        <v>6.6728831736568309E-2</v>
      </c>
      <c r="AG2138" s="70">
        <f t="shared" si="1236"/>
        <v>-0.20815631490908057</v>
      </c>
      <c r="AH2138" s="70">
        <f t="shared" si="1237"/>
        <v>-0.27492311632852745</v>
      </c>
      <c r="AI2138" s="61" t="str">
        <f t="shared" si="1225"/>
        <v>Safety</v>
      </c>
      <c r="AJ2138" s="68" t="str">
        <f t="shared" si="1226"/>
        <v>Safety</v>
      </c>
      <c r="AK2138" s="72" t="str">
        <f t="shared" si="1227"/>
        <v>00631L</v>
      </c>
      <c r="AL2138" s="73">
        <f t="shared" si="1217"/>
        <v>1</v>
      </c>
      <c r="AM2138" s="72" t="str">
        <f t="shared" si="1230"/>
        <v>00635U</v>
      </c>
      <c r="AN2138" s="73">
        <f t="shared" si="1218"/>
        <v>0</v>
      </c>
      <c r="AO2138" s="74" t="str">
        <f t="shared" si="1224"/>
        <v>00635U</v>
      </c>
      <c r="AP2138" s="20">
        <f t="shared" si="1219"/>
        <v>0</v>
      </c>
      <c r="AQ2138" s="74" t="str">
        <f t="shared" si="1234"/>
        <v>00631L</v>
      </c>
      <c r="AR2138" s="20">
        <f t="shared" si="1220"/>
        <v>1</v>
      </c>
      <c r="AS2138" s="74" t="str">
        <f t="shared" si="1228"/>
        <v>00631L</v>
      </c>
      <c r="AT2138" s="20">
        <f t="shared" si="1221"/>
        <v>1</v>
      </c>
      <c r="AU2138" s="74" t="str">
        <f t="shared" si="1211"/>
        <v>00635U</v>
      </c>
      <c r="AV2138" s="20">
        <f t="shared" si="1222"/>
        <v>0</v>
      </c>
      <c r="AW2138" s="74" t="str">
        <f t="shared" si="1212"/>
        <v>00635U</v>
      </c>
      <c r="AX2138" s="20">
        <f t="shared" si="1213"/>
        <v>0</v>
      </c>
      <c r="AY2138" s="20">
        <f t="shared" si="1223"/>
        <v>1</v>
      </c>
      <c r="AZ2138" s="116">
        <v>43207</v>
      </c>
      <c r="BA2138" s="117">
        <v>20.875</v>
      </c>
      <c r="BB2138" s="90">
        <v>20.875</v>
      </c>
      <c r="BC2138" s="76">
        <f t="shared" si="1231"/>
        <v>20.823750000000004</v>
      </c>
      <c r="BD2138" s="76">
        <f t="shared" si="1232"/>
        <v>20.820833333333336</v>
      </c>
      <c r="BE2138" s="77">
        <f t="shared" si="1238"/>
        <v>2.4611321207753654E-3</v>
      </c>
      <c r="BF2138" s="77">
        <f t="shared" si="1229"/>
        <v>2.6015609365617888E-3</v>
      </c>
    </row>
    <row r="2139" spans="1:58" s="23" customFormat="1" ht="15.75" customHeight="1" x14ac:dyDescent="0.4">
      <c r="A2139" s="116">
        <v>43203</v>
      </c>
      <c r="B2139" s="112">
        <v>17.925000000000001</v>
      </c>
      <c r="C2139" s="112">
        <v>18.125</v>
      </c>
      <c r="D2139" s="112">
        <v>18.274999999999999</v>
      </c>
      <c r="E2139" s="112">
        <v>18.524999999999999</v>
      </c>
      <c r="F2139" s="112">
        <v>18.524999999999999</v>
      </c>
      <c r="G2139" s="112">
        <v>18.725000000000001</v>
      </c>
      <c r="H2139" s="113">
        <v>19.074999999999999</v>
      </c>
      <c r="I2139" s="90">
        <f t="shared" si="1214"/>
        <v>18.103947368421053</v>
      </c>
      <c r="J2139" s="90">
        <f t="shared" si="1215"/>
        <v>18.259210526315787</v>
      </c>
      <c r="K2139" s="114">
        <v>2</v>
      </c>
      <c r="L2139" s="115">
        <v>5.2631578947368418E-2</v>
      </c>
      <c r="M2139" s="90">
        <v>16.36</v>
      </c>
      <c r="N2139" s="90">
        <v>17.41</v>
      </c>
      <c r="O2139" s="90">
        <v>18.55</v>
      </c>
      <c r="P2139" s="90">
        <v>19.350000000000001</v>
      </c>
      <c r="Q2139" s="90">
        <v>19.7</v>
      </c>
      <c r="R2139" s="63">
        <f t="shared" si="1203"/>
        <v>4.1300000000000097</v>
      </c>
      <c r="S2139" s="64">
        <f t="shared" si="1239"/>
        <v>-5.8409951325040475E-2</v>
      </c>
      <c r="T2139" s="65">
        <f t="shared" si="1233"/>
        <v>0.93968983342906376</v>
      </c>
      <c r="U2139" s="65">
        <f t="shared" si="1233"/>
        <v>0.93854447439353095</v>
      </c>
      <c r="V2139" s="65">
        <f t="shared" si="1204"/>
        <v>0.89974160206718345</v>
      </c>
      <c r="W2139" s="65">
        <f t="shared" si="1205"/>
        <v>0.88375634517766499</v>
      </c>
      <c r="X2139" s="61">
        <f t="shared" si="1216"/>
        <v>1.1157601115760071E-2</v>
      </c>
      <c r="Y2139" s="66">
        <f t="shared" si="1206"/>
        <v>2.9689608636977099E-2</v>
      </c>
      <c r="Z2139" s="61">
        <f t="shared" si="1207"/>
        <v>8.5762046660365875E-3</v>
      </c>
      <c r="AA2139" s="67">
        <f t="shared" si="1208"/>
        <v>18.103947368421053</v>
      </c>
      <c r="AB2139" s="68">
        <f t="shared" si="1209"/>
        <v>2.9580700746697334E-2</v>
      </c>
      <c r="AC2139" s="69">
        <f t="shared" si="1210"/>
        <v>3.9859125124701508E-2</v>
      </c>
      <c r="AD2139" s="70">
        <f>_xlfn.PERCENTILE.EXC(AC2139:$AC$5675,0.5)</f>
        <v>8.7769495268930631E-2</v>
      </c>
      <c r="AE2139" s="70">
        <f>_xlfn.PERCENTILE.EXC($AC2139:AC$5675,0.35)</f>
        <v>5.1069042601928898E-2</v>
      </c>
      <c r="AF2139" s="71">
        <f t="shared" si="1235"/>
        <v>6.7661665409940536E-2</v>
      </c>
      <c r="AG2139" s="70">
        <f t="shared" si="1236"/>
        <v>-0.20815631490908057</v>
      </c>
      <c r="AH2139" s="70">
        <f t="shared" si="1237"/>
        <v>-0.27492311632852745</v>
      </c>
      <c r="AI2139" s="61" t="str">
        <f t="shared" si="1225"/>
        <v>Safety</v>
      </c>
      <c r="AJ2139" s="68" t="str">
        <f t="shared" si="1226"/>
        <v>Safety</v>
      </c>
      <c r="AK2139" s="72" t="str">
        <f t="shared" si="1227"/>
        <v>00631L</v>
      </c>
      <c r="AL2139" s="73">
        <f t="shared" si="1217"/>
        <v>1</v>
      </c>
      <c r="AM2139" s="72" t="str">
        <f t="shared" si="1230"/>
        <v>00635U</v>
      </c>
      <c r="AN2139" s="73">
        <f t="shared" si="1218"/>
        <v>0</v>
      </c>
      <c r="AO2139" s="74" t="str">
        <f t="shared" si="1224"/>
        <v>00635U</v>
      </c>
      <c r="AP2139" s="20">
        <f t="shared" si="1219"/>
        <v>0</v>
      </c>
      <c r="AQ2139" s="74" t="str">
        <f t="shared" si="1234"/>
        <v>00631L</v>
      </c>
      <c r="AR2139" s="20">
        <f t="shared" si="1220"/>
        <v>1</v>
      </c>
      <c r="AS2139" s="74" t="str">
        <f t="shared" si="1228"/>
        <v>00631L</v>
      </c>
      <c r="AT2139" s="20">
        <f t="shared" si="1221"/>
        <v>1</v>
      </c>
      <c r="AU2139" s="74" t="str">
        <f t="shared" si="1211"/>
        <v>00635U</v>
      </c>
      <c r="AV2139" s="20">
        <f t="shared" si="1222"/>
        <v>0</v>
      </c>
      <c r="AW2139" s="74" t="str">
        <f t="shared" si="1212"/>
        <v>00635U</v>
      </c>
      <c r="AX2139" s="20">
        <f t="shared" si="1213"/>
        <v>0</v>
      </c>
      <c r="AY2139" s="20">
        <f t="shared" si="1223"/>
        <v>1</v>
      </c>
      <c r="AZ2139" s="116">
        <v>43206</v>
      </c>
      <c r="BA2139" s="117">
        <v>20.875</v>
      </c>
      <c r="BB2139" s="90">
        <v>20.837499999999999</v>
      </c>
      <c r="BC2139" s="76">
        <f t="shared" si="1231"/>
        <v>20.823333333333334</v>
      </c>
      <c r="BD2139" s="76">
        <f t="shared" si="1232"/>
        <v>20.823750000000004</v>
      </c>
      <c r="BE2139" s="77">
        <f t="shared" si="1238"/>
        <v>6.8032655674713177E-4</v>
      </c>
      <c r="BF2139" s="77">
        <f t="shared" si="1229"/>
        <v>2.4611321207753654E-3</v>
      </c>
    </row>
    <row r="2140" spans="1:58" s="23" customFormat="1" ht="15.75" customHeight="1" x14ac:dyDescent="0.4">
      <c r="A2140" s="116">
        <v>43202</v>
      </c>
      <c r="B2140" s="112">
        <v>18.824999999999999</v>
      </c>
      <c r="C2140" s="112">
        <v>18.725000000000001</v>
      </c>
      <c r="D2140" s="112">
        <v>18.675000000000001</v>
      </c>
      <c r="E2140" s="112">
        <v>18.925000000000001</v>
      </c>
      <c r="F2140" s="112">
        <v>18.824999999999999</v>
      </c>
      <c r="G2140" s="112">
        <v>19.024999999999999</v>
      </c>
      <c r="H2140" s="113">
        <v>19.324999999999999</v>
      </c>
      <c r="I2140" s="90">
        <f t="shared" si="1214"/>
        <v>18.740789473684213</v>
      </c>
      <c r="J2140" s="90">
        <f t="shared" si="1215"/>
        <v>18.682894736842105</v>
      </c>
      <c r="K2140" s="114">
        <v>3</v>
      </c>
      <c r="L2140" s="115">
        <v>5.2631578947368418E-2</v>
      </c>
      <c r="M2140" s="90">
        <v>17.82</v>
      </c>
      <c r="N2140" s="90">
        <v>18.489999999999998</v>
      </c>
      <c r="O2140" s="90">
        <v>19.28</v>
      </c>
      <c r="P2140" s="90">
        <v>19.98</v>
      </c>
      <c r="Q2140" s="90">
        <v>20.18</v>
      </c>
      <c r="R2140" s="63">
        <f t="shared" si="1203"/>
        <v>2.9500000000000028</v>
      </c>
      <c r="S2140" s="64">
        <f t="shared" si="1239"/>
        <v>-8.6462450592885376E-2</v>
      </c>
      <c r="T2140" s="65">
        <f t="shared" si="1233"/>
        <v>0.96376419686316939</v>
      </c>
      <c r="U2140" s="65">
        <f t="shared" si="1233"/>
        <v>0.95902489626555998</v>
      </c>
      <c r="V2140" s="65">
        <f t="shared" si="1204"/>
        <v>0.92542542542542527</v>
      </c>
      <c r="W2140" s="65">
        <f t="shared" si="1205"/>
        <v>0.9162537165510406</v>
      </c>
      <c r="X2140" s="61">
        <f t="shared" si="1216"/>
        <v>-5.3120849933597806E-3</v>
      </c>
      <c r="Y2140" s="66">
        <f t="shared" si="1206"/>
        <v>2.1136063408190148E-2</v>
      </c>
      <c r="Z2140" s="61">
        <f t="shared" si="1207"/>
        <v>-3.0892368180862407E-3</v>
      </c>
      <c r="AA2140" s="67">
        <f t="shared" si="1208"/>
        <v>18.74078947368421</v>
      </c>
      <c r="AB2140" s="68">
        <f t="shared" si="1209"/>
        <v>1.8117901568415407E-2</v>
      </c>
      <c r="AC2140" s="69">
        <f t="shared" si="1210"/>
        <v>1.3563519398821586E-2</v>
      </c>
      <c r="AD2140" s="70">
        <f>_xlfn.PERCENTILE.EXC(AC2140:$AC$5675,0.5)</f>
        <v>8.7779068416657988E-2</v>
      </c>
      <c r="AE2140" s="70">
        <f>_xlfn.PERCENTILE.EXC($AC2140:AC$5675,0.35)</f>
        <v>5.107240566286627E-2</v>
      </c>
      <c r="AF2140" s="71">
        <f t="shared" si="1235"/>
        <v>6.9208842240569043E-2</v>
      </c>
      <c r="AG2140" s="70">
        <f t="shared" si="1236"/>
        <v>-0.20815631490908057</v>
      </c>
      <c r="AH2140" s="70">
        <f t="shared" si="1237"/>
        <v>-0.27492311632852745</v>
      </c>
      <c r="AI2140" s="61" t="str">
        <f t="shared" si="1225"/>
        <v>Safety</v>
      </c>
      <c r="AJ2140" s="68" t="str">
        <f t="shared" si="1226"/>
        <v>Safety</v>
      </c>
      <c r="AK2140" s="72" t="str">
        <f t="shared" si="1227"/>
        <v>00635U</v>
      </c>
      <c r="AL2140" s="73">
        <f t="shared" si="1217"/>
        <v>0</v>
      </c>
      <c r="AM2140" s="72" t="str">
        <f t="shared" si="1230"/>
        <v>00635U</v>
      </c>
      <c r="AN2140" s="73">
        <f t="shared" si="1218"/>
        <v>0</v>
      </c>
      <c r="AO2140" s="74" t="str">
        <f t="shared" si="1224"/>
        <v>00635U</v>
      </c>
      <c r="AP2140" s="20">
        <f t="shared" si="1219"/>
        <v>0</v>
      </c>
      <c r="AQ2140" s="74" t="str">
        <f t="shared" si="1234"/>
        <v>00635U</v>
      </c>
      <c r="AR2140" s="20">
        <f t="shared" si="1220"/>
        <v>0</v>
      </c>
      <c r="AS2140" s="74" t="str">
        <f t="shared" si="1228"/>
        <v>00635U</v>
      </c>
      <c r="AT2140" s="20">
        <f t="shared" si="1221"/>
        <v>0</v>
      </c>
      <c r="AU2140" s="74" t="str">
        <f t="shared" si="1211"/>
        <v>00635U</v>
      </c>
      <c r="AV2140" s="20">
        <f t="shared" si="1222"/>
        <v>0</v>
      </c>
      <c r="AW2140" s="74" t="str">
        <f t="shared" si="1212"/>
        <v>00635U</v>
      </c>
      <c r="AX2140" s="20">
        <f t="shared" si="1213"/>
        <v>0</v>
      </c>
      <c r="AY2140" s="20">
        <f t="shared" si="1223"/>
        <v>1</v>
      </c>
      <c r="AZ2140" s="116">
        <v>43203</v>
      </c>
      <c r="BA2140" s="117">
        <v>20.74</v>
      </c>
      <c r="BB2140" s="90">
        <v>20.65</v>
      </c>
      <c r="BC2140" s="76">
        <f t="shared" si="1231"/>
        <v>20.818125000000002</v>
      </c>
      <c r="BD2140" s="76">
        <f t="shared" si="1232"/>
        <v>20.821708333333333</v>
      </c>
      <c r="BE2140" s="77">
        <f t="shared" si="1238"/>
        <v>-8.0758954036448238E-3</v>
      </c>
      <c r="BF2140" s="77">
        <f t="shared" si="1229"/>
        <v>-3.924189697851483E-3</v>
      </c>
    </row>
    <row r="2141" spans="1:58" s="23" customFormat="1" ht="15.75" customHeight="1" x14ac:dyDescent="0.4">
      <c r="A2141" s="116">
        <v>43201</v>
      </c>
      <c r="B2141" s="112">
        <v>20.074999999999999</v>
      </c>
      <c r="C2141" s="112">
        <v>19.475000000000001</v>
      </c>
      <c r="D2141" s="112">
        <v>19.274999999999999</v>
      </c>
      <c r="E2141" s="112">
        <v>19.475000000000001</v>
      </c>
      <c r="F2141" s="112">
        <v>19.375</v>
      </c>
      <c r="G2141" s="112">
        <v>19.574999999999999</v>
      </c>
      <c r="H2141" s="113">
        <v>19.824999999999999</v>
      </c>
      <c r="I2141" s="90">
        <f t="shared" si="1214"/>
        <v>19.601315789473684</v>
      </c>
      <c r="J2141" s="90">
        <f t="shared" si="1215"/>
        <v>19.317105263157895</v>
      </c>
      <c r="K2141" s="114">
        <v>4</v>
      </c>
      <c r="L2141" s="115">
        <v>5.2631578947368418E-2</v>
      </c>
      <c r="M2141" s="90">
        <v>20.37</v>
      </c>
      <c r="N2141" s="90">
        <v>20.239999999999998</v>
      </c>
      <c r="O2141" s="90">
        <v>20.37</v>
      </c>
      <c r="P2141" s="90">
        <v>20.8</v>
      </c>
      <c r="Q2141" s="90">
        <v>20.72</v>
      </c>
      <c r="R2141" s="63">
        <f t="shared" si="1203"/>
        <v>0.56000000000000227</v>
      </c>
      <c r="S2141" s="64">
        <f t="shared" si="1239"/>
        <v>-1.1235955056179798E-2</v>
      </c>
      <c r="T2141" s="65">
        <f t="shared" si="1233"/>
        <v>1.0064229249011858</v>
      </c>
      <c r="U2141" s="65">
        <f t="shared" si="1233"/>
        <v>0.99361806578301415</v>
      </c>
      <c r="V2141" s="65">
        <f t="shared" si="1204"/>
        <v>0.97307692307692295</v>
      </c>
      <c r="W2141" s="65">
        <f t="shared" si="1205"/>
        <v>0.97683397683397677</v>
      </c>
      <c r="X2141" s="61">
        <f t="shared" si="1216"/>
        <v>-2.9887920298879097E-2</v>
      </c>
      <c r="Y2141" s="66">
        <f t="shared" si="1206"/>
        <v>1.797175866495496E-2</v>
      </c>
      <c r="Z2141" s="61">
        <f t="shared" si="1207"/>
        <v>-1.4499563670537669E-2</v>
      </c>
      <c r="AA2141" s="67">
        <f t="shared" si="1208"/>
        <v>19.601315789473688</v>
      </c>
      <c r="AB2141" s="68">
        <f t="shared" si="1209"/>
        <v>-8.1521739130434364E-3</v>
      </c>
      <c r="AC2141" s="69">
        <f t="shared" si="1210"/>
        <v>-3.155554399833551E-2</v>
      </c>
      <c r="AD2141" s="70">
        <f>_xlfn.PERCENTILE.EXC(AC2141:$AC$5675,0.5)</f>
        <v>8.7788641564385345E-2</v>
      </c>
      <c r="AE2141" s="70">
        <f>_xlfn.PERCENTILE.EXC($AC2141:AC$5675,0.35)</f>
        <v>5.1092456407335216E-2</v>
      </c>
      <c r="AF2141" s="71">
        <f t="shared" si="1235"/>
        <v>7.0062322217237794E-2</v>
      </c>
      <c r="AG2141" s="70">
        <f t="shared" si="1236"/>
        <v>-0.20815631490908057</v>
      </c>
      <c r="AH2141" s="70">
        <f t="shared" si="1237"/>
        <v>-0.27492311632852745</v>
      </c>
      <c r="AI2141" s="61" t="str">
        <f t="shared" si="1225"/>
        <v>Safety</v>
      </c>
      <c r="AJ2141" s="68" t="str">
        <f t="shared" si="1226"/>
        <v>Safety</v>
      </c>
      <c r="AK2141" s="72" t="str">
        <f t="shared" si="1227"/>
        <v>00635U</v>
      </c>
      <c r="AL2141" s="73">
        <f t="shared" si="1217"/>
        <v>0</v>
      </c>
      <c r="AM2141" s="72" t="str">
        <f t="shared" si="1230"/>
        <v>00635U</v>
      </c>
      <c r="AN2141" s="73">
        <f t="shared" si="1218"/>
        <v>0</v>
      </c>
      <c r="AO2141" s="74" t="str">
        <f t="shared" si="1224"/>
        <v>00635U</v>
      </c>
      <c r="AP2141" s="20">
        <f t="shared" si="1219"/>
        <v>0</v>
      </c>
      <c r="AQ2141" s="74" t="str">
        <f t="shared" si="1234"/>
        <v>00635U</v>
      </c>
      <c r="AR2141" s="20">
        <f t="shared" si="1220"/>
        <v>0</v>
      </c>
      <c r="AS2141" s="74" t="str">
        <f t="shared" si="1228"/>
        <v>00635U</v>
      </c>
      <c r="AT2141" s="20">
        <f t="shared" si="1221"/>
        <v>0</v>
      </c>
      <c r="AU2141" s="74" t="str">
        <f t="shared" si="1211"/>
        <v>00635U</v>
      </c>
      <c r="AV2141" s="20">
        <f t="shared" si="1222"/>
        <v>0</v>
      </c>
      <c r="AW2141" s="74" t="str">
        <f t="shared" si="1212"/>
        <v>00635U</v>
      </c>
      <c r="AX2141" s="20">
        <f t="shared" si="1213"/>
        <v>0</v>
      </c>
      <c r="AY2141" s="20">
        <f t="shared" si="1223"/>
        <v>1</v>
      </c>
      <c r="AZ2141" s="116">
        <v>43202</v>
      </c>
      <c r="BA2141" s="117">
        <v>20.537500000000001</v>
      </c>
      <c r="BB2141" s="90">
        <v>20.537500000000001</v>
      </c>
      <c r="BC2141" s="76">
        <f t="shared" si="1231"/>
        <v>20.815000000000005</v>
      </c>
      <c r="BD2141" s="76">
        <f t="shared" si="1232"/>
        <v>20.816250000000004</v>
      </c>
      <c r="BE2141" s="77">
        <f t="shared" si="1238"/>
        <v>-1.3331731924093362E-2</v>
      </c>
      <c r="BF2141" s="77">
        <f t="shared" si="1229"/>
        <v>-1.3390980604095465E-2</v>
      </c>
    </row>
    <row r="2142" spans="1:58" s="23" customFormat="1" ht="15.75" customHeight="1" x14ac:dyDescent="0.4">
      <c r="A2142" s="116">
        <v>43200</v>
      </c>
      <c r="B2142" s="112">
        <v>20.175000000000001</v>
      </c>
      <c r="C2142" s="112">
        <v>19.425000000000001</v>
      </c>
      <c r="D2142" s="112">
        <v>19.074999999999999</v>
      </c>
      <c r="E2142" s="112">
        <v>19.274999999999999</v>
      </c>
      <c r="F2142" s="112">
        <v>19.125</v>
      </c>
      <c r="G2142" s="112">
        <v>19.324999999999999</v>
      </c>
      <c r="H2142" s="113">
        <v>19.625</v>
      </c>
      <c r="I2142" s="90">
        <f t="shared" si="1214"/>
        <v>19.622368421052631</v>
      </c>
      <c r="J2142" s="90">
        <f t="shared" si="1215"/>
        <v>19.167105263157893</v>
      </c>
      <c r="K2142" s="114">
        <v>5</v>
      </c>
      <c r="L2142" s="115">
        <v>5.2631578947368418E-2</v>
      </c>
      <c r="M2142" s="90">
        <v>20.92</v>
      </c>
      <c r="N2142" s="90">
        <v>20.47</v>
      </c>
      <c r="O2142" s="90">
        <v>20.399999999999999</v>
      </c>
      <c r="P2142" s="90">
        <v>20.75</v>
      </c>
      <c r="Q2142" s="90">
        <v>20.57</v>
      </c>
      <c r="R2142" s="63">
        <f t="shared" si="1203"/>
        <v>-0.24000000000000199</v>
      </c>
      <c r="S2142" s="64">
        <f t="shared" si="1239"/>
        <v>-5.9715204409738203E-2</v>
      </c>
      <c r="T2142" s="65">
        <f t="shared" si="1233"/>
        <v>1.0219833903273083</v>
      </c>
      <c r="U2142" s="65">
        <f t="shared" si="1233"/>
        <v>1.0034313725490196</v>
      </c>
      <c r="V2142" s="65">
        <f t="shared" si="1204"/>
        <v>0.98650602409638544</v>
      </c>
      <c r="W2142" s="65">
        <f t="shared" si="1205"/>
        <v>0.99513855128828388</v>
      </c>
      <c r="X2142" s="61">
        <f t="shared" si="1216"/>
        <v>-3.717472118959108E-2</v>
      </c>
      <c r="Y2142" s="66">
        <f t="shared" si="1206"/>
        <v>1.8158236057068816E-2</v>
      </c>
      <c r="Z2142" s="61">
        <f t="shared" si="1207"/>
        <v>-2.3201233822839177E-2</v>
      </c>
      <c r="AA2142" s="67">
        <f t="shared" si="1208"/>
        <v>19.622368421052634</v>
      </c>
      <c r="AB2142" s="68">
        <f t="shared" si="1209"/>
        <v>-1.4411333659013101E-2</v>
      </c>
      <c r="AC2142" s="69">
        <f t="shared" si="1210"/>
        <v>-4.1408479675005598E-2</v>
      </c>
      <c r="AD2142" s="70">
        <f>_xlfn.PERCENTILE.EXC(AC2142:$AC$5675,0.5)</f>
        <v>8.7817852871405228E-2</v>
      </c>
      <c r="AE2142" s="70">
        <f>_xlfn.PERCENTILE.EXC($AC2142:AC$5675,0.35)</f>
        <v>5.1137839337998578E-2</v>
      </c>
      <c r="AF2142" s="71">
        <f t="shared" si="1235"/>
        <v>7.0323859186337864E-2</v>
      </c>
      <c r="AG2142" s="70">
        <f t="shared" si="1236"/>
        <v>-0.20815631490908057</v>
      </c>
      <c r="AH2142" s="70">
        <f t="shared" si="1237"/>
        <v>-0.27492311632852745</v>
      </c>
      <c r="AI2142" s="61" t="str">
        <f t="shared" si="1225"/>
        <v>Safety</v>
      </c>
      <c r="AJ2142" s="68" t="str">
        <f t="shared" si="1226"/>
        <v>Safety</v>
      </c>
      <c r="AK2142" s="72" t="str">
        <f t="shared" si="1227"/>
        <v>00635U</v>
      </c>
      <c r="AL2142" s="73">
        <f t="shared" si="1217"/>
        <v>0</v>
      </c>
      <c r="AM2142" s="72" t="str">
        <f t="shared" si="1230"/>
        <v>00635U</v>
      </c>
      <c r="AN2142" s="73">
        <f t="shared" si="1218"/>
        <v>0</v>
      </c>
      <c r="AO2142" s="74" t="str">
        <f t="shared" si="1224"/>
        <v>00635U</v>
      </c>
      <c r="AP2142" s="20">
        <f t="shared" si="1219"/>
        <v>0</v>
      </c>
      <c r="AQ2142" s="74" t="str">
        <f t="shared" si="1234"/>
        <v>00635U</v>
      </c>
      <c r="AR2142" s="20">
        <f t="shared" si="1220"/>
        <v>0</v>
      </c>
      <c r="AS2142" s="74" t="str">
        <f t="shared" si="1228"/>
        <v>00635U</v>
      </c>
      <c r="AT2142" s="20">
        <f t="shared" si="1221"/>
        <v>0</v>
      </c>
      <c r="AU2142" s="74" t="str">
        <f t="shared" si="1211"/>
        <v>00635U</v>
      </c>
      <c r="AV2142" s="20">
        <f t="shared" si="1222"/>
        <v>0</v>
      </c>
      <c r="AW2142" s="74" t="str">
        <f t="shared" si="1212"/>
        <v>00635U</v>
      </c>
      <c r="AX2142" s="20">
        <f t="shared" si="1213"/>
        <v>0</v>
      </c>
      <c r="AY2142" s="20">
        <f t="shared" si="1223"/>
        <v>1</v>
      </c>
      <c r="AZ2142" s="116">
        <v>43201</v>
      </c>
      <c r="BA2142" s="117">
        <v>20.4375</v>
      </c>
      <c r="BB2142" s="90">
        <v>20.425000000000001</v>
      </c>
      <c r="BC2142" s="76">
        <f t="shared" si="1231"/>
        <v>20.81229166666667</v>
      </c>
      <c r="BD2142" s="76">
        <f t="shared" si="1232"/>
        <v>20.813333333333336</v>
      </c>
      <c r="BE2142" s="77">
        <f t="shared" si="1238"/>
        <v>-1.8608794882831802E-2</v>
      </c>
      <c r="BF2142" s="77">
        <f t="shared" si="1229"/>
        <v>-1.8057335041640105E-2</v>
      </c>
    </row>
    <row r="2143" spans="1:58" s="23" customFormat="1" ht="15.75" customHeight="1" x14ac:dyDescent="0.4">
      <c r="A2143" s="116">
        <v>43199</v>
      </c>
      <c r="B2143" s="112">
        <v>20.824999999999999</v>
      </c>
      <c r="C2143" s="112">
        <v>19.824999999999999</v>
      </c>
      <c r="D2143" s="112">
        <v>19.375</v>
      </c>
      <c r="E2143" s="112">
        <v>19.524999999999999</v>
      </c>
      <c r="F2143" s="112">
        <v>19.350000000000001</v>
      </c>
      <c r="G2143" s="112">
        <v>19.524999999999999</v>
      </c>
      <c r="H2143" s="113">
        <v>19.774999999999999</v>
      </c>
      <c r="I2143" s="90">
        <f t="shared" si="1214"/>
        <v>20.140789473684208</v>
      </c>
      <c r="J2143" s="90">
        <f t="shared" si="1215"/>
        <v>19.517105263157895</v>
      </c>
      <c r="K2143" s="114">
        <v>6</v>
      </c>
      <c r="L2143" s="115">
        <v>5.2631578947368418E-2</v>
      </c>
      <c r="M2143" s="90">
        <v>23.83</v>
      </c>
      <c r="N2143" s="90">
        <v>21.77</v>
      </c>
      <c r="O2143" s="90">
        <v>21.23</v>
      </c>
      <c r="P2143" s="90">
        <v>21.29</v>
      </c>
      <c r="Q2143" s="90">
        <v>20.87</v>
      </c>
      <c r="R2143" s="63">
        <f t="shared" ref="R2143:R2206" si="1240">(O2143+P2143)-(N2143+M2143)</f>
        <v>-3.0799999999999983</v>
      </c>
      <c r="S2143" s="64">
        <f t="shared" si="1239"/>
        <v>1.3029315960912106E-2</v>
      </c>
      <c r="T2143" s="65">
        <f t="shared" si="1233"/>
        <v>1.0946256316031235</v>
      </c>
      <c r="U2143" s="65">
        <f t="shared" si="1233"/>
        <v>1.0254357041921809</v>
      </c>
      <c r="V2143" s="65">
        <f t="shared" si="1204"/>
        <v>1.0225457961484266</v>
      </c>
      <c r="W2143" s="65">
        <f t="shared" si="1205"/>
        <v>1.0431241015812169</v>
      </c>
      <c r="X2143" s="61">
        <f t="shared" si="1216"/>
        <v>-4.8019207683073231E-2</v>
      </c>
      <c r="Y2143" s="66">
        <f t="shared" si="1206"/>
        <v>1.2804097311139566E-2</v>
      </c>
      <c r="Z2143" s="61">
        <f t="shared" si="1207"/>
        <v>-3.096622460312265E-2</v>
      </c>
      <c r="AA2143" s="67">
        <f t="shared" si="1208"/>
        <v>20.140789473684208</v>
      </c>
      <c r="AB2143" s="68">
        <f t="shared" si="1209"/>
        <v>-4.3408360128617381E-2</v>
      </c>
      <c r="AC2143" s="69">
        <f t="shared" si="1210"/>
        <v>-7.4837415081111233E-2</v>
      </c>
      <c r="AD2143" s="70">
        <f>_xlfn.PERCENTILE.EXC(AC2143:$AC$5675,0.5)</f>
        <v>8.7847064178425111E-2</v>
      </c>
      <c r="AE2143" s="70">
        <f>_xlfn.PERCENTILE.EXC($AC2143:AC$5675,0.35)</f>
        <v>5.1221528742102111E-2</v>
      </c>
      <c r="AF2143" s="71">
        <f t="shared" si="1235"/>
        <v>7.043727070891756E-2</v>
      </c>
      <c r="AG2143" s="70">
        <f t="shared" si="1236"/>
        <v>-0.20815631490908057</v>
      </c>
      <c r="AH2143" s="70">
        <f t="shared" si="1237"/>
        <v>-0.27492311632852745</v>
      </c>
      <c r="AI2143" s="61" t="str">
        <f t="shared" si="1225"/>
        <v>Safety</v>
      </c>
      <c r="AJ2143" s="68" t="str">
        <f t="shared" si="1226"/>
        <v>Safety</v>
      </c>
      <c r="AK2143" s="72" t="str">
        <f t="shared" si="1227"/>
        <v>00635U</v>
      </c>
      <c r="AL2143" s="73">
        <f t="shared" si="1217"/>
        <v>0</v>
      </c>
      <c r="AM2143" s="72" t="str">
        <f t="shared" si="1230"/>
        <v>00635U</v>
      </c>
      <c r="AN2143" s="73">
        <f t="shared" si="1218"/>
        <v>0</v>
      </c>
      <c r="AO2143" s="74" t="str">
        <f t="shared" si="1224"/>
        <v>00635U</v>
      </c>
      <c r="AP2143" s="20">
        <f t="shared" si="1219"/>
        <v>0</v>
      </c>
      <c r="AQ2143" s="74" t="str">
        <f t="shared" si="1234"/>
        <v>00635U</v>
      </c>
      <c r="AR2143" s="20">
        <f t="shared" si="1220"/>
        <v>0</v>
      </c>
      <c r="AS2143" s="74" t="str">
        <f t="shared" si="1228"/>
        <v>00635U</v>
      </c>
      <c r="AT2143" s="20">
        <f t="shared" si="1221"/>
        <v>0</v>
      </c>
      <c r="AU2143" s="74" t="str">
        <f t="shared" si="1211"/>
        <v>00635U</v>
      </c>
      <c r="AV2143" s="20">
        <f t="shared" si="1222"/>
        <v>0</v>
      </c>
      <c r="AW2143" s="74" t="str">
        <f t="shared" si="1212"/>
        <v>00635U</v>
      </c>
      <c r="AX2143" s="20">
        <f t="shared" si="1213"/>
        <v>0</v>
      </c>
      <c r="AY2143" s="20">
        <f t="shared" si="1223"/>
        <v>1</v>
      </c>
      <c r="AZ2143" s="116">
        <v>43200</v>
      </c>
      <c r="BA2143" s="117">
        <v>20.3125</v>
      </c>
      <c r="BB2143" s="90">
        <v>20.225000000000001</v>
      </c>
      <c r="BC2143" s="76">
        <f t="shared" si="1231"/>
        <v>20.811458333333341</v>
      </c>
      <c r="BD2143" s="76">
        <f t="shared" si="1232"/>
        <v>20.810416666666672</v>
      </c>
      <c r="BE2143" s="77">
        <f t="shared" si="1238"/>
        <v>-2.8179588567996704E-2</v>
      </c>
      <c r="BF2143" s="77">
        <f t="shared" si="1229"/>
        <v>-2.3926318950846185E-2</v>
      </c>
    </row>
    <row r="2144" spans="1:58" s="23" customFormat="1" ht="15.75" customHeight="1" x14ac:dyDescent="0.4">
      <c r="A2144" s="116">
        <v>43196</v>
      </c>
      <c r="B2144" s="112">
        <v>20.625</v>
      </c>
      <c r="C2144" s="112">
        <v>19.524999999999999</v>
      </c>
      <c r="D2144" s="112">
        <v>19.225000000000001</v>
      </c>
      <c r="E2144" s="112">
        <v>19.425000000000001</v>
      </c>
      <c r="F2144" s="112">
        <v>19.274999999999999</v>
      </c>
      <c r="G2144" s="112">
        <v>19.425000000000001</v>
      </c>
      <c r="H2144" s="113">
        <v>19.675000000000001</v>
      </c>
      <c r="I2144" s="90">
        <f t="shared" si="1214"/>
        <v>19.930263157894736</v>
      </c>
      <c r="J2144" s="90">
        <f t="shared" si="1215"/>
        <v>19.335526315789473</v>
      </c>
      <c r="K2144" s="114">
        <v>7</v>
      </c>
      <c r="L2144" s="115">
        <v>5.2631578947368418E-2</v>
      </c>
      <c r="M2144" s="90">
        <v>23.06</v>
      </c>
      <c r="N2144" s="90">
        <v>21.49</v>
      </c>
      <c r="O2144" s="90">
        <v>21.2</v>
      </c>
      <c r="P2144" s="90">
        <v>21.41</v>
      </c>
      <c r="Q2144" s="90">
        <v>20.87</v>
      </c>
      <c r="R2144" s="63">
        <f t="shared" si="1240"/>
        <v>-1.9399999999999977</v>
      </c>
      <c r="S2144" s="64">
        <f t="shared" si="1239"/>
        <v>0.13463569165786679</v>
      </c>
      <c r="T2144" s="65">
        <f t="shared" si="1233"/>
        <v>1.0730572359236854</v>
      </c>
      <c r="U2144" s="65">
        <f t="shared" si="1233"/>
        <v>1.0136792452830188</v>
      </c>
      <c r="V2144" s="65">
        <f t="shared" si="1204"/>
        <v>1.0037365716954694</v>
      </c>
      <c r="W2144" s="65">
        <f t="shared" si="1205"/>
        <v>1.0297077144226161</v>
      </c>
      <c r="X2144" s="61">
        <f t="shared" si="1216"/>
        <v>-5.3333333333333399E-2</v>
      </c>
      <c r="Y2144" s="66">
        <f t="shared" si="1206"/>
        <v>1.2870012870012869E-2</v>
      </c>
      <c r="Z2144" s="61">
        <f t="shared" si="1207"/>
        <v>-2.9840892585990618E-2</v>
      </c>
      <c r="AA2144" s="67">
        <f t="shared" si="1208"/>
        <v>19.930263157894736</v>
      </c>
      <c r="AB2144" s="68">
        <f t="shared" si="1209"/>
        <v>-4.0251279664960379E-2</v>
      </c>
      <c r="AC2144" s="69">
        <f t="shared" si="1210"/>
        <v>-7.2579657613088086E-2</v>
      </c>
      <c r="AD2144" s="70">
        <f>_xlfn.PERCENTILE.EXC(AC2144:$AC$5675,0.5)</f>
        <v>8.7870997188404354E-2</v>
      </c>
      <c r="AE2144" s="70">
        <f>_xlfn.PERCENTILE.EXC($AC2144:AC$5675,0.35)</f>
        <v>5.1241794796462292E-2</v>
      </c>
      <c r="AF2144" s="71">
        <f t="shared" si="1235"/>
        <v>7.0951741450517566E-2</v>
      </c>
      <c r="AG2144" s="70">
        <f t="shared" si="1236"/>
        <v>-0.20815631490908057</v>
      </c>
      <c r="AH2144" s="70">
        <f t="shared" si="1237"/>
        <v>-0.27492311632852745</v>
      </c>
      <c r="AI2144" s="61" t="str">
        <f t="shared" si="1225"/>
        <v>Safety</v>
      </c>
      <c r="AJ2144" s="68" t="str">
        <f t="shared" si="1226"/>
        <v>Safety</v>
      </c>
      <c r="AK2144" s="72" t="str">
        <f t="shared" si="1227"/>
        <v>00635U</v>
      </c>
      <c r="AL2144" s="73">
        <f t="shared" si="1217"/>
        <v>0</v>
      </c>
      <c r="AM2144" s="72" t="str">
        <f t="shared" si="1230"/>
        <v>00635U</v>
      </c>
      <c r="AN2144" s="73">
        <f t="shared" si="1218"/>
        <v>0</v>
      </c>
      <c r="AO2144" s="74" t="str">
        <f t="shared" si="1224"/>
        <v>00635U</v>
      </c>
      <c r="AP2144" s="20">
        <f t="shared" si="1219"/>
        <v>0</v>
      </c>
      <c r="AQ2144" s="74" t="str">
        <f t="shared" si="1234"/>
        <v>00635U</v>
      </c>
      <c r="AR2144" s="20">
        <f t="shared" si="1220"/>
        <v>0</v>
      </c>
      <c r="AS2144" s="74" t="str">
        <f t="shared" si="1228"/>
        <v>00635U</v>
      </c>
      <c r="AT2144" s="20">
        <f t="shared" si="1221"/>
        <v>0</v>
      </c>
      <c r="AU2144" s="74" t="str">
        <f t="shared" si="1211"/>
        <v>00635U</v>
      </c>
      <c r="AV2144" s="20">
        <f t="shared" si="1222"/>
        <v>0</v>
      </c>
      <c r="AW2144" s="74" t="str">
        <f t="shared" si="1212"/>
        <v>00635U</v>
      </c>
      <c r="AX2144" s="20">
        <f t="shared" si="1213"/>
        <v>0</v>
      </c>
      <c r="AY2144" s="20">
        <f t="shared" si="1223"/>
        <v>1</v>
      </c>
      <c r="AZ2144" s="116">
        <v>43199</v>
      </c>
      <c r="BA2144" s="117">
        <v>20.149999999999999</v>
      </c>
      <c r="BB2144" s="90">
        <v>20.162500000000001</v>
      </c>
      <c r="BC2144" s="76">
        <f t="shared" si="1231"/>
        <v>20.810416666666672</v>
      </c>
      <c r="BD2144" s="76">
        <f t="shared" si="1232"/>
        <v>20.810208333333339</v>
      </c>
      <c r="BE2144" s="77">
        <f t="shared" si="1238"/>
        <v>-3.1134247672439868E-2</v>
      </c>
      <c r="BF2144" s="77">
        <f t="shared" si="1229"/>
        <v>-3.1725214988637715E-2</v>
      </c>
    </row>
    <row r="2145" spans="1:58" s="23" customFormat="1" ht="15.75" customHeight="1" x14ac:dyDescent="0.4">
      <c r="A2145" s="116">
        <v>43195</v>
      </c>
      <c r="B2145" s="112">
        <v>19.074999999999999</v>
      </c>
      <c r="C2145" s="112">
        <v>18.675000000000001</v>
      </c>
      <c r="D2145" s="112">
        <v>18.524999999999999</v>
      </c>
      <c r="E2145" s="112">
        <v>18.774999999999999</v>
      </c>
      <c r="F2145" s="112">
        <v>18.675000000000001</v>
      </c>
      <c r="G2145" s="112">
        <v>18.875</v>
      </c>
      <c r="H2145" s="113">
        <v>19.175000000000001</v>
      </c>
      <c r="I2145" s="90">
        <f t="shared" si="1214"/>
        <v>18.84342105263158</v>
      </c>
      <c r="J2145" s="90">
        <f t="shared" si="1215"/>
        <v>18.588157894736842</v>
      </c>
      <c r="K2145" s="114">
        <v>8</v>
      </c>
      <c r="L2145" s="115">
        <v>5.2631578947368418E-2</v>
      </c>
      <c r="M2145" s="90">
        <v>19.93</v>
      </c>
      <c r="N2145" s="90">
        <v>18.940000000000001</v>
      </c>
      <c r="O2145" s="90">
        <v>19.61</v>
      </c>
      <c r="P2145" s="90">
        <v>20.13</v>
      </c>
      <c r="Q2145" s="90">
        <v>20.100000000000001</v>
      </c>
      <c r="R2145" s="63">
        <f t="shared" si="1240"/>
        <v>0.86999999999999034</v>
      </c>
      <c r="S2145" s="64">
        <f t="shared" si="1239"/>
        <v>-5.5832502492522307E-2</v>
      </c>
      <c r="T2145" s="65">
        <f t="shared" si="1233"/>
        <v>1.0522703273495246</v>
      </c>
      <c r="U2145" s="65">
        <f t="shared" si="1233"/>
        <v>0.96583375828658857</v>
      </c>
      <c r="V2145" s="65">
        <f t="shared" si="1204"/>
        <v>0.94088425235966233</v>
      </c>
      <c r="W2145" s="65">
        <f t="shared" si="1205"/>
        <v>0.94228855721393034</v>
      </c>
      <c r="X2145" s="61">
        <f t="shared" si="1216"/>
        <v>-2.0969855832241081E-2</v>
      </c>
      <c r="Y2145" s="66">
        <f t="shared" si="1206"/>
        <v>2.1304926764314364E-2</v>
      </c>
      <c r="Z2145" s="61">
        <f t="shared" si="1207"/>
        <v>-1.354654004608625E-2</v>
      </c>
      <c r="AA2145" s="67">
        <f t="shared" si="1208"/>
        <v>18.843421052631577</v>
      </c>
      <c r="AB2145" s="68">
        <f t="shared" si="1209"/>
        <v>7.1277719112987333E-3</v>
      </c>
      <c r="AC2145" s="69">
        <f t="shared" si="1210"/>
        <v>-5.0992052464849339E-3</v>
      </c>
      <c r="AD2145" s="70">
        <f>_xlfn.PERCENTILE.EXC(AC2145:$AC$5675,0.5)</f>
        <v>8.7894930198383611E-2</v>
      </c>
      <c r="AE2145" s="70">
        <f>_xlfn.PERCENTILE.EXC($AC2145:AC$5675,0.35)</f>
        <v>5.1248459925077441E-2</v>
      </c>
      <c r="AF2145" s="71">
        <f t="shared" si="1235"/>
        <v>7.0951741450517566E-2</v>
      </c>
      <c r="AG2145" s="70">
        <f t="shared" si="1236"/>
        <v>-0.20815631490908057</v>
      </c>
      <c r="AH2145" s="70">
        <f t="shared" si="1237"/>
        <v>-0.27492311632852745</v>
      </c>
      <c r="AI2145" s="61" t="str">
        <f t="shared" si="1225"/>
        <v>Safety</v>
      </c>
      <c r="AJ2145" s="68" t="str">
        <f t="shared" si="1226"/>
        <v>Safety</v>
      </c>
      <c r="AK2145" s="72" t="str">
        <f t="shared" si="1227"/>
        <v>00635U</v>
      </c>
      <c r="AL2145" s="73">
        <f t="shared" si="1217"/>
        <v>0</v>
      </c>
      <c r="AM2145" s="72" t="str">
        <f t="shared" si="1230"/>
        <v>00635U</v>
      </c>
      <c r="AN2145" s="73">
        <f t="shared" si="1218"/>
        <v>0</v>
      </c>
      <c r="AO2145" s="74" t="str">
        <f t="shared" si="1224"/>
        <v>00635U</v>
      </c>
      <c r="AP2145" s="20">
        <f t="shared" si="1219"/>
        <v>0</v>
      </c>
      <c r="AQ2145" s="74" t="str">
        <f t="shared" si="1234"/>
        <v>00635U</v>
      </c>
      <c r="AR2145" s="20">
        <f t="shared" si="1220"/>
        <v>0</v>
      </c>
      <c r="AS2145" s="74" t="str">
        <f t="shared" si="1228"/>
        <v>00635U</v>
      </c>
      <c r="AT2145" s="20">
        <f t="shared" si="1221"/>
        <v>0</v>
      </c>
      <c r="AU2145" s="74" t="str">
        <f t="shared" si="1211"/>
        <v>00635U</v>
      </c>
      <c r="AV2145" s="20">
        <f t="shared" si="1222"/>
        <v>0</v>
      </c>
      <c r="AW2145" s="74" t="str">
        <f t="shared" si="1212"/>
        <v>00635U</v>
      </c>
      <c r="AX2145" s="20">
        <f t="shared" si="1213"/>
        <v>0</v>
      </c>
      <c r="AY2145" s="20">
        <f t="shared" si="1223"/>
        <v>1</v>
      </c>
      <c r="AZ2145" s="116">
        <v>43196</v>
      </c>
      <c r="BA2145" s="117">
        <v>20.36</v>
      </c>
      <c r="BB2145" s="90">
        <v>20.362500000000001</v>
      </c>
      <c r="BC2145" s="76">
        <f t="shared" si="1231"/>
        <v>20.809374999999999</v>
      </c>
      <c r="BD2145" s="76">
        <f t="shared" si="1232"/>
        <v>20.813708333333338</v>
      </c>
      <c r="BE2145" s="77">
        <f t="shared" si="1238"/>
        <v>-2.1474695900285262E-2</v>
      </c>
      <c r="BF2145" s="77">
        <f t="shared" si="1229"/>
        <v>-2.179853421923476E-2</v>
      </c>
    </row>
    <row r="2146" spans="1:58" s="23" customFormat="1" ht="15.75" customHeight="1" x14ac:dyDescent="0.4">
      <c r="A2146" s="116">
        <v>43194</v>
      </c>
      <c r="B2146" s="112">
        <v>19.975000000000001</v>
      </c>
      <c r="C2146" s="112">
        <v>19.225000000000001</v>
      </c>
      <c r="D2146" s="112">
        <v>18.875</v>
      </c>
      <c r="E2146" s="112">
        <v>19.024999999999999</v>
      </c>
      <c r="F2146" s="112">
        <v>18.925000000000001</v>
      </c>
      <c r="G2146" s="112">
        <v>19.074999999999999</v>
      </c>
      <c r="H2146" s="113">
        <v>19.324999999999999</v>
      </c>
      <c r="I2146" s="90">
        <f t="shared" si="1214"/>
        <v>19.580263157894738</v>
      </c>
      <c r="J2146" s="90">
        <f t="shared" si="1215"/>
        <v>19.04078947368421</v>
      </c>
      <c r="K2146" s="114">
        <v>9</v>
      </c>
      <c r="L2146" s="115">
        <v>5.2631578947368418E-2</v>
      </c>
      <c r="M2146" s="90">
        <v>21.95</v>
      </c>
      <c r="N2146" s="90">
        <v>20.059999999999999</v>
      </c>
      <c r="O2146" s="90">
        <v>20.420000000000002</v>
      </c>
      <c r="P2146" s="90">
        <v>20.85</v>
      </c>
      <c r="Q2146" s="90">
        <v>20.5</v>
      </c>
      <c r="R2146" s="63">
        <f t="shared" si="1240"/>
        <v>-0.73999999999999488</v>
      </c>
      <c r="S2146" s="64">
        <f t="shared" si="1239"/>
        <v>-4.9289099526066478E-2</v>
      </c>
      <c r="T2146" s="65">
        <f t="shared" si="1233"/>
        <v>1.0942173479561317</v>
      </c>
      <c r="U2146" s="65">
        <f t="shared" si="1233"/>
        <v>0.98237022526934359</v>
      </c>
      <c r="V2146" s="65">
        <f t="shared" si="1204"/>
        <v>0.96211031175059936</v>
      </c>
      <c r="W2146" s="65">
        <f t="shared" si="1205"/>
        <v>0.97853658536585364</v>
      </c>
      <c r="X2146" s="61">
        <f t="shared" si="1216"/>
        <v>-3.7546933667083851E-2</v>
      </c>
      <c r="Y2146" s="66">
        <f t="shared" si="1206"/>
        <v>1.5768725361366663E-2</v>
      </c>
      <c r="Z2146" s="61">
        <f t="shared" si="1207"/>
        <v>-2.7551911833882187E-2</v>
      </c>
      <c r="AA2146" s="67">
        <f t="shared" si="1208"/>
        <v>19.580263157894738</v>
      </c>
      <c r="AB2146" s="68">
        <f t="shared" si="1209"/>
        <v>-4.2372881355930859E-3</v>
      </c>
      <c r="AC2146" s="69">
        <f t="shared" si="1210"/>
        <v>-2.3915096814818598E-2</v>
      </c>
      <c r="AD2146" s="70">
        <f>_xlfn.PERCENTILE.EXC(AC2146:$AC$5675,0.5)</f>
        <v>8.7896183047909693E-2</v>
      </c>
      <c r="AE2146" s="70">
        <f>_xlfn.PERCENTILE.EXC($AC2146:AC$5675,0.35)</f>
        <v>5.1250468886570387E-2</v>
      </c>
      <c r="AF2146" s="71">
        <f t="shared" si="1235"/>
        <v>7.0951741450517566E-2</v>
      </c>
      <c r="AG2146" s="70">
        <f t="shared" si="1236"/>
        <v>-0.20815631490908057</v>
      </c>
      <c r="AH2146" s="70">
        <f t="shared" si="1237"/>
        <v>-0.27492311632852745</v>
      </c>
      <c r="AI2146" s="61" t="str">
        <f t="shared" si="1225"/>
        <v>Safety</v>
      </c>
      <c r="AJ2146" s="68" t="str">
        <f t="shared" si="1226"/>
        <v>Safety</v>
      </c>
      <c r="AK2146" s="72" t="str">
        <f t="shared" si="1227"/>
        <v>00635U</v>
      </c>
      <c r="AL2146" s="73">
        <f t="shared" si="1217"/>
        <v>0</v>
      </c>
      <c r="AM2146" s="72" t="str">
        <f t="shared" si="1230"/>
        <v>00635U</v>
      </c>
      <c r="AN2146" s="73">
        <f t="shared" si="1218"/>
        <v>0</v>
      </c>
      <c r="AO2146" s="74" t="str">
        <f t="shared" si="1224"/>
        <v>00635U</v>
      </c>
      <c r="AP2146" s="20">
        <f t="shared" si="1219"/>
        <v>0</v>
      </c>
      <c r="AQ2146" s="74" t="str">
        <f t="shared" si="1234"/>
        <v>00635U</v>
      </c>
      <c r="AR2146" s="20">
        <f t="shared" si="1220"/>
        <v>0</v>
      </c>
      <c r="AS2146" s="74" t="str">
        <f t="shared" si="1228"/>
        <v>00635U</v>
      </c>
      <c r="AT2146" s="20">
        <f t="shared" si="1221"/>
        <v>0</v>
      </c>
      <c r="AU2146" s="74" t="str">
        <f t="shared" si="1211"/>
        <v>00635U</v>
      </c>
      <c r="AV2146" s="20">
        <f t="shared" si="1222"/>
        <v>0</v>
      </c>
      <c r="AW2146" s="74" t="str">
        <f t="shared" si="1212"/>
        <v>00635U</v>
      </c>
      <c r="AX2146" s="20">
        <f t="shared" si="1213"/>
        <v>0</v>
      </c>
      <c r="AY2146" s="20">
        <f t="shared" si="1223"/>
        <v>1</v>
      </c>
      <c r="AZ2146" s="116">
        <v>43195</v>
      </c>
      <c r="BA2146" s="117">
        <v>20.329999999999998</v>
      </c>
      <c r="BB2146" s="90">
        <v>20.324999999999999</v>
      </c>
      <c r="BC2146" s="76">
        <f t="shared" si="1231"/>
        <v>20.80616666666667</v>
      </c>
      <c r="BD2146" s="76">
        <f t="shared" si="1232"/>
        <v>20.808833333333332</v>
      </c>
      <c r="BE2146" s="77">
        <f t="shared" si="1238"/>
        <v>-2.3126156508086717E-2</v>
      </c>
      <c r="BF2146" s="77">
        <f t="shared" si="1229"/>
        <v>-2.3011061007745148E-2</v>
      </c>
    </row>
    <row r="2147" spans="1:58" s="23" customFormat="1" ht="15.75" customHeight="1" x14ac:dyDescent="0.4">
      <c r="A2147" s="116">
        <v>43193</v>
      </c>
      <c r="B2147" s="112">
        <v>20.475000000000001</v>
      </c>
      <c r="C2147" s="112">
        <v>19.675000000000001</v>
      </c>
      <c r="D2147" s="112">
        <v>19.175000000000001</v>
      </c>
      <c r="E2147" s="112">
        <v>19.324999999999999</v>
      </c>
      <c r="F2147" s="112">
        <v>19.125</v>
      </c>
      <c r="G2147" s="112">
        <v>19.274999999999999</v>
      </c>
      <c r="H2147" s="113">
        <v>19.45</v>
      </c>
      <c r="I2147" s="90">
        <f t="shared" si="1214"/>
        <v>20.096052631578949</v>
      </c>
      <c r="J2147" s="90">
        <f t="shared" si="1215"/>
        <v>19.438157894736843</v>
      </c>
      <c r="K2147" s="114">
        <v>10</v>
      </c>
      <c r="L2147" s="115">
        <v>5.2631578947368418E-2</v>
      </c>
      <c r="M2147" s="90">
        <v>23.48</v>
      </c>
      <c r="N2147" s="90">
        <v>21.1</v>
      </c>
      <c r="O2147" s="90">
        <v>21.02</v>
      </c>
      <c r="P2147" s="90">
        <v>21.26</v>
      </c>
      <c r="Q2147" s="90">
        <v>20.84</v>
      </c>
      <c r="R2147" s="63">
        <f t="shared" si="1240"/>
        <v>-2.2999999999999972</v>
      </c>
      <c r="S2147" s="64">
        <f t="shared" si="1239"/>
        <v>-0.10668924640135476</v>
      </c>
      <c r="T2147" s="65">
        <f t="shared" si="1233"/>
        <v>1.1127962085308056</v>
      </c>
      <c r="U2147" s="65">
        <f t="shared" si="1233"/>
        <v>1.0038058991436727</v>
      </c>
      <c r="V2147" s="65">
        <f t="shared" si="1204"/>
        <v>0.9924741298212606</v>
      </c>
      <c r="W2147" s="65">
        <f t="shared" si="1205"/>
        <v>1.0124760076775432</v>
      </c>
      <c r="X2147" s="61">
        <f t="shared" si="1216"/>
        <v>-3.9072039072039107E-2</v>
      </c>
      <c r="Y2147" s="66">
        <f t="shared" si="1206"/>
        <v>6.4683053040103496E-3</v>
      </c>
      <c r="Z2147" s="61">
        <f t="shared" si="1207"/>
        <v>-3.2737510639690999E-2</v>
      </c>
      <c r="AA2147" s="67">
        <f t="shared" si="1208"/>
        <v>20.096052631578949</v>
      </c>
      <c r="AB2147" s="68">
        <f t="shared" si="1209"/>
        <v>-2.9620853080568717E-2</v>
      </c>
      <c r="AC2147" s="69">
        <f t="shared" si="1210"/>
        <v>-4.7580444000997722E-2</v>
      </c>
      <c r="AD2147" s="70">
        <f>_xlfn.PERCENTILE.EXC(AC2147:$AC$5675,0.5)</f>
        <v>8.7897435897435761E-2</v>
      </c>
      <c r="AE2147" s="70">
        <f>_xlfn.PERCENTILE.EXC($AC2147:AC$5675,0.35)</f>
        <v>5.1251986692918139E-2</v>
      </c>
      <c r="AF2147" s="71">
        <f t="shared" si="1235"/>
        <v>7.0951741450517566E-2</v>
      </c>
      <c r="AG2147" s="70">
        <f t="shared" si="1236"/>
        <v>-0.20815631490908057</v>
      </c>
      <c r="AH2147" s="70">
        <f t="shared" si="1237"/>
        <v>-0.27492311632852745</v>
      </c>
      <c r="AI2147" s="61" t="str">
        <f t="shared" si="1225"/>
        <v>Safety</v>
      </c>
      <c r="AJ2147" s="68" t="str">
        <f t="shared" si="1226"/>
        <v>Safety</v>
      </c>
      <c r="AK2147" s="72" t="str">
        <f t="shared" si="1227"/>
        <v>00635U</v>
      </c>
      <c r="AL2147" s="73">
        <f t="shared" si="1217"/>
        <v>0</v>
      </c>
      <c r="AM2147" s="72" t="str">
        <f t="shared" si="1230"/>
        <v>00635U</v>
      </c>
      <c r="AN2147" s="73">
        <f t="shared" si="1218"/>
        <v>0</v>
      </c>
      <c r="AO2147" s="74" t="str">
        <f t="shared" si="1224"/>
        <v>00635U</v>
      </c>
      <c r="AP2147" s="20">
        <f t="shared" si="1219"/>
        <v>0</v>
      </c>
      <c r="AQ2147" s="74" t="str">
        <f t="shared" si="1234"/>
        <v>00635U</v>
      </c>
      <c r="AR2147" s="20">
        <f t="shared" si="1220"/>
        <v>0</v>
      </c>
      <c r="AS2147" s="74" t="str">
        <f t="shared" si="1228"/>
        <v>00635U</v>
      </c>
      <c r="AT2147" s="20">
        <f t="shared" si="1221"/>
        <v>0</v>
      </c>
      <c r="AU2147" s="74" t="str">
        <f t="shared" si="1211"/>
        <v>00635U</v>
      </c>
      <c r="AV2147" s="20">
        <f t="shared" si="1222"/>
        <v>0</v>
      </c>
      <c r="AW2147" s="74" t="str">
        <f t="shared" si="1212"/>
        <v>00635U</v>
      </c>
      <c r="AX2147" s="20">
        <f t="shared" si="1213"/>
        <v>0</v>
      </c>
      <c r="AY2147" s="20">
        <f t="shared" si="1223"/>
        <v>1</v>
      </c>
      <c r="AZ2147" s="116">
        <v>43194</v>
      </c>
      <c r="BA2147" s="117">
        <v>20.2</v>
      </c>
      <c r="BB2147" s="90">
        <v>20.25</v>
      </c>
      <c r="BC2147" s="76">
        <f t="shared" si="1231"/>
        <v>20.802000000000003</v>
      </c>
      <c r="BD2147" s="76">
        <f t="shared" si="1232"/>
        <v>20.804083333333335</v>
      </c>
      <c r="BE2147" s="77">
        <f t="shared" si="1238"/>
        <v>-2.6535910008653161E-2</v>
      </c>
      <c r="BF2147" s="77">
        <f t="shared" si="1229"/>
        <v>-2.9036767621741018E-2</v>
      </c>
    </row>
    <row r="2148" spans="1:58" s="23" customFormat="1" ht="15.75" customHeight="1" x14ac:dyDescent="0.4">
      <c r="A2148" s="116">
        <v>43192</v>
      </c>
      <c r="B2148" s="112">
        <v>21.425000000000001</v>
      </c>
      <c r="C2148" s="112">
        <v>20.024999999999999</v>
      </c>
      <c r="D2148" s="112">
        <v>19.375</v>
      </c>
      <c r="E2148" s="112">
        <v>19.524999999999999</v>
      </c>
      <c r="F2148" s="112">
        <v>19.375</v>
      </c>
      <c r="G2148" s="112">
        <v>19.425000000000001</v>
      </c>
      <c r="H2148" s="113">
        <v>19.625</v>
      </c>
      <c r="I2148" s="90">
        <f t="shared" si="1214"/>
        <v>20.835526315789473</v>
      </c>
      <c r="J2148" s="90">
        <f t="shared" si="1215"/>
        <v>19.751315789473683</v>
      </c>
      <c r="K2148" s="114">
        <v>11</v>
      </c>
      <c r="L2148" s="115">
        <v>5.2631578947368418E-2</v>
      </c>
      <c r="M2148" s="90">
        <v>27.31</v>
      </c>
      <c r="N2148" s="90">
        <v>23.62</v>
      </c>
      <c r="O2148" s="90">
        <v>22.57</v>
      </c>
      <c r="P2148" s="90">
        <v>22.33</v>
      </c>
      <c r="Q2148" s="90">
        <v>21.69</v>
      </c>
      <c r="R2148" s="63">
        <f t="shared" si="1240"/>
        <v>-6.0300000000000011</v>
      </c>
      <c r="S2148" s="64">
        <f t="shared" si="1239"/>
        <v>0.18277416124186291</v>
      </c>
      <c r="T2148" s="65">
        <f t="shared" si="1233"/>
        <v>1.1562235393734122</v>
      </c>
      <c r="U2148" s="65">
        <f t="shared" si="1233"/>
        <v>1.0465219317678334</v>
      </c>
      <c r="V2148" s="65">
        <f t="shared" si="1204"/>
        <v>1.0577698163905063</v>
      </c>
      <c r="W2148" s="65">
        <f t="shared" si="1205"/>
        <v>1.0889810972798524</v>
      </c>
      <c r="X2148" s="61">
        <f t="shared" si="1216"/>
        <v>-6.5344224037339652E-2</v>
      </c>
      <c r="Y2148" s="66">
        <f t="shared" si="1206"/>
        <v>5.1216389244558994E-3</v>
      </c>
      <c r="Z2148" s="61">
        <f t="shared" si="1207"/>
        <v>-5.2036627723397552E-2</v>
      </c>
      <c r="AA2148" s="67">
        <f t="shared" si="1208"/>
        <v>20.835526315789473</v>
      </c>
      <c r="AB2148" s="68">
        <f t="shared" si="1209"/>
        <v>-9.2929720575783248E-2</v>
      </c>
      <c r="AC2148" s="69">
        <f t="shared" si="1210"/>
        <v>-0.1178862694415973</v>
      </c>
      <c r="AD2148" s="70">
        <f>_xlfn.PERCENTILE.EXC(AC2148:$AC$5675,0.5)</f>
        <v>8.7910028509889007E-2</v>
      </c>
      <c r="AE2148" s="70">
        <f>_xlfn.PERCENTILE.EXC($AC2148:AC$5675,0.35)</f>
        <v>5.1253813745887951E-2</v>
      </c>
      <c r="AF2148" s="71">
        <f t="shared" si="1235"/>
        <v>7.0951741450517566E-2</v>
      </c>
      <c r="AG2148" s="70">
        <f t="shared" si="1236"/>
        <v>-0.20815631490908057</v>
      </c>
      <c r="AH2148" s="70">
        <f t="shared" si="1237"/>
        <v>-0.27492311632852745</v>
      </c>
      <c r="AI2148" s="61" t="str">
        <f t="shared" si="1225"/>
        <v>Safety</v>
      </c>
      <c r="AJ2148" s="68" t="str">
        <f t="shared" si="1226"/>
        <v>Safety</v>
      </c>
      <c r="AK2148" s="72" t="str">
        <f t="shared" si="1227"/>
        <v>00635U</v>
      </c>
      <c r="AL2148" s="73">
        <f t="shared" si="1217"/>
        <v>0</v>
      </c>
      <c r="AM2148" s="72" t="str">
        <f t="shared" si="1230"/>
        <v>00635U</v>
      </c>
      <c r="AN2148" s="73">
        <f t="shared" si="1218"/>
        <v>0</v>
      </c>
      <c r="AO2148" s="74" t="str">
        <f t="shared" si="1224"/>
        <v>00635U</v>
      </c>
      <c r="AP2148" s="20">
        <f t="shared" si="1219"/>
        <v>0</v>
      </c>
      <c r="AQ2148" s="74" t="str">
        <f t="shared" si="1234"/>
        <v>00635U</v>
      </c>
      <c r="AR2148" s="20">
        <f t="shared" si="1220"/>
        <v>0</v>
      </c>
      <c r="AS2148" s="74" t="str">
        <f t="shared" si="1228"/>
        <v>00635U</v>
      </c>
      <c r="AT2148" s="20">
        <f t="shared" si="1221"/>
        <v>0</v>
      </c>
      <c r="AU2148" s="74" t="str">
        <f t="shared" si="1211"/>
        <v>00635U</v>
      </c>
      <c r="AV2148" s="20">
        <f t="shared" si="1222"/>
        <v>0</v>
      </c>
      <c r="AW2148" s="74" t="str">
        <f t="shared" si="1212"/>
        <v>00635U</v>
      </c>
      <c r="AX2148" s="20">
        <f t="shared" si="1213"/>
        <v>0</v>
      </c>
      <c r="AY2148" s="20">
        <f t="shared" si="1223"/>
        <v>1</v>
      </c>
      <c r="AZ2148" s="116">
        <v>43193</v>
      </c>
      <c r="BA2148" s="117">
        <v>20.274999999999999</v>
      </c>
      <c r="BB2148" s="90">
        <v>20.262499999999999</v>
      </c>
      <c r="BC2148" s="76">
        <f t="shared" si="1231"/>
        <v>20.80179166666667</v>
      </c>
      <c r="BD2148" s="76">
        <f t="shared" si="1232"/>
        <v>20.802416666666669</v>
      </c>
      <c r="BE2148" s="77">
        <f t="shared" si="1238"/>
        <v>-2.5925250829756441E-2</v>
      </c>
      <c r="BF2148" s="77">
        <f t="shared" si="1229"/>
        <v>-2.5353624779172489E-2</v>
      </c>
    </row>
    <row r="2149" spans="1:58" s="23" customFormat="1" ht="15.75" customHeight="1" x14ac:dyDescent="0.4">
      <c r="A2149" s="116">
        <v>43188</v>
      </c>
      <c r="B2149" s="112">
        <v>19.774999999999999</v>
      </c>
      <c r="C2149" s="112">
        <v>19.225000000000001</v>
      </c>
      <c r="D2149" s="112">
        <v>18.824999999999999</v>
      </c>
      <c r="E2149" s="112">
        <v>19</v>
      </c>
      <c r="F2149" s="112">
        <v>18.875</v>
      </c>
      <c r="G2149" s="112">
        <v>19.024999999999999</v>
      </c>
      <c r="H2149" s="113">
        <v>19.3</v>
      </c>
      <c r="I2149" s="90">
        <f t="shared" si="1214"/>
        <v>19.57236842105263</v>
      </c>
      <c r="J2149" s="90">
        <f t="shared" si="1215"/>
        <v>19.077631578947368</v>
      </c>
      <c r="K2149" s="114">
        <v>12</v>
      </c>
      <c r="L2149" s="115">
        <v>5.2631578947368418E-2</v>
      </c>
      <c r="M2149" s="90">
        <v>20.57</v>
      </c>
      <c r="N2149" s="90">
        <v>19.97</v>
      </c>
      <c r="O2149" s="90">
        <v>20.55</v>
      </c>
      <c r="P2149" s="90">
        <v>21.05</v>
      </c>
      <c r="Q2149" s="90">
        <v>20.87</v>
      </c>
      <c r="R2149" s="63">
        <f t="shared" si="1240"/>
        <v>1.0600000000000023</v>
      </c>
      <c r="S2149" s="64">
        <f t="shared" si="1239"/>
        <v>-0.12680367293397474</v>
      </c>
      <c r="T2149" s="65">
        <f t="shared" si="1233"/>
        <v>1.0300450676014021</v>
      </c>
      <c r="U2149" s="65">
        <f t="shared" si="1233"/>
        <v>0.97177615571776144</v>
      </c>
      <c r="V2149" s="65">
        <f t="shared" si="1204"/>
        <v>0.94869358669833725</v>
      </c>
      <c r="W2149" s="65">
        <f t="shared" si="1205"/>
        <v>0.95687589841878284</v>
      </c>
      <c r="X2149" s="61">
        <f t="shared" si="1216"/>
        <v>-2.7812895069532096E-2</v>
      </c>
      <c r="Y2149" s="66">
        <f t="shared" si="1206"/>
        <v>1.5789473684210565E-2</v>
      </c>
      <c r="Z2149" s="61">
        <f t="shared" si="1207"/>
        <v>-2.5277310924369668E-2</v>
      </c>
      <c r="AA2149" s="67">
        <f t="shared" si="1208"/>
        <v>19.57236842105263</v>
      </c>
      <c r="AB2149" s="68">
        <f t="shared" si="1209"/>
        <v>-9.7646469704556985E-3</v>
      </c>
      <c r="AC2149" s="69">
        <f t="shared" si="1210"/>
        <v>-1.9911446116543254E-2</v>
      </c>
      <c r="AD2149" s="70">
        <f>_xlfn.PERCENTILE.EXC(AC2149:$AC$5675,0.5)</f>
        <v>8.7922621122342254E-2</v>
      </c>
      <c r="AE2149" s="70">
        <f>_xlfn.PERCENTILE.EXC($AC2149:AC$5675,0.35)</f>
        <v>5.1257162776076448E-2</v>
      </c>
      <c r="AF2149" s="71">
        <f t="shared" si="1235"/>
        <v>7.1977948281498033E-2</v>
      </c>
      <c r="AG2149" s="70">
        <f t="shared" si="1236"/>
        <v>-0.20815631490908057</v>
      </c>
      <c r="AH2149" s="70">
        <f t="shared" si="1237"/>
        <v>-0.27492311632852745</v>
      </c>
      <c r="AI2149" s="61" t="str">
        <f t="shared" si="1225"/>
        <v>Safety</v>
      </c>
      <c r="AJ2149" s="68" t="str">
        <f t="shared" si="1226"/>
        <v>Safety</v>
      </c>
      <c r="AK2149" s="72" t="str">
        <f t="shared" si="1227"/>
        <v>00635U</v>
      </c>
      <c r="AL2149" s="73">
        <f t="shared" si="1217"/>
        <v>0</v>
      </c>
      <c r="AM2149" s="72" t="str">
        <f t="shared" si="1230"/>
        <v>00635U</v>
      </c>
      <c r="AN2149" s="73">
        <f t="shared" si="1218"/>
        <v>0</v>
      </c>
      <c r="AO2149" s="74" t="str">
        <f t="shared" si="1224"/>
        <v>00635U</v>
      </c>
      <c r="AP2149" s="20">
        <f t="shared" si="1219"/>
        <v>0</v>
      </c>
      <c r="AQ2149" s="74" t="str">
        <f t="shared" si="1234"/>
        <v>00635U</v>
      </c>
      <c r="AR2149" s="20">
        <f t="shared" si="1220"/>
        <v>0</v>
      </c>
      <c r="AS2149" s="74" t="str">
        <f t="shared" si="1228"/>
        <v>00635U</v>
      </c>
      <c r="AT2149" s="20">
        <f t="shared" si="1221"/>
        <v>0</v>
      </c>
      <c r="AU2149" s="74" t="str">
        <f t="shared" si="1211"/>
        <v>00635U</v>
      </c>
      <c r="AV2149" s="20">
        <f t="shared" si="1222"/>
        <v>0</v>
      </c>
      <c r="AW2149" s="74" t="str">
        <f t="shared" si="1212"/>
        <v>00635U</v>
      </c>
      <c r="AX2149" s="20">
        <f t="shared" si="1213"/>
        <v>0</v>
      </c>
      <c r="AY2149" s="20">
        <f t="shared" si="1223"/>
        <v>1</v>
      </c>
      <c r="AZ2149" s="116">
        <v>43192</v>
      </c>
      <c r="BA2149" s="117">
        <v>20.2</v>
      </c>
      <c r="BB2149" s="90">
        <v>20.2</v>
      </c>
      <c r="BC2149" s="76">
        <f t="shared" si="1231"/>
        <v>20.804083333333338</v>
      </c>
      <c r="BD2149" s="76">
        <f t="shared" si="1232"/>
        <v>20.800750000000004</v>
      </c>
      <c r="BE2149" s="77">
        <f t="shared" si="1238"/>
        <v>-2.9036767621741184E-2</v>
      </c>
      <c r="BF2149" s="77">
        <f t="shared" si="1229"/>
        <v>-2.8881170150115015E-2</v>
      </c>
    </row>
    <row r="2150" spans="1:58" s="23" customFormat="1" ht="15.75" customHeight="1" x14ac:dyDescent="0.4">
      <c r="A2150" s="116">
        <v>43187</v>
      </c>
      <c r="B2150" s="112">
        <v>21.024999999999999</v>
      </c>
      <c r="C2150" s="112">
        <v>19.875</v>
      </c>
      <c r="D2150" s="112">
        <v>19.375</v>
      </c>
      <c r="E2150" s="112">
        <v>19.524999999999999</v>
      </c>
      <c r="F2150" s="112">
        <v>19.399999999999999</v>
      </c>
      <c r="G2150" s="112">
        <v>19.524999999999999</v>
      </c>
      <c r="H2150" s="113">
        <v>19.774999999999999</v>
      </c>
      <c r="I2150" s="90">
        <f t="shared" si="1214"/>
        <v>20.661842105263158</v>
      </c>
      <c r="J2150" s="90">
        <f t="shared" si="1215"/>
        <v>19.717105263157894</v>
      </c>
      <c r="K2150" s="114">
        <v>13</v>
      </c>
      <c r="L2150" s="115">
        <v>5.2631578947368418E-2</v>
      </c>
      <c r="M2150" s="90">
        <v>24.94</v>
      </c>
      <c r="N2150" s="90">
        <v>22.87</v>
      </c>
      <c r="O2150" s="90">
        <v>22.31</v>
      </c>
      <c r="P2150" s="90">
        <v>22.29</v>
      </c>
      <c r="Q2150" s="90">
        <v>21.66</v>
      </c>
      <c r="R2150" s="63">
        <f t="shared" si="1240"/>
        <v>-3.210000000000008</v>
      </c>
      <c r="S2150" s="64">
        <f t="shared" si="1239"/>
        <v>1.6444444444444487E-2</v>
      </c>
      <c r="T2150" s="65">
        <f t="shared" si="1233"/>
        <v>1.090511587232182</v>
      </c>
      <c r="U2150" s="65">
        <f t="shared" si="1233"/>
        <v>1.0251008516360378</v>
      </c>
      <c r="V2150" s="65">
        <f t="shared" ref="V2150:V2213" si="1241">N2150/P2150</f>
        <v>1.0260206370569762</v>
      </c>
      <c r="W2150" s="65">
        <f t="shared" ref="W2150:W2213" si="1242">N2150/Q2150</f>
        <v>1.0558633425669437</v>
      </c>
      <c r="X2150" s="61">
        <f t="shared" si="1216"/>
        <v>-5.4696789536266284E-2</v>
      </c>
      <c r="Y2150" s="66">
        <f t="shared" ref="Y2150:Y2213" si="1243">(H2150-E2150)/E2150</f>
        <v>1.2804097311139566E-2</v>
      </c>
      <c r="Z2150" s="61">
        <f t="shared" ref="Z2150:Z2213" si="1244">(J2150-I2150)/I2150</f>
        <v>-4.572374705470298E-2</v>
      </c>
      <c r="AA2150" s="67">
        <f t="shared" ref="AA2150:AA2213" si="1245">B2150*(K2150*L2150)+C2150*(1-(K2150*L2150))</f>
        <v>20.661842105263158</v>
      </c>
      <c r="AB2150" s="68">
        <f t="shared" ref="AB2150:AB2213" si="1246">(B2150-N2150)/N2150</f>
        <v>-8.0673371228683968E-2</v>
      </c>
      <c r="AC2150" s="69">
        <f t="shared" ref="AC2150:AC2213" si="1247">(AA2150-N2150)/N2150</f>
        <v>-9.6552597058891243E-2</v>
      </c>
      <c r="AD2150" s="70">
        <f>_xlfn.PERCENTILE.EXC(AC2150:$AC$5675,0.5)</f>
        <v>8.7973090665883186E-2</v>
      </c>
      <c r="AE2150" s="70">
        <f>_xlfn.PERCENTILE.EXC($AC2150:AC$5675,0.35)</f>
        <v>5.1273902837521167E-2</v>
      </c>
      <c r="AF2150" s="71">
        <f t="shared" si="1235"/>
        <v>7.1977948281498033E-2</v>
      </c>
      <c r="AG2150" s="70">
        <f t="shared" si="1236"/>
        <v>-0.20815631490908057</v>
      </c>
      <c r="AH2150" s="70">
        <f t="shared" si="1237"/>
        <v>-0.27492311632852745</v>
      </c>
      <c r="AI2150" s="61" t="str">
        <f t="shared" si="1225"/>
        <v>Safety</v>
      </c>
      <c r="AJ2150" s="68" t="str">
        <f t="shared" si="1226"/>
        <v>Safety</v>
      </c>
      <c r="AK2150" s="72" t="str">
        <f t="shared" si="1227"/>
        <v>00635U</v>
      </c>
      <c r="AL2150" s="73">
        <f t="shared" si="1217"/>
        <v>0</v>
      </c>
      <c r="AM2150" s="72" t="str">
        <f t="shared" si="1230"/>
        <v>00635U</v>
      </c>
      <c r="AN2150" s="73">
        <f t="shared" si="1218"/>
        <v>0</v>
      </c>
      <c r="AO2150" s="74" t="str">
        <f t="shared" si="1224"/>
        <v>00635U</v>
      </c>
      <c r="AP2150" s="20">
        <f t="shared" si="1219"/>
        <v>0</v>
      </c>
      <c r="AQ2150" s="74" t="str">
        <f t="shared" si="1234"/>
        <v>00635U</v>
      </c>
      <c r="AR2150" s="20">
        <f t="shared" si="1220"/>
        <v>0</v>
      </c>
      <c r="AS2150" s="74" t="str">
        <f t="shared" si="1228"/>
        <v>00635U</v>
      </c>
      <c r="AT2150" s="20">
        <f t="shared" si="1221"/>
        <v>0</v>
      </c>
      <c r="AU2150" s="74" t="str">
        <f t="shared" si="1211"/>
        <v>00635U</v>
      </c>
      <c r="AV2150" s="20">
        <f t="shared" si="1222"/>
        <v>0</v>
      </c>
      <c r="AW2150" s="74" t="str">
        <f t="shared" si="1212"/>
        <v>00635U</v>
      </c>
      <c r="AX2150" s="20">
        <f t="shared" si="1213"/>
        <v>0</v>
      </c>
      <c r="AY2150" s="20">
        <f t="shared" si="1223"/>
        <v>1</v>
      </c>
      <c r="AZ2150" s="116">
        <v>43188</v>
      </c>
      <c r="BA2150" s="117">
        <v>20.3</v>
      </c>
      <c r="BB2150" s="90">
        <v>20.3</v>
      </c>
      <c r="BC2150" s="76">
        <f t="shared" si="1231"/>
        <v>20.812000000000005</v>
      </c>
      <c r="BD2150" s="76">
        <f t="shared" si="1232"/>
        <v>20.805750000000003</v>
      </c>
      <c r="BE2150" s="77">
        <f t="shared" si="1238"/>
        <v>-2.4601191620219291E-2</v>
      </c>
      <c r="BF2150" s="77">
        <f t="shared" si="1229"/>
        <v>-2.4308184035663337E-2</v>
      </c>
    </row>
    <row r="2151" spans="1:58" s="23" customFormat="1" ht="15.75" customHeight="1" x14ac:dyDescent="0.4">
      <c r="A2151" s="116">
        <v>43186</v>
      </c>
      <c r="B2151" s="112">
        <v>20.425000000000001</v>
      </c>
      <c r="C2151" s="112">
        <v>19.524999999999999</v>
      </c>
      <c r="D2151" s="112">
        <v>19.024999999999999</v>
      </c>
      <c r="E2151" s="112">
        <v>19.175000000000001</v>
      </c>
      <c r="F2151" s="112">
        <v>19.024999999999999</v>
      </c>
      <c r="G2151" s="112">
        <v>19.175000000000001</v>
      </c>
      <c r="H2151" s="113">
        <v>19.350000000000001</v>
      </c>
      <c r="I2151" s="90">
        <f t="shared" si="1214"/>
        <v>20.188157894736843</v>
      </c>
      <c r="J2151" s="90">
        <f t="shared" si="1215"/>
        <v>19.393421052631577</v>
      </c>
      <c r="K2151" s="114">
        <v>14</v>
      </c>
      <c r="L2151" s="115">
        <v>5.2631578947368418E-2</v>
      </c>
      <c r="M2151" s="90">
        <v>22.95</v>
      </c>
      <c r="N2151" s="90">
        <v>22.5</v>
      </c>
      <c r="O2151" s="90">
        <v>21.94</v>
      </c>
      <c r="P2151" s="90">
        <v>22</v>
      </c>
      <c r="Q2151" s="90">
        <v>21.32</v>
      </c>
      <c r="R2151" s="63">
        <f t="shared" si="1240"/>
        <v>-1.5100000000000051</v>
      </c>
      <c r="S2151" s="64">
        <f t="shared" si="1239"/>
        <v>6.9900142653352301E-2</v>
      </c>
      <c r="T2151" s="65">
        <f t="shared" si="1233"/>
        <v>1.02</v>
      </c>
      <c r="U2151" s="65">
        <f t="shared" si="1233"/>
        <v>1.0255241567912488</v>
      </c>
      <c r="V2151" s="65">
        <f t="shared" si="1241"/>
        <v>1.0227272727272727</v>
      </c>
      <c r="W2151" s="65">
        <f t="shared" si="1242"/>
        <v>1.0553470919324577</v>
      </c>
      <c r="X2151" s="61">
        <f t="shared" si="1216"/>
        <v>-4.4063647490820174E-2</v>
      </c>
      <c r="Y2151" s="66">
        <f t="shared" si="1243"/>
        <v>9.1264667535854351E-3</v>
      </c>
      <c r="Z2151" s="61">
        <f t="shared" si="1244"/>
        <v>-3.9366486345564881E-2</v>
      </c>
      <c r="AA2151" s="67">
        <f t="shared" si="1245"/>
        <v>20.18815789473684</v>
      </c>
      <c r="AB2151" s="68">
        <f t="shared" si="1246"/>
        <v>-9.2222222222222192E-2</v>
      </c>
      <c r="AC2151" s="69">
        <f t="shared" si="1247"/>
        <v>-0.10274853801169602</v>
      </c>
      <c r="AD2151" s="70">
        <f>_xlfn.PERCENTILE.EXC(AC2151:$AC$5675,0.5)</f>
        <v>8.8023560209424132E-2</v>
      </c>
      <c r="AE2151" s="70">
        <f>_xlfn.PERCENTILE.EXC($AC2151:AC$5675,0.35)</f>
        <v>5.1301077363812911E-2</v>
      </c>
      <c r="AF2151" s="71">
        <f t="shared" si="1235"/>
        <v>7.1977948281498033E-2</v>
      </c>
      <c r="AG2151" s="70">
        <f t="shared" si="1236"/>
        <v>-0.20815631490908057</v>
      </c>
      <c r="AH2151" s="70">
        <f t="shared" si="1237"/>
        <v>-0.27492311632852745</v>
      </c>
      <c r="AI2151" s="61" t="str">
        <f t="shared" si="1225"/>
        <v>Safety</v>
      </c>
      <c r="AJ2151" s="68" t="str">
        <f t="shared" si="1226"/>
        <v>Safety</v>
      </c>
      <c r="AK2151" s="72" t="str">
        <f t="shared" si="1227"/>
        <v>00635U</v>
      </c>
      <c r="AL2151" s="73">
        <f t="shared" si="1217"/>
        <v>0</v>
      </c>
      <c r="AM2151" s="72" t="str">
        <f t="shared" si="1230"/>
        <v>00635U</v>
      </c>
      <c r="AN2151" s="73">
        <f t="shared" si="1218"/>
        <v>0</v>
      </c>
      <c r="AO2151" s="74" t="str">
        <f t="shared" si="1224"/>
        <v>00635U</v>
      </c>
      <c r="AP2151" s="20">
        <f t="shared" si="1219"/>
        <v>0</v>
      </c>
      <c r="AQ2151" s="74" t="str">
        <f t="shared" si="1234"/>
        <v>00635U</v>
      </c>
      <c r="AR2151" s="20">
        <f t="shared" si="1220"/>
        <v>0</v>
      </c>
      <c r="AS2151" s="74" t="str">
        <f t="shared" si="1228"/>
        <v>00635U</v>
      </c>
      <c r="AT2151" s="20">
        <f t="shared" si="1221"/>
        <v>0</v>
      </c>
      <c r="AU2151" s="74" t="str">
        <f t="shared" si="1211"/>
        <v>00635U</v>
      </c>
      <c r="AV2151" s="20">
        <f t="shared" si="1222"/>
        <v>0</v>
      </c>
      <c r="AW2151" s="74" t="str">
        <f t="shared" si="1212"/>
        <v>00635U</v>
      </c>
      <c r="AX2151" s="20">
        <f t="shared" si="1213"/>
        <v>0</v>
      </c>
      <c r="AY2151" s="20">
        <f t="shared" si="1223"/>
        <v>1</v>
      </c>
      <c r="AZ2151" s="116">
        <v>43187</v>
      </c>
      <c r="BA2151" s="117">
        <v>20.3</v>
      </c>
      <c r="BB2151" s="90">
        <v>20.274999999999999</v>
      </c>
      <c r="BC2151" s="76">
        <f t="shared" si="1231"/>
        <v>20.816166666666671</v>
      </c>
      <c r="BD2151" s="76">
        <f t="shared" si="1232"/>
        <v>20.812000000000005</v>
      </c>
      <c r="BE2151" s="77">
        <f t="shared" si="1238"/>
        <v>-2.5997421875625794E-2</v>
      </c>
      <c r="BF2151" s="77">
        <f t="shared" si="1229"/>
        <v>-2.4601191620219291E-2</v>
      </c>
    </row>
    <row r="2152" spans="1:58" s="23" customFormat="1" ht="15.75" customHeight="1" x14ac:dyDescent="0.4">
      <c r="A2152" s="116">
        <v>43185</v>
      </c>
      <c r="B2152" s="112">
        <v>19.324999999999999</v>
      </c>
      <c r="C2152" s="112">
        <v>18.625</v>
      </c>
      <c r="D2152" s="112">
        <v>18.274999999999999</v>
      </c>
      <c r="E2152" s="112">
        <v>18.425000000000001</v>
      </c>
      <c r="F2152" s="112">
        <v>18.324999999999999</v>
      </c>
      <c r="G2152" s="112">
        <v>18.475000000000001</v>
      </c>
      <c r="H2152" s="113">
        <v>18.7</v>
      </c>
      <c r="I2152" s="90">
        <f t="shared" si="1214"/>
        <v>19.177631578947366</v>
      </c>
      <c r="J2152" s="90">
        <f t="shared" si="1215"/>
        <v>18.551315789473684</v>
      </c>
      <c r="K2152" s="114">
        <v>15</v>
      </c>
      <c r="L2152" s="115">
        <v>5.2631578947368418E-2</v>
      </c>
      <c r="M2152" s="90">
        <v>22.28</v>
      </c>
      <c r="N2152" s="90">
        <v>21.03</v>
      </c>
      <c r="O2152" s="90">
        <v>20.7</v>
      </c>
      <c r="P2152" s="90">
        <v>20.9</v>
      </c>
      <c r="Q2152" s="90">
        <v>20.55</v>
      </c>
      <c r="R2152" s="63">
        <f t="shared" si="1240"/>
        <v>-1.710000000000008</v>
      </c>
      <c r="S2152" s="64">
        <f t="shared" si="1239"/>
        <v>-0.15440289505428226</v>
      </c>
      <c r="T2152" s="65">
        <f t="shared" si="1233"/>
        <v>1.0594388968140751</v>
      </c>
      <c r="U2152" s="65">
        <f t="shared" si="1233"/>
        <v>1.0159420289855072</v>
      </c>
      <c r="V2152" s="65">
        <f t="shared" si="1241"/>
        <v>1.0062200956937801</v>
      </c>
      <c r="W2152" s="65">
        <f t="shared" si="1242"/>
        <v>1.0233576642335767</v>
      </c>
      <c r="X2152" s="61">
        <f t="shared" si="1216"/>
        <v>-3.6222509702457918E-2</v>
      </c>
      <c r="Y2152" s="66">
        <f t="shared" si="1243"/>
        <v>1.492537313432828E-2</v>
      </c>
      <c r="Z2152" s="61">
        <f t="shared" si="1244"/>
        <v>-3.2658662092624288E-2</v>
      </c>
      <c r="AA2152" s="67">
        <f t="shared" si="1245"/>
        <v>19.17763157894737</v>
      </c>
      <c r="AB2152" s="68">
        <f t="shared" si="1246"/>
        <v>-8.1074655254398567E-2</v>
      </c>
      <c r="AC2152" s="69">
        <f t="shared" si="1247"/>
        <v>-8.8082188352478899E-2</v>
      </c>
      <c r="AD2152" s="70">
        <f>_xlfn.PERCENTILE.EXC(AC2152:$AC$5675,0.5)</f>
        <v>8.802847144944223E-2</v>
      </c>
      <c r="AE2152" s="70">
        <f>_xlfn.PERCENTILE.EXC($AC2152:AC$5675,0.35)</f>
        <v>5.1352907814803596E-2</v>
      </c>
      <c r="AF2152" s="71">
        <f t="shared" si="1235"/>
        <v>7.2514217447780999E-2</v>
      </c>
      <c r="AG2152" s="70">
        <f t="shared" si="1236"/>
        <v>-0.20815631490908057</v>
      </c>
      <c r="AH2152" s="70">
        <f t="shared" si="1237"/>
        <v>-0.27492311632852745</v>
      </c>
      <c r="AI2152" s="61" t="str">
        <f t="shared" si="1225"/>
        <v>Safety</v>
      </c>
      <c r="AJ2152" s="68" t="str">
        <f t="shared" si="1226"/>
        <v>Safety</v>
      </c>
      <c r="AK2152" s="72" t="str">
        <f t="shared" si="1227"/>
        <v>00635U</v>
      </c>
      <c r="AL2152" s="73">
        <f t="shared" si="1217"/>
        <v>0</v>
      </c>
      <c r="AM2152" s="72" t="str">
        <f t="shared" si="1230"/>
        <v>00635U</v>
      </c>
      <c r="AN2152" s="73">
        <f t="shared" si="1218"/>
        <v>0</v>
      </c>
      <c r="AO2152" s="74" t="str">
        <f t="shared" si="1224"/>
        <v>00635U</v>
      </c>
      <c r="AP2152" s="20">
        <f t="shared" si="1219"/>
        <v>0</v>
      </c>
      <c r="AQ2152" s="74" t="str">
        <f t="shared" si="1234"/>
        <v>00635U</v>
      </c>
      <c r="AR2152" s="20">
        <f t="shared" si="1220"/>
        <v>0</v>
      </c>
      <c r="AS2152" s="74" t="str">
        <f t="shared" si="1228"/>
        <v>00635U</v>
      </c>
      <c r="AT2152" s="20">
        <f t="shared" si="1221"/>
        <v>0</v>
      </c>
      <c r="AU2152" s="74" t="str">
        <f t="shared" si="1211"/>
        <v>00635U</v>
      </c>
      <c r="AV2152" s="20">
        <f t="shared" si="1222"/>
        <v>0</v>
      </c>
      <c r="AW2152" s="74" t="str">
        <f t="shared" si="1212"/>
        <v>00635U</v>
      </c>
      <c r="AX2152" s="20">
        <f t="shared" si="1213"/>
        <v>0</v>
      </c>
      <c r="AY2152" s="20">
        <f t="shared" si="1223"/>
        <v>1</v>
      </c>
      <c r="AZ2152" s="116">
        <v>43186</v>
      </c>
      <c r="BA2152" s="117">
        <v>20.412500000000001</v>
      </c>
      <c r="BB2152" s="90">
        <v>20.4375</v>
      </c>
      <c r="BC2152" s="76">
        <f t="shared" si="1231"/>
        <v>20.823041666666665</v>
      </c>
      <c r="BD2152" s="76">
        <f t="shared" si="1232"/>
        <v>20.818458333333336</v>
      </c>
      <c r="BE2152" s="77">
        <f t="shared" si="1238"/>
        <v>-1.8515146482362202E-2</v>
      </c>
      <c r="BF2152" s="77">
        <f t="shared" si="1229"/>
        <v>-1.9499922944982762E-2</v>
      </c>
    </row>
    <row r="2153" spans="1:58" s="23" customFormat="1" ht="15.75" customHeight="1" x14ac:dyDescent="0.4">
      <c r="A2153" s="116">
        <v>43182</v>
      </c>
      <c r="B2153" s="112">
        <v>20.425000000000001</v>
      </c>
      <c r="C2153" s="112">
        <v>19.324999999999999</v>
      </c>
      <c r="D2153" s="112">
        <v>18.774999999999999</v>
      </c>
      <c r="E2153" s="112">
        <v>18.875</v>
      </c>
      <c r="F2153" s="112">
        <v>18.7</v>
      </c>
      <c r="G2153" s="112">
        <v>18.850000000000001</v>
      </c>
      <c r="H2153" s="113">
        <v>19.074999999999999</v>
      </c>
      <c r="I2153" s="90">
        <f t="shared" si="1214"/>
        <v>20.251315789473686</v>
      </c>
      <c r="J2153" s="90">
        <f t="shared" si="1215"/>
        <v>19.23815789473684</v>
      </c>
      <c r="K2153" s="114">
        <v>16</v>
      </c>
      <c r="L2153" s="115">
        <v>5.2631578947368418E-2</v>
      </c>
      <c r="M2153" s="90">
        <v>28.22</v>
      </c>
      <c r="N2153" s="90">
        <v>24.87</v>
      </c>
      <c r="O2153" s="90">
        <v>22.79</v>
      </c>
      <c r="P2153" s="90">
        <v>22.86</v>
      </c>
      <c r="Q2153" s="90">
        <v>21.31</v>
      </c>
      <c r="R2153" s="63">
        <f t="shared" si="1240"/>
        <v>-7.4400000000000048</v>
      </c>
      <c r="S2153" s="64">
        <f t="shared" si="1239"/>
        <v>6.5552699228791825E-2</v>
      </c>
      <c r="T2153" s="65">
        <f t="shared" si="1233"/>
        <v>1.1347004422999598</v>
      </c>
      <c r="U2153" s="65">
        <f t="shared" si="1233"/>
        <v>1.0912681000438791</v>
      </c>
      <c r="V2153" s="65">
        <f t="shared" si="1241"/>
        <v>1.0879265091863517</v>
      </c>
      <c r="W2153" s="65">
        <f t="shared" si="1242"/>
        <v>1.1670577193805727</v>
      </c>
      <c r="X2153" s="61">
        <f t="shared" si="1216"/>
        <v>-5.3855569155446821E-2</v>
      </c>
      <c r="Y2153" s="66">
        <f t="shared" si="1243"/>
        <v>1.0596026490066187E-2</v>
      </c>
      <c r="Z2153" s="61">
        <f t="shared" si="1244"/>
        <v>-5.0029237866285679E-2</v>
      </c>
      <c r="AA2153" s="67">
        <f t="shared" si="1245"/>
        <v>20.251315789473683</v>
      </c>
      <c r="AB2153" s="68">
        <f t="shared" si="1246"/>
        <v>-0.17872939284278247</v>
      </c>
      <c r="AC2153" s="69">
        <f t="shared" si="1247"/>
        <v>-0.18571307641842855</v>
      </c>
      <c r="AD2153" s="70">
        <f>_xlfn.PERCENTILE.EXC(AC2153:$AC$5675,0.5)</f>
        <v>8.8033382689460329E-2</v>
      </c>
      <c r="AE2153" s="70">
        <f>_xlfn.PERCENTILE.EXC($AC2153:AC$5675,0.35)</f>
        <v>5.1402126029373385E-2</v>
      </c>
      <c r="AF2153" s="71">
        <f t="shared" si="1235"/>
        <v>7.2949128815860492E-2</v>
      </c>
      <c r="AG2153" s="70">
        <f t="shared" si="1236"/>
        <v>-0.20815631490908057</v>
      </c>
      <c r="AH2153" s="70">
        <f t="shared" si="1237"/>
        <v>-0.27492311632852745</v>
      </c>
      <c r="AI2153" s="61" t="str">
        <f t="shared" si="1225"/>
        <v>Safety</v>
      </c>
      <c r="AJ2153" s="68" t="str">
        <f t="shared" si="1226"/>
        <v>Safety</v>
      </c>
      <c r="AK2153" s="72" t="str">
        <f t="shared" si="1227"/>
        <v>00635U</v>
      </c>
      <c r="AL2153" s="73">
        <f t="shared" si="1217"/>
        <v>0</v>
      </c>
      <c r="AM2153" s="72" t="str">
        <f t="shared" si="1230"/>
        <v>00635U</v>
      </c>
      <c r="AN2153" s="73">
        <f t="shared" si="1218"/>
        <v>0</v>
      </c>
      <c r="AO2153" s="74" t="str">
        <f t="shared" si="1224"/>
        <v>00635U</v>
      </c>
      <c r="AP2153" s="20">
        <f t="shared" si="1219"/>
        <v>0</v>
      </c>
      <c r="AQ2153" s="74" t="str">
        <f t="shared" si="1234"/>
        <v>00635U</v>
      </c>
      <c r="AR2153" s="20">
        <f t="shared" si="1220"/>
        <v>0</v>
      </c>
      <c r="AS2153" s="74" t="str">
        <f t="shared" si="1228"/>
        <v>00635U</v>
      </c>
      <c r="AT2153" s="20">
        <f t="shared" si="1221"/>
        <v>0</v>
      </c>
      <c r="AU2153" s="74" t="str">
        <f t="shared" si="1211"/>
        <v>00635U</v>
      </c>
      <c r="AV2153" s="20">
        <f t="shared" si="1222"/>
        <v>0</v>
      </c>
      <c r="AW2153" s="74" t="str">
        <f t="shared" si="1212"/>
        <v>00635U</v>
      </c>
      <c r="AX2153" s="20">
        <f t="shared" si="1213"/>
        <v>0</v>
      </c>
      <c r="AY2153" s="20">
        <f t="shared" si="1223"/>
        <v>1</v>
      </c>
      <c r="AZ2153" s="116">
        <v>43185</v>
      </c>
      <c r="BA2153" s="117">
        <v>20.387499999999999</v>
      </c>
      <c r="BB2153" s="90">
        <v>20.25</v>
      </c>
      <c r="BC2153" s="76">
        <f t="shared" si="1231"/>
        <v>20.828874999999996</v>
      </c>
      <c r="BD2153" s="76">
        <f t="shared" si="1232"/>
        <v>20.822208333333332</v>
      </c>
      <c r="BE2153" s="77">
        <f t="shared" si="1238"/>
        <v>-2.7791947476759862E-2</v>
      </c>
      <c r="BF2153" s="77">
        <f t="shared" si="1229"/>
        <v>-2.0877148397244114E-2</v>
      </c>
    </row>
    <row r="2154" spans="1:58" s="23" customFormat="1" ht="15.75" customHeight="1" x14ac:dyDescent="0.4">
      <c r="A2154" s="116">
        <v>43181</v>
      </c>
      <c r="B2154" s="112">
        <v>19.375</v>
      </c>
      <c r="C2154" s="112">
        <v>18.425000000000001</v>
      </c>
      <c r="D2154" s="112">
        <v>18.024999999999999</v>
      </c>
      <c r="E2154" s="112">
        <v>18.175000000000001</v>
      </c>
      <c r="F2154" s="112">
        <v>18.125</v>
      </c>
      <c r="G2154" s="112">
        <v>18.324999999999999</v>
      </c>
      <c r="H2154" s="113">
        <v>18.574999999999999</v>
      </c>
      <c r="I2154" s="90">
        <f t="shared" si="1214"/>
        <v>19.274999999999999</v>
      </c>
      <c r="J2154" s="90">
        <f t="shared" si="1215"/>
        <v>18.382894736842104</v>
      </c>
      <c r="K2154" s="114">
        <v>17</v>
      </c>
      <c r="L2154" s="115">
        <v>5.2631578947368418E-2</v>
      </c>
      <c r="M2154" s="90">
        <v>26.31</v>
      </c>
      <c r="N2154" s="90">
        <v>23.34</v>
      </c>
      <c r="O2154" s="90">
        <v>21.66</v>
      </c>
      <c r="P2154" s="90">
        <v>21.44</v>
      </c>
      <c r="Q2154" s="90">
        <v>20.63</v>
      </c>
      <c r="R2154" s="63">
        <f t="shared" si="1240"/>
        <v>-6.5499999999999972</v>
      </c>
      <c r="S2154" s="64">
        <f t="shared" si="1239"/>
        <v>0.30683090705487126</v>
      </c>
      <c r="T2154" s="65">
        <f t="shared" si="1233"/>
        <v>1.1272493573264781</v>
      </c>
      <c r="U2154" s="65">
        <f t="shared" si="1233"/>
        <v>1.077562326869806</v>
      </c>
      <c r="V2154" s="65">
        <f t="shared" si="1241"/>
        <v>1.0886194029850746</v>
      </c>
      <c r="W2154" s="65">
        <f t="shared" si="1242"/>
        <v>1.1313620940378091</v>
      </c>
      <c r="X2154" s="61">
        <f t="shared" si="1216"/>
        <v>-4.9032258064516089E-2</v>
      </c>
      <c r="Y2154" s="66">
        <f t="shared" si="1243"/>
        <v>2.2008253094910512E-2</v>
      </c>
      <c r="Z2154" s="61">
        <f t="shared" si="1244"/>
        <v>-4.6283022731927088E-2</v>
      </c>
      <c r="AA2154" s="67">
        <f t="shared" si="1245"/>
        <v>19.275000000000002</v>
      </c>
      <c r="AB2154" s="68">
        <f t="shared" si="1246"/>
        <v>-0.16988003427592116</v>
      </c>
      <c r="AC2154" s="69">
        <f t="shared" si="1247"/>
        <v>-0.17416452442159375</v>
      </c>
      <c r="AD2154" s="70">
        <f>_xlfn.PERCENTILE.EXC(AC2154:$AC$5675,0.5)</f>
        <v>8.80794563998617E-2</v>
      </c>
      <c r="AE2154" s="70">
        <f>_xlfn.PERCENTILE.EXC($AC2154:AC$5675,0.35)</f>
        <v>5.144650457029535E-2</v>
      </c>
      <c r="AF2154" s="71">
        <f t="shared" si="1235"/>
        <v>7.3401682375872884E-2</v>
      </c>
      <c r="AG2154" s="70">
        <f t="shared" si="1236"/>
        <v>-0.20815631490908057</v>
      </c>
      <c r="AH2154" s="70">
        <f t="shared" si="1237"/>
        <v>-0.27492311632852745</v>
      </c>
      <c r="AI2154" s="61" t="str">
        <f t="shared" si="1225"/>
        <v>Safety</v>
      </c>
      <c r="AJ2154" s="68" t="str">
        <f t="shared" si="1226"/>
        <v>Safety</v>
      </c>
      <c r="AK2154" s="72" t="str">
        <f t="shared" si="1227"/>
        <v>00635U</v>
      </c>
      <c r="AL2154" s="73">
        <f t="shared" si="1217"/>
        <v>0</v>
      </c>
      <c r="AM2154" s="72" t="str">
        <f t="shared" si="1230"/>
        <v>00635U</v>
      </c>
      <c r="AN2154" s="73">
        <f t="shared" si="1218"/>
        <v>0</v>
      </c>
      <c r="AO2154" s="74" t="str">
        <f t="shared" si="1224"/>
        <v>00635U</v>
      </c>
      <c r="AP2154" s="20">
        <f t="shared" si="1219"/>
        <v>0</v>
      </c>
      <c r="AQ2154" s="74" t="str">
        <f t="shared" si="1234"/>
        <v>00635U</v>
      </c>
      <c r="AR2154" s="20">
        <f t="shared" si="1220"/>
        <v>0</v>
      </c>
      <c r="AS2154" s="74" t="str">
        <f t="shared" si="1228"/>
        <v>00635U</v>
      </c>
      <c r="AT2154" s="20">
        <f t="shared" si="1221"/>
        <v>0</v>
      </c>
      <c r="AU2154" s="74" t="str">
        <f t="shared" si="1211"/>
        <v>00635U</v>
      </c>
      <c r="AV2154" s="20">
        <f t="shared" si="1222"/>
        <v>0</v>
      </c>
      <c r="AW2154" s="74" t="str">
        <f t="shared" si="1212"/>
        <v>00635U</v>
      </c>
      <c r="AX2154" s="20">
        <f t="shared" si="1213"/>
        <v>0</v>
      </c>
      <c r="AY2154" s="20">
        <f t="shared" si="1223"/>
        <v>1</v>
      </c>
      <c r="AZ2154" s="116">
        <v>43182</v>
      </c>
      <c r="BA2154" s="117">
        <v>20.274999999999999</v>
      </c>
      <c r="BB2154" s="90">
        <v>20.237500000000001</v>
      </c>
      <c r="BC2154" s="76">
        <f t="shared" si="1231"/>
        <v>20.834499999999998</v>
      </c>
      <c r="BD2154" s="76">
        <f t="shared" si="1232"/>
        <v>20.829291666666663</v>
      </c>
      <c r="BE2154" s="77">
        <f t="shared" si="1238"/>
        <v>-2.8654395353860079E-2</v>
      </c>
      <c r="BF2154" s="77">
        <f t="shared" si="1229"/>
        <v>-2.66111625655376E-2</v>
      </c>
    </row>
    <row r="2155" spans="1:58" s="23" customFormat="1" ht="15.75" customHeight="1" x14ac:dyDescent="0.4">
      <c r="A2155" s="116">
        <v>43180</v>
      </c>
      <c r="B2155" s="112">
        <v>17.324999999999999</v>
      </c>
      <c r="C2155" s="112">
        <v>17.324999999999999</v>
      </c>
      <c r="D2155" s="112">
        <v>17.375</v>
      </c>
      <c r="E2155" s="112">
        <v>17.649999999999999</v>
      </c>
      <c r="F2155" s="112">
        <v>17.675000000000001</v>
      </c>
      <c r="G2155" s="112">
        <v>17.925000000000001</v>
      </c>
      <c r="H2155" s="113">
        <v>18.175000000000001</v>
      </c>
      <c r="I2155" s="90">
        <f t="shared" si="1214"/>
        <v>17.324999999999999</v>
      </c>
      <c r="J2155" s="90">
        <f t="shared" si="1215"/>
        <v>17.327631578947368</v>
      </c>
      <c r="K2155" s="114">
        <v>18</v>
      </c>
      <c r="L2155" s="115">
        <v>5.2631578947368418E-2</v>
      </c>
      <c r="M2155" s="90">
        <v>18.52</v>
      </c>
      <c r="N2155" s="90">
        <v>17.86</v>
      </c>
      <c r="O2155" s="90">
        <v>18.71</v>
      </c>
      <c r="P2155" s="90">
        <v>19.489999999999998</v>
      </c>
      <c r="Q2155" s="90">
        <v>19.559999999999999</v>
      </c>
      <c r="R2155" s="63">
        <f t="shared" si="1240"/>
        <v>1.8200000000000074</v>
      </c>
      <c r="S2155" s="64">
        <f t="shared" si="1239"/>
        <v>-1.8681318681318674E-2</v>
      </c>
      <c r="T2155" s="65">
        <f t="shared" si="1233"/>
        <v>1.0369540873460246</v>
      </c>
      <c r="U2155" s="65">
        <f t="shared" si="1233"/>
        <v>0.9545697487974345</v>
      </c>
      <c r="V2155" s="65">
        <f t="shared" si="1241"/>
        <v>0.91636736788096462</v>
      </c>
      <c r="W2155" s="65">
        <f t="shared" si="1242"/>
        <v>0.91308793456032722</v>
      </c>
      <c r="X2155" s="61">
        <f t="shared" si="1216"/>
        <v>0</v>
      </c>
      <c r="Y2155" s="66">
        <f t="shared" si="1243"/>
        <v>2.974504249291797E-2</v>
      </c>
      <c r="Z2155" s="61">
        <f t="shared" si="1244"/>
        <v>1.5189488873703933E-4</v>
      </c>
      <c r="AA2155" s="67">
        <f t="shared" si="1245"/>
        <v>17.324999999999999</v>
      </c>
      <c r="AB2155" s="68">
        <f t="shared" si="1246"/>
        <v>-2.9955207166853313E-2</v>
      </c>
      <c r="AC2155" s="69">
        <f t="shared" si="1247"/>
        <v>-2.9955207166853313E-2</v>
      </c>
      <c r="AD2155" s="70">
        <f>_xlfn.PERCENTILE.EXC(AC2155:$AC$5675,0.5)</f>
        <v>8.812553011026307E-2</v>
      </c>
      <c r="AE2155" s="70">
        <f>_xlfn.PERCENTILE.EXC($AC2155:AC$5675,0.35)</f>
        <v>5.145239880059968E-2</v>
      </c>
      <c r="AF2155" s="71">
        <f t="shared" si="1235"/>
        <v>7.351879949832929E-2</v>
      </c>
      <c r="AG2155" s="70">
        <f t="shared" si="1236"/>
        <v>-0.20815631490908057</v>
      </c>
      <c r="AH2155" s="70">
        <f t="shared" si="1237"/>
        <v>-0.27492311632852745</v>
      </c>
      <c r="AI2155" s="61" t="str">
        <f t="shared" si="1225"/>
        <v>Safety</v>
      </c>
      <c r="AJ2155" s="68" t="str">
        <f t="shared" si="1226"/>
        <v>Safety</v>
      </c>
      <c r="AK2155" s="72" t="str">
        <f t="shared" si="1227"/>
        <v>00635U</v>
      </c>
      <c r="AL2155" s="73">
        <f t="shared" si="1217"/>
        <v>0</v>
      </c>
      <c r="AM2155" s="72" t="str">
        <f t="shared" si="1230"/>
        <v>00635U</v>
      </c>
      <c r="AN2155" s="73">
        <f t="shared" si="1218"/>
        <v>0</v>
      </c>
      <c r="AO2155" s="74" t="str">
        <f t="shared" si="1224"/>
        <v>00635U</v>
      </c>
      <c r="AP2155" s="20">
        <f t="shared" si="1219"/>
        <v>0</v>
      </c>
      <c r="AQ2155" s="74" t="str">
        <f t="shared" si="1234"/>
        <v>00635U</v>
      </c>
      <c r="AR2155" s="20">
        <f t="shared" si="1220"/>
        <v>0</v>
      </c>
      <c r="AS2155" s="74" t="str">
        <f t="shared" si="1228"/>
        <v>00635U</v>
      </c>
      <c r="AT2155" s="20">
        <f t="shared" si="1221"/>
        <v>0</v>
      </c>
      <c r="AU2155" s="74" t="str">
        <f t="shared" si="1211"/>
        <v>00635U</v>
      </c>
      <c r="AV2155" s="20">
        <f t="shared" si="1222"/>
        <v>0</v>
      </c>
      <c r="AW2155" s="74" t="str">
        <f t="shared" si="1212"/>
        <v>00635U</v>
      </c>
      <c r="AX2155" s="20">
        <f t="shared" si="1213"/>
        <v>0</v>
      </c>
      <c r="AY2155" s="20">
        <f t="shared" si="1223"/>
        <v>1</v>
      </c>
      <c r="AZ2155" s="116">
        <v>43181</v>
      </c>
      <c r="BA2155" s="117">
        <v>20.350000000000001</v>
      </c>
      <c r="BB2155" s="90">
        <v>20.375</v>
      </c>
      <c r="BC2155" s="76">
        <f t="shared" si="1231"/>
        <v>20.840333333333334</v>
      </c>
      <c r="BD2155" s="76">
        <f t="shared" si="1232"/>
        <v>20.836374999999997</v>
      </c>
      <c r="BE2155" s="77">
        <f t="shared" si="1238"/>
        <v>-2.2328497624798081E-2</v>
      </c>
      <c r="BF2155" s="77">
        <f t="shared" si="1229"/>
        <v>-2.334259198157047E-2</v>
      </c>
    </row>
    <row r="2156" spans="1:58" s="23" customFormat="1" ht="15.75" customHeight="1" x14ac:dyDescent="0.4">
      <c r="A2156" s="116">
        <v>43179</v>
      </c>
      <c r="B2156" s="112">
        <v>18.375</v>
      </c>
      <c r="C2156" s="112">
        <v>17.375</v>
      </c>
      <c r="D2156" s="112">
        <v>17.475000000000001</v>
      </c>
      <c r="E2156" s="112">
        <v>17.475000000000001</v>
      </c>
      <c r="F2156" s="112">
        <v>17.725000000000001</v>
      </c>
      <c r="G2156" s="112">
        <v>17.675000000000001</v>
      </c>
      <c r="H2156" s="113">
        <v>17.975000000000001</v>
      </c>
      <c r="I2156" s="90">
        <f t="shared" si="1214"/>
        <v>17.375</v>
      </c>
      <c r="J2156" s="90">
        <f t="shared" si="1215"/>
        <v>17.475000000000001</v>
      </c>
      <c r="K2156" s="114">
        <v>0</v>
      </c>
      <c r="L2156" s="115">
        <v>4.1666666666666664E-2</v>
      </c>
      <c r="M2156" s="90">
        <v>19.7</v>
      </c>
      <c r="N2156" s="90">
        <v>18.2</v>
      </c>
      <c r="O2156" s="90">
        <v>18.88</v>
      </c>
      <c r="P2156" s="90">
        <v>19.54</v>
      </c>
      <c r="Q2156" s="90">
        <v>19.61</v>
      </c>
      <c r="R2156" s="63">
        <f t="shared" si="1240"/>
        <v>0.52000000000000313</v>
      </c>
      <c r="S2156" s="64">
        <f t="shared" si="1239"/>
        <v>-4.3112513144058902E-2</v>
      </c>
      <c r="T2156" s="65">
        <f t="shared" si="1233"/>
        <v>1.0824175824175823</v>
      </c>
      <c r="U2156" s="65">
        <f t="shared" si="1233"/>
        <v>0.96398305084745761</v>
      </c>
      <c r="V2156" s="65">
        <f t="shared" si="1241"/>
        <v>0.93142272262026615</v>
      </c>
      <c r="W2156" s="65">
        <f t="shared" si="1242"/>
        <v>0.9280979092299847</v>
      </c>
      <c r="X2156" s="61">
        <f t="shared" si="1216"/>
        <v>-5.4421768707482991E-2</v>
      </c>
      <c r="Y2156" s="66">
        <f t="shared" si="1243"/>
        <v>2.8612303290414875E-2</v>
      </c>
      <c r="Z2156" s="61">
        <f t="shared" si="1244"/>
        <v>5.7553956834533191E-3</v>
      </c>
      <c r="AA2156" s="67">
        <f t="shared" si="1245"/>
        <v>17.375</v>
      </c>
      <c r="AB2156" s="68">
        <f t="shared" si="1246"/>
        <v>9.6153846153846541E-3</v>
      </c>
      <c r="AC2156" s="69">
        <f t="shared" si="1247"/>
        <v>-4.5329670329670294E-2</v>
      </c>
      <c r="AD2156" s="70">
        <f>_xlfn.PERCENTILE.EXC(AC2156:$AC$5675,0.5)</f>
        <v>8.8172643554867453E-2</v>
      </c>
      <c r="AE2156" s="70">
        <f>_xlfn.PERCENTILE.EXC($AC2156:AC$5675,0.35)</f>
        <v>5.1463352133511713E-2</v>
      </c>
      <c r="AF2156" s="71">
        <f t="shared" si="1235"/>
        <v>7.3666407302055356E-2</v>
      </c>
      <c r="AG2156" s="70">
        <f t="shared" si="1236"/>
        <v>-0.20815631490908057</v>
      </c>
      <c r="AH2156" s="70">
        <f t="shared" si="1237"/>
        <v>-0.27492311632852745</v>
      </c>
      <c r="AI2156" s="61" t="str">
        <f t="shared" si="1225"/>
        <v>Safety</v>
      </c>
      <c r="AJ2156" s="68" t="str">
        <f t="shared" si="1226"/>
        <v>Safety</v>
      </c>
      <c r="AK2156" s="72" t="str">
        <f t="shared" si="1227"/>
        <v>00635U</v>
      </c>
      <c r="AL2156" s="73">
        <f t="shared" si="1217"/>
        <v>0</v>
      </c>
      <c r="AM2156" s="72" t="str">
        <f t="shared" si="1230"/>
        <v>00635U</v>
      </c>
      <c r="AN2156" s="73">
        <f t="shared" si="1218"/>
        <v>0</v>
      </c>
      <c r="AO2156" s="74" t="str">
        <f t="shared" si="1224"/>
        <v>00635U</v>
      </c>
      <c r="AP2156" s="20">
        <f t="shared" si="1219"/>
        <v>0</v>
      </c>
      <c r="AQ2156" s="74" t="str">
        <f t="shared" si="1234"/>
        <v>00635U</v>
      </c>
      <c r="AR2156" s="20">
        <f t="shared" si="1220"/>
        <v>0</v>
      </c>
      <c r="AS2156" s="74" t="str">
        <f t="shared" si="1228"/>
        <v>00635U</v>
      </c>
      <c r="AT2156" s="20">
        <f t="shared" si="1221"/>
        <v>0</v>
      </c>
      <c r="AU2156" s="74" t="str">
        <f t="shared" si="1211"/>
        <v>00635U</v>
      </c>
      <c r="AV2156" s="20">
        <f t="shared" si="1222"/>
        <v>0</v>
      </c>
      <c r="AW2156" s="74" t="str">
        <f t="shared" si="1212"/>
        <v>00635U</v>
      </c>
      <c r="AX2156" s="20">
        <f t="shared" si="1213"/>
        <v>0</v>
      </c>
      <c r="AY2156" s="20">
        <f t="shared" si="1223"/>
        <v>1</v>
      </c>
      <c r="AZ2156" s="116">
        <v>43180</v>
      </c>
      <c r="BA2156" s="117">
        <v>20.3</v>
      </c>
      <c r="BB2156" s="90">
        <v>20.225000000000001</v>
      </c>
      <c r="BC2156" s="76">
        <f t="shared" si="1231"/>
        <v>20.843666666666667</v>
      </c>
      <c r="BD2156" s="76">
        <f t="shared" si="1232"/>
        <v>20.839083333333335</v>
      </c>
      <c r="BE2156" s="77">
        <f t="shared" si="1238"/>
        <v>-2.9681278086069279E-2</v>
      </c>
      <c r="BF2156" s="77">
        <f t="shared" si="1229"/>
        <v>-2.5868860194586327E-2</v>
      </c>
    </row>
    <row r="2157" spans="1:58" s="23" customFormat="1" ht="15.75" customHeight="1" x14ac:dyDescent="0.4">
      <c r="A2157" s="116">
        <v>43178</v>
      </c>
      <c r="B2157" s="112">
        <v>18.175000000000001</v>
      </c>
      <c r="C2157" s="112">
        <v>17.475000000000001</v>
      </c>
      <c r="D2157" s="112">
        <v>17.475000000000001</v>
      </c>
      <c r="E2157" s="112">
        <v>17.375</v>
      </c>
      <c r="F2157" s="112">
        <v>17.574999999999999</v>
      </c>
      <c r="G2157" s="112">
        <v>17.524999999999999</v>
      </c>
      <c r="H2157" s="113">
        <v>17.824999999999999</v>
      </c>
      <c r="I2157" s="90">
        <f t="shared" si="1214"/>
        <v>17.504166666666666</v>
      </c>
      <c r="J2157" s="90">
        <f t="shared" si="1215"/>
        <v>17.475000000000001</v>
      </c>
      <c r="K2157" s="114">
        <v>1</v>
      </c>
      <c r="L2157" s="115">
        <v>4.1666666666666664E-2</v>
      </c>
      <c r="M2157" s="90">
        <v>21.95</v>
      </c>
      <c r="N2157" s="90">
        <v>19.02</v>
      </c>
      <c r="O2157" s="90">
        <v>19.38</v>
      </c>
      <c r="P2157" s="90">
        <v>19.7</v>
      </c>
      <c r="Q2157" s="90">
        <v>19.760000000000002</v>
      </c>
      <c r="R2157" s="63">
        <f t="shared" si="1240"/>
        <v>-1.8900000000000006</v>
      </c>
      <c r="S2157" s="64">
        <f t="shared" si="1239"/>
        <v>0.2037974683544303</v>
      </c>
      <c r="T2157" s="65">
        <f t="shared" si="1233"/>
        <v>1.1540483701366981</v>
      </c>
      <c r="U2157" s="65">
        <f t="shared" si="1233"/>
        <v>0.98142414860681115</v>
      </c>
      <c r="V2157" s="65">
        <f t="shared" si="1241"/>
        <v>0.96548223350253803</v>
      </c>
      <c r="W2157" s="65">
        <f t="shared" si="1242"/>
        <v>0.96255060728744934</v>
      </c>
      <c r="X2157" s="61">
        <f t="shared" si="1216"/>
        <v>-3.8514442916093496E-2</v>
      </c>
      <c r="Y2157" s="66">
        <f t="shared" si="1243"/>
        <v>2.5899280575539526E-2</v>
      </c>
      <c r="Z2157" s="61">
        <f t="shared" si="1244"/>
        <v>-1.6662699357294934E-3</v>
      </c>
      <c r="AA2157" s="67">
        <f t="shared" si="1245"/>
        <v>17.50416666666667</v>
      </c>
      <c r="AB2157" s="68">
        <f t="shared" si="1246"/>
        <v>-4.4426919032597205E-2</v>
      </c>
      <c r="AC2157" s="69">
        <f t="shared" si="1247"/>
        <v>-7.9696810375043614E-2</v>
      </c>
      <c r="AD2157" s="70">
        <f>_xlfn.PERCENTILE.EXC(AC2157:$AC$5675,0.5)</f>
        <v>8.8219756999471835E-2</v>
      </c>
      <c r="AE2157" s="70">
        <f>_xlfn.PERCENTILE.EXC($AC2157:AC$5675,0.35)</f>
        <v>5.1478641840087491E-2</v>
      </c>
      <c r="AF2157" s="71">
        <f t="shared" si="1235"/>
        <v>7.4012878994933376E-2</v>
      </c>
      <c r="AG2157" s="70">
        <f t="shared" si="1236"/>
        <v>-0.20815631490908057</v>
      </c>
      <c r="AH2157" s="70">
        <f t="shared" si="1237"/>
        <v>-0.27492311632852745</v>
      </c>
      <c r="AI2157" s="61" t="str">
        <f t="shared" si="1225"/>
        <v>Safety</v>
      </c>
      <c r="AJ2157" s="68" t="str">
        <f t="shared" si="1226"/>
        <v>Safety</v>
      </c>
      <c r="AK2157" s="72" t="str">
        <f t="shared" si="1227"/>
        <v>00635U</v>
      </c>
      <c r="AL2157" s="73">
        <f t="shared" si="1217"/>
        <v>0</v>
      </c>
      <c r="AM2157" s="72" t="str">
        <f t="shared" si="1230"/>
        <v>00635U</v>
      </c>
      <c r="AN2157" s="73">
        <f t="shared" si="1218"/>
        <v>0</v>
      </c>
      <c r="AO2157" s="74" t="str">
        <f t="shared" si="1224"/>
        <v>00635U</v>
      </c>
      <c r="AP2157" s="20">
        <f t="shared" si="1219"/>
        <v>0</v>
      </c>
      <c r="AQ2157" s="74" t="str">
        <f t="shared" si="1234"/>
        <v>00635U</v>
      </c>
      <c r="AR2157" s="20">
        <f t="shared" si="1220"/>
        <v>0</v>
      </c>
      <c r="AS2157" s="74" t="str">
        <f t="shared" si="1228"/>
        <v>00635U</v>
      </c>
      <c r="AT2157" s="20">
        <f t="shared" si="1221"/>
        <v>0</v>
      </c>
      <c r="AU2157" s="74" t="str">
        <f t="shared" si="1211"/>
        <v>00635U</v>
      </c>
      <c r="AV2157" s="20">
        <f t="shared" si="1222"/>
        <v>0</v>
      </c>
      <c r="AW2157" s="74" t="str">
        <f t="shared" si="1212"/>
        <v>00635U</v>
      </c>
      <c r="AX2157" s="20">
        <f t="shared" si="1213"/>
        <v>0</v>
      </c>
      <c r="AY2157" s="20">
        <f t="shared" si="1223"/>
        <v>1</v>
      </c>
      <c r="AZ2157" s="116">
        <v>43179</v>
      </c>
      <c r="BA2157" s="117">
        <v>20.375</v>
      </c>
      <c r="BB2157" s="90">
        <v>20.225000000000001</v>
      </c>
      <c r="BC2157" s="76">
        <f t="shared" si="1231"/>
        <v>20.851791666666671</v>
      </c>
      <c r="BD2157" s="76">
        <f t="shared" si="1232"/>
        <v>20.846166666666669</v>
      </c>
      <c r="BE2157" s="77">
        <f t="shared" si="1238"/>
        <v>-3.0059367400483292E-2</v>
      </c>
      <c r="BF2157" s="77">
        <f t="shared" si="1229"/>
        <v>-2.2602077120493873E-2</v>
      </c>
    </row>
    <row r="2158" spans="1:58" s="23" customFormat="1" ht="15.75" customHeight="1" x14ac:dyDescent="0.4">
      <c r="A2158" s="116">
        <v>43175</v>
      </c>
      <c r="B2158" s="112">
        <v>16.274999999999999</v>
      </c>
      <c r="C2158" s="112">
        <v>16.475000000000001</v>
      </c>
      <c r="D2158" s="112">
        <v>16.824999999999999</v>
      </c>
      <c r="E2158" s="112">
        <v>16.975000000000001</v>
      </c>
      <c r="F2158" s="112">
        <v>17.274999999999999</v>
      </c>
      <c r="G2158" s="112">
        <v>17.274999999999999</v>
      </c>
      <c r="H2158" s="113">
        <v>17.625</v>
      </c>
      <c r="I2158" s="90">
        <f t="shared" si="1214"/>
        <v>16.458333333333336</v>
      </c>
      <c r="J2158" s="90">
        <f t="shared" si="1215"/>
        <v>16.795833333333334</v>
      </c>
      <c r="K2158" s="114">
        <v>2</v>
      </c>
      <c r="L2158" s="115">
        <v>4.1666666666666664E-2</v>
      </c>
      <c r="M2158" s="90">
        <v>14.93</v>
      </c>
      <c r="N2158" s="90">
        <v>15.8</v>
      </c>
      <c r="O2158" s="90">
        <v>17.739999999999998</v>
      </c>
      <c r="P2158" s="90">
        <v>18.690000000000001</v>
      </c>
      <c r="Q2158" s="90">
        <v>19.22</v>
      </c>
      <c r="R2158" s="63">
        <f t="shared" si="1240"/>
        <v>5.6999999999999993</v>
      </c>
      <c r="S2158" s="64">
        <f t="shared" si="1239"/>
        <v>-4.7619047619047568E-2</v>
      </c>
      <c r="T2158" s="65">
        <f t="shared" si="1233"/>
        <v>0.94493670886075942</v>
      </c>
      <c r="U2158" s="65">
        <f t="shared" si="1233"/>
        <v>0.89064261555806101</v>
      </c>
      <c r="V2158" s="65">
        <f t="shared" si="1241"/>
        <v>0.84537185660781167</v>
      </c>
      <c r="W2158" s="65">
        <f t="shared" si="1242"/>
        <v>0.82206035379812703</v>
      </c>
      <c r="X2158" s="61">
        <f t="shared" si="1216"/>
        <v>1.2288786482335045E-2</v>
      </c>
      <c r="Y2158" s="66">
        <f t="shared" si="1243"/>
        <v>3.8291605301914493E-2</v>
      </c>
      <c r="Z2158" s="61">
        <f t="shared" si="1244"/>
        <v>2.0506329113923961E-2</v>
      </c>
      <c r="AA2158" s="67">
        <f t="shared" si="1245"/>
        <v>16.458333333333336</v>
      </c>
      <c r="AB2158" s="68">
        <f t="shared" si="1246"/>
        <v>3.0063291139240372E-2</v>
      </c>
      <c r="AC2158" s="69">
        <f t="shared" si="1247"/>
        <v>4.1666666666666768E-2</v>
      </c>
      <c r="AD2158" s="70">
        <f>_xlfn.PERCENTILE.EXC(AC2158:$AC$5675,0.5)</f>
        <v>8.8259141398998875E-2</v>
      </c>
      <c r="AE2158" s="70">
        <f>_xlfn.PERCENTILE.EXC($AC2158:AC$5675,0.35)</f>
        <v>5.1533149644030642E-2</v>
      </c>
      <c r="AF2158" s="71">
        <f t="shared" si="1235"/>
        <v>7.4316976727013886E-2</v>
      </c>
      <c r="AG2158" s="70">
        <f t="shared" si="1236"/>
        <v>-0.20815631490908057</v>
      </c>
      <c r="AH2158" s="70">
        <f t="shared" si="1237"/>
        <v>-0.27492311632852745</v>
      </c>
      <c r="AI2158" s="61" t="str">
        <f t="shared" si="1225"/>
        <v>Safety</v>
      </c>
      <c r="AJ2158" s="68" t="str">
        <f t="shared" si="1226"/>
        <v>Safety</v>
      </c>
      <c r="AK2158" s="72" t="str">
        <f t="shared" si="1227"/>
        <v>00635U</v>
      </c>
      <c r="AL2158" s="73">
        <f t="shared" si="1217"/>
        <v>0</v>
      </c>
      <c r="AM2158" s="72" t="str">
        <f t="shared" si="1230"/>
        <v>00635U</v>
      </c>
      <c r="AN2158" s="73">
        <f t="shared" si="1218"/>
        <v>0</v>
      </c>
      <c r="AO2158" s="74" t="str">
        <f t="shared" si="1224"/>
        <v>00635U</v>
      </c>
      <c r="AP2158" s="20">
        <f t="shared" si="1219"/>
        <v>0</v>
      </c>
      <c r="AQ2158" s="74" t="str">
        <f t="shared" si="1234"/>
        <v>00635U</v>
      </c>
      <c r="AR2158" s="20">
        <f t="shared" si="1220"/>
        <v>0</v>
      </c>
      <c r="AS2158" s="74" t="str">
        <f t="shared" si="1228"/>
        <v>00635U</v>
      </c>
      <c r="AT2158" s="20">
        <f t="shared" si="1221"/>
        <v>0</v>
      </c>
      <c r="AU2158" s="74" t="str">
        <f t="shared" si="1211"/>
        <v>00635U</v>
      </c>
      <c r="AV2158" s="20">
        <f t="shared" si="1222"/>
        <v>0</v>
      </c>
      <c r="AW2158" s="74" t="str">
        <f t="shared" si="1212"/>
        <v>00635U</v>
      </c>
      <c r="AX2158" s="20">
        <f t="shared" si="1213"/>
        <v>0</v>
      </c>
      <c r="AY2158" s="20">
        <f t="shared" si="1223"/>
        <v>1</v>
      </c>
      <c r="AZ2158" s="116">
        <v>43178</v>
      </c>
      <c r="BA2158" s="117">
        <v>20.3</v>
      </c>
      <c r="BB2158" s="90">
        <v>20.212499999999999</v>
      </c>
      <c r="BC2158" s="76">
        <f t="shared" si="1231"/>
        <v>20.858666666666672</v>
      </c>
      <c r="BD2158" s="76">
        <f t="shared" si="1232"/>
        <v>20.853041666666673</v>
      </c>
      <c r="BE2158" s="77">
        <f t="shared" si="1238"/>
        <v>-3.0978330350294337E-2</v>
      </c>
      <c r="BF2158" s="77">
        <f t="shared" si="1229"/>
        <v>-2.6520911217988052E-2</v>
      </c>
    </row>
    <row r="2159" spans="1:58" s="23" customFormat="1" ht="15.75" customHeight="1" x14ac:dyDescent="0.4">
      <c r="A2159" s="116">
        <v>43174</v>
      </c>
      <c r="B2159" s="112">
        <v>16.774999999999999</v>
      </c>
      <c r="C2159" s="112">
        <v>16.725000000000001</v>
      </c>
      <c r="D2159" s="112">
        <v>17.125</v>
      </c>
      <c r="E2159" s="112">
        <v>17.274999999999999</v>
      </c>
      <c r="F2159" s="112">
        <v>17.524999999999999</v>
      </c>
      <c r="G2159" s="112">
        <v>17.5</v>
      </c>
      <c r="H2159" s="113">
        <v>17.774999999999999</v>
      </c>
      <c r="I2159" s="90">
        <f t="shared" si="1214"/>
        <v>16.731250000000003</v>
      </c>
      <c r="J2159" s="90">
        <f t="shared" si="1215"/>
        <v>17.074999999999999</v>
      </c>
      <c r="K2159" s="114">
        <v>3</v>
      </c>
      <c r="L2159" s="115">
        <v>4.1666666666666664E-2</v>
      </c>
      <c r="M2159" s="90">
        <v>15.96</v>
      </c>
      <c r="N2159" s="90">
        <v>16.59</v>
      </c>
      <c r="O2159" s="90">
        <v>18.21</v>
      </c>
      <c r="P2159" s="90">
        <v>19.11</v>
      </c>
      <c r="Q2159" s="90">
        <v>19.420000000000002</v>
      </c>
      <c r="R2159" s="63">
        <f t="shared" si="1240"/>
        <v>4.7700000000000031</v>
      </c>
      <c r="S2159" s="64">
        <f t="shared" si="1239"/>
        <v>-3.7144515380150935E-2</v>
      </c>
      <c r="T2159" s="65">
        <f t="shared" si="1233"/>
        <v>0.96202531645569622</v>
      </c>
      <c r="U2159" s="65">
        <f t="shared" si="1233"/>
        <v>0.91103789126853374</v>
      </c>
      <c r="V2159" s="65">
        <f t="shared" si="1241"/>
        <v>0.86813186813186816</v>
      </c>
      <c r="W2159" s="65">
        <f t="shared" si="1242"/>
        <v>0.85427394438722959</v>
      </c>
      <c r="X2159" s="61">
        <f t="shared" si="1216"/>
        <v>-2.9806259314454344E-3</v>
      </c>
      <c r="Y2159" s="66">
        <f t="shared" si="1243"/>
        <v>2.8943560057887122E-2</v>
      </c>
      <c r="Z2159" s="61">
        <f t="shared" si="1244"/>
        <v>2.0545386626820851E-2</v>
      </c>
      <c r="AA2159" s="67">
        <f t="shared" si="1245"/>
        <v>16.731250000000003</v>
      </c>
      <c r="AB2159" s="68">
        <f t="shared" si="1246"/>
        <v>1.1151295961422466E-2</v>
      </c>
      <c r="AC2159" s="69">
        <f t="shared" si="1247"/>
        <v>8.5141651597349603E-3</v>
      </c>
      <c r="AD2159" s="70">
        <f>_xlfn.PERCENTILE.EXC(AC2159:$AC$5675,0.5)</f>
        <v>8.8298525798525901E-2</v>
      </c>
      <c r="AE2159" s="70">
        <f>_xlfn.PERCENTILE.EXC($AC2159:AC$5675,0.35)</f>
        <v>5.1633794085231478E-2</v>
      </c>
      <c r="AF2159" s="71">
        <f t="shared" si="1235"/>
        <v>7.5055159280580958E-2</v>
      </c>
      <c r="AG2159" s="70">
        <f t="shared" si="1236"/>
        <v>-0.20815631490908057</v>
      </c>
      <c r="AH2159" s="70">
        <f t="shared" si="1237"/>
        <v>-0.27492311632852745</v>
      </c>
      <c r="AI2159" s="61" t="str">
        <f t="shared" si="1225"/>
        <v>Safety</v>
      </c>
      <c r="AJ2159" s="68" t="str">
        <f t="shared" si="1226"/>
        <v>Safety</v>
      </c>
      <c r="AK2159" s="72" t="str">
        <f t="shared" si="1227"/>
        <v>00635U</v>
      </c>
      <c r="AL2159" s="73">
        <f t="shared" si="1217"/>
        <v>0</v>
      </c>
      <c r="AM2159" s="72" t="str">
        <f t="shared" si="1230"/>
        <v>00635U</v>
      </c>
      <c r="AN2159" s="73">
        <f t="shared" si="1218"/>
        <v>0</v>
      </c>
      <c r="AO2159" s="74" t="str">
        <f t="shared" si="1224"/>
        <v>00635U</v>
      </c>
      <c r="AP2159" s="20">
        <f t="shared" si="1219"/>
        <v>0</v>
      </c>
      <c r="AQ2159" s="74" t="str">
        <f t="shared" si="1234"/>
        <v>00635U</v>
      </c>
      <c r="AR2159" s="20">
        <f t="shared" si="1220"/>
        <v>0</v>
      </c>
      <c r="AS2159" s="74" t="str">
        <f t="shared" si="1228"/>
        <v>00635U</v>
      </c>
      <c r="AT2159" s="20">
        <f t="shared" si="1221"/>
        <v>0</v>
      </c>
      <c r="AU2159" s="74" t="str">
        <f t="shared" si="1211"/>
        <v>00635U</v>
      </c>
      <c r="AV2159" s="20">
        <f t="shared" si="1222"/>
        <v>0</v>
      </c>
      <c r="AW2159" s="74" t="str">
        <f t="shared" si="1212"/>
        <v>00635U</v>
      </c>
      <c r="AX2159" s="20">
        <f t="shared" si="1213"/>
        <v>0</v>
      </c>
      <c r="AY2159" s="20">
        <f t="shared" si="1223"/>
        <v>1</v>
      </c>
      <c r="AZ2159" s="116">
        <v>43175</v>
      </c>
      <c r="BA2159" s="117">
        <v>20.524999999999999</v>
      </c>
      <c r="BB2159" s="90">
        <v>20.5625</v>
      </c>
      <c r="BC2159" s="76">
        <f t="shared" si="1231"/>
        <v>20.866375000000005</v>
      </c>
      <c r="BD2159" s="76">
        <f t="shared" si="1232"/>
        <v>20.863875000000004</v>
      </c>
      <c r="BE2159" s="77">
        <f t="shared" si="1238"/>
        <v>-1.4562903235468784E-2</v>
      </c>
      <c r="BF2159" s="77">
        <f t="shared" si="1229"/>
        <v>-1.624218895099808E-2</v>
      </c>
    </row>
    <row r="2160" spans="1:58" s="23" customFormat="1" ht="15.75" customHeight="1" x14ac:dyDescent="0.4">
      <c r="A2160" s="116">
        <v>43173</v>
      </c>
      <c r="B2160" s="112">
        <v>17.375</v>
      </c>
      <c r="C2160" s="112">
        <v>17.274999999999999</v>
      </c>
      <c r="D2160" s="112">
        <v>17.524999999999999</v>
      </c>
      <c r="E2160" s="112">
        <v>17.524999999999999</v>
      </c>
      <c r="F2160" s="112">
        <v>17.774999999999999</v>
      </c>
      <c r="G2160" s="112">
        <v>17.774999999999999</v>
      </c>
      <c r="H2160" s="113">
        <v>18.024999999999999</v>
      </c>
      <c r="I2160" s="90">
        <f t="shared" si="1214"/>
        <v>17.291666666666664</v>
      </c>
      <c r="J2160" s="90">
        <f t="shared" si="1215"/>
        <v>17.483333333333331</v>
      </c>
      <c r="K2160" s="114">
        <v>4</v>
      </c>
      <c r="L2160" s="115">
        <v>4.1666666666666664E-2</v>
      </c>
      <c r="M2160" s="90">
        <v>17.28</v>
      </c>
      <c r="N2160" s="90">
        <v>17.23</v>
      </c>
      <c r="O2160" s="90">
        <v>18.78</v>
      </c>
      <c r="P2160" s="90">
        <v>19.399999999999999</v>
      </c>
      <c r="Q2160" s="90">
        <v>19.510000000000002</v>
      </c>
      <c r="R2160" s="63">
        <f t="shared" si="1240"/>
        <v>3.6699999999999946</v>
      </c>
      <c r="S2160" s="64">
        <f t="shared" si="1239"/>
        <v>5.3822629969418896E-2</v>
      </c>
      <c r="T2160" s="65">
        <f t="shared" si="1233"/>
        <v>1.0029019152640744</v>
      </c>
      <c r="U2160" s="65">
        <f t="shared" si="1233"/>
        <v>0.91746538871139505</v>
      </c>
      <c r="V2160" s="65">
        <f t="shared" si="1241"/>
        <v>0.88814432989690728</v>
      </c>
      <c r="W2160" s="65">
        <f t="shared" si="1242"/>
        <v>0.88313685289595079</v>
      </c>
      <c r="X2160" s="61">
        <f t="shared" si="1216"/>
        <v>-5.7553956834533191E-3</v>
      </c>
      <c r="Y2160" s="66">
        <f t="shared" si="1243"/>
        <v>2.8530670470756064E-2</v>
      </c>
      <c r="Z2160" s="61">
        <f t="shared" si="1244"/>
        <v>1.1084337349397578E-2</v>
      </c>
      <c r="AA2160" s="67">
        <f t="shared" si="1245"/>
        <v>17.291666666666664</v>
      </c>
      <c r="AB2160" s="68">
        <f t="shared" si="1246"/>
        <v>8.4155542658154135E-3</v>
      </c>
      <c r="AC2160" s="69">
        <f t="shared" si="1247"/>
        <v>3.5790288256914607E-3</v>
      </c>
      <c r="AD2160" s="70">
        <f>_xlfn.PERCENTILE.EXC(AC2160:$AC$5675,0.5)</f>
        <v>8.8326719738572368E-2</v>
      </c>
      <c r="AE2160" s="70">
        <f>_xlfn.PERCENTILE.EXC($AC2160:AC$5675,0.35)</f>
        <v>5.1788264603232888E-2</v>
      </c>
      <c r="AF2160" s="71">
        <f t="shared" si="1235"/>
        <v>7.5756091238298282E-2</v>
      </c>
      <c r="AG2160" s="70">
        <f t="shared" si="1236"/>
        <v>-0.20815631490908057</v>
      </c>
      <c r="AH2160" s="70">
        <f t="shared" si="1237"/>
        <v>-0.27492311632852745</v>
      </c>
      <c r="AI2160" s="61" t="str">
        <f t="shared" si="1225"/>
        <v>Safety</v>
      </c>
      <c r="AJ2160" s="68" t="str">
        <f t="shared" si="1226"/>
        <v>Safety</v>
      </c>
      <c r="AK2160" s="72" t="str">
        <f t="shared" si="1227"/>
        <v>00635U</v>
      </c>
      <c r="AL2160" s="73">
        <f t="shared" si="1217"/>
        <v>0</v>
      </c>
      <c r="AM2160" s="72" t="str">
        <f t="shared" si="1230"/>
        <v>00635U</v>
      </c>
      <c r="AN2160" s="73">
        <f t="shared" si="1218"/>
        <v>0</v>
      </c>
      <c r="AO2160" s="74" t="str">
        <f t="shared" si="1224"/>
        <v>00635U</v>
      </c>
      <c r="AP2160" s="20">
        <f t="shared" si="1219"/>
        <v>0</v>
      </c>
      <c r="AQ2160" s="74" t="str">
        <f t="shared" si="1234"/>
        <v>00635U</v>
      </c>
      <c r="AR2160" s="20">
        <f t="shared" si="1220"/>
        <v>0</v>
      </c>
      <c r="AS2160" s="74" t="str">
        <f t="shared" si="1228"/>
        <v>00635U</v>
      </c>
      <c r="AT2160" s="20">
        <f t="shared" si="1221"/>
        <v>0</v>
      </c>
      <c r="AU2160" s="74" t="str">
        <f t="shared" ref="AU2160:AU2223" si="1248">IF(AC2160&gt;AF2160,"00631L",IF(AC2160&lt;AG2160,"Cash","00635U"))</f>
        <v>00635U</v>
      </c>
      <c r="AV2160" s="20">
        <f t="shared" si="1222"/>
        <v>0</v>
      </c>
      <c r="AW2160" s="74" t="str">
        <f t="shared" ref="AW2160:AW2223" si="1249">IF(AC2160&gt;AE2160,"00631L",IF(AC2160&lt;AH2160,"00631L","00635U"))</f>
        <v>00635U</v>
      </c>
      <c r="AX2160" s="20">
        <f t="shared" si="1213"/>
        <v>0</v>
      </c>
      <c r="AY2160" s="20">
        <f t="shared" si="1223"/>
        <v>1</v>
      </c>
      <c r="AZ2160" s="116">
        <v>43174</v>
      </c>
      <c r="BA2160" s="117">
        <v>20.637499999999999</v>
      </c>
      <c r="BB2160" s="90">
        <v>20.725000000000001</v>
      </c>
      <c r="BC2160" s="76">
        <f t="shared" si="1231"/>
        <v>20.866375000000001</v>
      </c>
      <c r="BD2160" s="76">
        <f t="shared" si="1232"/>
        <v>20.867625000000007</v>
      </c>
      <c r="BE2160" s="77">
        <f t="shared" si="1238"/>
        <v>-6.7752544464479347E-3</v>
      </c>
      <c r="BF2160" s="77">
        <f t="shared" si="1229"/>
        <v>-1.1027848161925856E-2</v>
      </c>
    </row>
    <row r="2161" spans="1:58" s="23" customFormat="1" ht="15.75" customHeight="1" x14ac:dyDescent="0.4">
      <c r="A2161" s="116">
        <v>43172</v>
      </c>
      <c r="B2161" s="112">
        <v>16.774999999999999</v>
      </c>
      <c r="C2161" s="112">
        <v>16.925000000000001</v>
      </c>
      <c r="D2161" s="112">
        <v>17.225000000000001</v>
      </c>
      <c r="E2161" s="112">
        <v>17.274999999999999</v>
      </c>
      <c r="F2161" s="112">
        <v>17.524999999999999</v>
      </c>
      <c r="G2161" s="112">
        <v>17.524999999999999</v>
      </c>
      <c r="H2161" s="113">
        <v>17.8</v>
      </c>
      <c r="I2161" s="90">
        <f t="shared" si="1214"/>
        <v>16.893750000000001</v>
      </c>
      <c r="J2161" s="90">
        <f t="shared" si="1215"/>
        <v>17.162500000000001</v>
      </c>
      <c r="K2161" s="114">
        <v>5</v>
      </c>
      <c r="L2161" s="115">
        <v>4.1666666666666664E-2</v>
      </c>
      <c r="M2161" s="90">
        <v>15.36</v>
      </c>
      <c r="N2161" s="90">
        <v>16.350000000000001</v>
      </c>
      <c r="O2161" s="90">
        <v>18.05</v>
      </c>
      <c r="P2161" s="90">
        <v>18.86</v>
      </c>
      <c r="Q2161" s="90">
        <v>18.829999999999998</v>
      </c>
      <c r="R2161" s="63">
        <f t="shared" si="1240"/>
        <v>5.1999999999999957</v>
      </c>
      <c r="S2161" s="64">
        <f t="shared" si="1239"/>
        <v>3.6121673003802417E-2</v>
      </c>
      <c r="T2161" s="65">
        <f t="shared" si="1233"/>
        <v>0.9394495412844035</v>
      </c>
      <c r="U2161" s="65">
        <f t="shared" si="1233"/>
        <v>0.90581717451523547</v>
      </c>
      <c r="V2161" s="65">
        <f t="shared" si="1241"/>
        <v>0.86691410392364798</v>
      </c>
      <c r="W2161" s="65">
        <f t="shared" si="1242"/>
        <v>0.86829527349973457</v>
      </c>
      <c r="X2161" s="61">
        <f t="shared" si="1216"/>
        <v>8.9418777943369391E-3</v>
      </c>
      <c r="Y2161" s="66">
        <f t="shared" si="1243"/>
        <v>3.0390738060781602E-2</v>
      </c>
      <c r="Z2161" s="61">
        <f t="shared" si="1244"/>
        <v>1.5908250092489869E-2</v>
      </c>
      <c r="AA2161" s="67">
        <f t="shared" si="1245"/>
        <v>16.893750000000001</v>
      </c>
      <c r="AB2161" s="68">
        <f t="shared" si="1246"/>
        <v>2.5993883792048752E-2</v>
      </c>
      <c r="AC2161" s="69">
        <f t="shared" si="1247"/>
        <v>3.3256880733944907E-2</v>
      </c>
      <c r="AD2161" s="70">
        <f>_xlfn.PERCENTILE.EXC(AC2161:$AC$5675,0.5)</f>
        <v>8.8354913678618821E-2</v>
      </c>
      <c r="AE2161" s="70">
        <f>_xlfn.PERCENTILE.EXC($AC2161:AC$5675,0.35)</f>
        <v>5.1866467620087633E-2</v>
      </c>
      <c r="AF2161" s="71">
        <f t="shared" si="1235"/>
        <v>7.5756091238298282E-2</v>
      </c>
      <c r="AG2161" s="70">
        <f t="shared" si="1236"/>
        <v>-0.20815631490908057</v>
      </c>
      <c r="AH2161" s="70">
        <f t="shared" si="1237"/>
        <v>-0.27492311632852745</v>
      </c>
      <c r="AI2161" s="61" t="str">
        <f t="shared" si="1225"/>
        <v>Safety</v>
      </c>
      <c r="AJ2161" s="68" t="str">
        <f t="shared" si="1226"/>
        <v>Safety</v>
      </c>
      <c r="AK2161" s="72" t="str">
        <f t="shared" si="1227"/>
        <v>00635U</v>
      </c>
      <c r="AL2161" s="73">
        <f t="shared" si="1217"/>
        <v>0</v>
      </c>
      <c r="AM2161" s="72" t="str">
        <f t="shared" si="1230"/>
        <v>00635U</v>
      </c>
      <c r="AN2161" s="73">
        <f t="shared" si="1218"/>
        <v>0</v>
      </c>
      <c r="AO2161" s="74" t="str">
        <f t="shared" si="1224"/>
        <v>00635U</v>
      </c>
      <c r="AP2161" s="20">
        <f t="shared" si="1219"/>
        <v>0</v>
      </c>
      <c r="AQ2161" s="74" t="str">
        <f t="shared" si="1234"/>
        <v>00635U</v>
      </c>
      <c r="AR2161" s="20">
        <f t="shared" si="1220"/>
        <v>0</v>
      </c>
      <c r="AS2161" s="74" t="str">
        <f t="shared" si="1228"/>
        <v>00635U</v>
      </c>
      <c r="AT2161" s="20">
        <f t="shared" si="1221"/>
        <v>0</v>
      </c>
      <c r="AU2161" s="74" t="str">
        <f t="shared" si="1248"/>
        <v>00635U</v>
      </c>
      <c r="AV2161" s="20">
        <f t="shared" si="1222"/>
        <v>0</v>
      </c>
      <c r="AW2161" s="74" t="str">
        <f t="shared" si="1249"/>
        <v>00635U</v>
      </c>
      <c r="AX2161" s="20">
        <f t="shared" si="1213"/>
        <v>0</v>
      </c>
      <c r="AY2161" s="20">
        <f t="shared" si="1223"/>
        <v>1</v>
      </c>
      <c r="AZ2161" s="116">
        <v>43173</v>
      </c>
      <c r="BA2161" s="117">
        <v>20.662500000000001</v>
      </c>
      <c r="BB2161" s="90">
        <v>20.65</v>
      </c>
      <c r="BC2161" s="76">
        <f t="shared" si="1231"/>
        <v>20.865125000000003</v>
      </c>
      <c r="BD2161" s="76">
        <f t="shared" si="1232"/>
        <v>20.865333333333336</v>
      </c>
      <c r="BE2161" s="77">
        <f t="shared" si="1238"/>
        <v>-1.0310266533270421E-2</v>
      </c>
      <c r="BF2161" s="77">
        <f t="shared" si="1229"/>
        <v>-9.7210684388779299E-3</v>
      </c>
    </row>
    <row r="2162" spans="1:58" s="23" customFormat="1" ht="15.75" customHeight="1" x14ac:dyDescent="0.4">
      <c r="A2162" s="116">
        <v>43171</v>
      </c>
      <c r="B2162" s="112">
        <v>16.175000000000001</v>
      </c>
      <c r="C2162" s="112">
        <v>16.574999999999999</v>
      </c>
      <c r="D2162" s="112">
        <v>16.975000000000001</v>
      </c>
      <c r="E2162" s="112">
        <v>17.074999999999999</v>
      </c>
      <c r="F2162" s="112">
        <v>17.324999999999999</v>
      </c>
      <c r="G2162" s="112">
        <v>17.324999999999999</v>
      </c>
      <c r="H2162" s="113">
        <v>17.574999999999999</v>
      </c>
      <c r="I2162" s="90">
        <f t="shared" si="1214"/>
        <v>16.475000000000001</v>
      </c>
      <c r="J2162" s="90">
        <f t="shared" si="1215"/>
        <v>16.875</v>
      </c>
      <c r="K2162" s="114">
        <v>6</v>
      </c>
      <c r="L2162" s="115">
        <v>4.1666666666666664E-2</v>
      </c>
      <c r="M2162" s="90">
        <v>15.24</v>
      </c>
      <c r="N2162" s="90">
        <v>15.78</v>
      </c>
      <c r="O2162" s="90">
        <v>17.8</v>
      </c>
      <c r="P2162" s="90">
        <v>18.649999999999999</v>
      </c>
      <c r="Q2162" s="90">
        <v>19.04</v>
      </c>
      <c r="R2162" s="63">
        <f t="shared" si="1240"/>
        <v>5.4300000000000033</v>
      </c>
      <c r="S2162" s="64">
        <f t="shared" si="1239"/>
        <v>7.7868852459016313E-2</v>
      </c>
      <c r="T2162" s="65">
        <f t="shared" si="1233"/>
        <v>0.96577946768060841</v>
      </c>
      <c r="U2162" s="65">
        <f t="shared" si="1233"/>
        <v>0.88651685393258417</v>
      </c>
      <c r="V2162" s="65">
        <f t="shared" si="1241"/>
        <v>0.84611260053619308</v>
      </c>
      <c r="W2162" s="65">
        <f t="shared" si="1242"/>
        <v>0.82878151260504207</v>
      </c>
      <c r="X2162" s="61">
        <f t="shared" si="1216"/>
        <v>2.4729520865533143E-2</v>
      </c>
      <c r="Y2162" s="66">
        <f t="shared" si="1243"/>
        <v>2.9282576866764276E-2</v>
      </c>
      <c r="Z2162" s="61">
        <f t="shared" si="1244"/>
        <v>2.4279210925644827E-2</v>
      </c>
      <c r="AA2162" s="67">
        <f t="shared" si="1245"/>
        <v>16.474999999999998</v>
      </c>
      <c r="AB2162" s="68">
        <f t="shared" si="1246"/>
        <v>2.5031685678073599E-2</v>
      </c>
      <c r="AC2162" s="69">
        <f t="shared" si="1247"/>
        <v>4.4043092522179882E-2</v>
      </c>
      <c r="AD2162" s="70">
        <f>_xlfn.PERCENTILE.EXC(AC2162:$AC$5675,0.5)</f>
        <v>8.8368402071612395E-2</v>
      </c>
      <c r="AE2162" s="70">
        <f>_xlfn.PERCENTILE.EXC($AC2162:AC$5675,0.35)</f>
        <v>5.192356337530523E-2</v>
      </c>
      <c r="AF2162" s="71">
        <f t="shared" si="1235"/>
        <v>7.5756091238298282E-2</v>
      </c>
      <c r="AG2162" s="70">
        <f t="shared" si="1236"/>
        <v>-0.20815631490908057</v>
      </c>
      <c r="AH2162" s="70">
        <f t="shared" si="1237"/>
        <v>-0.27492311632852745</v>
      </c>
      <c r="AI2162" s="61" t="str">
        <f t="shared" si="1225"/>
        <v>Safety</v>
      </c>
      <c r="AJ2162" s="68" t="str">
        <f t="shared" si="1226"/>
        <v>Safety</v>
      </c>
      <c r="AK2162" s="72" t="str">
        <f t="shared" si="1227"/>
        <v>00635U</v>
      </c>
      <c r="AL2162" s="73">
        <f t="shared" si="1217"/>
        <v>0</v>
      </c>
      <c r="AM2162" s="72" t="str">
        <f t="shared" si="1230"/>
        <v>00635U</v>
      </c>
      <c r="AN2162" s="73">
        <f t="shared" si="1218"/>
        <v>0</v>
      </c>
      <c r="AO2162" s="74" t="str">
        <f t="shared" si="1224"/>
        <v>00635U</v>
      </c>
      <c r="AP2162" s="20">
        <f t="shared" si="1219"/>
        <v>0</v>
      </c>
      <c r="AQ2162" s="74" t="str">
        <f t="shared" si="1234"/>
        <v>00635U</v>
      </c>
      <c r="AR2162" s="20">
        <f t="shared" si="1220"/>
        <v>0</v>
      </c>
      <c r="AS2162" s="74" t="str">
        <f t="shared" si="1228"/>
        <v>00635U</v>
      </c>
      <c r="AT2162" s="20">
        <f t="shared" si="1221"/>
        <v>0</v>
      </c>
      <c r="AU2162" s="74" t="str">
        <f t="shared" si="1248"/>
        <v>00635U</v>
      </c>
      <c r="AV2162" s="20">
        <f t="shared" si="1222"/>
        <v>0</v>
      </c>
      <c r="AW2162" s="74" t="str">
        <f t="shared" si="1249"/>
        <v>00635U</v>
      </c>
      <c r="AX2162" s="20">
        <f t="shared" si="1213"/>
        <v>0</v>
      </c>
      <c r="AY2162" s="20">
        <f t="shared" si="1223"/>
        <v>1</v>
      </c>
      <c r="AZ2162" s="116">
        <v>43172</v>
      </c>
      <c r="BA2162" s="117">
        <v>20.537500000000001</v>
      </c>
      <c r="BB2162" s="90">
        <v>20.5625</v>
      </c>
      <c r="BC2162" s="76">
        <f t="shared" si="1231"/>
        <v>20.866583333333338</v>
      </c>
      <c r="BD2162" s="76">
        <f t="shared" si="1232"/>
        <v>20.863250000000004</v>
      </c>
      <c r="BE2162" s="77">
        <f t="shared" si="1238"/>
        <v>-1.4572741903921568E-2</v>
      </c>
      <c r="BF2162" s="77">
        <f t="shared" si="1229"/>
        <v>-1.561357890069873E-2</v>
      </c>
    </row>
    <row r="2163" spans="1:58" s="23" customFormat="1" ht="15.75" customHeight="1" x14ac:dyDescent="0.4">
      <c r="A2163" s="116">
        <v>43168</v>
      </c>
      <c r="B2163" s="112">
        <v>15.775</v>
      </c>
      <c r="C2163" s="112">
        <v>16.225000000000001</v>
      </c>
      <c r="D2163" s="112">
        <v>16.675000000000001</v>
      </c>
      <c r="E2163" s="112">
        <v>16.824999999999999</v>
      </c>
      <c r="F2163" s="112">
        <v>17.125</v>
      </c>
      <c r="G2163" s="112">
        <v>17.125</v>
      </c>
      <c r="H2163" s="113">
        <v>17.375</v>
      </c>
      <c r="I2163" s="90">
        <f t="shared" si="1214"/>
        <v>16.09375</v>
      </c>
      <c r="J2163" s="90">
        <f t="shared" si="1215"/>
        <v>16.543749999999999</v>
      </c>
      <c r="K2163" s="114">
        <v>7</v>
      </c>
      <c r="L2163" s="115">
        <v>4.1666666666666664E-2</v>
      </c>
      <c r="M2163" s="90">
        <v>13.53</v>
      </c>
      <c r="N2163" s="90">
        <v>14.64</v>
      </c>
      <c r="O2163" s="90">
        <v>17.010000000000002</v>
      </c>
      <c r="P2163" s="90">
        <v>17.95</v>
      </c>
      <c r="Q2163" s="90">
        <v>18.510000000000002</v>
      </c>
      <c r="R2163" s="63">
        <f t="shared" si="1240"/>
        <v>6.7899999999999991</v>
      </c>
      <c r="S2163" s="64">
        <f t="shared" si="1239"/>
        <v>-0.11487303506650536</v>
      </c>
      <c r="T2163" s="65">
        <f t="shared" si="1233"/>
        <v>0.9241803278688524</v>
      </c>
      <c r="U2163" s="65">
        <f t="shared" si="1233"/>
        <v>0.86067019400352729</v>
      </c>
      <c r="V2163" s="65">
        <f t="shared" si="1241"/>
        <v>0.81559888579387196</v>
      </c>
      <c r="W2163" s="65">
        <f t="shared" si="1242"/>
        <v>0.79092382495948133</v>
      </c>
      <c r="X2163" s="61">
        <f t="shared" si="1216"/>
        <v>2.8526148969889132E-2</v>
      </c>
      <c r="Y2163" s="66">
        <f t="shared" si="1243"/>
        <v>3.2689450222882659E-2</v>
      </c>
      <c r="Z2163" s="61">
        <f t="shared" si="1244"/>
        <v>2.7961165048543644E-2</v>
      </c>
      <c r="AA2163" s="67">
        <f t="shared" si="1245"/>
        <v>16.09375</v>
      </c>
      <c r="AB2163" s="68">
        <f t="shared" si="1246"/>
        <v>7.7527322404371574E-2</v>
      </c>
      <c r="AC2163" s="69">
        <f t="shared" si="1247"/>
        <v>9.9299863387978096E-2</v>
      </c>
      <c r="AD2163" s="70">
        <f>_xlfn.PERCENTILE.EXC(AC2163:$AC$5675,0.5)</f>
        <v>8.8381890464605983E-2</v>
      </c>
      <c r="AE2163" s="70">
        <f>_xlfn.PERCENTILE.EXC($AC2163:AC$5675,0.35)</f>
        <v>5.1957056512056295E-2</v>
      </c>
      <c r="AF2163" s="71">
        <f t="shared" si="1235"/>
        <v>7.6156084996885504E-2</v>
      </c>
      <c r="AG2163" s="70">
        <f t="shared" si="1236"/>
        <v>-0.20815631490908057</v>
      </c>
      <c r="AH2163" s="70">
        <f t="shared" si="1237"/>
        <v>-0.27492311632852745</v>
      </c>
      <c r="AI2163" s="61" t="str">
        <f t="shared" si="1225"/>
        <v>Short VOL</v>
      </c>
      <c r="AJ2163" s="68" t="str">
        <f t="shared" si="1226"/>
        <v>Short VOL</v>
      </c>
      <c r="AK2163" s="72" t="str">
        <f t="shared" si="1227"/>
        <v>00631L</v>
      </c>
      <c r="AL2163" s="73">
        <f t="shared" si="1217"/>
        <v>1</v>
      </c>
      <c r="AM2163" s="72" t="str">
        <f t="shared" si="1230"/>
        <v>00631L</v>
      </c>
      <c r="AN2163" s="73">
        <f t="shared" si="1218"/>
        <v>1</v>
      </c>
      <c r="AO2163" s="74" t="str">
        <f t="shared" si="1224"/>
        <v>00631L</v>
      </c>
      <c r="AP2163" s="20">
        <f t="shared" si="1219"/>
        <v>1</v>
      </c>
      <c r="AQ2163" s="74" t="str">
        <f t="shared" si="1234"/>
        <v>00631L</v>
      </c>
      <c r="AR2163" s="20">
        <f t="shared" si="1220"/>
        <v>1</v>
      </c>
      <c r="AS2163" s="74" t="str">
        <f t="shared" si="1228"/>
        <v>00635U</v>
      </c>
      <c r="AT2163" s="20">
        <f t="shared" si="1221"/>
        <v>0</v>
      </c>
      <c r="AU2163" s="74" t="str">
        <f t="shared" si="1248"/>
        <v>00631L</v>
      </c>
      <c r="AV2163" s="20">
        <f t="shared" si="1222"/>
        <v>1</v>
      </c>
      <c r="AW2163" s="74" t="str">
        <f t="shared" si="1249"/>
        <v>00631L</v>
      </c>
      <c r="AX2163" s="20">
        <f t="shared" si="1213"/>
        <v>1</v>
      </c>
      <c r="AY2163" s="20">
        <f t="shared" si="1223"/>
        <v>0</v>
      </c>
      <c r="AZ2163" s="116">
        <v>43171</v>
      </c>
      <c r="BA2163" s="117">
        <v>20.75</v>
      </c>
      <c r="BB2163" s="90">
        <v>20.925000000000001</v>
      </c>
      <c r="BC2163" s="76">
        <f t="shared" si="1231"/>
        <v>20.869083333333339</v>
      </c>
      <c r="BD2163" s="76">
        <f t="shared" si="1232"/>
        <v>20.869708333333339</v>
      </c>
      <c r="BE2163" s="77">
        <f t="shared" si="1238"/>
        <v>2.6794021459173468E-3</v>
      </c>
      <c r="BF2163" s="77">
        <f t="shared" si="1229"/>
        <v>-5.7359849702422203E-3</v>
      </c>
    </row>
    <row r="2164" spans="1:58" s="23" customFormat="1" ht="15.75" customHeight="1" x14ac:dyDescent="0.4">
      <c r="A2164" s="116">
        <v>43167</v>
      </c>
      <c r="B2164" s="112">
        <v>17.225000000000001</v>
      </c>
      <c r="C2164" s="112">
        <v>17.274999999999999</v>
      </c>
      <c r="D2164" s="112">
        <v>17.524999999999999</v>
      </c>
      <c r="E2164" s="112">
        <v>17.574999999999999</v>
      </c>
      <c r="F2164" s="112">
        <v>17.824999999999999</v>
      </c>
      <c r="G2164" s="112">
        <v>17.75</v>
      </c>
      <c r="H2164" s="113">
        <v>17.95</v>
      </c>
      <c r="I2164" s="90">
        <f t="shared" si="1214"/>
        <v>17.258333333333333</v>
      </c>
      <c r="J2164" s="90">
        <f t="shared" si="1215"/>
        <v>17.441666666666666</v>
      </c>
      <c r="K2164" s="114">
        <v>8</v>
      </c>
      <c r="L2164" s="115">
        <v>4.1666666666666664E-2</v>
      </c>
      <c r="M2164" s="90">
        <v>15.86</v>
      </c>
      <c r="N2164" s="90">
        <v>16.54</v>
      </c>
      <c r="O2164" s="90">
        <v>18.18</v>
      </c>
      <c r="P2164" s="90">
        <v>18.88</v>
      </c>
      <c r="Q2164" s="90">
        <v>19.5</v>
      </c>
      <c r="R2164" s="63">
        <f t="shared" si="1240"/>
        <v>4.6600000000000037</v>
      </c>
      <c r="S2164" s="64">
        <f t="shared" si="1239"/>
        <v>-6.8693693693693825E-2</v>
      </c>
      <c r="T2164" s="65">
        <f t="shared" si="1233"/>
        <v>0.95888754534461917</v>
      </c>
      <c r="U2164" s="65">
        <f t="shared" si="1233"/>
        <v>0.90979097909790974</v>
      </c>
      <c r="V2164" s="65">
        <f t="shared" si="1241"/>
        <v>0.87605932203389836</v>
      </c>
      <c r="W2164" s="65">
        <f t="shared" si="1242"/>
        <v>0.84820512820512817</v>
      </c>
      <c r="X2164" s="61">
        <f t="shared" si="1216"/>
        <v>2.9027576197385866E-3</v>
      </c>
      <c r="Y2164" s="66">
        <f t="shared" si="1243"/>
        <v>2.1337126600284497E-2</v>
      </c>
      <c r="Z2164" s="61">
        <f t="shared" si="1244"/>
        <v>1.0622887493964282E-2</v>
      </c>
      <c r="AA2164" s="67">
        <f t="shared" si="1245"/>
        <v>17.258333333333333</v>
      </c>
      <c r="AB2164" s="68">
        <f t="shared" si="1246"/>
        <v>4.1414752116082365E-2</v>
      </c>
      <c r="AC2164" s="69">
        <f t="shared" si="1247"/>
        <v>4.3430068520757786E-2</v>
      </c>
      <c r="AD2164" s="70">
        <f>_xlfn.PERCENTILE.EXC(AC2164:$AC$5675,0.5)</f>
        <v>8.8368402071612395E-2</v>
      </c>
      <c r="AE2164" s="70">
        <f>_xlfn.PERCENTILE.EXC($AC2164:AC$5675,0.35)</f>
        <v>5.1939021746113416E-2</v>
      </c>
      <c r="AF2164" s="71">
        <f t="shared" si="1235"/>
        <v>7.5756091238298282E-2</v>
      </c>
      <c r="AG2164" s="70">
        <f t="shared" si="1236"/>
        <v>-0.20815631490908057</v>
      </c>
      <c r="AH2164" s="70">
        <f t="shared" si="1237"/>
        <v>-0.27492311632852745</v>
      </c>
      <c r="AI2164" s="61" t="str">
        <f t="shared" si="1225"/>
        <v>Safety</v>
      </c>
      <c r="AJ2164" s="68" t="str">
        <f t="shared" si="1226"/>
        <v>Safety</v>
      </c>
      <c r="AK2164" s="72" t="str">
        <f t="shared" si="1227"/>
        <v>00631L</v>
      </c>
      <c r="AL2164" s="73">
        <f t="shared" si="1217"/>
        <v>1</v>
      </c>
      <c r="AM2164" s="72" t="str">
        <f t="shared" si="1230"/>
        <v>00631L</v>
      </c>
      <c r="AN2164" s="73">
        <f t="shared" si="1218"/>
        <v>1</v>
      </c>
      <c r="AO2164" s="74" t="str">
        <f t="shared" si="1224"/>
        <v>00635U</v>
      </c>
      <c r="AP2164" s="20">
        <f t="shared" si="1219"/>
        <v>0</v>
      </c>
      <c r="AQ2164" s="74" t="str">
        <f t="shared" si="1234"/>
        <v>00631L</v>
      </c>
      <c r="AR2164" s="20">
        <f t="shared" si="1220"/>
        <v>1</v>
      </c>
      <c r="AS2164" s="74" t="str">
        <f t="shared" si="1228"/>
        <v>00631L</v>
      </c>
      <c r="AT2164" s="20">
        <f t="shared" si="1221"/>
        <v>1</v>
      </c>
      <c r="AU2164" s="74" t="str">
        <f t="shared" si="1248"/>
        <v>00635U</v>
      </c>
      <c r="AV2164" s="20">
        <f t="shared" si="1222"/>
        <v>0</v>
      </c>
      <c r="AW2164" s="74" t="str">
        <f t="shared" si="1249"/>
        <v>00635U</v>
      </c>
      <c r="AX2164" s="20">
        <f t="shared" si="1213"/>
        <v>0</v>
      </c>
      <c r="AY2164" s="20">
        <f t="shared" si="1223"/>
        <v>1</v>
      </c>
      <c r="AZ2164" s="116">
        <v>43168</v>
      </c>
      <c r="BA2164" s="117">
        <v>20.912500000000001</v>
      </c>
      <c r="BB2164" s="90">
        <v>20.9</v>
      </c>
      <c r="BC2164" s="76">
        <f t="shared" si="1231"/>
        <v>20.866166666666675</v>
      </c>
      <c r="BD2164" s="76">
        <f t="shared" si="1232"/>
        <v>20.868875000000003</v>
      </c>
      <c r="BE2164" s="77">
        <f t="shared" si="1238"/>
        <v>1.6214446033047032E-3</v>
      </c>
      <c r="BF2164" s="77">
        <f t="shared" si="1229"/>
        <v>2.0904337200734918E-3</v>
      </c>
    </row>
    <row r="2165" spans="1:58" s="23" customFormat="1" ht="15.75" customHeight="1" x14ac:dyDescent="0.4">
      <c r="A2165" s="116">
        <v>43166</v>
      </c>
      <c r="B2165" s="112">
        <v>17.875</v>
      </c>
      <c r="C2165" s="112">
        <v>17.774999999999999</v>
      </c>
      <c r="D2165" s="112">
        <v>17.824999999999999</v>
      </c>
      <c r="E2165" s="112">
        <v>17.8</v>
      </c>
      <c r="F2165" s="112">
        <v>17.975000000000001</v>
      </c>
      <c r="G2165" s="112">
        <v>17.875</v>
      </c>
      <c r="H2165" s="113">
        <v>18.100000000000001</v>
      </c>
      <c r="I2165" s="90">
        <f t="shared" si="1214"/>
        <v>17.8125</v>
      </c>
      <c r="J2165" s="90">
        <f t="shared" si="1215"/>
        <v>17.806249999999999</v>
      </c>
      <c r="K2165" s="114">
        <v>9</v>
      </c>
      <c r="L2165" s="115">
        <v>4.1666666666666664E-2</v>
      </c>
      <c r="M2165" s="90">
        <v>16.71</v>
      </c>
      <c r="N2165" s="90">
        <v>17.760000000000002</v>
      </c>
      <c r="O2165" s="90">
        <v>18.84</v>
      </c>
      <c r="P2165" s="90">
        <v>19.440000000000001</v>
      </c>
      <c r="Q2165" s="90">
        <v>19.84</v>
      </c>
      <c r="R2165" s="63">
        <f t="shared" si="1240"/>
        <v>3.8100000000000023</v>
      </c>
      <c r="S2165" s="64">
        <f t="shared" si="1239"/>
        <v>-3.2679738562091387E-2</v>
      </c>
      <c r="T2165" s="65">
        <f t="shared" si="1233"/>
        <v>0.94087837837837829</v>
      </c>
      <c r="U2165" s="65">
        <f t="shared" si="1233"/>
        <v>0.94267515923566891</v>
      </c>
      <c r="V2165" s="65">
        <f t="shared" si="1241"/>
        <v>0.91358024691358031</v>
      </c>
      <c r="W2165" s="65">
        <f t="shared" si="1242"/>
        <v>0.89516129032258074</v>
      </c>
      <c r="X2165" s="61">
        <f t="shared" si="1216"/>
        <v>-5.5944055944056742E-3</v>
      </c>
      <c r="Y2165" s="66">
        <f t="shared" si="1243"/>
        <v>1.6853932584269701E-2</v>
      </c>
      <c r="Z2165" s="61">
        <f t="shared" si="1244"/>
        <v>-3.5087719298253591E-4</v>
      </c>
      <c r="AA2165" s="67">
        <f t="shared" si="1245"/>
        <v>17.8125</v>
      </c>
      <c r="AB2165" s="68">
        <f t="shared" si="1246"/>
        <v>6.4752252252251365E-3</v>
      </c>
      <c r="AC2165" s="69">
        <f t="shared" si="1247"/>
        <v>2.9560810810809928E-3</v>
      </c>
      <c r="AD2165" s="70">
        <f>_xlfn.PERCENTILE.EXC(AC2165:$AC$5675,0.5)</f>
        <v>8.8381890464605983E-2</v>
      </c>
      <c r="AE2165" s="70">
        <f>_xlfn.PERCENTILE.EXC($AC2165:AC$5675,0.35)</f>
        <v>5.1966178534845871E-2</v>
      </c>
      <c r="AF2165" s="71">
        <f t="shared" si="1235"/>
        <v>7.6156084996885504E-2</v>
      </c>
      <c r="AG2165" s="70">
        <f t="shared" si="1236"/>
        <v>-0.20815631490908057</v>
      </c>
      <c r="AH2165" s="70">
        <f t="shared" si="1237"/>
        <v>-0.27492311632852745</v>
      </c>
      <c r="AI2165" s="61" t="str">
        <f t="shared" si="1225"/>
        <v>Safety</v>
      </c>
      <c r="AJ2165" s="68" t="str">
        <f t="shared" si="1226"/>
        <v>Safety</v>
      </c>
      <c r="AK2165" s="72" t="str">
        <f t="shared" si="1227"/>
        <v>00631L</v>
      </c>
      <c r="AL2165" s="73">
        <f t="shared" si="1217"/>
        <v>1</v>
      </c>
      <c r="AM2165" s="72" t="str">
        <f t="shared" si="1230"/>
        <v>00631L</v>
      </c>
      <c r="AN2165" s="73">
        <f t="shared" si="1218"/>
        <v>1</v>
      </c>
      <c r="AO2165" s="74" t="str">
        <f t="shared" si="1224"/>
        <v>00635U</v>
      </c>
      <c r="AP2165" s="20">
        <f t="shared" si="1219"/>
        <v>0</v>
      </c>
      <c r="AQ2165" s="74" t="str">
        <f t="shared" si="1234"/>
        <v>00631L</v>
      </c>
      <c r="AR2165" s="20">
        <f t="shared" si="1220"/>
        <v>1</v>
      </c>
      <c r="AS2165" s="74" t="str">
        <f t="shared" si="1228"/>
        <v>00631L</v>
      </c>
      <c r="AT2165" s="20">
        <f t="shared" si="1221"/>
        <v>1</v>
      </c>
      <c r="AU2165" s="74" t="str">
        <f t="shared" si="1248"/>
        <v>00635U</v>
      </c>
      <c r="AV2165" s="20">
        <f t="shared" si="1222"/>
        <v>0</v>
      </c>
      <c r="AW2165" s="74" t="str">
        <f t="shared" si="1249"/>
        <v>00635U</v>
      </c>
      <c r="AX2165" s="20">
        <f t="shared" ref="AX2165:AX2228" si="1250">IF(AW2165="00631L",1,0)</f>
        <v>0</v>
      </c>
      <c r="AY2165" s="20">
        <f t="shared" si="1223"/>
        <v>1</v>
      </c>
      <c r="AZ2165" s="116">
        <v>43167</v>
      </c>
      <c r="BA2165" s="117">
        <v>20.987500000000001</v>
      </c>
      <c r="BB2165" s="90">
        <v>21.037500000000001</v>
      </c>
      <c r="BC2165" s="76">
        <f t="shared" si="1231"/>
        <v>20.863458333333337</v>
      </c>
      <c r="BD2165" s="76">
        <f t="shared" si="1232"/>
        <v>20.867625000000007</v>
      </c>
      <c r="BE2165" s="77">
        <f t="shared" si="1238"/>
        <v>8.3419375582905811E-3</v>
      </c>
      <c r="BF2165" s="77">
        <f t="shared" si="1229"/>
        <v>5.7445444797859487E-3</v>
      </c>
    </row>
    <row r="2166" spans="1:58" s="23" customFormat="1" ht="15.75" customHeight="1" x14ac:dyDescent="0.4">
      <c r="A2166" s="116">
        <v>43165</v>
      </c>
      <c r="B2166" s="112">
        <v>18.324999999999999</v>
      </c>
      <c r="C2166" s="112">
        <v>17.975000000000001</v>
      </c>
      <c r="D2166" s="112">
        <v>17.975000000000001</v>
      </c>
      <c r="E2166" s="112">
        <v>17.824999999999999</v>
      </c>
      <c r="F2166" s="112">
        <v>17.975000000000001</v>
      </c>
      <c r="G2166" s="112">
        <v>17.824999999999999</v>
      </c>
      <c r="H2166" s="113">
        <v>18.024999999999999</v>
      </c>
      <c r="I2166" s="90">
        <f t="shared" ref="I2166:I2229" si="1251">C2166-((C2166-B2166)*K2166*L2166)</f>
        <v>18.120833333333334</v>
      </c>
      <c r="J2166" s="90">
        <f t="shared" ref="J2166:J2229" si="1252">D2166-((D2166-C2166)*K2166*L2166)</f>
        <v>17.975000000000001</v>
      </c>
      <c r="K2166" s="114">
        <v>10</v>
      </c>
      <c r="L2166" s="115">
        <v>4.1666666666666664E-2</v>
      </c>
      <c r="M2166" s="90">
        <v>17.23</v>
      </c>
      <c r="N2166" s="90">
        <v>18.36</v>
      </c>
      <c r="O2166" s="90">
        <v>19.239999999999998</v>
      </c>
      <c r="P2166" s="90">
        <v>19.600000000000001</v>
      </c>
      <c r="Q2166" s="90">
        <v>19.93</v>
      </c>
      <c r="R2166" s="63">
        <f t="shared" si="1240"/>
        <v>3.25</v>
      </c>
      <c r="S2166" s="64">
        <f t="shared" si="1239"/>
        <v>-1.9754404698344954E-2</v>
      </c>
      <c r="T2166" s="65">
        <f t="shared" si="1233"/>
        <v>0.93845315904139437</v>
      </c>
      <c r="U2166" s="65">
        <f t="shared" si="1233"/>
        <v>0.95426195426195426</v>
      </c>
      <c r="V2166" s="65">
        <f t="shared" si="1241"/>
        <v>0.93673469387755093</v>
      </c>
      <c r="W2166" s="65">
        <f t="shared" si="1242"/>
        <v>0.92122428499749121</v>
      </c>
      <c r="X2166" s="61">
        <f t="shared" si="1216"/>
        <v>-1.909959072305582E-2</v>
      </c>
      <c r="Y2166" s="66">
        <f t="shared" si="1243"/>
        <v>1.1220196353436145E-2</v>
      </c>
      <c r="Z2166" s="61">
        <f t="shared" si="1244"/>
        <v>-8.0478270866865299E-3</v>
      </c>
      <c r="AA2166" s="67">
        <f t="shared" si="1245"/>
        <v>18.120833333333334</v>
      </c>
      <c r="AB2166" s="68">
        <f t="shared" si="1246"/>
        <v>-1.9063180827886789E-3</v>
      </c>
      <c r="AC2166" s="69">
        <f t="shared" si="1247"/>
        <v>-1.3026506899055875E-2</v>
      </c>
      <c r="AD2166" s="70">
        <f>_xlfn.PERCENTILE.EXC(AC2166:$AC$5675,0.5)</f>
        <v>8.8386560187845048E-2</v>
      </c>
      <c r="AE2166" s="70">
        <f>_xlfn.PERCENTILE.EXC($AC2166:AC$5675,0.35)</f>
        <v>5.197907854053644E-2</v>
      </c>
      <c r="AF2166" s="71">
        <f t="shared" si="1235"/>
        <v>7.6156084996885504E-2</v>
      </c>
      <c r="AG2166" s="70">
        <f t="shared" si="1236"/>
        <v>-0.20815631490908057</v>
      </c>
      <c r="AH2166" s="70">
        <f t="shared" si="1237"/>
        <v>-0.27492311632852745</v>
      </c>
      <c r="AI2166" s="61" t="str">
        <f t="shared" si="1225"/>
        <v>Safety</v>
      </c>
      <c r="AJ2166" s="68" t="str">
        <f t="shared" si="1226"/>
        <v>Safety</v>
      </c>
      <c r="AK2166" s="72" t="str">
        <f t="shared" si="1227"/>
        <v>00631L</v>
      </c>
      <c r="AL2166" s="73">
        <f t="shared" si="1217"/>
        <v>1</v>
      </c>
      <c r="AM2166" s="72" t="str">
        <f t="shared" si="1230"/>
        <v>00631L</v>
      </c>
      <c r="AN2166" s="73">
        <f t="shared" si="1218"/>
        <v>1</v>
      </c>
      <c r="AO2166" s="74" t="str">
        <f t="shared" si="1224"/>
        <v>00635U</v>
      </c>
      <c r="AP2166" s="20">
        <f t="shared" si="1219"/>
        <v>0</v>
      </c>
      <c r="AQ2166" s="74" t="str">
        <f t="shared" si="1234"/>
        <v>00631L</v>
      </c>
      <c r="AR2166" s="20">
        <f t="shared" si="1220"/>
        <v>1</v>
      </c>
      <c r="AS2166" s="74" t="str">
        <f t="shared" si="1228"/>
        <v>00631L</v>
      </c>
      <c r="AT2166" s="20">
        <f t="shared" si="1221"/>
        <v>1</v>
      </c>
      <c r="AU2166" s="74" t="str">
        <f t="shared" si="1248"/>
        <v>00635U</v>
      </c>
      <c r="AV2166" s="20">
        <f t="shared" si="1222"/>
        <v>0</v>
      </c>
      <c r="AW2166" s="74" t="str">
        <f t="shared" si="1249"/>
        <v>00635U</v>
      </c>
      <c r="AX2166" s="20">
        <f t="shared" si="1250"/>
        <v>0</v>
      </c>
      <c r="AY2166" s="20">
        <f t="shared" si="1223"/>
        <v>1</v>
      </c>
      <c r="AZ2166" s="116">
        <v>43166</v>
      </c>
      <c r="BA2166" s="117">
        <v>21.287500000000001</v>
      </c>
      <c r="BB2166" s="90">
        <v>21.287500000000001</v>
      </c>
      <c r="BC2166" s="76">
        <f t="shared" si="1231"/>
        <v>20.857416666666669</v>
      </c>
      <c r="BD2166" s="76">
        <f t="shared" si="1232"/>
        <v>20.867625000000007</v>
      </c>
      <c r="BE2166" s="77">
        <f t="shared" si="1238"/>
        <v>2.062016309146621E-2</v>
      </c>
      <c r="BF2166" s="77">
        <f t="shared" si="1229"/>
        <v>2.0120881029824615E-2</v>
      </c>
    </row>
    <row r="2167" spans="1:58" s="23" customFormat="1" ht="15.75" customHeight="1" x14ac:dyDescent="0.4">
      <c r="A2167" s="116">
        <v>43164</v>
      </c>
      <c r="B2167" s="112">
        <v>18.274999999999999</v>
      </c>
      <c r="C2167" s="112">
        <v>17.824999999999999</v>
      </c>
      <c r="D2167" s="112">
        <v>17.75</v>
      </c>
      <c r="E2167" s="112">
        <v>17.600000000000001</v>
      </c>
      <c r="F2167" s="112">
        <v>17.75</v>
      </c>
      <c r="G2167" s="112">
        <v>17.600000000000001</v>
      </c>
      <c r="H2167" s="113">
        <v>17.8</v>
      </c>
      <c r="I2167" s="90">
        <f t="shared" si="1251"/>
        <v>18.03125</v>
      </c>
      <c r="J2167" s="90">
        <f t="shared" si="1252"/>
        <v>17.784375000000001</v>
      </c>
      <c r="K2167" s="114">
        <v>11</v>
      </c>
      <c r="L2167" s="115">
        <v>4.1666666666666664E-2</v>
      </c>
      <c r="M2167" s="90">
        <v>18.260000000000002</v>
      </c>
      <c r="N2167" s="90">
        <v>18.73</v>
      </c>
      <c r="O2167" s="90">
        <v>19.21</v>
      </c>
      <c r="P2167" s="90">
        <v>19.52</v>
      </c>
      <c r="Q2167" s="90">
        <v>19.04</v>
      </c>
      <c r="R2167" s="63">
        <f t="shared" si="1240"/>
        <v>1.740000000000002</v>
      </c>
      <c r="S2167" s="64">
        <f t="shared" si="1239"/>
        <v>-4.38999489535477E-2</v>
      </c>
      <c r="T2167" s="65">
        <f t="shared" si="1233"/>
        <v>0.97490656700480516</v>
      </c>
      <c r="U2167" s="65">
        <f t="shared" si="1233"/>
        <v>0.97501301405517959</v>
      </c>
      <c r="V2167" s="65">
        <f t="shared" si="1241"/>
        <v>0.95952868852459017</v>
      </c>
      <c r="W2167" s="65">
        <f t="shared" si="1242"/>
        <v>0.98371848739495804</v>
      </c>
      <c r="X2167" s="61">
        <f t="shared" si="1216"/>
        <v>-2.4623803009575885E-2</v>
      </c>
      <c r="Y2167" s="66">
        <f t="shared" si="1243"/>
        <v>1.1363636363636322E-2</v>
      </c>
      <c r="Z2167" s="61">
        <f t="shared" si="1244"/>
        <v>-1.36915077989601E-2</v>
      </c>
      <c r="AA2167" s="67">
        <f t="shared" si="1245"/>
        <v>18.03125</v>
      </c>
      <c r="AB2167" s="68">
        <f t="shared" si="1246"/>
        <v>-2.4292578750667478E-2</v>
      </c>
      <c r="AC2167" s="69">
        <f t="shared" si="1247"/>
        <v>-3.730646022423921E-2</v>
      </c>
      <c r="AD2167" s="70">
        <f>_xlfn.PERCENTILE.EXC(AC2167:$AC$5675,0.5)</f>
        <v>8.8391229911084099E-2</v>
      </c>
      <c r="AE2167" s="70">
        <f>_xlfn.PERCENTILE.EXC($AC2167:AC$5675,0.35)</f>
        <v>5.1988810437563135E-2</v>
      </c>
      <c r="AF2167" s="71">
        <f t="shared" si="1235"/>
        <v>7.6156084996885504E-2</v>
      </c>
      <c r="AG2167" s="70">
        <f t="shared" si="1236"/>
        <v>-0.20815631490908057</v>
      </c>
      <c r="AH2167" s="70">
        <f t="shared" si="1237"/>
        <v>-0.27492311632852745</v>
      </c>
      <c r="AI2167" s="61" t="str">
        <f t="shared" si="1225"/>
        <v>Safety</v>
      </c>
      <c r="AJ2167" s="68" t="str">
        <f t="shared" si="1226"/>
        <v>Safety</v>
      </c>
      <c r="AK2167" s="72" t="str">
        <f t="shared" si="1227"/>
        <v>00631L</v>
      </c>
      <c r="AL2167" s="73">
        <f t="shared" si="1217"/>
        <v>1</v>
      </c>
      <c r="AM2167" s="72" t="str">
        <f t="shared" si="1230"/>
        <v>00631L</v>
      </c>
      <c r="AN2167" s="73">
        <f t="shared" si="1218"/>
        <v>1</v>
      </c>
      <c r="AO2167" s="74" t="str">
        <f t="shared" si="1224"/>
        <v>00635U</v>
      </c>
      <c r="AP2167" s="20">
        <f t="shared" si="1219"/>
        <v>0</v>
      </c>
      <c r="AQ2167" s="74" t="str">
        <f t="shared" si="1234"/>
        <v>00631L</v>
      </c>
      <c r="AR2167" s="20">
        <f t="shared" si="1220"/>
        <v>1</v>
      </c>
      <c r="AS2167" s="74" t="str">
        <f t="shared" si="1228"/>
        <v>00631L</v>
      </c>
      <c r="AT2167" s="20">
        <f t="shared" si="1221"/>
        <v>1</v>
      </c>
      <c r="AU2167" s="74" t="str">
        <f t="shared" si="1248"/>
        <v>00635U</v>
      </c>
      <c r="AV2167" s="20">
        <f t="shared" si="1222"/>
        <v>0</v>
      </c>
      <c r="AW2167" s="74" t="str">
        <f t="shared" si="1249"/>
        <v>00635U</v>
      </c>
      <c r="AX2167" s="20">
        <f t="shared" si="1250"/>
        <v>0</v>
      </c>
      <c r="AY2167" s="20">
        <f t="shared" si="1223"/>
        <v>1</v>
      </c>
      <c r="AZ2167" s="116">
        <v>43165</v>
      </c>
      <c r="BA2167" s="117">
        <v>21.3125</v>
      </c>
      <c r="BB2167" s="90">
        <v>21.3</v>
      </c>
      <c r="BC2167" s="76">
        <f t="shared" si="1231"/>
        <v>20.845541666666669</v>
      </c>
      <c r="BD2167" s="76">
        <f t="shared" si="1232"/>
        <v>20.857833333333335</v>
      </c>
      <c r="BE2167" s="77">
        <f t="shared" si="1238"/>
        <v>2.1801224482453186E-2</v>
      </c>
      <c r="BF2167" s="77">
        <f t="shared" si="1229"/>
        <v>2.1798365122615699E-2</v>
      </c>
    </row>
    <row r="2168" spans="1:58" s="23" customFormat="1" ht="15.75" customHeight="1" x14ac:dyDescent="0.4">
      <c r="A2168" s="116">
        <v>43161</v>
      </c>
      <c r="B2168" s="112">
        <v>19.024999999999999</v>
      </c>
      <c r="C2168" s="112">
        <v>18.274999999999999</v>
      </c>
      <c r="D2168" s="112">
        <v>18.125</v>
      </c>
      <c r="E2168" s="112">
        <v>17.925000000000001</v>
      </c>
      <c r="F2168" s="112">
        <v>18.125</v>
      </c>
      <c r="G2168" s="112">
        <v>17.975000000000001</v>
      </c>
      <c r="H2168" s="113">
        <v>18.175000000000001</v>
      </c>
      <c r="I2168" s="90">
        <f t="shared" si="1251"/>
        <v>18.649999999999999</v>
      </c>
      <c r="J2168" s="90">
        <f t="shared" si="1252"/>
        <v>18.2</v>
      </c>
      <c r="K2168" s="114">
        <v>12</v>
      </c>
      <c r="L2168" s="115">
        <v>4.1666666666666664E-2</v>
      </c>
      <c r="M2168" s="90">
        <v>18.87</v>
      </c>
      <c r="N2168" s="90">
        <v>19.59</v>
      </c>
      <c r="O2168" s="90">
        <v>19.86</v>
      </c>
      <c r="P2168" s="90">
        <v>19.97</v>
      </c>
      <c r="Q2168" s="90">
        <v>19.39</v>
      </c>
      <c r="R2168" s="63">
        <f t="shared" si="1240"/>
        <v>1.3699999999999974</v>
      </c>
      <c r="S2168" s="64">
        <f t="shared" si="1239"/>
        <v>-0.12817089452603467</v>
      </c>
      <c r="T2168" s="65">
        <f t="shared" si="1233"/>
        <v>0.96324655436447171</v>
      </c>
      <c r="U2168" s="65">
        <f t="shared" si="1233"/>
        <v>0.98640483383685806</v>
      </c>
      <c r="V2168" s="65">
        <f t="shared" si="1241"/>
        <v>0.98097145718577872</v>
      </c>
      <c r="W2168" s="65">
        <f t="shared" si="1242"/>
        <v>1.0103145951521402</v>
      </c>
      <c r="X2168" s="61">
        <f t="shared" si="1216"/>
        <v>-3.9421813403416557E-2</v>
      </c>
      <c r="Y2168" s="66">
        <f t="shared" si="1243"/>
        <v>1.3947001394700139E-2</v>
      </c>
      <c r="Z2168" s="61">
        <f t="shared" si="1244"/>
        <v>-2.4128686327077712E-2</v>
      </c>
      <c r="AA2168" s="67">
        <f t="shared" si="1245"/>
        <v>18.649999999999999</v>
      </c>
      <c r="AB2168" s="68">
        <f t="shared" si="1246"/>
        <v>-2.8841245533435492E-2</v>
      </c>
      <c r="AC2168" s="69">
        <f t="shared" si="1247"/>
        <v>-4.7983665135273162E-2</v>
      </c>
      <c r="AD2168" s="70">
        <f>_xlfn.PERCENTILE.EXC(AC2168:$AC$5675,0.5)</f>
        <v>8.8401911003767111E-2</v>
      </c>
      <c r="AE2168" s="70">
        <f>_xlfn.PERCENTILE.EXC($AC2168:AC$5675,0.35)</f>
        <v>5.2008730598669721E-2</v>
      </c>
      <c r="AF2168" s="71">
        <f t="shared" si="1235"/>
        <v>7.6156084996885504E-2</v>
      </c>
      <c r="AG2168" s="70">
        <f t="shared" si="1236"/>
        <v>-0.20815631490908057</v>
      </c>
      <c r="AH2168" s="70">
        <f t="shared" si="1237"/>
        <v>-0.27492311632852745</v>
      </c>
      <c r="AI2168" s="61" t="str">
        <f t="shared" si="1225"/>
        <v>Safety</v>
      </c>
      <c r="AJ2168" s="68" t="str">
        <f t="shared" si="1226"/>
        <v>Safety</v>
      </c>
      <c r="AK2168" s="72" t="str">
        <f t="shared" si="1227"/>
        <v>00631L</v>
      </c>
      <c r="AL2168" s="73">
        <f t="shared" si="1217"/>
        <v>1</v>
      </c>
      <c r="AM2168" s="72" t="str">
        <f t="shared" si="1230"/>
        <v>00631L</v>
      </c>
      <c r="AN2168" s="73">
        <f t="shared" si="1218"/>
        <v>1</v>
      </c>
      <c r="AO2168" s="74" t="str">
        <f t="shared" si="1224"/>
        <v>00635U</v>
      </c>
      <c r="AP2168" s="20">
        <f t="shared" si="1219"/>
        <v>0</v>
      </c>
      <c r="AQ2168" s="74" t="str">
        <f t="shared" si="1234"/>
        <v>00631L</v>
      </c>
      <c r="AR2168" s="20">
        <f t="shared" si="1220"/>
        <v>1</v>
      </c>
      <c r="AS2168" s="74" t="str">
        <f t="shared" si="1228"/>
        <v>00631L</v>
      </c>
      <c r="AT2168" s="20">
        <f t="shared" si="1221"/>
        <v>1</v>
      </c>
      <c r="AU2168" s="74" t="str">
        <f t="shared" si="1248"/>
        <v>00635U</v>
      </c>
      <c r="AV2168" s="20">
        <f t="shared" si="1222"/>
        <v>0</v>
      </c>
      <c r="AW2168" s="74" t="str">
        <f t="shared" si="1249"/>
        <v>00635U</v>
      </c>
      <c r="AX2168" s="20">
        <f t="shared" si="1250"/>
        <v>0</v>
      </c>
      <c r="AY2168" s="20">
        <f t="shared" si="1223"/>
        <v>1</v>
      </c>
      <c r="AZ2168" s="116">
        <v>43164</v>
      </c>
      <c r="BA2168" s="117">
        <v>21.287500000000001</v>
      </c>
      <c r="BB2168" s="90">
        <v>21.287500000000001</v>
      </c>
      <c r="BC2168" s="76">
        <f t="shared" si="1231"/>
        <v>20.834499999999998</v>
      </c>
      <c r="BD2168" s="76">
        <f t="shared" si="1232"/>
        <v>20.845333333333333</v>
      </c>
      <c r="BE2168" s="77">
        <f t="shared" si="1238"/>
        <v>2.174278240418551E-2</v>
      </c>
      <c r="BF2168" s="77">
        <f t="shared" si="1229"/>
        <v>2.1211782013560294E-2</v>
      </c>
    </row>
    <row r="2169" spans="1:58" s="23" customFormat="1" ht="15.75" customHeight="1" x14ac:dyDescent="0.4">
      <c r="A2169" s="116">
        <v>43160</v>
      </c>
      <c r="B2169" s="112">
        <v>19.975000000000001</v>
      </c>
      <c r="C2169" s="112">
        <v>18.675000000000001</v>
      </c>
      <c r="D2169" s="112">
        <v>18.375</v>
      </c>
      <c r="E2169" s="112">
        <v>18.125</v>
      </c>
      <c r="F2169" s="112">
        <v>18.274999999999999</v>
      </c>
      <c r="G2169" s="112">
        <v>18.125</v>
      </c>
      <c r="H2169" s="113">
        <v>18.225000000000001</v>
      </c>
      <c r="I2169" s="90">
        <f t="shared" si="1251"/>
        <v>19.379166666666666</v>
      </c>
      <c r="J2169" s="90">
        <f t="shared" si="1252"/>
        <v>18.537500000000001</v>
      </c>
      <c r="K2169" s="114">
        <v>13</v>
      </c>
      <c r="L2169" s="115">
        <v>4.1666666666666664E-2</v>
      </c>
      <c r="M2169" s="90">
        <v>23.89</v>
      </c>
      <c r="N2169" s="90">
        <v>22.47</v>
      </c>
      <c r="O2169" s="90">
        <v>21.42</v>
      </c>
      <c r="P2169" s="90">
        <v>21.1</v>
      </c>
      <c r="Q2169" s="90">
        <v>20.29</v>
      </c>
      <c r="R2169" s="63">
        <f t="shared" si="1240"/>
        <v>-3.8399999999999963</v>
      </c>
      <c r="S2169" s="64">
        <f t="shared" si="1239"/>
        <v>0.13198992443324922</v>
      </c>
      <c r="T2169" s="65">
        <f t="shared" si="1233"/>
        <v>1.0631953716065867</v>
      </c>
      <c r="U2169" s="65">
        <f t="shared" si="1233"/>
        <v>1.0490196078431371</v>
      </c>
      <c r="V2169" s="65">
        <f t="shared" si="1241"/>
        <v>1.0649289099526065</v>
      </c>
      <c r="W2169" s="65">
        <f t="shared" si="1242"/>
        <v>1.1074420896993593</v>
      </c>
      <c r="X2169" s="61">
        <f t="shared" si="1216"/>
        <v>-6.5081351689612044E-2</v>
      </c>
      <c r="Y2169" s="66">
        <f t="shared" si="1243"/>
        <v>5.5172413793104233E-3</v>
      </c>
      <c r="Z2169" s="61">
        <f t="shared" si="1244"/>
        <v>-4.343152010320353E-2</v>
      </c>
      <c r="AA2169" s="67">
        <f t="shared" si="1245"/>
        <v>19.37916666666667</v>
      </c>
      <c r="AB2169" s="68">
        <f t="shared" si="1246"/>
        <v>-0.11103693813974178</v>
      </c>
      <c r="AC2169" s="69">
        <f t="shared" si="1247"/>
        <v>-0.13755377540424249</v>
      </c>
      <c r="AD2169" s="70">
        <f>_xlfn.PERCENTILE.EXC(AC2169:$AC$5675,0.5)</f>
        <v>8.8412592096450124E-2</v>
      </c>
      <c r="AE2169" s="70">
        <f>_xlfn.PERCENTILE.EXC($AC2169:AC$5675,0.35)</f>
        <v>5.2065779748706562E-2</v>
      </c>
      <c r="AF2169" s="71">
        <f t="shared" si="1235"/>
        <v>7.6387448090809412E-2</v>
      </c>
      <c r="AG2169" s="70">
        <f t="shared" si="1236"/>
        <v>-0.20815631490908057</v>
      </c>
      <c r="AH2169" s="70">
        <f t="shared" si="1237"/>
        <v>-0.27492311632852745</v>
      </c>
      <c r="AI2169" s="61" t="str">
        <f t="shared" si="1225"/>
        <v>Safety</v>
      </c>
      <c r="AJ2169" s="68" t="str">
        <f t="shared" si="1226"/>
        <v>Safety</v>
      </c>
      <c r="AK2169" s="72" t="str">
        <f t="shared" si="1227"/>
        <v>00631L</v>
      </c>
      <c r="AL2169" s="73">
        <f t="shared" si="1217"/>
        <v>1</v>
      </c>
      <c r="AM2169" s="72" t="str">
        <f t="shared" si="1230"/>
        <v>00631L</v>
      </c>
      <c r="AN2169" s="73">
        <f t="shared" si="1218"/>
        <v>1</v>
      </c>
      <c r="AO2169" s="74" t="str">
        <f t="shared" si="1224"/>
        <v>00635U</v>
      </c>
      <c r="AP2169" s="20">
        <f t="shared" si="1219"/>
        <v>0</v>
      </c>
      <c r="AQ2169" s="74" t="str">
        <f t="shared" si="1234"/>
        <v>00631L</v>
      </c>
      <c r="AR2169" s="20">
        <f t="shared" si="1220"/>
        <v>1</v>
      </c>
      <c r="AS2169" s="74" t="str">
        <f t="shared" si="1228"/>
        <v>00631L</v>
      </c>
      <c r="AT2169" s="20">
        <f t="shared" si="1221"/>
        <v>1</v>
      </c>
      <c r="AU2169" s="74" t="str">
        <f t="shared" si="1248"/>
        <v>00635U</v>
      </c>
      <c r="AV2169" s="20">
        <f t="shared" si="1222"/>
        <v>0</v>
      </c>
      <c r="AW2169" s="74" t="str">
        <f t="shared" si="1249"/>
        <v>00635U</v>
      </c>
      <c r="AX2169" s="20">
        <f t="shared" si="1250"/>
        <v>0</v>
      </c>
      <c r="AY2169" s="20">
        <f t="shared" si="1223"/>
        <v>1</v>
      </c>
      <c r="AZ2169" s="116">
        <v>43161</v>
      </c>
      <c r="BA2169" s="117">
        <v>21.29</v>
      </c>
      <c r="BB2169" s="90">
        <v>21.1875</v>
      </c>
      <c r="BC2169" s="76">
        <f t="shared" si="1231"/>
        <v>20.824291666666667</v>
      </c>
      <c r="BD2169" s="76">
        <f t="shared" si="1232"/>
        <v>20.834541666666667</v>
      </c>
      <c r="BE2169" s="77">
        <f t="shared" si="1238"/>
        <v>1.7441569641224258E-2</v>
      </c>
      <c r="BF2169" s="77">
        <f t="shared" si="1229"/>
        <v>2.1860732077539469E-2</v>
      </c>
    </row>
    <row r="2170" spans="1:58" s="23" customFormat="1" ht="15.75" customHeight="1" x14ac:dyDescent="0.4">
      <c r="A2170" s="116">
        <v>43159</v>
      </c>
      <c r="B2170" s="112">
        <v>18.574999999999999</v>
      </c>
      <c r="C2170" s="112">
        <v>17.875</v>
      </c>
      <c r="D2170" s="112">
        <v>17.675000000000001</v>
      </c>
      <c r="E2170" s="112">
        <v>17.475000000000001</v>
      </c>
      <c r="F2170" s="112">
        <v>17.600000000000001</v>
      </c>
      <c r="G2170" s="112">
        <v>17.5</v>
      </c>
      <c r="H2170" s="113">
        <v>17.7</v>
      </c>
      <c r="I2170" s="90">
        <f t="shared" si="1251"/>
        <v>18.283333333333331</v>
      </c>
      <c r="J2170" s="90">
        <f t="shared" si="1252"/>
        <v>17.791666666666668</v>
      </c>
      <c r="K2170" s="114">
        <v>14</v>
      </c>
      <c r="L2170" s="115">
        <v>4.1666666666666664E-2</v>
      </c>
      <c r="M2170" s="90">
        <v>19.190000000000001</v>
      </c>
      <c r="N2170" s="90">
        <v>19.850000000000001</v>
      </c>
      <c r="O2170" s="90">
        <v>19.89</v>
      </c>
      <c r="P2170" s="90">
        <v>19.989999999999998</v>
      </c>
      <c r="Q2170" s="90">
        <v>19.75</v>
      </c>
      <c r="R2170" s="63">
        <f t="shared" si="1240"/>
        <v>0.8399999999999892</v>
      </c>
      <c r="S2170" s="64">
        <f t="shared" si="1239"/>
        <v>6.7778375470683244E-2</v>
      </c>
      <c r="T2170" s="65">
        <f t="shared" si="1233"/>
        <v>0.96675062972292192</v>
      </c>
      <c r="U2170" s="65">
        <f t="shared" si="1233"/>
        <v>0.99798893916540976</v>
      </c>
      <c r="V2170" s="65">
        <f t="shared" si="1241"/>
        <v>0.99299649824912473</v>
      </c>
      <c r="W2170" s="65">
        <f t="shared" si="1242"/>
        <v>1.0050632911392405</v>
      </c>
      <c r="X2170" s="61">
        <f t="shared" si="1216"/>
        <v>-3.7685060565275874E-2</v>
      </c>
      <c r="Y2170" s="66">
        <f t="shared" si="1243"/>
        <v>1.2875536480686572E-2</v>
      </c>
      <c r="Z2170" s="61">
        <f t="shared" si="1244"/>
        <v>-2.6891522333637025E-2</v>
      </c>
      <c r="AA2170" s="67">
        <f t="shared" si="1245"/>
        <v>18.283333333333331</v>
      </c>
      <c r="AB2170" s="68">
        <f t="shared" si="1246"/>
        <v>-6.4231738035264579E-2</v>
      </c>
      <c r="AC2170" s="69">
        <f t="shared" si="1247"/>
        <v>-7.8925272879932992E-2</v>
      </c>
      <c r="AD2170" s="70">
        <f>_xlfn.PERCENTILE.EXC(AC2170:$AC$5675,0.5)</f>
        <v>8.8420703308576765E-2</v>
      </c>
      <c r="AE2170" s="70">
        <f>_xlfn.PERCENTILE.EXC($AC2170:AC$5675,0.35)</f>
        <v>5.209141201555522E-2</v>
      </c>
      <c r="AF2170" s="71">
        <f t="shared" si="1235"/>
        <v>7.646961183881977E-2</v>
      </c>
      <c r="AG2170" s="70">
        <f t="shared" si="1236"/>
        <v>-0.20815631490908057</v>
      </c>
      <c r="AH2170" s="70">
        <f t="shared" si="1237"/>
        <v>-0.27492311632852745</v>
      </c>
      <c r="AI2170" s="61" t="str">
        <f t="shared" si="1225"/>
        <v>Safety</v>
      </c>
      <c r="AJ2170" s="68" t="str">
        <f t="shared" si="1226"/>
        <v>Safety</v>
      </c>
      <c r="AK2170" s="72" t="str">
        <f t="shared" si="1227"/>
        <v>00631L</v>
      </c>
      <c r="AL2170" s="73">
        <f t="shared" si="1217"/>
        <v>1</v>
      </c>
      <c r="AM2170" s="72" t="str">
        <f t="shared" si="1230"/>
        <v>00631L</v>
      </c>
      <c r="AN2170" s="73">
        <f t="shared" si="1218"/>
        <v>1</v>
      </c>
      <c r="AO2170" s="74" t="str">
        <f t="shared" si="1224"/>
        <v>00635U</v>
      </c>
      <c r="AP2170" s="20">
        <f t="shared" si="1219"/>
        <v>0</v>
      </c>
      <c r="AQ2170" s="74" t="str">
        <f t="shared" si="1234"/>
        <v>00631L</v>
      </c>
      <c r="AR2170" s="20">
        <f t="shared" si="1220"/>
        <v>1</v>
      </c>
      <c r="AS2170" s="74" t="str">
        <f t="shared" si="1228"/>
        <v>00631L</v>
      </c>
      <c r="AT2170" s="20">
        <f t="shared" si="1221"/>
        <v>1</v>
      </c>
      <c r="AU2170" s="74" t="str">
        <f t="shared" si="1248"/>
        <v>00635U</v>
      </c>
      <c r="AV2170" s="20">
        <f t="shared" si="1222"/>
        <v>0</v>
      </c>
      <c r="AW2170" s="74" t="str">
        <f t="shared" si="1249"/>
        <v>00635U</v>
      </c>
      <c r="AX2170" s="20">
        <f t="shared" si="1250"/>
        <v>0</v>
      </c>
      <c r="AY2170" s="20">
        <f t="shared" si="1223"/>
        <v>1</v>
      </c>
      <c r="AZ2170" s="116">
        <v>43160</v>
      </c>
      <c r="BA2170" s="117">
        <v>20.975000000000001</v>
      </c>
      <c r="BB2170" s="90">
        <v>21</v>
      </c>
      <c r="BC2170" s="76">
        <f t="shared" si="1231"/>
        <v>20.815125000000002</v>
      </c>
      <c r="BD2170" s="76">
        <f t="shared" si="1232"/>
        <v>20.82075</v>
      </c>
      <c r="BE2170" s="77">
        <f t="shared" si="1238"/>
        <v>8.8817626605652428E-3</v>
      </c>
      <c r="BF2170" s="77">
        <f t="shared" si="1229"/>
        <v>7.4084747187301665E-3</v>
      </c>
    </row>
    <row r="2171" spans="1:58" s="23" customFormat="1" ht="15.75" customHeight="1" x14ac:dyDescent="0.4">
      <c r="A2171" s="116">
        <v>43158</v>
      </c>
      <c r="B2171" s="112">
        <v>17.524999999999999</v>
      </c>
      <c r="C2171" s="112">
        <v>17.175000000000001</v>
      </c>
      <c r="D2171" s="112">
        <v>17.125</v>
      </c>
      <c r="E2171" s="112">
        <v>16.975000000000001</v>
      </c>
      <c r="F2171" s="112">
        <v>17.175000000000001</v>
      </c>
      <c r="G2171" s="112">
        <v>17.074999999999999</v>
      </c>
      <c r="H2171" s="113">
        <v>17.324999999999999</v>
      </c>
      <c r="I2171" s="90">
        <f t="shared" si="1251"/>
        <v>17.393750000000001</v>
      </c>
      <c r="J2171" s="90">
        <f t="shared" si="1252"/>
        <v>17.15625</v>
      </c>
      <c r="K2171" s="114">
        <v>15</v>
      </c>
      <c r="L2171" s="115">
        <v>4.1666666666666664E-2</v>
      </c>
      <c r="M2171" s="90">
        <v>18.12</v>
      </c>
      <c r="N2171" s="90">
        <v>18.59</v>
      </c>
      <c r="O2171" s="90">
        <v>19.02</v>
      </c>
      <c r="P2171" s="90">
        <v>19.260000000000002</v>
      </c>
      <c r="Q2171" s="90">
        <v>19.170000000000002</v>
      </c>
      <c r="R2171" s="63">
        <f t="shared" si="1240"/>
        <v>1.5700000000000003</v>
      </c>
      <c r="S2171" s="64">
        <f t="shared" si="1239"/>
        <v>0.1765822784810126</v>
      </c>
      <c r="T2171" s="65">
        <f t="shared" si="1233"/>
        <v>0.9747175901022056</v>
      </c>
      <c r="U2171" s="65">
        <f t="shared" si="1233"/>
        <v>0.97739221871713988</v>
      </c>
      <c r="V2171" s="65">
        <f t="shared" si="1241"/>
        <v>0.9652128764278296</v>
      </c>
      <c r="W2171" s="65">
        <f t="shared" si="1242"/>
        <v>0.96974439227960341</v>
      </c>
      <c r="X2171" s="61">
        <f t="shared" ref="X2171:X2234" si="1253">(C2171-B2171)/B2171</f>
        <v>-1.9971469329529125E-2</v>
      </c>
      <c r="Y2171" s="66">
        <f t="shared" si="1243"/>
        <v>2.0618556701030799E-2</v>
      </c>
      <c r="Z2171" s="61">
        <f t="shared" si="1244"/>
        <v>-1.3654329859863496E-2</v>
      </c>
      <c r="AA2171" s="67">
        <f t="shared" si="1245"/>
        <v>17.393750000000001</v>
      </c>
      <c r="AB2171" s="68">
        <f t="shared" si="1246"/>
        <v>-5.7288864981172742E-2</v>
      </c>
      <c r="AC2171" s="69">
        <f t="shared" si="1247"/>
        <v>-6.4349112426035457E-2</v>
      </c>
      <c r="AD2171" s="70">
        <f>_xlfn.PERCENTILE.EXC(AC2171:$AC$5675,0.5)</f>
        <v>8.8428814520703405E-2</v>
      </c>
      <c r="AE2171" s="70">
        <f>_xlfn.PERCENTILE.EXC($AC2171:AC$5675,0.35)</f>
        <v>5.2116237750295911E-2</v>
      </c>
      <c r="AF2171" s="71">
        <f t="shared" si="1235"/>
        <v>7.6617056572299558E-2</v>
      </c>
      <c r="AG2171" s="70">
        <f t="shared" si="1236"/>
        <v>-0.20815631490908057</v>
      </c>
      <c r="AH2171" s="70">
        <f t="shared" si="1237"/>
        <v>-0.27492311632852745</v>
      </c>
      <c r="AI2171" s="61" t="str">
        <f t="shared" si="1225"/>
        <v>Safety</v>
      </c>
      <c r="AJ2171" s="68" t="str">
        <f t="shared" si="1226"/>
        <v>Safety</v>
      </c>
      <c r="AK2171" s="72" t="str">
        <f t="shared" si="1227"/>
        <v>00631L</v>
      </c>
      <c r="AL2171" s="73">
        <f t="shared" si="1217"/>
        <v>1</v>
      </c>
      <c r="AM2171" s="72" t="str">
        <f t="shared" si="1230"/>
        <v>00631L</v>
      </c>
      <c r="AN2171" s="73">
        <f t="shared" si="1218"/>
        <v>1</v>
      </c>
      <c r="AO2171" s="74" t="str">
        <f t="shared" si="1224"/>
        <v>00635U</v>
      </c>
      <c r="AP2171" s="20">
        <f t="shared" si="1219"/>
        <v>0</v>
      </c>
      <c r="AQ2171" s="74" t="str">
        <f t="shared" si="1234"/>
        <v>00631L</v>
      </c>
      <c r="AR2171" s="20">
        <f t="shared" si="1220"/>
        <v>1</v>
      </c>
      <c r="AS2171" s="74" t="str">
        <f t="shared" si="1228"/>
        <v>00631L</v>
      </c>
      <c r="AT2171" s="20">
        <f t="shared" si="1221"/>
        <v>1</v>
      </c>
      <c r="AU2171" s="74" t="str">
        <f t="shared" si="1248"/>
        <v>00635U</v>
      </c>
      <c r="AV2171" s="20">
        <f t="shared" si="1222"/>
        <v>0</v>
      </c>
      <c r="AW2171" s="74" t="str">
        <f t="shared" si="1249"/>
        <v>00635U</v>
      </c>
      <c r="AX2171" s="20">
        <f t="shared" si="1250"/>
        <v>0</v>
      </c>
      <c r="AY2171" s="20">
        <f t="shared" si="1223"/>
        <v>1</v>
      </c>
      <c r="AZ2171" s="116">
        <v>43159</v>
      </c>
      <c r="BA2171" s="117">
        <v>21.1</v>
      </c>
      <c r="BB2171" s="90">
        <v>21.087499999999999</v>
      </c>
      <c r="BC2171" s="76">
        <f t="shared" si="1231"/>
        <v>20.805749999999996</v>
      </c>
      <c r="BD2171" s="76">
        <f t="shared" si="1232"/>
        <v>20.816791666666667</v>
      </c>
      <c r="BE2171" s="77">
        <f t="shared" si="1238"/>
        <v>1.354192951467755E-2</v>
      </c>
      <c r="BF2171" s="77">
        <f t="shared" si="1229"/>
        <v>1.3604802212957139E-2</v>
      </c>
    </row>
    <row r="2172" spans="1:58" s="23" customFormat="1" ht="15.75" customHeight="1" x14ac:dyDescent="0.4">
      <c r="A2172" s="116">
        <v>43157</v>
      </c>
      <c r="B2172" s="112">
        <v>16.175000000000001</v>
      </c>
      <c r="C2172" s="112">
        <v>16.175000000000001</v>
      </c>
      <c r="D2172" s="112">
        <v>16.350000000000001</v>
      </c>
      <c r="E2172" s="112">
        <v>16.375</v>
      </c>
      <c r="F2172" s="112">
        <v>16.600000000000001</v>
      </c>
      <c r="G2172" s="112">
        <v>16.574999999999999</v>
      </c>
      <c r="H2172" s="113">
        <v>16.824999999999999</v>
      </c>
      <c r="I2172" s="90">
        <f t="shared" si="1251"/>
        <v>16.175000000000001</v>
      </c>
      <c r="J2172" s="90">
        <f t="shared" si="1252"/>
        <v>16.233333333333334</v>
      </c>
      <c r="K2172" s="114">
        <v>16</v>
      </c>
      <c r="L2172" s="115">
        <v>4.1666666666666664E-2</v>
      </c>
      <c r="M2172" s="90">
        <v>15.16</v>
      </c>
      <c r="N2172" s="90">
        <v>15.8</v>
      </c>
      <c r="O2172" s="90">
        <v>16.920000000000002</v>
      </c>
      <c r="P2172" s="90">
        <v>17.600000000000001</v>
      </c>
      <c r="Q2172" s="90">
        <v>18.14</v>
      </c>
      <c r="R2172" s="63">
        <f t="shared" si="1240"/>
        <v>3.5600000000000023</v>
      </c>
      <c r="S2172" s="64">
        <f t="shared" si="1239"/>
        <v>-4.1843541540327336E-2</v>
      </c>
      <c r="T2172" s="65">
        <f t="shared" si="1233"/>
        <v>0.95949367088607596</v>
      </c>
      <c r="U2172" s="65">
        <f t="shared" si="1233"/>
        <v>0.93380614657210392</v>
      </c>
      <c r="V2172" s="65">
        <f t="shared" si="1241"/>
        <v>0.89772727272727271</v>
      </c>
      <c r="W2172" s="65">
        <f t="shared" si="1242"/>
        <v>0.87100330760749722</v>
      </c>
      <c r="X2172" s="61">
        <f t="shared" si="1253"/>
        <v>0</v>
      </c>
      <c r="Y2172" s="66">
        <f t="shared" si="1243"/>
        <v>2.7480916030534309E-2</v>
      </c>
      <c r="Z2172" s="61">
        <f t="shared" si="1244"/>
        <v>3.606388459556944E-3</v>
      </c>
      <c r="AA2172" s="67">
        <f t="shared" si="1245"/>
        <v>16.175000000000001</v>
      </c>
      <c r="AB2172" s="68">
        <f t="shared" si="1246"/>
        <v>2.3734177215189872E-2</v>
      </c>
      <c r="AC2172" s="69">
        <f t="shared" si="1247"/>
        <v>2.3734177215189872E-2</v>
      </c>
      <c r="AD2172" s="70">
        <f>_xlfn.PERCENTILE.EXC(AC2172:$AC$5675,0.5)</f>
        <v>8.8489216420657046E-2</v>
      </c>
      <c r="AE2172" s="70">
        <f>_xlfn.PERCENTILE.EXC($AC2172:AC$5675,0.35)</f>
        <v>5.2213424384013989E-2</v>
      </c>
      <c r="AF2172" s="71">
        <f t="shared" si="1235"/>
        <v>7.6810574983329605E-2</v>
      </c>
      <c r="AG2172" s="70">
        <f t="shared" si="1236"/>
        <v>-0.20815631490908057</v>
      </c>
      <c r="AH2172" s="70">
        <f t="shared" si="1237"/>
        <v>-0.27492311632852745</v>
      </c>
      <c r="AI2172" s="61" t="str">
        <f t="shared" si="1225"/>
        <v>Safety</v>
      </c>
      <c r="AJ2172" s="68" t="str">
        <f t="shared" si="1226"/>
        <v>Safety</v>
      </c>
      <c r="AK2172" s="72" t="str">
        <f t="shared" si="1227"/>
        <v>00631L</v>
      </c>
      <c r="AL2172" s="73">
        <f t="shared" si="1217"/>
        <v>1</v>
      </c>
      <c r="AM2172" s="72" t="str">
        <f t="shared" si="1230"/>
        <v>00631L</v>
      </c>
      <c r="AN2172" s="73">
        <f t="shared" si="1218"/>
        <v>1</v>
      </c>
      <c r="AO2172" s="74" t="str">
        <f t="shared" si="1224"/>
        <v>00635U</v>
      </c>
      <c r="AP2172" s="20">
        <f t="shared" si="1219"/>
        <v>0</v>
      </c>
      <c r="AQ2172" s="74" t="str">
        <f t="shared" si="1234"/>
        <v>00631L</v>
      </c>
      <c r="AR2172" s="20">
        <f t="shared" si="1220"/>
        <v>1</v>
      </c>
      <c r="AS2172" s="74" t="str">
        <f t="shared" si="1228"/>
        <v>00631L</v>
      </c>
      <c r="AT2172" s="20">
        <f t="shared" si="1221"/>
        <v>1</v>
      </c>
      <c r="AU2172" s="74" t="str">
        <f t="shared" si="1248"/>
        <v>00635U</v>
      </c>
      <c r="AV2172" s="20">
        <f t="shared" si="1222"/>
        <v>0</v>
      </c>
      <c r="AW2172" s="74" t="str">
        <f t="shared" si="1249"/>
        <v>00635U</v>
      </c>
      <c r="AX2172" s="20">
        <f t="shared" si="1250"/>
        <v>0</v>
      </c>
      <c r="AY2172" s="20">
        <f t="shared" si="1223"/>
        <v>1</v>
      </c>
      <c r="AZ2172" s="116">
        <v>43158</v>
      </c>
      <c r="BA2172" s="117">
        <v>21.074999999999999</v>
      </c>
      <c r="BB2172" s="90">
        <v>20.9</v>
      </c>
      <c r="BC2172" s="76">
        <f t="shared" si="1231"/>
        <v>20.795333333333335</v>
      </c>
      <c r="BD2172" s="76">
        <f t="shared" si="1232"/>
        <v>20.805541666666667</v>
      </c>
      <c r="BE2172" s="77">
        <f t="shared" si="1238"/>
        <v>5.0331805212706273E-3</v>
      </c>
      <c r="BF2172" s="77">
        <f t="shared" si="1229"/>
        <v>1.2951277003522669E-2</v>
      </c>
    </row>
    <row r="2173" spans="1:58" s="23" customFormat="1" ht="15.75" customHeight="1" x14ac:dyDescent="0.4">
      <c r="A2173" s="116">
        <v>43154</v>
      </c>
      <c r="B2173" s="112">
        <v>16.774999999999999</v>
      </c>
      <c r="C2173" s="112">
        <v>16.899999999999999</v>
      </c>
      <c r="D2173" s="112">
        <v>16.925000000000001</v>
      </c>
      <c r="E2173" s="112">
        <v>16.824999999999999</v>
      </c>
      <c r="F2173" s="112">
        <v>16.975000000000001</v>
      </c>
      <c r="G2173" s="112">
        <v>16.875</v>
      </c>
      <c r="H2173" s="113">
        <v>17.125</v>
      </c>
      <c r="I2173" s="90">
        <f t="shared" si="1251"/>
        <v>16.811458333333331</v>
      </c>
      <c r="J2173" s="90">
        <f t="shared" si="1252"/>
        <v>16.907291666666666</v>
      </c>
      <c r="K2173" s="114">
        <v>17</v>
      </c>
      <c r="L2173" s="115">
        <v>4.1666666666666664E-2</v>
      </c>
      <c r="M2173" s="90">
        <v>14.98</v>
      </c>
      <c r="N2173" s="90">
        <v>16.489999999999998</v>
      </c>
      <c r="O2173" s="90">
        <v>17.5</v>
      </c>
      <c r="P2173" s="90">
        <v>18.21</v>
      </c>
      <c r="Q2173" s="90">
        <v>18.3</v>
      </c>
      <c r="R2173" s="63">
        <f t="shared" si="1240"/>
        <v>4.240000000000002</v>
      </c>
      <c r="S2173" s="64">
        <f t="shared" si="1239"/>
        <v>-0.11912393162393166</v>
      </c>
      <c r="T2173" s="65">
        <f t="shared" si="1233"/>
        <v>0.90842935112189216</v>
      </c>
      <c r="U2173" s="65">
        <f t="shared" si="1233"/>
        <v>0.94228571428571417</v>
      </c>
      <c r="V2173" s="65">
        <f t="shared" si="1241"/>
        <v>0.90554640307523326</v>
      </c>
      <c r="W2173" s="65">
        <f t="shared" si="1242"/>
        <v>0.90109289617486332</v>
      </c>
      <c r="X2173" s="61">
        <f t="shared" si="1253"/>
        <v>7.4515648286140098E-3</v>
      </c>
      <c r="Y2173" s="66">
        <f t="shared" si="1243"/>
        <v>1.7830609212481471E-2</v>
      </c>
      <c r="Z2173" s="61">
        <f t="shared" si="1244"/>
        <v>5.7004771051491175E-3</v>
      </c>
      <c r="AA2173" s="67">
        <f t="shared" si="1245"/>
        <v>16.811458333333331</v>
      </c>
      <c r="AB2173" s="68">
        <f t="shared" si="1246"/>
        <v>1.7283201940570054E-2</v>
      </c>
      <c r="AC2173" s="69">
        <f t="shared" si="1247"/>
        <v>1.9494137861330037E-2</v>
      </c>
      <c r="AD2173" s="70">
        <f>_xlfn.PERCENTILE.EXC(AC2173:$AC$5675,0.5)</f>
        <v>8.8549618320610701E-2</v>
      </c>
      <c r="AE2173" s="70">
        <f>_xlfn.PERCENTILE.EXC($AC2173:AC$5675,0.35)</f>
        <v>5.2258073373364439E-2</v>
      </c>
      <c r="AF2173" s="71">
        <f t="shared" si="1235"/>
        <v>7.7069757316899232E-2</v>
      </c>
      <c r="AG2173" s="70">
        <f t="shared" si="1236"/>
        <v>-0.20815631490908057</v>
      </c>
      <c r="AH2173" s="70">
        <f t="shared" si="1237"/>
        <v>-0.27492311632852745</v>
      </c>
      <c r="AI2173" s="61" t="str">
        <f t="shared" si="1225"/>
        <v>Safety</v>
      </c>
      <c r="AJ2173" s="68" t="str">
        <f t="shared" si="1226"/>
        <v>Safety</v>
      </c>
      <c r="AK2173" s="72" t="str">
        <f t="shared" si="1227"/>
        <v>00631L</v>
      </c>
      <c r="AL2173" s="73">
        <f t="shared" si="1217"/>
        <v>1</v>
      </c>
      <c r="AM2173" s="72" t="str">
        <f t="shared" si="1230"/>
        <v>00631L</v>
      </c>
      <c r="AN2173" s="73">
        <f t="shared" si="1218"/>
        <v>1</v>
      </c>
      <c r="AO2173" s="74" t="str">
        <f t="shared" si="1224"/>
        <v>00635U</v>
      </c>
      <c r="AP2173" s="20">
        <f t="shared" si="1219"/>
        <v>0</v>
      </c>
      <c r="AQ2173" s="74" t="str">
        <f t="shared" si="1234"/>
        <v>00631L</v>
      </c>
      <c r="AR2173" s="20">
        <f t="shared" si="1220"/>
        <v>1</v>
      </c>
      <c r="AS2173" s="74" t="str">
        <f t="shared" si="1228"/>
        <v>00631L</v>
      </c>
      <c r="AT2173" s="20">
        <f t="shared" si="1221"/>
        <v>1</v>
      </c>
      <c r="AU2173" s="74" t="str">
        <f t="shared" si="1248"/>
        <v>00635U</v>
      </c>
      <c r="AV2173" s="20">
        <f t="shared" si="1222"/>
        <v>0</v>
      </c>
      <c r="AW2173" s="74" t="str">
        <f t="shared" si="1249"/>
        <v>00635U</v>
      </c>
      <c r="AX2173" s="20">
        <f t="shared" si="1250"/>
        <v>0</v>
      </c>
      <c r="AY2173" s="20">
        <f t="shared" si="1223"/>
        <v>1</v>
      </c>
      <c r="AZ2173" s="116">
        <v>43157</v>
      </c>
      <c r="BA2173" s="117">
        <v>20.824999999999999</v>
      </c>
      <c r="BB2173" s="90">
        <v>20.824999999999999</v>
      </c>
      <c r="BC2173" s="76">
        <f t="shared" si="1231"/>
        <v>20.784708333333334</v>
      </c>
      <c r="BD2173" s="76">
        <f t="shared" si="1232"/>
        <v>20.794083333333333</v>
      </c>
      <c r="BE2173" s="77">
        <f t="shared" si="1238"/>
        <v>1.9385245162207715E-3</v>
      </c>
      <c r="BF2173" s="77">
        <f t="shared" si="1229"/>
        <v>1.4868011333351839E-3</v>
      </c>
    </row>
    <row r="2174" spans="1:58" s="23" customFormat="1" ht="15.75" customHeight="1" x14ac:dyDescent="0.4">
      <c r="A2174" s="116">
        <v>43153</v>
      </c>
      <c r="B2174" s="112">
        <v>18.074999999999999</v>
      </c>
      <c r="C2174" s="112">
        <v>17.625</v>
      </c>
      <c r="D2174" s="112">
        <v>17.574999999999999</v>
      </c>
      <c r="E2174" s="112">
        <v>17.399999999999999</v>
      </c>
      <c r="F2174" s="112">
        <v>17.55</v>
      </c>
      <c r="G2174" s="112">
        <v>17.425000000000001</v>
      </c>
      <c r="H2174" s="113">
        <v>17.574999999999999</v>
      </c>
      <c r="I2174" s="90">
        <f t="shared" si="1251"/>
        <v>17.962499999999999</v>
      </c>
      <c r="J2174" s="90">
        <f t="shared" si="1252"/>
        <v>17.612500000000001</v>
      </c>
      <c r="K2174" s="114">
        <v>18</v>
      </c>
      <c r="L2174" s="115">
        <v>4.1666666666666664E-2</v>
      </c>
      <c r="M2174" s="90">
        <v>18.13</v>
      </c>
      <c r="N2174" s="90">
        <v>18.72</v>
      </c>
      <c r="O2174" s="90">
        <v>19.059999999999999</v>
      </c>
      <c r="P2174" s="90">
        <v>19.36</v>
      </c>
      <c r="Q2174" s="90">
        <v>19.46</v>
      </c>
      <c r="R2174" s="63">
        <f t="shared" si="1240"/>
        <v>1.5700000000000074</v>
      </c>
      <c r="S2174" s="64">
        <f t="shared" si="1239"/>
        <v>-6.4935064935064971E-2</v>
      </c>
      <c r="T2174" s="65">
        <f t="shared" si="1233"/>
        <v>0.96848290598290598</v>
      </c>
      <c r="U2174" s="65">
        <f t="shared" si="1233"/>
        <v>0.98216159496327393</v>
      </c>
      <c r="V2174" s="65">
        <f t="shared" si="1241"/>
        <v>0.96694214876033058</v>
      </c>
      <c r="W2174" s="65">
        <f t="shared" si="1242"/>
        <v>0.961973278520041</v>
      </c>
      <c r="X2174" s="61">
        <f t="shared" si="1253"/>
        <v>-2.4896265560165935E-2</v>
      </c>
      <c r="Y2174" s="66">
        <f t="shared" si="1243"/>
        <v>1.0057471264367858E-2</v>
      </c>
      <c r="Z2174" s="61">
        <f t="shared" si="1244"/>
        <v>-1.9485038274182208E-2</v>
      </c>
      <c r="AA2174" s="67">
        <f t="shared" si="1245"/>
        <v>17.962499999999999</v>
      </c>
      <c r="AB2174" s="68">
        <f t="shared" si="1246"/>
        <v>-3.4455128205128187E-2</v>
      </c>
      <c r="AC2174" s="69">
        <f t="shared" si="1247"/>
        <v>-4.0464743589743606E-2</v>
      </c>
      <c r="AD2174" s="70">
        <f>_xlfn.PERCENTILE.EXC(AC2174:$AC$5675,0.5)</f>
        <v>8.8550048867017048E-2</v>
      </c>
      <c r="AE2174" s="70">
        <f>_xlfn.PERCENTILE.EXC($AC2174:AC$5675,0.35)</f>
        <v>5.2272959436806057E-2</v>
      </c>
      <c r="AF2174" s="71">
        <f t="shared" si="1235"/>
        <v>7.7222211949185354E-2</v>
      </c>
      <c r="AG2174" s="70">
        <f t="shared" si="1236"/>
        <v>-0.20815631490908057</v>
      </c>
      <c r="AH2174" s="70">
        <f t="shared" si="1237"/>
        <v>-0.27492311632852745</v>
      </c>
      <c r="AI2174" s="61" t="str">
        <f t="shared" si="1225"/>
        <v>Safety</v>
      </c>
      <c r="AJ2174" s="68" t="str">
        <f t="shared" si="1226"/>
        <v>Safety</v>
      </c>
      <c r="AK2174" s="72" t="str">
        <f t="shared" si="1227"/>
        <v>00631L</v>
      </c>
      <c r="AL2174" s="73">
        <f t="shared" si="1217"/>
        <v>1</v>
      </c>
      <c r="AM2174" s="72" t="str">
        <f t="shared" si="1230"/>
        <v>00631L</v>
      </c>
      <c r="AN2174" s="73">
        <f t="shared" si="1218"/>
        <v>1</v>
      </c>
      <c r="AO2174" s="74" t="str">
        <f t="shared" si="1224"/>
        <v>00635U</v>
      </c>
      <c r="AP2174" s="20">
        <f t="shared" si="1219"/>
        <v>0</v>
      </c>
      <c r="AQ2174" s="74" t="str">
        <f t="shared" si="1234"/>
        <v>00631L</v>
      </c>
      <c r="AR2174" s="20">
        <f t="shared" si="1220"/>
        <v>1</v>
      </c>
      <c r="AS2174" s="74" t="str">
        <f t="shared" si="1228"/>
        <v>00631L</v>
      </c>
      <c r="AT2174" s="20">
        <f t="shared" si="1221"/>
        <v>1</v>
      </c>
      <c r="AU2174" s="74" t="str">
        <f t="shared" si="1248"/>
        <v>00635U</v>
      </c>
      <c r="AV2174" s="20">
        <f t="shared" si="1222"/>
        <v>0</v>
      </c>
      <c r="AW2174" s="74" t="str">
        <f t="shared" si="1249"/>
        <v>00635U</v>
      </c>
      <c r="AX2174" s="20">
        <f t="shared" si="1250"/>
        <v>0</v>
      </c>
      <c r="AY2174" s="20">
        <f t="shared" si="1223"/>
        <v>1</v>
      </c>
      <c r="AZ2174" s="116">
        <v>43154</v>
      </c>
      <c r="BA2174" s="117">
        <v>20.95</v>
      </c>
      <c r="BB2174" s="90">
        <v>21.037500000000001</v>
      </c>
      <c r="BC2174" s="76">
        <f t="shared" si="1231"/>
        <v>20.775749999999999</v>
      </c>
      <c r="BD2174" s="76">
        <f t="shared" si="1232"/>
        <v>20.786791666666666</v>
      </c>
      <c r="BE2174" s="77">
        <f t="shared" si="1238"/>
        <v>1.2598823147178938E-2</v>
      </c>
      <c r="BF2174" s="77">
        <f t="shared" si="1229"/>
        <v>7.8515403411220704E-3</v>
      </c>
    </row>
    <row r="2175" spans="1:58" s="23" customFormat="1" ht="15.75" customHeight="1" x14ac:dyDescent="0.4">
      <c r="A2175" s="116">
        <v>43152</v>
      </c>
      <c r="B2175" s="112">
        <v>18.574999999999999</v>
      </c>
      <c r="C2175" s="112">
        <v>18.074999999999999</v>
      </c>
      <c r="D2175" s="112">
        <v>17.975000000000001</v>
      </c>
      <c r="E2175" s="112">
        <v>17.774999999999999</v>
      </c>
      <c r="F2175" s="112">
        <v>17.925000000000001</v>
      </c>
      <c r="G2175" s="112">
        <v>17.75</v>
      </c>
      <c r="H2175" s="113">
        <v>17.875</v>
      </c>
      <c r="I2175" s="90">
        <f t="shared" si="1251"/>
        <v>18.470833333333331</v>
      </c>
      <c r="J2175" s="90">
        <f t="shared" si="1252"/>
        <v>18.054166666666667</v>
      </c>
      <c r="K2175" s="114">
        <v>19</v>
      </c>
      <c r="L2175" s="115">
        <v>4.1666666666666664E-2</v>
      </c>
      <c r="M2175" s="90">
        <v>20.010000000000002</v>
      </c>
      <c r="N2175" s="90">
        <v>20.02</v>
      </c>
      <c r="O2175" s="90">
        <v>20.03</v>
      </c>
      <c r="P2175" s="90">
        <v>20.14</v>
      </c>
      <c r="Q2175" s="90">
        <v>19.91</v>
      </c>
      <c r="R2175" s="63">
        <f t="shared" si="1240"/>
        <v>0.14000000000000057</v>
      </c>
      <c r="S2175" s="64">
        <f t="shared" si="1239"/>
        <v>-2.8155339805825332E-2</v>
      </c>
      <c r="T2175" s="65">
        <f t="shared" si="1233"/>
        <v>0.99950049950049957</v>
      </c>
      <c r="U2175" s="65">
        <f t="shared" si="1233"/>
        <v>0.99950074887668494</v>
      </c>
      <c r="V2175" s="65">
        <f t="shared" si="1241"/>
        <v>0.99404170804369407</v>
      </c>
      <c r="W2175" s="65">
        <f t="shared" si="1242"/>
        <v>1.0055248618784529</v>
      </c>
      <c r="X2175" s="61">
        <f t="shared" si="1253"/>
        <v>-2.6917900403768506E-2</v>
      </c>
      <c r="Y2175" s="66">
        <f t="shared" si="1243"/>
        <v>5.6258790436006434E-3</v>
      </c>
      <c r="Z2175" s="61">
        <f t="shared" si="1244"/>
        <v>-2.2558087074215982E-2</v>
      </c>
      <c r="AA2175" s="67">
        <f t="shared" si="1245"/>
        <v>18.470833333333331</v>
      </c>
      <c r="AB2175" s="68">
        <f t="shared" si="1246"/>
        <v>-7.217782217782219E-2</v>
      </c>
      <c r="AC2175" s="69">
        <f t="shared" si="1247"/>
        <v>-7.7380952380952453E-2</v>
      </c>
      <c r="AD2175" s="70">
        <f>_xlfn.PERCENTILE.EXC(AC2175:$AC$5675,0.5)</f>
        <v>8.8550479413423394E-2</v>
      </c>
      <c r="AE2175" s="70">
        <f>_xlfn.PERCENTILE.EXC($AC2175:AC$5675,0.35)</f>
        <v>5.2324722722098656E-2</v>
      </c>
      <c r="AF2175" s="71">
        <f t="shared" si="1235"/>
        <v>7.7240459160599656E-2</v>
      </c>
      <c r="AG2175" s="70">
        <f t="shared" si="1236"/>
        <v>-0.20815631490908057</v>
      </c>
      <c r="AH2175" s="70">
        <f t="shared" si="1237"/>
        <v>-0.27492311632852745</v>
      </c>
      <c r="AI2175" s="61" t="str">
        <f t="shared" si="1225"/>
        <v>Safety</v>
      </c>
      <c r="AJ2175" s="68" t="str">
        <f t="shared" si="1226"/>
        <v>Safety</v>
      </c>
      <c r="AK2175" s="72" t="str">
        <f t="shared" si="1227"/>
        <v>00631L</v>
      </c>
      <c r="AL2175" s="73">
        <f t="shared" si="1217"/>
        <v>1</v>
      </c>
      <c r="AM2175" s="72" t="str">
        <f t="shared" si="1230"/>
        <v>00631L</v>
      </c>
      <c r="AN2175" s="73">
        <f t="shared" si="1218"/>
        <v>1</v>
      </c>
      <c r="AO2175" s="74" t="str">
        <f t="shared" si="1224"/>
        <v>00635U</v>
      </c>
      <c r="AP2175" s="20">
        <f t="shared" si="1219"/>
        <v>0</v>
      </c>
      <c r="AQ2175" s="74" t="str">
        <f t="shared" si="1234"/>
        <v>00631L</v>
      </c>
      <c r="AR2175" s="20">
        <f t="shared" si="1220"/>
        <v>1</v>
      </c>
      <c r="AS2175" s="74" t="str">
        <f t="shared" si="1228"/>
        <v>00631L</v>
      </c>
      <c r="AT2175" s="20">
        <f t="shared" si="1221"/>
        <v>1</v>
      </c>
      <c r="AU2175" s="74" t="str">
        <f t="shared" si="1248"/>
        <v>00635U</v>
      </c>
      <c r="AV2175" s="20">
        <f t="shared" si="1222"/>
        <v>0</v>
      </c>
      <c r="AW2175" s="74" t="str">
        <f t="shared" si="1249"/>
        <v>00635U</v>
      </c>
      <c r="AX2175" s="20">
        <f t="shared" si="1250"/>
        <v>0</v>
      </c>
      <c r="AY2175" s="20">
        <f t="shared" si="1223"/>
        <v>1</v>
      </c>
      <c r="AZ2175" s="116">
        <v>43153</v>
      </c>
      <c r="BA2175" s="117">
        <v>21.074999999999999</v>
      </c>
      <c r="BB2175" s="90">
        <v>21.074999999999999</v>
      </c>
      <c r="BC2175" s="76">
        <f t="shared" si="1231"/>
        <v>20.765333333333331</v>
      </c>
      <c r="BD2175" s="76">
        <f t="shared" si="1232"/>
        <v>20.776374999999994</v>
      </c>
      <c r="BE2175" s="77">
        <f t="shared" si="1238"/>
        <v>1.491267497110578E-2</v>
      </c>
      <c r="BF2175" s="77">
        <f t="shared" si="1229"/>
        <v>1.4373296592885183E-2</v>
      </c>
    </row>
    <row r="2176" spans="1:58" s="23" customFormat="1" ht="15.75" customHeight="1" x14ac:dyDescent="0.4">
      <c r="A2176" s="116">
        <v>43151</v>
      </c>
      <c r="B2176" s="112">
        <v>18.375</v>
      </c>
      <c r="C2176" s="112">
        <v>17.824999999999999</v>
      </c>
      <c r="D2176" s="112">
        <v>17.725000000000001</v>
      </c>
      <c r="E2176" s="112">
        <v>17.475000000000001</v>
      </c>
      <c r="F2176" s="112">
        <v>17.625</v>
      </c>
      <c r="G2176" s="112">
        <v>17.524999999999999</v>
      </c>
      <c r="H2176" s="113">
        <v>17.675000000000001</v>
      </c>
      <c r="I2176" s="90">
        <f t="shared" si="1251"/>
        <v>18.283333333333331</v>
      </c>
      <c r="J2176" s="90">
        <f t="shared" si="1252"/>
        <v>17.808333333333334</v>
      </c>
      <c r="K2176" s="114">
        <v>20</v>
      </c>
      <c r="L2176" s="115">
        <v>4.1666666666666664E-2</v>
      </c>
      <c r="M2176" s="90">
        <v>20.64</v>
      </c>
      <c r="N2176" s="90">
        <v>20.6</v>
      </c>
      <c r="O2176" s="90">
        <v>20.010000000000002</v>
      </c>
      <c r="P2176" s="90">
        <v>20.04</v>
      </c>
      <c r="Q2176" s="90">
        <v>19.89</v>
      </c>
      <c r="R2176" s="63">
        <f t="shared" si="1240"/>
        <v>-1.1900000000000048</v>
      </c>
      <c r="S2176" s="64">
        <f t="shared" si="1239"/>
        <v>5.8581706063720478E-2</v>
      </c>
      <c r="T2176" s="65">
        <f t="shared" si="1233"/>
        <v>1.0019417475728154</v>
      </c>
      <c r="U2176" s="65">
        <f t="shared" si="1233"/>
        <v>1.0294852573713142</v>
      </c>
      <c r="V2176" s="65">
        <f t="shared" si="1241"/>
        <v>1.0279441117764472</v>
      </c>
      <c r="W2176" s="65">
        <f t="shared" si="1242"/>
        <v>1.035696329813977</v>
      </c>
      <c r="X2176" s="61">
        <f t="shared" si="1253"/>
        <v>-2.9931972789115684E-2</v>
      </c>
      <c r="Y2176" s="66">
        <f t="shared" si="1243"/>
        <v>1.144492131616591E-2</v>
      </c>
      <c r="Z2176" s="61">
        <f t="shared" si="1244"/>
        <v>-2.5979945305378192E-2</v>
      </c>
      <c r="AA2176" s="67">
        <f t="shared" si="1245"/>
        <v>18.283333333333331</v>
      </c>
      <c r="AB2176" s="68">
        <f t="shared" si="1246"/>
        <v>-0.10800970873786414</v>
      </c>
      <c r="AC2176" s="69">
        <f t="shared" si="1247"/>
        <v>-0.11245954692556649</v>
      </c>
      <c r="AD2176" s="70">
        <f>_xlfn.PERCENTILE.EXC(AC2176:$AC$5675,0.5)</f>
        <v>8.8559707420498804E-2</v>
      </c>
      <c r="AE2176" s="70">
        <f>_xlfn.PERCENTILE.EXC($AC2176:AC$5675,0.35)</f>
        <v>5.2384700084272255E-2</v>
      </c>
      <c r="AF2176" s="71">
        <f t="shared" si="1235"/>
        <v>7.7240459160599656E-2</v>
      </c>
      <c r="AG2176" s="70">
        <f t="shared" si="1236"/>
        <v>-0.20815631490908057</v>
      </c>
      <c r="AH2176" s="70">
        <f t="shared" si="1237"/>
        <v>-0.27492311632852745</v>
      </c>
      <c r="AI2176" s="61" t="str">
        <f t="shared" si="1225"/>
        <v>Safety</v>
      </c>
      <c r="AJ2176" s="68" t="str">
        <f t="shared" si="1226"/>
        <v>Safety</v>
      </c>
      <c r="AK2176" s="72" t="str">
        <f t="shared" si="1227"/>
        <v>00631L</v>
      </c>
      <c r="AL2176" s="73">
        <f t="shared" si="1217"/>
        <v>1</v>
      </c>
      <c r="AM2176" s="72" t="str">
        <f t="shared" si="1230"/>
        <v>00631L</v>
      </c>
      <c r="AN2176" s="73">
        <f t="shared" si="1218"/>
        <v>1</v>
      </c>
      <c r="AO2176" s="74" t="str">
        <f t="shared" si="1224"/>
        <v>00635U</v>
      </c>
      <c r="AP2176" s="20">
        <f t="shared" si="1219"/>
        <v>0</v>
      </c>
      <c r="AQ2176" s="74" t="str">
        <f t="shared" si="1234"/>
        <v>00631L</v>
      </c>
      <c r="AR2176" s="20">
        <f t="shared" si="1220"/>
        <v>1</v>
      </c>
      <c r="AS2176" s="74" t="str">
        <f t="shared" si="1228"/>
        <v>00631L</v>
      </c>
      <c r="AT2176" s="20">
        <f t="shared" si="1221"/>
        <v>1</v>
      </c>
      <c r="AU2176" s="74" t="str">
        <f t="shared" si="1248"/>
        <v>00635U</v>
      </c>
      <c r="AV2176" s="20">
        <f t="shared" si="1222"/>
        <v>0</v>
      </c>
      <c r="AW2176" s="74" t="str">
        <f t="shared" si="1249"/>
        <v>00635U</v>
      </c>
      <c r="AX2176" s="20">
        <f t="shared" si="1250"/>
        <v>0</v>
      </c>
      <c r="AY2176" s="20">
        <f t="shared" si="1223"/>
        <v>1</v>
      </c>
      <c r="AZ2176" s="116">
        <v>43152</v>
      </c>
      <c r="BA2176" s="117">
        <v>21.0625</v>
      </c>
      <c r="BB2176" s="90">
        <v>21.137499999999999</v>
      </c>
      <c r="BC2176" s="76">
        <f t="shared" si="1231"/>
        <v>20.751583333333329</v>
      </c>
      <c r="BD2176" s="76">
        <f t="shared" si="1232"/>
        <v>20.765124999999998</v>
      </c>
      <c r="BE2176" s="77">
        <f t="shared" si="1238"/>
        <v>1.8596974528048236E-2</v>
      </c>
      <c r="BF2176" s="77">
        <f t="shared" si="1229"/>
        <v>1.4320886582671784E-2</v>
      </c>
    </row>
    <row r="2177" spans="1:58" s="23" customFormat="1" ht="15.75" customHeight="1" x14ac:dyDescent="0.4">
      <c r="A2177" s="116">
        <v>43147</v>
      </c>
      <c r="B2177" s="112">
        <v>17.774999999999999</v>
      </c>
      <c r="C2177" s="112">
        <v>17.375</v>
      </c>
      <c r="D2177" s="112">
        <v>17.375</v>
      </c>
      <c r="E2177" s="112">
        <v>17.225000000000001</v>
      </c>
      <c r="F2177" s="112">
        <v>17.425000000000001</v>
      </c>
      <c r="G2177" s="112">
        <v>17.375</v>
      </c>
      <c r="H2177" s="113">
        <v>17.574999999999999</v>
      </c>
      <c r="I2177" s="90">
        <f t="shared" si="1251"/>
        <v>17.724999999999998</v>
      </c>
      <c r="J2177" s="90">
        <f t="shared" si="1252"/>
        <v>17.375</v>
      </c>
      <c r="K2177" s="114">
        <v>21</v>
      </c>
      <c r="L2177" s="115">
        <v>4.1666666666666664E-2</v>
      </c>
      <c r="M2177" s="90">
        <v>18.68</v>
      </c>
      <c r="N2177" s="90">
        <v>19.46</v>
      </c>
      <c r="O2177" s="90">
        <v>19.170000000000002</v>
      </c>
      <c r="P2177" s="90">
        <v>19.48</v>
      </c>
      <c r="Q2177" s="90">
        <v>19.52</v>
      </c>
      <c r="R2177" s="63">
        <f t="shared" si="1240"/>
        <v>0.51000000000000512</v>
      </c>
      <c r="S2177" s="64">
        <f t="shared" si="1239"/>
        <v>1.7250392054364971E-2</v>
      </c>
      <c r="T2177" s="65">
        <f t="shared" si="1233"/>
        <v>0.95991778006166495</v>
      </c>
      <c r="U2177" s="65">
        <f t="shared" si="1233"/>
        <v>1.0151278038601981</v>
      </c>
      <c r="V2177" s="65">
        <f t="shared" si="1241"/>
        <v>0.99897330595482547</v>
      </c>
      <c r="W2177" s="65">
        <f t="shared" si="1242"/>
        <v>0.99692622950819676</v>
      </c>
      <c r="X2177" s="61">
        <f t="shared" si="1253"/>
        <v>-2.2503516174402171E-2</v>
      </c>
      <c r="Y2177" s="66">
        <f t="shared" si="1243"/>
        <v>2.0319303338171137E-2</v>
      </c>
      <c r="Z2177" s="61">
        <f t="shared" si="1244"/>
        <v>-1.9746121297602139E-2</v>
      </c>
      <c r="AA2177" s="67">
        <f t="shared" si="1245"/>
        <v>17.724999999999998</v>
      </c>
      <c r="AB2177" s="68">
        <f t="shared" si="1246"/>
        <v>-8.6587872559095697E-2</v>
      </c>
      <c r="AC2177" s="69">
        <f t="shared" si="1247"/>
        <v>-8.9157245632065923E-2</v>
      </c>
      <c r="AD2177" s="70">
        <f>_xlfn.PERCENTILE.EXC(AC2177:$AC$5675,0.5)</f>
        <v>8.8568935427574214E-2</v>
      </c>
      <c r="AE2177" s="70">
        <f>_xlfn.PERCENTILE.EXC($AC2177:AC$5675,0.35)</f>
        <v>5.2451718083772407E-2</v>
      </c>
      <c r="AF2177" s="71">
        <f t="shared" si="1235"/>
        <v>7.7614017355594103E-2</v>
      </c>
      <c r="AG2177" s="70">
        <f t="shared" si="1236"/>
        <v>-0.20815631490908057</v>
      </c>
      <c r="AH2177" s="70">
        <f t="shared" si="1237"/>
        <v>-0.27492311632852745</v>
      </c>
      <c r="AI2177" s="61" t="str">
        <f t="shared" si="1225"/>
        <v>Safety</v>
      </c>
      <c r="AJ2177" s="68" t="str">
        <f t="shared" si="1226"/>
        <v>Safety</v>
      </c>
      <c r="AK2177" s="72" t="str">
        <f t="shared" si="1227"/>
        <v>00631L</v>
      </c>
      <c r="AL2177" s="73">
        <f t="shared" si="1217"/>
        <v>1</v>
      </c>
      <c r="AM2177" s="72" t="str">
        <f t="shared" si="1230"/>
        <v>00631L</v>
      </c>
      <c r="AN2177" s="73">
        <f t="shared" si="1218"/>
        <v>1</v>
      </c>
      <c r="AO2177" s="74" t="str">
        <f t="shared" si="1224"/>
        <v>00635U</v>
      </c>
      <c r="AP2177" s="20">
        <f t="shared" si="1219"/>
        <v>0</v>
      </c>
      <c r="AQ2177" s="74" t="str">
        <f t="shared" si="1234"/>
        <v>00631L</v>
      </c>
      <c r="AR2177" s="20">
        <f t="shared" si="1220"/>
        <v>1</v>
      </c>
      <c r="AS2177" s="74" t="str">
        <f t="shared" si="1228"/>
        <v>00631L</v>
      </c>
      <c r="AT2177" s="20">
        <f t="shared" si="1221"/>
        <v>1</v>
      </c>
      <c r="AU2177" s="74" t="str">
        <f t="shared" si="1248"/>
        <v>00635U</v>
      </c>
      <c r="AV2177" s="20">
        <f t="shared" si="1222"/>
        <v>0</v>
      </c>
      <c r="AW2177" s="74" t="str">
        <f t="shared" si="1249"/>
        <v>00635U</v>
      </c>
      <c r="AX2177" s="20">
        <f t="shared" si="1250"/>
        <v>0</v>
      </c>
      <c r="AY2177" s="20">
        <f t="shared" si="1223"/>
        <v>1</v>
      </c>
      <c r="AZ2177" s="116">
        <v>43151</v>
      </c>
      <c r="BA2177" s="117">
        <v>21.074999999999999</v>
      </c>
      <c r="BB2177" s="90">
        <v>21.1</v>
      </c>
      <c r="BC2177" s="76">
        <f t="shared" si="1231"/>
        <v>20.738041666666664</v>
      </c>
      <c r="BD2177" s="76">
        <f t="shared" si="1232"/>
        <v>20.750541666666663</v>
      </c>
      <c r="BE2177" s="77">
        <f t="shared" si="1238"/>
        <v>1.7453833835965906E-2</v>
      </c>
      <c r="BF2177" s="77">
        <f t="shared" si="1229"/>
        <v>1.5636138012461651E-2</v>
      </c>
    </row>
    <row r="2178" spans="1:58" s="23" customFormat="1" ht="15.75" customHeight="1" x14ac:dyDescent="0.4">
      <c r="A2178" s="116">
        <v>43146</v>
      </c>
      <c r="B2178" s="112">
        <v>17.524999999999999</v>
      </c>
      <c r="C2178" s="112">
        <v>17.324999999999999</v>
      </c>
      <c r="D2178" s="112">
        <v>17.324999999999999</v>
      </c>
      <c r="E2178" s="112">
        <v>17.175000000000001</v>
      </c>
      <c r="F2178" s="112">
        <v>17.375</v>
      </c>
      <c r="G2178" s="112">
        <v>17.375</v>
      </c>
      <c r="H2178" s="113">
        <v>17.55</v>
      </c>
      <c r="I2178" s="90">
        <f t="shared" si="1251"/>
        <v>17.508333333333333</v>
      </c>
      <c r="J2178" s="90">
        <f t="shared" si="1252"/>
        <v>17.324999999999999</v>
      </c>
      <c r="K2178" s="114">
        <v>22</v>
      </c>
      <c r="L2178" s="115">
        <v>4.1666666666666664E-2</v>
      </c>
      <c r="M2178" s="90">
        <v>18.579999999999998</v>
      </c>
      <c r="N2178" s="90">
        <v>19.13</v>
      </c>
      <c r="O2178" s="90">
        <v>19.079999999999998</v>
      </c>
      <c r="P2178" s="90">
        <v>19.399999999999999</v>
      </c>
      <c r="Q2178" s="90">
        <v>19.39</v>
      </c>
      <c r="R2178" s="63">
        <f t="shared" si="1240"/>
        <v>0.77000000000000313</v>
      </c>
      <c r="S2178" s="64">
        <f t="shared" si="1239"/>
        <v>-6.74974039460034E-3</v>
      </c>
      <c r="T2178" s="65">
        <f t="shared" si="1233"/>
        <v>0.97124934657605855</v>
      </c>
      <c r="U2178" s="65">
        <f t="shared" si="1233"/>
        <v>1.0026205450733754</v>
      </c>
      <c r="V2178" s="65">
        <f t="shared" si="1241"/>
        <v>0.98608247422680417</v>
      </c>
      <c r="W2178" s="65">
        <f t="shared" si="1242"/>
        <v>0.98659102630221751</v>
      </c>
      <c r="X2178" s="61">
        <f t="shared" si="1253"/>
        <v>-1.1412268188302386E-2</v>
      </c>
      <c r="Y2178" s="66">
        <f t="shared" si="1243"/>
        <v>2.1834061135371178E-2</v>
      </c>
      <c r="Z2178" s="61">
        <f t="shared" si="1244"/>
        <v>-1.047120418848169E-2</v>
      </c>
      <c r="AA2178" s="67">
        <f t="shared" si="1245"/>
        <v>17.508333333333333</v>
      </c>
      <c r="AB2178" s="68">
        <f t="shared" si="1246"/>
        <v>-8.3899634082592808E-2</v>
      </c>
      <c r="AC2178" s="69">
        <f t="shared" si="1247"/>
        <v>-8.4770866004530376E-2</v>
      </c>
      <c r="AD2178" s="70">
        <f>_xlfn.PERCENTILE.EXC(AC2178:$AC$5675,0.5)</f>
        <v>8.8616305255618588E-2</v>
      </c>
      <c r="AE2178" s="70">
        <f>_xlfn.PERCENTILE.EXC($AC2178:AC$5675,0.35)</f>
        <v>5.2568627645109882E-2</v>
      </c>
      <c r="AF2178" s="71">
        <f t="shared" si="1235"/>
        <v>7.8021119525201674E-2</v>
      </c>
      <c r="AG2178" s="70">
        <f t="shared" si="1236"/>
        <v>-0.20815631490908057</v>
      </c>
      <c r="AH2178" s="70">
        <f t="shared" si="1237"/>
        <v>-0.27492311632852745</v>
      </c>
      <c r="AI2178" s="61" t="str">
        <f t="shared" si="1225"/>
        <v>Safety</v>
      </c>
      <c r="AJ2178" s="68" t="str">
        <f t="shared" si="1226"/>
        <v>Safety</v>
      </c>
      <c r="AK2178" s="72" t="str">
        <f t="shared" si="1227"/>
        <v>00631L</v>
      </c>
      <c r="AL2178" s="73">
        <f t="shared" si="1217"/>
        <v>1</v>
      </c>
      <c r="AM2178" s="72" t="str">
        <f t="shared" si="1230"/>
        <v>00631L</v>
      </c>
      <c r="AN2178" s="73">
        <f t="shared" si="1218"/>
        <v>1</v>
      </c>
      <c r="AO2178" s="74" t="str">
        <f t="shared" si="1224"/>
        <v>00635U</v>
      </c>
      <c r="AP2178" s="20">
        <f t="shared" si="1219"/>
        <v>0</v>
      </c>
      <c r="AQ2178" s="74" t="str">
        <f t="shared" si="1234"/>
        <v>00631L</v>
      </c>
      <c r="AR2178" s="20">
        <f t="shared" si="1220"/>
        <v>1</v>
      </c>
      <c r="AS2178" s="74" t="str">
        <f t="shared" si="1228"/>
        <v>00631L</v>
      </c>
      <c r="AT2178" s="20">
        <f t="shared" si="1221"/>
        <v>1</v>
      </c>
      <c r="AU2178" s="74" t="str">
        <f t="shared" si="1248"/>
        <v>00635U</v>
      </c>
      <c r="AV2178" s="20">
        <f t="shared" si="1222"/>
        <v>0</v>
      </c>
      <c r="AW2178" s="74" t="str">
        <f t="shared" si="1249"/>
        <v>00635U</v>
      </c>
      <c r="AX2178" s="20">
        <f t="shared" si="1250"/>
        <v>0</v>
      </c>
      <c r="AY2178" s="20">
        <f t="shared" si="1223"/>
        <v>1</v>
      </c>
      <c r="AZ2178" s="116">
        <v>43147</v>
      </c>
      <c r="BA2178" s="117">
        <v>21.237500000000001</v>
      </c>
      <c r="BB2178" s="90">
        <v>21.237500000000001</v>
      </c>
      <c r="BC2178" s="76">
        <f t="shared" si="1231"/>
        <v>20.722833333333327</v>
      </c>
      <c r="BD2178" s="76">
        <f t="shared" si="1232"/>
        <v>20.740333333333332</v>
      </c>
      <c r="BE2178" s="77">
        <f t="shared" si="1238"/>
        <v>2.4835728705051952E-2</v>
      </c>
      <c r="BF2178" s="77">
        <f t="shared" si="1229"/>
        <v>2.3971006573343497E-2</v>
      </c>
    </row>
    <row r="2179" spans="1:58" s="23" customFormat="1" ht="15.75" customHeight="1" x14ac:dyDescent="0.4">
      <c r="A2179" s="116">
        <v>43145</v>
      </c>
      <c r="B2179" s="112">
        <v>17.875</v>
      </c>
      <c r="C2179" s="112">
        <v>17.774999999999999</v>
      </c>
      <c r="D2179" s="112">
        <v>17.824999999999999</v>
      </c>
      <c r="E2179" s="112">
        <v>17.625</v>
      </c>
      <c r="F2179" s="112">
        <v>17.824999999999999</v>
      </c>
      <c r="G2179" s="112">
        <v>17.725000000000001</v>
      </c>
      <c r="H2179" s="113">
        <v>17.925000000000001</v>
      </c>
      <c r="I2179" s="90">
        <f t="shared" si="1251"/>
        <v>17.870833333333334</v>
      </c>
      <c r="J2179" s="90">
        <f t="shared" si="1252"/>
        <v>17.777083333333334</v>
      </c>
      <c r="K2179" s="114">
        <v>23</v>
      </c>
      <c r="L2179" s="115">
        <v>4.1666666666666664E-2</v>
      </c>
      <c r="M2179" s="90">
        <v>18.73</v>
      </c>
      <c r="N2179" s="90">
        <v>19.260000000000002</v>
      </c>
      <c r="O2179" s="90">
        <v>19.34</v>
      </c>
      <c r="P2179" s="90">
        <v>19.75</v>
      </c>
      <c r="Q2179" s="90">
        <v>19.46</v>
      </c>
      <c r="R2179" s="63">
        <f t="shared" si="1240"/>
        <v>1.1000000000000014</v>
      </c>
      <c r="S2179" s="64">
        <f t="shared" si="1239"/>
        <v>-0.22867440929114929</v>
      </c>
      <c r="T2179" s="65">
        <f t="shared" si="1233"/>
        <v>0.97248182762201452</v>
      </c>
      <c r="U2179" s="65">
        <f t="shared" si="1233"/>
        <v>0.99586349534643237</v>
      </c>
      <c r="V2179" s="65">
        <f t="shared" si="1241"/>
        <v>0.97518987341772156</v>
      </c>
      <c r="W2179" s="65">
        <f t="shared" si="1242"/>
        <v>0.9897225077081192</v>
      </c>
      <c r="X2179" s="61">
        <f t="shared" si="1253"/>
        <v>-5.5944055944056742E-3</v>
      </c>
      <c r="Y2179" s="66">
        <f t="shared" si="1243"/>
        <v>1.7021276595744723E-2</v>
      </c>
      <c r="Z2179" s="61">
        <f t="shared" si="1244"/>
        <v>-5.24597808346934E-3</v>
      </c>
      <c r="AA2179" s="67">
        <f t="shared" si="1245"/>
        <v>17.870833333333334</v>
      </c>
      <c r="AB2179" s="68">
        <f t="shared" si="1246"/>
        <v>-7.1910695742471525E-2</v>
      </c>
      <c r="AC2179" s="69">
        <f t="shared" si="1247"/>
        <v>-7.2127033575631772E-2</v>
      </c>
      <c r="AD2179" s="70">
        <f>_xlfn.PERCENTILE.EXC(AC2179:$AC$5675,0.5)</f>
        <v>8.8663675083662963E-2</v>
      </c>
      <c r="AE2179" s="70">
        <f>_xlfn.PERCENTILE.EXC($AC2179:AC$5675,0.35)</f>
        <v>5.2675560768215869E-2</v>
      </c>
      <c r="AF2179" s="71">
        <f t="shared" si="1235"/>
        <v>7.8021119525201674E-2</v>
      </c>
      <c r="AG2179" s="70">
        <f t="shared" si="1236"/>
        <v>-0.20815631490908057</v>
      </c>
      <c r="AH2179" s="70">
        <f t="shared" si="1237"/>
        <v>-0.27492311632852745</v>
      </c>
      <c r="AI2179" s="61" t="str">
        <f t="shared" si="1225"/>
        <v>Safety</v>
      </c>
      <c r="AJ2179" s="68" t="str">
        <f t="shared" si="1226"/>
        <v>Safety</v>
      </c>
      <c r="AK2179" s="72" t="str">
        <f t="shared" si="1227"/>
        <v>00631L</v>
      </c>
      <c r="AL2179" s="73">
        <f t="shared" ref="AL2179:AL2242" si="1254">IF(AK2179="00631L",1,0)</f>
        <v>1</v>
      </c>
      <c r="AM2179" s="72" t="str">
        <f t="shared" si="1230"/>
        <v>00631L</v>
      </c>
      <c r="AN2179" s="73">
        <f t="shared" ref="AN2179:AN2242" si="1255">IF(AM2179="00631L",1,0)</f>
        <v>1</v>
      </c>
      <c r="AO2179" s="74" t="str">
        <f t="shared" si="1224"/>
        <v>00635U</v>
      </c>
      <c r="AP2179" s="20">
        <f t="shared" ref="AP2179:AP2242" si="1256">IF(AO2179="00631L",1,0)</f>
        <v>0</v>
      </c>
      <c r="AQ2179" s="74" t="str">
        <f t="shared" si="1234"/>
        <v>00631L</v>
      </c>
      <c r="AR2179" s="20">
        <f t="shared" ref="AR2179:AR2242" si="1257">IF(AQ2179="00631L",1,0)</f>
        <v>1</v>
      </c>
      <c r="AS2179" s="74" t="str">
        <f t="shared" si="1228"/>
        <v>00631L</v>
      </c>
      <c r="AT2179" s="20">
        <f t="shared" ref="AT2179:AT2242" si="1258">IF(AS2179="00631L",1,0)</f>
        <v>1</v>
      </c>
      <c r="AU2179" s="74" t="str">
        <f t="shared" si="1248"/>
        <v>00635U</v>
      </c>
      <c r="AV2179" s="20">
        <f t="shared" ref="AV2179:AV2242" si="1259">IF(AU2179="00631L",1,0)</f>
        <v>0</v>
      </c>
      <c r="AW2179" s="74" t="str">
        <f t="shared" si="1249"/>
        <v>00635U</v>
      </c>
      <c r="AX2179" s="20">
        <f t="shared" si="1250"/>
        <v>0</v>
      </c>
      <c r="AY2179" s="20">
        <f t="shared" ref="AY2179:AY2242" si="1260">IF(AP2179=1,0,1)</f>
        <v>1</v>
      </c>
      <c r="AZ2179" s="116">
        <v>43146</v>
      </c>
      <c r="BA2179" s="117">
        <v>21.3</v>
      </c>
      <c r="BB2179" s="90">
        <v>21.324999999999999</v>
      </c>
      <c r="BC2179" s="76">
        <f t="shared" si="1231"/>
        <v>20.707416666666663</v>
      </c>
      <c r="BD2179" s="76">
        <f t="shared" si="1232"/>
        <v>20.723874999999996</v>
      </c>
      <c r="BE2179" s="77">
        <f t="shared" si="1238"/>
        <v>2.9824257814229326E-2</v>
      </c>
      <c r="BF2179" s="77">
        <f t="shared" si="1229"/>
        <v>2.7800061523243349E-2</v>
      </c>
    </row>
    <row r="2180" spans="1:58" s="23" customFormat="1" ht="15.75" customHeight="1" x14ac:dyDescent="0.4">
      <c r="A2180" s="116">
        <v>43144</v>
      </c>
      <c r="B2180" s="112">
        <v>25.225000000000001</v>
      </c>
      <c r="C2180" s="112">
        <v>19.824999999999999</v>
      </c>
      <c r="D2180" s="112">
        <v>18.975000000000001</v>
      </c>
      <c r="E2180" s="112">
        <v>18.600000000000001</v>
      </c>
      <c r="F2180" s="112">
        <v>18.175000000000001</v>
      </c>
      <c r="G2180" s="112">
        <v>18.274999999999999</v>
      </c>
      <c r="H2180" s="113">
        <v>18.125</v>
      </c>
      <c r="I2180" s="90">
        <f t="shared" si="1251"/>
        <v>19.824999999999999</v>
      </c>
      <c r="J2180" s="90">
        <f t="shared" si="1252"/>
        <v>18.975000000000001</v>
      </c>
      <c r="K2180" s="114">
        <v>0</v>
      </c>
      <c r="L2180" s="115">
        <v>0.05</v>
      </c>
      <c r="M2180" s="90">
        <v>25.29</v>
      </c>
      <c r="N2180" s="90">
        <v>24.97</v>
      </c>
      <c r="O2180" s="90">
        <v>22.65</v>
      </c>
      <c r="P2180" s="90">
        <v>21.67</v>
      </c>
      <c r="Q2180" s="90">
        <v>20.87</v>
      </c>
      <c r="R2180" s="63">
        <f t="shared" si="1240"/>
        <v>-5.9399999999999977</v>
      </c>
      <c r="S2180" s="64">
        <f t="shared" si="1239"/>
        <v>-2.4990238188207753E-2</v>
      </c>
      <c r="T2180" s="65">
        <f t="shared" si="1233"/>
        <v>1.0128153784541449</v>
      </c>
      <c r="U2180" s="65">
        <f t="shared" si="1233"/>
        <v>1.1024282560706402</v>
      </c>
      <c r="V2180" s="65">
        <f t="shared" si="1241"/>
        <v>1.1522842639593907</v>
      </c>
      <c r="W2180" s="65">
        <f t="shared" si="1242"/>
        <v>1.1964542405366554</v>
      </c>
      <c r="X2180" s="61">
        <f t="shared" si="1253"/>
        <v>-0.21407333994053526</v>
      </c>
      <c r="Y2180" s="66">
        <f t="shared" si="1243"/>
        <v>-2.5537634408602225E-2</v>
      </c>
      <c r="Z2180" s="61">
        <f t="shared" si="1244"/>
        <v>-4.2875157629255881E-2</v>
      </c>
      <c r="AA2180" s="67">
        <f t="shared" si="1245"/>
        <v>19.824999999999999</v>
      </c>
      <c r="AB2180" s="68">
        <f t="shared" si="1246"/>
        <v>1.0212254705646878E-2</v>
      </c>
      <c r="AC2180" s="69">
        <f t="shared" si="1247"/>
        <v>-0.20604725670804966</v>
      </c>
      <c r="AD2180" s="70">
        <f>_xlfn.PERCENTILE.EXC(AC2180:$AC$5675,0.5)</f>
        <v>8.8721922342875223E-2</v>
      </c>
      <c r="AE2180" s="70">
        <f>_xlfn.PERCENTILE.EXC($AC2180:AC$5675,0.35)</f>
        <v>5.2770854713385038E-2</v>
      </c>
      <c r="AF2180" s="71">
        <f t="shared" si="1235"/>
        <v>7.8646945031181067E-2</v>
      </c>
      <c r="AG2180" s="70">
        <f t="shared" si="1236"/>
        <v>-0.20815631490908057</v>
      </c>
      <c r="AH2180" s="70">
        <f t="shared" si="1237"/>
        <v>-0.27492311632852745</v>
      </c>
      <c r="AI2180" s="61" t="str">
        <f t="shared" si="1225"/>
        <v>Safety</v>
      </c>
      <c r="AJ2180" s="68" t="str">
        <f t="shared" si="1226"/>
        <v>Safety</v>
      </c>
      <c r="AK2180" s="72" t="str">
        <f t="shared" si="1227"/>
        <v>00631L</v>
      </c>
      <c r="AL2180" s="73">
        <f t="shared" si="1254"/>
        <v>1</v>
      </c>
      <c r="AM2180" s="72" t="str">
        <f t="shared" si="1230"/>
        <v>00631L</v>
      </c>
      <c r="AN2180" s="73">
        <f t="shared" si="1255"/>
        <v>1</v>
      </c>
      <c r="AO2180" s="74" t="str">
        <f t="shared" ref="AO2180:AO2243" si="1261">IF(AC2180&gt;AF2180,"00631L",IF(AC2180&lt;AH2180,"00631L",IF(AC2180&lt;AG2180,AO2181,"00635U")))</f>
        <v>00635U</v>
      </c>
      <c r="AP2180" s="20">
        <f t="shared" si="1256"/>
        <v>0</v>
      </c>
      <c r="AQ2180" s="74" t="str">
        <f t="shared" si="1234"/>
        <v>00631L</v>
      </c>
      <c r="AR2180" s="20">
        <f t="shared" si="1257"/>
        <v>1</v>
      </c>
      <c r="AS2180" s="74" t="str">
        <f t="shared" si="1228"/>
        <v>00631L</v>
      </c>
      <c r="AT2180" s="20">
        <f t="shared" si="1258"/>
        <v>1</v>
      </c>
      <c r="AU2180" s="74" t="str">
        <f t="shared" si="1248"/>
        <v>00635U</v>
      </c>
      <c r="AV2180" s="20">
        <f t="shared" si="1259"/>
        <v>0</v>
      </c>
      <c r="AW2180" s="74" t="str">
        <f t="shared" si="1249"/>
        <v>00635U</v>
      </c>
      <c r="AX2180" s="20">
        <f t="shared" si="1250"/>
        <v>0</v>
      </c>
      <c r="AY2180" s="20">
        <f t="shared" si="1260"/>
        <v>1</v>
      </c>
      <c r="AZ2180" s="116">
        <v>43145</v>
      </c>
      <c r="BA2180" s="117">
        <v>21.25</v>
      </c>
      <c r="BB2180" s="90">
        <v>21.212499999999999</v>
      </c>
      <c r="BC2180" s="76">
        <f t="shared" si="1231"/>
        <v>20.691999999999997</v>
      </c>
      <c r="BD2180" s="76">
        <f t="shared" si="1232"/>
        <v>20.706166666666665</v>
      </c>
      <c r="BE2180" s="77">
        <f t="shared" si="1238"/>
        <v>2.515464913976426E-2</v>
      </c>
      <c r="BF2180" s="77">
        <f t="shared" si="1229"/>
        <v>2.6264317393369228E-2</v>
      </c>
    </row>
    <row r="2181" spans="1:58" s="23" customFormat="1" ht="15.75" customHeight="1" x14ac:dyDescent="0.4">
      <c r="A2181" s="116">
        <v>43143</v>
      </c>
      <c r="B2181" s="112">
        <v>25.824999999999999</v>
      </c>
      <c r="C2181" s="112">
        <v>19.824999999999999</v>
      </c>
      <c r="D2181" s="112">
        <v>18.899999999999999</v>
      </c>
      <c r="E2181" s="112">
        <v>18.475000000000001</v>
      </c>
      <c r="F2181" s="112">
        <v>18.024999999999999</v>
      </c>
      <c r="G2181" s="112">
        <v>18.074999999999999</v>
      </c>
      <c r="H2181" s="113">
        <v>17.925000000000001</v>
      </c>
      <c r="I2181" s="90">
        <f t="shared" si="1251"/>
        <v>20.125</v>
      </c>
      <c r="J2181" s="90">
        <f t="shared" si="1252"/>
        <v>18.946249999999999</v>
      </c>
      <c r="K2181" s="114">
        <v>1</v>
      </c>
      <c r="L2181" s="115">
        <v>0.05</v>
      </c>
      <c r="M2181" s="90">
        <v>26.83</v>
      </c>
      <c r="N2181" s="90">
        <v>25.61</v>
      </c>
      <c r="O2181" s="90">
        <v>22.86</v>
      </c>
      <c r="P2181" s="90">
        <v>22.08</v>
      </c>
      <c r="Q2181" s="90">
        <v>20.92</v>
      </c>
      <c r="R2181" s="63">
        <f t="shared" si="1240"/>
        <v>-7.5</v>
      </c>
      <c r="S2181" s="64">
        <f t="shared" si="1239"/>
        <v>-0.11871988988300067</v>
      </c>
      <c r="T2181" s="65">
        <f t="shared" si="1233"/>
        <v>1.0476376415462709</v>
      </c>
      <c r="U2181" s="65">
        <f t="shared" si="1233"/>
        <v>1.1202974628171478</v>
      </c>
      <c r="V2181" s="65">
        <f t="shared" si="1241"/>
        <v>1.1598731884057971</v>
      </c>
      <c r="W2181" s="65">
        <f t="shared" si="1242"/>
        <v>1.2241873804971317</v>
      </c>
      <c r="X2181" s="61">
        <f t="shared" si="1253"/>
        <v>-0.23233301064859632</v>
      </c>
      <c r="Y2181" s="66">
        <f t="shared" si="1243"/>
        <v>-2.9769959404600848E-2</v>
      </c>
      <c r="Z2181" s="61">
        <f t="shared" si="1244"/>
        <v>-5.8571428571428615E-2</v>
      </c>
      <c r="AA2181" s="67">
        <f t="shared" si="1245"/>
        <v>20.125</v>
      </c>
      <c r="AB2181" s="68">
        <f t="shared" si="1246"/>
        <v>8.3951581413510296E-3</v>
      </c>
      <c r="AC2181" s="69">
        <f t="shared" si="1247"/>
        <v>-0.21417415072237406</v>
      </c>
      <c r="AD2181" s="70">
        <f>_xlfn.PERCENTILE.EXC(AC2181:$AC$5675,0.5)</f>
        <v>8.8780169602087483E-2</v>
      </c>
      <c r="AE2181" s="70">
        <f>_xlfn.PERCENTILE.EXC($AC2181:AC$5675,0.35)</f>
        <v>5.2810781395906295E-2</v>
      </c>
      <c r="AF2181" s="71">
        <f t="shared" si="1235"/>
        <v>7.8646945031181067E-2</v>
      </c>
      <c r="AG2181" s="70">
        <f t="shared" si="1236"/>
        <v>-0.20720997294952279</v>
      </c>
      <c r="AH2181" s="70">
        <f t="shared" si="1237"/>
        <v>-0.27492311632852745</v>
      </c>
      <c r="AI2181" s="61" t="str">
        <f t="shared" ref="AI2181:AI2244" si="1262">IF(AC2181&gt;AD2181,"Short VOL","Safety")</f>
        <v>Safety</v>
      </c>
      <c r="AJ2181" s="68" t="str">
        <f t="shared" ref="AJ2181:AJ2244" si="1263">IF(AC2181&gt;AF2181,"Short VOL","Safety")</f>
        <v>Safety</v>
      </c>
      <c r="AK2181" s="72" t="str">
        <f t="shared" ref="AK2181:AK2244" si="1264">IF(AO2181 = "00631L","00631L",IF(AS2181 = "00631L","00631L","00635U"))</f>
        <v>00631L</v>
      </c>
      <c r="AL2181" s="73">
        <f t="shared" si="1254"/>
        <v>1</v>
      </c>
      <c r="AM2181" s="72" t="str">
        <f t="shared" si="1230"/>
        <v>00631L</v>
      </c>
      <c r="AN2181" s="73">
        <f t="shared" si="1255"/>
        <v>1</v>
      </c>
      <c r="AO2181" s="74" t="str">
        <f t="shared" si="1261"/>
        <v>00631L</v>
      </c>
      <c r="AP2181" s="20">
        <f t="shared" si="1256"/>
        <v>1</v>
      </c>
      <c r="AQ2181" s="74" t="str">
        <f t="shared" si="1234"/>
        <v>00631L</v>
      </c>
      <c r="AR2181" s="20">
        <f t="shared" si="1257"/>
        <v>1</v>
      </c>
      <c r="AS2181" s="74" t="str">
        <f t="shared" ref="AS2181:AS2244" si="1265">IF(BA2181&gt;BD2181,IF(BF2181&lt;0.2,"00631L","00635U"),"00635U")</f>
        <v>00631L</v>
      </c>
      <c r="AT2181" s="20">
        <f t="shared" si="1258"/>
        <v>1</v>
      </c>
      <c r="AU2181" s="74" t="str">
        <f t="shared" si="1248"/>
        <v>Cash</v>
      </c>
      <c r="AV2181" s="20">
        <f t="shared" si="1259"/>
        <v>0</v>
      </c>
      <c r="AW2181" s="74" t="str">
        <f t="shared" si="1249"/>
        <v>00635U</v>
      </c>
      <c r="AX2181" s="20">
        <f t="shared" si="1250"/>
        <v>0</v>
      </c>
      <c r="AY2181" s="20">
        <f t="shared" si="1260"/>
        <v>0</v>
      </c>
      <c r="AZ2181" s="116">
        <v>43144</v>
      </c>
      <c r="BA2181" s="117">
        <v>21.3</v>
      </c>
      <c r="BB2181" s="90">
        <v>21.175000000000001</v>
      </c>
      <c r="BC2181" s="76">
        <f t="shared" si="1231"/>
        <v>20.680749999999996</v>
      </c>
      <c r="BD2181" s="76">
        <f t="shared" si="1232"/>
        <v>20.693458333333329</v>
      </c>
      <c r="BE2181" s="77">
        <f t="shared" si="1238"/>
        <v>2.3899036543645884E-2</v>
      </c>
      <c r="BF2181" s="77">
        <f t="shared" ref="BF2181:BF2244" si="1266">(BA2181-BD2181)/BD2181</f>
        <v>2.931079266193248E-2</v>
      </c>
    </row>
    <row r="2182" spans="1:58" s="23" customFormat="1" ht="15.75" customHeight="1" x14ac:dyDescent="0.4">
      <c r="A2182" s="116">
        <v>43140</v>
      </c>
      <c r="B2182" s="112">
        <v>27.175000000000001</v>
      </c>
      <c r="C2182" s="112">
        <v>20.425000000000001</v>
      </c>
      <c r="D2182" s="112">
        <v>19.024999999999999</v>
      </c>
      <c r="E2182" s="112">
        <v>18.524999999999999</v>
      </c>
      <c r="F2182" s="112">
        <v>17.774999999999999</v>
      </c>
      <c r="G2182" s="112">
        <v>17.824999999999999</v>
      </c>
      <c r="H2182" s="113">
        <v>17.7</v>
      </c>
      <c r="I2182" s="90">
        <f t="shared" si="1251"/>
        <v>21.1</v>
      </c>
      <c r="J2182" s="90">
        <f t="shared" si="1252"/>
        <v>19.164999999999999</v>
      </c>
      <c r="K2182" s="114">
        <v>2</v>
      </c>
      <c r="L2182" s="115">
        <v>0.05</v>
      </c>
      <c r="M2182" s="90">
        <v>31.64</v>
      </c>
      <c r="N2182" s="90">
        <v>29.06</v>
      </c>
      <c r="O2182" s="90">
        <v>24.92</v>
      </c>
      <c r="P2182" s="90">
        <v>23.18</v>
      </c>
      <c r="Q2182" s="90">
        <v>21.93</v>
      </c>
      <c r="R2182" s="63">
        <f t="shared" si="1240"/>
        <v>-12.600000000000001</v>
      </c>
      <c r="S2182" s="64">
        <f t="shared" si="1239"/>
        <v>-0.13150029886431566</v>
      </c>
      <c r="T2182" s="65">
        <f t="shared" si="1233"/>
        <v>1.0887818306951136</v>
      </c>
      <c r="U2182" s="65">
        <f t="shared" si="1233"/>
        <v>1.1661316211878008</v>
      </c>
      <c r="V2182" s="65">
        <f t="shared" si="1241"/>
        <v>1.2536669542709231</v>
      </c>
      <c r="W2182" s="65">
        <f t="shared" si="1242"/>
        <v>1.3251253989968079</v>
      </c>
      <c r="X2182" s="61">
        <f t="shared" si="1253"/>
        <v>-0.24839006439742409</v>
      </c>
      <c r="Y2182" s="66">
        <f t="shared" si="1243"/>
        <v>-4.4534412955465549E-2</v>
      </c>
      <c r="Z2182" s="61">
        <f t="shared" si="1244"/>
        <v>-9.1706161137440859E-2</v>
      </c>
      <c r="AA2182" s="67">
        <f t="shared" si="1245"/>
        <v>21.1</v>
      </c>
      <c r="AB2182" s="68">
        <f t="shared" si="1246"/>
        <v>-6.4865794907088714E-2</v>
      </c>
      <c r="AC2182" s="69">
        <f t="shared" si="1247"/>
        <v>-0.2739160357880247</v>
      </c>
      <c r="AD2182" s="70">
        <f>_xlfn.PERCENTILE.EXC(AC2182:$AC$5675,0.5)</f>
        <v>8.8887313621312969E-2</v>
      </c>
      <c r="AE2182" s="70">
        <f>_xlfn.PERCENTILE.EXC($AC2182:AC$5675,0.35)</f>
        <v>5.2841230114589258E-2</v>
      </c>
      <c r="AF2182" s="71">
        <f t="shared" si="1235"/>
        <v>7.8646945031181067E-2</v>
      </c>
      <c r="AG2182" s="70">
        <f t="shared" si="1236"/>
        <v>-0.15858754133965136</v>
      </c>
      <c r="AH2182" s="70">
        <f t="shared" si="1237"/>
        <v>-0.27492311632852745</v>
      </c>
      <c r="AI2182" s="61" t="str">
        <f t="shared" si="1262"/>
        <v>Safety</v>
      </c>
      <c r="AJ2182" s="68" t="str">
        <f t="shared" si="1263"/>
        <v>Safety</v>
      </c>
      <c r="AK2182" s="72" t="str">
        <f t="shared" si="1264"/>
        <v>00631L</v>
      </c>
      <c r="AL2182" s="73">
        <f t="shared" si="1254"/>
        <v>1</v>
      </c>
      <c r="AM2182" s="72" t="str">
        <f t="shared" ref="AM2182:AM2245" si="1267">IF(AO2182&lt;&gt;AQ2182,AM2183,AO2182)</f>
        <v>00631L</v>
      </c>
      <c r="AN2182" s="73">
        <f t="shared" si="1255"/>
        <v>1</v>
      </c>
      <c r="AO2182" s="74" t="str">
        <f t="shared" si="1261"/>
        <v>00631L</v>
      </c>
      <c r="AP2182" s="20">
        <f t="shared" si="1256"/>
        <v>1</v>
      </c>
      <c r="AQ2182" s="74" t="str">
        <f t="shared" si="1234"/>
        <v>00631L</v>
      </c>
      <c r="AR2182" s="20">
        <f t="shared" si="1257"/>
        <v>1</v>
      </c>
      <c r="AS2182" s="74" t="str">
        <f t="shared" si="1265"/>
        <v>00631L</v>
      </c>
      <c r="AT2182" s="20">
        <f t="shared" si="1258"/>
        <v>1</v>
      </c>
      <c r="AU2182" s="74" t="str">
        <f t="shared" si="1248"/>
        <v>Cash</v>
      </c>
      <c r="AV2182" s="20">
        <f t="shared" si="1259"/>
        <v>0</v>
      </c>
      <c r="AW2182" s="74" t="str">
        <f t="shared" si="1249"/>
        <v>00635U</v>
      </c>
      <c r="AX2182" s="20">
        <f t="shared" si="1250"/>
        <v>0</v>
      </c>
      <c r="AY2182" s="20">
        <f t="shared" si="1260"/>
        <v>0</v>
      </c>
      <c r="AZ2182" s="116">
        <v>43143</v>
      </c>
      <c r="BA2182" s="117">
        <v>21.24</v>
      </c>
      <c r="BB2182" s="90">
        <v>21.2</v>
      </c>
      <c r="BC2182" s="76">
        <f t="shared" ref="BC2182:BC2245" si="1268">AVERAGE(BB2182:BB2241)</f>
        <v>20.673249999999992</v>
      </c>
      <c r="BD2182" s="76">
        <f t="shared" ref="BD2182:BD2245" si="1269">AVERAGE(BA2182,BB2182:BB2240)</f>
        <v>20.68183333333333</v>
      </c>
      <c r="BE2182" s="77">
        <f t="shared" si="1238"/>
        <v>2.5479786680856039E-2</v>
      </c>
      <c r="BF2182" s="77">
        <f t="shared" si="1266"/>
        <v>2.6988258616660446E-2</v>
      </c>
    </row>
    <row r="2183" spans="1:58" s="23" customFormat="1" ht="15.75" customHeight="1" x14ac:dyDescent="0.4">
      <c r="A2183" s="116">
        <v>43139</v>
      </c>
      <c r="B2183" s="112">
        <v>28.1</v>
      </c>
      <c r="C2183" s="112">
        <v>21.65</v>
      </c>
      <c r="D2183" s="112">
        <v>20.475000000000001</v>
      </c>
      <c r="E2183" s="112">
        <v>19.850000000000001</v>
      </c>
      <c r="F2183" s="112">
        <v>19.100000000000001</v>
      </c>
      <c r="G2183" s="112">
        <v>19.05</v>
      </c>
      <c r="H2183" s="113">
        <v>18.75</v>
      </c>
      <c r="I2183" s="90">
        <f t="shared" si="1251"/>
        <v>22.6175</v>
      </c>
      <c r="J2183" s="90">
        <f t="shared" si="1252"/>
        <v>20.651250000000001</v>
      </c>
      <c r="K2183" s="114">
        <v>3</v>
      </c>
      <c r="L2183" s="115">
        <v>0.05</v>
      </c>
      <c r="M2183" s="90">
        <v>41.44</v>
      </c>
      <c r="N2183" s="90">
        <v>33.46</v>
      </c>
      <c r="O2183" s="90">
        <v>27.33</v>
      </c>
      <c r="P2183" s="90">
        <v>24.89</v>
      </c>
      <c r="Q2183" s="90">
        <v>22.8</v>
      </c>
      <c r="R2183" s="63">
        <f t="shared" si="1240"/>
        <v>-22.680000000000007</v>
      </c>
      <c r="S2183" s="64">
        <f t="shared" si="1239"/>
        <v>0.20663541291020557</v>
      </c>
      <c r="T2183" s="65">
        <f t="shared" si="1233"/>
        <v>1.2384937238493723</v>
      </c>
      <c r="U2183" s="65">
        <f t="shared" si="1233"/>
        <v>1.2242956458104648</v>
      </c>
      <c r="V2183" s="65">
        <f t="shared" si="1241"/>
        <v>1.3443149859381278</v>
      </c>
      <c r="W2183" s="65">
        <f t="shared" si="1242"/>
        <v>1.4675438596491228</v>
      </c>
      <c r="X2183" s="61">
        <f t="shared" si="1253"/>
        <v>-0.2295373665480428</v>
      </c>
      <c r="Y2183" s="66">
        <f t="shared" si="1243"/>
        <v>-5.5415617128463546E-2</v>
      </c>
      <c r="Z2183" s="61">
        <f t="shared" si="1244"/>
        <v>-8.6934895545484642E-2</v>
      </c>
      <c r="AA2183" s="67">
        <f t="shared" si="1245"/>
        <v>22.6175</v>
      </c>
      <c r="AB2183" s="68">
        <f t="shared" si="1246"/>
        <v>-0.16019127316198445</v>
      </c>
      <c r="AC2183" s="69">
        <f t="shared" si="1247"/>
        <v>-0.32404363419007776</v>
      </c>
      <c r="AD2183" s="70">
        <f>_xlfn.PERCENTILE.EXC(AC2183:$AC$5675,0.5)</f>
        <v>8.8994457640538441E-2</v>
      </c>
      <c r="AE2183" s="70">
        <f>_xlfn.PERCENTILE.EXC($AC2183:AC$5675,0.35)</f>
        <v>5.2863896392817383E-2</v>
      </c>
      <c r="AF2183" s="71">
        <f t="shared" si="1235"/>
        <v>7.8646945031181067E-2</v>
      </c>
      <c r="AG2183" s="70">
        <f t="shared" si="1236"/>
        <v>-0.15151172429469434</v>
      </c>
      <c r="AH2183" s="70">
        <f t="shared" si="1237"/>
        <v>-0.27476058777735479</v>
      </c>
      <c r="AI2183" s="61" t="str">
        <f t="shared" si="1262"/>
        <v>Safety</v>
      </c>
      <c r="AJ2183" s="68" t="str">
        <f t="shared" si="1263"/>
        <v>Safety</v>
      </c>
      <c r="AK2183" s="72" t="str">
        <f t="shared" si="1264"/>
        <v>00631L</v>
      </c>
      <c r="AL2183" s="73">
        <f t="shared" si="1254"/>
        <v>1</v>
      </c>
      <c r="AM2183" s="72" t="str">
        <f t="shared" si="1267"/>
        <v>00631L</v>
      </c>
      <c r="AN2183" s="73">
        <f t="shared" si="1255"/>
        <v>1</v>
      </c>
      <c r="AO2183" s="74" t="str">
        <f t="shared" si="1261"/>
        <v>00631L</v>
      </c>
      <c r="AP2183" s="20">
        <f t="shared" si="1256"/>
        <v>1</v>
      </c>
      <c r="AQ2183" s="74" t="str">
        <f t="shared" si="1234"/>
        <v>00631L</v>
      </c>
      <c r="AR2183" s="20">
        <f t="shared" si="1257"/>
        <v>1</v>
      </c>
      <c r="AS2183" s="74" t="str">
        <f t="shared" si="1265"/>
        <v>00631L</v>
      </c>
      <c r="AT2183" s="20">
        <f t="shared" si="1258"/>
        <v>1</v>
      </c>
      <c r="AU2183" s="74" t="str">
        <f t="shared" si="1248"/>
        <v>Cash</v>
      </c>
      <c r="AV2183" s="20">
        <f t="shared" si="1259"/>
        <v>0</v>
      </c>
      <c r="AW2183" s="74" t="str">
        <f t="shared" si="1249"/>
        <v>00631L</v>
      </c>
      <c r="AX2183" s="20">
        <f t="shared" si="1250"/>
        <v>1</v>
      </c>
      <c r="AY2183" s="20">
        <f t="shared" si="1260"/>
        <v>0</v>
      </c>
      <c r="AZ2183" s="116">
        <v>43140</v>
      </c>
      <c r="BA2183" s="117">
        <v>21.237500000000001</v>
      </c>
      <c r="BB2183" s="90">
        <v>21.274999999999999</v>
      </c>
      <c r="BC2183" s="76">
        <f t="shared" si="1268"/>
        <v>20.665541666666659</v>
      </c>
      <c r="BD2183" s="76">
        <f t="shared" si="1269"/>
        <v>20.673874999999995</v>
      </c>
      <c r="BE2183" s="77">
        <f t="shared" si="1238"/>
        <v>2.9491524740258356E-2</v>
      </c>
      <c r="BF2183" s="77">
        <f t="shared" si="1266"/>
        <v>2.7262668464426987E-2</v>
      </c>
    </row>
    <row r="2184" spans="1:58" s="23" customFormat="1" ht="15.75" customHeight="1" x14ac:dyDescent="0.4">
      <c r="A2184" s="116">
        <v>43138</v>
      </c>
      <c r="B2184" s="112">
        <v>23.425000000000001</v>
      </c>
      <c r="C2184" s="112">
        <v>19.875</v>
      </c>
      <c r="D2184" s="112">
        <v>19.350000000000001</v>
      </c>
      <c r="E2184" s="112">
        <v>18.725000000000001</v>
      </c>
      <c r="F2184" s="112">
        <v>18.05</v>
      </c>
      <c r="G2184" s="112">
        <v>18.024999999999999</v>
      </c>
      <c r="H2184" s="113">
        <v>18.175000000000001</v>
      </c>
      <c r="I2184" s="90">
        <f t="shared" si="1251"/>
        <v>20.585000000000001</v>
      </c>
      <c r="J2184" s="90">
        <f t="shared" si="1252"/>
        <v>19.455000000000002</v>
      </c>
      <c r="K2184" s="114">
        <v>4</v>
      </c>
      <c r="L2184" s="115">
        <v>0.05</v>
      </c>
      <c r="M2184" s="90">
        <v>32.86</v>
      </c>
      <c r="N2184" s="90">
        <v>27.73</v>
      </c>
      <c r="O2184" s="90">
        <v>23.03</v>
      </c>
      <c r="P2184" s="90">
        <v>21.76</v>
      </c>
      <c r="Q2184" s="90">
        <v>20.66</v>
      </c>
      <c r="R2184" s="63">
        <f t="shared" si="1240"/>
        <v>-15.799999999999997</v>
      </c>
      <c r="S2184" s="64">
        <f t="shared" si="1239"/>
        <v>-7.5050033355570381E-2</v>
      </c>
      <c r="T2184" s="65">
        <f t="shared" si="1233"/>
        <v>1.1849981968986656</v>
      </c>
      <c r="U2184" s="65">
        <f t="shared" si="1233"/>
        <v>1.2040816326530612</v>
      </c>
      <c r="V2184" s="65">
        <f t="shared" si="1241"/>
        <v>1.2743566176470587</v>
      </c>
      <c r="W2184" s="65">
        <f t="shared" si="1242"/>
        <v>1.3422071636011617</v>
      </c>
      <c r="X2184" s="61">
        <f t="shared" si="1253"/>
        <v>-0.15154749199573109</v>
      </c>
      <c r="Y2184" s="66">
        <f t="shared" si="1243"/>
        <v>-2.9372496662216325E-2</v>
      </c>
      <c r="Z2184" s="61">
        <f t="shared" si="1244"/>
        <v>-5.4894340539227544E-2</v>
      </c>
      <c r="AA2184" s="67">
        <f t="shared" si="1245"/>
        <v>20.585000000000001</v>
      </c>
      <c r="AB2184" s="68">
        <f t="shared" si="1246"/>
        <v>-0.1552470248827984</v>
      </c>
      <c r="AC2184" s="69">
        <f t="shared" si="1247"/>
        <v>-0.25766318067075367</v>
      </c>
      <c r="AD2184" s="70">
        <f>_xlfn.PERCENTILE.EXC(AC2184:$AC$5675,0.5)</f>
        <v>8.9011868067393612E-2</v>
      </c>
      <c r="AE2184" s="70">
        <f>_xlfn.PERCENTILE.EXC($AC2184:AC$5675,0.35)</f>
        <v>5.2900392838256351E-2</v>
      </c>
      <c r="AF2184" s="71">
        <f t="shared" si="1235"/>
        <v>7.8646945031181067E-2</v>
      </c>
      <c r="AG2184" s="70">
        <f t="shared" si="1236"/>
        <v>-0.1472130037780067</v>
      </c>
      <c r="AH2184" s="70">
        <f t="shared" si="1237"/>
        <v>-0.25749602324260468</v>
      </c>
      <c r="AI2184" s="61" t="str">
        <f t="shared" si="1262"/>
        <v>Safety</v>
      </c>
      <c r="AJ2184" s="68" t="str">
        <f t="shared" si="1263"/>
        <v>Safety</v>
      </c>
      <c r="AK2184" s="72" t="str">
        <f t="shared" si="1264"/>
        <v>00631L</v>
      </c>
      <c r="AL2184" s="73">
        <f t="shared" si="1254"/>
        <v>1</v>
      </c>
      <c r="AM2184" s="72" t="str">
        <f t="shared" si="1267"/>
        <v>00631L</v>
      </c>
      <c r="AN2184" s="73">
        <f t="shared" si="1255"/>
        <v>1</v>
      </c>
      <c r="AO2184" s="74" t="str">
        <f t="shared" si="1261"/>
        <v>00631L</v>
      </c>
      <c r="AP2184" s="20">
        <f t="shared" si="1256"/>
        <v>1</v>
      </c>
      <c r="AQ2184" s="74" t="str">
        <f t="shared" si="1234"/>
        <v>00631L</v>
      </c>
      <c r="AR2184" s="20">
        <f t="shared" si="1257"/>
        <v>1</v>
      </c>
      <c r="AS2184" s="74" t="str">
        <f t="shared" si="1265"/>
        <v>00631L</v>
      </c>
      <c r="AT2184" s="20">
        <f t="shared" si="1258"/>
        <v>1</v>
      </c>
      <c r="AU2184" s="74" t="str">
        <f t="shared" si="1248"/>
        <v>Cash</v>
      </c>
      <c r="AV2184" s="20">
        <f t="shared" si="1259"/>
        <v>0</v>
      </c>
      <c r="AW2184" s="74" t="str">
        <f t="shared" si="1249"/>
        <v>00631L</v>
      </c>
      <c r="AX2184" s="20">
        <f t="shared" si="1250"/>
        <v>1</v>
      </c>
      <c r="AY2184" s="20">
        <f t="shared" si="1260"/>
        <v>0</v>
      </c>
      <c r="AZ2184" s="116">
        <v>43139</v>
      </c>
      <c r="BA2184" s="117">
        <v>21.34</v>
      </c>
      <c r="BB2184" s="90">
        <v>21.3</v>
      </c>
      <c r="BC2184" s="76">
        <f t="shared" si="1268"/>
        <v>20.654083333333329</v>
      </c>
      <c r="BD2184" s="76">
        <f t="shared" si="1269"/>
        <v>20.666624999999993</v>
      </c>
      <c r="BE2184" s="77">
        <f t="shared" si="1238"/>
        <v>3.1273073524605961E-2</v>
      </c>
      <c r="BF2184" s="77">
        <f t="shared" si="1266"/>
        <v>3.2582726981304759E-2</v>
      </c>
    </row>
    <row r="2185" spans="1:58" s="23" customFormat="1" ht="15.75" customHeight="1" x14ac:dyDescent="0.4">
      <c r="A2185" s="116">
        <v>43137</v>
      </c>
      <c r="B2185" s="112">
        <v>23.875</v>
      </c>
      <c r="C2185" s="112">
        <v>21.024999999999999</v>
      </c>
      <c r="D2185" s="112">
        <v>20</v>
      </c>
      <c r="E2185" s="112">
        <v>19.225000000000001</v>
      </c>
      <c r="F2185" s="112">
        <v>18.850000000000001</v>
      </c>
      <c r="G2185" s="112">
        <v>18.75</v>
      </c>
      <c r="H2185" s="113">
        <v>18.149999999999999</v>
      </c>
      <c r="I2185" s="90">
        <f t="shared" si="1251"/>
        <v>21.737499999999997</v>
      </c>
      <c r="J2185" s="90">
        <f t="shared" si="1252"/>
        <v>20.256250000000001</v>
      </c>
      <c r="K2185" s="114">
        <v>5</v>
      </c>
      <c r="L2185" s="115">
        <v>0.05</v>
      </c>
      <c r="M2185" s="90">
        <v>39.46</v>
      </c>
      <c r="N2185" s="90">
        <v>29.98</v>
      </c>
      <c r="O2185" s="90">
        <v>23.75</v>
      </c>
      <c r="P2185" s="90">
        <v>21.54</v>
      </c>
      <c r="Q2185" s="90">
        <v>20.329999999999998</v>
      </c>
      <c r="R2185" s="63">
        <f t="shared" si="1240"/>
        <v>-24.15</v>
      </c>
      <c r="S2185" s="64">
        <f t="shared" si="1239"/>
        <v>-0.19667738478027866</v>
      </c>
      <c r="T2185" s="65">
        <f t="shared" ref="T2185:U2248" si="1270">M2185/N2185</f>
        <v>1.3162108072048031</v>
      </c>
      <c r="U2185" s="65">
        <f t="shared" si="1270"/>
        <v>1.2623157894736843</v>
      </c>
      <c r="V2185" s="65">
        <f t="shared" si="1241"/>
        <v>1.391829155060353</v>
      </c>
      <c r="W2185" s="65">
        <f t="shared" si="1242"/>
        <v>1.4746679783571079</v>
      </c>
      <c r="X2185" s="61">
        <f t="shared" si="1253"/>
        <v>-0.11937172774869116</v>
      </c>
      <c r="Y2185" s="66">
        <f t="shared" si="1243"/>
        <v>-5.5916775032509899E-2</v>
      </c>
      <c r="Z2185" s="61">
        <f t="shared" si="1244"/>
        <v>-6.8142610695801992E-2</v>
      </c>
      <c r="AA2185" s="67">
        <f t="shared" si="1245"/>
        <v>21.737499999999997</v>
      </c>
      <c r="AB2185" s="68">
        <f t="shared" si="1246"/>
        <v>-0.20363575717144763</v>
      </c>
      <c r="AC2185" s="69">
        <f t="shared" si="1247"/>
        <v>-0.27493328885923962</v>
      </c>
      <c r="AD2185" s="70">
        <f>_xlfn.PERCENTILE.EXC(AC2185:$AC$5675,0.5)</f>
        <v>8.9029278494248784E-2</v>
      </c>
      <c r="AE2185" s="70">
        <f>_xlfn.PERCENTILE.EXC($AC2185:AC$5675,0.35)</f>
        <v>5.2950464684908952E-2</v>
      </c>
      <c r="AF2185" s="71">
        <f t="shared" si="1235"/>
        <v>7.8646945031181067E-2</v>
      </c>
      <c r="AG2185" s="70">
        <f t="shared" si="1236"/>
        <v>-0.14680774809989142</v>
      </c>
      <c r="AH2185" s="70">
        <f t="shared" si="1237"/>
        <v>-0.24061995704642658</v>
      </c>
      <c r="AI2185" s="61" t="str">
        <f t="shared" si="1262"/>
        <v>Safety</v>
      </c>
      <c r="AJ2185" s="68" t="str">
        <f t="shared" si="1263"/>
        <v>Safety</v>
      </c>
      <c r="AK2185" s="72" t="str">
        <f t="shared" si="1264"/>
        <v>00631L</v>
      </c>
      <c r="AL2185" s="73">
        <f t="shared" si="1254"/>
        <v>1</v>
      </c>
      <c r="AM2185" s="72" t="str">
        <f t="shared" si="1267"/>
        <v>00631L</v>
      </c>
      <c r="AN2185" s="73">
        <f t="shared" si="1255"/>
        <v>1</v>
      </c>
      <c r="AO2185" s="74" t="str">
        <f t="shared" si="1261"/>
        <v>00631L</v>
      </c>
      <c r="AP2185" s="20">
        <f t="shared" si="1256"/>
        <v>1</v>
      </c>
      <c r="AQ2185" s="74" t="str">
        <f t="shared" si="1234"/>
        <v>00631L</v>
      </c>
      <c r="AR2185" s="20">
        <f t="shared" si="1257"/>
        <v>1</v>
      </c>
      <c r="AS2185" s="74" t="str">
        <f t="shared" si="1265"/>
        <v>00631L</v>
      </c>
      <c r="AT2185" s="20">
        <f t="shared" si="1258"/>
        <v>1</v>
      </c>
      <c r="AU2185" s="74" t="str">
        <f t="shared" si="1248"/>
        <v>Cash</v>
      </c>
      <c r="AV2185" s="20">
        <f t="shared" si="1259"/>
        <v>0</v>
      </c>
      <c r="AW2185" s="74" t="str">
        <f t="shared" si="1249"/>
        <v>00631L</v>
      </c>
      <c r="AX2185" s="20">
        <f t="shared" si="1250"/>
        <v>1</v>
      </c>
      <c r="AY2185" s="20">
        <f t="shared" si="1260"/>
        <v>0</v>
      </c>
      <c r="AZ2185" s="116">
        <v>43138</v>
      </c>
      <c r="BA2185" s="117">
        <v>21.25</v>
      </c>
      <c r="BB2185" s="90">
        <v>21.237500000000001</v>
      </c>
      <c r="BC2185" s="76">
        <f t="shared" si="1268"/>
        <v>20.641583333333333</v>
      </c>
      <c r="BD2185" s="76">
        <f t="shared" si="1269"/>
        <v>20.653249999999996</v>
      </c>
      <c r="BE2185" s="77">
        <f t="shared" si="1238"/>
        <v>2.8869716874109344E-2</v>
      </c>
      <c r="BF2185" s="77">
        <f t="shared" si="1266"/>
        <v>2.8893757641049411E-2</v>
      </c>
    </row>
    <row r="2186" spans="1:58" s="23" customFormat="1" ht="15.75" customHeight="1" x14ac:dyDescent="0.4">
      <c r="A2186" s="116">
        <v>43136</v>
      </c>
      <c r="B2186" s="112">
        <v>33.225000000000001</v>
      </c>
      <c r="C2186" s="112">
        <v>27.975000000000001</v>
      </c>
      <c r="D2186" s="112">
        <v>24.725000000000001</v>
      </c>
      <c r="E2186" s="112">
        <v>20.95</v>
      </c>
      <c r="F2186" s="112">
        <v>19.375</v>
      </c>
      <c r="G2186" s="112">
        <v>19.425000000000001</v>
      </c>
      <c r="H2186" s="113">
        <v>20.425000000000001</v>
      </c>
      <c r="I2186" s="90">
        <f t="shared" si="1251"/>
        <v>29.55</v>
      </c>
      <c r="J2186" s="90">
        <f t="shared" si="1252"/>
        <v>25.700000000000003</v>
      </c>
      <c r="K2186" s="114">
        <v>6</v>
      </c>
      <c r="L2186" s="115">
        <v>0.05</v>
      </c>
      <c r="M2186" s="90">
        <v>59.34</v>
      </c>
      <c r="N2186" s="90">
        <v>37.32</v>
      </c>
      <c r="O2186" s="90">
        <v>28.13</v>
      </c>
      <c r="P2186" s="90">
        <v>24.55</v>
      </c>
      <c r="Q2186" s="90">
        <v>22.49</v>
      </c>
      <c r="R2186" s="63">
        <f t="shared" si="1240"/>
        <v>-43.98</v>
      </c>
      <c r="S2186" s="64">
        <f t="shared" si="1239"/>
        <v>1.1559792027729638</v>
      </c>
      <c r="T2186" s="65">
        <f t="shared" si="1270"/>
        <v>1.590032154340836</v>
      </c>
      <c r="U2186" s="65">
        <f t="shared" si="1270"/>
        <v>1.326697476004266</v>
      </c>
      <c r="V2186" s="65">
        <f t="shared" si="1241"/>
        <v>1.520162932790224</v>
      </c>
      <c r="W2186" s="65">
        <f t="shared" si="1242"/>
        <v>1.6594041796353936</v>
      </c>
      <c r="X2186" s="61">
        <f t="shared" si="1253"/>
        <v>-0.15801354401805867</v>
      </c>
      <c r="Y2186" s="66">
        <f t="shared" si="1243"/>
        <v>-2.5059665871121652E-2</v>
      </c>
      <c r="Z2186" s="61">
        <f t="shared" si="1244"/>
        <v>-0.13028764805414544</v>
      </c>
      <c r="AA2186" s="67">
        <f t="shared" si="1245"/>
        <v>29.55</v>
      </c>
      <c r="AB2186" s="68">
        <f t="shared" si="1246"/>
        <v>-0.10972668810289386</v>
      </c>
      <c r="AC2186" s="69">
        <f t="shared" si="1247"/>
        <v>-0.20819935691318325</v>
      </c>
      <c r="AD2186" s="70">
        <f>_xlfn.PERCENTILE.EXC(AC2186:$AC$5675,0.5)</f>
        <v>8.9058337943406354E-2</v>
      </c>
      <c r="AE2186" s="70">
        <f>_xlfn.PERCENTILE.EXC($AC2186:AC$5675,0.35)</f>
        <v>5.3025423388615128E-2</v>
      </c>
      <c r="AF2186" s="71">
        <f t="shared" si="1235"/>
        <v>7.9163247927302297E-2</v>
      </c>
      <c r="AG2186" s="70">
        <f t="shared" si="1236"/>
        <v>-0.14603515905918188</v>
      </c>
      <c r="AH2186" s="70">
        <f t="shared" si="1237"/>
        <v>-0.20770466493135301</v>
      </c>
      <c r="AI2186" s="61" t="str">
        <f t="shared" si="1262"/>
        <v>Safety</v>
      </c>
      <c r="AJ2186" s="68" t="str">
        <f t="shared" si="1263"/>
        <v>Safety</v>
      </c>
      <c r="AK2186" s="72" t="str">
        <f t="shared" si="1264"/>
        <v>00631L</v>
      </c>
      <c r="AL2186" s="73">
        <f t="shared" si="1254"/>
        <v>1</v>
      </c>
      <c r="AM2186" s="72" t="str">
        <f t="shared" si="1267"/>
        <v>00631L</v>
      </c>
      <c r="AN2186" s="73">
        <f t="shared" si="1255"/>
        <v>1</v>
      </c>
      <c r="AO2186" s="74" t="str">
        <f t="shared" si="1261"/>
        <v>00631L</v>
      </c>
      <c r="AP2186" s="20">
        <f t="shared" si="1256"/>
        <v>1</v>
      </c>
      <c r="AQ2186" s="74" t="str">
        <f t="shared" ref="AQ2186:AQ2249" si="1271">IF(BB2186&gt;BC2186,IF(BE2186&lt;0.2,"00631L","00635U"),"00635U")</f>
        <v>00631L</v>
      </c>
      <c r="AR2186" s="20">
        <f t="shared" si="1257"/>
        <v>1</v>
      </c>
      <c r="AS2186" s="74" t="str">
        <f t="shared" si="1265"/>
        <v>00631L</v>
      </c>
      <c r="AT2186" s="20">
        <f t="shared" si="1258"/>
        <v>1</v>
      </c>
      <c r="AU2186" s="74" t="str">
        <f t="shared" si="1248"/>
        <v>Cash</v>
      </c>
      <c r="AV2186" s="20">
        <f t="shared" si="1259"/>
        <v>0</v>
      </c>
      <c r="AW2186" s="74" t="str">
        <f t="shared" si="1249"/>
        <v>00631L</v>
      </c>
      <c r="AX2186" s="20">
        <f t="shared" si="1250"/>
        <v>1</v>
      </c>
      <c r="AY2186" s="20">
        <f t="shared" si="1260"/>
        <v>0</v>
      </c>
      <c r="AZ2186" s="116">
        <v>43137</v>
      </c>
      <c r="BA2186" s="117">
        <v>21.274999999999999</v>
      </c>
      <c r="BB2186" s="90">
        <v>21.074999999999999</v>
      </c>
      <c r="BC2186" s="76">
        <f t="shared" si="1268"/>
        <v>20.631374999999998</v>
      </c>
      <c r="BD2186" s="76">
        <f t="shared" si="1269"/>
        <v>20.642208333333329</v>
      </c>
      <c r="BE2186" s="77">
        <f t="shared" si="1238"/>
        <v>2.1502444698911286E-2</v>
      </c>
      <c r="BF2186" s="77">
        <f t="shared" si="1266"/>
        <v>3.0655231090019986E-2</v>
      </c>
    </row>
    <row r="2187" spans="1:58" s="23" customFormat="1" ht="15.75" customHeight="1" x14ac:dyDescent="0.4">
      <c r="A2187" s="116">
        <v>43133</v>
      </c>
      <c r="B2187" s="112">
        <v>15.625</v>
      </c>
      <c r="C2187" s="112">
        <v>14.975</v>
      </c>
      <c r="D2187" s="112">
        <v>15.074999999999999</v>
      </c>
      <c r="E2187" s="112">
        <v>15.275</v>
      </c>
      <c r="F2187" s="112">
        <v>15.425000000000001</v>
      </c>
      <c r="G2187" s="112">
        <v>15.824999999999999</v>
      </c>
      <c r="H2187" s="113">
        <v>15.925000000000001</v>
      </c>
      <c r="I2187" s="90">
        <f t="shared" si="1251"/>
        <v>15.202500000000001</v>
      </c>
      <c r="J2187" s="90">
        <f t="shared" si="1252"/>
        <v>15.04</v>
      </c>
      <c r="K2187" s="114">
        <v>7</v>
      </c>
      <c r="L2187" s="115">
        <v>0.05</v>
      </c>
      <c r="M2187" s="90">
        <v>18.86</v>
      </c>
      <c r="N2187" s="90">
        <v>17.309999999999999</v>
      </c>
      <c r="O2187" s="90">
        <v>17.03</v>
      </c>
      <c r="P2187" s="90">
        <v>17.489999999999998</v>
      </c>
      <c r="Q2187" s="90">
        <v>18.07</v>
      </c>
      <c r="R2187" s="63">
        <f t="shared" si="1240"/>
        <v>-1.6500000000000057</v>
      </c>
      <c r="S2187" s="64">
        <f t="shared" si="1239"/>
        <v>0.28507795100222699</v>
      </c>
      <c r="T2187" s="65">
        <f t="shared" si="1270"/>
        <v>1.0895436164067014</v>
      </c>
      <c r="U2187" s="65">
        <f t="shared" si="1270"/>
        <v>1.016441573693482</v>
      </c>
      <c r="V2187" s="65">
        <f t="shared" si="1241"/>
        <v>0.98970840480274447</v>
      </c>
      <c r="W2187" s="65">
        <f t="shared" si="1242"/>
        <v>0.9579413392363032</v>
      </c>
      <c r="X2187" s="61">
        <f t="shared" si="1253"/>
        <v>-4.1600000000000026E-2</v>
      </c>
      <c r="Y2187" s="66">
        <f t="shared" si="1243"/>
        <v>4.2553191489361722E-2</v>
      </c>
      <c r="Z2187" s="61">
        <f t="shared" si="1244"/>
        <v>-1.0689031409307773E-2</v>
      </c>
      <c r="AA2187" s="67">
        <f t="shared" si="1245"/>
        <v>15.202500000000001</v>
      </c>
      <c r="AB2187" s="68">
        <f t="shared" si="1246"/>
        <v>-9.7342576545349446E-2</v>
      </c>
      <c r="AC2187" s="69">
        <f t="shared" si="1247"/>
        <v>-0.12175043327556316</v>
      </c>
      <c r="AD2187" s="70">
        <f>_xlfn.PERCENTILE.EXC(AC2187:$AC$5675,0.5)</f>
        <v>8.9087397392563925E-2</v>
      </c>
      <c r="AE2187" s="70">
        <f>_xlfn.PERCENTILE.EXC($AC2187:AC$5675,0.35)</f>
        <v>5.3057673624666457E-2</v>
      </c>
      <c r="AF2187" s="71">
        <f t="shared" si="1235"/>
        <v>7.9163247927302297E-2</v>
      </c>
      <c r="AG2187" s="70">
        <f t="shared" si="1236"/>
        <v>-0.13516283925727643</v>
      </c>
      <c r="AH2187" s="70">
        <f t="shared" si="1237"/>
        <v>-0.15865885003490499</v>
      </c>
      <c r="AI2187" s="61" t="str">
        <f t="shared" si="1262"/>
        <v>Safety</v>
      </c>
      <c r="AJ2187" s="68" t="str">
        <f t="shared" si="1263"/>
        <v>Safety</v>
      </c>
      <c r="AK2187" s="72" t="str">
        <f t="shared" si="1264"/>
        <v>00631L</v>
      </c>
      <c r="AL2187" s="73">
        <f t="shared" si="1254"/>
        <v>1</v>
      </c>
      <c r="AM2187" s="72" t="str">
        <f t="shared" si="1267"/>
        <v>00631L</v>
      </c>
      <c r="AN2187" s="73">
        <f t="shared" si="1255"/>
        <v>1</v>
      </c>
      <c r="AO2187" s="74" t="str">
        <f t="shared" si="1261"/>
        <v>00635U</v>
      </c>
      <c r="AP2187" s="20">
        <f t="shared" si="1256"/>
        <v>0</v>
      </c>
      <c r="AQ2187" s="74" t="str">
        <f t="shared" si="1271"/>
        <v>00631L</v>
      </c>
      <c r="AR2187" s="20">
        <f t="shared" si="1257"/>
        <v>1</v>
      </c>
      <c r="AS2187" s="74" t="str">
        <f t="shared" si="1265"/>
        <v>00631L</v>
      </c>
      <c r="AT2187" s="20">
        <f t="shared" si="1258"/>
        <v>1</v>
      </c>
      <c r="AU2187" s="74" t="str">
        <f t="shared" si="1248"/>
        <v>00635U</v>
      </c>
      <c r="AV2187" s="20">
        <f t="shared" si="1259"/>
        <v>0</v>
      </c>
      <c r="AW2187" s="74" t="str">
        <f t="shared" si="1249"/>
        <v>00635U</v>
      </c>
      <c r="AX2187" s="20">
        <f t="shared" si="1250"/>
        <v>0</v>
      </c>
      <c r="AY2187" s="20">
        <f t="shared" si="1260"/>
        <v>1</v>
      </c>
      <c r="AZ2187" s="116">
        <v>43136</v>
      </c>
      <c r="BA2187" s="117">
        <v>21.074999999999999</v>
      </c>
      <c r="BB2187" s="90">
        <v>21.0625</v>
      </c>
      <c r="BC2187" s="76">
        <f t="shared" si="1268"/>
        <v>20.620958333333331</v>
      </c>
      <c r="BD2187" s="76">
        <f t="shared" si="1269"/>
        <v>20.631374999999998</v>
      </c>
      <c r="BE2187" s="77">
        <f t="shared" si="1238"/>
        <v>2.1412276749181287E-2</v>
      </c>
      <c r="BF2187" s="77">
        <f t="shared" si="1266"/>
        <v>2.1502444698911286E-2</v>
      </c>
    </row>
    <row r="2188" spans="1:58" s="23" customFormat="1" ht="15.75" customHeight="1" x14ac:dyDescent="0.4">
      <c r="A2188" s="116">
        <v>43132</v>
      </c>
      <c r="B2188" s="112">
        <v>13.275</v>
      </c>
      <c r="C2188" s="112">
        <v>13.425000000000001</v>
      </c>
      <c r="D2188" s="112">
        <v>13.925000000000001</v>
      </c>
      <c r="E2188" s="112">
        <v>14.375</v>
      </c>
      <c r="F2188" s="112">
        <v>14.725</v>
      </c>
      <c r="G2188" s="112">
        <v>15.225</v>
      </c>
      <c r="H2188" s="113">
        <v>15.375</v>
      </c>
      <c r="I2188" s="90">
        <f t="shared" si="1251"/>
        <v>13.365</v>
      </c>
      <c r="J2188" s="90">
        <f t="shared" si="1252"/>
        <v>13.725000000000001</v>
      </c>
      <c r="K2188" s="114">
        <v>8</v>
      </c>
      <c r="L2188" s="115">
        <v>0.05</v>
      </c>
      <c r="M2188" s="90">
        <v>13.86</v>
      </c>
      <c r="N2188" s="90">
        <v>13.47</v>
      </c>
      <c r="O2188" s="90">
        <v>14.72</v>
      </c>
      <c r="P2188" s="90">
        <v>15.9</v>
      </c>
      <c r="Q2188" s="90">
        <v>17.079999999999998</v>
      </c>
      <c r="R2188" s="63">
        <f t="shared" si="1240"/>
        <v>3.2900000000000027</v>
      </c>
      <c r="S2188" s="64">
        <f t="shared" si="1239"/>
        <v>-5.1698670605611896E-3</v>
      </c>
      <c r="T2188" s="65">
        <f t="shared" si="1270"/>
        <v>1.0289532293986636</v>
      </c>
      <c r="U2188" s="65">
        <f t="shared" si="1270"/>
        <v>0.91508152173913049</v>
      </c>
      <c r="V2188" s="65">
        <f t="shared" si="1241"/>
        <v>0.84716981132075475</v>
      </c>
      <c r="W2188" s="65">
        <f t="shared" si="1242"/>
        <v>0.78864168618266994</v>
      </c>
      <c r="X2188" s="61">
        <f t="shared" si="1253"/>
        <v>1.1299435028248614E-2</v>
      </c>
      <c r="Y2188" s="66">
        <f t="shared" si="1243"/>
        <v>6.9565217391304349E-2</v>
      </c>
      <c r="Z2188" s="61">
        <f t="shared" si="1244"/>
        <v>2.6936026936027025E-2</v>
      </c>
      <c r="AA2188" s="67">
        <f t="shared" si="1245"/>
        <v>13.365</v>
      </c>
      <c r="AB2188" s="68">
        <f t="shared" si="1246"/>
        <v>-1.4476614699331869E-2</v>
      </c>
      <c r="AC2188" s="69">
        <f t="shared" si="1247"/>
        <v>-7.7951002227171808E-3</v>
      </c>
      <c r="AD2188" s="70">
        <f>_xlfn.PERCENTILE.EXC(AC2188:$AC$5675,0.5)</f>
        <v>8.9103883881467061E-2</v>
      </c>
      <c r="AE2188" s="70">
        <f>_xlfn.PERCENTILE.EXC($AC2188:AC$5675,0.35)</f>
        <v>5.3073709029887235E-2</v>
      </c>
      <c r="AF2188" s="71">
        <f t="shared" si="1235"/>
        <v>7.9163247927302297E-2</v>
      </c>
      <c r="AG2188" s="70">
        <f t="shared" si="1236"/>
        <v>-0.13516283925727643</v>
      </c>
      <c r="AH2188" s="70">
        <f t="shared" si="1237"/>
        <v>-0.15865885003490499</v>
      </c>
      <c r="AI2188" s="61" t="str">
        <f t="shared" si="1262"/>
        <v>Safety</v>
      </c>
      <c r="AJ2188" s="68" t="str">
        <f t="shared" si="1263"/>
        <v>Safety</v>
      </c>
      <c r="AK2188" s="72" t="str">
        <f t="shared" si="1264"/>
        <v>00631L</v>
      </c>
      <c r="AL2188" s="73">
        <f t="shared" si="1254"/>
        <v>1</v>
      </c>
      <c r="AM2188" s="72" t="str">
        <f t="shared" si="1267"/>
        <v>00631L</v>
      </c>
      <c r="AN2188" s="73">
        <f t="shared" si="1255"/>
        <v>1</v>
      </c>
      <c r="AO2188" s="74" t="str">
        <f t="shared" si="1261"/>
        <v>00635U</v>
      </c>
      <c r="AP2188" s="20">
        <f t="shared" si="1256"/>
        <v>0</v>
      </c>
      <c r="AQ2188" s="74" t="str">
        <f t="shared" si="1271"/>
        <v>00631L</v>
      </c>
      <c r="AR2188" s="20">
        <f t="shared" si="1257"/>
        <v>1</v>
      </c>
      <c r="AS2188" s="74" t="str">
        <f t="shared" si="1265"/>
        <v>00631L</v>
      </c>
      <c r="AT2188" s="20">
        <f t="shared" si="1258"/>
        <v>1</v>
      </c>
      <c r="AU2188" s="74" t="str">
        <f t="shared" si="1248"/>
        <v>00635U</v>
      </c>
      <c r="AV2188" s="20">
        <f t="shared" si="1259"/>
        <v>0</v>
      </c>
      <c r="AW2188" s="74" t="str">
        <f t="shared" si="1249"/>
        <v>00635U</v>
      </c>
      <c r="AX2188" s="20">
        <f t="shared" si="1250"/>
        <v>0</v>
      </c>
      <c r="AY2188" s="20">
        <f t="shared" si="1260"/>
        <v>1</v>
      </c>
      <c r="AZ2188" s="116">
        <v>43133</v>
      </c>
      <c r="BA2188" s="117">
        <v>21.037500000000001</v>
      </c>
      <c r="BB2188" s="90">
        <v>21.087499999999999</v>
      </c>
      <c r="BC2188" s="76">
        <f t="shared" si="1268"/>
        <v>20.608875000000001</v>
      </c>
      <c r="BD2188" s="76">
        <f t="shared" si="1269"/>
        <v>20.620541666666664</v>
      </c>
      <c r="BE2188" s="77">
        <f t="shared" si="1238"/>
        <v>2.3224217721733834E-2</v>
      </c>
      <c r="BF2188" s="77">
        <f t="shared" si="1266"/>
        <v>2.0220532519150788E-2</v>
      </c>
    </row>
    <row r="2189" spans="1:58" s="23" customFormat="1" ht="15.75" customHeight="1" x14ac:dyDescent="0.4">
      <c r="A2189" s="116">
        <v>43131</v>
      </c>
      <c r="B2189" s="112">
        <v>13.475</v>
      </c>
      <c r="C2189" s="112">
        <v>13.675000000000001</v>
      </c>
      <c r="D2189" s="112">
        <v>14.175000000000001</v>
      </c>
      <c r="E2189" s="112">
        <v>14.574999999999999</v>
      </c>
      <c r="F2189" s="112">
        <v>14.875</v>
      </c>
      <c r="G2189" s="112">
        <v>15.324999999999999</v>
      </c>
      <c r="H2189" s="113">
        <v>15.475</v>
      </c>
      <c r="I2189" s="90">
        <f t="shared" si="1251"/>
        <v>13.585000000000001</v>
      </c>
      <c r="J2189" s="90">
        <f t="shared" si="1252"/>
        <v>13.950000000000001</v>
      </c>
      <c r="K2189" s="114">
        <v>9</v>
      </c>
      <c r="L2189" s="115">
        <v>0.05</v>
      </c>
      <c r="M2189" s="90">
        <v>13.86</v>
      </c>
      <c r="N2189" s="90">
        <v>13.54</v>
      </c>
      <c r="O2189" s="90">
        <v>14.9</v>
      </c>
      <c r="P2189" s="90">
        <v>16.059999999999999</v>
      </c>
      <c r="Q2189" s="90">
        <v>17.22</v>
      </c>
      <c r="R2189" s="63">
        <f t="shared" si="1240"/>
        <v>3.5600000000000023</v>
      </c>
      <c r="S2189" s="64">
        <f t="shared" si="1239"/>
        <v>-8.4516565246788369E-2</v>
      </c>
      <c r="T2189" s="65">
        <f t="shared" si="1270"/>
        <v>1.0236336779911375</v>
      </c>
      <c r="U2189" s="65">
        <f t="shared" si="1270"/>
        <v>0.90872483221476508</v>
      </c>
      <c r="V2189" s="65">
        <f t="shared" si="1241"/>
        <v>0.84308841843088422</v>
      </c>
      <c r="W2189" s="65">
        <f t="shared" si="1242"/>
        <v>0.78629500580720091</v>
      </c>
      <c r="X2189" s="61">
        <f t="shared" si="1253"/>
        <v>1.4842300556586351E-2</v>
      </c>
      <c r="Y2189" s="66">
        <f t="shared" si="1243"/>
        <v>6.1749571183533476E-2</v>
      </c>
      <c r="Z2189" s="61">
        <f t="shared" si="1244"/>
        <v>2.6867868973132144E-2</v>
      </c>
      <c r="AA2189" s="67">
        <f t="shared" si="1245"/>
        <v>13.585000000000001</v>
      </c>
      <c r="AB2189" s="68">
        <f t="shared" si="1246"/>
        <v>-4.8005908419497421E-3</v>
      </c>
      <c r="AC2189" s="69">
        <f t="shared" si="1247"/>
        <v>3.323485967503819E-3</v>
      </c>
      <c r="AD2189" s="70">
        <f>_xlfn.PERCENTILE.EXC(AC2189:$AC$5675,0.5)</f>
        <v>8.9120370370370183E-2</v>
      </c>
      <c r="AE2189" s="70">
        <f>_xlfn.PERCENTILE.EXC($AC2189:AC$5675,0.35)</f>
        <v>5.3078403466661025E-2</v>
      </c>
      <c r="AF2189" s="71">
        <f t="shared" si="1235"/>
        <v>7.9163247927302297E-2</v>
      </c>
      <c r="AG2189" s="70">
        <f t="shared" si="1236"/>
        <v>-0.13516283925727643</v>
      </c>
      <c r="AH2189" s="70">
        <f t="shared" si="1237"/>
        <v>-0.15865885003490499</v>
      </c>
      <c r="AI2189" s="61" t="str">
        <f t="shared" si="1262"/>
        <v>Safety</v>
      </c>
      <c r="AJ2189" s="68" t="str">
        <f t="shared" si="1263"/>
        <v>Safety</v>
      </c>
      <c r="AK2189" s="72" t="str">
        <f t="shared" si="1264"/>
        <v>00631L</v>
      </c>
      <c r="AL2189" s="73">
        <f t="shared" si="1254"/>
        <v>1</v>
      </c>
      <c r="AM2189" s="72" t="str">
        <f t="shared" si="1267"/>
        <v>00631L</v>
      </c>
      <c r="AN2189" s="73">
        <f t="shared" si="1255"/>
        <v>1</v>
      </c>
      <c r="AO2189" s="74" t="str">
        <f t="shared" si="1261"/>
        <v>00635U</v>
      </c>
      <c r="AP2189" s="20">
        <f t="shared" si="1256"/>
        <v>0</v>
      </c>
      <c r="AQ2189" s="74" t="str">
        <f t="shared" si="1271"/>
        <v>00631L</v>
      </c>
      <c r="AR2189" s="20">
        <f t="shared" si="1257"/>
        <v>1</v>
      </c>
      <c r="AS2189" s="74" t="str">
        <f t="shared" si="1265"/>
        <v>00631L</v>
      </c>
      <c r="AT2189" s="20">
        <f t="shared" si="1258"/>
        <v>1</v>
      </c>
      <c r="AU2189" s="74" t="str">
        <f t="shared" si="1248"/>
        <v>00635U</v>
      </c>
      <c r="AV2189" s="20">
        <f t="shared" si="1259"/>
        <v>0</v>
      </c>
      <c r="AW2189" s="74" t="str">
        <f t="shared" si="1249"/>
        <v>00635U</v>
      </c>
      <c r="AX2189" s="20">
        <f t="shared" si="1250"/>
        <v>0</v>
      </c>
      <c r="AY2189" s="20">
        <f t="shared" si="1260"/>
        <v>1</v>
      </c>
      <c r="AZ2189" s="116">
        <v>43132</v>
      </c>
      <c r="BA2189" s="117">
        <v>21.074999999999999</v>
      </c>
      <c r="BB2189" s="90">
        <v>21.1</v>
      </c>
      <c r="BC2189" s="76">
        <f t="shared" si="1268"/>
        <v>20.599500000000003</v>
      </c>
      <c r="BD2189" s="76">
        <f t="shared" si="1269"/>
        <v>20.608666666666672</v>
      </c>
      <c r="BE2189" s="77">
        <f t="shared" si="1238"/>
        <v>2.4296706230733697E-2</v>
      </c>
      <c r="BF2189" s="77">
        <f t="shared" si="1266"/>
        <v>2.262802057386832E-2</v>
      </c>
    </row>
    <row r="2190" spans="1:58" s="23" customFormat="1" ht="15.75" customHeight="1" x14ac:dyDescent="0.4">
      <c r="A2190" s="116">
        <v>43130</v>
      </c>
      <c r="B2190" s="112">
        <v>13.975</v>
      </c>
      <c r="C2190" s="112">
        <v>14.074999999999999</v>
      </c>
      <c r="D2190" s="112">
        <v>14.475</v>
      </c>
      <c r="E2190" s="112">
        <v>14.875</v>
      </c>
      <c r="F2190" s="112">
        <v>15.125</v>
      </c>
      <c r="G2190" s="112">
        <v>15.574999999999999</v>
      </c>
      <c r="H2190" s="113">
        <v>15.725</v>
      </c>
      <c r="I2190" s="90">
        <f t="shared" si="1251"/>
        <v>14.024999999999999</v>
      </c>
      <c r="J2190" s="90">
        <f t="shared" si="1252"/>
        <v>14.274999999999999</v>
      </c>
      <c r="K2190" s="114">
        <v>10</v>
      </c>
      <c r="L2190" s="115">
        <v>0.05</v>
      </c>
      <c r="M2190" s="90">
        <v>16.2</v>
      </c>
      <c r="N2190" s="90">
        <v>14.79</v>
      </c>
      <c r="O2190" s="90">
        <v>15.83</v>
      </c>
      <c r="P2190" s="90">
        <v>16.78</v>
      </c>
      <c r="Q2190" s="90">
        <v>17.63</v>
      </c>
      <c r="R2190" s="63">
        <f t="shared" si="1240"/>
        <v>1.620000000000001</v>
      </c>
      <c r="S2190" s="64">
        <f t="shared" si="1239"/>
        <v>6.8641618497109771E-2</v>
      </c>
      <c r="T2190" s="65">
        <f t="shared" si="1270"/>
        <v>1.0953346855983772</v>
      </c>
      <c r="U2190" s="65">
        <f t="shared" si="1270"/>
        <v>0.9343019583070119</v>
      </c>
      <c r="V2190" s="65">
        <f t="shared" si="1241"/>
        <v>0.88140643623361137</v>
      </c>
      <c r="W2190" s="65">
        <f t="shared" si="1242"/>
        <v>0.83891094724900739</v>
      </c>
      <c r="X2190" s="61">
        <f t="shared" si="1253"/>
        <v>7.1556350626117817E-3</v>
      </c>
      <c r="Y2190" s="66">
        <f t="shared" si="1243"/>
        <v>5.714285714285712E-2</v>
      </c>
      <c r="Z2190" s="61">
        <f t="shared" si="1244"/>
        <v>1.7825311942959002E-2</v>
      </c>
      <c r="AA2190" s="67">
        <f t="shared" si="1245"/>
        <v>14.024999999999999</v>
      </c>
      <c r="AB2190" s="68">
        <f t="shared" si="1246"/>
        <v>-5.5104800540905989E-2</v>
      </c>
      <c r="AC2190" s="69">
        <f t="shared" si="1247"/>
        <v>-5.1724137931034524E-2</v>
      </c>
      <c r="AD2190" s="70">
        <f>_xlfn.PERCENTILE.EXC(AC2190:$AC$5675,0.5)</f>
        <v>8.9129252481525145E-2</v>
      </c>
      <c r="AE2190" s="70">
        <f>_xlfn.PERCENTILE.EXC($AC2190:AC$5675,0.35)</f>
        <v>5.3087185580579163E-2</v>
      </c>
      <c r="AF2190" s="71">
        <f t="shared" ref="AF2190:AF2253" si="1272">_xlfn.PERCENTILE.EXC($AC2190:$AC3190,0.28)</f>
        <v>7.9163247927302297E-2</v>
      </c>
      <c r="AG2190" s="70">
        <f t="shared" ref="AG2190:AG2253" si="1273">_xlfn.PERCENTILE.EXC($AC2190:$AC3190,0.01)</f>
        <v>-0.13516283925727643</v>
      </c>
      <c r="AH2190" s="70">
        <f t="shared" ref="AH2190:AH2253" si="1274">_xlfn.PERCENTILE.EXC($AC2190:$AC3190,0.005)</f>
        <v>-0.15865885003490499</v>
      </c>
      <c r="AI2190" s="61" t="str">
        <f t="shared" si="1262"/>
        <v>Safety</v>
      </c>
      <c r="AJ2190" s="68" t="str">
        <f t="shared" si="1263"/>
        <v>Safety</v>
      </c>
      <c r="AK2190" s="72" t="str">
        <f t="shared" si="1264"/>
        <v>00631L</v>
      </c>
      <c r="AL2190" s="73">
        <f t="shared" si="1254"/>
        <v>1</v>
      </c>
      <c r="AM2190" s="72" t="str">
        <f t="shared" si="1267"/>
        <v>00631L</v>
      </c>
      <c r="AN2190" s="73">
        <f t="shared" si="1255"/>
        <v>1</v>
      </c>
      <c r="AO2190" s="74" t="str">
        <f t="shared" si="1261"/>
        <v>00635U</v>
      </c>
      <c r="AP2190" s="20">
        <f t="shared" si="1256"/>
        <v>0</v>
      </c>
      <c r="AQ2190" s="74" t="str">
        <f t="shared" si="1271"/>
        <v>00631L</v>
      </c>
      <c r="AR2190" s="20">
        <f t="shared" si="1257"/>
        <v>1</v>
      </c>
      <c r="AS2190" s="74" t="str">
        <f t="shared" si="1265"/>
        <v>00631L</v>
      </c>
      <c r="AT2190" s="20">
        <f t="shared" si="1258"/>
        <v>1</v>
      </c>
      <c r="AU2190" s="74" t="str">
        <f t="shared" si="1248"/>
        <v>00635U</v>
      </c>
      <c r="AV2190" s="20">
        <f t="shared" si="1259"/>
        <v>0</v>
      </c>
      <c r="AW2190" s="74" t="str">
        <f t="shared" si="1249"/>
        <v>00635U</v>
      </c>
      <c r="AX2190" s="20">
        <f t="shared" si="1250"/>
        <v>0</v>
      </c>
      <c r="AY2190" s="20">
        <f t="shared" si="1260"/>
        <v>1</v>
      </c>
      <c r="AZ2190" s="116">
        <v>43131</v>
      </c>
      <c r="BA2190" s="117">
        <v>21.125</v>
      </c>
      <c r="BB2190" s="90">
        <v>21.125</v>
      </c>
      <c r="BC2190" s="76">
        <f t="shared" si="1268"/>
        <v>20.593666666666667</v>
      </c>
      <c r="BD2190" s="76">
        <f t="shared" si="1269"/>
        <v>20.599916666666672</v>
      </c>
      <c r="BE2190" s="77">
        <f t="shared" si="1238"/>
        <v>2.5800812547546941E-2</v>
      </c>
      <c r="BF2190" s="77">
        <f t="shared" si="1266"/>
        <v>2.5489585313856162E-2</v>
      </c>
    </row>
    <row r="2191" spans="1:58" s="23" customFormat="1" ht="15.75" customHeight="1" x14ac:dyDescent="0.4">
      <c r="A2191" s="116">
        <v>43129</v>
      </c>
      <c r="B2191" s="112">
        <v>13.525</v>
      </c>
      <c r="C2191" s="112">
        <v>13.824999999999999</v>
      </c>
      <c r="D2191" s="112">
        <v>14.275</v>
      </c>
      <c r="E2191" s="112">
        <v>14.675000000000001</v>
      </c>
      <c r="F2191" s="112">
        <v>14.925000000000001</v>
      </c>
      <c r="G2191" s="112">
        <v>15.425000000000001</v>
      </c>
      <c r="H2191" s="113">
        <v>15.574999999999999</v>
      </c>
      <c r="I2191" s="90">
        <f t="shared" si="1251"/>
        <v>13.66</v>
      </c>
      <c r="J2191" s="90">
        <f t="shared" si="1252"/>
        <v>14.0275</v>
      </c>
      <c r="K2191" s="114">
        <v>11</v>
      </c>
      <c r="L2191" s="115">
        <v>0.05</v>
      </c>
      <c r="M2191" s="90">
        <v>14.91</v>
      </c>
      <c r="N2191" s="90">
        <v>13.84</v>
      </c>
      <c r="O2191" s="90">
        <v>14.99</v>
      </c>
      <c r="P2191" s="90">
        <v>16.14</v>
      </c>
      <c r="Q2191" s="90">
        <v>17.2</v>
      </c>
      <c r="R2191" s="63">
        <f t="shared" si="1240"/>
        <v>2.3800000000000026</v>
      </c>
      <c r="S2191" s="64">
        <f t="shared" si="1239"/>
        <v>0.24909747292418771</v>
      </c>
      <c r="T2191" s="65">
        <f t="shared" si="1270"/>
        <v>1.0773121387283238</v>
      </c>
      <c r="U2191" s="65">
        <f t="shared" si="1270"/>
        <v>0.92328218812541696</v>
      </c>
      <c r="V2191" s="65">
        <f t="shared" si="1241"/>
        <v>0.85749690210656748</v>
      </c>
      <c r="W2191" s="65">
        <f t="shared" si="1242"/>
        <v>0.8046511627906977</v>
      </c>
      <c r="X2191" s="61">
        <f t="shared" si="1253"/>
        <v>2.2181146025877924E-2</v>
      </c>
      <c r="Y2191" s="66">
        <f t="shared" si="1243"/>
        <v>6.132879045996583E-2</v>
      </c>
      <c r="Z2191" s="61">
        <f t="shared" si="1244"/>
        <v>2.6903367496339658E-2</v>
      </c>
      <c r="AA2191" s="67">
        <f t="shared" si="1245"/>
        <v>13.66</v>
      </c>
      <c r="AB2191" s="68">
        <f t="shared" si="1246"/>
        <v>-2.2760115606936381E-2</v>
      </c>
      <c r="AC2191" s="69">
        <f t="shared" si="1247"/>
        <v>-1.3005780346820789E-2</v>
      </c>
      <c r="AD2191" s="70">
        <f>_xlfn.PERCENTILE.EXC(AC2191:$AC$5675,0.5)</f>
        <v>8.9138134592680121E-2</v>
      </c>
      <c r="AE2191" s="70">
        <f>_xlfn.PERCENTILE.EXC($AC2191:AC$5675,0.35)</f>
        <v>5.3097660460558624E-2</v>
      </c>
      <c r="AF2191" s="71">
        <f t="shared" si="1272"/>
        <v>7.9163247927302297E-2</v>
      </c>
      <c r="AG2191" s="70">
        <f t="shared" si="1273"/>
        <v>-0.13516283925727643</v>
      </c>
      <c r="AH2191" s="70">
        <f t="shared" si="1274"/>
        <v>-0.15865885003490499</v>
      </c>
      <c r="AI2191" s="61" t="str">
        <f t="shared" si="1262"/>
        <v>Safety</v>
      </c>
      <c r="AJ2191" s="68" t="str">
        <f t="shared" si="1263"/>
        <v>Safety</v>
      </c>
      <c r="AK2191" s="72" t="str">
        <f t="shared" si="1264"/>
        <v>00631L</v>
      </c>
      <c r="AL2191" s="73">
        <f t="shared" si="1254"/>
        <v>1</v>
      </c>
      <c r="AM2191" s="72" t="str">
        <f t="shared" si="1267"/>
        <v>00631L</v>
      </c>
      <c r="AN2191" s="73">
        <f t="shared" si="1255"/>
        <v>1</v>
      </c>
      <c r="AO2191" s="74" t="str">
        <f t="shared" si="1261"/>
        <v>00635U</v>
      </c>
      <c r="AP2191" s="20">
        <f t="shared" si="1256"/>
        <v>0</v>
      </c>
      <c r="AQ2191" s="74" t="str">
        <f t="shared" si="1271"/>
        <v>00631L</v>
      </c>
      <c r="AR2191" s="20">
        <f t="shared" si="1257"/>
        <v>1</v>
      </c>
      <c r="AS2191" s="74" t="str">
        <f t="shared" si="1265"/>
        <v>00631L</v>
      </c>
      <c r="AT2191" s="20">
        <f t="shared" si="1258"/>
        <v>1</v>
      </c>
      <c r="AU2191" s="74" t="str">
        <f t="shared" si="1248"/>
        <v>00635U</v>
      </c>
      <c r="AV2191" s="20">
        <f t="shared" si="1259"/>
        <v>0</v>
      </c>
      <c r="AW2191" s="74" t="str">
        <f t="shared" si="1249"/>
        <v>00635U</v>
      </c>
      <c r="AX2191" s="20">
        <f t="shared" si="1250"/>
        <v>0</v>
      </c>
      <c r="AY2191" s="20">
        <f t="shared" si="1260"/>
        <v>1</v>
      </c>
      <c r="AZ2191" s="116">
        <v>43130</v>
      </c>
      <c r="BA2191" s="117">
        <v>21.175000000000001</v>
      </c>
      <c r="BB2191" s="90">
        <v>21.137499999999999</v>
      </c>
      <c r="BC2191" s="76">
        <f t="shared" si="1268"/>
        <v>20.583874999999999</v>
      </c>
      <c r="BD2191" s="76">
        <f t="shared" si="1269"/>
        <v>20.594500000000004</v>
      </c>
      <c r="BE2191" s="77">
        <f t="shared" si="1238"/>
        <v>2.6896053342725813E-2</v>
      </c>
      <c r="BF2191" s="77">
        <f t="shared" si="1266"/>
        <v>2.8187137342494211E-2</v>
      </c>
    </row>
    <row r="2192" spans="1:58" s="23" customFormat="1" ht="15.75" customHeight="1" x14ac:dyDescent="0.4">
      <c r="A2192" s="116">
        <v>43126</v>
      </c>
      <c r="B2192" s="112">
        <v>12.324999999999999</v>
      </c>
      <c r="C2192" s="112">
        <v>13.074999999999999</v>
      </c>
      <c r="D2192" s="112">
        <v>13.725</v>
      </c>
      <c r="E2192" s="112">
        <v>14.225</v>
      </c>
      <c r="F2192" s="112">
        <v>14.574999999999999</v>
      </c>
      <c r="G2192" s="112">
        <v>15.074999999999999</v>
      </c>
      <c r="H2192" s="113">
        <v>15.275</v>
      </c>
      <c r="I2192" s="90">
        <f t="shared" si="1251"/>
        <v>12.625</v>
      </c>
      <c r="J2192" s="90">
        <f t="shared" si="1252"/>
        <v>13.334999999999999</v>
      </c>
      <c r="K2192" s="114">
        <v>12</v>
      </c>
      <c r="L2192" s="115">
        <v>0.05</v>
      </c>
      <c r="M2192" s="90">
        <v>10.46</v>
      </c>
      <c r="N2192" s="90">
        <v>11.08</v>
      </c>
      <c r="O2192" s="90">
        <v>13.46</v>
      </c>
      <c r="P2192" s="90">
        <v>15.11</v>
      </c>
      <c r="Q2192" s="90">
        <v>16.489999999999998</v>
      </c>
      <c r="R2192" s="63">
        <f t="shared" si="1240"/>
        <v>7.0300000000000011</v>
      </c>
      <c r="S2192" s="64">
        <f t="shared" si="1239"/>
        <v>-4.317789291882556E-2</v>
      </c>
      <c r="T2192" s="65">
        <f t="shared" si="1270"/>
        <v>0.94404332129963908</v>
      </c>
      <c r="U2192" s="65">
        <f t="shared" si="1270"/>
        <v>0.82317979197622582</v>
      </c>
      <c r="V2192" s="65">
        <f t="shared" si="1241"/>
        <v>0.73328921244209133</v>
      </c>
      <c r="W2192" s="65">
        <f t="shared" si="1242"/>
        <v>0.67192237719830206</v>
      </c>
      <c r="X2192" s="61">
        <f t="shared" si="1253"/>
        <v>6.0851926977687633E-2</v>
      </c>
      <c r="Y2192" s="66">
        <f t="shared" si="1243"/>
        <v>7.3813708260105498E-2</v>
      </c>
      <c r="Z2192" s="61">
        <f t="shared" si="1244"/>
        <v>5.6237623762376163E-2</v>
      </c>
      <c r="AA2192" s="67">
        <f t="shared" si="1245"/>
        <v>12.625</v>
      </c>
      <c r="AB2192" s="68">
        <f t="shared" si="1246"/>
        <v>0.11236462093862809</v>
      </c>
      <c r="AC2192" s="69">
        <f t="shared" si="1247"/>
        <v>0.13944043321299637</v>
      </c>
      <c r="AD2192" s="70">
        <f>_xlfn.PERCENTILE.EXC(AC2192:$AC$5675,0.5)</f>
        <v>8.9203093013451834E-2</v>
      </c>
      <c r="AE2192" s="70">
        <f>_xlfn.PERCENTILE.EXC($AC2192:AC$5675,0.35)</f>
        <v>5.310745345418913E-2</v>
      </c>
      <c r="AF2192" s="71">
        <f t="shared" si="1272"/>
        <v>7.9163247927302297E-2</v>
      </c>
      <c r="AG2192" s="70">
        <f t="shared" si="1273"/>
        <v>-0.13516283925727643</v>
      </c>
      <c r="AH2192" s="70">
        <f t="shared" si="1274"/>
        <v>-0.15865885003490499</v>
      </c>
      <c r="AI2192" s="61" t="str">
        <f t="shared" si="1262"/>
        <v>Short VOL</v>
      </c>
      <c r="AJ2192" s="68" t="str">
        <f t="shared" si="1263"/>
        <v>Short VOL</v>
      </c>
      <c r="AK2192" s="72" t="str">
        <f t="shared" si="1264"/>
        <v>00631L</v>
      </c>
      <c r="AL2192" s="73">
        <f t="shared" si="1254"/>
        <v>1</v>
      </c>
      <c r="AM2192" s="72" t="str">
        <f t="shared" si="1267"/>
        <v>00631L</v>
      </c>
      <c r="AN2192" s="73">
        <f t="shared" si="1255"/>
        <v>1</v>
      </c>
      <c r="AO2192" s="74" t="str">
        <f t="shared" si="1261"/>
        <v>00631L</v>
      </c>
      <c r="AP2192" s="20">
        <f t="shared" si="1256"/>
        <v>1</v>
      </c>
      <c r="AQ2192" s="74" t="str">
        <f t="shared" si="1271"/>
        <v>00631L</v>
      </c>
      <c r="AR2192" s="20">
        <f t="shared" si="1257"/>
        <v>1</v>
      </c>
      <c r="AS2192" s="74" t="str">
        <f t="shared" si="1265"/>
        <v>00631L</v>
      </c>
      <c r="AT2192" s="20">
        <f t="shared" si="1258"/>
        <v>1</v>
      </c>
      <c r="AU2192" s="74" t="str">
        <f t="shared" si="1248"/>
        <v>00631L</v>
      </c>
      <c r="AV2192" s="20">
        <f t="shared" si="1259"/>
        <v>1</v>
      </c>
      <c r="AW2192" s="74" t="str">
        <f t="shared" si="1249"/>
        <v>00631L</v>
      </c>
      <c r="AX2192" s="20">
        <f t="shared" si="1250"/>
        <v>1</v>
      </c>
      <c r="AY2192" s="20">
        <f t="shared" si="1260"/>
        <v>0</v>
      </c>
      <c r="AZ2192" s="116">
        <v>43129</v>
      </c>
      <c r="BA2192" s="117">
        <v>21.1</v>
      </c>
      <c r="BB2192" s="90">
        <v>21.225000000000001</v>
      </c>
      <c r="BC2192" s="76">
        <f t="shared" si="1268"/>
        <v>20.575125000000003</v>
      </c>
      <c r="BD2192" s="76">
        <f t="shared" si="1269"/>
        <v>20.583250000000003</v>
      </c>
      <c r="BE2192" s="77">
        <f t="shared" si="1238"/>
        <v>3.1585470319135257E-2</v>
      </c>
      <c r="BF2192" s="77">
        <f t="shared" si="1266"/>
        <v>2.510536479904768E-2</v>
      </c>
    </row>
    <row r="2193" spans="1:58" s="23" customFormat="1" ht="15.75" customHeight="1" x14ac:dyDescent="0.4">
      <c r="A2193" s="116">
        <v>43125</v>
      </c>
      <c r="B2193" s="112">
        <v>12.425000000000001</v>
      </c>
      <c r="C2193" s="112">
        <v>13.025</v>
      </c>
      <c r="D2193" s="112">
        <v>13.725</v>
      </c>
      <c r="E2193" s="112">
        <v>14.275</v>
      </c>
      <c r="F2193" s="112">
        <v>14.675000000000001</v>
      </c>
      <c r="G2193" s="112">
        <v>15.175000000000001</v>
      </c>
      <c r="H2193" s="113">
        <v>15.324999999999999</v>
      </c>
      <c r="I2193" s="90">
        <f t="shared" si="1251"/>
        <v>12.635</v>
      </c>
      <c r="J2193" s="90">
        <f t="shared" si="1252"/>
        <v>13.27</v>
      </c>
      <c r="K2193" s="114">
        <v>13</v>
      </c>
      <c r="L2193" s="115">
        <v>0.05</v>
      </c>
      <c r="M2193" s="90">
        <v>11.64</v>
      </c>
      <c r="N2193" s="90">
        <v>11.58</v>
      </c>
      <c r="O2193" s="90">
        <v>13.68</v>
      </c>
      <c r="P2193" s="90">
        <v>15.39</v>
      </c>
      <c r="Q2193" s="90">
        <v>16.64</v>
      </c>
      <c r="R2193" s="63">
        <f t="shared" si="1240"/>
        <v>5.8500000000000014</v>
      </c>
      <c r="S2193" s="64">
        <f t="shared" si="1239"/>
        <v>9.5902353966869601E-3</v>
      </c>
      <c r="T2193" s="65">
        <f t="shared" si="1270"/>
        <v>1.0051813471502591</v>
      </c>
      <c r="U2193" s="65">
        <f t="shared" si="1270"/>
        <v>0.84649122807017552</v>
      </c>
      <c r="V2193" s="65">
        <f t="shared" si="1241"/>
        <v>0.75243664717348924</v>
      </c>
      <c r="W2193" s="65">
        <f t="shared" si="1242"/>
        <v>0.69591346153846156</v>
      </c>
      <c r="X2193" s="61">
        <f t="shared" si="1253"/>
        <v>4.828973843058347E-2</v>
      </c>
      <c r="Y2193" s="66">
        <f t="shared" si="1243"/>
        <v>7.3555166374781003E-2</v>
      </c>
      <c r="Z2193" s="61">
        <f t="shared" si="1244"/>
        <v>5.0257222002374341E-2</v>
      </c>
      <c r="AA2193" s="67">
        <f t="shared" si="1245"/>
        <v>12.635</v>
      </c>
      <c r="AB2193" s="68">
        <f t="shared" si="1246"/>
        <v>7.2970639032815254E-2</v>
      </c>
      <c r="AC2193" s="69">
        <f t="shared" si="1247"/>
        <v>9.1105354058721916E-2</v>
      </c>
      <c r="AD2193" s="70">
        <f>_xlfn.PERCENTILE.EXC(AC2193:$AC$5675,0.5)</f>
        <v>8.9138134592680121E-2</v>
      </c>
      <c r="AE2193" s="70">
        <f>_xlfn.PERCENTILE.EXC($AC2193:AC$5675,0.35)</f>
        <v>5.31021803037727E-2</v>
      </c>
      <c r="AF2193" s="71">
        <f t="shared" si="1272"/>
        <v>7.8646945031181067E-2</v>
      </c>
      <c r="AG2193" s="70">
        <f t="shared" si="1273"/>
        <v>-0.13516283925727643</v>
      </c>
      <c r="AH2193" s="70">
        <f t="shared" si="1274"/>
        <v>-0.15865885003490499</v>
      </c>
      <c r="AI2193" s="61" t="str">
        <f t="shared" si="1262"/>
        <v>Short VOL</v>
      </c>
      <c r="AJ2193" s="68" t="str">
        <f t="shared" si="1263"/>
        <v>Short VOL</v>
      </c>
      <c r="AK2193" s="72" t="str">
        <f t="shared" si="1264"/>
        <v>00631L</v>
      </c>
      <c r="AL2193" s="73">
        <f t="shared" si="1254"/>
        <v>1</v>
      </c>
      <c r="AM2193" s="72" t="str">
        <f t="shared" si="1267"/>
        <v>00631L</v>
      </c>
      <c r="AN2193" s="73">
        <f t="shared" si="1255"/>
        <v>1</v>
      </c>
      <c r="AO2193" s="74" t="str">
        <f t="shared" si="1261"/>
        <v>00631L</v>
      </c>
      <c r="AP2193" s="20">
        <f t="shared" si="1256"/>
        <v>1</v>
      </c>
      <c r="AQ2193" s="74" t="str">
        <f t="shared" si="1271"/>
        <v>00631L</v>
      </c>
      <c r="AR2193" s="20">
        <f t="shared" si="1257"/>
        <v>1</v>
      </c>
      <c r="AS2193" s="74" t="str">
        <f t="shared" si="1265"/>
        <v>00631L</v>
      </c>
      <c r="AT2193" s="20">
        <f t="shared" si="1258"/>
        <v>1</v>
      </c>
      <c r="AU2193" s="74" t="str">
        <f t="shared" si="1248"/>
        <v>00631L</v>
      </c>
      <c r="AV2193" s="20">
        <f t="shared" si="1259"/>
        <v>1</v>
      </c>
      <c r="AW2193" s="74" t="str">
        <f t="shared" si="1249"/>
        <v>00631L</v>
      </c>
      <c r="AX2193" s="20">
        <f t="shared" si="1250"/>
        <v>1</v>
      </c>
      <c r="AY2193" s="20">
        <f t="shared" si="1260"/>
        <v>0</v>
      </c>
      <c r="AZ2193" s="116">
        <v>43126</v>
      </c>
      <c r="BA2193" s="117">
        <v>21.175000000000001</v>
      </c>
      <c r="BB2193" s="90">
        <v>21.15</v>
      </c>
      <c r="BC2193" s="76">
        <f t="shared" si="1268"/>
        <v>20.564291666666669</v>
      </c>
      <c r="BD2193" s="76">
        <f t="shared" si="1269"/>
        <v>20.574291666666667</v>
      </c>
      <c r="BE2193" s="77">
        <f t="shared" ref="BE2193:BE2256" si="1275">(BB2193-BC2193)/BC2193</f>
        <v>2.8481814147905859E-2</v>
      </c>
      <c r="BF2193" s="77">
        <f t="shared" si="1266"/>
        <v>2.919703594493938E-2</v>
      </c>
    </row>
    <row r="2194" spans="1:58" s="23" customFormat="1" ht="15.75" customHeight="1" x14ac:dyDescent="0.4">
      <c r="A2194" s="116">
        <v>43124</v>
      </c>
      <c r="B2194" s="112">
        <v>12.225</v>
      </c>
      <c r="C2194" s="112">
        <v>12.925000000000001</v>
      </c>
      <c r="D2194" s="112">
        <v>13.574999999999999</v>
      </c>
      <c r="E2194" s="112">
        <v>14.125</v>
      </c>
      <c r="F2194" s="112">
        <v>14.525</v>
      </c>
      <c r="G2194" s="112">
        <v>15.074999999999999</v>
      </c>
      <c r="H2194" s="113">
        <v>15.275</v>
      </c>
      <c r="I2194" s="90">
        <f t="shared" si="1251"/>
        <v>12.435</v>
      </c>
      <c r="J2194" s="90">
        <f t="shared" si="1252"/>
        <v>13.120000000000001</v>
      </c>
      <c r="K2194" s="114">
        <v>14</v>
      </c>
      <c r="L2194" s="115">
        <v>0.05</v>
      </c>
      <c r="M2194" s="90">
        <v>11.45</v>
      </c>
      <c r="N2194" s="90">
        <v>11.47</v>
      </c>
      <c r="O2194" s="90">
        <v>13.53</v>
      </c>
      <c r="P2194" s="90">
        <v>15.25</v>
      </c>
      <c r="Q2194" s="90">
        <v>16.57</v>
      </c>
      <c r="R2194" s="63">
        <f t="shared" si="1240"/>
        <v>5.8599999999999994</v>
      </c>
      <c r="S2194" s="64">
        <f t="shared" ref="S2194:S2257" si="1276">(N2194-N2195)/N2195</f>
        <v>3.3333333333333423E-2</v>
      </c>
      <c r="T2194" s="65">
        <f t="shared" si="1270"/>
        <v>0.99825632083696592</v>
      </c>
      <c r="U2194" s="65">
        <f t="shared" si="1270"/>
        <v>0.84774575018477472</v>
      </c>
      <c r="V2194" s="65">
        <f t="shared" si="1241"/>
        <v>0.75213114754098365</v>
      </c>
      <c r="W2194" s="65">
        <f t="shared" si="1242"/>
        <v>0.69221484610742312</v>
      </c>
      <c r="X2194" s="61">
        <f t="shared" si="1253"/>
        <v>5.7259713701431583E-2</v>
      </c>
      <c r="Y2194" s="66">
        <f t="shared" si="1243"/>
        <v>8.141592920353985E-2</v>
      </c>
      <c r="Z2194" s="61">
        <f t="shared" si="1244"/>
        <v>5.5086449537595533E-2</v>
      </c>
      <c r="AA2194" s="67">
        <f t="shared" si="1245"/>
        <v>12.435</v>
      </c>
      <c r="AB2194" s="68">
        <f t="shared" si="1246"/>
        <v>6.5823888404533473E-2</v>
      </c>
      <c r="AC2194" s="69">
        <f t="shared" si="1247"/>
        <v>8.4132519616390566E-2</v>
      </c>
      <c r="AD2194" s="70">
        <f>_xlfn.PERCENTILE.EXC(AC2194:$AC$5675,0.5)</f>
        <v>8.9129252481525145E-2</v>
      </c>
      <c r="AE2194" s="70">
        <f>_xlfn.PERCENTILE.EXC($AC2194:AC$5675,0.35)</f>
        <v>5.3096907153356278E-2</v>
      </c>
      <c r="AF2194" s="71">
        <f t="shared" si="1272"/>
        <v>7.8021119525201674E-2</v>
      </c>
      <c r="AG2194" s="70">
        <f t="shared" si="1273"/>
        <v>-0.13516283925727643</v>
      </c>
      <c r="AH2194" s="70">
        <f t="shared" si="1274"/>
        <v>-0.15865885003490499</v>
      </c>
      <c r="AI2194" s="61" t="str">
        <f t="shared" si="1262"/>
        <v>Safety</v>
      </c>
      <c r="AJ2194" s="68" t="str">
        <f t="shared" si="1263"/>
        <v>Short VOL</v>
      </c>
      <c r="AK2194" s="72" t="str">
        <f t="shared" si="1264"/>
        <v>00631L</v>
      </c>
      <c r="AL2194" s="73">
        <f t="shared" si="1254"/>
        <v>1</v>
      </c>
      <c r="AM2194" s="72" t="str">
        <f t="shared" si="1267"/>
        <v>00631L</v>
      </c>
      <c r="AN2194" s="73">
        <f t="shared" si="1255"/>
        <v>1</v>
      </c>
      <c r="AO2194" s="74" t="str">
        <f t="shared" si="1261"/>
        <v>00631L</v>
      </c>
      <c r="AP2194" s="20">
        <f t="shared" si="1256"/>
        <v>1</v>
      </c>
      <c r="AQ2194" s="74" t="str">
        <f t="shared" si="1271"/>
        <v>00631L</v>
      </c>
      <c r="AR2194" s="20">
        <f t="shared" si="1257"/>
        <v>1</v>
      </c>
      <c r="AS2194" s="74" t="str">
        <f t="shared" si="1265"/>
        <v>00631L</v>
      </c>
      <c r="AT2194" s="20">
        <f t="shared" si="1258"/>
        <v>1</v>
      </c>
      <c r="AU2194" s="74" t="str">
        <f t="shared" si="1248"/>
        <v>00631L</v>
      </c>
      <c r="AV2194" s="20">
        <f t="shared" si="1259"/>
        <v>1</v>
      </c>
      <c r="AW2194" s="74" t="str">
        <f t="shared" si="1249"/>
        <v>00631L</v>
      </c>
      <c r="AX2194" s="20">
        <f t="shared" si="1250"/>
        <v>1</v>
      </c>
      <c r="AY2194" s="20">
        <f t="shared" si="1260"/>
        <v>0</v>
      </c>
      <c r="AZ2194" s="116">
        <v>43125</v>
      </c>
      <c r="BA2194" s="117">
        <v>21.2</v>
      </c>
      <c r="BB2194" s="90">
        <v>21.074999999999999</v>
      </c>
      <c r="BC2194" s="76">
        <f t="shared" si="1268"/>
        <v>20.553875000000001</v>
      </c>
      <c r="BD2194" s="76">
        <f t="shared" si="1269"/>
        <v>20.565125000000005</v>
      </c>
      <c r="BE2194" s="77">
        <f t="shared" si="1275"/>
        <v>2.5354099896004904E-2</v>
      </c>
      <c r="BF2194" s="77">
        <f t="shared" si="1266"/>
        <v>3.0871438904455661E-2</v>
      </c>
    </row>
    <row r="2195" spans="1:58" s="23" customFormat="1" ht="15.75" customHeight="1" x14ac:dyDescent="0.4">
      <c r="A2195" s="116">
        <v>43123</v>
      </c>
      <c r="B2195" s="112">
        <v>11.975</v>
      </c>
      <c r="C2195" s="112">
        <v>12.725</v>
      </c>
      <c r="D2195" s="112">
        <v>13.375</v>
      </c>
      <c r="E2195" s="112">
        <v>13.875</v>
      </c>
      <c r="F2195" s="112">
        <v>14.324999999999999</v>
      </c>
      <c r="G2195" s="112">
        <v>14.875</v>
      </c>
      <c r="H2195" s="113">
        <v>15.175000000000001</v>
      </c>
      <c r="I2195" s="90">
        <f t="shared" si="1251"/>
        <v>12.1625</v>
      </c>
      <c r="J2195" s="90">
        <f t="shared" si="1252"/>
        <v>12.887499999999999</v>
      </c>
      <c r="K2195" s="114">
        <v>15</v>
      </c>
      <c r="L2195" s="115">
        <v>0.05</v>
      </c>
      <c r="M2195" s="90">
        <v>11.02</v>
      </c>
      <c r="N2195" s="90">
        <v>11.1</v>
      </c>
      <c r="O2195" s="90">
        <v>13.22</v>
      </c>
      <c r="P2195" s="90">
        <v>14.94</v>
      </c>
      <c r="Q2195" s="90">
        <v>16.39</v>
      </c>
      <c r="R2195" s="63">
        <f t="shared" si="1240"/>
        <v>6.0400000000000027</v>
      </c>
      <c r="S2195" s="64">
        <f t="shared" si="1276"/>
        <v>6.3463281958295818E-3</v>
      </c>
      <c r="T2195" s="65">
        <f t="shared" si="1270"/>
        <v>0.99279279279279276</v>
      </c>
      <c r="U2195" s="65">
        <f t="shared" si="1270"/>
        <v>0.83963691376701965</v>
      </c>
      <c r="V2195" s="65">
        <f t="shared" si="1241"/>
        <v>0.74297188755020083</v>
      </c>
      <c r="W2195" s="65">
        <f t="shared" si="1242"/>
        <v>0.67724222086638186</v>
      </c>
      <c r="X2195" s="61">
        <f t="shared" si="1253"/>
        <v>6.2630480167014613E-2</v>
      </c>
      <c r="Y2195" s="66">
        <f t="shared" si="1243"/>
        <v>9.369369369369375E-2</v>
      </c>
      <c r="Z2195" s="61">
        <f t="shared" si="1244"/>
        <v>5.9609455292908502E-2</v>
      </c>
      <c r="AA2195" s="67">
        <f t="shared" si="1245"/>
        <v>12.1625</v>
      </c>
      <c r="AB2195" s="68">
        <f t="shared" si="1246"/>
        <v>7.8828828828828829E-2</v>
      </c>
      <c r="AC2195" s="69">
        <f t="shared" si="1247"/>
        <v>9.5720720720720728E-2</v>
      </c>
      <c r="AD2195" s="70">
        <f>_xlfn.PERCENTILE.EXC(AC2195:$AC$5675,0.5)</f>
        <v>8.9138134592680121E-2</v>
      </c>
      <c r="AE2195" s="70">
        <f>_xlfn.PERCENTILE.EXC($AC2195:AC$5675,0.35)</f>
        <v>5.3091262064931331E-2</v>
      </c>
      <c r="AF2195" s="71">
        <f t="shared" si="1272"/>
        <v>7.7614017355594103E-2</v>
      </c>
      <c r="AG2195" s="70">
        <f t="shared" si="1273"/>
        <v>-0.13516283925727643</v>
      </c>
      <c r="AH2195" s="70">
        <f t="shared" si="1274"/>
        <v>-0.15865885003490499</v>
      </c>
      <c r="AI2195" s="61" t="str">
        <f t="shared" si="1262"/>
        <v>Short VOL</v>
      </c>
      <c r="AJ2195" s="68" t="str">
        <f t="shared" si="1263"/>
        <v>Short VOL</v>
      </c>
      <c r="AK2195" s="72" t="str">
        <f t="shared" si="1264"/>
        <v>00631L</v>
      </c>
      <c r="AL2195" s="73">
        <f t="shared" si="1254"/>
        <v>1</v>
      </c>
      <c r="AM2195" s="72" t="str">
        <f t="shared" si="1267"/>
        <v>00631L</v>
      </c>
      <c r="AN2195" s="73">
        <f t="shared" si="1255"/>
        <v>1</v>
      </c>
      <c r="AO2195" s="74" t="str">
        <f t="shared" si="1261"/>
        <v>00631L</v>
      </c>
      <c r="AP2195" s="20">
        <f t="shared" si="1256"/>
        <v>1</v>
      </c>
      <c r="AQ2195" s="74" t="str">
        <f t="shared" si="1271"/>
        <v>00631L</v>
      </c>
      <c r="AR2195" s="20">
        <f t="shared" si="1257"/>
        <v>1</v>
      </c>
      <c r="AS2195" s="74" t="str">
        <f t="shared" si="1265"/>
        <v>00631L</v>
      </c>
      <c r="AT2195" s="20">
        <f t="shared" si="1258"/>
        <v>1</v>
      </c>
      <c r="AU2195" s="74" t="str">
        <f t="shared" si="1248"/>
        <v>00631L</v>
      </c>
      <c r="AV2195" s="20">
        <f t="shared" si="1259"/>
        <v>1</v>
      </c>
      <c r="AW2195" s="74" t="str">
        <f t="shared" si="1249"/>
        <v>00631L</v>
      </c>
      <c r="AX2195" s="20">
        <f t="shared" si="1250"/>
        <v>1</v>
      </c>
      <c r="AY2195" s="20">
        <f t="shared" si="1260"/>
        <v>0</v>
      </c>
      <c r="AZ2195" s="116">
        <v>43124</v>
      </c>
      <c r="BA2195" s="117">
        <v>21.137499999999999</v>
      </c>
      <c r="BB2195" s="90">
        <v>21.125</v>
      </c>
      <c r="BC2195" s="76">
        <f t="shared" si="1268"/>
        <v>20.547000000000004</v>
      </c>
      <c r="BD2195" s="76">
        <f t="shared" si="1269"/>
        <v>20.554916666666667</v>
      </c>
      <c r="BE2195" s="77">
        <f t="shared" si="1275"/>
        <v>2.8130627342190868E-2</v>
      </c>
      <c r="BF2195" s="77">
        <f t="shared" si="1266"/>
        <v>2.8342772815911785E-2</v>
      </c>
    </row>
    <row r="2196" spans="1:58" s="23" customFormat="1" ht="15.75" customHeight="1" x14ac:dyDescent="0.4">
      <c r="A2196" s="116">
        <v>43122</v>
      </c>
      <c r="B2196" s="112">
        <v>11.824999999999999</v>
      </c>
      <c r="C2196" s="112">
        <v>12.475</v>
      </c>
      <c r="D2196" s="112">
        <v>13.125</v>
      </c>
      <c r="E2196" s="112">
        <v>13.625</v>
      </c>
      <c r="F2196" s="112">
        <v>14.074999999999999</v>
      </c>
      <c r="G2196" s="112">
        <v>14.675000000000001</v>
      </c>
      <c r="H2196" s="113">
        <v>15.025</v>
      </c>
      <c r="I2196" s="90">
        <f t="shared" si="1251"/>
        <v>11.955</v>
      </c>
      <c r="J2196" s="90">
        <f t="shared" si="1252"/>
        <v>12.605</v>
      </c>
      <c r="K2196" s="114">
        <v>16</v>
      </c>
      <c r="L2196" s="115">
        <v>0.05</v>
      </c>
      <c r="M2196" s="90">
        <v>10.86</v>
      </c>
      <c r="N2196" s="90">
        <v>11.03</v>
      </c>
      <c r="O2196" s="90">
        <v>12.99</v>
      </c>
      <c r="P2196" s="90">
        <v>14.84</v>
      </c>
      <c r="Q2196" s="90">
        <v>16.329999999999998</v>
      </c>
      <c r="R2196" s="63">
        <f t="shared" si="1240"/>
        <v>5.9399999999999977</v>
      </c>
      <c r="S2196" s="64">
        <f t="shared" si="1276"/>
        <v>-2.12954747116238E-2</v>
      </c>
      <c r="T2196" s="65">
        <f t="shared" si="1270"/>
        <v>0.98458748866727108</v>
      </c>
      <c r="U2196" s="65">
        <f t="shared" si="1270"/>
        <v>0.84911470361816777</v>
      </c>
      <c r="V2196" s="65">
        <f t="shared" si="1241"/>
        <v>0.74326145552560641</v>
      </c>
      <c r="W2196" s="65">
        <f t="shared" si="1242"/>
        <v>0.67544396815676677</v>
      </c>
      <c r="X2196" s="61">
        <f t="shared" si="1253"/>
        <v>5.4968287526427094E-2</v>
      </c>
      <c r="Y2196" s="66">
        <f t="shared" si="1243"/>
        <v>0.10275229357798167</v>
      </c>
      <c r="Z2196" s="61">
        <f t="shared" si="1244"/>
        <v>5.4370556252614E-2</v>
      </c>
      <c r="AA2196" s="67">
        <f t="shared" si="1245"/>
        <v>11.954999999999998</v>
      </c>
      <c r="AB2196" s="68">
        <f t="shared" si="1246"/>
        <v>7.2076155938349956E-2</v>
      </c>
      <c r="AC2196" s="69">
        <f t="shared" si="1247"/>
        <v>8.3862194016319044E-2</v>
      </c>
      <c r="AD2196" s="70">
        <f>_xlfn.PERCENTILE.EXC(AC2196:$AC$5675,0.5)</f>
        <v>8.9129252481525145E-2</v>
      </c>
      <c r="AE2196" s="70">
        <f>_xlfn.PERCENTILE.EXC($AC2196:AC$5675,0.35)</f>
        <v>5.3085554986838299E-2</v>
      </c>
      <c r="AF2196" s="71">
        <f t="shared" si="1272"/>
        <v>7.7240459160599656E-2</v>
      </c>
      <c r="AG2196" s="70">
        <f t="shared" si="1273"/>
        <v>-0.13516283925727643</v>
      </c>
      <c r="AH2196" s="70">
        <f t="shared" si="1274"/>
        <v>-0.15865885003490499</v>
      </c>
      <c r="AI2196" s="61" t="str">
        <f t="shared" si="1262"/>
        <v>Safety</v>
      </c>
      <c r="AJ2196" s="68" t="str">
        <f t="shared" si="1263"/>
        <v>Short VOL</v>
      </c>
      <c r="AK2196" s="72" t="str">
        <f t="shared" si="1264"/>
        <v>00631L</v>
      </c>
      <c r="AL2196" s="73">
        <f t="shared" si="1254"/>
        <v>1</v>
      </c>
      <c r="AM2196" s="72" t="str">
        <f t="shared" si="1267"/>
        <v>00631L</v>
      </c>
      <c r="AN2196" s="73">
        <f t="shared" si="1255"/>
        <v>1</v>
      </c>
      <c r="AO2196" s="74" t="str">
        <f t="shared" si="1261"/>
        <v>00631L</v>
      </c>
      <c r="AP2196" s="20">
        <f t="shared" si="1256"/>
        <v>1</v>
      </c>
      <c r="AQ2196" s="74" t="str">
        <f t="shared" si="1271"/>
        <v>00631L</v>
      </c>
      <c r="AR2196" s="20">
        <f t="shared" si="1257"/>
        <v>1</v>
      </c>
      <c r="AS2196" s="74" t="str">
        <f t="shared" si="1265"/>
        <v>00631L</v>
      </c>
      <c r="AT2196" s="20">
        <f t="shared" si="1258"/>
        <v>1</v>
      </c>
      <c r="AU2196" s="74" t="str">
        <f t="shared" si="1248"/>
        <v>00631L</v>
      </c>
      <c r="AV2196" s="20">
        <f t="shared" si="1259"/>
        <v>1</v>
      </c>
      <c r="AW2196" s="74" t="str">
        <f t="shared" si="1249"/>
        <v>00631L</v>
      </c>
      <c r="AX2196" s="20">
        <f t="shared" si="1250"/>
        <v>1</v>
      </c>
      <c r="AY2196" s="20">
        <f t="shared" si="1260"/>
        <v>0</v>
      </c>
      <c r="AZ2196" s="116">
        <v>43123</v>
      </c>
      <c r="BA2196" s="117">
        <v>21.012499999999999</v>
      </c>
      <c r="BB2196" s="90">
        <v>21.012499999999999</v>
      </c>
      <c r="BC2196" s="76">
        <f t="shared" si="1268"/>
        <v>20.539499999999997</v>
      </c>
      <c r="BD2196" s="76">
        <f t="shared" si="1269"/>
        <v>20.545125000000002</v>
      </c>
      <c r="BE2196" s="77">
        <f t="shared" si="1275"/>
        <v>2.3028798169381075E-2</v>
      </c>
      <c r="BF2196" s="77">
        <f t="shared" si="1266"/>
        <v>2.2748705593175846E-2</v>
      </c>
    </row>
    <row r="2197" spans="1:58" s="23" customFormat="1" ht="15.75" customHeight="1" x14ac:dyDescent="0.4">
      <c r="A2197" s="116">
        <v>43119</v>
      </c>
      <c r="B2197" s="112">
        <v>11.925000000000001</v>
      </c>
      <c r="C2197" s="112">
        <v>12.525</v>
      </c>
      <c r="D2197" s="112">
        <v>13.175000000000001</v>
      </c>
      <c r="E2197" s="112">
        <v>13.725</v>
      </c>
      <c r="F2197" s="112">
        <v>14.225</v>
      </c>
      <c r="G2197" s="112">
        <v>14.824999999999999</v>
      </c>
      <c r="H2197" s="113">
        <v>15.125</v>
      </c>
      <c r="I2197" s="90">
        <f t="shared" si="1251"/>
        <v>12.015000000000001</v>
      </c>
      <c r="J2197" s="90">
        <f t="shared" si="1252"/>
        <v>12.6225</v>
      </c>
      <c r="K2197" s="114">
        <v>17</v>
      </c>
      <c r="L2197" s="115">
        <v>0.05</v>
      </c>
      <c r="M2197" s="90">
        <v>10.41</v>
      </c>
      <c r="N2197" s="90">
        <v>11.27</v>
      </c>
      <c r="O2197" s="90">
        <v>13.04</v>
      </c>
      <c r="P2197" s="90">
        <v>14.86</v>
      </c>
      <c r="Q2197" s="90">
        <v>16.239999999999998</v>
      </c>
      <c r="R2197" s="63">
        <f t="shared" si="1240"/>
        <v>6.2199999999999989</v>
      </c>
      <c r="S2197" s="64">
        <f t="shared" si="1276"/>
        <v>-7.7741407528641657E-2</v>
      </c>
      <c r="T2197" s="65">
        <f t="shared" si="1270"/>
        <v>0.92369121561668155</v>
      </c>
      <c r="U2197" s="65">
        <f t="shared" si="1270"/>
        <v>0.86426380368098166</v>
      </c>
      <c r="V2197" s="65">
        <f t="shared" si="1241"/>
        <v>0.75841184387617766</v>
      </c>
      <c r="W2197" s="65">
        <f t="shared" si="1242"/>
        <v>0.69396551724137934</v>
      </c>
      <c r="X2197" s="61">
        <f t="shared" si="1253"/>
        <v>5.0314465408804999E-2</v>
      </c>
      <c r="Y2197" s="66">
        <f t="shared" si="1243"/>
        <v>0.10200364298724958</v>
      </c>
      <c r="Z2197" s="61">
        <f t="shared" si="1244"/>
        <v>5.056179775280898E-2</v>
      </c>
      <c r="AA2197" s="67">
        <f t="shared" si="1245"/>
        <v>12.015000000000001</v>
      </c>
      <c r="AB2197" s="68">
        <f t="shared" si="1246"/>
        <v>5.811889973380667E-2</v>
      </c>
      <c r="AC2197" s="69">
        <f t="shared" si="1247"/>
        <v>6.6104702750665573E-2</v>
      </c>
      <c r="AD2197" s="70">
        <f>_xlfn.PERCENTILE.EXC(AC2197:$AC$5675,0.5)</f>
        <v>8.9138134592680121E-2</v>
      </c>
      <c r="AE2197" s="70">
        <f>_xlfn.PERCENTILE.EXC($AC2197:AC$5675,0.35)</f>
        <v>5.3079847908745273E-2</v>
      </c>
      <c r="AF2197" s="71">
        <f t="shared" si="1272"/>
        <v>7.7222211949185354E-2</v>
      </c>
      <c r="AG2197" s="70">
        <f t="shared" si="1273"/>
        <v>-0.13516283925727643</v>
      </c>
      <c r="AH2197" s="70">
        <f t="shared" si="1274"/>
        <v>-0.15865885003490499</v>
      </c>
      <c r="AI2197" s="61" t="str">
        <f t="shared" si="1262"/>
        <v>Safety</v>
      </c>
      <c r="AJ2197" s="68" t="str">
        <f t="shared" si="1263"/>
        <v>Safety</v>
      </c>
      <c r="AK2197" s="72" t="str">
        <f t="shared" si="1264"/>
        <v>00631L</v>
      </c>
      <c r="AL2197" s="73">
        <f t="shared" si="1254"/>
        <v>1</v>
      </c>
      <c r="AM2197" s="72" t="str">
        <f t="shared" si="1267"/>
        <v>00635U</v>
      </c>
      <c r="AN2197" s="73">
        <f t="shared" si="1255"/>
        <v>0</v>
      </c>
      <c r="AO2197" s="74" t="str">
        <f t="shared" si="1261"/>
        <v>00635U</v>
      </c>
      <c r="AP2197" s="20">
        <f t="shared" si="1256"/>
        <v>0</v>
      </c>
      <c r="AQ2197" s="74" t="str">
        <f t="shared" si="1271"/>
        <v>00631L</v>
      </c>
      <c r="AR2197" s="20">
        <f t="shared" si="1257"/>
        <v>1</v>
      </c>
      <c r="AS2197" s="74" t="str">
        <f t="shared" si="1265"/>
        <v>00631L</v>
      </c>
      <c r="AT2197" s="20">
        <f t="shared" si="1258"/>
        <v>1</v>
      </c>
      <c r="AU2197" s="74" t="str">
        <f t="shared" si="1248"/>
        <v>00635U</v>
      </c>
      <c r="AV2197" s="20">
        <f t="shared" si="1259"/>
        <v>0</v>
      </c>
      <c r="AW2197" s="74" t="str">
        <f t="shared" si="1249"/>
        <v>00631L</v>
      </c>
      <c r="AX2197" s="20">
        <f t="shared" si="1250"/>
        <v>1</v>
      </c>
      <c r="AY2197" s="20">
        <f t="shared" si="1260"/>
        <v>1</v>
      </c>
      <c r="AZ2197" s="116">
        <v>43122</v>
      </c>
      <c r="BA2197" s="117">
        <v>20.987500000000001</v>
      </c>
      <c r="BB2197" s="90">
        <v>21.05</v>
      </c>
      <c r="BC2197" s="76">
        <f t="shared" si="1268"/>
        <v>20.532624999999996</v>
      </c>
      <c r="BD2197" s="76">
        <f t="shared" si="1269"/>
        <v>20.539083333333334</v>
      </c>
      <c r="BE2197" s="77">
        <f t="shared" si="1275"/>
        <v>2.519770365455001E-2</v>
      </c>
      <c r="BF2197" s="77">
        <f t="shared" si="1266"/>
        <v>2.1832360256259408E-2</v>
      </c>
    </row>
    <row r="2198" spans="1:58" s="23" customFormat="1" ht="15.75" customHeight="1" x14ac:dyDescent="0.4">
      <c r="A2198" s="116">
        <v>43118</v>
      </c>
      <c r="B2198" s="112">
        <v>12.074999999999999</v>
      </c>
      <c r="C2198" s="112">
        <v>12.775</v>
      </c>
      <c r="D2198" s="112">
        <v>13.324999999999999</v>
      </c>
      <c r="E2198" s="112">
        <v>13.824999999999999</v>
      </c>
      <c r="F2198" s="112">
        <v>14.275</v>
      </c>
      <c r="G2198" s="112">
        <v>14.875</v>
      </c>
      <c r="H2198" s="113">
        <v>15.175000000000001</v>
      </c>
      <c r="I2198" s="90">
        <f t="shared" si="1251"/>
        <v>12.145</v>
      </c>
      <c r="J2198" s="90">
        <f t="shared" si="1252"/>
        <v>12.83</v>
      </c>
      <c r="K2198" s="114">
        <v>18</v>
      </c>
      <c r="L2198" s="115">
        <v>0.05</v>
      </c>
      <c r="M2198" s="90">
        <v>12.37</v>
      </c>
      <c r="N2198" s="90">
        <v>12.22</v>
      </c>
      <c r="O2198" s="90">
        <v>13.58</v>
      </c>
      <c r="P2198" s="90">
        <v>15.15</v>
      </c>
      <c r="Q2198" s="90">
        <v>16.39</v>
      </c>
      <c r="R2198" s="63">
        <f t="shared" si="1240"/>
        <v>4.1400000000000006</v>
      </c>
      <c r="S2198" s="64">
        <f t="shared" si="1276"/>
        <v>2.6028547439126824E-2</v>
      </c>
      <c r="T2198" s="65">
        <f t="shared" si="1270"/>
        <v>1.0122749590834696</v>
      </c>
      <c r="U2198" s="65">
        <f t="shared" si="1270"/>
        <v>0.89985272459499266</v>
      </c>
      <c r="V2198" s="65">
        <f t="shared" si="1241"/>
        <v>0.80660066006600661</v>
      </c>
      <c r="W2198" s="65">
        <f t="shared" si="1242"/>
        <v>0.74557657107992681</v>
      </c>
      <c r="X2198" s="61">
        <f t="shared" si="1253"/>
        <v>5.7971014492753714E-2</v>
      </c>
      <c r="Y2198" s="66">
        <f t="shared" si="1243"/>
        <v>9.7649186256781303E-2</v>
      </c>
      <c r="Z2198" s="61">
        <f t="shared" si="1244"/>
        <v>5.6401811445039154E-2</v>
      </c>
      <c r="AA2198" s="67">
        <f t="shared" si="1245"/>
        <v>12.145</v>
      </c>
      <c r="AB2198" s="68">
        <f t="shared" si="1246"/>
        <v>-1.1865793780687507E-2</v>
      </c>
      <c r="AC2198" s="69">
        <f t="shared" si="1247"/>
        <v>-6.1374795417349481E-3</v>
      </c>
      <c r="AD2198" s="70">
        <f>_xlfn.PERCENTILE.EXC(AC2198:$AC$5675,0.5)</f>
        <v>8.9203093013451834E-2</v>
      </c>
      <c r="AE2198" s="70">
        <f>_xlfn.PERCENTILE.EXC($AC2198:AC$5675,0.35)</f>
        <v>5.3077320135097847E-2</v>
      </c>
      <c r="AF2198" s="71">
        <f t="shared" si="1272"/>
        <v>7.7222211949185354E-2</v>
      </c>
      <c r="AG2198" s="70">
        <f t="shared" si="1273"/>
        <v>-0.13516283925727643</v>
      </c>
      <c r="AH2198" s="70">
        <f t="shared" si="1274"/>
        <v>-0.15865885003490499</v>
      </c>
      <c r="AI2198" s="61" t="str">
        <f t="shared" si="1262"/>
        <v>Safety</v>
      </c>
      <c r="AJ2198" s="68" t="str">
        <f t="shared" si="1263"/>
        <v>Safety</v>
      </c>
      <c r="AK2198" s="72" t="str">
        <f t="shared" si="1264"/>
        <v>00631L</v>
      </c>
      <c r="AL2198" s="73">
        <f t="shared" si="1254"/>
        <v>1</v>
      </c>
      <c r="AM2198" s="72" t="str">
        <f t="shared" si="1267"/>
        <v>00635U</v>
      </c>
      <c r="AN2198" s="73">
        <f t="shared" si="1255"/>
        <v>0</v>
      </c>
      <c r="AO2198" s="74" t="str">
        <f t="shared" si="1261"/>
        <v>00635U</v>
      </c>
      <c r="AP2198" s="20">
        <f t="shared" si="1256"/>
        <v>0</v>
      </c>
      <c r="AQ2198" s="74" t="str">
        <f t="shared" si="1271"/>
        <v>00631L</v>
      </c>
      <c r="AR2198" s="20">
        <f t="shared" si="1257"/>
        <v>1</v>
      </c>
      <c r="AS2198" s="74" t="str">
        <f t="shared" si="1265"/>
        <v>00631L</v>
      </c>
      <c r="AT2198" s="20">
        <f t="shared" si="1258"/>
        <v>1</v>
      </c>
      <c r="AU2198" s="74" t="str">
        <f t="shared" si="1248"/>
        <v>00635U</v>
      </c>
      <c r="AV2198" s="20">
        <f t="shared" si="1259"/>
        <v>0</v>
      </c>
      <c r="AW2198" s="74" t="str">
        <f t="shared" si="1249"/>
        <v>00635U</v>
      </c>
      <c r="AX2198" s="20">
        <f t="shared" si="1250"/>
        <v>0</v>
      </c>
      <c r="AY2198" s="20">
        <f t="shared" si="1260"/>
        <v>1</v>
      </c>
      <c r="AZ2198" s="116">
        <v>43119</v>
      </c>
      <c r="BA2198" s="117">
        <v>20.887499999999999</v>
      </c>
      <c r="BB2198" s="90">
        <v>20.85</v>
      </c>
      <c r="BC2198" s="76">
        <f t="shared" si="1268"/>
        <v>20.524291666666663</v>
      </c>
      <c r="BD2198" s="76">
        <f t="shared" si="1269"/>
        <v>20.529916666666665</v>
      </c>
      <c r="BE2198" s="77">
        <f t="shared" si="1275"/>
        <v>1.5869406780177397E-2</v>
      </c>
      <c r="BF2198" s="77">
        <f t="shared" si="1266"/>
        <v>1.7417670959859438E-2</v>
      </c>
    </row>
    <row r="2199" spans="1:58" s="23" customFormat="1" ht="15.75" customHeight="1" x14ac:dyDescent="0.4">
      <c r="A2199" s="116">
        <v>43117</v>
      </c>
      <c r="B2199" s="112">
        <v>12.125</v>
      </c>
      <c r="C2199" s="112">
        <v>12.574999999999999</v>
      </c>
      <c r="D2199" s="112">
        <v>13.175000000000001</v>
      </c>
      <c r="E2199" s="112">
        <v>13.725</v>
      </c>
      <c r="F2199" s="112">
        <v>14.225</v>
      </c>
      <c r="G2199" s="112">
        <v>14.824999999999999</v>
      </c>
      <c r="H2199" s="113">
        <v>15.175000000000001</v>
      </c>
      <c r="I2199" s="90">
        <f t="shared" si="1251"/>
        <v>12.147500000000001</v>
      </c>
      <c r="J2199" s="90">
        <f t="shared" si="1252"/>
        <v>12.604999999999999</v>
      </c>
      <c r="K2199" s="114">
        <v>19</v>
      </c>
      <c r="L2199" s="115">
        <v>0.05</v>
      </c>
      <c r="M2199" s="90">
        <v>11.69</v>
      </c>
      <c r="N2199" s="90">
        <v>11.91</v>
      </c>
      <c r="O2199" s="90">
        <v>13.25</v>
      </c>
      <c r="P2199" s="90">
        <v>14.88</v>
      </c>
      <c r="Q2199" s="90">
        <v>16.16</v>
      </c>
      <c r="R2199" s="63">
        <f t="shared" si="1240"/>
        <v>4.5300000000000011</v>
      </c>
      <c r="S2199" s="64">
        <f t="shared" si="1276"/>
        <v>2.1440823327615779E-2</v>
      </c>
      <c r="T2199" s="65">
        <f t="shared" si="1270"/>
        <v>0.98152812762384545</v>
      </c>
      <c r="U2199" s="65">
        <f t="shared" si="1270"/>
        <v>0.89886792452830189</v>
      </c>
      <c r="V2199" s="65">
        <f t="shared" si="1241"/>
        <v>0.80040322580645162</v>
      </c>
      <c r="W2199" s="65">
        <f t="shared" si="1242"/>
        <v>0.73700495049504955</v>
      </c>
      <c r="X2199" s="61">
        <f t="shared" si="1253"/>
        <v>3.7113402061855615E-2</v>
      </c>
      <c r="Y2199" s="66">
        <f t="shared" si="1243"/>
        <v>0.10564663023679426</v>
      </c>
      <c r="Z2199" s="61">
        <f t="shared" si="1244"/>
        <v>3.7662070384852669E-2</v>
      </c>
      <c r="AA2199" s="67">
        <f t="shared" si="1245"/>
        <v>12.147499999999999</v>
      </c>
      <c r="AB2199" s="68">
        <f t="shared" si="1246"/>
        <v>1.8052057094878241E-2</v>
      </c>
      <c r="AC2199" s="69">
        <f t="shared" si="1247"/>
        <v>1.9941225860621237E-2</v>
      </c>
      <c r="AD2199" s="70">
        <f>_xlfn.PERCENTILE.EXC(AC2199:$AC$5675,0.5)</f>
        <v>8.9268051434223533E-2</v>
      </c>
      <c r="AE2199" s="70">
        <f>_xlfn.PERCENTILE.EXC($AC2199:AC$5675,0.35)</f>
        <v>5.3084739689967866E-2</v>
      </c>
      <c r="AF2199" s="71">
        <f t="shared" si="1272"/>
        <v>7.7222211949185354E-2</v>
      </c>
      <c r="AG2199" s="70">
        <f t="shared" si="1273"/>
        <v>-0.13516283925727643</v>
      </c>
      <c r="AH2199" s="70">
        <f t="shared" si="1274"/>
        <v>-0.15865885003490499</v>
      </c>
      <c r="AI2199" s="61" t="str">
        <f t="shared" si="1262"/>
        <v>Safety</v>
      </c>
      <c r="AJ2199" s="68" t="str">
        <f t="shared" si="1263"/>
        <v>Safety</v>
      </c>
      <c r="AK2199" s="72" t="str">
        <f t="shared" si="1264"/>
        <v>00631L</v>
      </c>
      <c r="AL2199" s="73">
        <f t="shared" si="1254"/>
        <v>1</v>
      </c>
      <c r="AM2199" s="72" t="str">
        <f t="shared" si="1267"/>
        <v>00635U</v>
      </c>
      <c r="AN2199" s="73">
        <f t="shared" si="1255"/>
        <v>0</v>
      </c>
      <c r="AO2199" s="74" t="str">
        <f t="shared" si="1261"/>
        <v>00635U</v>
      </c>
      <c r="AP2199" s="20">
        <f t="shared" si="1256"/>
        <v>0</v>
      </c>
      <c r="AQ2199" s="74" t="str">
        <f t="shared" si="1271"/>
        <v>00631L</v>
      </c>
      <c r="AR2199" s="20">
        <f t="shared" si="1257"/>
        <v>1</v>
      </c>
      <c r="AS2199" s="74" t="str">
        <f t="shared" si="1265"/>
        <v>00631L</v>
      </c>
      <c r="AT2199" s="20">
        <f t="shared" si="1258"/>
        <v>1</v>
      </c>
      <c r="AU2199" s="74" t="str">
        <f t="shared" si="1248"/>
        <v>00635U</v>
      </c>
      <c r="AV2199" s="20">
        <f t="shared" si="1259"/>
        <v>0</v>
      </c>
      <c r="AW2199" s="74" t="str">
        <f t="shared" si="1249"/>
        <v>00635U</v>
      </c>
      <c r="AX2199" s="20">
        <f t="shared" si="1250"/>
        <v>0</v>
      </c>
      <c r="AY2199" s="20">
        <f t="shared" si="1260"/>
        <v>1</v>
      </c>
      <c r="AZ2199" s="116">
        <v>43118</v>
      </c>
      <c r="BA2199" s="117">
        <v>20.612500000000001</v>
      </c>
      <c r="BB2199" s="90">
        <v>20.524999999999999</v>
      </c>
      <c r="BC2199" s="76">
        <f t="shared" si="1268"/>
        <v>20.518666666666665</v>
      </c>
      <c r="BD2199" s="76">
        <f t="shared" si="1269"/>
        <v>20.52033333333333</v>
      </c>
      <c r="BE2199" s="77">
        <f t="shared" si="1275"/>
        <v>3.0866203132110448E-4</v>
      </c>
      <c r="BF2199" s="77">
        <f t="shared" si="1266"/>
        <v>4.4914799954518751E-3</v>
      </c>
    </row>
    <row r="2200" spans="1:58" s="23" customFormat="1" ht="15.75" customHeight="1" x14ac:dyDescent="0.4">
      <c r="A2200" s="116">
        <v>43116</v>
      </c>
      <c r="B2200" s="112">
        <v>11.775</v>
      </c>
      <c r="C2200" s="112">
        <v>12.074999999999999</v>
      </c>
      <c r="D2200" s="112">
        <v>12.725</v>
      </c>
      <c r="E2200" s="112">
        <v>13.324999999999999</v>
      </c>
      <c r="F2200" s="112">
        <v>13.824999999999999</v>
      </c>
      <c r="G2200" s="112">
        <v>14.324999999999999</v>
      </c>
      <c r="H2200" s="113">
        <v>14.925000000000001</v>
      </c>
      <c r="I2200" s="90">
        <f t="shared" si="1251"/>
        <v>12.074999999999999</v>
      </c>
      <c r="J2200" s="90">
        <f t="shared" si="1252"/>
        <v>12.725</v>
      </c>
      <c r="K2200" s="114">
        <v>0</v>
      </c>
      <c r="L2200" s="115">
        <v>5.8823529411764705E-2</v>
      </c>
      <c r="M2200" s="90">
        <v>11.25</v>
      </c>
      <c r="N2200" s="90">
        <v>11.66</v>
      </c>
      <c r="O2200" s="90">
        <v>13.23</v>
      </c>
      <c r="P2200" s="90">
        <v>14.99</v>
      </c>
      <c r="Q2200" s="90">
        <v>16.27</v>
      </c>
      <c r="R2200" s="63">
        <f t="shared" si="1240"/>
        <v>5.3099999999999987</v>
      </c>
      <c r="S2200" s="64">
        <f t="shared" si="1276"/>
        <v>0.14763779527559054</v>
      </c>
      <c r="T2200" s="65">
        <f t="shared" si="1270"/>
        <v>0.96483704974271012</v>
      </c>
      <c r="U2200" s="65">
        <f t="shared" si="1270"/>
        <v>0.88133030990173844</v>
      </c>
      <c r="V2200" s="65">
        <f t="shared" si="1241"/>
        <v>0.77785190126751169</v>
      </c>
      <c r="W2200" s="65">
        <f t="shared" si="1242"/>
        <v>0.7166564228641672</v>
      </c>
      <c r="X2200" s="61">
        <f t="shared" si="1253"/>
        <v>2.5477707006369334E-2</v>
      </c>
      <c r="Y2200" s="66">
        <f t="shared" si="1243"/>
        <v>0.12007504690431531</v>
      </c>
      <c r="Z2200" s="61">
        <f t="shared" si="1244"/>
        <v>5.3830227743271251E-2</v>
      </c>
      <c r="AA2200" s="67">
        <f t="shared" si="1245"/>
        <v>12.074999999999999</v>
      </c>
      <c r="AB2200" s="68">
        <f t="shared" si="1246"/>
        <v>9.8627787307032765E-3</v>
      </c>
      <c r="AC2200" s="69">
        <f t="shared" si="1247"/>
        <v>3.5591766723842122E-2</v>
      </c>
      <c r="AD2200" s="70">
        <f>_xlfn.PERCENTILE.EXC(AC2200:$AC$5675,0.5)</f>
        <v>8.9312965995513249E-2</v>
      </c>
      <c r="AE2200" s="70">
        <f>_xlfn.PERCENTILE.EXC($AC2200:AC$5675,0.35)</f>
        <v>5.3095338549283493E-2</v>
      </c>
      <c r="AF2200" s="71">
        <f t="shared" si="1272"/>
        <v>7.7222211949185354E-2</v>
      </c>
      <c r="AG2200" s="70">
        <f t="shared" si="1273"/>
        <v>-0.13516283925727643</v>
      </c>
      <c r="AH2200" s="70">
        <f t="shared" si="1274"/>
        <v>-0.15865885003490499</v>
      </c>
      <c r="AI2200" s="61" t="str">
        <f t="shared" si="1262"/>
        <v>Safety</v>
      </c>
      <c r="AJ2200" s="68" t="str">
        <f t="shared" si="1263"/>
        <v>Safety</v>
      </c>
      <c r="AK2200" s="72" t="str">
        <f t="shared" si="1264"/>
        <v>00631L</v>
      </c>
      <c r="AL2200" s="73">
        <f t="shared" si="1254"/>
        <v>1</v>
      </c>
      <c r="AM2200" s="72" t="str">
        <f t="shared" si="1267"/>
        <v>00635U</v>
      </c>
      <c r="AN2200" s="73">
        <f t="shared" si="1255"/>
        <v>0</v>
      </c>
      <c r="AO2200" s="74" t="str">
        <f t="shared" si="1261"/>
        <v>00635U</v>
      </c>
      <c r="AP2200" s="20">
        <f t="shared" si="1256"/>
        <v>0</v>
      </c>
      <c r="AQ2200" s="74" t="str">
        <f t="shared" si="1271"/>
        <v>00635U</v>
      </c>
      <c r="AR2200" s="20">
        <f t="shared" si="1257"/>
        <v>0</v>
      </c>
      <c r="AS2200" s="74" t="str">
        <f t="shared" si="1265"/>
        <v>00631L</v>
      </c>
      <c r="AT2200" s="20">
        <f t="shared" si="1258"/>
        <v>1</v>
      </c>
      <c r="AU2200" s="74" t="str">
        <f t="shared" si="1248"/>
        <v>00635U</v>
      </c>
      <c r="AV2200" s="20">
        <f t="shared" si="1259"/>
        <v>0</v>
      </c>
      <c r="AW2200" s="74" t="str">
        <f t="shared" si="1249"/>
        <v>00635U</v>
      </c>
      <c r="AX2200" s="20">
        <f t="shared" si="1250"/>
        <v>0</v>
      </c>
      <c r="AY2200" s="20">
        <f t="shared" si="1260"/>
        <v>1</v>
      </c>
      <c r="AZ2200" s="116">
        <v>43117</v>
      </c>
      <c r="BA2200" s="117">
        <v>20.524999999999999</v>
      </c>
      <c r="BB2200" s="90">
        <v>20.462499999999999</v>
      </c>
      <c r="BC2200" s="76">
        <f t="shared" si="1268"/>
        <v>20.519083333333331</v>
      </c>
      <c r="BD2200" s="76">
        <f t="shared" si="1269"/>
        <v>20.518666666666665</v>
      </c>
      <c r="BE2200" s="77">
        <f t="shared" si="1275"/>
        <v>-2.757595571601996E-3</v>
      </c>
      <c r="BF2200" s="77">
        <f t="shared" si="1266"/>
        <v>3.0866203132110448E-4</v>
      </c>
    </row>
    <row r="2201" spans="1:58" s="23" customFormat="1" ht="15.75" customHeight="1" x14ac:dyDescent="0.4">
      <c r="A2201" s="116">
        <v>43112</v>
      </c>
      <c r="B2201" s="112">
        <v>10.574999999999999</v>
      </c>
      <c r="C2201" s="112">
        <v>11.675000000000001</v>
      </c>
      <c r="D2201" s="112">
        <v>12.375</v>
      </c>
      <c r="E2201" s="112">
        <v>12.975</v>
      </c>
      <c r="F2201" s="112">
        <v>13.475</v>
      </c>
      <c r="G2201" s="112">
        <v>13.925000000000001</v>
      </c>
      <c r="H2201" s="113">
        <v>14.525</v>
      </c>
      <c r="I2201" s="90">
        <f t="shared" si="1251"/>
        <v>11.61029411764706</v>
      </c>
      <c r="J2201" s="90">
        <f t="shared" si="1252"/>
        <v>12.333823529411765</v>
      </c>
      <c r="K2201" s="114">
        <v>1</v>
      </c>
      <c r="L2201" s="115">
        <v>5.8823529411764705E-2</v>
      </c>
      <c r="M2201" s="90">
        <v>8.68</v>
      </c>
      <c r="N2201" s="90">
        <v>10.16</v>
      </c>
      <c r="O2201" s="90">
        <v>12.2</v>
      </c>
      <c r="P2201" s="90">
        <v>14.18</v>
      </c>
      <c r="Q2201" s="90">
        <v>15.63</v>
      </c>
      <c r="R2201" s="63">
        <f t="shared" si="1240"/>
        <v>7.5399999999999991</v>
      </c>
      <c r="S2201" s="64">
        <f t="shared" si="1276"/>
        <v>2.8340080971659853E-2</v>
      </c>
      <c r="T2201" s="65">
        <f t="shared" si="1270"/>
        <v>0.85433070866141725</v>
      </c>
      <c r="U2201" s="65">
        <f t="shared" si="1270"/>
        <v>0.83278688524590172</v>
      </c>
      <c r="V2201" s="65">
        <f t="shared" si="1241"/>
        <v>0.71650211565585331</v>
      </c>
      <c r="W2201" s="65">
        <f t="shared" si="1242"/>
        <v>0.6500319897632757</v>
      </c>
      <c r="X2201" s="61">
        <f t="shared" si="1253"/>
        <v>0.10401891252955096</v>
      </c>
      <c r="Y2201" s="66">
        <f t="shared" si="1243"/>
        <v>0.1194605009633912</v>
      </c>
      <c r="Z2201" s="61">
        <f t="shared" si="1244"/>
        <v>6.2317922735908728E-2</v>
      </c>
      <c r="AA2201" s="67">
        <f t="shared" si="1245"/>
        <v>11.610294117647058</v>
      </c>
      <c r="AB2201" s="68">
        <f t="shared" si="1246"/>
        <v>4.0846456692913299E-2</v>
      </c>
      <c r="AC2201" s="69">
        <f t="shared" si="1247"/>
        <v>0.1427454840203797</v>
      </c>
      <c r="AD2201" s="70">
        <f>_xlfn.PERCENTILE.EXC(AC2201:$AC$5675,0.5)</f>
        <v>8.9357880556802965E-2</v>
      </c>
      <c r="AE2201" s="70">
        <f>_xlfn.PERCENTILE.EXC($AC2201:AC$5675,0.35)</f>
        <v>5.3105193532582085E-2</v>
      </c>
      <c r="AF2201" s="71">
        <f t="shared" si="1272"/>
        <v>7.7222211949185354E-2</v>
      </c>
      <c r="AG2201" s="70">
        <f t="shared" si="1273"/>
        <v>-0.13516283925727643</v>
      </c>
      <c r="AH2201" s="70">
        <f t="shared" si="1274"/>
        <v>-0.15865885003490499</v>
      </c>
      <c r="AI2201" s="61" t="str">
        <f t="shared" si="1262"/>
        <v>Short VOL</v>
      </c>
      <c r="AJ2201" s="68" t="str">
        <f t="shared" si="1263"/>
        <v>Short VOL</v>
      </c>
      <c r="AK2201" s="72" t="str">
        <f t="shared" si="1264"/>
        <v>00631L</v>
      </c>
      <c r="AL2201" s="73">
        <f t="shared" si="1254"/>
        <v>1</v>
      </c>
      <c r="AM2201" s="72" t="str">
        <f t="shared" si="1267"/>
        <v>00631L</v>
      </c>
      <c r="AN2201" s="73">
        <f t="shared" si="1255"/>
        <v>1</v>
      </c>
      <c r="AO2201" s="74" t="str">
        <f t="shared" si="1261"/>
        <v>00631L</v>
      </c>
      <c r="AP2201" s="20">
        <f t="shared" si="1256"/>
        <v>1</v>
      </c>
      <c r="AQ2201" s="74" t="str">
        <f t="shared" si="1271"/>
        <v>00635U</v>
      </c>
      <c r="AR2201" s="20">
        <f t="shared" si="1257"/>
        <v>0</v>
      </c>
      <c r="AS2201" s="74" t="str">
        <f t="shared" si="1265"/>
        <v>00635U</v>
      </c>
      <c r="AT2201" s="20">
        <f t="shared" si="1258"/>
        <v>0</v>
      </c>
      <c r="AU2201" s="74" t="str">
        <f t="shared" si="1248"/>
        <v>00631L</v>
      </c>
      <c r="AV2201" s="20">
        <f t="shared" si="1259"/>
        <v>1</v>
      </c>
      <c r="AW2201" s="74" t="str">
        <f t="shared" si="1249"/>
        <v>00631L</v>
      </c>
      <c r="AX2201" s="20">
        <f t="shared" si="1250"/>
        <v>1</v>
      </c>
      <c r="AY2201" s="20">
        <f t="shared" si="1260"/>
        <v>0</v>
      </c>
      <c r="AZ2201" s="116">
        <v>43116</v>
      </c>
      <c r="BA2201" s="117">
        <v>20.375</v>
      </c>
      <c r="BB2201" s="90">
        <v>20.375</v>
      </c>
      <c r="BC2201" s="76">
        <f t="shared" si="1268"/>
        <v>20.517833333333332</v>
      </c>
      <c r="BD2201" s="76">
        <f t="shared" si="1269"/>
        <v>20.517624999999995</v>
      </c>
      <c r="BE2201" s="77">
        <f t="shared" si="1275"/>
        <v>-6.9614238020583091E-3</v>
      </c>
      <c r="BF2201" s="77">
        <f t="shared" si="1266"/>
        <v>-6.9513406156899429E-3</v>
      </c>
    </row>
    <row r="2202" spans="1:58" s="23" customFormat="1" ht="15.75" customHeight="1" x14ac:dyDescent="0.4">
      <c r="A2202" s="116">
        <v>43111</v>
      </c>
      <c r="B2202" s="112">
        <v>10.475</v>
      </c>
      <c r="C2202" s="112">
        <v>11.574999999999999</v>
      </c>
      <c r="D2202" s="112">
        <v>12.324999999999999</v>
      </c>
      <c r="E2202" s="112">
        <v>12.975</v>
      </c>
      <c r="F2202" s="112">
        <v>13.475</v>
      </c>
      <c r="G2202" s="112">
        <v>13.975</v>
      </c>
      <c r="H2202" s="113">
        <v>14.525</v>
      </c>
      <c r="I2202" s="90">
        <f t="shared" si="1251"/>
        <v>11.445588235294117</v>
      </c>
      <c r="J2202" s="90">
        <f t="shared" si="1252"/>
        <v>12.236764705882353</v>
      </c>
      <c r="K2202" s="114">
        <v>2</v>
      </c>
      <c r="L2202" s="115">
        <v>5.8823529411764705E-2</v>
      </c>
      <c r="M2202" s="90">
        <v>7.84</v>
      </c>
      <c r="N2202" s="90">
        <v>9.8800000000000008</v>
      </c>
      <c r="O2202" s="90">
        <v>12.16</v>
      </c>
      <c r="P2202" s="90">
        <v>14.11</v>
      </c>
      <c r="Q2202" s="90">
        <v>15.62</v>
      </c>
      <c r="R2202" s="63">
        <f t="shared" si="1240"/>
        <v>8.5500000000000007</v>
      </c>
      <c r="S2202" s="64">
        <f t="shared" si="1276"/>
        <v>6.1099796334012722E-3</v>
      </c>
      <c r="T2202" s="65">
        <f t="shared" si="1270"/>
        <v>0.79352226720647767</v>
      </c>
      <c r="U2202" s="65">
        <f t="shared" si="1270"/>
        <v>0.8125</v>
      </c>
      <c r="V2202" s="65">
        <f t="shared" si="1241"/>
        <v>0.70021261516654865</v>
      </c>
      <c r="W2202" s="65">
        <f t="shared" si="1242"/>
        <v>0.63252240717029462</v>
      </c>
      <c r="X2202" s="61">
        <f t="shared" si="1253"/>
        <v>0.10501193317422432</v>
      </c>
      <c r="Y2202" s="66">
        <f t="shared" si="1243"/>
        <v>0.1194605009633912</v>
      </c>
      <c r="Z2202" s="61">
        <f t="shared" si="1244"/>
        <v>6.9125016060644986E-2</v>
      </c>
      <c r="AA2202" s="67">
        <f t="shared" si="1245"/>
        <v>11.445588235294117</v>
      </c>
      <c r="AB2202" s="68">
        <f t="shared" si="1246"/>
        <v>6.0222672064777209E-2</v>
      </c>
      <c r="AC2202" s="69">
        <f t="shared" si="1247"/>
        <v>0.15846034770183365</v>
      </c>
      <c r="AD2202" s="70">
        <f>_xlfn.PERCENTILE.EXC(AC2202:$AC$5675,0.5)</f>
        <v>8.9312965995513249E-2</v>
      </c>
      <c r="AE2202" s="70">
        <f>_xlfn.PERCENTILE.EXC($AC2202:AC$5675,0.35)</f>
        <v>5.3099920382165662E-2</v>
      </c>
      <c r="AF2202" s="71">
        <f t="shared" si="1272"/>
        <v>7.7069757316899232E-2</v>
      </c>
      <c r="AG2202" s="70">
        <f t="shared" si="1273"/>
        <v>-0.13516283925727643</v>
      </c>
      <c r="AH2202" s="70">
        <f t="shared" si="1274"/>
        <v>-0.15865885003490499</v>
      </c>
      <c r="AI2202" s="61" t="str">
        <f t="shared" si="1262"/>
        <v>Short VOL</v>
      </c>
      <c r="AJ2202" s="68" t="str">
        <f t="shared" si="1263"/>
        <v>Short VOL</v>
      </c>
      <c r="AK2202" s="72" t="str">
        <f t="shared" si="1264"/>
        <v>00631L</v>
      </c>
      <c r="AL2202" s="73">
        <f t="shared" si="1254"/>
        <v>1</v>
      </c>
      <c r="AM2202" s="72" t="str">
        <f t="shared" si="1267"/>
        <v>00631L</v>
      </c>
      <c r="AN2202" s="73">
        <f t="shared" si="1255"/>
        <v>1</v>
      </c>
      <c r="AO2202" s="74" t="str">
        <f t="shared" si="1261"/>
        <v>00631L</v>
      </c>
      <c r="AP2202" s="20">
        <f t="shared" si="1256"/>
        <v>1</v>
      </c>
      <c r="AQ2202" s="74" t="str">
        <f t="shared" si="1271"/>
        <v>00635U</v>
      </c>
      <c r="AR2202" s="20">
        <f t="shared" si="1257"/>
        <v>0</v>
      </c>
      <c r="AS2202" s="74" t="str">
        <f t="shared" si="1265"/>
        <v>00635U</v>
      </c>
      <c r="AT2202" s="20">
        <f t="shared" si="1258"/>
        <v>0</v>
      </c>
      <c r="AU2202" s="74" t="str">
        <f t="shared" si="1248"/>
        <v>00631L</v>
      </c>
      <c r="AV2202" s="20">
        <f t="shared" si="1259"/>
        <v>1</v>
      </c>
      <c r="AW2202" s="74" t="str">
        <f t="shared" si="1249"/>
        <v>00631L</v>
      </c>
      <c r="AX2202" s="20">
        <f t="shared" si="1250"/>
        <v>1</v>
      </c>
      <c r="AY2202" s="20">
        <f t="shared" si="1260"/>
        <v>0</v>
      </c>
      <c r="AZ2202" s="116">
        <v>43112</v>
      </c>
      <c r="BA2202" s="117">
        <v>20.387499999999999</v>
      </c>
      <c r="BB2202" s="90">
        <v>20.375</v>
      </c>
      <c r="BC2202" s="76">
        <f t="shared" si="1268"/>
        <v>20.518041666666665</v>
      </c>
      <c r="BD2202" s="76">
        <f t="shared" si="1269"/>
        <v>20.518041666666665</v>
      </c>
      <c r="BE2202" s="77">
        <f t="shared" si="1275"/>
        <v>-6.9715067836638982E-3</v>
      </c>
      <c r="BF2202" s="77">
        <f t="shared" si="1266"/>
        <v>-6.3622868491753836E-3</v>
      </c>
    </row>
    <row r="2203" spans="1:58" s="23" customFormat="1" ht="15.75" customHeight="1" x14ac:dyDescent="0.4">
      <c r="A2203" s="116">
        <v>43110</v>
      </c>
      <c r="B2203" s="112">
        <v>10.574999999999999</v>
      </c>
      <c r="C2203" s="112">
        <v>11.574999999999999</v>
      </c>
      <c r="D2203" s="112">
        <v>12.375</v>
      </c>
      <c r="E2203" s="112">
        <v>13.074999999999999</v>
      </c>
      <c r="F2203" s="112">
        <v>13.574999999999999</v>
      </c>
      <c r="G2203" s="112">
        <v>14.074999999999999</v>
      </c>
      <c r="H2203" s="113">
        <v>14.675000000000001</v>
      </c>
      <c r="I2203" s="90">
        <f t="shared" si="1251"/>
        <v>11.398529411764706</v>
      </c>
      <c r="J2203" s="90">
        <f t="shared" si="1252"/>
        <v>12.233823529411765</v>
      </c>
      <c r="K2203" s="114">
        <v>3</v>
      </c>
      <c r="L2203" s="115">
        <v>5.8823529411764705E-2</v>
      </c>
      <c r="M2203" s="90">
        <v>7.85</v>
      </c>
      <c r="N2203" s="90">
        <v>9.82</v>
      </c>
      <c r="O2203" s="90">
        <v>12.36</v>
      </c>
      <c r="P2203" s="90">
        <v>14.31</v>
      </c>
      <c r="Q2203" s="90">
        <v>15.93</v>
      </c>
      <c r="R2203" s="63">
        <f t="shared" si="1240"/>
        <v>9</v>
      </c>
      <c r="S2203" s="64">
        <f t="shared" si="1276"/>
        <v>-2.5793650793650771E-2</v>
      </c>
      <c r="T2203" s="65">
        <f t="shared" si="1270"/>
        <v>0.79938900203665986</v>
      </c>
      <c r="U2203" s="65">
        <f t="shared" si="1270"/>
        <v>0.79449838187702271</v>
      </c>
      <c r="V2203" s="65">
        <f t="shared" si="1241"/>
        <v>0.6862334032145353</v>
      </c>
      <c r="W2203" s="65">
        <f t="shared" si="1242"/>
        <v>0.61644695543000627</v>
      </c>
      <c r="X2203" s="61">
        <f t="shared" si="1253"/>
        <v>9.4562647754137127E-2</v>
      </c>
      <c r="Y2203" s="66">
        <f t="shared" si="1243"/>
        <v>0.12237093690248578</v>
      </c>
      <c r="Z2203" s="61">
        <f t="shared" si="1244"/>
        <v>7.3280866984905227E-2</v>
      </c>
      <c r="AA2203" s="67">
        <f t="shared" si="1245"/>
        <v>11.398529411764704</v>
      </c>
      <c r="AB2203" s="68">
        <f t="shared" si="1246"/>
        <v>7.6883910386965279E-2</v>
      </c>
      <c r="AC2203" s="69">
        <f t="shared" si="1247"/>
        <v>0.16074637594345251</v>
      </c>
      <c r="AD2203" s="70">
        <f>_xlfn.PERCENTILE.EXC(AC2203:$AC$5675,0.5)</f>
        <v>8.9268051434223533E-2</v>
      </c>
      <c r="AE2203" s="70">
        <f>_xlfn.PERCENTILE.EXC($AC2203:AC$5675,0.35)</f>
        <v>5.309452325241306E-2</v>
      </c>
      <c r="AF2203" s="71">
        <f t="shared" si="1272"/>
        <v>7.7069757316899232E-2</v>
      </c>
      <c r="AG2203" s="70">
        <f t="shared" si="1273"/>
        <v>-0.13516283925727643</v>
      </c>
      <c r="AH2203" s="70">
        <f t="shared" si="1274"/>
        <v>-0.15865885003490499</v>
      </c>
      <c r="AI2203" s="61" t="str">
        <f t="shared" si="1262"/>
        <v>Short VOL</v>
      </c>
      <c r="AJ2203" s="68" t="str">
        <f t="shared" si="1263"/>
        <v>Short VOL</v>
      </c>
      <c r="AK2203" s="72" t="str">
        <f t="shared" si="1264"/>
        <v>00631L</v>
      </c>
      <c r="AL2203" s="73">
        <f t="shared" si="1254"/>
        <v>1</v>
      </c>
      <c r="AM2203" s="72" t="str">
        <f t="shared" si="1267"/>
        <v>00631L</v>
      </c>
      <c r="AN2203" s="73">
        <f t="shared" si="1255"/>
        <v>1</v>
      </c>
      <c r="AO2203" s="74" t="str">
        <f t="shared" si="1261"/>
        <v>00631L</v>
      </c>
      <c r="AP2203" s="20">
        <f t="shared" si="1256"/>
        <v>1</v>
      </c>
      <c r="AQ2203" s="74" t="str">
        <f t="shared" si="1271"/>
        <v>00635U</v>
      </c>
      <c r="AR2203" s="20">
        <f t="shared" si="1257"/>
        <v>0</v>
      </c>
      <c r="AS2203" s="74" t="str">
        <f t="shared" si="1265"/>
        <v>00635U</v>
      </c>
      <c r="AT2203" s="20">
        <f t="shared" si="1258"/>
        <v>0</v>
      </c>
      <c r="AU2203" s="74" t="str">
        <f t="shared" si="1248"/>
        <v>00631L</v>
      </c>
      <c r="AV2203" s="20">
        <f t="shared" si="1259"/>
        <v>1</v>
      </c>
      <c r="AW2203" s="74" t="str">
        <f t="shared" si="1249"/>
        <v>00631L</v>
      </c>
      <c r="AX2203" s="20">
        <f t="shared" si="1250"/>
        <v>1</v>
      </c>
      <c r="AY2203" s="20">
        <f t="shared" si="1260"/>
        <v>0</v>
      </c>
      <c r="AZ2203" s="116">
        <v>43111</v>
      </c>
      <c r="BA2203" s="117">
        <v>20.3125</v>
      </c>
      <c r="BB2203" s="90">
        <v>20.162500000000001</v>
      </c>
      <c r="BC2203" s="76">
        <f t="shared" si="1268"/>
        <v>20.513250000000003</v>
      </c>
      <c r="BD2203" s="76">
        <f t="shared" si="1269"/>
        <v>20.516999999999999</v>
      </c>
      <c r="BE2203" s="77">
        <f t="shared" si="1275"/>
        <v>-1.7098704495874684E-2</v>
      </c>
      <c r="BF2203" s="77">
        <f t="shared" si="1266"/>
        <v>-9.9673441536286718E-3</v>
      </c>
    </row>
    <row r="2204" spans="1:58" s="23" customFormat="1" ht="15.75" customHeight="1" x14ac:dyDescent="0.4">
      <c r="A2204" s="116">
        <v>43109</v>
      </c>
      <c r="B2204" s="112">
        <v>10.675000000000001</v>
      </c>
      <c r="C2204" s="112">
        <v>11.775</v>
      </c>
      <c r="D2204" s="112">
        <v>12.525</v>
      </c>
      <c r="E2204" s="112">
        <v>13.225</v>
      </c>
      <c r="F2204" s="112">
        <v>13.725</v>
      </c>
      <c r="G2204" s="112">
        <v>14.225</v>
      </c>
      <c r="H2204" s="113">
        <v>14.775</v>
      </c>
      <c r="I2204" s="90">
        <f t="shared" si="1251"/>
        <v>11.516176470588237</v>
      </c>
      <c r="J2204" s="90">
        <f t="shared" si="1252"/>
        <v>12.348529411764707</v>
      </c>
      <c r="K2204" s="114">
        <v>4</v>
      </c>
      <c r="L2204" s="115">
        <v>5.8823529411764705E-2</v>
      </c>
      <c r="M2204" s="90">
        <v>8.35</v>
      </c>
      <c r="N2204" s="90">
        <v>10.08</v>
      </c>
      <c r="O2204" s="90">
        <v>12.41</v>
      </c>
      <c r="P2204" s="90">
        <v>14.32</v>
      </c>
      <c r="Q2204" s="90">
        <v>15.86</v>
      </c>
      <c r="R2204" s="63">
        <f t="shared" si="1240"/>
        <v>8.3000000000000007</v>
      </c>
      <c r="S2204" s="64">
        <f t="shared" si="1276"/>
        <v>5.8823529411764761E-2</v>
      </c>
      <c r="T2204" s="65">
        <f t="shared" si="1270"/>
        <v>0.82837301587301582</v>
      </c>
      <c r="U2204" s="65">
        <f t="shared" si="1270"/>
        <v>0.81224818694601131</v>
      </c>
      <c r="V2204" s="65">
        <f t="shared" si="1241"/>
        <v>0.7039106145251397</v>
      </c>
      <c r="W2204" s="65">
        <f t="shared" si="1242"/>
        <v>0.63556116015132413</v>
      </c>
      <c r="X2204" s="61">
        <f t="shared" si="1253"/>
        <v>0.1030444964871194</v>
      </c>
      <c r="Y2204" s="66">
        <f t="shared" si="1243"/>
        <v>0.11720226843100194</v>
      </c>
      <c r="Z2204" s="61">
        <f t="shared" si="1244"/>
        <v>7.2276848422934456E-2</v>
      </c>
      <c r="AA2204" s="67">
        <f t="shared" si="1245"/>
        <v>11.516176470588235</v>
      </c>
      <c r="AB2204" s="68">
        <f t="shared" si="1246"/>
        <v>5.9027777777777839E-2</v>
      </c>
      <c r="AC2204" s="69">
        <f t="shared" si="1247"/>
        <v>0.14247782446311852</v>
      </c>
      <c r="AD2204" s="70">
        <f>_xlfn.PERCENTILE.EXC(AC2204:$AC$5675,0.5)</f>
        <v>8.9203093013451834E-2</v>
      </c>
      <c r="AE2204" s="70">
        <f>_xlfn.PERCENTILE.EXC($AC2204:AC$5675,0.35)</f>
        <v>5.3088816174320035E-2</v>
      </c>
      <c r="AF2204" s="71">
        <f t="shared" si="1272"/>
        <v>7.7069757316899232E-2</v>
      </c>
      <c r="AG2204" s="70">
        <f t="shared" si="1273"/>
        <v>-0.13516283925727643</v>
      </c>
      <c r="AH2204" s="70">
        <f t="shared" si="1274"/>
        <v>-0.15865885003490499</v>
      </c>
      <c r="AI2204" s="61" t="str">
        <f t="shared" si="1262"/>
        <v>Short VOL</v>
      </c>
      <c r="AJ2204" s="68" t="str">
        <f t="shared" si="1263"/>
        <v>Short VOL</v>
      </c>
      <c r="AK2204" s="72" t="str">
        <f t="shared" si="1264"/>
        <v>00631L</v>
      </c>
      <c r="AL2204" s="73">
        <f t="shared" si="1254"/>
        <v>1</v>
      </c>
      <c r="AM2204" s="72" t="str">
        <f t="shared" si="1267"/>
        <v>00631L</v>
      </c>
      <c r="AN2204" s="73">
        <f t="shared" si="1255"/>
        <v>1</v>
      </c>
      <c r="AO2204" s="74" t="str">
        <f t="shared" si="1261"/>
        <v>00631L</v>
      </c>
      <c r="AP2204" s="20">
        <f t="shared" si="1256"/>
        <v>1</v>
      </c>
      <c r="AQ2204" s="74" t="str">
        <f t="shared" si="1271"/>
        <v>00635U</v>
      </c>
      <c r="AR2204" s="20">
        <f t="shared" si="1257"/>
        <v>0</v>
      </c>
      <c r="AS2204" s="74" t="str">
        <f t="shared" si="1265"/>
        <v>00635U</v>
      </c>
      <c r="AT2204" s="20">
        <f t="shared" si="1258"/>
        <v>0</v>
      </c>
      <c r="AU2204" s="74" t="str">
        <f t="shared" si="1248"/>
        <v>00631L</v>
      </c>
      <c r="AV2204" s="20">
        <f t="shared" si="1259"/>
        <v>1</v>
      </c>
      <c r="AW2204" s="74" t="str">
        <f t="shared" si="1249"/>
        <v>00631L</v>
      </c>
      <c r="AX2204" s="20">
        <f t="shared" si="1250"/>
        <v>1</v>
      </c>
      <c r="AY2204" s="20">
        <f t="shared" si="1260"/>
        <v>0</v>
      </c>
      <c r="AZ2204" s="116">
        <v>43110</v>
      </c>
      <c r="BA2204" s="117">
        <v>20.112500000000001</v>
      </c>
      <c r="BB2204" s="90">
        <v>20.100000000000001</v>
      </c>
      <c r="BC2204" s="76">
        <f t="shared" si="1268"/>
        <v>20.510333333333332</v>
      </c>
      <c r="BD2204" s="76">
        <f t="shared" si="1269"/>
        <v>20.512416666666663</v>
      </c>
      <c r="BE2204" s="77">
        <f t="shared" si="1275"/>
        <v>-2.0006175748809397E-2</v>
      </c>
      <c r="BF2204" s="77">
        <f t="shared" si="1266"/>
        <v>-1.9496321333826058E-2</v>
      </c>
    </row>
    <row r="2205" spans="1:58" s="23" customFormat="1" ht="15.75" customHeight="1" x14ac:dyDescent="0.4">
      <c r="A2205" s="116">
        <v>43108</v>
      </c>
      <c r="B2205" s="112">
        <v>10.475</v>
      </c>
      <c r="C2205" s="112">
        <v>11.675000000000001</v>
      </c>
      <c r="D2205" s="112">
        <v>12.475</v>
      </c>
      <c r="E2205" s="112">
        <v>13.225</v>
      </c>
      <c r="F2205" s="112">
        <v>13.775</v>
      </c>
      <c r="G2205" s="112">
        <v>14.225</v>
      </c>
      <c r="H2205" s="113">
        <v>14.824999999999999</v>
      </c>
      <c r="I2205" s="90">
        <f t="shared" si="1251"/>
        <v>11.322058823529412</v>
      </c>
      <c r="J2205" s="90">
        <f t="shared" si="1252"/>
        <v>12.239705882352942</v>
      </c>
      <c r="K2205" s="114">
        <v>5</v>
      </c>
      <c r="L2205" s="115">
        <v>5.8823529411764705E-2</v>
      </c>
      <c r="M2205" s="90">
        <v>7.9</v>
      </c>
      <c r="N2205" s="90">
        <v>9.52</v>
      </c>
      <c r="O2205" s="90">
        <v>12.15</v>
      </c>
      <c r="P2205" s="90">
        <v>14.21</v>
      </c>
      <c r="Q2205" s="90">
        <v>15.73</v>
      </c>
      <c r="R2205" s="63">
        <f t="shared" si="1240"/>
        <v>8.9399999999999977</v>
      </c>
      <c r="S2205" s="64">
        <f t="shared" si="1276"/>
        <v>3.2537960954446735E-2</v>
      </c>
      <c r="T2205" s="65">
        <f t="shared" si="1270"/>
        <v>0.82983193277310929</v>
      </c>
      <c r="U2205" s="65">
        <f t="shared" si="1270"/>
        <v>0.78353909465020566</v>
      </c>
      <c r="V2205" s="65">
        <f t="shared" si="1241"/>
        <v>0.66995073891625612</v>
      </c>
      <c r="W2205" s="65">
        <f t="shared" si="1242"/>
        <v>0.6052129688493324</v>
      </c>
      <c r="X2205" s="61">
        <f t="shared" si="1253"/>
        <v>0.11455847255369939</v>
      </c>
      <c r="Y2205" s="66">
        <f t="shared" si="1243"/>
        <v>0.1209829867674858</v>
      </c>
      <c r="Z2205" s="61">
        <f t="shared" si="1244"/>
        <v>8.1049486946356691E-2</v>
      </c>
      <c r="AA2205" s="67">
        <f t="shared" si="1245"/>
        <v>11.32205882352941</v>
      </c>
      <c r="AB2205" s="68">
        <f t="shared" si="1246"/>
        <v>0.10031512605042019</v>
      </c>
      <c r="AC2205" s="69">
        <f t="shared" si="1247"/>
        <v>0.18929189322787926</v>
      </c>
      <c r="AD2205" s="70">
        <f>_xlfn.PERCENTILE.EXC(AC2205:$AC$5675,0.5)</f>
        <v>8.9138134592680121E-2</v>
      </c>
      <c r="AE2205" s="70">
        <f>_xlfn.PERCENTILE.EXC($AC2205:AC$5675,0.35)</f>
        <v>5.3083109096227002E-2</v>
      </c>
      <c r="AF2205" s="71">
        <f t="shared" si="1272"/>
        <v>7.7069757316899232E-2</v>
      </c>
      <c r="AG2205" s="70">
        <f t="shared" si="1273"/>
        <v>-0.13516283925727643</v>
      </c>
      <c r="AH2205" s="70">
        <f t="shared" si="1274"/>
        <v>-0.15865885003490499</v>
      </c>
      <c r="AI2205" s="61" t="str">
        <f t="shared" si="1262"/>
        <v>Short VOL</v>
      </c>
      <c r="AJ2205" s="68" t="str">
        <f t="shared" si="1263"/>
        <v>Short VOL</v>
      </c>
      <c r="AK2205" s="72" t="str">
        <f t="shared" si="1264"/>
        <v>00631L</v>
      </c>
      <c r="AL2205" s="73">
        <f t="shared" si="1254"/>
        <v>1</v>
      </c>
      <c r="AM2205" s="72" t="str">
        <f t="shared" si="1267"/>
        <v>00631L</v>
      </c>
      <c r="AN2205" s="73">
        <f t="shared" si="1255"/>
        <v>1</v>
      </c>
      <c r="AO2205" s="74" t="str">
        <f t="shared" si="1261"/>
        <v>00631L</v>
      </c>
      <c r="AP2205" s="20">
        <f t="shared" si="1256"/>
        <v>1</v>
      </c>
      <c r="AQ2205" s="74" t="str">
        <f t="shared" si="1271"/>
        <v>00635U</v>
      </c>
      <c r="AR2205" s="20">
        <f t="shared" si="1257"/>
        <v>0</v>
      </c>
      <c r="AS2205" s="74" t="str">
        <f t="shared" si="1265"/>
        <v>00635U</v>
      </c>
      <c r="AT2205" s="20">
        <f t="shared" si="1258"/>
        <v>0</v>
      </c>
      <c r="AU2205" s="74" t="str">
        <f t="shared" si="1248"/>
        <v>00631L</v>
      </c>
      <c r="AV2205" s="20">
        <f t="shared" si="1259"/>
        <v>1</v>
      </c>
      <c r="AW2205" s="74" t="str">
        <f t="shared" si="1249"/>
        <v>00631L</v>
      </c>
      <c r="AX2205" s="20">
        <f t="shared" si="1250"/>
        <v>1</v>
      </c>
      <c r="AY2205" s="20">
        <f t="shared" si="1260"/>
        <v>0</v>
      </c>
      <c r="AZ2205" s="116">
        <v>43109</v>
      </c>
      <c r="BA2205" s="117">
        <v>20.1875</v>
      </c>
      <c r="BB2205" s="118">
        <v>20.170000000000002</v>
      </c>
      <c r="BC2205" s="76">
        <f t="shared" si="1268"/>
        <v>20.510333333333332</v>
      </c>
      <c r="BD2205" s="76">
        <f t="shared" si="1269"/>
        <v>20.511791666666667</v>
      </c>
      <c r="BE2205" s="77">
        <f t="shared" si="1275"/>
        <v>-1.659326193300922E-2</v>
      </c>
      <c r="BF2205" s="77">
        <f t="shared" si="1266"/>
        <v>-1.5810011720900408E-2</v>
      </c>
    </row>
    <row r="2206" spans="1:58" s="23" customFormat="1" ht="15.75" customHeight="1" x14ac:dyDescent="0.4">
      <c r="A2206" s="116">
        <v>43105</v>
      </c>
      <c r="B2206" s="112">
        <v>10.475</v>
      </c>
      <c r="C2206" s="112">
        <v>11.725</v>
      </c>
      <c r="D2206" s="112">
        <v>12.574999999999999</v>
      </c>
      <c r="E2206" s="112">
        <v>13.275</v>
      </c>
      <c r="F2206" s="112">
        <v>13.824999999999999</v>
      </c>
      <c r="G2206" s="112">
        <v>14.25</v>
      </c>
      <c r="H2206" s="113">
        <v>14.824999999999999</v>
      </c>
      <c r="I2206" s="90">
        <f t="shared" si="1251"/>
        <v>11.283823529411764</v>
      </c>
      <c r="J2206" s="90">
        <f t="shared" si="1252"/>
        <v>12.274999999999999</v>
      </c>
      <c r="K2206" s="114">
        <v>6</v>
      </c>
      <c r="L2206" s="115">
        <v>5.8823529411764705E-2</v>
      </c>
      <c r="M2206" s="90">
        <v>7.7</v>
      </c>
      <c r="N2206" s="90">
        <v>9.2200000000000006</v>
      </c>
      <c r="O2206" s="90">
        <v>12.06</v>
      </c>
      <c r="P2206" s="90">
        <v>14.19</v>
      </c>
      <c r="Q2206" s="90">
        <v>15.87</v>
      </c>
      <c r="R2206" s="63">
        <f t="shared" si="1240"/>
        <v>9.3299999999999983</v>
      </c>
      <c r="S2206" s="64">
        <f t="shared" si="1276"/>
        <v>0</v>
      </c>
      <c r="T2206" s="65">
        <f t="shared" si="1270"/>
        <v>0.83514099783080253</v>
      </c>
      <c r="U2206" s="65">
        <f t="shared" si="1270"/>
        <v>0.76451077943615264</v>
      </c>
      <c r="V2206" s="65">
        <f t="shared" si="1241"/>
        <v>0.64975334742776614</v>
      </c>
      <c r="W2206" s="65">
        <f t="shared" si="1242"/>
        <v>0.58097038437303095</v>
      </c>
      <c r="X2206" s="61">
        <f t="shared" si="1253"/>
        <v>0.11933174224343676</v>
      </c>
      <c r="Y2206" s="66">
        <f t="shared" si="1243"/>
        <v>0.11676082862523532</v>
      </c>
      <c r="Z2206" s="61">
        <f t="shared" si="1244"/>
        <v>8.7840479603805477E-2</v>
      </c>
      <c r="AA2206" s="67">
        <f t="shared" si="1245"/>
        <v>11.283823529411764</v>
      </c>
      <c r="AB2206" s="68">
        <f t="shared" si="1246"/>
        <v>0.13611713665943589</v>
      </c>
      <c r="AC2206" s="69">
        <f t="shared" si="1247"/>
        <v>0.22384203138956218</v>
      </c>
      <c r="AD2206" s="70">
        <f>_xlfn.PERCENTILE.EXC(AC2206:$AC$5675,0.5)</f>
        <v>8.9129252481525145E-2</v>
      </c>
      <c r="AE2206" s="70">
        <f>_xlfn.PERCENTILE.EXC($AC2206:AC$5675,0.35)</f>
        <v>5.3078764577182087E-2</v>
      </c>
      <c r="AF2206" s="71">
        <f t="shared" si="1272"/>
        <v>7.7069757316899232E-2</v>
      </c>
      <c r="AG2206" s="70">
        <f t="shared" si="1273"/>
        <v>-0.13516283925727643</v>
      </c>
      <c r="AH2206" s="70">
        <f t="shared" si="1274"/>
        <v>-0.15865885003490499</v>
      </c>
      <c r="AI2206" s="61" t="str">
        <f t="shared" si="1262"/>
        <v>Short VOL</v>
      </c>
      <c r="AJ2206" s="68" t="str">
        <f t="shared" si="1263"/>
        <v>Short VOL</v>
      </c>
      <c r="AK2206" s="72" t="str">
        <f t="shared" si="1264"/>
        <v>00631L</v>
      </c>
      <c r="AL2206" s="73">
        <f t="shared" si="1254"/>
        <v>1</v>
      </c>
      <c r="AM2206" s="72" t="str">
        <f t="shared" si="1267"/>
        <v>00631L</v>
      </c>
      <c r="AN2206" s="73">
        <f t="shared" si="1255"/>
        <v>1</v>
      </c>
      <c r="AO2206" s="74" t="str">
        <f t="shared" si="1261"/>
        <v>00631L</v>
      </c>
      <c r="AP2206" s="20">
        <f t="shared" si="1256"/>
        <v>1</v>
      </c>
      <c r="AQ2206" s="74" t="str">
        <f t="shared" si="1271"/>
        <v>00635U</v>
      </c>
      <c r="AR2206" s="20">
        <f t="shared" si="1257"/>
        <v>0</v>
      </c>
      <c r="AS2206" s="74" t="str">
        <f t="shared" si="1265"/>
        <v>00635U</v>
      </c>
      <c r="AT2206" s="20">
        <f t="shared" si="1258"/>
        <v>0</v>
      </c>
      <c r="AU2206" s="74" t="str">
        <f t="shared" si="1248"/>
        <v>00631L</v>
      </c>
      <c r="AV2206" s="20">
        <f t="shared" si="1259"/>
        <v>1</v>
      </c>
      <c r="AW2206" s="74" t="str">
        <f t="shared" si="1249"/>
        <v>00631L</v>
      </c>
      <c r="AX2206" s="20">
        <f t="shared" si="1250"/>
        <v>1</v>
      </c>
      <c r="AY2206" s="20">
        <f t="shared" si="1260"/>
        <v>0</v>
      </c>
      <c r="AZ2206" s="116">
        <v>43108</v>
      </c>
      <c r="BA2206" s="117">
        <v>20.149999999999999</v>
      </c>
      <c r="BB2206" s="118">
        <v>20.074999999999999</v>
      </c>
      <c r="BC2206" s="76">
        <f t="shared" si="1268"/>
        <v>20.510624999999997</v>
      </c>
      <c r="BD2206" s="76">
        <f t="shared" si="1269"/>
        <v>20.509999999999998</v>
      </c>
      <c r="BE2206" s="77">
        <f t="shared" si="1275"/>
        <v>-2.1238991985860899E-2</v>
      </c>
      <c r="BF2206" s="77">
        <f t="shared" si="1266"/>
        <v>-1.755241345685029E-2</v>
      </c>
    </row>
    <row r="2207" spans="1:58" s="23" customFormat="1" ht="15.75" customHeight="1" x14ac:dyDescent="0.4">
      <c r="A2207" s="116">
        <v>43104</v>
      </c>
      <c r="B2207" s="112">
        <v>10.574999999999999</v>
      </c>
      <c r="C2207" s="112">
        <v>11.824999999999999</v>
      </c>
      <c r="D2207" s="112">
        <v>12.675000000000001</v>
      </c>
      <c r="E2207" s="112">
        <v>13.375</v>
      </c>
      <c r="F2207" s="112">
        <v>13.925000000000001</v>
      </c>
      <c r="G2207" s="112">
        <v>14.375</v>
      </c>
      <c r="H2207" s="113">
        <v>14.975</v>
      </c>
      <c r="I2207" s="90">
        <f t="shared" si="1251"/>
        <v>11.310294117647057</v>
      </c>
      <c r="J2207" s="90">
        <f t="shared" si="1252"/>
        <v>12.324999999999999</v>
      </c>
      <c r="K2207" s="114">
        <v>7</v>
      </c>
      <c r="L2207" s="115">
        <v>5.8823529411764705E-2</v>
      </c>
      <c r="M2207" s="90">
        <v>7.73</v>
      </c>
      <c r="N2207" s="90">
        <v>9.2200000000000006</v>
      </c>
      <c r="O2207" s="90">
        <v>12.24</v>
      </c>
      <c r="P2207" s="90">
        <v>14.38</v>
      </c>
      <c r="Q2207" s="90">
        <v>15.97</v>
      </c>
      <c r="R2207" s="63">
        <f t="shared" ref="R2207:R2270" si="1277">(O2207+P2207)-(N2207+M2207)</f>
        <v>9.6699999999999982</v>
      </c>
      <c r="S2207" s="64">
        <f t="shared" si="1276"/>
        <v>7.6502732240437462E-3</v>
      </c>
      <c r="T2207" s="65">
        <f t="shared" si="1270"/>
        <v>0.83839479392624727</v>
      </c>
      <c r="U2207" s="65">
        <f t="shared" si="1270"/>
        <v>0.75326797385620914</v>
      </c>
      <c r="V2207" s="65">
        <f t="shared" si="1241"/>
        <v>0.64116828929068148</v>
      </c>
      <c r="W2207" s="65">
        <f t="shared" si="1242"/>
        <v>0.5773324984345648</v>
      </c>
      <c r="X2207" s="61">
        <f t="shared" si="1253"/>
        <v>0.1182033096926714</v>
      </c>
      <c r="Y2207" s="66">
        <f t="shared" si="1243"/>
        <v>0.11962616822429904</v>
      </c>
      <c r="Z2207" s="61">
        <f t="shared" si="1244"/>
        <v>8.9715251592770856E-2</v>
      </c>
      <c r="AA2207" s="67">
        <f t="shared" si="1245"/>
        <v>11.310294117647057</v>
      </c>
      <c r="AB2207" s="68">
        <f t="shared" si="1246"/>
        <v>0.14696312364425146</v>
      </c>
      <c r="AC2207" s="69">
        <f t="shared" si="1247"/>
        <v>0.22671302794436621</v>
      </c>
      <c r="AD2207" s="70">
        <f>_xlfn.PERCENTILE.EXC(AC2207:$AC$5675,0.5)</f>
        <v>8.9120370370370183E-2</v>
      </c>
      <c r="AE2207" s="70">
        <f>_xlfn.PERCENTILE.EXC($AC2207:AC$5675,0.35)</f>
        <v>5.3076236803534661E-2</v>
      </c>
      <c r="AF2207" s="71">
        <f t="shared" si="1272"/>
        <v>7.7069757316899232E-2</v>
      </c>
      <c r="AG2207" s="70">
        <f t="shared" si="1273"/>
        <v>-0.13516283925727643</v>
      </c>
      <c r="AH2207" s="70">
        <f t="shared" si="1274"/>
        <v>-0.15865885003490499</v>
      </c>
      <c r="AI2207" s="61" t="str">
        <f t="shared" si="1262"/>
        <v>Short VOL</v>
      </c>
      <c r="AJ2207" s="68" t="str">
        <f t="shared" si="1263"/>
        <v>Short VOL</v>
      </c>
      <c r="AK2207" s="72" t="str">
        <f t="shared" si="1264"/>
        <v>00631L</v>
      </c>
      <c r="AL2207" s="73">
        <f t="shared" si="1254"/>
        <v>1</v>
      </c>
      <c r="AM2207" s="72" t="str">
        <f t="shared" si="1267"/>
        <v>00631L</v>
      </c>
      <c r="AN2207" s="73">
        <f t="shared" si="1255"/>
        <v>1</v>
      </c>
      <c r="AO2207" s="74" t="str">
        <f t="shared" si="1261"/>
        <v>00631L</v>
      </c>
      <c r="AP2207" s="20">
        <f t="shared" si="1256"/>
        <v>1</v>
      </c>
      <c r="AQ2207" s="74" t="str">
        <f t="shared" si="1271"/>
        <v>00635U</v>
      </c>
      <c r="AR2207" s="20">
        <f t="shared" si="1257"/>
        <v>0</v>
      </c>
      <c r="AS2207" s="74" t="str">
        <f t="shared" si="1265"/>
        <v>00635U</v>
      </c>
      <c r="AT2207" s="20">
        <f t="shared" si="1258"/>
        <v>0</v>
      </c>
      <c r="AU2207" s="74" t="str">
        <f t="shared" si="1248"/>
        <v>00631L</v>
      </c>
      <c r="AV2207" s="20">
        <f t="shared" si="1259"/>
        <v>1</v>
      </c>
      <c r="AW2207" s="74" t="str">
        <f t="shared" si="1249"/>
        <v>00631L</v>
      </c>
      <c r="AX2207" s="20">
        <f t="shared" si="1250"/>
        <v>1</v>
      </c>
      <c r="AY2207" s="20">
        <f t="shared" si="1260"/>
        <v>0</v>
      </c>
      <c r="AZ2207" s="116">
        <v>43105</v>
      </c>
      <c r="BA2207" s="117">
        <v>20.2</v>
      </c>
      <c r="BB2207" s="118">
        <v>20.237500000000001</v>
      </c>
      <c r="BC2207" s="76">
        <f t="shared" si="1268"/>
        <v>20.509374999999999</v>
      </c>
      <c r="BD2207" s="76">
        <f t="shared" si="1269"/>
        <v>20.512708333333329</v>
      </c>
      <c r="BE2207" s="77">
        <f t="shared" si="1275"/>
        <v>-1.3256132866067244E-2</v>
      </c>
      <c r="BF2207" s="77">
        <f t="shared" si="1266"/>
        <v>-1.5244614618986019E-2</v>
      </c>
    </row>
    <row r="2208" spans="1:58" s="23" customFormat="1" ht="15.75" customHeight="1" x14ac:dyDescent="0.4">
      <c r="A2208" s="116">
        <v>43103</v>
      </c>
      <c r="B2208" s="112">
        <v>10.675000000000001</v>
      </c>
      <c r="C2208" s="112">
        <v>11.824999999999999</v>
      </c>
      <c r="D2208" s="112">
        <v>12.625</v>
      </c>
      <c r="E2208" s="112">
        <v>13.324999999999999</v>
      </c>
      <c r="F2208" s="112">
        <v>13.824999999999999</v>
      </c>
      <c r="G2208" s="112">
        <v>14.324999999999999</v>
      </c>
      <c r="H2208" s="113">
        <v>14.925000000000001</v>
      </c>
      <c r="I2208" s="90">
        <f t="shared" si="1251"/>
        <v>11.283823529411764</v>
      </c>
      <c r="J2208" s="90">
        <f t="shared" si="1252"/>
        <v>12.248529411764705</v>
      </c>
      <c r="K2208" s="114">
        <v>8</v>
      </c>
      <c r="L2208" s="115">
        <v>5.8823529411764705E-2</v>
      </c>
      <c r="M2208" s="90">
        <v>7.85</v>
      </c>
      <c r="N2208" s="90">
        <v>9.15</v>
      </c>
      <c r="O2208" s="90">
        <v>12.32</v>
      </c>
      <c r="P2208" s="90">
        <v>14.41</v>
      </c>
      <c r="Q2208" s="90">
        <v>16.05</v>
      </c>
      <c r="R2208" s="63">
        <f t="shared" si="1277"/>
        <v>9.73</v>
      </c>
      <c r="S2208" s="64">
        <f t="shared" si="1276"/>
        <v>-6.3459570112589486E-2</v>
      </c>
      <c r="T2208" s="65">
        <f t="shared" si="1270"/>
        <v>0.85792349726775952</v>
      </c>
      <c r="U2208" s="65">
        <f t="shared" si="1270"/>
        <v>0.74269480519480524</v>
      </c>
      <c r="V2208" s="65">
        <f t="shared" si="1241"/>
        <v>0.63497571131158914</v>
      </c>
      <c r="W2208" s="65">
        <f t="shared" si="1242"/>
        <v>0.57009345794392519</v>
      </c>
      <c r="X2208" s="61">
        <f t="shared" si="1253"/>
        <v>0.10772833723653381</v>
      </c>
      <c r="Y2208" s="66">
        <f t="shared" si="1243"/>
        <v>0.12007504690431531</v>
      </c>
      <c r="Z2208" s="61">
        <f t="shared" si="1244"/>
        <v>8.549459142447545E-2</v>
      </c>
      <c r="AA2208" s="67">
        <f t="shared" si="1245"/>
        <v>11.283823529411764</v>
      </c>
      <c r="AB2208" s="68">
        <f t="shared" si="1246"/>
        <v>0.16666666666666669</v>
      </c>
      <c r="AC2208" s="69">
        <f t="shared" si="1247"/>
        <v>0.23320475731276105</v>
      </c>
      <c r="AD2208" s="70">
        <f>_xlfn.PERCENTILE.EXC(AC2208:$AC$5675,0.5)</f>
        <v>8.9103883881467061E-2</v>
      </c>
      <c r="AE2208" s="70">
        <f>_xlfn.PERCENTILE.EXC($AC2208:AC$5675,0.35)</f>
        <v>5.3073709029887235E-2</v>
      </c>
      <c r="AF2208" s="71">
        <f t="shared" si="1272"/>
        <v>7.7069757316899232E-2</v>
      </c>
      <c r="AG2208" s="70">
        <f t="shared" si="1273"/>
        <v>-0.13516283925727643</v>
      </c>
      <c r="AH2208" s="70">
        <f t="shared" si="1274"/>
        <v>-0.15865885003490499</v>
      </c>
      <c r="AI2208" s="61" t="str">
        <f t="shared" si="1262"/>
        <v>Short VOL</v>
      </c>
      <c r="AJ2208" s="68" t="str">
        <f t="shared" si="1263"/>
        <v>Short VOL</v>
      </c>
      <c r="AK2208" s="72" t="str">
        <f t="shared" si="1264"/>
        <v>00631L</v>
      </c>
      <c r="AL2208" s="73">
        <f t="shared" si="1254"/>
        <v>1</v>
      </c>
      <c r="AM2208" s="72" t="str">
        <f t="shared" si="1267"/>
        <v>00631L</v>
      </c>
      <c r="AN2208" s="73">
        <f t="shared" si="1255"/>
        <v>1</v>
      </c>
      <c r="AO2208" s="74" t="str">
        <f t="shared" si="1261"/>
        <v>00631L</v>
      </c>
      <c r="AP2208" s="20">
        <f t="shared" si="1256"/>
        <v>1</v>
      </c>
      <c r="AQ2208" s="74" t="str">
        <f t="shared" si="1271"/>
        <v>00635U</v>
      </c>
      <c r="AR2208" s="20">
        <f t="shared" si="1257"/>
        <v>0</v>
      </c>
      <c r="AS2208" s="74" t="str">
        <f t="shared" si="1265"/>
        <v>00635U</v>
      </c>
      <c r="AT2208" s="20">
        <f t="shared" si="1258"/>
        <v>0</v>
      </c>
      <c r="AU2208" s="74" t="str">
        <f t="shared" si="1248"/>
        <v>00631L</v>
      </c>
      <c r="AV2208" s="20">
        <f t="shared" si="1259"/>
        <v>1</v>
      </c>
      <c r="AW2208" s="74" t="str">
        <f t="shared" si="1249"/>
        <v>00631L</v>
      </c>
      <c r="AX2208" s="20">
        <f t="shared" si="1250"/>
        <v>1</v>
      </c>
      <c r="AY2208" s="20">
        <f t="shared" si="1260"/>
        <v>0</v>
      </c>
      <c r="AZ2208" s="116">
        <v>43104</v>
      </c>
      <c r="BA2208" s="117">
        <v>20.387499999999999</v>
      </c>
      <c r="BB2208" s="118">
        <v>20.399999999999999</v>
      </c>
      <c r="BC2208" s="76">
        <f t="shared" si="1268"/>
        <v>20.507291666666667</v>
      </c>
      <c r="BD2208" s="76">
        <f t="shared" si="1269"/>
        <v>20.511874999999996</v>
      </c>
      <c r="BE2208" s="77">
        <f t="shared" si="1275"/>
        <v>-5.2318789048611683E-3</v>
      </c>
      <c r="BF2208" s="77">
        <f t="shared" si="1266"/>
        <v>-6.0635607422528191E-3</v>
      </c>
    </row>
    <row r="2209" spans="1:58" s="23" customFormat="1" ht="15.75" customHeight="1" x14ac:dyDescent="0.4">
      <c r="A2209" s="116">
        <v>43102</v>
      </c>
      <c r="B2209" s="112">
        <v>10.875</v>
      </c>
      <c r="C2209" s="112">
        <v>11.975</v>
      </c>
      <c r="D2209" s="112">
        <v>12.824999999999999</v>
      </c>
      <c r="E2209" s="112">
        <v>13.525</v>
      </c>
      <c r="F2209" s="112">
        <v>14.025</v>
      </c>
      <c r="G2209" s="112">
        <v>14.525</v>
      </c>
      <c r="H2209" s="113">
        <v>15.125</v>
      </c>
      <c r="I2209" s="90">
        <f t="shared" si="1251"/>
        <v>11.392647058823529</v>
      </c>
      <c r="J2209" s="90">
        <f t="shared" si="1252"/>
        <v>12.375</v>
      </c>
      <c r="K2209" s="114">
        <v>9</v>
      </c>
      <c r="L2209" s="115">
        <v>5.8823529411764705E-2</v>
      </c>
      <c r="M2209" s="90">
        <v>8.5399999999999991</v>
      </c>
      <c r="N2209" s="90">
        <v>9.77</v>
      </c>
      <c r="O2209" s="90">
        <v>12.61</v>
      </c>
      <c r="P2209" s="90">
        <v>14.72</v>
      </c>
      <c r="Q2209" s="90">
        <v>16.350000000000001</v>
      </c>
      <c r="R2209" s="63">
        <f t="shared" si="1277"/>
        <v>9.02</v>
      </c>
      <c r="S2209" s="64">
        <f t="shared" si="1276"/>
        <v>-0.11503623188405794</v>
      </c>
      <c r="T2209" s="65">
        <f t="shared" si="1270"/>
        <v>0.87410440122824973</v>
      </c>
      <c r="U2209" s="65">
        <f t="shared" si="1270"/>
        <v>0.77478191911181604</v>
      </c>
      <c r="V2209" s="65">
        <f t="shared" si="1241"/>
        <v>0.66372282608695643</v>
      </c>
      <c r="W2209" s="65">
        <f t="shared" si="1242"/>
        <v>0.59755351681957181</v>
      </c>
      <c r="X2209" s="61">
        <f t="shared" si="1253"/>
        <v>0.10114942528735629</v>
      </c>
      <c r="Y2209" s="66">
        <f t="shared" si="1243"/>
        <v>0.11829944547134932</v>
      </c>
      <c r="Z2209" s="61">
        <f t="shared" si="1244"/>
        <v>8.622692655221377E-2</v>
      </c>
      <c r="AA2209" s="67">
        <f t="shared" si="1245"/>
        <v>11.392647058823529</v>
      </c>
      <c r="AB2209" s="68">
        <f t="shared" si="1246"/>
        <v>0.11310133060388951</v>
      </c>
      <c r="AC2209" s="69">
        <f t="shared" si="1247"/>
        <v>0.16608465289903068</v>
      </c>
      <c r="AD2209" s="70">
        <f>_xlfn.PERCENTILE.EXC(AC2209:$AC$5675,0.5)</f>
        <v>8.9087397392563925E-2</v>
      </c>
      <c r="AE2209" s="70">
        <f>_xlfn.PERCENTILE.EXC($AC2209:AC$5675,0.35)</f>
        <v>5.3066644868861014E-2</v>
      </c>
      <c r="AF2209" s="71">
        <f t="shared" si="1272"/>
        <v>7.7069757316899232E-2</v>
      </c>
      <c r="AG2209" s="70">
        <f t="shared" si="1273"/>
        <v>-0.13516283925727643</v>
      </c>
      <c r="AH2209" s="70">
        <f t="shared" si="1274"/>
        <v>-0.15865885003490499</v>
      </c>
      <c r="AI2209" s="61" t="str">
        <f t="shared" si="1262"/>
        <v>Short VOL</v>
      </c>
      <c r="AJ2209" s="68" t="str">
        <f t="shared" si="1263"/>
        <v>Short VOL</v>
      </c>
      <c r="AK2209" s="72" t="str">
        <f t="shared" si="1264"/>
        <v>00631L</v>
      </c>
      <c r="AL2209" s="73">
        <f t="shared" si="1254"/>
        <v>1</v>
      </c>
      <c r="AM2209" s="72" t="str">
        <f t="shared" si="1267"/>
        <v>00631L</v>
      </c>
      <c r="AN2209" s="73">
        <f t="shared" si="1255"/>
        <v>1</v>
      </c>
      <c r="AO2209" s="74" t="str">
        <f t="shared" si="1261"/>
        <v>00631L</v>
      </c>
      <c r="AP2209" s="20">
        <f t="shared" si="1256"/>
        <v>1</v>
      </c>
      <c r="AQ2209" s="74" t="str">
        <f t="shared" si="1271"/>
        <v>00631L</v>
      </c>
      <c r="AR2209" s="20">
        <f t="shared" si="1257"/>
        <v>1</v>
      </c>
      <c r="AS2209" s="74" t="str">
        <f t="shared" si="1265"/>
        <v>00631L</v>
      </c>
      <c r="AT2209" s="20">
        <f t="shared" si="1258"/>
        <v>1</v>
      </c>
      <c r="AU2209" s="74" t="str">
        <f t="shared" si="1248"/>
        <v>00631L</v>
      </c>
      <c r="AV2209" s="20">
        <f t="shared" si="1259"/>
        <v>1</v>
      </c>
      <c r="AW2209" s="74" t="str">
        <f t="shared" si="1249"/>
        <v>00631L</v>
      </c>
      <c r="AX2209" s="20">
        <f t="shared" si="1250"/>
        <v>1</v>
      </c>
      <c r="AY2209" s="20">
        <f t="shared" si="1260"/>
        <v>0</v>
      </c>
      <c r="AZ2209" s="116">
        <v>43103</v>
      </c>
      <c r="BA2209" s="117">
        <v>20.65</v>
      </c>
      <c r="BB2209" s="118">
        <v>20.675000000000001</v>
      </c>
      <c r="BC2209" s="76">
        <f t="shared" si="1268"/>
        <v>20.502291666666665</v>
      </c>
      <c r="BD2209" s="76">
        <f t="shared" si="1269"/>
        <v>20.511458333333334</v>
      </c>
      <c r="BE2209" s="77">
        <f t="shared" si="1275"/>
        <v>8.4238550568535384E-3</v>
      </c>
      <c r="BF2209" s="77">
        <f t="shared" si="1266"/>
        <v>6.7543547813721195E-3</v>
      </c>
    </row>
    <row r="2210" spans="1:58" s="23" customFormat="1" ht="15.75" customHeight="1" x14ac:dyDescent="0.4">
      <c r="A2210" s="116">
        <v>43098</v>
      </c>
      <c r="B2210" s="112">
        <v>11.475</v>
      </c>
      <c r="C2210" s="112">
        <v>12.475</v>
      </c>
      <c r="D2210" s="112">
        <v>13.225</v>
      </c>
      <c r="E2210" s="112">
        <v>13.875</v>
      </c>
      <c r="F2210" s="112">
        <v>14.375</v>
      </c>
      <c r="G2210" s="112">
        <v>14.824999999999999</v>
      </c>
      <c r="H2210" s="113">
        <v>15.425000000000001</v>
      </c>
      <c r="I2210" s="90">
        <f t="shared" si="1251"/>
        <v>11.886764705882353</v>
      </c>
      <c r="J2210" s="90">
        <f t="shared" si="1252"/>
        <v>12.783823529411764</v>
      </c>
      <c r="K2210" s="114">
        <v>10</v>
      </c>
      <c r="L2210" s="115">
        <v>5.8823529411764705E-2</v>
      </c>
      <c r="M2210" s="90">
        <v>10.42</v>
      </c>
      <c r="N2210" s="90">
        <v>11.04</v>
      </c>
      <c r="O2210" s="90">
        <v>13.09</v>
      </c>
      <c r="P2210" s="90">
        <v>15.11</v>
      </c>
      <c r="Q2210" s="90">
        <v>16.68</v>
      </c>
      <c r="R2210" s="63">
        <f t="shared" si="1277"/>
        <v>6.7399999999999984</v>
      </c>
      <c r="S2210" s="64">
        <f t="shared" si="1276"/>
        <v>8.4479371316306423E-2</v>
      </c>
      <c r="T2210" s="65">
        <f t="shared" si="1270"/>
        <v>0.94384057971014501</v>
      </c>
      <c r="U2210" s="65">
        <f t="shared" si="1270"/>
        <v>0.84339190221543159</v>
      </c>
      <c r="V2210" s="65">
        <f t="shared" si="1241"/>
        <v>0.73064195896757111</v>
      </c>
      <c r="W2210" s="65">
        <f t="shared" si="1242"/>
        <v>0.66187050359712229</v>
      </c>
      <c r="X2210" s="61">
        <f t="shared" si="1253"/>
        <v>8.714596949891068E-2</v>
      </c>
      <c r="Y2210" s="66">
        <f t="shared" si="1243"/>
        <v>0.11171171171171176</v>
      </c>
      <c r="Z2210" s="61">
        <f t="shared" si="1244"/>
        <v>7.5467029568229579E-2</v>
      </c>
      <c r="AA2210" s="67">
        <f t="shared" si="1245"/>
        <v>11.886764705882353</v>
      </c>
      <c r="AB2210" s="68">
        <f t="shared" si="1246"/>
        <v>3.9402173913043528E-2</v>
      </c>
      <c r="AC2210" s="69">
        <f t="shared" si="1247"/>
        <v>7.6699701619778432E-2</v>
      </c>
      <c r="AD2210" s="70">
        <f>_xlfn.PERCENTILE.EXC(AC2210:$AC$5675,0.5)</f>
        <v>8.9058337943406354E-2</v>
      </c>
      <c r="AE2210" s="70">
        <f>_xlfn.PERCENTILE.EXC($AC2210:AC$5675,0.35)</f>
        <v>5.3056178417300696E-2</v>
      </c>
      <c r="AF2210" s="71">
        <f t="shared" si="1272"/>
        <v>7.7069757316899232E-2</v>
      </c>
      <c r="AG2210" s="70">
        <f t="shared" si="1273"/>
        <v>-0.13516283925727643</v>
      </c>
      <c r="AH2210" s="70">
        <f t="shared" si="1274"/>
        <v>-0.15865885003490499</v>
      </c>
      <c r="AI2210" s="61" t="str">
        <f t="shared" si="1262"/>
        <v>Safety</v>
      </c>
      <c r="AJ2210" s="68" t="str">
        <f t="shared" si="1263"/>
        <v>Safety</v>
      </c>
      <c r="AK2210" s="72" t="str">
        <f t="shared" si="1264"/>
        <v>00631L</v>
      </c>
      <c r="AL2210" s="73">
        <f t="shared" si="1254"/>
        <v>1</v>
      </c>
      <c r="AM2210" s="72" t="str">
        <f t="shared" si="1267"/>
        <v>00631L</v>
      </c>
      <c r="AN2210" s="73">
        <f t="shared" si="1255"/>
        <v>1</v>
      </c>
      <c r="AO2210" s="74" t="str">
        <f t="shared" si="1261"/>
        <v>00635U</v>
      </c>
      <c r="AP2210" s="20">
        <f t="shared" si="1256"/>
        <v>0</v>
      </c>
      <c r="AQ2210" s="74" t="str">
        <f t="shared" si="1271"/>
        <v>00631L</v>
      </c>
      <c r="AR2210" s="20">
        <f t="shared" si="1257"/>
        <v>1</v>
      </c>
      <c r="AS2210" s="74" t="str">
        <f t="shared" si="1265"/>
        <v>00631L</v>
      </c>
      <c r="AT2210" s="20">
        <f t="shared" si="1258"/>
        <v>1</v>
      </c>
      <c r="AU2210" s="74" t="str">
        <f t="shared" si="1248"/>
        <v>00635U</v>
      </c>
      <c r="AV2210" s="20">
        <f t="shared" si="1259"/>
        <v>0</v>
      </c>
      <c r="AW2210" s="74" t="str">
        <f t="shared" si="1249"/>
        <v>00631L</v>
      </c>
      <c r="AX2210" s="20">
        <f t="shared" si="1250"/>
        <v>1</v>
      </c>
      <c r="AY2210" s="20">
        <f t="shared" si="1260"/>
        <v>1</v>
      </c>
      <c r="AZ2210" s="116">
        <v>43102</v>
      </c>
      <c r="BA2210" s="117">
        <v>20.512499999999999</v>
      </c>
      <c r="BB2210" s="118">
        <v>20.55</v>
      </c>
      <c r="BC2210" s="76">
        <f t="shared" si="1268"/>
        <v>20.493749999999995</v>
      </c>
      <c r="BD2210" s="76">
        <f t="shared" si="1269"/>
        <v>20.499583333333327</v>
      </c>
      <c r="BE2210" s="77">
        <f t="shared" si="1275"/>
        <v>2.7447392497715497E-3</v>
      </c>
      <c r="BF2210" s="77">
        <f t="shared" si="1266"/>
        <v>6.3009410760410671E-4</v>
      </c>
    </row>
    <row r="2211" spans="1:58" s="23" customFormat="1" ht="15.75" customHeight="1" x14ac:dyDescent="0.4">
      <c r="A2211" s="116">
        <v>43097</v>
      </c>
      <c r="B2211" s="112">
        <v>11.225</v>
      </c>
      <c r="C2211" s="112">
        <v>12.275</v>
      </c>
      <c r="D2211" s="112">
        <v>13.074999999999999</v>
      </c>
      <c r="E2211" s="112">
        <v>13.725</v>
      </c>
      <c r="F2211" s="112">
        <v>14.275</v>
      </c>
      <c r="G2211" s="112">
        <v>14.775</v>
      </c>
      <c r="H2211" s="113">
        <v>15.425000000000001</v>
      </c>
      <c r="I2211" s="90">
        <f t="shared" si="1251"/>
        <v>11.595588235294118</v>
      </c>
      <c r="J2211" s="90">
        <f t="shared" si="1252"/>
        <v>12.55735294117647</v>
      </c>
      <c r="K2211" s="114">
        <v>11</v>
      </c>
      <c r="L2211" s="115">
        <v>5.8823529411764705E-2</v>
      </c>
      <c r="M2211" s="90">
        <v>9.27</v>
      </c>
      <c r="N2211" s="90">
        <v>10.18</v>
      </c>
      <c r="O2211" s="90">
        <v>12.76</v>
      </c>
      <c r="P2211" s="90">
        <v>14.91</v>
      </c>
      <c r="Q2211" s="90">
        <v>16.809999999999999</v>
      </c>
      <c r="R2211" s="63">
        <f t="shared" si="1277"/>
        <v>8.2200000000000024</v>
      </c>
      <c r="S2211" s="64">
        <f t="shared" si="1276"/>
        <v>-2.7698185291308589E-2</v>
      </c>
      <c r="T2211" s="65">
        <f t="shared" si="1270"/>
        <v>0.91060903732809428</v>
      </c>
      <c r="U2211" s="65">
        <f t="shared" si="1270"/>
        <v>0.79780564263322884</v>
      </c>
      <c r="V2211" s="65">
        <f t="shared" si="1241"/>
        <v>0.68276324614352779</v>
      </c>
      <c r="W2211" s="65">
        <f t="shared" si="1242"/>
        <v>0.60559190957763243</v>
      </c>
      <c r="X2211" s="61">
        <f t="shared" si="1253"/>
        <v>9.3541202672605864E-2</v>
      </c>
      <c r="Y2211" s="66">
        <f t="shared" si="1243"/>
        <v>0.12386156648451739</v>
      </c>
      <c r="Z2211" s="61">
        <f t="shared" si="1244"/>
        <v>8.2942295497780524E-2</v>
      </c>
      <c r="AA2211" s="67">
        <f t="shared" si="1245"/>
        <v>11.595588235294118</v>
      </c>
      <c r="AB2211" s="68">
        <f t="shared" si="1246"/>
        <v>0.10265225933202357</v>
      </c>
      <c r="AC2211" s="69">
        <f t="shared" si="1247"/>
        <v>0.13905581879117074</v>
      </c>
      <c r="AD2211" s="70">
        <f>_xlfn.PERCENTILE.EXC(AC2211:$AC$5675,0.5)</f>
        <v>8.9087397392563925E-2</v>
      </c>
      <c r="AE2211" s="70">
        <f>_xlfn.PERCENTILE.EXC($AC2211:AC$5675,0.35)</f>
        <v>5.3045711965740386E-2</v>
      </c>
      <c r="AF2211" s="71">
        <f t="shared" si="1272"/>
        <v>7.7222211949185354E-2</v>
      </c>
      <c r="AG2211" s="70">
        <f t="shared" si="1273"/>
        <v>-0.13516283925727643</v>
      </c>
      <c r="AH2211" s="70">
        <f t="shared" si="1274"/>
        <v>-0.15865885003490499</v>
      </c>
      <c r="AI2211" s="61" t="str">
        <f t="shared" si="1262"/>
        <v>Short VOL</v>
      </c>
      <c r="AJ2211" s="68" t="str">
        <f t="shared" si="1263"/>
        <v>Short VOL</v>
      </c>
      <c r="AK2211" s="72" t="str">
        <f t="shared" si="1264"/>
        <v>00631L</v>
      </c>
      <c r="AL2211" s="73">
        <f t="shared" si="1254"/>
        <v>1</v>
      </c>
      <c r="AM2211" s="72" t="str">
        <f t="shared" si="1267"/>
        <v>00631L</v>
      </c>
      <c r="AN2211" s="73">
        <f t="shared" si="1255"/>
        <v>1</v>
      </c>
      <c r="AO2211" s="74" t="str">
        <f t="shared" si="1261"/>
        <v>00631L</v>
      </c>
      <c r="AP2211" s="20">
        <f t="shared" si="1256"/>
        <v>1</v>
      </c>
      <c r="AQ2211" s="74" t="str">
        <f t="shared" si="1271"/>
        <v>00631L</v>
      </c>
      <c r="AR2211" s="20">
        <f t="shared" si="1257"/>
        <v>1</v>
      </c>
      <c r="AS2211" s="74" t="str">
        <f t="shared" si="1265"/>
        <v>00631L</v>
      </c>
      <c r="AT2211" s="20">
        <f t="shared" si="1258"/>
        <v>1</v>
      </c>
      <c r="AU2211" s="74" t="str">
        <f t="shared" si="1248"/>
        <v>00631L</v>
      </c>
      <c r="AV2211" s="20">
        <f t="shared" si="1259"/>
        <v>1</v>
      </c>
      <c r="AW2211" s="74" t="str">
        <f t="shared" si="1249"/>
        <v>00631L</v>
      </c>
      <c r="AX2211" s="20">
        <f t="shared" si="1250"/>
        <v>1</v>
      </c>
      <c r="AY2211" s="20">
        <f t="shared" si="1260"/>
        <v>0</v>
      </c>
      <c r="AZ2211" s="116">
        <v>43098</v>
      </c>
      <c r="BA2211" s="117">
        <v>20.625</v>
      </c>
      <c r="BB2211" s="118">
        <v>20.6875</v>
      </c>
      <c r="BC2211" s="76">
        <f t="shared" si="1268"/>
        <v>20.486874999999998</v>
      </c>
      <c r="BD2211" s="76">
        <f t="shared" si="1269"/>
        <v>20.494999999999997</v>
      </c>
      <c r="BE2211" s="77">
        <f t="shared" si="1275"/>
        <v>9.7928551816713044E-3</v>
      </c>
      <c r="BF2211" s="77">
        <f t="shared" si="1266"/>
        <v>6.3430104903636287E-3</v>
      </c>
    </row>
    <row r="2212" spans="1:58" s="23" customFormat="1" ht="15.75" customHeight="1" x14ac:dyDescent="0.4">
      <c r="A2212" s="116">
        <v>43096</v>
      </c>
      <c r="B2212" s="112">
        <v>11.324999999999999</v>
      </c>
      <c r="C2212" s="112">
        <v>12.324999999999999</v>
      </c>
      <c r="D2212" s="112">
        <v>13.074999999999999</v>
      </c>
      <c r="E2212" s="112">
        <v>13.725</v>
      </c>
      <c r="F2212" s="112">
        <v>14.275</v>
      </c>
      <c r="G2212" s="112">
        <v>14.775</v>
      </c>
      <c r="H2212" s="113">
        <v>15.425000000000001</v>
      </c>
      <c r="I2212" s="90">
        <f t="shared" si="1251"/>
        <v>11.619117647058824</v>
      </c>
      <c r="J2212" s="90">
        <f t="shared" si="1252"/>
        <v>12.545588235294117</v>
      </c>
      <c r="K2212" s="114">
        <v>12</v>
      </c>
      <c r="L2212" s="115">
        <v>5.8823529411764705E-2</v>
      </c>
      <c r="M2212" s="90">
        <v>9.7100000000000009</v>
      </c>
      <c r="N2212" s="90">
        <v>10.47</v>
      </c>
      <c r="O2212" s="90">
        <v>12.65</v>
      </c>
      <c r="P2212" s="90">
        <v>14.74</v>
      </c>
      <c r="Q2212" s="90">
        <v>16.63</v>
      </c>
      <c r="R2212" s="63">
        <f t="shared" si="1277"/>
        <v>7.2100000000000009</v>
      </c>
      <c r="S2212" s="64">
        <f t="shared" si="1276"/>
        <v>2.1463414634146402E-2</v>
      </c>
      <c r="T2212" s="65">
        <f t="shared" si="1270"/>
        <v>0.9274116523400191</v>
      </c>
      <c r="U2212" s="65">
        <f t="shared" si="1270"/>
        <v>0.82766798418972332</v>
      </c>
      <c r="V2212" s="65">
        <f t="shared" si="1241"/>
        <v>0.71031207598371782</v>
      </c>
      <c r="W2212" s="65">
        <f t="shared" si="1242"/>
        <v>0.62958508719182205</v>
      </c>
      <c r="X2212" s="61">
        <f t="shared" si="1253"/>
        <v>8.8300220750551883E-2</v>
      </c>
      <c r="Y2212" s="66">
        <f t="shared" si="1243"/>
        <v>0.12386156648451739</v>
      </c>
      <c r="Z2212" s="61">
        <f t="shared" si="1244"/>
        <v>7.9736742184533554E-2</v>
      </c>
      <c r="AA2212" s="67">
        <f t="shared" si="1245"/>
        <v>11.619117647058824</v>
      </c>
      <c r="AB2212" s="68">
        <f t="shared" si="1246"/>
        <v>8.1661891117478375E-2</v>
      </c>
      <c r="AC2212" s="69">
        <f t="shared" si="1247"/>
        <v>0.10975335693016455</v>
      </c>
      <c r="AD2212" s="70">
        <f>_xlfn.PERCENTILE.EXC(AC2212:$AC$5675,0.5)</f>
        <v>8.9058337943406354E-2</v>
      </c>
      <c r="AE2212" s="70">
        <f>_xlfn.PERCENTILE.EXC($AC2212:AC$5675,0.35)</f>
        <v>5.3013891280352651E-2</v>
      </c>
      <c r="AF2212" s="71">
        <f t="shared" si="1272"/>
        <v>7.7222211949185354E-2</v>
      </c>
      <c r="AG2212" s="70">
        <f t="shared" si="1273"/>
        <v>-0.13516283925727643</v>
      </c>
      <c r="AH2212" s="70">
        <f t="shared" si="1274"/>
        <v>-0.15865885003490499</v>
      </c>
      <c r="AI2212" s="61" t="str">
        <f t="shared" si="1262"/>
        <v>Short VOL</v>
      </c>
      <c r="AJ2212" s="68" t="str">
        <f t="shared" si="1263"/>
        <v>Short VOL</v>
      </c>
      <c r="AK2212" s="72" t="str">
        <f t="shared" si="1264"/>
        <v>00631L</v>
      </c>
      <c r="AL2212" s="73">
        <f t="shared" si="1254"/>
        <v>1</v>
      </c>
      <c r="AM2212" s="72" t="str">
        <f t="shared" si="1267"/>
        <v>00631L</v>
      </c>
      <c r="AN2212" s="73">
        <f t="shared" si="1255"/>
        <v>1</v>
      </c>
      <c r="AO2212" s="74" t="str">
        <f t="shared" si="1261"/>
        <v>00631L</v>
      </c>
      <c r="AP2212" s="20">
        <f t="shared" si="1256"/>
        <v>1</v>
      </c>
      <c r="AQ2212" s="74" t="str">
        <f t="shared" si="1271"/>
        <v>00631L</v>
      </c>
      <c r="AR2212" s="20">
        <f t="shared" si="1257"/>
        <v>1</v>
      </c>
      <c r="AS2212" s="74" t="str">
        <f t="shared" si="1265"/>
        <v>00631L</v>
      </c>
      <c r="AT2212" s="20">
        <f t="shared" si="1258"/>
        <v>1</v>
      </c>
      <c r="AU2212" s="74" t="str">
        <f t="shared" si="1248"/>
        <v>00631L</v>
      </c>
      <c r="AV2212" s="20">
        <f t="shared" si="1259"/>
        <v>1</v>
      </c>
      <c r="AW2212" s="74" t="str">
        <f t="shared" si="1249"/>
        <v>00631L</v>
      </c>
      <c r="AX2212" s="20">
        <f t="shared" si="1250"/>
        <v>1</v>
      </c>
      <c r="AY2212" s="20">
        <f t="shared" si="1260"/>
        <v>0</v>
      </c>
      <c r="AZ2212" s="116">
        <v>43097</v>
      </c>
      <c r="BA2212" s="117">
        <v>20.8</v>
      </c>
      <c r="BB2212" s="118">
        <v>20.787500000000001</v>
      </c>
      <c r="BC2212" s="76">
        <f t="shared" si="1268"/>
        <v>20.480833333333329</v>
      </c>
      <c r="BD2212" s="76">
        <f t="shared" si="1269"/>
        <v>20.488749999999996</v>
      </c>
      <c r="BE2212" s="77">
        <f t="shared" si="1275"/>
        <v>1.4973349066200368E-2</v>
      </c>
      <c r="BF2212" s="77">
        <f t="shared" si="1266"/>
        <v>1.5191263498261472E-2</v>
      </c>
    </row>
    <row r="2213" spans="1:58" s="23" customFormat="1" ht="15.75" customHeight="1" x14ac:dyDescent="0.4">
      <c r="A2213" s="116">
        <v>43095</v>
      </c>
      <c r="B2213" s="112">
        <v>11.324999999999999</v>
      </c>
      <c r="C2213" s="112">
        <v>12.324999999999999</v>
      </c>
      <c r="D2213" s="112">
        <v>13.1</v>
      </c>
      <c r="E2213" s="112">
        <v>13.775</v>
      </c>
      <c r="F2213" s="112">
        <v>14.324999999999999</v>
      </c>
      <c r="G2213" s="112">
        <v>14.875</v>
      </c>
      <c r="H2213" s="113">
        <v>15.574999999999999</v>
      </c>
      <c r="I2213" s="90">
        <f t="shared" si="1251"/>
        <v>11.560294117647057</v>
      </c>
      <c r="J2213" s="90">
        <f t="shared" si="1252"/>
        <v>12.507352941176469</v>
      </c>
      <c r="K2213" s="114">
        <v>13</v>
      </c>
      <c r="L2213" s="115">
        <v>5.8823529411764705E-2</v>
      </c>
      <c r="M2213" s="90">
        <v>8.48</v>
      </c>
      <c r="N2213" s="90">
        <v>10.25</v>
      </c>
      <c r="O2213" s="90">
        <v>12.62</v>
      </c>
      <c r="P2213" s="90">
        <v>14.82</v>
      </c>
      <c r="Q2213" s="90">
        <v>16.579999999999998</v>
      </c>
      <c r="R2213" s="63">
        <f t="shared" si="1277"/>
        <v>8.7099999999999973</v>
      </c>
      <c r="S2213" s="64">
        <f t="shared" si="1276"/>
        <v>3.5353535353535318E-2</v>
      </c>
      <c r="T2213" s="65">
        <f t="shared" si="1270"/>
        <v>0.82731707317073178</v>
      </c>
      <c r="U2213" s="65">
        <f t="shared" si="1270"/>
        <v>0.812202852614897</v>
      </c>
      <c r="V2213" s="65">
        <f t="shared" si="1241"/>
        <v>0.69163292847503377</v>
      </c>
      <c r="W2213" s="65">
        <f t="shared" si="1242"/>
        <v>0.61821471652593496</v>
      </c>
      <c r="X2213" s="61">
        <f t="shared" si="1253"/>
        <v>8.8300220750551883E-2</v>
      </c>
      <c r="Y2213" s="66">
        <f t="shared" si="1243"/>
        <v>0.13067150635208705</v>
      </c>
      <c r="Z2213" s="61">
        <f t="shared" si="1244"/>
        <v>8.1923419412288534E-2</v>
      </c>
      <c r="AA2213" s="67">
        <f t="shared" si="1245"/>
        <v>11.560294117647057</v>
      </c>
      <c r="AB2213" s="68">
        <f t="shared" si="1246"/>
        <v>0.10487804878048773</v>
      </c>
      <c r="AC2213" s="69">
        <f t="shared" si="1247"/>
        <v>0.12783357245337143</v>
      </c>
      <c r="AD2213" s="70">
        <f>_xlfn.PERCENTILE.EXC(AC2213:$AC$5675,0.5)</f>
        <v>8.9029278494248784E-2</v>
      </c>
      <c r="AE2213" s="70">
        <f>_xlfn.PERCENTILE.EXC($AC2213:AC$5675,0.35)</f>
        <v>5.2973528901433933E-2</v>
      </c>
      <c r="AF2213" s="71">
        <f t="shared" si="1272"/>
        <v>7.7222211949185354E-2</v>
      </c>
      <c r="AG2213" s="70">
        <f t="shared" si="1273"/>
        <v>-0.13516283925727643</v>
      </c>
      <c r="AH2213" s="70">
        <f t="shared" si="1274"/>
        <v>-0.15865885003490499</v>
      </c>
      <c r="AI2213" s="61" t="str">
        <f t="shared" si="1262"/>
        <v>Short VOL</v>
      </c>
      <c r="AJ2213" s="68" t="str">
        <f t="shared" si="1263"/>
        <v>Short VOL</v>
      </c>
      <c r="AK2213" s="72" t="str">
        <f t="shared" si="1264"/>
        <v>00631L</v>
      </c>
      <c r="AL2213" s="73">
        <f t="shared" si="1254"/>
        <v>1</v>
      </c>
      <c r="AM2213" s="72" t="str">
        <f t="shared" si="1267"/>
        <v>00631L</v>
      </c>
      <c r="AN2213" s="73">
        <f t="shared" si="1255"/>
        <v>1</v>
      </c>
      <c r="AO2213" s="74" t="str">
        <f t="shared" si="1261"/>
        <v>00631L</v>
      </c>
      <c r="AP2213" s="20">
        <f t="shared" si="1256"/>
        <v>1</v>
      </c>
      <c r="AQ2213" s="74" t="str">
        <f t="shared" si="1271"/>
        <v>00631L</v>
      </c>
      <c r="AR2213" s="20">
        <f t="shared" si="1257"/>
        <v>1</v>
      </c>
      <c r="AS2213" s="74" t="str">
        <f t="shared" si="1265"/>
        <v>00631L</v>
      </c>
      <c r="AT2213" s="20">
        <f t="shared" si="1258"/>
        <v>1</v>
      </c>
      <c r="AU2213" s="74" t="str">
        <f t="shared" si="1248"/>
        <v>00631L</v>
      </c>
      <c r="AV2213" s="20">
        <f t="shared" si="1259"/>
        <v>1</v>
      </c>
      <c r="AW2213" s="74" t="str">
        <f t="shared" si="1249"/>
        <v>00631L</v>
      </c>
      <c r="AX2213" s="20">
        <f t="shared" si="1250"/>
        <v>1</v>
      </c>
      <c r="AY2213" s="20">
        <f t="shared" si="1260"/>
        <v>0</v>
      </c>
      <c r="AZ2213" s="116">
        <v>43096</v>
      </c>
      <c r="BA2213" s="117">
        <v>20.712499999999999</v>
      </c>
      <c r="BB2213" s="118">
        <v>20.587499999999999</v>
      </c>
      <c r="BC2213" s="76">
        <f t="shared" si="1268"/>
        <v>20.473541666666662</v>
      </c>
      <c r="BD2213" s="76">
        <f t="shared" si="1269"/>
        <v>20.479583333333327</v>
      </c>
      <c r="BE2213" s="77">
        <f t="shared" si="1275"/>
        <v>5.5661270135236966E-3</v>
      </c>
      <c r="BF2213" s="77">
        <f t="shared" si="1266"/>
        <v>1.1373115501210796E-2</v>
      </c>
    </row>
    <row r="2214" spans="1:58" s="23" customFormat="1" ht="15.75" customHeight="1" x14ac:dyDescent="0.4">
      <c r="A2214" s="116">
        <v>43091</v>
      </c>
      <c r="B2214" s="112">
        <v>11.425000000000001</v>
      </c>
      <c r="C2214" s="112">
        <v>12.324999999999999</v>
      </c>
      <c r="D2214" s="112">
        <v>13.175000000000001</v>
      </c>
      <c r="E2214" s="112">
        <v>13.824999999999999</v>
      </c>
      <c r="F2214" s="112">
        <v>14.425000000000001</v>
      </c>
      <c r="G2214" s="112">
        <v>15</v>
      </c>
      <c r="H2214" s="113">
        <v>15.675000000000001</v>
      </c>
      <c r="I2214" s="90">
        <f t="shared" si="1251"/>
        <v>11.583823529411765</v>
      </c>
      <c r="J2214" s="90">
        <f t="shared" si="1252"/>
        <v>12.475</v>
      </c>
      <c r="K2214" s="114">
        <v>14</v>
      </c>
      <c r="L2214" s="115">
        <v>5.8823529411764705E-2</v>
      </c>
      <c r="M2214" s="90">
        <v>7.51</v>
      </c>
      <c r="N2214" s="90">
        <v>9.9</v>
      </c>
      <c r="O2214" s="90">
        <v>12.49</v>
      </c>
      <c r="P2214" s="90">
        <v>14.66</v>
      </c>
      <c r="Q2214" s="90">
        <v>16.579999999999998</v>
      </c>
      <c r="R2214" s="63">
        <f t="shared" si="1277"/>
        <v>9.7399999999999984</v>
      </c>
      <c r="S2214" s="64">
        <f t="shared" si="1276"/>
        <v>2.9106029106029226E-2</v>
      </c>
      <c r="T2214" s="65">
        <f t="shared" si="1270"/>
        <v>0.75858585858585859</v>
      </c>
      <c r="U2214" s="65">
        <f t="shared" si="1270"/>
        <v>0.79263410728582873</v>
      </c>
      <c r="V2214" s="65">
        <f t="shared" ref="V2214:V2277" si="1278">N2214/P2214</f>
        <v>0.67530695770804916</v>
      </c>
      <c r="W2214" s="65">
        <f t="shared" ref="W2214:W2277" si="1279">N2214/Q2214</f>
        <v>0.59710494571773232</v>
      </c>
      <c r="X2214" s="61">
        <f t="shared" si="1253"/>
        <v>7.8774617067833563E-2</v>
      </c>
      <c r="Y2214" s="66">
        <f t="shared" ref="Y2214:Y2277" si="1280">(H2214-E2214)/E2214</f>
        <v>0.13381555153707064</v>
      </c>
      <c r="Z2214" s="61">
        <f t="shared" ref="Z2214:Z2277" si="1281">(J2214-I2214)/I2214</f>
        <v>7.6932842452710384E-2</v>
      </c>
      <c r="AA2214" s="67">
        <f t="shared" ref="AA2214:AA2277" si="1282">B2214*(K2214*L2214)+C2214*(1-(K2214*L2214))</f>
        <v>11.583823529411765</v>
      </c>
      <c r="AB2214" s="68">
        <f t="shared" ref="AB2214:AB2277" si="1283">(B2214-N2214)/N2214</f>
        <v>0.15404040404040406</v>
      </c>
      <c r="AC2214" s="69">
        <f t="shared" ref="AC2214:AC2277" si="1284">(AA2214-N2214)/N2214</f>
        <v>0.17008318478906712</v>
      </c>
      <c r="AD2214" s="70">
        <f>_xlfn.PERCENTILE.EXC(AC2214:$AC$5675,0.5)</f>
        <v>8.9011868067393612E-2</v>
      </c>
      <c r="AE2214" s="70">
        <f>_xlfn.PERCENTILE.EXC($AC2214:AC$5675,0.35)</f>
        <v>5.2933166522515236E-2</v>
      </c>
      <c r="AF2214" s="71">
        <f t="shared" si="1272"/>
        <v>7.7069757316899232E-2</v>
      </c>
      <c r="AG2214" s="70">
        <f t="shared" si="1273"/>
        <v>-0.13516283925727643</v>
      </c>
      <c r="AH2214" s="70">
        <f t="shared" si="1274"/>
        <v>-0.15865885003490499</v>
      </c>
      <c r="AI2214" s="61" t="str">
        <f t="shared" si="1262"/>
        <v>Short VOL</v>
      </c>
      <c r="AJ2214" s="68" t="str">
        <f t="shared" si="1263"/>
        <v>Short VOL</v>
      </c>
      <c r="AK2214" s="72" t="str">
        <f t="shared" si="1264"/>
        <v>00631L</v>
      </c>
      <c r="AL2214" s="73">
        <f t="shared" si="1254"/>
        <v>1</v>
      </c>
      <c r="AM2214" s="72" t="str">
        <f t="shared" si="1267"/>
        <v>00631L</v>
      </c>
      <c r="AN2214" s="73">
        <f t="shared" si="1255"/>
        <v>1</v>
      </c>
      <c r="AO2214" s="74" t="str">
        <f t="shared" si="1261"/>
        <v>00631L</v>
      </c>
      <c r="AP2214" s="20">
        <f t="shared" si="1256"/>
        <v>1</v>
      </c>
      <c r="AQ2214" s="74" t="str">
        <f t="shared" si="1271"/>
        <v>00631L</v>
      </c>
      <c r="AR2214" s="20">
        <f t="shared" si="1257"/>
        <v>1</v>
      </c>
      <c r="AS2214" s="74" t="str">
        <f t="shared" si="1265"/>
        <v>00631L</v>
      </c>
      <c r="AT2214" s="20">
        <f t="shared" si="1258"/>
        <v>1</v>
      </c>
      <c r="AU2214" s="74" t="str">
        <f t="shared" si="1248"/>
        <v>00631L</v>
      </c>
      <c r="AV2214" s="20">
        <f t="shared" si="1259"/>
        <v>1</v>
      </c>
      <c r="AW2214" s="74" t="str">
        <f t="shared" si="1249"/>
        <v>00631L</v>
      </c>
      <c r="AX2214" s="20">
        <f t="shared" si="1250"/>
        <v>1</v>
      </c>
      <c r="AY2214" s="20">
        <f t="shared" si="1260"/>
        <v>0</v>
      </c>
      <c r="AZ2214" s="116">
        <v>43095</v>
      </c>
      <c r="BA2214" s="117">
        <v>20.587499999999999</v>
      </c>
      <c r="BB2214" s="118">
        <v>20.587499999999999</v>
      </c>
      <c r="BC2214" s="76">
        <f t="shared" si="1268"/>
        <v>20.462499999999991</v>
      </c>
      <c r="BD2214" s="76">
        <f t="shared" si="1269"/>
        <v>20.473541666666662</v>
      </c>
      <c r="BE2214" s="77">
        <f t="shared" si="1275"/>
        <v>6.1087354917535568E-3</v>
      </c>
      <c r="BF2214" s="77">
        <f t="shared" si="1266"/>
        <v>5.5661270135236966E-3</v>
      </c>
    </row>
    <row r="2215" spans="1:58" s="23" customFormat="1" ht="15.75" customHeight="1" x14ac:dyDescent="0.4">
      <c r="A2215" s="116">
        <v>43090</v>
      </c>
      <c r="B2215" s="112">
        <v>11.225</v>
      </c>
      <c r="C2215" s="112">
        <v>12.225</v>
      </c>
      <c r="D2215" s="112">
        <v>13.125</v>
      </c>
      <c r="E2215" s="112">
        <v>13.824999999999999</v>
      </c>
      <c r="F2215" s="112">
        <v>14.475</v>
      </c>
      <c r="G2215" s="112">
        <v>15.025</v>
      </c>
      <c r="H2215" s="113">
        <v>15.725</v>
      </c>
      <c r="I2215" s="90">
        <f t="shared" si="1251"/>
        <v>11.342647058823529</v>
      </c>
      <c r="J2215" s="90">
        <f t="shared" si="1252"/>
        <v>12.330882352941176</v>
      </c>
      <c r="K2215" s="114">
        <v>15</v>
      </c>
      <c r="L2215" s="115">
        <v>5.8823529411764705E-2</v>
      </c>
      <c r="M2215" s="90">
        <v>7.63</v>
      </c>
      <c r="N2215" s="90">
        <v>9.6199999999999992</v>
      </c>
      <c r="O2215" s="90">
        <v>12.35</v>
      </c>
      <c r="P2215" s="90">
        <v>14.46</v>
      </c>
      <c r="Q2215" s="90">
        <v>16.38</v>
      </c>
      <c r="R2215" s="63">
        <f t="shared" si="1277"/>
        <v>9.5600000000000023</v>
      </c>
      <c r="S2215" s="64">
        <f t="shared" si="1276"/>
        <v>-1.0288065843621545E-2</v>
      </c>
      <c r="T2215" s="65">
        <f t="shared" si="1270"/>
        <v>0.79313929313929321</v>
      </c>
      <c r="U2215" s="65">
        <f t="shared" si="1270"/>
        <v>0.77894736842105261</v>
      </c>
      <c r="V2215" s="65">
        <f t="shared" si="1278"/>
        <v>0.66528354080221286</v>
      </c>
      <c r="W2215" s="65">
        <f t="shared" si="1279"/>
        <v>0.58730158730158732</v>
      </c>
      <c r="X2215" s="61">
        <f t="shared" si="1253"/>
        <v>8.9086859688195991E-2</v>
      </c>
      <c r="Y2215" s="66">
        <f t="shared" si="1280"/>
        <v>0.13743218806509949</v>
      </c>
      <c r="Z2215" s="61">
        <f t="shared" si="1281"/>
        <v>8.7125632049786086E-2</v>
      </c>
      <c r="AA2215" s="67">
        <f t="shared" si="1282"/>
        <v>11.34264705882353</v>
      </c>
      <c r="AB2215" s="68">
        <f t="shared" si="1283"/>
        <v>0.16683991683991689</v>
      </c>
      <c r="AC2215" s="69">
        <f t="shared" si="1284"/>
        <v>0.17906934083404691</v>
      </c>
      <c r="AD2215" s="70">
        <f>_xlfn.PERCENTILE.EXC(AC2215:$AC$5675,0.5)</f>
        <v>8.8994457640538441E-2</v>
      </c>
      <c r="AE2215" s="70">
        <f>_xlfn.PERCENTILE.EXC($AC2215:AC$5675,0.35)</f>
        <v>5.2909395381632224E-2</v>
      </c>
      <c r="AF2215" s="71">
        <f t="shared" si="1272"/>
        <v>7.6727929935850731E-2</v>
      </c>
      <c r="AG2215" s="70">
        <f t="shared" si="1273"/>
        <v>-0.13516283925727643</v>
      </c>
      <c r="AH2215" s="70">
        <f t="shared" si="1274"/>
        <v>-0.15865885003490499</v>
      </c>
      <c r="AI2215" s="61" t="str">
        <f t="shared" si="1262"/>
        <v>Short VOL</v>
      </c>
      <c r="AJ2215" s="68" t="str">
        <f t="shared" si="1263"/>
        <v>Short VOL</v>
      </c>
      <c r="AK2215" s="72" t="str">
        <f t="shared" si="1264"/>
        <v>00631L</v>
      </c>
      <c r="AL2215" s="73">
        <f t="shared" si="1254"/>
        <v>1</v>
      </c>
      <c r="AM2215" s="72" t="str">
        <f t="shared" si="1267"/>
        <v>00631L</v>
      </c>
      <c r="AN2215" s="73">
        <f t="shared" si="1255"/>
        <v>1</v>
      </c>
      <c r="AO2215" s="74" t="str">
        <f t="shared" si="1261"/>
        <v>00631L</v>
      </c>
      <c r="AP2215" s="20">
        <f t="shared" si="1256"/>
        <v>1</v>
      </c>
      <c r="AQ2215" s="74" t="str">
        <f t="shared" si="1271"/>
        <v>00631L</v>
      </c>
      <c r="AR2215" s="20">
        <f t="shared" si="1257"/>
        <v>1</v>
      </c>
      <c r="AS2215" s="74" t="str">
        <f t="shared" si="1265"/>
        <v>00631L</v>
      </c>
      <c r="AT2215" s="20">
        <f t="shared" si="1258"/>
        <v>1</v>
      </c>
      <c r="AU2215" s="74" t="str">
        <f t="shared" si="1248"/>
        <v>00631L</v>
      </c>
      <c r="AV2215" s="20">
        <f t="shared" si="1259"/>
        <v>1</v>
      </c>
      <c r="AW2215" s="74" t="str">
        <f t="shared" si="1249"/>
        <v>00631L</v>
      </c>
      <c r="AX2215" s="20">
        <f t="shared" si="1250"/>
        <v>1</v>
      </c>
      <c r="AY2215" s="20">
        <f t="shared" si="1260"/>
        <v>0</v>
      </c>
      <c r="AZ2215" s="116">
        <v>43091</v>
      </c>
      <c r="BA2215" s="117">
        <v>20.574999999999999</v>
      </c>
      <c r="BB2215" s="118">
        <v>20.574999999999999</v>
      </c>
      <c r="BC2215" s="76">
        <f t="shared" si="1268"/>
        <v>20.451666666666661</v>
      </c>
      <c r="BD2215" s="76">
        <f t="shared" si="1269"/>
        <v>20.462291666666662</v>
      </c>
      <c r="BE2215" s="77">
        <f t="shared" si="1275"/>
        <v>6.0304783636217964E-3</v>
      </c>
      <c r="BF2215" s="77">
        <f t="shared" si="1266"/>
        <v>5.5080992475999516E-3</v>
      </c>
    </row>
    <row r="2216" spans="1:58" s="23" customFormat="1" ht="15.75" customHeight="1" x14ac:dyDescent="0.4">
      <c r="A2216" s="116">
        <v>43089</v>
      </c>
      <c r="B2216" s="112">
        <v>11.425000000000001</v>
      </c>
      <c r="C2216" s="112">
        <v>12.324999999999999</v>
      </c>
      <c r="D2216" s="112">
        <v>13.275</v>
      </c>
      <c r="E2216" s="112">
        <v>14.025</v>
      </c>
      <c r="F2216" s="112">
        <v>14.625</v>
      </c>
      <c r="G2216" s="112">
        <v>15.175000000000001</v>
      </c>
      <c r="H2216" s="113">
        <v>15.875</v>
      </c>
      <c r="I2216" s="90">
        <f t="shared" si="1251"/>
        <v>11.477941176470589</v>
      </c>
      <c r="J2216" s="90">
        <f t="shared" si="1252"/>
        <v>12.380882352941176</v>
      </c>
      <c r="K2216" s="114">
        <v>16</v>
      </c>
      <c r="L2216" s="115">
        <v>5.8823529411764705E-2</v>
      </c>
      <c r="M2216" s="90">
        <v>8.34</v>
      </c>
      <c r="N2216" s="90">
        <v>9.7200000000000006</v>
      </c>
      <c r="O2216" s="90">
        <v>12.37</v>
      </c>
      <c r="P2216" s="90">
        <v>14.44</v>
      </c>
      <c r="Q2216" s="90">
        <v>16.38</v>
      </c>
      <c r="R2216" s="63">
        <f t="shared" si="1277"/>
        <v>8.7499999999999964</v>
      </c>
      <c r="S2216" s="64">
        <f t="shared" si="1276"/>
        <v>-3.0907278165503364E-2</v>
      </c>
      <c r="T2216" s="65">
        <f t="shared" si="1270"/>
        <v>0.85802469135802462</v>
      </c>
      <c r="U2216" s="65">
        <f t="shared" si="1270"/>
        <v>0.78577202910266786</v>
      </c>
      <c r="V2216" s="65">
        <f t="shared" si="1278"/>
        <v>0.67313019390581719</v>
      </c>
      <c r="W2216" s="65">
        <f t="shared" si="1279"/>
        <v>0.59340659340659352</v>
      </c>
      <c r="X2216" s="61">
        <f t="shared" si="1253"/>
        <v>7.8774617067833563E-2</v>
      </c>
      <c r="Y2216" s="66">
        <f t="shared" si="1280"/>
        <v>0.13190730837789658</v>
      </c>
      <c r="Z2216" s="61">
        <f t="shared" si="1281"/>
        <v>7.8667520819987138E-2</v>
      </c>
      <c r="AA2216" s="67">
        <f t="shared" si="1282"/>
        <v>11.477941176470589</v>
      </c>
      <c r="AB2216" s="68">
        <f t="shared" si="1283"/>
        <v>0.17541152263374485</v>
      </c>
      <c r="AC2216" s="69">
        <f t="shared" si="1284"/>
        <v>0.18085814572742676</v>
      </c>
      <c r="AD2216" s="70">
        <f>_xlfn.PERCENTILE.EXC(AC2216:$AC$5675,0.5)</f>
        <v>8.8887313621312969E-2</v>
      </c>
      <c r="AE2216" s="70">
        <f>_xlfn.PERCENTILE.EXC($AC2216:AC$5675,0.35)</f>
        <v>5.2888389447088506E-2</v>
      </c>
      <c r="AF2216" s="71">
        <f t="shared" si="1272"/>
        <v>7.646961183881977E-2</v>
      </c>
      <c r="AG2216" s="70">
        <f t="shared" si="1273"/>
        <v>-0.13516283925727643</v>
      </c>
      <c r="AH2216" s="70">
        <f t="shared" si="1274"/>
        <v>-0.15865885003490499</v>
      </c>
      <c r="AI2216" s="61" t="str">
        <f t="shared" si="1262"/>
        <v>Short VOL</v>
      </c>
      <c r="AJ2216" s="68" t="str">
        <f t="shared" si="1263"/>
        <v>Short VOL</v>
      </c>
      <c r="AK2216" s="72" t="str">
        <f t="shared" si="1264"/>
        <v>00631L</v>
      </c>
      <c r="AL2216" s="73">
        <f t="shared" si="1254"/>
        <v>1</v>
      </c>
      <c r="AM2216" s="72" t="str">
        <f t="shared" si="1267"/>
        <v>00631L</v>
      </c>
      <c r="AN2216" s="73">
        <f t="shared" si="1255"/>
        <v>1</v>
      </c>
      <c r="AO2216" s="74" t="str">
        <f t="shared" si="1261"/>
        <v>00631L</v>
      </c>
      <c r="AP2216" s="20">
        <f t="shared" si="1256"/>
        <v>1</v>
      </c>
      <c r="AQ2216" s="74" t="str">
        <f t="shared" si="1271"/>
        <v>00631L</v>
      </c>
      <c r="AR2216" s="20">
        <f t="shared" si="1257"/>
        <v>1</v>
      </c>
      <c r="AS2216" s="74" t="str">
        <f t="shared" si="1265"/>
        <v>00631L</v>
      </c>
      <c r="AT2216" s="20">
        <f t="shared" si="1258"/>
        <v>1</v>
      </c>
      <c r="AU2216" s="74" t="str">
        <f t="shared" si="1248"/>
        <v>00631L</v>
      </c>
      <c r="AV2216" s="20">
        <f t="shared" si="1259"/>
        <v>1</v>
      </c>
      <c r="AW2216" s="74" t="str">
        <f t="shared" si="1249"/>
        <v>00631L</v>
      </c>
      <c r="AX2216" s="20">
        <f t="shared" si="1250"/>
        <v>1</v>
      </c>
      <c r="AY2216" s="20">
        <f t="shared" si="1260"/>
        <v>0</v>
      </c>
      <c r="AZ2216" s="116">
        <v>43090</v>
      </c>
      <c r="BA2216" s="117">
        <v>20.725000000000001</v>
      </c>
      <c r="BB2216" s="118">
        <v>20.712499999999999</v>
      </c>
      <c r="BC2216" s="76">
        <f t="shared" si="1268"/>
        <v>20.440208333333327</v>
      </c>
      <c r="BD2216" s="76">
        <f t="shared" si="1269"/>
        <v>20.454166666666659</v>
      </c>
      <c r="BE2216" s="77">
        <f t="shared" si="1275"/>
        <v>1.3321374333676703E-2</v>
      </c>
      <c r="BF2216" s="77">
        <f t="shared" si="1266"/>
        <v>1.324098594418462E-2</v>
      </c>
    </row>
    <row r="2217" spans="1:58" s="23" customFormat="1" ht="15.75" customHeight="1" x14ac:dyDescent="0.4">
      <c r="A2217" s="116">
        <v>43088</v>
      </c>
      <c r="B2217" s="112">
        <v>10.074999999999999</v>
      </c>
      <c r="C2217" s="112">
        <v>11.324999999999999</v>
      </c>
      <c r="D2217" s="112">
        <v>12.225</v>
      </c>
      <c r="E2217" s="112">
        <v>13.275</v>
      </c>
      <c r="F2217" s="112">
        <v>13.975</v>
      </c>
      <c r="G2217" s="112">
        <v>14.625</v>
      </c>
      <c r="H2217" s="113">
        <v>15.125</v>
      </c>
      <c r="I2217" s="90">
        <f t="shared" si="1251"/>
        <v>11.324999999999999</v>
      </c>
      <c r="J2217" s="90">
        <f t="shared" si="1252"/>
        <v>12.225</v>
      </c>
      <c r="K2217" s="114">
        <v>0</v>
      </c>
      <c r="L2217" s="115">
        <v>4.1666666666666664E-2</v>
      </c>
      <c r="M2217" s="90">
        <v>9.0299999999999994</v>
      </c>
      <c r="N2217" s="90">
        <v>10.029999999999999</v>
      </c>
      <c r="O2217" s="90">
        <v>12.51</v>
      </c>
      <c r="P2217" s="90">
        <v>14.57</v>
      </c>
      <c r="Q2217" s="90">
        <v>16.55</v>
      </c>
      <c r="R2217" s="63">
        <f t="shared" si="1277"/>
        <v>8.02</v>
      </c>
      <c r="S2217" s="64">
        <f t="shared" si="1276"/>
        <v>5.2465897166841559E-2</v>
      </c>
      <c r="T2217" s="65">
        <f t="shared" si="1270"/>
        <v>0.90029910269192426</v>
      </c>
      <c r="U2217" s="65">
        <f t="shared" si="1270"/>
        <v>0.80175859312549957</v>
      </c>
      <c r="V2217" s="65">
        <f t="shared" si="1278"/>
        <v>0.68840082361015775</v>
      </c>
      <c r="W2217" s="65">
        <f t="shared" si="1279"/>
        <v>0.60604229607250748</v>
      </c>
      <c r="X2217" s="61">
        <f t="shared" si="1253"/>
        <v>0.12406947890818859</v>
      </c>
      <c r="Y2217" s="66">
        <f t="shared" si="1280"/>
        <v>0.13935969868173256</v>
      </c>
      <c r="Z2217" s="61">
        <f t="shared" si="1281"/>
        <v>7.947019867549672E-2</v>
      </c>
      <c r="AA2217" s="67">
        <f t="shared" si="1282"/>
        <v>11.324999999999999</v>
      </c>
      <c r="AB2217" s="68">
        <f t="shared" si="1283"/>
        <v>4.4865403788634031E-3</v>
      </c>
      <c r="AC2217" s="69">
        <f t="shared" si="1284"/>
        <v>0.12911266201395813</v>
      </c>
      <c r="AD2217" s="70">
        <f>_xlfn.PERCENTILE.EXC(AC2217:$AC$5675,0.5)</f>
        <v>8.8780169602087483E-2</v>
      </c>
      <c r="AE2217" s="70">
        <f>_xlfn.PERCENTILE.EXC($AC2217:AC$5675,0.35)</f>
        <v>5.2867383512544788E-2</v>
      </c>
      <c r="AF2217" s="71">
        <f t="shared" si="1272"/>
        <v>7.6387448090809412E-2</v>
      </c>
      <c r="AG2217" s="70">
        <f t="shared" si="1273"/>
        <v>-0.13516283925727643</v>
      </c>
      <c r="AH2217" s="70">
        <f t="shared" si="1274"/>
        <v>-0.15865885003490499</v>
      </c>
      <c r="AI2217" s="61" t="str">
        <f t="shared" si="1262"/>
        <v>Short VOL</v>
      </c>
      <c r="AJ2217" s="68" t="str">
        <f t="shared" si="1263"/>
        <v>Short VOL</v>
      </c>
      <c r="AK2217" s="72" t="str">
        <f t="shared" si="1264"/>
        <v>00631L</v>
      </c>
      <c r="AL2217" s="73">
        <f t="shared" si="1254"/>
        <v>1</v>
      </c>
      <c r="AM2217" s="72" t="str">
        <f t="shared" si="1267"/>
        <v>00631L</v>
      </c>
      <c r="AN2217" s="73">
        <f t="shared" si="1255"/>
        <v>1</v>
      </c>
      <c r="AO2217" s="74" t="str">
        <f t="shared" si="1261"/>
        <v>00631L</v>
      </c>
      <c r="AP2217" s="20">
        <f t="shared" si="1256"/>
        <v>1</v>
      </c>
      <c r="AQ2217" s="74" t="str">
        <f t="shared" si="1271"/>
        <v>00631L</v>
      </c>
      <c r="AR2217" s="20">
        <f t="shared" si="1257"/>
        <v>1</v>
      </c>
      <c r="AS2217" s="74" t="str">
        <f t="shared" si="1265"/>
        <v>00631L</v>
      </c>
      <c r="AT2217" s="20">
        <f t="shared" si="1258"/>
        <v>1</v>
      </c>
      <c r="AU2217" s="74" t="str">
        <f t="shared" si="1248"/>
        <v>00631L</v>
      </c>
      <c r="AV2217" s="20">
        <f t="shared" si="1259"/>
        <v>1</v>
      </c>
      <c r="AW2217" s="74" t="str">
        <f t="shared" si="1249"/>
        <v>00631L</v>
      </c>
      <c r="AX2217" s="20">
        <f t="shared" si="1250"/>
        <v>1</v>
      </c>
      <c r="AY2217" s="20">
        <f t="shared" si="1260"/>
        <v>0</v>
      </c>
      <c r="AZ2217" s="116">
        <v>43089</v>
      </c>
      <c r="BA2217" s="117">
        <v>20.737500000000001</v>
      </c>
      <c r="BB2217" s="118">
        <v>20.637499999999999</v>
      </c>
      <c r="BC2217" s="76">
        <f t="shared" si="1268"/>
        <v>20.426041666666659</v>
      </c>
      <c r="BD2217" s="76">
        <f t="shared" si="1269"/>
        <v>20.440624999999997</v>
      </c>
      <c r="BE2217" s="77">
        <f t="shared" si="1275"/>
        <v>1.0352389209036996E-2</v>
      </c>
      <c r="BF2217" s="77">
        <f t="shared" si="1266"/>
        <v>1.4523773123375806E-2</v>
      </c>
    </row>
    <row r="2218" spans="1:58" s="23" customFormat="1" ht="15.75" customHeight="1" x14ac:dyDescent="0.4">
      <c r="A2218" s="116">
        <v>43087</v>
      </c>
      <c r="B2218" s="112">
        <v>9.875</v>
      </c>
      <c r="C2218" s="112">
        <v>11.324999999999999</v>
      </c>
      <c r="D2218" s="112">
        <v>12.25</v>
      </c>
      <c r="E2218" s="112">
        <v>13.324999999999999</v>
      </c>
      <c r="F2218" s="112">
        <v>14.074999999999999</v>
      </c>
      <c r="G2218" s="112">
        <v>14.625</v>
      </c>
      <c r="H2218" s="113">
        <v>15.125</v>
      </c>
      <c r="I2218" s="90">
        <f t="shared" si="1251"/>
        <v>11.264583333333333</v>
      </c>
      <c r="J2218" s="90">
        <f t="shared" si="1252"/>
        <v>12.211458333333333</v>
      </c>
      <c r="K2218" s="114">
        <v>1</v>
      </c>
      <c r="L2218" s="115">
        <v>4.1666666666666664E-2</v>
      </c>
      <c r="M2218" s="90">
        <v>8.0500000000000007</v>
      </c>
      <c r="N2218" s="90">
        <v>9.5299999999999994</v>
      </c>
      <c r="O2218" s="90">
        <v>12.07</v>
      </c>
      <c r="P2218" s="90">
        <v>14.28</v>
      </c>
      <c r="Q2218" s="90">
        <v>16.38</v>
      </c>
      <c r="R2218" s="63">
        <f t="shared" si="1277"/>
        <v>8.7700000000000031</v>
      </c>
      <c r="S2218" s="64">
        <f t="shared" si="1276"/>
        <v>1.1677282377919261E-2</v>
      </c>
      <c r="T2218" s="65">
        <f t="shared" si="1270"/>
        <v>0.84470094438614918</v>
      </c>
      <c r="U2218" s="65">
        <f t="shared" si="1270"/>
        <v>0.78956089478044733</v>
      </c>
      <c r="V2218" s="65">
        <f t="shared" si="1278"/>
        <v>0.66736694677871145</v>
      </c>
      <c r="W2218" s="65">
        <f t="shared" si="1279"/>
        <v>0.58180708180708185</v>
      </c>
      <c r="X2218" s="61">
        <f t="shared" si="1253"/>
        <v>0.14683544303797461</v>
      </c>
      <c r="Y2218" s="66">
        <f t="shared" si="1280"/>
        <v>0.13508442776735466</v>
      </c>
      <c r="Z2218" s="61">
        <f t="shared" si="1281"/>
        <v>8.4057702977621634E-2</v>
      </c>
      <c r="AA2218" s="67">
        <f t="shared" si="1282"/>
        <v>11.264583333333334</v>
      </c>
      <c r="AB2218" s="68">
        <f t="shared" si="1283"/>
        <v>3.620146904512074E-2</v>
      </c>
      <c r="AC2218" s="69">
        <f t="shared" si="1284"/>
        <v>0.18201294158796799</v>
      </c>
      <c r="AD2218" s="70">
        <f>_xlfn.PERCENTILE.EXC(AC2218:$AC$5675,0.5)</f>
        <v>8.8721922342875223E-2</v>
      </c>
      <c r="AE2218" s="70">
        <f>_xlfn.PERCENTILE.EXC($AC2218:AC$5675,0.35)</f>
        <v>5.2855178593498871E-2</v>
      </c>
      <c r="AF2218" s="71">
        <f t="shared" si="1272"/>
        <v>7.6156084996885504E-2</v>
      </c>
      <c r="AG2218" s="70">
        <f t="shared" si="1273"/>
        <v>-0.13516283925727643</v>
      </c>
      <c r="AH2218" s="70">
        <f t="shared" si="1274"/>
        <v>-0.15865885003490499</v>
      </c>
      <c r="AI2218" s="61" t="str">
        <f t="shared" si="1262"/>
        <v>Short VOL</v>
      </c>
      <c r="AJ2218" s="68" t="str">
        <f t="shared" si="1263"/>
        <v>Short VOL</v>
      </c>
      <c r="AK2218" s="72" t="str">
        <f t="shared" si="1264"/>
        <v>00631L</v>
      </c>
      <c r="AL2218" s="73">
        <f t="shared" si="1254"/>
        <v>1</v>
      </c>
      <c r="AM2218" s="72" t="str">
        <f t="shared" si="1267"/>
        <v>00631L</v>
      </c>
      <c r="AN2218" s="73">
        <f t="shared" si="1255"/>
        <v>1</v>
      </c>
      <c r="AO2218" s="74" t="str">
        <f t="shared" si="1261"/>
        <v>00631L</v>
      </c>
      <c r="AP2218" s="20">
        <f t="shared" si="1256"/>
        <v>1</v>
      </c>
      <c r="AQ2218" s="74" t="str">
        <f t="shared" si="1271"/>
        <v>00631L</v>
      </c>
      <c r="AR2218" s="20">
        <f t="shared" si="1257"/>
        <v>1</v>
      </c>
      <c r="AS2218" s="74" t="str">
        <f t="shared" si="1265"/>
        <v>00631L</v>
      </c>
      <c r="AT2218" s="20">
        <f t="shared" si="1258"/>
        <v>1</v>
      </c>
      <c r="AU2218" s="74" t="str">
        <f t="shared" si="1248"/>
        <v>00631L</v>
      </c>
      <c r="AV2218" s="20">
        <f t="shared" si="1259"/>
        <v>1</v>
      </c>
      <c r="AW2218" s="74" t="str">
        <f t="shared" si="1249"/>
        <v>00631L</v>
      </c>
      <c r="AX2218" s="20">
        <f t="shared" si="1250"/>
        <v>1</v>
      </c>
      <c r="AY2218" s="20">
        <f t="shared" si="1260"/>
        <v>0</v>
      </c>
      <c r="AZ2218" s="116">
        <v>43088</v>
      </c>
      <c r="BA2218" s="117">
        <v>20.8125</v>
      </c>
      <c r="BB2218" s="118">
        <v>20.675000000000001</v>
      </c>
      <c r="BC2218" s="76">
        <f t="shared" si="1268"/>
        <v>20.409374999999997</v>
      </c>
      <c r="BD2218" s="76">
        <f t="shared" si="1269"/>
        <v>20.42895833333333</v>
      </c>
      <c r="BE2218" s="77">
        <f t="shared" si="1275"/>
        <v>1.301485224314824E-2</v>
      </c>
      <c r="BF2218" s="77">
        <f t="shared" si="1266"/>
        <v>1.8774411323795002E-2</v>
      </c>
    </row>
    <row r="2219" spans="1:58" s="23" customFormat="1" ht="15.75" customHeight="1" x14ac:dyDescent="0.4">
      <c r="A2219" s="116">
        <v>43084</v>
      </c>
      <c r="B2219" s="112">
        <v>9.9250000000000007</v>
      </c>
      <c r="C2219" s="112">
        <v>11.475</v>
      </c>
      <c r="D2219" s="112">
        <v>12.475</v>
      </c>
      <c r="E2219" s="112">
        <v>13.574999999999999</v>
      </c>
      <c r="F2219" s="112">
        <v>14.324999999999999</v>
      </c>
      <c r="G2219" s="112">
        <v>14.925000000000001</v>
      </c>
      <c r="H2219" s="113">
        <v>15.375</v>
      </c>
      <c r="I2219" s="90">
        <f t="shared" si="1251"/>
        <v>11.345833333333333</v>
      </c>
      <c r="J2219" s="90">
        <f t="shared" si="1252"/>
        <v>12.391666666666666</v>
      </c>
      <c r="K2219" s="114">
        <v>2</v>
      </c>
      <c r="L2219" s="115">
        <v>4.1666666666666664E-2</v>
      </c>
      <c r="M2219" s="90">
        <v>8.25</v>
      </c>
      <c r="N2219" s="90">
        <v>9.42</v>
      </c>
      <c r="O2219" s="90">
        <v>12.08</v>
      </c>
      <c r="P2219" s="90">
        <v>14.38</v>
      </c>
      <c r="Q2219" s="90">
        <v>16.72</v>
      </c>
      <c r="R2219" s="63">
        <f t="shared" si="1277"/>
        <v>8.7899999999999991</v>
      </c>
      <c r="S2219" s="64">
        <f t="shared" si="1276"/>
        <v>-0.10200190657769306</v>
      </c>
      <c r="T2219" s="65">
        <f t="shared" si="1270"/>
        <v>0.87579617834394907</v>
      </c>
      <c r="U2219" s="65">
        <f t="shared" si="1270"/>
        <v>0.7798013245033113</v>
      </c>
      <c r="V2219" s="65">
        <f t="shared" si="1278"/>
        <v>0.65507649513212796</v>
      </c>
      <c r="W2219" s="65">
        <f t="shared" si="1279"/>
        <v>0.5633971291866029</v>
      </c>
      <c r="X2219" s="61">
        <f t="shared" si="1253"/>
        <v>0.1561712846347606</v>
      </c>
      <c r="Y2219" s="66">
        <f t="shared" si="1280"/>
        <v>0.13259668508287298</v>
      </c>
      <c r="Z2219" s="61">
        <f t="shared" si="1281"/>
        <v>9.2177745134043268E-2</v>
      </c>
      <c r="AA2219" s="67">
        <f t="shared" si="1282"/>
        <v>11.345833333333331</v>
      </c>
      <c r="AB2219" s="68">
        <f t="shared" si="1283"/>
        <v>5.3609341825902421E-2</v>
      </c>
      <c r="AC2219" s="69">
        <f t="shared" si="1284"/>
        <v>0.20444090587402669</v>
      </c>
      <c r="AD2219" s="70">
        <f>_xlfn.PERCENTILE.EXC(AC2219:$AC$5675,0.5)</f>
        <v>8.8663675083662963E-2</v>
      </c>
      <c r="AE2219" s="70">
        <f>_xlfn.PERCENTILE.EXC($AC2219:AC$5675,0.35)</f>
        <v>5.284297367445296E-2</v>
      </c>
      <c r="AF2219" s="71">
        <f t="shared" si="1272"/>
        <v>7.6156084996885504E-2</v>
      </c>
      <c r="AG2219" s="70">
        <f t="shared" si="1273"/>
        <v>-0.13516283925727643</v>
      </c>
      <c r="AH2219" s="70">
        <f t="shared" si="1274"/>
        <v>-0.15865885003490499</v>
      </c>
      <c r="AI2219" s="61" t="str">
        <f t="shared" si="1262"/>
        <v>Short VOL</v>
      </c>
      <c r="AJ2219" s="68" t="str">
        <f t="shared" si="1263"/>
        <v>Short VOL</v>
      </c>
      <c r="AK2219" s="72" t="str">
        <f t="shared" si="1264"/>
        <v>00631L</v>
      </c>
      <c r="AL2219" s="73">
        <f t="shared" si="1254"/>
        <v>1</v>
      </c>
      <c r="AM2219" s="72" t="str">
        <f t="shared" si="1267"/>
        <v>00631L</v>
      </c>
      <c r="AN2219" s="73">
        <f t="shared" si="1255"/>
        <v>1</v>
      </c>
      <c r="AO2219" s="74" t="str">
        <f t="shared" si="1261"/>
        <v>00631L</v>
      </c>
      <c r="AP2219" s="20">
        <f t="shared" si="1256"/>
        <v>1</v>
      </c>
      <c r="AQ2219" s="74" t="str">
        <f t="shared" si="1271"/>
        <v>00631L</v>
      </c>
      <c r="AR2219" s="20">
        <f t="shared" si="1257"/>
        <v>1</v>
      </c>
      <c r="AS2219" s="74" t="str">
        <f t="shared" si="1265"/>
        <v>00631L</v>
      </c>
      <c r="AT2219" s="20">
        <f t="shared" si="1258"/>
        <v>1</v>
      </c>
      <c r="AU2219" s="74" t="str">
        <f t="shared" si="1248"/>
        <v>00631L</v>
      </c>
      <c r="AV2219" s="20">
        <f t="shared" si="1259"/>
        <v>1</v>
      </c>
      <c r="AW2219" s="74" t="str">
        <f t="shared" si="1249"/>
        <v>00631L</v>
      </c>
      <c r="AX2219" s="20">
        <f t="shared" si="1250"/>
        <v>1</v>
      </c>
      <c r="AY2219" s="20">
        <f t="shared" si="1260"/>
        <v>0</v>
      </c>
      <c r="AZ2219" s="116">
        <v>43087</v>
      </c>
      <c r="BA2219" s="117">
        <v>20.6</v>
      </c>
      <c r="BB2219" s="118">
        <v>20.5625</v>
      </c>
      <c r="BC2219" s="76">
        <f t="shared" si="1268"/>
        <v>20.388541666666661</v>
      </c>
      <c r="BD2219" s="76">
        <f t="shared" si="1269"/>
        <v>20.408124999999995</v>
      </c>
      <c r="BE2219" s="77">
        <f t="shared" si="1275"/>
        <v>8.5321616512545363E-3</v>
      </c>
      <c r="BF2219" s="77">
        <f t="shared" si="1266"/>
        <v>9.4018926285490082E-3</v>
      </c>
    </row>
    <row r="2220" spans="1:58" s="23" customFormat="1" ht="15.75" customHeight="1" x14ac:dyDescent="0.4">
      <c r="A2220" s="116">
        <v>43083</v>
      </c>
      <c r="B2220" s="112">
        <v>10.375</v>
      </c>
      <c r="C2220" s="112">
        <v>11.875</v>
      </c>
      <c r="D2220" s="112">
        <v>12.875</v>
      </c>
      <c r="E2220" s="112">
        <v>13.925000000000001</v>
      </c>
      <c r="F2220" s="112">
        <v>14.574999999999999</v>
      </c>
      <c r="G2220" s="112">
        <v>15.175000000000001</v>
      </c>
      <c r="H2220" s="113">
        <v>15.625</v>
      </c>
      <c r="I2220" s="90">
        <f t="shared" si="1251"/>
        <v>11.6875</v>
      </c>
      <c r="J2220" s="90">
        <f t="shared" si="1252"/>
        <v>12.75</v>
      </c>
      <c r="K2220" s="114">
        <v>3</v>
      </c>
      <c r="L2220" s="115">
        <v>4.1666666666666664E-2</v>
      </c>
      <c r="M2220" s="90">
        <v>9.8699999999999992</v>
      </c>
      <c r="N2220" s="90">
        <v>10.49</v>
      </c>
      <c r="O2220" s="90">
        <v>12.8</v>
      </c>
      <c r="P2220" s="90">
        <v>14.76</v>
      </c>
      <c r="Q2220" s="90">
        <v>17</v>
      </c>
      <c r="R2220" s="63">
        <f t="shared" si="1277"/>
        <v>7.2000000000000028</v>
      </c>
      <c r="S2220" s="64">
        <f t="shared" si="1276"/>
        <v>3.0451866404715179E-2</v>
      </c>
      <c r="T2220" s="65">
        <f t="shared" si="1270"/>
        <v>0.94089609151572917</v>
      </c>
      <c r="U2220" s="65">
        <f t="shared" si="1270"/>
        <v>0.81953124999999993</v>
      </c>
      <c r="V2220" s="65">
        <f t="shared" si="1278"/>
        <v>0.71070460704607052</v>
      </c>
      <c r="W2220" s="65">
        <f t="shared" si="1279"/>
        <v>0.61705882352941177</v>
      </c>
      <c r="X2220" s="61">
        <f t="shared" si="1253"/>
        <v>0.14457831325301204</v>
      </c>
      <c r="Y2220" s="66">
        <f t="shared" si="1280"/>
        <v>0.12208258527827642</v>
      </c>
      <c r="Z2220" s="61">
        <f t="shared" si="1281"/>
        <v>9.0909090909090912E-2</v>
      </c>
      <c r="AA2220" s="67">
        <f t="shared" si="1282"/>
        <v>11.6875</v>
      </c>
      <c r="AB2220" s="68">
        <f t="shared" si="1283"/>
        <v>-1.0962821734985721E-2</v>
      </c>
      <c r="AC2220" s="69">
        <f t="shared" si="1284"/>
        <v>0.11415633937082934</v>
      </c>
      <c r="AD2220" s="70">
        <f>_xlfn.PERCENTILE.EXC(AC2220:$AC$5675,0.5)</f>
        <v>8.8616305255618588E-2</v>
      </c>
      <c r="AE2220" s="70">
        <f>_xlfn.PERCENTILE.EXC($AC2220:AC$5675,0.35)</f>
        <v>5.2829795950350186E-2</v>
      </c>
      <c r="AF2220" s="71">
        <f t="shared" si="1272"/>
        <v>7.6156084996885504E-2</v>
      </c>
      <c r="AG2220" s="70">
        <f t="shared" si="1273"/>
        <v>-0.13516283925727643</v>
      </c>
      <c r="AH2220" s="70">
        <f t="shared" si="1274"/>
        <v>-0.15865885003490499</v>
      </c>
      <c r="AI2220" s="61" t="str">
        <f t="shared" si="1262"/>
        <v>Short VOL</v>
      </c>
      <c r="AJ2220" s="68" t="str">
        <f t="shared" si="1263"/>
        <v>Short VOL</v>
      </c>
      <c r="AK2220" s="72" t="str">
        <f t="shared" si="1264"/>
        <v>00631L</v>
      </c>
      <c r="AL2220" s="73">
        <f t="shared" si="1254"/>
        <v>1</v>
      </c>
      <c r="AM2220" s="72" t="str">
        <f t="shared" si="1267"/>
        <v>00631L</v>
      </c>
      <c r="AN2220" s="73">
        <f t="shared" si="1255"/>
        <v>1</v>
      </c>
      <c r="AO2220" s="74" t="str">
        <f t="shared" si="1261"/>
        <v>00631L</v>
      </c>
      <c r="AP2220" s="20">
        <f t="shared" si="1256"/>
        <v>1</v>
      </c>
      <c r="AQ2220" s="74" t="str">
        <f t="shared" si="1271"/>
        <v>00631L</v>
      </c>
      <c r="AR2220" s="20">
        <f t="shared" si="1257"/>
        <v>1</v>
      </c>
      <c r="AS2220" s="74" t="str">
        <f t="shared" si="1265"/>
        <v>00631L</v>
      </c>
      <c r="AT2220" s="20">
        <f t="shared" si="1258"/>
        <v>1</v>
      </c>
      <c r="AU2220" s="74" t="str">
        <f t="shared" si="1248"/>
        <v>00631L</v>
      </c>
      <c r="AV2220" s="20">
        <f t="shared" si="1259"/>
        <v>1</v>
      </c>
      <c r="AW2220" s="74" t="str">
        <f t="shared" si="1249"/>
        <v>00631L</v>
      </c>
      <c r="AX2220" s="20">
        <f t="shared" si="1250"/>
        <v>1</v>
      </c>
      <c r="AY2220" s="20">
        <f t="shared" si="1260"/>
        <v>0</v>
      </c>
      <c r="AZ2220" s="116">
        <v>43084</v>
      </c>
      <c r="BA2220" s="117">
        <v>20.7</v>
      </c>
      <c r="BB2220" s="118">
        <v>20.65</v>
      </c>
      <c r="BC2220" s="76">
        <f t="shared" si="1268"/>
        <v>20.366249999999997</v>
      </c>
      <c r="BD2220" s="76">
        <f t="shared" si="1269"/>
        <v>20.39083333333333</v>
      </c>
      <c r="BE2220" s="77">
        <f t="shared" si="1275"/>
        <v>1.3932363591726574E-2</v>
      </c>
      <c r="BF2220" s="77">
        <f t="shared" si="1266"/>
        <v>1.5162041767134076E-2</v>
      </c>
    </row>
    <row r="2221" spans="1:58" s="23" customFormat="1" ht="15.75" customHeight="1" x14ac:dyDescent="0.4">
      <c r="A2221" s="116">
        <v>43082</v>
      </c>
      <c r="B2221" s="112">
        <v>10.525</v>
      </c>
      <c r="C2221" s="112">
        <v>11.975</v>
      </c>
      <c r="D2221" s="112">
        <v>12.925000000000001</v>
      </c>
      <c r="E2221" s="112">
        <v>13.925000000000001</v>
      </c>
      <c r="F2221" s="112">
        <v>14.625</v>
      </c>
      <c r="G2221" s="112">
        <v>15.175000000000001</v>
      </c>
      <c r="H2221" s="113">
        <v>15.625</v>
      </c>
      <c r="I2221" s="90">
        <f t="shared" si="1251"/>
        <v>11.733333333333333</v>
      </c>
      <c r="J2221" s="90">
        <f t="shared" si="1252"/>
        <v>12.766666666666667</v>
      </c>
      <c r="K2221" s="114">
        <v>4</v>
      </c>
      <c r="L2221" s="115">
        <v>4.1666666666666664E-2</v>
      </c>
      <c r="M2221" s="90">
        <v>9.35</v>
      </c>
      <c r="N2221" s="90">
        <v>10.18</v>
      </c>
      <c r="O2221" s="90">
        <v>12.5</v>
      </c>
      <c r="P2221" s="90">
        <v>14.71</v>
      </c>
      <c r="Q2221" s="90">
        <v>16.760000000000002</v>
      </c>
      <c r="R2221" s="63">
        <f t="shared" si="1277"/>
        <v>7.68</v>
      </c>
      <c r="S2221" s="64">
        <f t="shared" si="1276"/>
        <v>2.6209677419354819E-2</v>
      </c>
      <c r="T2221" s="65">
        <f t="shared" si="1270"/>
        <v>0.91846758349705304</v>
      </c>
      <c r="U2221" s="65">
        <f t="shared" si="1270"/>
        <v>0.81440000000000001</v>
      </c>
      <c r="V2221" s="65">
        <f t="shared" si="1278"/>
        <v>0.69204622705642416</v>
      </c>
      <c r="W2221" s="65">
        <f t="shared" si="1279"/>
        <v>0.60739856801909298</v>
      </c>
      <c r="X2221" s="61">
        <f t="shared" si="1253"/>
        <v>0.13776722090261276</v>
      </c>
      <c r="Y2221" s="66">
        <f t="shared" si="1280"/>
        <v>0.12208258527827642</v>
      </c>
      <c r="Z2221" s="61">
        <f t="shared" si="1281"/>
        <v>8.8068181818181962E-2</v>
      </c>
      <c r="AA2221" s="67">
        <f t="shared" si="1282"/>
        <v>11.733333333333333</v>
      </c>
      <c r="AB2221" s="68">
        <f t="shared" si="1283"/>
        <v>3.3889980353634643E-2</v>
      </c>
      <c r="AC2221" s="69">
        <f t="shared" si="1284"/>
        <v>0.15258677144728219</v>
      </c>
      <c r="AD2221" s="70">
        <f>_xlfn.PERCENTILE.EXC(AC2221:$AC$5675,0.5)</f>
        <v>8.8568935427574214E-2</v>
      </c>
      <c r="AE2221" s="70">
        <f>_xlfn.PERCENTILE.EXC($AC2221:AC$5675,0.35)</f>
        <v>5.2810781395906295E-2</v>
      </c>
      <c r="AF2221" s="71">
        <f t="shared" si="1272"/>
        <v>7.6156084996885504E-2</v>
      </c>
      <c r="AG2221" s="70">
        <f t="shared" si="1273"/>
        <v>-0.13516283925727643</v>
      </c>
      <c r="AH2221" s="70">
        <f t="shared" si="1274"/>
        <v>-0.15865885003490499</v>
      </c>
      <c r="AI2221" s="61" t="str">
        <f t="shared" si="1262"/>
        <v>Short VOL</v>
      </c>
      <c r="AJ2221" s="68" t="str">
        <f t="shared" si="1263"/>
        <v>Short VOL</v>
      </c>
      <c r="AK2221" s="72" t="str">
        <f t="shared" si="1264"/>
        <v>00631L</v>
      </c>
      <c r="AL2221" s="73">
        <f t="shared" si="1254"/>
        <v>1</v>
      </c>
      <c r="AM2221" s="72" t="str">
        <f t="shared" si="1267"/>
        <v>00631L</v>
      </c>
      <c r="AN2221" s="73">
        <f t="shared" si="1255"/>
        <v>1</v>
      </c>
      <c r="AO2221" s="74" t="str">
        <f t="shared" si="1261"/>
        <v>00631L</v>
      </c>
      <c r="AP2221" s="20">
        <f t="shared" si="1256"/>
        <v>1</v>
      </c>
      <c r="AQ2221" s="74" t="str">
        <f t="shared" si="1271"/>
        <v>00631L</v>
      </c>
      <c r="AR2221" s="20">
        <f t="shared" si="1257"/>
        <v>1</v>
      </c>
      <c r="AS2221" s="74" t="str">
        <f t="shared" si="1265"/>
        <v>00631L</v>
      </c>
      <c r="AT2221" s="20">
        <f t="shared" si="1258"/>
        <v>1</v>
      </c>
      <c r="AU2221" s="74" t="str">
        <f t="shared" si="1248"/>
        <v>00631L</v>
      </c>
      <c r="AV2221" s="20">
        <f t="shared" si="1259"/>
        <v>1</v>
      </c>
      <c r="AW2221" s="74" t="str">
        <f t="shared" si="1249"/>
        <v>00631L</v>
      </c>
      <c r="AX2221" s="20">
        <f t="shared" si="1250"/>
        <v>1</v>
      </c>
      <c r="AY2221" s="20">
        <f t="shared" si="1260"/>
        <v>0</v>
      </c>
      <c r="AZ2221" s="116">
        <v>43083</v>
      </c>
      <c r="BA2221" s="117">
        <v>20.675000000000001</v>
      </c>
      <c r="BB2221" s="118">
        <v>20.737500000000001</v>
      </c>
      <c r="BC2221" s="76">
        <f t="shared" si="1268"/>
        <v>20.342291666666664</v>
      </c>
      <c r="BD2221" s="76">
        <f t="shared" si="1269"/>
        <v>20.366666666666664</v>
      </c>
      <c r="BE2221" s="77">
        <f t="shared" si="1275"/>
        <v>1.9427915979640265E-2</v>
      </c>
      <c r="BF2221" s="77">
        <f t="shared" si="1266"/>
        <v>1.5139116202946178E-2</v>
      </c>
    </row>
    <row r="2222" spans="1:58" s="23" customFormat="1" ht="15.75" customHeight="1" x14ac:dyDescent="0.4">
      <c r="A2222" s="116">
        <v>43081</v>
      </c>
      <c r="B2222" s="112">
        <v>10.375</v>
      </c>
      <c r="C2222" s="112">
        <v>11.975</v>
      </c>
      <c r="D2222" s="112">
        <v>13.025</v>
      </c>
      <c r="E2222" s="112">
        <v>14.074999999999999</v>
      </c>
      <c r="F2222" s="112">
        <v>14.775</v>
      </c>
      <c r="G2222" s="112">
        <v>15.275</v>
      </c>
      <c r="H2222" s="113">
        <v>15.725</v>
      </c>
      <c r="I2222" s="90">
        <f t="shared" si="1251"/>
        <v>11.641666666666666</v>
      </c>
      <c r="J2222" s="90">
        <f t="shared" si="1252"/>
        <v>12.80625</v>
      </c>
      <c r="K2222" s="114">
        <v>5</v>
      </c>
      <c r="L2222" s="115">
        <v>4.1666666666666664E-2</v>
      </c>
      <c r="M2222" s="90">
        <v>9.24</v>
      </c>
      <c r="N2222" s="90">
        <v>9.92</v>
      </c>
      <c r="O2222" s="90">
        <v>12.48</v>
      </c>
      <c r="P2222" s="90">
        <v>14.59</v>
      </c>
      <c r="Q2222" s="90">
        <v>16.72</v>
      </c>
      <c r="R2222" s="63">
        <f t="shared" si="1277"/>
        <v>7.91</v>
      </c>
      <c r="S2222" s="64">
        <f t="shared" si="1276"/>
        <v>6.2098501070663822E-2</v>
      </c>
      <c r="T2222" s="65">
        <f t="shared" si="1270"/>
        <v>0.93145161290322587</v>
      </c>
      <c r="U2222" s="65">
        <f t="shared" si="1270"/>
        <v>0.79487179487179482</v>
      </c>
      <c r="V2222" s="65">
        <f t="shared" si="1278"/>
        <v>0.67991775188485259</v>
      </c>
      <c r="W2222" s="65">
        <f t="shared" si="1279"/>
        <v>0.59330143540669855</v>
      </c>
      <c r="X2222" s="61">
        <f t="shared" si="1253"/>
        <v>0.15421686746987948</v>
      </c>
      <c r="Y2222" s="66">
        <f t="shared" si="1280"/>
        <v>0.11722912966252223</v>
      </c>
      <c r="Z2222" s="61">
        <f t="shared" si="1281"/>
        <v>0.10003579098067299</v>
      </c>
      <c r="AA2222" s="67">
        <f t="shared" si="1282"/>
        <v>11.641666666666666</v>
      </c>
      <c r="AB2222" s="68">
        <f t="shared" si="1283"/>
        <v>4.5866935483870976E-2</v>
      </c>
      <c r="AC2222" s="69">
        <f t="shared" si="1284"/>
        <v>0.17355510752688164</v>
      </c>
      <c r="AD2222" s="70">
        <f>_xlfn.PERCENTILE.EXC(AC2222:$AC$5675,0.5)</f>
        <v>8.8559707420498804E-2</v>
      </c>
      <c r="AE2222" s="70">
        <f>_xlfn.PERCENTILE.EXC($AC2222:AC$5675,0.35)</f>
        <v>5.2791766841462404E-2</v>
      </c>
      <c r="AF2222" s="71">
        <f t="shared" si="1272"/>
        <v>7.6156084996885504E-2</v>
      </c>
      <c r="AG2222" s="70">
        <f t="shared" si="1273"/>
        <v>-0.13516283925727643</v>
      </c>
      <c r="AH2222" s="70">
        <f t="shared" si="1274"/>
        <v>-0.15865885003490499</v>
      </c>
      <c r="AI2222" s="61" t="str">
        <f t="shared" si="1262"/>
        <v>Short VOL</v>
      </c>
      <c r="AJ2222" s="68" t="str">
        <f t="shared" si="1263"/>
        <v>Short VOL</v>
      </c>
      <c r="AK2222" s="72" t="str">
        <f t="shared" si="1264"/>
        <v>00631L</v>
      </c>
      <c r="AL2222" s="73">
        <f t="shared" si="1254"/>
        <v>1</v>
      </c>
      <c r="AM2222" s="72" t="str">
        <f t="shared" si="1267"/>
        <v>00631L</v>
      </c>
      <c r="AN2222" s="73">
        <f t="shared" si="1255"/>
        <v>1</v>
      </c>
      <c r="AO2222" s="74" t="str">
        <f t="shared" si="1261"/>
        <v>00631L</v>
      </c>
      <c r="AP2222" s="20">
        <f t="shared" si="1256"/>
        <v>1</v>
      </c>
      <c r="AQ2222" s="74" t="str">
        <f t="shared" si="1271"/>
        <v>00631L</v>
      </c>
      <c r="AR2222" s="20">
        <f t="shared" si="1257"/>
        <v>1</v>
      </c>
      <c r="AS2222" s="74" t="str">
        <f t="shared" si="1265"/>
        <v>00631L</v>
      </c>
      <c r="AT2222" s="20">
        <f t="shared" si="1258"/>
        <v>1</v>
      </c>
      <c r="AU2222" s="74" t="str">
        <f t="shared" si="1248"/>
        <v>00631L</v>
      </c>
      <c r="AV2222" s="20">
        <f t="shared" si="1259"/>
        <v>1</v>
      </c>
      <c r="AW2222" s="74" t="str">
        <f t="shared" si="1249"/>
        <v>00631L</v>
      </c>
      <c r="AX2222" s="20">
        <f t="shared" si="1250"/>
        <v>1</v>
      </c>
      <c r="AY2222" s="20">
        <f t="shared" si="1260"/>
        <v>0</v>
      </c>
      <c r="AZ2222" s="116">
        <v>43082</v>
      </c>
      <c r="BA2222" s="117">
        <v>20.725000000000001</v>
      </c>
      <c r="BB2222" s="118">
        <v>20.712499999999999</v>
      </c>
      <c r="BC2222" s="76">
        <f t="shared" si="1268"/>
        <v>20.318541666666665</v>
      </c>
      <c r="BD2222" s="76">
        <f t="shared" si="1269"/>
        <v>20.342083333333331</v>
      </c>
      <c r="BE2222" s="77">
        <f t="shared" si="1275"/>
        <v>1.9389104779091376E-2</v>
      </c>
      <c r="BF2222" s="77">
        <f t="shared" si="1266"/>
        <v>1.8823866778640511E-2</v>
      </c>
    </row>
    <row r="2223" spans="1:58" s="23" customFormat="1" ht="15.75" customHeight="1" x14ac:dyDescent="0.4">
      <c r="A2223" s="116">
        <v>43080</v>
      </c>
      <c r="B2223" s="112">
        <v>10.324999999999999</v>
      </c>
      <c r="C2223" s="112">
        <v>11.975</v>
      </c>
      <c r="D2223" s="112">
        <v>13.025</v>
      </c>
      <c r="E2223" s="112">
        <v>14.074999999999999</v>
      </c>
      <c r="F2223" s="112">
        <v>14.725</v>
      </c>
      <c r="G2223" s="112">
        <v>15.225</v>
      </c>
      <c r="H2223" s="113">
        <v>15.675000000000001</v>
      </c>
      <c r="I2223" s="90">
        <f t="shared" si="1251"/>
        <v>11.5625</v>
      </c>
      <c r="J2223" s="90">
        <f t="shared" si="1252"/>
        <v>12.762499999999999</v>
      </c>
      <c r="K2223" s="114">
        <v>6</v>
      </c>
      <c r="L2223" s="115">
        <v>4.1666666666666664E-2</v>
      </c>
      <c r="M2223" s="90">
        <v>8.7899999999999991</v>
      </c>
      <c r="N2223" s="90">
        <v>9.34</v>
      </c>
      <c r="O2223" s="90">
        <v>12.28</v>
      </c>
      <c r="P2223" s="90">
        <v>14.44</v>
      </c>
      <c r="Q2223" s="90">
        <v>16.579999999999998</v>
      </c>
      <c r="R2223" s="63">
        <f t="shared" si="1277"/>
        <v>8.59</v>
      </c>
      <c r="S2223" s="64">
        <f t="shared" si="1276"/>
        <v>-2.5052192066805867E-2</v>
      </c>
      <c r="T2223" s="65">
        <f t="shared" si="1270"/>
        <v>0.94111349036402558</v>
      </c>
      <c r="U2223" s="65">
        <f t="shared" si="1270"/>
        <v>0.76058631921824105</v>
      </c>
      <c r="V2223" s="65">
        <f t="shared" si="1278"/>
        <v>0.64681440443213301</v>
      </c>
      <c r="W2223" s="65">
        <f t="shared" si="1279"/>
        <v>0.56332931242460804</v>
      </c>
      <c r="X2223" s="61">
        <f t="shared" si="1253"/>
        <v>0.1598062953995158</v>
      </c>
      <c r="Y2223" s="66">
        <f t="shared" si="1280"/>
        <v>0.11367673179396103</v>
      </c>
      <c r="Z2223" s="61">
        <f t="shared" si="1281"/>
        <v>0.10378378378378372</v>
      </c>
      <c r="AA2223" s="67">
        <f t="shared" si="1282"/>
        <v>11.5625</v>
      </c>
      <c r="AB2223" s="68">
        <f t="shared" si="1283"/>
        <v>0.1054603854389721</v>
      </c>
      <c r="AC2223" s="69">
        <f t="shared" si="1284"/>
        <v>0.23795503211991437</v>
      </c>
      <c r="AD2223" s="70">
        <f>_xlfn.PERCENTILE.EXC(AC2223:$AC$5675,0.5)</f>
        <v>8.8550479413423394E-2</v>
      </c>
      <c r="AE2223" s="70">
        <f>_xlfn.PERCENTILE.EXC($AC2223:AC$5675,0.35)</f>
        <v>5.2763524409910494E-2</v>
      </c>
      <c r="AF2223" s="71">
        <f t="shared" si="1272"/>
        <v>7.5756091238298282E-2</v>
      </c>
      <c r="AG2223" s="70">
        <f t="shared" si="1273"/>
        <v>-0.13516283925727643</v>
      </c>
      <c r="AH2223" s="70">
        <f t="shared" si="1274"/>
        <v>-0.15865885003490499</v>
      </c>
      <c r="AI2223" s="61" t="str">
        <f t="shared" si="1262"/>
        <v>Short VOL</v>
      </c>
      <c r="AJ2223" s="68" t="str">
        <f t="shared" si="1263"/>
        <v>Short VOL</v>
      </c>
      <c r="AK2223" s="72" t="str">
        <f t="shared" si="1264"/>
        <v>00631L</v>
      </c>
      <c r="AL2223" s="73">
        <f t="shared" si="1254"/>
        <v>1</v>
      </c>
      <c r="AM2223" s="72" t="str">
        <f t="shared" si="1267"/>
        <v>00631L</v>
      </c>
      <c r="AN2223" s="73">
        <f t="shared" si="1255"/>
        <v>1</v>
      </c>
      <c r="AO2223" s="74" t="str">
        <f t="shared" si="1261"/>
        <v>00631L</v>
      </c>
      <c r="AP2223" s="20">
        <f t="shared" si="1256"/>
        <v>1</v>
      </c>
      <c r="AQ2223" s="74" t="str">
        <f t="shared" si="1271"/>
        <v>00631L</v>
      </c>
      <c r="AR2223" s="20">
        <f t="shared" si="1257"/>
        <v>1</v>
      </c>
      <c r="AS2223" s="74" t="str">
        <f t="shared" si="1265"/>
        <v>00631L</v>
      </c>
      <c r="AT2223" s="20">
        <f t="shared" si="1258"/>
        <v>1</v>
      </c>
      <c r="AU2223" s="74" t="str">
        <f t="shared" si="1248"/>
        <v>00631L</v>
      </c>
      <c r="AV2223" s="20">
        <f t="shared" si="1259"/>
        <v>1</v>
      </c>
      <c r="AW2223" s="74" t="str">
        <f t="shared" si="1249"/>
        <v>00631L</v>
      </c>
      <c r="AX2223" s="20">
        <f t="shared" si="1250"/>
        <v>1</v>
      </c>
      <c r="AY2223" s="20">
        <f t="shared" si="1260"/>
        <v>0</v>
      </c>
      <c r="AZ2223" s="116">
        <v>43081</v>
      </c>
      <c r="BA2223" s="117">
        <v>20.73</v>
      </c>
      <c r="BB2223" s="118">
        <v>20.75</v>
      </c>
      <c r="BC2223" s="76">
        <f t="shared" si="1268"/>
        <v>20.294791666666665</v>
      </c>
      <c r="BD2223" s="76">
        <f t="shared" si="1269"/>
        <v>20.31883333333333</v>
      </c>
      <c r="BE2223" s="77">
        <f t="shared" si="1275"/>
        <v>2.2429810604116494E-2</v>
      </c>
      <c r="BF2223" s="77">
        <f t="shared" si="1266"/>
        <v>2.0235741881505832E-2</v>
      </c>
    </row>
    <row r="2224" spans="1:58" s="23" customFormat="1" ht="15.75" customHeight="1" x14ac:dyDescent="0.4">
      <c r="A2224" s="116">
        <v>43077</v>
      </c>
      <c r="B2224" s="112">
        <v>10.875</v>
      </c>
      <c r="C2224" s="112">
        <v>12.324999999999999</v>
      </c>
      <c r="D2224" s="112">
        <v>13.324999999999999</v>
      </c>
      <c r="E2224" s="112">
        <v>14.275</v>
      </c>
      <c r="F2224" s="112">
        <v>14.824999999999999</v>
      </c>
      <c r="G2224" s="112">
        <v>15.35</v>
      </c>
      <c r="H2224" s="113">
        <v>15.775</v>
      </c>
      <c r="I2224" s="90">
        <f t="shared" si="1251"/>
        <v>11.902083333333334</v>
      </c>
      <c r="J2224" s="90">
        <f t="shared" si="1252"/>
        <v>13.033333333333333</v>
      </c>
      <c r="K2224" s="114">
        <v>7</v>
      </c>
      <c r="L2224" s="115">
        <v>4.1666666666666664E-2</v>
      </c>
      <c r="M2224" s="90">
        <v>8.44</v>
      </c>
      <c r="N2224" s="90">
        <v>9.58</v>
      </c>
      <c r="O2224" s="90">
        <v>12.46</v>
      </c>
      <c r="P2224" s="90">
        <v>14.61</v>
      </c>
      <c r="Q2224" s="90">
        <v>17.25</v>
      </c>
      <c r="R2224" s="63">
        <f t="shared" si="1277"/>
        <v>9.0500000000000007</v>
      </c>
      <c r="S2224" s="64">
        <f t="shared" si="1276"/>
        <v>-5.7086614173228356E-2</v>
      </c>
      <c r="T2224" s="65">
        <f t="shared" si="1270"/>
        <v>0.88100208768267219</v>
      </c>
      <c r="U2224" s="65">
        <f t="shared" si="1270"/>
        <v>0.76886035313001599</v>
      </c>
      <c r="V2224" s="65">
        <f t="shared" si="1278"/>
        <v>0.65571526351813825</v>
      </c>
      <c r="W2224" s="65">
        <f t="shared" si="1279"/>
        <v>0.55536231884057974</v>
      </c>
      <c r="X2224" s="61">
        <f t="shared" si="1253"/>
        <v>0.13333333333333328</v>
      </c>
      <c r="Y2224" s="66">
        <f t="shared" si="1280"/>
        <v>0.10507880910683012</v>
      </c>
      <c r="Z2224" s="61">
        <f t="shared" si="1281"/>
        <v>9.5046385436723224E-2</v>
      </c>
      <c r="AA2224" s="67">
        <f t="shared" si="1282"/>
        <v>11.902083333333334</v>
      </c>
      <c r="AB2224" s="68">
        <f t="shared" si="1283"/>
        <v>0.13517745302713988</v>
      </c>
      <c r="AC2224" s="69">
        <f t="shared" si="1284"/>
        <v>0.24238865692414754</v>
      </c>
      <c r="AD2224" s="70">
        <f>_xlfn.PERCENTILE.EXC(AC2224:$AC$5675,0.5)</f>
        <v>8.8550048867017048E-2</v>
      </c>
      <c r="AE2224" s="70">
        <f>_xlfn.PERCENTILE.EXC($AC2224:AC$5675,0.35)</f>
        <v>5.271221228558863E-2</v>
      </c>
      <c r="AF2224" s="71">
        <f t="shared" si="1272"/>
        <v>7.5055159280580958E-2</v>
      </c>
      <c r="AG2224" s="70">
        <f t="shared" si="1273"/>
        <v>-0.13516283925727643</v>
      </c>
      <c r="AH2224" s="70">
        <f t="shared" si="1274"/>
        <v>-0.15865885003490499</v>
      </c>
      <c r="AI2224" s="61" t="str">
        <f t="shared" si="1262"/>
        <v>Short VOL</v>
      </c>
      <c r="AJ2224" s="68" t="str">
        <f t="shared" si="1263"/>
        <v>Short VOL</v>
      </c>
      <c r="AK2224" s="72" t="str">
        <f t="shared" si="1264"/>
        <v>00631L</v>
      </c>
      <c r="AL2224" s="73">
        <f t="shared" si="1254"/>
        <v>1</v>
      </c>
      <c r="AM2224" s="72" t="str">
        <f t="shared" si="1267"/>
        <v>00631L</v>
      </c>
      <c r="AN2224" s="73">
        <f t="shared" si="1255"/>
        <v>1</v>
      </c>
      <c r="AO2224" s="74" t="str">
        <f t="shared" si="1261"/>
        <v>00631L</v>
      </c>
      <c r="AP2224" s="20">
        <f t="shared" si="1256"/>
        <v>1</v>
      </c>
      <c r="AQ2224" s="74" t="str">
        <f t="shared" si="1271"/>
        <v>00631L</v>
      </c>
      <c r="AR2224" s="20">
        <f t="shared" si="1257"/>
        <v>1</v>
      </c>
      <c r="AS2224" s="74" t="str">
        <f t="shared" si="1265"/>
        <v>00631L</v>
      </c>
      <c r="AT2224" s="20">
        <f t="shared" si="1258"/>
        <v>1</v>
      </c>
      <c r="AU2224" s="74" t="str">
        <f t="shared" ref="AU2224:AU2287" si="1285">IF(AC2224&gt;AF2224,"00631L",IF(AC2224&lt;AG2224,"Cash","00635U"))</f>
        <v>00631L</v>
      </c>
      <c r="AV2224" s="20">
        <f t="shared" si="1259"/>
        <v>1</v>
      </c>
      <c r="AW2224" s="74" t="str">
        <f t="shared" ref="AW2224:AW2287" si="1286">IF(AC2224&gt;AE2224,"00631L",IF(AC2224&lt;AH2224,"00631L","00635U"))</f>
        <v>00631L</v>
      </c>
      <c r="AX2224" s="20">
        <f t="shared" si="1250"/>
        <v>1</v>
      </c>
      <c r="AY2224" s="20">
        <f t="shared" si="1260"/>
        <v>0</v>
      </c>
      <c r="AZ2224" s="116">
        <v>43080</v>
      </c>
      <c r="BA2224" s="117">
        <v>20.737500000000001</v>
      </c>
      <c r="BB2224" s="118">
        <v>20.737500000000001</v>
      </c>
      <c r="BC2224" s="76">
        <f t="shared" si="1268"/>
        <v>20.273958333333333</v>
      </c>
      <c r="BD2224" s="76">
        <f t="shared" si="1269"/>
        <v>20.294583333333332</v>
      </c>
      <c r="BE2224" s="77">
        <f t="shared" si="1275"/>
        <v>2.2863895596773424E-2</v>
      </c>
      <c r="BF2224" s="77">
        <f t="shared" si="1266"/>
        <v>2.1824378426099026E-2</v>
      </c>
    </row>
    <row r="2225" spans="1:58" s="23" customFormat="1" ht="15.75" customHeight="1" x14ac:dyDescent="0.4">
      <c r="A2225" s="116">
        <v>43076</v>
      </c>
      <c r="B2225" s="112">
        <v>11.175000000000001</v>
      </c>
      <c r="C2225" s="112">
        <v>12.675000000000001</v>
      </c>
      <c r="D2225" s="112">
        <v>13.574999999999999</v>
      </c>
      <c r="E2225" s="112">
        <v>14.375</v>
      </c>
      <c r="F2225" s="112">
        <v>14.925000000000001</v>
      </c>
      <c r="G2225" s="112">
        <v>15.425000000000001</v>
      </c>
      <c r="H2225" s="113">
        <v>15.824999999999999</v>
      </c>
      <c r="I2225" s="90">
        <f t="shared" si="1251"/>
        <v>12.175000000000001</v>
      </c>
      <c r="J2225" s="90">
        <f t="shared" si="1252"/>
        <v>13.275</v>
      </c>
      <c r="K2225" s="114">
        <v>8</v>
      </c>
      <c r="L2225" s="115">
        <v>4.1666666666666664E-2</v>
      </c>
      <c r="M2225" s="90">
        <v>9.51</v>
      </c>
      <c r="N2225" s="90">
        <v>10.16</v>
      </c>
      <c r="O2225" s="90">
        <v>12.93</v>
      </c>
      <c r="P2225" s="90">
        <v>14.97</v>
      </c>
      <c r="Q2225" s="90">
        <v>16.940000000000001</v>
      </c>
      <c r="R2225" s="63">
        <f t="shared" si="1277"/>
        <v>8.2299999999999969</v>
      </c>
      <c r="S2225" s="64">
        <f t="shared" si="1276"/>
        <v>-7.8039927404718643E-2</v>
      </c>
      <c r="T2225" s="65">
        <f t="shared" si="1270"/>
        <v>0.9360236220472441</v>
      </c>
      <c r="U2225" s="65">
        <f t="shared" si="1270"/>
        <v>0.78576952822892498</v>
      </c>
      <c r="V2225" s="65">
        <f t="shared" si="1278"/>
        <v>0.67869071476285903</v>
      </c>
      <c r="W2225" s="65">
        <f t="shared" si="1279"/>
        <v>0.59976387249114516</v>
      </c>
      <c r="X2225" s="61">
        <f t="shared" si="1253"/>
        <v>0.13422818791946309</v>
      </c>
      <c r="Y2225" s="66">
        <f t="shared" si="1280"/>
        <v>0.10086956521739125</v>
      </c>
      <c r="Z2225" s="61">
        <f t="shared" si="1281"/>
        <v>9.0349075975359308E-2</v>
      </c>
      <c r="AA2225" s="67">
        <f t="shared" si="1282"/>
        <v>12.175000000000001</v>
      </c>
      <c r="AB2225" s="68">
        <f t="shared" si="1283"/>
        <v>9.9901574803149665E-2</v>
      </c>
      <c r="AC2225" s="69">
        <f t="shared" si="1284"/>
        <v>0.19832677165354337</v>
      </c>
      <c r="AD2225" s="70">
        <f>_xlfn.PERCENTILE.EXC(AC2225:$AC$5675,0.5)</f>
        <v>8.8549618320610701E-2</v>
      </c>
      <c r="AE2225" s="70">
        <f>_xlfn.PERCENTILE.EXC($AC2225:AC$5675,0.35)</f>
        <v>5.266090016126674E-2</v>
      </c>
      <c r="AF2225" s="71">
        <f t="shared" si="1272"/>
        <v>7.4316976727013886E-2</v>
      </c>
      <c r="AG2225" s="70">
        <f t="shared" si="1273"/>
        <v>-0.13516283925727643</v>
      </c>
      <c r="AH2225" s="70">
        <f t="shared" si="1274"/>
        <v>-0.15865885003490499</v>
      </c>
      <c r="AI2225" s="61" t="str">
        <f t="shared" si="1262"/>
        <v>Short VOL</v>
      </c>
      <c r="AJ2225" s="68" t="str">
        <f t="shared" si="1263"/>
        <v>Short VOL</v>
      </c>
      <c r="AK2225" s="72" t="str">
        <f t="shared" si="1264"/>
        <v>00631L</v>
      </c>
      <c r="AL2225" s="73">
        <f t="shared" si="1254"/>
        <v>1</v>
      </c>
      <c r="AM2225" s="72" t="str">
        <f t="shared" si="1267"/>
        <v>00631L</v>
      </c>
      <c r="AN2225" s="73">
        <f t="shared" si="1255"/>
        <v>1</v>
      </c>
      <c r="AO2225" s="74" t="str">
        <f t="shared" si="1261"/>
        <v>00631L</v>
      </c>
      <c r="AP2225" s="20">
        <f t="shared" si="1256"/>
        <v>1</v>
      </c>
      <c r="AQ2225" s="74" t="str">
        <f t="shared" si="1271"/>
        <v>00631L</v>
      </c>
      <c r="AR2225" s="20">
        <f t="shared" si="1257"/>
        <v>1</v>
      </c>
      <c r="AS2225" s="74" t="str">
        <f t="shared" si="1265"/>
        <v>00631L</v>
      </c>
      <c r="AT2225" s="20">
        <f t="shared" si="1258"/>
        <v>1</v>
      </c>
      <c r="AU2225" s="74" t="str">
        <f t="shared" si="1285"/>
        <v>00631L</v>
      </c>
      <c r="AV2225" s="20">
        <f t="shared" si="1259"/>
        <v>1</v>
      </c>
      <c r="AW2225" s="74" t="str">
        <f t="shared" si="1286"/>
        <v>00631L</v>
      </c>
      <c r="AX2225" s="20">
        <f t="shared" si="1250"/>
        <v>1</v>
      </c>
      <c r="AY2225" s="20">
        <f t="shared" si="1260"/>
        <v>0</v>
      </c>
      <c r="AZ2225" s="116">
        <v>43077</v>
      </c>
      <c r="BA2225" s="117">
        <v>20.787500000000001</v>
      </c>
      <c r="BB2225" s="118">
        <v>20.675000000000001</v>
      </c>
      <c r="BC2225" s="76">
        <f t="shared" si="1268"/>
        <v>20.254374999999996</v>
      </c>
      <c r="BD2225" s="76">
        <f t="shared" si="1269"/>
        <v>20.274791666666665</v>
      </c>
      <c r="BE2225" s="77">
        <f t="shared" si="1275"/>
        <v>2.0767118215200657E-2</v>
      </c>
      <c r="BF2225" s="77">
        <f t="shared" si="1266"/>
        <v>2.5287970488804989E-2</v>
      </c>
    </row>
    <row r="2226" spans="1:58" s="23" customFormat="1" ht="15.75" customHeight="1" x14ac:dyDescent="0.4">
      <c r="A2226" s="116">
        <v>43075</v>
      </c>
      <c r="B2226" s="112">
        <v>11.725</v>
      </c>
      <c r="C2226" s="112">
        <v>13.074999999999999</v>
      </c>
      <c r="D2226" s="112">
        <v>13.925000000000001</v>
      </c>
      <c r="E2226" s="112">
        <v>14.675000000000001</v>
      </c>
      <c r="F2226" s="112">
        <v>15.225</v>
      </c>
      <c r="G2226" s="112">
        <v>15.725</v>
      </c>
      <c r="H2226" s="113">
        <v>16.074999999999999</v>
      </c>
      <c r="I2226" s="90">
        <f t="shared" si="1251"/>
        <v>12.56875</v>
      </c>
      <c r="J2226" s="90">
        <f t="shared" si="1252"/>
        <v>13.606249999999999</v>
      </c>
      <c r="K2226" s="114">
        <v>9</v>
      </c>
      <c r="L2226" s="115">
        <v>4.1666666666666664E-2</v>
      </c>
      <c r="M2226" s="90">
        <v>10.9</v>
      </c>
      <c r="N2226" s="90">
        <v>11.02</v>
      </c>
      <c r="O2226" s="90">
        <v>13.45</v>
      </c>
      <c r="P2226" s="90">
        <v>15.3</v>
      </c>
      <c r="Q2226" s="90">
        <v>17.12</v>
      </c>
      <c r="R2226" s="63">
        <f t="shared" si="1277"/>
        <v>6.8299999999999983</v>
      </c>
      <c r="S2226" s="64">
        <f t="shared" si="1276"/>
        <v>-2.7360988526037112E-2</v>
      </c>
      <c r="T2226" s="65">
        <f t="shared" si="1270"/>
        <v>0.98911070780399279</v>
      </c>
      <c r="U2226" s="65">
        <f t="shared" si="1270"/>
        <v>0.81933085501858738</v>
      </c>
      <c r="V2226" s="65">
        <f t="shared" si="1278"/>
        <v>0.72026143790849662</v>
      </c>
      <c r="W2226" s="65">
        <f t="shared" si="1279"/>
        <v>0.64369158878504662</v>
      </c>
      <c r="X2226" s="61">
        <f t="shared" si="1253"/>
        <v>0.11513859275053302</v>
      </c>
      <c r="Y2226" s="66">
        <f t="shared" si="1280"/>
        <v>9.5400340715502449E-2</v>
      </c>
      <c r="Z2226" s="61">
        <f t="shared" si="1281"/>
        <v>8.2545997016409717E-2</v>
      </c>
      <c r="AA2226" s="67">
        <f t="shared" si="1282"/>
        <v>12.56875</v>
      </c>
      <c r="AB2226" s="68">
        <f t="shared" si="1283"/>
        <v>6.3974591651542664E-2</v>
      </c>
      <c r="AC2226" s="69">
        <f t="shared" si="1284"/>
        <v>0.14053992740471871</v>
      </c>
      <c r="AD2226" s="70">
        <f>_xlfn.PERCENTILE.EXC(AC2226:$AC$5675,0.5)</f>
        <v>8.8489216420657046E-2</v>
      </c>
      <c r="AE2226" s="70">
        <f>_xlfn.PERCENTILE.EXC($AC2226:AC$5675,0.35)</f>
        <v>5.2604599817829119E-2</v>
      </c>
      <c r="AF2226" s="71">
        <f t="shared" si="1272"/>
        <v>7.4070178533706968E-2</v>
      </c>
      <c r="AG2226" s="70">
        <f t="shared" si="1273"/>
        <v>-0.13516283925727643</v>
      </c>
      <c r="AH2226" s="70">
        <f t="shared" si="1274"/>
        <v>-0.15865885003490499</v>
      </c>
      <c r="AI2226" s="61" t="str">
        <f t="shared" si="1262"/>
        <v>Short VOL</v>
      </c>
      <c r="AJ2226" s="68" t="str">
        <f t="shared" si="1263"/>
        <v>Short VOL</v>
      </c>
      <c r="AK2226" s="72" t="str">
        <f t="shared" si="1264"/>
        <v>00631L</v>
      </c>
      <c r="AL2226" s="73">
        <f t="shared" si="1254"/>
        <v>1</v>
      </c>
      <c r="AM2226" s="72" t="str">
        <f t="shared" si="1267"/>
        <v>00631L</v>
      </c>
      <c r="AN2226" s="73">
        <f t="shared" si="1255"/>
        <v>1</v>
      </c>
      <c r="AO2226" s="74" t="str">
        <f t="shared" si="1261"/>
        <v>00631L</v>
      </c>
      <c r="AP2226" s="20">
        <f t="shared" si="1256"/>
        <v>1</v>
      </c>
      <c r="AQ2226" s="74" t="str">
        <f t="shared" si="1271"/>
        <v>00631L</v>
      </c>
      <c r="AR2226" s="20">
        <f t="shared" si="1257"/>
        <v>1</v>
      </c>
      <c r="AS2226" s="74" t="str">
        <f t="shared" si="1265"/>
        <v>00631L</v>
      </c>
      <c r="AT2226" s="20">
        <f t="shared" si="1258"/>
        <v>1</v>
      </c>
      <c r="AU2226" s="74" t="str">
        <f t="shared" si="1285"/>
        <v>00631L</v>
      </c>
      <c r="AV2226" s="20">
        <f t="shared" si="1259"/>
        <v>1</v>
      </c>
      <c r="AW2226" s="74" t="str">
        <f t="shared" si="1286"/>
        <v>00631L</v>
      </c>
      <c r="AX2226" s="20">
        <f t="shared" si="1250"/>
        <v>1</v>
      </c>
      <c r="AY2226" s="20">
        <f t="shared" si="1260"/>
        <v>0</v>
      </c>
      <c r="AZ2226" s="116">
        <v>43076</v>
      </c>
      <c r="BA2226" s="117">
        <v>20.662500000000001</v>
      </c>
      <c r="BB2226" s="118">
        <v>20.574999999999999</v>
      </c>
      <c r="BC2226" s="76">
        <f t="shared" si="1268"/>
        <v>20.23458333333333</v>
      </c>
      <c r="BD2226" s="76">
        <f t="shared" si="1269"/>
        <v>20.254166666666663</v>
      </c>
      <c r="BE2226" s="77">
        <f t="shared" si="1275"/>
        <v>1.6823507608673422E-2</v>
      </c>
      <c r="BF2226" s="77">
        <f t="shared" si="1266"/>
        <v>2.0160460810533073E-2</v>
      </c>
    </row>
    <row r="2227" spans="1:58" s="23" customFormat="1" ht="15.75" customHeight="1" x14ac:dyDescent="0.4">
      <c r="A2227" s="116">
        <v>43074</v>
      </c>
      <c r="B2227" s="112">
        <v>11.875</v>
      </c>
      <c r="C2227" s="112">
        <v>13.175000000000001</v>
      </c>
      <c r="D2227" s="112">
        <v>13.975</v>
      </c>
      <c r="E2227" s="112">
        <v>14.725</v>
      </c>
      <c r="F2227" s="112">
        <v>15.275</v>
      </c>
      <c r="G2227" s="112">
        <v>15.775</v>
      </c>
      <c r="H2227" s="113">
        <v>16.125</v>
      </c>
      <c r="I2227" s="90">
        <f t="shared" si="1251"/>
        <v>12.633333333333333</v>
      </c>
      <c r="J2227" s="90">
        <f t="shared" si="1252"/>
        <v>13.641666666666667</v>
      </c>
      <c r="K2227" s="114">
        <v>10</v>
      </c>
      <c r="L2227" s="115">
        <v>4.1666666666666664E-2</v>
      </c>
      <c r="M2227" s="90">
        <v>11.11</v>
      </c>
      <c r="N2227" s="90">
        <v>11.33</v>
      </c>
      <c r="O2227" s="90">
        <v>13.54</v>
      </c>
      <c r="P2227" s="90">
        <v>15.37</v>
      </c>
      <c r="Q2227" s="90">
        <v>17.2</v>
      </c>
      <c r="R2227" s="63">
        <f t="shared" si="1277"/>
        <v>6.4699999999999989</v>
      </c>
      <c r="S2227" s="64">
        <f t="shared" si="1276"/>
        <v>-2.9965753424657505E-2</v>
      </c>
      <c r="T2227" s="65">
        <f t="shared" si="1270"/>
        <v>0.98058252427184456</v>
      </c>
      <c r="U2227" s="65">
        <f t="shared" si="1270"/>
        <v>0.83677991137370755</v>
      </c>
      <c r="V2227" s="65">
        <f t="shared" si="1278"/>
        <v>0.73715029277813926</v>
      </c>
      <c r="W2227" s="65">
        <f t="shared" si="1279"/>
        <v>0.65872093023255818</v>
      </c>
      <c r="X2227" s="61">
        <f t="shared" si="1253"/>
        <v>0.10947368421052638</v>
      </c>
      <c r="Y2227" s="66">
        <f t="shared" si="1280"/>
        <v>9.5076400679117171E-2</v>
      </c>
      <c r="Z2227" s="61">
        <f t="shared" si="1281"/>
        <v>7.9815303430079268E-2</v>
      </c>
      <c r="AA2227" s="67">
        <f t="shared" si="1282"/>
        <v>12.633333333333333</v>
      </c>
      <c r="AB2227" s="68">
        <f t="shared" si="1283"/>
        <v>4.8102383053839355E-2</v>
      </c>
      <c r="AC2227" s="69">
        <f t="shared" si="1284"/>
        <v>0.11503383348043537</v>
      </c>
      <c r="AD2227" s="70">
        <f>_xlfn.PERCENTILE.EXC(AC2227:$AC$5675,0.5)</f>
        <v>8.8428814520703405E-2</v>
      </c>
      <c r="AE2227" s="70">
        <f>_xlfn.PERCENTILE.EXC($AC2227:AC$5675,0.35)</f>
        <v>5.2541648515570485E-2</v>
      </c>
      <c r="AF2227" s="71">
        <f t="shared" si="1272"/>
        <v>7.3846973338541774E-2</v>
      </c>
      <c r="AG2227" s="70">
        <f t="shared" si="1273"/>
        <v>-0.13516283925727643</v>
      </c>
      <c r="AH2227" s="70">
        <f t="shared" si="1274"/>
        <v>-0.15865885003490499</v>
      </c>
      <c r="AI2227" s="61" t="str">
        <f t="shared" si="1262"/>
        <v>Short VOL</v>
      </c>
      <c r="AJ2227" s="68" t="str">
        <f t="shared" si="1263"/>
        <v>Short VOL</v>
      </c>
      <c r="AK2227" s="72" t="str">
        <f t="shared" si="1264"/>
        <v>00631L</v>
      </c>
      <c r="AL2227" s="73">
        <f t="shared" si="1254"/>
        <v>1</v>
      </c>
      <c r="AM2227" s="72" t="str">
        <f t="shared" si="1267"/>
        <v>00631L</v>
      </c>
      <c r="AN2227" s="73">
        <f t="shared" si="1255"/>
        <v>1</v>
      </c>
      <c r="AO2227" s="74" t="str">
        <f t="shared" si="1261"/>
        <v>00631L</v>
      </c>
      <c r="AP2227" s="20">
        <f t="shared" si="1256"/>
        <v>1</v>
      </c>
      <c r="AQ2227" s="74" t="str">
        <f t="shared" si="1271"/>
        <v>00631L</v>
      </c>
      <c r="AR2227" s="20">
        <f t="shared" si="1257"/>
        <v>1</v>
      </c>
      <c r="AS2227" s="74" t="str">
        <f t="shared" si="1265"/>
        <v>00631L</v>
      </c>
      <c r="AT2227" s="20">
        <f t="shared" si="1258"/>
        <v>1</v>
      </c>
      <c r="AU2227" s="74" t="str">
        <f t="shared" si="1285"/>
        <v>00631L</v>
      </c>
      <c r="AV2227" s="20">
        <f t="shared" si="1259"/>
        <v>1</v>
      </c>
      <c r="AW2227" s="74" t="str">
        <f t="shared" si="1286"/>
        <v>00631L</v>
      </c>
      <c r="AX2227" s="20">
        <f t="shared" si="1250"/>
        <v>1</v>
      </c>
      <c r="AY2227" s="20">
        <f t="shared" si="1260"/>
        <v>0</v>
      </c>
      <c r="AZ2227" s="116">
        <v>43075</v>
      </c>
      <c r="BA2227" s="117">
        <v>20.5625</v>
      </c>
      <c r="BB2227" s="118">
        <v>20.637499999999999</v>
      </c>
      <c r="BC2227" s="76">
        <f t="shared" si="1268"/>
        <v>20.216458333333328</v>
      </c>
      <c r="BD2227" s="76">
        <f t="shared" si="1269"/>
        <v>20.234374999999996</v>
      </c>
      <c r="BE2227" s="77">
        <f t="shared" si="1275"/>
        <v>2.0826677933614538E-2</v>
      </c>
      <c r="BF2227" s="77">
        <f t="shared" si="1266"/>
        <v>1.6216216216216394E-2</v>
      </c>
    </row>
    <row r="2228" spans="1:58" s="23" customFormat="1" ht="15.75" customHeight="1" x14ac:dyDescent="0.4">
      <c r="A2228" s="116">
        <v>43073</v>
      </c>
      <c r="B2228" s="112">
        <v>11.925000000000001</v>
      </c>
      <c r="C2228" s="112">
        <v>13.225</v>
      </c>
      <c r="D2228" s="112">
        <v>14.074999999999999</v>
      </c>
      <c r="E2228" s="112">
        <v>14.824999999999999</v>
      </c>
      <c r="F2228" s="112">
        <v>15.425000000000001</v>
      </c>
      <c r="G2228" s="112">
        <v>15.875</v>
      </c>
      <c r="H2228" s="113">
        <v>16.225000000000001</v>
      </c>
      <c r="I2228" s="90">
        <f t="shared" si="1251"/>
        <v>12.629166666666666</v>
      </c>
      <c r="J2228" s="90">
        <f t="shared" si="1252"/>
        <v>13.685416666666667</v>
      </c>
      <c r="K2228" s="114">
        <v>11</v>
      </c>
      <c r="L2228" s="115">
        <v>4.1666666666666664E-2</v>
      </c>
      <c r="M2228" s="90">
        <v>12.21</v>
      </c>
      <c r="N2228" s="90">
        <v>11.68</v>
      </c>
      <c r="O2228" s="90">
        <v>13.55</v>
      </c>
      <c r="P2228" s="90">
        <v>15.27</v>
      </c>
      <c r="Q2228" s="90">
        <v>16.98</v>
      </c>
      <c r="R2228" s="63">
        <f t="shared" si="1277"/>
        <v>4.93</v>
      </c>
      <c r="S2228" s="64">
        <f t="shared" si="1276"/>
        <v>2.1872265966754158E-2</v>
      </c>
      <c r="T2228" s="65">
        <f t="shared" si="1270"/>
        <v>1.0453767123287672</v>
      </c>
      <c r="U2228" s="65">
        <f t="shared" si="1270"/>
        <v>0.86199261992619924</v>
      </c>
      <c r="V2228" s="65">
        <f t="shared" si="1278"/>
        <v>0.76489849377865093</v>
      </c>
      <c r="W2228" s="65">
        <f t="shared" si="1279"/>
        <v>0.68786808009422851</v>
      </c>
      <c r="X2228" s="61">
        <f t="shared" si="1253"/>
        <v>0.1090146750524108</v>
      </c>
      <c r="Y2228" s="66">
        <f t="shared" si="1280"/>
        <v>9.4435075885328984E-2</v>
      </c>
      <c r="Z2228" s="61">
        <f t="shared" si="1281"/>
        <v>8.3635763774331934E-2</v>
      </c>
      <c r="AA2228" s="67">
        <f t="shared" si="1282"/>
        <v>12.629166666666666</v>
      </c>
      <c r="AB2228" s="68">
        <f t="shared" si="1283"/>
        <v>2.0976027397260361E-2</v>
      </c>
      <c r="AC2228" s="69">
        <f t="shared" si="1284"/>
        <v>8.1264269406392697E-2</v>
      </c>
      <c r="AD2228" s="70">
        <f>_xlfn.PERCENTILE.EXC(AC2228:$AC$5675,0.5)</f>
        <v>8.8420703308576765E-2</v>
      </c>
      <c r="AE2228" s="70">
        <f>_xlfn.PERCENTILE.EXC($AC2228:AC$5675,0.35)</f>
        <v>5.2478697213311803E-2</v>
      </c>
      <c r="AF2228" s="71">
        <f t="shared" si="1272"/>
        <v>7.3666407302055356E-2</v>
      </c>
      <c r="AG2228" s="70">
        <f t="shared" si="1273"/>
        <v>-0.13516283925727643</v>
      </c>
      <c r="AH2228" s="70">
        <f t="shared" si="1274"/>
        <v>-0.15865885003490499</v>
      </c>
      <c r="AI2228" s="61" t="str">
        <f t="shared" si="1262"/>
        <v>Safety</v>
      </c>
      <c r="AJ2228" s="68" t="str">
        <f t="shared" si="1263"/>
        <v>Short VOL</v>
      </c>
      <c r="AK2228" s="72" t="str">
        <f t="shared" si="1264"/>
        <v>00631L</v>
      </c>
      <c r="AL2228" s="73">
        <f t="shared" si="1254"/>
        <v>1</v>
      </c>
      <c r="AM2228" s="72" t="str">
        <f t="shared" si="1267"/>
        <v>00631L</v>
      </c>
      <c r="AN2228" s="73">
        <f t="shared" si="1255"/>
        <v>1</v>
      </c>
      <c r="AO2228" s="74" t="str">
        <f t="shared" si="1261"/>
        <v>00631L</v>
      </c>
      <c r="AP2228" s="20">
        <f t="shared" si="1256"/>
        <v>1</v>
      </c>
      <c r="AQ2228" s="74" t="str">
        <f t="shared" si="1271"/>
        <v>00631L</v>
      </c>
      <c r="AR2228" s="20">
        <f t="shared" si="1257"/>
        <v>1</v>
      </c>
      <c r="AS2228" s="74" t="str">
        <f t="shared" si="1265"/>
        <v>00631L</v>
      </c>
      <c r="AT2228" s="20">
        <f t="shared" si="1258"/>
        <v>1</v>
      </c>
      <c r="AU2228" s="74" t="str">
        <f t="shared" si="1285"/>
        <v>00631L</v>
      </c>
      <c r="AV2228" s="20">
        <f t="shared" si="1259"/>
        <v>1</v>
      </c>
      <c r="AW2228" s="74" t="str">
        <f t="shared" si="1286"/>
        <v>00631L</v>
      </c>
      <c r="AX2228" s="20">
        <f t="shared" si="1250"/>
        <v>1</v>
      </c>
      <c r="AY2228" s="20">
        <f t="shared" si="1260"/>
        <v>0</v>
      </c>
      <c r="AZ2228" s="116">
        <v>43074</v>
      </c>
      <c r="BA2228" s="117">
        <v>20.675000000000001</v>
      </c>
      <c r="BB2228" s="118">
        <v>20.675000000000001</v>
      </c>
      <c r="BC2228" s="76">
        <f t="shared" si="1268"/>
        <v>20.197499999999998</v>
      </c>
      <c r="BD2228" s="76">
        <f t="shared" si="1269"/>
        <v>20.217083333333331</v>
      </c>
      <c r="BE2228" s="77">
        <f t="shared" si="1275"/>
        <v>2.3641539794529161E-2</v>
      </c>
      <c r="BF2228" s="77">
        <f t="shared" si="1266"/>
        <v>2.2649986603738726E-2</v>
      </c>
    </row>
    <row r="2229" spans="1:58" s="23" customFormat="1" ht="15.75" customHeight="1" x14ac:dyDescent="0.4">
      <c r="A2229" s="116">
        <v>43070</v>
      </c>
      <c r="B2229" s="112">
        <v>11.875</v>
      </c>
      <c r="C2229" s="112">
        <v>13.275</v>
      </c>
      <c r="D2229" s="112">
        <v>14.125</v>
      </c>
      <c r="E2229" s="112">
        <v>14.875</v>
      </c>
      <c r="F2229" s="112">
        <v>15.475</v>
      </c>
      <c r="G2229" s="112">
        <v>15.925000000000001</v>
      </c>
      <c r="H2229" s="113">
        <v>16.324999999999999</v>
      </c>
      <c r="I2229" s="90">
        <f t="shared" si="1251"/>
        <v>12.574999999999999</v>
      </c>
      <c r="J2229" s="90">
        <f t="shared" si="1252"/>
        <v>13.7</v>
      </c>
      <c r="K2229" s="114">
        <v>12</v>
      </c>
      <c r="L2229" s="115">
        <v>4.1666666666666664E-2</v>
      </c>
      <c r="M2229" s="90">
        <v>11.98</v>
      </c>
      <c r="N2229" s="90">
        <v>11.43</v>
      </c>
      <c r="O2229" s="90">
        <v>13.28</v>
      </c>
      <c r="P2229" s="90">
        <v>15.3</v>
      </c>
      <c r="Q2229" s="90">
        <v>17.25</v>
      </c>
      <c r="R2229" s="63">
        <f t="shared" si="1277"/>
        <v>5.1699999999999982</v>
      </c>
      <c r="S2229" s="64">
        <f t="shared" si="1276"/>
        <v>1.3297872340425565E-2</v>
      </c>
      <c r="T2229" s="65">
        <f t="shared" si="1270"/>
        <v>1.0481189851268593</v>
      </c>
      <c r="U2229" s="65">
        <f t="shared" si="1270"/>
        <v>0.86069277108433739</v>
      </c>
      <c r="V2229" s="65">
        <f t="shared" si="1278"/>
        <v>0.74705882352941166</v>
      </c>
      <c r="W2229" s="65">
        <f t="shared" si="1279"/>
        <v>0.66260869565217395</v>
      </c>
      <c r="X2229" s="61">
        <f t="shared" si="1253"/>
        <v>0.11789473684210529</v>
      </c>
      <c r="Y2229" s="66">
        <f t="shared" si="1280"/>
        <v>9.7478991596638614E-2</v>
      </c>
      <c r="Z2229" s="61">
        <f t="shared" si="1281"/>
        <v>8.9463220675944338E-2</v>
      </c>
      <c r="AA2229" s="67">
        <f t="shared" si="1282"/>
        <v>12.574999999999999</v>
      </c>
      <c r="AB2229" s="68">
        <f t="shared" si="1283"/>
        <v>3.893263342082242E-2</v>
      </c>
      <c r="AC2229" s="69">
        <f t="shared" si="1284"/>
        <v>0.100174978127734</v>
      </c>
      <c r="AD2229" s="70">
        <f>_xlfn.PERCENTILE.EXC(AC2229:$AC$5675,0.5)</f>
        <v>8.8428814520703405E-2</v>
      </c>
      <c r="AE2229" s="70">
        <f>_xlfn.PERCENTILE.EXC($AC2229:AC$5675,0.35)</f>
        <v>5.2431097160849281E-2</v>
      </c>
      <c r="AF2229" s="71">
        <f t="shared" si="1272"/>
        <v>7.351879949832929E-2</v>
      </c>
      <c r="AG2229" s="70">
        <f t="shared" si="1273"/>
        <v>-0.13516283925727643</v>
      </c>
      <c r="AH2229" s="70">
        <f t="shared" si="1274"/>
        <v>-0.15865885003490499</v>
      </c>
      <c r="AI2229" s="61" t="str">
        <f t="shared" si="1262"/>
        <v>Short VOL</v>
      </c>
      <c r="AJ2229" s="68" t="str">
        <f t="shared" si="1263"/>
        <v>Short VOL</v>
      </c>
      <c r="AK2229" s="72" t="str">
        <f t="shared" si="1264"/>
        <v>00631L</v>
      </c>
      <c r="AL2229" s="73">
        <f t="shared" si="1254"/>
        <v>1</v>
      </c>
      <c r="AM2229" s="72" t="str">
        <f t="shared" si="1267"/>
        <v>00631L</v>
      </c>
      <c r="AN2229" s="73">
        <f t="shared" si="1255"/>
        <v>1</v>
      </c>
      <c r="AO2229" s="74" t="str">
        <f t="shared" si="1261"/>
        <v>00631L</v>
      </c>
      <c r="AP2229" s="20">
        <f t="shared" si="1256"/>
        <v>1</v>
      </c>
      <c r="AQ2229" s="74" t="str">
        <f t="shared" si="1271"/>
        <v>00631L</v>
      </c>
      <c r="AR2229" s="20">
        <f t="shared" si="1257"/>
        <v>1</v>
      </c>
      <c r="AS2229" s="74" t="str">
        <f t="shared" si="1265"/>
        <v>00631L</v>
      </c>
      <c r="AT2229" s="20">
        <f t="shared" si="1258"/>
        <v>1</v>
      </c>
      <c r="AU2229" s="74" t="str">
        <f t="shared" si="1285"/>
        <v>00631L</v>
      </c>
      <c r="AV2229" s="20">
        <f t="shared" si="1259"/>
        <v>1</v>
      </c>
      <c r="AW2229" s="74" t="str">
        <f t="shared" si="1286"/>
        <v>00631L</v>
      </c>
      <c r="AX2229" s="20">
        <f t="shared" ref="AX2229:AX2292" si="1287">IF(AW2229="00631L",1,0)</f>
        <v>1</v>
      </c>
      <c r="AY2229" s="20">
        <f t="shared" si="1260"/>
        <v>0</v>
      </c>
      <c r="AZ2229" s="116">
        <v>43073</v>
      </c>
      <c r="BA2229" s="117">
        <v>20.662500000000001</v>
      </c>
      <c r="BB2229" s="118">
        <v>20.637499999999999</v>
      </c>
      <c r="BC2229" s="76">
        <f t="shared" si="1268"/>
        <v>20.174583333333331</v>
      </c>
      <c r="BD2229" s="76">
        <f t="shared" si="1269"/>
        <v>20.197291666666665</v>
      </c>
      <c r="BE2229" s="77">
        <f t="shared" si="1275"/>
        <v>2.2945537908672306E-2</v>
      </c>
      <c r="BF2229" s="77">
        <f t="shared" si="1266"/>
        <v>2.3033203709243357E-2</v>
      </c>
    </row>
    <row r="2230" spans="1:58" s="23" customFormat="1" ht="15.75" customHeight="1" x14ac:dyDescent="0.4">
      <c r="A2230" s="116">
        <v>43069</v>
      </c>
      <c r="B2230" s="112">
        <v>11.675000000000001</v>
      </c>
      <c r="C2230" s="112">
        <v>13.025</v>
      </c>
      <c r="D2230" s="112">
        <v>13.925000000000001</v>
      </c>
      <c r="E2230" s="112">
        <v>14.675000000000001</v>
      </c>
      <c r="F2230" s="112">
        <v>15.275</v>
      </c>
      <c r="G2230" s="112">
        <v>15.824999999999999</v>
      </c>
      <c r="H2230" s="113">
        <v>16.175000000000001</v>
      </c>
      <c r="I2230" s="90">
        <f t="shared" ref="I2230:I2293" si="1288">C2230-((C2230-B2230)*K2230*L2230)</f>
        <v>12.293750000000001</v>
      </c>
      <c r="J2230" s="90">
        <f t="shared" ref="J2230:J2293" si="1289">D2230-((D2230-C2230)*K2230*L2230)</f>
        <v>13.4375</v>
      </c>
      <c r="K2230" s="114">
        <v>13</v>
      </c>
      <c r="L2230" s="115">
        <v>4.1666666666666664E-2</v>
      </c>
      <c r="M2230" s="90">
        <v>11.38</v>
      </c>
      <c r="N2230" s="90">
        <v>11.28</v>
      </c>
      <c r="O2230" s="90">
        <v>13.04</v>
      </c>
      <c r="P2230" s="90">
        <v>15.15</v>
      </c>
      <c r="Q2230" s="90">
        <v>17.78</v>
      </c>
      <c r="R2230" s="63">
        <f t="shared" si="1277"/>
        <v>5.5299999999999976</v>
      </c>
      <c r="S2230" s="64">
        <f t="shared" si="1276"/>
        <v>5.4205607476635526E-2</v>
      </c>
      <c r="T2230" s="65">
        <f t="shared" si="1270"/>
        <v>1.0088652482269505</v>
      </c>
      <c r="U2230" s="65">
        <f t="shared" si="1270"/>
        <v>0.86503067484662577</v>
      </c>
      <c r="V2230" s="65">
        <f t="shared" si="1278"/>
        <v>0.74455445544554455</v>
      </c>
      <c r="W2230" s="65">
        <f t="shared" si="1279"/>
        <v>0.63442069741282336</v>
      </c>
      <c r="X2230" s="61">
        <f t="shared" si="1253"/>
        <v>0.11563169164882223</v>
      </c>
      <c r="Y2230" s="66">
        <f t="shared" si="1280"/>
        <v>0.10221465076660988</v>
      </c>
      <c r="Z2230" s="61">
        <f t="shared" si="1281"/>
        <v>9.3035078800203258E-2</v>
      </c>
      <c r="AA2230" s="67">
        <f t="shared" si="1282"/>
        <v>12.293750000000001</v>
      </c>
      <c r="AB2230" s="68">
        <f t="shared" si="1283"/>
        <v>3.5017730496454021E-2</v>
      </c>
      <c r="AC2230" s="69">
        <f t="shared" si="1284"/>
        <v>8.9871453900709372E-2</v>
      </c>
      <c r="AD2230" s="70">
        <f>_xlfn.PERCENTILE.EXC(AC2230:$AC$5675,0.5)</f>
        <v>8.8420703308576765E-2</v>
      </c>
      <c r="AE2230" s="70">
        <f>_xlfn.PERCENTILE.EXC($AC2230:AC$5675,0.35)</f>
        <v>5.2395010545733804E-2</v>
      </c>
      <c r="AF2230" s="71">
        <f t="shared" si="1272"/>
        <v>7.3401682375872884E-2</v>
      </c>
      <c r="AG2230" s="70">
        <f t="shared" si="1273"/>
        <v>-0.13516283925727643</v>
      </c>
      <c r="AH2230" s="70">
        <f t="shared" si="1274"/>
        <v>-0.15865885003490499</v>
      </c>
      <c r="AI2230" s="61" t="str">
        <f t="shared" si="1262"/>
        <v>Short VOL</v>
      </c>
      <c r="AJ2230" s="68" t="str">
        <f t="shared" si="1263"/>
        <v>Short VOL</v>
      </c>
      <c r="AK2230" s="72" t="str">
        <f t="shared" si="1264"/>
        <v>00631L</v>
      </c>
      <c r="AL2230" s="73">
        <f t="shared" si="1254"/>
        <v>1</v>
      </c>
      <c r="AM2230" s="72" t="str">
        <f t="shared" si="1267"/>
        <v>00631L</v>
      </c>
      <c r="AN2230" s="73">
        <f t="shared" si="1255"/>
        <v>1</v>
      </c>
      <c r="AO2230" s="74" t="str">
        <f t="shared" si="1261"/>
        <v>00631L</v>
      </c>
      <c r="AP2230" s="20">
        <f t="shared" si="1256"/>
        <v>1</v>
      </c>
      <c r="AQ2230" s="74" t="str">
        <f t="shared" si="1271"/>
        <v>00631L</v>
      </c>
      <c r="AR2230" s="20">
        <f t="shared" si="1257"/>
        <v>1</v>
      </c>
      <c r="AS2230" s="74" t="str">
        <f t="shared" si="1265"/>
        <v>00631L</v>
      </c>
      <c r="AT2230" s="20">
        <f t="shared" si="1258"/>
        <v>1</v>
      </c>
      <c r="AU2230" s="74" t="str">
        <f t="shared" si="1285"/>
        <v>00631L</v>
      </c>
      <c r="AV2230" s="20">
        <f t="shared" si="1259"/>
        <v>1</v>
      </c>
      <c r="AW2230" s="74" t="str">
        <f t="shared" si="1286"/>
        <v>00631L</v>
      </c>
      <c r="AX2230" s="20">
        <f t="shared" si="1287"/>
        <v>1</v>
      </c>
      <c r="AY2230" s="20">
        <f t="shared" si="1260"/>
        <v>0</v>
      </c>
      <c r="AZ2230" s="116">
        <v>43070</v>
      </c>
      <c r="BA2230" s="117">
        <v>20.462499999999999</v>
      </c>
      <c r="BB2230" s="118">
        <v>20.4375</v>
      </c>
      <c r="BC2230" s="76">
        <f t="shared" si="1268"/>
        <v>20.151041666666664</v>
      </c>
      <c r="BD2230" s="76">
        <f t="shared" si="1269"/>
        <v>20.171666666666663</v>
      </c>
      <c r="BE2230" s="77">
        <f t="shared" si="1275"/>
        <v>1.4215559576117979E-2</v>
      </c>
      <c r="BF2230" s="77">
        <f t="shared" si="1266"/>
        <v>1.4417912914153614E-2</v>
      </c>
    </row>
    <row r="2231" spans="1:58" s="23" customFormat="1" ht="15.75" customHeight="1" x14ac:dyDescent="0.4">
      <c r="A2231" s="116">
        <v>43068</v>
      </c>
      <c r="B2231" s="112">
        <v>11.475</v>
      </c>
      <c r="C2231" s="112">
        <v>12.925000000000001</v>
      </c>
      <c r="D2231" s="112">
        <v>13.925000000000001</v>
      </c>
      <c r="E2231" s="112">
        <v>14.725</v>
      </c>
      <c r="F2231" s="112">
        <v>15.324999999999999</v>
      </c>
      <c r="G2231" s="112">
        <v>15.824999999999999</v>
      </c>
      <c r="H2231" s="113">
        <v>16.225000000000001</v>
      </c>
      <c r="I2231" s="90">
        <f t="shared" si="1288"/>
        <v>12.079166666666667</v>
      </c>
      <c r="J2231" s="90">
        <f t="shared" si="1289"/>
        <v>13.341666666666667</v>
      </c>
      <c r="K2231" s="114">
        <v>14</v>
      </c>
      <c r="L2231" s="115">
        <v>4.1666666666666664E-2</v>
      </c>
      <c r="M2231" s="90">
        <v>10.16</v>
      </c>
      <c r="N2231" s="90">
        <v>10.7</v>
      </c>
      <c r="O2231" s="90">
        <v>12.82</v>
      </c>
      <c r="P2231" s="90">
        <v>15.17</v>
      </c>
      <c r="Q2231" s="90">
        <v>17.190000000000001</v>
      </c>
      <c r="R2231" s="63">
        <f t="shared" si="1277"/>
        <v>7.1300000000000026</v>
      </c>
      <c r="S2231" s="64">
        <f t="shared" si="1276"/>
        <v>6.6799601196410763E-2</v>
      </c>
      <c r="T2231" s="65">
        <f t="shared" si="1270"/>
        <v>0.94953271028037389</v>
      </c>
      <c r="U2231" s="65">
        <f t="shared" si="1270"/>
        <v>0.83463338533541331</v>
      </c>
      <c r="V2231" s="65">
        <f t="shared" si="1278"/>
        <v>0.70533948582729067</v>
      </c>
      <c r="W2231" s="65">
        <f t="shared" si="1279"/>
        <v>0.62245491564863287</v>
      </c>
      <c r="X2231" s="61">
        <f t="shared" si="1253"/>
        <v>0.12636165577342057</v>
      </c>
      <c r="Y2231" s="66">
        <f t="shared" si="1280"/>
        <v>0.10186757215619707</v>
      </c>
      <c r="Z2231" s="61">
        <f t="shared" si="1281"/>
        <v>0.1045187995860641</v>
      </c>
      <c r="AA2231" s="67">
        <f t="shared" si="1282"/>
        <v>12.079166666666666</v>
      </c>
      <c r="AB2231" s="68">
        <f t="shared" si="1283"/>
        <v>7.2429906542056111E-2</v>
      </c>
      <c r="AC2231" s="69">
        <f t="shared" si="1284"/>
        <v>0.12889408099688471</v>
      </c>
      <c r="AD2231" s="70">
        <f>_xlfn.PERCENTILE.EXC(AC2231:$AC$5675,0.5)</f>
        <v>8.8412592096450124E-2</v>
      </c>
      <c r="AE2231" s="70">
        <f>_xlfn.PERCENTILE.EXC($AC2231:AC$5675,0.35)</f>
        <v>5.2358923930618348E-2</v>
      </c>
      <c r="AF2231" s="71">
        <f t="shared" si="1272"/>
        <v>7.2949128815860492E-2</v>
      </c>
      <c r="AG2231" s="70">
        <f t="shared" si="1273"/>
        <v>-0.13516283925727643</v>
      </c>
      <c r="AH2231" s="70">
        <f t="shared" si="1274"/>
        <v>-0.15865885003490499</v>
      </c>
      <c r="AI2231" s="61" t="str">
        <f t="shared" si="1262"/>
        <v>Short VOL</v>
      </c>
      <c r="AJ2231" s="68" t="str">
        <f t="shared" si="1263"/>
        <v>Short VOL</v>
      </c>
      <c r="AK2231" s="72" t="str">
        <f t="shared" si="1264"/>
        <v>00631L</v>
      </c>
      <c r="AL2231" s="73">
        <f t="shared" si="1254"/>
        <v>1</v>
      </c>
      <c r="AM2231" s="72" t="str">
        <f t="shared" si="1267"/>
        <v>00631L</v>
      </c>
      <c r="AN2231" s="73">
        <f t="shared" si="1255"/>
        <v>1</v>
      </c>
      <c r="AO2231" s="74" t="str">
        <f t="shared" si="1261"/>
        <v>00631L</v>
      </c>
      <c r="AP2231" s="20">
        <f t="shared" si="1256"/>
        <v>1</v>
      </c>
      <c r="AQ2231" s="74" t="str">
        <f t="shared" si="1271"/>
        <v>00631L</v>
      </c>
      <c r="AR2231" s="20">
        <f t="shared" si="1257"/>
        <v>1</v>
      </c>
      <c r="AS2231" s="74" t="str">
        <f t="shared" si="1265"/>
        <v>00631L</v>
      </c>
      <c r="AT2231" s="20">
        <f t="shared" si="1258"/>
        <v>1</v>
      </c>
      <c r="AU2231" s="74" t="str">
        <f t="shared" si="1285"/>
        <v>00631L</v>
      </c>
      <c r="AV2231" s="20">
        <f t="shared" si="1259"/>
        <v>1</v>
      </c>
      <c r="AW2231" s="74" t="str">
        <f t="shared" si="1286"/>
        <v>00631L</v>
      </c>
      <c r="AX2231" s="20">
        <f t="shared" si="1287"/>
        <v>1</v>
      </c>
      <c r="AY2231" s="20">
        <f t="shared" si="1260"/>
        <v>0</v>
      </c>
      <c r="AZ2231" s="116">
        <v>43069</v>
      </c>
      <c r="BA2231" s="117">
        <v>20.5</v>
      </c>
      <c r="BB2231" s="118">
        <v>20.462499999999999</v>
      </c>
      <c r="BC2231" s="76">
        <f t="shared" si="1268"/>
        <v>20.129166666666663</v>
      </c>
      <c r="BD2231" s="76">
        <f t="shared" si="1269"/>
        <v>20.15208333333333</v>
      </c>
      <c r="BE2231" s="77">
        <f t="shared" si="1275"/>
        <v>1.6559718484785879E-2</v>
      </c>
      <c r="BF2231" s="77">
        <f t="shared" si="1266"/>
        <v>1.7264550811537435E-2</v>
      </c>
    </row>
    <row r="2232" spans="1:58" s="23" customFormat="1" ht="15.75" customHeight="1" x14ac:dyDescent="0.4">
      <c r="A2232" s="116">
        <v>43067</v>
      </c>
      <c r="B2232" s="112">
        <v>11.275</v>
      </c>
      <c r="C2232" s="112">
        <v>12.725</v>
      </c>
      <c r="D2232" s="112">
        <v>13.675000000000001</v>
      </c>
      <c r="E2232" s="112">
        <v>14.475</v>
      </c>
      <c r="F2232" s="112">
        <v>15.125</v>
      </c>
      <c r="G2232" s="112">
        <v>15.625</v>
      </c>
      <c r="H2232" s="113">
        <v>16.024999999999999</v>
      </c>
      <c r="I2232" s="90">
        <f t="shared" si="1288"/>
        <v>11.81875</v>
      </c>
      <c r="J2232" s="90">
        <f t="shared" si="1289"/>
        <v>13.081250000000001</v>
      </c>
      <c r="K2232" s="114">
        <v>15</v>
      </c>
      <c r="L2232" s="115">
        <v>4.1666666666666664E-2</v>
      </c>
      <c r="M2232" s="90">
        <v>9.18</v>
      </c>
      <c r="N2232" s="90">
        <v>10.029999999999999</v>
      </c>
      <c r="O2232" s="90">
        <v>12.27</v>
      </c>
      <c r="P2232" s="90">
        <v>14.63</v>
      </c>
      <c r="Q2232" s="90">
        <v>16.75</v>
      </c>
      <c r="R2232" s="63">
        <f t="shared" si="1277"/>
        <v>7.6899999999999977</v>
      </c>
      <c r="S2232" s="64">
        <f t="shared" si="1276"/>
        <v>1.6210739614994949E-2</v>
      </c>
      <c r="T2232" s="65">
        <f t="shared" si="1270"/>
        <v>0.9152542372881356</v>
      </c>
      <c r="U2232" s="65">
        <f t="shared" si="1270"/>
        <v>0.81744091279543596</v>
      </c>
      <c r="V2232" s="65">
        <f t="shared" si="1278"/>
        <v>0.68557758031442229</v>
      </c>
      <c r="W2232" s="65">
        <f t="shared" si="1279"/>
        <v>0.59880597014925374</v>
      </c>
      <c r="X2232" s="61">
        <f t="shared" si="1253"/>
        <v>0.12860310421286025</v>
      </c>
      <c r="Y2232" s="66">
        <f t="shared" si="1280"/>
        <v>0.10708117443868732</v>
      </c>
      <c r="Z2232" s="61">
        <f t="shared" si="1281"/>
        <v>0.10682178741406673</v>
      </c>
      <c r="AA2232" s="67">
        <f t="shared" si="1282"/>
        <v>11.81875</v>
      </c>
      <c r="AB2232" s="68">
        <f t="shared" si="1283"/>
        <v>0.12412761714855444</v>
      </c>
      <c r="AC2232" s="69">
        <f t="shared" si="1284"/>
        <v>0.17833998005982057</v>
      </c>
      <c r="AD2232" s="70">
        <f>_xlfn.PERCENTILE.EXC(AC2232:$AC$5675,0.5)</f>
        <v>8.8401911003767111E-2</v>
      </c>
      <c r="AE2232" s="70">
        <f>_xlfn.PERCENTILE.EXC($AC2232:AC$5675,0.35)</f>
        <v>5.2328704513275023E-2</v>
      </c>
      <c r="AF2232" s="71">
        <f t="shared" si="1272"/>
        <v>7.2535868770591011E-2</v>
      </c>
      <c r="AG2232" s="70">
        <f t="shared" si="1273"/>
        <v>-0.13516283925727643</v>
      </c>
      <c r="AH2232" s="70">
        <f t="shared" si="1274"/>
        <v>-0.15865885003490499</v>
      </c>
      <c r="AI2232" s="61" t="str">
        <f t="shared" si="1262"/>
        <v>Short VOL</v>
      </c>
      <c r="AJ2232" s="68" t="str">
        <f t="shared" si="1263"/>
        <v>Short VOL</v>
      </c>
      <c r="AK2232" s="72" t="str">
        <f t="shared" si="1264"/>
        <v>00631L</v>
      </c>
      <c r="AL2232" s="73">
        <f t="shared" si="1254"/>
        <v>1</v>
      </c>
      <c r="AM2232" s="72" t="str">
        <f t="shared" si="1267"/>
        <v>00631L</v>
      </c>
      <c r="AN2232" s="73">
        <f t="shared" si="1255"/>
        <v>1</v>
      </c>
      <c r="AO2232" s="74" t="str">
        <f t="shared" si="1261"/>
        <v>00631L</v>
      </c>
      <c r="AP2232" s="20">
        <f t="shared" si="1256"/>
        <v>1</v>
      </c>
      <c r="AQ2232" s="74" t="str">
        <f t="shared" si="1271"/>
        <v>00631L</v>
      </c>
      <c r="AR2232" s="20">
        <f t="shared" si="1257"/>
        <v>1</v>
      </c>
      <c r="AS2232" s="74" t="str">
        <f t="shared" si="1265"/>
        <v>00631L</v>
      </c>
      <c r="AT2232" s="20">
        <f t="shared" si="1258"/>
        <v>1</v>
      </c>
      <c r="AU2232" s="74" t="str">
        <f t="shared" si="1285"/>
        <v>00631L</v>
      </c>
      <c r="AV2232" s="20">
        <f t="shared" si="1259"/>
        <v>1</v>
      </c>
      <c r="AW2232" s="74" t="str">
        <f t="shared" si="1286"/>
        <v>00631L</v>
      </c>
      <c r="AX2232" s="20">
        <f t="shared" si="1287"/>
        <v>1</v>
      </c>
      <c r="AY2232" s="20">
        <f t="shared" si="1260"/>
        <v>0</v>
      </c>
      <c r="AZ2232" s="116">
        <v>43068</v>
      </c>
      <c r="BA2232" s="117">
        <v>20.362500000000001</v>
      </c>
      <c r="BB2232" s="118">
        <v>20.262499999999999</v>
      </c>
      <c r="BC2232" s="76">
        <f t="shared" si="1268"/>
        <v>20.108749999999997</v>
      </c>
      <c r="BD2232" s="76">
        <f t="shared" si="1269"/>
        <v>20.127499999999998</v>
      </c>
      <c r="BE2232" s="77">
        <f t="shared" si="1275"/>
        <v>7.6459252812831379E-3</v>
      </c>
      <c r="BF2232" s="77">
        <f t="shared" si="1266"/>
        <v>1.1675568252391157E-2</v>
      </c>
    </row>
    <row r="2233" spans="1:58" s="23" customFormat="1" ht="15.75" customHeight="1" x14ac:dyDescent="0.4">
      <c r="A2233" s="116">
        <v>43066</v>
      </c>
      <c r="B2233" s="112">
        <v>11.324999999999999</v>
      </c>
      <c r="C2233" s="112">
        <v>12.875</v>
      </c>
      <c r="D2233" s="112">
        <v>13.775</v>
      </c>
      <c r="E2233" s="112">
        <v>14.574999999999999</v>
      </c>
      <c r="F2233" s="112">
        <v>15.225</v>
      </c>
      <c r="G2233" s="112">
        <v>15.725</v>
      </c>
      <c r="H2233" s="113">
        <v>16.125</v>
      </c>
      <c r="I2233" s="90">
        <f t="shared" si="1288"/>
        <v>11.841666666666667</v>
      </c>
      <c r="J2233" s="90">
        <f t="shared" si="1289"/>
        <v>13.175000000000001</v>
      </c>
      <c r="K2233" s="114">
        <v>16</v>
      </c>
      <c r="L2233" s="115">
        <v>4.1666666666666664E-2</v>
      </c>
      <c r="M2233" s="90">
        <v>9</v>
      </c>
      <c r="N2233" s="90">
        <v>9.8699999999999992</v>
      </c>
      <c r="O2233" s="90">
        <v>12.57</v>
      </c>
      <c r="P2233" s="90">
        <v>14.87</v>
      </c>
      <c r="Q2233" s="90">
        <v>16.93</v>
      </c>
      <c r="R2233" s="63">
        <f t="shared" si="1277"/>
        <v>8.57</v>
      </c>
      <c r="S2233" s="64">
        <f t="shared" si="1276"/>
        <v>2.0682523267838603E-2</v>
      </c>
      <c r="T2233" s="65">
        <f t="shared" si="1270"/>
        <v>0.91185410334346517</v>
      </c>
      <c r="U2233" s="65">
        <f t="shared" si="1270"/>
        <v>0.78520286396181371</v>
      </c>
      <c r="V2233" s="65">
        <f t="shared" si="1278"/>
        <v>0.66375252185608602</v>
      </c>
      <c r="W2233" s="65">
        <f t="shared" si="1279"/>
        <v>0.58298877731836973</v>
      </c>
      <c r="X2233" s="61">
        <f t="shared" si="1253"/>
        <v>0.13686534216335547</v>
      </c>
      <c r="Y2233" s="66">
        <f t="shared" si="1280"/>
        <v>0.10634648370497432</v>
      </c>
      <c r="Z2233" s="61">
        <f t="shared" si="1281"/>
        <v>0.11259676284306831</v>
      </c>
      <c r="AA2233" s="67">
        <f t="shared" si="1282"/>
        <v>11.841666666666665</v>
      </c>
      <c r="AB2233" s="68">
        <f t="shared" si="1283"/>
        <v>0.14741641337386019</v>
      </c>
      <c r="AC2233" s="69">
        <f t="shared" si="1284"/>
        <v>0.19976359338061458</v>
      </c>
      <c r="AD2233" s="70">
        <f>_xlfn.PERCENTILE.EXC(AC2233:$AC$5675,0.5)</f>
        <v>8.8391229911084099E-2</v>
      </c>
      <c r="AE2233" s="70">
        <f>_xlfn.PERCENTILE.EXC($AC2233:AC$5675,0.35)</f>
        <v>5.2300831975040533E-2</v>
      </c>
      <c r="AF2233" s="71">
        <f t="shared" si="1272"/>
        <v>7.2507707656551013E-2</v>
      </c>
      <c r="AG2233" s="70">
        <f t="shared" si="1273"/>
        <v>-0.13516283925727643</v>
      </c>
      <c r="AH2233" s="70">
        <f t="shared" si="1274"/>
        <v>-0.15865885003490499</v>
      </c>
      <c r="AI2233" s="61" t="str">
        <f t="shared" si="1262"/>
        <v>Short VOL</v>
      </c>
      <c r="AJ2233" s="68" t="str">
        <f t="shared" si="1263"/>
        <v>Short VOL</v>
      </c>
      <c r="AK2233" s="72" t="str">
        <f t="shared" si="1264"/>
        <v>00631L</v>
      </c>
      <c r="AL2233" s="73">
        <f t="shared" si="1254"/>
        <v>1</v>
      </c>
      <c r="AM2233" s="72" t="str">
        <f t="shared" si="1267"/>
        <v>00631L</v>
      </c>
      <c r="AN2233" s="73">
        <f t="shared" si="1255"/>
        <v>1</v>
      </c>
      <c r="AO2233" s="74" t="str">
        <f t="shared" si="1261"/>
        <v>00631L</v>
      </c>
      <c r="AP2233" s="20">
        <f t="shared" si="1256"/>
        <v>1</v>
      </c>
      <c r="AQ2233" s="74" t="str">
        <f t="shared" si="1271"/>
        <v>00631L</v>
      </c>
      <c r="AR2233" s="20">
        <f t="shared" si="1257"/>
        <v>1</v>
      </c>
      <c r="AS2233" s="74" t="str">
        <f t="shared" si="1265"/>
        <v>00631L</v>
      </c>
      <c r="AT2233" s="20">
        <f t="shared" si="1258"/>
        <v>1</v>
      </c>
      <c r="AU2233" s="74" t="str">
        <f t="shared" si="1285"/>
        <v>00631L</v>
      </c>
      <c r="AV2233" s="20">
        <f t="shared" si="1259"/>
        <v>1</v>
      </c>
      <c r="AW2233" s="74" t="str">
        <f t="shared" si="1286"/>
        <v>00631L</v>
      </c>
      <c r="AX2233" s="20">
        <f t="shared" si="1287"/>
        <v>1</v>
      </c>
      <c r="AY2233" s="20">
        <f t="shared" si="1260"/>
        <v>0</v>
      </c>
      <c r="AZ2233" s="116">
        <v>43067</v>
      </c>
      <c r="BA2233" s="117">
        <v>20.262499999999999</v>
      </c>
      <c r="BB2233" s="118">
        <v>20.287500000000001</v>
      </c>
      <c r="BC2233" s="76">
        <f t="shared" si="1268"/>
        <v>20.091874999999998</v>
      </c>
      <c r="BD2233" s="76">
        <f t="shared" si="1269"/>
        <v>20.108749999999997</v>
      </c>
      <c r="BE2233" s="77">
        <f t="shared" si="1275"/>
        <v>9.7365228481663992E-3</v>
      </c>
      <c r="BF2233" s="77">
        <f t="shared" si="1266"/>
        <v>7.6459252812831379E-3</v>
      </c>
    </row>
    <row r="2234" spans="1:58" s="23" customFormat="1" ht="15.75" customHeight="1" x14ac:dyDescent="0.4">
      <c r="A2234" s="116">
        <v>43063</v>
      </c>
      <c r="B2234" s="112">
        <v>11.425000000000001</v>
      </c>
      <c r="C2234" s="112">
        <v>12.824999999999999</v>
      </c>
      <c r="D2234" s="112">
        <v>13.75</v>
      </c>
      <c r="E2234" s="112">
        <v>14.525</v>
      </c>
      <c r="F2234" s="112">
        <v>15.125</v>
      </c>
      <c r="G2234" s="112">
        <v>15.625</v>
      </c>
      <c r="H2234" s="113">
        <v>16.024999999999999</v>
      </c>
      <c r="I2234" s="90">
        <f t="shared" si="1288"/>
        <v>11.833333333333334</v>
      </c>
      <c r="J2234" s="90">
        <f t="shared" si="1289"/>
        <v>13.094791666666666</v>
      </c>
      <c r="K2234" s="114">
        <v>17</v>
      </c>
      <c r="L2234" s="115">
        <v>4.1666666666666664E-2</v>
      </c>
      <c r="M2234" s="90">
        <v>7.87</v>
      </c>
      <c r="N2234" s="90">
        <v>9.67</v>
      </c>
      <c r="O2234" s="90">
        <v>12.42</v>
      </c>
      <c r="P2234" s="90">
        <v>14.8</v>
      </c>
      <c r="Q2234" s="90">
        <v>16.84</v>
      </c>
      <c r="R2234" s="63">
        <f t="shared" si="1277"/>
        <v>9.68</v>
      </c>
      <c r="S2234" s="64">
        <f t="shared" si="1276"/>
        <v>-2.1255060728745025E-2</v>
      </c>
      <c r="T2234" s="65">
        <f t="shared" si="1270"/>
        <v>0.81385729058945189</v>
      </c>
      <c r="U2234" s="65">
        <f t="shared" si="1270"/>
        <v>0.77858293075684382</v>
      </c>
      <c r="V2234" s="65">
        <f t="shared" si="1278"/>
        <v>0.65337837837837831</v>
      </c>
      <c r="W2234" s="65">
        <f t="shared" si="1279"/>
        <v>0.57422802850356292</v>
      </c>
      <c r="X2234" s="61">
        <f t="shared" si="1253"/>
        <v>0.12253829321663007</v>
      </c>
      <c r="Y2234" s="66">
        <f t="shared" si="1280"/>
        <v>0.10327022375215134</v>
      </c>
      <c r="Z2234" s="61">
        <f t="shared" si="1281"/>
        <v>0.1066021126760562</v>
      </c>
      <c r="AA2234" s="67">
        <f t="shared" si="1282"/>
        <v>11.833333333333332</v>
      </c>
      <c r="AB2234" s="68">
        <f t="shared" si="1283"/>
        <v>0.18148914167528446</v>
      </c>
      <c r="AC2234" s="69">
        <f t="shared" si="1284"/>
        <v>0.22371596001378824</v>
      </c>
      <c r="AD2234" s="70">
        <f>_xlfn.PERCENTILE.EXC(AC2234:$AC$5675,0.5)</f>
        <v>8.8386560187845048E-2</v>
      </c>
      <c r="AE2234" s="70">
        <f>_xlfn.PERCENTILE.EXC($AC2234:AC$5675,0.35)</f>
        <v>5.2272959436806057E-2</v>
      </c>
      <c r="AF2234" s="71">
        <f t="shared" si="1272"/>
        <v>7.2436503847030292E-2</v>
      </c>
      <c r="AG2234" s="70">
        <f t="shared" si="1273"/>
        <v>-0.13516283925727643</v>
      </c>
      <c r="AH2234" s="70">
        <f t="shared" si="1274"/>
        <v>-0.15865885003490499</v>
      </c>
      <c r="AI2234" s="61" t="str">
        <f t="shared" si="1262"/>
        <v>Short VOL</v>
      </c>
      <c r="AJ2234" s="68" t="str">
        <f t="shared" si="1263"/>
        <v>Short VOL</v>
      </c>
      <c r="AK2234" s="72" t="str">
        <f t="shared" si="1264"/>
        <v>00631L</v>
      </c>
      <c r="AL2234" s="73">
        <f t="shared" si="1254"/>
        <v>1</v>
      </c>
      <c r="AM2234" s="72" t="str">
        <f t="shared" si="1267"/>
        <v>00631L</v>
      </c>
      <c r="AN2234" s="73">
        <f t="shared" si="1255"/>
        <v>1</v>
      </c>
      <c r="AO2234" s="74" t="str">
        <f t="shared" si="1261"/>
        <v>00631L</v>
      </c>
      <c r="AP2234" s="20">
        <f t="shared" si="1256"/>
        <v>1</v>
      </c>
      <c r="AQ2234" s="74" t="str">
        <f t="shared" si="1271"/>
        <v>00631L</v>
      </c>
      <c r="AR2234" s="20">
        <f t="shared" si="1257"/>
        <v>1</v>
      </c>
      <c r="AS2234" s="74" t="str">
        <f t="shared" si="1265"/>
        <v>00631L</v>
      </c>
      <c r="AT2234" s="20">
        <f t="shared" si="1258"/>
        <v>1</v>
      </c>
      <c r="AU2234" s="74" t="str">
        <f t="shared" si="1285"/>
        <v>00631L</v>
      </c>
      <c r="AV2234" s="20">
        <f t="shared" si="1259"/>
        <v>1</v>
      </c>
      <c r="AW2234" s="74" t="str">
        <f t="shared" si="1286"/>
        <v>00631L</v>
      </c>
      <c r="AX2234" s="20">
        <f t="shared" si="1287"/>
        <v>1</v>
      </c>
      <c r="AY2234" s="20">
        <f t="shared" si="1260"/>
        <v>0</v>
      </c>
      <c r="AZ2234" s="116">
        <v>43066</v>
      </c>
      <c r="BA2234" s="117">
        <v>20.25</v>
      </c>
      <c r="BB2234" s="118">
        <v>20.412500000000001</v>
      </c>
      <c r="BC2234" s="76">
        <f t="shared" si="1268"/>
        <v>20.071666666666665</v>
      </c>
      <c r="BD2234" s="76">
        <f t="shared" si="1269"/>
        <v>20.091249999999999</v>
      </c>
      <c r="BE2234" s="77">
        <f t="shared" si="1275"/>
        <v>1.6980818732874003E-2</v>
      </c>
      <c r="BF2234" s="77">
        <f t="shared" si="1266"/>
        <v>7.9014496360356526E-3</v>
      </c>
    </row>
    <row r="2235" spans="1:58" s="23" customFormat="1" ht="15.75" customHeight="1" x14ac:dyDescent="0.4">
      <c r="A2235" s="116">
        <v>43061</v>
      </c>
      <c r="B2235" s="112">
        <v>11.475</v>
      </c>
      <c r="C2235" s="112">
        <v>12.875</v>
      </c>
      <c r="D2235" s="112">
        <v>13.824999999999999</v>
      </c>
      <c r="E2235" s="112">
        <v>14.574999999999999</v>
      </c>
      <c r="F2235" s="112">
        <v>15.175000000000001</v>
      </c>
      <c r="G2235" s="112">
        <v>15.675000000000001</v>
      </c>
      <c r="H2235" s="113">
        <v>16.125</v>
      </c>
      <c r="I2235" s="90">
        <f t="shared" si="1288"/>
        <v>11.824999999999999</v>
      </c>
      <c r="J2235" s="90">
        <f t="shared" si="1289"/>
        <v>13.112500000000001</v>
      </c>
      <c r="K2235" s="114">
        <v>18</v>
      </c>
      <c r="L2235" s="115">
        <v>4.1666666666666664E-2</v>
      </c>
      <c r="M2235" s="90">
        <v>7.87</v>
      </c>
      <c r="N2235" s="90">
        <v>9.8800000000000008</v>
      </c>
      <c r="O2235" s="90">
        <v>12.44</v>
      </c>
      <c r="P2235" s="90">
        <v>14.85</v>
      </c>
      <c r="Q2235" s="90">
        <v>16.96</v>
      </c>
      <c r="R2235" s="63">
        <f t="shared" si="1277"/>
        <v>9.5399999999999991</v>
      </c>
      <c r="S2235" s="64">
        <f t="shared" si="1276"/>
        <v>1.5416238437821207E-2</v>
      </c>
      <c r="T2235" s="65">
        <f t="shared" si="1270"/>
        <v>0.79655870445344124</v>
      </c>
      <c r="U2235" s="65">
        <f t="shared" si="1270"/>
        <v>0.79421221864951774</v>
      </c>
      <c r="V2235" s="65">
        <f t="shared" si="1278"/>
        <v>0.66531986531986542</v>
      </c>
      <c r="W2235" s="65">
        <f t="shared" si="1279"/>
        <v>0.58254716981132082</v>
      </c>
      <c r="X2235" s="61">
        <f t="shared" ref="X2235:X2298" si="1290">(C2235-B2235)/B2235</f>
        <v>0.12200435729847497</v>
      </c>
      <c r="Y2235" s="66">
        <f t="shared" si="1280"/>
        <v>0.10634648370497432</v>
      </c>
      <c r="Z2235" s="61">
        <f t="shared" si="1281"/>
        <v>0.10887949260042296</v>
      </c>
      <c r="AA2235" s="67">
        <f t="shared" si="1282"/>
        <v>11.824999999999999</v>
      </c>
      <c r="AB2235" s="68">
        <f t="shared" si="1283"/>
        <v>0.16143724696356263</v>
      </c>
      <c r="AC2235" s="69">
        <f t="shared" si="1284"/>
        <v>0.1968623481781375</v>
      </c>
      <c r="AD2235" s="70">
        <f>_xlfn.PERCENTILE.EXC(AC2235:$AC$5675,0.5)</f>
        <v>8.8381890464605983E-2</v>
      </c>
      <c r="AE2235" s="70">
        <f>_xlfn.PERCENTILE.EXC($AC2235:AC$5675,0.35)</f>
        <v>5.2263525509497068E-2</v>
      </c>
      <c r="AF2235" s="71">
        <f t="shared" si="1272"/>
        <v>7.1922396815420106E-2</v>
      </c>
      <c r="AG2235" s="70">
        <f t="shared" si="1273"/>
        <v>-0.13516283925727643</v>
      </c>
      <c r="AH2235" s="70">
        <f t="shared" si="1274"/>
        <v>-0.15865885003490499</v>
      </c>
      <c r="AI2235" s="61" t="str">
        <f t="shared" si="1262"/>
        <v>Short VOL</v>
      </c>
      <c r="AJ2235" s="68" t="str">
        <f t="shared" si="1263"/>
        <v>Short VOL</v>
      </c>
      <c r="AK2235" s="72" t="str">
        <f t="shared" si="1264"/>
        <v>00631L</v>
      </c>
      <c r="AL2235" s="73">
        <f t="shared" si="1254"/>
        <v>1</v>
      </c>
      <c r="AM2235" s="72" t="str">
        <f t="shared" si="1267"/>
        <v>00631L</v>
      </c>
      <c r="AN2235" s="73">
        <f t="shared" si="1255"/>
        <v>1</v>
      </c>
      <c r="AO2235" s="74" t="str">
        <f t="shared" si="1261"/>
        <v>00631L</v>
      </c>
      <c r="AP2235" s="20">
        <f t="shared" si="1256"/>
        <v>1</v>
      </c>
      <c r="AQ2235" s="74" t="str">
        <f t="shared" si="1271"/>
        <v>00631L</v>
      </c>
      <c r="AR2235" s="20">
        <f t="shared" si="1257"/>
        <v>1</v>
      </c>
      <c r="AS2235" s="74" t="str">
        <f t="shared" si="1265"/>
        <v>00631L</v>
      </c>
      <c r="AT2235" s="20">
        <f t="shared" si="1258"/>
        <v>1</v>
      </c>
      <c r="AU2235" s="74" t="str">
        <f t="shared" si="1285"/>
        <v>00631L</v>
      </c>
      <c r="AV2235" s="20">
        <f t="shared" si="1259"/>
        <v>1</v>
      </c>
      <c r="AW2235" s="74" t="str">
        <f t="shared" si="1286"/>
        <v>00631L</v>
      </c>
      <c r="AX2235" s="20">
        <f t="shared" si="1287"/>
        <v>1</v>
      </c>
      <c r="AY2235" s="20">
        <f t="shared" si="1260"/>
        <v>0</v>
      </c>
      <c r="AZ2235" s="116">
        <v>43063</v>
      </c>
      <c r="BA2235" s="117">
        <v>20.3125</v>
      </c>
      <c r="BB2235" s="118">
        <v>20.25</v>
      </c>
      <c r="BC2235" s="76">
        <f t="shared" si="1268"/>
        <v>20.049583333333334</v>
      </c>
      <c r="BD2235" s="76">
        <f t="shared" si="1269"/>
        <v>20.07</v>
      </c>
      <c r="BE2235" s="77">
        <f t="shared" si="1275"/>
        <v>9.9960514557658579E-3</v>
      </c>
      <c r="BF2235" s="77">
        <f t="shared" si="1266"/>
        <v>1.2082710513203773E-2</v>
      </c>
    </row>
    <row r="2236" spans="1:58" s="23" customFormat="1" ht="15.75" customHeight="1" x14ac:dyDescent="0.4">
      <c r="A2236" s="116">
        <v>43060</v>
      </c>
      <c r="B2236" s="112">
        <v>11.625</v>
      </c>
      <c r="C2236" s="112">
        <v>12.975</v>
      </c>
      <c r="D2236" s="112">
        <v>13.875</v>
      </c>
      <c r="E2236" s="112">
        <v>14.675000000000001</v>
      </c>
      <c r="F2236" s="112">
        <v>15.275</v>
      </c>
      <c r="G2236" s="112">
        <v>15.824999999999999</v>
      </c>
      <c r="H2236" s="113">
        <v>16.225000000000001</v>
      </c>
      <c r="I2236" s="90">
        <f t="shared" si="1288"/>
        <v>11.90625</v>
      </c>
      <c r="J2236" s="90">
        <f t="shared" si="1289"/>
        <v>13.1625</v>
      </c>
      <c r="K2236" s="114">
        <v>19</v>
      </c>
      <c r="L2236" s="115">
        <v>4.1666666666666664E-2</v>
      </c>
      <c r="M2236" s="90">
        <v>7.97</v>
      </c>
      <c r="N2236" s="90">
        <v>9.73</v>
      </c>
      <c r="O2236" s="90">
        <v>12.55</v>
      </c>
      <c r="P2236" s="90">
        <v>14.91</v>
      </c>
      <c r="Q2236" s="90">
        <v>16.89</v>
      </c>
      <c r="R2236" s="63">
        <f t="shared" si="1277"/>
        <v>9.7600000000000016</v>
      </c>
      <c r="S2236" s="64">
        <f t="shared" si="1276"/>
        <v>-8.6384976525821583E-2</v>
      </c>
      <c r="T2236" s="65">
        <f t="shared" si="1270"/>
        <v>0.8191161356628982</v>
      </c>
      <c r="U2236" s="65">
        <f t="shared" si="1270"/>
        <v>0.77529880478087654</v>
      </c>
      <c r="V2236" s="65">
        <f t="shared" si="1278"/>
        <v>0.65258215962441313</v>
      </c>
      <c r="W2236" s="65">
        <f t="shared" si="1279"/>
        <v>0.57608052101835405</v>
      </c>
      <c r="X2236" s="61">
        <f t="shared" si="1290"/>
        <v>0.11612903225806448</v>
      </c>
      <c r="Y2236" s="66">
        <f t="shared" si="1280"/>
        <v>0.10562180579216358</v>
      </c>
      <c r="Z2236" s="61">
        <f t="shared" si="1281"/>
        <v>0.10551181102362202</v>
      </c>
      <c r="AA2236" s="67">
        <f t="shared" si="1282"/>
        <v>11.90625</v>
      </c>
      <c r="AB2236" s="68">
        <f t="shared" si="1283"/>
        <v>0.19475847893114076</v>
      </c>
      <c r="AC2236" s="69">
        <f t="shared" si="1284"/>
        <v>0.22366392600205545</v>
      </c>
      <c r="AD2236" s="70">
        <f>_xlfn.PERCENTILE.EXC(AC2236:$AC$5675,0.5)</f>
        <v>8.8368402071612395E-2</v>
      </c>
      <c r="AE2236" s="70">
        <f>_xlfn.PERCENTILE.EXC($AC2236:AC$5675,0.35)</f>
        <v>5.2257164684009004E-2</v>
      </c>
      <c r="AF2236" s="71">
        <f t="shared" si="1272"/>
        <v>7.0951741450517566E-2</v>
      </c>
      <c r="AG2236" s="70">
        <f t="shared" si="1273"/>
        <v>-0.13516283925727643</v>
      </c>
      <c r="AH2236" s="70">
        <f t="shared" si="1274"/>
        <v>-0.15865885003490499</v>
      </c>
      <c r="AI2236" s="61" t="str">
        <f t="shared" si="1262"/>
        <v>Short VOL</v>
      </c>
      <c r="AJ2236" s="68" t="str">
        <f t="shared" si="1263"/>
        <v>Short VOL</v>
      </c>
      <c r="AK2236" s="72" t="str">
        <f t="shared" si="1264"/>
        <v>00631L</v>
      </c>
      <c r="AL2236" s="73">
        <f t="shared" si="1254"/>
        <v>1</v>
      </c>
      <c r="AM2236" s="72" t="str">
        <f t="shared" si="1267"/>
        <v>00631L</v>
      </c>
      <c r="AN2236" s="73">
        <f t="shared" si="1255"/>
        <v>1</v>
      </c>
      <c r="AO2236" s="74" t="str">
        <f t="shared" si="1261"/>
        <v>00631L</v>
      </c>
      <c r="AP2236" s="20">
        <f t="shared" si="1256"/>
        <v>1</v>
      </c>
      <c r="AQ2236" s="74" t="str">
        <f t="shared" si="1271"/>
        <v>00631L</v>
      </c>
      <c r="AR2236" s="20">
        <f t="shared" si="1257"/>
        <v>1</v>
      </c>
      <c r="AS2236" s="74" t="str">
        <f t="shared" si="1265"/>
        <v>00631L</v>
      </c>
      <c r="AT2236" s="20">
        <f t="shared" si="1258"/>
        <v>1</v>
      </c>
      <c r="AU2236" s="74" t="str">
        <f t="shared" si="1285"/>
        <v>00631L</v>
      </c>
      <c r="AV2236" s="20">
        <f t="shared" si="1259"/>
        <v>1</v>
      </c>
      <c r="AW2236" s="74" t="str">
        <f t="shared" si="1286"/>
        <v>00631L</v>
      </c>
      <c r="AX2236" s="20">
        <f t="shared" si="1287"/>
        <v>1</v>
      </c>
      <c r="AY2236" s="20">
        <f t="shared" si="1260"/>
        <v>0</v>
      </c>
      <c r="AZ2236" s="116">
        <v>43061</v>
      </c>
      <c r="BA2236" s="117">
        <v>20.287500000000001</v>
      </c>
      <c r="BB2236" s="118">
        <v>20.324999999999999</v>
      </c>
      <c r="BC2236" s="76">
        <f t="shared" si="1268"/>
        <v>20.028958333333335</v>
      </c>
      <c r="BD2236" s="76">
        <f t="shared" si="1269"/>
        <v>20.050208333333334</v>
      </c>
      <c r="BE2236" s="77">
        <f t="shared" si="1275"/>
        <v>1.4780682137321862E-2</v>
      </c>
      <c r="BF2236" s="77">
        <f t="shared" si="1266"/>
        <v>1.1834872871229562E-2</v>
      </c>
    </row>
    <row r="2237" spans="1:58" s="23" customFormat="1" ht="15.75" customHeight="1" x14ac:dyDescent="0.4">
      <c r="A2237" s="116">
        <v>43059</v>
      </c>
      <c r="B2237" s="112">
        <v>12.074999999999999</v>
      </c>
      <c r="C2237" s="112">
        <v>13.425000000000001</v>
      </c>
      <c r="D2237" s="112">
        <v>14.225</v>
      </c>
      <c r="E2237" s="112">
        <v>14.975</v>
      </c>
      <c r="F2237" s="112">
        <v>15.574999999999999</v>
      </c>
      <c r="G2237" s="112">
        <v>16.074999999999999</v>
      </c>
      <c r="H2237" s="113">
        <v>16.475000000000001</v>
      </c>
      <c r="I2237" s="90">
        <f t="shared" si="1288"/>
        <v>12.299999999999999</v>
      </c>
      <c r="J2237" s="90">
        <f t="shared" si="1289"/>
        <v>13.558333333333334</v>
      </c>
      <c r="K2237" s="114">
        <v>20</v>
      </c>
      <c r="L2237" s="115">
        <v>4.1666666666666664E-2</v>
      </c>
      <c r="M2237" s="90">
        <v>8.6</v>
      </c>
      <c r="N2237" s="90">
        <v>10.65</v>
      </c>
      <c r="O2237" s="90">
        <v>13.28</v>
      </c>
      <c r="P2237" s="90">
        <v>15.51</v>
      </c>
      <c r="Q2237" s="90">
        <v>17.170000000000002</v>
      </c>
      <c r="R2237" s="63">
        <f t="shared" si="1277"/>
        <v>9.5399999999999991</v>
      </c>
      <c r="S2237" s="64">
        <f t="shared" si="1276"/>
        <v>-6.8241469816272909E-2</v>
      </c>
      <c r="T2237" s="65">
        <f t="shared" si="1270"/>
        <v>0.80751173708920176</v>
      </c>
      <c r="U2237" s="65">
        <f t="shared" si="1270"/>
        <v>0.8019578313253013</v>
      </c>
      <c r="V2237" s="65">
        <f t="shared" si="1278"/>
        <v>0.68665377176015474</v>
      </c>
      <c r="W2237" s="65">
        <f t="shared" si="1279"/>
        <v>0.62026790914385554</v>
      </c>
      <c r="X2237" s="61">
        <f t="shared" si="1290"/>
        <v>0.11180124223602497</v>
      </c>
      <c r="Y2237" s="66">
        <f t="shared" si="1280"/>
        <v>0.10016694490818043</v>
      </c>
      <c r="Z2237" s="61">
        <f t="shared" si="1281"/>
        <v>0.10230352303523046</v>
      </c>
      <c r="AA2237" s="67">
        <f t="shared" si="1282"/>
        <v>12.299999999999999</v>
      </c>
      <c r="AB2237" s="68">
        <f t="shared" si="1283"/>
        <v>0.13380281690140836</v>
      </c>
      <c r="AC2237" s="69">
        <f t="shared" si="1284"/>
        <v>0.15492957746478858</v>
      </c>
      <c r="AD2237" s="70">
        <f>_xlfn.PERCENTILE.EXC(AC2237:$AC$5675,0.5)</f>
        <v>8.8354913678618821E-2</v>
      </c>
      <c r="AE2237" s="70">
        <f>_xlfn.PERCENTILE.EXC($AC2237:AC$5675,0.35)</f>
        <v>5.2250803858520933E-2</v>
      </c>
      <c r="AF2237" s="71">
        <f t="shared" si="1272"/>
        <v>7.043727070891756E-2</v>
      </c>
      <c r="AG2237" s="70">
        <f t="shared" si="1273"/>
        <v>-0.13516283925727643</v>
      </c>
      <c r="AH2237" s="70">
        <f t="shared" si="1274"/>
        <v>-0.15865885003490499</v>
      </c>
      <c r="AI2237" s="61" t="str">
        <f t="shared" si="1262"/>
        <v>Short VOL</v>
      </c>
      <c r="AJ2237" s="68" t="str">
        <f t="shared" si="1263"/>
        <v>Short VOL</v>
      </c>
      <c r="AK2237" s="72" t="str">
        <f t="shared" si="1264"/>
        <v>00631L</v>
      </c>
      <c r="AL2237" s="73">
        <f t="shared" si="1254"/>
        <v>1</v>
      </c>
      <c r="AM2237" s="72" t="str">
        <f t="shared" si="1267"/>
        <v>00631L</v>
      </c>
      <c r="AN2237" s="73">
        <f t="shared" si="1255"/>
        <v>1</v>
      </c>
      <c r="AO2237" s="74" t="str">
        <f t="shared" si="1261"/>
        <v>00631L</v>
      </c>
      <c r="AP2237" s="20">
        <f t="shared" si="1256"/>
        <v>1</v>
      </c>
      <c r="AQ2237" s="74" t="str">
        <f t="shared" si="1271"/>
        <v>00631L</v>
      </c>
      <c r="AR2237" s="20">
        <f t="shared" si="1257"/>
        <v>1</v>
      </c>
      <c r="AS2237" s="74" t="str">
        <f t="shared" si="1265"/>
        <v>00631L</v>
      </c>
      <c r="AT2237" s="20">
        <f t="shared" si="1258"/>
        <v>1</v>
      </c>
      <c r="AU2237" s="74" t="str">
        <f t="shared" si="1285"/>
        <v>00631L</v>
      </c>
      <c r="AV2237" s="20">
        <f t="shared" si="1259"/>
        <v>1</v>
      </c>
      <c r="AW2237" s="74" t="str">
        <f t="shared" si="1286"/>
        <v>00631L</v>
      </c>
      <c r="AX2237" s="20">
        <f t="shared" si="1287"/>
        <v>1</v>
      </c>
      <c r="AY2237" s="20">
        <f t="shared" si="1260"/>
        <v>0</v>
      </c>
      <c r="AZ2237" s="116">
        <v>43060</v>
      </c>
      <c r="BA2237" s="117">
        <v>20.329999999999998</v>
      </c>
      <c r="BB2237" s="118">
        <v>20.1875</v>
      </c>
      <c r="BC2237" s="76">
        <f t="shared" si="1268"/>
        <v>20.006250000000001</v>
      </c>
      <c r="BD2237" s="76">
        <f t="shared" si="1269"/>
        <v>20.029041666666668</v>
      </c>
      <c r="BE2237" s="77">
        <f t="shared" si="1275"/>
        <v>9.0596688534832145E-3</v>
      </c>
      <c r="BF2237" s="77">
        <f t="shared" si="1266"/>
        <v>1.5026097520891388E-2</v>
      </c>
    </row>
    <row r="2238" spans="1:58" s="23" customFormat="1" ht="15.75" customHeight="1" x14ac:dyDescent="0.4">
      <c r="A2238" s="116">
        <v>43056</v>
      </c>
      <c r="B2238" s="112">
        <v>12.625</v>
      </c>
      <c r="C2238" s="112">
        <v>13.875</v>
      </c>
      <c r="D2238" s="112">
        <v>14.7</v>
      </c>
      <c r="E2238" s="112">
        <v>15.324999999999999</v>
      </c>
      <c r="F2238" s="112">
        <v>15.925000000000001</v>
      </c>
      <c r="G2238" s="112">
        <v>16.375</v>
      </c>
      <c r="H2238" s="113">
        <v>16.774999999999999</v>
      </c>
      <c r="I2238" s="90">
        <f t="shared" si="1288"/>
        <v>12.78125</v>
      </c>
      <c r="J2238" s="90">
        <f t="shared" si="1289"/>
        <v>13.978125</v>
      </c>
      <c r="K2238" s="114">
        <v>21</v>
      </c>
      <c r="L2238" s="115">
        <v>4.1666666666666664E-2</v>
      </c>
      <c r="M2238" s="90">
        <v>8.49</v>
      </c>
      <c r="N2238" s="90">
        <v>11.43</v>
      </c>
      <c r="O2238" s="90">
        <v>13.8</v>
      </c>
      <c r="P2238" s="90">
        <v>15.98</v>
      </c>
      <c r="Q2238" s="90">
        <v>17.53</v>
      </c>
      <c r="R2238" s="63">
        <f t="shared" si="1277"/>
        <v>9.86</v>
      </c>
      <c r="S2238" s="64">
        <f t="shared" si="1276"/>
        <v>-2.8061224489795925E-2</v>
      </c>
      <c r="T2238" s="65">
        <f t="shared" si="1270"/>
        <v>0.74278215223097122</v>
      </c>
      <c r="U2238" s="65">
        <f t="shared" si="1270"/>
        <v>0.82826086956521738</v>
      </c>
      <c r="V2238" s="65">
        <f t="shared" si="1278"/>
        <v>0.71526908635794739</v>
      </c>
      <c r="W2238" s="65">
        <f t="shared" si="1279"/>
        <v>0.6520250998288647</v>
      </c>
      <c r="X2238" s="61">
        <f t="shared" si="1290"/>
        <v>9.9009900990099015E-2</v>
      </c>
      <c r="Y2238" s="66">
        <f t="shared" si="1280"/>
        <v>9.4616639477977119E-2</v>
      </c>
      <c r="Z2238" s="61">
        <f t="shared" si="1281"/>
        <v>9.364303178484111E-2</v>
      </c>
      <c r="AA2238" s="67">
        <f t="shared" si="1282"/>
        <v>12.78125</v>
      </c>
      <c r="AB2238" s="68">
        <f t="shared" si="1283"/>
        <v>0.10454943132108489</v>
      </c>
      <c r="AC2238" s="69">
        <f t="shared" si="1284"/>
        <v>0.11821959755030624</v>
      </c>
      <c r="AD2238" s="70">
        <f>_xlfn.PERCENTILE.EXC(AC2238:$AC$5675,0.5)</f>
        <v>8.8326719738572368E-2</v>
      </c>
      <c r="AE2238" s="70">
        <f>_xlfn.PERCENTILE.EXC($AC2238:AC$5675,0.35)</f>
        <v>5.219847259421119E-2</v>
      </c>
      <c r="AF2238" s="71">
        <f t="shared" si="1272"/>
        <v>7.0323859186337864E-2</v>
      </c>
      <c r="AG2238" s="70">
        <f t="shared" si="1273"/>
        <v>-0.13516283925727643</v>
      </c>
      <c r="AH2238" s="70">
        <f t="shared" si="1274"/>
        <v>-0.15865885003490499</v>
      </c>
      <c r="AI2238" s="61" t="str">
        <f t="shared" si="1262"/>
        <v>Short VOL</v>
      </c>
      <c r="AJ2238" s="68" t="str">
        <f t="shared" si="1263"/>
        <v>Short VOL</v>
      </c>
      <c r="AK2238" s="72" t="str">
        <f t="shared" si="1264"/>
        <v>00631L</v>
      </c>
      <c r="AL2238" s="73">
        <f t="shared" si="1254"/>
        <v>1</v>
      </c>
      <c r="AM2238" s="72" t="str">
        <f t="shared" si="1267"/>
        <v>00631L</v>
      </c>
      <c r="AN2238" s="73">
        <f t="shared" si="1255"/>
        <v>1</v>
      </c>
      <c r="AO2238" s="74" t="str">
        <f t="shared" si="1261"/>
        <v>00631L</v>
      </c>
      <c r="AP2238" s="20">
        <f t="shared" si="1256"/>
        <v>1</v>
      </c>
      <c r="AQ2238" s="74" t="str">
        <f t="shared" si="1271"/>
        <v>00631L</v>
      </c>
      <c r="AR2238" s="20">
        <f t="shared" si="1257"/>
        <v>1</v>
      </c>
      <c r="AS2238" s="74" t="str">
        <f t="shared" si="1265"/>
        <v>00631L</v>
      </c>
      <c r="AT2238" s="20">
        <f t="shared" si="1258"/>
        <v>1</v>
      </c>
      <c r="AU2238" s="74" t="str">
        <f t="shared" si="1285"/>
        <v>00631L</v>
      </c>
      <c r="AV2238" s="20">
        <f t="shared" si="1259"/>
        <v>1</v>
      </c>
      <c r="AW2238" s="74" t="str">
        <f t="shared" si="1286"/>
        <v>00631L</v>
      </c>
      <c r="AX2238" s="20">
        <f t="shared" si="1287"/>
        <v>1</v>
      </c>
      <c r="AY2238" s="20">
        <f t="shared" si="1260"/>
        <v>0</v>
      </c>
      <c r="AZ2238" s="116">
        <v>43059</v>
      </c>
      <c r="BA2238" s="117">
        <v>20.362500000000001</v>
      </c>
      <c r="BB2238" s="118">
        <v>20.3125</v>
      </c>
      <c r="BC2238" s="76">
        <f t="shared" si="1268"/>
        <v>19.986041666666669</v>
      </c>
      <c r="BD2238" s="76">
        <f t="shared" si="1269"/>
        <v>20.009166666666669</v>
      </c>
      <c r="BE2238" s="77">
        <f t="shared" si="1275"/>
        <v>1.6334316658501141E-2</v>
      </c>
      <c r="BF2238" s="77">
        <f t="shared" si="1266"/>
        <v>1.7658573153971013E-2</v>
      </c>
    </row>
    <row r="2239" spans="1:58" s="23" customFormat="1" ht="15.75" customHeight="1" x14ac:dyDescent="0.4">
      <c r="A2239" s="116">
        <v>43055</v>
      </c>
      <c r="B2239" s="112">
        <v>12.675000000000001</v>
      </c>
      <c r="C2239" s="112">
        <v>13.975</v>
      </c>
      <c r="D2239" s="112">
        <v>14.775</v>
      </c>
      <c r="E2239" s="112">
        <v>15.425000000000001</v>
      </c>
      <c r="F2239" s="112">
        <v>15.975</v>
      </c>
      <c r="G2239" s="112">
        <v>16.475000000000001</v>
      </c>
      <c r="H2239" s="113">
        <v>16.875</v>
      </c>
      <c r="I2239" s="90">
        <f t="shared" si="1288"/>
        <v>12.783333333333335</v>
      </c>
      <c r="J2239" s="90">
        <f t="shared" si="1289"/>
        <v>14.041666666666666</v>
      </c>
      <c r="K2239" s="114">
        <v>22</v>
      </c>
      <c r="L2239" s="115">
        <v>4.1666666666666664E-2</v>
      </c>
      <c r="M2239" s="90">
        <v>8.74</v>
      </c>
      <c r="N2239" s="90">
        <v>11.76</v>
      </c>
      <c r="O2239" s="90">
        <v>13.96</v>
      </c>
      <c r="P2239" s="90">
        <v>16.059999999999999</v>
      </c>
      <c r="Q2239" s="90">
        <v>17.55</v>
      </c>
      <c r="R2239" s="63">
        <f t="shared" si="1277"/>
        <v>9.52</v>
      </c>
      <c r="S2239" s="64">
        <f t="shared" si="1276"/>
        <v>-0.10434120335110442</v>
      </c>
      <c r="T2239" s="65">
        <f t="shared" si="1270"/>
        <v>0.74319727891156462</v>
      </c>
      <c r="U2239" s="65">
        <f t="shared" si="1270"/>
        <v>0.84240687679083093</v>
      </c>
      <c r="V2239" s="65">
        <f t="shared" si="1278"/>
        <v>0.73225404732254051</v>
      </c>
      <c r="W2239" s="65">
        <f t="shared" si="1279"/>
        <v>0.67008547008547004</v>
      </c>
      <c r="X2239" s="61">
        <f t="shared" si="1290"/>
        <v>0.10256410256410248</v>
      </c>
      <c r="Y2239" s="66">
        <f t="shared" si="1280"/>
        <v>9.4003241491085854E-2</v>
      </c>
      <c r="Z2239" s="61">
        <f t="shared" si="1281"/>
        <v>9.8435462842242319E-2</v>
      </c>
      <c r="AA2239" s="67">
        <f t="shared" si="1282"/>
        <v>12.783333333333335</v>
      </c>
      <c r="AB2239" s="68">
        <f t="shared" si="1283"/>
        <v>7.7806122448979678E-2</v>
      </c>
      <c r="AC2239" s="69">
        <f t="shared" si="1284"/>
        <v>8.7018140589569318E-2</v>
      </c>
      <c r="AD2239" s="70">
        <f>_xlfn.PERCENTILE.EXC(AC2239:$AC$5675,0.5)</f>
        <v>8.8298525798525901E-2</v>
      </c>
      <c r="AE2239" s="70">
        <f>_xlfn.PERCENTILE.EXC($AC2239:AC$5675,0.35)</f>
        <v>5.2146141329901474E-2</v>
      </c>
      <c r="AF2239" s="71">
        <f t="shared" si="1272"/>
        <v>7.0323859186337864E-2</v>
      </c>
      <c r="AG2239" s="70">
        <f t="shared" si="1273"/>
        <v>-0.13516283925727643</v>
      </c>
      <c r="AH2239" s="70">
        <f t="shared" si="1274"/>
        <v>-0.15865885003490499</v>
      </c>
      <c r="AI2239" s="61" t="str">
        <f t="shared" si="1262"/>
        <v>Safety</v>
      </c>
      <c r="AJ2239" s="68" t="str">
        <f t="shared" si="1263"/>
        <v>Short VOL</v>
      </c>
      <c r="AK2239" s="72" t="str">
        <f t="shared" si="1264"/>
        <v>00631L</v>
      </c>
      <c r="AL2239" s="73">
        <f t="shared" si="1254"/>
        <v>1</v>
      </c>
      <c r="AM2239" s="72" t="str">
        <f t="shared" si="1267"/>
        <v>00631L</v>
      </c>
      <c r="AN2239" s="73">
        <f t="shared" si="1255"/>
        <v>1</v>
      </c>
      <c r="AO2239" s="74" t="str">
        <f t="shared" si="1261"/>
        <v>00631L</v>
      </c>
      <c r="AP2239" s="20">
        <f t="shared" si="1256"/>
        <v>1</v>
      </c>
      <c r="AQ2239" s="74" t="str">
        <f t="shared" si="1271"/>
        <v>00631L</v>
      </c>
      <c r="AR2239" s="20">
        <f t="shared" si="1257"/>
        <v>1</v>
      </c>
      <c r="AS2239" s="74" t="str">
        <f t="shared" si="1265"/>
        <v>00631L</v>
      </c>
      <c r="AT2239" s="20">
        <f t="shared" si="1258"/>
        <v>1</v>
      </c>
      <c r="AU2239" s="74" t="str">
        <f t="shared" si="1285"/>
        <v>00631L</v>
      </c>
      <c r="AV2239" s="20">
        <f t="shared" si="1259"/>
        <v>1</v>
      </c>
      <c r="AW2239" s="74" t="str">
        <f t="shared" si="1286"/>
        <v>00631L</v>
      </c>
      <c r="AX2239" s="20">
        <f t="shared" si="1287"/>
        <v>1</v>
      </c>
      <c r="AY2239" s="20">
        <f t="shared" si="1260"/>
        <v>0</v>
      </c>
      <c r="AZ2239" s="116">
        <v>43056</v>
      </c>
      <c r="BA2239" s="117">
        <v>20.212499999999999</v>
      </c>
      <c r="BB2239" s="118">
        <v>20.399999999999999</v>
      </c>
      <c r="BC2239" s="76">
        <f t="shared" si="1268"/>
        <v>19.96541666666667</v>
      </c>
      <c r="BD2239" s="76">
        <f t="shared" si="1269"/>
        <v>19.984375</v>
      </c>
      <c r="BE2239" s="77">
        <f t="shared" si="1275"/>
        <v>2.1766805100486033E-2</v>
      </c>
      <c r="BF2239" s="77">
        <f t="shared" si="1266"/>
        <v>1.1415168100078116E-2</v>
      </c>
    </row>
    <row r="2240" spans="1:58" s="23" customFormat="1" ht="15.75" customHeight="1" x14ac:dyDescent="0.4">
      <c r="A2240" s="116">
        <v>43054</v>
      </c>
      <c r="B2240" s="112">
        <v>13.175000000000001</v>
      </c>
      <c r="C2240" s="112">
        <v>14.324999999999999</v>
      </c>
      <c r="D2240" s="112">
        <v>15.074999999999999</v>
      </c>
      <c r="E2240" s="112">
        <v>15.725</v>
      </c>
      <c r="F2240" s="112">
        <v>16.274999999999999</v>
      </c>
      <c r="G2240" s="112">
        <v>16.774999999999999</v>
      </c>
      <c r="H2240" s="113">
        <v>17.125</v>
      </c>
      <c r="I2240" s="90">
        <f t="shared" si="1288"/>
        <v>13.222916666666666</v>
      </c>
      <c r="J2240" s="90">
        <f t="shared" si="1289"/>
        <v>14.356249999999999</v>
      </c>
      <c r="K2240" s="114">
        <v>23</v>
      </c>
      <c r="L2240" s="115">
        <v>4.1666666666666664E-2</v>
      </c>
      <c r="M2240" s="90">
        <v>11.73</v>
      </c>
      <c r="N2240" s="90">
        <v>13.13</v>
      </c>
      <c r="O2240" s="90">
        <v>14.66</v>
      </c>
      <c r="P2240" s="90">
        <v>16.72</v>
      </c>
      <c r="Q2240" s="90">
        <v>18.079999999999998</v>
      </c>
      <c r="R2240" s="63">
        <f t="shared" si="1277"/>
        <v>6.52</v>
      </c>
      <c r="S2240" s="64">
        <f t="shared" si="1276"/>
        <v>0.13287316652286463</v>
      </c>
      <c r="T2240" s="65">
        <f t="shared" si="1270"/>
        <v>0.8933739527798934</v>
      </c>
      <c r="U2240" s="65">
        <f t="shared" si="1270"/>
        <v>0.89563437926330158</v>
      </c>
      <c r="V2240" s="65">
        <f t="shared" si="1278"/>
        <v>0.78528708133971303</v>
      </c>
      <c r="W2240" s="65">
        <f t="shared" si="1279"/>
        <v>0.72621681415929218</v>
      </c>
      <c r="X2240" s="61">
        <f t="shared" si="1290"/>
        <v>8.7286527514231382E-2</v>
      </c>
      <c r="Y2240" s="66">
        <f t="shared" si="1280"/>
        <v>8.9030206677265522E-2</v>
      </c>
      <c r="Z2240" s="61">
        <f t="shared" si="1281"/>
        <v>8.5709784149992085E-2</v>
      </c>
      <c r="AA2240" s="67">
        <f t="shared" si="1282"/>
        <v>13.222916666666666</v>
      </c>
      <c r="AB2240" s="68">
        <f t="shared" si="1283"/>
        <v>3.4272658035034214E-3</v>
      </c>
      <c r="AC2240" s="69">
        <f t="shared" si="1284"/>
        <v>7.0766692053819986E-3</v>
      </c>
      <c r="AD2240" s="70">
        <f>_xlfn.PERCENTILE.EXC(AC2240:$AC$5675,0.5)</f>
        <v>8.8326719738572368E-2</v>
      </c>
      <c r="AE2240" s="70">
        <f>_xlfn.PERCENTILE.EXC($AC2240:AC$5675,0.35)</f>
        <v>5.2100388329135154E-2</v>
      </c>
      <c r="AF2240" s="71">
        <f t="shared" si="1272"/>
        <v>7.0323859186337864E-2</v>
      </c>
      <c r="AG2240" s="70">
        <f t="shared" si="1273"/>
        <v>-0.13516283925727643</v>
      </c>
      <c r="AH2240" s="70">
        <f t="shared" si="1274"/>
        <v>-0.15865885003490499</v>
      </c>
      <c r="AI2240" s="61" t="str">
        <f t="shared" si="1262"/>
        <v>Safety</v>
      </c>
      <c r="AJ2240" s="68" t="str">
        <f t="shared" si="1263"/>
        <v>Safety</v>
      </c>
      <c r="AK2240" s="72" t="str">
        <f t="shared" si="1264"/>
        <v>00631L</v>
      </c>
      <c r="AL2240" s="73">
        <f t="shared" si="1254"/>
        <v>1</v>
      </c>
      <c r="AM2240" s="72" t="str">
        <f t="shared" si="1267"/>
        <v>00631L</v>
      </c>
      <c r="AN2240" s="73">
        <f t="shared" si="1255"/>
        <v>1</v>
      </c>
      <c r="AO2240" s="74" t="str">
        <f t="shared" si="1261"/>
        <v>00635U</v>
      </c>
      <c r="AP2240" s="20">
        <f t="shared" si="1256"/>
        <v>0</v>
      </c>
      <c r="AQ2240" s="74" t="str">
        <f t="shared" si="1271"/>
        <v>00631L</v>
      </c>
      <c r="AR2240" s="20">
        <f t="shared" si="1257"/>
        <v>1</v>
      </c>
      <c r="AS2240" s="74" t="str">
        <f t="shared" si="1265"/>
        <v>00631L</v>
      </c>
      <c r="AT2240" s="20">
        <f t="shared" si="1258"/>
        <v>1</v>
      </c>
      <c r="AU2240" s="74" t="str">
        <f t="shared" si="1285"/>
        <v>00635U</v>
      </c>
      <c r="AV2240" s="20">
        <f t="shared" si="1259"/>
        <v>0</v>
      </c>
      <c r="AW2240" s="74" t="str">
        <f t="shared" si="1286"/>
        <v>00635U</v>
      </c>
      <c r="AX2240" s="20">
        <f t="shared" si="1287"/>
        <v>0</v>
      </c>
      <c r="AY2240" s="20">
        <f t="shared" si="1260"/>
        <v>1</v>
      </c>
      <c r="AZ2240" s="116">
        <v>43055</v>
      </c>
      <c r="BA2240" s="117">
        <v>20.587499999999999</v>
      </c>
      <c r="BB2240" s="118">
        <v>20.537500000000001</v>
      </c>
      <c r="BC2240" s="76">
        <f t="shared" si="1268"/>
        <v>19.944166666666668</v>
      </c>
      <c r="BD2240" s="76">
        <f t="shared" si="1269"/>
        <v>19.96854166666667</v>
      </c>
      <c r="BE2240" s="77">
        <f t="shared" si="1275"/>
        <v>2.9749717962645736E-2</v>
      </c>
      <c r="BF2240" s="77">
        <f t="shared" si="1266"/>
        <v>3.0996671848427991E-2</v>
      </c>
    </row>
    <row r="2241" spans="1:58" s="23" customFormat="1" ht="15.75" customHeight="1" x14ac:dyDescent="0.4">
      <c r="A2241" s="116">
        <v>43053</v>
      </c>
      <c r="B2241" s="112">
        <v>12.05</v>
      </c>
      <c r="C2241" s="112">
        <v>12.675000000000001</v>
      </c>
      <c r="D2241" s="112">
        <v>14</v>
      </c>
      <c r="E2241" s="112">
        <v>14.824999999999999</v>
      </c>
      <c r="F2241" s="112">
        <v>15.475</v>
      </c>
      <c r="G2241" s="112">
        <v>16.074999999999999</v>
      </c>
      <c r="H2241" s="113">
        <v>16.524999999999999</v>
      </c>
      <c r="I2241" s="90">
        <f t="shared" si="1288"/>
        <v>12.675000000000001</v>
      </c>
      <c r="J2241" s="90">
        <f t="shared" si="1289"/>
        <v>14</v>
      </c>
      <c r="K2241" s="114">
        <v>0</v>
      </c>
      <c r="L2241" s="115">
        <v>0.05</v>
      </c>
      <c r="M2241" s="90">
        <v>9.73</v>
      </c>
      <c r="N2241" s="90">
        <v>11.59</v>
      </c>
      <c r="O2241" s="90">
        <v>13.93</v>
      </c>
      <c r="P2241" s="90">
        <v>16.149999999999999</v>
      </c>
      <c r="Q2241" s="90">
        <v>17.649999999999999</v>
      </c>
      <c r="R2241" s="63">
        <f t="shared" si="1277"/>
        <v>8.759999999999998</v>
      </c>
      <c r="S2241" s="64">
        <f t="shared" si="1276"/>
        <v>7.8260869565217276E-3</v>
      </c>
      <c r="T2241" s="65">
        <f t="shared" si="1270"/>
        <v>0.8395168248490078</v>
      </c>
      <c r="U2241" s="65">
        <f t="shared" si="1270"/>
        <v>0.83201722900215358</v>
      </c>
      <c r="V2241" s="65">
        <f t="shared" si="1278"/>
        <v>0.71764705882352942</v>
      </c>
      <c r="W2241" s="65">
        <f t="shared" si="1279"/>
        <v>0.65665722379603408</v>
      </c>
      <c r="X2241" s="61">
        <f t="shared" si="1290"/>
        <v>5.1867219917012444E-2</v>
      </c>
      <c r="Y2241" s="66">
        <f t="shared" si="1280"/>
        <v>0.11467116357504212</v>
      </c>
      <c r="Z2241" s="61">
        <f t="shared" si="1281"/>
        <v>0.1045364891518737</v>
      </c>
      <c r="AA2241" s="67">
        <f t="shared" si="1282"/>
        <v>12.675000000000001</v>
      </c>
      <c r="AB2241" s="68">
        <f t="shared" si="1283"/>
        <v>3.9689387402933637E-2</v>
      </c>
      <c r="AC2241" s="69">
        <f t="shared" si="1284"/>
        <v>9.3615185504745541E-2</v>
      </c>
      <c r="AD2241" s="70">
        <f>_xlfn.PERCENTILE.EXC(AC2241:$AC$5675,0.5)</f>
        <v>8.8354913678618821E-2</v>
      </c>
      <c r="AE2241" s="70">
        <f>_xlfn.PERCENTILE.EXC($AC2241:AC$5675,0.35)</f>
        <v>5.2190996699309808E-2</v>
      </c>
      <c r="AF2241" s="71">
        <f t="shared" si="1272"/>
        <v>7.043727070891756E-2</v>
      </c>
      <c r="AG2241" s="70">
        <f t="shared" si="1273"/>
        <v>-0.13516283925727643</v>
      </c>
      <c r="AH2241" s="70">
        <f t="shared" si="1274"/>
        <v>-0.15865885003490499</v>
      </c>
      <c r="AI2241" s="61" t="str">
        <f t="shared" si="1262"/>
        <v>Short VOL</v>
      </c>
      <c r="AJ2241" s="68" t="str">
        <f t="shared" si="1263"/>
        <v>Short VOL</v>
      </c>
      <c r="AK2241" s="72" t="str">
        <f t="shared" si="1264"/>
        <v>00631L</v>
      </c>
      <c r="AL2241" s="73">
        <f t="shared" si="1254"/>
        <v>1</v>
      </c>
      <c r="AM2241" s="72" t="str">
        <f t="shared" si="1267"/>
        <v>00631L</v>
      </c>
      <c r="AN2241" s="73">
        <f t="shared" si="1255"/>
        <v>1</v>
      </c>
      <c r="AO2241" s="74" t="str">
        <f t="shared" si="1261"/>
        <v>00631L</v>
      </c>
      <c r="AP2241" s="20">
        <f t="shared" si="1256"/>
        <v>1</v>
      </c>
      <c r="AQ2241" s="74" t="str">
        <f t="shared" si="1271"/>
        <v>00631L</v>
      </c>
      <c r="AR2241" s="20">
        <f t="shared" si="1257"/>
        <v>1</v>
      </c>
      <c r="AS2241" s="74" t="str">
        <f t="shared" si="1265"/>
        <v>00631L</v>
      </c>
      <c r="AT2241" s="20">
        <f t="shared" si="1258"/>
        <v>1</v>
      </c>
      <c r="AU2241" s="74" t="str">
        <f t="shared" si="1285"/>
        <v>00631L</v>
      </c>
      <c r="AV2241" s="20">
        <f t="shared" si="1259"/>
        <v>1</v>
      </c>
      <c r="AW2241" s="74" t="str">
        <f t="shared" si="1286"/>
        <v>00631L</v>
      </c>
      <c r="AX2241" s="20">
        <f t="shared" si="1287"/>
        <v>1</v>
      </c>
      <c r="AY2241" s="20">
        <f t="shared" si="1260"/>
        <v>0</v>
      </c>
      <c r="AZ2241" s="116">
        <v>43054</v>
      </c>
      <c r="BA2241" s="117">
        <v>20.637499999999999</v>
      </c>
      <c r="BB2241" s="118">
        <v>20.725000000000001</v>
      </c>
      <c r="BC2241" s="76">
        <f t="shared" si="1268"/>
        <v>19.920625000000008</v>
      </c>
      <c r="BD2241" s="76">
        <f t="shared" si="1269"/>
        <v>19.945833333333336</v>
      </c>
      <c r="BE2241" s="77">
        <f t="shared" si="1275"/>
        <v>4.0379004172810484E-2</v>
      </c>
      <c r="BF2241" s="77">
        <f t="shared" si="1266"/>
        <v>3.467725088782099E-2</v>
      </c>
    </row>
    <row r="2242" spans="1:58" s="23" customFormat="1" ht="15.75" customHeight="1" x14ac:dyDescent="0.4">
      <c r="A2242" s="116">
        <v>43052</v>
      </c>
      <c r="B2242" s="112">
        <v>11.625</v>
      </c>
      <c r="C2242" s="112">
        <v>12.775</v>
      </c>
      <c r="D2242" s="112">
        <v>13.925000000000001</v>
      </c>
      <c r="E2242" s="112">
        <v>14.725</v>
      </c>
      <c r="F2242" s="112">
        <v>15.375</v>
      </c>
      <c r="G2242" s="112">
        <v>15.925000000000001</v>
      </c>
      <c r="H2242" s="113">
        <v>16.375</v>
      </c>
      <c r="I2242" s="90">
        <f t="shared" si="1288"/>
        <v>12.717500000000001</v>
      </c>
      <c r="J2242" s="90">
        <f t="shared" si="1289"/>
        <v>13.867500000000001</v>
      </c>
      <c r="K2242" s="114">
        <v>1</v>
      </c>
      <c r="L2242" s="115">
        <v>0.05</v>
      </c>
      <c r="M2242" s="90">
        <v>9.84</v>
      </c>
      <c r="N2242" s="90">
        <v>11.5</v>
      </c>
      <c r="O2242" s="90">
        <v>13.75</v>
      </c>
      <c r="P2242" s="90">
        <v>15.91</v>
      </c>
      <c r="Q2242" s="90">
        <v>17.489999999999998</v>
      </c>
      <c r="R2242" s="63">
        <f t="shared" si="1277"/>
        <v>8.32</v>
      </c>
      <c r="S2242" s="64">
        <f t="shared" si="1276"/>
        <v>1.8600531443755612E-2</v>
      </c>
      <c r="T2242" s="65">
        <f t="shared" si="1270"/>
        <v>0.85565217391304349</v>
      </c>
      <c r="U2242" s="65">
        <f t="shared" si="1270"/>
        <v>0.83636363636363631</v>
      </c>
      <c r="V2242" s="65">
        <f t="shared" si="1278"/>
        <v>0.72281583909490887</v>
      </c>
      <c r="W2242" s="65">
        <f t="shared" si="1279"/>
        <v>0.65751858204688396</v>
      </c>
      <c r="X2242" s="61">
        <f t="shared" si="1290"/>
        <v>9.8924731182795725E-2</v>
      </c>
      <c r="Y2242" s="66">
        <f t="shared" si="1280"/>
        <v>0.11205432937181667</v>
      </c>
      <c r="Z2242" s="61">
        <f t="shared" si="1281"/>
        <v>9.0426577550619239E-2</v>
      </c>
      <c r="AA2242" s="67">
        <f t="shared" si="1282"/>
        <v>12.717500000000001</v>
      </c>
      <c r="AB2242" s="68">
        <f t="shared" si="1283"/>
        <v>1.0869565217391304E-2</v>
      </c>
      <c r="AC2242" s="69">
        <f t="shared" si="1284"/>
        <v>0.10586956521739141</v>
      </c>
      <c r="AD2242" s="70">
        <f>_xlfn.PERCENTILE.EXC(AC2242:$AC$5675,0.5)</f>
        <v>8.8326719738572368E-2</v>
      </c>
      <c r="AE2242" s="70">
        <f>_xlfn.PERCENTILE.EXC($AC2242:AC$5675,0.35)</f>
        <v>5.2138665435000092E-2</v>
      </c>
      <c r="AF2242" s="71">
        <f t="shared" si="1272"/>
        <v>7.043727070891756E-2</v>
      </c>
      <c r="AG2242" s="70">
        <f t="shared" si="1273"/>
        <v>-0.13516283925727643</v>
      </c>
      <c r="AH2242" s="70">
        <f t="shared" si="1274"/>
        <v>-0.15865885003490499</v>
      </c>
      <c r="AI2242" s="61" t="str">
        <f t="shared" si="1262"/>
        <v>Short VOL</v>
      </c>
      <c r="AJ2242" s="68" t="str">
        <f t="shared" si="1263"/>
        <v>Short VOL</v>
      </c>
      <c r="AK2242" s="72" t="str">
        <f t="shared" si="1264"/>
        <v>00631L</v>
      </c>
      <c r="AL2242" s="73">
        <f t="shared" si="1254"/>
        <v>1</v>
      </c>
      <c r="AM2242" s="72" t="str">
        <f t="shared" si="1267"/>
        <v>00631L</v>
      </c>
      <c r="AN2242" s="73">
        <f t="shared" si="1255"/>
        <v>1</v>
      </c>
      <c r="AO2242" s="74" t="str">
        <f t="shared" si="1261"/>
        <v>00631L</v>
      </c>
      <c r="AP2242" s="20">
        <f t="shared" si="1256"/>
        <v>1</v>
      </c>
      <c r="AQ2242" s="74" t="str">
        <f t="shared" si="1271"/>
        <v>00631L</v>
      </c>
      <c r="AR2242" s="20">
        <f t="shared" si="1257"/>
        <v>1</v>
      </c>
      <c r="AS2242" s="74" t="str">
        <f t="shared" si="1265"/>
        <v>00631L</v>
      </c>
      <c r="AT2242" s="20">
        <f t="shared" si="1258"/>
        <v>1</v>
      </c>
      <c r="AU2242" s="74" t="str">
        <f t="shared" si="1285"/>
        <v>00631L</v>
      </c>
      <c r="AV2242" s="20">
        <f t="shared" si="1259"/>
        <v>1</v>
      </c>
      <c r="AW2242" s="74" t="str">
        <f t="shared" si="1286"/>
        <v>00631L</v>
      </c>
      <c r="AX2242" s="20">
        <f t="shared" si="1287"/>
        <v>1</v>
      </c>
      <c r="AY2242" s="20">
        <f t="shared" si="1260"/>
        <v>0</v>
      </c>
      <c r="AZ2242" s="116">
        <v>43053</v>
      </c>
      <c r="BA2242" s="117">
        <v>20.762499999999999</v>
      </c>
      <c r="BB2242" s="118">
        <v>20.737500000000001</v>
      </c>
      <c r="BC2242" s="76">
        <f t="shared" si="1268"/>
        <v>19.893125000000005</v>
      </c>
      <c r="BD2242" s="76">
        <f t="shared" si="1269"/>
        <v>19.921250000000004</v>
      </c>
      <c r="BE2242" s="77">
        <f t="shared" si="1275"/>
        <v>4.2445568506707505E-2</v>
      </c>
      <c r="BF2242" s="77">
        <f t="shared" si="1266"/>
        <v>4.2228775804730875E-2</v>
      </c>
    </row>
    <row r="2243" spans="1:58" s="23" customFormat="1" ht="15.75" customHeight="1" x14ac:dyDescent="0.4">
      <c r="A2243" s="116">
        <v>43049</v>
      </c>
      <c r="B2243" s="112">
        <v>11.6</v>
      </c>
      <c r="C2243" s="112">
        <v>12.574999999999999</v>
      </c>
      <c r="D2243" s="112">
        <v>13.824999999999999</v>
      </c>
      <c r="E2243" s="112">
        <v>14.574999999999999</v>
      </c>
      <c r="F2243" s="112">
        <v>15.225</v>
      </c>
      <c r="G2243" s="112">
        <v>15.725</v>
      </c>
      <c r="H2243" s="113">
        <v>16.175000000000001</v>
      </c>
      <c r="I2243" s="90">
        <f t="shared" si="1288"/>
        <v>12.477499999999999</v>
      </c>
      <c r="J2243" s="90">
        <f t="shared" si="1289"/>
        <v>13.7</v>
      </c>
      <c r="K2243" s="114">
        <v>2</v>
      </c>
      <c r="L2243" s="115">
        <v>0.05</v>
      </c>
      <c r="M2243" s="90">
        <v>10.31</v>
      </c>
      <c r="N2243" s="90">
        <v>11.29</v>
      </c>
      <c r="O2243" s="90">
        <v>13.61</v>
      </c>
      <c r="P2243" s="90">
        <v>15.91</v>
      </c>
      <c r="Q2243" s="90">
        <v>17.440000000000001</v>
      </c>
      <c r="R2243" s="63">
        <f t="shared" si="1277"/>
        <v>7.9199999999999982</v>
      </c>
      <c r="S2243" s="64">
        <f t="shared" si="1276"/>
        <v>7.523809523809516E-2</v>
      </c>
      <c r="T2243" s="65">
        <f t="shared" si="1270"/>
        <v>0.913197519929141</v>
      </c>
      <c r="U2243" s="65">
        <f t="shared" si="1270"/>
        <v>0.82953710506980161</v>
      </c>
      <c r="V2243" s="65">
        <f t="shared" si="1278"/>
        <v>0.70961659333752347</v>
      </c>
      <c r="W2243" s="65">
        <f t="shared" si="1279"/>
        <v>0.6473623853211008</v>
      </c>
      <c r="X2243" s="61">
        <f t="shared" si="1290"/>
        <v>8.4051724137931008E-2</v>
      </c>
      <c r="Y2243" s="66">
        <f t="shared" si="1280"/>
        <v>0.10977701543739291</v>
      </c>
      <c r="Z2243" s="61">
        <f t="shared" si="1281"/>
        <v>9.7976357443398138E-2</v>
      </c>
      <c r="AA2243" s="67">
        <f t="shared" si="1282"/>
        <v>12.477499999999999</v>
      </c>
      <c r="AB2243" s="68">
        <f t="shared" si="1283"/>
        <v>2.7457927369353458E-2</v>
      </c>
      <c r="AC2243" s="69">
        <f t="shared" si="1284"/>
        <v>0.10518157661647476</v>
      </c>
      <c r="AD2243" s="70">
        <f>_xlfn.PERCENTILE.EXC(AC2243:$AC$5675,0.5)</f>
        <v>8.8298525798525901E-2</v>
      </c>
      <c r="AE2243" s="70">
        <f>_xlfn.PERCENTILE.EXC($AC2243:AC$5675,0.35)</f>
        <v>5.2099490697777161E-2</v>
      </c>
      <c r="AF2243" s="71">
        <f t="shared" si="1272"/>
        <v>7.043727070891756E-2</v>
      </c>
      <c r="AG2243" s="70">
        <f t="shared" si="1273"/>
        <v>-0.13516283925727643</v>
      </c>
      <c r="AH2243" s="70">
        <f t="shared" si="1274"/>
        <v>-0.15865885003490499</v>
      </c>
      <c r="AI2243" s="61" t="str">
        <f t="shared" si="1262"/>
        <v>Short VOL</v>
      </c>
      <c r="AJ2243" s="68" t="str">
        <f t="shared" si="1263"/>
        <v>Short VOL</v>
      </c>
      <c r="AK2243" s="72" t="str">
        <f t="shared" si="1264"/>
        <v>00631L</v>
      </c>
      <c r="AL2243" s="73">
        <f t="shared" ref="AL2243:AL2306" si="1291">IF(AK2243="00631L",1,0)</f>
        <v>1</v>
      </c>
      <c r="AM2243" s="72" t="str">
        <f t="shared" si="1267"/>
        <v>00631L</v>
      </c>
      <c r="AN2243" s="73">
        <f t="shared" ref="AN2243:AN2306" si="1292">IF(AM2243="00631L",1,0)</f>
        <v>1</v>
      </c>
      <c r="AO2243" s="74" t="str">
        <f t="shared" si="1261"/>
        <v>00631L</v>
      </c>
      <c r="AP2243" s="20">
        <f t="shared" ref="AP2243:AP2306" si="1293">IF(AO2243="00631L",1,0)</f>
        <v>1</v>
      </c>
      <c r="AQ2243" s="74" t="str">
        <f t="shared" si="1271"/>
        <v>00631L</v>
      </c>
      <c r="AR2243" s="20">
        <f t="shared" ref="AR2243:AR2306" si="1294">IF(AQ2243="00631L",1,0)</f>
        <v>1</v>
      </c>
      <c r="AS2243" s="74" t="str">
        <f t="shared" si="1265"/>
        <v>00631L</v>
      </c>
      <c r="AT2243" s="20">
        <f t="shared" ref="AT2243:AT2306" si="1295">IF(AS2243="00631L",1,0)</f>
        <v>1</v>
      </c>
      <c r="AU2243" s="74" t="str">
        <f t="shared" si="1285"/>
        <v>00631L</v>
      </c>
      <c r="AV2243" s="20">
        <f t="shared" ref="AV2243:AV2306" si="1296">IF(AU2243="00631L",1,0)</f>
        <v>1</v>
      </c>
      <c r="AW2243" s="74" t="str">
        <f t="shared" si="1286"/>
        <v>00631L</v>
      </c>
      <c r="AX2243" s="20">
        <f t="shared" si="1287"/>
        <v>1</v>
      </c>
      <c r="AY2243" s="20">
        <f t="shared" ref="AY2243:AY2306" si="1297">IF(AP2243=1,0,1)</f>
        <v>0</v>
      </c>
      <c r="AZ2243" s="116">
        <v>43052</v>
      </c>
      <c r="BA2243" s="117">
        <v>20.612500000000001</v>
      </c>
      <c r="BB2243" s="118">
        <v>20.587499999999999</v>
      </c>
      <c r="BC2243" s="76">
        <f t="shared" si="1268"/>
        <v>19.866250000000001</v>
      </c>
      <c r="BD2243" s="76">
        <f t="shared" si="1269"/>
        <v>19.891041666666673</v>
      </c>
      <c r="BE2243" s="77">
        <f t="shared" si="1275"/>
        <v>3.6305291637827856E-2</v>
      </c>
      <c r="BF2243" s="77">
        <f t="shared" si="1266"/>
        <v>3.6270515412088464E-2</v>
      </c>
    </row>
    <row r="2244" spans="1:58" s="23" customFormat="1" ht="15.75" customHeight="1" x14ac:dyDescent="0.4">
      <c r="A2244" s="116">
        <v>43048</v>
      </c>
      <c r="B2244" s="112">
        <v>11.125</v>
      </c>
      <c r="C2244" s="112">
        <v>12.324999999999999</v>
      </c>
      <c r="D2244" s="112">
        <v>13.525</v>
      </c>
      <c r="E2244" s="112">
        <v>14.275</v>
      </c>
      <c r="F2244" s="112">
        <v>14.975</v>
      </c>
      <c r="G2244" s="112">
        <v>15.525</v>
      </c>
      <c r="H2244" s="113">
        <v>15.975</v>
      </c>
      <c r="I2244" s="90">
        <f t="shared" si="1288"/>
        <v>12.145</v>
      </c>
      <c r="J2244" s="90">
        <f t="shared" si="1289"/>
        <v>13.345000000000001</v>
      </c>
      <c r="K2244" s="114">
        <v>3</v>
      </c>
      <c r="L2244" s="115">
        <v>0.05</v>
      </c>
      <c r="M2244" s="90">
        <v>9.65</v>
      </c>
      <c r="N2244" s="90">
        <v>10.5</v>
      </c>
      <c r="O2244" s="90">
        <v>13.14</v>
      </c>
      <c r="P2244" s="90">
        <v>15.43</v>
      </c>
      <c r="Q2244" s="90">
        <v>17.059999999999999</v>
      </c>
      <c r="R2244" s="63">
        <f t="shared" si="1277"/>
        <v>8.4200000000000017</v>
      </c>
      <c r="S2244" s="64">
        <f t="shared" si="1276"/>
        <v>7.3619631901840565E-2</v>
      </c>
      <c r="T2244" s="65">
        <f t="shared" si="1270"/>
        <v>0.91904761904761911</v>
      </c>
      <c r="U2244" s="65">
        <f t="shared" si="1270"/>
        <v>0.79908675799086759</v>
      </c>
      <c r="V2244" s="65">
        <f t="shared" si="1278"/>
        <v>0.68049254698639017</v>
      </c>
      <c r="W2244" s="65">
        <f t="shared" si="1279"/>
        <v>0.61547479484173506</v>
      </c>
      <c r="X2244" s="61">
        <f t="shared" si="1290"/>
        <v>0.10786516853932578</v>
      </c>
      <c r="Y2244" s="66">
        <f t="shared" si="1280"/>
        <v>0.11908931698774075</v>
      </c>
      <c r="Z2244" s="61">
        <f t="shared" si="1281"/>
        <v>9.8806093042404369E-2</v>
      </c>
      <c r="AA2244" s="67">
        <f t="shared" si="1282"/>
        <v>12.145</v>
      </c>
      <c r="AB2244" s="68">
        <f t="shared" si="1283"/>
        <v>5.9523809523809521E-2</v>
      </c>
      <c r="AC2244" s="69">
        <f t="shared" si="1284"/>
        <v>0.15666666666666662</v>
      </c>
      <c r="AD2244" s="70">
        <f>_xlfn.PERCENTILE.EXC(AC2244:$AC$5675,0.5)</f>
        <v>8.8259141398998875E-2</v>
      </c>
      <c r="AE2244" s="70">
        <f>_xlfn.PERCENTILE.EXC($AC2244:AC$5675,0.35)</f>
        <v>5.2093207278271207E-2</v>
      </c>
      <c r="AF2244" s="71">
        <f t="shared" si="1272"/>
        <v>7.0323859186337864E-2</v>
      </c>
      <c r="AG2244" s="70">
        <f t="shared" si="1273"/>
        <v>-0.13516283925727643</v>
      </c>
      <c r="AH2244" s="70">
        <f t="shared" si="1274"/>
        <v>-0.15865885003490499</v>
      </c>
      <c r="AI2244" s="61" t="str">
        <f t="shared" si="1262"/>
        <v>Short VOL</v>
      </c>
      <c r="AJ2244" s="68" t="str">
        <f t="shared" si="1263"/>
        <v>Short VOL</v>
      </c>
      <c r="AK2244" s="72" t="str">
        <f t="shared" si="1264"/>
        <v>00631L</v>
      </c>
      <c r="AL2244" s="73">
        <f t="shared" si="1291"/>
        <v>1</v>
      </c>
      <c r="AM2244" s="72" t="str">
        <f t="shared" si="1267"/>
        <v>00631L</v>
      </c>
      <c r="AN2244" s="73">
        <f t="shared" si="1292"/>
        <v>1</v>
      </c>
      <c r="AO2244" s="74" t="str">
        <f t="shared" ref="AO2244:AO2307" si="1298">IF(AC2244&gt;AF2244,"00631L",IF(AC2244&lt;AH2244,"00631L",IF(AC2244&lt;AG2244,AO2245,"00635U")))</f>
        <v>00631L</v>
      </c>
      <c r="AP2244" s="20">
        <f t="shared" si="1293"/>
        <v>1</v>
      </c>
      <c r="AQ2244" s="74" t="str">
        <f t="shared" si="1271"/>
        <v>00631L</v>
      </c>
      <c r="AR2244" s="20">
        <f t="shared" si="1294"/>
        <v>1</v>
      </c>
      <c r="AS2244" s="74" t="str">
        <f t="shared" si="1265"/>
        <v>00631L</v>
      </c>
      <c r="AT2244" s="20">
        <f t="shared" si="1295"/>
        <v>1</v>
      </c>
      <c r="AU2244" s="74" t="str">
        <f t="shared" si="1285"/>
        <v>00631L</v>
      </c>
      <c r="AV2244" s="20">
        <f t="shared" si="1296"/>
        <v>1</v>
      </c>
      <c r="AW2244" s="74" t="str">
        <f t="shared" si="1286"/>
        <v>00631L</v>
      </c>
      <c r="AX2244" s="20">
        <f t="shared" si="1287"/>
        <v>1</v>
      </c>
      <c r="AY2244" s="20">
        <f t="shared" si="1297"/>
        <v>0</v>
      </c>
      <c r="AZ2244" s="116">
        <v>43049</v>
      </c>
      <c r="BA2244" s="117">
        <v>20.537500000000001</v>
      </c>
      <c r="BB2244" s="118">
        <v>20.55</v>
      </c>
      <c r="BC2244" s="76">
        <f t="shared" si="1268"/>
        <v>19.840833333333332</v>
      </c>
      <c r="BD2244" s="76">
        <f t="shared" si="1269"/>
        <v>19.865416666666668</v>
      </c>
      <c r="BE2244" s="77">
        <f t="shared" si="1275"/>
        <v>3.5742786341299591E-2</v>
      </c>
      <c r="BF2244" s="77">
        <f t="shared" si="1266"/>
        <v>3.3831826666946313E-2</v>
      </c>
    </row>
    <row r="2245" spans="1:58" s="23" customFormat="1" ht="15.75" customHeight="1" x14ac:dyDescent="0.4">
      <c r="A2245" s="116">
        <v>43047</v>
      </c>
      <c r="B2245" s="112">
        <v>10.875</v>
      </c>
      <c r="C2245" s="112">
        <v>12.275</v>
      </c>
      <c r="D2245" s="112">
        <v>13.475</v>
      </c>
      <c r="E2245" s="112">
        <v>14.2</v>
      </c>
      <c r="F2245" s="112">
        <v>14.875</v>
      </c>
      <c r="G2245" s="112">
        <v>15.475</v>
      </c>
      <c r="H2245" s="113">
        <v>15.925000000000001</v>
      </c>
      <c r="I2245" s="90">
        <f t="shared" si="1288"/>
        <v>11.995000000000001</v>
      </c>
      <c r="J2245" s="90">
        <f t="shared" si="1289"/>
        <v>13.234999999999999</v>
      </c>
      <c r="K2245" s="114">
        <v>4</v>
      </c>
      <c r="L2245" s="115">
        <v>0.05</v>
      </c>
      <c r="M2245" s="90">
        <v>8.2799999999999994</v>
      </c>
      <c r="N2245" s="90">
        <v>9.7799999999999994</v>
      </c>
      <c r="O2245" s="90">
        <v>12.88</v>
      </c>
      <c r="P2245" s="90">
        <v>15.21</v>
      </c>
      <c r="Q2245" s="90">
        <v>16.87</v>
      </c>
      <c r="R2245" s="63">
        <f t="shared" si="1277"/>
        <v>10.030000000000005</v>
      </c>
      <c r="S2245" s="64">
        <f t="shared" si="1276"/>
        <v>-1.1122345803842387E-2</v>
      </c>
      <c r="T2245" s="65">
        <f t="shared" si="1270"/>
        <v>0.84662576687116564</v>
      </c>
      <c r="U2245" s="65">
        <f t="shared" si="1270"/>
        <v>0.75931677018633525</v>
      </c>
      <c r="V2245" s="65">
        <f t="shared" si="1278"/>
        <v>0.64299802761341218</v>
      </c>
      <c r="W2245" s="65">
        <f t="shared" si="1279"/>
        <v>0.57972732661529336</v>
      </c>
      <c r="X2245" s="61">
        <f t="shared" si="1290"/>
        <v>0.12873563218390807</v>
      </c>
      <c r="Y2245" s="66">
        <f t="shared" si="1280"/>
        <v>0.12147887323943672</v>
      </c>
      <c r="Z2245" s="61">
        <f t="shared" si="1281"/>
        <v>0.1033764068361816</v>
      </c>
      <c r="AA2245" s="67">
        <f t="shared" si="1282"/>
        <v>11.995000000000001</v>
      </c>
      <c r="AB2245" s="68">
        <f t="shared" si="1283"/>
        <v>0.11196319018404916</v>
      </c>
      <c r="AC2245" s="69">
        <f t="shared" si="1284"/>
        <v>0.22648261758691224</v>
      </c>
      <c r="AD2245" s="70">
        <f>_xlfn.PERCENTILE.EXC(AC2245:$AC$5675,0.5)</f>
        <v>8.8219756999471835E-2</v>
      </c>
      <c r="AE2245" s="70">
        <f>_xlfn.PERCENTILE.EXC($AC2245:AC$5675,0.35)</f>
        <v>5.2086923858765254E-2</v>
      </c>
      <c r="AF2245" s="71">
        <f t="shared" si="1272"/>
        <v>7.0323859186337864E-2</v>
      </c>
      <c r="AG2245" s="70">
        <f t="shared" si="1273"/>
        <v>-0.13516283925727643</v>
      </c>
      <c r="AH2245" s="70">
        <f t="shared" si="1274"/>
        <v>-0.15865885003490499</v>
      </c>
      <c r="AI2245" s="61" t="str">
        <f t="shared" ref="AI2245:AI2308" si="1299">IF(AC2245&gt;AD2245,"Short VOL","Safety")</f>
        <v>Short VOL</v>
      </c>
      <c r="AJ2245" s="68" t="str">
        <f t="shared" ref="AJ2245:AJ2308" si="1300">IF(AC2245&gt;AF2245,"Short VOL","Safety")</f>
        <v>Short VOL</v>
      </c>
      <c r="AK2245" s="72" t="str">
        <f t="shared" ref="AK2245:AK2308" si="1301">IF(AO2245 = "00631L","00631L",IF(AS2245 = "00631L","00631L","00635U"))</f>
        <v>00631L</v>
      </c>
      <c r="AL2245" s="73">
        <f t="shared" si="1291"/>
        <v>1</v>
      </c>
      <c r="AM2245" s="72" t="str">
        <f t="shared" si="1267"/>
        <v>00631L</v>
      </c>
      <c r="AN2245" s="73">
        <f t="shared" si="1292"/>
        <v>1</v>
      </c>
      <c r="AO2245" s="74" t="str">
        <f t="shared" si="1298"/>
        <v>00631L</v>
      </c>
      <c r="AP2245" s="20">
        <f t="shared" si="1293"/>
        <v>1</v>
      </c>
      <c r="AQ2245" s="74" t="str">
        <f t="shared" si="1271"/>
        <v>00631L</v>
      </c>
      <c r="AR2245" s="20">
        <f t="shared" si="1294"/>
        <v>1</v>
      </c>
      <c r="AS2245" s="74" t="str">
        <f t="shared" ref="AS2245:AS2308" si="1302">IF(BA2245&gt;BD2245,IF(BF2245&lt;0.2,"00631L","00635U"),"00635U")</f>
        <v>00631L</v>
      </c>
      <c r="AT2245" s="20">
        <f t="shared" si="1295"/>
        <v>1</v>
      </c>
      <c r="AU2245" s="74" t="str">
        <f t="shared" si="1285"/>
        <v>00631L</v>
      </c>
      <c r="AV2245" s="20">
        <f t="shared" si="1296"/>
        <v>1</v>
      </c>
      <c r="AW2245" s="74" t="str">
        <f t="shared" si="1286"/>
        <v>00631L</v>
      </c>
      <c r="AX2245" s="20">
        <f t="shared" si="1287"/>
        <v>1</v>
      </c>
      <c r="AY2245" s="20">
        <f t="shared" si="1297"/>
        <v>0</v>
      </c>
      <c r="AZ2245" s="116">
        <v>43048</v>
      </c>
      <c r="BA2245" s="117">
        <v>20.462499999999999</v>
      </c>
      <c r="BB2245" s="118">
        <v>20.625</v>
      </c>
      <c r="BC2245" s="76">
        <f t="shared" si="1268"/>
        <v>19.814791666666668</v>
      </c>
      <c r="BD2245" s="76">
        <f t="shared" si="1269"/>
        <v>19.839375000000004</v>
      </c>
      <c r="BE2245" s="77">
        <f t="shared" si="1275"/>
        <v>4.0889066459189709E-2</v>
      </c>
      <c r="BF2245" s="77">
        <f t="shared" ref="BF2245:BF2308" si="1303">(BA2245-BD2245)/BD2245</f>
        <v>3.1408499511703089E-2</v>
      </c>
    </row>
    <row r="2246" spans="1:58" s="23" customFormat="1" ht="15.75" customHeight="1" x14ac:dyDescent="0.4">
      <c r="A2246" s="116">
        <v>43046</v>
      </c>
      <c r="B2246" s="112">
        <v>10.875</v>
      </c>
      <c r="C2246" s="112">
        <v>12.275</v>
      </c>
      <c r="D2246" s="112">
        <v>13.475</v>
      </c>
      <c r="E2246" s="112">
        <v>14.15</v>
      </c>
      <c r="F2246" s="112">
        <v>14.824999999999999</v>
      </c>
      <c r="G2246" s="112">
        <v>15.375</v>
      </c>
      <c r="H2246" s="113">
        <v>15.875</v>
      </c>
      <c r="I2246" s="90">
        <f t="shared" si="1288"/>
        <v>11.925000000000001</v>
      </c>
      <c r="J2246" s="90">
        <f t="shared" si="1289"/>
        <v>13.175000000000001</v>
      </c>
      <c r="K2246" s="114">
        <v>5</v>
      </c>
      <c r="L2246" s="115">
        <v>0.05</v>
      </c>
      <c r="M2246" s="90">
        <v>8.83</v>
      </c>
      <c r="N2246" s="90">
        <v>9.89</v>
      </c>
      <c r="O2246" s="90">
        <v>12.76</v>
      </c>
      <c r="P2246" s="90">
        <v>15.12</v>
      </c>
      <c r="Q2246" s="90">
        <v>16.86</v>
      </c>
      <c r="R2246" s="63">
        <f t="shared" si="1277"/>
        <v>9.16</v>
      </c>
      <c r="S2246" s="64">
        <f t="shared" si="1276"/>
        <v>5.2127659574468105E-2</v>
      </c>
      <c r="T2246" s="65">
        <f t="shared" si="1270"/>
        <v>0.89282103134479263</v>
      </c>
      <c r="U2246" s="65">
        <f t="shared" si="1270"/>
        <v>0.77507836990595613</v>
      </c>
      <c r="V2246" s="65">
        <f t="shared" si="1278"/>
        <v>0.65410052910052918</v>
      </c>
      <c r="W2246" s="65">
        <f t="shared" si="1279"/>
        <v>0.58659549228944252</v>
      </c>
      <c r="X2246" s="61">
        <f t="shared" si="1290"/>
        <v>0.12873563218390807</v>
      </c>
      <c r="Y2246" s="66">
        <f t="shared" si="1280"/>
        <v>0.12190812720848054</v>
      </c>
      <c r="Z2246" s="61">
        <f t="shared" si="1281"/>
        <v>0.10482180293501048</v>
      </c>
      <c r="AA2246" s="67">
        <f t="shared" si="1282"/>
        <v>11.925000000000001</v>
      </c>
      <c r="AB2246" s="68">
        <f t="shared" si="1283"/>
        <v>9.9595551061678403E-2</v>
      </c>
      <c r="AC2246" s="69">
        <f t="shared" si="1284"/>
        <v>0.2057633973710819</v>
      </c>
      <c r="AD2246" s="70">
        <f>_xlfn.PERCENTILE.EXC(AC2246:$AC$5675,0.5)</f>
        <v>8.8172643554867453E-2</v>
      </c>
      <c r="AE2246" s="70">
        <f>_xlfn.PERCENTILE.EXC($AC2246:AC$5675,0.35)</f>
        <v>5.2070168144863239E-2</v>
      </c>
      <c r="AF2246" s="71">
        <f t="shared" si="1272"/>
        <v>7.0323859186337864E-2</v>
      </c>
      <c r="AG2246" s="70">
        <f t="shared" si="1273"/>
        <v>-0.13516283925727643</v>
      </c>
      <c r="AH2246" s="70">
        <f t="shared" si="1274"/>
        <v>-0.15865885003490499</v>
      </c>
      <c r="AI2246" s="61" t="str">
        <f t="shared" si="1299"/>
        <v>Short VOL</v>
      </c>
      <c r="AJ2246" s="68" t="str">
        <f t="shared" si="1300"/>
        <v>Short VOL</v>
      </c>
      <c r="AK2246" s="72" t="str">
        <f t="shared" si="1301"/>
        <v>00631L</v>
      </c>
      <c r="AL2246" s="73">
        <f t="shared" si="1291"/>
        <v>1</v>
      </c>
      <c r="AM2246" s="72" t="str">
        <f t="shared" ref="AM2246:AM2309" si="1304">IF(AO2246&lt;&gt;AQ2246,AM2247,AO2246)</f>
        <v>00631L</v>
      </c>
      <c r="AN2246" s="73">
        <f t="shared" si="1292"/>
        <v>1</v>
      </c>
      <c r="AO2246" s="74" t="str">
        <f t="shared" si="1298"/>
        <v>00631L</v>
      </c>
      <c r="AP2246" s="20">
        <f t="shared" si="1293"/>
        <v>1</v>
      </c>
      <c r="AQ2246" s="74" t="str">
        <f t="shared" si="1271"/>
        <v>00631L</v>
      </c>
      <c r="AR2246" s="20">
        <f t="shared" si="1294"/>
        <v>1</v>
      </c>
      <c r="AS2246" s="74" t="str">
        <f t="shared" si="1302"/>
        <v>00631L</v>
      </c>
      <c r="AT2246" s="20">
        <f t="shared" si="1295"/>
        <v>1</v>
      </c>
      <c r="AU2246" s="74" t="str">
        <f t="shared" si="1285"/>
        <v>00631L</v>
      </c>
      <c r="AV2246" s="20">
        <f t="shared" si="1296"/>
        <v>1</v>
      </c>
      <c r="AW2246" s="74" t="str">
        <f t="shared" si="1286"/>
        <v>00631L</v>
      </c>
      <c r="AX2246" s="20">
        <f t="shared" si="1287"/>
        <v>1</v>
      </c>
      <c r="AY2246" s="20">
        <f t="shared" si="1297"/>
        <v>0</v>
      </c>
      <c r="AZ2246" s="116">
        <v>43047</v>
      </c>
      <c r="BA2246" s="117">
        <v>20.5</v>
      </c>
      <c r="BB2246" s="118">
        <v>20.45</v>
      </c>
      <c r="BC2246" s="76">
        <f t="shared" ref="BC2246:BC2309" si="1305">AVERAGE(BB2246:BB2305)</f>
        <v>19.786458333333332</v>
      </c>
      <c r="BD2246" s="76">
        <f t="shared" ref="BD2246:BD2309" si="1306">AVERAGE(BA2246,BB2246:BB2304)</f>
        <v>19.812708333333333</v>
      </c>
      <c r="BE2246" s="77">
        <f t="shared" si="1275"/>
        <v>3.3535140826533326E-2</v>
      </c>
      <c r="BF2246" s="77">
        <f t="shared" si="1303"/>
        <v>3.4689435442319227E-2</v>
      </c>
    </row>
    <row r="2247" spans="1:58" s="23" customFormat="1" ht="15.75" customHeight="1" x14ac:dyDescent="0.4">
      <c r="A2247" s="116">
        <v>43045</v>
      </c>
      <c r="B2247" s="112">
        <v>10.725</v>
      </c>
      <c r="C2247" s="112">
        <v>12.175000000000001</v>
      </c>
      <c r="D2247" s="112">
        <v>13.375</v>
      </c>
      <c r="E2247" s="112">
        <v>14.025</v>
      </c>
      <c r="F2247" s="112">
        <v>14.675000000000001</v>
      </c>
      <c r="G2247" s="112">
        <v>15.275</v>
      </c>
      <c r="H2247" s="113">
        <v>15.725</v>
      </c>
      <c r="I2247" s="90">
        <f t="shared" si="1288"/>
        <v>11.74</v>
      </c>
      <c r="J2247" s="90">
        <f t="shared" si="1289"/>
        <v>13.015000000000001</v>
      </c>
      <c r="K2247" s="114">
        <v>6</v>
      </c>
      <c r="L2247" s="115">
        <v>0.05</v>
      </c>
      <c r="M2247" s="90">
        <v>8.09</v>
      </c>
      <c r="N2247" s="90">
        <v>9.4</v>
      </c>
      <c r="O2247" s="90">
        <v>12.57</v>
      </c>
      <c r="P2247" s="90">
        <v>14.87</v>
      </c>
      <c r="Q2247" s="90">
        <v>16.63</v>
      </c>
      <c r="R2247" s="63">
        <f t="shared" si="1277"/>
        <v>9.9499999999999957</v>
      </c>
      <c r="S2247" s="64">
        <f t="shared" si="1276"/>
        <v>2.8446389496717701E-2</v>
      </c>
      <c r="T2247" s="65">
        <f t="shared" si="1270"/>
        <v>0.86063829787234036</v>
      </c>
      <c r="U2247" s="65">
        <f t="shared" si="1270"/>
        <v>0.74781225139220364</v>
      </c>
      <c r="V2247" s="65">
        <f t="shared" si="1278"/>
        <v>0.63214525891055828</v>
      </c>
      <c r="W2247" s="65">
        <f t="shared" si="1279"/>
        <v>0.56524353577871322</v>
      </c>
      <c r="X2247" s="61">
        <f t="shared" si="1290"/>
        <v>0.13519813519813531</v>
      </c>
      <c r="Y2247" s="66">
        <f t="shared" si="1280"/>
        <v>0.12121212121212116</v>
      </c>
      <c r="Z2247" s="61">
        <f t="shared" si="1281"/>
        <v>0.10860306643952303</v>
      </c>
      <c r="AA2247" s="67">
        <f t="shared" si="1282"/>
        <v>11.739999999999998</v>
      </c>
      <c r="AB2247" s="68">
        <f t="shared" si="1283"/>
        <v>0.14095744680851055</v>
      </c>
      <c r="AC2247" s="69">
        <f t="shared" si="1284"/>
        <v>0.24893617021276573</v>
      </c>
      <c r="AD2247" s="70">
        <f>_xlfn.PERCENTILE.EXC(AC2247:$AC$5675,0.5)</f>
        <v>8.812553011026307E-2</v>
      </c>
      <c r="AE2247" s="70">
        <f>_xlfn.PERCENTILE.EXC($AC2247:AC$5675,0.35)</f>
        <v>5.2039449371766494E-2</v>
      </c>
      <c r="AF2247" s="71">
        <f t="shared" si="1272"/>
        <v>7.0323859186337864E-2</v>
      </c>
      <c r="AG2247" s="70">
        <f t="shared" si="1273"/>
        <v>-0.13516283925727643</v>
      </c>
      <c r="AH2247" s="70">
        <f t="shared" si="1274"/>
        <v>-0.15865885003490499</v>
      </c>
      <c r="AI2247" s="61" t="str">
        <f t="shared" si="1299"/>
        <v>Short VOL</v>
      </c>
      <c r="AJ2247" s="68" t="str">
        <f t="shared" si="1300"/>
        <v>Short VOL</v>
      </c>
      <c r="AK2247" s="72" t="str">
        <f t="shared" si="1301"/>
        <v>00631L</v>
      </c>
      <c r="AL2247" s="73">
        <f t="shared" si="1291"/>
        <v>1</v>
      </c>
      <c r="AM2247" s="72" t="str">
        <f t="shared" si="1304"/>
        <v>00631L</v>
      </c>
      <c r="AN2247" s="73">
        <f t="shared" si="1292"/>
        <v>1</v>
      </c>
      <c r="AO2247" s="74" t="str">
        <f t="shared" si="1298"/>
        <v>00631L</v>
      </c>
      <c r="AP2247" s="20">
        <f t="shared" si="1293"/>
        <v>1</v>
      </c>
      <c r="AQ2247" s="74" t="str">
        <f t="shared" si="1271"/>
        <v>00631L</v>
      </c>
      <c r="AR2247" s="20">
        <f t="shared" si="1294"/>
        <v>1</v>
      </c>
      <c r="AS2247" s="74" t="str">
        <f t="shared" si="1302"/>
        <v>00631L</v>
      </c>
      <c r="AT2247" s="20">
        <f t="shared" si="1295"/>
        <v>1</v>
      </c>
      <c r="AU2247" s="74" t="str">
        <f t="shared" si="1285"/>
        <v>00631L</v>
      </c>
      <c r="AV2247" s="20">
        <f t="shared" si="1296"/>
        <v>1</v>
      </c>
      <c r="AW2247" s="74" t="str">
        <f t="shared" si="1286"/>
        <v>00631L</v>
      </c>
      <c r="AX2247" s="20">
        <f t="shared" si="1287"/>
        <v>1</v>
      </c>
      <c r="AY2247" s="20">
        <f t="shared" si="1297"/>
        <v>0</v>
      </c>
      <c r="AZ2247" s="116">
        <v>43046</v>
      </c>
      <c r="BA2247" s="117">
        <v>20.537500000000001</v>
      </c>
      <c r="BB2247" s="118">
        <v>20.337499999999999</v>
      </c>
      <c r="BC2247" s="76">
        <f t="shared" si="1305"/>
        <v>19.758749999999999</v>
      </c>
      <c r="BD2247" s="76">
        <f t="shared" si="1306"/>
        <v>19.787916666666664</v>
      </c>
      <c r="BE2247" s="77">
        <f t="shared" si="1275"/>
        <v>2.929082052255327E-2</v>
      </c>
      <c r="BF2247" s="77">
        <f t="shared" si="1303"/>
        <v>3.7880861636941938E-2</v>
      </c>
    </row>
    <row r="2248" spans="1:58" s="23" customFormat="1" ht="15.75" customHeight="1" x14ac:dyDescent="0.4">
      <c r="A2248" s="116">
        <v>43042</v>
      </c>
      <c r="B2248" s="112">
        <v>10.975</v>
      </c>
      <c r="C2248" s="112">
        <v>12.324999999999999</v>
      </c>
      <c r="D2248" s="112">
        <v>13.475</v>
      </c>
      <c r="E2248" s="112">
        <v>14.125</v>
      </c>
      <c r="F2248" s="112">
        <v>14.725</v>
      </c>
      <c r="G2248" s="112">
        <v>15.275</v>
      </c>
      <c r="H2248" s="113">
        <v>15.725</v>
      </c>
      <c r="I2248" s="90">
        <f t="shared" si="1288"/>
        <v>11.852499999999999</v>
      </c>
      <c r="J2248" s="90">
        <f t="shared" si="1289"/>
        <v>13.0725</v>
      </c>
      <c r="K2248" s="114">
        <v>7</v>
      </c>
      <c r="L2248" s="115">
        <v>0.05</v>
      </c>
      <c r="M2248" s="90">
        <v>7.84</v>
      </c>
      <c r="N2248" s="90">
        <v>9.14</v>
      </c>
      <c r="O2248" s="90">
        <v>12.42</v>
      </c>
      <c r="P2248" s="90">
        <v>14.81</v>
      </c>
      <c r="Q2248" s="90">
        <v>16.73</v>
      </c>
      <c r="R2248" s="63">
        <f t="shared" si="1277"/>
        <v>10.25</v>
      </c>
      <c r="S2248" s="64">
        <f t="shared" si="1276"/>
        <v>-7.9556898288016029E-2</v>
      </c>
      <c r="T2248" s="65">
        <f t="shared" si="1270"/>
        <v>0.85776805251641131</v>
      </c>
      <c r="U2248" s="65">
        <f t="shared" si="1270"/>
        <v>0.73590982286634465</v>
      </c>
      <c r="V2248" s="65">
        <f t="shared" si="1278"/>
        <v>0.61715057393652939</v>
      </c>
      <c r="W2248" s="65">
        <f t="shared" si="1279"/>
        <v>0.54632396891811119</v>
      </c>
      <c r="X2248" s="61">
        <f t="shared" si="1290"/>
        <v>0.12300683371298403</v>
      </c>
      <c r="Y2248" s="66">
        <f t="shared" si="1280"/>
        <v>0.11327433628318581</v>
      </c>
      <c r="Z2248" s="61">
        <f t="shared" si="1281"/>
        <v>0.10293187091330949</v>
      </c>
      <c r="AA2248" s="67">
        <f t="shared" si="1282"/>
        <v>11.852499999999999</v>
      </c>
      <c r="AB2248" s="68">
        <f t="shared" si="1283"/>
        <v>0.20076586433260382</v>
      </c>
      <c r="AC2248" s="69">
        <f t="shared" si="1284"/>
        <v>0.29677242888402611</v>
      </c>
      <c r="AD2248" s="70">
        <f>_xlfn.PERCENTILE.EXC(AC2248:$AC$5675,0.5)</f>
        <v>8.80794563998617E-2</v>
      </c>
      <c r="AE2248" s="70">
        <f>_xlfn.PERCENTILE.EXC($AC2248:AC$5675,0.35)</f>
        <v>5.2008730598669721E-2</v>
      </c>
      <c r="AF2248" s="71">
        <f t="shared" si="1272"/>
        <v>7.0323859186337864E-2</v>
      </c>
      <c r="AG2248" s="70">
        <f t="shared" si="1273"/>
        <v>-0.13516283925727643</v>
      </c>
      <c r="AH2248" s="70">
        <f t="shared" si="1274"/>
        <v>-0.15865885003490499</v>
      </c>
      <c r="AI2248" s="61" t="str">
        <f t="shared" si="1299"/>
        <v>Short VOL</v>
      </c>
      <c r="AJ2248" s="68" t="str">
        <f t="shared" si="1300"/>
        <v>Short VOL</v>
      </c>
      <c r="AK2248" s="72" t="str">
        <f t="shared" si="1301"/>
        <v>00631L</v>
      </c>
      <c r="AL2248" s="73">
        <f t="shared" si="1291"/>
        <v>1</v>
      </c>
      <c r="AM2248" s="72" t="str">
        <f t="shared" si="1304"/>
        <v>00631L</v>
      </c>
      <c r="AN2248" s="73">
        <f t="shared" si="1292"/>
        <v>1</v>
      </c>
      <c r="AO2248" s="74" t="str">
        <f t="shared" si="1298"/>
        <v>00631L</v>
      </c>
      <c r="AP2248" s="20">
        <f t="shared" si="1293"/>
        <v>1</v>
      </c>
      <c r="AQ2248" s="74" t="str">
        <f t="shared" si="1271"/>
        <v>00631L</v>
      </c>
      <c r="AR2248" s="20">
        <f t="shared" si="1294"/>
        <v>1</v>
      </c>
      <c r="AS2248" s="74" t="str">
        <f t="shared" si="1302"/>
        <v>00631L</v>
      </c>
      <c r="AT2248" s="20">
        <f t="shared" si="1295"/>
        <v>1</v>
      </c>
      <c r="AU2248" s="74" t="str">
        <f t="shared" si="1285"/>
        <v>00631L</v>
      </c>
      <c r="AV2248" s="20">
        <f t="shared" si="1296"/>
        <v>1</v>
      </c>
      <c r="AW2248" s="74" t="str">
        <f t="shared" si="1286"/>
        <v>00631L</v>
      </c>
      <c r="AX2248" s="20">
        <f t="shared" si="1287"/>
        <v>1</v>
      </c>
      <c r="AY2248" s="20">
        <f t="shared" si="1297"/>
        <v>0</v>
      </c>
      <c r="AZ2248" s="116">
        <v>43045</v>
      </c>
      <c r="BA2248" s="117">
        <v>20.362500000000001</v>
      </c>
      <c r="BB2248" s="118">
        <v>20.524999999999999</v>
      </c>
      <c r="BC2248" s="76">
        <f t="shared" si="1305"/>
        <v>19.734999999999996</v>
      </c>
      <c r="BD2248" s="76">
        <f t="shared" si="1306"/>
        <v>19.759166666666662</v>
      </c>
      <c r="BE2248" s="77">
        <f t="shared" si="1275"/>
        <v>4.0030402837598324E-2</v>
      </c>
      <c r="BF2248" s="77">
        <f t="shared" si="1303"/>
        <v>3.0534351145038455E-2</v>
      </c>
    </row>
    <row r="2249" spans="1:58" s="23" customFormat="1" ht="15.75" customHeight="1" x14ac:dyDescent="0.4">
      <c r="A2249" s="116">
        <v>43041</v>
      </c>
      <c r="B2249" s="112">
        <v>11.125</v>
      </c>
      <c r="C2249" s="112">
        <v>12.275</v>
      </c>
      <c r="D2249" s="112">
        <v>13.425000000000001</v>
      </c>
      <c r="E2249" s="112">
        <v>14.025</v>
      </c>
      <c r="F2249" s="112">
        <v>14.675000000000001</v>
      </c>
      <c r="G2249" s="112">
        <v>15.225</v>
      </c>
      <c r="H2249" s="113">
        <v>15.675000000000001</v>
      </c>
      <c r="I2249" s="90">
        <f t="shared" si="1288"/>
        <v>11.815</v>
      </c>
      <c r="J2249" s="90">
        <f t="shared" si="1289"/>
        <v>12.965</v>
      </c>
      <c r="K2249" s="114">
        <v>8</v>
      </c>
      <c r="L2249" s="115">
        <v>0.05</v>
      </c>
      <c r="M2249" s="90">
        <v>8.5399999999999991</v>
      </c>
      <c r="N2249" s="90">
        <v>9.93</v>
      </c>
      <c r="O2249" s="90">
        <v>12.68</v>
      </c>
      <c r="P2249" s="90">
        <v>14.9</v>
      </c>
      <c r="Q2249" s="90">
        <v>16.72</v>
      </c>
      <c r="R2249" s="63">
        <f t="shared" si="1277"/>
        <v>9.11</v>
      </c>
      <c r="S2249" s="64">
        <f t="shared" si="1276"/>
        <v>-2.6470588235294079E-2</v>
      </c>
      <c r="T2249" s="65">
        <f t="shared" ref="T2249:U2312" si="1307">M2249/N2249</f>
        <v>0.86002014098690827</v>
      </c>
      <c r="U2249" s="65">
        <f t="shared" si="1307"/>
        <v>0.78312302839116721</v>
      </c>
      <c r="V2249" s="65">
        <f t="shared" si="1278"/>
        <v>0.66644295302013423</v>
      </c>
      <c r="W2249" s="65">
        <f t="shared" si="1279"/>
        <v>0.59389952153110048</v>
      </c>
      <c r="X2249" s="61">
        <f t="shared" si="1290"/>
        <v>0.10337078651685397</v>
      </c>
      <c r="Y2249" s="66">
        <f t="shared" si="1280"/>
        <v>0.11764705882352944</v>
      </c>
      <c r="Z2249" s="61">
        <f t="shared" si="1281"/>
        <v>9.7333897587812135E-2</v>
      </c>
      <c r="AA2249" s="67">
        <f t="shared" si="1282"/>
        <v>11.815000000000001</v>
      </c>
      <c r="AB2249" s="68">
        <f t="shared" si="1283"/>
        <v>0.12034239677744213</v>
      </c>
      <c r="AC2249" s="69">
        <f t="shared" si="1284"/>
        <v>0.1898288016112791</v>
      </c>
      <c r="AD2249" s="70">
        <f>_xlfn.PERCENTILE.EXC(AC2249:$AC$5675,0.5)</f>
        <v>8.8033382689460329E-2</v>
      </c>
      <c r="AE2249" s="70">
        <f>_xlfn.PERCENTILE.EXC($AC2249:AC$5675,0.35)</f>
        <v>5.199286342114507E-2</v>
      </c>
      <c r="AF2249" s="71">
        <f t="shared" si="1272"/>
        <v>7.0323859186337864E-2</v>
      </c>
      <c r="AG2249" s="70">
        <f t="shared" si="1273"/>
        <v>-0.13516283925727643</v>
      </c>
      <c r="AH2249" s="70">
        <f t="shared" si="1274"/>
        <v>-0.15865885003490499</v>
      </c>
      <c r="AI2249" s="61" t="str">
        <f t="shared" si="1299"/>
        <v>Short VOL</v>
      </c>
      <c r="AJ2249" s="68" t="str">
        <f t="shared" si="1300"/>
        <v>Short VOL</v>
      </c>
      <c r="AK2249" s="72" t="str">
        <f t="shared" si="1301"/>
        <v>00631L</v>
      </c>
      <c r="AL2249" s="73">
        <f t="shared" si="1291"/>
        <v>1</v>
      </c>
      <c r="AM2249" s="72" t="str">
        <f t="shared" si="1304"/>
        <v>00631L</v>
      </c>
      <c r="AN2249" s="73">
        <f t="shared" si="1292"/>
        <v>1</v>
      </c>
      <c r="AO2249" s="74" t="str">
        <f t="shared" si="1298"/>
        <v>00631L</v>
      </c>
      <c r="AP2249" s="20">
        <f t="shared" si="1293"/>
        <v>1</v>
      </c>
      <c r="AQ2249" s="74" t="str">
        <f t="shared" si="1271"/>
        <v>00631L</v>
      </c>
      <c r="AR2249" s="20">
        <f t="shared" si="1294"/>
        <v>1</v>
      </c>
      <c r="AS2249" s="74" t="str">
        <f t="shared" si="1302"/>
        <v>00631L</v>
      </c>
      <c r="AT2249" s="20">
        <f t="shared" si="1295"/>
        <v>1</v>
      </c>
      <c r="AU2249" s="74" t="str">
        <f t="shared" si="1285"/>
        <v>00631L</v>
      </c>
      <c r="AV2249" s="20">
        <f t="shared" si="1296"/>
        <v>1</v>
      </c>
      <c r="AW2249" s="74" t="str">
        <f t="shared" si="1286"/>
        <v>00631L</v>
      </c>
      <c r="AX2249" s="20">
        <f t="shared" si="1287"/>
        <v>1</v>
      </c>
      <c r="AY2249" s="20">
        <f t="shared" si="1297"/>
        <v>0</v>
      </c>
      <c r="AZ2249" s="116">
        <v>43042</v>
      </c>
      <c r="BA2249" s="117">
        <v>20.6</v>
      </c>
      <c r="BB2249" s="118">
        <v>20.75</v>
      </c>
      <c r="BC2249" s="76">
        <f t="shared" si="1305"/>
        <v>19.707708333333333</v>
      </c>
      <c r="BD2249" s="76">
        <f t="shared" si="1306"/>
        <v>19.736249999999998</v>
      </c>
      <c r="BE2249" s="77">
        <f t="shared" si="1275"/>
        <v>5.288751228897326E-2</v>
      </c>
      <c r="BF2249" s="77">
        <f t="shared" si="1303"/>
        <v>4.3764646272721676E-2</v>
      </c>
    </row>
    <row r="2250" spans="1:58" s="23" customFormat="1" ht="15.75" customHeight="1" x14ac:dyDescent="0.4">
      <c r="A2250" s="116">
        <v>43040</v>
      </c>
      <c r="B2250" s="112">
        <v>11.375</v>
      </c>
      <c r="C2250" s="112">
        <v>12.275</v>
      </c>
      <c r="D2250" s="112">
        <v>13.324999999999999</v>
      </c>
      <c r="E2250" s="112">
        <v>13.925000000000001</v>
      </c>
      <c r="F2250" s="112">
        <v>14.574999999999999</v>
      </c>
      <c r="G2250" s="112">
        <v>15.125</v>
      </c>
      <c r="H2250" s="113">
        <v>15.625</v>
      </c>
      <c r="I2250" s="90">
        <f t="shared" si="1288"/>
        <v>11.870000000000001</v>
      </c>
      <c r="J2250" s="90">
        <f t="shared" si="1289"/>
        <v>12.852499999999999</v>
      </c>
      <c r="K2250" s="114">
        <v>9</v>
      </c>
      <c r="L2250" s="115">
        <v>0.05</v>
      </c>
      <c r="M2250" s="90">
        <v>9.2899999999999991</v>
      </c>
      <c r="N2250" s="90">
        <v>10.199999999999999</v>
      </c>
      <c r="O2250" s="90">
        <v>12.57</v>
      </c>
      <c r="P2250" s="90">
        <v>14.75</v>
      </c>
      <c r="Q2250" s="90">
        <v>16.54</v>
      </c>
      <c r="R2250" s="63">
        <f t="shared" si="1277"/>
        <v>7.8300000000000018</v>
      </c>
      <c r="S2250" s="64">
        <f t="shared" si="1276"/>
        <v>1.9646365422396439E-3</v>
      </c>
      <c r="T2250" s="65">
        <f t="shared" si="1307"/>
        <v>0.91078431372549018</v>
      </c>
      <c r="U2250" s="65">
        <f t="shared" si="1307"/>
        <v>0.8114558472553699</v>
      </c>
      <c r="V2250" s="65">
        <f t="shared" si="1278"/>
        <v>0.69152542372881354</v>
      </c>
      <c r="W2250" s="65">
        <f t="shared" si="1279"/>
        <v>0.61668681983071338</v>
      </c>
      <c r="X2250" s="61">
        <f t="shared" si="1290"/>
        <v>7.9120879120879159E-2</v>
      </c>
      <c r="Y2250" s="66">
        <f t="shared" si="1280"/>
        <v>0.12208258527827642</v>
      </c>
      <c r="Z2250" s="61">
        <f t="shared" si="1281"/>
        <v>8.2771693344565966E-2</v>
      </c>
      <c r="AA2250" s="67">
        <f t="shared" si="1282"/>
        <v>11.870000000000001</v>
      </c>
      <c r="AB2250" s="68">
        <f t="shared" si="1283"/>
        <v>0.11519607843137263</v>
      </c>
      <c r="AC2250" s="69">
        <f t="shared" si="1284"/>
        <v>0.1637254901960786</v>
      </c>
      <c r="AD2250" s="70">
        <f>_xlfn.PERCENTILE.EXC(AC2250:$AC$5675,0.5)</f>
        <v>8.802847144944223E-2</v>
      </c>
      <c r="AE2250" s="70">
        <f>_xlfn.PERCENTILE.EXC($AC2250:AC$5675,0.35)</f>
        <v>5.1988134940299476E-2</v>
      </c>
      <c r="AF2250" s="71">
        <f t="shared" si="1272"/>
        <v>7.0323859186337864E-2</v>
      </c>
      <c r="AG2250" s="70">
        <f t="shared" si="1273"/>
        <v>-0.13516283925727643</v>
      </c>
      <c r="AH2250" s="70">
        <f t="shared" si="1274"/>
        <v>-0.15865885003490499</v>
      </c>
      <c r="AI2250" s="61" t="str">
        <f t="shared" si="1299"/>
        <v>Short VOL</v>
      </c>
      <c r="AJ2250" s="68" t="str">
        <f t="shared" si="1300"/>
        <v>Short VOL</v>
      </c>
      <c r="AK2250" s="72" t="str">
        <f t="shared" si="1301"/>
        <v>00631L</v>
      </c>
      <c r="AL2250" s="73">
        <f t="shared" si="1291"/>
        <v>1</v>
      </c>
      <c r="AM2250" s="72" t="str">
        <f t="shared" si="1304"/>
        <v>00631L</v>
      </c>
      <c r="AN2250" s="73">
        <f t="shared" si="1292"/>
        <v>1</v>
      </c>
      <c r="AO2250" s="74" t="str">
        <f t="shared" si="1298"/>
        <v>00631L</v>
      </c>
      <c r="AP2250" s="20">
        <f t="shared" si="1293"/>
        <v>1</v>
      </c>
      <c r="AQ2250" s="74" t="str">
        <f t="shared" ref="AQ2250:AQ2313" si="1308">IF(BB2250&gt;BC2250,IF(BE2250&lt;0.2,"00631L","00635U"),"00635U")</f>
        <v>00631L</v>
      </c>
      <c r="AR2250" s="20">
        <f t="shared" si="1294"/>
        <v>1</v>
      </c>
      <c r="AS2250" s="74" t="str">
        <f t="shared" si="1302"/>
        <v>00631L</v>
      </c>
      <c r="AT2250" s="20">
        <f t="shared" si="1295"/>
        <v>1</v>
      </c>
      <c r="AU2250" s="74" t="str">
        <f t="shared" si="1285"/>
        <v>00631L</v>
      </c>
      <c r="AV2250" s="20">
        <f t="shared" si="1296"/>
        <v>1</v>
      </c>
      <c r="AW2250" s="74" t="str">
        <f t="shared" si="1286"/>
        <v>00631L</v>
      </c>
      <c r="AX2250" s="20">
        <f t="shared" si="1287"/>
        <v>1</v>
      </c>
      <c r="AY2250" s="20">
        <f t="shared" si="1297"/>
        <v>0</v>
      </c>
      <c r="AZ2250" s="116">
        <v>43041</v>
      </c>
      <c r="BA2250" s="117">
        <v>20.55</v>
      </c>
      <c r="BB2250" s="118">
        <v>20.537500000000001</v>
      </c>
      <c r="BC2250" s="76">
        <f t="shared" si="1305"/>
        <v>19.67520833333333</v>
      </c>
      <c r="BD2250" s="76">
        <f t="shared" si="1306"/>
        <v>19.704374999999995</v>
      </c>
      <c r="BE2250" s="77">
        <f t="shared" si="1275"/>
        <v>4.3826304253449473E-2</v>
      </c>
      <c r="BF2250" s="77">
        <f t="shared" si="1303"/>
        <v>4.2915596155676375E-2</v>
      </c>
    </row>
    <row r="2251" spans="1:58" s="23" customFormat="1" ht="15.75" customHeight="1" x14ac:dyDescent="0.4">
      <c r="A2251" s="116">
        <v>43039</v>
      </c>
      <c r="B2251" s="112">
        <v>11.275</v>
      </c>
      <c r="C2251" s="112">
        <v>12.175000000000001</v>
      </c>
      <c r="D2251" s="112">
        <v>13.225</v>
      </c>
      <c r="E2251" s="112">
        <v>13.824999999999999</v>
      </c>
      <c r="F2251" s="112">
        <v>14.475</v>
      </c>
      <c r="G2251" s="112">
        <v>15.074999999999999</v>
      </c>
      <c r="H2251" s="113">
        <v>15.525</v>
      </c>
      <c r="I2251" s="90">
        <f t="shared" si="1288"/>
        <v>11.725000000000001</v>
      </c>
      <c r="J2251" s="90">
        <f t="shared" si="1289"/>
        <v>12.7</v>
      </c>
      <c r="K2251" s="114">
        <v>10</v>
      </c>
      <c r="L2251" s="115">
        <v>0.05</v>
      </c>
      <c r="M2251" s="90">
        <v>9.32</v>
      </c>
      <c r="N2251" s="90">
        <v>10.18</v>
      </c>
      <c r="O2251" s="90">
        <v>12.38</v>
      </c>
      <c r="P2251" s="90">
        <v>14.6</v>
      </c>
      <c r="Q2251" s="90">
        <v>16.41</v>
      </c>
      <c r="R2251" s="63">
        <f t="shared" si="1277"/>
        <v>7.48</v>
      </c>
      <c r="S2251" s="64">
        <f t="shared" si="1276"/>
        <v>-3.0476190476190504E-2</v>
      </c>
      <c r="T2251" s="65">
        <f t="shared" si="1307"/>
        <v>0.91552062868369355</v>
      </c>
      <c r="U2251" s="65">
        <f t="shared" si="1307"/>
        <v>0.82229402261712436</v>
      </c>
      <c r="V2251" s="65">
        <f t="shared" si="1278"/>
        <v>0.69726027397260271</v>
      </c>
      <c r="W2251" s="65">
        <f t="shared" si="1279"/>
        <v>0.62035344302254725</v>
      </c>
      <c r="X2251" s="61">
        <f t="shared" si="1290"/>
        <v>7.9822616407982286E-2</v>
      </c>
      <c r="Y2251" s="66">
        <f t="shared" si="1280"/>
        <v>0.1229656419529838</v>
      </c>
      <c r="Z2251" s="61">
        <f t="shared" si="1281"/>
        <v>8.315565031982923E-2</v>
      </c>
      <c r="AA2251" s="67">
        <f t="shared" si="1282"/>
        <v>11.725000000000001</v>
      </c>
      <c r="AB2251" s="68">
        <f t="shared" si="1283"/>
        <v>0.10756385068762285</v>
      </c>
      <c r="AC2251" s="69">
        <f t="shared" si="1284"/>
        <v>0.15176817288801589</v>
      </c>
      <c r="AD2251" s="70">
        <f>_xlfn.PERCENTILE.EXC(AC2251:$AC$5675,0.5)</f>
        <v>8.8023560209424132E-2</v>
      </c>
      <c r="AE2251" s="70">
        <f>_xlfn.PERCENTILE.EXC($AC2251:AC$5675,0.35)</f>
        <v>5.1983406459453881E-2</v>
      </c>
      <c r="AF2251" s="71">
        <f t="shared" si="1272"/>
        <v>7.0323859186337864E-2</v>
      </c>
      <c r="AG2251" s="70">
        <f t="shared" si="1273"/>
        <v>-0.13516283925727643</v>
      </c>
      <c r="AH2251" s="70">
        <f t="shared" si="1274"/>
        <v>-0.15865885003490499</v>
      </c>
      <c r="AI2251" s="61" t="str">
        <f t="shared" si="1299"/>
        <v>Short VOL</v>
      </c>
      <c r="AJ2251" s="68" t="str">
        <f t="shared" si="1300"/>
        <v>Short VOL</v>
      </c>
      <c r="AK2251" s="72" t="str">
        <f t="shared" si="1301"/>
        <v>00631L</v>
      </c>
      <c r="AL2251" s="73">
        <f t="shared" si="1291"/>
        <v>1</v>
      </c>
      <c r="AM2251" s="72" t="str">
        <f t="shared" si="1304"/>
        <v>00631L</v>
      </c>
      <c r="AN2251" s="73">
        <f t="shared" si="1292"/>
        <v>1</v>
      </c>
      <c r="AO2251" s="74" t="str">
        <f t="shared" si="1298"/>
        <v>00631L</v>
      </c>
      <c r="AP2251" s="20">
        <f t="shared" si="1293"/>
        <v>1</v>
      </c>
      <c r="AQ2251" s="74" t="str">
        <f t="shared" si="1308"/>
        <v>00631L</v>
      </c>
      <c r="AR2251" s="20">
        <f t="shared" si="1294"/>
        <v>1</v>
      </c>
      <c r="AS2251" s="74" t="str">
        <f t="shared" si="1302"/>
        <v>00631L</v>
      </c>
      <c r="AT2251" s="20">
        <f t="shared" si="1295"/>
        <v>1</v>
      </c>
      <c r="AU2251" s="74" t="str">
        <f t="shared" si="1285"/>
        <v>00631L</v>
      </c>
      <c r="AV2251" s="20">
        <f t="shared" si="1296"/>
        <v>1</v>
      </c>
      <c r="AW2251" s="74" t="str">
        <f t="shared" si="1286"/>
        <v>00631L</v>
      </c>
      <c r="AX2251" s="20">
        <f t="shared" si="1287"/>
        <v>1</v>
      </c>
      <c r="AY2251" s="20">
        <f t="shared" si="1297"/>
        <v>0</v>
      </c>
      <c r="AZ2251" s="116">
        <v>43040</v>
      </c>
      <c r="BA2251" s="117">
        <v>20.637499999999999</v>
      </c>
      <c r="BB2251" s="118">
        <v>20.612500000000001</v>
      </c>
      <c r="BC2251" s="76">
        <f t="shared" si="1305"/>
        <v>19.643541666666668</v>
      </c>
      <c r="BD2251" s="76">
        <f t="shared" si="1306"/>
        <v>19.676874999999995</v>
      </c>
      <c r="BE2251" s="77">
        <f t="shared" si="1275"/>
        <v>4.9327068905174506E-2</v>
      </c>
      <c r="BF2251" s="77">
        <f t="shared" si="1303"/>
        <v>4.8819998094209782E-2</v>
      </c>
    </row>
    <row r="2252" spans="1:58" s="23" customFormat="1" ht="15.75" customHeight="1" x14ac:dyDescent="0.4">
      <c r="A2252" s="116">
        <v>43038</v>
      </c>
      <c r="B2252" s="112">
        <v>11.574999999999999</v>
      </c>
      <c r="C2252" s="112">
        <v>12.324999999999999</v>
      </c>
      <c r="D2252" s="112">
        <v>13.375</v>
      </c>
      <c r="E2252" s="112">
        <v>13.975</v>
      </c>
      <c r="F2252" s="112">
        <v>14.574999999999999</v>
      </c>
      <c r="G2252" s="112">
        <v>15.175000000000001</v>
      </c>
      <c r="H2252" s="113">
        <v>15.625</v>
      </c>
      <c r="I2252" s="90">
        <f t="shared" si="1288"/>
        <v>11.9125</v>
      </c>
      <c r="J2252" s="90">
        <f t="shared" si="1289"/>
        <v>12.797499999999999</v>
      </c>
      <c r="K2252" s="114">
        <v>11</v>
      </c>
      <c r="L2252" s="115">
        <v>0.05</v>
      </c>
      <c r="M2252" s="90">
        <v>9.81</v>
      </c>
      <c r="N2252" s="90">
        <v>10.5</v>
      </c>
      <c r="O2252" s="90">
        <v>12.57</v>
      </c>
      <c r="P2252" s="90">
        <v>14.75</v>
      </c>
      <c r="Q2252" s="90">
        <v>16.52</v>
      </c>
      <c r="R2252" s="63">
        <f t="shared" si="1277"/>
        <v>7.009999999999998</v>
      </c>
      <c r="S2252" s="64">
        <f t="shared" si="1276"/>
        <v>7.1428571428571355E-2</v>
      </c>
      <c r="T2252" s="65">
        <f t="shared" si="1307"/>
        <v>0.93428571428571439</v>
      </c>
      <c r="U2252" s="65">
        <f t="shared" si="1307"/>
        <v>0.8353221957040573</v>
      </c>
      <c r="V2252" s="65">
        <f t="shared" si="1278"/>
        <v>0.71186440677966101</v>
      </c>
      <c r="W2252" s="65">
        <f t="shared" si="1279"/>
        <v>0.63559322033898302</v>
      </c>
      <c r="X2252" s="61">
        <f t="shared" si="1290"/>
        <v>6.4794816414686832E-2</v>
      </c>
      <c r="Y2252" s="66">
        <f t="shared" si="1280"/>
        <v>0.11806797853309484</v>
      </c>
      <c r="Z2252" s="61">
        <f t="shared" si="1281"/>
        <v>7.4291710388247625E-2</v>
      </c>
      <c r="AA2252" s="67">
        <f t="shared" si="1282"/>
        <v>11.912499999999998</v>
      </c>
      <c r="AB2252" s="68">
        <f t="shared" si="1283"/>
        <v>0.10238095238095231</v>
      </c>
      <c r="AC2252" s="69">
        <f t="shared" si="1284"/>
        <v>0.13452380952380932</v>
      </c>
      <c r="AD2252" s="70">
        <f>_xlfn.PERCENTILE.EXC(AC2252:$AC$5675,0.5)</f>
        <v>8.7973090665883186E-2</v>
      </c>
      <c r="AE2252" s="70">
        <f>_xlfn.PERCENTILE.EXC($AC2252:AC$5675,0.35)</f>
        <v>5.1977093924276352E-2</v>
      </c>
      <c r="AF2252" s="71">
        <f t="shared" si="1272"/>
        <v>7.0323859186337864E-2</v>
      </c>
      <c r="AG2252" s="70">
        <f t="shared" si="1273"/>
        <v>-0.13516283925727643</v>
      </c>
      <c r="AH2252" s="70">
        <f t="shared" si="1274"/>
        <v>-0.15865885003490499</v>
      </c>
      <c r="AI2252" s="61" t="str">
        <f t="shared" si="1299"/>
        <v>Short VOL</v>
      </c>
      <c r="AJ2252" s="68" t="str">
        <f t="shared" si="1300"/>
        <v>Short VOL</v>
      </c>
      <c r="AK2252" s="72" t="str">
        <f t="shared" si="1301"/>
        <v>00631L</v>
      </c>
      <c r="AL2252" s="73">
        <f t="shared" si="1291"/>
        <v>1</v>
      </c>
      <c r="AM2252" s="72" t="str">
        <f t="shared" si="1304"/>
        <v>00631L</v>
      </c>
      <c r="AN2252" s="73">
        <f t="shared" si="1292"/>
        <v>1</v>
      </c>
      <c r="AO2252" s="74" t="str">
        <f t="shared" si="1298"/>
        <v>00631L</v>
      </c>
      <c r="AP2252" s="20">
        <f t="shared" si="1293"/>
        <v>1</v>
      </c>
      <c r="AQ2252" s="74" t="str">
        <f t="shared" si="1308"/>
        <v>00631L</v>
      </c>
      <c r="AR2252" s="20">
        <f t="shared" si="1294"/>
        <v>1</v>
      </c>
      <c r="AS2252" s="74" t="str">
        <f t="shared" si="1302"/>
        <v>00631L</v>
      </c>
      <c r="AT2252" s="20">
        <f t="shared" si="1295"/>
        <v>1</v>
      </c>
      <c r="AU2252" s="74" t="str">
        <f t="shared" si="1285"/>
        <v>00631L</v>
      </c>
      <c r="AV2252" s="20">
        <f t="shared" si="1296"/>
        <v>1</v>
      </c>
      <c r="AW2252" s="74" t="str">
        <f t="shared" si="1286"/>
        <v>00631L</v>
      </c>
      <c r="AX2252" s="20">
        <f t="shared" si="1287"/>
        <v>1</v>
      </c>
      <c r="AY2252" s="20">
        <f t="shared" si="1297"/>
        <v>0</v>
      </c>
      <c r="AZ2252" s="116">
        <v>43039</v>
      </c>
      <c r="BA2252" s="117">
        <v>20.574999999999999</v>
      </c>
      <c r="BB2252" s="118">
        <v>20.574999999999999</v>
      </c>
      <c r="BC2252" s="76">
        <f t="shared" si="1305"/>
        <v>19.610416666666662</v>
      </c>
      <c r="BD2252" s="76">
        <f t="shared" si="1306"/>
        <v>19.642916666666665</v>
      </c>
      <c r="BE2252" s="77">
        <f t="shared" si="1275"/>
        <v>4.9187294167640699E-2</v>
      </c>
      <c r="BF2252" s="77">
        <f t="shared" si="1303"/>
        <v>4.7451371359480805E-2</v>
      </c>
    </row>
    <row r="2253" spans="1:58" s="23" customFormat="1" ht="15.75" customHeight="1" x14ac:dyDescent="0.4">
      <c r="A2253" s="116">
        <v>43035</v>
      </c>
      <c r="B2253" s="112">
        <v>11.425000000000001</v>
      </c>
      <c r="C2253" s="112">
        <v>12.225</v>
      </c>
      <c r="D2253" s="112">
        <v>13.324999999999999</v>
      </c>
      <c r="E2253" s="112">
        <v>13.925000000000001</v>
      </c>
      <c r="F2253" s="112">
        <v>14.574999999999999</v>
      </c>
      <c r="G2253" s="112">
        <v>15.175000000000001</v>
      </c>
      <c r="H2253" s="113">
        <v>15.625</v>
      </c>
      <c r="I2253" s="90">
        <f t="shared" si="1288"/>
        <v>11.745000000000001</v>
      </c>
      <c r="J2253" s="90">
        <f t="shared" si="1289"/>
        <v>12.664999999999999</v>
      </c>
      <c r="K2253" s="114">
        <v>12</v>
      </c>
      <c r="L2253" s="115">
        <v>0.05</v>
      </c>
      <c r="M2253" s="90">
        <v>8.61</v>
      </c>
      <c r="N2253" s="90">
        <v>9.8000000000000007</v>
      </c>
      <c r="O2253" s="90">
        <v>12.23</v>
      </c>
      <c r="P2253" s="90">
        <v>14.48</v>
      </c>
      <c r="Q2253" s="90">
        <v>16.5</v>
      </c>
      <c r="R2253" s="63">
        <f t="shared" si="1277"/>
        <v>8.3000000000000007</v>
      </c>
      <c r="S2253" s="64">
        <f t="shared" si="1276"/>
        <v>-0.13274336283185839</v>
      </c>
      <c r="T2253" s="65">
        <f t="shared" si="1307"/>
        <v>0.87857142857142845</v>
      </c>
      <c r="U2253" s="65">
        <f t="shared" si="1307"/>
        <v>0.80130825838103026</v>
      </c>
      <c r="V2253" s="65">
        <f t="shared" si="1278"/>
        <v>0.67679558011049723</v>
      </c>
      <c r="W2253" s="65">
        <f t="shared" si="1279"/>
        <v>0.59393939393939399</v>
      </c>
      <c r="X2253" s="61">
        <f t="shared" si="1290"/>
        <v>7.0021881838074299E-2</v>
      </c>
      <c r="Y2253" s="66">
        <f t="shared" si="1280"/>
        <v>0.12208258527827642</v>
      </c>
      <c r="Z2253" s="61">
        <f t="shared" si="1281"/>
        <v>7.8331204767986218E-2</v>
      </c>
      <c r="AA2253" s="67">
        <f t="shared" si="1282"/>
        <v>11.745000000000001</v>
      </c>
      <c r="AB2253" s="68">
        <f t="shared" si="1283"/>
        <v>0.16581632653061223</v>
      </c>
      <c r="AC2253" s="69">
        <f t="shared" si="1284"/>
        <v>0.19846938775510206</v>
      </c>
      <c r="AD2253" s="70">
        <f>_xlfn.PERCENTILE.EXC(AC2253:$AC$5675,0.5)</f>
        <v>8.7922621122342254E-2</v>
      </c>
      <c r="AE2253" s="70">
        <f>_xlfn.PERCENTILE.EXC($AC2253:AC$5675,0.35)</f>
        <v>5.1970147767366047E-2</v>
      </c>
      <c r="AF2253" s="71">
        <f t="shared" si="1272"/>
        <v>7.0323859186337864E-2</v>
      </c>
      <c r="AG2253" s="70">
        <f t="shared" si="1273"/>
        <v>-0.13516283925727643</v>
      </c>
      <c r="AH2253" s="70">
        <f t="shared" si="1274"/>
        <v>-0.15865885003490499</v>
      </c>
      <c r="AI2253" s="61" t="str">
        <f t="shared" si="1299"/>
        <v>Short VOL</v>
      </c>
      <c r="AJ2253" s="68" t="str">
        <f t="shared" si="1300"/>
        <v>Short VOL</v>
      </c>
      <c r="AK2253" s="72" t="str">
        <f t="shared" si="1301"/>
        <v>00631L</v>
      </c>
      <c r="AL2253" s="73">
        <f t="shared" si="1291"/>
        <v>1</v>
      </c>
      <c r="AM2253" s="72" t="str">
        <f t="shared" si="1304"/>
        <v>00631L</v>
      </c>
      <c r="AN2253" s="73">
        <f t="shared" si="1292"/>
        <v>1</v>
      </c>
      <c r="AO2253" s="74" t="str">
        <f t="shared" si="1298"/>
        <v>00631L</v>
      </c>
      <c r="AP2253" s="20">
        <f t="shared" si="1293"/>
        <v>1</v>
      </c>
      <c r="AQ2253" s="74" t="str">
        <f t="shared" si="1308"/>
        <v>00631L</v>
      </c>
      <c r="AR2253" s="20">
        <f t="shared" si="1294"/>
        <v>1</v>
      </c>
      <c r="AS2253" s="74" t="str">
        <f t="shared" si="1302"/>
        <v>00631L</v>
      </c>
      <c r="AT2253" s="20">
        <f t="shared" si="1295"/>
        <v>1</v>
      </c>
      <c r="AU2253" s="74" t="str">
        <f t="shared" si="1285"/>
        <v>00631L</v>
      </c>
      <c r="AV2253" s="20">
        <f t="shared" si="1296"/>
        <v>1</v>
      </c>
      <c r="AW2253" s="74" t="str">
        <f t="shared" si="1286"/>
        <v>00631L</v>
      </c>
      <c r="AX2253" s="20">
        <f t="shared" si="1287"/>
        <v>1</v>
      </c>
      <c r="AY2253" s="20">
        <f t="shared" si="1297"/>
        <v>0</v>
      </c>
      <c r="AZ2253" s="116">
        <v>43038</v>
      </c>
      <c r="BA2253" s="117">
        <v>20.487500000000001</v>
      </c>
      <c r="BB2253" s="118">
        <v>20.524999999999999</v>
      </c>
      <c r="BC2253" s="76">
        <f t="shared" si="1305"/>
        <v>19.578125</v>
      </c>
      <c r="BD2253" s="76">
        <f t="shared" si="1306"/>
        <v>19.60895833333333</v>
      </c>
      <c r="BE2253" s="77">
        <f t="shared" si="1275"/>
        <v>4.8363926576217006E-2</v>
      </c>
      <c r="BF2253" s="77">
        <f t="shared" si="1303"/>
        <v>4.4803076825005783E-2</v>
      </c>
    </row>
    <row r="2254" spans="1:58" s="23" customFormat="1" ht="15.75" customHeight="1" x14ac:dyDescent="0.4">
      <c r="A2254" s="116">
        <v>43034</v>
      </c>
      <c r="B2254" s="112">
        <v>12.074999999999999</v>
      </c>
      <c r="C2254" s="112">
        <v>12.675000000000001</v>
      </c>
      <c r="D2254" s="112">
        <v>13.725</v>
      </c>
      <c r="E2254" s="112">
        <v>14.324999999999999</v>
      </c>
      <c r="F2254" s="112">
        <v>14.975</v>
      </c>
      <c r="G2254" s="112">
        <v>15.525</v>
      </c>
      <c r="H2254" s="113">
        <v>15.95</v>
      </c>
      <c r="I2254" s="90">
        <f t="shared" si="1288"/>
        <v>12.285</v>
      </c>
      <c r="J2254" s="90">
        <f t="shared" si="1289"/>
        <v>13.0425</v>
      </c>
      <c r="K2254" s="114">
        <v>13</v>
      </c>
      <c r="L2254" s="115">
        <v>0.05</v>
      </c>
      <c r="M2254" s="90">
        <v>10.69</v>
      </c>
      <c r="N2254" s="90">
        <v>11.3</v>
      </c>
      <c r="O2254" s="90">
        <v>12.93</v>
      </c>
      <c r="P2254" s="90">
        <v>14.94</v>
      </c>
      <c r="Q2254" s="90">
        <v>16.64</v>
      </c>
      <c r="R2254" s="63">
        <f t="shared" si="1277"/>
        <v>5.8799999999999955</v>
      </c>
      <c r="S2254" s="64">
        <f t="shared" si="1276"/>
        <v>6.2333036509350202E-3</v>
      </c>
      <c r="T2254" s="65">
        <f t="shared" si="1307"/>
        <v>0.94601769911504419</v>
      </c>
      <c r="U2254" s="65">
        <f t="shared" si="1307"/>
        <v>0.87393658159319421</v>
      </c>
      <c r="V2254" s="65">
        <f t="shared" si="1278"/>
        <v>0.75635876840696126</v>
      </c>
      <c r="W2254" s="65">
        <f t="shared" si="1279"/>
        <v>0.67908653846153844</v>
      </c>
      <c r="X2254" s="61">
        <f t="shared" si="1290"/>
        <v>4.9689440993788941E-2</v>
      </c>
      <c r="Y2254" s="66">
        <f t="shared" si="1280"/>
        <v>0.11343804537521815</v>
      </c>
      <c r="Z2254" s="61">
        <f t="shared" si="1281"/>
        <v>6.1660561660561684E-2</v>
      </c>
      <c r="AA2254" s="67">
        <f t="shared" si="1282"/>
        <v>12.285</v>
      </c>
      <c r="AB2254" s="68">
        <f t="shared" si="1283"/>
        <v>6.8584070796460048E-2</v>
      </c>
      <c r="AC2254" s="69">
        <f t="shared" si="1284"/>
        <v>8.7168141592920301E-2</v>
      </c>
      <c r="AD2254" s="70">
        <f>_xlfn.PERCENTILE.EXC(AC2254:$AC$5675,0.5)</f>
        <v>8.7910028509889007E-2</v>
      </c>
      <c r="AE2254" s="70">
        <f>_xlfn.PERCENTILE.EXC($AC2254:AC$5675,0.35)</f>
        <v>5.1963201610455742E-2</v>
      </c>
      <c r="AF2254" s="71">
        <f t="shared" ref="AF2254:AF2317" si="1309">_xlfn.PERCENTILE.EXC($AC2254:$AC3254,0.28)</f>
        <v>7.0323859186337864E-2</v>
      </c>
      <c r="AG2254" s="70">
        <f t="shared" ref="AG2254:AG2317" si="1310">_xlfn.PERCENTILE.EXC($AC2254:$AC3254,0.01)</f>
        <v>-0.13516283925727643</v>
      </c>
      <c r="AH2254" s="70">
        <f t="shared" ref="AH2254:AH2317" si="1311">_xlfn.PERCENTILE.EXC($AC2254:$AC3254,0.005)</f>
        <v>-0.15865885003490499</v>
      </c>
      <c r="AI2254" s="61" t="str">
        <f t="shared" si="1299"/>
        <v>Safety</v>
      </c>
      <c r="AJ2254" s="68" t="str">
        <f t="shared" si="1300"/>
        <v>Short VOL</v>
      </c>
      <c r="AK2254" s="72" t="str">
        <f t="shared" si="1301"/>
        <v>00631L</v>
      </c>
      <c r="AL2254" s="73">
        <f t="shared" si="1291"/>
        <v>1</v>
      </c>
      <c r="AM2254" s="72" t="str">
        <f t="shared" si="1304"/>
        <v>00631L</v>
      </c>
      <c r="AN2254" s="73">
        <f t="shared" si="1292"/>
        <v>1</v>
      </c>
      <c r="AO2254" s="74" t="str">
        <f t="shared" si="1298"/>
        <v>00631L</v>
      </c>
      <c r="AP2254" s="20">
        <f t="shared" si="1293"/>
        <v>1</v>
      </c>
      <c r="AQ2254" s="74" t="str">
        <f t="shared" si="1308"/>
        <v>00631L</v>
      </c>
      <c r="AR2254" s="20">
        <f t="shared" si="1294"/>
        <v>1</v>
      </c>
      <c r="AS2254" s="74" t="str">
        <f t="shared" si="1302"/>
        <v>00631L</v>
      </c>
      <c r="AT2254" s="20">
        <f t="shared" si="1295"/>
        <v>1</v>
      </c>
      <c r="AU2254" s="74" t="str">
        <f t="shared" si="1285"/>
        <v>00631L</v>
      </c>
      <c r="AV2254" s="20">
        <f t="shared" si="1296"/>
        <v>1</v>
      </c>
      <c r="AW2254" s="74" t="str">
        <f t="shared" si="1286"/>
        <v>00631L</v>
      </c>
      <c r="AX2254" s="20">
        <f t="shared" si="1287"/>
        <v>1</v>
      </c>
      <c r="AY2254" s="20">
        <f t="shared" si="1297"/>
        <v>0</v>
      </c>
      <c r="AZ2254" s="116">
        <v>43035</v>
      </c>
      <c r="BA2254" s="117">
        <v>20.65</v>
      </c>
      <c r="BB2254" s="118">
        <v>20.662500000000001</v>
      </c>
      <c r="BC2254" s="76">
        <f t="shared" si="1305"/>
        <v>19.545833333333334</v>
      </c>
      <c r="BD2254" s="76">
        <f t="shared" si="1306"/>
        <v>19.580208333333335</v>
      </c>
      <c r="BE2254" s="77">
        <f t="shared" si="1275"/>
        <v>5.7130675762097655E-2</v>
      </c>
      <c r="BF2254" s="77">
        <f t="shared" si="1303"/>
        <v>5.4636378145448583E-2</v>
      </c>
    </row>
    <row r="2255" spans="1:58" s="23" customFormat="1" ht="15.75" customHeight="1" x14ac:dyDescent="0.4">
      <c r="A2255" s="116">
        <v>43033</v>
      </c>
      <c r="B2255" s="112">
        <v>12.025</v>
      </c>
      <c r="C2255" s="112">
        <v>12.574999999999999</v>
      </c>
      <c r="D2255" s="112">
        <v>13.675000000000001</v>
      </c>
      <c r="E2255" s="112">
        <v>14.275</v>
      </c>
      <c r="F2255" s="112">
        <v>14.925000000000001</v>
      </c>
      <c r="G2255" s="112">
        <v>15.475</v>
      </c>
      <c r="H2255" s="113">
        <v>15.925000000000001</v>
      </c>
      <c r="I2255" s="90">
        <f t="shared" si="1288"/>
        <v>12.19</v>
      </c>
      <c r="J2255" s="90">
        <f t="shared" si="1289"/>
        <v>12.904999999999999</v>
      </c>
      <c r="K2255" s="114">
        <v>14</v>
      </c>
      <c r="L2255" s="115">
        <v>0.05</v>
      </c>
      <c r="M2255" s="90">
        <v>11.09</v>
      </c>
      <c r="N2255" s="90">
        <v>11.23</v>
      </c>
      <c r="O2255" s="90">
        <v>12.95</v>
      </c>
      <c r="P2255" s="90">
        <v>15</v>
      </c>
      <c r="Q2255" s="90">
        <v>16.8</v>
      </c>
      <c r="R2255" s="63">
        <f t="shared" si="1277"/>
        <v>5.629999999999999</v>
      </c>
      <c r="S2255" s="64">
        <f t="shared" si="1276"/>
        <v>6.2724014336917816E-3</v>
      </c>
      <c r="T2255" s="65">
        <f t="shared" si="1307"/>
        <v>0.98753339269813001</v>
      </c>
      <c r="U2255" s="65">
        <f t="shared" si="1307"/>
        <v>0.86718146718146727</v>
      </c>
      <c r="V2255" s="65">
        <f t="shared" si="1278"/>
        <v>0.7486666666666667</v>
      </c>
      <c r="W2255" s="65">
        <f t="shared" si="1279"/>
        <v>0.66845238095238091</v>
      </c>
      <c r="X2255" s="61">
        <f t="shared" si="1290"/>
        <v>4.573804573804565E-2</v>
      </c>
      <c r="Y2255" s="66">
        <f t="shared" si="1280"/>
        <v>0.11558669001751316</v>
      </c>
      <c r="Z2255" s="61">
        <f t="shared" si="1281"/>
        <v>5.8654634946677595E-2</v>
      </c>
      <c r="AA2255" s="67">
        <f t="shared" si="1282"/>
        <v>12.19</v>
      </c>
      <c r="AB2255" s="68">
        <f t="shared" si="1283"/>
        <v>7.0792520035618867E-2</v>
      </c>
      <c r="AC2255" s="69">
        <f t="shared" si="1284"/>
        <v>8.5485307212822714E-2</v>
      </c>
      <c r="AD2255" s="70">
        <f>_xlfn.PERCENTILE.EXC(AC2255:$AC$5675,0.5)</f>
        <v>8.7922621122342254E-2</v>
      </c>
      <c r="AE2255" s="70">
        <f>_xlfn.PERCENTILE.EXC($AC2255:AC$5675,0.35)</f>
        <v>5.1946750931517502E-2</v>
      </c>
      <c r="AF2255" s="71">
        <f t="shared" si="1309"/>
        <v>7.0323859186337864E-2</v>
      </c>
      <c r="AG2255" s="70">
        <f t="shared" si="1310"/>
        <v>-0.13516283925727643</v>
      </c>
      <c r="AH2255" s="70">
        <f t="shared" si="1311"/>
        <v>-0.15865885003490499</v>
      </c>
      <c r="AI2255" s="61" t="str">
        <f t="shared" si="1299"/>
        <v>Safety</v>
      </c>
      <c r="AJ2255" s="68" t="str">
        <f t="shared" si="1300"/>
        <v>Short VOL</v>
      </c>
      <c r="AK2255" s="72" t="str">
        <f t="shared" si="1301"/>
        <v>00631L</v>
      </c>
      <c r="AL2255" s="73">
        <f t="shared" si="1291"/>
        <v>1</v>
      </c>
      <c r="AM2255" s="72" t="str">
        <f t="shared" si="1304"/>
        <v>00631L</v>
      </c>
      <c r="AN2255" s="73">
        <f t="shared" si="1292"/>
        <v>1</v>
      </c>
      <c r="AO2255" s="74" t="str">
        <f t="shared" si="1298"/>
        <v>00631L</v>
      </c>
      <c r="AP2255" s="20">
        <f t="shared" si="1293"/>
        <v>1</v>
      </c>
      <c r="AQ2255" s="74" t="str">
        <f t="shared" si="1308"/>
        <v>00631L</v>
      </c>
      <c r="AR2255" s="20">
        <f t="shared" si="1294"/>
        <v>1</v>
      </c>
      <c r="AS2255" s="74" t="str">
        <f t="shared" si="1302"/>
        <v>00631L</v>
      </c>
      <c r="AT2255" s="20">
        <f t="shared" si="1295"/>
        <v>1</v>
      </c>
      <c r="AU2255" s="74" t="str">
        <f t="shared" si="1285"/>
        <v>00631L</v>
      </c>
      <c r="AV2255" s="20">
        <f t="shared" si="1296"/>
        <v>1</v>
      </c>
      <c r="AW2255" s="74" t="str">
        <f t="shared" si="1286"/>
        <v>00631L</v>
      </c>
      <c r="AX2255" s="20">
        <f t="shared" si="1287"/>
        <v>1</v>
      </c>
      <c r="AY2255" s="20">
        <f t="shared" si="1297"/>
        <v>0</v>
      </c>
      <c r="AZ2255" s="116">
        <v>43034</v>
      </c>
      <c r="BA2255" s="117">
        <v>20.712499999999999</v>
      </c>
      <c r="BB2255" s="118">
        <v>20.675000000000001</v>
      </c>
      <c r="BC2255" s="76">
        <f t="shared" si="1305"/>
        <v>19.508333333333333</v>
      </c>
      <c r="BD2255" s="76">
        <f t="shared" si="1306"/>
        <v>19.546666666666667</v>
      </c>
      <c r="BE2255" s="77">
        <f t="shared" si="1275"/>
        <v>5.9803502776591265E-2</v>
      </c>
      <c r="BF2255" s="77">
        <f t="shared" si="1303"/>
        <v>5.964358799454289E-2</v>
      </c>
    </row>
    <row r="2256" spans="1:58" s="23" customFormat="1" ht="15.75" customHeight="1" x14ac:dyDescent="0.4">
      <c r="A2256" s="116">
        <v>43032</v>
      </c>
      <c r="B2256" s="112">
        <v>11.925000000000001</v>
      </c>
      <c r="C2256" s="112">
        <v>12.525</v>
      </c>
      <c r="D2256" s="112">
        <v>13.574999999999999</v>
      </c>
      <c r="E2256" s="112">
        <v>14.225</v>
      </c>
      <c r="F2256" s="112">
        <v>14.875</v>
      </c>
      <c r="G2256" s="112">
        <v>15.475</v>
      </c>
      <c r="H2256" s="113">
        <v>15.925000000000001</v>
      </c>
      <c r="I2256" s="90">
        <f t="shared" si="1288"/>
        <v>12.075000000000001</v>
      </c>
      <c r="J2256" s="90">
        <f t="shared" si="1289"/>
        <v>12.7875</v>
      </c>
      <c r="K2256" s="114">
        <v>15</v>
      </c>
      <c r="L2256" s="115">
        <v>0.05</v>
      </c>
      <c r="M2256" s="90">
        <v>10.48</v>
      </c>
      <c r="N2256" s="90">
        <v>11.16</v>
      </c>
      <c r="O2256" s="90">
        <v>12.67</v>
      </c>
      <c r="P2256" s="90">
        <v>14.79</v>
      </c>
      <c r="Q2256" s="90">
        <v>16.600000000000001</v>
      </c>
      <c r="R2256" s="63">
        <f t="shared" si="1277"/>
        <v>5.82</v>
      </c>
      <c r="S2256" s="64">
        <f t="shared" si="1276"/>
        <v>8.1300813008129951E-3</v>
      </c>
      <c r="T2256" s="65">
        <f t="shared" si="1307"/>
        <v>0.93906810035842292</v>
      </c>
      <c r="U2256" s="65">
        <f t="shared" si="1307"/>
        <v>0.88082083662194166</v>
      </c>
      <c r="V2256" s="65">
        <f t="shared" si="1278"/>
        <v>0.75456389452332662</v>
      </c>
      <c r="W2256" s="65">
        <f t="shared" si="1279"/>
        <v>0.67228915662650601</v>
      </c>
      <c r="X2256" s="61">
        <f t="shared" si="1290"/>
        <v>5.0314465408804999E-2</v>
      </c>
      <c r="Y2256" s="66">
        <f t="shared" si="1280"/>
        <v>0.11950790861159938</v>
      </c>
      <c r="Z2256" s="61">
        <f t="shared" si="1281"/>
        <v>5.9006211180124099E-2</v>
      </c>
      <c r="AA2256" s="67">
        <f t="shared" si="1282"/>
        <v>12.075000000000001</v>
      </c>
      <c r="AB2256" s="68">
        <f t="shared" si="1283"/>
        <v>6.8548387096774244E-2</v>
      </c>
      <c r="AC2256" s="69">
        <f t="shared" si="1284"/>
        <v>8.1989247311828037E-2</v>
      </c>
      <c r="AD2256" s="70">
        <f>_xlfn.PERCENTILE.EXC(AC2256:$AC$5675,0.5)</f>
        <v>8.7973090665883186E-2</v>
      </c>
      <c r="AE2256" s="70">
        <f>_xlfn.PERCENTILE.EXC($AC2256:AC$5675,0.35)</f>
        <v>5.1928716165574623E-2</v>
      </c>
      <c r="AF2256" s="71">
        <f t="shared" si="1309"/>
        <v>7.0323859186337864E-2</v>
      </c>
      <c r="AG2256" s="70">
        <f t="shared" si="1310"/>
        <v>-0.13516283925727643</v>
      </c>
      <c r="AH2256" s="70">
        <f t="shared" si="1311"/>
        <v>-0.15865885003490499</v>
      </c>
      <c r="AI2256" s="61" t="str">
        <f t="shared" si="1299"/>
        <v>Safety</v>
      </c>
      <c r="AJ2256" s="68" t="str">
        <f t="shared" si="1300"/>
        <v>Short VOL</v>
      </c>
      <c r="AK2256" s="72" t="str">
        <f t="shared" si="1301"/>
        <v>00631L</v>
      </c>
      <c r="AL2256" s="73">
        <f t="shared" si="1291"/>
        <v>1</v>
      </c>
      <c r="AM2256" s="72" t="str">
        <f t="shared" si="1304"/>
        <v>00631L</v>
      </c>
      <c r="AN2256" s="73">
        <f t="shared" si="1292"/>
        <v>1</v>
      </c>
      <c r="AO2256" s="74" t="str">
        <f t="shared" si="1298"/>
        <v>00631L</v>
      </c>
      <c r="AP2256" s="20">
        <f t="shared" si="1293"/>
        <v>1</v>
      </c>
      <c r="AQ2256" s="74" t="str">
        <f t="shared" si="1308"/>
        <v>00631L</v>
      </c>
      <c r="AR2256" s="20">
        <f t="shared" si="1294"/>
        <v>1</v>
      </c>
      <c r="AS2256" s="74" t="str">
        <f t="shared" si="1302"/>
        <v>00631L</v>
      </c>
      <c r="AT2256" s="20">
        <f t="shared" si="1295"/>
        <v>1</v>
      </c>
      <c r="AU2256" s="74" t="str">
        <f t="shared" si="1285"/>
        <v>00631L</v>
      </c>
      <c r="AV2256" s="20">
        <f t="shared" si="1296"/>
        <v>1</v>
      </c>
      <c r="AW2256" s="74" t="str">
        <f t="shared" si="1286"/>
        <v>00631L</v>
      </c>
      <c r="AX2256" s="20">
        <f t="shared" si="1287"/>
        <v>1</v>
      </c>
      <c r="AY2256" s="20">
        <f t="shared" si="1297"/>
        <v>0</v>
      </c>
      <c r="AZ2256" s="116">
        <v>43033</v>
      </c>
      <c r="BA2256" s="117">
        <v>20.587499999999999</v>
      </c>
      <c r="BB2256" s="118">
        <v>20.6</v>
      </c>
      <c r="BC2256" s="76">
        <f t="shared" si="1305"/>
        <v>19.470000000000002</v>
      </c>
      <c r="BD2256" s="76">
        <f t="shared" si="1306"/>
        <v>19.506875000000001</v>
      </c>
      <c r="BE2256" s="77">
        <f t="shared" si="1275"/>
        <v>5.8038007190549502E-2</v>
      </c>
      <c r="BF2256" s="77">
        <f t="shared" si="1303"/>
        <v>5.5397135625260205E-2</v>
      </c>
    </row>
    <row r="2257" spans="1:58" s="23" customFormat="1" ht="15.75" customHeight="1" x14ac:dyDescent="0.4">
      <c r="A2257" s="116">
        <v>43031</v>
      </c>
      <c r="B2257" s="112">
        <v>11.775</v>
      </c>
      <c r="C2257" s="112">
        <v>12.525</v>
      </c>
      <c r="D2257" s="112">
        <v>13.625</v>
      </c>
      <c r="E2257" s="112">
        <v>14.275</v>
      </c>
      <c r="F2257" s="112">
        <v>14.875</v>
      </c>
      <c r="G2257" s="112">
        <v>15.425000000000001</v>
      </c>
      <c r="H2257" s="113">
        <v>15.875</v>
      </c>
      <c r="I2257" s="90">
        <f t="shared" si="1288"/>
        <v>11.925000000000001</v>
      </c>
      <c r="J2257" s="90">
        <f t="shared" si="1289"/>
        <v>12.745000000000001</v>
      </c>
      <c r="K2257" s="114">
        <v>16</v>
      </c>
      <c r="L2257" s="115">
        <v>0.05</v>
      </c>
      <c r="M2257" s="90">
        <v>10.77</v>
      </c>
      <c r="N2257" s="90">
        <v>11.07</v>
      </c>
      <c r="O2257" s="90">
        <v>12.55</v>
      </c>
      <c r="P2257" s="90">
        <v>14.85</v>
      </c>
      <c r="Q2257" s="90">
        <v>16.75</v>
      </c>
      <c r="R2257" s="63">
        <f t="shared" si="1277"/>
        <v>5.5599999999999987</v>
      </c>
      <c r="S2257" s="64">
        <f t="shared" si="1276"/>
        <v>0.11033099297893677</v>
      </c>
      <c r="T2257" s="65">
        <f t="shared" si="1307"/>
        <v>0.97289972899728994</v>
      </c>
      <c r="U2257" s="65">
        <f t="shared" si="1307"/>
        <v>0.88207171314741029</v>
      </c>
      <c r="V2257" s="65">
        <f t="shared" si="1278"/>
        <v>0.74545454545454548</v>
      </c>
      <c r="W2257" s="65">
        <f t="shared" si="1279"/>
        <v>0.66089552238805971</v>
      </c>
      <c r="X2257" s="61">
        <f t="shared" si="1290"/>
        <v>6.3694267515923567E-2</v>
      </c>
      <c r="Y2257" s="66">
        <f t="shared" si="1280"/>
        <v>0.11208406304728544</v>
      </c>
      <c r="Z2257" s="61">
        <f t="shared" si="1281"/>
        <v>6.8763102725366898E-2</v>
      </c>
      <c r="AA2257" s="67">
        <f t="shared" si="1282"/>
        <v>11.924999999999999</v>
      </c>
      <c r="AB2257" s="68">
        <f t="shared" si="1283"/>
        <v>6.3685636856368563E-2</v>
      </c>
      <c r="AC2257" s="69">
        <f t="shared" si="1284"/>
        <v>7.7235772357723456E-2</v>
      </c>
      <c r="AD2257" s="70">
        <f>_xlfn.PERCENTILE.EXC(AC2257:$AC$5675,0.5)</f>
        <v>8.8023560209424132E-2</v>
      </c>
      <c r="AE2257" s="70">
        <f>_xlfn.PERCENTILE.EXC($AC2257:AC$5675,0.35)</f>
        <v>5.1910681399631738E-2</v>
      </c>
      <c r="AF2257" s="71">
        <f t="shared" si="1309"/>
        <v>7.0323859186337864E-2</v>
      </c>
      <c r="AG2257" s="70">
        <f t="shared" si="1310"/>
        <v>-0.13516283925727643</v>
      </c>
      <c r="AH2257" s="70">
        <f t="shared" si="1311"/>
        <v>-0.15865885003490499</v>
      </c>
      <c r="AI2257" s="61" t="str">
        <f t="shared" si="1299"/>
        <v>Safety</v>
      </c>
      <c r="AJ2257" s="68" t="str">
        <f t="shared" si="1300"/>
        <v>Short VOL</v>
      </c>
      <c r="AK2257" s="72" t="str">
        <f t="shared" si="1301"/>
        <v>00631L</v>
      </c>
      <c r="AL2257" s="73">
        <f t="shared" si="1291"/>
        <v>1</v>
      </c>
      <c r="AM2257" s="72" t="str">
        <f t="shared" si="1304"/>
        <v>00631L</v>
      </c>
      <c r="AN2257" s="73">
        <f t="shared" si="1292"/>
        <v>1</v>
      </c>
      <c r="AO2257" s="74" t="str">
        <f t="shared" si="1298"/>
        <v>00631L</v>
      </c>
      <c r="AP2257" s="20">
        <f t="shared" si="1293"/>
        <v>1</v>
      </c>
      <c r="AQ2257" s="74" t="str">
        <f t="shared" si="1308"/>
        <v>00631L</v>
      </c>
      <c r="AR2257" s="20">
        <f t="shared" si="1294"/>
        <v>1</v>
      </c>
      <c r="AS2257" s="74" t="str">
        <f t="shared" si="1302"/>
        <v>00631L</v>
      </c>
      <c r="AT2257" s="20">
        <f t="shared" si="1295"/>
        <v>1</v>
      </c>
      <c r="AU2257" s="74" t="str">
        <f t="shared" si="1285"/>
        <v>00631L</v>
      </c>
      <c r="AV2257" s="20">
        <f t="shared" si="1296"/>
        <v>1</v>
      </c>
      <c r="AW2257" s="74" t="str">
        <f t="shared" si="1286"/>
        <v>00631L</v>
      </c>
      <c r="AX2257" s="20">
        <f t="shared" si="1287"/>
        <v>1</v>
      </c>
      <c r="AY2257" s="20">
        <f t="shared" si="1297"/>
        <v>0</v>
      </c>
      <c r="AZ2257" s="116">
        <v>43032</v>
      </c>
      <c r="BA2257" s="117">
        <v>20.55</v>
      </c>
      <c r="BB2257" s="118">
        <v>20.55</v>
      </c>
      <c r="BC2257" s="76">
        <f t="shared" si="1305"/>
        <v>19.430000000000003</v>
      </c>
      <c r="BD2257" s="76">
        <f t="shared" si="1306"/>
        <v>19.46916666666667</v>
      </c>
      <c r="BE2257" s="77">
        <f t="shared" ref="BE2257:BE2320" si="1312">(BB2257-BC2257)/BC2257</f>
        <v>5.7642820380854207E-2</v>
      </c>
      <c r="BF2257" s="77">
        <f t="shared" si="1303"/>
        <v>5.5515130762316345E-2</v>
      </c>
    </row>
    <row r="2258" spans="1:58" s="23" customFormat="1" ht="15.75" customHeight="1" x14ac:dyDescent="0.4">
      <c r="A2258" s="116">
        <v>43028</v>
      </c>
      <c r="B2258" s="112">
        <v>11.324999999999999</v>
      </c>
      <c r="C2258" s="112">
        <v>12.125</v>
      </c>
      <c r="D2258" s="112">
        <v>13.275</v>
      </c>
      <c r="E2258" s="112">
        <v>14</v>
      </c>
      <c r="F2258" s="112">
        <v>14.625</v>
      </c>
      <c r="G2258" s="112">
        <v>15.225</v>
      </c>
      <c r="H2258" s="113">
        <v>15.675000000000001</v>
      </c>
      <c r="I2258" s="90">
        <f t="shared" si="1288"/>
        <v>11.445</v>
      </c>
      <c r="J2258" s="90">
        <f t="shared" si="1289"/>
        <v>12.297499999999999</v>
      </c>
      <c r="K2258" s="114">
        <v>17</v>
      </c>
      <c r="L2258" s="115">
        <v>0.05</v>
      </c>
      <c r="M2258" s="90">
        <v>8.41</v>
      </c>
      <c r="N2258" s="90">
        <v>9.9700000000000006</v>
      </c>
      <c r="O2258" s="90">
        <v>11.85</v>
      </c>
      <c r="P2258" s="90">
        <v>14.35</v>
      </c>
      <c r="Q2258" s="90">
        <v>16.399999999999999</v>
      </c>
      <c r="R2258" s="63">
        <f t="shared" si="1277"/>
        <v>7.8199999999999967</v>
      </c>
      <c r="S2258" s="64">
        <f t="shared" ref="S2258:S2321" si="1313">(N2258-N2259)/N2259</f>
        <v>-7.9601990049751308E-3</v>
      </c>
      <c r="T2258" s="65">
        <f t="shared" si="1307"/>
        <v>0.84353059177532597</v>
      </c>
      <c r="U2258" s="65">
        <f t="shared" si="1307"/>
        <v>0.84135021097046425</v>
      </c>
      <c r="V2258" s="65">
        <f t="shared" si="1278"/>
        <v>0.69477351916376318</v>
      </c>
      <c r="W2258" s="65">
        <f t="shared" si="1279"/>
        <v>0.60792682926829278</v>
      </c>
      <c r="X2258" s="61">
        <f t="shared" si="1290"/>
        <v>7.064017660044157E-2</v>
      </c>
      <c r="Y2258" s="66">
        <f t="shared" si="1280"/>
        <v>0.11964285714285719</v>
      </c>
      <c r="Z2258" s="61">
        <f t="shared" si="1281"/>
        <v>7.4486675404106514E-2</v>
      </c>
      <c r="AA2258" s="67">
        <f t="shared" si="1282"/>
        <v>11.445</v>
      </c>
      <c r="AB2258" s="68">
        <f t="shared" si="1283"/>
        <v>0.13590772316950839</v>
      </c>
      <c r="AC2258" s="69">
        <f t="shared" si="1284"/>
        <v>0.1479438314944834</v>
      </c>
      <c r="AD2258" s="70">
        <f>_xlfn.PERCENTILE.EXC(AC2258:$AC$5675,0.5)</f>
        <v>8.802847144944223E-2</v>
      </c>
      <c r="AE2258" s="70">
        <f>_xlfn.PERCENTILE.EXC($AC2258:AC$5675,0.35)</f>
        <v>5.187199434253064E-2</v>
      </c>
      <c r="AF2258" s="71">
        <f t="shared" si="1309"/>
        <v>7.0323859186337864E-2</v>
      </c>
      <c r="AG2258" s="70">
        <f t="shared" si="1310"/>
        <v>-0.13516283925727643</v>
      </c>
      <c r="AH2258" s="70">
        <f t="shared" si="1311"/>
        <v>-0.15865885003490499</v>
      </c>
      <c r="AI2258" s="61" t="str">
        <f t="shared" si="1299"/>
        <v>Short VOL</v>
      </c>
      <c r="AJ2258" s="68" t="str">
        <f t="shared" si="1300"/>
        <v>Short VOL</v>
      </c>
      <c r="AK2258" s="72" t="str">
        <f t="shared" si="1301"/>
        <v>00631L</v>
      </c>
      <c r="AL2258" s="73">
        <f t="shared" si="1291"/>
        <v>1</v>
      </c>
      <c r="AM2258" s="72" t="str">
        <f t="shared" si="1304"/>
        <v>00631L</v>
      </c>
      <c r="AN2258" s="73">
        <f t="shared" si="1292"/>
        <v>1</v>
      </c>
      <c r="AO2258" s="74" t="str">
        <f t="shared" si="1298"/>
        <v>00631L</v>
      </c>
      <c r="AP2258" s="20">
        <f t="shared" si="1293"/>
        <v>1</v>
      </c>
      <c r="AQ2258" s="74" t="str">
        <f t="shared" si="1308"/>
        <v>00631L</v>
      </c>
      <c r="AR2258" s="20">
        <f t="shared" si="1294"/>
        <v>1</v>
      </c>
      <c r="AS2258" s="74" t="str">
        <f t="shared" si="1302"/>
        <v>00631L</v>
      </c>
      <c r="AT2258" s="20">
        <f t="shared" si="1295"/>
        <v>1</v>
      </c>
      <c r="AU2258" s="74" t="str">
        <f t="shared" si="1285"/>
        <v>00631L</v>
      </c>
      <c r="AV2258" s="20">
        <f t="shared" si="1296"/>
        <v>1</v>
      </c>
      <c r="AW2258" s="74" t="str">
        <f t="shared" si="1286"/>
        <v>00631L</v>
      </c>
      <c r="AX2258" s="20">
        <f t="shared" si="1287"/>
        <v>1</v>
      </c>
      <c r="AY2258" s="20">
        <f t="shared" si="1297"/>
        <v>0</v>
      </c>
      <c r="AZ2258" s="116">
        <v>43031</v>
      </c>
      <c r="BA2258" s="117">
        <v>20.625</v>
      </c>
      <c r="BB2258" s="118">
        <v>20.512499999999999</v>
      </c>
      <c r="BC2258" s="76">
        <f t="shared" si="1305"/>
        <v>19.390833333333337</v>
      </c>
      <c r="BD2258" s="76">
        <f t="shared" si="1306"/>
        <v>19.431250000000002</v>
      </c>
      <c r="BE2258" s="77">
        <f t="shared" si="1312"/>
        <v>5.784520177059585E-2</v>
      </c>
      <c r="BF2258" s="77">
        <f t="shared" si="1303"/>
        <v>6.1434544869732918E-2</v>
      </c>
    </row>
    <row r="2259" spans="1:58" s="23" customFormat="1" ht="15.75" customHeight="1" x14ac:dyDescent="0.4">
      <c r="A2259" s="116">
        <v>43027</v>
      </c>
      <c r="B2259" s="112">
        <v>11.475</v>
      </c>
      <c r="C2259" s="112">
        <v>12.225</v>
      </c>
      <c r="D2259" s="112">
        <v>13.375</v>
      </c>
      <c r="E2259" s="112">
        <v>14.074999999999999</v>
      </c>
      <c r="F2259" s="112">
        <v>14.725</v>
      </c>
      <c r="G2259" s="112">
        <v>15.324999999999999</v>
      </c>
      <c r="H2259" s="113">
        <v>15.824999999999999</v>
      </c>
      <c r="I2259" s="90">
        <f t="shared" si="1288"/>
        <v>11.549999999999999</v>
      </c>
      <c r="J2259" s="90">
        <f t="shared" si="1289"/>
        <v>12.34</v>
      </c>
      <c r="K2259" s="114">
        <v>18</v>
      </c>
      <c r="L2259" s="115">
        <v>0.05</v>
      </c>
      <c r="M2259" s="90">
        <v>8.8800000000000008</v>
      </c>
      <c r="N2259" s="90">
        <v>10.050000000000001</v>
      </c>
      <c r="O2259" s="90">
        <v>11.96</v>
      </c>
      <c r="P2259" s="90">
        <v>14.48</v>
      </c>
      <c r="Q2259" s="90">
        <v>16.55</v>
      </c>
      <c r="R2259" s="63">
        <f t="shared" si="1277"/>
        <v>7.5100000000000016</v>
      </c>
      <c r="S2259" s="64">
        <f t="shared" si="1313"/>
        <v>-1.9860973187685771E-3</v>
      </c>
      <c r="T2259" s="65">
        <f t="shared" si="1307"/>
        <v>0.88358208955223883</v>
      </c>
      <c r="U2259" s="65">
        <f t="shared" si="1307"/>
        <v>0.84030100334448166</v>
      </c>
      <c r="V2259" s="65">
        <f t="shared" si="1278"/>
        <v>0.69406077348066297</v>
      </c>
      <c r="W2259" s="65">
        <f t="shared" si="1279"/>
        <v>0.60725075528700911</v>
      </c>
      <c r="X2259" s="61">
        <f t="shared" si="1290"/>
        <v>6.535947712418301E-2</v>
      </c>
      <c r="Y2259" s="66">
        <f t="shared" si="1280"/>
        <v>0.12433392539964476</v>
      </c>
      <c r="Z2259" s="61">
        <f t="shared" si="1281"/>
        <v>6.8398268398268486E-2</v>
      </c>
      <c r="AA2259" s="67">
        <f t="shared" si="1282"/>
        <v>11.55</v>
      </c>
      <c r="AB2259" s="68">
        <f t="shared" si="1283"/>
        <v>0.14179104477611928</v>
      </c>
      <c r="AC2259" s="69">
        <f t="shared" si="1284"/>
        <v>0.14925373134328357</v>
      </c>
      <c r="AD2259" s="70">
        <f>_xlfn.PERCENTILE.EXC(AC2259:$AC$5675,0.5)</f>
        <v>8.8023560209424132E-2</v>
      </c>
      <c r="AE2259" s="70">
        <f>_xlfn.PERCENTILE.EXC($AC2259:AC$5675,0.35)</f>
        <v>5.1833307285429564E-2</v>
      </c>
      <c r="AF2259" s="71">
        <f t="shared" si="1309"/>
        <v>7.0323859186337864E-2</v>
      </c>
      <c r="AG2259" s="70">
        <f t="shared" si="1310"/>
        <v>-0.13516283925727643</v>
      </c>
      <c r="AH2259" s="70">
        <f t="shared" si="1311"/>
        <v>-0.15865885003490499</v>
      </c>
      <c r="AI2259" s="61" t="str">
        <f t="shared" si="1299"/>
        <v>Short VOL</v>
      </c>
      <c r="AJ2259" s="68" t="str">
        <f t="shared" si="1300"/>
        <v>Short VOL</v>
      </c>
      <c r="AK2259" s="72" t="str">
        <f t="shared" si="1301"/>
        <v>00631L</v>
      </c>
      <c r="AL2259" s="73">
        <f t="shared" si="1291"/>
        <v>1</v>
      </c>
      <c r="AM2259" s="72" t="str">
        <f t="shared" si="1304"/>
        <v>00631L</v>
      </c>
      <c r="AN2259" s="73">
        <f t="shared" si="1292"/>
        <v>1</v>
      </c>
      <c r="AO2259" s="74" t="str">
        <f t="shared" si="1298"/>
        <v>00631L</v>
      </c>
      <c r="AP2259" s="20">
        <f t="shared" si="1293"/>
        <v>1</v>
      </c>
      <c r="AQ2259" s="74" t="str">
        <f t="shared" si="1308"/>
        <v>00631L</v>
      </c>
      <c r="AR2259" s="20">
        <f t="shared" si="1294"/>
        <v>1</v>
      </c>
      <c r="AS2259" s="74" t="str">
        <f t="shared" si="1302"/>
        <v>00631L</v>
      </c>
      <c r="AT2259" s="20">
        <f t="shared" si="1295"/>
        <v>1</v>
      </c>
      <c r="AU2259" s="74" t="str">
        <f t="shared" si="1285"/>
        <v>00631L</v>
      </c>
      <c r="AV2259" s="20">
        <f t="shared" si="1296"/>
        <v>1</v>
      </c>
      <c r="AW2259" s="74" t="str">
        <f t="shared" si="1286"/>
        <v>00631L</v>
      </c>
      <c r="AX2259" s="20">
        <f t="shared" si="1287"/>
        <v>1</v>
      </c>
      <c r="AY2259" s="20">
        <f t="shared" si="1297"/>
        <v>0</v>
      </c>
      <c r="AZ2259" s="116">
        <v>43028</v>
      </c>
      <c r="BA2259" s="117">
        <v>20.5</v>
      </c>
      <c r="BB2259" s="118">
        <v>20.55</v>
      </c>
      <c r="BC2259" s="76">
        <f t="shared" si="1305"/>
        <v>19.355625000000007</v>
      </c>
      <c r="BD2259" s="76">
        <f t="shared" si="1306"/>
        <v>19.390625000000004</v>
      </c>
      <c r="BE2259" s="77">
        <f t="shared" si="1312"/>
        <v>6.170686815848072E-2</v>
      </c>
      <c r="BF2259" s="77">
        <f t="shared" si="1303"/>
        <v>5.7211925866236711E-2</v>
      </c>
    </row>
    <row r="2260" spans="1:58" s="23" customFormat="1" ht="15.75" customHeight="1" x14ac:dyDescent="0.4">
      <c r="A2260" s="116">
        <v>43026</v>
      </c>
      <c r="B2260" s="112">
        <v>11.574999999999999</v>
      </c>
      <c r="C2260" s="112">
        <v>12.324999999999999</v>
      </c>
      <c r="D2260" s="112">
        <v>13.525</v>
      </c>
      <c r="E2260" s="112">
        <v>14.225</v>
      </c>
      <c r="F2260" s="112">
        <v>14.875</v>
      </c>
      <c r="G2260" s="112">
        <v>15.475</v>
      </c>
      <c r="H2260" s="113">
        <v>15.925000000000001</v>
      </c>
      <c r="I2260" s="90">
        <f t="shared" si="1288"/>
        <v>11.612499999999999</v>
      </c>
      <c r="J2260" s="90">
        <f t="shared" si="1289"/>
        <v>12.385</v>
      </c>
      <c r="K2260" s="114">
        <v>19</v>
      </c>
      <c r="L2260" s="115">
        <v>0.05</v>
      </c>
      <c r="M2260" s="90">
        <v>8.3699999999999992</v>
      </c>
      <c r="N2260" s="90">
        <v>10.07</v>
      </c>
      <c r="O2260" s="90">
        <v>11.92</v>
      </c>
      <c r="P2260" s="90">
        <v>14.48</v>
      </c>
      <c r="Q2260" s="90">
        <v>16.64</v>
      </c>
      <c r="R2260" s="63">
        <f t="shared" si="1277"/>
        <v>7.9600000000000009</v>
      </c>
      <c r="S2260" s="64">
        <f t="shared" si="1313"/>
        <v>-2.3278370514064034E-2</v>
      </c>
      <c r="T2260" s="65">
        <f t="shared" si="1307"/>
        <v>0.83118172790466727</v>
      </c>
      <c r="U2260" s="65">
        <f t="shared" si="1307"/>
        <v>0.84479865771812079</v>
      </c>
      <c r="V2260" s="65">
        <f t="shared" si="1278"/>
        <v>0.6954419889502762</v>
      </c>
      <c r="W2260" s="65">
        <f t="shared" si="1279"/>
        <v>0.60516826923076927</v>
      </c>
      <c r="X2260" s="61">
        <f t="shared" si="1290"/>
        <v>6.4794816414686832E-2</v>
      </c>
      <c r="Y2260" s="66">
        <f t="shared" si="1280"/>
        <v>0.11950790861159938</v>
      </c>
      <c r="Z2260" s="61">
        <f t="shared" si="1281"/>
        <v>6.6523143164693294E-2</v>
      </c>
      <c r="AA2260" s="67">
        <f t="shared" si="1282"/>
        <v>11.612499999999999</v>
      </c>
      <c r="AB2260" s="68">
        <f t="shared" si="1283"/>
        <v>0.14945382323733852</v>
      </c>
      <c r="AC2260" s="69">
        <f t="shared" si="1284"/>
        <v>0.15317775571002964</v>
      </c>
      <c r="AD2260" s="70">
        <f>_xlfn.PERCENTILE.EXC(AC2260:$AC$5675,0.5)</f>
        <v>8.7973090665883186E-2</v>
      </c>
      <c r="AE2260" s="70">
        <f>_xlfn.PERCENTILE.EXC($AC2260:AC$5675,0.35)</f>
        <v>5.1788264603232888E-2</v>
      </c>
      <c r="AF2260" s="71">
        <f t="shared" si="1309"/>
        <v>7.0323859186337864E-2</v>
      </c>
      <c r="AG2260" s="70">
        <f t="shared" si="1310"/>
        <v>-0.13516283925727643</v>
      </c>
      <c r="AH2260" s="70">
        <f t="shared" si="1311"/>
        <v>-0.15865885003490499</v>
      </c>
      <c r="AI2260" s="61" t="str">
        <f t="shared" si="1299"/>
        <v>Short VOL</v>
      </c>
      <c r="AJ2260" s="68" t="str">
        <f t="shared" si="1300"/>
        <v>Short VOL</v>
      </c>
      <c r="AK2260" s="72" t="str">
        <f t="shared" si="1301"/>
        <v>00631L</v>
      </c>
      <c r="AL2260" s="73">
        <f t="shared" si="1291"/>
        <v>1</v>
      </c>
      <c r="AM2260" s="72" t="str">
        <f t="shared" si="1304"/>
        <v>00631L</v>
      </c>
      <c r="AN2260" s="73">
        <f t="shared" si="1292"/>
        <v>1</v>
      </c>
      <c r="AO2260" s="74" t="str">
        <f t="shared" si="1298"/>
        <v>00631L</v>
      </c>
      <c r="AP2260" s="20">
        <f t="shared" si="1293"/>
        <v>1</v>
      </c>
      <c r="AQ2260" s="74" t="str">
        <f t="shared" si="1308"/>
        <v>00631L</v>
      </c>
      <c r="AR2260" s="20">
        <f t="shared" si="1294"/>
        <v>1</v>
      </c>
      <c r="AS2260" s="74" t="str">
        <f t="shared" si="1302"/>
        <v>00631L</v>
      </c>
      <c r="AT2260" s="20">
        <f t="shared" si="1295"/>
        <v>1</v>
      </c>
      <c r="AU2260" s="74" t="str">
        <f t="shared" si="1285"/>
        <v>00631L</v>
      </c>
      <c r="AV2260" s="20">
        <f t="shared" si="1296"/>
        <v>1</v>
      </c>
      <c r="AW2260" s="74" t="str">
        <f t="shared" si="1286"/>
        <v>00631L</v>
      </c>
      <c r="AX2260" s="20">
        <f t="shared" si="1287"/>
        <v>1</v>
      </c>
      <c r="AY2260" s="20">
        <f t="shared" si="1297"/>
        <v>0</v>
      </c>
      <c r="AZ2260" s="116">
        <v>43027</v>
      </c>
      <c r="BA2260" s="117">
        <v>20.487500000000001</v>
      </c>
      <c r="BB2260" s="118">
        <v>20.387499999999999</v>
      </c>
      <c r="BC2260" s="76">
        <f t="shared" si="1305"/>
        <v>19.319791666666671</v>
      </c>
      <c r="BD2260" s="76">
        <f t="shared" si="1306"/>
        <v>19.354583333333338</v>
      </c>
      <c r="BE2260" s="77">
        <f t="shared" si="1312"/>
        <v>5.5265002426268139E-2</v>
      </c>
      <c r="BF2260" s="77">
        <f t="shared" si="1303"/>
        <v>5.8534800111945721E-2</v>
      </c>
    </row>
    <row r="2261" spans="1:58" s="23" customFormat="1" ht="15.75" customHeight="1" x14ac:dyDescent="0.4">
      <c r="A2261" s="116">
        <v>43025</v>
      </c>
      <c r="B2261" s="112">
        <v>10.375</v>
      </c>
      <c r="C2261" s="112">
        <v>11.725</v>
      </c>
      <c r="D2261" s="112">
        <v>12.375</v>
      </c>
      <c r="E2261" s="112">
        <v>13.625</v>
      </c>
      <c r="F2261" s="112">
        <v>14.225</v>
      </c>
      <c r="G2261" s="112">
        <v>14.824999999999999</v>
      </c>
      <c r="H2261" s="113">
        <v>15.425000000000001</v>
      </c>
      <c r="I2261" s="90">
        <f t="shared" si="1288"/>
        <v>11.725</v>
      </c>
      <c r="J2261" s="90">
        <f t="shared" si="1289"/>
        <v>12.375</v>
      </c>
      <c r="K2261" s="114">
        <v>0</v>
      </c>
      <c r="L2261" s="115">
        <v>0.05</v>
      </c>
      <c r="M2261" s="90">
        <v>8.69</v>
      </c>
      <c r="N2261" s="90">
        <v>10.31</v>
      </c>
      <c r="O2261" s="90">
        <v>12.05</v>
      </c>
      <c r="P2261" s="90">
        <v>14.54</v>
      </c>
      <c r="Q2261" s="90">
        <v>16.510000000000002</v>
      </c>
      <c r="R2261" s="63">
        <f t="shared" si="1277"/>
        <v>7.59</v>
      </c>
      <c r="S2261" s="64">
        <f t="shared" si="1313"/>
        <v>4.0363269424823447E-2</v>
      </c>
      <c r="T2261" s="65">
        <f t="shared" si="1307"/>
        <v>0.84287099903006779</v>
      </c>
      <c r="U2261" s="65">
        <f t="shared" si="1307"/>
        <v>0.8556016597510373</v>
      </c>
      <c r="V2261" s="65">
        <f t="shared" si="1278"/>
        <v>0.70907840440165071</v>
      </c>
      <c r="W2261" s="65">
        <f t="shared" si="1279"/>
        <v>0.6244700181708055</v>
      </c>
      <c r="X2261" s="61">
        <f t="shared" si="1290"/>
        <v>0.13012048192771081</v>
      </c>
      <c r="Y2261" s="66">
        <f t="shared" si="1280"/>
        <v>0.13211009174311933</v>
      </c>
      <c r="Z2261" s="61">
        <f t="shared" si="1281"/>
        <v>5.5437100213219646E-2</v>
      </c>
      <c r="AA2261" s="67">
        <f t="shared" si="1282"/>
        <v>11.725</v>
      </c>
      <c r="AB2261" s="68">
        <f t="shared" si="1283"/>
        <v>6.3045586808922888E-3</v>
      </c>
      <c r="AC2261" s="69">
        <f t="shared" si="1284"/>
        <v>0.13724539282250234</v>
      </c>
      <c r="AD2261" s="70">
        <f>_xlfn.PERCENTILE.EXC(AC2261:$AC$5675,0.5)</f>
        <v>8.7922621122342254E-2</v>
      </c>
      <c r="AE2261" s="70">
        <f>_xlfn.PERCENTILE.EXC($AC2261:AC$5675,0.35)</f>
        <v>5.1705088170462897E-2</v>
      </c>
      <c r="AF2261" s="71">
        <f t="shared" si="1309"/>
        <v>7.0323859186337864E-2</v>
      </c>
      <c r="AG2261" s="70">
        <f t="shared" si="1310"/>
        <v>-0.13516283925727643</v>
      </c>
      <c r="AH2261" s="70">
        <f t="shared" si="1311"/>
        <v>-0.15865885003490499</v>
      </c>
      <c r="AI2261" s="61" t="str">
        <f t="shared" si="1299"/>
        <v>Short VOL</v>
      </c>
      <c r="AJ2261" s="68" t="str">
        <f t="shared" si="1300"/>
        <v>Short VOL</v>
      </c>
      <c r="AK2261" s="72" t="str">
        <f t="shared" si="1301"/>
        <v>00631L</v>
      </c>
      <c r="AL2261" s="73">
        <f t="shared" si="1291"/>
        <v>1</v>
      </c>
      <c r="AM2261" s="72" t="str">
        <f t="shared" si="1304"/>
        <v>00631L</v>
      </c>
      <c r="AN2261" s="73">
        <f t="shared" si="1292"/>
        <v>1</v>
      </c>
      <c r="AO2261" s="74" t="str">
        <f t="shared" si="1298"/>
        <v>00631L</v>
      </c>
      <c r="AP2261" s="20">
        <f t="shared" si="1293"/>
        <v>1</v>
      </c>
      <c r="AQ2261" s="74" t="str">
        <f t="shared" si="1308"/>
        <v>00631L</v>
      </c>
      <c r="AR2261" s="20">
        <f t="shared" si="1294"/>
        <v>1</v>
      </c>
      <c r="AS2261" s="74" t="str">
        <f t="shared" si="1302"/>
        <v>00631L</v>
      </c>
      <c r="AT2261" s="20">
        <f t="shared" si="1295"/>
        <v>1</v>
      </c>
      <c r="AU2261" s="74" t="str">
        <f t="shared" si="1285"/>
        <v>00631L</v>
      </c>
      <c r="AV2261" s="20">
        <f t="shared" si="1296"/>
        <v>1</v>
      </c>
      <c r="AW2261" s="74" t="str">
        <f t="shared" si="1286"/>
        <v>00631L</v>
      </c>
      <c r="AX2261" s="20">
        <f t="shared" si="1287"/>
        <v>1</v>
      </c>
      <c r="AY2261" s="20">
        <f t="shared" si="1297"/>
        <v>0</v>
      </c>
      <c r="AZ2261" s="116">
        <v>43026</v>
      </c>
      <c r="BA2261" s="117">
        <v>20.375</v>
      </c>
      <c r="BB2261" s="118">
        <v>20.387499999999999</v>
      </c>
      <c r="BC2261" s="76">
        <f t="shared" si="1305"/>
        <v>19.286458333333339</v>
      </c>
      <c r="BD2261" s="76">
        <f t="shared" si="1306"/>
        <v>19.319583333333341</v>
      </c>
      <c r="BE2261" s="77">
        <f t="shared" si="1312"/>
        <v>5.7088846880907013E-2</v>
      </c>
      <c r="BF2261" s="77">
        <f t="shared" si="1303"/>
        <v>5.4629370026095719E-2</v>
      </c>
    </row>
    <row r="2262" spans="1:58" s="23" customFormat="1" ht="15.75" customHeight="1" x14ac:dyDescent="0.4">
      <c r="A2262" s="116">
        <v>43024</v>
      </c>
      <c r="B2262" s="112">
        <v>10.275</v>
      </c>
      <c r="C2262" s="112">
        <v>11.675000000000001</v>
      </c>
      <c r="D2262" s="112">
        <v>12.375</v>
      </c>
      <c r="E2262" s="112">
        <v>13.625</v>
      </c>
      <c r="F2262" s="112">
        <v>14.225</v>
      </c>
      <c r="G2262" s="112">
        <v>14.875</v>
      </c>
      <c r="H2262" s="113">
        <v>15.425000000000001</v>
      </c>
      <c r="I2262" s="90">
        <f t="shared" si="1288"/>
        <v>11.605</v>
      </c>
      <c r="J2262" s="90">
        <f t="shared" si="1289"/>
        <v>12.34</v>
      </c>
      <c r="K2262" s="114">
        <v>1</v>
      </c>
      <c r="L2262" s="115">
        <v>0.05</v>
      </c>
      <c r="M2262" s="90">
        <v>8.4600000000000009</v>
      </c>
      <c r="N2262" s="90">
        <v>9.91</v>
      </c>
      <c r="O2262" s="90">
        <v>11.94</v>
      </c>
      <c r="P2262" s="90">
        <v>14.48</v>
      </c>
      <c r="Q2262" s="90">
        <v>16.52</v>
      </c>
      <c r="R2262" s="63">
        <f t="shared" si="1277"/>
        <v>8.0500000000000007</v>
      </c>
      <c r="S2262" s="64">
        <f t="shared" si="1313"/>
        <v>3.1217481789802364E-2</v>
      </c>
      <c r="T2262" s="65">
        <f t="shared" si="1307"/>
        <v>0.85368314833501524</v>
      </c>
      <c r="U2262" s="65">
        <f t="shared" si="1307"/>
        <v>0.82998324958123959</v>
      </c>
      <c r="V2262" s="65">
        <f t="shared" si="1278"/>
        <v>0.68439226519337015</v>
      </c>
      <c r="W2262" s="65">
        <f t="shared" si="1279"/>
        <v>0.59987893462469732</v>
      </c>
      <c r="X2262" s="61">
        <f t="shared" si="1290"/>
        <v>0.13625304136253044</v>
      </c>
      <c r="Y2262" s="66">
        <f t="shared" si="1280"/>
        <v>0.13211009174311933</v>
      </c>
      <c r="Z2262" s="61">
        <f t="shared" si="1281"/>
        <v>6.3334769495906884E-2</v>
      </c>
      <c r="AA2262" s="67">
        <f t="shared" si="1282"/>
        <v>11.605</v>
      </c>
      <c r="AB2262" s="68">
        <f t="shared" si="1283"/>
        <v>3.6831483350151385E-2</v>
      </c>
      <c r="AC2262" s="69">
        <f t="shared" si="1284"/>
        <v>0.17103935418768923</v>
      </c>
      <c r="AD2262" s="70">
        <f>_xlfn.PERCENTILE.EXC(AC2262:$AC$5675,0.5)</f>
        <v>8.7910028509889007E-2</v>
      </c>
      <c r="AE2262" s="70">
        <f>_xlfn.PERCENTILE.EXC($AC2262:AC$5675,0.35)</f>
        <v>5.1621911737692913E-2</v>
      </c>
      <c r="AF2262" s="71">
        <f t="shared" si="1309"/>
        <v>7.0323859186337864E-2</v>
      </c>
      <c r="AG2262" s="70">
        <f t="shared" si="1310"/>
        <v>-0.13516283925727643</v>
      </c>
      <c r="AH2262" s="70">
        <f t="shared" si="1311"/>
        <v>-0.15865885003490499</v>
      </c>
      <c r="AI2262" s="61" t="str">
        <f t="shared" si="1299"/>
        <v>Short VOL</v>
      </c>
      <c r="AJ2262" s="68" t="str">
        <f t="shared" si="1300"/>
        <v>Short VOL</v>
      </c>
      <c r="AK2262" s="72" t="str">
        <f t="shared" si="1301"/>
        <v>00631L</v>
      </c>
      <c r="AL2262" s="73">
        <f t="shared" si="1291"/>
        <v>1</v>
      </c>
      <c r="AM2262" s="72" t="str">
        <f t="shared" si="1304"/>
        <v>00631L</v>
      </c>
      <c r="AN2262" s="73">
        <f t="shared" si="1292"/>
        <v>1</v>
      </c>
      <c r="AO2262" s="74" t="str">
        <f t="shared" si="1298"/>
        <v>00631L</v>
      </c>
      <c r="AP2262" s="20">
        <f t="shared" si="1293"/>
        <v>1</v>
      </c>
      <c r="AQ2262" s="74" t="str">
        <f t="shared" si="1308"/>
        <v>00631L</v>
      </c>
      <c r="AR2262" s="20">
        <f t="shared" si="1294"/>
        <v>1</v>
      </c>
      <c r="AS2262" s="74" t="str">
        <f t="shared" si="1302"/>
        <v>00631L</v>
      </c>
      <c r="AT2262" s="20">
        <f t="shared" si="1295"/>
        <v>1</v>
      </c>
      <c r="AU2262" s="74" t="str">
        <f t="shared" si="1285"/>
        <v>00631L</v>
      </c>
      <c r="AV2262" s="20">
        <f t="shared" si="1296"/>
        <v>1</v>
      </c>
      <c r="AW2262" s="74" t="str">
        <f t="shared" si="1286"/>
        <v>00631L</v>
      </c>
      <c r="AX2262" s="20">
        <f t="shared" si="1287"/>
        <v>1</v>
      </c>
      <c r="AY2262" s="20">
        <f t="shared" si="1297"/>
        <v>0</v>
      </c>
      <c r="AZ2262" s="116">
        <v>43025</v>
      </c>
      <c r="BA2262" s="117">
        <v>20.170000000000002</v>
      </c>
      <c r="BB2262" s="118">
        <v>20.087499999999999</v>
      </c>
      <c r="BC2262" s="76">
        <f t="shared" si="1305"/>
        <v>19.256666666666671</v>
      </c>
      <c r="BD2262" s="76">
        <f t="shared" si="1306"/>
        <v>19.28283333333334</v>
      </c>
      <c r="BE2262" s="77">
        <f t="shared" si="1312"/>
        <v>4.3145231088800091E-2</v>
      </c>
      <c r="BF2262" s="77">
        <f t="shared" si="1303"/>
        <v>4.600810738394228E-2</v>
      </c>
    </row>
    <row r="2263" spans="1:58" s="23" customFormat="1" ht="15.75" customHeight="1" x14ac:dyDescent="0.4">
      <c r="A2263" s="116">
        <v>43021</v>
      </c>
      <c r="B2263" s="112">
        <v>10.275</v>
      </c>
      <c r="C2263" s="112">
        <v>11.875</v>
      </c>
      <c r="D2263" s="112">
        <v>12.574999999999999</v>
      </c>
      <c r="E2263" s="112">
        <v>13.875</v>
      </c>
      <c r="F2263" s="112">
        <v>14.425000000000001</v>
      </c>
      <c r="G2263" s="112">
        <v>15.025</v>
      </c>
      <c r="H2263" s="113">
        <v>15.574999999999999</v>
      </c>
      <c r="I2263" s="90">
        <f t="shared" si="1288"/>
        <v>11.715</v>
      </c>
      <c r="J2263" s="90">
        <f t="shared" si="1289"/>
        <v>12.504999999999999</v>
      </c>
      <c r="K2263" s="114">
        <v>2</v>
      </c>
      <c r="L2263" s="115">
        <v>0.05</v>
      </c>
      <c r="M2263" s="90">
        <v>8.0299999999999994</v>
      </c>
      <c r="N2263" s="90">
        <v>9.61</v>
      </c>
      <c r="O2263" s="90">
        <v>11.98</v>
      </c>
      <c r="P2263" s="90">
        <v>14.52</v>
      </c>
      <c r="Q2263" s="90">
        <v>16.63</v>
      </c>
      <c r="R2263" s="63">
        <f t="shared" si="1277"/>
        <v>8.86</v>
      </c>
      <c r="S2263" s="64">
        <f t="shared" si="1313"/>
        <v>-3.0272452068617631E-2</v>
      </c>
      <c r="T2263" s="65">
        <f t="shared" si="1307"/>
        <v>0.83558792924037462</v>
      </c>
      <c r="U2263" s="65">
        <f t="shared" si="1307"/>
        <v>0.80217028380634381</v>
      </c>
      <c r="V2263" s="65">
        <f t="shared" si="1278"/>
        <v>0.66184573002754821</v>
      </c>
      <c r="W2263" s="65">
        <f t="shared" si="1279"/>
        <v>0.57787131689717375</v>
      </c>
      <c r="X2263" s="61">
        <f t="shared" si="1290"/>
        <v>0.15571776155717756</v>
      </c>
      <c r="Y2263" s="66">
        <f t="shared" si="1280"/>
        <v>0.12252252252252246</v>
      </c>
      <c r="Z2263" s="61">
        <f t="shared" si="1281"/>
        <v>6.7434912505334968E-2</v>
      </c>
      <c r="AA2263" s="67">
        <f t="shared" si="1282"/>
        <v>11.715</v>
      </c>
      <c r="AB2263" s="68">
        <f t="shared" si="1283"/>
        <v>6.9198751300728514E-2</v>
      </c>
      <c r="AC2263" s="69">
        <f t="shared" si="1284"/>
        <v>0.21904266389177945</v>
      </c>
      <c r="AD2263" s="70">
        <f>_xlfn.PERCENTILE.EXC(AC2263:$AC$5675,0.5)</f>
        <v>8.7897435897435761E-2</v>
      </c>
      <c r="AE2263" s="70">
        <f>_xlfn.PERCENTILE.EXC($AC2263:AC$5675,0.35)</f>
        <v>5.1554114184008785E-2</v>
      </c>
      <c r="AF2263" s="71">
        <f t="shared" si="1309"/>
        <v>7.0323859186337864E-2</v>
      </c>
      <c r="AG2263" s="70">
        <f t="shared" si="1310"/>
        <v>-0.13516283925727643</v>
      </c>
      <c r="AH2263" s="70">
        <f t="shared" si="1311"/>
        <v>-0.15865885003490499</v>
      </c>
      <c r="AI2263" s="61" t="str">
        <f t="shared" si="1299"/>
        <v>Short VOL</v>
      </c>
      <c r="AJ2263" s="68" t="str">
        <f t="shared" si="1300"/>
        <v>Short VOL</v>
      </c>
      <c r="AK2263" s="72" t="str">
        <f t="shared" si="1301"/>
        <v>00631L</v>
      </c>
      <c r="AL2263" s="73">
        <f t="shared" si="1291"/>
        <v>1</v>
      </c>
      <c r="AM2263" s="72" t="str">
        <f t="shared" si="1304"/>
        <v>00631L</v>
      </c>
      <c r="AN2263" s="73">
        <f t="shared" si="1292"/>
        <v>1</v>
      </c>
      <c r="AO2263" s="74" t="str">
        <f t="shared" si="1298"/>
        <v>00631L</v>
      </c>
      <c r="AP2263" s="20">
        <f t="shared" si="1293"/>
        <v>1</v>
      </c>
      <c r="AQ2263" s="74" t="str">
        <f t="shared" si="1308"/>
        <v>00631L</v>
      </c>
      <c r="AR2263" s="20">
        <f t="shared" si="1294"/>
        <v>1</v>
      </c>
      <c r="AS2263" s="74" t="str">
        <f t="shared" si="1302"/>
        <v>00631L</v>
      </c>
      <c r="AT2263" s="20">
        <f t="shared" si="1295"/>
        <v>1</v>
      </c>
      <c r="AU2263" s="74" t="str">
        <f t="shared" si="1285"/>
        <v>00631L</v>
      </c>
      <c r="AV2263" s="20">
        <f t="shared" si="1296"/>
        <v>1</v>
      </c>
      <c r="AW2263" s="74" t="str">
        <f t="shared" si="1286"/>
        <v>00631L</v>
      </c>
      <c r="AX2263" s="20">
        <f t="shared" si="1287"/>
        <v>1</v>
      </c>
      <c r="AY2263" s="20">
        <f t="shared" si="1297"/>
        <v>0</v>
      </c>
      <c r="AZ2263" s="116">
        <v>43024</v>
      </c>
      <c r="BA2263" s="117">
        <v>20</v>
      </c>
      <c r="BB2263" s="118">
        <v>19.987500000000001</v>
      </c>
      <c r="BC2263" s="76">
        <f t="shared" si="1305"/>
        <v>19.230416666666674</v>
      </c>
      <c r="BD2263" s="76">
        <f t="shared" si="1306"/>
        <v>19.255208333333339</v>
      </c>
      <c r="BE2263" s="77">
        <f t="shared" si="1312"/>
        <v>3.9369055099343138E-2</v>
      </c>
      <c r="BF2263" s="77">
        <f t="shared" si="1303"/>
        <v>3.8680010819583124E-2</v>
      </c>
    </row>
    <row r="2264" spans="1:58" s="23" customFormat="1" ht="15.75" customHeight="1" x14ac:dyDescent="0.4">
      <c r="A2264" s="116">
        <v>43020</v>
      </c>
      <c r="B2264" s="112">
        <v>10.574999999999999</v>
      </c>
      <c r="C2264" s="112">
        <v>12.074999999999999</v>
      </c>
      <c r="D2264" s="112">
        <v>12.775</v>
      </c>
      <c r="E2264" s="112">
        <v>14.074999999999999</v>
      </c>
      <c r="F2264" s="112">
        <v>14.625</v>
      </c>
      <c r="G2264" s="112">
        <v>15.275</v>
      </c>
      <c r="H2264" s="113">
        <v>15.775</v>
      </c>
      <c r="I2264" s="90">
        <f t="shared" si="1288"/>
        <v>11.85</v>
      </c>
      <c r="J2264" s="90">
        <f t="shared" si="1289"/>
        <v>12.67</v>
      </c>
      <c r="K2264" s="114">
        <v>3</v>
      </c>
      <c r="L2264" s="115">
        <v>0.05</v>
      </c>
      <c r="M2264" s="90">
        <v>8.34</v>
      </c>
      <c r="N2264" s="90">
        <v>9.91</v>
      </c>
      <c r="O2264" s="90">
        <v>12.26</v>
      </c>
      <c r="P2264" s="90">
        <v>14.72</v>
      </c>
      <c r="Q2264" s="90">
        <v>16.71</v>
      </c>
      <c r="R2264" s="63">
        <f t="shared" si="1277"/>
        <v>8.73</v>
      </c>
      <c r="S2264" s="64">
        <f t="shared" si="1313"/>
        <v>6.0913705583756856E-3</v>
      </c>
      <c r="T2264" s="65">
        <f t="shared" si="1307"/>
        <v>0.84157416750756808</v>
      </c>
      <c r="U2264" s="65">
        <f t="shared" si="1307"/>
        <v>0.80831973898858078</v>
      </c>
      <c r="V2264" s="65">
        <f t="shared" si="1278"/>
        <v>0.67323369565217395</v>
      </c>
      <c r="W2264" s="65">
        <f t="shared" si="1279"/>
        <v>0.59305804907241166</v>
      </c>
      <c r="X2264" s="61">
        <f t="shared" si="1290"/>
        <v>0.14184397163120568</v>
      </c>
      <c r="Y2264" s="66">
        <f t="shared" si="1280"/>
        <v>0.12078152753108357</v>
      </c>
      <c r="Z2264" s="61">
        <f t="shared" si="1281"/>
        <v>6.9198312236286946E-2</v>
      </c>
      <c r="AA2264" s="67">
        <f t="shared" si="1282"/>
        <v>11.85</v>
      </c>
      <c r="AB2264" s="68">
        <f t="shared" si="1283"/>
        <v>6.7103935418768829E-2</v>
      </c>
      <c r="AC2264" s="69">
        <f t="shared" si="1284"/>
        <v>0.19576185671039348</v>
      </c>
      <c r="AD2264" s="70">
        <f>_xlfn.PERCENTILE.EXC(AC2264:$AC$5675,0.5)</f>
        <v>8.7896183047909693E-2</v>
      </c>
      <c r="AE2264" s="70">
        <f>_xlfn.PERCENTILE.EXC($AC2264:AC$5675,0.35)</f>
        <v>5.1524763828039395E-2</v>
      </c>
      <c r="AF2264" s="71">
        <f t="shared" si="1309"/>
        <v>7.0323859186337864E-2</v>
      </c>
      <c r="AG2264" s="70">
        <f t="shared" si="1310"/>
        <v>-0.13516283925727643</v>
      </c>
      <c r="AH2264" s="70">
        <f t="shared" si="1311"/>
        <v>-0.15865885003490499</v>
      </c>
      <c r="AI2264" s="61" t="str">
        <f t="shared" si="1299"/>
        <v>Short VOL</v>
      </c>
      <c r="AJ2264" s="68" t="str">
        <f t="shared" si="1300"/>
        <v>Short VOL</v>
      </c>
      <c r="AK2264" s="72" t="str">
        <f t="shared" si="1301"/>
        <v>00631L</v>
      </c>
      <c r="AL2264" s="73">
        <f t="shared" si="1291"/>
        <v>1</v>
      </c>
      <c r="AM2264" s="72" t="str">
        <f t="shared" si="1304"/>
        <v>00631L</v>
      </c>
      <c r="AN2264" s="73">
        <f t="shared" si="1292"/>
        <v>1</v>
      </c>
      <c r="AO2264" s="74" t="str">
        <f t="shared" si="1298"/>
        <v>00631L</v>
      </c>
      <c r="AP2264" s="20">
        <f t="shared" si="1293"/>
        <v>1</v>
      </c>
      <c r="AQ2264" s="74" t="str">
        <f t="shared" si="1308"/>
        <v>00631L</v>
      </c>
      <c r="AR2264" s="20">
        <f t="shared" si="1294"/>
        <v>1</v>
      </c>
      <c r="AS2264" s="74" t="str">
        <f t="shared" si="1302"/>
        <v>00631L</v>
      </c>
      <c r="AT2264" s="20">
        <f t="shared" si="1295"/>
        <v>1</v>
      </c>
      <c r="AU2264" s="74" t="str">
        <f t="shared" si="1285"/>
        <v>00631L</v>
      </c>
      <c r="AV2264" s="20">
        <f t="shared" si="1296"/>
        <v>1</v>
      </c>
      <c r="AW2264" s="74" t="str">
        <f t="shared" si="1286"/>
        <v>00631L</v>
      </c>
      <c r="AX2264" s="20">
        <f t="shared" si="1287"/>
        <v>1</v>
      </c>
      <c r="AY2264" s="20">
        <f t="shared" si="1297"/>
        <v>0</v>
      </c>
      <c r="AZ2264" s="116">
        <v>43021</v>
      </c>
      <c r="BA2264" s="117">
        <v>20.0625</v>
      </c>
      <c r="BB2264" s="118">
        <v>20.100000000000001</v>
      </c>
      <c r="BC2264" s="76">
        <f t="shared" si="1305"/>
        <v>19.205208333333339</v>
      </c>
      <c r="BD2264" s="76">
        <f t="shared" si="1306"/>
        <v>19.231666666666676</v>
      </c>
      <c r="BE2264" s="77">
        <f t="shared" si="1312"/>
        <v>4.6591093995769169E-2</v>
      </c>
      <c r="BF2264" s="77">
        <f t="shared" si="1303"/>
        <v>4.3201317271860128E-2</v>
      </c>
    </row>
    <row r="2265" spans="1:58" s="23" customFormat="1" ht="15.75" customHeight="1" x14ac:dyDescent="0.4">
      <c r="A2265" s="116">
        <v>43019</v>
      </c>
      <c r="B2265" s="112">
        <v>10.775</v>
      </c>
      <c r="C2265" s="112">
        <v>12.175000000000001</v>
      </c>
      <c r="D2265" s="112">
        <v>12.875</v>
      </c>
      <c r="E2265" s="112">
        <v>14.074999999999999</v>
      </c>
      <c r="F2265" s="112">
        <v>14.625</v>
      </c>
      <c r="G2265" s="112">
        <v>15.275</v>
      </c>
      <c r="H2265" s="113">
        <v>15.775</v>
      </c>
      <c r="I2265" s="90">
        <f t="shared" si="1288"/>
        <v>11.895000000000001</v>
      </c>
      <c r="J2265" s="90">
        <f t="shared" si="1289"/>
        <v>12.734999999999999</v>
      </c>
      <c r="K2265" s="114">
        <v>4</v>
      </c>
      <c r="L2265" s="115">
        <v>0.05</v>
      </c>
      <c r="M2265" s="90">
        <v>8.32</v>
      </c>
      <c r="N2265" s="90">
        <v>9.85</v>
      </c>
      <c r="O2265" s="90">
        <v>12.24</v>
      </c>
      <c r="P2265" s="90">
        <v>14.66</v>
      </c>
      <c r="Q2265" s="90">
        <v>16.64</v>
      </c>
      <c r="R2265" s="63">
        <f t="shared" si="1277"/>
        <v>8.7299999999999969</v>
      </c>
      <c r="S2265" s="64">
        <f t="shared" si="1313"/>
        <v>-2.2817460317460361E-2</v>
      </c>
      <c r="T2265" s="65">
        <f t="shared" si="1307"/>
        <v>0.84467005076142143</v>
      </c>
      <c r="U2265" s="65">
        <f t="shared" si="1307"/>
        <v>0.80473856209150318</v>
      </c>
      <c r="V2265" s="65">
        <f t="shared" si="1278"/>
        <v>0.67189631650750337</v>
      </c>
      <c r="W2265" s="65">
        <f t="shared" si="1279"/>
        <v>0.59194711538461531</v>
      </c>
      <c r="X2265" s="61">
        <f t="shared" si="1290"/>
        <v>0.12993039443155455</v>
      </c>
      <c r="Y2265" s="66">
        <f t="shared" si="1280"/>
        <v>0.12078152753108357</v>
      </c>
      <c r="Z2265" s="61">
        <f t="shared" si="1281"/>
        <v>7.061790668348028E-2</v>
      </c>
      <c r="AA2265" s="67">
        <f t="shared" si="1282"/>
        <v>11.895000000000003</v>
      </c>
      <c r="AB2265" s="68">
        <f t="shared" si="1283"/>
        <v>9.3908629441624439E-2</v>
      </c>
      <c r="AC2265" s="69">
        <f t="shared" si="1284"/>
        <v>0.20761421319796991</v>
      </c>
      <c r="AD2265" s="70">
        <f>_xlfn.PERCENTILE.EXC(AC2265:$AC$5675,0.5)</f>
        <v>8.7894930198383611E-2</v>
      </c>
      <c r="AE2265" s="70">
        <f>_xlfn.PERCENTILE.EXC($AC2265:AC$5675,0.35)</f>
        <v>5.1495413472069991E-2</v>
      </c>
      <c r="AF2265" s="71">
        <f t="shared" si="1309"/>
        <v>7.0323859186337864E-2</v>
      </c>
      <c r="AG2265" s="70">
        <f t="shared" si="1310"/>
        <v>-0.13516283925727643</v>
      </c>
      <c r="AH2265" s="70">
        <f t="shared" si="1311"/>
        <v>-0.15865885003490499</v>
      </c>
      <c r="AI2265" s="61" t="str">
        <f t="shared" si="1299"/>
        <v>Short VOL</v>
      </c>
      <c r="AJ2265" s="68" t="str">
        <f t="shared" si="1300"/>
        <v>Short VOL</v>
      </c>
      <c r="AK2265" s="72" t="str">
        <f t="shared" si="1301"/>
        <v>00631L</v>
      </c>
      <c r="AL2265" s="73">
        <f t="shared" si="1291"/>
        <v>1</v>
      </c>
      <c r="AM2265" s="72" t="str">
        <f t="shared" si="1304"/>
        <v>00631L</v>
      </c>
      <c r="AN2265" s="73">
        <f t="shared" si="1292"/>
        <v>1</v>
      </c>
      <c r="AO2265" s="74" t="str">
        <f t="shared" si="1298"/>
        <v>00631L</v>
      </c>
      <c r="AP2265" s="20">
        <f t="shared" si="1293"/>
        <v>1</v>
      </c>
      <c r="AQ2265" s="74" t="str">
        <f t="shared" si="1308"/>
        <v>00631L</v>
      </c>
      <c r="AR2265" s="20">
        <f t="shared" si="1294"/>
        <v>1</v>
      </c>
      <c r="AS2265" s="74" t="str">
        <f t="shared" si="1302"/>
        <v>00631L</v>
      </c>
      <c r="AT2265" s="20">
        <f t="shared" si="1295"/>
        <v>1</v>
      </c>
      <c r="AU2265" s="74" t="str">
        <f t="shared" si="1285"/>
        <v>00631L</v>
      </c>
      <c r="AV2265" s="20">
        <f t="shared" si="1296"/>
        <v>1</v>
      </c>
      <c r="AW2265" s="74" t="str">
        <f t="shared" si="1286"/>
        <v>00631L</v>
      </c>
      <c r="AX2265" s="20">
        <f t="shared" si="1287"/>
        <v>1</v>
      </c>
      <c r="AY2265" s="20">
        <f t="shared" si="1297"/>
        <v>0</v>
      </c>
      <c r="AZ2265" s="116">
        <v>43020</v>
      </c>
      <c r="BA2265" s="117">
        <v>20.1875</v>
      </c>
      <c r="BB2265" s="118">
        <v>20.1875</v>
      </c>
      <c r="BC2265" s="76">
        <f t="shared" si="1305"/>
        <v>19.179375000000004</v>
      </c>
      <c r="BD2265" s="76">
        <f t="shared" si="1306"/>
        <v>19.206666666666671</v>
      </c>
      <c r="BE2265" s="77">
        <f t="shared" si="1312"/>
        <v>5.2562974549483284E-2</v>
      </c>
      <c r="BF2265" s="77">
        <f t="shared" si="1303"/>
        <v>5.1067337729954664E-2</v>
      </c>
    </row>
    <row r="2266" spans="1:58" s="23" customFormat="1" ht="15.75" customHeight="1" x14ac:dyDescent="0.4">
      <c r="A2266" s="116">
        <v>43018</v>
      </c>
      <c r="B2266" s="112">
        <v>10.925000000000001</v>
      </c>
      <c r="C2266" s="112">
        <v>12.324999999999999</v>
      </c>
      <c r="D2266" s="112">
        <v>13.025</v>
      </c>
      <c r="E2266" s="112">
        <v>14.275</v>
      </c>
      <c r="F2266" s="112">
        <v>14.725</v>
      </c>
      <c r="G2266" s="112">
        <v>15.324999999999999</v>
      </c>
      <c r="H2266" s="113">
        <v>15.824999999999999</v>
      </c>
      <c r="I2266" s="90">
        <f t="shared" si="1288"/>
        <v>11.975</v>
      </c>
      <c r="J2266" s="90">
        <f t="shared" si="1289"/>
        <v>12.85</v>
      </c>
      <c r="K2266" s="114">
        <v>5</v>
      </c>
      <c r="L2266" s="115">
        <v>0.05</v>
      </c>
      <c r="M2266" s="90">
        <v>8.7200000000000006</v>
      </c>
      <c r="N2266" s="90">
        <v>10.08</v>
      </c>
      <c r="O2266" s="90">
        <v>12.47</v>
      </c>
      <c r="P2266" s="90">
        <v>14.82</v>
      </c>
      <c r="Q2266" s="90">
        <v>16.68</v>
      </c>
      <c r="R2266" s="63">
        <f t="shared" si="1277"/>
        <v>8.4899999999999984</v>
      </c>
      <c r="S2266" s="64">
        <f t="shared" si="1313"/>
        <v>-2.420135527589545E-2</v>
      </c>
      <c r="T2266" s="65">
        <f t="shared" si="1307"/>
        <v>0.86507936507936511</v>
      </c>
      <c r="U2266" s="65">
        <f t="shared" si="1307"/>
        <v>0.80834001603849237</v>
      </c>
      <c r="V2266" s="65">
        <f t="shared" si="1278"/>
        <v>0.68016194331983804</v>
      </c>
      <c r="W2266" s="65">
        <f t="shared" si="1279"/>
        <v>0.60431654676258995</v>
      </c>
      <c r="X2266" s="61">
        <f t="shared" si="1290"/>
        <v>0.12814645308924472</v>
      </c>
      <c r="Y2266" s="66">
        <f t="shared" si="1280"/>
        <v>0.10858143607705771</v>
      </c>
      <c r="Z2266" s="61">
        <f t="shared" si="1281"/>
        <v>7.3068893528183715E-2</v>
      </c>
      <c r="AA2266" s="67">
        <f t="shared" si="1282"/>
        <v>11.974999999999998</v>
      </c>
      <c r="AB2266" s="68">
        <f t="shared" si="1283"/>
        <v>8.3829365079365142E-2</v>
      </c>
      <c r="AC2266" s="69">
        <f t="shared" si="1284"/>
        <v>0.18799603174603152</v>
      </c>
      <c r="AD2266" s="70">
        <f>_xlfn.PERCENTILE.EXC(AC2266:$AC$5675,0.5)</f>
        <v>8.7870997188404354E-2</v>
      </c>
      <c r="AE2266" s="70">
        <f>_xlfn.PERCENTILE.EXC($AC2266:AC$5675,0.35)</f>
        <v>5.1475113446262308E-2</v>
      </c>
      <c r="AF2266" s="71">
        <f t="shared" si="1309"/>
        <v>7.0323859186337864E-2</v>
      </c>
      <c r="AG2266" s="70">
        <f t="shared" si="1310"/>
        <v>-0.13516283925727643</v>
      </c>
      <c r="AH2266" s="70">
        <f t="shared" si="1311"/>
        <v>-0.15865885003490499</v>
      </c>
      <c r="AI2266" s="61" t="str">
        <f t="shared" si="1299"/>
        <v>Short VOL</v>
      </c>
      <c r="AJ2266" s="68" t="str">
        <f t="shared" si="1300"/>
        <v>Short VOL</v>
      </c>
      <c r="AK2266" s="72" t="str">
        <f t="shared" si="1301"/>
        <v>00631L</v>
      </c>
      <c r="AL2266" s="73">
        <f t="shared" si="1291"/>
        <v>1</v>
      </c>
      <c r="AM2266" s="72" t="str">
        <f t="shared" si="1304"/>
        <v>00631L</v>
      </c>
      <c r="AN2266" s="73">
        <f t="shared" si="1292"/>
        <v>1</v>
      </c>
      <c r="AO2266" s="74" t="str">
        <f t="shared" si="1298"/>
        <v>00631L</v>
      </c>
      <c r="AP2266" s="20">
        <f t="shared" si="1293"/>
        <v>1</v>
      </c>
      <c r="AQ2266" s="74" t="str">
        <f t="shared" si="1308"/>
        <v>00631L</v>
      </c>
      <c r="AR2266" s="20">
        <f t="shared" si="1294"/>
        <v>1</v>
      </c>
      <c r="AS2266" s="74" t="str">
        <f t="shared" si="1302"/>
        <v>00631L</v>
      </c>
      <c r="AT2266" s="20">
        <f t="shared" si="1295"/>
        <v>1</v>
      </c>
      <c r="AU2266" s="74" t="str">
        <f t="shared" si="1285"/>
        <v>00631L</v>
      </c>
      <c r="AV2266" s="20">
        <f t="shared" si="1296"/>
        <v>1</v>
      </c>
      <c r="AW2266" s="74" t="str">
        <f t="shared" si="1286"/>
        <v>00631L</v>
      </c>
      <c r="AX2266" s="20">
        <f t="shared" si="1287"/>
        <v>1</v>
      </c>
      <c r="AY2266" s="20">
        <f t="shared" si="1297"/>
        <v>0</v>
      </c>
      <c r="AZ2266" s="116">
        <v>43019</v>
      </c>
      <c r="BA2266" s="117">
        <v>20.024999999999999</v>
      </c>
      <c r="BB2266" s="118">
        <v>20</v>
      </c>
      <c r="BC2266" s="76">
        <f t="shared" si="1305"/>
        <v>19.151666666666674</v>
      </c>
      <c r="BD2266" s="76">
        <f t="shared" si="1306"/>
        <v>19.176666666666673</v>
      </c>
      <c r="BE2266" s="77">
        <f t="shared" si="1312"/>
        <v>4.4295535636584733E-2</v>
      </c>
      <c r="BF2266" s="77">
        <f t="shared" si="1303"/>
        <v>4.4237788979662365E-2</v>
      </c>
    </row>
    <row r="2267" spans="1:58" s="23" customFormat="1" ht="15.75" customHeight="1" x14ac:dyDescent="0.4">
      <c r="A2267" s="116">
        <v>43017</v>
      </c>
      <c r="B2267" s="112">
        <v>11.125</v>
      </c>
      <c r="C2267" s="112">
        <v>12.625</v>
      </c>
      <c r="D2267" s="112">
        <v>13.225</v>
      </c>
      <c r="E2267" s="112">
        <v>14.425000000000001</v>
      </c>
      <c r="F2267" s="112">
        <v>14.875</v>
      </c>
      <c r="G2267" s="112">
        <v>15.475</v>
      </c>
      <c r="H2267" s="113">
        <v>15.95</v>
      </c>
      <c r="I2267" s="90">
        <f t="shared" si="1288"/>
        <v>12.175000000000001</v>
      </c>
      <c r="J2267" s="90">
        <f t="shared" si="1289"/>
        <v>13.045</v>
      </c>
      <c r="K2267" s="114">
        <v>6</v>
      </c>
      <c r="L2267" s="115">
        <v>0.05</v>
      </c>
      <c r="M2267" s="90">
        <v>9.34</v>
      </c>
      <c r="N2267" s="90">
        <v>10.33</v>
      </c>
      <c r="O2267" s="90">
        <v>12.73</v>
      </c>
      <c r="P2267" s="90">
        <v>14.94</v>
      </c>
      <c r="Q2267" s="90">
        <v>16.68</v>
      </c>
      <c r="R2267" s="63">
        <f t="shared" si="1277"/>
        <v>8</v>
      </c>
      <c r="S2267" s="64">
        <f t="shared" si="1313"/>
        <v>7.0466321243523283E-2</v>
      </c>
      <c r="T2267" s="65">
        <f t="shared" si="1307"/>
        <v>0.90416263310745404</v>
      </c>
      <c r="U2267" s="65">
        <f t="shared" si="1307"/>
        <v>0.81146897093479964</v>
      </c>
      <c r="V2267" s="65">
        <f t="shared" si="1278"/>
        <v>0.69143239625167341</v>
      </c>
      <c r="W2267" s="65">
        <f t="shared" si="1279"/>
        <v>0.6193045563549161</v>
      </c>
      <c r="X2267" s="61">
        <f t="shared" si="1290"/>
        <v>0.1348314606741573</v>
      </c>
      <c r="Y2267" s="66">
        <f t="shared" si="1280"/>
        <v>0.10571923743500856</v>
      </c>
      <c r="Z2267" s="61">
        <f t="shared" si="1281"/>
        <v>7.1457905544147771E-2</v>
      </c>
      <c r="AA2267" s="67">
        <f t="shared" si="1282"/>
        <v>12.174999999999999</v>
      </c>
      <c r="AB2267" s="68">
        <f t="shared" si="1283"/>
        <v>7.6960309777347524E-2</v>
      </c>
      <c r="AC2267" s="69">
        <f t="shared" si="1284"/>
        <v>0.17860600193610832</v>
      </c>
      <c r="AD2267" s="70">
        <f>_xlfn.PERCENTILE.EXC(AC2267:$AC$5675,0.5)</f>
        <v>8.7847064178425111E-2</v>
      </c>
      <c r="AE2267" s="70">
        <f>_xlfn.PERCENTILE.EXC($AC2267:AC$5675,0.35)</f>
        <v>5.1466880527336889E-2</v>
      </c>
      <c r="AF2267" s="71">
        <f t="shared" si="1309"/>
        <v>7.0323859186337864E-2</v>
      </c>
      <c r="AG2267" s="70">
        <f t="shared" si="1310"/>
        <v>-0.13516283925727643</v>
      </c>
      <c r="AH2267" s="70">
        <f t="shared" si="1311"/>
        <v>-0.15865885003490499</v>
      </c>
      <c r="AI2267" s="61" t="str">
        <f t="shared" si="1299"/>
        <v>Short VOL</v>
      </c>
      <c r="AJ2267" s="68" t="str">
        <f t="shared" si="1300"/>
        <v>Short VOL</v>
      </c>
      <c r="AK2267" s="72" t="str">
        <f t="shared" si="1301"/>
        <v>00631L</v>
      </c>
      <c r="AL2267" s="73">
        <f t="shared" si="1291"/>
        <v>1</v>
      </c>
      <c r="AM2267" s="72" t="str">
        <f t="shared" si="1304"/>
        <v>00631L</v>
      </c>
      <c r="AN2267" s="73">
        <f t="shared" si="1292"/>
        <v>1</v>
      </c>
      <c r="AO2267" s="74" t="str">
        <f t="shared" si="1298"/>
        <v>00631L</v>
      </c>
      <c r="AP2267" s="20">
        <f t="shared" si="1293"/>
        <v>1</v>
      </c>
      <c r="AQ2267" s="74" t="str">
        <f t="shared" si="1308"/>
        <v>00631L</v>
      </c>
      <c r="AR2267" s="20">
        <f t="shared" si="1294"/>
        <v>1</v>
      </c>
      <c r="AS2267" s="74" t="str">
        <f t="shared" si="1302"/>
        <v>00631L</v>
      </c>
      <c r="AT2267" s="20">
        <f t="shared" si="1295"/>
        <v>1</v>
      </c>
      <c r="AU2267" s="74" t="str">
        <f t="shared" si="1285"/>
        <v>00631L</v>
      </c>
      <c r="AV2267" s="20">
        <f t="shared" si="1296"/>
        <v>1</v>
      </c>
      <c r="AW2267" s="74" t="str">
        <f t="shared" si="1286"/>
        <v>00631L</v>
      </c>
      <c r="AX2267" s="20">
        <f t="shared" si="1287"/>
        <v>1</v>
      </c>
      <c r="AY2267" s="20">
        <f t="shared" si="1297"/>
        <v>0</v>
      </c>
      <c r="AZ2267" s="116">
        <v>43018</v>
      </c>
      <c r="BA2267" s="117">
        <v>20.11</v>
      </c>
      <c r="BB2267" s="118">
        <v>20.112500000000001</v>
      </c>
      <c r="BC2267" s="76">
        <f t="shared" si="1305"/>
        <v>19.128333333333334</v>
      </c>
      <c r="BD2267" s="76">
        <f t="shared" si="1306"/>
        <v>19.153500000000008</v>
      </c>
      <c r="BE2267" s="77">
        <f t="shared" si="1312"/>
        <v>5.1450727542040608E-2</v>
      </c>
      <c r="BF2267" s="77">
        <f t="shared" si="1303"/>
        <v>4.9938653509801909E-2</v>
      </c>
    </row>
    <row r="2268" spans="1:58" s="23" customFormat="1" ht="15.75" customHeight="1" x14ac:dyDescent="0.4">
      <c r="A2268" s="116">
        <v>43014</v>
      </c>
      <c r="B2268" s="112">
        <v>10.824999999999999</v>
      </c>
      <c r="C2268" s="112">
        <v>12.525</v>
      </c>
      <c r="D2268" s="112">
        <v>13.125</v>
      </c>
      <c r="E2268" s="112">
        <v>14.324999999999999</v>
      </c>
      <c r="F2268" s="112">
        <v>14.725</v>
      </c>
      <c r="G2268" s="112">
        <v>15.324999999999999</v>
      </c>
      <c r="H2268" s="113">
        <v>15.824999999999999</v>
      </c>
      <c r="I2268" s="90">
        <f t="shared" si="1288"/>
        <v>11.93</v>
      </c>
      <c r="J2268" s="90">
        <f t="shared" si="1289"/>
        <v>12.915000000000001</v>
      </c>
      <c r="K2268" s="114">
        <v>7</v>
      </c>
      <c r="L2268" s="115">
        <v>0.05</v>
      </c>
      <c r="M2268" s="90">
        <v>7.88</v>
      </c>
      <c r="N2268" s="90">
        <v>9.65</v>
      </c>
      <c r="O2268" s="90">
        <v>12.44</v>
      </c>
      <c r="P2268" s="90">
        <v>14.59</v>
      </c>
      <c r="Q2268" s="90">
        <v>16.489999999999998</v>
      </c>
      <c r="R2268" s="63">
        <f t="shared" si="1277"/>
        <v>9.5</v>
      </c>
      <c r="S2268" s="64">
        <f t="shared" si="1313"/>
        <v>5.0054406964091497E-2</v>
      </c>
      <c r="T2268" s="65">
        <f t="shared" si="1307"/>
        <v>0.81658031088082894</v>
      </c>
      <c r="U2268" s="65">
        <f t="shared" si="1307"/>
        <v>0.77572347266881037</v>
      </c>
      <c r="V2268" s="65">
        <f t="shared" si="1278"/>
        <v>0.6614119259766964</v>
      </c>
      <c r="W2268" s="65">
        <f t="shared" si="1279"/>
        <v>0.58520315342631901</v>
      </c>
      <c r="X2268" s="61">
        <f t="shared" si="1290"/>
        <v>0.15704387990762136</v>
      </c>
      <c r="Y2268" s="66">
        <f t="shared" si="1280"/>
        <v>0.10471204188481675</v>
      </c>
      <c r="Z2268" s="61">
        <f t="shared" si="1281"/>
        <v>8.2564962279966569E-2</v>
      </c>
      <c r="AA2268" s="67">
        <f t="shared" si="1282"/>
        <v>11.93</v>
      </c>
      <c r="AB2268" s="68">
        <f t="shared" si="1283"/>
        <v>0.12176165803108797</v>
      </c>
      <c r="AC2268" s="69">
        <f t="shared" si="1284"/>
        <v>0.23626943005181339</v>
      </c>
      <c r="AD2268" s="70">
        <f>_xlfn.PERCENTILE.EXC(AC2268:$AC$5675,0.5)</f>
        <v>8.7817852871405228E-2</v>
      </c>
      <c r="AE2268" s="70">
        <f>_xlfn.PERCENTILE.EXC($AC2268:AC$5675,0.35)</f>
        <v>5.145864760841147E-2</v>
      </c>
      <c r="AF2268" s="71">
        <f t="shared" si="1309"/>
        <v>7.0323859186337864E-2</v>
      </c>
      <c r="AG2268" s="70">
        <f t="shared" si="1310"/>
        <v>-0.13516283925727643</v>
      </c>
      <c r="AH2268" s="70">
        <f t="shared" si="1311"/>
        <v>-0.15865885003490499</v>
      </c>
      <c r="AI2268" s="61" t="str">
        <f t="shared" si="1299"/>
        <v>Short VOL</v>
      </c>
      <c r="AJ2268" s="68" t="str">
        <f t="shared" si="1300"/>
        <v>Short VOL</v>
      </c>
      <c r="AK2268" s="72" t="str">
        <f t="shared" si="1301"/>
        <v>00631L</v>
      </c>
      <c r="AL2268" s="73">
        <f t="shared" si="1291"/>
        <v>1</v>
      </c>
      <c r="AM2268" s="72" t="str">
        <f t="shared" si="1304"/>
        <v>00631L</v>
      </c>
      <c r="AN2268" s="73">
        <f t="shared" si="1292"/>
        <v>1</v>
      </c>
      <c r="AO2268" s="74" t="str">
        <f t="shared" si="1298"/>
        <v>00631L</v>
      </c>
      <c r="AP2268" s="20">
        <f t="shared" si="1293"/>
        <v>1</v>
      </c>
      <c r="AQ2268" s="74" t="str">
        <f t="shared" si="1308"/>
        <v>00631L</v>
      </c>
      <c r="AR2268" s="20">
        <f t="shared" si="1294"/>
        <v>1</v>
      </c>
      <c r="AS2268" s="74" t="str">
        <f t="shared" si="1302"/>
        <v>00631L</v>
      </c>
      <c r="AT2268" s="20">
        <f t="shared" si="1295"/>
        <v>1</v>
      </c>
      <c r="AU2268" s="74" t="str">
        <f t="shared" si="1285"/>
        <v>00631L</v>
      </c>
      <c r="AV2268" s="20">
        <f t="shared" si="1296"/>
        <v>1</v>
      </c>
      <c r="AW2268" s="74" t="str">
        <f t="shared" si="1286"/>
        <v>00631L</v>
      </c>
      <c r="AX2268" s="20">
        <f t="shared" si="1287"/>
        <v>1</v>
      </c>
      <c r="AY2268" s="20">
        <f t="shared" si="1297"/>
        <v>0</v>
      </c>
      <c r="AZ2268" s="116">
        <v>43017</v>
      </c>
      <c r="BA2268" s="117">
        <v>20.100000000000001</v>
      </c>
      <c r="BB2268" s="118">
        <v>20.100000000000001</v>
      </c>
      <c r="BC2268" s="76">
        <f t="shared" si="1305"/>
        <v>19.104166666666671</v>
      </c>
      <c r="BD2268" s="76">
        <f t="shared" si="1306"/>
        <v>19.128125000000004</v>
      </c>
      <c r="BE2268" s="77">
        <f t="shared" si="1312"/>
        <v>5.2126499454743541E-2</v>
      </c>
      <c r="BF2268" s="77">
        <f t="shared" si="1303"/>
        <v>5.0808691390295542E-2</v>
      </c>
    </row>
    <row r="2269" spans="1:58" s="23" customFormat="1" ht="15.75" customHeight="1" x14ac:dyDescent="0.4">
      <c r="A2269" s="116">
        <v>43013</v>
      </c>
      <c r="B2269" s="112">
        <v>10.824999999999999</v>
      </c>
      <c r="C2269" s="112">
        <v>12.475</v>
      </c>
      <c r="D2269" s="112">
        <v>13.025</v>
      </c>
      <c r="E2269" s="112">
        <v>14.225</v>
      </c>
      <c r="F2269" s="112">
        <v>14.675000000000001</v>
      </c>
      <c r="G2269" s="112">
        <v>15.275</v>
      </c>
      <c r="H2269" s="113">
        <v>15.775</v>
      </c>
      <c r="I2269" s="90">
        <f t="shared" si="1288"/>
        <v>11.815</v>
      </c>
      <c r="J2269" s="90">
        <f t="shared" si="1289"/>
        <v>12.805</v>
      </c>
      <c r="K2269" s="114">
        <v>8</v>
      </c>
      <c r="L2269" s="115">
        <v>0.05</v>
      </c>
      <c r="M2269" s="90">
        <v>7.81</v>
      </c>
      <c r="N2269" s="90">
        <v>9.19</v>
      </c>
      <c r="O2269" s="90">
        <v>12.18</v>
      </c>
      <c r="P2269" s="90">
        <v>14.25</v>
      </c>
      <c r="Q2269" s="90">
        <v>16.34</v>
      </c>
      <c r="R2269" s="63">
        <f t="shared" si="1277"/>
        <v>9.43</v>
      </c>
      <c r="S2269" s="64">
        <f t="shared" si="1313"/>
        <v>-4.5690550363447692E-2</v>
      </c>
      <c r="T2269" s="65">
        <f t="shared" si="1307"/>
        <v>0.84983677910772581</v>
      </c>
      <c r="U2269" s="65">
        <f t="shared" si="1307"/>
        <v>0.75451559934318557</v>
      </c>
      <c r="V2269" s="65">
        <f t="shared" si="1278"/>
        <v>0.64491228070175433</v>
      </c>
      <c r="W2269" s="65">
        <f t="shared" si="1279"/>
        <v>0.56242350061199509</v>
      </c>
      <c r="X2269" s="61">
        <f t="shared" si="1290"/>
        <v>0.15242494226327949</v>
      </c>
      <c r="Y2269" s="66">
        <f t="shared" si="1280"/>
        <v>0.10896309314586999</v>
      </c>
      <c r="Z2269" s="61">
        <f t="shared" si="1281"/>
        <v>8.3791790097333924E-2</v>
      </c>
      <c r="AA2269" s="67">
        <f t="shared" si="1282"/>
        <v>11.815</v>
      </c>
      <c r="AB2269" s="68">
        <f t="shared" si="1283"/>
        <v>0.1779107725788901</v>
      </c>
      <c r="AC2269" s="69">
        <f t="shared" si="1284"/>
        <v>0.28563656147986943</v>
      </c>
      <c r="AD2269" s="70">
        <f>_xlfn.PERCENTILE.EXC(AC2269:$AC$5675,0.5)</f>
        <v>8.7788641564385345E-2</v>
      </c>
      <c r="AE2269" s="70">
        <f>_xlfn.PERCENTILE.EXC($AC2269:AC$5675,0.35)</f>
        <v>5.1453305605261887E-2</v>
      </c>
      <c r="AF2269" s="71">
        <f t="shared" si="1309"/>
        <v>7.0062322217237794E-2</v>
      </c>
      <c r="AG2269" s="70">
        <f t="shared" si="1310"/>
        <v>-0.13516283925727643</v>
      </c>
      <c r="AH2269" s="70">
        <f t="shared" si="1311"/>
        <v>-0.15865885003490499</v>
      </c>
      <c r="AI2269" s="61" t="str">
        <f t="shared" si="1299"/>
        <v>Short VOL</v>
      </c>
      <c r="AJ2269" s="68" t="str">
        <f t="shared" si="1300"/>
        <v>Short VOL</v>
      </c>
      <c r="AK2269" s="72" t="str">
        <f t="shared" si="1301"/>
        <v>00631L</v>
      </c>
      <c r="AL2269" s="73">
        <f t="shared" si="1291"/>
        <v>1</v>
      </c>
      <c r="AM2269" s="72" t="str">
        <f t="shared" si="1304"/>
        <v>00631L</v>
      </c>
      <c r="AN2269" s="73">
        <f t="shared" si="1292"/>
        <v>1</v>
      </c>
      <c r="AO2269" s="74" t="str">
        <f t="shared" si="1298"/>
        <v>00631L</v>
      </c>
      <c r="AP2269" s="20">
        <f t="shared" si="1293"/>
        <v>1</v>
      </c>
      <c r="AQ2269" s="74" t="str">
        <f t="shared" si="1308"/>
        <v>00631L</v>
      </c>
      <c r="AR2269" s="20">
        <f t="shared" si="1294"/>
        <v>1</v>
      </c>
      <c r="AS2269" s="74" t="str">
        <f t="shared" si="1302"/>
        <v>00631L</v>
      </c>
      <c r="AT2269" s="20">
        <f t="shared" si="1295"/>
        <v>1</v>
      </c>
      <c r="AU2269" s="74" t="str">
        <f t="shared" si="1285"/>
        <v>00631L</v>
      </c>
      <c r="AV2269" s="20">
        <f t="shared" si="1296"/>
        <v>1</v>
      </c>
      <c r="AW2269" s="74" t="str">
        <f t="shared" si="1286"/>
        <v>00631L</v>
      </c>
      <c r="AX2269" s="20">
        <f t="shared" si="1287"/>
        <v>1</v>
      </c>
      <c r="AY2269" s="20">
        <f t="shared" si="1297"/>
        <v>0</v>
      </c>
      <c r="AZ2269" s="116">
        <v>43014</v>
      </c>
      <c r="BA2269" s="117">
        <v>20.024999999999999</v>
      </c>
      <c r="BB2269" s="118">
        <v>20.162500000000001</v>
      </c>
      <c r="BC2269" s="76">
        <f t="shared" si="1305"/>
        <v>19.076250000000002</v>
      </c>
      <c r="BD2269" s="76">
        <f t="shared" si="1306"/>
        <v>19.102916666666669</v>
      </c>
      <c r="BE2269" s="77">
        <f t="shared" si="1312"/>
        <v>5.6942533254701506E-2</v>
      </c>
      <c r="BF2269" s="77">
        <f t="shared" si="1303"/>
        <v>4.8269243352890935E-2</v>
      </c>
    </row>
    <row r="2270" spans="1:58" s="23" customFormat="1" ht="15.75" customHeight="1" x14ac:dyDescent="0.4">
      <c r="A2270" s="116">
        <v>43012</v>
      </c>
      <c r="B2270" s="112">
        <v>11.324999999999999</v>
      </c>
      <c r="C2270" s="112">
        <v>12.775</v>
      </c>
      <c r="D2270" s="112">
        <v>13.275</v>
      </c>
      <c r="E2270" s="112">
        <v>14.475</v>
      </c>
      <c r="F2270" s="112">
        <v>14.875</v>
      </c>
      <c r="G2270" s="112">
        <v>15.475</v>
      </c>
      <c r="H2270" s="113">
        <v>15.975</v>
      </c>
      <c r="I2270" s="90">
        <f t="shared" si="1288"/>
        <v>12.1225</v>
      </c>
      <c r="J2270" s="90">
        <f t="shared" si="1289"/>
        <v>13.05</v>
      </c>
      <c r="K2270" s="114">
        <v>9</v>
      </c>
      <c r="L2270" s="115">
        <v>0.05</v>
      </c>
      <c r="M2270" s="90">
        <v>8.02</v>
      </c>
      <c r="N2270" s="90">
        <v>9.6300000000000008</v>
      </c>
      <c r="O2270" s="90">
        <v>12.38</v>
      </c>
      <c r="P2270" s="90">
        <v>14.44</v>
      </c>
      <c r="Q2270" s="90">
        <v>16.28</v>
      </c>
      <c r="R2270" s="63">
        <f t="shared" si="1277"/>
        <v>9.1700000000000017</v>
      </c>
      <c r="S2270" s="64">
        <f t="shared" si="1313"/>
        <v>1.261829652996856E-2</v>
      </c>
      <c r="T2270" s="65">
        <f t="shared" si="1307"/>
        <v>0.83281412253374854</v>
      </c>
      <c r="U2270" s="65">
        <f t="shared" si="1307"/>
        <v>0.77786752827140548</v>
      </c>
      <c r="V2270" s="65">
        <f t="shared" si="1278"/>
        <v>0.66689750692520788</v>
      </c>
      <c r="W2270" s="65">
        <f t="shared" si="1279"/>
        <v>0.59152334152334152</v>
      </c>
      <c r="X2270" s="61">
        <f t="shared" si="1290"/>
        <v>0.12803532008830032</v>
      </c>
      <c r="Y2270" s="66">
        <f t="shared" si="1280"/>
        <v>0.10362694300518135</v>
      </c>
      <c r="Z2270" s="61">
        <f t="shared" si="1281"/>
        <v>7.6510620746545688E-2</v>
      </c>
      <c r="AA2270" s="67">
        <f t="shared" si="1282"/>
        <v>12.1225</v>
      </c>
      <c r="AB2270" s="68">
        <f t="shared" si="1283"/>
        <v>0.17601246105918986</v>
      </c>
      <c r="AC2270" s="69">
        <f t="shared" si="1284"/>
        <v>0.2588265835929387</v>
      </c>
      <c r="AD2270" s="70">
        <f>_xlfn.PERCENTILE.EXC(AC2270:$AC$5675,0.5)</f>
        <v>8.7779068416657988E-2</v>
      </c>
      <c r="AE2270" s="70">
        <f>_xlfn.PERCENTILE.EXC($AC2270:AC$5675,0.35)</f>
        <v>5.1450131788944163E-2</v>
      </c>
      <c r="AF2270" s="71">
        <f t="shared" si="1309"/>
        <v>6.9208842240569043E-2</v>
      </c>
      <c r="AG2270" s="70">
        <f t="shared" si="1310"/>
        <v>-0.13516283925727643</v>
      </c>
      <c r="AH2270" s="70">
        <f t="shared" si="1311"/>
        <v>-0.15865885003490499</v>
      </c>
      <c r="AI2270" s="61" t="str">
        <f t="shared" si="1299"/>
        <v>Short VOL</v>
      </c>
      <c r="AJ2270" s="68" t="str">
        <f t="shared" si="1300"/>
        <v>Short VOL</v>
      </c>
      <c r="AK2270" s="72" t="str">
        <f t="shared" si="1301"/>
        <v>00631L</v>
      </c>
      <c r="AL2270" s="73">
        <f t="shared" si="1291"/>
        <v>1</v>
      </c>
      <c r="AM2270" s="72" t="str">
        <f t="shared" si="1304"/>
        <v>00631L</v>
      </c>
      <c r="AN2270" s="73">
        <f t="shared" si="1292"/>
        <v>1</v>
      </c>
      <c r="AO2270" s="74" t="str">
        <f t="shared" si="1298"/>
        <v>00631L</v>
      </c>
      <c r="AP2270" s="20">
        <f t="shared" si="1293"/>
        <v>1</v>
      </c>
      <c r="AQ2270" s="74" t="str">
        <f t="shared" si="1308"/>
        <v>00631L</v>
      </c>
      <c r="AR2270" s="20">
        <f t="shared" si="1294"/>
        <v>1</v>
      </c>
      <c r="AS2270" s="74" t="str">
        <f t="shared" si="1302"/>
        <v>00631L</v>
      </c>
      <c r="AT2270" s="20">
        <f t="shared" si="1295"/>
        <v>1</v>
      </c>
      <c r="AU2270" s="74" t="str">
        <f t="shared" si="1285"/>
        <v>00631L</v>
      </c>
      <c r="AV2270" s="20">
        <f t="shared" si="1296"/>
        <v>1</v>
      </c>
      <c r="AW2270" s="74" t="str">
        <f t="shared" si="1286"/>
        <v>00631L</v>
      </c>
      <c r="AX2270" s="20">
        <f t="shared" si="1287"/>
        <v>1</v>
      </c>
      <c r="AY2270" s="20">
        <f t="shared" si="1297"/>
        <v>0</v>
      </c>
      <c r="AZ2270" s="116">
        <v>43013</v>
      </c>
      <c r="BA2270" s="117">
        <v>20.25</v>
      </c>
      <c r="BB2270" s="118">
        <v>20.137499999999999</v>
      </c>
      <c r="BC2270" s="76">
        <f t="shared" si="1305"/>
        <v>19.048125000000002</v>
      </c>
      <c r="BD2270" s="76">
        <f t="shared" si="1306"/>
        <v>19.077708333333337</v>
      </c>
      <c r="BE2270" s="77">
        <f t="shared" si="1312"/>
        <v>5.7190668372871171E-2</v>
      </c>
      <c r="BF2270" s="77">
        <f t="shared" si="1303"/>
        <v>6.1448243477880818E-2</v>
      </c>
    </row>
    <row r="2271" spans="1:58" s="23" customFormat="1" ht="15.75" customHeight="1" x14ac:dyDescent="0.4">
      <c r="A2271" s="116">
        <v>43011</v>
      </c>
      <c r="B2271" s="112">
        <v>11.375</v>
      </c>
      <c r="C2271" s="112">
        <v>12.775</v>
      </c>
      <c r="D2271" s="112">
        <v>13.275</v>
      </c>
      <c r="E2271" s="112">
        <v>14.475</v>
      </c>
      <c r="F2271" s="112">
        <v>14.875</v>
      </c>
      <c r="G2271" s="112">
        <v>15.475</v>
      </c>
      <c r="H2271" s="113">
        <v>15.975</v>
      </c>
      <c r="I2271" s="90">
        <f t="shared" si="1288"/>
        <v>12.074999999999999</v>
      </c>
      <c r="J2271" s="90">
        <f t="shared" si="1289"/>
        <v>13.025</v>
      </c>
      <c r="K2271" s="114">
        <v>10</v>
      </c>
      <c r="L2271" s="115">
        <v>0.05</v>
      </c>
      <c r="M2271" s="90">
        <v>8.0399999999999991</v>
      </c>
      <c r="N2271" s="90">
        <v>9.51</v>
      </c>
      <c r="O2271" s="90">
        <v>12.31</v>
      </c>
      <c r="P2271" s="90">
        <v>14.46</v>
      </c>
      <c r="Q2271" s="90">
        <v>16.399999999999999</v>
      </c>
      <c r="R2271" s="63">
        <f t="shared" ref="R2271:R2334" si="1314">(O2271+P2271)-(N2271+M2271)</f>
        <v>9.220000000000006</v>
      </c>
      <c r="S2271" s="64">
        <f t="shared" si="1313"/>
        <v>6.3492063492064021E-3</v>
      </c>
      <c r="T2271" s="65">
        <f t="shared" si="1307"/>
        <v>0.8454258675078864</v>
      </c>
      <c r="U2271" s="65">
        <f t="shared" si="1307"/>
        <v>0.77254264825345242</v>
      </c>
      <c r="V2271" s="65">
        <f t="shared" si="1278"/>
        <v>0.65767634854771784</v>
      </c>
      <c r="W2271" s="65">
        <f t="shared" si="1279"/>
        <v>0.57987804878048788</v>
      </c>
      <c r="X2271" s="61">
        <f t="shared" si="1290"/>
        <v>0.12307692307692311</v>
      </c>
      <c r="Y2271" s="66">
        <f t="shared" si="1280"/>
        <v>0.10362694300518135</v>
      </c>
      <c r="Z2271" s="61">
        <f t="shared" si="1281"/>
        <v>7.8674948240165729E-2</v>
      </c>
      <c r="AA2271" s="67">
        <f t="shared" si="1282"/>
        <v>12.074999999999999</v>
      </c>
      <c r="AB2271" s="68">
        <f t="shared" si="1283"/>
        <v>0.19610935856992642</v>
      </c>
      <c r="AC2271" s="69">
        <f t="shared" si="1284"/>
        <v>0.26971608832807564</v>
      </c>
      <c r="AD2271" s="70">
        <f>_xlfn.PERCENTILE.EXC(AC2271:$AC$5675,0.5)</f>
        <v>8.7769495268930631E-2</v>
      </c>
      <c r="AE2271" s="70">
        <f>_xlfn.PERCENTILE.EXC($AC2271:AC$5675,0.35)</f>
        <v>5.1446957972626453E-2</v>
      </c>
      <c r="AF2271" s="71">
        <f t="shared" si="1309"/>
        <v>6.7661665409940536E-2</v>
      </c>
      <c r="AG2271" s="70">
        <f t="shared" si="1310"/>
        <v>-0.13516283925727643</v>
      </c>
      <c r="AH2271" s="70">
        <f t="shared" si="1311"/>
        <v>-0.15865885003490499</v>
      </c>
      <c r="AI2271" s="61" t="str">
        <f t="shared" si="1299"/>
        <v>Short VOL</v>
      </c>
      <c r="AJ2271" s="68" t="str">
        <f t="shared" si="1300"/>
        <v>Short VOL</v>
      </c>
      <c r="AK2271" s="72" t="str">
        <f t="shared" si="1301"/>
        <v>00631L</v>
      </c>
      <c r="AL2271" s="73">
        <f t="shared" si="1291"/>
        <v>1</v>
      </c>
      <c r="AM2271" s="72" t="str">
        <f t="shared" si="1304"/>
        <v>00631L</v>
      </c>
      <c r="AN2271" s="73">
        <f t="shared" si="1292"/>
        <v>1</v>
      </c>
      <c r="AO2271" s="74" t="str">
        <f t="shared" si="1298"/>
        <v>00631L</v>
      </c>
      <c r="AP2271" s="20">
        <f t="shared" si="1293"/>
        <v>1</v>
      </c>
      <c r="AQ2271" s="74" t="str">
        <f t="shared" si="1308"/>
        <v>00631L</v>
      </c>
      <c r="AR2271" s="20">
        <f t="shared" si="1294"/>
        <v>1</v>
      </c>
      <c r="AS2271" s="74" t="str">
        <f t="shared" si="1302"/>
        <v>00631L</v>
      </c>
      <c r="AT2271" s="20">
        <f t="shared" si="1295"/>
        <v>1</v>
      </c>
      <c r="AU2271" s="74" t="str">
        <f t="shared" si="1285"/>
        <v>00631L</v>
      </c>
      <c r="AV2271" s="20">
        <f t="shared" si="1296"/>
        <v>1</v>
      </c>
      <c r="AW2271" s="74" t="str">
        <f t="shared" si="1286"/>
        <v>00631L</v>
      </c>
      <c r="AX2271" s="20">
        <f t="shared" si="1287"/>
        <v>1</v>
      </c>
      <c r="AY2271" s="20">
        <f t="shared" si="1297"/>
        <v>0</v>
      </c>
      <c r="AZ2271" s="116">
        <v>43012</v>
      </c>
      <c r="BA2271" s="117">
        <v>20.225000000000001</v>
      </c>
      <c r="BB2271" s="118">
        <v>20.324999999999999</v>
      </c>
      <c r="BC2271" s="76">
        <f t="shared" si="1305"/>
        <v>19.020833333333332</v>
      </c>
      <c r="BD2271" s="76">
        <f t="shared" si="1306"/>
        <v>19.049583333333334</v>
      </c>
      <c r="BE2271" s="77">
        <f t="shared" si="1312"/>
        <v>6.8565169769989082E-2</v>
      </c>
      <c r="BF2271" s="77">
        <f t="shared" si="1303"/>
        <v>6.1703011876900207E-2</v>
      </c>
    </row>
    <row r="2272" spans="1:58" s="23" customFormat="1" ht="15.75" customHeight="1" x14ac:dyDescent="0.4">
      <c r="A2272" s="116">
        <v>43010</v>
      </c>
      <c r="B2272" s="112">
        <v>11.375</v>
      </c>
      <c r="C2272" s="112">
        <v>12.675000000000001</v>
      </c>
      <c r="D2272" s="112">
        <v>13.275</v>
      </c>
      <c r="E2272" s="112">
        <v>14.525</v>
      </c>
      <c r="F2272" s="112">
        <v>14.925000000000001</v>
      </c>
      <c r="G2272" s="112">
        <v>15.525</v>
      </c>
      <c r="H2272" s="113">
        <v>16.024999999999999</v>
      </c>
      <c r="I2272" s="90">
        <f t="shared" si="1288"/>
        <v>11.96</v>
      </c>
      <c r="J2272" s="90">
        <f t="shared" si="1289"/>
        <v>12.945</v>
      </c>
      <c r="K2272" s="114">
        <v>11</v>
      </c>
      <c r="L2272" s="115">
        <v>0.05</v>
      </c>
      <c r="M2272" s="90">
        <v>8.18</v>
      </c>
      <c r="N2272" s="90">
        <v>9.4499999999999993</v>
      </c>
      <c r="O2272" s="90">
        <v>12.36</v>
      </c>
      <c r="P2272" s="90">
        <v>14.57</v>
      </c>
      <c r="Q2272" s="90">
        <v>16.45</v>
      </c>
      <c r="R2272" s="63">
        <f t="shared" si="1314"/>
        <v>9.3000000000000007</v>
      </c>
      <c r="S2272" s="64">
        <f t="shared" si="1313"/>
        <v>-6.3091482649842798E-3</v>
      </c>
      <c r="T2272" s="65">
        <f t="shared" si="1307"/>
        <v>0.8656084656084656</v>
      </c>
      <c r="U2272" s="65">
        <f t="shared" si="1307"/>
        <v>0.7645631067961165</v>
      </c>
      <c r="V2272" s="65">
        <f t="shared" si="1278"/>
        <v>0.6485929993136581</v>
      </c>
      <c r="W2272" s="65">
        <f t="shared" si="1279"/>
        <v>0.57446808510638292</v>
      </c>
      <c r="X2272" s="61">
        <f t="shared" si="1290"/>
        <v>0.11428571428571435</v>
      </c>
      <c r="Y2272" s="66">
        <f t="shared" si="1280"/>
        <v>0.10327022375215134</v>
      </c>
      <c r="Z2272" s="61">
        <f t="shared" si="1281"/>
        <v>8.235785953177252E-2</v>
      </c>
      <c r="AA2272" s="67">
        <f t="shared" si="1282"/>
        <v>11.96</v>
      </c>
      <c r="AB2272" s="68">
        <f t="shared" si="1283"/>
        <v>0.2037037037037038</v>
      </c>
      <c r="AC2272" s="69">
        <f t="shared" si="1284"/>
        <v>0.26560846560846579</v>
      </c>
      <c r="AD2272" s="70">
        <f>_xlfn.PERCENTILE.EXC(AC2272:$AC$5675,0.5)</f>
        <v>8.7766229115946837E-2</v>
      </c>
      <c r="AE2272" s="70">
        <f>_xlfn.PERCENTILE.EXC($AC2272:AC$5675,0.35)</f>
        <v>5.1427749026884725E-2</v>
      </c>
      <c r="AF2272" s="71">
        <f t="shared" si="1309"/>
        <v>6.6728831736568309E-2</v>
      </c>
      <c r="AG2272" s="70">
        <f t="shared" si="1310"/>
        <v>-0.13516283925727643</v>
      </c>
      <c r="AH2272" s="70">
        <f t="shared" si="1311"/>
        <v>-0.15865885003490499</v>
      </c>
      <c r="AI2272" s="61" t="str">
        <f t="shared" si="1299"/>
        <v>Short VOL</v>
      </c>
      <c r="AJ2272" s="68" t="str">
        <f t="shared" si="1300"/>
        <v>Short VOL</v>
      </c>
      <c r="AK2272" s="72" t="str">
        <f t="shared" si="1301"/>
        <v>00631L</v>
      </c>
      <c r="AL2272" s="73">
        <f t="shared" si="1291"/>
        <v>1</v>
      </c>
      <c r="AM2272" s="72" t="str">
        <f t="shared" si="1304"/>
        <v>00631L</v>
      </c>
      <c r="AN2272" s="73">
        <f t="shared" si="1292"/>
        <v>1</v>
      </c>
      <c r="AO2272" s="74" t="str">
        <f t="shared" si="1298"/>
        <v>00631L</v>
      </c>
      <c r="AP2272" s="20">
        <f t="shared" si="1293"/>
        <v>1</v>
      </c>
      <c r="AQ2272" s="74" t="str">
        <f t="shared" si="1308"/>
        <v>00631L</v>
      </c>
      <c r="AR2272" s="20">
        <f t="shared" si="1294"/>
        <v>1</v>
      </c>
      <c r="AS2272" s="74" t="str">
        <f t="shared" si="1302"/>
        <v>00631L</v>
      </c>
      <c r="AT2272" s="20">
        <f t="shared" si="1295"/>
        <v>1</v>
      </c>
      <c r="AU2272" s="74" t="str">
        <f t="shared" si="1285"/>
        <v>00631L</v>
      </c>
      <c r="AV2272" s="20">
        <f t="shared" si="1296"/>
        <v>1</v>
      </c>
      <c r="AW2272" s="74" t="str">
        <f t="shared" si="1286"/>
        <v>00631L</v>
      </c>
      <c r="AX2272" s="20">
        <f t="shared" si="1287"/>
        <v>1</v>
      </c>
      <c r="AY2272" s="20">
        <f t="shared" si="1297"/>
        <v>0</v>
      </c>
      <c r="AZ2272" s="116">
        <v>43011</v>
      </c>
      <c r="BA2272" s="117">
        <v>20.350000000000001</v>
      </c>
      <c r="BB2272" s="118">
        <v>20.350000000000001</v>
      </c>
      <c r="BC2272" s="76">
        <f t="shared" si="1305"/>
        <v>18.991458333333334</v>
      </c>
      <c r="BD2272" s="76">
        <f t="shared" si="1306"/>
        <v>19.021250000000002</v>
      </c>
      <c r="BE2272" s="77">
        <f t="shared" si="1312"/>
        <v>7.1534352066170134E-2</v>
      </c>
      <c r="BF2272" s="77">
        <f t="shared" si="1303"/>
        <v>6.9856082013537449E-2</v>
      </c>
    </row>
    <row r="2273" spans="1:58" s="23" customFormat="1" ht="15.75" customHeight="1" x14ac:dyDescent="0.4">
      <c r="A2273" s="116">
        <v>43007</v>
      </c>
      <c r="B2273" s="112">
        <v>11.675000000000001</v>
      </c>
      <c r="C2273" s="112">
        <v>13.025</v>
      </c>
      <c r="D2273" s="112">
        <v>13.574999999999999</v>
      </c>
      <c r="E2273" s="112">
        <v>14.775</v>
      </c>
      <c r="F2273" s="112">
        <v>15.225</v>
      </c>
      <c r="G2273" s="112">
        <v>15.8</v>
      </c>
      <c r="H2273" s="113">
        <v>16.274999999999999</v>
      </c>
      <c r="I2273" s="90">
        <f t="shared" si="1288"/>
        <v>12.215</v>
      </c>
      <c r="J2273" s="90">
        <f t="shared" si="1289"/>
        <v>13.244999999999999</v>
      </c>
      <c r="K2273" s="114">
        <v>12</v>
      </c>
      <c r="L2273" s="115">
        <v>0.05</v>
      </c>
      <c r="M2273" s="90">
        <v>7.95</v>
      </c>
      <c r="N2273" s="90">
        <v>9.51</v>
      </c>
      <c r="O2273" s="90">
        <v>12.49</v>
      </c>
      <c r="P2273" s="90">
        <v>14.81</v>
      </c>
      <c r="Q2273" s="90">
        <v>16.64</v>
      </c>
      <c r="R2273" s="63">
        <f t="shared" si="1314"/>
        <v>9.84</v>
      </c>
      <c r="S2273" s="64">
        <f t="shared" si="1313"/>
        <v>-4.1884816753927669E-3</v>
      </c>
      <c r="T2273" s="65">
        <f t="shared" si="1307"/>
        <v>0.83596214511041012</v>
      </c>
      <c r="U2273" s="65">
        <f t="shared" si="1307"/>
        <v>0.7614091273018414</v>
      </c>
      <c r="V2273" s="65">
        <f t="shared" si="1278"/>
        <v>0.6421336934503713</v>
      </c>
      <c r="W2273" s="65">
        <f t="shared" si="1279"/>
        <v>0.57151442307692302</v>
      </c>
      <c r="X2273" s="61">
        <f t="shared" si="1290"/>
        <v>0.11563169164882223</v>
      </c>
      <c r="Y2273" s="66">
        <f t="shared" si="1280"/>
        <v>0.10152284263959378</v>
      </c>
      <c r="Z2273" s="61">
        <f t="shared" si="1281"/>
        <v>8.4322554236594294E-2</v>
      </c>
      <c r="AA2273" s="67">
        <f t="shared" si="1282"/>
        <v>12.215</v>
      </c>
      <c r="AB2273" s="68">
        <f t="shared" si="1283"/>
        <v>0.22765509989484764</v>
      </c>
      <c r="AC2273" s="69">
        <f t="shared" si="1284"/>
        <v>0.28443743427970558</v>
      </c>
      <c r="AD2273" s="70">
        <f>_xlfn.PERCENTILE.EXC(AC2273:$AC$5675,0.5)</f>
        <v>8.7762962962963029E-2</v>
      </c>
      <c r="AE2273" s="70">
        <f>_xlfn.PERCENTILE.EXC($AC2273:AC$5675,0.35)</f>
        <v>5.1402126029373385E-2</v>
      </c>
      <c r="AF2273" s="71">
        <f t="shared" si="1309"/>
        <v>6.6437079787318554E-2</v>
      </c>
      <c r="AG2273" s="70">
        <f t="shared" si="1310"/>
        <v>-0.13516283925727643</v>
      </c>
      <c r="AH2273" s="70">
        <f t="shared" si="1311"/>
        <v>-0.15865885003490499</v>
      </c>
      <c r="AI2273" s="61" t="str">
        <f t="shared" si="1299"/>
        <v>Short VOL</v>
      </c>
      <c r="AJ2273" s="68" t="str">
        <f t="shared" si="1300"/>
        <v>Short VOL</v>
      </c>
      <c r="AK2273" s="72" t="str">
        <f t="shared" si="1301"/>
        <v>00631L</v>
      </c>
      <c r="AL2273" s="73">
        <f t="shared" si="1291"/>
        <v>1</v>
      </c>
      <c r="AM2273" s="72" t="str">
        <f t="shared" si="1304"/>
        <v>00631L</v>
      </c>
      <c r="AN2273" s="73">
        <f t="shared" si="1292"/>
        <v>1</v>
      </c>
      <c r="AO2273" s="74" t="str">
        <f t="shared" si="1298"/>
        <v>00631L</v>
      </c>
      <c r="AP2273" s="20">
        <f t="shared" si="1293"/>
        <v>1</v>
      </c>
      <c r="AQ2273" s="74" t="str">
        <f t="shared" si="1308"/>
        <v>00631L</v>
      </c>
      <c r="AR2273" s="20">
        <f t="shared" si="1294"/>
        <v>1</v>
      </c>
      <c r="AS2273" s="74" t="str">
        <f t="shared" si="1302"/>
        <v>00631L</v>
      </c>
      <c r="AT2273" s="20">
        <f t="shared" si="1295"/>
        <v>1</v>
      </c>
      <c r="AU2273" s="74" t="str">
        <f t="shared" si="1285"/>
        <v>00631L</v>
      </c>
      <c r="AV2273" s="20">
        <f t="shared" si="1296"/>
        <v>1</v>
      </c>
      <c r="AW2273" s="74" t="str">
        <f t="shared" si="1286"/>
        <v>00631L</v>
      </c>
      <c r="AX2273" s="20">
        <f t="shared" si="1287"/>
        <v>1</v>
      </c>
      <c r="AY2273" s="20">
        <f t="shared" si="1297"/>
        <v>0</v>
      </c>
      <c r="AZ2273" s="116">
        <v>43010</v>
      </c>
      <c r="BA2273" s="117">
        <v>19.95</v>
      </c>
      <c r="BB2273" s="118">
        <v>19.925000000000001</v>
      </c>
      <c r="BC2273" s="76">
        <f t="shared" si="1305"/>
        <v>18.961458333333333</v>
      </c>
      <c r="BD2273" s="76">
        <f t="shared" si="1306"/>
        <v>18.984791666666663</v>
      </c>
      <c r="BE2273" s="77">
        <f t="shared" si="1312"/>
        <v>5.0815799593473668E-2</v>
      </c>
      <c r="BF2273" s="77">
        <f t="shared" si="1303"/>
        <v>5.0841133802276124E-2</v>
      </c>
    </row>
    <row r="2274" spans="1:58" s="23" customFormat="1" ht="15.75" customHeight="1" x14ac:dyDescent="0.4">
      <c r="A2274" s="116">
        <v>43006</v>
      </c>
      <c r="B2274" s="112">
        <v>11.925000000000001</v>
      </c>
      <c r="C2274" s="112">
        <v>13.125</v>
      </c>
      <c r="D2274" s="112">
        <v>13.675000000000001</v>
      </c>
      <c r="E2274" s="112">
        <v>14.875</v>
      </c>
      <c r="F2274" s="112">
        <v>15.324999999999999</v>
      </c>
      <c r="G2274" s="112">
        <v>15.875</v>
      </c>
      <c r="H2274" s="113">
        <v>16.375</v>
      </c>
      <c r="I2274" s="90">
        <f t="shared" si="1288"/>
        <v>12.345000000000001</v>
      </c>
      <c r="J2274" s="90">
        <f t="shared" si="1289"/>
        <v>13.317500000000001</v>
      </c>
      <c r="K2274" s="114">
        <v>13</v>
      </c>
      <c r="L2274" s="115">
        <v>0.05</v>
      </c>
      <c r="M2274" s="90">
        <v>8.39</v>
      </c>
      <c r="N2274" s="90">
        <v>9.5500000000000007</v>
      </c>
      <c r="O2274" s="90">
        <v>12.76</v>
      </c>
      <c r="P2274" s="90">
        <v>14.93</v>
      </c>
      <c r="Q2274" s="90">
        <v>16.84</v>
      </c>
      <c r="R2274" s="63">
        <f t="shared" si="1314"/>
        <v>9.7499999999999964</v>
      </c>
      <c r="S2274" s="64">
        <f t="shared" si="1313"/>
        <v>-3.2421479229989718E-2</v>
      </c>
      <c r="T2274" s="65">
        <f t="shared" si="1307"/>
        <v>0.87853403141361253</v>
      </c>
      <c r="U2274" s="65">
        <f t="shared" si="1307"/>
        <v>0.74843260188087779</v>
      </c>
      <c r="V2274" s="65">
        <f t="shared" si="1278"/>
        <v>0.63965170797052917</v>
      </c>
      <c r="W2274" s="65">
        <f t="shared" si="1279"/>
        <v>0.56710213776722096</v>
      </c>
      <c r="X2274" s="61">
        <f t="shared" si="1290"/>
        <v>0.10062893081761</v>
      </c>
      <c r="Y2274" s="66">
        <f t="shared" si="1280"/>
        <v>0.10084033613445378</v>
      </c>
      <c r="Z2274" s="61">
        <f t="shared" si="1281"/>
        <v>7.8776832725799925E-2</v>
      </c>
      <c r="AA2274" s="67">
        <f t="shared" si="1282"/>
        <v>12.345000000000001</v>
      </c>
      <c r="AB2274" s="68">
        <f t="shared" si="1283"/>
        <v>0.24869109947643978</v>
      </c>
      <c r="AC2274" s="69">
        <f t="shared" si="1284"/>
        <v>0.29267015706806282</v>
      </c>
      <c r="AD2274" s="70">
        <f>_xlfn.PERCENTILE.EXC(AC2274:$AC$5675,0.5)</f>
        <v>8.7702709887838182E-2</v>
      </c>
      <c r="AE2274" s="70">
        <f>_xlfn.PERCENTILE.EXC($AC2274:AC$5675,0.35)</f>
        <v>5.1376503031862066E-2</v>
      </c>
      <c r="AF2274" s="71">
        <f t="shared" si="1309"/>
        <v>6.5892719272890782E-2</v>
      </c>
      <c r="AG2274" s="70">
        <f t="shared" si="1310"/>
        <v>-0.13516283925727643</v>
      </c>
      <c r="AH2274" s="70">
        <f t="shared" si="1311"/>
        <v>-0.15865885003490499</v>
      </c>
      <c r="AI2274" s="61" t="str">
        <f t="shared" si="1299"/>
        <v>Short VOL</v>
      </c>
      <c r="AJ2274" s="68" t="str">
        <f t="shared" si="1300"/>
        <v>Short VOL</v>
      </c>
      <c r="AK2274" s="72" t="str">
        <f t="shared" si="1301"/>
        <v>00631L</v>
      </c>
      <c r="AL2274" s="73">
        <f t="shared" si="1291"/>
        <v>1</v>
      </c>
      <c r="AM2274" s="72" t="str">
        <f t="shared" si="1304"/>
        <v>00631L</v>
      </c>
      <c r="AN2274" s="73">
        <f t="shared" si="1292"/>
        <v>1</v>
      </c>
      <c r="AO2274" s="74" t="str">
        <f t="shared" si="1298"/>
        <v>00631L</v>
      </c>
      <c r="AP2274" s="20">
        <f t="shared" si="1293"/>
        <v>1</v>
      </c>
      <c r="AQ2274" s="74" t="str">
        <f t="shared" si="1308"/>
        <v>00631L</v>
      </c>
      <c r="AR2274" s="20">
        <f t="shared" si="1294"/>
        <v>1</v>
      </c>
      <c r="AS2274" s="74" t="str">
        <f t="shared" si="1302"/>
        <v>00631L</v>
      </c>
      <c r="AT2274" s="20">
        <f t="shared" si="1295"/>
        <v>1</v>
      </c>
      <c r="AU2274" s="74" t="str">
        <f t="shared" si="1285"/>
        <v>00631L</v>
      </c>
      <c r="AV2274" s="20">
        <f t="shared" si="1296"/>
        <v>1</v>
      </c>
      <c r="AW2274" s="74" t="str">
        <f t="shared" si="1286"/>
        <v>00631L</v>
      </c>
      <c r="AX2274" s="20">
        <f t="shared" si="1287"/>
        <v>1</v>
      </c>
      <c r="AY2274" s="20">
        <f t="shared" si="1297"/>
        <v>0</v>
      </c>
      <c r="AZ2274" s="116">
        <v>43007</v>
      </c>
      <c r="BA2274" s="117">
        <v>19.9375</v>
      </c>
      <c r="BB2274" s="118">
        <v>19.9375</v>
      </c>
      <c r="BC2274" s="76">
        <f t="shared" si="1305"/>
        <v>18.938750000000002</v>
      </c>
      <c r="BD2274" s="76">
        <f t="shared" si="1306"/>
        <v>18.961666666666662</v>
      </c>
      <c r="BE2274" s="77">
        <f t="shared" si="1312"/>
        <v>5.2735793016962441E-2</v>
      </c>
      <c r="BF2274" s="77">
        <f t="shared" si="1303"/>
        <v>5.1463478948756497E-2</v>
      </c>
    </row>
    <row r="2275" spans="1:58" s="23" customFormat="1" ht="15.75" customHeight="1" x14ac:dyDescent="0.4">
      <c r="A2275" s="116">
        <v>43005</v>
      </c>
      <c r="B2275" s="112">
        <v>12.175000000000001</v>
      </c>
      <c r="C2275" s="112">
        <v>13.275</v>
      </c>
      <c r="D2275" s="112">
        <v>13.775</v>
      </c>
      <c r="E2275" s="112">
        <v>14.975</v>
      </c>
      <c r="F2275" s="112">
        <v>15.375</v>
      </c>
      <c r="G2275" s="112">
        <v>15.925000000000001</v>
      </c>
      <c r="H2275" s="113">
        <v>16.425000000000001</v>
      </c>
      <c r="I2275" s="90">
        <f t="shared" si="1288"/>
        <v>12.505000000000001</v>
      </c>
      <c r="J2275" s="90">
        <f t="shared" si="1289"/>
        <v>13.425000000000001</v>
      </c>
      <c r="K2275" s="114">
        <v>14</v>
      </c>
      <c r="L2275" s="115">
        <v>0.05</v>
      </c>
      <c r="M2275" s="90">
        <v>9.0299999999999994</v>
      </c>
      <c r="N2275" s="90">
        <v>9.8699999999999992</v>
      </c>
      <c r="O2275" s="90">
        <v>12.91</v>
      </c>
      <c r="P2275" s="90">
        <v>15.04</v>
      </c>
      <c r="Q2275" s="90">
        <v>16.920000000000002</v>
      </c>
      <c r="R2275" s="63">
        <f t="shared" si="1314"/>
        <v>9.0500000000000007</v>
      </c>
      <c r="S2275" s="64">
        <f t="shared" si="1313"/>
        <v>-2.9498525073746382E-2</v>
      </c>
      <c r="T2275" s="65">
        <f t="shared" si="1307"/>
        <v>0.91489361702127658</v>
      </c>
      <c r="U2275" s="65">
        <f t="shared" si="1307"/>
        <v>0.76452362509682414</v>
      </c>
      <c r="V2275" s="65">
        <f t="shared" si="1278"/>
        <v>0.65625</v>
      </c>
      <c r="W2275" s="65">
        <f t="shared" si="1279"/>
        <v>0.58333333333333326</v>
      </c>
      <c r="X2275" s="61">
        <f t="shared" si="1290"/>
        <v>9.0349075975359308E-2</v>
      </c>
      <c r="Y2275" s="66">
        <f t="shared" si="1280"/>
        <v>9.6828046744574361E-2</v>
      </c>
      <c r="Z2275" s="61">
        <f t="shared" si="1281"/>
        <v>7.3570571771291476E-2</v>
      </c>
      <c r="AA2275" s="67">
        <f t="shared" si="1282"/>
        <v>12.504999999999999</v>
      </c>
      <c r="AB2275" s="68">
        <f t="shared" si="1283"/>
        <v>0.23353596757852094</v>
      </c>
      <c r="AC2275" s="69">
        <f t="shared" si="1284"/>
        <v>0.26697061803444783</v>
      </c>
      <c r="AD2275" s="70">
        <f>_xlfn.PERCENTILE.EXC(AC2275:$AC$5675,0.5)</f>
        <v>8.7642456812713335E-2</v>
      </c>
      <c r="AE2275" s="70">
        <f>_xlfn.PERCENTILE.EXC($AC2275:AC$5675,0.35)</f>
        <v>5.1348920857035067E-2</v>
      </c>
      <c r="AF2275" s="71">
        <f t="shared" si="1309"/>
        <v>6.5600689754492902E-2</v>
      </c>
      <c r="AG2275" s="70">
        <f t="shared" si="1310"/>
        <v>-0.13516283925727643</v>
      </c>
      <c r="AH2275" s="70">
        <f t="shared" si="1311"/>
        <v>-0.15865885003490499</v>
      </c>
      <c r="AI2275" s="61" t="str">
        <f t="shared" si="1299"/>
        <v>Short VOL</v>
      </c>
      <c r="AJ2275" s="68" t="str">
        <f t="shared" si="1300"/>
        <v>Short VOL</v>
      </c>
      <c r="AK2275" s="72" t="str">
        <f t="shared" si="1301"/>
        <v>00631L</v>
      </c>
      <c r="AL2275" s="73">
        <f t="shared" si="1291"/>
        <v>1</v>
      </c>
      <c r="AM2275" s="72" t="str">
        <f t="shared" si="1304"/>
        <v>00631L</v>
      </c>
      <c r="AN2275" s="73">
        <f t="shared" si="1292"/>
        <v>1</v>
      </c>
      <c r="AO2275" s="74" t="str">
        <f t="shared" si="1298"/>
        <v>00631L</v>
      </c>
      <c r="AP2275" s="20">
        <f t="shared" si="1293"/>
        <v>1</v>
      </c>
      <c r="AQ2275" s="74" t="str">
        <f t="shared" si="1308"/>
        <v>00631L</v>
      </c>
      <c r="AR2275" s="20">
        <f t="shared" si="1294"/>
        <v>1</v>
      </c>
      <c r="AS2275" s="74" t="str">
        <f t="shared" si="1302"/>
        <v>00631L</v>
      </c>
      <c r="AT2275" s="20">
        <f t="shared" si="1295"/>
        <v>1</v>
      </c>
      <c r="AU2275" s="74" t="str">
        <f t="shared" si="1285"/>
        <v>00631L</v>
      </c>
      <c r="AV2275" s="20">
        <f t="shared" si="1296"/>
        <v>1</v>
      </c>
      <c r="AW2275" s="74" t="str">
        <f t="shared" si="1286"/>
        <v>00631L</v>
      </c>
      <c r="AX2275" s="20">
        <f t="shared" si="1287"/>
        <v>1</v>
      </c>
      <c r="AY2275" s="20">
        <f t="shared" si="1297"/>
        <v>0</v>
      </c>
      <c r="AZ2275" s="116">
        <v>43006</v>
      </c>
      <c r="BA2275" s="117">
        <v>19.899999999999999</v>
      </c>
      <c r="BB2275" s="118">
        <v>19.887499999999999</v>
      </c>
      <c r="BC2275" s="76">
        <f t="shared" si="1305"/>
        <v>18.916250000000002</v>
      </c>
      <c r="BD2275" s="76">
        <f t="shared" si="1306"/>
        <v>18.938124999999999</v>
      </c>
      <c r="BE2275" s="77">
        <f t="shared" si="1312"/>
        <v>5.1344743276283494E-2</v>
      </c>
      <c r="BF2275" s="77">
        <f t="shared" si="1303"/>
        <v>5.0790402956998076E-2</v>
      </c>
    </row>
    <row r="2276" spans="1:58" s="23" customFormat="1" ht="15.75" customHeight="1" x14ac:dyDescent="0.4">
      <c r="A2276" s="116">
        <v>43004</v>
      </c>
      <c r="B2276" s="112">
        <v>12.275</v>
      </c>
      <c r="C2276" s="112">
        <v>13.275</v>
      </c>
      <c r="D2276" s="112">
        <v>13.775</v>
      </c>
      <c r="E2276" s="112">
        <v>14.975</v>
      </c>
      <c r="F2276" s="112">
        <v>15.375</v>
      </c>
      <c r="G2276" s="112">
        <v>15.925000000000001</v>
      </c>
      <c r="H2276" s="113">
        <v>16.425000000000001</v>
      </c>
      <c r="I2276" s="90">
        <f t="shared" si="1288"/>
        <v>12.525</v>
      </c>
      <c r="J2276" s="90">
        <f t="shared" si="1289"/>
        <v>13.4</v>
      </c>
      <c r="K2276" s="114">
        <v>15</v>
      </c>
      <c r="L2276" s="115">
        <v>0.05</v>
      </c>
      <c r="M2276" s="90">
        <v>9.34</v>
      </c>
      <c r="N2276" s="90">
        <v>10.17</v>
      </c>
      <c r="O2276" s="90">
        <v>13.02</v>
      </c>
      <c r="P2276" s="90">
        <v>15.1</v>
      </c>
      <c r="Q2276" s="90">
        <v>16.98</v>
      </c>
      <c r="R2276" s="63">
        <f t="shared" si="1314"/>
        <v>8.61</v>
      </c>
      <c r="S2276" s="64">
        <f t="shared" si="1313"/>
        <v>-3.9177277179236946E-3</v>
      </c>
      <c r="T2276" s="65">
        <f t="shared" si="1307"/>
        <v>0.91838741396263524</v>
      </c>
      <c r="U2276" s="65">
        <f t="shared" si="1307"/>
        <v>0.78110599078341014</v>
      </c>
      <c r="V2276" s="65">
        <f t="shared" si="1278"/>
        <v>0.67350993377483448</v>
      </c>
      <c r="W2276" s="65">
        <f t="shared" si="1279"/>
        <v>0.59893992932862183</v>
      </c>
      <c r="X2276" s="61">
        <f t="shared" si="1290"/>
        <v>8.1466395112016296E-2</v>
      </c>
      <c r="Y2276" s="66">
        <f t="shared" si="1280"/>
        <v>9.6828046744574361E-2</v>
      </c>
      <c r="Z2276" s="61">
        <f t="shared" si="1281"/>
        <v>6.9860279441117765E-2</v>
      </c>
      <c r="AA2276" s="67">
        <f t="shared" si="1282"/>
        <v>12.525</v>
      </c>
      <c r="AB2276" s="68">
        <f t="shared" si="1283"/>
        <v>0.20698131760078667</v>
      </c>
      <c r="AC2276" s="69">
        <f t="shared" si="1284"/>
        <v>0.2315634218289086</v>
      </c>
      <c r="AD2276" s="70">
        <f>_xlfn.PERCENTILE.EXC(AC2276:$AC$5675,0.5)</f>
        <v>8.7634744164196032E-2</v>
      </c>
      <c r="AE2276" s="70">
        <f>_xlfn.PERCENTILE.EXC($AC2276:AC$5675,0.35)</f>
        <v>5.1321012152655478E-2</v>
      </c>
      <c r="AF2276" s="71">
        <f t="shared" si="1309"/>
        <v>6.5379815167810884E-2</v>
      </c>
      <c r="AG2276" s="70">
        <f t="shared" si="1310"/>
        <v>-0.13516283925727643</v>
      </c>
      <c r="AH2276" s="70">
        <f t="shared" si="1311"/>
        <v>-0.15865885003490499</v>
      </c>
      <c r="AI2276" s="61" t="str">
        <f t="shared" si="1299"/>
        <v>Short VOL</v>
      </c>
      <c r="AJ2276" s="68" t="str">
        <f t="shared" si="1300"/>
        <v>Short VOL</v>
      </c>
      <c r="AK2276" s="72" t="str">
        <f t="shared" si="1301"/>
        <v>00631L</v>
      </c>
      <c r="AL2276" s="73">
        <f t="shared" si="1291"/>
        <v>1</v>
      </c>
      <c r="AM2276" s="72" t="str">
        <f t="shared" si="1304"/>
        <v>00631L</v>
      </c>
      <c r="AN2276" s="73">
        <f t="shared" si="1292"/>
        <v>1</v>
      </c>
      <c r="AO2276" s="74" t="str">
        <f t="shared" si="1298"/>
        <v>00631L</v>
      </c>
      <c r="AP2276" s="20">
        <f t="shared" si="1293"/>
        <v>1</v>
      </c>
      <c r="AQ2276" s="74" t="str">
        <f t="shared" si="1308"/>
        <v>00631L</v>
      </c>
      <c r="AR2276" s="20">
        <f t="shared" si="1294"/>
        <v>1</v>
      </c>
      <c r="AS2276" s="74" t="str">
        <f t="shared" si="1302"/>
        <v>00631L</v>
      </c>
      <c r="AT2276" s="20">
        <f t="shared" si="1295"/>
        <v>1</v>
      </c>
      <c r="AU2276" s="74" t="str">
        <f t="shared" si="1285"/>
        <v>00631L</v>
      </c>
      <c r="AV2276" s="20">
        <f t="shared" si="1296"/>
        <v>1</v>
      </c>
      <c r="AW2276" s="74" t="str">
        <f t="shared" si="1286"/>
        <v>00631L</v>
      </c>
      <c r="AX2276" s="20">
        <f t="shared" si="1287"/>
        <v>1</v>
      </c>
      <c r="AY2276" s="20">
        <f t="shared" si="1297"/>
        <v>0</v>
      </c>
      <c r="AZ2276" s="116">
        <v>43005</v>
      </c>
      <c r="BA2276" s="117">
        <v>19.8</v>
      </c>
      <c r="BB2276" s="118">
        <v>19.862500000000001</v>
      </c>
      <c r="BC2276" s="76">
        <f t="shared" si="1305"/>
        <v>18.893958333333337</v>
      </c>
      <c r="BD2276" s="76">
        <f t="shared" si="1306"/>
        <v>18.91479166666667</v>
      </c>
      <c r="BE2276" s="77">
        <f t="shared" si="1312"/>
        <v>5.1261977483983888E-2</v>
      </c>
      <c r="BF2276" s="77">
        <f t="shared" si="1303"/>
        <v>4.679979293101727E-2</v>
      </c>
    </row>
    <row r="2277" spans="1:58" s="23" customFormat="1" ht="15.75" customHeight="1" x14ac:dyDescent="0.4">
      <c r="A2277" s="116">
        <v>43003</v>
      </c>
      <c r="B2277" s="112">
        <v>12.375</v>
      </c>
      <c r="C2277" s="112">
        <v>13.375</v>
      </c>
      <c r="D2277" s="112">
        <v>13.925000000000001</v>
      </c>
      <c r="E2277" s="112">
        <v>15.125</v>
      </c>
      <c r="F2277" s="112">
        <v>15.475</v>
      </c>
      <c r="G2277" s="112">
        <v>16.024999999999999</v>
      </c>
      <c r="H2277" s="113">
        <v>16.475000000000001</v>
      </c>
      <c r="I2277" s="90">
        <f t="shared" si="1288"/>
        <v>12.574999999999999</v>
      </c>
      <c r="J2277" s="90">
        <f t="shared" si="1289"/>
        <v>13.484999999999999</v>
      </c>
      <c r="K2277" s="114">
        <v>16</v>
      </c>
      <c r="L2277" s="115">
        <v>0.05</v>
      </c>
      <c r="M2277" s="90">
        <v>9.2100000000000009</v>
      </c>
      <c r="N2277" s="90">
        <v>10.210000000000001</v>
      </c>
      <c r="O2277" s="90">
        <v>13.06</v>
      </c>
      <c r="P2277" s="90">
        <v>15.14</v>
      </c>
      <c r="Q2277" s="90">
        <v>16.96</v>
      </c>
      <c r="R2277" s="63">
        <f t="shared" si="1314"/>
        <v>8.7800000000000011</v>
      </c>
      <c r="S2277" s="64">
        <f t="shared" si="1313"/>
        <v>6.4650677789364022E-2</v>
      </c>
      <c r="T2277" s="65">
        <f t="shared" si="1307"/>
        <v>0.90205680705190994</v>
      </c>
      <c r="U2277" s="65">
        <f t="shared" si="1307"/>
        <v>0.78177641653905061</v>
      </c>
      <c r="V2277" s="65">
        <f t="shared" si="1278"/>
        <v>0.67437252311756934</v>
      </c>
      <c r="W2277" s="65">
        <f t="shared" si="1279"/>
        <v>0.60200471698113212</v>
      </c>
      <c r="X2277" s="61">
        <f t="shared" si="1290"/>
        <v>8.0808080808080815E-2</v>
      </c>
      <c r="Y2277" s="66">
        <f t="shared" si="1280"/>
        <v>8.9256198347107532E-2</v>
      </c>
      <c r="Z2277" s="61">
        <f t="shared" si="1281"/>
        <v>7.2365805168986094E-2</v>
      </c>
      <c r="AA2277" s="67">
        <f t="shared" si="1282"/>
        <v>12.574999999999999</v>
      </c>
      <c r="AB2277" s="68">
        <f t="shared" si="1283"/>
        <v>0.21204701273261498</v>
      </c>
      <c r="AC2277" s="69">
        <f t="shared" si="1284"/>
        <v>0.23163565132223293</v>
      </c>
      <c r="AD2277" s="70">
        <f>_xlfn.PERCENTILE.EXC(AC2277:$AC$5675,0.5)</f>
        <v>8.7627031515678716E-2</v>
      </c>
      <c r="AE2277" s="70">
        <f>_xlfn.PERCENTILE.EXC($AC2277:AC$5675,0.35)</f>
        <v>5.1293103448275888E-2</v>
      </c>
      <c r="AF2277" s="71">
        <f t="shared" si="1309"/>
        <v>6.5008875068263972E-2</v>
      </c>
      <c r="AG2277" s="70">
        <f t="shared" si="1310"/>
        <v>-0.13516283925727643</v>
      </c>
      <c r="AH2277" s="70">
        <f t="shared" si="1311"/>
        <v>-0.15865885003490499</v>
      </c>
      <c r="AI2277" s="61" t="str">
        <f t="shared" si="1299"/>
        <v>Short VOL</v>
      </c>
      <c r="AJ2277" s="68" t="str">
        <f t="shared" si="1300"/>
        <v>Short VOL</v>
      </c>
      <c r="AK2277" s="72" t="str">
        <f t="shared" si="1301"/>
        <v>00631L</v>
      </c>
      <c r="AL2277" s="73">
        <f t="shared" si="1291"/>
        <v>1</v>
      </c>
      <c r="AM2277" s="72" t="str">
        <f t="shared" si="1304"/>
        <v>00631L</v>
      </c>
      <c r="AN2277" s="73">
        <f t="shared" si="1292"/>
        <v>1</v>
      </c>
      <c r="AO2277" s="74" t="str">
        <f t="shared" si="1298"/>
        <v>00631L</v>
      </c>
      <c r="AP2277" s="20">
        <f t="shared" si="1293"/>
        <v>1</v>
      </c>
      <c r="AQ2277" s="74" t="str">
        <f t="shared" si="1308"/>
        <v>00631L</v>
      </c>
      <c r="AR2277" s="20">
        <f t="shared" si="1294"/>
        <v>1</v>
      </c>
      <c r="AS2277" s="74" t="str">
        <f t="shared" si="1302"/>
        <v>00631L</v>
      </c>
      <c r="AT2277" s="20">
        <f t="shared" si="1295"/>
        <v>1</v>
      </c>
      <c r="AU2277" s="74" t="str">
        <f t="shared" si="1285"/>
        <v>00631L</v>
      </c>
      <c r="AV2277" s="20">
        <f t="shared" si="1296"/>
        <v>1</v>
      </c>
      <c r="AW2277" s="74" t="str">
        <f t="shared" si="1286"/>
        <v>00631L</v>
      </c>
      <c r="AX2277" s="20">
        <f t="shared" si="1287"/>
        <v>1</v>
      </c>
      <c r="AY2277" s="20">
        <f t="shared" si="1297"/>
        <v>0</v>
      </c>
      <c r="AZ2277" s="116">
        <v>43004</v>
      </c>
      <c r="BA2277" s="117">
        <v>19.649999999999999</v>
      </c>
      <c r="BB2277" s="118">
        <v>19.637499999999999</v>
      </c>
      <c r="BC2277" s="76">
        <f t="shared" si="1305"/>
        <v>18.875</v>
      </c>
      <c r="BD2277" s="76">
        <f t="shared" si="1306"/>
        <v>18.89041666666667</v>
      </c>
      <c r="BE2277" s="77">
        <f t="shared" si="1312"/>
        <v>4.0397350993377448E-2</v>
      </c>
      <c r="BF2277" s="77">
        <f t="shared" si="1303"/>
        <v>4.0209983016079302E-2</v>
      </c>
    </row>
    <row r="2278" spans="1:58" s="23" customFormat="1" ht="15.75" customHeight="1" x14ac:dyDescent="0.4">
      <c r="A2278" s="116">
        <v>43000</v>
      </c>
      <c r="B2278" s="112">
        <v>12.425000000000001</v>
      </c>
      <c r="C2278" s="112">
        <v>13.425000000000001</v>
      </c>
      <c r="D2278" s="112">
        <v>13.975</v>
      </c>
      <c r="E2278" s="112">
        <v>15.175000000000001</v>
      </c>
      <c r="F2278" s="112">
        <v>15.574999999999999</v>
      </c>
      <c r="G2278" s="112">
        <v>16.074999999999999</v>
      </c>
      <c r="H2278" s="113">
        <v>16.524999999999999</v>
      </c>
      <c r="I2278" s="90">
        <f t="shared" si="1288"/>
        <v>12.575000000000001</v>
      </c>
      <c r="J2278" s="90">
        <f t="shared" si="1289"/>
        <v>13.5075</v>
      </c>
      <c r="K2278" s="114">
        <v>17</v>
      </c>
      <c r="L2278" s="115">
        <v>0.05</v>
      </c>
      <c r="M2278" s="90">
        <v>7.98</v>
      </c>
      <c r="N2278" s="90">
        <v>9.59</v>
      </c>
      <c r="O2278" s="90">
        <v>12.85</v>
      </c>
      <c r="P2278" s="90">
        <v>14.97</v>
      </c>
      <c r="Q2278" s="90">
        <v>17.23</v>
      </c>
      <c r="R2278" s="63">
        <f t="shared" si="1314"/>
        <v>10.25</v>
      </c>
      <c r="S2278" s="64">
        <f t="shared" si="1313"/>
        <v>-8.2730093071354781E-3</v>
      </c>
      <c r="T2278" s="65">
        <f t="shared" si="1307"/>
        <v>0.83211678832116798</v>
      </c>
      <c r="U2278" s="65">
        <f t="shared" si="1307"/>
        <v>0.7463035019455253</v>
      </c>
      <c r="V2278" s="65">
        <f t="shared" ref="V2278:V2341" si="1315">N2278/P2278</f>
        <v>0.64061456245824977</v>
      </c>
      <c r="W2278" s="65">
        <f t="shared" ref="W2278:W2341" si="1316">N2278/Q2278</f>
        <v>0.55658734764944862</v>
      </c>
      <c r="X2278" s="61">
        <f t="shared" si="1290"/>
        <v>8.0482897384305835E-2</v>
      </c>
      <c r="Y2278" s="66">
        <f t="shared" ref="Y2278:Y2341" si="1317">(H2278-E2278)/E2278</f>
        <v>8.896210873146608E-2</v>
      </c>
      <c r="Z2278" s="61">
        <f t="shared" ref="Z2278:Z2341" si="1318">(J2278-I2278)/I2278</f>
        <v>7.4155069582504896E-2</v>
      </c>
      <c r="AA2278" s="67">
        <f t="shared" ref="AA2278:AA2341" si="1319">B2278*(K2278*L2278)+C2278*(1-(K2278*L2278))</f>
        <v>12.574999999999999</v>
      </c>
      <c r="AB2278" s="68">
        <f t="shared" ref="AB2278:AB2341" si="1320">(B2278-N2278)/N2278</f>
        <v>0.29562043795620446</v>
      </c>
      <c r="AC2278" s="69">
        <f t="shared" ref="AC2278:AC2341" si="1321">(AA2278-N2278)/N2278</f>
        <v>0.31126173096976012</v>
      </c>
      <c r="AD2278" s="70">
        <f>_xlfn.PERCENTILE.EXC(AC2278:$AC$5675,0.5)</f>
        <v>8.7626915690007162E-2</v>
      </c>
      <c r="AE2278" s="70">
        <f>_xlfn.PERCENTILE.EXC($AC2278:AC$5675,0.35)</f>
        <v>5.1280884877795613E-2</v>
      </c>
      <c r="AF2278" s="71">
        <f t="shared" si="1309"/>
        <v>6.4872438279188746E-2</v>
      </c>
      <c r="AG2278" s="70">
        <f t="shared" si="1310"/>
        <v>-0.13516283925727643</v>
      </c>
      <c r="AH2278" s="70">
        <f t="shared" si="1311"/>
        <v>-0.15865885003490499</v>
      </c>
      <c r="AI2278" s="61" t="str">
        <f t="shared" si="1299"/>
        <v>Short VOL</v>
      </c>
      <c r="AJ2278" s="68" t="str">
        <f t="shared" si="1300"/>
        <v>Short VOL</v>
      </c>
      <c r="AK2278" s="72" t="str">
        <f t="shared" si="1301"/>
        <v>00631L</v>
      </c>
      <c r="AL2278" s="73">
        <f t="shared" si="1291"/>
        <v>1</v>
      </c>
      <c r="AM2278" s="72" t="str">
        <f t="shared" si="1304"/>
        <v>00631L</v>
      </c>
      <c r="AN2278" s="73">
        <f t="shared" si="1292"/>
        <v>1</v>
      </c>
      <c r="AO2278" s="74" t="str">
        <f t="shared" si="1298"/>
        <v>00631L</v>
      </c>
      <c r="AP2278" s="20">
        <f t="shared" si="1293"/>
        <v>1</v>
      </c>
      <c r="AQ2278" s="74" t="str">
        <f t="shared" si="1308"/>
        <v>00631L</v>
      </c>
      <c r="AR2278" s="20">
        <f t="shared" si="1294"/>
        <v>1</v>
      </c>
      <c r="AS2278" s="74" t="str">
        <f t="shared" si="1302"/>
        <v>00631L</v>
      </c>
      <c r="AT2278" s="20">
        <f t="shared" si="1295"/>
        <v>1</v>
      </c>
      <c r="AU2278" s="74" t="str">
        <f t="shared" si="1285"/>
        <v>00631L</v>
      </c>
      <c r="AV2278" s="20">
        <f t="shared" si="1296"/>
        <v>1</v>
      </c>
      <c r="AW2278" s="74" t="str">
        <f t="shared" si="1286"/>
        <v>00631L</v>
      </c>
      <c r="AX2278" s="20">
        <f t="shared" si="1287"/>
        <v>1</v>
      </c>
      <c r="AY2278" s="20">
        <f t="shared" si="1297"/>
        <v>0</v>
      </c>
      <c r="AZ2278" s="116">
        <v>43003</v>
      </c>
      <c r="BA2278" s="117">
        <v>19.425000000000001</v>
      </c>
      <c r="BB2278" s="118">
        <v>19.425000000000001</v>
      </c>
      <c r="BC2278" s="76">
        <f t="shared" si="1305"/>
        <v>18.855833333333337</v>
      </c>
      <c r="BD2278" s="76">
        <f t="shared" si="1306"/>
        <v>18.871458333333337</v>
      </c>
      <c r="BE2278" s="77">
        <f t="shared" si="1312"/>
        <v>3.0185177000927956E-2</v>
      </c>
      <c r="BF2278" s="77">
        <f t="shared" si="1303"/>
        <v>2.9332214653963629E-2</v>
      </c>
    </row>
    <row r="2279" spans="1:58" s="23" customFormat="1" ht="15.75" customHeight="1" x14ac:dyDescent="0.4">
      <c r="A2279" s="116">
        <v>42999</v>
      </c>
      <c r="B2279" s="112">
        <v>12.324999999999999</v>
      </c>
      <c r="C2279" s="112">
        <v>13.275</v>
      </c>
      <c r="D2279" s="112">
        <v>13.824999999999999</v>
      </c>
      <c r="E2279" s="112">
        <v>15.025</v>
      </c>
      <c r="F2279" s="112">
        <v>15.375</v>
      </c>
      <c r="G2279" s="112">
        <v>15.925000000000001</v>
      </c>
      <c r="H2279" s="113">
        <v>16.375</v>
      </c>
      <c r="I2279" s="90">
        <f t="shared" si="1288"/>
        <v>12.42</v>
      </c>
      <c r="J2279" s="90">
        <f t="shared" si="1289"/>
        <v>13.33</v>
      </c>
      <c r="K2279" s="114">
        <v>18</v>
      </c>
      <c r="L2279" s="115">
        <v>0.05</v>
      </c>
      <c r="M2279" s="90">
        <v>8.44</v>
      </c>
      <c r="N2279" s="90">
        <v>9.67</v>
      </c>
      <c r="O2279" s="90">
        <v>12.66</v>
      </c>
      <c r="P2279" s="90">
        <v>14.8</v>
      </c>
      <c r="Q2279" s="90">
        <v>16.71</v>
      </c>
      <c r="R2279" s="63">
        <f t="shared" si="1314"/>
        <v>9.3500000000000014</v>
      </c>
      <c r="S2279" s="64">
        <f t="shared" si="1313"/>
        <v>-1.1247443762781129E-2</v>
      </c>
      <c r="T2279" s="65">
        <f t="shared" si="1307"/>
        <v>0.87280248190279208</v>
      </c>
      <c r="U2279" s="65">
        <f t="shared" si="1307"/>
        <v>0.76382306477093209</v>
      </c>
      <c r="V2279" s="65">
        <f t="shared" si="1315"/>
        <v>0.65337837837837831</v>
      </c>
      <c r="W2279" s="65">
        <f t="shared" si="1316"/>
        <v>0.57869539198084974</v>
      </c>
      <c r="X2279" s="61">
        <f t="shared" si="1290"/>
        <v>7.707910750507109E-2</v>
      </c>
      <c r="Y2279" s="66">
        <f t="shared" si="1317"/>
        <v>8.9850249584026598E-2</v>
      </c>
      <c r="Z2279" s="61">
        <f t="shared" si="1318"/>
        <v>7.3268921095008058E-2</v>
      </c>
      <c r="AA2279" s="67">
        <f t="shared" si="1319"/>
        <v>12.419999999999998</v>
      </c>
      <c r="AB2279" s="68">
        <f t="shared" si="1320"/>
        <v>0.27456049638055835</v>
      </c>
      <c r="AC2279" s="69">
        <f t="shared" si="1321"/>
        <v>0.28438469493278162</v>
      </c>
      <c r="AD2279" s="70">
        <f>_xlfn.PERCENTILE.EXC(AC2279:$AC$5675,0.5)</f>
        <v>8.7626799864335594E-2</v>
      </c>
      <c r="AE2279" s="70">
        <f>_xlfn.PERCENTILE.EXC($AC2279:AC$5675,0.35)</f>
        <v>5.1268666307315337E-2</v>
      </c>
      <c r="AF2279" s="71">
        <f t="shared" si="1309"/>
        <v>6.4825382511916857E-2</v>
      </c>
      <c r="AG2279" s="70">
        <f t="shared" si="1310"/>
        <v>-0.13516283925727643</v>
      </c>
      <c r="AH2279" s="70">
        <f t="shared" si="1311"/>
        <v>-0.15865885003490499</v>
      </c>
      <c r="AI2279" s="61" t="str">
        <f t="shared" si="1299"/>
        <v>Short VOL</v>
      </c>
      <c r="AJ2279" s="68" t="str">
        <f t="shared" si="1300"/>
        <v>Short VOL</v>
      </c>
      <c r="AK2279" s="72" t="str">
        <f t="shared" si="1301"/>
        <v>00631L</v>
      </c>
      <c r="AL2279" s="73">
        <f t="shared" si="1291"/>
        <v>1</v>
      </c>
      <c r="AM2279" s="72" t="str">
        <f t="shared" si="1304"/>
        <v>00631L</v>
      </c>
      <c r="AN2279" s="73">
        <f t="shared" si="1292"/>
        <v>1</v>
      </c>
      <c r="AO2279" s="74" t="str">
        <f t="shared" si="1298"/>
        <v>00631L</v>
      </c>
      <c r="AP2279" s="20">
        <f t="shared" si="1293"/>
        <v>1</v>
      </c>
      <c r="AQ2279" s="74" t="str">
        <f t="shared" si="1308"/>
        <v>00631L</v>
      </c>
      <c r="AR2279" s="20">
        <f t="shared" si="1294"/>
        <v>1</v>
      </c>
      <c r="AS2279" s="74" t="str">
        <f t="shared" si="1302"/>
        <v>00631L</v>
      </c>
      <c r="AT2279" s="20">
        <f t="shared" si="1295"/>
        <v>1</v>
      </c>
      <c r="AU2279" s="74" t="str">
        <f t="shared" si="1285"/>
        <v>00631L</v>
      </c>
      <c r="AV2279" s="20">
        <f t="shared" si="1296"/>
        <v>1</v>
      </c>
      <c r="AW2279" s="74" t="str">
        <f t="shared" si="1286"/>
        <v>00631L</v>
      </c>
      <c r="AX2279" s="20">
        <f t="shared" si="1287"/>
        <v>1</v>
      </c>
      <c r="AY2279" s="20">
        <f t="shared" si="1297"/>
        <v>0</v>
      </c>
      <c r="AZ2279" s="116">
        <v>43000</v>
      </c>
      <c r="BA2279" s="117">
        <v>19.225000000000001</v>
      </c>
      <c r="BB2279" s="118">
        <v>19.225000000000001</v>
      </c>
      <c r="BC2279" s="76">
        <f t="shared" si="1305"/>
        <v>18.84041666666667</v>
      </c>
      <c r="BD2279" s="76">
        <f t="shared" si="1306"/>
        <v>18.852500000000003</v>
      </c>
      <c r="BE2279" s="77">
        <f t="shared" si="1312"/>
        <v>2.0412676648163212E-2</v>
      </c>
      <c r="BF2279" s="77">
        <f t="shared" si="1303"/>
        <v>1.9758652698581021E-2</v>
      </c>
    </row>
    <row r="2280" spans="1:58" s="23" customFormat="1" ht="15.75" customHeight="1" x14ac:dyDescent="0.4">
      <c r="A2280" s="116">
        <v>42998</v>
      </c>
      <c r="B2280" s="112">
        <v>12.275</v>
      </c>
      <c r="C2280" s="112">
        <v>13.175000000000001</v>
      </c>
      <c r="D2280" s="112">
        <v>13.775</v>
      </c>
      <c r="E2280" s="112">
        <v>14.975</v>
      </c>
      <c r="F2280" s="112">
        <v>15.324999999999999</v>
      </c>
      <c r="G2280" s="112">
        <v>15.824999999999999</v>
      </c>
      <c r="H2280" s="113">
        <v>16.274999999999999</v>
      </c>
      <c r="I2280" s="90">
        <f t="shared" si="1288"/>
        <v>12.32</v>
      </c>
      <c r="J2280" s="90">
        <f t="shared" si="1289"/>
        <v>13.205</v>
      </c>
      <c r="K2280" s="114">
        <v>19</v>
      </c>
      <c r="L2280" s="115">
        <v>0.05</v>
      </c>
      <c r="M2280" s="90">
        <v>8.9499999999999993</v>
      </c>
      <c r="N2280" s="90">
        <v>9.7799999999999994</v>
      </c>
      <c r="O2280" s="90">
        <v>12.66</v>
      </c>
      <c r="P2280" s="90">
        <v>14.71</v>
      </c>
      <c r="Q2280" s="90">
        <v>16.579999999999998</v>
      </c>
      <c r="R2280" s="63">
        <f t="shared" si="1314"/>
        <v>8.6400000000000041</v>
      </c>
      <c r="S2280" s="64">
        <f t="shared" si="1313"/>
        <v>-3.9292730844793747E-2</v>
      </c>
      <c r="T2280" s="65">
        <f t="shared" si="1307"/>
        <v>0.91513292433537829</v>
      </c>
      <c r="U2280" s="65">
        <f t="shared" si="1307"/>
        <v>0.77251184834123221</v>
      </c>
      <c r="V2280" s="65">
        <f t="shared" si="1315"/>
        <v>0.66485384092454103</v>
      </c>
      <c r="W2280" s="65">
        <f t="shared" si="1316"/>
        <v>0.58986731001206272</v>
      </c>
      <c r="X2280" s="61">
        <f t="shared" si="1290"/>
        <v>7.331975560081469E-2</v>
      </c>
      <c r="Y2280" s="66">
        <f t="shared" si="1317"/>
        <v>8.6811352253756191E-2</v>
      </c>
      <c r="Z2280" s="61">
        <f t="shared" si="1318"/>
        <v>7.183441558441557E-2</v>
      </c>
      <c r="AA2280" s="67">
        <f t="shared" si="1319"/>
        <v>12.32</v>
      </c>
      <c r="AB2280" s="68">
        <f t="shared" si="1320"/>
        <v>0.25511247443762791</v>
      </c>
      <c r="AC2280" s="69">
        <f t="shared" si="1321"/>
        <v>0.25971370143149297</v>
      </c>
      <c r="AD2280" s="70">
        <f>_xlfn.PERCENTILE.EXC(AC2280:$AC$5675,0.5)</f>
        <v>8.757997818150462E-2</v>
      </c>
      <c r="AE2280" s="70">
        <f>_xlfn.PERCENTILE.EXC($AC2280:AC$5675,0.35)</f>
        <v>5.1257935629196873E-2</v>
      </c>
      <c r="AF2280" s="71">
        <f t="shared" si="1309"/>
        <v>6.4750940548417818E-2</v>
      </c>
      <c r="AG2280" s="70">
        <f t="shared" si="1310"/>
        <v>-0.13516283925727643</v>
      </c>
      <c r="AH2280" s="70">
        <f t="shared" si="1311"/>
        <v>-0.15865885003490499</v>
      </c>
      <c r="AI2280" s="61" t="str">
        <f t="shared" si="1299"/>
        <v>Short VOL</v>
      </c>
      <c r="AJ2280" s="68" t="str">
        <f t="shared" si="1300"/>
        <v>Short VOL</v>
      </c>
      <c r="AK2280" s="72" t="str">
        <f t="shared" si="1301"/>
        <v>00631L</v>
      </c>
      <c r="AL2280" s="73">
        <f t="shared" si="1291"/>
        <v>1</v>
      </c>
      <c r="AM2280" s="72" t="str">
        <f t="shared" si="1304"/>
        <v>00631L</v>
      </c>
      <c r="AN2280" s="73">
        <f t="shared" si="1292"/>
        <v>1</v>
      </c>
      <c r="AO2280" s="74" t="str">
        <f t="shared" si="1298"/>
        <v>00631L</v>
      </c>
      <c r="AP2280" s="20">
        <f t="shared" si="1293"/>
        <v>1</v>
      </c>
      <c r="AQ2280" s="74" t="str">
        <f t="shared" si="1308"/>
        <v>00631L</v>
      </c>
      <c r="AR2280" s="20">
        <f t="shared" si="1294"/>
        <v>1</v>
      </c>
      <c r="AS2280" s="74" t="str">
        <f t="shared" si="1302"/>
        <v>00631L</v>
      </c>
      <c r="AT2280" s="20">
        <f t="shared" si="1295"/>
        <v>1</v>
      </c>
      <c r="AU2280" s="74" t="str">
        <f t="shared" si="1285"/>
        <v>00631L</v>
      </c>
      <c r="AV2280" s="20">
        <f t="shared" si="1296"/>
        <v>1</v>
      </c>
      <c r="AW2280" s="74" t="str">
        <f t="shared" si="1286"/>
        <v>00631L</v>
      </c>
      <c r="AX2280" s="20">
        <f t="shared" si="1287"/>
        <v>1</v>
      </c>
      <c r="AY2280" s="20">
        <f t="shared" si="1297"/>
        <v>0</v>
      </c>
      <c r="AZ2280" s="116">
        <v>42999</v>
      </c>
      <c r="BA2280" s="117">
        <v>19.2</v>
      </c>
      <c r="BB2280" s="118">
        <v>19.212499999999999</v>
      </c>
      <c r="BC2280" s="76">
        <f t="shared" si="1305"/>
        <v>18.827500000000001</v>
      </c>
      <c r="BD2280" s="76">
        <f t="shared" si="1306"/>
        <v>18.84</v>
      </c>
      <c r="BE2280" s="77">
        <f t="shared" si="1312"/>
        <v>2.0448811578807489E-2</v>
      </c>
      <c r="BF2280" s="77">
        <f t="shared" si="1303"/>
        <v>1.9108280254777042E-2</v>
      </c>
    </row>
    <row r="2281" spans="1:58" s="23" customFormat="1" ht="15.75" customHeight="1" x14ac:dyDescent="0.4">
      <c r="A2281" s="116">
        <v>42997</v>
      </c>
      <c r="B2281" s="112">
        <v>10.824999999999999</v>
      </c>
      <c r="C2281" s="112">
        <v>12.425000000000001</v>
      </c>
      <c r="D2281" s="112">
        <v>13.275</v>
      </c>
      <c r="E2281" s="112">
        <v>13.925000000000001</v>
      </c>
      <c r="F2281" s="112">
        <v>15.125</v>
      </c>
      <c r="G2281" s="112">
        <v>15.475</v>
      </c>
      <c r="H2281" s="113">
        <v>15.975</v>
      </c>
      <c r="I2281" s="90">
        <f t="shared" si="1288"/>
        <v>12.425000000000001</v>
      </c>
      <c r="J2281" s="90">
        <f t="shared" si="1289"/>
        <v>13.275</v>
      </c>
      <c r="K2281" s="114">
        <v>0</v>
      </c>
      <c r="L2281" s="115">
        <v>4.1666666666666664E-2</v>
      </c>
      <c r="M2281" s="90">
        <v>9.09</v>
      </c>
      <c r="N2281" s="90">
        <v>10.18</v>
      </c>
      <c r="O2281" s="90">
        <v>12.73</v>
      </c>
      <c r="P2281" s="90">
        <v>14.85</v>
      </c>
      <c r="Q2281" s="90">
        <v>16.760000000000002</v>
      </c>
      <c r="R2281" s="63">
        <f t="shared" si="1314"/>
        <v>8.3099999999999987</v>
      </c>
      <c r="S2281" s="64">
        <f t="shared" si="1313"/>
        <v>2.9556650246304788E-3</v>
      </c>
      <c r="T2281" s="65">
        <f t="shared" si="1307"/>
        <v>0.89292730844793711</v>
      </c>
      <c r="U2281" s="65">
        <f t="shared" si="1307"/>
        <v>0.79968578161822457</v>
      </c>
      <c r="V2281" s="65">
        <f t="shared" si="1315"/>
        <v>0.68552188552188553</v>
      </c>
      <c r="W2281" s="65">
        <f t="shared" si="1316"/>
        <v>0.60739856801909298</v>
      </c>
      <c r="X2281" s="61">
        <f t="shared" si="1290"/>
        <v>0.14780600461893778</v>
      </c>
      <c r="Y2281" s="66">
        <f t="shared" si="1317"/>
        <v>0.14721723518850979</v>
      </c>
      <c r="Z2281" s="61">
        <f t="shared" si="1318"/>
        <v>6.8410462776659922E-2</v>
      </c>
      <c r="AA2281" s="67">
        <f t="shared" si="1319"/>
        <v>12.425000000000001</v>
      </c>
      <c r="AB2281" s="68">
        <f t="shared" si="1320"/>
        <v>6.3359528487229824E-2</v>
      </c>
      <c r="AC2281" s="69">
        <f t="shared" si="1321"/>
        <v>0.22053045186640483</v>
      </c>
      <c r="AD2281" s="70">
        <f>_xlfn.PERCENTILE.EXC(AC2281:$AC$5675,0.5)</f>
        <v>8.7533156498673645E-2</v>
      </c>
      <c r="AE2281" s="70">
        <f>_xlfn.PERCENTILE.EXC($AC2281:AC$5675,0.35)</f>
        <v>5.1256132305249218E-2</v>
      </c>
      <c r="AF2281" s="71">
        <f t="shared" si="1309"/>
        <v>6.4700082720537386E-2</v>
      </c>
      <c r="AG2281" s="70">
        <f t="shared" si="1310"/>
        <v>-0.13516283925727643</v>
      </c>
      <c r="AH2281" s="70">
        <f t="shared" si="1311"/>
        <v>-0.15865885003490499</v>
      </c>
      <c r="AI2281" s="61" t="str">
        <f t="shared" si="1299"/>
        <v>Short VOL</v>
      </c>
      <c r="AJ2281" s="68" t="str">
        <f t="shared" si="1300"/>
        <v>Short VOL</v>
      </c>
      <c r="AK2281" s="72" t="str">
        <f t="shared" si="1301"/>
        <v>00631L</v>
      </c>
      <c r="AL2281" s="73">
        <f t="shared" si="1291"/>
        <v>1</v>
      </c>
      <c r="AM2281" s="72" t="str">
        <f t="shared" si="1304"/>
        <v>00631L</v>
      </c>
      <c r="AN2281" s="73">
        <f t="shared" si="1292"/>
        <v>1</v>
      </c>
      <c r="AO2281" s="74" t="str">
        <f t="shared" si="1298"/>
        <v>00631L</v>
      </c>
      <c r="AP2281" s="20">
        <f t="shared" si="1293"/>
        <v>1</v>
      </c>
      <c r="AQ2281" s="74" t="str">
        <f t="shared" si="1308"/>
        <v>00631L</v>
      </c>
      <c r="AR2281" s="20">
        <f t="shared" si="1294"/>
        <v>1</v>
      </c>
      <c r="AS2281" s="74" t="str">
        <f t="shared" si="1302"/>
        <v>00631L</v>
      </c>
      <c r="AT2281" s="20">
        <f t="shared" si="1295"/>
        <v>1</v>
      </c>
      <c r="AU2281" s="74" t="str">
        <f t="shared" si="1285"/>
        <v>00631L</v>
      </c>
      <c r="AV2281" s="20">
        <f t="shared" si="1296"/>
        <v>1</v>
      </c>
      <c r="AW2281" s="74" t="str">
        <f t="shared" si="1286"/>
        <v>00631L</v>
      </c>
      <c r="AX2281" s="20">
        <f t="shared" si="1287"/>
        <v>1</v>
      </c>
      <c r="AY2281" s="20">
        <f t="shared" si="1297"/>
        <v>0</v>
      </c>
      <c r="AZ2281" s="116">
        <v>42998</v>
      </c>
      <c r="BA2281" s="117">
        <v>19.350000000000001</v>
      </c>
      <c r="BB2281" s="118">
        <v>19.3125</v>
      </c>
      <c r="BC2281" s="76">
        <f t="shared" si="1305"/>
        <v>18.810833333333335</v>
      </c>
      <c r="BD2281" s="76">
        <f t="shared" si="1306"/>
        <v>18.829791666666669</v>
      </c>
      <c r="BE2281" s="77">
        <f t="shared" si="1312"/>
        <v>2.6669029371372797E-2</v>
      </c>
      <c r="BF2281" s="77">
        <f t="shared" si="1303"/>
        <v>2.7626876735669284E-2</v>
      </c>
    </row>
    <row r="2282" spans="1:58" s="23" customFormat="1" ht="15.75" customHeight="1" x14ac:dyDescent="0.4">
      <c r="A2282" s="116">
        <v>42996</v>
      </c>
      <c r="B2282" s="112">
        <v>10.675000000000001</v>
      </c>
      <c r="C2282" s="112">
        <v>12.425000000000001</v>
      </c>
      <c r="D2282" s="112">
        <v>13.225</v>
      </c>
      <c r="E2282" s="112">
        <v>13.775</v>
      </c>
      <c r="F2282" s="112">
        <v>14.975</v>
      </c>
      <c r="G2282" s="112">
        <v>15.324999999999999</v>
      </c>
      <c r="H2282" s="113">
        <v>15.824999999999999</v>
      </c>
      <c r="I2282" s="90">
        <f t="shared" si="1288"/>
        <v>12.352083333333335</v>
      </c>
      <c r="J2282" s="90">
        <f t="shared" si="1289"/>
        <v>13.191666666666666</v>
      </c>
      <c r="K2282" s="114">
        <v>1</v>
      </c>
      <c r="L2282" s="115">
        <v>4.1666666666666664E-2</v>
      </c>
      <c r="M2282" s="90">
        <v>8.7200000000000006</v>
      </c>
      <c r="N2282" s="90">
        <v>10.15</v>
      </c>
      <c r="O2282" s="90">
        <v>12.69</v>
      </c>
      <c r="P2282" s="90">
        <v>14.84</v>
      </c>
      <c r="Q2282" s="90">
        <v>16.690000000000001</v>
      </c>
      <c r="R2282" s="63">
        <f t="shared" si="1314"/>
        <v>8.66</v>
      </c>
      <c r="S2282" s="64">
        <f t="shared" si="1313"/>
        <v>-1.9665683382497122E-3</v>
      </c>
      <c r="T2282" s="65">
        <f t="shared" si="1307"/>
        <v>0.85911330049261092</v>
      </c>
      <c r="U2282" s="65">
        <f t="shared" si="1307"/>
        <v>0.79984239558707648</v>
      </c>
      <c r="V2282" s="65">
        <f t="shared" si="1315"/>
        <v>0.68396226415094341</v>
      </c>
      <c r="W2282" s="65">
        <f t="shared" si="1316"/>
        <v>0.60814859197124027</v>
      </c>
      <c r="X2282" s="61">
        <f t="shared" si="1290"/>
        <v>0.16393442622950818</v>
      </c>
      <c r="Y2282" s="66">
        <f t="shared" si="1317"/>
        <v>0.1488203266787658</v>
      </c>
      <c r="Z2282" s="61">
        <f t="shared" si="1318"/>
        <v>6.7970990048911994E-2</v>
      </c>
      <c r="AA2282" s="67">
        <f t="shared" si="1319"/>
        <v>12.352083333333335</v>
      </c>
      <c r="AB2282" s="68">
        <f t="shared" si="1320"/>
        <v>5.1724137931034517E-2</v>
      </c>
      <c r="AC2282" s="69">
        <f t="shared" si="1321"/>
        <v>0.21695402298850583</v>
      </c>
      <c r="AD2282" s="70">
        <f>_xlfn.PERCENTILE.EXC(AC2282:$AC$5675,0.5)</f>
        <v>8.752189739827311E-2</v>
      </c>
      <c r="AE2282" s="70">
        <f>_xlfn.PERCENTILE.EXC($AC2282:AC$5675,0.35)</f>
        <v>5.1254328981301563E-2</v>
      </c>
      <c r="AF2282" s="71">
        <f t="shared" si="1309"/>
        <v>6.4509101154913526E-2</v>
      </c>
      <c r="AG2282" s="70">
        <f t="shared" si="1310"/>
        <v>-0.13516283925727643</v>
      </c>
      <c r="AH2282" s="70">
        <f t="shared" si="1311"/>
        <v>-0.15865885003490499</v>
      </c>
      <c r="AI2282" s="61" t="str">
        <f t="shared" si="1299"/>
        <v>Short VOL</v>
      </c>
      <c r="AJ2282" s="68" t="str">
        <f t="shared" si="1300"/>
        <v>Short VOL</v>
      </c>
      <c r="AK2282" s="72" t="str">
        <f t="shared" si="1301"/>
        <v>00631L</v>
      </c>
      <c r="AL2282" s="73">
        <f t="shared" si="1291"/>
        <v>1</v>
      </c>
      <c r="AM2282" s="72" t="str">
        <f t="shared" si="1304"/>
        <v>00631L</v>
      </c>
      <c r="AN2282" s="73">
        <f t="shared" si="1292"/>
        <v>1</v>
      </c>
      <c r="AO2282" s="74" t="str">
        <f t="shared" si="1298"/>
        <v>00631L</v>
      </c>
      <c r="AP2282" s="20">
        <f t="shared" si="1293"/>
        <v>1</v>
      </c>
      <c r="AQ2282" s="74" t="str">
        <f t="shared" si="1308"/>
        <v>00631L</v>
      </c>
      <c r="AR2282" s="20">
        <f t="shared" si="1294"/>
        <v>1</v>
      </c>
      <c r="AS2282" s="74" t="str">
        <f t="shared" si="1302"/>
        <v>00631L</v>
      </c>
      <c r="AT2282" s="20">
        <f t="shared" si="1295"/>
        <v>1</v>
      </c>
      <c r="AU2282" s="74" t="str">
        <f t="shared" si="1285"/>
        <v>00631L</v>
      </c>
      <c r="AV2282" s="20">
        <f t="shared" si="1296"/>
        <v>1</v>
      </c>
      <c r="AW2282" s="74" t="str">
        <f t="shared" si="1286"/>
        <v>00631L</v>
      </c>
      <c r="AX2282" s="20">
        <f t="shared" si="1287"/>
        <v>1</v>
      </c>
      <c r="AY2282" s="20">
        <f t="shared" si="1297"/>
        <v>0</v>
      </c>
      <c r="AZ2282" s="116">
        <v>42997</v>
      </c>
      <c r="BA2282" s="117">
        <v>19.29</v>
      </c>
      <c r="BB2282" s="118">
        <v>19.287500000000001</v>
      </c>
      <c r="BC2282" s="76">
        <f t="shared" si="1305"/>
        <v>18.793125</v>
      </c>
      <c r="BD2282" s="76">
        <f t="shared" si="1306"/>
        <v>18.810458333333337</v>
      </c>
      <c r="BE2282" s="77">
        <f t="shared" si="1312"/>
        <v>2.6306162492933004E-2</v>
      </c>
      <c r="BF2282" s="77">
        <f t="shared" si="1303"/>
        <v>2.5493353652998662E-2</v>
      </c>
    </row>
    <row r="2283" spans="1:58" s="23" customFormat="1" ht="15.75" customHeight="1" x14ac:dyDescent="0.4">
      <c r="A2283" s="116">
        <v>42993</v>
      </c>
      <c r="B2283" s="112">
        <v>11.125</v>
      </c>
      <c r="C2283" s="112">
        <v>12.925000000000001</v>
      </c>
      <c r="D2283" s="112">
        <v>13.65</v>
      </c>
      <c r="E2283" s="112">
        <v>14.175000000000001</v>
      </c>
      <c r="F2283" s="112">
        <v>15.324999999999999</v>
      </c>
      <c r="G2283" s="112">
        <v>15.65</v>
      </c>
      <c r="H2283" s="113">
        <v>16.125</v>
      </c>
      <c r="I2283" s="90">
        <f t="shared" si="1288"/>
        <v>12.775</v>
      </c>
      <c r="J2283" s="90">
        <f t="shared" si="1289"/>
        <v>13.589583333333334</v>
      </c>
      <c r="K2283" s="114">
        <v>2</v>
      </c>
      <c r="L2283" s="115">
        <v>4.1666666666666664E-2</v>
      </c>
      <c r="M2283" s="90">
        <v>8.3000000000000007</v>
      </c>
      <c r="N2283" s="90">
        <v>10.17</v>
      </c>
      <c r="O2283" s="90">
        <v>12.96</v>
      </c>
      <c r="P2283" s="90">
        <v>15.09</v>
      </c>
      <c r="Q2283" s="90">
        <v>17.13</v>
      </c>
      <c r="R2283" s="63">
        <f t="shared" si="1314"/>
        <v>9.5800000000000018</v>
      </c>
      <c r="S2283" s="64">
        <f t="shared" si="1313"/>
        <v>-2.5862068965517203E-2</v>
      </c>
      <c r="T2283" s="65">
        <f t="shared" si="1307"/>
        <v>0.81612586037364809</v>
      </c>
      <c r="U2283" s="65">
        <f t="shared" si="1307"/>
        <v>0.78472222222222221</v>
      </c>
      <c r="V2283" s="65">
        <f t="shared" si="1315"/>
        <v>0.67395626242544737</v>
      </c>
      <c r="W2283" s="65">
        <f t="shared" si="1316"/>
        <v>0.59369527145359025</v>
      </c>
      <c r="X2283" s="61">
        <f t="shared" si="1290"/>
        <v>0.16179775280898884</v>
      </c>
      <c r="Y2283" s="66">
        <f t="shared" si="1317"/>
        <v>0.1375661375661375</v>
      </c>
      <c r="Z2283" s="61">
        <f t="shared" si="1318"/>
        <v>6.3763861709067171E-2</v>
      </c>
      <c r="AA2283" s="67">
        <f t="shared" si="1319"/>
        <v>12.775</v>
      </c>
      <c r="AB2283" s="68">
        <f t="shared" si="1320"/>
        <v>9.3903638151425772E-2</v>
      </c>
      <c r="AC2283" s="69">
        <f t="shared" si="1321"/>
        <v>0.2561455260570305</v>
      </c>
      <c r="AD2283" s="70">
        <f>_xlfn.PERCENTILE.EXC(AC2283:$AC$5675,0.5)</f>
        <v>8.7510638297872576E-2</v>
      </c>
      <c r="AE2283" s="70">
        <f>_xlfn.PERCENTILE.EXC($AC2283:AC$5675,0.35)</f>
        <v>5.1252830052797647E-2</v>
      </c>
      <c r="AF2283" s="71">
        <f t="shared" si="1309"/>
        <v>6.4509101154913526E-2</v>
      </c>
      <c r="AG2283" s="70">
        <f t="shared" si="1310"/>
        <v>-0.13516283925727643</v>
      </c>
      <c r="AH2283" s="70">
        <f t="shared" si="1311"/>
        <v>-0.15865885003490499</v>
      </c>
      <c r="AI2283" s="61" t="str">
        <f t="shared" si="1299"/>
        <v>Short VOL</v>
      </c>
      <c r="AJ2283" s="68" t="str">
        <f t="shared" si="1300"/>
        <v>Short VOL</v>
      </c>
      <c r="AK2283" s="72" t="str">
        <f t="shared" si="1301"/>
        <v>00631L</v>
      </c>
      <c r="AL2283" s="73">
        <f t="shared" si="1291"/>
        <v>1</v>
      </c>
      <c r="AM2283" s="72" t="str">
        <f t="shared" si="1304"/>
        <v>00631L</v>
      </c>
      <c r="AN2283" s="73">
        <f t="shared" si="1292"/>
        <v>1</v>
      </c>
      <c r="AO2283" s="74" t="str">
        <f t="shared" si="1298"/>
        <v>00631L</v>
      </c>
      <c r="AP2283" s="20">
        <f t="shared" si="1293"/>
        <v>1</v>
      </c>
      <c r="AQ2283" s="74" t="str">
        <f t="shared" si="1308"/>
        <v>00631L</v>
      </c>
      <c r="AR2283" s="20">
        <f t="shared" si="1294"/>
        <v>1</v>
      </c>
      <c r="AS2283" s="74" t="str">
        <f t="shared" si="1302"/>
        <v>00631L</v>
      </c>
      <c r="AT2283" s="20">
        <f t="shared" si="1295"/>
        <v>1</v>
      </c>
      <c r="AU2283" s="74" t="str">
        <f t="shared" si="1285"/>
        <v>00631L</v>
      </c>
      <c r="AV2283" s="20">
        <f t="shared" si="1296"/>
        <v>1</v>
      </c>
      <c r="AW2283" s="74" t="str">
        <f t="shared" si="1286"/>
        <v>00631L</v>
      </c>
      <c r="AX2283" s="20">
        <f t="shared" si="1287"/>
        <v>1</v>
      </c>
      <c r="AY2283" s="20">
        <f t="shared" si="1297"/>
        <v>0</v>
      </c>
      <c r="AZ2283" s="116">
        <v>42996</v>
      </c>
      <c r="BA2283" s="117">
        <v>19.287500000000001</v>
      </c>
      <c r="BB2283" s="118">
        <v>19.5</v>
      </c>
      <c r="BC2283" s="76">
        <f t="shared" si="1305"/>
        <v>18.773750000000007</v>
      </c>
      <c r="BD2283" s="76">
        <f t="shared" si="1306"/>
        <v>18.793125</v>
      </c>
      <c r="BE2283" s="77">
        <f t="shared" si="1312"/>
        <v>3.8684333177974185E-2</v>
      </c>
      <c r="BF2283" s="77">
        <f t="shared" si="1303"/>
        <v>2.6306162492933004E-2</v>
      </c>
    </row>
    <row r="2284" spans="1:58" s="23" customFormat="1" ht="15.75" customHeight="1" x14ac:dyDescent="0.4">
      <c r="A2284" s="116">
        <v>42992</v>
      </c>
      <c r="B2284" s="112">
        <v>11.475</v>
      </c>
      <c r="C2284" s="112">
        <v>13.025</v>
      </c>
      <c r="D2284" s="112">
        <v>13.775</v>
      </c>
      <c r="E2284" s="112">
        <v>14.275</v>
      </c>
      <c r="F2284" s="112">
        <v>15.375</v>
      </c>
      <c r="G2284" s="112">
        <v>15.725</v>
      </c>
      <c r="H2284" s="113">
        <v>16.175000000000001</v>
      </c>
      <c r="I2284" s="90">
        <f t="shared" si="1288"/>
        <v>12.831250000000001</v>
      </c>
      <c r="J2284" s="90">
        <f t="shared" si="1289"/>
        <v>13.68125</v>
      </c>
      <c r="K2284" s="114">
        <v>3</v>
      </c>
      <c r="L2284" s="115">
        <v>4.1666666666666664E-2</v>
      </c>
      <c r="M2284" s="90">
        <v>9.2899999999999991</v>
      </c>
      <c r="N2284" s="90">
        <v>10.44</v>
      </c>
      <c r="O2284" s="90">
        <v>13.16</v>
      </c>
      <c r="P2284" s="90">
        <v>15.2</v>
      </c>
      <c r="Q2284" s="90">
        <v>17.13</v>
      </c>
      <c r="R2284" s="63">
        <f t="shared" si="1314"/>
        <v>8.6300000000000026</v>
      </c>
      <c r="S2284" s="64">
        <f t="shared" si="1313"/>
        <v>-5.714285714285762E-3</v>
      </c>
      <c r="T2284" s="65">
        <f t="shared" si="1307"/>
        <v>0.88984674329501912</v>
      </c>
      <c r="U2284" s="65">
        <f t="shared" si="1307"/>
        <v>0.79331306990881456</v>
      </c>
      <c r="V2284" s="65">
        <f t="shared" si="1315"/>
        <v>0.68684210526315792</v>
      </c>
      <c r="W2284" s="65">
        <f t="shared" si="1316"/>
        <v>0.60945709281961469</v>
      </c>
      <c r="X2284" s="61">
        <f t="shared" si="1290"/>
        <v>0.13507625272331161</v>
      </c>
      <c r="Y2284" s="66">
        <f t="shared" si="1317"/>
        <v>0.13309982486865152</v>
      </c>
      <c r="Z2284" s="61">
        <f t="shared" si="1318"/>
        <v>6.6244520214320479E-2</v>
      </c>
      <c r="AA2284" s="67">
        <f t="shared" si="1319"/>
        <v>12.831249999999999</v>
      </c>
      <c r="AB2284" s="68">
        <f t="shared" si="1320"/>
        <v>9.9137931034482776E-2</v>
      </c>
      <c r="AC2284" s="69">
        <f t="shared" si="1321"/>
        <v>0.22904693486590033</v>
      </c>
      <c r="AD2284" s="70">
        <f>_xlfn.PERCENTILE.EXC(AC2284:$AC$5675,0.5)</f>
        <v>8.7505319148936167E-2</v>
      </c>
      <c r="AE2284" s="70">
        <f>_xlfn.PERCENTILE.EXC($AC2284:AC$5675,0.35)</f>
        <v>5.1252092112903082E-2</v>
      </c>
      <c r="AF2284" s="71">
        <f t="shared" si="1309"/>
        <v>6.4509101154913526E-2</v>
      </c>
      <c r="AG2284" s="70">
        <f t="shared" si="1310"/>
        <v>-0.13516283925727643</v>
      </c>
      <c r="AH2284" s="70">
        <f t="shared" si="1311"/>
        <v>-0.15865885003490499</v>
      </c>
      <c r="AI2284" s="61" t="str">
        <f t="shared" si="1299"/>
        <v>Short VOL</v>
      </c>
      <c r="AJ2284" s="68" t="str">
        <f t="shared" si="1300"/>
        <v>Short VOL</v>
      </c>
      <c r="AK2284" s="72" t="str">
        <f t="shared" si="1301"/>
        <v>00631L</v>
      </c>
      <c r="AL2284" s="73">
        <f t="shared" si="1291"/>
        <v>1</v>
      </c>
      <c r="AM2284" s="72" t="str">
        <f t="shared" si="1304"/>
        <v>00631L</v>
      </c>
      <c r="AN2284" s="73">
        <f t="shared" si="1292"/>
        <v>1</v>
      </c>
      <c r="AO2284" s="74" t="str">
        <f t="shared" si="1298"/>
        <v>00631L</v>
      </c>
      <c r="AP2284" s="20">
        <f t="shared" si="1293"/>
        <v>1</v>
      </c>
      <c r="AQ2284" s="74" t="str">
        <f t="shared" si="1308"/>
        <v>00631L</v>
      </c>
      <c r="AR2284" s="20">
        <f t="shared" si="1294"/>
        <v>1</v>
      </c>
      <c r="AS2284" s="74" t="str">
        <f t="shared" si="1302"/>
        <v>00631L</v>
      </c>
      <c r="AT2284" s="20">
        <f t="shared" si="1295"/>
        <v>1</v>
      </c>
      <c r="AU2284" s="74" t="str">
        <f t="shared" si="1285"/>
        <v>00631L</v>
      </c>
      <c r="AV2284" s="20">
        <f t="shared" si="1296"/>
        <v>1</v>
      </c>
      <c r="AW2284" s="74" t="str">
        <f t="shared" si="1286"/>
        <v>00631L</v>
      </c>
      <c r="AX2284" s="20">
        <f t="shared" si="1287"/>
        <v>1</v>
      </c>
      <c r="AY2284" s="20">
        <f t="shared" si="1297"/>
        <v>0</v>
      </c>
      <c r="AZ2284" s="116">
        <v>42993</v>
      </c>
      <c r="BA2284" s="117">
        <v>19.512499999999999</v>
      </c>
      <c r="BB2284" s="118">
        <v>19.5625</v>
      </c>
      <c r="BC2284" s="76">
        <f t="shared" si="1305"/>
        <v>18.748750000000008</v>
      </c>
      <c r="BD2284" s="76">
        <f t="shared" si="1306"/>
        <v>18.773958333333336</v>
      </c>
      <c r="BE2284" s="77">
        <f t="shared" si="1312"/>
        <v>4.3402893526234623E-2</v>
      </c>
      <c r="BF2284" s="77">
        <f t="shared" si="1303"/>
        <v>3.9338622870776024E-2</v>
      </c>
    </row>
    <row r="2285" spans="1:58" s="23" customFormat="1" ht="15.75" customHeight="1" x14ac:dyDescent="0.4">
      <c r="A2285" s="116">
        <v>42991</v>
      </c>
      <c r="B2285" s="112">
        <v>11.525</v>
      </c>
      <c r="C2285" s="112">
        <v>12.925000000000001</v>
      </c>
      <c r="D2285" s="112">
        <v>13.725</v>
      </c>
      <c r="E2285" s="112">
        <v>14.225</v>
      </c>
      <c r="F2285" s="112">
        <v>15.324999999999999</v>
      </c>
      <c r="G2285" s="112">
        <v>15.625</v>
      </c>
      <c r="H2285" s="113">
        <v>16.074999999999999</v>
      </c>
      <c r="I2285" s="90">
        <f t="shared" si="1288"/>
        <v>12.691666666666666</v>
      </c>
      <c r="J2285" s="90">
        <f t="shared" si="1289"/>
        <v>13.591666666666667</v>
      </c>
      <c r="K2285" s="114">
        <v>4</v>
      </c>
      <c r="L2285" s="115">
        <v>4.1666666666666664E-2</v>
      </c>
      <c r="M2285" s="90">
        <v>9.3800000000000008</v>
      </c>
      <c r="N2285" s="90">
        <v>10.5</v>
      </c>
      <c r="O2285" s="90">
        <v>13.23</v>
      </c>
      <c r="P2285" s="90">
        <v>15.22</v>
      </c>
      <c r="Q2285" s="90">
        <v>17.09</v>
      </c>
      <c r="R2285" s="63">
        <f t="shared" si="1314"/>
        <v>8.57</v>
      </c>
      <c r="S2285" s="64">
        <f t="shared" si="1313"/>
        <v>-7.5614366729678702E-3</v>
      </c>
      <c r="T2285" s="65">
        <f t="shared" si="1307"/>
        <v>0.89333333333333342</v>
      </c>
      <c r="U2285" s="65">
        <f t="shared" si="1307"/>
        <v>0.79365079365079361</v>
      </c>
      <c r="V2285" s="65">
        <f t="shared" si="1315"/>
        <v>0.68988173455978974</v>
      </c>
      <c r="W2285" s="65">
        <f t="shared" si="1316"/>
        <v>0.61439438267992974</v>
      </c>
      <c r="X2285" s="61">
        <f t="shared" si="1290"/>
        <v>0.12147505422993495</v>
      </c>
      <c r="Y2285" s="66">
        <f t="shared" si="1317"/>
        <v>0.13005272407732862</v>
      </c>
      <c r="Z2285" s="61">
        <f t="shared" si="1318"/>
        <v>7.0912672357189788E-2</v>
      </c>
      <c r="AA2285" s="67">
        <f t="shared" si="1319"/>
        <v>12.691666666666666</v>
      </c>
      <c r="AB2285" s="68">
        <f t="shared" si="1320"/>
        <v>9.7619047619047647E-2</v>
      </c>
      <c r="AC2285" s="69">
        <f t="shared" si="1321"/>
        <v>0.20873015873015871</v>
      </c>
      <c r="AD2285" s="70">
        <f>_xlfn.PERCENTILE.EXC(AC2285:$AC$5675,0.5)</f>
        <v>8.7499999999999745E-2</v>
      </c>
      <c r="AE2285" s="70">
        <f>_xlfn.PERCENTILE.EXC($AC2285:AC$5675,0.35)</f>
        <v>5.1251354173008509E-2</v>
      </c>
      <c r="AF2285" s="71">
        <f t="shared" si="1309"/>
        <v>6.4509101154913526E-2</v>
      </c>
      <c r="AG2285" s="70">
        <f t="shared" si="1310"/>
        <v>-0.13516283925727643</v>
      </c>
      <c r="AH2285" s="70">
        <f t="shared" si="1311"/>
        <v>-0.15865885003490499</v>
      </c>
      <c r="AI2285" s="61" t="str">
        <f t="shared" si="1299"/>
        <v>Short VOL</v>
      </c>
      <c r="AJ2285" s="68" t="str">
        <f t="shared" si="1300"/>
        <v>Short VOL</v>
      </c>
      <c r="AK2285" s="72" t="str">
        <f t="shared" si="1301"/>
        <v>00631L</v>
      </c>
      <c r="AL2285" s="73">
        <f t="shared" si="1291"/>
        <v>1</v>
      </c>
      <c r="AM2285" s="72" t="str">
        <f t="shared" si="1304"/>
        <v>00631L</v>
      </c>
      <c r="AN2285" s="73">
        <f t="shared" si="1292"/>
        <v>1</v>
      </c>
      <c r="AO2285" s="74" t="str">
        <f t="shared" si="1298"/>
        <v>00631L</v>
      </c>
      <c r="AP2285" s="20">
        <f t="shared" si="1293"/>
        <v>1</v>
      </c>
      <c r="AQ2285" s="74" t="str">
        <f t="shared" si="1308"/>
        <v>00631L</v>
      </c>
      <c r="AR2285" s="20">
        <f t="shared" si="1294"/>
        <v>1</v>
      </c>
      <c r="AS2285" s="74" t="str">
        <f t="shared" si="1302"/>
        <v>00631L</v>
      </c>
      <c r="AT2285" s="20">
        <f t="shared" si="1295"/>
        <v>1</v>
      </c>
      <c r="AU2285" s="74" t="str">
        <f t="shared" si="1285"/>
        <v>00631L</v>
      </c>
      <c r="AV2285" s="20">
        <f t="shared" si="1296"/>
        <v>1</v>
      </c>
      <c r="AW2285" s="74" t="str">
        <f t="shared" si="1286"/>
        <v>00631L</v>
      </c>
      <c r="AX2285" s="20">
        <f t="shared" si="1287"/>
        <v>1</v>
      </c>
      <c r="AY2285" s="20">
        <f t="shared" si="1297"/>
        <v>0</v>
      </c>
      <c r="AZ2285" s="116">
        <v>42992</v>
      </c>
      <c r="BA2285" s="117">
        <v>19.487500000000001</v>
      </c>
      <c r="BB2285" s="118">
        <v>19.487500000000001</v>
      </c>
      <c r="BC2285" s="76">
        <f t="shared" si="1305"/>
        <v>18.72291666666667</v>
      </c>
      <c r="BD2285" s="76">
        <f t="shared" si="1306"/>
        <v>18.747500000000002</v>
      </c>
      <c r="BE2285" s="77">
        <f t="shared" si="1312"/>
        <v>4.0836764214977041E-2</v>
      </c>
      <c r="BF2285" s="77">
        <f t="shared" si="1303"/>
        <v>3.9471929590611993E-2</v>
      </c>
    </row>
    <row r="2286" spans="1:58" s="23" customFormat="1" ht="15.75" customHeight="1" x14ac:dyDescent="0.4">
      <c r="A2286" s="116">
        <v>42990</v>
      </c>
      <c r="B2286" s="112">
        <v>11.875</v>
      </c>
      <c r="C2286" s="112">
        <v>13.375</v>
      </c>
      <c r="D2286" s="112">
        <v>14.125</v>
      </c>
      <c r="E2286" s="112">
        <v>14.525</v>
      </c>
      <c r="F2286" s="112">
        <v>15.574999999999999</v>
      </c>
      <c r="G2286" s="112">
        <v>15.824999999999999</v>
      </c>
      <c r="H2286" s="113">
        <v>16.274999999999999</v>
      </c>
      <c r="I2286" s="90">
        <f t="shared" si="1288"/>
        <v>13.0625</v>
      </c>
      <c r="J2286" s="90">
        <f t="shared" si="1289"/>
        <v>13.96875</v>
      </c>
      <c r="K2286" s="114">
        <v>5</v>
      </c>
      <c r="L2286" s="115">
        <v>4.1666666666666664E-2</v>
      </c>
      <c r="M2286" s="90">
        <v>9.25</v>
      </c>
      <c r="N2286" s="90">
        <v>10.58</v>
      </c>
      <c r="O2286" s="90">
        <v>13.56</v>
      </c>
      <c r="P2286" s="90">
        <v>15.49</v>
      </c>
      <c r="Q2286" s="90">
        <v>17.25</v>
      </c>
      <c r="R2286" s="63">
        <f t="shared" si="1314"/>
        <v>9.2200000000000024</v>
      </c>
      <c r="S2286" s="64">
        <f t="shared" si="1313"/>
        <v>-1.397949673811746E-2</v>
      </c>
      <c r="T2286" s="65">
        <f t="shared" si="1307"/>
        <v>0.87429111531190928</v>
      </c>
      <c r="U2286" s="65">
        <f t="shared" si="1307"/>
        <v>0.78023598820058992</v>
      </c>
      <c r="V2286" s="65">
        <f t="shared" si="1315"/>
        <v>0.68302130406714012</v>
      </c>
      <c r="W2286" s="65">
        <f t="shared" si="1316"/>
        <v>0.61333333333333329</v>
      </c>
      <c r="X2286" s="61">
        <f t="shared" si="1290"/>
        <v>0.12631578947368421</v>
      </c>
      <c r="Y2286" s="66">
        <f t="shared" si="1317"/>
        <v>0.12048192771084325</v>
      </c>
      <c r="Z2286" s="61">
        <f t="shared" si="1318"/>
        <v>6.9377990430622011E-2</v>
      </c>
      <c r="AA2286" s="67">
        <f t="shared" si="1319"/>
        <v>13.0625</v>
      </c>
      <c r="AB2286" s="68">
        <f t="shared" si="1320"/>
        <v>0.12240075614366729</v>
      </c>
      <c r="AC2286" s="69">
        <f t="shared" si="1321"/>
        <v>0.23464083175803402</v>
      </c>
      <c r="AD2286" s="70">
        <f>_xlfn.PERCENTILE.EXC(AC2286:$AC$5675,0.5)</f>
        <v>8.7465580681319599E-2</v>
      </c>
      <c r="AE2286" s="70">
        <f>_xlfn.PERCENTILE.EXC($AC2286:AC$5675,0.35)</f>
        <v>5.1250468886570387E-2</v>
      </c>
      <c r="AF2286" s="71">
        <f t="shared" si="1309"/>
        <v>6.4509101154913526E-2</v>
      </c>
      <c r="AG2286" s="70">
        <f t="shared" si="1310"/>
        <v>-0.13516283925727643</v>
      </c>
      <c r="AH2286" s="70">
        <f t="shared" si="1311"/>
        <v>-0.15865885003490499</v>
      </c>
      <c r="AI2286" s="61" t="str">
        <f t="shared" si="1299"/>
        <v>Short VOL</v>
      </c>
      <c r="AJ2286" s="68" t="str">
        <f t="shared" si="1300"/>
        <v>Short VOL</v>
      </c>
      <c r="AK2286" s="72" t="str">
        <f t="shared" si="1301"/>
        <v>00631L</v>
      </c>
      <c r="AL2286" s="73">
        <f t="shared" si="1291"/>
        <v>1</v>
      </c>
      <c r="AM2286" s="72" t="str">
        <f t="shared" si="1304"/>
        <v>00631L</v>
      </c>
      <c r="AN2286" s="73">
        <f t="shared" si="1292"/>
        <v>1</v>
      </c>
      <c r="AO2286" s="74" t="str">
        <f t="shared" si="1298"/>
        <v>00631L</v>
      </c>
      <c r="AP2286" s="20">
        <f t="shared" si="1293"/>
        <v>1</v>
      </c>
      <c r="AQ2286" s="74" t="str">
        <f t="shared" si="1308"/>
        <v>00631L</v>
      </c>
      <c r="AR2286" s="20">
        <f t="shared" si="1294"/>
        <v>1</v>
      </c>
      <c r="AS2286" s="74" t="str">
        <f t="shared" si="1302"/>
        <v>00631L</v>
      </c>
      <c r="AT2286" s="20">
        <f t="shared" si="1295"/>
        <v>1</v>
      </c>
      <c r="AU2286" s="74" t="str">
        <f t="shared" si="1285"/>
        <v>00631L</v>
      </c>
      <c r="AV2286" s="20">
        <f t="shared" si="1296"/>
        <v>1</v>
      </c>
      <c r="AW2286" s="74" t="str">
        <f t="shared" si="1286"/>
        <v>00631L</v>
      </c>
      <c r="AX2286" s="20">
        <f t="shared" si="1287"/>
        <v>1</v>
      </c>
      <c r="AY2286" s="20">
        <f t="shared" si="1297"/>
        <v>0</v>
      </c>
      <c r="AZ2286" s="116">
        <v>42991</v>
      </c>
      <c r="BA2286" s="117">
        <v>19.48</v>
      </c>
      <c r="BB2286" s="118">
        <v>19.487500000000001</v>
      </c>
      <c r="BC2286" s="76">
        <f t="shared" si="1305"/>
        <v>18.701666666666672</v>
      </c>
      <c r="BD2286" s="76">
        <f t="shared" si="1306"/>
        <v>18.722791666666673</v>
      </c>
      <c r="BE2286" s="77">
        <f t="shared" si="1312"/>
        <v>4.2019427858479404E-2</v>
      </c>
      <c r="BF2286" s="77">
        <f t="shared" si="1303"/>
        <v>4.0443131922545054E-2</v>
      </c>
    </row>
    <row r="2287" spans="1:58" s="23" customFormat="1" ht="15.75" customHeight="1" x14ac:dyDescent="0.4">
      <c r="A2287" s="116">
        <v>42989</v>
      </c>
      <c r="B2287" s="112">
        <v>12.074999999999999</v>
      </c>
      <c r="C2287" s="112">
        <v>13.675000000000001</v>
      </c>
      <c r="D2287" s="112">
        <v>14.375</v>
      </c>
      <c r="E2287" s="112">
        <v>14.775</v>
      </c>
      <c r="F2287" s="112">
        <v>15.824999999999999</v>
      </c>
      <c r="G2287" s="112">
        <v>16.024999999999999</v>
      </c>
      <c r="H2287" s="113">
        <v>16.475000000000001</v>
      </c>
      <c r="I2287" s="90">
        <f t="shared" si="1288"/>
        <v>13.275</v>
      </c>
      <c r="J2287" s="90">
        <f t="shared" si="1289"/>
        <v>14.2</v>
      </c>
      <c r="K2287" s="114">
        <v>6</v>
      </c>
      <c r="L2287" s="115">
        <v>4.1666666666666664E-2</v>
      </c>
      <c r="M2287" s="90">
        <v>9.01</v>
      </c>
      <c r="N2287" s="90">
        <v>10.73</v>
      </c>
      <c r="O2287" s="90">
        <v>13.86</v>
      </c>
      <c r="P2287" s="90">
        <v>15.77</v>
      </c>
      <c r="Q2287" s="90">
        <v>17.37</v>
      </c>
      <c r="R2287" s="63">
        <f t="shared" si="1314"/>
        <v>9.889999999999997</v>
      </c>
      <c r="S2287" s="64">
        <f t="shared" si="1313"/>
        <v>-0.11468646864686459</v>
      </c>
      <c r="T2287" s="65">
        <f t="shared" si="1307"/>
        <v>0.83970177073625341</v>
      </c>
      <c r="U2287" s="65">
        <f t="shared" si="1307"/>
        <v>0.77417027417027429</v>
      </c>
      <c r="V2287" s="65">
        <f t="shared" si="1315"/>
        <v>0.6804058338617629</v>
      </c>
      <c r="W2287" s="65">
        <f t="shared" si="1316"/>
        <v>0.61773172135866439</v>
      </c>
      <c r="X2287" s="61">
        <f t="shared" si="1290"/>
        <v>0.13250517598343697</v>
      </c>
      <c r="Y2287" s="66">
        <f t="shared" si="1317"/>
        <v>0.11505922165820649</v>
      </c>
      <c r="Z2287" s="61">
        <f t="shared" si="1318"/>
        <v>6.9679849340866212E-2</v>
      </c>
      <c r="AA2287" s="67">
        <f t="shared" si="1319"/>
        <v>13.275000000000002</v>
      </c>
      <c r="AB2287" s="68">
        <f t="shared" si="1320"/>
        <v>0.12534948741845284</v>
      </c>
      <c r="AC2287" s="69">
        <f t="shared" si="1321"/>
        <v>0.23718546132339249</v>
      </c>
      <c r="AD2287" s="70">
        <f>_xlfn.PERCENTILE.EXC(AC2287:$AC$5675,0.5)</f>
        <v>8.7431161362639453E-2</v>
      </c>
      <c r="AE2287" s="70">
        <f>_xlfn.PERCENTILE.EXC($AC2287:AC$5675,0.35)</f>
        <v>5.1249387138074184E-2</v>
      </c>
      <c r="AF2287" s="71">
        <f t="shared" si="1309"/>
        <v>6.4509101154913526E-2</v>
      </c>
      <c r="AG2287" s="70">
        <f t="shared" si="1310"/>
        <v>-0.13516283925727643</v>
      </c>
      <c r="AH2287" s="70">
        <f t="shared" si="1311"/>
        <v>-0.15865885003490499</v>
      </c>
      <c r="AI2287" s="61" t="str">
        <f t="shared" si="1299"/>
        <v>Short VOL</v>
      </c>
      <c r="AJ2287" s="68" t="str">
        <f t="shared" si="1300"/>
        <v>Short VOL</v>
      </c>
      <c r="AK2287" s="72" t="str">
        <f t="shared" si="1301"/>
        <v>00631L</v>
      </c>
      <c r="AL2287" s="73">
        <f t="shared" si="1291"/>
        <v>1</v>
      </c>
      <c r="AM2287" s="72" t="str">
        <f t="shared" si="1304"/>
        <v>00631L</v>
      </c>
      <c r="AN2287" s="73">
        <f t="shared" si="1292"/>
        <v>1</v>
      </c>
      <c r="AO2287" s="74" t="str">
        <f t="shared" si="1298"/>
        <v>00631L</v>
      </c>
      <c r="AP2287" s="20">
        <f t="shared" si="1293"/>
        <v>1</v>
      </c>
      <c r="AQ2287" s="74" t="str">
        <f t="shared" si="1308"/>
        <v>00631L</v>
      </c>
      <c r="AR2287" s="20">
        <f t="shared" si="1294"/>
        <v>1</v>
      </c>
      <c r="AS2287" s="74" t="str">
        <f t="shared" si="1302"/>
        <v>00631L</v>
      </c>
      <c r="AT2287" s="20">
        <f t="shared" si="1295"/>
        <v>1</v>
      </c>
      <c r="AU2287" s="74" t="str">
        <f t="shared" si="1285"/>
        <v>00631L</v>
      </c>
      <c r="AV2287" s="20">
        <f t="shared" si="1296"/>
        <v>1</v>
      </c>
      <c r="AW2287" s="74" t="str">
        <f t="shared" si="1286"/>
        <v>00631L</v>
      </c>
      <c r="AX2287" s="20">
        <f t="shared" si="1287"/>
        <v>1</v>
      </c>
      <c r="AY2287" s="20">
        <f t="shared" si="1297"/>
        <v>0</v>
      </c>
      <c r="AZ2287" s="116">
        <v>42990</v>
      </c>
      <c r="BA2287" s="117">
        <v>19.487500000000001</v>
      </c>
      <c r="BB2287" s="118">
        <v>19.5</v>
      </c>
      <c r="BC2287" s="76">
        <f t="shared" si="1305"/>
        <v>18.678750000000001</v>
      </c>
      <c r="BD2287" s="76">
        <f t="shared" si="1306"/>
        <v>18.701666666666672</v>
      </c>
      <c r="BE2287" s="77">
        <f t="shared" si="1312"/>
        <v>4.3967074884561287E-2</v>
      </c>
      <c r="BF2287" s="77">
        <f t="shared" si="1303"/>
        <v>4.2019427858479404E-2</v>
      </c>
    </row>
    <row r="2288" spans="1:58" s="23" customFormat="1" ht="15.75" customHeight="1" x14ac:dyDescent="0.4">
      <c r="A2288" s="116">
        <v>42986</v>
      </c>
      <c r="B2288" s="112">
        <v>13.275</v>
      </c>
      <c r="C2288" s="112">
        <v>14.324999999999999</v>
      </c>
      <c r="D2288" s="112">
        <v>14.875</v>
      </c>
      <c r="E2288" s="112">
        <v>15.074999999999999</v>
      </c>
      <c r="F2288" s="112">
        <v>16.125</v>
      </c>
      <c r="G2288" s="112">
        <v>16.324999999999999</v>
      </c>
      <c r="H2288" s="113">
        <v>16.725000000000001</v>
      </c>
      <c r="I2288" s="90">
        <f t="shared" si="1288"/>
        <v>14.018749999999999</v>
      </c>
      <c r="J2288" s="90">
        <f t="shared" si="1289"/>
        <v>14.714583333333334</v>
      </c>
      <c r="K2288" s="114">
        <v>7</v>
      </c>
      <c r="L2288" s="115">
        <v>4.1666666666666664E-2</v>
      </c>
      <c r="M2288" s="90">
        <v>11.29</v>
      </c>
      <c r="N2288" s="90">
        <v>12.12</v>
      </c>
      <c r="O2288" s="90">
        <v>14.69</v>
      </c>
      <c r="P2288" s="90">
        <v>16.37</v>
      </c>
      <c r="Q2288" s="90">
        <v>17.8</v>
      </c>
      <c r="R2288" s="63">
        <f t="shared" si="1314"/>
        <v>7.6500000000000057</v>
      </c>
      <c r="S2288" s="64">
        <f t="shared" si="1313"/>
        <v>4.9350649350649221E-2</v>
      </c>
      <c r="T2288" s="65">
        <f t="shared" si="1307"/>
        <v>0.93151815181518149</v>
      </c>
      <c r="U2288" s="65">
        <f t="shared" si="1307"/>
        <v>0.82505105513955068</v>
      </c>
      <c r="V2288" s="65">
        <f t="shared" si="1315"/>
        <v>0.74037874160048855</v>
      </c>
      <c r="W2288" s="65">
        <f t="shared" si="1316"/>
        <v>0.68089887640449431</v>
      </c>
      <c r="X2288" s="61">
        <f t="shared" si="1290"/>
        <v>7.9096045197740036E-2</v>
      </c>
      <c r="Y2288" s="66">
        <f t="shared" si="1317"/>
        <v>0.1094527363184081</v>
      </c>
      <c r="Z2288" s="61">
        <f t="shared" si="1318"/>
        <v>4.9635904294843311E-2</v>
      </c>
      <c r="AA2288" s="67">
        <f t="shared" si="1319"/>
        <v>14.018749999999999</v>
      </c>
      <c r="AB2288" s="68">
        <f t="shared" si="1320"/>
        <v>9.5297029702970396E-2</v>
      </c>
      <c r="AC2288" s="69">
        <f t="shared" si="1321"/>
        <v>0.1566625412541254</v>
      </c>
      <c r="AD2288" s="70">
        <f>_xlfn.PERCENTILE.EXC(AC2288:$AC$5675,0.5)</f>
        <v>8.7391331904240754E-2</v>
      </c>
      <c r="AE2288" s="70">
        <f>_xlfn.PERCENTILE.EXC($AC2288:AC$5675,0.35)</f>
        <v>5.1248305389577982E-2</v>
      </c>
      <c r="AF2288" s="71">
        <f t="shared" si="1309"/>
        <v>6.4509101154913526E-2</v>
      </c>
      <c r="AG2288" s="70">
        <f t="shared" si="1310"/>
        <v>-0.13516283925727643</v>
      </c>
      <c r="AH2288" s="70">
        <f t="shared" si="1311"/>
        <v>-0.15865885003490499</v>
      </c>
      <c r="AI2288" s="61" t="str">
        <f t="shared" si="1299"/>
        <v>Short VOL</v>
      </c>
      <c r="AJ2288" s="68" t="str">
        <f t="shared" si="1300"/>
        <v>Short VOL</v>
      </c>
      <c r="AK2288" s="72" t="str">
        <f t="shared" si="1301"/>
        <v>00631L</v>
      </c>
      <c r="AL2288" s="73">
        <f t="shared" si="1291"/>
        <v>1</v>
      </c>
      <c r="AM2288" s="72" t="str">
        <f t="shared" si="1304"/>
        <v>00631L</v>
      </c>
      <c r="AN2288" s="73">
        <f t="shared" si="1292"/>
        <v>1</v>
      </c>
      <c r="AO2288" s="74" t="str">
        <f t="shared" si="1298"/>
        <v>00631L</v>
      </c>
      <c r="AP2288" s="20">
        <f t="shared" si="1293"/>
        <v>1</v>
      </c>
      <c r="AQ2288" s="74" t="str">
        <f t="shared" si="1308"/>
        <v>00631L</v>
      </c>
      <c r="AR2288" s="20">
        <f t="shared" si="1294"/>
        <v>1</v>
      </c>
      <c r="AS2288" s="74" t="str">
        <f t="shared" si="1302"/>
        <v>00631L</v>
      </c>
      <c r="AT2288" s="20">
        <f t="shared" si="1295"/>
        <v>1</v>
      </c>
      <c r="AU2288" s="74" t="str">
        <f t="shared" ref="AU2288:AU2351" si="1322">IF(AC2288&gt;AF2288,"00631L",IF(AC2288&lt;AG2288,"Cash","00635U"))</f>
        <v>00631L</v>
      </c>
      <c r="AV2288" s="20">
        <f t="shared" si="1296"/>
        <v>1</v>
      </c>
      <c r="AW2288" s="74" t="str">
        <f t="shared" ref="AW2288:AW2351" si="1323">IF(AC2288&gt;AE2288,"00631L",IF(AC2288&lt;AH2288,"00631L","00635U"))</f>
        <v>00631L</v>
      </c>
      <c r="AX2288" s="20">
        <f t="shared" si="1287"/>
        <v>1</v>
      </c>
      <c r="AY2288" s="20">
        <f t="shared" si="1297"/>
        <v>0</v>
      </c>
      <c r="AZ2288" s="116">
        <v>42989</v>
      </c>
      <c r="BA2288" s="117">
        <v>19.34</v>
      </c>
      <c r="BB2288" s="118">
        <v>19.3</v>
      </c>
      <c r="BC2288" s="76">
        <f t="shared" si="1305"/>
        <v>18.654375000000002</v>
      </c>
      <c r="BD2288" s="76">
        <f t="shared" si="1306"/>
        <v>18.676083333333334</v>
      </c>
      <c r="BE2288" s="77">
        <f t="shared" si="1312"/>
        <v>3.460984353536363E-2</v>
      </c>
      <c r="BF2288" s="77">
        <f t="shared" si="1303"/>
        <v>3.5549031069148085E-2</v>
      </c>
    </row>
    <row r="2289" spans="1:58" s="23" customFormat="1" ht="15.75" customHeight="1" x14ac:dyDescent="0.4">
      <c r="A2289" s="116">
        <v>42985</v>
      </c>
      <c r="B2289" s="112">
        <v>12.824999999999999</v>
      </c>
      <c r="C2289" s="112">
        <v>14.074999999999999</v>
      </c>
      <c r="D2289" s="112">
        <v>14.675000000000001</v>
      </c>
      <c r="E2289" s="112">
        <v>14.925000000000001</v>
      </c>
      <c r="F2289" s="112">
        <v>15.975</v>
      </c>
      <c r="G2289" s="112">
        <v>16.175000000000001</v>
      </c>
      <c r="H2289" s="113">
        <v>16.625</v>
      </c>
      <c r="I2289" s="90">
        <f t="shared" si="1288"/>
        <v>13.658333333333333</v>
      </c>
      <c r="J2289" s="90">
        <f t="shared" si="1289"/>
        <v>14.475</v>
      </c>
      <c r="K2289" s="114">
        <v>8</v>
      </c>
      <c r="L2289" s="115">
        <v>4.1666666666666664E-2</v>
      </c>
      <c r="M2289" s="90">
        <v>9.75</v>
      </c>
      <c r="N2289" s="90">
        <v>11.55</v>
      </c>
      <c r="O2289" s="90">
        <v>14.32</v>
      </c>
      <c r="P2289" s="90">
        <v>15.98</v>
      </c>
      <c r="Q2289" s="90">
        <v>17.399999999999999</v>
      </c>
      <c r="R2289" s="63">
        <f t="shared" si="1314"/>
        <v>9</v>
      </c>
      <c r="S2289" s="64">
        <f t="shared" si="1313"/>
        <v>-6.8787618228718884E-3</v>
      </c>
      <c r="T2289" s="65">
        <f t="shared" si="1307"/>
        <v>0.8441558441558441</v>
      </c>
      <c r="U2289" s="65">
        <f t="shared" si="1307"/>
        <v>0.80656424581005592</v>
      </c>
      <c r="V2289" s="65">
        <f t="shared" si="1315"/>
        <v>0.72277847309136423</v>
      </c>
      <c r="W2289" s="65">
        <f t="shared" si="1316"/>
        <v>0.66379310344827591</v>
      </c>
      <c r="X2289" s="61">
        <f t="shared" si="1290"/>
        <v>9.7465886939571159E-2</v>
      </c>
      <c r="Y2289" s="66">
        <f t="shared" si="1317"/>
        <v>0.11390284757118922</v>
      </c>
      <c r="Z2289" s="61">
        <f t="shared" si="1318"/>
        <v>5.9792556436851725E-2</v>
      </c>
      <c r="AA2289" s="67">
        <f t="shared" si="1319"/>
        <v>13.658333333333335</v>
      </c>
      <c r="AB2289" s="68">
        <f t="shared" si="1320"/>
        <v>0.11038961038961026</v>
      </c>
      <c r="AC2289" s="69">
        <f t="shared" si="1321"/>
        <v>0.18253968253968261</v>
      </c>
      <c r="AD2289" s="70">
        <f>_xlfn.PERCENTILE.EXC(AC2289:$AC$5675,0.5)</f>
        <v>8.7351502445842069E-2</v>
      </c>
      <c r="AE2289" s="70">
        <f>_xlfn.PERCENTILE.EXC($AC2289:AC$5675,0.35)</f>
        <v>5.1245154233471917E-2</v>
      </c>
      <c r="AF2289" s="71">
        <f t="shared" si="1309"/>
        <v>6.4509101154913526E-2</v>
      </c>
      <c r="AG2289" s="70">
        <f t="shared" si="1310"/>
        <v>-0.13516283925727643</v>
      </c>
      <c r="AH2289" s="70">
        <f t="shared" si="1311"/>
        <v>-0.15865885003490499</v>
      </c>
      <c r="AI2289" s="61" t="str">
        <f t="shared" si="1299"/>
        <v>Short VOL</v>
      </c>
      <c r="AJ2289" s="68" t="str">
        <f t="shared" si="1300"/>
        <v>Short VOL</v>
      </c>
      <c r="AK2289" s="72" t="str">
        <f t="shared" si="1301"/>
        <v>00631L</v>
      </c>
      <c r="AL2289" s="73">
        <f t="shared" si="1291"/>
        <v>1</v>
      </c>
      <c r="AM2289" s="72" t="str">
        <f t="shared" si="1304"/>
        <v>00631L</v>
      </c>
      <c r="AN2289" s="73">
        <f t="shared" si="1292"/>
        <v>1</v>
      </c>
      <c r="AO2289" s="74" t="str">
        <f t="shared" si="1298"/>
        <v>00631L</v>
      </c>
      <c r="AP2289" s="20">
        <f t="shared" si="1293"/>
        <v>1</v>
      </c>
      <c r="AQ2289" s="74" t="str">
        <f t="shared" si="1308"/>
        <v>00631L</v>
      </c>
      <c r="AR2289" s="20">
        <f t="shared" si="1294"/>
        <v>1</v>
      </c>
      <c r="AS2289" s="74" t="str">
        <f t="shared" si="1302"/>
        <v>00631L</v>
      </c>
      <c r="AT2289" s="20">
        <f t="shared" si="1295"/>
        <v>1</v>
      </c>
      <c r="AU2289" s="74" t="str">
        <f t="shared" si="1322"/>
        <v>00631L</v>
      </c>
      <c r="AV2289" s="20">
        <f t="shared" si="1296"/>
        <v>1</v>
      </c>
      <c r="AW2289" s="74" t="str">
        <f t="shared" si="1323"/>
        <v>00631L</v>
      </c>
      <c r="AX2289" s="20">
        <f t="shared" si="1287"/>
        <v>1</v>
      </c>
      <c r="AY2289" s="20">
        <f t="shared" si="1297"/>
        <v>0</v>
      </c>
      <c r="AZ2289" s="116">
        <v>42986</v>
      </c>
      <c r="BA2289" s="117">
        <v>19.324999999999999</v>
      </c>
      <c r="BB2289" s="118">
        <v>19.225000000000001</v>
      </c>
      <c r="BC2289" s="76">
        <f t="shared" si="1305"/>
        <v>18.633125000000003</v>
      </c>
      <c r="BD2289" s="76">
        <f t="shared" si="1306"/>
        <v>18.654791666666664</v>
      </c>
      <c r="BE2289" s="77">
        <f t="shared" si="1312"/>
        <v>3.1764666420688856E-2</v>
      </c>
      <c r="BF2289" s="77">
        <f t="shared" si="1303"/>
        <v>3.5926873122410545E-2</v>
      </c>
    </row>
    <row r="2290" spans="1:58" s="23" customFormat="1" ht="15.75" customHeight="1" x14ac:dyDescent="0.4">
      <c r="A2290" s="116">
        <v>42984</v>
      </c>
      <c r="B2290" s="112">
        <v>13.175000000000001</v>
      </c>
      <c r="C2290" s="112">
        <v>14.175000000000001</v>
      </c>
      <c r="D2290" s="112">
        <v>14.725</v>
      </c>
      <c r="E2290" s="112">
        <v>14.925000000000001</v>
      </c>
      <c r="F2290" s="112">
        <v>15.925000000000001</v>
      </c>
      <c r="G2290" s="112">
        <v>16.225000000000001</v>
      </c>
      <c r="H2290" s="113">
        <v>16.625</v>
      </c>
      <c r="I2290" s="90">
        <f t="shared" si="1288"/>
        <v>13.8</v>
      </c>
      <c r="J2290" s="90">
        <f t="shared" si="1289"/>
        <v>14.518750000000001</v>
      </c>
      <c r="K2290" s="114">
        <v>9</v>
      </c>
      <c r="L2290" s="115">
        <v>4.1666666666666664E-2</v>
      </c>
      <c r="M2290" s="90">
        <v>10.220000000000001</v>
      </c>
      <c r="N2290" s="90">
        <v>11.63</v>
      </c>
      <c r="O2290" s="90">
        <v>14.4</v>
      </c>
      <c r="P2290" s="90">
        <v>16.02</v>
      </c>
      <c r="Q2290" s="90">
        <v>17.440000000000001</v>
      </c>
      <c r="R2290" s="63">
        <f t="shared" si="1314"/>
        <v>8.57</v>
      </c>
      <c r="S2290" s="64">
        <f t="shared" si="1313"/>
        <v>-4.9059689288634474E-2</v>
      </c>
      <c r="T2290" s="65">
        <f t="shared" si="1307"/>
        <v>0.87876182287188309</v>
      </c>
      <c r="U2290" s="65">
        <f t="shared" si="1307"/>
        <v>0.80763888888888891</v>
      </c>
      <c r="V2290" s="65">
        <f t="shared" si="1315"/>
        <v>0.72596754057428226</v>
      </c>
      <c r="W2290" s="65">
        <f t="shared" si="1316"/>
        <v>0.66685779816513757</v>
      </c>
      <c r="X2290" s="61">
        <f t="shared" si="1290"/>
        <v>7.5901328273244778E-2</v>
      </c>
      <c r="Y2290" s="66">
        <f t="shared" si="1317"/>
        <v>0.11390284757118922</v>
      </c>
      <c r="Z2290" s="61">
        <f t="shared" si="1318"/>
        <v>5.2083333333333329E-2</v>
      </c>
      <c r="AA2290" s="67">
        <f t="shared" si="1319"/>
        <v>13.8</v>
      </c>
      <c r="AB2290" s="68">
        <f t="shared" si="1320"/>
        <v>0.13284608770421322</v>
      </c>
      <c r="AC2290" s="69">
        <f t="shared" si="1321"/>
        <v>0.18658641444539981</v>
      </c>
      <c r="AD2290" s="70">
        <f>_xlfn.PERCENTILE.EXC(AC2290:$AC$5675,0.5)</f>
        <v>8.7335325691006133E-2</v>
      </c>
      <c r="AE2290" s="70">
        <f>_xlfn.PERCENTILE.EXC($AC2290:AC$5675,0.35)</f>
        <v>5.1240451021658445E-2</v>
      </c>
      <c r="AF2290" s="71">
        <f t="shared" si="1309"/>
        <v>6.4221450215197012E-2</v>
      </c>
      <c r="AG2290" s="70">
        <f t="shared" si="1310"/>
        <v>-0.13516283925727643</v>
      </c>
      <c r="AH2290" s="70">
        <f t="shared" si="1311"/>
        <v>-0.15865885003490499</v>
      </c>
      <c r="AI2290" s="61" t="str">
        <f t="shared" si="1299"/>
        <v>Short VOL</v>
      </c>
      <c r="AJ2290" s="68" t="str">
        <f t="shared" si="1300"/>
        <v>Short VOL</v>
      </c>
      <c r="AK2290" s="72" t="str">
        <f t="shared" si="1301"/>
        <v>00631L</v>
      </c>
      <c r="AL2290" s="73">
        <f t="shared" si="1291"/>
        <v>1</v>
      </c>
      <c r="AM2290" s="72" t="str">
        <f t="shared" si="1304"/>
        <v>00631L</v>
      </c>
      <c r="AN2290" s="73">
        <f t="shared" si="1292"/>
        <v>1</v>
      </c>
      <c r="AO2290" s="74" t="str">
        <f t="shared" si="1298"/>
        <v>00631L</v>
      </c>
      <c r="AP2290" s="20">
        <f t="shared" si="1293"/>
        <v>1</v>
      </c>
      <c r="AQ2290" s="74" t="str">
        <f t="shared" si="1308"/>
        <v>00631L</v>
      </c>
      <c r="AR2290" s="20">
        <f t="shared" si="1294"/>
        <v>1</v>
      </c>
      <c r="AS2290" s="74" t="str">
        <f t="shared" si="1302"/>
        <v>00631L</v>
      </c>
      <c r="AT2290" s="20">
        <f t="shared" si="1295"/>
        <v>1</v>
      </c>
      <c r="AU2290" s="74" t="str">
        <f t="shared" si="1322"/>
        <v>00631L</v>
      </c>
      <c r="AV2290" s="20">
        <f t="shared" si="1296"/>
        <v>1</v>
      </c>
      <c r="AW2290" s="74" t="str">
        <f t="shared" si="1323"/>
        <v>00631L</v>
      </c>
      <c r="AX2290" s="20">
        <f t="shared" si="1287"/>
        <v>1</v>
      </c>
      <c r="AY2290" s="20">
        <f t="shared" si="1297"/>
        <v>0</v>
      </c>
      <c r="AZ2290" s="116">
        <v>42985</v>
      </c>
      <c r="BA2290" s="117">
        <v>19.125</v>
      </c>
      <c r="BB2290" s="118">
        <v>19.125</v>
      </c>
      <c r="BC2290" s="76">
        <f t="shared" si="1305"/>
        <v>18.615000000000002</v>
      </c>
      <c r="BD2290" s="76">
        <f t="shared" si="1306"/>
        <v>18.631458333333338</v>
      </c>
      <c r="BE2290" s="77">
        <f t="shared" si="1312"/>
        <v>2.7397260273972494E-2</v>
      </c>
      <c r="BF2290" s="77">
        <f t="shared" si="1303"/>
        <v>2.6489695966722685E-2</v>
      </c>
    </row>
    <row r="2291" spans="1:58" s="23" customFormat="1" ht="15.75" customHeight="1" x14ac:dyDescent="0.4">
      <c r="A2291" s="116">
        <v>42983</v>
      </c>
      <c r="B2291" s="112">
        <v>13.175000000000001</v>
      </c>
      <c r="C2291" s="112">
        <v>14.025</v>
      </c>
      <c r="D2291" s="112">
        <v>14.475</v>
      </c>
      <c r="E2291" s="112">
        <v>14.574999999999999</v>
      </c>
      <c r="F2291" s="112">
        <v>15.625</v>
      </c>
      <c r="G2291" s="112">
        <v>15.925000000000001</v>
      </c>
      <c r="H2291" s="113">
        <v>16.324999999999999</v>
      </c>
      <c r="I2291" s="90">
        <f t="shared" si="1288"/>
        <v>13.670833333333334</v>
      </c>
      <c r="J2291" s="90">
        <f t="shared" si="1289"/>
        <v>14.2875</v>
      </c>
      <c r="K2291" s="114">
        <v>10</v>
      </c>
      <c r="L2291" s="115">
        <v>4.1666666666666664E-2</v>
      </c>
      <c r="M2291" s="90">
        <v>11.34</v>
      </c>
      <c r="N2291" s="90">
        <v>12.23</v>
      </c>
      <c r="O2291" s="90">
        <v>14.58</v>
      </c>
      <c r="P2291" s="90">
        <v>16.05</v>
      </c>
      <c r="Q2291" s="90">
        <v>17.440000000000001</v>
      </c>
      <c r="R2291" s="63">
        <f t="shared" si="1314"/>
        <v>7.0600000000000023</v>
      </c>
      <c r="S2291" s="64">
        <f t="shared" si="1313"/>
        <v>0.20730503455083904</v>
      </c>
      <c r="T2291" s="65">
        <f t="shared" si="1307"/>
        <v>0.92722812755519213</v>
      </c>
      <c r="U2291" s="65">
        <f t="shared" si="1307"/>
        <v>0.83882030178326472</v>
      </c>
      <c r="V2291" s="65">
        <f t="shared" si="1315"/>
        <v>0.76199376947040498</v>
      </c>
      <c r="W2291" s="65">
        <f t="shared" si="1316"/>
        <v>0.70126146788990829</v>
      </c>
      <c r="X2291" s="61">
        <f t="shared" si="1290"/>
        <v>6.4516129032258035E-2</v>
      </c>
      <c r="Y2291" s="66">
        <f t="shared" si="1317"/>
        <v>0.12006861063464838</v>
      </c>
      <c r="Z2291" s="61">
        <f t="shared" si="1318"/>
        <v>4.5108198719902369E-2</v>
      </c>
      <c r="AA2291" s="67">
        <f t="shared" si="1319"/>
        <v>13.670833333333334</v>
      </c>
      <c r="AB2291" s="68">
        <f t="shared" si="1320"/>
        <v>7.7269010629599372E-2</v>
      </c>
      <c r="AC2291" s="69">
        <f t="shared" si="1321"/>
        <v>0.11781139275006818</v>
      </c>
      <c r="AD2291" s="70">
        <f>_xlfn.PERCENTILE.EXC(AC2291:$AC$5675,0.5)</f>
        <v>8.7319148936170196E-2</v>
      </c>
      <c r="AE2291" s="70">
        <f>_xlfn.PERCENTILE.EXC($AC2291:AC$5675,0.35)</f>
        <v>5.1235747809844981E-2</v>
      </c>
      <c r="AF2291" s="71">
        <f t="shared" si="1309"/>
        <v>6.4221450215197012E-2</v>
      </c>
      <c r="AG2291" s="70">
        <f t="shared" si="1310"/>
        <v>-0.13516283925727643</v>
      </c>
      <c r="AH2291" s="70">
        <f t="shared" si="1311"/>
        <v>-0.15865885003490499</v>
      </c>
      <c r="AI2291" s="61" t="str">
        <f t="shared" si="1299"/>
        <v>Short VOL</v>
      </c>
      <c r="AJ2291" s="68" t="str">
        <f t="shared" si="1300"/>
        <v>Short VOL</v>
      </c>
      <c r="AK2291" s="72" t="str">
        <f t="shared" si="1301"/>
        <v>00631L</v>
      </c>
      <c r="AL2291" s="73">
        <f t="shared" si="1291"/>
        <v>1</v>
      </c>
      <c r="AM2291" s="72" t="str">
        <f t="shared" si="1304"/>
        <v>00631L</v>
      </c>
      <c r="AN2291" s="73">
        <f t="shared" si="1292"/>
        <v>1</v>
      </c>
      <c r="AO2291" s="74" t="str">
        <f t="shared" si="1298"/>
        <v>00631L</v>
      </c>
      <c r="AP2291" s="20">
        <f t="shared" si="1293"/>
        <v>1</v>
      </c>
      <c r="AQ2291" s="74" t="str">
        <f t="shared" si="1308"/>
        <v>00631L</v>
      </c>
      <c r="AR2291" s="20">
        <f t="shared" si="1294"/>
        <v>1</v>
      </c>
      <c r="AS2291" s="74" t="str">
        <f t="shared" si="1302"/>
        <v>00631L</v>
      </c>
      <c r="AT2291" s="20">
        <f t="shared" si="1295"/>
        <v>1</v>
      </c>
      <c r="AU2291" s="74" t="str">
        <f t="shared" si="1322"/>
        <v>00631L</v>
      </c>
      <c r="AV2291" s="20">
        <f t="shared" si="1296"/>
        <v>1</v>
      </c>
      <c r="AW2291" s="74" t="str">
        <f t="shared" si="1323"/>
        <v>00631L</v>
      </c>
      <c r="AX2291" s="20">
        <f t="shared" si="1287"/>
        <v>1</v>
      </c>
      <c r="AY2291" s="20">
        <f t="shared" si="1297"/>
        <v>0</v>
      </c>
      <c r="AZ2291" s="116">
        <v>42984</v>
      </c>
      <c r="BA2291" s="117">
        <v>19.237500000000001</v>
      </c>
      <c r="BB2291" s="118">
        <v>19.237500000000001</v>
      </c>
      <c r="BC2291" s="76">
        <f t="shared" si="1305"/>
        <v>18.597708333333337</v>
      </c>
      <c r="BD2291" s="76">
        <f t="shared" si="1306"/>
        <v>18.616875</v>
      </c>
      <c r="BE2291" s="77">
        <f t="shared" si="1312"/>
        <v>3.4401639987005413E-2</v>
      </c>
      <c r="BF2291" s="77">
        <f t="shared" si="1303"/>
        <v>3.333669050256826E-2</v>
      </c>
    </row>
    <row r="2292" spans="1:58" s="23" customFormat="1" ht="15.75" customHeight="1" x14ac:dyDescent="0.4">
      <c r="A2292" s="116">
        <v>42979</v>
      </c>
      <c r="B2292" s="112">
        <v>12.625</v>
      </c>
      <c r="C2292" s="112">
        <v>13.775</v>
      </c>
      <c r="D2292" s="112">
        <v>14.25</v>
      </c>
      <c r="E2292" s="112">
        <v>14.425000000000001</v>
      </c>
      <c r="F2292" s="112">
        <v>15.525</v>
      </c>
      <c r="G2292" s="112">
        <v>15.824999999999999</v>
      </c>
      <c r="H2292" s="113">
        <v>16.324999999999999</v>
      </c>
      <c r="I2292" s="90">
        <f t="shared" si="1288"/>
        <v>13.247916666666667</v>
      </c>
      <c r="J2292" s="90">
        <f t="shared" si="1289"/>
        <v>14.032291666666667</v>
      </c>
      <c r="K2292" s="114">
        <v>11</v>
      </c>
      <c r="L2292" s="115">
        <v>4.1666666666666664E-2</v>
      </c>
      <c r="M2292" s="90">
        <v>7.94</v>
      </c>
      <c r="N2292" s="90">
        <v>10.130000000000001</v>
      </c>
      <c r="O2292" s="90">
        <v>13.59</v>
      </c>
      <c r="P2292" s="90">
        <v>15.33</v>
      </c>
      <c r="Q2292" s="90">
        <v>17.010000000000002</v>
      </c>
      <c r="R2292" s="63">
        <f t="shared" si="1314"/>
        <v>10.850000000000001</v>
      </c>
      <c r="S2292" s="64">
        <f t="shared" si="1313"/>
        <v>-4.343720491029264E-2</v>
      </c>
      <c r="T2292" s="65">
        <f t="shared" si="1307"/>
        <v>0.78381046396841059</v>
      </c>
      <c r="U2292" s="65">
        <f t="shared" si="1307"/>
        <v>0.7454010301692422</v>
      </c>
      <c r="V2292" s="65">
        <f t="shared" si="1315"/>
        <v>0.66079582517938684</v>
      </c>
      <c r="W2292" s="65">
        <f t="shared" si="1316"/>
        <v>0.59553203997648441</v>
      </c>
      <c r="X2292" s="61">
        <f t="shared" si="1290"/>
        <v>9.1089108910891115E-2</v>
      </c>
      <c r="Y2292" s="66">
        <f t="shared" si="1317"/>
        <v>0.13171577123050249</v>
      </c>
      <c r="Z2292" s="61">
        <f t="shared" si="1318"/>
        <v>5.9207422550715573E-2</v>
      </c>
      <c r="AA2292" s="67">
        <f t="shared" si="1319"/>
        <v>13.247916666666669</v>
      </c>
      <c r="AB2292" s="68">
        <f t="shared" si="1320"/>
        <v>0.24629812438302062</v>
      </c>
      <c r="AC2292" s="69">
        <f t="shared" si="1321"/>
        <v>0.30779039157617644</v>
      </c>
      <c r="AD2292" s="70">
        <f>_xlfn.PERCENTILE.EXC(AC2292:$AC$5675,0.5)</f>
        <v>8.7313045753135338E-2</v>
      </c>
      <c r="AE2292" s="70">
        <f>_xlfn.PERCENTILE.EXC($AC2292:AC$5675,0.35)</f>
        <v>5.1202215802693615E-2</v>
      </c>
      <c r="AF2292" s="71">
        <f t="shared" si="1309"/>
        <v>6.4221450215197012E-2</v>
      </c>
      <c r="AG2292" s="70">
        <f t="shared" si="1310"/>
        <v>-0.13516283925727643</v>
      </c>
      <c r="AH2292" s="70">
        <f t="shared" si="1311"/>
        <v>-0.15865885003490499</v>
      </c>
      <c r="AI2292" s="61" t="str">
        <f t="shared" si="1299"/>
        <v>Short VOL</v>
      </c>
      <c r="AJ2292" s="68" t="str">
        <f t="shared" si="1300"/>
        <v>Short VOL</v>
      </c>
      <c r="AK2292" s="72" t="str">
        <f t="shared" si="1301"/>
        <v>00631L</v>
      </c>
      <c r="AL2292" s="73">
        <f t="shared" si="1291"/>
        <v>1</v>
      </c>
      <c r="AM2292" s="72" t="str">
        <f t="shared" si="1304"/>
        <v>00631L</v>
      </c>
      <c r="AN2292" s="73">
        <f t="shared" si="1292"/>
        <v>1</v>
      </c>
      <c r="AO2292" s="74" t="str">
        <f t="shared" si="1298"/>
        <v>00631L</v>
      </c>
      <c r="AP2292" s="20">
        <f t="shared" si="1293"/>
        <v>1</v>
      </c>
      <c r="AQ2292" s="74" t="str">
        <f t="shared" si="1308"/>
        <v>00631L</v>
      </c>
      <c r="AR2292" s="20">
        <f t="shared" si="1294"/>
        <v>1</v>
      </c>
      <c r="AS2292" s="74" t="str">
        <f t="shared" si="1302"/>
        <v>00631L</v>
      </c>
      <c r="AT2292" s="20">
        <f t="shared" si="1295"/>
        <v>1</v>
      </c>
      <c r="AU2292" s="74" t="str">
        <f t="shared" si="1322"/>
        <v>00631L</v>
      </c>
      <c r="AV2292" s="20">
        <f t="shared" si="1296"/>
        <v>1</v>
      </c>
      <c r="AW2292" s="74" t="str">
        <f t="shared" si="1323"/>
        <v>00631L</v>
      </c>
      <c r="AX2292" s="20">
        <f t="shared" si="1287"/>
        <v>1</v>
      </c>
      <c r="AY2292" s="20">
        <f t="shared" si="1297"/>
        <v>0</v>
      </c>
      <c r="AZ2292" s="116">
        <v>42983</v>
      </c>
      <c r="BA2292" s="117">
        <v>19.25</v>
      </c>
      <c r="BB2292" s="118">
        <v>19.25</v>
      </c>
      <c r="BC2292" s="76">
        <f t="shared" si="1305"/>
        <v>18.581875</v>
      </c>
      <c r="BD2292" s="76">
        <f t="shared" si="1306"/>
        <v>18.597916666666666</v>
      </c>
      <c r="BE2292" s="77">
        <f t="shared" si="1312"/>
        <v>3.5955736436715881E-2</v>
      </c>
      <c r="BF2292" s="77">
        <f t="shared" si="1303"/>
        <v>3.5062170942085823E-2</v>
      </c>
    </row>
    <row r="2293" spans="1:58" s="23" customFormat="1" ht="15.75" customHeight="1" x14ac:dyDescent="0.4">
      <c r="A2293" s="116">
        <v>42978</v>
      </c>
      <c r="B2293" s="112">
        <v>12.625</v>
      </c>
      <c r="C2293" s="112">
        <v>13.725</v>
      </c>
      <c r="D2293" s="112">
        <v>14.175000000000001</v>
      </c>
      <c r="E2293" s="112">
        <v>14.425000000000001</v>
      </c>
      <c r="F2293" s="112">
        <v>15.525</v>
      </c>
      <c r="G2293" s="112">
        <v>15.824999999999999</v>
      </c>
      <c r="H2293" s="113">
        <v>16.324999999999999</v>
      </c>
      <c r="I2293" s="90">
        <f t="shared" si="1288"/>
        <v>13.175000000000001</v>
      </c>
      <c r="J2293" s="90">
        <f t="shared" si="1289"/>
        <v>13.95</v>
      </c>
      <c r="K2293" s="114">
        <v>12</v>
      </c>
      <c r="L2293" s="115">
        <v>4.1666666666666664E-2</v>
      </c>
      <c r="M2293" s="90">
        <v>8.66</v>
      </c>
      <c r="N2293" s="90">
        <v>10.59</v>
      </c>
      <c r="O2293" s="90">
        <v>13.8</v>
      </c>
      <c r="P2293" s="90">
        <v>15.46</v>
      </c>
      <c r="Q2293" s="90">
        <v>17.14</v>
      </c>
      <c r="R2293" s="63">
        <f t="shared" si="1314"/>
        <v>10.010000000000002</v>
      </c>
      <c r="S2293" s="64">
        <f t="shared" si="1313"/>
        <v>-5.614973262032092E-2</v>
      </c>
      <c r="T2293" s="65">
        <f t="shared" si="1307"/>
        <v>0.81775259678942402</v>
      </c>
      <c r="U2293" s="65">
        <f t="shared" si="1307"/>
        <v>0.76739130434782599</v>
      </c>
      <c r="V2293" s="65">
        <f t="shared" si="1315"/>
        <v>0.6849935316946959</v>
      </c>
      <c r="W2293" s="65">
        <f t="shared" si="1316"/>
        <v>0.617852975495916</v>
      </c>
      <c r="X2293" s="61">
        <f t="shared" si="1290"/>
        <v>8.7128712871287095E-2</v>
      </c>
      <c r="Y2293" s="66">
        <f t="shared" si="1317"/>
        <v>0.13171577123050249</v>
      </c>
      <c r="Z2293" s="61">
        <f t="shared" si="1318"/>
        <v>5.8823529411764594E-2</v>
      </c>
      <c r="AA2293" s="67">
        <f t="shared" si="1319"/>
        <v>13.175000000000001</v>
      </c>
      <c r="AB2293" s="68">
        <f t="shared" si="1320"/>
        <v>0.19216241737488199</v>
      </c>
      <c r="AC2293" s="69">
        <f t="shared" si="1321"/>
        <v>0.24409820585457986</v>
      </c>
      <c r="AD2293" s="70">
        <f>_xlfn.PERCENTILE.EXC(AC2293:$AC$5675,0.5)</f>
        <v>8.7306942570100493E-2</v>
      </c>
      <c r="AE2293" s="70">
        <f>_xlfn.PERCENTILE.EXC($AC2293:AC$5675,0.35)</f>
        <v>5.1157152277407074E-2</v>
      </c>
      <c r="AF2293" s="71">
        <f t="shared" si="1309"/>
        <v>6.4221450215197012E-2</v>
      </c>
      <c r="AG2293" s="70">
        <f t="shared" si="1310"/>
        <v>-0.13516283925727643</v>
      </c>
      <c r="AH2293" s="70">
        <f t="shared" si="1311"/>
        <v>-0.15865885003490499</v>
      </c>
      <c r="AI2293" s="61" t="str">
        <f t="shared" si="1299"/>
        <v>Short VOL</v>
      </c>
      <c r="AJ2293" s="68" t="str">
        <f t="shared" si="1300"/>
        <v>Short VOL</v>
      </c>
      <c r="AK2293" s="72" t="str">
        <f t="shared" si="1301"/>
        <v>00631L</v>
      </c>
      <c r="AL2293" s="73">
        <f t="shared" si="1291"/>
        <v>1</v>
      </c>
      <c r="AM2293" s="72" t="str">
        <f t="shared" si="1304"/>
        <v>00631L</v>
      </c>
      <c r="AN2293" s="73">
        <f t="shared" si="1292"/>
        <v>1</v>
      </c>
      <c r="AO2293" s="74" t="str">
        <f t="shared" si="1298"/>
        <v>00631L</v>
      </c>
      <c r="AP2293" s="20">
        <f t="shared" si="1293"/>
        <v>1</v>
      </c>
      <c r="AQ2293" s="74" t="str">
        <f t="shared" si="1308"/>
        <v>00631L</v>
      </c>
      <c r="AR2293" s="20">
        <f t="shared" si="1294"/>
        <v>1</v>
      </c>
      <c r="AS2293" s="74" t="str">
        <f t="shared" si="1302"/>
        <v>00631L</v>
      </c>
      <c r="AT2293" s="20">
        <f t="shared" si="1295"/>
        <v>1</v>
      </c>
      <c r="AU2293" s="74" t="str">
        <f t="shared" si="1322"/>
        <v>00631L</v>
      </c>
      <c r="AV2293" s="20">
        <f t="shared" si="1296"/>
        <v>1</v>
      </c>
      <c r="AW2293" s="74" t="str">
        <f t="shared" si="1323"/>
        <v>00631L</v>
      </c>
      <c r="AX2293" s="20">
        <f t="shared" ref="AX2293:AX2356" si="1324">IF(AW2293="00631L",1,0)</f>
        <v>1</v>
      </c>
      <c r="AY2293" s="20">
        <f t="shared" si="1297"/>
        <v>0</v>
      </c>
      <c r="AZ2293" s="116">
        <v>42979</v>
      </c>
      <c r="BA2293" s="117">
        <v>19.175000000000001</v>
      </c>
      <c r="BB2293" s="118">
        <v>19.074999999999999</v>
      </c>
      <c r="BC2293" s="76">
        <f t="shared" si="1305"/>
        <v>18.565625000000001</v>
      </c>
      <c r="BD2293" s="76">
        <f t="shared" si="1306"/>
        <v>18.580625000000001</v>
      </c>
      <c r="BE2293" s="77">
        <f t="shared" si="1312"/>
        <v>2.7436458508668497E-2</v>
      </c>
      <c r="BF2293" s="77">
        <f t="shared" si="1303"/>
        <v>3.1988967001917286E-2</v>
      </c>
    </row>
    <row r="2294" spans="1:58" s="23" customFormat="1" ht="15.75" customHeight="1" x14ac:dyDescent="0.4">
      <c r="A2294" s="116">
        <v>42977</v>
      </c>
      <c r="B2294" s="112">
        <v>13.175000000000001</v>
      </c>
      <c r="C2294" s="112">
        <v>14.074999999999999</v>
      </c>
      <c r="D2294" s="112">
        <v>14.475</v>
      </c>
      <c r="E2294" s="112">
        <v>14.625</v>
      </c>
      <c r="F2294" s="112">
        <v>15.725</v>
      </c>
      <c r="G2294" s="112">
        <v>16.024999999999999</v>
      </c>
      <c r="H2294" s="113">
        <v>16.475000000000001</v>
      </c>
      <c r="I2294" s="90">
        <f t="shared" ref="I2294:I2357" si="1325">C2294-((C2294-B2294)*K2294*L2294)</f>
        <v>13.5875</v>
      </c>
      <c r="J2294" s="90">
        <f t="shared" ref="J2294:J2357" si="1326">D2294-((D2294-C2294)*K2294*L2294)</f>
        <v>14.258333333333333</v>
      </c>
      <c r="K2294" s="114">
        <v>13</v>
      </c>
      <c r="L2294" s="115">
        <v>4.1666666666666664E-2</v>
      </c>
      <c r="M2294" s="90">
        <v>9.15</v>
      </c>
      <c r="N2294" s="90">
        <v>11.22</v>
      </c>
      <c r="O2294" s="90">
        <v>14.14</v>
      </c>
      <c r="P2294" s="90">
        <v>15.6</v>
      </c>
      <c r="Q2294" s="90">
        <v>17.14</v>
      </c>
      <c r="R2294" s="63">
        <f t="shared" si="1314"/>
        <v>9.370000000000001</v>
      </c>
      <c r="S2294" s="64">
        <f t="shared" si="1313"/>
        <v>-4.1025641025640915E-2</v>
      </c>
      <c r="T2294" s="65">
        <f t="shared" si="1307"/>
        <v>0.81550802139037437</v>
      </c>
      <c r="U2294" s="65">
        <f t="shared" si="1307"/>
        <v>0.79349363507779347</v>
      </c>
      <c r="V2294" s="65">
        <f t="shared" si="1315"/>
        <v>0.71923076923076934</v>
      </c>
      <c r="W2294" s="65">
        <f t="shared" si="1316"/>
        <v>0.65460910151691953</v>
      </c>
      <c r="X2294" s="61">
        <f t="shared" si="1290"/>
        <v>6.8311195445920195E-2</v>
      </c>
      <c r="Y2294" s="66">
        <f t="shared" si="1317"/>
        <v>0.1264957264957266</v>
      </c>
      <c r="Z2294" s="61">
        <f t="shared" si="1318"/>
        <v>4.9371358478994112E-2</v>
      </c>
      <c r="AA2294" s="67">
        <f t="shared" si="1319"/>
        <v>13.5875</v>
      </c>
      <c r="AB2294" s="68">
        <f t="shared" si="1320"/>
        <v>0.17424242424242423</v>
      </c>
      <c r="AC2294" s="69">
        <f t="shared" si="1321"/>
        <v>0.21100713012477715</v>
      </c>
      <c r="AD2294" s="70">
        <f>_xlfn.PERCENTILE.EXC(AC2294:$AC$5675,0.5)</f>
        <v>8.7131732154615421E-2</v>
      </c>
      <c r="AE2294" s="70">
        <f>_xlfn.PERCENTILE.EXC($AC2294:AC$5675,0.35)</f>
        <v>5.111208875212056E-2</v>
      </c>
      <c r="AF2294" s="71">
        <f t="shared" si="1309"/>
        <v>6.4221450215197012E-2</v>
      </c>
      <c r="AG2294" s="70">
        <f t="shared" si="1310"/>
        <v>-0.13516283925727643</v>
      </c>
      <c r="AH2294" s="70">
        <f t="shared" si="1311"/>
        <v>-0.15865885003490499</v>
      </c>
      <c r="AI2294" s="61" t="str">
        <f t="shared" si="1299"/>
        <v>Short VOL</v>
      </c>
      <c r="AJ2294" s="68" t="str">
        <f t="shared" si="1300"/>
        <v>Short VOL</v>
      </c>
      <c r="AK2294" s="72" t="str">
        <f t="shared" si="1301"/>
        <v>00631L</v>
      </c>
      <c r="AL2294" s="73">
        <f t="shared" si="1291"/>
        <v>1</v>
      </c>
      <c r="AM2294" s="72" t="str">
        <f t="shared" si="1304"/>
        <v>00631L</v>
      </c>
      <c r="AN2294" s="73">
        <f t="shared" si="1292"/>
        <v>1</v>
      </c>
      <c r="AO2294" s="74" t="str">
        <f t="shared" si="1298"/>
        <v>00631L</v>
      </c>
      <c r="AP2294" s="20">
        <f t="shared" si="1293"/>
        <v>1</v>
      </c>
      <c r="AQ2294" s="74" t="str">
        <f t="shared" si="1308"/>
        <v>00631L</v>
      </c>
      <c r="AR2294" s="20">
        <f t="shared" si="1294"/>
        <v>1</v>
      </c>
      <c r="AS2294" s="74" t="str">
        <f t="shared" si="1302"/>
        <v>00631L</v>
      </c>
      <c r="AT2294" s="20">
        <f t="shared" si="1295"/>
        <v>1</v>
      </c>
      <c r="AU2294" s="74" t="str">
        <f t="shared" si="1322"/>
        <v>00631L</v>
      </c>
      <c r="AV2294" s="20">
        <f t="shared" si="1296"/>
        <v>1</v>
      </c>
      <c r="AW2294" s="74" t="str">
        <f t="shared" si="1323"/>
        <v>00631L</v>
      </c>
      <c r="AX2294" s="20">
        <f t="shared" si="1324"/>
        <v>1</v>
      </c>
      <c r="AY2294" s="20">
        <f t="shared" si="1297"/>
        <v>0</v>
      </c>
      <c r="AZ2294" s="116">
        <v>42978</v>
      </c>
      <c r="BA2294" s="117">
        <v>19.087499999999999</v>
      </c>
      <c r="BB2294" s="118">
        <v>19.087499999999999</v>
      </c>
      <c r="BC2294" s="76">
        <f t="shared" si="1305"/>
        <v>18.553125000000001</v>
      </c>
      <c r="BD2294" s="76">
        <f t="shared" si="1306"/>
        <v>18.565833333333334</v>
      </c>
      <c r="BE2294" s="77">
        <f t="shared" si="1312"/>
        <v>2.8802425467407626E-2</v>
      </c>
      <c r="BF2294" s="77">
        <f t="shared" si="1303"/>
        <v>2.8098209075811197E-2</v>
      </c>
    </row>
    <row r="2295" spans="1:58" s="23" customFormat="1" ht="15.75" customHeight="1" x14ac:dyDescent="0.4">
      <c r="A2295" s="116">
        <v>42976</v>
      </c>
      <c r="B2295" s="112">
        <v>13.175000000000001</v>
      </c>
      <c r="C2295" s="112">
        <v>14.025</v>
      </c>
      <c r="D2295" s="112">
        <v>14.425000000000001</v>
      </c>
      <c r="E2295" s="112">
        <v>14.574999999999999</v>
      </c>
      <c r="F2295" s="112">
        <v>15.675000000000001</v>
      </c>
      <c r="G2295" s="112">
        <v>15.975</v>
      </c>
      <c r="H2295" s="113">
        <v>16.425000000000001</v>
      </c>
      <c r="I2295" s="90">
        <f t="shared" si="1325"/>
        <v>13.529166666666667</v>
      </c>
      <c r="J2295" s="90">
        <f t="shared" si="1326"/>
        <v>14.191666666666666</v>
      </c>
      <c r="K2295" s="114">
        <v>14</v>
      </c>
      <c r="L2295" s="115">
        <v>4.1666666666666664E-2</v>
      </c>
      <c r="M2295" s="90">
        <v>9.81</v>
      </c>
      <c r="N2295" s="90">
        <v>11.7</v>
      </c>
      <c r="O2295" s="90">
        <v>14.12</v>
      </c>
      <c r="P2295" s="90">
        <v>15.52</v>
      </c>
      <c r="Q2295" s="90">
        <v>17.11</v>
      </c>
      <c r="R2295" s="63">
        <f t="shared" si="1314"/>
        <v>8.1300000000000026</v>
      </c>
      <c r="S2295" s="64">
        <f t="shared" si="1313"/>
        <v>3.3568904593639488E-2</v>
      </c>
      <c r="T2295" s="65">
        <f t="shared" si="1307"/>
        <v>0.83846153846153859</v>
      </c>
      <c r="U2295" s="65">
        <f t="shared" si="1307"/>
        <v>0.82861189801699719</v>
      </c>
      <c r="V2295" s="65">
        <f t="shared" si="1315"/>
        <v>0.75386597938144329</v>
      </c>
      <c r="W2295" s="65">
        <f t="shared" si="1316"/>
        <v>0.68381063705435419</v>
      </c>
      <c r="X2295" s="61">
        <f t="shared" si="1290"/>
        <v>6.4516129032258035E-2</v>
      </c>
      <c r="Y2295" s="66">
        <f t="shared" si="1317"/>
        <v>0.12692967409948552</v>
      </c>
      <c r="Z2295" s="61">
        <f t="shared" si="1318"/>
        <v>4.8968278410840747E-2</v>
      </c>
      <c r="AA2295" s="67">
        <f t="shared" si="1319"/>
        <v>13.529166666666667</v>
      </c>
      <c r="AB2295" s="68">
        <f t="shared" si="1320"/>
        <v>0.1260683760683762</v>
      </c>
      <c r="AC2295" s="69">
        <f t="shared" si="1321"/>
        <v>0.15633903133903143</v>
      </c>
      <c r="AD2295" s="70">
        <f>_xlfn.PERCENTILE.EXC(AC2295:$AC$5675,0.5)</f>
        <v>8.6956521739130363E-2</v>
      </c>
      <c r="AE2295" s="70">
        <f>_xlfn.PERCENTILE.EXC($AC2295:AC$5675,0.35)</f>
        <v>5.109575508191417E-2</v>
      </c>
      <c r="AF2295" s="71">
        <f t="shared" si="1309"/>
        <v>6.4221450215197012E-2</v>
      </c>
      <c r="AG2295" s="70">
        <f t="shared" si="1310"/>
        <v>-0.13516283925727643</v>
      </c>
      <c r="AH2295" s="70">
        <f t="shared" si="1311"/>
        <v>-0.15865885003490499</v>
      </c>
      <c r="AI2295" s="61" t="str">
        <f t="shared" si="1299"/>
        <v>Short VOL</v>
      </c>
      <c r="AJ2295" s="68" t="str">
        <f t="shared" si="1300"/>
        <v>Short VOL</v>
      </c>
      <c r="AK2295" s="72" t="str">
        <f t="shared" si="1301"/>
        <v>00631L</v>
      </c>
      <c r="AL2295" s="73">
        <f t="shared" si="1291"/>
        <v>1</v>
      </c>
      <c r="AM2295" s="72" t="str">
        <f t="shared" si="1304"/>
        <v>00631L</v>
      </c>
      <c r="AN2295" s="73">
        <f t="shared" si="1292"/>
        <v>1</v>
      </c>
      <c r="AO2295" s="74" t="str">
        <f t="shared" si="1298"/>
        <v>00631L</v>
      </c>
      <c r="AP2295" s="20">
        <f t="shared" si="1293"/>
        <v>1</v>
      </c>
      <c r="AQ2295" s="74" t="str">
        <f t="shared" si="1308"/>
        <v>00631L</v>
      </c>
      <c r="AR2295" s="20">
        <f t="shared" si="1294"/>
        <v>1</v>
      </c>
      <c r="AS2295" s="74" t="str">
        <f t="shared" si="1302"/>
        <v>00631L</v>
      </c>
      <c r="AT2295" s="20">
        <f t="shared" si="1295"/>
        <v>1</v>
      </c>
      <c r="AU2295" s="74" t="str">
        <f t="shared" si="1322"/>
        <v>00631L</v>
      </c>
      <c r="AV2295" s="20">
        <f t="shared" si="1296"/>
        <v>1</v>
      </c>
      <c r="AW2295" s="74" t="str">
        <f t="shared" si="1323"/>
        <v>00631L</v>
      </c>
      <c r="AX2295" s="20">
        <f t="shared" si="1324"/>
        <v>1</v>
      </c>
      <c r="AY2295" s="20">
        <f t="shared" si="1297"/>
        <v>0</v>
      </c>
      <c r="AZ2295" s="116">
        <v>42977</v>
      </c>
      <c r="BA2295" s="117">
        <v>19.012499999999999</v>
      </c>
      <c r="BB2295" s="118">
        <v>19.012499999999999</v>
      </c>
      <c r="BC2295" s="76">
        <f t="shared" si="1305"/>
        <v>18.540208333333332</v>
      </c>
      <c r="BD2295" s="76">
        <f t="shared" si="1306"/>
        <v>18.551874999999999</v>
      </c>
      <c r="BE2295" s="77">
        <f t="shared" si="1312"/>
        <v>2.5473913678603955E-2</v>
      </c>
      <c r="BF2295" s="77">
        <f t="shared" si="1303"/>
        <v>2.4829026715628491E-2</v>
      </c>
    </row>
    <row r="2296" spans="1:58" s="23" customFormat="1" ht="15.75" customHeight="1" x14ac:dyDescent="0.4">
      <c r="A2296" s="116">
        <v>42975</v>
      </c>
      <c r="B2296" s="112">
        <v>13.025</v>
      </c>
      <c r="C2296" s="112">
        <v>13.925000000000001</v>
      </c>
      <c r="D2296" s="112">
        <v>14.324999999999999</v>
      </c>
      <c r="E2296" s="112">
        <v>14.525</v>
      </c>
      <c r="F2296" s="112">
        <v>15.574999999999999</v>
      </c>
      <c r="G2296" s="112">
        <v>15.875</v>
      </c>
      <c r="H2296" s="113">
        <v>16.324999999999999</v>
      </c>
      <c r="I2296" s="90">
        <f t="shared" si="1325"/>
        <v>13.362500000000001</v>
      </c>
      <c r="J2296" s="90">
        <f t="shared" si="1326"/>
        <v>14.074999999999999</v>
      </c>
      <c r="K2296" s="114">
        <v>15</v>
      </c>
      <c r="L2296" s="115">
        <v>4.1666666666666664E-2</v>
      </c>
      <c r="M2296" s="90">
        <v>9.4499999999999993</v>
      </c>
      <c r="N2296" s="90">
        <v>11.32</v>
      </c>
      <c r="O2296" s="90">
        <v>13.99</v>
      </c>
      <c r="P2296" s="90">
        <v>15.41</v>
      </c>
      <c r="Q2296" s="90">
        <v>16.989999999999998</v>
      </c>
      <c r="R2296" s="63">
        <f t="shared" si="1314"/>
        <v>8.629999999999999</v>
      </c>
      <c r="S2296" s="64">
        <f t="shared" si="1313"/>
        <v>3.5460992907802237E-3</v>
      </c>
      <c r="T2296" s="65">
        <f t="shared" si="1307"/>
        <v>0.83480565371024729</v>
      </c>
      <c r="U2296" s="65">
        <f t="shared" si="1307"/>
        <v>0.80914939242315942</v>
      </c>
      <c r="V2296" s="65">
        <f t="shared" si="1315"/>
        <v>0.73458792991563926</v>
      </c>
      <c r="W2296" s="65">
        <f t="shared" si="1316"/>
        <v>0.66627427898763991</v>
      </c>
      <c r="X2296" s="61">
        <f t="shared" si="1290"/>
        <v>6.9097888675623831E-2</v>
      </c>
      <c r="Y2296" s="66">
        <f t="shared" si="1317"/>
        <v>0.12392426850258167</v>
      </c>
      <c r="Z2296" s="61">
        <f t="shared" si="1318"/>
        <v>5.3320860617399331E-2</v>
      </c>
      <c r="AA2296" s="67">
        <f t="shared" si="1319"/>
        <v>13.362500000000001</v>
      </c>
      <c r="AB2296" s="68">
        <f t="shared" si="1320"/>
        <v>0.1506183745583039</v>
      </c>
      <c r="AC2296" s="69">
        <f t="shared" si="1321"/>
        <v>0.18043286219081275</v>
      </c>
      <c r="AD2296" s="70">
        <f>_xlfn.PERCENTILE.EXC(AC2296:$AC$5675,0.5)</f>
        <v>8.6934777073689851E-2</v>
      </c>
      <c r="AE2296" s="70">
        <f>_xlfn.PERCENTILE.EXC($AC2296:AC$5675,0.35)</f>
        <v>5.1084209720887813E-2</v>
      </c>
      <c r="AF2296" s="71">
        <f t="shared" si="1309"/>
        <v>6.3777477882741102E-2</v>
      </c>
      <c r="AG2296" s="70">
        <f t="shared" si="1310"/>
        <v>-0.13516283925727643</v>
      </c>
      <c r="AH2296" s="70">
        <f t="shared" si="1311"/>
        <v>-0.15865885003490499</v>
      </c>
      <c r="AI2296" s="61" t="str">
        <f t="shared" si="1299"/>
        <v>Short VOL</v>
      </c>
      <c r="AJ2296" s="68" t="str">
        <f t="shared" si="1300"/>
        <v>Short VOL</v>
      </c>
      <c r="AK2296" s="72" t="str">
        <f t="shared" si="1301"/>
        <v>00631L</v>
      </c>
      <c r="AL2296" s="73">
        <f t="shared" si="1291"/>
        <v>1</v>
      </c>
      <c r="AM2296" s="72" t="str">
        <f t="shared" si="1304"/>
        <v>00631L</v>
      </c>
      <c r="AN2296" s="73">
        <f t="shared" si="1292"/>
        <v>1</v>
      </c>
      <c r="AO2296" s="74" t="str">
        <f t="shared" si="1298"/>
        <v>00631L</v>
      </c>
      <c r="AP2296" s="20">
        <f t="shared" si="1293"/>
        <v>1</v>
      </c>
      <c r="AQ2296" s="74" t="str">
        <f t="shared" si="1308"/>
        <v>00631L</v>
      </c>
      <c r="AR2296" s="20">
        <f t="shared" si="1294"/>
        <v>1</v>
      </c>
      <c r="AS2296" s="74" t="str">
        <f t="shared" si="1302"/>
        <v>00631L</v>
      </c>
      <c r="AT2296" s="20">
        <f t="shared" si="1295"/>
        <v>1</v>
      </c>
      <c r="AU2296" s="74" t="str">
        <f t="shared" si="1322"/>
        <v>00631L</v>
      </c>
      <c r="AV2296" s="20">
        <f t="shared" si="1296"/>
        <v>1</v>
      </c>
      <c r="AW2296" s="74" t="str">
        <f t="shared" si="1323"/>
        <v>00631L</v>
      </c>
      <c r="AX2296" s="20">
        <f t="shared" si="1324"/>
        <v>1</v>
      </c>
      <c r="AY2296" s="20">
        <f t="shared" si="1297"/>
        <v>0</v>
      </c>
      <c r="AZ2296" s="116">
        <v>42976</v>
      </c>
      <c r="BA2296" s="117">
        <v>18.987500000000001</v>
      </c>
      <c r="BB2296" s="118">
        <v>18.962499999999999</v>
      </c>
      <c r="BC2296" s="76">
        <f t="shared" si="1305"/>
        <v>18.527916666666666</v>
      </c>
      <c r="BD2296" s="76">
        <f t="shared" si="1306"/>
        <v>18.539791666666662</v>
      </c>
      <c r="BE2296" s="77">
        <f t="shared" si="1312"/>
        <v>2.3455596284885374E-2</v>
      </c>
      <c r="BF2296" s="77">
        <f t="shared" si="1303"/>
        <v>2.4148509399827219E-2</v>
      </c>
    </row>
    <row r="2297" spans="1:58" s="23" customFormat="1" ht="15.75" customHeight="1" x14ac:dyDescent="0.4">
      <c r="A2297" s="116">
        <v>42972</v>
      </c>
      <c r="B2297" s="112">
        <v>13.074999999999999</v>
      </c>
      <c r="C2297" s="112">
        <v>14.025</v>
      </c>
      <c r="D2297" s="112">
        <v>14.425000000000001</v>
      </c>
      <c r="E2297" s="112">
        <v>14.6</v>
      </c>
      <c r="F2297" s="112">
        <v>15.65</v>
      </c>
      <c r="G2297" s="112">
        <v>15.95</v>
      </c>
      <c r="H2297" s="113">
        <v>16.399999999999999</v>
      </c>
      <c r="I2297" s="90">
        <f t="shared" si="1325"/>
        <v>13.391666666666666</v>
      </c>
      <c r="J2297" s="90">
        <f t="shared" si="1326"/>
        <v>14.158333333333333</v>
      </c>
      <c r="K2297" s="114">
        <v>16</v>
      </c>
      <c r="L2297" s="115">
        <v>4.1666666666666664E-2</v>
      </c>
      <c r="M2297" s="90">
        <v>8.9700000000000006</v>
      </c>
      <c r="N2297" s="90">
        <v>11.28</v>
      </c>
      <c r="O2297" s="90">
        <v>13.99</v>
      </c>
      <c r="P2297" s="90">
        <v>15.42</v>
      </c>
      <c r="Q2297" s="90">
        <v>16.96</v>
      </c>
      <c r="R2297" s="63">
        <f t="shared" si="1314"/>
        <v>9.16</v>
      </c>
      <c r="S2297" s="64">
        <f t="shared" si="1313"/>
        <v>-7.7677841373671383E-2</v>
      </c>
      <c r="T2297" s="65">
        <f t="shared" si="1307"/>
        <v>0.79521276595744694</v>
      </c>
      <c r="U2297" s="65">
        <f t="shared" si="1307"/>
        <v>0.80629020729092205</v>
      </c>
      <c r="V2297" s="65">
        <f t="shared" si="1315"/>
        <v>0.73151750972762641</v>
      </c>
      <c r="W2297" s="65">
        <f t="shared" si="1316"/>
        <v>0.66509433962264142</v>
      </c>
      <c r="X2297" s="61">
        <f t="shared" si="1290"/>
        <v>7.2657743785850951E-2</v>
      </c>
      <c r="Y2297" s="66">
        <f t="shared" si="1317"/>
        <v>0.12328767123287664</v>
      </c>
      <c r="Z2297" s="61">
        <f t="shared" si="1318"/>
        <v>5.7249533291848231E-2</v>
      </c>
      <c r="AA2297" s="67">
        <f t="shared" si="1319"/>
        <v>13.391666666666666</v>
      </c>
      <c r="AB2297" s="68">
        <f t="shared" si="1320"/>
        <v>0.15913120567375888</v>
      </c>
      <c r="AC2297" s="69">
        <f t="shared" si="1321"/>
        <v>0.18720449172576831</v>
      </c>
      <c r="AD2297" s="70">
        <f>_xlfn.PERCENTILE.EXC(AC2297:$AC$5675,0.5)</f>
        <v>8.6913032408249352E-2</v>
      </c>
      <c r="AE2297" s="70">
        <f>_xlfn.PERCENTILE.EXC($AC2297:AC$5675,0.35)</f>
        <v>5.1072664359861457E-2</v>
      </c>
      <c r="AF2297" s="71">
        <f t="shared" si="1309"/>
        <v>6.3777477882741102E-2</v>
      </c>
      <c r="AG2297" s="70">
        <f t="shared" si="1310"/>
        <v>-0.13516283925727643</v>
      </c>
      <c r="AH2297" s="70">
        <f t="shared" si="1311"/>
        <v>-0.15865885003490499</v>
      </c>
      <c r="AI2297" s="61" t="str">
        <f t="shared" si="1299"/>
        <v>Short VOL</v>
      </c>
      <c r="AJ2297" s="68" t="str">
        <f t="shared" si="1300"/>
        <v>Short VOL</v>
      </c>
      <c r="AK2297" s="72" t="str">
        <f t="shared" si="1301"/>
        <v>00631L</v>
      </c>
      <c r="AL2297" s="73">
        <f t="shared" si="1291"/>
        <v>1</v>
      </c>
      <c r="AM2297" s="72" t="str">
        <f t="shared" si="1304"/>
        <v>00631L</v>
      </c>
      <c r="AN2297" s="73">
        <f t="shared" si="1292"/>
        <v>1</v>
      </c>
      <c r="AO2297" s="74" t="str">
        <f t="shared" si="1298"/>
        <v>00631L</v>
      </c>
      <c r="AP2297" s="20">
        <f t="shared" si="1293"/>
        <v>1</v>
      </c>
      <c r="AQ2297" s="74" t="str">
        <f t="shared" si="1308"/>
        <v>00631L</v>
      </c>
      <c r="AR2297" s="20">
        <f t="shared" si="1294"/>
        <v>1</v>
      </c>
      <c r="AS2297" s="74" t="str">
        <f t="shared" si="1302"/>
        <v>00631L</v>
      </c>
      <c r="AT2297" s="20">
        <f t="shared" si="1295"/>
        <v>1</v>
      </c>
      <c r="AU2297" s="74" t="str">
        <f t="shared" si="1322"/>
        <v>00631L</v>
      </c>
      <c r="AV2297" s="20">
        <f t="shared" si="1296"/>
        <v>1</v>
      </c>
      <c r="AW2297" s="74" t="str">
        <f t="shared" si="1323"/>
        <v>00631L</v>
      </c>
      <c r="AX2297" s="20">
        <f t="shared" si="1324"/>
        <v>1</v>
      </c>
      <c r="AY2297" s="20">
        <f t="shared" si="1297"/>
        <v>0</v>
      </c>
      <c r="AZ2297" s="116">
        <v>42975</v>
      </c>
      <c r="BA2297" s="117">
        <v>18.912500000000001</v>
      </c>
      <c r="BB2297" s="118">
        <v>18.975000000000001</v>
      </c>
      <c r="BC2297" s="76">
        <f t="shared" si="1305"/>
        <v>18.517500000000002</v>
      </c>
      <c r="BD2297" s="76">
        <f t="shared" si="1306"/>
        <v>18.527083333333334</v>
      </c>
      <c r="BE2297" s="77">
        <f t="shared" si="1312"/>
        <v>2.4706358849736709E-2</v>
      </c>
      <c r="BF2297" s="77">
        <f t="shared" si="1303"/>
        <v>2.080287866861583E-2</v>
      </c>
    </row>
    <row r="2298" spans="1:58" s="23" customFormat="1" ht="15.75" customHeight="1" x14ac:dyDescent="0.4">
      <c r="A2298" s="116">
        <v>42971</v>
      </c>
      <c r="B2298" s="112">
        <v>13.425000000000001</v>
      </c>
      <c r="C2298" s="112">
        <v>14.125</v>
      </c>
      <c r="D2298" s="112">
        <v>14.525</v>
      </c>
      <c r="E2298" s="112">
        <v>14.675000000000001</v>
      </c>
      <c r="F2298" s="112">
        <v>15.725</v>
      </c>
      <c r="G2298" s="112">
        <v>15.975</v>
      </c>
      <c r="H2298" s="113">
        <v>16.425000000000001</v>
      </c>
      <c r="I2298" s="90">
        <f t="shared" si="1325"/>
        <v>13.629166666666666</v>
      </c>
      <c r="J2298" s="90">
        <f t="shared" si="1326"/>
        <v>14.241666666666667</v>
      </c>
      <c r="K2298" s="114">
        <v>17</v>
      </c>
      <c r="L2298" s="115">
        <v>4.1666666666666664E-2</v>
      </c>
      <c r="M2298" s="90">
        <v>10.33</v>
      </c>
      <c r="N2298" s="90">
        <v>12.23</v>
      </c>
      <c r="O2298" s="90">
        <v>14.39</v>
      </c>
      <c r="P2298" s="90">
        <v>15.63</v>
      </c>
      <c r="Q2298" s="90">
        <v>17.02</v>
      </c>
      <c r="R2298" s="63">
        <f t="shared" si="1314"/>
        <v>7.4600000000000009</v>
      </c>
      <c r="S2298" s="64">
        <f t="shared" si="1313"/>
        <v>-1.6326530612244549E-3</v>
      </c>
      <c r="T2298" s="65">
        <f t="shared" si="1307"/>
        <v>0.84464431725265743</v>
      </c>
      <c r="U2298" s="65">
        <f t="shared" si="1307"/>
        <v>0.84989576094510078</v>
      </c>
      <c r="V2298" s="65">
        <f t="shared" si="1315"/>
        <v>0.78246960972488799</v>
      </c>
      <c r="W2298" s="65">
        <f t="shared" si="1316"/>
        <v>0.71856639247943599</v>
      </c>
      <c r="X2298" s="61">
        <f t="shared" si="1290"/>
        <v>5.2141527001862142E-2</v>
      </c>
      <c r="Y2298" s="66">
        <f t="shared" si="1317"/>
        <v>0.11925042589437819</v>
      </c>
      <c r="Z2298" s="61">
        <f t="shared" si="1318"/>
        <v>4.4940385203301798E-2</v>
      </c>
      <c r="AA2298" s="67">
        <f t="shared" si="1319"/>
        <v>13.629166666666668</v>
      </c>
      <c r="AB2298" s="68">
        <f t="shared" si="1320"/>
        <v>9.7710547833197076E-2</v>
      </c>
      <c r="AC2298" s="69">
        <f t="shared" si="1321"/>
        <v>0.11440446988280194</v>
      </c>
      <c r="AD2298" s="70">
        <f>_xlfn.PERCENTILE.EXC(AC2298:$AC$5675,0.5)</f>
        <v>8.6912230786161532E-2</v>
      </c>
      <c r="AE2298" s="70">
        <f>_xlfn.PERCENTILE.EXC($AC2298:AC$5675,0.35)</f>
        <v>5.1070853480895177E-2</v>
      </c>
      <c r="AF2298" s="71">
        <f t="shared" si="1309"/>
        <v>6.3777477882741102E-2</v>
      </c>
      <c r="AG2298" s="70">
        <f t="shared" si="1310"/>
        <v>-0.13516283925727643</v>
      </c>
      <c r="AH2298" s="70">
        <f t="shared" si="1311"/>
        <v>-0.15865885003490499</v>
      </c>
      <c r="AI2298" s="61" t="str">
        <f t="shared" si="1299"/>
        <v>Short VOL</v>
      </c>
      <c r="AJ2298" s="68" t="str">
        <f t="shared" si="1300"/>
        <v>Short VOL</v>
      </c>
      <c r="AK2298" s="72" t="str">
        <f t="shared" si="1301"/>
        <v>00631L</v>
      </c>
      <c r="AL2298" s="73">
        <f t="shared" si="1291"/>
        <v>1</v>
      </c>
      <c r="AM2298" s="72" t="str">
        <f t="shared" si="1304"/>
        <v>00631L</v>
      </c>
      <c r="AN2298" s="73">
        <f t="shared" si="1292"/>
        <v>1</v>
      </c>
      <c r="AO2298" s="74" t="str">
        <f t="shared" si="1298"/>
        <v>00631L</v>
      </c>
      <c r="AP2298" s="20">
        <f t="shared" si="1293"/>
        <v>1</v>
      </c>
      <c r="AQ2298" s="74" t="str">
        <f t="shared" si="1308"/>
        <v>00631L</v>
      </c>
      <c r="AR2298" s="20">
        <f t="shared" si="1294"/>
        <v>1</v>
      </c>
      <c r="AS2298" s="74" t="str">
        <f t="shared" si="1302"/>
        <v>00631L</v>
      </c>
      <c r="AT2298" s="20">
        <f t="shared" si="1295"/>
        <v>1</v>
      </c>
      <c r="AU2298" s="74" t="str">
        <f t="shared" si="1322"/>
        <v>00631L</v>
      </c>
      <c r="AV2298" s="20">
        <f t="shared" si="1296"/>
        <v>1</v>
      </c>
      <c r="AW2298" s="74" t="str">
        <f t="shared" si="1323"/>
        <v>00631L</v>
      </c>
      <c r="AX2298" s="20">
        <f t="shared" si="1324"/>
        <v>1</v>
      </c>
      <c r="AY2298" s="20">
        <f t="shared" si="1297"/>
        <v>0</v>
      </c>
      <c r="AZ2298" s="116">
        <v>42972</v>
      </c>
      <c r="BA2298" s="117">
        <v>18.912500000000001</v>
      </c>
      <c r="BB2298" s="118">
        <v>19.074999999999999</v>
      </c>
      <c r="BC2298" s="76">
        <f t="shared" si="1305"/>
        <v>18.507291666666667</v>
      </c>
      <c r="BD2298" s="76">
        <f t="shared" si="1306"/>
        <v>18.516458333333336</v>
      </c>
      <c r="BE2298" s="77">
        <f t="shared" si="1312"/>
        <v>3.0674846625766805E-2</v>
      </c>
      <c r="BF2298" s="77">
        <f t="shared" si="1303"/>
        <v>2.1388629485030133E-2</v>
      </c>
    </row>
    <row r="2299" spans="1:58" s="23" customFormat="1" ht="15.75" customHeight="1" x14ac:dyDescent="0.4">
      <c r="A2299" s="116">
        <v>42970</v>
      </c>
      <c r="B2299" s="112">
        <v>13.625</v>
      </c>
      <c r="C2299" s="112">
        <v>14.225</v>
      </c>
      <c r="D2299" s="112">
        <v>14.625</v>
      </c>
      <c r="E2299" s="112">
        <v>14.775</v>
      </c>
      <c r="F2299" s="112">
        <v>15.775</v>
      </c>
      <c r="G2299" s="112">
        <v>16.024999999999999</v>
      </c>
      <c r="H2299" s="113">
        <v>16.425000000000001</v>
      </c>
      <c r="I2299" s="90">
        <f t="shared" si="1325"/>
        <v>13.775</v>
      </c>
      <c r="J2299" s="90">
        <f t="shared" si="1326"/>
        <v>14.324999999999999</v>
      </c>
      <c r="K2299" s="114">
        <v>18</v>
      </c>
      <c r="L2299" s="115">
        <v>4.1666666666666664E-2</v>
      </c>
      <c r="M2299" s="90">
        <v>11.14</v>
      </c>
      <c r="N2299" s="90">
        <v>12.25</v>
      </c>
      <c r="O2299" s="90">
        <v>14.33</v>
      </c>
      <c r="P2299" s="90">
        <v>15.53</v>
      </c>
      <c r="Q2299" s="90">
        <v>16.93</v>
      </c>
      <c r="R2299" s="63">
        <f t="shared" si="1314"/>
        <v>6.4699999999999989</v>
      </c>
      <c r="S2299" s="64">
        <f t="shared" si="1313"/>
        <v>7.929515418502206E-2</v>
      </c>
      <c r="T2299" s="65">
        <f t="shared" si="1307"/>
        <v>0.90938775510204084</v>
      </c>
      <c r="U2299" s="65">
        <f t="shared" si="1307"/>
        <v>0.85484996510816469</v>
      </c>
      <c r="V2299" s="65">
        <f t="shared" si="1315"/>
        <v>0.7887958789439794</v>
      </c>
      <c r="W2299" s="65">
        <f t="shared" si="1316"/>
        <v>0.72356763142350855</v>
      </c>
      <c r="X2299" s="61">
        <f t="shared" ref="X2299:X2362" si="1327">(C2299-B2299)/B2299</f>
        <v>4.4036697247706397E-2</v>
      </c>
      <c r="Y2299" s="66">
        <f t="shared" si="1317"/>
        <v>0.11167512690355332</v>
      </c>
      <c r="Z2299" s="61">
        <f t="shared" si="1318"/>
        <v>3.9927404718693209E-2</v>
      </c>
      <c r="AA2299" s="67">
        <f t="shared" si="1319"/>
        <v>13.775</v>
      </c>
      <c r="AB2299" s="68">
        <f t="shared" si="1320"/>
        <v>0.11224489795918367</v>
      </c>
      <c r="AC2299" s="69">
        <f t="shared" si="1321"/>
        <v>0.12448979591836738</v>
      </c>
      <c r="AD2299" s="70">
        <f>_xlfn.PERCENTILE.EXC(AC2299:$AC$5675,0.5)</f>
        <v>8.6911429164073725E-2</v>
      </c>
      <c r="AE2299" s="70">
        <f>_xlfn.PERCENTILE.EXC($AC2299:AC$5675,0.35)</f>
        <v>5.1069042601928898E-2</v>
      </c>
      <c r="AF2299" s="71">
        <f t="shared" si="1309"/>
        <v>6.3777477882741102E-2</v>
      </c>
      <c r="AG2299" s="70">
        <f t="shared" si="1310"/>
        <v>-0.13516283925727643</v>
      </c>
      <c r="AH2299" s="70">
        <f t="shared" si="1311"/>
        <v>-0.15865885003490499</v>
      </c>
      <c r="AI2299" s="61" t="str">
        <f t="shared" si="1299"/>
        <v>Short VOL</v>
      </c>
      <c r="AJ2299" s="68" t="str">
        <f t="shared" si="1300"/>
        <v>Short VOL</v>
      </c>
      <c r="AK2299" s="72" t="str">
        <f t="shared" si="1301"/>
        <v>00631L</v>
      </c>
      <c r="AL2299" s="73">
        <f t="shared" si="1291"/>
        <v>1</v>
      </c>
      <c r="AM2299" s="72" t="str">
        <f t="shared" si="1304"/>
        <v>00631L</v>
      </c>
      <c r="AN2299" s="73">
        <f t="shared" si="1292"/>
        <v>1</v>
      </c>
      <c r="AO2299" s="74" t="str">
        <f t="shared" si="1298"/>
        <v>00631L</v>
      </c>
      <c r="AP2299" s="20">
        <f t="shared" si="1293"/>
        <v>1</v>
      </c>
      <c r="AQ2299" s="74" t="str">
        <f t="shared" si="1308"/>
        <v>00631L</v>
      </c>
      <c r="AR2299" s="20">
        <f t="shared" si="1294"/>
        <v>1</v>
      </c>
      <c r="AS2299" s="74" t="str">
        <f t="shared" si="1302"/>
        <v>00631L</v>
      </c>
      <c r="AT2299" s="20">
        <f t="shared" si="1295"/>
        <v>1</v>
      </c>
      <c r="AU2299" s="74" t="str">
        <f t="shared" si="1322"/>
        <v>00631L</v>
      </c>
      <c r="AV2299" s="20">
        <f t="shared" si="1296"/>
        <v>1</v>
      </c>
      <c r="AW2299" s="74" t="str">
        <f t="shared" si="1323"/>
        <v>00631L</v>
      </c>
      <c r="AX2299" s="20">
        <f t="shared" si="1324"/>
        <v>1</v>
      </c>
      <c r="AY2299" s="20">
        <f t="shared" si="1297"/>
        <v>0</v>
      </c>
      <c r="AZ2299" s="116">
        <v>42971</v>
      </c>
      <c r="BA2299" s="117">
        <v>19.079999999999998</v>
      </c>
      <c r="BB2299" s="118">
        <v>19.125</v>
      </c>
      <c r="BC2299" s="76">
        <f t="shared" si="1305"/>
        <v>18.497291666666666</v>
      </c>
      <c r="BD2299" s="76">
        <f t="shared" si="1306"/>
        <v>18.507375</v>
      </c>
      <c r="BE2299" s="77">
        <f t="shared" si="1312"/>
        <v>3.3935148163582569E-2</v>
      </c>
      <c r="BF2299" s="77">
        <f t="shared" si="1303"/>
        <v>3.0940368366664566E-2</v>
      </c>
    </row>
    <row r="2300" spans="1:58" s="23" customFormat="1" ht="15.75" customHeight="1" x14ac:dyDescent="0.4">
      <c r="A2300" s="116">
        <v>42969</v>
      </c>
      <c r="B2300" s="112">
        <v>12.975</v>
      </c>
      <c r="C2300" s="112">
        <v>13.675000000000001</v>
      </c>
      <c r="D2300" s="112">
        <v>14.225</v>
      </c>
      <c r="E2300" s="112">
        <v>14.375</v>
      </c>
      <c r="F2300" s="112">
        <v>15.425000000000001</v>
      </c>
      <c r="G2300" s="112">
        <v>15.675000000000001</v>
      </c>
      <c r="H2300" s="113">
        <v>16.175000000000001</v>
      </c>
      <c r="I2300" s="90">
        <f t="shared" si="1325"/>
        <v>13.120833333333334</v>
      </c>
      <c r="J2300" s="90">
        <f t="shared" si="1326"/>
        <v>13.789583333333335</v>
      </c>
      <c r="K2300" s="114">
        <v>19</v>
      </c>
      <c r="L2300" s="115">
        <v>4.1666666666666664E-2</v>
      </c>
      <c r="M2300" s="90">
        <v>9.92</v>
      </c>
      <c r="N2300" s="90">
        <v>11.35</v>
      </c>
      <c r="O2300" s="90">
        <v>13.63</v>
      </c>
      <c r="P2300" s="90">
        <v>14.99</v>
      </c>
      <c r="Q2300" s="90">
        <v>16.53</v>
      </c>
      <c r="R2300" s="63">
        <f t="shared" si="1314"/>
        <v>7.3500000000000014</v>
      </c>
      <c r="S2300" s="64">
        <f t="shared" si="1313"/>
        <v>-0.13949962092494314</v>
      </c>
      <c r="T2300" s="65">
        <f t="shared" si="1307"/>
        <v>0.8740088105726872</v>
      </c>
      <c r="U2300" s="65">
        <f t="shared" si="1307"/>
        <v>0.8327219369038884</v>
      </c>
      <c r="V2300" s="65">
        <f t="shared" si="1315"/>
        <v>0.75717144763175448</v>
      </c>
      <c r="W2300" s="65">
        <f t="shared" si="1316"/>
        <v>0.68663036902601327</v>
      </c>
      <c r="X2300" s="61">
        <f t="shared" si="1327"/>
        <v>5.3949903660886402E-2</v>
      </c>
      <c r="Y2300" s="66">
        <f t="shared" si="1317"/>
        <v>0.12521739130434786</v>
      </c>
      <c r="Z2300" s="61">
        <f t="shared" si="1318"/>
        <v>5.0968561448078833E-2</v>
      </c>
      <c r="AA2300" s="67">
        <f t="shared" si="1319"/>
        <v>13.120833333333334</v>
      </c>
      <c r="AB2300" s="68">
        <f t="shared" si="1320"/>
        <v>0.14317180616740088</v>
      </c>
      <c r="AC2300" s="69">
        <f t="shared" si="1321"/>
        <v>0.1560205580029369</v>
      </c>
      <c r="AD2300" s="70">
        <f>_xlfn.PERCENTILE.EXC(AC2300:$AC$5675,0.5)</f>
        <v>8.6878433472974664E-2</v>
      </c>
      <c r="AE2300" s="70">
        <f>_xlfn.PERCENTILE.EXC($AC2300:AC$5675,0.35)</f>
        <v>5.1064695716379102E-2</v>
      </c>
      <c r="AF2300" s="71">
        <f t="shared" si="1309"/>
        <v>6.3321916288192892E-2</v>
      </c>
      <c r="AG2300" s="70">
        <f t="shared" si="1310"/>
        <v>-0.13516283925727643</v>
      </c>
      <c r="AH2300" s="70">
        <f t="shared" si="1311"/>
        <v>-0.15865885003490499</v>
      </c>
      <c r="AI2300" s="61" t="str">
        <f t="shared" si="1299"/>
        <v>Short VOL</v>
      </c>
      <c r="AJ2300" s="68" t="str">
        <f t="shared" si="1300"/>
        <v>Short VOL</v>
      </c>
      <c r="AK2300" s="72" t="str">
        <f t="shared" si="1301"/>
        <v>00631L</v>
      </c>
      <c r="AL2300" s="73">
        <f t="shared" si="1291"/>
        <v>1</v>
      </c>
      <c r="AM2300" s="72" t="str">
        <f t="shared" si="1304"/>
        <v>00631L</v>
      </c>
      <c r="AN2300" s="73">
        <f t="shared" si="1292"/>
        <v>1</v>
      </c>
      <c r="AO2300" s="74" t="str">
        <f t="shared" si="1298"/>
        <v>00631L</v>
      </c>
      <c r="AP2300" s="20">
        <f t="shared" si="1293"/>
        <v>1</v>
      </c>
      <c r="AQ2300" s="74" t="str">
        <f t="shared" si="1308"/>
        <v>00631L</v>
      </c>
      <c r="AR2300" s="20">
        <f t="shared" si="1294"/>
        <v>1</v>
      </c>
      <c r="AS2300" s="74" t="str">
        <f t="shared" si="1302"/>
        <v>00631L</v>
      </c>
      <c r="AT2300" s="20">
        <f t="shared" si="1295"/>
        <v>1</v>
      </c>
      <c r="AU2300" s="74" t="str">
        <f t="shared" si="1322"/>
        <v>00631L</v>
      </c>
      <c r="AV2300" s="20">
        <f t="shared" si="1296"/>
        <v>1</v>
      </c>
      <c r="AW2300" s="74" t="str">
        <f t="shared" si="1323"/>
        <v>00631L</v>
      </c>
      <c r="AX2300" s="20">
        <f t="shared" si="1324"/>
        <v>1</v>
      </c>
      <c r="AY2300" s="20">
        <f t="shared" si="1297"/>
        <v>0</v>
      </c>
      <c r="AZ2300" s="116">
        <v>42970</v>
      </c>
      <c r="BA2300" s="117">
        <v>19.13</v>
      </c>
      <c r="BB2300" s="118">
        <v>19.125</v>
      </c>
      <c r="BC2300" s="76">
        <f t="shared" si="1305"/>
        <v>18.483541666666664</v>
      </c>
      <c r="BD2300" s="76">
        <f t="shared" si="1306"/>
        <v>18.497374999999998</v>
      </c>
      <c r="BE2300" s="77">
        <f t="shared" si="1312"/>
        <v>3.4704297742361043E-2</v>
      </c>
      <c r="BF2300" s="77">
        <f t="shared" si="1303"/>
        <v>3.4200798761986548E-2</v>
      </c>
    </row>
    <row r="2301" spans="1:58" s="23" customFormat="1" ht="15.75" customHeight="1" x14ac:dyDescent="0.4">
      <c r="A2301" s="116">
        <v>42968</v>
      </c>
      <c r="B2301" s="112">
        <v>14.125</v>
      </c>
      <c r="C2301" s="112">
        <v>14.625</v>
      </c>
      <c r="D2301" s="112">
        <v>14.975</v>
      </c>
      <c r="E2301" s="112">
        <v>14.975</v>
      </c>
      <c r="F2301" s="112">
        <v>15.975</v>
      </c>
      <c r="G2301" s="112">
        <v>16.225000000000001</v>
      </c>
      <c r="H2301" s="113">
        <v>16.675000000000001</v>
      </c>
      <c r="I2301" s="90">
        <f t="shared" si="1325"/>
        <v>14.208333333333334</v>
      </c>
      <c r="J2301" s="90">
        <f t="shared" si="1326"/>
        <v>14.683333333333334</v>
      </c>
      <c r="K2301" s="114">
        <v>20</v>
      </c>
      <c r="L2301" s="115">
        <v>4.1666666666666664E-2</v>
      </c>
      <c r="M2301" s="90">
        <v>12.48</v>
      </c>
      <c r="N2301" s="90">
        <v>13.19</v>
      </c>
      <c r="O2301" s="90">
        <v>14.99</v>
      </c>
      <c r="P2301" s="90">
        <v>15.92</v>
      </c>
      <c r="Q2301" s="90">
        <v>17.059999999999999</v>
      </c>
      <c r="R2301" s="63">
        <f t="shared" si="1314"/>
        <v>5.2399999999999984</v>
      </c>
      <c r="S2301" s="64">
        <f t="shared" si="1313"/>
        <v>-7.5035063113604514E-2</v>
      </c>
      <c r="T2301" s="65">
        <f t="shared" si="1307"/>
        <v>0.9461713419257014</v>
      </c>
      <c r="U2301" s="65">
        <f t="shared" si="1307"/>
        <v>0.8799199466310873</v>
      </c>
      <c r="V2301" s="65">
        <f t="shared" si="1315"/>
        <v>0.82851758793969843</v>
      </c>
      <c r="W2301" s="65">
        <f t="shared" si="1316"/>
        <v>0.77315357561547482</v>
      </c>
      <c r="X2301" s="61">
        <f t="shared" si="1327"/>
        <v>3.5398230088495575E-2</v>
      </c>
      <c r="Y2301" s="66">
        <f t="shared" si="1317"/>
        <v>0.11352253756260441</v>
      </c>
      <c r="Z2301" s="61">
        <f t="shared" si="1318"/>
        <v>3.3431085043988243E-2</v>
      </c>
      <c r="AA2301" s="67">
        <f t="shared" si="1319"/>
        <v>14.208333333333332</v>
      </c>
      <c r="AB2301" s="68">
        <f t="shared" si="1320"/>
        <v>7.0887035633055387E-2</v>
      </c>
      <c r="AC2301" s="69">
        <f t="shared" si="1321"/>
        <v>7.72049532474096E-2</v>
      </c>
      <c r="AD2301" s="70">
        <f>_xlfn.PERCENTILE.EXC(AC2301:$AC$5675,0.5)</f>
        <v>8.6845437781875603E-2</v>
      </c>
      <c r="AE2301" s="70">
        <f>_xlfn.PERCENTILE.EXC($AC2301:AC$5675,0.35)</f>
        <v>5.1045132791328253E-2</v>
      </c>
      <c r="AF2301" s="71">
        <f t="shared" si="1309"/>
        <v>6.3281711484595368E-2</v>
      </c>
      <c r="AG2301" s="70">
        <f t="shared" si="1310"/>
        <v>-0.13516283925727643</v>
      </c>
      <c r="AH2301" s="70">
        <f t="shared" si="1311"/>
        <v>-0.15865885003490499</v>
      </c>
      <c r="AI2301" s="61" t="str">
        <f t="shared" si="1299"/>
        <v>Safety</v>
      </c>
      <c r="AJ2301" s="68" t="str">
        <f t="shared" si="1300"/>
        <v>Short VOL</v>
      </c>
      <c r="AK2301" s="72" t="str">
        <f t="shared" si="1301"/>
        <v>00631L</v>
      </c>
      <c r="AL2301" s="73">
        <f t="shared" si="1291"/>
        <v>1</v>
      </c>
      <c r="AM2301" s="72" t="str">
        <f t="shared" si="1304"/>
        <v>00631L</v>
      </c>
      <c r="AN2301" s="73">
        <f t="shared" si="1292"/>
        <v>1</v>
      </c>
      <c r="AO2301" s="74" t="str">
        <f t="shared" si="1298"/>
        <v>00631L</v>
      </c>
      <c r="AP2301" s="20">
        <f t="shared" si="1293"/>
        <v>1</v>
      </c>
      <c r="AQ2301" s="74" t="str">
        <f t="shared" si="1308"/>
        <v>00631L</v>
      </c>
      <c r="AR2301" s="20">
        <f t="shared" si="1294"/>
        <v>1</v>
      </c>
      <c r="AS2301" s="74" t="str">
        <f t="shared" si="1302"/>
        <v>00631L</v>
      </c>
      <c r="AT2301" s="20">
        <f t="shared" si="1295"/>
        <v>1</v>
      </c>
      <c r="AU2301" s="74" t="str">
        <f t="shared" si="1322"/>
        <v>00631L</v>
      </c>
      <c r="AV2301" s="20">
        <f t="shared" si="1296"/>
        <v>1</v>
      </c>
      <c r="AW2301" s="74" t="str">
        <f t="shared" si="1323"/>
        <v>00631L</v>
      </c>
      <c r="AX2301" s="20">
        <f t="shared" si="1324"/>
        <v>1</v>
      </c>
      <c r="AY2301" s="20">
        <f t="shared" si="1297"/>
        <v>0</v>
      </c>
      <c r="AZ2301" s="116">
        <v>42969</v>
      </c>
      <c r="BA2301" s="117">
        <v>19.079999999999998</v>
      </c>
      <c r="BB2301" s="118">
        <v>19.074999999999999</v>
      </c>
      <c r="BC2301" s="76">
        <f t="shared" si="1305"/>
        <v>18.468749999999996</v>
      </c>
      <c r="BD2301" s="76">
        <f t="shared" si="1306"/>
        <v>18.482791666666664</v>
      </c>
      <c r="BE2301" s="77">
        <f t="shared" si="1312"/>
        <v>3.2825719120135523E-2</v>
      </c>
      <c r="BF2301" s="77">
        <f t="shared" si="1303"/>
        <v>3.2311587129469597E-2</v>
      </c>
    </row>
    <row r="2302" spans="1:58" s="23" customFormat="1" ht="15.75" customHeight="1" x14ac:dyDescent="0.4">
      <c r="A2302" s="116">
        <v>42965</v>
      </c>
      <c r="B2302" s="112">
        <v>14.975</v>
      </c>
      <c r="C2302" s="112">
        <v>15.125</v>
      </c>
      <c r="D2302" s="112">
        <v>15.375</v>
      </c>
      <c r="E2302" s="112">
        <v>15.324999999999999</v>
      </c>
      <c r="F2302" s="112">
        <v>16.274999999999999</v>
      </c>
      <c r="G2302" s="112">
        <v>16.524999999999999</v>
      </c>
      <c r="H2302" s="113">
        <v>16.925000000000001</v>
      </c>
      <c r="I2302" s="90">
        <f t="shared" si="1325"/>
        <v>14.99375</v>
      </c>
      <c r="J2302" s="90">
        <f t="shared" si="1326"/>
        <v>15.15625</v>
      </c>
      <c r="K2302" s="114">
        <v>21</v>
      </c>
      <c r="L2302" s="115">
        <v>4.1666666666666664E-2</v>
      </c>
      <c r="M2302" s="90">
        <v>13.17</v>
      </c>
      <c r="N2302" s="90">
        <v>14.26</v>
      </c>
      <c r="O2302" s="90">
        <v>15.65</v>
      </c>
      <c r="P2302" s="90">
        <v>16.38</v>
      </c>
      <c r="Q2302" s="90">
        <v>17.25</v>
      </c>
      <c r="R2302" s="63">
        <f t="shared" si="1314"/>
        <v>4.6000000000000014</v>
      </c>
      <c r="S2302" s="64">
        <f t="shared" si="1313"/>
        <v>-8.2958199356913245E-2</v>
      </c>
      <c r="T2302" s="65">
        <f t="shared" si="1307"/>
        <v>0.92356241234221603</v>
      </c>
      <c r="U2302" s="65">
        <f t="shared" si="1307"/>
        <v>0.91118210862619808</v>
      </c>
      <c r="V2302" s="65">
        <f t="shared" si="1315"/>
        <v>0.87057387057387059</v>
      </c>
      <c r="W2302" s="65">
        <f t="shared" si="1316"/>
        <v>0.82666666666666666</v>
      </c>
      <c r="X2302" s="61">
        <f t="shared" si="1327"/>
        <v>1.0016694490818054E-2</v>
      </c>
      <c r="Y2302" s="66">
        <f t="shared" si="1317"/>
        <v>0.10440456769983697</v>
      </c>
      <c r="Z2302" s="61">
        <f t="shared" si="1318"/>
        <v>1.0837849103793222E-2</v>
      </c>
      <c r="AA2302" s="67">
        <f t="shared" si="1319"/>
        <v>14.99375</v>
      </c>
      <c r="AB2302" s="68">
        <f t="shared" si="1320"/>
        <v>5.0140252454417944E-2</v>
      </c>
      <c r="AC2302" s="69">
        <f t="shared" si="1321"/>
        <v>5.1455119214586294E-2</v>
      </c>
      <c r="AD2302" s="70">
        <f>_xlfn.PERCENTILE.EXC(AC2302:$AC$5675,0.5)</f>
        <v>8.6878433472974664E-2</v>
      </c>
      <c r="AE2302" s="70">
        <f>_xlfn.PERCENTILE.EXC($AC2302:AC$5675,0.35)</f>
        <v>5.1025569866277404E-2</v>
      </c>
      <c r="AF2302" s="71">
        <f t="shared" si="1309"/>
        <v>6.3110675978550107E-2</v>
      </c>
      <c r="AG2302" s="70">
        <f t="shared" si="1310"/>
        <v>-0.13516283925727643</v>
      </c>
      <c r="AH2302" s="70">
        <f t="shared" si="1311"/>
        <v>-0.15865885003490499</v>
      </c>
      <c r="AI2302" s="61" t="str">
        <f t="shared" si="1299"/>
        <v>Safety</v>
      </c>
      <c r="AJ2302" s="68" t="str">
        <f t="shared" si="1300"/>
        <v>Safety</v>
      </c>
      <c r="AK2302" s="72" t="str">
        <f t="shared" si="1301"/>
        <v>00631L</v>
      </c>
      <c r="AL2302" s="73">
        <f t="shared" si="1291"/>
        <v>1</v>
      </c>
      <c r="AM2302" s="72" t="str">
        <f t="shared" si="1304"/>
        <v>00631L</v>
      </c>
      <c r="AN2302" s="73">
        <f t="shared" si="1292"/>
        <v>1</v>
      </c>
      <c r="AO2302" s="74" t="str">
        <f t="shared" si="1298"/>
        <v>00635U</v>
      </c>
      <c r="AP2302" s="20">
        <f t="shared" si="1293"/>
        <v>0</v>
      </c>
      <c r="AQ2302" s="74" t="str">
        <f t="shared" si="1308"/>
        <v>00631L</v>
      </c>
      <c r="AR2302" s="20">
        <f t="shared" si="1294"/>
        <v>1</v>
      </c>
      <c r="AS2302" s="74" t="str">
        <f t="shared" si="1302"/>
        <v>00631L</v>
      </c>
      <c r="AT2302" s="20">
        <f t="shared" si="1295"/>
        <v>1</v>
      </c>
      <c r="AU2302" s="74" t="str">
        <f t="shared" si="1322"/>
        <v>00635U</v>
      </c>
      <c r="AV2302" s="20">
        <f t="shared" si="1296"/>
        <v>0</v>
      </c>
      <c r="AW2302" s="74" t="str">
        <f t="shared" si="1323"/>
        <v>00631L</v>
      </c>
      <c r="AX2302" s="20">
        <f t="shared" si="1324"/>
        <v>1</v>
      </c>
      <c r="AY2302" s="20">
        <f t="shared" si="1297"/>
        <v>1</v>
      </c>
      <c r="AZ2302" s="116">
        <v>42968</v>
      </c>
      <c r="BA2302" s="117">
        <v>19.0625</v>
      </c>
      <c r="BB2302" s="118">
        <v>19.125</v>
      </c>
      <c r="BC2302" s="76">
        <f t="shared" si="1305"/>
        <v>18.454166666666662</v>
      </c>
      <c r="BD2302" s="76">
        <f t="shared" si="1306"/>
        <v>18.468541666666663</v>
      </c>
      <c r="BE2302" s="77">
        <f t="shared" si="1312"/>
        <v>3.6351320839918967E-2</v>
      </c>
      <c r="BF2302" s="77">
        <f t="shared" si="1303"/>
        <v>3.216054326613968E-2</v>
      </c>
    </row>
    <row r="2303" spans="1:58" s="23" customFormat="1" ht="15.75" customHeight="1" x14ac:dyDescent="0.4">
      <c r="A2303" s="116">
        <v>42964</v>
      </c>
      <c r="B2303" s="112">
        <v>14.925000000000001</v>
      </c>
      <c r="C2303" s="112">
        <v>15.025</v>
      </c>
      <c r="D2303" s="112">
        <v>15.225</v>
      </c>
      <c r="E2303" s="112">
        <v>15.175000000000001</v>
      </c>
      <c r="F2303" s="112">
        <v>16.125</v>
      </c>
      <c r="G2303" s="112">
        <v>16.375</v>
      </c>
      <c r="H2303" s="113">
        <v>16.824999999999999</v>
      </c>
      <c r="I2303" s="90">
        <f t="shared" si="1325"/>
        <v>14.933333333333334</v>
      </c>
      <c r="J2303" s="90">
        <f t="shared" si="1326"/>
        <v>15.041666666666668</v>
      </c>
      <c r="K2303" s="114">
        <v>22</v>
      </c>
      <c r="L2303" s="115">
        <v>4.1666666666666664E-2</v>
      </c>
      <c r="M2303" s="90">
        <v>15.77</v>
      </c>
      <c r="N2303" s="90">
        <v>15.55</v>
      </c>
      <c r="O2303" s="90">
        <v>16.14</v>
      </c>
      <c r="P2303" s="90">
        <v>16.5</v>
      </c>
      <c r="Q2303" s="90">
        <v>17.399999999999999</v>
      </c>
      <c r="R2303" s="63">
        <f t="shared" si="1314"/>
        <v>1.3200000000000003</v>
      </c>
      <c r="S2303" s="64">
        <f t="shared" si="1313"/>
        <v>0.3245315161839864</v>
      </c>
      <c r="T2303" s="65">
        <f t="shared" si="1307"/>
        <v>1.0141479099678457</v>
      </c>
      <c r="U2303" s="65">
        <f t="shared" si="1307"/>
        <v>0.96344485749690212</v>
      </c>
      <c r="V2303" s="65">
        <f t="shared" si="1315"/>
        <v>0.9424242424242425</v>
      </c>
      <c r="W2303" s="65">
        <f t="shared" si="1316"/>
        <v>0.89367816091954033</v>
      </c>
      <c r="X2303" s="61">
        <f t="shared" si="1327"/>
        <v>6.7001675041875805E-3</v>
      </c>
      <c r="Y2303" s="66">
        <f t="shared" si="1317"/>
        <v>0.10873146622734751</v>
      </c>
      <c r="Z2303" s="61">
        <f t="shared" si="1318"/>
        <v>7.2544642857143493E-3</v>
      </c>
      <c r="AA2303" s="67">
        <f t="shared" si="1319"/>
        <v>14.933333333333334</v>
      </c>
      <c r="AB2303" s="68">
        <f t="shared" si="1320"/>
        <v>-4.0192926045016078E-2</v>
      </c>
      <c r="AC2303" s="69">
        <f t="shared" si="1321"/>
        <v>-3.9657020364415894E-2</v>
      </c>
      <c r="AD2303" s="70">
        <f>_xlfn.PERCENTILE.EXC(AC2303:$AC$5675,0.5)</f>
        <v>8.6911429164073725E-2</v>
      </c>
      <c r="AE2303" s="70">
        <f>_xlfn.PERCENTILE.EXC($AC2303:AC$5675,0.35)</f>
        <v>5.0998094497556733E-2</v>
      </c>
      <c r="AF2303" s="71">
        <f t="shared" si="1309"/>
        <v>6.3281711484595368E-2</v>
      </c>
      <c r="AG2303" s="70">
        <f t="shared" si="1310"/>
        <v>-0.13516283925727643</v>
      </c>
      <c r="AH2303" s="70">
        <f t="shared" si="1311"/>
        <v>-0.15865885003490499</v>
      </c>
      <c r="AI2303" s="61" t="str">
        <f t="shared" si="1299"/>
        <v>Safety</v>
      </c>
      <c r="AJ2303" s="68" t="str">
        <f t="shared" si="1300"/>
        <v>Safety</v>
      </c>
      <c r="AK2303" s="72" t="str">
        <f t="shared" si="1301"/>
        <v>00631L</v>
      </c>
      <c r="AL2303" s="73">
        <f t="shared" si="1291"/>
        <v>1</v>
      </c>
      <c r="AM2303" s="72" t="str">
        <f t="shared" si="1304"/>
        <v>00631L</v>
      </c>
      <c r="AN2303" s="73">
        <f t="shared" si="1292"/>
        <v>1</v>
      </c>
      <c r="AO2303" s="74" t="str">
        <f t="shared" si="1298"/>
        <v>00635U</v>
      </c>
      <c r="AP2303" s="20">
        <f t="shared" si="1293"/>
        <v>0</v>
      </c>
      <c r="AQ2303" s="74" t="str">
        <f t="shared" si="1308"/>
        <v>00631L</v>
      </c>
      <c r="AR2303" s="20">
        <f t="shared" si="1294"/>
        <v>1</v>
      </c>
      <c r="AS2303" s="74" t="str">
        <f t="shared" si="1302"/>
        <v>00631L</v>
      </c>
      <c r="AT2303" s="20">
        <f t="shared" si="1295"/>
        <v>1</v>
      </c>
      <c r="AU2303" s="74" t="str">
        <f t="shared" si="1322"/>
        <v>00635U</v>
      </c>
      <c r="AV2303" s="20">
        <f t="shared" si="1296"/>
        <v>0</v>
      </c>
      <c r="AW2303" s="74" t="str">
        <f t="shared" si="1323"/>
        <v>00635U</v>
      </c>
      <c r="AX2303" s="20">
        <f t="shared" si="1324"/>
        <v>0</v>
      </c>
      <c r="AY2303" s="20">
        <f t="shared" si="1297"/>
        <v>1</v>
      </c>
      <c r="AZ2303" s="116">
        <v>42965</v>
      </c>
      <c r="BA2303" s="117">
        <v>19.024999999999999</v>
      </c>
      <c r="BB2303" s="118">
        <v>19.0625</v>
      </c>
      <c r="BC2303" s="76">
        <f t="shared" si="1305"/>
        <v>18.435416666666661</v>
      </c>
      <c r="BD2303" s="76">
        <f t="shared" si="1306"/>
        <v>18.452499999999993</v>
      </c>
      <c r="BE2303" s="77">
        <f t="shared" si="1312"/>
        <v>3.4015142954006393E-2</v>
      </c>
      <c r="BF2303" s="77">
        <f t="shared" si="1303"/>
        <v>3.1025606286411343E-2</v>
      </c>
    </row>
    <row r="2304" spans="1:58" s="23" customFormat="1" ht="15.75" customHeight="1" x14ac:dyDescent="0.4">
      <c r="A2304" s="116">
        <v>42963</v>
      </c>
      <c r="B2304" s="112">
        <v>13.074999999999999</v>
      </c>
      <c r="C2304" s="112">
        <v>13.775</v>
      </c>
      <c r="D2304" s="112">
        <v>14.225</v>
      </c>
      <c r="E2304" s="112">
        <v>14.425000000000001</v>
      </c>
      <c r="F2304" s="112">
        <v>15.525</v>
      </c>
      <c r="G2304" s="112">
        <v>15.824999999999999</v>
      </c>
      <c r="H2304" s="113">
        <v>16.274999999999999</v>
      </c>
      <c r="I2304" s="90">
        <f t="shared" si="1325"/>
        <v>13.104166666666666</v>
      </c>
      <c r="J2304" s="90">
        <f t="shared" si="1326"/>
        <v>13.793750000000001</v>
      </c>
      <c r="K2304" s="114">
        <v>23</v>
      </c>
      <c r="L2304" s="115">
        <v>4.1666666666666664E-2</v>
      </c>
      <c r="M2304" s="90">
        <v>9.73</v>
      </c>
      <c r="N2304" s="90">
        <v>11.74</v>
      </c>
      <c r="O2304" s="90">
        <v>13.58</v>
      </c>
      <c r="P2304" s="90">
        <v>14.92</v>
      </c>
      <c r="Q2304" s="90">
        <v>16.47</v>
      </c>
      <c r="R2304" s="63">
        <f t="shared" si="1314"/>
        <v>7.0300000000000011</v>
      </c>
      <c r="S2304" s="64">
        <f t="shared" si="1313"/>
        <v>-2.4916943521594598E-2</v>
      </c>
      <c r="T2304" s="65">
        <f t="shared" si="1307"/>
        <v>0.82879045996592848</v>
      </c>
      <c r="U2304" s="65">
        <f t="shared" si="1307"/>
        <v>0.86450662739322537</v>
      </c>
      <c r="V2304" s="65">
        <f t="shared" si="1315"/>
        <v>0.78686327077747986</v>
      </c>
      <c r="W2304" s="65">
        <f t="shared" si="1316"/>
        <v>0.71281117182756537</v>
      </c>
      <c r="X2304" s="61">
        <f t="shared" si="1327"/>
        <v>5.3537284894837563E-2</v>
      </c>
      <c r="Y2304" s="66">
        <f t="shared" si="1317"/>
        <v>0.12824956672443658</v>
      </c>
      <c r="Z2304" s="61">
        <f t="shared" si="1318"/>
        <v>5.2623211446740988E-2</v>
      </c>
      <c r="AA2304" s="67">
        <f t="shared" si="1319"/>
        <v>13.104166666666666</v>
      </c>
      <c r="AB2304" s="68">
        <f t="shared" si="1320"/>
        <v>0.11371379897785341</v>
      </c>
      <c r="AC2304" s="69">
        <f t="shared" si="1321"/>
        <v>0.11619818285065296</v>
      </c>
      <c r="AD2304" s="70">
        <f>_xlfn.PERCENTILE.EXC(AC2304:$AC$5675,0.5)</f>
        <v>8.6912230786161532E-2</v>
      </c>
      <c r="AE2304" s="70">
        <f>_xlfn.PERCENTILE.EXC($AC2304:AC$5675,0.35)</f>
        <v>5.1042338087749557E-2</v>
      </c>
      <c r="AF2304" s="71">
        <f t="shared" si="1309"/>
        <v>6.3281711484595368E-2</v>
      </c>
      <c r="AG2304" s="70">
        <f t="shared" si="1310"/>
        <v>-0.13516283925727643</v>
      </c>
      <c r="AH2304" s="70">
        <f t="shared" si="1311"/>
        <v>-0.15865885003490499</v>
      </c>
      <c r="AI2304" s="61" t="str">
        <f t="shared" si="1299"/>
        <v>Short VOL</v>
      </c>
      <c r="AJ2304" s="68" t="str">
        <f t="shared" si="1300"/>
        <v>Short VOL</v>
      </c>
      <c r="AK2304" s="72" t="str">
        <f t="shared" si="1301"/>
        <v>00631L</v>
      </c>
      <c r="AL2304" s="73">
        <f t="shared" si="1291"/>
        <v>1</v>
      </c>
      <c r="AM2304" s="72" t="str">
        <f t="shared" si="1304"/>
        <v>00631L</v>
      </c>
      <c r="AN2304" s="73">
        <f t="shared" si="1292"/>
        <v>1</v>
      </c>
      <c r="AO2304" s="74" t="str">
        <f t="shared" si="1298"/>
        <v>00631L</v>
      </c>
      <c r="AP2304" s="20">
        <f t="shared" si="1293"/>
        <v>1</v>
      </c>
      <c r="AQ2304" s="74" t="str">
        <f t="shared" si="1308"/>
        <v>00631L</v>
      </c>
      <c r="AR2304" s="20">
        <f t="shared" si="1294"/>
        <v>1</v>
      </c>
      <c r="AS2304" s="74" t="str">
        <f t="shared" si="1302"/>
        <v>00631L</v>
      </c>
      <c r="AT2304" s="20">
        <f t="shared" si="1295"/>
        <v>1</v>
      </c>
      <c r="AU2304" s="74" t="str">
        <f t="shared" si="1322"/>
        <v>00631L</v>
      </c>
      <c r="AV2304" s="20">
        <f t="shared" si="1296"/>
        <v>1</v>
      </c>
      <c r="AW2304" s="74" t="str">
        <f t="shared" si="1323"/>
        <v>00631L</v>
      </c>
      <c r="AX2304" s="20">
        <f t="shared" si="1324"/>
        <v>1</v>
      </c>
      <c r="AY2304" s="20">
        <f t="shared" si="1297"/>
        <v>0</v>
      </c>
      <c r="AZ2304" s="116">
        <v>42964</v>
      </c>
      <c r="BA2304" s="117">
        <v>19.037500000000001</v>
      </c>
      <c r="BB2304" s="118">
        <v>18.987500000000001</v>
      </c>
      <c r="BC2304" s="76">
        <f t="shared" si="1305"/>
        <v>18.416666666666664</v>
      </c>
      <c r="BD2304" s="76">
        <f t="shared" si="1306"/>
        <v>18.434999999999999</v>
      </c>
      <c r="BE2304" s="77">
        <f t="shared" si="1312"/>
        <v>3.0995475113122343E-2</v>
      </c>
      <c r="BF2304" s="77">
        <f t="shared" si="1303"/>
        <v>3.2682397613235839E-2</v>
      </c>
    </row>
    <row r="2305" spans="1:58" s="23" customFormat="1" ht="15.75" customHeight="1" x14ac:dyDescent="0.4">
      <c r="A2305" s="116">
        <v>42962</v>
      </c>
      <c r="B2305" s="112">
        <v>12.324999999999999</v>
      </c>
      <c r="C2305" s="112">
        <v>13.175000000000001</v>
      </c>
      <c r="D2305" s="112">
        <v>13.975</v>
      </c>
      <c r="E2305" s="112">
        <v>14.425000000000001</v>
      </c>
      <c r="F2305" s="112">
        <v>14.625</v>
      </c>
      <c r="G2305" s="112">
        <v>15.675000000000001</v>
      </c>
      <c r="H2305" s="113">
        <v>15.925000000000001</v>
      </c>
      <c r="I2305" s="90">
        <f t="shared" si="1325"/>
        <v>13.175000000000001</v>
      </c>
      <c r="J2305" s="90">
        <f t="shared" si="1326"/>
        <v>13.975</v>
      </c>
      <c r="K2305" s="114">
        <v>0</v>
      </c>
      <c r="L2305" s="115">
        <v>0.05</v>
      </c>
      <c r="M2305" s="90">
        <v>10.41</v>
      </c>
      <c r="N2305" s="90">
        <v>12.04</v>
      </c>
      <c r="O2305" s="90">
        <v>13.9</v>
      </c>
      <c r="P2305" s="90">
        <v>15.11</v>
      </c>
      <c r="Q2305" s="90">
        <v>16.559999999999999</v>
      </c>
      <c r="R2305" s="63">
        <f t="shared" si="1314"/>
        <v>6.5599999999999987</v>
      </c>
      <c r="S2305" s="64">
        <f t="shared" si="1313"/>
        <v>-2.3519870235198775E-2</v>
      </c>
      <c r="T2305" s="65">
        <f t="shared" si="1307"/>
        <v>0.86461794019933558</v>
      </c>
      <c r="U2305" s="65">
        <f t="shared" si="1307"/>
        <v>0.86618705035971211</v>
      </c>
      <c r="V2305" s="65">
        <f t="shared" si="1315"/>
        <v>0.79682329583057576</v>
      </c>
      <c r="W2305" s="65">
        <f t="shared" si="1316"/>
        <v>0.72705314009661837</v>
      </c>
      <c r="X2305" s="61">
        <f t="shared" si="1327"/>
        <v>6.8965517241379434E-2</v>
      </c>
      <c r="Y2305" s="66">
        <f t="shared" si="1317"/>
        <v>0.10398613518197573</v>
      </c>
      <c r="Z2305" s="61">
        <f t="shared" si="1318"/>
        <v>6.0721062618595743E-2</v>
      </c>
      <c r="AA2305" s="67">
        <f t="shared" si="1319"/>
        <v>13.175000000000001</v>
      </c>
      <c r="AB2305" s="68">
        <f t="shared" si="1320"/>
        <v>2.3671096345514963E-2</v>
      </c>
      <c r="AC2305" s="69">
        <f t="shared" si="1321"/>
        <v>9.4269102990033354E-2</v>
      </c>
      <c r="AD2305" s="70">
        <f>_xlfn.PERCENTILE.EXC(AC2305:$AC$5675,0.5)</f>
        <v>8.6911429164073725E-2</v>
      </c>
      <c r="AE2305" s="70">
        <f>_xlfn.PERCENTILE.EXC($AC2305:AC$5675,0.35)</f>
        <v>5.1022775162698694E-2</v>
      </c>
      <c r="AF2305" s="71">
        <f t="shared" si="1309"/>
        <v>6.3281711484595368E-2</v>
      </c>
      <c r="AG2305" s="70">
        <f t="shared" si="1310"/>
        <v>-0.13516283925727643</v>
      </c>
      <c r="AH2305" s="70">
        <f t="shared" si="1311"/>
        <v>-0.15865885003490499</v>
      </c>
      <c r="AI2305" s="61" t="str">
        <f t="shared" si="1299"/>
        <v>Short VOL</v>
      </c>
      <c r="AJ2305" s="68" t="str">
        <f t="shared" si="1300"/>
        <v>Short VOL</v>
      </c>
      <c r="AK2305" s="72" t="str">
        <f t="shared" si="1301"/>
        <v>00631L</v>
      </c>
      <c r="AL2305" s="73">
        <f t="shared" si="1291"/>
        <v>1</v>
      </c>
      <c r="AM2305" s="72" t="str">
        <f t="shared" si="1304"/>
        <v>00631L</v>
      </c>
      <c r="AN2305" s="73">
        <f t="shared" si="1292"/>
        <v>1</v>
      </c>
      <c r="AO2305" s="74" t="str">
        <f t="shared" si="1298"/>
        <v>00631L</v>
      </c>
      <c r="AP2305" s="20">
        <f t="shared" si="1293"/>
        <v>1</v>
      </c>
      <c r="AQ2305" s="74" t="str">
        <f t="shared" si="1308"/>
        <v>00631L</v>
      </c>
      <c r="AR2305" s="20">
        <f t="shared" si="1294"/>
        <v>1</v>
      </c>
      <c r="AS2305" s="74" t="str">
        <f t="shared" si="1302"/>
        <v>00631L</v>
      </c>
      <c r="AT2305" s="20">
        <f t="shared" si="1295"/>
        <v>1</v>
      </c>
      <c r="AU2305" s="74" t="str">
        <f t="shared" si="1322"/>
        <v>00631L</v>
      </c>
      <c r="AV2305" s="20">
        <f t="shared" si="1296"/>
        <v>1</v>
      </c>
      <c r="AW2305" s="74" t="str">
        <f t="shared" si="1323"/>
        <v>00631L</v>
      </c>
      <c r="AX2305" s="20">
        <f t="shared" si="1324"/>
        <v>1</v>
      </c>
      <c r="AY2305" s="20">
        <f t="shared" si="1297"/>
        <v>0</v>
      </c>
      <c r="AZ2305" s="116">
        <v>42963</v>
      </c>
      <c r="BA2305" s="117">
        <v>18.925000000000001</v>
      </c>
      <c r="BB2305" s="118">
        <v>18.925000000000001</v>
      </c>
      <c r="BC2305" s="76">
        <f t="shared" si="1305"/>
        <v>18.405624999999997</v>
      </c>
      <c r="BD2305" s="76">
        <f t="shared" si="1306"/>
        <v>18.415624999999995</v>
      </c>
      <c r="BE2305" s="77">
        <f t="shared" si="1312"/>
        <v>2.8218275663010835E-2</v>
      </c>
      <c r="BF2305" s="77">
        <f t="shared" si="1303"/>
        <v>2.7659935516715063E-2</v>
      </c>
    </row>
    <row r="2306" spans="1:58" s="23" customFormat="1" ht="15.75" customHeight="1" x14ac:dyDescent="0.4">
      <c r="A2306" s="116">
        <v>42961</v>
      </c>
      <c r="B2306" s="112">
        <v>12.45</v>
      </c>
      <c r="C2306" s="112">
        <v>13.175000000000001</v>
      </c>
      <c r="D2306" s="112">
        <v>13.824999999999999</v>
      </c>
      <c r="E2306" s="112">
        <v>14.324999999999999</v>
      </c>
      <c r="F2306" s="112">
        <v>14.525</v>
      </c>
      <c r="G2306" s="112">
        <v>15.574999999999999</v>
      </c>
      <c r="H2306" s="113">
        <v>15.824999999999999</v>
      </c>
      <c r="I2306" s="90">
        <f t="shared" si="1325"/>
        <v>13.13875</v>
      </c>
      <c r="J2306" s="90">
        <f t="shared" si="1326"/>
        <v>13.792499999999999</v>
      </c>
      <c r="K2306" s="114">
        <v>1</v>
      </c>
      <c r="L2306" s="115">
        <v>0.05</v>
      </c>
      <c r="M2306" s="90">
        <v>11.63</v>
      </c>
      <c r="N2306" s="90">
        <v>12.33</v>
      </c>
      <c r="O2306" s="90">
        <v>13.92</v>
      </c>
      <c r="P2306" s="90">
        <v>15.18</v>
      </c>
      <c r="Q2306" s="90">
        <v>16.690000000000001</v>
      </c>
      <c r="R2306" s="63">
        <f t="shared" si="1314"/>
        <v>5.1400000000000006</v>
      </c>
      <c r="S2306" s="64">
        <f t="shared" si="1313"/>
        <v>-0.20502901353965183</v>
      </c>
      <c r="T2306" s="65">
        <f t="shared" si="1307"/>
        <v>0.94322789943227903</v>
      </c>
      <c r="U2306" s="65">
        <f t="shared" si="1307"/>
        <v>0.88577586206896552</v>
      </c>
      <c r="V2306" s="65">
        <f t="shared" si="1315"/>
        <v>0.81225296442687744</v>
      </c>
      <c r="W2306" s="65">
        <f t="shared" si="1316"/>
        <v>0.73876572798082674</v>
      </c>
      <c r="X2306" s="61">
        <f t="shared" si="1327"/>
        <v>5.8232931726907751E-2</v>
      </c>
      <c r="Y2306" s="66">
        <f t="shared" si="1317"/>
        <v>0.10471204188481675</v>
      </c>
      <c r="Z2306" s="61">
        <f t="shared" si="1318"/>
        <v>4.9757397012653311E-2</v>
      </c>
      <c r="AA2306" s="67">
        <f t="shared" si="1319"/>
        <v>13.13875</v>
      </c>
      <c r="AB2306" s="68">
        <f t="shared" si="1320"/>
        <v>9.732360097323537E-3</v>
      </c>
      <c r="AC2306" s="69">
        <f t="shared" si="1321"/>
        <v>6.5592051905920504E-2</v>
      </c>
      <c r="AD2306" s="70">
        <f>_xlfn.PERCENTILE.EXC(AC2306:$AC$5675,0.5)</f>
        <v>8.6878433472974664E-2</v>
      </c>
      <c r="AE2306" s="70">
        <f>_xlfn.PERCENTILE.EXC($AC2306:AC$5675,0.35)</f>
        <v>5.0991343572143147E-2</v>
      </c>
      <c r="AF2306" s="71">
        <f t="shared" si="1309"/>
        <v>6.3281711484595368E-2</v>
      </c>
      <c r="AG2306" s="70">
        <f t="shared" si="1310"/>
        <v>-0.13516283925727643</v>
      </c>
      <c r="AH2306" s="70">
        <f t="shared" si="1311"/>
        <v>-0.15865885003490499</v>
      </c>
      <c r="AI2306" s="61" t="str">
        <f t="shared" si="1299"/>
        <v>Safety</v>
      </c>
      <c r="AJ2306" s="68" t="str">
        <f t="shared" si="1300"/>
        <v>Short VOL</v>
      </c>
      <c r="AK2306" s="72" t="str">
        <f t="shared" si="1301"/>
        <v>00631L</v>
      </c>
      <c r="AL2306" s="73">
        <f t="shared" si="1291"/>
        <v>1</v>
      </c>
      <c r="AM2306" s="72" t="str">
        <f t="shared" si="1304"/>
        <v>00631L</v>
      </c>
      <c r="AN2306" s="73">
        <f t="shared" si="1292"/>
        <v>1</v>
      </c>
      <c r="AO2306" s="74" t="str">
        <f t="shared" si="1298"/>
        <v>00631L</v>
      </c>
      <c r="AP2306" s="20">
        <f t="shared" si="1293"/>
        <v>1</v>
      </c>
      <c r="AQ2306" s="74" t="str">
        <f t="shared" si="1308"/>
        <v>00631L</v>
      </c>
      <c r="AR2306" s="20">
        <f t="shared" si="1294"/>
        <v>1</v>
      </c>
      <c r="AS2306" s="74" t="str">
        <f t="shared" si="1302"/>
        <v>00631L</v>
      </c>
      <c r="AT2306" s="20">
        <f t="shared" si="1295"/>
        <v>1</v>
      </c>
      <c r="AU2306" s="74" t="str">
        <f t="shared" si="1322"/>
        <v>00631L</v>
      </c>
      <c r="AV2306" s="20">
        <f t="shared" si="1296"/>
        <v>1</v>
      </c>
      <c r="AW2306" s="74" t="str">
        <f t="shared" si="1323"/>
        <v>00631L</v>
      </c>
      <c r="AX2306" s="20">
        <f t="shared" si="1324"/>
        <v>1</v>
      </c>
      <c r="AY2306" s="20">
        <f t="shared" si="1297"/>
        <v>0</v>
      </c>
      <c r="AZ2306" s="116">
        <v>42962</v>
      </c>
      <c r="BA2306" s="117">
        <v>18.887499999999999</v>
      </c>
      <c r="BB2306" s="118">
        <v>18.787500000000001</v>
      </c>
      <c r="BC2306" s="76">
        <f t="shared" si="1305"/>
        <v>18.395416666666666</v>
      </c>
      <c r="BD2306" s="76">
        <f t="shared" si="1306"/>
        <v>18.404999999999998</v>
      </c>
      <c r="BE2306" s="77">
        <f t="shared" si="1312"/>
        <v>2.1314186051779323E-2</v>
      </c>
      <c r="BF2306" s="77">
        <f t="shared" si="1303"/>
        <v>2.6215702254822157E-2</v>
      </c>
    </row>
    <row r="2307" spans="1:58" s="23" customFormat="1" ht="15.75" customHeight="1" x14ac:dyDescent="0.4">
      <c r="A2307" s="116">
        <v>42958</v>
      </c>
      <c r="B2307" s="112">
        <v>15.425000000000001</v>
      </c>
      <c r="C2307" s="112">
        <v>15.275</v>
      </c>
      <c r="D2307" s="112">
        <v>15.525</v>
      </c>
      <c r="E2307" s="112">
        <v>15.725</v>
      </c>
      <c r="F2307" s="112">
        <v>15.725</v>
      </c>
      <c r="G2307" s="112">
        <v>16.725000000000001</v>
      </c>
      <c r="H2307" s="113">
        <v>16.925000000000001</v>
      </c>
      <c r="I2307" s="90">
        <f t="shared" si="1325"/>
        <v>15.290000000000001</v>
      </c>
      <c r="J2307" s="90">
        <f t="shared" si="1326"/>
        <v>15.5</v>
      </c>
      <c r="K2307" s="114">
        <v>2</v>
      </c>
      <c r="L2307" s="115">
        <v>0.05</v>
      </c>
      <c r="M2307" s="90">
        <v>15.53</v>
      </c>
      <c r="N2307" s="90">
        <v>15.51</v>
      </c>
      <c r="O2307" s="90">
        <v>16.39</v>
      </c>
      <c r="P2307" s="90">
        <v>16.86</v>
      </c>
      <c r="Q2307" s="90">
        <v>17.84</v>
      </c>
      <c r="R2307" s="63">
        <f t="shared" si="1314"/>
        <v>2.2100000000000009</v>
      </c>
      <c r="S2307" s="64">
        <f t="shared" si="1313"/>
        <v>-3.3042394014962555E-2</v>
      </c>
      <c r="T2307" s="65">
        <f t="shared" si="1307"/>
        <v>1.0012894906511927</v>
      </c>
      <c r="U2307" s="65">
        <f t="shared" si="1307"/>
        <v>0.94630872483221473</v>
      </c>
      <c r="V2307" s="65">
        <f t="shared" si="1315"/>
        <v>0.91992882562277578</v>
      </c>
      <c r="W2307" s="65">
        <f t="shared" si="1316"/>
        <v>0.86939461883408076</v>
      </c>
      <c r="X2307" s="61">
        <f t="shared" si="1327"/>
        <v>-9.7244732576985647E-3</v>
      </c>
      <c r="Y2307" s="66">
        <f t="shared" si="1317"/>
        <v>7.6311605723370493E-2</v>
      </c>
      <c r="Z2307" s="61">
        <f t="shared" si="1318"/>
        <v>1.3734466971876982E-2</v>
      </c>
      <c r="AA2307" s="67">
        <f t="shared" si="1319"/>
        <v>15.290000000000001</v>
      </c>
      <c r="AB2307" s="68">
        <f t="shared" si="1320"/>
        <v>-5.4803352675692509E-3</v>
      </c>
      <c r="AC2307" s="69">
        <f t="shared" si="1321"/>
        <v>-1.4184397163120494E-2</v>
      </c>
      <c r="AD2307" s="70">
        <f>_xlfn.PERCENTILE.EXC(AC2307:$AC$5675,0.5)</f>
        <v>8.6911429164073725E-2</v>
      </c>
      <c r="AE2307" s="70">
        <f>_xlfn.PERCENTILE.EXC($AC2307:AC$5675,0.35)</f>
        <v>5.0944087094248011E-2</v>
      </c>
      <c r="AF2307" s="71">
        <f t="shared" si="1309"/>
        <v>6.3110675978550107E-2</v>
      </c>
      <c r="AG2307" s="70">
        <f t="shared" si="1310"/>
        <v>-0.13516283925727643</v>
      </c>
      <c r="AH2307" s="70">
        <f t="shared" si="1311"/>
        <v>-0.15865885003490499</v>
      </c>
      <c r="AI2307" s="61" t="str">
        <f t="shared" si="1299"/>
        <v>Safety</v>
      </c>
      <c r="AJ2307" s="68" t="str">
        <f t="shared" si="1300"/>
        <v>Safety</v>
      </c>
      <c r="AK2307" s="72" t="str">
        <f t="shared" si="1301"/>
        <v>00631L</v>
      </c>
      <c r="AL2307" s="73">
        <f t="shared" ref="AL2307:AL2370" si="1328">IF(AK2307="00631L",1,0)</f>
        <v>1</v>
      </c>
      <c r="AM2307" s="72" t="str">
        <f t="shared" si="1304"/>
        <v>00631L</v>
      </c>
      <c r="AN2307" s="73">
        <f t="shared" ref="AN2307:AN2370" si="1329">IF(AM2307="00631L",1,0)</f>
        <v>1</v>
      </c>
      <c r="AO2307" s="74" t="str">
        <f t="shared" si="1298"/>
        <v>00635U</v>
      </c>
      <c r="AP2307" s="20">
        <f t="shared" ref="AP2307:AP2370" si="1330">IF(AO2307="00631L",1,0)</f>
        <v>0</v>
      </c>
      <c r="AQ2307" s="74" t="str">
        <f t="shared" si="1308"/>
        <v>00631L</v>
      </c>
      <c r="AR2307" s="20">
        <f t="shared" ref="AR2307:AR2370" si="1331">IF(AQ2307="00631L",1,0)</f>
        <v>1</v>
      </c>
      <c r="AS2307" s="74" t="str">
        <f t="shared" si="1302"/>
        <v>00631L</v>
      </c>
      <c r="AT2307" s="20">
        <f t="shared" ref="AT2307:AT2370" si="1332">IF(AS2307="00631L",1,0)</f>
        <v>1</v>
      </c>
      <c r="AU2307" s="74" t="str">
        <f t="shared" si="1322"/>
        <v>00635U</v>
      </c>
      <c r="AV2307" s="20">
        <f t="shared" ref="AV2307:AV2370" si="1333">IF(AU2307="00631L",1,0)</f>
        <v>0</v>
      </c>
      <c r="AW2307" s="74" t="str">
        <f t="shared" si="1323"/>
        <v>00635U</v>
      </c>
      <c r="AX2307" s="20">
        <f t="shared" si="1324"/>
        <v>0</v>
      </c>
      <c r="AY2307" s="20">
        <f t="shared" ref="AY2307:AY2370" si="1334">IF(AP2307=1,0,1)</f>
        <v>1</v>
      </c>
      <c r="AZ2307" s="116">
        <v>42961</v>
      </c>
      <c r="BA2307" s="117">
        <v>18.862500000000001</v>
      </c>
      <c r="BB2307" s="118">
        <v>18.912500000000001</v>
      </c>
      <c r="BC2307" s="76">
        <f t="shared" si="1305"/>
        <v>18.385833333333334</v>
      </c>
      <c r="BD2307" s="76">
        <f t="shared" si="1306"/>
        <v>18.396666666666665</v>
      </c>
      <c r="BE2307" s="77">
        <f t="shared" si="1312"/>
        <v>2.864524316729369E-2</v>
      </c>
      <c r="BF2307" s="77">
        <f t="shared" si="1303"/>
        <v>2.5321616234825296E-2</v>
      </c>
    </row>
    <row r="2308" spans="1:58" s="23" customFormat="1" ht="15.75" customHeight="1" x14ac:dyDescent="0.4">
      <c r="A2308" s="116">
        <v>42957</v>
      </c>
      <c r="B2308" s="112">
        <v>15.525</v>
      </c>
      <c r="C2308" s="112">
        <v>15.175000000000001</v>
      </c>
      <c r="D2308" s="112">
        <v>15.225</v>
      </c>
      <c r="E2308" s="112">
        <v>15.425000000000001</v>
      </c>
      <c r="F2308" s="112">
        <v>15.475</v>
      </c>
      <c r="G2308" s="112">
        <v>16.5</v>
      </c>
      <c r="H2308" s="113">
        <v>16.675000000000001</v>
      </c>
      <c r="I2308" s="90">
        <f t="shared" si="1325"/>
        <v>15.227500000000001</v>
      </c>
      <c r="J2308" s="90">
        <f t="shared" si="1326"/>
        <v>15.217499999999999</v>
      </c>
      <c r="K2308" s="114">
        <v>3</v>
      </c>
      <c r="L2308" s="115">
        <v>0.05</v>
      </c>
      <c r="M2308" s="90">
        <v>17.829999999999998</v>
      </c>
      <c r="N2308" s="90">
        <v>16.04</v>
      </c>
      <c r="O2308" s="90">
        <v>16.21</v>
      </c>
      <c r="P2308" s="90">
        <v>16.739999999999998</v>
      </c>
      <c r="Q2308" s="90">
        <v>17.690000000000001</v>
      </c>
      <c r="R2308" s="63">
        <f t="shared" si="1314"/>
        <v>-0.9199999999999946</v>
      </c>
      <c r="S2308" s="64">
        <f t="shared" si="1313"/>
        <v>0.44374437443744374</v>
      </c>
      <c r="T2308" s="65">
        <f t="shared" si="1307"/>
        <v>1.1115960099750624</v>
      </c>
      <c r="U2308" s="65">
        <f t="shared" si="1307"/>
        <v>0.98951264651449711</v>
      </c>
      <c r="V2308" s="65">
        <f t="shared" si="1315"/>
        <v>0.95818399044205504</v>
      </c>
      <c r="W2308" s="65">
        <f t="shared" si="1316"/>
        <v>0.90672696438665901</v>
      </c>
      <c r="X2308" s="61">
        <f t="shared" si="1327"/>
        <v>-2.2544283413848606E-2</v>
      </c>
      <c r="Y2308" s="66">
        <f t="shared" si="1317"/>
        <v>8.1037277147487846E-2</v>
      </c>
      <c r="Z2308" s="61">
        <f t="shared" si="1318"/>
        <v>-6.5670661631926208E-4</v>
      </c>
      <c r="AA2308" s="67">
        <f t="shared" si="1319"/>
        <v>15.227499999999999</v>
      </c>
      <c r="AB2308" s="68">
        <f t="shared" si="1320"/>
        <v>-3.2107231920199431E-2</v>
      </c>
      <c r="AC2308" s="69">
        <f t="shared" si="1321"/>
        <v>-5.0654613466334167E-2</v>
      </c>
      <c r="AD2308" s="70">
        <f>_xlfn.PERCENTILE.EXC(AC2308:$AC$5675,0.5)</f>
        <v>8.6912230786161532E-2</v>
      </c>
      <c r="AE2308" s="70">
        <f>_xlfn.PERCENTILE.EXC($AC2308:AC$5675,0.35)</f>
        <v>5.1019980459120005E-2</v>
      </c>
      <c r="AF2308" s="71">
        <f t="shared" si="1309"/>
        <v>6.3110675978550107E-2</v>
      </c>
      <c r="AG2308" s="70">
        <f t="shared" si="1310"/>
        <v>-0.13516283925727643</v>
      </c>
      <c r="AH2308" s="70">
        <f t="shared" si="1311"/>
        <v>-0.15865885003490499</v>
      </c>
      <c r="AI2308" s="61" t="str">
        <f t="shared" si="1299"/>
        <v>Safety</v>
      </c>
      <c r="AJ2308" s="68" t="str">
        <f t="shared" si="1300"/>
        <v>Safety</v>
      </c>
      <c r="AK2308" s="72" t="str">
        <f t="shared" si="1301"/>
        <v>00631L</v>
      </c>
      <c r="AL2308" s="73">
        <f t="shared" si="1328"/>
        <v>1</v>
      </c>
      <c r="AM2308" s="72" t="str">
        <f t="shared" si="1304"/>
        <v>00631L</v>
      </c>
      <c r="AN2308" s="73">
        <f t="shared" si="1329"/>
        <v>1</v>
      </c>
      <c r="AO2308" s="74" t="str">
        <f t="shared" ref="AO2308:AO2371" si="1335">IF(AC2308&gt;AF2308,"00631L",IF(AC2308&lt;AH2308,"00631L",IF(AC2308&lt;AG2308,AO2309,"00635U")))</f>
        <v>00635U</v>
      </c>
      <c r="AP2308" s="20">
        <f t="shared" si="1330"/>
        <v>0</v>
      </c>
      <c r="AQ2308" s="74" t="str">
        <f t="shared" si="1308"/>
        <v>00631L</v>
      </c>
      <c r="AR2308" s="20">
        <f t="shared" si="1331"/>
        <v>1</v>
      </c>
      <c r="AS2308" s="74" t="str">
        <f t="shared" si="1302"/>
        <v>00631L</v>
      </c>
      <c r="AT2308" s="20">
        <f t="shared" si="1332"/>
        <v>1</v>
      </c>
      <c r="AU2308" s="74" t="str">
        <f t="shared" si="1322"/>
        <v>00635U</v>
      </c>
      <c r="AV2308" s="20">
        <f t="shared" si="1333"/>
        <v>0</v>
      </c>
      <c r="AW2308" s="74" t="str">
        <f t="shared" si="1323"/>
        <v>00635U</v>
      </c>
      <c r="AX2308" s="20">
        <f t="shared" si="1324"/>
        <v>0</v>
      </c>
      <c r="AY2308" s="20">
        <f t="shared" si="1334"/>
        <v>1</v>
      </c>
      <c r="AZ2308" s="116">
        <v>42958</v>
      </c>
      <c r="BA2308" s="117">
        <v>18.887499999999999</v>
      </c>
      <c r="BB2308" s="118">
        <v>18.887499999999999</v>
      </c>
      <c r="BC2308" s="76">
        <f t="shared" si="1305"/>
        <v>18.374374999999997</v>
      </c>
      <c r="BD2308" s="76">
        <f t="shared" si="1306"/>
        <v>18.385416666666671</v>
      </c>
      <c r="BE2308" s="77">
        <f t="shared" si="1312"/>
        <v>2.7926119936052374E-2</v>
      </c>
      <c r="BF2308" s="77">
        <f t="shared" si="1303"/>
        <v>2.7308781869688083E-2</v>
      </c>
    </row>
    <row r="2309" spans="1:58" s="23" customFormat="1" ht="15.75" customHeight="1" x14ac:dyDescent="0.4">
      <c r="A2309" s="116">
        <v>42956</v>
      </c>
      <c r="B2309" s="112">
        <v>11.725</v>
      </c>
      <c r="C2309" s="112">
        <v>13.074999999999999</v>
      </c>
      <c r="D2309" s="112">
        <v>13.775</v>
      </c>
      <c r="E2309" s="112">
        <v>14.324999999999999</v>
      </c>
      <c r="F2309" s="112">
        <v>14.525</v>
      </c>
      <c r="G2309" s="112">
        <v>15.574999999999999</v>
      </c>
      <c r="H2309" s="113">
        <v>15.875</v>
      </c>
      <c r="I2309" s="90">
        <f t="shared" si="1325"/>
        <v>12.805</v>
      </c>
      <c r="J2309" s="90">
        <f t="shared" si="1326"/>
        <v>13.635</v>
      </c>
      <c r="K2309" s="114">
        <v>4</v>
      </c>
      <c r="L2309" s="115">
        <v>0.05</v>
      </c>
      <c r="M2309" s="90">
        <v>10.72</v>
      </c>
      <c r="N2309" s="90">
        <v>11.11</v>
      </c>
      <c r="O2309" s="90">
        <v>13.49</v>
      </c>
      <c r="P2309" s="90">
        <v>14.89</v>
      </c>
      <c r="Q2309" s="90">
        <v>16.43</v>
      </c>
      <c r="R2309" s="63">
        <f t="shared" si="1314"/>
        <v>6.5500000000000043</v>
      </c>
      <c r="S2309" s="64">
        <f t="shared" si="1313"/>
        <v>1.3686131386861183E-2</v>
      </c>
      <c r="T2309" s="65">
        <f t="shared" si="1307"/>
        <v>0.96489648964896502</v>
      </c>
      <c r="U2309" s="65">
        <f t="shared" si="1307"/>
        <v>0.82357301704966634</v>
      </c>
      <c r="V2309" s="65">
        <f t="shared" si="1315"/>
        <v>0.74613834788448619</v>
      </c>
      <c r="W2309" s="65">
        <f t="shared" si="1316"/>
        <v>0.67620206938527083</v>
      </c>
      <c r="X2309" s="61">
        <f t="shared" si="1327"/>
        <v>0.11513859275053302</v>
      </c>
      <c r="Y2309" s="66">
        <f t="shared" si="1317"/>
        <v>0.10820244328097736</v>
      </c>
      <c r="Z2309" s="61">
        <f t="shared" si="1318"/>
        <v>6.481843030066381E-2</v>
      </c>
      <c r="AA2309" s="67">
        <f t="shared" si="1319"/>
        <v>12.805000000000001</v>
      </c>
      <c r="AB2309" s="68">
        <f t="shared" si="1320"/>
        <v>5.5355535553555379E-2</v>
      </c>
      <c r="AC2309" s="69">
        <f t="shared" si="1321"/>
        <v>0.15256525652565275</v>
      </c>
      <c r="AD2309" s="70">
        <f>_xlfn.PERCENTILE.EXC(AC2309:$AC$5675,0.5)</f>
        <v>8.6913032408249352E-2</v>
      </c>
      <c r="AE2309" s="70">
        <f>_xlfn.PERCENTILE.EXC($AC2309:AC$5675,0.35)</f>
        <v>5.1056311605643029E-2</v>
      </c>
      <c r="AF2309" s="71">
        <f t="shared" si="1309"/>
        <v>6.3110675978550107E-2</v>
      </c>
      <c r="AG2309" s="70">
        <f t="shared" si="1310"/>
        <v>-0.13516283925727643</v>
      </c>
      <c r="AH2309" s="70">
        <f t="shared" si="1311"/>
        <v>-0.15865885003490499</v>
      </c>
      <c r="AI2309" s="61" t="str">
        <f t="shared" ref="AI2309:AI2372" si="1336">IF(AC2309&gt;AD2309,"Short VOL","Safety")</f>
        <v>Short VOL</v>
      </c>
      <c r="AJ2309" s="68" t="str">
        <f t="shared" ref="AJ2309:AJ2372" si="1337">IF(AC2309&gt;AF2309,"Short VOL","Safety")</f>
        <v>Short VOL</v>
      </c>
      <c r="AK2309" s="72" t="str">
        <f t="shared" ref="AK2309:AK2372" si="1338">IF(AO2309 = "00631L","00631L",IF(AS2309 = "00631L","00631L","00635U"))</f>
        <v>00631L</v>
      </c>
      <c r="AL2309" s="73">
        <f t="shared" si="1328"/>
        <v>1</v>
      </c>
      <c r="AM2309" s="72" t="str">
        <f t="shared" si="1304"/>
        <v>00631L</v>
      </c>
      <c r="AN2309" s="73">
        <f t="shared" si="1329"/>
        <v>1</v>
      </c>
      <c r="AO2309" s="74" t="str">
        <f t="shared" si="1335"/>
        <v>00631L</v>
      </c>
      <c r="AP2309" s="20">
        <f t="shared" si="1330"/>
        <v>1</v>
      </c>
      <c r="AQ2309" s="74" t="str">
        <f t="shared" si="1308"/>
        <v>00631L</v>
      </c>
      <c r="AR2309" s="20">
        <f t="shared" si="1331"/>
        <v>1</v>
      </c>
      <c r="AS2309" s="74" t="str">
        <f t="shared" ref="AS2309:AS2372" si="1339">IF(BA2309&gt;BD2309,IF(BF2309&lt;0.2,"00631L","00635U"),"00635U")</f>
        <v>00631L</v>
      </c>
      <c r="AT2309" s="20">
        <f t="shared" si="1332"/>
        <v>1</v>
      </c>
      <c r="AU2309" s="74" t="str">
        <f t="shared" si="1322"/>
        <v>00631L</v>
      </c>
      <c r="AV2309" s="20">
        <f t="shared" si="1333"/>
        <v>1</v>
      </c>
      <c r="AW2309" s="74" t="str">
        <f t="shared" si="1323"/>
        <v>00631L</v>
      </c>
      <c r="AX2309" s="20">
        <f t="shared" si="1324"/>
        <v>1</v>
      </c>
      <c r="AY2309" s="20">
        <f t="shared" si="1334"/>
        <v>0</v>
      </c>
      <c r="AZ2309" s="116">
        <v>42957</v>
      </c>
      <c r="BA2309" s="117">
        <v>18.824999999999999</v>
      </c>
      <c r="BB2309" s="118">
        <v>18.8</v>
      </c>
      <c r="BC2309" s="76">
        <f t="shared" si="1305"/>
        <v>18.365000000000002</v>
      </c>
      <c r="BD2309" s="76">
        <f t="shared" si="1306"/>
        <v>18.373333333333331</v>
      </c>
      <c r="BE2309" s="77">
        <f t="shared" si="1312"/>
        <v>2.3686359923767965E-2</v>
      </c>
      <c r="BF2309" s="77">
        <f t="shared" ref="BF2309:BF2372" si="1340">(BA2309-BD2309)/BD2309</f>
        <v>2.458272859216263E-2</v>
      </c>
    </row>
    <row r="2310" spans="1:58" s="23" customFormat="1" ht="15.75" customHeight="1" x14ac:dyDescent="0.4">
      <c r="A2310" s="116">
        <v>42955</v>
      </c>
      <c r="B2310" s="112">
        <v>11.525</v>
      </c>
      <c r="C2310" s="112">
        <v>12.925000000000001</v>
      </c>
      <c r="D2310" s="112">
        <v>13.675000000000001</v>
      </c>
      <c r="E2310" s="112">
        <v>14.175000000000001</v>
      </c>
      <c r="F2310" s="112">
        <v>14.375</v>
      </c>
      <c r="G2310" s="112">
        <v>15.475</v>
      </c>
      <c r="H2310" s="113">
        <v>15.775</v>
      </c>
      <c r="I2310" s="90">
        <f t="shared" si="1325"/>
        <v>12.575000000000001</v>
      </c>
      <c r="J2310" s="90">
        <f t="shared" si="1326"/>
        <v>13.487500000000001</v>
      </c>
      <c r="K2310" s="114">
        <v>5</v>
      </c>
      <c r="L2310" s="115">
        <v>0.05</v>
      </c>
      <c r="M2310" s="90">
        <v>10.5</v>
      </c>
      <c r="N2310" s="90">
        <v>10.96</v>
      </c>
      <c r="O2310" s="90">
        <v>13.2</v>
      </c>
      <c r="P2310" s="90">
        <v>14.6</v>
      </c>
      <c r="Q2310" s="90">
        <v>16.329999999999998</v>
      </c>
      <c r="R2310" s="63">
        <f t="shared" si="1314"/>
        <v>6.3399999999999963</v>
      </c>
      <c r="S2310" s="64">
        <f t="shared" si="1313"/>
        <v>0.10372608257804644</v>
      </c>
      <c r="T2310" s="65">
        <f t="shared" si="1307"/>
        <v>0.95802919708029188</v>
      </c>
      <c r="U2310" s="65">
        <f t="shared" si="1307"/>
        <v>0.83030303030303043</v>
      </c>
      <c r="V2310" s="65">
        <f t="shared" si="1315"/>
        <v>0.75068493150684934</v>
      </c>
      <c r="W2310" s="65">
        <f t="shared" si="1316"/>
        <v>0.6711573790569505</v>
      </c>
      <c r="X2310" s="61">
        <f t="shared" si="1327"/>
        <v>0.12147505422993495</v>
      </c>
      <c r="Y2310" s="66">
        <f t="shared" si="1317"/>
        <v>0.11287477954144617</v>
      </c>
      <c r="Z2310" s="61">
        <f t="shared" si="1318"/>
        <v>7.2564612326043706E-2</v>
      </c>
      <c r="AA2310" s="67">
        <f t="shared" si="1319"/>
        <v>12.575000000000001</v>
      </c>
      <c r="AB2310" s="68">
        <f t="shared" si="1320"/>
        <v>5.15510948905109E-2</v>
      </c>
      <c r="AC2310" s="69">
        <f t="shared" si="1321"/>
        <v>0.14735401459854017</v>
      </c>
      <c r="AD2310" s="70">
        <f>_xlfn.PERCENTILE.EXC(AC2310:$AC$5675,0.5)</f>
        <v>8.6912230786161532E-2</v>
      </c>
      <c r="AE2310" s="70">
        <f>_xlfn.PERCENTILE.EXC($AC2310:AC$5675,0.35)</f>
        <v>5.1036748680592166E-2</v>
      </c>
      <c r="AF2310" s="71">
        <f t="shared" si="1309"/>
        <v>6.276497297611569E-2</v>
      </c>
      <c r="AG2310" s="70">
        <f t="shared" si="1310"/>
        <v>-0.13516283925727643</v>
      </c>
      <c r="AH2310" s="70">
        <f t="shared" si="1311"/>
        <v>-0.15865885003490499</v>
      </c>
      <c r="AI2310" s="61" t="str">
        <f t="shared" si="1336"/>
        <v>Short VOL</v>
      </c>
      <c r="AJ2310" s="68" t="str">
        <f t="shared" si="1337"/>
        <v>Short VOL</v>
      </c>
      <c r="AK2310" s="72" t="str">
        <f t="shared" si="1338"/>
        <v>00631L</v>
      </c>
      <c r="AL2310" s="73">
        <f t="shared" si="1328"/>
        <v>1</v>
      </c>
      <c r="AM2310" s="72" t="str">
        <f t="shared" ref="AM2310:AM2373" si="1341">IF(AO2310&lt;&gt;AQ2310,AM2311,AO2310)</f>
        <v>00631L</v>
      </c>
      <c r="AN2310" s="73">
        <f t="shared" si="1329"/>
        <v>1</v>
      </c>
      <c r="AO2310" s="74" t="str">
        <f t="shared" si="1335"/>
        <v>00631L</v>
      </c>
      <c r="AP2310" s="20">
        <f t="shared" si="1330"/>
        <v>1</v>
      </c>
      <c r="AQ2310" s="74" t="str">
        <f t="shared" si="1308"/>
        <v>00631L</v>
      </c>
      <c r="AR2310" s="20">
        <f t="shared" si="1331"/>
        <v>1</v>
      </c>
      <c r="AS2310" s="74" t="str">
        <f t="shared" si="1339"/>
        <v>00631L</v>
      </c>
      <c r="AT2310" s="20">
        <f t="shared" si="1332"/>
        <v>1</v>
      </c>
      <c r="AU2310" s="74" t="str">
        <f t="shared" si="1322"/>
        <v>00631L</v>
      </c>
      <c r="AV2310" s="20">
        <f t="shared" si="1333"/>
        <v>1</v>
      </c>
      <c r="AW2310" s="74" t="str">
        <f t="shared" si="1323"/>
        <v>00631L</v>
      </c>
      <c r="AX2310" s="20">
        <f t="shared" si="1324"/>
        <v>1</v>
      </c>
      <c r="AY2310" s="20">
        <f t="shared" si="1334"/>
        <v>0</v>
      </c>
      <c r="AZ2310" s="116">
        <v>42956</v>
      </c>
      <c r="BA2310" s="117">
        <v>18.75</v>
      </c>
      <c r="BB2310" s="118">
        <v>18.637499999999999</v>
      </c>
      <c r="BC2310" s="76">
        <f t="shared" ref="BC2310:BC2373" si="1342">AVERAGE(BB2310:BB2369)</f>
        <v>18.354791666666667</v>
      </c>
      <c r="BD2310" s="76">
        <f t="shared" ref="BD2310:BD2373" si="1343">AVERAGE(BA2310,BB2310:BB2368)</f>
        <v>18.364166666666666</v>
      </c>
      <c r="BE2310" s="77">
        <f t="shared" si="1312"/>
        <v>1.5402426705106451E-2</v>
      </c>
      <c r="BF2310" s="77">
        <f t="shared" si="1340"/>
        <v>2.101011934473844E-2</v>
      </c>
    </row>
    <row r="2311" spans="1:58" s="23" customFormat="1" ht="15.75" customHeight="1" x14ac:dyDescent="0.4">
      <c r="A2311" s="116">
        <v>42954</v>
      </c>
      <c r="B2311" s="112">
        <v>11.125</v>
      </c>
      <c r="C2311" s="112">
        <v>12.574999999999999</v>
      </c>
      <c r="D2311" s="112">
        <v>13.375</v>
      </c>
      <c r="E2311" s="112">
        <v>13.875</v>
      </c>
      <c r="F2311" s="112">
        <v>14.074999999999999</v>
      </c>
      <c r="G2311" s="112">
        <v>15.175000000000001</v>
      </c>
      <c r="H2311" s="113">
        <v>15.525</v>
      </c>
      <c r="I2311" s="90">
        <f t="shared" si="1325"/>
        <v>12.139999999999999</v>
      </c>
      <c r="J2311" s="90">
        <f t="shared" si="1326"/>
        <v>13.135</v>
      </c>
      <c r="K2311" s="114">
        <v>6</v>
      </c>
      <c r="L2311" s="115">
        <v>0.05</v>
      </c>
      <c r="M2311" s="90">
        <v>8.43</v>
      </c>
      <c r="N2311" s="90">
        <v>9.93</v>
      </c>
      <c r="O2311" s="90">
        <v>12.66</v>
      </c>
      <c r="P2311" s="90">
        <v>14.16</v>
      </c>
      <c r="Q2311" s="90">
        <v>16.12</v>
      </c>
      <c r="R2311" s="63">
        <f t="shared" si="1314"/>
        <v>8.4600000000000009</v>
      </c>
      <c r="S2311" s="64">
        <f t="shared" si="1313"/>
        <v>-9.9700897308075426E-3</v>
      </c>
      <c r="T2311" s="65">
        <f t="shared" si="1307"/>
        <v>0.84894259818731121</v>
      </c>
      <c r="U2311" s="65">
        <f t="shared" si="1307"/>
        <v>0.78436018957345965</v>
      </c>
      <c r="V2311" s="65">
        <f t="shared" si="1315"/>
        <v>0.70127118644067798</v>
      </c>
      <c r="W2311" s="65">
        <f t="shared" si="1316"/>
        <v>0.61600496277915628</v>
      </c>
      <c r="X2311" s="61">
        <f t="shared" si="1327"/>
        <v>0.13033707865168534</v>
      </c>
      <c r="Y2311" s="66">
        <f t="shared" si="1317"/>
        <v>0.11891891891891894</v>
      </c>
      <c r="Z2311" s="61">
        <f t="shared" si="1318"/>
        <v>8.1960461285008321E-2</v>
      </c>
      <c r="AA2311" s="67">
        <f t="shared" si="1319"/>
        <v>12.139999999999999</v>
      </c>
      <c r="AB2311" s="68">
        <f t="shared" si="1320"/>
        <v>0.12034239677744213</v>
      </c>
      <c r="AC2311" s="69">
        <f t="shared" si="1321"/>
        <v>0.22255790533736144</v>
      </c>
      <c r="AD2311" s="70">
        <f>_xlfn.PERCENTILE.EXC(AC2311:$AC$5675,0.5)</f>
        <v>8.6911429164073725E-2</v>
      </c>
      <c r="AE2311" s="70">
        <f>_xlfn.PERCENTILE.EXC($AC2311:AC$5675,0.35)</f>
        <v>5.1017185755541317E-2</v>
      </c>
      <c r="AF2311" s="71">
        <f t="shared" si="1309"/>
        <v>6.276497297611569E-2</v>
      </c>
      <c r="AG2311" s="70">
        <f t="shared" si="1310"/>
        <v>-0.13516283925727643</v>
      </c>
      <c r="AH2311" s="70">
        <f t="shared" si="1311"/>
        <v>-0.15865885003490499</v>
      </c>
      <c r="AI2311" s="61" t="str">
        <f t="shared" si="1336"/>
        <v>Short VOL</v>
      </c>
      <c r="AJ2311" s="68" t="str">
        <f t="shared" si="1337"/>
        <v>Short VOL</v>
      </c>
      <c r="AK2311" s="72" t="str">
        <f t="shared" si="1338"/>
        <v>00631L</v>
      </c>
      <c r="AL2311" s="73">
        <f t="shared" si="1328"/>
        <v>1</v>
      </c>
      <c r="AM2311" s="72" t="str">
        <f t="shared" si="1341"/>
        <v>00631L</v>
      </c>
      <c r="AN2311" s="73">
        <f t="shared" si="1329"/>
        <v>1</v>
      </c>
      <c r="AO2311" s="74" t="str">
        <f t="shared" si="1335"/>
        <v>00631L</v>
      </c>
      <c r="AP2311" s="20">
        <f t="shared" si="1330"/>
        <v>1</v>
      </c>
      <c r="AQ2311" s="74" t="str">
        <f t="shared" si="1308"/>
        <v>00631L</v>
      </c>
      <c r="AR2311" s="20">
        <f t="shared" si="1331"/>
        <v>1</v>
      </c>
      <c r="AS2311" s="74" t="str">
        <f t="shared" si="1339"/>
        <v>00631L</v>
      </c>
      <c r="AT2311" s="20">
        <f t="shared" si="1332"/>
        <v>1</v>
      </c>
      <c r="AU2311" s="74" t="str">
        <f t="shared" si="1322"/>
        <v>00631L</v>
      </c>
      <c r="AV2311" s="20">
        <f t="shared" si="1333"/>
        <v>1</v>
      </c>
      <c r="AW2311" s="74" t="str">
        <f t="shared" si="1323"/>
        <v>00631L</v>
      </c>
      <c r="AX2311" s="20">
        <f t="shared" si="1324"/>
        <v>1</v>
      </c>
      <c r="AY2311" s="20">
        <f t="shared" si="1334"/>
        <v>0</v>
      </c>
      <c r="AZ2311" s="116">
        <v>42955</v>
      </c>
      <c r="BA2311" s="117">
        <v>18.625</v>
      </c>
      <c r="BB2311" s="118">
        <v>18.625</v>
      </c>
      <c r="BC2311" s="76">
        <f t="shared" si="1342"/>
        <v>18.344791666666666</v>
      </c>
      <c r="BD2311" s="76">
        <f t="shared" si="1343"/>
        <v>18.354583333333334</v>
      </c>
      <c r="BE2311" s="77">
        <f t="shared" si="1312"/>
        <v>1.5274544318891654E-2</v>
      </c>
      <c r="BF2311" s="77">
        <f t="shared" si="1340"/>
        <v>1.4732923202651427E-2</v>
      </c>
    </row>
    <row r="2312" spans="1:58" s="23" customFormat="1" ht="15.75" customHeight="1" x14ac:dyDescent="0.4">
      <c r="A2312" s="116">
        <v>42951</v>
      </c>
      <c r="B2312" s="112">
        <v>11.275</v>
      </c>
      <c r="C2312" s="112">
        <v>12.775</v>
      </c>
      <c r="D2312" s="112">
        <v>13.525</v>
      </c>
      <c r="E2312" s="112">
        <v>13.975</v>
      </c>
      <c r="F2312" s="112">
        <v>14.175000000000001</v>
      </c>
      <c r="G2312" s="112">
        <v>15.25</v>
      </c>
      <c r="H2312" s="113">
        <v>15.6</v>
      </c>
      <c r="I2312" s="90">
        <f t="shared" si="1325"/>
        <v>12.25</v>
      </c>
      <c r="J2312" s="90">
        <f t="shared" si="1326"/>
        <v>13.262500000000001</v>
      </c>
      <c r="K2312" s="114">
        <v>7</v>
      </c>
      <c r="L2312" s="115">
        <v>0.05</v>
      </c>
      <c r="M2312" s="90">
        <v>8.58</v>
      </c>
      <c r="N2312" s="90">
        <v>10.029999999999999</v>
      </c>
      <c r="O2312" s="90">
        <v>12.75</v>
      </c>
      <c r="P2312" s="90">
        <v>14.25</v>
      </c>
      <c r="Q2312" s="90">
        <v>16.010000000000002</v>
      </c>
      <c r="R2312" s="63">
        <f t="shared" si="1314"/>
        <v>8.39</v>
      </c>
      <c r="S2312" s="64">
        <f t="shared" si="1313"/>
        <v>-3.9272030651341008E-2</v>
      </c>
      <c r="T2312" s="65">
        <f t="shared" si="1307"/>
        <v>0.85543369890329024</v>
      </c>
      <c r="U2312" s="65">
        <f t="shared" si="1307"/>
        <v>0.78666666666666663</v>
      </c>
      <c r="V2312" s="65">
        <f t="shared" si="1315"/>
        <v>0.70385964912280696</v>
      </c>
      <c r="W2312" s="65">
        <f t="shared" si="1316"/>
        <v>0.62648344784509669</v>
      </c>
      <c r="X2312" s="61">
        <f t="shared" si="1327"/>
        <v>0.13303769401330376</v>
      </c>
      <c r="Y2312" s="66">
        <f t="shared" si="1317"/>
        <v>0.11627906976744186</v>
      </c>
      <c r="Z2312" s="61">
        <f t="shared" si="1318"/>
        <v>8.2653061224489885E-2</v>
      </c>
      <c r="AA2312" s="67">
        <f t="shared" si="1319"/>
        <v>12.25</v>
      </c>
      <c r="AB2312" s="68">
        <f t="shared" si="1320"/>
        <v>0.12412761714855444</v>
      </c>
      <c r="AC2312" s="69">
        <f t="shared" si="1321"/>
        <v>0.22133599202392829</v>
      </c>
      <c r="AD2312" s="70">
        <f>_xlfn.PERCENTILE.EXC(AC2312:$AC$5675,0.5)</f>
        <v>8.6878433472974664E-2</v>
      </c>
      <c r="AE2312" s="70">
        <f>_xlfn.PERCENTILE.EXC($AC2312:AC$5675,0.35)</f>
        <v>5.0977841721315975E-2</v>
      </c>
      <c r="AF2312" s="71">
        <f t="shared" si="1309"/>
        <v>6.2118264253892955E-2</v>
      </c>
      <c r="AG2312" s="70">
        <f t="shared" si="1310"/>
        <v>-0.13516283925727643</v>
      </c>
      <c r="AH2312" s="70">
        <f t="shared" si="1311"/>
        <v>-0.15865885003490499</v>
      </c>
      <c r="AI2312" s="61" t="str">
        <f t="shared" si="1336"/>
        <v>Short VOL</v>
      </c>
      <c r="AJ2312" s="68" t="str">
        <f t="shared" si="1337"/>
        <v>Short VOL</v>
      </c>
      <c r="AK2312" s="72" t="str">
        <f t="shared" si="1338"/>
        <v>00631L</v>
      </c>
      <c r="AL2312" s="73">
        <f t="shared" si="1328"/>
        <v>1</v>
      </c>
      <c r="AM2312" s="72" t="str">
        <f t="shared" si="1341"/>
        <v>00631L</v>
      </c>
      <c r="AN2312" s="73">
        <f t="shared" si="1329"/>
        <v>1</v>
      </c>
      <c r="AO2312" s="74" t="str">
        <f t="shared" si="1335"/>
        <v>00631L</v>
      </c>
      <c r="AP2312" s="20">
        <f t="shared" si="1330"/>
        <v>1</v>
      </c>
      <c r="AQ2312" s="74" t="str">
        <f t="shared" si="1308"/>
        <v>00631L</v>
      </c>
      <c r="AR2312" s="20">
        <f t="shared" si="1331"/>
        <v>1</v>
      </c>
      <c r="AS2312" s="74" t="str">
        <f t="shared" si="1339"/>
        <v>00631L</v>
      </c>
      <c r="AT2312" s="20">
        <f t="shared" si="1332"/>
        <v>1</v>
      </c>
      <c r="AU2312" s="74" t="str">
        <f t="shared" si="1322"/>
        <v>00631L</v>
      </c>
      <c r="AV2312" s="20">
        <f t="shared" si="1333"/>
        <v>1</v>
      </c>
      <c r="AW2312" s="74" t="str">
        <f t="shared" si="1323"/>
        <v>00631L</v>
      </c>
      <c r="AX2312" s="20">
        <f t="shared" si="1324"/>
        <v>1</v>
      </c>
      <c r="AY2312" s="20">
        <f t="shared" si="1334"/>
        <v>0</v>
      </c>
      <c r="AZ2312" s="116">
        <v>42954</v>
      </c>
      <c r="BA2312" s="117">
        <v>18.587499999999999</v>
      </c>
      <c r="BB2312" s="118">
        <v>18.637499999999999</v>
      </c>
      <c r="BC2312" s="76">
        <f t="shared" si="1342"/>
        <v>18.334166666666665</v>
      </c>
      <c r="BD2312" s="76">
        <f t="shared" si="1343"/>
        <v>18.34416666666667</v>
      </c>
      <c r="BE2312" s="77">
        <f t="shared" si="1312"/>
        <v>1.6544702513522181E-2</v>
      </c>
      <c r="BF2312" s="77">
        <f t="shared" si="1340"/>
        <v>1.3264888929268815E-2</v>
      </c>
    </row>
    <row r="2313" spans="1:58" s="23" customFormat="1" ht="15.75" customHeight="1" x14ac:dyDescent="0.4">
      <c r="A2313" s="116">
        <v>42950</v>
      </c>
      <c r="B2313" s="112">
        <v>11.324999999999999</v>
      </c>
      <c r="C2313" s="112">
        <v>12.725</v>
      </c>
      <c r="D2313" s="112">
        <v>13.475</v>
      </c>
      <c r="E2313" s="112">
        <v>13.875</v>
      </c>
      <c r="F2313" s="112">
        <v>14.025</v>
      </c>
      <c r="G2313" s="112">
        <v>15.125</v>
      </c>
      <c r="H2313" s="113">
        <v>15.425000000000001</v>
      </c>
      <c r="I2313" s="90">
        <f t="shared" si="1325"/>
        <v>12.164999999999999</v>
      </c>
      <c r="J2313" s="90">
        <f t="shared" si="1326"/>
        <v>13.174999999999999</v>
      </c>
      <c r="K2313" s="114">
        <v>8</v>
      </c>
      <c r="L2313" s="115">
        <v>0.05</v>
      </c>
      <c r="M2313" s="90">
        <v>9.31</v>
      </c>
      <c r="N2313" s="90">
        <v>10.44</v>
      </c>
      <c r="O2313" s="90">
        <v>12.74</v>
      </c>
      <c r="P2313" s="90">
        <v>14.15</v>
      </c>
      <c r="Q2313" s="90">
        <v>15.91</v>
      </c>
      <c r="R2313" s="63">
        <f t="shared" si="1314"/>
        <v>7.1400000000000006</v>
      </c>
      <c r="S2313" s="64">
        <f t="shared" si="1313"/>
        <v>1.5564202334630364E-2</v>
      </c>
      <c r="T2313" s="65">
        <f t="shared" ref="T2313:U2376" si="1344">M2313/N2313</f>
        <v>0.89176245210727978</v>
      </c>
      <c r="U2313" s="65">
        <f t="shared" si="1344"/>
        <v>0.81946624803767654</v>
      </c>
      <c r="V2313" s="65">
        <f t="shared" si="1315"/>
        <v>0.7378091872791519</v>
      </c>
      <c r="W2313" s="65">
        <f t="shared" si="1316"/>
        <v>0.65619107479572591</v>
      </c>
      <c r="X2313" s="61">
        <f t="shared" si="1327"/>
        <v>0.12362030905077266</v>
      </c>
      <c r="Y2313" s="66">
        <f t="shared" si="1317"/>
        <v>0.11171171171171176</v>
      </c>
      <c r="Z2313" s="61">
        <f t="shared" si="1318"/>
        <v>8.3025071927661315E-2</v>
      </c>
      <c r="AA2313" s="67">
        <f t="shared" si="1319"/>
        <v>12.164999999999999</v>
      </c>
      <c r="AB2313" s="68">
        <f t="shared" si="1320"/>
        <v>8.4770114942528715E-2</v>
      </c>
      <c r="AC2313" s="69">
        <f t="shared" si="1321"/>
        <v>0.16522988505747124</v>
      </c>
      <c r="AD2313" s="70">
        <f>_xlfn.PERCENTILE.EXC(AC2313:$AC$5675,0.5)</f>
        <v>8.6845437781875603E-2</v>
      </c>
      <c r="AE2313" s="70">
        <f>_xlfn.PERCENTILE.EXC($AC2313:AC$5675,0.35)</f>
        <v>5.0930585243420812E-2</v>
      </c>
      <c r="AF2313" s="71">
        <f t="shared" si="1309"/>
        <v>6.2118264253892955E-2</v>
      </c>
      <c r="AG2313" s="70">
        <f t="shared" si="1310"/>
        <v>-0.13516283925727643</v>
      </c>
      <c r="AH2313" s="70">
        <f t="shared" si="1311"/>
        <v>-0.15865885003490499</v>
      </c>
      <c r="AI2313" s="61" t="str">
        <f t="shared" si="1336"/>
        <v>Short VOL</v>
      </c>
      <c r="AJ2313" s="68" t="str">
        <f t="shared" si="1337"/>
        <v>Short VOL</v>
      </c>
      <c r="AK2313" s="72" t="str">
        <f t="shared" si="1338"/>
        <v>00631L</v>
      </c>
      <c r="AL2313" s="73">
        <f t="shared" si="1328"/>
        <v>1</v>
      </c>
      <c r="AM2313" s="72" t="str">
        <f t="shared" si="1341"/>
        <v>00631L</v>
      </c>
      <c r="AN2313" s="73">
        <f t="shared" si="1329"/>
        <v>1</v>
      </c>
      <c r="AO2313" s="74" t="str">
        <f t="shared" si="1335"/>
        <v>00631L</v>
      </c>
      <c r="AP2313" s="20">
        <f t="shared" si="1330"/>
        <v>1</v>
      </c>
      <c r="AQ2313" s="74" t="str">
        <f t="shared" si="1308"/>
        <v>00631L</v>
      </c>
      <c r="AR2313" s="20">
        <f t="shared" si="1331"/>
        <v>1</v>
      </c>
      <c r="AS2313" s="74" t="str">
        <f t="shared" si="1339"/>
        <v>00631L</v>
      </c>
      <c r="AT2313" s="20">
        <f t="shared" si="1332"/>
        <v>1</v>
      </c>
      <c r="AU2313" s="74" t="str">
        <f t="shared" si="1322"/>
        <v>00631L</v>
      </c>
      <c r="AV2313" s="20">
        <f t="shared" si="1333"/>
        <v>1</v>
      </c>
      <c r="AW2313" s="74" t="str">
        <f t="shared" si="1323"/>
        <v>00631L</v>
      </c>
      <c r="AX2313" s="20">
        <f t="shared" si="1324"/>
        <v>1</v>
      </c>
      <c r="AY2313" s="20">
        <f t="shared" si="1334"/>
        <v>0</v>
      </c>
      <c r="AZ2313" s="116">
        <v>42951</v>
      </c>
      <c r="BA2313" s="117">
        <v>18.675000000000001</v>
      </c>
      <c r="BB2313" s="118">
        <v>18.587499999999999</v>
      </c>
      <c r="BC2313" s="76">
        <f t="shared" si="1342"/>
        <v>18.324166666666663</v>
      </c>
      <c r="BD2313" s="76">
        <f t="shared" si="1343"/>
        <v>18.334791666666664</v>
      </c>
      <c r="BE2313" s="77">
        <f t="shared" si="1312"/>
        <v>1.4370821774523743E-2</v>
      </c>
      <c r="BF2313" s="77">
        <f t="shared" si="1340"/>
        <v>1.8555342188689716E-2</v>
      </c>
    </row>
    <row r="2314" spans="1:58" s="23" customFormat="1" ht="15.75" customHeight="1" x14ac:dyDescent="0.4">
      <c r="A2314" s="116">
        <v>42949</v>
      </c>
      <c r="B2314" s="112">
        <v>11.275</v>
      </c>
      <c r="C2314" s="112">
        <v>12.625</v>
      </c>
      <c r="D2314" s="112">
        <v>13.275</v>
      </c>
      <c r="E2314" s="112">
        <v>13.725</v>
      </c>
      <c r="F2314" s="112">
        <v>13.875</v>
      </c>
      <c r="G2314" s="112">
        <v>14.975</v>
      </c>
      <c r="H2314" s="113">
        <v>15.324999999999999</v>
      </c>
      <c r="I2314" s="90">
        <f t="shared" si="1325"/>
        <v>12.0175</v>
      </c>
      <c r="J2314" s="90">
        <f t="shared" si="1326"/>
        <v>12.9825</v>
      </c>
      <c r="K2314" s="114">
        <v>9</v>
      </c>
      <c r="L2314" s="115">
        <v>0.05</v>
      </c>
      <c r="M2314" s="90">
        <v>8.68</v>
      </c>
      <c r="N2314" s="90">
        <v>10.28</v>
      </c>
      <c r="O2314" s="90">
        <v>12.56</v>
      </c>
      <c r="P2314" s="90">
        <v>13.92</v>
      </c>
      <c r="Q2314" s="90">
        <v>15.69</v>
      </c>
      <c r="R2314" s="63">
        <f t="shared" si="1314"/>
        <v>7.52</v>
      </c>
      <c r="S2314" s="64">
        <f t="shared" si="1313"/>
        <v>1.8830525272547027E-2</v>
      </c>
      <c r="T2314" s="65">
        <f t="shared" si="1344"/>
        <v>0.8443579766536965</v>
      </c>
      <c r="U2314" s="65">
        <f t="shared" si="1344"/>
        <v>0.81847133757961776</v>
      </c>
      <c r="V2314" s="65">
        <f t="shared" si="1315"/>
        <v>0.73850574712643668</v>
      </c>
      <c r="W2314" s="65">
        <f t="shared" si="1316"/>
        <v>0.65519439133205859</v>
      </c>
      <c r="X2314" s="61">
        <f t="shared" si="1327"/>
        <v>0.11973392461197335</v>
      </c>
      <c r="Y2314" s="66">
        <f t="shared" si="1317"/>
        <v>0.11657559198542802</v>
      </c>
      <c r="Z2314" s="61">
        <f t="shared" si="1318"/>
        <v>8.0299563137091731E-2</v>
      </c>
      <c r="AA2314" s="67">
        <f t="shared" si="1319"/>
        <v>12.017500000000002</v>
      </c>
      <c r="AB2314" s="68">
        <f t="shared" si="1320"/>
        <v>9.678988326848259E-2</v>
      </c>
      <c r="AC2314" s="69">
        <f t="shared" si="1321"/>
        <v>0.16901750972762672</v>
      </c>
      <c r="AD2314" s="70">
        <f>_xlfn.PERCENTILE.EXC(AC2314:$AC$5675,0.5)</f>
        <v>8.677808157904994E-2</v>
      </c>
      <c r="AE2314" s="70">
        <f>_xlfn.PERCENTILE.EXC($AC2314:AC$5675,0.35)</f>
        <v>5.0883328765525683E-2</v>
      </c>
      <c r="AF2314" s="71">
        <f t="shared" si="1309"/>
        <v>6.2118264253892955E-2</v>
      </c>
      <c r="AG2314" s="70">
        <f t="shared" si="1310"/>
        <v>-0.13516283925727643</v>
      </c>
      <c r="AH2314" s="70">
        <f t="shared" si="1311"/>
        <v>-0.15865885003490499</v>
      </c>
      <c r="AI2314" s="61" t="str">
        <f t="shared" si="1336"/>
        <v>Short VOL</v>
      </c>
      <c r="AJ2314" s="68" t="str">
        <f t="shared" si="1337"/>
        <v>Short VOL</v>
      </c>
      <c r="AK2314" s="72" t="str">
        <f t="shared" si="1338"/>
        <v>00631L</v>
      </c>
      <c r="AL2314" s="73">
        <f t="shared" si="1328"/>
        <v>1</v>
      </c>
      <c r="AM2314" s="72" t="str">
        <f t="shared" si="1341"/>
        <v>00631L</v>
      </c>
      <c r="AN2314" s="73">
        <f t="shared" si="1329"/>
        <v>1</v>
      </c>
      <c r="AO2314" s="74" t="str">
        <f t="shared" si="1335"/>
        <v>00631L</v>
      </c>
      <c r="AP2314" s="20">
        <f t="shared" si="1330"/>
        <v>1</v>
      </c>
      <c r="AQ2314" s="74" t="str">
        <f t="shared" ref="AQ2314:AQ2377" si="1345">IF(BB2314&gt;BC2314,IF(BE2314&lt;0.2,"00631L","00635U"),"00635U")</f>
        <v>00631L</v>
      </c>
      <c r="AR2314" s="20">
        <f t="shared" si="1331"/>
        <v>1</v>
      </c>
      <c r="AS2314" s="74" t="str">
        <f t="shared" si="1339"/>
        <v>00631L</v>
      </c>
      <c r="AT2314" s="20">
        <f t="shared" si="1332"/>
        <v>1</v>
      </c>
      <c r="AU2314" s="74" t="str">
        <f t="shared" si="1322"/>
        <v>00631L</v>
      </c>
      <c r="AV2314" s="20">
        <f t="shared" si="1333"/>
        <v>1</v>
      </c>
      <c r="AW2314" s="74" t="str">
        <f t="shared" si="1323"/>
        <v>00631L</v>
      </c>
      <c r="AX2314" s="20">
        <f t="shared" si="1324"/>
        <v>1</v>
      </c>
      <c r="AY2314" s="20">
        <f t="shared" si="1334"/>
        <v>0</v>
      </c>
      <c r="AZ2314" s="116">
        <v>42950</v>
      </c>
      <c r="BA2314" s="117">
        <v>18.462499999999999</v>
      </c>
      <c r="BB2314" s="118">
        <v>18.412500000000001</v>
      </c>
      <c r="BC2314" s="76">
        <f t="shared" si="1342"/>
        <v>18.315625000000001</v>
      </c>
      <c r="BD2314" s="76">
        <f t="shared" si="1343"/>
        <v>18.322083333333332</v>
      </c>
      <c r="BE2314" s="77">
        <f t="shared" si="1312"/>
        <v>5.289199795256821E-3</v>
      </c>
      <c r="BF2314" s="77">
        <f t="shared" si="1340"/>
        <v>7.6637936915834827E-3</v>
      </c>
    </row>
    <row r="2315" spans="1:58" s="23" customFormat="1" ht="15.75" customHeight="1" x14ac:dyDescent="0.4">
      <c r="A2315" s="116">
        <v>42948</v>
      </c>
      <c r="B2315" s="112">
        <v>11.225</v>
      </c>
      <c r="C2315" s="112">
        <v>12.425000000000001</v>
      </c>
      <c r="D2315" s="112">
        <v>13.074999999999999</v>
      </c>
      <c r="E2315" s="112">
        <v>13.525</v>
      </c>
      <c r="F2315" s="112">
        <v>13.725</v>
      </c>
      <c r="G2315" s="112">
        <v>14.824999999999999</v>
      </c>
      <c r="H2315" s="113">
        <v>15.175000000000001</v>
      </c>
      <c r="I2315" s="90">
        <f t="shared" si="1325"/>
        <v>11.824999999999999</v>
      </c>
      <c r="J2315" s="90">
        <f t="shared" si="1326"/>
        <v>12.75</v>
      </c>
      <c r="K2315" s="114">
        <v>10</v>
      </c>
      <c r="L2315" s="115">
        <v>0.05</v>
      </c>
      <c r="M2315" s="90">
        <v>8.93</v>
      </c>
      <c r="N2315" s="90">
        <v>10.09</v>
      </c>
      <c r="O2315" s="90">
        <v>12.4</v>
      </c>
      <c r="P2315" s="90">
        <v>13.76</v>
      </c>
      <c r="Q2315" s="90">
        <v>15.56</v>
      </c>
      <c r="R2315" s="63">
        <f t="shared" si="1314"/>
        <v>7.1400000000000006</v>
      </c>
      <c r="S2315" s="64">
        <f t="shared" si="1313"/>
        <v>-1.6569200779727088E-2</v>
      </c>
      <c r="T2315" s="65">
        <f t="shared" si="1344"/>
        <v>0.88503468780971262</v>
      </c>
      <c r="U2315" s="65">
        <f t="shared" si="1344"/>
        <v>0.81370967741935485</v>
      </c>
      <c r="V2315" s="65">
        <f t="shared" si="1315"/>
        <v>0.73328488372093026</v>
      </c>
      <c r="W2315" s="65">
        <f t="shared" si="1316"/>
        <v>0.64845758354755778</v>
      </c>
      <c r="X2315" s="61">
        <f t="shared" si="1327"/>
        <v>0.10690423162583529</v>
      </c>
      <c r="Y2315" s="66">
        <f t="shared" si="1317"/>
        <v>0.12199630314232904</v>
      </c>
      <c r="Z2315" s="61">
        <f t="shared" si="1318"/>
        <v>7.82241014799155E-2</v>
      </c>
      <c r="AA2315" s="67">
        <f t="shared" si="1319"/>
        <v>11.824999999999999</v>
      </c>
      <c r="AB2315" s="68">
        <f t="shared" si="1320"/>
        <v>0.11248761149653121</v>
      </c>
      <c r="AC2315" s="69">
        <f t="shared" si="1321"/>
        <v>0.17195242814667983</v>
      </c>
      <c r="AD2315" s="70">
        <f>_xlfn.PERCENTILE.EXC(AC2315:$AC$5675,0.5)</f>
        <v>8.6710725376224276E-2</v>
      </c>
      <c r="AE2315" s="70">
        <f>_xlfn.PERCENTILE.EXC($AC2315:AC$5675,0.35)</f>
        <v>5.085898879654089E-2</v>
      </c>
      <c r="AF2315" s="71">
        <f t="shared" si="1309"/>
        <v>6.2118264253892955E-2</v>
      </c>
      <c r="AG2315" s="70">
        <f t="shared" si="1310"/>
        <v>-0.13516283925727643</v>
      </c>
      <c r="AH2315" s="70">
        <f t="shared" si="1311"/>
        <v>-0.15865885003490499</v>
      </c>
      <c r="AI2315" s="61" t="str">
        <f t="shared" si="1336"/>
        <v>Short VOL</v>
      </c>
      <c r="AJ2315" s="68" t="str">
        <f t="shared" si="1337"/>
        <v>Short VOL</v>
      </c>
      <c r="AK2315" s="72" t="str">
        <f t="shared" si="1338"/>
        <v>00631L</v>
      </c>
      <c r="AL2315" s="73">
        <f t="shared" si="1328"/>
        <v>1</v>
      </c>
      <c r="AM2315" s="72" t="str">
        <f t="shared" si="1341"/>
        <v>00631L</v>
      </c>
      <c r="AN2315" s="73">
        <f t="shared" si="1329"/>
        <v>1</v>
      </c>
      <c r="AO2315" s="74" t="str">
        <f t="shared" si="1335"/>
        <v>00631L</v>
      </c>
      <c r="AP2315" s="20">
        <f t="shared" si="1330"/>
        <v>1</v>
      </c>
      <c r="AQ2315" s="74" t="str">
        <f t="shared" si="1345"/>
        <v>00631L</v>
      </c>
      <c r="AR2315" s="20">
        <f t="shared" si="1331"/>
        <v>1</v>
      </c>
      <c r="AS2315" s="74" t="str">
        <f t="shared" si="1339"/>
        <v>00631L</v>
      </c>
      <c r="AT2315" s="20">
        <f t="shared" si="1332"/>
        <v>1</v>
      </c>
      <c r="AU2315" s="74" t="str">
        <f t="shared" si="1322"/>
        <v>00631L</v>
      </c>
      <c r="AV2315" s="20">
        <f t="shared" si="1333"/>
        <v>1</v>
      </c>
      <c r="AW2315" s="74" t="str">
        <f t="shared" si="1323"/>
        <v>00631L</v>
      </c>
      <c r="AX2315" s="20">
        <f t="shared" si="1324"/>
        <v>1</v>
      </c>
      <c r="AY2315" s="20">
        <f t="shared" si="1334"/>
        <v>0</v>
      </c>
      <c r="AZ2315" s="116">
        <v>42949</v>
      </c>
      <c r="BA2315" s="117">
        <v>18.475000000000001</v>
      </c>
      <c r="BB2315" s="118">
        <v>18.375</v>
      </c>
      <c r="BC2315" s="76">
        <f t="shared" si="1342"/>
        <v>18.308749999999996</v>
      </c>
      <c r="BD2315" s="76">
        <f t="shared" si="1343"/>
        <v>18.316666666666666</v>
      </c>
      <c r="BE2315" s="77">
        <f t="shared" si="1312"/>
        <v>3.6184884276645709E-3</v>
      </c>
      <c r="BF2315" s="77">
        <f t="shared" si="1340"/>
        <v>8.6442220200182891E-3</v>
      </c>
    </row>
    <row r="2316" spans="1:58" s="23" customFormat="1" ht="15.75" customHeight="1" x14ac:dyDescent="0.4">
      <c r="A2316" s="116">
        <v>42947</v>
      </c>
      <c r="B2316" s="112">
        <v>11.275</v>
      </c>
      <c r="C2316" s="112">
        <v>12.475</v>
      </c>
      <c r="D2316" s="112">
        <v>13.175000000000001</v>
      </c>
      <c r="E2316" s="112">
        <v>13.675000000000001</v>
      </c>
      <c r="F2316" s="112">
        <v>13.875</v>
      </c>
      <c r="G2316" s="112">
        <v>15.025</v>
      </c>
      <c r="H2316" s="113">
        <v>15.375</v>
      </c>
      <c r="I2316" s="90">
        <f t="shared" si="1325"/>
        <v>11.815</v>
      </c>
      <c r="J2316" s="90">
        <f t="shared" si="1326"/>
        <v>12.790000000000001</v>
      </c>
      <c r="K2316" s="114">
        <v>11</v>
      </c>
      <c r="L2316" s="115">
        <v>0.05</v>
      </c>
      <c r="M2316" s="90">
        <v>9.43</v>
      </c>
      <c r="N2316" s="90">
        <v>10.26</v>
      </c>
      <c r="O2316" s="90">
        <v>12.47</v>
      </c>
      <c r="P2316" s="90">
        <v>13.94</v>
      </c>
      <c r="Q2316" s="90">
        <v>15.8</v>
      </c>
      <c r="R2316" s="63">
        <f t="shared" si="1314"/>
        <v>6.7200000000000024</v>
      </c>
      <c r="S2316" s="64">
        <f t="shared" si="1313"/>
        <v>-2.9154518950436697E-3</v>
      </c>
      <c r="T2316" s="65">
        <f t="shared" si="1344"/>
        <v>0.91910331384015598</v>
      </c>
      <c r="U2316" s="65">
        <f t="shared" si="1344"/>
        <v>0.82277465918203685</v>
      </c>
      <c r="V2316" s="65">
        <f t="shared" si="1315"/>
        <v>0.73601147776183651</v>
      </c>
      <c r="W2316" s="65">
        <f t="shared" si="1316"/>
        <v>0.64936708860759484</v>
      </c>
      <c r="X2316" s="61">
        <f t="shared" si="1327"/>
        <v>0.10643015521064295</v>
      </c>
      <c r="Y2316" s="66">
        <f t="shared" si="1317"/>
        <v>0.12431444241316265</v>
      </c>
      <c r="Z2316" s="61">
        <f t="shared" si="1318"/>
        <v>8.2522217520101693E-2</v>
      </c>
      <c r="AA2316" s="67">
        <f t="shared" si="1319"/>
        <v>11.815000000000001</v>
      </c>
      <c r="AB2316" s="68">
        <f t="shared" si="1320"/>
        <v>9.8927875243664781E-2</v>
      </c>
      <c r="AC2316" s="69">
        <f t="shared" si="1321"/>
        <v>0.15155945419103328</v>
      </c>
      <c r="AD2316" s="70">
        <f>_xlfn.PERCENTILE.EXC(AC2316:$AC$5675,0.5)</f>
        <v>8.6577295558482523E-2</v>
      </c>
      <c r="AE2316" s="70">
        <f>_xlfn.PERCENTILE.EXC($AC2316:AC$5675,0.35)</f>
        <v>5.0838468245707827E-2</v>
      </c>
      <c r="AF2316" s="71">
        <f t="shared" si="1309"/>
        <v>6.2118264253892955E-2</v>
      </c>
      <c r="AG2316" s="70">
        <f t="shared" si="1310"/>
        <v>-0.13516283925727643</v>
      </c>
      <c r="AH2316" s="70">
        <f t="shared" si="1311"/>
        <v>-0.15865885003490499</v>
      </c>
      <c r="AI2316" s="61" t="str">
        <f t="shared" si="1336"/>
        <v>Short VOL</v>
      </c>
      <c r="AJ2316" s="68" t="str">
        <f t="shared" si="1337"/>
        <v>Short VOL</v>
      </c>
      <c r="AK2316" s="72" t="str">
        <f t="shared" si="1338"/>
        <v>00631L</v>
      </c>
      <c r="AL2316" s="73">
        <f t="shared" si="1328"/>
        <v>1</v>
      </c>
      <c r="AM2316" s="72" t="str">
        <f t="shared" si="1341"/>
        <v>00631L</v>
      </c>
      <c r="AN2316" s="73">
        <f t="shared" si="1329"/>
        <v>1</v>
      </c>
      <c r="AO2316" s="74" t="str">
        <f t="shared" si="1335"/>
        <v>00631L</v>
      </c>
      <c r="AP2316" s="20">
        <f t="shared" si="1330"/>
        <v>1</v>
      </c>
      <c r="AQ2316" s="74" t="str">
        <f t="shared" si="1345"/>
        <v>00635U</v>
      </c>
      <c r="AR2316" s="20">
        <f t="shared" si="1331"/>
        <v>0</v>
      </c>
      <c r="AS2316" s="74" t="str">
        <f t="shared" si="1339"/>
        <v>00631L</v>
      </c>
      <c r="AT2316" s="20">
        <f t="shared" si="1332"/>
        <v>1</v>
      </c>
      <c r="AU2316" s="74" t="str">
        <f t="shared" si="1322"/>
        <v>00631L</v>
      </c>
      <c r="AV2316" s="20">
        <f t="shared" si="1333"/>
        <v>1</v>
      </c>
      <c r="AW2316" s="74" t="str">
        <f t="shared" si="1323"/>
        <v>00631L</v>
      </c>
      <c r="AX2316" s="20">
        <f t="shared" si="1324"/>
        <v>1</v>
      </c>
      <c r="AY2316" s="20">
        <f t="shared" si="1334"/>
        <v>0</v>
      </c>
      <c r="AZ2316" s="116">
        <v>42948</v>
      </c>
      <c r="BA2316" s="117">
        <v>18.3125</v>
      </c>
      <c r="BB2316" s="118">
        <v>18.2</v>
      </c>
      <c r="BC2316" s="76">
        <f t="shared" si="1342"/>
        <v>18.305000000000003</v>
      </c>
      <c r="BD2316" s="76">
        <f t="shared" si="1343"/>
        <v>18.307708333333331</v>
      </c>
      <c r="BE2316" s="77">
        <f t="shared" si="1312"/>
        <v>-5.7361376673042315E-3</v>
      </c>
      <c r="BF2316" s="77">
        <f t="shared" si="1340"/>
        <v>2.6172946277197893E-4</v>
      </c>
    </row>
    <row r="2317" spans="1:58" s="23" customFormat="1" ht="15.75" customHeight="1" x14ac:dyDescent="0.4">
      <c r="A2317" s="116">
        <v>42944</v>
      </c>
      <c r="B2317" s="112">
        <v>11.375</v>
      </c>
      <c r="C2317" s="112">
        <v>12.625</v>
      </c>
      <c r="D2317" s="112">
        <v>13.375</v>
      </c>
      <c r="E2317" s="112">
        <v>13.824999999999999</v>
      </c>
      <c r="F2317" s="112">
        <v>14.025</v>
      </c>
      <c r="G2317" s="112">
        <v>15.125</v>
      </c>
      <c r="H2317" s="113">
        <v>15.425000000000001</v>
      </c>
      <c r="I2317" s="90">
        <f t="shared" si="1325"/>
        <v>11.875</v>
      </c>
      <c r="J2317" s="90">
        <f t="shared" si="1326"/>
        <v>12.925000000000001</v>
      </c>
      <c r="K2317" s="114">
        <v>12</v>
      </c>
      <c r="L2317" s="115">
        <v>0.05</v>
      </c>
      <c r="M2317" s="90">
        <v>8.5500000000000007</v>
      </c>
      <c r="N2317" s="90">
        <v>10.29</v>
      </c>
      <c r="O2317" s="90">
        <v>12.58</v>
      </c>
      <c r="P2317" s="90">
        <v>13.96</v>
      </c>
      <c r="Q2317" s="90">
        <v>15.86</v>
      </c>
      <c r="R2317" s="63">
        <f t="shared" si="1314"/>
        <v>7.6999999999999993</v>
      </c>
      <c r="S2317" s="64">
        <f t="shared" si="1313"/>
        <v>1.7804154302670596E-2</v>
      </c>
      <c r="T2317" s="65">
        <f t="shared" si="1344"/>
        <v>0.83090379008746373</v>
      </c>
      <c r="U2317" s="65">
        <f t="shared" si="1344"/>
        <v>0.81796502384737668</v>
      </c>
      <c r="V2317" s="65">
        <f t="shared" si="1315"/>
        <v>0.73710601719197699</v>
      </c>
      <c r="W2317" s="65">
        <f t="shared" si="1316"/>
        <v>0.64880201765447665</v>
      </c>
      <c r="X2317" s="61">
        <f t="shared" si="1327"/>
        <v>0.10989010989010989</v>
      </c>
      <c r="Y2317" s="66">
        <f t="shared" si="1317"/>
        <v>0.11573236889692597</v>
      </c>
      <c r="Z2317" s="61">
        <f t="shared" si="1318"/>
        <v>8.8421052631579011E-2</v>
      </c>
      <c r="AA2317" s="67">
        <f t="shared" si="1319"/>
        <v>11.875</v>
      </c>
      <c r="AB2317" s="68">
        <f t="shared" si="1320"/>
        <v>0.10544217687074839</v>
      </c>
      <c r="AC2317" s="69">
        <f t="shared" si="1321"/>
        <v>0.15403304178814392</v>
      </c>
      <c r="AD2317" s="70">
        <f>_xlfn.PERCENTILE.EXC(AC2317:$AC$5675,0.5)</f>
        <v>8.6443865740740769E-2</v>
      </c>
      <c r="AE2317" s="70">
        <f>_xlfn.PERCENTILE.EXC($AC2317:AC$5675,0.35)</f>
        <v>5.0817947694874764E-2</v>
      </c>
      <c r="AF2317" s="71">
        <f t="shared" si="1309"/>
        <v>6.2118264253892955E-2</v>
      </c>
      <c r="AG2317" s="70">
        <f t="shared" si="1310"/>
        <v>-0.13516283925727643</v>
      </c>
      <c r="AH2317" s="70">
        <f t="shared" si="1311"/>
        <v>-0.15865885003490499</v>
      </c>
      <c r="AI2317" s="61" t="str">
        <f t="shared" si="1336"/>
        <v>Short VOL</v>
      </c>
      <c r="AJ2317" s="68" t="str">
        <f t="shared" si="1337"/>
        <v>Short VOL</v>
      </c>
      <c r="AK2317" s="72" t="str">
        <f t="shared" si="1338"/>
        <v>00631L</v>
      </c>
      <c r="AL2317" s="73">
        <f t="shared" si="1328"/>
        <v>1</v>
      </c>
      <c r="AM2317" s="72" t="str">
        <f t="shared" si="1341"/>
        <v>00631L</v>
      </c>
      <c r="AN2317" s="73">
        <f t="shared" si="1329"/>
        <v>1</v>
      </c>
      <c r="AO2317" s="74" t="str">
        <f t="shared" si="1335"/>
        <v>00631L</v>
      </c>
      <c r="AP2317" s="20">
        <f t="shared" si="1330"/>
        <v>1</v>
      </c>
      <c r="AQ2317" s="74" t="str">
        <f t="shared" si="1345"/>
        <v>00635U</v>
      </c>
      <c r="AR2317" s="20">
        <f t="shared" si="1331"/>
        <v>0</v>
      </c>
      <c r="AS2317" s="74" t="str">
        <f t="shared" si="1339"/>
        <v>00635U</v>
      </c>
      <c r="AT2317" s="20">
        <f t="shared" si="1332"/>
        <v>0</v>
      </c>
      <c r="AU2317" s="74" t="str">
        <f t="shared" si="1322"/>
        <v>00631L</v>
      </c>
      <c r="AV2317" s="20">
        <f t="shared" si="1333"/>
        <v>1</v>
      </c>
      <c r="AW2317" s="74" t="str">
        <f t="shared" si="1323"/>
        <v>00631L</v>
      </c>
      <c r="AX2317" s="20">
        <f t="shared" si="1324"/>
        <v>1</v>
      </c>
      <c r="AY2317" s="20">
        <f t="shared" si="1334"/>
        <v>0</v>
      </c>
      <c r="AZ2317" s="116">
        <v>42947</v>
      </c>
      <c r="BA2317" s="117">
        <v>18.137499999999999</v>
      </c>
      <c r="BB2317" s="118">
        <v>18.2</v>
      </c>
      <c r="BC2317" s="76">
        <f t="shared" si="1342"/>
        <v>18.306458333333335</v>
      </c>
      <c r="BD2317" s="76">
        <f t="shared" si="1343"/>
        <v>18.303958333333338</v>
      </c>
      <c r="BE2317" s="77">
        <f t="shared" si="1312"/>
        <v>-5.815342945909489E-3</v>
      </c>
      <c r="BF2317" s="77">
        <f t="shared" si="1340"/>
        <v>-9.0941167097283535E-3</v>
      </c>
    </row>
    <row r="2318" spans="1:58" s="23" customFormat="1" ht="15.75" customHeight="1" x14ac:dyDescent="0.4">
      <c r="A2318" s="116">
        <v>42943</v>
      </c>
      <c r="B2318" s="112">
        <v>11.425000000000001</v>
      </c>
      <c r="C2318" s="112">
        <v>12.625</v>
      </c>
      <c r="D2318" s="112">
        <v>13.324999999999999</v>
      </c>
      <c r="E2318" s="112">
        <v>13.824999999999999</v>
      </c>
      <c r="F2318" s="112">
        <v>14.025</v>
      </c>
      <c r="G2318" s="112">
        <v>15.1</v>
      </c>
      <c r="H2318" s="113">
        <v>15.425000000000001</v>
      </c>
      <c r="I2318" s="90">
        <f t="shared" si="1325"/>
        <v>11.845000000000001</v>
      </c>
      <c r="J2318" s="90">
        <f t="shared" si="1326"/>
        <v>12.87</v>
      </c>
      <c r="K2318" s="114">
        <v>13</v>
      </c>
      <c r="L2318" s="115">
        <v>0.05</v>
      </c>
      <c r="M2318" s="90">
        <v>9.0299999999999994</v>
      </c>
      <c r="N2318" s="90">
        <v>10.11</v>
      </c>
      <c r="O2318" s="90">
        <v>12.42</v>
      </c>
      <c r="P2318" s="90">
        <v>13.87</v>
      </c>
      <c r="Q2318" s="90">
        <v>15.76</v>
      </c>
      <c r="R2318" s="63">
        <f t="shared" si="1314"/>
        <v>7.1499999999999986</v>
      </c>
      <c r="S2318" s="64">
        <f t="shared" si="1313"/>
        <v>5.3124999999999978E-2</v>
      </c>
      <c r="T2318" s="65">
        <f t="shared" si="1344"/>
        <v>0.89317507418397624</v>
      </c>
      <c r="U2318" s="65">
        <f t="shared" si="1344"/>
        <v>0.81400966183574874</v>
      </c>
      <c r="V2318" s="65">
        <f t="shared" si="1315"/>
        <v>0.72891131939437637</v>
      </c>
      <c r="W2318" s="65">
        <f t="shared" si="1316"/>
        <v>0.64149746192893398</v>
      </c>
      <c r="X2318" s="61">
        <f t="shared" si="1327"/>
        <v>0.10503282275711152</v>
      </c>
      <c r="Y2318" s="66">
        <f t="shared" si="1317"/>
        <v>0.11573236889692597</v>
      </c>
      <c r="Z2318" s="61">
        <f t="shared" si="1318"/>
        <v>8.6534402701561722E-2</v>
      </c>
      <c r="AA2318" s="67">
        <f t="shared" si="1319"/>
        <v>11.844999999999999</v>
      </c>
      <c r="AB2318" s="68">
        <f t="shared" si="1320"/>
        <v>0.13006923837784384</v>
      </c>
      <c r="AC2318" s="69">
        <f t="shared" si="1321"/>
        <v>0.17161226508407512</v>
      </c>
      <c r="AD2318" s="70">
        <f>_xlfn.PERCENTILE.EXC(AC2318:$AC$5675,0.5)</f>
        <v>8.6441962110136369E-2</v>
      </c>
      <c r="AE2318" s="70">
        <f>_xlfn.PERCENTILE.EXC($AC2318:AC$5675,0.35)</f>
        <v>5.0740258497088506E-2</v>
      </c>
      <c r="AF2318" s="71">
        <f t="shared" ref="AF2318:AF2381" si="1346">_xlfn.PERCENTILE.EXC($AC2318:$AC3318,0.28)</f>
        <v>6.2118264253892955E-2</v>
      </c>
      <c r="AG2318" s="70">
        <f t="shared" ref="AG2318:AG2381" si="1347">_xlfn.PERCENTILE.EXC($AC2318:$AC3318,0.01)</f>
        <v>-0.13516283925727643</v>
      </c>
      <c r="AH2318" s="70">
        <f t="shared" ref="AH2318:AH2381" si="1348">_xlfn.PERCENTILE.EXC($AC2318:$AC3318,0.005)</f>
        <v>-0.15865885003490499</v>
      </c>
      <c r="AI2318" s="61" t="str">
        <f t="shared" si="1336"/>
        <v>Short VOL</v>
      </c>
      <c r="AJ2318" s="68" t="str">
        <f t="shared" si="1337"/>
        <v>Short VOL</v>
      </c>
      <c r="AK2318" s="72" t="str">
        <f t="shared" si="1338"/>
        <v>00631L</v>
      </c>
      <c r="AL2318" s="73">
        <f t="shared" si="1328"/>
        <v>1</v>
      </c>
      <c r="AM2318" s="72" t="str">
        <f t="shared" si="1341"/>
        <v>00631L</v>
      </c>
      <c r="AN2318" s="73">
        <f t="shared" si="1329"/>
        <v>1</v>
      </c>
      <c r="AO2318" s="74" t="str">
        <f t="shared" si="1335"/>
        <v>00631L</v>
      </c>
      <c r="AP2318" s="20">
        <f t="shared" si="1330"/>
        <v>1</v>
      </c>
      <c r="AQ2318" s="74" t="str">
        <f t="shared" si="1345"/>
        <v>00631L</v>
      </c>
      <c r="AR2318" s="20">
        <f t="shared" si="1331"/>
        <v>1</v>
      </c>
      <c r="AS2318" s="74" t="str">
        <f t="shared" si="1339"/>
        <v>00635U</v>
      </c>
      <c r="AT2318" s="20">
        <f t="shared" si="1332"/>
        <v>0</v>
      </c>
      <c r="AU2318" s="74" t="str">
        <f t="shared" si="1322"/>
        <v>00631L</v>
      </c>
      <c r="AV2318" s="20">
        <f t="shared" si="1333"/>
        <v>1</v>
      </c>
      <c r="AW2318" s="74" t="str">
        <f t="shared" si="1323"/>
        <v>00631L</v>
      </c>
      <c r="AX2318" s="20">
        <f t="shared" si="1324"/>
        <v>1</v>
      </c>
      <c r="AY2318" s="20">
        <f t="shared" si="1334"/>
        <v>0</v>
      </c>
      <c r="AZ2318" s="116">
        <v>42944</v>
      </c>
      <c r="BA2318" s="117">
        <v>18.274999999999999</v>
      </c>
      <c r="BB2318" s="118">
        <v>18.399999999999999</v>
      </c>
      <c r="BC2318" s="76">
        <f t="shared" si="1342"/>
        <v>18.304791666666667</v>
      </c>
      <c r="BD2318" s="76">
        <f t="shared" si="1343"/>
        <v>18.307708333333334</v>
      </c>
      <c r="BE2318" s="77">
        <f t="shared" si="1312"/>
        <v>5.2012792643091358E-3</v>
      </c>
      <c r="BF2318" s="77">
        <f t="shared" si="1340"/>
        <v>-1.7865880719643442E-3</v>
      </c>
    </row>
    <row r="2319" spans="1:58" s="23" customFormat="1" ht="15.75" customHeight="1" x14ac:dyDescent="0.4">
      <c r="A2319" s="116">
        <v>42942</v>
      </c>
      <c r="B2319" s="112">
        <v>11.275</v>
      </c>
      <c r="C2319" s="112">
        <v>12.625</v>
      </c>
      <c r="D2319" s="112">
        <v>13.425000000000001</v>
      </c>
      <c r="E2319" s="112">
        <v>13.925000000000001</v>
      </c>
      <c r="F2319" s="112">
        <v>14.125</v>
      </c>
      <c r="G2319" s="112">
        <v>15.225</v>
      </c>
      <c r="H2319" s="113">
        <v>15.574999999999999</v>
      </c>
      <c r="I2319" s="90">
        <f t="shared" si="1325"/>
        <v>11.68</v>
      </c>
      <c r="J2319" s="90">
        <f t="shared" si="1326"/>
        <v>12.865</v>
      </c>
      <c r="K2319" s="114">
        <v>14</v>
      </c>
      <c r="L2319" s="115">
        <v>0.05</v>
      </c>
      <c r="M2319" s="90">
        <v>8.07</v>
      </c>
      <c r="N2319" s="90">
        <v>9.6</v>
      </c>
      <c r="O2319" s="90">
        <v>12.11</v>
      </c>
      <c r="P2319" s="90">
        <v>13.79</v>
      </c>
      <c r="Q2319" s="90">
        <v>15.77</v>
      </c>
      <c r="R2319" s="63">
        <f t="shared" si="1314"/>
        <v>8.2299999999999969</v>
      </c>
      <c r="S2319" s="64">
        <f t="shared" si="1313"/>
        <v>1.8027571580063621E-2</v>
      </c>
      <c r="T2319" s="65">
        <f t="shared" si="1344"/>
        <v>0.84062500000000007</v>
      </c>
      <c r="U2319" s="65">
        <f t="shared" si="1344"/>
        <v>0.79273327828241125</v>
      </c>
      <c r="V2319" s="65">
        <f t="shared" si="1315"/>
        <v>0.6961566352429297</v>
      </c>
      <c r="W2319" s="65">
        <f t="shared" si="1316"/>
        <v>0.60875079264426124</v>
      </c>
      <c r="X2319" s="61">
        <f t="shared" si="1327"/>
        <v>0.11973392461197335</v>
      </c>
      <c r="Y2319" s="66">
        <f t="shared" si="1317"/>
        <v>0.11849192100538589</v>
      </c>
      <c r="Z2319" s="61">
        <f t="shared" si="1318"/>
        <v>0.10145547945205484</v>
      </c>
      <c r="AA2319" s="67">
        <f t="shared" si="1319"/>
        <v>11.68</v>
      </c>
      <c r="AB2319" s="68">
        <f t="shared" si="1320"/>
        <v>0.17447916666666674</v>
      </c>
      <c r="AC2319" s="69">
        <f t="shared" si="1321"/>
        <v>0.21666666666666667</v>
      </c>
      <c r="AD2319" s="70">
        <f>_xlfn.PERCENTILE.EXC(AC2319:$AC$5675,0.5)</f>
        <v>8.644005847953197E-2</v>
      </c>
      <c r="AE2319" s="70">
        <f>_xlfn.PERCENTILE.EXC($AC2319:AC$5675,0.35)</f>
        <v>5.0662569299302296E-2</v>
      </c>
      <c r="AF2319" s="71">
        <f t="shared" si="1346"/>
        <v>6.2118264253892955E-2</v>
      </c>
      <c r="AG2319" s="70">
        <f t="shared" si="1347"/>
        <v>-0.13516283925727643</v>
      </c>
      <c r="AH2319" s="70">
        <f t="shared" si="1348"/>
        <v>-0.15865885003490499</v>
      </c>
      <c r="AI2319" s="61" t="str">
        <f t="shared" si="1336"/>
        <v>Short VOL</v>
      </c>
      <c r="AJ2319" s="68" t="str">
        <f t="shared" si="1337"/>
        <v>Short VOL</v>
      </c>
      <c r="AK2319" s="72" t="str">
        <f t="shared" si="1338"/>
        <v>00631L</v>
      </c>
      <c r="AL2319" s="73">
        <f t="shared" si="1328"/>
        <v>1</v>
      </c>
      <c r="AM2319" s="72" t="str">
        <f t="shared" si="1341"/>
        <v>00631L</v>
      </c>
      <c r="AN2319" s="73">
        <f t="shared" si="1329"/>
        <v>1</v>
      </c>
      <c r="AO2319" s="74" t="str">
        <f t="shared" si="1335"/>
        <v>00631L</v>
      </c>
      <c r="AP2319" s="20">
        <f t="shared" si="1330"/>
        <v>1</v>
      </c>
      <c r="AQ2319" s="74" t="str">
        <f t="shared" si="1345"/>
        <v>00631L</v>
      </c>
      <c r="AR2319" s="20">
        <f t="shared" si="1331"/>
        <v>1</v>
      </c>
      <c r="AS2319" s="74" t="str">
        <f t="shared" si="1339"/>
        <v>00631L</v>
      </c>
      <c r="AT2319" s="20">
        <f t="shared" si="1332"/>
        <v>1</v>
      </c>
      <c r="AU2319" s="74" t="str">
        <f t="shared" si="1322"/>
        <v>00631L</v>
      </c>
      <c r="AV2319" s="20">
        <f t="shared" si="1333"/>
        <v>1</v>
      </c>
      <c r="AW2319" s="74" t="str">
        <f t="shared" si="1323"/>
        <v>00631L</v>
      </c>
      <c r="AX2319" s="20">
        <f t="shared" si="1324"/>
        <v>1</v>
      </c>
      <c r="AY2319" s="20">
        <f t="shared" si="1334"/>
        <v>0</v>
      </c>
      <c r="AZ2319" s="116">
        <v>42943</v>
      </c>
      <c r="BA2319" s="117">
        <v>18.462499999999999</v>
      </c>
      <c r="BB2319" s="118">
        <v>18.399999999999999</v>
      </c>
      <c r="BC2319" s="76">
        <f t="shared" si="1342"/>
        <v>18.29979166666666</v>
      </c>
      <c r="BD2319" s="76">
        <f t="shared" si="1343"/>
        <v>18.305833333333332</v>
      </c>
      <c r="BE2319" s="77">
        <f t="shared" si="1312"/>
        <v>5.4759275492665344E-3</v>
      </c>
      <c r="BF2319" s="77">
        <f t="shared" si="1340"/>
        <v>8.5582919834296702E-3</v>
      </c>
    </row>
    <row r="2320" spans="1:58" s="23" customFormat="1" ht="15.75" customHeight="1" x14ac:dyDescent="0.4">
      <c r="A2320" s="116">
        <v>42941</v>
      </c>
      <c r="B2320" s="112">
        <v>11.175000000000001</v>
      </c>
      <c r="C2320" s="112">
        <v>12.574999999999999</v>
      </c>
      <c r="D2320" s="112">
        <v>13.375</v>
      </c>
      <c r="E2320" s="112">
        <v>13.925000000000001</v>
      </c>
      <c r="F2320" s="112">
        <v>14.175000000000001</v>
      </c>
      <c r="G2320" s="112">
        <v>15.324999999999999</v>
      </c>
      <c r="H2320" s="113">
        <v>15.675000000000001</v>
      </c>
      <c r="I2320" s="90">
        <f t="shared" si="1325"/>
        <v>11.525</v>
      </c>
      <c r="J2320" s="90">
        <f t="shared" si="1326"/>
        <v>12.774999999999999</v>
      </c>
      <c r="K2320" s="114">
        <v>15</v>
      </c>
      <c r="L2320" s="115">
        <v>0.05</v>
      </c>
      <c r="M2320" s="90">
        <v>7.87</v>
      </c>
      <c r="N2320" s="90">
        <v>9.43</v>
      </c>
      <c r="O2320" s="90">
        <v>12.05</v>
      </c>
      <c r="P2320" s="90">
        <v>13.75</v>
      </c>
      <c r="Q2320" s="90">
        <v>15.83</v>
      </c>
      <c r="R2320" s="63">
        <f t="shared" si="1314"/>
        <v>8.5</v>
      </c>
      <c r="S2320" s="64">
        <f t="shared" si="1313"/>
        <v>0</v>
      </c>
      <c r="T2320" s="65">
        <f t="shared" si="1344"/>
        <v>0.83457051961823969</v>
      </c>
      <c r="U2320" s="65">
        <f t="shared" si="1344"/>
        <v>0.7825726141078837</v>
      </c>
      <c r="V2320" s="65">
        <f t="shared" si="1315"/>
        <v>0.68581818181818177</v>
      </c>
      <c r="W2320" s="65">
        <f t="shared" si="1316"/>
        <v>0.59570435881238148</v>
      </c>
      <c r="X2320" s="61">
        <f t="shared" si="1327"/>
        <v>0.12527964205816541</v>
      </c>
      <c r="Y2320" s="66">
        <f t="shared" si="1317"/>
        <v>0.12567324955116696</v>
      </c>
      <c r="Z2320" s="61">
        <f t="shared" si="1318"/>
        <v>0.10845986984815602</v>
      </c>
      <c r="AA2320" s="67">
        <f t="shared" si="1319"/>
        <v>11.525000000000002</v>
      </c>
      <c r="AB2320" s="68">
        <f t="shared" si="1320"/>
        <v>0.18504772004241793</v>
      </c>
      <c r="AC2320" s="69">
        <f t="shared" si="1321"/>
        <v>0.22216330858960789</v>
      </c>
      <c r="AD2320" s="70">
        <f>_xlfn.PERCENTILE.EXC(AC2320:$AC$5675,0.5)</f>
        <v>8.6432919864766006E-2</v>
      </c>
      <c r="AE2320" s="70">
        <f>_xlfn.PERCENTILE.EXC($AC2320:AC$5675,0.35)</f>
        <v>5.0593666892426073E-2</v>
      </c>
      <c r="AF2320" s="71">
        <f t="shared" si="1346"/>
        <v>6.2118264253892955E-2</v>
      </c>
      <c r="AG2320" s="70">
        <f t="shared" si="1347"/>
        <v>-0.13516283925727643</v>
      </c>
      <c r="AH2320" s="70">
        <f t="shared" si="1348"/>
        <v>-0.15865885003490499</v>
      </c>
      <c r="AI2320" s="61" t="str">
        <f t="shared" si="1336"/>
        <v>Short VOL</v>
      </c>
      <c r="AJ2320" s="68" t="str">
        <f t="shared" si="1337"/>
        <v>Short VOL</v>
      </c>
      <c r="AK2320" s="72" t="str">
        <f t="shared" si="1338"/>
        <v>00631L</v>
      </c>
      <c r="AL2320" s="73">
        <f t="shared" si="1328"/>
        <v>1</v>
      </c>
      <c r="AM2320" s="72" t="str">
        <f t="shared" si="1341"/>
        <v>00631L</v>
      </c>
      <c r="AN2320" s="73">
        <f t="shared" si="1329"/>
        <v>1</v>
      </c>
      <c r="AO2320" s="74" t="str">
        <f t="shared" si="1335"/>
        <v>00631L</v>
      </c>
      <c r="AP2320" s="20">
        <f t="shared" si="1330"/>
        <v>1</v>
      </c>
      <c r="AQ2320" s="74" t="str">
        <f t="shared" si="1345"/>
        <v>00631L</v>
      </c>
      <c r="AR2320" s="20">
        <f t="shared" si="1331"/>
        <v>1</v>
      </c>
      <c r="AS2320" s="74" t="str">
        <f t="shared" si="1339"/>
        <v>00631L</v>
      </c>
      <c r="AT2320" s="20">
        <f t="shared" si="1332"/>
        <v>1</v>
      </c>
      <c r="AU2320" s="74" t="str">
        <f t="shared" si="1322"/>
        <v>00631L</v>
      </c>
      <c r="AV2320" s="20">
        <f t="shared" si="1333"/>
        <v>1</v>
      </c>
      <c r="AW2320" s="74" t="str">
        <f t="shared" si="1323"/>
        <v>00631L</v>
      </c>
      <c r="AX2320" s="20">
        <f t="shared" si="1324"/>
        <v>1</v>
      </c>
      <c r="AY2320" s="20">
        <f t="shared" si="1334"/>
        <v>0</v>
      </c>
      <c r="AZ2320" s="116">
        <v>42942</v>
      </c>
      <c r="BA2320" s="117">
        <v>18.39</v>
      </c>
      <c r="BB2320" s="118">
        <v>18.387499999999999</v>
      </c>
      <c r="BC2320" s="76">
        <f t="shared" si="1342"/>
        <v>18.294999999999998</v>
      </c>
      <c r="BD2320" s="76">
        <f t="shared" si="1343"/>
        <v>18.299624999999999</v>
      </c>
      <c r="BE2320" s="77">
        <f t="shared" si="1312"/>
        <v>5.0560262366767502E-3</v>
      </c>
      <c r="BF2320" s="77">
        <f t="shared" si="1340"/>
        <v>4.9386257915122111E-3</v>
      </c>
    </row>
    <row r="2321" spans="1:58" s="23" customFormat="1" ht="15.75" customHeight="1" x14ac:dyDescent="0.4">
      <c r="A2321" s="116">
        <v>42940</v>
      </c>
      <c r="B2321" s="112">
        <v>11.324999999999999</v>
      </c>
      <c r="C2321" s="112">
        <v>12.525</v>
      </c>
      <c r="D2321" s="112">
        <v>13.3</v>
      </c>
      <c r="E2321" s="112">
        <v>13.875</v>
      </c>
      <c r="F2321" s="112">
        <v>14.2</v>
      </c>
      <c r="G2321" s="112">
        <v>15.324999999999999</v>
      </c>
      <c r="H2321" s="113">
        <v>15.725</v>
      </c>
      <c r="I2321" s="90">
        <f t="shared" si="1325"/>
        <v>11.565</v>
      </c>
      <c r="J2321" s="90">
        <f t="shared" si="1326"/>
        <v>12.68</v>
      </c>
      <c r="K2321" s="114">
        <v>16</v>
      </c>
      <c r="L2321" s="115">
        <v>0.05</v>
      </c>
      <c r="M2321" s="90">
        <v>7.64</v>
      </c>
      <c r="N2321" s="90">
        <v>9.43</v>
      </c>
      <c r="O2321" s="90">
        <v>12.04</v>
      </c>
      <c r="P2321" s="90">
        <v>13.82</v>
      </c>
      <c r="Q2321" s="90">
        <v>15.95</v>
      </c>
      <c r="R2321" s="63">
        <f t="shared" si="1314"/>
        <v>8.7899999999999991</v>
      </c>
      <c r="S2321" s="64">
        <f t="shared" si="1313"/>
        <v>7.4786324786325093E-3</v>
      </c>
      <c r="T2321" s="65">
        <f t="shared" si="1344"/>
        <v>0.81018027571580065</v>
      </c>
      <c r="U2321" s="65">
        <f t="shared" si="1344"/>
        <v>0.78322259136212624</v>
      </c>
      <c r="V2321" s="65">
        <f t="shared" si="1315"/>
        <v>0.68234442836468878</v>
      </c>
      <c r="W2321" s="65">
        <f t="shared" si="1316"/>
        <v>0.59122257053291538</v>
      </c>
      <c r="X2321" s="61">
        <f t="shared" si="1327"/>
        <v>0.10596026490066235</v>
      </c>
      <c r="Y2321" s="66">
        <f t="shared" si="1317"/>
        <v>0.1333333333333333</v>
      </c>
      <c r="Z2321" s="61">
        <f t="shared" si="1318"/>
        <v>9.6411586683960243E-2</v>
      </c>
      <c r="AA2321" s="67">
        <f t="shared" si="1319"/>
        <v>11.565</v>
      </c>
      <c r="AB2321" s="68">
        <f t="shared" si="1320"/>
        <v>0.20095440084835628</v>
      </c>
      <c r="AC2321" s="69">
        <f t="shared" si="1321"/>
        <v>0.2264050901378579</v>
      </c>
      <c r="AD2321" s="70">
        <f>_xlfn.PERCENTILE.EXC(AC2321:$AC$5675,0.5)</f>
        <v>8.6425781250000042E-2</v>
      </c>
      <c r="AE2321" s="70">
        <f>_xlfn.PERCENTILE.EXC($AC2321:AC$5675,0.35)</f>
        <v>5.0577485231009897E-2</v>
      </c>
      <c r="AF2321" s="71">
        <f t="shared" si="1346"/>
        <v>6.2118264253892955E-2</v>
      </c>
      <c r="AG2321" s="70">
        <f t="shared" si="1347"/>
        <v>-0.13516283925727643</v>
      </c>
      <c r="AH2321" s="70">
        <f t="shared" si="1348"/>
        <v>-0.15865885003490499</v>
      </c>
      <c r="AI2321" s="61" t="str">
        <f t="shared" si="1336"/>
        <v>Short VOL</v>
      </c>
      <c r="AJ2321" s="68" t="str">
        <f t="shared" si="1337"/>
        <v>Short VOL</v>
      </c>
      <c r="AK2321" s="72" t="str">
        <f t="shared" si="1338"/>
        <v>00631L</v>
      </c>
      <c r="AL2321" s="73">
        <f t="shared" si="1328"/>
        <v>1</v>
      </c>
      <c r="AM2321" s="72" t="str">
        <f t="shared" si="1341"/>
        <v>00631L</v>
      </c>
      <c r="AN2321" s="73">
        <f t="shared" si="1329"/>
        <v>1</v>
      </c>
      <c r="AO2321" s="74" t="str">
        <f t="shared" si="1335"/>
        <v>00631L</v>
      </c>
      <c r="AP2321" s="20">
        <f t="shared" si="1330"/>
        <v>1</v>
      </c>
      <c r="AQ2321" s="74" t="str">
        <f t="shared" si="1345"/>
        <v>00631L</v>
      </c>
      <c r="AR2321" s="20">
        <f t="shared" si="1331"/>
        <v>1</v>
      </c>
      <c r="AS2321" s="74" t="str">
        <f t="shared" si="1339"/>
        <v>00631L</v>
      </c>
      <c r="AT2321" s="20">
        <f t="shared" si="1332"/>
        <v>1</v>
      </c>
      <c r="AU2321" s="74" t="str">
        <f t="shared" si="1322"/>
        <v>00631L</v>
      </c>
      <c r="AV2321" s="20">
        <f t="shared" si="1333"/>
        <v>1</v>
      </c>
      <c r="AW2321" s="74" t="str">
        <f t="shared" si="1323"/>
        <v>00631L</v>
      </c>
      <c r="AX2321" s="20">
        <f t="shared" si="1324"/>
        <v>1</v>
      </c>
      <c r="AY2321" s="20">
        <f t="shared" si="1334"/>
        <v>0</v>
      </c>
      <c r="AZ2321" s="116">
        <v>42941</v>
      </c>
      <c r="BA2321" s="117">
        <v>18.48</v>
      </c>
      <c r="BB2321" s="118">
        <v>18.600000000000001</v>
      </c>
      <c r="BC2321" s="76">
        <f t="shared" si="1342"/>
        <v>18.291249999999994</v>
      </c>
      <c r="BD2321" s="76">
        <f t="shared" si="1343"/>
        <v>18.296541666666663</v>
      </c>
      <c r="BE2321" s="77">
        <f t="shared" ref="BE2321:BE2384" si="1349">(BB2321-BC2321)/BC2321</f>
        <v>1.6879655573020274E-2</v>
      </c>
      <c r="BF2321" s="77">
        <f t="shared" si="1340"/>
        <v>1.0026940428177698E-2</v>
      </c>
    </row>
    <row r="2322" spans="1:58" s="23" customFormat="1" ht="15.75" customHeight="1" x14ac:dyDescent="0.4">
      <c r="A2322" s="116">
        <v>42937</v>
      </c>
      <c r="B2322" s="112">
        <v>11.375</v>
      </c>
      <c r="C2322" s="112">
        <v>12.675000000000001</v>
      </c>
      <c r="D2322" s="112">
        <v>13.475</v>
      </c>
      <c r="E2322" s="112">
        <v>14.025</v>
      </c>
      <c r="F2322" s="112">
        <v>14.375</v>
      </c>
      <c r="G2322" s="112">
        <v>15.5</v>
      </c>
      <c r="H2322" s="113">
        <v>15.925000000000001</v>
      </c>
      <c r="I2322" s="90">
        <f t="shared" si="1325"/>
        <v>11.57</v>
      </c>
      <c r="J2322" s="90">
        <f t="shared" si="1326"/>
        <v>12.795</v>
      </c>
      <c r="K2322" s="114">
        <v>17</v>
      </c>
      <c r="L2322" s="115">
        <v>0.05</v>
      </c>
      <c r="M2322" s="90">
        <v>7.1</v>
      </c>
      <c r="N2322" s="90">
        <v>9.36</v>
      </c>
      <c r="O2322" s="90">
        <v>12.06</v>
      </c>
      <c r="P2322" s="90">
        <v>13.89</v>
      </c>
      <c r="Q2322" s="90">
        <v>16</v>
      </c>
      <c r="R2322" s="63">
        <f t="shared" si="1314"/>
        <v>9.490000000000002</v>
      </c>
      <c r="S2322" s="64">
        <f t="shared" ref="S2322:S2385" si="1350">(N2322-N2323)/N2323</f>
        <v>-2.2964509394572091E-2</v>
      </c>
      <c r="T2322" s="65">
        <f t="shared" si="1344"/>
        <v>0.75854700854700852</v>
      </c>
      <c r="U2322" s="65">
        <f t="shared" si="1344"/>
        <v>0.77611940298507454</v>
      </c>
      <c r="V2322" s="65">
        <f t="shared" si="1315"/>
        <v>0.67386609071274295</v>
      </c>
      <c r="W2322" s="65">
        <f t="shared" si="1316"/>
        <v>0.58499999999999996</v>
      </c>
      <c r="X2322" s="61">
        <f t="shared" si="1327"/>
        <v>0.11428571428571435</v>
      </c>
      <c r="Y2322" s="66">
        <f t="shared" si="1317"/>
        <v>0.13547237076648844</v>
      </c>
      <c r="Z2322" s="61">
        <f t="shared" si="1318"/>
        <v>0.10587726879861709</v>
      </c>
      <c r="AA2322" s="67">
        <f t="shared" si="1319"/>
        <v>11.57</v>
      </c>
      <c r="AB2322" s="68">
        <f t="shared" si="1320"/>
        <v>0.21527777777777785</v>
      </c>
      <c r="AC2322" s="69">
        <f t="shared" si="1321"/>
        <v>0.23611111111111122</v>
      </c>
      <c r="AD2322" s="70">
        <f>_xlfn.PERCENTILE.EXC(AC2322:$AC$5675,0.5)</f>
        <v>8.6392482461734726E-2</v>
      </c>
      <c r="AE2322" s="70">
        <f>_xlfn.PERCENTILE.EXC($AC2322:AC$5675,0.35)</f>
        <v>5.0561303569593721E-2</v>
      </c>
      <c r="AF2322" s="71">
        <f t="shared" si="1346"/>
        <v>6.2118264253892955E-2</v>
      </c>
      <c r="AG2322" s="70">
        <f t="shared" si="1347"/>
        <v>-0.13516283925727643</v>
      </c>
      <c r="AH2322" s="70">
        <f t="shared" si="1348"/>
        <v>-0.15865885003490499</v>
      </c>
      <c r="AI2322" s="61" t="str">
        <f t="shared" si="1336"/>
        <v>Short VOL</v>
      </c>
      <c r="AJ2322" s="68" t="str">
        <f t="shared" si="1337"/>
        <v>Short VOL</v>
      </c>
      <c r="AK2322" s="72" t="str">
        <f t="shared" si="1338"/>
        <v>00631L</v>
      </c>
      <c r="AL2322" s="73">
        <f t="shared" si="1328"/>
        <v>1</v>
      </c>
      <c r="AM2322" s="72" t="str">
        <f t="shared" si="1341"/>
        <v>00631L</v>
      </c>
      <c r="AN2322" s="73">
        <f t="shared" si="1329"/>
        <v>1</v>
      </c>
      <c r="AO2322" s="74" t="str">
        <f t="shared" si="1335"/>
        <v>00631L</v>
      </c>
      <c r="AP2322" s="20">
        <f t="shared" si="1330"/>
        <v>1</v>
      </c>
      <c r="AQ2322" s="74" t="str">
        <f t="shared" si="1345"/>
        <v>00631L</v>
      </c>
      <c r="AR2322" s="20">
        <f t="shared" si="1331"/>
        <v>1</v>
      </c>
      <c r="AS2322" s="74" t="str">
        <f t="shared" si="1339"/>
        <v>00631L</v>
      </c>
      <c r="AT2322" s="20">
        <f t="shared" si="1332"/>
        <v>1</v>
      </c>
      <c r="AU2322" s="74" t="str">
        <f t="shared" si="1322"/>
        <v>00631L</v>
      </c>
      <c r="AV2322" s="20">
        <f t="shared" si="1333"/>
        <v>1</v>
      </c>
      <c r="AW2322" s="74" t="str">
        <f t="shared" si="1323"/>
        <v>00631L</v>
      </c>
      <c r="AX2322" s="20">
        <f t="shared" si="1324"/>
        <v>1</v>
      </c>
      <c r="AY2322" s="20">
        <f t="shared" si="1334"/>
        <v>0</v>
      </c>
      <c r="AZ2322" s="116">
        <v>42940</v>
      </c>
      <c r="BA2322" s="117">
        <v>18.475000000000001</v>
      </c>
      <c r="BB2322" s="118">
        <v>18.512499999999999</v>
      </c>
      <c r="BC2322" s="76">
        <f t="shared" si="1342"/>
        <v>18.283333333333328</v>
      </c>
      <c r="BD2322" s="76">
        <f t="shared" si="1343"/>
        <v>18.289166666666663</v>
      </c>
      <c r="BE2322" s="77">
        <f t="shared" si="1349"/>
        <v>1.2534184138559971E-2</v>
      </c>
      <c r="BF2322" s="77">
        <f t="shared" si="1340"/>
        <v>1.0160842028523539E-2</v>
      </c>
    </row>
    <row r="2323" spans="1:58" s="23" customFormat="1" ht="15.75" customHeight="1" x14ac:dyDescent="0.4">
      <c r="A2323" s="116">
        <v>42936</v>
      </c>
      <c r="B2323" s="112">
        <v>11.475</v>
      </c>
      <c r="C2323" s="112">
        <v>12.725</v>
      </c>
      <c r="D2323" s="112">
        <v>13.475</v>
      </c>
      <c r="E2323" s="112">
        <v>14.074999999999999</v>
      </c>
      <c r="F2323" s="112">
        <v>14.425000000000001</v>
      </c>
      <c r="G2323" s="112">
        <v>15.574999999999999</v>
      </c>
      <c r="H2323" s="113">
        <v>16.024999999999999</v>
      </c>
      <c r="I2323" s="90">
        <f t="shared" si="1325"/>
        <v>11.6</v>
      </c>
      <c r="J2323" s="90">
        <f t="shared" si="1326"/>
        <v>12.799999999999999</v>
      </c>
      <c r="K2323" s="114">
        <v>18</v>
      </c>
      <c r="L2323" s="115">
        <v>0.05</v>
      </c>
      <c r="M2323" s="90">
        <v>7.69</v>
      </c>
      <c r="N2323" s="90">
        <v>9.58</v>
      </c>
      <c r="O2323" s="90">
        <v>12.04</v>
      </c>
      <c r="P2323" s="90">
        <v>13.9</v>
      </c>
      <c r="Q2323" s="90">
        <v>16.059999999999999</v>
      </c>
      <c r="R2323" s="63">
        <f t="shared" si="1314"/>
        <v>8.6699999999999982</v>
      </c>
      <c r="S2323" s="64">
        <f t="shared" si="1350"/>
        <v>-2.1450459652706751E-2</v>
      </c>
      <c r="T2323" s="65">
        <f t="shared" si="1344"/>
        <v>0.80271398747390399</v>
      </c>
      <c r="U2323" s="65">
        <f t="shared" si="1344"/>
        <v>0.79568106312292364</v>
      </c>
      <c r="V2323" s="65">
        <f t="shared" si="1315"/>
        <v>0.6892086330935252</v>
      </c>
      <c r="W2323" s="65">
        <f t="shared" si="1316"/>
        <v>0.59651307596513081</v>
      </c>
      <c r="X2323" s="61">
        <f t="shared" si="1327"/>
        <v>0.10893246187363835</v>
      </c>
      <c r="Y2323" s="66">
        <f t="shared" si="1317"/>
        <v>0.13854351687388983</v>
      </c>
      <c r="Z2323" s="61">
        <f t="shared" si="1318"/>
        <v>0.10344827586206891</v>
      </c>
      <c r="AA2323" s="67">
        <f t="shared" si="1319"/>
        <v>11.6</v>
      </c>
      <c r="AB2323" s="68">
        <f t="shared" si="1320"/>
        <v>0.19780793319415443</v>
      </c>
      <c r="AC2323" s="69">
        <f t="shared" si="1321"/>
        <v>0.21085594989561582</v>
      </c>
      <c r="AD2323" s="70">
        <f>_xlfn.PERCENTILE.EXC(AC2323:$AC$5675,0.5)</f>
        <v>8.6359183673469397E-2</v>
      </c>
      <c r="AE2323" s="70">
        <f>_xlfn.PERCENTILE.EXC($AC2323:AC$5675,0.35)</f>
        <v>5.0546633950738822E-2</v>
      </c>
      <c r="AF2323" s="71">
        <f t="shared" si="1346"/>
        <v>6.2118264253892955E-2</v>
      </c>
      <c r="AG2323" s="70">
        <f t="shared" si="1347"/>
        <v>-0.13516283925727643</v>
      </c>
      <c r="AH2323" s="70">
        <f t="shared" si="1348"/>
        <v>-0.15865885003490499</v>
      </c>
      <c r="AI2323" s="61" t="str">
        <f t="shared" si="1336"/>
        <v>Short VOL</v>
      </c>
      <c r="AJ2323" s="68" t="str">
        <f t="shared" si="1337"/>
        <v>Short VOL</v>
      </c>
      <c r="AK2323" s="72" t="str">
        <f t="shared" si="1338"/>
        <v>00631L</v>
      </c>
      <c r="AL2323" s="73">
        <f t="shared" si="1328"/>
        <v>1</v>
      </c>
      <c r="AM2323" s="72" t="str">
        <f t="shared" si="1341"/>
        <v>00631L</v>
      </c>
      <c r="AN2323" s="73">
        <f t="shared" si="1329"/>
        <v>1</v>
      </c>
      <c r="AO2323" s="74" t="str">
        <f t="shared" si="1335"/>
        <v>00631L</v>
      </c>
      <c r="AP2323" s="20">
        <f t="shared" si="1330"/>
        <v>1</v>
      </c>
      <c r="AQ2323" s="74" t="str">
        <f t="shared" si="1345"/>
        <v>00631L</v>
      </c>
      <c r="AR2323" s="20">
        <f t="shared" si="1331"/>
        <v>1</v>
      </c>
      <c r="AS2323" s="74" t="str">
        <f t="shared" si="1339"/>
        <v>00631L</v>
      </c>
      <c r="AT2323" s="20">
        <f t="shared" si="1332"/>
        <v>1</v>
      </c>
      <c r="AU2323" s="74" t="str">
        <f t="shared" si="1322"/>
        <v>00631L</v>
      </c>
      <c r="AV2323" s="20">
        <f t="shared" si="1333"/>
        <v>1</v>
      </c>
      <c r="AW2323" s="74" t="str">
        <f t="shared" si="1323"/>
        <v>00631L</v>
      </c>
      <c r="AX2323" s="20">
        <f t="shared" si="1324"/>
        <v>1</v>
      </c>
      <c r="AY2323" s="20">
        <f t="shared" si="1334"/>
        <v>0</v>
      </c>
      <c r="AZ2323" s="116">
        <v>42937</v>
      </c>
      <c r="BA2323" s="117">
        <v>18.475000000000001</v>
      </c>
      <c r="BB2323" s="118">
        <v>18.475000000000001</v>
      </c>
      <c r="BC2323" s="76">
        <f t="shared" si="1342"/>
        <v>18.274166666666666</v>
      </c>
      <c r="BD2323" s="76">
        <f t="shared" si="1343"/>
        <v>18.282708333333332</v>
      </c>
      <c r="BE2323" s="77">
        <f t="shared" si="1349"/>
        <v>1.0990013224497356E-2</v>
      </c>
      <c r="BF2323" s="77">
        <f t="shared" si="1340"/>
        <v>1.051767950135047E-2</v>
      </c>
    </row>
    <row r="2324" spans="1:58" s="23" customFormat="1" ht="15.75" customHeight="1" x14ac:dyDescent="0.4">
      <c r="A2324" s="116">
        <v>42935</v>
      </c>
      <c r="B2324" s="112">
        <v>11.525</v>
      </c>
      <c r="C2324" s="112">
        <v>12.725</v>
      </c>
      <c r="D2324" s="112">
        <v>13.525</v>
      </c>
      <c r="E2324" s="112">
        <v>14.125</v>
      </c>
      <c r="F2324" s="112">
        <v>14.475</v>
      </c>
      <c r="G2324" s="112">
        <v>15.625</v>
      </c>
      <c r="H2324" s="113">
        <v>16.074999999999999</v>
      </c>
      <c r="I2324" s="90">
        <f t="shared" si="1325"/>
        <v>11.585000000000001</v>
      </c>
      <c r="J2324" s="90">
        <f t="shared" si="1326"/>
        <v>12.765000000000001</v>
      </c>
      <c r="K2324" s="114">
        <v>19</v>
      </c>
      <c r="L2324" s="115">
        <v>0.05</v>
      </c>
      <c r="M2324" s="90">
        <v>7.85</v>
      </c>
      <c r="N2324" s="90">
        <v>9.7899999999999991</v>
      </c>
      <c r="O2324" s="90">
        <v>12</v>
      </c>
      <c r="P2324" s="90">
        <v>13.91</v>
      </c>
      <c r="Q2324" s="90">
        <v>16.07</v>
      </c>
      <c r="R2324" s="63">
        <f t="shared" si="1314"/>
        <v>8.27</v>
      </c>
      <c r="S2324" s="64">
        <f t="shared" si="1350"/>
        <v>-1.0111223458038566E-2</v>
      </c>
      <c r="T2324" s="65">
        <f t="shared" si="1344"/>
        <v>0.80183861082737495</v>
      </c>
      <c r="U2324" s="65">
        <f t="shared" si="1344"/>
        <v>0.8158333333333333</v>
      </c>
      <c r="V2324" s="65">
        <f t="shared" si="1315"/>
        <v>0.7038102084831056</v>
      </c>
      <c r="W2324" s="65">
        <f t="shared" si="1316"/>
        <v>0.60920970752955816</v>
      </c>
      <c r="X2324" s="61">
        <f t="shared" si="1327"/>
        <v>0.10412147505422988</v>
      </c>
      <c r="Y2324" s="66">
        <f t="shared" si="1317"/>
        <v>0.13805309734513269</v>
      </c>
      <c r="Z2324" s="61">
        <f t="shared" si="1318"/>
        <v>0.101855848079413</v>
      </c>
      <c r="AA2324" s="67">
        <f t="shared" si="1319"/>
        <v>11.584999999999999</v>
      </c>
      <c r="AB2324" s="68">
        <f t="shared" si="1320"/>
        <v>0.17722165474974477</v>
      </c>
      <c r="AC2324" s="69">
        <f t="shared" si="1321"/>
        <v>0.18335035750766088</v>
      </c>
      <c r="AD2324" s="70">
        <f>_xlfn.PERCENTILE.EXC(AC2324:$AC$5675,0.5)</f>
        <v>8.6241454515184682E-2</v>
      </c>
      <c r="AE2324" s="70">
        <f>_xlfn.PERCENTILE.EXC($AC2324:AC$5675,0.35)</f>
        <v>5.0535744438287136E-2</v>
      </c>
      <c r="AF2324" s="71">
        <f t="shared" si="1346"/>
        <v>6.2118264253892955E-2</v>
      </c>
      <c r="AG2324" s="70">
        <f t="shared" si="1347"/>
        <v>-0.13516283925727643</v>
      </c>
      <c r="AH2324" s="70">
        <f t="shared" si="1348"/>
        <v>-0.15865885003490499</v>
      </c>
      <c r="AI2324" s="61" t="str">
        <f t="shared" si="1336"/>
        <v>Short VOL</v>
      </c>
      <c r="AJ2324" s="68" t="str">
        <f t="shared" si="1337"/>
        <v>Short VOL</v>
      </c>
      <c r="AK2324" s="72" t="str">
        <f t="shared" si="1338"/>
        <v>00631L</v>
      </c>
      <c r="AL2324" s="73">
        <f t="shared" si="1328"/>
        <v>1</v>
      </c>
      <c r="AM2324" s="72" t="str">
        <f t="shared" si="1341"/>
        <v>00631L</v>
      </c>
      <c r="AN2324" s="73">
        <f t="shared" si="1329"/>
        <v>1</v>
      </c>
      <c r="AO2324" s="74" t="str">
        <f t="shared" si="1335"/>
        <v>00631L</v>
      </c>
      <c r="AP2324" s="20">
        <f t="shared" si="1330"/>
        <v>1</v>
      </c>
      <c r="AQ2324" s="74" t="str">
        <f t="shared" si="1345"/>
        <v>00631L</v>
      </c>
      <c r="AR2324" s="20">
        <f t="shared" si="1331"/>
        <v>1</v>
      </c>
      <c r="AS2324" s="74" t="str">
        <f t="shared" si="1339"/>
        <v>00631L</v>
      </c>
      <c r="AT2324" s="20">
        <f t="shared" si="1332"/>
        <v>1</v>
      </c>
      <c r="AU2324" s="74" t="str">
        <f t="shared" si="1322"/>
        <v>00631L</v>
      </c>
      <c r="AV2324" s="20">
        <f t="shared" si="1333"/>
        <v>1</v>
      </c>
      <c r="AW2324" s="74" t="str">
        <f t="shared" si="1323"/>
        <v>00631L</v>
      </c>
      <c r="AX2324" s="20">
        <f t="shared" si="1324"/>
        <v>1</v>
      </c>
      <c r="AY2324" s="20">
        <f t="shared" si="1334"/>
        <v>0</v>
      </c>
      <c r="AZ2324" s="116">
        <v>42936</v>
      </c>
      <c r="BA2324" s="117">
        <v>18.524999999999999</v>
      </c>
      <c r="BB2324" s="118">
        <v>18.55</v>
      </c>
      <c r="BC2324" s="76">
        <f t="shared" si="1342"/>
        <v>18.265833333333333</v>
      </c>
      <c r="BD2324" s="76">
        <f t="shared" si="1343"/>
        <v>18.274999999999999</v>
      </c>
      <c r="BE2324" s="77">
        <f t="shared" si="1349"/>
        <v>1.5557279072950458E-2</v>
      </c>
      <c r="BF2324" s="77">
        <f t="shared" si="1340"/>
        <v>1.3679890560875515E-2</v>
      </c>
    </row>
    <row r="2325" spans="1:58" s="23" customFormat="1" ht="15.75" customHeight="1" x14ac:dyDescent="0.4">
      <c r="A2325" s="116">
        <v>42934</v>
      </c>
      <c r="B2325" s="112">
        <v>10.125</v>
      </c>
      <c r="C2325" s="112">
        <v>11.775</v>
      </c>
      <c r="D2325" s="112">
        <v>12.925000000000001</v>
      </c>
      <c r="E2325" s="112">
        <v>13.725</v>
      </c>
      <c r="F2325" s="112">
        <v>14.225</v>
      </c>
      <c r="G2325" s="112">
        <v>14.475</v>
      </c>
      <c r="H2325" s="113">
        <v>15.625</v>
      </c>
      <c r="I2325" s="90">
        <f t="shared" si="1325"/>
        <v>11.775</v>
      </c>
      <c r="J2325" s="90">
        <f t="shared" si="1326"/>
        <v>12.925000000000001</v>
      </c>
      <c r="K2325" s="114">
        <v>0</v>
      </c>
      <c r="L2325" s="115">
        <v>5.2631578947368418E-2</v>
      </c>
      <c r="M2325" s="90">
        <v>8.44</v>
      </c>
      <c r="N2325" s="90">
        <v>9.89</v>
      </c>
      <c r="O2325" s="90">
        <v>12.25</v>
      </c>
      <c r="P2325" s="90">
        <v>14.04</v>
      </c>
      <c r="Q2325" s="90">
        <v>16.22</v>
      </c>
      <c r="R2325" s="63">
        <f t="shared" si="1314"/>
        <v>7.9600000000000009</v>
      </c>
      <c r="S2325" s="64">
        <f t="shared" si="1350"/>
        <v>7.1283095723014547E-3</v>
      </c>
      <c r="T2325" s="65">
        <f t="shared" si="1344"/>
        <v>0.85338725985844277</v>
      </c>
      <c r="U2325" s="65">
        <f t="shared" si="1344"/>
        <v>0.80734693877551023</v>
      </c>
      <c r="V2325" s="65">
        <f t="shared" si="1315"/>
        <v>0.7044159544159545</v>
      </c>
      <c r="W2325" s="65">
        <f t="shared" si="1316"/>
        <v>0.60974106041923559</v>
      </c>
      <c r="X2325" s="61">
        <f t="shared" si="1327"/>
        <v>0.162962962962963</v>
      </c>
      <c r="Y2325" s="66">
        <f t="shared" si="1317"/>
        <v>0.13843351548269583</v>
      </c>
      <c r="Z2325" s="61">
        <f t="shared" si="1318"/>
        <v>9.766454352441617E-2</v>
      </c>
      <c r="AA2325" s="67">
        <f t="shared" si="1319"/>
        <v>11.775</v>
      </c>
      <c r="AB2325" s="68">
        <f t="shared" si="1320"/>
        <v>2.3761375126390233E-2</v>
      </c>
      <c r="AC2325" s="69">
        <f t="shared" si="1321"/>
        <v>0.19059656218402424</v>
      </c>
      <c r="AD2325" s="70">
        <f>_xlfn.PERCENTILE.EXC(AC2325:$AC$5675,0.5)</f>
        <v>8.6123725356899966E-2</v>
      </c>
      <c r="AE2325" s="70">
        <f>_xlfn.PERCENTILE.EXC($AC2325:AC$5675,0.35)</f>
        <v>5.0524854925835444E-2</v>
      </c>
      <c r="AF2325" s="71">
        <f t="shared" si="1346"/>
        <v>6.2118264253892955E-2</v>
      </c>
      <c r="AG2325" s="70">
        <f t="shared" si="1347"/>
        <v>-0.13516283925727643</v>
      </c>
      <c r="AH2325" s="70">
        <f t="shared" si="1348"/>
        <v>-0.15865885003490499</v>
      </c>
      <c r="AI2325" s="61" t="str">
        <f t="shared" si="1336"/>
        <v>Short VOL</v>
      </c>
      <c r="AJ2325" s="68" t="str">
        <f t="shared" si="1337"/>
        <v>Short VOL</v>
      </c>
      <c r="AK2325" s="72" t="str">
        <f t="shared" si="1338"/>
        <v>00631L</v>
      </c>
      <c r="AL2325" s="73">
        <f t="shared" si="1328"/>
        <v>1</v>
      </c>
      <c r="AM2325" s="72" t="str">
        <f t="shared" si="1341"/>
        <v>00631L</v>
      </c>
      <c r="AN2325" s="73">
        <f t="shared" si="1329"/>
        <v>1</v>
      </c>
      <c r="AO2325" s="74" t="str">
        <f t="shared" si="1335"/>
        <v>00631L</v>
      </c>
      <c r="AP2325" s="20">
        <f t="shared" si="1330"/>
        <v>1</v>
      </c>
      <c r="AQ2325" s="74" t="str">
        <f t="shared" si="1345"/>
        <v>00631L</v>
      </c>
      <c r="AR2325" s="20">
        <f t="shared" si="1331"/>
        <v>1</v>
      </c>
      <c r="AS2325" s="74" t="str">
        <f t="shared" si="1339"/>
        <v>00631L</v>
      </c>
      <c r="AT2325" s="20">
        <f t="shared" si="1332"/>
        <v>1</v>
      </c>
      <c r="AU2325" s="74" t="str">
        <f t="shared" si="1322"/>
        <v>00631L</v>
      </c>
      <c r="AV2325" s="20">
        <f t="shared" si="1333"/>
        <v>1</v>
      </c>
      <c r="AW2325" s="74" t="str">
        <f t="shared" si="1323"/>
        <v>00631L</v>
      </c>
      <c r="AX2325" s="20">
        <f t="shared" si="1324"/>
        <v>1</v>
      </c>
      <c r="AY2325" s="20">
        <f t="shared" si="1334"/>
        <v>0</v>
      </c>
      <c r="AZ2325" s="116">
        <v>42935</v>
      </c>
      <c r="BA2325" s="117">
        <v>18.524999999999999</v>
      </c>
      <c r="BB2325" s="118">
        <v>18.524999999999999</v>
      </c>
      <c r="BC2325" s="76">
        <f t="shared" si="1342"/>
        <v>18.255833333333335</v>
      </c>
      <c r="BD2325" s="76">
        <f t="shared" si="1343"/>
        <v>18.265416666666667</v>
      </c>
      <c r="BE2325" s="77">
        <f t="shared" si="1349"/>
        <v>1.4744145706851513E-2</v>
      </c>
      <c r="BF2325" s="77">
        <f t="shared" si="1340"/>
        <v>1.4211738941989556E-2</v>
      </c>
    </row>
    <row r="2326" spans="1:58" s="23" customFormat="1" ht="15.75" customHeight="1" x14ac:dyDescent="0.4">
      <c r="A2326" s="116">
        <v>42933</v>
      </c>
      <c r="B2326" s="112">
        <v>10.275</v>
      </c>
      <c r="C2326" s="112">
        <v>11.925000000000001</v>
      </c>
      <c r="D2326" s="112">
        <v>12.925000000000001</v>
      </c>
      <c r="E2326" s="112">
        <v>13.675000000000001</v>
      </c>
      <c r="F2326" s="112">
        <v>14.175000000000001</v>
      </c>
      <c r="G2326" s="112">
        <v>14.425000000000001</v>
      </c>
      <c r="H2326" s="113">
        <v>15.525</v>
      </c>
      <c r="I2326" s="90">
        <f t="shared" si="1325"/>
        <v>11.838157894736844</v>
      </c>
      <c r="J2326" s="90">
        <f t="shared" si="1326"/>
        <v>12.872368421052633</v>
      </c>
      <c r="K2326" s="114">
        <v>1</v>
      </c>
      <c r="L2326" s="115">
        <v>5.2631578947368418E-2</v>
      </c>
      <c r="M2326" s="90">
        <v>8.39</v>
      </c>
      <c r="N2326" s="90">
        <v>9.82</v>
      </c>
      <c r="O2326" s="90">
        <v>12.28</v>
      </c>
      <c r="P2326" s="90">
        <v>14.04</v>
      </c>
      <c r="Q2326" s="90">
        <v>16.170000000000002</v>
      </c>
      <c r="R2326" s="63">
        <f t="shared" si="1314"/>
        <v>8.11</v>
      </c>
      <c r="S2326" s="64">
        <f t="shared" si="1350"/>
        <v>3.2597266035751894E-2</v>
      </c>
      <c r="T2326" s="65">
        <f t="shared" si="1344"/>
        <v>0.85437881873727095</v>
      </c>
      <c r="U2326" s="65">
        <f t="shared" si="1344"/>
        <v>0.79967426710097722</v>
      </c>
      <c r="V2326" s="65">
        <f t="shared" si="1315"/>
        <v>0.69943019943019946</v>
      </c>
      <c r="W2326" s="65">
        <f t="shared" si="1316"/>
        <v>0.60729746444032151</v>
      </c>
      <c r="X2326" s="61">
        <f t="shared" si="1327"/>
        <v>0.16058394160583944</v>
      </c>
      <c r="Y2326" s="66">
        <f t="shared" si="1317"/>
        <v>0.13528336380255937</v>
      </c>
      <c r="Z2326" s="61">
        <f t="shared" si="1318"/>
        <v>8.7362454151383745E-2</v>
      </c>
      <c r="AA2326" s="67">
        <f t="shared" si="1319"/>
        <v>11.838157894736844</v>
      </c>
      <c r="AB2326" s="68">
        <f t="shared" si="1320"/>
        <v>4.6334012219959274E-2</v>
      </c>
      <c r="AC2326" s="69">
        <f t="shared" si="1321"/>
        <v>0.20551506056383331</v>
      </c>
      <c r="AD2326" s="70">
        <f>_xlfn.PERCENTILE.EXC(AC2326:$AC$5675,0.5)</f>
        <v>8.6108220294343951E-2</v>
      </c>
      <c r="AE2326" s="70">
        <f>_xlfn.PERCENTILE.EXC($AC2326:AC$5675,0.35)</f>
        <v>5.0490975127915116E-2</v>
      </c>
      <c r="AF2326" s="71">
        <f t="shared" si="1346"/>
        <v>6.2118264253892955E-2</v>
      </c>
      <c r="AG2326" s="70">
        <f t="shared" si="1347"/>
        <v>-0.13516283925727643</v>
      </c>
      <c r="AH2326" s="70">
        <f t="shared" si="1348"/>
        <v>-0.15865885003490499</v>
      </c>
      <c r="AI2326" s="61" t="str">
        <f t="shared" si="1336"/>
        <v>Short VOL</v>
      </c>
      <c r="AJ2326" s="68" t="str">
        <f t="shared" si="1337"/>
        <v>Short VOL</v>
      </c>
      <c r="AK2326" s="72" t="str">
        <f t="shared" si="1338"/>
        <v>00631L</v>
      </c>
      <c r="AL2326" s="73">
        <f t="shared" si="1328"/>
        <v>1</v>
      </c>
      <c r="AM2326" s="72" t="str">
        <f t="shared" si="1341"/>
        <v>00631L</v>
      </c>
      <c r="AN2326" s="73">
        <f t="shared" si="1329"/>
        <v>1</v>
      </c>
      <c r="AO2326" s="74" t="str">
        <f t="shared" si="1335"/>
        <v>00631L</v>
      </c>
      <c r="AP2326" s="20">
        <f t="shared" si="1330"/>
        <v>1</v>
      </c>
      <c r="AQ2326" s="74" t="str">
        <f t="shared" si="1345"/>
        <v>00631L</v>
      </c>
      <c r="AR2326" s="20">
        <f t="shared" si="1331"/>
        <v>1</v>
      </c>
      <c r="AS2326" s="74" t="str">
        <f t="shared" si="1339"/>
        <v>00631L</v>
      </c>
      <c r="AT2326" s="20">
        <f t="shared" si="1332"/>
        <v>1</v>
      </c>
      <c r="AU2326" s="74" t="str">
        <f t="shared" si="1322"/>
        <v>00631L</v>
      </c>
      <c r="AV2326" s="20">
        <f t="shared" si="1333"/>
        <v>1</v>
      </c>
      <c r="AW2326" s="74" t="str">
        <f t="shared" si="1323"/>
        <v>00631L</v>
      </c>
      <c r="AX2326" s="20">
        <f t="shared" si="1324"/>
        <v>1</v>
      </c>
      <c r="AY2326" s="20">
        <f t="shared" si="1334"/>
        <v>0</v>
      </c>
      <c r="AZ2326" s="116">
        <v>42934</v>
      </c>
      <c r="BA2326" s="117">
        <v>18.574999999999999</v>
      </c>
      <c r="BB2326" s="118">
        <v>18.600000000000001</v>
      </c>
      <c r="BC2326" s="76">
        <f t="shared" si="1342"/>
        <v>18.243958333333335</v>
      </c>
      <c r="BD2326" s="76">
        <f t="shared" si="1343"/>
        <v>18.256666666666668</v>
      </c>
      <c r="BE2326" s="77">
        <f t="shared" si="1349"/>
        <v>1.9515593061629959E-2</v>
      </c>
      <c r="BF2326" s="77">
        <f t="shared" si="1340"/>
        <v>1.743655285740359E-2</v>
      </c>
    </row>
    <row r="2327" spans="1:58" s="23" customFormat="1" ht="15.75" customHeight="1" x14ac:dyDescent="0.4">
      <c r="A2327" s="116">
        <v>42930</v>
      </c>
      <c r="B2327" s="112">
        <v>10.574999999999999</v>
      </c>
      <c r="C2327" s="112">
        <v>12.025</v>
      </c>
      <c r="D2327" s="112">
        <v>12.975</v>
      </c>
      <c r="E2327" s="112">
        <v>13.7</v>
      </c>
      <c r="F2327" s="112">
        <v>14.225</v>
      </c>
      <c r="G2327" s="112">
        <v>14.425000000000001</v>
      </c>
      <c r="H2327" s="113">
        <v>15.55</v>
      </c>
      <c r="I2327" s="90">
        <f t="shared" si="1325"/>
        <v>11.872368421052633</v>
      </c>
      <c r="J2327" s="90">
        <f t="shared" si="1326"/>
        <v>12.875</v>
      </c>
      <c r="K2327" s="114">
        <v>2</v>
      </c>
      <c r="L2327" s="115">
        <v>5.2631578947368418E-2</v>
      </c>
      <c r="M2327" s="90">
        <v>7.55</v>
      </c>
      <c r="N2327" s="90">
        <v>9.51</v>
      </c>
      <c r="O2327" s="90">
        <v>12.23</v>
      </c>
      <c r="P2327" s="90">
        <v>14.01</v>
      </c>
      <c r="Q2327" s="90">
        <v>16.170000000000002</v>
      </c>
      <c r="R2327" s="63">
        <f t="shared" si="1314"/>
        <v>9.1800000000000033</v>
      </c>
      <c r="S2327" s="64">
        <f t="shared" si="1350"/>
        <v>-3.9393939393939453E-2</v>
      </c>
      <c r="T2327" s="65">
        <f t="shared" si="1344"/>
        <v>0.79390115667718186</v>
      </c>
      <c r="U2327" s="65">
        <f t="shared" si="1344"/>
        <v>0.77759607522485685</v>
      </c>
      <c r="V2327" s="65">
        <f t="shared" si="1315"/>
        <v>0.67880085653104927</v>
      </c>
      <c r="W2327" s="65">
        <f t="shared" si="1316"/>
        <v>0.58812615955473091</v>
      </c>
      <c r="X2327" s="61">
        <f t="shared" si="1327"/>
        <v>0.13711583924349893</v>
      </c>
      <c r="Y2327" s="66">
        <f t="shared" si="1317"/>
        <v>0.13503649635036508</v>
      </c>
      <c r="Z2327" s="61">
        <f t="shared" si="1318"/>
        <v>8.4450847833314774E-2</v>
      </c>
      <c r="AA2327" s="67">
        <f t="shared" si="1319"/>
        <v>11.872368421052633</v>
      </c>
      <c r="AB2327" s="68">
        <f t="shared" si="1320"/>
        <v>0.11198738170346999</v>
      </c>
      <c r="AC2327" s="69">
        <f t="shared" si="1321"/>
        <v>0.24840887708229578</v>
      </c>
      <c r="AD2327" s="70">
        <f>_xlfn.PERCENTILE.EXC(AC2327:$AC$5675,0.5)</f>
        <v>8.609271523178795E-2</v>
      </c>
      <c r="AE2327" s="70">
        <f>_xlfn.PERCENTILE.EXC($AC2327:AC$5675,0.35)</f>
        <v>5.0426441616036641E-2</v>
      </c>
      <c r="AF2327" s="71">
        <f t="shared" si="1346"/>
        <v>6.2118264253892955E-2</v>
      </c>
      <c r="AG2327" s="70">
        <f t="shared" si="1347"/>
        <v>-0.13516283925727643</v>
      </c>
      <c r="AH2327" s="70">
        <f t="shared" si="1348"/>
        <v>-0.15865885003490499</v>
      </c>
      <c r="AI2327" s="61" t="str">
        <f t="shared" si="1336"/>
        <v>Short VOL</v>
      </c>
      <c r="AJ2327" s="68" t="str">
        <f t="shared" si="1337"/>
        <v>Short VOL</v>
      </c>
      <c r="AK2327" s="72" t="str">
        <f t="shared" si="1338"/>
        <v>00631L</v>
      </c>
      <c r="AL2327" s="73">
        <f t="shared" si="1328"/>
        <v>1</v>
      </c>
      <c r="AM2327" s="72" t="str">
        <f t="shared" si="1341"/>
        <v>00631L</v>
      </c>
      <c r="AN2327" s="73">
        <f t="shared" si="1329"/>
        <v>1</v>
      </c>
      <c r="AO2327" s="74" t="str">
        <f t="shared" si="1335"/>
        <v>00631L</v>
      </c>
      <c r="AP2327" s="20">
        <f t="shared" si="1330"/>
        <v>1</v>
      </c>
      <c r="AQ2327" s="74" t="str">
        <f t="shared" si="1345"/>
        <v>00631L</v>
      </c>
      <c r="AR2327" s="20">
        <f t="shared" si="1331"/>
        <v>1</v>
      </c>
      <c r="AS2327" s="74" t="str">
        <f t="shared" si="1339"/>
        <v>00631L</v>
      </c>
      <c r="AT2327" s="20">
        <f t="shared" si="1332"/>
        <v>1</v>
      </c>
      <c r="AU2327" s="74" t="str">
        <f t="shared" si="1322"/>
        <v>00631L</v>
      </c>
      <c r="AV2327" s="20">
        <f t="shared" si="1333"/>
        <v>1</v>
      </c>
      <c r="AW2327" s="74" t="str">
        <f t="shared" si="1323"/>
        <v>00631L</v>
      </c>
      <c r="AX2327" s="20">
        <f t="shared" si="1324"/>
        <v>1</v>
      </c>
      <c r="AY2327" s="20">
        <f t="shared" si="1334"/>
        <v>0</v>
      </c>
      <c r="AZ2327" s="116">
        <v>42933</v>
      </c>
      <c r="BA2327" s="117">
        <v>18.7</v>
      </c>
      <c r="BB2327" s="118">
        <v>18.662500000000001</v>
      </c>
      <c r="BC2327" s="76">
        <f t="shared" si="1342"/>
        <v>18.232291666666665</v>
      </c>
      <c r="BD2327" s="76">
        <f t="shared" si="1343"/>
        <v>18.245625</v>
      </c>
      <c r="BE2327" s="77">
        <f t="shared" si="1349"/>
        <v>2.3595954979146603E-2</v>
      </c>
      <c r="BF2327" s="77">
        <f t="shared" si="1340"/>
        <v>2.4903230226424079E-2</v>
      </c>
    </row>
    <row r="2328" spans="1:58" s="23" customFormat="1" ht="15.75" customHeight="1" x14ac:dyDescent="0.4">
      <c r="A2328" s="116">
        <v>42929</v>
      </c>
      <c r="B2328" s="112">
        <v>11.074999999999999</v>
      </c>
      <c r="C2328" s="112">
        <v>12.375</v>
      </c>
      <c r="D2328" s="112">
        <v>13.324999999999999</v>
      </c>
      <c r="E2328" s="112">
        <v>14.025</v>
      </c>
      <c r="F2328" s="112">
        <v>14.574999999999999</v>
      </c>
      <c r="G2328" s="112">
        <v>14.775</v>
      </c>
      <c r="H2328" s="113">
        <v>15.875</v>
      </c>
      <c r="I2328" s="90">
        <f t="shared" si="1325"/>
        <v>12.169736842105262</v>
      </c>
      <c r="J2328" s="90">
        <f t="shared" si="1326"/>
        <v>13.174999999999999</v>
      </c>
      <c r="K2328" s="114">
        <v>3</v>
      </c>
      <c r="L2328" s="115">
        <v>5.2631578947368418E-2</v>
      </c>
      <c r="M2328" s="90">
        <v>8.01</v>
      </c>
      <c r="N2328" s="90">
        <v>9.9</v>
      </c>
      <c r="O2328" s="90">
        <v>12.55</v>
      </c>
      <c r="P2328" s="90">
        <v>14.32</v>
      </c>
      <c r="Q2328" s="90">
        <v>16.47</v>
      </c>
      <c r="R2328" s="63">
        <f t="shared" si="1314"/>
        <v>8.9600000000000009</v>
      </c>
      <c r="S2328" s="64">
        <f t="shared" si="1350"/>
        <v>-3.8834951456310711E-2</v>
      </c>
      <c r="T2328" s="65">
        <f t="shared" si="1344"/>
        <v>0.80909090909090908</v>
      </c>
      <c r="U2328" s="65">
        <f t="shared" si="1344"/>
        <v>0.78884462151394419</v>
      </c>
      <c r="V2328" s="65">
        <f t="shared" si="1315"/>
        <v>0.69134078212290506</v>
      </c>
      <c r="W2328" s="65">
        <f t="shared" si="1316"/>
        <v>0.6010928961748635</v>
      </c>
      <c r="X2328" s="61">
        <f t="shared" si="1327"/>
        <v>0.11738148984198653</v>
      </c>
      <c r="Y2328" s="66">
        <f t="shared" si="1317"/>
        <v>0.13190730837789658</v>
      </c>
      <c r="Z2328" s="61">
        <f t="shared" si="1318"/>
        <v>8.2603524705373549E-2</v>
      </c>
      <c r="AA2328" s="67">
        <f t="shared" si="1319"/>
        <v>12.169736842105262</v>
      </c>
      <c r="AB2328" s="68">
        <f t="shared" si="1320"/>
        <v>0.11868686868686858</v>
      </c>
      <c r="AC2328" s="69">
        <f t="shared" si="1321"/>
        <v>0.2292663476874002</v>
      </c>
      <c r="AD2328" s="70">
        <f>_xlfn.PERCENTILE.EXC(AC2328:$AC$5675,0.5)</f>
        <v>8.6075617512623756E-2</v>
      </c>
      <c r="AE2328" s="70">
        <f>_xlfn.PERCENTILE.EXC($AC2328:AC$5675,0.35)</f>
        <v>5.036190810415813E-2</v>
      </c>
      <c r="AF2328" s="71">
        <f t="shared" si="1346"/>
        <v>6.2118264253892955E-2</v>
      </c>
      <c r="AG2328" s="70">
        <f t="shared" si="1347"/>
        <v>-0.13516283925727643</v>
      </c>
      <c r="AH2328" s="70">
        <f t="shared" si="1348"/>
        <v>-0.15865885003490499</v>
      </c>
      <c r="AI2328" s="61" t="str">
        <f t="shared" si="1336"/>
        <v>Short VOL</v>
      </c>
      <c r="AJ2328" s="68" t="str">
        <f t="shared" si="1337"/>
        <v>Short VOL</v>
      </c>
      <c r="AK2328" s="72" t="str">
        <f t="shared" si="1338"/>
        <v>00631L</v>
      </c>
      <c r="AL2328" s="73">
        <f t="shared" si="1328"/>
        <v>1</v>
      </c>
      <c r="AM2328" s="72" t="str">
        <f t="shared" si="1341"/>
        <v>00631L</v>
      </c>
      <c r="AN2328" s="73">
        <f t="shared" si="1329"/>
        <v>1</v>
      </c>
      <c r="AO2328" s="74" t="str">
        <f t="shared" si="1335"/>
        <v>00631L</v>
      </c>
      <c r="AP2328" s="20">
        <f t="shared" si="1330"/>
        <v>1</v>
      </c>
      <c r="AQ2328" s="74" t="str">
        <f t="shared" si="1345"/>
        <v>00631L</v>
      </c>
      <c r="AR2328" s="20">
        <f t="shared" si="1331"/>
        <v>1</v>
      </c>
      <c r="AS2328" s="74" t="str">
        <f t="shared" si="1339"/>
        <v>00631L</v>
      </c>
      <c r="AT2328" s="20">
        <f t="shared" si="1332"/>
        <v>1</v>
      </c>
      <c r="AU2328" s="74" t="str">
        <f t="shared" si="1322"/>
        <v>00631L</v>
      </c>
      <c r="AV2328" s="20">
        <f t="shared" si="1333"/>
        <v>1</v>
      </c>
      <c r="AW2328" s="74" t="str">
        <f t="shared" si="1323"/>
        <v>00631L</v>
      </c>
      <c r="AX2328" s="20">
        <f t="shared" si="1324"/>
        <v>1</v>
      </c>
      <c r="AY2328" s="20">
        <f t="shared" si="1334"/>
        <v>0</v>
      </c>
      <c r="AZ2328" s="116">
        <v>42930</v>
      </c>
      <c r="BA2328" s="117">
        <v>18.487500000000001</v>
      </c>
      <c r="BB2328" s="118">
        <v>18.425000000000001</v>
      </c>
      <c r="BC2328" s="76">
        <f t="shared" si="1342"/>
        <v>18.216041666666669</v>
      </c>
      <c r="BD2328" s="76">
        <f t="shared" si="1343"/>
        <v>18.229375000000001</v>
      </c>
      <c r="BE2328" s="77">
        <f t="shared" si="1349"/>
        <v>1.1471116346626616E-2</v>
      </c>
      <c r="BF2328" s="77">
        <f t="shared" si="1340"/>
        <v>1.4159838173278004E-2</v>
      </c>
    </row>
    <row r="2329" spans="1:58" s="23" customFormat="1" ht="15.75" customHeight="1" x14ac:dyDescent="0.4">
      <c r="A2329" s="116">
        <v>42928</v>
      </c>
      <c r="B2329" s="112">
        <v>11.525</v>
      </c>
      <c r="C2329" s="112">
        <v>12.425000000000001</v>
      </c>
      <c r="D2329" s="112">
        <v>13.4</v>
      </c>
      <c r="E2329" s="112">
        <v>14.125</v>
      </c>
      <c r="F2329" s="112">
        <v>14.625</v>
      </c>
      <c r="G2329" s="112">
        <v>14.824999999999999</v>
      </c>
      <c r="H2329" s="113">
        <v>15.925000000000001</v>
      </c>
      <c r="I2329" s="90">
        <f t="shared" si="1325"/>
        <v>12.235526315789475</v>
      </c>
      <c r="J2329" s="90">
        <f t="shared" si="1326"/>
        <v>13.194736842105264</v>
      </c>
      <c r="K2329" s="114">
        <v>4</v>
      </c>
      <c r="L2329" s="115">
        <v>5.2631578947368418E-2</v>
      </c>
      <c r="M2329" s="90">
        <v>8.06</v>
      </c>
      <c r="N2329" s="90">
        <v>10.3</v>
      </c>
      <c r="O2329" s="90">
        <v>12.78</v>
      </c>
      <c r="P2329" s="90">
        <v>14.48</v>
      </c>
      <c r="Q2329" s="90">
        <v>16.63</v>
      </c>
      <c r="R2329" s="63">
        <f t="shared" si="1314"/>
        <v>8.8999999999999986</v>
      </c>
      <c r="S2329" s="64">
        <f t="shared" si="1350"/>
        <v>-5.4178145087235979E-2</v>
      </c>
      <c r="T2329" s="65">
        <f t="shared" si="1344"/>
        <v>0.78252427184466022</v>
      </c>
      <c r="U2329" s="65">
        <f t="shared" si="1344"/>
        <v>0.80594679186228491</v>
      </c>
      <c r="V2329" s="65">
        <f t="shared" si="1315"/>
        <v>0.71132596685082872</v>
      </c>
      <c r="W2329" s="65">
        <f t="shared" si="1316"/>
        <v>0.61936259771497304</v>
      </c>
      <c r="X2329" s="61">
        <f t="shared" si="1327"/>
        <v>7.809110629067248E-2</v>
      </c>
      <c r="Y2329" s="66">
        <f t="shared" si="1317"/>
        <v>0.12743362831858412</v>
      </c>
      <c r="Z2329" s="61">
        <f t="shared" si="1318"/>
        <v>7.8395526400688267E-2</v>
      </c>
      <c r="AA2329" s="67">
        <f t="shared" si="1319"/>
        <v>12.235526315789473</v>
      </c>
      <c r="AB2329" s="68">
        <f t="shared" si="1320"/>
        <v>0.11893203883495142</v>
      </c>
      <c r="AC2329" s="69">
        <f t="shared" si="1321"/>
        <v>0.18791517629024002</v>
      </c>
      <c r="AD2329" s="70">
        <f>_xlfn.PERCENTILE.EXC(AC2329:$AC$5675,0.5)</f>
        <v>8.6058519793459562E-2</v>
      </c>
      <c r="AE2329" s="70">
        <f>_xlfn.PERCENTILE.EXC($AC2329:AC$5675,0.35)</f>
        <v>5.0305051913464967E-2</v>
      </c>
      <c r="AF2329" s="71">
        <f t="shared" si="1346"/>
        <v>6.2118264253892955E-2</v>
      </c>
      <c r="AG2329" s="70">
        <f t="shared" si="1347"/>
        <v>-0.13516283925727643</v>
      </c>
      <c r="AH2329" s="70">
        <f t="shared" si="1348"/>
        <v>-0.15865885003490499</v>
      </c>
      <c r="AI2329" s="61" t="str">
        <f t="shared" si="1336"/>
        <v>Short VOL</v>
      </c>
      <c r="AJ2329" s="68" t="str">
        <f t="shared" si="1337"/>
        <v>Short VOL</v>
      </c>
      <c r="AK2329" s="72" t="str">
        <f t="shared" si="1338"/>
        <v>00631L</v>
      </c>
      <c r="AL2329" s="73">
        <f t="shared" si="1328"/>
        <v>1</v>
      </c>
      <c r="AM2329" s="72" t="str">
        <f t="shared" si="1341"/>
        <v>00631L</v>
      </c>
      <c r="AN2329" s="73">
        <f t="shared" si="1329"/>
        <v>1</v>
      </c>
      <c r="AO2329" s="74" t="str">
        <f t="shared" si="1335"/>
        <v>00631L</v>
      </c>
      <c r="AP2329" s="20">
        <f t="shared" si="1330"/>
        <v>1</v>
      </c>
      <c r="AQ2329" s="74" t="str">
        <f t="shared" si="1345"/>
        <v>00631L</v>
      </c>
      <c r="AR2329" s="20">
        <f t="shared" si="1331"/>
        <v>1</v>
      </c>
      <c r="AS2329" s="74" t="str">
        <f t="shared" si="1339"/>
        <v>00631L</v>
      </c>
      <c r="AT2329" s="20">
        <f t="shared" si="1332"/>
        <v>1</v>
      </c>
      <c r="AU2329" s="74" t="str">
        <f t="shared" si="1322"/>
        <v>00631L</v>
      </c>
      <c r="AV2329" s="20">
        <f t="shared" si="1333"/>
        <v>1</v>
      </c>
      <c r="AW2329" s="74" t="str">
        <f t="shared" si="1323"/>
        <v>00631L</v>
      </c>
      <c r="AX2329" s="20">
        <f t="shared" si="1324"/>
        <v>1</v>
      </c>
      <c r="AY2329" s="20">
        <f t="shared" si="1334"/>
        <v>0</v>
      </c>
      <c r="AZ2329" s="116">
        <v>42929</v>
      </c>
      <c r="BA2329" s="117">
        <v>18.487500000000001</v>
      </c>
      <c r="BB2329" s="118">
        <v>18.475000000000001</v>
      </c>
      <c r="BC2329" s="76">
        <f t="shared" si="1342"/>
        <v>18.203958333333336</v>
      </c>
      <c r="BD2329" s="76">
        <f t="shared" si="1343"/>
        <v>18.217083333333335</v>
      </c>
      <c r="BE2329" s="77">
        <f t="shared" si="1349"/>
        <v>1.4889161011226877E-2</v>
      </c>
      <c r="BF2329" s="77">
        <f t="shared" si="1340"/>
        <v>1.484412524873626E-2</v>
      </c>
    </row>
    <row r="2330" spans="1:58" s="23" customFormat="1" ht="15.75" customHeight="1" x14ac:dyDescent="0.4">
      <c r="A2330" s="116">
        <v>42927</v>
      </c>
      <c r="B2330" s="112">
        <v>12.125</v>
      </c>
      <c r="C2330" s="112">
        <v>12.675000000000001</v>
      </c>
      <c r="D2330" s="112">
        <v>13.574999999999999</v>
      </c>
      <c r="E2330" s="112">
        <v>14.324999999999999</v>
      </c>
      <c r="F2330" s="112">
        <v>14.824999999999999</v>
      </c>
      <c r="G2330" s="112">
        <v>15.025</v>
      </c>
      <c r="H2330" s="113">
        <v>16.125</v>
      </c>
      <c r="I2330" s="90">
        <f t="shared" si="1325"/>
        <v>12.530263157894737</v>
      </c>
      <c r="J2330" s="90">
        <f t="shared" si="1326"/>
        <v>13.338157894736842</v>
      </c>
      <c r="K2330" s="114">
        <v>5</v>
      </c>
      <c r="L2330" s="115">
        <v>5.2631578947368418E-2</v>
      </c>
      <c r="M2330" s="90">
        <v>9.3699999999999992</v>
      </c>
      <c r="N2330" s="90">
        <v>10.89</v>
      </c>
      <c r="O2330" s="90">
        <v>13.16</v>
      </c>
      <c r="P2330" s="90">
        <v>14.74</v>
      </c>
      <c r="Q2330" s="90">
        <v>16.89</v>
      </c>
      <c r="R2330" s="63">
        <f t="shared" si="1314"/>
        <v>7.6400000000000006</v>
      </c>
      <c r="S2330" s="64">
        <f t="shared" si="1350"/>
        <v>-1.9801980198019702E-2</v>
      </c>
      <c r="T2330" s="65">
        <f t="shared" si="1344"/>
        <v>0.86042240587695118</v>
      </c>
      <c r="U2330" s="65">
        <f t="shared" si="1344"/>
        <v>0.82750759878419455</v>
      </c>
      <c r="V2330" s="65">
        <f t="shared" si="1315"/>
        <v>0.73880597014925375</v>
      </c>
      <c r="W2330" s="65">
        <f t="shared" si="1316"/>
        <v>0.64476021314387211</v>
      </c>
      <c r="X2330" s="61">
        <f t="shared" si="1327"/>
        <v>4.5360824742268102E-2</v>
      </c>
      <c r="Y2330" s="66">
        <f t="shared" si="1317"/>
        <v>0.12565445026178015</v>
      </c>
      <c r="Z2330" s="61">
        <f t="shared" si="1318"/>
        <v>6.4475480415835312E-2</v>
      </c>
      <c r="AA2330" s="67">
        <f t="shared" si="1319"/>
        <v>12.530263157894739</v>
      </c>
      <c r="AB2330" s="68">
        <f t="shared" si="1320"/>
        <v>0.11340679522497699</v>
      </c>
      <c r="AC2330" s="69">
        <f t="shared" si="1321"/>
        <v>0.15062104296554069</v>
      </c>
      <c r="AD2330" s="70">
        <f>_xlfn.PERCENTILE.EXC(AC2330:$AC$5675,0.5)</f>
        <v>8.5968191194439783E-2</v>
      </c>
      <c r="AE2330" s="70">
        <f>_xlfn.PERCENTILE.EXC($AC2330:AC$5675,0.35)</f>
        <v>5.0253953713660753E-2</v>
      </c>
      <c r="AF2330" s="71">
        <f t="shared" si="1346"/>
        <v>6.2118264253892955E-2</v>
      </c>
      <c r="AG2330" s="70">
        <f t="shared" si="1347"/>
        <v>-0.13516283925727643</v>
      </c>
      <c r="AH2330" s="70">
        <f t="shared" si="1348"/>
        <v>-0.15865885003490499</v>
      </c>
      <c r="AI2330" s="61" t="str">
        <f t="shared" si="1336"/>
        <v>Short VOL</v>
      </c>
      <c r="AJ2330" s="68" t="str">
        <f t="shared" si="1337"/>
        <v>Short VOL</v>
      </c>
      <c r="AK2330" s="72" t="str">
        <f t="shared" si="1338"/>
        <v>00631L</v>
      </c>
      <c r="AL2330" s="73">
        <f t="shared" si="1328"/>
        <v>1</v>
      </c>
      <c r="AM2330" s="72" t="str">
        <f t="shared" si="1341"/>
        <v>00631L</v>
      </c>
      <c r="AN2330" s="73">
        <f t="shared" si="1329"/>
        <v>1</v>
      </c>
      <c r="AO2330" s="74" t="str">
        <f t="shared" si="1335"/>
        <v>00631L</v>
      </c>
      <c r="AP2330" s="20">
        <f t="shared" si="1330"/>
        <v>1</v>
      </c>
      <c r="AQ2330" s="74" t="str">
        <f t="shared" si="1345"/>
        <v>00631L</v>
      </c>
      <c r="AR2330" s="20">
        <f t="shared" si="1331"/>
        <v>1</v>
      </c>
      <c r="AS2330" s="74" t="str">
        <f t="shared" si="1339"/>
        <v>00631L</v>
      </c>
      <c r="AT2330" s="20">
        <f t="shared" si="1332"/>
        <v>1</v>
      </c>
      <c r="AU2330" s="74" t="str">
        <f t="shared" si="1322"/>
        <v>00631L</v>
      </c>
      <c r="AV2330" s="20">
        <f t="shared" si="1333"/>
        <v>1</v>
      </c>
      <c r="AW2330" s="74" t="str">
        <f t="shared" si="1323"/>
        <v>00631L</v>
      </c>
      <c r="AX2330" s="20">
        <f t="shared" si="1324"/>
        <v>1</v>
      </c>
      <c r="AY2330" s="20">
        <f t="shared" si="1334"/>
        <v>0</v>
      </c>
      <c r="AZ2330" s="116">
        <v>42928</v>
      </c>
      <c r="BA2330" s="117">
        <v>18.5</v>
      </c>
      <c r="BB2330" s="118">
        <v>18.5</v>
      </c>
      <c r="BC2330" s="76">
        <f t="shared" si="1342"/>
        <v>18.190000000000001</v>
      </c>
      <c r="BD2330" s="76">
        <f t="shared" si="1343"/>
        <v>18.204375000000002</v>
      </c>
      <c r="BE2330" s="77">
        <f t="shared" si="1349"/>
        <v>1.7042330951071945E-2</v>
      </c>
      <c r="BF2330" s="77">
        <f t="shared" si="1340"/>
        <v>1.6239228207504928E-2</v>
      </c>
    </row>
    <row r="2331" spans="1:58" s="23" customFormat="1" ht="15.75" customHeight="1" x14ac:dyDescent="0.4">
      <c r="A2331" s="116">
        <v>42926</v>
      </c>
      <c r="B2331" s="112">
        <v>12.225</v>
      </c>
      <c r="C2331" s="112">
        <v>12.824999999999999</v>
      </c>
      <c r="D2331" s="112">
        <v>13.775</v>
      </c>
      <c r="E2331" s="112">
        <v>14.475</v>
      </c>
      <c r="F2331" s="112">
        <v>14.975</v>
      </c>
      <c r="G2331" s="112">
        <v>15.175000000000001</v>
      </c>
      <c r="H2331" s="113">
        <v>16.274999999999999</v>
      </c>
      <c r="I2331" s="90">
        <f t="shared" si="1325"/>
        <v>12.635526315789473</v>
      </c>
      <c r="J2331" s="90">
        <f t="shared" si="1326"/>
        <v>13.475</v>
      </c>
      <c r="K2331" s="114">
        <v>6</v>
      </c>
      <c r="L2331" s="115">
        <v>5.2631578947368418E-2</v>
      </c>
      <c r="M2331" s="90">
        <v>9.9</v>
      </c>
      <c r="N2331" s="90">
        <v>11.11</v>
      </c>
      <c r="O2331" s="90">
        <v>13.35</v>
      </c>
      <c r="P2331" s="90">
        <v>14.9</v>
      </c>
      <c r="Q2331" s="90">
        <v>17.04</v>
      </c>
      <c r="R2331" s="63">
        <f t="shared" si="1314"/>
        <v>7.240000000000002</v>
      </c>
      <c r="S2331" s="64">
        <f t="shared" si="1350"/>
        <v>-7.1492403932082284E-3</v>
      </c>
      <c r="T2331" s="65">
        <f t="shared" si="1344"/>
        <v>0.89108910891089121</v>
      </c>
      <c r="U2331" s="65">
        <f t="shared" si="1344"/>
        <v>0.83220973782771535</v>
      </c>
      <c r="V2331" s="65">
        <f t="shared" si="1315"/>
        <v>0.74563758389261736</v>
      </c>
      <c r="W2331" s="65">
        <f t="shared" si="1316"/>
        <v>0.65199530516431925</v>
      </c>
      <c r="X2331" s="61">
        <f t="shared" si="1327"/>
        <v>4.9079754601226967E-2</v>
      </c>
      <c r="Y2331" s="66">
        <f t="shared" si="1317"/>
        <v>0.12435233160621754</v>
      </c>
      <c r="Z2331" s="61">
        <f t="shared" si="1318"/>
        <v>6.6437571592210767E-2</v>
      </c>
      <c r="AA2331" s="67">
        <f t="shared" si="1319"/>
        <v>12.635526315789473</v>
      </c>
      <c r="AB2331" s="68">
        <f t="shared" si="1320"/>
        <v>0.10036003600360038</v>
      </c>
      <c r="AC2331" s="69">
        <f t="shared" si="1321"/>
        <v>0.13731109953100576</v>
      </c>
      <c r="AD2331" s="70">
        <f>_xlfn.PERCENTILE.EXC(AC2331:$AC$5675,0.5)</f>
        <v>8.5877862595420004E-2</v>
      </c>
      <c r="AE2331" s="70">
        <f>_xlfn.PERCENTILE.EXC($AC2331:AC$5675,0.35)</f>
        <v>5.0202855513856566E-2</v>
      </c>
      <c r="AF2331" s="71">
        <f t="shared" si="1346"/>
        <v>6.2118264253892955E-2</v>
      </c>
      <c r="AG2331" s="70">
        <f t="shared" si="1347"/>
        <v>-0.13516283925727643</v>
      </c>
      <c r="AH2331" s="70">
        <f t="shared" si="1348"/>
        <v>-0.15865885003490499</v>
      </c>
      <c r="AI2331" s="61" t="str">
        <f t="shared" si="1336"/>
        <v>Short VOL</v>
      </c>
      <c r="AJ2331" s="68" t="str">
        <f t="shared" si="1337"/>
        <v>Short VOL</v>
      </c>
      <c r="AK2331" s="72" t="str">
        <f t="shared" si="1338"/>
        <v>00631L</v>
      </c>
      <c r="AL2331" s="73">
        <f t="shared" si="1328"/>
        <v>1</v>
      </c>
      <c r="AM2331" s="72" t="str">
        <f t="shared" si="1341"/>
        <v>00631L</v>
      </c>
      <c r="AN2331" s="73">
        <f t="shared" si="1329"/>
        <v>1</v>
      </c>
      <c r="AO2331" s="74" t="str">
        <f t="shared" si="1335"/>
        <v>00631L</v>
      </c>
      <c r="AP2331" s="20">
        <f t="shared" si="1330"/>
        <v>1</v>
      </c>
      <c r="AQ2331" s="74" t="str">
        <f t="shared" si="1345"/>
        <v>00631L</v>
      </c>
      <c r="AR2331" s="20">
        <f t="shared" si="1331"/>
        <v>1</v>
      </c>
      <c r="AS2331" s="74" t="str">
        <f t="shared" si="1339"/>
        <v>00631L</v>
      </c>
      <c r="AT2331" s="20">
        <f t="shared" si="1332"/>
        <v>1</v>
      </c>
      <c r="AU2331" s="74" t="str">
        <f t="shared" si="1322"/>
        <v>00631L</v>
      </c>
      <c r="AV2331" s="20">
        <f t="shared" si="1333"/>
        <v>1</v>
      </c>
      <c r="AW2331" s="74" t="str">
        <f t="shared" si="1323"/>
        <v>00631L</v>
      </c>
      <c r="AX2331" s="20">
        <f t="shared" si="1324"/>
        <v>1</v>
      </c>
      <c r="AY2331" s="20">
        <f t="shared" si="1334"/>
        <v>0</v>
      </c>
      <c r="AZ2331" s="116">
        <v>42927</v>
      </c>
      <c r="BA2331" s="117">
        <v>18.61</v>
      </c>
      <c r="BB2331" s="118">
        <v>18.5625</v>
      </c>
      <c r="BC2331" s="76">
        <f t="shared" si="1342"/>
        <v>18.176666666666669</v>
      </c>
      <c r="BD2331" s="76">
        <f t="shared" si="1343"/>
        <v>18.191833333333339</v>
      </c>
      <c r="BE2331" s="77">
        <f t="shared" si="1349"/>
        <v>2.1226847606821777E-2</v>
      </c>
      <c r="BF2331" s="77">
        <f t="shared" si="1340"/>
        <v>2.2986504933532118E-2</v>
      </c>
    </row>
    <row r="2332" spans="1:58" s="23" customFormat="1" ht="15.75" customHeight="1" x14ac:dyDescent="0.4">
      <c r="A2332" s="116">
        <v>42923</v>
      </c>
      <c r="B2332" s="112">
        <v>12.574999999999999</v>
      </c>
      <c r="C2332" s="112">
        <v>13.074999999999999</v>
      </c>
      <c r="D2332" s="112">
        <v>14.074999999999999</v>
      </c>
      <c r="E2332" s="112">
        <v>14.775</v>
      </c>
      <c r="F2332" s="112">
        <v>15.275</v>
      </c>
      <c r="G2332" s="112">
        <v>15.475</v>
      </c>
      <c r="H2332" s="113">
        <v>16.524999999999999</v>
      </c>
      <c r="I2332" s="90">
        <f t="shared" si="1325"/>
        <v>12.89078947368421</v>
      </c>
      <c r="J2332" s="90">
        <f t="shared" si="1326"/>
        <v>13.706578947368421</v>
      </c>
      <c r="K2332" s="114">
        <v>7</v>
      </c>
      <c r="L2332" s="115">
        <v>5.2631578947368418E-2</v>
      </c>
      <c r="M2332" s="90">
        <v>9.26</v>
      </c>
      <c r="N2332" s="90">
        <v>11.19</v>
      </c>
      <c r="O2332" s="90">
        <v>13.52</v>
      </c>
      <c r="P2332" s="90">
        <v>15.11</v>
      </c>
      <c r="Q2332" s="90">
        <v>17.09</v>
      </c>
      <c r="R2332" s="63">
        <f t="shared" si="1314"/>
        <v>8.18</v>
      </c>
      <c r="S2332" s="64">
        <f t="shared" si="1350"/>
        <v>-0.10765550239234448</v>
      </c>
      <c r="T2332" s="65">
        <f t="shared" si="1344"/>
        <v>0.82752457551385172</v>
      </c>
      <c r="U2332" s="65">
        <f t="shared" si="1344"/>
        <v>0.8276627218934911</v>
      </c>
      <c r="V2332" s="65">
        <f t="shared" si="1315"/>
        <v>0.74056915949702184</v>
      </c>
      <c r="W2332" s="65">
        <f t="shared" si="1316"/>
        <v>0.65476887068461087</v>
      </c>
      <c r="X2332" s="61">
        <f t="shared" si="1327"/>
        <v>3.9761431411530816E-2</v>
      </c>
      <c r="Y2332" s="66">
        <f t="shared" si="1317"/>
        <v>0.11844331641285943</v>
      </c>
      <c r="Z2332" s="61">
        <f t="shared" si="1318"/>
        <v>6.3284678983362264E-2</v>
      </c>
      <c r="AA2332" s="67">
        <f t="shared" si="1319"/>
        <v>12.890789473684208</v>
      </c>
      <c r="AB2332" s="68">
        <f t="shared" si="1320"/>
        <v>0.12377122430741733</v>
      </c>
      <c r="AC2332" s="69">
        <f t="shared" si="1321"/>
        <v>0.1519919100700812</v>
      </c>
      <c r="AD2332" s="70">
        <f>_xlfn.PERCENTILE.EXC(AC2332:$AC$5675,0.5)</f>
        <v>8.5852944036563544E-2</v>
      </c>
      <c r="AE2332" s="70">
        <f>_xlfn.PERCENTILE.EXC($AC2332:AC$5675,0.35)</f>
        <v>5.0130542645912053E-2</v>
      </c>
      <c r="AF2332" s="71">
        <f t="shared" si="1346"/>
        <v>6.2118264253892955E-2</v>
      </c>
      <c r="AG2332" s="70">
        <f t="shared" si="1347"/>
        <v>-0.13516283925727643</v>
      </c>
      <c r="AH2332" s="70">
        <f t="shared" si="1348"/>
        <v>-0.15865885003490499</v>
      </c>
      <c r="AI2332" s="61" t="str">
        <f t="shared" si="1336"/>
        <v>Short VOL</v>
      </c>
      <c r="AJ2332" s="68" t="str">
        <f t="shared" si="1337"/>
        <v>Short VOL</v>
      </c>
      <c r="AK2332" s="72" t="str">
        <f t="shared" si="1338"/>
        <v>00631L</v>
      </c>
      <c r="AL2332" s="73">
        <f t="shared" si="1328"/>
        <v>1</v>
      </c>
      <c r="AM2332" s="72" t="str">
        <f t="shared" si="1341"/>
        <v>00631L</v>
      </c>
      <c r="AN2332" s="73">
        <f t="shared" si="1329"/>
        <v>1</v>
      </c>
      <c r="AO2332" s="74" t="str">
        <f t="shared" si="1335"/>
        <v>00631L</v>
      </c>
      <c r="AP2332" s="20">
        <f t="shared" si="1330"/>
        <v>1</v>
      </c>
      <c r="AQ2332" s="74" t="str">
        <f t="shared" si="1345"/>
        <v>00631L</v>
      </c>
      <c r="AR2332" s="20">
        <f t="shared" si="1331"/>
        <v>1</v>
      </c>
      <c r="AS2332" s="74" t="str">
        <f t="shared" si="1339"/>
        <v>00631L</v>
      </c>
      <c r="AT2332" s="20">
        <f t="shared" si="1332"/>
        <v>1</v>
      </c>
      <c r="AU2332" s="74" t="str">
        <f t="shared" si="1322"/>
        <v>00631L</v>
      </c>
      <c r="AV2332" s="20">
        <f t="shared" si="1333"/>
        <v>1</v>
      </c>
      <c r="AW2332" s="74" t="str">
        <f t="shared" si="1323"/>
        <v>00631L</v>
      </c>
      <c r="AX2332" s="20">
        <f t="shared" si="1324"/>
        <v>1</v>
      </c>
      <c r="AY2332" s="20">
        <f t="shared" si="1334"/>
        <v>0</v>
      </c>
      <c r="AZ2332" s="116">
        <v>42926</v>
      </c>
      <c r="BA2332" s="117">
        <v>18.637499999999999</v>
      </c>
      <c r="BB2332" s="118">
        <v>18.55</v>
      </c>
      <c r="BC2332" s="76">
        <f t="shared" si="1342"/>
        <v>18.166041666666668</v>
      </c>
      <c r="BD2332" s="76">
        <f t="shared" si="1343"/>
        <v>18.177916666666668</v>
      </c>
      <c r="BE2332" s="77">
        <f t="shared" si="1349"/>
        <v>2.1136048258540947E-2</v>
      </c>
      <c r="BF2332" s="77">
        <f t="shared" si="1340"/>
        <v>2.528250853829038E-2</v>
      </c>
    </row>
    <row r="2333" spans="1:58" s="23" customFormat="1" ht="15.75" customHeight="1" x14ac:dyDescent="0.4">
      <c r="A2333" s="116">
        <v>42922</v>
      </c>
      <c r="B2333" s="112">
        <v>13.025</v>
      </c>
      <c r="C2333" s="112">
        <v>13.425000000000001</v>
      </c>
      <c r="D2333" s="112">
        <v>14.275</v>
      </c>
      <c r="E2333" s="112">
        <v>14.875</v>
      </c>
      <c r="F2333" s="112">
        <v>15.324999999999999</v>
      </c>
      <c r="G2333" s="112">
        <v>15.475</v>
      </c>
      <c r="H2333" s="113">
        <v>16.574999999999999</v>
      </c>
      <c r="I2333" s="90">
        <f t="shared" si="1325"/>
        <v>13.256578947368421</v>
      </c>
      <c r="J2333" s="90">
        <f t="shared" si="1326"/>
        <v>13.917105263157895</v>
      </c>
      <c r="K2333" s="114">
        <v>8</v>
      </c>
      <c r="L2333" s="115">
        <v>5.2631578947368418E-2</v>
      </c>
      <c r="M2333" s="90">
        <v>11.53</v>
      </c>
      <c r="N2333" s="90">
        <v>12.54</v>
      </c>
      <c r="O2333" s="90">
        <v>14.11</v>
      </c>
      <c r="P2333" s="90">
        <v>15.48</v>
      </c>
      <c r="Q2333" s="90">
        <v>17.32</v>
      </c>
      <c r="R2333" s="63">
        <f t="shared" si="1314"/>
        <v>5.52</v>
      </c>
      <c r="S2333" s="64">
        <f t="shared" si="1350"/>
        <v>0.13279132791327902</v>
      </c>
      <c r="T2333" s="65">
        <f t="shared" si="1344"/>
        <v>0.91945773524720897</v>
      </c>
      <c r="U2333" s="65">
        <f t="shared" si="1344"/>
        <v>0.88873139617292696</v>
      </c>
      <c r="V2333" s="65">
        <f t="shared" si="1315"/>
        <v>0.81007751937984485</v>
      </c>
      <c r="W2333" s="65">
        <f t="shared" si="1316"/>
        <v>0.72401847575057732</v>
      </c>
      <c r="X2333" s="61">
        <f t="shared" si="1327"/>
        <v>3.0710172744721716E-2</v>
      </c>
      <c r="Y2333" s="66">
        <f t="shared" si="1317"/>
        <v>0.11428571428571424</v>
      </c>
      <c r="Z2333" s="61">
        <f t="shared" si="1318"/>
        <v>4.9826302729528531E-2</v>
      </c>
      <c r="AA2333" s="67">
        <f t="shared" si="1319"/>
        <v>13.256578947368421</v>
      </c>
      <c r="AB2333" s="68">
        <f t="shared" si="1320"/>
        <v>3.8676236044657197E-2</v>
      </c>
      <c r="AC2333" s="69">
        <f t="shared" si="1321"/>
        <v>5.7143456727944353E-2</v>
      </c>
      <c r="AD2333" s="70">
        <f>_xlfn.PERCENTILE.EXC(AC2333:$AC$5675,0.5)</f>
        <v>8.5828025477707098E-2</v>
      </c>
      <c r="AE2333" s="70">
        <f>_xlfn.PERCENTILE.EXC($AC2333:AC$5675,0.35)</f>
        <v>5.0049743910711368E-2</v>
      </c>
      <c r="AF2333" s="71">
        <f t="shared" si="1346"/>
        <v>6.2118264253892955E-2</v>
      </c>
      <c r="AG2333" s="70">
        <f t="shared" si="1347"/>
        <v>-0.13516283925727643</v>
      </c>
      <c r="AH2333" s="70">
        <f t="shared" si="1348"/>
        <v>-0.15865885003490499</v>
      </c>
      <c r="AI2333" s="61" t="str">
        <f t="shared" si="1336"/>
        <v>Safety</v>
      </c>
      <c r="AJ2333" s="68" t="str">
        <f t="shared" si="1337"/>
        <v>Safety</v>
      </c>
      <c r="AK2333" s="72" t="str">
        <f t="shared" si="1338"/>
        <v>00631L</v>
      </c>
      <c r="AL2333" s="73">
        <f t="shared" si="1328"/>
        <v>1</v>
      </c>
      <c r="AM2333" s="72" t="str">
        <f t="shared" si="1341"/>
        <v>00631L</v>
      </c>
      <c r="AN2333" s="73">
        <f t="shared" si="1329"/>
        <v>1</v>
      </c>
      <c r="AO2333" s="74" t="str">
        <f t="shared" si="1335"/>
        <v>00635U</v>
      </c>
      <c r="AP2333" s="20">
        <f t="shared" si="1330"/>
        <v>0</v>
      </c>
      <c r="AQ2333" s="74" t="str">
        <f t="shared" si="1345"/>
        <v>00631L</v>
      </c>
      <c r="AR2333" s="20">
        <f t="shared" si="1331"/>
        <v>1</v>
      </c>
      <c r="AS2333" s="74" t="str">
        <f t="shared" si="1339"/>
        <v>00631L</v>
      </c>
      <c r="AT2333" s="20">
        <f t="shared" si="1332"/>
        <v>1</v>
      </c>
      <c r="AU2333" s="74" t="str">
        <f t="shared" si="1322"/>
        <v>00635U</v>
      </c>
      <c r="AV2333" s="20">
        <f t="shared" si="1333"/>
        <v>0</v>
      </c>
      <c r="AW2333" s="74" t="str">
        <f t="shared" si="1323"/>
        <v>00631L</v>
      </c>
      <c r="AX2333" s="20">
        <f t="shared" si="1324"/>
        <v>1</v>
      </c>
      <c r="AY2333" s="20">
        <f t="shared" si="1334"/>
        <v>1</v>
      </c>
      <c r="AZ2333" s="116">
        <v>42923</v>
      </c>
      <c r="BA2333" s="117">
        <v>18.5</v>
      </c>
      <c r="BB2333" s="118">
        <v>18.5625</v>
      </c>
      <c r="BC2333" s="76">
        <f t="shared" si="1342"/>
        <v>18.155833333333337</v>
      </c>
      <c r="BD2333" s="76">
        <f t="shared" si="1343"/>
        <v>18.165208333333336</v>
      </c>
      <c r="BE2333" s="77">
        <f t="shared" si="1349"/>
        <v>2.2398678110799798E-2</v>
      </c>
      <c r="BF2333" s="77">
        <f t="shared" si="1340"/>
        <v>1.8430378585436762E-2</v>
      </c>
    </row>
    <row r="2334" spans="1:58" s="23" customFormat="1" ht="15.75" customHeight="1" x14ac:dyDescent="0.4">
      <c r="A2334" s="116">
        <v>42921</v>
      </c>
      <c r="B2334" s="112">
        <v>12.324999999999999</v>
      </c>
      <c r="C2334" s="112">
        <v>12.925000000000001</v>
      </c>
      <c r="D2334" s="112">
        <v>13.875</v>
      </c>
      <c r="E2334" s="112">
        <v>14.574999999999999</v>
      </c>
      <c r="F2334" s="112">
        <v>15.074999999999999</v>
      </c>
      <c r="G2334" s="112">
        <v>15.275</v>
      </c>
      <c r="H2334" s="113">
        <v>16.324999999999999</v>
      </c>
      <c r="I2334" s="90">
        <f t="shared" si="1325"/>
        <v>12.64078947368421</v>
      </c>
      <c r="J2334" s="90">
        <f t="shared" si="1326"/>
        <v>13.425000000000001</v>
      </c>
      <c r="K2334" s="114">
        <v>9</v>
      </c>
      <c r="L2334" s="115">
        <v>5.2631578947368418E-2</v>
      </c>
      <c r="M2334" s="90">
        <v>9.65</v>
      </c>
      <c r="N2334" s="90">
        <v>11.07</v>
      </c>
      <c r="O2334" s="90">
        <v>13.31</v>
      </c>
      <c r="P2334" s="90">
        <v>14.94</v>
      </c>
      <c r="Q2334" s="90">
        <v>17.02</v>
      </c>
      <c r="R2334" s="63">
        <f t="shared" si="1314"/>
        <v>7.5300000000000011</v>
      </c>
      <c r="S2334" s="64">
        <f t="shared" si="1350"/>
        <v>-1.3368983957219282E-2</v>
      </c>
      <c r="T2334" s="65">
        <f t="shared" si="1344"/>
        <v>0.87172538392050591</v>
      </c>
      <c r="U2334" s="65">
        <f t="shared" si="1344"/>
        <v>0.83170548459804661</v>
      </c>
      <c r="V2334" s="65">
        <f t="shared" si="1315"/>
        <v>0.74096385542168675</v>
      </c>
      <c r="W2334" s="65">
        <f t="shared" si="1316"/>
        <v>0.65041128084606348</v>
      </c>
      <c r="X2334" s="61">
        <f t="shared" si="1327"/>
        <v>4.8681541582150219E-2</v>
      </c>
      <c r="Y2334" s="66">
        <f t="shared" si="1317"/>
        <v>0.12006861063464838</v>
      </c>
      <c r="Z2334" s="61">
        <f t="shared" si="1318"/>
        <v>6.2038097220776627E-2</v>
      </c>
      <c r="AA2334" s="67">
        <f t="shared" si="1319"/>
        <v>12.640789473684212</v>
      </c>
      <c r="AB2334" s="68">
        <f t="shared" si="1320"/>
        <v>0.11336946702800352</v>
      </c>
      <c r="AC2334" s="69">
        <f t="shared" si="1321"/>
        <v>0.14189606808348793</v>
      </c>
      <c r="AD2334" s="70">
        <f>_xlfn.PERCENTILE.EXC(AC2334:$AC$5675,0.5)</f>
        <v>8.5852944036563544E-2</v>
      </c>
      <c r="AE2334" s="70">
        <f>_xlfn.PERCENTILE.EXC($AC2334:AC$5675,0.35)</f>
        <v>4.9968945175510739E-2</v>
      </c>
      <c r="AF2334" s="71">
        <f t="shared" si="1346"/>
        <v>6.276497297611569E-2</v>
      </c>
      <c r="AG2334" s="70">
        <f t="shared" si="1347"/>
        <v>-0.13516283925727643</v>
      </c>
      <c r="AH2334" s="70">
        <f t="shared" si="1348"/>
        <v>-0.15865885003490499</v>
      </c>
      <c r="AI2334" s="61" t="str">
        <f t="shared" si="1336"/>
        <v>Short VOL</v>
      </c>
      <c r="AJ2334" s="68" t="str">
        <f t="shared" si="1337"/>
        <v>Short VOL</v>
      </c>
      <c r="AK2334" s="72" t="str">
        <f t="shared" si="1338"/>
        <v>00631L</v>
      </c>
      <c r="AL2334" s="73">
        <f t="shared" si="1328"/>
        <v>1</v>
      </c>
      <c r="AM2334" s="72" t="str">
        <f t="shared" si="1341"/>
        <v>00631L</v>
      </c>
      <c r="AN2334" s="73">
        <f t="shared" si="1329"/>
        <v>1</v>
      </c>
      <c r="AO2334" s="74" t="str">
        <f t="shared" si="1335"/>
        <v>00631L</v>
      </c>
      <c r="AP2334" s="20">
        <f t="shared" si="1330"/>
        <v>1</v>
      </c>
      <c r="AQ2334" s="74" t="str">
        <f t="shared" si="1345"/>
        <v>00631L</v>
      </c>
      <c r="AR2334" s="20">
        <f t="shared" si="1331"/>
        <v>1</v>
      </c>
      <c r="AS2334" s="74" t="str">
        <f t="shared" si="1339"/>
        <v>00631L</v>
      </c>
      <c r="AT2334" s="20">
        <f t="shared" si="1332"/>
        <v>1</v>
      </c>
      <c r="AU2334" s="74" t="str">
        <f t="shared" si="1322"/>
        <v>00631L</v>
      </c>
      <c r="AV2334" s="20">
        <f t="shared" si="1333"/>
        <v>1</v>
      </c>
      <c r="AW2334" s="74" t="str">
        <f t="shared" si="1323"/>
        <v>00631L</v>
      </c>
      <c r="AX2334" s="20">
        <f t="shared" si="1324"/>
        <v>1</v>
      </c>
      <c r="AY2334" s="20">
        <f t="shared" si="1334"/>
        <v>0</v>
      </c>
      <c r="AZ2334" s="116">
        <v>42922</v>
      </c>
      <c r="BA2334" s="117">
        <v>18.587499999999999</v>
      </c>
      <c r="BB2334" s="118">
        <v>18.587499999999999</v>
      </c>
      <c r="BC2334" s="76">
        <f t="shared" si="1342"/>
        <v>18.145833333333336</v>
      </c>
      <c r="BD2334" s="76">
        <f t="shared" si="1343"/>
        <v>18.156250000000004</v>
      </c>
      <c r="BE2334" s="77">
        <f t="shared" si="1349"/>
        <v>2.4339839265212188E-2</v>
      </c>
      <c r="BF2334" s="77">
        <f t="shared" si="1340"/>
        <v>2.3752151462994558E-2</v>
      </c>
    </row>
    <row r="2335" spans="1:58" s="23" customFormat="1" ht="15.75" customHeight="1" x14ac:dyDescent="0.4">
      <c r="A2335" s="116">
        <v>42919</v>
      </c>
      <c r="B2335" s="112">
        <v>12.574999999999999</v>
      </c>
      <c r="C2335" s="112">
        <v>12.975</v>
      </c>
      <c r="D2335" s="112">
        <v>13.925000000000001</v>
      </c>
      <c r="E2335" s="112">
        <v>14.574999999999999</v>
      </c>
      <c r="F2335" s="112">
        <v>15.074999999999999</v>
      </c>
      <c r="G2335" s="112">
        <v>15.324999999999999</v>
      </c>
      <c r="H2335" s="113">
        <v>16.399999999999999</v>
      </c>
      <c r="I2335" s="90">
        <f t="shared" si="1325"/>
        <v>12.764473684210525</v>
      </c>
      <c r="J2335" s="90">
        <f t="shared" si="1326"/>
        <v>13.425000000000001</v>
      </c>
      <c r="K2335" s="114">
        <v>10</v>
      </c>
      <c r="L2335" s="115">
        <v>5.2631578947368418E-2</v>
      </c>
      <c r="M2335" s="90">
        <v>10.210000000000001</v>
      </c>
      <c r="N2335" s="90">
        <v>11.22</v>
      </c>
      <c r="O2335" s="90">
        <v>13.31</v>
      </c>
      <c r="P2335" s="90">
        <v>14.96</v>
      </c>
      <c r="Q2335" s="90">
        <v>17.02</v>
      </c>
      <c r="R2335" s="63">
        <f t="shared" ref="R2335:R2398" si="1351">(O2335+P2335)-(N2335+M2335)</f>
        <v>6.8400000000000034</v>
      </c>
      <c r="S2335" s="64">
        <f t="shared" si="1350"/>
        <v>3.5778175313059862E-3</v>
      </c>
      <c r="T2335" s="65">
        <f t="shared" si="1344"/>
        <v>0.90998217468805709</v>
      </c>
      <c r="U2335" s="65">
        <f t="shared" si="1344"/>
        <v>0.84297520661157022</v>
      </c>
      <c r="V2335" s="65">
        <f t="shared" si="1315"/>
        <v>0.75</v>
      </c>
      <c r="W2335" s="65">
        <f t="shared" si="1316"/>
        <v>0.65922444183313755</v>
      </c>
      <c r="X2335" s="61">
        <f t="shared" si="1327"/>
        <v>3.1809145129224684E-2</v>
      </c>
      <c r="Y2335" s="66">
        <f t="shared" si="1317"/>
        <v>0.12521440823327612</v>
      </c>
      <c r="Z2335" s="61">
        <f t="shared" si="1318"/>
        <v>5.1747242552314332E-2</v>
      </c>
      <c r="AA2335" s="67">
        <f t="shared" si="1319"/>
        <v>12.764473684210525</v>
      </c>
      <c r="AB2335" s="68">
        <f t="shared" si="1320"/>
        <v>0.1207664884135471</v>
      </c>
      <c r="AC2335" s="69">
        <f t="shared" si="1321"/>
        <v>0.13765362604371878</v>
      </c>
      <c r="AD2335" s="70">
        <f>_xlfn.PERCENTILE.EXC(AC2335:$AC$5675,0.5)</f>
        <v>8.5828025477707098E-2</v>
      </c>
      <c r="AE2335" s="70">
        <f>_xlfn.PERCENTILE.EXC($AC2335:AC$5675,0.35)</f>
        <v>4.9906412264216951E-2</v>
      </c>
      <c r="AF2335" s="71">
        <f t="shared" si="1346"/>
        <v>6.276497297611569E-2</v>
      </c>
      <c r="AG2335" s="70">
        <f t="shared" si="1347"/>
        <v>-0.13516283925727643</v>
      </c>
      <c r="AH2335" s="70">
        <f t="shared" si="1348"/>
        <v>-0.15865885003490499</v>
      </c>
      <c r="AI2335" s="61" t="str">
        <f t="shared" si="1336"/>
        <v>Short VOL</v>
      </c>
      <c r="AJ2335" s="68" t="str">
        <f t="shared" si="1337"/>
        <v>Short VOL</v>
      </c>
      <c r="AK2335" s="72" t="str">
        <f t="shared" si="1338"/>
        <v>00631L</v>
      </c>
      <c r="AL2335" s="73">
        <f t="shared" si="1328"/>
        <v>1</v>
      </c>
      <c r="AM2335" s="72" t="str">
        <f t="shared" si="1341"/>
        <v>00631L</v>
      </c>
      <c r="AN2335" s="73">
        <f t="shared" si="1329"/>
        <v>1</v>
      </c>
      <c r="AO2335" s="74" t="str">
        <f t="shared" si="1335"/>
        <v>00631L</v>
      </c>
      <c r="AP2335" s="20">
        <f t="shared" si="1330"/>
        <v>1</v>
      </c>
      <c r="AQ2335" s="74" t="str">
        <f t="shared" si="1345"/>
        <v>00631L</v>
      </c>
      <c r="AR2335" s="20">
        <f t="shared" si="1331"/>
        <v>1</v>
      </c>
      <c r="AS2335" s="74" t="str">
        <f t="shared" si="1339"/>
        <v>00631L</v>
      </c>
      <c r="AT2335" s="20">
        <f t="shared" si="1332"/>
        <v>1</v>
      </c>
      <c r="AU2335" s="74" t="str">
        <f t="shared" si="1322"/>
        <v>00631L</v>
      </c>
      <c r="AV2335" s="20">
        <f t="shared" si="1333"/>
        <v>1</v>
      </c>
      <c r="AW2335" s="74" t="str">
        <f t="shared" si="1323"/>
        <v>00631L</v>
      </c>
      <c r="AX2335" s="20">
        <f t="shared" si="1324"/>
        <v>1</v>
      </c>
      <c r="AY2335" s="20">
        <f t="shared" si="1334"/>
        <v>0</v>
      </c>
      <c r="AZ2335" s="116">
        <v>42921</v>
      </c>
      <c r="BA2335" s="117">
        <v>18.649999999999999</v>
      </c>
      <c r="BB2335" s="118">
        <v>18.55</v>
      </c>
      <c r="BC2335" s="76">
        <f t="shared" si="1342"/>
        <v>18.137291666666673</v>
      </c>
      <c r="BD2335" s="76">
        <f t="shared" si="1343"/>
        <v>18.146875000000005</v>
      </c>
      <c r="BE2335" s="77">
        <f t="shared" si="1349"/>
        <v>2.2754683605370737E-2</v>
      </c>
      <c r="BF2335" s="77">
        <f t="shared" si="1340"/>
        <v>2.772515929051109E-2</v>
      </c>
    </row>
    <row r="2336" spans="1:58" s="23" customFormat="1" ht="15.75" customHeight="1" x14ac:dyDescent="0.4">
      <c r="A2336" s="116">
        <v>42916</v>
      </c>
      <c r="B2336" s="112">
        <v>12.324999999999999</v>
      </c>
      <c r="C2336" s="112">
        <v>12.675000000000001</v>
      </c>
      <c r="D2336" s="112">
        <v>13.675000000000001</v>
      </c>
      <c r="E2336" s="112">
        <v>14.425000000000001</v>
      </c>
      <c r="F2336" s="112">
        <v>14.925000000000001</v>
      </c>
      <c r="G2336" s="112">
        <v>15.175000000000001</v>
      </c>
      <c r="H2336" s="113">
        <v>16.225000000000001</v>
      </c>
      <c r="I2336" s="90">
        <f t="shared" si="1325"/>
        <v>12.472368421052632</v>
      </c>
      <c r="J2336" s="90">
        <f t="shared" si="1326"/>
        <v>13.096052631578948</v>
      </c>
      <c r="K2336" s="114">
        <v>11</v>
      </c>
      <c r="L2336" s="115">
        <v>5.2631578947368418E-2</v>
      </c>
      <c r="M2336" s="90">
        <v>9.93</v>
      </c>
      <c r="N2336" s="90">
        <v>11.18</v>
      </c>
      <c r="O2336" s="90">
        <v>13.14</v>
      </c>
      <c r="P2336" s="90">
        <v>14.86</v>
      </c>
      <c r="Q2336" s="90">
        <v>17.12</v>
      </c>
      <c r="R2336" s="63">
        <f t="shared" si="1351"/>
        <v>6.8900000000000006</v>
      </c>
      <c r="S2336" s="64">
        <f t="shared" si="1350"/>
        <v>-2.2727272727272711E-2</v>
      </c>
      <c r="T2336" s="65">
        <f t="shared" si="1344"/>
        <v>0.88819320214669051</v>
      </c>
      <c r="U2336" s="65">
        <f t="shared" si="1344"/>
        <v>0.85083713850837128</v>
      </c>
      <c r="V2336" s="65">
        <f t="shared" si="1315"/>
        <v>0.7523553162853297</v>
      </c>
      <c r="W2336" s="65">
        <f t="shared" si="1316"/>
        <v>0.65303738317756999</v>
      </c>
      <c r="X2336" s="61">
        <f t="shared" si="1327"/>
        <v>2.839756592292101E-2</v>
      </c>
      <c r="Y2336" s="66">
        <f t="shared" si="1317"/>
        <v>0.12478336221837093</v>
      </c>
      <c r="Z2336" s="61">
        <f t="shared" si="1318"/>
        <v>5.0005274818018745E-2</v>
      </c>
      <c r="AA2336" s="67">
        <f t="shared" si="1319"/>
        <v>12.472368421052632</v>
      </c>
      <c r="AB2336" s="68">
        <f t="shared" si="1320"/>
        <v>0.10241502683363145</v>
      </c>
      <c r="AC2336" s="69">
        <f t="shared" si="1321"/>
        <v>0.11559645984370595</v>
      </c>
      <c r="AD2336" s="70">
        <f>_xlfn.PERCENTILE.EXC(AC2336:$AC$5675,0.5)</f>
        <v>8.5812758258566713E-2</v>
      </c>
      <c r="AE2336" s="70">
        <f>_xlfn.PERCENTILE.EXC($AC2336:AC$5675,0.35)</f>
        <v>4.9846923656907682E-2</v>
      </c>
      <c r="AF2336" s="71">
        <f t="shared" si="1346"/>
        <v>6.276497297611569E-2</v>
      </c>
      <c r="AG2336" s="70">
        <f t="shared" si="1347"/>
        <v>-0.13516283925727643</v>
      </c>
      <c r="AH2336" s="70">
        <f t="shared" si="1348"/>
        <v>-0.15865885003490499</v>
      </c>
      <c r="AI2336" s="61" t="str">
        <f t="shared" si="1336"/>
        <v>Short VOL</v>
      </c>
      <c r="AJ2336" s="68" t="str">
        <f t="shared" si="1337"/>
        <v>Short VOL</v>
      </c>
      <c r="AK2336" s="72" t="str">
        <f t="shared" si="1338"/>
        <v>00631L</v>
      </c>
      <c r="AL2336" s="73">
        <f t="shared" si="1328"/>
        <v>1</v>
      </c>
      <c r="AM2336" s="72" t="str">
        <f t="shared" si="1341"/>
        <v>00631L</v>
      </c>
      <c r="AN2336" s="73">
        <f t="shared" si="1329"/>
        <v>1</v>
      </c>
      <c r="AO2336" s="74" t="str">
        <f t="shared" si="1335"/>
        <v>00631L</v>
      </c>
      <c r="AP2336" s="20">
        <f t="shared" si="1330"/>
        <v>1</v>
      </c>
      <c r="AQ2336" s="74" t="str">
        <f t="shared" si="1345"/>
        <v>00631L</v>
      </c>
      <c r="AR2336" s="20">
        <f t="shared" si="1331"/>
        <v>1</v>
      </c>
      <c r="AS2336" s="74" t="str">
        <f t="shared" si="1339"/>
        <v>00631L</v>
      </c>
      <c r="AT2336" s="20">
        <f t="shared" si="1332"/>
        <v>1</v>
      </c>
      <c r="AU2336" s="74" t="str">
        <f t="shared" si="1322"/>
        <v>00631L</v>
      </c>
      <c r="AV2336" s="20">
        <f t="shared" si="1333"/>
        <v>1</v>
      </c>
      <c r="AW2336" s="74" t="str">
        <f t="shared" si="1323"/>
        <v>00631L</v>
      </c>
      <c r="AX2336" s="20">
        <f t="shared" si="1324"/>
        <v>1</v>
      </c>
      <c r="AY2336" s="20">
        <f t="shared" si="1334"/>
        <v>0</v>
      </c>
      <c r="AZ2336" s="116">
        <v>42919</v>
      </c>
      <c r="BA2336" s="117">
        <v>18.5625</v>
      </c>
      <c r="BB2336" s="118">
        <v>18.725000000000001</v>
      </c>
      <c r="BC2336" s="76">
        <f t="shared" si="1342"/>
        <v>18.132291666666671</v>
      </c>
      <c r="BD2336" s="76">
        <f t="shared" si="1343"/>
        <v>18.137500000000006</v>
      </c>
      <c r="BE2336" s="77">
        <f t="shared" si="1349"/>
        <v>3.2687999080829401E-2</v>
      </c>
      <c r="BF2336" s="77">
        <f t="shared" si="1340"/>
        <v>2.34321157822188E-2</v>
      </c>
    </row>
    <row r="2337" spans="1:58" s="23" customFormat="1" ht="15.75" customHeight="1" x14ac:dyDescent="0.4">
      <c r="A2337" s="116">
        <v>42915</v>
      </c>
      <c r="B2337" s="112">
        <v>12.025</v>
      </c>
      <c r="C2337" s="112">
        <v>12.625</v>
      </c>
      <c r="D2337" s="112">
        <v>13.625</v>
      </c>
      <c r="E2337" s="112">
        <v>14.375</v>
      </c>
      <c r="F2337" s="112">
        <v>14.875</v>
      </c>
      <c r="G2337" s="112">
        <v>15.125</v>
      </c>
      <c r="H2337" s="113">
        <v>16.225000000000001</v>
      </c>
      <c r="I2337" s="90">
        <f t="shared" si="1325"/>
        <v>12.246052631578948</v>
      </c>
      <c r="J2337" s="90">
        <f t="shared" si="1326"/>
        <v>12.993421052631579</v>
      </c>
      <c r="K2337" s="114">
        <v>12</v>
      </c>
      <c r="L2337" s="115">
        <v>5.2631578947368418E-2</v>
      </c>
      <c r="M2337" s="90">
        <v>11.37</v>
      </c>
      <c r="N2337" s="90">
        <v>11.44</v>
      </c>
      <c r="O2337" s="90">
        <v>13.15</v>
      </c>
      <c r="P2337" s="90">
        <v>14.88</v>
      </c>
      <c r="Q2337" s="90">
        <v>16.98</v>
      </c>
      <c r="R2337" s="63">
        <f t="shared" si="1351"/>
        <v>5.2200000000000024</v>
      </c>
      <c r="S2337" s="64">
        <f t="shared" si="1350"/>
        <v>0.14057826520438688</v>
      </c>
      <c r="T2337" s="65">
        <f t="shared" si="1344"/>
        <v>0.99388111888111885</v>
      </c>
      <c r="U2337" s="65">
        <f t="shared" si="1344"/>
        <v>0.86996197718631174</v>
      </c>
      <c r="V2337" s="65">
        <f t="shared" si="1315"/>
        <v>0.76881720430107514</v>
      </c>
      <c r="W2337" s="65">
        <f t="shared" si="1316"/>
        <v>0.67373380447585385</v>
      </c>
      <c r="X2337" s="61">
        <f t="shared" si="1327"/>
        <v>4.9896049896049864E-2</v>
      </c>
      <c r="Y2337" s="66">
        <f t="shared" si="1317"/>
        <v>0.12869565217391316</v>
      </c>
      <c r="Z2337" s="61">
        <f t="shared" si="1318"/>
        <v>6.1029332760287887E-2</v>
      </c>
      <c r="AA2337" s="67">
        <f t="shared" si="1319"/>
        <v>12.246052631578948</v>
      </c>
      <c r="AB2337" s="68">
        <f t="shared" si="1320"/>
        <v>5.1136363636363716E-2</v>
      </c>
      <c r="AC2337" s="69">
        <f t="shared" si="1321"/>
        <v>7.0459146117040947E-2</v>
      </c>
      <c r="AD2337" s="70">
        <f>_xlfn.PERCENTILE.EXC(AC2337:$AC$5675,0.5)</f>
        <v>8.5797491039426327E-2</v>
      </c>
      <c r="AE2337" s="70">
        <f>_xlfn.PERCENTILE.EXC($AC2337:AC$5675,0.35)</f>
        <v>4.9787435049598414E-2</v>
      </c>
      <c r="AF2337" s="71">
        <f t="shared" si="1346"/>
        <v>6.276497297611569E-2</v>
      </c>
      <c r="AG2337" s="70">
        <f t="shared" si="1347"/>
        <v>-0.13516283925727643</v>
      </c>
      <c r="AH2337" s="70">
        <f t="shared" si="1348"/>
        <v>-0.15865885003490499</v>
      </c>
      <c r="AI2337" s="61" t="str">
        <f t="shared" si="1336"/>
        <v>Safety</v>
      </c>
      <c r="AJ2337" s="68" t="str">
        <f t="shared" si="1337"/>
        <v>Short VOL</v>
      </c>
      <c r="AK2337" s="72" t="str">
        <f t="shared" si="1338"/>
        <v>00631L</v>
      </c>
      <c r="AL2337" s="73">
        <f t="shared" si="1328"/>
        <v>1</v>
      </c>
      <c r="AM2337" s="72" t="str">
        <f t="shared" si="1341"/>
        <v>00631L</v>
      </c>
      <c r="AN2337" s="73">
        <f t="shared" si="1329"/>
        <v>1</v>
      </c>
      <c r="AO2337" s="74" t="str">
        <f t="shared" si="1335"/>
        <v>00631L</v>
      </c>
      <c r="AP2337" s="20">
        <f t="shared" si="1330"/>
        <v>1</v>
      </c>
      <c r="AQ2337" s="74" t="str">
        <f t="shared" si="1345"/>
        <v>00631L</v>
      </c>
      <c r="AR2337" s="20">
        <f t="shared" si="1331"/>
        <v>1</v>
      </c>
      <c r="AS2337" s="74" t="str">
        <f t="shared" si="1339"/>
        <v>00631L</v>
      </c>
      <c r="AT2337" s="20">
        <f t="shared" si="1332"/>
        <v>1</v>
      </c>
      <c r="AU2337" s="74" t="str">
        <f t="shared" si="1322"/>
        <v>00631L</v>
      </c>
      <c r="AV2337" s="20">
        <f t="shared" si="1333"/>
        <v>1</v>
      </c>
      <c r="AW2337" s="74" t="str">
        <f t="shared" si="1323"/>
        <v>00631L</v>
      </c>
      <c r="AX2337" s="20">
        <f t="shared" si="1324"/>
        <v>1</v>
      </c>
      <c r="AY2337" s="20">
        <f t="shared" si="1334"/>
        <v>0</v>
      </c>
      <c r="AZ2337" s="116">
        <v>42916</v>
      </c>
      <c r="BA2337" s="117">
        <v>18.574999999999999</v>
      </c>
      <c r="BB2337" s="118">
        <v>18.487500000000001</v>
      </c>
      <c r="BC2337" s="76">
        <f t="shared" si="1342"/>
        <v>18.124791666666674</v>
      </c>
      <c r="BD2337" s="76">
        <f t="shared" si="1343"/>
        <v>18.129791666666673</v>
      </c>
      <c r="BE2337" s="77">
        <f t="shared" si="1349"/>
        <v>2.0011724272692419E-2</v>
      </c>
      <c r="BF2337" s="77">
        <f t="shared" si="1340"/>
        <v>2.4556726382680045E-2</v>
      </c>
    </row>
    <row r="2338" spans="1:58" s="23" customFormat="1" ht="15.75" customHeight="1" x14ac:dyDescent="0.4">
      <c r="A2338" s="116">
        <v>42914</v>
      </c>
      <c r="B2338" s="112">
        <v>11.675000000000001</v>
      </c>
      <c r="C2338" s="112">
        <v>12.475</v>
      </c>
      <c r="D2338" s="112">
        <v>13.525</v>
      </c>
      <c r="E2338" s="112">
        <v>14.275</v>
      </c>
      <c r="F2338" s="112">
        <v>14.824999999999999</v>
      </c>
      <c r="G2338" s="112">
        <v>15.125</v>
      </c>
      <c r="H2338" s="113">
        <v>16.175000000000001</v>
      </c>
      <c r="I2338" s="90">
        <f t="shared" si="1325"/>
        <v>11.927631578947368</v>
      </c>
      <c r="J2338" s="90">
        <f t="shared" si="1326"/>
        <v>12.80657894736842</v>
      </c>
      <c r="K2338" s="114">
        <v>13</v>
      </c>
      <c r="L2338" s="115">
        <v>5.2631578947368418E-2</v>
      </c>
      <c r="M2338" s="90">
        <v>8.49</v>
      </c>
      <c r="N2338" s="90">
        <v>10.029999999999999</v>
      </c>
      <c r="O2338" s="90">
        <v>12.4</v>
      </c>
      <c r="P2338" s="90">
        <v>14.44</v>
      </c>
      <c r="Q2338" s="90">
        <v>16.82</v>
      </c>
      <c r="R2338" s="63">
        <f t="shared" si="1351"/>
        <v>8.32</v>
      </c>
      <c r="S2338" s="64">
        <f t="shared" si="1350"/>
        <v>-9.3128390596745131E-2</v>
      </c>
      <c r="T2338" s="65">
        <f t="shared" si="1344"/>
        <v>0.84646061814556339</v>
      </c>
      <c r="U2338" s="65">
        <f t="shared" si="1344"/>
        <v>0.80887096774193545</v>
      </c>
      <c r="V2338" s="65">
        <f t="shared" si="1315"/>
        <v>0.69459833795013848</v>
      </c>
      <c r="W2338" s="65">
        <f t="shared" si="1316"/>
        <v>0.59631391200951245</v>
      </c>
      <c r="X2338" s="61">
        <f t="shared" si="1327"/>
        <v>6.8522483940042733E-2</v>
      </c>
      <c r="Y2338" s="66">
        <f t="shared" si="1317"/>
        <v>0.13309982486865152</v>
      </c>
      <c r="Z2338" s="61">
        <f t="shared" si="1318"/>
        <v>7.3690016547159357E-2</v>
      </c>
      <c r="AA2338" s="67">
        <f t="shared" si="1319"/>
        <v>11.927631578947368</v>
      </c>
      <c r="AB2338" s="68">
        <f t="shared" si="1320"/>
        <v>0.1640079760717848</v>
      </c>
      <c r="AC2338" s="69">
        <f t="shared" si="1321"/>
        <v>0.18919557118119332</v>
      </c>
      <c r="AD2338" s="70">
        <f>_xlfn.PERCENTILE.EXC(AC2338:$AC$5675,0.5)</f>
        <v>8.5812758258566713E-2</v>
      </c>
      <c r="AE2338" s="70">
        <f>_xlfn.PERCENTILE.EXC($AC2338:AC$5675,0.35)</f>
        <v>4.9782092158334325E-2</v>
      </c>
      <c r="AF2338" s="71">
        <f t="shared" si="1346"/>
        <v>6.276497297611569E-2</v>
      </c>
      <c r="AG2338" s="70">
        <f t="shared" si="1347"/>
        <v>-0.13516283925727643</v>
      </c>
      <c r="AH2338" s="70">
        <f t="shared" si="1348"/>
        <v>-0.15865885003490499</v>
      </c>
      <c r="AI2338" s="61" t="str">
        <f t="shared" si="1336"/>
        <v>Short VOL</v>
      </c>
      <c r="AJ2338" s="68" t="str">
        <f t="shared" si="1337"/>
        <v>Short VOL</v>
      </c>
      <c r="AK2338" s="72" t="str">
        <f t="shared" si="1338"/>
        <v>00631L</v>
      </c>
      <c r="AL2338" s="73">
        <f t="shared" si="1328"/>
        <v>1</v>
      </c>
      <c r="AM2338" s="72" t="str">
        <f t="shared" si="1341"/>
        <v>00631L</v>
      </c>
      <c r="AN2338" s="73">
        <f t="shared" si="1329"/>
        <v>1</v>
      </c>
      <c r="AO2338" s="74" t="str">
        <f t="shared" si="1335"/>
        <v>00631L</v>
      </c>
      <c r="AP2338" s="20">
        <f t="shared" si="1330"/>
        <v>1</v>
      </c>
      <c r="AQ2338" s="74" t="str">
        <f t="shared" si="1345"/>
        <v>00631L</v>
      </c>
      <c r="AR2338" s="20">
        <f t="shared" si="1331"/>
        <v>1</v>
      </c>
      <c r="AS2338" s="74" t="str">
        <f t="shared" si="1339"/>
        <v>00631L</v>
      </c>
      <c r="AT2338" s="20">
        <f t="shared" si="1332"/>
        <v>1</v>
      </c>
      <c r="AU2338" s="74" t="str">
        <f t="shared" si="1322"/>
        <v>00631L</v>
      </c>
      <c r="AV2338" s="20">
        <f t="shared" si="1333"/>
        <v>1</v>
      </c>
      <c r="AW2338" s="74" t="str">
        <f t="shared" si="1323"/>
        <v>00631L</v>
      </c>
      <c r="AX2338" s="20">
        <f t="shared" si="1324"/>
        <v>1</v>
      </c>
      <c r="AY2338" s="20">
        <f t="shared" si="1334"/>
        <v>0</v>
      </c>
      <c r="AZ2338" s="116">
        <v>42915</v>
      </c>
      <c r="BA2338" s="117">
        <v>18.487500000000001</v>
      </c>
      <c r="BB2338" s="118">
        <v>18.5</v>
      </c>
      <c r="BC2338" s="76">
        <f t="shared" si="1342"/>
        <v>18.120625000000004</v>
      </c>
      <c r="BD2338" s="76">
        <f t="shared" si="1343"/>
        <v>18.124791666666674</v>
      </c>
      <c r="BE2338" s="77">
        <f t="shared" si="1349"/>
        <v>2.0936088021246285E-2</v>
      </c>
      <c r="BF2338" s="77">
        <f t="shared" si="1340"/>
        <v>2.0011724272692419E-2</v>
      </c>
    </row>
    <row r="2339" spans="1:58" s="23" customFormat="1" ht="15.75" customHeight="1" x14ac:dyDescent="0.4">
      <c r="A2339" s="116">
        <v>42913</v>
      </c>
      <c r="B2339" s="112">
        <v>12.025</v>
      </c>
      <c r="C2339" s="112">
        <v>12.675000000000001</v>
      </c>
      <c r="D2339" s="112">
        <v>13.65</v>
      </c>
      <c r="E2339" s="112">
        <v>14.375</v>
      </c>
      <c r="F2339" s="112">
        <v>14.875</v>
      </c>
      <c r="G2339" s="112">
        <v>15.175000000000001</v>
      </c>
      <c r="H2339" s="113">
        <v>16.225000000000001</v>
      </c>
      <c r="I2339" s="90">
        <f t="shared" si="1325"/>
        <v>12.196052631578947</v>
      </c>
      <c r="J2339" s="90">
        <f t="shared" si="1326"/>
        <v>12.931578947368422</v>
      </c>
      <c r="K2339" s="114">
        <v>14</v>
      </c>
      <c r="L2339" s="115">
        <v>5.2631578947368418E-2</v>
      </c>
      <c r="M2339" s="90">
        <v>10.5</v>
      </c>
      <c r="N2339" s="90">
        <v>11.06</v>
      </c>
      <c r="O2339" s="90">
        <v>12.96</v>
      </c>
      <c r="P2339" s="90">
        <v>14.78</v>
      </c>
      <c r="Q2339" s="90">
        <v>17.09</v>
      </c>
      <c r="R2339" s="63">
        <f t="shared" si="1351"/>
        <v>6.18</v>
      </c>
      <c r="S2339" s="64">
        <f t="shared" si="1350"/>
        <v>0.11717171717171718</v>
      </c>
      <c r="T2339" s="65">
        <f t="shared" si="1344"/>
        <v>0.94936708860759489</v>
      </c>
      <c r="U2339" s="65">
        <f t="shared" si="1344"/>
        <v>0.85339506172839508</v>
      </c>
      <c r="V2339" s="65">
        <f t="shared" si="1315"/>
        <v>0.74830852503382961</v>
      </c>
      <c r="W2339" s="65">
        <f t="shared" si="1316"/>
        <v>0.64716208308952605</v>
      </c>
      <c r="X2339" s="61">
        <f t="shared" si="1327"/>
        <v>5.4054054054054085E-2</v>
      </c>
      <c r="Y2339" s="66">
        <f t="shared" si="1317"/>
        <v>0.12869565217391316</v>
      </c>
      <c r="Z2339" s="61">
        <f t="shared" si="1318"/>
        <v>6.0308555399719577E-2</v>
      </c>
      <c r="AA2339" s="67">
        <f t="shared" si="1319"/>
        <v>12.196052631578947</v>
      </c>
      <c r="AB2339" s="68">
        <f t="shared" si="1320"/>
        <v>8.7251356238697994E-2</v>
      </c>
      <c r="AC2339" s="69">
        <f t="shared" si="1321"/>
        <v>0.10271723612829536</v>
      </c>
      <c r="AD2339" s="70">
        <f>_xlfn.PERCENTILE.EXC(AC2339:$AC$5675,0.5)</f>
        <v>8.5797491039426327E-2</v>
      </c>
      <c r="AE2339" s="70">
        <f>_xlfn.PERCENTILE.EXC($AC2339:AC$5675,0.35)</f>
        <v>4.9776749267070243E-2</v>
      </c>
      <c r="AF2339" s="71">
        <f t="shared" si="1346"/>
        <v>6.276497297611569E-2</v>
      </c>
      <c r="AG2339" s="70">
        <f t="shared" si="1347"/>
        <v>-0.13516283925727643</v>
      </c>
      <c r="AH2339" s="70">
        <f t="shared" si="1348"/>
        <v>-0.15865885003490499</v>
      </c>
      <c r="AI2339" s="61" t="str">
        <f t="shared" si="1336"/>
        <v>Short VOL</v>
      </c>
      <c r="AJ2339" s="68" t="str">
        <f t="shared" si="1337"/>
        <v>Short VOL</v>
      </c>
      <c r="AK2339" s="72" t="str">
        <f t="shared" si="1338"/>
        <v>00631L</v>
      </c>
      <c r="AL2339" s="73">
        <f t="shared" si="1328"/>
        <v>1</v>
      </c>
      <c r="AM2339" s="72" t="str">
        <f t="shared" si="1341"/>
        <v>00631L</v>
      </c>
      <c r="AN2339" s="73">
        <f t="shared" si="1329"/>
        <v>1</v>
      </c>
      <c r="AO2339" s="74" t="str">
        <f t="shared" si="1335"/>
        <v>00631L</v>
      </c>
      <c r="AP2339" s="20">
        <f t="shared" si="1330"/>
        <v>1</v>
      </c>
      <c r="AQ2339" s="74" t="str">
        <f t="shared" si="1345"/>
        <v>00631L</v>
      </c>
      <c r="AR2339" s="20">
        <f t="shared" si="1331"/>
        <v>1</v>
      </c>
      <c r="AS2339" s="74" t="str">
        <f t="shared" si="1339"/>
        <v>00631L</v>
      </c>
      <c r="AT2339" s="20">
        <f t="shared" si="1332"/>
        <v>1</v>
      </c>
      <c r="AU2339" s="74" t="str">
        <f t="shared" si="1322"/>
        <v>00631L</v>
      </c>
      <c r="AV2339" s="20">
        <f t="shared" si="1333"/>
        <v>1</v>
      </c>
      <c r="AW2339" s="74" t="str">
        <f t="shared" si="1323"/>
        <v>00631L</v>
      </c>
      <c r="AX2339" s="20">
        <f t="shared" si="1324"/>
        <v>1</v>
      </c>
      <c r="AY2339" s="20">
        <f t="shared" si="1334"/>
        <v>0</v>
      </c>
      <c r="AZ2339" s="116">
        <v>42914</v>
      </c>
      <c r="BA2339" s="117">
        <v>18.462499999999999</v>
      </c>
      <c r="BB2339" s="118">
        <v>18.45</v>
      </c>
      <c r="BC2339" s="76">
        <f t="shared" si="1342"/>
        <v>18.115833333333342</v>
      </c>
      <c r="BD2339" s="76">
        <f t="shared" si="1343"/>
        <v>18.120000000000005</v>
      </c>
      <c r="BE2339" s="77">
        <f t="shared" si="1349"/>
        <v>1.8446110676663553E-2</v>
      </c>
      <c r="BF2339" s="77">
        <f t="shared" si="1340"/>
        <v>1.8901766004414677E-2</v>
      </c>
    </row>
    <row r="2340" spans="1:58" s="23" customFormat="1" ht="15.75" customHeight="1" x14ac:dyDescent="0.4">
      <c r="A2340" s="116">
        <v>42912</v>
      </c>
      <c r="B2340" s="112">
        <v>11.625</v>
      </c>
      <c r="C2340" s="112">
        <v>12.375</v>
      </c>
      <c r="D2340" s="112">
        <v>13.425000000000001</v>
      </c>
      <c r="E2340" s="112">
        <v>14.225</v>
      </c>
      <c r="F2340" s="112">
        <v>14.824999999999999</v>
      </c>
      <c r="G2340" s="112">
        <v>15.175000000000001</v>
      </c>
      <c r="H2340" s="113">
        <v>16.274999999999999</v>
      </c>
      <c r="I2340" s="90">
        <f t="shared" si="1325"/>
        <v>11.782894736842106</v>
      </c>
      <c r="J2340" s="90">
        <f t="shared" si="1326"/>
        <v>12.596052631578948</v>
      </c>
      <c r="K2340" s="114">
        <v>15</v>
      </c>
      <c r="L2340" s="115">
        <v>5.2631578947368418E-2</v>
      </c>
      <c r="M2340" s="90">
        <v>8.6999999999999993</v>
      </c>
      <c r="N2340" s="90">
        <v>9.9</v>
      </c>
      <c r="O2340" s="90">
        <v>12.27</v>
      </c>
      <c r="P2340" s="90">
        <v>14.28</v>
      </c>
      <c r="Q2340" s="90">
        <v>16.760000000000002</v>
      </c>
      <c r="R2340" s="63">
        <f t="shared" si="1351"/>
        <v>7.9499999999999957</v>
      </c>
      <c r="S2340" s="64">
        <f t="shared" si="1350"/>
        <v>-1.1976047904191539E-2</v>
      </c>
      <c r="T2340" s="65">
        <f t="shared" si="1344"/>
        <v>0.87878787878787867</v>
      </c>
      <c r="U2340" s="65">
        <f t="shared" si="1344"/>
        <v>0.8068459657701712</v>
      </c>
      <c r="V2340" s="65">
        <f t="shared" si="1315"/>
        <v>0.69327731092436984</v>
      </c>
      <c r="W2340" s="65">
        <f t="shared" si="1316"/>
        <v>0.59069212410501193</v>
      </c>
      <c r="X2340" s="61">
        <f t="shared" si="1327"/>
        <v>6.4516129032258063E-2</v>
      </c>
      <c r="Y2340" s="66">
        <f t="shared" si="1317"/>
        <v>0.14411247803163438</v>
      </c>
      <c r="Z2340" s="61">
        <f t="shared" si="1318"/>
        <v>6.9011725293132264E-2</v>
      </c>
      <c r="AA2340" s="67">
        <f t="shared" si="1319"/>
        <v>11.782894736842104</v>
      </c>
      <c r="AB2340" s="68">
        <f t="shared" si="1320"/>
        <v>0.1742424242424242</v>
      </c>
      <c r="AC2340" s="69">
        <f t="shared" si="1321"/>
        <v>0.19019138755980849</v>
      </c>
      <c r="AD2340" s="70">
        <f>_xlfn.PERCENTILE.EXC(AC2340:$AC$5675,0.5)</f>
        <v>8.577374551971316E-2</v>
      </c>
      <c r="AE2340" s="70">
        <f>_xlfn.PERCENTILE.EXC($AC2340:AC$5675,0.35)</f>
        <v>4.97675856368349E-2</v>
      </c>
      <c r="AF2340" s="71">
        <f t="shared" si="1346"/>
        <v>6.276497297611569E-2</v>
      </c>
      <c r="AG2340" s="70">
        <f t="shared" si="1347"/>
        <v>-0.13516283925727643</v>
      </c>
      <c r="AH2340" s="70">
        <f t="shared" si="1348"/>
        <v>-0.15865885003490499</v>
      </c>
      <c r="AI2340" s="61" t="str">
        <f t="shared" si="1336"/>
        <v>Short VOL</v>
      </c>
      <c r="AJ2340" s="68" t="str">
        <f t="shared" si="1337"/>
        <v>Short VOL</v>
      </c>
      <c r="AK2340" s="72" t="str">
        <f t="shared" si="1338"/>
        <v>00631L</v>
      </c>
      <c r="AL2340" s="73">
        <f t="shared" si="1328"/>
        <v>1</v>
      </c>
      <c r="AM2340" s="72" t="str">
        <f t="shared" si="1341"/>
        <v>00631L</v>
      </c>
      <c r="AN2340" s="73">
        <f t="shared" si="1329"/>
        <v>1</v>
      </c>
      <c r="AO2340" s="74" t="str">
        <f t="shared" si="1335"/>
        <v>00631L</v>
      </c>
      <c r="AP2340" s="20">
        <f t="shared" si="1330"/>
        <v>1</v>
      </c>
      <c r="AQ2340" s="74" t="str">
        <f t="shared" si="1345"/>
        <v>00631L</v>
      </c>
      <c r="AR2340" s="20">
        <f t="shared" si="1331"/>
        <v>1</v>
      </c>
      <c r="AS2340" s="74" t="str">
        <f t="shared" si="1339"/>
        <v>00631L</v>
      </c>
      <c r="AT2340" s="20">
        <f t="shared" si="1332"/>
        <v>1</v>
      </c>
      <c r="AU2340" s="74" t="str">
        <f t="shared" si="1322"/>
        <v>00631L</v>
      </c>
      <c r="AV2340" s="20">
        <f t="shared" si="1333"/>
        <v>1</v>
      </c>
      <c r="AW2340" s="74" t="str">
        <f t="shared" si="1323"/>
        <v>00631L</v>
      </c>
      <c r="AX2340" s="20">
        <f t="shared" si="1324"/>
        <v>1</v>
      </c>
      <c r="AY2340" s="20">
        <f t="shared" si="1334"/>
        <v>0</v>
      </c>
      <c r="AZ2340" s="116">
        <v>42913</v>
      </c>
      <c r="BA2340" s="117">
        <v>18.324999999999999</v>
      </c>
      <c r="BB2340" s="118">
        <v>18.212499999999999</v>
      </c>
      <c r="BC2340" s="76">
        <f t="shared" si="1342"/>
        <v>18.113125000000004</v>
      </c>
      <c r="BD2340" s="76">
        <f t="shared" si="1343"/>
        <v>18.113750000000007</v>
      </c>
      <c r="BE2340" s="77">
        <f t="shared" si="1349"/>
        <v>5.4863531279111064E-3</v>
      </c>
      <c r="BF2340" s="77">
        <f t="shared" si="1340"/>
        <v>1.1662411151748949E-2</v>
      </c>
    </row>
    <row r="2341" spans="1:58" s="23" customFormat="1" ht="15.75" customHeight="1" x14ac:dyDescent="0.4">
      <c r="A2341" s="116">
        <v>42909</v>
      </c>
      <c r="B2341" s="112">
        <v>11.875</v>
      </c>
      <c r="C2341" s="112">
        <v>12.625</v>
      </c>
      <c r="D2341" s="112">
        <v>13.675000000000001</v>
      </c>
      <c r="E2341" s="112">
        <v>14.5</v>
      </c>
      <c r="F2341" s="112">
        <v>15.1</v>
      </c>
      <c r="G2341" s="112">
        <v>15.425000000000001</v>
      </c>
      <c r="H2341" s="113">
        <v>16.524999999999999</v>
      </c>
      <c r="I2341" s="90">
        <f t="shared" si="1325"/>
        <v>11.993421052631579</v>
      </c>
      <c r="J2341" s="90">
        <f t="shared" si="1326"/>
        <v>12.79078947368421</v>
      </c>
      <c r="K2341" s="114">
        <v>16</v>
      </c>
      <c r="L2341" s="115">
        <v>5.2631578947368418E-2</v>
      </c>
      <c r="M2341" s="90">
        <v>8.3800000000000008</v>
      </c>
      <c r="N2341" s="90">
        <v>10.02</v>
      </c>
      <c r="O2341" s="90">
        <v>12.36</v>
      </c>
      <c r="P2341" s="90">
        <v>14.49</v>
      </c>
      <c r="Q2341" s="90">
        <v>16.829999999999998</v>
      </c>
      <c r="R2341" s="63">
        <f t="shared" si="1351"/>
        <v>8.4500000000000028</v>
      </c>
      <c r="S2341" s="64">
        <f t="shared" si="1350"/>
        <v>-4.3893129770992446E-2</v>
      </c>
      <c r="T2341" s="65">
        <f t="shared" si="1344"/>
        <v>0.83632734530938135</v>
      </c>
      <c r="U2341" s="65">
        <f t="shared" si="1344"/>
        <v>0.81067961165048541</v>
      </c>
      <c r="V2341" s="65">
        <f t="shared" si="1315"/>
        <v>0.69151138716356109</v>
      </c>
      <c r="W2341" s="65">
        <f t="shared" si="1316"/>
        <v>0.59536541889483074</v>
      </c>
      <c r="X2341" s="61">
        <f t="shared" si="1327"/>
        <v>6.3157894736842107E-2</v>
      </c>
      <c r="Y2341" s="66">
        <f t="shared" si="1317"/>
        <v>0.13965517241379299</v>
      </c>
      <c r="Z2341" s="61">
        <f t="shared" si="1318"/>
        <v>6.6483817882611082E-2</v>
      </c>
      <c r="AA2341" s="67">
        <f t="shared" si="1319"/>
        <v>11.993421052631579</v>
      </c>
      <c r="AB2341" s="68">
        <f t="shared" si="1320"/>
        <v>0.18512974051896214</v>
      </c>
      <c r="AC2341" s="69">
        <f t="shared" si="1321"/>
        <v>0.19694820884546699</v>
      </c>
      <c r="AD2341" s="70">
        <f>_xlfn.PERCENTILE.EXC(AC2341:$AC$5675,0.5)</f>
        <v>8.5749999999999993E-2</v>
      </c>
      <c r="AE2341" s="70">
        <f>_xlfn.PERCENTILE.EXC($AC2341:AC$5675,0.35)</f>
        <v>4.9735497572772146E-2</v>
      </c>
      <c r="AF2341" s="71">
        <f t="shared" si="1346"/>
        <v>6.276497297611569E-2</v>
      </c>
      <c r="AG2341" s="70">
        <f t="shared" si="1347"/>
        <v>-0.13516283925727643</v>
      </c>
      <c r="AH2341" s="70">
        <f t="shared" si="1348"/>
        <v>-0.15865885003490499</v>
      </c>
      <c r="AI2341" s="61" t="str">
        <f t="shared" si="1336"/>
        <v>Short VOL</v>
      </c>
      <c r="AJ2341" s="68" t="str">
        <f t="shared" si="1337"/>
        <v>Short VOL</v>
      </c>
      <c r="AK2341" s="72" t="str">
        <f t="shared" si="1338"/>
        <v>00631L</v>
      </c>
      <c r="AL2341" s="73">
        <f t="shared" si="1328"/>
        <v>1</v>
      </c>
      <c r="AM2341" s="72" t="str">
        <f t="shared" si="1341"/>
        <v>00631L</v>
      </c>
      <c r="AN2341" s="73">
        <f t="shared" si="1329"/>
        <v>1</v>
      </c>
      <c r="AO2341" s="74" t="str">
        <f t="shared" si="1335"/>
        <v>00631L</v>
      </c>
      <c r="AP2341" s="20">
        <f t="shared" si="1330"/>
        <v>1</v>
      </c>
      <c r="AQ2341" s="74" t="str">
        <f t="shared" si="1345"/>
        <v>00631L</v>
      </c>
      <c r="AR2341" s="20">
        <f t="shared" si="1331"/>
        <v>1</v>
      </c>
      <c r="AS2341" s="74" t="str">
        <f t="shared" si="1339"/>
        <v>00631L</v>
      </c>
      <c r="AT2341" s="20">
        <f t="shared" si="1332"/>
        <v>1</v>
      </c>
      <c r="AU2341" s="74" t="str">
        <f t="shared" si="1322"/>
        <v>00631L</v>
      </c>
      <c r="AV2341" s="20">
        <f t="shared" si="1333"/>
        <v>1</v>
      </c>
      <c r="AW2341" s="74" t="str">
        <f t="shared" si="1323"/>
        <v>00631L</v>
      </c>
      <c r="AX2341" s="20">
        <f t="shared" si="1324"/>
        <v>1</v>
      </c>
      <c r="AY2341" s="20">
        <f t="shared" si="1334"/>
        <v>0</v>
      </c>
      <c r="AZ2341" s="116">
        <v>42912</v>
      </c>
      <c r="BA2341" s="117">
        <v>18.2</v>
      </c>
      <c r="BB2341" s="118">
        <v>18.25</v>
      </c>
      <c r="BC2341" s="76">
        <f t="shared" si="1342"/>
        <v>18.113333333333333</v>
      </c>
      <c r="BD2341" s="76">
        <f t="shared" si="1343"/>
        <v>18.112916666666667</v>
      </c>
      <c r="BE2341" s="77">
        <f t="shared" si="1349"/>
        <v>7.5450864924549157E-3</v>
      </c>
      <c r="BF2341" s="77">
        <f t="shared" si="1340"/>
        <v>4.8078029030847579E-3</v>
      </c>
    </row>
    <row r="2342" spans="1:58" s="23" customFormat="1" ht="15.75" customHeight="1" x14ac:dyDescent="0.4">
      <c r="A2342" s="116">
        <v>42908</v>
      </c>
      <c r="B2342" s="112">
        <v>11.975</v>
      </c>
      <c r="C2342" s="112">
        <v>12.725</v>
      </c>
      <c r="D2342" s="112">
        <v>13.775</v>
      </c>
      <c r="E2342" s="112">
        <v>14.574999999999999</v>
      </c>
      <c r="F2342" s="112">
        <v>15.175000000000001</v>
      </c>
      <c r="G2342" s="112">
        <v>15.475</v>
      </c>
      <c r="H2342" s="113">
        <v>16.574999999999999</v>
      </c>
      <c r="I2342" s="90">
        <f t="shared" si="1325"/>
        <v>12.053947368421053</v>
      </c>
      <c r="J2342" s="90">
        <f t="shared" si="1326"/>
        <v>12.835526315789473</v>
      </c>
      <c r="K2342" s="114">
        <v>17</v>
      </c>
      <c r="L2342" s="115">
        <v>5.2631578947368418E-2</v>
      </c>
      <c r="M2342" s="90">
        <v>9.23</v>
      </c>
      <c r="N2342" s="90">
        <v>10.48</v>
      </c>
      <c r="O2342" s="90">
        <v>12.62</v>
      </c>
      <c r="P2342" s="90">
        <v>14.65</v>
      </c>
      <c r="Q2342" s="90">
        <v>16.87</v>
      </c>
      <c r="R2342" s="63">
        <f t="shared" si="1351"/>
        <v>7.5599999999999987</v>
      </c>
      <c r="S2342" s="64">
        <f t="shared" si="1350"/>
        <v>-2.5116279069767402E-2</v>
      </c>
      <c r="T2342" s="65">
        <f t="shared" si="1344"/>
        <v>0.88072519083969469</v>
      </c>
      <c r="U2342" s="65">
        <f t="shared" si="1344"/>
        <v>0.83042789223454838</v>
      </c>
      <c r="V2342" s="65">
        <f t="shared" ref="V2342:V2405" si="1352">N2342/P2342</f>
        <v>0.71535836177474399</v>
      </c>
      <c r="W2342" s="65">
        <f t="shared" ref="W2342:W2405" si="1353">N2342/Q2342</f>
        <v>0.62122110254890339</v>
      </c>
      <c r="X2342" s="61">
        <f t="shared" si="1327"/>
        <v>6.2630480167014613E-2</v>
      </c>
      <c r="Y2342" s="66">
        <f t="shared" ref="Y2342:Y2405" si="1354">(H2342-E2342)/E2342</f>
        <v>0.137221269296741</v>
      </c>
      <c r="Z2342" s="61">
        <f t="shared" ref="Z2342:Z2405" si="1355">(J2342-I2342)/I2342</f>
        <v>6.4840082960375398E-2</v>
      </c>
      <c r="AA2342" s="67">
        <f t="shared" ref="AA2342:AA2405" si="1356">B2342*(K2342*L2342)+C2342*(1-(K2342*L2342))</f>
        <v>12.053947368421053</v>
      </c>
      <c r="AB2342" s="68">
        <f t="shared" ref="AB2342:AB2405" si="1357">(B2342-N2342)/N2342</f>
        <v>0.1426526717557251</v>
      </c>
      <c r="AC2342" s="69">
        <f t="shared" ref="AC2342:AC2405" si="1358">(AA2342-N2342)/N2342</f>
        <v>0.15018581759742866</v>
      </c>
      <c r="AD2342" s="70">
        <f>_xlfn.PERCENTILE.EXC(AC2342:$AC$5675,0.5)</f>
        <v>8.5680989583333256E-2</v>
      </c>
      <c r="AE2342" s="70">
        <f>_xlfn.PERCENTILE.EXC($AC2342:AC$5675,0.35)</f>
        <v>4.9703409508709391E-2</v>
      </c>
      <c r="AF2342" s="71">
        <f t="shared" si="1346"/>
        <v>6.276497297611569E-2</v>
      </c>
      <c r="AG2342" s="70">
        <f t="shared" si="1347"/>
        <v>-0.13516283925727643</v>
      </c>
      <c r="AH2342" s="70">
        <f t="shared" si="1348"/>
        <v>-0.15865885003490499</v>
      </c>
      <c r="AI2342" s="61" t="str">
        <f t="shared" si="1336"/>
        <v>Short VOL</v>
      </c>
      <c r="AJ2342" s="68" t="str">
        <f t="shared" si="1337"/>
        <v>Short VOL</v>
      </c>
      <c r="AK2342" s="72" t="str">
        <f t="shared" si="1338"/>
        <v>00631L</v>
      </c>
      <c r="AL2342" s="73">
        <f t="shared" si="1328"/>
        <v>1</v>
      </c>
      <c r="AM2342" s="72" t="str">
        <f t="shared" si="1341"/>
        <v>00631L</v>
      </c>
      <c r="AN2342" s="73">
        <f t="shared" si="1329"/>
        <v>1</v>
      </c>
      <c r="AO2342" s="74" t="str">
        <f t="shared" si="1335"/>
        <v>00631L</v>
      </c>
      <c r="AP2342" s="20">
        <f t="shared" si="1330"/>
        <v>1</v>
      </c>
      <c r="AQ2342" s="74" t="str">
        <f t="shared" si="1345"/>
        <v>00631L</v>
      </c>
      <c r="AR2342" s="20">
        <f t="shared" si="1331"/>
        <v>1</v>
      </c>
      <c r="AS2342" s="74" t="str">
        <f t="shared" si="1339"/>
        <v>00631L</v>
      </c>
      <c r="AT2342" s="20">
        <f t="shared" si="1332"/>
        <v>1</v>
      </c>
      <c r="AU2342" s="74" t="str">
        <f t="shared" si="1322"/>
        <v>00631L</v>
      </c>
      <c r="AV2342" s="20">
        <f t="shared" si="1333"/>
        <v>1</v>
      </c>
      <c r="AW2342" s="74" t="str">
        <f t="shared" si="1323"/>
        <v>00631L</v>
      </c>
      <c r="AX2342" s="20">
        <f t="shared" si="1324"/>
        <v>1</v>
      </c>
      <c r="AY2342" s="20">
        <f t="shared" si="1334"/>
        <v>0</v>
      </c>
      <c r="AZ2342" s="116">
        <v>42909</v>
      </c>
      <c r="BA2342" s="117">
        <v>18.149999999999999</v>
      </c>
      <c r="BB2342" s="118">
        <v>18.125</v>
      </c>
      <c r="BC2342" s="76">
        <f t="shared" si="1342"/>
        <v>18.109166666666667</v>
      </c>
      <c r="BD2342" s="76">
        <f t="shared" si="1343"/>
        <v>18.111666666666668</v>
      </c>
      <c r="BE2342" s="77">
        <f t="shared" si="1349"/>
        <v>8.7432699829735269E-4</v>
      </c>
      <c r="BF2342" s="77">
        <f t="shared" si="1340"/>
        <v>2.1164994938803962E-3</v>
      </c>
    </row>
    <row r="2343" spans="1:58" s="23" customFormat="1" ht="15.75" customHeight="1" x14ac:dyDescent="0.4">
      <c r="A2343" s="116">
        <v>42907</v>
      </c>
      <c r="B2343" s="112">
        <v>12.175000000000001</v>
      </c>
      <c r="C2343" s="112">
        <v>12.824999999999999</v>
      </c>
      <c r="D2343" s="112">
        <v>13.824999999999999</v>
      </c>
      <c r="E2343" s="112">
        <v>14.574999999999999</v>
      </c>
      <c r="F2343" s="112">
        <v>15.175000000000001</v>
      </c>
      <c r="G2343" s="112">
        <v>15.525</v>
      </c>
      <c r="H2343" s="113">
        <v>16.574999999999999</v>
      </c>
      <c r="I2343" s="90">
        <f t="shared" si="1325"/>
        <v>12.20921052631579</v>
      </c>
      <c r="J2343" s="90">
        <f t="shared" si="1326"/>
        <v>12.877631578947367</v>
      </c>
      <c r="K2343" s="114">
        <v>18</v>
      </c>
      <c r="L2343" s="115">
        <v>5.2631578947368418E-2</v>
      </c>
      <c r="M2343" s="90">
        <v>9.56</v>
      </c>
      <c r="N2343" s="90">
        <v>10.75</v>
      </c>
      <c r="O2343" s="90">
        <v>12.76</v>
      </c>
      <c r="P2343" s="90">
        <v>14.73</v>
      </c>
      <c r="Q2343" s="90">
        <v>17.03</v>
      </c>
      <c r="R2343" s="63">
        <f t="shared" si="1351"/>
        <v>7.18</v>
      </c>
      <c r="S2343" s="64">
        <f t="shared" si="1350"/>
        <v>-1.0128913443830519E-2</v>
      </c>
      <c r="T2343" s="65">
        <f t="shared" si="1344"/>
        <v>0.88930232558139544</v>
      </c>
      <c r="U2343" s="65">
        <f t="shared" si="1344"/>
        <v>0.84247648902821315</v>
      </c>
      <c r="V2343" s="65">
        <f t="shared" si="1352"/>
        <v>0.72980312287847926</v>
      </c>
      <c r="W2343" s="65">
        <f t="shared" si="1353"/>
        <v>0.63123899001761596</v>
      </c>
      <c r="X2343" s="61">
        <f t="shared" si="1327"/>
        <v>5.3388090349075858E-2</v>
      </c>
      <c r="Y2343" s="66">
        <f t="shared" si="1354"/>
        <v>0.137221269296741</v>
      </c>
      <c r="Z2343" s="61">
        <f t="shared" si="1355"/>
        <v>5.4747278801594898E-2</v>
      </c>
      <c r="AA2343" s="67">
        <f t="shared" si="1356"/>
        <v>12.20921052631579</v>
      </c>
      <c r="AB2343" s="68">
        <f t="shared" si="1357"/>
        <v>0.1325581395348838</v>
      </c>
      <c r="AC2343" s="69">
        <f t="shared" si="1358"/>
        <v>0.13574051407588741</v>
      </c>
      <c r="AD2343" s="70">
        <f>_xlfn.PERCENTILE.EXC(AC2343:$AC$5675,0.5)</f>
        <v>8.5611979166666519E-2</v>
      </c>
      <c r="AE2343" s="70">
        <f>_xlfn.PERCENTILE.EXC($AC2343:AC$5675,0.35)</f>
        <v>4.9678452601247397E-2</v>
      </c>
      <c r="AF2343" s="71">
        <f t="shared" si="1346"/>
        <v>6.276497297611569E-2</v>
      </c>
      <c r="AG2343" s="70">
        <f t="shared" si="1347"/>
        <v>-0.13516283925727643</v>
      </c>
      <c r="AH2343" s="70">
        <f t="shared" si="1348"/>
        <v>-0.15865885003490499</v>
      </c>
      <c r="AI2343" s="61" t="str">
        <f t="shared" si="1336"/>
        <v>Short VOL</v>
      </c>
      <c r="AJ2343" s="68" t="str">
        <f t="shared" si="1337"/>
        <v>Short VOL</v>
      </c>
      <c r="AK2343" s="72" t="str">
        <f t="shared" si="1338"/>
        <v>00631L</v>
      </c>
      <c r="AL2343" s="73">
        <f t="shared" si="1328"/>
        <v>1</v>
      </c>
      <c r="AM2343" s="72" t="str">
        <f t="shared" si="1341"/>
        <v>00631L</v>
      </c>
      <c r="AN2343" s="73">
        <f t="shared" si="1329"/>
        <v>1</v>
      </c>
      <c r="AO2343" s="74" t="str">
        <f t="shared" si="1335"/>
        <v>00631L</v>
      </c>
      <c r="AP2343" s="20">
        <f t="shared" si="1330"/>
        <v>1</v>
      </c>
      <c r="AQ2343" s="74" t="str">
        <f t="shared" si="1345"/>
        <v>00635U</v>
      </c>
      <c r="AR2343" s="20">
        <f t="shared" si="1331"/>
        <v>0</v>
      </c>
      <c r="AS2343" s="74" t="str">
        <f t="shared" si="1339"/>
        <v>00635U</v>
      </c>
      <c r="AT2343" s="20">
        <f t="shared" si="1332"/>
        <v>0</v>
      </c>
      <c r="AU2343" s="74" t="str">
        <f t="shared" si="1322"/>
        <v>00631L</v>
      </c>
      <c r="AV2343" s="20">
        <f t="shared" si="1333"/>
        <v>1</v>
      </c>
      <c r="AW2343" s="74" t="str">
        <f t="shared" si="1323"/>
        <v>00631L</v>
      </c>
      <c r="AX2343" s="20">
        <f t="shared" si="1324"/>
        <v>1</v>
      </c>
      <c r="AY2343" s="20">
        <f t="shared" si="1334"/>
        <v>0</v>
      </c>
      <c r="AZ2343" s="116">
        <v>42908</v>
      </c>
      <c r="BA2343" s="117">
        <v>18.037500000000001</v>
      </c>
      <c r="BB2343" s="118">
        <v>18</v>
      </c>
      <c r="BC2343" s="76">
        <f t="shared" si="1342"/>
        <v>18.107083333333332</v>
      </c>
      <c r="BD2343" s="76">
        <f t="shared" si="1343"/>
        <v>18.107708333333331</v>
      </c>
      <c r="BE2343" s="77">
        <f t="shared" si="1349"/>
        <v>-5.9138918931356628E-3</v>
      </c>
      <c r="BF2343" s="77">
        <f t="shared" si="1340"/>
        <v>-3.8772622156768347E-3</v>
      </c>
    </row>
    <row r="2344" spans="1:58" s="23" customFormat="1" ht="15.75" customHeight="1" x14ac:dyDescent="0.4">
      <c r="A2344" s="116">
        <v>42906</v>
      </c>
      <c r="B2344" s="112">
        <v>11.125</v>
      </c>
      <c r="C2344" s="112">
        <v>12.074999999999999</v>
      </c>
      <c r="D2344" s="112">
        <v>12.725</v>
      </c>
      <c r="E2344" s="112">
        <v>13.875</v>
      </c>
      <c r="F2344" s="112">
        <v>14.675000000000001</v>
      </c>
      <c r="G2344" s="112">
        <v>15.225</v>
      </c>
      <c r="H2344" s="113">
        <v>15.525</v>
      </c>
      <c r="I2344" s="90">
        <f t="shared" si="1325"/>
        <v>12.074999999999999</v>
      </c>
      <c r="J2344" s="90">
        <f t="shared" si="1326"/>
        <v>12.725</v>
      </c>
      <c r="K2344" s="114">
        <v>0</v>
      </c>
      <c r="L2344" s="115">
        <v>4.1666666666666664E-2</v>
      </c>
      <c r="M2344" s="90">
        <v>9.42</v>
      </c>
      <c r="N2344" s="90">
        <v>10.86</v>
      </c>
      <c r="O2344" s="90">
        <v>12.69</v>
      </c>
      <c r="P2344" s="90">
        <v>14.66</v>
      </c>
      <c r="Q2344" s="90">
        <v>17.010000000000002</v>
      </c>
      <c r="R2344" s="63">
        <f t="shared" si="1351"/>
        <v>7.07</v>
      </c>
      <c r="S2344" s="64">
        <f t="shared" si="1350"/>
        <v>4.7251687560270032E-2</v>
      </c>
      <c r="T2344" s="65">
        <f t="shared" si="1344"/>
        <v>0.86740331491712708</v>
      </c>
      <c r="U2344" s="65">
        <f t="shared" si="1344"/>
        <v>0.85579196217494091</v>
      </c>
      <c r="V2344" s="65">
        <f t="shared" si="1352"/>
        <v>0.74079126875852652</v>
      </c>
      <c r="W2344" s="65">
        <f t="shared" si="1353"/>
        <v>0.63844797178130497</v>
      </c>
      <c r="X2344" s="61">
        <f t="shared" si="1327"/>
        <v>8.5393258426966226E-2</v>
      </c>
      <c r="Y2344" s="66">
        <f t="shared" si="1354"/>
        <v>0.11891891891891894</v>
      </c>
      <c r="Z2344" s="61">
        <f t="shared" si="1355"/>
        <v>5.3830227743271251E-2</v>
      </c>
      <c r="AA2344" s="67">
        <f t="shared" si="1356"/>
        <v>12.074999999999999</v>
      </c>
      <c r="AB2344" s="68">
        <f t="shared" si="1357"/>
        <v>2.4401473296500973E-2</v>
      </c>
      <c r="AC2344" s="69">
        <f t="shared" si="1358"/>
        <v>0.11187845303867403</v>
      </c>
      <c r="AD2344" s="70">
        <f>_xlfn.PERCENTILE.EXC(AC2344:$AC$5675,0.5)</f>
        <v>8.5610143886003881E-2</v>
      </c>
      <c r="AE2344" s="70">
        <f>_xlfn.PERCENTILE.EXC($AC2344:AC$5675,0.35)</f>
        <v>4.9671323585287322E-2</v>
      </c>
      <c r="AF2344" s="71">
        <f t="shared" si="1346"/>
        <v>6.276497297611569E-2</v>
      </c>
      <c r="AG2344" s="70">
        <f t="shared" si="1347"/>
        <v>-0.13516283925727643</v>
      </c>
      <c r="AH2344" s="70">
        <f t="shared" si="1348"/>
        <v>-0.15865885003490499</v>
      </c>
      <c r="AI2344" s="61" t="str">
        <f t="shared" si="1336"/>
        <v>Short VOL</v>
      </c>
      <c r="AJ2344" s="68" t="str">
        <f t="shared" si="1337"/>
        <v>Short VOL</v>
      </c>
      <c r="AK2344" s="72" t="str">
        <f t="shared" si="1338"/>
        <v>00631L</v>
      </c>
      <c r="AL2344" s="73">
        <f t="shared" si="1328"/>
        <v>1</v>
      </c>
      <c r="AM2344" s="72" t="str">
        <f t="shared" si="1341"/>
        <v>00631L</v>
      </c>
      <c r="AN2344" s="73">
        <f t="shared" si="1329"/>
        <v>1</v>
      </c>
      <c r="AO2344" s="74" t="str">
        <f t="shared" si="1335"/>
        <v>00631L</v>
      </c>
      <c r="AP2344" s="20">
        <f t="shared" si="1330"/>
        <v>1</v>
      </c>
      <c r="AQ2344" s="74" t="str">
        <f t="shared" si="1345"/>
        <v>00635U</v>
      </c>
      <c r="AR2344" s="20">
        <f t="shared" si="1331"/>
        <v>0</v>
      </c>
      <c r="AS2344" s="74" t="str">
        <f t="shared" si="1339"/>
        <v>00635U</v>
      </c>
      <c r="AT2344" s="20">
        <f t="shared" si="1332"/>
        <v>0</v>
      </c>
      <c r="AU2344" s="74" t="str">
        <f t="shared" si="1322"/>
        <v>00631L</v>
      </c>
      <c r="AV2344" s="20">
        <f t="shared" si="1333"/>
        <v>1</v>
      </c>
      <c r="AW2344" s="74" t="str">
        <f t="shared" si="1323"/>
        <v>00631L</v>
      </c>
      <c r="AX2344" s="20">
        <f t="shared" si="1324"/>
        <v>1</v>
      </c>
      <c r="AY2344" s="20">
        <f t="shared" si="1334"/>
        <v>0</v>
      </c>
      <c r="AZ2344" s="116">
        <v>42907</v>
      </c>
      <c r="BA2344" s="117">
        <v>17.987500000000001</v>
      </c>
      <c r="BB2344" s="118">
        <v>18.012499999999999</v>
      </c>
      <c r="BC2344" s="76">
        <f t="shared" si="1342"/>
        <v>18.103333333333339</v>
      </c>
      <c r="BD2344" s="76">
        <f t="shared" si="1343"/>
        <v>18.106875000000002</v>
      </c>
      <c r="BE2344" s="77">
        <f t="shared" si="1349"/>
        <v>-5.0174921745538307E-3</v>
      </c>
      <c r="BF2344" s="77">
        <f t="shared" si="1340"/>
        <v>-6.5927996962480574E-3</v>
      </c>
    </row>
    <row r="2345" spans="1:58" s="23" customFormat="1" ht="15.75" customHeight="1" x14ac:dyDescent="0.4">
      <c r="A2345" s="116">
        <v>42905</v>
      </c>
      <c r="B2345" s="112">
        <v>10.875</v>
      </c>
      <c r="C2345" s="112">
        <v>12.125</v>
      </c>
      <c r="D2345" s="112">
        <v>12.725</v>
      </c>
      <c r="E2345" s="112">
        <v>13.95</v>
      </c>
      <c r="F2345" s="112">
        <v>14.775</v>
      </c>
      <c r="G2345" s="112">
        <v>15.324999999999999</v>
      </c>
      <c r="H2345" s="113">
        <v>15.625</v>
      </c>
      <c r="I2345" s="90">
        <f t="shared" si="1325"/>
        <v>12.072916666666666</v>
      </c>
      <c r="J2345" s="90">
        <f t="shared" si="1326"/>
        <v>12.7</v>
      </c>
      <c r="K2345" s="114">
        <v>1</v>
      </c>
      <c r="L2345" s="115">
        <v>4.1666666666666664E-2</v>
      </c>
      <c r="M2345" s="90">
        <v>8.52</v>
      </c>
      <c r="N2345" s="90">
        <v>10.37</v>
      </c>
      <c r="O2345" s="90">
        <v>12.4</v>
      </c>
      <c r="P2345" s="90">
        <v>14.49</v>
      </c>
      <c r="Q2345" s="90">
        <v>16.97</v>
      </c>
      <c r="R2345" s="63">
        <f t="shared" si="1351"/>
        <v>8</v>
      </c>
      <c r="S2345" s="64">
        <f t="shared" si="1350"/>
        <v>-9.633911368016919E-4</v>
      </c>
      <c r="T2345" s="65">
        <f t="shared" si="1344"/>
        <v>0.82160077145612342</v>
      </c>
      <c r="U2345" s="65">
        <f t="shared" si="1344"/>
        <v>0.83629032258064506</v>
      </c>
      <c r="V2345" s="65">
        <f t="shared" si="1352"/>
        <v>0.71566597653554165</v>
      </c>
      <c r="W2345" s="65">
        <f t="shared" si="1353"/>
        <v>0.61107837360047146</v>
      </c>
      <c r="X2345" s="61">
        <f t="shared" si="1327"/>
        <v>0.11494252873563218</v>
      </c>
      <c r="Y2345" s="66">
        <f t="shared" si="1354"/>
        <v>0.12007168458781367</v>
      </c>
      <c r="Z2345" s="61">
        <f t="shared" si="1355"/>
        <v>5.1941328731665223E-2</v>
      </c>
      <c r="AA2345" s="67">
        <f t="shared" si="1356"/>
        <v>12.072916666666668</v>
      </c>
      <c r="AB2345" s="68">
        <f t="shared" si="1357"/>
        <v>4.8698167791706923E-2</v>
      </c>
      <c r="AC2345" s="69">
        <f t="shared" si="1358"/>
        <v>0.16421568627451</v>
      </c>
      <c r="AD2345" s="70">
        <f>_xlfn.PERCENTILE.EXC(AC2345:$AC$5675,0.5)</f>
        <v>8.5608308605341243E-2</v>
      </c>
      <c r="AE2345" s="70">
        <f>_xlfn.PERCENTILE.EXC($AC2345:AC$5675,0.35)</f>
        <v>4.9664194569327247E-2</v>
      </c>
      <c r="AF2345" s="71">
        <f t="shared" si="1346"/>
        <v>6.276497297611569E-2</v>
      </c>
      <c r="AG2345" s="70">
        <f t="shared" si="1347"/>
        <v>-0.13516283925727643</v>
      </c>
      <c r="AH2345" s="70">
        <f t="shared" si="1348"/>
        <v>-0.15865885003490499</v>
      </c>
      <c r="AI2345" s="61" t="str">
        <f t="shared" si="1336"/>
        <v>Short VOL</v>
      </c>
      <c r="AJ2345" s="68" t="str">
        <f t="shared" si="1337"/>
        <v>Short VOL</v>
      </c>
      <c r="AK2345" s="72" t="str">
        <f t="shared" si="1338"/>
        <v>00631L</v>
      </c>
      <c r="AL2345" s="73">
        <f t="shared" si="1328"/>
        <v>1</v>
      </c>
      <c r="AM2345" s="72" t="str">
        <f t="shared" si="1341"/>
        <v>00631L</v>
      </c>
      <c r="AN2345" s="73">
        <f t="shared" si="1329"/>
        <v>1</v>
      </c>
      <c r="AO2345" s="74" t="str">
        <f t="shared" si="1335"/>
        <v>00631L</v>
      </c>
      <c r="AP2345" s="20">
        <f t="shared" si="1330"/>
        <v>1</v>
      </c>
      <c r="AQ2345" s="74" t="str">
        <f t="shared" si="1345"/>
        <v>00631L</v>
      </c>
      <c r="AR2345" s="20">
        <f t="shared" si="1331"/>
        <v>1</v>
      </c>
      <c r="AS2345" s="74" t="str">
        <f t="shared" si="1339"/>
        <v>00631L</v>
      </c>
      <c r="AT2345" s="20">
        <f t="shared" si="1332"/>
        <v>1</v>
      </c>
      <c r="AU2345" s="74" t="str">
        <f t="shared" si="1322"/>
        <v>00631L</v>
      </c>
      <c r="AV2345" s="20">
        <f t="shared" si="1333"/>
        <v>1</v>
      </c>
      <c r="AW2345" s="74" t="str">
        <f t="shared" si="1323"/>
        <v>00631L</v>
      </c>
      <c r="AX2345" s="20">
        <f t="shared" si="1324"/>
        <v>1</v>
      </c>
      <c r="AY2345" s="20">
        <f t="shared" si="1334"/>
        <v>0</v>
      </c>
      <c r="AZ2345" s="116">
        <v>42906</v>
      </c>
      <c r="BA2345" s="117">
        <v>18.149999999999999</v>
      </c>
      <c r="BB2345" s="118">
        <v>18.212499999999999</v>
      </c>
      <c r="BC2345" s="76">
        <f t="shared" si="1342"/>
        <v>18.099791666666668</v>
      </c>
      <c r="BD2345" s="76">
        <f t="shared" si="1343"/>
        <v>18.105625000000007</v>
      </c>
      <c r="BE2345" s="77">
        <f t="shared" si="1349"/>
        <v>6.2270514163374974E-3</v>
      </c>
      <c r="BF2345" s="77">
        <f t="shared" si="1340"/>
        <v>2.4508957851491786E-3</v>
      </c>
    </row>
    <row r="2346" spans="1:58" s="23" customFormat="1" ht="15.75" customHeight="1" x14ac:dyDescent="0.4">
      <c r="A2346" s="116">
        <v>42902</v>
      </c>
      <c r="B2346" s="112">
        <v>11.324999999999999</v>
      </c>
      <c r="C2346" s="112">
        <v>12.324999999999999</v>
      </c>
      <c r="D2346" s="112">
        <v>12.975</v>
      </c>
      <c r="E2346" s="112">
        <v>14.175000000000001</v>
      </c>
      <c r="F2346" s="112">
        <v>14.925000000000001</v>
      </c>
      <c r="G2346" s="112">
        <v>15.425000000000001</v>
      </c>
      <c r="H2346" s="113">
        <v>15.725</v>
      </c>
      <c r="I2346" s="90">
        <f t="shared" si="1325"/>
        <v>12.241666666666665</v>
      </c>
      <c r="J2346" s="90">
        <f t="shared" si="1326"/>
        <v>12.920833333333333</v>
      </c>
      <c r="K2346" s="114">
        <v>2</v>
      </c>
      <c r="L2346" s="115">
        <v>4.1666666666666664E-2</v>
      </c>
      <c r="M2346" s="90">
        <v>8.33</v>
      </c>
      <c r="N2346" s="90">
        <v>10.38</v>
      </c>
      <c r="O2346" s="90">
        <v>12.71</v>
      </c>
      <c r="P2346" s="90">
        <v>14.87</v>
      </c>
      <c r="Q2346" s="90">
        <v>17.3</v>
      </c>
      <c r="R2346" s="63">
        <f t="shared" si="1351"/>
        <v>8.8699999999999974</v>
      </c>
      <c r="S2346" s="64">
        <f t="shared" si="1350"/>
        <v>-4.7706422018348585E-2</v>
      </c>
      <c r="T2346" s="65">
        <f t="shared" si="1344"/>
        <v>0.80250481695568399</v>
      </c>
      <c r="U2346" s="65">
        <f t="shared" si="1344"/>
        <v>0.81667977970102279</v>
      </c>
      <c r="V2346" s="65">
        <f t="shared" si="1352"/>
        <v>0.69804976462676538</v>
      </c>
      <c r="W2346" s="65">
        <f t="shared" si="1353"/>
        <v>0.6</v>
      </c>
      <c r="X2346" s="61">
        <f t="shared" si="1327"/>
        <v>8.8300220750551883E-2</v>
      </c>
      <c r="Y2346" s="66">
        <f t="shared" si="1354"/>
        <v>0.10934744268077594</v>
      </c>
      <c r="Z2346" s="61">
        <f t="shared" si="1355"/>
        <v>5.547991831177676E-2</v>
      </c>
      <c r="AA2346" s="67">
        <f t="shared" si="1356"/>
        <v>12.241666666666665</v>
      </c>
      <c r="AB2346" s="68">
        <f t="shared" si="1357"/>
        <v>9.1040462427745508E-2</v>
      </c>
      <c r="AC2346" s="69">
        <f t="shared" si="1358"/>
        <v>0.17935131663455342</v>
      </c>
      <c r="AD2346" s="70">
        <f>_xlfn.PERCENTILE.EXC(AC2346:$AC$5675,0.5)</f>
        <v>8.5548478093391139E-2</v>
      </c>
      <c r="AE2346" s="70">
        <f>_xlfn.PERCENTILE.EXC($AC2346:AC$5675,0.35)</f>
        <v>4.9656623300147071E-2</v>
      </c>
      <c r="AF2346" s="71">
        <f t="shared" si="1346"/>
        <v>6.276497297611569E-2</v>
      </c>
      <c r="AG2346" s="70">
        <f t="shared" si="1347"/>
        <v>-0.13516283925727643</v>
      </c>
      <c r="AH2346" s="70">
        <f t="shared" si="1348"/>
        <v>-0.15865885003490499</v>
      </c>
      <c r="AI2346" s="61" t="str">
        <f t="shared" si="1336"/>
        <v>Short VOL</v>
      </c>
      <c r="AJ2346" s="68" t="str">
        <f t="shared" si="1337"/>
        <v>Short VOL</v>
      </c>
      <c r="AK2346" s="72" t="str">
        <f t="shared" si="1338"/>
        <v>00631L</v>
      </c>
      <c r="AL2346" s="73">
        <f t="shared" si="1328"/>
        <v>1</v>
      </c>
      <c r="AM2346" s="72" t="str">
        <f t="shared" si="1341"/>
        <v>00631L</v>
      </c>
      <c r="AN2346" s="73">
        <f t="shared" si="1329"/>
        <v>1</v>
      </c>
      <c r="AO2346" s="74" t="str">
        <f t="shared" si="1335"/>
        <v>00631L</v>
      </c>
      <c r="AP2346" s="20">
        <f t="shared" si="1330"/>
        <v>1</v>
      </c>
      <c r="AQ2346" s="74" t="str">
        <f t="shared" si="1345"/>
        <v>00631L</v>
      </c>
      <c r="AR2346" s="20">
        <f t="shared" si="1331"/>
        <v>1</v>
      </c>
      <c r="AS2346" s="74" t="str">
        <f t="shared" si="1339"/>
        <v>00631L</v>
      </c>
      <c r="AT2346" s="20">
        <f t="shared" si="1332"/>
        <v>1</v>
      </c>
      <c r="AU2346" s="74" t="str">
        <f t="shared" si="1322"/>
        <v>00631L</v>
      </c>
      <c r="AV2346" s="20">
        <f t="shared" si="1333"/>
        <v>1</v>
      </c>
      <c r="AW2346" s="74" t="str">
        <f t="shared" si="1323"/>
        <v>00631L</v>
      </c>
      <c r="AX2346" s="20">
        <f t="shared" si="1324"/>
        <v>1</v>
      </c>
      <c r="AY2346" s="20">
        <f t="shared" si="1334"/>
        <v>0</v>
      </c>
      <c r="AZ2346" s="116">
        <v>42905</v>
      </c>
      <c r="BA2346" s="117">
        <v>18.16</v>
      </c>
      <c r="BB2346" s="118">
        <v>18.112500000000001</v>
      </c>
      <c r="BC2346" s="76">
        <f t="shared" si="1342"/>
        <v>18.096250000000005</v>
      </c>
      <c r="BD2346" s="76">
        <f t="shared" si="1343"/>
        <v>18.098916666666671</v>
      </c>
      <c r="BE2346" s="77">
        <f t="shared" si="1349"/>
        <v>8.9797610002049458E-4</v>
      </c>
      <c r="BF2346" s="77">
        <f t="shared" si="1340"/>
        <v>3.3749717984959829E-3</v>
      </c>
    </row>
    <row r="2347" spans="1:58" s="23" customFormat="1" ht="15.75" customHeight="1" x14ac:dyDescent="0.4">
      <c r="A2347" s="116">
        <v>42901</v>
      </c>
      <c r="B2347" s="112">
        <v>11.525</v>
      </c>
      <c r="C2347" s="112">
        <v>12.425000000000001</v>
      </c>
      <c r="D2347" s="112">
        <v>13.125</v>
      </c>
      <c r="E2347" s="112">
        <v>14.375</v>
      </c>
      <c r="F2347" s="112">
        <v>15.125</v>
      </c>
      <c r="G2347" s="112">
        <v>15.574999999999999</v>
      </c>
      <c r="H2347" s="113">
        <v>15.875</v>
      </c>
      <c r="I2347" s="90">
        <f t="shared" si="1325"/>
        <v>12.3125</v>
      </c>
      <c r="J2347" s="90">
        <f t="shared" si="1326"/>
        <v>13.0375</v>
      </c>
      <c r="K2347" s="114">
        <v>3</v>
      </c>
      <c r="L2347" s="115">
        <v>4.1666666666666664E-2</v>
      </c>
      <c r="M2347" s="90">
        <v>10.14</v>
      </c>
      <c r="N2347" s="90">
        <v>10.9</v>
      </c>
      <c r="O2347" s="90">
        <v>12.91</v>
      </c>
      <c r="P2347" s="90">
        <v>15.07</v>
      </c>
      <c r="Q2347" s="90">
        <v>17.18</v>
      </c>
      <c r="R2347" s="63">
        <f t="shared" si="1351"/>
        <v>6.9400000000000013</v>
      </c>
      <c r="S2347" s="64">
        <f t="shared" si="1350"/>
        <v>2.4436090225563888E-2</v>
      </c>
      <c r="T2347" s="65">
        <f t="shared" si="1344"/>
        <v>0.93027522935779816</v>
      </c>
      <c r="U2347" s="65">
        <f t="shared" si="1344"/>
        <v>0.84430673896204489</v>
      </c>
      <c r="V2347" s="65">
        <f t="shared" si="1352"/>
        <v>0.72329130723291313</v>
      </c>
      <c r="W2347" s="65">
        <f t="shared" si="1353"/>
        <v>0.63445867287543656</v>
      </c>
      <c r="X2347" s="61">
        <f t="shared" si="1327"/>
        <v>7.809110629067248E-2</v>
      </c>
      <c r="Y2347" s="66">
        <f t="shared" si="1354"/>
        <v>0.10434782608695652</v>
      </c>
      <c r="Z2347" s="61">
        <f t="shared" si="1355"/>
        <v>5.8883248730964441E-2</v>
      </c>
      <c r="AA2347" s="67">
        <f t="shared" si="1356"/>
        <v>12.312500000000002</v>
      </c>
      <c r="AB2347" s="68">
        <f t="shared" si="1357"/>
        <v>5.73394495412844E-2</v>
      </c>
      <c r="AC2347" s="69">
        <f t="shared" si="1358"/>
        <v>0.12958715596330289</v>
      </c>
      <c r="AD2347" s="70">
        <f>_xlfn.PERCENTILE.EXC(AC2347:$AC$5675,0.5)</f>
        <v>8.5488647581441049E-2</v>
      </c>
      <c r="AE2347" s="70">
        <f>_xlfn.PERCENTILE.EXC($AC2347:AC$5675,0.35)</f>
        <v>4.9648462360006765E-2</v>
      </c>
      <c r="AF2347" s="71">
        <f t="shared" si="1346"/>
        <v>6.276497297611569E-2</v>
      </c>
      <c r="AG2347" s="70">
        <f t="shared" si="1347"/>
        <v>-0.13516283925727643</v>
      </c>
      <c r="AH2347" s="70">
        <f t="shared" si="1348"/>
        <v>-0.15865885003490499</v>
      </c>
      <c r="AI2347" s="61" t="str">
        <f t="shared" si="1336"/>
        <v>Short VOL</v>
      </c>
      <c r="AJ2347" s="68" t="str">
        <f t="shared" si="1337"/>
        <v>Short VOL</v>
      </c>
      <c r="AK2347" s="72" t="str">
        <f t="shared" si="1338"/>
        <v>00631L</v>
      </c>
      <c r="AL2347" s="73">
        <f t="shared" si="1328"/>
        <v>1</v>
      </c>
      <c r="AM2347" s="72" t="str">
        <f t="shared" si="1341"/>
        <v>00631L</v>
      </c>
      <c r="AN2347" s="73">
        <f t="shared" si="1329"/>
        <v>1</v>
      </c>
      <c r="AO2347" s="74" t="str">
        <f t="shared" si="1335"/>
        <v>00631L</v>
      </c>
      <c r="AP2347" s="20">
        <f t="shared" si="1330"/>
        <v>1</v>
      </c>
      <c r="AQ2347" s="74" t="str">
        <f t="shared" si="1345"/>
        <v>00635U</v>
      </c>
      <c r="AR2347" s="20">
        <f t="shared" si="1331"/>
        <v>0</v>
      </c>
      <c r="AS2347" s="74" t="str">
        <f t="shared" si="1339"/>
        <v>00635U</v>
      </c>
      <c r="AT2347" s="20">
        <f t="shared" si="1332"/>
        <v>0</v>
      </c>
      <c r="AU2347" s="74" t="str">
        <f t="shared" si="1322"/>
        <v>00631L</v>
      </c>
      <c r="AV2347" s="20">
        <f t="shared" si="1333"/>
        <v>1</v>
      </c>
      <c r="AW2347" s="74" t="str">
        <f t="shared" si="1323"/>
        <v>00631L</v>
      </c>
      <c r="AX2347" s="20">
        <f t="shared" si="1324"/>
        <v>1</v>
      </c>
      <c r="AY2347" s="20">
        <f t="shared" si="1334"/>
        <v>0</v>
      </c>
      <c r="AZ2347" s="116">
        <v>42902</v>
      </c>
      <c r="BA2347" s="117">
        <v>18.0625</v>
      </c>
      <c r="BB2347" s="118">
        <v>18.037500000000001</v>
      </c>
      <c r="BC2347" s="76">
        <f t="shared" si="1342"/>
        <v>18.093125000000001</v>
      </c>
      <c r="BD2347" s="76">
        <f t="shared" si="1343"/>
        <v>18.095416666666669</v>
      </c>
      <c r="BE2347" s="77">
        <f t="shared" si="1349"/>
        <v>-3.0743721717502721E-3</v>
      </c>
      <c r="BF2347" s="77">
        <f t="shared" si="1340"/>
        <v>-1.8190609961087035E-3</v>
      </c>
    </row>
    <row r="2348" spans="1:58" s="23" customFormat="1" ht="15.75" customHeight="1" x14ac:dyDescent="0.4">
      <c r="A2348" s="116">
        <v>42900</v>
      </c>
      <c r="B2348" s="112">
        <v>11.475</v>
      </c>
      <c r="C2348" s="112">
        <v>12.275</v>
      </c>
      <c r="D2348" s="112">
        <v>13.025</v>
      </c>
      <c r="E2348" s="112">
        <v>14.225</v>
      </c>
      <c r="F2348" s="112">
        <v>15.025</v>
      </c>
      <c r="G2348" s="112">
        <v>15.525</v>
      </c>
      <c r="H2348" s="113">
        <v>15.824999999999999</v>
      </c>
      <c r="I2348" s="90">
        <f t="shared" si="1325"/>
        <v>12.141666666666667</v>
      </c>
      <c r="J2348" s="90">
        <f t="shared" si="1326"/>
        <v>12.9</v>
      </c>
      <c r="K2348" s="114">
        <v>4</v>
      </c>
      <c r="L2348" s="115">
        <v>4.1666666666666664E-2</v>
      </c>
      <c r="M2348" s="90">
        <v>9.91</v>
      </c>
      <c r="N2348" s="90">
        <v>10.64</v>
      </c>
      <c r="O2348" s="90">
        <v>12.77</v>
      </c>
      <c r="P2348" s="90">
        <v>14.94</v>
      </c>
      <c r="Q2348" s="90">
        <v>17.25</v>
      </c>
      <c r="R2348" s="63">
        <f t="shared" si="1351"/>
        <v>7.16</v>
      </c>
      <c r="S2348" s="64">
        <f t="shared" si="1350"/>
        <v>2.1113243761996223E-2</v>
      </c>
      <c r="T2348" s="65">
        <f t="shared" si="1344"/>
        <v>0.93139097744360899</v>
      </c>
      <c r="U2348" s="65">
        <f t="shared" si="1344"/>
        <v>0.83320281910728278</v>
      </c>
      <c r="V2348" s="65">
        <f t="shared" si="1352"/>
        <v>0.71218206157965203</v>
      </c>
      <c r="W2348" s="65">
        <f t="shared" si="1353"/>
        <v>0.61681159420289855</v>
      </c>
      <c r="X2348" s="61">
        <f t="shared" si="1327"/>
        <v>6.9716775599128603E-2</v>
      </c>
      <c r="Y2348" s="66">
        <f t="shared" si="1354"/>
        <v>0.11247803163444638</v>
      </c>
      <c r="Z2348" s="61">
        <f t="shared" si="1355"/>
        <v>6.2457103637611484E-2</v>
      </c>
      <c r="AA2348" s="67">
        <f t="shared" si="1356"/>
        <v>12.141666666666667</v>
      </c>
      <c r="AB2348" s="68">
        <f t="shared" si="1357"/>
        <v>7.8477443609022465E-2</v>
      </c>
      <c r="AC2348" s="69">
        <f t="shared" si="1358"/>
        <v>0.14113408521303261</v>
      </c>
      <c r="AD2348" s="70">
        <f>_xlfn.PERCENTILE.EXC(AC2348:$AC$5675,0.5)</f>
        <v>8.5471596517993242E-2</v>
      </c>
      <c r="AE2348" s="70">
        <f>_xlfn.PERCENTILE.EXC($AC2348:AC$5675,0.35)</f>
        <v>4.9640301419866445E-2</v>
      </c>
      <c r="AF2348" s="71">
        <f t="shared" si="1346"/>
        <v>6.2118264253892955E-2</v>
      </c>
      <c r="AG2348" s="70">
        <f t="shared" si="1347"/>
        <v>-0.13516283925727643</v>
      </c>
      <c r="AH2348" s="70">
        <f t="shared" si="1348"/>
        <v>-0.15865885003490499</v>
      </c>
      <c r="AI2348" s="61" t="str">
        <f t="shared" si="1336"/>
        <v>Short VOL</v>
      </c>
      <c r="AJ2348" s="68" t="str">
        <f t="shared" si="1337"/>
        <v>Short VOL</v>
      </c>
      <c r="AK2348" s="72" t="str">
        <f t="shared" si="1338"/>
        <v>00631L</v>
      </c>
      <c r="AL2348" s="73">
        <f t="shared" si="1328"/>
        <v>1</v>
      </c>
      <c r="AM2348" s="72" t="str">
        <f t="shared" si="1341"/>
        <v>00631L</v>
      </c>
      <c r="AN2348" s="73">
        <f t="shared" si="1329"/>
        <v>1</v>
      </c>
      <c r="AO2348" s="74" t="str">
        <f t="shared" si="1335"/>
        <v>00631L</v>
      </c>
      <c r="AP2348" s="20">
        <f t="shared" si="1330"/>
        <v>1</v>
      </c>
      <c r="AQ2348" s="74" t="str">
        <f t="shared" si="1345"/>
        <v>00635U</v>
      </c>
      <c r="AR2348" s="20">
        <f t="shared" si="1331"/>
        <v>0</v>
      </c>
      <c r="AS2348" s="74" t="str">
        <f t="shared" si="1339"/>
        <v>00635U</v>
      </c>
      <c r="AT2348" s="20">
        <f t="shared" si="1332"/>
        <v>0</v>
      </c>
      <c r="AU2348" s="74" t="str">
        <f t="shared" si="1322"/>
        <v>00631L</v>
      </c>
      <c r="AV2348" s="20">
        <f t="shared" si="1333"/>
        <v>1</v>
      </c>
      <c r="AW2348" s="74" t="str">
        <f t="shared" si="1323"/>
        <v>00631L</v>
      </c>
      <c r="AX2348" s="20">
        <f t="shared" si="1324"/>
        <v>1</v>
      </c>
      <c r="AY2348" s="20">
        <f t="shared" si="1334"/>
        <v>0</v>
      </c>
      <c r="AZ2348" s="116">
        <v>42901</v>
      </c>
      <c r="BA2348" s="117">
        <v>18.010000000000002</v>
      </c>
      <c r="BB2348" s="118">
        <v>18.024999999999999</v>
      </c>
      <c r="BC2348" s="76">
        <f t="shared" si="1342"/>
        <v>18.091041666666669</v>
      </c>
      <c r="BD2348" s="76">
        <f t="shared" si="1343"/>
        <v>18.09266666666667</v>
      </c>
      <c r="BE2348" s="77">
        <f t="shared" si="1349"/>
        <v>-3.6505176364915715E-3</v>
      </c>
      <c r="BF2348" s="77">
        <f t="shared" si="1340"/>
        <v>-4.5690703415749408E-3</v>
      </c>
    </row>
    <row r="2349" spans="1:58" s="23" customFormat="1" ht="15.75" customHeight="1" x14ac:dyDescent="0.4">
      <c r="A2349" s="116">
        <v>42899</v>
      </c>
      <c r="B2349" s="112">
        <v>11.425000000000001</v>
      </c>
      <c r="C2349" s="112">
        <v>12.275</v>
      </c>
      <c r="D2349" s="112">
        <v>13.125</v>
      </c>
      <c r="E2349" s="112">
        <v>14.324999999999999</v>
      </c>
      <c r="F2349" s="112">
        <v>15.125</v>
      </c>
      <c r="G2349" s="112">
        <v>15.574999999999999</v>
      </c>
      <c r="H2349" s="113">
        <v>15.875</v>
      </c>
      <c r="I2349" s="90">
        <f t="shared" si="1325"/>
        <v>12.097916666666666</v>
      </c>
      <c r="J2349" s="90">
        <f t="shared" si="1326"/>
        <v>12.947916666666666</v>
      </c>
      <c r="K2349" s="114">
        <v>5</v>
      </c>
      <c r="L2349" s="115">
        <v>4.1666666666666664E-2</v>
      </c>
      <c r="M2349" s="90">
        <v>9.35</v>
      </c>
      <c r="N2349" s="90">
        <v>10.42</v>
      </c>
      <c r="O2349" s="90">
        <v>12.73</v>
      </c>
      <c r="P2349" s="90">
        <v>14.96</v>
      </c>
      <c r="Q2349" s="90">
        <v>17.23</v>
      </c>
      <c r="R2349" s="63">
        <f t="shared" si="1351"/>
        <v>7.9200000000000017</v>
      </c>
      <c r="S2349" s="64">
        <f t="shared" si="1350"/>
        <v>-9.0750436300174597E-2</v>
      </c>
      <c r="T2349" s="65">
        <f t="shared" si="1344"/>
        <v>0.89731285988483678</v>
      </c>
      <c r="U2349" s="65">
        <f t="shared" si="1344"/>
        <v>0.81853888452474466</v>
      </c>
      <c r="V2349" s="65">
        <f t="shared" si="1352"/>
        <v>0.696524064171123</v>
      </c>
      <c r="W2349" s="65">
        <f t="shared" si="1353"/>
        <v>0.60475914103308182</v>
      </c>
      <c r="X2349" s="61">
        <f t="shared" si="1327"/>
        <v>7.4398249452954007E-2</v>
      </c>
      <c r="Y2349" s="66">
        <f t="shared" si="1354"/>
        <v>0.10820244328097736</v>
      </c>
      <c r="Z2349" s="61">
        <f t="shared" si="1355"/>
        <v>7.0260030997072467E-2</v>
      </c>
      <c r="AA2349" s="67">
        <f t="shared" si="1356"/>
        <v>12.097916666666668</v>
      </c>
      <c r="AB2349" s="68">
        <f t="shared" si="1357"/>
        <v>9.6449136276391637E-2</v>
      </c>
      <c r="AC2349" s="69">
        <f t="shared" si="1358"/>
        <v>0.16102847088931557</v>
      </c>
      <c r="AD2349" s="70">
        <f>_xlfn.PERCENTILE.EXC(AC2349:$AC$5675,0.5)</f>
        <v>8.5454545454545422E-2</v>
      </c>
      <c r="AE2349" s="70">
        <f>_xlfn.PERCENTILE.EXC($AC2349:AC$5675,0.35)</f>
        <v>4.963566711000468E-2</v>
      </c>
      <c r="AF2349" s="71">
        <f t="shared" si="1346"/>
        <v>6.1487890508501654E-2</v>
      </c>
      <c r="AG2349" s="70">
        <f t="shared" si="1347"/>
        <v>-0.13516283925727643</v>
      </c>
      <c r="AH2349" s="70">
        <f t="shared" si="1348"/>
        <v>-0.15865885003490499</v>
      </c>
      <c r="AI2349" s="61" t="str">
        <f t="shared" si="1336"/>
        <v>Short VOL</v>
      </c>
      <c r="AJ2349" s="68" t="str">
        <f t="shared" si="1337"/>
        <v>Short VOL</v>
      </c>
      <c r="AK2349" s="72" t="str">
        <f t="shared" si="1338"/>
        <v>00631L</v>
      </c>
      <c r="AL2349" s="73">
        <f t="shared" si="1328"/>
        <v>1</v>
      </c>
      <c r="AM2349" s="72" t="str">
        <f t="shared" si="1341"/>
        <v>00631L</v>
      </c>
      <c r="AN2349" s="73">
        <f t="shared" si="1329"/>
        <v>1</v>
      </c>
      <c r="AO2349" s="74" t="str">
        <f t="shared" si="1335"/>
        <v>00631L</v>
      </c>
      <c r="AP2349" s="20">
        <f t="shared" si="1330"/>
        <v>1</v>
      </c>
      <c r="AQ2349" s="74" t="str">
        <f t="shared" si="1345"/>
        <v>00631L</v>
      </c>
      <c r="AR2349" s="20">
        <f t="shared" si="1331"/>
        <v>1</v>
      </c>
      <c r="AS2349" s="74" t="str">
        <f t="shared" si="1339"/>
        <v>00635U</v>
      </c>
      <c r="AT2349" s="20">
        <f t="shared" si="1332"/>
        <v>0</v>
      </c>
      <c r="AU2349" s="74" t="str">
        <f t="shared" si="1322"/>
        <v>00631L</v>
      </c>
      <c r="AV2349" s="20">
        <f t="shared" si="1333"/>
        <v>1</v>
      </c>
      <c r="AW2349" s="74" t="str">
        <f t="shared" si="1323"/>
        <v>00631L</v>
      </c>
      <c r="AX2349" s="20">
        <f t="shared" si="1324"/>
        <v>1</v>
      </c>
      <c r="AY2349" s="20">
        <f t="shared" si="1334"/>
        <v>0</v>
      </c>
      <c r="AZ2349" s="116">
        <v>42900</v>
      </c>
      <c r="BA2349" s="117">
        <v>18.079999999999998</v>
      </c>
      <c r="BB2349" s="118">
        <v>18.137499999999999</v>
      </c>
      <c r="BC2349" s="76">
        <f t="shared" si="1342"/>
        <v>18.08958333333333</v>
      </c>
      <c r="BD2349" s="76">
        <f t="shared" si="1343"/>
        <v>18.091958333333331</v>
      </c>
      <c r="BE2349" s="77">
        <f t="shared" si="1349"/>
        <v>2.648854082690459E-3</v>
      </c>
      <c r="BF2349" s="77">
        <f t="shared" si="1340"/>
        <v>-6.6097506488835452E-4</v>
      </c>
    </row>
    <row r="2350" spans="1:58" s="23" customFormat="1" ht="15.75" customHeight="1" x14ac:dyDescent="0.4">
      <c r="A2350" s="116">
        <v>42898</v>
      </c>
      <c r="B2350" s="112">
        <v>11.875</v>
      </c>
      <c r="C2350" s="112">
        <v>12.675000000000001</v>
      </c>
      <c r="D2350" s="112">
        <v>13.425000000000001</v>
      </c>
      <c r="E2350" s="112">
        <v>14.525</v>
      </c>
      <c r="F2350" s="112">
        <v>15.275</v>
      </c>
      <c r="G2350" s="112">
        <v>15.775</v>
      </c>
      <c r="H2350" s="113">
        <v>16.024999999999999</v>
      </c>
      <c r="I2350" s="90">
        <f t="shared" si="1325"/>
        <v>12.475000000000001</v>
      </c>
      <c r="J2350" s="90">
        <f t="shared" si="1326"/>
        <v>13.237500000000001</v>
      </c>
      <c r="K2350" s="114">
        <v>6</v>
      </c>
      <c r="L2350" s="115">
        <v>4.1666666666666664E-2</v>
      </c>
      <c r="M2350" s="90">
        <v>11.35</v>
      </c>
      <c r="N2350" s="90">
        <v>11.46</v>
      </c>
      <c r="O2350" s="90">
        <v>13.3</v>
      </c>
      <c r="P2350" s="90">
        <v>15.32</v>
      </c>
      <c r="Q2350" s="90">
        <v>17.3</v>
      </c>
      <c r="R2350" s="63">
        <f t="shared" si="1351"/>
        <v>5.8099999999999987</v>
      </c>
      <c r="S2350" s="64">
        <f t="shared" si="1350"/>
        <v>7.1028037383177714E-2</v>
      </c>
      <c r="T2350" s="65">
        <f t="shared" si="1344"/>
        <v>0.99040139616055833</v>
      </c>
      <c r="U2350" s="65">
        <f t="shared" si="1344"/>
        <v>0.86165413533834589</v>
      </c>
      <c r="V2350" s="65">
        <f t="shared" si="1352"/>
        <v>0.74804177545691908</v>
      </c>
      <c r="W2350" s="65">
        <f t="shared" si="1353"/>
        <v>0.66242774566473994</v>
      </c>
      <c r="X2350" s="61">
        <f t="shared" si="1327"/>
        <v>6.7368421052631633E-2</v>
      </c>
      <c r="Y2350" s="66">
        <f t="shared" si="1354"/>
        <v>0.10327022375215134</v>
      </c>
      <c r="Z2350" s="61">
        <f t="shared" si="1355"/>
        <v>6.1122244488977892E-2</v>
      </c>
      <c r="AA2350" s="67">
        <f t="shared" si="1356"/>
        <v>12.475000000000001</v>
      </c>
      <c r="AB2350" s="68">
        <f t="shared" si="1357"/>
        <v>3.6212914485165719E-2</v>
      </c>
      <c r="AC2350" s="69">
        <f t="shared" si="1358"/>
        <v>8.8568935427574214E-2</v>
      </c>
      <c r="AD2350" s="70">
        <f>_xlfn.PERCENTILE.EXC(AC2350:$AC$5675,0.5)</f>
        <v>8.5420984926291341E-2</v>
      </c>
      <c r="AE2350" s="70">
        <f>_xlfn.PERCENTILE.EXC($AC2350:AC$5675,0.35)</f>
        <v>4.9633677772851811E-2</v>
      </c>
      <c r="AF2350" s="71">
        <f t="shared" si="1346"/>
        <v>6.133182365486442E-2</v>
      </c>
      <c r="AG2350" s="70">
        <f t="shared" si="1347"/>
        <v>-0.13516283925727643</v>
      </c>
      <c r="AH2350" s="70">
        <f t="shared" si="1348"/>
        <v>-0.15865885003490499</v>
      </c>
      <c r="AI2350" s="61" t="str">
        <f t="shared" si="1336"/>
        <v>Short VOL</v>
      </c>
      <c r="AJ2350" s="68" t="str">
        <f t="shared" si="1337"/>
        <v>Short VOL</v>
      </c>
      <c r="AK2350" s="72" t="str">
        <f t="shared" si="1338"/>
        <v>00631L</v>
      </c>
      <c r="AL2350" s="73">
        <f t="shared" si="1328"/>
        <v>1</v>
      </c>
      <c r="AM2350" s="72" t="str">
        <f t="shared" si="1341"/>
        <v>00631L</v>
      </c>
      <c r="AN2350" s="73">
        <f t="shared" si="1329"/>
        <v>1</v>
      </c>
      <c r="AO2350" s="74" t="str">
        <f t="shared" si="1335"/>
        <v>00631L</v>
      </c>
      <c r="AP2350" s="20">
        <f t="shared" si="1330"/>
        <v>1</v>
      </c>
      <c r="AQ2350" s="74" t="str">
        <f t="shared" si="1345"/>
        <v>00631L</v>
      </c>
      <c r="AR2350" s="20">
        <f t="shared" si="1331"/>
        <v>1</v>
      </c>
      <c r="AS2350" s="74" t="str">
        <f t="shared" si="1339"/>
        <v>00631L</v>
      </c>
      <c r="AT2350" s="20">
        <f t="shared" si="1332"/>
        <v>1</v>
      </c>
      <c r="AU2350" s="74" t="str">
        <f t="shared" si="1322"/>
        <v>00631L</v>
      </c>
      <c r="AV2350" s="20">
        <f t="shared" si="1333"/>
        <v>1</v>
      </c>
      <c r="AW2350" s="74" t="str">
        <f t="shared" si="1323"/>
        <v>00631L</v>
      </c>
      <c r="AX2350" s="20">
        <f t="shared" si="1324"/>
        <v>1</v>
      </c>
      <c r="AY2350" s="20">
        <f t="shared" si="1334"/>
        <v>0</v>
      </c>
      <c r="AZ2350" s="116">
        <v>42899</v>
      </c>
      <c r="BA2350" s="117">
        <v>18.239999999999998</v>
      </c>
      <c r="BB2350" s="118">
        <v>18.087499999999999</v>
      </c>
      <c r="BC2350" s="76">
        <f t="shared" si="1342"/>
        <v>18.084583333333335</v>
      </c>
      <c r="BD2350" s="76">
        <f t="shared" si="1343"/>
        <v>18.091291666666667</v>
      </c>
      <c r="BE2350" s="77">
        <f t="shared" si="1349"/>
        <v>1.6127917425048114E-4</v>
      </c>
      <c r="BF2350" s="77">
        <f t="shared" si="1340"/>
        <v>8.2198847972435179E-3</v>
      </c>
    </row>
    <row r="2351" spans="1:58" s="23" customFormat="1" ht="15.75" customHeight="1" x14ac:dyDescent="0.4">
      <c r="A2351" s="116">
        <v>42895</v>
      </c>
      <c r="B2351" s="112">
        <v>11.725</v>
      </c>
      <c r="C2351" s="112">
        <v>12.574999999999999</v>
      </c>
      <c r="D2351" s="112">
        <v>13.324999999999999</v>
      </c>
      <c r="E2351" s="112">
        <v>14.5</v>
      </c>
      <c r="F2351" s="112">
        <v>15.225</v>
      </c>
      <c r="G2351" s="112">
        <v>15.75</v>
      </c>
      <c r="H2351" s="113">
        <v>16.024999999999999</v>
      </c>
      <c r="I2351" s="90">
        <f t="shared" si="1325"/>
        <v>12.327083333333333</v>
      </c>
      <c r="J2351" s="90">
        <f t="shared" si="1326"/>
        <v>13.106249999999999</v>
      </c>
      <c r="K2351" s="114">
        <v>7</v>
      </c>
      <c r="L2351" s="115">
        <v>4.1666666666666664E-2</v>
      </c>
      <c r="M2351" s="90">
        <v>10.37</v>
      </c>
      <c r="N2351" s="90">
        <v>10.7</v>
      </c>
      <c r="O2351" s="90">
        <v>12.96</v>
      </c>
      <c r="P2351" s="90">
        <v>15.17</v>
      </c>
      <c r="Q2351" s="90">
        <v>17.23</v>
      </c>
      <c r="R2351" s="63">
        <f t="shared" si="1351"/>
        <v>7.0600000000000023</v>
      </c>
      <c r="S2351" s="64">
        <f t="shared" si="1350"/>
        <v>5.3149606299212511E-2</v>
      </c>
      <c r="T2351" s="65">
        <f t="shared" si="1344"/>
        <v>0.96915887850467286</v>
      </c>
      <c r="U2351" s="65">
        <f t="shared" si="1344"/>
        <v>0.82561728395061718</v>
      </c>
      <c r="V2351" s="65">
        <f t="shared" si="1352"/>
        <v>0.70533948582729067</v>
      </c>
      <c r="W2351" s="65">
        <f t="shared" si="1353"/>
        <v>0.62100986651189782</v>
      </c>
      <c r="X2351" s="61">
        <f t="shared" si="1327"/>
        <v>7.249466950959485E-2</v>
      </c>
      <c r="Y2351" s="66">
        <f t="shared" si="1354"/>
        <v>0.10517241379310335</v>
      </c>
      <c r="Z2351" s="61">
        <f t="shared" si="1355"/>
        <v>6.3207706608078437E-2</v>
      </c>
      <c r="AA2351" s="67">
        <f t="shared" si="1356"/>
        <v>12.327083333333334</v>
      </c>
      <c r="AB2351" s="68">
        <f t="shared" si="1357"/>
        <v>9.5794392523364524E-2</v>
      </c>
      <c r="AC2351" s="69">
        <f t="shared" si="1358"/>
        <v>0.15206386292834909</v>
      </c>
      <c r="AD2351" s="70">
        <f>_xlfn.PERCENTILE.EXC(AC2351:$AC$5675,0.5)</f>
        <v>8.5387424398037259E-2</v>
      </c>
      <c r="AE2351" s="70">
        <f>_xlfn.PERCENTILE.EXC($AC2351:AC$5675,0.35)</f>
        <v>4.9631688435698949E-2</v>
      </c>
      <c r="AF2351" s="71">
        <f t="shared" si="1346"/>
        <v>6.1229579063404371E-2</v>
      </c>
      <c r="AG2351" s="70">
        <f t="shared" si="1347"/>
        <v>-0.13516283925727643</v>
      </c>
      <c r="AH2351" s="70">
        <f t="shared" si="1348"/>
        <v>-0.15865885003490499</v>
      </c>
      <c r="AI2351" s="61" t="str">
        <f t="shared" si="1336"/>
        <v>Short VOL</v>
      </c>
      <c r="AJ2351" s="68" t="str">
        <f t="shared" si="1337"/>
        <v>Short VOL</v>
      </c>
      <c r="AK2351" s="72" t="str">
        <f t="shared" si="1338"/>
        <v>00631L</v>
      </c>
      <c r="AL2351" s="73">
        <f t="shared" si="1328"/>
        <v>1</v>
      </c>
      <c r="AM2351" s="72" t="str">
        <f t="shared" si="1341"/>
        <v>00631L</v>
      </c>
      <c r="AN2351" s="73">
        <f t="shared" si="1329"/>
        <v>1</v>
      </c>
      <c r="AO2351" s="74" t="str">
        <f t="shared" si="1335"/>
        <v>00631L</v>
      </c>
      <c r="AP2351" s="20">
        <f t="shared" si="1330"/>
        <v>1</v>
      </c>
      <c r="AQ2351" s="74" t="str">
        <f t="shared" si="1345"/>
        <v>00631L</v>
      </c>
      <c r="AR2351" s="20">
        <f t="shared" si="1331"/>
        <v>1</v>
      </c>
      <c r="AS2351" s="74" t="str">
        <f t="shared" si="1339"/>
        <v>00631L</v>
      </c>
      <c r="AT2351" s="20">
        <f t="shared" si="1332"/>
        <v>1</v>
      </c>
      <c r="AU2351" s="74" t="str">
        <f t="shared" si="1322"/>
        <v>00631L</v>
      </c>
      <c r="AV2351" s="20">
        <f t="shared" si="1333"/>
        <v>1</v>
      </c>
      <c r="AW2351" s="74" t="str">
        <f t="shared" si="1323"/>
        <v>00631L</v>
      </c>
      <c r="AX2351" s="20">
        <f t="shared" si="1324"/>
        <v>1</v>
      </c>
      <c r="AY2351" s="20">
        <f t="shared" si="1334"/>
        <v>0</v>
      </c>
      <c r="AZ2351" s="116">
        <v>42898</v>
      </c>
      <c r="BA2351" s="117">
        <v>18.27</v>
      </c>
      <c r="BB2351" s="118">
        <v>18.287500000000001</v>
      </c>
      <c r="BC2351" s="76">
        <f t="shared" si="1342"/>
        <v>18.080625000000001</v>
      </c>
      <c r="BD2351" s="76">
        <f t="shared" si="1343"/>
        <v>18.087625000000003</v>
      </c>
      <c r="BE2351" s="77">
        <f t="shared" si="1349"/>
        <v>1.1441805800407902E-2</v>
      </c>
      <c r="BF2351" s="77">
        <f t="shared" si="1340"/>
        <v>1.0082860519277507E-2</v>
      </c>
    </row>
    <row r="2352" spans="1:58" s="23" customFormat="1" ht="15.75" customHeight="1" x14ac:dyDescent="0.4">
      <c r="A2352" s="116">
        <v>42894</v>
      </c>
      <c r="B2352" s="112">
        <v>11.625</v>
      </c>
      <c r="C2352" s="112">
        <v>12.525</v>
      </c>
      <c r="D2352" s="112">
        <v>13.324999999999999</v>
      </c>
      <c r="E2352" s="112">
        <v>14.525</v>
      </c>
      <c r="F2352" s="112">
        <v>15.275</v>
      </c>
      <c r="G2352" s="112">
        <v>15.775</v>
      </c>
      <c r="H2352" s="113">
        <v>16.024999999999999</v>
      </c>
      <c r="I2352" s="90">
        <f t="shared" si="1325"/>
        <v>12.225</v>
      </c>
      <c r="J2352" s="90">
        <f t="shared" si="1326"/>
        <v>13.058333333333334</v>
      </c>
      <c r="K2352" s="114">
        <v>8</v>
      </c>
      <c r="L2352" s="115">
        <v>4.1666666666666664E-2</v>
      </c>
      <c r="M2352" s="90">
        <v>9.6199999999999992</v>
      </c>
      <c r="N2352" s="90">
        <v>10.16</v>
      </c>
      <c r="O2352" s="90">
        <v>12.76</v>
      </c>
      <c r="P2352" s="90">
        <v>15.01</v>
      </c>
      <c r="Q2352" s="90">
        <v>17.07</v>
      </c>
      <c r="R2352" s="63">
        <f t="shared" si="1351"/>
        <v>7.9899999999999984</v>
      </c>
      <c r="S2352" s="64">
        <f t="shared" si="1350"/>
        <v>-2.2136669874879732E-2</v>
      </c>
      <c r="T2352" s="65">
        <f t="shared" si="1344"/>
        <v>0.94685039370078727</v>
      </c>
      <c r="U2352" s="65">
        <f t="shared" si="1344"/>
        <v>0.79623824451410663</v>
      </c>
      <c r="V2352" s="65">
        <f t="shared" si="1352"/>
        <v>0.6768820786142572</v>
      </c>
      <c r="W2352" s="65">
        <f t="shared" si="1353"/>
        <v>0.59519625073227889</v>
      </c>
      <c r="X2352" s="61">
        <f t="shared" si="1327"/>
        <v>7.7419354838709709E-2</v>
      </c>
      <c r="Y2352" s="66">
        <f t="shared" si="1354"/>
        <v>0.10327022375215134</v>
      </c>
      <c r="Z2352" s="61">
        <f t="shared" si="1355"/>
        <v>6.8166325835037539E-2</v>
      </c>
      <c r="AA2352" s="67">
        <f t="shared" si="1356"/>
        <v>12.225000000000001</v>
      </c>
      <c r="AB2352" s="68">
        <f t="shared" si="1357"/>
        <v>0.14419291338582677</v>
      </c>
      <c r="AC2352" s="69">
        <f t="shared" si="1358"/>
        <v>0.2032480314960631</v>
      </c>
      <c r="AD2352" s="70">
        <f>_xlfn.PERCENTILE.EXC(AC2352:$AC$5675,0.5)</f>
        <v>8.5377206982923282E-2</v>
      </c>
      <c r="AE2352" s="70">
        <f>_xlfn.PERCENTILE.EXC($AC2352:AC$5675,0.35)</f>
        <v>4.9628430404908337E-2</v>
      </c>
      <c r="AF2352" s="71">
        <f t="shared" si="1346"/>
        <v>6.0713097164100907E-2</v>
      </c>
      <c r="AG2352" s="70">
        <f t="shared" si="1347"/>
        <v>-0.13516283925727643</v>
      </c>
      <c r="AH2352" s="70">
        <f t="shared" si="1348"/>
        <v>-0.15865885003490499</v>
      </c>
      <c r="AI2352" s="61" t="str">
        <f t="shared" si="1336"/>
        <v>Short VOL</v>
      </c>
      <c r="AJ2352" s="68" t="str">
        <f t="shared" si="1337"/>
        <v>Short VOL</v>
      </c>
      <c r="AK2352" s="72" t="str">
        <f t="shared" si="1338"/>
        <v>00631L</v>
      </c>
      <c r="AL2352" s="73">
        <f t="shared" si="1328"/>
        <v>1</v>
      </c>
      <c r="AM2352" s="72" t="str">
        <f t="shared" si="1341"/>
        <v>00631L</v>
      </c>
      <c r="AN2352" s="73">
        <f t="shared" si="1329"/>
        <v>1</v>
      </c>
      <c r="AO2352" s="74" t="str">
        <f t="shared" si="1335"/>
        <v>00631L</v>
      </c>
      <c r="AP2352" s="20">
        <f t="shared" si="1330"/>
        <v>1</v>
      </c>
      <c r="AQ2352" s="74" t="str">
        <f t="shared" si="1345"/>
        <v>00631L</v>
      </c>
      <c r="AR2352" s="20">
        <f t="shared" si="1331"/>
        <v>1</v>
      </c>
      <c r="AS2352" s="74" t="str">
        <f t="shared" si="1339"/>
        <v>00631L</v>
      </c>
      <c r="AT2352" s="20">
        <f t="shared" si="1332"/>
        <v>1</v>
      </c>
      <c r="AU2352" s="74" t="str">
        <f t="shared" ref="AU2352:AU2415" si="1359">IF(AC2352&gt;AF2352,"00631L",IF(AC2352&lt;AG2352,"Cash","00635U"))</f>
        <v>00631L</v>
      </c>
      <c r="AV2352" s="20">
        <f t="shared" si="1333"/>
        <v>1</v>
      </c>
      <c r="AW2352" s="74" t="str">
        <f t="shared" ref="AW2352:AW2415" si="1360">IF(AC2352&gt;AE2352,"00631L",IF(AC2352&lt;AH2352,"00631L","00635U"))</f>
        <v>00631L</v>
      </c>
      <c r="AX2352" s="20">
        <f t="shared" si="1324"/>
        <v>1</v>
      </c>
      <c r="AY2352" s="20">
        <f t="shared" si="1334"/>
        <v>0</v>
      </c>
      <c r="AZ2352" s="116">
        <v>42895</v>
      </c>
      <c r="BA2352" s="117">
        <v>18.262499999999999</v>
      </c>
      <c r="BB2352" s="118">
        <v>18.274999999999999</v>
      </c>
      <c r="BC2352" s="76">
        <f t="shared" si="1342"/>
        <v>18.075000000000003</v>
      </c>
      <c r="BD2352" s="76">
        <f t="shared" si="1343"/>
        <v>18.080208333333335</v>
      </c>
      <c r="BE2352" s="77">
        <f t="shared" si="1349"/>
        <v>1.1065006915629085E-2</v>
      </c>
      <c r="BF2352" s="77">
        <f t="shared" si="1340"/>
        <v>1.0082387509362085E-2</v>
      </c>
    </row>
    <row r="2353" spans="1:58" s="23" customFormat="1" ht="15.75" customHeight="1" x14ac:dyDescent="0.4">
      <c r="A2353" s="116">
        <v>42893</v>
      </c>
      <c r="B2353" s="112">
        <v>11.875</v>
      </c>
      <c r="C2353" s="112">
        <v>12.725</v>
      </c>
      <c r="D2353" s="112">
        <v>13.525</v>
      </c>
      <c r="E2353" s="112">
        <v>14.725</v>
      </c>
      <c r="F2353" s="112">
        <v>15.475</v>
      </c>
      <c r="G2353" s="112">
        <v>15.925000000000001</v>
      </c>
      <c r="H2353" s="113">
        <v>16.175000000000001</v>
      </c>
      <c r="I2353" s="90">
        <f t="shared" si="1325"/>
        <v>12.40625</v>
      </c>
      <c r="J2353" s="90">
        <f t="shared" si="1326"/>
        <v>13.225</v>
      </c>
      <c r="K2353" s="114">
        <v>9</v>
      </c>
      <c r="L2353" s="115">
        <v>4.1666666666666664E-2</v>
      </c>
      <c r="M2353" s="90">
        <v>10.130000000000001</v>
      </c>
      <c r="N2353" s="90">
        <v>10.39</v>
      </c>
      <c r="O2353" s="90">
        <v>13.09</v>
      </c>
      <c r="P2353" s="90">
        <v>15.27</v>
      </c>
      <c r="Q2353" s="90">
        <v>17.309999999999999</v>
      </c>
      <c r="R2353" s="63">
        <f t="shared" si="1351"/>
        <v>7.8399999999999963</v>
      </c>
      <c r="S2353" s="64">
        <f t="shared" si="1350"/>
        <v>-5.7416267942582509E-3</v>
      </c>
      <c r="T2353" s="65">
        <f t="shared" si="1344"/>
        <v>0.97497593840230989</v>
      </c>
      <c r="U2353" s="65">
        <f t="shared" si="1344"/>
        <v>0.79373567608861728</v>
      </c>
      <c r="V2353" s="65">
        <f t="shared" si="1352"/>
        <v>0.68041912246234448</v>
      </c>
      <c r="W2353" s="65">
        <f t="shared" si="1353"/>
        <v>0.60023108030040451</v>
      </c>
      <c r="X2353" s="61">
        <f t="shared" si="1327"/>
        <v>7.157894736842102E-2</v>
      </c>
      <c r="Y2353" s="66">
        <f t="shared" si="1354"/>
        <v>9.8471986417657115E-2</v>
      </c>
      <c r="Z2353" s="61">
        <f t="shared" si="1355"/>
        <v>6.5994962216624653E-2</v>
      </c>
      <c r="AA2353" s="67">
        <f t="shared" si="1356"/>
        <v>12.40625</v>
      </c>
      <c r="AB2353" s="68">
        <f t="shared" si="1357"/>
        <v>0.14292589027911448</v>
      </c>
      <c r="AC2353" s="69">
        <f t="shared" si="1358"/>
        <v>0.19405678537054855</v>
      </c>
      <c r="AD2353" s="70">
        <f>_xlfn.PERCENTILE.EXC(AC2353:$AC$5675,0.5)</f>
        <v>8.5366989567809304E-2</v>
      </c>
      <c r="AE2353" s="70">
        <f>_xlfn.PERCENTILE.EXC($AC2353:AC$5675,0.35)</f>
        <v>4.9624664896662625E-2</v>
      </c>
      <c r="AF2353" s="71">
        <f t="shared" si="1346"/>
        <v>6.0713097164100907E-2</v>
      </c>
      <c r="AG2353" s="70">
        <f t="shared" si="1347"/>
        <v>-0.13516283925727643</v>
      </c>
      <c r="AH2353" s="70">
        <f t="shared" si="1348"/>
        <v>-0.15865885003490499</v>
      </c>
      <c r="AI2353" s="61" t="str">
        <f t="shared" si="1336"/>
        <v>Short VOL</v>
      </c>
      <c r="AJ2353" s="68" t="str">
        <f t="shared" si="1337"/>
        <v>Short VOL</v>
      </c>
      <c r="AK2353" s="72" t="str">
        <f t="shared" si="1338"/>
        <v>00631L</v>
      </c>
      <c r="AL2353" s="73">
        <f t="shared" si="1328"/>
        <v>1</v>
      </c>
      <c r="AM2353" s="72" t="str">
        <f t="shared" si="1341"/>
        <v>00631L</v>
      </c>
      <c r="AN2353" s="73">
        <f t="shared" si="1329"/>
        <v>1</v>
      </c>
      <c r="AO2353" s="74" t="str">
        <f t="shared" si="1335"/>
        <v>00631L</v>
      </c>
      <c r="AP2353" s="20">
        <f t="shared" si="1330"/>
        <v>1</v>
      </c>
      <c r="AQ2353" s="74" t="str">
        <f t="shared" si="1345"/>
        <v>00631L</v>
      </c>
      <c r="AR2353" s="20">
        <f t="shared" si="1331"/>
        <v>1</v>
      </c>
      <c r="AS2353" s="74" t="str">
        <f t="shared" si="1339"/>
        <v>00631L</v>
      </c>
      <c r="AT2353" s="20">
        <f t="shared" si="1332"/>
        <v>1</v>
      </c>
      <c r="AU2353" s="74" t="str">
        <f t="shared" si="1359"/>
        <v>00631L</v>
      </c>
      <c r="AV2353" s="20">
        <f t="shared" si="1333"/>
        <v>1</v>
      </c>
      <c r="AW2353" s="74" t="str">
        <f t="shared" si="1360"/>
        <v>00631L</v>
      </c>
      <c r="AX2353" s="20">
        <f t="shared" si="1324"/>
        <v>1</v>
      </c>
      <c r="AY2353" s="20">
        <f t="shared" si="1334"/>
        <v>0</v>
      </c>
      <c r="AZ2353" s="116">
        <v>42894</v>
      </c>
      <c r="BA2353" s="117">
        <v>18.309999999999999</v>
      </c>
      <c r="BB2353" s="118">
        <v>18.324999999999999</v>
      </c>
      <c r="BC2353" s="76">
        <f t="shared" si="1342"/>
        <v>18.068125000000002</v>
      </c>
      <c r="BD2353" s="76">
        <f t="shared" si="1343"/>
        <v>18.075583333333334</v>
      </c>
      <c r="BE2353" s="77">
        <f t="shared" si="1349"/>
        <v>1.4217025839703747E-2</v>
      </c>
      <c r="BF2353" s="77">
        <f t="shared" si="1340"/>
        <v>1.2968691651260559E-2</v>
      </c>
    </row>
    <row r="2354" spans="1:58" s="23" customFormat="1" ht="15.75" customHeight="1" x14ac:dyDescent="0.4">
      <c r="A2354" s="116">
        <v>42892</v>
      </c>
      <c r="B2354" s="112">
        <v>11.975</v>
      </c>
      <c r="C2354" s="112">
        <v>12.824999999999999</v>
      </c>
      <c r="D2354" s="112">
        <v>13.625</v>
      </c>
      <c r="E2354" s="112">
        <v>14.775</v>
      </c>
      <c r="F2354" s="112">
        <v>15.475</v>
      </c>
      <c r="G2354" s="112">
        <v>15.925000000000001</v>
      </c>
      <c r="H2354" s="113">
        <v>16.175000000000001</v>
      </c>
      <c r="I2354" s="90">
        <f t="shared" si="1325"/>
        <v>12.470833333333333</v>
      </c>
      <c r="J2354" s="90">
        <f t="shared" si="1326"/>
        <v>13.291666666666666</v>
      </c>
      <c r="K2354" s="114">
        <v>10</v>
      </c>
      <c r="L2354" s="115">
        <v>4.1666666666666664E-2</v>
      </c>
      <c r="M2354" s="90">
        <v>10.39</v>
      </c>
      <c r="N2354" s="90">
        <v>10.45</v>
      </c>
      <c r="O2354" s="90">
        <v>13.08</v>
      </c>
      <c r="P2354" s="90">
        <v>15.3</v>
      </c>
      <c r="Q2354" s="90">
        <v>17.38</v>
      </c>
      <c r="R2354" s="63">
        <f t="shared" si="1351"/>
        <v>7.5400000000000027</v>
      </c>
      <c r="S2354" s="64">
        <f t="shared" si="1350"/>
        <v>3.7735849056603675E-2</v>
      </c>
      <c r="T2354" s="65">
        <f t="shared" si="1344"/>
        <v>0.99425837320574173</v>
      </c>
      <c r="U2354" s="65">
        <f t="shared" si="1344"/>
        <v>0.79892966360856266</v>
      </c>
      <c r="V2354" s="65">
        <f t="shared" si="1352"/>
        <v>0.68300653594771232</v>
      </c>
      <c r="W2354" s="65">
        <f t="shared" si="1353"/>
        <v>0.60126582278481011</v>
      </c>
      <c r="X2354" s="61">
        <f t="shared" si="1327"/>
        <v>7.0981210855949869E-2</v>
      </c>
      <c r="Y2354" s="66">
        <f t="shared" si="1354"/>
        <v>9.4754653130287664E-2</v>
      </c>
      <c r="Z2354" s="61">
        <f t="shared" si="1355"/>
        <v>6.5820247243568289E-2</v>
      </c>
      <c r="AA2354" s="67">
        <f t="shared" si="1356"/>
        <v>12.470833333333333</v>
      </c>
      <c r="AB2354" s="68">
        <f t="shared" si="1357"/>
        <v>0.14593301435406703</v>
      </c>
      <c r="AC2354" s="69">
        <f t="shared" si="1358"/>
        <v>0.19338118022328554</v>
      </c>
      <c r="AD2354" s="70">
        <f>_xlfn.PERCENTILE.EXC(AC2354:$AC$5675,0.5)</f>
        <v>8.5351266117790217E-2</v>
      </c>
      <c r="AE2354" s="70">
        <f>_xlfn.PERCENTILE.EXC($AC2354:AC$5675,0.35)</f>
        <v>4.9620899388416913E-2</v>
      </c>
      <c r="AF2354" s="71">
        <f t="shared" si="1346"/>
        <v>6.0123111988250919E-2</v>
      </c>
      <c r="AG2354" s="70">
        <f t="shared" si="1347"/>
        <v>-0.13516283925727643</v>
      </c>
      <c r="AH2354" s="70">
        <f t="shared" si="1348"/>
        <v>-0.15865885003490499</v>
      </c>
      <c r="AI2354" s="61" t="str">
        <f t="shared" si="1336"/>
        <v>Short VOL</v>
      </c>
      <c r="AJ2354" s="68" t="str">
        <f t="shared" si="1337"/>
        <v>Short VOL</v>
      </c>
      <c r="AK2354" s="72" t="str">
        <f t="shared" si="1338"/>
        <v>00631L</v>
      </c>
      <c r="AL2354" s="73">
        <f t="shared" si="1328"/>
        <v>1</v>
      </c>
      <c r="AM2354" s="72" t="str">
        <f t="shared" si="1341"/>
        <v>00631L</v>
      </c>
      <c r="AN2354" s="73">
        <f t="shared" si="1329"/>
        <v>1</v>
      </c>
      <c r="AO2354" s="74" t="str">
        <f t="shared" si="1335"/>
        <v>00631L</v>
      </c>
      <c r="AP2354" s="20">
        <f t="shared" si="1330"/>
        <v>1</v>
      </c>
      <c r="AQ2354" s="74" t="str">
        <f t="shared" si="1345"/>
        <v>00631L</v>
      </c>
      <c r="AR2354" s="20">
        <f t="shared" si="1331"/>
        <v>1</v>
      </c>
      <c r="AS2354" s="74" t="str">
        <f t="shared" si="1339"/>
        <v>00631L</v>
      </c>
      <c r="AT2354" s="20">
        <f t="shared" si="1332"/>
        <v>1</v>
      </c>
      <c r="AU2354" s="74" t="str">
        <f t="shared" si="1359"/>
        <v>00631L</v>
      </c>
      <c r="AV2354" s="20">
        <f t="shared" si="1333"/>
        <v>1</v>
      </c>
      <c r="AW2354" s="74" t="str">
        <f t="shared" si="1360"/>
        <v>00631L</v>
      </c>
      <c r="AX2354" s="20">
        <f t="shared" si="1324"/>
        <v>1</v>
      </c>
      <c r="AY2354" s="20">
        <f t="shared" si="1334"/>
        <v>0</v>
      </c>
      <c r="AZ2354" s="116">
        <v>42893</v>
      </c>
      <c r="BA2354" s="117">
        <v>18.399999999999999</v>
      </c>
      <c r="BB2354" s="118">
        <v>18.3125</v>
      </c>
      <c r="BC2354" s="76">
        <f t="shared" si="1342"/>
        <v>18.056458333333335</v>
      </c>
      <c r="BD2354" s="76">
        <f t="shared" si="1343"/>
        <v>18.069375000000001</v>
      </c>
      <c r="BE2354" s="77">
        <f t="shared" si="1349"/>
        <v>1.4180060227757734E-2</v>
      </c>
      <c r="BF2354" s="77">
        <f t="shared" si="1340"/>
        <v>1.8297533810660176E-2</v>
      </c>
    </row>
    <row r="2355" spans="1:58" s="23" customFormat="1" ht="15.75" customHeight="1" x14ac:dyDescent="0.4">
      <c r="A2355" s="116">
        <v>42891</v>
      </c>
      <c r="B2355" s="112">
        <v>11.775</v>
      </c>
      <c r="C2355" s="112">
        <v>12.625</v>
      </c>
      <c r="D2355" s="112">
        <v>13.425000000000001</v>
      </c>
      <c r="E2355" s="112">
        <v>14.625</v>
      </c>
      <c r="F2355" s="112">
        <v>15.375</v>
      </c>
      <c r="G2355" s="112">
        <v>15.824999999999999</v>
      </c>
      <c r="H2355" s="113">
        <v>16.024999999999999</v>
      </c>
      <c r="I2355" s="90">
        <f t="shared" si="1325"/>
        <v>12.235416666666667</v>
      </c>
      <c r="J2355" s="90">
        <f t="shared" si="1326"/>
        <v>13.058333333333334</v>
      </c>
      <c r="K2355" s="114">
        <v>11</v>
      </c>
      <c r="L2355" s="115">
        <v>4.1666666666666664E-2</v>
      </c>
      <c r="M2355" s="90">
        <v>9.69</v>
      </c>
      <c r="N2355" s="90">
        <v>10.07</v>
      </c>
      <c r="O2355" s="90">
        <v>12.85</v>
      </c>
      <c r="P2355" s="90">
        <v>15.08</v>
      </c>
      <c r="Q2355" s="90">
        <v>17.149999999999999</v>
      </c>
      <c r="R2355" s="63">
        <f t="shared" si="1351"/>
        <v>8.1700000000000017</v>
      </c>
      <c r="S2355" s="64">
        <f t="shared" si="1350"/>
        <v>3.2820512820512848E-2</v>
      </c>
      <c r="T2355" s="65">
        <f t="shared" si="1344"/>
        <v>0.96226415094339612</v>
      </c>
      <c r="U2355" s="65">
        <f t="shared" si="1344"/>
        <v>0.78365758754863812</v>
      </c>
      <c r="V2355" s="65">
        <f t="shared" si="1352"/>
        <v>0.66777188328912473</v>
      </c>
      <c r="W2355" s="65">
        <f t="shared" si="1353"/>
        <v>0.58717201166180766</v>
      </c>
      <c r="X2355" s="61">
        <f t="shared" si="1327"/>
        <v>7.2186836518046679E-2</v>
      </c>
      <c r="Y2355" s="66">
        <f t="shared" si="1354"/>
        <v>9.5726495726495636E-2</v>
      </c>
      <c r="Z2355" s="61">
        <f t="shared" si="1355"/>
        <v>6.7256938532266247E-2</v>
      </c>
      <c r="AA2355" s="67">
        <f t="shared" si="1356"/>
        <v>12.235416666666667</v>
      </c>
      <c r="AB2355" s="68">
        <f t="shared" si="1357"/>
        <v>0.16931479642502484</v>
      </c>
      <c r="AC2355" s="69">
        <f t="shared" si="1358"/>
        <v>0.21503641178417748</v>
      </c>
      <c r="AD2355" s="70">
        <f>_xlfn.PERCENTILE.EXC(AC2355:$AC$5675,0.5)</f>
        <v>8.533554266777113E-2</v>
      </c>
      <c r="AE2355" s="70">
        <f>_xlfn.PERCENTILE.EXC($AC2355:AC$5675,0.35)</f>
        <v>4.9606918555872091E-2</v>
      </c>
      <c r="AF2355" s="71">
        <f t="shared" si="1346"/>
        <v>6.0123111988250919E-2</v>
      </c>
      <c r="AG2355" s="70">
        <f t="shared" si="1347"/>
        <v>-0.13516283925727643</v>
      </c>
      <c r="AH2355" s="70">
        <f t="shared" si="1348"/>
        <v>-0.15865885003490499</v>
      </c>
      <c r="AI2355" s="61" t="str">
        <f t="shared" si="1336"/>
        <v>Short VOL</v>
      </c>
      <c r="AJ2355" s="68" t="str">
        <f t="shared" si="1337"/>
        <v>Short VOL</v>
      </c>
      <c r="AK2355" s="72" t="str">
        <f t="shared" si="1338"/>
        <v>00631L</v>
      </c>
      <c r="AL2355" s="73">
        <f t="shared" si="1328"/>
        <v>1</v>
      </c>
      <c r="AM2355" s="72" t="str">
        <f t="shared" si="1341"/>
        <v>00631L</v>
      </c>
      <c r="AN2355" s="73">
        <f t="shared" si="1329"/>
        <v>1</v>
      </c>
      <c r="AO2355" s="74" t="str">
        <f t="shared" si="1335"/>
        <v>00631L</v>
      </c>
      <c r="AP2355" s="20">
        <f t="shared" si="1330"/>
        <v>1</v>
      </c>
      <c r="AQ2355" s="74" t="str">
        <f t="shared" si="1345"/>
        <v>00631L</v>
      </c>
      <c r="AR2355" s="20">
        <f t="shared" si="1331"/>
        <v>1</v>
      </c>
      <c r="AS2355" s="74" t="str">
        <f t="shared" si="1339"/>
        <v>00631L</v>
      </c>
      <c r="AT2355" s="20">
        <f t="shared" si="1332"/>
        <v>1</v>
      </c>
      <c r="AU2355" s="74" t="str">
        <f t="shared" si="1359"/>
        <v>00631L</v>
      </c>
      <c r="AV2355" s="20">
        <f t="shared" si="1333"/>
        <v>1</v>
      </c>
      <c r="AW2355" s="74" t="str">
        <f t="shared" si="1360"/>
        <v>00631L</v>
      </c>
      <c r="AX2355" s="20">
        <f t="shared" si="1324"/>
        <v>1</v>
      </c>
      <c r="AY2355" s="20">
        <f t="shared" si="1334"/>
        <v>0</v>
      </c>
      <c r="AZ2355" s="116">
        <v>42892</v>
      </c>
      <c r="BA2355" s="117">
        <v>18.3</v>
      </c>
      <c r="BB2355" s="118">
        <v>18.274999999999999</v>
      </c>
      <c r="BC2355" s="76">
        <f t="shared" si="1342"/>
        <v>18.044583333333332</v>
      </c>
      <c r="BD2355" s="76">
        <f t="shared" si="1343"/>
        <v>18.056249999999999</v>
      </c>
      <c r="BE2355" s="77">
        <f t="shared" si="1349"/>
        <v>1.2769298265869262E-2</v>
      </c>
      <c r="BF2355" s="77">
        <f t="shared" si="1340"/>
        <v>1.3499480789200534E-2</v>
      </c>
    </row>
    <row r="2356" spans="1:58" s="23" customFormat="1" ht="15.75" customHeight="1" x14ac:dyDescent="0.4">
      <c r="A2356" s="116">
        <v>42888</v>
      </c>
      <c r="B2356" s="112">
        <v>11.625</v>
      </c>
      <c r="C2356" s="112">
        <v>12.525</v>
      </c>
      <c r="D2356" s="112">
        <v>13.425000000000001</v>
      </c>
      <c r="E2356" s="112">
        <v>14.574999999999999</v>
      </c>
      <c r="F2356" s="112">
        <v>15.35</v>
      </c>
      <c r="G2356" s="112">
        <v>15.824999999999999</v>
      </c>
      <c r="H2356" s="113">
        <v>16.074999999999999</v>
      </c>
      <c r="I2356" s="90">
        <f t="shared" si="1325"/>
        <v>12.074999999999999</v>
      </c>
      <c r="J2356" s="90">
        <f t="shared" si="1326"/>
        <v>12.975000000000001</v>
      </c>
      <c r="K2356" s="114">
        <v>12</v>
      </c>
      <c r="L2356" s="115">
        <v>4.1666666666666664E-2</v>
      </c>
      <c r="M2356" s="90">
        <v>8.4700000000000006</v>
      </c>
      <c r="N2356" s="90">
        <v>9.75</v>
      </c>
      <c r="O2356" s="90">
        <v>12.46</v>
      </c>
      <c r="P2356" s="90">
        <v>14.88</v>
      </c>
      <c r="Q2356" s="90">
        <v>17.04</v>
      </c>
      <c r="R2356" s="63">
        <f t="shared" si="1351"/>
        <v>9.1200000000000045</v>
      </c>
      <c r="S2356" s="64">
        <f t="shared" si="1350"/>
        <v>-1.4155712841253849E-2</v>
      </c>
      <c r="T2356" s="65">
        <f t="shared" si="1344"/>
        <v>0.86871794871794883</v>
      </c>
      <c r="U2356" s="65">
        <f t="shared" si="1344"/>
        <v>0.78250401284109139</v>
      </c>
      <c r="V2356" s="65">
        <f t="shared" si="1352"/>
        <v>0.65524193548387089</v>
      </c>
      <c r="W2356" s="65">
        <f t="shared" si="1353"/>
        <v>0.57218309859154937</v>
      </c>
      <c r="X2356" s="61">
        <f t="shared" si="1327"/>
        <v>7.7419354838709709E-2</v>
      </c>
      <c r="Y2356" s="66">
        <f t="shared" si="1354"/>
        <v>0.10291595197255575</v>
      </c>
      <c r="Z2356" s="61">
        <f t="shared" si="1355"/>
        <v>7.4534161490683412E-2</v>
      </c>
      <c r="AA2356" s="67">
        <f t="shared" si="1356"/>
        <v>12.074999999999999</v>
      </c>
      <c r="AB2356" s="68">
        <f t="shared" si="1357"/>
        <v>0.19230769230769232</v>
      </c>
      <c r="AC2356" s="69">
        <f t="shared" si="1358"/>
        <v>0.23846153846153839</v>
      </c>
      <c r="AD2356" s="70">
        <f>_xlfn.PERCENTILE.EXC(AC2356:$AC$5675,0.5)</f>
        <v>8.5291446245546326E-2</v>
      </c>
      <c r="AE2356" s="70">
        <f>_xlfn.PERCENTILE.EXC($AC2356:AC$5675,0.35)</f>
        <v>4.9591235169277444E-2</v>
      </c>
      <c r="AF2356" s="71">
        <f t="shared" si="1346"/>
        <v>6.0123111988250919E-2</v>
      </c>
      <c r="AG2356" s="70">
        <f t="shared" si="1347"/>
        <v>-0.13516283925727643</v>
      </c>
      <c r="AH2356" s="70">
        <f t="shared" si="1348"/>
        <v>-0.15865885003490499</v>
      </c>
      <c r="AI2356" s="61" t="str">
        <f t="shared" si="1336"/>
        <v>Short VOL</v>
      </c>
      <c r="AJ2356" s="68" t="str">
        <f t="shared" si="1337"/>
        <v>Short VOL</v>
      </c>
      <c r="AK2356" s="72" t="str">
        <f t="shared" si="1338"/>
        <v>00631L</v>
      </c>
      <c r="AL2356" s="73">
        <f t="shared" si="1328"/>
        <v>1</v>
      </c>
      <c r="AM2356" s="72" t="str">
        <f t="shared" si="1341"/>
        <v>00631L</v>
      </c>
      <c r="AN2356" s="73">
        <f t="shared" si="1329"/>
        <v>1</v>
      </c>
      <c r="AO2356" s="74" t="str">
        <f t="shared" si="1335"/>
        <v>00631L</v>
      </c>
      <c r="AP2356" s="20">
        <f t="shared" si="1330"/>
        <v>1</v>
      </c>
      <c r="AQ2356" s="74" t="str">
        <f t="shared" si="1345"/>
        <v>00631L</v>
      </c>
      <c r="AR2356" s="20">
        <f t="shared" si="1331"/>
        <v>1</v>
      </c>
      <c r="AS2356" s="74" t="str">
        <f t="shared" si="1339"/>
        <v>00631L</v>
      </c>
      <c r="AT2356" s="20">
        <f t="shared" si="1332"/>
        <v>1</v>
      </c>
      <c r="AU2356" s="74" t="str">
        <f t="shared" si="1359"/>
        <v>00631L</v>
      </c>
      <c r="AV2356" s="20">
        <f t="shared" si="1333"/>
        <v>1</v>
      </c>
      <c r="AW2356" s="74" t="str">
        <f t="shared" si="1360"/>
        <v>00631L</v>
      </c>
      <c r="AX2356" s="20">
        <f t="shared" si="1324"/>
        <v>1</v>
      </c>
      <c r="AY2356" s="20">
        <f t="shared" si="1334"/>
        <v>0</v>
      </c>
      <c r="AZ2356" s="116">
        <v>42891</v>
      </c>
      <c r="BA2356" s="117">
        <v>18.39</v>
      </c>
      <c r="BB2356" s="118">
        <v>18.337499999999999</v>
      </c>
      <c r="BC2356" s="76">
        <f t="shared" si="1342"/>
        <v>18.032500000000002</v>
      </c>
      <c r="BD2356" s="76">
        <f t="shared" si="1343"/>
        <v>18.046499999999998</v>
      </c>
      <c r="BE2356" s="77">
        <f t="shared" si="1349"/>
        <v>1.6913905448495557E-2</v>
      </c>
      <c r="BF2356" s="77">
        <f t="shared" si="1340"/>
        <v>1.9034161748815691E-2</v>
      </c>
    </row>
    <row r="2357" spans="1:58" s="23" customFormat="1" ht="15.75" customHeight="1" x14ac:dyDescent="0.4">
      <c r="A2357" s="116">
        <v>42887</v>
      </c>
      <c r="B2357" s="112">
        <v>11.625</v>
      </c>
      <c r="C2357" s="112">
        <v>12.425000000000001</v>
      </c>
      <c r="D2357" s="112">
        <v>13.324999999999999</v>
      </c>
      <c r="E2357" s="112">
        <v>14.525</v>
      </c>
      <c r="F2357" s="112">
        <v>15.275</v>
      </c>
      <c r="G2357" s="112">
        <v>15.775</v>
      </c>
      <c r="H2357" s="113">
        <v>16.05</v>
      </c>
      <c r="I2357" s="90">
        <f t="shared" si="1325"/>
        <v>11.991666666666667</v>
      </c>
      <c r="J2357" s="90">
        <f t="shared" si="1326"/>
        <v>12.8375</v>
      </c>
      <c r="K2357" s="114">
        <v>13</v>
      </c>
      <c r="L2357" s="115">
        <v>4.1666666666666664E-2</v>
      </c>
      <c r="M2357" s="90">
        <v>8.5</v>
      </c>
      <c r="N2357" s="90">
        <v>9.89</v>
      </c>
      <c r="O2357" s="90">
        <v>12.42</v>
      </c>
      <c r="P2357" s="90">
        <v>14.83</v>
      </c>
      <c r="Q2357" s="90">
        <v>17.12</v>
      </c>
      <c r="R2357" s="63">
        <f t="shared" si="1351"/>
        <v>8.86</v>
      </c>
      <c r="S2357" s="64">
        <f t="shared" si="1350"/>
        <v>-4.9951969260326565E-2</v>
      </c>
      <c r="T2357" s="65">
        <f t="shared" si="1344"/>
        <v>0.85945399393326583</v>
      </c>
      <c r="U2357" s="65">
        <f t="shared" si="1344"/>
        <v>0.79629629629629639</v>
      </c>
      <c r="V2357" s="65">
        <f t="shared" si="1352"/>
        <v>0.66689143627781522</v>
      </c>
      <c r="W2357" s="65">
        <f t="shared" si="1353"/>
        <v>0.57768691588785048</v>
      </c>
      <c r="X2357" s="61">
        <f t="shared" si="1327"/>
        <v>6.8817204301075324E-2</v>
      </c>
      <c r="Y2357" s="66">
        <f t="shared" si="1354"/>
        <v>0.10499139414802068</v>
      </c>
      <c r="Z2357" s="61">
        <f t="shared" si="1355"/>
        <v>7.0535093815149399E-2</v>
      </c>
      <c r="AA2357" s="67">
        <f t="shared" si="1356"/>
        <v>11.991666666666667</v>
      </c>
      <c r="AB2357" s="68">
        <f t="shared" si="1357"/>
        <v>0.17542972699696657</v>
      </c>
      <c r="AC2357" s="69">
        <f t="shared" si="1358"/>
        <v>0.21250421300977415</v>
      </c>
      <c r="AD2357" s="70">
        <f>_xlfn.PERCENTILE.EXC(AC2357:$AC$5675,0.5)</f>
        <v>8.5247349823321536E-2</v>
      </c>
      <c r="AE2357" s="70">
        <f>_xlfn.PERCENTILE.EXC($AC2357:AC$5675,0.35)</f>
        <v>4.9575551782682789E-2</v>
      </c>
      <c r="AF2357" s="71">
        <f t="shared" si="1346"/>
        <v>6.003899361538137E-2</v>
      </c>
      <c r="AG2357" s="70">
        <f t="shared" si="1347"/>
        <v>-0.13516283925727643</v>
      </c>
      <c r="AH2357" s="70">
        <f t="shared" si="1348"/>
        <v>-0.15865885003490499</v>
      </c>
      <c r="AI2357" s="61" t="str">
        <f t="shared" si="1336"/>
        <v>Short VOL</v>
      </c>
      <c r="AJ2357" s="68" t="str">
        <f t="shared" si="1337"/>
        <v>Short VOL</v>
      </c>
      <c r="AK2357" s="72" t="str">
        <f t="shared" si="1338"/>
        <v>00631L</v>
      </c>
      <c r="AL2357" s="73">
        <f t="shared" si="1328"/>
        <v>1</v>
      </c>
      <c r="AM2357" s="72" t="str">
        <f t="shared" si="1341"/>
        <v>00631L</v>
      </c>
      <c r="AN2357" s="73">
        <f t="shared" si="1329"/>
        <v>1</v>
      </c>
      <c r="AO2357" s="74" t="str">
        <f t="shared" si="1335"/>
        <v>00631L</v>
      </c>
      <c r="AP2357" s="20">
        <f t="shared" si="1330"/>
        <v>1</v>
      </c>
      <c r="AQ2357" s="74" t="str">
        <f t="shared" si="1345"/>
        <v>00631L</v>
      </c>
      <c r="AR2357" s="20">
        <f t="shared" si="1331"/>
        <v>1</v>
      </c>
      <c r="AS2357" s="74" t="str">
        <f t="shared" si="1339"/>
        <v>00631L</v>
      </c>
      <c r="AT2357" s="20">
        <f t="shared" si="1332"/>
        <v>1</v>
      </c>
      <c r="AU2357" s="74" t="str">
        <f t="shared" si="1359"/>
        <v>00631L</v>
      </c>
      <c r="AV2357" s="20">
        <f t="shared" si="1333"/>
        <v>1</v>
      </c>
      <c r="AW2357" s="74" t="str">
        <f t="shared" si="1360"/>
        <v>00631L</v>
      </c>
      <c r="AX2357" s="20">
        <f t="shared" ref="AX2357:AX2420" si="1361">IF(AW2357="00631L",1,0)</f>
        <v>1</v>
      </c>
      <c r="AY2357" s="20">
        <f t="shared" si="1334"/>
        <v>0</v>
      </c>
      <c r="AZ2357" s="116">
        <v>42888</v>
      </c>
      <c r="BA2357" s="117">
        <v>18.412500000000001</v>
      </c>
      <c r="BB2357" s="118">
        <v>18.362500000000001</v>
      </c>
      <c r="BC2357" s="76">
        <f t="shared" si="1342"/>
        <v>18.018541666666668</v>
      </c>
      <c r="BD2357" s="76">
        <f t="shared" si="1343"/>
        <v>18.033750000000001</v>
      </c>
      <c r="BE2357" s="77">
        <f t="shared" si="1349"/>
        <v>1.9089132722080251E-2</v>
      </c>
      <c r="BF2357" s="77">
        <f t="shared" si="1340"/>
        <v>2.1002287377833235E-2</v>
      </c>
    </row>
    <row r="2358" spans="1:58" s="23" customFormat="1" ht="15.75" customHeight="1" x14ac:dyDescent="0.4">
      <c r="A2358" s="116">
        <v>42886</v>
      </c>
      <c r="B2358" s="112">
        <v>11.824999999999999</v>
      </c>
      <c r="C2358" s="112">
        <v>12.675000000000001</v>
      </c>
      <c r="D2358" s="112">
        <v>13.525</v>
      </c>
      <c r="E2358" s="112">
        <v>14.675000000000001</v>
      </c>
      <c r="F2358" s="112">
        <v>15.375</v>
      </c>
      <c r="G2358" s="112">
        <v>15.925000000000001</v>
      </c>
      <c r="H2358" s="113">
        <v>16.125</v>
      </c>
      <c r="I2358" s="90">
        <f t="shared" ref="I2358:I2421" si="1362">C2358-((C2358-B2358)*K2358*L2358)</f>
        <v>12.179166666666667</v>
      </c>
      <c r="J2358" s="90">
        <f t="shared" ref="J2358:J2421" si="1363">D2358-((D2358-C2358)*K2358*L2358)</f>
        <v>13.029166666666667</v>
      </c>
      <c r="K2358" s="114">
        <v>14</v>
      </c>
      <c r="L2358" s="115">
        <v>4.1666666666666664E-2</v>
      </c>
      <c r="M2358" s="90">
        <v>8.7100000000000009</v>
      </c>
      <c r="N2358" s="90">
        <v>10.41</v>
      </c>
      <c r="O2358" s="90">
        <v>12.63</v>
      </c>
      <c r="P2358" s="90">
        <v>14.94</v>
      </c>
      <c r="Q2358" s="90">
        <v>17.18</v>
      </c>
      <c r="R2358" s="63">
        <f t="shared" si="1351"/>
        <v>8.4499999999999993</v>
      </c>
      <c r="S2358" s="64">
        <f t="shared" si="1350"/>
        <v>2.8901734104045626E-3</v>
      </c>
      <c r="T2358" s="65">
        <f t="shared" si="1344"/>
        <v>0.83669548511047076</v>
      </c>
      <c r="U2358" s="65">
        <f t="shared" si="1344"/>
        <v>0.82422802850356292</v>
      </c>
      <c r="V2358" s="65">
        <f t="shared" si="1352"/>
        <v>0.69678714859437751</v>
      </c>
      <c r="W2358" s="65">
        <f t="shared" si="1353"/>
        <v>0.60593713620488943</v>
      </c>
      <c r="X2358" s="61">
        <f t="shared" si="1327"/>
        <v>7.1881606765327816E-2</v>
      </c>
      <c r="Y2358" s="66">
        <f t="shared" si="1354"/>
        <v>9.880749574105617E-2</v>
      </c>
      <c r="Z2358" s="61">
        <f t="shared" si="1355"/>
        <v>6.9791310297639381E-2</v>
      </c>
      <c r="AA2358" s="67">
        <f t="shared" si="1356"/>
        <v>12.179166666666667</v>
      </c>
      <c r="AB2358" s="68">
        <f t="shared" si="1357"/>
        <v>0.13592699327569635</v>
      </c>
      <c r="AC2358" s="69">
        <f t="shared" si="1358"/>
        <v>0.16994876721101507</v>
      </c>
      <c r="AD2358" s="70">
        <f>_xlfn.PERCENTILE.EXC(AC2358:$AC$5675,0.5)</f>
        <v>8.5209783919987736E-2</v>
      </c>
      <c r="AE2358" s="70">
        <f>_xlfn.PERCENTILE.EXC($AC2358:AC$5675,0.35)</f>
        <v>4.9547040100824141E-2</v>
      </c>
      <c r="AF2358" s="71">
        <f t="shared" si="1346"/>
        <v>5.9938385414232201E-2</v>
      </c>
      <c r="AG2358" s="70">
        <f t="shared" si="1347"/>
        <v>-0.13516283925727643</v>
      </c>
      <c r="AH2358" s="70">
        <f t="shared" si="1348"/>
        <v>-0.15865885003490499</v>
      </c>
      <c r="AI2358" s="61" t="str">
        <f t="shared" si="1336"/>
        <v>Short VOL</v>
      </c>
      <c r="AJ2358" s="68" t="str">
        <f t="shared" si="1337"/>
        <v>Short VOL</v>
      </c>
      <c r="AK2358" s="72" t="str">
        <f t="shared" si="1338"/>
        <v>00631L</v>
      </c>
      <c r="AL2358" s="73">
        <f t="shared" si="1328"/>
        <v>1</v>
      </c>
      <c r="AM2358" s="72" t="str">
        <f t="shared" si="1341"/>
        <v>00631L</v>
      </c>
      <c r="AN2358" s="73">
        <f t="shared" si="1329"/>
        <v>1</v>
      </c>
      <c r="AO2358" s="74" t="str">
        <f t="shared" si="1335"/>
        <v>00631L</v>
      </c>
      <c r="AP2358" s="20">
        <f t="shared" si="1330"/>
        <v>1</v>
      </c>
      <c r="AQ2358" s="74" t="str">
        <f t="shared" si="1345"/>
        <v>00631L</v>
      </c>
      <c r="AR2358" s="20">
        <f t="shared" si="1331"/>
        <v>1</v>
      </c>
      <c r="AS2358" s="74" t="str">
        <f t="shared" si="1339"/>
        <v>00631L</v>
      </c>
      <c r="AT2358" s="20">
        <f t="shared" si="1332"/>
        <v>1</v>
      </c>
      <c r="AU2358" s="74" t="str">
        <f t="shared" si="1359"/>
        <v>00631L</v>
      </c>
      <c r="AV2358" s="20">
        <f t="shared" si="1333"/>
        <v>1</v>
      </c>
      <c r="AW2358" s="74" t="str">
        <f t="shared" si="1360"/>
        <v>00631L</v>
      </c>
      <c r="AX2358" s="20">
        <f t="shared" si="1361"/>
        <v>1</v>
      </c>
      <c r="AY2358" s="20">
        <f t="shared" si="1334"/>
        <v>0</v>
      </c>
      <c r="AZ2358" s="116">
        <v>42887</v>
      </c>
      <c r="BA2358" s="117">
        <v>18.5</v>
      </c>
      <c r="BB2358" s="118">
        <v>18.475000000000001</v>
      </c>
      <c r="BC2358" s="76">
        <f t="shared" si="1342"/>
        <v>18.00375</v>
      </c>
      <c r="BD2358" s="76">
        <f t="shared" si="1343"/>
        <v>18.020833333333329</v>
      </c>
      <c r="BE2358" s="77">
        <f t="shared" si="1349"/>
        <v>2.6175102409220372E-2</v>
      </c>
      <c r="BF2358" s="77">
        <f t="shared" si="1340"/>
        <v>2.6589595375722815E-2</v>
      </c>
    </row>
    <row r="2359" spans="1:58" s="23" customFormat="1" ht="15.75" customHeight="1" x14ac:dyDescent="0.4">
      <c r="A2359" s="116">
        <v>42885</v>
      </c>
      <c r="B2359" s="112">
        <v>11.824999999999999</v>
      </c>
      <c r="C2359" s="112">
        <v>12.725</v>
      </c>
      <c r="D2359" s="112">
        <v>13.574999999999999</v>
      </c>
      <c r="E2359" s="112">
        <v>14.725</v>
      </c>
      <c r="F2359" s="112">
        <v>15.375</v>
      </c>
      <c r="G2359" s="112">
        <v>15.875</v>
      </c>
      <c r="H2359" s="113">
        <v>16.125</v>
      </c>
      <c r="I2359" s="90">
        <f t="shared" si="1362"/>
        <v>12.1625</v>
      </c>
      <c r="J2359" s="90">
        <f t="shared" si="1363"/>
        <v>13.043749999999999</v>
      </c>
      <c r="K2359" s="114">
        <v>15</v>
      </c>
      <c r="L2359" s="115">
        <v>4.1666666666666664E-2</v>
      </c>
      <c r="M2359" s="90">
        <v>9.0399999999999991</v>
      </c>
      <c r="N2359" s="90">
        <v>10.38</v>
      </c>
      <c r="O2359" s="90">
        <v>12.74</v>
      </c>
      <c r="P2359" s="90">
        <v>15.03</v>
      </c>
      <c r="Q2359" s="90">
        <v>17.14</v>
      </c>
      <c r="R2359" s="63">
        <f t="shared" si="1351"/>
        <v>8.3499999999999979</v>
      </c>
      <c r="S2359" s="64">
        <f t="shared" si="1350"/>
        <v>5.8103975535168224E-2</v>
      </c>
      <c r="T2359" s="65">
        <f t="shared" si="1344"/>
        <v>0.87090558766859327</v>
      </c>
      <c r="U2359" s="65">
        <f t="shared" si="1344"/>
        <v>0.81475667189952905</v>
      </c>
      <c r="V2359" s="65">
        <f t="shared" si="1352"/>
        <v>0.69061876247504994</v>
      </c>
      <c r="W2359" s="65">
        <f t="shared" si="1353"/>
        <v>0.60560093348891486</v>
      </c>
      <c r="X2359" s="61">
        <f t="shared" si="1327"/>
        <v>7.6109936575052883E-2</v>
      </c>
      <c r="Y2359" s="66">
        <f t="shared" si="1354"/>
        <v>9.5076400679117171E-2</v>
      </c>
      <c r="Z2359" s="61">
        <f t="shared" si="1355"/>
        <v>7.2456320657759477E-2</v>
      </c>
      <c r="AA2359" s="67">
        <f t="shared" si="1356"/>
        <v>12.1625</v>
      </c>
      <c r="AB2359" s="68">
        <f t="shared" si="1357"/>
        <v>0.13921001926782259</v>
      </c>
      <c r="AC2359" s="69">
        <f t="shared" si="1358"/>
        <v>0.17172447013487463</v>
      </c>
      <c r="AD2359" s="70">
        <f>_xlfn.PERCENTILE.EXC(AC2359:$AC$5675,0.5)</f>
        <v>8.517221801665395E-2</v>
      </c>
      <c r="AE2359" s="70">
        <f>_xlfn.PERCENTILE.EXC($AC2359:AC$5675,0.35)</f>
        <v>4.9518528418965507E-2</v>
      </c>
      <c r="AF2359" s="71">
        <f t="shared" si="1346"/>
        <v>5.9765666102022406E-2</v>
      </c>
      <c r="AG2359" s="70">
        <f t="shared" si="1347"/>
        <v>-0.13516283925727643</v>
      </c>
      <c r="AH2359" s="70">
        <f t="shared" si="1348"/>
        <v>-0.15865885003490499</v>
      </c>
      <c r="AI2359" s="61" t="str">
        <f t="shared" si="1336"/>
        <v>Short VOL</v>
      </c>
      <c r="AJ2359" s="68" t="str">
        <f t="shared" si="1337"/>
        <v>Short VOL</v>
      </c>
      <c r="AK2359" s="72" t="str">
        <f t="shared" si="1338"/>
        <v>00631L</v>
      </c>
      <c r="AL2359" s="73">
        <f t="shared" si="1328"/>
        <v>1</v>
      </c>
      <c r="AM2359" s="72" t="str">
        <f t="shared" si="1341"/>
        <v>00631L</v>
      </c>
      <c r="AN2359" s="73">
        <f t="shared" si="1329"/>
        <v>1</v>
      </c>
      <c r="AO2359" s="74" t="str">
        <f t="shared" si="1335"/>
        <v>00631L</v>
      </c>
      <c r="AP2359" s="20">
        <f t="shared" si="1330"/>
        <v>1</v>
      </c>
      <c r="AQ2359" s="74" t="str">
        <f t="shared" si="1345"/>
        <v>00631L</v>
      </c>
      <c r="AR2359" s="20">
        <f t="shared" si="1331"/>
        <v>1</v>
      </c>
      <c r="AS2359" s="74" t="str">
        <f t="shared" si="1339"/>
        <v>00631L</v>
      </c>
      <c r="AT2359" s="20">
        <f t="shared" si="1332"/>
        <v>1</v>
      </c>
      <c r="AU2359" s="74" t="str">
        <f t="shared" si="1359"/>
        <v>00631L</v>
      </c>
      <c r="AV2359" s="20">
        <f t="shared" si="1333"/>
        <v>1</v>
      </c>
      <c r="AW2359" s="74" t="str">
        <f t="shared" si="1360"/>
        <v>00631L</v>
      </c>
      <c r="AX2359" s="20">
        <f t="shared" si="1361"/>
        <v>1</v>
      </c>
      <c r="AY2359" s="20">
        <f t="shared" si="1334"/>
        <v>0</v>
      </c>
      <c r="AZ2359" s="116">
        <v>42886</v>
      </c>
      <c r="BA2359" s="117">
        <v>18.329999999999998</v>
      </c>
      <c r="BB2359" s="118">
        <v>18.3</v>
      </c>
      <c r="BC2359" s="76">
        <f t="shared" si="1342"/>
        <v>17.987916666666667</v>
      </c>
      <c r="BD2359" s="76">
        <f t="shared" si="1343"/>
        <v>18.001333333333331</v>
      </c>
      <c r="BE2359" s="77">
        <f t="shared" si="1349"/>
        <v>1.7349609691691203E-2</v>
      </c>
      <c r="BF2359" s="77">
        <f t="shared" si="1340"/>
        <v>1.8257906821716925E-2</v>
      </c>
    </row>
    <row r="2360" spans="1:58" s="23" customFormat="1" ht="15.75" customHeight="1" x14ac:dyDescent="0.4">
      <c r="A2360" s="116">
        <v>42881</v>
      </c>
      <c r="B2360" s="112">
        <v>11.925000000000001</v>
      </c>
      <c r="C2360" s="112">
        <v>12.925000000000001</v>
      </c>
      <c r="D2360" s="112">
        <v>13.775</v>
      </c>
      <c r="E2360" s="112">
        <v>14.95</v>
      </c>
      <c r="F2360" s="112">
        <v>15.625</v>
      </c>
      <c r="G2360" s="112">
        <v>16.125</v>
      </c>
      <c r="H2360" s="113">
        <v>16.375</v>
      </c>
      <c r="I2360" s="90">
        <f t="shared" si="1362"/>
        <v>12.258333333333335</v>
      </c>
      <c r="J2360" s="90">
        <f t="shared" si="1363"/>
        <v>13.208333333333334</v>
      </c>
      <c r="K2360" s="114">
        <v>16</v>
      </c>
      <c r="L2360" s="115">
        <v>4.1666666666666664E-2</v>
      </c>
      <c r="M2360" s="90">
        <v>7.6</v>
      </c>
      <c r="N2360" s="90">
        <v>9.81</v>
      </c>
      <c r="O2360" s="90">
        <v>12.44</v>
      </c>
      <c r="P2360" s="90">
        <v>14.84</v>
      </c>
      <c r="Q2360" s="90">
        <v>16.98</v>
      </c>
      <c r="R2360" s="63">
        <f t="shared" si="1351"/>
        <v>9.870000000000001</v>
      </c>
      <c r="S2360" s="64">
        <f t="shared" si="1350"/>
        <v>-1.801801801801799E-2</v>
      </c>
      <c r="T2360" s="65">
        <f t="shared" si="1344"/>
        <v>0.77471967380224249</v>
      </c>
      <c r="U2360" s="65">
        <f t="shared" si="1344"/>
        <v>0.78858520900321549</v>
      </c>
      <c r="V2360" s="65">
        <f t="shared" si="1352"/>
        <v>0.66105121293800539</v>
      </c>
      <c r="W2360" s="65">
        <f t="shared" si="1353"/>
        <v>0.57773851590106007</v>
      </c>
      <c r="X2360" s="61">
        <f t="shared" si="1327"/>
        <v>8.3857442348008376E-2</v>
      </c>
      <c r="Y2360" s="66">
        <f t="shared" si="1354"/>
        <v>9.5317725752508409E-2</v>
      </c>
      <c r="Z2360" s="61">
        <f t="shared" si="1355"/>
        <v>7.7498300475866685E-2</v>
      </c>
      <c r="AA2360" s="67">
        <f t="shared" si="1356"/>
        <v>12.258333333333335</v>
      </c>
      <c r="AB2360" s="68">
        <f t="shared" si="1357"/>
        <v>0.21559633027522937</v>
      </c>
      <c r="AC2360" s="69">
        <f t="shared" si="1358"/>
        <v>0.2495752633367313</v>
      </c>
      <c r="AD2360" s="70">
        <f>_xlfn.PERCENTILE.EXC(AC2360:$AC$5675,0.5)</f>
        <v>8.5150317790431279E-2</v>
      </c>
      <c r="AE2360" s="70">
        <f>_xlfn.PERCENTILE.EXC($AC2360:AC$5675,0.35)</f>
        <v>4.9484961634115379E-2</v>
      </c>
      <c r="AF2360" s="71">
        <f t="shared" si="1346"/>
        <v>5.9765666102022406E-2</v>
      </c>
      <c r="AG2360" s="70">
        <f t="shared" si="1347"/>
        <v>-0.13516283925727643</v>
      </c>
      <c r="AH2360" s="70">
        <f t="shared" si="1348"/>
        <v>-0.15865885003490499</v>
      </c>
      <c r="AI2360" s="61" t="str">
        <f t="shared" si="1336"/>
        <v>Short VOL</v>
      </c>
      <c r="AJ2360" s="68" t="str">
        <f t="shared" si="1337"/>
        <v>Short VOL</v>
      </c>
      <c r="AK2360" s="72" t="str">
        <f t="shared" si="1338"/>
        <v>00631L</v>
      </c>
      <c r="AL2360" s="73">
        <f t="shared" si="1328"/>
        <v>1</v>
      </c>
      <c r="AM2360" s="72" t="str">
        <f t="shared" si="1341"/>
        <v>00631L</v>
      </c>
      <c r="AN2360" s="73">
        <f t="shared" si="1329"/>
        <v>1</v>
      </c>
      <c r="AO2360" s="74" t="str">
        <f t="shared" si="1335"/>
        <v>00631L</v>
      </c>
      <c r="AP2360" s="20">
        <f t="shared" si="1330"/>
        <v>1</v>
      </c>
      <c r="AQ2360" s="74" t="str">
        <f t="shared" si="1345"/>
        <v>00631L</v>
      </c>
      <c r="AR2360" s="20">
        <f t="shared" si="1331"/>
        <v>1</v>
      </c>
      <c r="AS2360" s="74" t="str">
        <f t="shared" si="1339"/>
        <v>00631L</v>
      </c>
      <c r="AT2360" s="20">
        <f t="shared" si="1332"/>
        <v>1</v>
      </c>
      <c r="AU2360" s="74" t="str">
        <f t="shared" si="1359"/>
        <v>00631L</v>
      </c>
      <c r="AV2360" s="20">
        <f t="shared" si="1333"/>
        <v>1</v>
      </c>
      <c r="AW2360" s="74" t="str">
        <f t="shared" si="1360"/>
        <v>00631L</v>
      </c>
      <c r="AX2360" s="20">
        <f t="shared" si="1361"/>
        <v>1</v>
      </c>
      <c r="AY2360" s="20">
        <f t="shared" si="1334"/>
        <v>0</v>
      </c>
      <c r="AZ2360" s="116">
        <v>42885</v>
      </c>
      <c r="BA2360" s="117">
        <v>18.350000000000001</v>
      </c>
      <c r="BB2360" s="118">
        <v>18.237500000000001</v>
      </c>
      <c r="BC2360" s="76">
        <f t="shared" si="1342"/>
        <v>17.974791666666665</v>
      </c>
      <c r="BD2360" s="76">
        <f t="shared" si="1343"/>
        <v>17.98875</v>
      </c>
      <c r="BE2360" s="77">
        <f t="shared" si="1349"/>
        <v>1.4615375699764866E-2</v>
      </c>
      <c r="BF2360" s="77">
        <f t="shared" si="1340"/>
        <v>2.0081995691751894E-2</v>
      </c>
    </row>
    <row r="2361" spans="1:58" s="23" customFormat="1" ht="15.75" customHeight="1" x14ac:dyDescent="0.4">
      <c r="A2361" s="116">
        <v>42880</v>
      </c>
      <c r="B2361" s="112">
        <v>12.025</v>
      </c>
      <c r="C2361" s="112">
        <v>13.025</v>
      </c>
      <c r="D2361" s="112">
        <v>13.925000000000001</v>
      </c>
      <c r="E2361" s="112">
        <v>15.074999999999999</v>
      </c>
      <c r="F2361" s="112">
        <v>15.725</v>
      </c>
      <c r="G2361" s="112">
        <v>16.175000000000001</v>
      </c>
      <c r="H2361" s="113">
        <v>16.425000000000001</v>
      </c>
      <c r="I2361" s="90">
        <f t="shared" si="1362"/>
        <v>12.316666666666666</v>
      </c>
      <c r="J2361" s="90">
        <f t="shared" si="1363"/>
        <v>13.287500000000001</v>
      </c>
      <c r="K2361" s="114">
        <v>17</v>
      </c>
      <c r="L2361" s="115">
        <v>4.1666666666666664E-2</v>
      </c>
      <c r="M2361" s="90">
        <v>8.1199999999999992</v>
      </c>
      <c r="N2361" s="90">
        <v>9.99</v>
      </c>
      <c r="O2361" s="90">
        <v>12.51</v>
      </c>
      <c r="P2361" s="90">
        <v>14.82</v>
      </c>
      <c r="Q2361" s="90">
        <v>16.87</v>
      </c>
      <c r="R2361" s="63">
        <f t="shared" si="1351"/>
        <v>9.2199999999999989</v>
      </c>
      <c r="S2361" s="64">
        <f t="shared" si="1350"/>
        <v>-2.9940119760478406E-3</v>
      </c>
      <c r="T2361" s="65">
        <f t="shared" si="1344"/>
        <v>0.8128128128128127</v>
      </c>
      <c r="U2361" s="65">
        <f t="shared" si="1344"/>
        <v>0.79856115107913672</v>
      </c>
      <c r="V2361" s="65">
        <f t="shared" si="1352"/>
        <v>0.67408906882591091</v>
      </c>
      <c r="W2361" s="65">
        <f t="shared" si="1353"/>
        <v>0.59217545939537641</v>
      </c>
      <c r="X2361" s="61">
        <f t="shared" si="1327"/>
        <v>8.3160083160083151E-2</v>
      </c>
      <c r="Y2361" s="66">
        <f t="shared" si="1354"/>
        <v>8.9552238805970241E-2</v>
      </c>
      <c r="Z2361" s="61">
        <f t="shared" si="1355"/>
        <v>7.8822733423545469E-2</v>
      </c>
      <c r="AA2361" s="67">
        <f t="shared" si="1356"/>
        <v>12.316666666666668</v>
      </c>
      <c r="AB2361" s="68">
        <f t="shared" si="1357"/>
        <v>0.20370370370370372</v>
      </c>
      <c r="AC2361" s="69">
        <f t="shared" si="1358"/>
        <v>0.2328995662328997</v>
      </c>
      <c r="AD2361" s="70">
        <f>_xlfn.PERCENTILE.EXC(AC2361:$AC$5675,0.5)</f>
        <v>8.5128417564208622E-2</v>
      </c>
      <c r="AE2361" s="70">
        <f>_xlfn.PERCENTILE.EXC($AC2361:AC$5675,0.35)</f>
        <v>4.9421064231316508E-2</v>
      </c>
      <c r="AF2361" s="71">
        <f t="shared" si="1346"/>
        <v>5.9435367435447667E-2</v>
      </c>
      <c r="AG2361" s="70">
        <f t="shared" si="1347"/>
        <v>-0.13516283925727643</v>
      </c>
      <c r="AH2361" s="70">
        <f t="shared" si="1348"/>
        <v>-0.15865885003490499</v>
      </c>
      <c r="AI2361" s="61" t="str">
        <f t="shared" si="1336"/>
        <v>Short VOL</v>
      </c>
      <c r="AJ2361" s="68" t="str">
        <f t="shared" si="1337"/>
        <v>Short VOL</v>
      </c>
      <c r="AK2361" s="72" t="str">
        <f t="shared" si="1338"/>
        <v>00631L</v>
      </c>
      <c r="AL2361" s="73">
        <f t="shared" si="1328"/>
        <v>1</v>
      </c>
      <c r="AM2361" s="72" t="str">
        <f t="shared" si="1341"/>
        <v>00631L</v>
      </c>
      <c r="AN2361" s="73">
        <f t="shared" si="1329"/>
        <v>1</v>
      </c>
      <c r="AO2361" s="74" t="str">
        <f t="shared" si="1335"/>
        <v>00631L</v>
      </c>
      <c r="AP2361" s="20">
        <f t="shared" si="1330"/>
        <v>1</v>
      </c>
      <c r="AQ2361" s="74" t="str">
        <f t="shared" si="1345"/>
        <v>00631L</v>
      </c>
      <c r="AR2361" s="20">
        <f t="shared" si="1331"/>
        <v>1</v>
      </c>
      <c r="AS2361" s="74" t="str">
        <f t="shared" si="1339"/>
        <v>00631L</v>
      </c>
      <c r="AT2361" s="20">
        <f t="shared" si="1332"/>
        <v>1</v>
      </c>
      <c r="AU2361" s="74" t="str">
        <f t="shared" si="1359"/>
        <v>00631L</v>
      </c>
      <c r="AV2361" s="20">
        <f t="shared" si="1333"/>
        <v>1</v>
      </c>
      <c r="AW2361" s="74" t="str">
        <f t="shared" si="1360"/>
        <v>00631L</v>
      </c>
      <c r="AX2361" s="20">
        <f t="shared" si="1361"/>
        <v>1</v>
      </c>
      <c r="AY2361" s="20">
        <f t="shared" si="1334"/>
        <v>0</v>
      </c>
      <c r="AZ2361" s="116">
        <v>42881</v>
      </c>
      <c r="BA2361" s="117">
        <v>18.2</v>
      </c>
      <c r="BB2361" s="118">
        <v>18.2</v>
      </c>
      <c r="BC2361" s="76">
        <f t="shared" si="1342"/>
        <v>17.970833333333335</v>
      </c>
      <c r="BD2361" s="76">
        <f t="shared" si="1343"/>
        <v>17.974166666666669</v>
      </c>
      <c r="BE2361" s="77">
        <f t="shared" si="1349"/>
        <v>1.2752144678877678E-2</v>
      </c>
      <c r="BF2361" s="77">
        <f t="shared" si="1340"/>
        <v>1.2564328434326881E-2</v>
      </c>
    </row>
    <row r="2362" spans="1:58" s="23" customFormat="1" ht="15.75" customHeight="1" x14ac:dyDescent="0.4">
      <c r="A2362" s="116">
        <v>42879</v>
      </c>
      <c r="B2362" s="112">
        <v>11.975</v>
      </c>
      <c r="C2362" s="112">
        <v>12.975</v>
      </c>
      <c r="D2362" s="112">
        <v>13.925000000000001</v>
      </c>
      <c r="E2362" s="112">
        <v>15.074999999999999</v>
      </c>
      <c r="F2362" s="112">
        <v>15.725</v>
      </c>
      <c r="G2362" s="112">
        <v>16.175000000000001</v>
      </c>
      <c r="H2362" s="113">
        <v>16.375</v>
      </c>
      <c r="I2362" s="90">
        <f t="shared" si="1362"/>
        <v>12.225</v>
      </c>
      <c r="J2362" s="90">
        <f t="shared" si="1363"/>
        <v>13.2125</v>
      </c>
      <c r="K2362" s="114">
        <v>18</v>
      </c>
      <c r="L2362" s="115">
        <v>4.1666666666666664E-2</v>
      </c>
      <c r="M2362" s="90">
        <v>8.56</v>
      </c>
      <c r="N2362" s="90">
        <v>10.02</v>
      </c>
      <c r="O2362" s="90">
        <v>12.59</v>
      </c>
      <c r="P2362" s="90">
        <v>14.9</v>
      </c>
      <c r="Q2362" s="90">
        <v>16.97</v>
      </c>
      <c r="R2362" s="63">
        <f t="shared" si="1351"/>
        <v>8.9100000000000037</v>
      </c>
      <c r="S2362" s="64">
        <f t="shared" si="1350"/>
        <v>-6.5298507462686659E-2</v>
      </c>
      <c r="T2362" s="65">
        <f t="shared" si="1344"/>
        <v>0.8542914171656687</v>
      </c>
      <c r="U2362" s="65">
        <f t="shared" si="1344"/>
        <v>0.79586973788721205</v>
      </c>
      <c r="V2362" s="65">
        <f t="shared" si="1352"/>
        <v>0.67248322147651007</v>
      </c>
      <c r="W2362" s="65">
        <f t="shared" si="1353"/>
        <v>0.59045374189746613</v>
      </c>
      <c r="X2362" s="61">
        <f t="shared" si="1327"/>
        <v>8.3507306889352817E-2</v>
      </c>
      <c r="Y2362" s="66">
        <f t="shared" si="1354"/>
        <v>8.6235489220563899E-2</v>
      </c>
      <c r="Z2362" s="61">
        <f t="shared" si="1355"/>
        <v>8.0777096114519484E-2</v>
      </c>
      <c r="AA2362" s="67">
        <f t="shared" si="1356"/>
        <v>12.225</v>
      </c>
      <c r="AB2362" s="68">
        <f t="shared" si="1357"/>
        <v>0.19510978043912178</v>
      </c>
      <c r="AC2362" s="69">
        <f t="shared" si="1358"/>
        <v>0.22005988023952097</v>
      </c>
      <c r="AD2362" s="70">
        <f>_xlfn.PERCENTILE.EXC(AC2362:$AC$5675,0.5)</f>
        <v>8.5083555299731092E-2</v>
      </c>
      <c r="AE2362" s="70">
        <f>_xlfn.PERCENTILE.EXC($AC2362:AC$5675,0.35)</f>
        <v>4.9357166828517637E-2</v>
      </c>
      <c r="AF2362" s="71">
        <f t="shared" si="1346"/>
        <v>5.8887598209526062E-2</v>
      </c>
      <c r="AG2362" s="70">
        <f t="shared" si="1347"/>
        <v>-0.13516283925727643</v>
      </c>
      <c r="AH2362" s="70">
        <f t="shared" si="1348"/>
        <v>-0.15865885003490499</v>
      </c>
      <c r="AI2362" s="61" t="str">
        <f t="shared" si="1336"/>
        <v>Short VOL</v>
      </c>
      <c r="AJ2362" s="68" t="str">
        <f t="shared" si="1337"/>
        <v>Short VOL</v>
      </c>
      <c r="AK2362" s="72" t="str">
        <f t="shared" si="1338"/>
        <v>00631L</v>
      </c>
      <c r="AL2362" s="73">
        <f t="shared" si="1328"/>
        <v>1</v>
      </c>
      <c r="AM2362" s="72" t="str">
        <f t="shared" si="1341"/>
        <v>00631L</v>
      </c>
      <c r="AN2362" s="73">
        <f t="shared" si="1329"/>
        <v>1</v>
      </c>
      <c r="AO2362" s="74" t="str">
        <f t="shared" si="1335"/>
        <v>00631L</v>
      </c>
      <c r="AP2362" s="20">
        <f t="shared" si="1330"/>
        <v>1</v>
      </c>
      <c r="AQ2362" s="74" t="str">
        <f t="shared" si="1345"/>
        <v>00631L</v>
      </c>
      <c r="AR2362" s="20">
        <f t="shared" si="1331"/>
        <v>1</v>
      </c>
      <c r="AS2362" s="74" t="str">
        <f t="shared" si="1339"/>
        <v>00631L</v>
      </c>
      <c r="AT2362" s="20">
        <f t="shared" si="1332"/>
        <v>1</v>
      </c>
      <c r="AU2362" s="74" t="str">
        <f t="shared" si="1359"/>
        <v>00631L</v>
      </c>
      <c r="AV2362" s="20">
        <f t="shared" si="1333"/>
        <v>1</v>
      </c>
      <c r="AW2362" s="74" t="str">
        <f t="shared" si="1360"/>
        <v>00631L</v>
      </c>
      <c r="AX2362" s="20">
        <f t="shared" si="1361"/>
        <v>1</v>
      </c>
      <c r="AY2362" s="20">
        <f t="shared" si="1334"/>
        <v>0</v>
      </c>
      <c r="AZ2362" s="116">
        <v>42880</v>
      </c>
      <c r="BA2362" s="117">
        <v>18.024999999999999</v>
      </c>
      <c r="BB2362" s="118">
        <v>18</v>
      </c>
      <c r="BC2362" s="76">
        <f t="shared" si="1342"/>
        <v>17.959166666666665</v>
      </c>
      <c r="BD2362" s="76">
        <f t="shared" si="1343"/>
        <v>17.967916666666667</v>
      </c>
      <c r="BE2362" s="77">
        <f t="shared" si="1349"/>
        <v>2.273676395526998E-3</v>
      </c>
      <c r="BF2362" s="77">
        <f t="shared" si="1340"/>
        <v>3.1769589314285824E-3</v>
      </c>
    </row>
    <row r="2363" spans="1:58" s="23" customFormat="1" ht="15.75" customHeight="1" x14ac:dyDescent="0.4">
      <c r="A2363" s="116">
        <v>42878</v>
      </c>
      <c r="B2363" s="112">
        <v>12.324999999999999</v>
      </c>
      <c r="C2363" s="112">
        <v>13.324999999999999</v>
      </c>
      <c r="D2363" s="112">
        <v>14.125</v>
      </c>
      <c r="E2363" s="112">
        <v>15.175000000000001</v>
      </c>
      <c r="F2363" s="112">
        <v>15.775</v>
      </c>
      <c r="G2363" s="112">
        <v>16.175000000000001</v>
      </c>
      <c r="H2363" s="113">
        <v>16.375</v>
      </c>
      <c r="I2363" s="90">
        <f t="shared" si="1362"/>
        <v>12.533333333333333</v>
      </c>
      <c r="J2363" s="90">
        <f t="shared" si="1363"/>
        <v>13.491666666666665</v>
      </c>
      <c r="K2363" s="114">
        <v>19</v>
      </c>
      <c r="L2363" s="115">
        <v>4.1666666666666664E-2</v>
      </c>
      <c r="M2363" s="90">
        <v>9.32</v>
      </c>
      <c r="N2363" s="90">
        <v>10.72</v>
      </c>
      <c r="O2363" s="90">
        <v>12.9</v>
      </c>
      <c r="P2363" s="90">
        <v>15.16</v>
      </c>
      <c r="Q2363" s="90">
        <v>17.13</v>
      </c>
      <c r="R2363" s="63">
        <f t="shared" si="1351"/>
        <v>8.0200000000000031</v>
      </c>
      <c r="S2363" s="64">
        <f t="shared" si="1350"/>
        <v>-1.9213174748398818E-2</v>
      </c>
      <c r="T2363" s="65">
        <f t="shared" si="1344"/>
        <v>0.86940298507462688</v>
      </c>
      <c r="U2363" s="65">
        <f t="shared" si="1344"/>
        <v>0.83100775193798448</v>
      </c>
      <c r="V2363" s="65">
        <f t="shared" si="1352"/>
        <v>0.7071240105540898</v>
      </c>
      <c r="W2363" s="65">
        <f t="shared" si="1353"/>
        <v>0.62580268534734396</v>
      </c>
      <c r="X2363" s="61">
        <f t="shared" ref="X2363:X2426" si="1364">(C2363-B2363)/B2363</f>
        <v>8.1135902636916835E-2</v>
      </c>
      <c r="Y2363" s="66">
        <f t="shared" si="1354"/>
        <v>7.9077429983525488E-2</v>
      </c>
      <c r="Z2363" s="61">
        <f t="shared" si="1355"/>
        <v>7.6462765957446721E-2</v>
      </c>
      <c r="AA2363" s="67">
        <f t="shared" si="1356"/>
        <v>12.533333333333331</v>
      </c>
      <c r="AB2363" s="68">
        <f t="shared" si="1357"/>
        <v>0.1497201492537312</v>
      </c>
      <c r="AC2363" s="69">
        <f t="shared" si="1358"/>
        <v>0.16915422885572115</v>
      </c>
      <c r="AD2363" s="70">
        <f>_xlfn.PERCENTILE.EXC(AC2363:$AC$5675,0.5)</f>
        <v>8.5038693035253562E-2</v>
      </c>
      <c r="AE2363" s="70">
        <f>_xlfn.PERCENTILE.EXC($AC2363:AC$5675,0.35)</f>
        <v>4.9308582703326054E-2</v>
      </c>
      <c r="AF2363" s="71">
        <f t="shared" si="1346"/>
        <v>5.8229498451226769E-2</v>
      </c>
      <c r="AG2363" s="70">
        <f t="shared" si="1347"/>
        <v>-0.13516283925727643</v>
      </c>
      <c r="AH2363" s="70">
        <f t="shared" si="1348"/>
        <v>-0.15865885003490499</v>
      </c>
      <c r="AI2363" s="61" t="str">
        <f t="shared" si="1336"/>
        <v>Short VOL</v>
      </c>
      <c r="AJ2363" s="68" t="str">
        <f t="shared" si="1337"/>
        <v>Short VOL</v>
      </c>
      <c r="AK2363" s="72" t="str">
        <f t="shared" si="1338"/>
        <v>00631L</v>
      </c>
      <c r="AL2363" s="73">
        <f t="shared" si="1328"/>
        <v>1</v>
      </c>
      <c r="AM2363" s="72" t="str">
        <f t="shared" si="1341"/>
        <v>00631L</v>
      </c>
      <c r="AN2363" s="73">
        <f t="shared" si="1329"/>
        <v>1</v>
      </c>
      <c r="AO2363" s="74" t="str">
        <f t="shared" si="1335"/>
        <v>00631L</v>
      </c>
      <c r="AP2363" s="20">
        <f t="shared" si="1330"/>
        <v>1</v>
      </c>
      <c r="AQ2363" s="74" t="str">
        <f t="shared" si="1345"/>
        <v>00635U</v>
      </c>
      <c r="AR2363" s="20">
        <f t="shared" si="1331"/>
        <v>0</v>
      </c>
      <c r="AS2363" s="74" t="str">
        <f t="shared" si="1339"/>
        <v>00635U</v>
      </c>
      <c r="AT2363" s="20">
        <f t="shared" si="1332"/>
        <v>0</v>
      </c>
      <c r="AU2363" s="74" t="str">
        <f t="shared" si="1359"/>
        <v>00631L</v>
      </c>
      <c r="AV2363" s="20">
        <f t="shared" si="1333"/>
        <v>1</v>
      </c>
      <c r="AW2363" s="74" t="str">
        <f t="shared" si="1360"/>
        <v>00631L</v>
      </c>
      <c r="AX2363" s="20">
        <f t="shared" si="1361"/>
        <v>1</v>
      </c>
      <c r="AY2363" s="20">
        <f t="shared" si="1334"/>
        <v>0</v>
      </c>
      <c r="AZ2363" s="116">
        <v>42879</v>
      </c>
      <c r="BA2363" s="117">
        <v>17.9375</v>
      </c>
      <c r="BB2363" s="118">
        <v>17.9375</v>
      </c>
      <c r="BC2363" s="76">
        <f t="shared" si="1342"/>
        <v>17.960624999999997</v>
      </c>
      <c r="BD2363" s="76">
        <f t="shared" si="1343"/>
        <v>17.958124999999999</v>
      </c>
      <c r="BE2363" s="77">
        <f t="shared" si="1349"/>
        <v>-1.287538713157072E-3</v>
      </c>
      <c r="BF2363" s="77">
        <f t="shared" si="1340"/>
        <v>-1.1485052030765464E-3</v>
      </c>
    </row>
    <row r="2364" spans="1:58" s="23" customFormat="1" ht="15.75" customHeight="1" x14ac:dyDescent="0.4">
      <c r="A2364" s="116">
        <v>42877</v>
      </c>
      <c r="B2364" s="112">
        <v>12.225</v>
      </c>
      <c r="C2364" s="112">
        <v>13.175000000000001</v>
      </c>
      <c r="D2364" s="112">
        <v>13.925000000000001</v>
      </c>
      <c r="E2364" s="112">
        <v>14.975</v>
      </c>
      <c r="F2364" s="112">
        <v>15.574999999999999</v>
      </c>
      <c r="G2364" s="112">
        <v>16.024999999999999</v>
      </c>
      <c r="H2364" s="113">
        <v>16.225000000000001</v>
      </c>
      <c r="I2364" s="90">
        <f t="shared" si="1362"/>
        <v>12.383333333333333</v>
      </c>
      <c r="J2364" s="90">
        <f t="shared" si="1363"/>
        <v>13.3</v>
      </c>
      <c r="K2364" s="114">
        <v>20</v>
      </c>
      <c r="L2364" s="115">
        <v>4.1666666666666664E-2</v>
      </c>
      <c r="M2364" s="90">
        <v>9.39</v>
      </c>
      <c r="N2364" s="90">
        <v>10.93</v>
      </c>
      <c r="O2364" s="90">
        <v>12.96</v>
      </c>
      <c r="P2364" s="90">
        <v>15.25</v>
      </c>
      <c r="Q2364" s="90">
        <v>17.28</v>
      </c>
      <c r="R2364" s="63">
        <f t="shared" si="1351"/>
        <v>7.8900000000000006</v>
      </c>
      <c r="S2364" s="64">
        <f t="shared" si="1350"/>
        <v>-9.2192691029900298E-2</v>
      </c>
      <c r="T2364" s="65">
        <f t="shared" si="1344"/>
        <v>0.85910338517840812</v>
      </c>
      <c r="U2364" s="65">
        <f t="shared" si="1344"/>
        <v>0.84336419753086411</v>
      </c>
      <c r="V2364" s="65">
        <f t="shared" si="1352"/>
        <v>0.71672131147540985</v>
      </c>
      <c r="W2364" s="65">
        <f t="shared" si="1353"/>
        <v>0.63252314814814814</v>
      </c>
      <c r="X2364" s="61">
        <f t="shared" si="1364"/>
        <v>7.7709611451942828E-2</v>
      </c>
      <c r="Y2364" s="66">
        <f t="shared" si="1354"/>
        <v>8.3472454090150375E-2</v>
      </c>
      <c r="Z2364" s="61">
        <f t="shared" si="1355"/>
        <v>7.4024226110363495E-2</v>
      </c>
      <c r="AA2364" s="67">
        <f t="shared" si="1356"/>
        <v>12.383333333333333</v>
      </c>
      <c r="AB2364" s="68">
        <f t="shared" si="1357"/>
        <v>0.11848124428179323</v>
      </c>
      <c r="AC2364" s="69">
        <f t="shared" si="1358"/>
        <v>0.13296736810003049</v>
      </c>
      <c r="AD2364" s="70">
        <f>_xlfn.PERCENTILE.EXC(AC2364:$AC$5675,0.5)</f>
        <v>8.5030974424603598E-2</v>
      </c>
      <c r="AE2364" s="70">
        <f>_xlfn.PERCENTILE.EXC($AC2364:AC$5675,0.35)</f>
        <v>4.9298281772152737E-2</v>
      </c>
      <c r="AF2364" s="71">
        <f t="shared" si="1346"/>
        <v>5.7515500379262716E-2</v>
      </c>
      <c r="AG2364" s="70">
        <f t="shared" si="1347"/>
        <v>-0.13516283925727643</v>
      </c>
      <c r="AH2364" s="70">
        <f t="shared" si="1348"/>
        <v>-0.15865885003490499</v>
      </c>
      <c r="AI2364" s="61" t="str">
        <f t="shared" si="1336"/>
        <v>Short VOL</v>
      </c>
      <c r="AJ2364" s="68" t="str">
        <f t="shared" si="1337"/>
        <v>Short VOL</v>
      </c>
      <c r="AK2364" s="72" t="str">
        <f t="shared" si="1338"/>
        <v>00631L</v>
      </c>
      <c r="AL2364" s="73">
        <f t="shared" si="1328"/>
        <v>1</v>
      </c>
      <c r="AM2364" s="72" t="str">
        <f t="shared" si="1341"/>
        <v>00631L</v>
      </c>
      <c r="AN2364" s="73">
        <f t="shared" si="1329"/>
        <v>1</v>
      </c>
      <c r="AO2364" s="74" t="str">
        <f t="shared" si="1335"/>
        <v>00631L</v>
      </c>
      <c r="AP2364" s="20">
        <f t="shared" si="1330"/>
        <v>1</v>
      </c>
      <c r="AQ2364" s="74" t="str">
        <f t="shared" si="1345"/>
        <v>00631L</v>
      </c>
      <c r="AR2364" s="20">
        <f t="shared" si="1331"/>
        <v>1</v>
      </c>
      <c r="AS2364" s="74" t="str">
        <f t="shared" si="1339"/>
        <v>00631L</v>
      </c>
      <c r="AT2364" s="20">
        <f t="shared" si="1332"/>
        <v>1</v>
      </c>
      <c r="AU2364" s="74" t="str">
        <f t="shared" si="1359"/>
        <v>00631L</v>
      </c>
      <c r="AV2364" s="20">
        <f t="shared" si="1333"/>
        <v>1</v>
      </c>
      <c r="AW2364" s="74" t="str">
        <f t="shared" si="1360"/>
        <v>00631L</v>
      </c>
      <c r="AX2364" s="20">
        <f t="shared" si="1361"/>
        <v>1</v>
      </c>
      <c r="AY2364" s="20">
        <f t="shared" si="1334"/>
        <v>0</v>
      </c>
      <c r="AZ2364" s="116">
        <v>42878</v>
      </c>
      <c r="BA2364" s="117">
        <v>17.975000000000001</v>
      </c>
      <c r="BB2364" s="118">
        <v>18.324999999999999</v>
      </c>
      <c r="BC2364" s="76">
        <f t="shared" si="1342"/>
        <v>17.961666666666666</v>
      </c>
      <c r="BD2364" s="76">
        <f t="shared" si="1343"/>
        <v>17.96125</v>
      </c>
      <c r="BE2364" s="77">
        <f t="shared" si="1349"/>
        <v>2.0228263895332652E-2</v>
      </c>
      <c r="BF2364" s="77">
        <f t="shared" si="1340"/>
        <v>7.6553691975790692E-4</v>
      </c>
    </row>
    <row r="2365" spans="1:58" s="23" customFormat="1" ht="15.75" customHeight="1" x14ac:dyDescent="0.4">
      <c r="A2365" s="116">
        <v>42874</v>
      </c>
      <c r="B2365" s="112">
        <v>12.725</v>
      </c>
      <c r="C2365" s="112">
        <v>13.475</v>
      </c>
      <c r="D2365" s="112">
        <v>14.175000000000001</v>
      </c>
      <c r="E2365" s="112">
        <v>15.225</v>
      </c>
      <c r="F2365" s="112">
        <v>15.775</v>
      </c>
      <c r="G2365" s="112">
        <v>16.225000000000001</v>
      </c>
      <c r="H2365" s="113">
        <v>16.425000000000001</v>
      </c>
      <c r="I2365" s="90">
        <f t="shared" si="1362"/>
        <v>12.81875</v>
      </c>
      <c r="J2365" s="90">
        <f t="shared" si="1363"/>
        <v>13.5625</v>
      </c>
      <c r="K2365" s="114">
        <v>21</v>
      </c>
      <c r="L2365" s="115">
        <v>4.1666666666666664E-2</v>
      </c>
      <c r="M2365" s="90">
        <v>10.98</v>
      </c>
      <c r="N2365" s="90">
        <v>12.04</v>
      </c>
      <c r="O2365" s="90">
        <v>13.49</v>
      </c>
      <c r="P2365" s="90">
        <v>15.57</v>
      </c>
      <c r="Q2365" s="90">
        <v>17.55</v>
      </c>
      <c r="R2365" s="63">
        <f t="shared" si="1351"/>
        <v>6.0400000000000027</v>
      </c>
      <c r="S2365" s="64">
        <f t="shared" si="1350"/>
        <v>-0.17871759890859487</v>
      </c>
      <c r="T2365" s="65">
        <f t="shared" si="1344"/>
        <v>0.91196013289036559</v>
      </c>
      <c r="U2365" s="65">
        <f t="shared" si="1344"/>
        <v>0.89251297257227569</v>
      </c>
      <c r="V2365" s="65">
        <f t="shared" si="1352"/>
        <v>0.77328195247270382</v>
      </c>
      <c r="W2365" s="65">
        <f t="shared" si="1353"/>
        <v>0.68603988603988597</v>
      </c>
      <c r="X2365" s="61">
        <f t="shared" si="1364"/>
        <v>5.8939096267190572E-2</v>
      </c>
      <c r="Y2365" s="66">
        <f t="shared" si="1354"/>
        <v>7.8817733990147854E-2</v>
      </c>
      <c r="Z2365" s="61">
        <f t="shared" si="1355"/>
        <v>5.8020477815699689E-2</v>
      </c>
      <c r="AA2365" s="67">
        <f t="shared" si="1356"/>
        <v>12.81875</v>
      </c>
      <c r="AB2365" s="68">
        <f t="shared" si="1357"/>
        <v>5.6893687707641243E-2</v>
      </c>
      <c r="AC2365" s="69">
        <f t="shared" si="1358"/>
        <v>6.468023255813958E-2</v>
      </c>
      <c r="AD2365" s="70">
        <f>_xlfn.PERCENTILE.EXC(AC2365:$AC$5675,0.5)</f>
        <v>8.5023255813953633E-2</v>
      </c>
      <c r="AE2365" s="70">
        <f>_xlfn.PERCENTILE.EXC($AC2365:AC$5675,0.35)</f>
        <v>4.9287980840979413E-2</v>
      </c>
      <c r="AF2365" s="71">
        <f t="shared" si="1346"/>
        <v>5.7133653743083955E-2</v>
      </c>
      <c r="AG2365" s="70">
        <f t="shared" si="1347"/>
        <v>-0.13516283925727643</v>
      </c>
      <c r="AH2365" s="70">
        <f t="shared" si="1348"/>
        <v>-0.15865885003490499</v>
      </c>
      <c r="AI2365" s="61" t="str">
        <f t="shared" si="1336"/>
        <v>Safety</v>
      </c>
      <c r="AJ2365" s="68" t="str">
        <f t="shared" si="1337"/>
        <v>Short VOL</v>
      </c>
      <c r="AK2365" s="72" t="str">
        <f t="shared" si="1338"/>
        <v>00631L</v>
      </c>
      <c r="AL2365" s="73">
        <f t="shared" si="1328"/>
        <v>1</v>
      </c>
      <c r="AM2365" s="72" t="str">
        <f t="shared" si="1341"/>
        <v>00631L</v>
      </c>
      <c r="AN2365" s="73">
        <f t="shared" si="1329"/>
        <v>1</v>
      </c>
      <c r="AO2365" s="74" t="str">
        <f t="shared" si="1335"/>
        <v>00631L</v>
      </c>
      <c r="AP2365" s="20">
        <f t="shared" si="1330"/>
        <v>1</v>
      </c>
      <c r="AQ2365" s="74" t="str">
        <f t="shared" si="1345"/>
        <v>00631L</v>
      </c>
      <c r="AR2365" s="20">
        <f t="shared" si="1331"/>
        <v>1</v>
      </c>
      <c r="AS2365" s="74" t="str">
        <f t="shared" si="1339"/>
        <v>00631L</v>
      </c>
      <c r="AT2365" s="20">
        <f t="shared" si="1332"/>
        <v>1</v>
      </c>
      <c r="AU2365" s="74" t="str">
        <f t="shared" si="1359"/>
        <v>00631L</v>
      </c>
      <c r="AV2365" s="20">
        <f t="shared" si="1333"/>
        <v>1</v>
      </c>
      <c r="AW2365" s="74" t="str">
        <f t="shared" si="1360"/>
        <v>00631L</v>
      </c>
      <c r="AX2365" s="20">
        <f t="shared" si="1361"/>
        <v>1</v>
      </c>
      <c r="AY2365" s="20">
        <f t="shared" si="1334"/>
        <v>0</v>
      </c>
      <c r="AZ2365" s="116">
        <v>42877</v>
      </c>
      <c r="BA2365" s="117">
        <v>18.274999999999999</v>
      </c>
      <c r="BB2365" s="118">
        <v>18.3125</v>
      </c>
      <c r="BC2365" s="76">
        <f t="shared" si="1342"/>
        <v>17.952083333333334</v>
      </c>
      <c r="BD2365" s="76">
        <f t="shared" si="1343"/>
        <v>17.960833333333333</v>
      </c>
      <c r="BE2365" s="77">
        <f t="shared" si="1349"/>
        <v>2.007659278171052E-2</v>
      </c>
      <c r="BF2365" s="77">
        <f t="shared" si="1340"/>
        <v>1.7491764487542253E-2</v>
      </c>
    </row>
    <row r="2366" spans="1:58" s="23" customFormat="1" ht="15.75" customHeight="1" x14ac:dyDescent="0.4">
      <c r="A2366" s="116">
        <v>42873</v>
      </c>
      <c r="B2366" s="112">
        <v>14.275</v>
      </c>
      <c r="C2366" s="112">
        <v>14.574999999999999</v>
      </c>
      <c r="D2366" s="112">
        <v>15.025</v>
      </c>
      <c r="E2366" s="112">
        <v>15.875</v>
      </c>
      <c r="F2366" s="112">
        <v>16.375</v>
      </c>
      <c r="G2366" s="112">
        <v>16.725000000000001</v>
      </c>
      <c r="H2366" s="113">
        <v>16.875</v>
      </c>
      <c r="I2366" s="90">
        <f t="shared" si="1362"/>
        <v>14.3</v>
      </c>
      <c r="J2366" s="90">
        <f t="shared" si="1363"/>
        <v>14.612499999999999</v>
      </c>
      <c r="K2366" s="114">
        <v>22</v>
      </c>
      <c r="L2366" s="115">
        <v>4.1666666666666664E-2</v>
      </c>
      <c r="M2366" s="90">
        <v>16.670000000000002</v>
      </c>
      <c r="N2366" s="90">
        <v>14.66</v>
      </c>
      <c r="O2366" s="90">
        <v>14.97</v>
      </c>
      <c r="P2366" s="90">
        <v>16.420000000000002</v>
      </c>
      <c r="Q2366" s="90">
        <v>18.02</v>
      </c>
      <c r="R2366" s="63">
        <f t="shared" si="1351"/>
        <v>5.9999999999998721E-2</v>
      </c>
      <c r="S2366" s="64">
        <f t="shared" si="1350"/>
        <v>-5.9653624118024356E-2</v>
      </c>
      <c r="T2366" s="65">
        <f t="shared" si="1344"/>
        <v>1.1371077762619373</v>
      </c>
      <c r="U2366" s="65">
        <f t="shared" si="1344"/>
        <v>0.97929191716766861</v>
      </c>
      <c r="V2366" s="65">
        <f t="shared" si="1352"/>
        <v>0.89281364190012169</v>
      </c>
      <c r="W2366" s="65">
        <f t="shared" si="1353"/>
        <v>0.81354051054384025</v>
      </c>
      <c r="X2366" s="61">
        <f t="shared" si="1364"/>
        <v>2.1015761821365948E-2</v>
      </c>
      <c r="Y2366" s="66">
        <f t="shared" si="1354"/>
        <v>6.2992125984251968E-2</v>
      </c>
      <c r="Z2366" s="61">
        <f t="shared" si="1355"/>
        <v>2.1853146853146727E-2</v>
      </c>
      <c r="AA2366" s="67">
        <f t="shared" si="1356"/>
        <v>14.3</v>
      </c>
      <c r="AB2366" s="68">
        <f t="shared" si="1357"/>
        <v>-2.6261937244201894E-2</v>
      </c>
      <c r="AC2366" s="69">
        <f t="shared" si="1358"/>
        <v>-2.4556616643929021E-2</v>
      </c>
      <c r="AD2366" s="70">
        <f>_xlfn.PERCENTILE.EXC(AC2366:$AC$5675,0.5)</f>
        <v>8.5030974424603598E-2</v>
      </c>
      <c r="AE2366" s="70">
        <f>_xlfn.PERCENTILE.EXC($AC2366:AC$5675,0.35)</f>
        <v>4.9280041036406812E-2</v>
      </c>
      <c r="AF2366" s="71">
        <f t="shared" si="1346"/>
        <v>5.7133653743083955E-2</v>
      </c>
      <c r="AG2366" s="70">
        <f t="shared" si="1347"/>
        <v>-0.13516283925727643</v>
      </c>
      <c r="AH2366" s="70">
        <f t="shared" si="1348"/>
        <v>-0.15865885003490499</v>
      </c>
      <c r="AI2366" s="61" t="str">
        <f t="shared" si="1336"/>
        <v>Safety</v>
      </c>
      <c r="AJ2366" s="68" t="str">
        <f t="shared" si="1337"/>
        <v>Safety</v>
      </c>
      <c r="AK2366" s="72" t="str">
        <f t="shared" si="1338"/>
        <v>00631L</v>
      </c>
      <c r="AL2366" s="73">
        <f t="shared" si="1328"/>
        <v>1</v>
      </c>
      <c r="AM2366" s="72" t="str">
        <f t="shared" si="1341"/>
        <v>00631L</v>
      </c>
      <c r="AN2366" s="73">
        <f t="shared" si="1329"/>
        <v>1</v>
      </c>
      <c r="AO2366" s="74" t="str">
        <f t="shared" si="1335"/>
        <v>00635U</v>
      </c>
      <c r="AP2366" s="20">
        <f t="shared" si="1330"/>
        <v>0</v>
      </c>
      <c r="AQ2366" s="74" t="str">
        <f t="shared" si="1345"/>
        <v>00631L</v>
      </c>
      <c r="AR2366" s="20">
        <f t="shared" si="1331"/>
        <v>1</v>
      </c>
      <c r="AS2366" s="74" t="str">
        <f t="shared" si="1339"/>
        <v>00631L</v>
      </c>
      <c r="AT2366" s="20">
        <f t="shared" si="1332"/>
        <v>1</v>
      </c>
      <c r="AU2366" s="74" t="str">
        <f t="shared" si="1359"/>
        <v>00635U</v>
      </c>
      <c r="AV2366" s="20">
        <f t="shared" si="1333"/>
        <v>0</v>
      </c>
      <c r="AW2366" s="74" t="str">
        <f t="shared" si="1360"/>
        <v>00635U</v>
      </c>
      <c r="AX2366" s="20">
        <f t="shared" si="1361"/>
        <v>0</v>
      </c>
      <c r="AY2366" s="20">
        <f t="shared" si="1334"/>
        <v>1</v>
      </c>
      <c r="AZ2366" s="116">
        <v>42874</v>
      </c>
      <c r="BA2366" s="117">
        <v>18.25</v>
      </c>
      <c r="BB2366" s="118">
        <v>18.212499999999999</v>
      </c>
      <c r="BC2366" s="76">
        <f t="shared" si="1342"/>
        <v>17.943541666666661</v>
      </c>
      <c r="BD2366" s="76">
        <f t="shared" si="1343"/>
        <v>17.951041666666665</v>
      </c>
      <c r="BE2366" s="77">
        <f t="shared" si="1349"/>
        <v>1.498914419069094E-2</v>
      </c>
      <c r="BF2366" s="77">
        <f t="shared" si="1340"/>
        <v>1.6654093889630454E-2</v>
      </c>
    </row>
    <row r="2367" spans="1:58" s="23" customFormat="1" ht="15.75" customHeight="1" x14ac:dyDescent="0.4">
      <c r="A2367" s="116">
        <v>42872</v>
      </c>
      <c r="B2367" s="112">
        <v>14.225</v>
      </c>
      <c r="C2367" s="112">
        <v>14.625</v>
      </c>
      <c r="D2367" s="112">
        <v>14.975</v>
      </c>
      <c r="E2367" s="112">
        <v>15.775</v>
      </c>
      <c r="F2367" s="112">
        <v>16.3</v>
      </c>
      <c r="G2367" s="112">
        <v>16.725000000000001</v>
      </c>
      <c r="H2367" s="113">
        <v>16.925000000000001</v>
      </c>
      <c r="I2367" s="90">
        <f t="shared" si="1362"/>
        <v>14.241666666666667</v>
      </c>
      <c r="J2367" s="90">
        <f t="shared" si="1363"/>
        <v>14.639583333333333</v>
      </c>
      <c r="K2367" s="114">
        <v>23</v>
      </c>
      <c r="L2367" s="115">
        <v>4.1666666666666664E-2</v>
      </c>
      <c r="M2367" s="90">
        <v>20.170000000000002</v>
      </c>
      <c r="N2367" s="90">
        <v>15.59</v>
      </c>
      <c r="O2367" s="90">
        <v>15.6</v>
      </c>
      <c r="P2367" s="90">
        <v>16.8</v>
      </c>
      <c r="Q2367" s="90">
        <v>18.27</v>
      </c>
      <c r="R2367" s="63">
        <f t="shared" si="1351"/>
        <v>-3.3600000000000065</v>
      </c>
      <c r="S2367" s="64">
        <f t="shared" si="1350"/>
        <v>0.46384976525821592</v>
      </c>
      <c r="T2367" s="65">
        <f t="shared" si="1344"/>
        <v>1.2937780628608084</v>
      </c>
      <c r="U2367" s="65">
        <f t="shared" si="1344"/>
        <v>0.99935897435897436</v>
      </c>
      <c r="V2367" s="65">
        <f t="shared" si="1352"/>
        <v>0.9279761904761904</v>
      </c>
      <c r="W2367" s="65">
        <f t="shared" si="1353"/>
        <v>0.8533114395183361</v>
      </c>
      <c r="X2367" s="61">
        <f t="shared" si="1364"/>
        <v>2.8119507908611625E-2</v>
      </c>
      <c r="Y2367" s="66">
        <f t="shared" si="1354"/>
        <v>7.2900158478605412E-2</v>
      </c>
      <c r="Z2367" s="61">
        <f t="shared" si="1355"/>
        <v>2.7940315974253858E-2</v>
      </c>
      <c r="AA2367" s="67">
        <f t="shared" si="1356"/>
        <v>14.241666666666667</v>
      </c>
      <c r="AB2367" s="68">
        <f t="shared" si="1357"/>
        <v>-8.7556125721616432E-2</v>
      </c>
      <c r="AC2367" s="69">
        <f t="shared" si="1358"/>
        <v>-8.6487064357494078E-2</v>
      </c>
      <c r="AD2367" s="70">
        <f>_xlfn.PERCENTILE.EXC(AC2367:$AC$5675,0.5)</f>
        <v>8.5038693035253562E-2</v>
      </c>
      <c r="AE2367" s="70">
        <f>_xlfn.PERCENTILE.EXC($AC2367:AC$5675,0.35)</f>
        <v>4.9296810210556548E-2</v>
      </c>
      <c r="AF2367" s="71">
        <f t="shared" si="1346"/>
        <v>5.7133653743083955E-2</v>
      </c>
      <c r="AG2367" s="70">
        <f t="shared" si="1347"/>
        <v>-0.13516283925727643</v>
      </c>
      <c r="AH2367" s="70">
        <f t="shared" si="1348"/>
        <v>-0.15865885003490499</v>
      </c>
      <c r="AI2367" s="61" t="str">
        <f t="shared" si="1336"/>
        <v>Safety</v>
      </c>
      <c r="AJ2367" s="68" t="str">
        <f t="shared" si="1337"/>
        <v>Safety</v>
      </c>
      <c r="AK2367" s="72" t="str">
        <f t="shared" si="1338"/>
        <v>00631L</v>
      </c>
      <c r="AL2367" s="73">
        <f t="shared" si="1328"/>
        <v>1</v>
      </c>
      <c r="AM2367" s="72" t="str">
        <f t="shared" si="1341"/>
        <v>00631L</v>
      </c>
      <c r="AN2367" s="73">
        <f t="shared" si="1329"/>
        <v>1</v>
      </c>
      <c r="AO2367" s="74" t="str">
        <f t="shared" si="1335"/>
        <v>00635U</v>
      </c>
      <c r="AP2367" s="20">
        <f t="shared" si="1330"/>
        <v>0</v>
      </c>
      <c r="AQ2367" s="74" t="str">
        <f t="shared" si="1345"/>
        <v>00631L</v>
      </c>
      <c r="AR2367" s="20">
        <f t="shared" si="1331"/>
        <v>1</v>
      </c>
      <c r="AS2367" s="74" t="str">
        <f t="shared" si="1339"/>
        <v>00631L</v>
      </c>
      <c r="AT2367" s="20">
        <f t="shared" si="1332"/>
        <v>1</v>
      </c>
      <c r="AU2367" s="74" t="str">
        <f t="shared" si="1359"/>
        <v>00635U</v>
      </c>
      <c r="AV2367" s="20">
        <f t="shared" si="1333"/>
        <v>0</v>
      </c>
      <c r="AW2367" s="74" t="str">
        <f t="shared" si="1360"/>
        <v>00635U</v>
      </c>
      <c r="AX2367" s="20">
        <f t="shared" si="1361"/>
        <v>0</v>
      </c>
      <c r="AY2367" s="20">
        <f t="shared" si="1334"/>
        <v>1</v>
      </c>
      <c r="AZ2367" s="116">
        <v>42873</v>
      </c>
      <c r="BA2367" s="117">
        <v>18.237500000000001</v>
      </c>
      <c r="BB2367" s="118">
        <v>18.225000000000001</v>
      </c>
      <c r="BC2367" s="76">
        <f t="shared" si="1342"/>
        <v>17.938958333333332</v>
      </c>
      <c r="BD2367" s="76">
        <f t="shared" si="1343"/>
        <v>17.943958333333331</v>
      </c>
      <c r="BE2367" s="77">
        <f t="shared" si="1349"/>
        <v>1.5945277387436715E-2</v>
      </c>
      <c r="BF2367" s="77">
        <f t="shared" si="1340"/>
        <v>1.6358802289535877E-2</v>
      </c>
    </row>
    <row r="2368" spans="1:58" s="23" customFormat="1" ht="15.75" customHeight="1" x14ac:dyDescent="0.4">
      <c r="A2368" s="116">
        <v>42871</v>
      </c>
      <c r="B2368" s="112">
        <v>11.074999999999999</v>
      </c>
      <c r="C2368" s="112">
        <v>12.074999999999999</v>
      </c>
      <c r="D2368" s="112">
        <v>13.225</v>
      </c>
      <c r="E2368" s="112">
        <v>14.125</v>
      </c>
      <c r="F2368" s="112">
        <v>15.175000000000001</v>
      </c>
      <c r="G2368" s="112">
        <v>15.725</v>
      </c>
      <c r="H2368" s="113">
        <v>16.175000000000001</v>
      </c>
      <c r="I2368" s="90">
        <f t="shared" si="1362"/>
        <v>12.074999999999999</v>
      </c>
      <c r="J2368" s="90">
        <f t="shared" si="1363"/>
        <v>13.225</v>
      </c>
      <c r="K2368" s="114">
        <v>0</v>
      </c>
      <c r="L2368" s="115">
        <v>0.05</v>
      </c>
      <c r="M2368" s="90">
        <v>8.9600000000000009</v>
      </c>
      <c r="N2368" s="90">
        <v>10.65</v>
      </c>
      <c r="O2368" s="90">
        <v>12.65</v>
      </c>
      <c r="P2368" s="90">
        <v>14.97</v>
      </c>
      <c r="Q2368" s="90">
        <v>17.010000000000002</v>
      </c>
      <c r="R2368" s="63">
        <f t="shared" si="1351"/>
        <v>8.0100000000000016</v>
      </c>
      <c r="S2368" s="64">
        <f t="shared" si="1350"/>
        <v>2.2072936660268754E-2</v>
      </c>
      <c r="T2368" s="65">
        <f t="shared" si="1344"/>
        <v>0.84131455399061039</v>
      </c>
      <c r="U2368" s="65">
        <f t="shared" si="1344"/>
        <v>0.84189723320158105</v>
      </c>
      <c r="V2368" s="65">
        <f t="shared" si="1352"/>
        <v>0.71142284569138281</v>
      </c>
      <c r="W2368" s="65">
        <f t="shared" si="1353"/>
        <v>0.62610229276895935</v>
      </c>
      <c r="X2368" s="61">
        <f t="shared" si="1364"/>
        <v>9.0293453724604969E-2</v>
      </c>
      <c r="Y2368" s="66">
        <f t="shared" si="1354"/>
        <v>0.14513274336283191</v>
      </c>
      <c r="Z2368" s="61">
        <f t="shared" si="1355"/>
        <v>9.5238095238095274E-2</v>
      </c>
      <c r="AA2368" s="67">
        <f t="shared" si="1356"/>
        <v>12.074999999999999</v>
      </c>
      <c r="AB2368" s="68">
        <f t="shared" si="1357"/>
        <v>3.9906103286384872E-2</v>
      </c>
      <c r="AC2368" s="69">
        <f t="shared" si="1358"/>
        <v>0.13380281690140836</v>
      </c>
      <c r="AD2368" s="70">
        <f>_xlfn.PERCENTILE.EXC(AC2368:$AC$5675,0.5)</f>
        <v>8.5083555299731092E-2</v>
      </c>
      <c r="AE2368" s="70">
        <f>_xlfn.PERCENTILE.EXC($AC2368:AC$5675,0.35)</f>
        <v>4.933891042771793E-2</v>
      </c>
      <c r="AF2368" s="71">
        <f t="shared" si="1346"/>
        <v>5.7515500379262716E-2</v>
      </c>
      <c r="AG2368" s="70">
        <f t="shared" si="1347"/>
        <v>-0.13516283925727643</v>
      </c>
      <c r="AH2368" s="70">
        <f t="shared" si="1348"/>
        <v>-0.15865885003490499</v>
      </c>
      <c r="AI2368" s="61" t="str">
        <f t="shared" si="1336"/>
        <v>Short VOL</v>
      </c>
      <c r="AJ2368" s="68" t="str">
        <f t="shared" si="1337"/>
        <v>Short VOL</v>
      </c>
      <c r="AK2368" s="72" t="str">
        <f t="shared" si="1338"/>
        <v>00631L</v>
      </c>
      <c r="AL2368" s="73">
        <f t="shared" si="1328"/>
        <v>1</v>
      </c>
      <c r="AM2368" s="72" t="str">
        <f t="shared" si="1341"/>
        <v>00631L</v>
      </c>
      <c r="AN2368" s="73">
        <f t="shared" si="1329"/>
        <v>1</v>
      </c>
      <c r="AO2368" s="74" t="str">
        <f t="shared" si="1335"/>
        <v>00631L</v>
      </c>
      <c r="AP2368" s="20">
        <f t="shared" si="1330"/>
        <v>1</v>
      </c>
      <c r="AQ2368" s="74" t="str">
        <f t="shared" si="1345"/>
        <v>00631L</v>
      </c>
      <c r="AR2368" s="20">
        <f t="shared" si="1331"/>
        <v>1</v>
      </c>
      <c r="AS2368" s="74" t="str">
        <f t="shared" si="1339"/>
        <v>00631L</v>
      </c>
      <c r="AT2368" s="20">
        <f t="shared" si="1332"/>
        <v>1</v>
      </c>
      <c r="AU2368" s="74" t="str">
        <f t="shared" si="1359"/>
        <v>00631L</v>
      </c>
      <c r="AV2368" s="20">
        <f t="shared" si="1333"/>
        <v>1</v>
      </c>
      <c r="AW2368" s="74" t="str">
        <f t="shared" si="1360"/>
        <v>00631L</v>
      </c>
      <c r="AX2368" s="20">
        <f t="shared" si="1361"/>
        <v>1</v>
      </c>
      <c r="AY2368" s="20">
        <f t="shared" si="1334"/>
        <v>0</v>
      </c>
      <c r="AZ2368" s="116">
        <v>42872</v>
      </c>
      <c r="BA2368" s="117">
        <v>18.38</v>
      </c>
      <c r="BB2368" s="118">
        <v>18.324999999999999</v>
      </c>
      <c r="BC2368" s="76">
        <f t="shared" si="1342"/>
        <v>17.93770833333333</v>
      </c>
      <c r="BD2368" s="76">
        <f t="shared" si="1343"/>
        <v>17.941541666666659</v>
      </c>
      <c r="BE2368" s="77">
        <f t="shared" si="1349"/>
        <v>2.1590922288939909E-2</v>
      </c>
      <c r="BF2368" s="77">
        <f t="shared" si="1340"/>
        <v>2.4438163758688916E-2</v>
      </c>
    </row>
    <row r="2369" spans="1:58" s="23" customFormat="1" ht="15.75" customHeight="1" x14ac:dyDescent="0.4">
      <c r="A2369" s="116">
        <v>42870</v>
      </c>
      <c r="B2369" s="112">
        <v>10.824999999999999</v>
      </c>
      <c r="C2369" s="112">
        <v>12.175000000000001</v>
      </c>
      <c r="D2369" s="112">
        <v>13.324999999999999</v>
      </c>
      <c r="E2369" s="112">
        <v>14.175000000000001</v>
      </c>
      <c r="F2369" s="112">
        <v>15.175000000000001</v>
      </c>
      <c r="G2369" s="112">
        <v>15.725</v>
      </c>
      <c r="H2369" s="113">
        <v>16.125</v>
      </c>
      <c r="I2369" s="90">
        <f t="shared" si="1362"/>
        <v>12.1075</v>
      </c>
      <c r="J2369" s="90">
        <f t="shared" si="1363"/>
        <v>13.2675</v>
      </c>
      <c r="K2369" s="114">
        <v>1</v>
      </c>
      <c r="L2369" s="115">
        <v>0.05</v>
      </c>
      <c r="M2369" s="90">
        <v>9.16</v>
      </c>
      <c r="N2369" s="90">
        <v>10.42</v>
      </c>
      <c r="O2369" s="90">
        <v>12.78</v>
      </c>
      <c r="P2369" s="90">
        <v>14.97</v>
      </c>
      <c r="Q2369" s="90">
        <v>16.95</v>
      </c>
      <c r="R2369" s="63">
        <f t="shared" si="1351"/>
        <v>8.1700000000000017</v>
      </c>
      <c r="S2369" s="64">
        <f t="shared" si="1350"/>
        <v>1.923076923076882E-3</v>
      </c>
      <c r="T2369" s="65">
        <f t="shared" si="1344"/>
        <v>0.87907869481765832</v>
      </c>
      <c r="U2369" s="65">
        <f t="shared" si="1344"/>
        <v>0.81533646322378717</v>
      </c>
      <c r="V2369" s="65">
        <f t="shared" si="1352"/>
        <v>0.6960587842351369</v>
      </c>
      <c r="W2369" s="65">
        <f t="shared" si="1353"/>
        <v>0.61474926253687323</v>
      </c>
      <c r="X2369" s="61">
        <f t="shared" si="1364"/>
        <v>0.12471131639722878</v>
      </c>
      <c r="Y2369" s="66">
        <f t="shared" si="1354"/>
        <v>0.1375661375661375</v>
      </c>
      <c r="Z2369" s="61">
        <f t="shared" si="1355"/>
        <v>9.580838323353294E-2</v>
      </c>
      <c r="AA2369" s="67">
        <f t="shared" si="1356"/>
        <v>12.1075</v>
      </c>
      <c r="AB2369" s="68">
        <f t="shared" si="1357"/>
        <v>3.8867562380038329E-2</v>
      </c>
      <c r="AC2369" s="69">
        <f t="shared" si="1358"/>
        <v>0.16194817658349328</v>
      </c>
      <c r="AD2369" s="70">
        <f>_xlfn.PERCENTILE.EXC(AC2369:$AC$5675,0.5)</f>
        <v>8.5038693035253562E-2</v>
      </c>
      <c r="AE2369" s="70">
        <f>_xlfn.PERCENTILE.EXC($AC2369:AC$5675,0.35)</f>
        <v>4.9305639580133676E-2</v>
      </c>
      <c r="AF2369" s="71">
        <f t="shared" si="1346"/>
        <v>5.7515500379262716E-2</v>
      </c>
      <c r="AG2369" s="70">
        <f t="shared" si="1347"/>
        <v>-0.13516283925727643</v>
      </c>
      <c r="AH2369" s="70">
        <f t="shared" si="1348"/>
        <v>-0.15865885003490499</v>
      </c>
      <c r="AI2369" s="61" t="str">
        <f t="shared" si="1336"/>
        <v>Short VOL</v>
      </c>
      <c r="AJ2369" s="68" t="str">
        <f t="shared" si="1337"/>
        <v>Short VOL</v>
      </c>
      <c r="AK2369" s="72" t="str">
        <f t="shared" si="1338"/>
        <v>00631L</v>
      </c>
      <c r="AL2369" s="73">
        <f t="shared" si="1328"/>
        <v>1</v>
      </c>
      <c r="AM2369" s="72" t="str">
        <f t="shared" si="1341"/>
        <v>00631L</v>
      </c>
      <c r="AN2369" s="73">
        <f t="shared" si="1329"/>
        <v>1</v>
      </c>
      <c r="AO2369" s="74" t="str">
        <f t="shared" si="1335"/>
        <v>00631L</v>
      </c>
      <c r="AP2369" s="20">
        <f t="shared" si="1330"/>
        <v>1</v>
      </c>
      <c r="AQ2369" s="74" t="str">
        <f t="shared" si="1345"/>
        <v>00631L</v>
      </c>
      <c r="AR2369" s="20">
        <f t="shared" si="1331"/>
        <v>1</v>
      </c>
      <c r="AS2369" s="74" t="str">
        <f t="shared" si="1339"/>
        <v>00631L</v>
      </c>
      <c r="AT2369" s="20">
        <f t="shared" si="1332"/>
        <v>1</v>
      </c>
      <c r="AU2369" s="74" t="str">
        <f t="shared" si="1359"/>
        <v>00631L</v>
      </c>
      <c r="AV2369" s="20">
        <f t="shared" si="1333"/>
        <v>1</v>
      </c>
      <c r="AW2369" s="74" t="str">
        <f t="shared" si="1360"/>
        <v>00631L</v>
      </c>
      <c r="AX2369" s="20">
        <f t="shared" si="1361"/>
        <v>1</v>
      </c>
      <c r="AY2369" s="20">
        <f t="shared" si="1334"/>
        <v>0</v>
      </c>
      <c r="AZ2369" s="116">
        <v>42871</v>
      </c>
      <c r="BA2369" s="117">
        <v>18.25</v>
      </c>
      <c r="BB2369" s="118">
        <v>18.1875</v>
      </c>
      <c r="BC2369" s="76">
        <f t="shared" si="1342"/>
        <v>17.934791666666669</v>
      </c>
      <c r="BD2369" s="76">
        <f t="shared" si="1343"/>
        <v>17.936458333333334</v>
      </c>
      <c r="BE2369" s="77">
        <f t="shared" si="1349"/>
        <v>1.4090396924041819E-2</v>
      </c>
      <c r="BF2369" s="77">
        <f t="shared" si="1340"/>
        <v>1.7480689935536274E-2</v>
      </c>
    </row>
    <row r="2370" spans="1:58" s="23" customFormat="1" ht="15.75" customHeight="1" x14ac:dyDescent="0.4">
      <c r="A2370" s="116">
        <v>42867</v>
      </c>
      <c r="B2370" s="112">
        <v>11.225</v>
      </c>
      <c r="C2370" s="112">
        <v>12.425000000000001</v>
      </c>
      <c r="D2370" s="112">
        <v>13.625</v>
      </c>
      <c r="E2370" s="112">
        <v>14.425000000000001</v>
      </c>
      <c r="F2370" s="112">
        <v>15.324999999999999</v>
      </c>
      <c r="G2370" s="112">
        <v>15.824999999999999</v>
      </c>
      <c r="H2370" s="113">
        <v>16.225000000000001</v>
      </c>
      <c r="I2370" s="90">
        <f t="shared" si="1362"/>
        <v>12.305</v>
      </c>
      <c r="J2370" s="90">
        <f t="shared" si="1363"/>
        <v>13.505000000000001</v>
      </c>
      <c r="K2370" s="114">
        <v>2</v>
      </c>
      <c r="L2370" s="115">
        <v>0.05</v>
      </c>
      <c r="M2370" s="90">
        <v>9.4</v>
      </c>
      <c r="N2370" s="90">
        <v>10.4</v>
      </c>
      <c r="O2370" s="90">
        <v>12.97</v>
      </c>
      <c r="P2370" s="90">
        <v>15.1</v>
      </c>
      <c r="Q2370" s="90">
        <v>17.14</v>
      </c>
      <c r="R2370" s="63">
        <f t="shared" si="1351"/>
        <v>8.27</v>
      </c>
      <c r="S2370" s="64">
        <f t="shared" si="1350"/>
        <v>-1.886792452830182E-2</v>
      </c>
      <c r="T2370" s="65">
        <f t="shared" si="1344"/>
        <v>0.90384615384615385</v>
      </c>
      <c r="U2370" s="65">
        <f t="shared" si="1344"/>
        <v>0.80185042405551266</v>
      </c>
      <c r="V2370" s="65">
        <f t="shared" si="1352"/>
        <v>0.68874172185430471</v>
      </c>
      <c r="W2370" s="65">
        <f t="shared" si="1353"/>
        <v>0.60676779463243879</v>
      </c>
      <c r="X2370" s="61">
        <f t="shared" si="1364"/>
        <v>0.10690423162583529</v>
      </c>
      <c r="Y2370" s="66">
        <f t="shared" si="1354"/>
        <v>0.12478336221837093</v>
      </c>
      <c r="Z2370" s="61">
        <f t="shared" si="1355"/>
        <v>9.7521332791548246E-2</v>
      </c>
      <c r="AA2370" s="67">
        <f t="shared" si="1356"/>
        <v>12.305000000000001</v>
      </c>
      <c r="AB2370" s="68">
        <f t="shared" si="1357"/>
        <v>7.9326923076923003E-2</v>
      </c>
      <c r="AC2370" s="69">
        <f t="shared" si="1358"/>
        <v>0.18317307692307702</v>
      </c>
      <c r="AD2370" s="70">
        <f>_xlfn.PERCENTILE.EXC(AC2370:$AC$5675,0.5)</f>
        <v>8.5030974424603598E-2</v>
      </c>
      <c r="AE2370" s="70">
        <f>_xlfn.PERCENTILE.EXC($AC2370:AC$5675,0.35)</f>
        <v>4.9295338648960352E-2</v>
      </c>
      <c r="AF2370" s="71">
        <f t="shared" si="1346"/>
        <v>5.7515500379262716E-2</v>
      </c>
      <c r="AG2370" s="70">
        <f t="shared" si="1347"/>
        <v>-0.13516283925727643</v>
      </c>
      <c r="AH2370" s="70">
        <f t="shared" si="1348"/>
        <v>-0.15865885003490499</v>
      </c>
      <c r="AI2370" s="61" t="str">
        <f t="shared" si="1336"/>
        <v>Short VOL</v>
      </c>
      <c r="AJ2370" s="68" t="str">
        <f t="shared" si="1337"/>
        <v>Short VOL</v>
      </c>
      <c r="AK2370" s="72" t="str">
        <f t="shared" si="1338"/>
        <v>00631L</v>
      </c>
      <c r="AL2370" s="73">
        <f t="shared" si="1328"/>
        <v>1</v>
      </c>
      <c r="AM2370" s="72" t="str">
        <f t="shared" si="1341"/>
        <v>00631L</v>
      </c>
      <c r="AN2370" s="73">
        <f t="shared" si="1329"/>
        <v>1</v>
      </c>
      <c r="AO2370" s="74" t="str">
        <f t="shared" si="1335"/>
        <v>00631L</v>
      </c>
      <c r="AP2370" s="20">
        <f t="shared" si="1330"/>
        <v>1</v>
      </c>
      <c r="AQ2370" s="74" t="str">
        <f t="shared" si="1345"/>
        <v>00631L</v>
      </c>
      <c r="AR2370" s="20">
        <f t="shared" si="1331"/>
        <v>1</v>
      </c>
      <c r="AS2370" s="74" t="str">
        <f t="shared" si="1339"/>
        <v>00631L</v>
      </c>
      <c r="AT2370" s="20">
        <f t="shared" si="1332"/>
        <v>1</v>
      </c>
      <c r="AU2370" s="74" t="str">
        <f t="shared" si="1359"/>
        <v>00631L</v>
      </c>
      <c r="AV2370" s="20">
        <f t="shared" si="1333"/>
        <v>1</v>
      </c>
      <c r="AW2370" s="74" t="str">
        <f t="shared" si="1360"/>
        <v>00631L</v>
      </c>
      <c r="AX2370" s="20">
        <f t="shared" si="1361"/>
        <v>1</v>
      </c>
      <c r="AY2370" s="20">
        <f t="shared" si="1334"/>
        <v>0</v>
      </c>
      <c r="AZ2370" s="116">
        <v>42870</v>
      </c>
      <c r="BA2370" s="117">
        <v>18.14</v>
      </c>
      <c r="BB2370" s="118">
        <v>18.037500000000001</v>
      </c>
      <c r="BC2370" s="76">
        <f t="shared" si="1342"/>
        <v>17.934166666666666</v>
      </c>
      <c r="BD2370" s="76">
        <f t="shared" si="1343"/>
        <v>17.934000000000001</v>
      </c>
      <c r="BE2370" s="77">
        <f t="shared" si="1349"/>
        <v>5.761814042098524E-3</v>
      </c>
      <c r="BF2370" s="77">
        <f t="shared" si="1340"/>
        <v>1.1486561837849867E-2</v>
      </c>
    </row>
    <row r="2371" spans="1:58" s="23" customFormat="1" ht="15.75" customHeight="1" x14ac:dyDescent="0.4">
      <c r="A2371" s="116">
        <v>42866</v>
      </c>
      <c r="B2371" s="112">
        <v>11.425000000000001</v>
      </c>
      <c r="C2371" s="112">
        <v>12.625</v>
      </c>
      <c r="D2371" s="112">
        <v>13.675000000000001</v>
      </c>
      <c r="E2371" s="112">
        <v>14.375</v>
      </c>
      <c r="F2371" s="112">
        <v>15.275</v>
      </c>
      <c r="G2371" s="112">
        <v>15.725</v>
      </c>
      <c r="H2371" s="113">
        <v>16.125</v>
      </c>
      <c r="I2371" s="90">
        <f t="shared" si="1362"/>
        <v>12.445</v>
      </c>
      <c r="J2371" s="90">
        <f t="shared" si="1363"/>
        <v>13.5175</v>
      </c>
      <c r="K2371" s="114">
        <v>3</v>
      </c>
      <c r="L2371" s="115">
        <v>0.05</v>
      </c>
      <c r="M2371" s="90">
        <v>10.35</v>
      </c>
      <c r="N2371" s="90">
        <v>10.6</v>
      </c>
      <c r="O2371" s="90">
        <v>13.01</v>
      </c>
      <c r="P2371" s="90">
        <v>14.99</v>
      </c>
      <c r="Q2371" s="90">
        <v>16.88</v>
      </c>
      <c r="R2371" s="63">
        <f t="shared" si="1351"/>
        <v>7.0500000000000007</v>
      </c>
      <c r="S2371" s="64">
        <f t="shared" si="1350"/>
        <v>3.8197845249755023E-2</v>
      </c>
      <c r="T2371" s="65">
        <f t="shared" si="1344"/>
        <v>0.97641509433962259</v>
      </c>
      <c r="U2371" s="65">
        <f t="shared" si="1344"/>
        <v>0.81475787855495774</v>
      </c>
      <c r="V2371" s="65">
        <f t="shared" si="1352"/>
        <v>0.70713809206137423</v>
      </c>
      <c r="W2371" s="65">
        <f t="shared" si="1353"/>
        <v>0.62796208530805686</v>
      </c>
      <c r="X2371" s="61">
        <f t="shared" si="1364"/>
        <v>0.10503282275711152</v>
      </c>
      <c r="Y2371" s="66">
        <f t="shared" si="1354"/>
        <v>0.12173913043478261</v>
      </c>
      <c r="Z2371" s="61">
        <f t="shared" si="1355"/>
        <v>8.6179188429087963E-2</v>
      </c>
      <c r="AA2371" s="67">
        <f t="shared" si="1356"/>
        <v>12.445</v>
      </c>
      <c r="AB2371" s="68">
        <f t="shared" si="1357"/>
        <v>7.7830188679245391E-2</v>
      </c>
      <c r="AC2371" s="69">
        <f t="shared" si="1358"/>
        <v>0.17405660377358498</v>
      </c>
      <c r="AD2371" s="70">
        <f>_xlfn.PERCENTILE.EXC(AC2371:$AC$5675,0.5)</f>
        <v>8.5023255813953633E-2</v>
      </c>
      <c r="AE2371" s="70">
        <f>_xlfn.PERCENTILE.EXC($AC2371:AC$5675,0.35)</f>
        <v>4.9285037717787035E-2</v>
      </c>
      <c r="AF2371" s="71">
        <f t="shared" si="1346"/>
        <v>5.7515500379262716E-2</v>
      </c>
      <c r="AG2371" s="70">
        <f t="shared" si="1347"/>
        <v>-0.13516283925727643</v>
      </c>
      <c r="AH2371" s="70">
        <f t="shared" si="1348"/>
        <v>-0.15865885003490499</v>
      </c>
      <c r="AI2371" s="61" t="str">
        <f t="shared" si="1336"/>
        <v>Short VOL</v>
      </c>
      <c r="AJ2371" s="68" t="str">
        <f t="shared" si="1337"/>
        <v>Short VOL</v>
      </c>
      <c r="AK2371" s="72" t="str">
        <f t="shared" si="1338"/>
        <v>00631L</v>
      </c>
      <c r="AL2371" s="73">
        <f t="shared" ref="AL2371:AL2434" si="1365">IF(AK2371="00631L",1,0)</f>
        <v>1</v>
      </c>
      <c r="AM2371" s="72" t="str">
        <f t="shared" si="1341"/>
        <v>00631L</v>
      </c>
      <c r="AN2371" s="73">
        <f t="shared" ref="AN2371:AN2434" si="1366">IF(AM2371="00631L",1,0)</f>
        <v>1</v>
      </c>
      <c r="AO2371" s="74" t="str">
        <f t="shared" si="1335"/>
        <v>00631L</v>
      </c>
      <c r="AP2371" s="20">
        <f t="shared" ref="AP2371:AP2434" si="1367">IF(AO2371="00631L",1,0)</f>
        <v>1</v>
      </c>
      <c r="AQ2371" s="74" t="str">
        <f t="shared" si="1345"/>
        <v>00631L</v>
      </c>
      <c r="AR2371" s="20">
        <f t="shared" ref="AR2371:AR2434" si="1368">IF(AQ2371="00631L",1,0)</f>
        <v>1</v>
      </c>
      <c r="AS2371" s="74" t="str">
        <f t="shared" si="1339"/>
        <v>00631L</v>
      </c>
      <c r="AT2371" s="20">
        <f t="shared" ref="AT2371:AT2434" si="1369">IF(AS2371="00631L",1,0)</f>
        <v>1</v>
      </c>
      <c r="AU2371" s="74" t="str">
        <f t="shared" si="1359"/>
        <v>00631L</v>
      </c>
      <c r="AV2371" s="20">
        <f t="shared" ref="AV2371:AV2434" si="1370">IF(AU2371="00631L",1,0)</f>
        <v>1</v>
      </c>
      <c r="AW2371" s="74" t="str">
        <f t="shared" si="1360"/>
        <v>00631L</v>
      </c>
      <c r="AX2371" s="20">
        <f t="shared" si="1361"/>
        <v>1</v>
      </c>
      <c r="AY2371" s="20">
        <f t="shared" ref="AY2371:AY2434" si="1371">IF(AP2371=1,0,1)</f>
        <v>0</v>
      </c>
      <c r="AZ2371" s="116">
        <v>42867</v>
      </c>
      <c r="BA2371" s="117">
        <v>17.987500000000001</v>
      </c>
      <c r="BB2371" s="118">
        <v>17.987500000000001</v>
      </c>
      <c r="BC2371" s="76">
        <f t="shared" si="1342"/>
        <v>17.936041666666664</v>
      </c>
      <c r="BD2371" s="76">
        <f t="shared" si="1343"/>
        <v>17.933333333333334</v>
      </c>
      <c r="BE2371" s="77">
        <f t="shared" si="1349"/>
        <v>2.8689905102623225E-3</v>
      </c>
      <c r="BF2371" s="77">
        <f t="shared" si="1340"/>
        <v>3.0204460966543013E-3</v>
      </c>
    </row>
    <row r="2372" spans="1:58" s="23" customFormat="1" ht="15.75" customHeight="1" x14ac:dyDescent="0.4">
      <c r="A2372" s="116">
        <v>42865</v>
      </c>
      <c r="B2372" s="112">
        <v>11.525</v>
      </c>
      <c r="C2372" s="112">
        <v>12.475</v>
      </c>
      <c r="D2372" s="112">
        <v>13.675000000000001</v>
      </c>
      <c r="E2372" s="112">
        <v>14.425000000000001</v>
      </c>
      <c r="F2372" s="112">
        <v>15.275</v>
      </c>
      <c r="G2372" s="112">
        <v>15.725</v>
      </c>
      <c r="H2372" s="113">
        <v>16.125</v>
      </c>
      <c r="I2372" s="90">
        <f t="shared" si="1362"/>
        <v>12.285</v>
      </c>
      <c r="J2372" s="90">
        <f t="shared" si="1363"/>
        <v>13.435</v>
      </c>
      <c r="K2372" s="114">
        <v>4</v>
      </c>
      <c r="L2372" s="115">
        <v>0.05</v>
      </c>
      <c r="M2372" s="90">
        <v>9.43</v>
      </c>
      <c r="N2372" s="90">
        <v>10.210000000000001</v>
      </c>
      <c r="O2372" s="90">
        <v>12.91</v>
      </c>
      <c r="P2372" s="90">
        <v>14.88</v>
      </c>
      <c r="Q2372" s="90">
        <v>16.72</v>
      </c>
      <c r="R2372" s="63">
        <f t="shared" si="1351"/>
        <v>8.1499999999999986</v>
      </c>
      <c r="S2372" s="64">
        <f t="shared" si="1350"/>
        <v>2.5100401606425699E-2</v>
      </c>
      <c r="T2372" s="65">
        <f t="shared" si="1344"/>
        <v>0.92360430950048966</v>
      </c>
      <c r="U2372" s="65">
        <f t="shared" si="1344"/>
        <v>0.79085979860573208</v>
      </c>
      <c r="V2372" s="65">
        <f t="shared" si="1352"/>
        <v>0.68615591397849462</v>
      </c>
      <c r="W2372" s="65">
        <f t="shared" si="1353"/>
        <v>0.61064593301435421</v>
      </c>
      <c r="X2372" s="61">
        <f t="shared" si="1364"/>
        <v>8.2429501084598636E-2</v>
      </c>
      <c r="Y2372" s="66">
        <f t="shared" si="1354"/>
        <v>0.11785095320623912</v>
      </c>
      <c r="Z2372" s="61">
        <f t="shared" si="1355"/>
        <v>9.3610093610093634E-2</v>
      </c>
      <c r="AA2372" s="67">
        <f t="shared" si="1356"/>
        <v>12.285</v>
      </c>
      <c r="AB2372" s="68">
        <f t="shared" si="1357"/>
        <v>0.12879529872673842</v>
      </c>
      <c r="AC2372" s="69">
        <f t="shared" si="1358"/>
        <v>0.20323212536728688</v>
      </c>
      <c r="AD2372" s="70">
        <f>_xlfn.PERCENTILE.EXC(AC2372:$AC$5675,0.5)</f>
        <v>8.5022194263697046E-2</v>
      </c>
      <c r="AE2372" s="70">
        <f>_xlfn.PERCENTILE.EXC($AC2372:AC$5675,0.35)</f>
        <v>4.9278671997614917E-2</v>
      </c>
      <c r="AF2372" s="71">
        <f t="shared" si="1346"/>
        <v>5.7515500379262716E-2</v>
      </c>
      <c r="AG2372" s="70">
        <f t="shared" si="1347"/>
        <v>-0.13516283925727643</v>
      </c>
      <c r="AH2372" s="70">
        <f t="shared" si="1348"/>
        <v>-0.15865885003490499</v>
      </c>
      <c r="AI2372" s="61" t="str">
        <f t="shared" si="1336"/>
        <v>Short VOL</v>
      </c>
      <c r="AJ2372" s="68" t="str">
        <f t="shared" si="1337"/>
        <v>Short VOL</v>
      </c>
      <c r="AK2372" s="72" t="str">
        <f t="shared" si="1338"/>
        <v>00631L</v>
      </c>
      <c r="AL2372" s="73">
        <f t="shared" si="1365"/>
        <v>1</v>
      </c>
      <c r="AM2372" s="72" t="str">
        <f t="shared" si="1341"/>
        <v>00631L</v>
      </c>
      <c r="AN2372" s="73">
        <f t="shared" si="1366"/>
        <v>1</v>
      </c>
      <c r="AO2372" s="74" t="str">
        <f t="shared" ref="AO2372:AO2435" si="1372">IF(AC2372&gt;AF2372,"00631L",IF(AC2372&lt;AH2372,"00631L",IF(AC2372&lt;AG2372,AO2373,"00635U")))</f>
        <v>00631L</v>
      </c>
      <c r="AP2372" s="20">
        <f t="shared" si="1367"/>
        <v>1</v>
      </c>
      <c r="AQ2372" s="74" t="str">
        <f t="shared" si="1345"/>
        <v>00631L</v>
      </c>
      <c r="AR2372" s="20">
        <f t="shared" si="1368"/>
        <v>1</v>
      </c>
      <c r="AS2372" s="74" t="str">
        <f t="shared" si="1339"/>
        <v>00631L</v>
      </c>
      <c r="AT2372" s="20">
        <f t="shared" si="1369"/>
        <v>1</v>
      </c>
      <c r="AU2372" s="74" t="str">
        <f t="shared" si="1359"/>
        <v>00631L</v>
      </c>
      <c r="AV2372" s="20">
        <f t="shared" si="1370"/>
        <v>1</v>
      </c>
      <c r="AW2372" s="74" t="str">
        <f t="shared" si="1360"/>
        <v>00631L</v>
      </c>
      <c r="AX2372" s="20">
        <f t="shared" si="1361"/>
        <v>1</v>
      </c>
      <c r="AY2372" s="20">
        <f t="shared" si="1371"/>
        <v>0</v>
      </c>
      <c r="AZ2372" s="116">
        <v>42866</v>
      </c>
      <c r="BA2372" s="117">
        <v>17.96</v>
      </c>
      <c r="BB2372" s="118">
        <v>18.037500000000001</v>
      </c>
      <c r="BC2372" s="76">
        <f t="shared" si="1342"/>
        <v>17.94041666666666</v>
      </c>
      <c r="BD2372" s="76">
        <f t="shared" si="1343"/>
        <v>17.935583333333334</v>
      </c>
      <c r="BE2372" s="77">
        <f t="shared" si="1349"/>
        <v>5.411431358432273E-3</v>
      </c>
      <c r="BF2372" s="77">
        <f t="shared" si="1340"/>
        <v>1.361353361799432E-3</v>
      </c>
    </row>
    <row r="2373" spans="1:58" s="23" customFormat="1" ht="15.75" customHeight="1" x14ac:dyDescent="0.4">
      <c r="A2373" s="116">
        <v>42864</v>
      </c>
      <c r="B2373" s="112">
        <v>11.425000000000001</v>
      </c>
      <c r="C2373" s="112">
        <v>12.475</v>
      </c>
      <c r="D2373" s="112">
        <v>13.675000000000001</v>
      </c>
      <c r="E2373" s="112">
        <v>14.324999999999999</v>
      </c>
      <c r="F2373" s="112">
        <v>15.175000000000001</v>
      </c>
      <c r="G2373" s="112">
        <v>15.625</v>
      </c>
      <c r="H2373" s="113">
        <v>16.024999999999999</v>
      </c>
      <c r="I2373" s="90">
        <f t="shared" si="1362"/>
        <v>12.2125</v>
      </c>
      <c r="J2373" s="90">
        <f t="shared" si="1363"/>
        <v>13.375</v>
      </c>
      <c r="K2373" s="114">
        <v>5</v>
      </c>
      <c r="L2373" s="115">
        <v>0.05</v>
      </c>
      <c r="M2373" s="90">
        <v>9.31</v>
      </c>
      <c r="N2373" s="90">
        <v>9.9600000000000009</v>
      </c>
      <c r="O2373" s="90">
        <v>12.71</v>
      </c>
      <c r="P2373" s="90">
        <v>14.72</v>
      </c>
      <c r="Q2373" s="90">
        <v>16.77</v>
      </c>
      <c r="R2373" s="63">
        <f t="shared" si="1351"/>
        <v>8.1599999999999966</v>
      </c>
      <c r="S2373" s="64">
        <f t="shared" si="1350"/>
        <v>1.9447287615148544E-2</v>
      </c>
      <c r="T2373" s="65">
        <f t="shared" si="1344"/>
        <v>0.93473895582329314</v>
      </c>
      <c r="U2373" s="65">
        <f t="shared" si="1344"/>
        <v>0.78363493312352483</v>
      </c>
      <c r="V2373" s="65">
        <f t="shared" si="1352"/>
        <v>0.67663043478260876</v>
      </c>
      <c r="W2373" s="65">
        <f t="shared" si="1353"/>
        <v>0.59391771019678008</v>
      </c>
      <c r="X2373" s="61">
        <f t="shared" si="1364"/>
        <v>9.1903719912472551E-2</v>
      </c>
      <c r="Y2373" s="66">
        <f t="shared" si="1354"/>
        <v>0.11867364746945894</v>
      </c>
      <c r="Z2373" s="61">
        <f t="shared" si="1355"/>
        <v>9.5189355168884313E-2</v>
      </c>
      <c r="AA2373" s="67">
        <f t="shared" si="1356"/>
        <v>12.212499999999999</v>
      </c>
      <c r="AB2373" s="68">
        <f t="shared" si="1357"/>
        <v>0.14708835341365459</v>
      </c>
      <c r="AC2373" s="69">
        <f t="shared" si="1358"/>
        <v>0.22615461847389534</v>
      </c>
      <c r="AD2373" s="70">
        <f>_xlfn.PERCENTILE.EXC(AC2373:$AC$5675,0.5)</f>
        <v>8.5021132713440459E-2</v>
      </c>
      <c r="AE2373" s="70">
        <f>_xlfn.PERCENTILE.EXC($AC2373:AC$5675,0.35)</f>
        <v>4.927388036184327E-2</v>
      </c>
      <c r="AF2373" s="71">
        <f t="shared" si="1346"/>
        <v>5.7515500379262716E-2</v>
      </c>
      <c r="AG2373" s="70">
        <f t="shared" si="1347"/>
        <v>-0.13516283925727643</v>
      </c>
      <c r="AH2373" s="70">
        <f t="shared" si="1348"/>
        <v>-0.15865885003490499</v>
      </c>
      <c r="AI2373" s="61" t="str">
        <f t="shared" ref="AI2373:AI2436" si="1373">IF(AC2373&gt;AD2373,"Short VOL","Safety")</f>
        <v>Short VOL</v>
      </c>
      <c r="AJ2373" s="68" t="str">
        <f t="shared" ref="AJ2373:AJ2436" si="1374">IF(AC2373&gt;AF2373,"Short VOL","Safety")</f>
        <v>Short VOL</v>
      </c>
      <c r="AK2373" s="72" t="str">
        <f t="shared" ref="AK2373:AK2436" si="1375">IF(AO2373 = "00631L","00631L",IF(AS2373 = "00631L","00631L","00635U"))</f>
        <v>00631L</v>
      </c>
      <c r="AL2373" s="73">
        <f t="shared" si="1365"/>
        <v>1</v>
      </c>
      <c r="AM2373" s="72" t="str">
        <f t="shared" si="1341"/>
        <v>00631L</v>
      </c>
      <c r="AN2373" s="73">
        <f t="shared" si="1366"/>
        <v>1</v>
      </c>
      <c r="AO2373" s="74" t="str">
        <f t="shared" si="1372"/>
        <v>00631L</v>
      </c>
      <c r="AP2373" s="20">
        <f t="shared" si="1367"/>
        <v>1</v>
      </c>
      <c r="AQ2373" s="74" t="str">
        <f t="shared" si="1345"/>
        <v>00631L</v>
      </c>
      <c r="AR2373" s="20">
        <f t="shared" si="1368"/>
        <v>1</v>
      </c>
      <c r="AS2373" s="74" t="str">
        <f t="shared" ref="AS2373:AS2436" si="1376">IF(BA2373&gt;BD2373,IF(BF2373&lt;0.2,"00631L","00635U"),"00635U")</f>
        <v>00631L</v>
      </c>
      <c r="AT2373" s="20">
        <f t="shared" si="1369"/>
        <v>1</v>
      </c>
      <c r="AU2373" s="74" t="str">
        <f t="shared" si="1359"/>
        <v>00631L</v>
      </c>
      <c r="AV2373" s="20">
        <f t="shared" si="1370"/>
        <v>1</v>
      </c>
      <c r="AW2373" s="74" t="str">
        <f t="shared" si="1360"/>
        <v>00631L</v>
      </c>
      <c r="AX2373" s="20">
        <f t="shared" si="1361"/>
        <v>1</v>
      </c>
      <c r="AY2373" s="20">
        <f t="shared" si="1371"/>
        <v>0</v>
      </c>
      <c r="AZ2373" s="116">
        <v>42865</v>
      </c>
      <c r="BA2373" s="117">
        <v>18.05</v>
      </c>
      <c r="BB2373" s="118">
        <v>18.074999999999999</v>
      </c>
      <c r="BC2373" s="76">
        <f t="shared" si="1342"/>
        <v>17.945624999999996</v>
      </c>
      <c r="BD2373" s="76">
        <f t="shared" si="1343"/>
        <v>17.940624999999997</v>
      </c>
      <c r="BE2373" s="77">
        <f t="shared" si="1349"/>
        <v>7.2092780273745362E-3</v>
      </c>
      <c r="BF2373" s="77">
        <f t="shared" ref="BF2373:BF2436" si="1377">(BA2373-BD2373)/BD2373</f>
        <v>6.0964988677932666E-3</v>
      </c>
    </row>
    <row r="2374" spans="1:58" s="23" customFormat="1" ht="15.75" customHeight="1" x14ac:dyDescent="0.4">
      <c r="A2374" s="116">
        <v>42863</v>
      </c>
      <c r="B2374" s="112">
        <v>11.425000000000001</v>
      </c>
      <c r="C2374" s="112">
        <v>12.475</v>
      </c>
      <c r="D2374" s="112">
        <v>13.675000000000001</v>
      </c>
      <c r="E2374" s="112">
        <v>14.324999999999999</v>
      </c>
      <c r="F2374" s="112">
        <v>15.175000000000001</v>
      </c>
      <c r="G2374" s="112">
        <v>15.625</v>
      </c>
      <c r="H2374" s="113">
        <v>16.024999999999999</v>
      </c>
      <c r="I2374" s="90">
        <f t="shared" si="1362"/>
        <v>12.16</v>
      </c>
      <c r="J2374" s="90">
        <f t="shared" si="1363"/>
        <v>13.315000000000001</v>
      </c>
      <c r="K2374" s="114">
        <v>6</v>
      </c>
      <c r="L2374" s="115">
        <v>0.05</v>
      </c>
      <c r="M2374" s="90">
        <v>9.09</v>
      </c>
      <c r="N2374" s="90">
        <v>9.77</v>
      </c>
      <c r="O2374" s="90">
        <v>12.59</v>
      </c>
      <c r="P2374" s="90">
        <v>14.64</v>
      </c>
      <c r="Q2374" s="90">
        <v>16.54</v>
      </c>
      <c r="R2374" s="63">
        <f t="shared" si="1351"/>
        <v>8.370000000000001</v>
      </c>
      <c r="S2374" s="64">
        <f t="shared" si="1350"/>
        <v>-7.5685903500473106E-2</v>
      </c>
      <c r="T2374" s="65">
        <f t="shared" si="1344"/>
        <v>0.93039918116683729</v>
      </c>
      <c r="U2374" s="65">
        <f t="shared" si="1344"/>
        <v>0.77601270849880855</v>
      </c>
      <c r="V2374" s="65">
        <f t="shared" si="1352"/>
        <v>0.66734972677595628</v>
      </c>
      <c r="W2374" s="65">
        <f t="shared" si="1353"/>
        <v>0.59068923821039909</v>
      </c>
      <c r="X2374" s="61">
        <f t="shared" si="1364"/>
        <v>9.1903719912472551E-2</v>
      </c>
      <c r="Y2374" s="66">
        <f t="shared" si="1354"/>
        <v>0.11867364746945894</v>
      </c>
      <c r="Z2374" s="61">
        <f t="shared" si="1355"/>
        <v>9.4983552631579038E-2</v>
      </c>
      <c r="AA2374" s="67">
        <f t="shared" si="1356"/>
        <v>12.16</v>
      </c>
      <c r="AB2374" s="68">
        <f t="shared" si="1357"/>
        <v>0.16939611054247711</v>
      </c>
      <c r="AC2374" s="69">
        <f t="shared" si="1358"/>
        <v>0.24462640736949853</v>
      </c>
      <c r="AD2374" s="70">
        <f>_xlfn.PERCENTILE.EXC(AC2374:$AC$5675,0.5)</f>
        <v>8.4964961049920851E-2</v>
      </c>
      <c r="AE2374" s="70">
        <f>_xlfn.PERCENTILE.EXC($AC2374:AC$5675,0.35)</f>
        <v>4.9269088726071622E-2</v>
      </c>
      <c r="AF2374" s="71">
        <f t="shared" si="1346"/>
        <v>5.7515500379262716E-2</v>
      </c>
      <c r="AG2374" s="70">
        <f t="shared" si="1347"/>
        <v>-0.13516283925727643</v>
      </c>
      <c r="AH2374" s="70">
        <f t="shared" si="1348"/>
        <v>-0.15865885003490499</v>
      </c>
      <c r="AI2374" s="61" t="str">
        <f t="shared" si="1373"/>
        <v>Short VOL</v>
      </c>
      <c r="AJ2374" s="68" t="str">
        <f t="shared" si="1374"/>
        <v>Short VOL</v>
      </c>
      <c r="AK2374" s="72" t="str">
        <f t="shared" si="1375"/>
        <v>00631L</v>
      </c>
      <c r="AL2374" s="73">
        <f t="shared" si="1365"/>
        <v>1</v>
      </c>
      <c r="AM2374" s="72" t="str">
        <f t="shared" ref="AM2374:AM2437" si="1378">IF(AO2374&lt;&gt;AQ2374,AM2375,AO2374)</f>
        <v>00631L</v>
      </c>
      <c r="AN2374" s="73">
        <f t="shared" si="1366"/>
        <v>1</v>
      </c>
      <c r="AO2374" s="74" t="str">
        <f t="shared" si="1372"/>
        <v>00631L</v>
      </c>
      <c r="AP2374" s="20">
        <f t="shared" si="1367"/>
        <v>1</v>
      </c>
      <c r="AQ2374" s="74" t="str">
        <f t="shared" si="1345"/>
        <v>00631L</v>
      </c>
      <c r="AR2374" s="20">
        <f t="shared" si="1368"/>
        <v>1</v>
      </c>
      <c r="AS2374" s="74" t="str">
        <f t="shared" si="1376"/>
        <v>00631L</v>
      </c>
      <c r="AT2374" s="20">
        <f t="shared" si="1369"/>
        <v>1</v>
      </c>
      <c r="AU2374" s="74" t="str">
        <f t="shared" si="1359"/>
        <v>00631L</v>
      </c>
      <c r="AV2374" s="20">
        <f t="shared" si="1370"/>
        <v>1</v>
      </c>
      <c r="AW2374" s="74" t="str">
        <f t="shared" si="1360"/>
        <v>00631L</v>
      </c>
      <c r="AX2374" s="20">
        <f t="shared" si="1361"/>
        <v>1</v>
      </c>
      <c r="AY2374" s="20">
        <f t="shared" si="1371"/>
        <v>0</v>
      </c>
      <c r="AZ2374" s="116">
        <v>42864</v>
      </c>
      <c r="BA2374" s="117">
        <v>18</v>
      </c>
      <c r="BB2374" s="118">
        <v>18</v>
      </c>
      <c r="BC2374" s="76">
        <f t="shared" ref="BC2374:BC2437" si="1379">AVERAGE(BB2374:BB2433)</f>
        <v>17.947291666666661</v>
      </c>
      <c r="BD2374" s="76">
        <f t="shared" ref="BD2374:BD2437" si="1380">AVERAGE(BA2374,BB2374:BB2432)</f>
        <v>17.944374999999994</v>
      </c>
      <c r="BE2374" s="77">
        <f t="shared" si="1349"/>
        <v>2.9368405167913654E-3</v>
      </c>
      <c r="BF2374" s="77">
        <f t="shared" si="1377"/>
        <v>3.0998571975901236E-3</v>
      </c>
    </row>
    <row r="2375" spans="1:58" s="23" customFormat="1" ht="15.75" customHeight="1" x14ac:dyDescent="0.4">
      <c r="A2375" s="116">
        <v>42860</v>
      </c>
      <c r="B2375" s="112">
        <v>11.775</v>
      </c>
      <c r="C2375" s="112">
        <v>12.675000000000001</v>
      </c>
      <c r="D2375" s="112">
        <v>13.675000000000001</v>
      </c>
      <c r="E2375" s="112">
        <v>14.225</v>
      </c>
      <c r="F2375" s="112">
        <v>15.074999999999999</v>
      </c>
      <c r="G2375" s="112">
        <v>15.525</v>
      </c>
      <c r="H2375" s="113">
        <v>15.925000000000001</v>
      </c>
      <c r="I2375" s="90">
        <f t="shared" si="1362"/>
        <v>12.360000000000001</v>
      </c>
      <c r="J2375" s="90">
        <f t="shared" si="1363"/>
        <v>13.325000000000001</v>
      </c>
      <c r="K2375" s="114">
        <v>7</v>
      </c>
      <c r="L2375" s="115">
        <v>0.05</v>
      </c>
      <c r="M2375" s="90">
        <v>11.44</v>
      </c>
      <c r="N2375" s="90">
        <v>10.57</v>
      </c>
      <c r="O2375" s="90">
        <v>12.85</v>
      </c>
      <c r="P2375" s="90">
        <v>14.65</v>
      </c>
      <c r="Q2375" s="90">
        <v>16.45</v>
      </c>
      <c r="R2375" s="63">
        <f t="shared" si="1351"/>
        <v>5.490000000000002</v>
      </c>
      <c r="S2375" s="64">
        <f t="shared" si="1350"/>
        <v>1.0516252390057306E-2</v>
      </c>
      <c r="T2375" s="65">
        <f t="shared" si="1344"/>
        <v>1.0823084200567643</v>
      </c>
      <c r="U2375" s="65">
        <f t="shared" si="1344"/>
        <v>0.82256809338521408</v>
      </c>
      <c r="V2375" s="65">
        <f t="shared" si="1352"/>
        <v>0.72150170648464163</v>
      </c>
      <c r="W2375" s="65">
        <f t="shared" si="1353"/>
        <v>0.64255319148936174</v>
      </c>
      <c r="X2375" s="61">
        <f t="shared" si="1364"/>
        <v>7.6433121019108305E-2</v>
      </c>
      <c r="Y2375" s="66">
        <f t="shared" si="1354"/>
        <v>0.11950790861159938</v>
      </c>
      <c r="Z2375" s="61">
        <f t="shared" si="1355"/>
        <v>7.8074433656957903E-2</v>
      </c>
      <c r="AA2375" s="67">
        <f t="shared" si="1356"/>
        <v>12.36</v>
      </c>
      <c r="AB2375" s="68">
        <f t="shared" si="1357"/>
        <v>0.11400189214758752</v>
      </c>
      <c r="AC2375" s="69">
        <f t="shared" si="1358"/>
        <v>0.16934720908230833</v>
      </c>
      <c r="AD2375" s="70">
        <f>_xlfn.PERCENTILE.EXC(AC2375:$AC$5675,0.5)</f>
        <v>8.4908789386401257E-2</v>
      </c>
      <c r="AE2375" s="70">
        <f>_xlfn.PERCENTILE.EXC($AC2375:AC$5675,0.35)</f>
        <v>4.9257376399425352E-2</v>
      </c>
      <c r="AF2375" s="71">
        <f t="shared" si="1346"/>
        <v>5.7515500379262716E-2</v>
      </c>
      <c r="AG2375" s="70">
        <f t="shared" si="1347"/>
        <v>-0.13516283925727643</v>
      </c>
      <c r="AH2375" s="70">
        <f t="shared" si="1348"/>
        <v>-0.15865885003490499</v>
      </c>
      <c r="AI2375" s="61" t="str">
        <f t="shared" si="1373"/>
        <v>Short VOL</v>
      </c>
      <c r="AJ2375" s="68" t="str">
        <f t="shared" si="1374"/>
        <v>Short VOL</v>
      </c>
      <c r="AK2375" s="72" t="str">
        <f t="shared" si="1375"/>
        <v>00631L</v>
      </c>
      <c r="AL2375" s="73">
        <f t="shared" si="1365"/>
        <v>1</v>
      </c>
      <c r="AM2375" s="72" t="str">
        <f t="shared" si="1378"/>
        <v>00631L</v>
      </c>
      <c r="AN2375" s="73">
        <f t="shared" si="1366"/>
        <v>1</v>
      </c>
      <c r="AO2375" s="74" t="str">
        <f t="shared" si="1372"/>
        <v>00631L</v>
      </c>
      <c r="AP2375" s="20">
        <f t="shared" si="1367"/>
        <v>1</v>
      </c>
      <c r="AQ2375" s="74" t="str">
        <f t="shared" si="1345"/>
        <v>00631L</v>
      </c>
      <c r="AR2375" s="20">
        <f t="shared" si="1368"/>
        <v>1</v>
      </c>
      <c r="AS2375" s="74" t="str">
        <f t="shared" si="1376"/>
        <v>00631L</v>
      </c>
      <c r="AT2375" s="20">
        <f t="shared" si="1369"/>
        <v>1</v>
      </c>
      <c r="AU2375" s="74" t="str">
        <f t="shared" si="1359"/>
        <v>00631L</v>
      </c>
      <c r="AV2375" s="20">
        <f t="shared" si="1370"/>
        <v>1</v>
      </c>
      <c r="AW2375" s="74" t="str">
        <f t="shared" si="1360"/>
        <v>00631L</v>
      </c>
      <c r="AX2375" s="20">
        <f t="shared" si="1361"/>
        <v>1</v>
      </c>
      <c r="AY2375" s="20">
        <f t="shared" si="1371"/>
        <v>0</v>
      </c>
      <c r="AZ2375" s="116">
        <v>42863</v>
      </c>
      <c r="BA2375" s="117">
        <v>18.100000000000001</v>
      </c>
      <c r="BB2375" s="118">
        <v>18.149999999999999</v>
      </c>
      <c r="BC2375" s="76">
        <f t="shared" si="1379"/>
        <v>17.949791666666663</v>
      </c>
      <c r="BD2375" s="76">
        <f t="shared" si="1380"/>
        <v>17.948958333333326</v>
      </c>
      <c r="BE2375" s="77">
        <f t="shared" si="1349"/>
        <v>1.115379704964093E-2</v>
      </c>
      <c r="BF2375" s="77">
        <f t="shared" si="1377"/>
        <v>8.4150658696539957E-3</v>
      </c>
    </row>
    <row r="2376" spans="1:58" s="23" customFormat="1" ht="15.75" customHeight="1" x14ac:dyDescent="0.4">
      <c r="A2376" s="116">
        <v>42859</v>
      </c>
      <c r="B2376" s="112">
        <v>11.725</v>
      </c>
      <c r="C2376" s="112">
        <v>12.675000000000001</v>
      </c>
      <c r="D2376" s="112">
        <v>13.574999999999999</v>
      </c>
      <c r="E2376" s="112">
        <v>14.125</v>
      </c>
      <c r="F2376" s="112">
        <v>14.925000000000001</v>
      </c>
      <c r="G2376" s="112">
        <v>15.375</v>
      </c>
      <c r="H2376" s="113">
        <v>15.775</v>
      </c>
      <c r="I2376" s="90">
        <f t="shared" si="1362"/>
        <v>12.295</v>
      </c>
      <c r="J2376" s="90">
        <f t="shared" si="1363"/>
        <v>13.215</v>
      </c>
      <c r="K2376" s="114">
        <v>8</v>
      </c>
      <c r="L2376" s="115">
        <v>0.05</v>
      </c>
      <c r="M2376" s="90">
        <v>11.04</v>
      </c>
      <c r="N2376" s="90">
        <v>10.46</v>
      </c>
      <c r="O2376" s="90">
        <v>12.83</v>
      </c>
      <c r="P2376" s="90">
        <v>14.71</v>
      </c>
      <c r="Q2376" s="90">
        <v>16.670000000000002</v>
      </c>
      <c r="R2376" s="63">
        <f t="shared" si="1351"/>
        <v>6.0399999999999991</v>
      </c>
      <c r="S2376" s="64">
        <f t="shared" si="1350"/>
        <v>-2.0599250936329482E-2</v>
      </c>
      <c r="T2376" s="65">
        <f t="shared" si="1344"/>
        <v>1.0554493307839385</v>
      </c>
      <c r="U2376" s="65">
        <f t="shared" si="1344"/>
        <v>0.81527669524551838</v>
      </c>
      <c r="V2376" s="65">
        <f t="shared" si="1352"/>
        <v>0.71108089734874236</v>
      </c>
      <c r="W2376" s="65">
        <f t="shared" si="1353"/>
        <v>0.62747450509898017</v>
      </c>
      <c r="X2376" s="61">
        <f t="shared" si="1364"/>
        <v>8.1023454157782615E-2</v>
      </c>
      <c r="Y2376" s="66">
        <f t="shared" si="1354"/>
        <v>0.11681415929203542</v>
      </c>
      <c r="Z2376" s="61">
        <f t="shared" si="1355"/>
        <v>7.4827165514436758E-2</v>
      </c>
      <c r="AA2376" s="67">
        <f t="shared" si="1356"/>
        <v>12.295000000000002</v>
      </c>
      <c r="AB2376" s="68">
        <f t="shared" si="1357"/>
        <v>0.12093690248565953</v>
      </c>
      <c r="AC2376" s="69">
        <f t="shared" si="1358"/>
        <v>0.17543021032504788</v>
      </c>
      <c r="AD2376" s="70">
        <f>_xlfn.PERCENTILE.EXC(AC2376:$AC$5675,0.5)</f>
        <v>8.4905693394499299E-2</v>
      </c>
      <c r="AE2376" s="70">
        <f>_xlfn.PERCENTILE.EXC($AC2376:AC$5675,0.35)</f>
        <v>4.9244510624299999E-2</v>
      </c>
      <c r="AF2376" s="71">
        <f t="shared" si="1346"/>
        <v>5.7515500379262716E-2</v>
      </c>
      <c r="AG2376" s="70">
        <f t="shared" si="1347"/>
        <v>-0.13516283925727643</v>
      </c>
      <c r="AH2376" s="70">
        <f t="shared" si="1348"/>
        <v>-0.15865885003490499</v>
      </c>
      <c r="AI2376" s="61" t="str">
        <f t="shared" si="1373"/>
        <v>Short VOL</v>
      </c>
      <c r="AJ2376" s="68" t="str">
        <f t="shared" si="1374"/>
        <v>Short VOL</v>
      </c>
      <c r="AK2376" s="72" t="str">
        <f t="shared" si="1375"/>
        <v>00631L</v>
      </c>
      <c r="AL2376" s="73">
        <f t="shared" si="1365"/>
        <v>1</v>
      </c>
      <c r="AM2376" s="72" t="str">
        <f t="shared" si="1378"/>
        <v>00631L</v>
      </c>
      <c r="AN2376" s="73">
        <f t="shared" si="1366"/>
        <v>1</v>
      </c>
      <c r="AO2376" s="74" t="str">
        <f t="shared" si="1372"/>
        <v>00631L</v>
      </c>
      <c r="AP2376" s="20">
        <f t="shared" si="1367"/>
        <v>1</v>
      </c>
      <c r="AQ2376" s="74" t="str">
        <f t="shared" si="1345"/>
        <v>00631L</v>
      </c>
      <c r="AR2376" s="20">
        <f t="shared" si="1368"/>
        <v>1</v>
      </c>
      <c r="AS2376" s="74" t="str">
        <f t="shared" si="1376"/>
        <v>00631L</v>
      </c>
      <c r="AT2376" s="20">
        <f t="shared" si="1369"/>
        <v>1</v>
      </c>
      <c r="AU2376" s="74" t="str">
        <f t="shared" si="1359"/>
        <v>00631L</v>
      </c>
      <c r="AV2376" s="20">
        <f t="shared" si="1370"/>
        <v>1</v>
      </c>
      <c r="AW2376" s="74" t="str">
        <f t="shared" si="1360"/>
        <v>00631L</v>
      </c>
      <c r="AX2376" s="20">
        <f t="shared" si="1361"/>
        <v>1</v>
      </c>
      <c r="AY2376" s="20">
        <f t="shared" si="1371"/>
        <v>0</v>
      </c>
      <c r="AZ2376" s="116">
        <v>42860</v>
      </c>
      <c r="BA2376" s="117">
        <v>18.2</v>
      </c>
      <c r="BB2376" s="118">
        <v>18.287500000000001</v>
      </c>
      <c r="BC2376" s="76">
        <f t="shared" si="1379"/>
        <v>17.949999999999996</v>
      </c>
      <c r="BD2376" s="76">
        <f t="shared" si="1380"/>
        <v>17.950624999999995</v>
      </c>
      <c r="BE2376" s="77">
        <f t="shared" si="1349"/>
        <v>1.8802228412256587E-2</v>
      </c>
      <c r="BF2376" s="77">
        <f t="shared" si="1377"/>
        <v>1.3892273945893482E-2</v>
      </c>
    </row>
    <row r="2377" spans="1:58" s="23" customFormat="1" ht="15.75" customHeight="1" x14ac:dyDescent="0.4">
      <c r="A2377" s="116">
        <v>42858</v>
      </c>
      <c r="B2377" s="112">
        <v>12.074999999999999</v>
      </c>
      <c r="C2377" s="112">
        <v>12.975</v>
      </c>
      <c r="D2377" s="112">
        <v>13.875</v>
      </c>
      <c r="E2377" s="112">
        <v>14.324999999999999</v>
      </c>
      <c r="F2377" s="112">
        <v>15.125</v>
      </c>
      <c r="G2377" s="112">
        <v>15.525</v>
      </c>
      <c r="H2377" s="113">
        <v>15.875</v>
      </c>
      <c r="I2377" s="90">
        <f t="shared" si="1362"/>
        <v>12.57</v>
      </c>
      <c r="J2377" s="90">
        <f t="shared" si="1363"/>
        <v>13.47</v>
      </c>
      <c r="K2377" s="114">
        <v>9</v>
      </c>
      <c r="L2377" s="115">
        <v>0.05</v>
      </c>
      <c r="M2377" s="90">
        <v>10.78</v>
      </c>
      <c r="N2377" s="90">
        <v>10.68</v>
      </c>
      <c r="O2377" s="90">
        <v>13.09</v>
      </c>
      <c r="P2377" s="90">
        <v>14.87</v>
      </c>
      <c r="Q2377" s="90">
        <v>16.62</v>
      </c>
      <c r="R2377" s="63">
        <f t="shared" si="1351"/>
        <v>6.5</v>
      </c>
      <c r="S2377" s="64">
        <f t="shared" si="1350"/>
        <v>8.4985835694050861E-3</v>
      </c>
      <c r="T2377" s="65">
        <f t="shared" ref="T2377:U2440" si="1381">M2377/N2377</f>
        <v>1.0093632958801497</v>
      </c>
      <c r="U2377" s="65">
        <f t="shared" si="1381"/>
        <v>0.81588999236058057</v>
      </c>
      <c r="V2377" s="65">
        <f t="shared" si="1352"/>
        <v>0.71822461331540011</v>
      </c>
      <c r="W2377" s="65">
        <f t="shared" si="1353"/>
        <v>0.64259927797833927</v>
      </c>
      <c r="X2377" s="61">
        <f t="shared" si="1364"/>
        <v>7.4534161490683259E-2</v>
      </c>
      <c r="Y2377" s="66">
        <f t="shared" si="1354"/>
        <v>0.10820244328097736</v>
      </c>
      <c r="Z2377" s="61">
        <f t="shared" si="1355"/>
        <v>7.1599045346062082E-2</v>
      </c>
      <c r="AA2377" s="67">
        <f t="shared" si="1356"/>
        <v>12.57</v>
      </c>
      <c r="AB2377" s="68">
        <f t="shared" si="1357"/>
        <v>0.13061797752808985</v>
      </c>
      <c r="AC2377" s="69">
        <f t="shared" si="1358"/>
        <v>0.17696629213483153</v>
      </c>
      <c r="AD2377" s="70">
        <f>_xlfn.PERCENTILE.EXC(AC2377:$AC$5675,0.5)</f>
        <v>8.4902597402597355E-2</v>
      </c>
      <c r="AE2377" s="70">
        <f>_xlfn.PERCENTILE.EXC($AC2377:AC$5675,0.35)</f>
        <v>4.9231644849174638E-2</v>
      </c>
      <c r="AF2377" s="71">
        <f t="shared" si="1346"/>
        <v>5.7515500379262716E-2</v>
      </c>
      <c r="AG2377" s="70">
        <f t="shared" si="1347"/>
        <v>-0.13516283925727643</v>
      </c>
      <c r="AH2377" s="70">
        <f t="shared" si="1348"/>
        <v>-0.15865885003490499</v>
      </c>
      <c r="AI2377" s="61" t="str">
        <f t="shared" si="1373"/>
        <v>Short VOL</v>
      </c>
      <c r="AJ2377" s="68" t="str">
        <f t="shared" si="1374"/>
        <v>Short VOL</v>
      </c>
      <c r="AK2377" s="72" t="str">
        <f t="shared" si="1375"/>
        <v>00631L</v>
      </c>
      <c r="AL2377" s="73">
        <f t="shared" si="1365"/>
        <v>1</v>
      </c>
      <c r="AM2377" s="72" t="str">
        <f t="shared" si="1378"/>
        <v>00631L</v>
      </c>
      <c r="AN2377" s="73">
        <f t="shared" si="1366"/>
        <v>1</v>
      </c>
      <c r="AO2377" s="74" t="str">
        <f t="shared" si="1372"/>
        <v>00631L</v>
      </c>
      <c r="AP2377" s="20">
        <f t="shared" si="1367"/>
        <v>1</v>
      </c>
      <c r="AQ2377" s="74" t="str">
        <f t="shared" si="1345"/>
        <v>00631L</v>
      </c>
      <c r="AR2377" s="20">
        <f t="shared" si="1368"/>
        <v>1</v>
      </c>
      <c r="AS2377" s="74" t="str">
        <f t="shared" si="1376"/>
        <v>00631L</v>
      </c>
      <c r="AT2377" s="20">
        <f t="shared" si="1369"/>
        <v>1</v>
      </c>
      <c r="AU2377" s="74" t="str">
        <f t="shared" si="1359"/>
        <v>00631L</v>
      </c>
      <c r="AV2377" s="20">
        <f t="shared" si="1370"/>
        <v>1</v>
      </c>
      <c r="AW2377" s="74" t="str">
        <f t="shared" si="1360"/>
        <v>00631L</v>
      </c>
      <c r="AX2377" s="20">
        <f t="shared" si="1361"/>
        <v>1</v>
      </c>
      <c r="AY2377" s="20">
        <f t="shared" si="1371"/>
        <v>0</v>
      </c>
      <c r="AZ2377" s="116">
        <v>42859</v>
      </c>
      <c r="BA2377" s="117">
        <v>18.149999999999999</v>
      </c>
      <c r="BB2377" s="118">
        <v>18.100000000000001</v>
      </c>
      <c r="BC2377" s="76">
        <f t="shared" si="1379"/>
        <v>17.946666666666662</v>
      </c>
      <c r="BD2377" s="76">
        <f t="shared" si="1380"/>
        <v>17.947708333333328</v>
      </c>
      <c r="BE2377" s="77">
        <f t="shared" si="1349"/>
        <v>8.5438335809810313E-3</v>
      </c>
      <c r="BF2377" s="77">
        <f t="shared" si="1377"/>
        <v>1.1271169717582573E-2</v>
      </c>
    </row>
    <row r="2378" spans="1:58" s="23" customFormat="1" ht="15.75" customHeight="1" x14ac:dyDescent="0.4">
      <c r="A2378" s="116">
        <v>42857</v>
      </c>
      <c r="B2378" s="112">
        <v>11.824999999999999</v>
      </c>
      <c r="C2378" s="112">
        <v>12.824999999999999</v>
      </c>
      <c r="D2378" s="112">
        <v>13.725</v>
      </c>
      <c r="E2378" s="112">
        <v>14.225</v>
      </c>
      <c r="F2378" s="112">
        <v>15.025</v>
      </c>
      <c r="G2378" s="112">
        <v>15.425000000000001</v>
      </c>
      <c r="H2378" s="113">
        <v>15.775</v>
      </c>
      <c r="I2378" s="90">
        <f t="shared" si="1362"/>
        <v>12.324999999999999</v>
      </c>
      <c r="J2378" s="90">
        <f t="shared" si="1363"/>
        <v>13.274999999999999</v>
      </c>
      <c r="K2378" s="114">
        <v>10</v>
      </c>
      <c r="L2378" s="115">
        <v>0.05</v>
      </c>
      <c r="M2378" s="90">
        <v>10.49</v>
      </c>
      <c r="N2378" s="90">
        <v>10.59</v>
      </c>
      <c r="O2378" s="90">
        <v>12.83</v>
      </c>
      <c r="P2378" s="90">
        <v>14.66</v>
      </c>
      <c r="Q2378" s="90">
        <v>16.45</v>
      </c>
      <c r="R2378" s="63">
        <f t="shared" si="1351"/>
        <v>6.4100000000000037</v>
      </c>
      <c r="S2378" s="64">
        <f t="shared" si="1350"/>
        <v>4.7477744807121705E-2</v>
      </c>
      <c r="T2378" s="65">
        <f t="shared" si="1381"/>
        <v>0.99055712936732765</v>
      </c>
      <c r="U2378" s="65">
        <f t="shared" si="1381"/>
        <v>0.82540919719407635</v>
      </c>
      <c r="V2378" s="65">
        <f t="shared" si="1352"/>
        <v>0.72237380627557979</v>
      </c>
      <c r="W2378" s="65">
        <f t="shared" si="1353"/>
        <v>0.64376899696048639</v>
      </c>
      <c r="X2378" s="61">
        <f t="shared" si="1364"/>
        <v>8.4566596194503171E-2</v>
      </c>
      <c r="Y2378" s="66">
        <f t="shared" si="1354"/>
        <v>0.10896309314586999</v>
      </c>
      <c r="Z2378" s="61">
        <f t="shared" si="1355"/>
        <v>7.7079107505070937E-2</v>
      </c>
      <c r="AA2378" s="67">
        <f t="shared" si="1356"/>
        <v>12.324999999999999</v>
      </c>
      <c r="AB2378" s="68">
        <f t="shared" si="1357"/>
        <v>0.11661945231350325</v>
      </c>
      <c r="AC2378" s="69">
        <f t="shared" si="1358"/>
        <v>0.16383380547686491</v>
      </c>
      <c r="AD2378" s="70">
        <f>_xlfn.PERCENTILE.EXC(AC2378:$AC$5675,0.5)</f>
        <v>8.4888975391095606E-2</v>
      </c>
      <c r="AE2378" s="70">
        <f>_xlfn.PERCENTILE.EXC($AC2378:AC$5675,0.35)</f>
        <v>4.919974702939247E-2</v>
      </c>
      <c r="AF2378" s="71">
        <f t="shared" si="1346"/>
        <v>5.7515500379262716E-2</v>
      </c>
      <c r="AG2378" s="70">
        <f t="shared" si="1347"/>
        <v>-0.13516283925727643</v>
      </c>
      <c r="AH2378" s="70">
        <f t="shared" si="1348"/>
        <v>-0.15865885003490499</v>
      </c>
      <c r="AI2378" s="61" t="str">
        <f t="shared" si="1373"/>
        <v>Short VOL</v>
      </c>
      <c r="AJ2378" s="68" t="str">
        <f t="shared" si="1374"/>
        <v>Short VOL</v>
      </c>
      <c r="AK2378" s="72" t="str">
        <f t="shared" si="1375"/>
        <v>00631L</v>
      </c>
      <c r="AL2378" s="73">
        <f t="shared" si="1365"/>
        <v>1</v>
      </c>
      <c r="AM2378" s="72" t="str">
        <f t="shared" si="1378"/>
        <v>00631L</v>
      </c>
      <c r="AN2378" s="73">
        <f t="shared" si="1366"/>
        <v>1</v>
      </c>
      <c r="AO2378" s="74" t="str">
        <f t="shared" si="1372"/>
        <v>00631L</v>
      </c>
      <c r="AP2378" s="20">
        <f t="shared" si="1367"/>
        <v>1</v>
      </c>
      <c r="AQ2378" s="74" t="str">
        <f t="shared" ref="AQ2378:AQ2441" si="1382">IF(BB2378&gt;BC2378,IF(BE2378&lt;0.2,"00631L","00635U"),"00635U")</f>
        <v>00631L</v>
      </c>
      <c r="AR2378" s="20">
        <f t="shared" si="1368"/>
        <v>1</v>
      </c>
      <c r="AS2378" s="74" t="str">
        <f t="shared" si="1376"/>
        <v>00631L</v>
      </c>
      <c r="AT2378" s="20">
        <f t="shared" si="1369"/>
        <v>1</v>
      </c>
      <c r="AU2378" s="74" t="str">
        <f t="shared" si="1359"/>
        <v>00631L</v>
      </c>
      <c r="AV2378" s="20">
        <f t="shared" si="1370"/>
        <v>1</v>
      </c>
      <c r="AW2378" s="74" t="str">
        <f t="shared" si="1360"/>
        <v>00631L</v>
      </c>
      <c r="AX2378" s="20">
        <f t="shared" si="1361"/>
        <v>1</v>
      </c>
      <c r="AY2378" s="20">
        <f t="shared" si="1371"/>
        <v>0</v>
      </c>
      <c r="AZ2378" s="116">
        <v>42858</v>
      </c>
      <c r="BA2378" s="117">
        <v>18.2</v>
      </c>
      <c r="BB2378" s="118">
        <v>18.100000000000001</v>
      </c>
      <c r="BC2378" s="76">
        <f t="shared" si="1379"/>
        <v>17.944791666666664</v>
      </c>
      <c r="BD2378" s="76">
        <f t="shared" si="1380"/>
        <v>17.948333333333331</v>
      </c>
      <c r="BE2378" s="77">
        <f t="shared" si="1349"/>
        <v>8.6492134440125587E-3</v>
      </c>
      <c r="BF2378" s="77">
        <f t="shared" si="1377"/>
        <v>1.4021729037050909E-2</v>
      </c>
    </row>
    <row r="2379" spans="1:58" s="23" customFormat="1" ht="15.75" customHeight="1" x14ac:dyDescent="0.4">
      <c r="A2379" s="116">
        <v>42856</v>
      </c>
      <c r="B2379" s="112">
        <v>11.824999999999999</v>
      </c>
      <c r="C2379" s="112">
        <v>12.625</v>
      </c>
      <c r="D2379" s="112">
        <v>13.574999999999999</v>
      </c>
      <c r="E2379" s="112">
        <v>14.125</v>
      </c>
      <c r="F2379" s="112">
        <v>14.925000000000001</v>
      </c>
      <c r="G2379" s="112">
        <v>15.324999999999999</v>
      </c>
      <c r="H2379" s="113">
        <v>15.725</v>
      </c>
      <c r="I2379" s="90">
        <f t="shared" si="1362"/>
        <v>12.184999999999999</v>
      </c>
      <c r="J2379" s="90">
        <f t="shared" si="1363"/>
        <v>13.0525</v>
      </c>
      <c r="K2379" s="114">
        <v>11</v>
      </c>
      <c r="L2379" s="115">
        <v>0.05</v>
      </c>
      <c r="M2379" s="90">
        <v>9.49</v>
      </c>
      <c r="N2379" s="90">
        <v>10.11</v>
      </c>
      <c r="O2379" s="90">
        <v>12.63</v>
      </c>
      <c r="P2379" s="90">
        <v>14.48</v>
      </c>
      <c r="Q2379" s="90">
        <v>16.350000000000001</v>
      </c>
      <c r="R2379" s="63">
        <f t="shared" si="1351"/>
        <v>7.509999999999998</v>
      </c>
      <c r="S2379" s="64">
        <f t="shared" si="1350"/>
        <v>-6.5619223659889175E-2</v>
      </c>
      <c r="T2379" s="65">
        <f t="shared" si="1381"/>
        <v>0.93867457962413459</v>
      </c>
      <c r="U2379" s="65">
        <f t="shared" si="1381"/>
        <v>0.80047505938242269</v>
      </c>
      <c r="V2379" s="65">
        <f t="shared" si="1352"/>
        <v>0.69820441988950266</v>
      </c>
      <c r="W2379" s="65">
        <f t="shared" si="1353"/>
        <v>0.61834862385321088</v>
      </c>
      <c r="X2379" s="61">
        <f t="shared" si="1364"/>
        <v>6.7653276955602595E-2</v>
      </c>
      <c r="Y2379" s="66">
        <f t="shared" si="1354"/>
        <v>0.11327433628318581</v>
      </c>
      <c r="Z2379" s="61">
        <f t="shared" si="1355"/>
        <v>7.119409109560948E-2</v>
      </c>
      <c r="AA2379" s="67">
        <f t="shared" si="1356"/>
        <v>12.184999999999999</v>
      </c>
      <c r="AB2379" s="68">
        <f t="shared" si="1357"/>
        <v>0.16963402571711175</v>
      </c>
      <c r="AC2379" s="69">
        <f t="shared" si="1358"/>
        <v>0.20524233432245295</v>
      </c>
      <c r="AD2379" s="70">
        <f>_xlfn.PERCENTILE.EXC(AC2379:$AC$5675,0.5)</f>
        <v>8.4875353379593843E-2</v>
      </c>
      <c r="AE2379" s="70">
        <f>_xlfn.PERCENTILE.EXC($AC2379:AC$5675,0.35)</f>
        <v>4.9167849209610329E-2</v>
      </c>
      <c r="AF2379" s="71">
        <f t="shared" si="1346"/>
        <v>5.7515500379262716E-2</v>
      </c>
      <c r="AG2379" s="70">
        <f t="shared" si="1347"/>
        <v>-0.13516283925727643</v>
      </c>
      <c r="AH2379" s="70">
        <f t="shared" si="1348"/>
        <v>-0.15865885003490499</v>
      </c>
      <c r="AI2379" s="61" t="str">
        <f t="shared" si="1373"/>
        <v>Short VOL</v>
      </c>
      <c r="AJ2379" s="68" t="str">
        <f t="shared" si="1374"/>
        <v>Short VOL</v>
      </c>
      <c r="AK2379" s="72" t="str">
        <f t="shared" si="1375"/>
        <v>00631L</v>
      </c>
      <c r="AL2379" s="73">
        <f t="shared" si="1365"/>
        <v>1</v>
      </c>
      <c r="AM2379" s="72" t="str">
        <f t="shared" si="1378"/>
        <v>00631L</v>
      </c>
      <c r="AN2379" s="73">
        <f t="shared" si="1366"/>
        <v>1</v>
      </c>
      <c r="AO2379" s="74" t="str">
        <f t="shared" si="1372"/>
        <v>00631L</v>
      </c>
      <c r="AP2379" s="20">
        <f t="shared" si="1367"/>
        <v>1</v>
      </c>
      <c r="AQ2379" s="74" t="str">
        <f t="shared" si="1382"/>
        <v>00631L</v>
      </c>
      <c r="AR2379" s="20">
        <f t="shared" si="1368"/>
        <v>1</v>
      </c>
      <c r="AS2379" s="74" t="str">
        <f t="shared" si="1376"/>
        <v>00631L</v>
      </c>
      <c r="AT2379" s="20">
        <f t="shared" si="1369"/>
        <v>1</v>
      </c>
      <c r="AU2379" s="74" t="str">
        <f t="shared" si="1359"/>
        <v>00631L</v>
      </c>
      <c r="AV2379" s="20">
        <f t="shared" si="1370"/>
        <v>1</v>
      </c>
      <c r="AW2379" s="74" t="str">
        <f t="shared" si="1360"/>
        <v>00631L</v>
      </c>
      <c r="AX2379" s="20">
        <f t="shared" si="1361"/>
        <v>1</v>
      </c>
      <c r="AY2379" s="20">
        <f t="shared" si="1371"/>
        <v>0</v>
      </c>
      <c r="AZ2379" s="116">
        <v>42857</v>
      </c>
      <c r="BA2379" s="117">
        <v>18.11</v>
      </c>
      <c r="BB2379" s="118">
        <v>18.112500000000001</v>
      </c>
      <c r="BC2379" s="76">
        <f t="shared" si="1379"/>
        <v>17.94083333333333</v>
      </c>
      <c r="BD2379" s="76">
        <f t="shared" si="1380"/>
        <v>17.944958333333329</v>
      </c>
      <c r="BE2379" s="77">
        <f t="shared" si="1349"/>
        <v>9.5684890148174332E-3</v>
      </c>
      <c r="BF2379" s="77">
        <f t="shared" si="1377"/>
        <v>9.1971050364659038E-3</v>
      </c>
    </row>
    <row r="2380" spans="1:58" s="23" customFormat="1" ht="15.75" customHeight="1" x14ac:dyDescent="0.4">
      <c r="A2380" s="116">
        <v>42853</v>
      </c>
      <c r="B2380" s="112">
        <v>12.275</v>
      </c>
      <c r="C2380" s="112">
        <v>13.125</v>
      </c>
      <c r="D2380" s="112">
        <v>14</v>
      </c>
      <c r="E2380" s="112">
        <v>14.475</v>
      </c>
      <c r="F2380" s="112">
        <v>15.275</v>
      </c>
      <c r="G2380" s="112">
        <v>15.7</v>
      </c>
      <c r="H2380" s="113">
        <v>16.074999999999999</v>
      </c>
      <c r="I2380" s="90">
        <f t="shared" si="1362"/>
        <v>12.615</v>
      </c>
      <c r="J2380" s="90">
        <f t="shared" si="1363"/>
        <v>13.475</v>
      </c>
      <c r="K2380" s="114">
        <v>12</v>
      </c>
      <c r="L2380" s="115">
        <v>0.05</v>
      </c>
      <c r="M2380" s="90">
        <v>9.42</v>
      </c>
      <c r="N2380" s="90">
        <v>10.82</v>
      </c>
      <c r="O2380" s="90">
        <v>12.93</v>
      </c>
      <c r="P2380" s="90">
        <v>14.74</v>
      </c>
      <c r="Q2380" s="90">
        <v>16.7</v>
      </c>
      <c r="R2380" s="63">
        <f t="shared" si="1351"/>
        <v>7.43</v>
      </c>
      <c r="S2380" s="64">
        <f t="shared" si="1350"/>
        <v>4.4401544401544486E-2</v>
      </c>
      <c r="T2380" s="65">
        <f t="shared" si="1381"/>
        <v>0.87060998151571156</v>
      </c>
      <c r="U2380" s="65">
        <f t="shared" si="1381"/>
        <v>0.8368136117556072</v>
      </c>
      <c r="V2380" s="65">
        <f t="shared" si="1352"/>
        <v>0.73405698778833106</v>
      </c>
      <c r="W2380" s="65">
        <f t="shared" si="1353"/>
        <v>0.64790419161676649</v>
      </c>
      <c r="X2380" s="61">
        <f t="shared" si="1364"/>
        <v>6.9246435845213825E-2</v>
      </c>
      <c r="Y2380" s="66">
        <f t="shared" si="1354"/>
        <v>0.11053540587219342</v>
      </c>
      <c r="Z2380" s="61">
        <f t="shared" si="1355"/>
        <v>6.8172810146650761E-2</v>
      </c>
      <c r="AA2380" s="67">
        <f t="shared" si="1356"/>
        <v>12.615</v>
      </c>
      <c r="AB2380" s="68">
        <f t="shared" si="1357"/>
        <v>0.13447319778188541</v>
      </c>
      <c r="AC2380" s="69">
        <f t="shared" si="1358"/>
        <v>0.16589648798521256</v>
      </c>
      <c r="AD2380" s="70">
        <f>_xlfn.PERCENTILE.EXC(AC2380:$AC$5675,0.5)</f>
        <v>8.4872566391684168E-2</v>
      </c>
      <c r="AE2380" s="70">
        <f>_xlfn.PERCENTILE.EXC($AC2380:AC$5675,0.35)</f>
        <v>4.9138839953021478E-2</v>
      </c>
      <c r="AF2380" s="71">
        <f t="shared" si="1346"/>
        <v>5.7515500379262716E-2</v>
      </c>
      <c r="AG2380" s="70">
        <f t="shared" si="1347"/>
        <v>-0.13516283925727643</v>
      </c>
      <c r="AH2380" s="70">
        <f t="shared" si="1348"/>
        <v>-0.15865885003490499</v>
      </c>
      <c r="AI2380" s="61" t="str">
        <f t="shared" si="1373"/>
        <v>Short VOL</v>
      </c>
      <c r="AJ2380" s="68" t="str">
        <f t="shared" si="1374"/>
        <v>Short VOL</v>
      </c>
      <c r="AK2380" s="72" t="str">
        <f t="shared" si="1375"/>
        <v>00631L</v>
      </c>
      <c r="AL2380" s="73">
        <f t="shared" si="1365"/>
        <v>1</v>
      </c>
      <c r="AM2380" s="72" t="str">
        <f t="shared" si="1378"/>
        <v>00631L</v>
      </c>
      <c r="AN2380" s="73">
        <f t="shared" si="1366"/>
        <v>1</v>
      </c>
      <c r="AO2380" s="74" t="str">
        <f t="shared" si="1372"/>
        <v>00631L</v>
      </c>
      <c r="AP2380" s="20">
        <f t="shared" si="1367"/>
        <v>1</v>
      </c>
      <c r="AQ2380" s="74" t="str">
        <f t="shared" si="1382"/>
        <v>00631L</v>
      </c>
      <c r="AR2380" s="20">
        <f t="shared" si="1368"/>
        <v>1</v>
      </c>
      <c r="AS2380" s="74" t="str">
        <f t="shared" si="1376"/>
        <v>00631L</v>
      </c>
      <c r="AT2380" s="20">
        <f t="shared" si="1369"/>
        <v>1</v>
      </c>
      <c r="AU2380" s="74" t="str">
        <f t="shared" si="1359"/>
        <v>00631L</v>
      </c>
      <c r="AV2380" s="20">
        <f t="shared" si="1370"/>
        <v>1</v>
      </c>
      <c r="AW2380" s="74" t="str">
        <f t="shared" si="1360"/>
        <v>00631L</v>
      </c>
      <c r="AX2380" s="20">
        <f t="shared" si="1361"/>
        <v>1</v>
      </c>
      <c r="AY2380" s="20">
        <f t="shared" si="1371"/>
        <v>0</v>
      </c>
      <c r="AZ2380" s="116">
        <v>42856</v>
      </c>
      <c r="BA2380" s="117">
        <v>18.1875</v>
      </c>
      <c r="BB2380" s="118">
        <v>18.162500000000001</v>
      </c>
      <c r="BC2380" s="76">
        <f t="shared" si="1379"/>
        <v>17.936666666666664</v>
      </c>
      <c r="BD2380" s="76">
        <f t="shared" si="1380"/>
        <v>17.942083333333326</v>
      </c>
      <c r="BE2380" s="77">
        <f t="shared" si="1349"/>
        <v>1.2590596543393659E-2</v>
      </c>
      <c r="BF2380" s="77">
        <f t="shared" si="1377"/>
        <v>1.3678270360651605E-2</v>
      </c>
    </row>
    <row r="2381" spans="1:58" s="23" customFormat="1" ht="15.75" customHeight="1" x14ac:dyDescent="0.4">
      <c r="A2381" s="116">
        <v>42852</v>
      </c>
      <c r="B2381" s="112">
        <v>12.375</v>
      </c>
      <c r="C2381" s="112">
        <v>13.125</v>
      </c>
      <c r="D2381" s="112">
        <v>14.074999999999999</v>
      </c>
      <c r="E2381" s="112">
        <v>14.574999999999999</v>
      </c>
      <c r="F2381" s="112">
        <v>15.375</v>
      </c>
      <c r="G2381" s="112">
        <v>15.8</v>
      </c>
      <c r="H2381" s="113">
        <v>16.125</v>
      </c>
      <c r="I2381" s="90">
        <f t="shared" si="1362"/>
        <v>12.637499999999999</v>
      </c>
      <c r="J2381" s="90">
        <f t="shared" si="1363"/>
        <v>13.4575</v>
      </c>
      <c r="K2381" s="114">
        <v>13</v>
      </c>
      <c r="L2381" s="115">
        <v>0.05</v>
      </c>
      <c r="M2381" s="90">
        <v>9.24</v>
      </c>
      <c r="N2381" s="90">
        <v>10.36</v>
      </c>
      <c r="O2381" s="90">
        <v>12.8</v>
      </c>
      <c r="P2381" s="90">
        <v>14.7</v>
      </c>
      <c r="Q2381" s="90">
        <v>16.600000000000001</v>
      </c>
      <c r="R2381" s="63">
        <f t="shared" si="1351"/>
        <v>7.8999999999999986</v>
      </c>
      <c r="S2381" s="64">
        <f t="shared" si="1350"/>
        <v>-4.5161290322580663E-2</v>
      </c>
      <c r="T2381" s="65">
        <f t="shared" si="1381"/>
        <v>0.891891891891892</v>
      </c>
      <c r="U2381" s="65">
        <f t="shared" si="1381"/>
        <v>0.80937499999999996</v>
      </c>
      <c r="V2381" s="65">
        <f t="shared" si="1352"/>
        <v>0.70476190476190481</v>
      </c>
      <c r="W2381" s="65">
        <f t="shared" si="1353"/>
        <v>0.62409638554216862</v>
      </c>
      <c r="X2381" s="61">
        <f t="shared" si="1364"/>
        <v>6.0606060606060608E-2</v>
      </c>
      <c r="Y2381" s="66">
        <f t="shared" si="1354"/>
        <v>0.10634648370497432</v>
      </c>
      <c r="Z2381" s="61">
        <f t="shared" si="1355"/>
        <v>6.4886251236399628E-2</v>
      </c>
      <c r="AA2381" s="67">
        <f t="shared" si="1356"/>
        <v>12.637500000000001</v>
      </c>
      <c r="AB2381" s="68">
        <f t="shared" si="1357"/>
        <v>0.19449806949806955</v>
      </c>
      <c r="AC2381" s="69">
        <f t="shared" si="1358"/>
        <v>0.21983590733590749</v>
      </c>
      <c r="AD2381" s="70">
        <f>_xlfn.PERCENTILE.EXC(AC2381:$AC$5675,0.5)</f>
        <v>8.4869779403774478E-2</v>
      </c>
      <c r="AE2381" s="70">
        <f>_xlfn.PERCENTILE.EXC($AC2381:AC$5675,0.35)</f>
        <v>4.9127162075592493E-2</v>
      </c>
      <c r="AF2381" s="71">
        <f t="shared" si="1346"/>
        <v>5.7515500379262716E-2</v>
      </c>
      <c r="AG2381" s="70">
        <f t="shared" si="1347"/>
        <v>-0.13516283925727643</v>
      </c>
      <c r="AH2381" s="70">
        <f t="shared" si="1348"/>
        <v>-0.15865885003490499</v>
      </c>
      <c r="AI2381" s="61" t="str">
        <f t="shared" si="1373"/>
        <v>Short VOL</v>
      </c>
      <c r="AJ2381" s="68" t="str">
        <f t="shared" si="1374"/>
        <v>Short VOL</v>
      </c>
      <c r="AK2381" s="72" t="str">
        <f t="shared" si="1375"/>
        <v>00631L</v>
      </c>
      <c r="AL2381" s="73">
        <f t="shared" si="1365"/>
        <v>1</v>
      </c>
      <c r="AM2381" s="72" t="str">
        <f t="shared" si="1378"/>
        <v>00631L</v>
      </c>
      <c r="AN2381" s="73">
        <f t="shared" si="1366"/>
        <v>1</v>
      </c>
      <c r="AO2381" s="74" t="str">
        <f t="shared" si="1372"/>
        <v>00631L</v>
      </c>
      <c r="AP2381" s="20">
        <f t="shared" si="1367"/>
        <v>1</v>
      </c>
      <c r="AQ2381" s="74" t="str">
        <f t="shared" si="1382"/>
        <v>00631L</v>
      </c>
      <c r="AR2381" s="20">
        <f t="shared" si="1368"/>
        <v>1</v>
      </c>
      <c r="AS2381" s="74" t="str">
        <f t="shared" si="1376"/>
        <v>00631L</v>
      </c>
      <c r="AT2381" s="20">
        <f t="shared" si="1369"/>
        <v>1</v>
      </c>
      <c r="AU2381" s="74" t="str">
        <f t="shared" si="1359"/>
        <v>00631L</v>
      </c>
      <c r="AV2381" s="20">
        <f t="shared" si="1370"/>
        <v>1</v>
      </c>
      <c r="AW2381" s="74" t="str">
        <f t="shared" si="1360"/>
        <v>00631L</v>
      </c>
      <c r="AX2381" s="20">
        <f t="shared" si="1361"/>
        <v>1</v>
      </c>
      <c r="AY2381" s="20">
        <f t="shared" si="1371"/>
        <v>0</v>
      </c>
      <c r="AZ2381" s="116">
        <v>42853</v>
      </c>
      <c r="BA2381" s="117">
        <v>18.112500000000001</v>
      </c>
      <c r="BB2381" s="118">
        <v>18.125</v>
      </c>
      <c r="BC2381" s="76">
        <f t="shared" si="1379"/>
        <v>17.932708333333327</v>
      </c>
      <c r="BD2381" s="76">
        <f t="shared" si="1380"/>
        <v>17.935833333333328</v>
      </c>
      <c r="BE2381" s="77">
        <f t="shared" si="1349"/>
        <v>1.0722957352138556E-2</v>
      </c>
      <c r="BF2381" s="77">
        <f t="shared" si="1377"/>
        <v>9.8499279840174522E-3</v>
      </c>
    </row>
    <row r="2382" spans="1:58" s="23" customFormat="1" ht="15.75" customHeight="1" x14ac:dyDescent="0.4">
      <c r="A2382" s="116">
        <v>42851</v>
      </c>
      <c r="B2382" s="112">
        <v>12.375</v>
      </c>
      <c r="C2382" s="112">
        <v>13.175000000000001</v>
      </c>
      <c r="D2382" s="112">
        <v>14.074999999999999</v>
      </c>
      <c r="E2382" s="112">
        <v>14.525</v>
      </c>
      <c r="F2382" s="112">
        <v>15.324999999999999</v>
      </c>
      <c r="G2382" s="112">
        <v>15.725</v>
      </c>
      <c r="H2382" s="113">
        <v>16.074999999999999</v>
      </c>
      <c r="I2382" s="90">
        <f t="shared" si="1362"/>
        <v>12.615</v>
      </c>
      <c r="J2382" s="90">
        <f t="shared" si="1363"/>
        <v>13.445</v>
      </c>
      <c r="K2382" s="114">
        <v>14</v>
      </c>
      <c r="L2382" s="115">
        <v>0.05</v>
      </c>
      <c r="M2382" s="90">
        <v>9.7899999999999991</v>
      </c>
      <c r="N2382" s="90">
        <v>10.85</v>
      </c>
      <c r="O2382" s="90">
        <v>12.98</v>
      </c>
      <c r="P2382" s="90">
        <v>14.77</v>
      </c>
      <c r="Q2382" s="90">
        <v>16.61</v>
      </c>
      <c r="R2382" s="63">
        <f t="shared" si="1351"/>
        <v>7.1099999999999994</v>
      </c>
      <c r="S2382" s="64">
        <f t="shared" si="1350"/>
        <v>8.3643122676579796E-3</v>
      </c>
      <c r="T2382" s="65">
        <f t="shared" si="1381"/>
        <v>0.90230414746543774</v>
      </c>
      <c r="U2382" s="65">
        <f t="shared" si="1381"/>
        <v>0.83590138674884429</v>
      </c>
      <c r="V2382" s="65">
        <f t="shared" si="1352"/>
        <v>0.7345971563981043</v>
      </c>
      <c r="W2382" s="65">
        <f t="shared" si="1353"/>
        <v>0.65322095123419632</v>
      </c>
      <c r="X2382" s="61">
        <f t="shared" si="1364"/>
        <v>6.4646464646464702E-2</v>
      </c>
      <c r="Y2382" s="66">
        <f t="shared" si="1354"/>
        <v>0.10671256454388976</v>
      </c>
      <c r="Z2382" s="61">
        <f t="shared" si="1355"/>
        <v>6.5794688862465325E-2</v>
      </c>
      <c r="AA2382" s="67">
        <f t="shared" si="1356"/>
        <v>12.615</v>
      </c>
      <c r="AB2382" s="68">
        <f t="shared" si="1357"/>
        <v>0.1405529953917051</v>
      </c>
      <c r="AC2382" s="69">
        <f t="shared" si="1358"/>
        <v>0.16267281105990788</v>
      </c>
      <c r="AD2382" s="70">
        <f>_xlfn.PERCENTILE.EXC(AC2382:$AC$5675,0.5)</f>
        <v>8.4825438694242999E-2</v>
      </c>
      <c r="AE2382" s="70">
        <f>_xlfn.PERCENTILE.EXC($AC2382:AC$5675,0.35)</f>
        <v>4.91154841981635E-2</v>
      </c>
      <c r="AF2382" s="71">
        <f t="shared" ref="AF2382:AF2445" si="1383">_xlfn.PERCENTILE.EXC($AC2382:$AC3382,0.28)</f>
        <v>5.7515500379262716E-2</v>
      </c>
      <c r="AG2382" s="70">
        <f t="shared" ref="AG2382:AG2445" si="1384">_xlfn.PERCENTILE.EXC($AC2382:$AC3382,0.01)</f>
        <v>-0.13516283925727643</v>
      </c>
      <c r="AH2382" s="70">
        <f t="shared" ref="AH2382:AH2445" si="1385">_xlfn.PERCENTILE.EXC($AC2382:$AC3382,0.005)</f>
        <v>-0.15865885003490499</v>
      </c>
      <c r="AI2382" s="61" t="str">
        <f t="shared" si="1373"/>
        <v>Short VOL</v>
      </c>
      <c r="AJ2382" s="68" t="str">
        <f t="shared" si="1374"/>
        <v>Short VOL</v>
      </c>
      <c r="AK2382" s="72" t="str">
        <f t="shared" si="1375"/>
        <v>00631L</v>
      </c>
      <c r="AL2382" s="73">
        <f t="shared" si="1365"/>
        <v>1</v>
      </c>
      <c r="AM2382" s="72" t="str">
        <f t="shared" si="1378"/>
        <v>00631L</v>
      </c>
      <c r="AN2382" s="73">
        <f t="shared" si="1366"/>
        <v>1</v>
      </c>
      <c r="AO2382" s="74" t="str">
        <f t="shared" si="1372"/>
        <v>00631L</v>
      </c>
      <c r="AP2382" s="20">
        <f t="shared" si="1367"/>
        <v>1</v>
      </c>
      <c r="AQ2382" s="74" t="str">
        <f t="shared" si="1382"/>
        <v>00631L</v>
      </c>
      <c r="AR2382" s="20">
        <f t="shared" si="1368"/>
        <v>1</v>
      </c>
      <c r="AS2382" s="74" t="str">
        <f t="shared" si="1376"/>
        <v>00631L</v>
      </c>
      <c r="AT2382" s="20">
        <f t="shared" si="1369"/>
        <v>1</v>
      </c>
      <c r="AU2382" s="74" t="str">
        <f t="shared" si="1359"/>
        <v>00631L</v>
      </c>
      <c r="AV2382" s="20">
        <f t="shared" si="1370"/>
        <v>1</v>
      </c>
      <c r="AW2382" s="74" t="str">
        <f t="shared" si="1360"/>
        <v>00631L</v>
      </c>
      <c r="AX2382" s="20">
        <f t="shared" si="1361"/>
        <v>1</v>
      </c>
      <c r="AY2382" s="20">
        <f t="shared" si="1371"/>
        <v>0</v>
      </c>
      <c r="AZ2382" s="116">
        <v>42852</v>
      </c>
      <c r="BA2382" s="117">
        <v>17.962499999999999</v>
      </c>
      <c r="BB2382" s="118">
        <v>17.962499999999999</v>
      </c>
      <c r="BC2382" s="76">
        <f t="shared" si="1379"/>
        <v>17.931666666666661</v>
      </c>
      <c r="BD2382" s="76">
        <f t="shared" si="1380"/>
        <v>17.929999999999996</v>
      </c>
      <c r="BE2382" s="77">
        <f t="shared" si="1349"/>
        <v>1.7194906589833967E-3</v>
      </c>
      <c r="BF2382" s="77">
        <f t="shared" si="1377"/>
        <v>1.8126045733409047E-3</v>
      </c>
    </row>
    <row r="2383" spans="1:58" s="23" customFormat="1" ht="15.75" customHeight="1" x14ac:dyDescent="0.4">
      <c r="A2383" s="116">
        <v>42850</v>
      </c>
      <c r="B2383" s="112">
        <v>12.475</v>
      </c>
      <c r="C2383" s="112">
        <v>13.125</v>
      </c>
      <c r="D2383" s="112">
        <v>13.975</v>
      </c>
      <c r="E2383" s="112">
        <v>14.425000000000001</v>
      </c>
      <c r="F2383" s="112">
        <v>15.225</v>
      </c>
      <c r="G2383" s="112">
        <v>15.675000000000001</v>
      </c>
      <c r="H2383" s="113">
        <v>16.024999999999999</v>
      </c>
      <c r="I2383" s="90">
        <f t="shared" si="1362"/>
        <v>12.637499999999999</v>
      </c>
      <c r="J2383" s="90">
        <f t="shared" si="1363"/>
        <v>13.3375</v>
      </c>
      <c r="K2383" s="114">
        <v>15</v>
      </c>
      <c r="L2383" s="115">
        <v>0.05</v>
      </c>
      <c r="M2383" s="90">
        <v>9.8000000000000007</v>
      </c>
      <c r="N2383" s="90">
        <v>10.76</v>
      </c>
      <c r="O2383" s="90">
        <v>12.85</v>
      </c>
      <c r="P2383" s="90">
        <v>14.62</v>
      </c>
      <c r="Q2383" s="90">
        <v>16.55</v>
      </c>
      <c r="R2383" s="63">
        <f t="shared" si="1351"/>
        <v>6.9099999999999966</v>
      </c>
      <c r="S2383" s="64">
        <f t="shared" si="1350"/>
        <v>-7.3800738007380141E-3</v>
      </c>
      <c r="T2383" s="65">
        <f t="shared" si="1381"/>
        <v>0.91078066914498146</v>
      </c>
      <c r="U2383" s="65">
        <f t="shared" si="1381"/>
        <v>0.83735408560311286</v>
      </c>
      <c r="V2383" s="65">
        <f t="shared" si="1352"/>
        <v>0.73597811217510267</v>
      </c>
      <c r="W2383" s="65">
        <f t="shared" si="1353"/>
        <v>0.65015105740181267</v>
      </c>
      <c r="X2383" s="61">
        <f t="shared" si="1364"/>
        <v>5.2104208416833699E-2</v>
      </c>
      <c r="Y2383" s="66">
        <f t="shared" si="1354"/>
        <v>0.11091854419410729</v>
      </c>
      <c r="Z2383" s="61">
        <f t="shared" si="1355"/>
        <v>5.5390702274975362E-2</v>
      </c>
      <c r="AA2383" s="67">
        <f t="shared" si="1356"/>
        <v>12.637499999999999</v>
      </c>
      <c r="AB2383" s="68">
        <f t="shared" si="1357"/>
        <v>0.15938661710037175</v>
      </c>
      <c r="AC2383" s="69">
        <f t="shared" si="1358"/>
        <v>0.17448884758364308</v>
      </c>
      <c r="AD2383" s="70">
        <f>_xlfn.PERCENTILE.EXC(AC2383:$AC$5675,0.5)</f>
        <v>8.478109798471152E-2</v>
      </c>
      <c r="AE2383" s="70">
        <f>_xlfn.PERCENTILE.EXC($AC2383:AC$5675,0.35)</f>
        <v>4.9091974944247593E-2</v>
      </c>
      <c r="AF2383" s="71">
        <f t="shared" si="1383"/>
        <v>5.7515500379262716E-2</v>
      </c>
      <c r="AG2383" s="70">
        <f t="shared" si="1384"/>
        <v>-0.13516283925727643</v>
      </c>
      <c r="AH2383" s="70">
        <f t="shared" si="1385"/>
        <v>-0.15865885003490499</v>
      </c>
      <c r="AI2383" s="61" t="str">
        <f t="shared" si="1373"/>
        <v>Short VOL</v>
      </c>
      <c r="AJ2383" s="68" t="str">
        <f t="shared" si="1374"/>
        <v>Short VOL</v>
      </c>
      <c r="AK2383" s="72" t="str">
        <f t="shared" si="1375"/>
        <v>00631L</v>
      </c>
      <c r="AL2383" s="73">
        <f t="shared" si="1365"/>
        <v>1</v>
      </c>
      <c r="AM2383" s="72" t="str">
        <f t="shared" si="1378"/>
        <v>00631L</v>
      </c>
      <c r="AN2383" s="73">
        <f t="shared" si="1366"/>
        <v>1</v>
      </c>
      <c r="AO2383" s="74" t="str">
        <f t="shared" si="1372"/>
        <v>00631L</v>
      </c>
      <c r="AP2383" s="20">
        <f t="shared" si="1367"/>
        <v>1</v>
      </c>
      <c r="AQ2383" s="74" t="str">
        <f t="shared" si="1382"/>
        <v>00631L</v>
      </c>
      <c r="AR2383" s="20">
        <f t="shared" si="1368"/>
        <v>1</v>
      </c>
      <c r="AS2383" s="74" t="str">
        <f t="shared" si="1376"/>
        <v>00631L</v>
      </c>
      <c r="AT2383" s="20">
        <f t="shared" si="1369"/>
        <v>1</v>
      </c>
      <c r="AU2383" s="74" t="str">
        <f t="shared" si="1359"/>
        <v>00631L</v>
      </c>
      <c r="AV2383" s="20">
        <f t="shared" si="1370"/>
        <v>1</v>
      </c>
      <c r="AW2383" s="74" t="str">
        <f t="shared" si="1360"/>
        <v>00631L</v>
      </c>
      <c r="AX2383" s="20">
        <f t="shared" si="1361"/>
        <v>1</v>
      </c>
      <c r="AY2383" s="20">
        <f t="shared" si="1371"/>
        <v>0</v>
      </c>
      <c r="AZ2383" s="116">
        <v>42851</v>
      </c>
      <c r="BA2383" s="117">
        <v>18</v>
      </c>
      <c r="BB2383" s="118">
        <v>17.975000000000001</v>
      </c>
      <c r="BC2383" s="76">
        <f t="shared" si="1379"/>
        <v>17.929999999999996</v>
      </c>
      <c r="BD2383" s="76">
        <f t="shared" si="1380"/>
        <v>17.932291666666664</v>
      </c>
      <c r="BE2383" s="77">
        <f t="shared" si="1349"/>
        <v>2.5097601784721288E-3</v>
      </c>
      <c r="BF2383" s="77">
        <f t="shared" si="1377"/>
        <v>3.7757769387163683E-3</v>
      </c>
    </row>
    <row r="2384" spans="1:58" s="23" customFormat="1" ht="15.75" customHeight="1" x14ac:dyDescent="0.4">
      <c r="A2384" s="116">
        <v>42849</v>
      </c>
      <c r="B2384" s="112">
        <v>12.675000000000001</v>
      </c>
      <c r="C2384" s="112">
        <v>13.324999999999999</v>
      </c>
      <c r="D2384" s="112">
        <v>14.175000000000001</v>
      </c>
      <c r="E2384" s="112">
        <v>14.725</v>
      </c>
      <c r="F2384" s="112">
        <v>15.574999999999999</v>
      </c>
      <c r="G2384" s="112">
        <v>16.024999999999999</v>
      </c>
      <c r="H2384" s="113">
        <v>16.375</v>
      </c>
      <c r="I2384" s="90">
        <f t="shared" si="1362"/>
        <v>12.805</v>
      </c>
      <c r="J2384" s="90">
        <f t="shared" si="1363"/>
        <v>13.494999999999999</v>
      </c>
      <c r="K2384" s="114">
        <v>16</v>
      </c>
      <c r="L2384" s="115">
        <v>0.05</v>
      </c>
      <c r="M2384" s="90">
        <v>9.9600000000000009</v>
      </c>
      <c r="N2384" s="90">
        <v>10.84</v>
      </c>
      <c r="O2384" s="90">
        <v>12.9</v>
      </c>
      <c r="P2384" s="90">
        <v>14.72</v>
      </c>
      <c r="Q2384" s="90">
        <v>16.649999999999999</v>
      </c>
      <c r="R2384" s="63">
        <f t="shared" si="1351"/>
        <v>6.82</v>
      </c>
      <c r="S2384" s="64">
        <f t="shared" si="1350"/>
        <v>-0.25905673274094332</v>
      </c>
      <c r="T2384" s="65">
        <f t="shared" si="1381"/>
        <v>0.91881918819188202</v>
      </c>
      <c r="U2384" s="65">
        <f t="shared" si="1381"/>
        <v>0.84031007751937981</v>
      </c>
      <c r="V2384" s="65">
        <f t="shared" si="1352"/>
        <v>0.73641304347826086</v>
      </c>
      <c r="W2384" s="65">
        <f t="shared" si="1353"/>
        <v>0.6510510510510511</v>
      </c>
      <c r="X2384" s="61">
        <f t="shared" si="1364"/>
        <v>5.1282051282051169E-2</v>
      </c>
      <c r="Y2384" s="66">
        <f t="shared" si="1354"/>
        <v>0.11205432937181667</v>
      </c>
      <c r="Z2384" s="61">
        <f t="shared" si="1355"/>
        <v>5.3885201093322885E-2</v>
      </c>
      <c r="AA2384" s="67">
        <f t="shared" si="1356"/>
        <v>12.805</v>
      </c>
      <c r="AB2384" s="68">
        <f t="shared" si="1357"/>
        <v>0.16928044280442814</v>
      </c>
      <c r="AC2384" s="69">
        <f t="shared" si="1358"/>
        <v>0.18127306273062729</v>
      </c>
      <c r="AD2384" s="70">
        <f>_xlfn.PERCENTILE.EXC(AC2384:$AC$5675,0.5)</f>
        <v>8.4666454904625252E-2</v>
      </c>
      <c r="AE2384" s="70">
        <f>_xlfn.PERCENTILE.EXC($AC2384:AC$5675,0.35)</f>
        <v>4.9038887249114482E-2</v>
      </c>
      <c r="AF2384" s="71">
        <f t="shared" si="1383"/>
        <v>5.7515500379262716E-2</v>
      </c>
      <c r="AG2384" s="70">
        <f t="shared" si="1384"/>
        <v>-0.13516283925727643</v>
      </c>
      <c r="AH2384" s="70">
        <f t="shared" si="1385"/>
        <v>-0.15865885003490499</v>
      </c>
      <c r="AI2384" s="61" t="str">
        <f t="shared" si="1373"/>
        <v>Short VOL</v>
      </c>
      <c r="AJ2384" s="68" t="str">
        <f t="shared" si="1374"/>
        <v>Short VOL</v>
      </c>
      <c r="AK2384" s="72" t="str">
        <f t="shared" si="1375"/>
        <v>00631L</v>
      </c>
      <c r="AL2384" s="73">
        <f t="shared" si="1365"/>
        <v>1</v>
      </c>
      <c r="AM2384" s="72" t="str">
        <f t="shared" si="1378"/>
        <v>00631L</v>
      </c>
      <c r="AN2384" s="73">
        <f t="shared" si="1366"/>
        <v>1</v>
      </c>
      <c r="AO2384" s="74" t="str">
        <f t="shared" si="1372"/>
        <v>00631L</v>
      </c>
      <c r="AP2384" s="20">
        <f t="shared" si="1367"/>
        <v>1</v>
      </c>
      <c r="AQ2384" s="74" t="str">
        <f t="shared" si="1382"/>
        <v>00631L</v>
      </c>
      <c r="AR2384" s="20">
        <f t="shared" si="1368"/>
        <v>1</v>
      </c>
      <c r="AS2384" s="74" t="str">
        <f t="shared" si="1376"/>
        <v>00635U</v>
      </c>
      <c r="AT2384" s="20">
        <f t="shared" si="1369"/>
        <v>0</v>
      </c>
      <c r="AU2384" s="74" t="str">
        <f t="shared" si="1359"/>
        <v>00631L</v>
      </c>
      <c r="AV2384" s="20">
        <f t="shared" si="1370"/>
        <v>1</v>
      </c>
      <c r="AW2384" s="74" t="str">
        <f t="shared" si="1360"/>
        <v>00631L</v>
      </c>
      <c r="AX2384" s="20">
        <f t="shared" si="1361"/>
        <v>1</v>
      </c>
      <c r="AY2384" s="20">
        <f t="shared" si="1371"/>
        <v>0</v>
      </c>
      <c r="AZ2384" s="116">
        <v>42850</v>
      </c>
      <c r="BA2384" s="117">
        <v>17.920000000000002</v>
      </c>
      <c r="BB2384" s="118">
        <v>17.95</v>
      </c>
      <c r="BC2384" s="76">
        <f t="shared" si="1379"/>
        <v>17.928958333333323</v>
      </c>
      <c r="BD2384" s="76">
        <f t="shared" si="1380"/>
        <v>17.929083333333327</v>
      </c>
      <c r="BE2384" s="77">
        <f t="shared" si="1349"/>
        <v>1.1736134512374606E-3</v>
      </c>
      <c r="BF2384" s="77">
        <f t="shared" si="1377"/>
        <v>-5.0662564083453531E-4</v>
      </c>
    </row>
    <row r="2385" spans="1:58" s="23" customFormat="1" ht="15.75" customHeight="1" x14ac:dyDescent="0.4">
      <c r="A2385" s="116">
        <v>42846</v>
      </c>
      <c r="B2385" s="112">
        <v>14.324999999999999</v>
      </c>
      <c r="C2385" s="112">
        <v>14.225</v>
      </c>
      <c r="D2385" s="112">
        <v>14.824999999999999</v>
      </c>
      <c r="E2385" s="112">
        <v>15.175000000000001</v>
      </c>
      <c r="F2385" s="112">
        <v>15.925000000000001</v>
      </c>
      <c r="G2385" s="112">
        <v>16.350000000000001</v>
      </c>
      <c r="H2385" s="113">
        <v>16.725000000000001</v>
      </c>
      <c r="I2385" s="90">
        <f t="shared" si="1362"/>
        <v>14.309999999999999</v>
      </c>
      <c r="J2385" s="90">
        <f t="shared" si="1363"/>
        <v>14.315</v>
      </c>
      <c r="K2385" s="114">
        <v>17</v>
      </c>
      <c r="L2385" s="115">
        <v>0.05</v>
      </c>
      <c r="M2385" s="90">
        <v>17.09</v>
      </c>
      <c r="N2385" s="90">
        <v>14.63</v>
      </c>
      <c r="O2385" s="90">
        <v>14.75</v>
      </c>
      <c r="P2385" s="90">
        <v>15.93</v>
      </c>
      <c r="Q2385" s="90">
        <v>17.28</v>
      </c>
      <c r="R2385" s="63">
        <f t="shared" si="1351"/>
        <v>-1.0399999999999991</v>
      </c>
      <c r="S2385" s="64">
        <f t="shared" si="1350"/>
        <v>3.3922261484098971E-2</v>
      </c>
      <c r="T2385" s="65">
        <f t="shared" si="1381"/>
        <v>1.1681476418318524</v>
      </c>
      <c r="U2385" s="65">
        <f t="shared" si="1381"/>
        <v>0.99186440677966103</v>
      </c>
      <c r="V2385" s="65">
        <f t="shared" si="1352"/>
        <v>0.9183929692404269</v>
      </c>
      <c r="W2385" s="65">
        <f t="shared" si="1353"/>
        <v>0.84664351851851849</v>
      </c>
      <c r="X2385" s="61">
        <f t="shared" si="1364"/>
        <v>-6.9808027923210928E-3</v>
      </c>
      <c r="Y2385" s="66">
        <f t="shared" si="1354"/>
        <v>0.10214168039538719</v>
      </c>
      <c r="Z2385" s="61">
        <f t="shared" si="1355"/>
        <v>3.494060097834229E-4</v>
      </c>
      <c r="AA2385" s="67">
        <f t="shared" si="1356"/>
        <v>14.31</v>
      </c>
      <c r="AB2385" s="68">
        <f t="shared" si="1357"/>
        <v>-2.0847573479152528E-2</v>
      </c>
      <c r="AC2385" s="69">
        <f t="shared" si="1358"/>
        <v>-2.1872863978127155E-2</v>
      </c>
      <c r="AD2385" s="70">
        <f>_xlfn.PERCENTILE.EXC(AC2385:$AC$5675,0.5)</f>
        <v>8.4551811824538983E-2</v>
      </c>
      <c r="AE2385" s="70">
        <f>_xlfn.PERCENTILE.EXC($AC2385:AC$5675,0.35)</f>
        <v>4.8985799553981343E-2</v>
      </c>
      <c r="AF2385" s="71">
        <f t="shared" si="1383"/>
        <v>5.7515500379262716E-2</v>
      </c>
      <c r="AG2385" s="70">
        <f t="shared" si="1384"/>
        <v>-0.13516283925727643</v>
      </c>
      <c r="AH2385" s="70">
        <f t="shared" si="1385"/>
        <v>-0.15865885003490499</v>
      </c>
      <c r="AI2385" s="61" t="str">
        <f t="shared" si="1373"/>
        <v>Safety</v>
      </c>
      <c r="AJ2385" s="68" t="str">
        <f t="shared" si="1374"/>
        <v>Safety</v>
      </c>
      <c r="AK2385" s="72" t="str">
        <f t="shared" si="1375"/>
        <v>00635U</v>
      </c>
      <c r="AL2385" s="73">
        <f t="shared" si="1365"/>
        <v>0</v>
      </c>
      <c r="AM2385" s="72" t="str">
        <f t="shared" si="1378"/>
        <v>00635U</v>
      </c>
      <c r="AN2385" s="73">
        <f t="shared" si="1366"/>
        <v>0</v>
      </c>
      <c r="AO2385" s="74" t="str">
        <f t="shared" si="1372"/>
        <v>00635U</v>
      </c>
      <c r="AP2385" s="20">
        <f t="shared" si="1367"/>
        <v>0</v>
      </c>
      <c r="AQ2385" s="74" t="str">
        <f t="shared" si="1382"/>
        <v>00635U</v>
      </c>
      <c r="AR2385" s="20">
        <f t="shared" si="1368"/>
        <v>0</v>
      </c>
      <c r="AS2385" s="74" t="str">
        <f t="shared" si="1376"/>
        <v>00635U</v>
      </c>
      <c r="AT2385" s="20">
        <f t="shared" si="1369"/>
        <v>0</v>
      </c>
      <c r="AU2385" s="74" t="str">
        <f t="shared" si="1359"/>
        <v>00635U</v>
      </c>
      <c r="AV2385" s="20">
        <f t="shared" si="1370"/>
        <v>0</v>
      </c>
      <c r="AW2385" s="74" t="str">
        <f t="shared" si="1360"/>
        <v>00635U</v>
      </c>
      <c r="AX2385" s="20">
        <f t="shared" si="1361"/>
        <v>0</v>
      </c>
      <c r="AY2385" s="20">
        <f t="shared" si="1371"/>
        <v>1</v>
      </c>
      <c r="AZ2385" s="116">
        <v>42849</v>
      </c>
      <c r="BA2385" s="117">
        <v>17.912500000000001</v>
      </c>
      <c r="BB2385" s="118">
        <v>17.8125</v>
      </c>
      <c r="BC2385" s="76">
        <f t="shared" si="1379"/>
        <v>17.928541666666661</v>
      </c>
      <c r="BD2385" s="76">
        <f t="shared" si="1380"/>
        <v>17.928333333333327</v>
      </c>
      <c r="BE2385" s="77">
        <f t="shared" ref="BE2385:BE2448" si="1386">(BB2385-BC2385)/BC2385</f>
        <v>-6.4724543035426648E-3</v>
      </c>
      <c r="BF2385" s="77">
        <f t="shared" si="1377"/>
        <v>-8.8314585851033064E-4</v>
      </c>
    </row>
    <row r="2386" spans="1:58" s="23" customFormat="1" ht="15.75" customHeight="1" x14ac:dyDescent="0.4">
      <c r="A2386" s="116">
        <v>42845</v>
      </c>
      <c r="B2386" s="112">
        <v>14.324999999999999</v>
      </c>
      <c r="C2386" s="112">
        <v>14.324999999999999</v>
      </c>
      <c r="D2386" s="112">
        <v>14.975</v>
      </c>
      <c r="E2386" s="112">
        <v>15.375</v>
      </c>
      <c r="F2386" s="112">
        <v>16.175000000000001</v>
      </c>
      <c r="G2386" s="112">
        <v>16.574999999999999</v>
      </c>
      <c r="H2386" s="113">
        <v>16.875</v>
      </c>
      <c r="I2386" s="90">
        <f t="shared" si="1362"/>
        <v>14.324999999999999</v>
      </c>
      <c r="J2386" s="90">
        <f t="shared" si="1363"/>
        <v>14.389999999999999</v>
      </c>
      <c r="K2386" s="114">
        <v>18</v>
      </c>
      <c r="L2386" s="115">
        <v>0.05</v>
      </c>
      <c r="M2386" s="90">
        <v>15.83</v>
      </c>
      <c r="N2386" s="90">
        <v>14.15</v>
      </c>
      <c r="O2386" s="90">
        <v>14.53</v>
      </c>
      <c r="P2386" s="90">
        <v>15.76</v>
      </c>
      <c r="Q2386" s="90">
        <v>17.2</v>
      </c>
      <c r="R2386" s="63">
        <f t="shared" si="1351"/>
        <v>0.30999999999999872</v>
      </c>
      <c r="S2386" s="64">
        <f t="shared" ref="S2386:S2449" si="1387">(N2386-N2387)/N2387</f>
        <v>-5.2243804420629564E-2</v>
      </c>
      <c r="T2386" s="65">
        <f t="shared" si="1381"/>
        <v>1.1187279151943463</v>
      </c>
      <c r="U2386" s="65">
        <f t="shared" si="1381"/>
        <v>0.97384721266345498</v>
      </c>
      <c r="V2386" s="65">
        <f t="shared" si="1352"/>
        <v>0.89784263959390864</v>
      </c>
      <c r="W2386" s="65">
        <f t="shared" si="1353"/>
        <v>0.82267441860465118</v>
      </c>
      <c r="X2386" s="61">
        <f t="shared" si="1364"/>
        <v>0</v>
      </c>
      <c r="Y2386" s="66">
        <f t="shared" si="1354"/>
        <v>9.7560975609756101E-2</v>
      </c>
      <c r="Z2386" s="61">
        <f t="shared" si="1355"/>
        <v>4.5375218150086917E-3</v>
      </c>
      <c r="AA2386" s="67">
        <f t="shared" si="1356"/>
        <v>14.324999999999999</v>
      </c>
      <c r="AB2386" s="68">
        <f t="shared" si="1357"/>
        <v>1.2367491166077663E-2</v>
      </c>
      <c r="AC2386" s="69">
        <f t="shared" si="1358"/>
        <v>1.2367491166077663E-2</v>
      </c>
      <c r="AD2386" s="70">
        <f>_xlfn.PERCENTILE.EXC(AC2386:$AC$5675,0.5)</f>
        <v>8.4666454904625252E-2</v>
      </c>
      <c r="AE2386" s="70">
        <f>_xlfn.PERCENTILE.EXC($AC2386:AC$5675,0.35)</f>
        <v>4.9084390987800014E-2</v>
      </c>
      <c r="AF2386" s="71">
        <f t="shared" si="1383"/>
        <v>5.8229498451226769E-2</v>
      </c>
      <c r="AG2386" s="70">
        <f t="shared" si="1384"/>
        <v>-0.13516283925727643</v>
      </c>
      <c r="AH2386" s="70">
        <f t="shared" si="1385"/>
        <v>-0.15865885003490499</v>
      </c>
      <c r="AI2386" s="61" t="str">
        <f t="shared" si="1373"/>
        <v>Safety</v>
      </c>
      <c r="AJ2386" s="68" t="str">
        <f t="shared" si="1374"/>
        <v>Safety</v>
      </c>
      <c r="AK2386" s="72" t="str">
        <f t="shared" si="1375"/>
        <v>00635U</v>
      </c>
      <c r="AL2386" s="73">
        <f t="shared" si="1365"/>
        <v>0</v>
      </c>
      <c r="AM2386" s="72" t="str">
        <f t="shared" si="1378"/>
        <v>00635U</v>
      </c>
      <c r="AN2386" s="73">
        <f t="shared" si="1366"/>
        <v>0</v>
      </c>
      <c r="AO2386" s="74" t="str">
        <f t="shared" si="1372"/>
        <v>00635U</v>
      </c>
      <c r="AP2386" s="20">
        <f t="shared" si="1367"/>
        <v>0</v>
      </c>
      <c r="AQ2386" s="74" t="str">
        <f t="shared" si="1382"/>
        <v>00635U</v>
      </c>
      <c r="AR2386" s="20">
        <f t="shared" si="1368"/>
        <v>0</v>
      </c>
      <c r="AS2386" s="74" t="str">
        <f t="shared" si="1376"/>
        <v>00635U</v>
      </c>
      <c r="AT2386" s="20">
        <f t="shared" si="1369"/>
        <v>0</v>
      </c>
      <c r="AU2386" s="74" t="str">
        <f t="shared" si="1359"/>
        <v>00635U</v>
      </c>
      <c r="AV2386" s="20">
        <f t="shared" si="1370"/>
        <v>0</v>
      </c>
      <c r="AW2386" s="74" t="str">
        <f t="shared" si="1360"/>
        <v>00635U</v>
      </c>
      <c r="AX2386" s="20">
        <f t="shared" si="1361"/>
        <v>0</v>
      </c>
      <c r="AY2386" s="20">
        <f t="shared" si="1371"/>
        <v>1</v>
      </c>
      <c r="AZ2386" s="116">
        <v>42846</v>
      </c>
      <c r="BA2386" s="117">
        <v>17.86</v>
      </c>
      <c r="BB2386" s="118">
        <v>17.899999999999999</v>
      </c>
      <c r="BC2386" s="76">
        <f t="shared" si="1379"/>
        <v>17.929583333333323</v>
      </c>
      <c r="BD2386" s="76">
        <f t="shared" si="1380"/>
        <v>17.929333333333325</v>
      </c>
      <c r="BE2386" s="77">
        <f t="shared" si="1386"/>
        <v>-1.6499732750802469E-3</v>
      </c>
      <c r="BF2386" s="77">
        <f t="shared" si="1377"/>
        <v>-3.8670335390789245E-3</v>
      </c>
    </row>
    <row r="2387" spans="1:58" s="23" customFormat="1" ht="15.75" customHeight="1" x14ac:dyDescent="0.4">
      <c r="A2387" s="116">
        <v>42844</v>
      </c>
      <c r="B2387" s="112">
        <v>14.574999999999999</v>
      </c>
      <c r="C2387" s="112">
        <v>14.525</v>
      </c>
      <c r="D2387" s="112">
        <v>15.125</v>
      </c>
      <c r="E2387" s="112">
        <v>15.425000000000001</v>
      </c>
      <c r="F2387" s="112">
        <v>16.175000000000001</v>
      </c>
      <c r="G2387" s="112">
        <v>16.574999999999999</v>
      </c>
      <c r="H2387" s="113">
        <v>16.875</v>
      </c>
      <c r="I2387" s="90">
        <f t="shared" si="1362"/>
        <v>14.5725</v>
      </c>
      <c r="J2387" s="90">
        <f t="shared" si="1363"/>
        <v>14.555</v>
      </c>
      <c r="K2387" s="114">
        <v>19</v>
      </c>
      <c r="L2387" s="115">
        <v>0.05</v>
      </c>
      <c r="M2387" s="90">
        <v>16.2</v>
      </c>
      <c r="N2387" s="90">
        <v>14.93</v>
      </c>
      <c r="O2387" s="90">
        <v>15.08</v>
      </c>
      <c r="P2387" s="90">
        <v>16.21</v>
      </c>
      <c r="Q2387" s="90">
        <v>17.510000000000002</v>
      </c>
      <c r="R2387" s="63">
        <f t="shared" si="1351"/>
        <v>0.16000000000000014</v>
      </c>
      <c r="S2387" s="64">
        <f t="shared" si="1387"/>
        <v>3.5367545076282925E-2</v>
      </c>
      <c r="T2387" s="65">
        <f t="shared" si="1381"/>
        <v>1.0850636302746148</v>
      </c>
      <c r="U2387" s="65">
        <f t="shared" si="1381"/>
        <v>0.99005305039787794</v>
      </c>
      <c r="V2387" s="65">
        <f t="shared" si="1352"/>
        <v>0.92103639728562614</v>
      </c>
      <c r="W2387" s="65">
        <f t="shared" si="1353"/>
        <v>0.85265562535693884</v>
      </c>
      <c r="X2387" s="61">
        <f t="shared" si="1364"/>
        <v>-3.430531732418452E-3</v>
      </c>
      <c r="Y2387" s="66">
        <f t="shared" si="1354"/>
        <v>9.4003241491085854E-2</v>
      </c>
      <c r="Z2387" s="61">
        <f t="shared" si="1355"/>
        <v>-1.2008920912678039E-3</v>
      </c>
      <c r="AA2387" s="67">
        <f t="shared" si="1356"/>
        <v>14.572499999999998</v>
      </c>
      <c r="AB2387" s="68">
        <f t="shared" si="1357"/>
        <v>-2.377762893503017E-2</v>
      </c>
      <c r="AC2387" s="69">
        <f t="shared" si="1358"/>
        <v>-2.3945077026122016E-2</v>
      </c>
      <c r="AD2387" s="70">
        <f>_xlfn.PERCENTILE.EXC(AC2387:$AC$5675,0.5)</f>
        <v>8.478109798471152E-2</v>
      </c>
      <c r="AE2387" s="70">
        <f>_xlfn.PERCENTILE.EXC($AC2387:AC$5675,0.35)</f>
        <v>4.9123825539184207E-2</v>
      </c>
      <c r="AF2387" s="71">
        <f t="shared" si="1383"/>
        <v>5.8887598209526062E-2</v>
      </c>
      <c r="AG2387" s="70">
        <f t="shared" si="1384"/>
        <v>-0.13516283925727643</v>
      </c>
      <c r="AH2387" s="70">
        <f t="shared" si="1385"/>
        <v>-0.15865885003490499</v>
      </c>
      <c r="AI2387" s="61" t="str">
        <f t="shared" si="1373"/>
        <v>Safety</v>
      </c>
      <c r="AJ2387" s="68" t="str">
        <f t="shared" si="1374"/>
        <v>Safety</v>
      </c>
      <c r="AK2387" s="72" t="str">
        <f t="shared" si="1375"/>
        <v>00635U</v>
      </c>
      <c r="AL2387" s="73">
        <f t="shared" si="1365"/>
        <v>0</v>
      </c>
      <c r="AM2387" s="72" t="str">
        <f t="shared" si="1378"/>
        <v>00635U</v>
      </c>
      <c r="AN2387" s="73">
        <f t="shared" si="1366"/>
        <v>0</v>
      </c>
      <c r="AO2387" s="74" t="str">
        <f t="shared" si="1372"/>
        <v>00635U</v>
      </c>
      <c r="AP2387" s="20">
        <f t="shared" si="1367"/>
        <v>0</v>
      </c>
      <c r="AQ2387" s="74" t="str">
        <f t="shared" si="1382"/>
        <v>00635U</v>
      </c>
      <c r="AR2387" s="20">
        <f t="shared" si="1368"/>
        <v>0</v>
      </c>
      <c r="AS2387" s="74" t="str">
        <f t="shared" si="1376"/>
        <v>00635U</v>
      </c>
      <c r="AT2387" s="20">
        <f t="shared" si="1369"/>
        <v>0</v>
      </c>
      <c r="AU2387" s="74" t="str">
        <f t="shared" si="1359"/>
        <v>00635U</v>
      </c>
      <c r="AV2387" s="20">
        <f t="shared" si="1370"/>
        <v>0</v>
      </c>
      <c r="AW2387" s="74" t="str">
        <f t="shared" si="1360"/>
        <v>00635U</v>
      </c>
      <c r="AX2387" s="20">
        <f t="shared" si="1361"/>
        <v>0</v>
      </c>
      <c r="AY2387" s="20">
        <f t="shared" si="1371"/>
        <v>1</v>
      </c>
      <c r="AZ2387" s="116">
        <v>42845</v>
      </c>
      <c r="BA2387" s="117">
        <v>17.71</v>
      </c>
      <c r="BB2387" s="118">
        <v>17.6875</v>
      </c>
      <c r="BC2387" s="76">
        <f t="shared" si="1379"/>
        <v>17.930208333333329</v>
      </c>
      <c r="BD2387" s="76">
        <f t="shared" si="1380"/>
        <v>17.926416666666661</v>
      </c>
      <c r="BE2387" s="77">
        <f t="shared" si="1386"/>
        <v>-1.3536280718061709E-2</v>
      </c>
      <c r="BF2387" s="77">
        <f t="shared" si="1377"/>
        <v>-1.2072500081350725E-2</v>
      </c>
    </row>
    <row r="2388" spans="1:58" s="23" customFormat="1" ht="15.75" customHeight="1" x14ac:dyDescent="0.4">
      <c r="A2388" s="116">
        <v>42843</v>
      </c>
      <c r="B2388" s="112">
        <v>14.725</v>
      </c>
      <c r="C2388" s="112">
        <v>14.324999999999999</v>
      </c>
      <c r="D2388" s="112">
        <v>14.525</v>
      </c>
      <c r="E2388" s="112">
        <v>15.175000000000001</v>
      </c>
      <c r="F2388" s="112">
        <v>15.475</v>
      </c>
      <c r="G2388" s="112">
        <v>16.225000000000001</v>
      </c>
      <c r="H2388" s="113">
        <v>16.574999999999999</v>
      </c>
      <c r="I2388" s="90">
        <f t="shared" si="1362"/>
        <v>14.324999999999999</v>
      </c>
      <c r="J2388" s="90">
        <f t="shared" si="1363"/>
        <v>14.525</v>
      </c>
      <c r="K2388" s="114">
        <v>0</v>
      </c>
      <c r="L2388" s="115">
        <v>5.2631578947368418E-2</v>
      </c>
      <c r="M2388" s="90">
        <v>14.2</v>
      </c>
      <c r="N2388" s="90">
        <v>14.42</v>
      </c>
      <c r="O2388" s="90">
        <v>14.76</v>
      </c>
      <c r="P2388" s="90">
        <v>16.02</v>
      </c>
      <c r="Q2388" s="90">
        <v>17.5</v>
      </c>
      <c r="R2388" s="63">
        <f t="shared" si="1351"/>
        <v>2.1600000000000037</v>
      </c>
      <c r="S2388" s="64">
        <f t="shared" si="1387"/>
        <v>-1.6371077762619386E-2</v>
      </c>
      <c r="T2388" s="65">
        <f t="shared" si="1381"/>
        <v>0.98474341192787795</v>
      </c>
      <c r="U2388" s="65">
        <f t="shared" si="1381"/>
        <v>0.97696476964769652</v>
      </c>
      <c r="V2388" s="65">
        <f t="shared" si="1352"/>
        <v>0.90012484394506864</v>
      </c>
      <c r="W2388" s="65">
        <f t="shared" si="1353"/>
        <v>0.82399999999999995</v>
      </c>
      <c r="X2388" s="61">
        <f t="shared" si="1364"/>
        <v>-2.7164685908319209E-2</v>
      </c>
      <c r="Y2388" s="66">
        <f t="shared" si="1354"/>
        <v>9.2257001647446366E-2</v>
      </c>
      <c r="Z2388" s="61">
        <f t="shared" si="1355"/>
        <v>1.3961605584642309E-2</v>
      </c>
      <c r="AA2388" s="67">
        <f t="shared" si="1356"/>
        <v>14.324999999999999</v>
      </c>
      <c r="AB2388" s="68">
        <f t="shared" si="1357"/>
        <v>2.115117891816919E-2</v>
      </c>
      <c r="AC2388" s="69">
        <f t="shared" si="1358"/>
        <v>-6.5880721220527494E-3</v>
      </c>
      <c r="AD2388" s="70">
        <f>_xlfn.PERCENTILE.EXC(AC2388:$AC$5675,0.5)</f>
        <v>8.4825438694242999E-2</v>
      </c>
      <c r="AE2388" s="70">
        <f>_xlfn.PERCENTILE.EXC($AC2388:AC$5675,0.35)</f>
        <v>4.9154178715417968E-2</v>
      </c>
      <c r="AF2388" s="71">
        <f t="shared" si="1383"/>
        <v>5.9435367435447667E-2</v>
      </c>
      <c r="AG2388" s="70">
        <f t="shared" si="1384"/>
        <v>-0.13516283925727643</v>
      </c>
      <c r="AH2388" s="70">
        <f t="shared" si="1385"/>
        <v>-0.15865885003490499</v>
      </c>
      <c r="AI2388" s="61" t="str">
        <f t="shared" si="1373"/>
        <v>Safety</v>
      </c>
      <c r="AJ2388" s="68" t="str">
        <f t="shared" si="1374"/>
        <v>Safety</v>
      </c>
      <c r="AK2388" s="72" t="str">
        <f t="shared" si="1375"/>
        <v>00635U</v>
      </c>
      <c r="AL2388" s="73">
        <f t="shared" si="1365"/>
        <v>0</v>
      </c>
      <c r="AM2388" s="72" t="str">
        <f t="shared" si="1378"/>
        <v>00635U</v>
      </c>
      <c r="AN2388" s="73">
        <f t="shared" si="1366"/>
        <v>0</v>
      </c>
      <c r="AO2388" s="74" t="str">
        <f t="shared" si="1372"/>
        <v>00635U</v>
      </c>
      <c r="AP2388" s="20">
        <f t="shared" si="1367"/>
        <v>0</v>
      </c>
      <c r="AQ2388" s="74" t="str">
        <f t="shared" si="1382"/>
        <v>00635U</v>
      </c>
      <c r="AR2388" s="20">
        <f t="shared" si="1368"/>
        <v>0</v>
      </c>
      <c r="AS2388" s="74" t="str">
        <f t="shared" si="1376"/>
        <v>00635U</v>
      </c>
      <c r="AT2388" s="20">
        <f t="shared" si="1369"/>
        <v>0</v>
      </c>
      <c r="AU2388" s="74" t="str">
        <f t="shared" si="1359"/>
        <v>00635U</v>
      </c>
      <c r="AV2388" s="20">
        <f t="shared" si="1370"/>
        <v>0</v>
      </c>
      <c r="AW2388" s="74" t="str">
        <f t="shared" si="1360"/>
        <v>00635U</v>
      </c>
      <c r="AX2388" s="20">
        <f t="shared" si="1361"/>
        <v>0</v>
      </c>
      <c r="AY2388" s="20">
        <f t="shared" si="1371"/>
        <v>1</v>
      </c>
      <c r="AZ2388" s="116">
        <v>42844</v>
      </c>
      <c r="BA2388" s="117">
        <v>17.7</v>
      </c>
      <c r="BB2388" s="118">
        <v>17.7</v>
      </c>
      <c r="BC2388" s="76">
        <f t="shared" si="1379"/>
        <v>17.933124999999993</v>
      </c>
      <c r="BD2388" s="76">
        <f t="shared" si="1380"/>
        <v>17.930416666666659</v>
      </c>
      <c r="BE2388" s="77">
        <f t="shared" si="1386"/>
        <v>-1.2999686334645754E-2</v>
      </c>
      <c r="BF2388" s="77">
        <f t="shared" si="1377"/>
        <v>-1.2850603025584629E-2</v>
      </c>
    </row>
    <row r="2389" spans="1:58" s="23" customFormat="1" ht="15.75" customHeight="1" x14ac:dyDescent="0.4">
      <c r="A2389" s="116">
        <v>42842</v>
      </c>
      <c r="B2389" s="112">
        <v>15.074999999999999</v>
      </c>
      <c r="C2389" s="112">
        <v>14.324999999999999</v>
      </c>
      <c r="D2389" s="112">
        <v>14.574999999999999</v>
      </c>
      <c r="E2389" s="112">
        <v>15.225</v>
      </c>
      <c r="F2389" s="112">
        <v>15.574999999999999</v>
      </c>
      <c r="G2389" s="112">
        <v>16.274999999999999</v>
      </c>
      <c r="H2389" s="113">
        <v>16.574999999999999</v>
      </c>
      <c r="I2389" s="90">
        <f t="shared" si="1362"/>
        <v>14.364473684210525</v>
      </c>
      <c r="J2389" s="90">
        <f t="shared" si="1363"/>
        <v>14.561842105263157</v>
      </c>
      <c r="K2389" s="114">
        <v>1</v>
      </c>
      <c r="L2389" s="115">
        <v>5.2631578947368418E-2</v>
      </c>
      <c r="M2389" s="90">
        <v>13.44</v>
      </c>
      <c r="N2389" s="90">
        <v>14.66</v>
      </c>
      <c r="O2389" s="90">
        <v>14.86</v>
      </c>
      <c r="P2389" s="90">
        <v>16.059999999999999</v>
      </c>
      <c r="Q2389" s="90">
        <v>17.45</v>
      </c>
      <c r="R2389" s="63">
        <f t="shared" si="1351"/>
        <v>2.8199999999999967</v>
      </c>
      <c r="S2389" s="64">
        <f t="shared" si="1387"/>
        <v>-8.145363408521307E-2</v>
      </c>
      <c r="T2389" s="65">
        <f t="shared" si="1381"/>
        <v>0.91678035470668484</v>
      </c>
      <c r="U2389" s="65">
        <f t="shared" si="1381"/>
        <v>0.98654104979811574</v>
      </c>
      <c r="V2389" s="65">
        <f t="shared" si="1352"/>
        <v>0.91282689912826909</v>
      </c>
      <c r="W2389" s="65">
        <f t="shared" si="1353"/>
        <v>0.84011461318051583</v>
      </c>
      <c r="X2389" s="61">
        <f t="shared" si="1364"/>
        <v>-4.975124378109453E-2</v>
      </c>
      <c r="Y2389" s="66">
        <f t="shared" si="1354"/>
        <v>8.8669950738916231E-2</v>
      </c>
      <c r="Z2389" s="61">
        <f t="shared" si="1355"/>
        <v>1.3740038472107743E-2</v>
      </c>
      <c r="AA2389" s="67">
        <f t="shared" si="1356"/>
        <v>14.364473684210527</v>
      </c>
      <c r="AB2389" s="68">
        <f t="shared" si="1357"/>
        <v>2.8308321964529273E-2</v>
      </c>
      <c r="AC2389" s="69">
        <f t="shared" si="1358"/>
        <v>-2.015868456954116E-2</v>
      </c>
      <c r="AD2389" s="70">
        <f>_xlfn.PERCENTILE.EXC(AC2389:$AC$5675,0.5)</f>
        <v>8.4869779403774478E-2</v>
      </c>
      <c r="AE2389" s="70">
        <f>_xlfn.PERCENTILE.EXC($AC2389:AC$5675,0.35)</f>
        <v>4.9213417523584831E-2</v>
      </c>
      <c r="AF2389" s="71">
        <f t="shared" si="1383"/>
        <v>5.9765666102022406E-2</v>
      </c>
      <c r="AG2389" s="70">
        <f t="shared" si="1384"/>
        <v>-0.13516283925727643</v>
      </c>
      <c r="AH2389" s="70">
        <f t="shared" si="1385"/>
        <v>-0.15865885003490499</v>
      </c>
      <c r="AI2389" s="61" t="str">
        <f t="shared" si="1373"/>
        <v>Safety</v>
      </c>
      <c r="AJ2389" s="68" t="str">
        <f t="shared" si="1374"/>
        <v>Safety</v>
      </c>
      <c r="AK2389" s="72" t="str">
        <f t="shared" si="1375"/>
        <v>00635U</v>
      </c>
      <c r="AL2389" s="73">
        <f t="shared" si="1365"/>
        <v>0</v>
      </c>
      <c r="AM2389" s="72" t="str">
        <f t="shared" si="1378"/>
        <v>00635U</v>
      </c>
      <c r="AN2389" s="73">
        <f t="shared" si="1366"/>
        <v>0</v>
      </c>
      <c r="AO2389" s="74" t="str">
        <f t="shared" si="1372"/>
        <v>00635U</v>
      </c>
      <c r="AP2389" s="20">
        <f t="shared" si="1367"/>
        <v>0</v>
      </c>
      <c r="AQ2389" s="74" t="str">
        <f t="shared" si="1382"/>
        <v>00635U</v>
      </c>
      <c r="AR2389" s="20">
        <f t="shared" si="1368"/>
        <v>0</v>
      </c>
      <c r="AS2389" s="74" t="str">
        <f t="shared" si="1376"/>
        <v>00635U</v>
      </c>
      <c r="AT2389" s="20">
        <f t="shared" si="1369"/>
        <v>0</v>
      </c>
      <c r="AU2389" s="74" t="str">
        <f t="shared" si="1359"/>
        <v>00635U</v>
      </c>
      <c r="AV2389" s="20">
        <f t="shared" si="1370"/>
        <v>0</v>
      </c>
      <c r="AW2389" s="74" t="str">
        <f t="shared" si="1360"/>
        <v>00635U</v>
      </c>
      <c r="AX2389" s="20">
        <f t="shared" si="1361"/>
        <v>0</v>
      </c>
      <c r="AY2389" s="20">
        <f t="shared" si="1371"/>
        <v>1</v>
      </c>
      <c r="AZ2389" s="116">
        <v>42843</v>
      </c>
      <c r="BA2389" s="117">
        <v>17.66</v>
      </c>
      <c r="BB2389" s="118">
        <v>17.637499999999999</v>
      </c>
      <c r="BC2389" s="76">
        <f t="shared" si="1379"/>
        <v>17.933749999999993</v>
      </c>
      <c r="BD2389" s="76">
        <f t="shared" si="1380"/>
        <v>17.932458333333326</v>
      </c>
      <c r="BE2389" s="77">
        <f t="shared" si="1386"/>
        <v>-1.6519132919773812E-2</v>
      </c>
      <c r="BF2389" s="77">
        <f t="shared" si="1377"/>
        <v>-1.5193585188867997E-2</v>
      </c>
    </row>
    <row r="2390" spans="1:58" s="23" customFormat="1" ht="15.75" customHeight="1" x14ac:dyDescent="0.4">
      <c r="A2390" s="116">
        <v>42838</v>
      </c>
      <c r="B2390" s="112">
        <v>16.324999999999999</v>
      </c>
      <c r="C2390" s="112">
        <v>15.225</v>
      </c>
      <c r="D2390" s="112">
        <v>15.275</v>
      </c>
      <c r="E2390" s="112">
        <v>15.824999999999999</v>
      </c>
      <c r="F2390" s="112">
        <v>16.100000000000001</v>
      </c>
      <c r="G2390" s="112">
        <v>16.75</v>
      </c>
      <c r="H2390" s="113">
        <v>17.074999999999999</v>
      </c>
      <c r="I2390" s="90">
        <f t="shared" si="1362"/>
        <v>15.340789473684211</v>
      </c>
      <c r="J2390" s="90">
        <f t="shared" si="1363"/>
        <v>15.269736842105264</v>
      </c>
      <c r="K2390" s="114">
        <v>2</v>
      </c>
      <c r="L2390" s="115">
        <v>5.2631578947368418E-2</v>
      </c>
      <c r="M2390" s="90">
        <v>12.75</v>
      </c>
      <c r="N2390" s="90">
        <v>15.96</v>
      </c>
      <c r="O2390" s="90">
        <v>15.75</v>
      </c>
      <c r="P2390" s="90">
        <v>16.57</v>
      </c>
      <c r="Q2390" s="90">
        <v>17.71</v>
      </c>
      <c r="R2390" s="63">
        <f t="shared" si="1351"/>
        <v>3.6099999999999994</v>
      </c>
      <c r="S2390" s="64">
        <f t="shared" si="1387"/>
        <v>1.204819277108442E-2</v>
      </c>
      <c r="T2390" s="65">
        <f t="shared" si="1381"/>
        <v>0.79887218045112773</v>
      </c>
      <c r="U2390" s="65">
        <f t="shared" si="1381"/>
        <v>1.0133333333333334</v>
      </c>
      <c r="V2390" s="65">
        <f t="shared" si="1352"/>
        <v>0.96318648159324083</v>
      </c>
      <c r="W2390" s="65">
        <f t="shared" si="1353"/>
        <v>0.90118577075098816</v>
      </c>
      <c r="X2390" s="61">
        <f t="shared" si="1364"/>
        <v>-6.7381316998468582E-2</v>
      </c>
      <c r="Y2390" s="66">
        <f t="shared" si="1354"/>
        <v>7.8988941548183256E-2</v>
      </c>
      <c r="Z2390" s="61">
        <f t="shared" si="1355"/>
        <v>-4.6316150613260072E-3</v>
      </c>
      <c r="AA2390" s="67">
        <f t="shared" si="1356"/>
        <v>15.340789473684209</v>
      </c>
      <c r="AB2390" s="68">
        <f t="shared" si="1357"/>
        <v>2.2869674185463561E-2</v>
      </c>
      <c r="AC2390" s="69">
        <f t="shared" si="1358"/>
        <v>-3.879765202479897E-2</v>
      </c>
      <c r="AD2390" s="70">
        <f>_xlfn.PERCENTILE.EXC(AC2390:$AC$5675,0.5)</f>
        <v>8.4872566391684168E-2</v>
      </c>
      <c r="AE2390" s="70">
        <f>_xlfn.PERCENTILE.EXC($AC2390:AC$5675,0.35)</f>
        <v>4.9248186560050096E-2</v>
      </c>
      <c r="AF2390" s="71">
        <f t="shared" si="1383"/>
        <v>5.9938385414232201E-2</v>
      </c>
      <c r="AG2390" s="70">
        <f t="shared" si="1384"/>
        <v>-0.13516283925727643</v>
      </c>
      <c r="AH2390" s="70">
        <f t="shared" si="1385"/>
        <v>-0.15865885003490499</v>
      </c>
      <c r="AI2390" s="61" t="str">
        <f t="shared" si="1373"/>
        <v>Safety</v>
      </c>
      <c r="AJ2390" s="68" t="str">
        <f t="shared" si="1374"/>
        <v>Safety</v>
      </c>
      <c r="AK2390" s="72" t="str">
        <f t="shared" si="1375"/>
        <v>00635U</v>
      </c>
      <c r="AL2390" s="73">
        <f t="shared" si="1365"/>
        <v>0</v>
      </c>
      <c r="AM2390" s="72" t="str">
        <f t="shared" si="1378"/>
        <v>00635U</v>
      </c>
      <c r="AN2390" s="73">
        <f t="shared" si="1366"/>
        <v>0</v>
      </c>
      <c r="AO2390" s="74" t="str">
        <f t="shared" si="1372"/>
        <v>00635U</v>
      </c>
      <c r="AP2390" s="20">
        <f t="shared" si="1367"/>
        <v>0</v>
      </c>
      <c r="AQ2390" s="74" t="str">
        <f t="shared" si="1382"/>
        <v>00635U</v>
      </c>
      <c r="AR2390" s="20">
        <f t="shared" si="1368"/>
        <v>0</v>
      </c>
      <c r="AS2390" s="74" t="str">
        <f t="shared" si="1376"/>
        <v>00635U</v>
      </c>
      <c r="AT2390" s="20">
        <f t="shared" si="1369"/>
        <v>0</v>
      </c>
      <c r="AU2390" s="74" t="str">
        <f t="shared" si="1359"/>
        <v>00635U</v>
      </c>
      <c r="AV2390" s="20">
        <f t="shared" si="1370"/>
        <v>0</v>
      </c>
      <c r="AW2390" s="74" t="str">
        <f t="shared" si="1360"/>
        <v>00635U</v>
      </c>
      <c r="AX2390" s="20">
        <f t="shared" si="1361"/>
        <v>0</v>
      </c>
      <c r="AY2390" s="20">
        <f t="shared" si="1371"/>
        <v>1</v>
      </c>
      <c r="AZ2390" s="116">
        <v>42842</v>
      </c>
      <c r="BA2390" s="117">
        <v>17.649999999999999</v>
      </c>
      <c r="BB2390" s="118">
        <v>17.7</v>
      </c>
      <c r="BC2390" s="76">
        <f t="shared" si="1379"/>
        <v>17.939374999999991</v>
      </c>
      <c r="BD2390" s="76">
        <f t="shared" si="1380"/>
        <v>17.933958333333326</v>
      </c>
      <c r="BE2390" s="77">
        <f t="shared" si="1386"/>
        <v>-1.3343552938716762E-2</v>
      </c>
      <c r="BF2390" s="77">
        <f t="shared" si="1377"/>
        <v>-1.5833555986663705E-2</v>
      </c>
    </row>
    <row r="2391" spans="1:58" s="23" customFormat="1" ht="15.75" customHeight="1" x14ac:dyDescent="0.4">
      <c r="A2391" s="116">
        <v>42837</v>
      </c>
      <c r="B2391" s="112">
        <v>16.274999999999999</v>
      </c>
      <c r="C2391" s="112">
        <v>14.925000000000001</v>
      </c>
      <c r="D2391" s="112">
        <v>15.025</v>
      </c>
      <c r="E2391" s="112">
        <v>15.574999999999999</v>
      </c>
      <c r="F2391" s="112">
        <v>15.875</v>
      </c>
      <c r="G2391" s="112">
        <v>16.574999999999999</v>
      </c>
      <c r="H2391" s="113">
        <v>16.875</v>
      </c>
      <c r="I2391" s="90">
        <f t="shared" si="1362"/>
        <v>15.138157894736842</v>
      </c>
      <c r="J2391" s="90">
        <f t="shared" si="1363"/>
        <v>15.00921052631579</v>
      </c>
      <c r="K2391" s="114">
        <v>3</v>
      </c>
      <c r="L2391" s="115">
        <v>5.2631578947368418E-2</v>
      </c>
      <c r="M2391" s="90">
        <v>10.91</v>
      </c>
      <c r="N2391" s="90">
        <v>15.77</v>
      </c>
      <c r="O2391" s="90">
        <v>15.28</v>
      </c>
      <c r="P2391" s="90">
        <v>16.29</v>
      </c>
      <c r="Q2391" s="90">
        <v>17.29</v>
      </c>
      <c r="R2391" s="63">
        <f t="shared" si="1351"/>
        <v>4.8900000000000006</v>
      </c>
      <c r="S2391" s="64">
        <f t="shared" si="1387"/>
        <v>4.6449900464498955E-2</v>
      </c>
      <c r="T2391" s="65">
        <f t="shared" si="1381"/>
        <v>0.69181991122384279</v>
      </c>
      <c r="U2391" s="65">
        <f t="shared" si="1381"/>
        <v>1.0320680628272252</v>
      </c>
      <c r="V2391" s="65">
        <f t="shared" si="1352"/>
        <v>0.96807857581338241</v>
      </c>
      <c r="W2391" s="65">
        <f t="shared" si="1353"/>
        <v>0.91208791208791207</v>
      </c>
      <c r="X2391" s="61">
        <f t="shared" si="1364"/>
        <v>-8.2949308755760245E-2</v>
      </c>
      <c r="Y2391" s="66">
        <f t="shared" si="1354"/>
        <v>8.3467094703049804E-2</v>
      </c>
      <c r="Z2391" s="61">
        <f t="shared" si="1355"/>
        <v>-8.518035636679664E-3</v>
      </c>
      <c r="AA2391" s="67">
        <f t="shared" si="1356"/>
        <v>15.138157894736841</v>
      </c>
      <c r="AB2391" s="68">
        <f t="shared" si="1357"/>
        <v>3.2022828154724098E-2</v>
      </c>
      <c r="AC2391" s="69">
        <f t="shared" si="1358"/>
        <v>-4.0066081500517367E-2</v>
      </c>
      <c r="AD2391" s="70">
        <f>_xlfn.PERCENTILE.EXC(AC2391:$AC$5675,0.5)</f>
        <v>8.4875353379593843E-2</v>
      </c>
      <c r="AE2391" s="70">
        <f>_xlfn.PERCENTILE.EXC($AC2391:AC$5675,0.35)</f>
        <v>4.9269773245467573E-2</v>
      </c>
      <c r="AF2391" s="71">
        <f t="shared" si="1383"/>
        <v>6.003899361538137E-2</v>
      </c>
      <c r="AG2391" s="70">
        <f t="shared" si="1384"/>
        <v>-0.13516283925727643</v>
      </c>
      <c r="AH2391" s="70">
        <f t="shared" si="1385"/>
        <v>-0.15865885003490499</v>
      </c>
      <c r="AI2391" s="61" t="str">
        <f t="shared" si="1373"/>
        <v>Safety</v>
      </c>
      <c r="AJ2391" s="68" t="str">
        <f t="shared" si="1374"/>
        <v>Safety</v>
      </c>
      <c r="AK2391" s="72" t="str">
        <f t="shared" si="1375"/>
        <v>00635U</v>
      </c>
      <c r="AL2391" s="73">
        <f t="shared" si="1365"/>
        <v>0</v>
      </c>
      <c r="AM2391" s="72" t="str">
        <f t="shared" si="1378"/>
        <v>00635U</v>
      </c>
      <c r="AN2391" s="73">
        <f t="shared" si="1366"/>
        <v>0</v>
      </c>
      <c r="AO2391" s="74" t="str">
        <f t="shared" si="1372"/>
        <v>00635U</v>
      </c>
      <c r="AP2391" s="20">
        <f t="shared" si="1367"/>
        <v>0</v>
      </c>
      <c r="AQ2391" s="74" t="str">
        <f t="shared" si="1382"/>
        <v>00635U</v>
      </c>
      <c r="AR2391" s="20">
        <f t="shared" si="1368"/>
        <v>0</v>
      </c>
      <c r="AS2391" s="74" t="str">
        <f t="shared" si="1376"/>
        <v>00635U</v>
      </c>
      <c r="AT2391" s="20">
        <f t="shared" si="1369"/>
        <v>0</v>
      </c>
      <c r="AU2391" s="74" t="str">
        <f t="shared" si="1359"/>
        <v>00635U</v>
      </c>
      <c r="AV2391" s="20">
        <f t="shared" si="1370"/>
        <v>0</v>
      </c>
      <c r="AW2391" s="74" t="str">
        <f t="shared" si="1360"/>
        <v>00635U</v>
      </c>
      <c r="AX2391" s="20">
        <f t="shared" si="1361"/>
        <v>0</v>
      </c>
      <c r="AY2391" s="20">
        <f t="shared" si="1371"/>
        <v>1</v>
      </c>
      <c r="AZ2391" s="116">
        <v>42838</v>
      </c>
      <c r="BA2391" s="117">
        <v>17.89</v>
      </c>
      <c r="BB2391" s="118">
        <v>17.925000000000001</v>
      </c>
      <c r="BC2391" s="76">
        <f t="shared" si="1379"/>
        <v>17.940208333333324</v>
      </c>
      <c r="BD2391" s="76">
        <f t="shared" si="1380"/>
        <v>17.94254166666666</v>
      </c>
      <c r="BE2391" s="77">
        <f t="shared" si="1386"/>
        <v>-8.4772334026164112E-4</v>
      </c>
      <c r="BF2391" s="77">
        <f t="shared" si="1377"/>
        <v>-2.9283290875266781E-3</v>
      </c>
    </row>
    <row r="2392" spans="1:58" s="23" customFormat="1" ht="15.75" customHeight="1" x14ac:dyDescent="0.4">
      <c r="A2392" s="116">
        <v>42836</v>
      </c>
      <c r="B2392" s="112">
        <v>15.975</v>
      </c>
      <c r="C2392" s="112">
        <v>14.525</v>
      </c>
      <c r="D2392" s="112">
        <v>14.875</v>
      </c>
      <c r="E2392" s="112">
        <v>15.525</v>
      </c>
      <c r="F2392" s="112">
        <v>15.875</v>
      </c>
      <c r="G2392" s="112">
        <v>16.524999999999999</v>
      </c>
      <c r="H2392" s="113">
        <v>16.875</v>
      </c>
      <c r="I2392" s="90">
        <f t="shared" si="1362"/>
        <v>14.830263157894738</v>
      </c>
      <c r="J2392" s="90">
        <f t="shared" si="1363"/>
        <v>14.801315789473684</v>
      </c>
      <c r="K2392" s="114">
        <v>4</v>
      </c>
      <c r="L2392" s="115">
        <v>5.2631578947368418E-2</v>
      </c>
      <c r="M2392" s="90">
        <v>10.54</v>
      </c>
      <c r="N2392" s="90">
        <v>15.07</v>
      </c>
      <c r="O2392" s="90">
        <v>15.16</v>
      </c>
      <c r="P2392" s="90">
        <v>16.190000000000001</v>
      </c>
      <c r="Q2392" s="90">
        <v>17.440000000000001</v>
      </c>
      <c r="R2392" s="63">
        <f t="shared" si="1351"/>
        <v>5.740000000000002</v>
      </c>
      <c r="S2392" s="64">
        <f t="shared" si="1387"/>
        <v>7.259786476868324E-2</v>
      </c>
      <c r="T2392" s="65">
        <f t="shared" si="1381"/>
        <v>0.6994027869940278</v>
      </c>
      <c r="U2392" s="65">
        <f t="shared" si="1381"/>
        <v>0.99406332453825863</v>
      </c>
      <c r="V2392" s="65">
        <f t="shared" si="1352"/>
        <v>0.93082149474984555</v>
      </c>
      <c r="W2392" s="65">
        <f t="shared" si="1353"/>
        <v>0.86410550458715596</v>
      </c>
      <c r="X2392" s="61">
        <f t="shared" si="1364"/>
        <v>-9.0766823161189322E-2</v>
      </c>
      <c r="Y2392" s="66">
        <f t="shared" si="1354"/>
        <v>8.6956521739130405E-2</v>
      </c>
      <c r="Z2392" s="61">
        <f t="shared" si="1355"/>
        <v>-1.9519119865141659E-3</v>
      </c>
      <c r="AA2392" s="67">
        <f t="shared" si="1356"/>
        <v>14.830263157894738</v>
      </c>
      <c r="AB2392" s="68">
        <f t="shared" si="1357"/>
        <v>6.0053085600530812E-2</v>
      </c>
      <c r="AC2392" s="69">
        <f t="shared" si="1358"/>
        <v>-1.5908217790661087E-2</v>
      </c>
      <c r="AD2392" s="70">
        <f>_xlfn.PERCENTILE.EXC(AC2392:$AC$5675,0.5)</f>
        <v>8.4888975391095606E-2</v>
      </c>
      <c r="AE2392" s="70">
        <f>_xlfn.PERCENTILE.EXC($AC2392:AC$5675,0.35)</f>
        <v>4.9278671997614917E-2</v>
      </c>
      <c r="AF2392" s="71">
        <f t="shared" si="1383"/>
        <v>6.0123111988250919E-2</v>
      </c>
      <c r="AG2392" s="70">
        <f t="shared" si="1384"/>
        <v>-0.13516283925727643</v>
      </c>
      <c r="AH2392" s="70">
        <f t="shared" si="1385"/>
        <v>-0.15865885003490499</v>
      </c>
      <c r="AI2392" s="61" t="str">
        <f t="shared" si="1373"/>
        <v>Safety</v>
      </c>
      <c r="AJ2392" s="68" t="str">
        <f t="shared" si="1374"/>
        <v>Safety</v>
      </c>
      <c r="AK2392" s="72" t="str">
        <f t="shared" si="1375"/>
        <v>00635U</v>
      </c>
      <c r="AL2392" s="73">
        <f t="shared" si="1365"/>
        <v>0</v>
      </c>
      <c r="AM2392" s="72" t="str">
        <f t="shared" si="1378"/>
        <v>00635U</v>
      </c>
      <c r="AN2392" s="73">
        <f t="shared" si="1366"/>
        <v>0</v>
      </c>
      <c r="AO2392" s="74" t="str">
        <f t="shared" si="1372"/>
        <v>00635U</v>
      </c>
      <c r="AP2392" s="20">
        <f t="shared" si="1367"/>
        <v>0</v>
      </c>
      <c r="AQ2392" s="74" t="str">
        <f t="shared" si="1382"/>
        <v>00635U</v>
      </c>
      <c r="AR2392" s="20">
        <f t="shared" si="1368"/>
        <v>0</v>
      </c>
      <c r="AS2392" s="74" t="str">
        <f t="shared" si="1376"/>
        <v>00635U</v>
      </c>
      <c r="AT2392" s="20">
        <f t="shared" si="1369"/>
        <v>0</v>
      </c>
      <c r="AU2392" s="74" t="str">
        <f t="shared" si="1359"/>
        <v>00635U</v>
      </c>
      <c r="AV2392" s="20">
        <f t="shared" si="1370"/>
        <v>0</v>
      </c>
      <c r="AW2392" s="74" t="str">
        <f t="shared" si="1360"/>
        <v>00635U</v>
      </c>
      <c r="AX2392" s="20">
        <f t="shared" si="1361"/>
        <v>0</v>
      </c>
      <c r="AY2392" s="20">
        <f t="shared" si="1371"/>
        <v>1</v>
      </c>
      <c r="AZ2392" s="116">
        <v>42837</v>
      </c>
      <c r="BA2392" s="117">
        <v>17.940000000000001</v>
      </c>
      <c r="BB2392" s="118">
        <v>17.9375</v>
      </c>
      <c r="BC2392" s="76">
        <f t="shared" si="1379"/>
        <v>17.941041666666656</v>
      </c>
      <c r="BD2392" s="76">
        <f t="shared" si="1380"/>
        <v>17.940458333333325</v>
      </c>
      <c r="BE2392" s="77">
        <f t="shared" si="1386"/>
        <v>-1.9740585482483648E-4</v>
      </c>
      <c r="BF2392" s="77">
        <f t="shared" si="1377"/>
        <v>-2.5547470683739293E-5</v>
      </c>
    </row>
    <row r="2393" spans="1:58" s="23" customFormat="1" ht="15.75" customHeight="1" x14ac:dyDescent="0.4">
      <c r="A2393" s="116">
        <v>42835</v>
      </c>
      <c r="B2393" s="112">
        <v>15.025</v>
      </c>
      <c r="C2393" s="112">
        <v>14.324999999999999</v>
      </c>
      <c r="D2393" s="112">
        <v>14.775</v>
      </c>
      <c r="E2393" s="112">
        <v>15.425000000000001</v>
      </c>
      <c r="F2393" s="112">
        <v>15.775</v>
      </c>
      <c r="G2393" s="112">
        <v>16.475000000000001</v>
      </c>
      <c r="H2393" s="113">
        <v>16.824999999999999</v>
      </c>
      <c r="I2393" s="90">
        <f t="shared" si="1362"/>
        <v>14.509210526315789</v>
      </c>
      <c r="J2393" s="90">
        <f t="shared" si="1363"/>
        <v>14.656578947368422</v>
      </c>
      <c r="K2393" s="114">
        <v>5</v>
      </c>
      <c r="L2393" s="115">
        <v>5.2631578947368418E-2</v>
      </c>
      <c r="M2393" s="90">
        <v>10.36</v>
      </c>
      <c r="N2393" s="90">
        <v>14.05</v>
      </c>
      <c r="O2393" s="90">
        <v>14.58</v>
      </c>
      <c r="P2393" s="90">
        <v>15.83</v>
      </c>
      <c r="Q2393" s="90">
        <v>17.25</v>
      </c>
      <c r="R2393" s="63">
        <f t="shared" si="1351"/>
        <v>6</v>
      </c>
      <c r="S2393" s="64">
        <f t="shared" si="1387"/>
        <v>9.1686091686091806E-2</v>
      </c>
      <c r="T2393" s="65">
        <f t="shared" si="1381"/>
        <v>0.73736654804270452</v>
      </c>
      <c r="U2393" s="65">
        <f t="shared" si="1381"/>
        <v>0.96364883401920443</v>
      </c>
      <c r="V2393" s="65">
        <f t="shared" si="1352"/>
        <v>0.88755527479469365</v>
      </c>
      <c r="W2393" s="65">
        <f t="shared" si="1353"/>
        <v>0.8144927536231884</v>
      </c>
      <c r="X2393" s="61">
        <f t="shared" si="1364"/>
        <v>-4.6589018302828689E-2</v>
      </c>
      <c r="Y2393" s="66">
        <f t="shared" si="1354"/>
        <v>9.0761750405186289E-2</v>
      </c>
      <c r="Z2393" s="61">
        <f t="shared" si="1355"/>
        <v>1.0156887639430583E-2</v>
      </c>
      <c r="AA2393" s="67">
        <f t="shared" si="1356"/>
        <v>14.50921052631579</v>
      </c>
      <c r="AB2393" s="68">
        <f t="shared" si="1357"/>
        <v>6.9395017793594277E-2</v>
      </c>
      <c r="AC2393" s="69">
        <f t="shared" si="1358"/>
        <v>3.2684023225323114E-2</v>
      </c>
      <c r="AD2393" s="70">
        <f>_xlfn.PERCENTILE.EXC(AC2393:$AC$5675,0.5)</f>
        <v>8.4902597402597355E-2</v>
      </c>
      <c r="AE2393" s="70">
        <f>_xlfn.PERCENTILE.EXC($AC2393:AC$5675,0.35)</f>
        <v>4.929386708736417E-2</v>
      </c>
      <c r="AF2393" s="71">
        <f t="shared" si="1383"/>
        <v>6.0713097164100907E-2</v>
      </c>
      <c r="AG2393" s="70">
        <f t="shared" si="1384"/>
        <v>-0.13516283925727643</v>
      </c>
      <c r="AH2393" s="70">
        <f t="shared" si="1385"/>
        <v>-0.15865885003490499</v>
      </c>
      <c r="AI2393" s="61" t="str">
        <f t="shared" si="1373"/>
        <v>Safety</v>
      </c>
      <c r="AJ2393" s="68" t="str">
        <f t="shared" si="1374"/>
        <v>Safety</v>
      </c>
      <c r="AK2393" s="72" t="str">
        <f t="shared" si="1375"/>
        <v>00631L</v>
      </c>
      <c r="AL2393" s="73">
        <f t="shared" si="1365"/>
        <v>1</v>
      </c>
      <c r="AM2393" s="72" t="str">
        <f t="shared" si="1378"/>
        <v>00631L</v>
      </c>
      <c r="AN2393" s="73">
        <f t="shared" si="1366"/>
        <v>1</v>
      </c>
      <c r="AO2393" s="74" t="str">
        <f t="shared" si="1372"/>
        <v>00635U</v>
      </c>
      <c r="AP2393" s="20">
        <f t="shared" si="1367"/>
        <v>0</v>
      </c>
      <c r="AQ2393" s="74" t="str">
        <f t="shared" si="1382"/>
        <v>00631L</v>
      </c>
      <c r="AR2393" s="20">
        <f t="shared" si="1368"/>
        <v>1</v>
      </c>
      <c r="AS2393" s="74" t="str">
        <f t="shared" si="1376"/>
        <v>00631L</v>
      </c>
      <c r="AT2393" s="20">
        <f t="shared" si="1369"/>
        <v>1</v>
      </c>
      <c r="AU2393" s="74" t="str">
        <f t="shared" si="1359"/>
        <v>00635U</v>
      </c>
      <c r="AV2393" s="20">
        <f t="shared" si="1370"/>
        <v>0</v>
      </c>
      <c r="AW2393" s="74" t="str">
        <f t="shared" si="1360"/>
        <v>00635U</v>
      </c>
      <c r="AX2393" s="20">
        <f t="shared" si="1361"/>
        <v>0</v>
      </c>
      <c r="AY2393" s="20">
        <f t="shared" si="1371"/>
        <v>1</v>
      </c>
      <c r="AZ2393" s="116">
        <v>42836</v>
      </c>
      <c r="BA2393" s="117">
        <v>17.989999999999998</v>
      </c>
      <c r="BB2393" s="118">
        <v>17.962499999999999</v>
      </c>
      <c r="BC2393" s="76">
        <f t="shared" si="1379"/>
        <v>17.939583333333321</v>
      </c>
      <c r="BD2393" s="76">
        <f t="shared" si="1380"/>
        <v>17.941916666666657</v>
      </c>
      <c r="BE2393" s="77">
        <f t="shared" si="1386"/>
        <v>1.2774358378824006E-3</v>
      </c>
      <c r="BF2393" s="77">
        <f t="shared" si="1377"/>
        <v>2.6799440788103182E-3</v>
      </c>
    </row>
    <row r="2394" spans="1:58" s="23" customFormat="1" ht="15.75" customHeight="1" x14ac:dyDescent="0.4">
      <c r="A2394" s="116">
        <v>42832</v>
      </c>
      <c r="B2394" s="112">
        <v>14.025</v>
      </c>
      <c r="C2394" s="112">
        <v>13.875</v>
      </c>
      <c r="D2394" s="112">
        <v>14.525</v>
      </c>
      <c r="E2394" s="112">
        <v>15.225</v>
      </c>
      <c r="F2394" s="112">
        <v>15.6</v>
      </c>
      <c r="G2394" s="112">
        <v>16.3</v>
      </c>
      <c r="H2394" s="113">
        <v>16.675000000000001</v>
      </c>
      <c r="I2394" s="90">
        <f t="shared" si="1362"/>
        <v>13.922368421052632</v>
      </c>
      <c r="J2394" s="90">
        <f t="shared" si="1363"/>
        <v>14.319736842105263</v>
      </c>
      <c r="K2394" s="114">
        <v>6</v>
      </c>
      <c r="L2394" s="115">
        <v>5.2631578947368418E-2</v>
      </c>
      <c r="M2394" s="90">
        <v>10.06</v>
      </c>
      <c r="N2394" s="90">
        <v>12.87</v>
      </c>
      <c r="O2394" s="90">
        <v>14.06</v>
      </c>
      <c r="P2394" s="90">
        <v>15.44</v>
      </c>
      <c r="Q2394" s="90">
        <v>17.03</v>
      </c>
      <c r="R2394" s="63">
        <f t="shared" si="1351"/>
        <v>6.57</v>
      </c>
      <c r="S2394" s="64">
        <f t="shared" si="1387"/>
        <v>3.8740920096852191E-2</v>
      </c>
      <c r="T2394" s="65">
        <f t="shared" si="1381"/>
        <v>0.7816627816627818</v>
      </c>
      <c r="U2394" s="65">
        <f t="shared" si="1381"/>
        <v>0.91536273115220479</v>
      </c>
      <c r="V2394" s="65">
        <f t="shared" si="1352"/>
        <v>0.83354922279792742</v>
      </c>
      <c r="W2394" s="65">
        <f t="shared" si="1353"/>
        <v>0.75572519083969458</v>
      </c>
      <c r="X2394" s="61">
        <f t="shared" si="1364"/>
        <v>-1.0695187165775426E-2</v>
      </c>
      <c r="Y2394" s="66">
        <f t="shared" si="1354"/>
        <v>9.5238095238095316E-2</v>
      </c>
      <c r="Z2394" s="61">
        <f t="shared" si="1355"/>
        <v>2.8541725734807642E-2</v>
      </c>
      <c r="AA2394" s="67">
        <f t="shared" si="1356"/>
        <v>13.922368421052632</v>
      </c>
      <c r="AB2394" s="68">
        <f t="shared" si="1357"/>
        <v>8.9743589743589841E-2</v>
      </c>
      <c r="AC2394" s="69">
        <f t="shared" si="1358"/>
        <v>8.1769108084897624E-2</v>
      </c>
      <c r="AD2394" s="70">
        <f>_xlfn.PERCENTILE.EXC(AC2394:$AC$5675,0.5)</f>
        <v>8.4905693394499299E-2</v>
      </c>
      <c r="AE2394" s="70">
        <f>_xlfn.PERCENTILE.EXC($AC2394:AC$5675,0.35)</f>
        <v>4.9320654026918265E-2</v>
      </c>
      <c r="AF2394" s="71">
        <f t="shared" si="1383"/>
        <v>6.1229579063404371E-2</v>
      </c>
      <c r="AG2394" s="70">
        <f t="shared" si="1384"/>
        <v>-0.13516283925727643</v>
      </c>
      <c r="AH2394" s="70">
        <f t="shared" si="1385"/>
        <v>-0.15865885003490499</v>
      </c>
      <c r="AI2394" s="61" t="str">
        <f t="shared" si="1373"/>
        <v>Safety</v>
      </c>
      <c r="AJ2394" s="68" t="str">
        <f t="shared" si="1374"/>
        <v>Short VOL</v>
      </c>
      <c r="AK2394" s="72" t="str">
        <f t="shared" si="1375"/>
        <v>00631L</v>
      </c>
      <c r="AL2394" s="73">
        <f t="shared" si="1365"/>
        <v>1</v>
      </c>
      <c r="AM2394" s="72" t="str">
        <f t="shared" si="1378"/>
        <v>00631L</v>
      </c>
      <c r="AN2394" s="73">
        <f t="shared" si="1366"/>
        <v>1</v>
      </c>
      <c r="AO2394" s="74" t="str">
        <f t="shared" si="1372"/>
        <v>00631L</v>
      </c>
      <c r="AP2394" s="20">
        <f t="shared" si="1367"/>
        <v>1</v>
      </c>
      <c r="AQ2394" s="74" t="str">
        <f t="shared" si="1382"/>
        <v>00631L</v>
      </c>
      <c r="AR2394" s="20">
        <f t="shared" si="1368"/>
        <v>1</v>
      </c>
      <c r="AS2394" s="74" t="str">
        <f t="shared" si="1376"/>
        <v>00631L</v>
      </c>
      <c r="AT2394" s="20">
        <f t="shared" si="1369"/>
        <v>1</v>
      </c>
      <c r="AU2394" s="74" t="str">
        <f t="shared" si="1359"/>
        <v>00631L</v>
      </c>
      <c r="AV2394" s="20">
        <f t="shared" si="1370"/>
        <v>1</v>
      </c>
      <c r="AW2394" s="74" t="str">
        <f t="shared" si="1360"/>
        <v>00631L</v>
      </c>
      <c r="AX2394" s="20">
        <f t="shared" si="1361"/>
        <v>1</v>
      </c>
      <c r="AY2394" s="20">
        <f t="shared" si="1371"/>
        <v>0</v>
      </c>
      <c r="AZ2394" s="116">
        <v>42835</v>
      </c>
      <c r="BA2394" s="117">
        <v>18.059999999999999</v>
      </c>
      <c r="BB2394" s="118">
        <v>18.074999999999999</v>
      </c>
      <c r="BC2394" s="76">
        <f t="shared" si="1379"/>
        <v>17.937083333333323</v>
      </c>
      <c r="BD2394" s="76">
        <f t="shared" si="1380"/>
        <v>17.941208333333325</v>
      </c>
      <c r="BE2394" s="77">
        <f t="shared" si="1386"/>
        <v>7.6889126344403622E-3</v>
      </c>
      <c r="BF2394" s="77">
        <f t="shared" si="1377"/>
        <v>6.6211631044921513E-3</v>
      </c>
    </row>
    <row r="2395" spans="1:58" s="23" customFormat="1" ht="15.75" customHeight="1" x14ac:dyDescent="0.4">
      <c r="A2395" s="116">
        <v>42831</v>
      </c>
      <c r="B2395" s="112">
        <v>13.574999999999999</v>
      </c>
      <c r="C2395" s="112">
        <v>13.525</v>
      </c>
      <c r="D2395" s="112">
        <v>14.175000000000001</v>
      </c>
      <c r="E2395" s="112">
        <v>14.975</v>
      </c>
      <c r="F2395" s="112">
        <v>15.375</v>
      </c>
      <c r="G2395" s="112">
        <v>16.074999999999999</v>
      </c>
      <c r="H2395" s="113">
        <v>16.475000000000001</v>
      </c>
      <c r="I2395" s="90">
        <f t="shared" si="1362"/>
        <v>13.543421052631579</v>
      </c>
      <c r="J2395" s="90">
        <f t="shared" si="1363"/>
        <v>13.935526315789474</v>
      </c>
      <c r="K2395" s="114">
        <v>7</v>
      </c>
      <c r="L2395" s="115">
        <v>5.2631578947368418E-2</v>
      </c>
      <c r="M2395" s="90">
        <v>10.27</v>
      </c>
      <c r="N2395" s="90">
        <v>12.39</v>
      </c>
      <c r="O2395" s="90">
        <v>13.66</v>
      </c>
      <c r="P2395" s="90">
        <v>15.13</v>
      </c>
      <c r="Q2395" s="90">
        <v>16.79</v>
      </c>
      <c r="R2395" s="63">
        <f t="shared" si="1351"/>
        <v>6.129999999999999</v>
      </c>
      <c r="S2395" s="64">
        <f t="shared" si="1387"/>
        <v>-3.8789759503491075E-2</v>
      </c>
      <c r="T2395" s="65">
        <f t="shared" si="1381"/>
        <v>0.82889426957223555</v>
      </c>
      <c r="U2395" s="65">
        <f t="shared" si="1381"/>
        <v>0.90702781844802349</v>
      </c>
      <c r="V2395" s="65">
        <f t="shared" si="1352"/>
        <v>0.81890284203569064</v>
      </c>
      <c r="W2395" s="65">
        <f t="shared" si="1353"/>
        <v>0.73793924955330559</v>
      </c>
      <c r="X2395" s="61">
        <f t="shared" si="1364"/>
        <v>-3.6832412523019474E-3</v>
      </c>
      <c r="Y2395" s="66">
        <f t="shared" si="1354"/>
        <v>0.10016694490818043</v>
      </c>
      <c r="Z2395" s="61">
        <f t="shared" si="1355"/>
        <v>2.8951714757602238E-2</v>
      </c>
      <c r="AA2395" s="67">
        <f t="shared" si="1356"/>
        <v>13.543421052631579</v>
      </c>
      <c r="AB2395" s="68">
        <f t="shared" si="1357"/>
        <v>9.5641646489104004E-2</v>
      </c>
      <c r="AC2395" s="69">
        <f t="shared" si="1358"/>
        <v>9.3092901745890147E-2</v>
      </c>
      <c r="AD2395" s="70">
        <f>_xlfn.PERCENTILE.EXC(AC2395:$AC$5675,0.5)</f>
        <v>8.4908789386401257E-2</v>
      </c>
      <c r="AE2395" s="70">
        <f>_xlfn.PERCENTILE.EXC($AC2395:AC$5675,0.35)</f>
        <v>4.9302696456941297E-2</v>
      </c>
      <c r="AF2395" s="71">
        <f t="shared" si="1383"/>
        <v>6.0713097164100907E-2</v>
      </c>
      <c r="AG2395" s="70">
        <f t="shared" si="1384"/>
        <v>-0.13516283925727643</v>
      </c>
      <c r="AH2395" s="70">
        <f t="shared" si="1385"/>
        <v>-0.15865885003490499</v>
      </c>
      <c r="AI2395" s="61" t="str">
        <f t="shared" si="1373"/>
        <v>Short VOL</v>
      </c>
      <c r="AJ2395" s="68" t="str">
        <f t="shared" si="1374"/>
        <v>Short VOL</v>
      </c>
      <c r="AK2395" s="72" t="str">
        <f t="shared" si="1375"/>
        <v>00631L</v>
      </c>
      <c r="AL2395" s="73">
        <f t="shared" si="1365"/>
        <v>1</v>
      </c>
      <c r="AM2395" s="72" t="str">
        <f t="shared" si="1378"/>
        <v>00631L</v>
      </c>
      <c r="AN2395" s="73">
        <f t="shared" si="1366"/>
        <v>1</v>
      </c>
      <c r="AO2395" s="74" t="str">
        <f t="shared" si="1372"/>
        <v>00631L</v>
      </c>
      <c r="AP2395" s="20">
        <f t="shared" si="1367"/>
        <v>1</v>
      </c>
      <c r="AQ2395" s="74" t="str">
        <f t="shared" si="1382"/>
        <v>00631L</v>
      </c>
      <c r="AR2395" s="20">
        <f t="shared" si="1368"/>
        <v>1</v>
      </c>
      <c r="AS2395" s="74" t="str">
        <f t="shared" si="1376"/>
        <v>00631L</v>
      </c>
      <c r="AT2395" s="20">
        <f t="shared" si="1369"/>
        <v>1</v>
      </c>
      <c r="AU2395" s="74" t="str">
        <f t="shared" si="1359"/>
        <v>00631L</v>
      </c>
      <c r="AV2395" s="20">
        <f t="shared" si="1370"/>
        <v>1</v>
      </c>
      <c r="AW2395" s="74" t="str">
        <f t="shared" si="1360"/>
        <v>00631L</v>
      </c>
      <c r="AX2395" s="20">
        <f t="shared" si="1361"/>
        <v>1</v>
      </c>
      <c r="AY2395" s="20">
        <f t="shared" si="1371"/>
        <v>0</v>
      </c>
      <c r="AZ2395" s="116">
        <v>42832</v>
      </c>
      <c r="BA2395" s="117">
        <v>18.2</v>
      </c>
      <c r="BB2395" s="118">
        <v>18.25</v>
      </c>
      <c r="BC2395" s="76">
        <f t="shared" si="1379"/>
        <v>17.931249999999991</v>
      </c>
      <c r="BD2395" s="76">
        <f t="shared" si="1380"/>
        <v>17.939166666666658</v>
      </c>
      <c r="BE2395" s="77">
        <f t="shared" si="1386"/>
        <v>1.7776228651098427E-2</v>
      </c>
      <c r="BF2395" s="77">
        <f t="shared" si="1377"/>
        <v>1.4539880150509112E-2</v>
      </c>
    </row>
    <row r="2396" spans="1:58" s="23" customFormat="1" ht="15.75" customHeight="1" x14ac:dyDescent="0.4">
      <c r="A2396" s="116">
        <v>42830</v>
      </c>
      <c r="B2396" s="112">
        <v>13.875</v>
      </c>
      <c r="C2396" s="112">
        <v>13.875</v>
      </c>
      <c r="D2396" s="112">
        <v>14.525</v>
      </c>
      <c r="E2396" s="112">
        <v>15.275</v>
      </c>
      <c r="F2396" s="112">
        <v>15.675000000000001</v>
      </c>
      <c r="G2396" s="112">
        <v>16.425000000000001</v>
      </c>
      <c r="H2396" s="113">
        <v>16.725000000000001</v>
      </c>
      <c r="I2396" s="90">
        <f t="shared" si="1362"/>
        <v>13.875</v>
      </c>
      <c r="J2396" s="90">
        <f t="shared" si="1363"/>
        <v>14.251315789473685</v>
      </c>
      <c r="K2396" s="114">
        <v>8</v>
      </c>
      <c r="L2396" s="115">
        <v>5.2631578947368418E-2</v>
      </c>
      <c r="M2396" s="90">
        <v>11.89</v>
      </c>
      <c r="N2396" s="90">
        <v>12.89</v>
      </c>
      <c r="O2396" s="90">
        <v>14.12</v>
      </c>
      <c r="P2396" s="90">
        <v>15.45</v>
      </c>
      <c r="Q2396" s="90">
        <v>17.010000000000002</v>
      </c>
      <c r="R2396" s="63">
        <f t="shared" si="1351"/>
        <v>4.7899999999999991</v>
      </c>
      <c r="S2396" s="64">
        <f t="shared" si="1387"/>
        <v>9.3299406276505639E-2</v>
      </c>
      <c r="T2396" s="65">
        <f t="shared" si="1381"/>
        <v>0.92242048099301788</v>
      </c>
      <c r="U2396" s="65">
        <f t="shared" si="1381"/>
        <v>0.91288951841359778</v>
      </c>
      <c r="V2396" s="65">
        <f t="shared" si="1352"/>
        <v>0.83430420711974118</v>
      </c>
      <c r="W2396" s="65">
        <f t="shared" si="1353"/>
        <v>0.75778953556731332</v>
      </c>
      <c r="X2396" s="61">
        <f t="shared" si="1364"/>
        <v>0</v>
      </c>
      <c r="Y2396" s="66">
        <f t="shared" si="1354"/>
        <v>9.4926350245499252E-2</v>
      </c>
      <c r="Z2396" s="61">
        <f t="shared" si="1355"/>
        <v>2.7121858700806096E-2</v>
      </c>
      <c r="AA2396" s="67">
        <f t="shared" si="1356"/>
        <v>13.875</v>
      </c>
      <c r="AB2396" s="68">
        <f t="shared" si="1357"/>
        <v>7.6415826221877384E-2</v>
      </c>
      <c r="AC2396" s="69">
        <f t="shared" si="1358"/>
        <v>7.6415826221877384E-2</v>
      </c>
      <c r="AD2396" s="70">
        <f>_xlfn.PERCENTILE.EXC(AC2396:$AC$5675,0.5)</f>
        <v>8.4905693394499299E-2</v>
      </c>
      <c r="AE2396" s="70">
        <f>_xlfn.PERCENTILE.EXC($AC2396:AC$5675,0.35)</f>
        <v>4.9292395525767981E-2</v>
      </c>
      <c r="AF2396" s="71">
        <f t="shared" si="1383"/>
        <v>6.0123111988250919E-2</v>
      </c>
      <c r="AG2396" s="70">
        <f t="shared" si="1384"/>
        <v>-0.13516283925727643</v>
      </c>
      <c r="AH2396" s="70">
        <f t="shared" si="1385"/>
        <v>-0.15865885003490499</v>
      </c>
      <c r="AI2396" s="61" t="str">
        <f t="shared" si="1373"/>
        <v>Safety</v>
      </c>
      <c r="AJ2396" s="68" t="str">
        <f t="shared" si="1374"/>
        <v>Short VOL</v>
      </c>
      <c r="AK2396" s="72" t="str">
        <f t="shared" si="1375"/>
        <v>00631L</v>
      </c>
      <c r="AL2396" s="73">
        <f t="shared" si="1365"/>
        <v>1</v>
      </c>
      <c r="AM2396" s="72" t="str">
        <f t="shared" si="1378"/>
        <v>00631L</v>
      </c>
      <c r="AN2396" s="73">
        <f t="shared" si="1366"/>
        <v>1</v>
      </c>
      <c r="AO2396" s="74" t="str">
        <f t="shared" si="1372"/>
        <v>00631L</v>
      </c>
      <c r="AP2396" s="20">
        <f t="shared" si="1367"/>
        <v>1</v>
      </c>
      <c r="AQ2396" s="74" t="str">
        <f t="shared" si="1382"/>
        <v>00631L</v>
      </c>
      <c r="AR2396" s="20">
        <f t="shared" si="1368"/>
        <v>1</v>
      </c>
      <c r="AS2396" s="74" t="str">
        <f t="shared" si="1376"/>
        <v>00631L</v>
      </c>
      <c r="AT2396" s="20">
        <f t="shared" si="1369"/>
        <v>1</v>
      </c>
      <c r="AU2396" s="74" t="str">
        <f t="shared" si="1359"/>
        <v>00631L</v>
      </c>
      <c r="AV2396" s="20">
        <f t="shared" si="1370"/>
        <v>1</v>
      </c>
      <c r="AW2396" s="74" t="str">
        <f t="shared" si="1360"/>
        <v>00631L</v>
      </c>
      <c r="AX2396" s="20">
        <f t="shared" si="1361"/>
        <v>1</v>
      </c>
      <c r="AY2396" s="20">
        <f t="shared" si="1371"/>
        <v>0</v>
      </c>
      <c r="AZ2396" s="116">
        <v>42831</v>
      </c>
      <c r="BA2396" s="117">
        <v>18.137499999999999</v>
      </c>
      <c r="BB2396" s="118">
        <v>18.274999999999999</v>
      </c>
      <c r="BC2396" s="76">
        <f t="shared" si="1379"/>
        <v>17.922916666666659</v>
      </c>
      <c r="BD2396" s="76">
        <f t="shared" si="1380"/>
        <v>17.92937499999999</v>
      </c>
      <c r="BE2396" s="77">
        <f t="shared" si="1386"/>
        <v>1.9644310124375598E-2</v>
      </c>
      <c r="BF2396" s="77">
        <f t="shared" si="1377"/>
        <v>1.1608045456130501E-2</v>
      </c>
    </row>
    <row r="2397" spans="1:58" s="23" customFormat="1" ht="15.75" customHeight="1" x14ac:dyDescent="0.4">
      <c r="A2397" s="116">
        <v>42829</v>
      </c>
      <c r="B2397" s="112">
        <v>13.225</v>
      </c>
      <c r="C2397" s="112">
        <v>13.375</v>
      </c>
      <c r="D2397" s="112">
        <v>14.125</v>
      </c>
      <c r="E2397" s="112">
        <v>14.925000000000001</v>
      </c>
      <c r="F2397" s="112">
        <v>15.375</v>
      </c>
      <c r="G2397" s="112">
        <v>16.125</v>
      </c>
      <c r="H2397" s="113">
        <v>16.475000000000001</v>
      </c>
      <c r="I2397" s="90">
        <f t="shared" si="1362"/>
        <v>13.303947368421053</v>
      </c>
      <c r="J2397" s="90">
        <f t="shared" si="1363"/>
        <v>13.769736842105264</v>
      </c>
      <c r="K2397" s="114">
        <v>9</v>
      </c>
      <c r="L2397" s="115">
        <v>5.2631578947368418E-2</v>
      </c>
      <c r="M2397" s="90">
        <v>9.51</v>
      </c>
      <c r="N2397" s="90">
        <v>11.79</v>
      </c>
      <c r="O2397" s="90">
        <v>13.37</v>
      </c>
      <c r="P2397" s="90">
        <v>14.94</v>
      </c>
      <c r="Q2397" s="90">
        <v>16.75</v>
      </c>
      <c r="R2397" s="63">
        <f t="shared" si="1351"/>
        <v>7.0100000000000016</v>
      </c>
      <c r="S2397" s="64">
        <f t="shared" si="1387"/>
        <v>-4.7657512116316768E-2</v>
      </c>
      <c r="T2397" s="65">
        <f t="shared" si="1381"/>
        <v>0.80661577608142498</v>
      </c>
      <c r="U2397" s="65">
        <f t="shared" si="1381"/>
        <v>0.88182498130142106</v>
      </c>
      <c r="V2397" s="65">
        <f t="shared" si="1352"/>
        <v>0.78915662650602403</v>
      </c>
      <c r="W2397" s="65">
        <f t="shared" si="1353"/>
        <v>0.70388059701492534</v>
      </c>
      <c r="X2397" s="61">
        <f t="shared" si="1364"/>
        <v>1.1342155009451823E-2</v>
      </c>
      <c r="Y2397" s="66">
        <f t="shared" si="1354"/>
        <v>0.10385259631490791</v>
      </c>
      <c r="Z2397" s="61">
        <f t="shared" si="1355"/>
        <v>3.5011373751359938E-2</v>
      </c>
      <c r="AA2397" s="67">
        <f t="shared" si="1356"/>
        <v>13.303947368421053</v>
      </c>
      <c r="AB2397" s="68">
        <f t="shared" si="1357"/>
        <v>0.12171331636980497</v>
      </c>
      <c r="AC2397" s="69">
        <f t="shared" si="1358"/>
        <v>0.12840944600687479</v>
      </c>
      <c r="AD2397" s="70">
        <f>_xlfn.PERCENTILE.EXC(AC2397:$AC$5675,0.5)</f>
        <v>8.4908789386401257E-2</v>
      </c>
      <c r="AE2397" s="70">
        <f>_xlfn.PERCENTILE.EXC($AC2397:AC$5675,0.35)</f>
        <v>4.9282094594594664E-2</v>
      </c>
      <c r="AF2397" s="71">
        <f t="shared" si="1383"/>
        <v>6.003899361538137E-2</v>
      </c>
      <c r="AG2397" s="70">
        <f t="shared" si="1384"/>
        <v>-0.13516283925727643</v>
      </c>
      <c r="AH2397" s="70">
        <f t="shared" si="1385"/>
        <v>-0.15865885003490499</v>
      </c>
      <c r="AI2397" s="61" t="str">
        <f t="shared" si="1373"/>
        <v>Short VOL</v>
      </c>
      <c r="AJ2397" s="68" t="str">
        <f t="shared" si="1374"/>
        <v>Short VOL</v>
      </c>
      <c r="AK2397" s="72" t="str">
        <f t="shared" si="1375"/>
        <v>00631L</v>
      </c>
      <c r="AL2397" s="73">
        <f t="shared" si="1365"/>
        <v>1</v>
      </c>
      <c r="AM2397" s="72" t="str">
        <f t="shared" si="1378"/>
        <v>00631L</v>
      </c>
      <c r="AN2397" s="73">
        <f t="shared" si="1366"/>
        <v>1</v>
      </c>
      <c r="AO2397" s="74" t="str">
        <f t="shared" si="1372"/>
        <v>00631L</v>
      </c>
      <c r="AP2397" s="20">
        <f t="shared" si="1367"/>
        <v>1</v>
      </c>
      <c r="AQ2397" s="74" t="str">
        <f t="shared" si="1382"/>
        <v>00631L</v>
      </c>
      <c r="AR2397" s="20">
        <f t="shared" si="1368"/>
        <v>1</v>
      </c>
      <c r="AS2397" s="74" t="str">
        <f t="shared" si="1376"/>
        <v>00631L</v>
      </c>
      <c r="AT2397" s="20">
        <f t="shared" si="1369"/>
        <v>1</v>
      </c>
      <c r="AU2397" s="74" t="str">
        <f t="shared" si="1359"/>
        <v>00631L</v>
      </c>
      <c r="AV2397" s="20">
        <f t="shared" si="1370"/>
        <v>1</v>
      </c>
      <c r="AW2397" s="74" t="str">
        <f t="shared" si="1360"/>
        <v>00631L</v>
      </c>
      <c r="AX2397" s="20">
        <f t="shared" si="1361"/>
        <v>1</v>
      </c>
      <c r="AY2397" s="20">
        <f t="shared" si="1371"/>
        <v>0</v>
      </c>
      <c r="AZ2397" s="116">
        <v>42830</v>
      </c>
      <c r="BA2397" s="117">
        <v>18.3</v>
      </c>
      <c r="BB2397" s="118">
        <v>18.237500000000001</v>
      </c>
      <c r="BC2397" s="76">
        <f t="shared" si="1379"/>
        <v>17.903541666666662</v>
      </c>
      <c r="BD2397" s="76">
        <f t="shared" si="1380"/>
        <v>17.923333333333325</v>
      </c>
      <c r="BE2397" s="77">
        <f t="shared" si="1386"/>
        <v>1.8653199436797028E-2</v>
      </c>
      <c r="BF2397" s="77">
        <f t="shared" si="1377"/>
        <v>2.1015436116794271E-2</v>
      </c>
    </row>
    <row r="2398" spans="1:58" s="23" customFormat="1" ht="15.75" customHeight="1" x14ac:dyDescent="0.4">
      <c r="A2398" s="116">
        <v>42828</v>
      </c>
      <c r="B2398" s="112">
        <v>13.475</v>
      </c>
      <c r="C2398" s="112">
        <v>13.574999999999999</v>
      </c>
      <c r="D2398" s="112">
        <v>14.275</v>
      </c>
      <c r="E2398" s="112">
        <v>15.074999999999999</v>
      </c>
      <c r="F2398" s="112">
        <v>15.574999999999999</v>
      </c>
      <c r="G2398" s="112">
        <v>16.324999999999999</v>
      </c>
      <c r="H2398" s="113">
        <v>16.725000000000001</v>
      </c>
      <c r="I2398" s="90">
        <f t="shared" si="1362"/>
        <v>13.522368421052631</v>
      </c>
      <c r="J2398" s="90">
        <f t="shared" si="1363"/>
        <v>13.906578947368422</v>
      </c>
      <c r="K2398" s="114">
        <v>10</v>
      </c>
      <c r="L2398" s="115">
        <v>5.2631578947368418E-2</v>
      </c>
      <c r="M2398" s="90">
        <v>10.16</v>
      </c>
      <c r="N2398" s="90">
        <v>12.38</v>
      </c>
      <c r="O2398" s="90">
        <v>13.67</v>
      </c>
      <c r="P2398" s="90">
        <v>15.27</v>
      </c>
      <c r="Q2398" s="90">
        <v>16.899999999999999</v>
      </c>
      <c r="R2398" s="63">
        <f t="shared" si="1351"/>
        <v>6.3999999999999986</v>
      </c>
      <c r="S2398" s="64">
        <f t="shared" si="1387"/>
        <v>8.0840743734854998E-4</v>
      </c>
      <c r="T2398" s="65">
        <f t="shared" si="1381"/>
        <v>0.82067851373182543</v>
      </c>
      <c r="U2398" s="65">
        <f t="shared" si="1381"/>
        <v>0.90563277249451357</v>
      </c>
      <c r="V2398" s="65">
        <f t="shared" si="1352"/>
        <v>0.81074001309757704</v>
      </c>
      <c r="W2398" s="65">
        <f t="shared" si="1353"/>
        <v>0.73254437869822497</v>
      </c>
      <c r="X2398" s="61">
        <f t="shared" si="1364"/>
        <v>7.4211502782931095E-3</v>
      </c>
      <c r="Y2398" s="66">
        <f t="shared" si="1354"/>
        <v>0.1094527363184081</v>
      </c>
      <c r="Z2398" s="61">
        <f t="shared" si="1355"/>
        <v>2.8412960980831056E-2</v>
      </c>
      <c r="AA2398" s="67">
        <f t="shared" si="1356"/>
        <v>13.522368421052629</v>
      </c>
      <c r="AB2398" s="68">
        <f t="shared" si="1357"/>
        <v>8.8449111470112987E-2</v>
      </c>
      <c r="AC2398" s="69">
        <f t="shared" si="1358"/>
        <v>9.2275316724768061E-2</v>
      </c>
      <c r="AD2398" s="70">
        <f>_xlfn.PERCENTILE.EXC(AC2398:$AC$5675,0.5)</f>
        <v>8.4905693394499299E-2</v>
      </c>
      <c r="AE2398" s="70">
        <f>_xlfn.PERCENTILE.EXC($AC2398:AC$5675,0.35)</f>
        <v>4.9277302958823016E-2</v>
      </c>
      <c r="AF2398" s="71">
        <f t="shared" si="1383"/>
        <v>5.9938385414232201E-2</v>
      </c>
      <c r="AG2398" s="70">
        <f t="shared" si="1384"/>
        <v>-0.13516283925727643</v>
      </c>
      <c r="AH2398" s="70">
        <f t="shared" si="1385"/>
        <v>-0.15865885003490499</v>
      </c>
      <c r="AI2398" s="61" t="str">
        <f t="shared" si="1373"/>
        <v>Short VOL</v>
      </c>
      <c r="AJ2398" s="68" t="str">
        <f t="shared" si="1374"/>
        <v>Short VOL</v>
      </c>
      <c r="AK2398" s="72" t="str">
        <f t="shared" si="1375"/>
        <v>00631L</v>
      </c>
      <c r="AL2398" s="73">
        <f t="shared" si="1365"/>
        <v>1</v>
      </c>
      <c r="AM2398" s="72" t="str">
        <f t="shared" si="1378"/>
        <v>00631L</v>
      </c>
      <c r="AN2398" s="73">
        <f t="shared" si="1366"/>
        <v>1</v>
      </c>
      <c r="AO2398" s="74" t="str">
        <f t="shared" si="1372"/>
        <v>00631L</v>
      </c>
      <c r="AP2398" s="20">
        <f t="shared" si="1367"/>
        <v>1</v>
      </c>
      <c r="AQ2398" s="74" t="str">
        <f t="shared" si="1382"/>
        <v>00631L</v>
      </c>
      <c r="AR2398" s="20">
        <f t="shared" si="1368"/>
        <v>1</v>
      </c>
      <c r="AS2398" s="74" t="str">
        <f t="shared" si="1376"/>
        <v>00631L</v>
      </c>
      <c r="AT2398" s="20">
        <f t="shared" si="1369"/>
        <v>1</v>
      </c>
      <c r="AU2398" s="74" t="str">
        <f t="shared" si="1359"/>
        <v>00631L</v>
      </c>
      <c r="AV2398" s="20">
        <f t="shared" si="1370"/>
        <v>1</v>
      </c>
      <c r="AW2398" s="74" t="str">
        <f t="shared" si="1360"/>
        <v>00631L</v>
      </c>
      <c r="AX2398" s="20">
        <f t="shared" si="1361"/>
        <v>1</v>
      </c>
      <c r="AY2398" s="20">
        <f t="shared" si="1371"/>
        <v>0</v>
      </c>
      <c r="AZ2398" s="116">
        <v>42829</v>
      </c>
      <c r="BA2398" s="117">
        <v>18.21</v>
      </c>
      <c r="BB2398" s="118">
        <v>18.212499999999999</v>
      </c>
      <c r="BC2398" s="76">
        <f t="shared" si="1379"/>
        <v>17.88645833333333</v>
      </c>
      <c r="BD2398" s="76">
        <f t="shared" si="1380"/>
        <v>17.903083333333324</v>
      </c>
      <c r="BE2398" s="77">
        <f t="shared" si="1386"/>
        <v>1.8228408362937619E-2</v>
      </c>
      <c r="BF2398" s="77">
        <f t="shared" si="1377"/>
        <v>1.7143229518193432E-2</v>
      </c>
    </row>
    <row r="2399" spans="1:58" s="23" customFormat="1" ht="15.75" customHeight="1" x14ac:dyDescent="0.4">
      <c r="A2399" s="116">
        <v>42825</v>
      </c>
      <c r="B2399" s="112">
        <v>13.275</v>
      </c>
      <c r="C2399" s="112">
        <v>13.574999999999999</v>
      </c>
      <c r="D2399" s="112">
        <v>14.25</v>
      </c>
      <c r="E2399" s="112">
        <v>15.025</v>
      </c>
      <c r="F2399" s="112">
        <v>15.475</v>
      </c>
      <c r="G2399" s="112">
        <v>16.274999999999999</v>
      </c>
      <c r="H2399" s="113">
        <v>16.725000000000001</v>
      </c>
      <c r="I2399" s="90">
        <f t="shared" si="1362"/>
        <v>13.401315789473685</v>
      </c>
      <c r="J2399" s="90">
        <f t="shared" si="1363"/>
        <v>13.859210526315788</v>
      </c>
      <c r="K2399" s="114">
        <v>11</v>
      </c>
      <c r="L2399" s="115">
        <v>5.2631578947368418E-2</v>
      </c>
      <c r="M2399" s="90">
        <v>9.66</v>
      </c>
      <c r="N2399" s="90">
        <v>12.37</v>
      </c>
      <c r="O2399" s="90">
        <v>13.6</v>
      </c>
      <c r="P2399" s="90">
        <v>15.25</v>
      </c>
      <c r="Q2399" s="90">
        <v>16.95</v>
      </c>
      <c r="R2399" s="63">
        <f t="shared" ref="R2399:R2462" si="1388">(O2399+P2399)-(N2399+M2399)</f>
        <v>6.82</v>
      </c>
      <c r="S2399" s="64">
        <f t="shared" si="1387"/>
        <v>7.1923743500866569E-2</v>
      </c>
      <c r="T2399" s="65">
        <f t="shared" si="1381"/>
        <v>0.78092158447857729</v>
      </c>
      <c r="U2399" s="65">
        <f t="shared" si="1381"/>
        <v>0.90955882352941175</v>
      </c>
      <c r="V2399" s="65">
        <f t="shared" si="1352"/>
        <v>0.81114754098360653</v>
      </c>
      <c r="W2399" s="65">
        <f t="shared" si="1353"/>
        <v>0.72979351032448381</v>
      </c>
      <c r="X2399" s="61">
        <f t="shared" si="1364"/>
        <v>2.2598870056497095E-2</v>
      </c>
      <c r="Y2399" s="66">
        <f t="shared" si="1354"/>
        <v>0.113144758735441</v>
      </c>
      <c r="Z2399" s="61">
        <f t="shared" si="1355"/>
        <v>3.4167893961708252E-2</v>
      </c>
      <c r="AA2399" s="67">
        <f t="shared" si="1356"/>
        <v>13.401315789473685</v>
      </c>
      <c r="AB2399" s="68">
        <f t="shared" si="1357"/>
        <v>7.3160873080032426E-2</v>
      </c>
      <c r="AC2399" s="69">
        <f t="shared" si="1358"/>
        <v>8.3372335446538867E-2</v>
      </c>
      <c r="AD2399" s="70">
        <f>_xlfn.PERCENTILE.EXC(AC2399:$AC$5675,0.5)</f>
        <v>8.4902597402597355E-2</v>
      </c>
      <c r="AE2399" s="70">
        <f>_xlfn.PERCENTILE.EXC($AC2399:AC$5675,0.35)</f>
        <v>4.9272511323051368E-2</v>
      </c>
      <c r="AF2399" s="71">
        <f t="shared" si="1383"/>
        <v>5.9938385414232201E-2</v>
      </c>
      <c r="AG2399" s="70">
        <f t="shared" si="1384"/>
        <v>-0.13516283925727643</v>
      </c>
      <c r="AH2399" s="70">
        <f t="shared" si="1385"/>
        <v>-0.15865885003490499</v>
      </c>
      <c r="AI2399" s="61" t="str">
        <f t="shared" si="1373"/>
        <v>Safety</v>
      </c>
      <c r="AJ2399" s="68" t="str">
        <f t="shared" si="1374"/>
        <v>Short VOL</v>
      </c>
      <c r="AK2399" s="72" t="str">
        <f t="shared" si="1375"/>
        <v>00631L</v>
      </c>
      <c r="AL2399" s="73">
        <f t="shared" si="1365"/>
        <v>1</v>
      </c>
      <c r="AM2399" s="72" t="str">
        <f t="shared" si="1378"/>
        <v>00631L</v>
      </c>
      <c r="AN2399" s="73">
        <f t="shared" si="1366"/>
        <v>1</v>
      </c>
      <c r="AO2399" s="74" t="str">
        <f t="shared" si="1372"/>
        <v>00631L</v>
      </c>
      <c r="AP2399" s="20">
        <f t="shared" si="1367"/>
        <v>1</v>
      </c>
      <c r="AQ2399" s="74" t="str">
        <f t="shared" si="1382"/>
        <v>00631L</v>
      </c>
      <c r="AR2399" s="20">
        <f t="shared" si="1368"/>
        <v>1</v>
      </c>
      <c r="AS2399" s="74" t="str">
        <f t="shared" si="1376"/>
        <v>00631L</v>
      </c>
      <c r="AT2399" s="20">
        <f t="shared" si="1369"/>
        <v>1</v>
      </c>
      <c r="AU2399" s="74" t="str">
        <f t="shared" si="1359"/>
        <v>00631L</v>
      </c>
      <c r="AV2399" s="20">
        <f t="shared" si="1370"/>
        <v>1</v>
      </c>
      <c r="AW2399" s="74" t="str">
        <f t="shared" si="1360"/>
        <v>00631L</v>
      </c>
      <c r="AX2399" s="20">
        <f t="shared" si="1361"/>
        <v>1</v>
      </c>
      <c r="AY2399" s="20">
        <f t="shared" si="1371"/>
        <v>0</v>
      </c>
      <c r="AZ2399" s="116">
        <v>42828</v>
      </c>
      <c r="BA2399" s="117">
        <v>18.329999999999998</v>
      </c>
      <c r="BB2399" s="118">
        <v>18.287500000000001</v>
      </c>
      <c r="BC2399" s="76">
        <f t="shared" si="1379"/>
        <v>17.869791666666664</v>
      </c>
      <c r="BD2399" s="76">
        <f t="shared" si="1380"/>
        <v>17.888416666666661</v>
      </c>
      <c r="BE2399" s="77">
        <f t="shared" si="1386"/>
        <v>2.3375109297581097E-2</v>
      </c>
      <c r="BF2399" s="77">
        <f t="shared" si="1377"/>
        <v>2.4685434242829627E-2</v>
      </c>
    </row>
    <row r="2400" spans="1:58" s="23" customFormat="1" ht="15.75" customHeight="1" x14ac:dyDescent="0.4">
      <c r="A2400" s="116">
        <v>42824</v>
      </c>
      <c r="B2400" s="112">
        <v>12.824999999999999</v>
      </c>
      <c r="C2400" s="112">
        <v>13.375</v>
      </c>
      <c r="D2400" s="112">
        <v>14.175000000000001</v>
      </c>
      <c r="E2400" s="112">
        <v>15.025</v>
      </c>
      <c r="F2400" s="112">
        <v>15.475</v>
      </c>
      <c r="G2400" s="112">
        <v>16.274999999999999</v>
      </c>
      <c r="H2400" s="113">
        <v>16.725000000000001</v>
      </c>
      <c r="I2400" s="90">
        <f t="shared" si="1362"/>
        <v>13.027631578947368</v>
      </c>
      <c r="J2400" s="90">
        <f t="shared" si="1363"/>
        <v>13.669736842105264</v>
      </c>
      <c r="K2400" s="114">
        <v>12</v>
      </c>
      <c r="L2400" s="115">
        <v>5.2631578947368418E-2</v>
      </c>
      <c r="M2400" s="90">
        <v>9.58</v>
      </c>
      <c r="N2400" s="90">
        <v>11.54</v>
      </c>
      <c r="O2400" s="90">
        <v>13.37</v>
      </c>
      <c r="P2400" s="90">
        <v>15.09</v>
      </c>
      <c r="Q2400" s="90">
        <v>16.87</v>
      </c>
      <c r="R2400" s="63">
        <f t="shared" si="1388"/>
        <v>7.3400000000000034</v>
      </c>
      <c r="S2400" s="64">
        <f t="shared" si="1387"/>
        <v>1.0507880910682945E-2</v>
      </c>
      <c r="T2400" s="65">
        <f t="shared" si="1381"/>
        <v>0.83015597920277306</v>
      </c>
      <c r="U2400" s="65">
        <f t="shared" si="1381"/>
        <v>0.86312640239341809</v>
      </c>
      <c r="V2400" s="65">
        <f t="shared" si="1352"/>
        <v>0.76474486414844267</v>
      </c>
      <c r="W2400" s="65">
        <f t="shared" si="1353"/>
        <v>0.68405453467694122</v>
      </c>
      <c r="X2400" s="61">
        <f t="shared" si="1364"/>
        <v>4.2884990253411366E-2</v>
      </c>
      <c r="Y2400" s="66">
        <f t="shared" si="1354"/>
        <v>0.113144758735441</v>
      </c>
      <c r="Z2400" s="61">
        <f t="shared" si="1355"/>
        <v>4.928795071204941E-2</v>
      </c>
      <c r="AA2400" s="67">
        <f t="shared" si="1356"/>
        <v>13.027631578947368</v>
      </c>
      <c r="AB2400" s="68">
        <f t="shared" si="1357"/>
        <v>0.1113518197573657</v>
      </c>
      <c r="AC2400" s="69">
        <f t="shared" si="1358"/>
        <v>0.12891088205783091</v>
      </c>
      <c r="AD2400" s="70">
        <f>_xlfn.PERCENTILE.EXC(AC2400:$AC$5675,0.5)</f>
        <v>8.4905693394499299E-2</v>
      </c>
      <c r="AE2400" s="70">
        <f>_xlfn.PERCENTILE.EXC($AC2400:AC$5675,0.35)</f>
        <v>4.9266566238800616E-2</v>
      </c>
      <c r="AF2400" s="71">
        <f t="shared" si="1383"/>
        <v>5.9938385414232201E-2</v>
      </c>
      <c r="AG2400" s="70">
        <f t="shared" si="1384"/>
        <v>-0.13516283925727643</v>
      </c>
      <c r="AH2400" s="70">
        <f t="shared" si="1385"/>
        <v>-0.15865885003490499</v>
      </c>
      <c r="AI2400" s="61" t="str">
        <f t="shared" si="1373"/>
        <v>Short VOL</v>
      </c>
      <c r="AJ2400" s="68" t="str">
        <f t="shared" si="1374"/>
        <v>Short VOL</v>
      </c>
      <c r="AK2400" s="72" t="str">
        <f t="shared" si="1375"/>
        <v>00631L</v>
      </c>
      <c r="AL2400" s="73">
        <f t="shared" si="1365"/>
        <v>1</v>
      </c>
      <c r="AM2400" s="72" t="str">
        <f t="shared" si="1378"/>
        <v>00631L</v>
      </c>
      <c r="AN2400" s="73">
        <f t="shared" si="1366"/>
        <v>1</v>
      </c>
      <c r="AO2400" s="74" t="str">
        <f t="shared" si="1372"/>
        <v>00631L</v>
      </c>
      <c r="AP2400" s="20">
        <f t="shared" si="1367"/>
        <v>1</v>
      </c>
      <c r="AQ2400" s="74" t="str">
        <f t="shared" si="1382"/>
        <v>00631L</v>
      </c>
      <c r="AR2400" s="20">
        <f t="shared" si="1368"/>
        <v>1</v>
      </c>
      <c r="AS2400" s="74" t="str">
        <f t="shared" si="1376"/>
        <v>00631L</v>
      </c>
      <c r="AT2400" s="20">
        <f t="shared" si="1369"/>
        <v>1</v>
      </c>
      <c r="AU2400" s="74" t="str">
        <f t="shared" si="1359"/>
        <v>00631L</v>
      </c>
      <c r="AV2400" s="20">
        <f t="shared" si="1370"/>
        <v>1</v>
      </c>
      <c r="AW2400" s="74" t="str">
        <f t="shared" si="1360"/>
        <v>00631L</v>
      </c>
      <c r="AX2400" s="20">
        <f t="shared" si="1361"/>
        <v>1</v>
      </c>
      <c r="AY2400" s="20">
        <f t="shared" si="1371"/>
        <v>0</v>
      </c>
      <c r="AZ2400" s="116">
        <v>42825</v>
      </c>
      <c r="BA2400" s="117">
        <v>18.262499999999999</v>
      </c>
      <c r="BB2400" s="118">
        <v>18.225000000000001</v>
      </c>
      <c r="BC2400" s="76">
        <f t="shared" si="1379"/>
        <v>17.854166666666661</v>
      </c>
      <c r="BD2400" s="76">
        <f t="shared" si="1380"/>
        <v>17.869374999999998</v>
      </c>
      <c r="BE2400" s="77">
        <f t="shared" si="1386"/>
        <v>2.0770128354726206E-2</v>
      </c>
      <c r="BF2400" s="77">
        <f t="shared" si="1377"/>
        <v>2.1999930047917251E-2</v>
      </c>
    </row>
    <row r="2401" spans="1:58" s="23" customFormat="1" ht="15.75" customHeight="1" x14ac:dyDescent="0.4">
      <c r="A2401" s="116">
        <v>42823</v>
      </c>
      <c r="B2401" s="112">
        <v>12.925000000000001</v>
      </c>
      <c r="C2401" s="112">
        <v>13.525</v>
      </c>
      <c r="D2401" s="112">
        <v>14.225</v>
      </c>
      <c r="E2401" s="112">
        <v>15.074999999999999</v>
      </c>
      <c r="F2401" s="112">
        <v>15.574999999999999</v>
      </c>
      <c r="G2401" s="112">
        <v>16.375</v>
      </c>
      <c r="H2401" s="113">
        <v>16.824999999999999</v>
      </c>
      <c r="I2401" s="90">
        <f t="shared" si="1362"/>
        <v>13.114473684210527</v>
      </c>
      <c r="J2401" s="90">
        <f t="shared" si="1363"/>
        <v>13.746052631578948</v>
      </c>
      <c r="K2401" s="114">
        <v>13</v>
      </c>
      <c r="L2401" s="115">
        <v>5.2631578947368418E-2</v>
      </c>
      <c r="M2401" s="90">
        <v>10.08</v>
      </c>
      <c r="N2401" s="90">
        <v>11.42</v>
      </c>
      <c r="O2401" s="90">
        <v>13.43</v>
      </c>
      <c r="P2401" s="90">
        <v>15.19</v>
      </c>
      <c r="Q2401" s="90">
        <v>16.96</v>
      </c>
      <c r="R2401" s="63">
        <f t="shared" si="1388"/>
        <v>7.1199999999999974</v>
      </c>
      <c r="S2401" s="64">
        <f t="shared" si="1387"/>
        <v>-9.5403295750216346E-3</v>
      </c>
      <c r="T2401" s="65">
        <f t="shared" si="1381"/>
        <v>0.88266199649737309</v>
      </c>
      <c r="U2401" s="65">
        <f t="shared" si="1381"/>
        <v>0.85033507073715564</v>
      </c>
      <c r="V2401" s="65">
        <f t="shared" si="1352"/>
        <v>0.75181040157998691</v>
      </c>
      <c r="W2401" s="65">
        <f t="shared" si="1353"/>
        <v>0.67334905660377353</v>
      </c>
      <c r="X2401" s="61">
        <f t="shared" si="1364"/>
        <v>4.6421663442940006E-2</v>
      </c>
      <c r="Y2401" s="66">
        <f t="shared" si="1354"/>
        <v>0.11608623548922056</v>
      </c>
      <c r="Z2401" s="61">
        <f t="shared" si="1355"/>
        <v>4.8158924450687278E-2</v>
      </c>
      <c r="AA2401" s="67">
        <f t="shared" si="1356"/>
        <v>13.114473684210527</v>
      </c>
      <c r="AB2401" s="68">
        <f t="shared" si="1357"/>
        <v>0.13178633975481618</v>
      </c>
      <c r="AC2401" s="69">
        <f t="shared" si="1358"/>
        <v>0.1483777306664209</v>
      </c>
      <c r="AD2401" s="70">
        <f>_xlfn.PERCENTILE.EXC(AC2401:$AC$5675,0.5)</f>
        <v>8.4902597402597355E-2</v>
      </c>
      <c r="AE2401" s="70">
        <f>_xlfn.PERCENTILE.EXC($AC2401:AC$5675,0.35)</f>
        <v>4.9253700463675255E-2</v>
      </c>
      <c r="AF2401" s="71">
        <f t="shared" si="1383"/>
        <v>5.9938385414232201E-2</v>
      </c>
      <c r="AG2401" s="70">
        <f t="shared" si="1384"/>
        <v>-0.13516283925727643</v>
      </c>
      <c r="AH2401" s="70">
        <f t="shared" si="1385"/>
        <v>-0.15865885003490499</v>
      </c>
      <c r="AI2401" s="61" t="str">
        <f t="shared" si="1373"/>
        <v>Short VOL</v>
      </c>
      <c r="AJ2401" s="68" t="str">
        <f t="shared" si="1374"/>
        <v>Short VOL</v>
      </c>
      <c r="AK2401" s="72" t="str">
        <f t="shared" si="1375"/>
        <v>00631L</v>
      </c>
      <c r="AL2401" s="73">
        <f t="shared" si="1365"/>
        <v>1</v>
      </c>
      <c r="AM2401" s="72" t="str">
        <f t="shared" si="1378"/>
        <v>00631L</v>
      </c>
      <c r="AN2401" s="73">
        <f t="shared" si="1366"/>
        <v>1</v>
      </c>
      <c r="AO2401" s="74" t="str">
        <f t="shared" si="1372"/>
        <v>00631L</v>
      </c>
      <c r="AP2401" s="20">
        <f t="shared" si="1367"/>
        <v>1</v>
      </c>
      <c r="AQ2401" s="74" t="str">
        <f t="shared" si="1382"/>
        <v>00631L</v>
      </c>
      <c r="AR2401" s="20">
        <f t="shared" si="1368"/>
        <v>1</v>
      </c>
      <c r="AS2401" s="74" t="str">
        <f t="shared" si="1376"/>
        <v>00631L</v>
      </c>
      <c r="AT2401" s="20">
        <f t="shared" si="1369"/>
        <v>1</v>
      </c>
      <c r="AU2401" s="74" t="str">
        <f t="shared" si="1359"/>
        <v>00631L</v>
      </c>
      <c r="AV2401" s="20">
        <f t="shared" si="1370"/>
        <v>1</v>
      </c>
      <c r="AW2401" s="74" t="str">
        <f t="shared" si="1360"/>
        <v>00631L</v>
      </c>
      <c r="AX2401" s="20">
        <f t="shared" si="1361"/>
        <v>1</v>
      </c>
      <c r="AY2401" s="20">
        <f t="shared" si="1371"/>
        <v>0</v>
      </c>
      <c r="AZ2401" s="116">
        <v>42824</v>
      </c>
      <c r="BA2401" s="117">
        <v>18.079999999999998</v>
      </c>
      <c r="BB2401" s="118">
        <v>18</v>
      </c>
      <c r="BC2401" s="76">
        <f t="shared" si="1379"/>
        <v>17.843749999999989</v>
      </c>
      <c r="BD2401" s="76">
        <f t="shared" si="1380"/>
        <v>17.851749999999992</v>
      </c>
      <c r="BE2401" s="77">
        <f t="shared" si="1386"/>
        <v>8.7565674255697789E-3</v>
      </c>
      <c r="BF2401" s="77">
        <f t="shared" si="1377"/>
        <v>1.2785861330122054E-2</v>
      </c>
    </row>
    <row r="2402" spans="1:58" s="23" customFormat="1" ht="15.75" customHeight="1" x14ac:dyDescent="0.4">
      <c r="A2402" s="116">
        <v>42822</v>
      </c>
      <c r="B2402" s="112">
        <v>12.925000000000001</v>
      </c>
      <c r="C2402" s="112">
        <v>13.55</v>
      </c>
      <c r="D2402" s="112">
        <v>14.375</v>
      </c>
      <c r="E2402" s="112">
        <v>15.225</v>
      </c>
      <c r="F2402" s="112">
        <v>15.725</v>
      </c>
      <c r="G2402" s="112">
        <v>16.524999999999999</v>
      </c>
      <c r="H2402" s="113">
        <v>16.925000000000001</v>
      </c>
      <c r="I2402" s="90">
        <f t="shared" si="1362"/>
        <v>13.089473684210526</v>
      </c>
      <c r="J2402" s="90">
        <f t="shared" si="1363"/>
        <v>13.767105263157895</v>
      </c>
      <c r="K2402" s="114">
        <v>14</v>
      </c>
      <c r="L2402" s="115">
        <v>5.2631578947368418E-2</v>
      </c>
      <c r="M2402" s="90">
        <v>10.51</v>
      </c>
      <c r="N2402" s="90">
        <v>11.53</v>
      </c>
      <c r="O2402" s="90">
        <v>13.68</v>
      </c>
      <c r="P2402" s="90">
        <v>15.4</v>
      </c>
      <c r="Q2402" s="90">
        <v>17.149999999999999</v>
      </c>
      <c r="R2402" s="63">
        <f t="shared" si="1388"/>
        <v>7.0399999999999991</v>
      </c>
      <c r="S2402" s="64">
        <f t="shared" si="1387"/>
        <v>-7.7600000000000058E-2</v>
      </c>
      <c r="T2402" s="65">
        <f t="shared" si="1381"/>
        <v>0.91153512575888984</v>
      </c>
      <c r="U2402" s="65">
        <f t="shared" si="1381"/>
        <v>0.84283625730994149</v>
      </c>
      <c r="V2402" s="65">
        <f t="shared" si="1352"/>
        <v>0.74870129870129865</v>
      </c>
      <c r="W2402" s="65">
        <f t="shared" si="1353"/>
        <v>0.67230320699708457</v>
      </c>
      <c r="X2402" s="61">
        <f t="shared" si="1364"/>
        <v>4.8355899419729204E-2</v>
      </c>
      <c r="Y2402" s="66">
        <f t="shared" si="1354"/>
        <v>0.11165845648604276</v>
      </c>
      <c r="Z2402" s="61">
        <f t="shared" si="1355"/>
        <v>5.1769199839163629E-2</v>
      </c>
      <c r="AA2402" s="67">
        <f t="shared" si="1356"/>
        <v>13.089473684210526</v>
      </c>
      <c r="AB2402" s="68">
        <f t="shared" si="1357"/>
        <v>0.12098872506504782</v>
      </c>
      <c r="AC2402" s="69">
        <f t="shared" si="1358"/>
        <v>0.13525357191765197</v>
      </c>
      <c r="AD2402" s="70">
        <f>_xlfn.PERCENTILE.EXC(AC2402:$AC$5675,0.5)</f>
        <v>8.4888975391095606E-2</v>
      </c>
      <c r="AE2402" s="70">
        <f>_xlfn.PERCENTILE.EXC($AC2402:AC$5675,0.35)</f>
        <v>4.9240834688549895E-2</v>
      </c>
      <c r="AF2402" s="71">
        <f t="shared" si="1383"/>
        <v>5.9938385414232201E-2</v>
      </c>
      <c r="AG2402" s="70">
        <f t="shared" si="1384"/>
        <v>-0.13516283925727643</v>
      </c>
      <c r="AH2402" s="70">
        <f t="shared" si="1385"/>
        <v>-0.15865885003490499</v>
      </c>
      <c r="AI2402" s="61" t="str">
        <f t="shared" si="1373"/>
        <v>Short VOL</v>
      </c>
      <c r="AJ2402" s="68" t="str">
        <f t="shared" si="1374"/>
        <v>Short VOL</v>
      </c>
      <c r="AK2402" s="72" t="str">
        <f t="shared" si="1375"/>
        <v>00631L</v>
      </c>
      <c r="AL2402" s="73">
        <f t="shared" si="1365"/>
        <v>1</v>
      </c>
      <c r="AM2402" s="72" t="str">
        <f t="shared" si="1378"/>
        <v>00631L</v>
      </c>
      <c r="AN2402" s="73">
        <f t="shared" si="1366"/>
        <v>1</v>
      </c>
      <c r="AO2402" s="74" t="str">
        <f t="shared" si="1372"/>
        <v>00631L</v>
      </c>
      <c r="AP2402" s="20">
        <f t="shared" si="1367"/>
        <v>1</v>
      </c>
      <c r="AQ2402" s="74" t="str">
        <f t="shared" si="1382"/>
        <v>00631L</v>
      </c>
      <c r="AR2402" s="20">
        <f t="shared" si="1368"/>
        <v>1</v>
      </c>
      <c r="AS2402" s="74" t="str">
        <f t="shared" si="1376"/>
        <v>00631L</v>
      </c>
      <c r="AT2402" s="20">
        <f t="shared" si="1369"/>
        <v>1</v>
      </c>
      <c r="AU2402" s="74" t="str">
        <f t="shared" si="1359"/>
        <v>00631L</v>
      </c>
      <c r="AV2402" s="20">
        <f t="shared" si="1370"/>
        <v>1</v>
      </c>
      <c r="AW2402" s="74" t="str">
        <f t="shared" si="1360"/>
        <v>00631L</v>
      </c>
      <c r="AX2402" s="20">
        <f t="shared" si="1361"/>
        <v>1</v>
      </c>
      <c r="AY2402" s="20">
        <f t="shared" si="1371"/>
        <v>0</v>
      </c>
      <c r="AZ2402" s="116">
        <v>42823</v>
      </c>
      <c r="BA2402" s="117">
        <v>18.05</v>
      </c>
      <c r="BB2402" s="118">
        <v>18</v>
      </c>
      <c r="BC2402" s="76">
        <f t="shared" si="1379"/>
        <v>17.842083333333324</v>
      </c>
      <c r="BD2402" s="76">
        <f t="shared" si="1380"/>
        <v>17.844583333333325</v>
      </c>
      <c r="BE2402" s="77">
        <f t="shared" si="1386"/>
        <v>8.8507975058971563E-3</v>
      </c>
      <c r="BF2402" s="77">
        <f t="shared" si="1377"/>
        <v>1.1511429705560062E-2</v>
      </c>
    </row>
    <row r="2403" spans="1:58" s="23" customFormat="1" ht="15.75" customHeight="1" x14ac:dyDescent="0.4">
      <c r="A2403" s="116">
        <v>42821</v>
      </c>
      <c r="B2403" s="112">
        <v>13.574999999999999</v>
      </c>
      <c r="C2403" s="112">
        <v>14.074999999999999</v>
      </c>
      <c r="D2403" s="112">
        <v>14.725</v>
      </c>
      <c r="E2403" s="112">
        <v>15.525</v>
      </c>
      <c r="F2403" s="112">
        <v>16.024999999999999</v>
      </c>
      <c r="G2403" s="112">
        <v>16.824999999999999</v>
      </c>
      <c r="H2403" s="113">
        <v>17.225000000000001</v>
      </c>
      <c r="I2403" s="90">
        <f t="shared" si="1362"/>
        <v>13.680263157894736</v>
      </c>
      <c r="J2403" s="90">
        <f t="shared" si="1363"/>
        <v>14.211842105263157</v>
      </c>
      <c r="K2403" s="114">
        <v>15</v>
      </c>
      <c r="L2403" s="115">
        <v>5.2631578947368418E-2</v>
      </c>
      <c r="M2403" s="90">
        <v>12.12</v>
      </c>
      <c r="N2403" s="90">
        <v>12.5</v>
      </c>
      <c r="O2403" s="90">
        <v>14.23</v>
      </c>
      <c r="P2403" s="90">
        <v>15.99</v>
      </c>
      <c r="Q2403" s="90">
        <v>17.510000000000002</v>
      </c>
      <c r="R2403" s="63">
        <f t="shared" si="1388"/>
        <v>5.6000000000000014</v>
      </c>
      <c r="S2403" s="64">
        <f t="shared" si="1387"/>
        <v>-3.5493827160493888E-2</v>
      </c>
      <c r="T2403" s="65">
        <f t="shared" si="1381"/>
        <v>0.96959999999999991</v>
      </c>
      <c r="U2403" s="65">
        <f t="shared" si="1381"/>
        <v>0.87842586085734364</v>
      </c>
      <c r="V2403" s="65">
        <f t="shared" si="1352"/>
        <v>0.78173858661663542</v>
      </c>
      <c r="W2403" s="65">
        <f t="shared" si="1353"/>
        <v>0.71387778412335801</v>
      </c>
      <c r="X2403" s="61">
        <f t="shared" si="1364"/>
        <v>3.6832412523020261E-2</v>
      </c>
      <c r="Y2403" s="66">
        <f t="shared" si="1354"/>
        <v>0.10950080515297914</v>
      </c>
      <c r="Z2403" s="61">
        <f t="shared" si="1355"/>
        <v>3.8857362700779115E-2</v>
      </c>
      <c r="AA2403" s="67">
        <f t="shared" si="1356"/>
        <v>13.680263157894736</v>
      </c>
      <c r="AB2403" s="68">
        <f t="shared" si="1357"/>
        <v>8.5999999999999938E-2</v>
      </c>
      <c r="AC2403" s="69">
        <f t="shared" si="1358"/>
        <v>9.442105263157885E-2</v>
      </c>
      <c r="AD2403" s="70">
        <f>_xlfn.PERCENTILE.EXC(AC2403:$AC$5675,0.5)</f>
        <v>8.4875353379593843E-2</v>
      </c>
      <c r="AE2403" s="70">
        <f>_xlfn.PERCENTILE.EXC($AC2403:AC$5675,0.35)</f>
        <v>4.9222531186379724E-2</v>
      </c>
      <c r="AF2403" s="71">
        <f t="shared" si="1383"/>
        <v>5.9938385414232201E-2</v>
      </c>
      <c r="AG2403" s="70">
        <f t="shared" si="1384"/>
        <v>-0.13516283925727643</v>
      </c>
      <c r="AH2403" s="70">
        <f t="shared" si="1385"/>
        <v>-0.15865885003490499</v>
      </c>
      <c r="AI2403" s="61" t="str">
        <f t="shared" si="1373"/>
        <v>Short VOL</v>
      </c>
      <c r="AJ2403" s="68" t="str">
        <f t="shared" si="1374"/>
        <v>Short VOL</v>
      </c>
      <c r="AK2403" s="72" t="str">
        <f t="shared" si="1375"/>
        <v>00631L</v>
      </c>
      <c r="AL2403" s="73">
        <f t="shared" si="1365"/>
        <v>1</v>
      </c>
      <c r="AM2403" s="72" t="str">
        <f t="shared" si="1378"/>
        <v>00631L</v>
      </c>
      <c r="AN2403" s="73">
        <f t="shared" si="1366"/>
        <v>1</v>
      </c>
      <c r="AO2403" s="74" t="str">
        <f t="shared" si="1372"/>
        <v>00631L</v>
      </c>
      <c r="AP2403" s="20">
        <f t="shared" si="1367"/>
        <v>1</v>
      </c>
      <c r="AQ2403" s="74" t="str">
        <f t="shared" si="1382"/>
        <v>00635U</v>
      </c>
      <c r="AR2403" s="20">
        <f t="shared" si="1368"/>
        <v>0</v>
      </c>
      <c r="AS2403" s="74" t="str">
        <f t="shared" si="1376"/>
        <v>00631L</v>
      </c>
      <c r="AT2403" s="20">
        <f t="shared" si="1369"/>
        <v>1</v>
      </c>
      <c r="AU2403" s="74" t="str">
        <f t="shared" si="1359"/>
        <v>00631L</v>
      </c>
      <c r="AV2403" s="20">
        <f t="shared" si="1370"/>
        <v>1</v>
      </c>
      <c r="AW2403" s="74" t="str">
        <f t="shared" si="1360"/>
        <v>00631L</v>
      </c>
      <c r="AX2403" s="20">
        <f t="shared" si="1361"/>
        <v>1</v>
      </c>
      <c r="AY2403" s="20">
        <f t="shared" si="1371"/>
        <v>0</v>
      </c>
      <c r="AZ2403" s="116">
        <v>42822</v>
      </c>
      <c r="BA2403" s="117">
        <v>17.95</v>
      </c>
      <c r="BB2403" s="118">
        <v>17.774999999999999</v>
      </c>
      <c r="BC2403" s="76">
        <f t="shared" si="1379"/>
        <v>17.841458333333328</v>
      </c>
      <c r="BD2403" s="76">
        <f t="shared" si="1380"/>
        <v>17.841249999999992</v>
      </c>
      <c r="BE2403" s="77">
        <f t="shared" si="1386"/>
        <v>-3.724938404231516E-3</v>
      </c>
      <c r="BF2403" s="77">
        <f t="shared" si="1377"/>
        <v>6.0954249281865184E-3</v>
      </c>
    </row>
    <row r="2404" spans="1:58" s="23" customFormat="1" ht="15.75" customHeight="1" x14ac:dyDescent="0.4">
      <c r="A2404" s="116">
        <v>42818</v>
      </c>
      <c r="B2404" s="112">
        <v>13.925000000000001</v>
      </c>
      <c r="C2404" s="112">
        <v>14.4</v>
      </c>
      <c r="D2404" s="112">
        <v>15.125</v>
      </c>
      <c r="E2404" s="112">
        <v>15.925000000000001</v>
      </c>
      <c r="F2404" s="112">
        <v>16.350000000000001</v>
      </c>
      <c r="G2404" s="112">
        <v>17.074999999999999</v>
      </c>
      <c r="H2404" s="113">
        <v>17.425000000000001</v>
      </c>
      <c r="I2404" s="90">
        <f t="shared" si="1362"/>
        <v>14</v>
      </c>
      <c r="J2404" s="90">
        <f t="shared" si="1363"/>
        <v>14.514473684210527</v>
      </c>
      <c r="K2404" s="114">
        <v>16</v>
      </c>
      <c r="L2404" s="115">
        <v>5.2631578947368418E-2</v>
      </c>
      <c r="M2404" s="90">
        <v>13.43</v>
      </c>
      <c r="N2404" s="90">
        <v>12.96</v>
      </c>
      <c r="O2404" s="90">
        <v>14.55</v>
      </c>
      <c r="P2404" s="90">
        <v>16.28</v>
      </c>
      <c r="Q2404" s="90">
        <v>17.66</v>
      </c>
      <c r="R2404" s="63">
        <f t="shared" si="1388"/>
        <v>4.4400000000000013</v>
      </c>
      <c r="S2404" s="64">
        <f t="shared" si="1387"/>
        <v>-1.2195121951219388E-2</v>
      </c>
      <c r="T2404" s="65">
        <f t="shared" si="1381"/>
        <v>1.0362654320987654</v>
      </c>
      <c r="U2404" s="65">
        <f t="shared" si="1381"/>
        <v>0.89072164948453614</v>
      </c>
      <c r="V2404" s="65">
        <f t="shared" si="1352"/>
        <v>0.7960687960687961</v>
      </c>
      <c r="W2404" s="65">
        <f t="shared" si="1353"/>
        <v>0.73386183465458665</v>
      </c>
      <c r="X2404" s="61">
        <f t="shared" si="1364"/>
        <v>3.411131059245958E-2</v>
      </c>
      <c r="Y2404" s="66">
        <f t="shared" si="1354"/>
        <v>9.4191522762951327E-2</v>
      </c>
      <c r="Z2404" s="61">
        <f t="shared" si="1355"/>
        <v>3.6748120300751932E-2</v>
      </c>
      <c r="AA2404" s="67">
        <f t="shared" si="1356"/>
        <v>14</v>
      </c>
      <c r="AB2404" s="68">
        <f t="shared" si="1357"/>
        <v>7.445987654320986E-2</v>
      </c>
      <c r="AC2404" s="69">
        <f t="shared" si="1358"/>
        <v>8.024691358024684E-2</v>
      </c>
      <c r="AD2404" s="70">
        <f>_xlfn.PERCENTILE.EXC(AC2404:$AC$5675,0.5)</f>
        <v>8.4872566391684168E-2</v>
      </c>
      <c r="AE2404" s="70">
        <f>_xlfn.PERCENTILE.EXC($AC2404:AC$5675,0.35)</f>
        <v>4.9190633366597576E-2</v>
      </c>
      <c r="AF2404" s="71">
        <f t="shared" si="1383"/>
        <v>5.9938385414232201E-2</v>
      </c>
      <c r="AG2404" s="70">
        <f t="shared" si="1384"/>
        <v>-0.13516283925727643</v>
      </c>
      <c r="AH2404" s="70">
        <f t="shared" si="1385"/>
        <v>-0.15865885003490499</v>
      </c>
      <c r="AI2404" s="61" t="str">
        <f t="shared" si="1373"/>
        <v>Safety</v>
      </c>
      <c r="AJ2404" s="68" t="str">
        <f t="shared" si="1374"/>
        <v>Short VOL</v>
      </c>
      <c r="AK2404" s="72" t="str">
        <f t="shared" si="1375"/>
        <v>00631L</v>
      </c>
      <c r="AL2404" s="73">
        <f t="shared" si="1365"/>
        <v>1</v>
      </c>
      <c r="AM2404" s="72" t="str">
        <f t="shared" si="1378"/>
        <v>00631L</v>
      </c>
      <c r="AN2404" s="73">
        <f t="shared" si="1366"/>
        <v>1</v>
      </c>
      <c r="AO2404" s="74" t="str">
        <f t="shared" si="1372"/>
        <v>00631L</v>
      </c>
      <c r="AP2404" s="20">
        <f t="shared" si="1367"/>
        <v>1</v>
      </c>
      <c r="AQ2404" s="74" t="str">
        <f t="shared" si="1382"/>
        <v>00635U</v>
      </c>
      <c r="AR2404" s="20">
        <f t="shared" si="1368"/>
        <v>0</v>
      </c>
      <c r="AS2404" s="74" t="str">
        <f t="shared" si="1376"/>
        <v>00635U</v>
      </c>
      <c r="AT2404" s="20">
        <f t="shared" si="1369"/>
        <v>0</v>
      </c>
      <c r="AU2404" s="74" t="str">
        <f t="shared" si="1359"/>
        <v>00631L</v>
      </c>
      <c r="AV2404" s="20">
        <f t="shared" si="1370"/>
        <v>1</v>
      </c>
      <c r="AW2404" s="74" t="str">
        <f t="shared" si="1360"/>
        <v>00631L</v>
      </c>
      <c r="AX2404" s="20">
        <f t="shared" si="1361"/>
        <v>1</v>
      </c>
      <c r="AY2404" s="20">
        <f t="shared" si="1371"/>
        <v>0</v>
      </c>
      <c r="AZ2404" s="116">
        <v>42821</v>
      </c>
      <c r="BA2404" s="117">
        <v>17.8</v>
      </c>
      <c r="BB2404" s="118">
        <v>17.8</v>
      </c>
      <c r="BC2404" s="76">
        <f t="shared" si="1379"/>
        <v>17.840416666666663</v>
      </c>
      <c r="BD2404" s="76">
        <f t="shared" si="1380"/>
        <v>17.841874999999995</v>
      </c>
      <c r="BE2404" s="77">
        <f t="shared" si="1386"/>
        <v>-2.2654553098065849E-3</v>
      </c>
      <c r="BF2404" s="77">
        <f t="shared" si="1377"/>
        <v>-2.3470066907202245E-3</v>
      </c>
    </row>
    <row r="2405" spans="1:58" s="23" customFormat="1" ht="15.75" customHeight="1" x14ac:dyDescent="0.4">
      <c r="A2405" s="116">
        <v>42817</v>
      </c>
      <c r="B2405" s="112">
        <v>14.275</v>
      </c>
      <c r="C2405" s="112">
        <v>14.775</v>
      </c>
      <c r="D2405" s="112">
        <v>15.475</v>
      </c>
      <c r="E2405" s="112">
        <v>16.225000000000001</v>
      </c>
      <c r="F2405" s="112">
        <v>16.675000000000001</v>
      </c>
      <c r="G2405" s="112">
        <v>17.375</v>
      </c>
      <c r="H2405" s="113">
        <v>17.725000000000001</v>
      </c>
      <c r="I2405" s="90">
        <f t="shared" si="1362"/>
        <v>14.327631578947368</v>
      </c>
      <c r="J2405" s="90">
        <f t="shared" si="1363"/>
        <v>14.848684210526317</v>
      </c>
      <c r="K2405" s="114">
        <v>17</v>
      </c>
      <c r="L2405" s="115">
        <v>5.2631578947368418E-2</v>
      </c>
      <c r="M2405" s="90">
        <v>15.14</v>
      </c>
      <c r="N2405" s="90">
        <v>13.12</v>
      </c>
      <c r="O2405" s="90">
        <v>14.91</v>
      </c>
      <c r="P2405" s="90">
        <v>16.52</v>
      </c>
      <c r="Q2405" s="90">
        <v>17.86</v>
      </c>
      <c r="R2405" s="63">
        <f t="shared" si="1388"/>
        <v>3.1700000000000017</v>
      </c>
      <c r="S2405" s="64">
        <f t="shared" si="1387"/>
        <v>2.4199843871974918E-2</v>
      </c>
      <c r="T2405" s="65">
        <f t="shared" si="1381"/>
        <v>1.1539634146341464</v>
      </c>
      <c r="U2405" s="65">
        <f t="shared" si="1381"/>
        <v>0.87994634473507705</v>
      </c>
      <c r="V2405" s="65">
        <f t="shared" si="1352"/>
        <v>0.79418886198547212</v>
      </c>
      <c r="W2405" s="65">
        <f t="shared" si="1353"/>
        <v>0.73460246360582304</v>
      </c>
      <c r="X2405" s="61">
        <f t="shared" si="1364"/>
        <v>3.5026269702276708E-2</v>
      </c>
      <c r="Y2405" s="66">
        <f t="shared" si="1354"/>
        <v>9.2449922958397532E-2</v>
      </c>
      <c r="Z2405" s="61">
        <f t="shared" si="1355"/>
        <v>3.6366975847185297E-2</v>
      </c>
      <c r="AA2405" s="67">
        <f t="shared" si="1356"/>
        <v>14.32763157894737</v>
      </c>
      <c r="AB2405" s="68">
        <f t="shared" si="1357"/>
        <v>8.8033536585365946E-2</v>
      </c>
      <c r="AC2405" s="69">
        <f t="shared" si="1358"/>
        <v>9.2045089858793533E-2</v>
      </c>
      <c r="AD2405" s="70">
        <f>_xlfn.PERCENTILE.EXC(AC2405:$AC$5675,0.5)</f>
        <v>8.4875353379593843E-2</v>
      </c>
      <c r="AE2405" s="70">
        <f>_xlfn.PERCENTILE.EXC($AC2405:AC$5675,0.35)</f>
        <v>4.9158735546815414E-2</v>
      </c>
      <c r="AF2405" s="71">
        <f t="shared" si="1383"/>
        <v>5.9938385414232201E-2</v>
      </c>
      <c r="AG2405" s="70">
        <f t="shared" si="1384"/>
        <v>-0.13516283925727643</v>
      </c>
      <c r="AH2405" s="70">
        <f t="shared" si="1385"/>
        <v>-0.15865885003490499</v>
      </c>
      <c r="AI2405" s="61" t="str">
        <f t="shared" si="1373"/>
        <v>Short VOL</v>
      </c>
      <c r="AJ2405" s="68" t="str">
        <f t="shared" si="1374"/>
        <v>Short VOL</v>
      </c>
      <c r="AK2405" s="72" t="str">
        <f t="shared" si="1375"/>
        <v>00631L</v>
      </c>
      <c r="AL2405" s="73">
        <f t="shared" si="1365"/>
        <v>1</v>
      </c>
      <c r="AM2405" s="72" t="str">
        <f t="shared" si="1378"/>
        <v>00631L</v>
      </c>
      <c r="AN2405" s="73">
        <f t="shared" si="1366"/>
        <v>1</v>
      </c>
      <c r="AO2405" s="74" t="str">
        <f t="shared" si="1372"/>
        <v>00631L</v>
      </c>
      <c r="AP2405" s="20">
        <f t="shared" si="1367"/>
        <v>1</v>
      </c>
      <c r="AQ2405" s="74" t="str">
        <f t="shared" si="1382"/>
        <v>00631L</v>
      </c>
      <c r="AR2405" s="20">
        <f t="shared" si="1368"/>
        <v>1</v>
      </c>
      <c r="AS2405" s="74" t="str">
        <f t="shared" si="1376"/>
        <v>00635U</v>
      </c>
      <c r="AT2405" s="20">
        <f t="shared" si="1369"/>
        <v>0</v>
      </c>
      <c r="AU2405" s="74" t="str">
        <f t="shared" si="1359"/>
        <v>00631L</v>
      </c>
      <c r="AV2405" s="20">
        <f t="shared" si="1370"/>
        <v>1</v>
      </c>
      <c r="AW2405" s="74" t="str">
        <f t="shared" si="1360"/>
        <v>00631L</v>
      </c>
      <c r="AX2405" s="20">
        <f t="shared" si="1361"/>
        <v>1</v>
      </c>
      <c r="AY2405" s="20">
        <f t="shared" si="1371"/>
        <v>0</v>
      </c>
      <c r="AZ2405" s="116">
        <v>42818</v>
      </c>
      <c r="BA2405" s="117">
        <v>17.8</v>
      </c>
      <c r="BB2405" s="118">
        <v>18</v>
      </c>
      <c r="BC2405" s="76">
        <f t="shared" si="1379"/>
        <v>17.836666666666662</v>
      </c>
      <c r="BD2405" s="76">
        <f t="shared" si="1380"/>
        <v>17.840416666666663</v>
      </c>
      <c r="BE2405" s="77">
        <f t="shared" si="1386"/>
        <v>9.1571668846946886E-3</v>
      </c>
      <c r="BF2405" s="77">
        <f t="shared" si="1377"/>
        <v>-2.2654553098065849E-3</v>
      </c>
    </row>
    <row r="2406" spans="1:58" s="23" customFormat="1" ht="15.75" customHeight="1" x14ac:dyDescent="0.4">
      <c r="A2406" s="116">
        <v>42816</v>
      </c>
      <c r="B2406" s="112">
        <v>13.925000000000001</v>
      </c>
      <c r="C2406" s="112">
        <v>14.574999999999999</v>
      </c>
      <c r="D2406" s="112">
        <v>15.275</v>
      </c>
      <c r="E2406" s="112">
        <v>16.024999999999999</v>
      </c>
      <c r="F2406" s="112">
        <v>16.475000000000001</v>
      </c>
      <c r="G2406" s="112">
        <v>17.225000000000001</v>
      </c>
      <c r="H2406" s="113">
        <v>17.625</v>
      </c>
      <c r="I2406" s="90">
        <f t="shared" si="1362"/>
        <v>13.95921052631579</v>
      </c>
      <c r="J2406" s="90">
        <f t="shared" si="1363"/>
        <v>14.611842105263158</v>
      </c>
      <c r="K2406" s="114">
        <v>18</v>
      </c>
      <c r="L2406" s="115">
        <v>5.2631578947368418E-2</v>
      </c>
      <c r="M2406" s="90">
        <v>14.51</v>
      </c>
      <c r="N2406" s="90">
        <v>12.81</v>
      </c>
      <c r="O2406" s="90">
        <v>14.68</v>
      </c>
      <c r="P2406" s="90">
        <v>16.399999999999999</v>
      </c>
      <c r="Q2406" s="90">
        <v>17.739999999999998</v>
      </c>
      <c r="R2406" s="63">
        <f t="shared" si="1388"/>
        <v>3.759999999999998</v>
      </c>
      <c r="S2406" s="64">
        <f t="shared" si="1387"/>
        <v>2.7265437048917388E-2</v>
      </c>
      <c r="T2406" s="65">
        <f t="shared" si="1381"/>
        <v>1.1327088212334113</v>
      </c>
      <c r="U2406" s="65">
        <f t="shared" si="1381"/>
        <v>0.87261580381471393</v>
      </c>
      <c r="V2406" s="65">
        <f t="shared" ref="V2406:V2469" si="1389">N2406/P2406</f>
        <v>0.78109756097560989</v>
      </c>
      <c r="W2406" s="65">
        <f t="shared" ref="W2406:W2469" si="1390">N2406/Q2406</f>
        <v>0.72209695603156721</v>
      </c>
      <c r="X2406" s="61">
        <f t="shared" si="1364"/>
        <v>4.6678635547576196E-2</v>
      </c>
      <c r="Y2406" s="66">
        <f t="shared" ref="Y2406:Y2469" si="1391">(H2406-E2406)/E2406</f>
        <v>9.9843993759750491E-2</v>
      </c>
      <c r="Z2406" s="61">
        <f t="shared" ref="Z2406:Z2469" si="1392">(J2406-I2406)/I2406</f>
        <v>4.675275709303417E-2</v>
      </c>
      <c r="AA2406" s="67">
        <f t="shared" ref="AA2406:AA2469" si="1393">B2406*(K2406*L2406)+C2406*(1-(K2406*L2406))</f>
        <v>13.959210526315792</v>
      </c>
      <c r="AB2406" s="68">
        <f t="shared" ref="AB2406:AB2469" si="1394">(B2406-N2406)/N2406</f>
        <v>8.7041373926619842E-2</v>
      </c>
      <c r="AC2406" s="69">
        <f t="shared" ref="AC2406:AC2469" si="1395">(AA2406-N2406)/N2406</f>
        <v>8.9711984880233492E-2</v>
      </c>
      <c r="AD2406" s="70">
        <f>_xlfn.PERCENTILE.EXC(AC2406:$AC$5675,0.5)</f>
        <v>8.4872566391684168E-2</v>
      </c>
      <c r="AE2406" s="70">
        <f>_xlfn.PERCENTILE.EXC($AC2406:AC$5675,0.35)</f>
        <v>4.9135503416613199E-2</v>
      </c>
      <c r="AF2406" s="71">
        <f t="shared" si="1383"/>
        <v>5.9938385414232201E-2</v>
      </c>
      <c r="AG2406" s="70">
        <f t="shared" si="1384"/>
        <v>-0.13516283925727643</v>
      </c>
      <c r="AH2406" s="70">
        <f t="shared" si="1385"/>
        <v>-0.15865885003490499</v>
      </c>
      <c r="AI2406" s="61" t="str">
        <f t="shared" si="1373"/>
        <v>Short VOL</v>
      </c>
      <c r="AJ2406" s="68" t="str">
        <f t="shared" si="1374"/>
        <v>Short VOL</v>
      </c>
      <c r="AK2406" s="72" t="str">
        <f t="shared" si="1375"/>
        <v>00631L</v>
      </c>
      <c r="AL2406" s="73">
        <f t="shared" si="1365"/>
        <v>1</v>
      </c>
      <c r="AM2406" s="72" t="str">
        <f t="shared" si="1378"/>
        <v>00631L</v>
      </c>
      <c r="AN2406" s="73">
        <f t="shared" si="1366"/>
        <v>1</v>
      </c>
      <c r="AO2406" s="74" t="str">
        <f t="shared" si="1372"/>
        <v>00631L</v>
      </c>
      <c r="AP2406" s="20">
        <f t="shared" si="1367"/>
        <v>1</v>
      </c>
      <c r="AQ2406" s="74" t="str">
        <f t="shared" si="1382"/>
        <v>00631L</v>
      </c>
      <c r="AR2406" s="20">
        <f t="shared" si="1368"/>
        <v>1</v>
      </c>
      <c r="AS2406" s="74" t="str">
        <f t="shared" si="1376"/>
        <v>00631L</v>
      </c>
      <c r="AT2406" s="20">
        <f t="shared" si="1369"/>
        <v>1</v>
      </c>
      <c r="AU2406" s="74" t="str">
        <f t="shared" si="1359"/>
        <v>00631L</v>
      </c>
      <c r="AV2406" s="20">
        <f t="shared" si="1370"/>
        <v>1</v>
      </c>
      <c r="AW2406" s="74" t="str">
        <f t="shared" si="1360"/>
        <v>00631L</v>
      </c>
      <c r="AX2406" s="20">
        <f t="shared" si="1361"/>
        <v>1</v>
      </c>
      <c r="AY2406" s="20">
        <f t="shared" si="1371"/>
        <v>0</v>
      </c>
      <c r="AZ2406" s="116">
        <v>42817</v>
      </c>
      <c r="BA2406" s="117">
        <v>17.899999999999999</v>
      </c>
      <c r="BB2406" s="118">
        <v>17.925000000000001</v>
      </c>
      <c r="BC2406" s="76">
        <f t="shared" si="1379"/>
        <v>17.824791666666659</v>
      </c>
      <c r="BD2406" s="76">
        <f t="shared" si="1380"/>
        <v>17.834999999999994</v>
      </c>
      <c r="BE2406" s="77">
        <f t="shared" si="1386"/>
        <v>5.6218515877936885E-3</v>
      </c>
      <c r="BF2406" s="77">
        <f t="shared" si="1377"/>
        <v>3.644519203813E-3</v>
      </c>
    </row>
    <row r="2407" spans="1:58" s="23" customFormat="1" ht="15.75" customHeight="1" x14ac:dyDescent="0.4">
      <c r="A2407" s="116">
        <v>42815</v>
      </c>
      <c r="B2407" s="112">
        <v>12.175000000000001</v>
      </c>
      <c r="C2407" s="112">
        <v>13.775</v>
      </c>
      <c r="D2407" s="112">
        <v>14.574999999999999</v>
      </c>
      <c r="E2407" s="112">
        <v>15.375</v>
      </c>
      <c r="F2407" s="112">
        <v>16.125</v>
      </c>
      <c r="G2407" s="112">
        <v>16.524999999999999</v>
      </c>
      <c r="H2407" s="113">
        <v>17.175000000000001</v>
      </c>
      <c r="I2407" s="90">
        <f t="shared" si="1362"/>
        <v>13.775</v>
      </c>
      <c r="J2407" s="90">
        <f t="shared" si="1363"/>
        <v>14.574999999999999</v>
      </c>
      <c r="K2407" s="114">
        <v>0</v>
      </c>
      <c r="L2407" s="115">
        <v>4.1666666666666664E-2</v>
      </c>
      <c r="M2407" s="90">
        <v>14.23</v>
      </c>
      <c r="N2407" s="90">
        <v>12.47</v>
      </c>
      <c r="O2407" s="90">
        <v>14.62</v>
      </c>
      <c r="P2407" s="90">
        <v>16.43</v>
      </c>
      <c r="Q2407" s="90">
        <v>17.77</v>
      </c>
      <c r="R2407" s="63">
        <f t="shared" si="1388"/>
        <v>4.3499999999999943</v>
      </c>
      <c r="S2407" s="64">
        <f t="shared" si="1387"/>
        <v>9.9647266313933044E-2</v>
      </c>
      <c r="T2407" s="65">
        <f t="shared" si="1381"/>
        <v>1.1411387329591018</v>
      </c>
      <c r="U2407" s="65">
        <f t="shared" si="1381"/>
        <v>0.85294117647058831</v>
      </c>
      <c r="V2407" s="65">
        <f t="shared" si="1389"/>
        <v>0.75897748021911149</v>
      </c>
      <c r="W2407" s="65">
        <f t="shared" si="1390"/>
        <v>0.70174451322453579</v>
      </c>
      <c r="X2407" s="61">
        <f t="shared" si="1364"/>
        <v>0.13141683778234081</v>
      </c>
      <c r="Y2407" s="66">
        <f t="shared" si="1391"/>
        <v>0.11707317073170737</v>
      </c>
      <c r="Z2407" s="61">
        <f t="shared" si="1392"/>
        <v>5.8076225045371972E-2</v>
      </c>
      <c r="AA2407" s="67">
        <f t="shared" si="1393"/>
        <v>13.775</v>
      </c>
      <c r="AB2407" s="68">
        <f t="shared" si="1394"/>
        <v>-2.3656776263031268E-2</v>
      </c>
      <c r="AC2407" s="69">
        <f t="shared" si="1395"/>
        <v>0.10465116279069765</v>
      </c>
      <c r="AD2407" s="70">
        <f>_xlfn.PERCENTILE.EXC(AC2407:$AC$5675,0.5)</f>
        <v>8.4869779403774478E-2</v>
      </c>
      <c r="AE2407" s="70">
        <f>_xlfn.PERCENTILE.EXC($AC2407:AC$5675,0.35)</f>
        <v>4.9123825539184207E-2</v>
      </c>
      <c r="AF2407" s="71">
        <f t="shared" si="1383"/>
        <v>5.9938385414232201E-2</v>
      </c>
      <c r="AG2407" s="70">
        <f t="shared" si="1384"/>
        <v>-0.13516283925727643</v>
      </c>
      <c r="AH2407" s="70">
        <f t="shared" si="1385"/>
        <v>-0.15865885003490499</v>
      </c>
      <c r="AI2407" s="61" t="str">
        <f t="shared" si="1373"/>
        <v>Short VOL</v>
      </c>
      <c r="AJ2407" s="68" t="str">
        <f t="shared" si="1374"/>
        <v>Short VOL</v>
      </c>
      <c r="AK2407" s="72" t="str">
        <f t="shared" si="1375"/>
        <v>00631L</v>
      </c>
      <c r="AL2407" s="73">
        <f t="shared" si="1365"/>
        <v>1</v>
      </c>
      <c r="AM2407" s="72" t="str">
        <f t="shared" si="1378"/>
        <v>00631L</v>
      </c>
      <c r="AN2407" s="73">
        <f t="shared" si="1366"/>
        <v>1</v>
      </c>
      <c r="AO2407" s="74" t="str">
        <f t="shared" si="1372"/>
        <v>00631L</v>
      </c>
      <c r="AP2407" s="20">
        <f t="shared" si="1367"/>
        <v>1</v>
      </c>
      <c r="AQ2407" s="74" t="str">
        <f t="shared" si="1382"/>
        <v>00631L</v>
      </c>
      <c r="AR2407" s="20">
        <f t="shared" si="1368"/>
        <v>1</v>
      </c>
      <c r="AS2407" s="74" t="str">
        <f t="shared" si="1376"/>
        <v>00631L</v>
      </c>
      <c r="AT2407" s="20">
        <f t="shared" si="1369"/>
        <v>1</v>
      </c>
      <c r="AU2407" s="74" t="str">
        <f t="shared" si="1359"/>
        <v>00631L</v>
      </c>
      <c r="AV2407" s="20">
        <f t="shared" si="1370"/>
        <v>1</v>
      </c>
      <c r="AW2407" s="74" t="str">
        <f t="shared" si="1360"/>
        <v>00631L</v>
      </c>
      <c r="AX2407" s="20">
        <f t="shared" si="1361"/>
        <v>1</v>
      </c>
      <c r="AY2407" s="20">
        <f t="shared" si="1371"/>
        <v>0</v>
      </c>
      <c r="AZ2407" s="116">
        <v>42816</v>
      </c>
      <c r="BA2407" s="117">
        <v>17.920000000000002</v>
      </c>
      <c r="BB2407" s="118">
        <v>17.912500000000001</v>
      </c>
      <c r="BC2407" s="76">
        <f t="shared" si="1379"/>
        <v>17.813749999999988</v>
      </c>
      <c r="BD2407" s="76">
        <f t="shared" si="1380"/>
        <v>17.824708333333326</v>
      </c>
      <c r="BE2407" s="77">
        <f t="shared" si="1386"/>
        <v>5.5434706336404899E-3</v>
      </c>
      <c r="BF2407" s="77">
        <f t="shared" si="1377"/>
        <v>5.3460435303995298E-3</v>
      </c>
    </row>
    <row r="2408" spans="1:58" s="23" customFormat="1" ht="15.75" customHeight="1" x14ac:dyDescent="0.4">
      <c r="A2408" s="116">
        <v>42814</v>
      </c>
      <c r="B2408" s="112">
        <v>11.625</v>
      </c>
      <c r="C2408" s="112">
        <v>13.175000000000001</v>
      </c>
      <c r="D2408" s="112">
        <v>14.125</v>
      </c>
      <c r="E2408" s="112">
        <v>14.975</v>
      </c>
      <c r="F2408" s="112">
        <v>15.775</v>
      </c>
      <c r="G2408" s="112">
        <v>16.225000000000001</v>
      </c>
      <c r="H2408" s="113">
        <v>16.925000000000001</v>
      </c>
      <c r="I2408" s="90">
        <f t="shared" si="1362"/>
        <v>13.110416666666667</v>
      </c>
      <c r="J2408" s="90">
        <f t="shared" si="1363"/>
        <v>14.085416666666667</v>
      </c>
      <c r="K2408" s="114">
        <v>1</v>
      </c>
      <c r="L2408" s="115">
        <v>4.1666666666666664E-2</v>
      </c>
      <c r="M2408" s="90">
        <v>10.23</v>
      </c>
      <c r="N2408" s="90">
        <v>11.34</v>
      </c>
      <c r="O2408" s="90">
        <v>13.9</v>
      </c>
      <c r="P2408" s="90">
        <v>15.86</v>
      </c>
      <c r="Q2408" s="90">
        <v>17.309999999999999</v>
      </c>
      <c r="R2408" s="63">
        <f t="shared" si="1388"/>
        <v>8.1899999999999977</v>
      </c>
      <c r="S2408" s="64">
        <f t="shared" si="1387"/>
        <v>5.3191489361702569E-3</v>
      </c>
      <c r="T2408" s="65">
        <f t="shared" si="1381"/>
        <v>0.90211640211640221</v>
      </c>
      <c r="U2408" s="65">
        <f t="shared" si="1381"/>
        <v>0.81582733812949637</v>
      </c>
      <c r="V2408" s="65">
        <f t="shared" si="1389"/>
        <v>0.71500630517023966</v>
      </c>
      <c r="W2408" s="65">
        <f t="shared" si="1390"/>
        <v>0.65511265164644716</v>
      </c>
      <c r="X2408" s="61">
        <f t="shared" si="1364"/>
        <v>0.13333333333333339</v>
      </c>
      <c r="Y2408" s="66">
        <f t="shared" si="1391"/>
        <v>0.13021702838063445</v>
      </c>
      <c r="Z2408" s="61">
        <f t="shared" si="1392"/>
        <v>7.436834578102651E-2</v>
      </c>
      <c r="AA2408" s="67">
        <f t="shared" si="1393"/>
        <v>13.110416666666667</v>
      </c>
      <c r="AB2408" s="68">
        <f t="shared" si="1394"/>
        <v>2.5132275132275145E-2</v>
      </c>
      <c r="AC2408" s="69">
        <f t="shared" si="1395"/>
        <v>0.15612139917695483</v>
      </c>
      <c r="AD2408" s="70">
        <f>_xlfn.PERCENTILE.EXC(AC2408:$AC$5675,0.5)</f>
        <v>8.4825438694242999E-2</v>
      </c>
      <c r="AE2408" s="70">
        <f>_xlfn.PERCENTILE.EXC($AC2408:AC$5675,0.35)</f>
        <v>4.9112147661755215E-2</v>
      </c>
      <c r="AF2408" s="71">
        <f t="shared" si="1383"/>
        <v>5.9938385414232201E-2</v>
      </c>
      <c r="AG2408" s="70">
        <f t="shared" si="1384"/>
        <v>-0.13516283925727643</v>
      </c>
      <c r="AH2408" s="70">
        <f t="shared" si="1385"/>
        <v>-0.15865885003490499</v>
      </c>
      <c r="AI2408" s="61" t="str">
        <f t="shared" si="1373"/>
        <v>Short VOL</v>
      </c>
      <c r="AJ2408" s="68" t="str">
        <f t="shared" si="1374"/>
        <v>Short VOL</v>
      </c>
      <c r="AK2408" s="72" t="str">
        <f t="shared" si="1375"/>
        <v>00631L</v>
      </c>
      <c r="AL2408" s="73">
        <f t="shared" si="1365"/>
        <v>1</v>
      </c>
      <c r="AM2408" s="72" t="str">
        <f t="shared" si="1378"/>
        <v>00631L</v>
      </c>
      <c r="AN2408" s="73">
        <f t="shared" si="1366"/>
        <v>1</v>
      </c>
      <c r="AO2408" s="74" t="str">
        <f t="shared" si="1372"/>
        <v>00631L</v>
      </c>
      <c r="AP2408" s="20">
        <f t="shared" si="1367"/>
        <v>1</v>
      </c>
      <c r="AQ2408" s="74" t="str">
        <f t="shared" si="1382"/>
        <v>00631L</v>
      </c>
      <c r="AR2408" s="20">
        <f t="shared" si="1368"/>
        <v>1</v>
      </c>
      <c r="AS2408" s="74" t="str">
        <f t="shared" si="1376"/>
        <v>00631L</v>
      </c>
      <c r="AT2408" s="20">
        <f t="shared" si="1369"/>
        <v>1</v>
      </c>
      <c r="AU2408" s="74" t="str">
        <f t="shared" si="1359"/>
        <v>00631L</v>
      </c>
      <c r="AV2408" s="20">
        <f t="shared" si="1370"/>
        <v>1</v>
      </c>
      <c r="AW2408" s="74" t="str">
        <f t="shared" si="1360"/>
        <v>00631L</v>
      </c>
      <c r="AX2408" s="20">
        <f t="shared" si="1361"/>
        <v>1</v>
      </c>
      <c r="AY2408" s="20">
        <f t="shared" si="1371"/>
        <v>0</v>
      </c>
      <c r="AZ2408" s="116">
        <v>42815</v>
      </c>
      <c r="BA2408" s="117">
        <v>17.98</v>
      </c>
      <c r="BB2408" s="118">
        <v>17.9375</v>
      </c>
      <c r="BC2408" s="76">
        <f t="shared" si="1379"/>
        <v>17.804374999999993</v>
      </c>
      <c r="BD2408" s="76">
        <f t="shared" si="1380"/>
        <v>17.81487499999999</v>
      </c>
      <c r="BE2408" s="77">
        <f t="shared" si="1386"/>
        <v>7.4770948151792393E-3</v>
      </c>
      <c r="BF2408" s="77">
        <f t="shared" si="1377"/>
        <v>9.2689395799864151E-3</v>
      </c>
    </row>
    <row r="2409" spans="1:58" s="23" customFormat="1" ht="15.75" customHeight="1" x14ac:dyDescent="0.4">
      <c r="A2409" s="116">
        <v>42811</v>
      </c>
      <c r="B2409" s="112">
        <v>11.775</v>
      </c>
      <c r="C2409" s="112">
        <v>13.275</v>
      </c>
      <c r="D2409" s="112">
        <v>14.225</v>
      </c>
      <c r="E2409" s="112">
        <v>15.074999999999999</v>
      </c>
      <c r="F2409" s="112">
        <v>15.875</v>
      </c>
      <c r="G2409" s="112">
        <v>16.274999999999999</v>
      </c>
      <c r="H2409" s="113">
        <v>16.925000000000001</v>
      </c>
      <c r="I2409" s="90">
        <f t="shared" si="1362"/>
        <v>13.15</v>
      </c>
      <c r="J2409" s="90">
        <f t="shared" si="1363"/>
        <v>14.145833333333332</v>
      </c>
      <c r="K2409" s="114">
        <v>2</v>
      </c>
      <c r="L2409" s="115">
        <v>4.1666666666666664E-2</v>
      </c>
      <c r="M2409" s="90">
        <v>9.8699999999999992</v>
      </c>
      <c r="N2409" s="90">
        <v>11.28</v>
      </c>
      <c r="O2409" s="90">
        <v>13.92</v>
      </c>
      <c r="P2409" s="90">
        <v>15.85</v>
      </c>
      <c r="Q2409" s="90">
        <v>17.829999999999998</v>
      </c>
      <c r="R2409" s="63">
        <f t="shared" si="1388"/>
        <v>8.620000000000001</v>
      </c>
      <c r="S2409" s="64">
        <f t="shared" si="1387"/>
        <v>6.2444246208740858E-3</v>
      </c>
      <c r="T2409" s="65">
        <f t="shared" si="1381"/>
        <v>0.875</v>
      </c>
      <c r="U2409" s="65">
        <f t="shared" si="1381"/>
        <v>0.81034482758620685</v>
      </c>
      <c r="V2409" s="65">
        <f t="shared" si="1389"/>
        <v>0.71167192429022075</v>
      </c>
      <c r="W2409" s="65">
        <f t="shared" si="1390"/>
        <v>0.63264161525518792</v>
      </c>
      <c r="X2409" s="61">
        <f t="shared" si="1364"/>
        <v>0.12738853503184713</v>
      </c>
      <c r="Y2409" s="66">
        <f t="shared" si="1391"/>
        <v>0.12271973466003326</v>
      </c>
      <c r="Z2409" s="61">
        <f t="shared" si="1392"/>
        <v>7.5728770595690623E-2</v>
      </c>
      <c r="AA2409" s="67">
        <f t="shared" si="1393"/>
        <v>13.149999999999999</v>
      </c>
      <c r="AB2409" s="68">
        <f t="shared" si="1394"/>
        <v>4.3882978723404346E-2</v>
      </c>
      <c r="AC2409" s="69">
        <f t="shared" si="1395"/>
        <v>0.16578014184397158</v>
      </c>
      <c r="AD2409" s="70">
        <f>_xlfn.PERCENTILE.EXC(AC2409:$AC$5675,0.5)</f>
        <v>8.478109798471152E-2</v>
      </c>
      <c r="AE2409" s="70">
        <f>_xlfn.PERCENTILE.EXC($AC2409:AC$5675,0.35)</f>
        <v>4.9076807031352428E-2</v>
      </c>
      <c r="AF2409" s="71">
        <f t="shared" si="1383"/>
        <v>5.9938385414232201E-2</v>
      </c>
      <c r="AG2409" s="70">
        <f t="shared" si="1384"/>
        <v>-0.13516283925727643</v>
      </c>
      <c r="AH2409" s="70">
        <f t="shared" si="1385"/>
        <v>-0.15865885003490499</v>
      </c>
      <c r="AI2409" s="61" t="str">
        <f t="shared" si="1373"/>
        <v>Short VOL</v>
      </c>
      <c r="AJ2409" s="68" t="str">
        <f t="shared" si="1374"/>
        <v>Short VOL</v>
      </c>
      <c r="AK2409" s="72" t="str">
        <f t="shared" si="1375"/>
        <v>00631L</v>
      </c>
      <c r="AL2409" s="73">
        <f t="shared" si="1365"/>
        <v>1</v>
      </c>
      <c r="AM2409" s="72" t="str">
        <f t="shared" si="1378"/>
        <v>00631L</v>
      </c>
      <c r="AN2409" s="73">
        <f t="shared" si="1366"/>
        <v>1</v>
      </c>
      <c r="AO2409" s="74" t="str">
        <f t="shared" si="1372"/>
        <v>00631L</v>
      </c>
      <c r="AP2409" s="20">
        <f t="shared" si="1367"/>
        <v>1</v>
      </c>
      <c r="AQ2409" s="74" t="str">
        <f t="shared" si="1382"/>
        <v>00631L</v>
      </c>
      <c r="AR2409" s="20">
        <f t="shared" si="1368"/>
        <v>1</v>
      </c>
      <c r="AS2409" s="74" t="str">
        <f t="shared" si="1376"/>
        <v>00631L</v>
      </c>
      <c r="AT2409" s="20">
        <f t="shared" si="1369"/>
        <v>1</v>
      </c>
      <c r="AU2409" s="74" t="str">
        <f t="shared" si="1359"/>
        <v>00631L</v>
      </c>
      <c r="AV2409" s="20">
        <f t="shared" si="1370"/>
        <v>1</v>
      </c>
      <c r="AW2409" s="74" t="str">
        <f t="shared" si="1360"/>
        <v>00631L</v>
      </c>
      <c r="AX2409" s="20">
        <f t="shared" si="1361"/>
        <v>1</v>
      </c>
      <c r="AY2409" s="20">
        <f t="shared" si="1371"/>
        <v>0</v>
      </c>
      <c r="AZ2409" s="116">
        <v>42814</v>
      </c>
      <c r="BA2409" s="117">
        <v>17.84</v>
      </c>
      <c r="BB2409" s="118">
        <v>17.837499999999999</v>
      </c>
      <c r="BC2409" s="76">
        <f t="shared" si="1379"/>
        <v>17.797083333333326</v>
      </c>
      <c r="BD2409" s="76">
        <f t="shared" si="1380"/>
        <v>17.802749999999993</v>
      </c>
      <c r="BE2409" s="77">
        <f t="shared" si="1386"/>
        <v>2.2709713670314457E-3</v>
      </c>
      <c r="BF2409" s="77">
        <f t="shared" si="1377"/>
        <v>2.0923733692832483E-3</v>
      </c>
    </row>
    <row r="2410" spans="1:58" s="23" customFormat="1" ht="15.75" customHeight="1" x14ac:dyDescent="0.4">
      <c r="A2410" s="116">
        <v>42810</v>
      </c>
      <c r="B2410" s="112">
        <v>11.925000000000001</v>
      </c>
      <c r="C2410" s="112">
        <v>13.275</v>
      </c>
      <c r="D2410" s="112">
        <v>14.324999999999999</v>
      </c>
      <c r="E2410" s="112">
        <v>15.225</v>
      </c>
      <c r="F2410" s="112">
        <v>16.024999999999999</v>
      </c>
      <c r="G2410" s="112">
        <v>16.375</v>
      </c>
      <c r="H2410" s="113">
        <v>17.05</v>
      </c>
      <c r="I2410" s="90">
        <f t="shared" si="1362"/>
        <v>13.106250000000001</v>
      </c>
      <c r="J2410" s="90">
        <f t="shared" si="1363"/>
        <v>14.19375</v>
      </c>
      <c r="K2410" s="114">
        <v>3</v>
      </c>
      <c r="L2410" s="115">
        <v>4.1666666666666664E-2</v>
      </c>
      <c r="M2410" s="90">
        <v>9.74</v>
      </c>
      <c r="N2410" s="90">
        <v>11.21</v>
      </c>
      <c r="O2410" s="90">
        <v>13.78</v>
      </c>
      <c r="P2410" s="90">
        <v>15.78</v>
      </c>
      <c r="Q2410" s="90">
        <v>17.78</v>
      </c>
      <c r="R2410" s="63">
        <f t="shared" si="1388"/>
        <v>8.6099999999999959</v>
      </c>
      <c r="S2410" s="64">
        <f t="shared" si="1387"/>
        <v>-3.6113499570077374E-2</v>
      </c>
      <c r="T2410" s="65">
        <f t="shared" si="1381"/>
        <v>0.86886708296164139</v>
      </c>
      <c r="U2410" s="65">
        <f t="shared" si="1381"/>
        <v>0.8134978229317853</v>
      </c>
      <c r="V2410" s="65">
        <f t="shared" si="1389"/>
        <v>0.71039290240811159</v>
      </c>
      <c r="W2410" s="65">
        <f t="shared" si="1390"/>
        <v>0.63048368953880762</v>
      </c>
      <c r="X2410" s="61">
        <f t="shared" si="1364"/>
        <v>0.11320754716981128</v>
      </c>
      <c r="Y2410" s="66">
        <f t="shared" si="1391"/>
        <v>0.1198686371100165</v>
      </c>
      <c r="Z2410" s="61">
        <f t="shared" si="1392"/>
        <v>8.2975679542203029E-2</v>
      </c>
      <c r="AA2410" s="67">
        <f t="shared" si="1393"/>
        <v>13.106249999999999</v>
      </c>
      <c r="AB2410" s="68">
        <f t="shared" si="1394"/>
        <v>6.3782337198929506E-2</v>
      </c>
      <c r="AC2410" s="69">
        <f t="shared" si="1395"/>
        <v>0.16915700267618183</v>
      </c>
      <c r="AD2410" s="70">
        <f>_xlfn.PERCENTILE.EXC(AC2410:$AC$5675,0.5)</f>
        <v>8.4666454904625252E-2</v>
      </c>
      <c r="AE2410" s="70">
        <f>_xlfn.PERCENTILE.EXC($AC2410:AC$5675,0.35)</f>
        <v>4.9023719336219289E-2</v>
      </c>
      <c r="AF2410" s="71">
        <f t="shared" si="1383"/>
        <v>5.9938385414232201E-2</v>
      </c>
      <c r="AG2410" s="70">
        <f t="shared" si="1384"/>
        <v>-0.13516283925727643</v>
      </c>
      <c r="AH2410" s="70">
        <f t="shared" si="1385"/>
        <v>-0.15865885003490499</v>
      </c>
      <c r="AI2410" s="61" t="str">
        <f t="shared" si="1373"/>
        <v>Short VOL</v>
      </c>
      <c r="AJ2410" s="68" t="str">
        <f t="shared" si="1374"/>
        <v>Short VOL</v>
      </c>
      <c r="AK2410" s="72" t="str">
        <f t="shared" si="1375"/>
        <v>00631L</v>
      </c>
      <c r="AL2410" s="73">
        <f t="shared" si="1365"/>
        <v>1</v>
      </c>
      <c r="AM2410" s="72" t="str">
        <f t="shared" si="1378"/>
        <v>00631L</v>
      </c>
      <c r="AN2410" s="73">
        <f t="shared" si="1366"/>
        <v>1</v>
      </c>
      <c r="AO2410" s="74" t="str">
        <f t="shared" si="1372"/>
        <v>00631L</v>
      </c>
      <c r="AP2410" s="20">
        <f t="shared" si="1367"/>
        <v>1</v>
      </c>
      <c r="AQ2410" s="74" t="str">
        <f t="shared" si="1382"/>
        <v>00631L</v>
      </c>
      <c r="AR2410" s="20">
        <f t="shared" si="1368"/>
        <v>1</v>
      </c>
      <c r="AS2410" s="74" t="str">
        <f t="shared" si="1376"/>
        <v>00631L</v>
      </c>
      <c r="AT2410" s="20">
        <f t="shared" si="1369"/>
        <v>1</v>
      </c>
      <c r="AU2410" s="74" t="str">
        <f t="shared" si="1359"/>
        <v>00631L</v>
      </c>
      <c r="AV2410" s="20">
        <f t="shared" si="1370"/>
        <v>1</v>
      </c>
      <c r="AW2410" s="74" t="str">
        <f t="shared" si="1360"/>
        <v>00631L</v>
      </c>
      <c r="AX2410" s="20">
        <f t="shared" si="1361"/>
        <v>1</v>
      </c>
      <c r="AY2410" s="20">
        <f t="shared" si="1371"/>
        <v>0</v>
      </c>
      <c r="AZ2410" s="116">
        <v>42811</v>
      </c>
      <c r="BA2410" s="117">
        <v>17.84</v>
      </c>
      <c r="BB2410" s="118">
        <v>17.850000000000001</v>
      </c>
      <c r="BC2410" s="76">
        <f t="shared" si="1379"/>
        <v>17.791666666666664</v>
      </c>
      <c r="BD2410" s="76">
        <f t="shared" si="1380"/>
        <v>17.797124999999991</v>
      </c>
      <c r="BE2410" s="77">
        <f t="shared" si="1386"/>
        <v>3.2786885245903773E-3</v>
      </c>
      <c r="BF2410" s="77">
        <f t="shared" si="1377"/>
        <v>2.4090969749332742E-3</v>
      </c>
    </row>
    <row r="2411" spans="1:58" s="23" customFormat="1" ht="15.75" customHeight="1" x14ac:dyDescent="0.4">
      <c r="A2411" s="116">
        <v>42809</v>
      </c>
      <c r="B2411" s="112">
        <v>12.275</v>
      </c>
      <c r="C2411" s="112">
        <v>13.725</v>
      </c>
      <c r="D2411" s="112">
        <v>14.725</v>
      </c>
      <c r="E2411" s="112">
        <v>15.525</v>
      </c>
      <c r="F2411" s="112">
        <v>16.274999999999999</v>
      </c>
      <c r="G2411" s="112">
        <v>16.625</v>
      </c>
      <c r="H2411" s="113">
        <v>17.225000000000001</v>
      </c>
      <c r="I2411" s="90">
        <f t="shared" si="1362"/>
        <v>13.483333333333333</v>
      </c>
      <c r="J2411" s="90">
        <f t="shared" si="1363"/>
        <v>14.558333333333334</v>
      </c>
      <c r="K2411" s="114">
        <v>4</v>
      </c>
      <c r="L2411" s="115">
        <v>4.1666666666666664E-2</v>
      </c>
      <c r="M2411" s="90">
        <v>10.76</v>
      </c>
      <c r="N2411" s="90">
        <v>11.63</v>
      </c>
      <c r="O2411" s="90">
        <v>14.2</v>
      </c>
      <c r="P2411" s="90">
        <v>16.13</v>
      </c>
      <c r="Q2411" s="90">
        <v>17.95</v>
      </c>
      <c r="R2411" s="63">
        <f t="shared" si="1388"/>
        <v>7.9399999999999977</v>
      </c>
      <c r="S2411" s="64">
        <f t="shared" si="1387"/>
        <v>-5.4471544715447143E-2</v>
      </c>
      <c r="T2411" s="65">
        <f t="shared" si="1381"/>
        <v>0.92519346517626821</v>
      </c>
      <c r="U2411" s="65">
        <f t="shared" si="1381"/>
        <v>0.81901408450704238</v>
      </c>
      <c r="V2411" s="65">
        <f t="shared" si="1389"/>
        <v>0.72101673899566032</v>
      </c>
      <c r="W2411" s="65">
        <f t="shared" si="1390"/>
        <v>0.64791086350974936</v>
      </c>
      <c r="X2411" s="61">
        <f t="shared" si="1364"/>
        <v>0.11812627291242356</v>
      </c>
      <c r="Y2411" s="66">
        <f t="shared" si="1391"/>
        <v>0.10950080515297914</v>
      </c>
      <c r="Z2411" s="61">
        <f t="shared" si="1392"/>
        <v>7.9728059332509357E-2</v>
      </c>
      <c r="AA2411" s="67">
        <f t="shared" si="1393"/>
        <v>13.483333333333334</v>
      </c>
      <c r="AB2411" s="68">
        <f t="shared" si="1394"/>
        <v>5.5460017196904514E-2</v>
      </c>
      <c r="AC2411" s="69">
        <f t="shared" si="1395"/>
        <v>0.1593579822298653</v>
      </c>
      <c r="AD2411" s="70">
        <f>_xlfn.PERCENTILE.EXC(AC2411:$AC$5675,0.5)</f>
        <v>8.4551811824538983E-2</v>
      </c>
      <c r="AE2411" s="70">
        <f>_xlfn.PERCENTILE.EXC($AC2411:AC$5675,0.35)</f>
        <v>4.8970631641086178E-2</v>
      </c>
      <c r="AF2411" s="71">
        <f t="shared" si="1383"/>
        <v>5.9938385414232201E-2</v>
      </c>
      <c r="AG2411" s="70">
        <f t="shared" si="1384"/>
        <v>-0.13516283925727643</v>
      </c>
      <c r="AH2411" s="70">
        <f t="shared" si="1385"/>
        <v>-0.15865885003490499</v>
      </c>
      <c r="AI2411" s="61" t="str">
        <f t="shared" si="1373"/>
        <v>Short VOL</v>
      </c>
      <c r="AJ2411" s="68" t="str">
        <f t="shared" si="1374"/>
        <v>Short VOL</v>
      </c>
      <c r="AK2411" s="72" t="str">
        <f t="shared" si="1375"/>
        <v>00631L</v>
      </c>
      <c r="AL2411" s="73">
        <f t="shared" si="1365"/>
        <v>1</v>
      </c>
      <c r="AM2411" s="72" t="str">
        <f t="shared" si="1378"/>
        <v>00631L</v>
      </c>
      <c r="AN2411" s="73">
        <f t="shared" si="1366"/>
        <v>1</v>
      </c>
      <c r="AO2411" s="74" t="str">
        <f t="shared" si="1372"/>
        <v>00631L</v>
      </c>
      <c r="AP2411" s="20">
        <f t="shared" si="1367"/>
        <v>1</v>
      </c>
      <c r="AQ2411" s="74" t="str">
        <f t="shared" si="1382"/>
        <v>00631L</v>
      </c>
      <c r="AR2411" s="20">
        <f t="shared" si="1368"/>
        <v>1</v>
      </c>
      <c r="AS2411" s="74" t="str">
        <f t="shared" si="1376"/>
        <v>00631L</v>
      </c>
      <c r="AT2411" s="20">
        <f t="shared" si="1369"/>
        <v>1</v>
      </c>
      <c r="AU2411" s="74" t="str">
        <f t="shared" si="1359"/>
        <v>00631L</v>
      </c>
      <c r="AV2411" s="20">
        <f t="shared" si="1370"/>
        <v>1</v>
      </c>
      <c r="AW2411" s="74" t="str">
        <f t="shared" si="1360"/>
        <v>00631L</v>
      </c>
      <c r="AX2411" s="20">
        <f t="shared" si="1361"/>
        <v>1</v>
      </c>
      <c r="AY2411" s="20">
        <f t="shared" si="1371"/>
        <v>0</v>
      </c>
      <c r="AZ2411" s="116">
        <v>42810</v>
      </c>
      <c r="BA2411" s="117">
        <v>17.899999999999999</v>
      </c>
      <c r="BB2411" s="118">
        <v>17.95</v>
      </c>
      <c r="BC2411" s="76">
        <f t="shared" si="1379"/>
        <v>17.786249999999999</v>
      </c>
      <c r="BD2411" s="76">
        <f t="shared" si="1380"/>
        <v>17.792499999999997</v>
      </c>
      <c r="BE2411" s="77">
        <f t="shared" si="1386"/>
        <v>9.2065500035139677E-3</v>
      </c>
      <c r="BF2411" s="77">
        <f t="shared" si="1377"/>
        <v>6.0418715751019659E-3</v>
      </c>
    </row>
    <row r="2412" spans="1:58" s="23" customFormat="1" ht="15.75" customHeight="1" x14ac:dyDescent="0.4">
      <c r="A2412" s="116">
        <v>42808</v>
      </c>
      <c r="B2412" s="112">
        <v>12.625</v>
      </c>
      <c r="C2412" s="112">
        <v>14.074999999999999</v>
      </c>
      <c r="D2412" s="112">
        <v>15.025</v>
      </c>
      <c r="E2412" s="112">
        <v>15.775</v>
      </c>
      <c r="F2412" s="112">
        <v>16.475000000000001</v>
      </c>
      <c r="G2412" s="112">
        <v>16.824999999999999</v>
      </c>
      <c r="H2412" s="113">
        <v>17.475000000000001</v>
      </c>
      <c r="I2412" s="90">
        <f t="shared" si="1362"/>
        <v>13.772916666666665</v>
      </c>
      <c r="J2412" s="90">
        <f t="shared" si="1363"/>
        <v>14.827083333333334</v>
      </c>
      <c r="K2412" s="114">
        <v>5</v>
      </c>
      <c r="L2412" s="115">
        <v>4.1666666666666664E-2</v>
      </c>
      <c r="M2412" s="90">
        <v>11.78</v>
      </c>
      <c r="N2412" s="90">
        <v>12.3</v>
      </c>
      <c r="O2412" s="90">
        <v>14.63</v>
      </c>
      <c r="P2412" s="90">
        <v>16.399999999999999</v>
      </c>
      <c r="Q2412" s="90">
        <v>18.11</v>
      </c>
      <c r="R2412" s="63">
        <f t="shared" si="1388"/>
        <v>6.9500000000000028</v>
      </c>
      <c r="S2412" s="64">
        <f t="shared" si="1387"/>
        <v>8.3700440528634457E-2</v>
      </c>
      <c r="T2412" s="65">
        <f t="shared" si="1381"/>
        <v>0.95772357723577228</v>
      </c>
      <c r="U2412" s="65">
        <f t="shared" si="1381"/>
        <v>0.84073820915926178</v>
      </c>
      <c r="V2412" s="65">
        <f t="shared" si="1389"/>
        <v>0.75000000000000011</v>
      </c>
      <c r="W2412" s="65">
        <f t="shared" si="1390"/>
        <v>0.6791827719491994</v>
      </c>
      <c r="X2412" s="61">
        <f t="shared" si="1364"/>
        <v>0.1148514851485148</v>
      </c>
      <c r="Y2412" s="66">
        <f t="shared" si="1391"/>
        <v>0.10776545166402542</v>
      </c>
      <c r="Z2412" s="61">
        <f t="shared" si="1392"/>
        <v>7.6539101497504328E-2</v>
      </c>
      <c r="AA2412" s="67">
        <f t="shared" si="1393"/>
        <v>13.772916666666667</v>
      </c>
      <c r="AB2412" s="68">
        <f t="shared" si="1394"/>
        <v>2.6422764227642215E-2</v>
      </c>
      <c r="AC2412" s="69">
        <f t="shared" si="1395"/>
        <v>0.11974932249322491</v>
      </c>
      <c r="AD2412" s="70">
        <f>_xlfn.PERCENTILE.EXC(AC2412:$AC$5675,0.5)</f>
        <v>8.4547666156465223E-2</v>
      </c>
      <c r="AE2412" s="70">
        <f>_xlfn.PERCENTILE.EXC($AC2412:AC$5675,0.35)</f>
        <v>4.8945613916209996E-2</v>
      </c>
      <c r="AF2412" s="71">
        <f t="shared" si="1383"/>
        <v>5.9938385414232201E-2</v>
      </c>
      <c r="AG2412" s="70">
        <f t="shared" si="1384"/>
        <v>-0.13516283925727643</v>
      </c>
      <c r="AH2412" s="70">
        <f t="shared" si="1385"/>
        <v>-0.15865885003490499</v>
      </c>
      <c r="AI2412" s="61" t="str">
        <f t="shared" si="1373"/>
        <v>Short VOL</v>
      </c>
      <c r="AJ2412" s="68" t="str">
        <f t="shared" si="1374"/>
        <v>Short VOL</v>
      </c>
      <c r="AK2412" s="72" t="str">
        <f t="shared" si="1375"/>
        <v>00631L</v>
      </c>
      <c r="AL2412" s="73">
        <f t="shared" si="1365"/>
        <v>1</v>
      </c>
      <c r="AM2412" s="72" t="str">
        <f t="shared" si="1378"/>
        <v>00631L</v>
      </c>
      <c r="AN2412" s="73">
        <f t="shared" si="1366"/>
        <v>1</v>
      </c>
      <c r="AO2412" s="74" t="str">
        <f t="shared" si="1372"/>
        <v>00631L</v>
      </c>
      <c r="AP2412" s="20">
        <f t="shared" si="1367"/>
        <v>1</v>
      </c>
      <c r="AQ2412" s="74" t="str">
        <f t="shared" si="1382"/>
        <v>00631L</v>
      </c>
      <c r="AR2412" s="20">
        <f t="shared" si="1368"/>
        <v>1</v>
      </c>
      <c r="AS2412" s="74" t="str">
        <f t="shared" si="1376"/>
        <v>00631L</v>
      </c>
      <c r="AT2412" s="20">
        <f t="shared" si="1369"/>
        <v>1</v>
      </c>
      <c r="AU2412" s="74" t="str">
        <f t="shared" si="1359"/>
        <v>00631L</v>
      </c>
      <c r="AV2412" s="20">
        <f t="shared" si="1370"/>
        <v>1</v>
      </c>
      <c r="AW2412" s="74" t="str">
        <f t="shared" si="1360"/>
        <v>00631L</v>
      </c>
      <c r="AX2412" s="20">
        <f t="shared" si="1361"/>
        <v>1</v>
      </c>
      <c r="AY2412" s="20">
        <f t="shared" si="1371"/>
        <v>0</v>
      </c>
      <c r="AZ2412" s="116">
        <v>42809</v>
      </c>
      <c r="BA2412" s="117">
        <v>17.88</v>
      </c>
      <c r="BB2412" s="118">
        <v>17.862500000000001</v>
      </c>
      <c r="BC2412" s="76">
        <f t="shared" si="1379"/>
        <v>17.778749999999999</v>
      </c>
      <c r="BD2412" s="76">
        <f t="shared" si="1380"/>
        <v>17.785083333333333</v>
      </c>
      <c r="BE2412" s="77">
        <f t="shared" si="1386"/>
        <v>4.7106798846939177E-3</v>
      </c>
      <c r="BF2412" s="77">
        <f t="shared" si="1377"/>
        <v>5.3368693802390383E-3</v>
      </c>
    </row>
    <row r="2413" spans="1:58" s="23" customFormat="1" ht="15.75" customHeight="1" x14ac:dyDescent="0.4">
      <c r="A2413" s="116">
        <v>42807</v>
      </c>
      <c r="B2413" s="112">
        <v>12.125</v>
      </c>
      <c r="C2413" s="112">
        <v>13.875</v>
      </c>
      <c r="D2413" s="112">
        <v>14.875</v>
      </c>
      <c r="E2413" s="112">
        <v>15.65</v>
      </c>
      <c r="F2413" s="112">
        <v>16.324999999999999</v>
      </c>
      <c r="G2413" s="112">
        <v>16.675000000000001</v>
      </c>
      <c r="H2413" s="113">
        <v>17.274999999999999</v>
      </c>
      <c r="I2413" s="90">
        <f t="shared" si="1362"/>
        <v>13.4375</v>
      </c>
      <c r="J2413" s="90">
        <f t="shared" si="1363"/>
        <v>14.625</v>
      </c>
      <c r="K2413" s="114">
        <v>6</v>
      </c>
      <c r="L2413" s="115">
        <v>4.1666666666666664E-2</v>
      </c>
      <c r="M2413" s="90">
        <v>10.78</v>
      </c>
      <c r="N2413" s="90">
        <v>11.35</v>
      </c>
      <c r="O2413" s="90">
        <v>14.36</v>
      </c>
      <c r="P2413" s="90">
        <v>16.27</v>
      </c>
      <c r="Q2413" s="90">
        <v>18.05</v>
      </c>
      <c r="R2413" s="63">
        <f t="shared" si="1388"/>
        <v>8.5</v>
      </c>
      <c r="S2413" s="64">
        <f t="shared" si="1387"/>
        <v>-2.6586620926243611E-2</v>
      </c>
      <c r="T2413" s="65">
        <f t="shared" si="1381"/>
        <v>0.94977973568281937</v>
      </c>
      <c r="U2413" s="65">
        <f t="shared" si="1381"/>
        <v>0.79038997214484685</v>
      </c>
      <c r="V2413" s="65">
        <f t="shared" si="1389"/>
        <v>0.69760295021511987</v>
      </c>
      <c r="W2413" s="65">
        <f t="shared" si="1390"/>
        <v>0.62880886426592797</v>
      </c>
      <c r="X2413" s="61">
        <f t="shared" si="1364"/>
        <v>0.14432989690721648</v>
      </c>
      <c r="Y2413" s="66">
        <f t="shared" si="1391"/>
        <v>0.10383386581469636</v>
      </c>
      <c r="Z2413" s="61">
        <f t="shared" si="1392"/>
        <v>8.8372093023255813E-2</v>
      </c>
      <c r="AA2413" s="67">
        <f t="shared" si="1393"/>
        <v>13.4375</v>
      </c>
      <c r="AB2413" s="68">
        <f t="shared" si="1394"/>
        <v>6.828193832599122E-2</v>
      </c>
      <c r="AC2413" s="69">
        <f t="shared" si="1395"/>
        <v>0.18392070484581502</v>
      </c>
      <c r="AD2413" s="70">
        <f>_xlfn.PERCENTILE.EXC(AC2413:$AC$5675,0.5)</f>
        <v>8.4543520488391463E-2</v>
      </c>
      <c r="AE2413" s="70">
        <f>_xlfn.PERCENTILE.EXC($AC2413:AC$5675,0.35)</f>
        <v>4.8931824179436575E-2</v>
      </c>
      <c r="AF2413" s="71">
        <f t="shared" si="1383"/>
        <v>5.9938385414232201E-2</v>
      </c>
      <c r="AG2413" s="70">
        <f t="shared" si="1384"/>
        <v>-0.13516283925727643</v>
      </c>
      <c r="AH2413" s="70">
        <f t="shared" si="1385"/>
        <v>-0.15865885003490499</v>
      </c>
      <c r="AI2413" s="61" t="str">
        <f t="shared" si="1373"/>
        <v>Short VOL</v>
      </c>
      <c r="AJ2413" s="68" t="str">
        <f t="shared" si="1374"/>
        <v>Short VOL</v>
      </c>
      <c r="AK2413" s="72" t="str">
        <f t="shared" si="1375"/>
        <v>00631L</v>
      </c>
      <c r="AL2413" s="73">
        <f t="shared" si="1365"/>
        <v>1</v>
      </c>
      <c r="AM2413" s="72" t="str">
        <f t="shared" si="1378"/>
        <v>00631L</v>
      </c>
      <c r="AN2413" s="73">
        <f t="shared" si="1366"/>
        <v>1</v>
      </c>
      <c r="AO2413" s="74" t="str">
        <f t="shared" si="1372"/>
        <v>00631L</v>
      </c>
      <c r="AP2413" s="20">
        <f t="shared" si="1367"/>
        <v>1</v>
      </c>
      <c r="AQ2413" s="74" t="str">
        <f t="shared" si="1382"/>
        <v>00635U</v>
      </c>
      <c r="AR2413" s="20">
        <f t="shared" si="1368"/>
        <v>0</v>
      </c>
      <c r="AS2413" s="74" t="str">
        <f t="shared" si="1376"/>
        <v>00635U</v>
      </c>
      <c r="AT2413" s="20">
        <f t="shared" si="1369"/>
        <v>0</v>
      </c>
      <c r="AU2413" s="74" t="str">
        <f t="shared" si="1359"/>
        <v>00631L</v>
      </c>
      <c r="AV2413" s="20">
        <f t="shared" si="1370"/>
        <v>1</v>
      </c>
      <c r="AW2413" s="74" t="str">
        <f t="shared" si="1360"/>
        <v>00631L</v>
      </c>
      <c r="AX2413" s="20">
        <f t="shared" si="1361"/>
        <v>1</v>
      </c>
      <c r="AY2413" s="20">
        <f t="shared" si="1371"/>
        <v>0</v>
      </c>
      <c r="AZ2413" s="116">
        <v>42808</v>
      </c>
      <c r="BA2413" s="117">
        <v>17.690000000000001</v>
      </c>
      <c r="BB2413" s="118">
        <v>17.625</v>
      </c>
      <c r="BC2413" s="76">
        <f t="shared" si="1379"/>
        <v>17.769375000000004</v>
      </c>
      <c r="BD2413" s="76">
        <f t="shared" si="1380"/>
        <v>17.775874999999999</v>
      </c>
      <c r="BE2413" s="77">
        <f t="shared" si="1386"/>
        <v>-8.1249340508601827E-3</v>
      </c>
      <c r="BF2413" s="77">
        <f t="shared" si="1377"/>
        <v>-4.8309858164505507E-3</v>
      </c>
    </row>
    <row r="2414" spans="1:58" s="23" customFormat="1" ht="15.75" customHeight="1" x14ac:dyDescent="0.4">
      <c r="A2414" s="116">
        <v>42804</v>
      </c>
      <c r="B2414" s="112">
        <v>12.525</v>
      </c>
      <c r="C2414" s="112">
        <v>14.2</v>
      </c>
      <c r="D2414" s="112">
        <v>15.125</v>
      </c>
      <c r="E2414" s="112">
        <v>15.775</v>
      </c>
      <c r="F2414" s="112">
        <v>16.425000000000001</v>
      </c>
      <c r="G2414" s="112">
        <v>16.725000000000001</v>
      </c>
      <c r="H2414" s="113">
        <v>17.375</v>
      </c>
      <c r="I2414" s="90">
        <f t="shared" si="1362"/>
        <v>13.711458333333333</v>
      </c>
      <c r="J2414" s="90">
        <f t="shared" si="1363"/>
        <v>14.855208333333334</v>
      </c>
      <c r="K2414" s="114">
        <v>7</v>
      </c>
      <c r="L2414" s="115">
        <v>4.1666666666666664E-2</v>
      </c>
      <c r="M2414" s="90">
        <v>10.67</v>
      </c>
      <c r="N2414" s="90">
        <v>11.66</v>
      </c>
      <c r="O2414" s="90">
        <v>14.38</v>
      </c>
      <c r="P2414" s="90">
        <v>16.329999999999998</v>
      </c>
      <c r="Q2414" s="90">
        <v>18.03</v>
      </c>
      <c r="R2414" s="63">
        <f t="shared" si="1388"/>
        <v>8.3800000000000026</v>
      </c>
      <c r="S2414" s="64">
        <f t="shared" si="1387"/>
        <v>-5.2032520325203294E-2</v>
      </c>
      <c r="T2414" s="65">
        <f t="shared" si="1381"/>
        <v>0.91509433962264153</v>
      </c>
      <c r="U2414" s="65">
        <f t="shared" si="1381"/>
        <v>0.81084840055632823</v>
      </c>
      <c r="V2414" s="65">
        <f t="shared" si="1389"/>
        <v>0.71402327005511335</v>
      </c>
      <c r="W2414" s="65">
        <f t="shared" si="1390"/>
        <v>0.64669994453688295</v>
      </c>
      <c r="X2414" s="61">
        <f t="shared" si="1364"/>
        <v>0.13373253493013962</v>
      </c>
      <c r="Y2414" s="66">
        <f t="shared" si="1391"/>
        <v>0.10142630744849443</v>
      </c>
      <c r="Z2414" s="61">
        <f t="shared" si="1392"/>
        <v>8.3415634733723376E-2</v>
      </c>
      <c r="AA2414" s="67">
        <f t="shared" si="1393"/>
        <v>13.711458333333333</v>
      </c>
      <c r="AB2414" s="68">
        <f t="shared" si="1394"/>
        <v>7.4185248713550617E-2</v>
      </c>
      <c r="AC2414" s="69">
        <f t="shared" si="1395"/>
        <v>0.17593982275586043</v>
      </c>
      <c r="AD2414" s="70">
        <f>_xlfn.PERCENTILE.EXC(AC2414:$AC$5675,0.5)</f>
        <v>8.4477220014310656E-2</v>
      </c>
      <c r="AE2414" s="70">
        <f>_xlfn.PERCENTILE.EXC($AC2414:AC$5675,0.35)</f>
        <v>4.8918034442663162E-2</v>
      </c>
      <c r="AF2414" s="71">
        <f t="shared" si="1383"/>
        <v>5.9938385414232201E-2</v>
      </c>
      <c r="AG2414" s="70">
        <f t="shared" si="1384"/>
        <v>-0.13516283925727643</v>
      </c>
      <c r="AH2414" s="70">
        <f t="shared" si="1385"/>
        <v>-0.15865885003490499</v>
      </c>
      <c r="AI2414" s="61" t="str">
        <f t="shared" si="1373"/>
        <v>Short VOL</v>
      </c>
      <c r="AJ2414" s="68" t="str">
        <f t="shared" si="1374"/>
        <v>Short VOL</v>
      </c>
      <c r="AK2414" s="72" t="str">
        <f t="shared" si="1375"/>
        <v>00631L</v>
      </c>
      <c r="AL2414" s="73">
        <f t="shared" si="1365"/>
        <v>1</v>
      </c>
      <c r="AM2414" s="72" t="str">
        <f t="shared" si="1378"/>
        <v>00631L</v>
      </c>
      <c r="AN2414" s="73">
        <f t="shared" si="1366"/>
        <v>1</v>
      </c>
      <c r="AO2414" s="74" t="str">
        <f t="shared" si="1372"/>
        <v>00631L</v>
      </c>
      <c r="AP2414" s="20">
        <f t="shared" si="1367"/>
        <v>1</v>
      </c>
      <c r="AQ2414" s="74" t="str">
        <f t="shared" si="1382"/>
        <v>00635U</v>
      </c>
      <c r="AR2414" s="20">
        <f t="shared" si="1368"/>
        <v>0</v>
      </c>
      <c r="AS2414" s="74" t="str">
        <f t="shared" si="1376"/>
        <v>00635U</v>
      </c>
      <c r="AT2414" s="20">
        <f t="shared" si="1369"/>
        <v>0</v>
      </c>
      <c r="AU2414" s="74" t="str">
        <f t="shared" si="1359"/>
        <v>00631L</v>
      </c>
      <c r="AV2414" s="20">
        <f t="shared" si="1370"/>
        <v>1</v>
      </c>
      <c r="AW2414" s="74" t="str">
        <f t="shared" si="1360"/>
        <v>00631L</v>
      </c>
      <c r="AX2414" s="20">
        <f t="shared" si="1361"/>
        <v>1</v>
      </c>
      <c r="AY2414" s="20">
        <f t="shared" si="1371"/>
        <v>0</v>
      </c>
      <c r="AZ2414" s="116">
        <v>42807</v>
      </c>
      <c r="BA2414" s="117">
        <v>17.579999999999998</v>
      </c>
      <c r="BB2414" s="118">
        <v>17.600000000000001</v>
      </c>
      <c r="BC2414" s="76">
        <f t="shared" si="1379"/>
        <v>17.764791666666667</v>
      </c>
      <c r="BD2414" s="76">
        <f t="shared" si="1380"/>
        <v>17.768625</v>
      </c>
      <c r="BE2414" s="77">
        <f t="shared" si="1386"/>
        <v>-9.2763073025999079E-3</v>
      </c>
      <c r="BF2414" s="77">
        <f t="shared" si="1377"/>
        <v>-1.0615621636451994E-2</v>
      </c>
    </row>
    <row r="2415" spans="1:58" s="23" customFormat="1" ht="15.75" customHeight="1" x14ac:dyDescent="0.4">
      <c r="A2415" s="116">
        <v>42803</v>
      </c>
      <c r="B2415" s="112">
        <v>12.775</v>
      </c>
      <c r="C2415" s="112">
        <v>14.425000000000001</v>
      </c>
      <c r="D2415" s="112">
        <v>15.275</v>
      </c>
      <c r="E2415" s="112">
        <v>15.925000000000001</v>
      </c>
      <c r="F2415" s="112">
        <v>16.574999999999999</v>
      </c>
      <c r="G2415" s="112">
        <v>16.875</v>
      </c>
      <c r="H2415" s="113">
        <v>17.475000000000001</v>
      </c>
      <c r="I2415" s="90">
        <f t="shared" si="1362"/>
        <v>13.875</v>
      </c>
      <c r="J2415" s="90">
        <f t="shared" si="1363"/>
        <v>14.991666666666667</v>
      </c>
      <c r="K2415" s="114">
        <v>8</v>
      </c>
      <c r="L2415" s="115">
        <v>4.1666666666666664E-2</v>
      </c>
      <c r="M2415" s="90">
        <v>11.78</v>
      </c>
      <c r="N2415" s="90">
        <v>12.3</v>
      </c>
      <c r="O2415" s="90">
        <v>14.78</v>
      </c>
      <c r="P2415" s="90">
        <v>16.62</v>
      </c>
      <c r="Q2415" s="90">
        <v>18.260000000000002</v>
      </c>
      <c r="R2415" s="63">
        <f t="shared" si="1388"/>
        <v>7.32</v>
      </c>
      <c r="S2415" s="64">
        <f t="shared" si="1387"/>
        <v>3.709949409780787E-2</v>
      </c>
      <c r="T2415" s="65">
        <f t="shared" si="1381"/>
        <v>0.95772357723577228</v>
      </c>
      <c r="U2415" s="65">
        <f t="shared" si="1381"/>
        <v>0.83220568335588641</v>
      </c>
      <c r="V2415" s="65">
        <f t="shared" si="1389"/>
        <v>0.74007220216606495</v>
      </c>
      <c r="W2415" s="65">
        <f t="shared" si="1390"/>
        <v>0.67360350492880616</v>
      </c>
      <c r="X2415" s="61">
        <f t="shared" si="1364"/>
        <v>0.12915851272015658</v>
      </c>
      <c r="Y2415" s="66">
        <f t="shared" si="1391"/>
        <v>9.7331240188383086E-2</v>
      </c>
      <c r="Z2415" s="61">
        <f t="shared" si="1392"/>
        <v>8.048048048048051E-2</v>
      </c>
      <c r="AA2415" s="67">
        <f t="shared" si="1393"/>
        <v>13.875000000000002</v>
      </c>
      <c r="AB2415" s="68">
        <f t="shared" si="1394"/>
        <v>3.8617886178861756E-2</v>
      </c>
      <c r="AC2415" s="69">
        <f t="shared" si="1395"/>
        <v>0.12804878048780496</v>
      </c>
      <c r="AD2415" s="70">
        <f>_xlfn.PERCENTILE.EXC(AC2415:$AC$5675,0.5)</f>
        <v>8.4410919540229862E-2</v>
      </c>
      <c r="AE2415" s="70">
        <f>_xlfn.PERCENTILE.EXC($AC2415:AC$5675,0.35)</f>
        <v>4.8866817405643949E-2</v>
      </c>
      <c r="AF2415" s="71">
        <f t="shared" si="1383"/>
        <v>5.9938385414232201E-2</v>
      </c>
      <c r="AG2415" s="70">
        <f t="shared" si="1384"/>
        <v>-0.13516283925727643</v>
      </c>
      <c r="AH2415" s="70">
        <f t="shared" si="1385"/>
        <v>-0.15865885003490499</v>
      </c>
      <c r="AI2415" s="61" t="str">
        <f t="shared" si="1373"/>
        <v>Short VOL</v>
      </c>
      <c r="AJ2415" s="68" t="str">
        <f t="shared" si="1374"/>
        <v>Short VOL</v>
      </c>
      <c r="AK2415" s="72" t="str">
        <f t="shared" si="1375"/>
        <v>00631L</v>
      </c>
      <c r="AL2415" s="73">
        <f t="shared" si="1365"/>
        <v>1</v>
      </c>
      <c r="AM2415" s="72" t="str">
        <f t="shared" si="1378"/>
        <v>00631L</v>
      </c>
      <c r="AN2415" s="73">
        <f t="shared" si="1366"/>
        <v>1</v>
      </c>
      <c r="AO2415" s="74" t="str">
        <f t="shared" si="1372"/>
        <v>00631L</v>
      </c>
      <c r="AP2415" s="20">
        <f t="shared" si="1367"/>
        <v>1</v>
      </c>
      <c r="AQ2415" s="74" t="str">
        <f t="shared" si="1382"/>
        <v>00635U</v>
      </c>
      <c r="AR2415" s="20">
        <f t="shared" si="1368"/>
        <v>0</v>
      </c>
      <c r="AS2415" s="74" t="str">
        <f t="shared" si="1376"/>
        <v>00635U</v>
      </c>
      <c r="AT2415" s="20">
        <f t="shared" si="1369"/>
        <v>0</v>
      </c>
      <c r="AU2415" s="74" t="str">
        <f t="shared" si="1359"/>
        <v>00631L</v>
      </c>
      <c r="AV2415" s="20">
        <f t="shared" si="1370"/>
        <v>1</v>
      </c>
      <c r="AW2415" s="74" t="str">
        <f t="shared" si="1360"/>
        <v>00631L</v>
      </c>
      <c r="AX2415" s="20">
        <f t="shared" si="1361"/>
        <v>1</v>
      </c>
      <c r="AY2415" s="20">
        <f t="shared" si="1371"/>
        <v>0</v>
      </c>
      <c r="AZ2415" s="116">
        <v>42804</v>
      </c>
      <c r="BA2415" s="117">
        <v>17.52</v>
      </c>
      <c r="BB2415" s="118">
        <v>17.55</v>
      </c>
      <c r="BC2415" s="76">
        <f t="shared" si="1379"/>
        <v>17.75770833333333</v>
      </c>
      <c r="BD2415" s="76">
        <f t="shared" si="1380"/>
        <v>17.763458333333332</v>
      </c>
      <c r="BE2415" s="77">
        <f t="shared" si="1386"/>
        <v>-1.1696798338749372E-2</v>
      </c>
      <c r="BF2415" s="77">
        <f t="shared" si="1377"/>
        <v>-1.3705570658866609E-2</v>
      </c>
    </row>
    <row r="2416" spans="1:58" s="23" customFormat="1" ht="15.75" customHeight="1" x14ac:dyDescent="0.4">
      <c r="A2416" s="116">
        <v>42802</v>
      </c>
      <c r="B2416" s="112">
        <v>12.675000000000001</v>
      </c>
      <c r="C2416" s="112">
        <v>14.425000000000001</v>
      </c>
      <c r="D2416" s="112">
        <v>15.324999999999999</v>
      </c>
      <c r="E2416" s="112">
        <v>15.975</v>
      </c>
      <c r="F2416" s="112">
        <v>16.625</v>
      </c>
      <c r="G2416" s="112">
        <v>16.875</v>
      </c>
      <c r="H2416" s="113">
        <v>17.5</v>
      </c>
      <c r="I2416" s="90">
        <f t="shared" si="1362"/>
        <v>13.768750000000001</v>
      </c>
      <c r="J2416" s="90">
        <f t="shared" si="1363"/>
        <v>14.987500000000001</v>
      </c>
      <c r="K2416" s="114">
        <v>9</v>
      </c>
      <c r="L2416" s="115">
        <v>4.1666666666666664E-2</v>
      </c>
      <c r="M2416" s="90">
        <v>10.91</v>
      </c>
      <c r="N2416" s="90">
        <v>11.86</v>
      </c>
      <c r="O2416" s="90">
        <v>14.54</v>
      </c>
      <c r="P2416" s="90">
        <v>16.41</v>
      </c>
      <c r="Q2416" s="90">
        <v>18.149999999999999</v>
      </c>
      <c r="R2416" s="63">
        <f t="shared" si="1388"/>
        <v>8.18</v>
      </c>
      <c r="S2416" s="64">
        <f t="shared" si="1387"/>
        <v>3.5807860262008745E-2</v>
      </c>
      <c r="T2416" s="65">
        <f t="shared" si="1381"/>
        <v>0.91989881956155151</v>
      </c>
      <c r="U2416" s="65">
        <f t="shared" si="1381"/>
        <v>0.81568088033012376</v>
      </c>
      <c r="V2416" s="65">
        <f t="shared" si="1389"/>
        <v>0.72273004265691643</v>
      </c>
      <c r="W2416" s="65">
        <f t="shared" si="1390"/>
        <v>0.65344352617079893</v>
      </c>
      <c r="X2416" s="61">
        <f t="shared" si="1364"/>
        <v>0.1380670611439842</v>
      </c>
      <c r="Y2416" s="66">
        <f t="shared" si="1391"/>
        <v>9.546165884194055E-2</v>
      </c>
      <c r="Z2416" s="61">
        <f t="shared" si="1392"/>
        <v>8.8515660463004991E-2</v>
      </c>
      <c r="AA2416" s="67">
        <f t="shared" si="1393"/>
        <v>13.768750000000001</v>
      </c>
      <c r="AB2416" s="68">
        <f t="shared" si="1394"/>
        <v>6.8718381112984936E-2</v>
      </c>
      <c r="AC2416" s="69">
        <f t="shared" si="1395"/>
        <v>0.16094013490725137</v>
      </c>
      <c r="AD2416" s="70">
        <f>_xlfn.PERCENTILE.EXC(AC2416:$AC$5675,0.5)</f>
        <v>8.4391384351683835E-2</v>
      </c>
      <c r="AE2416" s="70">
        <f>_xlfn.PERCENTILE.EXC($AC2416:AC$5675,0.35)</f>
        <v>4.8809362485250481E-2</v>
      </c>
      <c r="AF2416" s="71">
        <f t="shared" si="1383"/>
        <v>5.9938385414232201E-2</v>
      </c>
      <c r="AG2416" s="70">
        <f t="shared" si="1384"/>
        <v>-0.13516283925727643</v>
      </c>
      <c r="AH2416" s="70">
        <f t="shared" si="1385"/>
        <v>-0.15865885003490499</v>
      </c>
      <c r="AI2416" s="61" t="str">
        <f t="shared" si="1373"/>
        <v>Short VOL</v>
      </c>
      <c r="AJ2416" s="68" t="str">
        <f t="shared" si="1374"/>
        <v>Short VOL</v>
      </c>
      <c r="AK2416" s="72" t="str">
        <f t="shared" si="1375"/>
        <v>00631L</v>
      </c>
      <c r="AL2416" s="73">
        <f t="shared" si="1365"/>
        <v>1</v>
      </c>
      <c r="AM2416" s="72" t="str">
        <f t="shared" si="1378"/>
        <v>00631L</v>
      </c>
      <c r="AN2416" s="73">
        <f t="shared" si="1366"/>
        <v>1</v>
      </c>
      <c r="AO2416" s="74" t="str">
        <f t="shared" si="1372"/>
        <v>00631L</v>
      </c>
      <c r="AP2416" s="20">
        <f t="shared" si="1367"/>
        <v>1</v>
      </c>
      <c r="AQ2416" s="74" t="str">
        <f t="shared" si="1382"/>
        <v>00635U</v>
      </c>
      <c r="AR2416" s="20">
        <f t="shared" si="1368"/>
        <v>0</v>
      </c>
      <c r="AS2416" s="74" t="str">
        <f t="shared" si="1376"/>
        <v>00635U</v>
      </c>
      <c r="AT2416" s="20">
        <f t="shared" si="1369"/>
        <v>0</v>
      </c>
      <c r="AU2416" s="74" t="str">
        <f t="shared" ref="AU2416:AU2479" si="1396">IF(AC2416&gt;AF2416,"00631L",IF(AC2416&lt;AG2416,"Cash","00635U"))</f>
        <v>00631L</v>
      </c>
      <c r="AV2416" s="20">
        <f t="shared" si="1370"/>
        <v>1</v>
      </c>
      <c r="AW2416" s="74" t="str">
        <f t="shared" ref="AW2416:AW2479" si="1397">IF(AC2416&gt;AE2416,"00631L",IF(AC2416&lt;AH2416,"00631L","00635U"))</f>
        <v>00631L</v>
      </c>
      <c r="AX2416" s="20">
        <f t="shared" si="1361"/>
        <v>1</v>
      </c>
      <c r="AY2416" s="20">
        <f t="shared" si="1371"/>
        <v>0</v>
      </c>
      <c r="AZ2416" s="116">
        <v>42803</v>
      </c>
      <c r="BA2416" s="117">
        <v>17.5</v>
      </c>
      <c r="BB2416" s="118">
        <v>17.5</v>
      </c>
      <c r="BC2416" s="76">
        <f t="shared" si="1379"/>
        <v>17.753541666666663</v>
      </c>
      <c r="BD2416" s="76">
        <f t="shared" si="1380"/>
        <v>17.756874999999997</v>
      </c>
      <c r="BE2416" s="77">
        <f t="shared" si="1386"/>
        <v>-1.4281188025863206E-2</v>
      </c>
      <c r="BF2416" s="77">
        <f t="shared" si="1377"/>
        <v>-1.446622786948702E-2</v>
      </c>
    </row>
    <row r="2417" spans="1:58" s="23" customFormat="1" ht="15.75" customHeight="1" x14ac:dyDescent="0.4">
      <c r="A2417" s="116">
        <v>42801</v>
      </c>
      <c r="B2417" s="112">
        <v>12.625</v>
      </c>
      <c r="C2417" s="112">
        <v>14.475</v>
      </c>
      <c r="D2417" s="112">
        <v>15.375</v>
      </c>
      <c r="E2417" s="112">
        <v>16.024999999999999</v>
      </c>
      <c r="F2417" s="112">
        <v>16.625</v>
      </c>
      <c r="G2417" s="112">
        <v>16.925000000000001</v>
      </c>
      <c r="H2417" s="113">
        <v>17.524999999999999</v>
      </c>
      <c r="I2417" s="90">
        <f t="shared" si="1362"/>
        <v>13.704166666666666</v>
      </c>
      <c r="J2417" s="90">
        <f t="shared" si="1363"/>
        <v>15</v>
      </c>
      <c r="K2417" s="114">
        <v>10</v>
      </c>
      <c r="L2417" s="115">
        <v>4.1666666666666664E-2</v>
      </c>
      <c r="M2417" s="90">
        <v>10.23</v>
      </c>
      <c r="N2417" s="90">
        <v>11.45</v>
      </c>
      <c r="O2417" s="90">
        <v>14.41</v>
      </c>
      <c r="P2417" s="90">
        <v>16.38</v>
      </c>
      <c r="Q2417" s="90">
        <v>18.16</v>
      </c>
      <c r="R2417" s="63">
        <f t="shared" si="1388"/>
        <v>9.11</v>
      </c>
      <c r="S2417" s="64">
        <f t="shared" si="1387"/>
        <v>1.8683274021352232E-2</v>
      </c>
      <c r="T2417" s="65">
        <f t="shared" si="1381"/>
        <v>0.89344978165938871</v>
      </c>
      <c r="U2417" s="65">
        <f t="shared" si="1381"/>
        <v>0.79458709229701585</v>
      </c>
      <c r="V2417" s="65">
        <f t="shared" si="1389"/>
        <v>0.69902319902319898</v>
      </c>
      <c r="W2417" s="65">
        <f t="shared" si="1390"/>
        <v>0.63050660792951541</v>
      </c>
      <c r="X2417" s="61">
        <f t="shared" si="1364"/>
        <v>0.1465346534653465</v>
      </c>
      <c r="Y2417" s="66">
        <f t="shared" si="1391"/>
        <v>9.3603744149765994E-2</v>
      </c>
      <c r="Z2417" s="61">
        <f t="shared" si="1392"/>
        <v>9.4557616296746805E-2</v>
      </c>
      <c r="AA2417" s="67">
        <f t="shared" si="1393"/>
        <v>13.704166666666666</v>
      </c>
      <c r="AB2417" s="68">
        <f t="shared" si="1394"/>
        <v>0.10262008733624461</v>
      </c>
      <c r="AC2417" s="69">
        <f t="shared" si="1395"/>
        <v>0.19687045123726346</v>
      </c>
      <c r="AD2417" s="70">
        <f>_xlfn.PERCENTILE.EXC(AC2417:$AC$5675,0.5)</f>
        <v>8.4371849163137808E-2</v>
      </c>
      <c r="AE2417" s="70">
        <f>_xlfn.PERCENTILE.EXC($AC2417:AC$5675,0.35)</f>
        <v>4.8751907564857012E-2</v>
      </c>
      <c r="AF2417" s="71">
        <f t="shared" si="1383"/>
        <v>5.9938385414232201E-2</v>
      </c>
      <c r="AG2417" s="70">
        <f t="shared" si="1384"/>
        <v>-0.13516283925727643</v>
      </c>
      <c r="AH2417" s="70">
        <f t="shared" si="1385"/>
        <v>-0.15865885003490499</v>
      </c>
      <c r="AI2417" s="61" t="str">
        <f t="shared" si="1373"/>
        <v>Short VOL</v>
      </c>
      <c r="AJ2417" s="68" t="str">
        <f t="shared" si="1374"/>
        <v>Short VOL</v>
      </c>
      <c r="AK2417" s="72" t="str">
        <f t="shared" si="1375"/>
        <v>00631L</v>
      </c>
      <c r="AL2417" s="73">
        <f t="shared" si="1365"/>
        <v>1</v>
      </c>
      <c r="AM2417" s="72" t="str">
        <f t="shared" si="1378"/>
        <v>00631L</v>
      </c>
      <c r="AN2417" s="73">
        <f t="shared" si="1366"/>
        <v>1</v>
      </c>
      <c r="AO2417" s="74" t="str">
        <f t="shared" si="1372"/>
        <v>00631L</v>
      </c>
      <c r="AP2417" s="20">
        <f t="shared" si="1367"/>
        <v>1</v>
      </c>
      <c r="AQ2417" s="74" t="str">
        <f t="shared" si="1382"/>
        <v>00635U</v>
      </c>
      <c r="AR2417" s="20">
        <f t="shared" si="1368"/>
        <v>0</v>
      </c>
      <c r="AS2417" s="74" t="str">
        <f t="shared" si="1376"/>
        <v>00635U</v>
      </c>
      <c r="AT2417" s="20">
        <f t="shared" si="1369"/>
        <v>0</v>
      </c>
      <c r="AU2417" s="74" t="str">
        <f t="shared" si="1396"/>
        <v>00631L</v>
      </c>
      <c r="AV2417" s="20">
        <f t="shared" si="1370"/>
        <v>1</v>
      </c>
      <c r="AW2417" s="74" t="str">
        <f t="shared" si="1397"/>
        <v>00631L</v>
      </c>
      <c r="AX2417" s="20">
        <f t="shared" si="1361"/>
        <v>1</v>
      </c>
      <c r="AY2417" s="20">
        <f t="shared" si="1371"/>
        <v>0</v>
      </c>
      <c r="AZ2417" s="116">
        <v>42802</v>
      </c>
      <c r="BA2417" s="117">
        <v>17.55</v>
      </c>
      <c r="BB2417" s="118">
        <v>17.475000000000001</v>
      </c>
      <c r="BC2417" s="76">
        <f t="shared" si="1379"/>
        <v>17.753125000000001</v>
      </c>
      <c r="BD2417" s="76">
        <f t="shared" si="1380"/>
        <v>17.754375</v>
      </c>
      <c r="BE2417" s="77">
        <f t="shared" si="1386"/>
        <v>-1.5666255940855443E-2</v>
      </c>
      <c r="BF2417" s="77">
        <f t="shared" si="1377"/>
        <v>-1.1511247227795902E-2</v>
      </c>
    </row>
    <row r="2418" spans="1:58" s="23" customFormat="1" ht="15.75" customHeight="1" x14ac:dyDescent="0.4">
      <c r="A2418" s="116">
        <v>42800</v>
      </c>
      <c r="B2418" s="112">
        <v>12.675000000000001</v>
      </c>
      <c r="C2418" s="112">
        <v>14.425000000000001</v>
      </c>
      <c r="D2418" s="112">
        <v>15.324999999999999</v>
      </c>
      <c r="E2418" s="112">
        <v>15.975</v>
      </c>
      <c r="F2418" s="112">
        <v>16.625</v>
      </c>
      <c r="G2418" s="112">
        <v>16.875</v>
      </c>
      <c r="H2418" s="113">
        <v>17.425000000000001</v>
      </c>
      <c r="I2418" s="90">
        <f t="shared" si="1362"/>
        <v>13.622916666666667</v>
      </c>
      <c r="J2418" s="90">
        <f t="shared" si="1363"/>
        <v>14.9125</v>
      </c>
      <c r="K2418" s="114">
        <v>11</v>
      </c>
      <c r="L2418" s="115">
        <v>4.1666666666666664E-2</v>
      </c>
      <c r="M2418" s="90">
        <v>9.67</v>
      </c>
      <c r="N2418" s="90">
        <v>11.24</v>
      </c>
      <c r="O2418" s="90">
        <v>14.34</v>
      </c>
      <c r="P2418" s="90">
        <v>16.32</v>
      </c>
      <c r="Q2418" s="90">
        <v>18.09</v>
      </c>
      <c r="R2418" s="63">
        <f t="shared" si="1388"/>
        <v>9.75</v>
      </c>
      <c r="S2418" s="64">
        <f t="shared" si="1387"/>
        <v>2.5547445255474394E-2</v>
      </c>
      <c r="T2418" s="65">
        <f t="shared" si="1381"/>
        <v>0.86032028469750887</v>
      </c>
      <c r="U2418" s="65">
        <f t="shared" si="1381"/>
        <v>0.78382147838214788</v>
      </c>
      <c r="V2418" s="65">
        <f t="shared" si="1389"/>
        <v>0.68872549019607843</v>
      </c>
      <c r="W2418" s="65">
        <f t="shared" si="1390"/>
        <v>0.62133775566611393</v>
      </c>
      <c r="X2418" s="61">
        <f t="shared" si="1364"/>
        <v>0.1380670611439842</v>
      </c>
      <c r="Y2418" s="66">
        <f t="shared" si="1391"/>
        <v>9.0766823161189433E-2</v>
      </c>
      <c r="Z2418" s="61">
        <f t="shared" si="1392"/>
        <v>9.4662792475913707E-2</v>
      </c>
      <c r="AA2418" s="67">
        <f t="shared" si="1393"/>
        <v>13.622916666666669</v>
      </c>
      <c r="AB2418" s="68">
        <f t="shared" si="1394"/>
        <v>0.12766903914590752</v>
      </c>
      <c r="AC2418" s="69">
        <f t="shared" si="1395"/>
        <v>0.21200326215895626</v>
      </c>
      <c r="AD2418" s="70">
        <f>_xlfn.PERCENTILE.EXC(AC2418:$AC$5675,0.5)</f>
        <v>8.4287265863238092E-2</v>
      </c>
      <c r="AE2418" s="70">
        <f>_xlfn.PERCENTILE.EXC($AC2418:AC$5675,0.35)</f>
        <v>4.873071522579904E-2</v>
      </c>
      <c r="AF2418" s="71">
        <f t="shared" si="1383"/>
        <v>5.9938385414232201E-2</v>
      </c>
      <c r="AG2418" s="70">
        <f t="shared" si="1384"/>
        <v>-0.13516283925727643</v>
      </c>
      <c r="AH2418" s="70">
        <f t="shared" si="1385"/>
        <v>-0.15865885003490499</v>
      </c>
      <c r="AI2418" s="61" t="str">
        <f t="shared" si="1373"/>
        <v>Short VOL</v>
      </c>
      <c r="AJ2418" s="68" t="str">
        <f t="shared" si="1374"/>
        <v>Short VOL</v>
      </c>
      <c r="AK2418" s="72" t="str">
        <f t="shared" si="1375"/>
        <v>00631L</v>
      </c>
      <c r="AL2418" s="73">
        <f t="shared" si="1365"/>
        <v>1</v>
      </c>
      <c r="AM2418" s="72" t="str">
        <f t="shared" si="1378"/>
        <v>00631L</v>
      </c>
      <c r="AN2418" s="73">
        <f t="shared" si="1366"/>
        <v>1</v>
      </c>
      <c r="AO2418" s="74" t="str">
        <f t="shared" si="1372"/>
        <v>00631L</v>
      </c>
      <c r="AP2418" s="20">
        <f t="shared" si="1367"/>
        <v>1</v>
      </c>
      <c r="AQ2418" s="74" t="str">
        <f t="shared" si="1382"/>
        <v>00635U</v>
      </c>
      <c r="AR2418" s="20">
        <f t="shared" si="1368"/>
        <v>0</v>
      </c>
      <c r="AS2418" s="74" t="str">
        <f t="shared" si="1376"/>
        <v>00635U</v>
      </c>
      <c r="AT2418" s="20">
        <f t="shared" si="1369"/>
        <v>0</v>
      </c>
      <c r="AU2418" s="74" t="str">
        <f t="shared" si="1396"/>
        <v>00631L</v>
      </c>
      <c r="AV2418" s="20">
        <f t="shared" si="1370"/>
        <v>1</v>
      </c>
      <c r="AW2418" s="74" t="str">
        <f t="shared" si="1397"/>
        <v>00631L</v>
      </c>
      <c r="AX2418" s="20">
        <f t="shared" si="1361"/>
        <v>1</v>
      </c>
      <c r="AY2418" s="20">
        <f t="shared" si="1371"/>
        <v>0</v>
      </c>
      <c r="AZ2418" s="116">
        <v>42801</v>
      </c>
      <c r="BA2418" s="117">
        <v>17.45</v>
      </c>
      <c r="BB2418" s="118">
        <v>17.524999999999999</v>
      </c>
      <c r="BC2418" s="76">
        <f t="shared" si="1379"/>
        <v>17.753750000000004</v>
      </c>
      <c r="BD2418" s="76">
        <f t="shared" si="1380"/>
        <v>17.752708333333334</v>
      </c>
      <c r="BE2418" s="77">
        <f t="shared" si="1386"/>
        <v>-1.2884601844680987E-2</v>
      </c>
      <c r="BF2418" s="77">
        <f t="shared" si="1377"/>
        <v>-1.7051388872589963E-2</v>
      </c>
    </row>
    <row r="2419" spans="1:58" s="23" customFormat="1" ht="15.75" customHeight="1" x14ac:dyDescent="0.4">
      <c r="A2419" s="116">
        <v>42797</v>
      </c>
      <c r="B2419" s="112">
        <v>12.824999999999999</v>
      </c>
      <c r="C2419" s="112">
        <v>14.574999999999999</v>
      </c>
      <c r="D2419" s="112">
        <v>15.425000000000001</v>
      </c>
      <c r="E2419" s="112">
        <v>16.074999999999999</v>
      </c>
      <c r="F2419" s="112">
        <v>16.725000000000001</v>
      </c>
      <c r="G2419" s="112">
        <v>16.975000000000001</v>
      </c>
      <c r="H2419" s="113">
        <v>17.574999999999999</v>
      </c>
      <c r="I2419" s="90">
        <f t="shared" si="1362"/>
        <v>13.7</v>
      </c>
      <c r="J2419" s="90">
        <f t="shared" si="1363"/>
        <v>15</v>
      </c>
      <c r="K2419" s="114">
        <v>12</v>
      </c>
      <c r="L2419" s="115">
        <v>4.1666666666666664E-2</v>
      </c>
      <c r="M2419" s="90">
        <v>8.56</v>
      </c>
      <c r="N2419" s="90">
        <v>10.96</v>
      </c>
      <c r="O2419" s="90">
        <v>14.26</v>
      </c>
      <c r="P2419" s="90">
        <v>16.25</v>
      </c>
      <c r="Q2419" s="90">
        <v>18.03</v>
      </c>
      <c r="R2419" s="63">
        <f t="shared" si="1388"/>
        <v>10.989999999999995</v>
      </c>
      <c r="S2419" s="64">
        <f t="shared" si="1387"/>
        <v>-7.197290431837422E-2</v>
      </c>
      <c r="T2419" s="65">
        <f t="shared" si="1381"/>
        <v>0.78102189781021891</v>
      </c>
      <c r="U2419" s="65">
        <f t="shared" si="1381"/>
        <v>0.76858345021037877</v>
      </c>
      <c r="V2419" s="65">
        <f t="shared" si="1389"/>
        <v>0.67446153846153856</v>
      </c>
      <c r="W2419" s="65">
        <f t="shared" si="1390"/>
        <v>0.60787576261785914</v>
      </c>
      <c r="X2419" s="61">
        <f t="shared" si="1364"/>
        <v>0.13645224171539963</v>
      </c>
      <c r="Y2419" s="66">
        <f t="shared" si="1391"/>
        <v>9.3312597200622086E-2</v>
      </c>
      <c r="Z2419" s="61">
        <f t="shared" si="1392"/>
        <v>9.489051094890516E-2</v>
      </c>
      <c r="AA2419" s="67">
        <f t="shared" si="1393"/>
        <v>13.7</v>
      </c>
      <c r="AB2419" s="68">
        <f t="shared" si="1394"/>
        <v>0.17016423357664218</v>
      </c>
      <c r="AC2419" s="69">
        <f t="shared" si="1395"/>
        <v>0.24999999999999983</v>
      </c>
      <c r="AD2419" s="70">
        <f>_xlfn.PERCENTILE.EXC(AC2419:$AC$5675,0.5)</f>
        <v>8.4202682563338363E-2</v>
      </c>
      <c r="AE2419" s="70">
        <f>_xlfn.PERCENTILE.EXC($AC2419:AC$5675,0.35)</f>
        <v>4.8709522886741075E-2</v>
      </c>
      <c r="AF2419" s="71">
        <f t="shared" si="1383"/>
        <v>5.9938385414232201E-2</v>
      </c>
      <c r="AG2419" s="70">
        <f t="shared" si="1384"/>
        <v>-0.13516283925727643</v>
      </c>
      <c r="AH2419" s="70">
        <f t="shared" si="1385"/>
        <v>-0.15865885003490499</v>
      </c>
      <c r="AI2419" s="61" t="str">
        <f t="shared" si="1373"/>
        <v>Short VOL</v>
      </c>
      <c r="AJ2419" s="68" t="str">
        <f t="shared" si="1374"/>
        <v>Short VOL</v>
      </c>
      <c r="AK2419" s="72" t="str">
        <f t="shared" si="1375"/>
        <v>00631L</v>
      </c>
      <c r="AL2419" s="73">
        <f t="shared" si="1365"/>
        <v>1</v>
      </c>
      <c r="AM2419" s="72" t="str">
        <f t="shared" si="1378"/>
        <v>00631L</v>
      </c>
      <c r="AN2419" s="73">
        <f t="shared" si="1366"/>
        <v>1</v>
      </c>
      <c r="AO2419" s="74" t="str">
        <f t="shared" si="1372"/>
        <v>00631L</v>
      </c>
      <c r="AP2419" s="20">
        <f t="shared" si="1367"/>
        <v>1</v>
      </c>
      <c r="AQ2419" s="74" t="str">
        <f t="shared" si="1382"/>
        <v>00635U</v>
      </c>
      <c r="AR2419" s="20">
        <f t="shared" si="1368"/>
        <v>0</v>
      </c>
      <c r="AS2419" s="74" t="str">
        <f t="shared" si="1376"/>
        <v>00635U</v>
      </c>
      <c r="AT2419" s="20">
        <f t="shared" si="1369"/>
        <v>0</v>
      </c>
      <c r="AU2419" s="74" t="str">
        <f t="shared" si="1396"/>
        <v>00631L</v>
      </c>
      <c r="AV2419" s="20">
        <f t="shared" si="1370"/>
        <v>1</v>
      </c>
      <c r="AW2419" s="74" t="str">
        <f t="shared" si="1397"/>
        <v>00631L</v>
      </c>
      <c r="AX2419" s="20">
        <f t="shared" si="1361"/>
        <v>1</v>
      </c>
      <c r="AY2419" s="20">
        <f t="shared" si="1371"/>
        <v>0</v>
      </c>
      <c r="AZ2419" s="116">
        <v>42800</v>
      </c>
      <c r="BA2419" s="117">
        <v>17.489999999999998</v>
      </c>
      <c r="BB2419" s="118">
        <v>17.512499999999999</v>
      </c>
      <c r="BC2419" s="76">
        <f t="shared" si="1379"/>
        <v>17.753125000000001</v>
      </c>
      <c r="BD2419" s="76">
        <f t="shared" si="1380"/>
        <v>17.753166666666669</v>
      </c>
      <c r="BE2419" s="77">
        <f t="shared" si="1386"/>
        <v>-1.3553951769054823E-2</v>
      </c>
      <c r="BF2419" s="77">
        <f t="shared" si="1377"/>
        <v>-1.4823646485603711E-2</v>
      </c>
    </row>
    <row r="2420" spans="1:58" s="23" customFormat="1" ht="15.75" customHeight="1" x14ac:dyDescent="0.4">
      <c r="A2420" s="116">
        <v>42796</v>
      </c>
      <c r="B2420" s="112">
        <v>13.275</v>
      </c>
      <c r="C2420" s="112">
        <v>15.025</v>
      </c>
      <c r="D2420" s="112">
        <v>15.875</v>
      </c>
      <c r="E2420" s="112">
        <v>16.425000000000001</v>
      </c>
      <c r="F2420" s="112">
        <v>17.024999999999999</v>
      </c>
      <c r="G2420" s="112">
        <v>17.274999999999999</v>
      </c>
      <c r="H2420" s="113">
        <v>17.824999999999999</v>
      </c>
      <c r="I2420" s="90">
        <f t="shared" si="1362"/>
        <v>14.077083333333334</v>
      </c>
      <c r="J2420" s="90">
        <f t="shared" si="1363"/>
        <v>15.414583333333333</v>
      </c>
      <c r="K2420" s="114">
        <v>13</v>
      </c>
      <c r="L2420" s="115">
        <v>4.1666666666666664E-2</v>
      </c>
      <c r="M2420" s="90">
        <v>9.6</v>
      </c>
      <c r="N2420" s="90">
        <v>11.81</v>
      </c>
      <c r="O2420" s="90">
        <v>14.77</v>
      </c>
      <c r="P2420" s="90">
        <v>16.63</v>
      </c>
      <c r="Q2420" s="90">
        <v>18.239999999999998</v>
      </c>
      <c r="R2420" s="63">
        <f t="shared" si="1388"/>
        <v>9.9899999999999984</v>
      </c>
      <c r="S2420" s="64">
        <f t="shared" si="1387"/>
        <v>-5.821371610845285E-2</v>
      </c>
      <c r="T2420" s="65">
        <f t="shared" si="1381"/>
        <v>0.81287044877222692</v>
      </c>
      <c r="U2420" s="65">
        <f t="shared" si="1381"/>
        <v>0.79959377115775221</v>
      </c>
      <c r="V2420" s="65">
        <f t="shared" si="1389"/>
        <v>0.71016235718580889</v>
      </c>
      <c r="W2420" s="65">
        <f t="shared" si="1390"/>
        <v>0.64747807017543868</v>
      </c>
      <c r="X2420" s="61">
        <f t="shared" si="1364"/>
        <v>0.13182674199623351</v>
      </c>
      <c r="Y2420" s="66">
        <f t="shared" si="1391"/>
        <v>8.5235920852359121E-2</v>
      </c>
      <c r="Z2420" s="61">
        <f t="shared" si="1392"/>
        <v>9.5012579547136197E-2</v>
      </c>
      <c r="AA2420" s="67">
        <f t="shared" si="1393"/>
        <v>14.077083333333334</v>
      </c>
      <c r="AB2420" s="68">
        <f t="shared" si="1394"/>
        <v>0.12404741744284503</v>
      </c>
      <c r="AC2420" s="69">
        <f t="shared" si="1395"/>
        <v>0.19196302568444823</v>
      </c>
      <c r="AD2420" s="70">
        <f>_xlfn.PERCENTILE.EXC(AC2420:$AC$5675,0.5)</f>
        <v>8.4172538692672466E-2</v>
      </c>
      <c r="AE2420" s="70">
        <f>_xlfn.PERCENTILE.EXC($AC2420:AC$5675,0.35)</f>
        <v>4.8682039292892006E-2</v>
      </c>
      <c r="AF2420" s="71">
        <f t="shared" si="1383"/>
        <v>5.9938385414232201E-2</v>
      </c>
      <c r="AG2420" s="70">
        <f t="shared" si="1384"/>
        <v>-0.13516283925727643</v>
      </c>
      <c r="AH2420" s="70">
        <f t="shared" si="1385"/>
        <v>-0.15865885003490499</v>
      </c>
      <c r="AI2420" s="61" t="str">
        <f t="shared" si="1373"/>
        <v>Short VOL</v>
      </c>
      <c r="AJ2420" s="68" t="str">
        <f t="shared" si="1374"/>
        <v>Short VOL</v>
      </c>
      <c r="AK2420" s="72" t="str">
        <f t="shared" si="1375"/>
        <v>00631L</v>
      </c>
      <c r="AL2420" s="73">
        <f t="shared" si="1365"/>
        <v>1</v>
      </c>
      <c r="AM2420" s="72" t="str">
        <f t="shared" si="1378"/>
        <v>00631L</v>
      </c>
      <c r="AN2420" s="73">
        <f t="shared" si="1366"/>
        <v>1</v>
      </c>
      <c r="AO2420" s="74" t="str">
        <f t="shared" si="1372"/>
        <v>00631L</v>
      </c>
      <c r="AP2420" s="20">
        <f t="shared" si="1367"/>
        <v>1</v>
      </c>
      <c r="AQ2420" s="74" t="str">
        <f t="shared" si="1382"/>
        <v>00631L</v>
      </c>
      <c r="AR2420" s="20">
        <f t="shared" si="1368"/>
        <v>1</v>
      </c>
      <c r="AS2420" s="74" t="str">
        <f t="shared" si="1376"/>
        <v>00635U</v>
      </c>
      <c r="AT2420" s="20">
        <f t="shared" si="1369"/>
        <v>0</v>
      </c>
      <c r="AU2420" s="74" t="str">
        <f t="shared" si="1396"/>
        <v>00631L</v>
      </c>
      <c r="AV2420" s="20">
        <f t="shared" si="1370"/>
        <v>1</v>
      </c>
      <c r="AW2420" s="74" t="str">
        <f t="shared" si="1397"/>
        <v>00631L</v>
      </c>
      <c r="AX2420" s="20">
        <f t="shared" si="1361"/>
        <v>1</v>
      </c>
      <c r="AY2420" s="20">
        <f t="shared" si="1371"/>
        <v>0</v>
      </c>
      <c r="AZ2420" s="116">
        <v>42797</v>
      </c>
      <c r="BA2420" s="117">
        <v>17.59</v>
      </c>
      <c r="BB2420" s="118">
        <v>18</v>
      </c>
      <c r="BC2420" s="76">
        <f t="shared" si="1379"/>
        <v>17.754375000000003</v>
      </c>
      <c r="BD2420" s="76">
        <f t="shared" si="1380"/>
        <v>17.754416666666668</v>
      </c>
      <c r="BE2420" s="77">
        <f t="shared" si="1386"/>
        <v>1.3834618227901396E-2</v>
      </c>
      <c r="BF2420" s="77">
        <f t="shared" si="1377"/>
        <v>-9.2606065157496628E-3</v>
      </c>
    </row>
    <row r="2421" spans="1:58" s="23" customFormat="1" ht="15.75" customHeight="1" x14ac:dyDescent="0.4">
      <c r="A2421" s="116">
        <v>42795</v>
      </c>
      <c r="B2421" s="112">
        <v>13.275</v>
      </c>
      <c r="C2421" s="112">
        <v>15.074999999999999</v>
      </c>
      <c r="D2421" s="112">
        <v>15.775</v>
      </c>
      <c r="E2421" s="112">
        <v>16.324999999999999</v>
      </c>
      <c r="F2421" s="112">
        <v>16.925000000000001</v>
      </c>
      <c r="G2421" s="112">
        <v>17.175000000000001</v>
      </c>
      <c r="H2421" s="113">
        <v>17.725000000000001</v>
      </c>
      <c r="I2421" s="90">
        <f t="shared" si="1362"/>
        <v>14.025</v>
      </c>
      <c r="J2421" s="90">
        <f t="shared" si="1363"/>
        <v>15.366666666666667</v>
      </c>
      <c r="K2421" s="114">
        <v>14</v>
      </c>
      <c r="L2421" s="115">
        <v>4.1666666666666664E-2</v>
      </c>
      <c r="M2421" s="90">
        <v>10.57</v>
      </c>
      <c r="N2421" s="90">
        <v>12.54</v>
      </c>
      <c r="O2421" s="90">
        <v>14.86</v>
      </c>
      <c r="P2421" s="90">
        <v>16.62</v>
      </c>
      <c r="Q2421" s="90">
        <v>18.329999999999998</v>
      </c>
      <c r="R2421" s="63">
        <f t="shared" si="1388"/>
        <v>8.370000000000001</v>
      </c>
      <c r="S2421" s="64">
        <f t="shared" si="1387"/>
        <v>-2.9411764705882415E-2</v>
      </c>
      <c r="T2421" s="65">
        <f t="shared" si="1381"/>
        <v>0.84290271132376404</v>
      </c>
      <c r="U2421" s="65">
        <f t="shared" si="1381"/>
        <v>0.8438761776581426</v>
      </c>
      <c r="V2421" s="65">
        <f t="shared" si="1389"/>
        <v>0.75451263537906132</v>
      </c>
      <c r="W2421" s="65">
        <f t="shared" si="1390"/>
        <v>0.68412438625204586</v>
      </c>
      <c r="X2421" s="61">
        <f t="shared" si="1364"/>
        <v>0.13559322033898297</v>
      </c>
      <c r="Y2421" s="66">
        <f t="shared" si="1391"/>
        <v>8.5758039816232909E-2</v>
      </c>
      <c r="Z2421" s="61">
        <f t="shared" si="1392"/>
        <v>9.5662507427213314E-2</v>
      </c>
      <c r="AA2421" s="67">
        <f t="shared" si="1393"/>
        <v>14.025</v>
      </c>
      <c r="AB2421" s="68">
        <f t="shared" si="1394"/>
        <v>5.8612440191387657E-2</v>
      </c>
      <c r="AC2421" s="69">
        <f t="shared" si="1395"/>
        <v>0.11842105263157905</v>
      </c>
      <c r="AD2421" s="70">
        <f>_xlfn.PERCENTILE.EXC(AC2421:$AC$5675,0.5)</f>
        <v>8.4142394822006555E-2</v>
      </c>
      <c r="AE2421" s="70">
        <f>_xlfn.PERCENTILE.EXC($AC2421:AC$5675,0.35)</f>
        <v>4.8616808170296559E-2</v>
      </c>
      <c r="AF2421" s="71">
        <f t="shared" si="1383"/>
        <v>5.9938385414232201E-2</v>
      </c>
      <c r="AG2421" s="70">
        <f t="shared" si="1384"/>
        <v>-0.13516283925727643</v>
      </c>
      <c r="AH2421" s="70">
        <f t="shared" si="1385"/>
        <v>-0.15865885003490499</v>
      </c>
      <c r="AI2421" s="61" t="str">
        <f t="shared" si="1373"/>
        <v>Short VOL</v>
      </c>
      <c r="AJ2421" s="68" t="str">
        <f t="shared" si="1374"/>
        <v>Short VOL</v>
      </c>
      <c r="AK2421" s="72" t="str">
        <f t="shared" si="1375"/>
        <v>00631L</v>
      </c>
      <c r="AL2421" s="73">
        <f t="shared" si="1365"/>
        <v>1</v>
      </c>
      <c r="AM2421" s="72" t="str">
        <f t="shared" si="1378"/>
        <v>00631L</v>
      </c>
      <c r="AN2421" s="73">
        <f t="shared" si="1366"/>
        <v>1</v>
      </c>
      <c r="AO2421" s="74" t="str">
        <f t="shared" si="1372"/>
        <v>00631L</v>
      </c>
      <c r="AP2421" s="20">
        <f t="shared" si="1367"/>
        <v>1</v>
      </c>
      <c r="AQ2421" s="74" t="str">
        <f t="shared" si="1382"/>
        <v>00635U</v>
      </c>
      <c r="AR2421" s="20">
        <f t="shared" si="1368"/>
        <v>0</v>
      </c>
      <c r="AS2421" s="74" t="str">
        <f t="shared" si="1376"/>
        <v>00631L</v>
      </c>
      <c r="AT2421" s="20">
        <f t="shared" si="1369"/>
        <v>1</v>
      </c>
      <c r="AU2421" s="74" t="str">
        <f t="shared" si="1396"/>
        <v>00631L</v>
      </c>
      <c r="AV2421" s="20">
        <f t="shared" si="1370"/>
        <v>1</v>
      </c>
      <c r="AW2421" s="74" t="str">
        <f t="shared" si="1397"/>
        <v>00631L</v>
      </c>
      <c r="AX2421" s="20">
        <f t="shared" ref="AX2421:AX2484" si="1398">IF(AW2421="00631L",1,0)</f>
        <v>1</v>
      </c>
      <c r="AY2421" s="20">
        <f t="shared" si="1371"/>
        <v>0</v>
      </c>
      <c r="AZ2421" s="116">
        <v>42796</v>
      </c>
      <c r="BA2421" s="117">
        <v>17.95</v>
      </c>
      <c r="BB2421" s="118">
        <v>17.5</v>
      </c>
      <c r="BC2421" s="76">
        <f t="shared" si="1379"/>
        <v>17.746875000000003</v>
      </c>
      <c r="BD2421" s="76">
        <f t="shared" si="1380"/>
        <v>17.753541666666667</v>
      </c>
      <c r="BE2421" s="77">
        <f t="shared" si="1386"/>
        <v>-1.3910899806304085E-2</v>
      </c>
      <c r="BF2421" s="77">
        <f t="shared" si="1377"/>
        <v>1.1065867139185784E-2</v>
      </c>
    </row>
    <row r="2422" spans="1:58" s="23" customFormat="1" ht="15.75" customHeight="1" x14ac:dyDescent="0.4">
      <c r="A2422" s="116">
        <v>42794</v>
      </c>
      <c r="B2422" s="112">
        <v>13.525</v>
      </c>
      <c r="C2422" s="112">
        <v>15.324999999999999</v>
      </c>
      <c r="D2422" s="112">
        <v>15.925000000000001</v>
      </c>
      <c r="E2422" s="112">
        <v>16.425000000000001</v>
      </c>
      <c r="F2422" s="112">
        <v>17.024999999999999</v>
      </c>
      <c r="G2422" s="112">
        <v>17.225000000000001</v>
      </c>
      <c r="H2422" s="113">
        <v>17.774999999999999</v>
      </c>
      <c r="I2422" s="90">
        <f t="shared" ref="I2422:I2485" si="1399">C2422-((C2422-B2422)*K2422*L2422)</f>
        <v>14.2</v>
      </c>
      <c r="J2422" s="90">
        <f t="shared" ref="J2422:J2485" si="1400">D2422-((D2422-C2422)*K2422*L2422)</f>
        <v>15.55</v>
      </c>
      <c r="K2422" s="114">
        <v>15</v>
      </c>
      <c r="L2422" s="115">
        <v>4.1666666666666664E-2</v>
      </c>
      <c r="M2422" s="90">
        <v>11.89</v>
      </c>
      <c r="N2422" s="90">
        <v>12.92</v>
      </c>
      <c r="O2422" s="90">
        <v>15.28</v>
      </c>
      <c r="P2422" s="90">
        <v>16.95</v>
      </c>
      <c r="Q2422" s="90">
        <v>18.48</v>
      </c>
      <c r="R2422" s="63">
        <f t="shared" si="1388"/>
        <v>7.4199999999999946</v>
      </c>
      <c r="S2422" s="64">
        <f t="shared" si="1387"/>
        <v>6.8651778329197694E-2</v>
      </c>
      <c r="T2422" s="65">
        <f t="shared" si="1381"/>
        <v>0.92027863777089791</v>
      </c>
      <c r="U2422" s="65">
        <f t="shared" si="1381"/>
        <v>0.84554973821989532</v>
      </c>
      <c r="V2422" s="65">
        <f t="shared" si="1389"/>
        <v>0.76224188790560476</v>
      </c>
      <c r="W2422" s="65">
        <f t="shared" si="1390"/>
        <v>0.69913419913419916</v>
      </c>
      <c r="X2422" s="61">
        <f t="shared" si="1364"/>
        <v>0.13308687615526793</v>
      </c>
      <c r="Y2422" s="66">
        <f t="shared" si="1391"/>
        <v>8.2191780821917679E-2</v>
      </c>
      <c r="Z2422" s="61">
        <f t="shared" si="1392"/>
        <v>9.5070422535211377E-2</v>
      </c>
      <c r="AA2422" s="67">
        <f t="shared" si="1393"/>
        <v>14.2</v>
      </c>
      <c r="AB2422" s="68">
        <f t="shared" si="1394"/>
        <v>4.6826625386996938E-2</v>
      </c>
      <c r="AC2422" s="69">
        <f t="shared" si="1395"/>
        <v>9.9071207430340508E-2</v>
      </c>
      <c r="AD2422" s="70">
        <f>_xlfn.PERCENTILE.EXC(AC2422:$AC$5675,0.5)</f>
        <v>8.4091676931482826E-2</v>
      </c>
      <c r="AE2422" s="70">
        <f>_xlfn.PERCENTILE.EXC($AC2422:AC$5675,0.35)</f>
        <v>4.8551577047701105E-2</v>
      </c>
      <c r="AF2422" s="71">
        <f t="shared" si="1383"/>
        <v>5.9938385414232201E-2</v>
      </c>
      <c r="AG2422" s="70">
        <f t="shared" si="1384"/>
        <v>-0.13516283925727643</v>
      </c>
      <c r="AH2422" s="70">
        <f t="shared" si="1385"/>
        <v>-0.15865885003490499</v>
      </c>
      <c r="AI2422" s="61" t="str">
        <f t="shared" si="1373"/>
        <v>Short VOL</v>
      </c>
      <c r="AJ2422" s="68" t="str">
        <f t="shared" si="1374"/>
        <v>Short VOL</v>
      </c>
      <c r="AK2422" s="72" t="str">
        <f t="shared" si="1375"/>
        <v>00631L</v>
      </c>
      <c r="AL2422" s="73">
        <f t="shared" si="1365"/>
        <v>1</v>
      </c>
      <c r="AM2422" s="72" t="str">
        <f t="shared" si="1378"/>
        <v>00631L</v>
      </c>
      <c r="AN2422" s="73">
        <f t="shared" si="1366"/>
        <v>1</v>
      </c>
      <c r="AO2422" s="74" t="str">
        <f t="shared" si="1372"/>
        <v>00631L</v>
      </c>
      <c r="AP2422" s="20">
        <f t="shared" si="1367"/>
        <v>1</v>
      </c>
      <c r="AQ2422" s="74" t="str">
        <f t="shared" si="1382"/>
        <v>00631L</v>
      </c>
      <c r="AR2422" s="20">
        <f t="shared" si="1368"/>
        <v>1</v>
      </c>
      <c r="AS2422" s="74" t="str">
        <f t="shared" si="1376"/>
        <v>00631L</v>
      </c>
      <c r="AT2422" s="20">
        <f t="shared" si="1369"/>
        <v>1</v>
      </c>
      <c r="AU2422" s="74" t="str">
        <f t="shared" si="1396"/>
        <v>00631L</v>
      </c>
      <c r="AV2422" s="20">
        <f t="shared" si="1370"/>
        <v>1</v>
      </c>
      <c r="AW2422" s="74" t="str">
        <f t="shared" si="1397"/>
        <v>00631L</v>
      </c>
      <c r="AX2422" s="20">
        <f t="shared" si="1398"/>
        <v>1</v>
      </c>
      <c r="AY2422" s="20">
        <f t="shared" si="1371"/>
        <v>0</v>
      </c>
      <c r="AZ2422" s="116">
        <v>42795</v>
      </c>
      <c r="BA2422" s="117">
        <v>18.21</v>
      </c>
      <c r="BB2422" s="118">
        <v>18.087499999999999</v>
      </c>
      <c r="BC2422" s="76">
        <f t="shared" si="1379"/>
        <v>17.74666666666667</v>
      </c>
      <c r="BD2422" s="76">
        <f t="shared" si="1380"/>
        <v>17.758708333333338</v>
      </c>
      <c r="BE2422" s="77">
        <f t="shared" si="1386"/>
        <v>1.9205484598046326E-2</v>
      </c>
      <c r="BF2422" s="77">
        <f t="shared" si="1377"/>
        <v>2.5412415035815528E-2</v>
      </c>
    </row>
    <row r="2423" spans="1:58" s="23" customFormat="1" ht="15.75" customHeight="1" x14ac:dyDescent="0.4">
      <c r="A2423" s="116">
        <v>42793</v>
      </c>
      <c r="B2423" s="112">
        <v>13.275</v>
      </c>
      <c r="C2423" s="112">
        <v>15.125</v>
      </c>
      <c r="D2423" s="112">
        <v>15.824999999999999</v>
      </c>
      <c r="E2423" s="112">
        <v>16.324999999999999</v>
      </c>
      <c r="F2423" s="112">
        <v>16.925000000000001</v>
      </c>
      <c r="G2423" s="112">
        <v>17.225000000000001</v>
      </c>
      <c r="H2423" s="113">
        <v>17.774999999999999</v>
      </c>
      <c r="I2423" s="90">
        <f t="shared" si="1399"/>
        <v>13.891666666666667</v>
      </c>
      <c r="J2423" s="90">
        <f t="shared" si="1400"/>
        <v>15.358333333333333</v>
      </c>
      <c r="K2423" s="114">
        <v>16</v>
      </c>
      <c r="L2423" s="115">
        <v>4.1666666666666664E-2</v>
      </c>
      <c r="M2423" s="90">
        <v>10.83</v>
      </c>
      <c r="N2423" s="90">
        <v>12.09</v>
      </c>
      <c r="O2423" s="90">
        <v>14.91</v>
      </c>
      <c r="P2423" s="90">
        <v>16.62</v>
      </c>
      <c r="Q2423" s="90">
        <v>18.190000000000001</v>
      </c>
      <c r="R2423" s="63">
        <f t="shared" si="1388"/>
        <v>8.61</v>
      </c>
      <c r="S2423" s="64">
        <f t="shared" si="1387"/>
        <v>5.4054054054053981E-2</v>
      </c>
      <c r="T2423" s="65">
        <f t="shared" si="1381"/>
        <v>0.8957816377171216</v>
      </c>
      <c r="U2423" s="65">
        <f t="shared" si="1381"/>
        <v>0.81086519114688127</v>
      </c>
      <c r="V2423" s="65">
        <f t="shared" si="1389"/>
        <v>0.72743682310469304</v>
      </c>
      <c r="W2423" s="65">
        <f t="shared" si="1390"/>
        <v>0.66465090709180863</v>
      </c>
      <c r="X2423" s="61">
        <f t="shared" si="1364"/>
        <v>0.13935969868173256</v>
      </c>
      <c r="Y2423" s="66">
        <f t="shared" si="1391"/>
        <v>8.8820826952526757E-2</v>
      </c>
      <c r="Z2423" s="61">
        <f t="shared" si="1392"/>
        <v>0.10557888422315524</v>
      </c>
      <c r="AA2423" s="67">
        <f t="shared" si="1393"/>
        <v>13.891666666666666</v>
      </c>
      <c r="AB2423" s="68">
        <f t="shared" si="1394"/>
        <v>9.8014888337469019E-2</v>
      </c>
      <c r="AC2423" s="69">
        <f t="shared" si="1395"/>
        <v>0.14902122966639089</v>
      </c>
      <c r="AD2423" s="70">
        <f>_xlfn.PERCENTILE.EXC(AC2423:$AC$5675,0.5)</f>
        <v>8.4040959040959096E-2</v>
      </c>
      <c r="AE2423" s="70">
        <f>_xlfn.PERCENTILE.EXC($AC2423:AC$5675,0.35)</f>
        <v>4.8490381949139821E-2</v>
      </c>
      <c r="AF2423" s="71">
        <f t="shared" si="1383"/>
        <v>5.9938385414232201E-2</v>
      </c>
      <c r="AG2423" s="70">
        <f t="shared" si="1384"/>
        <v>-0.13516283925727643</v>
      </c>
      <c r="AH2423" s="70">
        <f t="shared" si="1385"/>
        <v>-0.15865885003490499</v>
      </c>
      <c r="AI2423" s="61" t="str">
        <f t="shared" si="1373"/>
        <v>Short VOL</v>
      </c>
      <c r="AJ2423" s="68" t="str">
        <f t="shared" si="1374"/>
        <v>Short VOL</v>
      </c>
      <c r="AK2423" s="72" t="str">
        <f t="shared" si="1375"/>
        <v>00631L</v>
      </c>
      <c r="AL2423" s="73">
        <f t="shared" si="1365"/>
        <v>1</v>
      </c>
      <c r="AM2423" s="72" t="str">
        <f t="shared" si="1378"/>
        <v>00631L</v>
      </c>
      <c r="AN2423" s="73">
        <f t="shared" si="1366"/>
        <v>1</v>
      </c>
      <c r="AO2423" s="74" t="str">
        <f t="shared" si="1372"/>
        <v>00631L</v>
      </c>
      <c r="AP2423" s="20">
        <f t="shared" si="1367"/>
        <v>1</v>
      </c>
      <c r="AQ2423" s="74" t="str">
        <f t="shared" si="1382"/>
        <v>00631L</v>
      </c>
      <c r="AR2423" s="20">
        <f t="shared" si="1368"/>
        <v>1</v>
      </c>
      <c r="AS2423" s="74" t="str">
        <f t="shared" si="1376"/>
        <v>00631L</v>
      </c>
      <c r="AT2423" s="20">
        <f t="shared" si="1369"/>
        <v>1</v>
      </c>
      <c r="AU2423" s="74" t="str">
        <f t="shared" si="1396"/>
        <v>00631L</v>
      </c>
      <c r="AV2423" s="20">
        <f t="shared" si="1370"/>
        <v>1</v>
      </c>
      <c r="AW2423" s="74" t="str">
        <f t="shared" si="1397"/>
        <v>00631L</v>
      </c>
      <c r="AX2423" s="20">
        <f t="shared" si="1398"/>
        <v>1</v>
      </c>
      <c r="AY2423" s="20">
        <f t="shared" si="1371"/>
        <v>0</v>
      </c>
      <c r="AZ2423" s="116">
        <v>42794</v>
      </c>
      <c r="BA2423" s="117">
        <v>18.04</v>
      </c>
      <c r="BB2423" s="118">
        <v>18</v>
      </c>
      <c r="BC2423" s="76">
        <f t="shared" si="1379"/>
        <v>17.739375000000003</v>
      </c>
      <c r="BD2423" s="76">
        <f t="shared" si="1380"/>
        <v>17.745875000000002</v>
      </c>
      <c r="BE2423" s="77">
        <f t="shared" si="1386"/>
        <v>1.4691893034562796E-2</v>
      </c>
      <c r="BF2423" s="77">
        <f t="shared" si="1377"/>
        <v>1.6574274303182993E-2</v>
      </c>
    </row>
    <row r="2424" spans="1:58" s="23" customFormat="1" ht="15.75" customHeight="1" x14ac:dyDescent="0.4">
      <c r="A2424" s="116">
        <v>42790</v>
      </c>
      <c r="B2424" s="112">
        <v>13.324999999999999</v>
      </c>
      <c r="C2424" s="112">
        <v>15.25</v>
      </c>
      <c r="D2424" s="112">
        <v>16.074999999999999</v>
      </c>
      <c r="E2424" s="112">
        <v>16.675000000000001</v>
      </c>
      <c r="F2424" s="112">
        <v>17.274999999999999</v>
      </c>
      <c r="G2424" s="112">
        <v>17.524999999999999</v>
      </c>
      <c r="H2424" s="113">
        <v>18.074999999999999</v>
      </c>
      <c r="I2424" s="90">
        <f t="shared" si="1399"/>
        <v>13.886458333333334</v>
      </c>
      <c r="J2424" s="90">
        <f t="shared" si="1400"/>
        <v>15.490625</v>
      </c>
      <c r="K2424" s="114">
        <v>17</v>
      </c>
      <c r="L2424" s="115">
        <v>4.1666666666666664E-2</v>
      </c>
      <c r="M2424" s="90">
        <v>9.41</v>
      </c>
      <c r="N2424" s="90">
        <v>11.47</v>
      </c>
      <c r="O2424" s="90">
        <v>14.76</v>
      </c>
      <c r="P2424" s="90">
        <v>16.68</v>
      </c>
      <c r="Q2424" s="90">
        <v>18.16</v>
      </c>
      <c r="R2424" s="63">
        <f t="shared" si="1388"/>
        <v>10.559999999999995</v>
      </c>
      <c r="S2424" s="64">
        <f t="shared" si="1387"/>
        <v>-2.0495303159692588E-2</v>
      </c>
      <c r="T2424" s="65">
        <f t="shared" si="1381"/>
        <v>0.82040104620749776</v>
      </c>
      <c r="U2424" s="65">
        <f t="shared" si="1381"/>
        <v>0.77710027100271006</v>
      </c>
      <c r="V2424" s="65">
        <f t="shared" si="1389"/>
        <v>0.68764988009592332</v>
      </c>
      <c r="W2424" s="65">
        <f t="shared" si="1390"/>
        <v>0.63160792951541855</v>
      </c>
      <c r="X2424" s="61">
        <f t="shared" si="1364"/>
        <v>0.14446529080675427</v>
      </c>
      <c r="Y2424" s="66">
        <f t="shared" si="1391"/>
        <v>8.3958020989505153E-2</v>
      </c>
      <c r="Z2424" s="61">
        <f t="shared" si="1392"/>
        <v>0.11552021603780657</v>
      </c>
      <c r="AA2424" s="67">
        <f t="shared" si="1393"/>
        <v>13.886458333333334</v>
      </c>
      <c r="AB2424" s="68">
        <f t="shared" si="1394"/>
        <v>0.16172624237140354</v>
      </c>
      <c r="AC2424" s="69">
        <f t="shared" si="1395"/>
        <v>0.21067640220866021</v>
      </c>
      <c r="AD2424" s="70">
        <f>_xlfn.PERCENTILE.EXC(AC2424:$AC$5675,0.5)</f>
        <v>8.4022055564608816E-2</v>
      </c>
      <c r="AE2424" s="70">
        <f>_xlfn.PERCENTILE.EXC($AC2424:AC$5675,0.35)</f>
        <v>4.8439276910664061E-2</v>
      </c>
      <c r="AF2424" s="71">
        <f t="shared" si="1383"/>
        <v>5.9938385414232201E-2</v>
      </c>
      <c r="AG2424" s="70">
        <f t="shared" si="1384"/>
        <v>-0.13516283925727643</v>
      </c>
      <c r="AH2424" s="70">
        <f t="shared" si="1385"/>
        <v>-0.15865885003490499</v>
      </c>
      <c r="AI2424" s="61" t="str">
        <f t="shared" si="1373"/>
        <v>Short VOL</v>
      </c>
      <c r="AJ2424" s="68" t="str">
        <f t="shared" si="1374"/>
        <v>Short VOL</v>
      </c>
      <c r="AK2424" s="72" t="str">
        <f t="shared" si="1375"/>
        <v>00631L</v>
      </c>
      <c r="AL2424" s="73">
        <f t="shared" si="1365"/>
        <v>1</v>
      </c>
      <c r="AM2424" s="72" t="str">
        <f t="shared" si="1378"/>
        <v>00631L</v>
      </c>
      <c r="AN2424" s="73">
        <f t="shared" si="1366"/>
        <v>1</v>
      </c>
      <c r="AO2424" s="74" t="str">
        <f t="shared" si="1372"/>
        <v>00631L</v>
      </c>
      <c r="AP2424" s="20">
        <f t="shared" si="1367"/>
        <v>1</v>
      </c>
      <c r="AQ2424" s="74" t="str">
        <f t="shared" si="1382"/>
        <v>00631L</v>
      </c>
      <c r="AR2424" s="20">
        <f t="shared" si="1368"/>
        <v>1</v>
      </c>
      <c r="AS2424" s="74" t="str">
        <f t="shared" si="1376"/>
        <v>00631L</v>
      </c>
      <c r="AT2424" s="20">
        <f t="shared" si="1369"/>
        <v>1</v>
      </c>
      <c r="AU2424" s="74" t="str">
        <f t="shared" si="1396"/>
        <v>00631L</v>
      </c>
      <c r="AV2424" s="20">
        <f t="shared" si="1370"/>
        <v>1</v>
      </c>
      <c r="AW2424" s="74" t="str">
        <f t="shared" si="1397"/>
        <v>00631L</v>
      </c>
      <c r="AX2424" s="20">
        <f t="shared" si="1398"/>
        <v>1</v>
      </c>
      <c r="AY2424" s="20">
        <f t="shared" si="1371"/>
        <v>0</v>
      </c>
      <c r="AZ2424" s="116">
        <v>42793</v>
      </c>
      <c r="BA2424" s="117">
        <v>17.95</v>
      </c>
      <c r="BB2424" s="118">
        <v>17.75</v>
      </c>
      <c r="BC2424" s="76">
        <f t="shared" si="1379"/>
        <v>17.732708333333335</v>
      </c>
      <c r="BD2424" s="76">
        <f t="shared" si="1380"/>
        <v>17.73854166666667</v>
      </c>
      <c r="BE2424" s="77">
        <f t="shared" si="1386"/>
        <v>9.7512835273791041E-4</v>
      </c>
      <c r="BF2424" s="77">
        <f t="shared" si="1377"/>
        <v>1.1920840918433031E-2</v>
      </c>
    </row>
    <row r="2425" spans="1:58" s="23" customFormat="1" ht="15.75" customHeight="1" x14ac:dyDescent="0.4">
      <c r="A2425" s="116">
        <v>42789</v>
      </c>
      <c r="B2425" s="112">
        <v>13.525</v>
      </c>
      <c r="C2425" s="112">
        <v>15.225</v>
      </c>
      <c r="D2425" s="112">
        <v>15.925000000000001</v>
      </c>
      <c r="E2425" s="112">
        <v>16.524999999999999</v>
      </c>
      <c r="F2425" s="112">
        <v>17.125</v>
      </c>
      <c r="G2425" s="112">
        <v>17.425000000000001</v>
      </c>
      <c r="H2425" s="113">
        <v>17.975000000000001</v>
      </c>
      <c r="I2425" s="90">
        <f t="shared" si="1399"/>
        <v>13.95</v>
      </c>
      <c r="J2425" s="90">
        <f t="shared" si="1400"/>
        <v>15.4</v>
      </c>
      <c r="K2425" s="114">
        <v>18</v>
      </c>
      <c r="L2425" s="115">
        <v>4.1666666666666664E-2</v>
      </c>
      <c r="M2425" s="90">
        <v>10.15</v>
      </c>
      <c r="N2425" s="90">
        <v>11.71</v>
      </c>
      <c r="O2425" s="90">
        <v>14.74</v>
      </c>
      <c r="P2425" s="90">
        <v>16.54</v>
      </c>
      <c r="Q2425" s="90">
        <v>18.149999999999999</v>
      </c>
      <c r="R2425" s="63">
        <f t="shared" si="1388"/>
        <v>9.4200000000000017</v>
      </c>
      <c r="S2425" s="64">
        <f t="shared" si="1387"/>
        <v>-2.5553662691651926E-3</v>
      </c>
      <c r="T2425" s="65">
        <f t="shared" si="1381"/>
        <v>0.86678052946199824</v>
      </c>
      <c r="U2425" s="65">
        <f t="shared" si="1381"/>
        <v>0.79443690637720488</v>
      </c>
      <c r="V2425" s="65">
        <f t="shared" si="1389"/>
        <v>0.70798065296251522</v>
      </c>
      <c r="W2425" s="65">
        <f t="shared" si="1390"/>
        <v>0.6451790633608816</v>
      </c>
      <c r="X2425" s="61">
        <f t="shared" si="1364"/>
        <v>0.12569316081330864</v>
      </c>
      <c r="Y2425" s="66">
        <f t="shared" si="1391"/>
        <v>8.7745839636913944E-2</v>
      </c>
      <c r="Z2425" s="61">
        <f t="shared" si="1392"/>
        <v>0.10394265232974918</v>
      </c>
      <c r="AA2425" s="67">
        <f t="shared" si="1393"/>
        <v>13.950000000000001</v>
      </c>
      <c r="AB2425" s="68">
        <f t="shared" si="1394"/>
        <v>0.15499573014517501</v>
      </c>
      <c r="AC2425" s="69">
        <f t="shared" si="1395"/>
        <v>0.19128949615713067</v>
      </c>
      <c r="AD2425" s="70">
        <f>_xlfn.PERCENTILE.EXC(AC2425:$AC$5675,0.5)</f>
        <v>8.4003152088258537E-2</v>
      </c>
      <c r="AE2425" s="70">
        <f>_xlfn.PERCENTILE.EXC($AC2425:AC$5675,0.35)</f>
        <v>4.8388171872188267E-2</v>
      </c>
      <c r="AF2425" s="71">
        <f t="shared" si="1383"/>
        <v>5.9938385414232201E-2</v>
      </c>
      <c r="AG2425" s="70">
        <f t="shared" si="1384"/>
        <v>-0.13516283925727643</v>
      </c>
      <c r="AH2425" s="70">
        <f t="shared" si="1385"/>
        <v>-0.15865885003490499</v>
      </c>
      <c r="AI2425" s="61" t="str">
        <f t="shared" si="1373"/>
        <v>Short VOL</v>
      </c>
      <c r="AJ2425" s="68" t="str">
        <f t="shared" si="1374"/>
        <v>Short VOL</v>
      </c>
      <c r="AK2425" s="72" t="str">
        <f t="shared" si="1375"/>
        <v>00631L</v>
      </c>
      <c r="AL2425" s="73">
        <f t="shared" si="1365"/>
        <v>1</v>
      </c>
      <c r="AM2425" s="72" t="str">
        <f t="shared" si="1378"/>
        <v>00631L</v>
      </c>
      <c r="AN2425" s="73">
        <f t="shared" si="1366"/>
        <v>1</v>
      </c>
      <c r="AO2425" s="74" t="str">
        <f t="shared" si="1372"/>
        <v>00631L</v>
      </c>
      <c r="AP2425" s="20">
        <f t="shared" si="1367"/>
        <v>1</v>
      </c>
      <c r="AQ2425" s="74" t="str">
        <f t="shared" si="1382"/>
        <v>00631L</v>
      </c>
      <c r="AR2425" s="20">
        <f t="shared" si="1368"/>
        <v>1</v>
      </c>
      <c r="AS2425" s="74" t="str">
        <f t="shared" si="1376"/>
        <v>00631L</v>
      </c>
      <c r="AT2425" s="20">
        <f t="shared" si="1369"/>
        <v>1</v>
      </c>
      <c r="AU2425" s="74" t="str">
        <f t="shared" si="1396"/>
        <v>00631L</v>
      </c>
      <c r="AV2425" s="20">
        <f t="shared" si="1370"/>
        <v>1</v>
      </c>
      <c r="AW2425" s="74" t="str">
        <f t="shared" si="1397"/>
        <v>00631L</v>
      </c>
      <c r="AX2425" s="20">
        <f t="shared" si="1398"/>
        <v>1</v>
      </c>
      <c r="AY2425" s="20">
        <f t="shared" si="1371"/>
        <v>0</v>
      </c>
      <c r="AZ2425" s="116">
        <v>42790</v>
      </c>
      <c r="BA2425" s="117">
        <v>17.75</v>
      </c>
      <c r="BB2425" s="118">
        <v>17.8</v>
      </c>
      <c r="BC2425" s="76">
        <f t="shared" si="1379"/>
        <v>17.728750000000002</v>
      </c>
      <c r="BD2425" s="76">
        <f t="shared" si="1380"/>
        <v>17.732708333333335</v>
      </c>
      <c r="BE2425" s="77">
        <f t="shared" si="1386"/>
        <v>4.0188958612422838E-3</v>
      </c>
      <c r="BF2425" s="77">
        <f t="shared" si="1377"/>
        <v>9.7512835273791041E-4</v>
      </c>
    </row>
    <row r="2426" spans="1:58" s="23" customFormat="1" ht="15.75" customHeight="1" x14ac:dyDescent="0.4">
      <c r="A2426" s="116">
        <v>42788</v>
      </c>
      <c r="B2426" s="112">
        <v>13.225</v>
      </c>
      <c r="C2426" s="112">
        <v>14.625</v>
      </c>
      <c r="D2426" s="112">
        <v>15.425000000000001</v>
      </c>
      <c r="E2426" s="112">
        <v>16.074999999999999</v>
      </c>
      <c r="F2426" s="112">
        <v>16.774999999999999</v>
      </c>
      <c r="G2426" s="112">
        <v>17.074999999999999</v>
      </c>
      <c r="H2426" s="113">
        <v>17.774999999999999</v>
      </c>
      <c r="I2426" s="90">
        <f t="shared" si="1399"/>
        <v>13.516666666666666</v>
      </c>
      <c r="J2426" s="90">
        <f t="shared" si="1400"/>
        <v>14.791666666666666</v>
      </c>
      <c r="K2426" s="114">
        <v>19</v>
      </c>
      <c r="L2426" s="115">
        <v>4.1666666666666664E-2</v>
      </c>
      <c r="M2426" s="90">
        <v>10.39</v>
      </c>
      <c r="N2426" s="90">
        <v>11.74</v>
      </c>
      <c r="O2426" s="90">
        <v>14.39</v>
      </c>
      <c r="P2426" s="90">
        <v>16.25</v>
      </c>
      <c r="Q2426" s="90">
        <v>18.05</v>
      </c>
      <c r="R2426" s="63">
        <f t="shared" si="1388"/>
        <v>8.509999999999998</v>
      </c>
      <c r="S2426" s="64">
        <f t="shared" si="1387"/>
        <v>1.4693171996542777E-2</v>
      </c>
      <c r="T2426" s="65">
        <f t="shared" si="1381"/>
        <v>0.88500851788756396</v>
      </c>
      <c r="U2426" s="65">
        <f t="shared" si="1381"/>
        <v>0.81584433634468378</v>
      </c>
      <c r="V2426" s="65">
        <f t="shared" si="1389"/>
        <v>0.72246153846153849</v>
      </c>
      <c r="W2426" s="65">
        <f t="shared" si="1390"/>
        <v>0.65041551246537399</v>
      </c>
      <c r="X2426" s="61">
        <f t="shared" si="1364"/>
        <v>0.10586011342155012</v>
      </c>
      <c r="Y2426" s="66">
        <f t="shared" si="1391"/>
        <v>0.10575427682737165</v>
      </c>
      <c r="Z2426" s="61">
        <f t="shared" si="1392"/>
        <v>9.4327990135635045E-2</v>
      </c>
      <c r="AA2426" s="67">
        <f t="shared" si="1393"/>
        <v>13.516666666666666</v>
      </c>
      <c r="AB2426" s="68">
        <f t="shared" si="1394"/>
        <v>0.12649063032367969</v>
      </c>
      <c r="AC2426" s="69">
        <f t="shared" si="1395"/>
        <v>0.15133446905167508</v>
      </c>
      <c r="AD2426" s="70">
        <f>_xlfn.PERCENTILE.EXC(AC2426:$AC$5675,0.5)</f>
        <v>8.400246730972645E-2</v>
      </c>
      <c r="AE2426" s="70">
        <f>_xlfn.PERCENTILE.EXC($AC2426:AC$5675,0.35)</f>
        <v>4.8354396899914352E-2</v>
      </c>
      <c r="AF2426" s="71">
        <f t="shared" si="1383"/>
        <v>5.9938385414232201E-2</v>
      </c>
      <c r="AG2426" s="70">
        <f t="shared" si="1384"/>
        <v>-0.13516283925727643</v>
      </c>
      <c r="AH2426" s="70">
        <f t="shared" si="1385"/>
        <v>-0.15865885003490499</v>
      </c>
      <c r="AI2426" s="61" t="str">
        <f t="shared" si="1373"/>
        <v>Short VOL</v>
      </c>
      <c r="AJ2426" s="68" t="str">
        <f t="shared" si="1374"/>
        <v>Short VOL</v>
      </c>
      <c r="AK2426" s="72" t="str">
        <f t="shared" si="1375"/>
        <v>00631L</v>
      </c>
      <c r="AL2426" s="73">
        <f t="shared" si="1365"/>
        <v>1</v>
      </c>
      <c r="AM2426" s="72" t="str">
        <f t="shared" si="1378"/>
        <v>00631L</v>
      </c>
      <c r="AN2426" s="73">
        <f t="shared" si="1366"/>
        <v>1</v>
      </c>
      <c r="AO2426" s="74" t="str">
        <f t="shared" si="1372"/>
        <v>00631L</v>
      </c>
      <c r="AP2426" s="20">
        <f t="shared" si="1367"/>
        <v>1</v>
      </c>
      <c r="AQ2426" s="74" t="str">
        <f t="shared" si="1382"/>
        <v>00631L</v>
      </c>
      <c r="AR2426" s="20">
        <f t="shared" si="1368"/>
        <v>1</v>
      </c>
      <c r="AS2426" s="74" t="str">
        <f t="shared" si="1376"/>
        <v>00631L</v>
      </c>
      <c r="AT2426" s="20">
        <f t="shared" si="1369"/>
        <v>1</v>
      </c>
      <c r="AU2426" s="74" t="str">
        <f t="shared" si="1396"/>
        <v>00631L</v>
      </c>
      <c r="AV2426" s="20">
        <f t="shared" si="1370"/>
        <v>1</v>
      </c>
      <c r="AW2426" s="74" t="str">
        <f t="shared" si="1397"/>
        <v>00631L</v>
      </c>
      <c r="AX2426" s="20">
        <f t="shared" si="1398"/>
        <v>1</v>
      </c>
      <c r="AY2426" s="20">
        <f t="shared" si="1371"/>
        <v>0</v>
      </c>
      <c r="AZ2426" s="116">
        <v>42789</v>
      </c>
      <c r="BA2426" s="117">
        <v>17.862500000000001</v>
      </c>
      <c r="BB2426" s="118">
        <v>17.9375</v>
      </c>
      <c r="BC2426" s="76">
        <f t="shared" si="1379"/>
        <v>17.722083333333334</v>
      </c>
      <c r="BD2426" s="76">
        <f t="shared" si="1380"/>
        <v>17.729791666666667</v>
      </c>
      <c r="BE2426" s="77">
        <f t="shared" si="1386"/>
        <v>1.2155267674511526E-2</v>
      </c>
      <c r="BF2426" s="77">
        <f t="shared" si="1377"/>
        <v>7.4850475306393483E-3</v>
      </c>
    </row>
    <row r="2427" spans="1:58" s="23" customFormat="1" ht="15.75" customHeight="1" x14ac:dyDescent="0.4">
      <c r="A2427" s="116">
        <v>42787</v>
      </c>
      <c r="B2427" s="112">
        <v>13.175000000000001</v>
      </c>
      <c r="C2427" s="112">
        <v>14.525</v>
      </c>
      <c r="D2427" s="112">
        <v>15.275</v>
      </c>
      <c r="E2427" s="112">
        <v>15.975</v>
      </c>
      <c r="F2427" s="112">
        <v>16.675000000000001</v>
      </c>
      <c r="G2427" s="112">
        <v>17.024999999999999</v>
      </c>
      <c r="H2427" s="113">
        <v>17.675000000000001</v>
      </c>
      <c r="I2427" s="90">
        <f t="shared" si="1399"/>
        <v>13.4</v>
      </c>
      <c r="J2427" s="90">
        <f t="shared" si="1400"/>
        <v>14.65</v>
      </c>
      <c r="K2427" s="114">
        <v>20</v>
      </c>
      <c r="L2427" s="115">
        <v>4.1666666666666664E-2</v>
      </c>
      <c r="M2427" s="90">
        <v>10.220000000000001</v>
      </c>
      <c r="N2427" s="90">
        <v>11.57</v>
      </c>
      <c r="O2427" s="90">
        <v>14.04</v>
      </c>
      <c r="P2427" s="90">
        <v>15.99</v>
      </c>
      <c r="Q2427" s="90">
        <v>17.95</v>
      </c>
      <c r="R2427" s="63">
        <f t="shared" si="1388"/>
        <v>8.240000000000002</v>
      </c>
      <c r="S2427" s="64">
        <f t="shared" si="1387"/>
        <v>6.9625761531766812E-3</v>
      </c>
      <c r="T2427" s="65">
        <f t="shared" si="1381"/>
        <v>0.88331892826274849</v>
      </c>
      <c r="U2427" s="65">
        <f t="shared" si="1381"/>
        <v>0.82407407407407418</v>
      </c>
      <c r="V2427" s="65">
        <f t="shared" si="1389"/>
        <v>0.72357723577235777</v>
      </c>
      <c r="W2427" s="65">
        <f t="shared" si="1390"/>
        <v>0.64456824512534827</v>
      </c>
      <c r="X2427" s="61">
        <f t="shared" ref="X2427:X2490" si="1401">(C2427-B2427)/B2427</f>
        <v>0.10246679316888042</v>
      </c>
      <c r="Y2427" s="66">
        <f t="shared" si="1391"/>
        <v>0.10641627543036</v>
      </c>
      <c r="Z2427" s="61">
        <f t="shared" si="1392"/>
        <v>9.3283582089552231E-2</v>
      </c>
      <c r="AA2427" s="67">
        <f t="shared" si="1393"/>
        <v>13.4</v>
      </c>
      <c r="AB2427" s="68">
        <f t="shared" si="1394"/>
        <v>0.13872082973206573</v>
      </c>
      <c r="AC2427" s="69">
        <f t="shared" si="1395"/>
        <v>0.15816767502160761</v>
      </c>
      <c r="AD2427" s="70">
        <f>_xlfn.PERCENTILE.EXC(AC2427:$AC$5675,0.5)</f>
        <v>8.4001782531194363E-2</v>
      </c>
      <c r="AE2427" s="70">
        <f>_xlfn.PERCENTILE.EXC($AC2427:AC$5675,0.35)</f>
        <v>4.8343728682576186E-2</v>
      </c>
      <c r="AF2427" s="71">
        <f t="shared" si="1383"/>
        <v>5.9938385414232201E-2</v>
      </c>
      <c r="AG2427" s="70">
        <f t="shared" si="1384"/>
        <v>-0.13516283925727643</v>
      </c>
      <c r="AH2427" s="70">
        <f t="shared" si="1385"/>
        <v>-0.15865885003490499</v>
      </c>
      <c r="AI2427" s="61" t="str">
        <f t="shared" si="1373"/>
        <v>Short VOL</v>
      </c>
      <c r="AJ2427" s="68" t="str">
        <f t="shared" si="1374"/>
        <v>Short VOL</v>
      </c>
      <c r="AK2427" s="72" t="str">
        <f t="shared" si="1375"/>
        <v>00631L</v>
      </c>
      <c r="AL2427" s="73">
        <f t="shared" si="1365"/>
        <v>1</v>
      </c>
      <c r="AM2427" s="72" t="str">
        <f t="shared" si="1378"/>
        <v>00631L</v>
      </c>
      <c r="AN2427" s="73">
        <f t="shared" si="1366"/>
        <v>1</v>
      </c>
      <c r="AO2427" s="74" t="str">
        <f t="shared" si="1372"/>
        <v>00631L</v>
      </c>
      <c r="AP2427" s="20">
        <f t="shared" si="1367"/>
        <v>1</v>
      </c>
      <c r="AQ2427" s="74" t="str">
        <f t="shared" si="1382"/>
        <v>00631L</v>
      </c>
      <c r="AR2427" s="20">
        <f t="shared" si="1368"/>
        <v>1</v>
      </c>
      <c r="AS2427" s="74" t="str">
        <f t="shared" si="1376"/>
        <v>00631L</v>
      </c>
      <c r="AT2427" s="20">
        <f t="shared" si="1369"/>
        <v>1</v>
      </c>
      <c r="AU2427" s="74" t="str">
        <f t="shared" si="1396"/>
        <v>00631L</v>
      </c>
      <c r="AV2427" s="20">
        <f t="shared" si="1370"/>
        <v>1</v>
      </c>
      <c r="AW2427" s="74" t="str">
        <f t="shared" si="1397"/>
        <v>00631L</v>
      </c>
      <c r="AX2427" s="20">
        <f t="shared" si="1398"/>
        <v>1</v>
      </c>
      <c r="AY2427" s="20">
        <f t="shared" si="1371"/>
        <v>0</v>
      </c>
      <c r="AZ2427" s="116">
        <v>42788</v>
      </c>
      <c r="BA2427" s="117">
        <v>17.987500000000001</v>
      </c>
      <c r="BB2427" s="118">
        <v>18.149999999999999</v>
      </c>
      <c r="BC2427" s="76">
        <f t="shared" si="1379"/>
        <v>17.710208333333334</v>
      </c>
      <c r="BD2427" s="76">
        <f t="shared" si="1380"/>
        <v>17.722916666666666</v>
      </c>
      <c r="BE2427" s="77">
        <f t="shared" si="1386"/>
        <v>2.4832664776670586E-2</v>
      </c>
      <c r="BF2427" s="77">
        <f t="shared" si="1377"/>
        <v>1.4928882097096563E-2</v>
      </c>
    </row>
    <row r="2428" spans="1:58" s="23" customFormat="1" ht="15.75" customHeight="1" x14ac:dyDescent="0.4">
      <c r="A2428" s="116">
        <v>42783</v>
      </c>
      <c r="B2428" s="112">
        <v>13.125</v>
      </c>
      <c r="C2428" s="112">
        <v>14.35</v>
      </c>
      <c r="D2428" s="112">
        <v>15.15</v>
      </c>
      <c r="E2428" s="112">
        <v>15.775</v>
      </c>
      <c r="F2428" s="112">
        <v>16.524999999999999</v>
      </c>
      <c r="G2428" s="112">
        <v>16.875</v>
      </c>
      <c r="H2428" s="113">
        <v>17.574999999999999</v>
      </c>
      <c r="I2428" s="90">
        <f t="shared" si="1399"/>
        <v>13.278124999999999</v>
      </c>
      <c r="J2428" s="90">
        <f t="shared" si="1400"/>
        <v>14.45</v>
      </c>
      <c r="K2428" s="114">
        <v>21</v>
      </c>
      <c r="L2428" s="115">
        <v>4.1666666666666664E-2</v>
      </c>
      <c r="M2428" s="90">
        <v>9.0299999999999994</v>
      </c>
      <c r="N2428" s="90">
        <v>11.49</v>
      </c>
      <c r="O2428" s="90">
        <v>13.72</v>
      </c>
      <c r="P2428" s="90">
        <v>15.79</v>
      </c>
      <c r="Q2428" s="90">
        <v>17.87</v>
      </c>
      <c r="R2428" s="63">
        <f t="shared" si="1388"/>
        <v>8.9899999999999984</v>
      </c>
      <c r="S2428" s="64">
        <f t="shared" si="1387"/>
        <v>-2.2959183673469351E-2</v>
      </c>
      <c r="T2428" s="65">
        <f t="shared" si="1381"/>
        <v>0.78590078328981716</v>
      </c>
      <c r="U2428" s="65">
        <f t="shared" si="1381"/>
        <v>0.83746355685131191</v>
      </c>
      <c r="V2428" s="65">
        <f t="shared" si="1389"/>
        <v>0.72767574414186198</v>
      </c>
      <c r="W2428" s="65">
        <f t="shared" si="1390"/>
        <v>0.64297705651930603</v>
      </c>
      <c r="X2428" s="61">
        <f t="shared" si="1401"/>
        <v>9.333333333333331E-2</v>
      </c>
      <c r="Y2428" s="66">
        <f t="shared" si="1391"/>
        <v>0.11410459587955619</v>
      </c>
      <c r="Z2428" s="61">
        <f t="shared" si="1392"/>
        <v>8.8256060249470469E-2</v>
      </c>
      <c r="AA2428" s="67">
        <f t="shared" si="1393"/>
        <v>13.278124999999999</v>
      </c>
      <c r="AB2428" s="68">
        <f t="shared" si="1394"/>
        <v>0.14229765013054829</v>
      </c>
      <c r="AC2428" s="69">
        <f t="shared" si="1395"/>
        <v>0.15562445604873795</v>
      </c>
      <c r="AD2428" s="70">
        <f>_xlfn.PERCENTILE.EXC(AC2428:$AC$5675,0.5)</f>
        <v>8.3999929226073369E-2</v>
      </c>
      <c r="AE2428" s="70">
        <f>_xlfn.PERCENTILE.EXC($AC2428:AC$5675,0.35)</f>
        <v>4.8333060465238012E-2</v>
      </c>
      <c r="AF2428" s="71">
        <f t="shared" si="1383"/>
        <v>5.9938385414232201E-2</v>
      </c>
      <c r="AG2428" s="70">
        <f t="shared" si="1384"/>
        <v>-0.13516283925727643</v>
      </c>
      <c r="AH2428" s="70">
        <f t="shared" si="1385"/>
        <v>-0.15865885003490499</v>
      </c>
      <c r="AI2428" s="61" t="str">
        <f t="shared" si="1373"/>
        <v>Short VOL</v>
      </c>
      <c r="AJ2428" s="68" t="str">
        <f t="shared" si="1374"/>
        <v>Short VOL</v>
      </c>
      <c r="AK2428" s="72" t="str">
        <f t="shared" si="1375"/>
        <v>00631L</v>
      </c>
      <c r="AL2428" s="73">
        <f t="shared" si="1365"/>
        <v>1</v>
      </c>
      <c r="AM2428" s="72" t="str">
        <f t="shared" si="1378"/>
        <v>00631L</v>
      </c>
      <c r="AN2428" s="73">
        <f t="shared" si="1366"/>
        <v>1</v>
      </c>
      <c r="AO2428" s="74" t="str">
        <f t="shared" si="1372"/>
        <v>00631L</v>
      </c>
      <c r="AP2428" s="20">
        <f t="shared" si="1367"/>
        <v>1</v>
      </c>
      <c r="AQ2428" s="74" t="str">
        <f t="shared" si="1382"/>
        <v>00631L</v>
      </c>
      <c r="AR2428" s="20">
        <f t="shared" si="1368"/>
        <v>1</v>
      </c>
      <c r="AS2428" s="74" t="str">
        <f t="shared" si="1376"/>
        <v>00631L</v>
      </c>
      <c r="AT2428" s="20">
        <f t="shared" si="1369"/>
        <v>1</v>
      </c>
      <c r="AU2428" s="74" t="str">
        <f t="shared" si="1396"/>
        <v>00631L</v>
      </c>
      <c r="AV2428" s="20">
        <f t="shared" si="1370"/>
        <v>1</v>
      </c>
      <c r="AW2428" s="74" t="str">
        <f t="shared" si="1397"/>
        <v>00631L</v>
      </c>
      <c r="AX2428" s="20">
        <f t="shared" si="1398"/>
        <v>1</v>
      </c>
      <c r="AY2428" s="20">
        <f t="shared" si="1371"/>
        <v>0</v>
      </c>
      <c r="AZ2428" s="116">
        <v>42787</v>
      </c>
      <c r="BA2428" s="117">
        <v>18.0625</v>
      </c>
      <c r="BB2428" s="118">
        <v>18.149999999999999</v>
      </c>
      <c r="BC2428" s="76">
        <f t="shared" si="1379"/>
        <v>17.694166666666668</v>
      </c>
      <c r="BD2428" s="76">
        <f t="shared" si="1380"/>
        <v>17.708750000000002</v>
      </c>
      <c r="BE2428" s="77">
        <f t="shared" si="1386"/>
        <v>2.576178589930754E-2</v>
      </c>
      <c r="BF2428" s="77">
        <f t="shared" si="1377"/>
        <v>1.9976000564692481E-2</v>
      </c>
    </row>
    <row r="2429" spans="1:58" s="23" customFormat="1" ht="15.75" customHeight="1" x14ac:dyDescent="0.4">
      <c r="A2429" s="116">
        <v>42782</v>
      </c>
      <c r="B2429" s="112">
        <v>12.975</v>
      </c>
      <c r="C2429" s="112">
        <v>14.175000000000001</v>
      </c>
      <c r="D2429" s="112">
        <v>14.925000000000001</v>
      </c>
      <c r="E2429" s="112">
        <v>15.675000000000001</v>
      </c>
      <c r="F2429" s="112">
        <v>16.425000000000001</v>
      </c>
      <c r="G2429" s="112">
        <v>16.774999999999999</v>
      </c>
      <c r="H2429" s="113">
        <v>17.475000000000001</v>
      </c>
      <c r="I2429" s="90">
        <f t="shared" si="1399"/>
        <v>13.074999999999999</v>
      </c>
      <c r="J2429" s="90">
        <f t="shared" si="1400"/>
        <v>14.237500000000001</v>
      </c>
      <c r="K2429" s="114">
        <v>22</v>
      </c>
      <c r="L2429" s="115">
        <v>4.1666666666666664E-2</v>
      </c>
      <c r="M2429" s="90">
        <v>10.02</v>
      </c>
      <c r="N2429" s="90">
        <v>11.76</v>
      </c>
      <c r="O2429" s="90">
        <v>13.63</v>
      </c>
      <c r="P2429" s="90">
        <v>15.68</v>
      </c>
      <c r="Q2429" s="90">
        <v>17.75</v>
      </c>
      <c r="R2429" s="63">
        <f t="shared" si="1388"/>
        <v>7.5300000000000011</v>
      </c>
      <c r="S2429" s="64">
        <f t="shared" si="1387"/>
        <v>-1.7543859649122879E-2</v>
      </c>
      <c r="T2429" s="65">
        <f t="shared" si="1381"/>
        <v>0.85204081632653061</v>
      </c>
      <c r="U2429" s="65">
        <f t="shared" si="1381"/>
        <v>0.86280264123257511</v>
      </c>
      <c r="V2429" s="65">
        <f t="shared" si="1389"/>
        <v>0.75</v>
      </c>
      <c r="W2429" s="65">
        <f t="shared" si="1390"/>
        <v>0.66253521126760562</v>
      </c>
      <c r="X2429" s="61">
        <f t="shared" si="1401"/>
        <v>9.2485549132948056E-2</v>
      </c>
      <c r="Y2429" s="66">
        <f t="shared" si="1391"/>
        <v>0.11483253588516751</v>
      </c>
      <c r="Z2429" s="61">
        <f t="shared" si="1392"/>
        <v>8.8910133843212349E-2</v>
      </c>
      <c r="AA2429" s="67">
        <f t="shared" si="1393"/>
        <v>13.074999999999999</v>
      </c>
      <c r="AB2429" s="68">
        <f t="shared" si="1394"/>
        <v>0.10331632653061223</v>
      </c>
      <c r="AC2429" s="69">
        <f t="shared" si="1395"/>
        <v>0.11181972789115642</v>
      </c>
      <c r="AD2429" s="70">
        <f>_xlfn.PERCENTILE.EXC(AC2429:$AC$5675,0.5)</f>
        <v>8.3998075920952375E-2</v>
      </c>
      <c r="AE2429" s="70">
        <f>_xlfn.PERCENTILE.EXC($AC2429:AC$5675,0.35)</f>
        <v>4.8311913504692001E-2</v>
      </c>
      <c r="AF2429" s="71">
        <f t="shared" si="1383"/>
        <v>5.9765666102022406E-2</v>
      </c>
      <c r="AG2429" s="70">
        <f t="shared" si="1384"/>
        <v>-0.13516283925727643</v>
      </c>
      <c r="AH2429" s="70">
        <f t="shared" si="1385"/>
        <v>-0.15865885003490499</v>
      </c>
      <c r="AI2429" s="61" t="str">
        <f t="shared" si="1373"/>
        <v>Short VOL</v>
      </c>
      <c r="AJ2429" s="68" t="str">
        <f t="shared" si="1374"/>
        <v>Short VOL</v>
      </c>
      <c r="AK2429" s="72" t="str">
        <f t="shared" si="1375"/>
        <v>00631L</v>
      </c>
      <c r="AL2429" s="73">
        <f t="shared" si="1365"/>
        <v>1</v>
      </c>
      <c r="AM2429" s="72" t="str">
        <f t="shared" si="1378"/>
        <v>00631L</v>
      </c>
      <c r="AN2429" s="73">
        <f t="shared" si="1366"/>
        <v>1</v>
      </c>
      <c r="AO2429" s="74" t="str">
        <f t="shared" si="1372"/>
        <v>00631L</v>
      </c>
      <c r="AP2429" s="20">
        <f t="shared" si="1367"/>
        <v>1</v>
      </c>
      <c r="AQ2429" s="74" t="str">
        <f t="shared" si="1382"/>
        <v>00631L</v>
      </c>
      <c r="AR2429" s="20">
        <f t="shared" si="1368"/>
        <v>1</v>
      </c>
      <c r="AS2429" s="74" t="str">
        <f t="shared" si="1376"/>
        <v>00631L</v>
      </c>
      <c r="AT2429" s="20">
        <f t="shared" si="1369"/>
        <v>1</v>
      </c>
      <c r="AU2429" s="74" t="str">
        <f t="shared" si="1396"/>
        <v>00631L</v>
      </c>
      <c r="AV2429" s="20">
        <f t="shared" si="1370"/>
        <v>1</v>
      </c>
      <c r="AW2429" s="74" t="str">
        <f t="shared" si="1397"/>
        <v>00631L</v>
      </c>
      <c r="AX2429" s="20">
        <f t="shared" si="1398"/>
        <v>1</v>
      </c>
      <c r="AY2429" s="20">
        <f t="shared" si="1371"/>
        <v>0</v>
      </c>
      <c r="AZ2429" s="116">
        <v>42783</v>
      </c>
      <c r="BA2429" s="117">
        <v>18.0625</v>
      </c>
      <c r="BB2429" s="118">
        <v>18.149999999999999</v>
      </c>
      <c r="BC2429" s="76">
        <f t="shared" si="1379"/>
        <v>17.680416666666666</v>
      </c>
      <c r="BD2429" s="76">
        <f t="shared" si="1380"/>
        <v>17.692708333333332</v>
      </c>
      <c r="BE2429" s="77">
        <f t="shared" si="1386"/>
        <v>2.6559517356774167E-2</v>
      </c>
      <c r="BF2429" s="77">
        <f t="shared" si="1377"/>
        <v>2.0900794818957971E-2</v>
      </c>
    </row>
    <row r="2430" spans="1:58" s="23" customFormat="1" ht="15.75" customHeight="1" x14ac:dyDescent="0.4">
      <c r="A2430" s="116">
        <v>42781</v>
      </c>
      <c r="B2430" s="112">
        <v>12.875</v>
      </c>
      <c r="C2430" s="112">
        <v>14.025</v>
      </c>
      <c r="D2430" s="112">
        <v>14.775</v>
      </c>
      <c r="E2430" s="112">
        <v>15.475</v>
      </c>
      <c r="F2430" s="112">
        <v>16.25</v>
      </c>
      <c r="G2430" s="112">
        <v>16.600000000000001</v>
      </c>
      <c r="H2430" s="113">
        <v>17.3</v>
      </c>
      <c r="I2430" s="90">
        <f t="shared" si="1399"/>
        <v>12.922916666666666</v>
      </c>
      <c r="J2430" s="90">
        <f t="shared" si="1400"/>
        <v>14.05625</v>
      </c>
      <c r="K2430" s="114">
        <v>23</v>
      </c>
      <c r="L2430" s="115">
        <v>4.1666666666666664E-2</v>
      </c>
      <c r="M2430" s="90">
        <v>10.26</v>
      </c>
      <c r="N2430" s="90">
        <v>11.97</v>
      </c>
      <c r="O2430" s="90">
        <v>13.41</v>
      </c>
      <c r="P2430" s="90">
        <v>15.43</v>
      </c>
      <c r="Q2430" s="90">
        <v>17.8</v>
      </c>
      <c r="R2430" s="63">
        <f t="shared" si="1388"/>
        <v>6.6099999999999994</v>
      </c>
      <c r="S2430" s="64">
        <f t="shared" si="1387"/>
        <v>0.1145251396648045</v>
      </c>
      <c r="T2430" s="65">
        <f t="shared" si="1381"/>
        <v>0.8571428571428571</v>
      </c>
      <c r="U2430" s="65">
        <f t="shared" si="1381"/>
        <v>0.89261744966442957</v>
      </c>
      <c r="V2430" s="65">
        <f t="shared" si="1389"/>
        <v>0.77576150356448481</v>
      </c>
      <c r="W2430" s="65">
        <f t="shared" si="1390"/>
        <v>0.67247191011235952</v>
      </c>
      <c r="X2430" s="61">
        <f t="shared" si="1401"/>
        <v>8.9320388349514585E-2</v>
      </c>
      <c r="Y2430" s="66">
        <f t="shared" si="1391"/>
        <v>0.11793214862681752</v>
      </c>
      <c r="Z2430" s="61">
        <f t="shared" si="1392"/>
        <v>8.7699500241818579E-2</v>
      </c>
      <c r="AA2430" s="67">
        <f t="shared" si="1393"/>
        <v>12.922916666666667</v>
      </c>
      <c r="AB2430" s="68">
        <f t="shared" si="1394"/>
        <v>7.5605680868838704E-2</v>
      </c>
      <c r="AC2430" s="69">
        <f t="shared" si="1395"/>
        <v>7.9608744082428309E-2</v>
      </c>
      <c r="AD2430" s="70">
        <f>_xlfn.PERCENTILE.EXC(AC2430:$AC$5675,0.5)</f>
        <v>8.3985234279494642E-2</v>
      </c>
      <c r="AE2430" s="70">
        <f>_xlfn.PERCENTILE.EXC($AC2430:AC$5675,0.35)</f>
        <v>4.8282907486740086E-2</v>
      </c>
      <c r="AF2430" s="71">
        <f t="shared" si="1383"/>
        <v>5.9765666102022406E-2</v>
      </c>
      <c r="AG2430" s="70">
        <f t="shared" si="1384"/>
        <v>-0.13516283925727643</v>
      </c>
      <c r="AH2430" s="70">
        <f t="shared" si="1385"/>
        <v>-0.15865885003490499</v>
      </c>
      <c r="AI2430" s="61" t="str">
        <f t="shared" si="1373"/>
        <v>Safety</v>
      </c>
      <c r="AJ2430" s="68" t="str">
        <f t="shared" si="1374"/>
        <v>Short VOL</v>
      </c>
      <c r="AK2430" s="72" t="str">
        <f t="shared" si="1375"/>
        <v>00631L</v>
      </c>
      <c r="AL2430" s="73">
        <f t="shared" si="1365"/>
        <v>1</v>
      </c>
      <c r="AM2430" s="72" t="str">
        <f t="shared" si="1378"/>
        <v>00631L</v>
      </c>
      <c r="AN2430" s="73">
        <f t="shared" si="1366"/>
        <v>1</v>
      </c>
      <c r="AO2430" s="74" t="str">
        <f t="shared" si="1372"/>
        <v>00631L</v>
      </c>
      <c r="AP2430" s="20">
        <f t="shared" si="1367"/>
        <v>1</v>
      </c>
      <c r="AQ2430" s="74" t="str">
        <f t="shared" si="1382"/>
        <v>00631L</v>
      </c>
      <c r="AR2430" s="20">
        <f t="shared" si="1368"/>
        <v>1</v>
      </c>
      <c r="AS2430" s="74" t="str">
        <f t="shared" si="1376"/>
        <v>00631L</v>
      </c>
      <c r="AT2430" s="20">
        <f t="shared" si="1369"/>
        <v>1</v>
      </c>
      <c r="AU2430" s="74" t="str">
        <f t="shared" si="1396"/>
        <v>00631L</v>
      </c>
      <c r="AV2430" s="20">
        <f t="shared" si="1370"/>
        <v>1</v>
      </c>
      <c r="AW2430" s="74" t="str">
        <f t="shared" si="1397"/>
        <v>00631L</v>
      </c>
      <c r="AX2430" s="20">
        <f t="shared" si="1398"/>
        <v>1</v>
      </c>
      <c r="AY2430" s="20">
        <f t="shared" si="1371"/>
        <v>0</v>
      </c>
      <c r="AZ2430" s="116">
        <v>42782</v>
      </c>
      <c r="BA2430" s="117">
        <v>18.149999999999999</v>
      </c>
      <c r="BB2430" s="118">
        <v>18.149999999999999</v>
      </c>
      <c r="BC2430" s="76">
        <f t="shared" si="1379"/>
        <v>17.666666666666671</v>
      </c>
      <c r="BD2430" s="76">
        <f t="shared" si="1380"/>
        <v>17.680416666666666</v>
      </c>
      <c r="BE2430" s="77">
        <f t="shared" si="1386"/>
        <v>2.7358490566037379E-2</v>
      </c>
      <c r="BF2430" s="77">
        <f t="shared" si="1377"/>
        <v>2.6559517356774167E-2</v>
      </c>
    </row>
    <row r="2431" spans="1:58" s="23" customFormat="1" ht="15.75" customHeight="1" x14ac:dyDescent="0.4">
      <c r="A2431" s="116">
        <v>42780</v>
      </c>
      <c r="B2431" s="112">
        <v>11.175000000000001</v>
      </c>
      <c r="C2431" s="112">
        <v>12.3</v>
      </c>
      <c r="D2431" s="112">
        <v>14.025</v>
      </c>
      <c r="E2431" s="112">
        <v>14.975</v>
      </c>
      <c r="F2431" s="112">
        <v>15.775</v>
      </c>
      <c r="G2431" s="112">
        <v>16.524999999999999</v>
      </c>
      <c r="H2431" s="113">
        <v>16.875</v>
      </c>
      <c r="I2431" s="90">
        <f t="shared" si="1399"/>
        <v>12.3</v>
      </c>
      <c r="J2431" s="90">
        <f t="shared" si="1400"/>
        <v>14.025</v>
      </c>
      <c r="K2431" s="114">
        <v>0</v>
      </c>
      <c r="L2431" s="115">
        <v>0.05</v>
      </c>
      <c r="M2431" s="90">
        <v>8.94</v>
      </c>
      <c r="N2431" s="90">
        <v>10.74</v>
      </c>
      <c r="O2431" s="90">
        <v>13.19</v>
      </c>
      <c r="P2431" s="90">
        <v>15.44</v>
      </c>
      <c r="Q2431" s="90">
        <v>17.63</v>
      </c>
      <c r="R2431" s="63">
        <f t="shared" si="1388"/>
        <v>8.9499999999999993</v>
      </c>
      <c r="S2431" s="64">
        <f t="shared" si="1387"/>
        <v>-2.9810298102981036E-2</v>
      </c>
      <c r="T2431" s="65">
        <f t="shared" si="1381"/>
        <v>0.83240223463687146</v>
      </c>
      <c r="U2431" s="65">
        <f t="shared" si="1381"/>
        <v>0.81425322213798335</v>
      </c>
      <c r="V2431" s="65">
        <f t="shared" si="1389"/>
        <v>0.69559585492227982</v>
      </c>
      <c r="W2431" s="65">
        <f t="shared" si="1390"/>
        <v>0.60918888258650028</v>
      </c>
      <c r="X2431" s="61">
        <f t="shared" si="1401"/>
        <v>0.10067114093959731</v>
      </c>
      <c r="Y2431" s="66">
        <f t="shared" si="1391"/>
        <v>0.1268781302170284</v>
      </c>
      <c r="Z2431" s="61">
        <f t="shared" si="1392"/>
        <v>0.14024390243902435</v>
      </c>
      <c r="AA2431" s="67">
        <f t="shared" si="1393"/>
        <v>12.3</v>
      </c>
      <c r="AB2431" s="68">
        <f t="shared" si="1394"/>
        <v>4.0502793296089433E-2</v>
      </c>
      <c r="AC2431" s="69">
        <f t="shared" si="1395"/>
        <v>0.14525139664804473</v>
      </c>
      <c r="AD2431" s="70">
        <f>_xlfn.PERCENTILE.EXC(AC2431:$AC$5675,0.5)</f>
        <v>8.3998075920952375E-2</v>
      </c>
      <c r="AE2431" s="70">
        <f>_xlfn.PERCENTILE.EXC($AC2431:AC$5675,0.35)</f>
        <v>4.8253901468788198E-2</v>
      </c>
      <c r="AF2431" s="71">
        <f t="shared" si="1383"/>
        <v>5.9435367435447667E-2</v>
      </c>
      <c r="AG2431" s="70">
        <f t="shared" si="1384"/>
        <v>-0.13516283925727643</v>
      </c>
      <c r="AH2431" s="70">
        <f t="shared" si="1385"/>
        <v>-0.15865885003490499</v>
      </c>
      <c r="AI2431" s="61" t="str">
        <f t="shared" si="1373"/>
        <v>Short VOL</v>
      </c>
      <c r="AJ2431" s="68" t="str">
        <f t="shared" si="1374"/>
        <v>Short VOL</v>
      </c>
      <c r="AK2431" s="72" t="str">
        <f t="shared" si="1375"/>
        <v>00631L</v>
      </c>
      <c r="AL2431" s="73">
        <f t="shared" si="1365"/>
        <v>1</v>
      </c>
      <c r="AM2431" s="72" t="str">
        <f t="shared" si="1378"/>
        <v>00631L</v>
      </c>
      <c r="AN2431" s="73">
        <f t="shared" si="1366"/>
        <v>1</v>
      </c>
      <c r="AO2431" s="74" t="str">
        <f t="shared" si="1372"/>
        <v>00631L</v>
      </c>
      <c r="AP2431" s="20">
        <f t="shared" si="1367"/>
        <v>1</v>
      </c>
      <c r="AQ2431" s="74" t="str">
        <f t="shared" si="1382"/>
        <v>00631L</v>
      </c>
      <c r="AR2431" s="20">
        <f t="shared" si="1368"/>
        <v>1</v>
      </c>
      <c r="AS2431" s="74" t="str">
        <f t="shared" si="1376"/>
        <v>00631L</v>
      </c>
      <c r="AT2431" s="20">
        <f t="shared" si="1369"/>
        <v>1</v>
      </c>
      <c r="AU2431" s="74" t="str">
        <f t="shared" si="1396"/>
        <v>00631L</v>
      </c>
      <c r="AV2431" s="20">
        <f t="shared" si="1370"/>
        <v>1</v>
      </c>
      <c r="AW2431" s="74" t="str">
        <f t="shared" si="1397"/>
        <v>00631L</v>
      </c>
      <c r="AX2431" s="20">
        <f t="shared" si="1398"/>
        <v>1</v>
      </c>
      <c r="AY2431" s="20">
        <f t="shared" si="1371"/>
        <v>0</v>
      </c>
      <c r="AZ2431" s="116">
        <v>42781</v>
      </c>
      <c r="BA2431" s="117">
        <v>18.25</v>
      </c>
      <c r="BB2431" s="118">
        <v>18.25</v>
      </c>
      <c r="BC2431" s="76">
        <f t="shared" si="1379"/>
        <v>17.649791666666669</v>
      </c>
      <c r="BD2431" s="76">
        <f t="shared" si="1380"/>
        <v>17.66833333333334</v>
      </c>
      <c r="BE2431" s="77">
        <f t="shared" si="1386"/>
        <v>3.4006539265099785E-2</v>
      </c>
      <c r="BF2431" s="77">
        <f t="shared" si="1377"/>
        <v>3.2921422507310234E-2</v>
      </c>
    </row>
    <row r="2432" spans="1:58" s="23" customFormat="1" ht="15.75" customHeight="1" x14ac:dyDescent="0.4">
      <c r="A2432" s="116">
        <v>42779</v>
      </c>
      <c r="B2432" s="112">
        <v>11.425000000000001</v>
      </c>
      <c r="C2432" s="112">
        <v>13.074999999999999</v>
      </c>
      <c r="D2432" s="112">
        <v>14.8</v>
      </c>
      <c r="E2432" s="112">
        <v>15.65</v>
      </c>
      <c r="F2432" s="112">
        <v>16.425000000000001</v>
      </c>
      <c r="G2432" s="112">
        <v>17.125</v>
      </c>
      <c r="H2432" s="113">
        <v>17.425000000000001</v>
      </c>
      <c r="I2432" s="90">
        <f t="shared" si="1399"/>
        <v>12.9925</v>
      </c>
      <c r="J2432" s="90">
        <f t="shared" si="1400"/>
        <v>14.713750000000001</v>
      </c>
      <c r="K2432" s="114">
        <v>1</v>
      </c>
      <c r="L2432" s="115">
        <v>0.05</v>
      </c>
      <c r="M2432" s="90">
        <v>9.32</v>
      </c>
      <c r="N2432" s="90">
        <v>11.07</v>
      </c>
      <c r="O2432" s="90">
        <v>13.68</v>
      </c>
      <c r="P2432" s="90">
        <v>15.91</v>
      </c>
      <c r="Q2432" s="90">
        <v>17.920000000000002</v>
      </c>
      <c r="R2432" s="63">
        <f t="shared" si="1388"/>
        <v>9.1999999999999993</v>
      </c>
      <c r="S2432" s="64">
        <f t="shared" si="1387"/>
        <v>2.0276497695852595E-2</v>
      </c>
      <c r="T2432" s="65">
        <f t="shared" si="1381"/>
        <v>0.84191508581752483</v>
      </c>
      <c r="U2432" s="65">
        <f t="shared" si="1381"/>
        <v>0.80921052631578949</v>
      </c>
      <c r="V2432" s="65">
        <f t="shared" si="1389"/>
        <v>0.6957888120678819</v>
      </c>
      <c r="W2432" s="65">
        <f t="shared" si="1390"/>
        <v>0.6177455357142857</v>
      </c>
      <c r="X2432" s="61">
        <f t="shared" si="1401"/>
        <v>0.14442013129102832</v>
      </c>
      <c r="Y2432" s="66">
        <f t="shared" si="1391"/>
        <v>0.11341853035143772</v>
      </c>
      <c r="Z2432" s="61">
        <f t="shared" si="1392"/>
        <v>0.13248027708293256</v>
      </c>
      <c r="AA2432" s="67">
        <f t="shared" si="1393"/>
        <v>12.9925</v>
      </c>
      <c r="AB2432" s="68">
        <f t="shared" si="1394"/>
        <v>3.206865401987357E-2</v>
      </c>
      <c r="AC2432" s="69">
        <f t="shared" si="1395"/>
        <v>0.17366757000903338</v>
      </c>
      <c r="AD2432" s="70">
        <f>_xlfn.PERCENTILE.EXC(AC2432:$AC$5675,0.5)</f>
        <v>8.3985234279494642E-2</v>
      </c>
      <c r="AE2432" s="70">
        <f>_xlfn.PERCENTILE.EXC($AC2432:AC$5675,0.35)</f>
        <v>4.8224889793321402E-2</v>
      </c>
      <c r="AF2432" s="71">
        <f t="shared" si="1383"/>
        <v>5.8887598209526062E-2</v>
      </c>
      <c r="AG2432" s="70">
        <f t="shared" si="1384"/>
        <v>-0.13516283925727643</v>
      </c>
      <c r="AH2432" s="70">
        <f t="shared" si="1385"/>
        <v>-0.15865885003490499</v>
      </c>
      <c r="AI2432" s="61" t="str">
        <f t="shared" si="1373"/>
        <v>Short VOL</v>
      </c>
      <c r="AJ2432" s="68" t="str">
        <f t="shared" si="1374"/>
        <v>Short VOL</v>
      </c>
      <c r="AK2432" s="72" t="str">
        <f t="shared" si="1375"/>
        <v>00631L</v>
      </c>
      <c r="AL2432" s="73">
        <f t="shared" si="1365"/>
        <v>1</v>
      </c>
      <c r="AM2432" s="72" t="str">
        <f t="shared" si="1378"/>
        <v>00631L</v>
      </c>
      <c r="AN2432" s="73">
        <f t="shared" si="1366"/>
        <v>1</v>
      </c>
      <c r="AO2432" s="74" t="str">
        <f t="shared" si="1372"/>
        <v>00631L</v>
      </c>
      <c r="AP2432" s="20">
        <f t="shared" si="1367"/>
        <v>1</v>
      </c>
      <c r="AQ2432" s="74" t="str">
        <f t="shared" si="1382"/>
        <v>00631L</v>
      </c>
      <c r="AR2432" s="20">
        <f t="shared" si="1368"/>
        <v>1</v>
      </c>
      <c r="AS2432" s="74" t="str">
        <f t="shared" si="1376"/>
        <v>00631L</v>
      </c>
      <c r="AT2432" s="20">
        <f t="shared" si="1369"/>
        <v>1</v>
      </c>
      <c r="AU2432" s="74" t="str">
        <f t="shared" si="1396"/>
        <v>00631L</v>
      </c>
      <c r="AV2432" s="20">
        <f t="shared" si="1370"/>
        <v>1</v>
      </c>
      <c r="AW2432" s="74" t="str">
        <f t="shared" si="1397"/>
        <v>00631L</v>
      </c>
      <c r="AX2432" s="20">
        <f t="shared" si="1398"/>
        <v>1</v>
      </c>
      <c r="AY2432" s="20">
        <f t="shared" si="1371"/>
        <v>0</v>
      </c>
      <c r="AZ2432" s="116">
        <v>42780</v>
      </c>
      <c r="BA2432" s="117">
        <v>18.25</v>
      </c>
      <c r="BB2432" s="118">
        <v>18.350000000000001</v>
      </c>
      <c r="BC2432" s="76">
        <f t="shared" si="1379"/>
        <v>17.633333333333336</v>
      </c>
      <c r="BD2432" s="76">
        <f t="shared" si="1380"/>
        <v>17.649791666666669</v>
      </c>
      <c r="BE2432" s="77">
        <f t="shared" si="1386"/>
        <v>4.0642722117202171E-2</v>
      </c>
      <c r="BF2432" s="77">
        <f t="shared" si="1377"/>
        <v>3.4006539265099785E-2</v>
      </c>
    </row>
    <row r="2433" spans="1:58" s="23" customFormat="1" ht="15.75" customHeight="1" x14ac:dyDescent="0.4">
      <c r="A2433" s="116">
        <v>42776</v>
      </c>
      <c r="B2433" s="112">
        <v>11.725</v>
      </c>
      <c r="C2433" s="112">
        <v>13.375</v>
      </c>
      <c r="D2433" s="112">
        <v>15.125</v>
      </c>
      <c r="E2433" s="112">
        <v>16.024999999999999</v>
      </c>
      <c r="F2433" s="112">
        <v>16.725000000000001</v>
      </c>
      <c r="G2433" s="112">
        <v>17.375</v>
      </c>
      <c r="H2433" s="113">
        <v>17.625</v>
      </c>
      <c r="I2433" s="90">
        <f t="shared" si="1399"/>
        <v>13.21</v>
      </c>
      <c r="J2433" s="90">
        <f t="shared" si="1400"/>
        <v>14.95</v>
      </c>
      <c r="K2433" s="114">
        <v>2</v>
      </c>
      <c r="L2433" s="115">
        <v>0.05</v>
      </c>
      <c r="M2433" s="90">
        <v>9.02</v>
      </c>
      <c r="N2433" s="90">
        <v>10.85</v>
      </c>
      <c r="O2433" s="90">
        <v>13.91</v>
      </c>
      <c r="P2433" s="90">
        <v>16.170000000000002</v>
      </c>
      <c r="Q2433" s="90">
        <v>18.16</v>
      </c>
      <c r="R2433" s="63">
        <f t="shared" si="1388"/>
        <v>10.210000000000004</v>
      </c>
      <c r="S2433" s="64">
        <f t="shared" si="1387"/>
        <v>-2.7573529411765749E-3</v>
      </c>
      <c r="T2433" s="65">
        <f t="shared" si="1381"/>
        <v>0.83133640552995391</v>
      </c>
      <c r="U2433" s="65">
        <f t="shared" si="1381"/>
        <v>0.78001437814521923</v>
      </c>
      <c r="V2433" s="65">
        <f t="shared" si="1389"/>
        <v>0.67099567099567092</v>
      </c>
      <c r="W2433" s="65">
        <f t="shared" si="1390"/>
        <v>0.59746696035242286</v>
      </c>
      <c r="X2433" s="61">
        <f t="shared" si="1401"/>
        <v>0.14072494669509597</v>
      </c>
      <c r="Y2433" s="66">
        <f t="shared" si="1391"/>
        <v>9.9843993759750491E-2</v>
      </c>
      <c r="Z2433" s="61">
        <f t="shared" si="1392"/>
        <v>0.13171839515518532</v>
      </c>
      <c r="AA2433" s="67">
        <f t="shared" si="1393"/>
        <v>13.209999999999999</v>
      </c>
      <c r="AB2433" s="68">
        <f t="shared" si="1394"/>
        <v>8.0645161290322578E-2</v>
      </c>
      <c r="AC2433" s="69">
        <f t="shared" si="1395"/>
        <v>0.21751152073732716</v>
      </c>
      <c r="AD2433" s="70">
        <f>_xlfn.PERCENTILE.EXC(AC2433:$AC$5675,0.5)</f>
        <v>8.3972392638036908E-2</v>
      </c>
      <c r="AE2433" s="70">
        <f>_xlfn.PERCENTILE.EXC($AC2433:AC$5675,0.35)</f>
        <v>4.8195875854848635E-2</v>
      </c>
      <c r="AF2433" s="71">
        <f t="shared" si="1383"/>
        <v>5.8887598209526062E-2</v>
      </c>
      <c r="AG2433" s="70">
        <f t="shared" si="1384"/>
        <v>-0.13516283925727643</v>
      </c>
      <c r="AH2433" s="70">
        <f t="shared" si="1385"/>
        <v>-0.15865885003490499</v>
      </c>
      <c r="AI2433" s="61" t="str">
        <f t="shared" si="1373"/>
        <v>Short VOL</v>
      </c>
      <c r="AJ2433" s="68" t="str">
        <f t="shared" si="1374"/>
        <v>Short VOL</v>
      </c>
      <c r="AK2433" s="72" t="str">
        <f t="shared" si="1375"/>
        <v>00631L</v>
      </c>
      <c r="AL2433" s="73">
        <f t="shared" si="1365"/>
        <v>1</v>
      </c>
      <c r="AM2433" s="72" t="str">
        <f t="shared" si="1378"/>
        <v>00631L</v>
      </c>
      <c r="AN2433" s="73">
        <f t="shared" si="1366"/>
        <v>1</v>
      </c>
      <c r="AO2433" s="74" t="str">
        <f t="shared" si="1372"/>
        <v>00631L</v>
      </c>
      <c r="AP2433" s="20">
        <f t="shared" si="1367"/>
        <v>1</v>
      </c>
      <c r="AQ2433" s="74" t="str">
        <f t="shared" si="1382"/>
        <v>00631L</v>
      </c>
      <c r="AR2433" s="20">
        <f t="shared" si="1368"/>
        <v>1</v>
      </c>
      <c r="AS2433" s="74" t="str">
        <f t="shared" si="1376"/>
        <v>00631L</v>
      </c>
      <c r="AT2433" s="20">
        <f t="shared" si="1369"/>
        <v>1</v>
      </c>
      <c r="AU2433" s="74" t="str">
        <f t="shared" si="1396"/>
        <v>00631L</v>
      </c>
      <c r="AV2433" s="20">
        <f t="shared" si="1370"/>
        <v>1</v>
      </c>
      <c r="AW2433" s="74" t="str">
        <f t="shared" si="1397"/>
        <v>00631L</v>
      </c>
      <c r="AX2433" s="20">
        <f t="shared" si="1398"/>
        <v>1</v>
      </c>
      <c r="AY2433" s="20">
        <f t="shared" si="1371"/>
        <v>0</v>
      </c>
      <c r="AZ2433" s="116">
        <v>42779</v>
      </c>
      <c r="BA2433" s="117">
        <v>18.212499999999999</v>
      </c>
      <c r="BB2433" s="118">
        <v>18.175000000000001</v>
      </c>
      <c r="BC2433" s="76">
        <f t="shared" si="1379"/>
        <v>17.61791666666667</v>
      </c>
      <c r="BD2433" s="76">
        <f t="shared" si="1380"/>
        <v>17.631041666666668</v>
      </c>
      <c r="BE2433" s="77">
        <f t="shared" si="1386"/>
        <v>3.1620272922923978E-2</v>
      </c>
      <c r="BF2433" s="77">
        <f t="shared" si="1377"/>
        <v>3.297923879521187E-2</v>
      </c>
    </row>
    <row r="2434" spans="1:58" s="23" customFormat="1" ht="15.75" customHeight="1" x14ac:dyDescent="0.4">
      <c r="A2434" s="116">
        <v>42775</v>
      </c>
      <c r="B2434" s="112">
        <v>12.025</v>
      </c>
      <c r="C2434" s="112">
        <v>13.675000000000001</v>
      </c>
      <c r="D2434" s="112">
        <v>15.275</v>
      </c>
      <c r="E2434" s="112">
        <v>16.074999999999999</v>
      </c>
      <c r="F2434" s="112">
        <v>16.725000000000001</v>
      </c>
      <c r="G2434" s="112">
        <v>17.375</v>
      </c>
      <c r="H2434" s="113">
        <v>17.7</v>
      </c>
      <c r="I2434" s="90">
        <f t="shared" si="1399"/>
        <v>13.4275</v>
      </c>
      <c r="J2434" s="90">
        <f t="shared" si="1400"/>
        <v>15.035</v>
      </c>
      <c r="K2434" s="114">
        <v>3</v>
      </c>
      <c r="L2434" s="115">
        <v>0.05</v>
      </c>
      <c r="M2434" s="90">
        <v>8.85</v>
      </c>
      <c r="N2434" s="90">
        <v>10.88</v>
      </c>
      <c r="O2434" s="90">
        <v>14.17</v>
      </c>
      <c r="P2434" s="90">
        <v>16.350000000000001</v>
      </c>
      <c r="Q2434" s="90">
        <v>18.309999999999999</v>
      </c>
      <c r="R2434" s="63">
        <f t="shared" si="1388"/>
        <v>10.790000000000003</v>
      </c>
      <c r="S2434" s="64">
        <f t="shared" si="1387"/>
        <v>-4.9781659388646163E-2</v>
      </c>
      <c r="T2434" s="65">
        <f t="shared" si="1381"/>
        <v>0.81341911764705876</v>
      </c>
      <c r="U2434" s="65">
        <f t="shared" si="1381"/>
        <v>0.76781933662667612</v>
      </c>
      <c r="V2434" s="65">
        <f t="shared" si="1389"/>
        <v>0.6654434250764526</v>
      </c>
      <c r="W2434" s="65">
        <f t="shared" si="1390"/>
        <v>0.59421081376297114</v>
      </c>
      <c r="X2434" s="61">
        <f t="shared" si="1401"/>
        <v>0.13721413721413725</v>
      </c>
      <c r="Y2434" s="66">
        <f t="shared" si="1391"/>
        <v>0.1010886469673406</v>
      </c>
      <c r="Z2434" s="61">
        <f t="shared" si="1392"/>
        <v>0.11971699869670452</v>
      </c>
      <c r="AA2434" s="67">
        <f t="shared" si="1393"/>
        <v>13.427500000000002</v>
      </c>
      <c r="AB2434" s="68">
        <f t="shared" si="1394"/>
        <v>0.10523897058823525</v>
      </c>
      <c r="AC2434" s="69">
        <f t="shared" si="1395"/>
        <v>0.23414522058823539</v>
      </c>
      <c r="AD2434" s="70">
        <f>_xlfn.PERCENTILE.EXC(AC2434:$AC$5675,0.5)</f>
        <v>8.3848481139049774E-2</v>
      </c>
      <c r="AE2434" s="70">
        <f>_xlfn.PERCENTILE.EXC($AC2434:AC$5675,0.35)</f>
        <v>4.8166861916375883E-2</v>
      </c>
      <c r="AF2434" s="71">
        <f t="shared" si="1383"/>
        <v>5.8229498451226769E-2</v>
      </c>
      <c r="AG2434" s="70">
        <f t="shared" si="1384"/>
        <v>-0.13516283925727643</v>
      </c>
      <c r="AH2434" s="70">
        <f t="shared" si="1385"/>
        <v>-0.15865885003490499</v>
      </c>
      <c r="AI2434" s="61" t="str">
        <f t="shared" si="1373"/>
        <v>Short VOL</v>
      </c>
      <c r="AJ2434" s="68" t="str">
        <f t="shared" si="1374"/>
        <v>Short VOL</v>
      </c>
      <c r="AK2434" s="72" t="str">
        <f t="shared" si="1375"/>
        <v>00631L</v>
      </c>
      <c r="AL2434" s="73">
        <f t="shared" si="1365"/>
        <v>1</v>
      </c>
      <c r="AM2434" s="72" t="str">
        <f t="shared" si="1378"/>
        <v>00631L</v>
      </c>
      <c r="AN2434" s="73">
        <f t="shared" si="1366"/>
        <v>1</v>
      </c>
      <c r="AO2434" s="74" t="str">
        <f t="shared" si="1372"/>
        <v>00631L</v>
      </c>
      <c r="AP2434" s="20">
        <f t="shared" si="1367"/>
        <v>1</v>
      </c>
      <c r="AQ2434" s="74" t="str">
        <f t="shared" si="1382"/>
        <v>00631L</v>
      </c>
      <c r="AR2434" s="20">
        <f t="shared" si="1368"/>
        <v>1</v>
      </c>
      <c r="AS2434" s="74" t="str">
        <f t="shared" si="1376"/>
        <v>00631L</v>
      </c>
      <c r="AT2434" s="20">
        <f t="shared" si="1369"/>
        <v>1</v>
      </c>
      <c r="AU2434" s="74" t="str">
        <f t="shared" si="1396"/>
        <v>00631L</v>
      </c>
      <c r="AV2434" s="20">
        <f t="shared" si="1370"/>
        <v>1</v>
      </c>
      <c r="AW2434" s="74" t="str">
        <f t="shared" si="1397"/>
        <v>00631L</v>
      </c>
      <c r="AX2434" s="20">
        <f t="shared" si="1398"/>
        <v>1</v>
      </c>
      <c r="AY2434" s="20">
        <f t="shared" si="1371"/>
        <v>0</v>
      </c>
      <c r="AZ2434" s="116">
        <v>42776</v>
      </c>
      <c r="BA2434" s="117">
        <v>18.212499999999999</v>
      </c>
      <c r="BB2434" s="118">
        <v>18.149999999999999</v>
      </c>
      <c r="BC2434" s="76">
        <f t="shared" si="1379"/>
        <v>17.604166666666671</v>
      </c>
      <c r="BD2434" s="76">
        <f t="shared" si="1380"/>
        <v>17.618541666666669</v>
      </c>
      <c r="BE2434" s="77">
        <f t="shared" si="1386"/>
        <v>3.1005917159762954E-2</v>
      </c>
      <c r="BF2434" s="77">
        <f t="shared" si="1377"/>
        <v>3.3712116733081644E-2</v>
      </c>
    </row>
    <row r="2435" spans="1:58" s="23" customFormat="1" ht="15.75" customHeight="1" x14ac:dyDescent="0.4">
      <c r="A2435" s="116">
        <v>42774</v>
      </c>
      <c r="B2435" s="112">
        <v>12.574999999999999</v>
      </c>
      <c r="C2435" s="112">
        <v>13.975</v>
      </c>
      <c r="D2435" s="112">
        <v>15.425000000000001</v>
      </c>
      <c r="E2435" s="112">
        <v>16.225000000000001</v>
      </c>
      <c r="F2435" s="112">
        <v>16.875</v>
      </c>
      <c r="G2435" s="112">
        <v>17.574999999999999</v>
      </c>
      <c r="H2435" s="113">
        <v>17.875</v>
      </c>
      <c r="I2435" s="90">
        <f t="shared" si="1399"/>
        <v>13.695</v>
      </c>
      <c r="J2435" s="90">
        <f t="shared" si="1400"/>
        <v>15.135</v>
      </c>
      <c r="K2435" s="114">
        <v>4</v>
      </c>
      <c r="L2435" s="115">
        <v>0.05</v>
      </c>
      <c r="M2435" s="90">
        <v>9.6</v>
      </c>
      <c r="N2435" s="90">
        <v>11.45</v>
      </c>
      <c r="O2435" s="90">
        <v>14.56</v>
      </c>
      <c r="P2435" s="90">
        <v>16.600000000000001</v>
      </c>
      <c r="Q2435" s="90">
        <v>18.52</v>
      </c>
      <c r="R2435" s="63">
        <f t="shared" si="1388"/>
        <v>10.110000000000007</v>
      </c>
      <c r="S2435" s="64">
        <f t="shared" si="1387"/>
        <v>1.4171833480956613E-2</v>
      </c>
      <c r="T2435" s="65">
        <f t="shared" si="1381"/>
        <v>0.83842794759825334</v>
      </c>
      <c r="U2435" s="65">
        <f t="shared" si="1381"/>
        <v>0.78640109890109877</v>
      </c>
      <c r="V2435" s="65">
        <f t="shared" si="1389"/>
        <v>0.68975903614457823</v>
      </c>
      <c r="W2435" s="65">
        <f t="shared" si="1390"/>
        <v>0.61825053995680346</v>
      </c>
      <c r="X2435" s="61">
        <f t="shared" si="1401"/>
        <v>0.11133200795228632</v>
      </c>
      <c r="Y2435" s="66">
        <f t="shared" si="1391"/>
        <v>0.1016949152542372</v>
      </c>
      <c r="Z2435" s="61">
        <f t="shared" si="1392"/>
        <v>0.10514786418400872</v>
      </c>
      <c r="AA2435" s="67">
        <f t="shared" si="1393"/>
        <v>13.695</v>
      </c>
      <c r="AB2435" s="68">
        <f t="shared" si="1394"/>
        <v>9.8253275109170313E-2</v>
      </c>
      <c r="AC2435" s="69">
        <f t="shared" si="1395"/>
        <v>0.19606986899563328</v>
      </c>
      <c r="AD2435" s="70">
        <f>_xlfn.PERCENTILE.EXC(AC2435:$AC$5675,0.5)</f>
        <v>8.3724569640062627E-2</v>
      </c>
      <c r="AE2435" s="70">
        <f>_xlfn.PERCENTILE.EXC($AC2435:AC$5675,0.35)</f>
        <v>4.8110641078050638E-2</v>
      </c>
      <c r="AF2435" s="71">
        <f t="shared" si="1383"/>
        <v>5.7666615532215373E-2</v>
      </c>
      <c r="AG2435" s="70">
        <f t="shared" si="1384"/>
        <v>-0.13516283925727643</v>
      </c>
      <c r="AH2435" s="70">
        <f t="shared" si="1385"/>
        <v>-0.15865885003490499</v>
      </c>
      <c r="AI2435" s="61" t="str">
        <f t="shared" si="1373"/>
        <v>Short VOL</v>
      </c>
      <c r="AJ2435" s="68" t="str">
        <f t="shared" si="1374"/>
        <v>Short VOL</v>
      </c>
      <c r="AK2435" s="72" t="str">
        <f t="shared" si="1375"/>
        <v>00631L</v>
      </c>
      <c r="AL2435" s="73">
        <f t="shared" ref="AL2435:AL2498" si="1402">IF(AK2435="00631L",1,0)</f>
        <v>1</v>
      </c>
      <c r="AM2435" s="72" t="str">
        <f t="shared" si="1378"/>
        <v>00631L</v>
      </c>
      <c r="AN2435" s="73">
        <f t="shared" ref="AN2435:AN2498" si="1403">IF(AM2435="00631L",1,0)</f>
        <v>1</v>
      </c>
      <c r="AO2435" s="74" t="str">
        <f t="shared" si="1372"/>
        <v>00631L</v>
      </c>
      <c r="AP2435" s="20">
        <f t="shared" ref="AP2435:AP2498" si="1404">IF(AO2435="00631L",1,0)</f>
        <v>1</v>
      </c>
      <c r="AQ2435" s="74" t="str">
        <f t="shared" si="1382"/>
        <v>00631L</v>
      </c>
      <c r="AR2435" s="20">
        <f t="shared" ref="AR2435:AR2498" si="1405">IF(AQ2435="00631L",1,0)</f>
        <v>1</v>
      </c>
      <c r="AS2435" s="74" t="str">
        <f t="shared" si="1376"/>
        <v>00631L</v>
      </c>
      <c r="AT2435" s="20">
        <f t="shared" ref="AT2435:AT2498" si="1406">IF(AS2435="00631L",1,0)</f>
        <v>1</v>
      </c>
      <c r="AU2435" s="74" t="str">
        <f t="shared" si="1396"/>
        <v>00631L</v>
      </c>
      <c r="AV2435" s="20">
        <f t="shared" ref="AV2435:AV2498" si="1407">IF(AU2435="00631L",1,0)</f>
        <v>1</v>
      </c>
      <c r="AW2435" s="74" t="str">
        <f t="shared" si="1397"/>
        <v>00631L</v>
      </c>
      <c r="AX2435" s="20">
        <f t="shared" si="1398"/>
        <v>1</v>
      </c>
      <c r="AY2435" s="20">
        <f t="shared" ref="AY2435:AY2498" si="1408">IF(AP2435=1,0,1)</f>
        <v>0</v>
      </c>
      <c r="AZ2435" s="116">
        <v>42775</v>
      </c>
      <c r="BA2435" s="117">
        <v>18.162500000000001</v>
      </c>
      <c r="BB2435" s="118">
        <v>18.162500000000001</v>
      </c>
      <c r="BC2435" s="76">
        <f t="shared" si="1379"/>
        <v>17.589166666666667</v>
      </c>
      <c r="BD2435" s="76">
        <f t="shared" si="1380"/>
        <v>17.604375000000005</v>
      </c>
      <c r="BE2435" s="77">
        <f t="shared" si="1386"/>
        <v>3.2595821291514705E-2</v>
      </c>
      <c r="BF2435" s="77">
        <f t="shared" si="1377"/>
        <v>3.1703766819327399E-2</v>
      </c>
    </row>
    <row r="2436" spans="1:58" s="23" customFormat="1" ht="15.75" customHeight="1" x14ac:dyDescent="0.4">
      <c r="A2436" s="116">
        <v>42773</v>
      </c>
      <c r="B2436" s="112">
        <v>12.574999999999999</v>
      </c>
      <c r="C2436" s="112">
        <v>13.975</v>
      </c>
      <c r="D2436" s="112">
        <v>15.324999999999999</v>
      </c>
      <c r="E2436" s="112">
        <v>16.125</v>
      </c>
      <c r="F2436" s="112">
        <v>16.774999999999999</v>
      </c>
      <c r="G2436" s="112">
        <v>17.475000000000001</v>
      </c>
      <c r="H2436" s="113">
        <v>17.774999999999999</v>
      </c>
      <c r="I2436" s="90">
        <f t="shared" si="1399"/>
        <v>13.625</v>
      </c>
      <c r="J2436" s="90">
        <f t="shared" si="1400"/>
        <v>14.987499999999999</v>
      </c>
      <c r="K2436" s="114">
        <v>5</v>
      </c>
      <c r="L2436" s="115">
        <v>0.05</v>
      </c>
      <c r="M2436" s="90">
        <v>9.4700000000000006</v>
      </c>
      <c r="N2436" s="90">
        <v>11.29</v>
      </c>
      <c r="O2436" s="90">
        <v>14.35</v>
      </c>
      <c r="P2436" s="90">
        <v>16.440000000000001</v>
      </c>
      <c r="Q2436" s="90">
        <v>18.43</v>
      </c>
      <c r="R2436" s="63">
        <f t="shared" si="1388"/>
        <v>10.030000000000001</v>
      </c>
      <c r="S2436" s="64">
        <f t="shared" si="1387"/>
        <v>-7.0360598065083617E-3</v>
      </c>
      <c r="T2436" s="65">
        <f t="shared" si="1381"/>
        <v>0.83879539415411886</v>
      </c>
      <c r="U2436" s="65">
        <f t="shared" si="1381"/>
        <v>0.78675958188153305</v>
      </c>
      <c r="V2436" s="65">
        <f t="shared" si="1389"/>
        <v>0.68673965936739645</v>
      </c>
      <c r="W2436" s="65">
        <f t="shared" si="1390"/>
        <v>0.61258817145957678</v>
      </c>
      <c r="X2436" s="61">
        <f t="shared" si="1401"/>
        <v>0.11133200795228632</v>
      </c>
      <c r="Y2436" s="66">
        <f t="shared" si="1391"/>
        <v>0.10232558139534875</v>
      </c>
      <c r="Z2436" s="61">
        <f t="shared" si="1392"/>
        <v>9.9999999999999922E-2</v>
      </c>
      <c r="AA2436" s="67">
        <f t="shared" si="1393"/>
        <v>13.625</v>
      </c>
      <c r="AB2436" s="68">
        <f t="shared" si="1394"/>
        <v>0.11381753764393271</v>
      </c>
      <c r="AC2436" s="69">
        <f t="shared" si="1395"/>
        <v>0.20682019486271044</v>
      </c>
      <c r="AD2436" s="70">
        <f>_xlfn.PERCENTILE.EXC(AC2436:$AC$5675,0.5)</f>
        <v>8.3716921411510034E-2</v>
      </c>
      <c r="AE2436" s="70">
        <f>_xlfn.PERCENTILE.EXC($AC2436:AC$5675,0.35)</f>
        <v>4.8049885756416701E-2</v>
      </c>
      <c r="AF2436" s="71">
        <f t="shared" si="1383"/>
        <v>5.7666615532215373E-2</v>
      </c>
      <c r="AG2436" s="70">
        <f t="shared" si="1384"/>
        <v>-0.13516283925727643</v>
      </c>
      <c r="AH2436" s="70">
        <f t="shared" si="1385"/>
        <v>-0.15865885003490499</v>
      </c>
      <c r="AI2436" s="61" t="str">
        <f t="shared" si="1373"/>
        <v>Short VOL</v>
      </c>
      <c r="AJ2436" s="68" t="str">
        <f t="shared" si="1374"/>
        <v>Short VOL</v>
      </c>
      <c r="AK2436" s="72" t="str">
        <f t="shared" si="1375"/>
        <v>00631L</v>
      </c>
      <c r="AL2436" s="73">
        <f t="shared" si="1402"/>
        <v>1</v>
      </c>
      <c r="AM2436" s="72" t="str">
        <f t="shared" si="1378"/>
        <v>00631L</v>
      </c>
      <c r="AN2436" s="73">
        <f t="shared" si="1403"/>
        <v>1</v>
      </c>
      <c r="AO2436" s="74" t="str">
        <f t="shared" ref="AO2436:AO2499" si="1409">IF(AC2436&gt;AF2436,"00631L",IF(AC2436&lt;AH2436,"00631L",IF(AC2436&lt;AG2436,AO2437,"00635U")))</f>
        <v>00631L</v>
      </c>
      <c r="AP2436" s="20">
        <f t="shared" si="1404"/>
        <v>1</v>
      </c>
      <c r="AQ2436" s="74" t="str">
        <f t="shared" si="1382"/>
        <v>00631L</v>
      </c>
      <c r="AR2436" s="20">
        <f t="shared" si="1405"/>
        <v>1</v>
      </c>
      <c r="AS2436" s="74" t="str">
        <f t="shared" si="1376"/>
        <v>00631L</v>
      </c>
      <c r="AT2436" s="20">
        <f t="shared" si="1406"/>
        <v>1</v>
      </c>
      <c r="AU2436" s="74" t="str">
        <f t="shared" si="1396"/>
        <v>00631L</v>
      </c>
      <c r="AV2436" s="20">
        <f t="shared" si="1407"/>
        <v>1</v>
      </c>
      <c r="AW2436" s="74" t="str">
        <f t="shared" si="1397"/>
        <v>00631L</v>
      </c>
      <c r="AX2436" s="20">
        <f t="shared" si="1398"/>
        <v>1</v>
      </c>
      <c r="AY2436" s="20">
        <f t="shared" si="1408"/>
        <v>0</v>
      </c>
      <c r="AZ2436" s="116">
        <v>42774</v>
      </c>
      <c r="BA2436" s="117">
        <v>18.087499999999999</v>
      </c>
      <c r="BB2436" s="118">
        <v>18.087499999999999</v>
      </c>
      <c r="BC2436" s="76">
        <f t="shared" si="1379"/>
        <v>17.575208333333332</v>
      </c>
      <c r="BD2436" s="76">
        <f t="shared" si="1380"/>
        <v>17.587916666666668</v>
      </c>
      <c r="BE2436" s="77">
        <f t="shared" si="1386"/>
        <v>2.9148540202226118E-2</v>
      </c>
      <c r="BF2436" s="77">
        <f t="shared" si="1377"/>
        <v>2.8404918149297392E-2</v>
      </c>
    </row>
    <row r="2437" spans="1:58" s="23" customFormat="1" ht="15.75" customHeight="1" x14ac:dyDescent="0.4">
      <c r="A2437" s="116">
        <v>42772</v>
      </c>
      <c r="B2437" s="112">
        <v>12.475</v>
      </c>
      <c r="C2437" s="112">
        <v>13.975</v>
      </c>
      <c r="D2437" s="112">
        <v>15.275</v>
      </c>
      <c r="E2437" s="112">
        <v>16.074999999999999</v>
      </c>
      <c r="F2437" s="112">
        <v>16.725000000000001</v>
      </c>
      <c r="G2437" s="112">
        <v>17.425000000000001</v>
      </c>
      <c r="H2437" s="113">
        <v>17.725000000000001</v>
      </c>
      <c r="I2437" s="90">
        <f t="shared" si="1399"/>
        <v>13.525</v>
      </c>
      <c r="J2437" s="90">
        <f t="shared" si="1400"/>
        <v>14.885</v>
      </c>
      <c r="K2437" s="114">
        <v>6</v>
      </c>
      <c r="L2437" s="115">
        <v>0.05</v>
      </c>
      <c r="M2437" s="90">
        <v>10.17</v>
      </c>
      <c r="N2437" s="90">
        <v>11.37</v>
      </c>
      <c r="O2437" s="90">
        <v>14.24</v>
      </c>
      <c r="P2437" s="90">
        <v>16.41</v>
      </c>
      <c r="Q2437" s="90">
        <v>18.420000000000002</v>
      </c>
      <c r="R2437" s="63">
        <f t="shared" si="1388"/>
        <v>9.11</v>
      </c>
      <c r="S2437" s="64">
        <f t="shared" si="1387"/>
        <v>3.6463081130355381E-2</v>
      </c>
      <c r="T2437" s="65">
        <f t="shared" si="1381"/>
        <v>0.89445910290237474</v>
      </c>
      <c r="U2437" s="65">
        <f t="shared" si="1381"/>
        <v>0.79845505617977519</v>
      </c>
      <c r="V2437" s="65">
        <f t="shared" si="1389"/>
        <v>0.69287020109689212</v>
      </c>
      <c r="W2437" s="65">
        <f t="shared" si="1390"/>
        <v>0.61726384364820841</v>
      </c>
      <c r="X2437" s="61">
        <f t="shared" si="1401"/>
        <v>0.12024048096192386</v>
      </c>
      <c r="Y2437" s="66">
        <f t="shared" si="1391"/>
        <v>0.10264385692068442</v>
      </c>
      <c r="Z2437" s="61">
        <f t="shared" si="1392"/>
        <v>0.1005545286506469</v>
      </c>
      <c r="AA2437" s="67">
        <f t="shared" si="1393"/>
        <v>13.524999999999999</v>
      </c>
      <c r="AB2437" s="68">
        <f t="shared" si="1394"/>
        <v>9.7185576077396696E-2</v>
      </c>
      <c r="AC2437" s="69">
        <f t="shared" si="1395"/>
        <v>0.18953386103781877</v>
      </c>
      <c r="AD2437" s="70">
        <f>_xlfn.PERCENTILE.EXC(AC2437:$AC$5675,0.5)</f>
        <v>8.3709273182957442E-2</v>
      </c>
      <c r="AE2437" s="70">
        <f>_xlfn.PERCENTILE.EXC($AC2437:AC$5675,0.35)</f>
        <v>4.7989130434782756E-2</v>
      </c>
      <c r="AF2437" s="71">
        <f t="shared" si="1383"/>
        <v>5.7666615532215373E-2</v>
      </c>
      <c r="AG2437" s="70">
        <f t="shared" si="1384"/>
        <v>-0.13516283925727643</v>
      </c>
      <c r="AH2437" s="70">
        <f t="shared" si="1385"/>
        <v>-0.15865885003490499</v>
      </c>
      <c r="AI2437" s="61" t="str">
        <f t="shared" ref="AI2437:AI2500" si="1410">IF(AC2437&gt;AD2437,"Short VOL","Safety")</f>
        <v>Short VOL</v>
      </c>
      <c r="AJ2437" s="68" t="str">
        <f t="shared" ref="AJ2437:AJ2500" si="1411">IF(AC2437&gt;AF2437,"Short VOL","Safety")</f>
        <v>Short VOL</v>
      </c>
      <c r="AK2437" s="72" t="str">
        <f t="shared" ref="AK2437:AK2500" si="1412">IF(AO2437 = "00631L","00631L",IF(AS2437 = "00631L","00631L","00635U"))</f>
        <v>00631L</v>
      </c>
      <c r="AL2437" s="73">
        <f t="shared" si="1402"/>
        <v>1</v>
      </c>
      <c r="AM2437" s="72" t="str">
        <f t="shared" si="1378"/>
        <v>00631L</v>
      </c>
      <c r="AN2437" s="73">
        <f t="shared" si="1403"/>
        <v>1</v>
      </c>
      <c r="AO2437" s="74" t="str">
        <f t="shared" si="1409"/>
        <v>00631L</v>
      </c>
      <c r="AP2437" s="20">
        <f t="shared" si="1404"/>
        <v>1</v>
      </c>
      <c r="AQ2437" s="74" t="str">
        <f t="shared" si="1382"/>
        <v>00631L</v>
      </c>
      <c r="AR2437" s="20">
        <f t="shared" si="1405"/>
        <v>1</v>
      </c>
      <c r="AS2437" s="74" t="str">
        <f t="shared" ref="AS2437:AS2500" si="1413">IF(BA2437&gt;BD2437,IF(BF2437&lt;0.2,"00631L","00635U"),"00635U")</f>
        <v>00631L</v>
      </c>
      <c r="AT2437" s="20">
        <f t="shared" si="1406"/>
        <v>1</v>
      </c>
      <c r="AU2437" s="74" t="str">
        <f t="shared" si="1396"/>
        <v>00631L</v>
      </c>
      <c r="AV2437" s="20">
        <f t="shared" si="1407"/>
        <v>1</v>
      </c>
      <c r="AW2437" s="74" t="str">
        <f t="shared" si="1397"/>
        <v>00631L</v>
      </c>
      <c r="AX2437" s="20">
        <f t="shared" si="1398"/>
        <v>1</v>
      </c>
      <c r="AY2437" s="20">
        <f t="shared" si="1408"/>
        <v>0</v>
      </c>
      <c r="AZ2437" s="116">
        <v>42773</v>
      </c>
      <c r="BA2437" s="117">
        <v>18</v>
      </c>
      <c r="BB2437" s="118">
        <v>17.987500000000001</v>
      </c>
      <c r="BC2437" s="76">
        <f t="shared" si="1379"/>
        <v>17.563541666666669</v>
      </c>
      <c r="BD2437" s="76">
        <f t="shared" si="1380"/>
        <v>17.573750000000004</v>
      </c>
      <c r="BE2437" s="77">
        <f t="shared" si="1386"/>
        <v>2.4138544570310071E-2</v>
      </c>
      <c r="BF2437" s="77">
        <f t="shared" ref="BF2437:BF2500" si="1414">(BA2437-BD2437)/BD2437</f>
        <v>2.4254925670388842E-2</v>
      </c>
    </row>
    <row r="2438" spans="1:58" s="23" customFormat="1" ht="15.75" customHeight="1" x14ac:dyDescent="0.4">
      <c r="A2438" s="116">
        <v>42769</v>
      </c>
      <c r="B2438" s="112">
        <v>12.475</v>
      </c>
      <c r="C2438" s="112">
        <v>13.925000000000001</v>
      </c>
      <c r="D2438" s="112">
        <v>15.225</v>
      </c>
      <c r="E2438" s="112">
        <v>16.024999999999999</v>
      </c>
      <c r="F2438" s="112">
        <v>16.675000000000001</v>
      </c>
      <c r="G2438" s="112">
        <v>17.375</v>
      </c>
      <c r="H2438" s="113">
        <v>17.675000000000001</v>
      </c>
      <c r="I2438" s="90">
        <f t="shared" si="1399"/>
        <v>13.4175</v>
      </c>
      <c r="J2438" s="90">
        <f t="shared" si="1400"/>
        <v>14.77</v>
      </c>
      <c r="K2438" s="114">
        <v>7</v>
      </c>
      <c r="L2438" s="115">
        <v>0.05</v>
      </c>
      <c r="M2438" s="90">
        <v>9.19</v>
      </c>
      <c r="N2438" s="90">
        <v>10.97</v>
      </c>
      <c r="O2438" s="90">
        <v>14.05</v>
      </c>
      <c r="P2438" s="90">
        <v>16.27</v>
      </c>
      <c r="Q2438" s="90">
        <v>18.440000000000001</v>
      </c>
      <c r="R2438" s="63">
        <f t="shared" si="1388"/>
        <v>10.16</v>
      </c>
      <c r="S2438" s="64">
        <f t="shared" si="1387"/>
        <v>-8.0469404861693142E-2</v>
      </c>
      <c r="T2438" s="65">
        <f t="shared" si="1381"/>
        <v>0.83773928896991789</v>
      </c>
      <c r="U2438" s="65">
        <f t="shared" si="1381"/>
        <v>0.78078291814946621</v>
      </c>
      <c r="V2438" s="65">
        <f t="shared" si="1389"/>
        <v>0.67424708051628768</v>
      </c>
      <c r="W2438" s="65">
        <f t="shared" si="1390"/>
        <v>0.59490238611713664</v>
      </c>
      <c r="X2438" s="61">
        <f t="shared" si="1401"/>
        <v>0.11623246492985981</v>
      </c>
      <c r="Y2438" s="66">
        <f t="shared" si="1391"/>
        <v>0.10296411856474273</v>
      </c>
      <c r="Z2438" s="61">
        <f t="shared" si="1392"/>
        <v>0.10080119247251716</v>
      </c>
      <c r="AA2438" s="67">
        <f t="shared" si="1393"/>
        <v>13.4175</v>
      </c>
      <c r="AB2438" s="68">
        <f t="shared" si="1394"/>
        <v>0.13719234275296252</v>
      </c>
      <c r="AC2438" s="69">
        <f t="shared" si="1395"/>
        <v>0.22310847766636277</v>
      </c>
      <c r="AD2438" s="70">
        <f>_xlfn.PERCENTILE.EXC(AC2438:$AC$5675,0.5)</f>
        <v>8.3678298987861582E-2</v>
      </c>
      <c r="AE2438" s="70">
        <f>_xlfn.PERCENTILE.EXC($AC2438:AC$5675,0.35)</f>
        <v>4.7856705416839895E-2</v>
      </c>
      <c r="AF2438" s="71">
        <f t="shared" si="1383"/>
        <v>5.7666615532215373E-2</v>
      </c>
      <c r="AG2438" s="70">
        <f t="shared" si="1384"/>
        <v>-0.13516283925727643</v>
      </c>
      <c r="AH2438" s="70">
        <f t="shared" si="1385"/>
        <v>-0.15865885003490499</v>
      </c>
      <c r="AI2438" s="61" t="str">
        <f t="shared" si="1410"/>
        <v>Short VOL</v>
      </c>
      <c r="AJ2438" s="68" t="str">
        <f t="shared" si="1411"/>
        <v>Short VOL</v>
      </c>
      <c r="AK2438" s="72" t="str">
        <f t="shared" si="1412"/>
        <v>00631L</v>
      </c>
      <c r="AL2438" s="73">
        <f t="shared" si="1402"/>
        <v>1</v>
      </c>
      <c r="AM2438" s="72" t="str">
        <f t="shared" ref="AM2438:AM2501" si="1415">IF(AO2438&lt;&gt;AQ2438,AM2439,AO2438)</f>
        <v>00631L</v>
      </c>
      <c r="AN2438" s="73">
        <f t="shared" si="1403"/>
        <v>1</v>
      </c>
      <c r="AO2438" s="74" t="str">
        <f t="shared" si="1409"/>
        <v>00631L</v>
      </c>
      <c r="AP2438" s="20">
        <f t="shared" si="1404"/>
        <v>1</v>
      </c>
      <c r="AQ2438" s="74" t="str">
        <f t="shared" si="1382"/>
        <v>00631L</v>
      </c>
      <c r="AR2438" s="20">
        <f t="shared" si="1405"/>
        <v>1</v>
      </c>
      <c r="AS2438" s="74" t="str">
        <f t="shared" si="1413"/>
        <v>00631L</v>
      </c>
      <c r="AT2438" s="20">
        <f t="shared" si="1406"/>
        <v>1</v>
      </c>
      <c r="AU2438" s="74" t="str">
        <f t="shared" si="1396"/>
        <v>00631L</v>
      </c>
      <c r="AV2438" s="20">
        <f t="shared" si="1407"/>
        <v>1</v>
      </c>
      <c r="AW2438" s="74" t="str">
        <f t="shared" si="1397"/>
        <v>00631L</v>
      </c>
      <c r="AX2438" s="20">
        <f t="shared" si="1398"/>
        <v>1</v>
      </c>
      <c r="AY2438" s="20">
        <f t="shared" si="1408"/>
        <v>0</v>
      </c>
      <c r="AZ2438" s="116">
        <v>42772</v>
      </c>
      <c r="BA2438" s="117">
        <v>17.875</v>
      </c>
      <c r="BB2438" s="118">
        <v>17.862500000000001</v>
      </c>
      <c r="BC2438" s="76">
        <f t="shared" ref="BC2438:BC2501" si="1416">AVERAGE(BB2438:BB2497)</f>
        <v>17.552083333333332</v>
      </c>
      <c r="BD2438" s="76">
        <f t="shared" ref="BD2438:BD2501" si="1417">AVERAGE(BA2438,BB2438:BB2496)</f>
        <v>17.561666666666667</v>
      </c>
      <c r="BE2438" s="77">
        <f t="shared" si="1386"/>
        <v>1.7685459940652928E-2</v>
      </c>
      <c r="BF2438" s="77">
        <f t="shared" si="1414"/>
        <v>1.7841890481161578E-2</v>
      </c>
    </row>
    <row r="2439" spans="1:58" s="23" customFormat="1" ht="15.75" customHeight="1" x14ac:dyDescent="0.4">
      <c r="A2439" s="116">
        <v>42768</v>
      </c>
      <c r="B2439" s="112">
        <v>12.925000000000001</v>
      </c>
      <c r="C2439" s="112">
        <v>14.175000000000001</v>
      </c>
      <c r="D2439" s="112">
        <v>15.425000000000001</v>
      </c>
      <c r="E2439" s="112">
        <v>16.225000000000001</v>
      </c>
      <c r="F2439" s="112">
        <v>16.824999999999999</v>
      </c>
      <c r="G2439" s="112">
        <v>17.574999999999999</v>
      </c>
      <c r="H2439" s="113">
        <v>17.875</v>
      </c>
      <c r="I2439" s="90">
        <f t="shared" si="1399"/>
        <v>13.675000000000001</v>
      </c>
      <c r="J2439" s="90">
        <f t="shared" si="1400"/>
        <v>14.925000000000001</v>
      </c>
      <c r="K2439" s="114">
        <v>8</v>
      </c>
      <c r="L2439" s="115">
        <v>0.05</v>
      </c>
      <c r="M2439" s="90">
        <v>11.16</v>
      </c>
      <c r="N2439" s="90">
        <v>11.93</v>
      </c>
      <c r="O2439" s="90">
        <v>14.59</v>
      </c>
      <c r="P2439" s="90">
        <v>16.649999999999999</v>
      </c>
      <c r="Q2439" s="90">
        <v>18.57</v>
      </c>
      <c r="R2439" s="63">
        <f t="shared" si="1388"/>
        <v>8.1499999999999986</v>
      </c>
      <c r="S2439" s="64">
        <f t="shared" si="1387"/>
        <v>1.016088060965277E-2</v>
      </c>
      <c r="T2439" s="65">
        <f t="shared" si="1381"/>
        <v>0.93545683151718362</v>
      </c>
      <c r="U2439" s="65">
        <f t="shared" si="1381"/>
        <v>0.8176833447566827</v>
      </c>
      <c r="V2439" s="65">
        <f t="shared" si="1389"/>
        <v>0.7165165165165166</v>
      </c>
      <c r="W2439" s="65">
        <f t="shared" si="1390"/>
        <v>0.64243403338718363</v>
      </c>
      <c r="X2439" s="61">
        <f t="shared" si="1401"/>
        <v>9.6711798839458407E-2</v>
      </c>
      <c r="Y2439" s="66">
        <f t="shared" si="1391"/>
        <v>0.1016949152542372</v>
      </c>
      <c r="Z2439" s="61">
        <f t="shared" si="1392"/>
        <v>9.1407678244972576E-2</v>
      </c>
      <c r="AA2439" s="67">
        <f t="shared" si="1393"/>
        <v>13.675000000000001</v>
      </c>
      <c r="AB2439" s="68">
        <f t="shared" si="1394"/>
        <v>8.3403185247275857E-2</v>
      </c>
      <c r="AC2439" s="69">
        <f t="shared" si="1395"/>
        <v>0.14626990779547369</v>
      </c>
      <c r="AD2439" s="70">
        <f>_xlfn.PERCENTILE.EXC(AC2439:$AC$5675,0.5)</f>
        <v>8.3647324792765737E-2</v>
      </c>
      <c r="AE2439" s="70">
        <f>_xlfn.PERCENTILE.EXC($AC2439:AC$5675,0.35)</f>
        <v>4.7724280398897125E-2</v>
      </c>
      <c r="AF2439" s="71">
        <f t="shared" si="1383"/>
        <v>5.7666615532215373E-2</v>
      </c>
      <c r="AG2439" s="70">
        <f t="shared" si="1384"/>
        <v>-0.13516283925727643</v>
      </c>
      <c r="AH2439" s="70">
        <f t="shared" si="1385"/>
        <v>-0.15865885003490499</v>
      </c>
      <c r="AI2439" s="61" t="str">
        <f t="shared" si="1410"/>
        <v>Short VOL</v>
      </c>
      <c r="AJ2439" s="68" t="str">
        <f t="shared" si="1411"/>
        <v>Short VOL</v>
      </c>
      <c r="AK2439" s="72" t="str">
        <f t="shared" si="1412"/>
        <v>00631L</v>
      </c>
      <c r="AL2439" s="73">
        <f t="shared" si="1402"/>
        <v>1</v>
      </c>
      <c r="AM2439" s="72" t="str">
        <f t="shared" si="1415"/>
        <v>00631L</v>
      </c>
      <c r="AN2439" s="73">
        <f t="shared" si="1403"/>
        <v>1</v>
      </c>
      <c r="AO2439" s="74" t="str">
        <f t="shared" si="1409"/>
        <v>00631L</v>
      </c>
      <c r="AP2439" s="20">
        <f t="shared" si="1404"/>
        <v>1</v>
      </c>
      <c r="AQ2439" s="74" t="str">
        <f t="shared" si="1382"/>
        <v>00631L</v>
      </c>
      <c r="AR2439" s="20">
        <f t="shared" si="1405"/>
        <v>1</v>
      </c>
      <c r="AS2439" s="74" t="str">
        <f t="shared" si="1413"/>
        <v>00631L</v>
      </c>
      <c r="AT2439" s="20">
        <f t="shared" si="1406"/>
        <v>1</v>
      </c>
      <c r="AU2439" s="74" t="str">
        <f t="shared" si="1396"/>
        <v>00631L</v>
      </c>
      <c r="AV2439" s="20">
        <f t="shared" si="1407"/>
        <v>1</v>
      </c>
      <c r="AW2439" s="74" t="str">
        <f t="shared" si="1397"/>
        <v>00631L</v>
      </c>
      <c r="AX2439" s="20">
        <f t="shared" si="1398"/>
        <v>1</v>
      </c>
      <c r="AY2439" s="20">
        <f t="shared" si="1408"/>
        <v>0</v>
      </c>
      <c r="AZ2439" s="116">
        <v>42769</v>
      </c>
      <c r="BA2439" s="117">
        <v>17.86</v>
      </c>
      <c r="BB2439" s="118">
        <v>17.862500000000001</v>
      </c>
      <c r="BC2439" s="76">
        <f t="shared" si="1416"/>
        <v>17.542916666666667</v>
      </c>
      <c r="BD2439" s="76">
        <f t="shared" si="1417"/>
        <v>17.552041666666664</v>
      </c>
      <c r="BE2439" s="77">
        <f t="shared" si="1386"/>
        <v>1.8217229176068252E-2</v>
      </c>
      <c r="BF2439" s="77">
        <f t="shared" si="1414"/>
        <v>1.7545442244373398E-2</v>
      </c>
    </row>
    <row r="2440" spans="1:58" s="23" customFormat="1" ht="15.75" customHeight="1" x14ac:dyDescent="0.4">
      <c r="A2440" s="116">
        <v>42767</v>
      </c>
      <c r="B2440" s="112">
        <v>12.675000000000001</v>
      </c>
      <c r="C2440" s="112">
        <v>13.975</v>
      </c>
      <c r="D2440" s="112">
        <v>15.225</v>
      </c>
      <c r="E2440" s="112">
        <v>16.024999999999999</v>
      </c>
      <c r="F2440" s="112">
        <v>16.675000000000001</v>
      </c>
      <c r="G2440" s="112">
        <v>17.425000000000001</v>
      </c>
      <c r="H2440" s="113">
        <v>17.774999999999999</v>
      </c>
      <c r="I2440" s="90">
        <f t="shared" si="1399"/>
        <v>13.39</v>
      </c>
      <c r="J2440" s="90">
        <f t="shared" si="1400"/>
        <v>14.6625</v>
      </c>
      <c r="K2440" s="114">
        <v>9</v>
      </c>
      <c r="L2440" s="115">
        <v>0.05</v>
      </c>
      <c r="M2440" s="90">
        <v>12.04</v>
      </c>
      <c r="N2440" s="90">
        <v>11.81</v>
      </c>
      <c r="O2440" s="90">
        <v>14.29</v>
      </c>
      <c r="P2440" s="90">
        <v>16.53</v>
      </c>
      <c r="Q2440" s="90">
        <v>18.72</v>
      </c>
      <c r="R2440" s="63">
        <f t="shared" si="1388"/>
        <v>6.9699999999999989</v>
      </c>
      <c r="S2440" s="64">
        <f t="shared" si="1387"/>
        <v>-1.5012510425354439E-2</v>
      </c>
      <c r="T2440" s="65">
        <f t="shared" si="1381"/>
        <v>1.0194750211685011</v>
      </c>
      <c r="U2440" s="65">
        <f t="shared" si="1381"/>
        <v>0.82645206438068586</v>
      </c>
      <c r="V2440" s="65">
        <f t="shared" si="1389"/>
        <v>0.71445856019358744</v>
      </c>
      <c r="W2440" s="65">
        <f t="shared" si="1390"/>
        <v>0.63087606837606847</v>
      </c>
      <c r="X2440" s="61">
        <f t="shared" si="1401"/>
        <v>0.10256410256410248</v>
      </c>
      <c r="Y2440" s="66">
        <f t="shared" si="1391"/>
        <v>0.10920436817472699</v>
      </c>
      <c r="Z2440" s="61">
        <f t="shared" si="1392"/>
        <v>9.5033607169529424E-2</v>
      </c>
      <c r="AA2440" s="67">
        <f t="shared" si="1393"/>
        <v>13.39</v>
      </c>
      <c r="AB2440" s="68">
        <f t="shared" si="1394"/>
        <v>7.3243014394580877E-2</v>
      </c>
      <c r="AC2440" s="69">
        <f t="shared" si="1395"/>
        <v>0.13378492802709568</v>
      </c>
      <c r="AD2440" s="70">
        <f>_xlfn.PERCENTILE.EXC(AC2440:$AC$5675,0.5)</f>
        <v>8.3578205283116699E-2</v>
      </c>
      <c r="AE2440" s="70">
        <f>_xlfn.PERCENTILE.EXC($AC2440:AC$5675,0.35)</f>
        <v>4.7603270564435814E-2</v>
      </c>
      <c r="AF2440" s="71">
        <f t="shared" si="1383"/>
        <v>5.7666615532215373E-2</v>
      </c>
      <c r="AG2440" s="70">
        <f t="shared" si="1384"/>
        <v>-0.13516283925727643</v>
      </c>
      <c r="AH2440" s="70">
        <f t="shared" si="1385"/>
        <v>-0.15865885003490499</v>
      </c>
      <c r="AI2440" s="61" t="str">
        <f t="shared" si="1410"/>
        <v>Short VOL</v>
      </c>
      <c r="AJ2440" s="68" t="str">
        <f t="shared" si="1411"/>
        <v>Short VOL</v>
      </c>
      <c r="AK2440" s="72" t="str">
        <f t="shared" si="1412"/>
        <v>00631L</v>
      </c>
      <c r="AL2440" s="73">
        <f t="shared" si="1402"/>
        <v>1</v>
      </c>
      <c r="AM2440" s="72" t="str">
        <f t="shared" si="1415"/>
        <v>00631L</v>
      </c>
      <c r="AN2440" s="73">
        <f t="shared" si="1403"/>
        <v>1</v>
      </c>
      <c r="AO2440" s="74" t="str">
        <f t="shared" si="1409"/>
        <v>00631L</v>
      </c>
      <c r="AP2440" s="20">
        <f t="shared" si="1404"/>
        <v>1</v>
      </c>
      <c r="AQ2440" s="74" t="str">
        <f t="shared" si="1382"/>
        <v>00631L</v>
      </c>
      <c r="AR2440" s="20">
        <f t="shared" si="1405"/>
        <v>1</v>
      </c>
      <c r="AS2440" s="74" t="str">
        <f t="shared" si="1413"/>
        <v>00631L</v>
      </c>
      <c r="AT2440" s="20">
        <f t="shared" si="1406"/>
        <v>1</v>
      </c>
      <c r="AU2440" s="74" t="str">
        <f t="shared" si="1396"/>
        <v>00631L</v>
      </c>
      <c r="AV2440" s="20">
        <f t="shared" si="1407"/>
        <v>1</v>
      </c>
      <c r="AW2440" s="74" t="str">
        <f t="shared" si="1397"/>
        <v>00631L</v>
      </c>
      <c r="AX2440" s="20">
        <f t="shared" si="1398"/>
        <v>1</v>
      </c>
      <c r="AY2440" s="20">
        <f t="shared" si="1408"/>
        <v>0</v>
      </c>
      <c r="AZ2440" s="116">
        <v>42768</v>
      </c>
      <c r="BA2440" s="117">
        <v>17.824999999999999</v>
      </c>
      <c r="BB2440" s="118">
        <v>17.925000000000001</v>
      </c>
      <c r="BC2440" s="76">
        <f t="shared" si="1416"/>
        <v>17.533333333333335</v>
      </c>
      <c r="BD2440" s="76">
        <f t="shared" si="1417"/>
        <v>17.542291666666667</v>
      </c>
      <c r="BE2440" s="77">
        <f t="shared" si="1386"/>
        <v>2.233840304182504E-2</v>
      </c>
      <c r="BF2440" s="77">
        <f t="shared" si="1414"/>
        <v>1.6115815350996918E-2</v>
      </c>
    </row>
    <row r="2441" spans="1:58" s="23" customFormat="1" ht="15.75" customHeight="1" x14ac:dyDescent="0.4">
      <c r="A2441" s="116">
        <v>42766</v>
      </c>
      <c r="B2441" s="112">
        <v>12.925000000000001</v>
      </c>
      <c r="C2441" s="112">
        <v>14.324999999999999</v>
      </c>
      <c r="D2441" s="112">
        <v>15.525</v>
      </c>
      <c r="E2441" s="112">
        <v>16.274999999999999</v>
      </c>
      <c r="F2441" s="112">
        <v>16.875</v>
      </c>
      <c r="G2441" s="112">
        <v>17.625</v>
      </c>
      <c r="H2441" s="113">
        <v>17.975000000000001</v>
      </c>
      <c r="I2441" s="90">
        <f t="shared" si="1399"/>
        <v>13.625</v>
      </c>
      <c r="J2441" s="90">
        <f t="shared" si="1400"/>
        <v>14.925000000000001</v>
      </c>
      <c r="K2441" s="114">
        <v>10</v>
      </c>
      <c r="L2441" s="115">
        <v>0.05</v>
      </c>
      <c r="M2441" s="90">
        <v>11.77</v>
      </c>
      <c r="N2441" s="90">
        <v>11.99</v>
      </c>
      <c r="O2441" s="90">
        <v>14.48</v>
      </c>
      <c r="P2441" s="90">
        <v>16.7</v>
      </c>
      <c r="Q2441" s="90">
        <v>18.88</v>
      </c>
      <c r="R2441" s="63">
        <f t="shared" si="1388"/>
        <v>7.4200000000000017</v>
      </c>
      <c r="S2441" s="64">
        <f t="shared" si="1387"/>
        <v>9.2592592592592102E-3</v>
      </c>
      <c r="T2441" s="65">
        <f t="shared" ref="T2441:U2504" si="1418">M2441/N2441</f>
        <v>0.98165137614678899</v>
      </c>
      <c r="U2441" s="65">
        <f t="shared" si="1418"/>
        <v>0.82803867403314912</v>
      </c>
      <c r="V2441" s="65">
        <f t="shared" si="1389"/>
        <v>0.71796407185628752</v>
      </c>
      <c r="W2441" s="65">
        <f t="shared" si="1390"/>
        <v>0.63506355932203395</v>
      </c>
      <c r="X2441" s="61">
        <f t="shared" si="1401"/>
        <v>0.1083172147001933</v>
      </c>
      <c r="Y2441" s="66">
        <f t="shared" si="1391"/>
        <v>0.10445468509984657</v>
      </c>
      <c r="Z2441" s="61">
        <f t="shared" si="1392"/>
        <v>9.5412844036697295E-2</v>
      </c>
      <c r="AA2441" s="67">
        <f t="shared" si="1393"/>
        <v>13.625</v>
      </c>
      <c r="AB2441" s="68">
        <f t="shared" si="1394"/>
        <v>7.7981651376146835E-2</v>
      </c>
      <c r="AC2441" s="69">
        <f t="shared" si="1395"/>
        <v>0.13636363636363635</v>
      </c>
      <c r="AD2441" s="70">
        <f>_xlfn.PERCENTILE.EXC(AC2441:$AC$5675,0.5)</f>
        <v>8.3509085773467662E-2</v>
      </c>
      <c r="AE2441" s="70">
        <f>_xlfn.PERCENTILE.EXC($AC2441:AC$5675,0.35)</f>
        <v>4.7550751830863547E-2</v>
      </c>
      <c r="AF2441" s="71">
        <f t="shared" si="1383"/>
        <v>5.7666615532215373E-2</v>
      </c>
      <c r="AG2441" s="70">
        <f t="shared" si="1384"/>
        <v>-0.13516283925727643</v>
      </c>
      <c r="AH2441" s="70">
        <f t="shared" si="1385"/>
        <v>-0.15865885003490499</v>
      </c>
      <c r="AI2441" s="61" t="str">
        <f t="shared" si="1410"/>
        <v>Short VOL</v>
      </c>
      <c r="AJ2441" s="68" t="str">
        <f t="shared" si="1411"/>
        <v>Short VOL</v>
      </c>
      <c r="AK2441" s="72" t="str">
        <f t="shared" si="1412"/>
        <v>00631L</v>
      </c>
      <c r="AL2441" s="73">
        <f t="shared" si="1402"/>
        <v>1</v>
      </c>
      <c r="AM2441" s="72" t="str">
        <f t="shared" si="1415"/>
        <v>00631L</v>
      </c>
      <c r="AN2441" s="73">
        <f t="shared" si="1403"/>
        <v>1</v>
      </c>
      <c r="AO2441" s="74" t="str">
        <f t="shared" si="1409"/>
        <v>00631L</v>
      </c>
      <c r="AP2441" s="20">
        <f t="shared" si="1404"/>
        <v>1</v>
      </c>
      <c r="AQ2441" s="74" t="str">
        <f t="shared" si="1382"/>
        <v>00631L</v>
      </c>
      <c r="AR2441" s="20">
        <f t="shared" si="1405"/>
        <v>1</v>
      </c>
      <c r="AS2441" s="74" t="str">
        <f t="shared" si="1413"/>
        <v>00631L</v>
      </c>
      <c r="AT2441" s="20">
        <f t="shared" si="1406"/>
        <v>1</v>
      </c>
      <c r="AU2441" s="74" t="str">
        <f t="shared" si="1396"/>
        <v>00631L</v>
      </c>
      <c r="AV2441" s="20">
        <f t="shared" si="1407"/>
        <v>1</v>
      </c>
      <c r="AW2441" s="74" t="str">
        <f t="shared" si="1397"/>
        <v>00631L</v>
      </c>
      <c r="AX2441" s="20">
        <f t="shared" si="1398"/>
        <v>1</v>
      </c>
      <c r="AY2441" s="20">
        <f t="shared" si="1408"/>
        <v>0</v>
      </c>
      <c r="AZ2441" s="116">
        <v>42767</v>
      </c>
      <c r="BA2441" s="117">
        <v>18.05</v>
      </c>
      <c r="BB2441" s="118">
        <v>18.0625</v>
      </c>
      <c r="BC2441" s="76">
        <f t="shared" si="1416"/>
        <v>17.52</v>
      </c>
      <c r="BD2441" s="76">
        <f t="shared" si="1417"/>
        <v>17.535416666666666</v>
      </c>
      <c r="BE2441" s="77">
        <f t="shared" si="1386"/>
        <v>3.0964611872146143E-2</v>
      </c>
      <c r="BF2441" s="77">
        <f t="shared" si="1414"/>
        <v>2.934537246049667E-2</v>
      </c>
    </row>
    <row r="2442" spans="1:58" s="23" customFormat="1" ht="15.75" customHeight="1" x14ac:dyDescent="0.4">
      <c r="A2442" s="116">
        <v>42765</v>
      </c>
      <c r="B2442" s="112">
        <v>12.875</v>
      </c>
      <c r="C2442" s="112">
        <v>14.324999999999999</v>
      </c>
      <c r="D2442" s="112">
        <v>15.574999999999999</v>
      </c>
      <c r="E2442" s="112">
        <v>16.324999999999999</v>
      </c>
      <c r="F2442" s="112">
        <v>16.975000000000001</v>
      </c>
      <c r="G2442" s="112">
        <v>17.725000000000001</v>
      </c>
      <c r="H2442" s="113">
        <v>18.074999999999999</v>
      </c>
      <c r="I2442" s="90">
        <f t="shared" si="1399"/>
        <v>13.5275</v>
      </c>
      <c r="J2442" s="90">
        <f t="shared" si="1400"/>
        <v>14.887499999999999</v>
      </c>
      <c r="K2442" s="114">
        <v>11</v>
      </c>
      <c r="L2442" s="115">
        <v>0.05</v>
      </c>
      <c r="M2442" s="90">
        <v>11.66</v>
      </c>
      <c r="N2442" s="90">
        <v>11.88</v>
      </c>
      <c r="O2442" s="90">
        <v>14.41</v>
      </c>
      <c r="P2442" s="90">
        <v>16.63</v>
      </c>
      <c r="Q2442" s="90">
        <v>18.95</v>
      </c>
      <c r="R2442" s="63">
        <f t="shared" si="1388"/>
        <v>7.5</v>
      </c>
      <c r="S2442" s="64">
        <f t="shared" si="1387"/>
        <v>0.12287334593572785</v>
      </c>
      <c r="T2442" s="65">
        <f t="shared" si="1418"/>
        <v>0.9814814814814814</v>
      </c>
      <c r="U2442" s="65">
        <f t="shared" si="1418"/>
        <v>0.82442748091603058</v>
      </c>
      <c r="V2442" s="65">
        <f t="shared" si="1389"/>
        <v>0.7143716175586291</v>
      </c>
      <c r="W2442" s="65">
        <f t="shared" si="1390"/>
        <v>0.62691292875989457</v>
      </c>
      <c r="X2442" s="61">
        <f t="shared" si="1401"/>
        <v>0.11262135922330091</v>
      </c>
      <c r="Y2442" s="66">
        <f t="shared" si="1391"/>
        <v>0.10719754977029097</v>
      </c>
      <c r="Z2442" s="61">
        <f t="shared" si="1392"/>
        <v>0.10053594529661795</v>
      </c>
      <c r="AA2442" s="67">
        <f t="shared" si="1393"/>
        <v>13.5275</v>
      </c>
      <c r="AB2442" s="68">
        <f t="shared" si="1394"/>
        <v>8.3754208754208678E-2</v>
      </c>
      <c r="AC2442" s="69">
        <f t="shared" si="1395"/>
        <v>0.1386784511784511</v>
      </c>
      <c r="AD2442" s="70">
        <f>_xlfn.PERCENTILE.EXC(AC2442:$AC$5675,0.5)</f>
        <v>8.350027343701838E-2</v>
      </c>
      <c r="AE2442" s="70">
        <f>_xlfn.PERCENTILE.EXC($AC2442:AC$5675,0.35)</f>
        <v>4.749823309729128E-2</v>
      </c>
      <c r="AF2442" s="71">
        <f t="shared" si="1383"/>
        <v>5.7666615532215373E-2</v>
      </c>
      <c r="AG2442" s="70">
        <f t="shared" si="1384"/>
        <v>-0.13516283925727643</v>
      </c>
      <c r="AH2442" s="70">
        <f t="shared" si="1385"/>
        <v>-0.15865885003490499</v>
      </c>
      <c r="AI2442" s="61" t="str">
        <f t="shared" si="1410"/>
        <v>Short VOL</v>
      </c>
      <c r="AJ2442" s="68" t="str">
        <f t="shared" si="1411"/>
        <v>Short VOL</v>
      </c>
      <c r="AK2442" s="72" t="str">
        <f t="shared" si="1412"/>
        <v>00631L</v>
      </c>
      <c r="AL2442" s="73">
        <f t="shared" si="1402"/>
        <v>1</v>
      </c>
      <c r="AM2442" s="72" t="str">
        <f t="shared" si="1415"/>
        <v>00631L</v>
      </c>
      <c r="AN2442" s="73">
        <f t="shared" si="1403"/>
        <v>1</v>
      </c>
      <c r="AO2442" s="74" t="str">
        <f t="shared" si="1409"/>
        <v>00631L</v>
      </c>
      <c r="AP2442" s="20">
        <f t="shared" si="1404"/>
        <v>1</v>
      </c>
      <c r="AQ2442" s="74" t="str">
        <f t="shared" ref="AQ2442:AQ2505" si="1419">IF(BB2442&gt;BC2442,IF(BE2442&lt;0.2,"00631L","00635U"),"00635U")</f>
        <v>00631L</v>
      </c>
      <c r="AR2442" s="20">
        <f t="shared" si="1405"/>
        <v>1</v>
      </c>
      <c r="AS2442" s="74" t="str">
        <f t="shared" si="1413"/>
        <v>00631L</v>
      </c>
      <c r="AT2442" s="20">
        <f t="shared" si="1406"/>
        <v>1</v>
      </c>
      <c r="AU2442" s="74" t="str">
        <f t="shared" si="1396"/>
        <v>00631L</v>
      </c>
      <c r="AV2442" s="20">
        <f t="shared" si="1407"/>
        <v>1</v>
      </c>
      <c r="AW2442" s="74" t="str">
        <f t="shared" si="1397"/>
        <v>00631L</v>
      </c>
      <c r="AX2442" s="20">
        <f t="shared" si="1398"/>
        <v>1</v>
      </c>
      <c r="AY2442" s="20">
        <f t="shared" si="1408"/>
        <v>0</v>
      </c>
      <c r="AZ2442" s="116">
        <v>42766</v>
      </c>
      <c r="BA2442" s="117">
        <v>17.88</v>
      </c>
      <c r="BB2442" s="118">
        <v>17.862500000000001</v>
      </c>
      <c r="BC2442" s="76">
        <f t="shared" si="1416"/>
        <v>17.501041666666666</v>
      </c>
      <c r="BD2442" s="76">
        <f t="shared" si="1417"/>
        <v>17.516958333333331</v>
      </c>
      <c r="BE2442" s="77">
        <f t="shared" si="1386"/>
        <v>2.065353252782582E-2</v>
      </c>
      <c r="BF2442" s="77">
        <f t="shared" si="1414"/>
        <v>2.07251544336798E-2</v>
      </c>
    </row>
    <row r="2443" spans="1:58" s="23" customFormat="1" ht="15.75" customHeight="1" x14ac:dyDescent="0.4">
      <c r="A2443" s="116">
        <v>42762</v>
      </c>
      <c r="B2443" s="112">
        <v>12.525</v>
      </c>
      <c r="C2443" s="112">
        <v>14.125</v>
      </c>
      <c r="D2443" s="112">
        <v>15.425000000000001</v>
      </c>
      <c r="E2443" s="112">
        <v>16.274999999999999</v>
      </c>
      <c r="F2443" s="112">
        <v>16.925000000000001</v>
      </c>
      <c r="G2443" s="112">
        <v>17.675000000000001</v>
      </c>
      <c r="H2443" s="113">
        <v>18.024999999999999</v>
      </c>
      <c r="I2443" s="90">
        <f t="shared" si="1399"/>
        <v>13.165000000000001</v>
      </c>
      <c r="J2443" s="90">
        <f t="shared" si="1400"/>
        <v>14.645</v>
      </c>
      <c r="K2443" s="114">
        <v>12</v>
      </c>
      <c r="L2443" s="115">
        <v>0.05</v>
      </c>
      <c r="M2443" s="90">
        <v>9.36</v>
      </c>
      <c r="N2443" s="90">
        <v>10.58</v>
      </c>
      <c r="O2443" s="90">
        <v>13.68</v>
      </c>
      <c r="P2443" s="90">
        <v>16.21</v>
      </c>
      <c r="Q2443" s="90">
        <v>18.649999999999999</v>
      </c>
      <c r="R2443" s="63">
        <f t="shared" si="1388"/>
        <v>9.9500000000000028</v>
      </c>
      <c r="S2443" s="64">
        <f t="shared" si="1387"/>
        <v>-4.7036688617122019E-3</v>
      </c>
      <c r="T2443" s="65">
        <f t="shared" si="1418"/>
        <v>0.88468809073723997</v>
      </c>
      <c r="U2443" s="65">
        <f t="shared" si="1418"/>
        <v>0.77339181286549707</v>
      </c>
      <c r="V2443" s="65">
        <f t="shared" si="1389"/>
        <v>0.65268352868599622</v>
      </c>
      <c r="W2443" s="65">
        <f t="shared" si="1390"/>
        <v>0.56729222520107248</v>
      </c>
      <c r="X2443" s="61">
        <f t="shared" si="1401"/>
        <v>0.12774451097804387</v>
      </c>
      <c r="Y2443" s="66">
        <f t="shared" si="1391"/>
        <v>0.10752688172043012</v>
      </c>
      <c r="Z2443" s="61">
        <f t="shared" si="1392"/>
        <v>0.11241929358146589</v>
      </c>
      <c r="AA2443" s="67">
        <f t="shared" si="1393"/>
        <v>13.164999999999999</v>
      </c>
      <c r="AB2443" s="68">
        <f t="shared" si="1394"/>
        <v>0.18383742911153123</v>
      </c>
      <c r="AC2443" s="69">
        <f t="shared" si="1395"/>
        <v>0.24432892249527402</v>
      </c>
      <c r="AD2443" s="70">
        <f>_xlfn.PERCENTILE.EXC(AC2443:$AC$5675,0.5)</f>
        <v>8.3491461100569098E-2</v>
      </c>
      <c r="AE2443" s="70">
        <f>_xlfn.PERCENTILE.EXC($AC2443:AC$5675,0.35)</f>
        <v>4.742855820594926E-2</v>
      </c>
      <c r="AF2443" s="71">
        <f t="shared" si="1383"/>
        <v>5.7666615532215373E-2</v>
      </c>
      <c r="AG2443" s="70">
        <f t="shared" si="1384"/>
        <v>-0.13516283925727643</v>
      </c>
      <c r="AH2443" s="70">
        <f t="shared" si="1385"/>
        <v>-0.15865885003490499</v>
      </c>
      <c r="AI2443" s="61" t="str">
        <f t="shared" si="1410"/>
        <v>Short VOL</v>
      </c>
      <c r="AJ2443" s="68" t="str">
        <f t="shared" si="1411"/>
        <v>Short VOL</v>
      </c>
      <c r="AK2443" s="72" t="str">
        <f t="shared" si="1412"/>
        <v>00631L</v>
      </c>
      <c r="AL2443" s="73">
        <f t="shared" si="1402"/>
        <v>1</v>
      </c>
      <c r="AM2443" s="72" t="str">
        <f t="shared" si="1415"/>
        <v>00631L</v>
      </c>
      <c r="AN2443" s="73">
        <f t="shared" si="1403"/>
        <v>1</v>
      </c>
      <c r="AO2443" s="74" t="str">
        <f t="shared" si="1409"/>
        <v>00631L</v>
      </c>
      <c r="AP2443" s="20">
        <f t="shared" si="1404"/>
        <v>1</v>
      </c>
      <c r="AQ2443" s="74" t="str">
        <f t="shared" si="1419"/>
        <v>00631L</v>
      </c>
      <c r="AR2443" s="20">
        <f t="shared" si="1405"/>
        <v>1</v>
      </c>
      <c r="AS2443" s="74" t="str">
        <f t="shared" si="1413"/>
        <v>00631L</v>
      </c>
      <c r="AT2443" s="20">
        <f t="shared" si="1406"/>
        <v>1</v>
      </c>
      <c r="AU2443" s="74" t="str">
        <f t="shared" si="1396"/>
        <v>00631L</v>
      </c>
      <c r="AV2443" s="20">
        <f t="shared" si="1407"/>
        <v>1</v>
      </c>
      <c r="AW2443" s="74" t="str">
        <f t="shared" si="1397"/>
        <v>00631L</v>
      </c>
      <c r="AX2443" s="20">
        <f t="shared" si="1398"/>
        <v>1</v>
      </c>
      <c r="AY2443" s="20">
        <f t="shared" si="1408"/>
        <v>0</v>
      </c>
      <c r="AZ2443" s="116">
        <v>42765</v>
      </c>
      <c r="BA2443" s="117">
        <v>18.087499999999999</v>
      </c>
      <c r="BB2443" s="118">
        <v>17.912500000000001</v>
      </c>
      <c r="BC2443" s="76">
        <f t="shared" si="1416"/>
        <v>17.485208333333333</v>
      </c>
      <c r="BD2443" s="76">
        <f t="shared" si="1417"/>
        <v>17.504791666666666</v>
      </c>
      <c r="BE2443" s="77">
        <f t="shared" si="1386"/>
        <v>2.4437322022185546E-2</v>
      </c>
      <c r="BF2443" s="77">
        <f t="shared" si="1414"/>
        <v>3.3288504338097866E-2</v>
      </c>
    </row>
    <row r="2444" spans="1:58" s="23" customFormat="1" ht="15.75" customHeight="1" x14ac:dyDescent="0.4">
      <c r="A2444" s="116">
        <v>42761</v>
      </c>
      <c r="B2444" s="112">
        <v>12.675000000000001</v>
      </c>
      <c r="C2444" s="112">
        <v>14.125</v>
      </c>
      <c r="D2444" s="112">
        <v>15.425000000000001</v>
      </c>
      <c r="E2444" s="112">
        <v>16.175000000000001</v>
      </c>
      <c r="F2444" s="112">
        <v>16.824999999999999</v>
      </c>
      <c r="G2444" s="112">
        <v>17.625</v>
      </c>
      <c r="H2444" s="113">
        <v>17.925000000000001</v>
      </c>
      <c r="I2444" s="90">
        <f t="shared" si="1399"/>
        <v>13.182500000000001</v>
      </c>
      <c r="J2444" s="90">
        <f t="shared" si="1400"/>
        <v>14.58</v>
      </c>
      <c r="K2444" s="114">
        <v>13</v>
      </c>
      <c r="L2444" s="115">
        <v>0.05</v>
      </c>
      <c r="M2444" s="90">
        <v>9.7100000000000009</v>
      </c>
      <c r="N2444" s="90">
        <v>10.63</v>
      </c>
      <c r="O2444" s="90">
        <v>13.63</v>
      </c>
      <c r="P2444" s="90">
        <v>16.07</v>
      </c>
      <c r="Q2444" s="90">
        <v>18.440000000000001</v>
      </c>
      <c r="R2444" s="63">
        <f t="shared" si="1388"/>
        <v>9.36</v>
      </c>
      <c r="S2444" s="64">
        <f t="shared" si="1387"/>
        <v>-1.6651248843663247E-2</v>
      </c>
      <c r="T2444" s="65">
        <f t="shared" si="1418"/>
        <v>0.91345249294449671</v>
      </c>
      <c r="U2444" s="65">
        <f t="shared" si="1418"/>
        <v>0.77989728539985326</v>
      </c>
      <c r="V2444" s="65">
        <f t="shared" si="1389"/>
        <v>0.66148102053515867</v>
      </c>
      <c r="W2444" s="65">
        <f t="shared" si="1390"/>
        <v>0.57646420824295008</v>
      </c>
      <c r="X2444" s="61">
        <f t="shared" si="1401"/>
        <v>0.11439842209072972</v>
      </c>
      <c r="Y2444" s="66">
        <f t="shared" si="1391"/>
        <v>0.10819165378670788</v>
      </c>
      <c r="Z2444" s="61">
        <f t="shared" si="1392"/>
        <v>0.10601175801251651</v>
      </c>
      <c r="AA2444" s="67">
        <f t="shared" si="1393"/>
        <v>13.182500000000001</v>
      </c>
      <c r="AB2444" s="68">
        <f t="shared" si="1394"/>
        <v>0.19238005644402631</v>
      </c>
      <c r="AC2444" s="69">
        <f t="shared" si="1395"/>
        <v>0.24012229539040453</v>
      </c>
      <c r="AD2444" s="70">
        <f>_xlfn.PERCENTILE.EXC(AC2444:$AC$5675,0.5)</f>
        <v>8.3412397216951178E-2</v>
      </c>
      <c r="AE2444" s="70">
        <f>_xlfn.PERCENTILE.EXC($AC2444:AC$5675,0.35)</f>
        <v>4.7315992920183091E-2</v>
      </c>
      <c r="AF2444" s="71">
        <f t="shared" si="1383"/>
        <v>5.7666615532215373E-2</v>
      </c>
      <c r="AG2444" s="70">
        <f t="shared" si="1384"/>
        <v>-0.13516283925727643</v>
      </c>
      <c r="AH2444" s="70">
        <f t="shared" si="1385"/>
        <v>-0.15865885003490499</v>
      </c>
      <c r="AI2444" s="61" t="str">
        <f t="shared" si="1410"/>
        <v>Short VOL</v>
      </c>
      <c r="AJ2444" s="68" t="str">
        <f t="shared" si="1411"/>
        <v>Short VOL</v>
      </c>
      <c r="AK2444" s="72" t="str">
        <f t="shared" si="1412"/>
        <v>00631L</v>
      </c>
      <c r="AL2444" s="73">
        <f t="shared" si="1402"/>
        <v>1</v>
      </c>
      <c r="AM2444" s="72" t="str">
        <f t="shared" si="1415"/>
        <v>00631L</v>
      </c>
      <c r="AN2444" s="73">
        <f t="shared" si="1403"/>
        <v>1</v>
      </c>
      <c r="AO2444" s="74" t="str">
        <f t="shared" si="1409"/>
        <v>00631L</v>
      </c>
      <c r="AP2444" s="20">
        <f t="shared" si="1404"/>
        <v>1</v>
      </c>
      <c r="AQ2444" s="74" t="str">
        <f t="shared" si="1419"/>
        <v>00631L</v>
      </c>
      <c r="AR2444" s="20">
        <f t="shared" si="1405"/>
        <v>1</v>
      </c>
      <c r="AS2444" s="74" t="str">
        <f t="shared" si="1413"/>
        <v>00631L</v>
      </c>
      <c r="AT2444" s="20">
        <f t="shared" si="1406"/>
        <v>1</v>
      </c>
      <c r="AU2444" s="74" t="str">
        <f t="shared" si="1396"/>
        <v>00631L</v>
      </c>
      <c r="AV2444" s="20">
        <f t="shared" si="1407"/>
        <v>1</v>
      </c>
      <c r="AW2444" s="74" t="str">
        <f t="shared" si="1397"/>
        <v>00631L</v>
      </c>
      <c r="AX2444" s="20">
        <f t="shared" si="1398"/>
        <v>1</v>
      </c>
      <c r="AY2444" s="20">
        <f t="shared" si="1408"/>
        <v>0</v>
      </c>
      <c r="AZ2444" s="116">
        <v>42762</v>
      </c>
      <c r="BA2444" s="117">
        <v>17.899999999999999</v>
      </c>
      <c r="BB2444" s="118">
        <v>17.925000000000001</v>
      </c>
      <c r="BC2444" s="76">
        <f t="shared" si="1416"/>
        <v>17.468333333333337</v>
      </c>
      <c r="BD2444" s="76">
        <f t="shared" si="1417"/>
        <v>17.484999999999999</v>
      </c>
      <c r="BE2444" s="77">
        <f t="shared" si="1386"/>
        <v>2.6142543650414848E-2</v>
      </c>
      <c r="BF2444" s="77">
        <f t="shared" si="1414"/>
        <v>2.3734629682585023E-2</v>
      </c>
    </row>
    <row r="2445" spans="1:58" s="23" customFormat="1" ht="15.75" customHeight="1" x14ac:dyDescent="0.4">
      <c r="A2445" s="116">
        <v>42760</v>
      </c>
      <c r="B2445" s="112">
        <v>12.725</v>
      </c>
      <c r="C2445" s="112">
        <v>14.175000000000001</v>
      </c>
      <c r="D2445" s="112">
        <v>15.324999999999999</v>
      </c>
      <c r="E2445" s="112">
        <v>16.125</v>
      </c>
      <c r="F2445" s="112">
        <v>16.774999999999999</v>
      </c>
      <c r="G2445" s="112">
        <v>17.574999999999999</v>
      </c>
      <c r="H2445" s="113">
        <v>17.925000000000001</v>
      </c>
      <c r="I2445" s="90">
        <f t="shared" si="1399"/>
        <v>13.16</v>
      </c>
      <c r="J2445" s="90">
        <f t="shared" si="1400"/>
        <v>14.52</v>
      </c>
      <c r="K2445" s="114">
        <v>14</v>
      </c>
      <c r="L2445" s="115">
        <v>0.05</v>
      </c>
      <c r="M2445" s="90">
        <v>10.06</v>
      </c>
      <c r="N2445" s="90">
        <v>10.81</v>
      </c>
      <c r="O2445" s="90">
        <v>13.61</v>
      </c>
      <c r="P2445" s="90">
        <v>15.95</v>
      </c>
      <c r="Q2445" s="90">
        <v>18.28</v>
      </c>
      <c r="R2445" s="63">
        <f t="shared" si="1388"/>
        <v>8.6899999999999977</v>
      </c>
      <c r="S2445" s="64">
        <f t="shared" si="1387"/>
        <v>-2.3486901535682003E-2</v>
      </c>
      <c r="T2445" s="65">
        <f t="shared" si="1418"/>
        <v>0.93061979648473636</v>
      </c>
      <c r="U2445" s="65">
        <f t="shared" si="1418"/>
        <v>0.79426891991182957</v>
      </c>
      <c r="V2445" s="65">
        <f t="shared" si="1389"/>
        <v>0.67774294670846402</v>
      </c>
      <c r="W2445" s="65">
        <f t="shared" si="1390"/>
        <v>0.59135667396061264</v>
      </c>
      <c r="X2445" s="61">
        <f t="shared" si="1401"/>
        <v>0.11394891944990186</v>
      </c>
      <c r="Y2445" s="66">
        <f t="shared" si="1391"/>
        <v>0.11162790697674423</v>
      </c>
      <c r="Z2445" s="61">
        <f t="shared" si="1392"/>
        <v>0.10334346504559266</v>
      </c>
      <c r="AA2445" s="67">
        <f t="shared" si="1393"/>
        <v>13.16</v>
      </c>
      <c r="AB2445" s="68">
        <f t="shared" si="1394"/>
        <v>0.17715078630897307</v>
      </c>
      <c r="AC2445" s="69">
        <f t="shared" si="1395"/>
        <v>0.21739130434782605</v>
      </c>
      <c r="AD2445" s="70">
        <f>_xlfn.PERCENTILE.EXC(AC2445:$AC$5675,0.5)</f>
        <v>8.3333333333333259E-2</v>
      </c>
      <c r="AE2445" s="70">
        <f>_xlfn.PERCENTILE.EXC($AC2445:AC$5675,0.35)</f>
        <v>4.7203427634416845E-2</v>
      </c>
      <c r="AF2445" s="71">
        <f t="shared" si="1383"/>
        <v>5.7666615532215373E-2</v>
      </c>
      <c r="AG2445" s="70">
        <f t="shared" si="1384"/>
        <v>-0.13516283925727643</v>
      </c>
      <c r="AH2445" s="70">
        <f t="shared" si="1385"/>
        <v>-0.15865885003490499</v>
      </c>
      <c r="AI2445" s="61" t="str">
        <f t="shared" si="1410"/>
        <v>Short VOL</v>
      </c>
      <c r="AJ2445" s="68" t="str">
        <f t="shared" si="1411"/>
        <v>Short VOL</v>
      </c>
      <c r="AK2445" s="72" t="str">
        <f t="shared" si="1412"/>
        <v>00631L</v>
      </c>
      <c r="AL2445" s="73">
        <f t="shared" si="1402"/>
        <v>1</v>
      </c>
      <c r="AM2445" s="72" t="str">
        <f t="shared" si="1415"/>
        <v>00631L</v>
      </c>
      <c r="AN2445" s="73">
        <f t="shared" si="1403"/>
        <v>1</v>
      </c>
      <c r="AO2445" s="74" t="str">
        <f t="shared" si="1409"/>
        <v>00631L</v>
      </c>
      <c r="AP2445" s="20">
        <f t="shared" si="1404"/>
        <v>1</v>
      </c>
      <c r="AQ2445" s="74" t="str">
        <f t="shared" si="1419"/>
        <v>00631L</v>
      </c>
      <c r="AR2445" s="20">
        <f t="shared" si="1405"/>
        <v>1</v>
      </c>
      <c r="AS2445" s="74" t="str">
        <f t="shared" si="1413"/>
        <v>00631L</v>
      </c>
      <c r="AT2445" s="20">
        <f t="shared" si="1406"/>
        <v>1</v>
      </c>
      <c r="AU2445" s="74" t="str">
        <f t="shared" si="1396"/>
        <v>00631L</v>
      </c>
      <c r="AV2445" s="20">
        <f t="shared" si="1407"/>
        <v>1</v>
      </c>
      <c r="AW2445" s="74" t="str">
        <f t="shared" si="1397"/>
        <v>00631L</v>
      </c>
      <c r="AX2445" s="20">
        <f t="shared" si="1398"/>
        <v>1</v>
      </c>
      <c r="AY2445" s="20">
        <f t="shared" si="1408"/>
        <v>0</v>
      </c>
      <c r="AZ2445" s="116">
        <v>42761</v>
      </c>
      <c r="BA2445" s="117">
        <v>17.920000000000002</v>
      </c>
      <c r="BB2445" s="118">
        <v>17.875</v>
      </c>
      <c r="BC2445" s="76">
        <f t="shared" si="1416"/>
        <v>17.448750000000004</v>
      </c>
      <c r="BD2445" s="76">
        <f t="shared" si="1417"/>
        <v>17.468250000000001</v>
      </c>
      <c r="BE2445" s="77">
        <f t="shared" si="1386"/>
        <v>2.4428684003151856E-2</v>
      </c>
      <c r="BF2445" s="77">
        <f t="shared" si="1414"/>
        <v>2.5861205329669571E-2</v>
      </c>
    </row>
    <row r="2446" spans="1:58" s="23" customFormat="1" ht="15.75" customHeight="1" x14ac:dyDescent="0.4">
      <c r="A2446" s="116">
        <v>42759</v>
      </c>
      <c r="B2446" s="112">
        <v>13.025</v>
      </c>
      <c r="C2446" s="112">
        <v>14.375</v>
      </c>
      <c r="D2446" s="112">
        <v>15.525</v>
      </c>
      <c r="E2446" s="112">
        <v>16.324999999999999</v>
      </c>
      <c r="F2446" s="112">
        <v>17.024999999999999</v>
      </c>
      <c r="G2446" s="112">
        <v>17.824999999999999</v>
      </c>
      <c r="H2446" s="113">
        <v>18.175000000000001</v>
      </c>
      <c r="I2446" s="90">
        <f t="shared" si="1399"/>
        <v>13.362500000000001</v>
      </c>
      <c r="J2446" s="90">
        <f t="shared" si="1400"/>
        <v>14.6625</v>
      </c>
      <c r="K2446" s="114">
        <v>15</v>
      </c>
      <c r="L2446" s="115">
        <v>0.05</v>
      </c>
      <c r="M2446" s="90">
        <v>10.08</v>
      </c>
      <c r="N2446" s="90">
        <v>11.07</v>
      </c>
      <c r="O2446" s="90">
        <v>13.87</v>
      </c>
      <c r="P2446" s="90">
        <v>16.25</v>
      </c>
      <c r="Q2446" s="90">
        <v>18.2</v>
      </c>
      <c r="R2446" s="63">
        <f t="shared" si="1388"/>
        <v>8.9699999999999989</v>
      </c>
      <c r="S2446" s="64">
        <f t="shared" si="1387"/>
        <v>-5.9473237043330442E-2</v>
      </c>
      <c r="T2446" s="65">
        <f t="shared" si="1418"/>
        <v>0.91056910569105687</v>
      </c>
      <c r="U2446" s="65">
        <f t="shared" si="1418"/>
        <v>0.79812545061283346</v>
      </c>
      <c r="V2446" s="65">
        <f t="shared" si="1389"/>
        <v>0.6812307692307692</v>
      </c>
      <c r="W2446" s="65">
        <f t="shared" si="1390"/>
        <v>0.6082417582417583</v>
      </c>
      <c r="X2446" s="61">
        <f t="shared" si="1401"/>
        <v>0.10364683301343568</v>
      </c>
      <c r="Y2446" s="66">
        <f t="shared" si="1391"/>
        <v>0.11332312404287911</v>
      </c>
      <c r="Z2446" s="61">
        <f t="shared" si="1392"/>
        <v>9.7287184284377839E-2</v>
      </c>
      <c r="AA2446" s="67">
        <f t="shared" si="1393"/>
        <v>13.362500000000001</v>
      </c>
      <c r="AB2446" s="68">
        <f t="shared" si="1394"/>
        <v>0.17660343270099368</v>
      </c>
      <c r="AC2446" s="69">
        <f t="shared" si="1395"/>
        <v>0.20709123757904249</v>
      </c>
      <c r="AD2446" s="70">
        <f>_xlfn.PERCENTILE.EXC(AC2446:$AC$5675,0.5)</f>
        <v>8.3251397725081916E-2</v>
      </c>
      <c r="AE2446" s="70">
        <f>_xlfn.PERCENTILE.EXC($AC2446:AC$5675,0.35)</f>
        <v>4.712324650913563E-2</v>
      </c>
      <c r="AF2446" s="71">
        <f t="shared" ref="AF2446:AF2509" si="1420">_xlfn.PERCENTILE.EXC($AC2446:$AC3446,0.28)</f>
        <v>5.7666615532215373E-2</v>
      </c>
      <c r="AG2446" s="70">
        <f t="shared" ref="AG2446:AG2509" si="1421">_xlfn.PERCENTILE.EXC($AC2446:$AC3446,0.01)</f>
        <v>-0.13516283925727643</v>
      </c>
      <c r="AH2446" s="70">
        <f t="shared" ref="AH2446:AH2509" si="1422">_xlfn.PERCENTILE.EXC($AC2446:$AC3446,0.005)</f>
        <v>-0.15865885003490499</v>
      </c>
      <c r="AI2446" s="61" t="str">
        <f t="shared" si="1410"/>
        <v>Short VOL</v>
      </c>
      <c r="AJ2446" s="68" t="str">
        <f t="shared" si="1411"/>
        <v>Short VOL</v>
      </c>
      <c r="AK2446" s="72" t="str">
        <f t="shared" si="1412"/>
        <v>00631L</v>
      </c>
      <c r="AL2446" s="73">
        <f t="shared" si="1402"/>
        <v>1</v>
      </c>
      <c r="AM2446" s="72" t="str">
        <f t="shared" si="1415"/>
        <v>00631L</v>
      </c>
      <c r="AN2446" s="73">
        <f t="shared" si="1403"/>
        <v>1</v>
      </c>
      <c r="AO2446" s="74" t="str">
        <f t="shared" si="1409"/>
        <v>00631L</v>
      </c>
      <c r="AP2446" s="20">
        <f t="shared" si="1404"/>
        <v>1</v>
      </c>
      <c r="AQ2446" s="74" t="str">
        <f t="shared" si="1419"/>
        <v>00631L</v>
      </c>
      <c r="AR2446" s="20">
        <f t="shared" si="1405"/>
        <v>1</v>
      </c>
      <c r="AS2446" s="74" t="str">
        <f t="shared" si="1413"/>
        <v>00631L</v>
      </c>
      <c r="AT2446" s="20">
        <f t="shared" si="1406"/>
        <v>1</v>
      </c>
      <c r="AU2446" s="74" t="str">
        <f t="shared" si="1396"/>
        <v>00631L</v>
      </c>
      <c r="AV2446" s="20">
        <f t="shared" si="1407"/>
        <v>1</v>
      </c>
      <c r="AW2446" s="74" t="str">
        <f t="shared" si="1397"/>
        <v>00631L</v>
      </c>
      <c r="AX2446" s="20">
        <f t="shared" si="1398"/>
        <v>1</v>
      </c>
      <c r="AY2446" s="20">
        <f t="shared" si="1408"/>
        <v>0</v>
      </c>
      <c r="AZ2446" s="116">
        <v>42760</v>
      </c>
      <c r="BA2446" s="117">
        <v>17.899999999999999</v>
      </c>
      <c r="BB2446" s="118">
        <v>17.9375</v>
      </c>
      <c r="BC2446" s="76">
        <f t="shared" si="1416"/>
        <v>17.424583333333334</v>
      </c>
      <c r="BD2446" s="76">
        <f t="shared" si="1417"/>
        <v>17.449166666666667</v>
      </c>
      <c r="BE2446" s="77">
        <f t="shared" si="1386"/>
        <v>2.943638059255356E-2</v>
      </c>
      <c r="BF2446" s="77">
        <f t="shared" si="1414"/>
        <v>2.5836954964420376E-2</v>
      </c>
    </row>
    <row r="2447" spans="1:58" s="23" customFormat="1" ht="15.75" customHeight="1" x14ac:dyDescent="0.4">
      <c r="A2447" s="116">
        <v>42758</v>
      </c>
      <c r="B2447" s="112">
        <v>13.574999999999999</v>
      </c>
      <c r="C2447" s="112">
        <v>14.975</v>
      </c>
      <c r="D2447" s="112">
        <v>16.125</v>
      </c>
      <c r="E2447" s="112">
        <v>16.875</v>
      </c>
      <c r="F2447" s="112">
        <v>17.524999999999999</v>
      </c>
      <c r="G2447" s="112">
        <v>18.324999999999999</v>
      </c>
      <c r="H2447" s="113">
        <v>18.625</v>
      </c>
      <c r="I2447" s="90">
        <f t="shared" si="1399"/>
        <v>13.854999999999999</v>
      </c>
      <c r="J2447" s="90">
        <f t="shared" si="1400"/>
        <v>15.205</v>
      </c>
      <c r="K2447" s="114">
        <v>16</v>
      </c>
      <c r="L2447" s="115">
        <v>0.05</v>
      </c>
      <c r="M2447" s="90">
        <v>10.92</v>
      </c>
      <c r="N2447" s="90">
        <v>11.77</v>
      </c>
      <c r="O2447" s="90">
        <v>14.54</v>
      </c>
      <c r="P2447" s="90">
        <v>16.940000000000001</v>
      </c>
      <c r="Q2447" s="90">
        <v>19.079999999999998</v>
      </c>
      <c r="R2447" s="63">
        <f t="shared" si="1388"/>
        <v>8.7900000000000027</v>
      </c>
      <c r="S2447" s="64">
        <f t="shared" si="1387"/>
        <v>1.9930675909878723E-2</v>
      </c>
      <c r="T2447" s="65">
        <f t="shared" si="1418"/>
        <v>0.9277824978759559</v>
      </c>
      <c r="U2447" s="65">
        <f t="shared" si="1418"/>
        <v>0.80949105914718023</v>
      </c>
      <c r="V2447" s="65">
        <f t="shared" si="1389"/>
        <v>0.69480519480519476</v>
      </c>
      <c r="W2447" s="65">
        <f t="shared" si="1390"/>
        <v>0.61687631027253675</v>
      </c>
      <c r="X2447" s="61">
        <f t="shared" si="1401"/>
        <v>0.10313075506445675</v>
      </c>
      <c r="Y2447" s="66">
        <f t="shared" si="1391"/>
        <v>0.1037037037037037</v>
      </c>
      <c r="Z2447" s="61">
        <f t="shared" si="1392"/>
        <v>9.7437748105377225E-2</v>
      </c>
      <c r="AA2447" s="67">
        <f t="shared" si="1393"/>
        <v>13.854999999999999</v>
      </c>
      <c r="AB2447" s="68">
        <f t="shared" si="1394"/>
        <v>0.15335598980458792</v>
      </c>
      <c r="AC2447" s="69">
        <f t="shared" si="1395"/>
        <v>0.17714528462192006</v>
      </c>
      <c r="AD2447" s="70">
        <f>_xlfn.PERCENTILE.EXC(AC2447:$AC$5675,0.5)</f>
        <v>8.3169462116830573E-2</v>
      </c>
      <c r="AE2447" s="70">
        <f>_xlfn.PERCENTILE.EXC($AC2447:AC$5675,0.35)</f>
        <v>4.7086244264500962E-2</v>
      </c>
      <c r="AF2447" s="71">
        <f t="shared" si="1420"/>
        <v>5.7666615532215373E-2</v>
      </c>
      <c r="AG2447" s="70">
        <f t="shared" si="1421"/>
        <v>-0.13516283925727643</v>
      </c>
      <c r="AH2447" s="70">
        <f t="shared" si="1422"/>
        <v>-0.15865885003490499</v>
      </c>
      <c r="AI2447" s="61" t="str">
        <f t="shared" si="1410"/>
        <v>Short VOL</v>
      </c>
      <c r="AJ2447" s="68" t="str">
        <f t="shared" si="1411"/>
        <v>Short VOL</v>
      </c>
      <c r="AK2447" s="72" t="str">
        <f t="shared" si="1412"/>
        <v>00631L</v>
      </c>
      <c r="AL2447" s="73">
        <f t="shared" si="1402"/>
        <v>1</v>
      </c>
      <c r="AM2447" s="72" t="str">
        <f t="shared" si="1415"/>
        <v>00631L</v>
      </c>
      <c r="AN2447" s="73">
        <f t="shared" si="1403"/>
        <v>1</v>
      </c>
      <c r="AO2447" s="74" t="str">
        <f t="shared" si="1409"/>
        <v>00631L</v>
      </c>
      <c r="AP2447" s="20">
        <f t="shared" si="1404"/>
        <v>1</v>
      </c>
      <c r="AQ2447" s="74" t="str">
        <f t="shared" si="1419"/>
        <v>00631L</v>
      </c>
      <c r="AR2447" s="20">
        <f t="shared" si="1405"/>
        <v>1</v>
      </c>
      <c r="AS2447" s="74" t="str">
        <f t="shared" si="1413"/>
        <v>00631L</v>
      </c>
      <c r="AT2447" s="20">
        <f t="shared" si="1406"/>
        <v>1</v>
      </c>
      <c r="AU2447" s="74" t="str">
        <f t="shared" si="1396"/>
        <v>00631L</v>
      </c>
      <c r="AV2447" s="20">
        <f t="shared" si="1407"/>
        <v>1</v>
      </c>
      <c r="AW2447" s="74" t="str">
        <f t="shared" si="1397"/>
        <v>00631L</v>
      </c>
      <c r="AX2447" s="20">
        <f t="shared" si="1398"/>
        <v>1</v>
      </c>
      <c r="AY2447" s="20">
        <f t="shared" si="1408"/>
        <v>0</v>
      </c>
      <c r="AZ2447" s="116">
        <v>42759</v>
      </c>
      <c r="BA2447" s="117">
        <v>17.86</v>
      </c>
      <c r="BB2447" s="118">
        <v>17.862500000000001</v>
      </c>
      <c r="BC2447" s="76">
        <f t="shared" si="1416"/>
        <v>17.396041666666669</v>
      </c>
      <c r="BD2447" s="76">
        <f t="shared" si="1417"/>
        <v>17.423291666666668</v>
      </c>
      <c r="BE2447" s="77">
        <f t="shared" si="1386"/>
        <v>2.6814050131136066E-2</v>
      </c>
      <c r="BF2447" s="77">
        <f t="shared" si="1414"/>
        <v>2.5064628526469516E-2</v>
      </c>
    </row>
    <row r="2448" spans="1:58" s="23" customFormat="1" ht="15.75" customHeight="1" x14ac:dyDescent="0.4">
      <c r="A2448" s="116">
        <v>42755</v>
      </c>
      <c r="B2448" s="112">
        <v>13.824999999999999</v>
      </c>
      <c r="C2448" s="112">
        <v>15.225</v>
      </c>
      <c r="D2448" s="112">
        <v>16.375</v>
      </c>
      <c r="E2448" s="112">
        <v>17.125</v>
      </c>
      <c r="F2448" s="112">
        <v>17.725000000000001</v>
      </c>
      <c r="G2448" s="112">
        <v>18.524999999999999</v>
      </c>
      <c r="H2448" s="113">
        <v>18.824999999999999</v>
      </c>
      <c r="I2448" s="90">
        <f t="shared" si="1399"/>
        <v>14.035</v>
      </c>
      <c r="J2448" s="90">
        <f t="shared" si="1400"/>
        <v>15.397499999999999</v>
      </c>
      <c r="K2448" s="114">
        <v>17</v>
      </c>
      <c r="L2448" s="115">
        <v>0.05</v>
      </c>
      <c r="M2448" s="90">
        <v>9.7200000000000006</v>
      </c>
      <c r="N2448" s="90">
        <v>11.54</v>
      </c>
      <c r="O2448" s="90">
        <v>14.49</v>
      </c>
      <c r="P2448" s="90">
        <v>17.07</v>
      </c>
      <c r="Q2448" s="90">
        <v>19.21</v>
      </c>
      <c r="R2448" s="63">
        <f t="shared" si="1388"/>
        <v>10.300000000000004</v>
      </c>
      <c r="S2448" s="64">
        <f t="shared" si="1387"/>
        <v>-9.7026604068857616E-2</v>
      </c>
      <c r="T2448" s="65">
        <f t="shared" si="1418"/>
        <v>0.84228769497400358</v>
      </c>
      <c r="U2448" s="65">
        <f t="shared" si="1418"/>
        <v>0.79641131815044852</v>
      </c>
      <c r="V2448" s="65">
        <f t="shared" si="1389"/>
        <v>0.6760398359695371</v>
      </c>
      <c r="W2448" s="65">
        <f t="shared" si="1390"/>
        <v>0.60072878709005717</v>
      </c>
      <c r="X2448" s="61">
        <f t="shared" si="1401"/>
        <v>0.10126582278481015</v>
      </c>
      <c r="Y2448" s="66">
        <f t="shared" si="1391"/>
        <v>9.9270072992700686E-2</v>
      </c>
      <c r="Z2448" s="61">
        <f t="shared" si="1392"/>
        <v>9.7078731742073307E-2</v>
      </c>
      <c r="AA2448" s="67">
        <f t="shared" si="1393"/>
        <v>14.035</v>
      </c>
      <c r="AB2448" s="68">
        <f t="shared" si="1394"/>
        <v>0.19800693240901215</v>
      </c>
      <c r="AC2448" s="69">
        <f t="shared" si="1395"/>
        <v>0.21620450606585798</v>
      </c>
      <c r="AD2448" s="70">
        <f>_xlfn.PERCENTILE.EXC(AC2448:$AC$5675,0.5)</f>
        <v>8.3160109253511721E-2</v>
      </c>
      <c r="AE2448" s="70">
        <f>_xlfn.PERCENTILE.EXC($AC2448:AC$5675,0.35)</f>
        <v>4.7049242019866273E-2</v>
      </c>
      <c r="AF2448" s="71">
        <f t="shared" si="1420"/>
        <v>5.7666615532215373E-2</v>
      </c>
      <c r="AG2448" s="70">
        <f t="shared" si="1421"/>
        <v>-0.13516283925727643</v>
      </c>
      <c r="AH2448" s="70">
        <f t="shared" si="1422"/>
        <v>-0.15865885003490499</v>
      </c>
      <c r="AI2448" s="61" t="str">
        <f t="shared" si="1410"/>
        <v>Short VOL</v>
      </c>
      <c r="AJ2448" s="68" t="str">
        <f t="shared" si="1411"/>
        <v>Short VOL</v>
      </c>
      <c r="AK2448" s="72" t="str">
        <f t="shared" si="1412"/>
        <v>00631L</v>
      </c>
      <c r="AL2448" s="73">
        <f t="shared" si="1402"/>
        <v>1</v>
      </c>
      <c r="AM2448" s="72" t="str">
        <f t="shared" si="1415"/>
        <v>00631L</v>
      </c>
      <c r="AN2448" s="73">
        <f t="shared" si="1403"/>
        <v>1</v>
      </c>
      <c r="AO2448" s="74" t="str">
        <f t="shared" si="1409"/>
        <v>00631L</v>
      </c>
      <c r="AP2448" s="20">
        <f t="shared" si="1404"/>
        <v>1</v>
      </c>
      <c r="AQ2448" s="74" t="str">
        <f t="shared" si="1419"/>
        <v>00631L</v>
      </c>
      <c r="AR2448" s="20">
        <f t="shared" si="1405"/>
        <v>1</v>
      </c>
      <c r="AS2448" s="74" t="str">
        <f t="shared" si="1413"/>
        <v>00631L</v>
      </c>
      <c r="AT2448" s="20">
        <f t="shared" si="1406"/>
        <v>1</v>
      </c>
      <c r="AU2448" s="74" t="str">
        <f t="shared" si="1396"/>
        <v>00631L</v>
      </c>
      <c r="AV2448" s="20">
        <f t="shared" si="1407"/>
        <v>1</v>
      </c>
      <c r="AW2448" s="74" t="str">
        <f t="shared" si="1397"/>
        <v>00631L</v>
      </c>
      <c r="AX2448" s="20">
        <f t="shared" si="1398"/>
        <v>1</v>
      </c>
      <c r="AY2448" s="20">
        <f t="shared" si="1408"/>
        <v>0</v>
      </c>
      <c r="AZ2448" s="116">
        <v>42758</v>
      </c>
      <c r="BA2448" s="117">
        <v>17.8</v>
      </c>
      <c r="BB2448" s="118">
        <v>17.737500000000001</v>
      </c>
      <c r="BC2448" s="76">
        <f t="shared" si="1416"/>
        <v>17.373750000000005</v>
      </c>
      <c r="BD2448" s="76">
        <f t="shared" si="1417"/>
        <v>17.395</v>
      </c>
      <c r="BE2448" s="77">
        <f t="shared" si="1386"/>
        <v>2.0936758040146539E-2</v>
      </c>
      <c r="BF2448" s="77">
        <f t="shared" si="1414"/>
        <v>2.3282552457602825E-2</v>
      </c>
    </row>
    <row r="2449" spans="1:58" s="23" customFormat="1" ht="15.75" customHeight="1" x14ac:dyDescent="0.4">
      <c r="A2449" s="116">
        <v>42754</v>
      </c>
      <c r="B2449" s="112">
        <v>14.225</v>
      </c>
      <c r="C2449" s="112">
        <v>15.574999999999999</v>
      </c>
      <c r="D2449" s="112">
        <v>16.725000000000001</v>
      </c>
      <c r="E2449" s="112">
        <v>17.375</v>
      </c>
      <c r="F2449" s="112">
        <v>17.925000000000001</v>
      </c>
      <c r="G2449" s="112">
        <v>18.675000000000001</v>
      </c>
      <c r="H2449" s="113">
        <v>18.925000000000001</v>
      </c>
      <c r="I2449" s="90">
        <f t="shared" si="1399"/>
        <v>14.36</v>
      </c>
      <c r="J2449" s="90">
        <f t="shared" si="1400"/>
        <v>15.69</v>
      </c>
      <c r="K2449" s="114">
        <v>18</v>
      </c>
      <c r="L2449" s="115">
        <v>0.05</v>
      </c>
      <c r="M2449" s="90">
        <v>11.5</v>
      </c>
      <c r="N2449" s="90">
        <v>12.78</v>
      </c>
      <c r="O2449" s="90">
        <v>15.02</v>
      </c>
      <c r="P2449" s="90">
        <v>17.38</v>
      </c>
      <c r="Q2449" s="90">
        <v>19.46</v>
      </c>
      <c r="R2449" s="63">
        <f t="shared" si="1388"/>
        <v>8.1199999999999974</v>
      </c>
      <c r="S2449" s="64">
        <f t="shared" si="1387"/>
        <v>2.4038461538461453E-2</v>
      </c>
      <c r="T2449" s="65">
        <f t="shared" si="1418"/>
        <v>0.89984350547730829</v>
      </c>
      <c r="U2449" s="65">
        <f t="shared" si="1418"/>
        <v>0.85086551264980026</v>
      </c>
      <c r="V2449" s="65">
        <f t="shared" si="1389"/>
        <v>0.73532796317606441</v>
      </c>
      <c r="W2449" s="65">
        <f t="shared" si="1390"/>
        <v>0.65673175745118184</v>
      </c>
      <c r="X2449" s="61">
        <f t="shared" si="1401"/>
        <v>9.4903339191564129E-2</v>
      </c>
      <c r="Y2449" s="66">
        <f t="shared" si="1391"/>
        <v>8.9208633093525225E-2</v>
      </c>
      <c r="Z2449" s="61">
        <f t="shared" si="1392"/>
        <v>9.2618384401114209E-2</v>
      </c>
      <c r="AA2449" s="67">
        <f t="shared" si="1393"/>
        <v>14.36</v>
      </c>
      <c r="AB2449" s="68">
        <f t="shared" si="1394"/>
        <v>0.11306729264475746</v>
      </c>
      <c r="AC2449" s="69">
        <f t="shared" si="1395"/>
        <v>0.12363067292644758</v>
      </c>
      <c r="AD2449" s="70">
        <f>_xlfn.PERCENTILE.EXC(AC2449:$AC$5675,0.5)</f>
        <v>8.3150756390192884E-2</v>
      </c>
      <c r="AE2449" s="70">
        <f>_xlfn.PERCENTILE.EXC($AC2449:AC$5675,0.35)</f>
        <v>4.7032444836936325E-2</v>
      </c>
      <c r="AF2449" s="71">
        <f t="shared" si="1420"/>
        <v>5.7666615532215373E-2</v>
      </c>
      <c r="AG2449" s="70">
        <f t="shared" si="1421"/>
        <v>-0.13516283925727643</v>
      </c>
      <c r="AH2449" s="70">
        <f t="shared" si="1422"/>
        <v>-0.15865885003490499</v>
      </c>
      <c r="AI2449" s="61" t="str">
        <f t="shared" si="1410"/>
        <v>Short VOL</v>
      </c>
      <c r="AJ2449" s="68" t="str">
        <f t="shared" si="1411"/>
        <v>Short VOL</v>
      </c>
      <c r="AK2449" s="72" t="str">
        <f t="shared" si="1412"/>
        <v>00631L</v>
      </c>
      <c r="AL2449" s="73">
        <f t="shared" si="1402"/>
        <v>1</v>
      </c>
      <c r="AM2449" s="72" t="str">
        <f t="shared" si="1415"/>
        <v>00631L</v>
      </c>
      <c r="AN2449" s="73">
        <f t="shared" si="1403"/>
        <v>1</v>
      </c>
      <c r="AO2449" s="74" t="str">
        <f t="shared" si="1409"/>
        <v>00631L</v>
      </c>
      <c r="AP2449" s="20">
        <f t="shared" si="1404"/>
        <v>1</v>
      </c>
      <c r="AQ2449" s="74" t="str">
        <f t="shared" si="1419"/>
        <v>00631L</v>
      </c>
      <c r="AR2449" s="20">
        <f t="shared" si="1405"/>
        <v>1</v>
      </c>
      <c r="AS2449" s="74" t="str">
        <f t="shared" si="1413"/>
        <v>00631L</v>
      </c>
      <c r="AT2449" s="20">
        <f t="shared" si="1406"/>
        <v>1</v>
      </c>
      <c r="AU2449" s="74" t="str">
        <f t="shared" si="1396"/>
        <v>00631L</v>
      </c>
      <c r="AV2449" s="20">
        <f t="shared" si="1407"/>
        <v>1</v>
      </c>
      <c r="AW2449" s="74" t="str">
        <f t="shared" si="1397"/>
        <v>00631L</v>
      </c>
      <c r="AX2449" s="20">
        <f t="shared" si="1398"/>
        <v>1</v>
      </c>
      <c r="AY2449" s="20">
        <f t="shared" si="1408"/>
        <v>0</v>
      </c>
      <c r="AZ2449" s="116">
        <v>42755</v>
      </c>
      <c r="BA2449" s="117">
        <v>17.79</v>
      </c>
      <c r="BB2449" s="118">
        <v>17.975000000000001</v>
      </c>
      <c r="BC2449" s="76">
        <f t="shared" si="1416"/>
        <v>17.354375000000005</v>
      </c>
      <c r="BD2449" s="76">
        <f t="shared" si="1417"/>
        <v>17.374625000000002</v>
      </c>
      <c r="BE2449" s="77">
        <f t="shared" ref="BE2449:BE2512" si="1423">(BB2449-BC2449)/BC2449</f>
        <v>3.576187560773561E-2</v>
      </c>
      <c r="BF2449" s="77">
        <f t="shared" si="1414"/>
        <v>2.39069907983624E-2</v>
      </c>
    </row>
    <row r="2450" spans="1:58" s="23" customFormat="1" ht="15.75" customHeight="1" x14ac:dyDescent="0.4">
      <c r="A2450" s="116">
        <v>42753</v>
      </c>
      <c r="B2450" s="112">
        <v>14.175000000000001</v>
      </c>
      <c r="C2450" s="112">
        <v>15.625</v>
      </c>
      <c r="D2450" s="112">
        <v>16.824999999999999</v>
      </c>
      <c r="E2450" s="112">
        <v>17.524999999999999</v>
      </c>
      <c r="F2450" s="112">
        <v>18.125</v>
      </c>
      <c r="G2450" s="112">
        <v>18.824999999999999</v>
      </c>
      <c r="H2450" s="113">
        <v>19.024999999999999</v>
      </c>
      <c r="I2450" s="90">
        <f t="shared" si="1399"/>
        <v>14.2475</v>
      </c>
      <c r="J2450" s="90">
        <f t="shared" si="1400"/>
        <v>15.685</v>
      </c>
      <c r="K2450" s="114">
        <v>19</v>
      </c>
      <c r="L2450" s="115">
        <v>0.05</v>
      </c>
      <c r="M2450" s="90">
        <v>11.29</v>
      </c>
      <c r="N2450" s="90">
        <v>12.48</v>
      </c>
      <c r="O2450" s="90">
        <v>14.94</v>
      </c>
      <c r="P2450" s="90">
        <v>17.41</v>
      </c>
      <c r="Q2450" s="90">
        <v>19.399999999999999</v>
      </c>
      <c r="R2450" s="63">
        <f t="shared" si="1388"/>
        <v>8.5800000000000018</v>
      </c>
      <c r="S2450" s="64">
        <f t="shared" ref="S2450:S2513" si="1424">(N2450-N2451)/N2451</f>
        <v>5.1390058972198928E-2</v>
      </c>
      <c r="T2450" s="65">
        <f t="shared" si="1418"/>
        <v>0.90464743589743579</v>
      </c>
      <c r="U2450" s="65">
        <f t="shared" si="1418"/>
        <v>0.83534136546184745</v>
      </c>
      <c r="V2450" s="65">
        <f t="shared" si="1389"/>
        <v>0.71682940838598508</v>
      </c>
      <c r="W2450" s="65">
        <f t="shared" si="1390"/>
        <v>0.64329896907216499</v>
      </c>
      <c r="X2450" s="61">
        <f t="shared" si="1401"/>
        <v>0.10229276895943556</v>
      </c>
      <c r="Y2450" s="66">
        <f t="shared" si="1391"/>
        <v>8.5592011412268201E-2</v>
      </c>
      <c r="Z2450" s="61">
        <f t="shared" si="1392"/>
        <v>0.10089489384102474</v>
      </c>
      <c r="AA2450" s="67">
        <f t="shared" si="1393"/>
        <v>14.2475</v>
      </c>
      <c r="AB2450" s="68">
        <f t="shared" si="1394"/>
        <v>0.13581730769230771</v>
      </c>
      <c r="AC2450" s="69">
        <f t="shared" si="1395"/>
        <v>0.14162660256410256</v>
      </c>
      <c r="AD2450" s="70">
        <f>_xlfn.PERCENTILE.EXC(AC2450:$AC$5675,0.5)</f>
        <v>8.3137091041444011E-2</v>
      </c>
      <c r="AE2450" s="70">
        <f>_xlfn.PERCENTILE.EXC($AC2450:AC$5675,0.35)</f>
        <v>4.7030801450284904E-2</v>
      </c>
      <c r="AF2450" s="71">
        <f t="shared" si="1420"/>
        <v>5.7666615532215373E-2</v>
      </c>
      <c r="AG2450" s="70">
        <f t="shared" si="1421"/>
        <v>-0.13516283925727643</v>
      </c>
      <c r="AH2450" s="70">
        <f t="shared" si="1422"/>
        <v>-0.15865885003490499</v>
      </c>
      <c r="AI2450" s="61" t="str">
        <f t="shared" si="1410"/>
        <v>Short VOL</v>
      </c>
      <c r="AJ2450" s="68" t="str">
        <f t="shared" si="1411"/>
        <v>Short VOL</v>
      </c>
      <c r="AK2450" s="72" t="str">
        <f t="shared" si="1412"/>
        <v>00631L</v>
      </c>
      <c r="AL2450" s="73">
        <f t="shared" si="1402"/>
        <v>1</v>
      </c>
      <c r="AM2450" s="72" t="str">
        <f t="shared" si="1415"/>
        <v>00631L</v>
      </c>
      <c r="AN2450" s="73">
        <f t="shared" si="1403"/>
        <v>1</v>
      </c>
      <c r="AO2450" s="74" t="str">
        <f t="shared" si="1409"/>
        <v>00631L</v>
      </c>
      <c r="AP2450" s="20">
        <f t="shared" si="1404"/>
        <v>1</v>
      </c>
      <c r="AQ2450" s="74" t="str">
        <f t="shared" si="1419"/>
        <v>00631L</v>
      </c>
      <c r="AR2450" s="20">
        <f t="shared" si="1405"/>
        <v>1</v>
      </c>
      <c r="AS2450" s="74" t="str">
        <f t="shared" si="1413"/>
        <v>00631L</v>
      </c>
      <c r="AT2450" s="20">
        <f t="shared" si="1406"/>
        <v>1</v>
      </c>
      <c r="AU2450" s="74" t="str">
        <f t="shared" si="1396"/>
        <v>00631L</v>
      </c>
      <c r="AV2450" s="20">
        <f t="shared" si="1407"/>
        <v>1</v>
      </c>
      <c r="AW2450" s="74" t="str">
        <f t="shared" si="1397"/>
        <v>00631L</v>
      </c>
      <c r="AX2450" s="20">
        <f t="shared" si="1398"/>
        <v>1</v>
      </c>
      <c r="AY2450" s="20">
        <f t="shared" si="1408"/>
        <v>0</v>
      </c>
      <c r="AZ2450" s="116">
        <v>42754</v>
      </c>
      <c r="BA2450" s="117">
        <v>17.96</v>
      </c>
      <c r="BB2450" s="118">
        <v>17.75</v>
      </c>
      <c r="BC2450" s="76">
        <f t="shared" si="1416"/>
        <v>17.330833333333338</v>
      </c>
      <c r="BD2450" s="76">
        <f t="shared" si="1417"/>
        <v>17.354125000000003</v>
      </c>
      <c r="BE2450" s="77">
        <f t="shared" si="1423"/>
        <v>2.4186180699139026E-2</v>
      </c>
      <c r="BF2450" s="77">
        <f t="shared" si="1414"/>
        <v>3.4912448769384652E-2</v>
      </c>
    </row>
    <row r="2451" spans="1:58" s="23" customFormat="1" ht="15.75" customHeight="1" x14ac:dyDescent="0.4">
      <c r="A2451" s="116">
        <v>42752</v>
      </c>
      <c r="B2451" s="112">
        <v>12.175000000000001</v>
      </c>
      <c r="C2451" s="112">
        <v>14.175000000000001</v>
      </c>
      <c r="D2451" s="112">
        <v>15.725</v>
      </c>
      <c r="E2451" s="112">
        <v>17.024999999999999</v>
      </c>
      <c r="F2451" s="112">
        <v>17.725000000000001</v>
      </c>
      <c r="G2451" s="112">
        <v>18.225000000000001</v>
      </c>
      <c r="H2451" s="113">
        <v>18.875</v>
      </c>
      <c r="I2451" s="90">
        <f t="shared" si="1399"/>
        <v>14.175000000000001</v>
      </c>
      <c r="J2451" s="90">
        <f t="shared" si="1400"/>
        <v>15.725</v>
      </c>
      <c r="K2451" s="114">
        <v>0</v>
      </c>
      <c r="L2451" s="115">
        <v>5.8823529411764705E-2</v>
      </c>
      <c r="M2451" s="90">
        <v>10.85</v>
      </c>
      <c r="N2451" s="90">
        <v>11.87</v>
      </c>
      <c r="O2451" s="90">
        <v>14.89</v>
      </c>
      <c r="P2451" s="90">
        <v>17.45</v>
      </c>
      <c r="Q2451" s="90">
        <v>19.57</v>
      </c>
      <c r="R2451" s="63">
        <f t="shared" si="1388"/>
        <v>9.6200000000000045</v>
      </c>
      <c r="S2451" s="64">
        <f t="shared" si="1424"/>
        <v>5.6990204808548418E-2</v>
      </c>
      <c r="T2451" s="65">
        <f t="shared" si="1418"/>
        <v>0.91406908171861845</v>
      </c>
      <c r="U2451" s="65">
        <f t="shared" si="1418"/>
        <v>0.79717931497649419</v>
      </c>
      <c r="V2451" s="65">
        <f t="shared" si="1389"/>
        <v>0.68022922636103145</v>
      </c>
      <c r="W2451" s="65">
        <f t="shared" si="1390"/>
        <v>0.60654062340316806</v>
      </c>
      <c r="X2451" s="61">
        <f t="shared" si="1401"/>
        <v>0.16427104722792607</v>
      </c>
      <c r="Y2451" s="66">
        <f t="shared" si="1391"/>
        <v>0.10866372980910435</v>
      </c>
      <c r="Z2451" s="61">
        <f t="shared" si="1392"/>
        <v>0.10934744268077594</v>
      </c>
      <c r="AA2451" s="67">
        <f t="shared" si="1393"/>
        <v>14.175000000000001</v>
      </c>
      <c r="AB2451" s="68">
        <f t="shared" si="1394"/>
        <v>2.5695029486099537E-2</v>
      </c>
      <c r="AC2451" s="69">
        <f t="shared" si="1395"/>
        <v>0.19418702611625963</v>
      </c>
      <c r="AD2451" s="70">
        <f>_xlfn.PERCENTILE.EXC(AC2451:$AC$5675,0.5)</f>
        <v>8.3123425692695138E-2</v>
      </c>
      <c r="AE2451" s="70">
        <f>_xlfn.PERCENTILE.EXC($AC2451:AC$5675,0.35)</f>
        <v>4.7029158063633489E-2</v>
      </c>
      <c r="AF2451" s="71">
        <f t="shared" si="1420"/>
        <v>5.7666615532215373E-2</v>
      </c>
      <c r="AG2451" s="70">
        <f t="shared" si="1421"/>
        <v>-0.13516283925727643</v>
      </c>
      <c r="AH2451" s="70">
        <f t="shared" si="1422"/>
        <v>-0.15865885003490499</v>
      </c>
      <c r="AI2451" s="61" t="str">
        <f t="shared" si="1410"/>
        <v>Short VOL</v>
      </c>
      <c r="AJ2451" s="68" t="str">
        <f t="shared" si="1411"/>
        <v>Short VOL</v>
      </c>
      <c r="AK2451" s="72" t="str">
        <f t="shared" si="1412"/>
        <v>00631L</v>
      </c>
      <c r="AL2451" s="73">
        <f t="shared" si="1402"/>
        <v>1</v>
      </c>
      <c r="AM2451" s="72" t="str">
        <f t="shared" si="1415"/>
        <v>00631L</v>
      </c>
      <c r="AN2451" s="73">
        <f t="shared" si="1403"/>
        <v>1</v>
      </c>
      <c r="AO2451" s="74" t="str">
        <f t="shared" si="1409"/>
        <v>00631L</v>
      </c>
      <c r="AP2451" s="20">
        <f t="shared" si="1404"/>
        <v>1</v>
      </c>
      <c r="AQ2451" s="74" t="str">
        <f t="shared" si="1419"/>
        <v>00631L</v>
      </c>
      <c r="AR2451" s="20">
        <f t="shared" si="1405"/>
        <v>1</v>
      </c>
      <c r="AS2451" s="74" t="str">
        <f t="shared" si="1413"/>
        <v>00631L</v>
      </c>
      <c r="AT2451" s="20">
        <f t="shared" si="1406"/>
        <v>1</v>
      </c>
      <c r="AU2451" s="74" t="str">
        <f t="shared" si="1396"/>
        <v>00631L</v>
      </c>
      <c r="AV2451" s="20">
        <f t="shared" si="1407"/>
        <v>1</v>
      </c>
      <c r="AW2451" s="74" t="str">
        <f t="shared" si="1397"/>
        <v>00631L</v>
      </c>
      <c r="AX2451" s="20">
        <f t="shared" si="1398"/>
        <v>1</v>
      </c>
      <c r="AY2451" s="20">
        <f t="shared" si="1408"/>
        <v>0</v>
      </c>
      <c r="AZ2451" s="116">
        <v>42753</v>
      </c>
      <c r="BA2451" s="117">
        <v>17.88</v>
      </c>
      <c r="BB2451" s="118">
        <v>17.975000000000001</v>
      </c>
      <c r="BC2451" s="76">
        <f t="shared" si="1416"/>
        <v>17.307708333333338</v>
      </c>
      <c r="BD2451" s="76">
        <f t="shared" si="1417"/>
        <v>17.333000000000006</v>
      </c>
      <c r="BE2451" s="77">
        <f t="shared" si="1423"/>
        <v>3.8554593930931365E-2</v>
      </c>
      <c r="BF2451" s="77">
        <f t="shared" si="1414"/>
        <v>3.1558299198061114E-2</v>
      </c>
    </row>
    <row r="2452" spans="1:58" s="23" customFormat="1" ht="15.75" customHeight="1" x14ac:dyDescent="0.4">
      <c r="A2452" s="116">
        <v>42748</v>
      </c>
      <c r="B2452" s="112">
        <v>12.175000000000001</v>
      </c>
      <c r="C2452" s="112">
        <v>14.225</v>
      </c>
      <c r="D2452" s="112">
        <v>15.725</v>
      </c>
      <c r="E2452" s="112">
        <v>16.975000000000001</v>
      </c>
      <c r="F2452" s="112">
        <v>17.649999999999999</v>
      </c>
      <c r="G2452" s="112">
        <v>18.125</v>
      </c>
      <c r="H2452" s="113">
        <v>18.774999999999999</v>
      </c>
      <c r="I2452" s="90">
        <f t="shared" si="1399"/>
        <v>14.104411764705882</v>
      </c>
      <c r="J2452" s="90">
        <f t="shared" si="1400"/>
        <v>15.636764705882353</v>
      </c>
      <c r="K2452" s="114">
        <v>1</v>
      </c>
      <c r="L2452" s="115">
        <v>5.8823529411764705E-2</v>
      </c>
      <c r="M2452" s="90">
        <v>8.99</v>
      </c>
      <c r="N2452" s="90">
        <v>11.23</v>
      </c>
      <c r="O2452" s="90">
        <v>14.54</v>
      </c>
      <c r="P2452" s="90">
        <v>17.16</v>
      </c>
      <c r="Q2452" s="90">
        <v>19.399999999999999</v>
      </c>
      <c r="R2452" s="63">
        <f t="shared" si="1388"/>
        <v>11.48</v>
      </c>
      <c r="S2452" s="64">
        <f t="shared" si="1424"/>
        <v>-2.686308492201029E-2</v>
      </c>
      <c r="T2452" s="65">
        <f t="shared" si="1418"/>
        <v>0.80053428317008013</v>
      </c>
      <c r="U2452" s="65">
        <f t="shared" si="1418"/>
        <v>0.77235213204951869</v>
      </c>
      <c r="V2452" s="65">
        <f t="shared" si="1389"/>
        <v>0.65442890442890445</v>
      </c>
      <c r="W2452" s="65">
        <f t="shared" si="1390"/>
        <v>0.57886597938144335</v>
      </c>
      <c r="X2452" s="61">
        <f t="shared" si="1401"/>
        <v>0.16837782340862414</v>
      </c>
      <c r="Y2452" s="66">
        <f t="shared" si="1391"/>
        <v>0.10603829160530173</v>
      </c>
      <c r="Z2452" s="61">
        <f t="shared" si="1392"/>
        <v>0.10864351996663545</v>
      </c>
      <c r="AA2452" s="67">
        <f t="shared" si="1393"/>
        <v>14.104411764705882</v>
      </c>
      <c r="AB2452" s="68">
        <f t="shared" si="1394"/>
        <v>8.4149599287622459E-2</v>
      </c>
      <c r="AC2452" s="69">
        <f t="shared" si="1395"/>
        <v>0.25595830496045247</v>
      </c>
      <c r="AD2452" s="70">
        <f>_xlfn.PERCENTILE.EXC(AC2452:$AC$5675,0.5)</f>
        <v>8.3107650308619718E-2</v>
      </c>
      <c r="AE2452" s="70">
        <f>_xlfn.PERCENTILE.EXC($AC2452:AC$5675,0.35)</f>
        <v>4.7015403137329423E-2</v>
      </c>
      <c r="AF2452" s="71">
        <f t="shared" si="1420"/>
        <v>5.7666615532215373E-2</v>
      </c>
      <c r="AG2452" s="70">
        <f t="shared" si="1421"/>
        <v>-0.13516283925727643</v>
      </c>
      <c r="AH2452" s="70">
        <f t="shared" si="1422"/>
        <v>-0.15865885003490499</v>
      </c>
      <c r="AI2452" s="61" t="str">
        <f t="shared" si="1410"/>
        <v>Short VOL</v>
      </c>
      <c r="AJ2452" s="68" t="str">
        <f t="shared" si="1411"/>
        <v>Short VOL</v>
      </c>
      <c r="AK2452" s="72" t="str">
        <f t="shared" si="1412"/>
        <v>00631L</v>
      </c>
      <c r="AL2452" s="73">
        <f t="shared" si="1402"/>
        <v>1</v>
      </c>
      <c r="AM2452" s="72" t="str">
        <f t="shared" si="1415"/>
        <v>00631L</v>
      </c>
      <c r="AN2452" s="73">
        <f t="shared" si="1403"/>
        <v>1</v>
      </c>
      <c r="AO2452" s="74" t="str">
        <f t="shared" si="1409"/>
        <v>00631L</v>
      </c>
      <c r="AP2452" s="20">
        <f t="shared" si="1404"/>
        <v>1</v>
      </c>
      <c r="AQ2452" s="74" t="str">
        <f t="shared" si="1419"/>
        <v>00631L</v>
      </c>
      <c r="AR2452" s="20">
        <f t="shared" si="1405"/>
        <v>1</v>
      </c>
      <c r="AS2452" s="74" t="str">
        <f t="shared" si="1413"/>
        <v>00631L</v>
      </c>
      <c r="AT2452" s="20">
        <f t="shared" si="1406"/>
        <v>1</v>
      </c>
      <c r="AU2452" s="74" t="str">
        <f t="shared" si="1396"/>
        <v>00631L</v>
      </c>
      <c r="AV2452" s="20">
        <f t="shared" si="1407"/>
        <v>1</v>
      </c>
      <c r="AW2452" s="74" t="str">
        <f t="shared" si="1397"/>
        <v>00631L</v>
      </c>
      <c r="AX2452" s="20">
        <f t="shared" si="1398"/>
        <v>1</v>
      </c>
      <c r="AY2452" s="20">
        <f t="shared" si="1408"/>
        <v>0</v>
      </c>
      <c r="AZ2452" s="116">
        <v>42752</v>
      </c>
      <c r="BA2452" s="117">
        <v>17.875</v>
      </c>
      <c r="BB2452" s="118">
        <v>17.850000000000001</v>
      </c>
      <c r="BC2452" s="76">
        <f t="shared" si="1416"/>
        <v>17.277708333333337</v>
      </c>
      <c r="BD2452" s="76">
        <f t="shared" si="1417"/>
        <v>17.306041666666669</v>
      </c>
      <c r="BE2452" s="77">
        <f t="shared" si="1423"/>
        <v>3.3123123485222901E-2</v>
      </c>
      <c r="BF2452" s="77">
        <f t="shared" si="1414"/>
        <v>3.2876283571488626E-2</v>
      </c>
    </row>
    <row r="2453" spans="1:58" s="23" customFormat="1" ht="15.75" customHeight="1" x14ac:dyDescent="0.4">
      <c r="A2453" s="116">
        <v>42747</v>
      </c>
      <c r="B2453" s="112">
        <v>12.475</v>
      </c>
      <c r="C2453" s="112">
        <v>14.324999999999999</v>
      </c>
      <c r="D2453" s="112">
        <v>15.725</v>
      </c>
      <c r="E2453" s="112">
        <v>16.875</v>
      </c>
      <c r="F2453" s="112">
        <v>17.524999999999999</v>
      </c>
      <c r="G2453" s="112">
        <v>17.975000000000001</v>
      </c>
      <c r="H2453" s="113">
        <v>18.625</v>
      </c>
      <c r="I2453" s="90">
        <f t="shared" si="1399"/>
        <v>14.107352941176471</v>
      </c>
      <c r="J2453" s="90">
        <f t="shared" si="1400"/>
        <v>15.560294117647059</v>
      </c>
      <c r="K2453" s="114">
        <v>2</v>
      </c>
      <c r="L2453" s="115">
        <v>5.8823529411764705E-2</v>
      </c>
      <c r="M2453" s="90">
        <v>9.32</v>
      </c>
      <c r="N2453" s="90">
        <v>11.54</v>
      </c>
      <c r="O2453" s="90">
        <v>14.58</v>
      </c>
      <c r="P2453" s="90">
        <v>17.13</v>
      </c>
      <c r="Q2453" s="90">
        <v>19.32</v>
      </c>
      <c r="R2453" s="63">
        <f t="shared" si="1388"/>
        <v>10.850000000000001</v>
      </c>
      <c r="S2453" s="64">
        <f t="shared" si="1424"/>
        <v>2.4866785079928896E-2</v>
      </c>
      <c r="T2453" s="65">
        <f t="shared" si="1418"/>
        <v>0.80762564991334496</v>
      </c>
      <c r="U2453" s="65">
        <f t="shared" si="1418"/>
        <v>0.79149519890260622</v>
      </c>
      <c r="V2453" s="65">
        <f t="shared" si="1389"/>
        <v>0.673671920607122</v>
      </c>
      <c r="W2453" s="65">
        <f t="shared" si="1390"/>
        <v>0.59730848861283636</v>
      </c>
      <c r="X2453" s="61">
        <f t="shared" si="1401"/>
        <v>0.14829659318637273</v>
      </c>
      <c r="Y2453" s="66">
        <f t="shared" si="1391"/>
        <v>0.1037037037037037</v>
      </c>
      <c r="Z2453" s="61">
        <f t="shared" si="1392"/>
        <v>0.10299176482852081</v>
      </c>
      <c r="AA2453" s="67">
        <f t="shared" si="1393"/>
        <v>14.107352941176469</v>
      </c>
      <c r="AB2453" s="68">
        <f t="shared" si="1394"/>
        <v>8.102253032928948E-2</v>
      </c>
      <c r="AC2453" s="69">
        <f t="shared" si="1395"/>
        <v>0.22247425833418283</v>
      </c>
      <c r="AD2453" s="70">
        <f>_xlfn.PERCENTILE.EXC(AC2453:$AC$5675,0.5)</f>
        <v>8.3091874924544284E-2</v>
      </c>
      <c r="AE2453" s="70">
        <f>_xlfn.PERCENTILE.EXC($AC2453:AC$5675,0.35)</f>
        <v>4.6996803595164283E-2</v>
      </c>
      <c r="AF2453" s="71">
        <f t="shared" si="1420"/>
        <v>5.7666615532215373E-2</v>
      </c>
      <c r="AG2453" s="70">
        <f t="shared" si="1421"/>
        <v>-0.13516283925727643</v>
      </c>
      <c r="AH2453" s="70">
        <f t="shared" si="1422"/>
        <v>-0.15865885003490499</v>
      </c>
      <c r="AI2453" s="61" t="str">
        <f t="shared" si="1410"/>
        <v>Short VOL</v>
      </c>
      <c r="AJ2453" s="68" t="str">
        <f t="shared" si="1411"/>
        <v>Short VOL</v>
      </c>
      <c r="AK2453" s="72" t="str">
        <f t="shared" si="1412"/>
        <v>00631L</v>
      </c>
      <c r="AL2453" s="73">
        <f t="shared" si="1402"/>
        <v>1</v>
      </c>
      <c r="AM2453" s="72" t="str">
        <f t="shared" si="1415"/>
        <v>00631L</v>
      </c>
      <c r="AN2453" s="73">
        <f t="shared" si="1403"/>
        <v>1</v>
      </c>
      <c r="AO2453" s="74" t="str">
        <f t="shared" si="1409"/>
        <v>00631L</v>
      </c>
      <c r="AP2453" s="20">
        <f t="shared" si="1404"/>
        <v>1</v>
      </c>
      <c r="AQ2453" s="74" t="str">
        <f t="shared" si="1419"/>
        <v>00631L</v>
      </c>
      <c r="AR2453" s="20">
        <f t="shared" si="1405"/>
        <v>1</v>
      </c>
      <c r="AS2453" s="74" t="str">
        <f t="shared" si="1413"/>
        <v>00631L</v>
      </c>
      <c r="AT2453" s="20">
        <f t="shared" si="1406"/>
        <v>1</v>
      </c>
      <c r="AU2453" s="74" t="str">
        <f t="shared" si="1396"/>
        <v>00631L</v>
      </c>
      <c r="AV2453" s="20">
        <f t="shared" si="1407"/>
        <v>1</v>
      </c>
      <c r="AW2453" s="74" t="str">
        <f t="shared" si="1397"/>
        <v>00631L</v>
      </c>
      <c r="AX2453" s="20">
        <f t="shared" si="1398"/>
        <v>1</v>
      </c>
      <c r="AY2453" s="20">
        <f t="shared" si="1408"/>
        <v>0</v>
      </c>
      <c r="AZ2453" s="116">
        <v>42748</v>
      </c>
      <c r="BA2453" s="117">
        <v>17.98</v>
      </c>
      <c r="BB2453" s="118">
        <v>17.8125</v>
      </c>
      <c r="BC2453" s="76">
        <f t="shared" si="1416"/>
        <v>17.246875000000003</v>
      </c>
      <c r="BD2453" s="76">
        <f t="shared" si="1417"/>
        <v>17.279875000000004</v>
      </c>
      <c r="BE2453" s="77">
        <f t="shared" si="1423"/>
        <v>3.2795796339916479E-2</v>
      </c>
      <c r="BF2453" s="77">
        <f t="shared" si="1414"/>
        <v>4.051678614573289E-2</v>
      </c>
    </row>
    <row r="2454" spans="1:58" s="23" customFormat="1" ht="15.75" customHeight="1" x14ac:dyDescent="0.4">
      <c r="A2454" s="116">
        <v>42746</v>
      </c>
      <c r="B2454" s="112">
        <v>12.525</v>
      </c>
      <c r="C2454" s="112">
        <v>14.225</v>
      </c>
      <c r="D2454" s="112">
        <v>15.625</v>
      </c>
      <c r="E2454" s="112">
        <v>16.725000000000001</v>
      </c>
      <c r="F2454" s="112">
        <v>17.324999999999999</v>
      </c>
      <c r="G2454" s="112">
        <v>17.824999999999999</v>
      </c>
      <c r="H2454" s="113">
        <v>18.425000000000001</v>
      </c>
      <c r="I2454" s="90">
        <f t="shared" si="1399"/>
        <v>13.924999999999999</v>
      </c>
      <c r="J2454" s="90">
        <f t="shared" si="1400"/>
        <v>15.377941176470587</v>
      </c>
      <c r="K2454" s="114">
        <v>3</v>
      </c>
      <c r="L2454" s="115">
        <v>5.8823529411764705E-2</v>
      </c>
      <c r="M2454" s="90">
        <v>8.8800000000000008</v>
      </c>
      <c r="N2454" s="90">
        <v>11.26</v>
      </c>
      <c r="O2454" s="90">
        <v>14.47</v>
      </c>
      <c r="P2454" s="90">
        <v>16.97</v>
      </c>
      <c r="Q2454" s="90">
        <v>19.190000000000001</v>
      </c>
      <c r="R2454" s="63">
        <f t="shared" si="1388"/>
        <v>11.299999999999997</v>
      </c>
      <c r="S2454" s="64">
        <f t="shared" si="1424"/>
        <v>-2.0017406440382978E-2</v>
      </c>
      <c r="T2454" s="65">
        <f t="shared" si="1418"/>
        <v>0.78863232682060402</v>
      </c>
      <c r="U2454" s="65">
        <f t="shared" si="1418"/>
        <v>0.77816171389080857</v>
      </c>
      <c r="V2454" s="65">
        <f t="shared" si="1389"/>
        <v>0.66352386564525634</v>
      </c>
      <c r="W2454" s="65">
        <f t="shared" si="1390"/>
        <v>0.58676393955184991</v>
      </c>
      <c r="X2454" s="61">
        <f t="shared" si="1401"/>
        <v>0.13572854291417161</v>
      </c>
      <c r="Y2454" s="66">
        <f t="shared" si="1391"/>
        <v>0.10164424514200295</v>
      </c>
      <c r="Z2454" s="61">
        <f t="shared" si="1392"/>
        <v>0.10434047945928822</v>
      </c>
      <c r="AA2454" s="67">
        <f t="shared" si="1393"/>
        <v>13.924999999999997</v>
      </c>
      <c r="AB2454" s="68">
        <f t="shared" si="1394"/>
        <v>0.1123445825932505</v>
      </c>
      <c r="AC2454" s="69">
        <f t="shared" si="1395"/>
        <v>0.23667850799289497</v>
      </c>
      <c r="AD2454" s="70">
        <f>_xlfn.PERCENTILE.EXC(AC2454:$AC$5675,0.5)</f>
        <v>8.3080268980723376E-2</v>
      </c>
      <c r="AE2454" s="70">
        <f>_xlfn.PERCENTILE.EXC($AC2454:AC$5675,0.35)</f>
        <v>4.6978204052999163E-2</v>
      </c>
      <c r="AF2454" s="71">
        <f t="shared" si="1420"/>
        <v>5.7666615532215373E-2</v>
      </c>
      <c r="AG2454" s="70">
        <f t="shared" si="1421"/>
        <v>-0.13516283925727643</v>
      </c>
      <c r="AH2454" s="70">
        <f t="shared" si="1422"/>
        <v>-0.15865885003490499</v>
      </c>
      <c r="AI2454" s="61" t="str">
        <f t="shared" si="1410"/>
        <v>Short VOL</v>
      </c>
      <c r="AJ2454" s="68" t="str">
        <f t="shared" si="1411"/>
        <v>Short VOL</v>
      </c>
      <c r="AK2454" s="72" t="str">
        <f t="shared" si="1412"/>
        <v>00631L</v>
      </c>
      <c r="AL2454" s="73">
        <f t="shared" si="1402"/>
        <v>1</v>
      </c>
      <c r="AM2454" s="72" t="str">
        <f t="shared" si="1415"/>
        <v>00631L</v>
      </c>
      <c r="AN2454" s="73">
        <f t="shared" si="1403"/>
        <v>1</v>
      </c>
      <c r="AO2454" s="74" t="str">
        <f t="shared" si="1409"/>
        <v>00631L</v>
      </c>
      <c r="AP2454" s="20">
        <f t="shared" si="1404"/>
        <v>1</v>
      </c>
      <c r="AQ2454" s="74" t="str">
        <f t="shared" si="1419"/>
        <v>00631L</v>
      </c>
      <c r="AR2454" s="20">
        <f t="shared" si="1405"/>
        <v>1</v>
      </c>
      <c r="AS2454" s="74" t="str">
        <f t="shared" si="1413"/>
        <v>00631L</v>
      </c>
      <c r="AT2454" s="20">
        <f t="shared" si="1406"/>
        <v>1</v>
      </c>
      <c r="AU2454" s="74" t="str">
        <f t="shared" si="1396"/>
        <v>00631L</v>
      </c>
      <c r="AV2454" s="20">
        <f t="shared" si="1407"/>
        <v>1</v>
      </c>
      <c r="AW2454" s="74" t="str">
        <f t="shared" si="1397"/>
        <v>00631L</v>
      </c>
      <c r="AX2454" s="20">
        <f t="shared" si="1398"/>
        <v>1</v>
      </c>
      <c r="AY2454" s="20">
        <f t="shared" si="1408"/>
        <v>0</v>
      </c>
      <c r="AZ2454" s="116">
        <v>42747</v>
      </c>
      <c r="BA2454" s="117">
        <v>17.690000000000001</v>
      </c>
      <c r="BB2454" s="118">
        <v>17.725000000000001</v>
      </c>
      <c r="BC2454" s="76">
        <f t="shared" si="1416"/>
        <v>17.215624999999999</v>
      </c>
      <c r="BD2454" s="76">
        <f t="shared" si="1417"/>
        <v>17.244833333333336</v>
      </c>
      <c r="BE2454" s="77">
        <f t="shared" si="1423"/>
        <v>2.9587946995825138E-2</v>
      </c>
      <c r="BF2454" s="77">
        <f t="shared" si="1414"/>
        <v>2.5814495162802306E-2</v>
      </c>
    </row>
    <row r="2455" spans="1:58" s="23" customFormat="1" ht="15.75" customHeight="1" x14ac:dyDescent="0.4">
      <c r="A2455" s="116">
        <v>42745</v>
      </c>
      <c r="B2455" s="112">
        <v>12.875</v>
      </c>
      <c r="C2455" s="112">
        <v>14.475</v>
      </c>
      <c r="D2455" s="112">
        <v>15.775</v>
      </c>
      <c r="E2455" s="112">
        <v>16.875</v>
      </c>
      <c r="F2455" s="112">
        <v>17.425000000000001</v>
      </c>
      <c r="G2455" s="112">
        <v>17.925000000000001</v>
      </c>
      <c r="H2455" s="113">
        <v>18.574999999999999</v>
      </c>
      <c r="I2455" s="90">
        <f t="shared" si="1399"/>
        <v>14.098529411764705</v>
      </c>
      <c r="J2455" s="90">
        <f t="shared" si="1400"/>
        <v>15.469117647058823</v>
      </c>
      <c r="K2455" s="114">
        <v>4</v>
      </c>
      <c r="L2455" s="115">
        <v>5.8823529411764705E-2</v>
      </c>
      <c r="M2455" s="90">
        <v>8.8800000000000008</v>
      </c>
      <c r="N2455" s="90">
        <v>11.49</v>
      </c>
      <c r="O2455" s="90">
        <v>14.66</v>
      </c>
      <c r="P2455" s="90">
        <v>17.09</v>
      </c>
      <c r="Q2455" s="90">
        <v>19.13</v>
      </c>
      <c r="R2455" s="63">
        <f t="shared" si="1388"/>
        <v>11.379999999999999</v>
      </c>
      <c r="S2455" s="64">
        <f t="shared" si="1424"/>
        <v>-6.0553633217993322E-3</v>
      </c>
      <c r="T2455" s="65">
        <f t="shared" si="1418"/>
        <v>0.77284595300261105</v>
      </c>
      <c r="U2455" s="65">
        <f t="shared" si="1418"/>
        <v>0.78376534788540242</v>
      </c>
      <c r="V2455" s="65">
        <f t="shared" si="1389"/>
        <v>0.67232299590403743</v>
      </c>
      <c r="W2455" s="65">
        <f t="shared" si="1390"/>
        <v>0.60062728698379508</v>
      </c>
      <c r="X2455" s="61">
        <f t="shared" si="1401"/>
        <v>0.12427184466019414</v>
      </c>
      <c r="Y2455" s="66">
        <f t="shared" si="1391"/>
        <v>0.1007407407407407</v>
      </c>
      <c r="Z2455" s="61">
        <f t="shared" si="1392"/>
        <v>9.7214978616877057E-2</v>
      </c>
      <c r="AA2455" s="67">
        <f t="shared" si="1393"/>
        <v>14.098529411764705</v>
      </c>
      <c r="AB2455" s="68">
        <f t="shared" si="1394"/>
        <v>0.12053959965187117</v>
      </c>
      <c r="AC2455" s="69">
        <f t="shared" si="1395"/>
        <v>0.22702605846516144</v>
      </c>
      <c r="AD2455" s="70">
        <f>_xlfn.PERCENTILE.EXC(AC2455:$AC$5675,0.5)</f>
        <v>8.3068663036902454E-2</v>
      </c>
      <c r="AE2455" s="70">
        <f>_xlfn.PERCENTILE.EXC($AC2455:AC$5675,0.35)</f>
        <v>4.6969621832007188E-2</v>
      </c>
      <c r="AF2455" s="71">
        <f t="shared" si="1420"/>
        <v>5.7666615532215373E-2</v>
      </c>
      <c r="AG2455" s="70">
        <f t="shared" si="1421"/>
        <v>-0.13516283925727643</v>
      </c>
      <c r="AH2455" s="70">
        <f t="shared" si="1422"/>
        <v>-0.15865885003490499</v>
      </c>
      <c r="AI2455" s="61" t="str">
        <f t="shared" si="1410"/>
        <v>Short VOL</v>
      </c>
      <c r="AJ2455" s="68" t="str">
        <f t="shared" si="1411"/>
        <v>Short VOL</v>
      </c>
      <c r="AK2455" s="72" t="str">
        <f t="shared" si="1412"/>
        <v>00631L</v>
      </c>
      <c r="AL2455" s="73">
        <f t="shared" si="1402"/>
        <v>1</v>
      </c>
      <c r="AM2455" s="72" t="str">
        <f t="shared" si="1415"/>
        <v>00631L</v>
      </c>
      <c r="AN2455" s="73">
        <f t="shared" si="1403"/>
        <v>1</v>
      </c>
      <c r="AO2455" s="74" t="str">
        <f t="shared" si="1409"/>
        <v>00631L</v>
      </c>
      <c r="AP2455" s="20">
        <f t="shared" si="1404"/>
        <v>1</v>
      </c>
      <c r="AQ2455" s="74" t="str">
        <f t="shared" si="1419"/>
        <v>00631L</v>
      </c>
      <c r="AR2455" s="20">
        <f t="shared" si="1405"/>
        <v>1</v>
      </c>
      <c r="AS2455" s="74" t="str">
        <f t="shared" si="1413"/>
        <v>00631L</v>
      </c>
      <c r="AT2455" s="20">
        <f t="shared" si="1406"/>
        <v>1</v>
      </c>
      <c r="AU2455" s="74" t="str">
        <f t="shared" si="1396"/>
        <v>00631L</v>
      </c>
      <c r="AV2455" s="20">
        <f t="shared" si="1407"/>
        <v>1</v>
      </c>
      <c r="AW2455" s="74" t="str">
        <f t="shared" si="1397"/>
        <v>00631L</v>
      </c>
      <c r="AX2455" s="20">
        <f t="shared" si="1398"/>
        <v>1</v>
      </c>
      <c r="AY2455" s="20">
        <f t="shared" si="1408"/>
        <v>0</v>
      </c>
      <c r="AZ2455" s="116">
        <v>42746</v>
      </c>
      <c r="BA2455" s="117">
        <v>17.73</v>
      </c>
      <c r="BB2455" s="118">
        <v>17.75</v>
      </c>
      <c r="BC2455" s="76">
        <f t="shared" si="1416"/>
        <v>17.183125000000004</v>
      </c>
      <c r="BD2455" s="76">
        <f t="shared" si="1417"/>
        <v>17.215708333333335</v>
      </c>
      <c r="BE2455" s="77">
        <f t="shared" si="1423"/>
        <v>3.2990215691266631E-2</v>
      </c>
      <c r="BF2455" s="77">
        <f t="shared" si="1414"/>
        <v>2.9873395663359673E-2</v>
      </c>
    </row>
    <row r="2456" spans="1:58" s="23" customFormat="1" ht="15.75" customHeight="1" x14ac:dyDescent="0.4">
      <c r="A2456" s="116">
        <v>42744</v>
      </c>
      <c r="B2456" s="112">
        <v>12.925000000000001</v>
      </c>
      <c r="C2456" s="112">
        <v>14.525</v>
      </c>
      <c r="D2456" s="112">
        <v>15.875</v>
      </c>
      <c r="E2456" s="112">
        <v>16.925000000000001</v>
      </c>
      <c r="F2456" s="112">
        <v>17.475000000000001</v>
      </c>
      <c r="G2456" s="112">
        <v>17.925000000000001</v>
      </c>
      <c r="H2456" s="113">
        <v>18.574999999999999</v>
      </c>
      <c r="I2456" s="90">
        <f t="shared" si="1399"/>
        <v>14.054411764705883</v>
      </c>
      <c r="J2456" s="90">
        <f t="shared" si="1400"/>
        <v>15.477941176470589</v>
      </c>
      <c r="K2456" s="114">
        <v>5</v>
      </c>
      <c r="L2456" s="115">
        <v>5.8823529411764705E-2</v>
      </c>
      <c r="M2456" s="90">
        <v>9.44</v>
      </c>
      <c r="N2456" s="90">
        <v>11.56</v>
      </c>
      <c r="O2456" s="90">
        <v>14.63</v>
      </c>
      <c r="P2456" s="90">
        <v>17.04</v>
      </c>
      <c r="Q2456" s="90">
        <v>19.02</v>
      </c>
      <c r="R2456" s="63">
        <f t="shared" si="1388"/>
        <v>10.670000000000002</v>
      </c>
      <c r="S2456" s="64">
        <f t="shared" si="1424"/>
        <v>2.1201413427561856E-2</v>
      </c>
      <c r="T2456" s="65">
        <f t="shared" si="1418"/>
        <v>0.81660899653979235</v>
      </c>
      <c r="U2456" s="65">
        <f t="shared" si="1418"/>
        <v>0.79015721120984284</v>
      </c>
      <c r="V2456" s="65">
        <f t="shared" si="1389"/>
        <v>0.67840375586854462</v>
      </c>
      <c r="W2456" s="65">
        <f t="shared" si="1390"/>
        <v>0.60778128286014721</v>
      </c>
      <c r="X2456" s="61">
        <f t="shared" si="1401"/>
        <v>0.12379110251450673</v>
      </c>
      <c r="Y2456" s="66">
        <f t="shared" si="1391"/>
        <v>9.7488921713441562E-2</v>
      </c>
      <c r="Z2456" s="61">
        <f t="shared" si="1392"/>
        <v>0.10128701475358377</v>
      </c>
      <c r="AA2456" s="67">
        <f t="shared" si="1393"/>
        <v>14.054411764705883</v>
      </c>
      <c r="AB2456" s="68">
        <f t="shared" si="1394"/>
        <v>0.11807958477508652</v>
      </c>
      <c r="AC2456" s="69">
        <f t="shared" si="1395"/>
        <v>0.21577956442092405</v>
      </c>
      <c r="AD2456" s="70">
        <f>_xlfn.PERCENTILE.EXC(AC2456:$AC$5675,0.5)</f>
        <v>8.2983173938167412E-2</v>
      </c>
      <c r="AE2456" s="70">
        <f>_xlfn.PERCENTILE.EXC($AC2456:AC$5675,0.35)</f>
        <v>4.6962709164544071E-2</v>
      </c>
      <c r="AF2456" s="71">
        <f t="shared" si="1420"/>
        <v>5.7666615532215373E-2</v>
      </c>
      <c r="AG2456" s="70">
        <f t="shared" si="1421"/>
        <v>-0.13516283925727643</v>
      </c>
      <c r="AH2456" s="70">
        <f t="shared" si="1422"/>
        <v>-0.15865885003490499</v>
      </c>
      <c r="AI2456" s="61" t="str">
        <f t="shared" si="1410"/>
        <v>Short VOL</v>
      </c>
      <c r="AJ2456" s="68" t="str">
        <f t="shared" si="1411"/>
        <v>Short VOL</v>
      </c>
      <c r="AK2456" s="72" t="str">
        <f t="shared" si="1412"/>
        <v>00631L</v>
      </c>
      <c r="AL2456" s="73">
        <f t="shared" si="1402"/>
        <v>1</v>
      </c>
      <c r="AM2456" s="72" t="str">
        <f t="shared" si="1415"/>
        <v>00631L</v>
      </c>
      <c r="AN2456" s="73">
        <f t="shared" si="1403"/>
        <v>1</v>
      </c>
      <c r="AO2456" s="74" t="str">
        <f t="shared" si="1409"/>
        <v>00631L</v>
      </c>
      <c r="AP2456" s="20">
        <f t="shared" si="1404"/>
        <v>1</v>
      </c>
      <c r="AQ2456" s="74" t="str">
        <f t="shared" si="1419"/>
        <v>00635U</v>
      </c>
      <c r="AR2456" s="20">
        <f t="shared" si="1405"/>
        <v>0</v>
      </c>
      <c r="AS2456" s="74" t="str">
        <f t="shared" si="1413"/>
        <v>00631L</v>
      </c>
      <c r="AT2456" s="20">
        <f t="shared" si="1406"/>
        <v>1</v>
      </c>
      <c r="AU2456" s="74" t="str">
        <f t="shared" si="1396"/>
        <v>00631L</v>
      </c>
      <c r="AV2456" s="20">
        <f t="shared" si="1407"/>
        <v>1</v>
      </c>
      <c r="AW2456" s="74" t="str">
        <f t="shared" si="1397"/>
        <v>00631L</v>
      </c>
      <c r="AX2456" s="20">
        <f t="shared" si="1398"/>
        <v>1</v>
      </c>
      <c r="AY2456" s="20">
        <f t="shared" si="1408"/>
        <v>0</v>
      </c>
      <c r="AZ2456" s="116">
        <v>42745</v>
      </c>
      <c r="BA2456" s="117">
        <v>17.350000000000001</v>
      </c>
      <c r="BB2456" s="118">
        <v>17.112500000000001</v>
      </c>
      <c r="BC2456" s="76">
        <f t="shared" si="1416"/>
        <v>17.157291666666669</v>
      </c>
      <c r="BD2456" s="76">
        <f t="shared" si="1417"/>
        <v>17.176458333333336</v>
      </c>
      <c r="BE2456" s="77">
        <f t="shared" si="1423"/>
        <v>-2.6106490194889084E-3</v>
      </c>
      <c r="BF2456" s="77">
        <f t="shared" si="1414"/>
        <v>1.0103460404866066E-2</v>
      </c>
    </row>
    <row r="2457" spans="1:58" s="23" customFormat="1" ht="15.75" customHeight="1" x14ac:dyDescent="0.4">
      <c r="A2457" s="116">
        <v>42741</v>
      </c>
      <c r="B2457" s="112">
        <v>12.875</v>
      </c>
      <c r="C2457" s="112">
        <v>14.675000000000001</v>
      </c>
      <c r="D2457" s="112">
        <v>16.024999999999999</v>
      </c>
      <c r="E2457" s="112">
        <v>17.024999999999999</v>
      </c>
      <c r="F2457" s="112">
        <v>17.574999999999999</v>
      </c>
      <c r="G2457" s="112">
        <v>18.024999999999999</v>
      </c>
      <c r="H2457" s="113">
        <v>18.675000000000001</v>
      </c>
      <c r="I2457" s="90">
        <f t="shared" si="1399"/>
        <v>14.039705882352942</v>
      </c>
      <c r="J2457" s="90">
        <f t="shared" si="1400"/>
        <v>15.548529411764704</v>
      </c>
      <c r="K2457" s="114">
        <v>6</v>
      </c>
      <c r="L2457" s="115">
        <v>5.8823529411764705E-2</v>
      </c>
      <c r="M2457" s="90">
        <v>9.19</v>
      </c>
      <c r="N2457" s="90">
        <v>11.32</v>
      </c>
      <c r="O2457" s="90">
        <v>14.56</v>
      </c>
      <c r="P2457" s="90">
        <v>16.920000000000002</v>
      </c>
      <c r="Q2457" s="90">
        <v>18.940000000000001</v>
      </c>
      <c r="R2457" s="63">
        <f t="shared" si="1388"/>
        <v>10.970000000000006</v>
      </c>
      <c r="S2457" s="64">
        <f t="shared" si="1424"/>
        <v>-2.9991431019708626E-2</v>
      </c>
      <c r="T2457" s="65">
        <f t="shared" si="1418"/>
        <v>0.81183745583038858</v>
      </c>
      <c r="U2457" s="65">
        <f t="shared" si="1418"/>
        <v>0.77747252747252749</v>
      </c>
      <c r="V2457" s="65">
        <f t="shared" si="1389"/>
        <v>0.66903073286052006</v>
      </c>
      <c r="W2457" s="65">
        <f t="shared" si="1390"/>
        <v>0.59767687434002115</v>
      </c>
      <c r="X2457" s="61">
        <f t="shared" si="1401"/>
        <v>0.13980582524271851</v>
      </c>
      <c r="Y2457" s="66">
        <f t="shared" si="1391"/>
        <v>9.6916299559471494E-2</v>
      </c>
      <c r="Z2457" s="61">
        <f t="shared" si="1392"/>
        <v>0.10746831465381775</v>
      </c>
      <c r="AA2457" s="67">
        <f t="shared" si="1393"/>
        <v>14.039705882352941</v>
      </c>
      <c r="AB2457" s="68">
        <f t="shared" si="1394"/>
        <v>0.13736749116607772</v>
      </c>
      <c r="AC2457" s="69">
        <f t="shared" si="1395"/>
        <v>0.24025670338806893</v>
      </c>
      <c r="AD2457" s="70">
        <f>_xlfn.PERCENTILE.EXC(AC2457:$AC$5675,0.5)</f>
        <v>8.289768483943237E-2</v>
      </c>
      <c r="AE2457" s="70">
        <f>_xlfn.PERCENTILE.EXC($AC2457:AC$5675,0.35)</f>
        <v>4.6955796497080954E-2</v>
      </c>
      <c r="AF2457" s="71">
        <f t="shared" si="1420"/>
        <v>5.7666615532215373E-2</v>
      </c>
      <c r="AG2457" s="70">
        <f t="shared" si="1421"/>
        <v>-0.13516283925727643</v>
      </c>
      <c r="AH2457" s="70">
        <f t="shared" si="1422"/>
        <v>-0.15865885003490499</v>
      </c>
      <c r="AI2457" s="61" t="str">
        <f t="shared" si="1410"/>
        <v>Short VOL</v>
      </c>
      <c r="AJ2457" s="68" t="str">
        <f t="shared" si="1411"/>
        <v>Short VOL</v>
      </c>
      <c r="AK2457" s="72" t="str">
        <f t="shared" si="1412"/>
        <v>00631L</v>
      </c>
      <c r="AL2457" s="73">
        <f t="shared" si="1402"/>
        <v>1</v>
      </c>
      <c r="AM2457" s="72" t="str">
        <f t="shared" si="1415"/>
        <v>00631L</v>
      </c>
      <c r="AN2457" s="73">
        <f t="shared" si="1403"/>
        <v>1</v>
      </c>
      <c r="AO2457" s="74" t="str">
        <f t="shared" si="1409"/>
        <v>00631L</v>
      </c>
      <c r="AP2457" s="20">
        <f t="shared" si="1404"/>
        <v>1</v>
      </c>
      <c r="AQ2457" s="74" t="str">
        <f t="shared" si="1419"/>
        <v>00631L</v>
      </c>
      <c r="AR2457" s="20">
        <f t="shared" si="1405"/>
        <v>1</v>
      </c>
      <c r="AS2457" s="74" t="str">
        <f t="shared" si="1413"/>
        <v>00635U</v>
      </c>
      <c r="AT2457" s="20">
        <f t="shared" si="1406"/>
        <v>0</v>
      </c>
      <c r="AU2457" s="74" t="str">
        <f t="shared" si="1396"/>
        <v>00631L</v>
      </c>
      <c r="AV2457" s="20">
        <f t="shared" si="1407"/>
        <v>1</v>
      </c>
      <c r="AW2457" s="74" t="str">
        <f t="shared" si="1397"/>
        <v>00631L</v>
      </c>
      <c r="AX2457" s="20">
        <f t="shared" si="1398"/>
        <v>1</v>
      </c>
      <c r="AY2457" s="20">
        <f t="shared" si="1408"/>
        <v>0</v>
      </c>
      <c r="AZ2457" s="116">
        <v>42744</v>
      </c>
      <c r="BA2457" s="117">
        <v>17.13</v>
      </c>
      <c r="BB2457" s="118">
        <v>17.212499999999999</v>
      </c>
      <c r="BC2457" s="76">
        <f t="shared" si="1416"/>
        <v>17.142708333333339</v>
      </c>
      <c r="BD2457" s="76">
        <f t="shared" si="1417"/>
        <v>17.157583333333335</v>
      </c>
      <c r="BE2457" s="77">
        <f t="shared" si="1423"/>
        <v>4.0712158959709307E-3</v>
      </c>
      <c r="BF2457" s="77">
        <f t="shared" si="1414"/>
        <v>-1.6076467645503275E-3</v>
      </c>
    </row>
    <row r="2458" spans="1:58" s="23" customFormat="1" ht="15.75" customHeight="1" x14ac:dyDescent="0.4">
      <c r="A2458" s="116">
        <v>42740</v>
      </c>
      <c r="B2458" s="112">
        <v>13.025</v>
      </c>
      <c r="C2458" s="112">
        <v>14.824999999999999</v>
      </c>
      <c r="D2458" s="112">
        <v>16.175000000000001</v>
      </c>
      <c r="E2458" s="112">
        <v>17.175000000000001</v>
      </c>
      <c r="F2458" s="112">
        <v>17.725000000000001</v>
      </c>
      <c r="G2458" s="112">
        <v>18.175000000000001</v>
      </c>
      <c r="H2458" s="113">
        <v>18.774999999999999</v>
      </c>
      <c r="I2458" s="90">
        <f t="shared" si="1399"/>
        <v>14.083823529411765</v>
      </c>
      <c r="J2458" s="90">
        <f t="shared" si="1400"/>
        <v>15.619117647058824</v>
      </c>
      <c r="K2458" s="114">
        <v>7</v>
      </c>
      <c r="L2458" s="115">
        <v>5.8823529411764705E-2</v>
      </c>
      <c r="M2458" s="90">
        <v>9.9499999999999993</v>
      </c>
      <c r="N2458" s="90">
        <v>11.67</v>
      </c>
      <c r="O2458" s="90">
        <v>14.7</v>
      </c>
      <c r="P2458" s="90">
        <v>17.03</v>
      </c>
      <c r="Q2458" s="90">
        <v>19.149999999999999</v>
      </c>
      <c r="R2458" s="63">
        <f t="shared" si="1388"/>
        <v>10.110000000000003</v>
      </c>
      <c r="S2458" s="64">
        <f t="shared" si="1424"/>
        <v>-1.5189873417721496E-2</v>
      </c>
      <c r="T2458" s="65">
        <f t="shared" si="1418"/>
        <v>0.85261353898886028</v>
      </c>
      <c r="U2458" s="65">
        <f t="shared" si="1418"/>
        <v>0.79387755102040825</v>
      </c>
      <c r="V2458" s="65">
        <f t="shared" si="1389"/>
        <v>0.68526130358191417</v>
      </c>
      <c r="W2458" s="65">
        <f t="shared" si="1390"/>
        <v>0.6093994778067886</v>
      </c>
      <c r="X2458" s="61">
        <f t="shared" si="1401"/>
        <v>0.13819577735124752</v>
      </c>
      <c r="Y2458" s="66">
        <f t="shared" si="1391"/>
        <v>9.315866084425023E-2</v>
      </c>
      <c r="Z2458" s="61">
        <f t="shared" si="1392"/>
        <v>0.10901117260102328</v>
      </c>
      <c r="AA2458" s="67">
        <f t="shared" si="1393"/>
        <v>14.083823529411765</v>
      </c>
      <c r="AB2458" s="68">
        <f t="shared" si="1394"/>
        <v>0.11610968294772926</v>
      </c>
      <c r="AC2458" s="69">
        <f t="shared" si="1395"/>
        <v>0.20684006250315037</v>
      </c>
      <c r="AD2458" s="70">
        <f>_xlfn.PERCENTILE.EXC(AC2458:$AC$5675,0.5)</f>
        <v>8.2872186594760505E-2</v>
      </c>
      <c r="AE2458" s="70">
        <f>_xlfn.PERCENTILE.EXC($AC2458:AC$5675,0.35)</f>
        <v>4.6912766400471893E-2</v>
      </c>
      <c r="AF2458" s="71">
        <f t="shared" si="1420"/>
        <v>5.7666615532215373E-2</v>
      </c>
      <c r="AG2458" s="70">
        <f t="shared" si="1421"/>
        <v>-0.13516283925727643</v>
      </c>
      <c r="AH2458" s="70">
        <f t="shared" si="1422"/>
        <v>-0.15865885003490499</v>
      </c>
      <c r="AI2458" s="61" t="str">
        <f t="shared" si="1410"/>
        <v>Short VOL</v>
      </c>
      <c r="AJ2458" s="68" t="str">
        <f t="shared" si="1411"/>
        <v>Short VOL</v>
      </c>
      <c r="AK2458" s="72" t="str">
        <f t="shared" si="1412"/>
        <v>00631L</v>
      </c>
      <c r="AL2458" s="73">
        <f t="shared" si="1402"/>
        <v>1</v>
      </c>
      <c r="AM2458" s="72" t="str">
        <f t="shared" si="1415"/>
        <v>00631L</v>
      </c>
      <c r="AN2458" s="73">
        <f t="shared" si="1403"/>
        <v>1</v>
      </c>
      <c r="AO2458" s="74" t="str">
        <f t="shared" si="1409"/>
        <v>00631L</v>
      </c>
      <c r="AP2458" s="20">
        <f t="shared" si="1404"/>
        <v>1</v>
      </c>
      <c r="AQ2458" s="74" t="str">
        <f t="shared" si="1419"/>
        <v>00631L</v>
      </c>
      <c r="AR2458" s="20">
        <f t="shared" si="1405"/>
        <v>1</v>
      </c>
      <c r="AS2458" s="74" t="str">
        <f t="shared" si="1413"/>
        <v>00631L</v>
      </c>
      <c r="AT2458" s="20">
        <f t="shared" si="1406"/>
        <v>1</v>
      </c>
      <c r="AU2458" s="74" t="str">
        <f t="shared" si="1396"/>
        <v>00631L</v>
      </c>
      <c r="AV2458" s="20">
        <f t="shared" si="1407"/>
        <v>1</v>
      </c>
      <c r="AW2458" s="74" t="str">
        <f t="shared" si="1397"/>
        <v>00631L</v>
      </c>
      <c r="AX2458" s="20">
        <f t="shared" si="1398"/>
        <v>1</v>
      </c>
      <c r="AY2458" s="20">
        <f t="shared" si="1408"/>
        <v>0</v>
      </c>
      <c r="AZ2458" s="116">
        <v>42741</v>
      </c>
      <c r="BA2458" s="117">
        <v>17.27</v>
      </c>
      <c r="BB2458" s="118">
        <v>17.212499999999999</v>
      </c>
      <c r="BC2458" s="76">
        <f t="shared" si="1416"/>
        <v>17.125625000000003</v>
      </c>
      <c r="BD2458" s="76">
        <f t="shared" si="1417"/>
        <v>17.143666666666668</v>
      </c>
      <c r="BE2458" s="77">
        <f t="shared" si="1423"/>
        <v>5.0728075617675608E-3</v>
      </c>
      <c r="BF2458" s="77">
        <f t="shared" si="1414"/>
        <v>7.3690964593337519E-3</v>
      </c>
    </row>
    <row r="2459" spans="1:58" s="23" customFormat="1" ht="15.75" customHeight="1" x14ac:dyDescent="0.4">
      <c r="A2459" s="116">
        <v>42739</v>
      </c>
      <c r="B2459" s="112">
        <v>13.175000000000001</v>
      </c>
      <c r="C2459" s="112">
        <v>14.975</v>
      </c>
      <c r="D2459" s="112">
        <v>16.274999999999999</v>
      </c>
      <c r="E2459" s="112">
        <v>17.274999999999999</v>
      </c>
      <c r="F2459" s="112">
        <v>17.824999999999999</v>
      </c>
      <c r="G2459" s="112">
        <v>18.225000000000001</v>
      </c>
      <c r="H2459" s="113">
        <v>18.875</v>
      </c>
      <c r="I2459" s="90">
        <f t="shared" si="1399"/>
        <v>14.127941176470589</v>
      </c>
      <c r="J2459" s="90">
        <f t="shared" si="1400"/>
        <v>15.663235294117646</v>
      </c>
      <c r="K2459" s="114">
        <v>8</v>
      </c>
      <c r="L2459" s="115">
        <v>5.8823529411764705E-2</v>
      </c>
      <c r="M2459" s="90">
        <v>10.68</v>
      </c>
      <c r="N2459" s="90">
        <v>11.85</v>
      </c>
      <c r="O2459" s="90">
        <v>14.84</v>
      </c>
      <c r="P2459" s="90">
        <v>17.16</v>
      </c>
      <c r="Q2459" s="90">
        <v>19.32</v>
      </c>
      <c r="R2459" s="63">
        <f t="shared" si="1388"/>
        <v>9.4699999999999989</v>
      </c>
      <c r="S2459" s="64">
        <f t="shared" si="1424"/>
        <v>-7.7821011673151752E-2</v>
      </c>
      <c r="T2459" s="65">
        <f t="shared" si="1418"/>
        <v>0.90126582278481016</v>
      </c>
      <c r="U2459" s="65">
        <f t="shared" si="1418"/>
        <v>0.79851752021563338</v>
      </c>
      <c r="V2459" s="65">
        <f t="shared" si="1389"/>
        <v>0.69055944055944052</v>
      </c>
      <c r="W2459" s="65">
        <f t="shared" si="1390"/>
        <v>0.61335403726708071</v>
      </c>
      <c r="X2459" s="61">
        <f t="shared" si="1401"/>
        <v>0.13662239089184053</v>
      </c>
      <c r="Y2459" s="66">
        <f t="shared" si="1391"/>
        <v>9.2619392185238875E-2</v>
      </c>
      <c r="Z2459" s="61">
        <f t="shared" si="1392"/>
        <v>0.10867076090350772</v>
      </c>
      <c r="AA2459" s="67">
        <f t="shared" si="1393"/>
        <v>14.127941176470589</v>
      </c>
      <c r="AB2459" s="68">
        <f t="shared" si="1394"/>
        <v>0.11181434599156127</v>
      </c>
      <c r="AC2459" s="69">
        <f t="shared" si="1395"/>
        <v>0.19223132290891051</v>
      </c>
      <c r="AD2459" s="70">
        <f>_xlfn.PERCENTILE.EXC(AC2459:$AC$5675,0.5)</f>
        <v>8.2846688350088626E-2</v>
      </c>
      <c r="AE2459" s="70">
        <f>_xlfn.PERCENTILE.EXC($AC2459:AC$5675,0.35)</f>
        <v>4.6869736303862854E-2</v>
      </c>
      <c r="AF2459" s="71">
        <f t="shared" si="1420"/>
        <v>5.7666615532215373E-2</v>
      </c>
      <c r="AG2459" s="70">
        <f t="shared" si="1421"/>
        <v>-0.13516283925727643</v>
      </c>
      <c r="AH2459" s="70">
        <f t="shared" si="1422"/>
        <v>-0.15865885003490499</v>
      </c>
      <c r="AI2459" s="61" t="str">
        <f t="shared" si="1410"/>
        <v>Short VOL</v>
      </c>
      <c r="AJ2459" s="68" t="str">
        <f t="shared" si="1411"/>
        <v>Short VOL</v>
      </c>
      <c r="AK2459" s="72" t="str">
        <f t="shared" si="1412"/>
        <v>00631L</v>
      </c>
      <c r="AL2459" s="73">
        <f t="shared" si="1402"/>
        <v>1</v>
      </c>
      <c r="AM2459" s="72" t="str">
        <f t="shared" si="1415"/>
        <v>00631L</v>
      </c>
      <c r="AN2459" s="73">
        <f t="shared" si="1403"/>
        <v>1</v>
      </c>
      <c r="AO2459" s="74" t="str">
        <f t="shared" si="1409"/>
        <v>00631L</v>
      </c>
      <c r="AP2459" s="20">
        <f t="shared" si="1404"/>
        <v>1</v>
      </c>
      <c r="AQ2459" s="74" t="str">
        <f t="shared" si="1419"/>
        <v>00631L</v>
      </c>
      <c r="AR2459" s="20">
        <f t="shared" si="1405"/>
        <v>1</v>
      </c>
      <c r="AS2459" s="74" t="str">
        <f t="shared" si="1413"/>
        <v>00631L</v>
      </c>
      <c r="AT2459" s="20">
        <f t="shared" si="1406"/>
        <v>1</v>
      </c>
      <c r="AU2459" s="74" t="str">
        <f t="shared" si="1396"/>
        <v>00631L</v>
      </c>
      <c r="AV2459" s="20">
        <f t="shared" si="1407"/>
        <v>1</v>
      </c>
      <c r="AW2459" s="74" t="str">
        <f t="shared" si="1397"/>
        <v>00631L</v>
      </c>
      <c r="AX2459" s="20">
        <f t="shared" si="1398"/>
        <v>1</v>
      </c>
      <c r="AY2459" s="20">
        <f t="shared" si="1408"/>
        <v>0</v>
      </c>
      <c r="AZ2459" s="116">
        <v>42740</v>
      </c>
      <c r="BA2459" s="117">
        <v>17.34</v>
      </c>
      <c r="BB2459" s="118">
        <v>17.350000000000001</v>
      </c>
      <c r="BC2459" s="76">
        <f t="shared" si="1416"/>
        <v>17.107500000000002</v>
      </c>
      <c r="BD2459" s="76">
        <f t="shared" si="1417"/>
        <v>17.127749999999999</v>
      </c>
      <c r="BE2459" s="77">
        <f t="shared" si="1423"/>
        <v>1.4175069413999689E-2</v>
      </c>
      <c r="BF2459" s="77">
        <f t="shared" si="1414"/>
        <v>1.2392170600341607E-2</v>
      </c>
    </row>
    <row r="2460" spans="1:58" s="23" customFormat="1" ht="15.75" customHeight="1" x14ac:dyDescent="0.4">
      <c r="A2460" s="116">
        <v>42738</v>
      </c>
      <c r="B2460" s="112">
        <v>13.775</v>
      </c>
      <c r="C2460" s="112">
        <v>15.574999999999999</v>
      </c>
      <c r="D2460" s="112">
        <v>16.824999999999999</v>
      </c>
      <c r="E2460" s="112">
        <v>17.774999999999999</v>
      </c>
      <c r="F2460" s="112">
        <v>18.274999999999999</v>
      </c>
      <c r="G2460" s="112">
        <v>18.625</v>
      </c>
      <c r="H2460" s="113">
        <v>19.175000000000001</v>
      </c>
      <c r="I2460" s="90">
        <f t="shared" si="1399"/>
        <v>14.622058823529411</v>
      </c>
      <c r="J2460" s="90">
        <f t="shared" si="1400"/>
        <v>16.163235294117648</v>
      </c>
      <c r="K2460" s="114">
        <v>9</v>
      </c>
      <c r="L2460" s="115">
        <v>5.8823529411764705E-2</v>
      </c>
      <c r="M2460" s="90">
        <v>11.99</v>
      </c>
      <c r="N2460" s="90">
        <v>12.85</v>
      </c>
      <c r="O2460" s="90">
        <v>15.56</v>
      </c>
      <c r="P2460" s="90">
        <v>17.77</v>
      </c>
      <c r="Q2460" s="90">
        <v>19.739999999999998</v>
      </c>
      <c r="R2460" s="63">
        <f t="shared" si="1388"/>
        <v>8.4899999999999984</v>
      </c>
      <c r="S2460" s="64">
        <f t="shared" si="1424"/>
        <v>-8.475783475783473E-2</v>
      </c>
      <c r="T2460" s="65">
        <f t="shared" si="1418"/>
        <v>0.93307392996108951</v>
      </c>
      <c r="U2460" s="65">
        <f t="shared" si="1418"/>
        <v>0.82583547557840609</v>
      </c>
      <c r="V2460" s="65">
        <f t="shared" si="1389"/>
        <v>0.72312886888013506</v>
      </c>
      <c r="W2460" s="65">
        <f t="shared" si="1390"/>
        <v>0.65096251266464034</v>
      </c>
      <c r="X2460" s="61">
        <f t="shared" si="1401"/>
        <v>0.13067150635208705</v>
      </c>
      <c r="Y2460" s="66">
        <f t="shared" si="1391"/>
        <v>7.8762306610408006E-2</v>
      </c>
      <c r="Z2460" s="61">
        <f t="shared" si="1392"/>
        <v>0.1054007844714876</v>
      </c>
      <c r="AA2460" s="67">
        <f t="shared" si="1393"/>
        <v>14.622058823529411</v>
      </c>
      <c r="AB2460" s="68">
        <f t="shared" si="1394"/>
        <v>7.1984435797665433E-2</v>
      </c>
      <c r="AC2460" s="69">
        <f t="shared" si="1395"/>
        <v>0.13790341039139387</v>
      </c>
      <c r="AD2460" s="70">
        <f>_xlfn.PERCENTILE.EXC(AC2460:$AC$5675,0.5)</f>
        <v>8.2821892915460604E-2</v>
      </c>
      <c r="AE2460" s="70">
        <f>_xlfn.PERCENTILE.EXC($AC2460:AC$5675,0.35)</f>
        <v>4.6828071365910613E-2</v>
      </c>
      <c r="AF2460" s="71">
        <f t="shared" si="1420"/>
        <v>5.7666615532215373E-2</v>
      </c>
      <c r="AG2460" s="70">
        <f t="shared" si="1421"/>
        <v>-0.13516283925727643</v>
      </c>
      <c r="AH2460" s="70">
        <f t="shared" si="1422"/>
        <v>-0.15865885003490499</v>
      </c>
      <c r="AI2460" s="61" t="str">
        <f t="shared" si="1410"/>
        <v>Short VOL</v>
      </c>
      <c r="AJ2460" s="68" t="str">
        <f t="shared" si="1411"/>
        <v>Short VOL</v>
      </c>
      <c r="AK2460" s="72" t="str">
        <f t="shared" si="1412"/>
        <v>00631L</v>
      </c>
      <c r="AL2460" s="73">
        <f t="shared" si="1402"/>
        <v>1</v>
      </c>
      <c r="AM2460" s="72" t="str">
        <f t="shared" si="1415"/>
        <v>00631L</v>
      </c>
      <c r="AN2460" s="73">
        <f t="shared" si="1403"/>
        <v>1</v>
      </c>
      <c r="AO2460" s="74" t="str">
        <f t="shared" si="1409"/>
        <v>00631L</v>
      </c>
      <c r="AP2460" s="20">
        <f t="shared" si="1404"/>
        <v>1</v>
      </c>
      <c r="AQ2460" s="74" t="str">
        <f t="shared" si="1419"/>
        <v>00631L</v>
      </c>
      <c r="AR2460" s="20">
        <f t="shared" si="1405"/>
        <v>1</v>
      </c>
      <c r="AS2460" s="74" t="str">
        <f t="shared" si="1413"/>
        <v>00631L</v>
      </c>
      <c r="AT2460" s="20">
        <f t="shared" si="1406"/>
        <v>1</v>
      </c>
      <c r="AU2460" s="74" t="str">
        <f t="shared" si="1396"/>
        <v>00631L</v>
      </c>
      <c r="AV2460" s="20">
        <f t="shared" si="1407"/>
        <v>1</v>
      </c>
      <c r="AW2460" s="74" t="str">
        <f t="shared" si="1397"/>
        <v>00631L</v>
      </c>
      <c r="AX2460" s="20">
        <f t="shared" si="1398"/>
        <v>1</v>
      </c>
      <c r="AY2460" s="20">
        <f t="shared" si="1408"/>
        <v>0</v>
      </c>
      <c r="AZ2460" s="116">
        <v>42739</v>
      </c>
      <c r="BA2460" s="117">
        <v>17.25</v>
      </c>
      <c r="BB2460" s="118">
        <v>17.600000000000001</v>
      </c>
      <c r="BC2460" s="76">
        <f t="shared" si="1416"/>
        <v>17.085208333333334</v>
      </c>
      <c r="BD2460" s="76">
        <f t="shared" si="1417"/>
        <v>17.105833333333337</v>
      </c>
      <c r="BE2460" s="77">
        <f t="shared" si="1423"/>
        <v>3.013083929812586E-2</v>
      </c>
      <c r="BF2460" s="77">
        <f t="shared" si="1414"/>
        <v>8.4279241973983579E-3</v>
      </c>
    </row>
    <row r="2461" spans="1:58" s="23" customFormat="1" ht="15.75" customHeight="1" x14ac:dyDescent="0.4">
      <c r="A2461" s="116">
        <v>42734</v>
      </c>
      <c r="B2461" s="112">
        <v>15.125</v>
      </c>
      <c r="C2461" s="112">
        <v>16.574999999999999</v>
      </c>
      <c r="D2461" s="112">
        <v>17.600000000000001</v>
      </c>
      <c r="E2461" s="112">
        <v>18.425000000000001</v>
      </c>
      <c r="F2461" s="112">
        <v>18.824999999999999</v>
      </c>
      <c r="G2461" s="112">
        <v>19.074999999999999</v>
      </c>
      <c r="H2461" s="113">
        <v>19.649999999999999</v>
      </c>
      <c r="I2461" s="90">
        <f t="shared" si="1399"/>
        <v>15.722058823529412</v>
      </c>
      <c r="J2461" s="90">
        <f t="shared" si="1400"/>
        <v>16.997058823529411</v>
      </c>
      <c r="K2461" s="114">
        <v>10</v>
      </c>
      <c r="L2461" s="115">
        <v>5.8823529411764705E-2</v>
      </c>
      <c r="M2461" s="90">
        <v>12.68</v>
      </c>
      <c r="N2461" s="90">
        <v>14.04</v>
      </c>
      <c r="O2461" s="90">
        <v>16.54</v>
      </c>
      <c r="P2461" s="90">
        <v>18.57</v>
      </c>
      <c r="Q2461" s="90">
        <v>20.36</v>
      </c>
      <c r="R2461" s="63">
        <f t="shared" si="1388"/>
        <v>8.39</v>
      </c>
      <c r="S2461" s="64">
        <f t="shared" si="1424"/>
        <v>5.0112191473448017E-2</v>
      </c>
      <c r="T2461" s="65">
        <f t="shared" si="1418"/>
        <v>0.90313390313390318</v>
      </c>
      <c r="U2461" s="65">
        <f t="shared" si="1418"/>
        <v>0.84885126964933488</v>
      </c>
      <c r="V2461" s="65">
        <f t="shared" si="1389"/>
        <v>0.75605815831987067</v>
      </c>
      <c r="W2461" s="65">
        <f t="shared" si="1390"/>
        <v>0.68958742632612968</v>
      </c>
      <c r="X2461" s="61">
        <f t="shared" si="1401"/>
        <v>9.5867768595041272E-2</v>
      </c>
      <c r="Y2461" s="66">
        <f t="shared" si="1391"/>
        <v>6.648575305291711E-2</v>
      </c>
      <c r="Z2461" s="61">
        <f t="shared" si="1392"/>
        <v>8.1096249181554489E-2</v>
      </c>
      <c r="AA2461" s="67">
        <f t="shared" si="1393"/>
        <v>15.722058823529411</v>
      </c>
      <c r="AB2461" s="68">
        <f t="shared" si="1394"/>
        <v>7.7279202279202347E-2</v>
      </c>
      <c r="AC2461" s="69">
        <f t="shared" si="1395"/>
        <v>0.11980475951064185</v>
      </c>
      <c r="AD2461" s="70">
        <f>_xlfn.PERCENTILE.EXC(AC2461:$AC$5675,0.5)</f>
        <v>8.2797097480832568E-2</v>
      </c>
      <c r="AE2461" s="70">
        <f>_xlfn.PERCENTILE.EXC($AC2461:AC$5675,0.35)</f>
        <v>4.6794597379899321E-2</v>
      </c>
      <c r="AF2461" s="71">
        <f t="shared" si="1420"/>
        <v>5.7666615532215373E-2</v>
      </c>
      <c r="AG2461" s="70">
        <f t="shared" si="1421"/>
        <v>-0.13516283925727643</v>
      </c>
      <c r="AH2461" s="70">
        <f t="shared" si="1422"/>
        <v>-0.15865885003490499</v>
      </c>
      <c r="AI2461" s="61" t="str">
        <f t="shared" si="1410"/>
        <v>Short VOL</v>
      </c>
      <c r="AJ2461" s="68" t="str">
        <f t="shared" si="1411"/>
        <v>Short VOL</v>
      </c>
      <c r="AK2461" s="72" t="str">
        <f t="shared" si="1412"/>
        <v>00631L</v>
      </c>
      <c r="AL2461" s="73">
        <f t="shared" si="1402"/>
        <v>1</v>
      </c>
      <c r="AM2461" s="72" t="str">
        <f t="shared" si="1415"/>
        <v>00631L</v>
      </c>
      <c r="AN2461" s="73">
        <f t="shared" si="1403"/>
        <v>1</v>
      </c>
      <c r="AO2461" s="74" t="str">
        <f t="shared" si="1409"/>
        <v>00631L</v>
      </c>
      <c r="AP2461" s="20">
        <f t="shared" si="1404"/>
        <v>1</v>
      </c>
      <c r="AQ2461" s="74" t="str">
        <f t="shared" si="1419"/>
        <v>00631L</v>
      </c>
      <c r="AR2461" s="20">
        <f t="shared" si="1405"/>
        <v>1</v>
      </c>
      <c r="AS2461" s="74" t="str">
        <f t="shared" si="1413"/>
        <v>00631L</v>
      </c>
      <c r="AT2461" s="20">
        <f t="shared" si="1406"/>
        <v>1</v>
      </c>
      <c r="AU2461" s="74" t="str">
        <f t="shared" si="1396"/>
        <v>00631L</v>
      </c>
      <c r="AV2461" s="20">
        <f t="shared" si="1407"/>
        <v>1</v>
      </c>
      <c r="AW2461" s="74" t="str">
        <f t="shared" si="1397"/>
        <v>00631L</v>
      </c>
      <c r="AX2461" s="20">
        <f t="shared" si="1398"/>
        <v>1</v>
      </c>
      <c r="AY2461" s="20">
        <f t="shared" si="1408"/>
        <v>0</v>
      </c>
      <c r="AZ2461" s="116">
        <v>42738</v>
      </c>
      <c r="BA2461" s="117">
        <v>17.725000000000001</v>
      </c>
      <c r="BB2461" s="118">
        <v>17.899999999999999</v>
      </c>
      <c r="BC2461" s="76">
        <f t="shared" si="1416"/>
        <v>17.055833333333332</v>
      </c>
      <c r="BD2461" s="76">
        <f t="shared" si="1417"/>
        <v>17.087291666666665</v>
      </c>
      <c r="BE2461" s="77">
        <f t="shared" si="1423"/>
        <v>4.9494307910294605E-2</v>
      </c>
      <c r="BF2461" s="77">
        <f t="shared" si="1414"/>
        <v>3.7320620831758654E-2</v>
      </c>
    </row>
    <row r="2462" spans="1:58" s="23" customFormat="1" ht="15.75" customHeight="1" x14ac:dyDescent="0.4">
      <c r="A2462" s="116">
        <v>42733</v>
      </c>
      <c r="B2462" s="112">
        <v>14.824999999999999</v>
      </c>
      <c r="C2462" s="112">
        <v>16.375</v>
      </c>
      <c r="D2462" s="112">
        <v>17.425000000000001</v>
      </c>
      <c r="E2462" s="112">
        <v>18.274999999999999</v>
      </c>
      <c r="F2462" s="112">
        <v>18.725000000000001</v>
      </c>
      <c r="G2462" s="112">
        <v>19.024999999999999</v>
      </c>
      <c r="H2462" s="113">
        <v>19.574999999999999</v>
      </c>
      <c r="I2462" s="90">
        <f t="shared" si="1399"/>
        <v>15.372058823529411</v>
      </c>
      <c r="J2462" s="90">
        <f t="shared" si="1400"/>
        <v>16.745588235294118</v>
      </c>
      <c r="K2462" s="114">
        <v>11</v>
      </c>
      <c r="L2462" s="115">
        <v>5.8823529411764705E-2</v>
      </c>
      <c r="M2462" s="90">
        <v>11.64</v>
      </c>
      <c r="N2462" s="90">
        <v>13.37</v>
      </c>
      <c r="O2462" s="90">
        <v>16.16</v>
      </c>
      <c r="P2462" s="90">
        <v>18.22</v>
      </c>
      <c r="Q2462" s="90">
        <v>19.989999999999998</v>
      </c>
      <c r="R2462" s="63">
        <f t="shared" si="1388"/>
        <v>9.3699999999999974</v>
      </c>
      <c r="S2462" s="64">
        <f t="shared" si="1424"/>
        <v>3.2432432432432427E-2</v>
      </c>
      <c r="T2462" s="65">
        <f t="shared" si="1418"/>
        <v>0.87060583395661939</v>
      </c>
      <c r="U2462" s="65">
        <f t="shared" si="1418"/>
        <v>0.82735148514851475</v>
      </c>
      <c r="V2462" s="65">
        <f t="shared" si="1389"/>
        <v>0.73380900109769487</v>
      </c>
      <c r="W2462" s="65">
        <f t="shared" si="1390"/>
        <v>0.66883441720860437</v>
      </c>
      <c r="X2462" s="61">
        <f t="shared" si="1401"/>
        <v>0.10455311973018555</v>
      </c>
      <c r="Y2462" s="66">
        <f t="shared" si="1391"/>
        <v>7.1135430916552708E-2</v>
      </c>
      <c r="Z2462" s="61">
        <f t="shared" si="1392"/>
        <v>8.9352339041423604E-2</v>
      </c>
      <c r="AA2462" s="67">
        <f t="shared" si="1393"/>
        <v>15.372058823529411</v>
      </c>
      <c r="AB2462" s="68">
        <f t="shared" si="1394"/>
        <v>0.10882572924457742</v>
      </c>
      <c r="AC2462" s="69">
        <f t="shared" si="1395"/>
        <v>0.14974261956091336</v>
      </c>
      <c r="AD2462" s="70">
        <f>_xlfn.PERCENTILE.EXC(AC2462:$AC$5675,0.5)</f>
        <v>8.2752715407082941E-2</v>
      </c>
      <c r="AE2462" s="70">
        <f>_xlfn.PERCENTILE.EXC($AC2462:AC$5675,0.35)</f>
        <v>4.6761123393888028E-2</v>
      </c>
      <c r="AF2462" s="71">
        <f t="shared" si="1420"/>
        <v>5.7666615532215373E-2</v>
      </c>
      <c r="AG2462" s="70">
        <f t="shared" si="1421"/>
        <v>-0.13516283925727643</v>
      </c>
      <c r="AH2462" s="70">
        <f t="shared" si="1422"/>
        <v>-0.15865885003490499</v>
      </c>
      <c r="AI2462" s="61" t="str">
        <f t="shared" si="1410"/>
        <v>Short VOL</v>
      </c>
      <c r="AJ2462" s="68" t="str">
        <f t="shared" si="1411"/>
        <v>Short VOL</v>
      </c>
      <c r="AK2462" s="72" t="str">
        <f t="shared" si="1412"/>
        <v>00631L</v>
      </c>
      <c r="AL2462" s="73">
        <f t="shared" si="1402"/>
        <v>1</v>
      </c>
      <c r="AM2462" s="72" t="str">
        <f t="shared" si="1415"/>
        <v>00631L</v>
      </c>
      <c r="AN2462" s="73">
        <f t="shared" si="1403"/>
        <v>1</v>
      </c>
      <c r="AO2462" s="74" t="str">
        <f t="shared" si="1409"/>
        <v>00631L</v>
      </c>
      <c r="AP2462" s="20">
        <f t="shared" si="1404"/>
        <v>1</v>
      </c>
      <c r="AQ2462" s="74" t="str">
        <f t="shared" si="1419"/>
        <v>00631L</v>
      </c>
      <c r="AR2462" s="20">
        <f t="shared" si="1405"/>
        <v>1</v>
      </c>
      <c r="AS2462" s="74" t="str">
        <f t="shared" si="1413"/>
        <v>00631L</v>
      </c>
      <c r="AT2462" s="20">
        <f t="shared" si="1406"/>
        <v>1</v>
      </c>
      <c r="AU2462" s="74" t="str">
        <f t="shared" si="1396"/>
        <v>00631L</v>
      </c>
      <c r="AV2462" s="20">
        <f t="shared" si="1407"/>
        <v>1</v>
      </c>
      <c r="AW2462" s="74" t="str">
        <f t="shared" si="1397"/>
        <v>00631L</v>
      </c>
      <c r="AX2462" s="20">
        <f t="shared" si="1398"/>
        <v>1</v>
      </c>
      <c r="AY2462" s="20">
        <f t="shared" si="1408"/>
        <v>0</v>
      </c>
      <c r="AZ2462" s="116">
        <v>42734</v>
      </c>
      <c r="BA2462" s="117">
        <v>17.95</v>
      </c>
      <c r="BB2462" s="118">
        <v>17.962499999999999</v>
      </c>
      <c r="BC2462" s="76">
        <f t="shared" si="1416"/>
        <v>17.025208333333332</v>
      </c>
      <c r="BD2462" s="76">
        <f t="shared" si="1417"/>
        <v>17.056666666666665</v>
      </c>
      <c r="BE2462" s="77">
        <f t="shared" si="1423"/>
        <v>5.5053168708165602E-2</v>
      </c>
      <c r="BF2462" s="77">
        <f t="shared" si="1414"/>
        <v>5.2374438147352036E-2</v>
      </c>
    </row>
    <row r="2463" spans="1:58" s="23" customFormat="1" ht="15.75" customHeight="1" x14ac:dyDescent="0.4">
      <c r="A2463" s="116">
        <v>42732</v>
      </c>
      <c r="B2463" s="112">
        <v>14.625</v>
      </c>
      <c r="C2463" s="112">
        <v>16.225000000000001</v>
      </c>
      <c r="D2463" s="112">
        <v>17.324999999999999</v>
      </c>
      <c r="E2463" s="112">
        <v>18.175000000000001</v>
      </c>
      <c r="F2463" s="112">
        <v>18.625</v>
      </c>
      <c r="G2463" s="112">
        <v>18.925000000000001</v>
      </c>
      <c r="H2463" s="113">
        <v>19.475000000000001</v>
      </c>
      <c r="I2463" s="90">
        <f t="shared" si="1399"/>
        <v>15.095588235294118</v>
      </c>
      <c r="J2463" s="90">
        <f t="shared" si="1400"/>
        <v>16.548529411764708</v>
      </c>
      <c r="K2463" s="114">
        <v>12</v>
      </c>
      <c r="L2463" s="115">
        <v>5.8823529411764705E-2</v>
      </c>
      <c r="M2463" s="90">
        <v>11.22</v>
      </c>
      <c r="N2463" s="90">
        <v>12.95</v>
      </c>
      <c r="O2463" s="90">
        <v>15.93</v>
      </c>
      <c r="P2463" s="90">
        <v>18.04</v>
      </c>
      <c r="Q2463" s="90">
        <v>19.89</v>
      </c>
      <c r="R2463" s="63">
        <f t="shared" ref="R2463:R2526" si="1425">(O2463+P2463)-(N2463+M2463)</f>
        <v>9.7999999999999972</v>
      </c>
      <c r="S2463" s="64">
        <f t="shared" si="1424"/>
        <v>8.0066722268557058E-2</v>
      </c>
      <c r="T2463" s="65">
        <f t="shared" si="1418"/>
        <v>0.86640926640926652</v>
      </c>
      <c r="U2463" s="65">
        <f t="shared" si="1418"/>
        <v>0.81293157564343999</v>
      </c>
      <c r="V2463" s="65">
        <f t="shared" si="1389"/>
        <v>0.71784922394678496</v>
      </c>
      <c r="W2463" s="65">
        <f t="shared" si="1390"/>
        <v>0.65108094519859216</v>
      </c>
      <c r="X2463" s="61">
        <f t="shared" si="1401"/>
        <v>0.1094017094017095</v>
      </c>
      <c r="Y2463" s="66">
        <f t="shared" si="1391"/>
        <v>7.1526822558459463E-2</v>
      </c>
      <c r="Z2463" s="61">
        <f t="shared" si="1392"/>
        <v>9.6249391134924631E-2</v>
      </c>
      <c r="AA2463" s="67">
        <f t="shared" si="1393"/>
        <v>15.095588235294118</v>
      </c>
      <c r="AB2463" s="68">
        <f t="shared" si="1394"/>
        <v>0.12934362934362942</v>
      </c>
      <c r="AC2463" s="69">
        <f t="shared" si="1395"/>
        <v>0.16568248921190104</v>
      </c>
      <c r="AD2463" s="70">
        <f>_xlfn.PERCENTILE.EXC(AC2463:$AC$5675,0.5)</f>
        <v>8.2708333333333314E-2</v>
      </c>
      <c r="AE2463" s="70">
        <f>_xlfn.PERCENTILE.EXC($AC2463:AC$5675,0.35)</f>
        <v>4.6729281537176148E-2</v>
      </c>
      <c r="AF2463" s="71">
        <f t="shared" si="1420"/>
        <v>5.7666615532215373E-2</v>
      </c>
      <c r="AG2463" s="70">
        <f t="shared" si="1421"/>
        <v>-0.13516283925727643</v>
      </c>
      <c r="AH2463" s="70">
        <f t="shared" si="1422"/>
        <v>-0.15865885003490499</v>
      </c>
      <c r="AI2463" s="61" t="str">
        <f t="shared" si="1410"/>
        <v>Short VOL</v>
      </c>
      <c r="AJ2463" s="68" t="str">
        <f t="shared" si="1411"/>
        <v>Short VOL</v>
      </c>
      <c r="AK2463" s="72" t="str">
        <f t="shared" si="1412"/>
        <v>00631L</v>
      </c>
      <c r="AL2463" s="73">
        <f t="shared" si="1402"/>
        <v>1</v>
      </c>
      <c r="AM2463" s="72" t="str">
        <f t="shared" si="1415"/>
        <v>00631L</v>
      </c>
      <c r="AN2463" s="73">
        <f t="shared" si="1403"/>
        <v>1</v>
      </c>
      <c r="AO2463" s="74" t="str">
        <f t="shared" si="1409"/>
        <v>00631L</v>
      </c>
      <c r="AP2463" s="20">
        <f t="shared" si="1404"/>
        <v>1</v>
      </c>
      <c r="AQ2463" s="74" t="str">
        <f t="shared" si="1419"/>
        <v>00631L</v>
      </c>
      <c r="AR2463" s="20">
        <f t="shared" si="1405"/>
        <v>1</v>
      </c>
      <c r="AS2463" s="74" t="str">
        <f t="shared" si="1413"/>
        <v>00631L</v>
      </c>
      <c r="AT2463" s="20">
        <f t="shared" si="1406"/>
        <v>1</v>
      </c>
      <c r="AU2463" s="74" t="str">
        <f t="shared" si="1396"/>
        <v>00631L</v>
      </c>
      <c r="AV2463" s="20">
        <f t="shared" si="1407"/>
        <v>1</v>
      </c>
      <c r="AW2463" s="74" t="str">
        <f t="shared" si="1397"/>
        <v>00631L</v>
      </c>
      <c r="AX2463" s="20">
        <f t="shared" si="1398"/>
        <v>1</v>
      </c>
      <c r="AY2463" s="20">
        <f t="shared" si="1408"/>
        <v>0</v>
      </c>
      <c r="AZ2463" s="116">
        <v>42733</v>
      </c>
      <c r="BA2463" s="117">
        <v>17.739999999999998</v>
      </c>
      <c r="BB2463" s="118">
        <v>17.712499999999999</v>
      </c>
      <c r="BC2463" s="76">
        <f t="shared" si="1416"/>
        <v>16.993124999999999</v>
      </c>
      <c r="BD2463" s="76">
        <f t="shared" si="1417"/>
        <v>17.0215</v>
      </c>
      <c r="BE2463" s="77">
        <f t="shared" si="1423"/>
        <v>4.2333296553753327E-2</v>
      </c>
      <c r="BF2463" s="77">
        <f t="shared" si="1414"/>
        <v>4.2211320976412114E-2</v>
      </c>
    </row>
    <row r="2464" spans="1:58" s="23" customFormat="1" ht="15.75" customHeight="1" x14ac:dyDescent="0.4">
      <c r="A2464" s="116">
        <v>42731</v>
      </c>
      <c r="B2464" s="112">
        <v>13.975</v>
      </c>
      <c r="C2464" s="112">
        <v>15.8</v>
      </c>
      <c r="D2464" s="112">
        <v>17.074999999999999</v>
      </c>
      <c r="E2464" s="112">
        <v>17.975000000000001</v>
      </c>
      <c r="F2464" s="112">
        <v>18.425000000000001</v>
      </c>
      <c r="G2464" s="112">
        <v>18.774999999999999</v>
      </c>
      <c r="H2464" s="113">
        <v>19.274999999999999</v>
      </c>
      <c r="I2464" s="90">
        <f t="shared" si="1399"/>
        <v>14.404411764705882</v>
      </c>
      <c r="J2464" s="90">
        <f t="shared" si="1400"/>
        <v>16.100000000000001</v>
      </c>
      <c r="K2464" s="114">
        <v>13</v>
      </c>
      <c r="L2464" s="115">
        <v>5.8823529411764705E-2</v>
      </c>
      <c r="M2464" s="90">
        <v>10.220000000000001</v>
      </c>
      <c r="N2464" s="90">
        <v>11.99</v>
      </c>
      <c r="O2464" s="90">
        <v>15.36</v>
      </c>
      <c r="P2464" s="90">
        <v>17.64</v>
      </c>
      <c r="Q2464" s="90">
        <v>19.670000000000002</v>
      </c>
      <c r="R2464" s="63">
        <f t="shared" si="1425"/>
        <v>10.79</v>
      </c>
      <c r="S2464" s="64">
        <f t="shared" si="1424"/>
        <v>4.8076923076923142E-2</v>
      </c>
      <c r="T2464" s="65">
        <f t="shared" si="1418"/>
        <v>0.85237698081734781</v>
      </c>
      <c r="U2464" s="65">
        <f t="shared" si="1418"/>
        <v>0.78059895833333337</v>
      </c>
      <c r="V2464" s="65">
        <f t="shared" si="1389"/>
        <v>0.67970521541950113</v>
      </c>
      <c r="W2464" s="65">
        <f t="shared" si="1390"/>
        <v>0.60955770208439242</v>
      </c>
      <c r="X2464" s="61">
        <f t="shared" si="1401"/>
        <v>0.13059033989266555</v>
      </c>
      <c r="Y2464" s="66">
        <f t="shared" si="1391"/>
        <v>7.2322670375521397E-2</v>
      </c>
      <c r="Z2464" s="61">
        <f t="shared" si="1392"/>
        <v>0.1177131189382339</v>
      </c>
      <c r="AA2464" s="67">
        <f t="shared" si="1393"/>
        <v>14.404411764705882</v>
      </c>
      <c r="AB2464" s="68">
        <f t="shared" si="1394"/>
        <v>0.16555462885738109</v>
      </c>
      <c r="AC2464" s="69">
        <f t="shared" si="1395"/>
        <v>0.20136878771525288</v>
      </c>
      <c r="AD2464" s="70">
        <f>_xlfn.PERCENTILE.EXC(AC2464:$AC$5675,0.5)</f>
        <v>8.270137367652422E-2</v>
      </c>
      <c r="AE2464" s="70">
        <f>_xlfn.PERCENTILE.EXC($AC2464:AC$5675,0.35)</f>
        <v>4.6701520003712874E-2</v>
      </c>
      <c r="AF2464" s="71">
        <f t="shared" si="1420"/>
        <v>5.7666615532215373E-2</v>
      </c>
      <c r="AG2464" s="70">
        <f t="shared" si="1421"/>
        <v>-0.13516283925727643</v>
      </c>
      <c r="AH2464" s="70">
        <f t="shared" si="1422"/>
        <v>-0.15865885003490499</v>
      </c>
      <c r="AI2464" s="61" t="str">
        <f t="shared" si="1410"/>
        <v>Short VOL</v>
      </c>
      <c r="AJ2464" s="68" t="str">
        <f t="shared" si="1411"/>
        <v>Short VOL</v>
      </c>
      <c r="AK2464" s="72" t="str">
        <f t="shared" si="1412"/>
        <v>00631L</v>
      </c>
      <c r="AL2464" s="73">
        <f t="shared" si="1402"/>
        <v>1</v>
      </c>
      <c r="AM2464" s="72" t="str">
        <f t="shared" si="1415"/>
        <v>00631L</v>
      </c>
      <c r="AN2464" s="73">
        <f t="shared" si="1403"/>
        <v>1</v>
      </c>
      <c r="AO2464" s="74" t="str">
        <f t="shared" si="1409"/>
        <v>00631L</v>
      </c>
      <c r="AP2464" s="20">
        <f t="shared" si="1404"/>
        <v>1</v>
      </c>
      <c r="AQ2464" s="74" t="str">
        <f t="shared" si="1419"/>
        <v>00631L</v>
      </c>
      <c r="AR2464" s="20">
        <f t="shared" si="1405"/>
        <v>1</v>
      </c>
      <c r="AS2464" s="74" t="str">
        <f t="shared" si="1413"/>
        <v>00631L</v>
      </c>
      <c r="AT2464" s="20">
        <f t="shared" si="1406"/>
        <v>1</v>
      </c>
      <c r="AU2464" s="74" t="str">
        <f t="shared" si="1396"/>
        <v>00631L</v>
      </c>
      <c r="AV2464" s="20">
        <f t="shared" si="1407"/>
        <v>1</v>
      </c>
      <c r="AW2464" s="74" t="str">
        <f t="shared" si="1397"/>
        <v>00631L</v>
      </c>
      <c r="AX2464" s="20">
        <f t="shared" si="1398"/>
        <v>1</v>
      </c>
      <c r="AY2464" s="20">
        <f t="shared" si="1408"/>
        <v>0</v>
      </c>
      <c r="AZ2464" s="116">
        <v>42732</v>
      </c>
      <c r="BA2464" s="117">
        <v>17.5625</v>
      </c>
      <c r="BB2464" s="118">
        <v>17.574999999999999</v>
      </c>
      <c r="BC2464" s="76">
        <f t="shared" si="1416"/>
        <v>16.963541666666664</v>
      </c>
      <c r="BD2464" s="76">
        <f t="shared" si="1417"/>
        <v>16.990624999999998</v>
      </c>
      <c r="BE2464" s="77">
        <f t="shared" si="1423"/>
        <v>3.6045440589499642E-2</v>
      </c>
      <c r="BF2464" s="77">
        <f t="shared" si="1414"/>
        <v>3.365826742688996E-2</v>
      </c>
    </row>
    <row r="2465" spans="1:58" s="23" customFormat="1" ht="15.75" customHeight="1" x14ac:dyDescent="0.4">
      <c r="A2465" s="116">
        <v>42727</v>
      </c>
      <c r="B2465" s="112">
        <v>14.275</v>
      </c>
      <c r="C2465" s="112">
        <v>16.024999999999999</v>
      </c>
      <c r="D2465" s="112">
        <v>17.274999999999999</v>
      </c>
      <c r="E2465" s="112">
        <v>18.125</v>
      </c>
      <c r="F2465" s="112">
        <v>18.574999999999999</v>
      </c>
      <c r="G2465" s="112">
        <v>18.925000000000001</v>
      </c>
      <c r="H2465" s="113">
        <v>19.45</v>
      </c>
      <c r="I2465" s="90">
        <f t="shared" si="1399"/>
        <v>14.583823529411765</v>
      </c>
      <c r="J2465" s="90">
        <f t="shared" si="1400"/>
        <v>16.245588235294115</v>
      </c>
      <c r="K2465" s="114">
        <v>14</v>
      </c>
      <c r="L2465" s="115">
        <v>5.8823529411764705E-2</v>
      </c>
      <c r="M2465" s="90">
        <v>8.98</v>
      </c>
      <c r="N2465" s="90">
        <v>11.44</v>
      </c>
      <c r="O2465" s="90">
        <v>15.25</v>
      </c>
      <c r="P2465" s="90">
        <v>17.63</v>
      </c>
      <c r="Q2465" s="90">
        <v>19.73</v>
      </c>
      <c r="R2465" s="63">
        <f t="shared" si="1425"/>
        <v>12.459999999999994</v>
      </c>
      <c r="S2465" s="64">
        <f t="shared" si="1424"/>
        <v>8.748906386701476E-4</v>
      </c>
      <c r="T2465" s="65">
        <f t="shared" si="1418"/>
        <v>0.784965034965035</v>
      </c>
      <c r="U2465" s="65">
        <f t="shared" si="1418"/>
        <v>0.75016393442622953</v>
      </c>
      <c r="V2465" s="65">
        <f t="shared" si="1389"/>
        <v>0.64889393079977309</v>
      </c>
      <c r="W2465" s="65">
        <f t="shared" si="1390"/>
        <v>0.57982767359351239</v>
      </c>
      <c r="X2465" s="61">
        <f t="shared" si="1401"/>
        <v>0.12259194395796835</v>
      </c>
      <c r="Y2465" s="66">
        <f t="shared" si="1391"/>
        <v>7.3103448275862029E-2</v>
      </c>
      <c r="Z2465" s="61">
        <f t="shared" si="1392"/>
        <v>0.11394574972269818</v>
      </c>
      <c r="AA2465" s="67">
        <f t="shared" si="1393"/>
        <v>14.583823529411765</v>
      </c>
      <c r="AB2465" s="68">
        <f t="shared" si="1394"/>
        <v>0.2478146853146854</v>
      </c>
      <c r="AC2465" s="69">
        <f t="shared" si="1395"/>
        <v>0.27480974907445505</v>
      </c>
      <c r="AD2465" s="70">
        <f>_xlfn.PERCENTILE.EXC(AC2465:$AC$5675,0.5)</f>
        <v>8.2694414019715126E-2</v>
      </c>
      <c r="AE2465" s="70">
        <f>_xlfn.PERCENTILE.EXC($AC2465:AC$5675,0.35)</f>
        <v>4.6673758470249578E-2</v>
      </c>
      <c r="AF2465" s="71">
        <f t="shared" si="1420"/>
        <v>5.7666615532215373E-2</v>
      </c>
      <c r="AG2465" s="70">
        <f t="shared" si="1421"/>
        <v>-0.13516283925727643</v>
      </c>
      <c r="AH2465" s="70">
        <f t="shared" si="1422"/>
        <v>-0.15865885003490499</v>
      </c>
      <c r="AI2465" s="61" t="str">
        <f t="shared" si="1410"/>
        <v>Short VOL</v>
      </c>
      <c r="AJ2465" s="68" t="str">
        <f t="shared" si="1411"/>
        <v>Short VOL</v>
      </c>
      <c r="AK2465" s="72" t="str">
        <f t="shared" si="1412"/>
        <v>00631L</v>
      </c>
      <c r="AL2465" s="73">
        <f t="shared" si="1402"/>
        <v>1</v>
      </c>
      <c r="AM2465" s="72" t="str">
        <f t="shared" si="1415"/>
        <v>00631L</v>
      </c>
      <c r="AN2465" s="73">
        <f t="shared" si="1403"/>
        <v>1</v>
      </c>
      <c r="AO2465" s="74" t="str">
        <f t="shared" si="1409"/>
        <v>00631L</v>
      </c>
      <c r="AP2465" s="20">
        <f t="shared" si="1404"/>
        <v>1</v>
      </c>
      <c r="AQ2465" s="74" t="str">
        <f t="shared" si="1419"/>
        <v>00631L</v>
      </c>
      <c r="AR2465" s="20">
        <f t="shared" si="1405"/>
        <v>1</v>
      </c>
      <c r="AS2465" s="74" t="str">
        <f t="shared" si="1413"/>
        <v>00631L</v>
      </c>
      <c r="AT2465" s="20">
        <f t="shared" si="1406"/>
        <v>1</v>
      </c>
      <c r="AU2465" s="74" t="str">
        <f t="shared" si="1396"/>
        <v>00631L</v>
      </c>
      <c r="AV2465" s="20">
        <f t="shared" si="1407"/>
        <v>1</v>
      </c>
      <c r="AW2465" s="74" t="str">
        <f t="shared" si="1397"/>
        <v>00631L</v>
      </c>
      <c r="AX2465" s="20">
        <f t="shared" si="1398"/>
        <v>1</v>
      </c>
      <c r="AY2465" s="20">
        <f t="shared" si="1408"/>
        <v>0</v>
      </c>
      <c r="AZ2465" s="116">
        <v>42731</v>
      </c>
      <c r="BA2465" s="117">
        <v>17.45</v>
      </c>
      <c r="BB2465" s="118">
        <v>17.287500000000001</v>
      </c>
      <c r="BC2465" s="76">
        <f t="shared" si="1416"/>
        <v>16.942499999999999</v>
      </c>
      <c r="BD2465" s="76">
        <f t="shared" si="1417"/>
        <v>16.961458333333333</v>
      </c>
      <c r="BE2465" s="77">
        <f t="shared" si="1423"/>
        <v>2.0362992474546402E-2</v>
      </c>
      <c r="BF2465" s="77">
        <f t="shared" si="1414"/>
        <v>2.8803046121722027E-2</v>
      </c>
    </row>
    <row r="2466" spans="1:58" s="23" customFormat="1" ht="15.75" customHeight="1" x14ac:dyDescent="0.4">
      <c r="A2466" s="116">
        <v>42726</v>
      </c>
      <c r="B2466" s="112">
        <v>14.275</v>
      </c>
      <c r="C2466" s="112">
        <v>15.975</v>
      </c>
      <c r="D2466" s="112">
        <v>17.225000000000001</v>
      </c>
      <c r="E2466" s="112">
        <v>18.125</v>
      </c>
      <c r="F2466" s="112">
        <v>18.574999999999999</v>
      </c>
      <c r="G2466" s="112">
        <v>18.925000000000001</v>
      </c>
      <c r="H2466" s="113">
        <v>19.45</v>
      </c>
      <c r="I2466" s="90">
        <f t="shared" si="1399"/>
        <v>14.475</v>
      </c>
      <c r="J2466" s="90">
        <f t="shared" si="1400"/>
        <v>16.122058823529411</v>
      </c>
      <c r="K2466" s="114">
        <v>15</v>
      </c>
      <c r="L2466" s="115">
        <v>5.8823529411764705E-2</v>
      </c>
      <c r="M2466" s="90">
        <v>9.34</v>
      </c>
      <c r="N2466" s="90">
        <v>11.43</v>
      </c>
      <c r="O2466" s="90">
        <v>15.29</v>
      </c>
      <c r="P2466" s="90">
        <v>17.690000000000001</v>
      </c>
      <c r="Q2466" s="90">
        <v>19.739999999999998</v>
      </c>
      <c r="R2466" s="63">
        <f t="shared" si="1425"/>
        <v>12.210000000000004</v>
      </c>
      <c r="S2466" s="64">
        <f t="shared" si="1424"/>
        <v>1.4196983141082533E-2</v>
      </c>
      <c r="T2466" s="65">
        <f t="shared" si="1418"/>
        <v>0.81714785651793531</v>
      </c>
      <c r="U2466" s="65">
        <f t="shared" si="1418"/>
        <v>0.74754741661216484</v>
      </c>
      <c r="V2466" s="65">
        <f t="shared" si="1389"/>
        <v>0.64612775579423398</v>
      </c>
      <c r="W2466" s="65">
        <f t="shared" si="1390"/>
        <v>0.57902735562310037</v>
      </c>
      <c r="X2466" s="61">
        <f t="shared" si="1401"/>
        <v>0.11908931698774075</v>
      </c>
      <c r="Y2466" s="66">
        <f t="shared" si="1391"/>
        <v>7.3103448275862029E-2</v>
      </c>
      <c r="Z2466" s="61">
        <f t="shared" si="1392"/>
        <v>0.11378644722137557</v>
      </c>
      <c r="AA2466" s="67">
        <f t="shared" si="1393"/>
        <v>14.475000000000001</v>
      </c>
      <c r="AB2466" s="68">
        <f t="shared" si="1394"/>
        <v>0.24890638670166235</v>
      </c>
      <c r="AC2466" s="69">
        <f t="shared" si="1395"/>
        <v>0.26640419947506577</v>
      </c>
      <c r="AD2466" s="70">
        <f>_xlfn.PERCENTILE.EXC(AC2466:$AC$5675,0.5)</f>
        <v>8.2692790886561757E-2</v>
      </c>
      <c r="AE2466" s="70">
        <f>_xlfn.PERCENTILE.EXC($AC2466:AC$5675,0.35)</f>
        <v>4.6652217519322706E-2</v>
      </c>
      <c r="AF2466" s="71">
        <f t="shared" si="1420"/>
        <v>5.7666615532215373E-2</v>
      </c>
      <c r="AG2466" s="70">
        <f t="shared" si="1421"/>
        <v>-0.13516283925727643</v>
      </c>
      <c r="AH2466" s="70">
        <f t="shared" si="1422"/>
        <v>-0.15865885003490499</v>
      </c>
      <c r="AI2466" s="61" t="str">
        <f t="shared" si="1410"/>
        <v>Short VOL</v>
      </c>
      <c r="AJ2466" s="68" t="str">
        <f t="shared" si="1411"/>
        <v>Short VOL</v>
      </c>
      <c r="AK2466" s="72" t="str">
        <f t="shared" si="1412"/>
        <v>00631L</v>
      </c>
      <c r="AL2466" s="73">
        <f t="shared" si="1402"/>
        <v>1</v>
      </c>
      <c r="AM2466" s="72" t="str">
        <f t="shared" si="1415"/>
        <v>00631L</v>
      </c>
      <c r="AN2466" s="73">
        <f t="shared" si="1403"/>
        <v>1</v>
      </c>
      <c r="AO2466" s="74" t="str">
        <f t="shared" si="1409"/>
        <v>00631L</v>
      </c>
      <c r="AP2466" s="20">
        <f t="shared" si="1404"/>
        <v>1</v>
      </c>
      <c r="AQ2466" s="74" t="str">
        <f t="shared" si="1419"/>
        <v>00631L</v>
      </c>
      <c r="AR2466" s="20">
        <f t="shared" si="1405"/>
        <v>1</v>
      </c>
      <c r="AS2466" s="74" t="str">
        <f t="shared" si="1413"/>
        <v>00631L</v>
      </c>
      <c r="AT2466" s="20">
        <f t="shared" si="1406"/>
        <v>1</v>
      </c>
      <c r="AU2466" s="74" t="str">
        <f t="shared" si="1396"/>
        <v>00631L</v>
      </c>
      <c r="AV2466" s="20">
        <f t="shared" si="1407"/>
        <v>1</v>
      </c>
      <c r="AW2466" s="74" t="str">
        <f t="shared" si="1397"/>
        <v>00631L</v>
      </c>
      <c r="AX2466" s="20">
        <f t="shared" si="1398"/>
        <v>1</v>
      </c>
      <c r="AY2466" s="20">
        <f t="shared" si="1408"/>
        <v>0</v>
      </c>
      <c r="AZ2466" s="116">
        <v>42727</v>
      </c>
      <c r="BA2466" s="117">
        <v>17.274999999999999</v>
      </c>
      <c r="BB2466" s="118">
        <v>17.262499999999999</v>
      </c>
      <c r="BC2466" s="76">
        <f t="shared" si="1416"/>
        <v>16.924791666666668</v>
      </c>
      <c r="BD2466" s="76">
        <f t="shared" si="1417"/>
        <v>16.942291666666666</v>
      </c>
      <c r="BE2466" s="77">
        <f t="shared" si="1423"/>
        <v>1.9953470623715115E-2</v>
      </c>
      <c r="BF2466" s="77">
        <f t="shared" si="1414"/>
        <v>1.9637740860519129E-2</v>
      </c>
    </row>
    <row r="2467" spans="1:58" s="23" customFormat="1" ht="15.75" customHeight="1" x14ac:dyDescent="0.4">
      <c r="A2467" s="116">
        <v>42725</v>
      </c>
      <c r="B2467" s="112">
        <v>14.025</v>
      </c>
      <c r="C2467" s="112">
        <v>15.675000000000001</v>
      </c>
      <c r="D2467" s="112">
        <v>16.925000000000001</v>
      </c>
      <c r="E2467" s="112">
        <v>17.824999999999999</v>
      </c>
      <c r="F2467" s="112">
        <v>18.324999999999999</v>
      </c>
      <c r="G2467" s="112">
        <v>18.725000000000001</v>
      </c>
      <c r="H2467" s="113">
        <v>19.274999999999999</v>
      </c>
      <c r="I2467" s="90">
        <f t="shared" si="1399"/>
        <v>14.122058823529413</v>
      </c>
      <c r="J2467" s="90">
        <f t="shared" si="1400"/>
        <v>15.748529411764707</v>
      </c>
      <c r="K2467" s="114">
        <v>16</v>
      </c>
      <c r="L2467" s="115">
        <v>5.8823529411764705E-2</v>
      </c>
      <c r="M2467" s="90">
        <v>9.33</v>
      </c>
      <c r="N2467" s="90">
        <v>11.27</v>
      </c>
      <c r="O2467" s="90">
        <v>15.09</v>
      </c>
      <c r="P2467" s="90">
        <v>17.52</v>
      </c>
      <c r="Q2467" s="90">
        <v>19.649999999999999</v>
      </c>
      <c r="R2467" s="63">
        <f t="shared" si="1425"/>
        <v>12.009999999999998</v>
      </c>
      <c r="S2467" s="64">
        <f t="shared" si="1424"/>
        <v>-1.5720524017467225E-2</v>
      </c>
      <c r="T2467" s="65">
        <f t="shared" si="1418"/>
        <v>0.82786157941437444</v>
      </c>
      <c r="U2467" s="65">
        <f t="shared" si="1418"/>
        <v>0.7468522200132538</v>
      </c>
      <c r="V2467" s="65">
        <f t="shared" si="1389"/>
        <v>0.6432648401826484</v>
      </c>
      <c r="W2467" s="65">
        <f t="shared" si="1390"/>
        <v>0.57353689567430033</v>
      </c>
      <c r="X2467" s="61">
        <f t="shared" si="1401"/>
        <v>0.11764705882352944</v>
      </c>
      <c r="Y2467" s="66">
        <f t="shared" si="1391"/>
        <v>8.1346423562412312E-2</v>
      </c>
      <c r="Z2467" s="61">
        <f t="shared" si="1392"/>
        <v>0.11517234197646571</v>
      </c>
      <c r="AA2467" s="67">
        <f t="shared" si="1393"/>
        <v>14.122058823529411</v>
      </c>
      <c r="AB2467" s="68">
        <f t="shared" si="1394"/>
        <v>0.24445430346051472</v>
      </c>
      <c r="AC2467" s="69">
        <f t="shared" si="1395"/>
        <v>0.25306644396889189</v>
      </c>
      <c r="AD2467" s="70">
        <f>_xlfn.PERCENTILE.EXC(AC2467:$AC$5675,0.5)</f>
        <v>8.2691167753408387E-2</v>
      </c>
      <c r="AE2467" s="70">
        <f>_xlfn.PERCENTILE.EXC($AC2467:AC$5675,0.35)</f>
        <v>4.6638970678444372E-2</v>
      </c>
      <c r="AF2467" s="71">
        <f t="shared" si="1420"/>
        <v>5.7666615532215373E-2</v>
      </c>
      <c r="AG2467" s="70">
        <f t="shared" si="1421"/>
        <v>-0.13516283925727643</v>
      </c>
      <c r="AH2467" s="70">
        <f t="shared" si="1422"/>
        <v>-0.15865885003490499</v>
      </c>
      <c r="AI2467" s="61" t="str">
        <f t="shared" si="1410"/>
        <v>Short VOL</v>
      </c>
      <c r="AJ2467" s="68" t="str">
        <f t="shared" si="1411"/>
        <v>Short VOL</v>
      </c>
      <c r="AK2467" s="72" t="str">
        <f t="shared" si="1412"/>
        <v>00631L</v>
      </c>
      <c r="AL2467" s="73">
        <f t="shared" si="1402"/>
        <v>1</v>
      </c>
      <c r="AM2467" s="72" t="str">
        <f t="shared" si="1415"/>
        <v>00631L</v>
      </c>
      <c r="AN2467" s="73">
        <f t="shared" si="1403"/>
        <v>1</v>
      </c>
      <c r="AO2467" s="74" t="str">
        <f t="shared" si="1409"/>
        <v>00631L</v>
      </c>
      <c r="AP2467" s="20">
        <f t="shared" si="1404"/>
        <v>1</v>
      </c>
      <c r="AQ2467" s="74" t="str">
        <f t="shared" si="1419"/>
        <v>00631L</v>
      </c>
      <c r="AR2467" s="20">
        <f t="shared" si="1405"/>
        <v>1</v>
      </c>
      <c r="AS2467" s="74" t="str">
        <f t="shared" si="1413"/>
        <v>00631L</v>
      </c>
      <c r="AT2467" s="20">
        <f t="shared" si="1406"/>
        <v>1</v>
      </c>
      <c r="AU2467" s="74" t="str">
        <f t="shared" si="1396"/>
        <v>00631L</v>
      </c>
      <c r="AV2467" s="20">
        <f t="shared" si="1407"/>
        <v>1</v>
      </c>
      <c r="AW2467" s="74" t="str">
        <f t="shared" si="1397"/>
        <v>00631L</v>
      </c>
      <c r="AX2467" s="20">
        <f t="shared" si="1398"/>
        <v>1</v>
      </c>
      <c r="AY2467" s="20">
        <f t="shared" si="1408"/>
        <v>0</v>
      </c>
      <c r="AZ2467" s="116">
        <v>42726</v>
      </c>
      <c r="BA2467" s="117">
        <v>17.329999999999998</v>
      </c>
      <c r="BB2467" s="118">
        <v>17.350000000000001</v>
      </c>
      <c r="BC2467" s="76">
        <f t="shared" si="1416"/>
        <v>16.903958333333332</v>
      </c>
      <c r="BD2467" s="76">
        <f t="shared" si="1417"/>
        <v>16.925916666666666</v>
      </c>
      <c r="BE2467" s="77">
        <f t="shared" si="1423"/>
        <v>2.6386817683235114E-2</v>
      </c>
      <c r="BF2467" s="77">
        <f t="shared" si="1414"/>
        <v>2.3873645445101396E-2</v>
      </c>
    </row>
    <row r="2468" spans="1:58" s="23" customFormat="1" ht="15.75" customHeight="1" x14ac:dyDescent="0.4">
      <c r="A2468" s="116">
        <v>42724</v>
      </c>
      <c r="B2468" s="112">
        <v>11.574999999999999</v>
      </c>
      <c r="C2468" s="112">
        <v>14.225</v>
      </c>
      <c r="D2468" s="112">
        <v>15.775</v>
      </c>
      <c r="E2468" s="112">
        <v>16.975000000000001</v>
      </c>
      <c r="F2468" s="112">
        <v>17.925000000000001</v>
      </c>
      <c r="G2468" s="112">
        <v>18.375</v>
      </c>
      <c r="H2468" s="113">
        <v>18.75</v>
      </c>
      <c r="I2468" s="90">
        <f t="shared" si="1399"/>
        <v>14.225</v>
      </c>
      <c r="J2468" s="90">
        <f t="shared" si="1400"/>
        <v>15.775</v>
      </c>
      <c r="K2468" s="114">
        <v>0</v>
      </c>
      <c r="L2468" s="115">
        <v>4.1666666666666664E-2</v>
      </c>
      <c r="M2468" s="90">
        <v>9.85</v>
      </c>
      <c r="N2468" s="90">
        <v>11.45</v>
      </c>
      <c r="O2468" s="90">
        <v>15.14</v>
      </c>
      <c r="P2468" s="90">
        <v>17.52</v>
      </c>
      <c r="Q2468" s="90">
        <v>19.59</v>
      </c>
      <c r="R2468" s="63">
        <f t="shared" si="1425"/>
        <v>11.36</v>
      </c>
      <c r="S2468" s="64">
        <f t="shared" si="1424"/>
        <v>-2.2203245089667083E-2</v>
      </c>
      <c r="T2468" s="65">
        <f t="shared" si="1418"/>
        <v>0.86026200873362446</v>
      </c>
      <c r="U2468" s="65">
        <f t="shared" si="1418"/>
        <v>0.75627476882430644</v>
      </c>
      <c r="V2468" s="65">
        <f t="shared" si="1389"/>
        <v>0.65353881278538806</v>
      </c>
      <c r="W2468" s="65">
        <f t="shared" si="1390"/>
        <v>0.58448187850944355</v>
      </c>
      <c r="X2468" s="61">
        <f t="shared" si="1401"/>
        <v>0.22894168466522682</v>
      </c>
      <c r="Y2468" s="66">
        <f t="shared" si="1391"/>
        <v>0.10456553755522818</v>
      </c>
      <c r="Z2468" s="61">
        <f t="shared" si="1392"/>
        <v>0.10896309314586999</v>
      </c>
      <c r="AA2468" s="67">
        <f t="shared" si="1393"/>
        <v>14.225</v>
      </c>
      <c r="AB2468" s="68">
        <f t="shared" si="1394"/>
        <v>1.0917030567685591E-2</v>
      </c>
      <c r="AC2468" s="69">
        <f t="shared" si="1395"/>
        <v>0.24235807860262013</v>
      </c>
      <c r="AD2468" s="70">
        <f>_xlfn.PERCENTILE.EXC(AC2468:$AC$5675,0.5)</f>
        <v>8.2622842443682398E-2</v>
      </c>
      <c r="AE2468" s="70">
        <f>_xlfn.PERCENTILE.EXC($AC2468:AC$5675,0.35)</f>
        <v>4.6625723837566017E-2</v>
      </c>
      <c r="AF2468" s="71">
        <f t="shared" si="1420"/>
        <v>5.7666615532215373E-2</v>
      </c>
      <c r="AG2468" s="70">
        <f t="shared" si="1421"/>
        <v>-0.13516283925727643</v>
      </c>
      <c r="AH2468" s="70">
        <f t="shared" si="1422"/>
        <v>-0.15865885003490499</v>
      </c>
      <c r="AI2468" s="61" t="str">
        <f t="shared" si="1410"/>
        <v>Short VOL</v>
      </c>
      <c r="AJ2468" s="68" t="str">
        <f t="shared" si="1411"/>
        <v>Short VOL</v>
      </c>
      <c r="AK2468" s="72" t="str">
        <f t="shared" si="1412"/>
        <v>00631L</v>
      </c>
      <c r="AL2468" s="73">
        <f t="shared" si="1402"/>
        <v>1</v>
      </c>
      <c r="AM2468" s="72" t="str">
        <f t="shared" si="1415"/>
        <v>00631L</v>
      </c>
      <c r="AN2468" s="73">
        <f t="shared" si="1403"/>
        <v>1</v>
      </c>
      <c r="AO2468" s="74" t="str">
        <f t="shared" si="1409"/>
        <v>00631L</v>
      </c>
      <c r="AP2468" s="20">
        <f t="shared" si="1404"/>
        <v>1</v>
      </c>
      <c r="AQ2468" s="74" t="str">
        <f t="shared" si="1419"/>
        <v>00631L</v>
      </c>
      <c r="AR2468" s="20">
        <f t="shared" si="1405"/>
        <v>1</v>
      </c>
      <c r="AS2468" s="74" t="str">
        <f t="shared" si="1413"/>
        <v>00631L</v>
      </c>
      <c r="AT2468" s="20">
        <f t="shared" si="1406"/>
        <v>1</v>
      </c>
      <c r="AU2468" s="74" t="str">
        <f t="shared" si="1396"/>
        <v>00631L</v>
      </c>
      <c r="AV2468" s="20">
        <f t="shared" si="1407"/>
        <v>1</v>
      </c>
      <c r="AW2468" s="74" t="str">
        <f t="shared" si="1397"/>
        <v>00631L</v>
      </c>
      <c r="AX2468" s="20">
        <f t="shared" si="1398"/>
        <v>1</v>
      </c>
      <c r="AY2468" s="20">
        <f t="shared" si="1408"/>
        <v>0</v>
      </c>
      <c r="AZ2468" s="116">
        <v>42725</v>
      </c>
      <c r="BA2468" s="117">
        <v>17.46</v>
      </c>
      <c r="BB2468" s="118">
        <v>17.5</v>
      </c>
      <c r="BC2468" s="76">
        <f t="shared" si="1416"/>
        <v>16.881249999999998</v>
      </c>
      <c r="BD2468" s="76">
        <f t="shared" si="1417"/>
        <v>16.905791666666666</v>
      </c>
      <c r="BE2468" s="77">
        <f t="shared" si="1423"/>
        <v>3.6653091447612127E-2</v>
      </c>
      <c r="BF2468" s="77">
        <f t="shared" si="1414"/>
        <v>3.2782157988263505E-2</v>
      </c>
    </row>
    <row r="2469" spans="1:58" s="23" customFormat="1" ht="15.75" customHeight="1" x14ac:dyDescent="0.4">
      <c r="A2469" s="116">
        <v>42723</v>
      </c>
      <c r="B2469" s="112">
        <v>12.125</v>
      </c>
      <c r="C2469" s="112">
        <v>14.475</v>
      </c>
      <c r="D2469" s="112">
        <v>15.975</v>
      </c>
      <c r="E2469" s="112">
        <v>17.125</v>
      </c>
      <c r="F2469" s="112">
        <v>18.024999999999999</v>
      </c>
      <c r="G2469" s="112">
        <v>18.425000000000001</v>
      </c>
      <c r="H2469" s="113">
        <v>18.824999999999999</v>
      </c>
      <c r="I2469" s="90">
        <f t="shared" si="1399"/>
        <v>14.377083333333333</v>
      </c>
      <c r="J2469" s="90">
        <f t="shared" si="1400"/>
        <v>15.9125</v>
      </c>
      <c r="K2469" s="114">
        <v>1</v>
      </c>
      <c r="L2469" s="115">
        <v>4.1666666666666664E-2</v>
      </c>
      <c r="M2469" s="90">
        <v>9.9499999999999993</v>
      </c>
      <c r="N2469" s="90">
        <v>11.71</v>
      </c>
      <c r="O2469" s="90">
        <v>15.31</v>
      </c>
      <c r="P2469" s="90">
        <v>17.57</v>
      </c>
      <c r="Q2469" s="90">
        <v>19.61</v>
      </c>
      <c r="R2469" s="63">
        <f t="shared" si="1425"/>
        <v>11.220000000000002</v>
      </c>
      <c r="S2469" s="64">
        <f t="shared" si="1424"/>
        <v>-4.0163934426229383E-2</v>
      </c>
      <c r="T2469" s="65">
        <f t="shared" si="1418"/>
        <v>0.84970111016225436</v>
      </c>
      <c r="U2469" s="65">
        <f t="shared" si="1418"/>
        <v>0.7648595689092097</v>
      </c>
      <c r="V2469" s="65">
        <f t="shared" si="1389"/>
        <v>0.6664769493454753</v>
      </c>
      <c r="W2469" s="65">
        <f t="shared" si="1390"/>
        <v>0.59714431412544622</v>
      </c>
      <c r="X2469" s="61">
        <f t="shared" si="1401"/>
        <v>0.1938144329896907</v>
      </c>
      <c r="Y2469" s="66">
        <f t="shared" si="1391"/>
        <v>9.9270072992700686E-2</v>
      </c>
      <c r="Z2469" s="61">
        <f t="shared" si="1392"/>
        <v>0.10679611650485435</v>
      </c>
      <c r="AA2469" s="67">
        <f t="shared" si="1393"/>
        <v>14.377083333333335</v>
      </c>
      <c r="AB2469" s="68">
        <f t="shared" si="1394"/>
        <v>3.5439795046968328E-2</v>
      </c>
      <c r="AC2469" s="69">
        <f t="shared" si="1395"/>
        <v>0.22776117278679198</v>
      </c>
      <c r="AD2469" s="70">
        <f>_xlfn.PERCENTILE.EXC(AC2469:$AC$5675,0.5)</f>
        <v>8.2554517133956423E-2</v>
      </c>
      <c r="AE2469" s="70">
        <f>_xlfn.PERCENTILE.EXC($AC2469:AC$5675,0.35)</f>
        <v>4.6617378260877945E-2</v>
      </c>
      <c r="AF2469" s="71">
        <f t="shared" si="1420"/>
        <v>5.7541661030269003E-2</v>
      </c>
      <c r="AG2469" s="70">
        <f t="shared" si="1421"/>
        <v>-0.13516283925727643</v>
      </c>
      <c r="AH2469" s="70">
        <f t="shared" si="1422"/>
        <v>-0.15865885003490499</v>
      </c>
      <c r="AI2469" s="61" t="str">
        <f t="shared" si="1410"/>
        <v>Short VOL</v>
      </c>
      <c r="AJ2469" s="68" t="str">
        <f t="shared" si="1411"/>
        <v>Short VOL</v>
      </c>
      <c r="AK2469" s="72" t="str">
        <f t="shared" si="1412"/>
        <v>00631L</v>
      </c>
      <c r="AL2469" s="73">
        <f t="shared" si="1402"/>
        <v>1</v>
      </c>
      <c r="AM2469" s="72" t="str">
        <f t="shared" si="1415"/>
        <v>00631L</v>
      </c>
      <c r="AN2469" s="73">
        <f t="shared" si="1403"/>
        <v>1</v>
      </c>
      <c r="AO2469" s="74" t="str">
        <f t="shared" si="1409"/>
        <v>00631L</v>
      </c>
      <c r="AP2469" s="20">
        <f t="shared" si="1404"/>
        <v>1</v>
      </c>
      <c r="AQ2469" s="74" t="str">
        <f t="shared" si="1419"/>
        <v>00631L</v>
      </c>
      <c r="AR2469" s="20">
        <f t="shared" si="1405"/>
        <v>1</v>
      </c>
      <c r="AS2469" s="74" t="str">
        <f t="shared" si="1413"/>
        <v>00631L</v>
      </c>
      <c r="AT2469" s="20">
        <f t="shared" si="1406"/>
        <v>1</v>
      </c>
      <c r="AU2469" s="74" t="str">
        <f t="shared" si="1396"/>
        <v>00631L</v>
      </c>
      <c r="AV2469" s="20">
        <f t="shared" si="1407"/>
        <v>1</v>
      </c>
      <c r="AW2469" s="74" t="str">
        <f t="shared" si="1397"/>
        <v>00631L</v>
      </c>
      <c r="AX2469" s="20">
        <f t="shared" si="1398"/>
        <v>1</v>
      </c>
      <c r="AY2469" s="20">
        <f t="shared" si="1408"/>
        <v>0</v>
      </c>
      <c r="AZ2469" s="116">
        <v>42724</v>
      </c>
      <c r="BA2469" s="117">
        <v>17.5</v>
      </c>
      <c r="BB2469" s="118">
        <v>17.512499999999999</v>
      </c>
      <c r="BC2469" s="76">
        <f t="shared" si="1416"/>
        <v>16.855624999999996</v>
      </c>
      <c r="BD2469" s="76">
        <f t="shared" si="1417"/>
        <v>16.881249999999998</v>
      </c>
      <c r="BE2469" s="77">
        <f t="shared" si="1423"/>
        <v>3.8970670028551486E-2</v>
      </c>
      <c r="BF2469" s="77">
        <f t="shared" si="1414"/>
        <v>3.6653091447612127E-2</v>
      </c>
    </row>
    <row r="2470" spans="1:58" s="23" customFormat="1" ht="15.75" customHeight="1" x14ac:dyDescent="0.4">
      <c r="A2470" s="116">
        <v>42720</v>
      </c>
      <c r="B2470" s="112">
        <v>12.725</v>
      </c>
      <c r="C2470" s="112">
        <v>14.975</v>
      </c>
      <c r="D2470" s="112">
        <v>16.375</v>
      </c>
      <c r="E2470" s="112">
        <v>17.425000000000001</v>
      </c>
      <c r="F2470" s="112">
        <v>18.274999999999999</v>
      </c>
      <c r="G2470" s="112">
        <v>18.675000000000001</v>
      </c>
      <c r="H2470" s="113">
        <v>19.024999999999999</v>
      </c>
      <c r="I2470" s="90">
        <f t="shared" si="1399"/>
        <v>14.7875</v>
      </c>
      <c r="J2470" s="90">
        <f t="shared" si="1400"/>
        <v>16.258333333333333</v>
      </c>
      <c r="K2470" s="114">
        <v>2</v>
      </c>
      <c r="L2470" s="115">
        <v>4.1666666666666664E-2</v>
      </c>
      <c r="M2470" s="90">
        <v>10.67</v>
      </c>
      <c r="N2470" s="90">
        <v>12.2</v>
      </c>
      <c r="O2470" s="90">
        <v>15.57</v>
      </c>
      <c r="P2470" s="90">
        <v>17.77</v>
      </c>
      <c r="Q2470" s="90">
        <v>19.72</v>
      </c>
      <c r="R2470" s="63">
        <f t="shared" si="1425"/>
        <v>10.470000000000006</v>
      </c>
      <c r="S2470" s="64">
        <f t="shared" si="1424"/>
        <v>-4.6129788897576227E-2</v>
      </c>
      <c r="T2470" s="65">
        <f t="shared" si="1418"/>
        <v>0.87459016393442623</v>
      </c>
      <c r="U2470" s="65">
        <f t="shared" si="1418"/>
        <v>0.78355812459858698</v>
      </c>
      <c r="V2470" s="65">
        <f t="shared" ref="V2470:V2533" si="1426">N2470/P2470</f>
        <v>0.68655036578503092</v>
      </c>
      <c r="W2470" s="65">
        <f t="shared" ref="W2470:W2533" si="1427">N2470/Q2470</f>
        <v>0.61866125760649082</v>
      </c>
      <c r="X2470" s="61">
        <f t="shared" si="1401"/>
        <v>0.17681728880157171</v>
      </c>
      <c r="Y2470" s="66">
        <f t="shared" ref="Y2470:Y2533" si="1428">(H2470-E2470)/E2470</f>
        <v>9.1822094691535031E-2</v>
      </c>
      <c r="Z2470" s="61">
        <f t="shared" ref="Z2470:Z2533" si="1429">(J2470-I2470)/I2470</f>
        <v>9.946463792617638E-2</v>
      </c>
      <c r="AA2470" s="67">
        <f t="shared" ref="AA2470:AA2533" si="1430">B2470*(K2470*L2470)+C2470*(1-(K2470*L2470))</f>
        <v>14.7875</v>
      </c>
      <c r="AB2470" s="68">
        <f t="shared" ref="AB2470:AB2533" si="1431">(B2470-N2470)/N2470</f>
        <v>4.3032786885245936E-2</v>
      </c>
      <c r="AC2470" s="69">
        <f t="shared" ref="AC2470:AC2533" si="1432">(AA2470-N2470)/N2470</f>
        <v>0.21209016393442628</v>
      </c>
      <c r="AD2470" s="70">
        <f>_xlfn.PERCENTILE.EXC(AC2470:$AC$5675,0.5)</f>
        <v>8.2541568331287979E-2</v>
      </c>
      <c r="AE2470" s="70">
        <f>_xlfn.PERCENTILE.EXC($AC2470:AC$5675,0.35)</f>
        <v>4.6612708632332571E-2</v>
      </c>
      <c r="AF2470" s="71">
        <f t="shared" si="1420"/>
        <v>5.7385187639596782E-2</v>
      </c>
      <c r="AG2470" s="70">
        <f t="shared" si="1421"/>
        <v>-0.13516283925727643</v>
      </c>
      <c r="AH2470" s="70">
        <f t="shared" si="1422"/>
        <v>-0.15865885003490499</v>
      </c>
      <c r="AI2470" s="61" t="str">
        <f t="shared" si="1410"/>
        <v>Short VOL</v>
      </c>
      <c r="AJ2470" s="68" t="str">
        <f t="shared" si="1411"/>
        <v>Short VOL</v>
      </c>
      <c r="AK2470" s="72" t="str">
        <f t="shared" si="1412"/>
        <v>00631L</v>
      </c>
      <c r="AL2470" s="73">
        <f t="shared" si="1402"/>
        <v>1</v>
      </c>
      <c r="AM2470" s="72" t="str">
        <f t="shared" si="1415"/>
        <v>00631L</v>
      </c>
      <c r="AN2470" s="73">
        <f t="shared" si="1403"/>
        <v>1</v>
      </c>
      <c r="AO2470" s="74" t="str">
        <f t="shared" si="1409"/>
        <v>00631L</v>
      </c>
      <c r="AP2470" s="20">
        <f t="shared" si="1404"/>
        <v>1</v>
      </c>
      <c r="AQ2470" s="74" t="str">
        <f t="shared" si="1419"/>
        <v>00631L</v>
      </c>
      <c r="AR2470" s="20">
        <f t="shared" si="1405"/>
        <v>1</v>
      </c>
      <c r="AS2470" s="74" t="str">
        <f t="shared" si="1413"/>
        <v>00631L</v>
      </c>
      <c r="AT2470" s="20">
        <f t="shared" si="1406"/>
        <v>1</v>
      </c>
      <c r="AU2470" s="74" t="str">
        <f t="shared" si="1396"/>
        <v>00631L</v>
      </c>
      <c r="AV2470" s="20">
        <f t="shared" si="1407"/>
        <v>1</v>
      </c>
      <c r="AW2470" s="74" t="str">
        <f t="shared" si="1397"/>
        <v>00631L</v>
      </c>
      <c r="AX2470" s="20">
        <f t="shared" si="1398"/>
        <v>1</v>
      </c>
      <c r="AY2470" s="20">
        <f t="shared" si="1408"/>
        <v>0</v>
      </c>
      <c r="AZ2470" s="116">
        <v>42723</v>
      </c>
      <c r="BA2470" s="117">
        <v>17.48</v>
      </c>
      <c r="BB2470" s="118">
        <v>17.524999999999999</v>
      </c>
      <c r="BC2470" s="76">
        <f t="shared" si="1416"/>
        <v>16.829166666666666</v>
      </c>
      <c r="BD2470" s="76">
        <f t="shared" si="1417"/>
        <v>16.855083333333329</v>
      </c>
      <c r="BE2470" s="77">
        <f t="shared" si="1423"/>
        <v>4.1346868036642705E-2</v>
      </c>
      <c r="BF2470" s="77">
        <f t="shared" si="1414"/>
        <v>3.7075857431734513E-2</v>
      </c>
    </row>
    <row r="2471" spans="1:58" s="23" customFormat="1" ht="15.75" customHeight="1" x14ac:dyDescent="0.4">
      <c r="A2471" s="116">
        <v>42719</v>
      </c>
      <c r="B2471" s="112">
        <v>13.025</v>
      </c>
      <c r="C2471" s="112">
        <v>15.074999999999999</v>
      </c>
      <c r="D2471" s="112">
        <v>16.425000000000001</v>
      </c>
      <c r="E2471" s="112">
        <v>17.475000000000001</v>
      </c>
      <c r="F2471" s="112">
        <v>18.274999999999999</v>
      </c>
      <c r="G2471" s="112">
        <v>18.675000000000001</v>
      </c>
      <c r="H2471" s="113">
        <v>19.024999999999999</v>
      </c>
      <c r="I2471" s="90">
        <f t="shared" si="1399"/>
        <v>14.81875</v>
      </c>
      <c r="J2471" s="90">
        <f t="shared" si="1400"/>
        <v>16.256250000000001</v>
      </c>
      <c r="K2471" s="114">
        <v>3</v>
      </c>
      <c r="L2471" s="115">
        <v>4.1666666666666664E-2</v>
      </c>
      <c r="M2471" s="90">
        <v>11.85</v>
      </c>
      <c r="N2471" s="90">
        <v>12.79</v>
      </c>
      <c r="O2471" s="90">
        <v>15.75</v>
      </c>
      <c r="P2471" s="90">
        <v>17.899999999999999</v>
      </c>
      <c r="Q2471" s="90">
        <v>19.739999999999998</v>
      </c>
      <c r="R2471" s="63">
        <f t="shared" si="1425"/>
        <v>9.009999999999998</v>
      </c>
      <c r="S2471" s="64">
        <f t="shared" si="1424"/>
        <v>-3.032600454890071E-2</v>
      </c>
      <c r="T2471" s="65">
        <f t="shared" si="1418"/>
        <v>0.92650508209538707</v>
      </c>
      <c r="U2471" s="65">
        <f t="shared" si="1418"/>
        <v>0.81206349206349204</v>
      </c>
      <c r="V2471" s="65">
        <f t="shared" si="1426"/>
        <v>0.71452513966480447</v>
      </c>
      <c r="W2471" s="65">
        <f t="shared" si="1427"/>
        <v>0.64792299898682881</v>
      </c>
      <c r="X2471" s="61">
        <f t="shared" si="1401"/>
        <v>0.15738963531669858</v>
      </c>
      <c r="Y2471" s="66">
        <f t="shared" si="1428"/>
        <v>8.8698140200285949E-2</v>
      </c>
      <c r="Z2471" s="61">
        <f t="shared" si="1429"/>
        <v>9.7005482918599867E-2</v>
      </c>
      <c r="AA2471" s="67">
        <f t="shared" si="1430"/>
        <v>14.81875</v>
      </c>
      <c r="AB2471" s="68">
        <f t="shared" si="1431"/>
        <v>1.8373729476153341E-2</v>
      </c>
      <c r="AC2471" s="69">
        <f t="shared" si="1432"/>
        <v>0.15862001563721662</v>
      </c>
      <c r="AD2471" s="70">
        <f>_xlfn.PERCENTILE.EXC(AC2471:$AC$5675,0.5)</f>
        <v>8.2528619528619535E-2</v>
      </c>
      <c r="AE2471" s="70">
        <f>_xlfn.PERCENTILE.EXC($AC2471:AC$5675,0.35)</f>
        <v>4.6608039003787197E-2</v>
      </c>
      <c r="AF2471" s="71">
        <f t="shared" si="1420"/>
        <v>5.7133653743083955E-2</v>
      </c>
      <c r="AG2471" s="70">
        <f t="shared" si="1421"/>
        <v>-0.13516283925727643</v>
      </c>
      <c r="AH2471" s="70">
        <f t="shared" si="1422"/>
        <v>-0.15865885003490499</v>
      </c>
      <c r="AI2471" s="61" t="str">
        <f t="shared" si="1410"/>
        <v>Short VOL</v>
      </c>
      <c r="AJ2471" s="68" t="str">
        <f t="shared" si="1411"/>
        <v>Short VOL</v>
      </c>
      <c r="AK2471" s="72" t="str">
        <f t="shared" si="1412"/>
        <v>00631L</v>
      </c>
      <c r="AL2471" s="73">
        <f t="shared" si="1402"/>
        <v>1</v>
      </c>
      <c r="AM2471" s="72" t="str">
        <f t="shared" si="1415"/>
        <v>00631L</v>
      </c>
      <c r="AN2471" s="73">
        <f t="shared" si="1403"/>
        <v>1</v>
      </c>
      <c r="AO2471" s="74" t="str">
        <f t="shared" si="1409"/>
        <v>00631L</v>
      </c>
      <c r="AP2471" s="20">
        <f t="shared" si="1404"/>
        <v>1</v>
      </c>
      <c r="AQ2471" s="74" t="str">
        <f t="shared" si="1419"/>
        <v>00631L</v>
      </c>
      <c r="AR2471" s="20">
        <f t="shared" si="1405"/>
        <v>1</v>
      </c>
      <c r="AS2471" s="74" t="str">
        <f t="shared" si="1413"/>
        <v>00631L</v>
      </c>
      <c r="AT2471" s="20">
        <f t="shared" si="1406"/>
        <v>1</v>
      </c>
      <c r="AU2471" s="74" t="str">
        <f t="shared" si="1396"/>
        <v>00631L</v>
      </c>
      <c r="AV2471" s="20">
        <f t="shared" si="1407"/>
        <v>1</v>
      </c>
      <c r="AW2471" s="74" t="str">
        <f t="shared" si="1397"/>
        <v>00631L</v>
      </c>
      <c r="AX2471" s="20">
        <f t="shared" si="1398"/>
        <v>1</v>
      </c>
      <c r="AY2471" s="20">
        <f t="shared" si="1408"/>
        <v>0</v>
      </c>
      <c r="AZ2471" s="116">
        <v>42720</v>
      </c>
      <c r="BA2471" s="117">
        <v>17.487500000000001</v>
      </c>
      <c r="BB2471" s="118">
        <v>17.5</v>
      </c>
      <c r="BC2471" s="76">
        <f t="shared" si="1416"/>
        <v>16.802499999999995</v>
      </c>
      <c r="BD2471" s="76">
        <f t="shared" si="1417"/>
        <v>16.828541666666663</v>
      </c>
      <c r="BE2471" s="77">
        <f t="shared" si="1423"/>
        <v>4.1511679809552469E-2</v>
      </c>
      <c r="BF2471" s="77">
        <f t="shared" si="1414"/>
        <v>3.9157185832601152E-2</v>
      </c>
    </row>
    <row r="2472" spans="1:58" s="23" customFormat="1" ht="15.75" customHeight="1" x14ac:dyDescent="0.4">
      <c r="A2472" s="116">
        <v>42718</v>
      </c>
      <c r="B2472" s="112">
        <v>13.425000000000001</v>
      </c>
      <c r="C2472" s="112">
        <v>15.324999999999999</v>
      </c>
      <c r="D2472" s="112">
        <v>16.524999999999999</v>
      </c>
      <c r="E2472" s="112">
        <v>17.475000000000001</v>
      </c>
      <c r="F2472" s="112">
        <v>18.274999999999999</v>
      </c>
      <c r="G2472" s="112">
        <v>18.675000000000001</v>
      </c>
      <c r="H2472" s="113">
        <v>18.975000000000001</v>
      </c>
      <c r="I2472" s="90">
        <f t="shared" si="1399"/>
        <v>15.008333333333333</v>
      </c>
      <c r="J2472" s="90">
        <f t="shared" si="1400"/>
        <v>16.324999999999999</v>
      </c>
      <c r="K2472" s="114">
        <v>4</v>
      </c>
      <c r="L2472" s="115">
        <v>4.1666666666666664E-2</v>
      </c>
      <c r="M2472" s="90">
        <v>12.84</v>
      </c>
      <c r="N2472" s="90">
        <v>13.19</v>
      </c>
      <c r="O2472" s="90">
        <v>15.87</v>
      </c>
      <c r="P2472" s="90">
        <v>17.91</v>
      </c>
      <c r="Q2472" s="90">
        <v>19.670000000000002</v>
      </c>
      <c r="R2472" s="63">
        <f t="shared" si="1425"/>
        <v>7.75</v>
      </c>
      <c r="S2472" s="64">
        <f t="shared" si="1424"/>
        <v>3.6949685534591103E-2</v>
      </c>
      <c r="T2472" s="65">
        <f t="shared" si="1418"/>
        <v>0.97346474601971189</v>
      </c>
      <c r="U2472" s="65">
        <f t="shared" si="1418"/>
        <v>0.83112791430371769</v>
      </c>
      <c r="V2472" s="65">
        <f t="shared" si="1426"/>
        <v>0.7364600781686208</v>
      </c>
      <c r="W2472" s="65">
        <f t="shared" si="1427"/>
        <v>0.67056431113370607</v>
      </c>
      <c r="X2472" s="61">
        <f t="shared" si="1401"/>
        <v>0.14152700186219727</v>
      </c>
      <c r="Y2472" s="66">
        <f t="shared" si="1428"/>
        <v>8.5836909871244635E-2</v>
      </c>
      <c r="Z2472" s="61">
        <f t="shared" si="1429"/>
        <v>8.7729039422543023E-2</v>
      </c>
      <c r="AA2472" s="67">
        <f t="shared" si="1430"/>
        <v>15.008333333333333</v>
      </c>
      <c r="AB2472" s="68">
        <f t="shared" si="1431"/>
        <v>1.7816527672479245E-2</v>
      </c>
      <c r="AC2472" s="69">
        <f t="shared" si="1432"/>
        <v>0.13785696234521103</v>
      </c>
      <c r="AD2472" s="70">
        <f>_xlfn.PERCENTILE.EXC(AC2472:$AC$5675,0.5)</f>
        <v>8.2528250284755855E-2</v>
      </c>
      <c r="AE2472" s="70">
        <f>_xlfn.PERCENTILE.EXC($AC2472:AC$5675,0.35)</f>
        <v>4.6600521661104302E-2</v>
      </c>
      <c r="AF2472" s="71">
        <f t="shared" si="1420"/>
        <v>5.6953623876391607E-2</v>
      </c>
      <c r="AG2472" s="70">
        <f t="shared" si="1421"/>
        <v>-0.13516283925727643</v>
      </c>
      <c r="AH2472" s="70">
        <f t="shared" si="1422"/>
        <v>-0.15865885003490499</v>
      </c>
      <c r="AI2472" s="61" t="str">
        <f t="shared" si="1410"/>
        <v>Short VOL</v>
      </c>
      <c r="AJ2472" s="68" t="str">
        <f t="shared" si="1411"/>
        <v>Short VOL</v>
      </c>
      <c r="AK2472" s="72" t="str">
        <f t="shared" si="1412"/>
        <v>00631L</v>
      </c>
      <c r="AL2472" s="73">
        <f t="shared" si="1402"/>
        <v>1</v>
      </c>
      <c r="AM2472" s="72" t="str">
        <f t="shared" si="1415"/>
        <v>00631L</v>
      </c>
      <c r="AN2472" s="73">
        <f t="shared" si="1403"/>
        <v>1</v>
      </c>
      <c r="AO2472" s="74" t="str">
        <f t="shared" si="1409"/>
        <v>00631L</v>
      </c>
      <c r="AP2472" s="20">
        <f t="shared" si="1404"/>
        <v>1</v>
      </c>
      <c r="AQ2472" s="74" t="str">
        <f t="shared" si="1419"/>
        <v>00631L</v>
      </c>
      <c r="AR2472" s="20">
        <f t="shared" si="1405"/>
        <v>1</v>
      </c>
      <c r="AS2472" s="74" t="str">
        <f t="shared" si="1413"/>
        <v>00631L</v>
      </c>
      <c r="AT2472" s="20">
        <f t="shared" si="1406"/>
        <v>1</v>
      </c>
      <c r="AU2472" s="74" t="str">
        <f t="shared" si="1396"/>
        <v>00631L</v>
      </c>
      <c r="AV2472" s="20">
        <f t="shared" si="1407"/>
        <v>1</v>
      </c>
      <c r="AW2472" s="74" t="str">
        <f t="shared" si="1397"/>
        <v>00631L</v>
      </c>
      <c r="AX2472" s="20">
        <f t="shared" si="1398"/>
        <v>1</v>
      </c>
      <c r="AY2472" s="20">
        <f t="shared" si="1408"/>
        <v>0</v>
      </c>
      <c r="AZ2472" s="116">
        <v>42719</v>
      </c>
      <c r="BA2472" s="117">
        <v>17.329999999999998</v>
      </c>
      <c r="BB2472" s="118">
        <v>17.3</v>
      </c>
      <c r="BC2472" s="76">
        <f t="shared" si="1416"/>
        <v>16.773958333333333</v>
      </c>
      <c r="BD2472" s="76">
        <f t="shared" si="1417"/>
        <v>16.799666666666663</v>
      </c>
      <c r="BE2472" s="77">
        <f t="shared" si="1423"/>
        <v>3.13606160342794E-2</v>
      </c>
      <c r="BF2472" s="77">
        <f t="shared" si="1414"/>
        <v>3.1568086668386376E-2</v>
      </c>
    </row>
    <row r="2473" spans="1:58" s="23" customFormat="1" ht="15.75" customHeight="1" x14ac:dyDescent="0.4">
      <c r="A2473" s="116">
        <v>42717</v>
      </c>
      <c r="B2473" s="112">
        <v>13.275</v>
      </c>
      <c r="C2473" s="112">
        <v>15.475</v>
      </c>
      <c r="D2473" s="112">
        <v>16.725000000000001</v>
      </c>
      <c r="E2473" s="112">
        <v>17.675000000000001</v>
      </c>
      <c r="F2473" s="112">
        <v>18.475000000000001</v>
      </c>
      <c r="G2473" s="112">
        <v>18.824999999999999</v>
      </c>
      <c r="H2473" s="113">
        <v>19.175000000000001</v>
      </c>
      <c r="I2473" s="90">
        <f t="shared" si="1399"/>
        <v>15.016666666666666</v>
      </c>
      <c r="J2473" s="90">
        <f t="shared" si="1400"/>
        <v>16.464583333333334</v>
      </c>
      <c r="K2473" s="114">
        <v>5</v>
      </c>
      <c r="L2473" s="115">
        <v>4.1666666666666664E-2</v>
      </c>
      <c r="M2473" s="90">
        <v>12.25</v>
      </c>
      <c r="N2473" s="90">
        <v>12.72</v>
      </c>
      <c r="O2473" s="90">
        <v>15.7</v>
      </c>
      <c r="P2473" s="90">
        <v>17.82</v>
      </c>
      <c r="Q2473" s="90">
        <v>19.64</v>
      </c>
      <c r="R2473" s="63">
        <f t="shared" si="1425"/>
        <v>8.5499999999999972</v>
      </c>
      <c r="S2473" s="64">
        <f t="shared" si="1424"/>
        <v>6.329113924050638E-3</v>
      </c>
      <c r="T2473" s="65">
        <f t="shared" si="1418"/>
        <v>0.96305031446540879</v>
      </c>
      <c r="U2473" s="65">
        <f t="shared" si="1418"/>
        <v>0.81019108280254781</v>
      </c>
      <c r="V2473" s="65">
        <f t="shared" si="1426"/>
        <v>0.71380471380471378</v>
      </c>
      <c r="W2473" s="65">
        <f t="shared" si="1427"/>
        <v>0.6476578411405296</v>
      </c>
      <c r="X2473" s="61">
        <f t="shared" si="1401"/>
        <v>0.16572504708097924</v>
      </c>
      <c r="Y2473" s="66">
        <f t="shared" si="1428"/>
        <v>8.4865629420084868E-2</v>
      </c>
      <c r="Z2473" s="61">
        <f t="shared" si="1429"/>
        <v>9.6420643729189875E-2</v>
      </c>
      <c r="AA2473" s="67">
        <f t="shared" si="1430"/>
        <v>15.016666666666667</v>
      </c>
      <c r="AB2473" s="68">
        <f t="shared" si="1431"/>
        <v>4.363207547169809E-2</v>
      </c>
      <c r="AC2473" s="69">
        <f t="shared" si="1432"/>
        <v>0.18055555555555555</v>
      </c>
      <c r="AD2473" s="70">
        <f>_xlfn.PERCENTILE.EXC(AC2473:$AC$5675,0.5)</f>
        <v>8.2527881040892162E-2</v>
      </c>
      <c r="AE2473" s="70">
        <f>_xlfn.PERCENTILE.EXC($AC2473:AC$5675,0.35)</f>
        <v>4.65918652327664E-2</v>
      </c>
      <c r="AF2473" s="71">
        <f t="shared" si="1420"/>
        <v>5.6798215999147111E-2</v>
      </c>
      <c r="AG2473" s="70">
        <f t="shared" si="1421"/>
        <v>-0.13516283925727643</v>
      </c>
      <c r="AH2473" s="70">
        <f t="shared" si="1422"/>
        <v>-0.15865885003490499</v>
      </c>
      <c r="AI2473" s="61" t="str">
        <f t="shared" si="1410"/>
        <v>Short VOL</v>
      </c>
      <c r="AJ2473" s="68" t="str">
        <f t="shared" si="1411"/>
        <v>Short VOL</v>
      </c>
      <c r="AK2473" s="72" t="str">
        <f t="shared" si="1412"/>
        <v>00631L</v>
      </c>
      <c r="AL2473" s="73">
        <f t="shared" si="1402"/>
        <v>1</v>
      </c>
      <c r="AM2473" s="72" t="str">
        <f t="shared" si="1415"/>
        <v>00631L</v>
      </c>
      <c r="AN2473" s="73">
        <f t="shared" si="1403"/>
        <v>1</v>
      </c>
      <c r="AO2473" s="74" t="str">
        <f t="shared" si="1409"/>
        <v>00631L</v>
      </c>
      <c r="AP2473" s="20">
        <f t="shared" si="1404"/>
        <v>1</v>
      </c>
      <c r="AQ2473" s="74" t="str">
        <f t="shared" si="1419"/>
        <v>00631L</v>
      </c>
      <c r="AR2473" s="20">
        <f t="shared" si="1405"/>
        <v>1</v>
      </c>
      <c r="AS2473" s="74" t="str">
        <f t="shared" si="1413"/>
        <v>00631L</v>
      </c>
      <c r="AT2473" s="20">
        <f t="shared" si="1406"/>
        <v>1</v>
      </c>
      <c r="AU2473" s="74" t="str">
        <f t="shared" si="1396"/>
        <v>00631L</v>
      </c>
      <c r="AV2473" s="20">
        <f t="shared" si="1407"/>
        <v>1</v>
      </c>
      <c r="AW2473" s="74" t="str">
        <f t="shared" si="1397"/>
        <v>00631L</v>
      </c>
      <c r="AX2473" s="20">
        <f t="shared" si="1398"/>
        <v>1</v>
      </c>
      <c r="AY2473" s="20">
        <f t="shared" si="1408"/>
        <v>0</v>
      </c>
      <c r="AZ2473" s="116">
        <v>42718</v>
      </c>
      <c r="BA2473" s="117">
        <v>17.34</v>
      </c>
      <c r="BB2473" s="118">
        <v>17.350000000000001</v>
      </c>
      <c r="BC2473" s="76">
        <f t="shared" si="1416"/>
        <v>16.748749999999998</v>
      </c>
      <c r="BD2473" s="76">
        <f t="shared" si="1417"/>
        <v>16.774624999999997</v>
      </c>
      <c r="BE2473" s="77">
        <f t="shared" si="1423"/>
        <v>3.5898201358310552E-2</v>
      </c>
      <c r="BF2473" s="77">
        <f t="shared" si="1414"/>
        <v>3.3704181166494221E-2</v>
      </c>
    </row>
    <row r="2474" spans="1:58" s="23" customFormat="1" ht="15.75" customHeight="1" x14ac:dyDescent="0.4">
      <c r="A2474" s="116">
        <v>42716</v>
      </c>
      <c r="B2474" s="112">
        <v>13.425000000000001</v>
      </c>
      <c r="C2474" s="112">
        <v>15.574999999999999</v>
      </c>
      <c r="D2474" s="112">
        <v>16.725000000000001</v>
      </c>
      <c r="E2474" s="112">
        <v>17.625</v>
      </c>
      <c r="F2474" s="112">
        <v>18.425000000000001</v>
      </c>
      <c r="G2474" s="112">
        <v>18.824999999999999</v>
      </c>
      <c r="H2474" s="113">
        <v>19.175000000000001</v>
      </c>
      <c r="I2474" s="90">
        <f t="shared" si="1399"/>
        <v>15.0375</v>
      </c>
      <c r="J2474" s="90">
        <f t="shared" si="1400"/>
        <v>16.4375</v>
      </c>
      <c r="K2474" s="114">
        <v>6</v>
      </c>
      <c r="L2474" s="115">
        <v>4.1666666666666664E-2</v>
      </c>
      <c r="M2474" s="90">
        <v>12.25</v>
      </c>
      <c r="N2474" s="90">
        <v>12.64</v>
      </c>
      <c r="O2474" s="90">
        <v>15.73</v>
      </c>
      <c r="P2474" s="90">
        <v>17.850000000000001</v>
      </c>
      <c r="Q2474" s="90">
        <v>19.73</v>
      </c>
      <c r="R2474" s="63">
        <f t="shared" si="1425"/>
        <v>8.6899999999999977</v>
      </c>
      <c r="S2474" s="64">
        <f t="shared" si="1424"/>
        <v>7.5744680851063881E-2</v>
      </c>
      <c r="T2474" s="65">
        <f t="shared" si="1418"/>
        <v>0.96914556962025311</v>
      </c>
      <c r="U2474" s="65">
        <f t="shared" si="1418"/>
        <v>0.80356007628734905</v>
      </c>
      <c r="V2474" s="65">
        <f t="shared" si="1426"/>
        <v>0.70812324929971981</v>
      </c>
      <c r="W2474" s="65">
        <f t="shared" si="1427"/>
        <v>0.64064875823618861</v>
      </c>
      <c r="X2474" s="61">
        <f t="shared" si="1401"/>
        <v>0.16014897579143378</v>
      </c>
      <c r="Y2474" s="66">
        <f t="shared" si="1428"/>
        <v>8.7943262411347561E-2</v>
      </c>
      <c r="Z2474" s="61">
        <f t="shared" si="1429"/>
        <v>9.3100581878636762E-2</v>
      </c>
      <c r="AA2474" s="67">
        <f t="shared" si="1430"/>
        <v>15.037499999999998</v>
      </c>
      <c r="AB2474" s="68">
        <f t="shared" si="1431"/>
        <v>6.2104430379746847E-2</v>
      </c>
      <c r="AC2474" s="69">
        <f t="shared" si="1432"/>
        <v>0.18967563291139219</v>
      </c>
      <c r="AD2474" s="70">
        <f>_xlfn.PERCENTILE.EXC(AC2474:$AC$5675,0.5)</f>
        <v>8.2467644224149816E-2</v>
      </c>
      <c r="AE2474" s="70">
        <f>_xlfn.PERCENTILE.EXC($AC2474:AC$5675,0.35)</f>
        <v>4.6583208804428504E-2</v>
      </c>
      <c r="AF2474" s="71">
        <f t="shared" si="1420"/>
        <v>5.6672521099421301E-2</v>
      </c>
      <c r="AG2474" s="70">
        <f t="shared" si="1421"/>
        <v>-0.13516283925727643</v>
      </c>
      <c r="AH2474" s="70">
        <f t="shared" si="1422"/>
        <v>-0.15865885003490499</v>
      </c>
      <c r="AI2474" s="61" t="str">
        <f t="shared" si="1410"/>
        <v>Short VOL</v>
      </c>
      <c r="AJ2474" s="68" t="str">
        <f t="shared" si="1411"/>
        <v>Short VOL</v>
      </c>
      <c r="AK2474" s="72" t="str">
        <f t="shared" si="1412"/>
        <v>00631L</v>
      </c>
      <c r="AL2474" s="73">
        <f t="shared" si="1402"/>
        <v>1</v>
      </c>
      <c r="AM2474" s="72" t="str">
        <f t="shared" si="1415"/>
        <v>00631L</v>
      </c>
      <c r="AN2474" s="73">
        <f t="shared" si="1403"/>
        <v>1</v>
      </c>
      <c r="AO2474" s="74" t="str">
        <f t="shared" si="1409"/>
        <v>00631L</v>
      </c>
      <c r="AP2474" s="20">
        <f t="shared" si="1404"/>
        <v>1</v>
      </c>
      <c r="AQ2474" s="74" t="str">
        <f t="shared" si="1419"/>
        <v>00631L</v>
      </c>
      <c r="AR2474" s="20">
        <f t="shared" si="1405"/>
        <v>1</v>
      </c>
      <c r="AS2474" s="74" t="str">
        <f t="shared" si="1413"/>
        <v>00631L</v>
      </c>
      <c r="AT2474" s="20">
        <f t="shared" si="1406"/>
        <v>1</v>
      </c>
      <c r="AU2474" s="74" t="str">
        <f t="shared" si="1396"/>
        <v>00631L</v>
      </c>
      <c r="AV2474" s="20">
        <f t="shared" si="1407"/>
        <v>1</v>
      </c>
      <c r="AW2474" s="74" t="str">
        <f t="shared" si="1397"/>
        <v>00631L</v>
      </c>
      <c r="AX2474" s="20">
        <f t="shared" si="1398"/>
        <v>1</v>
      </c>
      <c r="AY2474" s="20">
        <f t="shared" si="1408"/>
        <v>0</v>
      </c>
      <c r="AZ2474" s="116">
        <v>42717</v>
      </c>
      <c r="BA2474" s="117">
        <v>17.225000000000001</v>
      </c>
      <c r="BB2474" s="118">
        <v>17.175000000000001</v>
      </c>
      <c r="BC2474" s="76">
        <f t="shared" si="1416"/>
        <v>16.720416666666665</v>
      </c>
      <c r="BD2474" s="76">
        <f t="shared" si="1417"/>
        <v>16.746666666666663</v>
      </c>
      <c r="BE2474" s="77">
        <f t="shared" si="1423"/>
        <v>2.7187320890129468E-2</v>
      </c>
      <c r="BF2474" s="77">
        <f t="shared" si="1414"/>
        <v>2.8562898089172308E-2</v>
      </c>
    </row>
    <row r="2475" spans="1:58" s="23" customFormat="1" ht="15.75" customHeight="1" x14ac:dyDescent="0.4">
      <c r="A2475" s="116">
        <v>42713</v>
      </c>
      <c r="B2475" s="112">
        <v>13.025</v>
      </c>
      <c r="C2475" s="112">
        <v>15.225</v>
      </c>
      <c r="D2475" s="112">
        <v>16.425000000000001</v>
      </c>
      <c r="E2475" s="112">
        <v>17.425000000000001</v>
      </c>
      <c r="F2475" s="112">
        <v>18.225000000000001</v>
      </c>
      <c r="G2475" s="112">
        <v>18.625</v>
      </c>
      <c r="H2475" s="113">
        <v>18.975000000000001</v>
      </c>
      <c r="I2475" s="90">
        <f t="shared" si="1399"/>
        <v>14.583333333333334</v>
      </c>
      <c r="J2475" s="90">
        <f t="shared" si="1400"/>
        <v>16.074999999999999</v>
      </c>
      <c r="K2475" s="114">
        <v>7</v>
      </c>
      <c r="L2475" s="115">
        <v>4.1666666666666664E-2</v>
      </c>
      <c r="M2475" s="90">
        <v>11.1</v>
      </c>
      <c r="N2475" s="90">
        <v>11.75</v>
      </c>
      <c r="O2475" s="90">
        <v>15.22</v>
      </c>
      <c r="P2475" s="90">
        <v>17.66</v>
      </c>
      <c r="Q2475" s="90">
        <v>19.53</v>
      </c>
      <c r="R2475" s="63">
        <f t="shared" si="1425"/>
        <v>10.030000000000001</v>
      </c>
      <c r="S2475" s="64">
        <f t="shared" si="1424"/>
        <v>-7.0411392405063333E-2</v>
      </c>
      <c r="T2475" s="65">
        <f t="shared" si="1418"/>
        <v>0.94468085106382971</v>
      </c>
      <c r="U2475" s="65">
        <f t="shared" si="1418"/>
        <v>0.77201051248357422</v>
      </c>
      <c r="V2475" s="65">
        <f t="shared" si="1426"/>
        <v>0.66534541336353337</v>
      </c>
      <c r="W2475" s="65">
        <f t="shared" si="1427"/>
        <v>0.60163850486431125</v>
      </c>
      <c r="X2475" s="61">
        <f t="shared" si="1401"/>
        <v>0.16890595009596923</v>
      </c>
      <c r="Y2475" s="66">
        <f t="shared" si="1428"/>
        <v>8.895265423242471E-2</v>
      </c>
      <c r="Z2475" s="61">
        <f t="shared" si="1429"/>
        <v>0.10228571428571419</v>
      </c>
      <c r="AA2475" s="67">
        <f t="shared" si="1430"/>
        <v>14.583333333333334</v>
      </c>
      <c r="AB2475" s="68">
        <f t="shared" si="1431"/>
        <v>0.10851063829787237</v>
      </c>
      <c r="AC2475" s="69">
        <f t="shared" si="1432"/>
        <v>0.24113475177304969</v>
      </c>
      <c r="AD2475" s="70">
        <f>_xlfn.PERCENTILE.EXC(AC2475:$AC$5675,0.5)</f>
        <v>8.2407407407407457E-2</v>
      </c>
      <c r="AE2475" s="70">
        <f>_xlfn.PERCENTILE.EXC($AC2475:AC$5675,0.35)</f>
        <v>4.6519690806944035E-2</v>
      </c>
      <c r="AF2475" s="71">
        <f t="shared" si="1420"/>
        <v>5.6603602269172645E-2</v>
      </c>
      <c r="AG2475" s="70">
        <f t="shared" si="1421"/>
        <v>-0.13516283925727643</v>
      </c>
      <c r="AH2475" s="70">
        <f t="shared" si="1422"/>
        <v>-0.15865885003490499</v>
      </c>
      <c r="AI2475" s="61" t="str">
        <f t="shared" si="1410"/>
        <v>Short VOL</v>
      </c>
      <c r="AJ2475" s="68" t="str">
        <f t="shared" si="1411"/>
        <v>Short VOL</v>
      </c>
      <c r="AK2475" s="72" t="str">
        <f t="shared" si="1412"/>
        <v>00631L</v>
      </c>
      <c r="AL2475" s="73">
        <f t="shared" si="1402"/>
        <v>1</v>
      </c>
      <c r="AM2475" s="72" t="str">
        <f t="shared" si="1415"/>
        <v>00631L</v>
      </c>
      <c r="AN2475" s="73">
        <f t="shared" si="1403"/>
        <v>1</v>
      </c>
      <c r="AO2475" s="74" t="str">
        <f t="shared" si="1409"/>
        <v>00631L</v>
      </c>
      <c r="AP2475" s="20">
        <f t="shared" si="1404"/>
        <v>1</v>
      </c>
      <c r="AQ2475" s="74" t="str">
        <f t="shared" si="1419"/>
        <v>00631L</v>
      </c>
      <c r="AR2475" s="20">
        <f t="shared" si="1405"/>
        <v>1</v>
      </c>
      <c r="AS2475" s="74" t="str">
        <f t="shared" si="1413"/>
        <v>00631L</v>
      </c>
      <c r="AT2475" s="20">
        <f t="shared" si="1406"/>
        <v>1</v>
      </c>
      <c r="AU2475" s="74" t="str">
        <f t="shared" si="1396"/>
        <v>00631L</v>
      </c>
      <c r="AV2475" s="20">
        <f t="shared" si="1407"/>
        <v>1</v>
      </c>
      <c r="AW2475" s="74" t="str">
        <f t="shared" si="1397"/>
        <v>00631L</v>
      </c>
      <c r="AX2475" s="20">
        <f t="shared" si="1398"/>
        <v>1</v>
      </c>
      <c r="AY2475" s="20">
        <f t="shared" si="1408"/>
        <v>0</v>
      </c>
      <c r="AZ2475" s="116">
        <v>42716</v>
      </c>
      <c r="BA2475" s="117">
        <v>17.25</v>
      </c>
      <c r="BB2475" s="118">
        <v>17.3</v>
      </c>
      <c r="BC2475" s="76">
        <f t="shared" si="1416"/>
        <v>16.693124999999998</v>
      </c>
      <c r="BD2475" s="76">
        <f t="shared" si="1417"/>
        <v>16.721666666666664</v>
      </c>
      <c r="BE2475" s="77">
        <f t="shared" si="1423"/>
        <v>3.6354786775993249E-2</v>
      </c>
      <c r="BF2475" s="77">
        <f t="shared" si="1414"/>
        <v>3.159573407754427E-2</v>
      </c>
    </row>
    <row r="2476" spans="1:58" s="23" customFormat="1" ht="15.75" customHeight="1" x14ac:dyDescent="0.4">
      <c r="A2476" s="116">
        <v>42712</v>
      </c>
      <c r="B2476" s="112">
        <v>13.425000000000001</v>
      </c>
      <c r="C2476" s="112">
        <v>15.525</v>
      </c>
      <c r="D2476" s="112">
        <v>16.725000000000001</v>
      </c>
      <c r="E2476" s="112">
        <v>17.625</v>
      </c>
      <c r="F2476" s="112">
        <v>18.375</v>
      </c>
      <c r="G2476" s="112">
        <v>18.774999999999999</v>
      </c>
      <c r="H2476" s="113">
        <v>19.125</v>
      </c>
      <c r="I2476" s="90">
        <f t="shared" si="1399"/>
        <v>14.825000000000001</v>
      </c>
      <c r="J2476" s="90">
        <f t="shared" si="1400"/>
        <v>16.325000000000003</v>
      </c>
      <c r="K2476" s="114">
        <v>8</v>
      </c>
      <c r="L2476" s="115">
        <v>4.1666666666666664E-2</v>
      </c>
      <c r="M2476" s="90">
        <v>12.92</v>
      </c>
      <c r="N2476" s="90">
        <v>12.64</v>
      </c>
      <c r="O2476" s="90">
        <v>15.72</v>
      </c>
      <c r="P2476" s="90">
        <v>17.95</v>
      </c>
      <c r="Q2476" s="90">
        <v>19.73</v>
      </c>
      <c r="R2476" s="63">
        <f t="shared" si="1425"/>
        <v>8.11</v>
      </c>
      <c r="S2476" s="64">
        <f t="shared" si="1424"/>
        <v>3.4369885433715212E-2</v>
      </c>
      <c r="T2476" s="65">
        <f t="shared" si="1418"/>
        <v>1.0221518987341771</v>
      </c>
      <c r="U2476" s="65">
        <f t="shared" si="1418"/>
        <v>0.80407124681933839</v>
      </c>
      <c r="V2476" s="65">
        <f t="shared" si="1426"/>
        <v>0.70417827298050151</v>
      </c>
      <c r="W2476" s="65">
        <f t="shared" si="1427"/>
        <v>0.64064875823618861</v>
      </c>
      <c r="X2476" s="61">
        <f t="shared" si="1401"/>
        <v>0.15642458100558657</v>
      </c>
      <c r="Y2476" s="66">
        <f t="shared" si="1428"/>
        <v>8.5106382978723402E-2</v>
      </c>
      <c r="Z2476" s="61">
        <f t="shared" si="1429"/>
        <v>0.10118043844856672</v>
      </c>
      <c r="AA2476" s="67">
        <f t="shared" si="1430"/>
        <v>14.825000000000001</v>
      </c>
      <c r="AB2476" s="68">
        <f t="shared" si="1431"/>
        <v>6.2104430379746847E-2</v>
      </c>
      <c r="AC2476" s="69">
        <f t="shared" si="1432"/>
        <v>0.17286392405063294</v>
      </c>
      <c r="AD2476" s="70">
        <f>_xlfn.PERCENTILE.EXC(AC2476:$AC$5675,0.5)</f>
        <v>8.2389865153456615E-2</v>
      </c>
      <c r="AE2476" s="70">
        <f>_xlfn.PERCENTILE.EXC($AC2476:AC$5675,0.35)</f>
        <v>4.6447029214601865E-2</v>
      </c>
      <c r="AF2476" s="71">
        <f t="shared" si="1420"/>
        <v>5.6409996447955357E-2</v>
      </c>
      <c r="AG2476" s="70">
        <f t="shared" si="1421"/>
        <v>-0.13516283925727643</v>
      </c>
      <c r="AH2476" s="70">
        <f t="shared" si="1422"/>
        <v>-0.15865885003490499</v>
      </c>
      <c r="AI2476" s="61" t="str">
        <f t="shared" si="1410"/>
        <v>Short VOL</v>
      </c>
      <c r="AJ2476" s="68" t="str">
        <f t="shared" si="1411"/>
        <v>Short VOL</v>
      </c>
      <c r="AK2476" s="72" t="str">
        <f t="shared" si="1412"/>
        <v>00631L</v>
      </c>
      <c r="AL2476" s="73">
        <f t="shared" si="1402"/>
        <v>1</v>
      </c>
      <c r="AM2476" s="72" t="str">
        <f t="shared" si="1415"/>
        <v>00631L</v>
      </c>
      <c r="AN2476" s="73">
        <f t="shared" si="1403"/>
        <v>1</v>
      </c>
      <c r="AO2476" s="74" t="str">
        <f t="shared" si="1409"/>
        <v>00631L</v>
      </c>
      <c r="AP2476" s="20">
        <f t="shared" si="1404"/>
        <v>1</v>
      </c>
      <c r="AQ2476" s="74" t="str">
        <f t="shared" si="1419"/>
        <v>00631L</v>
      </c>
      <c r="AR2476" s="20">
        <f t="shared" si="1405"/>
        <v>1</v>
      </c>
      <c r="AS2476" s="74" t="str">
        <f t="shared" si="1413"/>
        <v>00631L</v>
      </c>
      <c r="AT2476" s="20">
        <f t="shared" si="1406"/>
        <v>1</v>
      </c>
      <c r="AU2476" s="74" t="str">
        <f t="shared" si="1396"/>
        <v>00631L</v>
      </c>
      <c r="AV2476" s="20">
        <f t="shared" si="1407"/>
        <v>1</v>
      </c>
      <c r="AW2476" s="74" t="str">
        <f t="shared" si="1397"/>
        <v>00631L</v>
      </c>
      <c r="AX2476" s="20">
        <f t="shared" si="1398"/>
        <v>1</v>
      </c>
      <c r="AY2476" s="20">
        <f t="shared" si="1408"/>
        <v>0</v>
      </c>
      <c r="AZ2476" s="116">
        <v>42713</v>
      </c>
      <c r="BA2476" s="117">
        <v>17.475000000000001</v>
      </c>
      <c r="BB2476" s="118">
        <v>17.475000000000001</v>
      </c>
      <c r="BC2476" s="76">
        <f t="shared" si="1416"/>
        <v>16.663124999999997</v>
      </c>
      <c r="BD2476" s="76">
        <f t="shared" si="1417"/>
        <v>16.696041666666666</v>
      </c>
      <c r="BE2476" s="77">
        <f t="shared" si="1423"/>
        <v>4.8722853606391614E-2</v>
      </c>
      <c r="BF2476" s="77">
        <f t="shared" si="1414"/>
        <v>4.6655270086472717E-2</v>
      </c>
    </row>
    <row r="2477" spans="1:58" s="23" customFormat="1" ht="15.75" customHeight="1" x14ac:dyDescent="0.4">
      <c r="A2477" s="116">
        <v>42711</v>
      </c>
      <c r="B2477" s="112">
        <v>13.324999999999999</v>
      </c>
      <c r="C2477" s="112">
        <v>15.475</v>
      </c>
      <c r="D2477" s="112">
        <v>16.625</v>
      </c>
      <c r="E2477" s="112">
        <v>17.55</v>
      </c>
      <c r="F2477" s="112">
        <v>18.3</v>
      </c>
      <c r="G2477" s="112">
        <v>18.725000000000001</v>
      </c>
      <c r="H2477" s="113">
        <v>19.024999999999999</v>
      </c>
      <c r="I2477" s="90">
        <f t="shared" si="1399"/>
        <v>14.668749999999999</v>
      </c>
      <c r="J2477" s="90">
        <f t="shared" si="1400"/>
        <v>16.193750000000001</v>
      </c>
      <c r="K2477" s="114">
        <v>9</v>
      </c>
      <c r="L2477" s="115">
        <v>4.1666666666666664E-2</v>
      </c>
      <c r="M2477" s="90">
        <v>11.79</v>
      </c>
      <c r="N2477" s="90">
        <v>12.22</v>
      </c>
      <c r="O2477" s="90">
        <v>15.48</v>
      </c>
      <c r="P2477" s="90">
        <v>17.75</v>
      </c>
      <c r="Q2477" s="90">
        <v>19.57</v>
      </c>
      <c r="R2477" s="63">
        <f t="shared" si="1425"/>
        <v>9.220000000000006</v>
      </c>
      <c r="S2477" s="64">
        <f t="shared" si="1424"/>
        <v>3.6471586089906832E-2</v>
      </c>
      <c r="T2477" s="65">
        <f t="shared" si="1418"/>
        <v>0.96481178396071998</v>
      </c>
      <c r="U2477" s="65">
        <f t="shared" si="1418"/>
        <v>0.789405684754522</v>
      </c>
      <c r="V2477" s="65">
        <f t="shared" si="1426"/>
        <v>0.68845070422535215</v>
      </c>
      <c r="W2477" s="65">
        <f t="shared" si="1427"/>
        <v>0.6244251405212059</v>
      </c>
      <c r="X2477" s="61">
        <f t="shared" si="1401"/>
        <v>0.16135084427767357</v>
      </c>
      <c r="Y2477" s="66">
        <f t="shared" si="1428"/>
        <v>8.4045584045583918E-2</v>
      </c>
      <c r="Z2477" s="61">
        <f t="shared" si="1429"/>
        <v>0.10396250532594817</v>
      </c>
      <c r="AA2477" s="67">
        <f t="shared" si="1430"/>
        <v>14.668749999999999</v>
      </c>
      <c r="AB2477" s="68">
        <f t="shared" si="1431"/>
        <v>9.0425531914893498E-2</v>
      </c>
      <c r="AC2477" s="69">
        <f t="shared" si="1432"/>
        <v>0.20038870703764308</v>
      </c>
      <c r="AD2477" s="70">
        <f>_xlfn.PERCENTILE.EXC(AC2477:$AC$5675,0.5)</f>
        <v>8.2372322899505759E-2</v>
      </c>
      <c r="AE2477" s="70">
        <f>_xlfn.PERCENTILE.EXC($AC2477:AC$5675,0.35)</f>
        <v>4.6374367622259702E-2</v>
      </c>
      <c r="AF2477" s="71">
        <f t="shared" si="1420"/>
        <v>5.6094325405465661E-2</v>
      </c>
      <c r="AG2477" s="70">
        <f t="shared" si="1421"/>
        <v>-0.13516283925727643</v>
      </c>
      <c r="AH2477" s="70">
        <f t="shared" si="1422"/>
        <v>-0.15865885003490499</v>
      </c>
      <c r="AI2477" s="61" t="str">
        <f t="shared" si="1410"/>
        <v>Short VOL</v>
      </c>
      <c r="AJ2477" s="68" t="str">
        <f t="shared" si="1411"/>
        <v>Short VOL</v>
      </c>
      <c r="AK2477" s="72" t="str">
        <f t="shared" si="1412"/>
        <v>00631L</v>
      </c>
      <c r="AL2477" s="73">
        <f t="shared" si="1402"/>
        <v>1</v>
      </c>
      <c r="AM2477" s="72" t="str">
        <f t="shared" si="1415"/>
        <v>00631L</v>
      </c>
      <c r="AN2477" s="73">
        <f t="shared" si="1403"/>
        <v>1</v>
      </c>
      <c r="AO2477" s="74" t="str">
        <f t="shared" si="1409"/>
        <v>00631L</v>
      </c>
      <c r="AP2477" s="20">
        <f t="shared" si="1404"/>
        <v>1</v>
      </c>
      <c r="AQ2477" s="74" t="str">
        <f t="shared" si="1419"/>
        <v>00631L</v>
      </c>
      <c r="AR2477" s="20">
        <f t="shared" si="1405"/>
        <v>1</v>
      </c>
      <c r="AS2477" s="74" t="str">
        <f t="shared" si="1413"/>
        <v>00631L</v>
      </c>
      <c r="AT2477" s="20">
        <f t="shared" si="1406"/>
        <v>1</v>
      </c>
      <c r="AU2477" s="74" t="str">
        <f t="shared" si="1396"/>
        <v>00631L</v>
      </c>
      <c r="AV2477" s="20">
        <f t="shared" si="1407"/>
        <v>1</v>
      </c>
      <c r="AW2477" s="74" t="str">
        <f t="shared" si="1397"/>
        <v>00631L</v>
      </c>
      <c r="AX2477" s="20">
        <f t="shared" si="1398"/>
        <v>1</v>
      </c>
      <c r="AY2477" s="20">
        <f t="shared" si="1408"/>
        <v>0</v>
      </c>
      <c r="AZ2477" s="116">
        <v>42712</v>
      </c>
      <c r="BA2477" s="117">
        <v>17.5</v>
      </c>
      <c r="BB2477" s="118">
        <v>17.512499999999999</v>
      </c>
      <c r="BC2477" s="76">
        <f t="shared" si="1416"/>
        <v>16.627499999999998</v>
      </c>
      <c r="BD2477" s="76">
        <f t="shared" si="1417"/>
        <v>16.663541666666664</v>
      </c>
      <c r="BE2477" s="77">
        <f t="shared" si="1423"/>
        <v>5.3225078935498521E-2</v>
      </c>
      <c r="BF2477" s="77">
        <f t="shared" si="1414"/>
        <v>5.0196911920985382E-2</v>
      </c>
    </row>
    <row r="2478" spans="1:58" s="23" customFormat="1" ht="15.75" customHeight="1" x14ac:dyDescent="0.4">
      <c r="A2478" s="116">
        <v>42710</v>
      </c>
      <c r="B2478" s="112">
        <v>13.125</v>
      </c>
      <c r="C2478" s="112">
        <v>15.375</v>
      </c>
      <c r="D2478" s="112">
        <v>16.625</v>
      </c>
      <c r="E2478" s="112">
        <v>17.524999999999999</v>
      </c>
      <c r="F2478" s="112">
        <v>18.274999999999999</v>
      </c>
      <c r="G2478" s="112">
        <v>18.675000000000001</v>
      </c>
      <c r="H2478" s="113">
        <v>18.95</v>
      </c>
      <c r="I2478" s="90">
        <f t="shared" si="1399"/>
        <v>14.4375</v>
      </c>
      <c r="J2478" s="90">
        <f t="shared" si="1400"/>
        <v>16.104166666666668</v>
      </c>
      <c r="K2478" s="114">
        <v>10</v>
      </c>
      <c r="L2478" s="115">
        <v>4.1666666666666664E-2</v>
      </c>
      <c r="M2478" s="90">
        <v>10.84</v>
      </c>
      <c r="N2478" s="90">
        <v>11.79</v>
      </c>
      <c r="O2478" s="90">
        <v>15.48</v>
      </c>
      <c r="P2478" s="90">
        <v>17.84</v>
      </c>
      <c r="Q2478" s="90">
        <v>19.690000000000001</v>
      </c>
      <c r="R2478" s="63">
        <f t="shared" si="1425"/>
        <v>10.690000000000001</v>
      </c>
      <c r="S2478" s="64">
        <f t="shared" si="1424"/>
        <v>-2.8830313014827132E-2</v>
      </c>
      <c r="T2478" s="65">
        <f t="shared" si="1418"/>
        <v>0.91942324003392706</v>
      </c>
      <c r="U2478" s="65">
        <f t="shared" si="1418"/>
        <v>0.7616279069767441</v>
      </c>
      <c r="V2478" s="65">
        <f t="shared" si="1426"/>
        <v>0.6608744394618834</v>
      </c>
      <c r="W2478" s="65">
        <f t="shared" si="1427"/>
        <v>0.59878110716099531</v>
      </c>
      <c r="X2478" s="61">
        <f t="shared" si="1401"/>
        <v>0.17142857142857143</v>
      </c>
      <c r="Y2478" s="66">
        <f t="shared" si="1428"/>
        <v>8.1312410841654831E-2</v>
      </c>
      <c r="Z2478" s="61">
        <f t="shared" si="1429"/>
        <v>0.11544011544011552</v>
      </c>
      <c r="AA2478" s="67">
        <f t="shared" si="1430"/>
        <v>14.4375</v>
      </c>
      <c r="AB2478" s="68">
        <f t="shared" si="1431"/>
        <v>0.11323155216284995</v>
      </c>
      <c r="AC2478" s="69">
        <f t="shared" si="1432"/>
        <v>0.22455470737913494</v>
      </c>
      <c r="AD2478" s="70">
        <f>_xlfn.PERCENTILE.EXC(AC2478:$AC$5675,0.5)</f>
        <v>8.2337970805445693E-2</v>
      </c>
      <c r="AE2478" s="70">
        <f>_xlfn.PERCENTILE.EXC($AC2478:AC$5675,0.35)</f>
        <v>4.6371227290566079E-2</v>
      </c>
      <c r="AF2478" s="71">
        <f t="shared" si="1420"/>
        <v>5.5980756476555128E-2</v>
      </c>
      <c r="AG2478" s="70">
        <f t="shared" si="1421"/>
        <v>-0.13516283925727643</v>
      </c>
      <c r="AH2478" s="70">
        <f t="shared" si="1422"/>
        <v>-0.15865885003490499</v>
      </c>
      <c r="AI2478" s="61" t="str">
        <f t="shared" si="1410"/>
        <v>Short VOL</v>
      </c>
      <c r="AJ2478" s="68" t="str">
        <f t="shared" si="1411"/>
        <v>Short VOL</v>
      </c>
      <c r="AK2478" s="72" t="str">
        <f t="shared" si="1412"/>
        <v>00631L</v>
      </c>
      <c r="AL2478" s="73">
        <f t="shared" si="1402"/>
        <v>1</v>
      </c>
      <c r="AM2478" s="72" t="str">
        <f t="shared" si="1415"/>
        <v>00631L</v>
      </c>
      <c r="AN2478" s="73">
        <f t="shared" si="1403"/>
        <v>1</v>
      </c>
      <c r="AO2478" s="74" t="str">
        <f t="shared" si="1409"/>
        <v>00631L</v>
      </c>
      <c r="AP2478" s="20">
        <f t="shared" si="1404"/>
        <v>1</v>
      </c>
      <c r="AQ2478" s="74" t="str">
        <f t="shared" si="1419"/>
        <v>00631L</v>
      </c>
      <c r="AR2478" s="20">
        <f t="shared" si="1405"/>
        <v>1</v>
      </c>
      <c r="AS2478" s="74" t="str">
        <f t="shared" si="1413"/>
        <v>00631L</v>
      </c>
      <c r="AT2478" s="20">
        <f t="shared" si="1406"/>
        <v>1</v>
      </c>
      <c r="AU2478" s="74" t="str">
        <f t="shared" si="1396"/>
        <v>00631L</v>
      </c>
      <c r="AV2478" s="20">
        <f t="shared" si="1407"/>
        <v>1</v>
      </c>
      <c r="AW2478" s="74" t="str">
        <f t="shared" si="1397"/>
        <v>00631L</v>
      </c>
      <c r="AX2478" s="20">
        <f t="shared" si="1398"/>
        <v>1</v>
      </c>
      <c r="AY2478" s="20">
        <f t="shared" si="1408"/>
        <v>0</v>
      </c>
      <c r="AZ2478" s="116">
        <v>42711</v>
      </c>
      <c r="BA2478" s="117">
        <v>17.48</v>
      </c>
      <c r="BB2478" s="118">
        <v>17.487500000000001</v>
      </c>
      <c r="BC2478" s="76">
        <f t="shared" si="1416"/>
        <v>16.593958333333333</v>
      </c>
      <c r="BD2478" s="76">
        <f t="shared" si="1417"/>
        <v>16.626958333333331</v>
      </c>
      <c r="BE2478" s="77">
        <f t="shared" si="1423"/>
        <v>5.3847409323172397E-2</v>
      </c>
      <c r="BF2478" s="77">
        <f t="shared" si="1414"/>
        <v>5.1304733527629758E-2</v>
      </c>
    </row>
    <row r="2479" spans="1:58" s="23" customFormat="1" ht="15.75" customHeight="1" x14ac:dyDescent="0.4">
      <c r="A2479" s="116">
        <v>42709</v>
      </c>
      <c r="B2479" s="112">
        <v>13.525</v>
      </c>
      <c r="C2479" s="112">
        <v>15.675000000000001</v>
      </c>
      <c r="D2479" s="112">
        <v>16.875</v>
      </c>
      <c r="E2479" s="112">
        <v>17.725000000000001</v>
      </c>
      <c r="F2479" s="112">
        <v>18.425000000000001</v>
      </c>
      <c r="G2479" s="112">
        <v>18.824999999999999</v>
      </c>
      <c r="H2479" s="113">
        <v>19.125</v>
      </c>
      <c r="I2479" s="90">
        <f t="shared" si="1399"/>
        <v>14.689583333333333</v>
      </c>
      <c r="J2479" s="90">
        <f t="shared" si="1400"/>
        <v>16.324999999999999</v>
      </c>
      <c r="K2479" s="114">
        <v>11</v>
      </c>
      <c r="L2479" s="115">
        <v>4.1666666666666664E-2</v>
      </c>
      <c r="M2479" s="90">
        <v>11.41</v>
      </c>
      <c r="N2479" s="90">
        <v>12.14</v>
      </c>
      <c r="O2479" s="90">
        <v>15.77</v>
      </c>
      <c r="P2479" s="90">
        <v>18.02</v>
      </c>
      <c r="Q2479" s="90">
        <v>19.78</v>
      </c>
      <c r="R2479" s="63">
        <f t="shared" si="1425"/>
        <v>10.239999999999998</v>
      </c>
      <c r="S2479" s="64">
        <f t="shared" si="1424"/>
        <v>-0.14022662889518406</v>
      </c>
      <c r="T2479" s="65">
        <f t="shared" si="1418"/>
        <v>0.93986820428336071</v>
      </c>
      <c r="U2479" s="65">
        <f t="shared" si="1418"/>
        <v>0.76981610653138877</v>
      </c>
      <c r="V2479" s="65">
        <f t="shared" si="1426"/>
        <v>0.67369589345172032</v>
      </c>
      <c r="W2479" s="65">
        <f t="shared" si="1427"/>
        <v>0.61375126390293222</v>
      </c>
      <c r="X2479" s="61">
        <f t="shared" si="1401"/>
        <v>0.15896487985212571</v>
      </c>
      <c r="Y2479" s="66">
        <f t="shared" si="1428"/>
        <v>7.8984485190408946E-2</v>
      </c>
      <c r="Z2479" s="61">
        <f t="shared" si="1429"/>
        <v>0.11133172599631254</v>
      </c>
      <c r="AA2479" s="67">
        <f t="shared" si="1430"/>
        <v>14.689583333333335</v>
      </c>
      <c r="AB2479" s="68">
        <f t="shared" si="1431"/>
        <v>0.11408566721581546</v>
      </c>
      <c r="AC2479" s="69">
        <f t="shared" si="1432"/>
        <v>0.21001510159253164</v>
      </c>
      <c r="AD2479" s="70">
        <f>_xlfn.PERCENTILE.EXC(AC2479:$AC$5675,0.5)</f>
        <v>8.2303618711385626E-2</v>
      </c>
      <c r="AE2479" s="70">
        <f>_xlfn.PERCENTILE.EXC($AC2479:AC$5675,0.35)</f>
        <v>4.6368086958872463E-2</v>
      </c>
      <c r="AF2479" s="71">
        <f t="shared" si="1420"/>
        <v>5.5760480701177527E-2</v>
      </c>
      <c r="AG2479" s="70">
        <f t="shared" si="1421"/>
        <v>-0.13516283925727643</v>
      </c>
      <c r="AH2479" s="70">
        <f t="shared" si="1422"/>
        <v>-0.15865885003490499</v>
      </c>
      <c r="AI2479" s="61" t="str">
        <f t="shared" si="1410"/>
        <v>Short VOL</v>
      </c>
      <c r="AJ2479" s="68" t="str">
        <f t="shared" si="1411"/>
        <v>Short VOL</v>
      </c>
      <c r="AK2479" s="72" t="str">
        <f t="shared" si="1412"/>
        <v>00631L</v>
      </c>
      <c r="AL2479" s="73">
        <f t="shared" si="1402"/>
        <v>1</v>
      </c>
      <c r="AM2479" s="72" t="str">
        <f t="shared" si="1415"/>
        <v>00631L</v>
      </c>
      <c r="AN2479" s="73">
        <f t="shared" si="1403"/>
        <v>1</v>
      </c>
      <c r="AO2479" s="74" t="str">
        <f t="shared" si="1409"/>
        <v>00631L</v>
      </c>
      <c r="AP2479" s="20">
        <f t="shared" si="1404"/>
        <v>1</v>
      </c>
      <c r="AQ2479" s="74" t="str">
        <f t="shared" si="1419"/>
        <v>00631L</v>
      </c>
      <c r="AR2479" s="20">
        <f t="shared" si="1405"/>
        <v>1</v>
      </c>
      <c r="AS2479" s="74" t="str">
        <f t="shared" si="1413"/>
        <v>00631L</v>
      </c>
      <c r="AT2479" s="20">
        <f t="shared" si="1406"/>
        <v>1</v>
      </c>
      <c r="AU2479" s="74" t="str">
        <f t="shared" si="1396"/>
        <v>00631L</v>
      </c>
      <c r="AV2479" s="20">
        <f t="shared" si="1407"/>
        <v>1</v>
      </c>
      <c r="AW2479" s="74" t="str">
        <f t="shared" si="1397"/>
        <v>00631L</v>
      </c>
      <c r="AX2479" s="20">
        <f t="shared" si="1398"/>
        <v>1</v>
      </c>
      <c r="AY2479" s="20">
        <f t="shared" si="1408"/>
        <v>0</v>
      </c>
      <c r="AZ2479" s="116">
        <v>42710</v>
      </c>
      <c r="BA2479" s="117">
        <v>17.579999999999998</v>
      </c>
      <c r="BB2479" s="118">
        <v>17.587499999999999</v>
      </c>
      <c r="BC2479" s="76">
        <f t="shared" si="1416"/>
        <v>16.552499999999998</v>
      </c>
      <c r="BD2479" s="76">
        <f t="shared" si="1417"/>
        <v>16.595499999999998</v>
      </c>
      <c r="BE2479" s="77">
        <f t="shared" si="1423"/>
        <v>6.2528318985047585E-2</v>
      </c>
      <c r="BF2479" s="77">
        <f t="shared" si="1414"/>
        <v>5.9323310535988716E-2</v>
      </c>
    </row>
    <row r="2480" spans="1:58" s="23" customFormat="1" ht="15.75" customHeight="1" x14ac:dyDescent="0.4">
      <c r="A2480" s="116">
        <v>42706</v>
      </c>
      <c r="B2480" s="112">
        <v>15.074999999999999</v>
      </c>
      <c r="C2480" s="112">
        <v>16.774999999999999</v>
      </c>
      <c r="D2480" s="112">
        <v>17.675000000000001</v>
      </c>
      <c r="E2480" s="112">
        <v>18.324999999999999</v>
      </c>
      <c r="F2480" s="112">
        <v>18.925000000000001</v>
      </c>
      <c r="G2480" s="112">
        <v>19.274999999999999</v>
      </c>
      <c r="H2480" s="113">
        <v>19.524999999999999</v>
      </c>
      <c r="I2480" s="90">
        <f t="shared" si="1399"/>
        <v>15.924999999999999</v>
      </c>
      <c r="J2480" s="90">
        <f t="shared" si="1400"/>
        <v>17.225000000000001</v>
      </c>
      <c r="K2480" s="114">
        <v>12</v>
      </c>
      <c r="L2480" s="115">
        <v>4.1666666666666664E-2</v>
      </c>
      <c r="M2480" s="90">
        <v>13.64</v>
      </c>
      <c r="N2480" s="90">
        <v>14.12</v>
      </c>
      <c r="O2480" s="90">
        <v>16.78</v>
      </c>
      <c r="P2480" s="90">
        <v>18.75</v>
      </c>
      <c r="Q2480" s="90">
        <v>20.260000000000002</v>
      </c>
      <c r="R2480" s="63">
        <f t="shared" si="1425"/>
        <v>7.7700000000000031</v>
      </c>
      <c r="S2480" s="64">
        <f t="shared" si="1424"/>
        <v>3.5536602700781046E-3</v>
      </c>
      <c r="T2480" s="65">
        <f t="shared" si="1418"/>
        <v>0.96600566572237967</v>
      </c>
      <c r="U2480" s="65">
        <f t="shared" si="1418"/>
        <v>0.84147794994040515</v>
      </c>
      <c r="V2480" s="65">
        <f t="shared" si="1426"/>
        <v>0.75306666666666666</v>
      </c>
      <c r="W2480" s="65">
        <f t="shared" si="1427"/>
        <v>0.69693978282329705</v>
      </c>
      <c r="X2480" s="61">
        <f t="shared" si="1401"/>
        <v>0.11276948590381422</v>
      </c>
      <c r="Y2480" s="66">
        <f t="shared" si="1428"/>
        <v>6.5484311050477459E-2</v>
      </c>
      <c r="Z2480" s="61">
        <f t="shared" si="1429"/>
        <v>8.163265306122465E-2</v>
      </c>
      <c r="AA2480" s="67">
        <f t="shared" si="1430"/>
        <v>15.924999999999999</v>
      </c>
      <c r="AB2480" s="68">
        <f t="shared" si="1431"/>
        <v>6.7634560906515595E-2</v>
      </c>
      <c r="AC2480" s="69">
        <f t="shared" si="1432"/>
        <v>0.12783286118980169</v>
      </c>
      <c r="AD2480" s="70">
        <f>_xlfn.PERCENTILE.EXC(AC2480:$AC$5675,0.5)</f>
        <v>8.229448906381269E-2</v>
      </c>
      <c r="AE2480" s="70">
        <f>_xlfn.PERCENTILE.EXC($AC2480:AC$5675,0.35)</f>
        <v>4.6362024076379023E-2</v>
      </c>
      <c r="AF2480" s="71">
        <f t="shared" si="1420"/>
        <v>5.5480482467301112E-2</v>
      </c>
      <c r="AG2480" s="70">
        <f t="shared" si="1421"/>
        <v>-0.13516283925727643</v>
      </c>
      <c r="AH2480" s="70">
        <f t="shared" si="1422"/>
        <v>-0.15865885003490499</v>
      </c>
      <c r="AI2480" s="61" t="str">
        <f t="shared" si="1410"/>
        <v>Short VOL</v>
      </c>
      <c r="AJ2480" s="68" t="str">
        <f t="shared" si="1411"/>
        <v>Short VOL</v>
      </c>
      <c r="AK2480" s="72" t="str">
        <f t="shared" si="1412"/>
        <v>00631L</v>
      </c>
      <c r="AL2480" s="73">
        <f t="shared" si="1402"/>
        <v>1</v>
      </c>
      <c r="AM2480" s="72" t="str">
        <f t="shared" si="1415"/>
        <v>00631L</v>
      </c>
      <c r="AN2480" s="73">
        <f t="shared" si="1403"/>
        <v>1</v>
      </c>
      <c r="AO2480" s="74" t="str">
        <f t="shared" si="1409"/>
        <v>00631L</v>
      </c>
      <c r="AP2480" s="20">
        <f t="shared" si="1404"/>
        <v>1</v>
      </c>
      <c r="AQ2480" s="74" t="str">
        <f t="shared" si="1419"/>
        <v>00631L</v>
      </c>
      <c r="AR2480" s="20">
        <f t="shared" si="1405"/>
        <v>1</v>
      </c>
      <c r="AS2480" s="74" t="str">
        <f t="shared" si="1413"/>
        <v>00631L</v>
      </c>
      <c r="AT2480" s="20">
        <f t="shared" si="1406"/>
        <v>1</v>
      </c>
      <c r="AU2480" s="74" t="str">
        <f t="shared" ref="AU2480:AU2543" si="1433">IF(AC2480&gt;AF2480,"00631L",IF(AC2480&lt;AG2480,"Cash","00635U"))</f>
        <v>00631L</v>
      </c>
      <c r="AV2480" s="20">
        <f t="shared" si="1407"/>
        <v>1</v>
      </c>
      <c r="AW2480" s="74" t="str">
        <f t="shared" ref="AW2480:AW2543" si="1434">IF(AC2480&gt;AE2480,"00631L",IF(AC2480&lt;AH2480,"00631L","00635U"))</f>
        <v>00631L</v>
      </c>
      <c r="AX2480" s="20">
        <f t="shared" si="1398"/>
        <v>1</v>
      </c>
      <c r="AY2480" s="20">
        <f t="shared" si="1408"/>
        <v>0</v>
      </c>
      <c r="AZ2480" s="116">
        <v>42709</v>
      </c>
      <c r="BA2480" s="117">
        <v>17.55</v>
      </c>
      <c r="BB2480" s="118">
        <v>17.55</v>
      </c>
      <c r="BC2480" s="76">
        <f t="shared" si="1416"/>
        <v>16.507916666666663</v>
      </c>
      <c r="BD2480" s="76">
        <f t="shared" si="1417"/>
        <v>16.551874999999999</v>
      </c>
      <c r="BE2480" s="77">
        <f t="shared" si="1423"/>
        <v>6.3126277796007241E-2</v>
      </c>
      <c r="BF2480" s="77">
        <f t="shared" si="1414"/>
        <v>6.0302835781444804E-2</v>
      </c>
    </row>
    <row r="2481" spans="1:58" s="23" customFormat="1" ht="15.75" customHeight="1" x14ac:dyDescent="0.4">
      <c r="A2481" s="116">
        <v>42705</v>
      </c>
      <c r="B2481" s="112">
        <v>15.025</v>
      </c>
      <c r="C2481" s="112">
        <v>16.675000000000001</v>
      </c>
      <c r="D2481" s="112">
        <v>17.574999999999999</v>
      </c>
      <c r="E2481" s="112">
        <v>18.175000000000001</v>
      </c>
      <c r="F2481" s="112">
        <v>18.824999999999999</v>
      </c>
      <c r="G2481" s="112">
        <v>19.175000000000001</v>
      </c>
      <c r="H2481" s="113">
        <v>19.425000000000001</v>
      </c>
      <c r="I2481" s="90">
        <f t="shared" si="1399"/>
        <v>15.78125</v>
      </c>
      <c r="J2481" s="90">
        <f t="shared" si="1400"/>
        <v>17.087499999999999</v>
      </c>
      <c r="K2481" s="114">
        <v>13</v>
      </c>
      <c r="L2481" s="115">
        <v>4.1666666666666664E-2</v>
      </c>
      <c r="M2481" s="90">
        <v>13.96</v>
      </c>
      <c r="N2481" s="90">
        <v>14.07</v>
      </c>
      <c r="O2481" s="90">
        <v>16.670000000000002</v>
      </c>
      <c r="P2481" s="90">
        <v>18.64</v>
      </c>
      <c r="Q2481" s="90">
        <v>20.23</v>
      </c>
      <c r="R2481" s="63">
        <f t="shared" si="1425"/>
        <v>7.2800000000000011</v>
      </c>
      <c r="S2481" s="64">
        <f t="shared" si="1424"/>
        <v>5.5513878469617417E-2</v>
      </c>
      <c r="T2481" s="65">
        <f t="shared" si="1418"/>
        <v>0.99218194740582799</v>
      </c>
      <c r="U2481" s="65">
        <f t="shared" si="1418"/>
        <v>0.84403119376124769</v>
      </c>
      <c r="V2481" s="65">
        <f t="shared" si="1426"/>
        <v>0.75482832618025753</v>
      </c>
      <c r="W2481" s="65">
        <f t="shared" si="1427"/>
        <v>0.69550173010380623</v>
      </c>
      <c r="X2481" s="61">
        <f t="shared" si="1401"/>
        <v>0.10981697171381034</v>
      </c>
      <c r="Y2481" s="66">
        <f t="shared" si="1428"/>
        <v>6.8775790921595595E-2</v>
      </c>
      <c r="Z2481" s="61">
        <f t="shared" si="1429"/>
        <v>8.2772277227722679E-2</v>
      </c>
      <c r="AA2481" s="67">
        <f t="shared" si="1430"/>
        <v>15.78125</v>
      </c>
      <c r="AB2481" s="68">
        <f t="shared" si="1431"/>
        <v>6.7874911158493256E-2</v>
      </c>
      <c r="AC2481" s="69">
        <f t="shared" si="1432"/>
        <v>0.12162402274342571</v>
      </c>
      <c r="AD2481" s="70">
        <f>_xlfn.PERCENTILE.EXC(AC2481:$AC$5675,0.5)</f>
        <v>8.2285359416239753E-2</v>
      </c>
      <c r="AE2481" s="70">
        <f>_xlfn.PERCENTILE.EXC($AC2481:AC$5675,0.35)</f>
        <v>4.6338425889086765E-2</v>
      </c>
      <c r="AF2481" s="71">
        <f t="shared" si="1420"/>
        <v>5.5480482467301112E-2</v>
      </c>
      <c r="AG2481" s="70">
        <f t="shared" si="1421"/>
        <v>-0.13516283925727643</v>
      </c>
      <c r="AH2481" s="70">
        <f t="shared" si="1422"/>
        <v>-0.15865885003490499</v>
      </c>
      <c r="AI2481" s="61" t="str">
        <f t="shared" si="1410"/>
        <v>Short VOL</v>
      </c>
      <c r="AJ2481" s="68" t="str">
        <f t="shared" si="1411"/>
        <v>Short VOL</v>
      </c>
      <c r="AK2481" s="72" t="str">
        <f t="shared" si="1412"/>
        <v>00631L</v>
      </c>
      <c r="AL2481" s="73">
        <f t="shared" si="1402"/>
        <v>1</v>
      </c>
      <c r="AM2481" s="72" t="str">
        <f t="shared" si="1415"/>
        <v>00631L</v>
      </c>
      <c r="AN2481" s="73">
        <f t="shared" si="1403"/>
        <v>1</v>
      </c>
      <c r="AO2481" s="74" t="str">
        <f t="shared" si="1409"/>
        <v>00631L</v>
      </c>
      <c r="AP2481" s="20">
        <f t="shared" si="1404"/>
        <v>1</v>
      </c>
      <c r="AQ2481" s="74" t="str">
        <f t="shared" si="1419"/>
        <v>00631L</v>
      </c>
      <c r="AR2481" s="20">
        <f t="shared" si="1405"/>
        <v>1</v>
      </c>
      <c r="AS2481" s="74" t="str">
        <f t="shared" si="1413"/>
        <v>00631L</v>
      </c>
      <c r="AT2481" s="20">
        <f t="shared" si="1406"/>
        <v>1</v>
      </c>
      <c r="AU2481" s="74" t="str">
        <f t="shared" si="1433"/>
        <v>00631L</v>
      </c>
      <c r="AV2481" s="20">
        <f t="shared" si="1407"/>
        <v>1</v>
      </c>
      <c r="AW2481" s="74" t="str">
        <f t="shared" si="1434"/>
        <v>00631L</v>
      </c>
      <c r="AX2481" s="20">
        <f t="shared" si="1398"/>
        <v>1</v>
      </c>
      <c r="AY2481" s="20">
        <f t="shared" si="1408"/>
        <v>0</v>
      </c>
      <c r="AZ2481" s="116">
        <v>42706</v>
      </c>
      <c r="BA2481" s="117">
        <v>17.537500000000001</v>
      </c>
      <c r="BB2481" s="118">
        <v>17.487500000000001</v>
      </c>
      <c r="BC2481" s="76">
        <f t="shared" si="1416"/>
        <v>16.465208333333333</v>
      </c>
      <c r="BD2481" s="76">
        <f t="shared" si="1417"/>
        <v>16.50770833333333</v>
      </c>
      <c r="BE2481" s="77">
        <f t="shared" si="1423"/>
        <v>6.2087988561740096E-2</v>
      </c>
      <c r="BF2481" s="77">
        <f t="shared" si="1414"/>
        <v>6.2382472834660883E-2</v>
      </c>
    </row>
    <row r="2482" spans="1:58" s="23" customFormat="1" ht="15.75" customHeight="1" x14ac:dyDescent="0.4">
      <c r="A2482" s="116">
        <v>42704</v>
      </c>
      <c r="B2482" s="112">
        <v>14.525</v>
      </c>
      <c r="C2482" s="112">
        <v>16.274999999999999</v>
      </c>
      <c r="D2482" s="112">
        <v>17.274999999999999</v>
      </c>
      <c r="E2482" s="112">
        <v>17.975000000000001</v>
      </c>
      <c r="F2482" s="112">
        <v>18.625</v>
      </c>
      <c r="G2482" s="112">
        <v>19.024999999999999</v>
      </c>
      <c r="H2482" s="113">
        <v>19.274999999999999</v>
      </c>
      <c r="I2482" s="90">
        <f t="shared" si="1399"/>
        <v>15.254166666666666</v>
      </c>
      <c r="J2482" s="90">
        <f t="shared" si="1400"/>
        <v>16.691666666666666</v>
      </c>
      <c r="K2482" s="114">
        <v>14</v>
      </c>
      <c r="L2482" s="115">
        <v>4.1666666666666664E-2</v>
      </c>
      <c r="M2482" s="90">
        <v>13.23</v>
      </c>
      <c r="N2482" s="90">
        <v>13.33</v>
      </c>
      <c r="O2482" s="90">
        <v>16.100000000000001</v>
      </c>
      <c r="P2482" s="90">
        <v>18.25</v>
      </c>
      <c r="Q2482" s="90">
        <v>19.91</v>
      </c>
      <c r="R2482" s="63">
        <f t="shared" si="1425"/>
        <v>7.7899999999999991</v>
      </c>
      <c r="S2482" s="64">
        <f t="shared" si="1424"/>
        <v>3.3333333333333312E-2</v>
      </c>
      <c r="T2482" s="65">
        <f t="shared" si="1418"/>
        <v>0.99249812453113284</v>
      </c>
      <c r="U2482" s="65">
        <f t="shared" si="1418"/>
        <v>0.82795031055900614</v>
      </c>
      <c r="V2482" s="65">
        <f t="shared" si="1426"/>
        <v>0.73041095890410956</v>
      </c>
      <c r="W2482" s="65">
        <f t="shared" si="1427"/>
        <v>0.66951280763435461</v>
      </c>
      <c r="X2482" s="61">
        <f t="shared" si="1401"/>
        <v>0.12048192771084325</v>
      </c>
      <c r="Y2482" s="66">
        <f t="shared" si="1428"/>
        <v>7.2322670375521397E-2</v>
      </c>
      <c r="Z2482" s="61">
        <f t="shared" si="1429"/>
        <v>9.4236547391423106E-2</v>
      </c>
      <c r="AA2482" s="67">
        <f t="shared" si="1430"/>
        <v>15.254166666666666</v>
      </c>
      <c r="AB2482" s="68">
        <f t="shared" si="1431"/>
        <v>8.9647411852963266E-2</v>
      </c>
      <c r="AC2482" s="69">
        <f t="shared" si="1432"/>
        <v>0.14434858714678667</v>
      </c>
      <c r="AD2482" s="70">
        <f>_xlfn.PERCENTILE.EXC(AC2482:$AC$5675,0.5)</f>
        <v>8.2257254922461331E-2</v>
      </c>
      <c r="AE2482" s="70">
        <f>_xlfn.PERCENTILE.EXC($AC2482:AC$5675,0.35)</f>
        <v>4.6314827701794514E-2</v>
      </c>
      <c r="AF2482" s="71">
        <f t="shared" si="1420"/>
        <v>5.5123596570183231E-2</v>
      </c>
      <c r="AG2482" s="70">
        <f t="shared" si="1421"/>
        <v>-0.13516283925727643</v>
      </c>
      <c r="AH2482" s="70">
        <f t="shared" si="1422"/>
        <v>-0.15865885003490499</v>
      </c>
      <c r="AI2482" s="61" t="str">
        <f t="shared" si="1410"/>
        <v>Short VOL</v>
      </c>
      <c r="AJ2482" s="68" t="str">
        <f t="shared" si="1411"/>
        <v>Short VOL</v>
      </c>
      <c r="AK2482" s="72" t="str">
        <f t="shared" si="1412"/>
        <v>00631L</v>
      </c>
      <c r="AL2482" s="73">
        <f t="shared" si="1402"/>
        <v>1</v>
      </c>
      <c r="AM2482" s="72" t="str">
        <f t="shared" si="1415"/>
        <v>00631L</v>
      </c>
      <c r="AN2482" s="73">
        <f t="shared" si="1403"/>
        <v>1</v>
      </c>
      <c r="AO2482" s="74" t="str">
        <f t="shared" si="1409"/>
        <v>00631L</v>
      </c>
      <c r="AP2482" s="20">
        <f t="shared" si="1404"/>
        <v>1</v>
      </c>
      <c r="AQ2482" s="74" t="str">
        <f t="shared" si="1419"/>
        <v>00631L</v>
      </c>
      <c r="AR2482" s="20">
        <f t="shared" si="1405"/>
        <v>1</v>
      </c>
      <c r="AS2482" s="74" t="str">
        <f t="shared" si="1413"/>
        <v>00631L</v>
      </c>
      <c r="AT2482" s="20">
        <f t="shared" si="1406"/>
        <v>1</v>
      </c>
      <c r="AU2482" s="74" t="str">
        <f t="shared" si="1433"/>
        <v>00631L</v>
      </c>
      <c r="AV2482" s="20">
        <f t="shared" si="1407"/>
        <v>1</v>
      </c>
      <c r="AW2482" s="74" t="str">
        <f t="shared" si="1434"/>
        <v>00631L</v>
      </c>
      <c r="AX2482" s="20">
        <f t="shared" si="1398"/>
        <v>1</v>
      </c>
      <c r="AY2482" s="20">
        <f t="shared" si="1408"/>
        <v>0</v>
      </c>
      <c r="AZ2482" s="116">
        <v>42705</v>
      </c>
      <c r="BA2482" s="117">
        <v>17.55</v>
      </c>
      <c r="BB2482" s="118">
        <v>17.649999999999999</v>
      </c>
      <c r="BC2482" s="76">
        <f t="shared" si="1416"/>
        <v>16.423958333333335</v>
      </c>
      <c r="BD2482" s="76">
        <f t="shared" si="1417"/>
        <v>16.466249999999999</v>
      </c>
      <c r="BE2482" s="77">
        <f t="shared" si="1423"/>
        <v>7.4649584575378763E-2</v>
      </c>
      <c r="BF2482" s="77">
        <f t="shared" si="1414"/>
        <v>6.5816442723753255E-2</v>
      </c>
    </row>
    <row r="2483" spans="1:58" s="23" customFormat="1" ht="15.75" customHeight="1" x14ac:dyDescent="0.4">
      <c r="A2483" s="116">
        <v>42703</v>
      </c>
      <c r="B2483" s="112">
        <v>14.275</v>
      </c>
      <c r="C2483" s="112">
        <v>16.225000000000001</v>
      </c>
      <c r="D2483" s="112">
        <v>17.225000000000001</v>
      </c>
      <c r="E2483" s="112">
        <v>17.925000000000001</v>
      </c>
      <c r="F2483" s="112">
        <v>18.625</v>
      </c>
      <c r="G2483" s="112">
        <v>19.024999999999999</v>
      </c>
      <c r="H2483" s="113">
        <v>19.375</v>
      </c>
      <c r="I2483" s="90">
        <f t="shared" si="1399"/>
        <v>15.006250000000001</v>
      </c>
      <c r="J2483" s="90">
        <f t="shared" si="1400"/>
        <v>16.600000000000001</v>
      </c>
      <c r="K2483" s="114">
        <v>15</v>
      </c>
      <c r="L2483" s="115">
        <v>4.1666666666666664E-2</v>
      </c>
      <c r="M2483" s="90">
        <v>12.64</v>
      </c>
      <c r="N2483" s="90">
        <v>12.9</v>
      </c>
      <c r="O2483" s="90">
        <v>15.9</v>
      </c>
      <c r="P2483" s="90">
        <v>18.14</v>
      </c>
      <c r="Q2483" s="90">
        <v>19.96</v>
      </c>
      <c r="R2483" s="63">
        <f t="shared" si="1425"/>
        <v>8.5</v>
      </c>
      <c r="S2483" s="64">
        <f t="shared" si="1424"/>
        <v>-1.9011406844106463E-2</v>
      </c>
      <c r="T2483" s="65">
        <f t="shared" si="1418"/>
        <v>0.97984496124031006</v>
      </c>
      <c r="U2483" s="65">
        <f t="shared" si="1418"/>
        <v>0.81132075471698117</v>
      </c>
      <c r="V2483" s="65">
        <f t="shared" si="1426"/>
        <v>0.71113561190738694</v>
      </c>
      <c r="W2483" s="65">
        <f t="shared" si="1427"/>
        <v>0.64629258517034072</v>
      </c>
      <c r="X2483" s="61">
        <f t="shared" si="1401"/>
        <v>0.13660245183887923</v>
      </c>
      <c r="Y2483" s="66">
        <f t="shared" si="1428"/>
        <v>8.089260808926077E-2</v>
      </c>
      <c r="Z2483" s="61">
        <f t="shared" si="1429"/>
        <v>0.1062057476051645</v>
      </c>
      <c r="AA2483" s="67">
        <f t="shared" si="1430"/>
        <v>15.006250000000001</v>
      </c>
      <c r="AB2483" s="68">
        <f t="shared" si="1431"/>
        <v>0.1065891472868217</v>
      </c>
      <c r="AC2483" s="69">
        <f t="shared" si="1432"/>
        <v>0.16327519379844968</v>
      </c>
      <c r="AD2483" s="70">
        <f>_xlfn.PERCENTILE.EXC(AC2483:$AC$5675,0.5)</f>
        <v>8.2229150428682896E-2</v>
      </c>
      <c r="AE2483" s="70">
        <f>_xlfn.PERCENTILE.EXC($AC2483:AC$5675,0.35)</f>
        <v>4.6287982975064999E-2</v>
      </c>
      <c r="AF2483" s="71">
        <f t="shared" si="1420"/>
        <v>5.4666988064600866E-2</v>
      </c>
      <c r="AG2483" s="70">
        <f t="shared" si="1421"/>
        <v>-0.13516283925727643</v>
      </c>
      <c r="AH2483" s="70">
        <f t="shared" si="1422"/>
        <v>-0.15865885003490499</v>
      </c>
      <c r="AI2483" s="61" t="str">
        <f t="shared" si="1410"/>
        <v>Short VOL</v>
      </c>
      <c r="AJ2483" s="68" t="str">
        <f t="shared" si="1411"/>
        <v>Short VOL</v>
      </c>
      <c r="AK2483" s="72" t="str">
        <f t="shared" si="1412"/>
        <v>00631L</v>
      </c>
      <c r="AL2483" s="73">
        <f t="shared" si="1402"/>
        <v>1</v>
      </c>
      <c r="AM2483" s="72" t="str">
        <f t="shared" si="1415"/>
        <v>00631L</v>
      </c>
      <c r="AN2483" s="73">
        <f t="shared" si="1403"/>
        <v>1</v>
      </c>
      <c r="AO2483" s="74" t="str">
        <f t="shared" si="1409"/>
        <v>00631L</v>
      </c>
      <c r="AP2483" s="20">
        <f t="shared" si="1404"/>
        <v>1</v>
      </c>
      <c r="AQ2483" s="74" t="str">
        <f t="shared" si="1419"/>
        <v>00631L</v>
      </c>
      <c r="AR2483" s="20">
        <f t="shared" si="1405"/>
        <v>1</v>
      </c>
      <c r="AS2483" s="74" t="str">
        <f t="shared" si="1413"/>
        <v>00631L</v>
      </c>
      <c r="AT2483" s="20">
        <f t="shared" si="1406"/>
        <v>1</v>
      </c>
      <c r="AU2483" s="74" t="str">
        <f t="shared" si="1433"/>
        <v>00631L</v>
      </c>
      <c r="AV2483" s="20">
        <f t="shared" si="1407"/>
        <v>1</v>
      </c>
      <c r="AW2483" s="74" t="str">
        <f t="shared" si="1434"/>
        <v>00631L</v>
      </c>
      <c r="AX2483" s="20">
        <f t="shared" si="1398"/>
        <v>1</v>
      </c>
      <c r="AY2483" s="20">
        <f t="shared" si="1408"/>
        <v>0</v>
      </c>
      <c r="AZ2483" s="116">
        <v>42704</v>
      </c>
      <c r="BA2483" s="117">
        <v>17.579999999999998</v>
      </c>
      <c r="BB2483" s="118">
        <v>17.600000000000001</v>
      </c>
      <c r="BC2483" s="76">
        <f t="shared" si="1416"/>
        <v>16.378125000000001</v>
      </c>
      <c r="BD2483" s="76">
        <f t="shared" si="1417"/>
        <v>16.422791666666665</v>
      </c>
      <c r="BE2483" s="77">
        <f t="shared" si="1423"/>
        <v>7.4604083190230916E-2</v>
      </c>
      <c r="BF2483" s="77">
        <f t="shared" si="1414"/>
        <v>7.0463558012619651E-2</v>
      </c>
    </row>
    <row r="2484" spans="1:58" s="23" customFormat="1" ht="15.75" customHeight="1" x14ac:dyDescent="0.4">
      <c r="A2484" s="116">
        <v>42702</v>
      </c>
      <c r="B2484" s="112">
        <v>14.425000000000001</v>
      </c>
      <c r="C2484" s="112">
        <v>16.274999999999999</v>
      </c>
      <c r="D2484" s="112">
        <v>17.274999999999999</v>
      </c>
      <c r="E2484" s="112">
        <v>17.975000000000001</v>
      </c>
      <c r="F2484" s="112">
        <v>18.625</v>
      </c>
      <c r="G2484" s="112">
        <v>19.024999999999999</v>
      </c>
      <c r="H2484" s="113">
        <v>19.324999999999999</v>
      </c>
      <c r="I2484" s="90">
        <f t="shared" si="1399"/>
        <v>15.041666666666666</v>
      </c>
      <c r="J2484" s="90">
        <f t="shared" si="1400"/>
        <v>16.608333333333331</v>
      </c>
      <c r="K2484" s="114">
        <v>16</v>
      </c>
      <c r="L2484" s="115">
        <v>4.1666666666666664E-2</v>
      </c>
      <c r="M2484" s="90">
        <v>12.86</v>
      </c>
      <c r="N2484" s="90">
        <v>13.15</v>
      </c>
      <c r="O2484" s="90">
        <v>16.02</v>
      </c>
      <c r="P2484" s="90">
        <v>18.2</v>
      </c>
      <c r="Q2484" s="90">
        <v>19.95</v>
      </c>
      <c r="R2484" s="63">
        <f t="shared" si="1425"/>
        <v>8.2100000000000009</v>
      </c>
      <c r="S2484" s="64">
        <f t="shared" si="1424"/>
        <v>6.564019448946519E-2</v>
      </c>
      <c r="T2484" s="65">
        <f t="shared" si="1418"/>
        <v>0.97794676806083647</v>
      </c>
      <c r="U2484" s="65">
        <f t="shared" si="1418"/>
        <v>0.82084893882646692</v>
      </c>
      <c r="V2484" s="65">
        <f t="shared" si="1426"/>
        <v>0.72252747252747263</v>
      </c>
      <c r="W2484" s="65">
        <f t="shared" si="1427"/>
        <v>0.65914786967418548</v>
      </c>
      <c r="X2484" s="61">
        <f t="shared" si="1401"/>
        <v>0.12824956672443658</v>
      </c>
      <c r="Y2484" s="66">
        <f t="shared" si="1428"/>
        <v>7.5104311543810726E-2</v>
      </c>
      <c r="Z2484" s="61">
        <f t="shared" si="1429"/>
        <v>0.10415512465373948</v>
      </c>
      <c r="AA2484" s="67">
        <f t="shared" si="1430"/>
        <v>15.041666666666668</v>
      </c>
      <c r="AB2484" s="68">
        <f t="shared" si="1431"/>
        <v>9.695817490494299E-2</v>
      </c>
      <c r="AC2484" s="69">
        <f t="shared" si="1432"/>
        <v>0.14385297845373896</v>
      </c>
      <c r="AD2484" s="70">
        <f>_xlfn.PERCENTILE.EXC(AC2484:$AC$5675,0.5)</f>
        <v>8.2213816428398978E-2</v>
      </c>
      <c r="AE2484" s="70">
        <f>_xlfn.PERCENTILE.EXC($AC2484:AC$5675,0.35)</f>
        <v>4.6253021899742432E-2</v>
      </c>
      <c r="AF2484" s="71">
        <f t="shared" si="1420"/>
        <v>5.4666988064600866E-2</v>
      </c>
      <c r="AG2484" s="70">
        <f t="shared" si="1421"/>
        <v>-0.13516283925727643</v>
      </c>
      <c r="AH2484" s="70">
        <f t="shared" si="1422"/>
        <v>-0.15865885003490499</v>
      </c>
      <c r="AI2484" s="61" t="str">
        <f t="shared" si="1410"/>
        <v>Short VOL</v>
      </c>
      <c r="AJ2484" s="68" t="str">
        <f t="shared" si="1411"/>
        <v>Short VOL</v>
      </c>
      <c r="AK2484" s="72" t="str">
        <f t="shared" si="1412"/>
        <v>00631L</v>
      </c>
      <c r="AL2484" s="73">
        <f t="shared" si="1402"/>
        <v>1</v>
      </c>
      <c r="AM2484" s="72" t="str">
        <f t="shared" si="1415"/>
        <v>00631L</v>
      </c>
      <c r="AN2484" s="73">
        <f t="shared" si="1403"/>
        <v>1</v>
      </c>
      <c r="AO2484" s="74" t="str">
        <f t="shared" si="1409"/>
        <v>00631L</v>
      </c>
      <c r="AP2484" s="20">
        <f t="shared" si="1404"/>
        <v>1</v>
      </c>
      <c r="AQ2484" s="74" t="str">
        <f t="shared" si="1419"/>
        <v>00631L</v>
      </c>
      <c r="AR2484" s="20">
        <f t="shared" si="1405"/>
        <v>1</v>
      </c>
      <c r="AS2484" s="74" t="str">
        <f t="shared" si="1413"/>
        <v>00631L</v>
      </c>
      <c r="AT2484" s="20">
        <f t="shared" si="1406"/>
        <v>1</v>
      </c>
      <c r="AU2484" s="74" t="str">
        <f t="shared" si="1433"/>
        <v>00631L</v>
      </c>
      <c r="AV2484" s="20">
        <f t="shared" si="1407"/>
        <v>1</v>
      </c>
      <c r="AW2484" s="74" t="str">
        <f t="shared" si="1434"/>
        <v>00631L</v>
      </c>
      <c r="AX2484" s="20">
        <f t="shared" si="1398"/>
        <v>1</v>
      </c>
      <c r="AY2484" s="20">
        <f t="shared" si="1408"/>
        <v>0</v>
      </c>
      <c r="AZ2484" s="116">
        <v>42703</v>
      </c>
      <c r="BA2484" s="117">
        <v>17.5</v>
      </c>
      <c r="BB2484" s="118">
        <v>17.512499999999999</v>
      </c>
      <c r="BC2484" s="76">
        <f t="shared" si="1416"/>
        <v>16.331250000000001</v>
      </c>
      <c r="BD2484" s="76">
        <f t="shared" si="1417"/>
        <v>16.376458333333332</v>
      </c>
      <c r="BE2484" s="77">
        <f t="shared" si="1423"/>
        <v>7.2330654420206572E-2</v>
      </c>
      <c r="BF2484" s="77">
        <f t="shared" si="1414"/>
        <v>6.8607121503174107E-2</v>
      </c>
    </row>
    <row r="2485" spans="1:58" s="23" customFormat="1" ht="15.75" customHeight="1" x14ac:dyDescent="0.4">
      <c r="A2485" s="116">
        <v>42699</v>
      </c>
      <c r="B2485" s="112">
        <v>14.324999999999999</v>
      </c>
      <c r="C2485" s="112">
        <v>16.175000000000001</v>
      </c>
      <c r="D2485" s="112">
        <v>17.175000000000001</v>
      </c>
      <c r="E2485" s="112">
        <v>17.875</v>
      </c>
      <c r="F2485" s="112">
        <v>18.524999999999999</v>
      </c>
      <c r="G2485" s="112">
        <v>18.925000000000001</v>
      </c>
      <c r="H2485" s="113">
        <v>19.3</v>
      </c>
      <c r="I2485" s="90">
        <f t="shared" si="1399"/>
        <v>14.864583333333332</v>
      </c>
      <c r="J2485" s="90">
        <f t="shared" si="1400"/>
        <v>16.466666666666669</v>
      </c>
      <c r="K2485" s="114">
        <v>17</v>
      </c>
      <c r="L2485" s="115">
        <v>4.1666666666666664E-2</v>
      </c>
      <c r="M2485" s="90">
        <v>10.43</v>
      </c>
      <c r="N2485" s="90">
        <v>12.34</v>
      </c>
      <c r="O2485" s="90">
        <v>15.51</v>
      </c>
      <c r="P2485" s="90">
        <v>17.93</v>
      </c>
      <c r="Q2485" s="90">
        <v>19.52</v>
      </c>
      <c r="R2485" s="63">
        <f t="shared" si="1425"/>
        <v>10.669999999999998</v>
      </c>
      <c r="S2485" s="64">
        <f t="shared" si="1424"/>
        <v>-7.2405470635559018E-3</v>
      </c>
      <c r="T2485" s="65">
        <f t="shared" si="1418"/>
        <v>0.84521880064829824</v>
      </c>
      <c r="U2485" s="65">
        <f t="shared" si="1418"/>
        <v>0.79561573178594458</v>
      </c>
      <c r="V2485" s="65">
        <f t="shared" si="1426"/>
        <v>0.68823201338538764</v>
      </c>
      <c r="W2485" s="65">
        <f t="shared" si="1427"/>
        <v>0.63217213114754101</v>
      </c>
      <c r="X2485" s="61">
        <f t="shared" si="1401"/>
        <v>0.12914485165794076</v>
      </c>
      <c r="Y2485" s="66">
        <f t="shared" si="1428"/>
        <v>7.9720279720279758E-2</v>
      </c>
      <c r="Z2485" s="61">
        <f t="shared" si="1429"/>
        <v>0.10777855641205347</v>
      </c>
      <c r="AA2485" s="67">
        <f t="shared" si="1430"/>
        <v>14.864583333333332</v>
      </c>
      <c r="AB2485" s="68">
        <f t="shared" si="1431"/>
        <v>0.16085899513776333</v>
      </c>
      <c r="AC2485" s="69">
        <f t="shared" si="1432"/>
        <v>0.20458535926526195</v>
      </c>
      <c r="AD2485" s="70">
        <f>_xlfn.PERCENTILE.EXC(AC2485:$AC$5675,0.5)</f>
        <v>8.2198482428115061E-2</v>
      </c>
      <c r="AE2485" s="70">
        <f>_xlfn.PERCENTILE.EXC($AC2485:AC$5675,0.35)</f>
        <v>4.6218060824419843E-2</v>
      </c>
      <c r="AF2485" s="71">
        <f t="shared" si="1420"/>
        <v>5.4627320140700403E-2</v>
      </c>
      <c r="AG2485" s="70">
        <f t="shared" si="1421"/>
        <v>-0.13516283925727643</v>
      </c>
      <c r="AH2485" s="70">
        <f t="shared" si="1422"/>
        <v>-0.15865885003490499</v>
      </c>
      <c r="AI2485" s="61" t="str">
        <f t="shared" si="1410"/>
        <v>Short VOL</v>
      </c>
      <c r="AJ2485" s="68" t="str">
        <f t="shared" si="1411"/>
        <v>Short VOL</v>
      </c>
      <c r="AK2485" s="72" t="str">
        <f t="shared" si="1412"/>
        <v>00631L</v>
      </c>
      <c r="AL2485" s="73">
        <f t="shared" si="1402"/>
        <v>1</v>
      </c>
      <c r="AM2485" s="72" t="str">
        <f t="shared" si="1415"/>
        <v>00631L</v>
      </c>
      <c r="AN2485" s="73">
        <f t="shared" si="1403"/>
        <v>1</v>
      </c>
      <c r="AO2485" s="74" t="str">
        <f t="shared" si="1409"/>
        <v>00631L</v>
      </c>
      <c r="AP2485" s="20">
        <f t="shared" si="1404"/>
        <v>1</v>
      </c>
      <c r="AQ2485" s="74" t="str">
        <f t="shared" si="1419"/>
        <v>00631L</v>
      </c>
      <c r="AR2485" s="20">
        <f t="shared" si="1405"/>
        <v>1</v>
      </c>
      <c r="AS2485" s="74" t="str">
        <f t="shared" si="1413"/>
        <v>00631L</v>
      </c>
      <c r="AT2485" s="20">
        <f t="shared" si="1406"/>
        <v>1</v>
      </c>
      <c r="AU2485" s="74" t="str">
        <f t="shared" si="1433"/>
        <v>00631L</v>
      </c>
      <c r="AV2485" s="20">
        <f t="shared" si="1407"/>
        <v>1</v>
      </c>
      <c r="AW2485" s="74" t="str">
        <f t="shared" si="1434"/>
        <v>00631L</v>
      </c>
      <c r="AX2485" s="20">
        <f t="shared" ref="AX2485:AX2548" si="1435">IF(AW2485="00631L",1,0)</f>
        <v>1</v>
      </c>
      <c r="AY2485" s="20">
        <f t="shared" si="1408"/>
        <v>0</v>
      </c>
      <c r="AZ2485" s="116">
        <v>42702</v>
      </c>
      <c r="BA2485" s="117">
        <v>17.5</v>
      </c>
      <c r="BB2485" s="118">
        <v>17.399999999999999</v>
      </c>
      <c r="BC2485" s="76">
        <f t="shared" si="1416"/>
        <v>16.288541666666667</v>
      </c>
      <c r="BD2485" s="76">
        <f t="shared" si="1417"/>
        <v>16.331041666666668</v>
      </c>
      <c r="BE2485" s="77">
        <f t="shared" si="1423"/>
        <v>6.8235595062991511E-2</v>
      </c>
      <c r="BF2485" s="77">
        <f t="shared" si="1414"/>
        <v>7.1578920511806449E-2</v>
      </c>
    </row>
    <row r="2486" spans="1:58" s="23" customFormat="1" ht="15.75" customHeight="1" x14ac:dyDescent="0.4">
      <c r="A2486" s="116">
        <v>42697</v>
      </c>
      <c r="B2486" s="112">
        <v>14.425000000000001</v>
      </c>
      <c r="C2486" s="112">
        <v>16.375</v>
      </c>
      <c r="D2486" s="112">
        <v>17.324999999999999</v>
      </c>
      <c r="E2486" s="112">
        <v>17.975000000000001</v>
      </c>
      <c r="F2486" s="112">
        <v>18.625</v>
      </c>
      <c r="G2486" s="112">
        <v>18.975000000000001</v>
      </c>
      <c r="H2486" s="113">
        <v>19.324999999999999</v>
      </c>
      <c r="I2486" s="90">
        <f t="shared" ref="I2486:I2549" si="1436">C2486-((C2486-B2486)*K2486*L2486)</f>
        <v>14.912500000000001</v>
      </c>
      <c r="J2486" s="90">
        <f t="shared" ref="J2486:J2549" si="1437">D2486-((D2486-C2486)*K2486*L2486)</f>
        <v>16.612500000000001</v>
      </c>
      <c r="K2486" s="114">
        <v>18</v>
      </c>
      <c r="L2486" s="115">
        <v>4.1666666666666664E-2</v>
      </c>
      <c r="M2486" s="90">
        <v>10.06</v>
      </c>
      <c r="N2486" s="90">
        <v>12.43</v>
      </c>
      <c r="O2486" s="90">
        <v>15.43</v>
      </c>
      <c r="P2486" s="90">
        <v>17.86</v>
      </c>
      <c r="Q2486" s="90">
        <v>19.68</v>
      </c>
      <c r="R2486" s="63">
        <f t="shared" si="1425"/>
        <v>10.799999999999997</v>
      </c>
      <c r="S2486" s="64">
        <f t="shared" si="1424"/>
        <v>1.6116035455277658E-3</v>
      </c>
      <c r="T2486" s="65">
        <f t="shared" si="1418"/>
        <v>0.80933226065969432</v>
      </c>
      <c r="U2486" s="65">
        <f t="shared" si="1418"/>
        <v>0.80557355800388852</v>
      </c>
      <c r="V2486" s="65">
        <f t="shared" si="1426"/>
        <v>0.69596864501679734</v>
      </c>
      <c r="W2486" s="65">
        <f t="shared" si="1427"/>
        <v>0.63160569105691056</v>
      </c>
      <c r="X2486" s="61">
        <f t="shared" si="1401"/>
        <v>0.1351819757365684</v>
      </c>
      <c r="Y2486" s="66">
        <f t="shared" si="1428"/>
        <v>7.5104311543810726E-2</v>
      </c>
      <c r="Z2486" s="61">
        <f t="shared" si="1429"/>
        <v>0.11399832355406532</v>
      </c>
      <c r="AA2486" s="67">
        <f t="shared" si="1430"/>
        <v>14.912500000000001</v>
      </c>
      <c r="AB2486" s="68">
        <f t="shared" si="1431"/>
        <v>0.16049879324215616</v>
      </c>
      <c r="AC2486" s="69">
        <f t="shared" si="1432"/>
        <v>0.19971842316975075</v>
      </c>
      <c r="AD2486" s="70">
        <f>_xlfn.PERCENTILE.EXC(AC2486:$AC$5675,0.5)</f>
        <v>8.2120367974620939E-2</v>
      </c>
      <c r="AE2486" s="70">
        <f>_xlfn.PERCENTILE.EXC($AC2486:AC$5675,0.35)</f>
        <v>4.6150874895193407E-2</v>
      </c>
      <c r="AF2486" s="71">
        <f t="shared" si="1420"/>
        <v>5.4464662624677591E-2</v>
      </c>
      <c r="AG2486" s="70">
        <f t="shared" si="1421"/>
        <v>-0.13516283925727643</v>
      </c>
      <c r="AH2486" s="70">
        <f t="shared" si="1422"/>
        <v>-0.15865885003490499</v>
      </c>
      <c r="AI2486" s="61" t="str">
        <f t="shared" si="1410"/>
        <v>Short VOL</v>
      </c>
      <c r="AJ2486" s="68" t="str">
        <f t="shared" si="1411"/>
        <v>Short VOL</v>
      </c>
      <c r="AK2486" s="72" t="str">
        <f t="shared" si="1412"/>
        <v>00631L</v>
      </c>
      <c r="AL2486" s="73">
        <f t="shared" si="1402"/>
        <v>1</v>
      </c>
      <c r="AM2486" s="72" t="str">
        <f t="shared" si="1415"/>
        <v>00631L</v>
      </c>
      <c r="AN2486" s="73">
        <f t="shared" si="1403"/>
        <v>1</v>
      </c>
      <c r="AO2486" s="74" t="str">
        <f t="shared" si="1409"/>
        <v>00631L</v>
      </c>
      <c r="AP2486" s="20">
        <f t="shared" si="1404"/>
        <v>1</v>
      </c>
      <c r="AQ2486" s="74" t="str">
        <f t="shared" si="1419"/>
        <v>00631L</v>
      </c>
      <c r="AR2486" s="20">
        <f t="shared" si="1405"/>
        <v>1</v>
      </c>
      <c r="AS2486" s="74" t="str">
        <f t="shared" si="1413"/>
        <v>00631L</v>
      </c>
      <c r="AT2486" s="20">
        <f t="shared" si="1406"/>
        <v>1</v>
      </c>
      <c r="AU2486" s="74" t="str">
        <f t="shared" si="1433"/>
        <v>00631L</v>
      </c>
      <c r="AV2486" s="20">
        <f t="shared" si="1407"/>
        <v>1</v>
      </c>
      <c r="AW2486" s="74" t="str">
        <f t="shared" si="1434"/>
        <v>00631L</v>
      </c>
      <c r="AX2486" s="20">
        <f t="shared" si="1435"/>
        <v>1</v>
      </c>
      <c r="AY2486" s="20">
        <f t="shared" si="1408"/>
        <v>0</v>
      </c>
      <c r="AZ2486" s="116">
        <v>42699</v>
      </c>
      <c r="BA2486" s="117">
        <v>17.27</v>
      </c>
      <c r="BB2486" s="118">
        <v>17.225000000000001</v>
      </c>
      <c r="BC2486" s="76">
        <f t="shared" si="1416"/>
        <v>16.247916666666665</v>
      </c>
      <c r="BD2486" s="76">
        <f t="shared" si="1417"/>
        <v>16.286375</v>
      </c>
      <c r="BE2486" s="77">
        <f t="shared" si="1423"/>
        <v>6.0135914860879797E-2</v>
      </c>
      <c r="BF2486" s="77">
        <f t="shared" si="1414"/>
        <v>6.0395576056673138E-2</v>
      </c>
    </row>
    <row r="2487" spans="1:58" s="23" customFormat="1" ht="15.75" customHeight="1" x14ac:dyDescent="0.4">
      <c r="A2487" s="116">
        <v>42696</v>
      </c>
      <c r="B2487" s="112">
        <v>14.425000000000001</v>
      </c>
      <c r="C2487" s="112">
        <v>16.274999999999999</v>
      </c>
      <c r="D2487" s="112">
        <v>17.175000000000001</v>
      </c>
      <c r="E2487" s="112">
        <v>17.824999999999999</v>
      </c>
      <c r="F2487" s="112">
        <v>18.524999999999999</v>
      </c>
      <c r="G2487" s="112">
        <v>18.925000000000001</v>
      </c>
      <c r="H2487" s="113">
        <v>19.225000000000001</v>
      </c>
      <c r="I2487" s="90">
        <f t="shared" si="1436"/>
        <v>14.810416666666667</v>
      </c>
      <c r="J2487" s="90">
        <f t="shared" si="1437"/>
        <v>16.462499999999999</v>
      </c>
      <c r="K2487" s="114">
        <v>19</v>
      </c>
      <c r="L2487" s="115">
        <v>4.1666666666666664E-2</v>
      </c>
      <c r="M2487" s="90">
        <v>10.199999999999999</v>
      </c>
      <c r="N2487" s="90">
        <v>12.41</v>
      </c>
      <c r="O2487" s="90">
        <v>15.35</v>
      </c>
      <c r="P2487" s="90">
        <v>17.809999999999999</v>
      </c>
      <c r="Q2487" s="90">
        <v>19.66</v>
      </c>
      <c r="R2487" s="63">
        <f t="shared" si="1425"/>
        <v>10.549999999999997</v>
      </c>
      <c r="S2487" s="64">
        <f t="shared" si="1424"/>
        <v>-8.0515297906600541E-4</v>
      </c>
      <c r="T2487" s="65">
        <f t="shared" si="1418"/>
        <v>0.82191780821917804</v>
      </c>
      <c r="U2487" s="65">
        <f t="shared" si="1418"/>
        <v>0.8084690553745929</v>
      </c>
      <c r="V2487" s="65">
        <f t="shared" si="1426"/>
        <v>0.69679955081414946</v>
      </c>
      <c r="W2487" s="65">
        <f t="shared" si="1427"/>
        <v>0.63123092573753814</v>
      </c>
      <c r="X2487" s="61">
        <f t="shared" si="1401"/>
        <v>0.12824956672443658</v>
      </c>
      <c r="Y2487" s="66">
        <f t="shared" si="1428"/>
        <v>7.8541374474053419E-2</v>
      </c>
      <c r="Z2487" s="61">
        <f t="shared" si="1429"/>
        <v>0.11154874103249392</v>
      </c>
      <c r="AA2487" s="67">
        <f t="shared" si="1430"/>
        <v>14.810416666666667</v>
      </c>
      <c r="AB2487" s="68">
        <f t="shared" si="1431"/>
        <v>0.1623690572119259</v>
      </c>
      <c r="AC2487" s="69">
        <f t="shared" si="1432"/>
        <v>0.19342600053720119</v>
      </c>
      <c r="AD2487" s="70">
        <f>_xlfn.PERCENTILE.EXC(AC2487:$AC$5675,0.5)</f>
        <v>8.2042253521126818E-2</v>
      </c>
      <c r="AE2487" s="70">
        <f>_xlfn.PERCENTILE.EXC($AC2487:AC$5675,0.35)</f>
        <v>4.6040722494095229E-2</v>
      </c>
      <c r="AF2487" s="71">
        <f t="shared" si="1420"/>
        <v>5.4247234053952625E-2</v>
      </c>
      <c r="AG2487" s="70">
        <f t="shared" si="1421"/>
        <v>-0.13516283925727643</v>
      </c>
      <c r="AH2487" s="70">
        <f t="shared" si="1422"/>
        <v>-0.15865885003490499</v>
      </c>
      <c r="AI2487" s="61" t="str">
        <f t="shared" si="1410"/>
        <v>Short VOL</v>
      </c>
      <c r="AJ2487" s="68" t="str">
        <f t="shared" si="1411"/>
        <v>Short VOL</v>
      </c>
      <c r="AK2487" s="72" t="str">
        <f t="shared" si="1412"/>
        <v>00631L</v>
      </c>
      <c r="AL2487" s="73">
        <f t="shared" si="1402"/>
        <v>1</v>
      </c>
      <c r="AM2487" s="72" t="str">
        <f t="shared" si="1415"/>
        <v>00631L</v>
      </c>
      <c r="AN2487" s="73">
        <f t="shared" si="1403"/>
        <v>1</v>
      </c>
      <c r="AO2487" s="74" t="str">
        <f t="shared" si="1409"/>
        <v>00631L</v>
      </c>
      <c r="AP2487" s="20">
        <f t="shared" si="1404"/>
        <v>1</v>
      </c>
      <c r="AQ2487" s="74" t="str">
        <f t="shared" si="1419"/>
        <v>00631L</v>
      </c>
      <c r="AR2487" s="20">
        <f t="shared" si="1405"/>
        <v>1</v>
      </c>
      <c r="AS2487" s="74" t="str">
        <f t="shared" si="1413"/>
        <v>00631L</v>
      </c>
      <c r="AT2487" s="20">
        <f t="shared" si="1406"/>
        <v>1</v>
      </c>
      <c r="AU2487" s="74" t="str">
        <f t="shared" si="1433"/>
        <v>00631L</v>
      </c>
      <c r="AV2487" s="20">
        <f t="shared" si="1407"/>
        <v>1</v>
      </c>
      <c r="AW2487" s="74" t="str">
        <f t="shared" si="1434"/>
        <v>00631L</v>
      </c>
      <c r="AX2487" s="20">
        <f t="shared" si="1435"/>
        <v>1</v>
      </c>
      <c r="AY2487" s="20">
        <f t="shared" si="1408"/>
        <v>0</v>
      </c>
      <c r="AZ2487" s="116">
        <v>42697</v>
      </c>
      <c r="BA2487" s="117">
        <v>17.21</v>
      </c>
      <c r="BB2487" s="118">
        <v>17.1875</v>
      </c>
      <c r="BC2487" s="76">
        <f t="shared" si="1416"/>
        <v>16.210833333333333</v>
      </c>
      <c r="BD2487" s="76">
        <f t="shared" si="1417"/>
        <v>16.247666666666667</v>
      </c>
      <c r="BE2487" s="77">
        <f t="shared" si="1423"/>
        <v>6.0247776692540993E-2</v>
      </c>
      <c r="BF2487" s="77">
        <f t="shared" si="1414"/>
        <v>5.9229017499948716E-2</v>
      </c>
    </row>
    <row r="2488" spans="1:58" s="23" customFormat="1" ht="15.75" customHeight="1" x14ac:dyDescent="0.4">
      <c r="A2488" s="116">
        <v>42695</v>
      </c>
      <c r="B2488" s="112">
        <v>14.475</v>
      </c>
      <c r="C2488" s="112">
        <v>16.274999999999999</v>
      </c>
      <c r="D2488" s="112">
        <v>17.175000000000001</v>
      </c>
      <c r="E2488" s="112">
        <v>17.824999999999999</v>
      </c>
      <c r="F2488" s="112">
        <v>18.5</v>
      </c>
      <c r="G2488" s="112">
        <v>18.875</v>
      </c>
      <c r="H2488" s="113">
        <v>19.225000000000001</v>
      </c>
      <c r="I2488" s="90">
        <f t="shared" si="1436"/>
        <v>14.774999999999999</v>
      </c>
      <c r="J2488" s="90">
        <f t="shared" si="1437"/>
        <v>16.424999999999997</v>
      </c>
      <c r="K2488" s="114">
        <v>20</v>
      </c>
      <c r="L2488" s="115">
        <v>4.1666666666666664E-2</v>
      </c>
      <c r="M2488" s="90">
        <v>10</v>
      </c>
      <c r="N2488" s="90">
        <v>12.42</v>
      </c>
      <c r="O2488" s="90">
        <v>15.32</v>
      </c>
      <c r="P2488" s="90">
        <v>17.82</v>
      </c>
      <c r="Q2488" s="90">
        <v>19.7</v>
      </c>
      <c r="R2488" s="63">
        <f t="shared" si="1425"/>
        <v>10.719999999999999</v>
      </c>
      <c r="S2488" s="64">
        <f t="shared" si="1424"/>
        <v>-3.3463035019455231E-2</v>
      </c>
      <c r="T2488" s="65">
        <f t="shared" si="1418"/>
        <v>0.80515297906602257</v>
      </c>
      <c r="U2488" s="65">
        <f t="shared" si="1418"/>
        <v>0.81070496083550914</v>
      </c>
      <c r="V2488" s="65">
        <f t="shared" si="1426"/>
        <v>0.69696969696969691</v>
      </c>
      <c r="W2488" s="65">
        <f t="shared" si="1427"/>
        <v>0.63045685279187824</v>
      </c>
      <c r="X2488" s="61">
        <f t="shared" si="1401"/>
        <v>0.12435233160621754</v>
      </c>
      <c r="Y2488" s="66">
        <f t="shared" si="1428"/>
        <v>7.8541374474053419E-2</v>
      </c>
      <c r="Z2488" s="61">
        <f t="shared" si="1429"/>
        <v>0.11167512690355322</v>
      </c>
      <c r="AA2488" s="67">
        <f t="shared" si="1430"/>
        <v>14.774999999999999</v>
      </c>
      <c r="AB2488" s="68">
        <f t="shared" si="1431"/>
        <v>0.16545893719806762</v>
      </c>
      <c r="AC2488" s="69">
        <f t="shared" si="1432"/>
        <v>0.18961352657004821</v>
      </c>
      <c r="AD2488" s="70">
        <f>_xlfn.PERCENTILE.EXC(AC2488:$AC$5675,0.5)</f>
        <v>8.202601374895685E-2</v>
      </c>
      <c r="AE2488" s="70">
        <f>_xlfn.PERCENTILE.EXC($AC2488:AC$5675,0.35)</f>
        <v>4.5930570092996968E-2</v>
      </c>
      <c r="AF2488" s="71">
        <f t="shared" si="1420"/>
        <v>5.4148526143983682E-2</v>
      </c>
      <c r="AG2488" s="70">
        <f t="shared" si="1421"/>
        <v>-0.13516283925727643</v>
      </c>
      <c r="AH2488" s="70">
        <f t="shared" si="1422"/>
        <v>-0.15865885003490499</v>
      </c>
      <c r="AI2488" s="61" t="str">
        <f t="shared" si="1410"/>
        <v>Short VOL</v>
      </c>
      <c r="AJ2488" s="68" t="str">
        <f t="shared" si="1411"/>
        <v>Short VOL</v>
      </c>
      <c r="AK2488" s="72" t="str">
        <f t="shared" si="1412"/>
        <v>00631L</v>
      </c>
      <c r="AL2488" s="73">
        <f t="shared" si="1402"/>
        <v>1</v>
      </c>
      <c r="AM2488" s="72" t="str">
        <f t="shared" si="1415"/>
        <v>00631L</v>
      </c>
      <c r="AN2488" s="73">
        <f t="shared" si="1403"/>
        <v>1</v>
      </c>
      <c r="AO2488" s="74" t="str">
        <f t="shared" si="1409"/>
        <v>00631L</v>
      </c>
      <c r="AP2488" s="20">
        <f t="shared" si="1404"/>
        <v>1</v>
      </c>
      <c r="AQ2488" s="74" t="str">
        <f t="shared" si="1419"/>
        <v>00631L</v>
      </c>
      <c r="AR2488" s="20">
        <f t="shared" si="1405"/>
        <v>1</v>
      </c>
      <c r="AS2488" s="74" t="str">
        <f t="shared" si="1413"/>
        <v>00631L</v>
      </c>
      <c r="AT2488" s="20">
        <f t="shared" si="1406"/>
        <v>1</v>
      </c>
      <c r="AU2488" s="74" t="str">
        <f t="shared" si="1433"/>
        <v>00631L</v>
      </c>
      <c r="AV2488" s="20">
        <f t="shared" si="1407"/>
        <v>1</v>
      </c>
      <c r="AW2488" s="74" t="str">
        <f t="shared" si="1434"/>
        <v>00631L</v>
      </c>
      <c r="AX2488" s="20">
        <f t="shared" si="1435"/>
        <v>1</v>
      </c>
      <c r="AY2488" s="20">
        <f t="shared" si="1408"/>
        <v>0</v>
      </c>
      <c r="AZ2488" s="116">
        <v>42696</v>
      </c>
      <c r="BA2488" s="117">
        <v>17.13</v>
      </c>
      <c r="BB2488" s="118">
        <v>17.324999999999999</v>
      </c>
      <c r="BC2488" s="76">
        <f t="shared" si="1416"/>
        <v>16.173124999999999</v>
      </c>
      <c r="BD2488" s="76">
        <f t="shared" si="1417"/>
        <v>16.209875</v>
      </c>
      <c r="BE2488" s="77">
        <f t="shared" si="1423"/>
        <v>7.1221548092901057E-2</v>
      </c>
      <c r="BF2488" s="77">
        <f t="shared" si="1414"/>
        <v>5.6763238458038615E-2</v>
      </c>
    </row>
    <row r="2489" spans="1:58" s="23" customFormat="1" ht="15.75" customHeight="1" x14ac:dyDescent="0.4">
      <c r="A2489" s="116">
        <v>42692</v>
      </c>
      <c r="B2489" s="112">
        <v>14.975</v>
      </c>
      <c r="C2489" s="112">
        <v>16.675000000000001</v>
      </c>
      <c r="D2489" s="112">
        <v>17.5</v>
      </c>
      <c r="E2489" s="112">
        <v>18.074999999999999</v>
      </c>
      <c r="F2489" s="112">
        <v>18.725000000000001</v>
      </c>
      <c r="G2489" s="112">
        <v>19.074999999999999</v>
      </c>
      <c r="H2489" s="113">
        <v>19.375</v>
      </c>
      <c r="I2489" s="90">
        <f t="shared" si="1436"/>
        <v>15.1875</v>
      </c>
      <c r="J2489" s="90">
        <f t="shared" si="1437"/>
        <v>16.778124999999999</v>
      </c>
      <c r="K2489" s="114">
        <v>21</v>
      </c>
      <c r="L2489" s="115">
        <v>4.1666666666666664E-2</v>
      </c>
      <c r="M2489" s="90">
        <v>8.6300000000000008</v>
      </c>
      <c r="N2489" s="90">
        <v>12.85</v>
      </c>
      <c r="O2489" s="90">
        <v>15.52</v>
      </c>
      <c r="P2489" s="90">
        <v>18.02</v>
      </c>
      <c r="Q2489" s="90">
        <v>19.920000000000002</v>
      </c>
      <c r="R2489" s="63">
        <f t="shared" si="1425"/>
        <v>12.059999999999999</v>
      </c>
      <c r="S2489" s="64">
        <f t="shared" si="1424"/>
        <v>-3.7453183520599252E-2</v>
      </c>
      <c r="T2489" s="65">
        <f t="shared" si="1418"/>
        <v>0.67159533073929967</v>
      </c>
      <c r="U2489" s="65">
        <f t="shared" si="1418"/>
        <v>0.82796391752577314</v>
      </c>
      <c r="V2489" s="65">
        <f t="shared" si="1426"/>
        <v>0.71309655937846839</v>
      </c>
      <c r="W2489" s="65">
        <f t="shared" si="1427"/>
        <v>0.64508032128514048</v>
      </c>
      <c r="X2489" s="61">
        <f t="shared" si="1401"/>
        <v>0.11352253756260441</v>
      </c>
      <c r="Y2489" s="66">
        <f t="shared" si="1428"/>
        <v>7.1922544951590631E-2</v>
      </c>
      <c r="Z2489" s="61">
        <f t="shared" si="1429"/>
        <v>0.10473251028806579</v>
      </c>
      <c r="AA2489" s="67">
        <f t="shared" si="1430"/>
        <v>15.1875</v>
      </c>
      <c r="AB2489" s="68">
        <f t="shared" si="1431"/>
        <v>0.16536964980544747</v>
      </c>
      <c r="AC2489" s="69">
        <f t="shared" si="1432"/>
        <v>0.18190661478599224</v>
      </c>
      <c r="AD2489" s="70">
        <f>_xlfn.PERCENTILE.EXC(AC2489:$AC$5675,0.5)</f>
        <v>8.2009773976786868E-2</v>
      </c>
      <c r="AE2489" s="70">
        <f>_xlfn.PERCENTILE.EXC($AC2489:AC$5675,0.35)</f>
        <v>4.5869548544711133E-2</v>
      </c>
      <c r="AF2489" s="71">
        <f t="shared" si="1420"/>
        <v>5.4017712760699853E-2</v>
      </c>
      <c r="AG2489" s="70">
        <f t="shared" si="1421"/>
        <v>-0.13516283925727643</v>
      </c>
      <c r="AH2489" s="70">
        <f t="shared" si="1422"/>
        <v>-0.15865885003490499</v>
      </c>
      <c r="AI2489" s="61" t="str">
        <f t="shared" si="1410"/>
        <v>Short VOL</v>
      </c>
      <c r="AJ2489" s="68" t="str">
        <f t="shared" si="1411"/>
        <v>Short VOL</v>
      </c>
      <c r="AK2489" s="72" t="str">
        <f t="shared" si="1412"/>
        <v>00631L</v>
      </c>
      <c r="AL2489" s="73">
        <f t="shared" si="1402"/>
        <v>1</v>
      </c>
      <c r="AM2489" s="72" t="str">
        <f t="shared" si="1415"/>
        <v>00631L</v>
      </c>
      <c r="AN2489" s="73">
        <f t="shared" si="1403"/>
        <v>1</v>
      </c>
      <c r="AO2489" s="74" t="str">
        <f t="shared" si="1409"/>
        <v>00631L</v>
      </c>
      <c r="AP2489" s="20">
        <f t="shared" si="1404"/>
        <v>1</v>
      </c>
      <c r="AQ2489" s="74" t="str">
        <f t="shared" si="1419"/>
        <v>00631L</v>
      </c>
      <c r="AR2489" s="20">
        <f t="shared" si="1405"/>
        <v>1</v>
      </c>
      <c r="AS2489" s="74" t="str">
        <f t="shared" si="1413"/>
        <v>00631L</v>
      </c>
      <c r="AT2489" s="20">
        <f t="shared" si="1406"/>
        <v>1</v>
      </c>
      <c r="AU2489" s="74" t="str">
        <f t="shared" si="1433"/>
        <v>00631L</v>
      </c>
      <c r="AV2489" s="20">
        <f t="shared" si="1407"/>
        <v>1</v>
      </c>
      <c r="AW2489" s="74" t="str">
        <f t="shared" si="1434"/>
        <v>00631L</v>
      </c>
      <c r="AX2489" s="20">
        <f t="shared" si="1435"/>
        <v>1</v>
      </c>
      <c r="AY2489" s="20">
        <f t="shared" si="1408"/>
        <v>0</v>
      </c>
      <c r="AZ2489" s="116">
        <v>42695</v>
      </c>
      <c r="BA2489" s="117">
        <v>17.309999999999999</v>
      </c>
      <c r="BB2489" s="118">
        <v>17.324999999999999</v>
      </c>
      <c r="BC2489" s="76">
        <f t="shared" si="1416"/>
        <v>16.133125</v>
      </c>
      <c r="BD2489" s="76">
        <f t="shared" si="1417"/>
        <v>16.172874999999998</v>
      </c>
      <c r="BE2489" s="77">
        <f t="shared" si="1423"/>
        <v>7.3877503583465676E-2</v>
      </c>
      <c r="BF2489" s="77">
        <f t="shared" si="1414"/>
        <v>7.0310628135071912E-2</v>
      </c>
    </row>
    <row r="2490" spans="1:58" s="23" customFormat="1" ht="15.75" customHeight="1" x14ac:dyDescent="0.4">
      <c r="A2490" s="116">
        <v>42691</v>
      </c>
      <c r="B2490" s="112">
        <v>15.025</v>
      </c>
      <c r="C2490" s="112">
        <v>16.675000000000001</v>
      </c>
      <c r="D2490" s="112">
        <v>17.475000000000001</v>
      </c>
      <c r="E2490" s="112">
        <v>18.074999999999999</v>
      </c>
      <c r="F2490" s="112">
        <v>18.675000000000001</v>
      </c>
      <c r="G2490" s="112">
        <v>19.024999999999999</v>
      </c>
      <c r="H2490" s="113">
        <v>19.324999999999999</v>
      </c>
      <c r="I2490" s="90">
        <f t="shared" si="1436"/>
        <v>15.1625</v>
      </c>
      <c r="J2490" s="90">
        <f t="shared" si="1437"/>
        <v>16.741666666666667</v>
      </c>
      <c r="K2490" s="114">
        <v>22</v>
      </c>
      <c r="L2490" s="115">
        <v>4.1666666666666664E-2</v>
      </c>
      <c r="M2490" s="90">
        <v>9.3800000000000008</v>
      </c>
      <c r="N2490" s="90">
        <v>13.35</v>
      </c>
      <c r="O2490" s="90">
        <v>15.64</v>
      </c>
      <c r="P2490" s="90">
        <v>17.96</v>
      </c>
      <c r="Q2490" s="90">
        <v>19.809999999999999</v>
      </c>
      <c r="R2490" s="63">
        <f t="shared" si="1425"/>
        <v>10.870000000000001</v>
      </c>
      <c r="S2490" s="64">
        <f t="shared" si="1424"/>
        <v>-2.696793002915459E-2</v>
      </c>
      <c r="T2490" s="65">
        <f t="shared" si="1418"/>
        <v>0.70262172284644198</v>
      </c>
      <c r="U2490" s="65">
        <f t="shared" si="1418"/>
        <v>0.8535805626598465</v>
      </c>
      <c r="V2490" s="65">
        <f t="shared" si="1426"/>
        <v>0.7433184855233852</v>
      </c>
      <c r="W2490" s="65">
        <f t="shared" si="1427"/>
        <v>0.67390206966178701</v>
      </c>
      <c r="X2490" s="61">
        <f t="shared" si="1401"/>
        <v>0.10981697171381034</v>
      </c>
      <c r="Y2490" s="66">
        <f t="shared" si="1428"/>
        <v>6.9156293222683268E-2</v>
      </c>
      <c r="Z2490" s="61">
        <f t="shared" si="1429"/>
        <v>0.10414949161857659</v>
      </c>
      <c r="AA2490" s="67">
        <f t="shared" si="1430"/>
        <v>15.162500000000001</v>
      </c>
      <c r="AB2490" s="68">
        <f t="shared" si="1431"/>
        <v>0.12546816479400755</v>
      </c>
      <c r="AC2490" s="69">
        <f t="shared" si="1432"/>
        <v>0.13576779026217242</v>
      </c>
      <c r="AD2490" s="70">
        <f>_xlfn.PERCENTILE.EXC(AC2490:$AC$5675,0.5)</f>
        <v>8.1942547987878186E-2</v>
      </c>
      <c r="AE2490" s="70">
        <f>_xlfn.PERCENTILE.EXC($AC2490:AC$5675,0.35)</f>
        <v>4.5845375136034497E-2</v>
      </c>
      <c r="AF2490" s="71">
        <f t="shared" si="1420"/>
        <v>5.3865209515041729E-2</v>
      </c>
      <c r="AG2490" s="70">
        <f t="shared" si="1421"/>
        <v>-0.13516283925727643</v>
      </c>
      <c r="AH2490" s="70">
        <f t="shared" si="1422"/>
        <v>-0.15865885003490499</v>
      </c>
      <c r="AI2490" s="61" t="str">
        <f t="shared" si="1410"/>
        <v>Short VOL</v>
      </c>
      <c r="AJ2490" s="68" t="str">
        <f t="shared" si="1411"/>
        <v>Short VOL</v>
      </c>
      <c r="AK2490" s="72" t="str">
        <f t="shared" si="1412"/>
        <v>00631L</v>
      </c>
      <c r="AL2490" s="73">
        <f t="shared" si="1402"/>
        <v>1</v>
      </c>
      <c r="AM2490" s="72" t="str">
        <f t="shared" si="1415"/>
        <v>00631L</v>
      </c>
      <c r="AN2490" s="73">
        <f t="shared" si="1403"/>
        <v>1</v>
      </c>
      <c r="AO2490" s="74" t="str">
        <f t="shared" si="1409"/>
        <v>00631L</v>
      </c>
      <c r="AP2490" s="20">
        <f t="shared" si="1404"/>
        <v>1</v>
      </c>
      <c r="AQ2490" s="74" t="str">
        <f t="shared" si="1419"/>
        <v>00631L</v>
      </c>
      <c r="AR2490" s="20">
        <f t="shared" si="1405"/>
        <v>1</v>
      </c>
      <c r="AS2490" s="74" t="str">
        <f t="shared" si="1413"/>
        <v>00631L</v>
      </c>
      <c r="AT2490" s="20">
        <f t="shared" si="1406"/>
        <v>1</v>
      </c>
      <c r="AU2490" s="74" t="str">
        <f t="shared" si="1433"/>
        <v>00631L</v>
      </c>
      <c r="AV2490" s="20">
        <f t="shared" si="1407"/>
        <v>1</v>
      </c>
      <c r="AW2490" s="74" t="str">
        <f t="shared" si="1434"/>
        <v>00631L</v>
      </c>
      <c r="AX2490" s="20">
        <f t="shared" si="1435"/>
        <v>1</v>
      </c>
      <c r="AY2490" s="20">
        <f t="shared" si="1408"/>
        <v>0</v>
      </c>
      <c r="AZ2490" s="116">
        <v>42692</v>
      </c>
      <c r="BA2490" s="117">
        <v>17.2</v>
      </c>
      <c r="BB2490" s="118">
        <v>17.137499999999999</v>
      </c>
      <c r="BC2490" s="76">
        <f t="shared" si="1416"/>
        <v>16.095208333333332</v>
      </c>
      <c r="BD2490" s="76">
        <f t="shared" si="1417"/>
        <v>16.131041666666665</v>
      </c>
      <c r="BE2490" s="77">
        <f t="shared" si="1423"/>
        <v>6.4757886016801117E-2</v>
      </c>
      <c r="BF2490" s="77">
        <f t="shared" si="1414"/>
        <v>6.6267160882873433E-2</v>
      </c>
    </row>
    <row r="2491" spans="1:58" s="23" customFormat="1" ht="15.75" customHeight="1" x14ac:dyDescent="0.4">
      <c r="A2491" s="116">
        <v>42690</v>
      </c>
      <c r="B2491" s="112">
        <v>15.574999999999999</v>
      </c>
      <c r="C2491" s="112">
        <v>17.074999999999999</v>
      </c>
      <c r="D2491" s="112">
        <v>17.824999999999999</v>
      </c>
      <c r="E2491" s="112">
        <v>18.375</v>
      </c>
      <c r="F2491" s="112">
        <v>18.925000000000001</v>
      </c>
      <c r="G2491" s="112">
        <v>19.274999999999999</v>
      </c>
      <c r="H2491" s="113">
        <v>19.524999999999999</v>
      </c>
      <c r="I2491" s="90">
        <f t="shared" si="1436"/>
        <v>15.637499999999999</v>
      </c>
      <c r="J2491" s="90">
        <f t="shared" si="1437"/>
        <v>17.106249999999999</v>
      </c>
      <c r="K2491" s="114">
        <v>23</v>
      </c>
      <c r="L2491" s="115">
        <v>4.1666666666666664E-2</v>
      </c>
      <c r="M2491" s="90">
        <v>9.52</v>
      </c>
      <c r="N2491" s="90">
        <v>13.72</v>
      </c>
      <c r="O2491" s="90">
        <v>16.07</v>
      </c>
      <c r="P2491" s="90">
        <v>18.27</v>
      </c>
      <c r="Q2491" s="90">
        <v>19.899999999999999</v>
      </c>
      <c r="R2491" s="63">
        <f t="shared" si="1425"/>
        <v>11.100000000000001</v>
      </c>
      <c r="S2491" s="64">
        <f t="shared" si="1424"/>
        <v>2.6178010471204296E-2</v>
      </c>
      <c r="T2491" s="65">
        <f t="shared" si="1418"/>
        <v>0.69387755102040805</v>
      </c>
      <c r="U2491" s="65">
        <f t="shared" si="1418"/>
        <v>0.85376477909147486</v>
      </c>
      <c r="V2491" s="65">
        <f t="shared" si="1426"/>
        <v>0.75095785440613028</v>
      </c>
      <c r="W2491" s="65">
        <f t="shared" si="1427"/>
        <v>0.68944723618090464</v>
      </c>
      <c r="X2491" s="61">
        <f t="shared" ref="X2491:X2554" si="1438">(C2491-B2491)/B2491</f>
        <v>9.6308186195826651E-2</v>
      </c>
      <c r="Y2491" s="66">
        <f t="shared" si="1428"/>
        <v>6.2585034013605365E-2</v>
      </c>
      <c r="Z2491" s="61">
        <f t="shared" si="1429"/>
        <v>9.392486011191048E-2</v>
      </c>
      <c r="AA2491" s="67">
        <f t="shared" si="1430"/>
        <v>15.637499999999999</v>
      </c>
      <c r="AB2491" s="68">
        <f t="shared" si="1431"/>
        <v>0.13520408163265296</v>
      </c>
      <c r="AC2491" s="69">
        <f t="shared" si="1432"/>
        <v>0.13975947521865878</v>
      </c>
      <c r="AD2491" s="70">
        <f>_xlfn.PERCENTILE.EXC(AC2491:$AC$5675,0.5)</f>
        <v>8.1875321998969505E-2</v>
      </c>
      <c r="AE2491" s="70">
        <f>_xlfn.PERCENTILE.EXC($AC2491:AC$5675,0.35)</f>
        <v>4.5821201727357881E-2</v>
      </c>
      <c r="AF2491" s="71">
        <f t="shared" si="1420"/>
        <v>5.3684664649337049E-2</v>
      </c>
      <c r="AG2491" s="70">
        <f t="shared" si="1421"/>
        <v>-0.13516283925727643</v>
      </c>
      <c r="AH2491" s="70">
        <f t="shared" si="1422"/>
        <v>-0.15865885003490499</v>
      </c>
      <c r="AI2491" s="61" t="str">
        <f t="shared" si="1410"/>
        <v>Short VOL</v>
      </c>
      <c r="AJ2491" s="68" t="str">
        <f t="shared" si="1411"/>
        <v>Short VOL</v>
      </c>
      <c r="AK2491" s="72" t="str">
        <f t="shared" si="1412"/>
        <v>00631L</v>
      </c>
      <c r="AL2491" s="73">
        <f t="shared" si="1402"/>
        <v>1</v>
      </c>
      <c r="AM2491" s="72" t="str">
        <f t="shared" si="1415"/>
        <v>00631L</v>
      </c>
      <c r="AN2491" s="73">
        <f t="shared" si="1403"/>
        <v>1</v>
      </c>
      <c r="AO2491" s="74" t="str">
        <f t="shared" si="1409"/>
        <v>00631L</v>
      </c>
      <c r="AP2491" s="20">
        <f t="shared" si="1404"/>
        <v>1</v>
      </c>
      <c r="AQ2491" s="74" t="str">
        <f t="shared" si="1419"/>
        <v>00631L</v>
      </c>
      <c r="AR2491" s="20">
        <f t="shared" si="1405"/>
        <v>1</v>
      </c>
      <c r="AS2491" s="74" t="str">
        <f t="shared" si="1413"/>
        <v>00631L</v>
      </c>
      <c r="AT2491" s="20">
        <f t="shared" si="1406"/>
        <v>1</v>
      </c>
      <c r="AU2491" s="74" t="str">
        <f t="shared" si="1433"/>
        <v>00631L</v>
      </c>
      <c r="AV2491" s="20">
        <f t="shared" si="1407"/>
        <v>1</v>
      </c>
      <c r="AW2491" s="74" t="str">
        <f t="shared" si="1434"/>
        <v>00631L</v>
      </c>
      <c r="AX2491" s="20">
        <f t="shared" si="1435"/>
        <v>1</v>
      </c>
      <c r="AY2491" s="20">
        <f t="shared" si="1408"/>
        <v>0</v>
      </c>
      <c r="AZ2491" s="116">
        <v>42691</v>
      </c>
      <c r="BA2491" s="117">
        <v>17.212499999999999</v>
      </c>
      <c r="BB2491" s="118">
        <v>17.262499999999999</v>
      </c>
      <c r="BC2491" s="76">
        <f t="shared" si="1416"/>
        <v>16.059999999999995</v>
      </c>
      <c r="BD2491" s="76">
        <f t="shared" si="1417"/>
        <v>16.096458333333331</v>
      </c>
      <c r="BE2491" s="77">
        <f t="shared" si="1423"/>
        <v>7.4875466998754955E-2</v>
      </c>
      <c r="BF2491" s="77">
        <f t="shared" si="1414"/>
        <v>6.9334610356833234E-2</v>
      </c>
    </row>
    <row r="2492" spans="1:58" s="23" customFormat="1" ht="15.75" customHeight="1" x14ac:dyDescent="0.4">
      <c r="A2492" s="116">
        <v>42689</v>
      </c>
      <c r="B2492" s="112">
        <v>13.2</v>
      </c>
      <c r="C2492" s="112">
        <v>15.275</v>
      </c>
      <c r="D2492" s="112">
        <v>16.925000000000001</v>
      </c>
      <c r="E2492" s="112">
        <v>17.725000000000001</v>
      </c>
      <c r="F2492" s="112">
        <v>18.324999999999999</v>
      </c>
      <c r="G2492" s="112">
        <v>18.925000000000001</v>
      </c>
      <c r="H2492" s="113">
        <v>19.274999999999999</v>
      </c>
      <c r="I2492" s="90">
        <f t="shared" si="1436"/>
        <v>15.275</v>
      </c>
      <c r="J2492" s="90">
        <f t="shared" si="1437"/>
        <v>16.925000000000001</v>
      </c>
      <c r="K2492" s="114">
        <v>0</v>
      </c>
      <c r="L2492" s="115">
        <v>0.05</v>
      </c>
      <c r="M2492" s="90">
        <v>10.64</v>
      </c>
      <c r="N2492" s="90">
        <v>13.37</v>
      </c>
      <c r="O2492" s="90">
        <v>15.75</v>
      </c>
      <c r="P2492" s="90">
        <v>18.03</v>
      </c>
      <c r="Q2492" s="90">
        <v>19.78</v>
      </c>
      <c r="R2492" s="63">
        <f t="shared" si="1425"/>
        <v>9.7700000000000031</v>
      </c>
      <c r="S2492" s="64">
        <f t="shared" si="1424"/>
        <v>-7.6657458563535993E-2</v>
      </c>
      <c r="T2492" s="65">
        <f t="shared" si="1418"/>
        <v>0.79581151832460739</v>
      </c>
      <c r="U2492" s="65">
        <f t="shared" si="1418"/>
        <v>0.8488888888888888</v>
      </c>
      <c r="V2492" s="65">
        <f t="shared" si="1426"/>
        <v>0.74154187465335542</v>
      </c>
      <c r="W2492" s="65">
        <f t="shared" si="1427"/>
        <v>0.67593528816986848</v>
      </c>
      <c r="X2492" s="61">
        <f t="shared" si="1438"/>
        <v>0.15719696969696978</v>
      </c>
      <c r="Y2492" s="66">
        <f t="shared" si="1428"/>
        <v>8.7447108603666973E-2</v>
      </c>
      <c r="Z2492" s="61">
        <f t="shared" si="1429"/>
        <v>0.10801963993453358</v>
      </c>
      <c r="AA2492" s="67">
        <f t="shared" si="1430"/>
        <v>15.275</v>
      </c>
      <c r="AB2492" s="68">
        <f t="shared" si="1431"/>
        <v>-1.271503365744203E-2</v>
      </c>
      <c r="AC2492" s="69">
        <f t="shared" si="1432"/>
        <v>0.14248317127898288</v>
      </c>
      <c r="AD2492" s="70">
        <f>_xlfn.PERCENTILE.EXC(AC2492:$AC$5675,0.5)</f>
        <v>8.1863124098573284E-2</v>
      </c>
      <c r="AE2492" s="70">
        <f>_xlfn.PERCENTILE.EXC($AC2492:AC$5675,0.35)</f>
        <v>4.5788449892942729E-2</v>
      </c>
      <c r="AF2492" s="71">
        <f t="shared" si="1420"/>
        <v>5.3380520145963478E-2</v>
      </c>
      <c r="AG2492" s="70">
        <f t="shared" si="1421"/>
        <v>-0.13516283925727643</v>
      </c>
      <c r="AH2492" s="70">
        <f t="shared" si="1422"/>
        <v>-0.15865885003490499</v>
      </c>
      <c r="AI2492" s="61" t="str">
        <f t="shared" si="1410"/>
        <v>Short VOL</v>
      </c>
      <c r="AJ2492" s="68" t="str">
        <f t="shared" si="1411"/>
        <v>Short VOL</v>
      </c>
      <c r="AK2492" s="72" t="str">
        <f t="shared" si="1412"/>
        <v>00631L</v>
      </c>
      <c r="AL2492" s="73">
        <f t="shared" si="1402"/>
        <v>1</v>
      </c>
      <c r="AM2492" s="72" t="str">
        <f t="shared" si="1415"/>
        <v>00631L</v>
      </c>
      <c r="AN2492" s="73">
        <f t="shared" si="1403"/>
        <v>1</v>
      </c>
      <c r="AO2492" s="74" t="str">
        <f t="shared" si="1409"/>
        <v>00631L</v>
      </c>
      <c r="AP2492" s="20">
        <f t="shared" si="1404"/>
        <v>1</v>
      </c>
      <c r="AQ2492" s="74" t="str">
        <f t="shared" si="1419"/>
        <v>00631L</v>
      </c>
      <c r="AR2492" s="20">
        <f t="shared" si="1405"/>
        <v>1</v>
      </c>
      <c r="AS2492" s="74" t="str">
        <f t="shared" si="1413"/>
        <v>00631L</v>
      </c>
      <c r="AT2492" s="20">
        <f t="shared" si="1406"/>
        <v>1</v>
      </c>
      <c r="AU2492" s="74" t="str">
        <f t="shared" si="1433"/>
        <v>00631L</v>
      </c>
      <c r="AV2492" s="20">
        <f t="shared" si="1407"/>
        <v>1</v>
      </c>
      <c r="AW2492" s="74" t="str">
        <f t="shared" si="1434"/>
        <v>00631L</v>
      </c>
      <c r="AX2492" s="20">
        <f t="shared" si="1435"/>
        <v>1</v>
      </c>
      <c r="AY2492" s="20">
        <f t="shared" si="1408"/>
        <v>0</v>
      </c>
      <c r="AZ2492" s="116">
        <v>42690</v>
      </c>
      <c r="BA2492" s="117">
        <v>17.25</v>
      </c>
      <c r="BB2492" s="118">
        <v>17.425000000000001</v>
      </c>
      <c r="BC2492" s="76">
        <f t="shared" si="1416"/>
        <v>16.025416666666661</v>
      </c>
      <c r="BD2492" s="76">
        <f t="shared" si="1417"/>
        <v>16.059791666666662</v>
      </c>
      <c r="BE2492" s="77">
        <f t="shared" si="1423"/>
        <v>8.7335222693118109E-2</v>
      </c>
      <c r="BF2492" s="77">
        <f t="shared" si="1414"/>
        <v>7.4111069311297934E-2</v>
      </c>
    </row>
    <row r="2493" spans="1:58" s="23" customFormat="1" ht="15.75" customHeight="1" x14ac:dyDescent="0.4">
      <c r="A2493" s="116">
        <v>42688</v>
      </c>
      <c r="B2493" s="112">
        <v>14.475</v>
      </c>
      <c r="C2493" s="112">
        <v>15.975</v>
      </c>
      <c r="D2493" s="112">
        <v>17.274999999999999</v>
      </c>
      <c r="E2493" s="112">
        <v>17.925000000000001</v>
      </c>
      <c r="F2493" s="112">
        <v>18.375</v>
      </c>
      <c r="G2493" s="112">
        <v>18.925000000000001</v>
      </c>
      <c r="H2493" s="113">
        <v>19.175000000000001</v>
      </c>
      <c r="I2493" s="90">
        <f t="shared" si="1436"/>
        <v>15.9</v>
      </c>
      <c r="J2493" s="90">
        <f t="shared" si="1437"/>
        <v>17.209999999999997</v>
      </c>
      <c r="K2493" s="114">
        <v>1</v>
      </c>
      <c r="L2493" s="115">
        <v>0.05</v>
      </c>
      <c r="M2493" s="90">
        <v>12.51</v>
      </c>
      <c r="N2493" s="90">
        <v>14.48</v>
      </c>
      <c r="O2493" s="90">
        <v>16.7</v>
      </c>
      <c r="P2493" s="90">
        <v>18.62</v>
      </c>
      <c r="Q2493" s="90">
        <v>20.239999999999998</v>
      </c>
      <c r="R2493" s="63">
        <f t="shared" si="1425"/>
        <v>8.3299999999999983</v>
      </c>
      <c r="S2493" s="64">
        <f t="shared" si="1424"/>
        <v>2.1877205363443931E-2</v>
      </c>
      <c r="T2493" s="65">
        <f t="shared" si="1418"/>
        <v>0.86395027624309384</v>
      </c>
      <c r="U2493" s="65">
        <f t="shared" si="1418"/>
        <v>0.86706586826347309</v>
      </c>
      <c r="V2493" s="65">
        <f t="shared" si="1426"/>
        <v>0.77765843179377014</v>
      </c>
      <c r="W2493" s="65">
        <f t="shared" si="1427"/>
        <v>0.71541501976284594</v>
      </c>
      <c r="X2493" s="61">
        <f t="shared" si="1438"/>
        <v>0.10362694300518135</v>
      </c>
      <c r="Y2493" s="66">
        <f t="shared" si="1428"/>
        <v>6.9735006973500699E-2</v>
      </c>
      <c r="Z2493" s="61">
        <f t="shared" si="1429"/>
        <v>8.238993710691804E-2</v>
      </c>
      <c r="AA2493" s="67">
        <f t="shared" si="1430"/>
        <v>15.9</v>
      </c>
      <c r="AB2493" s="68">
        <f t="shared" si="1431"/>
        <v>-3.453038674033689E-4</v>
      </c>
      <c r="AC2493" s="69">
        <f t="shared" si="1432"/>
        <v>9.8066298342541422E-2</v>
      </c>
      <c r="AD2493" s="70">
        <f>_xlfn.PERCENTILE.EXC(AC2493:$AC$5675,0.5)</f>
        <v>8.1850926198177062E-2</v>
      </c>
      <c r="AE2493" s="70">
        <f>_xlfn.PERCENTILE.EXC($AC2493:AC$5675,0.35)</f>
        <v>4.5752266688232152E-2</v>
      </c>
      <c r="AF2493" s="71">
        <f t="shared" si="1420"/>
        <v>5.3146649974168562E-2</v>
      </c>
      <c r="AG2493" s="70">
        <f t="shared" si="1421"/>
        <v>-0.13516283925727643</v>
      </c>
      <c r="AH2493" s="70">
        <f t="shared" si="1422"/>
        <v>-0.15865885003490499</v>
      </c>
      <c r="AI2493" s="61" t="str">
        <f t="shared" si="1410"/>
        <v>Short VOL</v>
      </c>
      <c r="AJ2493" s="68" t="str">
        <f t="shared" si="1411"/>
        <v>Short VOL</v>
      </c>
      <c r="AK2493" s="72" t="str">
        <f t="shared" si="1412"/>
        <v>00631L</v>
      </c>
      <c r="AL2493" s="73">
        <f t="shared" si="1402"/>
        <v>1</v>
      </c>
      <c r="AM2493" s="72" t="str">
        <f t="shared" si="1415"/>
        <v>00631L</v>
      </c>
      <c r="AN2493" s="73">
        <f t="shared" si="1403"/>
        <v>1</v>
      </c>
      <c r="AO2493" s="74" t="str">
        <f t="shared" si="1409"/>
        <v>00631L</v>
      </c>
      <c r="AP2493" s="20">
        <f t="shared" si="1404"/>
        <v>1</v>
      </c>
      <c r="AQ2493" s="74" t="str">
        <f t="shared" si="1419"/>
        <v>00631L</v>
      </c>
      <c r="AR2493" s="20">
        <f t="shared" si="1405"/>
        <v>1</v>
      </c>
      <c r="AS2493" s="74" t="str">
        <f t="shared" si="1413"/>
        <v>00631L</v>
      </c>
      <c r="AT2493" s="20">
        <f t="shared" si="1406"/>
        <v>1</v>
      </c>
      <c r="AU2493" s="74" t="str">
        <f t="shared" si="1433"/>
        <v>00631L</v>
      </c>
      <c r="AV2493" s="20">
        <f t="shared" si="1407"/>
        <v>1</v>
      </c>
      <c r="AW2493" s="74" t="str">
        <f t="shared" si="1434"/>
        <v>00631L</v>
      </c>
      <c r="AX2493" s="20">
        <f t="shared" si="1435"/>
        <v>1</v>
      </c>
      <c r="AY2493" s="20">
        <f t="shared" si="1408"/>
        <v>0</v>
      </c>
      <c r="AZ2493" s="116">
        <v>42689</v>
      </c>
      <c r="BA2493" s="117">
        <v>17.41</v>
      </c>
      <c r="BB2493" s="118">
        <v>17.350000000000001</v>
      </c>
      <c r="BC2493" s="76">
        <f t="shared" si="1416"/>
        <v>15.991666666666665</v>
      </c>
      <c r="BD2493" s="76">
        <f t="shared" si="1417"/>
        <v>16.025166666666664</v>
      </c>
      <c r="BE2493" s="77">
        <f t="shared" si="1423"/>
        <v>8.4940072954664061E-2</v>
      </c>
      <c r="BF2493" s="77">
        <f t="shared" si="1414"/>
        <v>8.6416157918274589E-2</v>
      </c>
    </row>
    <row r="2494" spans="1:58" s="23" customFormat="1" ht="15.75" customHeight="1" x14ac:dyDescent="0.4">
      <c r="A2494" s="116">
        <v>42685</v>
      </c>
      <c r="B2494" s="112">
        <v>14.925000000000001</v>
      </c>
      <c r="C2494" s="112">
        <v>16.125</v>
      </c>
      <c r="D2494" s="112">
        <v>17.324999999999999</v>
      </c>
      <c r="E2494" s="112">
        <v>17.925000000000001</v>
      </c>
      <c r="F2494" s="112">
        <v>18.324999999999999</v>
      </c>
      <c r="G2494" s="112">
        <v>18.824999999999999</v>
      </c>
      <c r="H2494" s="113">
        <v>19.125</v>
      </c>
      <c r="I2494" s="90">
        <f t="shared" si="1436"/>
        <v>16.004999999999999</v>
      </c>
      <c r="J2494" s="90">
        <f t="shared" si="1437"/>
        <v>17.204999999999998</v>
      </c>
      <c r="K2494" s="114">
        <v>2</v>
      </c>
      <c r="L2494" s="115">
        <v>0.05</v>
      </c>
      <c r="M2494" s="90">
        <v>12.84</v>
      </c>
      <c r="N2494" s="90">
        <v>14.17</v>
      </c>
      <c r="O2494" s="90">
        <v>16.489999999999998</v>
      </c>
      <c r="P2494" s="90">
        <v>18.45</v>
      </c>
      <c r="Q2494" s="90">
        <v>20.010000000000002</v>
      </c>
      <c r="R2494" s="63">
        <f t="shared" si="1425"/>
        <v>7.93</v>
      </c>
      <c r="S2494" s="64">
        <f t="shared" si="1424"/>
        <v>-3.8670284938941674E-2</v>
      </c>
      <c r="T2494" s="65">
        <f t="shared" si="1418"/>
        <v>0.90613973182780516</v>
      </c>
      <c r="U2494" s="65">
        <f t="shared" si="1418"/>
        <v>0.85930867192237725</v>
      </c>
      <c r="V2494" s="65">
        <f t="shared" si="1426"/>
        <v>0.76802168021680217</v>
      </c>
      <c r="W2494" s="65">
        <f t="shared" si="1427"/>
        <v>0.70814592703648171</v>
      </c>
      <c r="X2494" s="61">
        <f t="shared" si="1438"/>
        <v>8.0402010050251202E-2</v>
      </c>
      <c r="Y2494" s="66">
        <f t="shared" si="1428"/>
        <v>6.6945606694560622E-2</v>
      </c>
      <c r="Z2494" s="61">
        <f t="shared" si="1429"/>
        <v>7.4976569821930614E-2</v>
      </c>
      <c r="AA2494" s="67">
        <f t="shared" si="1430"/>
        <v>16.005000000000003</v>
      </c>
      <c r="AB2494" s="68">
        <f t="shared" si="1431"/>
        <v>5.3281580804516643E-2</v>
      </c>
      <c r="AC2494" s="69">
        <f t="shared" si="1432"/>
        <v>0.1294989414255471</v>
      </c>
      <c r="AD2494" s="70">
        <f>_xlfn.PERCENTILE.EXC(AC2494:$AC$5675,0.5)</f>
        <v>8.1832185350260961E-2</v>
      </c>
      <c r="AE2494" s="70">
        <f>_xlfn.PERCENTILE.EXC($AC2494:AC$5675,0.35)</f>
        <v>4.5716083483521595E-2</v>
      </c>
      <c r="AF2494" s="71">
        <f t="shared" si="1420"/>
        <v>5.3146649974168562E-2</v>
      </c>
      <c r="AG2494" s="70">
        <f t="shared" si="1421"/>
        <v>-0.13516283925727643</v>
      </c>
      <c r="AH2494" s="70">
        <f t="shared" si="1422"/>
        <v>-0.15865885003490499</v>
      </c>
      <c r="AI2494" s="61" t="str">
        <f t="shared" si="1410"/>
        <v>Short VOL</v>
      </c>
      <c r="AJ2494" s="68" t="str">
        <f t="shared" si="1411"/>
        <v>Short VOL</v>
      </c>
      <c r="AK2494" s="72" t="str">
        <f t="shared" si="1412"/>
        <v>00631L</v>
      </c>
      <c r="AL2494" s="73">
        <f t="shared" si="1402"/>
        <v>1</v>
      </c>
      <c r="AM2494" s="72" t="str">
        <f t="shared" si="1415"/>
        <v>00631L</v>
      </c>
      <c r="AN2494" s="73">
        <f t="shared" si="1403"/>
        <v>1</v>
      </c>
      <c r="AO2494" s="74" t="str">
        <f t="shared" si="1409"/>
        <v>00631L</v>
      </c>
      <c r="AP2494" s="20">
        <f t="shared" si="1404"/>
        <v>1</v>
      </c>
      <c r="AQ2494" s="74" t="str">
        <f t="shared" si="1419"/>
        <v>00631L</v>
      </c>
      <c r="AR2494" s="20">
        <f t="shared" si="1405"/>
        <v>1</v>
      </c>
      <c r="AS2494" s="74" t="str">
        <f t="shared" si="1413"/>
        <v>00631L</v>
      </c>
      <c r="AT2494" s="20">
        <f t="shared" si="1406"/>
        <v>1</v>
      </c>
      <c r="AU2494" s="74" t="str">
        <f t="shared" si="1433"/>
        <v>00631L</v>
      </c>
      <c r="AV2494" s="20">
        <f t="shared" si="1407"/>
        <v>1</v>
      </c>
      <c r="AW2494" s="74" t="str">
        <f t="shared" si="1434"/>
        <v>00631L</v>
      </c>
      <c r="AX2494" s="20">
        <f t="shared" si="1435"/>
        <v>1</v>
      </c>
      <c r="AY2494" s="20">
        <f t="shared" si="1408"/>
        <v>0</v>
      </c>
      <c r="AZ2494" s="116">
        <v>42688</v>
      </c>
      <c r="BA2494" s="117">
        <v>17.25</v>
      </c>
      <c r="BB2494" s="118">
        <v>17.25</v>
      </c>
      <c r="BC2494" s="76">
        <f t="shared" si="1416"/>
        <v>15.962499999999997</v>
      </c>
      <c r="BD2494" s="76">
        <f t="shared" si="1417"/>
        <v>15.989999999999997</v>
      </c>
      <c r="BE2494" s="77">
        <f t="shared" si="1423"/>
        <v>8.0657791699295434E-2</v>
      </c>
      <c r="BF2494" s="77">
        <f t="shared" si="1414"/>
        <v>7.8799249530957072E-2</v>
      </c>
    </row>
    <row r="2495" spans="1:58" s="23" customFormat="1" ht="15.75" customHeight="1" x14ac:dyDescent="0.4">
      <c r="A2495" s="116">
        <v>42684</v>
      </c>
      <c r="B2495" s="112">
        <v>15.324999999999999</v>
      </c>
      <c r="C2495" s="112">
        <v>16.274999999999999</v>
      </c>
      <c r="D2495" s="112">
        <v>17.375</v>
      </c>
      <c r="E2495" s="112">
        <v>17.925000000000001</v>
      </c>
      <c r="F2495" s="112">
        <v>18.375</v>
      </c>
      <c r="G2495" s="112">
        <v>18.875</v>
      </c>
      <c r="H2495" s="113">
        <v>19.125</v>
      </c>
      <c r="I2495" s="90">
        <f t="shared" si="1436"/>
        <v>16.1325</v>
      </c>
      <c r="J2495" s="90">
        <f t="shared" si="1437"/>
        <v>17.21</v>
      </c>
      <c r="K2495" s="114">
        <v>3</v>
      </c>
      <c r="L2495" s="115">
        <v>0.05</v>
      </c>
      <c r="M2495" s="90">
        <v>14.12</v>
      </c>
      <c r="N2495" s="90">
        <v>14.74</v>
      </c>
      <c r="O2495" s="90">
        <v>16.75</v>
      </c>
      <c r="P2495" s="90">
        <v>18.559999999999999</v>
      </c>
      <c r="Q2495" s="90">
        <v>20.07</v>
      </c>
      <c r="R2495" s="63">
        <f t="shared" si="1425"/>
        <v>6.4500000000000028</v>
      </c>
      <c r="S2495" s="64">
        <f t="shared" si="1424"/>
        <v>2.5034770514603576E-2</v>
      </c>
      <c r="T2495" s="65">
        <f t="shared" si="1418"/>
        <v>0.95793758480325641</v>
      </c>
      <c r="U2495" s="65">
        <f t="shared" si="1418"/>
        <v>0.88</v>
      </c>
      <c r="V2495" s="65">
        <f t="shared" si="1426"/>
        <v>0.79418103448275867</v>
      </c>
      <c r="W2495" s="65">
        <f t="shared" si="1427"/>
        <v>0.73442949676133529</v>
      </c>
      <c r="X2495" s="61">
        <f t="shared" si="1438"/>
        <v>6.19902120717781E-2</v>
      </c>
      <c r="Y2495" s="66">
        <f t="shared" si="1428"/>
        <v>6.6945606694560622E-2</v>
      </c>
      <c r="Z2495" s="61">
        <f t="shared" si="1429"/>
        <v>6.6790640012397373E-2</v>
      </c>
      <c r="AA2495" s="67">
        <f t="shared" si="1430"/>
        <v>16.1325</v>
      </c>
      <c r="AB2495" s="68">
        <f t="shared" si="1431"/>
        <v>3.9687924016282163E-2</v>
      </c>
      <c r="AC2495" s="69">
        <f t="shared" si="1432"/>
        <v>9.4470827679782904E-2</v>
      </c>
      <c r="AD2495" s="70">
        <f>_xlfn.PERCENTILE.EXC(AC2495:$AC$5675,0.5)</f>
        <v>8.1813444502344873E-2</v>
      </c>
      <c r="AE2495" s="70">
        <f>_xlfn.PERCENTILE.EXC($AC2495:AC$5675,0.35)</f>
        <v>4.5694621722729215E-2</v>
      </c>
      <c r="AF2495" s="71">
        <f t="shared" si="1420"/>
        <v>5.3146649974168562E-2</v>
      </c>
      <c r="AG2495" s="70">
        <f t="shared" si="1421"/>
        <v>-0.13516283925727643</v>
      </c>
      <c r="AH2495" s="70">
        <f t="shared" si="1422"/>
        <v>-0.15865885003490499</v>
      </c>
      <c r="AI2495" s="61" t="str">
        <f t="shared" si="1410"/>
        <v>Short VOL</v>
      </c>
      <c r="AJ2495" s="68" t="str">
        <f t="shared" si="1411"/>
        <v>Short VOL</v>
      </c>
      <c r="AK2495" s="72" t="str">
        <f t="shared" si="1412"/>
        <v>00631L</v>
      </c>
      <c r="AL2495" s="73">
        <f t="shared" si="1402"/>
        <v>1</v>
      </c>
      <c r="AM2495" s="72" t="str">
        <f t="shared" si="1415"/>
        <v>00631L</v>
      </c>
      <c r="AN2495" s="73">
        <f t="shared" si="1403"/>
        <v>1</v>
      </c>
      <c r="AO2495" s="74" t="str">
        <f t="shared" si="1409"/>
        <v>00631L</v>
      </c>
      <c r="AP2495" s="20">
        <f t="shared" si="1404"/>
        <v>1</v>
      </c>
      <c r="AQ2495" s="74" t="str">
        <f t="shared" si="1419"/>
        <v>00631L</v>
      </c>
      <c r="AR2495" s="20">
        <f t="shared" si="1405"/>
        <v>1</v>
      </c>
      <c r="AS2495" s="74" t="str">
        <f t="shared" si="1413"/>
        <v>00631L</v>
      </c>
      <c r="AT2495" s="20">
        <f t="shared" si="1406"/>
        <v>1</v>
      </c>
      <c r="AU2495" s="74" t="str">
        <f t="shared" si="1433"/>
        <v>00631L</v>
      </c>
      <c r="AV2495" s="20">
        <f t="shared" si="1407"/>
        <v>1</v>
      </c>
      <c r="AW2495" s="74" t="str">
        <f t="shared" si="1434"/>
        <v>00631L</v>
      </c>
      <c r="AX2495" s="20">
        <f t="shared" si="1435"/>
        <v>1</v>
      </c>
      <c r="AY2495" s="20">
        <f t="shared" si="1408"/>
        <v>0</v>
      </c>
      <c r="AZ2495" s="116">
        <v>42685</v>
      </c>
      <c r="BA2495" s="117">
        <v>17.38</v>
      </c>
      <c r="BB2495" s="118">
        <v>17.324999999999999</v>
      </c>
      <c r="BC2495" s="76">
        <f t="shared" si="1416"/>
        <v>15.939166666666663</v>
      </c>
      <c r="BD2495" s="76">
        <f t="shared" si="1417"/>
        <v>15.964666666666664</v>
      </c>
      <c r="BE2495" s="77">
        <f t="shared" si="1423"/>
        <v>8.6945156062111326E-2</v>
      </c>
      <c r="BF2495" s="77">
        <f t="shared" si="1414"/>
        <v>8.8654111162149843E-2</v>
      </c>
    </row>
    <row r="2496" spans="1:58" s="23" customFormat="1" ht="15.75" customHeight="1" x14ac:dyDescent="0.4">
      <c r="A2496" s="116">
        <v>42683</v>
      </c>
      <c r="B2496" s="112">
        <v>14.875</v>
      </c>
      <c r="C2496" s="112">
        <v>15.725</v>
      </c>
      <c r="D2496" s="112">
        <v>17.024999999999999</v>
      </c>
      <c r="E2496" s="112">
        <v>17.574999999999999</v>
      </c>
      <c r="F2496" s="112">
        <v>18</v>
      </c>
      <c r="G2496" s="112">
        <v>18.5</v>
      </c>
      <c r="H2496" s="113">
        <v>18.824999999999999</v>
      </c>
      <c r="I2496" s="90">
        <f t="shared" si="1436"/>
        <v>15.555</v>
      </c>
      <c r="J2496" s="90">
        <f t="shared" si="1437"/>
        <v>16.765000000000001</v>
      </c>
      <c r="K2496" s="114">
        <v>4</v>
      </c>
      <c r="L2496" s="115">
        <v>0.05</v>
      </c>
      <c r="M2496" s="90">
        <v>15.36</v>
      </c>
      <c r="N2496" s="90">
        <v>14.38</v>
      </c>
      <c r="O2496" s="90">
        <v>16.28</v>
      </c>
      <c r="P2496" s="90">
        <v>18.09</v>
      </c>
      <c r="Q2496" s="90">
        <v>19.600000000000001</v>
      </c>
      <c r="R2496" s="63">
        <f t="shared" si="1425"/>
        <v>4.6300000000000026</v>
      </c>
      <c r="S2496" s="64">
        <f t="shared" si="1424"/>
        <v>-0.23265741728922082</v>
      </c>
      <c r="T2496" s="65">
        <f t="shared" si="1418"/>
        <v>1.0681502086230876</v>
      </c>
      <c r="U2496" s="65">
        <f t="shared" si="1418"/>
        <v>0.88329238329238324</v>
      </c>
      <c r="V2496" s="65">
        <f t="shared" si="1426"/>
        <v>0.79491431730237705</v>
      </c>
      <c r="W2496" s="65">
        <f t="shared" si="1427"/>
        <v>0.73367346938775513</v>
      </c>
      <c r="X2496" s="61">
        <f t="shared" si="1438"/>
        <v>5.714285714285712E-2</v>
      </c>
      <c r="Y2496" s="66">
        <f t="shared" si="1428"/>
        <v>7.1123755334281655E-2</v>
      </c>
      <c r="Z2496" s="61">
        <f t="shared" si="1429"/>
        <v>7.7788492446158847E-2</v>
      </c>
      <c r="AA2496" s="67">
        <f t="shared" si="1430"/>
        <v>15.555</v>
      </c>
      <c r="AB2496" s="68">
        <f t="shared" si="1431"/>
        <v>3.4422809457579917E-2</v>
      </c>
      <c r="AC2496" s="69">
        <f t="shared" si="1432"/>
        <v>8.1710709318497832E-2</v>
      </c>
      <c r="AD2496" s="70">
        <f>_xlfn.PERCENTILE.EXC(AC2496:$AC$5675,0.5)</f>
        <v>8.1762076910421352E-2</v>
      </c>
      <c r="AE2496" s="70">
        <f>_xlfn.PERCENTILE.EXC($AC2496:AC$5675,0.35)</f>
        <v>4.5675613535923212E-2</v>
      </c>
      <c r="AF2496" s="71">
        <f t="shared" si="1420"/>
        <v>5.3146649974168562E-2</v>
      </c>
      <c r="AG2496" s="70">
        <f t="shared" si="1421"/>
        <v>-0.13516283925727643</v>
      </c>
      <c r="AH2496" s="70">
        <f t="shared" si="1422"/>
        <v>-0.15865885003490499</v>
      </c>
      <c r="AI2496" s="61" t="str">
        <f t="shared" si="1410"/>
        <v>Safety</v>
      </c>
      <c r="AJ2496" s="68" t="str">
        <f t="shared" si="1411"/>
        <v>Short VOL</v>
      </c>
      <c r="AK2496" s="72" t="str">
        <f t="shared" si="1412"/>
        <v>00631L</v>
      </c>
      <c r="AL2496" s="73">
        <f t="shared" si="1402"/>
        <v>1</v>
      </c>
      <c r="AM2496" s="72" t="str">
        <f t="shared" si="1415"/>
        <v>00631L</v>
      </c>
      <c r="AN2496" s="73">
        <f t="shared" si="1403"/>
        <v>1</v>
      </c>
      <c r="AO2496" s="74" t="str">
        <f t="shared" si="1409"/>
        <v>00631L</v>
      </c>
      <c r="AP2496" s="20">
        <f t="shared" si="1404"/>
        <v>1</v>
      </c>
      <c r="AQ2496" s="74" t="str">
        <f t="shared" si="1419"/>
        <v>00631L</v>
      </c>
      <c r="AR2496" s="20">
        <f t="shared" si="1405"/>
        <v>1</v>
      </c>
      <c r="AS2496" s="74" t="str">
        <f t="shared" si="1413"/>
        <v>00631L</v>
      </c>
      <c r="AT2496" s="20">
        <f t="shared" si="1406"/>
        <v>1</v>
      </c>
      <c r="AU2496" s="74" t="str">
        <f t="shared" si="1433"/>
        <v>00631L</v>
      </c>
      <c r="AV2496" s="20">
        <f t="shared" si="1407"/>
        <v>1</v>
      </c>
      <c r="AW2496" s="74" t="str">
        <f t="shared" si="1434"/>
        <v>00631L</v>
      </c>
      <c r="AX2496" s="20">
        <f t="shared" si="1435"/>
        <v>1</v>
      </c>
      <c r="AY2496" s="20">
        <f t="shared" si="1408"/>
        <v>0</v>
      </c>
      <c r="AZ2496" s="116">
        <v>42684</v>
      </c>
      <c r="BA2496" s="117">
        <v>17.387499999999999</v>
      </c>
      <c r="BB2496" s="118">
        <v>17.387499999999999</v>
      </c>
      <c r="BC2496" s="76">
        <f t="shared" si="1416"/>
        <v>15.914999999999996</v>
      </c>
      <c r="BD2496" s="76">
        <f t="shared" si="1417"/>
        <v>15.940208333333329</v>
      </c>
      <c r="BE2496" s="77">
        <f t="shared" si="1423"/>
        <v>9.2522777254162997E-2</v>
      </c>
      <c r="BF2496" s="77">
        <f t="shared" si="1414"/>
        <v>9.079502829584539E-2</v>
      </c>
    </row>
    <row r="2497" spans="1:58" s="23" customFormat="1" ht="15.75" customHeight="1" x14ac:dyDescent="0.4">
      <c r="A2497" s="116">
        <v>42682</v>
      </c>
      <c r="B2497" s="112">
        <v>15.975</v>
      </c>
      <c r="C2497" s="112">
        <v>16.574999999999999</v>
      </c>
      <c r="D2497" s="112">
        <v>17.725000000000001</v>
      </c>
      <c r="E2497" s="112">
        <v>18.175000000000001</v>
      </c>
      <c r="F2497" s="112">
        <v>18.524999999999999</v>
      </c>
      <c r="G2497" s="112">
        <v>18.975000000000001</v>
      </c>
      <c r="H2497" s="113">
        <v>19.225000000000001</v>
      </c>
      <c r="I2497" s="90">
        <f t="shared" si="1436"/>
        <v>16.425000000000001</v>
      </c>
      <c r="J2497" s="90">
        <f t="shared" si="1437"/>
        <v>17.4375</v>
      </c>
      <c r="K2497" s="114">
        <v>5</v>
      </c>
      <c r="L2497" s="115">
        <v>0.05</v>
      </c>
      <c r="M2497" s="90">
        <v>25.31</v>
      </c>
      <c r="N2497" s="90">
        <v>18.739999999999998</v>
      </c>
      <c r="O2497" s="90">
        <v>18.100000000000001</v>
      </c>
      <c r="P2497" s="90">
        <v>19.260000000000002</v>
      </c>
      <c r="Q2497" s="90">
        <v>20.45</v>
      </c>
      <c r="R2497" s="63">
        <f t="shared" si="1425"/>
        <v>-6.6899999999999977</v>
      </c>
      <c r="S2497" s="64">
        <f t="shared" si="1424"/>
        <v>1.6034206306786522E-3</v>
      </c>
      <c r="T2497" s="65">
        <f t="shared" si="1418"/>
        <v>1.3505869797225187</v>
      </c>
      <c r="U2497" s="65">
        <f t="shared" si="1418"/>
        <v>1.0353591160220992</v>
      </c>
      <c r="V2497" s="65">
        <f t="shared" si="1426"/>
        <v>0.97300103842159902</v>
      </c>
      <c r="W2497" s="65">
        <f t="shared" si="1427"/>
        <v>0.91638141809290952</v>
      </c>
      <c r="X2497" s="61">
        <f t="shared" si="1438"/>
        <v>3.755868544600937E-2</v>
      </c>
      <c r="Y2497" s="66">
        <f t="shared" si="1428"/>
        <v>5.7771664374140337E-2</v>
      </c>
      <c r="Z2497" s="61">
        <f t="shared" si="1429"/>
        <v>6.1643835616438311E-2</v>
      </c>
      <c r="AA2497" s="67">
        <f t="shared" si="1430"/>
        <v>16.424999999999997</v>
      </c>
      <c r="AB2497" s="68">
        <f t="shared" si="1431"/>
        <v>-0.14754535752401277</v>
      </c>
      <c r="AC2497" s="69">
        <f t="shared" si="1432"/>
        <v>-0.12353255069370339</v>
      </c>
      <c r="AD2497" s="70">
        <f>_xlfn.PERCENTILE.EXC(AC2497:$AC$5675,0.5)</f>
        <v>8.1813444502344873E-2</v>
      </c>
      <c r="AE2497" s="70">
        <f>_xlfn.PERCENTILE.EXC($AC2497:AC$5675,0.35)</f>
        <v>4.565660534911721E-2</v>
      </c>
      <c r="AF2497" s="71">
        <f t="shared" si="1420"/>
        <v>5.3146649974168562E-2</v>
      </c>
      <c r="AG2497" s="70">
        <f t="shared" si="1421"/>
        <v>-0.13516283925727643</v>
      </c>
      <c r="AH2497" s="70">
        <f t="shared" si="1422"/>
        <v>-0.15865885003490499</v>
      </c>
      <c r="AI2497" s="61" t="str">
        <f t="shared" si="1410"/>
        <v>Safety</v>
      </c>
      <c r="AJ2497" s="68" t="str">
        <f t="shared" si="1411"/>
        <v>Safety</v>
      </c>
      <c r="AK2497" s="72" t="str">
        <f t="shared" si="1412"/>
        <v>00631L</v>
      </c>
      <c r="AL2497" s="73">
        <f t="shared" si="1402"/>
        <v>1</v>
      </c>
      <c r="AM2497" s="72" t="str">
        <f t="shared" si="1415"/>
        <v>00631L</v>
      </c>
      <c r="AN2497" s="73">
        <f t="shared" si="1403"/>
        <v>1</v>
      </c>
      <c r="AO2497" s="74" t="str">
        <f t="shared" si="1409"/>
        <v>00635U</v>
      </c>
      <c r="AP2497" s="20">
        <f t="shared" si="1404"/>
        <v>0</v>
      </c>
      <c r="AQ2497" s="74" t="str">
        <f t="shared" si="1419"/>
        <v>00631L</v>
      </c>
      <c r="AR2497" s="20">
        <f t="shared" si="1405"/>
        <v>1</v>
      </c>
      <c r="AS2497" s="74" t="str">
        <f t="shared" si="1413"/>
        <v>00631L</v>
      </c>
      <c r="AT2497" s="20">
        <f t="shared" si="1406"/>
        <v>1</v>
      </c>
      <c r="AU2497" s="74" t="str">
        <f t="shared" si="1433"/>
        <v>00635U</v>
      </c>
      <c r="AV2497" s="20">
        <f t="shared" si="1407"/>
        <v>0</v>
      </c>
      <c r="AW2497" s="74" t="str">
        <f t="shared" si="1434"/>
        <v>00635U</v>
      </c>
      <c r="AX2497" s="20">
        <f t="shared" si="1435"/>
        <v>0</v>
      </c>
      <c r="AY2497" s="20">
        <f t="shared" si="1408"/>
        <v>1</v>
      </c>
      <c r="AZ2497" s="116">
        <v>42683</v>
      </c>
      <c r="BA2497" s="117">
        <v>17.36</v>
      </c>
      <c r="BB2497" s="118">
        <v>17.3</v>
      </c>
      <c r="BC2497" s="76">
        <f t="shared" si="1416"/>
        <v>15.888749999999998</v>
      </c>
      <c r="BD2497" s="76">
        <f t="shared" si="1417"/>
        <v>15.914541666666663</v>
      </c>
      <c r="BE2497" s="77">
        <f t="shared" si="1423"/>
        <v>8.882070647470712E-2</v>
      </c>
      <c r="BF2497" s="77">
        <f t="shared" si="1414"/>
        <v>9.0826262144946268E-2</v>
      </c>
    </row>
    <row r="2498" spans="1:58" s="23" customFormat="1" ht="15.75" customHeight="1" x14ac:dyDescent="0.4">
      <c r="A2498" s="116">
        <v>42681</v>
      </c>
      <c r="B2498" s="112">
        <v>16.024999999999999</v>
      </c>
      <c r="C2498" s="112">
        <v>16.574999999999999</v>
      </c>
      <c r="D2498" s="112">
        <v>17.675000000000001</v>
      </c>
      <c r="E2498" s="112">
        <v>18.125</v>
      </c>
      <c r="F2498" s="112">
        <v>18.399999999999999</v>
      </c>
      <c r="G2498" s="112">
        <v>18.850000000000001</v>
      </c>
      <c r="H2498" s="113">
        <v>19.024999999999999</v>
      </c>
      <c r="I2498" s="90">
        <f t="shared" si="1436"/>
        <v>16.41</v>
      </c>
      <c r="J2498" s="90">
        <f t="shared" si="1437"/>
        <v>17.344999999999999</v>
      </c>
      <c r="K2498" s="114">
        <v>6</v>
      </c>
      <c r="L2498" s="115">
        <v>0.05</v>
      </c>
      <c r="M2498" s="90">
        <v>24.67</v>
      </c>
      <c r="N2498" s="90">
        <v>18.71</v>
      </c>
      <c r="O2498" s="90">
        <v>18.149999999999999</v>
      </c>
      <c r="P2498" s="90">
        <v>19.239999999999998</v>
      </c>
      <c r="Q2498" s="90">
        <v>20.59</v>
      </c>
      <c r="R2498" s="63">
        <f t="shared" si="1425"/>
        <v>-5.990000000000002</v>
      </c>
      <c r="S2498" s="64">
        <f t="shared" si="1424"/>
        <v>-0.16881386050644159</v>
      </c>
      <c r="T2498" s="65">
        <f t="shared" si="1418"/>
        <v>1.318546231961518</v>
      </c>
      <c r="U2498" s="65">
        <f t="shared" si="1418"/>
        <v>1.0308539944903583</v>
      </c>
      <c r="V2498" s="65">
        <f t="shared" si="1426"/>
        <v>0.97245322245322252</v>
      </c>
      <c r="W2498" s="65">
        <f t="shared" si="1427"/>
        <v>0.90869354055366691</v>
      </c>
      <c r="X2498" s="61">
        <f t="shared" si="1438"/>
        <v>3.4321372854914246E-2</v>
      </c>
      <c r="Y2498" s="66">
        <f t="shared" si="1428"/>
        <v>4.9655172413793025E-2</v>
      </c>
      <c r="Z2498" s="61">
        <f t="shared" si="1429"/>
        <v>5.6977452772699493E-2</v>
      </c>
      <c r="AA2498" s="67">
        <f t="shared" si="1430"/>
        <v>16.41</v>
      </c>
      <c r="AB2498" s="68">
        <f t="shared" si="1431"/>
        <v>-0.14350614644575105</v>
      </c>
      <c r="AC2498" s="69">
        <f t="shared" si="1432"/>
        <v>-0.12292891501870661</v>
      </c>
      <c r="AD2498" s="70">
        <f>_xlfn.PERCENTILE.EXC(AC2498:$AC$5675,0.5)</f>
        <v>8.1832185350260961E-2</v>
      </c>
      <c r="AE2498" s="70">
        <f>_xlfn.PERCENTILE.EXC($AC2498:AC$5675,0.35)</f>
        <v>4.5691906267471216E-2</v>
      </c>
      <c r="AF2498" s="71">
        <f t="shared" si="1420"/>
        <v>5.3380520145963478E-2</v>
      </c>
      <c r="AG2498" s="70">
        <f t="shared" si="1421"/>
        <v>-0.13516283925727643</v>
      </c>
      <c r="AH2498" s="70">
        <f t="shared" si="1422"/>
        <v>-0.15865885003490499</v>
      </c>
      <c r="AI2498" s="61" t="str">
        <f t="shared" si="1410"/>
        <v>Safety</v>
      </c>
      <c r="AJ2498" s="68" t="str">
        <f t="shared" si="1411"/>
        <v>Safety</v>
      </c>
      <c r="AK2498" s="72" t="str">
        <f t="shared" si="1412"/>
        <v>00631L</v>
      </c>
      <c r="AL2498" s="73">
        <f t="shared" si="1402"/>
        <v>1</v>
      </c>
      <c r="AM2498" s="72" t="str">
        <f t="shared" si="1415"/>
        <v>00631L</v>
      </c>
      <c r="AN2498" s="73">
        <f t="shared" si="1403"/>
        <v>1</v>
      </c>
      <c r="AO2498" s="74" t="str">
        <f t="shared" si="1409"/>
        <v>00635U</v>
      </c>
      <c r="AP2498" s="20">
        <f t="shared" si="1404"/>
        <v>0</v>
      </c>
      <c r="AQ2498" s="74" t="str">
        <f t="shared" si="1419"/>
        <v>00631L</v>
      </c>
      <c r="AR2498" s="20">
        <f t="shared" si="1405"/>
        <v>1</v>
      </c>
      <c r="AS2498" s="74" t="str">
        <f t="shared" si="1413"/>
        <v>00631L</v>
      </c>
      <c r="AT2498" s="20">
        <f t="shared" si="1406"/>
        <v>1</v>
      </c>
      <c r="AU2498" s="74" t="str">
        <f t="shared" si="1433"/>
        <v>00635U</v>
      </c>
      <c r="AV2498" s="20">
        <f t="shared" si="1407"/>
        <v>0</v>
      </c>
      <c r="AW2498" s="74" t="str">
        <f t="shared" si="1434"/>
        <v>00635U</v>
      </c>
      <c r="AX2498" s="20">
        <f t="shared" si="1435"/>
        <v>0</v>
      </c>
      <c r="AY2498" s="20">
        <f t="shared" si="1408"/>
        <v>1</v>
      </c>
      <c r="AZ2498" s="116">
        <v>42682</v>
      </c>
      <c r="BA2498" s="117">
        <v>17.25</v>
      </c>
      <c r="BB2498" s="118">
        <v>17.3125</v>
      </c>
      <c r="BC2498" s="76">
        <f t="shared" si="1416"/>
        <v>15.863749999999998</v>
      </c>
      <c r="BD2498" s="76">
        <f t="shared" si="1417"/>
        <v>15.887916666666664</v>
      </c>
      <c r="BE2498" s="77">
        <f t="shared" si="1423"/>
        <v>9.1324560712315969E-2</v>
      </c>
      <c r="BF2498" s="77">
        <f t="shared" si="1414"/>
        <v>8.5730770239437926E-2</v>
      </c>
    </row>
    <row r="2499" spans="1:58" s="23" customFormat="1" ht="15.75" customHeight="1" x14ac:dyDescent="0.4">
      <c r="A2499" s="116">
        <v>42678</v>
      </c>
      <c r="B2499" s="112">
        <v>19.324999999999999</v>
      </c>
      <c r="C2499" s="112">
        <v>18.975000000000001</v>
      </c>
      <c r="D2499" s="112">
        <v>19.725000000000001</v>
      </c>
      <c r="E2499" s="112">
        <v>19.875</v>
      </c>
      <c r="F2499" s="112">
        <v>19.925000000000001</v>
      </c>
      <c r="G2499" s="112">
        <v>20.225000000000001</v>
      </c>
      <c r="H2499" s="113">
        <v>20.324999999999999</v>
      </c>
      <c r="I2499" s="90">
        <f t="shared" si="1436"/>
        <v>19.0975</v>
      </c>
      <c r="J2499" s="90">
        <f t="shared" si="1437"/>
        <v>19.462500000000002</v>
      </c>
      <c r="K2499" s="114">
        <v>7</v>
      </c>
      <c r="L2499" s="115">
        <v>0.05</v>
      </c>
      <c r="M2499" s="90">
        <v>28.82</v>
      </c>
      <c r="N2499" s="90">
        <v>22.51</v>
      </c>
      <c r="O2499" s="90">
        <v>21.13</v>
      </c>
      <c r="P2499" s="90">
        <v>21.44</v>
      </c>
      <c r="Q2499" s="90">
        <v>22.08</v>
      </c>
      <c r="R2499" s="63">
        <f t="shared" si="1425"/>
        <v>-8.759999999999998</v>
      </c>
      <c r="S2499" s="64">
        <f t="shared" si="1424"/>
        <v>1.9474637681159569E-2</v>
      </c>
      <c r="T2499" s="65">
        <f t="shared" si="1418"/>
        <v>1.2803198578409596</v>
      </c>
      <c r="U2499" s="65">
        <f t="shared" si="1418"/>
        <v>1.0653099858021771</v>
      </c>
      <c r="V2499" s="65">
        <f t="shared" si="1426"/>
        <v>1.0499067164179106</v>
      </c>
      <c r="W2499" s="65">
        <f t="shared" si="1427"/>
        <v>1.0194746376811596</v>
      </c>
      <c r="X2499" s="61">
        <f t="shared" si="1438"/>
        <v>-1.8111254851228869E-2</v>
      </c>
      <c r="Y2499" s="66">
        <f t="shared" si="1428"/>
        <v>2.2641509433962228E-2</v>
      </c>
      <c r="Z2499" s="61">
        <f t="shared" si="1429"/>
        <v>1.9112449273465216E-2</v>
      </c>
      <c r="AA2499" s="67">
        <f t="shared" si="1430"/>
        <v>19.0975</v>
      </c>
      <c r="AB2499" s="68">
        <f t="shared" si="1431"/>
        <v>-0.14149266992447809</v>
      </c>
      <c r="AC2499" s="69">
        <f t="shared" si="1432"/>
        <v>-0.15159928920479793</v>
      </c>
      <c r="AD2499" s="70">
        <f>_xlfn.PERCENTILE.EXC(AC2499:$AC$5675,0.5)</f>
        <v>8.1850926198177062E-2</v>
      </c>
      <c r="AE2499" s="70">
        <f>_xlfn.PERCENTILE.EXC($AC2499:AC$5675,0.35)</f>
        <v>4.5741928629743425E-2</v>
      </c>
      <c r="AF2499" s="71">
        <f t="shared" si="1420"/>
        <v>5.3684664649337049E-2</v>
      </c>
      <c r="AG2499" s="70">
        <f t="shared" si="1421"/>
        <v>-0.13516283925727643</v>
      </c>
      <c r="AH2499" s="70">
        <f t="shared" si="1422"/>
        <v>-0.15865885003490499</v>
      </c>
      <c r="AI2499" s="61" t="str">
        <f t="shared" si="1410"/>
        <v>Safety</v>
      </c>
      <c r="AJ2499" s="68" t="str">
        <f t="shared" si="1411"/>
        <v>Safety</v>
      </c>
      <c r="AK2499" s="72" t="str">
        <f t="shared" si="1412"/>
        <v>00631L</v>
      </c>
      <c r="AL2499" s="73">
        <f t="shared" ref="AL2499:AL2562" si="1439">IF(AK2499="00631L",1,0)</f>
        <v>1</v>
      </c>
      <c r="AM2499" s="72" t="str">
        <f t="shared" si="1415"/>
        <v>00631L</v>
      </c>
      <c r="AN2499" s="73">
        <f t="shared" ref="AN2499:AN2562" si="1440">IF(AM2499="00631L",1,0)</f>
        <v>1</v>
      </c>
      <c r="AO2499" s="74" t="str">
        <f t="shared" si="1409"/>
        <v>00635U</v>
      </c>
      <c r="AP2499" s="20">
        <f t="shared" ref="AP2499:AP2562" si="1441">IF(AO2499="00631L",1,0)</f>
        <v>0</v>
      </c>
      <c r="AQ2499" s="74" t="str">
        <f t="shared" si="1419"/>
        <v>00631L</v>
      </c>
      <c r="AR2499" s="20">
        <f t="shared" ref="AR2499:AR2562" si="1442">IF(AQ2499="00631L",1,0)</f>
        <v>1</v>
      </c>
      <c r="AS2499" s="74" t="str">
        <f t="shared" si="1413"/>
        <v>00631L</v>
      </c>
      <c r="AT2499" s="20">
        <f t="shared" ref="AT2499:AT2562" si="1443">IF(AS2499="00631L",1,0)</f>
        <v>1</v>
      </c>
      <c r="AU2499" s="74" t="str">
        <f t="shared" si="1433"/>
        <v>Cash</v>
      </c>
      <c r="AV2499" s="20">
        <f t="shared" ref="AV2499:AV2562" si="1444">IF(AU2499="00631L",1,0)</f>
        <v>0</v>
      </c>
      <c r="AW2499" s="74" t="str">
        <f t="shared" si="1434"/>
        <v>00635U</v>
      </c>
      <c r="AX2499" s="20">
        <f t="shared" si="1435"/>
        <v>0</v>
      </c>
      <c r="AY2499" s="20">
        <f t="shared" ref="AY2499:AY2562" si="1445">IF(AP2499=1,0,1)</f>
        <v>1</v>
      </c>
      <c r="AZ2499" s="116">
        <v>42681</v>
      </c>
      <c r="BA2499" s="117">
        <v>17.3</v>
      </c>
      <c r="BB2499" s="118">
        <v>17.287500000000001</v>
      </c>
      <c r="BC2499" s="76">
        <f t="shared" si="1416"/>
        <v>15.837499999999999</v>
      </c>
      <c r="BD2499" s="76">
        <f t="shared" si="1417"/>
        <v>15.863541666666665</v>
      </c>
      <c r="BE2499" s="77">
        <f t="shared" si="1423"/>
        <v>9.1554853985793397E-2</v>
      </c>
      <c r="BF2499" s="77">
        <f t="shared" si="1414"/>
        <v>9.0550922581916271E-2</v>
      </c>
    </row>
    <row r="2500" spans="1:58" s="23" customFormat="1" ht="15.75" customHeight="1" x14ac:dyDescent="0.4">
      <c r="A2500" s="116">
        <v>42677</v>
      </c>
      <c r="B2500" s="112">
        <v>19.774999999999999</v>
      </c>
      <c r="C2500" s="112">
        <v>19.024999999999999</v>
      </c>
      <c r="D2500" s="112">
        <v>19.774999999999999</v>
      </c>
      <c r="E2500" s="112">
        <v>19.925000000000001</v>
      </c>
      <c r="F2500" s="112">
        <v>20.024999999999999</v>
      </c>
      <c r="G2500" s="112">
        <v>20.324999999999999</v>
      </c>
      <c r="H2500" s="113">
        <v>20.475000000000001</v>
      </c>
      <c r="I2500" s="90">
        <f t="shared" si="1436"/>
        <v>19.324999999999999</v>
      </c>
      <c r="J2500" s="90">
        <f t="shared" si="1437"/>
        <v>19.474999999999998</v>
      </c>
      <c r="K2500" s="114">
        <v>8</v>
      </c>
      <c r="L2500" s="115">
        <v>0.05</v>
      </c>
      <c r="M2500" s="90">
        <v>27.9</v>
      </c>
      <c r="N2500" s="90">
        <v>22.08</v>
      </c>
      <c r="O2500" s="90">
        <v>20.7</v>
      </c>
      <c r="P2500" s="90">
        <v>21</v>
      </c>
      <c r="Q2500" s="90">
        <v>21.7</v>
      </c>
      <c r="R2500" s="63">
        <f t="shared" si="1425"/>
        <v>-8.279999999999994</v>
      </c>
      <c r="S2500" s="64">
        <f t="shared" si="1424"/>
        <v>0.14285714285714274</v>
      </c>
      <c r="T2500" s="65">
        <f t="shared" si="1418"/>
        <v>1.2635869565217392</v>
      </c>
      <c r="U2500" s="65">
        <f t="shared" si="1418"/>
        <v>1.0666666666666667</v>
      </c>
      <c r="V2500" s="65">
        <f t="shared" si="1426"/>
        <v>1.0514285714285714</v>
      </c>
      <c r="W2500" s="65">
        <f t="shared" si="1427"/>
        <v>1.0175115207373271</v>
      </c>
      <c r="X2500" s="61">
        <f t="shared" si="1438"/>
        <v>-3.7926675094816689E-2</v>
      </c>
      <c r="Y2500" s="66">
        <f t="shared" si="1428"/>
        <v>2.760351317440405E-2</v>
      </c>
      <c r="Z2500" s="61">
        <f t="shared" si="1429"/>
        <v>7.7619663648123456E-3</v>
      </c>
      <c r="AA2500" s="67">
        <f t="shared" si="1430"/>
        <v>19.324999999999999</v>
      </c>
      <c r="AB2500" s="68">
        <f t="shared" si="1431"/>
        <v>-0.10439311594202898</v>
      </c>
      <c r="AC2500" s="69">
        <f t="shared" si="1432"/>
        <v>-0.12477355072463765</v>
      </c>
      <c r="AD2500" s="70">
        <f>_xlfn.PERCENTILE.EXC(AC2500:$AC$5675,0.5)</f>
        <v>8.1863124098573284E-2</v>
      </c>
      <c r="AE2500" s="70">
        <f>_xlfn.PERCENTILE.EXC($AC2500:AC$5675,0.35)</f>
        <v>4.5809126009920181E-2</v>
      </c>
      <c r="AF2500" s="71">
        <f t="shared" si="1420"/>
        <v>5.3684664649337049E-2</v>
      </c>
      <c r="AG2500" s="70">
        <f t="shared" si="1421"/>
        <v>-0.1280182258086919</v>
      </c>
      <c r="AH2500" s="70">
        <f t="shared" si="1422"/>
        <v>-0.15861506757985319</v>
      </c>
      <c r="AI2500" s="61" t="str">
        <f t="shared" si="1410"/>
        <v>Safety</v>
      </c>
      <c r="AJ2500" s="68" t="str">
        <f t="shared" si="1411"/>
        <v>Safety</v>
      </c>
      <c r="AK2500" s="72" t="str">
        <f t="shared" si="1412"/>
        <v>00631L</v>
      </c>
      <c r="AL2500" s="73">
        <f t="shared" si="1439"/>
        <v>1</v>
      </c>
      <c r="AM2500" s="72" t="str">
        <f t="shared" si="1415"/>
        <v>00631L</v>
      </c>
      <c r="AN2500" s="73">
        <f t="shared" si="1440"/>
        <v>1</v>
      </c>
      <c r="AO2500" s="74" t="str">
        <f t="shared" ref="AO2500:AO2563" si="1446">IF(AC2500&gt;AF2500,"00631L",IF(AC2500&lt;AH2500,"00631L",IF(AC2500&lt;AG2500,AO2501,"00635U")))</f>
        <v>00635U</v>
      </c>
      <c r="AP2500" s="20">
        <f t="shared" si="1441"/>
        <v>0</v>
      </c>
      <c r="AQ2500" s="74" t="str">
        <f t="shared" si="1419"/>
        <v>00631L</v>
      </c>
      <c r="AR2500" s="20">
        <f t="shared" si="1442"/>
        <v>1</v>
      </c>
      <c r="AS2500" s="74" t="str">
        <f t="shared" si="1413"/>
        <v>00631L</v>
      </c>
      <c r="AT2500" s="20">
        <f t="shared" si="1443"/>
        <v>1</v>
      </c>
      <c r="AU2500" s="74" t="str">
        <f t="shared" si="1433"/>
        <v>00635U</v>
      </c>
      <c r="AV2500" s="20">
        <f t="shared" si="1444"/>
        <v>0</v>
      </c>
      <c r="AW2500" s="74" t="str">
        <f t="shared" si="1434"/>
        <v>00635U</v>
      </c>
      <c r="AX2500" s="20">
        <f t="shared" si="1435"/>
        <v>0</v>
      </c>
      <c r="AY2500" s="20">
        <f t="shared" si="1445"/>
        <v>1</v>
      </c>
      <c r="AZ2500" s="116">
        <v>42678</v>
      </c>
      <c r="BA2500" s="117">
        <v>17.11</v>
      </c>
      <c r="BB2500" s="118">
        <v>17.125</v>
      </c>
      <c r="BC2500" s="76">
        <f t="shared" si="1416"/>
        <v>15.810416666666665</v>
      </c>
      <c r="BD2500" s="76">
        <f t="shared" si="1417"/>
        <v>15.834541666666665</v>
      </c>
      <c r="BE2500" s="77">
        <f t="shared" si="1423"/>
        <v>8.3146659638951223E-2</v>
      </c>
      <c r="BF2500" s="77">
        <f t="shared" si="1414"/>
        <v>8.0549115988516759E-2</v>
      </c>
    </row>
    <row r="2501" spans="1:58" s="23" customFormat="1" ht="15.75" customHeight="1" x14ac:dyDescent="0.4">
      <c r="A2501" s="116">
        <v>42676</v>
      </c>
      <c r="B2501" s="112">
        <v>18.524999999999999</v>
      </c>
      <c r="C2501" s="112">
        <v>18.225000000000001</v>
      </c>
      <c r="D2501" s="112">
        <v>19.125</v>
      </c>
      <c r="E2501" s="112">
        <v>19.274999999999999</v>
      </c>
      <c r="F2501" s="112">
        <v>19.45</v>
      </c>
      <c r="G2501" s="112">
        <v>19.824999999999999</v>
      </c>
      <c r="H2501" s="113">
        <v>20.024999999999999</v>
      </c>
      <c r="I2501" s="90">
        <f t="shared" si="1436"/>
        <v>18.36</v>
      </c>
      <c r="J2501" s="90">
        <f t="shared" si="1437"/>
        <v>18.72</v>
      </c>
      <c r="K2501" s="114">
        <v>9</v>
      </c>
      <c r="L2501" s="115">
        <v>0.05</v>
      </c>
      <c r="M2501" s="90">
        <v>24.16</v>
      </c>
      <c r="N2501" s="90">
        <v>19.32</v>
      </c>
      <c r="O2501" s="90">
        <v>19.18</v>
      </c>
      <c r="P2501" s="90">
        <v>20.11</v>
      </c>
      <c r="Q2501" s="90">
        <v>21.22</v>
      </c>
      <c r="R2501" s="63">
        <f t="shared" si="1425"/>
        <v>-4.1900000000000048</v>
      </c>
      <c r="S2501" s="64">
        <f t="shared" si="1424"/>
        <v>4.0948275862069054E-2</v>
      </c>
      <c r="T2501" s="65">
        <f t="shared" si="1418"/>
        <v>1.2505175983436854</v>
      </c>
      <c r="U2501" s="65">
        <f t="shared" si="1418"/>
        <v>1.0072992700729928</v>
      </c>
      <c r="V2501" s="65">
        <f t="shared" si="1426"/>
        <v>0.96071606166086532</v>
      </c>
      <c r="W2501" s="65">
        <f t="shared" si="1427"/>
        <v>0.91046182846371349</v>
      </c>
      <c r="X2501" s="61">
        <f t="shared" si="1438"/>
        <v>-1.6194331983805516E-2</v>
      </c>
      <c r="Y2501" s="66">
        <f t="shared" si="1428"/>
        <v>3.8910505836575876E-2</v>
      </c>
      <c r="Z2501" s="61">
        <f t="shared" si="1429"/>
        <v>1.960784313725487E-2</v>
      </c>
      <c r="AA2501" s="67">
        <f t="shared" si="1430"/>
        <v>18.36</v>
      </c>
      <c r="AB2501" s="68">
        <f t="shared" si="1431"/>
        <v>-4.1149068322981451E-2</v>
      </c>
      <c r="AC2501" s="69">
        <f t="shared" si="1432"/>
        <v>-4.9689440993788865E-2</v>
      </c>
      <c r="AD2501" s="70">
        <f>_xlfn.PERCENTILE.EXC(AC2501:$AC$5675,0.5)</f>
        <v>8.1875321998969505E-2</v>
      </c>
      <c r="AE2501" s="70">
        <f>_xlfn.PERCENTILE.EXC($AC2501:AC$5675,0.35)</f>
        <v>4.5855735168324488E-2</v>
      </c>
      <c r="AF2501" s="71">
        <f t="shared" si="1420"/>
        <v>5.3865209515041729E-2</v>
      </c>
      <c r="AG2501" s="70">
        <f t="shared" si="1421"/>
        <v>-0.1280182258086919</v>
      </c>
      <c r="AH2501" s="70">
        <f t="shared" si="1422"/>
        <v>-0.15861506757985319</v>
      </c>
      <c r="AI2501" s="61" t="str">
        <f t="shared" ref="AI2501:AI2564" si="1447">IF(AC2501&gt;AD2501,"Short VOL","Safety")</f>
        <v>Safety</v>
      </c>
      <c r="AJ2501" s="68" t="str">
        <f t="shared" ref="AJ2501:AJ2564" si="1448">IF(AC2501&gt;AF2501,"Short VOL","Safety")</f>
        <v>Safety</v>
      </c>
      <c r="AK2501" s="72" t="str">
        <f t="shared" ref="AK2501:AK2564" si="1449">IF(AO2501 = "00631L","00631L",IF(AS2501 = "00631L","00631L","00635U"))</f>
        <v>00631L</v>
      </c>
      <c r="AL2501" s="73">
        <f t="shared" si="1439"/>
        <v>1</v>
      </c>
      <c r="AM2501" s="72" t="str">
        <f t="shared" si="1415"/>
        <v>00631L</v>
      </c>
      <c r="AN2501" s="73">
        <f t="shared" si="1440"/>
        <v>1</v>
      </c>
      <c r="AO2501" s="74" t="str">
        <f t="shared" si="1446"/>
        <v>00635U</v>
      </c>
      <c r="AP2501" s="20">
        <f t="shared" si="1441"/>
        <v>0</v>
      </c>
      <c r="AQ2501" s="74" t="str">
        <f t="shared" si="1419"/>
        <v>00631L</v>
      </c>
      <c r="AR2501" s="20">
        <f t="shared" si="1442"/>
        <v>1</v>
      </c>
      <c r="AS2501" s="74" t="str">
        <f t="shared" ref="AS2501:AS2564" si="1450">IF(BA2501&gt;BD2501,IF(BF2501&lt;0.2,"00631L","00635U"),"00635U")</f>
        <v>00631L</v>
      </c>
      <c r="AT2501" s="20">
        <f t="shared" si="1443"/>
        <v>1</v>
      </c>
      <c r="AU2501" s="74" t="str">
        <f t="shared" si="1433"/>
        <v>00635U</v>
      </c>
      <c r="AV2501" s="20">
        <f t="shared" si="1444"/>
        <v>0</v>
      </c>
      <c r="AW2501" s="74" t="str">
        <f t="shared" si="1434"/>
        <v>00635U</v>
      </c>
      <c r="AX2501" s="20">
        <f t="shared" si="1435"/>
        <v>0</v>
      </c>
      <c r="AY2501" s="20">
        <f t="shared" si="1445"/>
        <v>1</v>
      </c>
      <c r="AZ2501" s="116">
        <v>42677</v>
      </c>
      <c r="BA2501" s="117">
        <v>16.95</v>
      </c>
      <c r="BB2501" s="118">
        <v>16.925000000000001</v>
      </c>
      <c r="BC2501" s="76">
        <f t="shared" si="1416"/>
        <v>15.789999999999997</v>
      </c>
      <c r="BD2501" s="76">
        <f t="shared" si="1417"/>
        <v>15.807499999999999</v>
      </c>
      <c r="BE2501" s="77">
        <f t="shared" si="1423"/>
        <v>7.188093730209015E-2</v>
      </c>
      <c r="BF2501" s="77">
        <f t="shared" ref="BF2501:BF2564" si="1451">(BA2501-BD2501)/BD2501</f>
        <v>7.2275818440613634E-2</v>
      </c>
    </row>
    <row r="2502" spans="1:58" s="23" customFormat="1" ht="15.75" customHeight="1" x14ac:dyDescent="0.4">
      <c r="A2502" s="116">
        <v>42675</v>
      </c>
      <c r="B2502" s="112">
        <v>17.824999999999999</v>
      </c>
      <c r="C2502" s="112">
        <v>17.875</v>
      </c>
      <c r="D2502" s="112">
        <v>18.875</v>
      </c>
      <c r="E2502" s="112">
        <v>19.125</v>
      </c>
      <c r="F2502" s="112">
        <v>19.324999999999999</v>
      </c>
      <c r="G2502" s="112">
        <v>19.725000000000001</v>
      </c>
      <c r="H2502" s="113">
        <v>19.925000000000001</v>
      </c>
      <c r="I2502" s="90">
        <f t="shared" si="1436"/>
        <v>17.850000000000001</v>
      </c>
      <c r="J2502" s="90">
        <f t="shared" si="1437"/>
        <v>18.375</v>
      </c>
      <c r="K2502" s="114">
        <v>10</v>
      </c>
      <c r="L2502" s="115">
        <v>0.05</v>
      </c>
      <c r="M2502" s="90">
        <v>22.86</v>
      </c>
      <c r="N2502" s="90">
        <v>18.559999999999999</v>
      </c>
      <c r="O2502" s="90">
        <v>18.739999999999998</v>
      </c>
      <c r="P2502" s="90">
        <v>19.88</v>
      </c>
      <c r="Q2502" s="90">
        <v>21.15</v>
      </c>
      <c r="R2502" s="63">
        <f t="shared" si="1425"/>
        <v>-2.8000000000000043</v>
      </c>
      <c r="S2502" s="64">
        <f t="shared" si="1424"/>
        <v>8.7924970691676443E-2</v>
      </c>
      <c r="T2502" s="65">
        <f t="shared" si="1418"/>
        <v>1.2316810344827587</v>
      </c>
      <c r="U2502" s="65">
        <f t="shared" si="1418"/>
        <v>0.99039487726787623</v>
      </c>
      <c r="V2502" s="65">
        <f t="shared" si="1426"/>
        <v>0.9336016096579477</v>
      </c>
      <c r="W2502" s="65">
        <f t="shared" si="1427"/>
        <v>0.87754137115839248</v>
      </c>
      <c r="X2502" s="61">
        <f t="shared" si="1438"/>
        <v>2.8050490883590861E-3</v>
      </c>
      <c r="Y2502" s="66">
        <f t="shared" si="1428"/>
        <v>4.1830065359477163E-2</v>
      </c>
      <c r="Z2502" s="61">
        <f t="shared" si="1429"/>
        <v>2.9411764705882269E-2</v>
      </c>
      <c r="AA2502" s="67">
        <f t="shared" si="1430"/>
        <v>17.850000000000001</v>
      </c>
      <c r="AB2502" s="68">
        <f t="shared" si="1431"/>
        <v>-3.9601293103448246E-2</v>
      </c>
      <c r="AC2502" s="69">
        <f t="shared" si="1432"/>
        <v>-3.8254310344827444E-2</v>
      </c>
      <c r="AD2502" s="70">
        <f>_xlfn.PERCENTILE.EXC(AC2502:$AC$5675,0.5)</f>
        <v>8.1942547987878186E-2</v>
      </c>
      <c r="AE2502" s="70">
        <f>_xlfn.PERCENTILE.EXC($AC2502:AC$5675,0.35)</f>
        <v>4.5962042207596504E-2</v>
      </c>
      <c r="AF2502" s="71">
        <f t="shared" si="1420"/>
        <v>5.4017712760699853E-2</v>
      </c>
      <c r="AG2502" s="70">
        <f t="shared" si="1421"/>
        <v>-0.1280182258086919</v>
      </c>
      <c r="AH2502" s="70">
        <f t="shared" si="1422"/>
        <v>-0.15861506757985319</v>
      </c>
      <c r="AI2502" s="61" t="str">
        <f t="shared" si="1447"/>
        <v>Safety</v>
      </c>
      <c r="AJ2502" s="68" t="str">
        <f t="shared" si="1448"/>
        <v>Safety</v>
      </c>
      <c r="AK2502" s="72" t="str">
        <f t="shared" si="1449"/>
        <v>00631L</v>
      </c>
      <c r="AL2502" s="73">
        <f t="shared" si="1439"/>
        <v>1</v>
      </c>
      <c r="AM2502" s="72" t="str">
        <f t="shared" ref="AM2502:AM2565" si="1452">IF(AO2502&lt;&gt;AQ2502,AM2503,AO2502)</f>
        <v>00631L</v>
      </c>
      <c r="AN2502" s="73">
        <f t="shared" si="1440"/>
        <v>1</v>
      </c>
      <c r="AO2502" s="74" t="str">
        <f t="shared" si="1446"/>
        <v>00635U</v>
      </c>
      <c r="AP2502" s="20">
        <f t="shared" si="1441"/>
        <v>0</v>
      </c>
      <c r="AQ2502" s="74" t="str">
        <f t="shared" si="1419"/>
        <v>00631L</v>
      </c>
      <c r="AR2502" s="20">
        <f t="shared" si="1442"/>
        <v>1</v>
      </c>
      <c r="AS2502" s="74" t="str">
        <f t="shared" si="1450"/>
        <v>00631L</v>
      </c>
      <c r="AT2502" s="20">
        <f t="shared" si="1443"/>
        <v>1</v>
      </c>
      <c r="AU2502" s="74" t="str">
        <f t="shared" si="1433"/>
        <v>00635U</v>
      </c>
      <c r="AV2502" s="20">
        <f t="shared" si="1444"/>
        <v>0</v>
      </c>
      <c r="AW2502" s="74" t="str">
        <f t="shared" si="1434"/>
        <v>00635U</v>
      </c>
      <c r="AX2502" s="20">
        <f t="shared" si="1435"/>
        <v>0</v>
      </c>
      <c r="AY2502" s="20">
        <f t="shared" si="1445"/>
        <v>1</v>
      </c>
      <c r="AZ2502" s="116">
        <v>42676</v>
      </c>
      <c r="BA2502" s="117">
        <v>16.88</v>
      </c>
      <c r="BB2502" s="118">
        <v>16.912500000000001</v>
      </c>
      <c r="BC2502" s="76">
        <f t="shared" ref="BC2502:BC2565" si="1453">AVERAGE(BB2502:BB2561)</f>
        <v>15.773958333333331</v>
      </c>
      <c r="BD2502" s="76">
        <f t="shared" ref="BD2502:BD2565" si="1454">AVERAGE(BA2502,BB2502:BB2560)</f>
        <v>15.789249999999997</v>
      </c>
      <c r="BE2502" s="77">
        <f t="shared" si="1423"/>
        <v>7.2178564353166719E-2</v>
      </c>
      <c r="BF2502" s="77">
        <f t="shared" si="1451"/>
        <v>6.9081811992336678E-2</v>
      </c>
    </row>
    <row r="2503" spans="1:58" s="23" customFormat="1" ht="15.75" customHeight="1" x14ac:dyDescent="0.4">
      <c r="A2503" s="116">
        <v>42674</v>
      </c>
      <c r="B2503" s="112">
        <v>17.225000000000001</v>
      </c>
      <c r="C2503" s="112">
        <v>17.425000000000001</v>
      </c>
      <c r="D2503" s="112">
        <v>18.475000000000001</v>
      </c>
      <c r="E2503" s="112">
        <v>18.774999999999999</v>
      </c>
      <c r="F2503" s="112">
        <v>19.024999999999999</v>
      </c>
      <c r="G2503" s="112">
        <v>19.475000000000001</v>
      </c>
      <c r="H2503" s="113">
        <v>19.675000000000001</v>
      </c>
      <c r="I2503" s="90">
        <f t="shared" si="1436"/>
        <v>17.315000000000001</v>
      </c>
      <c r="J2503" s="90">
        <f t="shared" si="1437"/>
        <v>17.897500000000001</v>
      </c>
      <c r="K2503" s="114">
        <v>11</v>
      </c>
      <c r="L2503" s="115">
        <v>0.05</v>
      </c>
      <c r="M2503" s="90">
        <v>20.190000000000001</v>
      </c>
      <c r="N2503" s="90">
        <v>17.059999999999999</v>
      </c>
      <c r="O2503" s="90">
        <v>17.850000000000001</v>
      </c>
      <c r="P2503" s="90">
        <v>19.23</v>
      </c>
      <c r="Q2503" s="90">
        <v>20.68</v>
      </c>
      <c r="R2503" s="63">
        <f t="shared" si="1425"/>
        <v>-0.17000000000000171</v>
      </c>
      <c r="S2503" s="64">
        <f t="shared" si="1424"/>
        <v>5.3736874613959075E-2</v>
      </c>
      <c r="T2503" s="65">
        <f t="shared" si="1418"/>
        <v>1.183470105509965</v>
      </c>
      <c r="U2503" s="65">
        <f t="shared" si="1418"/>
        <v>0.95574229691876733</v>
      </c>
      <c r="V2503" s="65">
        <f t="shared" si="1426"/>
        <v>0.88715548621944873</v>
      </c>
      <c r="W2503" s="65">
        <f t="shared" si="1427"/>
        <v>0.82495164410058019</v>
      </c>
      <c r="X2503" s="61">
        <f t="shared" si="1438"/>
        <v>1.1611030478954966E-2</v>
      </c>
      <c r="Y2503" s="66">
        <f t="shared" si="1428"/>
        <v>4.7936085219707172E-2</v>
      </c>
      <c r="Z2503" s="61">
        <f t="shared" si="1429"/>
        <v>3.3641351429396449E-2</v>
      </c>
      <c r="AA2503" s="67">
        <f t="shared" si="1430"/>
        <v>17.315000000000001</v>
      </c>
      <c r="AB2503" s="68">
        <f t="shared" si="1431"/>
        <v>9.6717467760845666E-3</v>
      </c>
      <c r="AC2503" s="69">
        <f t="shared" si="1432"/>
        <v>1.4947245017585145E-2</v>
      </c>
      <c r="AD2503" s="70">
        <f>_xlfn.PERCENTILE.EXC(AC2503:$AC$5675,0.5)</f>
        <v>8.2009773976786868E-2</v>
      </c>
      <c r="AE2503" s="70">
        <f>_xlfn.PERCENTILE.EXC($AC2503:AC$5675,0.35)</f>
        <v>4.6166610952493144E-2</v>
      </c>
      <c r="AF2503" s="71">
        <f t="shared" si="1420"/>
        <v>5.4017712760699853E-2</v>
      </c>
      <c r="AG2503" s="70">
        <f t="shared" si="1421"/>
        <v>-0.1280182258086919</v>
      </c>
      <c r="AH2503" s="70">
        <f t="shared" si="1422"/>
        <v>-0.15861506757985319</v>
      </c>
      <c r="AI2503" s="61" t="str">
        <f t="shared" si="1447"/>
        <v>Safety</v>
      </c>
      <c r="AJ2503" s="68" t="str">
        <f t="shared" si="1448"/>
        <v>Safety</v>
      </c>
      <c r="AK2503" s="72" t="str">
        <f t="shared" si="1449"/>
        <v>00631L</v>
      </c>
      <c r="AL2503" s="73">
        <f t="shared" si="1439"/>
        <v>1</v>
      </c>
      <c r="AM2503" s="72" t="str">
        <f t="shared" si="1452"/>
        <v>00631L</v>
      </c>
      <c r="AN2503" s="73">
        <f t="shared" si="1440"/>
        <v>1</v>
      </c>
      <c r="AO2503" s="74" t="str">
        <f t="shared" si="1446"/>
        <v>00635U</v>
      </c>
      <c r="AP2503" s="20">
        <f t="shared" si="1441"/>
        <v>0</v>
      </c>
      <c r="AQ2503" s="74" t="str">
        <f t="shared" si="1419"/>
        <v>00631L</v>
      </c>
      <c r="AR2503" s="20">
        <f t="shared" si="1442"/>
        <v>1</v>
      </c>
      <c r="AS2503" s="74" t="str">
        <f t="shared" si="1450"/>
        <v>00631L</v>
      </c>
      <c r="AT2503" s="20">
        <f t="shared" si="1443"/>
        <v>1</v>
      </c>
      <c r="AU2503" s="74" t="str">
        <f t="shared" si="1433"/>
        <v>00635U</v>
      </c>
      <c r="AV2503" s="20">
        <f t="shared" si="1444"/>
        <v>0</v>
      </c>
      <c r="AW2503" s="74" t="str">
        <f t="shared" si="1434"/>
        <v>00635U</v>
      </c>
      <c r="AX2503" s="20">
        <f t="shared" si="1435"/>
        <v>0</v>
      </c>
      <c r="AY2503" s="20">
        <f t="shared" si="1445"/>
        <v>1</v>
      </c>
      <c r="AZ2503" s="116">
        <v>42675</v>
      </c>
      <c r="BA2503" s="117">
        <v>16.96</v>
      </c>
      <c r="BB2503" s="118">
        <v>16.899999999999999</v>
      </c>
      <c r="BC2503" s="76">
        <f t="shared" si="1453"/>
        <v>15.759791666666665</v>
      </c>
      <c r="BD2503" s="76">
        <f t="shared" si="1454"/>
        <v>15.774749999999999</v>
      </c>
      <c r="BE2503" s="77">
        <f t="shared" si="1423"/>
        <v>7.2349200893624371E-2</v>
      </c>
      <c r="BF2503" s="77">
        <f t="shared" si="1451"/>
        <v>7.51358975578061E-2</v>
      </c>
    </row>
    <row r="2504" spans="1:58" s="23" customFormat="1" ht="15.75" customHeight="1" x14ac:dyDescent="0.4">
      <c r="A2504" s="116">
        <v>42671</v>
      </c>
      <c r="B2504" s="112">
        <v>16.625</v>
      </c>
      <c r="C2504" s="112">
        <v>17.100000000000001</v>
      </c>
      <c r="D2504" s="112">
        <v>18.324999999999999</v>
      </c>
      <c r="E2504" s="112">
        <v>18.725000000000001</v>
      </c>
      <c r="F2504" s="112">
        <v>19.024999999999999</v>
      </c>
      <c r="G2504" s="112">
        <v>19.475000000000001</v>
      </c>
      <c r="H2504" s="113">
        <v>19.725000000000001</v>
      </c>
      <c r="I2504" s="90">
        <f t="shared" si="1436"/>
        <v>16.815000000000001</v>
      </c>
      <c r="J2504" s="90">
        <f t="shared" si="1437"/>
        <v>17.59</v>
      </c>
      <c r="K2504" s="114">
        <v>12</v>
      </c>
      <c r="L2504" s="115">
        <v>0.05</v>
      </c>
      <c r="M2504" s="90">
        <v>16.690000000000001</v>
      </c>
      <c r="N2504" s="90">
        <v>16.190000000000001</v>
      </c>
      <c r="O2504" s="90">
        <v>17.37</v>
      </c>
      <c r="P2504" s="90">
        <v>19.03</v>
      </c>
      <c r="Q2504" s="90">
        <v>20.57</v>
      </c>
      <c r="R2504" s="63">
        <f t="shared" si="1425"/>
        <v>3.5200000000000031</v>
      </c>
      <c r="S2504" s="64">
        <f t="shared" si="1424"/>
        <v>5.4036458333333454E-2</v>
      </c>
      <c r="T2504" s="65">
        <f t="shared" si="1418"/>
        <v>1.0308832612723904</v>
      </c>
      <c r="U2504" s="65">
        <f t="shared" si="1418"/>
        <v>0.93206678180771452</v>
      </c>
      <c r="V2504" s="65">
        <f t="shared" si="1426"/>
        <v>0.85076195480819761</v>
      </c>
      <c r="W2504" s="65">
        <f t="shared" si="1427"/>
        <v>0.78706854642683521</v>
      </c>
      <c r="X2504" s="61">
        <f t="shared" si="1438"/>
        <v>2.8571428571428657E-2</v>
      </c>
      <c r="Y2504" s="66">
        <f t="shared" si="1428"/>
        <v>5.3404539385847792E-2</v>
      </c>
      <c r="Z2504" s="61">
        <f t="shared" si="1429"/>
        <v>4.6089800773119152E-2</v>
      </c>
      <c r="AA2504" s="67">
        <f t="shared" si="1430"/>
        <v>16.815000000000001</v>
      </c>
      <c r="AB2504" s="68">
        <f t="shared" si="1431"/>
        <v>2.6868437306979537E-2</v>
      </c>
      <c r="AC2504" s="69">
        <f t="shared" si="1432"/>
        <v>3.8604076590487951E-2</v>
      </c>
      <c r="AD2504" s="70">
        <f>_xlfn.PERCENTILE.EXC(AC2504:$AC$5675,0.5)</f>
        <v>8.202601374895685E-2</v>
      </c>
      <c r="AE2504" s="70">
        <f>_xlfn.PERCENTILE.EXC($AC2504:AC$5675,0.35)</f>
        <v>4.6253021899742432E-2</v>
      </c>
      <c r="AF2504" s="71">
        <f t="shared" si="1420"/>
        <v>5.4017712760699853E-2</v>
      </c>
      <c r="AG2504" s="70">
        <f t="shared" si="1421"/>
        <v>-0.1280182258086919</v>
      </c>
      <c r="AH2504" s="70">
        <f t="shared" si="1422"/>
        <v>-0.15861506757985319</v>
      </c>
      <c r="AI2504" s="61" t="str">
        <f t="shared" si="1447"/>
        <v>Safety</v>
      </c>
      <c r="AJ2504" s="68" t="str">
        <f t="shared" si="1448"/>
        <v>Safety</v>
      </c>
      <c r="AK2504" s="72" t="str">
        <f t="shared" si="1449"/>
        <v>00631L</v>
      </c>
      <c r="AL2504" s="73">
        <f t="shared" si="1439"/>
        <v>1</v>
      </c>
      <c r="AM2504" s="72" t="str">
        <f t="shared" si="1452"/>
        <v>00631L</v>
      </c>
      <c r="AN2504" s="73">
        <f t="shared" si="1440"/>
        <v>1</v>
      </c>
      <c r="AO2504" s="74" t="str">
        <f t="shared" si="1446"/>
        <v>00635U</v>
      </c>
      <c r="AP2504" s="20">
        <f t="shared" si="1441"/>
        <v>0</v>
      </c>
      <c r="AQ2504" s="74" t="str">
        <f t="shared" si="1419"/>
        <v>00631L</v>
      </c>
      <c r="AR2504" s="20">
        <f t="shared" si="1442"/>
        <v>1</v>
      </c>
      <c r="AS2504" s="74" t="str">
        <f t="shared" si="1450"/>
        <v>00631L</v>
      </c>
      <c r="AT2504" s="20">
        <f t="shared" si="1443"/>
        <v>1</v>
      </c>
      <c r="AU2504" s="74" t="str">
        <f t="shared" si="1433"/>
        <v>00635U</v>
      </c>
      <c r="AV2504" s="20">
        <f t="shared" si="1444"/>
        <v>0</v>
      </c>
      <c r="AW2504" s="74" t="str">
        <f t="shared" si="1434"/>
        <v>00635U</v>
      </c>
      <c r="AX2504" s="20">
        <f t="shared" si="1435"/>
        <v>0</v>
      </c>
      <c r="AY2504" s="20">
        <f t="shared" si="1445"/>
        <v>1</v>
      </c>
      <c r="AZ2504" s="116">
        <v>42674</v>
      </c>
      <c r="BA2504" s="117">
        <v>16.79</v>
      </c>
      <c r="BB2504" s="118">
        <v>16.75</v>
      </c>
      <c r="BC2504" s="76">
        <f t="shared" si="1453"/>
        <v>15.74583333333333</v>
      </c>
      <c r="BD2504" s="76">
        <f t="shared" si="1454"/>
        <v>15.757958333333331</v>
      </c>
      <c r="BE2504" s="77">
        <f t="shared" si="1423"/>
        <v>6.377348504895497E-2</v>
      </c>
      <c r="BF2504" s="77">
        <f t="shared" si="1451"/>
        <v>6.5493361819821294E-2</v>
      </c>
    </row>
    <row r="2505" spans="1:58" s="23" customFormat="1" ht="15.75" customHeight="1" x14ac:dyDescent="0.4">
      <c r="A2505" s="116">
        <v>42670</v>
      </c>
      <c r="B2505" s="112">
        <v>16.074999999999999</v>
      </c>
      <c r="C2505" s="112">
        <v>16.875</v>
      </c>
      <c r="D2505" s="112">
        <v>18.175000000000001</v>
      </c>
      <c r="E2505" s="112">
        <v>18.625</v>
      </c>
      <c r="F2505" s="112">
        <v>18.975000000000001</v>
      </c>
      <c r="G2505" s="112">
        <v>19.475000000000001</v>
      </c>
      <c r="H2505" s="113">
        <v>19.675000000000001</v>
      </c>
      <c r="I2505" s="90">
        <f t="shared" si="1436"/>
        <v>16.355</v>
      </c>
      <c r="J2505" s="90">
        <f t="shared" si="1437"/>
        <v>17.330000000000002</v>
      </c>
      <c r="K2505" s="114">
        <v>13</v>
      </c>
      <c r="L2505" s="115">
        <v>0.05</v>
      </c>
      <c r="M2505" s="90">
        <v>14.59</v>
      </c>
      <c r="N2505" s="90">
        <v>15.36</v>
      </c>
      <c r="O2505" s="90">
        <v>16.93</v>
      </c>
      <c r="P2505" s="90">
        <v>18.809999999999999</v>
      </c>
      <c r="Q2505" s="90">
        <v>20.49</v>
      </c>
      <c r="R2505" s="63">
        <f t="shared" si="1425"/>
        <v>5.7899999999999956</v>
      </c>
      <c r="S2505" s="64">
        <f t="shared" si="1424"/>
        <v>7.8651685393258369E-2</v>
      </c>
      <c r="T2505" s="65">
        <f t="shared" ref="T2505:U2568" si="1455">M2505/N2505</f>
        <v>0.94986979166666674</v>
      </c>
      <c r="U2505" s="65">
        <f t="shared" si="1455"/>
        <v>0.90726520968694624</v>
      </c>
      <c r="V2505" s="65">
        <f t="shared" si="1426"/>
        <v>0.81658692185007975</v>
      </c>
      <c r="W2505" s="65">
        <f t="shared" si="1427"/>
        <v>0.74963396778916547</v>
      </c>
      <c r="X2505" s="61">
        <f t="shared" si="1438"/>
        <v>4.9766718506998493E-2</v>
      </c>
      <c r="Y2505" s="66">
        <f t="shared" si="1428"/>
        <v>5.6375838926174537E-2</v>
      </c>
      <c r="Z2505" s="61">
        <f t="shared" si="1429"/>
        <v>5.9614796698257498E-2</v>
      </c>
      <c r="AA2505" s="67">
        <f t="shared" si="1430"/>
        <v>16.355</v>
      </c>
      <c r="AB2505" s="68">
        <f t="shared" si="1431"/>
        <v>4.6549479166666657E-2</v>
      </c>
      <c r="AC2505" s="69">
        <f t="shared" si="1432"/>
        <v>6.4778645833333398E-2</v>
      </c>
      <c r="AD2505" s="70">
        <f>_xlfn.PERCENTILE.EXC(AC2505:$AC$5675,0.5)</f>
        <v>8.2042253521126818E-2</v>
      </c>
      <c r="AE2505" s="70">
        <f>_xlfn.PERCENTILE.EXC($AC2505:AC$5675,0.35)</f>
        <v>4.6311456532181321E-2</v>
      </c>
      <c r="AF2505" s="71">
        <f t="shared" si="1420"/>
        <v>5.4017712760699853E-2</v>
      </c>
      <c r="AG2505" s="70">
        <f t="shared" si="1421"/>
        <v>-0.1280182258086919</v>
      </c>
      <c r="AH2505" s="70">
        <f t="shared" si="1422"/>
        <v>-0.15861506757985319</v>
      </c>
      <c r="AI2505" s="61" t="str">
        <f t="shared" si="1447"/>
        <v>Safety</v>
      </c>
      <c r="AJ2505" s="68" t="str">
        <f t="shared" si="1448"/>
        <v>Short VOL</v>
      </c>
      <c r="AK2505" s="72" t="str">
        <f t="shared" si="1449"/>
        <v>00631L</v>
      </c>
      <c r="AL2505" s="73">
        <f t="shared" si="1439"/>
        <v>1</v>
      </c>
      <c r="AM2505" s="72" t="str">
        <f t="shared" si="1452"/>
        <v>00631L</v>
      </c>
      <c r="AN2505" s="73">
        <f t="shared" si="1440"/>
        <v>1</v>
      </c>
      <c r="AO2505" s="74" t="str">
        <f t="shared" si="1446"/>
        <v>00631L</v>
      </c>
      <c r="AP2505" s="20">
        <f t="shared" si="1441"/>
        <v>1</v>
      </c>
      <c r="AQ2505" s="74" t="str">
        <f t="shared" si="1419"/>
        <v>00631L</v>
      </c>
      <c r="AR2505" s="20">
        <f t="shared" si="1442"/>
        <v>1</v>
      </c>
      <c r="AS2505" s="74" t="str">
        <f t="shared" si="1450"/>
        <v>00631L</v>
      </c>
      <c r="AT2505" s="20">
        <f t="shared" si="1443"/>
        <v>1</v>
      </c>
      <c r="AU2505" s="74" t="str">
        <f t="shared" si="1433"/>
        <v>00631L</v>
      </c>
      <c r="AV2505" s="20">
        <f t="shared" si="1444"/>
        <v>1</v>
      </c>
      <c r="AW2505" s="74" t="str">
        <f t="shared" si="1434"/>
        <v>00631L</v>
      </c>
      <c r="AX2505" s="20">
        <f t="shared" si="1435"/>
        <v>1</v>
      </c>
      <c r="AY2505" s="20">
        <f t="shared" si="1445"/>
        <v>0</v>
      </c>
      <c r="AZ2505" s="116">
        <v>42671</v>
      </c>
      <c r="BA2505" s="117">
        <v>16.670000000000002</v>
      </c>
      <c r="BB2505" s="118">
        <v>16.425000000000001</v>
      </c>
      <c r="BC2505" s="76">
        <f t="shared" si="1453"/>
        <v>15.733541666666666</v>
      </c>
      <c r="BD2505" s="76">
        <f t="shared" si="1454"/>
        <v>15.744499999999997</v>
      </c>
      <c r="BE2505" s="77">
        <f t="shared" si="1423"/>
        <v>4.3948040942254588E-2</v>
      </c>
      <c r="BF2505" s="77">
        <f t="shared" si="1451"/>
        <v>5.8782431960367434E-2</v>
      </c>
    </row>
    <row r="2506" spans="1:58" s="23" customFormat="1" ht="15.75" customHeight="1" x14ac:dyDescent="0.4">
      <c r="A2506" s="116">
        <v>42669</v>
      </c>
      <c r="B2506" s="112">
        <v>15.625</v>
      </c>
      <c r="C2506" s="112">
        <v>16.475000000000001</v>
      </c>
      <c r="D2506" s="112">
        <v>17.824999999999999</v>
      </c>
      <c r="E2506" s="112">
        <v>18.274999999999999</v>
      </c>
      <c r="F2506" s="112">
        <v>18.675000000000001</v>
      </c>
      <c r="G2506" s="112">
        <v>19.225000000000001</v>
      </c>
      <c r="H2506" s="113">
        <v>19.524999999999999</v>
      </c>
      <c r="I2506" s="90">
        <f t="shared" si="1436"/>
        <v>15.88</v>
      </c>
      <c r="J2506" s="90">
        <f t="shared" si="1437"/>
        <v>16.880000000000003</v>
      </c>
      <c r="K2506" s="114">
        <v>14</v>
      </c>
      <c r="L2506" s="115">
        <v>0.05</v>
      </c>
      <c r="M2506" s="90">
        <v>12.58</v>
      </c>
      <c r="N2506" s="90">
        <v>14.24</v>
      </c>
      <c r="O2506" s="90">
        <v>16.25</v>
      </c>
      <c r="P2506" s="90">
        <v>18.350000000000001</v>
      </c>
      <c r="Q2506" s="90">
        <v>20.100000000000001</v>
      </c>
      <c r="R2506" s="63">
        <f t="shared" si="1425"/>
        <v>7.7800000000000011</v>
      </c>
      <c r="S2506" s="64">
        <f t="shared" si="1424"/>
        <v>5.7949479940564583E-2</v>
      </c>
      <c r="T2506" s="65">
        <f t="shared" si="1455"/>
        <v>0.8834269662921348</v>
      </c>
      <c r="U2506" s="65">
        <f t="shared" si="1455"/>
        <v>0.87630769230769234</v>
      </c>
      <c r="V2506" s="65">
        <f t="shared" si="1426"/>
        <v>0.77602179836512253</v>
      </c>
      <c r="W2506" s="65">
        <f t="shared" si="1427"/>
        <v>0.70845771144278602</v>
      </c>
      <c r="X2506" s="61">
        <f t="shared" si="1438"/>
        <v>5.4400000000000094E-2</v>
      </c>
      <c r="Y2506" s="66">
        <f t="shared" si="1428"/>
        <v>6.8399452804377564E-2</v>
      </c>
      <c r="Z2506" s="61">
        <f t="shared" si="1429"/>
        <v>6.297229219143588E-2</v>
      </c>
      <c r="AA2506" s="67">
        <f t="shared" si="1430"/>
        <v>15.88</v>
      </c>
      <c r="AB2506" s="68">
        <f t="shared" si="1431"/>
        <v>9.7261235955056161E-2</v>
      </c>
      <c r="AC2506" s="69">
        <f t="shared" si="1432"/>
        <v>0.11516853932584273</v>
      </c>
      <c r="AD2506" s="70">
        <f>_xlfn.PERCENTILE.EXC(AC2506:$AC$5675,0.5)</f>
        <v>8.2120367974620939E-2</v>
      </c>
      <c r="AE2506" s="70">
        <f>_xlfn.PERCENTILE.EXC($AC2506:AC$5675,0.35)</f>
        <v>4.6282988535733212E-2</v>
      </c>
      <c r="AF2506" s="71">
        <f t="shared" si="1420"/>
        <v>5.3865209515041729E-2</v>
      </c>
      <c r="AG2506" s="70">
        <f t="shared" si="1421"/>
        <v>-0.1280182258086919</v>
      </c>
      <c r="AH2506" s="70">
        <f t="shared" si="1422"/>
        <v>-0.15861506757985319</v>
      </c>
      <c r="AI2506" s="61" t="str">
        <f t="shared" si="1447"/>
        <v>Short VOL</v>
      </c>
      <c r="AJ2506" s="68" t="str">
        <f t="shared" si="1448"/>
        <v>Short VOL</v>
      </c>
      <c r="AK2506" s="72" t="str">
        <f t="shared" si="1449"/>
        <v>00631L</v>
      </c>
      <c r="AL2506" s="73">
        <f t="shared" si="1439"/>
        <v>1</v>
      </c>
      <c r="AM2506" s="72" t="str">
        <f t="shared" si="1452"/>
        <v>00631L</v>
      </c>
      <c r="AN2506" s="73">
        <f t="shared" si="1440"/>
        <v>1</v>
      </c>
      <c r="AO2506" s="74" t="str">
        <f t="shared" si="1446"/>
        <v>00631L</v>
      </c>
      <c r="AP2506" s="20">
        <f t="shared" si="1441"/>
        <v>1</v>
      </c>
      <c r="AQ2506" s="74" t="str">
        <f t="shared" ref="AQ2506:AQ2569" si="1456">IF(BB2506&gt;BC2506,IF(BE2506&lt;0.2,"00631L","00635U"),"00635U")</f>
        <v>00631L</v>
      </c>
      <c r="AR2506" s="20">
        <f t="shared" si="1442"/>
        <v>1</v>
      </c>
      <c r="AS2506" s="74" t="str">
        <f t="shared" si="1450"/>
        <v>00631L</v>
      </c>
      <c r="AT2506" s="20">
        <f t="shared" si="1443"/>
        <v>1</v>
      </c>
      <c r="AU2506" s="74" t="str">
        <f t="shared" si="1433"/>
        <v>00631L</v>
      </c>
      <c r="AV2506" s="20">
        <f t="shared" si="1444"/>
        <v>1</v>
      </c>
      <c r="AW2506" s="74" t="str">
        <f t="shared" si="1434"/>
        <v>00631L</v>
      </c>
      <c r="AX2506" s="20">
        <f t="shared" si="1435"/>
        <v>1</v>
      </c>
      <c r="AY2506" s="20">
        <f t="shared" si="1445"/>
        <v>0</v>
      </c>
      <c r="AZ2506" s="116">
        <v>42670</v>
      </c>
      <c r="BA2506" s="117">
        <v>16.36</v>
      </c>
      <c r="BB2506" s="118">
        <v>16.225000000000001</v>
      </c>
      <c r="BC2506" s="76">
        <f t="shared" si="1453"/>
        <v>15.722083333333332</v>
      </c>
      <c r="BD2506" s="76">
        <f t="shared" si="1454"/>
        <v>15.732458333333332</v>
      </c>
      <c r="BE2506" s="77">
        <f t="shared" si="1423"/>
        <v>3.1987915087589289E-2</v>
      </c>
      <c r="BF2506" s="77">
        <f t="shared" si="1451"/>
        <v>3.9888341247791913E-2</v>
      </c>
    </row>
    <row r="2507" spans="1:58" s="23" customFormat="1" ht="15.75" customHeight="1" x14ac:dyDescent="0.4">
      <c r="A2507" s="116">
        <v>42668</v>
      </c>
      <c r="B2507" s="112">
        <v>15.225</v>
      </c>
      <c r="C2507" s="112">
        <v>16.225000000000001</v>
      </c>
      <c r="D2507" s="112">
        <v>17.574999999999999</v>
      </c>
      <c r="E2507" s="112">
        <v>18.074999999999999</v>
      </c>
      <c r="F2507" s="112">
        <v>18.524999999999999</v>
      </c>
      <c r="G2507" s="112">
        <v>19.05</v>
      </c>
      <c r="H2507" s="113">
        <v>19.375</v>
      </c>
      <c r="I2507" s="90">
        <f t="shared" si="1436"/>
        <v>15.475</v>
      </c>
      <c r="J2507" s="90">
        <f t="shared" si="1437"/>
        <v>16.5625</v>
      </c>
      <c r="K2507" s="114">
        <v>15</v>
      </c>
      <c r="L2507" s="115">
        <v>0.05</v>
      </c>
      <c r="M2507" s="90">
        <v>11.9</v>
      </c>
      <c r="N2507" s="90">
        <v>13.46</v>
      </c>
      <c r="O2507" s="90">
        <v>15.81</v>
      </c>
      <c r="P2507" s="90">
        <v>18.05</v>
      </c>
      <c r="Q2507" s="90">
        <v>19.920000000000002</v>
      </c>
      <c r="R2507" s="63">
        <f t="shared" si="1425"/>
        <v>8.5</v>
      </c>
      <c r="S2507" s="64">
        <f t="shared" si="1424"/>
        <v>3.379416282642099E-2</v>
      </c>
      <c r="T2507" s="65">
        <f t="shared" si="1455"/>
        <v>0.8841010401188707</v>
      </c>
      <c r="U2507" s="65">
        <f t="shared" si="1455"/>
        <v>0.85135989879822904</v>
      </c>
      <c r="V2507" s="65">
        <f t="shared" si="1426"/>
        <v>0.7457063711911357</v>
      </c>
      <c r="W2507" s="65">
        <f t="shared" si="1427"/>
        <v>0.67570281124497988</v>
      </c>
      <c r="X2507" s="61">
        <f t="shared" si="1438"/>
        <v>6.5681444991789933E-2</v>
      </c>
      <c r="Y2507" s="66">
        <f t="shared" si="1428"/>
        <v>7.1922544951590631E-2</v>
      </c>
      <c r="Z2507" s="61">
        <f t="shared" si="1429"/>
        <v>7.0274636510500837E-2</v>
      </c>
      <c r="AA2507" s="67">
        <f t="shared" si="1430"/>
        <v>15.475</v>
      </c>
      <c r="AB2507" s="68">
        <f t="shared" si="1431"/>
        <v>0.13112927191679039</v>
      </c>
      <c r="AC2507" s="69">
        <f t="shared" si="1432"/>
        <v>0.14970282317979189</v>
      </c>
      <c r="AD2507" s="70">
        <f>_xlfn.PERCENTILE.EXC(AC2507:$AC$5675,0.5)</f>
        <v>8.2042253521126818E-2</v>
      </c>
      <c r="AE2507" s="70">
        <f>_xlfn.PERCENTILE.EXC($AC2507:AC$5675,0.35)</f>
        <v>4.6248027460410637E-2</v>
      </c>
      <c r="AF2507" s="71">
        <f t="shared" si="1420"/>
        <v>5.3684664649337049E-2</v>
      </c>
      <c r="AG2507" s="70">
        <f t="shared" si="1421"/>
        <v>-0.1280182258086919</v>
      </c>
      <c r="AH2507" s="70">
        <f t="shared" si="1422"/>
        <v>-0.15861506757985319</v>
      </c>
      <c r="AI2507" s="61" t="str">
        <f t="shared" si="1447"/>
        <v>Short VOL</v>
      </c>
      <c r="AJ2507" s="68" t="str">
        <f t="shared" si="1448"/>
        <v>Short VOL</v>
      </c>
      <c r="AK2507" s="72" t="str">
        <f t="shared" si="1449"/>
        <v>00631L</v>
      </c>
      <c r="AL2507" s="73">
        <f t="shared" si="1439"/>
        <v>1</v>
      </c>
      <c r="AM2507" s="72" t="str">
        <f t="shared" si="1452"/>
        <v>00631L</v>
      </c>
      <c r="AN2507" s="73">
        <f t="shared" si="1440"/>
        <v>1</v>
      </c>
      <c r="AO2507" s="74" t="str">
        <f t="shared" si="1446"/>
        <v>00631L</v>
      </c>
      <c r="AP2507" s="20">
        <f t="shared" si="1441"/>
        <v>1</v>
      </c>
      <c r="AQ2507" s="74" t="str">
        <f t="shared" si="1456"/>
        <v>00631L</v>
      </c>
      <c r="AR2507" s="20">
        <f t="shared" si="1442"/>
        <v>1</v>
      </c>
      <c r="AS2507" s="74" t="str">
        <f t="shared" si="1450"/>
        <v>00631L</v>
      </c>
      <c r="AT2507" s="20">
        <f t="shared" si="1443"/>
        <v>1</v>
      </c>
      <c r="AU2507" s="74" t="str">
        <f t="shared" si="1433"/>
        <v>00631L</v>
      </c>
      <c r="AV2507" s="20">
        <f t="shared" si="1444"/>
        <v>1</v>
      </c>
      <c r="AW2507" s="74" t="str">
        <f t="shared" si="1434"/>
        <v>00631L</v>
      </c>
      <c r="AX2507" s="20">
        <f t="shared" si="1435"/>
        <v>1</v>
      </c>
      <c r="AY2507" s="20">
        <f t="shared" si="1445"/>
        <v>0</v>
      </c>
      <c r="AZ2507" s="116">
        <v>42669</v>
      </c>
      <c r="BA2507" s="117">
        <v>16.399999999999999</v>
      </c>
      <c r="BB2507" s="118">
        <v>16.524999999999999</v>
      </c>
      <c r="BC2507" s="76">
        <f t="shared" si="1453"/>
        <v>15.714166666666664</v>
      </c>
      <c r="BD2507" s="76">
        <f t="shared" si="1454"/>
        <v>15.724999999999998</v>
      </c>
      <c r="BE2507" s="77">
        <f t="shared" si="1423"/>
        <v>5.159887574905881E-2</v>
      </c>
      <c r="BF2507" s="77">
        <f t="shared" si="1451"/>
        <v>4.2925278219395915E-2</v>
      </c>
    </row>
    <row r="2508" spans="1:58" s="23" customFormat="1" ht="15.75" customHeight="1" x14ac:dyDescent="0.4">
      <c r="A2508" s="116">
        <v>42667</v>
      </c>
      <c r="B2508" s="112">
        <v>14.925000000000001</v>
      </c>
      <c r="C2508" s="112">
        <v>16.074999999999999</v>
      </c>
      <c r="D2508" s="112">
        <v>17.475000000000001</v>
      </c>
      <c r="E2508" s="112">
        <v>18.024999999999999</v>
      </c>
      <c r="F2508" s="112">
        <v>18.524999999999999</v>
      </c>
      <c r="G2508" s="112">
        <v>19.074999999999999</v>
      </c>
      <c r="H2508" s="113">
        <v>19.375</v>
      </c>
      <c r="I2508" s="90">
        <f t="shared" si="1436"/>
        <v>15.155000000000001</v>
      </c>
      <c r="J2508" s="90">
        <f t="shared" si="1437"/>
        <v>16.355</v>
      </c>
      <c r="K2508" s="114">
        <v>16</v>
      </c>
      <c r="L2508" s="115">
        <v>0.05</v>
      </c>
      <c r="M2508" s="90">
        <v>11.35</v>
      </c>
      <c r="N2508" s="90">
        <v>13.02</v>
      </c>
      <c r="O2508" s="90">
        <v>15.61</v>
      </c>
      <c r="P2508" s="90">
        <v>17.98</v>
      </c>
      <c r="Q2508" s="90">
        <v>19.77</v>
      </c>
      <c r="R2508" s="63">
        <f t="shared" si="1425"/>
        <v>9.220000000000006</v>
      </c>
      <c r="S2508" s="64">
        <f t="shared" si="1424"/>
        <v>-2.3988005997001519E-2</v>
      </c>
      <c r="T2508" s="65">
        <f t="shared" si="1455"/>
        <v>0.87173579109062982</v>
      </c>
      <c r="U2508" s="65">
        <f t="shared" si="1455"/>
        <v>0.8340807174887892</v>
      </c>
      <c r="V2508" s="65">
        <f t="shared" si="1426"/>
        <v>0.72413793103448276</v>
      </c>
      <c r="W2508" s="65">
        <f t="shared" si="1427"/>
        <v>0.65857359635811841</v>
      </c>
      <c r="X2508" s="61">
        <f t="shared" si="1438"/>
        <v>7.7051926298157353E-2</v>
      </c>
      <c r="Y2508" s="66">
        <f t="shared" si="1428"/>
        <v>7.4895977808599259E-2</v>
      </c>
      <c r="Z2508" s="61">
        <f t="shared" si="1429"/>
        <v>7.9181788188716545E-2</v>
      </c>
      <c r="AA2508" s="67">
        <f t="shared" si="1430"/>
        <v>15.155000000000001</v>
      </c>
      <c r="AB2508" s="68">
        <f t="shared" si="1431"/>
        <v>0.14631336405529963</v>
      </c>
      <c r="AC2508" s="69">
        <f t="shared" si="1432"/>
        <v>0.16397849462365605</v>
      </c>
      <c r="AD2508" s="70">
        <f>_xlfn.PERCENTILE.EXC(AC2508:$AC$5675,0.5)</f>
        <v>8.202601374895685E-2</v>
      </c>
      <c r="AE2508" s="70">
        <f>_xlfn.PERCENTILE.EXC($AC2508:AC$5675,0.35)</f>
        <v>4.6213066385088049E-2</v>
      </c>
      <c r="AF2508" s="71">
        <f t="shared" si="1420"/>
        <v>5.3380520145963478E-2</v>
      </c>
      <c r="AG2508" s="70">
        <f t="shared" si="1421"/>
        <v>-0.1280182258086919</v>
      </c>
      <c r="AH2508" s="70">
        <f t="shared" si="1422"/>
        <v>-0.15861506757985319</v>
      </c>
      <c r="AI2508" s="61" t="str">
        <f t="shared" si="1447"/>
        <v>Short VOL</v>
      </c>
      <c r="AJ2508" s="68" t="str">
        <f t="shared" si="1448"/>
        <v>Short VOL</v>
      </c>
      <c r="AK2508" s="72" t="str">
        <f t="shared" si="1449"/>
        <v>00631L</v>
      </c>
      <c r="AL2508" s="73">
        <f t="shared" si="1439"/>
        <v>1</v>
      </c>
      <c r="AM2508" s="72" t="str">
        <f t="shared" si="1452"/>
        <v>00631L</v>
      </c>
      <c r="AN2508" s="73">
        <f t="shared" si="1440"/>
        <v>1</v>
      </c>
      <c r="AO2508" s="74" t="str">
        <f t="shared" si="1446"/>
        <v>00631L</v>
      </c>
      <c r="AP2508" s="20">
        <f t="shared" si="1441"/>
        <v>1</v>
      </c>
      <c r="AQ2508" s="74" t="str">
        <f t="shared" si="1456"/>
        <v>00631L</v>
      </c>
      <c r="AR2508" s="20">
        <f t="shared" si="1442"/>
        <v>1</v>
      </c>
      <c r="AS2508" s="74" t="str">
        <f t="shared" si="1450"/>
        <v>00631L</v>
      </c>
      <c r="AT2508" s="20">
        <f t="shared" si="1443"/>
        <v>1</v>
      </c>
      <c r="AU2508" s="74" t="str">
        <f t="shared" si="1433"/>
        <v>00631L</v>
      </c>
      <c r="AV2508" s="20">
        <f t="shared" si="1444"/>
        <v>1</v>
      </c>
      <c r="AW2508" s="74" t="str">
        <f t="shared" si="1434"/>
        <v>00631L</v>
      </c>
      <c r="AX2508" s="20">
        <f t="shared" si="1435"/>
        <v>1</v>
      </c>
      <c r="AY2508" s="20">
        <f t="shared" si="1445"/>
        <v>0</v>
      </c>
      <c r="AZ2508" s="116">
        <v>42668</v>
      </c>
      <c r="BA2508" s="117">
        <v>16.55</v>
      </c>
      <c r="BB2508" s="118">
        <v>16.574999999999999</v>
      </c>
      <c r="BC2508" s="76">
        <f t="shared" si="1453"/>
        <v>15.700208333333331</v>
      </c>
      <c r="BD2508" s="76">
        <f t="shared" si="1454"/>
        <v>15.71458333333333</v>
      </c>
      <c r="BE2508" s="77">
        <f t="shared" si="1423"/>
        <v>5.5718475073313921E-2</v>
      </c>
      <c r="BF2508" s="77">
        <f t="shared" si="1451"/>
        <v>5.3161871934243939E-2</v>
      </c>
    </row>
    <row r="2509" spans="1:58" s="23" customFormat="1" ht="15.75" customHeight="1" x14ac:dyDescent="0.4">
      <c r="A2509" s="116">
        <v>42664</v>
      </c>
      <c r="B2509" s="112">
        <v>15.574999999999999</v>
      </c>
      <c r="C2509" s="112">
        <v>16.524999999999999</v>
      </c>
      <c r="D2509" s="112">
        <v>17.875</v>
      </c>
      <c r="E2509" s="112">
        <v>18.425000000000001</v>
      </c>
      <c r="F2509" s="112">
        <v>18.875</v>
      </c>
      <c r="G2509" s="112">
        <v>19.425000000000001</v>
      </c>
      <c r="H2509" s="113">
        <v>19.675000000000001</v>
      </c>
      <c r="I2509" s="90">
        <f t="shared" si="1436"/>
        <v>15.717499999999999</v>
      </c>
      <c r="J2509" s="90">
        <f t="shared" si="1437"/>
        <v>16.727499999999999</v>
      </c>
      <c r="K2509" s="114">
        <v>17</v>
      </c>
      <c r="L2509" s="115">
        <v>0.05</v>
      </c>
      <c r="M2509" s="90">
        <v>10.68</v>
      </c>
      <c r="N2509" s="90">
        <v>13.34</v>
      </c>
      <c r="O2509" s="90">
        <v>16.04</v>
      </c>
      <c r="P2509" s="90">
        <v>18.239999999999998</v>
      </c>
      <c r="Q2509" s="90">
        <v>20.010000000000002</v>
      </c>
      <c r="R2509" s="63">
        <f t="shared" si="1425"/>
        <v>10.260000000000002</v>
      </c>
      <c r="S2509" s="64">
        <f t="shared" si="1424"/>
        <v>-2.9818181818181827E-2</v>
      </c>
      <c r="T2509" s="65">
        <f t="shared" si="1455"/>
        <v>0.80059970014992499</v>
      </c>
      <c r="U2509" s="65">
        <f t="shared" si="1455"/>
        <v>0.83167082294264338</v>
      </c>
      <c r="V2509" s="65">
        <f t="shared" si="1426"/>
        <v>0.73135964912280704</v>
      </c>
      <c r="W2509" s="65">
        <f t="shared" si="1427"/>
        <v>0.66666666666666663</v>
      </c>
      <c r="X2509" s="61">
        <f t="shared" si="1438"/>
        <v>6.0995184590690164E-2</v>
      </c>
      <c r="Y2509" s="66">
        <f t="shared" si="1428"/>
        <v>6.7842605156037988E-2</v>
      </c>
      <c r="Z2509" s="61">
        <f t="shared" si="1429"/>
        <v>6.4259583267058995E-2</v>
      </c>
      <c r="AA2509" s="67">
        <f t="shared" si="1430"/>
        <v>15.717499999999999</v>
      </c>
      <c r="AB2509" s="68">
        <f t="shared" si="1431"/>
        <v>0.1675412293853073</v>
      </c>
      <c r="AC2509" s="69">
        <f t="shared" si="1432"/>
        <v>0.17822338830584705</v>
      </c>
      <c r="AD2509" s="70">
        <f>_xlfn.PERCENTILE.EXC(AC2509:$AC$5675,0.5)</f>
        <v>8.2009773976786868E-2</v>
      </c>
      <c r="AE2509" s="70">
        <f>_xlfn.PERCENTILE.EXC($AC2509:AC$5675,0.35)</f>
        <v>4.6135138837893677E-2</v>
      </c>
      <c r="AF2509" s="71">
        <f t="shared" si="1420"/>
        <v>5.3146649974168562E-2</v>
      </c>
      <c r="AG2509" s="70">
        <f t="shared" si="1421"/>
        <v>-0.1280182258086919</v>
      </c>
      <c r="AH2509" s="70">
        <f t="shared" si="1422"/>
        <v>-0.15861506757985319</v>
      </c>
      <c r="AI2509" s="61" t="str">
        <f t="shared" si="1447"/>
        <v>Short VOL</v>
      </c>
      <c r="AJ2509" s="68" t="str">
        <f t="shared" si="1448"/>
        <v>Short VOL</v>
      </c>
      <c r="AK2509" s="72" t="str">
        <f t="shared" si="1449"/>
        <v>00631L</v>
      </c>
      <c r="AL2509" s="73">
        <f t="shared" si="1439"/>
        <v>1</v>
      </c>
      <c r="AM2509" s="72" t="str">
        <f t="shared" si="1452"/>
        <v>00631L</v>
      </c>
      <c r="AN2509" s="73">
        <f t="shared" si="1440"/>
        <v>1</v>
      </c>
      <c r="AO2509" s="74" t="str">
        <f t="shared" si="1446"/>
        <v>00631L</v>
      </c>
      <c r="AP2509" s="20">
        <f t="shared" si="1441"/>
        <v>1</v>
      </c>
      <c r="AQ2509" s="74" t="str">
        <f t="shared" si="1456"/>
        <v>00631L</v>
      </c>
      <c r="AR2509" s="20">
        <f t="shared" si="1442"/>
        <v>1</v>
      </c>
      <c r="AS2509" s="74" t="str">
        <f t="shared" si="1450"/>
        <v>00631L</v>
      </c>
      <c r="AT2509" s="20">
        <f t="shared" si="1443"/>
        <v>1</v>
      </c>
      <c r="AU2509" s="74" t="str">
        <f t="shared" si="1433"/>
        <v>00631L</v>
      </c>
      <c r="AV2509" s="20">
        <f t="shared" si="1444"/>
        <v>1</v>
      </c>
      <c r="AW2509" s="74" t="str">
        <f t="shared" si="1434"/>
        <v>00631L</v>
      </c>
      <c r="AX2509" s="20">
        <f t="shared" si="1435"/>
        <v>1</v>
      </c>
      <c r="AY2509" s="20">
        <f t="shared" si="1445"/>
        <v>0</v>
      </c>
      <c r="AZ2509" s="116">
        <v>42667</v>
      </c>
      <c r="BA2509" s="117">
        <v>16.52</v>
      </c>
      <c r="BB2509" s="118">
        <v>16.5625</v>
      </c>
      <c r="BC2509" s="76">
        <f t="shared" si="1453"/>
        <v>15.682916666666666</v>
      </c>
      <c r="BD2509" s="76">
        <f t="shared" si="1454"/>
        <v>15.699291666666664</v>
      </c>
      <c r="BE2509" s="77">
        <f t="shared" si="1423"/>
        <v>5.6085443290204387E-2</v>
      </c>
      <c r="BF2509" s="77">
        <f t="shared" si="1451"/>
        <v>5.2276774695249155E-2</v>
      </c>
    </row>
    <row r="2510" spans="1:58" s="23" customFormat="1" ht="15.75" customHeight="1" x14ac:dyDescent="0.4">
      <c r="A2510" s="116">
        <v>42663</v>
      </c>
      <c r="B2510" s="112">
        <v>15.775</v>
      </c>
      <c r="C2510" s="112">
        <v>16.675000000000001</v>
      </c>
      <c r="D2510" s="112">
        <v>18.024999999999999</v>
      </c>
      <c r="E2510" s="112">
        <v>18.574999999999999</v>
      </c>
      <c r="F2510" s="112">
        <v>19.024999999999999</v>
      </c>
      <c r="G2510" s="112">
        <v>19.524999999999999</v>
      </c>
      <c r="H2510" s="113">
        <v>19.824999999999999</v>
      </c>
      <c r="I2510" s="90">
        <f t="shared" si="1436"/>
        <v>15.865</v>
      </c>
      <c r="J2510" s="90">
        <f t="shared" si="1437"/>
        <v>16.810000000000002</v>
      </c>
      <c r="K2510" s="114">
        <v>18</v>
      </c>
      <c r="L2510" s="115">
        <v>0.05</v>
      </c>
      <c r="M2510" s="90">
        <v>11.07</v>
      </c>
      <c r="N2510" s="90">
        <v>13.75</v>
      </c>
      <c r="O2510" s="90">
        <v>16.23</v>
      </c>
      <c r="P2510" s="90">
        <v>18.37</v>
      </c>
      <c r="Q2510" s="90">
        <v>20.079999999999998</v>
      </c>
      <c r="R2510" s="63">
        <f t="shared" si="1425"/>
        <v>9.7800000000000011</v>
      </c>
      <c r="S2510" s="64">
        <f t="shared" si="1424"/>
        <v>-4.5801526717557259E-2</v>
      </c>
      <c r="T2510" s="65">
        <f t="shared" si="1455"/>
        <v>0.80509090909090908</v>
      </c>
      <c r="U2510" s="65">
        <f t="shared" si="1455"/>
        <v>0.84719654959950708</v>
      </c>
      <c r="V2510" s="65">
        <f t="shared" si="1426"/>
        <v>0.74850299401197595</v>
      </c>
      <c r="W2510" s="65">
        <f t="shared" si="1427"/>
        <v>0.68476095617529886</v>
      </c>
      <c r="X2510" s="61">
        <f t="shared" si="1438"/>
        <v>5.7052297939778153E-2</v>
      </c>
      <c r="Y2510" s="66">
        <f t="shared" si="1428"/>
        <v>6.7294751009421269E-2</v>
      </c>
      <c r="Z2510" s="61">
        <f t="shared" si="1429"/>
        <v>5.9565080365584749E-2</v>
      </c>
      <c r="AA2510" s="67">
        <f t="shared" si="1430"/>
        <v>15.865</v>
      </c>
      <c r="AB2510" s="68">
        <f t="shared" si="1431"/>
        <v>0.14727272727272731</v>
      </c>
      <c r="AC2510" s="69">
        <f t="shared" si="1432"/>
        <v>0.15381818181818183</v>
      </c>
      <c r="AD2510" s="70">
        <f>_xlfn.PERCENTILE.EXC(AC2510:$AC$5675,0.5)</f>
        <v>8.1942547987878186E-2</v>
      </c>
      <c r="AE2510" s="70">
        <f>_xlfn.PERCENTILE.EXC($AC2510:AC$5675,0.35)</f>
        <v>4.6024986436795423E-2</v>
      </c>
      <c r="AF2510" s="71">
        <f t="shared" ref="AF2510:AF2573" si="1457">_xlfn.PERCENTILE.EXC($AC2510:$AC3510,0.28)</f>
        <v>5.3076670136159937E-2</v>
      </c>
      <c r="AG2510" s="70">
        <f t="shared" ref="AG2510:AG2573" si="1458">_xlfn.PERCENTILE.EXC($AC2510:$AC3510,0.01)</f>
        <v>-0.1280182258086919</v>
      </c>
      <c r="AH2510" s="70">
        <f t="shared" ref="AH2510:AH2573" si="1459">_xlfn.PERCENTILE.EXC($AC2510:$AC3510,0.005)</f>
        <v>-0.15861506757985319</v>
      </c>
      <c r="AI2510" s="61" t="str">
        <f t="shared" si="1447"/>
        <v>Short VOL</v>
      </c>
      <c r="AJ2510" s="68" t="str">
        <f t="shared" si="1448"/>
        <v>Short VOL</v>
      </c>
      <c r="AK2510" s="72" t="str">
        <f t="shared" si="1449"/>
        <v>00631L</v>
      </c>
      <c r="AL2510" s="73">
        <f t="shared" si="1439"/>
        <v>1</v>
      </c>
      <c r="AM2510" s="72" t="str">
        <f t="shared" si="1452"/>
        <v>00631L</v>
      </c>
      <c r="AN2510" s="73">
        <f t="shared" si="1440"/>
        <v>1</v>
      </c>
      <c r="AO2510" s="74" t="str">
        <f t="shared" si="1446"/>
        <v>00631L</v>
      </c>
      <c r="AP2510" s="20">
        <f t="shared" si="1441"/>
        <v>1</v>
      </c>
      <c r="AQ2510" s="74" t="str">
        <f t="shared" si="1456"/>
        <v>00631L</v>
      </c>
      <c r="AR2510" s="20">
        <f t="shared" si="1442"/>
        <v>1</v>
      </c>
      <c r="AS2510" s="74" t="str">
        <f t="shared" si="1450"/>
        <v>00631L</v>
      </c>
      <c r="AT2510" s="20">
        <f t="shared" si="1443"/>
        <v>1</v>
      </c>
      <c r="AU2510" s="74" t="str">
        <f t="shared" si="1433"/>
        <v>00631L</v>
      </c>
      <c r="AV2510" s="20">
        <f t="shared" si="1444"/>
        <v>1</v>
      </c>
      <c r="AW2510" s="74" t="str">
        <f t="shared" si="1434"/>
        <v>00631L</v>
      </c>
      <c r="AX2510" s="20">
        <f t="shared" si="1435"/>
        <v>1</v>
      </c>
      <c r="AY2510" s="20">
        <f t="shared" si="1445"/>
        <v>0</v>
      </c>
      <c r="AZ2510" s="116">
        <v>42664</v>
      </c>
      <c r="BA2510" s="117">
        <v>16.462499999999999</v>
      </c>
      <c r="BB2510" s="118">
        <v>16.362500000000001</v>
      </c>
      <c r="BC2510" s="76">
        <f t="shared" si="1453"/>
        <v>15.666874999999999</v>
      </c>
      <c r="BD2510" s="76">
        <f t="shared" si="1454"/>
        <v>15.681249999999999</v>
      </c>
      <c r="BE2510" s="77">
        <f t="shared" si="1423"/>
        <v>4.4401005305780603E-2</v>
      </c>
      <c r="BF2510" s="77">
        <f t="shared" si="1451"/>
        <v>4.9820645675567959E-2</v>
      </c>
    </row>
    <row r="2511" spans="1:58" s="23" customFormat="1" ht="15.75" customHeight="1" x14ac:dyDescent="0.4">
      <c r="A2511" s="116">
        <v>42662</v>
      </c>
      <c r="B2511" s="112">
        <v>16.074999999999999</v>
      </c>
      <c r="C2511" s="112">
        <v>16.824999999999999</v>
      </c>
      <c r="D2511" s="112">
        <v>18.125</v>
      </c>
      <c r="E2511" s="112">
        <v>18.600000000000001</v>
      </c>
      <c r="F2511" s="112">
        <v>19</v>
      </c>
      <c r="G2511" s="112">
        <v>19.524999999999999</v>
      </c>
      <c r="H2511" s="113">
        <v>19.774999999999999</v>
      </c>
      <c r="I2511" s="90">
        <f t="shared" si="1436"/>
        <v>16.112500000000001</v>
      </c>
      <c r="J2511" s="90">
        <f t="shared" si="1437"/>
        <v>16.89</v>
      </c>
      <c r="K2511" s="114">
        <v>19</v>
      </c>
      <c r="L2511" s="115">
        <v>0.05</v>
      </c>
      <c r="M2511" s="90">
        <v>11.97</v>
      </c>
      <c r="N2511" s="90">
        <v>14.41</v>
      </c>
      <c r="O2511" s="90">
        <v>16.46</v>
      </c>
      <c r="P2511" s="90">
        <v>18.52</v>
      </c>
      <c r="Q2511" s="90">
        <v>20.21</v>
      </c>
      <c r="R2511" s="63">
        <f t="shared" si="1425"/>
        <v>8.6000000000000014</v>
      </c>
      <c r="S2511" s="64">
        <f t="shared" si="1424"/>
        <v>-5.6937172774869059E-2</v>
      </c>
      <c r="T2511" s="65">
        <f t="shared" si="1455"/>
        <v>0.83067314365024292</v>
      </c>
      <c r="U2511" s="65">
        <f t="shared" si="1455"/>
        <v>0.87545565006075332</v>
      </c>
      <c r="V2511" s="65">
        <f t="shared" si="1426"/>
        <v>0.77807775377969768</v>
      </c>
      <c r="W2511" s="65">
        <f t="shared" si="1427"/>
        <v>0.71301335972290947</v>
      </c>
      <c r="X2511" s="61">
        <f t="shared" si="1438"/>
        <v>4.6656298600311043E-2</v>
      </c>
      <c r="Y2511" s="66">
        <f t="shared" si="1428"/>
        <v>6.3172043010752535E-2</v>
      </c>
      <c r="Z2511" s="61">
        <f t="shared" si="1429"/>
        <v>4.8254460822342887E-2</v>
      </c>
      <c r="AA2511" s="67">
        <f t="shared" si="1430"/>
        <v>16.112500000000001</v>
      </c>
      <c r="AB2511" s="68">
        <f t="shared" si="1431"/>
        <v>0.11554476058292847</v>
      </c>
      <c r="AC2511" s="69">
        <f t="shared" si="1432"/>
        <v>0.11814712005551704</v>
      </c>
      <c r="AD2511" s="70">
        <f>_xlfn.PERCENTILE.EXC(AC2511:$AC$5675,0.5)</f>
        <v>8.1875321998969505E-2</v>
      </c>
      <c r="AE2511" s="70">
        <f>_xlfn.PERCENTILE.EXC($AC2511:AC$5675,0.35)</f>
        <v>4.5914834035697238E-2</v>
      </c>
      <c r="AF2511" s="71">
        <f t="shared" si="1457"/>
        <v>5.3008726597150425E-2</v>
      </c>
      <c r="AG2511" s="70">
        <f t="shared" si="1458"/>
        <v>-0.1280182258086919</v>
      </c>
      <c r="AH2511" s="70">
        <f t="shared" si="1459"/>
        <v>-0.15861506757985319</v>
      </c>
      <c r="AI2511" s="61" t="str">
        <f t="shared" si="1447"/>
        <v>Short VOL</v>
      </c>
      <c r="AJ2511" s="68" t="str">
        <f t="shared" si="1448"/>
        <v>Short VOL</v>
      </c>
      <c r="AK2511" s="72" t="str">
        <f t="shared" si="1449"/>
        <v>00631L</v>
      </c>
      <c r="AL2511" s="73">
        <f t="shared" si="1439"/>
        <v>1</v>
      </c>
      <c r="AM2511" s="72" t="str">
        <f t="shared" si="1452"/>
        <v>00631L</v>
      </c>
      <c r="AN2511" s="73">
        <f t="shared" si="1440"/>
        <v>1</v>
      </c>
      <c r="AO2511" s="74" t="str">
        <f t="shared" si="1446"/>
        <v>00631L</v>
      </c>
      <c r="AP2511" s="20">
        <f t="shared" si="1441"/>
        <v>1</v>
      </c>
      <c r="AQ2511" s="74" t="str">
        <f t="shared" si="1456"/>
        <v>00631L</v>
      </c>
      <c r="AR2511" s="20">
        <f t="shared" si="1442"/>
        <v>1</v>
      </c>
      <c r="AS2511" s="74" t="str">
        <f t="shared" si="1450"/>
        <v>00631L</v>
      </c>
      <c r="AT2511" s="20">
        <f t="shared" si="1443"/>
        <v>1</v>
      </c>
      <c r="AU2511" s="74" t="str">
        <f t="shared" si="1433"/>
        <v>00631L</v>
      </c>
      <c r="AV2511" s="20">
        <f t="shared" si="1444"/>
        <v>1</v>
      </c>
      <c r="AW2511" s="74" t="str">
        <f t="shared" si="1434"/>
        <v>00631L</v>
      </c>
      <c r="AX2511" s="20">
        <f t="shared" si="1435"/>
        <v>1</v>
      </c>
      <c r="AY2511" s="20">
        <f t="shared" si="1445"/>
        <v>0</v>
      </c>
      <c r="AZ2511" s="116">
        <v>42663</v>
      </c>
      <c r="BA2511" s="117">
        <v>16.29</v>
      </c>
      <c r="BB2511" s="118">
        <v>16.175000000000001</v>
      </c>
      <c r="BC2511" s="76">
        <f t="shared" si="1453"/>
        <v>15.660416666666665</v>
      </c>
      <c r="BD2511" s="76">
        <f t="shared" si="1454"/>
        <v>15.665666666666665</v>
      </c>
      <c r="BE2511" s="77">
        <f t="shared" si="1423"/>
        <v>3.2858853265930736E-2</v>
      </c>
      <c r="BF2511" s="77">
        <f t="shared" si="1451"/>
        <v>3.9853607677085838E-2</v>
      </c>
    </row>
    <row r="2512" spans="1:58" s="23" customFormat="1" ht="15.75" customHeight="1" x14ac:dyDescent="0.4">
      <c r="A2512" s="116">
        <v>42661</v>
      </c>
      <c r="B2512" s="112">
        <v>15.675000000000001</v>
      </c>
      <c r="C2512" s="112">
        <v>16.625</v>
      </c>
      <c r="D2512" s="112">
        <v>17.125</v>
      </c>
      <c r="E2512" s="112">
        <v>18.375</v>
      </c>
      <c r="F2512" s="112">
        <v>18.875</v>
      </c>
      <c r="G2512" s="112">
        <v>19.225000000000001</v>
      </c>
      <c r="H2512" s="113">
        <v>19.725000000000001</v>
      </c>
      <c r="I2512" s="90">
        <f t="shared" si="1436"/>
        <v>16.625</v>
      </c>
      <c r="J2512" s="90">
        <f t="shared" si="1437"/>
        <v>17.125</v>
      </c>
      <c r="K2512" s="114">
        <v>0</v>
      </c>
      <c r="L2512" s="115">
        <v>0.05</v>
      </c>
      <c r="M2512" s="90">
        <v>12.45</v>
      </c>
      <c r="N2512" s="90">
        <v>15.28</v>
      </c>
      <c r="O2512" s="90">
        <v>16.920000000000002</v>
      </c>
      <c r="P2512" s="90">
        <v>18.86</v>
      </c>
      <c r="Q2512" s="90">
        <v>20.5</v>
      </c>
      <c r="R2512" s="63">
        <f t="shared" si="1425"/>
        <v>8.0500000000000043</v>
      </c>
      <c r="S2512" s="64">
        <f t="shared" si="1424"/>
        <v>-5.7371992597162337E-2</v>
      </c>
      <c r="T2512" s="65">
        <f t="shared" si="1455"/>
        <v>0.81479057591623039</v>
      </c>
      <c r="U2512" s="65">
        <f t="shared" si="1455"/>
        <v>0.90307328605200932</v>
      </c>
      <c r="V2512" s="65">
        <f t="shared" si="1426"/>
        <v>0.81018027571580065</v>
      </c>
      <c r="W2512" s="65">
        <f t="shared" si="1427"/>
        <v>0.74536585365853658</v>
      </c>
      <c r="X2512" s="61">
        <f t="shared" si="1438"/>
        <v>6.0606060606060559E-2</v>
      </c>
      <c r="Y2512" s="66">
        <f t="shared" si="1428"/>
        <v>7.3469387755102117E-2</v>
      </c>
      <c r="Z2512" s="61">
        <f t="shared" si="1429"/>
        <v>3.007518796992481E-2</v>
      </c>
      <c r="AA2512" s="67">
        <f t="shared" si="1430"/>
        <v>16.625</v>
      </c>
      <c r="AB2512" s="68">
        <f t="shared" si="1431"/>
        <v>2.5850785340314226E-2</v>
      </c>
      <c r="AC2512" s="69">
        <f t="shared" si="1432"/>
        <v>8.8023560209424132E-2</v>
      </c>
      <c r="AD2512" s="70">
        <f>_xlfn.PERCENTILE.EXC(AC2512:$AC$5675,0.5)</f>
        <v>8.1863124098573284E-2</v>
      </c>
      <c r="AE2512" s="70">
        <f>_xlfn.PERCENTILE.EXC($AC2512:AC$5675,0.35)</f>
        <v>4.5866095200614479E-2</v>
      </c>
      <c r="AF2512" s="71">
        <f t="shared" si="1457"/>
        <v>5.2672734188724028E-2</v>
      </c>
      <c r="AG2512" s="70">
        <f t="shared" si="1458"/>
        <v>-0.1280182258086919</v>
      </c>
      <c r="AH2512" s="70">
        <f t="shared" si="1459"/>
        <v>-0.15861506757985319</v>
      </c>
      <c r="AI2512" s="61" t="str">
        <f t="shared" si="1447"/>
        <v>Short VOL</v>
      </c>
      <c r="AJ2512" s="68" t="str">
        <f t="shared" si="1448"/>
        <v>Short VOL</v>
      </c>
      <c r="AK2512" s="72" t="str">
        <f t="shared" si="1449"/>
        <v>00631L</v>
      </c>
      <c r="AL2512" s="73">
        <f t="shared" si="1439"/>
        <v>1</v>
      </c>
      <c r="AM2512" s="72" t="str">
        <f t="shared" si="1452"/>
        <v>00631L</v>
      </c>
      <c r="AN2512" s="73">
        <f t="shared" si="1440"/>
        <v>1</v>
      </c>
      <c r="AO2512" s="74" t="str">
        <f t="shared" si="1446"/>
        <v>00631L</v>
      </c>
      <c r="AP2512" s="20">
        <f t="shared" si="1441"/>
        <v>1</v>
      </c>
      <c r="AQ2512" s="74" t="str">
        <f t="shared" si="1456"/>
        <v>00631L</v>
      </c>
      <c r="AR2512" s="20">
        <f t="shared" si="1442"/>
        <v>1</v>
      </c>
      <c r="AS2512" s="74" t="str">
        <f t="shared" si="1450"/>
        <v>00631L</v>
      </c>
      <c r="AT2512" s="20">
        <f t="shared" si="1443"/>
        <v>1</v>
      </c>
      <c r="AU2512" s="74" t="str">
        <f t="shared" si="1433"/>
        <v>00631L</v>
      </c>
      <c r="AV2512" s="20">
        <f t="shared" si="1444"/>
        <v>1</v>
      </c>
      <c r="AW2512" s="74" t="str">
        <f t="shared" si="1434"/>
        <v>00631L</v>
      </c>
      <c r="AX2512" s="20">
        <f t="shared" si="1435"/>
        <v>1</v>
      </c>
      <c r="AY2512" s="20">
        <f t="shared" si="1445"/>
        <v>0</v>
      </c>
      <c r="AZ2512" s="116">
        <v>42662</v>
      </c>
      <c r="BA2512" s="117">
        <v>16.04</v>
      </c>
      <c r="BB2512" s="118">
        <v>16</v>
      </c>
      <c r="BC2512" s="76">
        <f t="shared" si="1453"/>
        <v>15.660208333333332</v>
      </c>
      <c r="BD2512" s="76">
        <f t="shared" si="1454"/>
        <v>15.658166666666665</v>
      </c>
      <c r="BE2512" s="77">
        <f t="shared" si="1423"/>
        <v>2.1697774348468236E-2</v>
      </c>
      <c r="BF2512" s="77">
        <f t="shared" si="1451"/>
        <v>2.4385570894847289E-2</v>
      </c>
    </row>
    <row r="2513" spans="1:58" s="23" customFormat="1" ht="15.75" customHeight="1" x14ac:dyDescent="0.4">
      <c r="A2513" s="116">
        <v>42660</v>
      </c>
      <c r="B2513" s="112">
        <v>16.524999999999999</v>
      </c>
      <c r="C2513" s="112">
        <v>17.125</v>
      </c>
      <c r="D2513" s="112">
        <v>17.425000000000001</v>
      </c>
      <c r="E2513" s="112">
        <v>18.574999999999999</v>
      </c>
      <c r="F2513" s="112">
        <v>19.024999999999999</v>
      </c>
      <c r="G2513" s="112">
        <v>19.324999999999999</v>
      </c>
      <c r="H2513" s="113">
        <v>19.824999999999999</v>
      </c>
      <c r="I2513" s="90">
        <f t="shared" si="1436"/>
        <v>17.094999999999999</v>
      </c>
      <c r="J2513" s="90">
        <f t="shared" si="1437"/>
        <v>17.41</v>
      </c>
      <c r="K2513" s="114">
        <v>1</v>
      </c>
      <c r="L2513" s="115">
        <v>0.05</v>
      </c>
      <c r="M2513" s="90">
        <v>13.81</v>
      </c>
      <c r="N2513" s="90">
        <v>16.21</v>
      </c>
      <c r="O2513" s="90">
        <v>17.47</v>
      </c>
      <c r="P2513" s="90">
        <v>19.18</v>
      </c>
      <c r="Q2513" s="90">
        <v>20.7</v>
      </c>
      <c r="R2513" s="63">
        <f t="shared" si="1425"/>
        <v>6.6299999999999955</v>
      </c>
      <c r="S2513" s="64">
        <f t="shared" si="1424"/>
        <v>5.5831265508684775E-3</v>
      </c>
      <c r="T2513" s="65">
        <f t="shared" si="1455"/>
        <v>0.85194324491054907</v>
      </c>
      <c r="U2513" s="65">
        <f t="shared" si="1455"/>
        <v>0.92787635947338309</v>
      </c>
      <c r="V2513" s="65">
        <f t="shared" si="1426"/>
        <v>0.84515119916579773</v>
      </c>
      <c r="W2513" s="65">
        <f t="shared" si="1427"/>
        <v>0.78309178743961361</v>
      </c>
      <c r="X2513" s="61">
        <f t="shared" si="1438"/>
        <v>3.6308623298033374E-2</v>
      </c>
      <c r="Y2513" s="66">
        <f t="shared" si="1428"/>
        <v>6.7294751009421269E-2</v>
      </c>
      <c r="Z2513" s="61">
        <f t="shared" si="1429"/>
        <v>1.8426440479672495E-2</v>
      </c>
      <c r="AA2513" s="67">
        <f t="shared" si="1430"/>
        <v>17.094999999999999</v>
      </c>
      <c r="AB2513" s="68">
        <f t="shared" si="1431"/>
        <v>1.9432449105490298E-2</v>
      </c>
      <c r="AC2513" s="69">
        <f t="shared" si="1432"/>
        <v>5.4595928439234914E-2</v>
      </c>
      <c r="AD2513" s="70">
        <f>_xlfn.PERCENTILE.EXC(AC2513:$AC$5675,0.5)</f>
        <v>8.1850926198177062E-2</v>
      </c>
      <c r="AE2513" s="70">
        <f>_xlfn.PERCENTILE.EXC($AC2513:AC$5675,0.35)</f>
        <v>4.5841921791937842E-2</v>
      </c>
      <c r="AF2513" s="71">
        <f t="shared" si="1457"/>
        <v>5.217859563575112E-2</v>
      </c>
      <c r="AG2513" s="70">
        <f t="shared" si="1458"/>
        <v>-0.1280182258086919</v>
      </c>
      <c r="AH2513" s="70">
        <f t="shared" si="1459"/>
        <v>-0.15861506757985319</v>
      </c>
      <c r="AI2513" s="61" t="str">
        <f t="shared" si="1447"/>
        <v>Safety</v>
      </c>
      <c r="AJ2513" s="68" t="str">
        <f t="shared" si="1448"/>
        <v>Short VOL</v>
      </c>
      <c r="AK2513" s="72" t="str">
        <f t="shared" si="1449"/>
        <v>00631L</v>
      </c>
      <c r="AL2513" s="73">
        <f t="shared" si="1439"/>
        <v>1</v>
      </c>
      <c r="AM2513" s="72" t="str">
        <f t="shared" si="1452"/>
        <v>00631L</v>
      </c>
      <c r="AN2513" s="73">
        <f t="shared" si="1440"/>
        <v>1</v>
      </c>
      <c r="AO2513" s="74" t="str">
        <f t="shared" si="1446"/>
        <v>00631L</v>
      </c>
      <c r="AP2513" s="20">
        <f t="shared" si="1441"/>
        <v>1</v>
      </c>
      <c r="AQ2513" s="74" t="str">
        <f t="shared" si="1456"/>
        <v>00631L</v>
      </c>
      <c r="AR2513" s="20">
        <f t="shared" si="1442"/>
        <v>1</v>
      </c>
      <c r="AS2513" s="74" t="str">
        <f t="shared" si="1450"/>
        <v>00631L</v>
      </c>
      <c r="AT2513" s="20">
        <f t="shared" si="1443"/>
        <v>1</v>
      </c>
      <c r="AU2513" s="74" t="str">
        <f t="shared" si="1433"/>
        <v>00631L</v>
      </c>
      <c r="AV2513" s="20">
        <f t="shared" si="1444"/>
        <v>1</v>
      </c>
      <c r="AW2513" s="74" t="str">
        <f t="shared" si="1434"/>
        <v>00631L</v>
      </c>
      <c r="AX2513" s="20">
        <f t="shared" si="1435"/>
        <v>1</v>
      </c>
      <c r="AY2513" s="20">
        <f t="shared" si="1445"/>
        <v>0</v>
      </c>
      <c r="AZ2513" s="116">
        <v>42661</v>
      </c>
      <c r="BA2513" s="117">
        <v>15.77</v>
      </c>
      <c r="BB2513" s="118">
        <v>15.9375</v>
      </c>
      <c r="BC2513" s="76">
        <f t="shared" si="1453"/>
        <v>15.663124999999997</v>
      </c>
      <c r="BD2513" s="76">
        <f t="shared" si="1454"/>
        <v>15.656374999999997</v>
      </c>
      <c r="BE2513" s="77">
        <f t="shared" ref="BE2513:BE2576" si="1460">(BB2513-BC2513)/BC2513</f>
        <v>1.7517257890746752E-2</v>
      </c>
      <c r="BF2513" s="77">
        <f t="shared" si="1451"/>
        <v>7.2574270864106507E-3</v>
      </c>
    </row>
    <row r="2514" spans="1:58" s="23" customFormat="1" ht="15.75" customHeight="1" x14ac:dyDescent="0.4">
      <c r="A2514" s="116">
        <v>42657</v>
      </c>
      <c r="B2514" s="112">
        <v>16.625</v>
      </c>
      <c r="C2514" s="112">
        <v>17.324999999999999</v>
      </c>
      <c r="D2514" s="112">
        <v>17.625</v>
      </c>
      <c r="E2514" s="112">
        <v>18.774999999999999</v>
      </c>
      <c r="F2514" s="112">
        <v>19.175000000000001</v>
      </c>
      <c r="G2514" s="112">
        <v>19.475000000000001</v>
      </c>
      <c r="H2514" s="113">
        <v>20</v>
      </c>
      <c r="I2514" s="90">
        <f t="shared" si="1436"/>
        <v>17.254999999999999</v>
      </c>
      <c r="J2514" s="90">
        <f t="shared" si="1437"/>
        <v>17.594999999999999</v>
      </c>
      <c r="K2514" s="114">
        <v>2</v>
      </c>
      <c r="L2514" s="115">
        <v>0.05</v>
      </c>
      <c r="M2514" s="90">
        <v>12.94</v>
      </c>
      <c r="N2514" s="90">
        <v>16.12</v>
      </c>
      <c r="O2514" s="90">
        <v>17.420000000000002</v>
      </c>
      <c r="P2514" s="90">
        <v>19.14</v>
      </c>
      <c r="Q2514" s="90">
        <v>20.63</v>
      </c>
      <c r="R2514" s="63">
        <f t="shared" si="1425"/>
        <v>7.5</v>
      </c>
      <c r="S2514" s="64">
        <f t="shared" ref="S2514:S2577" si="1461">(N2514-N2515)/N2515</f>
        <v>-3.4152186938286415E-2</v>
      </c>
      <c r="T2514" s="65">
        <f t="shared" si="1455"/>
        <v>0.80272952853598012</v>
      </c>
      <c r="U2514" s="65">
        <f t="shared" si="1455"/>
        <v>0.92537313432835822</v>
      </c>
      <c r="V2514" s="65">
        <f t="shared" si="1426"/>
        <v>0.84221525600835945</v>
      </c>
      <c r="W2514" s="65">
        <f t="shared" si="1427"/>
        <v>0.78138633058652451</v>
      </c>
      <c r="X2514" s="61">
        <f t="shared" si="1438"/>
        <v>4.2105263157894694E-2</v>
      </c>
      <c r="Y2514" s="66">
        <f t="shared" si="1428"/>
        <v>6.5246338215712463E-2</v>
      </c>
      <c r="Z2514" s="61">
        <f t="shared" si="1429"/>
        <v>1.9704433497536939E-2</v>
      </c>
      <c r="AA2514" s="67">
        <f t="shared" si="1430"/>
        <v>17.254999999999999</v>
      </c>
      <c r="AB2514" s="68">
        <f t="shared" si="1431"/>
        <v>3.1327543424317553E-2</v>
      </c>
      <c r="AC2514" s="69">
        <f t="shared" si="1432"/>
        <v>7.0409429280396896E-2</v>
      </c>
      <c r="AD2514" s="70">
        <f>_xlfn.PERCENTILE.EXC(AC2514:$AC$5675,0.5)</f>
        <v>8.1863124098573284E-2</v>
      </c>
      <c r="AE2514" s="70">
        <f>_xlfn.PERCENTILE.EXC($AC2514:AC$5675,0.35)</f>
        <v>4.581774838326122E-2</v>
      </c>
      <c r="AF2514" s="71">
        <f t="shared" si="1457"/>
        <v>5.145873419504729E-2</v>
      </c>
      <c r="AG2514" s="70">
        <f t="shared" si="1458"/>
        <v>-0.1280182258086919</v>
      </c>
      <c r="AH2514" s="70">
        <f t="shared" si="1459"/>
        <v>-0.15861506757985319</v>
      </c>
      <c r="AI2514" s="61" t="str">
        <f t="shared" si="1447"/>
        <v>Safety</v>
      </c>
      <c r="AJ2514" s="68" t="str">
        <f t="shared" si="1448"/>
        <v>Short VOL</v>
      </c>
      <c r="AK2514" s="72" t="str">
        <f t="shared" si="1449"/>
        <v>00631L</v>
      </c>
      <c r="AL2514" s="73">
        <f t="shared" si="1439"/>
        <v>1</v>
      </c>
      <c r="AM2514" s="72" t="str">
        <f t="shared" si="1452"/>
        <v>00631L</v>
      </c>
      <c r="AN2514" s="73">
        <f t="shared" si="1440"/>
        <v>1</v>
      </c>
      <c r="AO2514" s="74" t="str">
        <f t="shared" si="1446"/>
        <v>00631L</v>
      </c>
      <c r="AP2514" s="20">
        <f t="shared" si="1441"/>
        <v>1</v>
      </c>
      <c r="AQ2514" s="74" t="str">
        <f t="shared" si="1456"/>
        <v>00631L</v>
      </c>
      <c r="AR2514" s="20">
        <f t="shared" si="1442"/>
        <v>1</v>
      </c>
      <c r="AS2514" s="74" t="str">
        <f t="shared" si="1450"/>
        <v>00631L</v>
      </c>
      <c r="AT2514" s="20">
        <f t="shared" si="1443"/>
        <v>1</v>
      </c>
      <c r="AU2514" s="74" t="str">
        <f t="shared" si="1433"/>
        <v>00631L</v>
      </c>
      <c r="AV2514" s="20">
        <f t="shared" si="1444"/>
        <v>1</v>
      </c>
      <c r="AW2514" s="74" t="str">
        <f t="shared" si="1434"/>
        <v>00631L</v>
      </c>
      <c r="AX2514" s="20">
        <f t="shared" si="1435"/>
        <v>1</v>
      </c>
      <c r="AY2514" s="20">
        <f t="shared" si="1445"/>
        <v>0</v>
      </c>
      <c r="AZ2514" s="116">
        <v>42660</v>
      </c>
      <c r="BA2514" s="117">
        <v>15.8</v>
      </c>
      <c r="BB2514" s="118">
        <v>15.775</v>
      </c>
      <c r="BC2514" s="76">
        <f t="shared" si="1453"/>
        <v>15.662708333333331</v>
      </c>
      <c r="BD2514" s="76">
        <f t="shared" si="1454"/>
        <v>15.660833333333331</v>
      </c>
      <c r="BE2514" s="77">
        <f t="shared" si="1460"/>
        <v>7.1693646000986011E-3</v>
      </c>
      <c r="BF2514" s="77">
        <f t="shared" si="1451"/>
        <v>8.8862874474540388E-3</v>
      </c>
    </row>
    <row r="2515" spans="1:58" s="23" customFormat="1" ht="15.75" customHeight="1" x14ac:dyDescent="0.4">
      <c r="A2515" s="116">
        <v>42656</v>
      </c>
      <c r="B2515" s="112">
        <v>17.024999999999999</v>
      </c>
      <c r="C2515" s="112">
        <v>17.524999999999999</v>
      </c>
      <c r="D2515" s="112">
        <v>17.824999999999999</v>
      </c>
      <c r="E2515" s="112">
        <v>18.925000000000001</v>
      </c>
      <c r="F2515" s="112">
        <v>19.3</v>
      </c>
      <c r="G2515" s="112">
        <v>19.574999999999999</v>
      </c>
      <c r="H2515" s="113">
        <v>20.074999999999999</v>
      </c>
      <c r="I2515" s="90">
        <f t="shared" si="1436"/>
        <v>17.45</v>
      </c>
      <c r="J2515" s="90">
        <f t="shared" si="1437"/>
        <v>17.779999999999998</v>
      </c>
      <c r="K2515" s="114">
        <v>3</v>
      </c>
      <c r="L2515" s="115">
        <v>0.05</v>
      </c>
      <c r="M2515" s="90">
        <v>14.07</v>
      </c>
      <c r="N2515" s="90">
        <v>16.690000000000001</v>
      </c>
      <c r="O2515" s="90">
        <v>17.59</v>
      </c>
      <c r="P2515" s="90">
        <v>19.27</v>
      </c>
      <c r="Q2515" s="90">
        <v>20.7</v>
      </c>
      <c r="R2515" s="63">
        <f t="shared" si="1425"/>
        <v>6.0999999999999979</v>
      </c>
      <c r="S2515" s="64">
        <f t="shared" si="1461"/>
        <v>4.9025769956002586E-2</v>
      </c>
      <c r="T2515" s="65">
        <f t="shared" si="1455"/>
        <v>0.84301977231875369</v>
      </c>
      <c r="U2515" s="65">
        <f t="shared" si="1455"/>
        <v>0.94883456509380337</v>
      </c>
      <c r="V2515" s="65">
        <f t="shared" si="1426"/>
        <v>0.8661131292163986</v>
      </c>
      <c r="W2515" s="65">
        <f t="shared" si="1427"/>
        <v>0.80628019323671507</v>
      </c>
      <c r="X2515" s="61">
        <f t="shared" si="1438"/>
        <v>2.9368575624082235E-2</v>
      </c>
      <c r="Y2515" s="66">
        <f t="shared" si="1428"/>
        <v>6.0766182298546821E-2</v>
      </c>
      <c r="Z2515" s="61">
        <f t="shared" si="1429"/>
        <v>1.8911174785100189E-2</v>
      </c>
      <c r="AA2515" s="67">
        <f t="shared" si="1430"/>
        <v>17.45</v>
      </c>
      <c r="AB2515" s="68">
        <f t="shared" si="1431"/>
        <v>2.0071899340922544E-2</v>
      </c>
      <c r="AC2515" s="69">
        <f t="shared" si="1432"/>
        <v>4.5536249251048412E-2</v>
      </c>
      <c r="AD2515" s="70">
        <f>_xlfn.PERCENTILE.EXC(AC2515:$AC$5675,0.5)</f>
        <v>8.1875321998969505E-2</v>
      </c>
      <c r="AE2515" s="70">
        <f>_xlfn.PERCENTILE.EXC($AC2515:AC$5675,0.35)</f>
        <v>4.5783280863698345E-2</v>
      </c>
      <c r="AF2515" s="71">
        <f t="shared" si="1457"/>
        <v>5.1058688384269482E-2</v>
      </c>
      <c r="AG2515" s="70">
        <f t="shared" si="1458"/>
        <v>-0.1280182258086919</v>
      </c>
      <c r="AH2515" s="70">
        <f t="shared" si="1459"/>
        <v>-0.15861506757985319</v>
      </c>
      <c r="AI2515" s="61" t="str">
        <f t="shared" si="1447"/>
        <v>Safety</v>
      </c>
      <c r="AJ2515" s="68" t="str">
        <f t="shared" si="1448"/>
        <v>Safety</v>
      </c>
      <c r="AK2515" s="72" t="str">
        <f t="shared" si="1449"/>
        <v>00631L</v>
      </c>
      <c r="AL2515" s="73">
        <f t="shared" si="1439"/>
        <v>1</v>
      </c>
      <c r="AM2515" s="72" t="str">
        <f t="shared" si="1452"/>
        <v>00631L</v>
      </c>
      <c r="AN2515" s="73">
        <f t="shared" si="1440"/>
        <v>1</v>
      </c>
      <c r="AO2515" s="74" t="str">
        <f t="shared" si="1446"/>
        <v>00635U</v>
      </c>
      <c r="AP2515" s="20">
        <f t="shared" si="1441"/>
        <v>0</v>
      </c>
      <c r="AQ2515" s="74" t="str">
        <f t="shared" si="1456"/>
        <v>00631L</v>
      </c>
      <c r="AR2515" s="20">
        <f t="shared" si="1442"/>
        <v>1</v>
      </c>
      <c r="AS2515" s="74" t="str">
        <f t="shared" si="1450"/>
        <v>00631L</v>
      </c>
      <c r="AT2515" s="20">
        <f t="shared" si="1443"/>
        <v>1</v>
      </c>
      <c r="AU2515" s="74" t="str">
        <f t="shared" si="1433"/>
        <v>00635U</v>
      </c>
      <c r="AV2515" s="20">
        <f t="shared" si="1444"/>
        <v>0</v>
      </c>
      <c r="AW2515" s="74" t="str">
        <f t="shared" si="1434"/>
        <v>00635U</v>
      </c>
      <c r="AX2515" s="20">
        <f t="shared" si="1435"/>
        <v>0</v>
      </c>
      <c r="AY2515" s="20">
        <f t="shared" si="1445"/>
        <v>1</v>
      </c>
      <c r="AZ2515" s="116">
        <v>42657</v>
      </c>
      <c r="BA2515" s="117">
        <v>16.190000000000001</v>
      </c>
      <c r="BB2515" s="118">
        <v>16.2</v>
      </c>
      <c r="BC2515" s="76">
        <f t="shared" si="1453"/>
        <v>15.666874999999997</v>
      </c>
      <c r="BD2515" s="76">
        <f t="shared" si="1454"/>
        <v>15.669624999999996</v>
      </c>
      <c r="BE2515" s="77">
        <f t="shared" si="1460"/>
        <v>3.4028802808473417E-2</v>
      </c>
      <c r="BF2515" s="77">
        <f t="shared" si="1451"/>
        <v>3.320915465430762E-2</v>
      </c>
    </row>
    <row r="2516" spans="1:58" s="23" customFormat="1" ht="15.75" customHeight="1" x14ac:dyDescent="0.4">
      <c r="A2516" s="116">
        <v>42655</v>
      </c>
      <c r="B2516" s="112">
        <v>16.324999999999999</v>
      </c>
      <c r="C2516" s="112">
        <v>17.225000000000001</v>
      </c>
      <c r="D2516" s="112">
        <v>17.625</v>
      </c>
      <c r="E2516" s="112">
        <v>18.725000000000001</v>
      </c>
      <c r="F2516" s="112">
        <v>19.074999999999999</v>
      </c>
      <c r="G2516" s="112">
        <v>19.425000000000001</v>
      </c>
      <c r="H2516" s="113">
        <v>19.925000000000001</v>
      </c>
      <c r="I2516" s="90">
        <f t="shared" si="1436"/>
        <v>17.045000000000002</v>
      </c>
      <c r="J2516" s="90">
        <f t="shared" si="1437"/>
        <v>17.545000000000002</v>
      </c>
      <c r="K2516" s="114">
        <v>4</v>
      </c>
      <c r="L2516" s="115">
        <v>0.05</v>
      </c>
      <c r="M2516" s="90">
        <v>13.16</v>
      </c>
      <c r="N2516" s="90">
        <v>15.91</v>
      </c>
      <c r="O2516" s="90">
        <v>17.02</v>
      </c>
      <c r="P2516" s="90">
        <v>18.91</v>
      </c>
      <c r="Q2516" s="90">
        <v>20.47</v>
      </c>
      <c r="R2516" s="63">
        <f t="shared" si="1425"/>
        <v>6.8599999999999994</v>
      </c>
      <c r="S2516" s="64">
        <f t="shared" si="1461"/>
        <v>3.5807291666666713E-2</v>
      </c>
      <c r="T2516" s="65">
        <f t="shared" si="1455"/>
        <v>0.82715273412947832</v>
      </c>
      <c r="U2516" s="65">
        <f t="shared" si="1455"/>
        <v>0.93478260869565222</v>
      </c>
      <c r="V2516" s="65">
        <f t="shared" si="1426"/>
        <v>0.8413537810682179</v>
      </c>
      <c r="W2516" s="65">
        <f t="shared" si="1427"/>
        <v>0.77723497801660968</v>
      </c>
      <c r="X2516" s="61">
        <f t="shared" si="1438"/>
        <v>5.5130168453292626E-2</v>
      </c>
      <c r="Y2516" s="66">
        <f t="shared" si="1428"/>
        <v>6.408544726301732E-2</v>
      </c>
      <c r="Z2516" s="61">
        <f t="shared" si="1429"/>
        <v>2.9334115576415368E-2</v>
      </c>
      <c r="AA2516" s="67">
        <f t="shared" si="1430"/>
        <v>17.045000000000002</v>
      </c>
      <c r="AB2516" s="68">
        <f t="shared" si="1431"/>
        <v>2.6084223758642309E-2</v>
      </c>
      <c r="AC2516" s="69">
        <f t="shared" si="1432"/>
        <v>7.1338780641106325E-2</v>
      </c>
      <c r="AD2516" s="70">
        <f>_xlfn.PERCENTILE.EXC(AC2516:$AC$5675,0.5)</f>
        <v>8.1942547987878186E-2</v>
      </c>
      <c r="AE2516" s="70">
        <f>_xlfn.PERCENTILE.EXC($AC2516:AC$5675,0.35)</f>
        <v>4.5838468447841181E-2</v>
      </c>
      <c r="AF2516" s="71">
        <f t="shared" si="1457"/>
        <v>5.1058688384269482E-2</v>
      </c>
      <c r="AG2516" s="70">
        <f t="shared" si="1458"/>
        <v>-0.1280182258086919</v>
      </c>
      <c r="AH2516" s="70">
        <f t="shared" si="1459"/>
        <v>-0.15861506757985319</v>
      </c>
      <c r="AI2516" s="61" t="str">
        <f t="shared" si="1447"/>
        <v>Safety</v>
      </c>
      <c r="AJ2516" s="68" t="str">
        <f t="shared" si="1448"/>
        <v>Short VOL</v>
      </c>
      <c r="AK2516" s="72" t="str">
        <f t="shared" si="1449"/>
        <v>00631L</v>
      </c>
      <c r="AL2516" s="73">
        <f t="shared" si="1439"/>
        <v>1</v>
      </c>
      <c r="AM2516" s="72" t="str">
        <f t="shared" si="1452"/>
        <v>00631L</v>
      </c>
      <c r="AN2516" s="73">
        <f t="shared" si="1440"/>
        <v>1</v>
      </c>
      <c r="AO2516" s="74" t="str">
        <f t="shared" si="1446"/>
        <v>00631L</v>
      </c>
      <c r="AP2516" s="20">
        <f t="shared" si="1441"/>
        <v>1</v>
      </c>
      <c r="AQ2516" s="74" t="str">
        <f t="shared" si="1456"/>
        <v>00631L</v>
      </c>
      <c r="AR2516" s="20">
        <f t="shared" si="1442"/>
        <v>1</v>
      </c>
      <c r="AS2516" s="74" t="str">
        <f t="shared" si="1450"/>
        <v>00631L</v>
      </c>
      <c r="AT2516" s="20">
        <f t="shared" si="1443"/>
        <v>1</v>
      </c>
      <c r="AU2516" s="74" t="str">
        <f t="shared" si="1433"/>
        <v>00631L</v>
      </c>
      <c r="AV2516" s="20">
        <f t="shared" si="1444"/>
        <v>1</v>
      </c>
      <c r="AW2516" s="74" t="str">
        <f t="shared" si="1434"/>
        <v>00631L</v>
      </c>
      <c r="AX2516" s="20">
        <f t="shared" si="1435"/>
        <v>1</v>
      </c>
      <c r="AY2516" s="20">
        <f t="shared" si="1445"/>
        <v>0</v>
      </c>
      <c r="AZ2516" s="116">
        <v>42656</v>
      </c>
      <c r="BA2516" s="117">
        <v>16.2</v>
      </c>
      <c r="BB2516" s="118">
        <v>16.237500000000001</v>
      </c>
      <c r="BC2516" s="76">
        <f t="shared" si="1453"/>
        <v>15.663749999999999</v>
      </c>
      <c r="BD2516" s="76">
        <f t="shared" si="1454"/>
        <v>15.666874999999997</v>
      </c>
      <c r="BE2516" s="77">
        <f t="shared" si="1460"/>
        <v>3.6629159683983864E-2</v>
      </c>
      <c r="BF2516" s="77">
        <f t="shared" si="1451"/>
        <v>3.4028802808473417E-2</v>
      </c>
    </row>
    <row r="2517" spans="1:58" s="23" customFormat="1" ht="15.75" customHeight="1" x14ac:dyDescent="0.4">
      <c r="A2517" s="116">
        <v>42654</v>
      </c>
      <c r="B2517" s="112">
        <v>15.824999999999999</v>
      </c>
      <c r="C2517" s="112">
        <v>16.975000000000001</v>
      </c>
      <c r="D2517" s="112">
        <v>17.425000000000001</v>
      </c>
      <c r="E2517" s="112">
        <v>18.524999999999999</v>
      </c>
      <c r="F2517" s="112">
        <v>18.925000000000001</v>
      </c>
      <c r="G2517" s="112">
        <v>19.225000000000001</v>
      </c>
      <c r="H2517" s="113">
        <v>19.725000000000001</v>
      </c>
      <c r="I2517" s="90">
        <f t="shared" si="1436"/>
        <v>16.6875</v>
      </c>
      <c r="J2517" s="90">
        <f t="shared" si="1437"/>
        <v>17.3125</v>
      </c>
      <c r="K2517" s="114">
        <v>5</v>
      </c>
      <c r="L2517" s="115">
        <v>0.05</v>
      </c>
      <c r="M2517" s="90">
        <v>13.34</v>
      </c>
      <c r="N2517" s="90">
        <v>15.36</v>
      </c>
      <c r="O2517" s="90">
        <v>16.940000000000001</v>
      </c>
      <c r="P2517" s="90">
        <v>18.760000000000002</v>
      </c>
      <c r="Q2517" s="90">
        <v>20.420000000000002</v>
      </c>
      <c r="R2517" s="63">
        <f t="shared" si="1425"/>
        <v>7.0000000000000036</v>
      </c>
      <c r="S2517" s="64">
        <f t="shared" si="1461"/>
        <v>0.14798206278026896</v>
      </c>
      <c r="T2517" s="65">
        <f t="shared" si="1455"/>
        <v>0.86848958333333337</v>
      </c>
      <c r="U2517" s="65">
        <f t="shared" si="1455"/>
        <v>0.90672963400236117</v>
      </c>
      <c r="V2517" s="65">
        <f t="shared" si="1426"/>
        <v>0.81876332622601267</v>
      </c>
      <c r="W2517" s="65">
        <f t="shared" si="1427"/>
        <v>0.75220372184133188</v>
      </c>
      <c r="X2517" s="61">
        <f t="shared" si="1438"/>
        <v>7.2669826224328729E-2</v>
      </c>
      <c r="Y2517" s="66">
        <f t="shared" si="1428"/>
        <v>6.4777327935222825E-2</v>
      </c>
      <c r="Z2517" s="61">
        <f t="shared" si="1429"/>
        <v>3.7453183520599252E-2</v>
      </c>
      <c r="AA2517" s="67">
        <f t="shared" si="1430"/>
        <v>16.6875</v>
      </c>
      <c r="AB2517" s="68">
        <f t="shared" si="1431"/>
        <v>3.0273437499999993E-2</v>
      </c>
      <c r="AC2517" s="69">
        <f t="shared" si="1432"/>
        <v>8.6425781250000042E-2</v>
      </c>
      <c r="AD2517" s="70">
        <f>_xlfn.PERCENTILE.EXC(AC2517:$AC$5675,0.5)</f>
        <v>8.2009773976786868E-2</v>
      </c>
      <c r="AE2517" s="70">
        <f>_xlfn.PERCENTILE.EXC($AC2517:AC$5675,0.35)</f>
        <v>4.5814295039164565E-2</v>
      </c>
      <c r="AF2517" s="71">
        <f t="shared" si="1457"/>
        <v>5.1058688384269482E-2</v>
      </c>
      <c r="AG2517" s="70">
        <f t="shared" si="1458"/>
        <v>-0.1280182258086919</v>
      </c>
      <c r="AH2517" s="70">
        <f t="shared" si="1459"/>
        <v>-0.15861506757985319</v>
      </c>
      <c r="AI2517" s="61" t="str">
        <f t="shared" si="1447"/>
        <v>Short VOL</v>
      </c>
      <c r="AJ2517" s="68" t="str">
        <f t="shared" si="1448"/>
        <v>Short VOL</v>
      </c>
      <c r="AK2517" s="72" t="str">
        <f t="shared" si="1449"/>
        <v>00631L</v>
      </c>
      <c r="AL2517" s="73">
        <f t="shared" si="1439"/>
        <v>1</v>
      </c>
      <c r="AM2517" s="72" t="str">
        <f t="shared" si="1452"/>
        <v>00631L</v>
      </c>
      <c r="AN2517" s="73">
        <f t="shared" si="1440"/>
        <v>1</v>
      </c>
      <c r="AO2517" s="74" t="str">
        <f t="shared" si="1446"/>
        <v>00631L</v>
      </c>
      <c r="AP2517" s="20">
        <f t="shared" si="1441"/>
        <v>1</v>
      </c>
      <c r="AQ2517" s="74" t="str">
        <f t="shared" si="1456"/>
        <v>00631L</v>
      </c>
      <c r="AR2517" s="20">
        <f t="shared" si="1442"/>
        <v>1</v>
      </c>
      <c r="AS2517" s="74" t="str">
        <f t="shared" si="1450"/>
        <v>00631L</v>
      </c>
      <c r="AT2517" s="20">
        <f t="shared" si="1443"/>
        <v>1</v>
      </c>
      <c r="AU2517" s="74" t="str">
        <f t="shared" si="1433"/>
        <v>00631L</v>
      </c>
      <c r="AV2517" s="20">
        <f t="shared" si="1444"/>
        <v>1</v>
      </c>
      <c r="AW2517" s="74" t="str">
        <f t="shared" si="1434"/>
        <v>00631L</v>
      </c>
      <c r="AX2517" s="20">
        <f t="shared" si="1435"/>
        <v>1</v>
      </c>
      <c r="AY2517" s="20">
        <f t="shared" si="1445"/>
        <v>0</v>
      </c>
      <c r="AZ2517" s="116">
        <v>42655</v>
      </c>
      <c r="BA2517" s="117">
        <v>16.190000000000001</v>
      </c>
      <c r="BB2517" s="118">
        <v>16.1875</v>
      </c>
      <c r="BC2517" s="76">
        <f t="shared" si="1453"/>
        <v>15.661249999999999</v>
      </c>
      <c r="BD2517" s="76">
        <f t="shared" si="1454"/>
        <v>15.662958333333332</v>
      </c>
      <c r="BE2517" s="77">
        <f t="shared" si="1460"/>
        <v>3.3602043259637705E-2</v>
      </c>
      <c r="BF2517" s="77">
        <f t="shared" si="1451"/>
        <v>3.3648922218291188E-2</v>
      </c>
    </row>
    <row r="2518" spans="1:58" s="23" customFormat="1" ht="15.75" customHeight="1" x14ac:dyDescent="0.4">
      <c r="A2518" s="116">
        <v>42653</v>
      </c>
      <c r="B2518" s="112">
        <v>14.675000000000001</v>
      </c>
      <c r="C2518" s="112">
        <v>16.324999999999999</v>
      </c>
      <c r="D2518" s="112">
        <v>16.925000000000001</v>
      </c>
      <c r="E2518" s="112">
        <v>18.125</v>
      </c>
      <c r="F2518" s="112">
        <v>18.574999999999999</v>
      </c>
      <c r="G2518" s="112">
        <v>18.925000000000001</v>
      </c>
      <c r="H2518" s="113">
        <v>19.45</v>
      </c>
      <c r="I2518" s="90">
        <f t="shared" si="1436"/>
        <v>15.83</v>
      </c>
      <c r="J2518" s="90">
        <f t="shared" si="1437"/>
        <v>16.745000000000001</v>
      </c>
      <c r="K2518" s="114">
        <v>6</v>
      </c>
      <c r="L2518" s="115">
        <v>0.05</v>
      </c>
      <c r="M2518" s="90">
        <v>10.81</v>
      </c>
      <c r="N2518" s="90">
        <v>13.38</v>
      </c>
      <c r="O2518" s="90">
        <v>15.95</v>
      </c>
      <c r="P2518" s="90">
        <v>18.05</v>
      </c>
      <c r="Q2518" s="90">
        <v>19.91</v>
      </c>
      <c r="R2518" s="63">
        <f t="shared" si="1425"/>
        <v>9.8099999999999987</v>
      </c>
      <c r="S2518" s="64">
        <f t="shared" si="1461"/>
        <v>-7.418397626112733E-3</v>
      </c>
      <c r="T2518" s="65">
        <f t="shared" si="1455"/>
        <v>0.80792227204783262</v>
      </c>
      <c r="U2518" s="65">
        <f t="shared" si="1455"/>
        <v>0.83887147335423207</v>
      </c>
      <c r="V2518" s="65">
        <f t="shared" si="1426"/>
        <v>0.74127423822714678</v>
      </c>
      <c r="W2518" s="65">
        <f t="shared" si="1427"/>
        <v>0.67202410848819694</v>
      </c>
      <c r="X2518" s="61">
        <f t="shared" si="1438"/>
        <v>0.11243611584327076</v>
      </c>
      <c r="Y2518" s="66">
        <f t="shared" si="1428"/>
        <v>7.3103448275862029E-2</v>
      </c>
      <c r="Z2518" s="61">
        <f t="shared" si="1429"/>
        <v>5.7801642451042384E-2</v>
      </c>
      <c r="AA2518" s="67">
        <f t="shared" si="1430"/>
        <v>15.829999999999998</v>
      </c>
      <c r="AB2518" s="68">
        <f t="shared" si="1431"/>
        <v>9.6786248131539604E-2</v>
      </c>
      <c r="AC2518" s="69">
        <f t="shared" si="1432"/>
        <v>0.18310911808669636</v>
      </c>
      <c r="AD2518" s="70">
        <f>_xlfn.PERCENTILE.EXC(AC2518:$AC$5675,0.5)</f>
        <v>8.1942547987878186E-2</v>
      </c>
      <c r="AE2518" s="70">
        <f>_xlfn.PERCENTILE.EXC($AC2518:AC$5675,0.35)</f>
        <v>4.5778111834453981E-2</v>
      </c>
      <c r="AF2518" s="71">
        <f t="shared" si="1457"/>
        <v>5.1058688384269482E-2</v>
      </c>
      <c r="AG2518" s="70">
        <f t="shared" si="1458"/>
        <v>-0.1280182258086919</v>
      </c>
      <c r="AH2518" s="70">
        <f t="shared" si="1459"/>
        <v>-0.15861506757985319</v>
      </c>
      <c r="AI2518" s="61" t="str">
        <f t="shared" si="1447"/>
        <v>Short VOL</v>
      </c>
      <c r="AJ2518" s="68" t="str">
        <f t="shared" si="1448"/>
        <v>Short VOL</v>
      </c>
      <c r="AK2518" s="72" t="str">
        <f t="shared" si="1449"/>
        <v>00631L</v>
      </c>
      <c r="AL2518" s="73">
        <f t="shared" si="1439"/>
        <v>1</v>
      </c>
      <c r="AM2518" s="72" t="str">
        <f t="shared" si="1452"/>
        <v>00631L</v>
      </c>
      <c r="AN2518" s="73">
        <f t="shared" si="1440"/>
        <v>1</v>
      </c>
      <c r="AO2518" s="74" t="str">
        <f t="shared" si="1446"/>
        <v>00631L</v>
      </c>
      <c r="AP2518" s="20">
        <f t="shared" si="1441"/>
        <v>1</v>
      </c>
      <c r="AQ2518" s="74" t="str">
        <f t="shared" si="1456"/>
        <v>00631L</v>
      </c>
      <c r="AR2518" s="20">
        <f t="shared" si="1442"/>
        <v>1</v>
      </c>
      <c r="AS2518" s="74" t="str">
        <f t="shared" si="1450"/>
        <v>00631L</v>
      </c>
      <c r="AT2518" s="20">
        <f t="shared" si="1443"/>
        <v>1</v>
      </c>
      <c r="AU2518" s="74" t="str">
        <f t="shared" si="1433"/>
        <v>00631L</v>
      </c>
      <c r="AV2518" s="20">
        <f t="shared" si="1444"/>
        <v>1</v>
      </c>
      <c r="AW2518" s="74" t="str">
        <f t="shared" si="1434"/>
        <v>00631L</v>
      </c>
      <c r="AX2518" s="20">
        <f t="shared" si="1435"/>
        <v>1</v>
      </c>
      <c r="AY2518" s="20">
        <f t="shared" si="1445"/>
        <v>0</v>
      </c>
      <c r="AZ2518" s="116">
        <v>42654</v>
      </c>
      <c r="BA2518" s="117">
        <v>16.13</v>
      </c>
      <c r="BB2518" s="118">
        <v>16.125</v>
      </c>
      <c r="BC2518" s="76">
        <f t="shared" si="1453"/>
        <v>15.659583333333332</v>
      </c>
      <c r="BD2518" s="76">
        <f t="shared" si="1454"/>
        <v>15.660291666666666</v>
      </c>
      <c r="BE2518" s="77">
        <f t="shared" si="1460"/>
        <v>2.9720884442434162E-2</v>
      </c>
      <c r="BF2518" s="77">
        <f t="shared" si="1451"/>
        <v>2.9993587816318865E-2</v>
      </c>
    </row>
    <row r="2519" spans="1:58" s="23" customFormat="1" ht="15.75" customHeight="1" x14ac:dyDescent="0.4">
      <c r="A2519" s="116">
        <v>42650</v>
      </c>
      <c r="B2519" s="112">
        <v>15.324999999999999</v>
      </c>
      <c r="C2519" s="112">
        <v>16.725000000000001</v>
      </c>
      <c r="D2519" s="112">
        <v>17.274999999999999</v>
      </c>
      <c r="E2519" s="112">
        <v>18.425000000000001</v>
      </c>
      <c r="F2519" s="112">
        <v>18.850000000000001</v>
      </c>
      <c r="G2519" s="112">
        <v>19.175000000000001</v>
      </c>
      <c r="H2519" s="113">
        <v>19.7</v>
      </c>
      <c r="I2519" s="90">
        <f t="shared" si="1436"/>
        <v>16.234999999999999</v>
      </c>
      <c r="J2519" s="90">
        <f t="shared" si="1437"/>
        <v>17.0825</v>
      </c>
      <c r="K2519" s="114">
        <v>7</v>
      </c>
      <c r="L2519" s="115">
        <v>0.05</v>
      </c>
      <c r="M2519" s="90">
        <v>11.47</v>
      </c>
      <c r="N2519" s="90">
        <v>13.48</v>
      </c>
      <c r="O2519" s="90">
        <v>16.440000000000001</v>
      </c>
      <c r="P2519" s="90">
        <v>18.37</v>
      </c>
      <c r="Q2519" s="90">
        <v>20.12</v>
      </c>
      <c r="R2519" s="63">
        <f t="shared" si="1425"/>
        <v>9.86</v>
      </c>
      <c r="S2519" s="64">
        <f t="shared" si="1461"/>
        <v>4.9844236760124658E-2</v>
      </c>
      <c r="T2519" s="65">
        <f t="shared" si="1455"/>
        <v>0.85089020771513357</v>
      </c>
      <c r="U2519" s="65">
        <f t="shared" si="1455"/>
        <v>0.81995133819951338</v>
      </c>
      <c r="V2519" s="65">
        <f t="shared" si="1426"/>
        <v>0.73380511703864992</v>
      </c>
      <c r="W2519" s="65">
        <f t="shared" si="1427"/>
        <v>0.66998011928429424</v>
      </c>
      <c r="X2519" s="61">
        <f t="shared" si="1438"/>
        <v>9.1353996737357404E-2</v>
      </c>
      <c r="Y2519" s="66">
        <f t="shared" si="1428"/>
        <v>6.9199457259158673E-2</v>
      </c>
      <c r="Z2519" s="61">
        <f t="shared" si="1429"/>
        <v>5.2202032645518953E-2</v>
      </c>
      <c r="AA2519" s="67">
        <f t="shared" si="1430"/>
        <v>16.234999999999999</v>
      </c>
      <c r="AB2519" s="68">
        <f t="shared" si="1431"/>
        <v>0.13686943620178033</v>
      </c>
      <c r="AC2519" s="69">
        <f t="shared" si="1432"/>
        <v>0.20437685459940644</v>
      </c>
      <c r="AD2519" s="70">
        <f>_xlfn.PERCENTILE.EXC(AC2519:$AC$5675,0.5)</f>
        <v>8.1875321998969505E-2</v>
      </c>
      <c r="AE2519" s="70">
        <f>_xlfn.PERCENTILE.EXC($AC2519:AC$5675,0.35)</f>
        <v>4.5741928629743425E-2</v>
      </c>
      <c r="AF2519" s="71">
        <f t="shared" si="1457"/>
        <v>5.1058688384269482E-2</v>
      </c>
      <c r="AG2519" s="70">
        <f t="shared" si="1458"/>
        <v>-0.1280182258086919</v>
      </c>
      <c r="AH2519" s="70">
        <f t="shared" si="1459"/>
        <v>-0.15861506757985319</v>
      </c>
      <c r="AI2519" s="61" t="str">
        <f t="shared" si="1447"/>
        <v>Short VOL</v>
      </c>
      <c r="AJ2519" s="68" t="str">
        <f t="shared" si="1448"/>
        <v>Short VOL</v>
      </c>
      <c r="AK2519" s="72" t="str">
        <f t="shared" si="1449"/>
        <v>00631L</v>
      </c>
      <c r="AL2519" s="73">
        <f t="shared" si="1439"/>
        <v>1</v>
      </c>
      <c r="AM2519" s="72" t="str">
        <f t="shared" si="1452"/>
        <v>00631L</v>
      </c>
      <c r="AN2519" s="73">
        <f t="shared" si="1440"/>
        <v>1</v>
      </c>
      <c r="AO2519" s="74" t="str">
        <f t="shared" si="1446"/>
        <v>00631L</v>
      </c>
      <c r="AP2519" s="20">
        <f t="shared" si="1441"/>
        <v>1</v>
      </c>
      <c r="AQ2519" s="74" t="str">
        <f t="shared" si="1456"/>
        <v>00631L</v>
      </c>
      <c r="AR2519" s="20">
        <f t="shared" si="1442"/>
        <v>1</v>
      </c>
      <c r="AS2519" s="74" t="str">
        <f t="shared" si="1450"/>
        <v>00631L</v>
      </c>
      <c r="AT2519" s="20">
        <f t="shared" si="1443"/>
        <v>1</v>
      </c>
      <c r="AU2519" s="74" t="str">
        <f t="shared" si="1433"/>
        <v>00631L</v>
      </c>
      <c r="AV2519" s="20">
        <f t="shared" si="1444"/>
        <v>1</v>
      </c>
      <c r="AW2519" s="74" t="str">
        <f t="shared" si="1434"/>
        <v>00631L</v>
      </c>
      <c r="AX2519" s="20">
        <f t="shared" si="1435"/>
        <v>1</v>
      </c>
      <c r="AY2519" s="20">
        <f t="shared" si="1445"/>
        <v>0</v>
      </c>
      <c r="AZ2519" s="116">
        <v>42653</v>
      </c>
      <c r="BA2519" s="117">
        <v>16.13</v>
      </c>
      <c r="BB2519" s="118">
        <v>16.012499999999999</v>
      </c>
      <c r="BC2519" s="76">
        <f t="shared" si="1453"/>
        <v>15.659166666666666</v>
      </c>
      <c r="BD2519" s="76">
        <f t="shared" si="1454"/>
        <v>15.659666666666665</v>
      </c>
      <c r="BE2519" s="77">
        <f t="shared" si="1460"/>
        <v>2.2563993401096282E-2</v>
      </c>
      <c r="BF2519" s="77">
        <f t="shared" si="1451"/>
        <v>3.0034696353690018E-2</v>
      </c>
    </row>
    <row r="2520" spans="1:58" s="23" customFormat="1" ht="15.75" customHeight="1" x14ac:dyDescent="0.4">
      <c r="A2520" s="116">
        <v>42649</v>
      </c>
      <c r="B2520" s="112">
        <v>14.975</v>
      </c>
      <c r="C2520" s="112">
        <v>16.524999999999999</v>
      </c>
      <c r="D2520" s="112">
        <v>17.074999999999999</v>
      </c>
      <c r="E2520" s="112">
        <v>18.274999999999999</v>
      </c>
      <c r="F2520" s="112">
        <v>18.725000000000001</v>
      </c>
      <c r="G2520" s="112">
        <v>19.125</v>
      </c>
      <c r="H2520" s="113">
        <v>19.625</v>
      </c>
      <c r="I2520" s="90">
        <f t="shared" si="1436"/>
        <v>15.904999999999999</v>
      </c>
      <c r="J2520" s="90">
        <f t="shared" si="1437"/>
        <v>16.855</v>
      </c>
      <c r="K2520" s="114">
        <v>8</v>
      </c>
      <c r="L2520" s="115">
        <v>0.05</v>
      </c>
      <c r="M2520" s="90">
        <v>11.47</v>
      </c>
      <c r="N2520" s="90">
        <v>12.84</v>
      </c>
      <c r="O2520" s="90">
        <v>16.07</v>
      </c>
      <c r="P2520" s="90">
        <v>18.059999999999999</v>
      </c>
      <c r="Q2520" s="90">
        <v>19.920000000000002</v>
      </c>
      <c r="R2520" s="63">
        <f t="shared" si="1425"/>
        <v>9.8199999999999932</v>
      </c>
      <c r="S2520" s="64">
        <f t="shared" si="1461"/>
        <v>-1.1547344110854531E-2</v>
      </c>
      <c r="T2520" s="65">
        <f t="shared" si="1455"/>
        <v>0.89330218068535827</v>
      </c>
      <c r="U2520" s="65">
        <f t="shared" si="1455"/>
        <v>0.79900435594275043</v>
      </c>
      <c r="V2520" s="65">
        <f t="shared" si="1426"/>
        <v>0.71096345514950166</v>
      </c>
      <c r="W2520" s="65">
        <f t="shared" si="1427"/>
        <v>0.64457831325301196</v>
      </c>
      <c r="X2520" s="61">
        <f t="shared" si="1438"/>
        <v>0.10350584307178624</v>
      </c>
      <c r="Y2520" s="66">
        <f t="shared" si="1428"/>
        <v>7.3871409028727852E-2</v>
      </c>
      <c r="Z2520" s="61">
        <f t="shared" si="1429"/>
        <v>5.9729644765796987E-2</v>
      </c>
      <c r="AA2520" s="67">
        <f t="shared" si="1430"/>
        <v>15.904999999999999</v>
      </c>
      <c r="AB2520" s="68">
        <f t="shared" si="1431"/>
        <v>0.16627725856697817</v>
      </c>
      <c r="AC2520" s="69">
        <f t="shared" si="1432"/>
        <v>0.23870716510903423</v>
      </c>
      <c r="AD2520" s="70">
        <f>_xlfn.PERCENTILE.EXC(AC2520:$AC$5675,0.5)</f>
        <v>8.1863124098573284E-2</v>
      </c>
      <c r="AE2520" s="70">
        <f>_xlfn.PERCENTILE.EXC($AC2520:AC$5675,0.35)</f>
        <v>4.570819899901922E-2</v>
      </c>
      <c r="AF2520" s="71">
        <f t="shared" si="1457"/>
        <v>5.1058688384269482E-2</v>
      </c>
      <c r="AG2520" s="70">
        <f t="shared" si="1458"/>
        <v>-0.1280182258086919</v>
      </c>
      <c r="AH2520" s="70">
        <f t="shared" si="1459"/>
        <v>-0.15861506757985319</v>
      </c>
      <c r="AI2520" s="61" t="str">
        <f t="shared" si="1447"/>
        <v>Short VOL</v>
      </c>
      <c r="AJ2520" s="68" t="str">
        <f t="shared" si="1448"/>
        <v>Short VOL</v>
      </c>
      <c r="AK2520" s="72" t="str">
        <f t="shared" si="1449"/>
        <v>00631L</v>
      </c>
      <c r="AL2520" s="73">
        <f t="shared" si="1439"/>
        <v>1</v>
      </c>
      <c r="AM2520" s="72" t="str">
        <f t="shared" si="1452"/>
        <v>00631L</v>
      </c>
      <c r="AN2520" s="73">
        <f t="shared" si="1440"/>
        <v>1</v>
      </c>
      <c r="AO2520" s="74" t="str">
        <f t="shared" si="1446"/>
        <v>00631L</v>
      </c>
      <c r="AP2520" s="20">
        <f t="shared" si="1441"/>
        <v>1</v>
      </c>
      <c r="AQ2520" s="74" t="str">
        <f t="shared" si="1456"/>
        <v>00631L</v>
      </c>
      <c r="AR2520" s="20">
        <f t="shared" si="1442"/>
        <v>1</v>
      </c>
      <c r="AS2520" s="74" t="str">
        <f t="shared" si="1450"/>
        <v>00631L</v>
      </c>
      <c r="AT2520" s="20">
        <f t="shared" si="1443"/>
        <v>1</v>
      </c>
      <c r="AU2520" s="74" t="str">
        <f t="shared" si="1433"/>
        <v>00631L</v>
      </c>
      <c r="AV2520" s="20">
        <f t="shared" si="1444"/>
        <v>1</v>
      </c>
      <c r="AW2520" s="74" t="str">
        <f t="shared" si="1434"/>
        <v>00631L</v>
      </c>
      <c r="AX2520" s="20">
        <f t="shared" si="1435"/>
        <v>1</v>
      </c>
      <c r="AY2520" s="20">
        <f t="shared" si="1445"/>
        <v>0</v>
      </c>
      <c r="AZ2520" s="116">
        <v>42650</v>
      </c>
      <c r="BA2520" s="117">
        <v>15.96</v>
      </c>
      <c r="BB2520" s="118">
        <v>15.8375</v>
      </c>
      <c r="BC2520" s="76">
        <f t="shared" si="1453"/>
        <v>15.661458333333332</v>
      </c>
      <c r="BD2520" s="76">
        <f t="shared" si="1454"/>
        <v>15.658291666666665</v>
      </c>
      <c r="BE2520" s="77">
        <f t="shared" si="1460"/>
        <v>1.1240438975723412E-2</v>
      </c>
      <c r="BF2520" s="77">
        <f t="shared" si="1451"/>
        <v>1.9268279053430312E-2</v>
      </c>
    </row>
    <row r="2521" spans="1:58" s="23" customFormat="1" ht="15.75" customHeight="1" x14ac:dyDescent="0.4">
      <c r="A2521" s="116">
        <v>42648</v>
      </c>
      <c r="B2521" s="112">
        <v>15.125</v>
      </c>
      <c r="C2521" s="112">
        <v>16.675000000000001</v>
      </c>
      <c r="D2521" s="112">
        <v>17.175000000000001</v>
      </c>
      <c r="E2521" s="112">
        <v>18.324999999999999</v>
      </c>
      <c r="F2521" s="112">
        <v>18.774999999999999</v>
      </c>
      <c r="G2521" s="112">
        <v>19.175000000000001</v>
      </c>
      <c r="H2521" s="113">
        <v>19.725000000000001</v>
      </c>
      <c r="I2521" s="90">
        <f t="shared" si="1436"/>
        <v>15.977500000000001</v>
      </c>
      <c r="J2521" s="90">
        <f t="shared" si="1437"/>
        <v>16.95</v>
      </c>
      <c r="K2521" s="114">
        <v>9</v>
      </c>
      <c r="L2521" s="115">
        <v>0.05</v>
      </c>
      <c r="M2521" s="90">
        <v>12.03</v>
      </c>
      <c r="N2521" s="90">
        <v>12.99</v>
      </c>
      <c r="O2521" s="90">
        <v>16.22</v>
      </c>
      <c r="P2521" s="90">
        <v>18.16</v>
      </c>
      <c r="Q2521" s="90">
        <v>20.07</v>
      </c>
      <c r="R2521" s="63">
        <f t="shared" si="1425"/>
        <v>9.3599999999999959</v>
      </c>
      <c r="S2521" s="64">
        <f t="shared" si="1461"/>
        <v>-4.6955245781364674E-2</v>
      </c>
      <c r="T2521" s="65">
        <f t="shared" si="1455"/>
        <v>0.92609699769053111</v>
      </c>
      <c r="U2521" s="65">
        <f t="shared" si="1455"/>
        <v>0.80086313193588166</v>
      </c>
      <c r="V2521" s="65">
        <f t="shared" si="1426"/>
        <v>0.7153083700440529</v>
      </c>
      <c r="W2521" s="65">
        <f t="shared" si="1427"/>
        <v>0.64723467862481321</v>
      </c>
      <c r="X2521" s="61">
        <f t="shared" si="1438"/>
        <v>0.10247933884297525</v>
      </c>
      <c r="Y2521" s="66">
        <f t="shared" si="1428"/>
        <v>7.6398362892223862E-2</v>
      </c>
      <c r="Z2521" s="61">
        <f t="shared" si="1429"/>
        <v>6.0866843999374011E-2</v>
      </c>
      <c r="AA2521" s="67">
        <f t="shared" si="1430"/>
        <v>15.977500000000001</v>
      </c>
      <c r="AB2521" s="68">
        <f t="shared" si="1431"/>
        <v>0.16435719784449573</v>
      </c>
      <c r="AC2521" s="69">
        <f t="shared" si="1432"/>
        <v>0.22998460354118558</v>
      </c>
      <c r="AD2521" s="70">
        <f>_xlfn.PERCENTILE.EXC(AC2521:$AC$5675,0.5)</f>
        <v>8.1850926198177062E-2</v>
      </c>
      <c r="AE2521" s="70">
        <f>_xlfn.PERCENTILE.EXC($AC2521:AC$5675,0.35)</f>
        <v>4.5689190812213218E-2</v>
      </c>
      <c r="AF2521" s="71">
        <f t="shared" si="1457"/>
        <v>5.1058688384269482E-2</v>
      </c>
      <c r="AG2521" s="70">
        <f t="shared" si="1458"/>
        <v>-0.1280182258086919</v>
      </c>
      <c r="AH2521" s="70">
        <f t="shared" si="1459"/>
        <v>-0.15861506757985319</v>
      </c>
      <c r="AI2521" s="61" t="str">
        <f t="shared" si="1447"/>
        <v>Short VOL</v>
      </c>
      <c r="AJ2521" s="68" t="str">
        <f t="shared" si="1448"/>
        <v>Short VOL</v>
      </c>
      <c r="AK2521" s="72" t="str">
        <f t="shared" si="1449"/>
        <v>00631L</v>
      </c>
      <c r="AL2521" s="73">
        <f t="shared" si="1439"/>
        <v>1</v>
      </c>
      <c r="AM2521" s="72" t="str">
        <f t="shared" si="1452"/>
        <v>00631L</v>
      </c>
      <c r="AN2521" s="73">
        <f t="shared" si="1440"/>
        <v>1</v>
      </c>
      <c r="AO2521" s="74" t="str">
        <f t="shared" si="1446"/>
        <v>00631L</v>
      </c>
      <c r="AP2521" s="20">
        <f t="shared" si="1441"/>
        <v>1</v>
      </c>
      <c r="AQ2521" s="74" t="str">
        <f t="shared" si="1456"/>
        <v>00631L</v>
      </c>
      <c r="AR2521" s="20">
        <f t="shared" si="1442"/>
        <v>1</v>
      </c>
      <c r="AS2521" s="74" t="str">
        <f t="shared" si="1450"/>
        <v>00631L</v>
      </c>
      <c r="AT2521" s="20">
        <f t="shared" si="1443"/>
        <v>1</v>
      </c>
      <c r="AU2521" s="74" t="str">
        <f t="shared" si="1433"/>
        <v>00631L</v>
      </c>
      <c r="AV2521" s="20">
        <f t="shared" si="1444"/>
        <v>1</v>
      </c>
      <c r="AW2521" s="74" t="str">
        <f t="shared" si="1434"/>
        <v>00631L</v>
      </c>
      <c r="AX2521" s="20">
        <f t="shared" si="1435"/>
        <v>1</v>
      </c>
      <c r="AY2521" s="20">
        <f t="shared" si="1445"/>
        <v>0</v>
      </c>
      <c r="AZ2521" s="116">
        <v>42649</v>
      </c>
      <c r="BA2521" s="117">
        <v>16.02</v>
      </c>
      <c r="BB2521" s="118">
        <v>16.0625</v>
      </c>
      <c r="BC2521" s="76">
        <f t="shared" si="1453"/>
        <v>15.667083333333331</v>
      </c>
      <c r="BD2521" s="76">
        <f t="shared" si="1454"/>
        <v>15.664499999999999</v>
      </c>
      <c r="BE2521" s="77">
        <f t="shared" si="1460"/>
        <v>2.5238690460360275E-2</v>
      </c>
      <c r="BF2521" s="77">
        <f t="shared" si="1451"/>
        <v>2.269462798046545E-2</v>
      </c>
    </row>
    <row r="2522" spans="1:58" s="23" customFormat="1" ht="15.75" customHeight="1" x14ac:dyDescent="0.4">
      <c r="A2522" s="116">
        <v>42647</v>
      </c>
      <c r="B2522" s="112">
        <v>15.324999999999999</v>
      </c>
      <c r="C2522" s="112">
        <v>16.625</v>
      </c>
      <c r="D2522" s="112">
        <v>17.024999999999999</v>
      </c>
      <c r="E2522" s="112">
        <v>18.175000000000001</v>
      </c>
      <c r="F2522" s="112">
        <v>18.625</v>
      </c>
      <c r="G2522" s="112">
        <v>19.024999999999999</v>
      </c>
      <c r="H2522" s="113">
        <v>19.574999999999999</v>
      </c>
      <c r="I2522" s="90">
        <f t="shared" si="1436"/>
        <v>15.975</v>
      </c>
      <c r="J2522" s="90">
        <f t="shared" si="1437"/>
        <v>16.824999999999999</v>
      </c>
      <c r="K2522" s="114">
        <v>10</v>
      </c>
      <c r="L2522" s="115">
        <v>0.05</v>
      </c>
      <c r="M2522" s="90">
        <v>12.95</v>
      </c>
      <c r="N2522" s="90">
        <v>13.63</v>
      </c>
      <c r="O2522" s="90">
        <v>16.47</v>
      </c>
      <c r="P2522" s="90">
        <v>18.329999999999998</v>
      </c>
      <c r="Q2522" s="90">
        <v>20.16</v>
      </c>
      <c r="R2522" s="63">
        <f t="shared" si="1425"/>
        <v>8.2199999999999989</v>
      </c>
      <c r="S2522" s="64">
        <f t="shared" si="1461"/>
        <v>4.4215180545320925E-3</v>
      </c>
      <c r="T2522" s="65">
        <f t="shared" si="1455"/>
        <v>0.95011005135729998</v>
      </c>
      <c r="U2522" s="65">
        <f t="shared" si="1455"/>
        <v>0.82756527018822112</v>
      </c>
      <c r="V2522" s="65">
        <f t="shared" si="1426"/>
        <v>0.74358974358974372</v>
      </c>
      <c r="W2522" s="65">
        <f t="shared" si="1427"/>
        <v>0.67609126984126988</v>
      </c>
      <c r="X2522" s="61">
        <f t="shared" si="1438"/>
        <v>8.4828711256117503E-2</v>
      </c>
      <c r="Y2522" s="66">
        <f t="shared" si="1428"/>
        <v>7.7028885832186991E-2</v>
      </c>
      <c r="Z2522" s="61">
        <f t="shared" si="1429"/>
        <v>5.3208137715179946E-2</v>
      </c>
      <c r="AA2522" s="67">
        <f t="shared" si="1430"/>
        <v>15.975</v>
      </c>
      <c r="AB2522" s="68">
        <f t="shared" si="1431"/>
        <v>0.12435803374908279</v>
      </c>
      <c r="AC2522" s="69">
        <f t="shared" si="1432"/>
        <v>0.17204695524578126</v>
      </c>
      <c r="AD2522" s="70">
        <f>_xlfn.PERCENTILE.EXC(AC2522:$AC$5675,0.5)</f>
        <v>8.1832185350260961E-2</v>
      </c>
      <c r="AE2522" s="70">
        <f>_xlfn.PERCENTILE.EXC($AC2522:AC$5675,0.35)</f>
        <v>4.5670182625407216E-2</v>
      </c>
      <c r="AF2522" s="71">
        <f t="shared" si="1457"/>
        <v>5.1058688384269482E-2</v>
      </c>
      <c r="AG2522" s="70">
        <f t="shared" si="1458"/>
        <v>-0.1280182258086919</v>
      </c>
      <c r="AH2522" s="70">
        <f t="shared" si="1459"/>
        <v>-0.15861506757985319</v>
      </c>
      <c r="AI2522" s="61" t="str">
        <f t="shared" si="1447"/>
        <v>Short VOL</v>
      </c>
      <c r="AJ2522" s="68" t="str">
        <f t="shared" si="1448"/>
        <v>Short VOL</v>
      </c>
      <c r="AK2522" s="72" t="str">
        <f t="shared" si="1449"/>
        <v>00631L</v>
      </c>
      <c r="AL2522" s="73">
        <f t="shared" si="1439"/>
        <v>1</v>
      </c>
      <c r="AM2522" s="72" t="str">
        <f t="shared" si="1452"/>
        <v>00631L</v>
      </c>
      <c r="AN2522" s="73">
        <f t="shared" si="1440"/>
        <v>1</v>
      </c>
      <c r="AO2522" s="74" t="str">
        <f t="shared" si="1446"/>
        <v>00631L</v>
      </c>
      <c r="AP2522" s="20">
        <f t="shared" si="1441"/>
        <v>1</v>
      </c>
      <c r="AQ2522" s="74" t="str">
        <f t="shared" si="1456"/>
        <v>00631L</v>
      </c>
      <c r="AR2522" s="20">
        <f t="shared" si="1442"/>
        <v>1</v>
      </c>
      <c r="AS2522" s="74" t="str">
        <f t="shared" si="1450"/>
        <v>00631L</v>
      </c>
      <c r="AT2522" s="20">
        <f t="shared" si="1443"/>
        <v>1</v>
      </c>
      <c r="AU2522" s="74" t="str">
        <f t="shared" si="1433"/>
        <v>00631L</v>
      </c>
      <c r="AV2522" s="20">
        <f t="shared" si="1444"/>
        <v>1</v>
      </c>
      <c r="AW2522" s="74" t="str">
        <f t="shared" si="1434"/>
        <v>00631L</v>
      </c>
      <c r="AX2522" s="20">
        <f t="shared" si="1435"/>
        <v>1</v>
      </c>
      <c r="AY2522" s="20">
        <f t="shared" si="1445"/>
        <v>0</v>
      </c>
      <c r="AZ2522" s="116">
        <v>42648</v>
      </c>
      <c r="BA2522" s="117">
        <v>16.04</v>
      </c>
      <c r="BB2522" s="118">
        <v>16.037500000000001</v>
      </c>
      <c r="BC2522" s="76">
        <f t="shared" si="1453"/>
        <v>15.667291666666667</v>
      </c>
      <c r="BD2522" s="76">
        <f t="shared" si="1454"/>
        <v>15.666708333333332</v>
      </c>
      <c r="BE2522" s="77">
        <f t="shared" si="1460"/>
        <v>2.3629376487640172E-2</v>
      </c>
      <c r="BF2522" s="77">
        <f t="shared" si="1451"/>
        <v>2.3827064289722644E-2</v>
      </c>
    </row>
    <row r="2523" spans="1:58" s="23" customFormat="1" ht="15.75" customHeight="1" x14ac:dyDescent="0.4">
      <c r="A2523" s="116">
        <v>42646</v>
      </c>
      <c r="B2523" s="112">
        <v>15.475</v>
      </c>
      <c r="C2523" s="112">
        <v>16.774999999999999</v>
      </c>
      <c r="D2523" s="112">
        <v>17.225000000000001</v>
      </c>
      <c r="E2523" s="112">
        <v>18.375</v>
      </c>
      <c r="F2523" s="112">
        <v>18.875</v>
      </c>
      <c r="G2523" s="112">
        <v>19.274999999999999</v>
      </c>
      <c r="H2523" s="113">
        <v>19.8</v>
      </c>
      <c r="I2523" s="90">
        <f t="shared" si="1436"/>
        <v>16.059999999999999</v>
      </c>
      <c r="J2523" s="90">
        <f t="shared" si="1437"/>
        <v>16.977499999999999</v>
      </c>
      <c r="K2523" s="114">
        <v>11</v>
      </c>
      <c r="L2523" s="115">
        <v>0.05</v>
      </c>
      <c r="M2523" s="90">
        <v>13</v>
      </c>
      <c r="N2523" s="90">
        <v>13.57</v>
      </c>
      <c r="O2523" s="90">
        <v>16.399999999999999</v>
      </c>
      <c r="P2523" s="90">
        <v>18.3</v>
      </c>
      <c r="Q2523" s="90">
        <v>20.12</v>
      </c>
      <c r="R2523" s="63">
        <f t="shared" si="1425"/>
        <v>8.1300000000000026</v>
      </c>
      <c r="S2523" s="64">
        <f t="shared" si="1461"/>
        <v>2.1068472535741244E-2</v>
      </c>
      <c r="T2523" s="65">
        <f t="shared" si="1455"/>
        <v>0.9579955784819455</v>
      </c>
      <c r="U2523" s="65">
        <f t="shared" si="1455"/>
        <v>0.82743902439024397</v>
      </c>
      <c r="V2523" s="65">
        <f t="shared" si="1426"/>
        <v>0.7415300546448087</v>
      </c>
      <c r="W2523" s="65">
        <f t="shared" si="1427"/>
        <v>0.67445328031809149</v>
      </c>
      <c r="X2523" s="61">
        <f t="shared" si="1438"/>
        <v>8.400646203554113E-2</v>
      </c>
      <c r="Y2523" s="66">
        <f t="shared" si="1428"/>
        <v>7.7551020408163307E-2</v>
      </c>
      <c r="Z2523" s="61">
        <f t="shared" si="1429"/>
        <v>5.7129514321295177E-2</v>
      </c>
      <c r="AA2523" s="67">
        <f t="shared" si="1430"/>
        <v>16.059999999999999</v>
      </c>
      <c r="AB2523" s="68">
        <f t="shared" si="1431"/>
        <v>0.14038319823139273</v>
      </c>
      <c r="AC2523" s="69">
        <f t="shared" si="1432"/>
        <v>0.18349299926308021</v>
      </c>
      <c r="AD2523" s="70">
        <f>_xlfn.PERCENTILE.EXC(AC2523:$AC$5675,0.5)</f>
        <v>8.1813444502344873E-2</v>
      </c>
      <c r="AE2523" s="70">
        <f>_xlfn.PERCENTILE.EXC($AC2523:AC$5675,0.35)</f>
        <v>4.5654051610322002E-2</v>
      </c>
      <c r="AF2523" s="71">
        <f t="shared" si="1457"/>
        <v>5.1058688384269482E-2</v>
      </c>
      <c r="AG2523" s="70">
        <f t="shared" si="1458"/>
        <v>-0.1280182258086919</v>
      </c>
      <c r="AH2523" s="70">
        <f t="shared" si="1459"/>
        <v>-0.15861506757985319</v>
      </c>
      <c r="AI2523" s="61" t="str">
        <f t="shared" si="1447"/>
        <v>Short VOL</v>
      </c>
      <c r="AJ2523" s="68" t="str">
        <f t="shared" si="1448"/>
        <v>Short VOL</v>
      </c>
      <c r="AK2523" s="72" t="str">
        <f t="shared" si="1449"/>
        <v>00631L</v>
      </c>
      <c r="AL2523" s="73">
        <f t="shared" si="1439"/>
        <v>1</v>
      </c>
      <c r="AM2523" s="72" t="str">
        <f t="shared" si="1452"/>
        <v>00631L</v>
      </c>
      <c r="AN2523" s="73">
        <f t="shared" si="1440"/>
        <v>1</v>
      </c>
      <c r="AO2523" s="74" t="str">
        <f t="shared" si="1446"/>
        <v>00631L</v>
      </c>
      <c r="AP2523" s="20">
        <f t="shared" si="1441"/>
        <v>1</v>
      </c>
      <c r="AQ2523" s="74" t="str">
        <f t="shared" si="1456"/>
        <v>00631L</v>
      </c>
      <c r="AR2523" s="20">
        <f t="shared" si="1442"/>
        <v>1</v>
      </c>
      <c r="AS2523" s="74" t="str">
        <f t="shared" si="1450"/>
        <v>00631L</v>
      </c>
      <c r="AT2523" s="20">
        <f t="shared" si="1443"/>
        <v>1</v>
      </c>
      <c r="AU2523" s="74" t="str">
        <f t="shared" si="1433"/>
        <v>00631L</v>
      </c>
      <c r="AV2523" s="20">
        <f t="shared" si="1444"/>
        <v>1</v>
      </c>
      <c r="AW2523" s="74" t="str">
        <f t="shared" si="1434"/>
        <v>00631L</v>
      </c>
      <c r="AX2523" s="20">
        <f t="shared" si="1435"/>
        <v>1</v>
      </c>
      <c r="AY2523" s="20">
        <f t="shared" si="1445"/>
        <v>0</v>
      </c>
      <c r="AZ2523" s="116">
        <v>42647</v>
      </c>
      <c r="BA2523" s="117">
        <v>15.88</v>
      </c>
      <c r="BB2523" s="118">
        <v>15.9375</v>
      </c>
      <c r="BC2523" s="76">
        <f t="shared" si="1453"/>
        <v>15.664999999999997</v>
      </c>
      <c r="BD2523" s="76">
        <f t="shared" si="1454"/>
        <v>15.664666666666667</v>
      </c>
      <c r="BE2523" s="77">
        <f t="shared" si="1460"/>
        <v>1.7395467602936653E-2</v>
      </c>
      <c r="BF2523" s="77">
        <f t="shared" si="1451"/>
        <v>1.3746435715197701E-2</v>
      </c>
    </row>
    <row r="2524" spans="1:58" s="23" customFormat="1" ht="15.75" customHeight="1" x14ac:dyDescent="0.4">
      <c r="A2524" s="116">
        <v>42643</v>
      </c>
      <c r="B2524" s="112">
        <v>15.775</v>
      </c>
      <c r="C2524" s="112">
        <v>16.95</v>
      </c>
      <c r="D2524" s="112">
        <v>17.45</v>
      </c>
      <c r="E2524" s="112">
        <v>18.5</v>
      </c>
      <c r="F2524" s="112">
        <v>19.05</v>
      </c>
      <c r="G2524" s="112">
        <v>19.399999999999999</v>
      </c>
      <c r="H2524" s="113">
        <v>19.975000000000001</v>
      </c>
      <c r="I2524" s="90">
        <f t="shared" si="1436"/>
        <v>16.245000000000001</v>
      </c>
      <c r="J2524" s="90">
        <f t="shared" si="1437"/>
        <v>17.149999999999999</v>
      </c>
      <c r="K2524" s="114">
        <v>12</v>
      </c>
      <c r="L2524" s="115">
        <v>0.05</v>
      </c>
      <c r="M2524" s="90">
        <v>12.37</v>
      </c>
      <c r="N2524" s="90">
        <v>13.29</v>
      </c>
      <c r="O2524" s="90">
        <v>16.37</v>
      </c>
      <c r="P2524" s="90">
        <v>18.440000000000001</v>
      </c>
      <c r="Q2524" s="90">
        <v>20.29</v>
      </c>
      <c r="R2524" s="63">
        <f t="shared" si="1425"/>
        <v>9.1500000000000057</v>
      </c>
      <c r="S2524" s="64">
        <f t="shared" si="1461"/>
        <v>-5.2068473609129848E-2</v>
      </c>
      <c r="T2524" s="65">
        <f t="shared" si="1455"/>
        <v>0.93077501881113622</v>
      </c>
      <c r="U2524" s="65">
        <f t="shared" si="1455"/>
        <v>0.81185094685400117</v>
      </c>
      <c r="V2524" s="65">
        <f t="shared" si="1426"/>
        <v>0.72071583514099768</v>
      </c>
      <c r="W2524" s="65">
        <f t="shared" si="1427"/>
        <v>0.65500246426811237</v>
      </c>
      <c r="X2524" s="61">
        <f t="shared" si="1438"/>
        <v>7.4484944532488051E-2</v>
      </c>
      <c r="Y2524" s="66">
        <f t="shared" si="1428"/>
        <v>7.9729729729729804E-2</v>
      </c>
      <c r="Z2524" s="61">
        <f t="shared" si="1429"/>
        <v>5.5709449061249465E-2</v>
      </c>
      <c r="AA2524" s="67">
        <f t="shared" si="1430"/>
        <v>16.245000000000001</v>
      </c>
      <c r="AB2524" s="68">
        <f t="shared" si="1431"/>
        <v>0.18698269375470289</v>
      </c>
      <c r="AC2524" s="69">
        <f t="shared" si="1432"/>
        <v>0.22234762979683989</v>
      </c>
      <c r="AD2524" s="70">
        <f>_xlfn.PERCENTILE.EXC(AC2524:$AC$5675,0.5)</f>
        <v>8.1723210936654272E-2</v>
      </c>
      <c r="AE2524" s="70">
        <f>_xlfn.PERCENTILE.EXC($AC2524:AC$5675,0.35)</f>
        <v>4.5645113524538802E-2</v>
      </c>
      <c r="AF2524" s="71">
        <f t="shared" si="1457"/>
        <v>5.1058688384269482E-2</v>
      </c>
      <c r="AG2524" s="70">
        <f t="shared" si="1458"/>
        <v>-0.1280182258086919</v>
      </c>
      <c r="AH2524" s="70">
        <f t="shared" si="1459"/>
        <v>-0.15861506757985319</v>
      </c>
      <c r="AI2524" s="61" t="str">
        <f t="shared" si="1447"/>
        <v>Short VOL</v>
      </c>
      <c r="AJ2524" s="68" t="str">
        <f t="shared" si="1448"/>
        <v>Short VOL</v>
      </c>
      <c r="AK2524" s="72" t="str">
        <f t="shared" si="1449"/>
        <v>00631L</v>
      </c>
      <c r="AL2524" s="73">
        <f t="shared" si="1439"/>
        <v>1</v>
      </c>
      <c r="AM2524" s="72" t="str">
        <f t="shared" si="1452"/>
        <v>00631L</v>
      </c>
      <c r="AN2524" s="73">
        <f t="shared" si="1440"/>
        <v>1</v>
      </c>
      <c r="AO2524" s="74" t="str">
        <f t="shared" si="1446"/>
        <v>00631L</v>
      </c>
      <c r="AP2524" s="20">
        <f t="shared" si="1441"/>
        <v>1</v>
      </c>
      <c r="AQ2524" s="74" t="str">
        <f t="shared" si="1456"/>
        <v>00631L</v>
      </c>
      <c r="AR2524" s="20">
        <f t="shared" si="1442"/>
        <v>1</v>
      </c>
      <c r="AS2524" s="74" t="str">
        <f t="shared" si="1450"/>
        <v>00631L</v>
      </c>
      <c r="AT2524" s="20">
        <f t="shared" si="1443"/>
        <v>1</v>
      </c>
      <c r="AU2524" s="74" t="str">
        <f t="shared" si="1433"/>
        <v>00631L</v>
      </c>
      <c r="AV2524" s="20">
        <f t="shared" si="1444"/>
        <v>1</v>
      </c>
      <c r="AW2524" s="74" t="str">
        <f t="shared" si="1434"/>
        <v>00631L</v>
      </c>
      <c r="AX2524" s="20">
        <f t="shared" si="1435"/>
        <v>1</v>
      </c>
      <c r="AY2524" s="20">
        <f t="shared" si="1445"/>
        <v>0</v>
      </c>
      <c r="AZ2524" s="116">
        <v>42646</v>
      </c>
      <c r="BA2524" s="117">
        <v>16.079999999999998</v>
      </c>
      <c r="BB2524" s="118">
        <v>16.3125</v>
      </c>
      <c r="BC2524" s="76">
        <f t="shared" si="1453"/>
        <v>15.662083333333332</v>
      </c>
      <c r="BD2524" s="76">
        <f t="shared" si="1454"/>
        <v>15.667374999999998</v>
      </c>
      <c r="BE2524" s="77">
        <f t="shared" si="1460"/>
        <v>4.152810662693885E-2</v>
      </c>
      <c r="BF2524" s="77">
        <f t="shared" si="1451"/>
        <v>2.6336575208035826E-2</v>
      </c>
    </row>
    <row r="2525" spans="1:58" s="23" customFormat="1" ht="15.75" customHeight="1" x14ac:dyDescent="0.4">
      <c r="A2525" s="116">
        <v>42642</v>
      </c>
      <c r="B2525" s="112">
        <v>15.925000000000001</v>
      </c>
      <c r="C2525" s="112">
        <v>17.024999999999999</v>
      </c>
      <c r="D2525" s="112">
        <v>17.475000000000001</v>
      </c>
      <c r="E2525" s="112">
        <v>18.7</v>
      </c>
      <c r="F2525" s="112">
        <v>19.125</v>
      </c>
      <c r="G2525" s="112">
        <v>19.475000000000001</v>
      </c>
      <c r="H2525" s="113">
        <v>19.975000000000001</v>
      </c>
      <c r="I2525" s="90">
        <f t="shared" si="1436"/>
        <v>16.309999999999999</v>
      </c>
      <c r="J2525" s="90">
        <f t="shared" si="1437"/>
        <v>17.182500000000001</v>
      </c>
      <c r="K2525" s="114">
        <v>13</v>
      </c>
      <c r="L2525" s="115">
        <v>0.05</v>
      </c>
      <c r="M2525" s="90">
        <v>14.71</v>
      </c>
      <c r="N2525" s="90">
        <v>14.02</v>
      </c>
      <c r="O2525" s="90">
        <v>16.87</v>
      </c>
      <c r="P2525" s="90">
        <v>18.87</v>
      </c>
      <c r="Q2525" s="90">
        <v>20.48</v>
      </c>
      <c r="R2525" s="63">
        <f t="shared" si="1425"/>
        <v>7.0100000000000016</v>
      </c>
      <c r="S2525" s="64">
        <f t="shared" si="1461"/>
        <v>0.13155770782889417</v>
      </c>
      <c r="T2525" s="65">
        <f t="shared" si="1455"/>
        <v>1.0492154065620543</v>
      </c>
      <c r="U2525" s="65">
        <f t="shared" si="1455"/>
        <v>0.8310610551274451</v>
      </c>
      <c r="V2525" s="65">
        <f t="shared" si="1426"/>
        <v>0.742978272390037</v>
      </c>
      <c r="W2525" s="65">
        <f t="shared" si="1427"/>
        <v>0.6845703125</v>
      </c>
      <c r="X2525" s="61">
        <f t="shared" si="1438"/>
        <v>6.9073783359497515E-2</v>
      </c>
      <c r="Y2525" s="66">
        <f t="shared" si="1428"/>
        <v>6.8181818181818302E-2</v>
      </c>
      <c r="Z2525" s="61">
        <f t="shared" si="1429"/>
        <v>5.3494788473329391E-2</v>
      </c>
      <c r="AA2525" s="67">
        <f t="shared" si="1430"/>
        <v>16.309999999999999</v>
      </c>
      <c r="AB2525" s="68">
        <f t="shared" si="1431"/>
        <v>0.13587731811697584</v>
      </c>
      <c r="AC2525" s="69">
        <f t="shared" si="1432"/>
        <v>0.16333808844507841</v>
      </c>
      <c r="AD2525" s="70">
        <f>_xlfn.PERCENTILE.EXC(AC2525:$AC$5675,0.5)</f>
        <v>8.1632977370963658E-2</v>
      </c>
      <c r="AE2525" s="70">
        <f>_xlfn.PERCENTILE.EXC($AC2525:AC$5675,0.35)</f>
        <v>4.5636175438755595E-2</v>
      </c>
      <c r="AF2525" s="71">
        <f t="shared" si="1457"/>
        <v>5.1058688384269482E-2</v>
      </c>
      <c r="AG2525" s="70">
        <f t="shared" si="1458"/>
        <v>-0.1280182258086919</v>
      </c>
      <c r="AH2525" s="70">
        <f t="shared" si="1459"/>
        <v>-0.15861506757985319</v>
      </c>
      <c r="AI2525" s="61" t="str">
        <f t="shared" si="1447"/>
        <v>Short VOL</v>
      </c>
      <c r="AJ2525" s="68" t="str">
        <f t="shared" si="1448"/>
        <v>Short VOL</v>
      </c>
      <c r="AK2525" s="72" t="str">
        <f t="shared" si="1449"/>
        <v>00631L</v>
      </c>
      <c r="AL2525" s="73">
        <f t="shared" si="1439"/>
        <v>1</v>
      </c>
      <c r="AM2525" s="72" t="str">
        <f t="shared" si="1452"/>
        <v>00631L</v>
      </c>
      <c r="AN2525" s="73">
        <f t="shared" si="1440"/>
        <v>1</v>
      </c>
      <c r="AO2525" s="74" t="str">
        <f t="shared" si="1446"/>
        <v>00631L</v>
      </c>
      <c r="AP2525" s="20">
        <f t="shared" si="1441"/>
        <v>1</v>
      </c>
      <c r="AQ2525" s="74" t="str">
        <f t="shared" si="1456"/>
        <v>00631L</v>
      </c>
      <c r="AR2525" s="20">
        <f t="shared" si="1442"/>
        <v>1</v>
      </c>
      <c r="AS2525" s="74" t="str">
        <f t="shared" si="1450"/>
        <v>00631L</v>
      </c>
      <c r="AT2525" s="20">
        <f t="shared" si="1443"/>
        <v>1</v>
      </c>
      <c r="AU2525" s="74" t="str">
        <f t="shared" si="1433"/>
        <v>00631L</v>
      </c>
      <c r="AV2525" s="20">
        <f t="shared" si="1444"/>
        <v>1</v>
      </c>
      <c r="AW2525" s="74" t="str">
        <f t="shared" si="1434"/>
        <v>00631L</v>
      </c>
      <c r="AX2525" s="20">
        <f t="shared" si="1435"/>
        <v>1</v>
      </c>
      <c r="AY2525" s="20">
        <f t="shared" si="1445"/>
        <v>0</v>
      </c>
      <c r="AZ2525" s="116">
        <v>42643</v>
      </c>
      <c r="BA2525" s="117">
        <v>16.25</v>
      </c>
      <c r="BB2525" s="118">
        <v>16.225000000000001</v>
      </c>
      <c r="BC2525" s="76">
        <f t="shared" si="1453"/>
        <v>15.656875000000001</v>
      </c>
      <c r="BD2525" s="76">
        <f t="shared" si="1454"/>
        <v>15.661041666666666</v>
      </c>
      <c r="BE2525" s="77">
        <f t="shared" si="1460"/>
        <v>3.6285976607720261E-2</v>
      </c>
      <c r="BF2525" s="77">
        <f t="shared" si="1451"/>
        <v>3.7606587471565645E-2</v>
      </c>
    </row>
    <row r="2526" spans="1:58" s="23" customFormat="1" ht="15.75" customHeight="1" x14ac:dyDescent="0.4">
      <c r="A2526" s="116">
        <v>42641</v>
      </c>
      <c r="B2526" s="112">
        <v>15.225</v>
      </c>
      <c r="C2526" s="112">
        <v>16.725000000000001</v>
      </c>
      <c r="D2526" s="112">
        <v>17.3</v>
      </c>
      <c r="E2526" s="112">
        <v>18.5</v>
      </c>
      <c r="F2526" s="112">
        <v>18.975000000000001</v>
      </c>
      <c r="G2526" s="112">
        <v>19.350000000000001</v>
      </c>
      <c r="H2526" s="113">
        <v>19.925000000000001</v>
      </c>
      <c r="I2526" s="90">
        <f t="shared" si="1436"/>
        <v>15.675000000000001</v>
      </c>
      <c r="J2526" s="90">
        <f t="shared" si="1437"/>
        <v>16.897500000000001</v>
      </c>
      <c r="K2526" s="114">
        <v>14</v>
      </c>
      <c r="L2526" s="115">
        <v>0.05</v>
      </c>
      <c r="M2526" s="90">
        <v>11.72</v>
      </c>
      <c r="N2526" s="90">
        <v>12.39</v>
      </c>
      <c r="O2526" s="90">
        <v>16.010000000000002</v>
      </c>
      <c r="P2526" s="90">
        <v>18.13</v>
      </c>
      <c r="Q2526" s="90">
        <v>20.07</v>
      </c>
      <c r="R2526" s="63">
        <f t="shared" si="1425"/>
        <v>10.030000000000001</v>
      </c>
      <c r="S2526" s="64">
        <f t="shared" si="1461"/>
        <v>-5.4198473282442677E-2</v>
      </c>
      <c r="T2526" s="65">
        <f t="shared" si="1455"/>
        <v>0.94592413236481032</v>
      </c>
      <c r="U2526" s="65">
        <f t="shared" si="1455"/>
        <v>0.77389131792629606</v>
      </c>
      <c r="V2526" s="65">
        <f t="shared" si="1426"/>
        <v>0.68339768339768348</v>
      </c>
      <c r="W2526" s="65">
        <f t="shared" si="1427"/>
        <v>0.61733931240657702</v>
      </c>
      <c r="X2526" s="61">
        <f t="shared" si="1438"/>
        <v>9.8522167487684845E-2</v>
      </c>
      <c r="Y2526" s="66">
        <f t="shared" si="1428"/>
        <v>7.7027027027027059E-2</v>
      </c>
      <c r="Z2526" s="61">
        <f t="shared" si="1429"/>
        <v>7.7990430622009568E-2</v>
      </c>
      <c r="AA2526" s="67">
        <f t="shared" si="1430"/>
        <v>15.675000000000001</v>
      </c>
      <c r="AB2526" s="68">
        <f t="shared" si="1431"/>
        <v>0.22881355932203382</v>
      </c>
      <c r="AC2526" s="69">
        <f t="shared" si="1432"/>
        <v>0.26513317191283292</v>
      </c>
      <c r="AD2526" s="70">
        <f>_xlfn.PERCENTILE.EXC(AC2526:$AC$5675,0.5)</f>
        <v>8.1553969123666484E-2</v>
      </c>
      <c r="AE2526" s="70">
        <f>_xlfn.PERCENTILE.EXC($AC2526:AC$5675,0.35)</f>
        <v>4.5619902442692241E-2</v>
      </c>
      <c r="AF2526" s="71">
        <f t="shared" si="1457"/>
        <v>5.1058688384269482E-2</v>
      </c>
      <c r="AG2526" s="70">
        <f t="shared" si="1458"/>
        <v>-0.1280182258086919</v>
      </c>
      <c r="AH2526" s="70">
        <f t="shared" si="1459"/>
        <v>-0.15861506757985319</v>
      </c>
      <c r="AI2526" s="61" t="str">
        <f t="shared" si="1447"/>
        <v>Short VOL</v>
      </c>
      <c r="AJ2526" s="68" t="str">
        <f t="shared" si="1448"/>
        <v>Short VOL</v>
      </c>
      <c r="AK2526" s="72" t="str">
        <f t="shared" si="1449"/>
        <v>00631L</v>
      </c>
      <c r="AL2526" s="73">
        <f t="shared" si="1439"/>
        <v>1</v>
      </c>
      <c r="AM2526" s="72" t="str">
        <f t="shared" si="1452"/>
        <v>00631L</v>
      </c>
      <c r="AN2526" s="73">
        <f t="shared" si="1440"/>
        <v>1</v>
      </c>
      <c r="AO2526" s="74" t="str">
        <f t="shared" si="1446"/>
        <v>00631L</v>
      </c>
      <c r="AP2526" s="20">
        <f t="shared" si="1441"/>
        <v>1</v>
      </c>
      <c r="AQ2526" s="74" t="str">
        <f t="shared" si="1456"/>
        <v>00631L</v>
      </c>
      <c r="AR2526" s="20">
        <f t="shared" si="1442"/>
        <v>1</v>
      </c>
      <c r="AS2526" s="74" t="str">
        <f t="shared" si="1450"/>
        <v>00631L</v>
      </c>
      <c r="AT2526" s="20">
        <f t="shared" si="1443"/>
        <v>1</v>
      </c>
      <c r="AU2526" s="74" t="str">
        <f t="shared" si="1433"/>
        <v>00631L</v>
      </c>
      <c r="AV2526" s="20">
        <f t="shared" si="1444"/>
        <v>1</v>
      </c>
      <c r="AW2526" s="74" t="str">
        <f t="shared" si="1434"/>
        <v>00631L</v>
      </c>
      <c r="AX2526" s="20">
        <f t="shared" si="1435"/>
        <v>1</v>
      </c>
      <c r="AY2526" s="20">
        <f t="shared" si="1445"/>
        <v>0</v>
      </c>
      <c r="AZ2526" s="116">
        <v>42642</v>
      </c>
      <c r="BA2526" s="117">
        <v>16.074999999999999</v>
      </c>
      <c r="BB2526" s="118">
        <v>16.012499999999999</v>
      </c>
      <c r="BC2526" s="76">
        <f t="shared" si="1453"/>
        <v>15.651250000000001</v>
      </c>
      <c r="BD2526" s="76">
        <f t="shared" si="1454"/>
        <v>15.654375</v>
      </c>
      <c r="BE2526" s="77">
        <f t="shared" si="1460"/>
        <v>2.3081223544445223E-2</v>
      </c>
      <c r="BF2526" s="77">
        <f t="shared" si="1451"/>
        <v>2.6869485367509043E-2</v>
      </c>
    </row>
    <row r="2527" spans="1:58" s="23" customFormat="1" ht="15.75" customHeight="1" x14ac:dyDescent="0.4">
      <c r="A2527" s="116">
        <v>42640</v>
      </c>
      <c r="B2527" s="112">
        <v>15.525</v>
      </c>
      <c r="C2527" s="112">
        <v>16.875</v>
      </c>
      <c r="D2527" s="112">
        <v>17.475000000000001</v>
      </c>
      <c r="E2527" s="112">
        <v>18.625</v>
      </c>
      <c r="F2527" s="112">
        <v>19.100000000000001</v>
      </c>
      <c r="G2527" s="112">
        <v>19.475000000000001</v>
      </c>
      <c r="H2527" s="113">
        <v>19.975000000000001</v>
      </c>
      <c r="I2527" s="90">
        <f t="shared" si="1436"/>
        <v>15.862500000000001</v>
      </c>
      <c r="J2527" s="90">
        <f t="shared" si="1437"/>
        <v>17.024999999999999</v>
      </c>
      <c r="K2527" s="114">
        <v>15</v>
      </c>
      <c r="L2527" s="115">
        <v>0.05</v>
      </c>
      <c r="M2527" s="90">
        <v>12.8</v>
      </c>
      <c r="N2527" s="90">
        <v>13.1</v>
      </c>
      <c r="O2527" s="90">
        <v>16.45</v>
      </c>
      <c r="P2527" s="90">
        <v>18.38</v>
      </c>
      <c r="Q2527" s="90">
        <v>20.239999999999998</v>
      </c>
      <c r="R2527" s="63">
        <f t="shared" ref="R2527:R2590" si="1462">(O2527+P2527)-(N2527+M2527)</f>
        <v>8.93</v>
      </c>
      <c r="S2527" s="64">
        <f t="shared" si="1461"/>
        <v>-9.6551724137931061E-2</v>
      </c>
      <c r="T2527" s="65">
        <f t="shared" si="1455"/>
        <v>0.97709923664122145</v>
      </c>
      <c r="U2527" s="65">
        <f t="shared" si="1455"/>
        <v>0.79635258358662619</v>
      </c>
      <c r="V2527" s="65">
        <f t="shared" si="1426"/>
        <v>0.71273122959738844</v>
      </c>
      <c r="W2527" s="65">
        <f t="shared" si="1427"/>
        <v>0.64723320158102771</v>
      </c>
      <c r="X2527" s="61">
        <f t="shared" si="1438"/>
        <v>8.6956521739130405E-2</v>
      </c>
      <c r="Y2527" s="66">
        <f t="shared" si="1428"/>
        <v>7.2483221476510137E-2</v>
      </c>
      <c r="Z2527" s="61">
        <f t="shared" si="1429"/>
        <v>7.3286052009456121E-2</v>
      </c>
      <c r="AA2527" s="67">
        <f t="shared" si="1430"/>
        <v>15.862500000000001</v>
      </c>
      <c r="AB2527" s="68">
        <f t="shared" si="1431"/>
        <v>0.18511450381679395</v>
      </c>
      <c r="AC2527" s="69">
        <f t="shared" si="1432"/>
        <v>0.21087786259541993</v>
      </c>
      <c r="AD2527" s="70">
        <f>_xlfn.PERCENTILE.EXC(AC2527:$AC$5675,0.5)</f>
        <v>8.147496087636931E-2</v>
      </c>
      <c r="AE2527" s="70">
        <f>_xlfn.PERCENTILE.EXC($AC2527:AC$5675,0.35)</f>
        <v>4.5593849566255361E-2</v>
      </c>
      <c r="AF2527" s="71">
        <f t="shared" si="1457"/>
        <v>5.1058688384269482E-2</v>
      </c>
      <c r="AG2527" s="70">
        <f t="shared" si="1458"/>
        <v>-0.1280182258086919</v>
      </c>
      <c r="AH2527" s="70">
        <f t="shared" si="1459"/>
        <v>-0.15861506757985319</v>
      </c>
      <c r="AI2527" s="61" t="str">
        <f t="shared" si="1447"/>
        <v>Short VOL</v>
      </c>
      <c r="AJ2527" s="68" t="str">
        <f t="shared" si="1448"/>
        <v>Short VOL</v>
      </c>
      <c r="AK2527" s="72" t="str">
        <f t="shared" si="1449"/>
        <v>00631L</v>
      </c>
      <c r="AL2527" s="73">
        <f t="shared" si="1439"/>
        <v>1</v>
      </c>
      <c r="AM2527" s="72" t="str">
        <f t="shared" si="1452"/>
        <v>00631L</v>
      </c>
      <c r="AN2527" s="73">
        <f t="shared" si="1440"/>
        <v>1</v>
      </c>
      <c r="AO2527" s="74" t="str">
        <f t="shared" si="1446"/>
        <v>00631L</v>
      </c>
      <c r="AP2527" s="20">
        <f t="shared" si="1441"/>
        <v>1</v>
      </c>
      <c r="AQ2527" s="74" t="str">
        <f t="shared" si="1456"/>
        <v>00631L</v>
      </c>
      <c r="AR2527" s="20">
        <f t="shared" si="1442"/>
        <v>1</v>
      </c>
      <c r="AS2527" s="74" t="str">
        <f t="shared" si="1450"/>
        <v>00631L</v>
      </c>
      <c r="AT2527" s="20">
        <f t="shared" si="1443"/>
        <v>1</v>
      </c>
      <c r="AU2527" s="74" t="str">
        <f t="shared" si="1433"/>
        <v>00631L</v>
      </c>
      <c r="AV2527" s="20">
        <f t="shared" si="1444"/>
        <v>1</v>
      </c>
      <c r="AW2527" s="74" t="str">
        <f t="shared" si="1434"/>
        <v>00631L</v>
      </c>
      <c r="AX2527" s="20">
        <f t="shared" si="1435"/>
        <v>1</v>
      </c>
      <c r="AY2527" s="20">
        <f t="shared" si="1445"/>
        <v>0</v>
      </c>
      <c r="AZ2527" s="116">
        <v>42641</v>
      </c>
      <c r="BA2527" s="117">
        <v>16</v>
      </c>
      <c r="BB2527" s="118">
        <v>15.987500000000001</v>
      </c>
      <c r="BC2527" s="76">
        <f t="shared" si="1453"/>
        <v>15.647916666666669</v>
      </c>
      <c r="BD2527" s="76">
        <f t="shared" si="1454"/>
        <v>15.651041666666668</v>
      </c>
      <c r="BE2527" s="77">
        <f t="shared" si="1460"/>
        <v>2.1701504460125049E-2</v>
      </c>
      <c r="BF2527" s="77">
        <f t="shared" si="1451"/>
        <v>2.2296173044925049E-2</v>
      </c>
    </row>
    <row r="2528" spans="1:58" s="23" customFormat="1" ht="15.75" customHeight="1" x14ac:dyDescent="0.4">
      <c r="A2528" s="116">
        <v>42639</v>
      </c>
      <c r="B2528" s="112">
        <v>16.274999999999999</v>
      </c>
      <c r="C2528" s="112">
        <v>17.375</v>
      </c>
      <c r="D2528" s="112">
        <v>17.925000000000001</v>
      </c>
      <c r="E2528" s="112">
        <v>19.024999999999999</v>
      </c>
      <c r="F2528" s="112">
        <v>19.475000000000001</v>
      </c>
      <c r="G2528" s="112">
        <v>19.774999999999999</v>
      </c>
      <c r="H2528" s="113">
        <v>20.3</v>
      </c>
      <c r="I2528" s="90">
        <f t="shared" si="1436"/>
        <v>16.494999999999997</v>
      </c>
      <c r="J2528" s="90">
        <f t="shared" si="1437"/>
        <v>17.484999999999999</v>
      </c>
      <c r="K2528" s="114">
        <v>16</v>
      </c>
      <c r="L2528" s="115">
        <v>0.05</v>
      </c>
      <c r="M2528" s="90">
        <v>15.67</v>
      </c>
      <c r="N2528" s="90">
        <v>14.5</v>
      </c>
      <c r="O2528" s="90">
        <v>17.28</v>
      </c>
      <c r="P2528" s="90">
        <v>18.989999999999998</v>
      </c>
      <c r="Q2528" s="90">
        <v>20.7</v>
      </c>
      <c r="R2528" s="63">
        <f t="shared" si="1462"/>
        <v>6.0999999999999943</v>
      </c>
      <c r="S2528" s="64">
        <f t="shared" si="1461"/>
        <v>0.17982099267697324</v>
      </c>
      <c r="T2528" s="65">
        <f t="shared" si="1455"/>
        <v>1.0806896551724139</v>
      </c>
      <c r="U2528" s="65">
        <f t="shared" si="1455"/>
        <v>0.83912037037037035</v>
      </c>
      <c r="V2528" s="65">
        <f t="shared" si="1426"/>
        <v>0.76355976829910488</v>
      </c>
      <c r="W2528" s="65">
        <f t="shared" si="1427"/>
        <v>0.70048309178743962</v>
      </c>
      <c r="X2528" s="61">
        <f t="shared" si="1438"/>
        <v>6.7588325652841869E-2</v>
      </c>
      <c r="Y2528" s="66">
        <f t="shared" si="1428"/>
        <v>6.7017082785808257E-2</v>
      </c>
      <c r="Z2528" s="61">
        <f t="shared" si="1429"/>
        <v>6.0018187329493919E-2</v>
      </c>
      <c r="AA2528" s="67">
        <f t="shared" si="1430"/>
        <v>16.494999999999997</v>
      </c>
      <c r="AB2528" s="68">
        <f t="shared" si="1431"/>
        <v>0.12241379310344817</v>
      </c>
      <c r="AC2528" s="69">
        <f t="shared" si="1432"/>
        <v>0.13758620689655154</v>
      </c>
      <c r="AD2528" s="70">
        <f>_xlfn.PERCENTILE.EXC(AC2528:$AC$5675,0.5)</f>
        <v>8.1455518967081392E-2</v>
      </c>
      <c r="AE2528" s="70">
        <f>_xlfn.PERCENTILE.EXC($AC2528:AC$5675,0.35)</f>
        <v>4.556779668981846E-2</v>
      </c>
      <c r="AF2528" s="71">
        <f t="shared" si="1457"/>
        <v>5.1058688384269482E-2</v>
      </c>
      <c r="AG2528" s="70">
        <f t="shared" si="1458"/>
        <v>-0.1280182258086919</v>
      </c>
      <c r="AH2528" s="70">
        <f t="shared" si="1459"/>
        <v>-0.15861506757985319</v>
      </c>
      <c r="AI2528" s="61" t="str">
        <f t="shared" si="1447"/>
        <v>Short VOL</v>
      </c>
      <c r="AJ2528" s="68" t="str">
        <f t="shared" si="1448"/>
        <v>Short VOL</v>
      </c>
      <c r="AK2528" s="72" t="str">
        <f t="shared" si="1449"/>
        <v>00631L</v>
      </c>
      <c r="AL2528" s="73">
        <f t="shared" si="1439"/>
        <v>1</v>
      </c>
      <c r="AM2528" s="72" t="str">
        <f t="shared" si="1452"/>
        <v>00631L</v>
      </c>
      <c r="AN2528" s="73">
        <f t="shared" si="1440"/>
        <v>1</v>
      </c>
      <c r="AO2528" s="74" t="str">
        <f t="shared" si="1446"/>
        <v>00631L</v>
      </c>
      <c r="AP2528" s="20">
        <f t="shared" si="1441"/>
        <v>1</v>
      </c>
      <c r="AQ2528" s="74" t="str">
        <f t="shared" si="1456"/>
        <v>00631L</v>
      </c>
      <c r="AR2528" s="20">
        <f t="shared" si="1442"/>
        <v>1</v>
      </c>
      <c r="AS2528" s="74" t="str">
        <f t="shared" si="1450"/>
        <v>00631L</v>
      </c>
      <c r="AT2528" s="20">
        <f t="shared" si="1443"/>
        <v>1</v>
      </c>
      <c r="AU2528" s="74" t="str">
        <f t="shared" si="1433"/>
        <v>00631L</v>
      </c>
      <c r="AV2528" s="20">
        <f t="shared" si="1444"/>
        <v>1</v>
      </c>
      <c r="AW2528" s="74" t="str">
        <f t="shared" si="1434"/>
        <v>00631L</v>
      </c>
      <c r="AX2528" s="20">
        <f t="shared" si="1435"/>
        <v>1</v>
      </c>
      <c r="AY2528" s="20">
        <f t="shared" si="1445"/>
        <v>0</v>
      </c>
      <c r="AZ2528" s="116">
        <v>42640</v>
      </c>
      <c r="BA2528" s="117">
        <v>15.9375</v>
      </c>
      <c r="BB2528" s="118">
        <v>15.9625</v>
      </c>
      <c r="BC2528" s="76">
        <f t="shared" si="1453"/>
        <v>15.644375000000002</v>
      </c>
      <c r="BD2528" s="76">
        <f t="shared" si="1454"/>
        <v>15.647083333333336</v>
      </c>
      <c r="BE2528" s="77">
        <f t="shared" si="1460"/>
        <v>2.0334784866765109E-2</v>
      </c>
      <c r="BF2528" s="77">
        <f t="shared" si="1451"/>
        <v>1.8560434585785227E-2</v>
      </c>
    </row>
    <row r="2529" spans="1:58" s="23" customFormat="1" ht="15.75" customHeight="1" x14ac:dyDescent="0.4">
      <c r="A2529" s="116">
        <v>42636</v>
      </c>
      <c r="B2529" s="112">
        <v>15.574999999999999</v>
      </c>
      <c r="C2529" s="112">
        <v>17.074999999999999</v>
      </c>
      <c r="D2529" s="112">
        <v>17.725000000000001</v>
      </c>
      <c r="E2529" s="112">
        <v>18.925000000000001</v>
      </c>
      <c r="F2529" s="112">
        <v>19.350000000000001</v>
      </c>
      <c r="G2529" s="112">
        <v>19.675000000000001</v>
      </c>
      <c r="H2529" s="113">
        <v>20.175000000000001</v>
      </c>
      <c r="I2529" s="90">
        <f t="shared" si="1436"/>
        <v>15.799999999999999</v>
      </c>
      <c r="J2529" s="90">
        <f t="shared" si="1437"/>
        <v>17.172499999999999</v>
      </c>
      <c r="K2529" s="114">
        <v>17</v>
      </c>
      <c r="L2529" s="115">
        <v>0.05</v>
      </c>
      <c r="M2529" s="90">
        <v>11.39</v>
      </c>
      <c r="N2529" s="90">
        <v>12.29</v>
      </c>
      <c r="O2529" s="90">
        <v>16.05</v>
      </c>
      <c r="P2529" s="90">
        <v>18.27</v>
      </c>
      <c r="Q2529" s="90">
        <v>20.11</v>
      </c>
      <c r="R2529" s="63">
        <f t="shared" si="1462"/>
        <v>10.64</v>
      </c>
      <c r="S2529" s="64">
        <f t="shared" si="1461"/>
        <v>2.2462562396006622E-2</v>
      </c>
      <c r="T2529" s="65">
        <f t="shared" si="1455"/>
        <v>0.92676973148901554</v>
      </c>
      <c r="U2529" s="65">
        <f t="shared" si="1455"/>
        <v>0.76573208722741426</v>
      </c>
      <c r="V2529" s="65">
        <f t="shared" si="1426"/>
        <v>0.67268746579091399</v>
      </c>
      <c r="W2529" s="65">
        <f t="shared" si="1427"/>
        <v>0.61113873694679266</v>
      </c>
      <c r="X2529" s="61">
        <f t="shared" si="1438"/>
        <v>9.6308186195826651E-2</v>
      </c>
      <c r="Y2529" s="66">
        <f t="shared" si="1428"/>
        <v>6.6050198150594444E-2</v>
      </c>
      <c r="Z2529" s="61">
        <f t="shared" si="1429"/>
        <v>8.6867088607594969E-2</v>
      </c>
      <c r="AA2529" s="67">
        <f t="shared" si="1430"/>
        <v>15.8</v>
      </c>
      <c r="AB2529" s="68">
        <f t="shared" si="1431"/>
        <v>0.26729048006509359</v>
      </c>
      <c r="AC2529" s="69">
        <f t="shared" si="1432"/>
        <v>0.28559804719283988</v>
      </c>
      <c r="AD2529" s="70">
        <f>_xlfn.PERCENTILE.EXC(AC2529:$AC$5675,0.5)</f>
        <v>8.1436077057793474E-2</v>
      </c>
      <c r="AE2529" s="70">
        <f>_xlfn.PERCENTILE.EXC($AC2529:AC$5675,0.35)</f>
        <v>4.5554911157292134E-2</v>
      </c>
      <c r="AF2529" s="71">
        <f t="shared" si="1457"/>
        <v>5.1058688384269482E-2</v>
      </c>
      <c r="AG2529" s="70">
        <f t="shared" si="1458"/>
        <v>-0.1280182258086919</v>
      </c>
      <c r="AH2529" s="70">
        <f t="shared" si="1459"/>
        <v>-0.15861506757985319</v>
      </c>
      <c r="AI2529" s="61" t="str">
        <f t="shared" si="1447"/>
        <v>Short VOL</v>
      </c>
      <c r="AJ2529" s="68" t="str">
        <f t="shared" si="1448"/>
        <v>Short VOL</v>
      </c>
      <c r="AK2529" s="72" t="str">
        <f t="shared" si="1449"/>
        <v>00631L</v>
      </c>
      <c r="AL2529" s="73">
        <f t="shared" si="1439"/>
        <v>1</v>
      </c>
      <c r="AM2529" s="72" t="str">
        <f t="shared" si="1452"/>
        <v>00631L</v>
      </c>
      <c r="AN2529" s="73">
        <f t="shared" si="1440"/>
        <v>1</v>
      </c>
      <c r="AO2529" s="74" t="str">
        <f t="shared" si="1446"/>
        <v>00631L</v>
      </c>
      <c r="AP2529" s="20">
        <f t="shared" si="1441"/>
        <v>1</v>
      </c>
      <c r="AQ2529" s="74" t="str">
        <f t="shared" si="1456"/>
        <v>00631L</v>
      </c>
      <c r="AR2529" s="20">
        <f t="shared" si="1442"/>
        <v>1</v>
      </c>
      <c r="AS2529" s="74" t="str">
        <f t="shared" si="1450"/>
        <v>00631L</v>
      </c>
      <c r="AT2529" s="20">
        <f t="shared" si="1443"/>
        <v>1</v>
      </c>
      <c r="AU2529" s="74" t="str">
        <f t="shared" si="1433"/>
        <v>00631L</v>
      </c>
      <c r="AV2529" s="20">
        <f t="shared" si="1444"/>
        <v>1</v>
      </c>
      <c r="AW2529" s="74" t="str">
        <f t="shared" si="1434"/>
        <v>00631L</v>
      </c>
      <c r="AX2529" s="20">
        <f t="shared" si="1435"/>
        <v>1</v>
      </c>
      <c r="AY2529" s="20">
        <f t="shared" si="1445"/>
        <v>0</v>
      </c>
      <c r="AZ2529" s="116">
        <v>42639</v>
      </c>
      <c r="BA2529" s="117">
        <v>15.9</v>
      </c>
      <c r="BB2529" s="118">
        <v>15.925000000000001</v>
      </c>
      <c r="BC2529" s="76">
        <f t="shared" si="1453"/>
        <v>15.641041666666668</v>
      </c>
      <c r="BD2529" s="76">
        <f t="shared" si="1454"/>
        <v>15.643333333333336</v>
      </c>
      <c r="BE2529" s="77">
        <f t="shared" si="1460"/>
        <v>1.8154694513632625E-2</v>
      </c>
      <c r="BF2529" s="77">
        <f t="shared" si="1451"/>
        <v>1.6407415299381896E-2</v>
      </c>
    </row>
    <row r="2530" spans="1:58" s="23" customFormat="1" ht="15.75" customHeight="1" x14ac:dyDescent="0.4">
      <c r="A2530" s="116">
        <v>42635</v>
      </c>
      <c r="B2530" s="112">
        <v>15.324999999999999</v>
      </c>
      <c r="C2530" s="112">
        <v>16.875</v>
      </c>
      <c r="D2530" s="112">
        <v>17.625</v>
      </c>
      <c r="E2530" s="112">
        <v>18.875</v>
      </c>
      <c r="F2530" s="112">
        <v>19.274999999999999</v>
      </c>
      <c r="G2530" s="112">
        <v>19.574999999999999</v>
      </c>
      <c r="H2530" s="113">
        <v>20.024999999999999</v>
      </c>
      <c r="I2530" s="90">
        <f t="shared" si="1436"/>
        <v>15.479999999999999</v>
      </c>
      <c r="J2530" s="90">
        <f t="shared" si="1437"/>
        <v>16.95</v>
      </c>
      <c r="K2530" s="114">
        <v>18</v>
      </c>
      <c r="L2530" s="115">
        <v>0.05</v>
      </c>
      <c r="M2530" s="90">
        <v>10.79</v>
      </c>
      <c r="N2530" s="90">
        <v>12.02</v>
      </c>
      <c r="O2530" s="90">
        <v>15.94</v>
      </c>
      <c r="P2530" s="90">
        <v>18.2</v>
      </c>
      <c r="Q2530" s="90">
        <v>20.12</v>
      </c>
      <c r="R2530" s="63">
        <f t="shared" si="1462"/>
        <v>11.330000000000002</v>
      </c>
      <c r="S2530" s="64">
        <f t="shared" si="1461"/>
        <v>-9.6240601503759474E-2</v>
      </c>
      <c r="T2530" s="65">
        <f t="shared" si="1455"/>
        <v>0.89767054908485855</v>
      </c>
      <c r="U2530" s="65">
        <f t="shared" si="1455"/>
        <v>0.75407779171894607</v>
      </c>
      <c r="V2530" s="65">
        <f t="shared" si="1426"/>
        <v>0.66043956043956042</v>
      </c>
      <c r="W2530" s="65">
        <f t="shared" si="1427"/>
        <v>0.59741550695825041</v>
      </c>
      <c r="X2530" s="61">
        <f t="shared" si="1438"/>
        <v>0.10114192495921702</v>
      </c>
      <c r="Y2530" s="66">
        <f t="shared" si="1428"/>
        <v>6.092715231788072E-2</v>
      </c>
      <c r="Z2530" s="61">
        <f t="shared" si="1429"/>
        <v>9.4961240310077563E-2</v>
      </c>
      <c r="AA2530" s="67">
        <f t="shared" si="1430"/>
        <v>15.48</v>
      </c>
      <c r="AB2530" s="68">
        <f t="shared" si="1431"/>
        <v>0.2749584026622296</v>
      </c>
      <c r="AC2530" s="69">
        <f t="shared" si="1432"/>
        <v>0.28785357737104833</v>
      </c>
      <c r="AD2530" s="70">
        <f>_xlfn.PERCENTILE.EXC(AC2530:$AC$5675,0.5)</f>
        <v>8.1420694912787028E-2</v>
      </c>
      <c r="AE2530" s="70">
        <f>_xlfn.PERCENTILE.EXC($AC2530:AC$5675,0.35)</f>
        <v>4.5551901132698698E-2</v>
      </c>
      <c r="AF2530" s="71">
        <f t="shared" si="1457"/>
        <v>5.1058688384269482E-2</v>
      </c>
      <c r="AG2530" s="70">
        <f t="shared" si="1458"/>
        <v>-0.1280182258086919</v>
      </c>
      <c r="AH2530" s="70">
        <f t="shared" si="1459"/>
        <v>-0.15861506757985319</v>
      </c>
      <c r="AI2530" s="61" t="str">
        <f t="shared" si="1447"/>
        <v>Short VOL</v>
      </c>
      <c r="AJ2530" s="68" t="str">
        <f t="shared" si="1448"/>
        <v>Short VOL</v>
      </c>
      <c r="AK2530" s="72" t="str">
        <f t="shared" si="1449"/>
        <v>00631L</v>
      </c>
      <c r="AL2530" s="73">
        <f t="shared" si="1439"/>
        <v>1</v>
      </c>
      <c r="AM2530" s="72" t="str">
        <f t="shared" si="1452"/>
        <v>00631L</v>
      </c>
      <c r="AN2530" s="73">
        <f t="shared" si="1440"/>
        <v>1</v>
      </c>
      <c r="AO2530" s="74" t="str">
        <f t="shared" si="1446"/>
        <v>00631L</v>
      </c>
      <c r="AP2530" s="20">
        <f t="shared" si="1441"/>
        <v>1</v>
      </c>
      <c r="AQ2530" s="74" t="str">
        <f t="shared" si="1456"/>
        <v>00631L</v>
      </c>
      <c r="AR2530" s="20">
        <f t="shared" si="1442"/>
        <v>1</v>
      </c>
      <c r="AS2530" s="74" t="str">
        <f t="shared" si="1450"/>
        <v>00631L</v>
      </c>
      <c r="AT2530" s="20">
        <f t="shared" si="1443"/>
        <v>1</v>
      </c>
      <c r="AU2530" s="74" t="str">
        <f t="shared" si="1433"/>
        <v>00631L</v>
      </c>
      <c r="AV2530" s="20">
        <f t="shared" si="1444"/>
        <v>1</v>
      </c>
      <c r="AW2530" s="74" t="str">
        <f t="shared" si="1434"/>
        <v>00631L</v>
      </c>
      <c r="AX2530" s="20">
        <f t="shared" si="1435"/>
        <v>1</v>
      </c>
      <c r="AY2530" s="20">
        <f t="shared" si="1445"/>
        <v>0</v>
      </c>
      <c r="AZ2530" s="116">
        <v>42636</v>
      </c>
      <c r="BA2530" s="117">
        <v>15.93</v>
      </c>
      <c r="BB2530" s="118">
        <v>15.925000000000001</v>
      </c>
      <c r="BC2530" s="76">
        <f t="shared" si="1453"/>
        <v>15.638541666666669</v>
      </c>
      <c r="BD2530" s="76">
        <f t="shared" si="1454"/>
        <v>15.641125000000004</v>
      </c>
      <c r="BE2530" s="77">
        <f t="shared" si="1460"/>
        <v>1.8317458202890751E-2</v>
      </c>
      <c r="BF2530" s="77">
        <f t="shared" si="1451"/>
        <v>1.8468940053864121E-2</v>
      </c>
    </row>
    <row r="2531" spans="1:58" s="23" customFormat="1" ht="15.75" customHeight="1" x14ac:dyDescent="0.4">
      <c r="A2531" s="116">
        <v>42634</v>
      </c>
      <c r="B2531" s="112">
        <v>16.074999999999999</v>
      </c>
      <c r="C2531" s="112">
        <v>17.475000000000001</v>
      </c>
      <c r="D2531" s="112">
        <v>18.125</v>
      </c>
      <c r="E2531" s="112">
        <v>19.274999999999999</v>
      </c>
      <c r="F2531" s="112">
        <v>19.625</v>
      </c>
      <c r="G2531" s="112">
        <v>19.975000000000001</v>
      </c>
      <c r="H2531" s="113">
        <v>20.425000000000001</v>
      </c>
      <c r="I2531" s="90">
        <f t="shared" si="1436"/>
        <v>16.145</v>
      </c>
      <c r="J2531" s="90">
        <f t="shared" si="1437"/>
        <v>17.5075</v>
      </c>
      <c r="K2531" s="114">
        <v>19</v>
      </c>
      <c r="L2531" s="115">
        <v>0.05</v>
      </c>
      <c r="M2531" s="90">
        <v>12.83</v>
      </c>
      <c r="N2531" s="90">
        <v>13.3</v>
      </c>
      <c r="O2531" s="90">
        <v>16.66</v>
      </c>
      <c r="P2531" s="90">
        <v>18.72</v>
      </c>
      <c r="Q2531" s="90">
        <v>20.38</v>
      </c>
      <c r="R2531" s="63">
        <f t="shared" si="1462"/>
        <v>9.2499999999999929</v>
      </c>
      <c r="S2531" s="64">
        <f t="shared" si="1461"/>
        <v>-0.164572864321608</v>
      </c>
      <c r="T2531" s="65">
        <f t="shared" si="1455"/>
        <v>0.96466165413533833</v>
      </c>
      <c r="U2531" s="65">
        <f t="shared" si="1455"/>
        <v>0.79831932773109249</v>
      </c>
      <c r="V2531" s="65">
        <f t="shared" si="1426"/>
        <v>0.7104700854700855</v>
      </c>
      <c r="W2531" s="65">
        <f t="shared" si="1427"/>
        <v>0.65260058881256144</v>
      </c>
      <c r="X2531" s="61">
        <f t="shared" si="1438"/>
        <v>8.709175738724742E-2</v>
      </c>
      <c r="Y2531" s="66">
        <f t="shared" si="1428"/>
        <v>5.9662775616083123E-2</v>
      </c>
      <c r="Z2531" s="61">
        <f t="shared" si="1429"/>
        <v>8.4391452462062602E-2</v>
      </c>
      <c r="AA2531" s="67">
        <f t="shared" si="1430"/>
        <v>16.145</v>
      </c>
      <c r="AB2531" s="68">
        <f t="shared" si="1431"/>
        <v>0.20864661654135327</v>
      </c>
      <c r="AC2531" s="69">
        <f t="shared" si="1432"/>
        <v>0.21390977443609013</v>
      </c>
      <c r="AD2531" s="70">
        <f>_xlfn.PERCENTILE.EXC(AC2531:$AC$5675,0.5)</f>
        <v>8.1405312767780569E-2</v>
      </c>
      <c r="AE2531" s="70">
        <f>_xlfn.PERCENTILE.EXC($AC2531:AC$5675,0.35)</f>
        <v>4.5548891108105269E-2</v>
      </c>
      <c r="AF2531" s="71">
        <f t="shared" si="1457"/>
        <v>5.1058688384269482E-2</v>
      </c>
      <c r="AG2531" s="70">
        <f t="shared" si="1458"/>
        <v>-0.1280182258086919</v>
      </c>
      <c r="AH2531" s="70">
        <f t="shared" si="1459"/>
        <v>-0.15861506757985319</v>
      </c>
      <c r="AI2531" s="61" t="str">
        <f t="shared" si="1447"/>
        <v>Short VOL</v>
      </c>
      <c r="AJ2531" s="68" t="str">
        <f t="shared" si="1448"/>
        <v>Short VOL</v>
      </c>
      <c r="AK2531" s="72" t="str">
        <f t="shared" si="1449"/>
        <v>00631L</v>
      </c>
      <c r="AL2531" s="73">
        <f t="shared" si="1439"/>
        <v>1</v>
      </c>
      <c r="AM2531" s="72" t="str">
        <f t="shared" si="1452"/>
        <v>00631L</v>
      </c>
      <c r="AN2531" s="73">
        <f t="shared" si="1440"/>
        <v>1</v>
      </c>
      <c r="AO2531" s="74" t="str">
        <f t="shared" si="1446"/>
        <v>00631L</v>
      </c>
      <c r="AP2531" s="20">
        <f t="shared" si="1441"/>
        <v>1</v>
      </c>
      <c r="AQ2531" s="74" t="str">
        <f t="shared" si="1456"/>
        <v>00631L</v>
      </c>
      <c r="AR2531" s="20">
        <f t="shared" si="1442"/>
        <v>1</v>
      </c>
      <c r="AS2531" s="74" t="str">
        <f t="shared" si="1450"/>
        <v>00631L</v>
      </c>
      <c r="AT2531" s="20">
        <f t="shared" si="1443"/>
        <v>1</v>
      </c>
      <c r="AU2531" s="74" t="str">
        <f t="shared" si="1433"/>
        <v>00631L</v>
      </c>
      <c r="AV2531" s="20">
        <f t="shared" si="1444"/>
        <v>1</v>
      </c>
      <c r="AW2531" s="74" t="str">
        <f t="shared" si="1434"/>
        <v>00631L</v>
      </c>
      <c r="AX2531" s="20">
        <f t="shared" si="1435"/>
        <v>1</v>
      </c>
      <c r="AY2531" s="20">
        <f t="shared" si="1445"/>
        <v>0</v>
      </c>
      <c r="AZ2531" s="116">
        <v>42635</v>
      </c>
      <c r="BA2531" s="117">
        <v>15.74</v>
      </c>
      <c r="BB2531" s="118">
        <v>15.7875</v>
      </c>
      <c r="BC2531" s="76">
        <f t="shared" si="1453"/>
        <v>15.636041666666669</v>
      </c>
      <c r="BD2531" s="76">
        <f t="shared" si="1454"/>
        <v>15.635458333333336</v>
      </c>
      <c r="BE2531" s="77">
        <f t="shared" si="1460"/>
        <v>9.6864882149945604E-3</v>
      </c>
      <c r="BF2531" s="77">
        <f t="shared" si="1451"/>
        <v>6.6861913759055751E-3</v>
      </c>
    </row>
    <row r="2532" spans="1:58" s="23" customFormat="1" ht="15.75" customHeight="1" x14ac:dyDescent="0.4">
      <c r="A2532" s="116">
        <v>42633</v>
      </c>
      <c r="B2532" s="112">
        <v>15.875</v>
      </c>
      <c r="C2532" s="112">
        <v>17.425000000000001</v>
      </c>
      <c r="D2532" s="112">
        <v>18.225000000000001</v>
      </c>
      <c r="E2532" s="112">
        <v>18.725000000000001</v>
      </c>
      <c r="F2532" s="112">
        <v>19.774999999999999</v>
      </c>
      <c r="G2532" s="112">
        <v>20.074999999999999</v>
      </c>
      <c r="H2532" s="113">
        <v>20.324999999999999</v>
      </c>
      <c r="I2532" s="90">
        <f t="shared" si="1436"/>
        <v>17.425000000000001</v>
      </c>
      <c r="J2532" s="90">
        <f t="shared" si="1437"/>
        <v>18.225000000000001</v>
      </c>
      <c r="K2532" s="114">
        <v>0</v>
      </c>
      <c r="L2532" s="115">
        <v>4.1666666666666664E-2</v>
      </c>
      <c r="M2532" s="90">
        <v>17.22</v>
      </c>
      <c r="N2532" s="90">
        <v>15.92</v>
      </c>
      <c r="O2532" s="90">
        <v>17.989999999999998</v>
      </c>
      <c r="P2532" s="90">
        <v>19.649999999999999</v>
      </c>
      <c r="Q2532" s="90">
        <v>21.14</v>
      </c>
      <c r="R2532" s="63">
        <f t="shared" si="1462"/>
        <v>4.5</v>
      </c>
      <c r="S2532" s="64">
        <f t="shared" si="1461"/>
        <v>2.5112685125563462E-2</v>
      </c>
      <c r="T2532" s="65">
        <f t="shared" si="1455"/>
        <v>1.0816582914572863</v>
      </c>
      <c r="U2532" s="65">
        <f t="shared" si="1455"/>
        <v>0.88493607559755427</v>
      </c>
      <c r="V2532" s="65">
        <f t="shared" si="1426"/>
        <v>0.81017811704834608</v>
      </c>
      <c r="W2532" s="65">
        <f t="shared" si="1427"/>
        <v>0.75307473982970674</v>
      </c>
      <c r="X2532" s="61">
        <f t="shared" si="1438"/>
        <v>9.7637795275590591E-2</v>
      </c>
      <c r="Y2532" s="66">
        <f t="shared" si="1428"/>
        <v>8.5447263017356362E-2</v>
      </c>
      <c r="Z2532" s="61">
        <f t="shared" si="1429"/>
        <v>4.5911047345767612E-2</v>
      </c>
      <c r="AA2532" s="67">
        <f t="shared" si="1430"/>
        <v>17.425000000000001</v>
      </c>
      <c r="AB2532" s="68">
        <f t="shared" si="1431"/>
        <v>-2.8266331658291415E-3</v>
      </c>
      <c r="AC2532" s="69">
        <f t="shared" si="1432"/>
        <v>9.453517587939704E-2</v>
      </c>
      <c r="AD2532" s="70">
        <f>_xlfn.PERCENTILE.EXC(AC2532:$AC$5675,0.5)</f>
        <v>8.1370829279182627E-2</v>
      </c>
      <c r="AE2532" s="70">
        <f>_xlfn.PERCENTILE.EXC($AC2532:AC$5675,0.35)</f>
        <v>4.5542430797572635E-2</v>
      </c>
      <c r="AF2532" s="71">
        <f t="shared" si="1457"/>
        <v>5.1058688384269482E-2</v>
      </c>
      <c r="AG2532" s="70">
        <f t="shared" si="1458"/>
        <v>-0.1280182258086919</v>
      </c>
      <c r="AH2532" s="70">
        <f t="shared" si="1459"/>
        <v>-0.15861506757985319</v>
      </c>
      <c r="AI2532" s="61" t="str">
        <f t="shared" si="1447"/>
        <v>Short VOL</v>
      </c>
      <c r="AJ2532" s="68" t="str">
        <f t="shared" si="1448"/>
        <v>Short VOL</v>
      </c>
      <c r="AK2532" s="72" t="str">
        <f t="shared" si="1449"/>
        <v>00631L</v>
      </c>
      <c r="AL2532" s="73">
        <f t="shared" si="1439"/>
        <v>1</v>
      </c>
      <c r="AM2532" s="72" t="str">
        <f t="shared" si="1452"/>
        <v>00631L</v>
      </c>
      <c r="AN2532" s="73">
        <f t="shared" si="1440"/>
        <v>1</v>
      </c>
      <c r="AO2532" s="74" t="str">
        <f t="shared" si="1446"/>
        <v>00631L</v>
      </c>
      <c r="AP2532" s="20">
        <f t="shared" si="1441"/>
        <v>1</v>
      </c>
      <c r="AQ2532" s="74" t="str">
        <f t="shared" si="1456"/>
        <v>00631L</v>
      </c>
      <c r="AR2532" s="20">
        <f t="shared" si="1442"/>
        <v>1</v>
      </c>
      <c r="AS2532" s="74" t="str">
        <f t="shared" si="1450"/>
        <v>00631L</v>
      </c>
      <c r="AT2532" s="20">
        <f t="shared" si="1443"/>
        <v>1</v>
      </c>
      <c r="AU2532" s="74" t="str">
        <f t="shared" si="1433"/>
        <v>00631L</v>
      </c>
      <c r="AV2532" s="20">
        <f t="shared" si="1444"/>
        <v>1</v>
      </c>
      <c r="AW2532" s="74" t="str">
        <f t="shared" si="1434"/>
        <v>00631L</v>
      </c>
      <c r="AX2532" s="20">
        <f t="shared" si="1435"/>
        <v>1</v>
      </c>
      <c r="AY2532" s="20">
        <f t="shared" si="1445"/>
        <v>0</v>
      </c>
      <c r="AZ2532" s="116">
        <v>42634</v>
      </c>
      <c r="BA2532" s="117">
        <v>15.76</v>
      </c>
      <c r="BB2532" s="118">
        <v>15.7875</v>
      </c>
      <c r="BC2532" s="76">
        <f t="shared" si="1453"/>
        <v>15.635208333333335</v>
      </c>
      <c r="BD2532" s="76">
        <f t="shared" si="1454"/>
        <v>15.635583333333335</v>
      </c>
      <c r="BE2532" s="77">
        <f t="shared" si="1460"/>
        <v>9.7403030020385573E-3</v>
      </c>
      <c r="BF2532" s="77">
        <f t="shared" si="1451"/>
        <v>7.9572769377540577E-3</v>
      </c>
    </row>
    <row r="2533" spans="1:58" s="23" customFormat="1" ht="15.75" customHeight="1" x14ac:dyDescent="0.4">
      <c r="A2533" s="116">
        <v>42632</v>
      </c>
      <c r="B2533" s="112">
        <v>15.675000000000001</v>
      </c>
      <c r="C2533" s="112">
        <v>17.125</v>
      </c>
      <c r="D2533" s="112">
        <v>18.024999999999999</v>
      </c>
      <c r="E2533" s="112">
        <v>18.524999999999999</v>
      </c>
      <c r="F2533" s="112">
        <v>19.625</v>
      </c>
      <c r="G2533" s="112">
        <v>19.925000000000001</v>
      </c>
      <c r="H2533" s="113">
        <v>20.225000000000001</v>
      </c>
      <c r="I2533" s="90">
        <f t="shared" si="1436"/>
        <v>17.064583333333335</v>
      </c>
      <c r="J2533" s="90">
        <f t="shared" si="1437"/>
        <v>17.987499999999997</v>
      </c>
      <c r="K2533" s="114">
        <v>1</v>
      </c>
      <c r="L2533" s="115">
        <v>4.1666666666666664E-2</v>
      </c>
      <c r="M2533" s="90">
        <v>16.309999999999999</v>
      </c>
      <c r="N2533" s="90">
        <v>15.53</v>
      </c>
      <c r="O2533" s="90">
        <v>17.78</v>
      </c>
      <c r="P2533" s="90">
        <v>19.510000000000002</v>
      </c>
      <c r="Q2533" s="90">
        <v>20.88</v>
      </c>
      <c r="R2533" s="63">
        <f t="shared" si="1462"/>
        <v>5.4500000000000099</v>
      </c>
      <c r="S2533" s="64">
        <f t="shared" si="1461"/>
        <v>1.0409889394925188E-2</v>
      </c>
      <c r="T2533" s="65">
        <f t="shared" si="1455"/>
        <v>1.0502253702511268</v>
      </c>
      <c r="U2533" s="65">
        <f t="shared" si="1455"/>
        <v>0.87345331833520801</v>
      </c>
      <c r="V2533" s="65">
        <f t="shared" si="1426"/>
        <v>0.79600205023065085</v>
      </c>
      <c r="W2533" s="65">
        <f t="shared" si="1427"/>
        <v>0.74377394636015326</v>
      </c>
      <c r="X2533" s="61">
        <f t="shared" si="1438"/>
        <v>9.2503987240829297E-2</v>
      </c>
      <c r="Y2533" s="66">
        <f t="shared" si="1428"/>
        <v>9.176788124156561E-2</v>
      </c>
      <c r="Z2533" s="61">
        <f t="shared" si="1429"/>
        <v>5.4083750457819289E-2</v>
      </c>
      <c r="AA2533" s="67">
        <f t="shared" si="1430"/>
        <v>17.064583333333335</v>
      </c>
      <c r="AB2533" s="68">
        <f t="shared" si="1431"/>
        <v>9.3367675466839248E-3</v>
      </c>
      <c r="AC2533" s="69">
        <f t="shared" si="1432"/>
        <v>9.8814123202404097E-2</v>
      </c>
      <c r="AD2533" s="70">
        <f>_xlfn.PERCENTILE.EXC(AC2533:$AC$5675,0.5)</f>
        <v>8.1336345790584699E-2</v>
      </c>
      <c r="AE2533" s="70">
        <f>_xlfn.PERCENTILE.EXC($AC2533:AC$5675,0.35)</f>
        <v>4.5534590372664316E-2</v>
      </c>
      <c r="AF2533" s="71">
        <f t="shared" si="1457"/>
        <v>5.1058688384269482E-2</v>
      </c>
      <c r="AG2533" s="70">
        <f t="shared" si="1458"/>
        <v>-0.1280182258086919</v>
      </c>
      <c r="AH2533" s="70">
        <f t="shared" si="1459"/>
        <v>-0.15861506757985319</v>
      </c>
      <c r="AI2533" s="61" t="str">
        <f t="shared" si="1447"/>
        <v>Short VOL</v>
      </c>
      <c r="AJ2533" s="68" t="str">
        <f t="shared" si="1448"/>
        <v>Short VOL</v>
      </c>
      <c r="AK2533" s="72" t="str">
        <f t="shared" si="1449"/>
        <v>00631L</v>
      </c>
      <c r="AL2533" s="73">
        <f t="shared" si="1439"/>
        <v>1</v>
      </c>
      <c r="AM2533" s="72" t="str">
        <f t="shared" si="1452"/>
        <v>00631L</v>
      </c>
      <c r="AN2533" s="73">
        <f t="shared" si="1440"/>
        <v>1</v>
      </c>
      <c r="AO2533" s="74" t="str">
        <f t="shared" si="1446"/>
        <v>00631L</v>
      </c>
      <c r="AP2533" s="20">
        <f t="shared" si="1441"/>
        <v>1</v>
      </c>
      <c r="AQ2533" s="74" t="str">
        <f t="shared" si="1456"/>
        <v>00631L</v>
      </c>
      <c r="AR2533" s="20">
        <f t="shared" si="1442"/>
        <v>1</v>
      </c>
      <c r="AS2533" s="74" t="str">
        <f t="shared" si="1450"/>
        <v>00631L</v>
      </c>
      <c r="AT2533" s="20">
        <f t="shared" si="1443"/>
        <v>1</v>
      </c>
      <c r="AU2533" s="74" t="str">
        <f t="shared" si="1433"/>
        <v>00631L</v>
      </c>
      <c r="AV2533" s="20">
        <f t="shared" si="1444"/>
        <v>1</v>
      </c>
      <c r="AW2533" s="74" t="str">
        <f t="shared" si="1434"/>
        <v>00631L</v>
      </c>
      <c r="AX2533" s="20">
        <f t="shared" si="1435"/>
        <v>1</v>
      </c>
      <c r="AY2533" s="20">
        <f t="shared" si="1445"/>
        <v>0</v>
      </c>
      <c r="AZ2533" s="116">
        <v>42633</v>
      </c>
      <c r="BA2533" s="117">
        <v>15.65</v>
      </c>
      <c r="BB2533" s="118">
        <v>15.65</v>
      </c>
      <c r="BC2533" s="76">
        <f t="shared" si="1453"/>
        <v>15.631875000000001</v>
      </c>
      <c r="BD2533" s="76">
        <f t="shared" si="1454"/>
        <v>15.632916666666667</v>
      </c>
      <c r="BE2533" s="77">
        <f t="shared" si="1460"/>
        <v>1.1594898244771982E-3</v>
      </c>
      <c r="BF2533" s="77">
        <f t="shared" si="1451"/>
        <v>1.0927796583064869E-3</v>
      </c>
    </row>
    <row r="2534" spans="1:58" s="23" customFormat="1" ht="15.75" customHeight="1" x14ac:dyDescent="0.4">
      <c r="A2534" s="116">
        <v>42629</v>
      </c>
      <c r="B2534" s="112">
        <v>16.024999999999999</v>
      </c>
      <c r="C2534" s="112">
        <v>17.524999999999999</v>
      </c>
      <c r="D2534" s="112">
        <v>18.274999999999999</v>
      </c>
      <c r="E2534" s="112">
        <v>18.725000000000001</v>
      </c>
      <c r="F2534" s="112">
        <v>19.824999999999999</v>
      </c>
      <c r="G2534" s="112">
        <v>20.125</v>
      </c>
      <c r="H2534" s="113">
        <v>20.425000000000001</v>
      </c>
      <c r="I2534" s="90">
        <f t="shared" si="1436"/>
        <v>17.399999999999999</v>
      </c>
      <c r="J2534" s="90">
        <f t="shared" si="1437"/>
        <v>18.212499999999999</v>
      </c>
      <c r="K2534" s="114">
        <v>2</v>
      </c>
      <c r="L2534" s="115">
        <v>4.1666666666666664E-2</v>
      </c>
      <c r="M2534" s="90">
        <v>15.27</v>
      </c>
      <c r="N2534" s="90">
        <v>15.37</v>
      </c>
      <c r="O2534" s="90">
        <v>17.88</v>
      </c>
      <c r="P2534" s="90">
        <v>19.579999999999998</v>
      </c>
      <c r="Q2534" s="90">
        <v>21.43</v>
      </c>
      <c r="R2534" s="63">
        <f t="shared" si="1462"/>
        <v>6.8199999999999932</v>
      </c>
      <c r="S2534" s="64">
        <f t="shared" si="1461"/>
        <v>-5.7055214723926467E-2</v>
      </c>
      <c r="T2534" s="65">
        <f t="shared" si="1455"/>
        <v>0.99349381912817181</v>
      </c>
      <c r="U2534" s="65">
        <f t="shared" si="1455"/>
        <v>0.85961968680089484</v>
      </c>
      <c r="V2534" s="65">
        <f t="shared" ref="V2534:V2597" si="1463">N2534/P2534</f>
        <v>0.78498467824310525</v>
      </c>
      <c r="W2534" s="65">
        <f t="shared" ref="W2534:W2597" si="1464">N2534/Q2534</f>
        <v>0.71721885207652825</v>
      </c>
      <c r="X2534" s="61">
        <f t="shared" si="1438"/>
        <v>9.3603744149765994E-2</v>
      </c>
      <c r="Y2534" s="66">
        <f t="shared" ref="Y2534:Y2597" si="1465">(H2534-E2534)/E2534</f>
        <v>9.0787716955941206E-2</v>
      </c>
      <c r="Z2534" s="61">
        <f t="shared" ref="Z2534:Z2597" si="1466">(J2534-I2534)/I2534</f>
        <v>4.669540229885058E-2</v>
      </c>
      <c r="AA2534" s="67">
        <f t="shared" ref="AA2534:AA2597" si="1467">B2534*(K2534*L2534)+C2534*(1-(K2534*L2534))</f>
        <v>17.399999999999999</v>
      </c>
      <c r="AB2534" s="68">
        <f t="shared" ref="AB2534:AB2597" si="1468">(B2534-N2534)/N2534</f>
        <v>4.261548471047491E-2</v>
      </c>
      <c r="AC2534" s="69">
        <f t="shared" ref="AC2534:AC2597" si="1469">(AA2534-N2534)/N2534</f>
        <v>0.13207547169811318</v>
      </c>
      <c r="AD2534" s="70">
        <f>_xlfn.PERCENTILE.EXC(AC2534:$AC$5675,0.5)</f>
        <v>8.1334503423159482E-2</v>
      </c>
      <c r="AE2534" s="70">
        <f>_xlfn.PERCENTILE.EXC($AC2534:AC$5675,0.35)</f>
        <v>4.5526749947756004E-2</v>
      </c>
      <c r="AF2534" s="71">
        <f t="shared" si="1457"/>
        <v>5.1058688384269482E-2</v>
      </c>
      <c r="AG2534" s="70">
        <f t="shared" si="1458"/>
        <v>-0.1280182258086919</v>
      </c>
      <c r="AH2534" s="70">
        <f t="shared" si="1459"/>
        <v>-0.15861506757985319</v>
      </c>
      <c r="AI2534" s="61" t="str">
        <f t="shared" si="1447"/>
        <v>Short VOL</v>
      </c>
      <c r="AJ2534" s="68" t="str">
        <f t="shared" si="1448"/>
        <v>Short VOL</v>
      </c>
      <c r="AK2534" s="72" t="str">
        <f t="shared" si="1449"/>
        <v>00631L</v>
      </c>
      <c r="AL2534" s="73">
        <f t="shared" si="1439"/>
        <v>1</v>
      </c>
      <c r="AM2534" s="72" t="str">
        <f t="shared" si="1452"/>
        <v>00635U</v>
      </c>
      <c r="AN2534" s="73">
        <f t="shared" si="1440"/>
        <v>0</v>
      </c>
      <c r="AO2534" s="74" t="str">
        <f t="shared" si="1446"/>
        <v>00631L</v>
      </c>
      <c r="AP2534" s="20">
        <f t="shared" si="1441"/>
        <v>1</v>
      </c>
      <c r="AQ2534" s="74" t="str">
        <f t="shared" si="1456"/>
        <v>00635U</v>
      </c>
      <c r="AR2534" s="20">
        <f t="shared" si="1442"/>
        <v>0</v>
      </c>
      <c r="AS2534" s="74" t="str">
        <f t="shared" si="1450"/>
        <v>00635U</v>
      </c>
      <c r="AT2534" s="20">
        <f t="shared" si="1443"/>
        <v>0</v>
      </c>
      <c r="AU2534" s="74" t="str">
        <f t="shared" si="1433"/>
        <v>00631L</v>
      </c>
      <c r="AV2534" s="20">
        <f t="shared" si="1444"/>
        <v>1</v>
      </c>
      <c r="AW2534" s="74" t="str">
        <f t="shared" si="1434"/>
        <v>00631L</v>
      </c>
      <c r="AX2534" s="20">
        <f t="shared" si="1435"/>
        <v>1</v>
      </c>
      <c r="AY2534" s="20">
        <f t="shared" si="1445"/>
        <v>0</v>
      </c>
      <c r="AZ2534" s="116">
        <v>42632</v>
      </c>
      <c r="BA2534" s="117">
        <v>15.6</v>
      </c>
      <c r="BB2534" s="118">
        <v>15.5375</v>
      </c>
      <c r="BC2534" s="76">
        <f t="shared" si="1453"/>
        <v>15.62875</v>
      </c>
      <c r="BD2534" s="76">
        <f t="shared" si="1454"/>
        <v>15.631041666666668</v>
      </c>
      <c r="BE2534" s="77">
        <f t="shared" si="1460"/>
        <v>-5.8385987363033191E-3</v>
      </c>
      <c r="BF2534" s="77">
        <f t="shared" si="1451"/>
        <v>-1.9858987858029486E-3</v>
      </c>
    </row>
    <row r="2535" spans="1:58" s="23" customFormat="1" ht="15.75" customHeight="1" x14ac:dyDescent="0.4">
      <c r="A2535" s="116">
        <v>42628</v>
      </c>
      <c r="B2535" s="112">
        <v>17.074999999999999</v>
      </c>
      <c r="C2535" s="112">
        <v>18.225000000000001</v>
      </c>
      <c r="D2535" s="112">
        <v>18.824999999999999</v>
      </c>
      <c r="E2535" s="112">
        <v>19.074999999999999</v>
      </c>
      <c r="F2535" s="112">
        <v>20.125</v>
      </c>
      <c r="G2535" s="112">
        <v>20.399999999999999</v>
      </c>
      <c r="H2535" s="113">
        <v>20.675000000000001</v>
      </c>
      <c r="I2535" s="90">
        <f t="shared" si="1436"/>
        <v>18.081250000000001</v>
      </c>
      <c r="J2535" s="90">
        <f t="shared" si="1437"/>
        <v>18.75</v>
      </c>
      <c r="K2535" s="114">
        <v>3</v>
      </c>
      <c r="L2535" s="115">
        <v>4.1666666666666664E-2</v>
      </c>
      <c r="M2535" s="90">
        <v>17</v>
      </c>
      <c r="N2535" s="90">
        <v>16.3</v>
      </c>
      <c r="O2535" s="90">
        <v>18.190000000000001</v>
      </c>
      <c r="P2535" s="90">
        <v>19.93</v>
      </c>
      <c r="Q2535" s="90">
        <v>21.49</v>
      </c>
      <c r="R2535" s="63">
        <f t="shared" si="1462"/>
        <v>4.8200000000000074</v>
      </c>
      <c r="S2535" s="64">
        <f t="shared" si="1461"/>
        <v>-0.10143329658213891</v>
      </c>
      <c r="T2535" s="65">
        <f t="shared" si="1455"/>
        <v>1.0429447852760736</v>
      </c>
      <c r="U2535" s="65">
        <f t="shared" si="1455"/>
        <v>0.89609675645959319</v>
      </c>
      <c r="V2535" s="65">
        <f t="shared" si="1463"/>
        <v>0.81786251881585559</v>
      </c>
      <c r="W2535" s="65">
        <f t="shared" si="1464"/>
        <v>0.75849232201023742</v>
      </c>
      <c r="X2535" s="61">
        <f t="shared" si="1438"/>
        <v>6.734992679355796E-2</v>
      </c>
      <c r="Y2535" s="66">
        <f t="shared" si="1465"/>
        <v>8.3879423328964697E-2</v>
      </c>
      <c r="Z2535" s="61">
        <f t="shared" si="1466"/>
        <v>3.6985827860352531E-2</v>
      </c>
      <c r="AA2535" s="67">
        <f t="shared" si="1467"/>
        <v>18.081250000000001</v>
      </c>
      <c r="AB2535" s="68">
        <f t="shared" si="1468"/>
        <v>4.7546012269938563E-2</v>
      </c>
      <c r="AC2535" s="69">
        <f t="shared" si="1469"/>
        <v>0.10927914110429447</v>
      </c>
      <c r="AD2535" s="70">
        <f>_xlfn.PERCENTILE.EXC(AC2535:$AC$5675,0.5)</f>
        <v>8.1332661055734265E-2</v>
      </c>
      <c r="AE2535" s="70">
        <f>_xlfn.PERCENTILE.EXC($AC2535:AC$5675,0.35)</f>
        <v>4.5525591022287405E-2</v>
      </c>
      <c r="AF2535" s="71">
        <f t="shared" si="1457"/>
        <v>5.1058688384269482E-2</v>
      </c>
      <c r="AG2535" s="70">
        <f t="shared" si="1458"/>
        <v>-0.1280182258086919</v>
      </c>
      <c r="AH2535" s="70">
        <f t="shared" si="1459"/>
        <v>-0.15861506757985319</v>
      </c>
      <c r="AI2535" s="61" t="str">
        <f t="shared" si="1447"/>
        <v>Short VOL</v>
      </c>
      <c r="AJ2535" s="68" t="str">
        <f t="shared" si="1448"/>
        <v>Short VOL</v>
      </c>
      <c r="AK2535" s="72" t="str">
        <f t="shared" si="1449"/>
        <v>00631L</v>
      </c>
      <c r="AL2535" s="73">
        <f t="shared" si="1439"/>
        <v>1</v>
      </c>
      <c r="AM2535" s="72" t="str">
        <f t="shared" si="1452"/>
        <v>00635U</v>
      </c>
      <c r="AN2535" s="73">
        <f t="shared" si="1440"/>
        <v>0</v>
      </c>
      <c r="AO2535" s="74" t="str">
        <f t="shared" si="1446"/>
        <v>00631L</v>
      </c>
      <c r="AP2535" s="20">
        <f t="shared" si="1441"/>
        <v>1</v>
      </c>
      <c r="AQ2535" s="74" t="str">
        <f t="shared" si="1456"/>
        <v>00635U</v>
      </c>
      <c r="AR2535" s="20">
        <f t="shared" si="1442"/>
        <v>0</v>
      </c>
      <c r="AS2535" s="74" t="str">
        <f t="shared" si="1450"/>
        <v>00635U</v>
      </c>
      <c r="AT2535" s="20">
        <f t="shared" si="1443"/>
        <v>0</v>
      </c>
      <c r="AU2535" s="74" t="str">
        <f t="shared" si="1433"/>
        <v>00631L</v>
      </c>
      <c r="AV2535" s="20">
        <f t="shared" si="1444"/>
        <v>1</v>
      </c>
      <c r="AW2535" s="74" t="str">
        <f t="shared" si="1434"/>
        <v>00631L</v>
      </c>
      <c r="AX2535" s="20">
        <f t="shared" si="1435"/>
        <v>1</v>
      </c>
      <c r="AY2535" s="20">
        <f t="shared" si="1445"/>
        <v>0</v>
      </c>
      <c r="AZ2535" s="116">
        <v>42629</v>
      </c>
      <c r="BA2535" s="117">
        <v>15.51</v>
      </c>
      <c r="BB2535" s="118">
        <v>15.5</v>
      </c>
      <c r="BC2535" s="76">
        <f t="shared" si="1453"/>
        <v>15.625</v>
      </c>
      <c r="BD2535" s="76">
        <f t="shared" si="1454"/>
        <v>15.628291666666666</v>
      </c>
      <c r="BE2535" s="77">
        <f t="shared" si="1460"/>
        <v>-8.0000000000000002E-3</v>
      </c>
      <c r="BF2535" s="77">
        <f t="shared" si="1451"/>
        <v>-7.569072115474299E-3</v>
      </c>
    </row>
    <row r="2536" spans="1:58" s="23" customFormat="1" ht="15.75" customHeight="1" x14ac:dyDescent="0.4">
      <c r="A2536" s="116">
        <v>42627</v>
      </c>
      <c r="B2536" s="112">
        <v>18.375</v>
      </c>
      <c r="C2536" s="112">
        <v>18.875</v>
      </c>
      <c r="D2536" s="112">
        <v>19.274999999999999</v>
      </c>
      <c r="E2536" s="112">
        <v>19.425000000000001</v>
      </c>
      <c r="F2536" s="112">
        <v>20.475000000000001</v>
      </c>
      <c r="G2536" s="112">
        <v>20.725000000000001</v>
      </c>
      <c r="H2536" s="113">
        <v>20.975000000000001</v>
      </c>
      <c r="I2536" s="90">
        <f t="shared" si="1436"/>
        <v>18.791666666666668</v>
      </c>
      <c r="J2536" s="90">
        <f t="shared" si="1437"/>
        <v>19.208333333333332</v>
      </c>
      <c r="K2536" s="114">
        <v>4</v>
      </c>
      <c r="L2536" s="115">
        <v>4.1666666666666664E-2</v>
      </c>
      <c r="M2536" s="90">
        <v>19.38</v>
      </c>
      <c r="N2536" s="90">
        <v>18.14</v>
      </c>
      <c r="O2536" s="90">
        <v>19.350000000000001</v>
      </c>
      <c r="P2536" s="90">
        <v>20.75</v>
      </c>
      <c r="Q2536" s="90">
        <v>22.03</v>
      </c>
      <c r="R2536" s="63">
        <f t="shared" si="1462"/>
        <v>2.5800000000000054</v>
      </c>
      <c r="S2536" s="64">
        <f t="shared" si="1461"/>
        <v>1.6246498599439725E-2</v>
      </c>
      <c r="T2536" s="65">
        <f t="shared" si="1455"/>
        <v>1.0683572216097021</v>
      </c>
      <c r="U2536" s="65">
        <f t="shared" si="1455"/>
        <v>0.93746770025839787</v>
      </c>
      <c r="V2536" s="65">
        <f t="shared" si="1463"/>
        <v>0.87421686746987959</v>
      </c>
      <c r="W2536" s="65">
        <f t="shared" si="1464"/>
        <v>0.82342260553790281</v>
      </c>
      <c r="X2536" s="61">
        <f t="shared" si="1438"/>
        <v>2.7210884353741496E-2</v>
      </c>
      <c r="Y2536" s="66">
        <f t="shared" si="1465"/>
        <v>7.9794079794079834E-2</v>
      </c>
      <c r="Z2536" s="61">
        <f t="shared" si="1466"/>
        <v>2.2172949002217168E-2</v>
      </c>
      <c r="AA2536" s="67">
        <f t="shared" si="1467"/>
        <v>18.791666666666668</v>
      </c>
      <c r="AB2536" s="68">
        <f t="shared" si="1468"/>
        <v>1.2954796030870972E-2</v>
      </c>
      <c r="AC2536" s="69">
        <f t="shared" si="1469"/>
        <v>3.5924292539507567E-2</v>
      </c>
      <c r="AD2536" s="70">
        <f>_xlfn.PERCENTILE.EXC(AC2536:$AC$5675,0.5)</f>
        <v>8.1310502307008259E-2</v>
      </c>
      <c r="AE2536" s="70">
        <f>_xlfn.PERCENTILE.EXC($AC2536:AC$5675,0.35)</f>
        <v>4.5525545680058767E-2</v>
      </c>
      <c r="AF2536" s="71">
        <f t="shared" si="1457"/>
        <v>5.1058688384269482E-2</v>
      </c>
      <c r="AG2536" s="70">
        <f t="shared" si="1458"/>
        <v>-0.1280182258086919</v>
      </c>
      <c r="AH2536" s="70">
        <f t="shared" si="1459"/>
        <v>-0.15861506757985319</v>
      </c>
      <c r="AI2536" s="61" t="str">
        <f t="shared" si="1447"/>
        <v>Safety</v>
      </c>
      <c r="AJ2536" s="68" t="str">
        <f t="shared" si="1448"/>
        <v>Safety</v>
      </c>
      <c r="AK2536" s="72" t="str">
        <f t="shared" si="1449"/>
        <v>00635U</v>
      </c>
      <c r="AL2536" s="73">
        <f t="shared" si="1439"/>
        <v>0</v>
      </c>
      <c r="AM2536" s="72" t="str">
        <f t="shared" si="1452"/>
        <v>00635U</v>
      </c>
      <c r="AN2536" s="73">
        <f t="shared" si="1440"/>
        <v>0</v>
      </c>
      <c r="AO2536" s="74" t="str">
        <f t="shared" si="1446"/>
        <v>00635U</v>
      </c>
      <c r="AP2536" s="20">
        <f t="shared" si="1441"/>
        <v>0</v>
      </c>
      <c r="AQ2536" s="74" t="str">
        <f t="shared" si="1456"/>
        <v>00635U</v>
      </c>
      <c r="AR2536" s="20">
        <f t="shared" si="1442"/>
        <v>0</v>
      </c>
      <c r="AS2536" s="74" t="str">
        <f t="shared" si="1450"/>
        <v>00635U</v>
      </c>
      <c r="AT2536" s="20">
        <f t="shared" si="1443"/>
        <v>0</v>
      </c>
      <c r="AU2536" s="74" t="str">
        <f t="shared" si="1433"/>
        <v>00635U</v>
      </c>
      <c r="AV2536" s="20">
        <f t="shared" si="1444"/>
        <v>0</v>
      </c>
      <c r="AW2536" s="74" t="str">
        <f t="shared" si="1434"/>
        <v>00635U</v>
      </c>
      <c r="AX2536" s="20">
        <f t="shared" si="1435"/>
        <v>0</v>
      </c>
      <c r="AY2536" s="20">
        <f t="shared" si="1445"/>
        <v>1</v>
      </c>
      <c r="AZ2536" s="116">
        <v>42628</v>
      </c>
      <c r="BA2536" s="117">
        <v>15.44</v>
      </c>
      <c r="BB2536" s="118">
        <v>15.3375</v>
      </c>
      <c r="BC2536" s="76">
        <f t="shared" si="1453"/>
        <v>15.62125</v>
      </c>
      <c r="BD2536" s="76">
        <f t="shared" si="1454"/>
        <v>15.624000000000001</v>
      </c>
      <c r="BE2536" s="77">
        <f t="shared" si="1460"/>
        <v>-1.8164359446267073E-2</v>
      </c>
      <c r="BF2536" s="77">
        <f t="shared" si="1451"/>
        <v>-1.177675371223765E-2</v>
      </c>
    </row>
    <row r="2537" spans="1:58" s="23" customFormat="1" ht="15.75" customHeight="1" x14ac:dyDescent="0.4">
      <c r="A2537" s="116">
        <v>42626</v>
      </c>
      <c r="B2537" s="112">
        <v>17.774999999999999</v>
      </c>
      <c r="C2537" s="112">
        <v>18.324999999999999</v>
      </c>
      <c r="D2537" s="112">
        <v>18.824999999999999</v>
      </c>
      <c r="E2537" s="112">
        <v>18.975000000000001</v>
      </c>
      <c r="F2537" s="112">
        <v>20.074999999999999</v>
      </c>
      <c r="G2537" s="112">
        <v>20.375</v>
      </c>
      <c r="H2537" s="113">
        <v>20.625</v>
      </c>
      <c r="I2537" s="90">
        <f t="shared" si="1436"/>
        <v>18.210416666666667</v>
      </c>
      <c r="J2537" s="90">
        <f t="shared" si="1437"/>
        <v>18.720833333333331</v>
      </c>
      <c r="K2537" s="114">
        <v>5</v>
      </c>
      <c r="L2537" s="115">
        <v>4.1666666666666664E-2</v>
      </c>
      <c r="M2537" s="90">
        <v>19.55</v>
      </c>
      <c r="N2537" s="90">
        <v>17.850000000000001</v>
      </c>
      <c r="O2537" s="90">
        <v>19.05</v>
      </c>
      <c r="P2537" s="90">
        <v>20.32</v>
      </c>
      <c r="Q2537" s="90">
        <v>21.74</v>
      </c>
      <c r="R2537" s="63">
        <f t="shared" si="1462"/>
        <v>1.9699999999999989</v>
      </c>
      <c r="S2537" s="64">
        <f t="shared" si="1461"/>
        <v>0.17744063324538267</v>
      </c>
      <c r="T2537" s="65">
        <f t="shared" si="1455"/>
        <v>1.0952380952380951</v>
      </c>
      <c r="U2537" s="65">
        <f t="shared" si="1455"/>
        <v>0.93700787401574803</v>
      </c>
      <c r="V2537" s="65">
        <f t="shared" si="1463"/>
        <v>0.87844488188976388</v>
      </c>
      <c r="W2537" s="65">
        <f t="shared" si="1464"/>
        <v>0.82106715731370761</v>
      </c>
      <c r="X2537" s="61">
        <f t="shared" si="1438"/>
        <v>3.0942334739803137E-2</v>
      </c>
      <c r="Y2537" s="66">
        <f t="shared" si="1465"/>
        <v>8.6956521739130349E-2</v>
      </c>
      <c r="Z2537" s="61">
        <f t="shared" si="1466"/>
        <v>2.8028829653357609E-2</v>
      </c>
      <c r="AA2537" s="67">
        <f t="shared" si="1467"/>
        <v>18.210416666666667</v>
      </c>
      <c r="AB2537" s="68">
        <f t="shared" si="1468"/>
        <v>-4.2016806722690661E-3</v>
      </c>
      <c r="AC2537" s="69">
        <f t="shared" si="1469"/>
        <v>2.0191409897292196E-2</v>
      </c>
      <c r="AD2537" s="70">
        <f>_xlfn.PERCENTILE.EXC(AC2537:$AC$5675,0.5)</f>
        <v>8.1332661055734265E-2</v>
      </c>
      <c r="AE2537" s="70">
        <f>_xlfn.PERCENTILE.EXC($AC2537:AC$5675,0.35)</f>
        <v>4.5525629887054817E-2</v>
      </c>
      <c r="AF2537" s="71">
        <f t="shared" si="1457"/>
        <v>5.1647887593857425E-2</v>
      </c>
      <c r="AG2537" s="70">
        <f t="shared" si="1458"/>
        <v>-0.1280182258086919</v>
      </c>
      <c r="AH2537" s="70">
        <f t="shared" si="1459"/>
        <v>-0.15861506757985319</v>
      </c>
      <c r="AI2537" s="61" t="str">
        <f t="shared" si="1447"/>
        <v>Safety</v>
      </c>
      <c r="AJ2537" s="68" t="str">
        <f t="shared" si="1448"/>
        <v>Safety</v>
      </c>
      <c r="AK2537" s="72" t="str">
        <f t="shared" si="1449"/>
        <v>00635U</v>
      </c>
      <c r="AL2537" s="73">
        <f t="shared" si="1439"/>
        <v>0</v>
      </c>
      <c r="AM2537" s="72" t="str">
        <f t="shared" si="1452"/>
        <v>00635U</v>
      </c>
      <c r="AN2537" s="73">
        <f t="shared" si="1440"/>
        <v>0</v>
      </c>
      <c r="AO2537" s="74" t="str">
        <f t="shared" si="1446"/>
        <v>00635U</v>
      </c>
      <c r="AP2537" s="20">
        <f t="shared" si="1441"/>
        <v>0</v>
      </c>
      <c r="AQ2537" s="74" t="str">
        <f t="shared" si="1456"/>
        <v>00635U</v>
      </c>
      <c r="AR2537" s="20">
        <f t="shared" si="1442"/>
        <v>0</v>
      </c>
      <c r="AS2537" s="74" t="str">
        <f t="shared" si="1450"/>
        <v>00635U</v>
      </c>
      <c r="AT2537" s="20">
        <f t="shared" si="1443"/>
        <v>0</v>
      </c>
      <c r="AU2537" s="74" t="str">
        <f t="shared" si="1433"/>
        <v>00635U</v>
      </c>
      <c r="AV2537" s="20">
        <f t="shared" si="1444"/>
        <v>0</v>
      </c>
      <c r="AW2537" s="74" t="str">
        <f t="shared" si="1434"/>
        <v>00635U</v>
      </c>
      <c r="AX2537" s="20">
        <f t="shared" si="1435"/>
        <v>0</v>
      </c>
      <c r="AY2537" s="20">
        <f t="shared" si="1445"/>
        <v>1</v>
      </c>
      <c r="AZ2537" s="116">
        <v>42627</v>
      </c>
      <c r="BA2537" s="117">
        <v>15.44</v>
      </c>
      <c r="BB2537" s="118">
        <v>15.5</v>
      </c>
      <c r="BC2537" s="76">
        <f t="shared" si="1453"/>
        <v>15.616875</v>
      </c>
      <c r="BD2537" s="76">
        <f t="shared" si="1454"/>
        <v>15.622958333333335</v>
      </c>
      <c r="BE2537" s="77">
        <f t="shared" si="1460"/>
        <v>-7.4838916236443127E-3</v>
      </c>
      <c r="BF2537" s="77">
        <f t="shared" si="1451"/>
        <v>-1.1710863552837698E-2</v>
      </c>
    </row>
    <row r="2538" spans="1:58" s="23" customFormat="1" ht="15.75" customHeight="1" x14ac:dyDescent="0.4">
      <c r="A2538" s="116">
        <v>42625</v>
      </c>
      <c r="B2538" s="112">
        <v>15.324999999999999</v>
      </c>
      <c r="C2538" s="112">
        <v>16.925000000000001</v>
      </c>
      <c r="D2538" s="112">
        <v>17.975000000000001</v>
      </c>
      <c r="E2538" s="112">
        <v>18.475000000000001</v>
      </c>
      <c r="F2538" s="112">
        <v>19.625</v>
      </c>
      <c r="G2538" s="112">
        <v>19.975000000000001</v>
      </c>
      <c r="H2538" s="113">
        <v>20.324999999999999</v>
      </c>
      <c r="I2538" s="90">
        <f t="shared" si="1436"/>
        <v>16.524999999999999</v>
      </c>
      <c r="J2538" s="90">
        <f t="shared" si="1437"/>
        <v>17.712500000000002</v>
      </c>
      <c r="K2538" s="114">
        <v>6</v>
      </c>
      <c r="L2538" s="115">
        <v>4.1666666666666664E-2</v>
      </c>
      <c r="M2538" s="90">
        <v>16.03</v>
      </c>
      <c r="N2538" s="90">
        <v>15.16</v>
      </c>
      <c r="O2538" s="90">
        <v>17.27</v>
      </c>
      <c r="P2538" s="90">
        <v>19.12</v>
      </c>
      <c r="Q2538" s="90">
        <v>21.1</v>
      </c>
      <c r="R2538" s="63">
        <f t="shared" si="1462"/>
        <v>5.1999999999999993</v>
      </c>
      <c r="S2538" s="64">
        <f t="shared" si="1461"/>
        <v>-0.1337142857142857</v>
      </c>
      <c r="T2538" s="65">
        <f t="shared" si="1455"/>
        <v>1.0573878627968338</v>
      </c>
      <c r="U2538" s="65">
        <f t="shared" si="1455"/>
        <v>0.87782281412854668</v>
      </c>
      <c r="V2538" s="65">
        <f t="shared" si="1463"/>
        <v>0.79288702928870292</v>
      </c>
      <c r="W2538" s="65">
        <f t="shared" si="1464"/>
        <v>0.71848341232227486</v>
      </c>
      <c r="X2538" s="61">
        <f t="shared" si="1438"/>
        <v>0.10440456769983697</v>
      </c>
      <c r="Y2538" s="66">
        <f t="shared" si="1465"/>
        <v>0.10013531799729351</v>
      </c>
      <c r="Z2538" s="61">
        <f t="shared" si="1466"/>
        <v>7.1860816944024422E-2</v>
      </c>
      <c r="AA2538" s="67">
        <f t="shared" si="1467"/>
        <v>16.525000000000002</v>
      </c>
      <c r="AB2538" s="68">
        <f t="shared" si="1468"/>
        <v>1.0883905013192556E-2</v>
      </c>
      <c r="AC2538" s="69">
        <f t="shared" si="1469"/>
        <v>9.0039577836411741E-2</v>
      </c>
      <c r="AD2538" s="70">
        <f>_xlfn.PERCENTILE.EXC(AC2538:$AC$5675,0.5)</f>
        <v>8.1334503423159482E-2</v>
      </c>
      <c r="AE2538" s="70">
        <f>_xlfn.PERCENTILE.EXC($AC2538:AC$5675,0.35)</f>
        <v>4.5540190676170253E-2</v>
      </c>
      <c r="AF2538" s="71">
        <f t="shared" si="1457"/>
        <v>5.217859563575112E-2</v>
      </c>
      <c r="AG2538" s="70">
        <f t="shared" si="1458"/>
        <v>-0.1280182258086919</v>
      </c>
      <c r="AH2538" s="70">
        <f t="shared" si="1459"/>
        <v>-0.15861506757985319</v>
      </c>
      <c r="AI2538" s="61" t="str">
        <f t="shared" si="1447"/>
        <v>Short VOL</v>
      </c>
      <c r="AJ2538" s="68" t="str">
        <f t="shared" si="1448"/>
        <v>Short VOL</v>
      </c>
      <c r="AK2538" s="72" t="str">
        <f t="shared" si="1449"/>
        <v>00631L</v>
      </c>
      <c r="AL2538" s="73">
        <f t="shared" si="1439"/>
        <v>1</v>
      </c>
      <c r="AM2538" s="72" t="str">
        <f t="shared" si="1452"/>
        <v>00635U</v>
      </c>
      <c r="AN2538" s="73">
        <f t="shared" si="1440"/>
        <v>0</v>
      </c>
      <c r="AO2538" s="74" t="str">
        <f t="shared" si="1446"/>
        <v>00631L</v>
      </c>
      <c r="AP2538" s="20">
        <f t="shared" si="1441"/>
        <v>1</v>
      </c>
      <c r="AQ2538" s="74" t="str">
        <f t="shared" si="1456"/>
        <v>00635U</v>
      </c>
      <c r="AR2538" s="20">
        <f t="shared" si="1442"/>
        <v>0</v>
      </c>
      <c r="AS2538" s="74" t="str">
        <f t="shared" si="1450"/>
        <v>00635U</v>
      </c>
      <c r="AT2538" s="20">
        <f t="shared" si="1443"/>
        <v>0</v>
      </c>
      <c r="AU2538" s="74" t="str">
        <f t="shared" si="1433"/>
        <v>00631L</v>
      </c>
      <c r="AV2538" s="20">
        <f t="shared" si="1444"/>
        <v>1</v>
      </c>
      <c r="AW2538" s="74" t="str">
        <f t="shared" si="1434"/>
        <v>00631L</v>
      </c>
      <c r="AX2538" s="20">
        <f t="shared" si="1435"/>
        <v>1</v>
      </c>
      <c r="AY2538" s="20">
        <f t="shared" si="1445"/>
        <v>0</v>
      </c>
      <c r="AZ2538" s="116">
        <v>42626</v>
      </c>
      <c r="BA2538" s="117">
        <v>15.02</v>
      </c>
      <c r="BB2538" s="118">
        <v>15</v>
      </c>
      <c r="BC2538" s="76">
        <f t="shared" si="1453"/>
        <v>15.612083333333334</v>
      </c>
      <c r="BD2538" s="76">
        <f t="shared" si="1454"/>
        <v>15.608875000000001</v>
      </c>
      <c r="BE2538" s="77">
        <f t="shared" si="1460"/>
        <v>-3.9205743414556099E-2</v>
      </c>
      <c r="BF2538" s="77">
        <f t="shared" si="1451"/>
        <v>-3.7726934196090467E-2</v>
      </c>
    </row>
    <row r="2539" spans="1:58" s="23" customFormat="1" ht="15.75" customHeight="1" x14ac:dyDescent="0.4">
      <c r="A2539" s="116">
        <v>42622</v>
      </c>
      <c r="B2539" s="112">
        <v>16.475000000000001</v>
      </c>
      <c r="C2539" s="112">
        <v>17.875</v>
      </c>
      <c r="D2539" s="112">
        <v>18.8</v>
      </c>
      <c r="E2539" s="112">
        <v>19.074999999999999</v>
      </c>
      <c r="F2539" s="112">
        <v>20.149999999999999</v>
      </c>
      <c r="G2539" s="112">
        <v>20.425000000000001</v>
      </c>
      <c r="H2539" s="113">
        <v>20.65</v>
      </c>
      <c r="I2539" s="90">
        <f t="shared" si="1436"/>
        <v>17.466666666666669</v>
      </c>
      <c r="J2539" s="90">
        <f t="shared" si="1437"/>
        <v>18.530208333333334</v>
      </c>
      <c r="K2539" s="114">
        <v>7</v>
      </c>
      <c r="L2539" s="115">
        <v>4.1666666666666664E-2</v>
      </c>
      <c r="M2539" s="90">
        <v>18.78</v>
      </c>
      <c r="N2539" s="90">
        <v>17.5</v>
      </c>
      <c r="O2539" s="90">
        <v>18.829999999999998</v>
      </c>
      <c r="P2539" s="90">
        <v>20.3</v>
      </c>
      <c r="Q2539" s="90">
        <v>21.82</v>
      </c>
      <c r="R2539" s="63">
        <f t="shared" si="1462"/>
        <v>2.8499999999999943</v>
      </c>
      <c r="S2539" s="64">
        <f t="shared" si="1461"/>
        <v>0.39888089528377302</v>
      </c>
      <c r="T2539" s="65">
        <f t="shared" si="1455"/>
        <v>1.0731428571428572</v>
      </c>
      <c r="U2539" s="65">
        <f t="shared" si="1455"/>
        <v>0.92936802973977706</v>
      </c>
      <c r="V2539" s="65">
        <f t="shared" si="1463"/>
        <v>0.86206896551724133</v>
      </c>
      <c r="W2539" s="65">
        <f t="shared" si="1464"/>
        <v>0.80201649862511459</v>
      </c>
      <c r="X2539" s="61">
        <f t="shared" si="1438"/>
        <v>8.4977238239757114E-2</v>
      </c>
      <c r="Y2539" s="66">
        <f t="shared" si="1465"/>
        <v>8.2568807339449504E-2</v>
      </c>
      <c r="Z2539" s="61">
        <f t="shared" si="1466"/>
        <v>6.0889790076335819E-2</v>
      </c>
      <c r="AA2539" s="67">
        <f t="shared" si="1467"/>
        <v>17.466666666666669</v>
      </c>
      <c r="AB2539" s="68">
        <f t="shared" si="1468"/>
        <v>-5.857142857142849E-2</v>
      </c>
      <c r="AC2539" s="69">
        <f t="shared" si="1469"/>
        <v>-1.9047619047617966E-3</v>
      </c>
      <c r="AD2539" s="70">
        <f>_xlfn.PERCENTILE.EXC(AC2539:$AC$5675,0.5)</f>
        <v>8.1332661055734265E-2</v>
      </c>
      <c r="AE2539" s="70">
        <f>_xlfn.PERCENTILE.EXC($AC2539:AC$5675,0.35)</f>
        <v>4.5532350251261941E-2</v>
      </c>
      <c r="AF2539" s="71">
        <f t="shared" si="1457"/>
        <v>5.217859563575112E-2</v>
      </c>
      <c r="AG2539" s="70">
        <f t="shared" si="1458"/>
        <v>-0.1280182258086919</v>
      </c>
      <c r="AH2539" s="70">
        <f t="shared" si="1459"/>
        <v>-0.15861506757985319</v>
      </c>
      <c r="AI2539" s="61" t="str">
        <f t="shared" si="1447"/>
        <v>Safety</v>
      </c>
      <c r="AJ2539" s="68" t="str">
        <f t="shared" si="1448"/>
        <v>Safety</v>
      </c>
      <c r="AK2539" s="72" t="str">
        <f t="shared" si="1449"/>
        <v>00635U</v>
      </c>
      <c r="AL2539" s="73">
        <f t="shared" si="1439"/>
        <v>0</v>
      </c>
      <c r="AM2539" s="72" t="str">
        <f t="shared" si="1452"/>
        <v>00635U</v>
      </c>
      <c r="AN2539" s="73">
        <f t="shared" si="1440"/>
        <v>0</v>
      </c>
      <c r="AO2539" s="74" t="str">
        <f t="shared" si="1446"/>
        <v>00635U</v>
      </c>
      <c r="AP2539" s="20">
        <f t="shared" si="1441"/>
        <v>0</v>
      </c>
      <c r="AQ2539" s="74" t="str">
        <f t="shared" si="1456"/>
        <v>00635U</v>
      </c>
      <c r="AR2539" s="20">
        <f t="shared" si="1442"/>
        <v>0</v>
      </c>
      <c r="AS2539" s="74" t="str">
        <f t="shared" si="1450"/>
        <v>00635U</v>
      </c>
      <c r="AT2539" s="20">
        <f t="shared" si="1443"/>
        <v>0</v>
      </c>
      <c r="AU2539" s="74" t="str">
        <f t="shared" si="1433"/>
        <v>00635U</v>
      </c>
      <c r="AV2539" s="20">
        <f t="shared" si="1444"/>
        <v>0</v>
      </c>
      <c r="AW2539" s="74" t="str">
        <f t="shared" si="1434"/>
        <v>00635U</v>
      </c>
      <c r="AX2539" s="20">
        <f t="shared" si="1435"/>
        <v>0</v>
      </c>
      <c r="AY2539" s="20">
        <f t="shared" si="1445"/>
        <v>1</v>
      </c>
      <c r="AZ2539" s="116">
        <v>42625</v>
      </c>
      <c r="BA2539" s="117">
        <v>14.9625</v>
      </c>
      <c r="BB2539" s="118">
        <v>14.9125</v>
      </c>
      <c r="BC2539" s="76">
        <f t="shared" si="1453"/>
        <v>15.615416666666668</v>
      </c>
      <c r="BD2539" s="76">
        <f t="shared" si="1454"/>
        <v>15.611458333333333</v>
      </c>
      <c r="BE2539" s="77">
        <f t="shared" si="1460"/>
        <v>-4.5014275422259109E-2</v>
      </c>
      <c r="BF2539" s="77">
        <f t="shared" si="1451"/>
        <v>-4.1569360112097123E-2</v>
      </c>
    </row>
    <row r="2540" spans="1:58" s="23" customFormat="1" ht="15.75" customHeight="1" x14ac:dyDescent="0.4">
      <c r="A2540" s="116">
        <v>42621</v>
      </c>
      <c r="B2540" s="112">
        <v>13.375</v>
      </c>
      <c r="C2540" s="112">
        <v>15.925000000000001</v>
      </c>
      <c r="D2540" s="112">
        <v>17.274999999999999</v>
      </c>
      <c r="E2540" s="112">
        <v>17.824999999999999</v>
      </c>
      <c r="F2540" s="112">
        <v>19.024999999999999</v>
      </c>
      <c r="G2540" s="112">
        <v>19.425000000000001</v>
      </c>
      <c r="H2540" s="113">
        <v>19.824999999999999</v>
      </c>
      <c r="I2540" s="90">
        <f t="shared" si="1436"/>
        <v>15.075000000000001</v>
      </c>
      <c r="J2540" s="90">
        <f t="shared" si="1437"/>
        <v>16.824999999999999</v>
      </c>
      <c r="K2540" s="114">
        <v>8</v>
      </c>
      <c r="L2540" s="115">
        <v>4.1666666666666664E-2</v>
      </c>
      <c r="M2540" s="90">
        <v>10.99</v>
      </c>
      <c r="N2540" s="90">
        <v>12.51</v>
      </c>
      <c r="O2540" s="90">
        <v>15.81</v>
      </c>
      <c r="P2540" s="90">
        <v>18.309999999999999</v>
      </c>
      <c r="Q2540" s="90">
        <v>20.41</v>
      </c>
      <c r="R2540" s="63">
        <f t="shared" si="1462"/>
        <v>10.619999999999997</v>
      </c>
      <c r="S2540" s="64">
        <f t="shared" si="1461"/>
        <v>4.773869346733671E-2</v>
      </c>
      <c r="T2540" s="65">
        <f t="shared" si="1455"/>
        <v>0.87849720223820948</v>
      </c>
      <c r="U2540" s="65">
        <f t="shared" si="1455"/>
        <v>0.79127134724857684</v>
      </c>
      <c r="V2540" s="65">
        <f t="shared" si="1463"/>
        <v>0.68323320589841618</v>
      </c>
      <c r="W2540" s="65">
        <f t="shared" si="1464"/>
        <v>0.61293483586477215</v>
      </c>
      <c r="X2540" s="61">
        <f t="shared" si="1438"/>
        <v>0.1906542056074767</v>
      </c>
      <c r="Y2540" s="66">
        <f t="shared" si="1465"/>
        <v>0.11220196353436186</v>
      </c>
      <c r="Z2540" s="61">
        <f t="shared" si="1466"/>
        <v>0.11608623548922044</v>
      </c>
      <c r="AA2540" s="67">
        <f t="shared" si="1467"/>
        <v>15.075000000000003</v>
      </c>
      <c r="AB2540" s="68">
        <f t="shared" si="1468"/>
        <v>6.914468425259794E-2</v>
      </c>
      <c r="AC2540" s="69">
        <f t="shared" si="1469"/>
        <v>0.20503597122302183</v>
      </c>
      <c r="AD2540" s="70">
        <f>_xlfn.PERCENTILE.EXC(AC2540:$AC$5675,0.5)</f>
        <v>8.1334503423159482E-2</v>
      </c>
      <c r="AE2540" s="70">
        <f>_xlfn.PERCENTILE.EXC($AC2540:AC$5675,0.35)</f>
        <v>4.5546911040377377E-2</v>
      </c>
      <c r="AF2540" s="71">
        <f t="shared" si="1457"/>
        <v>5.2672734188724028E-2</v>
      </c>
      <c r="AG2540" s="70">
        <f t="shared" si="1458"/>
        <v>-0.1280182258086919</v>
      </c>
      <c r="AH2540" s="70">
        <f t="shared" si="1459"/>
        <v>-0.15861506757985319</v>
      </c>
      <c r="AI2540" s="61" t="str">
        <f t="shared" si="1447"/>
        <v>Short VOL</v>
      </c>
      <c r="AJ2540" s="68" t="str">
        <f t="shared" si="1448"/>
        <v>Short VOL</v>
      </c>
      <c r="AK2540" s="72" t="str">
        <f t="shared" si="1449"/>
        <v>00631L</v>
      </c>
      <c r="AL2540" s="73">
        <f t="shared" si="1439"/>
        <v>1</v>
      </c>
      <c r="AM2540" s="72" t="str">
        <f t="shared" si="1452"/>
        <v>00631L</v>
      </c>
      <c r="AN2540" s="73">
        <f t="shared" si="1440"/>
        <v>1</v>
      </c>
      <c r="AO2540" s="74" t="str">
        <f t="shared" si="1446"/>
        <v>00631L</v>
      </c>
      <c r="AP2540" s="20">
        <f t="shared" si="1441"/>
        <v>1</v>
      </c>
      <c r="AQ2540" s="74" t="str">
        <f t="shared" si="1456"/>
        <v>00635U</v>
      </c>
      <c r="AR2540" s="20">
        <f t="shared" si="1442"/>
        <v>0</v>
      </c>
      <c r="AS2540" s="74" t="str">
        <f t="shared" si="1450"/>
        <v>00635U</v>
      </c>
      <c r="AT2540" s="20">
        <f t="shared" si="1443"/>
        <v>0</v>
      </c>
      <c r="AU2540" s="74" t="str">
        <f t="shared" si="1433"/>
        <v>00631L</v>
      </c>
      <c r="AV2540" s="20">
        <f t="shared" si="1444"/>
        <v>1</v>
      </c>
      <c r="AW2540" s="74" t="str">
        <f t="shared" si="1434"/>
        <v>00631L</v>
      </c>
      <c r="AX2540" s="20">
        <f t="shared" si="1435"/>
        <v>1</v>
      </c>
      <c r="AY2540" s="20">
        <f t="shared" si="1445"/>
        <v>0</v>
      </c>
      <c r="AZ2540" s="116">
        <v>42622</v>
      </c>
      <c r="BA2540" s="117">
        <v>15</v>
      </c>
      <c r="BB2540" s="118">
        <v>14.987500000000001</v>
      </c>
      <c r="BC2540" s="76">
        <f t="shared" si="1453"/>
        <v>15.620416666666667</v>
      </c>
      <c r="BD2540" s="76">
        <f t="shared" si="1454"/>
        <v>15.616875</v>
      </c>
      <c r="BE2540" s="77">
        <f t="shared" si="1460"/>
        <v>-4.0518552108618523E-2</v>
      </c>
      <c r="BF2540" s="77">
        <f t="shared" si="1451"/>
        <v>-3.9500540280946107E-2</v>
      </c>
    </row>
    <row r="2541" spans="1:58" s="23" customFormat="1" ht="15.75" customHeight="1" x14ac:dyDescent="0.4">
      <c r="A2541" s="116">
        <v>42620</v>
      </c>
      <c r="B2541" s="112">
        <v>13.225</v>
      </c>
      <c r="C2541" s="112">
        <v>15.775</v>
      </c>
      <c r="D2541" s="112">
        <v>17.125</v>
      </c>
      <c r="E2541" s="112">
        <v>17.675000000000001</v>
      </c>
      <c r="F2541" s="112">
        <v>18.875</v>
      </c>
      <c r="G2541" s="112">
        <v>19.274999999999999</v>
      </c>
      <c r="H2541" s="113">
        <v>19.675000000000001</v>
      </c>
      <c r="I2541" s="90">
        <f t="shared" si="1436"/>
        <v>14.81875</v>
      </c>
      <c r="J2541" s="90">
        <f t="shared" si="1437"/>
        <v>16.618749999999999</v>
      </c>
      <c r="K2541" s="114">
        <v>9</v>
      </c>
      <c r="L2541" s="115">
        <v>4.1666666666666664E-2</v>
      </c>
      <c r="M2541" s="90">
        <v>9.8000000000000007</v>
      </c>
      <c r="N2541" s="90">
        <v>11.94</v>
      </c>
      <c r="O2541" s="90">
        <v>15.49</v>
      </c>
      <c r="P2541" s="90">
        <v>18.010000000000002</v>
      </c>
      <c r="Q2541" s="90">
        <v>20.23</v>
      </c>
      <c r="R2541" s="63">
        <f t="shared" si="1462"/>
        <v>11.759999999999998</v>
      </c>
      <c r="S2541" s="64">
        <f t="shared" si="1461"/>
        <v>-6.6555740432612375E-3</v>
      </c>
      <c r="T2541" s="65">
        <f t="shared" si="1455"/>
        <v>0.82077051926298172</v>
      </c>
      <c r="U2541" s="65">
        <f t="shared" si="1455"/>
        <v>0.77081988379599742</v>
      </c>
      <c r="V2541" s="65">
        <f t="shared" si="1463"/>
        <v>0.66296501943364794</v>
      </c>
      <c r="W2541" s="65">
        <f t="shared" si="1464"/>
        <v>0.59021255561047947</v>
      </c>
      <c r="X2541" s="61">
        <f t="shared" si="1438"/>
        <v>0.19281663516068059</v>
      </c>
      <c r="Y2541" s="66">
        <f t="shared" si="1465"/>
        <v>0.11315417256011315</v>
      </c>
      <c r="Z2541" s="61">
        <f t="shared" si="1466"/>
        <v>0.12146773513285526</v>
      </c>
      <c r="AA2541" s="67">
        <f t="shared" si="1467"/>
        <v>14.81875</v>
      </c>
      <c r="AB2541" s="68">
        <f t="shared" si="1468"/>
        <v>0.10762144053601341</v>
      </c>
      <c r="AC2541" s="69">
        <f t="shared" si="1469"/>
        <v>0.24110134003350087</v>
      </c>
      <c r="AD2541" s="70">
        <f>_xlfn.PERCENTILE.EXC(AC2541:$AC$5675,0.5)</f>
        <v>8.1332661055734265E-2</v>
      </c>
      <c r="AE2541" s="70">
        <f>_xlfn.PERCENTILE.EXC($AC2541:AC$5675,0.35)</f>
        <v>4.5539070615469066E-2</v>
      </c>
      <c r="AF2541" s="71">
        <f t="shared" si="1457"/>
        <v>5.2672734188724028E-2</v>
      </c>
      <c r="AG2541" s="70">
        <f t="shared" si="1458"/>
        <v>-0.1280182258086919</v>
      </c>
      <c r="AH2541" s="70">
        <f t="shared" si="1459"/>
        <v>-0.15861506757985319</v>
      </c>
      <c r="AI2541" s="61" t="str">
        <f t="shared" si="1447"/>
        <v>Short VOL</v>
      </c>
      <c r="AJ2541" s="68" t="str">
        <f t="shared" si="1448"/>
        <v>Short VOL</v>
      </c>
      <c r="AK2541" s="72" t="str">
        <f t="shared" si="1449"/>
        <v>00631L</v>
      </c>
      <c r="AL2541" s="73">
        <f t="shared" si="1439"/>
        <v>1</v>
      </c>
      <c r="AM2541" s="72" t="str">
        <f t="shared" si="1452"/>
        <v>00631L</v>
      </c>
      <c r="AN2541" s="73">
        <f t="shared" si="1440"/>
        <v>1</v>
      </c>
      <c r="AO2541" s="74" t="str">
        <f t="shared" si="1446"/>
        <v>00631L</v>
      </c>
      <c r="AP2541" s="20">
        <f t="shared" si="1441"/>
        <v>1</v>
      </c>
      <c r="AQ2541" s="74" t="str">
        <f t="shared" si="1456"/>
        <v>00635U</v>
      </c>
      <c r="AR2541" s="20">
        <f t="shared" si="1442"/>
        <v>0</v>
      </c>
      <c r="AS2541" s="74" t="str">
        <f t="shared" si="1450"/>
        <v>00635U</v>
      </c>
      <c r="AT2541" s="20">
        <f t="shared" si="1443"/>
        <v>0</v>
      </c>
      <c r="AU2541" s="74" t="str">
        <f t="shared" si="1433"/>
        <v>00631L</v>
      </c>
      <c r="AV2541" s="20">
        <f t="shared" si="1444"/>
        <v>1</v>
      </c>
      <c r="AW2541" s="74" t="str">
        <f t="shared" si="1434"/>
        <v>00631L</v>
      </c>
      <c r="AX2541" s="20">
        <f t="shared" si="1435"/>
        <v>1</v>
      </c>
      <c r="AY2541" s="20">
        <f t="shared" si="1445"/>
        <v>0</v>
      </c>
      <c r="AZ2541" s="116">
        <v>42621</v>
      </c>
      <c r="BA2541" s="117">
        <v>14.93</v>
      </c>
      <c r="BB2541" s="118">
        <v>15.012499999999999</v>
      </c>
      <c r="BC2541" s="76">
        <f t="shared" si="1453"/>
        <v>15.624375000000002</v>
      </c>
      <c r="BD2541" s="76">
        <f t="shared" si="1454"/>
        <v>15.619458333333334</v>
      </c>
      <c r="BE2541" s="77">
        <f t="shared" si="1460"/>
        <v>-3.9161566462658698E-2</v>
      </c>
      <c r="BF2541" s="77">
        <f t="shared" si="1451"/>
        <v>-4.4140988670648591E-2</v>
      </c>
    </row>
    <row r="2542" spans="1:58" s="23" customFormat="1" ht="15.75" customHeight="1" x14ac:dyDescent="0.4">
      <c r="A2542" s="116">
        <v>42619</v>
      </c>
      <c r="B2542" s="112">
        <v>13.375</v>
      </c>
      <c r="C2542" s="112">
        <v>15.875</v>
      </c>
      <c r="D2542" s="112">
        <v>17.175000000000001</v>
      </c>
      <c r="E2542" s="112">
        <v>17.725000000000001</v>
      </c>
      <c r="F2542" s="112">
        <v>18.925000000000001</v>
      </c>
      <c r="G2542" s="112">
        <v>19.274999999999999</v>
      </c>
      <c r="H2542" s="113">
        <v>19.675000000000001</v>
      </c>
      <c r="I2542" s="90">
        <f t="shared" si="1436"/>
        <v>14.833333333333334</v>
      </c>
      <c r="J2542" s="90">
        <f t="shared" si="1437"/>
        <v>16.633333333333333</v>
      </c>
      <c r="K2542" s="114">
        <v>10</v>
      </c>
      <c r="L2542" s="115">
        <v>4.1666666666666664E-2</v>
      </c>
      <c r="M2542" s="90">
        <v>9.98</v>
      </c>
      <c r="N2542" s="90">
        <v>12.02</v>
      </c>
      <c r="O2542" s="90">
        <v>15.56</v>
      </c>
      <c r="P2542" s="90">
        <v>18.03</v>
      </c>
      <c r="Q2542" s="90">
        <v>20.260000000000002</v>
      </c>
      <c r="R2542" s="63">
        <f t="shared" si="1462"/>
        <v>11.590000000000003</v>
      </c>
      <c r="S2542" s="64">
        <f t="shared" si="1461"/>
        <v>3.3388981636059386E-3</v>
      </c>
      <c r="T2542" s="65">
        <f t="shared" si="1455"/>
        <v>0.83028286189683864</v>
      </c>
      <c r="U2542" s="65">
        <f t="shared" si="1455"/>
        <v>0.77249357326478141</v>
      </c>
      <c r="V2542" s="65">
        <f t="shared" si="1463"/>
        <v>0.66666666666666663</v>
      </c>
      <c r="W2542" s="65">
        <f t="shared" si="1464"/>
        <v>0.59328726554787747</v>
      </c>
      <c r="X2542" s="61">
        <f t="shared" si="1438"/>
        <v>0.18691588785046728</v>
      </c>
      <c r="Y2542" s="66">
        <f t="shared" si="1465"/>
        <v>0.11001410437235538</v>
      </c>
      <c r="Z2542" s="61">
        <f t="shared" si="1466"/>
        <v>0.1213483146067415</v>
      </c>
      <c r="AA2542" s="67">
        <f t="shared" si="1467"/>
        <v>14.833333333333334</v>
      </c>
      <c r="AB2542" s="68">
        <f t="shared" si="1468"/>
        <v>0.11272878535773714</v>
      </c>
      <c r="AC2542" s="69">
        <f t="shared" si="1469"/>
        <v>0.23405435385468673</v>
      </c>
      <c r="AD2542" s="70">
        <f>_xlfn.PERCENTILE.EXC(AC2542:$AC$5675,0.5)</f>
        <v>8.1310502307008259E-2</v>
      </c>
      <c r="AE2542" s="70">
        <f>_xlfn.PERCENTILE.EXC($AC2542:AC$5675,0.35)</f>
        <v>4.5531230190560754E-2</v>
      </c>
      <c r="AF2542" s="71">
        <f t="shared" si="1457"/>
        <v>5.2672734188724028E-2</v>
      </c>
      <c r="AG2542" s="70">
        <f t="shared" si="1458"/>
        <v>-0.1280182258086919</v>
      </c>
      <c r="AH2542" s="70">
        <f t="shared" si="1459"/>
        <v>-0.15861506757985319</v>
      </c>
      <c r="AI2542" s="61" t="str">
        <f t="shared" si="1447"/>
        <v>Short VOL</v>
      </c>
      <c r="AJ2542" s="68" t="str">
        <f t="shared" si="1448"/>
        <v>Short VOL</v>
      </c>
      <c r="AK2542" s="72" t="str">
        <f t="shared" si="1449"/>
        <v>00631L</v>
      </c>
      <c r="AL2542" s="73">
        <f t="shared" si="1439"/>
        <v>1</v>
      </c>
      <c r="AM2542" s="72" t="str">
        <f t="shared" si="1452"/>
        <v>00631L</v>
      </c>
      <c r="AN2542" s="73">
        <f t="shared" si="1440"/>
        <v>1</v>
      </c>
      <c r="AO2542" s="74" t="str">
        <f t="shared" si="1446"/>
        <v>00631L</v>
      </c>
      <c r="AP2542" s="20">
        <f t="shared" si="1441"/>
        <v>1</v>
      </c>
      <c r="AQ2542" s="74" t="str">
        <f t="shared" si="1456"/>
        <v>00635U</v>
      </c>
      <c r="AR2542" s="20">
        <f t="shared" si="1442"/>
        <v>0</v>
      </c>
      <c r="AS2542" s="74" t="str">
        <f t="shared" si="1450"/>
        <v>00635U</v>
      </c>
      <c r="AT2542" s="20">
        <f t="shared" si="1443"/>
        <v>0</v>
      </c>
      <c r="AU2542" s="74" t="str">
        <f t="shared" si="1433"/>
        <v>00631L</v>
      </c>
      <c r="AV2542" s="20">
        <f t="shared" si="1444"/>
        <v>1</v>
      </c>
      <c r="AW2542" s="74" t="str">
        <f t="shared" si="1434"/>
        <v>00631L</v>
      </c>
      <c r="AX2542" s="20">
        <f t="shared" si="1435"/>
        <v>1</v>
      </c>
      <c r="AY2542" s="20">
        <f t="shared" si="1445"/>
        <v>0</v>
      </c>
      <c r="AZ2542" s="116">
        <v>42620</v>
      </c>
      <c r="BA2542" s="117">
        <v>14.91</v>
      </c>
      <c r="BB2542" s="118">
        <v>14.9</v>
      </c>
      <c r="BC2542" s="76">
        <f t="shared" si="1453"/>
        <v>15.623958333333333</v>
      </c>
      <c r="BD2542" s="76">
        <f t="shared" si="1454"/>
        <v>15.622666666666667</v>
      </c>
      <c r="BE2542" s="77">
        <f t="shared" si="1460"/>
        <v>-4.6336422428161807E-2</v>
      </c>
      <c r="BF2542" s="77">
        <f t="shared" si="1451"/>
        <v>-4.5617478876845641E-2</v>
      </c>
    </row>
    <row r="2543" spans="1:58" s="23" customFormat="1" ht="15.75" customHeight="1" x14ac:dyDescent="0.4">
      <c r="A2543" s="116">
        <v>42615</v>
      </c>
      <c r="B2543" s="112">
        <v>13.925000000000001</v>
      </c>
      <c r="C2543" s="112">
        <v>16.375</v>
      </c>
      <c r="D2543" s="112">
        <v>17.574999999999999</v>
      </c>
      <c r="E2543" s="112">
        <v>18.074999999999999</v>
      </c>
      <c r="F2543" s="112">
        <v>19.225000000000001</v>
      </c>
      <c r="G2543" s="112">
        <v>19.574999999999999</v>
      </c>
      <c r="H2543" s="113">
        <v>19.899999999999999</v>
      </c>
      <c r="I2543" s="90">
        <f t="shared" si="1436"/>
        <v>15.252083333333333</v>
      </c>
      <c r="J2543" s="90">
        <f t="shared" si="1437"/>
        <v>17.024999999999999</v>
      </c>
      <c r="K2543" s="114">
        <v>11</v>
      </c>
      <c r="L2543" s="115">
        <v>4.1666666666666664E-2</v>
      </c>
      <c r="M2543" s="90">
        <v>9.1</v>
      </c>
      <c r="N2543" s="90">
        <v>11.98</v>
      </c>
      <c r="O2543" s="90">
        <v>15.65</v>
      </c>
      <c r="P2543" s="90">
        <v>18.190000000000001</v>
      </c>
      <c r="Q2543" s="90">
        <v>20.440000000000001</v>
      </c>
      <c r="R2543" s="63">
        <f t="shared" si="1462"/>
        <v>12.760000000000005</v>
      </c>
      <c r="S2543" s="64">
        <f t="shared" si="1461"/>
        <v>-0.11127596439169139</v>
      </c>
      <c r="T2543" s="65">
        <f t="shared" si="1455"/>
        <v>0.75959933222036724</v>
      </c>
      <c r="U2543" s="65">
        <f t="shared" si="1455"/>
        <v>0.7654952076677316</v>
      </c>
      <c r="V2543" s="65">
        <f t="shared" si="1463"/>
        <v>0.65860362836723474</v>
      </c>
      <c r="W2543" s="65">
        <f t="shared" si="1464"/>
        <v>0.58610567514677103</v>
      </c>
      <c r="X2543" s="61">
        <f t="shared" si="1438"/>
        <v>0.1759425493716337</v>
      </c>
      <c r="Y2543" s="66">
        <f t="shared" si="1465"/>
        <v>0.10096818810511753</v>
      </c>
      <c r="Z2543" s="61">
        <f t="shared" si="1466"/>
        <v>0.1162409506897964</v>
      </c>
      <c r="AA2543" s="67">
        <f t="shared" si="1467"/>
        <v>15.252083333333335</v>
      </c>
      <c r="AB2543" s="68">
        <f t="shared" si="1468"/>
        <v>0.16235392320534225</v>
      </c>
      <c r="AC2543" s="69">
        <f t="shared" si="1469"/>
        <v>0.27312882582081255</v>
      </c>
      <c r="AD2543" s="70">
        <f>_xlfn.PERCENTILE.EXC(AC2543:$AC$5675,0.5)</f>
        <v>8.1288343558282253E-2</v>
      </c>
      <c r="AE2543" s="70">
        <f>_xlfn.PERCENTILE.EXC($AC2543:AC$5675,0.35)</f>
        <v>4.5525616932132348E-2</v>
      </c>
      <c r="AF2543" s="71">
        <f t="shared" si="1457"/>
        <v>5.2672734188724028E-2</v>
      </c>
      <c r="AG2543" s="70">
        <f t="shared" si="1458"/>
        <v>-0.1280182258086919</v>
      </c>
      <c r="AH2543" s="70">
        <f t="shared" si="1459"/>
        <v>-0.15861506757985319</v>
      </c>
      <c r="AI2543" s="61" t="str">
        <f t="shared" si="1447"/>
        <v>Short VOL</v>
      </c>
      <c r="AJ2543" s="68" t="str">
        <f t="shared" si="1448"/>
        <v>Short VOL</v>
      </c>
      <c r="AK2543" s="72" t="str">
        <f t="shared" si="1449"/>
        <v>00631L</v>
      </c>
      <c r="AL2543" s="73">
        <f t="shared" si="1439"/>
        <v>1</v>
      </c>
      <c r="AM2543" s="72" t="str">
        <f t="shared" si="1452"/>
        <v>00631L</v>
      </c>
      <c r="AN2543" s="73">
        <f t="shared" si="1440"/>
        <v>1</v>
      </c>
      <c r="AO2543" s="74" t="str">
        <f t="shared" si="1446"/>
        <v>00631L</v>
      </c>
      <c r="AP2543" s="20">
        <f t="shared" si="1441"/>
        <v>1</v>
      </c>
      <c r="AQ2543" s="74" t="str">
        <f t="shared" si="1456"/>
        <v>00635U</v>
      </c>
      <c r="AR2543" s="20">
        <f t="shared" si="1442"/>
        <v>0</v>
      </c>
      <c r="AS2543" s="74" t="str">
        <f t="shared" si="1450"/>
        <v>00635U</v>
      </c>
      <c r="AT2543" s="20">
        <f t="shared" si="1443"/>
        <v>0</v>
      </c>
      <c r="AU2543" s="74" t="str">
        <f t="shared" si="1433"/>
        <v>00631L</v>
      </c>
      <c r="AV2543" s="20">
        <f t="shared" si="1444"/>
        <v>1</v>
      </c>
      <c r="AW2543" s="74" t="str">
        <f t="shared" si="1434"/>
        <v>00631L</v>
      </c>
      <c r="AX2543" s="20">
        <f t="shared" si="1435"/>
        <v>1</v>
      </c>
      <c r="AY2543" s="20">
        <f t="shared" si="1445"/>
        <v>0</v>
      </c>
      <c r="AZ2543" s="116">
        <v>42619</v>
      </c>
      <c r="BA2543" s="117">
        <v>14.79</v>
      </c>
      <c r="BB2543" s="118">
        <v>14.7875</v>
      </c>
      <c r="BC2543" s="76">
        <f t="shared" si="1453"/>
        <v>15.626666666666667</v>
      </c>
      <c r="BD2543" s="76">
        <f t="shared" si="1454"/>
        <v>15.622125000000002</v>
      </c>
      <c r="BE2543" s="77">
        <f t="shared" si="1460"/>
        <v>-5.370093856655294E-2</v>
      </c>
      <c r="BF2543" s="77">
        <f t="shared" si="1451"/>
        <v>-5.3265800907367149E-2</v>
      </c>
    </row>
    <row r="2544" spans="1:58" s="23" customFormat="1" ht="15.75" customHeight="1" x14ac:dyDescent="0.4">
      <c r="A2544" s="116">
        <v>42614</v>
      </c>
      <c r="B2544" s="112">
        <v>14.574999999999999</v>
      </c>
      <c r="C2544" s="112">
        <v>16.675000000000001</v>
      </c>
      <c r="D2544" s="112">
        <v>17.725000000000001</v>
      </c>
      <c r="E2544" s="112">
        <v>18.125</v>
      </c>
      <c r="F2544" s="112">
        <v>19.324999999999999</v>
      </c>
      <c r="G2544" s="112">
        <v>19.675000000000001</v>
      </c>
      <c r="H2544" s="113">
        <v>20.024999999999999</v>
      </c>
      <c r="I2544" s="90">
        <f t="shared" si="1436"/>
        <v>15.625</v>
      </c>
      <c r="J2544" s="90">
        <f t="shared" si="1437"/>
        <v>17.200000000000003</v>
      </c>
      <c r="K2544" s="114">
        <v>12</v>
      </c>
      <c r="L2544" s="115">
        <v>4.1666666666666664E-2</v>
      </c>
      <c r="M2544" s="90">
        <v>11.89</v>
      </c>
      <c r="N2544" s="90">
        <v>13.48</v>
      </c>
      <c r="O2544" s="90">
        <v>16.309999999999999</v>
      </c>
      <c r="P2544" s="90">
        <v>18.559999999999999</v>
      </c>
      <c r="Q2544" s="90">
        <v>20.64</v>
      </c>
      <c r="R2544" s="63">
        <f t="shared" si="1462"/>
        <v>9.4999999999999964</v>
      </c>
      <c r="S2544" s="64">
        <f t="shared" si="1461"/>
        <v>4.4709388971684427E-3</v>
      </c>
      <c r="T2544" s="65">
        <f t="shared" si="1455"/>
        <v>0.88204747774480718</v>
      </c>
      <c r="U2544" s="65">
        <f t="shared" si="1455"/>
        <v>0.82648681790312706</v>
      </c>
      <c r="V2544" s="65">
        <f t="shared" si="1463"/>
        <v>0.72629310344827591</v>
      </c>
      <c r="W2544" s="65">
        <f t="shared" si="1464"/>
        <v>0.6531007751937985</v>
      </c>
      <c r="X2544" s="61">
        <f t="shared" si="1438"/>
        <v>0.14408233276157814</v>
      </c>
      <c r="Y2544" s="66">
        <f t="shared" si="1465"/>
        <v>0.10482758620689647</v>
      </c>
      <c r="Z2544" s="61">
        <f t="shared" si="1466"/>
        <v>0.10080000000000018</v>
      </c>
      <c r="AA2544" s="67">
        <f t="shared" si="1467"/>
        <v>15.625</v>
      </c>
      <c r="AB2544" s="68">
        <f t="shared" si="1468"/>
        <v>8.1231454005934636E-2</v>
      </c>
      <c r="AC2544" s="69">
        <f t="shared" si="1469"/>
        <v>0.15912462908011865</v>
      </c>
      <c r="AD2544" s="70">
        <f>_xlfn.PERCENTILE.EXC(AC2544:$AC$5675,0.5)</f>
        <v>8.1276841536435884E-2</v>
      </c>
      <c r="AE2544" s="70">
        <f>_xlfn.PERCENTILE.EXC($AC2544:AC$5675,0.35)</f>
        <v>4.5525571589903703E-2</v>
      </c>
      <c r="AF2544" s="71">
        <f t="shared" si="1457"/>
        <v>5.2672734188724028E-2</v>
      </c>
      <c r="AG2544" s="70">
        <f t="shared" si="1458"/>
        <v>-0.1280182258086919</v>
      </c>
      <c r="AH2544" s="70">
        <f t="shared" si="1459"/>
        <v>-0.15861506757985319</v>
      </c>
      <c r="AI2544" s="61" t="str">
        <f t="shared" si="1447"/>
        <v>Short VOL</v>
      </c>
      <c r="AJ2544" s="68" t="str">
        <f t="shared" si="1448"/>
        <v>Short VOL</v>
      </c>
      <c r="AK2544" s="72" t="str">
        <f t="shared" si="1449"/>
        <v>00631L</v>
      </c>
      <c r="AL2544" s="73">
        <f t="shared" si="1439"/>
        <v>1</v>
      </c>
      <c r="AM2544" s="72" t="str">
        <f t="shared" si="1452"/>
        <v>00631L</v>
      </c>
      <c r="AN2544" s="73">
        <f t="shared" si="1440"/>
        <v>1</v>
      </c>
      <c r="AO2544" s="74" t="str">
        <f t="shared" si="1446"/>
        <v>00631L</v>
      </c>
      <c r="AP2544" s="20">
        <f t="shared" si="1441"/>
        <v>1</v>
      </c>
      <c r="AQ2544" s="74" t="str">
        <f t="shared" si="1456"/>
        <v>00635U</v>
      </c>
      <c r="AR2544" s="20">
        <f t="shared" si="1442"/>
        <v>0</v>
      </c>
      <c r="AS2544" s="74" t="str">
        <f t="shared" si="1450"/>
        <v>00635U</v>
      </c>
      <c r="AT2544" s="20">
        <f t="shared" si="1443"/>
        <v>0</v>
      </c>
      <c r="AU2544" s="74" t="str">
        <f t="shared" ref="AU2544:AU2607" si="1470">IF(AC2544&gt;AF2544,"00631L",IF(AC2544&lt;AG2544,"Cash","00635U"))</f>
        <v>00631L</v>
      </c>
      <c r="AV2544" s="20">
        <f t="shared" si="1444"/>
        <v>1</v>
      </c>
      <c r="AW2544" s="74" t="str">
        <f t="shared" ref="AW2544:AW2607" si="1471">IF(AC2544&gt;AE2544,"00631L",IF(AC2544&lt;AH2544,"00631L","00635U"))</f>
        <v>00631L</v>
      </c>
      <c r="AX2544" s="20">
        <f t="shared" si="1435"/>
        <v>1</v>
      </c>
      <c r="AY2544" s="20">
        <f t="shared" si="1445"/>
        <v>0</v>
      </c>
      <c r="AZ2544" s="116">
        <v>42615</v>
      </c>
      <c r="BA2544" s="117">
        <v>14.89</v>
      </c>
      <c r="BB2544" s="118">
        <v>14.95</v>
      </c>
      <c r="BC2544" s="76">
        <f t="shared" si="1453"/>
        <v>15.626041666666667</v>
      </c>
      <c r="BD2544" s="76">
        <f t="shared" si="1454"/>
        <v>15.628375</v>
      </c>
      <c r="BE2544" s="77">
        <f t="shared" si="1460"/>
        <v>-4.3263782414505798E-2</v>
      </c>
      <c r="BF2544" s="77">
        <f t="shared" si="1451"/>
        <v>-4.7245794908299776E-2</v>
      </c>
    </row>
    <row r="2545" spans="1:58" s="23" customFormat="1" ht="15.75" customHeight="1" x14ac:dyDescent="0.4">
      <c r="A2545" s="116">
        <v>42613</v>
      </c>
      <c r="B2545" s="112">
        <v>14.574999999999999</v>
      </c>
      <c r="C2545" s="112">
        <v>16.725000000000001</v>
      </c>
      <c r="D2545" s="112">
        <v>17.774999999999999</v>
      </c>
      <c r="E2545" s="112">
        <v>18.175000000000001</v>
      </c>
      <c r="F2545" s="112">
        <v>19.324999999999999</v>
      </c>
      <c r="G2545" s="112">
        <v>19.625</v>
      </c>
      <c r="H2545" s="113">
        <v>19.975000000000001</v>
      </c>
      <c r="I2545" s="90">
        <f t="shared" si="1436"/>
        <v>15.560416666666667</v>
      </c>
      <c r="J2545" s="90">
        <f t="shared" si="1437"/>
        <v>17.206250000000001</v>
      </c>
      <c r="K2545" s="114">
        <v>13</v>
      </c>
      <c r="L2545" s="115">
        <v>4.1666666666666664E-2</v>
      </c>
      <c r="M2545" s="90">
        <v>11.64</v>
      </c>
      <c r="N2545" s="90">
        <v>13.42</v>
      </c>
      <c r="O2545" s="90">
        <v>16.14</v>
      </c>
      <c r="P2545" s="90">
        <v>18.5</v>
      </c>
      <c r="Q2545" s="90">
        <v>20.56</v>
      </c>
      <c r="R2545" s="63">
        <f t="shared" si="1462"/>
        <v>9.5799999999999983</v>
      </c>
      <c r="S2545" s="64">
        <f t="shared" si="1461"/>
        <v>2.286585365853664E-2</v>
      </c>
      <c r="T2545" s="65">
        <f t="shared" si="1455"/>
        <v>0.86736214605067063</v>
      </c>
      <c r="U2545" s="65">
        <f t="shared" si="1455"/>
        <v>0.83147459727385375</v>
      </c>
      <c r="V2545" s="65">
        <f t="shared" si="1463"/>
        <v>0.72540540540540543</v>
      </c>
      <c r="W2545" s="65">
        <f t="shared" si="1464"/>
        <v>0.65272373540856032</v>
      </c>
      <c r="X2545" s="61">
        <f t="shared" si="1438"/>
        <v>0.14751286449399673</v>
      </c>
      <c r="Y2545" s="66">
        <f t="shared" si="1465"/>
        <v>9.9037138927097701E-2</v>
      </c>
      <c r="Z2545" s="61">
        <f t="shared" si="1466"/>
        <v>0.1057705181416522</v>
      </c>
      <c r="AA2545" s="67">
        <f t="shared" si="1467"/>
        <v>15.560416666666667</v>
      </c>
      <c r="AB2545" s="68">
        <f t="shared" si="1468"/>
        <v>8.606557377049176E-2</v>
      </c>
      <c r="AC2545" s="69">
        <f t="shared" si="1469"/>
        <v>0.15949453551912571</v>
      </c>
      <c r="AD2545" s="70">
        <f>_xlfn.PERCENTILE.EXC(AC2545:$AC$5675,0.5)</f>
        <v>8.1265339514589502E-2</v>
      </c>
      <c r="AE2545" s="70">
        <f>_xlfn.PERCENTILE.EXC($AC2545:AC$5675,0.35)</f>
        <v>4.5525526247675058E-2</v>
      </c>
      <c r="AF2545" s="71">
        <f t="shared" si="1457"/>
        <v>5.2672734188724028E-2</v>
      </c>
      <c r="AG2545" s="70">
        <f t="shared" si="1458"/>
        <v>-0.1280182258086919</v>
      </c>
      <c r="AH2545" s="70">
        <f t="shared" si="1459"/>
        <v>-0.15861506757985319</v>
      </c>
      <c r="AI2545" s="61" t="str">
        <f t="shared" si="1447"/>
        <v>Short VOL</v>
      </c>
      <c r="AJ2545" s="68" t="str">
        <f t="shared" si="1448"/>
        <v>Short VOL</v>
      </c>
      <c r="AK2545" s="72" t="str">
        <f t="shared" si="1449"/>
        <v>00631L</v>
      </c>
      <c r="AL2545" s="73">
        <f t="shared" si="1439"/>
        <v>1</v>
      </c>
      <c r="AM2545" s="72" t="str">
        <f t="shared" si="1452"/>
        <v>00631L</v>
      </c>
      <c r="AN2545" s="73">
        <f t="shared" si="1440"/>
        <v>1</v>
      </c>
      <c r="AO2545" s="74" t="str">
        <f t="shared" si="1446"/>
        <v>00631L</v>
      </c>
      <c r="AP2545" s="20">
        <f t="shared" si="1441"/>
        <v>1</v>
      </c>
      <c r="AQ2545" s="74" t="str">
        <f t="shared" si="1456"/>
        <v>00635U</v>
      </c>
      <c r="AR2545" s="20">
        <f t="shared" si="1442"/>
        <v>0</v>
      </c>
      <c r="AS2545" s="74" t="str">
        <f t="shared" si="1450"/>
        <v>00635U</v>
      </c>
      <c r="AT2545" s="20">
        <f t="shared" si="1443"/>
        <v>0</v>
      </c>
      <c r="AU2545" s="74" t="str">
        <f t="shared" si="1470"/>
        <v>00631L</v>
      </c>
      <c r="AV2545" s="20">
        <f t="shared" si="1444"/>
        <v>1</v>
      </c>
      <c r="AW2545" s="74" t="str">
        <f t="shared" si="1471"/>
        <v>00631L</v>
      </c>
      <c r="AX2545" s="20">
        <f t="shared" si="1435"/>
        <v>1</v>
      </c>
      <c r="AY2545" s="20">
        <f t="shared" si="1445"/>
        <v>0</v>
      </c>
      <c r="AZ2545" s="116">
        <v>42614</v>
      </c>
      <c r="BA2545" s="117">
        <v>14.93</v>
      </c>
      <c r="BB2545" s="118">
        <v>14.9625</v>
      </c>
      <c r="BC2545" s="76">
        <f t="shared" si="1453"/>
        <v>15.6225</v>
      </c>
      <c r="BD2545" s="76">
        <f t="shared" si="1454"/>
        <v>15.625708333333334</v>
      </c>
      <c r="BE2545" s="77">
        <f t="shared" si="1460"/>
        <v>-4.224675948151705E-2</v>
      </c>
      <c r="BF2545" s="77">
        <f t="shared" si="1451"/>
        <v>-4.4523314943055961E-2</v>
      </c>
    </row>
    <row r="2546" spans="1:58" s="23" customFormat="1" ht="15.75" customHeight="1" x14ac:dyDescent="0.4">
      <c r="A2546" s="116">
        <v>42612</v>
      </c>
      <c r="B2546" s="112">
        <v>14.525</v>
      </c>
      <c r="C2546" s="112">
        <v>16.774999999999999</v>
      </c>
      <c r="D2546" s="112">
        <v>17.824999999999999</v>
      </c>
      <c r="E2546" s="112">
        <v>18.225000000000001</v>
      </c>
      <c r="F2546" s="112">
        <v>19.375</v>
      </c>
      <c r="G2546" s="112">
        <v>19.675000000000001</v>
      </c>
      <c r="H2546" s="113">
        <v>19.975000000000001</v>
      </c>
      <c r="I2546" s="90">
        <f t="shared" si="1436"/>
        <v>15.4625</v>
      </c>
      <c r="J2546" s="90">
        <f t="shared" si="1437"/>
        <v>17.212499999999999</v>
      </c>
      <c r="K2546" s="114">
        <v>14</v>
      </c>
      <c r="L2546" s="115">
        <v>4.1666666666666664E-2</v>
      </c>
      <c r="M2546" s="90">
        <v>11.21</v>
      </c>
      <c r="N2546" s="90">
        <v>13.12</v>
      </c>
      <c r="O2546" s="90">
        <v>16.03</v>
      </c>
      <c r="P2546" s="90">
        <v>18.29</v>
      </c>
      <c r="Q2546" s="90">
        <v>20.37</v>
      </c>
      <c r="R2546" s="63">
        <f t="shared" si="1462"/>
        <v>9.990000000000002</v>
      </c>
      <c r="S2546" s="64">
        <f t="shared" si="1461"/>
        <v>1.3910355486862421E-2</v>
      </c>
      <c r="T2546" s="65">
        <f t="shared" si="1455"/>
        <v>0.85442073170731714</v>
      </c>
      <c r="U2546" s="65">
        <f t="shared" si="1455"/>
        <v>0.81846537741734238</v>
      </c>
      <c r="V2546" s="65">
        <f t="shared" si="1463"/>
        <v>0.71733187534171683</v>
      </c>
      <c r="W2546" s="65">
        <f t="shared" si="1464"/>
        <v>0.64408443789887082</v>
      </c>
      <c r="X2546" s="61">
        <f t="shared" si="1438"/>
        <v>0.15490533562822706</v>
      </c>
      <c r="Y2546" s="66">
        <f t="shared" si="1465"/>
        <v>9.6021947873799723E-2</v>
      </c>
      <c r="Z2546" s="61">
        <f t="shared" si="1466"/>
        <v>0.11317704122877918</v>
      </c>
      <c r="AA2546" s="67">
        <f t="shared" si="1467"/>
        <v>15.4625</v>
      </c>
      <c r="AB2546" s="68">
        <f t="shared" si="1468"/>
        <v>0.10708841463414644</v>
      </c>
      <c r="AC2546" s="69">
        <f t="shared" si="1469"/>
        <v>0.17854420731707327</v>
      </c>
      <c r="AD2546" s="70">
        <f>_xlfn.PERCENTILE.EXC(AC2546:$AC$5675,0.5)</f>
        <v>8.1262114992003143E-2</v>
      </c>
      <c r="AE2546" s="70">
        <f>_xlfn.PERCENTILE.EXC($AC2546:AC$5675,0.35)</f>
        <v>4.5525469061474658E-2</v>
      </c>
      <c r="AF2546" s="71">
        <f t="shared" si="1457"/>
        <v>5.2672734188724028E-2</v>
      </c>
      <c r="AG2546" s="70">
        <f t="shared" si="1458"/>
        <v>-0.1280182258086919</v>
      </c>
      <c r="AH2546" s="70">
        <f t="shared" si="1459"/>
        <v>-0.15861506757985319</v>
      </c>
      <c r="AI2546" s="61" t="str">
        <f t="shared" si="1447"/>
        <v>Short VOL</v>
      </c>
      <c r="AJ2546" s="68" t="str">
        <f t="shared" si="1448"/>
        <v>Short VOL</v>
      </c>
      <c r="AK2546" s="72" t="str">
        <f t="shared" si="1449"/>
        <v>00631L</v>
      </c>
      <c r="AL2546" s="73">
        <f t="shared" si="1439"/>
        <v>1</v>
      </c>
      <c r="AM2546" s="72" t="str">
        <f t="shared" si="1452"/>
        <v>00631L</v>
      </c>
      <c r="AN2546" s="73">
        <f t="shared" si="1440"/>
        <v>1</v>
      </c>
      <c r="AO2546" s="74" t="str">
        <f t="shared" si="1446"/>
        <v>00631L</v>
      </c>
      <c r="AP2546" s="20">
        <f t="shared" si="1441"/>
        <v>1</v>
      </c>
      <c r="AQ2546" s="74" t="str">
        <f t="shared" si="1456"/>
        <v>00635U</v>
      </c>
      <c r="AR2546" s="20">
        <f t="shared" si="1442"/>
        <v>0</v>
      </c>
      <c r="AS2546" s="74" t="str">
        <f t="shared" si="1450"/>
        <v>00635U</v>
      </c>
      <c r="AT2546" s="20">
        <f t="shared" si="1443"/>
        <v>0</v>
      </c>
      <c r="AU2546" s="74" t="str">
        <f t="shared" si="1470"/>
        <v>00631L</v>
      </c>
      <c r="AV2546" s="20">
        <f t="shared" si="1444"/>
        <v>1</v>
      </c>
      <c r="AW2546" s="74" t="str">
        <f t="shared" si="1471"/>
        <v>00631L</v>
      </c>
      <c r="AX2546" s="20">
        <f t="shared" si="1435"/>
        <v>1</v>
      </c>
      <c r="AY2546" s="20">
        <f t="shared" si="1445"/>
        <v>0</v>
      </c>
      <c r="AZ2546" s="116">
        <v>42613</v>
      </c>
      <c r="BA2546" s="117">
        <v>15.05</v>
      </c>
      <c r="BB2546" s="118">
        <v>15</v>
      </c>
      <c r="BC2546" s="76">
        <f t="shared" si="1453"/>
        <v>15.620416666666666</v>
      </c>
      <c r="BD2546" s="76">
        <f t="shared" si="1454"/>
        <v>15.623958333333333</v>
      </c>
      <c r="BE2546" s="77">
        <f t="shared" si="1460"/>
        <v>-3.9718317373096036E-2</v>
      </c>
      <c r="BF2546" s="77">
        <f t="shared" si="1451"/>
        <v>-3.6735782385492272E-2</v>
      </c>
    </row>
    <row r="2547" spans="1:58" s="23" customFormat="1" ht="15.75" customHeight="1" x14ac:dyDescent="0.4">
      <c r="A2547" s="116">
        <v>42611</v>
      </c>
      <c r="B2547" s="112">
        <v>14.675000000000001</v>
      </c>
      <c r="C2547" s="112">
        <v>16.824999999999999</v>
      </c>
      <c r="D2547" s="112">
        <v>17.875</v>
      </c>
      <c r="E2547" s="112">
        <v>18.274999999999999</v>
      </c>
      <c r="F2547" s="112">
        <v>19.425000000000001</v>
      </c>
      <c r="G2547" s="112">
        <v>19.675000000000001</v>
      </c>
      <c r="H2547" s="113">
        <v>20</v>
      </c>
      <c r="I2547" s="90">
        <f t="shared" si="1436"/>
        <v>15.481249999999999</v>
      </c>
      <c r="J2547" s="90">
        <f t="shared" si="1437"/>
        <v>17.21875</v>
      </c>
      <c r="K2547" s="114">
        <v>15</v>
      </c>
      <c r="L2547" s="115">
        <v>4.1666666666666664E-2</v>
      </c>
      <c r="M2547" s="90">
        <v>11.14</v>
      </c>
      <c r="N2547" s="90">
        <v>12.94</v>
      </c>
      <c r="O2547" s="90">
        <v>15.93</v>
      </c>
      <c r="P2547" s="90">
        <v>18.18</v>
      </c>
      <c r="Q2547" s="90">
        <v>20.329999999999998</v>
      </c>
      <c r="R2547" s="63">
        <f t="shared" si="1462"/>
        <v>10.030000000000001</v>
      </c>
      <c r="S2547" s="64">
        <f t="shared" si="1461"/>
        <v>-5.2014652014652073E-2</v>
      </c>
      <c r="T2547" s="65">
        <f t="shared" si="1455"/>
        <v>0.86089644513137564</v>
      </c>
      <c r="U2547" s="65">
        <f t="shared" si="1455"/>
        <v>0.81230382925298172</v>
      </c>
      <c r="V2547" s="65">
        <f t="shared" si="1463"/>
        <v>0.71177117711771176</v>
      </c>
      <c r="W2547" s="65">
        <f t="shared" si="1464"/>
        <v>0.63649778652238076</v>
      </c>
      <c r="X2547" s="61">
        <f t="shared" si="1438"/>
        <v>0.14650766609880739</v>
      </c>
      <c r="Y2547" s="66">
        <f t="shared" si="1465"/>
        <v>9.4391244870041122E-2</v>
      </c>
      <c r="Z2547" s="61">
        <f t="shared" si="1466"/>
        <v>0.11223253936213166</v>
      </c>
      <c r="AA2547" s="67">
        <f t="shared" si="1467"/>
        <v>15.481249999999999</v>
      </c>
      <c r="AB2547" s="68">
        <f t="shared" si="1468"/>
        <v>0.13408037094281308</v>
      </c>
      <c r="AC2547" s="69">
        <f t="shared" si="1469"/>
        <v>0.19638717156105098</v>
      </c>
      <c r="AD2547" s="70">
        <f>_xlfn.PERCENTILE.EXC(AC2547:$AC$5675,0.5)</f>
        <v>8.1258890469416784E-2</v>
      </c>
      <c r="AE2547" s="70">
        <f>_xlfn.PERCENTILE.EXC($AC2547:AC$5675,0.35)</f>
        <v>4.5525396083311909E-2</v>
      </c>
      <c r="AF2547" s="71">
        <f t="shared" si="1457"/>
        <v>5.2672734188724028E-2</v>
      </c>
      <c r="AG2547" s="70">
        <f t="shared" si="1458"/>
        <v>-0.1280182258086919</v>
      </c>
      <c r="AH2547" s="70">
        <f t="shared" si="1459"/>
        <v>-0.15861506757985319</v>
      </c>
      <c r="AI2547" s="61" t="str">
        <f t="shared" si="1447"/>
        <v>Short VOL</v>
      </c>
      <c r="AJ2547" s="68" t="str">
        <f t="shared" si="1448"/>
        <v>Short VOL</v>
      </c>
      <c r="AK2547" s="72" t="str">
        <f t="shared" si="1449"/>
        <v>00631L</v>
      </c>
      <c r="AL2547" s="73">
        <f t="shared" si="1439"/>
        <v>1</v>
      </c>
      <c r="AM2547" s="72" t="str">
        <f t="shared" si="1452"/>
        <v>00631L</v>
      </c>
      <c r="AN2547" s="73">
        <f t="shared" si="1440"/>
        <v>1</v>
      </c>
      <c r="AO2547" s="74" t="str">
        <f t="shared" si="1446"/>
        <v>00631L</v>
      </c>
      <c r="AP2547" s="20">
        <f t="shared" si="1441"/>
        <v>1</v>
      </c>
      <c r="AQ2547" s="74" t="str">
        <f t="shared" si="1456"/>
        <v>00635U</v>
      </c>
      <c r="AR2547" s="20">
        <f t="shared" si="1442"/>
        <v>0</v>
      </c>
      <c r="AS2547" s="74" t="str">
        <f t="shared" si="1450"/>
        <v>00635U</v>
      </c>
      <c r="AT2547" s="20">
        <f t="shared" si="1443"/>
        <v>0</v>
      </c>
      <c r="AU2547" s="74" t="str">
        <f t="shared" si="1470"/>
        <v>00631L</v>
      </c>
      <c r="AV2547" s="20">
        <f t="shared" si="1444"/>
        <v>1</v>
      </c>
      <c r="AW2547" s="74" t="str">
        <f t="shared" si="1471"/>
        <v>00631L</v>
      </c>
      <c r="AX2547" s="20">
        <f t="shared" si="1435"/>
        <v>1</v>
      </c>
      <c r="AY2547" s="20">
        <f t="shared" si="1445"/>
        <v>0</v>
      </c>
      <c r="AZ2547" s="116">
        <v>42612</v>
      </c>
      <c r="BA2547" s="117">
        <v>14.93</v>
      </c>
      <c r="BB2547" s="118">
        <v>14.925000000000001</v>
      </c>
      <c r="BC2547" s="76">
        <f t="shared" si="1453"/>
        <v>15.618541666666667</v>
      </c>
      <c r="BD2547" s="76">
        <f t="shared" si="1454"/>
        <v>15.619249999999999</v>
      </c>
      <c r="BE2547" s="77">
        <f t="shared" si="1460"/>
        <v>-4.4405020741906644E-2</v>
      </c>
      <c r="BF2547" s="77">
        <f t="shared" si="1451"/>
        <v>-4.4128239192022634E-2</v>
      </c>
    </row>
    <row r="2548" spans="1:58" s="23" customFormat="1" ht="15.75" customHeight="1" x14ac:dyDescent="0.4">
      <c r="A2548" s="116">
        <v>42608</v>
      </c>
      <c r="B2548" s="112">
        <v>15.125</v>
      </c>
      <c r="C2548" s="112">
        <v>17.024999999999999</v>
      </c>
      <c r="D2548" s="112">
        <v>18.024999999999999</v>
      </c>
      <c r="E2548" s="112">
        <v>18.425000000000001</v>
      </c>
      <c r="F2548" s="112">
        <v>19.524999999999999</v>
      </c>
      <c r="G2548" s="112">
        <v>19.774999999999999</v>
      </c>
      <c r="H2548" s="113">
        <v>20.074999999999999</v>
      </c>
      <c r="I2548" s="90">
        <f t="shared" si="1436"/>
        <v>15.758333333333333</v>
      </c>
      <c r="J2548" s="90">
        <f t="shared" si="1437"/>
        <v>17.358333333333331</v>
      </c>
      <c r="K2548" s="114">
        <v>16</v>
      </c>
      <c r="L2548" s="115">
        <v>4.1666666666666664E-2</v>
      </c>
      <c r="M2548" s="90">
        <v>12.1</v>
      </c>
      <c r="N2548" s="90">
        <v>13.65</v>
      </c>
      <c r="O2548" s="90">
        <v>16.239999999999998</v>
      </c>
      <c r="P2548" s="90">
        <v>18.420000000000002</v>
      </c>
      <c r="Q2548" s="90">
        <v>20.52</v>
      </c>
      <c r="R2548" s="63">
        <f t="shared" si="1462"/>
        <v>8.9099999999999966</v>
      </c>
      <c r="S2548" s="64">
        <f t="shared" si="1461"/>
        <v>1.4673514306676135E-3</v>
      </c>
      <c r="T2548" s="65">
        <f t="shared" si="1455"/>
        <v>0.88644688644688641</v>
      </c>
      <c r="U2548" s="65">
        <f t="shared" si="1455"/>
        <v>0.8405172413793105</v>
      </c>
      <c r="V2548" s="65">
        <f t="shared" si="1463"/>
        <v>0.74104234527687296</v>
      </c>
      <c r="W2548" s="65">
        <f t="shared" si="1464"/>
        <v>0.66520467836257313</v>
      </c>
      <c r="X2548" s="61">
        <f t="shared" si="1438"/>
        <v>0.1256198347107437</v>
      </c>
      <c r="Y2548" s="66">
        <f t="shared" si="1465"/>
        <v>8.9552238805970075E-2</v>
      </c>
      <c r="Z2548" s="61">
        <f t="shared" si="1466"/>
        <v>0.10153358011634042</v>
      </c>
      <c r="AA2548" s="67">
        <f t="shared" si="1467"/>
        <v>15.758333333333333</v>
      </c>
      <c r="AB2548" s="68">
        <f t="shared" si="1468"/>
        <v>0.10805860805860804</v>
      </c>
      <c r="AC2548" s="69">
        <f t="shared" si="1469"/>
        <v>0.15445665445665438</v>
      </c>
      <c r="AD2548" s="70">
        <f>_xlfn.PERCENTILE.EXC(AC2548:$AC$5675,0.5)</f>
        <v>8.1241248499619972E-2</v>
      </c>
      <c r="AE2548" s="70">
        <f>_xlfn.PERCENTILE.EXC($AC2548:AC$5675,0.35)</f>
        <v>4.5525323105149167E-2</v>
      </c>
      <c r="AF2548" s="71">
        <f t="shared" si="1457"/>
        <v>5.2672734188724028E-2</v>
      </c>
      <c r="AG2548" s="70">
        <f t="shared" si="1458"/>
        <v>-0.1280182258086919</v>
      </c>
      <c r="AH2548" s="70">
        <f t="shared" si="1459"/>
        <v>-0.15861506757985319</v>
      </c>
      <c r="AI2548" s="61" t="str">
        <f t="shared" si="1447"/>
        <v>Short VOL</v>
      </c>
      <c r="AJ2548" s="68" t="str">
        <f t="shared" si="1448"/>
        <v>Short VOL</v>
      </c>
      <c r="AK2548" s="72" t="str">
        <f t="shared" si="1449"/>
        <v>00631L</v>
      </c>
      <c r="AL2548" s="73">
        <f t="shared" si="1439"/>
        <v>1</v>
      </c>
      <c r="AM2548" s="72" t="str">
        <f t="shared" si="1452"/>
        <v>00631L</v>
      </c>
      <c r="AN2548" s="73">
        <f t="shared" si="1440"/>
        <v>1</v>
      </c>
      <c r="AO2548" s="74" t="str">
        <f t="shared" si="1446"/>
        <v>00631L</v>
      </c>
      <c r="AP2548" s="20">
        <f t="shared" si="1441"/>
        <v>1</v>
      </c>
      <c r="AQ2548" s="74" t="str">
        <f t="shared" si="1456"/>
        <v>00635U</v>
      </c>
      <c r="AR2548" s="20">
        <f t="shared" si="1442"/>
        <v>0</v>
      </c>
      <c r="AS2548" s="74" t="str">
        <f t="shared" si="1450"/>
        <v>00635U</v>
      </c>
      <c r="AT2548" s="20">
        <f t="shared" si="1443"/>
        <v>0</v>
      </c>
      <c r="AU2548" s="74" t="str">
        <f t="shared" si="1470"/>
        <v>00631L</v>
      </c>
      <c r="AV2548" s="20">
        <f t="shared" si="1444"/>
        <v>1</v>
      </c>
      <c r="AW2548" s="74" t="str">
        <f t="shared" si="1471"/>
        <v>00631L</v>
      </c>
      <c r="AX2548" s="20">
        <f t="shared" si="1435"/>
        <v>1</v>
      </c>
      <c r="AY2548" s="20">
        <f t="shared" si="1445"/>
        <v>0</v>
      </c>
      <c r="AZ2548" s="116">
        <v>42611</v>
      </c>
      <c r="BA2548" s="117">
        <v>14.98</v>
      </c>
      <c r="BB2548" s="118">
        <v>14.925000000000001</v>
      </c>
      <c r="BC2548" s="76">
        <f t="shared" si="1453"/>
        <v>15.617916666666668</v>
      </c>
      <c r="BD2548" s="76">
        <f t="shared" si="1454"/>
        <v>15.619458333333334</v>
      </c>
      <c r="BE2548" s="77">
        <f t="shared" si="1460"/>
        <v>-4.4366779606755086E-2</v>
      </c>
      <c r="BF2548" s="77">
        <f t="shared" si="1451"/>
        <v>-4.0939853334649376E-2</v>
      </c>
    </row>
    <row r="2549" spans="1:58" s="23" customFormat="1" ht="15.75" customHeight="1" x14ac:dyDescent="0.4">
      <c r="A2549" s="116">
        <v>42607</v>
      </c>
      <c r="B2549" s="112">
        <v>14.975</v>
      </c>
      <c r="C2549" s="112">
        <v>16.925000000000001</v>
      </c>
      <c r="D2549" s="112">
        <v>17.875</v>
      </c>
      <c r="E2549" s="112">
        <v>18.274999999999999</v>
      </c>
      <c r="F2549" s="112">
        <v>19.375</v>
      </c>
      <c r="G2549" s="112">
        <v>19.675000000000001</v>
      </c>
      <c r="H2549" s="113">
        <v>19.975000000000001</v>
      </c>
      <c r="I2549" s="90">
        <f t="shared" si="1436"/>
        <v>15.543749999999999</v>
      </c>
      <c r="J2549" s="90">
        <f t="shared" si="1437"/>
        <v>17.202083333333334</v>
      </c>
      <c r="K2549" s="114">
        <v>17</v>
      </c>
      <c r="L2549" s="115">
        <v>4.1666666666666664E-2</v>
      </c>
      <c r="M2549" s="90">
        <v>12.77</v>
      </c>
      <c r="N2549" s="90">
        <v>13.63</v>
      </c>
      <c r="O2549" s="90">
        <v>16.13</v>
      </c>
      <c r="P2549" s="90">
        <v>18.28</v>
      </c>
      <c r="Q2549" s="90">
        <v>20.440000000000001</v>
      </c>
      <c r="R2549" s="63">
        <f t="shared" si="1462"/>
        <v>8.009999999999998</v>
      </c>
      <c r="S2549" s="64">
        <f t="shared" si="1461"/>
        <v>1.33828996282529E-2</v>
      </c>
      <c r="T2549" s="65">
        <f t="shared" si="1455"/>
        <v>0.93690388848129114</v>
      </c>
      <c r="U2549" s="65">
        <f t="shared" si="1455"/>
        <v>0.84500929944203362</v>
      </c>
      <c r="V2549" s="65">
        <f t="shared" si="1463"/>
        <v>0.74562363238512031</v>
      </c>
      <c r="W2549" s="65">
        <f t="shared" si="1464"/>
        <v>0.66682974559686892</v>
      </c>
      <c r="X2549" s="61">
        <f t="shared" si="1438"/>
        <v>0.13021702838063445</v>
      </c>
      <c r="Y2549" s="66">
        <f t="shared" si="1465"/>
        <v>9.3023255813953654E-2</v>
      </c>
      <c r="Z2549" s="61">
        <f t="shared" si="1466"/>
        <v>0.10668811151320209</v>
      </c>
      <c r="AA2549" s="67">
        <f t="shared" si="1467"/>
        <v>15.543749999999999</v>
      </c>
      <c r="AB2549" s="68">
        <f t="shared" si="1468"/>
        <v>9.8679383712399024E-2</v>
      </c>
      <c r="AC2549" s="69">
        <f t="shared" si="1469"/>
        <v>0.14040719002201016</v>
      </c>
      <c r="AD2549" s="70">
        <f>_xlfn.PERCENTILE.EXC(AC2549:$AC$5675,0.5)</f>
        <v>8.1223606529823161E-2</v>
      </c>
      <c r="AE2549" s="70">
        <f>_xlfn.PERCENTILE.EXC($AC2549:AC$5675,0.35)</f>
        <v>4.5474994100500134E-2</v>
      </c>
      <c r="AF2549" s="71">
        <f t="shared" si="1457"/>
        <v>5.2672734188724028E-2</v>
      </c>
      <c r="AG2549" s="70">
        <f t="shared" si="1458"/>
        <v>-0.1280182258086919</v>
      </c>
      <c r="AH2549" s="70">
        <f t="shared" si="1459"/>
        <v>-0.15861506757985319</v>
      </c>
      <c r="AI2549" s="61" t="str">
        <f t="shared" si="1447"/>
        <v>Short VOL</v>
      </c>
      <c r="AJ2549" s="68" t="str">
        <f t="shared" si="1448"/>
        <v>Short VOL</v>
      </c>
      <c r="AK2549" s="72" t="str">
        <f t="shared" si="1449"/>
        <v>00631L</v>
      </c>
      <c r="AL2549" s="73">
        <f t="shared" si="1439"/>
        <v>1</v>
      </c>
      <c r="AM2549" s="72" t="str">
        <f t="shared" si="1452"/>
        <v>00631L</v>
      </c>
      <c r="AN2549" s="73">
        <f t="shared" si="1440"/>
        <v>1</v>
      </c>
      <c r="AO2549" s="74" t="str">
        <f t="shared" si="1446"/>
        <v>00631L</v>
      </c>
      <c r="AP2549" s="20">
        <f t="shared" si="1441"/>
        <v>1</v>
      </c>
      <c r="AQ2549" s="74" t="str">
        <f t="shared" si="1456"/>
        <v>00635U</v>
      </c>
      <c r="AR2549" s="20">
        <f t="shared" si="1442"/>
        <v>0</v>
      </c>
      <c r="AS2549" s="74" t="str">
        <f t="shared" si="1450"/>
        <v>00635U</v>
      </c>
      <c r="AT2549" s="20">
        <f t="shared" si="1443"/>
        <v>0</v>
      </c>
      <c r="AU2549" s="74" t="str">
        <f t="shared" si="1470"/>
        <v>00631L</v>
      </c>
      <c r="AV2549" s="20">
        <f t="shared" si="1444"/>
        <v>1</v>
      </c>
      <c r="AW2549" s="74" t="str">
        <f t="shared" si="1471"/>
        <v>00631L</v>
      </c>
      <c r="AX2549" s="20">
        <f t="shared" ref="AX2549:AX2612" si="1472">IF(AW2549="00631L",1,0)</f>
        <v>1</v>
      </c>
      <c r="AY2549" s="20">
        <f t="shared" si="1445"/>
        <v>0</v>
      </c>
      <c r="AZ2549" s="116">
        <v>42608</v>
      </c>
      <c r="BA2549" s="117">
        <v>15</v>
      </c>
      <c r="BB2549" s="118">
        <v>15.05</v>
      </c>
      <c r="BC2549" s="76">
        <f t="shared" si="1453"/>
        <v>15.615000000000002</v>
      </c>
      <c r="BD2549" s="76">
        <f t="shared" si="1454"/>
        <v>15.619166666666668</v>
      </c>
      <c r="BE2549" s="77">
        <f t="shared" si="1460"/>
        <v>-3.6183157220621272E-2</v>
      </c>
      <c r="BF2549" s="77">
        <f t="shared" si="1451"/>
        <v>-3.964146614736179E-2</v>
      </c>
    </row>
    <row r="2550" spans="1:58" s="23" customFormat="1" ht="15.75" customHeight="1" x14ac:dyDescent="0.4">
      <c r="A2550" s="116">
        <v>42606</v>
      </c>
      <c r="B2550" s="112">
        <v>15.125</v>
      </c>
      <c r="C2550" s="112">
        <v>17.125</v>
      </c>
      <c r="D2550" s="112">
        <v>18.074999999999999</v>
      </c>
      <c r="E2550" s="112">
        <v>18.425000000000001</v>
      </c>
      <c r="F2550" s="112">
        <v>19.524999999999999</v>
      </c>
      <c r="G2550" s="112">
        <v>19.824999999999999</v>
      </c>
      <c r="H2550" s="113">
        <v>20.125</v>
      </c>
      <c r="I2550" s="90">
        <f t="shared" ref="I2550:I2613" si="1473">C2550-((C2550-B2550)*K2550*L2550)</f>
        <v>15.625</v>
      </c>
      <c r="J2550" s="90">
        <f t="shared" ref="J2550:J2613" si="1474">D2550-((D2550-C2550)*K2550*L2550)</f>
        <v>17.362500000000001</v>
      </c>
      <c r="K2550" s="114">
        <v>18</v>
      </c>
      <c r="L2550" s="115">
        <v>4.1666666666666664E-2</v>
      </c>
      <c r="M2550" s="90">
        <v>12.67</v>
      </c>
      <c r="N2550" s="90">
        <v>13.45</v>
      </c>
      <c r="O2550" s="90">
        <v>16</v>
      </c>
      <c r="P2550" s="90">
        <v>18.27</v>
      </c>
      <c r="Q2550" s="90">
        <v>20.440000000000001</v>
      </c>
      <c r="R2550" s="63">
        <f t="shared" si="1462"/>
        <v>8.1499999999999986</v>
      </c>
      <c r="S2550" s="64">
        <f t="shared" si="1461"/>
        <v>8.6429725363489376E-2</v>
      </c>
      <c r="T2550" s="65">
        <f t="shared" si="1455"/>
        <v>0.942007434944238</v>
      </c>
      <c r="U2550" s="65">
        <f t="shared" si="1455"/>
        <v>0.84062499999999996</v>
      </c>
      <c r="V2550" s="65">
        <f t="shared" si="1463"/>
        <v>0.73617952928297758</v>
      </c>
      <c r="W2550" s="65">
        <f t="shared" si="1464"/>
        <v>0.65802348336594907</v>
      </c>
      <c r="X2550" s="61">
        <f t="shared" si="1438"/>
        <v>0.13223140495867769</v>
      </c>
      <c r="Y2550" s="66">
        <f t="shared" si="1465"/>
        <v>9.2265943012211624E-2</v>
      </c>
      <c r="Z2550" s="61">
        <f t="shared" si="1466"/>
        <v>0.11120000000000005</v>
      </c>
      <c r="AA2550" s="67">
        <f t="shared" si="1467"/>
        <v>15.625</v>
      </c>
      <c r="AB2550" s="68">
        <f t="shared" si="1468"/>
        <v>0.12453531598513017</v>
      </c>
      <c r="AC2550" s="69">
        <f t="shared" si="1469"/>
        <v>0.16171003717472124</v>
      </c>
      <c r="AD2550" s="70">
        <f>_xlfn.PERCENTILE.EXC(AC2550:$AC$5675,0.5)</f>
        <v>8.1205862670852197E-2</v>
      </c>
      <c r="AE2550" s="70">
        <f>_xlfn.PERCENTILE.EXC($AC2550:AC$5675,0.35)</f>
        <v>4.5386973075986374E-2</v>
      </c>
      <c r="AF2550" s="71">
        <f t="shared" si="1457"/>
        <v>5.2672734188724028E-2</v>
      </c>
      <c r="AG2550" s="70">
        <f t="shared" si="1458"/>
        <v>-0.1280182258086919</v>
      </c>
      <c r="AH2550" s="70">
        <f t="shared" si="1459"/>
        <v>-0.15861506757985319</v>
      </c>
      <c r="AI2550" s="61" t="str">
        <f t="shared" si="1447"/>
        <v>Short VOL</v>
      </c>
      <c r="AJ2550" s="68" t="str">
        <f t="shared" si="1448"/>
        <v>Short VOL</v>
      </c>
      <c r="AK2550" s="72" t="str">
        <f t="shared" si="1449"/>
        <v>00631L</v>
      </c>
      <c r="AL2550" s="73">
        <f t="shared" si="1439"/>
        <v>1</v>
      </c>
      <c r="AM2550" s="72" t="str">
        <f t="shared" si="1452"/>
        <v>00631L</v>
      </c>
      <c r="AN2550" s="73">
        <f t="shared" si="1440"/>
        <v>1</v>
      </c>
      <c r="AO2550" s="74" t="str">
        <f t="shared" si="1446"/>
        <v>00631L</v>
      </c>
      <c r="AP2550" s="20">
        <f t="shared" si="1441"/>
        <v>1</v>
      </c>
      <c r="AQ2550" s="74" t="str">
        <f t="shared" si="1456"/>
        <v>00635U</v>
      </c>
      <c r="AR2550" s="20">
        <f t="shared" si="1442"/>
        <v>0</v>
      </c>
      <c r="AS2550" s="74" t="str">
        <f t="shared" si="1450"/>
        <v>00635U</v>
      </c>
      <c r="AT2550" s="20">
        <f t="shared" si="1443"/>
        <v>0</v>
      </c>
      <c r="AU2550" s="74" t="str">
        <f t="shared" si="1470"/>
        <v>00631L</v>
      </c>
      <c r="AV2550" s="20">
        <f t="shared" si="1444"/>
        <v>1</v>
      </c>
      <c r="AW2550" s="74" t="str">
        <f t="shared" si="1471"/>
        <v>00631L</v>
      </c>
      <c r="AX2550" s="20">
        <f t="shared" si="1472"/>
        <v>1</v>
      </c>
      <c r="AY2550" s="20">
        <f t="shared" si="1445"/>
        <v>0</v>
      </c>
      <c r="AZ2550" s="116">
        <v>42607</v>
      </c>
      <c r="BA2550" s="117">
        <v>15.02</v>
      </c>
      <c r="BB2550" s="118">
        <v>15.025</v>
      </c>
      <c r="BC2550" s="76">
        <f t="shared" si="1453"/>
        <v>15.603958333333335</v>
      </c>
      <c r="BD2550" s="76">
        <f t="shared" si="1454"/>
        <v>15.6145</v>
      </c>
      <c r="BE2550" s="77">
        <f t="shared" si="1460"/>
        <v>-3.7103299109467476E-2</v>
      </c>
      <c r="BF2550" s="77">
        <f t="shared" si="1451"/>
        <v>-3.8073585449422014E-2</v>
      </c>
    </row>
    <row r="2551" spans="1:58" s="23" customFormat="1" ht="15.75" customHeight="1" x14ac:dyDescent="0.4">
      <c r="A2551" s="116">
        <v>42605</v>
      </c>
      <c r="B2551" s="112">
        <v>14.675000000000001</v>
      </c>
      <c r="C2551" s="112">
        <v>16.875</v>
      </c>
      <c r="D2551" s="112">
        <v>17.925000000000001</v>
      </c>
      <c r="E2551" s="112">
        <v>18.324999999999999</v>
      </c>
      <c r="F2551" s="112">
        <v>19.425000000000001</v>
      </c>
      <c r="G2551" s="112">
        <v>19.725000000000001</v>
      </c>
      <c r="H2551" s="113">
        <v>19.975000000000001</v>
      </c>
      <c r="I2551" s="90">
        <f t="shared" si="1473"/>
        <v>15.133333333333335</v>
      </c>
      <c r="J2551" s="90">
        <f t="shared" si="1474"/>
        <v>17.09375</v>
      </c>
      <c r="K2551" s="114">
        <v>19</v>
      </c>
      <c r="L2551" s="115">
        <v>4.1666666666666664E-2</v>
      </c>
      <c r="M2551" s="90">
        <v>11.37</v>
      </c>
      <c r="N2551" s="90">
        <v>12.38</v>
      </c>
      <c r="O2551" s="90">
        <v>15.42</v>
      </c>
      <c r="P2551" s="90">
        <v>17.93</v>
      </c>
      <c r="Q2551" s="90">
        <v>20.25</v>
      </c>
      <c r="R2551" s="63">
        <f t="shared" si="1462"/>
        <v>9.6000000000000014</v>
      </c>
      <c r="S2551" s="64">
        <f t="shared" si="1461"/>
        <v>8.9649551752242224E-3</v>
      </c>
      <c r="T2551" s="65">
        <f t="shared" si="1455"/>
        <v>0.91841680129240699</v>
      </c>
      <c r="U2551" s="65">
        <f t="shared" si="1455"/>
        <v>0.80285343709468227</v>
      </c>
      <c r="V2551" s="65">
        <f t="shared" si="1463"/>
        <v>0.69046291132180704</v>
      </c>
      <c r="W2551" s="65">
        <f t="shared" si="1464"/>
        <v>0.61135802469135803</v>
      </c>
      <c r="X2551" s="61">
        <f t="shared" si="1438"/>
        <v>0.14991482112436111</v>
      </c>
      <c r="Y2551" s="66">
        <f t="shared" si="1465"/>
        <v>9.0040927694406664E-2</v>
      </c>
      <c r="Z2551" s="61">
        <f t="shared" si="1466"/>
        <v>0.12954295154185011</v>
      </c>
      <c r="AA2551" s="67">
        <f t="shared" si="1467"/>
        <v>15.133333333333333</v>
      </c>
      <c r="AB2551" s="68">
        <f t="shared" si="1468"/>
        <v>0.18537964458804521</v>
      </c>
      <c r="AC2551" s="69">
        <f t="shared" si="1469"/>
        <v>0.22240172320947754</v>
      </c>
      <c r="AD2551" s="70">
        <f>_xlfn.PERCENTILE.EXC(AC2551:$AC$5675,0.5)</f>
        <v>8.1188118811881219E-2</v>
      </c>
      <c r="AE2551" s="70">
        <f>_xlfn.PERCENTILE.EXC($AC2551:AC$5675,0.35)</f>
        <v>4.529895205147267E-2</v>
      </c>
      <c r="AF2551" s="71">
        <f t="shared" si="1457"/>
        <v>5.2672734188724028E-2</v>
      </c>
      <c r="AG2551" s="70">
        <f t="shared" si="1458"/>
        <v>-0.1280182258086919</v>
      </c>
      <c r="AH2551" s="70">
        <f t="shared" si="1459"/>
        <v>-0.15861506757985319</v>
      </c>
      <c r="AI2551" s="61" t="str">
        <f t="shared" si="1447"/>
        <v>Short VOL</v>
      </c>
      <c r="AJ2551" s="68" t="str">
        <f t="shared" si="1448"/>
        <v>Short VOL</v>
      </c>
      <c r="AK2551" s="72" t="str">
        <f t="shared" si="1449"/>
        <v>00631L</v>
      </c>
      <c r="AL2551" s="73">
        <f t="shared" si="1439"/>
        <v>1</v>
      </c>
      <c r="AM2551" s="72" t="str">
        <f t="shared" si="1452"/>
        <v>00631L</v>
      </c>
      <c r="AN2551" s="73">
        <f t="shared" si="1440"/>
        <v>1</v>
      </c>
      <c r="AO2551" s="74" t="str">
        <f t="shared" si="1446"/>
        <v>00631L</v>
      </c>
      <c r="AP2551" s="20">
        <f t="shared" si="1441"/>
        <v>1</v>
      </c>
      <c r="AQ2551" s="74" t="str">
        <f t="shared" si="1456"/>
        <v>00635U</v>
      </c>
      <c r="AR2551" s="20">
        <f t="shared" si="1442"/>
        <v>0</v>
      </c>
      <c r="AS2551" s="74" t="str">
        <f t="shared" si="1450"/>
        <v>00635U</v>
      </c>
      <c r="AT2551" s="20">
        <f t="shared" si="1443"/>
        <v>0</v>
      </c>
      <c r="AU2551" s="74" t="str">
        <f t="shared" si="1470"/>
        <v>00631L</v>
      </c>
      <c r="AV2551" s="20">
        <f t="shared" si="1444"/>
        <v>1</v>
      </c>
      <c r="AW2551" s="74" t="str">
        <f t="shared" si="1471"/>
        <v>00631L</v>
      </c>
      <c r="AX2551" s="20">
        <f t="shared" si="1472"/>
        <v>1</v>
      </c>
      <c r="AY2551" s="20">
        <f t="shared" si="1445"/>
        <v>0</v>
      </c>
      <c r="AZ2551" s="116">
        <v>42606</v>
      </c>
      <c r="BA2551" s="117">
        <v>15.19</v>
      </c>
      <c r="BB2551" s="118">
        <v>15.1875</v>
      </c>
      <c r="BC2551" s="76">
        <f t="shared" si="1453"/>
        <v>15.592083333333335</v>
      </c>
      <c r="BD2551" s="76">
        <f t="shared" si="1454"/>
        <v>15.606708333333334</v>
      </c>
      <c r="BE2551" s="77">
        <f t="shared" si="1460"/>
        <v>-2.5947997113920086E-2</v>
      </c>
      <c r="BF2551" s="77">
        <f t="shared" si="1451"/>
        <v>-2.6700590824992508E-2</v>
      </c>
    </row>
    <row r="2552" spans="1:58" s="23" customFormat="1" ht="15.75" customHeight="1" x14ac:dyDescent="0.4">
      <c r="A2552" s="116">
        <v>42604</v>
      </c>
      <c r="B2552" s="112">
        <v>14.725</v>
      </c>
      <c r="C2552" s="112">
        <v>16.774999999999999</v>
      </c>
      <c r="D2552" s="112">
        <v>17.8</v>
      </c>
      <c r="E2552" s="112">
        <v>18.225000000000001</v>
      </c>
      <c r="F2552" s="112">
        <v>19.324999999999999</v>
      </c>
      <c r="G2552" s="112">
        <v>19.675000000000001</v>
      </c>
      <c r="H2552" s="113">
        <v>19.925000000000001</v>
      </c>
      <c r="I2552" s="90">
        <f t="shared" si="1473"/>
        <v>15.066666666666666</v>
      </c>
      <c r="J2552" s="90">
        <f t="shared" si="1474"/>
        <v>16.945833333333333</v>
      </c>
      <c r="K2552" s="114">
        <v>20</v>
      </c>
      <c r="L2552" s="115">
        <v>4.1666666666666664E-2</v>
      </c>
      <c r="M2552" s="90">
        <v>10.95</v>
      </c>
      <c r="N2552" s="90">
        <v>12.27</v>
      </c>
      <c r="O2552" s="90">
        <v>15.5</v>
      </c>
      <c r="P2552" s="90">
        <v>17.899999999999999</v>
      </c>
      <c r="Q2552" s="90">
        <v>20.29</v>
      </c>
      <c r="R2552" s="63">
        <f t="shared" si="1462"/>
        <v>10.18</v>
      </c>
      <c r="S2552" s="64">
        <f t="shared" si="1461"/>
        <v>8.2010582010581992E-2</v>
      </c>
      <c r="T2552" s="65">
        <f t="shared" si="1455"/>
        <v>0.89242053789731046</v>
      </c>
      <c r="U2552" s="65">
        <f t="shared" si="1455"/>
        <v>0.79161290322580646</v>
      </c>
      <c r="V2552" s="65">
        <f t="shared" si="1463"/>
        <v>0.68547486033519556</v>
      </c>
      <c r="W2552" s="65">
        <f t="shared" si="1464"/>
        <v>0.60473139477575155</v>
      </c>
      <c r="X2552" s="61">
        <f t="shared" si="1438"/>
        <v>0.13921901528013575</v>
      </c>
      <c r="Y2552" s="66">
        <f t="shared" si="1465"/>
        <v>9.3278463648833979E-2</v>
      </c>
      <c r="Z2552" s="61">
        <f t="shared" si="1466"/>
        <v>0.12472345132743362</v>
      </c>
      <c r="AA2552" s="67">
        <f t="shared" si="1467"/>
        <v>15.066666666666666</v>
      </c>
      <c r="AB2552" s="68">
        <f t="shared" si="1468"/>
        <v>0.20008149959250204</v>
      </c>
      <c r="AC2552" s="69">
        <f t="shared" si="1469"/>
        <v>0.22792719369736486</v>
      </c>
      <c r="AD2552" s="70">
        <f>_xlfn.PERCENTILE.EXC(AC2552:$AC$5675,0.5)</f>
        <v>8.1105367173885445E-2</v>
      </c>
      <c r="AE2552" s="70">
        <f>_xlfn.PERCENTILE.EXC($AC2552:AC$5675,0.35)</f>
        <v>4.5242312208538429E-2</v>
      </c>
      <c r="AF2552" s="71">
        <f t="shared" si="1457"/>
        <v>5.2672734188724028E-2</v>
      </c>
      <c r="AG2552" s="70">
        <f t="shared" si="1458"/>
        <v>-0.1280182258086919</v>
      </c>
      <c r="AH2552" s="70">
        <f t="shared" si="1459"/>
        <v>-0.15861506757985319</v>
      </c>
      <c r="AI2552" s="61" t="str">
        <f t="shared" si="1447"/>
        <v>Short VOL</v>
      </c>
      <c r="AJ2552" s="68" t="str">
        <f t="shared" si="1448"/>
        <v>Short VOL</v>
      </c>
      <c r="AK2552" s="72" t="str">
        <f t="shared" si="1449"/>
        <v>00631L</v>
      </c>
      <c r="AL2552" s="73">
        <f t="shared" si="1439"/>
        <v>1</v>
      </c>
      <c r="AM2552" s="72" t="str">
        <f t="shared" si="1452"/>
        <v>00631L</v>
      </c>
      <c r="AN2552" s="73">
        <f t="shared" si="1440"/>
        <v>1</v>
      </c>
      <c r="AO2552" s="74" t="str">
        <f t="shared" si="1446"/>
        <v>00631L</v>
      </c>
      <c r="AP2552" s="20">
        <f t="shared" si="1441"/>
        <v>1</v>
      </c>
      <c r="AQ2552" s="74" t="str">
        <f t="shared" si="1456"/>
        <v>00635U</v>
      </c>
      <c r="AR2552" s="20">
        <f t="shared" si="1442"/>
        <v>0</v>
      </c>
      <c r="AS2552" s="74" t="str">
        <f t="shared" si="1450"/>
        <v>00635U</v>
      </c>
      <c r="AT2552" s="20">
        <f t="shared" si="1443"/>
        <v>0</v>
      </c>
      <c r="AU2552" s="74" t="str">
        <f t="shared" si="1470"/>
        <v>00631L</v>
      </c>
      <c r="AV2552" s="20">
        <f t="shared" si="1444"/>
        <v>1</v>
      </c>
      <c r="AW2552" s="74" t="str">
        <f t="shared" si="1471"/>
        <v>00631L</v>
      </c>
      <c r="AX2552" s="20">
        <f t="shared" si="1472"/>
        <v>1</v>
      </c>
      <c r="AY2552" s="20">
        <f t="shared" si="1445"/>
        <v>0</v>
      </c>
      <c r="AZ2552" s="116">
        <v>42605</v>
      </c>
      <c r="BA2552" s="117">
        <v>15.4</v>
      </c>
      <c r="BB2552" s="118">
        <v>15.4</v>
      </c>
      <c r="BC2552" s="76">
        <f t="shared" si="1453"/>
        <v>15.576458333333333</v>
      </c>
      <c r="BD2552" s="76">
        <f t="shared" si="1454"/>
        <v>15.595625000000002</v>
      </c>
      <c r="BE2552" s="77">
        <f t="shared" si="1460"/>
        <v>-1.1328527291452072E-2</v>
      </c>
      <c r="BF2552" s="77">
        <f t="shared" si="1451"/>
        <v>-1.2543581934036083E-2</v>
      </c>
    </row>
    <row r="2553" spans="1:58" s="23" customFormat="1" ht="15.75" customHeight="1" x14ac:dyDescent="0.4">
      <c r="A2553" s="116">
        <v>42601</v>
      </c>
      <c r="B2553" s="112">
        <v>14.675000000000001</v>
      </c>
      <c r="C2553" s="112">
        <v>16.675000000000001</v>
      </c>
      <c r="D2553" s="112">
        <v>17.725000000000001</v>
      </c>
      <c r="E2553" s="112">
        <v>18.175000000000001</v>
      </c>
      <c r="F2553" s="112">
        <v>19.3</v>
      </c>
      <c r="G2553" s="112">
        <v>19.625</v>
      </c>
      <c r="H2553" s="113">
        <v>19.875</v>
      </c>
      <c r="I2553" s="90">
        <f t="shared" si="1473"/>
        <v>14.925000000000001</v>
      </c>
      <c r="J2553" s="90">
        <f t="shared" si="1474"/>
        <v>16.806250000000002</v>
      </c>
      <c r="K2553" s="114">
        <v>21</v>
      </c>
      <c r="L2553" s="115">
        <v>4.1666666666666664E-2</v>
      </c>
      <c r="M2553" s="90">
        <v>9.4</v>
      </c>
      <c r="N2553" s="90">
        <v>11.34</v>
      </c>
      <c r="O2553" s="90">
        <v>15.13</v>
      </c>
      <c r="P2553" s="90">
        <v>17.71</v>
      </c>
      <c r="Q2553" s="90">
        <v>20.170000000000002</v>
      </c>
      <c r="R2553" s="63">
        <f t="shared" si="1462"/>
        <v>12.100000000000001</v>
      </c>
      <c r="S2553" s="64">
        <f t="shared" si="1461"/>
        <v>-7.8740157480314838E-3</v>
      </c>
      <c r="T2553" s="65">
        <f t="shared" si="1455"/>
        <v>0.82892416225749566</v>
      </c>
      <c r="U2553" s="65">
        <f t="shared" si="1455"/>
        <v>0.74950429610046265</v>
      </c>
      <c r="V2553" s="65">
        <f t="shared" si="1463"/>
        <v>0.64031620553359681</v>
      </c>
      <c r="W2553" s="65">
        <f t="shared" si="1464"/>
        <v>0.56222112047595429</v>
      </c>
      <c r="X2553" s="61">
        <f t="shared" si="1438"/>
        <v>0.1362862010221465</v>
      </c>
      <c r="Y2553" s="66">
        <f t="shared" si="1465"/>
        <v>9.3535075653369965E-2</v>
      </c>
      <c r="Z2553" s="61">
        <f t="shared" si="1466"/>
        <v>0.1260469011725294</v>
      </c>
      <c r="AA2553" s="67">
        <f t="shared" si="1467"/>
        <v>14.925000000000001</v>
      </c>
      <c r="AB2553" s="68">
        <f t="shared" si="1468"/>
        <v>0.29409171075837748</v>
      </c>
      <c r="AC2553" s="69">
        <f t="shared" si="1469"/>
        <v>0.31613756613756622</v>
      </c>
      <c r="AD2553" s="70">
        <f>_xlfn.PERCENTILE.EXC(AC2553:$AC$5675,0.5)</f>
        <v>8.1022615535889686E-2</v>
      </c>
      <c r="AE2553" s="70">
        <f>_xlfn.PERCENTILE.EXC($AC2553:AC$5675,0.35)</f>
        <v>4.5198224838235941E-2</v>
      </c>
      <c r="AF2553" s="71">
        <f t="shared" si="1457"/>
        <v>5.2672734188724028E-2</v>
      </c>
      <c r="AG2553" s="70">
        <f t="shared" si="1458"/>
        <v>-0.1280182258086919</v>
      </c>
      <c r="AH2553" s="70">
        <f t="shared" si="1459"/>
        <v>-0.15861506757985319</v>
      </c>
      <c r="AI2553" s="61" t="str">
        <f t="shared" si="1447"/>
        <v>Short VOL</v>
      </c>
      <c r="AJ2553" s="68" t="str">
        <f t="shared" si="1448"/>
        <v>Short VOL</v>
      </c>
      <c r="AK2553" s="72" t="str">
        <f t="shared" si="1449"/>
        <v>00631L</v>
      </c>
      <c r="AL2553" s="73">
        <f t="shared" si="1439"/>
        <v>1</v>
      </c>
      <c r="AM2553" s="72" t="str">
        <f t="shared" si="1452"/>
        <v>00631L</v>
      </c>
      <c r="AN2553" s="73">
        <f t="shared" si="1440"/>
        <v>1</v>
      </c>
      <c r="AO2553" s="74" t="str">
        <f t="shared" si="1446"/>
        <v>00631L</v>
      </c>
      <c r="AP2553" s="20">
        <f t="shared" si="1441"/>
        <v>1</v>
      </c>
      <c r="AQ2553" s="74" t="str">
        <f t="shared" si="1456"/>
        <v>00631L</v>
      </c>
      <c r="AR2553" s="20">
        <f t="shared" si="1442"/>
        <v>1</v>
      </c>
      <c r="AS2553" s="74" t="str">
        <f t="shared" si="1450"/>
        <v>00635U</v>
      </c>
      <c r="AT2553" s="20">
        <f t="shared" si="1443"/>
        <v>0</v>
      </c>
      <c r="AU2553" s="74" t="str">
        <f t="shared" si="1470"/>
        <v>00631L</v>
      </c>
      <c r="AV2553" s="20">
        <f t="shared" si="1444"/>
        <v>1</v>
      </c>
      <c r="AW2553" s="74" t="str">
        <f t="shared" si="1471"/>
        <v>00631L</v>
      </c>
      <c r="AX2553" s="20">
        <f t="shared" si="1472"/>
        <v>1</v>
      </c>
      <c r="AY2553" s="20">
        <f t="shared" si="1445"/>
        <v>0</v>
      </c>
      <c r="AZ2553" s="116">
        <v>42604</v>
      </c>
      <c r="BA2553" s="117">
        <v>15.4625</v>
      </c>
      <c r="BB2553" s="118">
        <v>15.6</v>
      </c>
      <c r="BC2553" s="76">
        <f t="shared" si="1453"/>
        <v>15.559583333333332</v>
      </c>
      <c r="BD2553" s="76">
        <f t="shared" si="1454"/>
        <v>15.577499999999999</v>
      </c>
      <c r="BE2553" s="77">
        <f t="shared" si="1460"/>
        <v>2.5975417079506552E-3</v>
      </c>
      <c r="BF2553" s="77">
        <f t="shared" si="1451"/>
        <v>-7.3824426255816684E-3</v>
      </c>
    </row>
    <row r="2554" spans="1:58" s="23" customFormat="1" ht="15.75" customHeight="1" x14ac:dyDescent="0.4">
      <c r="A2554" s="116">
        <v>42600</v>
      </c>
      <c r="B2554" s="112">
        <v>14.574999999999999</v>
      </c>
      <c r="C2554" s="112">
        <v>16.574999999999999</v>
      </c>
      <c r="D2554" s="112">
        <v>17.625</v>
      </c>
      <c r="E2554" s="112">
        <v>18.074999999999999</v>
      </c>
      <c r="F2554" s="112">
        <v>19.175000000000001</v>
      </c>
      <c r="G2554" s="112">
        <v>19.524999999999999</v>
      </c>
      <c r="H2554" s="113">
        <v>19.8</v>
      </c>
      <c r="I2554" s="90">
        <f t="shared" si="1473"/>
        <v>14.741666666666665</v>
      </c>
      <c r="J2554" s="90">
        <f t="shared" si="1474"/>
        <v>16.662499999999998</v>
      </c>
      <c r="K2554" s="114">
        <v>22</v>
      </c>
      <c r="L2554" s="115">
        <v>4.1666666666666664E-2</v>
      </c>
      <c r="M2554" s="90">
        <v>9.9</v>
      </c>
      <c r="N2554" s="90">
        <v>11.43</v>
      </c>
      <c r="O2554" s="90">
        <v>15.16</v>
      </c>
      <c r="P2554" s="90">
        <v>17.7</v>
      </c>
      <c r="Q2554" s="90">
        <v>20.149999999999999</v>
      </c>
      <c r="R2554" s="63">
        <f t="shared" si="1462"/>
        <v>11.530000000000001</v>
      </c>
      <c r="S2554" s="64">
        <f t="shared" si="1461"/>
        <v>-6.2346185397867092E-2</v>
      </c>
      <c r="T2554" s="65">
        <f t="shared" si="1455"/>
        <v>0.86614173228346458</v>
      </c>
      <c r="U2554" s="65">
        <f t="shared" si="1455"/>
        <v>0.75395778364116095</v>
      </c>
      <c r="V2554" s="65">
        <f t="shared" si="1463"/>
        <v>0.64576271186440681</v>
      </c>
      <c r="W2554" s="65">
        <f t="shared" si="1464"/>
        <v>0.56724565756823819</v>
      </c>
      <c r="X2554" s="61">
        <f t="shared" si="1438"/>
        <v>0.137221269296741</v>
      </c>
      <c r="Y2554" s="66">
        <f t="shared" si="1465"/>
        <v>9.5435684647302982E-2</v>
      </c>
      <c r="Z2554" s="61">
        <f t="shared" si="1466"/>
        <v>0.13029960429621251</v>
      </c>
      <c r="AA2554" s="67">
        <f t="shared" si="1467"/>
        <v>14.741666666666667</v>
      </c>
      <c r="AB2554" s="68">
        <f t="shared" si="1468"/>
        <v>0.27515310586176722</v>
      </c>
      <c r="AC2554" s="69">
        <f t="shared" si="1469"/>
        <v>0.28973461650627014</v>
      </c>
      <c r="AD2554" s="70">
        <f>_xlfn.PERCENTILE.EXC(AC2554:$AC$5675,0.5)</f>
        <v>8.1007715344692074E-2</v>
      </c>
      <c r="AE2554" s="70">
        <f>_xlfn.PERCENTILE.EXC($AC2554:AC$5675,0.35)</f>
        <v>4.5154137467933474E-2</v>
      </c>
      <c r="AF2554" s="71">
        <f t="shared" si="1457"/>
        <v>5.2672734188724028E-2</v>
      </c>
      <c r="AG2554" s="70">
        <f t="shared" si="1458"/>
        <v>-0.1280182258086919</v>
      </c>
      <c r="AH2554" s="70">
        <f t="shared" si="1459"/>
        <v>-0.15861506757985319</v>
      </c>
      <c r="AI2554" s="61" t="str">
        <f t="shared" si="1447"/>
        <v>Short VOL</v>
      </c>
      <c r="AJ2554" s="68" t="str">
        <f t="shared" si="1448"/>
        <v>Short VOL</v>
      </c>
      <c r="AK2554" s="72" t="str">
        <f t="shared" si="1449"/>
        <v>00631L</v>
      </c>
      <c r="AL2554" s="73">
        <f t="shared" si="1439"/>
        <v>1</v>
      </c>
      <c r="AM2554" s="72" t="str">
        <f t="shared" si="1452"/>
        <v>00631L</v>
      </c>
      <c r="AN2554" s="73">
        <f t="shared" si="1440"/>
        <v>1</v>
      </c>
      <c r="AO2554" s="74" t="str">
        <f t="shared" si="1446"/>
        <v>00631L</v>
      </c>
      <c r="AP2554" s="20">
        <f t="shared" si="1441"/>
        <v>1</v>
      </c>
      <c r="AQ2554" s="74" t="str">
        <f t="shared" si="1456"/>
        <v>00631L</v>
      </c>
      <c r="AR2554" s="20">
        <f t="shared" si="1442"/>
        <v>1</v>
      </c>
      <c r="AS2554" s="74" t="str">
        <f t="shared" si="1450"/>
        <v>00631L</v>
      </c>
      <c r="AT2554" s="20">
        <f t="shared" si="1443"/>
        <v>1</v>
      </c>
      <c r="AU2554" s="74" t="str">
        <f t="shared" si="1470"/>
        <v>00631L</v>
      </c>
      <c r="AV2554" s="20">
        <f t="shared" si="1444"/>
        <v>1</v>
      </c>
      <c r="AW2554" s="74" t="str">
        <f t="shared" si="1471"/>
        <v>00631L</v>
      </c>
      <c r="AX2554" s="20">
        <f t="shared" si="1472"/>
        <v>1</v>
      </c>
      <c r="AY2554" s="20">
        <f t="shared" si="1445"/>
        <v>0</v>
      </c>
      <c r="AZ2554" s="116">
        <v>42601</v>
      </c>
      <c r="BA2554" s="117">
        <v>15.88</v>
      </c>
      <c r="BB2554" s="118">
        <v>15.85</v>
      </c>
      <c r="BC2554" s="76">
        <f t="shared" si="1453"/>
        <v>15.535208333333333</v>
      </c>
      <c r="BD2554" s="76">
        <f t="shared" si="1454"/>
        <v>15.564249999999999</v>
      </c>
      <c r="BE2554" s="77">
        <f t="shared" si="1460"/>
        <v>2.0263112017058008E-2</v>
      </c>
      <c r="BF2554" s="77">
        <f t="shared" si="1451"/>
        <v>2.028687537144426E-2</v>
      </c>
    </row>
    <row r="2555" spans="1:58" s="23" customFormat="1" ht="15.75" customHeight="1" x14ac:dyDescent="0.4">
      <c r="A2555" s="116">
        <v>42599</v>
      </c>
      <c r="B2555" s="112">
        <v>14.824999999999999</v>
      </c>
      <c r="C2555" s="112">
        <v>16.675000000000001</v>
      </c>
      <c r="D2555" s="112">
        <v>17.675000000000001</v>
      </c>
      <c r="E2555" s="112">
        <v>18.074999999999999</v>
      </c>
      <c r="F2555" s="112">
        <v>19.175000000000001</v>
      </c>
      <c r="G2555" s="112">
        <v>19.475000000000001</v>
      </c>
      <c r="H2555" s="113">
        <v>19.75</v>
      </c>
      <c r="I2555" s="90">
        <f t="shared" si="1473"/>
        <v>14.902083333333334</v>
      </c>
      <c r="J2555" s="90">
        <f t="shared" si="1474"/>
        <v>16.716666666666669</v>
      </c>
      <c r="K2555" s="114">
        <v>23</v>
      </c>
      <c r="L2555" s="115">
        <v>4.1666666666666664E-2</v>
      </c>
      <c r="M2555" s="90">
        <v>10.76</v>
      </c>
      <c r="N2555" s="90">
        <v>12.19</v>
      </c>
      <c r="O2555" s="90">
        <v>15.52</v>
      </c>
      <c r="P2555" s="90">
        <v>17.89</v>
      </c>
      <c r="Q2555" s="90">
        <v>20.23</v>
      </c>
      <c r="R2555" s="63">
        <f t="shared" si="1462"/>
        <v>10.459999999999997</v>
      </c>
      <c r="S2555" s="64">
        <f t="shared" si="1461"/>
        <v>-3.5601265822784896E-2</v>
      </c>
      <c r="T2555" s="65">
        <f t="shared" si="1455"/>
        <v>0.88269073010664478</v>
      </c>
      <c r="U2555" s="65">
        <f t="shared" si="1455"/>
        <v>0.78543814432989689</v>
      </c>
      <c r="V2555" s="65">
        <f t="shared" si="1463"/>
        <v>0.68138624930128555</v>
      </c>
      <c r="W2555" s="65">
        <f t="shared" si="1464"/>
        <v>0.60257043994068216</v>
      </c>
      <c r="X2555" s="61">
        <f t="shared" ref="X2555:X2618" si="1475">(C2555-B2555)/B2555</f>
        <v>0.12478920741989892</v>
      </c>
      <c r="Y2555" s="66">
        <f t="shared" si="1465"/>
        <v>9.2669432918395619E-2</v>
      </c>
      <c r="Z2555" s="61">
        <f t="shared" si="1466"/>
        <v>0.12176709073116186</v>
      </c>
      <c r="AA2555" s="67">
        <f t="shared" si="1467"/>
        <v>14.902083333333332</v>
      </c>
      <c r="AB2555" s="68">
        <f t="shared" si="1468"/>
        <v>0.2161607875307629</v>
      </c>
      <c r="AC2555" s="69">
        <f t="shared" si="1469"/>
        <v>0.22248427672955967</v>
      </c>
      <c r="AD2555" s="70">
        <f>_xlfn.PERCENTILE.EXC(AC2555:$AC$5675,0.5)</f>
        <v>8.0992815153494463E-2</v>
      </c>
      <c r="AE2555" s="70">
        <f>_xlfn.PERCENTILE.EXC($AC2555:AC$5675,0.35)</f>
        <v>4.5137322076989325E-2</v>
      </c>
      <c r="AF2555" s="71">
        <f t="shared" si="1457"/>
        <v>5.2672734188724028E-2</v>
      </c>
      <c r="AG2555" s="70">
        <f t="shared" si="1458"/>
        <v>-0.1280182258086919</v>
      </c>
      <c r="AH2555" s="70">
        <f t="shared" si="1459"/>
        <v>-0.15861506757985319</v>
      </c>
      <c r="AI2555" s="61" t="str">
        <f t="shared" si="1447"/>
        <v>Short VOL</v>
      </c>
      <c r="AJ2555" s="68" t="str">
        <f t="shared" si="1448"/>
        <v>Short VOL</v>
      </c>
      <c r="AK2555" s="72" t="str">
        <f t="shared" si="1449"/>
        <v>00631L</v>
      </c>
      <c r="AL2555" s="73">
        <f t="shared" si="1439"/>
        <v>1</v>
      </c>
      <c r="AM2555" s="72" t="str">
        <f t="shared" si="1452"/>
        <v>00631L</v>
      </c>
      <c r="AN2555" s="73">
        <f t="shared" si="1440"/>
        <v>1</v>
      </c>
      <c r="AO2555" s="74" t="str">
        <f t="shared" si="1446"/>
        <v>00631L</v>
      </c>
      <c r="AP2555" s="20">
        <f t="shared" si="1441"/>
        <v>1</v>
      </c>
      <c r="AQ2555" s="74" t="str">
        <f t="shared" si="1456"/>
        <v>00631L</v>
      </c>
      <c r="AR2555" s="20">
        <f t="shared" si="1442"/>
        <v>1</v>
      </c>
      <c r="AS2555" s="74" t="str">
        <f t="shared" si="1450"/>
        <v>00631L</v>
      </c>
      <c r="AT2555" s="20">
        <f t="shared" si="1443"/>
        <v>1</v>
      </c>
      <c r="AU2555" s="74" t="str">
        <f t="shared" si="1470"/>
        <v>00631L</v>
      </c>
      <c r="AV2555" s="20">
        <f t="shared" si="1444"/>
        <v>1</v>
      </c>
      <c r="AW2555" s="74" t="str">
        <f t="shared" si="1471"/>
        <v>00631L</v>
      </c>
      <c r="AX2555" s="20">
        <f t="shared" si="1472"/>
        <v>1</v>
      </c>
      <c r="AY2555" s="20">
        <f t="shared" si="1445"/>
        <v>0</v>
      </c>
      <c r="AZ2555" s="116">
        <v>42600</v>
      </c>
      <c r="BA2555" s="117">
        <v>15.8</v>
      </c>
      <c r="BB2555" s="118">
        <v>15.875</v>
      </c>
      <c r="BC2555" s="76">
        <f t="shared" si="1453"/>
        <v>15.503541666666667</v>
      </c>
      <c r="BD2555" s="76">
        <f t="shared" si="1454"/>
        <v>15.534375000000001</v>
      </c>
      <c r="BE2555" s="77">
        <f t="shared" si="1460"/>
        <v>2.3959579128424936E-2</v>
      </c>
      <c r="BF2555" s="77">
        <f t="shared" si="1451"/>
        <v>1.7099175216254273E-2</v>
      </c>
    </row>
    <row r="2556" spans="1:58" s="23" customFormat="1" ht="15.75" customHeight="1" x14ac:dyDescent="0.4">
      <c r="A2556" s="116">
        <v>42598</v>
      </c>
      <c r="B2556" s="112">
        <v>12.824999999999999</v>
      </c>
      <c r="C2556" s="112">
        <v>15.324999999999999</v>
      </c>
      <c r="D2556" s="112">
        <v>16.975000000000001</v>
      </c>
      <c r="E2556" s="112">
        <v>17.875</v>
      </c>
      <c r="F2556" s="112">
        <v>18.225000000000001</v>
      </c>
      <c r="G2556" s="112">
        <v>19.3</v>
      </c>
      <c r="H2556" s="113">
        <v>19.625</v>
      </c>
      <c r="I2556" s="90">
        <f t="shared" si="1473"/>
        <v>15.324999999999999</v>
      </c>
      <c r="J2556" s="90">
        <f t="shared" si="1474"/>
        <v>16.975000000000001</v>
      </c>
      <c r="K2556" s="114">
        <v>0</v>
      </c>
      <c r="L2556" s="115">
        <v>0.05</v>
      </c>
      <c r="M2556" s="90">
        <v>10.87</v>
      </c>
      <c r="N2556" s="90">
        <v>12.64</v>
      </c>
      <c r="O2556" s="90">
        <v>16.02</v>
      </c>
      <c r="P2556" s="90">
        <v>18.18</v>
      </c>
      <c r="Q2556" s="90">
        <v>20.420000000000002</v>
      </c>
      <c r="R2556" s="63">
        <f t="shared" si="1462"/>
        <v>10.690000000000005</v>
      </c>
      <c r="S2556" s="64">
        <f t="shared" si="1461"/>
        <v>7.027942421676546E-2</v>
      </c>
      <c r="T2556" s="65">
        <f t="shared" si="1455"/>
        <v>0.85996835443037967</v>
      </c>
      <c r="U2556" s="65">
        <f t="shared" si="1455"/>
        <v>0.78901373283395759</v>
      </c>
      <c r="V2556" s="65">
        <f t="shared" si="1463"/>
        <v>0.69526952695269528</v>
      </c>
      <c r="W2556" s="65">
        <f t="shared" si="1464"/>
        <v>0.61900097943192944</v>
      </c>
      <c r="X2556" s="61">
        <f t="shared" si="1475"/>
        <v>0.19493177387914232</v>
      </c>
      <c r="Y2556" s="66">
        <f t="shared" si="1465"/>
        <v>9.7902097902097904E-2</v>
      </c>
      <c r="Z2556" s="61">
        <f t="shared" si="1466"/>
        <v>0.10766721044045692</v>
      </c>
      <c r="AA2556" s="67">
        <f t="shared" si="1467"/>
        <v>15.324999999999999</v>
      </c>
      <c r="AB2556" s="68">
        <f t="shared" si="1468"/>
        <v>1.4636075949366986E-2</v>
      </c>
      <c r="AC2556" s="69">
        <f t="shared" si="1469"/>
        <v>0.21242088607594925</v>
      </c>
      <c r="AD2556" s="70">
        <f>_xlfn.PERCENTILE.EXC(AC2556:$AC$5675,0.5)</f>
        <v>8.0972598052937661E-2</v>
      </c>
      <c r="AE2556" s="70">
        <f>_xlfn.PERCENTILE.EXC($AC2556:AC$5675,0.35)</f>
        <v>4.5125052015938236E-2</v>
      </c>
      <c r="AF2556" s="71">
        <f t="shared" si="1457"/>
        <v>5.2672734188724028E-2</v>
      </c>
      <c r="AG2556" s="70">
        <f t="shared" si="1458"/>
        <v>-0.1280182258086919</v>
      </c>
      <c r="AH2556" s="70">
        <f t="shared" si="1459"/>
        <v>-0.15861506757985319</v>
      </c>
      <c r="AI2556" s="61" t="str">
        <f t="shared" si="1447"/>
        <v>Short VOL</v>
      </c>
      <c r="AJ2556" s="68" t="str">
        <f t="shared" si="1448"/>
        <v>Short VOL</v>
      </c>
      <c r="AK2556" s="72" t="str">
        <f t="shared" si="1449"/>
        <v>00631L</v>
      </c>
      <c r="AL2556" s="73">
        <f t="shared" si="1439"/>
        <v>1</v>
      </c>
      <c r="AM2556" s="72" t="str">
        <f t="shared" si="1452"/>
        <v>00631L</v>
      </c>
      <c r="AN2556" s="73">
        <f t="shared" si="1440"/>
        <v>1</v>
      </c>
      <c r="AO2556" s="74" t="str">
        <f t="shared" si="1446"/>
        <v>00631L</v>
      </c>
      <c r="AP2556" s="20">
        <f t="shared" si="1441"/>
        <v>1</v>
      </c>
      <c r="AQ2556" s="74" t="str">
        <f t="shared" si="1456"/>
        <v>00631L</v>
      </c>
      <c r="AR2556" s="20">
        <f t="shared" si="1442"/>
        <v>1</v>
      </c>
      <c r="AS2556" s="74" t="str">
        <f t="shared" si="1450"/>
        <v>00631L</v>
      </c>
      <c r="AT2556" s="20">
        <f t="shared" si="1443"/>
        <v>1</v>
      </c>
      <c r="AU2556" s="74" t="str">
        <f t="shared" si="1470"/>
        <v>00631L</v>
      </c>
      <c r="AV2556" s="20">
        <f t="shared" si="1444"/>
        <v>1</v>
      </c>
      <c r="AW2556" s="74" t="str">
        <f t="shared" si="1471"/>
        <v>00631L</v>
      </c>
      <c r="AX2556" s="20">
        <f t="shared" si="1472"/>
        <v>1</v>
      </c>
      <c r="AY2556" s="20">
        <f t="shared" si="1445"/>
        <v>0</v>
      </c>
      <c r="AZ2556" s="116">
        <v>42599</v>
      </c>
      <c r="BA2556" s="117">
        <v>15.77</v>
      </c>
      <c r="BB2556" s="118">
        <v>15.8125</v>
      </c>
      <c r="BC2556" s="76">
        <f t="shared" si="1453"/>
        <v>15.471875000000001</v>
      </c>
      <c r="BD2556" s="76">
        <f t="shared" si="1454"/>
        <v>15.501791666666668</v>
      </c>
      <c r="BE2556" s="77">
        <f t="shared" si="1460"/>
        <v>2.201575439305186E-2</v>
      </c>
      <c r="BF2556" s="77">
        <f t="shared" si="1451"/>
        <v>1.7301763505831232E-2</v>
      </c>
    </row>
    <row r="2557" spans="1:58" s="23" customFormat="1" ht="15.75" customHeight="1" x14ac:dyDescent="0.4">
      <c r="A2557" s="116">
        <v>42597</v>
      </c>
      <c r="B2557" s="112">
        <v>12.225</v>
      </c>
      <c r="C2557" s="112">
        <v>14.824999999999999</v>
      </c>
      <c r="D2557" s="112">
        <v>16.524999999999999</v>
      </c>
      <c r="E2557" s="112">
        <v>17.524999999999999</v>
      </c>
      <c r="F2557" s="112">
        <v>17.925000000000001</v>
      </c>
      <c r="G2557" s="112">
        <v>19.024999999999999</v>
      </c>
      <c r="H2557" s="113">
        <v>19.375</v>
      </c>
      <c r="I2557" s="90">
        <f t="shared" si="1473"/>
        <v>14.694999999999999</v>
      </c>
      <c r="J2557" s="90">
        <f t="shared" si="1474"/>
        <v>16.439999999999998</v>
      </c>
      <c r="K2557" s="114">
        <v>1</v>
      </c>
      <c r="L2557" s="115">
        <v>0.05</v>
      </c>
      <c r="M2557" s="90">
        <v>9.7200000000000006</v>
      </c>
      <c r="N2557" s="90">
        <v>11.81</v>
      </c>
      <c r="O2557" s="90">
        <v>15.38</v>
      </c>
      <c r="P2557" s="90">
        <v>17.73</v>
      </c>
      <c r="Q2557" s="90">
        <v>20.02</v>
      </c>
      <c r="R2557" s="63">
        <f t="shared" si="1462"/>
        <v>11.579999999999998</v>
      </c>
      <c r="S2557" s="64">
        <f t="shared" si="1461"/>
        <v>2.2510822510822492E-2</v>
      </c>
      <c r="T2557" s="65">
        <f t="shared" si="1455"/>
        <v>0.82303132938187973</v>
      </c>
      <c r="U2557" s="65">
        <f t="shared" si="1455"/>
        <v>0.76788036410923277</v>
      </c>
      <c r="V2557" s="65">
        <f t="shared" si="1463"/>
        <v>0.66610265087422449</v>
      </c>
      <c r="W2557" s="65">
        <f t="shared" si="1464"/>
        <v>0.58991008991008997</v>
      </c>
      <c r="X2557" s="61">
        <f t="shared" si="1475"/>
        <v>0.21267893660531695</v>
      </c>
      <c r="Y2557" s="66">
        <f t="shared" si="1465"/>
        <v>0.10556348074179753</v>
      </c>
      <c r="Z2557" s="61">
        <f t="shared" si="1466"/>
        <v>0.11874787342633544</v>
      </c>
      <c r="AA2557" s="67">
        <f t="shared" si="1467"/>
        <v>14.694999999999999</v>
      </c>
      <c r="AB2557" s="68">
        <f t="shared" si="1468"/>
        <v>3.5139712108382654E-2</v>
      </c>
      <c r="AC2557" s="69">
        <f t="shared" si="1469"/>
        <v>0.24428450465707011</v>
      </c>
      <c r="AD2557" s="70">
        <f>_xlfn.PERCENTILE.EXC(AC2557:$AC$5675,0.5)</f>
        <v>8.0952380952380859E-2</v>
      </c>
      <c r="AE2557" s="70">
        <f>_xlfn.PERCENTILE.EXC($AC2557:AC$5675,0.35)</f>
        <v>4.5112781954887146E-2</v>
      </c>
      <c r="AF2557" s="71">
        <f t="shared" si="1457"/>
        <v>5.2672734188724028E-2</v>
      </c>
      <c r="AG2557" s="70">
        <f t="shared" si="1458"/>
        <v>-0.1280182258086919</v>
      </c>
      <c r="AH2557" s="70">
        <f t="shared" si="1459"/>
        <v>-0.15861506757985319</v>
      </c>
      <c r="AI2557" s="61" t="str">
        <f t="shared" si="1447"/>
        <v>Short VOL</v>
      </c>
      <c r="AJ2557" s="68" t="str">
        <f t="shared" si="1448"/>
        <v>Short VOL</v>
      </c>
      <c r="AK2557" s="72" t="str">
        <f t="shared" si="1449"/>
        <v>00631L</v>
      </c>
      <c r="AL2557" s="73">
        <f t="shared" si="1439"/>
        <v>1</v>
      </c>
      <c r="AM2557" s="72" t="str">
        <f t="shared" si="1452"/>
        <v>00631L</v>
      </c>
      <c r="AN2557" s="73">
        <f t="shared" si="1440"/>
        <v>1</v>
      </c>
      <c r="AO2557" s="74" t="str">
        <f t="shared" si="1446"/>
        <v>00631L</v>
      </c>
      <c r="AP2557" s="20">
        <f t="shared" si="1441"/>
        <v>1</v>
      </c>
      <c r="AQ2557" s="74" t="str">
        <f t="shared" si="1456"/>
        <v>00631L</v>
      </c>
      <c r="AR2557" s="20">
        <f t="shared" si="1442"/>
        <v>1</v>
      </c>
      <c r="AS2557" s="74" t="str">
        <f t="shared" si="1450"/>
        <v>00631L</v>
      </c>
      <c r="AT2557" s="20">
        <f t="shared" si="1443"/>
        <v>1</v>
      </c>
      <c r="AU2557" s="74" t="str">
        <f t="shared" si="1470"/>
        <v>00631L</v>
      </c>
      <c r="AV2557" s="20">
        <f t="shared" si="1444"/>
        <v>1</v>
      </c>
      <c r="AW2557" s="74" t="str">
        <f t="shared" si="1471"/>
        <v>00631L</v>
      </c>
      <c r="AX2557" s="20">
        <f t="shared" si="1472"/>
        <v>1</v>
      </c>
      <c r="AY2557" s="20">
        <f t="shared" si="1445"/>
        <v>0</v>
      </c>
      <c r="AZ2557" s="116">
        <v>42598</v>
      </c>
      <c r="BA2557" s="117">
        <v>15.8</v>
      </c>
      <c r="BB2557" s="118">
        <v>15.8</v>
      </c>
      <c r="BC2557" s="76">
        <f t="shared" si="1453"/>
        <v>15.446875</v>
      </c>
      <c r="BD2557" s="76">
        <f t="shared" si="1454"/>
        <v>15.471666666666666</v>
      </c>
      <c r="BE2557" s="77">
        <f t="shared" si="1460"/>
        <v>2.2860610965001034E-2</v>
      </c>
      <c r="BF2557" s="77">
        <f t="shared" si="1451"/>
        <v>2.1221587848755896E-2</v>
      </c>
    </row>
    <row r="2558" spans="1:58" s="23" customFormat="1" ht="15.75" customHeight="1" x14ac:dyDescent="0.4">
      <c r="A2558" s="116">
        <v>42594</v>
      </c>
      <c r="B2558" s="112">
        <v>12.324999999999999</v>
      </c>
      <c r="C2558" s="112">
        <v>14.975</v>
      </c>
      <c r="D2558" s="112">
        <v>16.725000000000001</v>
      </c>
      <c r="E2558" s="112">
        <v>17.625</v>
      </c>
      <c r="F2558" s="112">
        <v>17.975000000000001</v>
      </c>
      <c r="G2558" s="112">
        <v>19.024999999999999</v>
      </c>
      <c r="H2558" s="113">
        <v>19.375</v>
      </c>
      <c r="I2558" s="90">
        <f t="shared" si="1473"/>
        <v>14.709999999999999</v>
      </c>
      <c r="J2558" s="90">
        <f t="shared" si="1474"/>
        <v>16.55</v>
      </c>
      <c r="K2558" s="114">
        <v>2</v>
      </c>
      <c r="L2558" s="115">
        <v>0.05</v>
      </c>
      <c r="M2558" s="90">
        <v>9.5399999999999991</v>
      </c>
      <c r="N2558" s="90">
        <v>11.55</v>
      </c>
      <c r="O2558" s="90">
        <v>15.26</v>
      </c>
      <c r="P2558" s="90">
        <v>17.62</v>
      </c>
      <c r="Q2558" s="90">
        <v>19.920000000000002</v>
      </c>
      <c r="R2558" s="63">
        <f t="shared" si="1462"/>
        <v>11.790000000000003</v>
      </c>
      <c r="S2558" s="64">
        <f t="shared" si="1461"/>
        <v>-1.1130136986301284E-2</v>
      </c>
      <c r="T2558" s="65">
        <f t="shared" si="1455"/>
        <v>0.82597402597402581</v>
      </c>
      <c r="U2558" s="65">
        <f t="shared" si="1455"/>
        <v>0.75688073394495414</v>
      </c>
      <c r="V2558" s="65">
        <f t="shared" si="1463"/>
        <v>0.6555051078320091</v>
      </c>
      <c r="W2558" s="65">
        <f t="shared" si="1464"/>
        <v>0.57981927710843373</v>
      </c>
      <c r="X2558" s="61">
        <f t="shared" si="1475"/>
        <v>0.21501014198782967</v>
      </c>
      <c r="Y2558" s="66">
        <f t="shared" si="1465"/>
        <v>9.9290780141843976E-2</v>
      </c>
      <c r="Z2558" s="61">
        <f t="shared" si="1466"/>
        <v>0.12508497620666226</v>
      </c>
      <c r="AA2558" s="67">
        <f t="shared" si="1467"/>
        <v>14.709999999999999</v>
      </c>
      <c r="AB2558" s="68">
        <f t="shared" si="1468"/>
        <v>6.7099567099566979E-2</v>
      </c>
      <c r="AC2558" s="69">
        <f t="shared" si="1469"/>
        <v>0.27359307359307344</v>
      </c>
      <c r="AD2558" s="70">
        <f>_xlfn.PERCENTILE.EXC(AC2558:$AC$5675,0.5)</f>
        <v>8.0948458460814277E-2</v>
      </c>
      <c r="AE2558" s="70">
        <f>_xlfn.PERCENTILE.EXC($AC2558:AC$5675,0.35)</f>
        <v>4.5102199197726185E-2</v>
      </c>
      <c r="AF2558" s="71">
        <f t="shared" si="1457"/>
        <v>5.2672734188724028E-2</v>
      </c>
      <c r="AG2558" s="70">
        <f t="shared" si="1458"/>
        <v>-0.1280182258086919</v>
      </c>
      <c r="AH2558" s="70">
        <f t="shared" si="1459"/>
        <v>-0.15861506757985319</v>
      </c>
      <c r="AI2558" s="61" t="str">
        <f t="shared" si="1447"/>
        <v>Short VOL</v>
      </c>
      <c r="AJ2558" s="68" t="str">
        <f t="shared" si="1448"/>
        <v>Short VOL</v>
      </c>
      <c r="AK2558" s="72" t="str">
        <f t="shared" si="1449"/>
        <v>00631L</v>
      </c>
      <c r="AL2558" s="73">
        <f t="shared" si="1439"/>
        <v>1</v>
      </c>
      <c r="AM2558" s="72" t="str">
        <f t="shared" si="1452"/>
        <v>00631L</v>
      </c>
      <c r="AN2558" s="73">
        <f t="shared" si="1440"/>
        <v>1</v>
      </c>
      <c r="AO2558" s="74" t="str">
        <f t="shared" si="1446"/>
        <v>00631L</v>
      </c>
      <c r="AP2558" s="20">
        <f t="shared" si="1441"/>
        <v>1</v>
      </c>
      <c r="AQ2558" s="74" t="str">
        <f t="shared" si="1456"/>
        <v>00631L</v>
      </c>
      <c r="AR2558" s="20">
        <f t="shared" si="1442"/>
        <v>1</v>
      </c>
      <c r="AS2558" s="74" t="str">
        <f t="shared" si="1450"/>
        <v>00631L</v>
      </c>
      <c r="AT2558" s="20">
        <f t="shared" si="1443"/>
        <v>1</v>
      </c>
      <c r="AU2558" s="74" t="str">
        <f t="shared" si="1470"/>
        <v>00631L</v>
      </c>
      <c r="AV2558" s="20">
        <f t="shared" si="1444"/>
        <v>1</v>
      </c>
      <c r="AW2558" s="74" t="str">
        <f t="shared" si="1471"/>
        <v>00631L</v>
      </c>
      <c r="AX2558" s="20">
        <f t="shared" si="1472"/>
        <v>1</v>
      </c>
      <c r="AY2558" s="20">
        <f t="shared" si="1445"/>
        <v>0</v>
      </c>
      <c r="AZ2558" s="116">
        <v>42597</v>
      </c>
      <c r="BA2558" s="117">
        <v>15.74</v>
      </c>
      <c r="BB2558" s="118">
        <v>15.737500000000001</v>
      </c>
      <c r="BC2558" s="76">
        <f t="shared" si="1453"/>
        <v>15.421458333333332</v>
      </c>
      <c r="BD2558" s="76">
        <f t="shared" si="1454"/>
        <v>15.445874999999999</v>
      </c>
      <c r="BE2558" s="77">
        <f t="shared" si="1460"/>
        <v>2.0493630358132071E-2</v>
      </c>
      <c r="BF2558" s="77">
        <f t="shared" si="1451"/>
        <v>1.9042300937952762E-2</v>
      </c>
    </row>
    <row r="2559" spans="1:58" s="23" customFormat="1" ht="15.75" customHeight="1" x14ac:dyDescent="0.4">
      <c r="A2559" s="116">
        <v>42593</v>
      </c>
      <c r="B2559" s="112">
        <v>12.625</v>
      </c>
      <c r="C2559" s="112">
        <v>15.074999999999999</v>
      </c>
      <c r="D2559" s="112">
        <v>16.774999999999999</v>
      </c>
      <c r="E2559" s="112">
        <v>17.625</v>
      </c>
      <c r="F2559" s="112">
        <v>17.925000000000001</v>
      </c>
      <c r="G2559" s="112">
        <v>18.975000000000001</v>
      </c>
      <c r="H2559" s="113">
        <v>19.324999999999999</v>
      </c>
      <c r="I2559" s="90">
        <f t="shared" si="1473"/>
        <v>14.7075</v>
      </c>
      <c r="J2559" s="90">
        <f t="shared" si="1474"/>
        <v>16.52</v>
      </c>
      <c r="K2559" s="114">
        <v>3</v>
      </c>
      <c r="L2559" s="115">
        <v>0.05</v>
      </c>
      <c r="M2559" s="90">
        <v>9.74</v>
      </c>
      <c r="N2559" s="90">
        <v>11.68</v>
      </c>
      <c r="O2559" s="90">
        <v>15.3</v>
      </c>
      <c r="P2559" s="90">
        <v>17.559999999999999</v>
      </c>
      <c r="Q2559" s="90">
        <v>19.91</v>
      </c>
      <c r="R2559" s="63">
        <f t="shared" si="1462"/>
        <v>11.439999999999998</v>
      </c>
      <c r="S2559" s="64">
        <f t="shared" si="1461"/>
        <v>-3.0705394190871451E-2</v>
      </c>
      <c r="T2559" s="65">
        <f t="shared" si="1455"/>
        <v>0.83390410958904115</v>
      </c>
      <c r="U2559" s="65">
        <f t="shared" si="1455"/>
        <v>0.76339869281045747</v>
      </c>
      <c r="V2559" s="65">
        <f t="shared" si="1463"/>
        <v>0.66514806378132119</v>
      </c>
      <c r="W2559" s="65">
        <f t="shared" si="1464"/>
        <v>0.58663987945755902</v>
      </c>
      <c r="X2559" s="61">
        <f t="shared" si="1475"/>
        <v>0.19405940594059401</v>
      </c>
      <c r="Y2559" s="66">
        <f t="shared" si="1465"/>
        <v>9.6453900709219817E-2</v>
      </c>
      <c r="Z2559" s="61">
        <f t="shared" si="1466"/>
        <v>0.12323644399116097</v>
      </c>
      <c r="AA2559" s="67">
        <f t="shared" si="1467"/>
        <v>14.7075</v>
      </c>
      <c r="AB2559" s="68">
        <f t="shared" si="1468"/>
        <v>8.0907534246575374E-2</v>
      </c>
      <c r="AC2559" s="69">
        <f t="shared" si="1469"/>
        <v>0.25920376712328769</v>
      </c>
      <c r="AD2559" s="70">
        <f>_xlfn.PERCENTILE.EXC(AC2559:$AC$5675,0.5)</f>
        <v>8.094453596924768E-2</v>
      </c>
      <c r="AE2559" s="70">
        <f>_xlfn.PERCENTILE.EXC($AC2559:AC$5675,0.35)</f>
        <v>4.5091616440565231E-2</v>
      </c>
      <c r="AF2559" s="71">
        <f t="shared" si="1457"/>
        <v>5.2672734188724028E-2</v>
      </c>
      <c r="AG2559" s="70">
        <f t="shared" si="1458"/>
        <v>-0.1280182258086919</v>
      </c>
      <c r="AH2559" s="70">
        <f t="shared" si="1459"/>
        <v>-0.15861506757985319</v>
      </c>
      <c r="AI2559" s="61" t="str">
        <f t="shared" si="1447"/>
        <v>Short VOL</v>
      </c>
      <c r="AJ2559" s="68" t="str">
        <f t="shared" si="1448"/>
        <v>Short VOL</v>
      </c>
      <c r="AK2559" s="72" t="str">
        <f t="shared" si="1449"/>
        <v>00631L</v>
      </c>
      <c r="AL2559" s="73">
        <f t="shared" si="1439"/>
        <v>1</v>
      </c>
      <c r="AM2559" s="72" t="str">
        <f t="shared" si="1452"/>
        <v>00631L</v>
      </c>
      <c r="AN2559" s="73">
        <f t="shared" si="1440"/>
        <v>1</v>
      </c>
      <c r="AO2559" s="74" t="str">
        <f t="shared" si="1446"/>
        <v>00631L</v>
      </c>
      <c r="AP2559" s="20">
        <f t="shared" si="1441"/>
        <v>1</v>
      </c>
      <c r="AQ2559" s="74" t="str">
        <f t="shared" si="1456"/>
        <v>00631L</v>
      </c>
      <c r="AR2559" s="20">
        <f t="shared" si="1442"/>
        <v>1</v>
      </c>
      <c r="AS2559" s="74" t="str">
        <f t="shared" si="1450"/>
        <v>00631L</v>
      </c>
      <c r="AT2559" s="20">
        <f t="shared" si="1443"/>
        <v>1</v>
      </c>
      <c r="AU2559" s="74" t="str">
        <f t="shared" si="1470"/>
        <v>00631L</v>
      </c>
      <c r="AV2559" s="20">
        <f t="shared" si="1444"/>
        <v>1</v>
      </c>
      <c r="AW2559" s="74" t="str">
        <f t="shared" si="1471"/>
        <v>00631L</v>
      </c>
      <c r="AX2559" s="20">
        <f t="shared" si="1472"/>
        <v>1</v>
      </c>
      <c r="AY2559" s="20">
        <f t="shared" si="1445"/>
        <v>0</v>
      </c>
      <c r="AZ2559" s="116">
        <v>42594</v>
      </c>
      <c r="BA2559" s="117">
        <v>15.73</v>
      </c>
      <c r="BB2559" s="118">
        <v>15.6625</v>
      </c>
      <c r="BC2559" s="76">
        <f t="shared" si="1453"/>
        <v>15.395416666666666</v>
      </c>
      <c r="BD2559" s="76">
        <f t="shared" si="1454"/>
        <v>15.421333333333333</v>
      </c>
      <c r="BE2559" s="77">
        <f t="shared" si="1460"/>
        <v>1.7348236758775639E-2</v>
      </c>
      <c r="BF2559" s="77">
        <f t="shared" si="1451"/>
        <v>2.0015562856648839E-2</v>
      </c>
    </row>
    <row r="2560" spans="1:58" s="23" customFormat="1" ht="15.75" customHeight="1" x14ac:dyDescent="0.4">
      <c r="A2560" s="116">
        <v>42592</v>
      </c>
      <c r="B2560" s="112">
        <v>12.875</v>
      </c>
      <c r="C2560" s="112">
        <v>15.175000000000001</v>
      </c>
      <c r="D2560" s="112">
        <v>16.824999999999999</v>
      </c>
      <c r="E2560" s="112">
        <v>17.625</v>
      </c>
      <c r="F2560" s="112">
        <v>17.875</v>
      </c>
      <c r="G2560" s="112">
        <v>18.925000000000001</v>
      </c>
      <c r="H2560" s="113">
        <v>19.225000000000001</v>
      </c>
      <c r="I2560" s="90">
        <f t="shared" si="1473"/>
        <v>14.715</v>
      </c>
      <c r="J2560" s="90">
        <f t="shared" si="1474"/>
        <v>16.495000000000001</v>
      </c>
      <c r="K2560" s="114">
        <v>4</v>
      </c>
      <c r="L2560" s="115">
        <v>0.05</v>
      </c>
      <c r="M2560" s="90">
        <v>10.68</v>
      </c>
      <c r="N2560" s="90">
        <v>12.05</v>
      </c>
      <c r="O2560" s="90">
        <v>15.41</v>
      </c>
      <c r="P2560" s="90">
        <v>17.579999999999998</v>
      </c>
      <c r="Q2560" s="90">
        <v>19.89</v>
      </c>
      <c r="R2560" s="63">
        <f t="shared" si="1462"/>
        <v>10.259999999999994</v>
      </c>
      <c r="S2560" s="64">
        <f t="shared" si="1461"/>
        <v>3.3447684391080666E-2</v>
      </c>
      <c r="T2560" s="65">
        <f t="shared" si="1455"/>
        <v>0.88630705394190867</v>
      </c>
      <c r="U2560" s="65">
        <f t="shared" si="1455"/>
        <v>0.78195976638546405</v>
      </c>
      <c r="V2560" s="65">
        <f t="shared" si="1463"/>
        <v>0.68543799772468728</v>
      </c>
      <c r="W2560" s="65">
        <f t="shared" si="1464"/>
        <v>0.60583207642031178</v>
      </c>
      <c r="X2560" s="61">
        <f t="shared" si="1475"/>
        <v>0.17864077669902917</v>
      </c>
      <c r="Y2560" s="66">
        <f t="shared" si="1465"/>
        <v>9.0780141843971707E-2</v>
      </c>
      <c r="Z2560" s="61">
        <f t="shared" si="1466"/>
        <v>0.12096500169894674</v>
      </c>
      <c r="AA2560" s="67">
        <f t="shared" si="1467"/>
        <v>14.715</v>
      </c>
      <c r="AB2560" s="68">
        <f t="shared" si="1468"/>
        <v>6.8464730290456369E-2</v>
      </c>
      <c r="AC2560" s="69">
        <f t="shared" si="1469"/>
        <v>0.22116182572614099</v>
      </c>
      <c r="AD2560" s="70">
        <f>_xlfn.PERCENTILE.EXC(AC2560:$AC$5675,0.5)</f>
        <v>8.0910002067020828E-2</v>
      </c>
      <c r="AE2560" s="70">
        <f>_xlfn.PERCENTILE.EXC($AC2560:AC$5675,0.35)</f>
        <v>4.507366537885199E-2</v>
      </c>
      <c r="AF2560" s="71">
        <f t="shared" si="1457"/>
        <v>5.2672734188724028E-2</v>
      </c>
      <c r="AG2560" s="70">
        <f t="shared" si="1458"/>
        <v>-0.1280182258086919</v>
      </c>
      <c r="AH2560" s="70">
        <f t="shared" si="1459"/>
        <v>-0.15861506757985319</v>
      </c>
      <c r="AI2560" s="61" t="str">
        <f t="shared" si="1447"/>
        <v>Short VOL</v>
      </c>
      <c r="AJ2560" s="68" t="str">
        <f t="shared" si="1448"/>
        <v>Short VOL</v>
      </c>
      <c r="AK2560" s="72" t="str">
        <f t="shared" si="1449"/>
        <v>00631L</v>
      </c>
      <c r="AL2560" s="73">
        <f t="shared" si="1439"/>
        <v>1</v>
      </c>
      <c r="AM2560" s="72" t="str">
        <f t="shared" si="1452"/>
        <v>00631L</v>
      </c>
      <c r="AN2560" s="73">
        <f t="shared" si="1440"/>
        <v>1</v>
      </c>
      <c r="AO2560" s="74" t="str">
        <f t="shared" si="1446"/>
        <v>00631L</v>
      </c>
      <c r="AP2560" s="20">
        <f t="shared" si="1441"/>
        <v>1</v>
      </c>
      <c r="AQ2560" s="74" t="str">
        <f t="shared" si="1456"/>
        <v>00631L</v>
      </c>
      <c r="AR2560" s="20">
        <f t="shared" si="1442"/>
        <v>1</v>
      </c>
      <c r="AS2560" s="74" t="str">
        <f t="shared" si="1450"/>
        <v>00631L</v>
      </c>
      <c r="AT2560" s="20">
        <f t="shared" si="1443"/>
        <v>1</v>
      </c>
      <c r="AU2560" s="74" t="str">
        <f t="shared" si="1470"/>
        <v>00631L</v>
      </c>
      <c r="AV2560" s="20">
        <f t="shared" si="1444"/>
        <v>1</v>
      </c>
      <c r="AW2560" s="74" t="str">
        <f t="shared" si="1471"/>
        <v>00631L</v>
      </c>
      <c r="AX2560" s="20">
        <f t="shared" si="1472"/>
        <v>1</v>
      </c>
      <c r="AY2560" s="20">
        <f t="shared" si="1445"/>
        <v>0</v>
      </c>
      <c r="AZ2560" s="116">
        <v>42593</v>
      </c>
      <c r="BA2560" s="117">
        <v>15.88</v>
      </c>
      <c r="BB2560" s="118">
        <v>15.9</v>
      </c>
      <c r="BC2560" s="76">
        <f t="shared" si="1453"/>
        <v>15.370624999999999</v>
      </c>
      <c r="BD2560" s="76">
        <f t="shared" si="1454"/>
        <v>15.399041666666665</v>
      </c>
      <c r="BE2560" s="77">
        <f t="shared" si="1460"/>
        <v>3.4440694506567025E-2</v>
      </c>
      <c r="BF2560" s="77">
        <f t="shared" si="1451"/>
        <v>3.1233004218336233E-2</v>
      </c>
    </row>
    <row r="2561" spans="1:58" s="23" customFormat="1" ht="15.75" customHeight="1" x14ac:dyDescent="0.4">
      <c r="A2561" s="116">
        <v>42591</v>
      </c>
      <c r="B2561" s="112">
        <v>12.375</v>
      </c>
      <c r="C2561" s="112">
        <v>14.875</v>
      </c>
      <c r="D2561" s="112">
        <v>16.675000000000001</v>
      </c>
      <c r="E2561" s="112">
        <v>17.475000000000001</v>
      </c>
      <c r="F2561" s="112">
        <v>17.675000000000001</v>
      </c>
      <c r="G2561" s="112">
        <v>18.725000000000001</v>
      </c>
      <c r="H2561" s="113">
        <v>19.100000000000001</v>
      </c>
      <c r="I2561" s="90">
        <f t="shared" si="1473"/>
        <v>14.25</v>
      </c>
      <c r="J2561" s="90">
        <f t="shared" si="1474"/>
        <v>16.225000000000001</v>
      </c>
      <c r="K2561" s="114">
        <v>5</v>
      </c>
      <c r="L2561" s="115">
        <v>0.05</v>
      </c>
      <c r="M2561" s="90">
        <v>10.49</v>
      </c>
      <c r="N2561" s="90">
        <v>11.66</v>
      </c>
      <c r="O2561" s="90">
        <v>15.11</v>
      </c>
      <c r="P2561" s="90">
        <v>17.399999999999999</v>
      </c>
      <c r="Q2561" s="90">
        <v>19.829999999999998</v>
      </c>
      <c r="R2561" s="63">
        <f t="shared" si="1462"/>
        <v>10.36</v>
      </c>
      <c r="S2561" s="64">
        <f t="shared" si="1461"/>
        <v>1.3913043478260882E-2</v>
      </c>
      <c r="T2561" s="65">
        <f t="shared" si="1455"/>
        <v>0.89965694682675812</v>
      </c>
      <c r="U2561" s="65">
        <f t="shared" si="1455"/>
        <v>0.77167438782263409</v>
      </c>
      <c r="V2561" s="65">
        <f t="shared" si="1463"/>
        <v>0.67011494252873571</v>
      </c>
      <c r="W2561" s="65">
        <f t="shared" si="1464"/>
        <v>0.5879979828542613</v>
      </c>
      <c r="X2561" s="61">
        <f t="shared" si="1475"/>
        <v>0.20202020202020202</v>
      </c>
      <c r="Y2561" s="66">
        <f t="shared" si="1465"/>
        <v>9.2989985693848351E-2</v>
      </c>
      <c r="Z2561" s="61">
        <f t="shared" si="1466"/>
        <v>0.13859649122807027</v>
      </c>
      <c r="AA2561" s="67">
        <f t="shared" si="1467"/>
        <v>14.25</v>
      </c>
      <c r="AB2561" s="68">
        <f t="shared" si="1468"/>
        <v>6.1320754716981118E-2</v>
      </c>
      <c r="AC2561" s="69">
        <f t="shared" si="1469"/>
        <v>0.22212692967409947</v>
      </c>
      <c r="AD2561" s="70">
        <f>_xlfn.PERCENTILE.EXC(AC2561:$AC$5675,0.5)</f>
        <v>8.0875468164793976E-2</v>
      </c>
      <c r="AE2561" s="70">
        <f>_xlfn.PERCENTILE.EXC($AC2561:AC$5675,0.35)</f>
        <v>4.5011504489825285E-2</v>
      </c>
      <c r="AF2561" s="71">
        <f t="shared" si="1457"/>
        <v>5.2672734188724028E-2</v>
      </c>
      <c r="AG2561" s="70">
        <f t="shared" si="1458"/>
        <v>-0.1280182258086919</v>
      </c>
      <c r="AH2561" s="70">
        <f t="shared" si="1459"/>
        <v>-0.15861506757985319</v>
      </c>
      <c r="AI2561" s="61" t="str">
        <f t="shared" si="1447"/>
        <v>Short VOL</v>
      </c>
      <c r="AJ2561" s="68" t="str">
        <f t="shared" si="1448"/>
        <v>Short VOL</v>
      </c>
      <c r="AK2561" s="72" t="str">
        <f t="shared" si="1449"/>
        <v>00631L</v>
      </c>
      <c r="AL2561" s="73">
        <f t="shared" si="1439"/>
        <v>1</v>
      </c>
      <c r="AM2561" s="72" t="str">
        <f t="shared" si="1452"/>
        <v>00631L</v>
      </c>
      <c r="AN2561" s="73">
        <f t="shared" si="1440"/>
        <v>1</v>
      </c>
      <c r="AO2561" s="74" t="str">
        <f t="shared" si="1446"/>
        <v>00631L</v>
      </c>
      <c r="AP2561" s="20">
        <f t="shared" si="1441"/>
        <v>1</v>
      </c>
      <c r="AQ2561" s="74" t="str">
        <f t="shared" si="1456"/>
        <v>00631L</v>
      </c>
      <c r="AR2561" s="20">
        <f t="shared" si="1442"/>
        <v>1</v>
      </c>
      <c r="AS2561" s="74" t="str">
        <f t="shared" si="1450"/>
        <v>00631L</v>
      </c>
      <c r="AT2561" s="20">
        <f t="shared" si="1443"/>
        <v>1</v>
      </c>
      <c r="AU2561" s="74" t="str">
        <f t="shared" si="1470"/>
        <v>00631L</v>
      </c>
      <c r="AV2561" s="20">
        <f t="shared" si="1444"/>
        <v>1</v>
      </c>
      <c r="AW2561" s="74" t="str">
        <f t="shared" si="1471"/>
        <v>00631L</v>
      </c>
      <c r="AX2561" s="20">
        <f t="shared" si="1472"/>
        <v>1</v>
      </c>
      <c r="AY2561" s="20">
        <f t="shared" si="1445"/>
        <v>0</v>
      </c>
      <c r="AZ2561" s="116">
        <v>42592</v>
      </c>
      <c r="BA2561" s="117">
        <v>16.079999999999998</v>
      </c>
      <c r="BB2561" s="118">
        <v>15.9625</v>
      </c>
      <c r="BC2561" s="76">
        <f t="shared" si="1453"/>
        <v>15.34375</v>
      </c>
      <c r="BD2561" s="76">
        <f t="shared" si="1454"/>
        <v>15.373624999999999</v>
      </c>
      <c r="BE2561" s="77">
        <f t="shared" si="1460"/>
        <v>4.0325865580448088E-2</v>
      </c>
      <c r="BF2561" s="77">
        <f t="shared" si="1451"/>
        <v>4.5947198529949808E-2</v>
      </c>
    </row>
    <row r="2562" spans="1:58" s="23" customFormat="1" ht="15.75" customHeight="1" x14ac:dyDescent="0.4">
      <c r="A2562" s="116">
        <v>42590</v>
      </c>
      <c r="B2562" s="112">
        <v>12.475</v>
      </c>
      <c r="C2562" s="112">
        <v>15.125</v>
      </c>
      <c r="D2562" s="112">
        <v>17</v>
      </c>
      <c r="E2562" s="112">
        <v>17.725000000000001</v>
      </c>
      <c r="F2562" s="112">
        <v>17.925000000000001</v>
      </c>
      <c r="G2562" s="112">
        <v>19</v>
      </c>
      <c r="H2562" s="113">
        <v>19.324999999999999</v>
      </c>
      <c r="I2562" s="90">
        <f t="shared" si="1473"/>
        <v>14.33</v>
      </c>
      <c r="J2562" s="90">
        <f t="shared" si="1474"/>
        <v>16.4375</v>
      </c>
      <c r="K2562" s="114">
        <v>6</v>
      </c>
      <c r="L2562" s="115">
        <v>0.05</v>
      </c>
      <c r="M2562" s="90">
        <v>10.1</v>
      </c>
      <c r="N2562" s="90">
        <v>11.5</v>
      </c>
      <c r="O2562" s="90">
        <v>15.16</v>
      </c>
      <c r="P2562" s="90">
        <v>17.53</v>
      </c>
      <c r="Q2562" s="90">
        <v>19.95</v>
      </c>
      <c r="R2562" s="63">
        <f t="shared" si="1462"/>
        <v>11.089999999999996</v>
      </c>
      <c r="S2562" s="64">
        <f t="shared" si="1461"/>
        <v>9.6575943810359461E-3</v>
      </c>
      <c r="T2562" s="65">
        <f t="shared" si="1455"/>
        <v>0.87826086956521732</v>
      </c>
      <c r="U2562" s="65">
        <f t="shared" si="1455"/>
        <v>0.75857519788918204</v>
      </c>
      <c r="V2562" s="65">
        <f t="shared" si="1463"/>
        <v>0.6560182544209926</v>
      </c>
      <c r="W2562" s="65">
        <f t="shared" si="1464"/>
        <v>0.5764411027568922</v>
      </c>
      <c r="X2562" s="61">
        <f t="shared" si="1475"/>
        <v>0.21242484969939884</v>
      </c>
      <c r="Y2562" s="66">
        <f t="shared" si="1465"/>
        <v>9.0267983074753047E-2</v>
      </c>
      <c r="Z2562" s="61">
        <f t="shared" si="1466"/>
        <v>0.14706908583391487</v>
      </c>
      <c r="AA2562" s="67">
        <f t="shared" si="1467"/>
        <v>14.329999999999998</v>
      </c>
      <c r="AB2562" s="68">
        <f t="shared" si="1468"/>
        <v>8.4782608695652142E-2</v>
      </c>
      <c r="AC2562" s="69">
        <f t="shared" si="1469"/>
        <v>0.24608695652173898</v>
      </c>
      <c r="AD2562" s="70">
        <f>_xlfn.PERCENTILE.EXC(AC2562:$AC$5675,0.5)</f>
        <v>8.0866092043545945E-2</v>
      </c>
      <c r="AE2562" s="70">
        <f>_xlfn.PERCENTILE.EXC($AC2562:AC$5675,0.35)</f>
        <v>4.4949343600798587E-2</v>
      </c>
      <c r="AF2562" s="71">
        <f t="shared" si="1457"/>
        <v>5.2672734188724028E-2</v>
      </c>
      <c r="AG2562" s="70">
        <f t="shared" si="1458"/>
        <v>-0.1280182258086919</v>
      </c>
      <c r="AH2562" s="70">
        <f t="shared" si="1459"/>
        <v>-0.15861506757985319</v>
      </c>
      <c r="AI2562" s="61" t="str">
        <f t="shared" si="1447"/>
        <v>Short VOL</v>
      </c>
      <c r="AJ2562" s="68" t="str">
        <f t="shared" si="1448"/>
        <v>Short VOL</v>
      </c>
      <c r="AK2562" s="72" t="str">
        <f t="shared" si="1449"/>
        <v>00631L</v>
      </c>
      <c r="AL2562" s="73">
        <f t="shared" si="1439"/>
        <v>1</v>
      </c>
      <c r="AM2562" s="72" t="str">
        <f t="shared" si="1452"/>
        <v>00631L</v>
      </c>
      <c r="AN2562" s="73">
        <f t="shared" si="1440"/>
        <v>1</v>
      </c>
      <c r="AO2562" s="74" t="str">
        <f t="shared" si="1446"/>
        <v>00631L</v>
      </c>
      <c r="AP2562" s="20">
        <f t="shared" si="1441"/>
        <v>1</v>
      </c>
      <c r="AQ2562" s="74" t="str">
        <f t="shared" si="1456"/>
        <v>00631L</v>
      </c>
      <c r="AR2562" s="20">
        <f t="shared" si="1442"/>
        <v>1</v>
      </c>
      <c r="AS2562" s="74" t="str">
        <f t="shared" si="1450"/>
        <v>00631L</v>
      </c>
      <c r="AT2562" s="20">
        <f t="shared" si="1443"/>
        <v>1</v>
      </c>
      <c r="AU2562" s="74" t="str">
        <f t="shared" si="1470"/>
        <v>00631L</v>
      </c>
      <c r="AV2562" s="20">
        <f t="shared" si="1444"/>
        <v>1</v>
      </c>
      <c r="AW2562" s="74" t="str">
        <f t="shared" si="1471"/>
        <v>00631L</v>
      </c>
      <c r="AX2562" s="20">
        <f t="shared" si="1472"/>
        <v>1</v>
      </c>
      <c r="AY2562" s="20">
        <f t="shared" si="1445"/>
        <v>0</v>
      </c>
      <c r="AZ2562" s="116">
        <v>42591</v>
      </c>
      <c r="BA2562" s="117">
        <v>16.010000000000002</v>
      </c>
      <c r="BB2562" s="118">
        <v>16.0625</v>
      </c>
      <c r="BC2562" s="76">
        <f t="shared" si="1453"/>
        <v>15.313124999999998</v>
      </c>
      <c r="BD2562" s="76">
        <f t="shared" si="1454"/>
        <v>15.344541666666666</v>
      </c>
      <c r="BE2562" s="77">
        <f t="shared" si="1460"/>
        <v>4.8936778090690337E-2</v>
      </c>
      <c r="BF2562" s="77">
        <f t="shared" si="1451"/>
        <v>4.3367755635147262E-2</v>
      </c>
    </row>
    <row r="2563" spans="1:58" s="23" customFormat="1" ht="15.75" customHeight="1" x14ac:dyDescent="0.4">
      <c r="A2563" s="116">
        <v>42587</v>
      </c>
      <c r="B2563" s="112">
        <v>12.875</v>
      </c>
      <c r="C2563" s="112">
        <v>15.324999999999999</v>
      </c>
      <c r="D2563" s="112">
        <v>17.274999999999999</v>
      </c>
      <c r="E2563" s="112">
        <v>17.975000000000001</v>
      </c>
      <c r="F2563" s="112">
        <v>18.175000000000001</v>
      </c>
      <c r="G2563" s="112">
        <v>19.175000000000001</v>
      </c>
      <c r="H2563" s="113">
        <v>19.475000000000001</v>
      </c>
      <c r="I2563" s="90">
        <f t="shared" si="1473"/>
        <v>14.467499999999999</v>
      </c>
      <c r="J2563" s="90">
        <f t="shared" si="1474"/>
        <v>16.592499999999998</v>
      </c>
      <c r="K2563" s="114">
        <v>7</v>
      </c>
      <c r="L2563" s="115">
        <v>0.05</v>
      </c>
      <c r="M2563" s="90">
        <v>9.18</v>
      </c>
      <c r="N2563" s="90">
        <v>11.39</v>
      </c>
      <c r="O2563" s="90">
        <v>15.14</v>
      </c>
      <c r="P2563" s="90">
        <v>17.59</v>
      </c>
      <c r="Q2563" s="90">
        <v>20.02</v>
      </c>
      <c r="R2563" s="63">
        <f t="shared" si="1462"/>
        <v>12.160000000000004</v>
      </c>
      <c r="S2563" s="64">
        <f t="shared" si="1461"/>
        <v>-8.2930756843800274E-2</v>
      </c>
      <c r="T2563" s="65">
        <f t="shared" si="1455"/>
        <v>0.80597014925373123</v>
      </c>
      <c r="U2563" s="65">
        <f t="shared" si="1455"/>
        <v>0.75231175693527086</v>
      </c>
      <c r="V2563" s="65">
        <f t="shared" si="1463"/>
        <v>0.64752700397953389</v>
      </c>
      <c r="W2563" s="65">
        <f t="shared" si="1464"/>
        <v>0.56893106893106893</v>
      </c>
      <c r="X2563" s="61">
        <f t="shared" si="1475"/>
        <v>0.19029126213592226</v>
      </c>
      <c r="Y2563" s="66">
        <f t="shared" si="1465"/>
        <v>8.344923504867871E-2</v>
      </c>
      <c r="Z2563" s="61">
        <f t="shared" si="1466"/>
        <v>0.14688094003801613</v>
      </c>
      <c r="AA2563" s="67">
        <f t="shared" si="1467"/>
        <v>14.467499999999998</v>
      </c>
      <c r="AB2563" s="68">
        <f t="shared" si="1468"/>
        <v>0.1303775241439859</v>
      </c>
      <c r="AC2563" s="69">
        <f t="shared" si="1469"/>
        <v>0.27019315188762044</v>
      </c>
      <c r="AD2563" s="70">
        <f>_xlfn.PERCENTILE.EXC(AC2563:$AC$5675,0.5)</f>
        <v>8.08567159222979E-2</v>
      </c>
      <c r="AE2563" s="70">
        <f>_xlfn.PERCENTILE.EXC($AC2563:AC$5675,0.35)</f>
        <v>4.4904777774591106E-2</v>
      </c>
      <c r="AF2563" s="71">
        <f t="shared" si="1457"/>
        <v>5.2672734188724028E-2</v>
      </c>
      <c r="AG2563" s="70">
        <f t="shared" si="1458"/>
        <v>-0.1280182258086919</v>
      </c>
      <c r="AH2563" s="70">
        <f t="shared" si="1459"/>
        <v>-0.15861506757985319</v>
      </c>
      <c r="AI2563" s="61" t="str">
        <f t="shared" si="1447"/>
        <v>Short VOL</v>
      </c>
      <c r="AJ2563" s="68" t="str">
        <f t="shared" si="1448"/>
        <v>Short VOL</v>
      </c>
      <c r="AK2563" s="72" t="str">
        <f t="shared" si="1449"/>
        <v>00631L</v>
      </c>
      <c r="AL2563" s="73">
        <f t="shared" ref="AL2563:AL2626" si="1476">IF(AK2563="00631L",1,0)</f>
        <v>1</v>
      </c>
      <c r="AM2563" s="72" t="str">
        <f t="shared" si="1452"/>
        <v>00631L</v>
      </c>
      <c r="AN2563" s="73">
        <f t="shared" ref="AN2563:AN2626" si="1477">IF(AM2563="00631L",1,0)</f>
        <v>1</v>
      </c>
      <c r="AO2563" s="74" t="str">
        <f t="shared" si="1446"/>
        <v>00631L</v>
      </c>
      <c r="AP2563" s="20">
        <f t="shared" ref="AP2563:AP2626" si="1478">IF(AO2563="00631L",1,0)</f>
        <v>1</v>
      </c>
      <c r="AQ2563" s="74" t="str">
        <f t="shared" si="1456"/>
        <v>00631L</v>
      </c>
      <c r="AR2563" s="20">
        <f t="shared" ref="AR2563:AR2626" si="1479">IF(AQ2563="00631L",1,0)</f>
        <v>1</v>
      </c>
      <c r="AS2563" s="74" t="str">
        <f t="shared" si="1450"/>
        <v>00631L</v>
      </c>
      <c r="AT2563" s="20">
        <f t="shared" ref="AT2563:AT2626" si="1480">IF(AS2563="00631L",1,0)</f>
        <v>1</v>
      </c>
      <c r="AU2563" s="74" t="str">
        <f t="shared" si="1470"/>
        <v>00631L</v>
      </c>
      <c r="AV2563" s="20">
        <f t="shared" ref="AV2563:AV2626" si="1481">IF(AU2563="00631L",1,0)</f>
        <v>1</v>
      </c>
      <c r="AW2563" s="74" t="str">
        <f t="shared" si="1471"/>
        <v>00631L</v>
      </c>
      <c r="AX2563" s="20">
        <f t="shared" si="1472"/>
        <v>1</v>
      </c>
      <c r="AY2563" s="20">
        <f t="shared" ref="AY2563:AY2626" si="1482">IF(AP2563=1,0,1)</f>
        <v>0</v>
      </c>
      <c r="AZ2563" s="116">
        <v>42590</v>
      </c>
      <c r="BA2563" s="117">
        <v>15.95</v>
      </c>
      <c r="BB2563" s="118">
        <v>16.0625</v>
      </c>
      <c r="BC2563" s="76">
        <f t="shared" si="1453"/>
        <v>15.281041666666669</v>
      </c>
      <c r="BD2563" s="76">
        <f t="shared" si="1454"/>
        <v>15.311249999999999</v>
      </c>
      <c r="BE2563" s="77">
        <f t="shared" si="1460"/>
        <v>5.1139074834012602E-2</v>
      </c>
      <c r="BF2563" s="77">
        <f t="shared" si="1451"/>
        <v>4.1717691240101232E-2</v>
      </c>
    </row>
    <row r="2564" spans="1:58" s="23" customFormat="1" ht="15.75" customHeight="1" x14ac:dyDescent="0.4">
      <c r="A2564" s="116">
        <v>42586</v>
      </c>
      <c r="B2564" s="112">
        <v>13.425000000000001</v>
      </c>
      <c r="C2564" s="112">
        <v>15.875</v>
      </c>
      <c r="D2564" s="112">
        <v>17.725000000000001</v>
      </c>
      <c r="E2564" s="112">
        <v>18.225000000000001</v>
      </c>
      <c r="F2564" s="112">
        <v>18.375</v>
      </c>
      <c r="G2564" s="112">
        <v>19.425000000000001</v>
      </c>
      <c r="H2564" s="113">
        <v>19.725000000000001</v>
      </c>
      <c r="I2564" s="90">
        <f t="shared" si="1473"/>
        <v>14.895</v>
      </c>
      <c r="J2564" s="90">
        <f t="shared" si="1474"/>
        <v>16.984999999999999</v>
      </c>
      <c r="K2564" s="114">
        <v>8</v>
      </c>
      <c r="L2564" s="115">
        <v>0.05</v>
      </c>
      <c r="M2564" s="90">
        <v>10.8</v>
      </c>
      <c r="N2564" s="90">
        <v>12.42</v>
      </c>
      <c r="O2564" s="90">
        <v>15.71</v>
      </c>
      <c r="P2564" s="90">
        <v>18.010000000000002</v>
      </c>
      <c r="Q2564" s="90">
        <v>20.37</v>
      </c>
      <c r="R2564" s="63">
        <f t="shared" si="1462"/>
        <v>10.5</v>
      </c>
      <c r="S2564" s="64">
        <f t="shared" si="1461"/>
        <v>-3.4214618973561393E-2</v>
      </c>
      <c r="T2564" s="65">
        <f t="shared" si="1455"/>
        <v>0.86956521739130443</v>
      </c>
      <c r="U2564" s="65">
        <f t="shared" si="1455"/>
        <v>0.79057924888605979</v>
      </c>
      <c r="V2564" s="65">
        <f t="shared" si="1463"/>
        <v>0.68961687951138251</v>
      </c>
      <c r="W2564" s="65">
        <f t="shared" si="1464"/>
        <v>0.60972017673048595</v>
      </c>
      <c r="X2564" s="61">
        <f t="shared" si="1475"/>
        <v>0.18249534450651764</v>
      </c>
      <c r="Y2564" s="66">
        <f t="shared" si="1465"/>
        <v>8.2304526748971193E-2</v>
      </c>
      <c r="Z2564" s="61">
        <f t="shared" si="1466"/>
        <v>0.14031554212823094</v>
      </c>
      <c r="AA2564" s="67">
        <f t="shared" si="1467"/>
        <v>14.895000000000001</v>
      </c>
      <c r="AB2564" s="68">
        <f t="shared" si="1468"/>
        <v>8.0917874396135334E-2</v>
      </c>
      <c r="AC2564" s="69">
        <f t="shared" si="1469"/>
        <v>0.19927536231884069</v>
      </c>
      <c r="AD2564" s="70">
        <f>_xlfn.PERCENTILE.EXC(AC2564:$AC$5675,0.5)</f>
        <v>8.0844845440059931E-2</v>
      </c>
      <c r="AE2564" s="70">
        <f>_xlfn.PERCENTILE.EXC($AC2564:AC$5675,0.35)</f>
        <v>4.4904199605431724E-2</v>
      </c>
      <c r="AF2564" s="71">
        <f t="shared" si="1457"/>
        <v>5.2672734188724028E-2</v>
      </c>
      <c r="AG2564" s="70">
        <f t="shared" si="1458"/>
        <v>-0.1280182258086919</v>
      </c>
      <c r="AH2564" s="70">
        <f t="shared" si="1459"/>
        <v>-0.15861506757985319</v>
      </c>
      <c r="AI2564" s="61" t="str">
        <f t="shared" si="1447"/>
        <v>Short VOL</v>
      </c>
      <c r="AJ2564" s="68" t="str">
        <f t="shared" si="1448"/>
        <v>Short VOL</v>
      </c>
      <c r="AK2564" s="72" t="str">
        <f t="shared" si="1449"/>
        <v>00631L</v>
      </c>
      <c r="AL2564" s="73">
        <f t="shared" si="1476"/>
        <v>1</v>
      </c>
      <c r="AM2564" s="72" t="str">
        <f t="shared" si="1452"/>
        <v>00631L</v>
      </c>
      <c r="AN2564" s="73">
        <f t="shared" si="1477"/>
        <v>1</v>
      </c>
      <c r="AO2564" s="74" t="str">
        <f t="shared" ref="AO2564:AO2627" si="1483">IF(AC2564&gt;AF2564,"00631L",IF(AC2564&lt;AH2564,"00631L",IF(AC2564&lt;AG2564,AO2565,"00635U")))</f>
        <v>00631L</v>
      </c>
      <c r="AP2564" s="20">
        <f t="shared" si="1478"/>
        <v>1</v>
      </c>
      <c r="AQ2564" s="74" t="str">
        <f t="shared" si="1456"/>
        <v>00631L</v>
      </c>
      <c r="AR2564" s="20">
        <f t="shared" si="1479"/>
        <v>1</v>
      </c>
      <c r="AS2564" s="74" t="str">
        <f t="shared" si="1450"/>
        <v>00631L</v>
      </c>
      <c r="AT2564" s="20">
        <f t="shared" si="1480"/>
        <v>1</v>
      </c>
      <c r="AU2564" s="74" t="str">
        <f t="shared" si="1470"/>
        <v>00631L</v>
      </c>
      <c r="AV2564" s="20">
        <f t="shared" si="1481"/>
        <v>1</v>
      </c>
      <c r="AW2564" s="74" t="str">
        <f t="shared" si="1471"/>
        <v>00631L</v>
      </c>
      <c r="AX2564" s="20">
        <f t="shared" si="1472"/>
        <v>1</v>
      </c>
      <c r="AY2564" s="20">
        <f t="shared" si="1482"/>
        <v>0</v>
      </c>
      <c r="AZ2564" s="116">
        <v>42587</v>
      </c>
      <c r="BA2564" s="117">
        <v>16.100000000000001</v>
      </c>
      <c r="BB2564" s="118">
        <v>16.012499999999999</v>
      </c>
      <c r="BC2564" s="76">
        <f t="shared" si="1453"/>
        <v>15.252708333333333</v>
      </c>
      <c r="BD2564" s="76">
        <f t="shared" si="1454"/>
        <v>15.281666666666666</v>
      </c>
      <c r="BE2564" s="77">
        <f t="shared" si="1460"/>
        <v>4.9813557701501102E-2</v>
      </c>
      <c r="BF2564" s="77">
        <f t="shared" si="1451"/>
        <v>5.3550005453157495E-2</v>
      </c>
    </row>
    <row r="2565" spans="1:58" s="23" customFormat="1" ht="15.75" customHeight="1" x14ac:dyDescent="0.4">
      <c r="A2565" s="116">
        <v>42585</v>
      </c>
      <c r="B2565" s="112">
        <v>13.824999999999999</v>
      </c>
      <c r="C2565" s="112">
        <v>16.274999999999999</v>
      </c>
      <c r="D2565" s="112">
        <v>18</v>
      </c>
      <c r="E2565" s="112">
        <v>18.375</v>
      </c>
      <c r="F2565" s="112">
        <v>18.475000000000001</v>
      </c>
      <c r="G2565" s="112">
        <v>19.524999999999999</v>
      </c>
      <c r="H2565" s="113">
        <v>19.774999999999999</v>
      </c>
      <c r="I2565" s="90">
        <f t="shared" si="1473"/>
        <v>15.172499999999999</v>
      </c>
      <c r="J2565" s="90">
        <f t="shared" si="1474"/>
        <v>17.223749999999999</v>
      </c>
      <c r="K2565" s="114">
        <v>9</v>
      </c>
      <c r="L2565" s="115">
        <v>0.05</v>
      </c>
      <c r="M2565" s="90">
        <v>11.29</v>
      </c>
      <c r="N2565" s="90">
        <v>12.86</v>
      </c>
      <c r="O2565" s="90">
        <v>16.079999999999998</v>
      </c>
      <c r="P2565" s="90">
        <v>18.36</v>
      </c>
      <c r="Q2565" s="90">
        <v>20.69</v>
      </c>
      <c r="R2565" s="63">
        <f t="shared" si="1462"/>
        <v>10.29</v>
      </c>
      <c r="S2565" s="64">
        <f t="shared" si="1461"/>
        <v>-3.8145100972326089E-2</v>
      </c>
      <c r="T2565" s="65">
        <f t="shared" si="1455"/>
        <v>0.87791601866251945</v>
      </c>
      <c r="U2565" s="65">
        <f t="shared" si="1455"/>
        <v>0.79975124378109452</v>
      </c>
      <c r="V2565" s="65">
        <f t="shared" si="1463"/>
        <v>0.70043572984749458</v>
      </c>
      <c r="W2565" s="65">
        <f t="shared" si="1464"/>
        <v>0.62155630739487666</v>
      </c>
      <c r="X2565" s="61">
        <f t="shared" si="1475"/>
        <v>0.17721518987341767</v>
      </c>
      <c r="Y2565" s="66">
        <f t="shared" si="1465"/>
        <v>7.6190476190476114E-2</v>
      </c>
      <c r="Z2565" s="61">
        <f t="shared" si="1466"/>
        <v>0.13519525457241718</v>
      </c>
      <c r="AA2565" s="67">
        <f t="shared" si="1467"/>
        <v>15.172499999999999</v>
      </c>
      <c r="AB2565" s="68">
        <f t="shared" si="1468"/>
        <v>7.5038880248833581E-2</v>
      </c>
      <c r="AC2565" s="69">
        <f t="shared" si="1469"/>
        <v>0.17982115085536549</v>
      </c>
      <c r="AD2565" s="70">
        <f>_xlfn.PERCENTILE.EXC(AC2565:$AC$5675,0.5)</f>
        <v>8.0832974957821949E-2</v>
      </c>
      <c r="AE2565" s="70">
        <f>_xlfn.PERCENTILE.EXC($AC2565:AC$5675,0.35)</f>
        <v>4.4903621436272349E-2</v>
      </c>
      <c r="AF2565" s="71">
        <f t="shared" si="1457"/>
        <v>5.2672734188724028E-2</v>
      </c>
      <c r="AG2565" s="70">
        <f t="shared" si="1458"/>
        <v>-0.1280182258086919</v>
      </c>
      <c r="AH2565" s="70">
        <f t="shared" si="1459"/>
        <v>-0.15861506757985319</v>
      </c>
      <c r="AI2565" s="61" t="str">
        <f t="shared" ref="AI2565:AI2628" si="1484">IF(AC2565&gt;AD2565,"Short VOL","Safety")</f>
        <v>Short VOL</v>
      </c>
      <c r="AJ2565" s="68" t="str">
        <f t="shared" ref="AJ2565:AJ2628" si="1485">IF(AC2565&gt;AF2565,"Short VOL","Safety")</f>
        <v>Short VOL</v>
      </c>
      <c r="AK2565" s="72" t="str">
        <f t="shared" ref="AK2565:AK2628" si="1486">IF(AO2565 = "00631L","00631L",IF(AS2565 = "00631L","00631L","00635U"))</f>
        <v>00631L</v>
      </c>
      <c r="AL2565" s="73">
        <f t="shared" si="1476"/>
        <v>1</v>
      </c>
      <c r="AM2565" s="72" t="str">
        <f t="shared" si="1452"/>
        <v>00631L</v>
      </c>
      <c r="AN2565" s="73">
        <f t="shared" si="1477"/>
        <v>1</v>
      </c>
      <c r="AO2565" s="74" t="str">
        <f t="shared" si="1483"/>
        <v>00631L</v>
      </c>
      <c r="AP2565" s="20">
        <f t="shared" si="1478"/>
        <v>1</v>
      </c>
      <c r="AQ2565" s="74" t="str">
        <f t="shared" si="1456"/>
        <v>00631L</v>
      </c>
      <c r="AR2565" s="20">
        <f t="shared" si="1479"/>
        <v>1</v>
      </c>
      <c r="AS2565" s="74" t="str">
        <f t="shared" ref="AS2565:AS2628" si="1487">IF(BA2565&gt;BD2565,IF(BF2565&lt;0.2,"00631L","00635U"),"00635U")</f>
        <v>00631L</v>
      </c>
      <c r="AT2565" s="20">
        <f t="shared" si="1480"/>
        <v>1</v>
      </c>
      <c r="AU2565" s="74" t="str">
        <f t="shared" si="1470"/>
        <v>00631L</v>
      </c>
      <c r="AV2565" s="20">
        <f t="shared" si="1481"/>
        <v>1</v>
      </c>
      <c r="AW2565" s="74" t="str">
        <f t="shared" si="1471"/>
        <v>00631L</v>
      </c>
      <c r="AX2565" s="20">
        <f t="shared" si="1472"/>
        <v>1</v>
      </c>
      <c r="AY2565" s="20">
        <f t="shared" si="1482"/>
        <v>0</v>
      </c>
      <c r="AZ2565" s="116">
        <v>42586</v>
      </c>
      <c r="BA2565" s="117">
        <v>15.81</v>
      </c>
      <c r="BB2565" s="118">
        <v>15.737500000000001</v>
      </c>
      <c r="BC2565" s="76">
        <f t="shared" si="1453"/>
        <v>15.224791666666667</v>
      </c>
      <c r="BD2565" s="76">
        <f t="shared" si="1454"/>
        <v>15.249333333333333</v>
      </c>
      <c r="BE2565" s="77">
        <f t="shared" si="1460"/>
        <v>3.3675885001163183E-2</v>
      </c>
      <c r="BF2565" s="77">
        <f t="shared" ref="BF2565:BF2628" si="1488">(BA2565-BD2565)/BD2565</f>
        <v>3.676663460697744E-2</v>
      </c>
    </row>
    <row r="2566" spans="1:58" s="23" customFormat="1" ht="15.75" customHeight="1" x14ac:dyDescent="0.4">
      <c r="A2566" s="116">
        <v>42584</v>
      </c>
      <c r="B2566" s="112">
        <v>14.225</v>
      </c>
      <c r="C2566" s="112">
        <v>16.625</v>
      </c>
      <c r="D2566" s="112">
        <v>18.274999999999999</v>
      </c>
      <c r="E2566" s="112">
        <v>18.574999999999999</v>
      </c>
      <c r="F2566" s="112">
        <v>18.675000000000001</v>
      </c>
      <c r="G2566" s="112">
        <v>19.625</v>
      </c>
      <c r="H2566" s="113">
        <v>19.875</v>
      </c>
      <c r="I2566" s="90">
        <f t="shared" si="1473"/>
        <v>15.425000000000001</v>
      </c>
      <c r="J2566" s="90">
        <f t="shared" si="1474"/>
        <v>17.45</v>
      </c>
      <c r="K2566" s="114">
        <v>10</v>
      </c>
      <c r="L2566" s="115">
        <v>0.05</v>
      </c>
      <c r="M2566" s="90">
        <v>12.35</v>
      </c>
      <c r="N2566" s="90">
        <v>13.37</v>
      </c>
      <c r="O2566" s="90">
        <v>16.39</v>
      </c>
      <c r="P2566" s="90">
        <v>18.64</v>
      </c>
      <c r="Q2566" s="90">
        <v>20.86</v>
      </c>
      <c r="R2566" s="63">
        <f t="shared" si="1462"/>
        <v>9.3100000000000023</v>
      </c>
      <c r="S2566" s="64">
        <f t="shared" si="1461"/>
        <v>7.4758842443729878E-2</v>
      </c>
      <c r="T2566" s="65">
        <f t="shared" si="1455"/>
        <v>0.92370979805534781</v>
      </c>
      <c r="U2566" s="65">
        <f t="shared" si="1455"/>
        <v>0.81574130567419145</v>
      </c>
      <c r="V2566" s="65">
        <f t="shared" si="1463"/>
        <v>0.71727467811158796</v>
      </c>
      <c r="W2566" s="65">
        <f t="shared" si="1464"/>
        <v>0.64093959731543626</v>
      </c>
      <c r="X2566" s="61">
        <f t="shared" si="1475"/>
        <v>0.16871704745166963</v>
      </c>
      <c r="Y2566" s="66">
        <f t="shared" si="1465"/>
        <v>6.9986541049798151E-2</v>
      </c>
      <c r="Z2566" s="61">
        <f t="shared" si="1466"/>
        <v>0.13128038897893021</v>
      </c>
      <c r="AA2566" s="67">
        <f t="shared" si="1467"/>
        <v>15.425000000000001</v>
      </c>
      <c r="AB2566" s="68">
        <f t="shared" si="1468"/>
        <v>6.3949139865370264E-2</v>
      </c>
      <c r="AC2566" s="69">
        <f t="shared" si="1469"/>
        <v>0.15370231862378472</v>
      </c>
      <c r="AD2566" s="70">
        <f>_xlfn.PERCENTILE.EXC(AC2566:$AC$5675,0.5)</f>
        <v>8.0787090726312655E-2</v>
      </c>
      <c r="AE2566" s="70">
        <f>_xlfn.PERCENTILE.EXC($AC2566:AC$5675,0.35)</f>
        <v>4.4902226060064436E-2</v>
      </c>
      <c r="AF2566" s="71">
        <f t="shared" si="1457"/>
        <v>5.2672734188724028E-2</v>
      </c>
      <c r="AG2566" s="70">
        <f t="shared" si="1458"/>
        <v>-0.1280182258086919</v>
      </c>
      <c r="AH2566" s="70">
        <f t="shared" si="1459"/>
        <v>-0.15861506757985319</v>
      </c>
      <c r="AI2566" s="61" t="str">
        <f t="shared" si="1484"/>
        <v>Short VOL</v>
      </c>
      <c r="AJ2566" s="68" t="str">
        <f t="shared" si="1485"/>
        <v>Short VOL</v>
      </c>
      <c r="AK2566" s="72" t="str">
        <f t="shared" si="1486"/>
        <v>00631L</v>
      </c>
      <c r="AL2566" s="73">
        <f t="shared" si="1476"/>
        <v>1</v>
      </c>
      <c r="AM2566" s="72" t="str">
        <f t="shared" ref="AM2566:AM2629" si="1489">IF(AO2566&lt;&gt;AQ2566,AM2567,AO2566)</f>
        <v>00631L</v>
      </c>
      <c r="AN2566" s="73">
        <f t="shared" si="1477"/>
        <v>1</v>
      </c>
      <c r="AO2566" s="74" t="str">
        <f t="shared" si="1483"/>
        <v>00631L</v>
      </c>
      <c r="AP2566" s="20">
        <f t="shared" si="1478"/>
        <v>1</v>
      </c>
      <c r="AQ2566" s="74" t="str">
        <f t="shared" si="1456"/>
        <v>00631L</v>
      </c>
      <c r="AR2566" s="20">
        <f t="shared" si="1479"/>
        <v>1</v>
      </c>
      <c r="AS2566" s="74" t="str">
        <f t="shared" si="1487"/>
        <v>00631L</v>
      </c>
      <c r="AT2566" s="20">
        <f t="shared" si="1480"/>
        <v>1</v>
      </c>
      <c r="AU2566" s="74" t="str">
        <f t="shared" si="1470"/>
        <v>00631L</v>
      </c>
      <c r="AV2566" s="20">
        <f t="shared" si="1481"/>
        <v>1</v>
      </c>
      <c r="AW2566" s="74" t="str">
        <f t="shared" si="1471"/>
        <v>00631L</v>
      </c>
      <c r="AX2566" s="20">
        <f t="shared" si="1472"/>
        <v>1</v>
      </c>
      <c r="AY2566" s="20">
        <f t="shared" si="1482"/>
        <v>0</v>
      </c>
      <c r="AZ2566" s="116">
        <v>42585</v>
      </c>
      <c r="BA2566" s="117">
        <v>15.76</v>
      </c>
      <c r="BB2566" s="118">
        <v>15.75</v>
      </c>
      <c r="BC2566" s="76">
        <f t="shared" ref="BC2566:BC2629" si="1490">AVERAGE(BB2566:BB2625)</f>
        <v>15.206041666666664</v>
      </c>
      <c r="BD2566" s="76">
        <f t="shared" ref="BD2566:BD2629" si="1491">AVERAGE(BA2566,BB2566:BB2624)</f>
        <v>15.225166666666667</v>
      </c>
      <c r="BE2566" s="77">
        <f t="shared" si="1460"/>
        <v>3.5772513666443066E-2</v>
      </c>
      <c r="BF2566" s="77">
        <f t="shared" si="1488"/>
        <v>3.5128241617497342E-2</v>
      </c>
    </row>
    <row r="2567" spans="1:58" s="23" customFormat="1" ht="15.75" customHeight="1" x14ac:dyDescent="0.4">
      <c r="A2567" s="116">
        <v>42583</v>
      </c>
      <c r="B2567" s="112">
        <v>13.625</v>
      </c>
      <c r="C2567" s="112">
        <v>16.225000000000001</v>
      </c>
      <c r="D2567" s="112">
        <v>17.875</v>
      </c>
      <c r="E2567" s="112">
        <v>18.125</v>
      </c>
      <c r="F2567" s="112">
        <v>18.274999999999999</v>
      </c>
      <c r="G2567" s="112">
        <v>19.274999999999999</v>
      </c>
      <c r="H2567" s="113">
        <v>19.524999999999999</v>
      </c>
      <c r="I2567" s="90">
        <f t="shared" si="1473"/>
        <v>14.795</v>
      </c>
      <c r="J2567" s="90">
        <f t="shared" si="1474"/>
        <v>16.967500000000001</v>
      </c>
      <c r="K2567" s="114">
        <v>11</v>
      </c>
      <c r="L2567" s="115">
        <v>0.05</v>
      </c>
      <c r="M2567" s="90">
        <v>11.1</v>
      </c>
      <c r="N2567" s="90">
        <v>12.44</v>
      </c>
      <c r="O2567" s="90">
        <v>15.7</v>
      </c>
      <c r="P2567" s="90">
        <v>18.079999999999998</v>
      </c>
      <c r="Q2567" s="90">
        <v>20.5</v>
      </c>
      <c r="R2567" s="63">
        <f t="shared" si="1462"/>
        <v>10.240000000000002</v>
      </c>
      <c r="S2567" s="64">
        <f t="shared" si="1461"/>
        <v>4.8020219039595649E-2</v>
      </c>
      <c r="T2567" s="65">
        <f t="shared" si="1455"/>
        <v>0.89228295819935688</v>
      </c>
      <c r="U2567" s="65">
        <f t="shared" si="1455"/>
        <v>0.79235668789808922</v>
      </c>
      <c r="V2567" s="65">
        <f t="shared" si="1463"/>
        <v>0.68805309734513276</v>
      </c>
      <c r="W2567" s="65">
        <f t="shared" si="1464"/>
        <v>0.60682926829268291</v>
      </c>
      <c r="X2567" s="61">
        <f t="shared" si="1475"/>
        <v>0.19082568807339459</v>
      </c>
      <c r="Y2567" s="66">
        <f t="shared" si="1465"/>
        <v>7.7241379310344749E-2</v>
      </c>
      <c r="Z2567" s="61">
        <f t="shared" si="1466"/>
        <v>0.14684014869888484</v>
      </c>
      <c r="AA2567" s="67">
        <f t="shared" si="1467"/>
        <v>14.795</v>
      </c>
      <c r="AB2567" s="68">
        <f t="shared" si="1468"/>
        <v>9.525723472668815E-2</v>
      </c>
      <c r="AC2567" s="69">
        <f t="shared" si="1469"/>
        <v>0.18930868167202577</v>
      </c>
      <c r="AD2567" s="70">
        <f>_xlfn.PERCENTILE.EXC(AC2567:$AC$5675,0.5)</f>
        <v>8.0741206494803347E-2</v>
      </c>
      <c r="AE2567" s="70">
        <f>_xlfn.PERCENTILE.EXC($AC2567:AC$5675,0.35)</f>
        <v>4.4899741074458488E-2</v>
      </c>
      <c r="AF2567" s="71">
        <f t="shared" si="1457"/>
        <v>5.2672734188724028E-2</v>
      </c>
      <c r="AG2567" s="70">
        <f t="shared" si="1458"/>
        <v>-0.1280182258086919</v>
      </c>
      <c r="AH2567" s="70">
        <f t="shared" si="1459"/>
        <v>-0.15861506757985319</v>
      </c>
      <c r="AI2567" s="61" t="str">
        <f t="shared" si="1484"/>
        <v>Short VOL</v>
      </c>
      <c r="AJ2567" s="68" t="str">
        <f t="shared" si="1485"/>
        <v>Short VOL</v>
      </c>
      <c r="AK2567" s="72" t="str">
        <f t="shared" si="1486"/>
        <v>00631L</v>
      </c>
      <c r="AL2567" s="73">
        <f t="shared" si="1476"/>
        <v>1</v>
      </c>
      <c r="AM2567" s="72" t="str">
        <f t="shared" si="1489"/>
        <v>00631L</v>
      </c>
      <c r="AN2567" s="73">
        <f t="shared" si="1477"/>
        <v>1</v>
      </c>
      <c r="AO2567" s="74" t="str">
        <f t="shared" si="1483"/>
        <v>00631L</v>
      </c>
      <c r="AP2567" s="20">
        <f t="shared" si="1478"/>
        <v>1</v>
      </c>
      <c r="AQ2567" s="74" t="str">
        <f t="shared" si="1456"/>
        <v>00631L</v>
      </c>
      <c r="AR2567" s="20">
        <f t="shared" si="1479"/>
        <v>1</v>
      </c>
      <c r="AS2567" s="74" t="str">
        <f t="shared" si="1487"/>
        <v>00631L</v>
      </c>
      <c r="AT2567" s="20">
        <f t="shared" si="1480"/>
        <v>1</v>
      </c>
      <c r="AU2567" s="74" t="str">
        <f t="shared" si="1470"/>
        <v>00631L</v>
      </c>
      <c r="AV2567" s="20">
        <f t="shared" si="1481"/>
        <v>1</v>
      </c>
      <c r="AW2567" s="74" t="str">
        <f t="shared" si="1471"/>
        <v>00631L</v>
      </c>
      <c r="AX2567" s="20">
        <f t="shared" si="1472"/>
        <v>1</v>
      </c>
      <c r="AY2567" s="20">
        <f t="shared" si="1482"/>
        <v>0</v>
      </c>
      <c r="AZ2567" s="116">
        <v>42584</v>
      </c>
      <c r="BA2567" s="117">
        <v>15.63</v>
      </c>
      <c r="BB2567" s="118">
        <v>15.6875</v>
      </c>
      <c r="BC2567" s="76">
        <f t="shared" si="1490"/>
        <v>15.189583333333331</v>
      </c>
      <c r="BD2567" s="76">
        <f t="shared" si="1491"/>
        <v>15.204041666666663</v>
      </c>
      <c r="BE2567" s="77">
        <f t="shared" si="1460"/>
        <v>3.2780139898505138E-2</v>
      </c>
      <c r="BF2567" s="77">
        <f t="shared" si="1488"/>
        <v>2.8016125098315692E-2</v>
      </c>
    </row>
    <row r="2568" spans="1:58" s="23" customFormat="1" ht="15.75" customHeight="1" x14ac:dyDescent="0.4">
      <c r="A2568" s="116">
        <v>42580</v>
      </c>
      <c r="B2568" s="112">
        <v>13.824999999999999</v>
      </c>
      <c r="C2568" s="112">
        <v>16.425000000000001</v>
      </c>
      <c r="D2568" s="112">
        <v>18.024999999999999</v>
      </c>
      <c r="E2568" s="112">
        <v>18.225000000000001</v>
      </c>
      <c r="F2568" s="112">
        <v>18.375</v>
      </c>
      <c r="G2568" s="112">
        <v>19.350000000000001</v>
      </c>
      <c r="H2568" s="113">
        <v>19.574999999999999</v>
      </c>
      <c r="I2568" s="90">
        <f t="shared" si="1473"/>
        <v>14.865</v>
      </c>
      <c r="J2568" s="90">
        <f t="shared" si="1474"/>
        <v>17.065000000000001</v>
      </c>
      <c r="K2568" s="114">
        <v>12</v>
      </c>
      <c r="L2568" s="115">
        <v>0.05</v>
      </c>
      <c r="M2568" s="90">
        <v>10.01</v>
      </c>
      <c r="N2568" s="90">
        <v>11.87</v>
      </c>
      <c r="O2568" s="90">
        <v>15.42</v>
      </c>
      <c r="P2568" s="90">
        <v>17.88</v>
      </c>
      <c r="Q2568" s="90">
        <v>20.39</v>
      </c>
      <c r="R2568" s="63">
        <f t="shared" si="1462"/>
        <v>11.419999999999998</v>
      </c>
      <c r="S2568" s="64">
        <f t="shared" si="1461"/>
        <v>-6.6823899371069292E-2</v>
      </c>
      <c r="T2568" s="65">
        <f t="shared" si="1455"/>
        <v>0.8433024431339512</v>
      </c>
      <c r="U2568" s="65">
        <f t="shared" si="1455"/>
        <v>0.76977950713359267</v>
      </c>
      <c r="V2568" s="65">
        <f t="shared" si="1463"/>
        <v>0.66387024608501122</v>
      </c>
      <c r="W2568" s="65">
        <f t="shared" si="1464"/>
        <v>0.58214811181951931</v>
      </c>
      <c r="X2568" s="61">
        <f t="shared" si="1475"/>
        <v>0.18806509945750463</v>
      </c>
      <c r="Y2568" s="66">
        <f t="shared" si="1465"/>
        <v>7.4074074074073945E-2</v>
      </c>
      <c r="Z2568" s="61">
        <f t="shared" si="1466"/>
        <v>0.1479986545576859</v>
      </c>
      <c r="AA2568" s="67">
        <f t="shared" si="1467"/>
        <v>14.864999999999998</v>
      </c>
      <c r="AB2568" s="68">
        <f t="shared" si="1468"/>
        <v>0.16470092670598149</v>
      </c>
      <c r="AC2568" s="69">
        <f t="shared" si="1469"/>
        <v>0.25231676495366467</v>
      </c>
      <c r="AD2568" s="70">
        <f>_xlfn.PERCENTILE.EXC(AC2568:$AC$5675,0.5)</f>
        <v>8.0729854597734574E-2</v>
      </c>
      <c r="AE2568" s="70">
        <f>_xlfn.PERCENTILE.EXC($AC2568:AC$5675,0.35)</f>
        <v>4.4897256088852533E-2</v>
      </c>
      <c r="AF2568" s="71">
        <f t="shared" si="1457"/>
        <v>5.2672734188724028E-2</v>
      </c>
      <c r="AG2568" s="70">
        <f t="shared" si="1458"/>
        <v>-0.1280182258086919</v>
      </c>
      <c r="AH2568" s="70">
        <f t="shared" si="1459"/>
        <v>-0.15861506757985319</v>
      </c>
      <c r="AI2568" s="61" t="str">
        <f t="shared" si="1484"/>
        <v>Short VOL</v>
      </c>
      <c r="AJ2568" s="68" t="str">
        <f t="shared" si="1485"/>
        <v>Short VOL</v>
      </c>
      <c r="AK2568" s="72" t="str">
        <f t="shared" si="1486"/>
        <v>00631L</v>
      </c>
      <c r="AL2568" s="73">
        <f t="shared" si="1476"/>
        <v>1</v>
      </c>
      <c r="AM2568" s="72" t="str">
        <f t="shared" si="1489"/>
        <v>00631L</v>
      </c>
      <c r="AN2568" s="73">
        <f t="shared" si="1477"/>
        <v>1</v>
      </c>
      <c r="AO2568" s="74" t="str">
        <f t="shared" si="1483"/>
        <v>00631L</v>
      </c>
      <c r="AP2568" s="20">
        <f t="shared" si="1478"/>
        <v>1</v>
      </c>
      <c r="AQ2568" s="74" t="str">
        <f t="shared" si="1456"/>
        <v>00631L</v>
      </c>
      <c r="AR2568" s="20">
        <f t="shared" si="1479"/>
        <v>1</v>
      </c>
      <c r="AS2568" s="74" t="str">
        <f t="shared" si="1487"/>
        <v>00631L</v>
      </c>
      <c r="AT2568" s="20">
        <f t="shared" si="1480"/>
        <v>1</v>
      </c>
      <c r="AU2568" s="74" t="str">
        <f t="shared" si="1470"/>
        <v>00631L</v>
      </c>
      <c r="AV2568" s="20">
        <f t="shared" si="1481"/>
        <v>1</v>
      </c>
      <c r="AW2568" s="74" t="str">
        <f t="shared" si="1471"/>
        <v>00631L</v>
      </c>
      <c r="AX2568" s="20">
        <f t="shared" si="1472"/>
        <v>1</v>
      </c>
      <c r="AY2568" s="20">
        <f t="shared" si="1482"/>
        <v>0</v>
      </c>
      <c r="AZ2568" s="116">
        <v>42583</v>
      </c>
      <c r="BA2568" s="117">
        <v>15.45</v>
      </c>
      <c r="BB2568" s="118">
        <v>15.5375</v>
      </c>
      <c r="BC2568" s="76">
        <f t="shared" si="1490"/>
        <v>15.176249999999998</v>
      </c>
      <c r="BD2568" s="76">
        <f t="shared" si="1491"/>
        <v>15.185624999999998</v>
      </c>
      <c r="BE2568" s="77">
        <f t="shared" si="1460"/>
        <v>2.3803640556791163E-2</v>
      </c>
      <c r="BF2568" s="77">
        <f t="shared" si="1488"/>
        <v>1.7409556735399508E-2</v>
      </c>
    </row>
    <row r="2569" spans="1:58" s="23" customFormat="1" ht="15.75" customHeight="1" x14ac:dyDescent="0.4">
      <c r="A2569" s="116">
        <v>42579</v>
      </c>
      <c r="B2569" s="112">
        <v>14.375</v>
      </c>
      <c r="C2569" s="112">
        <v>16.925000000000001</v>
      </c>
      <c r="D2569" s="112">
        <v>18.375</v>
      </c>
      <c r="E2569" s="112">
        <v>18.625</v>
      </c>
      <c r="F2569" s="112">
        <v>18.725000000000001</v>
      </c>
      <c r="G2569" s="112">
        <v>19.7</v>
      </c>
      <c r="H2569" s="113">
        <v>19.925000000000001</v>
      </c>
      <c r="I2569" s="90">
        <f t="shared" si="1473"/>
        <v>15.2675</v>
      </c>
      <c r="J2569" s="90">
        <f t="shared" si="1474"/>
        <v>17.432500000000001</v>
      </c>
      <c r="K2569" s="114">
        <v>13</v>
      </c>
      <c r="L2569" s="115">
        <v>0.05</v>
      </c>
      <c r="M2569" s="90">
        <v>11.79</v>
      </c>
      <c r="N2569" s="90">
        <v>12.72</v>
      </c>
      <c r="O2569" s="90">
        <v>16</v>
      </c>
      <c r="P2569" s="90">
        <v>18.32</v>
      </c>
      <c r="Q2569" s="90">
        <v>20.74</v>
      </c>
      <c r="R2569" s="63">
        <f t="shared" si="1462"/>
        <v>9.8100000000000023</v>
      </c>
      <c r="S2569" s="64">
        <f t="shared" si="1461"/>
        <v>-8.5736554949337046E-3</v>
      </c>
      <c r="T2569" s="65">
        <f t="shared" ref="T2569:U2632" si="1492">M2569/N2569</f>
        <v>0.92688679245283012</v>
      </c>
      <c r="U2569" s="65">
        <f t="shared" si="1492"/>
        <v>0.79500000000000004</v>
      </c>
      <c r="V2569" s="65">
        <f t="shared" si="1463"/>
        <v>0.69432314410480356</v>
      </c>
      <c r="W2569" s="65">
        <f t="shared" si="1464"/>
        <v>0.61330761812921897</v>
      </c>
      <c r="X2569" s="61">
        <f t="shared" si="1475"/>
        <v>0.17739130434782613</v>
      </c>
      <c r="Y2569" s="66">
        <f t="shared" si="1465"/>
        <v>6.9798657718120841E-2</v>
      </c>
      <c r="Z2569" s="61">
        <f t="shared" si="1466"/>
        <v>0.14180448665465864</v>
      </c>
      <c r="AA2569" s="67">
        <f t="shared" si="1467"/>
        <v>15.2675</v>
      </c>
      <c r="AB2569" s="68">
        <f t="shared" si="1468"/>
        <v>0.13011006289308169</v>
      </c>
      <c r="AC2569" s="69">
        <f t="shared" si="1469"/>
        <v>0.20027515723270434</v>
      </c>
      <c r="AD2569" s="70">
        <f>_xlfn.PERCENTILE.EXC(AC2569:$AC$5675,0.5)</f>
        <v>8.0718502700665787E-2</v>
      </c>
      <c r="AE2569" s="70">
        <f>_xlfn.PERCENTILE.EXC($AC2569:AC$5675,0.35)</f>
        <v>4.4873526344190881E-2</v>
      </c>
      <c r="AF2569" s="71">
        <f t="shared" si="1457"/>
        <v>5.2672734188724028E-2</v>
      </c>
      <c r="AG2569" s="70">
        <f t="shared" si="1458"/>
        <v>-0.1280182258086919</v>
      </c>
      <c r="AH2569" s="70">
        <f t="shared" si="1459"/>
        <v>-0.15861506757985319</v>
      </c>
      <c r="AI2569" s="61" t="str">
        <f t="shared" si="1484"/>
        <v>Short VOL</v>
      </c>
      <c r="AJ2569" s="68" t="str">
        <f t="shared" si="1485"/>
        <v>Short VOL</v>
      </c>
      <c r="AK2569" s="72" t="str">
        <f t="shared" si="1486"/>
        <v>00631L</v>
      </c>
      <c r="AL2569" s="73">
        <f t="shared" si="1476"/>
        <v>1</v>
      </c>
      <c r="AM2569" s="72" t="str">
        <f t="shared" si="1489"/>
        <v>00631L</v>
      </c>
      <c r="AN2569" s="73">
        <f t="shared" si="1477"/>
        <v>1</v>
      </c>
      <c r="AO2569" s="74" t="str">
        <f t="shared" si="1483"/>
        <v>00631L</v>
      </c>
      <c r="AP2569" s="20">
        <f t="shared" si="1478"/>
        <v>1</v>
      </c>
      <c r="AQ2569" s="74" t="str">
        <f t="shared" si="1456"/>
        <v>00631L</v>
      </c>
      <c r="AR2569" s="20">
        <f t="shared" si="1479"/>
        <v>1</v>
      </c>
      <c r="AS2569" s="74" t="str">
        <f t="shared" si="1487"/>
        <v>00631L</v>
      </c>
      <c r="AT2569" s="20">
        <f t="shared" si="1480"/>
        <v>1</v>
      </c>
      <c r="AU2569" s="74" t="str">
        <f t="shared" si="1470"/>
        <v>00631L</v>
      </c>
      <c r="AV2569" s="20">
        <f t="shared" si="1481"/>
        <v>1</v>
      </c>
      <c r="AW2569" s="74" t="str">
        <f t="shared" si="1471"/>
        <v>00631L</v>
      </c>
      <c r="AX2569" s="20">
        <f t="shared" si="1472"/>
        <v>1</v>
      </c>
      <c r="AY2569" s="20">
        <f t="shared" si="1482"/>
        <v>0</v>
      </c>
      <c r="AZ2569" s="116">
        <v>42580</v>
      </c>
      <c r="BA2569" s="117">
        <v>15.63</v>
      </c>
      <c r="BB2569" s="118">
        <v>15.6</v>
      </c>
      <c r="BC2569" s="76">
        <f t="shared" si="1490"/>
        <v>15.170416666666664</v>
      </c>
      <c r="BD2569" s="76">
        <f t="shared" si="1491"/>
        <v>15.177791666666666</v>
      </c>
      <c r="BE2569" s="77">
        <f t="shared" si="1460"/>
        <v>2.8317174325029653E-2</v>
      </c>
      <c r="BF2569" s="77">
        <f t="shared" si="1488"/>
        <v>2.9794079617423586E-2</v>
      </c>
    </row>
    <row r="2570" spans="1:58" s="23" customFormat="1" ht="15.75" customHeight="1" x14ac:dyDescent="0.4">
      <c r="A2570" s="116">
        <v>42578</v>
      </c>
      <c r="B2570" s="112">
        <v>14.775</v>
      </c>
      <c r="C2570" s="112">
        <v>17.274999999999999</v>
      </c>
      <c r="D2570" s="112">
        <v>18.675000000000001</v>
      </c>
      <c r="E2570" s="112">
        <v>18.875</v>
      </c>
      <c r="F2570" s="112">
        <v>19.024999999999999</v>
      </c>
      <c r="G2570" s="112">
        <v>19.95</v>
      </c>
      <c r="H2570" s="113">
        <v>20.175000000000001</v>
      </c>
      <c r="I2570" s="90">
        <f t="shared" si="1473"/>
        <v>15.525</v>
      </c>
      <c r="J2570" s="90">
        <f t="shared" si="1474"/>
        <v>17.695</v>
      </c>
      <c r="K2570" s="114">
        <v>14</v>
      </c>
      <c r="L2570" s="115">
        <v>0.05</v>
      </c>
      <c r="M2570" s="90">
        <v>11.61</v>
      </c>
      <c r="N2570" s="90">
        <v>12.83</v>
      </c>
      <c r="O2570" s="90">
        <v>16.100000000000001</v>
      </c>
      <c r="P2570" s="90">
        <v>18.39</v>
      </c>
      <c r="Q2570" s="90">
        <v>20.73</v>
      </c>
      <c r="R2570" s="63">
        <f t="shared" si="1462"/>
        <v>10.050000000000004</v>
      </c>
      <c r="S2570" s="64">
        <f t="shared" si="1461"/>
        <v>-1.6858237547892767E-2</v>
      </c>
      <c r="T2570" s="65">
        <f t="shared" si="1492"/>
        <v>0.90491036632891653</v>
      </c>
      <c r="U2570" s="65">
        <f t="shared" si="1492"/>
        <v>0.79689440993788818</v>
      </c>
      <c r="V2570" s="65">
        <f t="shared" si="1463"/>
        <v>0.69766177270255569</v>
      </c>
      <c r="W2570" s="65">
        <f t="shared" si="1464"/>
        <v>0.61890979257115286</v>
      </c>
      <c r="X2570" s="61">
        <f t="shared" si="1475"/>
        <v>0.1692047377326564</v>
      </c>
      <c r="Y2570" s="66">
        <f t="shared" si="1465"/>
        <v>6.8874172185430502E-2</v>
      </c>
      <c r="Z2570" s="61">
        <f t="shared" si="1466"/>
        <v>0.13977455716586151</v>
      </c>
      <c r="AA2570" s="67">
        <f t="shared" si="1467"/>
        <v>15.524999999999999</v>
      </c>
      <c r="AB2570" s="68">
        <f t="shared" si="1468"/>
        <v>0.15159781761496494</v>
      </c>
      <c r="AC2570" s="69">
        <f t="shared" si="1469"/>
        <v>0.21005455962587674</v>
      </c>
      <c r="AD2570" s="70">
        <f>_xlfn.PERCENTILE.EXC(AC2570:$AC$5675,0.5)</f>
        <v>8.0716781144482358E-2</v>
      </c>
      <c r="AE2570" s="70">
        <f>_xlfn.PERCENTILE.EXC($AC2570:AC$5675,0.35)</f>
        <v>4.4833863030237446E-2</v>
      </c>
      <c r="AF2570" s="71">
        <f t="shared" si="1457"/>
        <v>5.2672734188724028E-2</v>
      </c>
      <c r="AG2570" s="70">
        <f t="shared" si="1458"/>
        <v>-0.1280182258086919</v>
      </c>
      <c r="AH2570" s="70">
        <f t="shared" si="1459"/>
        <v>-0.15861506757985319</v>
      </c>
      <c r="AI2570" s="61" t="str">
        <f t="shared" si="1484"/>
        <v>Short VOL</v>
      </c>
      <c r="AJ2570" s="68" t="str">
        <f t="shared" si="1485"/>
        <v>Short VOL</v>
      </c>
      <c r="AK2570" s="72" t="str">
        <f t="shared" si="1486"/>
        <v>00631L</v>
      </c>
      <c r="AL2570" s="73">
        <f t="shared" si="1476"/>
        <v>1</v>
      </c>
      <c r="AM2570" s="72" t="str">
        <f t="shared" si="1489"/>
        <v>00631L</v>
      </c>
      <c r="AN2570" s="73">
        <f t="shared" si="1477"/>
        <v>1</v>
      </c>
      <c r="AO2570" s="74" t="str">
        <f t="shared" si="1483"/>
        <v>00631L</v>
      </c>
      <c r="AP2570" s="20">
        <f t="shared" si="1478"/>
        <v>1</v>
      </c>
      <c r="AQ2570" s="74" t="str">
        <f t="shared" ref="AQ2570:AQ2633" si="1493">IF(BB2570&gt;BC2570,IF(BE2570&lt;0.2,"00631L","00635U"),"00635U")</f>
        <v>00631L</v>
      </c>
      <c r="AR2570" s="20">
        <f t="shared" si="1479"/>
        <v>1</v>
      </c>
      <c r="AS2570" s="74" t="str">
        <f t="shared" si="1487"/>
        <v>00631L</v>
      </c>
      <c r="AT2570" s="20">
        <f t="shared" si="1480"/>
        <v>1</v>
      </c>
      <c r="AU2570" s="74" t="str">
        <f t="shared" si="1470"/>
        <v>00631L</v>
      </c>
      <c r="AV2570" s="20">
        <f t="shared" si="1481"/>
        <v>1</v>
      </c>
      <c r="AW2570" s="74" t="str">
        <f t="shared" si="1471"/>
        <v>00631L</v>
      </c>
      <c r="AX2570" s="20">
        <f t="shared" si="1472"/>
        <v>1</v>
      </c>
      <c r="AY2570" s="20">
        <f t="shared" si="1482"/>
        <v>0</v>
      </c>
      <c r="AZ2570" s="116">
        <v>42579</v>
      </c>
      <c r="BA2570" s="117">
        <v>15.82</v>
      </c>
      <c r="BB2570" s="118">
        <v>15.975</v>
      </c>
      <c r="BC2570" s="76">
        <f t="shared" si="1490"/>
        <v>15.162708333333335</v>
      </c>
      <c r="BD2570" s="76">
        <f t="shared" si="1491"/>
        <v>15.174083333333332</v>
      </c>
      <c r="BE2570" s="77">
        <f t="shared" si="1460"/>
        <v>5.3571673925887145E-2</v>
      </c>
      <c r="BF2570" s="77">
        <f t="shared" si="1488"/>
        <v>4.2567096310046293E-2</v>
      </c>
    </row>
    <row r="2571" spans="1:58" s="23" customFormat="1" ht="15.75" customHeight="1" x14ac:dyDescent="0.4">
      <c r="A2571" s="116">
        <v>42577</v>
      </c>
      <c r="B2571" s="112">
        <v>15.175000000000001</v>
      </c>
      <c r="C2571" s="112">
        <v>17.475000000000001</v>
      </c>
      <c r="D2571" s="112">
        <v>18.774999999999999</v>
      </c>
      <c r="E2571" s="112">
        <v>19.024999999999999</v>
      </c>
      <c r="F2571" s="112">
        <v>19.125</v>
      </c>
      <c r="G2571" s="112">
        <v>20.074999999999999</v>
      </c>
      <c r="H2571" s="113">
        <v>20.274999999999999</v>
      </c>
      <c r="I2571" s="90">
        <f t="shared" si="1473"/>
        <v>15.75</v>
      </c>
      <c r="J2571" s="90">
        <f t="shared" si="1474"/>
        <v>17.8</v>
      </c>
      <c r="K2571" s="114">
        <v>15</v>
      </c>
      <c r="L2571" s="115">
        <v>0.05</v>
      </c>
      <c r="M2571" s="90">
        <v>11.98</v>
      </c>
      <c r="N2571" s="90">
        <v>13.05</v>
      </c>
      <c r="O2571" s="90">
        <v>16.32</v>
      </c>
      <c r="P2571" s="90">
        <v>18.43</v>
      </c>
      <c r="Q2571" s="90">
        <v>20.6</v>
      </c>
      <c r="R2571" s="63">
        <f t="shared" si="1462"/>
        <v>9.7199999999999989</v>
      </c>
      <c r="S2571" s="64">
        <f t="shared" si="1461"/>
        <v>1.3986013986014102E-2</v>
      </c>
      <c r="T2571" s="65">
        <f t="shared" si="1492"/>
        <v>0.91800766283524904</v>
      </c>
      <c r="U2571" s="65">
        <f t="shared" si="1492"/>
        <v>0.79963235294117652</v>
      </c>
      <c r="V2571" s="65">
        <f t="shared" si="1463"/>
        <v>0.7080846446011938</v>
      </c>
      <c r="W2571" s="65">
        <f t="shared" si="1464"/>
        <v>0.6334951456310679</v>
      </c>
      <c r="X2571" s="61">
        <f t="shared" si="1475"/>
        <v>0.15156507413509065</v>
      </c>
      <c r="Y2571" s="66">
        <f t="shared" si="1465"/>
        <v>6.5703022339027597E-2</v>
      </c>
      <c r="Z2571" s="61">
        <f t="shared" si="1466"/>
        <v>0.1301587301587302</v>
      </c>
      <c r="AA2571" s="67">
        <f t="shared" si="1467"/>
        <v>15.750000000000002</v>
      </c>
      <c r="AB2571" s="68">
        <f t="shared" si="1468"/>
        <v>0.16283524904214558</v>
      </c>
      <c r="AC2571" s="69">
        <f t="shared" si="1469"/>
        <v>0.20689655172413801</v>
      </c>
      <c r="AD2571" s="70">
        <f>_xlfn.PERCENTILE.EXC(AC2571:$AC$5675,0.5)</f>
        <v>8.0715059588298943E-2</v>
      </c>
      <c r="AE2571" s="70">
        <f>_xlfn.PERCENTILE.EXC($AC2571:AC$5675,0.35)</f>
        <v>4.4794199716284032E-2</v>
      </c>
      <c r="AF2571" s="71">
        <f t="shared" si="1457"/>
        <v>5.2672734188724028E-2</v>
      </c>
      <c r="AG2571" s="70">
        <f t="shared" si="1458"/>
        <v>-0.1280182258086919</v>
      </c>
      <c r="AH2571" s="70">
        <f t="shared" si="1459"/>
        <v>-0.15861506757985319</v>
      </c>
      <c r="AI2571" s="61" t="str">
        <f t="shared" si="1484"/>
        <v>Short VOL</v>
      </c>
      <c r="AJ2571" s="68" t="str">
        <f t="shared" si="1485"/>
        <v>Short VOL</v>
      </c>
      <c r="AK2571" s="72" t="str">
        <f t="shared" si="1486"/>
        <v>00631L</v>
      </c>
      <c r="AL2571" s="73">
        <f t="shared" si="1476"/>
        <v>1</v>
      </c>
      <c r="AM2571" s="72" t="str">
        <f t="shared" si="1489"/>
        <v>00631L</v>
      </c>
      <c r="AN2571" s="73">
        <f t="shared" si="1477"/>
        <v>1</v>
      </c>
      <c r="AO2571" s="74" t="str">
        <f t="shared" si="1483"/>
        <v>00631L</v>
      </c>
      <c r="AP2571" s="20">
        <f t="shared" si="1478"/>
        <v>1</v>
      </c>
      <c r="AQ2571" s="74" t="str">
        <f t="shared" si="1493"/>
        <v>00631L</v>
      </c>
      <c r="AR2571" s="20">
        <f t="shared" si="1479"/>
        <v>1</v>
      </c>
      <c r="AS2571" s="74" t="str">
        <f t="shared" si="1487"/>
        <v>00631L</v>
      </c>
      <c r="AT2571" s="20">
        <f t="shared" si="1480"/>
        <v>1</v>
      </c>
      <c r="AU2571" s="74" t="str">
        <f t="shared" si="1470"/>
        <v>00631L</v>
      </c>
      <c r="AV2571" s="20">
        <f t="shared" si="1481"/>
        <v>1</v>
      </c>
      <c r="AW2571" s="74" t="str">
        <f t="shared" si="1471"/>
        <v>00631L</v>
      </c>
      <c r="AX2571" s="20">
        <f t="shared" si="1472"/>
        <v>1</v>
      </c>
      <c r="AY2571" s="20">
        <f t="shared" si="1482"/>
        <v>0</v>
      </c>
      <c r="AZ2571" s="116">
        <v>42578</v>
      </c>
      <c r="BA2571" s="117">
        <v>16.059999999999999</v>
      </c>
      <c r="BB2571" s="118">
        <v>16.162500000000001</v>
      </c>
      <c r="BC2571" s="76">
        <f t="shared" si="1490"/>
        <v>15.150625</v>
      </c>
      <c r="BD2571" s="76">
        <f t="shared" si="1491"/>
        <v>15.164125</v>
      </c>
      <c r="BE2571" s="77">
        <f t="shared" si="1460"/>
        <v>6.6787673775834444E-2</v>
      </c>
      <c r="BF2571" s="77">
        <f t="shared" si="1488"/>
        <v>5.9078581850255017E-2</v>
      </c>
    </row>
    <row r="2572" spans="1:58" s="23" customFormat="1" ht="15.75" customHeight="1" x14ac:dyDescent="0.4">
      <c r="A2572" s="116">
        <v>42576</v>
      </c>
      <c r="B2572" s="112">
        <v>15.324999999999999</v>
      </c>
      <c r="C2572" s="112">
        <v>17.574999999999999</v>
      </c>
      <c r="D2572" s="112">
        <v>18.824999999999999</v>
      </c>
      <c r="E2572" s="112">
        <v>19.125</v>
      </c>
      <c r="F2572" s="112">
        <v>19.175000000000001</v>
      </c>
      <c r="G2572" s="112">
        <v>20.125</v>
      </c>
      <c r="H2572" s="113">
        <v>20.324999999999999</v>
      </c>
      <c r="I2572" s="90">
        <f t="shared" si="1473"/>
        <v>15.774999999999999</v>
      </c>
      <c r="J2572" s="90">
        <f t="shared" si="1474"/>
        <v>17.824999999999999</v>
      </c>
      <c r="K2572" s="114">
        <v>16</v>
      </c>
      <c r="L2572" s="115">
        <v>0.05</v>
      </c>
      <c r="M2572" s="90">
        <v>11.93</v>
      </c>
      <c r="N2572" s="90">
        <v>12.87</v>
      </c>
      <c r="O2572" s="90">
        <v>16.27</v>
      </c>
      <c r="P2572" s="90">
        <v>18.440000000000001</v>
      </c>
      <c r="Q2572" s="90">
        <v>20.61</v>
      </c>
      <c r="R2572" s="63">
        <f t="shared" si="1462"/>
        <v>9.9100000000000037</v>
      </c>
      <c r="S2572" s="64">
        <f t="shared" si="1461"/>
        <v>7.0715474209650561E-2</v>
      </c>
      <c r="T2572" s="65">
        <f t="shared" si="1492"/>
        <v>0.92696192696192703</v>
      </c>
      <c r="U2572" s="65">
        <f t="shared" si="1492"/>
        <v>0.79102642901044862</v>
      </c>
      <c r="V2572" s="65">
        <f t="shared" si="1463"/>
        <v>0.69793926247288496</v>
      </c>
      <c r="W2572" s="65">
        <f t="shared" si="1464"/>
        <v>0.62445414847161573</v>
      </c>
      <c r="X2572" s="61">
        <f t="shared" si="1475"/>
        <v>0.14681892332789559</v>
      </c>
      <c r="Y2572" s="66">
        <f t="shared" si="1465"/>
        <v>6.2745098039215644E-2</v>
      </c>
      <c r="Z2572" s="61">
        <f t="shared" si="1466"/>
        <v>0.12995245641838357</v>
      </c>
      <c r="AA2572" s="67">
        <f t="shared" si="1467"/>
        <v>15.774999999999999</v>
      </c>
      <c r="AB2572" s="68">
        <f t="shared" si="1468"/>
        <v>0.19075369075369078</v>
      </c>
      <c r="AC2572" s="69">
        <f t="shared" si="1469"/>
        <v>0.22571872571872567</v>
      </c>
      <c r="AD2572" s="70">
        <f>_xlfn.PERCENTILE.EXC(AC2572:$AC$5675,0.5)</f>
        <v>8.0688227134192603E-2</v>
      </c>
      <c r="AE2572" s="70">
        <f>_xlfn.PERCENTILE.EXC($AC2572:AC$5675,0.35)</f>
        <v>4.4746424699199969E-2</v>
      </c>
      <c r="AF2572" s="71">
        <f t="shared" si="1457"/>
        <v>5.2672734188724028E-2</v>
      </c>
      <c r="AG2572" s="70">
        <f t="shared" si="1458"/>
        <v>-0.1280182258086919</v>
      </c>
      <c r="AH2572" s="70">
        <f t="shared" si="1459"/>
        <v>-0.15861506757985319</v>
      </c>
      <c r="AI2572" s="61" t="str">
        <f t="shared" si="1484"/>
        <v>Short VOL</v>
      </c>
      <c r="AJ2572" s="68" t="str">
        <f t="shared" si="1485"/>
        <v>Short VOL</v>
      </c>
      <c r="AK2572" s="72" t="str">
        <f t="shared" si="1486"/>
        <v>00631L</v>
      </c>
      <c r="AL2572" s="73">
        <f t="shared" si="1476"/>
        <v>1</v>
      </c>
      <c r="AM2572" s="72" t="str">
        <f t="shared" si="1489"/>
        <v>00631L</v>
      </c>
      <c r="AN2572" s="73">
        <f t="shared" si="1477"/>
        <v>1</v>
      </c>
      <c r="AO2572" s="74" t="str">
        <f t="shared" si="1483"/>
        <v>00631L</v>
      </c>
      <c r="AP2572" s="20">
        <f t="shared" si="1478"/>
        <v>1</v>
      </c>
      <c r="AQ2572" s="74" t="str">
        <f t="shared" si="1493"/>
        <v>00631L</v>
      </c>
      <c r="AR2572" s="20">
        <f t="shared" si="1479"/>
        <v>1</v>
      </c>
      <c r="AS2572" s="74" t="str">
        <f t="shared" si="1487"/>
        <v>00631L</v>
      </c>
      <c r="AT2572" s="20">
        <f t="shared" si="1480"/>
        <v>1</v>
      </c>
      <c r="AU2572" s="74" t="str">
        <f t="shared" si="1470"/>
        <v>00631L</v>
      </c>
      <c r="AV2572" s="20">
        <f t="shared" si="1481"/>
        <v>1</v>
      </c>
      <c r="AW2572" s="74" t="str">
        <f t="shared" si="1471"/>
        <v>00631L</v>
      </c>
      <c r="AX2572" s="20">
        <f t="shared" si="1472"/>
        <v>1</v>
      </c>
      <c r="AY2572" s="20">
        <f t="shared" si="1482"/>
        <v>0</v>
      </c>
      <c r="AZ2572" s="116">
        <v>42577</v>
      </c>
      <c r="BA2572" s="117">
        <v>16.27</v>
      </c>
      <c r="BB2572" s="118">
        <v>16.175000000000001</v>
      </c>
      <c r="BC2572" s="76">
        <f t="shared" si="1490"/>
        <v>15.137291666666668</v>
      </c>
      <c r="BD2572" s="76">
        <f t="shared" si="1491"/>
        <v>15.152416666666669</v>
      </c>
      <c r="BE2572" s="77">
        <f t="shared" si="1460"/>
        <v>6.8553104226592679E-2</v>
      </c>
      <c r="BF2572" s="77">
        <f t="shared" si="1488"/>
        <v>7.375611151136488E-2</v>
      </c>
    </row>
    <row r="2573" spans="1:58" s="23" customFormat="1" ht="15.75" customHeight="1" x14ac:dyDescent="0.4">
      <c r="A2573" s="116">
        <v>42573</v>
      </c>
      <c r="B2573" s="112">
        <v>15.375</v>
      </c>
      <c r="C2573" s="112">
        <v>17.524999999999999</v>
      </c>
      <c r="D2573" s="112">
        <v>18.774999999999999</v>
      </c>
      <c r="E2573" s="112">
        <v>19.024999999999999</v>
      </c>
      <c r="F2573" s="112">
        <v>19.074999999999999</v>
      </c>
      <c r="G2573" s="112">
        <v>20.024999999999999</v>
      </c>
      <c r="H2573" s="113">
        <v>20.175000000000001</v>
      </c>
      <c r="I2573" s="90">
        <f t="shared" si="1473"/>
        <v>15.6975</v>
      </c>
      <c r="J2573" s="90">
        <f t="shared" si="1474"/>
        <v>17.712499999999999</v>
      </c>
      <c r="K2573" s="114">
        <v>17</v>
      </c>
      <c r="L2573" s="115">
        <v>0.05</v>
      </c>
      <c r="M2573" s="90">
        <v>10.220000000000001</v>
      </c>
      <c r="N2573" s="90">
        <v>12.02</v>
      </c>
      <c r="O2573" s="90">
        <v>15.8</v>
      </c>
      <c r="P2573" s="90">
        <v>18.2</v>
      </c>
      <c r="Q2573" s="90">
        <v>20.54</v>
      </c>
      <c r="R2573" s="63">
        <f t="shared" si="1462"/>
        <v>11.759999999999998</v>
      </c>
      <c r="S2573" s="64">
        <f t="shared" si="1461"/>
        <v>-5.6514913657770852E-2</v>
      </c>
      <c r="T2573" s="65">
        <f t="shared" si="1492"/>
        <v>0.85024958402662243</v>
      </c>
      <c r="U2573" s="65">
        <f t="shared" si="1492"/>
        <v>0.76075949367088602</v>
      </c>
      <c r="V2573" s="65">
        <f t="shared" si="1463"/>
        <v>0.66043956043956042</v>
      </c>
      <c r="W2573" s="65">
        <f t="shared" si="1464"/>
        <v>0.58519961051606617</v>
      </c>
      <c r="X2573" s="61">
        <f t="shared" si="1475"/>
        <v>0.13983739837398365</v>
      </c>
      <c r="Y2573" s="66">
        <f t="shared" si="1465"/>
        <v>6.0446780551905506E-2</v>
      </c>
      <c r="Z2573" s="61">
        <f t="shared" si="1466"/>
        <v>0.12836438923395438</v>
      </c>
      <c r="AA2573" s="67">
        <f t="shared" si="1467"/>
        <v>15.6975</v>
      </c>
      <c r="AB2573" s="68">
        <f t="shared" si="1468"/>
        <v>0.27911813643926792</v>
      </c>
      <c r="AC2573" s="69">
        <f t="shared" si="1469"/>
        <v>0.30594841930116473</v>
      </c>
      <c r="AD2573" s="70">
        <f>_xlfn.PERCENTILE.EXC(AC2573:$AC$5675,0.5)</f>
        <v>8.0661394680086262E-2</v>
      </c>
      <c r="AE2573" s="70">
        <f>_xlfn.PERCENTILE.EXC($AC2573:AC$5675,0.35)</f>
        <v>4.4695405000863608E-2</v>
      </c>
      <c r="AF2573" s="71">
        <f t="shared" si="1457"/>
        <v>5.2672734188724028E-2</v>
      </c>
      <c r="AG2573" s="70">
        <f t="shared" si="1458"/>
        <v>-0.1280182258086919</v>
      </c>
      <c r="AH2573" s="70">
        <f t="shared" si="1459"/>
        <v>-0.15861506757985319</v>
      </c>
      <c r="AI2573" s="61" t="str">
        <f t="shared" si="1484"/>
        <v>Short VOL</v>
      </c>
      <c r="AJ2573" s="68" t="str">
        <f t="shared" si="1485"/>
        <v>Short VOL</v>
      </c>
      <c r="AK2573" s="72" t="str">
        <f t="shared" si="1486"/>
        <v>00631L</v>
      </c>
      <c r="AL2573" s="73">
        <f t="shared" si="1476"/>
        <v>1</v>
      </c>
      <c r="AM2573" s="72" t="str">
        <f t="shared" si="1489"/>
        <v>00631L</v>
      </c>
      <c r="AN2573" s="73">
        <f t="shared" si="1477"/>
        <v>1</v>
      </c>
      <c r="AO2573" s="74" t="str">
        <f t="shared" si="1483"/>
        <v>00631L</v>
      </c>
      <c r="AP2573" s="20">
        <f t="shared" si="1478"/>
        <v>1</v>
      </c>
      <c r="AQ2573" s="74" t="str">
        <f t="shared" si="1493"/>
        <v>00631L</v>
      </c>
      <c r="AR2573" s="20">
        <f t="shared" si="1479"/>
        <v>1</v>
      </c>
      <c r="AS2573" s="74" t="str">
        <f t="shared" si="1487"/>
        <v>00631L</v>
      </c>
      <c r="AT2573" s="20">
        <f t="shared" si="1480"/>
        <v>1</v>
      </c>
      <c r="AU2573" s="74" t="str">
        <f t="shared" si="1470"/>
        <v>00631L</v>
      </c>
      <c r="AV2573" s="20">
        <f t="shared" si="1481"/>
        <v>1</v>
      </c>
      <c r="AW2573" s="74" t="str">
        <f t="shared" si="1471"/>
        <v>00631L</v>
      </c>
      <c r="AX2573" s="20">
        <f t="shared" si="1472"/>
        <v>1</v>
      </c>
      <c r="AY2573" s="20">
        <f t="shared" si="1482"/>
        <v>0</v>
      </c>
      <c r="AZ2573" s="116">
        <v>42576</v>
      </c>
      <c r="BA2573" s="117">
        <v>16.010000000000002</v>
      </c>
      <c r="BB2573" s="118">
        <v>15.9125</v>
      </c>
      <c r="BC2573" s="76">
        <f t="shared" si="1490"/>
        <v>15.124375000000002</v>
      </c>
      <c r="BD2573" s="76">
        <f t="shared" si="1491"/>
        <v>15.134541666666667</v>
      </c>
      <c r="BE2573" s="77">
        <f t="shared" si="1460"/>
        <v>5.2109591305425661E-2</v>
      </c>
      <c r="BF2573" s="77">
        <f t="shared" si="1488"/>
        <v>5.7845050918291278E-2</v>
      </c>
    </row>
    <row r="2574" spans="1:58" s="23" customFormat="1" ht="15.75" customHeight="1" x14ac:dyDescent="0.4">
      <c r="A2574" s="116">
        <v>42572</v>
      </c>
      <c r="B2574" s="112">
        <v>15.824999999999999</v>
      </c>
      <c r="C2574" s="112">
        <v>17.774999999999999</v>
      </c>
      <c r="D2574" s="112">
        <v>19</v>
      </c>
      <c r="E2574" s="112">
        <v>19.274999999999999</v>
      </c>
      <c r="F2574" s="112">
        <v>19.324999999999999</v>
      </c>
      <c r="G2574" s="112">
        <v>20.25</v>
      </c>
      <c r="H2574" s="113">
        <v>20.45</v>
      </c>
      <c r="I2574" s="90">
        <f t="shared" si="1473"/>
        <v>16.02</v>
      </c>
      <c r="J2574" s="90">
        <f t="shared" si="1474"/>
        <v>17.897499999999997</v>
      </c>
      <c r="K2574" s="114">
        <v>18</v>
      </c>
      <c r="L2574" s="115">
        <v>0.05</v>
      </c>
      <c r="M2574" s="90">
        <v>11.5</v>
      </c>
      <c r="N2574" s="90">
        <v>12.74</v>
      </c>
      <c r="O2574" s="90">
        <v>16.100000000000001</v>
      </c>
      <c r="P2574" s="90">
        <v>18.45</v>
      </c>
      <c r="Q2574" s="90">
        <v>20.83</v>
      </c>
      <c r="R2574" s="63">
        <f t="shared" si="1462"/>
        <v>10.309999999999995</v>
      </c>
      <c r="S2574" s="64">
        <f t="shared" si="1461"/>
        <v>8.2412914188615183E-2</v>
      </c>
      <c r="T2574" s="65">
        <f t="shared" si="1492"/>
        <v>0.90266875981161698</v>
      </c>
      <c r="U2574" s="65">
        <f t="shared" si="1492"/>
        <v>0.79130434782608694</v>
      </c>
      <c r="V2574" s="65">
        <f t="shared" si="1463"/>
        <v>0.69051490514905156</v>
      </c>
      <c r="W2574" s="65">
        <f t="shared" si="1464"/>
        <v>0.61161785885741726</v>
      </c>
      <c r="X2574" s="61">
        <f t="shared" si="1475"/>
        <v>0.12322274881516583</v>
      </c>
      <c r="Y2574" s="66">
        <f t="shared" si="1465"/>
        <v>6.0959792477302245E-2</v>
      </c>
      <c r="Z2574" s="61">
        <f t="shared" si="1466"/>
        <v>0.11719725343320835</v>
      </c>
      <c r="AA2574" s="67">
        <f t="shared" si="1467"/>
        <v>16.02</v>
      </c>
      <c r="AB2574" s="68">
        <f t="shared" si="1468"/>
        <v>0.24215070643642064</v>
      </c>
      <c r="AC2574" s="69">
        <f t="shared" si="1469"/>
        <v>0.25745682888540028</v>
      </c>
      <c r="AD2574" s="70">
        <f>_xlfn.PERCENTILE.EXC(AC2574:$AC$5675,0.5)</f>
        <v>8.0633579606774891E-2</v>
      </c>
      <c r="AE2574" s="70">
        <f>_xlfn.PERCENTILE.EXC($AC2574:AC$5675,0.35)</f>
        <v>4.4644385302527276E-2</v>
      </c>
      <c r="AF2574" s="71">
        <f t="shared" ref="AF2574:AF2637" si="1494">_xlfn.PERCENTILE.EXC($AC2574:$AC3574,0.28)</f>
        <v>5.2672734188724028E-2</v>
      </c>
      <c r="AG2574" s="70">
        <f t="shared" ref="AG2574:AG2637" si="1495">_xlfn.PERCENTILE.EXC($AC2574:$AC3574,0.01)</f>
        <v>-0.1280182258086919</v>
      </c>
      <c r="AH2574" s="70">
        <f t="shared" ref="AH2574:AH2637" si="1496">_xlfn.PERCENTILE.EXC($AC2574:$AC3574,0.005)</f>
        <v>-0.15861506757985319</v>
      </c>
      <c r="AI2574" s="61" t="str">
        <f t="shared" si="1484"/>
        <v>Short VOL</v>
      </c>
      <c r="AJ2574" s="68" t="str">
        <f t="shared" si="1485"/>
        <v>Short VOL</v>
      </c>
      <c r="AK2574" s="72" t="str">
        <f t="shared" si="1486"/>
        <v>00631L</v>
      </c>
      <c r="AL2574" s="73">
        <f t="shared" si="1476"/>
        <v>1</v>
      </c>
      <c r="AM2574" s="72" t="str">
        <f t="shared" si="1489"/>
        <v>00631L</v>
      </c>
      <c r="AN2574" s="73">
        <f t="shared" si="1477"/>
        <v>1</v>
      </c>
      <c r="AO2574" s="74" t="str">
        <f t="shared" si="1483"/>
        <v>00631L</v>
      </c>
      <c r="AP2574" s="20">
        <f t="shared" si="1478"/>
        <v>1</v>
      </c>
      <c r="AQ2574" s="74" t="str">
        <f t="shared" si="1493"/>
        <v>00631L</v>
      </c>
      <c r="AR2574" s="20">
        <f t="shared" si="1479"/>
        <v>1</v>
      </c>
      <c r="AS2574" s="74" t="str">
        <f t="shared" si="1487"/>
        <v>00631L</v>
      </c>
      <c r="AT2574" s="20">
        <f t="shared" si="1480"/>
        <v>1</v>
      </c>
      <c r="AU2574" s="74" t="str">
        <f t="shared" si="1470"/>
        <v>00631L</v>
      </c>
      <c r="AV2574" s="20">
        <f t="shared" si="1481"/>
        <v>1</v>
      </c>
      <c r="AW2574" s="74" t="str">
        <f t="shared" si="1471"/>
        <v>00631L</v>
      </c>
      <c r="AX2574" s="20">
        <f t="shared" si="1472"/>
        <v>1</v>
      </c>
      <c r="AY2574" s="20">
        <f t="shared" si="1482"/>
        <v>0</v>
      </c>
      <c r="AZ2574" s="116">
        <v>42573</v>
      </c>
      <c r="BA2574" s="117">
        <v>16</v>
      </c>
      <c r="BB2574" s="118">
        <v>16.024999999999999</v>
      </c>
      <c r="BC2574" s="76">
        <f t="shared" si="1490"/>
        <v>15.114166666666668</v>
      </c>
      <c r="BD2574" s="76">
        <f t="shared" si="1491"/>
        <v>15.125833333333334</v>
      </c>
      <c r="BE2574" s="77">
        <f t="shared" si="1460"/>
        <v>6.0263549649886811E-2</v>
      </c>
      <c r="BF2574" s="77">
        <f t="shared" si="1488"/>
        <v>5.7792959065616149E-2</v>
      </c>
    </row>
    <row r="2575" spans="1:58" s="23" customFormat="1" ht="15.75" customHeight="1" x14ac:dyDescent="0.4">
      <c r="A2575" s="116">
        <v>42571</v>
      </c>
      <c r="B2575" s="112">
        <v>15.475</v>
      </c>
      <c r="C2575" s="112">
        <v>17.225000000000001</v>
      </c>
      <c r="D2575" s="112">
        <v>18.475000000000001</v>
      </c>
      <c r="E2575" s="112">
        <v>18.824999999999999</v>
      </c>
      <c r="F2575" s="112">
        <v>18.925000000000001</v>
      </c>
      <c r="G2575" s="112">
        <v>19.875</v>
      </c>
      <c r="H2575" s="113">
        <v>20.125</v>
      </c>
      <c r="I2575" s="90">
        <f t="shared" si="1473"/>
        <v>15.5625</v>
      </c>
      <c r="J2575" s="90">
        <f t="shared" si="1474"/>
        <v>17.287500000000001</v>
      </c>
      <c r="K2575" s="114">
        <v>19</v>
      </c>
      <c r="L2575" s="115">
        <v>0.05</v>
      </c>
      <c r="M2575" s="90">
        <v>10.43</v>
      </c>
      <c r="N2575" s="90">
        <v>11.77</v>
      </c>
      <c r="O2575" s="90">
        <v>15.44</v>
      </c>
      <c r="P2575" s="90">
        <v>17.86</v>
      </c>
      <c r="Q2575" s="90">
        <v>20.38</v>
      </c>
      <c r="R2575" s="63">
        <f t="shared" si="1462"/>
        <v>11.099999999999998</v>
      </c>
      <c r="S2575" s="64">
        <f t="shared" si="1461"/>
        <v>-1.6708437761069429E-2</v>
      </c>
      <c r="T2575" s="65">
        <f t="shared" si="1492"/>
        <v>0.88615123194562451</v>
      </c>
      <c r="U2575" s="65">
        <f t="shared" si="1492"/>
        <v>0.76230569948186533</v>
      </c>
      <c r="V2575" s="65">
        <f t="shared" si="1463"/>
        <v>0.65901455767077266</v>
      </c>
      <c r="W2575" s="65">
        <f t="shared" si="1464"/>
        <v>0.57752698724239449</v>
      </c>
      <c r="X2575" s="61">
        <f t="shared" si="1475"/>
        <v>0.11308562197092095</v>
      </c>
      <c r="Y2575" s="66">
        <f t="shared" si="1465"/>
        <v>6.9057104913678655E-2</v>
      </c>
      <c r="Z2575" s="61">
        <f t="shared" si="1466"/>
        <v>0.11084337349397599</v>
      </c>
      <c r="AA2575" s="67">
        <f t="shared" si="1467"/>
        <v>15.562499999999998</v>
      </c>
      <c r="AB2575" s="68">
        <f t="shared" si="1468"/>
        <v>0.31478334749362791</v>
      </c>
      <c r="AC2575" s="69">
        <f t="shared" si="1469"/>
        <v>0.3222175021240441</v>
      </c>
      <c r="AD2575" s="70">
        <f>_xlfn.PERCENTILE.EXC(AC2575:$AC$5675,0.5)</f>
        <v>8.0605764533463534E-2</v>
      </c>
      <c r="AE2575" s="70">
        <f>_xlfn.PERCENTILE.EXC($AC2575:AC$5675,0.35)</f>
        <v>4.4629588431590636E-2</v>
      </c>
      <c r="AF2575" s="71">
        <f t="shared" si="1494"/>
        <v>5.2672734188724028E-2</v>
      </c>
      <c r="AG2575" s="70">
        <f t="shared" si="1495"/>
        <v>-0.1280182258086919</v>
      </c>
      <c r="AH2575" s="70">
        <f t="shared" si="1496"/>
        <v>-0.15861506757985319</v>
      </c>
      <c r="AI2575" s="61" t="str">
        <f t="shared" si="1484"/>
        <v>Short VOL</v>
      </c>
      <c r="AJ2575" s="68" t="str">
        <f t="shared" si="1485"/>
        <v>Short VOL</v>
      </c>
      <c r="AK2575" s="72" t="str">
        <f t="shared" si="1486"/>
        <v>00631L</v>
      </c>
      <c r="AL2575" s="73">
        <f t="shared" si="1476"/>
        <v>1</v>
      </c>
      <c r="AM2575" s="72" t="str">
        <f t="shared" si="1489"/>
        <v>00631L</v>
      </c>
      <c r="AN2575" s="73">
        <f t="shared" si="1477"/>
        <v>1</v>
      </c>
      <c r="AO2575" s="74" t="str">
        <f t="shared" si="1483"/>
        <v>00631L</v>
      </c>
      <c r="AP2575" s="20">
        <f t="shared" si="1478"/>
        <v>1</v>
      </c>
      <c r="AQ2575" s="74" t="str">
        <f t="shared" si="1493"/>
        <v>00631L</v>
      </c>
      <c r="AR2575" s="20">
        <f t="shared" si="1479"/>
        <v>1</v>
      </c>
      <c r="AS2575" s="74" t="str">
        <f t="shared" si="1487"/>
        <v>00631L</v>
      </c>
      <c r="AT2575" s="20">
        <f t="shared" si="1480"/>
        <v>1</v>
      </c>
      <c r="AU2575" s="74" t="str">
        <f t="shared" si="1470"/>
        <v>00631L</v>
      </c>
      <c r="AV2575" s="20">
        <f t="shared" si="1481"/>
        <v>1</v>
      </c>
      <c r="AW2575" s="74" t="str">
        <f t="shared" si="1471"/>
        <v>00631L</v>
      </c>
      <c r="AX2575" s="20">
        <f t="shared" si="1472"/>
        <v>1</v>
      </c>
      <c r="AY2575" s="20">
        <f t="shared" si="1482"/>
        <v>0</v>
      </c>
      <c r="AZ2575" s="116">
        <v>42572</v>
      </c>
      <c r="BA2575" s="117">
        <v>16.010000000000002</v>
      </c>
      <c r="BB2575" s="118">
        <v>16.012499999999999</v>
      </c>
      <c r="BC2575" s="76">
        <f t="shared" si="1490"/>
        <v>15.100833333333332</v>
      </c>
      <c r="BD2575" s="76">
        <f t="shared" si="1491"/>
        <v>15.113916666666666</v>
      </c>
      <c r="BE2575" s="77">
        <f t="shared" si="1460"/>
        <v>6.0371944153192462E-2</v>
      </c>
      <c r="BF2575" s="77">
        <f t="shared" si="1488"/>
        <v>5.9288624722248377E-2</v>
      </c>
    </row>
    <row r="2576" spans="1:58" s="23" customFormat="1" ht="15.75" customHeight="1" x14ac:dyDescent="0.4">
      <c r="A2576" s="116">
        <v>42570</v>
      </c>
      <c r="B2576" s="112">
        <v>12.225</v>
      </c>
      <c r="C2576" s="112">
        <v>15.675000000000001</v>
      </c>
      <c r="D2576" s="112">
        <v>17.350000000000001</v>
      </c>
      <c r="E2576" s="112">
        <v>18.524999999999999</v>
      </c>
      <c r="F2576" s="112">
        <v>18.95</v>
      </c>
      <c r="G2576" s="112">
        <v>19.024999999999999</v>
      </c>
      <c r="H2576" s="113">
        <v>20</v>
      </c>
      <c r="I2576" s="90">
        <f t="shared" si="1473"/>
        <v>15.675000000000001</v>
      </c>
      <c r="J2576" s="90">
        <f t="shared" si="1474"/>
        <v>17.350000000000001</v>
      </c>
      <c r="K2576" s="114">
        <v>0</v>
      </c>
      <c r="L2576" s="115">
        <v>4.1666666666666664E-2</v>
      </c>
      <c r="M2576" s="90">
        <v>11.02</v>
      </c>
      <c r="N2576" s="90">
        <v>11.97</v>
      </c>
      <c r="O2576" s="90">
        <v>15.74</v>
      </c>
      <c r="P2576" s="90">
        <v>17.920000000000002</v>
      </c>
      <c r="Q2576" s="90">
        <v>20.41</v>
      </c>
      <c r="R2576" s="63">
        <f t="shared" si="1462"/>
        <v>10.670000000000002</v>
      </c>
      <c r="S2576" s="64">
        <f t="shared" si="1461"/>
        <v>-3.778135048231502E-2</v>
      </c>
      <c r="T2576" s="65">
        <f t="shared" si="1492"/>
        <v>0.92063492063492058</v>
      </c>
      <c r="U2576" s="65">
        <f t="shared" si="1492"/>
        <v>0.76048284625158835</v>
      </c>
      <c r="V2576" s="65">
        <f t="shared" si="1463"/>
        <v>0.66796875</v>
      </c>
      <c r="W2576" s="65">
        <f t="shared" si="1464"/>
        <v>0.58647721705046552</v>
      </c>
      <c r="X2576" s="61">
        <f t="shared" si="1475"/>
        <v>0.28220858895705531</v>
      </c>
      <c r="Y2576" s="66">
        <f t="shared" si="1465"/>
        <v>7.9622132253711286E-2</v>
      </c>
      <c r="Z2576" s="61">
        <f t="shared" si="1466"/>
        <v>0.10685805422647532</v>
      </c>
      <c r="AA2576" s="67">
        <f t="shared" si="1467"/>
        <v>15.675000000000001</v>
      </c>
      <c r="AB2576" s="68">
        <f t="shared" si="1468"/>
        <v>2.1303258145363324E-2</v>
      </c>
      <c r="AC2576" s="69">
        <f t="shared" si="1469"/>
        <v>0.30952380952380953</v>
      </c>
      <c r="AD2576" s="70">
        <f>_xlfn.PERCENTILE.EXC(AC2576:$AC$5675,0.5)</f>
        <v>8.0588045440540518E-2</v>
      </c>
      <c r="AE2576" s="70">
        <f>_xlfn.PERCENTILE.EXC($AC2576:AC$5675,0.35)</f>
        <v>4.4620828698553938E-2</v>
      </c>
      <c r="AF2576" s="71">
        <f t="shared" si="1494"/>
        <v>5.2672734188724028E-2</v>
      </c>
      <c r="AG2576" s="70">
        <f t="shared" si="1495"/>
        <v>-0.1280182258086919</v>
      </c>
      <c r="AH2576" s="70">
        <f t="shared" si="1496"/>
        <v>-0.15861506757985319</v>
      </c>
      <c r="AI2576" s="61" t="str">
        <f t="shared" si="1484"/>
        <v>Short VOL</v>
      </c>
      <c r="AJ2576" s="68" t="str">
        <f t="shared" si="1485"/>
        <v>Short VOL</v>
      </c>
      <c r="AK2576" s="72" t="str">
        <f t="shared" si="1486"/>
        <v>00631L</v>
      </c>
      <c r="AL2576" s="73">
        <f t="shared" si="1476"/>
        <v>1</v>
      </c>
      <c r="AM2576" s="72" t="str">
        <f t="shared" si="1489"/>
        <v>00631L</v>
      </c>
      <c r="AN2576" s="73">
        <f t="shared" si="1477"/>
        <v>1</v>
      </c>
      <c r="AO2576" s="74" t="str">
        <f t="shared" si="1483"/>
        <v>00631L</v>
      </c>
      <c r="AP2576" s="20">
        <f t="shared" si="1478"/>
        <v>1</v>
      </c>
      <c r="AQ2576" s="74" t="str">
        <f t="shared" si="1493"/>
        <v>00631L</v>
      </c>
      <c r="AR2576" s="20">
        <f t="shared" si="1479"/>
        <v>1</v>
      </c>
      <c r="AS2576" s="74" t="str">
        <f t="shared" si="1487"/>
        <v>00631L</v>
      </c>
      <c r="AT2576" s="20">
        <f t="shared" si="1480"/>
        <v>1</v>
      </c>
      <c r="AU2576" s="74" t="str">
        <f t="shared" si="1470"/>
        <v>00631L</v>
      </c>
      <c r="AV2576" s="20">
        <f t="shared" si="1481"/>
        <v>1</v>
      </c>
      <c r="AW2576" s="74" t="str">
        <f t="shared" si="1471"/>
        <v>00631L</v>
      </c>
      <c r="AX2576" s="20">
        <f t="shared" si="1472"/>
        <v>1</v>
      </c>
      <c r="AY2576" s="20">
        <f t="shared" si="1482"/>
        <v>0</v>
      </c>
      <c r="AZ2576" s="116">
        <v>42571</v>
      </c>
      <c r="BA2576" s="117">
        <v>16.13</v>
      </c>
      <c r="BB2576" s="118">
        <v>16.087499999999999</v>
      </c>
      <c r="BC2576" s="76">
        <f t="shared" si="1490"/>
        <v>15.087291666666665</v>
      </c>
      <c r="BD2576" s="76">
        <f t="shared" si="1491"/>
        <v>15.102791666666667</v>
      </c>
      <c r="BE2576" s="77">
        <f t="shared" si="1460"/>
        <v>6.6294756900813309E-2</v>
      </c>
      <c r="BF2576" s="77">
        <f t="shared" si="1488"/>
        <v>6.8014467523940053E-2</v>
      </c>
    </row>
    <row r="2577" spans="1:58" s="23" customFormat="1" ht="15.75" customHeight="1" x14ac:dyDescent="0.4">
      <c r="A2577" s="116">
        <v>42569</v>
      </c>
      <c r="B2577" s="112">
        <v>13.074999999999999</v>
      </c>
      <c r="C2577" s="112">
        <v>15.725</v>
      </c>
      <c r="D2577" s="112">
        <v>17.274999999999999</v>
      </c>
      <c r="E2577" s="112">
        <v>18.425000000000001</v>
      </c>
      <c r="F2577" s="112">
        <v>18.875</v>
      </c>
      <c r="G2577" s="112">
        <v>18.975000000000001</v>
      </c>
      <c r="H2577" s="113">
        <v>19.925000000000001</v>
      </c>
      <c r="I2577" s="90">
        <f t="shared" si="1473"/>
        <v>15.614583333333332</v>
      </c>
      <c r="J2577" s="90">
        <f t="shared" si="1474"/>
        <v>17.210416666666664</v>
      </c>
      <c r="K2577" s="114">
        <v>1</v>
      </c>
      <c r="L2577" s="115">
        <v>4.1666666666666664E-2</v>
      </c>
      <c r="M2577" s="90">
        <v>10.99</v>
      </c>
      <c r="N2577" s="90">
        <v>12.44</v>
      </c>
      <c r="O2577" s="90">
        <v>15.77</v>
      </c>
      <c r="P2577" s="90">
        <v>17.989999999999998</v>
      </c>
      <c r="Q2577" s="90">
        <v>20.48</v>
      </c>
      <c r="R2577" s="63">
        <f t="shared" si="1462"/>
        <v>10.329999999999998</v>
      </c>
      <c r="S2577" s="64">
        <f t="shared" si="1461"/>
        <v>-1.8153117600631447E-2</v>
      </c>
      <c r="T2577" s="65">
        <f t="shared" si="1492"/>
        <v>0.88344051446945338</v>
      </c>
      <c r="U2577" s="65">
        <f t="shared" si="1492"/>
        <v>0.78883956880152184</v>
      </c>
      <c r="V2577" s="65">
        <f t="shared" si="1463"/>
        <v>0.69149527515286269</v>
      </c>
      <c r="W2577" s="65">
        <f t="shared" si="1464"/>
        <v>0.607421875</v>
      </c>
      <c r="X2577" s="61">
        <f t="shared" si="1475"/>
        <v>0.20267686424474191</v>
      </c>
      <c r="Y2577" s="66">
        <f t="shared" si="1465"/>
        <v>8.141112618724558E-2</v>
      </c>
      <c r="Z2577" s="61">
        <f t="shared" si="1466"/>
        <v>0.10220146764509662</v>
      </c>
      <c r="AA2577" s="67">
        <f t="shared" si="1467"/>
        <v>15.614583333333334</v>
      </c>
      <c r="AB2577" s="68">
        <f t="shared" si="1468"/>
        <v>5.1045016077170401E-2</v>
      </c>
      <c r="AC2577" s="69">
        <f t="shared" si="1469"/>
        <v>0.25519158628081468</v>
      </c>
      <c r="AD2577" s="70">
        <f>_xlfn.PERCENTILE.EXC(AC2577:$AC$5675,0.5)</f>
        <v>8.0570326347617502E-2</v>
      </c>
      <c r="AE2577" s="70">
        <f>_xlfn.PERCENTILE.EXC($AC2577:AC$5675,0.35)</f>
        <v>4.4612068965517247E-2</v>
      </c>
      <c r="AF2577" s="71">
        <f t="shared" si="1494"/>
        <v>5.2672734188724028E-2</v>
      </c>
      <c r="AG2577" s="70">
        <f t="shared" si="1495"/>
        <v>-0.1280182258086919</v>
      </c>
      <c r="AH2577" s="70">
        <f t="shared" si="1496"/>
        <v>-0.15861506757985319</v>
      </c>
      <c r="AI2577" s="61" t="str">
        <f t="shared" si="1484"/>
        <v>Short VOL</v>
      </c>
      <c r="AJ2577" s="68" t="str">
        <f t="shared" si="1485"/>
        <v>Short VOL</v>
      </c>
      <c r="AK2577" s="72" t="str">
        <f t="shared" si="1486"/>
        <v>00631L</v>
      </c>
      <c r="AL2577" s="73">
        <f t="shared" si="1476"/>
        <v>1</v>
      </c>
      <c r="AM2577" s="72" t="str">
        <f t="shared" si="1489"/>
        <v>00631L</v>
      </c>
      <c r="AN2577" s="73">
        <f t="shared" si="1477"/>
        <v>1</v>
      </c>
      <c r="AO2577" s="74" t="str">
        <f t="shared" si="1483"/>
        <v>00631L</v>
      </c>
      <c r="AP2577" s="20">
        <f t="shared" si="1478"/>
        <v>1</v>
      </c>
      <c r="AQ2577" s="74" t="str">
        <f t="shared" si="1493"/>
        <v>00631L</v>
      </c>
      <c r="AR2577" s="20">
        <f t="shared" si="1479"/>
        <v>1</v>
      </c>
      <c r="AS2577" s="74" t="str">
        <f t="shared" si="1487"/>
        <v>00631L</v>
      </c>
      <c r="AT2577" s="20">
        <f t="shared" si="1480"/>
        <v>1</v>
      </c>
      <c r="AU2577" s="74" t="str">
        <f t="shared" si="1470"/>
        <v>00631L</v>
      </c>
      <c r="AV2577" s="20">
        <f t="shared" si="1481"/>
        <v>1</v>
      </c>
      <c r="AW2577" s="74" t="str">
        <f t="shared" si="1471"/>
        <v>00631L</v>
      </c>
      <c r="AX2577" s="20">
        <f t="shared" si="1472"/>
        <v>1</v>
      </c>
      <c r="AY2577" s="20">
        <f t="shared" si="1482"/>
        <v>0</v>
      </c>
      <c r="AZ2577" s="116">
        <v>42570</v>
      </c>
      <c r="BA2577" s="117">
        <v>16.059999999999999</v>
      </c>
      <c r="BB2577" s="118">
        <v>16.087499999999999</v>
      </c>
      <c r="BC2577" s="76">
        <f t="shared" si="1490"/>
        <v>15.071875</v>
      </c>
      <c r="BD2577" s="76">
        <f t="shared" si="1491"/>
        <v>15.086833333333335</v>
      </c>
      <c r="BE2577" s="77">
        <f t="shared" ref="BE2577:BE2640" si="1497">(BB2577-BC2577)/BC2577</f>
        <v>6.7385444743935194E-2</v>
      </c>
      <c r="BF2577" s="77">
        <f t="shared" si="1488"/>
        <v>6.4504369151909324E-2</v>
      </c>
    </row>
    <row r="2578" spans="1:58" s="23" customFormat="1" ht="15.75" customHeight="1" x14ac:dyDescent="0.4">
      <c r="A2578" s="116">
        <v>42566</v>
      </c>
      <c r="B2578" s="112">
        <v>13.824999999999999</v>
      </c>
      <c r="C2578" s="112">
        <v>16.324999999999999</v>
      </c>
      <c r="D2578" s="112">
        <v>17.774999999999999</v>
      </c>
      <c r="E2578" s="112">
        <v>18.725000000000001</v>
      </c>
      <c r="F2578" s="112">
        <v>19.175000000000001</v>
      </c>
      <c r="G2578" s="112">
        <v>19.274999999999999</v>
      </c>
      <c r="H2578" s="113">
        <v>20.225000000000001</v>
      </c>
      <c r="I2578" s="90">
        <f t="shared" si="1473"/>
        <v>16.116666666666667</v>
      </c>
      <c r="J2578" s="90">
        <f t="shared" si="1474"/>
        <v>17.654166666666665</v>
      </c>
      <c r="K2578" s="114">
        <v>2</v>
      </c>
      <c r="L2578" s="115">
        <v>4.1666666666666664E-2</v>
      </c>
      <c r="M2578" s="90">
        <v>10.26</v>
      </c>
      <c r="N2578" s="90">
        <v>12.67</v>
      </c>
      <c r="O2578" s="90">
        <v>15.99</v>
      </c>
      <c r="P2578" s="90">
        <v>18.149999999999999</v>
      </c>
      <c r="Q2578" s="90">
        <v>20.48</v>
      </c>
      <c r="R2578" s="63">
        <f t="shared" si="1462"/>
        <v>11.21</v>
      </c>
      <c r="S2578" s="64">
        <f t="shared" ref="S2578:S2641" si="1498">(N2578-N2579)/N2579</f>
        <v>-1.1700468018720777E-2</v>
      </c>
      <c r="T2578" s="65">
        <f t="shared" si="1492"/>
        <v>0.80978689818468819</v>
      </c>
      <c r="U2578" s="65">
        <f t="shared" si="1492"/>
        <v>0.79237023139462159</v>
      </c>
      <c r="V2578" s="65">
        <f t="shared" si="1463"/>
        <v>0.69807162534435263</v>
      </c>
      <c r="W2578" s="65">
        <f t="shared" si="1464"/>
        <v>0.61865234375</v>
      </c>
      <c r="X2578" s="61">
        <f t="shared" si="1475"/>
        <v>0.18083182640144665</v>
      </c>
      <c r="Y2578" s="66">
        <f t="shared" si="1465"/>
        <v>8.0106809078771685E-2</v>
      </c>
      <c r="Z2578" s="61">
        <f t="shared" si="1466"/>
        <v>9.5398138572905758E-2</v>
      </c>
      <c r="AA2578" s="67">
        <f t="shared" si="1467"/>
        <v>16.116666666666664</v>
      </c>
      <c r="AB2578" s="68">
        <f t="shared" si="1468"/>
        <v>9.1160220994475086E-2</v>
      </c>
      <c r="AC2578" s="69">
        <f t="shared" si="1469"/>
        <v>0.27203367534859224</v>
      </c>
      <c r="AD2578" s="70">
        <f>_xlfn.PERCENTILE.EXC(AC2578:$AC$5675,0.5)</f>
        <v>8.0491037926156112E-2</v>
      </c>
      <c r="AE2578" s="70">
        <f>_xlfn.PERCENTILE.EXC($AC2578:AC$5675,0.35)</f>
        <v>4.4562202093188216E-2</v>
      </c>
      <c r="AF2578" s="71">
        <f t="shared" si="1494"/>
        <v>5.2672734188724028E-2</v>
      </c>
      <c r="AG2578" s="70">
        <f t="shared" si="1495"/>
        <v>-0.1280182258086919</v>
      </c>
      <c r="AH2578" s="70">
        <f t="shared" si="1496"/>
        <v>-0.15861506757985319</v>
      </c>
      <c r="AI2578" s="61" t="str">
        <f t="shared" si="1484"/>
        <v>Short VOL</v>
      </c>
      <c r="AJ2578" s="68" t="str">
        <f t="shared" si="1485"/>
        <v>Short VOL</v>
      </c>
      <c r="AK2578" s="72" t="str">
        <f t="shared" si="1486"/>
        <v>00631L</v>
      </c>
      <c r="AL2578" s="73">
        <f t="shared" si="1476"/>
        <v>1</v>
      </c>
      <c r="AM2578" s="72" t="str">
        <f t="shared" si="1489"/>
        <v>00631L</v>
      </c>
      <c r="AN2578" s="73">
        <f t="shared" si="1477"/>
        <v>1</v>
      </c>
      <c r="AO2578" s="74" t="str">
        <f t="shared" si="1483"/>
        <v>00631L</v>
      </c>
      <c r="AP2578" s="20">
        <f t="shared" si="1478"/>
        <v>1</v>
      </c>
      <c r="AQ2578" s="74" t="str">
        <f t="shared" si="1493"/>
        <v>00631L</v>
      </c>
      <c r="AR2578" s="20">
        <f t="shared" si="1479"/>
        <v>1</v>
      </c>
      <c r="AS2578" s="74" t="str">
        <f t="shared" si="1487"/>
        <v>00631L</v>
      </c>
      <c r="AT2578" s="20">
        <f t="shared" si="1480"/>
        <v>1</v>
      </c>
      <c r="AU2578" s="74" t="str">
        <f t="shared" si="1470"/>
        <v>00631L</v>
      </c>
      <c r="AV2578" s="20">
        <f t="shared" si="1481"/>
        <v>1</v>
      </c>
      <c r="AW2578" s="74" t="str">
        <f t="shared" si="1471"/>
        <v>00631L</v>
      </c>
      <c r="AX2578" s="20">
        <f t="shared" si="1472"/>
        <v>1</v>
      </c>
      <c r="AY2578" s="20">
        <f t="shared" si="1482"/>
        <v>0</v>
      </c>
      <c r="AZ2578" s="116">
        <v>42569</v>
      </c>
      <c r="BA2578" s="117">
        <v>16.100000000000001</v>
      </c>
      <c r="BB2578" s="118">
        <v>16.100000000000001</v>
      </c>
      <c r="BC2578" s="76">
        <f t="shared" si="1490"/>
        <v>15.056875</v>
      </c>
      <c r="BD2578" s="76">
        <f t="shared" si="1491"/>
        <v>15.072083333333333</v>
      </c>
      <c r="BE2578" s="77">
        <f t="shared" si="1497"/>
        <v>6.9278983852891232E-2</v>
      </c>
      <c r="BF2578" s="77">
        <f t="shared" si="1488"/>
        <v>6.8200038702900034E-2</v>
      </c>
    </row>
    <row r="2579" spans="1:58" s="23" customFormat="1" ht="15.75" customHeight="1" x14ac:dyDescent="0.4">
      <c r="A2579" s="116">
        <v>42565</v>
      </c>
      <c r="B2579" s="112">
        <v>14.025</v>
      </c>
      <c r="C2579" s="112">
        <v>16.125</v>
      </c>
      <c r="D2579" s="112">
        <v>17.574999999999999</v>
      </c>
      <c r="E2579" s="112">
        <v>18.524999999999999</v>
      </c>
      <c r="F2579" s="112">
        <v>18.975000000000001</v>
      </c>
      <c r="G2579" s="112">
        <v>19.074999999999999</v>
      </c>
      <c r="H2579" s="113">
        <v>20.074999999999999</v>
      </c>
      <c r="I2579" s="90">
        <f t="shared" si="1473"/>
        <v>15.862500000000001</v>
      </c>
      <c r="J2579" s="90">
        <f t="shared" si="1474"/>
        <v>17.393750000000001</v>
      </c>
      <c r="K2579" s="114">
        <v>3</v>
      </c>
      <c r="L2579" s="115">
        <v>4.1666666666666664E-2</v>
      </c>
      <c r="M2579" s="90">
        <v>10.93</v>
      </c>
      <c r="N2579" s="90">
        <v>12.82</v>
      </c>
      <c r="O2579" s="90">
        <v>15.86</v>
      </c>
      <c r="P2579" s="90">
        <v>18.03</v>
      </c>
      <c r="Q2579" s="90">
        <v>20.39</v>
      </c>
      <c r="R2579" s="63">
        <f t="shared" si="1462"/>
        <v>10.14</v>
      </c>
      <c r="S2579" s="64">
        <f t="shared" si="1498"/>
        <v>-1.6871165644171692E-2</v>
      </c>
      <c r="T2579" s="65">
        <f t="shared" si="1492"/>
        <v>0.85257410296411851</v>
      </c>
      <c r="U2579" s="65">
        <f t="shared" si="1492"/>
        <v>0.80832282471626737</v>
      </c>
      <c r="V2579" s="65">
        <f t="shared" si="1463"/>
        <v>0.71103716028840813</v>
      </c>
      <c r="W2579" s="65">
        <f t="shared" si="1464"/>
        <v>0.6287395782246199</v>
      </c>
      <c r="X2579" s="61">
        <f t="shared" si="1475"/>
        <v>0.14973262032085558</v>
      </c>
      <c r="Y2579" s="66">
        <f t="shared" si="1465"/>
        <v>8.3670715249662658E-2</v>
      </c>
      <c r="Z2579" s="61">
        <f t="shared" si="1466"/>
        <v>9.653270291568164E-2</v>
      </c>
      <c r="AA2579" s="67">
        <f t="shared" si="1467"/>
        <v>15.862500000000001</v>
      </c>
      <c r="AB2579" s="68">
        <f t="shared" si="1468"/>
        <v>9.3993759750390024E-2</v>
      </c>
      <c r="AC2579" s="69">
        <f t="shared" si="1469"/>
        <v>0.23732449297971922</v>
      </c>
      <c r="AD2579" s="70">
        <f>_xlfn.PERCENTILE.EXC(AC2579:$AC$5675,0.5)</f>
        <v>8.0411749504694735E-2</v>
      </c>
      <c r="AE2579" s="70">
        <f>_xlfn.PERCENTILE.EXC($AC2579:AC$5675,0.35)</f>
        <v>4.4512335220859213E-2</v>
      </c>
      <c r="AF2579" s="71">
        <f t="shared" si="1494"/>
        <v>5.2672734188724028E-2</v>
      </c>
      <c r="AG2579" s="70">
        <f t="shared" si="1495"/>
        <v>-0.1280182258086919</v>
      </c>
      <c r="AH2579" s="70">
        <f t="shared" si="1496"/>
        <v>-0.15861506757985319</v>
      </c>
      <c r="AI2579" s="61" t="str">
        <f t="shared" si="1484"/>
        <v>Short VOL</v>
      </c>
      <c r="AJ2579" s="68" t="str">
        <f t="shared" si="1485"/>
        <v>Short VOL</v>
      </c>
      <c r="AK2579" s="72" t="str">
        <f t="shared" si="1486"/>
        <v>00631L</v>
      </c>
      <c r="AL2579" s="73">
        <f t="shared" si="1476"/>
        <v>1</v>
      </c>
      <c r="AM2579" s="72" t="str">
        <f t="shared" si="1489"/>
        <v>00631L</v>
      </c>
      <c r="AN2579" s="73">
        <f t="shared" si="1477"/>
        <v>1</v>
      </c>
      <c r="AO2579" s="74" t="str">
        <f t="shared" si="1483"/>
        <v>00631L</v>
      </c>
      <c r="AP2579" s="20">
        <f t="shared" si="1478"/>
        <v>1</v>
      </c>
      <c r="AQ2579" s="74" t="str">
        <f t="shared" si="1493"/>
        <v>00631L</v>
      </c>
      <c r="AR2579" s="20">
        <f t="shared" si="1479"/>
        <v>1</v>
      </c>
      <c r="AS2579" s="74" t="str">
        <f t="shared" si="1487"/>
        <v>00631L</v>
      </c>
      <c r="AT2579" s="20">
        <f t="shared" si="1480"/>
        <v>1</v>
      </c>
      <c r="AU2579" s="74" t="str">
        <f t="shared" si="1470"/>
        <v>00631L</v>
      </c>
      <c r="AV2579" s="20">
        <f t="shared" si="1481"/>
        <v>1</v>
      </c>
      <c r="AW2579" s="74" t="str">
        <f t="shared" si="1471"/>
        <v>00631L</v>
      </c>
      <c r="AX2579" s="20">
        <f t="shared" si="1472"/>
        <v>1</v>
      </c>
      <c r="AY2579" s="20">
        <f t="shared" si="1482"/>
        <v>0</v>
      </c>
      <c r="AZ2579" s="116">
        <v>42566</v>
      </c>
      <c r="BA2579" s="117">
        <v>16.09</v>
      </c>
      <c r="BB2579" s="118">
        <v>16.149999999999999</v>
      </c>
      <c r="BC2579" s="76">
        <f t="shared" si="1490"/>
        <v>15.042916666666667</v>
      </c>
      <c r="BD2579" s="76">
        <f t="shared" si="1491"/>
        <v>15.056708333333335</v>
      </c>
      <c r="BE2579" s="77">
        <f t="shared" si="1497"/>
        <v>7.3594992105919077E-2</v>
      </c>
      <c r="BF2579" s="77">
        <f t="shared" si="1488"/>
        <v>6.8626664194531131E-2</v>
      </c>
    </row>
    <row r="2580" spans="1:58" s="23" customFormat="1" ht="15.75" customHeight="1" x14ac:dyDescent="0.4">
      <c r="A2580" s="116">
        <v>42564</v>
      </c>
      <c r="B2580" s="112">
        <v>14.175000000000001</v>
      </c>
      <c r="C2580" s="112">
        <v>16.225000000000001</v>
      </c>
      <c r="D2580" s="112">
        <v>17.675000000000001</v>
      </c>
      <c r="E2580" s="112">
        <v>18.625</v>
      </c>
      <c r="F2580" s="112">
        <v>19.074999999999999</v>
      </c>
      <c r="G2580" s="112">
        <v>19.175000000000001</v>
      </c>
      <c r="H2580" s="113">
        <v>20.125</v>
      </c>
      <c r="I2580" s="90">
        <f t="shared" si="1473"/>
        <v>15.883333333333335</v>
      </c>
      <c r="J2580" s="90">
        <f t="shared" si="1474"/>
        <v>17.433333333333334</v>
      </c>
      <c r="K2580" s="114">
        <v>4</v>
      </c>
      <c r="L2580" s="115">
        <v>4.1666666666666664E-2</v>
      </c>
      <c r="M2580" s="90">
        <v>11.11</v>
      </c>
      <c r="N2580" s="90">
        <v>13.04</v>
      </c>
      <c r="O2580" s="90">
        <v>15.97</v>
      </c>
      <c r="P2580" s="90">
        <v>18.07</v>
      </c>
      <c r="Q2580" s="90">
        <v>20.39</v>
      </c>
      <c r="R2580" s="63">
        <f t="shared" si="1462"/>
        <v>9.89</v>
      </c>
      <c r="S2580" s="64">
        <f t="shared" si="1498"/>
        <v>-3.7638376383763952E-2</v>
      </c>
      <c r="T2580" s="65">
        <f t="shared" si="1492"/>
        <v>0.85199386503067487</v>
      </c>
      <c r="U2580" s="65">
        <f t="shared" si="1492"/>
        <v>0.81653099561678133</v>
      </c>
      <c r="V2580" s="65">
        <f t="shared" si="1463"/>
        <v>0.72163807415605974</v>
      </c>
      <c r="W2580" s="65">
        <f t="shared" si="1464"/>
        <v>0.63952918097106415</v>
      </c>
      <c r="X2580" s="61">
        <f t="shared" si="1475"/>
        <v>0.144620811287478</v>
      </c>
      <c r="Y2580" s="66">
        <f t="shared" si="1465"/>
        <v>8.0536912751677847E-2</v>
      </c>
      <c r="Z2580" s="61">
        <f t="shared" si="1466"/>
        <v>9.7586568730325216E-2</v>
      </c>
      <c r="AA2580" s="67">
        <f t="shared" si="1467"/>
        <v>15.883333333333336</v>
      </c>
      <c r="AB2580" s="68">
        <f t="shared" si="1468"/>
        <v>8.7039877300613619E-2</v>
      </c>
      <c r="AC2580" s="69">
        <f t="shared" si="1469"/>
        <v>0.21804703476482648</v>
      </c>
      <c r="AD2580" s="70">
        <f>_xlfn.PERCENTILE.EXC(AC2580:$AC$5675,0.5)</f>
        <v>8.0364604911077553E-2</v>
      </c>
      <c r="AE2580" s="70">
        <f>_xlfn.PERCENTILE.EXC($AC2580:AC$5675,0.35)</f>
        <v>4.4468334800284857E-2</v>
      </c>
      <c r="AF2580" s="71">
        <f t="shared" si="1494"/>
        <v>5.2672734188724028E-2</v>
      </c>
      <c r="AG2580" s="70">
        <f t="shared" si="1495"/>
        <v>-0.1280182258086919</v>
      </c>
      <c r="AH2580" s="70">
        <f t="shared" si="1496"/>
        <v>-0.15861506757985319</v>
      </c>
      <c r="AI2580" s="61" t="str">
        <f t="shared" si="1484"/>
        <v>Short VOL</v>
      </c>
      <c r="AJ2580" s="68" t="str">
        <f t="shared" si="1485"/>
        <v>Short VOL</v>
      </c>
      <c r="AK2580" s="72" t="str">
        <f t="shared" si="1486"/>
        <v>00631L</v>
      </c>
      <c r="AL2580" s="73">
        <f t="shared" si="1476"/>
        <v>1</v>
      </c>
      <c r="AM2580" s="72" t="str">
        <f t="shared" si="1489"/>
        <v>00631L</v>
      </c>
      <c r="AN2580" s="73">
        <f t="shared" si="1477"/>
        <v>1</v>
      </c>
      <c r="AO2580" s="74" t="str">
        <f t="shared" si="1483"/>
        <v>00631L</v>
      </c>
      <c r="AP2580" s="20">
        <f t="shared" si="1478"/>
        <v>1</v>
      </c>
      <c r="AQ2580" s="74" t="str">
        <f t="shared" si="1493"/>
        <v>00631L</v>
      </c>
      <c r="AR2580" s="20">
        <f t="shared" si="1479"/>
        <v>1</v>
      </c>
      <c r="AS2580" s="74" t="str">
        <f t="shared" si="1487"/>
        <v>00631L</v>
      </c>
      <c r="AT2580" s="20">
        <f t="shared" si="1480"/>
        <v>1</v>
      </c>
      <c r="AU2580" s="74" t="str">
        <f t="shared" si="1470"/>
        <v>00631L</v>
      </c>
      <c r="AV2580" s="20">
        <f t="shared" si="1481"/>
        <v>1</v>
      </c>
      <c r="AW2580" s="74" t="str">
        <f t="shared" si="1471"/>
        <v>00631L</v>
      </c>
      <c r="AX2580" s="20">
        <f t="shared" si="1472"/>
        <v>1</v>
      </c>
      <c r="AY2580" s="20">
        <f t="shared" si="1482"/>
        <v>0</v>
      </c>
      <c r="AZ2580" s="116">
        <v>42565</v>
      </c>
      <c r="BA2580" s="117">
        <v>16.23</v>
      </c>
      <c r="BB2580" s="118">
        <v>16.175000000000001</v>
      </c>
      <c r="BC2580" s="76">
        <f t="shared" si="1490"/>
        <v>15.025208333333333</v>
      </c>
      <c r="BD2580" s="76">
        <f t="shared" si="1491"/>
        <v>15.044250000000002</v>
      </c>
      <c r="BE2580" s="77">
        <f t="shared" si="1497"/>
        <v>7.6524174650933877E-2</v>
      </c>
      <c r="BF2580" s="77">
        <f t="shared" si="1488"/>
        <v>7.8817488409192796E-2</v>
      </c>
    </row>
    <row r="2581" spans="1:58" s="23" customFormat="1" ht="15.75" customHeight="1" x14ac:dyDescent="0.4">
      <c r="A2581" s="116">
        <v>42563</v>
      </c>
      <c r="B2581" s="112">
        <v>14.275</v>
      </c>
      <c r="C2581" s="112">
        <v>16.225000000000001</v>
      </c>
      <c r="D2581" s="112">
        <v>17.774999999999999</v>
      </c>
      <c r="E2581" s="112">
        <v>18.725000000000001</v>
      </c>
      <c r="F2581" s="112">
        <v>19.125</v>
      </c>
      <c r="G2581" s="112">
        <v>19.225000000000001</v>
      </c>
      <c r="H2581" s="113">
        <v>20.225000000000001</v>
      </c>
      <c r="I2581" s="90">
        <f t="shared" si="1473"/>
        <v>15.818750000000001</v>
      </c>
      <c r="J2581" s="90">
        <f t="shared" si="1474"/>
        <v>17.452083333333334</v>
      </c>
      <c r="K2581" s="114">
        <v>5</v>
      </c>
      <c r="L2581" s="115">
        <v>4.1666666666666664E-2</v>
      </c>
      <c r="M2581" s="90">
        <v>12.25</v>
      </c>
      <c r="N2581" s="90">
        <v>13.55</v>
      </c>
      <c r="O2581" s="90">
        <v>16.170000000000002</v>
      </c>
      <c r="P2581" s="90">
        <v>18.27</v>
      </c>
      <c r="Q2581" s="90">
        <v>20.54</v>
      </c>
      <c r="R2581" s="63">
        <f t="shared" si="1462"/>
        <v>8.639999999999997</v>
      </c>
      <c r="S2581" s="64">
        <f t="shared" si="1498"/>
        <v>7.3855243722315835E-4</v>
      </c>
      <c r="T2581" s="65">
        <f t="shared" si="1492"/>
        <v>0.90405904059040587</v>
      </c>
      <c r="U2581" s="65">
        <f t="shared" si="1492"/>
        <v>0.83797155225726649</v>
      </c>
      <c r="V2581" s="65">
        <f t="shared" si="1463"/>
        <v>0.74165298303229343</v>
      </c>
      <c r="W2581" s="65">
        <f t="shared" si="1464"/>
        <v>0.65968841285296986</v>
      </c>
      <c r="X2581" s="61">
        <f t="shared" si="1475"/>
        <v>0.13660245183887923</v>
      </c>
      <c r="Y2581" s="66">
        <f t="shared" si="1465"/>
        <v>8.0106809078771685E-2</v>
      </c>
      <c r="Z2581" s="61">
        <f t="shared" si="1466"/>
        <v>0.10325299618069271</v>
      </c>
      <c r="AA2581" s="67">
        <f t="shared" si="1467"/>
        <v>15.818750000000001</v>
      </c>
      <c r="AB2581" s="68">
        <f t="shared" si="1468"/>
        <v>5.3505535055350523E-2</v>
      </c>
      <c r="AC2581" s="69">
        <f t="shared" si="1469"/>
        <v>0.16743542435424358</v>
      </c>
      <c r="AD2581" s="70">
        <f>_xlfn.PERCENTILE.EXC(AC2581:$AC$5675,0.5)</f>
        <v>8.0317460317460357E-2</v>
      </c>
      <c r="AE2581" s="70">
        <f>_xlfn.PERCENTILE.EXC($AC2581:AC$5675,0.35)</f>
        <v>4.4459533090238389E-2</v>
      </c>
      <c r="AF2581" s="71">
        <f t="shared" si="1494"/>
        <v>5.2672734188724028E-2</v>
      </c>
      <c r="AG2581" s="70">
        <f t="shared" si="1495"/>
        <v>-0.1280182258086919</v>
      </c>
      <c r="AH2581" s="70">
        <f t="shared" si="1496"/>
        <v>-0.15861506757985319</v>
      </c>
      <c r="AI2581" s="61" t="str">
        <f t="shared" si="1484"/>
        <v>Short VOL</v>
      </c>
      <c r="AJ2581" s="68" t="str">
        <f t="shared" si="1485"/>
        <v>Short VOL</v>
      </c>
      <c r="AK2581" s="72" t="str">
        <f t="shared" si="1486"/>
        <v>00631L</v>
      </c>
      <c r="AL2581" s="73">
        <f t="shared" si="1476"/>
        <v>1</v>
      </c>
      <c r="AM2581" s="72" t="str">
        <f t="shared" si="1489"/>
        <v>00631L</v>
      </c>
      <c r="AN2581" s="73">
        <f t="shared" si="1477"/>
        <v>1</v>
      </c>
      <c r="AO2581" s="74" t="str">
        <f t="shared" si="1483"/>
        <v>00631L</v>
      </c>
      <c r="AP2581" s="20">
        <f t="shared" si="1478"/>
        <v>1</v>
      </c>
      <c r="AQ2581" s="74" t="str">
        <f t="shared" si="1493"/>
        <v>00631L</v>
      </c>
      <c r="AR2581" s="20">
        <f t="shared" si="1479"/>
        <v>1</v>
      </c>
      <c r="AS2581" s="74" t="str">
        <f t="shared" si="1487"/>
        <v>00631L</v>
      </c>
      <c r="AT2581" s="20">
        <f t="shared" si="1480"/>
        <v>1</v>
      </c>
      <c r="AU2581" s="74" t="str">
        <f t="shared" si="1470"/>
        <v>00631L</v>
      </c>
      <c r="AV2581" s="20">
        <f t="shared" si="1481"/>
        <v>1</v>
      </c>
      <c r="AW2581" s="74" t="str">
        <f t="shared" si="1471"/>
        <v>00631L</v>
      </c>
      <c r="AX2581" s="20">
        <f t="shared" si="1472"/>
        <v>1</v>
      </c>
      <c r="AY2581" s="20">
        <f t="shared" si="1482"/>
        <v>0</v>
      </c>
      <c r="AZ2581" s="116">
        <v>42564</v>
      </c>
      <c r="BA2581" s="117">
        <v>16.100000000000001</v>
      </c>
      <c r="BB2581" s="118">
        <v>16.074999999999999</v>
      </c>
      <c r="BC2581" s="76">
        <f t="shared" si="1490"/>
        <v>15.003333333333332</v>
      </c>
      <c r="BD2581" s="76">
        <f t="shared" si="1491"/>
        <v>15.023958333333333</v>
      </c>
      <c r="BE2581" s="77">
        <f t="shared" si="1497"/>
        <v>7.1428571428571466E-2</v>
      </c>
      <c r="BF2581" s="77">
        <f t="shared" si="1488"/>
        <v>7.162171531581514E-2</v>
      </c>
    </row>
    <row r="2582" spans="1:58" s="23" customFormat="1" ht="15.75" customHeight="1" x14ac:dyDescent="0.4">
      <c r="A2582" s="116">
        <v>42562</v>
      </c>
      <c r="B2582" s="112">
        <v>14.625</v>
      </c>
      <c r="C2582" s="112">
        <v>16.725000000000001</v>
      </c>
      <c r="D2582" s="112">
        <v>18.175000000000001</v>
      </c>
      <c r="E2582" s="112">
        <v>19.024999999999999</v>
      </c>
      <c r="F2582" s="112">
        <v>19.475000000000001</v>
      </c>
      <c r="G2582" s="112">
        <v>19.524999999999999</v>
      </c>
      <c r="H2582" s="113">
        <v>20.475000000000001</v>
      </c>
      <c r="I2582" s="90">
        <f t="shared" si="1473"/>
        <v>16.200000000000003</v>
      </c>
      <c r="J2582" s="90">
        <f t="shared" si="1474"/>
        <v>17.8125</v>
      </c>
      <c r="K2582" s="114">
        <v>6</v>
      </c>
      <c r="L2582" s="115">
        <v>4.1666666666666664E-2</v>
      </c>
      <c r="M2582" s="90">
        <v>12.23</v>
      </c>
      <c r="N2582" s="90">
        <v>13.54</v>
      </c>
      <c r="O2582" s="90">
        <v>16.489999999999998</v>
      </c>
      <c r="P2582" s="90">
        <v>18.600000000000001</v>
      </c>
      <c r="Q2582" s="90">
        <v>20.91</v>
      </c>
      <c r="R2582" s="63">
        <f t="shared" si="1462"/>
        <v>9.3200000000000038</v>
      </c>
      <c r="S2582" s="64">
        <f t="shared" si="1498"/>
        <v>2.5757575757575746E-2</v>
      </c>
      <c r="T2582" s="65">
        <f t="shared" si="1492"/>
        <v>0.9032496307237815</v>
      </c>
      <c r="U2582" s="65">
        <f t="shared" si="1492"/>
        <v>0.8211036992116435</v>
      </c>
      <c r="V2582" s="65">
        <f t="shared" si="1463"/>
        <v>0.72795698924731178</v>
      </c>
      <c r="W2582" s="65">
        <f t="shared" si="1464"/>
        <v>0.64753706360593011</v>
      </c>
      <c r="X2582" s="61">
        <f t="shared" si="1475"/>
        <v>0.14358974358974369</v>
      </c>
      <c r="Y2582" s="66">
        <f t="shared" si="1465"/>
        <v>7.6215505913272169E-2</v>
      </c>
      <c r="Z2582" s="61">
        <f t="shared" si="1466"/>
        <v>9.9537037037036841E-2</v>
      </c>
      <c r="AA2582" s="67">
        <f t="shared" si="1467"/>
        <v>16.200000000000003</v>
      </c>
      <c r="AB2582" s="68">
        <f t="shared" si="1468"/>
        <v>8.0132939438700215E-2</v>
      </c>
      <c r="AC2582" s="69">
        <f t="shared" si="1469"/>
        <v>0.19645494830132967</v>
      </c>
      <c r="AD2582" s="70">
        <f>_xlfn.PERCENTILE.EXC(AC2582:$AC$5675,0.5)</f>
        <v>8.0228770254147194E-2</v>
      </c>
      <c r="AE2582" s="70">
        <f>_xlfn.PERCENTILE.EXC($AC2582:AC$5675,0.35)</f>
        <v>4.4450731380191927E-2</v>
      </c>
      <c r="AF2582" s="71">
        <f t="shared" si="1494"/>
        <v>5.2672734188724028E-2</v>
      </c>
      <c r="AG2582" s="70">
        <f t="shared" si="1495"/>
        <v>-0.1280182258086919</v>
      </c>
      <c r="AH2582" s="70">
        <f t="shared" si="1496"/>
        <v>-0.15861506757985319</v>
      </c>
      <c r="AI2582" s="61" t="str">
        <f t="shared" si="1484"/>
        <v>Short VOL</v>
      </c>
      <c r="AJ2582" s="68" t="str">
        <f t="shared" si="1485"/>
        <v>Short VOL</v>
      </c>
      <c r="AK2582" s="72" t="str">
        <f t="shared" si="1486"/>
        <v>00631L</v>
      </c>
      <c r="AL2582" s="73">
        <f t="shared" si="1476"/>
        <v>1</v>
      </c>
      <c r="AM2582" s="72" t="str">
        <f t="shared" si="1489"/>
        <v>00631L</v>
      </c>
      <c r="AN2582" s="73">
        <f t="shared" si="1477"/>
        <v>1</v>
      </c>
      <c r="AO2582" s="74" t="str">
        <f t="shared" si="1483"/>
        <v>00631L</v>
      </c>
      <c r="AP2582" s="20">
        <f t="shared" si="1478"/>
        <v>1</v>
      </c>
      <c r="AQ2582" s="74" t="str">
        <f t="shared" si="1493"/>
        <v>00631L</v>
      </c>
      <c r="AR2582" s="20">
        <f t="shared" si="1479"/>
        <v>1</v>
      </c>
      <c r="AS2582" s="74" t="str">
        <f t="shared" si="1487"/>
        <v>00631L</v>
      </c>
      <c r="AT2582" s="20">
        <f t="shared" si="1480"/>
        <v>1</v>
      </c>
      <c r="AU2582" s="74" t="str">
        <f t="shared" si="1470"/>
        <v>00631L</v>
      </c>
      <c r="AV2582" s="20">
        <f t="shared" si="1481"/>
        <v>1</v>
      </c>
      <c r="AW2582" s="74" t="str">
        <f t="shared" si="1471"/>
        <v>00631L</v>
      </c>
      <c r="AX2582" s="20">
        <f t="shared" si="1472"/>
        <v>1</v>
      </c>
      <c r="AY2582" s="20">
        <f t="shared" si="1482"/>
        <v>0</v>
      </c>
      <c r="AZ2582" s="116">
        <v>42563</v>
      </c>
      <c r="BA2582" s="117">
        <v>16.14</v>
      </c>
      <c r="BB2582" s="118">
        <v>15.9</v>
      </c>
      <c r="BC2582" s="76">
        <f t="shared" si="1490"/>
        <v>14.982916666666664</v>
      </c>
      <c r="BD2582" s="76">
        <f t="shared" si="1491"/>
        <v>15.004416666666664</v>
      </c>
      <c r="BE2582" s="77">
        <f t="shared" si="1497"/>
        <v>6.1208598681832267E-2</v>
      </c>
      <c r="BF2582" s="77">
        <f t="shared" si="1488"/>
        <v>7.5683271036861594E-2</v>
      </c>
    </row>
    <row r="2583" spans="1:58" s="23" customFormat="1" ht="15.75" customHeight="1" x14ac:dyDescent="0.4">
      <c r="A2583" s="116">
        <v>42559</v>
      </c>
      <c r="B2583" s="112">
        <v>14.775</v>
      </c>
      <c r="C2583" s="112">
        <v>16.774999999999999</v>
      </c>
      <c r="D2583" s="112">
        <v>18.274999999999999</v>
      </c>
      <c r="E2583" s="112">
        <v>19.149999999999999</v>
      </c>
      <c r="F2583" s="112">
        <v>19.524999999999999</v>
      </c>
      <c r="G2583" s="112">
        <v>19.574999999999999</v>
      </c>
      <c r="H2583" s="113">
        <v>20.524999999999999</v>
      </c>
      <c r="I2583" s="90">
        <f t="shared" si="1473"/>
        <v>16.191666666666666</v>
      </c>
      <c r="J2583" s="90">
        <f t="shared" si="1474"/>
        <v>17.837499999999999</v>
      </c>
      <c r="K2583" s="114">
        <v>7</v>
      </c>
      <c r="L2583" s="115">
        <v>4.1666666666666664E-2</v>
      </c>
      <c r="M2583" s="90">
        <v>11.43</v>
      </c>
      <c r="N2583" s="90">
        <v>13.2</v>
      </c>
      <c r="O2583" s="90">
        <v>16.489999999999998</v>
      </c>
      <c r="P2583" s="90">
        <v>18.760000000000002</v>
      </c>
      <c r="Q2583" s="90">
        <v>21.08</v>
      </c>
      <c r="R2583" s="63">
        <f t="shared" si="1462"/>
        <v>10.620000000000001</v>
      </c>
      <c r="S2583" s="64">
        <f t="shared" si="1498"/>
        <v>-0.10569105691056914</v>
      </c>
      <c r="T2583" s="65">
        <f t="shared" si="1492"/>
        <v>0.86590909090909096</v>
      </c>
      <c r="U2583" s="65">
        <f t="shared" si="1492"/>
        <v>0.80048514251061254</v>
      </c>
      <c r="V2583" s="65">
        <f t="shared" si="1463"/>
        <v>0.7036247334754796</v>
      </c>
      <c r="W2583" s="65">
        <f t="shared" si="1464"/>
        <v>0.62618595825426948</v>
      </c>
      <c r="X2583" s="61">
        <f t="shared" si="1475"/>
        <v>0.1353637901861251</v>
      </c>
      <c r="Y2583" s="66">
        <f t="shared" si="1465"/>
        <v>7.1801566579634477E-2</v>
      </c>
      <c r="Z2583" s="61">
        <f t="shared" si="1466"/>
        <v>0.1016469377251672</v>
      </c>
      <c r="AA2583" s="67">
        <f t="shared" si="1467"/>
        <v>16.191666666666666</v>
      </c>
      <c r="AB2583" s="68">
        <f t="shared" si="1468"/>
        <v>0.11931818181818191</v>
      </c>
      <c r="AC2583" s="69">
        <f t="shared" si="1469"/>
        <v>0.2266414141414142</v>
      </c>
      <c r="AD2583" s="70">
        <f>_xlfn.PERCENTILE.EXC(AC2583:$AC$5675,0.5)</f>
        <v>8.0140080190834032E-2</v>
      </c>
      <c r="AE2583" s="70">
        <f>_xlfn.PERCENTILE.EXC($AC2583:AC$5675,0.35)</f>
        <v>4.4431518209638594E-2</v>
      </c>
      <c r="AF2583" s="71">
        <f t="shared" si="1494"/>
        <v>5.2672734188724028E-2</v>
      </c>
      <c r="AG2583" s="70">
        <f t="shared" si="1495"/>
        <v>-0.1280182258086919</v>
      </c>
      <c r="AH2583" s="70">
        <f t="shared" si="1496"/>
        <v>-0.15861506757985319</v>
      </c>
      <c r="AI2583" s="61" t="str">
        <f t="shared" si="1484"/>
        <v>Short VOL</v>
      </c>
      <c r="AJ2583" s="68" t="str">
        <f t="shared" si="1485"/>
        <v>Short VOL</v>
      </c>
      <c r="AK2583" s="72" t="str">
        <f t="shared" si="1486"/>
        <v>00631L</v>
      </c>
      <c r="AL2583" s="73">
        <f t="shared" si="1476"/>
        <v>1</v>
      </c>
      <c r="AM2583" s="72" t="str">
        <f t="shared" si="1489"/>
        <v>00631L</v>
      </c>
      <c r="AN2583" s="73">
        <f t="shared" si="1477"/>
        <v>1</v>
      </c>
      <c r="AO2583" s="74" t="str">
        <f t="shared" si="1483"/>
        <v>00631L</v>
      </c>
      <c r="AP2583" s="20">
        <f t="shared" si="1478"/>
        <v>1</v>
      </c>
      <c r="AQ2583" s="74" t="str">
        <f t="shared" si="1493"/>
        <v>00631L</v>
      </c>
      <c r="AR2583" s="20">
        <f t="shared" si="1479"/>
        <v>1</v>
      </c>
      <c r="AS2583" s="74" t="str">
        <f t="shared" si="1487"/>
        <v>00631L</v>
      </c>
      <c r="AT2583" s="20">
        <f t="shared" si="1480"/>
        <v>1</v>
      </c>
      <c r="AU2583" s="74" t="str">
        <f t="shared" si="1470"/>
        <v>00631L</v>
      </c>
      <c r="AV2583" s="20">
        <f t="shared" si="1481"/>
        <v>1</v>
      </c>
      <c r="AW2583" s="74" t="str">
        <f t="shared" si="1471"/>
        <v>00631L</v>
      </c>
      <c r="AX2583" s="20">
        <f t="shared" si="1472"/>
        <v>1</v>
      </c>
      <c r="AY2583" s="20">
        <f t="shared" si="1482"/>
        <v>0</v>
      </c>
      <c r="AZ2583" s="116">
        <v>42562</v>
      </c>
      <c r="BA2583" s="117">
        <v>15.84</v>
      </c>
      <c r="BB2583" s="118">
        <v>15.762499999999999</v>
      </c>
      <c r="BC2583" s="76">
        <f t="shared" si="1490"/>
        <v>14.967291666666664</v>
      </c>
      <c r="BD2583" s="76">
        <f t="shared" si="1491"/>
        <v>14.981916666666667</v>
      </c>
      <c r="BE2583" s="77">
        <f t="shared" si="1497"/>
        <v>5.3129741241317981E-2</v>
      </c>
      <c r="BF2583" s="77">
        <f t="shared" si="1488"/>
        <v>5.7274603271722006E-2</v>
      </c>
    </row>
    <row r="2584" spans="1:58" s="23" customFormat="1" ht="15.75" customHeight="1" x14ac:dyDescent="0.4">
      <c r="A2584" s="116">
        <v>42558</v>
      </c>
      <c r="B2584" s="112">
        <v>15.925000000000001</v>
      </c>
      <c r="C2584" s="112">
        <v>17.675000000000001</v>
      </c>
      <c r="D2584" s="112">
        <v>18.925000000000001</v>
      </c>
      <c r="E2584" s="112">
        <v>19.625</v>
      </c>
      <c r="F2584" s="112">
        <v>20</v>
      </c>
      <c r="G2584" s="112">
        <v>20.024999999999999</v>
      </c>
      <c r="H2584" s="113">
        <v>20.975000000000001</v>
      </c>
      <c r="I2584" s="90">
        <f t="shared" si="1473"/>
        <v>17.091666666666669</v>
      </c>
      <c r="J2584" s="90">
        <f t="shared" si="1474"/>
        <v>18.508333333333333</v>
      </c>
      <c r="K2584" s="114">
        <v>8</v>
      </c>
      <c r="L2584" s="115">
        <v>4.1666666666666664E-2</v>
      </c>
      <c r="M2584" s="90">
        <v>13.11</v>
      </c>
      <c r="N2584" s="90">
        <v>14.76</v>
      </c>
      <c r="O2584" s="90">
        <v>17.760000000000002</v>
      </c>
      <c r="P2584" s="90">
        <v>19.600000000000001</v>
      </c>
      <c r="Q2584" s="90">
        <v>21.66</v>
      </c>
      <c r="R2584" s="63">
        <f t="shared" si="1462"/>
        <v>9.490000000000002</v>
      </c>
      <c r="S2584" s="64">
        <f t="shared" si="1498"/>
        <v>-1.3368983957219322E-2</v>
      </c>
      <c r="T2584" s="65">
        <f t="shared" si="1492"/>
        <v>0.88821138211382111</v>
      </c>
      <c r="U2584" s="65">
        <f t="shared" si="1492"/>
        <v>0.83108108108108103</v>
      </c>
      <c r="V2584" s="65">
        <f t="shared" si="1463"/>
        <v>0.75306122448979584</v>
      </c>
      <c r="W2584" s="65">
        <f t="shared" si="1464"/>
        <v>0.68144044321329633</v>
      </c>
      <c r="X2584" s="61">
        <f t="shared" si="1475"/>
        <v>0.10989010989010989</v>
      </c>
      <c r="Y2584" s="66">
        <f t="shared" si="1465"/>
        <v>6.878980891719752E-2</v>
      </c>
      <c r="Z2584" s="61">
        <f t="shared" si="1466"/>
        <v>8.2886396879570792E-2</v>
      </c>
      <c r="AA2584" s="67">
        <f t="shared" si="1467"/>
        <v>17.091666666666669</v>
      </c>
      <c r="AB2584" s="68">
        <f t="shared" si="1468"/>
        <v>7.8929539295393022E-2</v>
      </c>
      <c r="AC2584" s="69">
        <f t="shared" si="1469"/>
        <v>0.15797199638663068</v>
      </c>
      <c r="AD2584" s="70">
        <f>_xlfn.PERCENTILE.EXC(AC2584:$AC$5675,0.5)</f>
        <v>8.0121572814904729E-2</v>
      </c>
      <c r="AE2584" s="70">
        <f>_xlfn.PERCENTILE.EXC($AC2584:AC$5675,0.35)</f>
        <v>4.4386276387818169E-2</v>
      </c>
      <c r="AF2584" s="71">
        <f t="shared" si="1494"/>
        <v>5.2672734188724028E-2</v>
      </c>
      <c r="AG2584" s="70">
        <f t="shared" si="1495"/>
        <v>-0.1280182258086919</v>
      </c>
      <c r="AH2584" s="70">
        <f t="shared" si="1496"/>
        <v>-0.15861506757985319</v>
      </c>
      <c r="AI2584" s="61" t="str">
        <f t="shared" si="1484"/>
        <v>Short VOL</v>
      </c>
      <c r="AJ2584" s="68" t="str">
        <f t="shared" si="1485"/>
        <v>Short VOL</v>
      </c>
      <c r="AK2584" s="72" t="str">
        <f t="shared" si="1486"/>
        <v>00631L</v>
      </c>
      <c r="AL2584" s="73">
        <f t="shared" si="1476"/>
        <v>1</v>
      </c>
      <c r="AM2584" s="72" t="str">
        <f t="shared" si="1489"/>
        <v>00631L</v>
      </c>
      <c r="AN2584" s="73">
        <f t="shared" si="1477"/>
        <v>1</v>
      </c>
      <c r="AO2584" s="74" t="str">
        <f t="shared" si="1483"/>
        <v>00631L</v>
      </c>
      <c r="AP2584" s="20">
        <f t="shared" si="1478"/>
        <v>1</v>
      </c>
      <c r="AQ2584" s="74" t="str">
        <f t="shared" si="1493"/>
        <v>00631L</v>
      </c>
      <c r="AR2584" s="20">
        <f t="shared" si="1479"/>
        <v>1</v>
      </c>
      <c r="AS2584" s="74" t="str">
        <f t="shared" si="1487"/>
        <v>00631L</v>
      </c>
      <c r="AT2584" s="20">
        <f t="shared" si="1480"/>
        <v>1</v>
      </c>
      <c r="AU2584" s="74" t="str">
        <f t="shared" si="1470"/>
        <v>00631L</v>
      </c>
      <c r="AV2584" s="20">
        <f t="shared" si="1481"/>
        <v>1</v>
      </c>
      <c r="AW2584" s="74" t="str">
        <f t="shared" si="1471"/>
        <v>00631L</v>
      </c>
      <c r="AX2584" s="20">
        <f t="shared" si="1472"/>
        <v>1</v>
      </c>
      <c r="AY2584" s="20">
        <f t="shared" si="1482"/>
        <v>0</v>
      </c>
      <c r="AZ2584" s="116">
        <v>42559</v>
      </c>
      <c r="BA2584" s="117">
        <v>16</v>
      </c>
      <c r="BB2584" s="118">
        <v>16</v>
      </c>
      <c r="BC2584" s="76">
        <f t="shared" si="1490"/>
        <v>14.956875</v>
      </c>
      <c r="BD2584" s="76">
        <f t="shared" si="1491"/>
        <v>14.97125</v>
      </c>
      <c r="BE2584" s="77">
        <f t="shared" si="1497"/>
        <v>6.9742175421002042E-2</v>
      </c>
      <c r="BF2584" s="77">
        <f t="shared" si="1488"/>
        <v>6.8715037154546244E-2</v>
      </c>
    </row>
    <row r="2585" spans="1:58" s="23" customFormat="1" ht="15.75" customHeight="1" x14ac:dyDescent="0.4">
      <c r="A2585" s="116">
        <v>42557</v>
      </c>
      <c r="B2585" s="112">
        <v>16.175000000000001</v>
      </c>
      <c r="C2585" s="112">
        <v>17.824999999999999</v>
      </c>
      <c r="D2585" s="112">
        <v>19.024999999999999</v>
      </c>
      <c r="E2585" s="112">
        <v>19.725000000000001</v>
      </c>
      <c r="F2585" s="112">
        <v>20.024999999999999</v>
      </c>
      <c r="G2585" s="112">
        <v>20.074999999999999</v>
      </c>
      <c r="H2585" s="113">
        <v>21.024999999999999</v>
      </c>
      <c r="I2585" s="90">
        <f t="shared" si="1473"/>
        <v>17.206250000000001</v>
      </c>
      <c r="J2585" s="90">
        <f t="shared" si="1474"/>
        <v>18.574999999999999</v>
      </c>
      <c r="K2585" s="114">
        <v>9</v>
      </c>
      <c r="L2585" s="115">
        <v>4.1666666666666664E-2</v>
      </c>
      <c r="M2585" s="90">
        <v>13.18</v>
      </c>
      <c r="N2585" s="90">
        <v>14.96</v>
      </c>
      <c r="O2585" s="90">
        <v>17.739999999999998</v>
      </c>
      <c r="P2585" s="90">
        <v>19.77</v>
      </c>
      <c r="Q2585" s="90">
        <v>22.05</v>
      </c>
      <c r="R2585" s="63">
        <f t="shared" si="1462"/>
        <v>9.3699999999999974</v>
      </c>
      <c r="S2585" s="64">
        <f t="shared" si="1498"/>
        <v>-3.9794608472400461E-2</v>
      </c>
      <c r="T2585" s="65">
        <f t="shared" si="1492"/>
        <v>0.88101604278074863</v>
      </c>
      <c r="U2585" s="65">
        <f t="shared" si="1492"/>
        <v>0.84329199549041722</v>
      </c>
      <c r="V2585" s="65">
        <f t="shared" si="1463"/>
        <v>0.75670207384926658</v>
      </c>
      <c r="W2585" s="65">
        <f t="shared" si="1464"/>
        <v>0.67845804988662128</v>
      </c>
      <c r="X2585" s="61">
        <f t="shared" si="1475"/>
        <v>0.10200927357032448</v>
      </c>
      <c r="Y2585" s="66">
        <f t="shared" si="1465"/>
        <v>6.5906210392902259E-2</v>
      </c>
      <c r="Z2585" s="61">
        <f t="shared" si="1466"/>
        <v>7.9549582273882952E-2</v>
      </c>
      <c r="AA2585" s="67">
        <f t="shared" si="1467"/>
        <v>17.206250000000001</v>
      </c>
      <c r="AB2585" s="68">
        <f t="shared" si="1468"/>
        <v>8.1216577540106943E-2</v>
      </c>
      <c r="AC2585" s="69">
        <f t="shared" si="1469"/>
        <v>0.15015040106951869</v>
      </c>
      <c r="AD2585" s="70">
        <f>_xlfn.PERCENTILE.EXC(AC2585:$AC$5675,0.5)</f>
        <v>8.0103065438975427E-2</v>
      </c>
      <c r="AE2585" s="70">
        <f>_xlfn.PERCENTILE.EXC($AC2585:AC$5675,0.35)</f>
        <v>4.4341034565997708E-2</v>
      </c>
      <c r="AF2585" s="71">
        <f t="shared" si="1494"/>
        <v>5.2672734188724028E-2</v>
      </c>
      <c r="AG2585" s="70">
        <f t="shared" si="1495"/>
        <v>-0.1280182258086919</v>
      </c>
      <c r="AH2585" s="70">
        <f t="shared" si="1496"/>
        <v>-0.15861506757985319</v>
      </c>
      <c r="AI2585" s="61" t="str">
        <f t="shared" si="1484"/>
        <v>Short VOL</v>
      </c>
      <c r="AJ2585" s="68" t="str">
        <f t="shared" si="1485"/>
        <v>Short VOL</v>
      </c>
      <c r="AK2585" s="72" t="str">
        <f t="shared" si="1486"/>
        <v>00631L</v>
      </c>
      <c r="AL2585" s="73">
        <f t="shared" si="1476"/>
        <v>1</v>
      </c>
      <c r="AM2585" s="72" t="str">
        <f t="shared" si="1489"/>
        <v>00631L</v>
      </c>
      <c r="AN2585" s="73">
        <f t="shared" si="1477"/>
        <v>1</v>
      </c>
      <c r="AO2585" s="74" t="str">
        <f t="shared" si="1483"/>
        <v>00631L</v>
      </c>
      <c r="AP2585" s="20">
        <f t="shared" si="1478"/>
        <v>1</v>
      </c>
      <c r="AQ2585" s="74" t="str">
        <f t="shared" si="1493"/>
        <v>00631L</v>
      </c>
      <c r="AR2585" s="20">
        <f t="shared" si="1479"/>
        <v>1</v>
      </c>
      <c r="AS2585" s="74" t="str">
        <f t="shared" si="1487"/>
        <v>00631L</v>
      </c>
      <c r="AT2585" s="20">
        <f t="shared" si="1480"/>
        <v>1</v>
      </c>
      <c r="AU2585" s="74" t="str">
        <f t="shared" si="1470"/>
        <v>00631L</v>
      </c>
      <c r="AV2585" s="20">
        <f t="shared" si="1481"/>
        <v>1</v>
      </c>
      <c r="AW2585" s="74" t="str">
        <f t="shared" si="1471"/>
        <v>00631L</v>
      </c>
      <c r="AX2585" s="20">
        <f t="shared" si="1472"/>
        <v>1</v>
      </c>
      <c r="AY2585" s="20">
        <f t="shared" si="1482"/>
        <v>0</v>
      </c>
      <c r="AZ2585" s="116">
        <v>42558</v>
      </c>
      <c r="BA2585" s="117">
        <v>16</v>
      </c>
      <c r="BB2585" s="118">
        <v>15.887499999999999</v>
      </c>
      <c r="BC2585" s="76">
        <f t="shared" si="1490"/>
        <v>14.943333333333333</v>
      </c>
      <c r="BD2585" s="76">
        <f t="shared" si="1491"/>
        <v>14.956875</v>
      </c>
      <c r="BE2585" s="77">
        <f t="shared" si="1497"/>
        <v>6.3183136292661118E-2</v>
      </c>
      <c r="BF2585" s="77">
        <f t="shared" si="1488"/>
        <v>6.9742175421002042E-2</v>
      </c>
    </row>
    <row r="2586" spans="1:58" s="23" customFormat="1" ht="15.75" customHeight="1" x14ac:dyDescent="0.4">
      <c r="A2586" s="116">
        <v>42556</v>
      </c>
      <c r="B2586" s="112">
        <v>16.824999999999999</v>
      </c>
      <c r="C2586" s="112">
        <v>18.324999999999999</v>
      </c>
      <c r="D2586" s="112">
        <v>19.375</v>
      </c>
      <c r="E2586" s="112">
        <v>19.975000000000001</v>
      </c>
      <c r="F2586" s="112">
        <v>20.225000000000001</v>
      </c>
      <c r="G2586" s="112">
        <v>20.125</v>
      </c>
      <c r="H2586" s="113">
        <v>21.074999999999999</v>
      </c>
      <c r="I2586" s="90">
        <f t="shared" si="1473"/>
        <v>17.7</v>
      </c>
      <c r="J2586" s="90">
        <f t="shared" si="1474"/>
        <v>18.9375</v>
      </c>
      <c r="K2586" s="114">
        <v>10</v>
      </c>
      <c r="L2586" s="115">
        <v>4.1666666666666664E-2</v>
      </c>
      <c r="M2586" s="90">
        <v>14.19</v>
      </c>
      <c r="N2586" s="90">
        <v>15.58</v>
      </c>
      <c r="O2586" s="90">
        <v>18.239999999999998</v>
      </c>
      <c r="P2586" s="90">
        <v>19.989999999999998</v>
      </c>
      <c r="Q2586" s="90">
        <v>21.95</v>
      </c>
      <c r="R2586" s="63">
        <f t="shared" si="1462"/>
        <v>8.4599999999999973</v>
      </c>
      <c r="S2586" s="64">
        <f t="shared" si="1498"/>
        <v>5.4840893703452978E-2</v>
      </c>
      <c r="T2586" s="65">
        <f t="shared" si="1492"/>
        <v>0.91078305519897296</v>
      </c>
      <c r="U2586" s="65">
        <f t="shared" si="1492"/>
        <v>0.85416666666666674</v>
      </c>
      <c r="V2586" s="65">
        <f t="shared" si="1463"/>
        <v>0.77938969484742382</v>
      </c>
      <c r="W2586" s="65">
        <f t="shared" si="1464"/>
        <v>0.70979498861047841</v>
      </c>
      <c r="X2586" s="61">
        <f t="shared" si="1475"/>
        <v>8.9153046062407135E-2</v>
      </c>
      <c r="Y2586" s="66">
        <f t="shared" si="1465"/>
        <v>5.5068836045056212E-2</v>
      </c>
      <c r="Z2586" s="61">
        <f t="shared" si="1466"/>
        <v>6.9915254237288185E-2</v>
      </c>
      <c r="AA2586" s="67">
        <f t="shared" si="1467"/>
        <v>17.7</v>
      </c>
      <c r="AB2586" s="68">
        <f t="shared" si="1468"/>
        <v>7.9910141206675181E-2</v>
      </c>
      <c r="AC2586" s="69">
        <f t="shared" si="1469"/>
        <v>0.13607188703465978</v>
      </c>
      <c r="AD2586" s="70">
        <f>_xlfn.PERCENTILE.EXC(AC2586:$AC$5675,0.5)</f>
        <v>8.0058645095021141E-2</v>
      </c>
      <c r="AE2586" s="70">
        <f>_xlfn.PERCENTILE.EXC($AC2586:AC$5675,0.35)</f>
        <v>4.4279586772193145E-2</v>
      </c>
      <c r="AF2586" s="71">
        <f t="shared" si="1494"/>
        <v>5.2672734188724028E-2</v>
      </c>
      <c r="AG2586" s="70">
        <f t="shared" si="1495"/>
        <v>-0.1280182258086919</v>
      </c>
      <c r="AH2586" s="70">
        <f t="shared" si="1496"/>
        <v>-0.15861506757985319</v>
      </c>
      <c r="AI2586" s="61" t="str">
        <f t="shared" si="1484"/>
        <v>Short VOL</v>
      </c>
      <c r="AJ2586" s="68" t="str">
        <f t="shared" si="1485"/>
        <v>Short VOL</v>
      </c>
      <c r="AK2586" s="72" t="str">
        <f t="shared" si="1486"/>
        <v>00631L</v>
      </c>
      <c r="AL2586" s="73">
        <f t="shared" si="1476"/>
        <v>1</v>
      </c>
      <c r="AM2586" s="72" t="str">
        <f t="shared" si="1489"/>
        <v>00631L</v>
      </c>
      <c r="AN2586" s="73">
        <f t="shared" si="1477"/>
        <v>1</v>
      </c>
      <c r="AO2586" s="74" t="str">
        <f t="shared" si="1483"/>
        <v>00631L</v>
      </c>
      <c r="AP2586" s="20">
        <f t="shared" si="1478"/>
        <v>1</v>
      </c>
      <c r="AQ2586" s="74" t="str">
        <f t="shared" si="1493"/>
        <v>00631L</v>
      </c>
      <c r="AR2586" s="20">
        <f t="shared" si="1479"/>
        <v>1</v>
      </c>
      <c r="AS2586" s="74" t="str">
        <f t="shared" si="1487"/>
        <v>00631L</v>
      </c>
      <c r="AT2586" s="20">
        <f t="shared" si="1480"/>
        <v>1</v>
      </c>
      <c r="AU2586" s="74" t="str">
        <f t="shared" si="1470"/>
        <v>00631L</v>
      </c>
      <c r="AV2586" s="20">
        <f t="shared" si="1481"/>
        <v>1</v>
      </c>
      <c r="AW2586" s="74" t="str">
        <f t="shared" si="1471"/>
        <v>00631L</v>
      </c>
      <c r="AX2586" s="20">
        <f t="shared" si="1472"/>
        <v>1</v>
      </c>
      <c r="AY2586" s="20">
        <f t="shared" si="1482"/>
        <v>0</v>
      </c>
      <c r="AZ2586" s="116">
        <v>42557</v>
      </c>
      <c r="BA2586" s="117">
        <v>15.8</v>
      </c>
      <c r="BB2586" s="118">
        <v>15.8125</v>
      </c>
      <c r="BC2586" s="76">
        <f t="shared" si="1490"/>
        <v>14.934791666666666</v>
      </c>
      <c r="BD2586" s="76">
        <f t="shared" si="1491"/>
        <v>14.941875000000001</v>
      </c>
      <c r="BE2586" s="77">
        <f t="shared" si="1497"/>
        <v>5.8769372410618463E-2</v>
      </c>
      <c r="BF2586" s="77">
        <f t="shared" si="1488"/>
        <v>5.7430877985527207E-2</v>
      </c>
    </row>
    <row r="2587" spans="1:58" s="23" customFormat="1" ht="15.75" customHeight="1" x14ac:dyDescent="0.4">
      <c r="A2587" s="116">
        <v>42552</v>
      </c>
      <c r="B2587" s="112">
        <v>16.774999999999999</v>
      </c>
      <c r="C2587" s="112">
        <v>18.25</v>
      </c>
      <c r="D2587" s="112">
        <v>19.324999999999999</v>
      </c>
      <c r="E2587" s="112">
        <v>19.925000000000001</v>
      </c>
      <c r="F2587" s="112">
        <v>20.2</v>
      </c>
      <c r="G2587" s="112">
        <v>20.175000000000001</v>
      </c>
      <c r="H2587" s="113">
        <v>21.1</v>
      </c>
      <c r="I2587" s="90">
        <f t="shared" si="1473"/>
        <v>17.573958333333334</v>
      </c>
      <c r="J2587" s="90">
        <f t="shared" si="1474"/>
        <v>18.832291666666666</v>
      </c>
      <c r="K2587" s="114">
        <v>11</v>
      </c>
      <c r="L2587" s="115">
        <v>4.1666666666666664E-2</v>
      </c>
      <c r="M2587" s="90">
        <v>11.85</v>
      </c>
      <c r="N2587" s="90">
        <v>14.77</v>
      </c>
      <c r="O2587" s="90">
        <v>17.649999999999999</v>
      </c>
      <c r="P2587" s="90">
        <v>19.55</v>
      </c>
      <c r="Q2587" s="90">
        <v>21.63</v>
      </c>
      <c r="R2587" s="63">
        <f t="shared" si="1462"/>
        <v>10.580000000000005</v>
      </c>
      <c r="S2587" s="64">
        <f t="shared" si="1498"/>
        <v>-5.5022392834293103E-2</v>
      </c>
      <c r="T2587" s="65">
        <f t="shared" si="1492"/>
        <v>0.80230196343940419</v>
      </c>
      <c r="U2587" s="65">
        <f t="shared" si="1492"/>
        <v>0.83682719546742212</v>
      </c>
      <c r="V2587" s="65">
        <f t="shared" si="1463"/>
        <v>0.75549872122762141</v>
      </c>
      <c r="W2587" s="65">
        <f t="shared" si="1464"/>
        <v>0.68284789644012944</v>
      </c>
      <c r="X2587" s="61">
        <f t="shared" si="1475"/>
        <v>8.7928464977645393E-2</v>
      </c>
      <c r="Y2587" s="66">
        <f t="shared" si="1465"/>
        <v>5.8971141781681335E-2</v>
      </c>
      <c r="Z2587" s="61">
        <f t="shared" si="1466"/>
        <v>7.1602157548455905E-2</v>
      </c>
      <c r="AA2587" s="67">
        <f t="shared" si="1467"/>
        <v>17.573958333333334</v>
      </c>
      <c r="AB2587" s="68">
        <f t="shared" si="1468"/>
        <v>0.13574813811780631</v>
      </c>
      <c r="AC2587" s="69">
        <f t="shared" si="1469"/>
        <v>0.18984145791017834</v>
      </c>
      <c r="AD2587" s="70">
        <f>_xlfn.PERCENTILE.EXC(AC2587:$AC$5675,0.5)</f>
        <v>8.0014224751066843E-2</v>
      </c>
      <c r="AE2587" s="70">
        <f>_xlfn.PERCENTILE.EXC($AC2587:AC$5675,0.35)</f>
        <v>4.4196531015743092E-2</v>
      </c>
      <c r="AF2587" s="71">
        <f t="shared" si="1494"/>
        <v>5.2672734188724028E-2</v>
      </c>
      <c r="AG2587" s="70">
        <f t="shared" si="1495"/>
        <v>-0.1280182258086919</v>
      </c>
      <c r="AH2587" s="70">
        <f t="shared" si="1496"/>
        <v>-0.15861506757985319</v>
      </c>
      <c r="AI2587" s="61" t="str">
        <f t="shared" si="1484"/>
        <v>Short VOL</v>
      </c>
      <c r="AJ2587" s="68" t="str">
        <f t="shared" si="1485"/>
        <v>Short VOL</v>
      </c>
      <c r="AK2587" s="72" t="str">
        <f t="shared" si="1486"/>
        <v>00631L</v>
      </c>
      <c r="AL2587" s="73">
        <f t="shared" si="1476"/>
        <v>1</v>
      </c>
      <c r="AM2587" s="72" t="str">
        <f t="shared" si="1489"/>
        <v>00631L</v>
      </c>
      <c r="AN2587" s="73">
        <f t="shared" si="1477"/>
        <v>1</v>
      </c>
      <c r="AO2587" s="74" t="str">
        <f t="shared" si="1483"/>
        <v>00631L</v>
      </c>
      <c r="AP2587" s="20">
        <f t="shared" si="1478"/>
        <v>1</v>
      </c>
      <c r="AQ2587" s="74" t="str">
        <f t="shared" si="1493"/>
        <v>00631L</v>
      </c>
      <c r="AR2587" s="20">
        <f t="shared" si="1479"/>
        <v>1</v>
      </c>
      <c r="AS2587" s="74" t="str">
        <f t="shared" si="1487"/>
        <v>00631L</v>
      </c>
      <c r="AT2587" s="20">
        <f t="shared" si="1480"/>
        <v>1</v>
      </c>
      <c r="AU2587" s="74" t="str">
        <f t="shared" si="1470"/>
        <v>00631L</v>
      </c>
      <c r="AV2587" s="20">
        <f t="shared" si="1481"/>
        <v>1</v>
      </c>
      <c r="AW2587" s="74" t="str">
        <f t="shared" si="1471"/>
        <v>00631L</v>
      </c>
      <c r="AX2587" s="20">
        <f t="shared" si="1472"/>
        <v>1</v>
      </c>
      <c r="AY2587" s="20">
        <f t="shared" si="1482"/>
        <v>0</v>
      </c>
      <c r="AZ2587" s="116">
        <v>42556</v>
      </c>
      <c r="BA2587" s="117">
        <v>15.76</v>
      </c>
      <c r="BB2587" s="118">
        <v>15.775</v>
      </c>
      <c r="BC2587" s="76">
        <f t="shared" si="1490"/>
        <v>14.931666666666667</v>
      </c>
      <c r="BD2587" s="76">
        <f t="shared" si="1491"/>
        <v>14.933916666666667</v>
      </c>
      <c r="BE2587" s="77">
        <f t="shared" si="1497"/>
        <v>5.6479517803326287E-2</v>
      </c>
      <c r="BF2587" s="77">
        <f t="shared" si="1488"/>
        <v>5.5315919579034284E-2</v>
      </c>
    </row>
    <row r="2588" spans="1:58" s="23" customFormat="1" ht="15.75" customHeight="1" x14ac:dyDescent="0.4">
      <c r="A2588" s="116">
        <v>42551</v>
      </c>
      <c r="B2588" s="112">
        <v>16.975000000000001</v>
      </c>
      <c r="C2588" s="112">
        <v>18.324999999999999</v>
      </c>
      <c r="D2588" s="112">
        <v>19.25</v>
      </c>
      <c r="E2588" s="112">
        <v>19.774999999999999</v>
      </c>
      <c r="F2588" s="112">
        <v>20.05</v>
      </c>
      <c r="G2588" s="112">
        <v>20.024999999999999</v>
      </c>
      <c r="H2588" s="113">
        <v>21.024999999999999</v>
      </c>
      <c r="I2588" s="90">
        <f t="shared" si="1473"/>
        <v>17.649999999999999</v>
      </c>
      <c r="J2588" s="90">
        <f t="shared" si="1474"/>
        <v>18.787500000000001</v>
      </c>
      <c r="K2588" s="114">
        <v>12</v>
      </c>
      <c r="L2588" s="115">
        <v>4.1666666666666664E-2</v>
      </c>
      <c r="M2588" s="90">
        <v>14.05</v>
      </c>
      <c r="N2588" s="90">
        <v>15.63</v>
      </c>
      <c r="O2588" s="90">
        <v>18.09</v>
      </c>
      <c r="P2588" s="90">
        <v>19.79</v>
      </c>
      <c r="Q2588" s="90">
        <v>21.66</v>
      </c>
      <c r="R2588" s="63">
        <f t="shared" si="1462"/>
        <v>8.1999999999999957</v>
      </c>
      <c r="S2588" s="64">
        <f t="shared" si="1498"/>
        <v>-6.069711538461537E-2</v>
      </c>
      <c r="T2588" s="65">
        <f t="shared" si="1492"/>
        <v>0.89891234804862441</v>
      </c>
      <c r="U2588" s="65">
        <f t="shared" si="1492"/>
        <v>0.86401326699834169</v>
      </c>
      <c r="V2588" s="65">
        <f t="shared" si="1463"/>
        <v>0.78979282465891876</v>
      </c>
      <c r="W2588" s="65">
        <f t="shared" si="1464"/>
        <v>0.72160664819944598</v>
      </c>
      <c r="X2588" s="61">
        <f t="shared" si="1475"/>
        <v>7.9528718703976306E-2</v>
      </c>
      <c r="Y2588" s="66">
        <f t="shared" si="1465"/>
        <v>6.321112515802782E-2</v>
      </c>
      <c r="Z2588" s="61">
        <f t="shared" si="1466"/>
        <v>6.4447592067988835E-2</v>
      </c>
      <c r="AA2588" s="67">
        <f t="shared" si="1467"/>
        <v>17.649999999999999</v>
      </c>
      <c r="AB2588" s="68">
        <f t="shared" si="1468"/>
        <v>8.6052463211772276E-2</v>
      </c>
      <c r="AC2588" s="69">
        <f t="shared" si="1469"/>
        <v>0.12923864363403695</v>
      </c>
      <c r="AD2588" s="70">
        <f>_xlfn.PERCENTILE.EXC(AC2588:$AC$5675,0.5)</f>
        <v>7.9963915831256976E-2</v>
      </c>
      <c r="AE2588" s="70">
        <f>_xlfn.PERCENTILE.EXC($AC2588:AC$5675,0.35)</f>
        <v>4.4113475259292989E-2</v>
      </c>
      <c r="AF2588" s="71">
        <f t="shared" si="1494"/>
        <v>5.2672734188724028E-2</v>
      </c>
      <c r="AG2588" s="70">
        <f t="shared" si="1495"/>
        <v>-0.1280182258086919</v>
      </c>
      <c r="AH2588" s="70">
        <f t="shared" si="1496"/>
        <v>-0.15861506757985319</v>
      </c>
      <c r="AI2588" s="61" t="str">
        <f t="shared" si="1484"/>
        <v>Short VOL</v>
      </c>
      <c r="AJ2588" s="68" t="str">
        <f t="shared" si="1485"/>
        <v>Short VOL</v>
      </c>
      <c r="AK2588" s="72" t="str">
        <f t="shared" si="1486"/>
        <v>00631L</v>
      </c>
      <c r="AL2588" s="73">
        <f t="shared" si="1476"/>
        <v>1</v>
      </c>
      <c r="AM2588" s="72" t="str">
        <f t="shared" si="1489"/>
        <v>00631L</v>
      </c>
      <c r="AN2588" s="73">
        <f t="shared" si="1477"/>
        <v>1</v>
      </c>
      <c r="AO2588" s="74" t="str">
        <f t="shared" si="1483"/>
        <v>00631L</v>
      </c>
      <c r="AP2588" s="20">
        <f t="shared" si="1478"/>
        <v>1</v>
      </c>
      <c r="AQ2588" s="74" t="str">
        <f t="shared" si="1493"/>
        <v>00631L</v>
      </c>
      <c r="AR2588" s="20">
        <f t="shared" si="1479"/>
        <v>1</v>
      </c>
      <c r="AS2588" s="74" t="str">
        <f t="shared" si="1487"/>
        <v>00631L</v>
      </c>
      <c r="AT2588" s="20">
        <f t="shared" si="1480"/>
        <v>1</v>
      </c>
      <c r="AU2588" s="74" t="str">
        <f t="shared" si="1470"/>
        <v>00631L</v>
      </c>
      <c r="AV2588" s="20">
        <f t="shared" si="1481"/>
        <v>1</v>
      </c>
      <c r="AW2588" s="74" t="str">
        <f t="shared" si="1471"/>
        <v>00631L</v>
      </c>
      <c r="AX2588" s="20">
        <f t="shared" si="1472"/>
        <v>1</v>
      </c>
      <c r="AY2588" s="20">
        <f t="shared" si="1482"/>
        <v>0</v>
      </c>
      <c r="AZ2588" s="116">
        <v>42552</v>
      </c>
      <c r="BA2588" s="117">
        <v>15.76</v>
      </c>
      <c r="BB2588" s="118">
        <v>15.762499999999999</v>
      </c>
      <c r="BC2588" s="76">
        <f t="shared" si="1490"/>
        <v>14.926041666666666</v>
      </c>
      <c r="BD2588" s="76">
        <f t="shared" si="1491"/>
        <v>14.931416666666669</v>
      </c>
      <c r="BE2588" s="77">
        <f t="shared" si="1497"/>
        <v>5.6040198199455618E-2</v>
      </c>
      <c r="BF2588" s="77">
        <f t="shared" si="1488"/>
        <v>5.5492613449270652E-2</v>
      </c>
    </row>
    <row r="2589" spans="1:58" s="23" customFormat="1" ht="15.75" customHeight="1" x14ac:dyDescent="0.4">
      <c r="A2589" s="116">
        <v>42550</v>
      </c>
      <c r="B2589" s="112">
        <v>17.475000000000001</v>
      </c>
      <c r="C2589" s="112">
        <v>18.55</v>
      </c>
      <c r="D2589" s="112">
        <v>19.375</v>
      </c>
      <c r="E2589" s="112">
        <v>19.925000000000001</v>
      </c>
      <c r="F2589" s="112">
        <v>20.149999999999999</v>
      </c>
      <c r="G2589" s="112">
        <v>20.074999999999999</v>
      </c>
      <c r="H2589" s="113">
        <v>21.074999999999999</v>
      </c>
      <c r="I2589" s="90">
        <f t="shared" si="1473"/>
        <v>17.967708333333334</v>
      </c>
      <c r="J2589" s="90">
        <f t="shared" si="1474"/>
        <v>18.928125000000001</v>
      </c>
      <c r="K2589" s="114">
        <v>13</v>
      </c>
      <c r="L2589" s="115">
        <v>4.1666666666666664E-2</v>
      </c>
      <c r="M2589" s="90">
        <v>15.86</v>
      </c>
      <c r="N2589" s="90">
        <v>16.64</v>
      </c>
      <c r="O2589" s="90">
        <v>18.73</v>
      </c>
      <c r="P2589" s="90">
        <v>20.190000000000001</v>
      </c>
      <c r="Q2589" s="90">
        <v>21.92</v>
      </c>
      <c r="R2589" s="63">
        <f t="shared" si="1462"/>
        <v>6.4200000000000017</v>
      </c>
      <c r="S2589" s="64">
        <f t="shared" si="1498"/>
        <v>-0.1125333333333333</v>
      </c>
      <c r="T2589" s="65">
        <f t="shared" si="1492"/>
        <v>0.95312499999999989</v>
      </c>
      <c r="U2589" s="65">
        <f t="shared" si="1492"/>
        <v>0.88841430859583559</v>
      </c>
      <c r="V2589" s="65">
        <f t="shared" si="1463"/>
        <v>0.82417038137691923</v>
      </c>
      <c r="W2589" s="65">
        <f t="shared" si="1464"/>
        <v>0.75912408759124084</v>
      </c>
      <c r="X2589" s="61">
        <f t="shared" si="1475"/>
        <v>6.1516452074391943E-2</v>
      </c>
      <c r="Y2589" s="66">
        <f t="shared" si="1465"/>
        <v>5.7716436637390137E-2</v>
      </c>
      <c r="Z2589" s="61">
        <f t="shared" si="1466"/>
        <v>5.3452374050669625E-2</v>
      </c>
      <c r="AA2589" s="67">
        <f t="shared" si="1467"/>
        <v>17.967708333333334</v>
      </c>
      <c r="AB2589" s="68">
        <f t="shared" si="1468"/>
        <v>5.0180288461538512E-2</v>
      </c>
      <c r="AC2589" s="69">
        <f t="shared" si="1469"/>
        <v>7.9790164262820526E-2</v>
      </c>
      <c r="AD2589" s="70">
        <f>_xlfn.PERCENTILE.EXC(AC2589:$AC$5675,0.5)</f>
        <v>7.991360691144711E-2</v>
      </c>
      <c r="AE2589" s="70">
        <f>_xlfn.PERCENTILE.EXC($AC2589:AC$5675,0.35)</f>
        <v>4.405940539735545E-2</v>
      </c>
      <c r="AF2589" s="71">
        <f t="shared" si="1494"/>
        <v>5.2672734188724028E-2</v>
      </c>
      <c r="AG2589" s="70">
        <f t="shared" si="1495"/>
        <v>-0.1280182258086919</v>
      </c>
      <c r="AH2589" s="70">
        <f t="shared" si="1496"/>
        <v>-0.15861506757985319</v>
      </c>
      <c r="AI2589" s="61" t="str">
        <f t="shared" si="1484"/>
        <v>Safety</v>
      </c>
      <c r="AJ2589" s="68" t="str">
        <f t="shared" si="1485"/>
        <v>Short VOL</v>
      </c>
      <c r="AK2589" s="72" t="str">
        <f t="shared" si="1486"/>
        <v>00631L</v>
      </c>
      <c r="AL2589" s="73">
        <f t="shared" si="1476"/>
        <v>1</v>
      </c>
      <c r="AM2589" s="72" t="str">
        <f t="shared" si="1489"/>
        <v>00631L</v>
      </c>
      <c r="AN2589" s="73">
        <f t="shared" si="1477"/>
        <v>1</v>
      </c>
      <c r="AO2589" s="74" t="str">
        <f t="shared" si="1483"/>
        <v>00631L</v>
      </c>
      <c r="AP2589" s="20">
        <f t="shared" si="1478"/>
        <v>1</v>
      </c>
      <c r="AQ2589" s="74" t="str">
        <f t="shared" si="1493"/>
        <v>00631L</v>
      </c>
      <c r="AR2589" s="20">
        <f t="shared" si="1479"/>
        <v>1</v>
      </c>
      <c r="AS2589" s="74" t="str">
        <f t="shared" si="1487"/>
        <v>00631L</v>
      </c>
      <c r="AT2589" s="20">
        <f t="shared" si="1480"/>
        <v>1</v>
      </c>
      <c r="AU2589" s="74" t="str">
        <f t="shared" si="1470"/>
        <v>00631L</v>
      </c>
      <c r="AV2589" s="20">
        <f t="shared" si="1481"/>
        <v>1</v>
      </c>
      <c r="AW2589" s="74" t="str">
        <f t="shared" si="1471"/>
        <v>00631L</v>
      </c>
      <c r="AX2589" s="20">
        <f t="shared" si="1472"/>
        <v>1</v>
      </c>
      <c r="AY2589" s="20">
        <f t="shared" si="1482"/>
        <v>0</v>
      </c>
      <c r="AZ2589" s="116">
        <v>42551</v>
      </c>
      <c r="BA2589" s="117">
        <v>15.75</v>
      </c>
      <c r="BB2589" s="118">
        <v>15.775</v>
      </c>
      <c r="BC2589" s="76">
        <f t="shared" si="1490"/>
        <v>14.923333333333336</v>
      </c>
      <c r="BD2589" s="76">
        <f t="shared" si="1491"/>
        <v>14.925833333333333</v>
      </c>
      <c r="BE2589" s="77">
        <f t="shared" si="1497"/>
        <v>5.7069466160375115E-2</v>
      </c>
      <c r="BF2589" s="77">
        <f t="shared" si="1488"/>
        <v>5.5217464128189384E-2</v>
      </c>
    </row>
    <row r="2590" spans="1:58" s="23" customFormat="1" ht="15.75" customHeight="1" x14ac:dyDescent="0.4">
      <c r="A2590" s="116">
        <v>42549</v>
      </c>
      <c r="B2590" s="112">
        <v>18.875</v>
      </c>
      <c r="C2590" s="112">
        <v>19.375</v>
      </c>
      <c r="D2590" s="112">
        <v>20.05</v>
      </c>
      <c r="E2590" s="112">
        <v>20.524999999999999</v>
      </c>
      <c r="F2590" s="112">
        <v>20.725000000000001</v>
      </c>
      <c r="G2590" s="112">
        <v>20.625</v>
      </c>
      <c r="H2590" s="113">
        <v>21.574999999999999</v>
      </c>
      <c r="I2590" s="90">
        <f t="shared" si="1473"/>
        <v>19.083333333333332</v>
      </c>
      <c r="J2590" s="90">
        <f t="shared" si="1474"/>
        <v>19.65625</v>
      </c>
      <c r="K2590" s="114">
        <v>14</v>
      </c>
      <c r="L2590" s="115">
        <v>4.1666666666666664E-2</v>
      </c>
      <c r="M2590" s="90">
        <v>19.079999999999998</v>
      </c>
      <c r="N2590" s="90">
        <v>18.75</v>
      </c>
      <c r="O2590" s="90">
        <v>20.260000000000002</v>
      </c>
      <c r="P2590" s="90">
        <v>21.23</v>
      </c>
      <c r="Q2590" s="90">
        <v>22.51</v>
      </c>
      <c r="R2590" s="63">
        <f t="shared" si="1462"/>
        <v>3.6600000000000037</v>
      </c>
      <c r="S2590" s="64">
        <f t="shared" si="1498"/>
        <v>-0.21383647798742142</v>
      </c>
      <c r="T2590" s="65">
        <f t="shared" si="1492"/>
        <v>1.0175999999999998</v>
      </c>
      <c r="U2590" s="65">
        <f t="shared" si="1492"/>
        <v>0.92546890424481731</v>
      </c>
      <c r="V2590" s="65">
        <f t="shared" si="1463"/>
        <v>0.88318417333961374</v>
      </c>
      <c r="W2590" s="65">
        <f t="shared" si="1464"/>
        <v>0.83296312749888934</v>
      </c>
      <c r="X2590" s="61">
        <f t="shared" si="1475"/>
        <v>2.6490066225165563E-2</v>
      </c>
      <c r="Y2590" s="66">
        <f t="shared" si="1465"/>
        <v>5.1157125456760086E-2</v>
      </c>
      <c r="Z2590" s="61">
        <f t="shared" si="1466"/>
        <v>3.0021834061135434E-2</v>
      </c>
      <c r="AA2590" s="67">
        <f t="shared" si="1467"/>
        <v>19.083333333333336</v>
      </c>
      <c r="AB2590" s="68">
        <f t="shared" si="1468"/>
        <v>6.6666666666666671E-3</v>
      </c>
      <c r="AC2590" s="69">
        <f t="shared" si="1469"/>
        <v>1.7777777777777903E-2</v>
      </c>
      <c r="AD2590" s="70">
        <f>_xlfn.PERCENTILE.EXC(AC2590:$AC$5675,0.5)</f>
        <v>7.9963915831256976E-2</v>
      </c>
      <c r="AE2590" s="70">
        <f>_xlfn.PERCENTILE.EXC($AC2590:AC$5675,0.35)</f>
        <v>4.4027074956302259E-2</v>
      </c>
      <c r="AF2590" s="71">
        <f t="shared" si="1494"/>
        <v>5.2672734188724028E-2</v>
      </c>
      <c r="AG2590" s="70">
        <f t="shared" si="1495"/>
        <v>-0.1280182258086919</v>
      </c>
      <c r="AH2590" s="70">
        <f t="shared" si="1496"/>
        <v>-0.15861506757985319</v>
      </c>
      <c r="AI2590" s="61" t="str">
        <f t="shared" si="1484"/>
        <v>Safety</v>
      </c>
      <c r="AJ2590" s="68" t="str">
        <f t="shared" si="1485"/>
        <v>Safety</v>
      </c>
      <c r="AK2590" s="72" t="str">
        <f t="shared" si="1486"/>
        <v>00631L</v>
      </c>
      <c r="AL2590" s="73">
        <f t="shared" si="1476"/>
        <v>1</v>
      </c>
      <c r="AM2590" s="72" t="str">
        <f t="shared" si="1489"/>
        <v>00631L</v>
      </c>
      <c r="AN2590" s="73">
        <f t="shared" si="1477"/>
        <v>1</v>
      </c>
      <c r="AO2590" s="74" t="str">
        <f t="shared" si="1483"/>
        <v>00635U</v>
      </c>
      <c r="AP2590" s="20">
        <f t="shared" si="1478"/>
        <v>0</v>
      </c>
      <c r="AQ2590" s="74" t="str">
        <f t="shared" si="1493"/>
        <v>00631L</v>
      </c>
      <c r="AR2590" s="20">
        <f t="shared" si="1479"/>
        <v>1</v>
      </c>
      <c r="AS2590" s="74" t="str">
        <f t="shared" si="1487"/>
        <v>00631L</v>
      </c>
      <c r="AT2590" s="20">
        <f t="shared" si="1480"/>
        <v>1</v>
      </c>
      <c r="AU2590" s="74" t="str">
        <f t="shared" si="1470"/>
        <v>00635U</v>
      </c>
      <c r="AV2590" s="20">
        <f t="shared" si="1481"/>
        <v>0</v>
      </c>
      <c r="AW2590" s="74" t="str">
        <f t="shared" si="1471"/>
        <v>00635U</v>
      </c>
      <c r="AX2590" s="20">
        <f t="shared" si="1472"/>
        <v>0</v>
      </c>
      <c r="AY2590" s="20">
        <f t="shared" si="1482"/>
        <v>1</v>
      </c>
      <c r="AZ2590" s="116">
        <v>42550</v>
      </c>
      <c r="BA2590" s="117">
        <v>15.8</v>
      </c>
      <c r="BB2590" s="118">
        <v>15.775</v>
      </c>
      <c r="BC2590" s="76">
        <f t="shared" si="1490"/>
        <v>14.920000000000003</v>
      </c>
      <c r="BD2590" s="76">
        <f t="shared" si="1491"/>
        <v>14.923750000000002</v>
      </c>
      <c r="BE2590" s="77">
        <f t="shared" si="1497"/>
        <v>5.7305630026809426E-2</v>
      </c>
      <c r="BF2590" s="77">
        <f t="shared" si="1488"/>
        <v>5.8715135270960631E-2</v>
      </c>
    </row>
    <row r="2591" spans="1:58" s="23" customFormat="1" ht="15.75" customHeight="1" x14ac:dyDescent="0.4">
      <c r="A2591" s="116">
        <v>42548</v>
      </c>
      <c r="B2591" s="112">
        <v>23.65</v>
      </c>
      <c r="C2591" s="112">
        <v>23.024999999999999</v>
      </c>
      <c r="D2591" s="112">
        <v>22.95</v>
      </c>
      <c r="E2591" s="112">
        <v>22.9</v>
      </c>
      <c r="F2591" s="112">
        <v>22.824999999999999</v>
      </c>
      <c r="G2591" s="112">
        <v>22.425000000000001</v>
      </c>
      <c r="H2591" s="113">
        <v>23.225000000000001</v>
      </c>
      <c r="I2591" s="90">
        <f t="shared" si="1473"/>
        <v>23.415624999999999</v>
      </c>
      <c r="J2591" s="90">
        <f t="shared" si="1474"/>
        <v>22.996874999999999</v>
      </c>
      <c r="K2591" s="114">
        <v>15</v>
      </c>
      <c r="L2591" s="115">
        <v>4.1666666666666664E-2</v>
      </c>
      <c r="M2591" s="90">
        <v>25.06</v>
      </c>
      <c r="N2591" s="90">
        <v>23.85</v>
      </c>
      <c r="O2591" s="90">
        <v>23.68</v>
      </c>
      <c r="P2591" s="90">
        <v>23.74</v>
      </c>
      <c r="Q2591" s="90">
        <v>24.28</v>
      </c>
      <c r="R2591" s="63">
        <f t="shared" ref="R2591:R2654" si="1499">(O2591+P2591)-(N2591+M2591)</f>
        <v>-1.4899999999999949</v>
      </c>
      <c r="S2591" s="64">
        <f t="shared" si="1498"/>
        <v>-7.4145962732919249E-2</v>
      </c>
      <c r="T2591" s="65">
        <f t="shared" si="1492"/>
        <v>1.0507337526205449</v>
      </c>
      <c r="U2591" s="65">
        <f t="shared" si="1492"/>
        <v>1.0071790540540542</v>
      </c>
      <c r="V2591" s="65">
        <f t="shared" si="1463"/>
        <v>1.0046335299073295</v>
      </c>
      <c r="W2591" s="65">
        <f t="shared" si="1464"/>
        <v>0.98228995057660629</v>
      </c>
      <c r="X2591" s="61">
        <f t="shared" si="1475"/>
        <v>-2.6427061310782242E-2</v>
      </c>
      <c r="Y2591" s="66">
        <f t="shared" si="1465"/>
        <v>1.4192139737991391E-2</v>
      </c>
      <c r="Z2591" s="61">
        <f t="shared" si="1466"/>
        <v>-1.7883357800613876E-2</v>
      </c>
      <c r="AA2591" s="67">
        <f t="shared" si="1467"/>
        <v>23.415624999999999</v>
      </c>
      <c r="AB2591" s="68">
        <f t="shared" si="1468"/>
        <v>-8.385744234800957E-3</v>
      </c>
      <c r="AC2591" s="69">
        <f t="shared" si="1469"/>
        <v>-1.8212788259958191E-2</v>
      </c>
      <c r="AD2591" s="70">
        <f>_xlfn.PERCENTILE.EXC(AC2591:$AC$5675,0.5)</f>
        <v>8.0014224751066843E-2</v>
      </c>
      <c r="AE2591" s="70">
        <f>_xlfn.PERCENTILE.EXC($AC2591:AC$5675,0.35)</f>
        <v>4.4101610151228703E-2</v>
      </c>
      <c r="AF2591" s="71">
        <f t="shared" si="1494"/>
        <v>5.3008726597150425E-2</v>
      </c>
      <c r="AG2591" s="70">
        <f t="shared" si="1495"/>
        <v>-0.1280182258086919</v>
      </c>
      <c r="AH2591" s="70">
        <f t="shared" si="1496"/>
        <v>-0.15861506757985319</v>
      </c>
      <c r="AI2591" s="61" t="str">
        <f t="shared" si="1484"/>
        <v>Safety</v>
      </c>
      <c r="AJ2591" s="68" t="str">
        <f t="shared" si="1485"/>
        <v>Safety</v>
      </c>
      <c r="AK2591" s="72" t="str">
        <f t="shared" si="1486"/>
        <v>00631L</v>
      </c>
      <c r="AL2591" s="73">
        <f t="shared" si="1476"/>
        <v>1</v>
      </c>
      <c r="AM2591" s="72" t="str">
        <f t="shared" si="1489"/>
        <v>00631L</v>
      </c>
      <c r="AN2591" s="73">
        <f t="shared" si="1477"/>
        <v>1</v>
      </c>
      <c r="AO2591" s="74" t="str">
        <f t="shared" si="1483"/>
        <v>00635U</v>
      </c>
      <c r="AP2591" s="20">
        <f t="shared" si="1478"/>
        <v>0</v>
      </c>
      <c r="AQ2591" s="74" t="str">
        <f t="shared" si="1493"/>
        <v>00631L</v>
      </c>
      <c r="AR2591" s="20">
        <f t="shared" si="1479"/>
        <v>1</v>
      </c>
      <c r="AS2591" s="74" t="str">
        <f t="shared" si="1487"/>
        <v>00631L</v>
      </c>
      <c r="AT2591" s="20">
        <f t="shared" si="1480"/>
        <v>1</v>
      </c>
      <c r="AU2591" s="74" t="str">
        <f t="shared" si="1470"/>
        <v>00635U</v>
      </c>
      <c r="AV2591" s="20">
        <f t="shared" si="1481"/>
        <v>0</v>
      </c>
      <c r="AW2591" s="74" t="str">
        <f t="shared" si="1471"/>
        <v>00635U</v>
      </c>
      <c r="AX2591" s="20">
        <f t="shared" si="1472"/>
        <v>0</v>
      </c>
      <c r="AY2591" s="20">
        <f t="shared" si="1482"/>
        <v>1</v>
      </c>
      <c r="AZ2591" s="116">
        <v>42549</v>
      </c>
      <c r="BA2591" s="117">
        <v>15.73</v>
      </c>
      <c r="BB2591" s="118">
        <v>15.737500000000001</v>
      </c>
      <c r="BC2591" s="76">
        <f t="shared" si="1490"/>
        <v>14.917083333333336</v>
      </c>
      <c r="BD2591" s="76">
        <f t="shared" si="1491"/>
        <v>14.919250000000003</v>
      </c>
      <c r="BE2591" s="77">
        <f t="shared" si="1497"/>
        <v>5.4998463730063271E-2</v>
      </c>
      <c r="BF2591" s="77">
        <f t="shared" si="1488"/>
        <v>5.4342544028687552E-2</v>
      </c>
    </row>
    <row r="2592" spans="1:58" s="23" customFormat="1" ht="15.75" customHeight="1" x14ac:dyDescent="0.4">
      <c r="A2592" s="116">
        <v>42545</v>
      </c>
      <c r="B2592" s="112">
        <v>22.65</v>
      </c>
      <c r="C2592" s="112">
        <v>22.125</v>
      </c>
      <c r="D2592" s="112">
        <v>22.024999999999999</v>
      </c>
      <c r="E2592" s="112">
        <v>22</v>
      </c>
      <c r="F2592" s="112">
        <v>21.9</v>
      </c>
      <c r="G2592" s="112">
        <v>21.6</v>
      </c>
      <c r="H2592" s="113">
        <v>22.475000000000001</v>
      </c>
      <c r="I2592" s="90">
        <f t="shared" si="1473"/>
        <v>22.474999999999998</v>
      </c>
      <c r="J2592" s="90">
        <f t="shared" si="1474"/>
        <v>22.091666666666665</v>
      </c>
      <c r="K2592" s="114">
        <v>16</v>
      </c>
      <c r="L2592" s="115">
        <v>4.1666666666666664E-2</v>
      </c>
      <c r="M2592" s="90">
        <v>30.71</v>
      </c>
      <c r="N2592" s="90">
        <v>25.76</v>
      </c>
      <c r="O2592" s="90">
        <v>23.93</v>
      </c>
      <c r="P2592" s="90">
        <v>23.55</v>
      </c>
      <c r="Q2592" s="90">
        <v>23.98</v>
      </c>
      <c r="R2592" s="63">
        <f t="shared" si="1499"/>
        <v>-8.9899999999999949</v>
      </c>
      <c r="S2592" s="64">
        <f t="shared" si="1498"/>
        <v>0.4933333333333334</v>
      </c>
      <c r="T2592" s="65">
        <f t="shared" si="1492"/>
        <v>1.1921583850931676</v>
      </c>
      <c r="U2592" s="65">
        <f t="shared" si="1492"/>
        <v>1.0764730463852905</v>
      </c>
      <c r="V2592" s="65">
        <f t="shared" si="1463"/>
        <v>1.0938428874734607</v>
      </c>
      <c r="W2592" s="65">
        <f t="shared" si="1464"/>
        <v>1.0742285237698082</v>
      </c>
      <c r="X2592" s="61">
        <f t="shared" si="1475"/>
        <v>-2.3178807947019806E-2</v>
      </c>
      <c r="Y2592" s="66">
        <f t="shared" si="1465"/>
        <v>2.1590909090909157E-2</v>
      </c>
      <c r="Z2592" s="61">
        <f t="shared" si="1466"/>
        <v>-1.7055988134964756E-2</v>
      </c>
      <c r="AA2592" s="67">
        <f t="shared" si="1467"/>
        <v>22.474999999999998</v>
      </c>
      <c r="AB2592" s="68">
        <f t="shared" si="1468"/>
        <v>-0.12072981366459638</v>
      </c>
      <c r="AC2592" s="69">
        <f t="shared" si="1469"/>
        <v>-0.12752329192546596</v>
      </c>
      <c r="AD2592" s="70">
        <f>_xlfn.PERCENTILE.EXC(AC2592:$AC$5675,0.5)</f>
        <v>8.0058645095021141E-2</v>
      </c>
      <c r="AE2592" s="70">
        <f>_xlfn.PERCENTILE.EXC($AC2592:AC$5675,0.35)</f>
        <v>4.4255856556064573E-2</v>
      </c>
      <c r="AF2592" s="71">
        <f t="shared" si="1494"/>
        <v>5.3076670136159937E-2</v>
      </c>
      <c r="AG2592" s="70">
        <f t="shared" si="1495"/>
        <v>-0.1280182258086919</v>
      </c>
      <c r="AH2592" s="70">
        <f t="shared" si="1496"/>
        <v>-0.15861506757985319</v>
      </c>
      <c r="AI2592" s="61" t="str">
        <f t="shared" si="1484"/>
        <v>Safety</v>
      </c>
      <c r="AJ2592" s="68" t="str">
        <f t="shared" si="1485"/>
        <v>Safety</v>
      </c>
      <c r="AK2592" s="72" t="str">
        <f t="shared" si="1486"/>
        <v>00631L</v>
      </c>
      <c r="AL2592" s="73">
        <f t="shared" si="1476"/>
        <v>1</v>
      </c>
      <c r="AM2592" s="72" t="str">
        <f t="shared" si="1489"/>
        <v>00631L</v>
      </c>
      <c r="AN2592" s="73">
        <f t="shared" si="1477"/>
        <v>1</v>
      </c>
      <c r="AO2592" s="74" t="str">
        <f t="shared" si="1483"/>
        <v>00635U</v>
      </c>
      <c r="AP2592" s="20">
        <f t="shared" si="1478"/>
        <v>0</v>
      </c>
      <c r="AQ2592" s="74" t="str">
        <f t="shared" si="1493"/>
        <v>00631L</v>
      </c>
      <c r="AR2592" s="20">
        <f t="shared" si="1479"/>
        <v>1</v>
      </c>
      <c r="AS2592" s="74" t="str">
        <f t="shared" si="1487"/>
        <v>00631L</v>
      </c>
      <c r="AT2592" s="20">
        <f t="shared" si="1480"/>
        <v>1</v>
      </c>
      <c r="AU2592" s="74" t="str">
        <f t="shared" si="1470"/>
        <v>00635U</v>
      </c>
      <c r="AV2592" s="20">
        <f t="shared" si="1481"/>
        <v>0</v>
      </c>
      <c r="AW2592" s="74" t="str">
        <f t="shared" si="1471"/>
        <v>00635U</v>
      </c>
      <c r="AX2592" s="20">
        <f t="shared" si="1472"/>
        <v>0</v>
      </c>
      <c r="AY2592" s="20">
        <f t="shared" si="1482"/>
        <v>1</v>
      </c>
      <c r="AZ2592" s="116">
        <v>42548</v>
      </c>
      <c r="BA2592" s="117">
        <v>15.59</v>
      </c>
      <c r="BB2592" s="118">
        <v>15.5875</v>
      </c>
      <c r="BC2592" s="76">
        <f t="shared" si="1490"/>
        <v>14.909791666666669</v>
      </c>
      <c r="BD2592" s="76">
        <f t="shared" si="1491"/>
        <v>14.914625000000003</v>
      </c>
      <c r="BE2592" s="77">
        <f t="shared" si="1497"/>
        <v>4.5453910321796236E-2</v>
      </c>
      <c r="BF2592" s="77">
        <f t="shared" si="1488"/>
        <v>4.5282734228986453E-2</v>
      </c>
    </row>
    <row r="2593" spans="1:58" s="23" customFormat="1" ht="15.75" customHeight="1" x14ac:dyDescent="0.4">
      <c r="A2593" s="116">
        <v>42544</v>
      </c>
      <c r="B2593" s="112">
        <v>16.675000000000001</v>
      </c>
      <c r="C2593" s="112">
        <v>17.625</v>
      </c>
      <c r="D2593" s="112">
        <v>18.425000000000001</v>
      </c>
      <c r="E2593" s="112">
        <v>18.975000000000001</v>
      </c>
      <c r="F2593" s="112">
        <v>19.225000000000001</v>
      </c>
      <c r="G2593" s="112">
        <v>19.274999999999999</v>
      </c>
      <c r="H2593" s="113">
        <v>20.350000000000001</v>
      </c>
      <c r="I2593" s="90">
        <f t="shared" si="1473"/>
        <v>16.952083333333334</v>
      </c>
      <c r="J2593" s="90">
        <f t="shared" si="1474"/>
        <v>17.858333333333334</v>
      </c>
      <c r="K2593" s="114">
        <v>17</v>
      </c>
      <c r="L2593" s="115">
        <v>4.1666666666666664E-2</v>
      </c>
      <c r="M2593" s="90">
        <v>21.13</v>
      </c>
      <c r="N2593" s="90">
        <v>17.25</v>
      </c>
      <c r="O2593" s="90">
        <v>18.420000000000002</v>
      </c>
      <c r="P2593" s="90">
        <v>19.53</v>
      </c>
      <c r="Q2593" s="90">
        <v>20.88</v>
      </c>
      <c r="R2593" s="63">
        <f t="shared" si="1499"/>
        <v>-0.42999999999999261</v>
      </c>
      <c r="S2593" s="64">
        <f t="shared" si="1498"/>
        <v>-0.18516769012753903</v>
      </c>
      <c r="T2593" s="65">
        <f t="shared" si="1492"/>
        <v>1.2249275362318841</v>
      </c>
      <c r="U2593" s="65">
        <f t="shared" si="1492"/>
        <v>0.93648208469055361</v>
      </c>
      <c r="V2593" s="65">
        <f t="shared" si="1463"/>
        <v>0.88325652841781865</v>
      </c>
      <c r="W2593" s="65">
        <f t="shared" si="1464"/>
        <v>0.82614942528735635</v>
      </c>
      <c r="X2593" s="61">
        <f t="shared" si="1475"/>
        <v>5.6971514242878517E-2</v>
      </c>
      <c r="Y2593" s="66">
        <f t="shared" si="1465"/>
        <v>7.2463768115942018E-2</v>
      </c>
      <c r="Z2593" s="61">
        <f t="shared" si="1466"/>
        <v>5.3459505960427672E-2</v>
      </c>
      <c r="AA2593" s="67">
        <f t="shared" si="1467"/>
        <v>16.952083333333334</v>
      </c>
      <c r="AB2593" s="68">
        <f t="shared" si="1468"/>
        <v>-3.3333333333333291E-2</v>
      </c>
      <c r="AC2593" s="69">
        <f t="shared" si="1469"/>
        <v>-1.7270531400966127E-2</v>
      </c>
      <c r="AD2593" s="70">
        <f>_xlfn.PERCENTILE.EXC(AC2593:$AC$5675,0.5)</f>
        <v>8.0103065438975427E-2</v>
      </c>
      <c r="AE2593" s="70">
        <f>_xlfn.PERCENTILE.EXC($AC2593:AC$5675,0.35)</f>
        <v>4.4366887035609398E-2</v>
      </c>
      <c r="AF2593" s="71">
        <f t="shared" si="1494"/>
        <v>5.3146649974168562E-2</v>
      </c>
      <c r="AG2593" s="70">
        <f t="shared" si="1495"/>
        <v>-0.12793721572730957</v>
      </c>
      <c r="AH2593" s="70">
        <f t="shared" si="1496"/>
        <v>-0.15861506757985319</v>
      </c>
      <c r="AI2593" s="61" t="str">
        <f t="shared" si="1484"/>
        <v>Safety</v>
      </c>
      <c r="AJ2593" s="68" t="str">
        <f t="shared" si="1485"/>
        <v>Safety</v>
      </c>
      <c r="AK2593" s="72" t="str">
        <f t="shared" si="1486"/>
        <v>00631L</v>
      </c>
      <c r="AL2593" s="73">
        <f t="shared" si="1476"/>
        <v>1</v>
      </c>
      <c r="AM2593" s="72" t="str">
        <f t="shared" si="1489"/>
        <v>00631L</v>
      </c>
      <c r="AN2593" s="73">
        <f t="shared" si="1477"/>
        <v>1</v>
      </c>
      <c r="AO2593" s="74" t="str">
        <f t="shared" si="1483"/>
        <v>00635U</v>
      </c>
      <c r="AP2593" s="20">
        <f t="shared" si="1478"/>
        <v>0</v>
      </c>
      <c r="AQ2593" s="74" t="str">
        <f t="shared" si="1493"/>
        <v>00631L</v>
      </c>
      <c r="AR2593" s="20">
        <f t="shared" si="1479"/>
        <v>1</v>
      </c>
      <c r="AS2593" s="74" t="str">
        <f t="shared" si="1487"/>
        <v>00631L</v>
      </c>
      <c r="AT2593" s="20">
        <f t="shared" si="1480"/>
        <v>1</v>
      </c>
      <c r="AU2593" s="74" t="str">
        <f t="shared" si="1470"/>
        <v>00635U</v>
      </c>
      <c r="AV2593" s="20">
        <f t="shared" si="1481"/>
        <v>0</v>
      </c>
      <c r="AW2593" s="74" t="str">
        <f t="shared" si="1471"/>
        <v>00635U</v>
      </c>
      <c r="AX2593" s="20">
        <f t="shared" si="1472"/>
        <v>0</v>
      </c>
      <c r="AY2593" s="20">
        <f t="shared" si="1482"/>
        <v>1</v>
      </c>
      <c r="AZ2593" s="116">
        <v>42545</v>
      </c>
      <c r="BA2593" s="117">
        <v>15.59</v>
      </c>
      <c r="BB2593" s="118">
        <v>15.4625</v>
      </c>
      <c r="BC2593" s="76">
        <f t="shared" si="1490"/>
        <v>14.908125000000002</v>
      </c>
      <c r="BD2593" s="76">
        <f t="shared" si="1491"/>
        <v>14.909833333333335</v>
      </c>
      <c r="BE2593" s="77">
        <f t="shared" si="1497"/>
        <v>3.7186098184714605E-2</v>
      </c>
      <c r="BF2593" s="77">
        <f t="shared" si="1488"/>
        <v>4.5618663298270586E-2</v>
      </c>
    </row>
    <row r="2594" spans="1:58" s="23" customFormat="1" ht="15.75" customHeight="1" x14ac:dyDescent="0.4">
      <c r="A2594" s="116">
        <v>42543</v>
      </c>
      <c r="B2594" s="112">
        <v>19.425000000000001</v>
      </c>
      <c r="C2594" s="112">
        <v>19.675000000000001</v>
      </c>
      <c r="D2594" s="112">
        <v>20.024999999999999</v>
      </c>
      <c r="E2594" s="112">
        <v>20.25</v>
      </c>
      <c r="F2594" s="112">
        <v>20.25</v>
      </c>
      <c r="G2594" s="112">
        <v>20.074999999999999</v>
      </c>
      <c r="H2594" s="113">
        <v>21.024999999999999</v>
      </c>
      <c r="I2594" s="90">
        <f t="shared" si="1473"/>
        <v>19.487500000000001</v>
      </c>
      <c r="J2594" s="90">
        <f t="shared" si="1474"/>
        <v>19.762499999999999</v>
      </c>
      <c r="K2594" s="114">
        <v>18</v>
      </c>
      <c r="L2594" s="115">
        <v>4.1666666666666664E-2</v>
      </c>
      <c r="M2594" s="90">
        <v>27.86</v>
      </c>
      <c r="N2594" s="90">
        <v>21.17</v>
      </c>
      <c r="O2594" s="90">
        <v>21.08</v>
      </c>
      <c r="P2594" s="90">
        <v>21.39</v>
      </c>
      <c r="Q2594" s="90">
        <v>22.16</v>
      </c>
      <c r="R2594" s="63">
        <f t="shared" si="1499"/>
        <v>-6.5600000000000023</v>
      </c>
      <c r="S2594" s="64">
        <f t="shared" si="1498"/>
        <v>0.14556277056277062</v>
      </c>
      <c r="T2594" s="65">
        <f t="shared" si="1492"/>
        <v>1.3160132262635804</v>
      </c>
      <c r="U2594" s="65">
        <f t="shared" si="1492"/>
        <v>1.0042694497153701</v>
      </c>
      <c r="V2594" s="65">
        <f t="shared" si="1463"/>
        <v>0.98971482000935018</v>
      </c>
      <c r="W2594" s="65">
        <f t="shared" si="1464"/>
        <v>0.95532490974729245</v>
      </c>
      <c r="X2594" s="61">
        <f t="shared" si="1475"/>
        <v>1.2870012870012869E-2</v>
      </c>
      <c r="Y2594" s="66">
        <f t="shared" si="1465"/>
        <v>3.8271604938271538E-2</v>
      </c>
      <c r="Z2594" s="61">
        <f t="shared" si="1466"/>
        <v>1.4111610006414295E-2</v>
      </c>
      <c r="AA2594" s="67">
        <f t="shared" si="1467"/>
        <v>19.487500000000001</v>
      </c>
      <c r="AB2594" s="68">
        <f t="shared" si="1468"/>
        <v>-8.2427964100141748E-2</v>
      </c>
      <c r="AC2594" s="69">
        <f t="shared" si="1469"/>
        <v>-7.947567312234298E-2</v>
      </c>
      <c r="AD2594" s="70">
        <f>_xlfn.PERCENTILE.EXC(AC2594:$AC$5675,0.5)</f>
        <v>8.0121572814904729E-2</v>
      </c>
      <c r="AE2594" s="70">
        <f>_xlfn.PERCENTILE.EXC($AC2594:AC$5675,0.35)</f>
        <v>4.4445701831593944E-2</v>
      </c>
      <c r="AF2594" s="71">
        <f t="shared" si="1494"/>
        <v>5.3380520145963478E-2</v>
      </c>
      <c r="AG2594" s="70">
        <f t="shared" si="1495"/>
        <v>-0.12793721572730957</v>
      </c>
      <c r="AH2594" s="70">
        <f t="shared" si="1496"/>
        <v>-0.15861506757985319</v>
      </c>
      <c r="AI2594" s="61" t="str">
        <f t="shared" si="1484"/>
        <v>Safety</v>
      </c>
      <c r="AJ2594" s="68" t="str">
        <f t="shared" si="1485"/>
        <v>Safety</v>
      </c>
      <c r="AK2594" s="72" t="str">
        <f t="shared" si="1486"/>
        <v>00631L</v>
      </c>
      <c r="AL2594" s="73">
        <f t="shared" si="1476"/>
        <v>1</v>
      </c>
      <c r="AM2594" s="72" t="str">
        <f t="shared" si="1489"/>
        <v>00631L</v>
      </c>
      <c r="AN2594" s="73">
        <f t="shared" si="1477"/>
        <v>1</v>
      </c>
      <c r="AO2594" s="74" t="str">
        <f t="shared" si="1483"/>
        <v>00635U</v>
      </c>
      <c r="AP2594" s="20">
        <f t="shared" si="1478"/>
        <v>0</v>
      </c>
      <c r="AQ2594" s="74" t="str">
        <f t="shared" si="1493"/>
        <v>00631L</v>
      </c>
      <c r="AR2594" s="20">
        <f t="shared" si="1479"/>
        <v>1</v>
      </c>
      <c r="AS2594" s="74" t="str">
        <f t="shared" si="1487"/>
        <v>00631L</v>
      </c>
      <c r="AT2594" s="20">
        <f t="shared" si="1480"/>
        <v>1</v>
      </c>
      <c r="AU2594" s="74" t="str">
        <f t="shared" si="1470"/>
        <v>00635U</v>
      </c>
      <c r="AV2594" s="20">
        <f t="shared" si="1481"/>
        <v>0</v>
      </c>
      <c r="AW2594" s="74" t="str">
        <f t="shared" si="1471"/>
        <v>00635U</v>
      </c>
      <c r="AX2594" s="20">
        <f t="shared" si="1472"/>
        <v>0</v>
      </c>
      <c r="AY2594" s="20">
        <f t="shared" si="1482"/>
        <v>1</v>
      </c>
      <c r="AZ2594" s="116">
        <v>42544</v>
      </c>
      <c r="BA2594" s="117">
        <v>15.31</v>
      </c>
      <c r="BB2594" s="118">
        <v>15.3125</v>
      </c>
      <c r="BC2594" s="76">
        <f t="shared" si="1490"/>
        <v>14.912083333333333</v>
      </c>
      <c r="BD2594" s="76">
        <f t="shared" si="1491"/>
        <v>14.905583333333334</v>
      </c>
      <c r="BE2594" s="77">
        <f t="shared" si="1497"/>
        <v>2.6851825980049735E-2</v>
      </c>
      <c r="BF2594" s="77">
        <f t="shared" si="1488"/>
        <v>2.7131891293530913E-2</v>
      </c>
    </row>
    <row r="2595" spans="1:58" s="23" customFormat="1" ht="15.75" customHeight="1" x14ac:dyDescent="0.4">
      <c r="A2595" s="116">
        <v>42542</v>
      </c>
      <c r="B2595" s="112">
        <v>18.675000000000001</v>
      </c>
      <c r="C2595" s="112">
        <v>19.324999999999999</v>
      </c>
      <c r="D2595" s="112">
        <v>19.925000000000001</v>
      </c>
      <c r="E2595" s="112">
        <v>20.274999999999999</v>
      </c>
      <c r="F2595" s="112">
        <v>20.375</v>
      </c>
      <c r="G2595" s="112">
        <v>20.274999999999999</v>
      </c>
      <c r="H2595" s="113">
        <v>21.225000000000001</v>
      </c>
      <c r="I2595" s="90">
        <f t="shared" si="1473"/>
        <v>18.810416666666669</v>
      </c>
      <c r="J2595" s="90">
        <f t="shared" si="1474"/>
        <v>19.45</v>
      </c>
      <c r="K2595" s="114">
        <v>19</v>
      </c>
      <c r="L2595" s="115">
        <v>4.1666666666666664E-2</v>
      </c>
      <c r="M2595" s="90">
        <v>22.47</v>
      </c>
      <c r="N2595" s="90">
        <v>18.48</v>
      </c>
      <c r="O2595" s="90">
        <v>19.690000000000001</v>
      </c>
      <c r="P2595" s="90">
        <v>20.76</v>
      </c>
      <c r="Q2595" s="90">
        <v>21.86</v>
      </c>
      <c r="R2595" s="63">
        <f t="shared" si="1499"/>
        <v>-0.5</v>
      </c>
      <c r="S2595" s="64">
        <f t="shared" si="1498"/>
        <v>5.9880239520957775E-3</v>
      </c>
      <c r="T2595" s="65">
        <f t="shared" si="1492"/>
        <v>1.2159090909090908</v>
      </c>
      <c r="U2595" s="65">
        <f t="shared" si="1492"/>
        <v>0.93854748603351956</v>
      </c>
      <c r="V2595" s="65">
        <f t="shared" si="1463"/>
        <v>0.89017341040462428</v>
      </c>
      <c r="W2595" s="65">
        <f t="shared" si="1464"/>
        <v>0.84537968892955173</v>
      </c>
      <c r="X2595" s="61">
        <f t="shared" si="1475"/>
        <v>3.4805890227576894E-2</v>
      </c>
      <c r="Y2595" s="66">
        <f t="shared" si="1465"/>
        <v>4.6855733662145641E-2</v>
      </c>
      <c r="Z2595" s="61">
        <f t="shared" si="1466"/>
        <v>3.4001550559308751E-2</v>
      </c>
      <c r="AA2595" s="67">
        <f t="shared" si="1467"/>
        <v>18.810416666666669</v>
      </c>
      <c r="AB2595" s="68">
        <f t="shared" si="1468"/>
        <v>1.0551948051948068E-2</v>
      </c>
      <c r="AC2595" s="69">
        <f t="shared" si="1469"/>
        <v>1.7879689754689832E-2</v>
      </c>
      <c r="AD2595" s="70">
        <f>_xlfn.PERCENTILE.EXC(AC2595:$AC$5675,0.5)</f>
        <v>8.0140080190834032E-2</v>
      </c>
      <c r="AE2595" s="70">
        <f>_xlfn.PERCENTILE.EXC($AC2595:AC$5675,0.35)</f>
        <v>4.4462047864537377E-2</v>
      </c>
      <c r="AF2595" s="71">
        <f t="shared" si="1494"/>
        <v>5.3684664649337049E-2</v>
      </c>
      <c r="AG2595" s="70">
        <f t="shared" si="1495"/>
        <v>-0.12793721572730957</v>
      </c>
      <c r="AH2595" s="70">
        <f t="shared" si="1496"/>
        <v>-0.15861506757985319</v>
      </c>
      <c r="AI2595" s="61" t="str">
        <f t="shared" si="1484"/>
        <v>Safety</v>
      </c>
      <c r="AJ2595" s="68" t="str">
        <f t="shared" si="1485"/>
        <v>Safety</v>
      </c>
      <c r="AK2595" s="72" t="str">
        <f t="shared" si="1486"/>
        <v>00631L</v>
      </c>
      <c r="AL2595" s="73">
        <f t="shared" si="1476"/>
        <v>1</v>
      </c>
      <c r="AM2595" s="72" t="str">
        <f t="shared" si="1489"/>
        <v>00631L</v>
      </c>
      <c r="AN2595" s="73">
        <f t="shared" si="1477"/>
        <v>1</v>
      </c>
      <c r="AO2595" s="74" t="str">
        <f t="shared" si="1483"/>
        <v>00635U</v>
      </c>
      <c r="AP2595" s="20">
        <f t="shared" si="1478"/>
        <v>0</v>
      </c>
      <c r="AQ2595" s="74" t="str">
        <f t="shared" si="1493"/>
        <v>00631L</v>
      </c>
      <c r="AR2595" s="20">
        <f t="shared" si="1479"/>
        <v>1</v>
      </c>
      <c r="AS2595" s="74" t="str">
        <f t="shared" si="1487"/>
        <v>00631L</v>
      </c>
      <c r="AT2595" s="20">
        <f t="shared" si="1480"/>
        <v>1</v>
      </c>
      <c r="AU2595" s="74" t="str">
        <f t="shared" si="1470"/>
        <v>00635U</v>
      </c>
      <c r="AV2595" s="20">
        <f t="shared" si="1481"/>
        <v>0</v>
      </c>
      <c r="AW2595" s="74" t="str">
        <f t="shared" si="1471"/>
        <v>00635U</v>
      </c>
      <c r="AX2595" s="20">
        <f t="shared" si="1472"/>
        <v>0</v>
      </c>
      <c r="AY2595" s="20">
        <f t="shared" si="1482"/>
        <v>1</v>
      </c>
      <c r="AZ2595" s="116">
        <v>42543</v>
      </c>
      <c r="BA2595" s="117">
        <v>15.34</v>
      </c>
      <c r="BB2595" s="118">
        <v>15.275</v>
      </c>
      <c r="BC2595" s="76">
        <f t="shared" si="1490"/>
        <v>14.914999999999999</v>
      </c>
      <c r="BD2595" s="76">
        <f t="shared" si="1491"/>
        <v>14.912541666666668</v>
      </c>
      <c r="BE2595" s="77">
        <f t="shared" si="1497"/>
        <v>2.4136775058665856E-2</v>
      </c>
      <c r="BF2595" s="77">
        <f t="shared" si="1488"/>
        <v>2.8664351315028376E-2</v>
      </c>
    </row>
    <row r="2596" spans="1:58" s="23" customFormat="1" ht="15.75" customHeight="1" x14ac:dyDescent="0.4">
      <c r="A2596" s="116">
        <v>42541</v>
      </c>
      <c r="B2596" s="112">
        <v>18.475000000000001</v>
      </c>
      <c r="C2596" s="112">
        <v>19.274999999999999</v>
      </c>
      <c r="D2596" s="112">
        <v>19.925000000000001</v>
      </c>
      <c r="E2596" s="112">
        <v>20.324999999999999</v>
      </c>
      <c r="F2596" s="112">
        <v>20.425000000000001</v>
      </c>
      <c r="G2596" s="112">
        <v>20.3</v>
      </c>
      <c r="H2596" s="113">
        <v>21.175000000000001</v>
      </c>
      <c r="I2596" s="90">
        <f t="shared" si="1473"/>
        <v>18.608333333333334</v>
      </c>
      <c r="J2596" s="90">
        <f t="shared" si="1474"/>
        <v>19.383333333333333</v>
      </c>
      <c r="K2596" s="114">
        <v>20</v>
      </c>
      <c r="L2596" s="115">
        <v>4.1666666666666664E-2</v>
      </c>
      <c r="M2596" s="90">
        <v>22.21</v>
      </c>
      <c r="N2596" s="90">
        <v>18.37</v>
      </c>
      <c r="O2596" s="90">
        <v>19.809999999999999</v>
      </c>
      <c r="P2596" s="90">
        <v>20.87</v>
      </c>
      <c r="Q2596" s="90">
        <v>21.99</v>
      </c>
      <c r="R2596" s="63">
        <f t="shared" si="1499"/>
        <v>0.10000000000000142</v>
      </c>
      <c r="S2596" s="64">
        <f t="shared" si="1498"/>
        <v>-5.3580628541988619E-2</v>
      </c>
      <c r="T2596" s="65">
        <f t="shared" si="1492"/>
        <v>1.2090364725095264</v>
      </c>
      <c r="U2596" s="65">
        <f t="shared" si="1492"/>
        <v>0.92730943967693091</v>
      </c>
      <c r="V2596" s="65">
        <f t="shared" si="1463"/>
        <v>0.88021082894106373</v>
      </c>
      <c r="W2596" s="65">
        <f t="shared" si="1464"/>
        <v>0.83537971805366085</v>
      </c>
      <c r="X2596" s="61">
        <f t="shared" si="1475"/>
        <v>4.3301759133964661E-2</v>
      </c>
      <c r="Y2596" s="66">
        <f t="shared" si="1465"/>
        <v>4.1820418204182114E-2</v>
      </c>
      <c r="Z2596" s="61">
        <f t="shared" si="1466"/>
        <v>4.1648007165248468E-2</v>
      </c>
      <c r="AA2596" s="67">
        <f t="shared" si="1467"/>
        <v>18.608333333333334</v>
      </c>
      <c r="AB2596" s="68">
        <f t="shared" si="1468"/>
        <v>5.7158410451823858E-3</v>
      </c>
      <c r="AC2596" s="69">
        <f t="shared" si="1469"/>
        <v>1.2974051896207581E-2</v>
      </c>
      <c r="AD2596" s="70">
        <f>_xlfn.PERCENTILE.EXC(AC2596:$AC$5675,0.5)</f>
        <v>8.0228770254147194E-2</v>
      </c>
      <c r="AE2596" s="70">
        <f>_xlfn.PERCENTILE.EXC($AC2596:AC$5675,0.35)</f>
        <v>4.4519459059763351E-2</v>
      </c>
      <c r="AF2596" s="71">
        <f t="shared" si="1494"/>
        <v>5.3865209515041729E-2</v>
      </c>
      <c r="AG2596" s="70">
        <f t="shared" si="1495"/>
        <v>-0.12793721572730957</v>
      </c>
      <c r="AH2596" s="70">
        <f t="shared" si="1496"/>
        <v>-0.15861506757985319</v>
      </c>
      <c r="AI2596" s="61" t="str">
        <f t="shared" si="1484"/>
        <v>Safety</v>
      </c>
      <c r="AJ2596" s="68" t="str">
        <f t="shared" si="1485"/>
        <v>Safety</v>
      </c>
      <c r="AK2596" s="72" t="str">
        <f t="shared" si="1486"/>
        <v>00631L</v>
      </c>
      <c r="AL2596" s="73">
        <f t="shared" si="1476"/>
        <v>1</v>
      </c>
      <c r="AM2596" s="72" t="str">
        <f t="shared" si="1489"/>
        <v>00631L</v>
      </c>
      <c r="AN2596" s="73">
        <f t="shared" si="1477"/>
        <v>1</v>
      </c>
      <c r="AO2596" s="74" t="str">
        <f t="shared" si="1483"/>
        <v>00635U</v>
      </c>
      <c r="AP2596" s="20">
        <f t="shared" si="1478"/>
        <v>0</v>
      </c>
      <c r="AQ2596" s="74" t="str">
        <f t="shared" si="1493"/>
        <v>00631L</v>
      </c>
      <c r="AR2596" s="20">
        <f t="shared" si="1479"/>
        <v>1</v>
      </c>
      <c r="AS2596" s="74" t="str">
        <f t="shared" si="1487"/>
        <v>00631L</v>
      </c>
      <c r="AT2596" s="20">
        <f t="shared" si="1480"/>
        <v>1</v>
      </c>
      <c r="AU2596" s="74" t="str">
        <f t="shared" si="1470"/>
        <v>00635U</v>
      </c>
      <c r="AV2596" s="20">
        <f t="shared" si="1481"/>
        <v>0</v>
      </c>
      <c r="AW2596" s="74" t="str">
        <f t="shared" si="1471"/>
        <v>00635U</v>
      </c>
      <c r="AX2596" s="20">
        <f t="shared" si="1472"/>
        <v>0</v>
      </c>
      <c r="AY2596" s="20">
        <f t="shared" si="1482"/>
        <v>1</v>
      </c>
      <c r="AZ2596" s="116">
        <v>42542</v>
      </c>
      <c r="BA2596" s="117">
        <v>15.15</v>
      </c>
      <c r="BB2596" s="118">
        <v>15.074999999999999</v>
      </c>
      <c r="BC2596" s="76">
        <f t="shared" si="1490"/>
        <v>14.918541666666666</v>
      </c>
      <c r="BD2596" s="76">
        <f t="shared" si="1491"/>
        <v>14.912916666666666</v>
      </c>
      <c r="BE2596" s="77">
        <f t="shared" si="1497"/>
        <v>1.0487508553394115E-2</v>
      </c>
      <c r="BF2596" s="77">
        <f t="shared" si="1488"/>
        <v>1.589785141516031E-2</v>
      </c>
    </row>
    <row r="2597" spans="1:58" s="23" customFormat="1" ht="15.75" customHeight="1" x14ac:dyDescent="0.4">
      <c r="A2597" s="116">
        <v>42538</v>
      </c>
      <c r="B2597" s="112">
        <v>20.074999999999999</v>
      </c>
      <c r="C2597" s="112">
        <v>20.475000000000001</v>
      </c>
      <c r="D2597" s="112">
        <v>20.925000000000001</v>
      </c>
      <c r="E2597" s="112">
        <v>21.225000000000001</v>
      </c>
      <c r="F2597" s="112">
        <v>21.225000000000001</v>
      </c>
      <c r="G2597" s="112">
        <v>21.024999999999999</v>
      </c>
      <c r="H2597" s="113">
        <v>21.875</v>
      </c>
      <c r="I2597" s="90">
        <f t="shared" si="1473"/>
        <v>20.125</v>
      </c>
      <c r="J2597" s="90">
        <f t="shared" si="1474"/>
        <v>20.53125</v>
      </c>
      <c r="K2597" s="114">
        <v>21</v>
      </c>
      <c r="L2597" s="115">
        <v>4.1666666666666664E-2</v>
      </c>
      <c r="M2597" s="90">
        <v>22</v>
      </c>
      <c r="N2597" s="90">
        <v>19.41</v>
      </c>
      <c r="O2597" s="90">
        <v>21.31</v>
      </c>
      <c r="P2597" s="90">
        <v>22.08</v>
      </c>
      <c r="Q2597" s="90">
        <v>22.81</v>
      </c>
      <c r="R2597" s="63">
        <f t="shared" si="1499"/>
        <v>1.980000000000004</v>
      </c>
      <c r="S2597" s="64">
        <f t="shared" si="1498"/>
        <v>2.0650490449147726E-3</v>
      </c>
      <c r="T2597" s="65">
        <f t="shared" si="1492"/>
        <v>1.1334363730036063</v>
      </c>
      <c r="U2597" s="65">
        <f t="shared" si="1492"/>
        <v>0.91083998122946974</v>
      </c>
      <c r="V2597" s="65">
        <f t="shared" si="1463"/>
        <v>0.87907608695652184</v>
      </c>
      <c r="W2597" s="65">
        <f t="shared" si="1464"/>
        <v>0.85094256904866294</v>
      </c>
      <c r="X2597" s="61">
        <f t="shared" si="1475"/>
        <v>1.9925280199252909E-2</v>
      </c>
      <c r="Y2597" s="66">
        <f t="shared" si="1465"/>
        <v>3.0624263839811473E-2</v>
      </c>
      <c r="Z2597" s="61">
        <f t="shared" si="1466"/>
        <v>2.0186335403726708E-2</v>
      </c>
      <c r="AA2597" s="67">
        <f t="shared" si="1467"/>
        <v>20.125</v>
      </c>
      <c r="AB2597" s="68">
        <f t="shared" si="1468"/>
        <v>3.4260690365790783E-2</v>
      </c>
      <c r="AC2597" s="69">
        <f t="shared" si="1469"/>
        <v>3.6836682122617197E-2</v>
      </c>
      <c r="AD2597" s="70">
        <f>_xlfn.PERCENTILE.EXC(AC2597:$AC$5675,0.5)</f>
        <v>8.0317460317460357E-2</v>
      </c>
      <c r="AE2597" s="70">
        <f>_xlfn.PERCENTILE.EXC($AC2597:AC$5675,0.35)</f>
        <v>4.4612068965517247E-2</v>
      </c>
      <c r="AF2597" s="71">
        <f t="shared" si="1494"/>
        <v>5.4017712760699853E-2</v>
      </c>
      <c r="AG2597" s="70">
        <f t="shared" si="1495"/>
        <v>-0.12793721572730957</v>
      </c>
      <c r="AH2597" s="70">
        <f t="shared" si="1496"/>
        <v>-0.15861506757985319</v>
      </c>
      <c r="AI2597" s="61" t="str">
        <f t="shared" si="1484"/>
        <v>Safety</v>
      </c>
      <c r="AJ2597" s="68" t="str">
        <f t="shared" si="1485"/>
        <v>Safety</v>
      </c>
      <c r="AK2597" s="72" t="str">
        <f t="shared" si="1486"/>
        <v>00631L</v>
      </c>
      <c r="AL2597" s="73">
        <f t="shared" si="1476"/>
        <v>1</v>
      </c>
      <c r="AM2597" s="72" t="str">
        <f t="shared" si="1489"/>
        <v>00631L</v>
      </c>
      <c r="AN2597" s="73">
        <f t="shared" si="1477"/>
        <v>1</v>
      </c>
      <c r="AO2597" s="74" t="str">
        <f t="shared" si="1483"/>
        <v>00635U</v>
      </c>
      <c r="AP2597" s="20">
        <f t="shared" si="1478"/>
        <v>0</v>
      </c>
      <c r="AQ2597" s="74" t="str">
        <f t="shared" si="1493"/>
        <v>00631L</v>
      </c>
      <c r="AR2597" s="20">
        <f t="shared" si="1479"/>
        <v>1</v>
      </c>
      <c r="AS2597" s="74" t="str">
        <f t="shared" si="1487"/>
        <v>00631L</v>
      </c>
      <c r="AT2597" s="20">
        <f t="shared" si="1480"/>
        <v>1</v>
      </c>
      <c r="AU2597" s="74" t="str">
        <f t="shared" si="1470"/>
        <v>00635U</v>
      </c>
      <c r="AV2597" s="20">
        <f t="shared" si="1481"/>
        <v>0</v>
      </c>
      <c r="AW2597" s="74" t="str">
        <f t="shared" si="1471"/>
        <v>00635U</v>
      </c>
      <c r="AX2597" s="20">
        <f t="shared" si="1472"/>
        <v>0</v>
      </c>
      <c r="AY2597" s="20">
        <f t="shared" si="1482"/>
        <v>1</v>
      </c>
      <c r="AZ2597" s="116">
        <v>42541</v>
      </c>
      <c r="BA2597" s="117">
        <v>15.2</v>
      </c>
      <c r="BB2597" s="118">
        <v>15.2125</v>
      </c>
      <c r="BC2597" s="76">
        <f t="shared" si="1490"/>
        <v>14.928124999999998</v>
      </c>
      <c r="BD2597" s="76">
        <f t="shared" si="1491"/>
        <v>14.920624999999999</v>
      </c>
      <c r="BE2597" s="77">
        <f t="shared" si="1497"/>
        <v>1.9049612727653507E-2</v>
      </c>
      <c r="BF2597" s="77">
        <f t="shared" si="1488"/>
        <v>1.8724081598458505E-2</v>
      </c>
    </row>
    <row r="2598" spans="1:58" s="23" customFormat="1" ht="15.75" customHeight="1" x14ac:dyDescent="0.4">
      <c r="A2598" s="116">
        <v>42537</v>
      </c>
      <c r="B2598" s="112">
        <v>20.024999999999999</v>
      </c>
      <c r="C2598" s="112">
        <v>20.425000000000001</v>
      </c>
      <c r="D2598" s="112">
        <v>20.875</v>
      </c>
      <c r="E2598" s="112">
        <v>21.125</v>
      </c>
      <c r="F2598" s="112">
        <v>21.125</v>
      </c>
      <c r="G2598" s="112">
        <v>20.975000000000001</v>
      </c>
      <c r="H2598" s="113">
        <v>21.824999999999999</v>
      </c>
      <c r="I2598" s="90">
        <f t="shared" si="1473"/>
        <v>20.058333333333334</v>
      </c>
      <c r="J2598" s="90">
        <f t="shared" si="1474"/>
        <v>20.462500000000002</v>
      </c>
      <c r="K2598" s="114">
        <v>22</v>
      </c>
      <c r="L2598" s="115">
        <v>4.1666666666666664E-2</v>
      </c>
      <c r="M2598" s="90">
        <v>21.89</v>
      </c>
      <c r="N2598" s="90">
        <v>19.37</v>
      </c>
      <c r="O2598" s="90">
        <v>21.16</v>
      </c>
      <c r="P2598" s="90">
        <v>21.8</v>
      </c>
      <c r="Q2598" s="90">
        <v>22.75</v>
      </c>
      <c r="R2598" s="63">
        <f t="shared" si="1499"/>
        <v>1.6999999999999957</v>
      </c>
      <c r="S2598" s="64">
        <f t="shared" si="1498"/>
        <v>-3.8232373386295905E-2</v>
      </c>
      <c r="T2598" s="65">
        <f t="shared" si="1492"/>
        <v>1.1300980898296333</v>
      </c>
      <c r="U2598" s="65">
        <f t="shared" si="1492"/>
        <v>0.91540642722117205</v>
      </c>
      <c r="V2598" s="65">
        <f t="shared" ref="V2598:V2661" si="1500">N2598/P2598</f>
        <v>0.88853211009174315</v>
      </c>
      <c r="W2598" s="65">
        <f t="shared" ref="W2598:W2661" si="1501">N2598/Q2598</f>
        <v>0.85142857142857142</v>
      </c>
      <c r="X2598" s="61">
        <f t="shared" si="1475"/>
        <v>1.9975031210986375E-2</v>
      </c>
      <c r="Y2598" s="66">
        <f t="shared" ref="Y2598:Y2661" si="1502">(H2598-E2598)/E2598</f>
        <v>3.313609467455618E-2</v>
      </c>
      <c r="Z2598" s="61">
        <f t="shared" ref="Z2598:Z2661" si="1503">(J2598-I2598)/I2598</f>
        <v>2.0149563772330795E-2</v>
      </c>
      <c r="AA2598" s="67">
        <f t="shared" ref="AA2598:AA2661" si="1504">B2598*(K2598*L2598)+C2598*(1-(K2598*L2598))</f>
        <v>20.058333333333334</v>
      </c>
      <c r="AB2598" s="68">
        <f t="shared" ref="AB2598:AB2661" si="1505">(B2598-N2598)/N2598</f>
        <v>3.3815178110479994E-2</v>
      </c>
      <c r="AC2598" s="69">
        <f t="shared" ref="AC2598:AC2661" si="1506">(AA2598-N2598)/N2598</f>
        <v>3.5536052314575767E-2</v>
      </c>
      <c r="AD2598" s="70">
        <f>_xlfn.PERCENTILE.EXC(AC2598:$AC$5675,0.5)</f>
        <v>8.0364604911077553E-2</v>
      </c>
      <c r="AE2598" s="70">
        <f>_xlfn.PERCENTILE.EXC($AC2598:AC$5675,0.35)</f>
        <v>4.4628337041156825E-2</v>
      </c>
      <c r="AF2598" s="71">
        <f t="shared" si="1494"/>
        <v>5.4148526143983682E-2</v>
      </c>
      <c r="AG2598" s="70">
        <f t="shared" si="1495"/>
        <v>-0.12793721572730957</v>
      </c>
      <c r="AH2598" s="70">
        <f t="shared" si="1496"/>
        <v>-0.15861506757985319</v>
      </c>
      <c r="AI2598" s="61" t="str">
        <f t="shared" si="1484"/>
        <v>Safety</v>
      </c>
      <c r="AJ2598" s="68" t="str">
        <f t="shared" si="1485"/>
        <v>Safety</v>
      </c>
      <c r="AK2598" s="72" t="str">
        <f t="shared" si="1486"/>
        <v>00631L</v>
      </c>
      <c r="AL2598" s="73">
        <f t="shared" si="1476"/>
        <v>1</v>
      </c>
      <c r="AM2598" s="72" t="str">
        <f t="shared" si="1489"/>
        <v>00631L</v>
      </c>
      <c r="AN2598" s="73">
        <f t="shared" si="1477"/>
        <v>1</v>
      </c>
      <c r="AO2598" s="74" t="str">
        <f t="shared" si="1483"/>
        <v>00635U</v>
      </c>
      <c r="AP2598" s="20">
        <f t="shared" si="1478"/>
        <v>0</v>
      </c>
      <c r="AQ2598" s="74" t="str">
        <f t="shared" si="1493"/>
        <v>00631L</v>
      </c>
      <c r="AR2598" s="20">
        <f t="shared" si="1479"/>
        <v>1</v>
      </c>
      <c r="AS2598" s="74" t="str">
        <f t="shared" si="1487"/>
        <v>00631L</v>
      </c>
      <c r="AT2598" s="20">
        <f t="shared" si="1480"/>
        <v>1</v>
      </c>
      <c r="AU2598" s="74" t="str">
        <f t="shared" si="1470"/>
        <v>00635U</v>
      </c>
      <c r="AV2598" s="20">
        <f t="shared" si="1481"/>
        <v>0</v>
      </c>
      <c r="AW2598" s="74" t="str">
        <f t="shared" si="1471"/>
        <v>00635U</v>
      </c>
      <c r="AX2598" s="20">
        <f t="shared" si="1472"/>
        <v>0</v>
      </c>
      <c r="AY2598" s="20">
        <f t="shared" si="1482"/>
        <v>1</v>
      </c>
      <c r="AZ2598" s="116">
        <v>42538</v>
      </c>
      <c r="BA2598" s="117">
        <v>15.25</v>
      </c>
      <c r="BB2598" s="118">
        <v>15.2</v>
      </c>
      <c r="BC2598" s="76">
        <f t="shared" si="1490"/>
        <v>14.934166666666666</v>
      </c>
      <c r="BD2598" s="76">
        <f t="shared" si="1491"/>
        <v>14.928749999999999</v>
      </c>
      <c r="BE2598" s="77">
        <f t="shared" si="1497"/>
        <v>1.7800345962836882E-2</v>
      </c>
      <c r="BF2598" s="77">
        <f t="shared" si="1488"/>
        <v>2.1518881353093926E-2</v>
      </c>
    </row>
    <row r="2599" spans="1:58" s="23" customFormat="1" ht="15.75" customHeight="1" x14ac:dyDescent="0.4">
      <c r="A2599" s="116">
        <v>42536</v>
      </c>
      <c r="B2599" s="112">
        <v>20.574999999999999</v>
      </c>
      <c r="C2599" s="112">
        <v>20.725000000000001</v>
      </c>
      <c r="D2599" s="112">
        <v>21.175000000000001</v>
      </c>
      <c r="E2599" s="112">
        <v>21.475000000000001</v>
      </c>
      <c r="F2599" s="112">
        <v>21.475000000000001</v>
      </c>
      <c r="G2599" s="112">
        <v>21.225000000000001</v>
      </c>
      <c r="H2599" s="113">
        <v>22.125</v>
      </c>
      <c r="I2599" s="90">
        <f t="shared" si="1473"/>
        <v>20.581250000000001</v>
      </c>
      <c r="J2599" s="90">
        <f t="shared" si="1474"/>
        <v>20.743750000000002</v>
      </c>
      <c r="K2599" s="114">
        <v>23</v>
      </c>
      <c r="L2599" s="115">
        <v>4.1666666666666664E-2</v>
      </c>
      <c r="M2599" s="90">
        <v>22.6</v>
      </c>
      <c r="N2599" s="90">
        <v>20.14</v>
      </c>
      <c r="O2599" s="90">
        <v>21.81</v>
      </c>
      <c r="P2599" s="90">
        <v>22.32</v>
      </c>
      <c r="Q2599" s="90">
        <v>23.11</v>
      </c>
      <c r="R2599" s="63">
        <f t="shared" si="1499"/>
        <v>1.3899999999999935</v>
      </c>
      <c r="S2599" s="64">
        <f t="shared" si="1498"/>
        <v>-1.7560975609756072E-2</v>
      </c>
      <c r="T2599" s="65">
        <f t="shared" si="1492"/>
        <v>1.1221449851042702</v>
      </c>
      <c r="U2599" s="65">
        <f t="shared" si="1492"/>
        <v>0.92342961944062363</v>
      </c>
      <c r="V2599" s="65">
        <f t="shared" si="1500"/>
        <v>0.9023297491039427</v>
      </c>
      <c r="W2599" s="65">
        <f t="shared" si="1501"/>
        <v>0.87148420597144094</v>
      </c>
      <c r="X2599" s="61">
        <f t="shared" si="1475"/>
        <v>7.2904009720535668E-3</v>
      </c>
      <c r="Y2599" s="66">
        <f t="shared" si="1502"/>
        <v>3.0267753201396904E-2</v>
      </c>
      <c r="Z2599" s="61">
        <f t="shared" si="1503"/>
        <v>7.8955359854236944E-3</v>
      </c>
      <c r="AA2599" s="67">
        <f t="shared" si="1504"/>
        <v>20.581249999999997</v>
      </c>
      <c r="AB2599" s="68">
        <f t="shared" si="1505"/>
        <v>2.1598808341608676E-2</v>
      </c>
      <c r="AC2599" s="69">
        <f t="shared" si="1506"/>
        <v>2.1909136047666165E-2</v>
      </c>
      <c r="AD2599" s="70">
        <f>_xlfn.PERCENTILE.EXC(AC2599:$AC$5675,0.5)</f>
        <v>8.0411749504694735E-2</v>
      </c>
      <c r="AE2599" s="70">
        <f>_xlfn.PERCENTILE.EXC($AC2599:AC$5675,0.35)</f>
        <v>4.4680827944196096E-2</v>
      </c>
      <c r="AF2599" s="71">
        <f t="shared" si="1494"/>
        <v>5.4247234053952625E-2</v>
      </c>
      <c r="AG2599" s="70">
        <f t="shared" si="1495"/>
        <v>-0.12793721572730957</v>
      </c>
      <c r="AH2599" s="70">
        <f t="shared" si="1496"/>
        <v>-0.15861506757985319</v>
      </c>
      <c r="AI2599" s="61" t="str">
        <f t="shared" si="1484"/>
        <v>Safety</v>
      </c>
      <c r="AJ2599" s="68" t="str">
        <f t="shared" si="1485"/>
        <v>Safety</v>
      </c>
      <c r="AK2599" s="72" t="str">
        <f t="shared" si="1486"/>
        <v>00631L</v>
      </c>
      <c r="AL2599" s="73">
        <f t="shared" si="1476"/>
        <v>1</v>
      </c>
      <c r="AM2599" s="72" t="str">
        <f t="shared" si="1489"/>
        <v>00631L</v>
      </c>
      <c r="AN2599" s="73">
        <f t="shared" si="1477"/>
        <v>1</v>
      </c>
      <c r="AO2599" s="74" t="str">
        <f t="shared" si="1483"/>
        <v>00635U</v>
      </c>
      <c r="AP2599" s="20">
        <f t="shared" si="1478"/>
        <v>0</v>
      </c>
      <c r="AQ2599" s="74" t="str">
        <f t="shared" si="1493"/>
        <v>00631L</v>
      </c>
      <c r="AR2599" s="20">
        <f t="shared" si="1479"/>
        <v>1</v>
      </c>
      <c r="AS2599" s="74" t="str">
        <f t="shared" si="1487"/>
        <v>00631L</v>
      </c>
      <c r="AT2599" s="20">
        <f t="shared" si="1480"/>
        <v>1</v>
      </c>
      <c r="AU2599" s="74" t="str">
        <f t="shared" si="1470"/>
        <v>00635U</v>
      </c>
      <c r="AV2599" s="20">
        <f t="shared" si="1481"/>
        <v>0</v>
      </c>
      <c r="AW2599" s="74" t="str">
        <f t="shared" si="1471"/>
        <v>00635U</v>
      </c>
      <c r="AX2599" s="20">
        <f t="shared" si="1472"/>
        <v>0</v>
      </c>
      <c r="AY2599" s="20">
        <f t="shared" si="1482"/>
        <v>1</v>
      </c>
      <c r="AZ2599" s="116">
        <v>42537</v>
      </c>
      <c r="BA2599" s="117">
        <v>15.21</v>
      </c>
      <c r="BB2599" s="118">
        <v>15.2125</v>
      </c>
      <c r="BC2599" s="76">
        <f t="shared" si="1490"/>
        <v>14.940416666666668</v>
      </c>
      <c r="BD2599" s="76">
        <f t="shared" si="1491"/>
        <v>14.934333333333333</v>
      </c>
      <c r="BE2599" s="77">
        <f t="shared" si="1497"/>
        <v>1.8211227933178979E-2</v>
      </c>
      <c r="BF2599" s="77">
        <f t="shared" si="1488"/>
        <v>1.8458585362587404E-2</v>
      </c>
    </row>
    <row r="2600" spans="1:58" s="23" customFormat="1" ht="15.75" customHeight="1" x14ac:dyDescent="0.4">
      <c r="A2600" s="116">
        <v>42535</v>
      </c>
      <c r="B2600" s="112">
        <v>20.574999999999999</v>
      </c>
      <c r="C2600" s="112">
        <v>20.875</v>
      </c>
      <c r="D2600" s="112">
        <v>20.95</v>
      </c>
      <c r="E2600" s="112">
        <v>21.375</v>
      </c>
      <c r="F2600" s="112">
        <v>21.725000000000001</v>
      </c>
      <c r="G2600" s="112">
        <v>21.725000000000001</v>
      </c>
      <c r="H2600" s="113">
        <v>21.524999999999999</v>
      </c>
      <c r="I2600" s="90">
        <f t="shared" si="1473"/>
        <v>20.875</v>
      </c>
      <c r="J2600" s="90">
        <f t="shared" si="1474"/>
        <v>20.95</v>
      </c>
      <c r="K2600" s="114">
        <v>0</v>
      </c>
      <c r="L2600" s="115">
        <v>5.2631578947368418E-2</v>
      </c>
      <c r="M2600" s="90">
        <v>23.35</v>
      </c>
      <c r="N2600" s="90">
        <v>20.5</v>
      </c>
      <c r="O2600" s="90">
        <v>21.94</v>
      </c>
      <c r="P2600" s="90">
        <v>22.62</v>
      </c>
      <c r="Q2600" s="90">
        <v>23.49</v>
      </c>
      <c r="R2600" s="63">
        <f t="shared" si="1499"/>
        <v>0.71000000000000085</v>
      </c>
      <c r="S2600" s="64">
        <f t="shared" si="1498"/>
        <v>-2.2412970910824934E-2</v>
      </c>
      <c r="T2600" s="65">
        <f t="shared" si="1492"/>
        <v>1.1390243902439026</v>
      </c>
      <c r="U2600" s="65">
        <f t="shared" si="1492"/>
        <v>0.93436645396536</v>
      </c>
      <c r="V2600" s="65">
        <f t="shared" si="1500"/>
        <v>0.90627763041556142</v>
      </c>
      <c r="W2600" s="65">
        <f t="shared" si="1501"/>
        <v>0.87271179225202222</v>
      </c>
      <c r="X2600" s="61">
        <f t="shared" si="1475"/>
        <v>1.458080194410696E-2</v>
      </c>
      <c r="Y2600" s="66">
        <f t="shared" si="1502"/>
        <v>7.0175438596490562E-3</v>
      </c>
      <c r="Z2600" s="61">
        <f t="shared" si="1503"/>
        <v>3.5928143712574512E-3</v>
      </c>
      <c r="AA2600" s="67">
        <f t="shared" si="1504"/>
        <v>20.875</v>
      </c>
      <c r="AB2600" s="68">
        <f t="shared" si="1505"/>
        <v>3.6585365853658192E-3</v>
      </c>
      <c r="AC2600" s="69">
        <f t="shared" si="1506"/>
        <v>1.8292682926829267E-2</v>
      </c>
      <c r="AD2600" s="70">
        <f>_xlfn.PERCENTILE.EXC(AC2600:$AC$5675,0.5)</f>
        <v>8.0491037926156112E-2</v>
      </c>
      <c r="AE2600" s="70">
        <f>_xlfn.PERCENTILE.EXC($AC2600:AC$5675,0.35)</f>
        <v>4.4775578812534994E-2</v>
      </c>
      <c r="AF2600" s="71">
        <f t="shared" si="1494"/>
        <v>5.4496054326143087E-2</v>
      </c>
      <c r="AG2600" s="70">
        <f t="shared" si="1495"/>
        <v>-0.12793721572730957</v>
      </c>
      <c r="AH2600" s="70">
        <f t="shared" si="1496"/>
        <v>-0.15861506757985319</v>
      </c>
      <c r="AI2600" s="61" t="str">
        <f t="shared" si="1484"/>
        <v>Safety</v>
      </c>
      <c r="AJ2600" s="68" t="str">
        <f t="shared" si="1485"/>
        <v>Safety</v>
      </c>
      <c r="AK2600" s="72" t="str">
        <f t="shared" si="1486"/>
        <v>00631L</v>
      </c>
      <c r="AL2600" s="73">
        <f t="shared" si="1476"/>
        <v>1</v>
      </c>
      <c r="AM2600" s="72" t="str">
        <f t="shared" si="1489"/>
        <v>00631L</v>
      </c>
      <c r="AN2600" s="73">
        <f t="shared" si="1477"/>
        <v>1</v>
      </c>
      <c r="AO2600" s="74" t="str">
        <f t="shared" si="1483"/>
        <v>00635U</v>
      </c>
      <c r="AP2600" s="20">
        <f t="shared" si="1478"/>
        <v>0</v>
      </c>
      <c r="AQ2600" s="74" t="str">
        <f t="shared" si="1493"/>
        <v>00631L</v>
      </c>
      <c r="AR2600" s="20">
        <f t="shared" si="1479"/>
        <v>1</v>
      </c>
      <c r="AS2600" s="74" t="str">
        <f t="shared" si="1487"/>
        <v>00631L</v>
      </c>
      <c r="AT2600" s="20">
        <f t="shared" si="1480"/>
        <v>1</v>
      </c>
      <c r="AU2600" s="74" t="str">
        <f t="shared" si="1470"/>
        <v>00635U</v>
      </c>
      <c r="AV2600" s="20">
        <f t="shared" si="1481"/>
        <v>0</v>
      </c>
      <c r="AW2600" s="74" t="str">
        <f t="shared" si="1471"/>
        <v>00635U</v>
      </c>
      <c r="AX2600" s="20">
        <f t="shared" si="1472"/>
        <v>0</v>
      </c>
      <c r="AY2600" s="20">
        <f t="shared" si="1482"/>
        <v>1</v>
      </c>
      <c r="AZ2600" s="116">
        <v>42536</v>
      </c>
      <c r="BA2600" s="117">
        <v>15.2</v>
      </c>
      <c r="BB2600" s="118">
        <v>15.225</v>
      </c>
      <c r="BC2600" s="76">
        <f t="shared" si="1490"/>
        <v>14.942708333333336</v>
      </c>
      <c r="BD2600" s="76">
        <f t="shared" si="1491"/>
        <v>14.940208333333334</v>
      </c>
      <c r="BE2600" s="77">
        <f t="shared" si="1497"/>
        <v>1.8891599860578413E-2</v>
      </c>
      <c r="BF2600" s="77">
        <f t="shared" si="1488"/>
        <v>1.7388757965780141E-2</v>
      </c>
    </row>
    <row r="2601" spans="1:58" s="23" customFormat="1" ht="15.75" customHeight="1" x14ac:dyDescent="0.4">
      <c r="A2601" s="116">
        <v>42534</v>
      </c>
      <c r="B2601" s="112">
        <v>21.324999999999999</v>
      </c>
      <c r="C2601" s="112">
        <v>21.225000000000001</v>
      </c>
      <c r="D2601" s="112">
        <v>21.225000000000001</v>
      </c>
      <c r="E2601" s="112">
        <v>21.675000000000001</v>
      </c>
      <c r="F2601" s="112">
        <v>22.024999999999999</v>
      </c>
      <c r="G2601" s="112">
        <v>22.024999999999999</v>
      </c>
      <c r="H2601" s="113">
        <v>21.824999999999999</v>
      </c>
      <c r="I2601" s="90">
        <f t="shared" si="1473"/>
        <v>21.23026315789474</v>
      </c>
      <c r="J2601" s="90">
        <f t="shared" si="1474"/>
        <v>21.225000000000001</v>
      </c>
      <c r="K2601" s="114">
        <v>1</v>
      </c>
      <c r="L2601" s="115">
        <v>5.2631578947368418E-2</v>
      </c>
      <c r="M2601" s="90">
        <v>22.94</v>
      </c>
      <c r="N2601" s="90">
        <v>20.97</v>
      </c>
      <c r="O2601" s="90">
        <v>21.87</v>
      </c>
      <c r="P2601" s="90">
        <v>22.94</v>
      </c>
      <c r="Q2601" s="90">
        <v>23.82</v>
      </c>
      <c r="R2601" s="63">
        <f t="shared" si="1499"/>
        <v>0.90000000000000568</v>
      </c>
      <c r="S2601" s="64">
        <f t="shared" si="1498"/>
        <v>0.23135642982971213</v>
      </c>
      <c r="T2601" s="65">
        <f t="shared" si="1492"/>
        <v>1.0939437291368623</v>
      </c>
      <c r="U2601" s="65">
        <f t="shared" si="1492"/>
        <v>0.95884773662551426</v>
      </c>
      <c r="V2601" s="65">
        <f t="shared" si="1500"/>
        <v>0.91412380122057535</v>
      </c>
      <c r="W2601" s="65">
        <f t="shared" si="1501"/>
        <v>0.88035264483627196</v>
      </c>
      <c r="X2601" s="61">
        <f t="shared" si="1475"/>
        <v>-4.6893317702226432E-3</v>
      </c>
      <c r="Y2601" s="66">
        <f t="shared" si="1502"/>
        <v>6.9204152249134291E-3</v>
      </c>
      <c r="Z2601" s="61">
        <f t="shared" si="1503"/>
        <v>-2.4790827393871663E-4</v>
      </c>
      <c r="AA2601" s="67">
        <f t="shared" si="1504"/>
        <v>21.23026315789474</v>
      </c>
      <c r="AB2601" s="68">
        <f t="shared" si="1505"/>
        <v>1.6928946113495491E-2</v>
      </c>
      <c r="AC2601" s="69">
        <f t="shared" si="1506"/>
        <v>1.2411214015009107E-2</v>
      </c>
      <c r="AD2601" s="70">
        <f>_xlfn.PERCENTILE.EXC(AC2601:$AC$5675,0.5)</f>
        <v>8.0570326347617502E-2</v>
      </c>
      <c r="AE2601" s="70">
        <f>_xlfn.PERCENTILE.EXC($AC2601:AC$5675,0.35)</f>
        <v>4.4850861593360346E-2</v>
      </c>
      <c r="AF2601" s="71">
        <f t="shared" si="1494"/>
        <v>5.4666988064600866E-2</v>
      </c>
      <c r="AG2601" s="70">
        <f t="shared" si="1495"/>
        <v>-0.12793721572730957</v>
      </c>
      <c r="AH2601" s="70">
        <f t="shared" si="1496"/>
        <v>-0.15861506757985319</v>
      </c>
      <c r="AI2601" s="61" t="str">
        <f t="shared" si="1484"/>
        <v>Safety</v>
      </c>
      <c r="AJ2601" s="68" t="str">
        <f t="shared" si="1485"/>
        <v>Safety</v>
      </c>
      <c r="AK2601" s="72" t="str">
        <f t="shared" si="1486"/>
        <v>00631L</v>
      </c>
      <c r="AL2601" s="73">
        <f t="shared" si="1476"/>
        <v>1</v>
      </c>
      <c r="AM2601" s="72" t="str">
        <f t="shared" si="1489"/>
        <v>00631L</v>
      </c>
      <c r="AN2601" s="73">
        <f t="shared" si="1477"/>
        <v>1</v>
      </c>
      <c r="AO2601" s="74" t="str">
        <f t="shared" si="1483"/>
        <v>00635U</v>
      </c>
      <c r="AP2601" s="20">
        <f t="shared" si="1478"/>
        <v>0</v>
      </c>
      <c r="AQ2601" s="74" t="str">
        <f t="shared" si="1493"/>
        <v>00631L</v>
      </c>
      <c r="AR2601" s="20">
        <f t="shared" si="1479"/>
        <v>1</v>
      </c>
      <c r="AS2601" s="74" t="str">
        <f t="shared" si="1487"/>
        <v>00631L</v>
      </c>
      <c r="AT2601" s="20">
        <f t="shared" si="1480"/>
        <v>1</v>
      </c>
      <c r="AU2601" s="74" t="str">
        <f t="shared" si="1470"/>
        <v>00635U</v>
      </c>
      <c r="AV2601" s="20">
        <f t="shared" si="1481"/>
        <v>0</v>
      </c>
      <c r="AW2601" s="74" t="str">
        <f t="shared" si="1471"/>
        <v>00635U</v>
      </c>
      <c r="AX2601" s="20">
        <f t="shared" si="1472"/>
        <v>0</v>
      </c>
      <c r="AY2601" s="20">
        <f t="shared" si="1482"/>
        <v>1</v>
      </c>
      <c r="AZ2601" s="116">
        <v>42535</v>
      </c>
      <c r="BA2601" s="117">
        <v>15.2</v>
      </c>
      <c r="BB2601" s="118">
        <v>14.987500000000001</v>
      </c>
      <c r="BC2601" s="76">
        <f t="shared" si="1490"/>
        <v>14.94875</v>
      </c>
      <c r="BD2601" s="76">
        <f t="shared" si="1491"/>
        <v>14.942291666666669</v>
      </c>
      <c r="BE2601" s="77">
        <f t="shared" si="1497"/>
        <v>2.5921899824400221E-3</v>
      </c>
      <c r="BF2601" s="77">
        <f t="shared" si="1488"/>
        <v>1.7246908244217103E-2</v>
      </c>
    </row>
    <row r="2602" spans="1:58" s="23" customFormat="1" ht="15.75" customHeight="1" x14ac:dyDescent="0.4">
      <c r="A2602" s="116">
        <v>42531</v>
      </c>
      <c r="B2602" s="112">
        <v>17.524999999999999</v>
      </c>
      <c r="C2602" s="112">
        <v>18.425000000000001</v>
      </c>
      <c r="D2602" s="112">
        <v>19.324999999999999</v>
      </c>
      <c r="E2602" s="112">
        <v>20.149999999999999</v>
      </c>
      <c r="F2602" s="112">
        <v>20.725000000000001</v>
      </c>
      <c r="G2602" s="112">
        <v>20.8</v>
      </c>
      <c r="H2602" s="113">
        <v>20.675000000000001</v>
      </c>
      <c r="I2602" s="90">
        <f t="shared" si="1473"/>
        <v>18.330263157894738</v>
      </c>
      <c r="J2602" s="90">
        <f t="shared" si="1474"/>
        <v>19.230263157894736</v>
      </c>
      <c r="K2602" s="114">
        <v>2</v>
      </c>
      <c r="L2602" s="115">
        <v>5.2631578947368418E-2</v>
      </c>
      <c r="M2602" s="90">
        <v>15.83</v>
      </c>
      <c r="N2602" s="90">
        <v>17.03</v>
      </c>
      <c r="O2602" s="90">
        <v>18.940000000000001</v>
      </c>
      <c r="P2602" s="90">
        <v>20.74</v>
      </c>
      <c r="Q2602" s="90">
        <v>22.23</v>
      </c>
      <c r="R2602" s="63">
        <f t="shared" si="1499"/>
        <v>6.82</v>
      </c>
      <c r="S2602" s="64">
        <f t="shared" si="1498"/>
        <v>0.16325136612021862</v>
      </c>
      <c r="T2602" s="65">
        <f t="shared" si="1492"/>
        <v>0.92953611274221959</v>
      </c>
      <c r="U2602" s="65">
        <f t="shared" si="1492"/>
        <v>0.89915522703273498</v>
      </c>
      <c r="V2602" s="65">
        <f t="shared" si="1500"/>
        <v>0.8211186113789779</v>
      </c>
      <c r="W2602" s="65">
        <f t="shared" si="1501"/>
        <v>0.76608187134502925</v>
      </c>
      <c r="X2602" s="61">
        <f t="shared" si="1475"/>
        <v>5.1355206847361036E-2</v>
      </c>
      <c r="Y2602" s="66">
        <f t="shared" si="1502"/>
        <v>2.605459057071971E-2</v>
      </c>
      <c r="Z2602" s="61">
        <f t="shared" si="1503"/>
        <v>4.9099131433493565E-2</v>
      </c>
      <c r="AA2602" s="67">
        <f t="shared" si="1504"/>
        <v>18.330263157894738</v>
      </c>
      <c r="AB2602" s="68">
        <f t="shared" si="1505"/>
        <v>2.9066353493834258E-2</v>
      </c>
      <c r="AC2602" s="69">
        <f t="shared" si="1506"/>
        <v>7.6351330469450168E-2</v>
      </c>
      <c r="AD2602" s="70">
        <f>_xlfn.PERCENTILE.EXC(AC2602:$AC$5675,0.5)</f>
        <v>8.0588045440540518E-2</v>
      </c>
      <c r="AE2602" s="70">
        <f>_xlfn.PERCENTILE.EXC($AC2602:AC$5675,0.35)</f>
        <v>4.4897966084739949E-2</v>
      </c>
      <c r="AF2602" s="71">
        <f t="shared" si="1494"/>
        <v>5.5123596570183231E-2</v>
      </c>
      <c r="AG2602" s="70">
        <f t="shared" si="1495"/>
        <v>-0.12793721572730957</v>
      </c>
      <c r="AH2602" s="70">
        <f t="shared" si="1496"/>
        <v>-0.15861506757985319</v>
      </c>
      <c r="AI2602" s="61" t="str">
        <f t="shared" si="1484"/>
        <v>Safety</v>
      </c>
      <c r="AJ2602" s="68" t="str">
        <f t="shared" si="1485"/>
        <v>Short VOL</v>
      </c>
      <c r="AK2602" s="72" t="str">
        <f t="shared" si="1486"/>
        <v>00631L</v>
      </c>
      <c r="AL2602" s="73">
        <f t="shared" si="1476"/>
        <v>1</v>
      </c>
      <c r="AM2602" s="72" t="str">
        <f t="shared" si="1489"/>
        <v>00631L</v>
      </c>
      <c r="AN2602" s="73">
        <f t="shared" si="1477"/>
        <v>1</v>
      </c>
      <c r="AO2602" s="74" t="str">
        <f t="shared" si="1483"/>
        <v>00631L</v>
      </c>
      <c r="AP2602" s="20">
        <f t="shared" si="1478"/>
        <v>1</v>
      </c>
      <c r="AQ2602" s="74" t="str">
        <f t="shared" si="1493"/>
        <v>00631L</v>
      </c>
      <c r="AR2602" s="20">
        <f t="shared" si="1479"/>
        <v>1</v>
      </c>
      <c r="AS2602" s="74" t="str">
        <f t="shared" si="1487"/>
        <v>00631L</v>
      </c>
      <c r="AT2602" s="20">
        <f t="shared" si="1480"/>
        <v>1</v>
      </c>
      <c r="AU2602" s="74" t="str">
        <f t="shared" si="1470"/>
        <v>00631L</v>
      </c>
      <c r="AV2602" s="20">
        <f t="shared" si="1481"/>
        <v>1</v>
      </c>
      <c r="AW2602" s="74" t="str">
        <f t="shared" si="1471"/>
        <v>00631L</v>
      </c>
      <c r="AX2602" s="20">
        <f t="shared" si="1472"/>
        <v>1</v>
      </c>
      <c r="AY2602" s="20">
        <f t="shared" si="1482"/>
        <v>0</v>
      </c>
      <c r="AZ2602" s="116">
        <v>42534</v>
      </c>
      <c r="BA2602" s="117">
        <v>15.1</v>
      </c>
      <c r="BB2602" s="118">
        <v>15.0625</v>
      </c>
      <c r="BC2602" s="76">
        <f t="shared" si="1490"/>
        <v>14.953750000000001</v>
      </c>
      <c r="BD2602" s="76">
        <f t="shared" si="1491"/>
        <v>14.950625</v>
      </c>
      <c r="BE2602" s="77">
        <f t="shared" si="1497"/>
        <v>7.2724233051909238E-3</v>
      </c>
      <c r="BF2602" s="77">
        <f t="shared" si="1488"/>
        <v>9.9912211027966477E-3</v>
      </c>
    </row>
    <row r="2603" spans="1:58" s="23" customFormat="1" ht="15.75" customHeight="1" x14ac:dyDescent="0.4">
      <c r="A2603" s="116">
        <v>42530</v>
      </c>
      <c r="B2603" s="112">
        <v>15.475</v>
      </c>
      <c r="C2603" s="112">
        <v>17.175000000000001</v>
      </c>
      <c r="D2603" s="112">
        <v>18.425000000000001</v>
      </c>
      <c r="E2603" s="112">
        <v>19.425000000000001</v>
      </c>
      <c r="F2603" s="112">
        <v>20.074999999999999</v>
      </c>
      <c r="G2603" s="112">
        <v>20.225000000000001</v>
      </c>
      <c r="H2603" s="113">
        <v>20.175000000000001</v>
      </c>
      <c r="I2603" s="90">
        <f t="shared" si="1473"/>
        <v>16.906578947368423</v>
      </c>
      <c r="J2603" s="90">
        <f t="shared" si="1474"/>
        <v>18.227631578947371</v>
      </c>
      <c r="K2603" s="114">
        <v>3</v>
      </c>
      <c r="L2603" s="115">
        <v>5.2631578947368418E-2</v>
      </c>
      <c r="M2603" s="90">
        <v>12.23</v>
      </c>
      <c r="N2603" s="90">
        <v>14.64</v>
      </c>
      <c r="O2603" s="90">
        <v>17.32</v>
      </c>
      <c r="P2603" s="90">
        <v>19.53</v>
      </c>
      <c r="Q2603" s="90">
        <v>21.3</v>
      </c>
      <c r="R2603" s="63">
        <f t="shared" si="1499"/>
        <v>9.98</v>
      </c>
      <c r="S2603" s="64">
        <f t="shared" si="1498"/>
        <v>3.9772727272727307E-2</v>
      </c>
      <c r="T2603" s="65">
        <f t="shared" si="1492"/>
        <v>0.8353825136612022</v>
      </c>
      <c r="U2603" s="65">
        <f t="shared" si="1492"/>
        <v>0.84526558891454973</v>
      </c>
      <c r="V2603" s="65">
        <f t="shared" si="1500"/>
        <v>0.74961597542242697</v>
      </c>
      <c r="W2603" s="65">
        <f t="shared" si="1501"/>
        <v>0.6873239436619718</v>
      </c>
      <c r="X2603" s="61">
        <f t="shared" si="1475"/>
        <v>0.10985460420032317</v>
      </c>
      <c r="Y2603" s="66">
        <f t="shared" si="1502"/>
        <v>3.8610038610038609E-2</v>
      </c>
      <c r="Z2603" s="61">
        <f t="shared" si="1503"/>
        <v>7.8138376527356196E-2</v>
      </c>
      <c r="AA2603" s="67">
        <f t="shared" si="1504"/>
        <v>16.90657894736842</v>
      </c>
      <c r="AB2603" s="68">
        <f t="shared" si="1505"/>
        <v>5.7035519125682992E-2</v>
      </c>
      <c r="AC2603" s="69">
        <f t="shared" si="1506"/>
        <v>0.15482096635030185</v>
      </c>
      <c r="AD2603" s="70">
        <f>_xlfn.PERCENTILE.EXC(AC2603:$AC$5675,0.5)</f>
        <v>8.0605764533463534E-2</v>
      </c>
      <c r="AE2603" s="70">
        <f>_xlfn.PERCENTILE.EXC($AC2603:AC$5675,0.35)</f>
        <v>4.4884858719606131E-2</v>
      </c>
      <c r="AF2603" s="71">
        <f t="shared" si="1494"/>
        <v>5.5123596570183231E-2</v>
      </c>
      <c r="AG2603" s="70">
        <f t="shared" si="1495"/>
        <v>-0.12793721572730957</v>
      </c>
      <c r="AH2603" s="70">
        <f t="shared" si="1496"/>
        <v>-0.15861506757985319</v>
      </c>
      <c r="AI2603" s="61" t="str">
        <f t="shared" si="1484"/>
        <v>Short VOL</v>
      </c>
      <c r="AJ2603" s="68" t="str">
        <f t="shared" si="1485"/>
        <v>Short VOL</v>
      </c>
      <c r="AK2603" s="72" t="str">
        <f t="shared" si="1486"/>
        <v>00631L</v>
      </c>
      <c r="AL2603" s="73">
        <f t="shared" si="1476"/>
        <v>1</v>
      </c>
      <c r="AM2603" s="72" t="str">
        <f t="shared" si="1489"/>
        <v>00631L</v>
      </c>
      <c r="AN2603" s="73">
        <f t="shared" si="1477"/>
        <v>1</v>
      </c>
      <c r="AO2603" s="74" t="str">
        <f t="shared" si="1483"/>
        <v>00631L</v>
      </c>
      <c r="AP2603" s="20">
        <f t="shared" si="1478"/>
        <v>1</v>
      </c>
      <c r="AQ2603" s="74" t="str">
        <f t="shared" si="1493"/>
        <v>00635U</v>
      </c>
      <c r="AR2603" s="20">
        <f t="shared" si="1479"/>
        <v>0</v>
      </c>
      <c r="AS2603" s="74" t="str">
        <f t="shared" si="1487"/>
        <v>00635U</v>
      </c>
      <c r="AT2603" s="20">
        <f t="shared" si="1480"/>
        <v>0</v>
      </c>
      <c r="AU2603" s="74" t="str">
        <f t="shared" si="1470"/>
        <v>00631L</v>
      </c>
      <c r="AV2603" s="20">
        <f t="shared" si="1481"/>
        <v>1</v>
      </c>
      <c r="AW2603" s="74" t="str">
        <f t="shared" si="1471"/>
        <v>00631L</v>
      </c>
      <c r="AX2603" s="20">
        <f t="shared" si="1472"/>
        <v>1</v>
      </c>
      <c r="AY2603" s="20">
        <f t="shared" si="1482"/>
        <v>0</v>
      </c>
      <c r="AZ2603" s="116">
        <v>42531</v>
      </c>
      <c r="BA2603" s="117">
        <v>14.77</v>
      </c>
      <c r="BB2603" s="118">
        <v>14.75</v>
      </c>
      <c r="BC2603" s="76">
        <f t="shared" si="1490"/>
        <v>14.959375</v>
      </c>
      <c r="BD2603" s="76">
        <f t="shared" si="1491"/>
        <v>14.948874999999999</v>
      </c>
      <c r="BE2603" s="77">
        <f t="shared" si="1497"/>
        <v>-1.3996239816168767E-2</v>
      </c>
      <c r="BF2603" s="77">
        <f t="shared" si="1488"/>
        <v>-1.1965783378347849E-2</v>
      </c>
    </row>
    <row r="2604" spans="1:58" s="23" customFormat="1" ht="15.75" customHeight="1" x14ac:dyDescent="0.4">
      <c r="A2604" s="116">
        <v>42529</v>
      </c>
      <c r="B2604" s="112">
        <v>14.975</v>
      </c>
      <c r="C2604" s="112">
        <v>16.875</v>
      </c>
      <c r="D2604" s="112">
        <v>18.125</v>
      </c>
      <c r="E2604" s="112">
        <v>19.074999999999999</v>
      </c>
      <c r="F2604" s="112">
        <v>19.675000000000001</v>
      </c>
      <c r="G2604" s="112">
        <v>19.875</v>
      </c>
      <c r="H2604" s="113">
        <v>19.824999999999999</v>
      </c>
      <c r="I2604" s="90">
        <f t="shared" si="1473"/>
        <v>16.475000000000001</v>
      </c>
      <c r="J2604" s="90">
        <f t="shared" si="1474"/>
        <v>17.861842105263158</v>
      </c>
      <c r="K2604" s="114">
        <v>4</v>
      </c>
      <c r="L2604" s="115">
        <v>5.2631578947368418E-2</v>
      </c>
      <c r="M2604" s="90">
        <v>10.89</v>
      </c>
      <c r="N2604" s="90">
        <v>14.08</v>
      </c>
      <c r="O2604" s="90">
        <v>16.79</v>
      </c>
      <c r="P2604" s="90">
        <v>19.04</v>
      </c>
      <c r="Q2604" s="90">
        <v>20.84</v>
      </c>
      <c r="R2604" s="63">
        <f t="shared" si="1499"/>
        <v>10.86</v>
      </c>
      <c r="S2604" s="64">
        <f t="shared" si="1498"/>
        <v>2.1352313167259328E-3</v>
      </c>
      <c r="T2604" s="65">
        <f t="shared" si="1492"/>
        <v>0.7734375</v>
      </c>
      <c r="U2604" s="65">
        <f t="shared" si="1492"/>
        <v>0.83859440142942232</v>
      </c>
      <c r="V2604" s="65">
        <f t="shared" si="1500"/>
        <v>0.73949579831932777</v>
      </c>
      <c r="W2604" s="65">
        <f t="shared" si="1501"/>
        <v>0.67562380038387715</v>
      </c>
      <c r="X2604" s="61">
        <f t="shared" si="1475"/>
        <v>0.1268781302170284</v>
      </c>
      <c r="Y2604" s="66">
        <f t="shared" si="1502"/>
        <v>3.9318479685452164E-2</v>
      </c>
      <c r="Z2604" s="61">
        <f t="shared" si="1503"/>
        <v>8.417857998562403E-2</v>
      </c>
      <c r="AA2604" s="67">
        <f t="shared" si="1504"/>
        <v>16.475000000000001</v>
      </c>
      <c r="AB2604" s="68">
        <f t="shared" si="1505"/>
        <v>6.3565340909090884E-2</v>
      </c>
      <c r="AC2604" s="69">
        <f t="shared" si="1506"/>
        <v>0.17009943181818191</v>
      </c>
      <c r="AD2604" s="70">
        <f>_xlfn.PERCENTILE.EXC(AC2604:$AC$5675,0.5)</f>
        <v>8.0588045440540518E-2</v>
      </c>
      <c r="AE2604" s="70">
        <f>_xlfn.PERCENTILE.EXC($AC2604:AC$5675,0.35)</f>
        <v>4.4845195405652724E-2</v>
      </c>
      <c r="AF2604" s="71">
        <f t="shared" si="1494"/>
        <v>5.5123596570183231E-2</v>
      </c>
      <c r="AG2604" s="70">
        <f t="shared" si="1495"/>
        <v>-0.12793721572730957</v>
      </c>
      <c r="AH2604" s="70">
        <f t="shared" si="1496"/>
        <v>-0.15861506757985319</v>
      </c>
      <c r="AI2604" s="61" t="str">
        <f t="shared" si="1484"/>
        <v>Short VOL</v>
      </c>
      <c r="AJ2604" s="68" t="str">
        <f t="shared" si="1485"/>
        <v>Short VOL</v>
      </c>
      <c r="AK2604" s="72" t="str">
        <f t="shared" si="1486"/>
        <v>00631L</v>
      </c>
      <c r="AL2604" s="73">
        <f t="shared" si="1476"/>
        <v>1</v>
      </c>
      <c r="AM2604" s="72" t="str">
        <f t="shared" si="1489"/>
        <v>00631L</v>
      </c>
      <c r="AN2604" s="73">
        <f t="shared" si="1477"/>
        <v>1</v>
      </c>
      <c r="AO2604" s="74" t="str">
        <f t="shared" si="1483"/>
        <v>00631L</v>
      </c>
      <c r="AP2604" s="20">
        <f t="shared" si="1478"/>
        <v>1</v>
      </c>
      <c r="AQ2604" s="74" t="str">
        <f t="shared" si="1493"/>
        <v>00635U</v>
      </c>
      <c r="AR2604" s="20">
        <f t="shared" si="1479"/>
        <v>0</v>
      </c>
      <c r="AS2604" s="74" t="str">
        <f t="shared" si="1487"/>
        <v>00635U</v>
      </c>
      <c r="AT2604" s="20">
        <f t="shared" si="1480"/>
        <v>0</v>
      </c>
      <c r="AU2604" s="74" t="str">
        <f t="shared" si="1470"/>
        <v>00631L</v>
      </c>
      <c r="AV2604" s="20">
        <f t="shared" si="1481"/>
        <v>1</v>
      </c>
      <c r="AW2604" s="74" t="str">
        <f t="shared" si="1471"/>
        <v>00631L</v>
      </c>
      <c r="AX2604" s="20">
        <f t="shared" si="1472"/>
        <v>1</v>
      </c>
      <c r="AY2604" s="20">
        <f t="shared" si="1482"/>
        <v>0</v>
      </c>
      <c r="AZ2604" s="116">
        <v>42530</v>
      </c>
      <c r="BA2604" s="117">
        <v>14.57</v>
      </c>
      <c r="BB2604" s="118">
        <v>14.737500000000001</v>
      </c>
      <c r="BC2604" s="76">
        <f t="shared" si="1490"/>
        <v>14.972916666666666</v>
      </c>
      <c r="BD2604" s="76">
        <f t="shared" si="1491"/>
        <v>14.956375000000001</v>
      </c>
      <c r="BE2604" s="77">
        <f t="shared" si="1497"/>
        <v>-1.5722832892722909E-2</v>
      </c>
      <c r="BF2604" s="77">
        <f t="shared" si="1488"/>
        <v>-2.5833465662635564E-2</v>
      </c>
    </row>
    <row r="2605" spans="1:58" s="23" customFormat="1" ht="15.75" customHeight="1" x14ac:dyDescent="0.4">
      <c r="A2605" s="116">
        <v>42528</v>
      </c>
      <c r="B2605" s="112">
        <v>14.725</v>
      </c>
      <c r="C2605" s="112">
        <v>16.875</v>
      </c>
      <c r="D2605" s="112">
        <v>18.074999999999999</v>
      </c>
      <c r="E2605" s="112">
        <v>19</v>
      </c>
      <c r="F2605" s="112">
        <v>19.574999999999999</v>
      </c>
      <c r="G2605" s="112">
        <v>19.725000000000001</v>
      </c>
      <c r="H2605" s="113">
        <v>19.725000000000001</v>
      </c>
      <c r="I2605" s="90">
        <f t="shared" si="1473"/>
        <v>16.309210526315788</v>
      </c>
      <c r="J2605" s="90">
        <f t="shared" si="1474"/>
        <v>17.75921052631579</v>
      </c>
      <c r="K2605" s="114">
        <v>5</v>
      </c>
      <c r="L2605" s="115">
        <v>5.2631578947368418E-2</v>
      </c>
      <c r="M2605" s="90">
        <v>11.56</v>
      </c>
      <c r="N2605" s="90">
        <v>14.05</v>
      </c>
      <c r="O2605" s="90">
        <v>16.63</v>
      </c>
      <c r="P2605" s="90">
        <v>19.03</v>
      </c>
      <c r="Q2605" s="90">
        <v>20.89</v>
      </c>
      <c r="R2605" s="63">
        <f t="shared" si="1499"/>
        <v>10.049999999999997</v>
      </c>
      <c r="S2605" s="64">
        <f t="shared" si="1498"/>
        <v>2.9304029304029328E-2</v>
      </c>
      <c r="T2605" s="65">
        <f t="shared" si="1492"/>
        <v>0.82277580071174372</v>
      </c>
      <c r="U2605" s="65">
        <f t="shared" si="1492"/>
        <v>0.84485868911605544</v>
      </c>
      <c r="V2605" s="65">
        <f t="shared" si="1500"/>
        <v>0.73830793483972679</v>
      </c>
      <c r="W2605" s="65">
        <f t="shared" si="1501"/>
        <v>0.6725706079463859</v>
      </c>
      <c r="X2605" s="61">
        <f t="shared" si="1475"/>
        <v>0.14601018675721564</v>
      </c>
      <c r="Y2605" s="66">
        <f t="shared" si="1502"/>
        <v>3.8157894736842182E-2</v>
      </c>
      <c r="Z2605" s="61">
        <f t="shared" si="1503"/>
        <v>8.8906817265026403E-2</v>
      </c>
      <c r="AA2605" s="67">
        <f t="shared" si="1504"/>
        <v>16.309210526315791</v>
      </c>
      <c r="AB2605" s="68">
        <f t="shared" si="1505"/>
        <v>4.8042704626334441E-2</v>
      </c>
      <c r="AC2605" s="69">
        <f t="shared" si="1506"/>
        <v>0.16079790222888188</v>
      </c>
      <c r="AD2605" s="70">
        <f>_xlfn.PERCENTILE.EXC(AC2605:$AC$5675,0.5)</f>
        <v>8.0570326347617502E-2</v>
      </c>
      <c r="AE2605" s="70">
        <f>_xlfn.PERCENTILE.EXC($AC2605:AC$5675,0.35)</f>
        <v>4.4805532091699289E-2</v>
      </c>
      <c r="AF2605" s="71">
        <f t="shared" si="1494"/>
        <v>5.5123596570183231E-2</v>
      </c>
      <c r="AG2605" s="70">
        <f t="shared" si="1495"/>
        <v>-0.12793721572730957</v>
      </c>
      <c r="AH2605" s="70">
        <f t="shared" si="1496"/>
        <v>-0.15861506757985319</v>
      </c>
      <c r="AI2605" s="61" t="str">
        <f t="shared" si="1484"/>
        <v>Short VOL</v>
      </c>
      <c r="AJ2605" s="68" t="str">
        <f t="shared" si="1485"/>
        <v>Short VOL</v>
      </c>
      <c r="AK2605" s="72" t="str">
        <f t="shared" si="1486"/>
        <v>00631L</v>
      </c>
      <c r="AL2605" s="73">
        <f t="shared" si="1476"/>
        <v>1</v>
      </c>
      <c r="AM2605" s="72" t="str">
        <f t="shared" si="1489"/>
        <v>00631L</v>
      </c>
      <c r="AN2605" s="73">
        <f t="shared" si="1477"/>
        <v>1</v>
      </c>
      <c r="AO2605" s="74" t="str">
        <f t="shared" si="1483"/>
        <v>00631L</v>
      </c>
      <c r="AP2605" s="20">
        <f t="shared" si="1478"/>
        <v>1</v>
      </c>
      <c r="AQ2605" s="74" t="str">
        <f t="shared" si="1493"/>
        <v>00635U</v>
      </c>
      <c r="AR2605" s="20">
        <f t="shared" si="1479"/>
        <v>0</v>
      </c>
      <c r="AS2605" s="74" t="str">
        <f t="shared" si="1487"/>
        <v>00635U</v>
      </c>
      <c r="AT2605" s="20">
        <f t="shared" si="1480"/>
        <v>0</v>
      </c>
      <c r="AU2605" s="74" t="str">
        <f t="shared" si="1470"/>
        <v>00631L</v>
      </c>
      <c r="AV2605" s="20">
        <f t="shared" si="1481"/>
        <v>1</v>
      </c>
      <c r="AW2605" s="74" t="str">
        <f t="shared" si="1471"/>
        <v>00631L</v>
      </c>
      <c r="AX2605" s="20">
        <f t="shared" si="1472"/>
        <v>1</v>
      </c>
      <c r="AY2605" s="20">
        <f t="shared" si="1482"/>
        <v>0</v>
      </c>
      <c r="AZ2605" s="116">
        <v>42529</v>
      </c>
      <c r="BA2605" s="117">
        <v>14.75</v>
      </c>
      <c r="BB2605" s="118">
        <v>14.8375</v>
      </c>
      <c r="BC2605" s="76">
        <f t="shared" si="1490"/>
        <v>14.986250000000002</v>
      </c>
      <c r="BD2605" s="76">
        <f t="shared" si="1491"/>
        <v>14.973125</v>
      </c>
      <c r="BE2605" s="77">
        <f t="shared" si="1497"/>
        <v>-9.9257652848445399E-3</v>
      </c>
      <c r="BF2605" s="77">
        <f t="shared" si="1488"/>
        <v>-1.4901698877154874E-2</v>
      </c>
    </row>
    <row r="2606" spans="1:58" s="23" customFormat="1" ht="15.75" customHeight="1" x14ac:dyDescent="0.4">
      <c r="A2606" s="116">
        <v>42527</v>
      </c>
      <c r="B2606" s="112">
        <v>14.475</v>
      </c>
      <c r="C2606" s="112">
        <v>16.875</v>
      </c>
      <c r="D2606" s="112">
        <v>17.975000000000001</v>
      </c>
      <c r="E2606" s="112">
        <v>18.925000000000001</v>
      </c>
      <c r="F2606" s="112">
        <v>19.475000000000001</v>
      </c>
      <c r="G2606" s="112">
        <v>19.675000000000001</v>
      </c>
      <c r="H2606" s="113">
        <v>19.625</v>
      </c>
      <c r="I2606" s="90">
        <f t="shared" si="1473"/>
        <v>16.117105263157896</v>
      </c>
      <c r="J2606" s="90">
        <f t="shared" si="1474"/>
        <v>17.627631578947369</v>
      </c>
      <c r="K2606" s="114">
        <v>6</v>
      </c>
      <c r="L2606" s="115">
        <v>5.2631578947368418E-2</v>
      </c>
      <c r="M2606" s="90">
        <v>11.26</v>
      </c>
      <c r="N2606" s="90">
        <v>13.65</v>
      </c>
      <c r="O2606" s="90">
        <v>16.440000000000001</v>
      </c>
      <c r="P2606" s="90">
        <v>18.87</v>
      </c>
      <c r="Q2606" s="90">
        <v>20.63</v>
      </c>
      <c r="R2606" s="63">
        <f t="shared" si="1499"/>
        <v>10.400000000000002</v>
      </c>
      <c r="S2606" s="64">
        <f t="shared" si="1498"/>
        <v>1.3363028953229376E-2</v>
      </c>
      <c r="T2606" s="65">
        <f t="shared" si="1492"/>
        <v>0.82490842490842486</v>
      </c>
      <c r="U2606" s="65">
        <f t="shared" si="1492"/>
        <v>0.83029197080291961</v>
      </c>
      <c r="V2606" s="65">
        <f t="shared" si="1500"/>
        <v>0.72337042925278217</v>
      </c>
      <c r="W2606" s="65">
        <f t="shared" si="1501"/>
        <v>0.6616577799321377</v>
      </c>
      <c r="X2606" s="61">
        <f t="shared" si="1475"/>
        <v>0.16580310880829019</v>
      </c>
      <c r="Y2606" s="66">
        <f t="shared" si="1502"/>
        <v>3.6988110964332854E-2</v>
      </c>
      <c r="Z2606" s="61">
        <f t="shared" si="1503"/>
        <v>9.3721936484610954E-2</v>
      </c>
      <c r="AA2606" s="67">
        <f t="shared" si="1504"/>
        <v>16.117105263157896</v>
      </c>
      <c r="AB2606" s="68">
        <f t="shared" si="1505"/>
        <v>6.0439560439560384E-2</v>
      </c>
      <c r="AC2606" s="69">
        <f t="shared" si="1506"/>
        <v>0.18074031231925974</v>
      </c>
      <c r="AD2606" s="70">
        <f>_xlfn.PERCENTILE.EXC(AC2606:$AC$5675,0.5)</f>
        <v>8.0491037926156112E-2</v>
      </c>
      <c r="AE2606" s="70">
        <f>_xlfn.PERCENTILE.EXC($AC2606:AC$5675,0.35)</f>
        <v>4.4761001755867481E-2</v>
      </c>
      <c r="AF2606" s="71">
        <f t="shared" si="1494"/>
        <v>5.5123596570183231E-2</v>
      </c>
      <c r="AG2606" s="70">
        <f t="shared" si="1495"/>
        <v>-0.12793721572730957</v>
      </c>
      <c r="AH2606" s="70">
        <f t="shared" si="1496"/>
        <v>-0.15861506757985319</v>
      </c>
      <c r="AI2606" s="61" t="str">
        <f t="shared" si="1484"/>
        <v>Short VOL</v>
      </c>
      <c r="AJ2606" s="68" t="str">
        <f t="shared" si="1485"/>
        <v>Short VOL</v>
      </c>
      <c r="AK2606" s="72" t="str">
        <f t="shared" si="1486"/>
        <v>00631L</v>
      </c>
      <c r="AL2606" s="73">
        <f t="shared" si="1476"/>
        <v>1</v>
      </c>
      <c r="AM2606" s="72" t="str">
        <f t="shared" si="1489"/>
        <v>00631L</v>
      </c>
      <c r="AN2606" s="73">
        <f t="shared" si="1477"/>
        <v>1</v>
      </c>
      <c r="AO2606" s="74" t="str">
        <f t="shared" si="1483"/>
        <v>00631L</v>
      </c>
      <c r="AP2606" s="20">
        <f t="shared" si="1478"/>
        <v>1</v>
      </c>
      <c r="AQ2606" s="74" t="str">
        <f t="shared" si="1493"/>
        <v>00635U</v>
      </c>
      <c r="AR2606" s="20">
        <f t="shared" si="1479"/>
        <v>0</v>
      </c>
      <c r="AS2606" s="74" t="str">
        <f t="shared" si="1487"/>
        <v>00635U</v>
      </c>
      <c r="AT2606" s="20">
        <f t="shared" si="1480"/>
        <v>0</v>
      </c>
      <c r="AU2606" s="74" t="str">
        <f t="shared" si="1470"/>
        <v>00631L</v>
      </c>
      <c r="AV2606" s="20">
        <f t="shared" si="1481"/>
        <v>1</v>
      </c>
      <c r="AW2606" s="74" t="str">
        <f t="shared" si="1471"/>
        <v>00631L</v>
      </c>
      <c r="AX2606" s="20">
        <f t="shared" si="1472"/>
        <v>1</v>
      </c>
      <c r="AY2606" s="20">
        <f t="shared" si="1482"/>
        <v>0</v>
      </c>
      <c r="AZ2606" s="116">
        <v>42528</v>
      </c>
      <c r="BA2606" s="117">
        <v>14.86</v>
      </c>
      <c r="BB2606" s="118">
        <v>14.887499999999999</v>
      </c>
      <c r="BC2606" s="76">
        <f t="shared" si="1490"/>
        <v>15.001041666666667</v>
      </c>
      <c r="BD2606" s="76">
        <f t="shared" si="1491"/>
        <v>14.986625</v>
      </c>
      <c r="BE2606" s="77">
        <f t="shared" si="1497"/>
        <v>-7.5689188250816939E-3</v>
      </c>
      <c r="BF2606" s="77">
        <f t="shared" si="1488"/>
        <v>-8.4492005371456652E-3</v>
      </c>
    </row>
    <row r="2607" spans="1:58" s="23" customFormat="1" ht="15.75" customHeight="1" x14ac:dyDescent="0.4">
      <c r="A2607" s="116">
        <v>42524</v>
      </c>
      <c r="B2607" s="112">
        <v>14.725</v>
      </c>
      <c r="C2607" s="112">
        <v>17.125</v>
      </c>
      <c r="D2607" s="112">
        <v>18.074999999999999</v>
      </c>
      <c r="E2607" s="112">
        <v>18.925000000000001</v>
      </c>
      <c r="F2607" s="112">
        <v>19.475000000000001</v>
      </c>
      <c r="G2607" s="112">
        <v>19.625</v>
      </c>
      <c r="H2607" s="113">
        <v>19.574999999999999</v>
      </c>
      <c r="I2607" s="90">
        <f t="shared" si="1473"/>
        <v>16.24078947368421</v>
      </c>
      <c r="J2607" s="90">
        <f t="shared" si="1474"/>
        <v>17.724999999999998</v>
      </c>
      <c r="K2607" s="114">
        <v>7</v>
      </c>
      <c r="L2607" s="115">
        <v>5.2631578947368418E-2</v>
      </c>
      <c r="M2607" s="90">
        <v>10.11</v>
      </c>
      <c r="N2607" s="90">
        <v>13.47</v>
      </c>
      <c r="O2607" s="90">
        <v>16.489999999999998</v>
      </c>
      <c r="P2607" s="90">
        <v>19.010000000000002</v>
      </c>
      <c r="Q2607" s="90">
        <v>20.66</v>
      </c>
      <c r="R2607" s="63">
        <f t="shared" si="1499"/>
        <v>11.920000000000002</v>
      </c>
      <c r="S2607" s="64">
        <f t="shared" si="1498"/>
        <v>-1.1738811445341168E-2</v>
      </c>
      <c r="T2607" s="65">
        <f t="shared" si="1492"/>
        <v>0.7505567928730511</v>
      </c>
      <c r="U2607" s="65">
        <f t="shared" si="1492"/>
        <v>0.81685870224378421</v>
      </c>
      <c r="V2607" s="65">
        <f t="shared" si="1500"/>
        <v>0.70857443450815361</v>
      </c>
      <c r="W2607" s="65">
        <f t="shared" si="1501"/>
        <v>0.65198451113262346</v>
      </c>
      <c r="X2607" s="61">
        <f t="shared" si="1475"/>
        <v>0.16298811544991515</v>
      </c>
      <c r="Y2607" s="66">
        <f t="shared" si="1502"/>
        <v>3.4346103038309039E-2</v>
      </c>
      <c r="Z2607" s="61">
        <f t="shared" si="1503"/>
        <v>9.1387831159361513E-2</v>
      </c>
      <c r="AA2607" s="67">
        <f t="shared" si="1504"/>
        <v>16.24078947368421</v>
      </c>
      <c r="AB2607" s="68">
        <f t="shared" si="1505"/>
        <v>9.3170007423904896E-2</v>
      </c>
      <c r="AC2607" s="69">
        <f t="shared" si="1506"/>
        <v>0.20570077755636293</v>
      </c>
      <c r="AD2607" s="70">
        <f>_xlfn.PERCENTILE.EXC(AC2607:$AC$5675,0.5)</f>
        <v>8.0411749504694735E-2</v>
      </c>
      <c r="AE2607" s="70">
        <f>_xlfn.PERCENTILE.EXC($AC2607:AC$5675,0.35)</f>
        <v>4.4709982057531156E-2</v>
      </c>
      <c r="AF2607" s="71">
        <f t="shared" si="1494"/>
        <v>5.5123596570183231E-2</v>
      </c>
      <c r="AG2607" s="70">
        <f t="shared" si="1495"/>
        <v>-0.12793721572730957</v>
      </c>
      <c r="AH2607" s="70">
        <f t="shared" si="1496"/>
        <v>-0.15861506757985319</v>
      </c>
      <c r="AI2607" s="61" t="str">
        <f t="shared" si="1484"/>
        <v>Short VOL</v>
      </c>
      <c r="AJ2607" s="68" t="str">
        <f t="shared" si="1485"/>
        <v>Short VOL</v>
      </c>
      <c r="AK2607" s="72" t="str">
        <f t="shared" si="1486"/>
        <v>00631L</v>
      </c>
      <c r="AL2607" s="73">
        <f t="shared" si="1476"/>
        <v>1</v>
      </c>
      <c r="AM2607" s="72" t="str">
        <f t="shared" si="1489"/>
        <v>00631L</v>
      </c>
      <c r="AN2607" s="73">
        <f t="shared" si="1477"/>
        <v>1</v>
      </c>
      <c r="AO2607" s="74" t="str">
        <f t="shared" si="1483"/>
        <v>00631L</v>
      </c>
      <c r="AP2607" s="20">
        <f t="shared" si="1478"/>
        <v>1</v>
      </c>
      <c r="AQ2607" s="74" t="str">
        <f t="shared" si="1493"/>
        <v>00635U</v>
      </c>
      <c r="AR2607" s="20">
        <f t="shared" si="1479"/>
        <v>0</v>
      </c>
      <c r="AS2607" s="74" t="str">
        <f t="shared" si="1487"/>
        <v>00635U</v>
      </c>
      <c r="AT2607" s="20">
        <f t="shared" si="1480"/>
        <v>0</v>
      </c>
      <c r="AU2607" s="74" t="str">
        <f t="shared" si="1470"/>
        <v>00631L</v>
      </c>
      <c r="AV2607" s="20">
        <f t="shared" si="1481"/>
        <v>1</v>
      </c>
      <c r="AW2607" s="74" t="str">
        <f t="shared" si="1471"/>
        <v>00631L</v>
      </c>
      <c r="AX2607" s="20">
        <f t="shared" si="1472"/>
        <v>1</v>
      </c>
      <c r="AY2607" s="20">
        <f t="shared" si="1482"/>
        <v>0</v>
      </c>
      <c r="AZ2607" s="116">
        <v>42527</v>
      </c>
      <c r="BA2607" s="117">
        <v>14.88</v>
      </c>
      <c r="BB2607" s="118">
        <v>14.887499999999999</v>
      </c>
      <c r="BC2607" s="76">
        <f t="shared" si="1490"/>
        <v>15.018125000000001</v>
      </c>
      <c r="BD2607" s="76">
        <f t="shared" si="1491"/>
        <v>15.000916666666667</v>
      </c>
      <c r="BE2607" s="77">
        <f t="shared" si="1497"/>
        <v>-8.6978234633152927E-3</v>
      </c>
      <c r="BF2607" s="77">
        <f t="shared" si="1488"/>
        <v>-8.0606185177572107E-3</v>
      </c>
    </row>
    <row r="2608" spans="1:58" s="23" customFormat="1" ht="15.75" customHeight="1" x14ac:dyDescent="0.4">
      <c r="A2608" s="116">
        <v>42523</v>
      </c>
      <c r="B2608" s="112">
        <v>14.824999999999999</v>
      </c>
      <c r="C2608" s="112">
        <v>17.175000000000001</v>
      </c>
      <c r="D2608" s="112">
        <v>18.074999999999999</v>
      </c>
      <c r="E2608" s="112">
        <v>18.925000000000001</v>
      </c>
      <c r="F2608" s="112">
        <v>19.475000000000001</v>
      </c>
      <c r="G2608" s="112">
        <v>19.675000000000001</v>
      </c>
      <c r="H2608" s="113">
        <v>19.675000000000001</v>
      </c>
      <c r="I2608" s="90">
        <f t="shared" si="1473"/>
        <v>16.185526315789474</v>
      </c>
      <c r="J2608" s="90">
        <f t="shared" si="1474"/>
        <v>17.696052631578947</v>
      </c>
      <c r="K2608" s="114">
        <v>8</v>
      </c>
      <c r="L2608" s="115">
        <v>5.2631578947368418E-2</v>
      </c>
      <c r="M2608" s="90">
        <v>11.01</v>
      </c>
      <c r="N2608" s="90">
        <v>13.63</v>
      </c>
      <c r="O2608" s="90">
        <v>16.37</v>
      </c>
      <c r="P2608" s="90">
        <v>18.77</v>
      </c>
      <c r="Q2608" s="90">
        <v>20.84</v>
      </c>
      <c r="R2608" s="63">
        <f t="shared" si="1499"/>
        <v>10.5</v>
      </c>
      <c r="S2608" s="64">
        <f t="shared" si="1498"/>
        <v>-4.0140845070422433E-2</v>
      </c>
      <c r="T2608" s="65">
        <f t="shared" si="1492"/>
        <v>0.8077769625825385</v>
      </c>
      <c r="U2608" s="65">
        <f t="shared" si="1492"/>
        <v>0.8326206475259621</v>
      </c>
      <c r="V2608" s="65">
        <f t="shared" si="1500"/>
        <v>0.72615876398508261</v>
      </c>
      <c r="W2608" s="65">
        <f t="shared" si="1501"/>
        <v>0.65403071017274472</v>
      </c>
      <c r="X2608" s="61">
        <f t="shared" si="1475"/>
        <v>0.1585160202360878</v>
      </c>
      <c r="Y2608" s="66">
        <f t="shared" si="1502"/>
        <v>3.9630118890356669E-2</v>
      </c>
      <c r="Z2608" s="61">
        <f t="shared" si="1503"/>
        <v>9.3325745874319133E-2</v>
      </c>
      <c r="AA2608" s="67">
        <f t="shared" si="1504"/>
        <v>16.185526315789474</v>
      </c>
      <c r="AB2608" s="68">
        <f t="shared" si="1505"/>
        <v>8.7674247982391665E-2</v>
      </c>
      <c r="AC2608" s="69">
        <f t="shared" si="1506"/>
        <v>0.18749275977912494</v>
      </c>
      <c r="AD2608" s="70">
        <f>_xlfn.PERCENTILE.EXC(AC2608:$AC$5675,0.5)</f>
        <v>8.0364604911077553E-2</v>
      </c>
      <c r="AE2608" s="70">
        <f>_xlfn.PERCENTILE.EXC($AC2608:AC$5675,0.35)</f>
        <v>4.4658962359194788E-2</v>
      </c>
      <c r="AF2608" s="71">
        <f t="shared" si="1494"/>
        <v>5.5123596570183231E-2</v>
      </c>
      <c r="AG2608" s="70">
        <f t="shared" si="1495"/>
        <v>-0.12793721572730957</v>
      </c>
      <c r="AH2608" s="70">
        <f t="shared" si="1496"/>
        <v>-0.15861506757985319</v>
      </c>
      <c r="AI2608" s="61" t="str">
        <f t="shared" si="1484"/>
        <v>Short VOL</v>
      </c>
      <c r="AJ2608" s="68" t="str">
        <f t="shared" si="1485"/>
        <v>Short VOL</v>
      </c>
      <c r="AK2608" s="72" t="str">
        <f t="shared" si="1486"/>
        <v>00631L</v>
      </c>
      <c r="AL2608" s="73">
        <f t="shared" si="1476"/>
        <v>1</v>
      </c>
      <c r="AM2608" s="72" t="str">
        <f t="shared" si="1489"/>
        <v>00631L</v>
      </c>
      <c r="AN2608" s="73">
        <f t="shared" si="1477"/>
        <v>1</v>
      </c>
      <c r="AO2608" s="74" t="str">
        <f t="shared" si="1483"/>
        <v>00631L</v>
      </c>
      <c r="AP2608" s="20">
        <f t="shared" si="1478"/>
        <v>1</v>
      </c>
      <c r="AQ2608" s="74" t="str">
        <f t="shared" si="1493"/>
        <v>00635U</v>
      </c>
      <c r="AR2608" s="20">
        <f t="shared" si="1479"/>
        <v>0</v>
      </c>
      <c r="AS2608" s="74" t="str">
        <f t="shared" si="1487"/>
        <v>00635U</v>
      </c>
      <c r="AT2608" s="20">
        <f t="shared" si="1480"/>
        <v>0</v>
      </c>
      <c r="AU2608" s="74" t="str">
        <f t="shared" ref="AU2608:AU2671" si="1507">IF(AC2608&gt;AF2608,"00631L",IF(AC2608&lt;AG2608,"Cash","00635U"))</f>
        <v>00631L</v>
      </c>
      <c r="AV2608" s="20">
        <f t="shared" si="1481"/>
        <v>1</v>
      </c>
      <c r="AW2608" s="74" t="str">
        <f t="shared" ref="AW2608:AW2671" si="1508">IF(AC2608&gt;AE2608,"00631L",IF(AC2608&lt;AH2608,"00631L","00635U"))</f>
        <v>00631L</v>
      </c>
      <c r="AX2608" s="20">
        <f t="shared" si="1472"/>
        <v>1</v>
      </c>
      <c r="AY2608" s="20">
        <f t="shared" si="1482"/>
        <v>0</v>
      </c>
      <c r="AZ2608" s="116">
        <v>42524</v>
      </c>
      <c r="BA2608" s="117">
        <v>14.875</v>
      </c>
      <c r="BB2608" s="118">
        <v>14.75</v>
      </c>
      <c r="BC2608" s="76">
        <f t="shared" si="1490"/>
        <v>15.037083333333335</v>
      </c>
      <c r="BD2608" s="76">
        <f t="shared" si="1491"/>
        <v>15.01791666666667</v>
      </c>
      <c r="BE2608" s="77">
        <f t="shared" si="1497"/>
        <v>-1.9091689988639315E-2</v>
      </c>
      <c r="BF2608" s="77">
        <f t="shared" si="1488"/>
        <v>-9.5164109535834339E-3</v>
      </c>
    </row>
    <row r="2609" spans="1:58" s="23" customFormat="1" ht="15.75" customHeight="1" x14ac:dyDescent="0.4">
      <c r="A2609" s="116">
        <v>42522</v>
      </c>
      <c r="B2609" s="112">
        <v>15.275</v>
      </c>
      <c r="C2609" s="112">
        <v>17.524999999999999</v>
      </c>
      <c r="D2609" s="112">
        <v>18.274999999999999</v>
      </c>
      <c r="E2609" s="112">
        <v>19.074999999999999</v>
      </c>
      <c r="F2609" s="112">
        <v>19.625</v>
      </c>
      <c r="G2609" s="112">
        <v>19.774999999999999</v>
      </c>
      <c r="H2609" s="113">
        <v>19.725000000000001</v>
      </c>
      <c r="I2609" s="90">
        <f t="shared" si="1473"/>
        <v>16.45921052631579</v>
      </c>
      <c r="J2609" s="90">
        <f t="shared" si="1474"/>
        <v>17.919736842105262</v>
      </c>
      <c r="K2609" s="114">
        <v>9</v>
      </c>
      <c r="L2609" s="115">
        <v>5.2631578947368418E-2</v>
      </c>
      <c r="M2609" s="90">
        <v>11.61</v>
      </c>
      <c r="N2609" s="90">
        <v>14.2</v>
      </c>
      <c r="O2609" s="90">
        <v>16.7</v>
      </c>
      <c r="P2609" s="90">
        <v>18.98</v>
      </c>
      <c r="Q2609" s="90">
        <v>20.87</v>
      </c>
      <c r="R2609" s="63">
        <f t="shared" si="1499"/>
        <v>9.870000000000001</v>
      </c>
      <c r="S2609" s="64">
        <f t="shared" si="1498"/>
        <v>7.0472163495417805E-4</v>
      </c>
      <c r="T2609" s="65">
        <f t="shared" si="1492"/>
        <v>0.81760563380281692</v>
      </c>
      <c r="U2609" s="65">
        <f t="shared" si="1492"/>
        <v>0.85029940119760483</v>
      </c>
      <c r="V2609" s="65">
        <f t="shared" si="1500"/>
        <v>0.74815595363540566</v>
      </c>
      <c r="W2609" s="65">
        <f t="shared" si="1501"/>
        <v>0.68040249161475796</v>
      </c>
      <c r="X2609" s="61">
        <f t="shared" si="1475"/>
        <v>0.14729950900163655</v>
      </c>
      <c r="Y2609" s="66">
        <f t="shared" si="1502"/>
        <v>3.4076015727391988E-2</v>
      </c>
      <c r="Z2609" s="61">
        <f t="shared" si="1503"/>
        <v>8.8736110000799354E-2</v>
      </c>
      <c r="AA2609" s="67">
        <f t="shared" si="1504"/>
        <v>16.45921052631579</v>
      </c>
      <c r="AB2609" s="68">
        <f t="shared" si="1505"/>
        <v>7.5704225352112756E-2</v>
      </c>
      <c r="AC2609" s="69">
        <f t="shared" si="1506"/>
        <v>0.15909933283914018</v>
      </c>
      <c r="AD2609" s="70">
        <f>_xlfn.PERCENTILE.EXC(AC2609:$AC$5675,0.5)</f>
        <v>8.0317460317460357E-2</v>
      </c>
      <c r="AE2609" s="70">
        <f>_xlfn.PERCENTILE.EXC($AC2609:AC$5675,0.35)</f>
        <v>4.4632091212458265E-2</v>
      </c>
      <c r="AF2609" s="71">
        <f t="shared" si="1494"/>
        <v>5.5123596570183231E-2</v>
      </c>
      <c r="AG2609" s="70">
        <f t="shared" si="1495"/>
        <v>-0.12793721572730957</v>
      </c>
      <c r="AH2609" s="70">
        <f t="shared" si="1496"/>
        <v>-0.15861506757985319</v>
      </c>
      <c r="AI2609" s="61" t="str">
        <f t="shared" si="1484"/>
        <v>Short VOL</v>
      </c>
      <c r="AJ2609" s="68" t="str">
        <f t="shared" si="1485"/>
        <v>Short VOL</v>
      </c>
      <c r="AK2609" s="72" t="str">
        <f t="shared" si="1486"/>
        <v>00631L</v>
      </c>
      <c r="AL2609" s="73">
        <f t="shared" si="1476"/>
        <v>1</v>
      </c>
      <c r="AM2609" s="72" t="str">
        <f t="shared" si="1489"/>
        <v>00631L</v>
      </c>
      <c r="AN2609" s="73">
        <f t="shared" si="1477"/>
        <v>1</v>
      </c>
      <c r="AO2609" s="74" t="str">
        <f t="shared" si="1483"/>
        <v>00631L</v>
      </c>
      <c r="AP2609" s="20">
        <f t="shared" si="1478"/>
        <v>1</v>
      </c>
      <c r="AQ2609" s="74" t="str">
        <f t="shared" si="1493"/>
        <v>00635U</v>
      </c>
      <c r="AR2609" s="20">
        <f t="shared" si="1479"/>
        <v>0</v>
      </c>
      <c r="AS2609" s="74" t="str">
        <f t="shared" si="1487"/>
        <v>00635U</v>
      </c>
      <c r="AT2609" s="20">
        <f t="shared" si="1480"/>
        <v>0</v>
      </c>
      <c r="AU2609" s="74" t="str">
        <f t="shared" si="1507"/>
        <v>00631L</v>
      </c>
      <c r="AV2609" s="20">
        <f t="shared" si="1481"/>
        <v>1</v>
      </c>
      <c r="AW2609" s="74" t="str">
        <f t="shared" si="1508"/>
        <v>00631L</v>
      </c>
      <c r="AX2609" s="20">
        <f t="shared" si="1472"/>
        <v>1</v>
      </c>
      <c r="AY2609" s="20">
        <f t="shared" si="1482"/>
        <v>0</v>
      </c>
      <c r="AZ2609" s="116">
        <v>42523</v>
      </c>
      <c r="BA2609" s="117">
        <v>14.38</v>
      </c>
      <c r="BB2609" s="118">
        <v>14.387499999999999</v>
      </c>
      <c r="BC2609" s="76">
        <f t="shared" si="1490"/>
        <v>15.063750000000002</v>
      </c>
      <c r="BD2609" s="76">
        <f t="shared" si="1491"/>
        <v>15.030916666666668</v>
      </c>
      <c r="BE2609" s="77">
        <f t="shared" si="1497"/>
        <v>-4.4892540038171308E-2</v>
      </c>
      <c r="BF2609" s="77">
        <f t="shared" si="1488"/>
        <v>-4.3305187641028801E-2</v>
      </c>
    </row>
    <row r="2610" spans="1:58" s="23" customFormat="1" ht="15.75" customHeight="1" x14ac:dyDescent="0.4">
      <c r="A2610" s="116">
        <v>42521</v>
      </c>
      <c r="B2610" s="112">
        <v>15.275</v>
      </c>
      <c r="C2610" s="112">
        <v>17.475000000000001</v>
      </c>
      <c r="D2610" s="112">
        <v>18.274999999999999</v>
      </c>
      <c r="E2610" s="112">
        <v>19.074999999999999</v>
      </c>
      <c r="F2610" s="112">
        <v>19.600000000000001</v>
      </c>
      <c r="G2610" s="112">
        <v>19.725000000000001</v>
      </c>
      <c r="H2610" s="113">
        <v>19.725000000000001</v>
      </c>
      <c r="I2610" s="90">
        <f t="shared" si="1473"/>
        <v>16.317105263157895</v>
      </c>
      <c r="J2610" s="90">
        <f t="shared" si="1474"/>
        <v>17.853947368421053</v>
      </c>
      <c r="K2610" s="114">
        <v>10</v>
      </c>
      <c r="L2610" s="115">
        <v>5.2631578947368418E-2</v>
      </c>
      <c r="M2610" s="90">
        <v>11.85</v>
      </c>
      <c r="N2610" s="90">
        <v>14.19</v>
      </c>
      <c r="O2610" s="90">
        <v>16.63</v>
      </c>
      <c r="P2610" s="90">
        <v>19.03</v>
      </c>
      <c r="Q2610" s="90">
        <v>20.93</v>
      </c>
      <c r="R2610" s="63">
        <f t="shared" si="1499"/>
        <v>9.6199999999999974</v>
      </c>
      <c r="S2610" s="64">
        <f t="shared" si="1498"/>
        <v>8.1554878048780519E-2</v>
      </c>
      <c r="T2610" s="65">
        <f t="shared" si="1492"/>
        <v>0.83509513742071884</v>
      </c>
      <c r="U2610" s="65">
        <f t="shared" si="1492"/>
        <v>0.85327720986169575</v>
      </c>
      <c r="V2610" s="65">
        <f t="shared" si="1500"/>
        <v>0.74566473988439297</v>
      </c>
      <c r="W2610" s="65">
        <f t="shared" si="1501"/>
        <v>0.67797419971333017</v>
      </c>
      <c r="X2610" s="61">
        <f t="shared" si="1475"/>
        <v>0.14402618657937813</v>
      </c>
      <c r="Y2610" s="66">
        <f t="shared" si="1502"/>
        <v>3.4076015727391988E-2</v>
      </c>
      <c r="Z2610" s="61">
        <f t="shared" si="1503"/>
        <v>9.4185952745746329E-2</v>
      </c>
      <c r="AA2610" s="67">
        <f t="shared" si="1504"/>
        <v>16.317105263157895</v>
      </c>
      <c r="AB2610" s="68">
        <f t="shared" si="1505"/>
        <v>7.6462297392530007E-2</v>
      </c>
      <c r="AC2610" s="69">
        <f t="shared" si="1506"/>
        <v>0.14990170987723014</v>
      </c>
      <c r="AD2610" s="70">
        <f>_xlfn.PERCENTILE.EXC(AC2610:$AC$5675,0.5)</f>
        <v>8.0228770254147194E-2</v>
      </c>
      <c r="AE2610" s="70">
        <f>_xlfn.PERCENTILE.EXC($AC2610:AC$5675,0.35)</f>
        <v>4.4623331479421574E-2</v>
      </c>
      <c r="AF2610" s="71">
        <f t="shared" si="1494"/>
        <v>5.5123596570183231E-2</v>
      </c>
      <c r="AG2610" s="70">
        <f t="shared" si="1495"/>
        <v>-0.12793721572730957</v>
      </c>
      <c r="AH2610" s="70">
        <f t="shared" si="1496"/>
        <v>-0.15861506757985319</v>
      </c>
      <c r="AI2610" s="61" t="str">
        <f t="shared" si="1484"/>
        <v>Short VOL</v>
      </c>
      <c r="AJ2610" s="68" t="str">
        <f t="shared" si="1485"/>
        <v>Short VOL</v>
      </c>
      <c r="AK2610" s="72" t="str">
        <f t="shared" si="1486"/>
        <v>00631L</v>
      </c>
      <c r="AL2610" s="73">
        <f t="shared" si="1476"/>
        <v>1</v>
      </c>
      <c r="AM2610" s="72" t="str">
        <f t="shared" si="1489"/>
        <v>00631L</v>
      </c>
      <c r="AN2610" s="73">
        <f t="shared" si="1477"/>
        <v>1</v>
      </c>
      <c r="AO2610" s="74" t="str">
        <f t="shared" si="1483"/>
        <v>00631L</v>
      </c>
      <c r="AP2610" s="20">
        <f t="shared" si="1478"/>
        <v>1</v>
      </c>
      <c r="AQ2610" s="74" t="str">
        <f t="shared" si="1493"/>
        <v>00635U</v>
      </c>
      <c r="AR2610" s="20">
        <f t="shared" si="1479"/>
        <v>0</v>
      </c>
      <c r="AS2610" s="74" t="str">
        <f t="shared" si="1487"/>
        <v>00635U</v>
      </c>
      <c r="AT2610" s="20">
        <f t="shared" si="1480"/>
        <v>0</v>
      </c>
      <c r="AU2610" s="74" t="str">
        <f t="shared" si="1507"/>
        <v>00631L</v>
      </c>
      <c r="AV2610" s="20">
        <f t="shared" si="1481"/>
        <v>1</v>
      </c>
      <c r="AW2610" s="74" t="str">
        <f t="shared" si="1508"/>
        <v>00631L</v>
      </c>
      <c r="AX2610" s="20">
        <f t="shared" si="1472"/>
        <v>1</v>
      </c>
      <c r="AY2610" s="20">
        <f t="shared" si="1482"/>
        <v>0</v>
      </c>
      <c r="AZ2610" s="116">
        <v>42522</v>
      </c>
      <c r="BA2610" s="117">
        <v>14.29</v>
      </c>
      <c r="BB2610" s="118">
        <v>14.3125</v>
      </c>
      <c r="BC2610" s="76">
        <f t="shared" si="1490"/>
        <v>15.097083333333336</v>
      </c>
      <c r="BD2610" s="76">
        <f t="shared" si="1491"/>
        <v>15.062125000000002</v>
      </c>
      <c r="BE2610" s="77">
        <f t="shared" si="1497"/>
        <v>-5.1969199348660206E-2</v>
      </c>
      <c r="BF2610" s="77">
        <f t="shared" si="1488"/>
        <v>-5.126268703785173E-2</v>
      </c>
    </row>
    <row r="2611" spans="1:58" s="23" customFormat="1" ht="15.75" customHeight="1" x14ac:dyDescent="0.4">
      <c r="A2611" s="116">
        <v>42517</v>
      </c>
      <c r="B2611" s="112">
        <v>15.375</v>
      </c>
      <c r="C2611" s="112">
        <v>17.625</v>
      </c>
      <c r="D2611" s="112">
        <v>18.375</v>
      </c>
      <c r="E2611" s="112">
        <v>19.225000000000001</v>
      </c>
      <c r="F2611" s="112">
        <v>19.675000000000001</v>
      </c>
      <c r="G2611" s="112">
        <v>19.824999999999999</v>
      </c>
      <c r="H2611" s="113">
        <v>19.774999999999999</v>
      </c>
      <c r="I2611" s="90">
        <f t="shared" si="1473"/>
        <v>16.32236842105263</v>
      </c>
      <c r="J2611" s="90">
        <f t="shared" si="1474"/>
        <v>17.940789473684209</v>
      </c>
      <c r="K2611" s="114">
        <v>11</v>
      </c>
      <c r="L2611" s="115">
        <v>5.2631578947368418E-2</v>
      </c>
      <c r="M2611" s="90">
        <v>9.77</v>
      </c>
      <c r="N2611" s="90">
        <v>13.12</v>
      </c>
      <c r="O2611" s="90">
        <v>16.309999999999999</v>
      </c>
      <c r="P2611" s="90">
        <v>18.72</v>
      </c>
      <c r="Q2611" s="90">
        <v>20.67</v>
      </c>
      <c r="R2611" s="63">
        <f t="shared" si="1499"/>
        <v>12.14</v>
      </c>
      <c r="S2611" s="64">
        <f t="shared" si="1498"/>
        <v>-2.3082650781831759E-2</v>
      </c>
      <c r="T2611" s="65">
        <f t="shared" si="1492"/>
        <v>0.74466463414634143</v>
      </c>
      <c r="U2611" s="65">
        <f t="shared" si="1492"/>
        <v>0.80441446965052121</v>
      </c>
      <c r="V2611" s="65">
        <f t="shared" si="1500"/>
        <v>0.70085470085470081</v>
      </c>
      <c r="W2611" s="65">
        <f t="shared" si="1501"/>
        <v>0.63473633284954034</v>
      </c>
      <c r="X2611" s="61">
        <f t="shared" si="1475"/>
        <v>0.14634146341463414</v>
      </c>
      <c r="Y2611" s="66">
        <f t="shared" si="1502"/>
        <v>2.8608582574772282E-2</v>
      </c>
      <c r="Z2611" s="61">
        <f t="shared" si="1503"/>
        <v>9.915356711003627E-2</v>
      </c>
      <c r="AA2611" s="67">
        <f t="shared" si="1504"/>
        <v>16.32236842105263</v>
      </c>
      <c r="AB2611" s="68">
        <f t="shared" si="1505"/>
        <v>0.17187500000000008</v>
      </c>
      <c r="AC2611" s="69">
        <f t="shared" si="1506"/>
        <v>0.24408295892169443</v>
      </c>
      <c r="AD2611" s="70">
        <f>_xlfn.PERCENTILE.EXC(AC2611:$AC$5675,0.5)</f>
        <v>8.0140080190834032E-2</v>
      </c>
      <c r="AE2611" s="70">
        <f>_xlfn.PERCENTILE.EXC($AC2611:AC$5675,0.35)</f>
        <v>4.4614571746384869E-2</v>
      </c>
      <c r="AF2611" s="71">
        <f t="shared" si="1494"/>
        <v>5.5123596570183231E-2</v>
      </c>
      <c r="AG2611" s="70">
        <f t="shared" si="1495"/>
        <v>-0.12793721572730957</v>
      </c>
      <c r="AH2611" s="70">
        <f t="shared" si="1496"/>
        <v>-0.15861506757985319</v>
      </c>
      <c r="AI2611" s="61" t="str">
        <f t="shared" si="1484"/>
        <v>Short VOL</v>
      </c>
      <c r="AJ2611" s="68" t="str">
        <f t="shared" si="1485"/>
        <v>Short VOL</v>
      </c>
      <c r="AK2611" s="72" t="str">
        <f t="shared" si="1486"/>
        <v>00631L</v>
      </c>
      <c r="AL2611" s="73">
        <f t="shared" si="1476"/>
        <v>1</v>
      </c>
      <c r="AM2611" s="72" t="str">
        <f t="shared" si="1489"/>
        <v>00631L</v>
      </c>
      <c r="AN2611" s="73">
        <f t="shared" si="1477"/>
        <v>1</v>
      </c>
      <c r="AO2611" s="74" t="str">
        <f t="shared" si="1483"/>
        <v>00631L</v>
      </c>
      <c r="AP2611" s="20">
        <f t="shared" si="1478"/>
        <v>1</v>
      </c>
      <c r="AQ2611" s="74" t="str">
        <f t="shared" si="1493"/>
        <v>00635U</v>
      </c>
      <c r="AR2611" s="20">
        <f t="shared" si="1479"/>
        <v>0</v>
      </c>
      <c r="AS2611" s="74" t="str">
        <f t="shared" si="1487"/>
        <v>00635U</v>
      </c>
      <c r="AT2611" s="20">
        <f t="shared" si="1480"/>
        <v>0</v>
      </c>
      <c r="AU2611" s="74" t="str">
        <f t="shared" si="1507"/>
        <v>00631L</v>
      </c>
      <c r="AV2611" s="20">
        <f t="shared" si="1481"/>
        <v>1</v>
      </c>
      <c r="AW2611" s="74" t="str">
        <f t="shared" si="1508"/>
        <v>00631L</v>
      </c>
      <c r="AX2611" s="20">
        <f t="shared" si="1472"/>
        <v>1</v>
      </c>
      <c r="AY2611" s="20">
        <f t="shared" si="1482"/>
        <v>0</v>
      </c>
      <c r="AZ2611" s="116">
        <v>42521</v>
      </c>
      <c r="BA2611" s="117">
        <v>14.35</v>
      </c>
      <c r="BB2611" s="118">
        <v>14.25</v>
      </c>
      <c r="BC2611" s="76">
        <f t="shared" si="1490"/>
        <v>15.126458333333336</v>
      </c>
      <c r="BD2611" s="76">
        <f t="shared" si="1491"/>
        <v>15.097708333333337</v>
      </c>
      <c r="BE2611" s="77">
        <f t="shared" si="1497"/>
        <v>-5.7942071701075792E-2</v>
      </c>
      <c r="BF2611" s="77">
        <f t="shared" si="1488"/>
        <v>-4.9524624322124185E-2</v>
      </c>
    </row>
    <row r="2612" spans="1:58" s="23" customFormat="1" ht="15.75" customHeight="1" x14ac:dyDescent="0.4">
      <c r="A2612" s="116">
        <v>42516</v>
      </c>
      <c r="B2612" s="112">
        <v>15.824999999999999</v>
      </c>
      <c r="C2612" s="112">
        <v>17.824999999999999</v>
      </c>
      <c r="D2612" s="112">
        <v>18.524999999999999</v>
      </c>
      <c r="E2612" s="112">
        <v>19.375</v>
      </c>
      <c r="F2612" s="112">
        <v>19.824999999999999</v>
      </c>
      <c r="G2612" s="112">
        <v>19.975000000000001</v>
      </c>
      <c r="H2612" s="113">
        <v>19.925000000000001</v>
      </c>
      <c r="I2612" s="90">
        <f t="shared" si="1473"/>
        <v>16.561842105263157</v>
      </c>
      <c r="J2612" s="90">
        <f t="shared" si="1474"/>
        <v>18.082894736842103</v>
      </c>
      <c r="K2612" s="114">
        <v>12</v>
      </c>
      <c r="L2612" s="115">
        <v>5.2631578947368418E-2</v>
      </c>
      <c r="M2612" s="90">
        <v>10.46</v>
      </c>
      <c r="N2612" s="90">
        <v>13.43</v>
      </c>
      <c r="O2612" s="90">
        <v>16.559999999999999</v>
      </c>
      <c r="P2612" s="90">
        <v>18.940000000000001</v>
      </c>
      <c r="Q2612" s="90">
        <v>20.86</v>
      </c>
      <c r="R2612" s="63">
        <f t="shared" si="1499"/>
        <v>11.61</v>
      </c>
      <c r="S2612" s="64">
        <f t="shared" si="1498"/>
        <v>-3.3812949640287818E-2</v>
      </c>
      <c r="T2612" s="65">
        <f t="shared" si="1492"/>
        <v>0.7788533134772897</v>
      </c>
      <c r="U2612" s="65">
        <f t="shared" si="1492"/>
        <v>0.81099033816425126</v>
      </c>
      <c r="V2612" s="65">
        <f t="shared" si="1500"/>
        <v>0.70908130939809921</v>
      </c>
      <c r="W2612" s="65">
        <f t="shared" si="1501"/>
        <v>0.64381591562799612</v>
      </c>
      <c r="X2612" s="61">
        <f t="shared" si="1475"/>
        <v>0.12638230647709323</v>
      </c>
      <c r="Y2612" s="66">
        <f t="shared" si="1502"/>
        <v>2.8387096774193585E-2</v>
      </c>
      <c r="Z2612" s="61">
        <f t="shared" si="1503"/>
        <v>9.1840788114721489E-2</v>
      </c>
      <c r="AA2612" s="67">
        <f t="shared" si="1504"/>
        <v>16.561842105263157</v>
      </c>
      <c r="AB2612" s="68">
        <f t="shared" si="1505"/>
        <v>0.1783320923306031</v>
      </c>
      <c r="AC2612" s="69">
        <f t="shared" si="1506"/>
        <v>0.2331974761923423</v>
      </c>
      <c r="AD2612" s="70">
        <f>_xlfn.PERCENTILE.EXC(AC2612:$AC$5675,0.5)</f>
        <v>8.0121572814904729E-2</v>
      </c>
      <c r="AE2612" s="70">
        <f>_xlfn.PERCENTILE.EXC($AC2612:AC$5675,0.35)</f>
        <v>4.4576449770996521E-2</v>
      </c>
      <c r="AF2612" s="71">
        <f t="shared" si="1494"/>
        <v>5.5123596570183231E-2</v>
      </c>
      <c r="AG2612" s="70">
        <f t="shared" si="1495"/>
        <v>-0.12793721572730957</v>
      </c>
      <c r="AH2612" s="70">
        <f t="shared" si="1496"/>
        <v>-0.15861506757985319</v>
      </c>
      <c r="AI2612" s="61" t="str">
        <f t="shared" si="1484"/>
        <v>Short VOL</v>
      </c>
      <c r="AJ2612" s="68" t="str">
        <f t="shared" si="1485"/>
        <v>Short VOL</v>
      </c>
      <c r="AK2612" s="72" t="str">
        <f t="shared" si="1486"/>
        <v>00631L</v>
      </c>
      <c r="AL2612" s="73">
        <f t="shared" si="1476"/>
        <v>1</v>
      </c>
      <c r="AM2612" s="72" t="str">
        <f t="shared" si="1489"/>
        <v>00631L</v>
      </c>
      <c r="AN2612" s="73">
        <f t="shared" si="1477"/>
        <v>1</v>
      </c>
      <c r="AO2612" s="74" t="str">
        <f t="shared" si="1483"/>
        <v>00631L</v>
      </c>
      <c r="AP2612" s="20">
        <f t="shared" si="1478"/>
        <v>1</v>
      </c>
      <c r="AQ2612" s="74" t="str">
        <f t="shared" si="1493"/>
        <v>00635U</v>
      </c>
      <c r="AR2612" s="20">
        <f t="shared" si="1479"/>
        <v>0</v>
      </c>
      <c r="AS2612" s="74" t="str">
        <f t="shared" si="1487"/>
        <v>00635U</v>
      </c>
      <c r="AT2612" s="20">
        <f t="shared" si="1480"/>
        <v>0</v>
      </c>
      <c r="AU2612" s="74" t="str">
        <f t="shared" si="1507"/>
        <v>00631L</v>
      </c>
      <c r="AV2612" s="20">
        <f t="shared" si="1481"/>
        <v>1</v>
      </c>
      <c r="AW2612" s="74" t="str">
        <f t="shared" si="1508"/>
        <v>00631L</v>
      </c>
      <c r="AX2612" s="20">
        <f t="shared" si="1472"/>
        <v>1</v>
      </c>
      <c r="AY2612" s="20">
        <f t="shared" si="1482"/>
        <v>0</v>
      </c>
      <c r="AZ2612" s="116">
        <v>42517</v>
      </c>
      <c r="BA2612" s="117">
        <v>14.25</v>
      </c>
      <c r="BB2612" s="118">
        <v>14.387499999999999</v>
      </c>
      <c r="BC2612" s="76">
        <f t="shared" si="1490"/>
        <v>15.152708333333335</v>
      </c>
      <c r="BD2612" s="76">
        <f t="shared" si="1491"/>
        <v>15.126458333333336</v>
      </c>
      <c r="BE2612" s="77">
        <f t="shared" si="1497"/>
        <v>-5.0499773142865134E-2</v>
      </c>
      <c r="BF2612" s="77">
        <f t="shared" si="1488"/>
        <v>-5.7942071701075792E-2</v>
      </c>
    </row>
    <row r="2613" spans="1:58" s="23" customFormat="1" ht="15.75" customHeight="1" x14ac:dyDescent="0.4">
      <c r="A2613" s="116">
        <v>42515</v>
      </c>
      <c r="B2613" s="112">
        <v>16.175000000000001</v>
      </c>
      <c r="C2613" s="112">
        <v>18.024999999999999</v>
      </c>
      <c r="D2613" s="112">
        <v>18.675000000000001</v>
      </c>
      <c r="E2613" s="112">
        <v>19.524999999999999</v>
      </c>
      <c r="F2613" s="112">
        <v>19.975000000000001</v>
      </c>
      <c r="G2613" s="112">
        <v>20.125</v>
      </c>
      <c r="H2613" s="113">
        <v>20.074999999999999</v>
      </c>
      <c r="I2613" s="90">
        <f t="shared" si="1473"/>
        <v>16.75921052631579</v>
      </c>
      <c r="J2613" s="90">
        <f t="shared" si="1474"/>
        <v>18.230263157894736</v>
      </c>
      <c r="K2613" s="114">
        <v>13</v>
      </c>
      <c r="L2613" s="115">
        <v>5.2631578947368418E-2</v>
      </c>
      <c r="M2613" s="90">
        <v>11.41</v>
      </c>
      <c r="N2613" s="90">
        <v>13.9</v>
      </c>
      <c r="O2613" s="90">
        <v>16.77</v>
      </c>
      <c r="P2613" s="90">
        <v>19.09</v>
      </c>
      <c r="Q2613" s="90">
        <v>20.93</v>
      </c>
      <c r="R2613" s="63">
        <f t="shared" si="1499"/>
        <v>10.549999999999997</v>
      </c>
      <c r="S2613" s="64">
        <f t="shared" si="1498"/>
        <v>-3.6061026352288458E-2</v>
      </c>
      <c r="T2613" s="65">
        <f t="shared" si="1492"/>
        <v>0.82086330935251794</v>
      </c>
      <c r="U2613" s="65">
        <f t="shared" si="1492"/>
        <v>0.82886106141920102</v>
      </c>
      <c r="V2613" s="65">
        <f t="shared" si="1500"/>
        <v>0.72812991094814039</v>
      </c>
      <c r="W2613" s="65">
        <f t="shared" si="1501"/>
        <v>0.66411849020544678</v>
      </c>
      <c r="X2613" s="61">
        <f t="shared" si="1475"/>
        <v>0.11437403400309105</v>
      </c>
      <c r="Y2613" s="66">
        <f t="shared" si="1502"/>
        <v>2.8169014084507081E-2</v>
      </c>
      <c r="Z2613" s="61">
        <f t="shared" si="1503"/>
        <v>8.7775771374734926E-2</v>
      </c>
      <c r="AA2613" s="67">
        <f t="shared" si="1504"/>
        <v>16.75921052631579</v>
      </c>
      <c r="AB2613" s="68">
        <f t="shared" si="1505"/>
        <v>0.16366906474820145</v>
      </c>
      <c r="AC2613" s="69">
        <f t="shared" si="1506"/>
        <v>0.20569859901552445</v>
      </c>
      <c r="AD2613" s="70">
        <f>_xlfn.PERCENTILE.EXC(AC2613:$AC$5675,0.5)</f>
        <v>8.0103065438975427E-2</v>
      </c>
      <c r="AE2613" s="70">
        <f>_xlfn.PERCENTILE.EXC($AC2613:AC$5675,0.35)</f>
        <v>4.452658289866749E-2</v>
      </c>
      <c r="AF2613" s="71">
        <f t="shared" si="1494"/>
        <v>5.5123596570183231E-2</v>
      </c>
      <c r="AG2613" s="70">
        <f t="shared" si="1495"/>
        <v>-0.12793721572730957</v>
      </c>
      <c r="AH2613" s="70">
        <f t="shared" si="1496"/>
        <v>-0.15861506757985319</v>
      </c>
      <c r="AI2613" s="61" t="str">
        <f t="shared" si="1484"/>
        <v>Short VOL</v>
      </c>
      <c r="AJ2613" s="68" t="str">
        <f t="shared" si="1485"/>
        <v>Short VOL</v>
      </c>
      <c r="AK2613" s="72" t="str">
        <f t="shared" si="1486"/>
        <v>00631L</v>
      </c>
      <c r="AL2613" s="73">
        <f t="shared" si="1476"/>
        <v>1</v>
      </c>
      <c r="AM2613" s="72" t="str">
        <f t="shared" si="1489"/>
        <v>00631L</v>
      </c>
      <c r="AN2613" s="73">
        <f t="shared" si="1477"/>
        <v>1</v>
      </c>
      <c r="AO2613" s="74" t="str">
        <f t="shared" si="1483"/>
        <v>00631L</v>
      </c>
      <c r="AP2613" s="20">
        <f t="shared" si="1478"/>
        <v>1</v>
      </c>
      <c r="AQ2613" s="74" t="str">
        <f t="shared" si="1493"/>
        <v>00635U</v>
      </c>
      <c r="AR2613" s="20">
        <f t="shared" si="1479"/>
        <v>0</v>
      </c>
      <c r="AS2613" s="74" t="str">
        <f t="shared" si="1487"/>
        <v>00635U</v>
      </c>
      <c r="AT2613" s="20">
        <f t="shared" si="1480"/>
        <v>0</v>
      </c>
      <c r="AU2613" s="74" t="str">
        <f t="shared" si="1507"/>
        <v>00631L</v>
      </c>
      <c r="AV2613" s="20">
        <f t="shared" si="1481"/>
        <v>1</v>
      </c>
      <c r="AW2613" s="74" t="str">
        <f t="shared" si="1508"/>
        <v>00631L</v>
      </c>
      <c r="AX2613" s="20">
        <f t="shared" ref="AX2613:AX2676" si="1509">IF(AW2613="00631L",1,0)</f>
        <v>1</v>
      </c>
      <c r="AY2613" s="20">
        <f t="shared" si="1482"/>
        <v>0</v>
      </c>
      <c r="AZ2613" s="116">
        <v>42516</v>
      </c>
      <c r="BA2613" s="117">
        <v>14.25</v>
      </c>
      <c r="BB2613" s="118">
        <v>14.137499999999999</v>
      </c>
      <c r="BC2613" s="76">
        <f t="shared" si="1490"/>
        <v>15.176250000000003</v>
      </c>
      <c r="BD2613" s="76">
        <f t="shared" si="1491"/>
        <v>15.15041666666667</v>
      </c>
      <c r="BE2613" s="77">
        <f t="shared" si="1497"/>
        <v>-6.8445762293056822E-2</v>
      </c>
      <c r="BF2613" s="77">
        <f t="shared" si="1488"/>
        <v>-5.9431808806138665E-2</v>
      </c>
    </row>
    <row r="2614" spans="1:58" s="23" customFormat="1" ht="15.75" customHeight="1" x14ac:dyDescent="0.4">
      <c r="A2614" s="116">
        <v>42514</v>
      </c>
      <c r="B2614" s="112">
        <v>16.475000000000001</v>
      </c>
      <c r="C2614" s="112">
        <v>18.225000000000001</v>
      </c>
      <c r="D2614" s="112">
        <v>18.824999999999999</v>
      </c>
      <c r="E2614" s="112">
        <v>19.625</v>
      </c>
      <c r="F2614" s="112">
        <v>20.125</v>
      </c>
      <c r="G2614" s="112">
        <v>20.25</v>
      </c>
      <c r="H2614" s="113">
        <v>20.225000000000001</v>
      </c>
      <c r="I2614" s="90">
        <f t="shared" ref="I2614:I2677" si="1510">C2614-((C2614-B2614)*K2614*L2614)</f>
        <v>16.935526315789474</v>
      </c>
      <c r="J2614" s="90">
        <f t="shared" ref="J2614:J2677" si="1511">D2614-((D2614-C2614)*K2614*L2614)</f>
        <v>18.382894736842108</v>
      </c>
      <c r="K2614" s="114">
        <v>14</v>
      </c>
      <c r="L2614" s="115">
        <v>5.2631578947368418E-2</v>
      </c>
      <c r="M2614" s="90">
        <v>11.91</v>
      </c>
      <c r="N2614" s="90">
        <v>14.42</v>
      </c>
      <c r="O2614" s="90">
        <v>17.079999999999998</v>
      </c>
      <c r="P2614" s="90">
        <v>19.37</v>
      </c>
      <c r="Q2614" s="90">
        <v>21.19</v>
      </c>
      <c r="R2614" s="63">
        <f t="shared" si="1499"/>
        <v>10.120000000000005</v>
      </c>
      <c r="S2614" s="64">
        <f t="shared" si="1498"/>
        <v>-8.8495575221238965E-2</v>
      </c>
      <c r="T2614" s="65">
        <f t="shared" si="1492"/>
        <v>0.82593619972260746</v>
      </c>
      <c r="U2614" s="65">
        <f t="shared" si="1492"/>
        <v>0.84426229508196726</v>
      </c>
      <c r="V2614" s="65">
        <f t="shared" si="1500"/>
        <v>0.74445018069179136</v>
      </c>
      <c r="W2614" s="65">
        <f t="shared" si="1501"/>
        <v>0.680509674374705</v>
      </c>
      <c r="X2614" s="61">
        <f t="shared" si="1475"/>
        <v>0.1062215477996965</v>
      </c>
      <c r="Y2614" s="66">
        <f t="shared" si="1502"/>
        <v>3.0573248407643385E-2</v>
      </c>
      <c r="Z2614" s="61">
        <f t="shared" si="1503"/>
        <v>8.5463444953772172E-2</v>
      </c>
      <c r="AA2614" s="67">
        <f t="shared" si="1504"/>
        <v>16.935526315789474</v>
      </c>
      <c r="AB2614" s="68">
        <f t="shared" si="1505"/>
        <v>0.14251040221914019</v>
      </c>
      <c r="AC2614" s="69">
        <f t="shared" si="1506"/>
        <v>0.17444703992992192</v>
      </c>
      <c r="AD2614" s="70">
        <f>_xlfn.PERCENTILE.EXC(AC2614:$AC$5675,0.5)</f>
        <v>8.0058645095021141E-2</v>
      </c>
      <c r="AE2614" s="70">
        <f>_xlfn.PERCENTILE.EXC($AC2614:AC$5675,0.35)</f>
        <v>4.4476716026338493E-2</v>
      </c>
      <c r="AF2614" s="71">
        <f t="shared" si="1494"/>
        <v>5.5123596570183231E-2</v>
      </c>
      <c r="AG2614" s="70">
        <f t="shared" si="1495"/>
        <v>-0.12793721572730957</v>
      </c>
      <c r="AH2614" s="70">
        <f t="shared" si="1496"/>
        <v>-0.15861506757985319</v>
      </c>
      <c r="AI2614" s="61" t="str">
        <f t="shared" si="1484"/>
        <v>Short VOL</v>
      </c>
      <c r="AJ2614" s="68" t="str">
        <f t="shared" si="1485"/>
        <v>Short VOL</v>
      </c>
      <c r="AK2614" s="72" t="str">
        <f t="shared" si="1486"/>
        <v>00631L</v>
      </c>
      <c r="AL2614" s="73">
        <f t="shared" si="1476"/>
        <v>1</v>
      </c>
      <c r="AM2614" s="72" t="str">
        <f t="shared" si="1489"/>
        <v>00631L</v>
      </c>
      <c r="AN2614" s="73">
        <f t="shared" si="1477"/>
        <v>1</v>
      </c>
      <c r="AO2614" s="74" t="str">
        <f t="shared" si="1483"/>
        <v>00631L</v>
      </c>
      <c r="AP2614" s="20">
        <f t="shared" si="1478"/>
        <v>1</v>
      </c>
      <c r="AQ2614" s="74" t="str">
        <f t="shared" si="1493"/>
        <v>00635U</v>
      </c>
      <c r="AR2614" s="20">
        <f t="shared" si="1479"/>
        <v>0</v>
      </c>
      <c r="AS2614" s="74" t="str">
        <f t="shared" si="1487"/>
        <v>00635U</v>
      </c>
      <c r="AT2614" s="20">
        <f t="shared" si="1480"/>
        <v>0</v>
      </c>
      <c r="AU2614" s="74" t="str">
        <f t="shared" si="1507"/>
        <v>00631L</v>
      </c>
      <c r="AV2614" s="20">
        <f t="shared" si="1481"/>
        <v>1</v>
      </c>
      <c r="AW2614" s="74" t="str">
        <f t="shared" si="1508"/>
        <v>00631L</v>
      </c>
      <c r="AX2614" s="20">
        <f t="shared" si="1509"/>
        <v>1</v>
      </c>
      <c r="AY2614" s="20">
        <f t="shared" si="1482"/>
        <v>0</v>
      </c>
      <c r="AZ2614" s="116">
        <v>42515</v>
      </c>
      <c r="BA2614" s="117">
        <v>14.09</v>
      </c>
      <c r="BB2614" s="118">
        <v>13.95</v>
      </c>
      <c r="BC2614" s="76">
        <f t="shared" si="1490"/>
        <v>15.204375000000002</v>
      </c>
      <c r="BD2614" s="76">
        <f t="shared" si="1491"/>
        <v>15.175458333333335</v>
      </c>
      <c r="BE2614" s="77">
        <f t="shared" si="1497"/>
        <v>-8.2500924898261385E-2</v>
      </c>
      <c r="BF2614" s="77">
        <f t="shared" si="1488"/>
        <v>-7.1527219111998386E-2</v>
      </c>
    </row>
    <row r="2615" spans="1:58" s="23" customFormat="1" ht="15.75" customHeight="1" x14ac:dyDescent="0.4">
      <c r="A2615" s="116">
        <v>42513</v>
      </c>
      <c r="B2615" s="112">
        <v>17.574999999999999</v>
      </c>
      <c r="C2615" s="112">
        <v>19.074999999999999</v>
      </c>
      <c r="D2615" s="112">
        <v>19.600000000000001</v>
      </c>
      <c r="E2615" s="112">
        <v>20.225000000000001</v>
      </c>
      <c r="F2615" s="112">
        <v>20.675000000000001</v>
      </c>
      <c r="G2615" s="112">
        <v>20.774999999999999</v>
      </c>
      <c r="H2615" s="113">
        <v>20.75</v>
      </c>
      <c r="I2615" s="90">
        <f t="shared" si="1510"/>
        <v>17.890789473684208</v>
      </c>
      <c r="J2615" s="90">
        <f t="shared" si="1511"/>
        <v>19.185526315789474</v>
      </c>
      <c r="K2615" s="114">
        <v>15</v>
      </c>
      <c r="L2615" s="115">
        <v>5.2631578947368418E-2</v>
      </c>
      <c r="M2615" s="90">
        <v>13.6</v>
      </c>
      <c r="N2615" s="90">
        <v>15.82</v>
      </c>
      <c r="O2615" s="90">
        <v>18.149999999999999</v>
      </c>
      <c r="P2615" s="90">
        <v>20.350000000000001</v>
      </c>
      <c r="Q2615" s="90">
        <v>21.82</v>
      </c>
      <c r="R2615" s="63">
        <f t="shared" si="1499"/>
        <v>9.0799999999999983</v>
      </c>
      <c r="S2615" s="64">
        <f t="shared" si="1498"/>
        <v>4.0789473684210591E-2</v>
      </c>
      <c r="T2615" s="65">
        <f t="shared" si="1492"/>
        <v>0.8596713021491782</v>
      </c>
      <c r="U2615" s="65">
        <f t="shared" si="1492"/>
        <v>0.87162534435261718</v>
      </c>
      <c r="V2615" s="65">
        <f t="shared" si="1500"/>
        <v>0.77739557739557741</v>
      </c>
      <c r="W2615" s="65">
        <f t="shared" si="1501"/>
        <v>0.72502291475710356</v>
      </c>
      <c r="X2615" s="61">
        <f t="shared" si="1475"/>
        <v>8.5348506401137988E-2</v>
      </c>
      <c r="Y2615" s="66">
        <f t="shared" si="1502"/>
        <v>2.5957972805933177E-2</v>
      </c>
      <c r="Z2615" s="61">
        <f t="shared" si="1503"/>
        <v>7.2368904905494025E-2</v>
      </c>
      <c r="AA2615" s="67">
        <f t="shared" si="1504"/>
        <v>17.890789473684208</v>
      </c>
      <c r="AB2615" s="68">
        <f t="shared" si="1505"/>
        <v>0.11093552465233875</v>
      </c>
      <c r="AC2615" s="69">
        <f t="shared" si="1506"/>
        <v>0.13089693259697902</v>
      </c>
      <c r="AD2615" s="70">
        <f>_xlfn.PERCENTILE.EXC(AC2615:$AC$5675,0.5)</f>
        <v>8.0014224751066843E-2</v>
      </c>
      <c r="AE2615" s="70">
        <f>_xlfn.PERCENTILE.EXC($AC2615:AC$5675,0.35)</f>
        <v>4.4462047864537384E-2</v>
      </c>
      <c r="AF2615" s="71">
        <f t="shared" si="1494"/>
        <v>5.5123596570183231E-2</v>
      </c>
      <c r="AG2615" s="70">
        <f t="shared" si="1495"/>
        <v>-0.12793721572730957</v>
      </c>
      <c r="AH2615" s="70">
        <f t="shared" si="1496"/>
        <v>-0.15861506757985319</v>
      </c>
      <c r="AI2615" s="61" t="str">
        <f t="shared" si="1484"/>
        <v>Short VOL</v>
      </c>
      <c r="AJ2615" s="68" t="str">
        <f t="shared" si="1485"/>
        <v>Short VOL</v>
      </c>
      <c r="AK2615" s="72" t="str">
        <f t="shared" si="1486"/>
        <v>00631L</v>
      </c>
      <c r="AL2615" s="73">
        <f t="shared" si="1476"/>
        <v>1</v>
      </c>
      <c r="AM2615" s="72" t="str">
        <f t="shared" si="1489"/>
        <v>00631L</v>
      </c>
      <c r="AN2615" s="73">
        <f t="shared" si="1477"/>
        <v>1</v>
      </c>
      <c r="AO2615" s="74" t="str">
        <f t="shared" si="1483"/>
        <v>00631L</v>
      </c>
      <c r="AP2615" s="20">
        <f t="shared" si="1478"/>
        <v>1</v>
      </c>
      <c r="AQ2615" s="74" t="str">
        <f t="shared" si="1493"/>
        <v>00635U</v>
      </c>
      <c r="AR2615" s="20">
        <f t="shared" si="1479"/>
        <v>0</v>
      </c>
      <c r="AS2615" s="74" t="str">
        <f t="shared" si="1487"/>
        <v>00635U</v>
      </c>
      <c r="AT2615" s="20">
        <f t="shared" si="1480"/>
        <v>0</v>
      </c>
      <c r="AU2615" s="74" t="str">
        <f t="shared" si="1507"/>
        <v>00631L</v>
      </c>
      <c r="AV2615" s="20">
        <f t="shared" si="1481"/>
        <v>1</v>
      </c>
      <c r="AW2615" s="74" t="str">
        <f t="shared" si="1508"/>
        <v>00631L</v>
      </c>
      <c r="AX2615" s="20">
        <f t="shared" si="1509"/>
        <v>1</v>
      </c>
      <c r="AY2615" s="20">
        <f t="shared" si="1482"/>
        <v>0</v>
      </c>
      <c r="AZ2615" s="116">
        <v>42514</v>
      </c>
      <c r="BA2615" s="117">
        <v>14.02</v>
      </c>
      <c r="BB2615" s="118">
        <v>13.975</v>
      </c>
      <c r="BC2615" s="76">
        <f t="shared" si="1490"/>
        <v>15.237500000000004</v>
      </c>
      <c r="BD2615" s="76">
        <f t="shared" si="1491"/>
        <v>15.205541666666671</v>
      </c>
      <c r="BE2615" s="77">
        <f t="shared" si="1497"/>
        <v>-8.285479901558683E-2</v>
      </c>
      <c r="BF2615" s="77">
        <f t="shared" si="1488"/>
        <v>-7.7967736543420554E-2</v>
      </c>
    </row>
    <row r="2616" spans="1:58" s="23" customFormat="1" ht="15.75" customHeight="1" x14ac:dyDescent="0.4">
      <c r="A2616" s="116">
        <v>42510</v>
      </c>
      <c r="B2616" s="112">
        <v>17.324999999999999</v>
      </c>
      <c r="C2616" s="112">
        <v>18.95</v>
      </c>
      <c r="D2616" s="112">
        <v>19.574999999999999</v>
      </c>
      <c r="E2616" s="112">
        <v>20.324999999999999</v>
      </c>
      <c r="F2616" s="112">
        <v>20.824999999999999</v>
      </c>
      <c r="G2616" s="112">
        <v>20.975000000000001</v>
      </c>
      <c r="H2616" s="113">
        <v>20.95</v>
      </c>
      <c r="I2616" s="90">
        <f t="shared" si="1510"/>
        <v>17.581578947368421</v>
      </c>
      <c r="J2616" s="90">
        <f t="shared" si="1511"/>
        <v>19.048684210526314</v>
      </c>
      <c r="K2616" s="114">
        <v>16</v>
      </c>
      <c r="L2616" s="115">
        <v>5.2631578947368418E-2</v>
      </c>
      <c r="M2616" s="90">
        <v>12.73</v>
      </c>
      <c r="N2616" s="90">
        <v>15.2</v>
      </c>
      <c r="O2616" s="90">
        <v>18.05</v>
      </c>
      <c r="P2616" s="90">
        <v>20.32</v>
      </c>
      <c r="Q2616" s="90">
        <v>21.83</v>
      </c>
      <c r="R2616" s="63">
        <f t="shared" si="1499"/>
        <v>10.440000000000005</v>
      </c>
      <c r="S2616" s="64">
        <f t="shared" si="1498"/>
        <v>-6.91977954684629E-2</v>
      </c>
      <c r="T2616" s="65">
        <f t="shared" si="1492"/>
        <v>0.83750000000000002</v>
      </c>
      <c r="U2616" s="65">
        <f t="shared" si="1492"/>
        <v>0.84210526315789469</v>
      </c>
      <c r="V2616" s="65">
        <f t="shared" si="1500"/>
        <v>0.74803149606299213</v>
      </c>
      <c r="W2616" s="65">
        <f t="shared" si="1501"/>
        <v>0.69628950984883187</v>
      </c>
      <c r="X2616" s="61">
        <f t="shared" si="1475"/>
        <v>9.3795093795093792E-2</v>
      </c>
      <c r="Y2616" s="66">
        <f t="shared" si="1502"/>
        <v>3.0750307503075031E-2</v>
      </c>
      <c r="Z2616" s="61">
        <f t="shared" si="1503"/>
        <v>8.3445591977248865E-2</v>
      </c>
      <c r="AA2616" s="67">
        <f t="shared" si="1504"/>
        <v>17.581578947368421</v>
      </c>
      <c r="AB2616" s="68">
        <f t="shared" si="1505"/>
        <v>0.13980263157894737</v>
      </c>
      <c r="AC2616" s="69">
        <f t="shared" si="1506"/>
        <v>0.15668282548476456</v>
      </c>
      <c r="AD2616" s="70">
        <f>_xlfn.PERCENTILE.EXC(AC2616:$AC$5675,0.5)</f>
        <v>7.9963915831256976E-2</v>
      </c>
      <c r="AE2616" s="70">
        <f>_xlfn.PERCENTILE.EXC($AC2616:AC$5675,0.35)</f>
        <v>4.4453246154490915E-2</v>
      </c>
      <c r="AF2616" s="71">
        <f t="shared" si="1494"/>
        <v>5.5123596570183231E-2</v>
      </c>
      <c r="AG2616" s="70">
        <f t="shared" si="1495"/>
        <v>-0.12793721572730957</v>
      </c>
      <c r="AH2616" s="70">
        <f t="shared" si="1496"/>
        <v>-0.15861506757985319</v>
      </c>
      <c r="AI2616" s="61" t="str">
        <f t="shared" si="1484"/>
        <v>Short VOL</v>
      </c>
      <c r="AJ2616" s="68" t="str">
        <f t="shared" si="1485"/>
        <v>Short VOL</v>
      </c>
      <c r="AK2616" s="72" t="str">
        <f t="shared" si="1486"/>
        <v>00631L</v>
      </c>
      <c r="AL2616" s="73">
        <f t="shared" si="1476"/>
        <v>1</v>
      </c>
      <c r="AM2616" s="72" t="str">
        <f t="shared" si="1489"/>
        <v>00631L</v>
      </c>
      <c r="AN2616" s="73">
        <f t="shared" si="1477"/>
        <v>1</v>
      </c>
      <c r="AO2616" s="74" t="str">
        <f t="shared" si="1483"/>
        <v>00631L</v>
      </c>
      <c r="AP2616" s="20">
        <f t="shared" si="1478"/>
        <v>1</v>
      </c>
      <c r="AQ2616" s="74" t="str">
        <f t="shared" si="1493"/>
        <v>00635U</v>
      </c>
      <c r="AR2616" s="20">
        <f t="shared" si="1479"/>
        <v>0</v>
      </c>
      <c r="AS2616" s="74" t="str">
        <f t="shared" si="1487"/>
        <v>00635U</v>
      </c>
      <c r="AT2616" s="20">
        <f t="shared" si="1480"/>
        <v>0</v>
      </c>
      <c r="AU2616" s="74" t="str">
        <f t="shared" si="1507"/>
        <v>00631L</v>
      </c>
      <c r="AV2616" s="20">
        <f t="shared" si="1481"/>
        <v>1</v>
      </c>
      <c r="AW2616" s="74" t="str">
        <f t="shared" si="1508"/>
        <v>00631L</v>
      </c>
      <c r="AX2616" s="20">
        <f t="shared" si="1509"/>
        <v>1</v>
      </c>
      <c r="AY2616" s="20">
        <f t="shared" si="1482"/>
        <v>0</v>
      </c>
      <c r="AZ2616" s="116">
        <v>42513</v>
      </c>
      <c r="BA2616" s="117">
        <v>14.21</v>
      </c>
      <c r="BB2616" s="118">
        <v>14.3125</v>
      </c>
      <c r="BC2616" s="76">
        <f t="shared" si="1490"/>
        <v>15.272083333333335</v>
      </c>
      <c r="BD2616" s="76">
        <f t="shared" si="1491"/>
        <v>15.241416666666671</v>
      </c>
      <c r="BE2616" s="77">
        <f t="shared" si="1497"/>
        <v>-6.2832510299293445E-2</v>
      </c>
      <c r="BF2616" s="77">
        <f t="shared" si="1488"/>
        <v>-6.7671968375643349E-2</v>
      </c>
    </row>
    <row r="2617" spans="1:58" s="23" customFormat="1" ht="15.75" customHeight="1" x14ac:dyDescent="0.4">
      <c r="A2617" s="116">
        <v>42509</v>
      </c>
      <c r="B2617" s="112">
        <v>17.975000000000001</v>
      </c>
      <c r="C2617" s="112">
        <v>19.324999999999999</v>
      </c>
      <c r="D2617" s="112">
        <v>19.824999999999999</v>
      </c>
      <c r="E2617" s="112">
        <v>20.524999999999999</v>
      </c>
      <c r="F2617" s="112">
        <v>20.975000000000001</v>
      </c>
      <c r="G2617" s="112">
        <v>21.125</v>
      </c>
      <c r="H2617" s="113">
        <v>21.125</v>
      </c>
      <c r="I2617" s="90">
        <f t="shared" si="1510"/>
        <v>18.117105263157896</v>
      </c>
      <c r="J2617" s="90">
        <f t="shared" si="1511"/>
        <v>19.377631578947369</v>
      </c>
      <c r="K2617" s="114">
        <v>17</v>
      </c>
      <c r="L2617" s="115">
        <v>5.2631578947368418E-2</v>
      </c>
      <c r="M2617" s="90">
        <v>15.28</v>
      </c>
      <c r="N2617" s="90">
        <v>16.329999999999998</v>
      </c>
      <c r="O2617" s="90">
        <v>18.77</v>
      </c>
      <c r="P2617" s="90">
        <v>20.75</v>
      </c>
      <c r="Q2617" s="90">
        <v>22.03</v>
      </c>
      <c r="R2617" s="63">
        <f t="shared" si="1499"/>
        <v>7.9099999999999966</v>
      </c>
      <c r="S2617" s="64">
        <f t="shared" si="1498"/>
        <v>2.3824451410658247E-2</v>
      </c>
      <c r="T2617" s="65">
        <f t="shared" si="1492"/>
        <v>0.93570116350275567</v>
      </c>
      <c r="U2617" s="65">
        <f t="shared" si="1492"/>
        <v>0.87000532765050609</v>
      </c>
      <c r="V2617" s="65">
        <f t="shared" si="1500"/>
        <v>0.7869879518072288</v>
      </c>
      <c r="W2617" s="65">
        <f t="shared" si="1501"/>
        <v>0.74126191556967758</v>
      </c>
      <c r="X2617" s="61">
        <f t="shared" si="1475"/>
        <v>7.5104311543810726E-2</v>
      </c>
      <c r="Y2617" s="66">
        <f t="shared" si="1502"/>
        <v>2.9232643118148671E-2</v>
      </c>
      <c r="Z2617" s="61">
        <f t="shared" si="1503"/>
        <v>6.9576585082431516E-2</v>
      </c>
      <c r="AA2617" s="67">
        <f t="shared" si="1504"/>
        <v>18.117105263157896</v>
      </c>
      <c r="AB2617" s="68">
        <f t="shared" si="1505"/>
        <v>0.100734843845683</v>
      </c>
      <c r="AC2617" s="69">
        <f t="shared" si="1506"/>
        <v>0.10943694201824236</v>
      </c>
      <c r="AD2617" s="70">
        <f>_xlfn.PERCENTILE.EXC(AC2617:$AC$5675,0.5)</f>
        <v>7.991360691144711E-2</v>
      </c>
      <c r="AE2617" s="70">
        <f>_xlfn.PERCENTILE.EXC($AC2617:AC$5675,0.35)</f>
        <v>4.4444444444444453E-2</v>
      </c>
      <c r="AF2617" s="71">
        <f t="shared" si="1494"/>
        <v>5.5123596570183231E-2</v>
      </c>
      <c r="AG2617" s="70">
        <f t="shared" si="1495"/>
        <v>-0.12793721572730957</v>
      </c>
      <c r="AH2617" s="70">
        <f t="shared" si="1496"/>
        <v>-0.15861506757985319</v>
      </c>
      <c r="AI2617" s="61" t="str">
        <f t="shared" si="1484"/>
        <v>Short VOL</v>
      </c>
      <c r="AJ2617" s="68" t="str">
        <f t="shared" si="1485"/>
        <v>Short VOL</v>
      </c>
      <c r="AK2617" s="72" t="str">
        <f t="shared" si="1486"/>
        <v>00631L</v>
      </c>
      <c r="AL2617" s="73">
        <f t="shared" si="1476"/>
        <v>1</v>
      </c>
      <c r="AM2617" s="72" t="str">
        <f t="shared" si="1489"/>
        <v>00631L</v>
      </c>
      <c r="AN2617" s="73">
        <f t="shared" si="1477"/>
        <v>1</v>
      </c>
      <c r="AO2617" s="74" t="str">
        <f t="shared" si="1483"/>
        <v>00631L</v>
      </c>
      <c r="AP2617" s="20">
        <f t="shared" si="1478"/>
        <v>1</v>
      </c>
      <c r="AQ2617" s="74" t="str">
        <f t="shared" si="1493"/>
        <v>00635U</v>
      </c>
      <c r="AR2617" s="20">
        <f t="shared" si="1479"/>
        <v>0</v>
      </c>
      <c r="AS2617" s="74" t="str">
        <f t="shared" si="1487"/>
        <v>00635U</v>
      </c>
      <c r="AT2617" s="20">
        <f t="shared" si="1480"/>
        <v>0</v>
      </c>
      <c r="AU2617" s="74" t="str">
        <f t="shared" si="1507"/>
        <v>00631L</v>
      </c>
      <c r="AV2617" s="20">
        <f t="shared" si="1481"/>
        <v>1</v>
      </c>
      <c r="AW2617" s="74" t="str">
        <f t="shared" si="1508"/>
        <v>00631L</v>
      </c>
      <c r="AX2617" s="20">
        <f t="shared" si="1509"/>
        <v>1</v>
      </c>
      <c r="AY2617" s="20">
        <f t="shared" si="1482"/>
        <v>0</v>
      </c>
      <c r="AZ2617" s="116">
        <v>42510</v>
      </c>
      <c r="BA2617" s="117">
        <v>14.25</v>
      </c>
      <c r="BB2617" s="118">
        <v>14.275</v>
      </c>
      <c r="BC2617" s="76">
        <f t="shared" si="1490"/>
        <v>15.302500000000004</v>
      </c>
      <c r="BD2617" s="76">
        <f t="shared" si="1491"/>
        <v>15.271041666666667</v>
      </c>
      <c r="BE2617" s="77">
        <f t="shared" si="1497"/>
        <v>-6.7145891194249518E-2</v>
      </c>
      <c r="BF2617" s="77">
        <f t="shared" si="1488"/>
        <v>-6.6861297935908129E-2</v>
      </c>
    </row>
    <row r="2618" spans="1:58" s="23" customFormat="1" ht="15.75" customHeight="1" x14ac:dyDescent="0.4">
      <c r="A2618" s="116">
        <v>42508</v>
      </c>
      <c r="B2618" s="112">
        <v>18.074999999999999</v>
      </c>
      <c r="C2618" s="112">
        <v>19.425000000000001</v>
      </c>
      <c r="D2618" s="112">
        <v>19.875</v>
      </c>
      <c r="E2618" s="112">
        <v>20.574999999999999</v>
      </c>
      <c r="F2618" s="112">
        <v>21.024999999999999</v>
      </c>
      <c r="G2618" s="112">
        <v>21.175000000000001</v>
      </c>
      <c r="H2618" s="113">
        <v>21.074999999999999</v>
      </c>
      <c r="I2618" s="90">
        <f t="shared" si="1510"/>
        <v>18.146052631578947</v>
      </c>
      <c r="J2618" s="90">
        <f t="shared" si="1511"/>
        <v>19.448684210526316</v>
      </c>
      <c r="K2618" s="114">
        <v>18</v>
      </c>
      <c r="L2618" s="115">
        <v>5.2631578947368418E-2</v>
      </c>
      <c r="M2618" s="90">
        <v>15.34</v>
      </c>
      <c r="N2618" s="90">
        <v>15.95</v>
      </c>
      <c r="O2618" s="90">
        <v>18.54</v>
      </c>
      <c r="P2618" s="90">
        <v>20.47</v>
      </c>
      <c r="Q2618" s="90">
        <v>21.82</v>
      </c>
      <c r="R2618" s="63">
        <f t="shared" si="1499"/>
        <v>7.7199999999999989</v>
      </c>
      <c r="S2618" s="64">
        <f t="shared" si="1498"/>
        <v>2.4405908798972319E-2</v>
      </c>
      <c r="T2618" s="65">
        <f t="shared" si="1492"/>
        <v>0.96175548589341697</v>
      </c>
      <c r="U2618" s="65">
        <f t="shared" si="1492"/>
        <v>0.86030204962243795</v>
      </c>
      <c r="V2618" s="65">
        <f t="shared" si="1500"/>
        <v>0.77918905715681486</v>
      </c>
      <c r="W2618" s="65">
        <f t="shared" si="1501"/>
        <v>0.73098075160403297</v>
      </c>
      <c r="X2618" s="61">
        <f t="shared" si="1475"/>
        <v>7.4688796680498007E-2</v>
      </c>
      <c r="Y2618" s="66">
        <f t="shared" si="1502"/>
        <v>2.4301336573511544E-2</v>
      </c>
      <c r="Z2618" s="61">
        <f t="shared" si="1503"/>
        <v>7.1785947356972024E-2</v>
      </c>
      <c r="AA2618" s="67">
        <f t="shared" si="1504"/>
        <v>18.146052631578947</v>
      </c>
      <c r="AB2618" s="68">
        <f t="shared" si="1505"/>
        <v>0.13322884012539185</v>
      </c>
      <c r="AC2618" s="69">
        <f t="shared" si="1506"/>
        <v>0.137683550569213</v>
      </c>
      <c r="AD2618" s="70">
        <f>_xlfn.PERCENTILE.EXC(AC2618:$AC$5675,0.5)</f>
        <v>7.9861350718086033E-2</v>
      </c>
      <c r="AE2618" s="70">
        <f>_xlfn.PERCENTILE.EXC($AC2618:AC$5675,0.35)</f>
        <v>4.4399202622623993E-2</v>
      </c>
      <c r="AF2618" s="71">
        <f t="shared" si="1494"/>
        <v>5.5123596570183231E-2</v>
      </c>
      <c r="AG2618" s="70">
        <f t="shared" si="1495"/>
        <v>-0.12793721572730957</v>
      </c>
      <c r="AH2618" s="70">
        <f t="shared" si="1496"/>
        <v>-0.15861506757985319</v>
      </c>
      <c r="AI2618" s="61" t="str">
        <f t="shared" si="1484"/>
        <v>Short VOL</v>
      </c>
      <c r="AJ2618" s="68" t="str">
        <f t="shared" si="1485"/>
        <v>Short VOL</v>
      </c>
      <c r="AK2618" s="72" t="str">
        <f t="shared" si="1486"/>
        <v>00631L</v>
      </c>
      <c r="AL2618" s="73">
        <f t="shared" si="1476"/>
        <v>1</v>
      </c>
      <c r="AM2618" s="72" t="str">
        <f t="shared" si="1489"/>
        <v>00631L</v>
      </c>
      <c r="AN2618" s="73">
        <f t="shared" si="1477"/>
        <v>1</v>
      </c>
      <c r="AO2618" s="74" t="str">
        <f t="shared" si="1483"/>
        <v>00631L</v>
      </c>
      <c r="AP2618" s="20">
        <f t="shared" si="1478"/>
        <v>1</v>
      </c>
      <c r="AQ2618" s="74" t="str">
        <f t="shared" si="1493"/>
        <v>00635U</v>
      </c>
      <c r="AR2618" s="20">
        <f t="shared" si="1479"/>
        <v>0</v>
      </c>
      <c r="AS2618" s="74" t="str">
        <f t="shared" si="1487"/>
        <v>00635U</v>
      </c>
      <c r="AT2618" s="20">
        <f t="shared" si="1480"/>
        <v>0</v>
      </c>
      <c r="AU2618" s="74" t="str">
        <f t="shared" si="1507"/>
        <v>00631L</v>
      </c>
      <c r="AV2618" s="20">
        <f t="shared" si="1481"/>
        <v>1</v>
      </c>
      <c r="AW2618" s="74" t="str">
        <f t="shared" si="1508"/>
        <v>00631L</v>
      </c>
      <c r="AX2618" s="20">
        <f t="shared" si="1509"/>
        <v>1</v>
      </c>
      <c r="AY2618" s="20">
        <f t="shared" si="1482"/>
        <v>0</v>
      </c>
      <c r="AZ2618" s="116">
        <v>42509</v>
      </c>
      <c r="BA2618" s="117">
        <v>13.98</v>
      </c>
      <c r="BB2618" s="118">
        <v>14.175000000000001</v>
      </c>
      <c r="BC2618" s="76">
        <f t="shared" si="1490"/>
        <v>15.339166666666671</v>
      </c>
      <c r="BD2618" s="76">
        <f t="shared" si="1491"/>
        <v>15.297583333333337</v>
      </c>
      <c r="BE2618" s="77">
        <f t="shared" si="1497"/>
        <v>-7.5895039930461441E-2</v>
      </c>
      <c r="BF2618" s="77">
        <f t="shared" si="1488"/>
        <v>-8.6130162171585048E-2</v>
      </c>
    </row>
    <row r="2619" spans="1:58" s="23" customFormat="1" ht="15.75" customHeight="1" x14ac:dyDescent="0.4">
      <c r="A2619" s="116">
        <v>42507</v>
      </c>
      <c r="B2619" s="112">
        <v>15.425000000000001</v>
      </c>
      <c r="C2619" s="112">
        <v>18</v>
      </c>
      <c r="D2619" s="112">
        <v>19.324999999999999</v>
      </c>
      <c r="E2619" s="112">
        <v>19.774999999999999</v>
      </c>
      <c r="F2619" s="112">
        <v>20.475000000000001</v>
      </c>
      <c r="G2619" s="112">
        <v>20.875</v>
      </c>
      <c r="H2619" s="113">
        <v>21.074999999999999</v>
      </c>
      <c r="I2619" s="90">
        <f t="shared" si="1510"/>
        <v>18</v>
      </c>
      <c r="J2619" s="90">
        <f t="shared" si="1511"/>
        <v>19.324999999999999</v>
      </c>
      <c r="K2619" s="114">
        <v>0</v>
      </c>
      <c r="L2619" s="115">
        <v>0.05</v>
      </c>
      <c r="M2619" s="90">
        <v>15.11</v>
      </c>
      <c r="N2619" s="90">
        <v>15.57</v>
      </c>
      <c r="O2619" s="90">
        <v>18.43</v>
      </c>
      <c r="P2619" s="90">
        <v>20.41</v>
      </c>
      <c r="Q2619" s="90">
        <v>21.71</v>
      </c>
      <c r="R2619" s="63">
        <f t="shared" si="1499"/>
        <v>8.1600000000000037</v>
      </c>
      <c r="S2619" s="64">
        <f t="shared" si="1498"/>
        <v>6.0626702997275246E-2</v>
      </c>
      <c r="T2619" s="65">
        <f t="shared" si="1492"/>
        <v>0.97045600513808605</v>
      </c>
      <c r="U2619" s="65">
        <f t="shared" si="1492"/>
        <v>0.84481823114487253</v>
      </c>
      <c r="V2619" s="65">
        <f t="shared" si="1500"/>
        <v>0.76286134247917692</v>
      </c>
      <c r="W2619" s="65">
        <f t="shared" si="1501"/>
        <v>0.71718102257024408</v>
      </c>
      <c r="X2619" s="61">
        <f t="shared" ref="X2619:X2682" si="1512">(C2619-B2619)/B2619</f>
        <v>0.16693679092382491</v>
      </c>
      <c r="Y2619" s="66">
        <f t="shared" si="1502"/>
        <v>6.5739570164348962E-2</v>
      </c>
      <c r="Z2619" s="61">
        <f t="shared" si="1503"/>
        <v>7.3611111111111072E-2</v>
      </c>
      <c r="AA2619" s="67">
        <f t="shared" si="1504"/>
        <v>18</v>
      </c>
      <c r="AB2619" s="68">
        <f t="shared" si="1505"/>
        <v>-9.3127809890815403E-3</v>
      </c>
      <c r="AC2619" s="69">
        <f t="shared" si="1506"/>
        <v>0.15606936416184969</v>
      </c>
      <c r="AD2619" s="70">
        <f>_xlfn.PERCENTILE.EXC(AC2619:$AC$5675,0.5)</f>
        <v>7.9809094524724941E-2</v>
      </c>
      <c r="AE2619" s="70">
        <f>_xlfn.PERCENTILE.EXC($AC2619:AC$5675,0.35)</f>
        <v>4.4353960800803567E-2</v>
      </c>
      <c r="AF2619" s="71">
        <f t="shared" si="1494"/>
        <v>5.5123596570183231E-2</v>
      </c>
      <c r="AG2619" s="70">
        <f t="shared" si="1495"/>
        <v>-0.12793721572730957</v>
      </c>
      <c r="AH2619" s="70">
        <f t="shared" si="1496"/>
        <v>-0.15861506757985319</v>
      </c>
      <c r="AI2619" s="61" t="str">
        <f t="shared" si="1484"/>
        <v>Short VOL</v>
      </c>
      <c r="AJ2619" s="68" t="str">
        <f t="shared" si="1485"/>
        <v>Short VOL</v>
      </c>
      <c r="AK2619" s="72" t="str">
        <f t="shared" si="1486"/>
        <v>00631L</v>
      </c>
      <c r="AL2619" s="73">
        <f t="shared" si="1476"/>
        <v>1</v>
      </c>
      <c r="AM2619" s="72" t="str">
        <f t="shared" si="1489"/>
        <v>00631L</v>
      </c>
      <c r="AN2619" s="73">
        <f t="shared" si="1477"/>
        <v>1</v>
      </c>
      <c r="AO2619" s="74" t="str">
        <f t="shared" si="1483"/>
        <v>00631L</v>
      </c>
      <c r="AP2619" s="20">
        <f t="shared" si="1478"/>
        <v>1</v>
      </c>
      <c r="AQ2619" s="74" t="str">
        <f t="shared" si="1493"/>
        <v>00635U</v>
      </c>
      <c r="AR2619" s="20">
        <f t="shared" si="1479"/>
        <v>0</v>
      </c>
      <c r="AS2619" s="74" t="str">
        <f t="shared" si="1487"/>
        <v>00635U</v>
      </c>
      <c r="AT2619" s="20">
        <f t="shared" si="1480"/>
        <v>0</v>
      </c>
      <c r="AU2619" s="74" t="str">
        <f t="shared" si="1507"/>
        <v>00631L</v>
      </c>
      <c r="AV2619" s="20">
        <f t="shared" si="1481"/>
        <v>1</v>
      </c>
      <c r="AW2619" s="74" t="str">
        <f t="shared" si="1508"/>
        <v>00631L</v>
      </c>
      <c r="AX2619" s="20">
        <f t="shared" si="1509"/>
        <v>1</v>
      </c>
      <c r="AY2619" s="20">
        <f t="shared" si="1482"/>
        <v>0</v>
      </c>
      <c r="AZ2619" s="116">
        <v>42508</v>
      </c>
      <c r="BA2619" s="117">
        <v>14.27</v>
      </c>
      <c r="BB2619" s="118">
        <v>14.175000000000001</v>
      </c>
      <c r="BC2619" s="76">
        <f t="shared" si="1490"/>
        <v>15.375833333333338</v>
      </c>
      <c r="BD2619" s="76">
        <f t="shared" si="1491"/>
        <v>15.340750000000005</v>
      </c>
      <c r="BE2619" s="77">
        <f t="shared" si="1497"/>
        <v>-7.8098748035337062E-2</v>
      </c>
      <c r="BF2619" s="77">
        <f t="shared" si="1488"/>
        <v>-6.9797760865668579E-2</v>
      </c>
    </row>
    <row r="2620" spans="1:58" s="23" customFormat="1" ht="15.75" customHeight="1" x14ac:dyDescent="0.4">
      <c r="A2620" s="116">
        <v>42506</v>
      </c>
      <c r="B2620" s="112">
        <v>15.125</v>
      </c>
      <c r="C2620" s="112">
        <v>17.425000000000001</v>
      </c>
      <c r="D2620" s="112">
        <v>18.625</v>
      </c>
      <c r="E2620" s="112">
        <v>19.149999999999999</v>
      </c>
      <c r="F2620" s="112">
        <v>19.875</v>
      </c>
      <c r="G2620" s="112">
        <v>20.324999999999999</v>
      </c>
      <c r="H2620" s="113">
        <v>20.524999999999999</v>
      </c>
      <c r="I2620" s="90">
        <f t="shared" si="1510"/>
        <v>17.310000000000002</v>
      </c>
      <c r="J2620" s="90">
        <f t="shared" si="1511"/>
        <v>18.565000000000001</v>
      </c>
      <c r="K2620" s="114">
        <v>1</v>
      </c>
      <c r="L2620" s="115">
        <v>0.05</v>
      </c>
      <c r="M2620" s="90">
        <v>13.59</v>
      </c>
      <c r="N2620" s="90">
        <v>14.68</v>
      </c>
      <c r="O2620" s="90">
        <v>17.7</v>
      </c>
      <c r="P2620" s="90">
        <v>19.87</v>
      </c>
      <c r="Q2620" s="90">
        <v>21.42</v>
      </c>
      <c r="R2620" s="63">
        <f t="shared" si="1499"/>
        <v>9.3000000000000007</v>
      </c>
      <c r="S2620" s="64">
        <f t="shared" si="1498"/>
        <v>-2.3936170212765923E-2</v>
      </c>
      <c r="T2620" s="65">
        <f t="shared" si="1492"/>
        <v>0.9257493188010899</v>
      </c>
      <c r="U2620" s="65">
        <f t="shared" si="1492"/>
        <v>0.82937853107344639</v>
      </c>
      <c r="V2620" s="65">
        <f t="shared" si="1500"/>
        <v>0.73880221439355809</v>
      </c>
      <c r="W2620" s="65">
        <f t="shared" si="1501"/>
        <v>0.68534080298786171</v>
      </c>
      <c r="X2620" s="61">
        <f t="shared" si="1512"/>
        <v>0.15206611570247938</v>
      </c>
      <c r="Y2620" s="66">
        <f t="shared" si="1502"/>
        <v>7.1801566579634477E-2</v>
      </c>
      <c r="Z2620" s="61">
        <f t="shared" si="1503"/>
        <v>7.2501444251877462E-2</v>
      </c>
      <c r="AA2620" s="67">
        <f t="shared" si="1504"/>
        <v>17.310000000000002</v>
      </c>
      <c r="AB2620" s="68">
        <f t="shared" si="1505"/>
        <v>3.0313351498637623E-2</v>
      </c>
      <c r="AC2620" s="69">
        <f t="shared" si="1506"/>
        <v>0.17915531335149881</v>
      </c>
      <c r="AD2620" s="70">
        <f>_xlfn.PERCENTILE.EXC(AC2620:$AC$5675,0.5)</f>
        <v>7.9775236917534881E-2</v>
      </c>
      <c r="AE2620" s="70">
        <f>_xlfn.PERCENTILE.EXC($AC2620:AC$5675,0.35)</f>
        <v>4.4303316988321767E-2</v>
      </c>
      <c r="AF2620" s="71">
        <f t="shared" si="1494"/>
        <v>5.5123596570183231E-2</v>
      </c>
      <c r="AG2620" s="70">
        <f t="shared" si="1495"/>
        <v>-0.12793721572730957</v>
      </c>
      <c r="AH2620" s="70">
        <f t="shared" si="1496"/>
        <v>-0.15861506757985319</v>
      </c>
      <c r="AI2620" s="61" t="str">
        <f t="shared" si="1484"/>
        <v>Short VOL</v>
      </c>
      <c r="AJ2620" s="68" t="str">
        <f t="shared" si="1485"/>
        <v>Short VOL</v>
      </c>
      <c r="AK2620" s="72" t="str">
        <f t="shared" si="1486"/>
        <v>00631L</v>
      </c>
      <c r="AL2620" s="73">
        <f t="shared" si="1476"/>
        <v>1</v>
      </c>
      <c r="AM2620" s="72" t="str">
        <f t="shared" si="1489"/>
        <v>00631L</v>
      </c>
      <c r="AN2620" s="73">
        <f t="shared" si="1477"/>
        <v>1</v>
      </c>
      <c r="AO2620" s="74" t="str">
        <f t="shared" si="1483"/>
        <v>00631L</v>
      </c>
      <c r="AP2620" s="20">
        <f t="shared" si="1478"/>
        <v>1</v>
      </c>
      <c r="AQ2620" s="74" t="str">
        <f t="shared" si="1493"/>
        <v>00635U</v>
      </c>
      <c r="AR2620" s="20">
        <f t="shared" si="1479"/>
        <v>0</v>
      </c>
      <c r="AS2620" s="74" t="str">
        <f t="shared" si="1487"/>
        <v>00635U</v>
      </c>
      <c r="AT2620" s="20">
        <f t="shared" si="1480"/>
        <v>0</v>
      </c>
      <c r="AU2620" s="74" t="str">
        <f t="shared" si="1507"/>
        <v>00631L</v>
      </c>
      <c r="AV2620" s="20">
        <f t="shared" si="1481"/>
        <v>1</v>
      </c>
      <c r="AW2620" s="74" t="str">
        <f t="shared" si="1508"/>
        <v>00631L</v>
      </c>
      <c r="AX2620" s="20">
        <f t="shared" si="1509"/>
        <v>1</v>
      </c>
      <c r="AY2620" s="20">
        <f t="shared" si="1482"/>
        <v>0</v>
      </c>
      <c r="AZ2620" s="116">
        <v>42507</v>
      </c>
      <c r="BA2620" s="117">
        <v>14.13</v>
      </c>
      <c r="BB2620" s="118">
        <v>14.2875</v>
      </c>
      <c r="BC2620" s="76">
        <f t="shared" si="1490"/>
        <v>15.412500000000003</v>
      </c>
      <c r="BD2620" s="76">
        <f t="shared" si="1491"/>
        <v>15.375083333333338</v>
      </c>
      <c r="BE2620" s="77">
        <f t="shared" si="1497"/>
        <v>-7.2992700729927223E-2</v>
      </c>
      <c r="BF2620" s="77">
        <f t="shared" si="1488"/>
        <v>-8.0980590891106499E-2</v>
      </c>
    </row>
    <row r="2621" spans="1:58" s="23" customFormat="1" ht="15.75" customHeight="1" x14ac:dyDescent="0.4">
      <c r="A2621" s="116">
        <v>42503</v>
      </c>
      <c r="B2621" s="112">
        <v>15.875</v>
      </c>
      <c r="C2621" s="112">
        <v>18.074999999999999</v>
      </c>
      <c r="D2621" s="112">
        <v>19.225000000000001</v>
      </c>
      <c r="E2621" s="112">
        <v>19.675000000000001</v>
      </c>
      <c r="F2621" s="112">
        <v>20.375</v>
      </c>
      <c r="G2621" s="112">
        <v>20.774999999999999</v>
      </c>
      <c r="H2621" s="113">
        <v>20.975000000000001</v>
      </c>
      <c r="I2621" s="90">
        <f t="shared" si="1510"/>
        <v>17.855</v>
      </c>
      <c r="J2621" s="90">
        <f t="shared" si="1511"/>
        <v>19.11</v>
      </c>
      <c r="K2621" s="114">
        <v>2</v>
      </c>
      <c r="L2621" s="115">
        <v>0.05</v>
      </c>
      <c r="M2621" s="90">
        <v>14.15</v>
      </c>
      <c r="N2621" s="90">
        <v>15.04</v>
      </c>
      <c r="O2621" s="90">
        <v>18.25</v>
      </c>
      <c r="P2621" s="90">
        <v>20.25</v>
      </c>
      <c r="Q2621" s="90">
        <v>21.82</v>
      </c>
      <c r="R2621" s="63">
        <f t="shared" si="1499"/>
        <v>9.3100000000000023</v>
      </c>
      <c r="S2621" s="64">
        <f t="shared" si="1498"/>
        <v>4.3719639139486399E-2</v>
      </c>
      <c r="T2621" s="65">
        <f t="shared" si="1492"/>
        <v>0.94082446808510645</v>
      </c>
      <c r="U2621" s="65">
        <f t="shared" si="1492"/>
        <v>0.82410958904109588</v>
      </c>
      <c r="V2621" s="65">
        <f t="shared" si="1500"/>
        <v>0.74271604938271596</v>
      </c>
      <c r="W2621" s="65">
        <f t="shared" si="1501"/>
        <v>0.689275893675527</v>
      </c>
      <c r="X2621" s="61">
        <f t="shared" si="1512"/>
        <v>0.13858267716535427</v>
      </c>
      <c r="Y2621" s="66">
        <f t="shared" si="1502"/>
        <v>6.6073697585768781E-2</v>
      </c>
      <c r="Z2621" s="61">
        <f t="shared" si="1503"/>
        <v>7.0288434612153394E-2</v>
      </c>
      <c r="AA2621" s="67">
        <f t="shared" si="1504"/>
        <v>17.854999999999997</v>
      </c>
      <c r="AB2621" s="68">
        <f t="shared" si="1505"/>
        <v>5.5518617021276653E-2</v>
      </c>
      <c r="AC2621" s="69">
        <f t="shared" si="1506"/>
        <v>0.18716755319148923</v>
      </c>
      <c r="AD2621" s="70">
        <f>_xlfn.PERCENTILE.EXC(AC2621:$AC$5675,0.5)</f>
        <v>7.9741379310344834E-2</v>
      </c>
      <c r="AE2621" s="70">
        <f>_xlfn.PERCENTILE.EXC($AC2621:AC$5675,0.35)</f>
        <v>4.4220261231871665E-2</v>
      </c>
      <c r="AF2621" s="71">
        <f t="shared" si="1494"/>
        <v>5.5123596570183231E-2</v>
      </c>
      <c r="AG2621" s="70">
        <f t="shared" si="1495"/>
        <v>-0.12793721572730957</v>
      </c>
      <c r="AH2621" s="70">
        <f t="shared" si="1496"/>
        <v>-0.15861506757985319</v>
      </c>
      <c r="AI2621" s="61" t="str">
        <f t="shared" si="1484"/>
        <v>Short VOL</v>
      </c>
      <c r="AJ2621" s="68" t="str">
        <f t="shared" si="1485"/>
        <v>Short VOL</v>
      </c>
      <c r="AK2621" s="72" t="str">
        <f t="shared" si="1486"/>
        <v>00631L</v>
      </c>
      <c r="AL2621" s="73">
        <f t="shared" si="1476"/>
        <v>1</v>
      </c>
      <c r="AM2621" s="72" t="str">
        <f t="shared" si="1489"/>
        <v>00631L</v>
      </c>
      <c r="AN2621" s="73">
        <f t="shared" si="1477"/>
        <v>1</v>
      </c>
      <c r="AO2621" s="74" t="str">
        <f t="shared" si="1483"/>
        <v>00631L</v>
      </c>
      <c r="AP2621" s="20">
        <f t="shared" si="1478"/>
        <v>1</v>
      </c>
      <c r="AQ2621" s="74" t="str">
        <f t="shared" si="1493"/>
        <v>00635U</v>
      </c>
      <c r="AR2621" s="20">
        <f t="shared" si="1479"/>
        <v>0</v>
      </c>
      <c r="AS2621" s="74" t="str">
        <f t="shared" si="1487"/>
        <v>00635U</v>
      </c>
      <c r="AT2621" s="20">
        <f t="shared" si="1480"/>
        <v>0</v>
      </c>
      <c r="AU2621" s="74" t="str">
        <f t="shared" si="1507"/>
        <v>00631L</v>
      </c>
      <c r="AV2621" s="20">
        <f t="shared" si="1481"/>
        <v>1</v>
      </c>
      <c r="AW2621" s="74" t="str">
        <f t="shared" si="1508"/>
        <v>00631L</v>
      </c>
      <c r="AX2621" s="20">
        <f t="shared" si="1509"/>
        <v>1</v>
      </c>
      <c r="AY2621" s="20">
        <f t="shared" si="1482"/>
        <v>0</v>
      </c>
      <c r="AZ2621" s="116">
        <v>42506</v>
      </c>
      <c r="BA2621" s="117">
        <v>14.25</v>
      </c>
      <c r="BB2621" s="118">
        <v>14.125</v>
      </c>
      <c r="BC2621" s="76">
        <f t="shared" si="1490"/>
        <v>15.449166666666672</v>
      </c>
      <c r="BD2621" s="76">
        <f t="shared" si="1491"/>
        <v>15.411875000000006</v>
      </c>
      <c r="BE2621" s="77">
        <f t="shared" si="1497"/>
        <v>-8.5711203409029935E-2</v>
      </c>
      <c r="BF2621" s="77">
        <f t="shared" si="1488"/>
        <v>-7.5388296362383242E-2</v>
      </c>
    </row>
    <row r="2622" spans="1:58" s="23" customFormat="1" ht="15.75" customHeight="1" x14ac:dyDescent="0.4">
      <c r="A2622" s="116">
        <v>42502</v>
      </c>
      <c r="B2622" s="112">
        <v>15.225</v>
      </c>
      <c r="C2622" s="112">
        <v>17.475000000000001</v>
      </c>
      <c r="D2622" s="112">
        <v>18.774999999999999</v>
      </c>
      <c r="E2622" s="112">
        <v>19.324999999999999</v>
      </c>
      <c r="F2622" s="112">
        <v>20.024999999999999</v>
      </c>
      <c r="G2622" s="112">
        <v>20.45</v>
      </c>
      <c r="H2622" s="113">
        <v>20.675000000000001</v>
      </c>
      <c r="I2622" s="90">
        <f t="shared" si="1510"/>
        <v>17.137500000000003</v>
      </c>
      <c r="J2622" s="90">
        <f t="shared" si="1511"/>
        <v>18.579999999999998</v>
      </c>
      <c r="K2622" s="114">
        <v>3</v>
      </c>
      <c r="L2622" s="115">
        <v>0.05</v>
      </c>
      <c r="M2622" s="90">
        <v>13.46</v>
      </c>
      <c r="N2622" s="90">
        <v>14.41</v>
      </c>
      <c r="O2622" s="90">
        <v>17.75</v>
      </c>
      <c r="P2622" s="90">
        <v>19.899999999999999</v>
      </c>
      <c r="Q2622" s="90">
        <v>21.48</v>
      </c>
      <c r="R2622" s="63">
        <f t="shared" si="1499"/>
        <v>9.7799999999999976</v>
      </c>
      <c r="S2622" s="64">
        <f t="shared" si="1498"/>
        <v>-1.9060585432266804E-2</v>
      </c>
      <c r="T2622" s="65">
        <f t="shared" si="1492"/>
        <v>0.93407356002775854</v>
      </c>
      <c r="U2622" s="65">
        <f t="shared" si="1492"/>
        <v>0.81183098591549296</v>
      </c>
      <c r="V2622" s="65">
        <f t="shared" si="1500"/>
        <v>0.72412060301507541</v>
      </c>
      <c r="W2622" s="65">
        <f t="shared" si="1501"/>
        <v>0.67085661080074488</v>
      </c>
      <c r="X2622" s="61">
        <f t="shared" si="1512"/>
        <v>0.14778325123152722</v>
      </c>
      <c r="Y2622" s="66">
        <f t="shared" si="1502"/>
        <v>6.9857697283311843E-2</v>
      </c>
      <c r="Z2622" s="61">
        <f t="shared" si="1503"/>
        <v>8.4172137126184987E-2</v>
      </c>
      <c r="AA2622" s="67">
        <f t="shared" si="1504"/>
        <v>17.137500000000003</v>
      </c>
      <c r="AB2622" s="68">
        <f t="shared" si="1505"/>
        <v>5.6557945870922936E-2</v>
      </c>
      <c r="AC2622" s="69">
        <f t="shared" si="1506"/>
        <v>0.18927827897293564</v>
      </c>
      <c r="AD2622" s="70">
        <f>_xlfn.PERCENTILE.EXC(AC2622:$AC$5675,0.5)</f>
        <v>7.9741030011736436E-2</v>
      </c>
      <c r="AE2622" s="70">
        <f>_xlfn.PERCENTILE.EXC($AC2622:AC$5675,0.35)</f>
        <v>4.4137205475421611E-2</v>
      </c>
      <c r="AF2622" s="71">
        <f t="shared" si="1494"/>
        <v>5.5123596570183231E-2</v>
      </c>
      <c r="AG2622" s="70">
        <f t="shared" si="1495"/>
        <v>-0.12793721572730957</v>
      </c>
      <c r="AH2622" s="70">
        <f t="shared" si="1496"/>
        <v>-0.15861506757985319</v>
      </c>
      <c r="AI2622" s="61" t="str">
        <f t="shared" si="1484"/>
        <v>Short VOL</v>
      </c>
      <c r="AJ2622" s="68" t="str">
        <f t="shared" si="1485"/>
        <v>Short VOL</v>
      </c>
      <c r="AK2622" s="72" t="str">
        <f t="shared" si="1486"/>
        <v>00631L</v>
      </c>
      <c r="AL2622" s="73">
        <f t="shared" si="1476"/>
        <v>1</v>
      </c>
      <c r="AM2622" s="72" t="str">
        <f t="shared" si="1489"/>
        <v>00631L</v>
      </c>
      <c r="AN2622" s="73">
        <f t="shared" si="1477"/>
        <v>1</v>
      </c>
      <c r="AO2622" s="74" t="str">
        <f t="shared" si="1483"/>
        <v>00631L</v>
      </c>
      <c r="AP2622" s="20">
        <f t="shared" si="1478"/>
        <v>1</v>
      </c>
      <c r="AQ2622" s="74" t="str">
        <f t="shared" si="1493"/>
        <v>00635U</v>
      </c>
      <c r="AR2622" s="20">
        <f t="shared" si="1479"/>
        <v>0</v>
      </c>
      <c r="AS2622" s="74" t="str">
        <f t="shared" si="1487"/>
        <v>00635U</v>
      </c>
      <c r="AT2622" s="20">
        <f t="shared" si="1480"/>
        <v>0</v>
      </c>
      <c r="AU2622" s="74" t="str">
        <f t="shared" si="1507"/>
        <v>00631L</v>
      </c>
      <c r="AV2622" s="20">
        <f t="shared" si="1481"/>
        <v>1</v>
      </c>
      <c r="AW2622" s="74" t="str">
        <f t="shared" si="1508"/>
        <v>00631L</v>
      </c>
      <c r="AX2622" s="20">
        <f t="shared" si="1509"/>
        <v>1</v>
      </c>
      <c r="AY2622" s="20">
        <f t="shared" si="1482"/>
        <v>0</v>
      </c>
      <c r="AZ2622" s="116">
        <v>42503</v>
      </c>
      <c r="BA2622" s="117">
        <v>14.2</v>
      </c>
      <c r="BB2622" s="118">
        <v>14.137499999999999</v>
      </c>
      <c r="BC2622" s="76">
        <f t="shared" si="1490"/>
        <v>15.48854166666667</v>
      </c>
      <c r="BD2622" s="76">
        <f t="shared" si="1491"/>
        <v>15.450416666666671</v>
      </c>
      <c r="BE2622" s="77">
        <f t="shared" si="1497"/>
        <v>-8.7228461900598797E-2</v>
      </c>
      <c r="BF2622" s="77">
        <f t="shared" si="1488"/>
        <v>-8.0930934980178823E-2</v>
      </c>
    </row>
    <row r="2623" spans="1:58" s="23" customFormat="1" ht="15.75" customHeight="1" x14ac:dyDescent="0.4">
      <c r="A2623" s="116">
        <v>42501</v>
      </c>
      <c r="B2623" s="112">
        <v>15.625</v>
      </c>
      <c r="C2623" s="112">
        <v>17.975000000000001</v>
      </c>
      <c r="D2623" s="112">
        <v>19.175000000000001</v>
      </c>
      <c r="E2623" s="112">
        <v>19.625</v>
      </c>
      <c r="F2623" s="112">
        <v>20.274999999999999</v>
      </c>
      <c r="G2623" s="112">
        <v>20.675000000000001</v>
      </c>
      <c r="H2623" s="113">
        <v>20.85</v>
      </c>
      <c r="I2623" s="90">
        <f t="shared" si="1510"/>
        <v>17.505000000000003</v>
      </c>
      <c r="J2623" s="90">
        <f t="shared" si="1511"/>
        <v>18.935000000000002</v>
      </c>
      <c r="K2623" s="114">
        <v>4</v>
      </c>
      <c r="L2623" s="115">
        <v>0.05</v>
      </c>
      <c r="M2623" s="90">
        <v>13.75</v>
      </c>
      <c r="N2623" s="90">
        <v>14.69</v>
      </c>
      <c r="O2623" s="90">
        <v>18.02</v>
      </c>
      <c r="P2623" s="90">
        <v>20.11</v>
      </c>
      <c r="Q2623" s="90">
        <v>21.74</v>
      </c>
      <c r="R2623" s="63">
        <f t="shared" si="1499"/>
        <v>9.6899999999999977</v>
      </c>
      <c r="S2623" s="64">
        <f t="shared" si="1498"/>
        <v>7.7769625825385075E-2</v>
      </c>
      <c r="T2623" s="65">
        <f t="shared" si="1492"/>
        <v>0.93601089176310415</v>
      </c>
      <c r="U2623" s="65">
        <f t="shared" si="1492"/>
        <v>0.81520532741398444</v>
      </c>
      <c r="V2623" s="65">
        <f t="shared" si="1500"/>
        <v>0.73048234709099946</v>
      </c>
      <c r="W2623" s="65">
        <f t="shared" si="1501"/>
        <v>0.67571297148114073</v>
      </c>
      <c r="X2623" s="61">
        <f t="shared" si="1512"/>
        <v>0.15040000000000009</v>
      </c>
      <c r="Y2623" s="66">
        <f t="shared" si="1502"/>
        <v>6.2420382165605165E-2</v>
      </c>
      <c r="Z2623" s="61">
        <f t="shared" si="1503"/>
        <v>8.169094544415878E-2</v>
      </c>
      <c r="AA2623" s="67">
        <f t="shared" si="1504"/>
        <v>17.505000000000003</v>
      </c>
      <c r="AB2623" s="68">
        <f t="shared" si="1505"/>
        <v>6.3648740639891122E-2</v>
      </c>
      <c r="AC2623" s="69">
        <f t="shared" si="1506"/>
        <v>0.19162695711368299</v>
      </c>
      <c r="AD2623" s="70">
        <f>_xlfn.PERCENTILE.EXC(AC2623:$AC$5675,0.5)</f>
        <v>7.9740680713128037E-2</v>
      </c>
      <c r="AE2623" s="70">
        <f>_xlfn.PERCENTILE.EXC($AC2623:AC$5675,0.35)</f>
        <v>4.4068642666227779E-2</v>
      </c>
      <c r="AF2623" s="71">
        <f t="shared" si="1494"/>
        <v>5.5123596570183231E-2</v>
      </c>
      <c r="AG2623" s="70">
        <f t="shared" si="1495"/>
        <v>-0.12793721572730957</v>
      </c>
      <c r="AH2623" s="70">
        <f t="shared" si="1496"/>
        <v>-0.15861506757985319</v>
      </c>
      <c r="AI2623" s="61" t="str">
        <f t="shared" si="1484"/>
        <v>Short VOL</v>
      </c>
      <c r="AJ2623" s="68" t="str">
        <f t="shared" si="1485"/>
        <v>Short VOL</v>
      </c>
      <c r="AK2623" s="72" t="str">
        <f t="shared" si="1486"/>
        <v>00631L</v>
      </c>
      <c r="AL2623" s="73">
        <f t="shared" si="1476"/>
        <v>1</v>
      </c>
      <c r="AM2623" s="72" t="str">
        <f t="shared" si="1489"/>
        <v>00631L</v>
      </c>
      <c r="AN2623" s="73">
        <f t="shared" si="1477"/>
        <v>1</v>
      </c>
      <c r="AO2623" s="74" t="str">
        <f t="shared" si="1483"/>
        <v>00631L</v>
      </c>
      <c r="AP2623" s="20">
        <f t="shared" si="1478"/>
        <v>1</v>
      </c>
      <c r="AQ2623" s="74" t="str">
        <f t="shared" si="1493"/>
        <v>00635U</v>
      </c>
      <c r="AR2623" s="20">
        <f t="shared" si="1479"/>
        <v>0</v>
      </c>
      <c r="AS2623" s="74" t="str">
        <f t="shared" si="1487"/>
        <v>00635U</v>
      </c>
      <c r="AT2623" s="20">
        <f t="shared" si="1480"/>
        <v>0</v>
      </c>
      <c r="AU2623" s="74" t="str">
        <f t="shared" si="1507"/>
        <v>00631L</v>
      </c>
      <c r="AV2623" s="20">
        <f t="shared" si="1481"/>
        <v>1</v>
      </c>
      <c r="AW2623" s="74" t="str">
        <f t="shared" si="1508"/>
        <v>00631L</v>
      </c>
      <c r="AX2623" s="20">
        <f t="shared" si="1509"/>
        <v>1</v>
      </c>
      <c r="AY2623" s="20">
        <f t="shared" si="1482"/>
        <v>0</v>
      </c>
      <c r="AZ2623" s="116">
        <v>42502</v>
      </c>
      <c r="BA2623" s="117">
        <v>14.23</v>
      </c>
      <c r="BB2623" s="118">
        <v>14.362500000000001</v>
      </c>
      <c r="BC2623" s="76">
        <f t="shared" si="1490"/>
        <v>15.526875000000006</v>
      </c>
      <c r="BD2623" s="76">
        <f t="shared" si="1491"/>
        <v>15.490083333333336</v>
      </c>
      <c r="BE2623" s="77">
        <f t="shared" si="1497"/>
        <v>-7.4990943122811557E-2</v>
      </c>
      <c r="BF2623" s="77">
        <f t="shared" si="1488"/>
        <v>-8.1347743986744353E-2</v>
      </c>
    </row>
    <row r="2624" spans="1:58" s="23" customFormat="1" ht="15.75" customHeight="1" x14ac:dyDescent="0.4">
      <c r="A2624" s="116">
        <v>42500</v>
      </c>
      <c r="B2624" s="112">
        <v>14.525</v>
      </c>
      <c r="C2624" s="112">
        <v>17.125</v>
      </c>
      <c r="D2624" s="112">
        <v>18.475000000000001</v>
      </c>
      <c r="E2624" s="112">
        <v>19.05</v>
      </c>
      <c r="F2624" s="112">
        <v>19.774999999999999</v>
      </c>
      <c r="G2624" s="112">
        <v>20.175000000000001</v>
      </c>
      <c r="H2624" s="113">
        <v>20.375</v>
      </c>
      <c r="I2624" s="90">
        <f t="shared" si="1510"/>
        <v>16.475000000000001</v>
      </c>
      <c r="J2624" s="90">
        <f t="shared" si="1511"/>
        <v>18.137500000000003</v>
      </c>
      <c r="K2624" s="114">
        <v>5</v>
      </c>
      <c r="L2624" s="115">
        <v>0.05</v>
      </c>
      <c r="M2624" s="90">
        <v>12.8</v>
      </c>
      <c r="N2624" s="90">
        <v>13.63</v>
      </c>
      <c r="O2624" s="90">
        <v>17.18</v>
      </c>
      <c r="P2624" s="90">
        <v>19.53</v>
      </c>
      <c r="Q2624" s="90">
        <v>21.23</v>
      </c>
      <c r="R2624" s="63">
        <f t="shared" si="1499"/>
        <v>10.280000000000001</v>
      </c>
      <c r="S2624" s="64">
        <f t="shared" si="1498"/>
        <v>-6.4516129032258035E-2</v>
      </c>
      <c r="T2624" s="65">
        <f t="shared" si="1492"/>
        <v>0.9391049156272927</v>
      </c>
      <c r="U2624" s="65">
        <f t="shared" si="1492"/>
        <v>0.79336437718277075</v>
      </c>
      <c r="V2624" s="65">
        <f t="shared" si="1500"/>
        <v>0.69790066564260111</v>
      </c>
      <c r="W2624" s="65">
        <f t="shared" si="1501"/>
        <v>0.64201601507300987</v>
      </c>
      <c r="X2624" s="61">
        <f t="shared" si="1512"/>
        <v>0.17900172117039584</v>
      </c>
      <c r="Y2624" s="66">
        <f t="shared" si="1502"/>
        <v>6.955380577427818E-2</v>
      </c>
      <c r="Z2624" s="61">
        <f t="shared" si="1503"/>
        <v>0.10091047040971177</v>
      </c>
      <c r="AA2624" s="67">
        <f t="shared" si="1504"/>
        <v>16.475000000000001</v>
      </c>
      <c r="AB2624" s="68">
        <f t="shared" si="1505"/>
        <v>6.5663976522377071E-2</v>
      </c>
      <c r="AC2624" s="69">
        <f t="shared" si="1506"/>
        <v>0.20873074101247252</v>
      </c>
      <c r="AD2624" s="70">
        <f>_xlfn.PERCENTILE.EXC(AC2624:$AC$5675,0.5)</f>
        <v>7.9679662390462314E-2</v>
      </c>
      <c r="AE2624" s="70">
        <f>_xlfn.PERCENTILE.EXC($AC2624:AC$5675,0.35)</f>
        <v>4.4036312225174609E-2</v>
      </c>
      <c r="AF2624" s="71">
        <f t="shared" si="1494"/>
        <v>5.5123596570183231E-2</v>
      </c>
      <c r="AG2624" s="70">
        <f t="shared" si="1495"/>
        <v>-0.12793721572730957</v>
      </c>
      <c r="AH2624" s="70">
        <f t="shared" si="1496"/>
        <v>-0.15861506757985319</v>
      </c>
      <c r="AI2624" s="61" t="str">
        <f t="shared" si="1484"/>
        <v>Short VOL</v>
      </c>
      <c r="AJ2624" s="68" t="str">
        <f t="shared" si="1485"/>
        <v>Short VOL</v>
      </c>
      <c r="AK2624" s="72" t="str">
        <f t="shared" si="1486"/>
        <v>00631L</v>
      </c>
      <c r="AL2624" s="73">
        <f t="shared" si="1476"/>
        <v>1</v>
      </c>
      <c r="AM2624" s="72" t="str">
        <f t="shared" si="1489"/>
        <v>00631L</v>
      </c>
      <c r="AN2624" s="73">
        <f t="shared" si="1477"/>
        <v>1</v>
      </c>
      <c r="AO2624" s="74" t="str">
        <f t="shared" si="1483"/>
        <v>00631L</v>
      </c>
      <c r="AP2624" s="20">
        <f t="shared" si="1478"/>
        <v>1</v>
      </c>
      <c r="AQ2624" s="74" t="str">
        <f t="shared" si="1493"/>
        <v>00635U</v>
      </c>
      <c r="AR2624" s="20">
        <f t="shared" si="1479"/>
        <v>0</v>
      </c>
      <c r="AS2624" s="74" t="str">
        <f t="shared" si="1487"/>
        <v>00635U</v>
      </c>
      <c r="AT2624" s="20">
        <f t="shared" si="1480"/>
        <v>0</v>
      </c>
      <c r="AU2624" s="74" t="str">
        <f t="shared" si="1507"/>
        <v>00631L</v>
      </c>
      <c r="AV2624" s="20">
        <f t="shared" si="1481"/>
        <v>1</v>
      </c>
      <c r="AW2624" s="74" t="str">
        <f t="shared" si="1508"/>
        <v>00631L</v>
      </c>
      <c r="AX2624" s="20">
        <f t="shared" si="1509"/>
        <v>1</v>
      </c>
      <c r="AY2624" s="20">
        <f t="shared" si="1482"/>
        <v>0</v>
      </c>
      <c r="AZ2624" s="116">
        <v>42501</v>
      </c>
      <c r="BA2624" s="117">
        <v>14.25</v>
      </c>
      <c r="BB2624" s="118">
        <v>14.3375</v>
      </c>
      <c r="BC2624" s="76">
        <f t="shared" si="1490"/>
        <v>15.562500000000004</v>
      </c>
      <c r="BD2624" s="76">
        <f t="shared" si="1491"/>
        <v>15.525000000000006</v>
      </c>
      <c r="BE2624" s="77">
        <f t="shared" si="1497"/>
        <v>-7.8714859437751195E-2</v>
      </c>
      <c r="BF2624" s="77">
        <f t="shared" si="1488"/>
        <v>-8.2125603864734636E-2</v>
      </c>
    </row>
    <row r="2625" spans="1:58" s="23" customFormat="1" ht="15.75" customHeight="1" x14ac:dyDescent="0.4">
      <c r="A2625" s="116">
        <v>42499</v>
      </c>
      <c r="B2625" s="112">
        <v>15.475</v>
      </c>
      <c r="C2625" s="112">
        <v>18.024999999999999</v>
      </c>
      <c r="D2625" s="112">
        <v>19.274999999999999</v>
      </c>
      <c r="E2625" s="112">
        <v>19.725000000000001</v>
      </c>
      <c r="F2625" s="112">
        <v>20.324999999999999</v>
      </c>
      <c r="G2625" s="112">
        <v>20.725000000000001</v>
      </c>
      <c r="H2625" s="113">
        <v>20.875</v>
      </c>
      <c r="I2625" s="90">
        <f t="shared" si="1510"/>
        <v>17.259999999999998</v>
      </c>
      <c r="J2625" s="90">
        <f t="shared" si="1511"/>
        <v>18.899999999999999</v>
      </c>
      <c r="K2625" s="114">
        <v>6</v>
      </c>
      <c r="L2625" s="115">
        <v>0.05</v>
      </c>
      <c r="M2625" s="90">
        <v>13.86</v>
      </c>
      <c r="N2625" s="90">
        <v>14.57</v>
      </c>
      <c r="O2625" s="90">
        <v>18.05</v>
      </c>
      <c r="P2625" s="90">
        <v>20.18</v>
      </c>
      <c r="Q2625" s="90">
        <v>21.87</v>
      </c>
      <c r="R2625" s="63">
        <f t="shared" si="1499"/>
        <v>9.8000000000000043</v>
      </c>
      <c r="S2625" s="64">
        <f t="shared" si="1498"/>
        <v>-1.0190217391304372E-2</v>
      </c>
      <c r="T2625" s="65">
        <f t="shared" si="1492"/>
        <v>0.95126973232669865</v>
      </c>
      <c r="U2625" s="65">
        <f t="shared" si="1492"/>
        <v>0.80720221606648201</v>
      </c>
      <c r="V2625" s="65">
        <f t="shared" si="1500"/>
        <v>0.722001982160555</v>
      </c>
      <c r="W2625" s="65">
        <f t="shared" si="1501"/>
        <v>0.66620941929583899</v>
      </c>
      <c r="X2625" s="61">
        <f t="shared" si="1512"/>
        <v>0.16478190630048459</v>
      </c>
      <c r="Y2625" s="66">
        <f t="shared" si="1502"/>
        <v>5.8301647655259747E-2</v>
      </c>
      <c r="Z2625" s="61">
        <f t="shared" si="1503"/>
        <v>9.5017381228273509E-2</v>
      </c>
      <c r="AA2625" s="67">
        <f t="shared" si="1504"/>
        <v>17.259999999999998</v>
      </c>
      <c r="AB2625" s="68">
        <f t="shared" si="1505"/>
        <v>6.2113932738503727E-2</v>
      </c>
      <c r="AC2625" s="69">
        <f t="shared" si="1506"/>
        <v>0.18462594371997237</v>
      </c>
      <c r="AD2625" s="70">
        <f>_xlfn.PERCENTILE.EXC(AC2625:$AC$5675,0.5)</f>
        <v>7.961864406779659E-2</v>
      </c>
      <c r="AE2625" s="70">
        <f>_xlfn.PERCENTILE.EXC($AC2625:AC$5675,0.35)</f>
        <v>4.4003981784121439E-2</v>
      </c>
      <c r="AF2625" s="71">
        <f t="shared" si="1494"/>
        <v>5.5123596570183231E-2</v>
      </c>
      <c r="AG2625" s="70">
        <f t="shared" si="1495"/>
        <v>-0.12793721572730957</v>
      </c>
      <c r="AH2625" s="70">
        <f t="shared" si="1496"/>
        <v>-0.15861506757985319</v>
      </c>
      <c r="AI2625" s="61" t="str">
        <f t="shared" si="1484"/>
        <v>Short VOL</v>
      </c>
      <c r="AJ2625" s="68" t="str">
        <f t="shared" si="1485"/>
        <v>Short VOL</v>
      </c>
      <c r="AK2625" s="72" t="str">
        <f t="shared" si="1486"/>
        <v>00631L</v>
      </c>
      <c r="AL2625" s="73">
        <f t="shared" si="1476"/>
        <v>1</v>
      </c>
      <c r="AM2625" s="72" t="str">
        <f t="shared" si="1489"/>
        <v>00631L</v>
      </c>
      <c r="AN2625" s="73">
        <f t="shared" si="1477"/>
        <v>1</v>
      </c>
      <c r="AO2625" s="74" t="str">
        <f t="shared" si="1483"/>
        <v>00631L</v>
      </c>
      <c r="AP2625" s="20">
        <f t="shared" si="1478"/>
        <v>1</v>
      </c>
      <c r="AQ2625" s="74" t="str">
        <f t="shared" si="1493"/>
        <v>00635U</v>
      </c>
      <c r="AR2625" s="20">
        <f t="shared" si="1479"/>
        <v>0</v>
      </c>
      <c r="AS2625" s="74" t="str">
        <f t="shared" si="1487"/>
        <v>00635U</v>
      </c>
      <c r="AT2625" s="20">
        <f t="shared" si="1480"/>
        <v>0</v>
      </c>
      <c r="AU2625" s="74" t="str">
        <f t="shared" si="1507"/>
        <v>00631L</v>
      </c>
      <c r="AV2625" s="20">
        <f t="shared" si="1481"/>
        <v>1</v>
      </c>
      <c r="AW2625" s="74" t="str">
        <f t="shared" si="1508"/>
        <v>00631L</v>
      </c>
      <c r="AX2625" s="20">
        <f t="shared" si="1509"/>
        <v>1</v>
      </c>
      <c r="AY2625" s="20">
        <f t="shared" si="1482"/>
        <v>0</v>
      </c>
      <c r="AZ2625" s="116">
        <v>42500</v>
      </c>
      <c r="BA2625" s="117">
        <v>14.57</v>
      </c>
      <c r="BB2625" s="118">
        <v>14.612500000000001</v>
      </c>
      <c r="BC2625" s="76">
        <f t="shared" si="1490"/>
        <v>15.594583333333336</v>
      </c>
      <c r="BD2625" s="76">
        <f t="shared" si="1491"/>
        <v>15.566375000000003</v>
      </c>
      <c r="BE2625" s="77">
        <f t="shared" si="1497"/>
        <v>-6.297592647019544E-2</v>
      </c>
      <c r="BF2625" s="77">
        <f t="shared" si="1488"/>
        <v>-6.400815861110902E-2</v>
      </c>
    </row>
    <row r="2626" spans="1:58" s="23" customFormat="1" ht="15.75" customHeight="1" x14ac:dyDescent="0.4">
      <c r="A2626" s="116">
        <v>42496</v>
      </c>
      <c r="B2626" s="112">
        <v>15.725</v>
      </c>
      <c r="C2626" s="112">
        <v>18.324999999999999</v>
      </c>
      <c r="D2626" s="112">
        <v>19.475000000000001</v>
      </c>
      <c r="E2626" s="112">
        <v>19.875</v>
      </c>
      <c r="F2626" s="112">
        <v>20.475000000000001</v>
      </c>
      <c r="G2626" s="112">
        <v>20.8</v>
      </c>
      <c r="H2626" s="113">
        <v>20.95</v>
      </c>
      <c r="I2626" s="90">
        <f t="shared" si="1510"/>
        <v>17.414999999999999</v>
      </c>
      <c r="J2626" s="90">
        <f t="shared" si="1511"/>
        <v>19.072500000000002</v>
      </c>
      <c r="K2626" s="114">
        <v>7</v>
      </c>
      <c r="L2626" s="115">
        <v>0.05</v>
      </c>
      <c r="M2626" s="90">
        <v>13.38</v>
      </c>
      <c r="N2626" s="90">
        <v>14.72</v>
      </c>
      <c r="O2626" s="90">
        <v>18.27</v>
      </c>
      <c r="P2626" s="90">
        <v>20.399999999999999</v>
      </c>
      <c r="Q2626" s="90">
        <v>21.94</v>
      </c>
      <c r="R2626" s="63">
        <f t="shared" si="1499"/>
        <v>10.57</v>
      </c>
      <c r="S2626" s="64">
        <f t="shared" si="1498"/>
        <v>-7.4795725958516621E-2</v>
      </c>
      <c r="T2626" s="65">
        <f t="shared" si="1492"/>
        <v>0.90896739130434789</v>
      </c>
      <c r="U2626" s="65">
        <f t="shared" si="1492"/>
        <v>0.80569239189928854</v>
      </c>
      <c r="V2626" s="65">
        <f t="shared" si="1500"/>
        <v>0.72156862745098049</v>
      </c>
      <c r="W2626" s="65">
        <f t="shared" si="1501"/>
        <v>0.6709206927985415</v>
      </c>
      <c r="X2626" s="61">
        <f t="shared" si="1512"/>
        <v>0.16534181240063592</v>
      </c>
      <c r="Y2626" s="66">
        <f t="shared" si="1502"/>
        <v>5.4088050314465376E-2</v>
      </c>
      <c r="Z2626" s="61">
        <f t="shared" si="1503"/>
        <v>9.517657192075811E-2</v>
      </c>
      <c r="AA2626" s="67">
        <f t="shared" si="1504"/>
        <v>17.414999999999999</v>
      </c>
      <c r="AB2626" s="68">
        <f t="shared" si="1505"/>
        <v>6.8274456521739066E-2</v>
      </c>
      <c r="AC2626" s="69">
        <f t="shared" si="1506"/>
        <v>0.18308423913043467</v>
      </c>
      <c r="AD2626" s="70">
        <f>_xlfn.PERCENTILE.EXC(AC2626:$AC$5675,0.5)</f>
        <v>7.9566078790655054E-2</v>
      </c>
      <c r="AE2626" s="70">
        <f>_xlfn.PERCENTILE.EXC($AC2626:AC$5675,0.35)</f>
        <v>4.3985031177822889E-2</v>
      </c>
      <c r="AF2626" s="71">
        <f t="shared" si="1494"/>
        <v>5.5123596570183231E-2</v>
      </c>
      <c r="AG2626" s="70">
        <f t="shared" si="1495"/>
        <v>-0.12793721572730957</v>
      </c>
      <c r="AH2626" s="70">
        <f t="shared" si="1496"/>
        <v>-0.15861506757985319</v>
      </c>
      <c r="AI2626" s="61" t="str">
        <f t="shared" si="1484"/>
        <v>Short VOL</v>
      </c>
      <c r="AJ2626" s="68" t="str">
        <f t="shared" si="1485"/>
        <v>Short VOL</v>
      </c>
      <c r="AK2626" s="72" t="str">
        <f t="shared" si="1486"/>
        <v>00631L</v>
      </c>
      <c r="AL2626" s="73">
        <f t="shared" si="1476"/>
        <v>1</v>
      </c>
      <c r="AM2626" s="72" t="str">
        <f t="shared" si="1489"/>
        <v>00631L</v>
      </c>
      <c r="AN2626" s="73">
        <f t="shared" si="1477"/>
        <v>1</v>
      </c>
      <c r="AO2626" s="74" t="str">
        <f t="shared" si="1483"/>
        <v>00631L</v>
      </c>
      <c r="AP2626" s="20">
        <f t="shared" si="1478"/>
        <v>1</v>
      </c>
      <c r="AQ2626" s="74" t="str">
        <f t="shared" si="1493"/>
        <v>00635U</v>
      </c>
      <c r="AR2626" s="20">
        <f t="shared" si="1479"/>
        <v>0</v>
      </c>
      <c r="AS2626" s="74" t="str">
        <f t="shared" si="1487"/>
        <v>00635U</v>
      </c>
      <c r="AT2626" s="20">
        <f t="shared" si="1480"/>
        <v>0</v>
      </c>
      <c r="AU2626" s="74" t="str">
        <f t="shared" si="1507"/>
        <v>00631L</v>
      </c>
      <c r="AV2626" s="20">
        <f t="shared" si="1481"/>
        <v>1</v>
      </c>
      <c r="AW2626" s="74" t="str">
        <f t="shared" si="1508"/>
        <v>00631L</v>
      </c>
      <c r="AX2626" s="20">
        <f t="shared" si="1509"/>
        <v>1</v>
      </c>
      <c r="AY2626" s="20">
        <f t="shared" si="1482"/>
        <v>0</v>
      </c>
      <c r="AZ2626" s="116">
        <v>42499</v>
      </c>
      <c r="BA2626" s="117">
        <v>14.76</v>
      </c>
      <c r="BB2626" s="118">
        <v>14.762499999999999</v>
      </c>
      <c r="BC2626" s="76">
        <f t="shared" si="1490"/>
        <v>15.623125000000003</v>
      </c>
      <c r="BD2626" s="76">
        <f t="shared" si="1491"/>
        <v>15.597041666666671</v>
      </c>
      <c r="BE2626" s="77">
        <f t="shared" si="1497"/>
        <v>-5.5086610393247443E-2</v>
      </c>
      <c r="BF2626" s="77">
        <f t="shared" si="1488"/>
        <v>-5.3666694271616966E-2</v>
      </c>
    </row>
    <row r="2627" spans="1:58" s="23" customFormat="1" ht="15.75" customHeight="1" x14ac:dyDescent="0.4">
      <c r="A2627" s="116">
        <v>42495</v>
      </c>
      <c r="B2627" s="112">
        <v>16.725000000000001</v>
      </c>
      <c r="C2627" s="112">
        <v>19.074999999999999</v>
      </c>
      <c r="D2627" s="112">
        <v>19.975000000000001</v>
      </c>
      <c r="E2627" s="112">
        <v>20.324999999999999</v>
      </c>
      <c r="F2627" s="112">
        <v>20.875</v>
      </c>
      <c r="G2627" s="112">
        <v>21.125</v>
      </c>
      <c r="H2627" s="113">
        <v>21.274999999999999</v>
      </c>
      <c r="I2627" s="90">
        <f t="shared" si="1510"/>
        <v>18.135000000000002</v>
      </c>
      <c r="J2627" s="90">
        <f t="shared" si="1511"/>
        <v>19.615000000000002</v>
      </c>
      <c r="K2627" s="114">
        <v>8</v>
      </c>
      <c r="L2627" s="115">
        <v>0.05</v>
      </c>
      <c r="M2627" s="90">
        <v>15.37</v>
      </c>
      <c r="N2627" s="90">
        <v>15.91</v>
      </c>
      <c r="O2627" s="90">
        <v>18.920000000000002</v>
      </c>
      <c r="P2627" s="90">
        <v>20.83</v>
      </c>
      <c r="Q2627" s="90">
        <v>22.23</v>
      </c>
      <c r="R2627" s="63">
        <f t="shared" si="1499"/>
        <v>8.4699999999999989</v>
      </c>
      <c r="S2627" s="64">
        <f t="shared" si="1498"/>
        <v>-8.7227414330218415E-3</v>
      </c>
      <c r="T2627" s="65">
        <f t="shared" si="1492"/>
        <v>0.96605908233815208</v>
      </c>
      <c r="U2627" s="65">
        <f t="shared" si="1492"/>
        <v>0.84090909090909083</v>
      </c>
      <c r="V2627" s="65">
        <f t="shared" si="1500"/>
        <v>0.76380220835333656</v>
      </c>
      <c r="W2627" s="65">
        <f t="shared" si="1501"/>
        <v>0.71569950517318937</v>
      </c>
      <c r="X2627" s="61">
        <f t="shared" si="1512"/>
        <v>0.14050822122570988</v>
      </c>
      <c r="Y2627" s="66">
        <f t="shared" si="1502"/>
        <v>4.674046740467401E-2</v>
      </c>
      <c r="Z2627" s="61">
        <f t="shared" si="1503"/>
        <v>8.1610146126275179E-2</v>
      </c>
      <c r="AA2627" s="67">
        <f t="shared" si="1504"/>
        <v>18.134999999999998</v>
      </c>
      <c r="AB2627" s="68">
        <f t="shared" si="1505"/>
        <v>5.1225644248900144E-2</v>
      </c>
      <c r="AC2627" s="69">
        <f t="shared" si="1506"/>
        <v>0.13984915147705831</v>
      </c>
      <c r="AD2627" s="70">
        <f>_xlfn.PERCENTILE.EXC(AC2627:$AC$5675,0.5)</f>
        <v>7.9513513513513517E-2</v>
      </c>
      <c r="AE2627" s="70">
        <f>_xlfn.PERCENTILE.EXC($AC2627:AC$5675,0.35)</f>
        <v>4.3983920351197192E-2</v>
      </c>
      <c r="AF2627" s="71">
        <f t="shared" si="1494"/>
        <v>5.4666988064600866E-2</v>
      </c>
      <c r="AG2627" s="70">
        <f t="shared" si="1495"/>
        <v>-0.12793721572730957</v>
      </c>
      <c r="AH2627" s="70">
        <f t="shared" si="1496"/>
        <v>-0.15861506757985319</v>
      </c>
      <c r="AI2627" s="61" t="str">
        <f t="shared" si="1484"/>
        <v>Short VOL</v>
      </c>
      <c r="AJ2627" s="68" t="str">
        <f t="shared" si="1485"/>
        <v>Short VOL</v>
      </c>
      <c r="AK2627" s="72" t="str">
        <f t="shared" si="1486"/>
        <v>00631L</v>
      </c>
      <c r="AL2627" s="73">
        <f t="shared" ref="AL2627:AL2690" si="1513">IF(AK2627="00631L",1,0)</f>
        <v>1</v>
      </c>
      <c r="AM2627" s="72" t="str">
        <f t="shared" si="1489"/>
        <v>00631L</v>
      </c>
      <c r="AN2627" s="73">
        <f t="shared" ref="AN2627:AN2690" si="1514">IF(AM2627="00631L",1,0)</f>
        <v>1</v>
      </c>
      <c r="AO2627" s="74" t="str">
        <f t="shared" si="1483"/>
        <v>00631L</v>
      </c>
      <c r="AP2627" s="20">
        <f t="shared" ref="AP2627:AP2690" si="1515">IF(AO2627="00631L",1,0)</f>
        <v>1</v>
      </c>
      <c r="AQ2627" s="74" t="str">
        <f t="shared" si="1493"/>
        <v>00635U</v>
      </c>
      <c r="AR2627" s="20">
        <f t="shared" ref="AR2627:AR2690" si="1516">IF(AQ2627="00631L",1,0)</f>
        <v>0</v>
      </c>
      <c r="AS2627" s="74" t="str">
        <f t="shared" si="1487"/>
        <v>00635U</v>
      </c>
      <c r="AT2627" s="20">
        <f t="shared" ref="AT2627:AT2690" si="1517">IF(AS2627="00631L",1,0)</f>
        <v>0</v>
      </c>
      <c r="AU2627" s="74" t="str">
        <f t="shared" si="1507"/>
        <v>00631L</v>
      </c>
      <c r="AV2627" s="20">
        <f t="shared" ref="AV2627:AV2690" si="1518">IF(AU2627="00631L",1,0)</f>
        <v>1</v>
      </c>
      <c r="AW2627" s="74" t="str">
        <f t="shared" si="1508"/>
        <v>00631L</v>
      </c>
      <c r="AX2627" s="20">
        <f t="shared" si="1509"/>
        <v>1</v>
      </c>
      <c r="AY2627" s="20">
        <f t="shared" ref="AY2627:AY2690" si="1519">IF(AP2627=1,0,1)</f>
        <v>0</v>
      </c>
      <c r="AZ2627" s="116">
        <v>42496</v>
      </c>
      <c r="BA2627" s="117">
        <v>14.88</v>
      </c>
      <c r="BB2627" s="118">
        <v>14.887499999999999</v>
      </c>
      <c r="BC2627" s="76">
        <f t="shared" si="1490"/>
        <v>15.650208333333337</v>
      </c>
      <c r="BD2627" s="76">
        <f t="shared" si="1491"/>
        <v>15.625083333333338</v>
      </c>
      <c r="BE2627" s="77">
        <f t="shared" si="1497"/>
        <v>-4.8734708004419806E-2</v>
      </c>
      <c r="BF2627" s="77">
        <f t="shared" si="1488"/>
        <v>-4.7685079012912156E-2</v>
      </c>
    </row>
    <row r="2628" spans="1:58" s="23" customFormat="1" ht="15.75" customHeight="1" x14ac:dyDescent="0.4">
      <c r="A2628" s="116">
        <v>42494</v>
      </c>
      <c r="B2628" s="112">
        <v>16.875</v>
      </c>
      <c r="C2628" s="112">
        <v>19.074999999999999</v>
      </c>
      <c r="D2628" s="112">
        <v>19.975000000000001</v>
      </c>
      <c r="E2628" s="112">
        <v>20.324999999999999</v>
      </c>
      <c r="F2628" s="112">
        <v>20.824999999999999</v>
      </c>
      <c r="G2628" s="112">
        <v>21.074999999999999</v>
      </c>
      <c r="H2628" s="113">
        <v>21.175000000000001</v>
      </c>
      <c r="I2628" s="90">
        <f t="shared" si="1510"/>
        <v>18.085000000000001</v>
      </c>
      <c r="J2628" s="90">
        <f t="shared" si="1511"/>
        <v>19.57</v>
      </c>
      <c r="K2628" s="114">
        <v>9</v>
      </c>
      <c r="L2628" s="115">
        <v>0.05</v>
      </c>
      <c r="M2628" s="90">
        <v>15.47</v>
      </c>
      <c r="N2628" s="90">
        <v>16.05</v>
      </c>
      <c r="O2628" s="90">
        <v>18.91</v>
      </c>
      <c r="P2628" s="90">
        <v>20.76</v>
      </c>
      <c r="Q2628" s="90">
        <v>22.19</v>
      </c>
      <c r="R2628" s="63">
        <f t="shared" si="1499"/>
        <v>8.1499999999999986</v>
      </c>
      <c r="S2628" s="64">
        <f t="shared" si="1498"/>
        <v>2.8846153846153914E-2</v>
      </c>
      <c r="T2628" s="65">
        <f t="shared" si="1492"/>
        <v>0.96386292834890963</v>
      </c>
      <c r="U2628" s="65">
        <f t="shared" si="1492"/>
        <v>0.84875727128503442</v>
      </c>
      <c r="V2628" s="65">
        <f t="shared" si="1500"/>
        <v>0.77312138728323698</v>
      </c>
      <c r="W2628" s="65">
        <f t="shared" si="1501"/>
        <v>0.72329878323569174</v>
      </c>
      <c r="X2628" s="61">
        <f t="shared" si="1512"/>
        <v>0.13037037037037033</v>
      </c>
      <c r="Y2628" s="66">
        <f t="shared" si="1502"/>
        <v>4.1820418204182114E-2</v>
      </c>
      <c r="Z2628" s="61">
        <f t="shared" si="1503"/>
        <v>8.2112247719104192E-2</v>
      </c>
      <c r="AA2628" s="67">
        <f t="shared" si="1504"/>
        <v>18.085000000000001</v>
      </c>
      <c r="AB2628" s="68">
        <f t="shared" si="1505"/>
        <v>5.1401869158878455E-2</v>
      </c>
      <c r="AC2628" s="69">
        <f t="shared" si="1506"/>
        <v>0.12679127725856698</v>
      </c>
      <c r="AD2628" s="70">
        <f>_xlfn.PERCENTILE.EXC(AC2628:$AC$5675,0.5)</f>
        <v>7.9494163982767319E-2</v>
      </c>
      <c r="AE2628" s="70">
        <f>_xlfn.PERCENTILE.EXC($AC2628:AC$5675,0.35)</f>
        <v>4.3982809524571495E-2</v>
      </c>
      <c r="AF2628" s="71">
        <f t="shared" si="1494"/>
        <v>5.4666988064600866E-2</v>
      </c>
      <c r="AG2628" s="70">
        <f t="shared" si="1495"/>
        <v>-0.12793721572730957</v>
      </c>
      <c r="AH2628" s="70">
        <f t="shared" si="1496"/>
        <v>-0.15861506757985319</v>
      </c>
      <c r="AI2628" s="61" t="str">
        <f t="shared" si="1484"/>
        <v>Short VOL</v>
      </c>
      <c r="AJ2628" s="68" t="str">
        <f t="shared" si="1485"/>
        <v>Short VOL</v>
      </c>
      <c r="AK2628" s="72" t="str">
        <f t="shared" si="1486"/>
        <v>00631L</v>
      </c>
      <c r="AL2628" s="73">
        <f t="shared" si="1513"/>
        <v>1</v>
      </c>
      <c r="AM2628" s="72" t="str">
        <f t="shared" si="1489"/>
        <v>00631L</v>
      </c>
      <c r="AN2628" s="73">
        <f t="shared" si="1514"/>
        <v>1</v>
      </c>
      <c r="AO2628" s="74" t="str">
        <f t="shared" ref="AO2628:AO2691" si="1520">IF(AC2628&gt;AF2628,"00631L",IF(AC2628&lt;AH2628,"00631L",IF(AC2628&lt;AG2628,AO2629,"00635U")))</f>
        <v>00631L</v>
      </c>
      <c r="AP2628" s="20">
        <f t="shared" si="1515"/>
        <v>1</v>
      </c>
      <c r="AQ2628" s="74" t="str">
        <f t="shared" si="1493"/>
        <v>00635U</v>
      </c>
      <c r="AR2628" s="20">
        <f t="shared" si="1516"/>
        <v>0</v>
      </c>
      <c r="AS2628" s="74" t="str">
        <f t="shared" si="1487"/>
        <v>00635U</v>
      </c>
      <c r="AT2628" s="20">
        <f t="shared" si="1517"/>
        <v>0</v>
      </c>
      <c r="AU2628" s="74" t="str">
        <f t="shared" si="1507"/>
        <v>00631L</v>
      </c>
      <c r="AV2628" s="20">
        <f t="shared" si="1518"/>
        <v>1</v>
      </c>
      <c r="AW2628" s="74" t="str">
        <f t="shared" si="1508"/>
        <v>00631L</v>
      </c>
      <c r="AX2628" s="20">
        <f t="shared" si="1509"/>
        <v>1</v>
      </c>
      <c r="AY2628" s="20">
        <f t="shared" si="1519"/>
        <v>0</v>
      </c>
      <c r="AZ2628" s="116">
        <v>42495</v>
      </c>
      <c r="BA2628" s="117">
        <v>15.2</v>
      </c>
      <c r="BB2628" s="118">
        <v>15.1875</v>
      </c>
      <c r="BC2628" s="76">
        <f t="shared" si="1490"/>
        <v>15.67166666666667</v>
      </c>
      <c r="BD2628" s="76">
        <f t="shared" si="1491"/>
        <v>15.655416666666671</v>
      </c>
      <c r="BE2628" s="77">
        <f t="shared" si="1497"/>
        <v>-3.0894395405721808E-2</v>
      </c>
      <c r="BF2628" s="77">
        <f t="shared" si="1488"/>
        <v>-2.9090038059244983E-2</v>
      </c>
    </row>
    <row r="2629" spans="1:58" s="23" customFormat="1" ht="15.75" customHeight="1" x14ac:dyDescent="0.4">
      <c r="A2629" s="116">
        <v>42493</v>
      </c>
      <c r="B2629" s="112">
        <v>16.625</v>
      </c>
      <c r="C2629" s="112">
        <v>18.925000000000001</v>
      </c>
      <c r="D2629" s="112">
        <v>19.824999999999999</v>
      </c>
      <c r="E2629" s="112">
        <v>20.125</v>
      </c>
      <c r="F2629" s="112">
        <v>20.625</v>
      </c>
      <c r="G2629" s="112">
        <v>20.875</v>
      </c>
      <c r="H2629" s="113">
        <v>20.975000000000001</v>
      </c>
      <c r="I2629" s="90">
        <f t="shared" si="1510"/>
        <v>17.774999999999999</v>
      </c>
      <c r="J2629" s="90">
        <f t="shared" si="1511"/>
        <v>19.375</v>
      </c>
      <c r="K2629" s="114">
        <v>10</v>
      </c>
      <c r="L2629" s="115">
        <v>0.05</v>
      </c>
      <c r="M2629" s="90">
        <v>15.17</v>
      </c>
      <c r="N2629" s="90">
        <v>15.6</v>
      </c>
      <c r="O2629" s="90">
        <v>18.57</v>
      </c>
      <c r="P2629" s="90">
        <v>20.47</v>
      </c>
      <c r="Q2629" s="90">
        <v>21.76</v>
      </c>
      <c r="R2629" s="63">
        <f t="shared" si="1499"/>
        <v>8.27</v>
      </c>
      <c r="S2629" s="64">
        <f t="shared" si="1498"/>
        <v>6.2670299727520432E-2</v>
      </c>
      <c r="T2629" s="65">
        <f t="shared" si="1492"/>
        <v>0.97243589743589742</v>
      </c>
      <c r="U2629" s="65">
        <f t="shared" si="1492"/>
        <v>0.84006462035541196</v>
      </c>
      <c r="V2629" s="65">
        <f t="shared" si="1500"/>
        <v>0.76209086468001952</v>
      </c>
      <c r="W2629" s="65">
        <f t="shared" si="1501"/>
        <v>0.71691176470588225</v>
      </c>
      <c r="X2629" s="61">
        <f t="shared" si="1512"/>
        <v>0.13834586466165419</v>
      </c>
      <c r="Y2629" s="66">
        <f t="shared" si="1502"/>
        <v>4.2236024844720568E-2</v>
      </c>
      <c r="Z2629" s="61">
        <f t="shared" si="1503"/>
        <v>9.0014064697609086E-2</v>
      </c>
      <c r="AA2629" s="67">
        <f t="shared" si="1504"/>
        <v>17.774999999999999</v>
      </c>
      <c r="AB2629" s="68">
        <f t="shared" si="1505"/>
        <v>6.5705128205128235E-2</v>
      </c>
      <c r="AC2629" s="69">
        <f t="shared" si="1506"/>
        <v>0.13942307692307684</v>
      </c>
      <c r="AD2629" s="70">
        <f>_xlfn.PERCENTILE.EXC(AC2629:$AC$5675,0.5)</f>
        <v>7.9474814452021134E-2</v>
      </c>
      <c r="AE2629" s="70">
        <f>_xlfn.PERCENTILE.EXC($AC2629:AC$5675,0.35)</f>
        <v>4.3970443462215625E-2</v>
      </c>
      <c r="AF2629" s="71">
        <f t="shared" si="1494"/>
        <v>5.4666988064600866E-2</v>
      </c>
      <c r="AG2629" s="70">
        <f t="shared" si="1495"/>
        <v>-0.12793721572730957</v>
      </c>
      <c r="AH2629" s="70">
        <f t="shared" si="1496"/>
        <v>-0.15861506757985319</v>
      </c>
      <c r="AI2629" s="61" t="str">
        <f t="shared" ref="AI2629:AI2692" si="1521">IF(AC2629&gt;AD2629,"Short VOL","Safety")</f>
        <v>Short VOL</v>
      </c>
      <c r="AJ2629" s="68" t="str">
        <f t="shared" ref="AJ2629:AJ2692" si="1522">IF(AC2629&gt;AF2629,"Short VOL","Safety")</f>
        <v>Short VOL</v>
      </c>
      <c r="AK2629" s="72" t="str">
        <f t="shared" ref="AK2629:AK2692" si="1523">IF(AO2629 = "00631L","00631L",IF(AS2629 = "00631L","00631L","00635U"))</f>
        <v>00631L</v>
      </c>
      <c r="AL2629" s="73">
        <f t="shared" si="1513"/>
        <v>1</v>
      </c>
      <c r="AM2629" s="72" t="str">
        <f t="shared" si="1489"/>
        <v>00631L</v>
      </c>
      <c r="AN2629" s="73">
        <f t="shared" si="1514"/>
        <v>1</v>
      </c>
      <c r="AO2629" s="74" t="str">
        <f t="shared" si="1520"/>
        <v>00631L</v>
      </c>
      <c r="AP2629" s="20">
        <f t="shared" si="1515"/>
        <v>1</v>
      </c>
      <c r="AQ2629" s="74" t="str">
        <f t="shared" si="1493"/>
        <v>00635U</v>
      </c>
      <c r="AR2629" s="20">
        <f t="shared" si="1516"/>
        <v>0</v>
      </c>
      <c r="AS2629" s="74" t="str">
        <f t="shared" ref="AS2629:AS2692" si="1524">IF(BA2629&gt;BD2629,IF(BF2629&lt;0.2,"00631L","00635U"),"00635U")</f>
        <v>00635U</v>
      </c>
      <c r="AT2629" s="20">
        <f t="shared" si="1517"/>
        <v>0</v>
      </c>
      <c r="AU2629" s="74" t="str">
        <f t="shared" si="1507"/>
        <v>00631L</v>
      </c>
      <c r="AV2629" s="20">
        <f t="shared" si="1518"/>
        <v>1</v>
      </c>
      <c r="AW2629" s="74" t="str">
        <f t="shared" si="1508"/>
        <v>00631L</v>
      </c>
      <c r="AX2629" s="20">
        <f t="shared" si="1509"/>
        <v>1</v>
      </c>
      <c r="AY2629" s="20">
        <f t="shared" si="1519"/>
        <v>0</v>
      </c>
      <c r="AZ2629" s="116">
        <v>42494</v>
      </c>
      <c r="BA2629" s="117">
        <v>15.14</v>
      </c>
      <c r="BB2629" s="118">
        <v>15.137499999999999</v>
      </c>
      <c r="BC2629" s="76">
        <f t="shared" si="1490"/>
        <v>15.688750000000004</v>
      </c>
      <c r="BD2629" s="76">
        <f t="shared" si="1491"/>
        <v>15.670875000000004</v>
      </c>
      <c r="BE2629" s="77">
        <f t="shared" si="1497"/>
        <v>-3.5136642498605992E-2</v>
      </c>
      <c r="BF2629" s="77">
        <f t="shared" ref="BF2629:BF2692" si="1525">(BA2629-BD2629)/BD2629</f>
        <v>-3.3876538483014085E-2</v>
      </c>
    </row>
    <row r="2630" spans="1:58" s="23" customFormat="1" ht="15.75" customHeight="1" x14ac:dyDescent="0.4">
      <c r="A2630" s="116">
        <v>42492</v>
      </c>
      <c r="B2630" s="112">
        <v>15.775</v>
      </c>
      <c r="C2630" s="112">
        <v>18.175000000000001</v>
      </c>
      <c r="D2630" s="112">
        <v>19.175000000000001</v>
      </c>
      <c r="E2630" s="112">
        <v>19.574999999999999</v>
      </c>
      <c r="F2630" s="112">
        <v>20.125</v>
      </c>
      <c r="G2630" s="112">
        <v>20.375</v>
      </c>
      <c r="H2630" s="113">
        <v>20.524999999999999</v>
      </c>
      <c r="I2630" s="90">
        <f t="shared" si="1510"/>
        <v>16.855</v>
      </c>
      <c r="J2630" s="90">
        <f t="shared" si="1511"/>
        <v>18.625</v>
      </c>
      <c r="K2630" s="114">
        <v>11</v>
      </c>
      <c r="L2630" s="115">
        <v>0.05</v>
      </c>
      <c r="M2630" s="90">
        <v>13.77</v>
      </c>
      <c r="N2630" s="90">
        <v>14.68</v>
      </c>
      <c r="O2630" s="90">
        <v>17.78</v>
      </c>
      <c r="P2630" s="90">
        <v>19.82</v>
      </c>
      <c r="Q2630" s="90">
        <v>21.29</v>
      </c>
      <c r="R2630" s="63">
        <f t="shared" si="1499"/>
        <v>9.1500000000000021</v>
      </c>
      <c r="S2630" s="64">
        <f t="shared" si="1498"/>
        <v>-6.496815286624201E-2</v>
      </c>
      <c r="T2630" s="65">
        <f t="shared" si="1492"/>
        <v>0.93801089918256131</v>
      </c>
      <c r="U2630" s="65">
        <f t="shared" si="1492"/>
        <v>0.82564679415073106</v>
      </c>
      <c r="V2630" s="65">
        <f t="shared" si="1500"/>
        <v>0.74066599394550958</v>
      </c>
      <c r="W2630" s="65">
        <f t="shared" si="1501"/>
        <v>0.68952559887271025</v>
      </c>
      <c r="X2630" s="61">
        <f t="shared" si="1512"/>
        <v>0.15213946117274169</v>
      </c>
      <c r="Y2630" s="66">
        <f t="shared" si="1502"/>
        <v>4.8531289910600219E-2</v>
      </c>
      <c r="Z2630" s="61">
        <f t="shared" si="1503"/>
        <v>0.10501334915455351</v>
      </c>
      <c r="AA2630" s="67">
        <f t="shared" si="1504"/>
        <v>16.855</v>
      </c>
      <c r="AB2630" s="68">
        <f t="shared" si="1505"/>
        <v>7.4591280653951E-2</v>
      </c>
      <c r="AC2630" s="69">
        <f t="shared" si="1506"/>
        <v>0.14816076294277936</v>
      </c>
      <c r="AD2630" s="70">
        <f>_xlfn.PERCENTILE.EXC(AC2630:$AC$5675,0.5)</f>
        <v>7.9445812028755003E-2</v>
      </c>
      <c r="AE2630" s="70">
        <f>_xlfn.PERCENTILE.EXC($AC2630:AC$5675,0.35)</f>
        <v>4.3949635973062125E-2</v>
      </c>
      <c r="AF2630" s="71">
        <f t="shared" si="1494"/>
        <v>5.4666988064600866E-2</v>
      </c>
      <c r="AG2630" s="70">
        <f t="shared" si="1495"/>
        <v>-0.12793721572730957</v>
      </c>
      <c r="AH2630" s="70">
        <f t="shared" si="1496"/>
        <v>-0.15861506757985319</v>
      </c>
      <c r="AI2630" s="61" t="str">
        <f t="shared" si="1521"/>
        <v>Short VOL</v>
      </c>
      <c r="AJ2630" s="68" t="str">
        <f t="shared" si="1522"/>
        <v>Short VOL</v>
      </c>
      <c r="AK2630" s="72" t="str">
        <f t="shared" si="1523"/>
        <v>00631L</v>
      </c>
      <c r="AL2630" s="73">
        <f t="shared" si="1513"/>
        <v>1</v>
      </c>
      <c r="AM2630" s="72" t="str">
        <f t="shared" ref="AM2630:AM2693" si="1526">IF(AO2630&lt;&gt;AQ2630,AM2631,AO2630)</f>
        <v>00631L</v>
      </c>
      <c r="AN2630" s="73">
        <f t="shared" si="1514"/>
        <v>1</v>
      </c>
      <c r="AO2630" s="74" t="str">
        <f t="shared" si="1520"/>
        <v>00631L</v>
      </c>
      <c r="AP2630" s="20">
        <f t="shared" si="1515"/>
        <v>1</v>
      </c>
      <c r="AQ2630" s="74" t="str">
        <f t="shared" si="1493"/>
        <v>00635U</v>
      </c>
      <c r="AR2630" s="20">
        <f t="shared" si="1516"/>
        <v>0</v>
      </c>
      <c r="AS2630" s="74" t="str">
        <f t="shared" si="1524"/>
        <v>00635U</v>
      </c>
      <c r="AT2630" s="20">
        <f t="shared" si="1517"/>
        <v>0</v>
      </c>
      <c r="AU2630" s="74" t="str">
        <f t="shared" si="1507"/>
        <v>00631L</v>
      </c>
      <c r="AV2630" s="20">
        <f t="shared" si="1518"/>
        <v>1</v>
      </c>
      <c r="AW2630" s="74" t="str">
        <f t="shared" si="1508"/>
        <v>00631L</v>
      </c>
      <c r="AX2630" s="20">
        <f t="shared" si="1509"/>
        <v>1</v>
      </c>
      <c r="AY2630" s="20">
        <f t="shared" si="1519"/>
        <v>0</v>
      </c>
      <c r="AZ2630" s="116">
        <v>42493</v>
      </c>
      <c r="BA2630" s="117">
        <v>15.29</v>
      </c>
      <c r="BB2630" s="118">
        <v>15.25</v>
      </c>
      <c r="BC2630" s="76">
        <f t="shared" ref="BC2630:BC2693" si="1527">AVERAGE(BB2630:BB2689)</f>
        <v>15.702708333333337</v>
      </c>
      <c r="BD2630" s="76">
        <f t="shared" ref="BD2630:BD2693" si="1528">AVERAGE(BA2630,BB2630:BB2688)</f>
        <v>15.69129166666667</v>
      </c>
      <c r="BE2630" s="77">
        <f t="shared" si="1497"/>
        <v>-2.8829952370212387E-2</v>
      </c>
      <c r="BF2630" s="77">
        <f t="shared" si="1525"/>
        <v>-2.5574164013479072E-2</v>
      </c>
    </row>
    <row r="2631" spans="1:58" s="23" customFormat="1" ht="15.75" customHeight="1" x14ac:dyDescent="0.4">
      <c r="A2631" s="116">
        <v>42489</v>
      </c>
      <c r="B2631" s="112">
        <v>16.875</v>
      </c>
      <c r="C2631" s="112">
        <v>18.975000000000001</v>
      </c>
      <c r="D2631" s="112">
        <v>19.774999999999999</v>
      </c>
      <c r="E2631" s="112">
        <v>20.074999999999999</v>
      </c>
      <c r="F2631" s="112">
        <v>20.524999999999999</v>
      </c>
      <c r="G2631" s="112">
        <v>20.774999999999999</v>
      </c>
      <c r="H2631" s="113">
        <v>20.9</v>
      </c>
      <c r="I2631" s="90">
        <f t="shared" si="1510"/>
        <v>17.715</v>
      </c>
      <c r="J2631" s="90">
        <f t="shared" si="1511"/>
        <v>19.295000000000002</v>
      </c>
      <c r="K2631" s="114">
        <v>12</v>
      </c>
      <c r="L2631" s="115">
        <v>0.05</v>
      </c>
      <c r="M2631" s="90">
        <v>14.79</v>
      </c>
      <c r="N2631" s="90">
        <v>15.7</v>
      </c>
      <c r="O2631" s="90">
        <v>18.45</v>
      </c>
      <c r="P2631" s="90">
        <v>20.28</v>
      </c>
      <c r="Q2631" s="90">
        <v>21.65</v>
      </c>
      <c r="R2631" s="63">
        <f t="shared" si="1499"/>
        <v>8.2400000000000055</v>
      </c>
      <c r="S2631" s="64">
        <f t="shared" si="1498"/>
        <v>3.1537450722733153E-2</v>
      </c>
      <c r="T2631" s="65">
        <f t="shared" si="1492"/>
        <v>0.94203821656050957</v>
      </c>
      <c r="U2631" s="65">
        <f t="shared" si="1492"/>
        <v>0.85094850948509482</v>
      </c>
      <c r="V2631" s="65">
        <f t="shared" si="1500"/>
        <v>0.7741617357001972</v>
      </c>
      <c r="W2631" s="65">
        <f t="shared" si="1501"/>
        <v>0.72517321016166281</v>
      </c>
      <c r="X2631" s="61">
        <f t="shared" si="1512"/>
        <v>0.12444444444444452</v>
      </c>
      <c r="Y2631" s="66">
        <f t="shared" si="1502"/>
        <v>4.1095890410958867E-2</v>
      </c>
      <c r="Z2631" s="61">
        <f t="shared" si="1503"/>
        <v>8.9189952018063887E-2</v>
      </c>
      <c r="AA2631" s="67">
        <f t="shared" si="1504"/>
        <v>17.715</v>
      </c>
      <c r="AB2631" s="68">
        <f t="shared" si="1505"/>
        <v>7.4840764331210244E-2</v>
      </c>
      <c r="AC2631" s="69">
        <f t="shared" si="1506"/>
        <v>0.12834394904458604</v>
      </c>
      <c r="AD2631" s="70">
        <f>_xlfn.PERCENTILE.EXC(AC2631:$AC$5675,0.5)</f>
        <v>7.9416809605488858E-2</v>
      </c>
      <c r="AE2631" s="70">
        <f>_xlfn.PERCENTILE.EXC($AC2631:AC$5675,0.35)</f>
        <v>4.3928828483908618E-2</v>
      </c>
      <c r="AF2631" s="71">
        <f t="shared" si="1494"/>
        <v>5.4666988064600866E-2</v>
      </c>
      <c r="AG2631" s="70">
        <f t="shared" si="1495"/>
        <v>-0.12793721572730957</v>
      </c>
      <c r="AH2631" s="70">
        <f t="shared" si="1496"/>
        <v>-0.15861506757985319</v>
      </c>
      <c r="AI2631" s="61" t="str">
        <f t="shared" si="1521"/>
        <v>Short VOL</v>
      </c>
      <c r="AJ2631" s="68" t="str">
        <f t="shared" si="1522"/>
        <v>Short VOL</v>
      </c>
      <c r="AK2631" s="72" t="str">
        <f t="shared" si="1523"/>
        <v>00631L</v>
      </c>
      <c r="AL2631" s="73">
        <f t="shared" si="1513"/>
        <v>1</v>
      </c>
      <c r="AM2631" s="72" t="str">
        <f t="shared" si="1526"/>
        <v>00631L</v>
      </c>
      <c r="AN2631" s="73">
        <f t="shared" si="1514"/>
        <v>1</v>
      </c>
      <c r="AO2631" s="74" t="str">
        <f t="shared" si="1520"/>
        <v>00631L</v>
      </c>
      <c r="AP2631" s="20">
        <f t="shared" si="1515"/>
        <v>1</v>
      </c>
      <c r="AQ2631" s="74" t="str">
        <f t="shared" si="1493"/>
        <v>00635U</v>
      </c>
      <c r="AR2631" s="20">
        <f t="shared" si="1516"/>
        <v>0</v>
      </c>
      <c r="AS2631" s="74" t="str">
        <f t="shared" si="1524"/>
        <v>00635U</v>
      </c>
      <c r="AT2631" s="20">
        <f t="shared" si="1517"/>
        <v>0</v>
      </c>
      <c r="AU2631" s="74" t="str">
        <f t="shared" si="1507"/>
        <v>00631L</v>
      </c>
      <c r="AV2631" s="20">
        <f t="shared" si="1518"/>
        <v>1</v>
      </c>
      <c r="AW2631" s="74" t="str">
        <f t="shared" si="1508"/>
        <v>00631L</v>
      </c>
      <c r="AX2631" s="20">
        <f t="shared" si="1509"/>
        <v>1</v>
      </c>
      <c r="AY2631" s="20">
        <f t="shared" si="1519"/>
        <v>0</v>
      </c>
      <c r="AZ2631" s="116">
        <v>42492</v>
      </c>
      <c r="BA2631" s="117">
        <v>15.35</v>
      </c>
      <c r="BB2631" s="118">
        <v>15.362500000000001</v>
      </c>
      <c r="BC2631" s="76">
        <f t="shared" si="1527"/>
        <v>15.712708333333337</v>
      </c>
      <c r="BD2631" s="76">
        <f t="shared" si="1528"/>
        <v>15.704375000000004</v>
      </c>
      <c r="BE2631" s="77">
        <f t="shared" si="1497"/>
        <v>-2.228822211320473E-2</v>
      </c>
      <c r="BF2631" s="77">
        <f t="shared" si="1525"/>
        <v>-2.2565367930911257E-2</v>
      </c>
    </row>
    <row r="2632" spans="1:58" s="23" customFormat="1" ht="15.75" customHeight="1" x14ac:dyDescent="0.4">
      <c r="A2632" s="116">
        <v>42488</v>
      </c>
      <c r="B2632" s="112">
        <v>16.475000000000001</v>
      </c>
      <c r="C2632" s="112">
        <v>18.475000000000001</v>
      </c>
      <c r="D2632" s="112">
        <v>19.375</v>
      </c>
      <c r="E2632" s="112">
        <v>19.675000000000001</v>
      </c>
      <c r="F2632" s="112">
        <v>20.175000000000001</v>
      </c>
      <c r="G2632" s="112">
        <v>20.45</v>
      </c>
      <c r="H2632" s="113">
        <v>20.6</v>
      </c>
      <c r="I2632" s="90">
        <f t="shared" si="1510"/>
        <v>17.175000000000001</v>
      </c>
      <c r="J2632" s="90">
        <f t="shared" si="1511"/>
        <v>18.79</v>
      </c>
      <c r="K2632" s="114">
        <v>13</v>
      </c>
      <c r="L2632" s="115">
        <v>0.05</v>
      </c>
      <c r="M2632" s="90">
        <v>14.55</v>
      </c>
      <c r="N2632" s="90">
        <v>15.22</v>
      </c>
      <c r="O2632" s="90">
        <v>17.78</v>
      </c>
      <c r="P2632" s="90">
        <v>19.75</v>
      </c>
      <c r="Q2632" s="90">
        <v>21.23</v>
      </c>
      <c r="R2632" s="63">
        <f t="shared" si="1499"/>
        <v>7.759999999999998</v>
      </c>
      <c r="S2632" s="64">
        <f t="shared" si="1498"/>
        <v>0.10530137981118382</v>
      </c>
      <c r="T2632" s="65">
        <f t="shared" si="1492"/>
        <v>0.95597897503285156</v>
      </c>
      <c r="U2632" s="65">
        <f t="shared" si="1492"/>
        <v>0.8560179977502812</v>
      </c>
      <c r="V2632" s="65">
        <f t="shared" si="1500"/>
        <v>0.77063291139240508</v>
      </c>
      <c r="W2632" s="65">
        <f t="shared" si="1501"/>
        <v>0.71691003297220912</v>
      </c>
      <c r="X2632" s="61">
        <f t="shared" si="1512"/>
        <v>0.12139605462822457</v>
      </c>
      <c r="Y2632" s="66">
        <f t="shared" si="1502"/>
        <v>4.7013977128335487E-2</v>
      </c>
      <c r="Z2632" s="61">
        <f t="shared" si="1503"/>
        <v>9.4032023289665118E-2</v>
      </c>
      <c r="AA2632" s="67">
        <f t="shared" si="1504"/>
        <v>17.175000000000004</v>
      </c>
      <c r="AB2632" s="68">
        <f t="shared" si="1505"/>
        <v>8.2457293035479676E-2</v>
      </c>
      <c r="AC2632" s="69">
        <f t="shared" si="1506"/>
        <v>0.12844940867279919</v>
      </c>
      <c r="AD2632" s="70">
        <f>_xlfn.PERCENTILE.EXC(AC2632:$AC$5675,0.5)</f>
        <v>7.9386500369020591E-2</v>
      </c>
      <c r="AE2632" s="70">
        <f>_xlfn.PERCENTILE.EXC($AC2632:AC$5675,0.35)</f>
        <v>4.3883510275878071E-2</v>
      </c>
      <c r="AF2632" s="71">
        <f t="shared" si="1494"/>
        <v>5.4666988064600866E-2</v>
      </c>
      <c r="AG2632" s="70">
        <f t="shared" si="1495"/>
        <v>-0.12793721572730957</v>
      </c>
      <c r="AH2632" s="70">
        <f t="shared" si="1496"/>
        <v>-0.15861506757985319</v>
      </c>
      <c r="AI2632" s="61" t="str">
        <f t="shared" si="1521"/>
        <v>Short VOL</v>
      </c>
      <c r="AJ2632" s="68" t="str">
        <f t="shared" si="1522"/>
        <v>Short VOL</v>
      </c>
      <c r="AK2632" s="72" t="str">
        <f t="shared" si="1523"/>
        <v>00631L</v>
      </c>
      <c r="AL2632" s="73">
        <f t="shared" si="1513"/>
        <v>1</v>
      </c>
      <c r="AM2632" s="72" t="str">
        <f t="shared" si="1526"/>
        <v>00631L</v>
      </c>
      <c r="AN2632" s="73">
        <f t="shared" si="1514"/>
        <v>1</v>
      </c>
      <c r="AO2632" s="74" t="str">
        <f t="shared" si="1520"/>
        <v>00631L</v>
      </c>
      <c r="AP2632" s="20">
        <f t="shared" si="1515"/>
        <v>1</v>
      </c>
      <c r="AQ2632" s="74" t="str">
        <f t="shared" si="1493"/>
        <v>00635U</v>
      </c>
      <c r="AR2632" s="20">
        <f t="shared" si="1516"/>
        <v>0</v>
      </c>
      <c r="AS2632" s="74" t="str">
        <f t="shared" si="1524"/>
        <v>00635U</v>
      </c>
      <c r="AT2632" s="20">
        <f t="shared" si="1517"/>
        <v>0</v>
      </c>
      <c r="AU2632" s="74" t="str">
        <f t="shared" si="1507"/>
        <v>00631L</v>
      </c>
      <c r="AV2632" s="20">
        <f t="shared" si="1518"/>
        <v>1</v>
      </c>
      <c r="AW2632" s="74" t="str">
        <f t="shared" si="1508"/>
        <v>00631L</v>
      </c>
      <c r="AX2632" s="20">
        <f t="shared" si="1509"/>
        <v>1</v>
      </c>
      <c r="AY2632" s="20">
        <f t="shared" si="1519"/>
        <v>0</v>
      </c>
      <c r="AZ2632" s="116">
        <v>42489</v>
      </c>
      <c r="BA2632" s="117">
        <v>15.43</v>
      </c>
      <c r="BB2632" s="118">
        <v>15.4</v>
      </c>
      <c r="BC2632" s="76">
        <f t="shared" si="1527"/>
        <v>15.720208333333337</v>
      </c>
      <c r="BD2632" s="76">
        <f t="shared" si="1528"/>
        <v>15.713833333333337</v>
      </c>
      <c r="BE2632" s="77">
        <f t="shared" si="1497"/>
        <v>-2.0369216904992476E-2</v>
      </c>
      <c r="BF2632" s="77">
        <f t="shared" si="1525"/>
        <v>-1.8062641197246841E-2</v>
      </c>
    </row>
    <row r="2633" spans="1:58" s="23" customFormat="1" ht="15.75" customHeight="1" x14ac:dyDescent="0.4">
      <c r="A2633" s="116">
        <v>42487</v>
      </c>
      <c r="B2633" s="112">
        <v>15.475</v>
      </c>
      <c r="C2633" s="112">
        <v>17.625</v>
      </c>
      <c r="D2633" s="112">
        <v>18.625</v>
      </c>
      <c r="E2633" s="112">
        <v>19.024999999999999</v>
      </c>
      <c r="F2633" s="112">
        <v>19.625</v>
      </c>
      <c r="G2633" s="112">
        <v>19.925000000000001</v>
      </c>
      <c r="H2633" s="113">
        <v>20.100000000000001</v>
      </c>
      <c r="I2633" s="90">
        <f t="shared" si="1510"/>
        <v>16.12</v>
      </c>
      <c r="J2633" s="90">
        <f t="shared" si="1511"/>
        <v>17.925000000000001</v>
      </c>
      <c r="K2633" s="114">
        <v>14</v>
      </c>
      <c r="L2633" s="115">
        <v>0.05</v>
      </c>
      <c r="M2633" s="90">
        <v>12.81</v>
      </c>
      <c r="N2633" s="90">
        <v>13.77</v>
      </c>
      <c r="O2633" s="90">
        <v>16.77</v>
      </c>
      <c r="P2633" s="90">
        <v>19.010000000000002</v>
      </c>
      <c r="Q2633" s="90">
        <v>20.72</v>
      </c>
      <c r="R2633" s="63">
        <f t="shared" si="1499"/>
        <v>9.2000000000000028</v>
      </c>
      <c r="S2633" s="64">
        <f t="shared" si="1498"/>
        <v>-1.3610315186246509E-2</v>
      </c>
      <c r="T2633" s="65">
        <f t="shared" ref="T2633:U2696" si="1529">M2633/N2633</f>
        <v>0.93028322440087152</v>
      </c>
      <c r="U2633" s="65">
        <f t="shared" si="1529"/>
        <v>0.82110912343470488</v>
      </c>
      <c r="V2633" s="65">
        <f t="shared" si="1500"/>
        <v>0.72435560231457119</v>
      </c>
      <c r="W2633" s="65">
        <f t="shared" si="1501"/>
        <v>0.66457528957528955</v>
      </c>
      <c r="X2633" s="61">
        <f t="shared" si="1512"/>
        <v>0.13893376413570277</v>
      </c>
      <c r="Y2633" s="66">
        <f t="shared" si="1502"/>
        <v>5.6504599211563887E-2</v>
      </c>
      <c r="Z2633" s="61">
        <f t="shared" si="1503"/>
        <v>0.11197270471464017</v>
      </c>
      <c r="AA2633" s="67">
        <f t="shared" si="1504"/>
        <v>16.12</v>
      </c>
      <c r="AB2633" s="68">
        <f t="shared" si="1505"/>
        <v>0.12381989832970226</v>
      </c>
      <c r="AC2633" s="69">
        <f t="shared" si="1506"/>
        <v>0.17066085693536684</v>
      </c>
      <c r="AD2633" s="70">
        <f>_xlfn.PERCENTILE.EXC(AC2633:$AC$5675,0.5)</f>
        <v>7.9356191132552323E-2</v>
      </c>
      <c r="AE2633" s="70">
        <f>_xlfn.PERCENTILE.EXC($AC2633:AC$5675,0.35)</f>
        <v>4.3828387780296671E-2</v>
      </c>
      <c r="AF2633" s="71">
        <f t="shared" si="1494"/>
        <v>5.4666988064600866E-2</v>
      </c>
      <c r="AG2633" s="70">
        <f t="shared" si="1495"/>
        <v>-0.12793721572730957</v>
      </c>
      <c r="AH2633" s="70">
        <f t="shared" si="1496"/>
        <v>-0.15861506757985319</v>
      </c>
      <c r="AI2633" s="61" t="str">
        <f t="shared" si="1521"/>
        <v>Short VOL</v>
      </c>
      <c r="AJ2633" s="68" t="str">
        <f t="shared" si="1522"/>
        <v>Short VOL</v>
      </c>
      <c r="AK2633" s="72" t="str">
        <f t="shared" si="1523"/>
        <v>00631L</v>
      </c>
      <c r="AL2633" s="73">
        <f t="shared" si="1513"/>
        <v>1</v>
      </c>
      <c r="AM2633" s="72" t="str">
        <f t="shared" si="1526"/>
        <v>00631L</v>
      </c>
      <c r="AN2633" s="73">
        <f t="shared" si="1514"/>
        <v>1</v>
      </c>
      <c r="AO2633" s="74" t="str">
        <f t="shared" si="1520"/>
        <v>00631L</v>
      </c>
      <c r="AP2633" s="20">
        <f t="shared" si="1515"/>
        <v>1</v>
      </c>
      <c r="AQ2633" s="74" t="str">
        <f t="shared" si="1493"/>
        <v>00635U</v>
      </c>
      <c r="AR2633" s="20">
        <f t="shared" si="1516"/>
        <v>0</v>
      </c>
      <c r="AS2633" s="74" t="str">
        <f t="shared" si="1524"/>
        <v>00635U</v>
      </c>
      <c r="AT2633" s="20">
        <f t="shared" si="1517"/>
        <v>0</v>
      </c>
      <c r="AU2633" s="74" t="str">
        <f t="shared" si="1507"/>
        <v>00631L</v>
      </c>
      <c r="AV2633" s="20">
        <f t="shared" si="1518"/>
        <v>1</v>
      </c>
      <c r="AW2633" s="74" t="str">
        <f t="shared" si="1508"/>
        <v>00631L</v>
      </c>
      <c r="AX2633" s="20">
        <f t="shared" si="1509"/>
        <v>1</v>
      </c>
      <c r="AY2633" s="20">
        <f t="shared" si="1519"/>
        <v>0</v>
      </c>
      <c r="AZ2633" s="116">
        <v>42488</v>
      </c>
      <c r="BA2633" s="117">
        <v>15.3</v>
      </c>
      <c r="BB2633" s="118">
        <v>15.3</v>
      </c>
      <c r="BC2633" s="76">
        <f t="shared" si="1527"/>
        <v>15.72854166666667</v>
      </c>
      <c r="BD2633" s="76">
        <f t="shared" si="1528"/>
        <v>15.71854166666667</v>
      </c>
      <c r="BE2633" s="77">
        <f t="shared" si="1497"/>
        <v>-2.7246115739698439E-2</v>
      </c>
      <c r="BF2633" s="77">
        <f t="shared" si="1525"/>
        <v>-2.6627258147888164E-2</v>
      </c>
    </row>
    <row r="2634" spans="1:58" s="23" customFormat="1" ht="15.75" customHeight="1" x14ac:dyDescent="0.4">
      <c r="A2634" s="116">
        <v>42486</v>
      </c>
      <c r="B2634" s="112">
        <v>15.925000000000001</v>
      </c>
      <c r="C2634" s="112">
        <v>18.024999999999999</v>
      </c>
      <c r="D2634" s="112">
        <v>18.975000000000001</v>
      </c>
      <c r="E2634" s="112">
        <v>19.375</v>
      </c>
      <c r="F2634" s="112">
        <v>19.925000000000001</v>
      </c>
      <c r="G2634" s="112">
        <v>20.225000000000001</v>
      </c>
      <c r="H2634" s="113">
        <v>20.399999999999999</v>
      </c>
      <c r="I2634" s="90">
        <f t="shared" si="1510"/>
        <v>16.45</v>
      </c>
      <c r="J2634" s="90">
        <f t="shared" si="1511"/>
        <v>18.262499999999999</v>
      </c>
      <c r="K2634" s="114">
        <v>15</v>
      </c>
      <c r="L2634" s="115">
        <v>0.05</v>
      </c>
      <c r="M2634" s="90">
        <v>13.5</v>
      </c>
      <c r="N2634" s="90">
        <v>13.96</v>
      </c>
      <c r="O2634" s="90">
        <v>16.920000000000002</v>
      </c>
      <c r="P2634" s="90">
        <v>19.11</v>
      </c>
      <c r="Q2634" s="90">
        <v>20.86</v>
      </c>
      <c r="R2634" s="63">
        <f t="shared" si="1499"/>
        <v>8.57</v>
      </c>
      <c r="S2634" s="64">
        <f t="shared" si="1498"/>
        <v>-8.5227272727272166E-3</v>
      </c>
      <c r="T2634" s="65">
        <f t="shared" si="1529"/>
        <v>0.96704871060171915</v>
      </c>
      <c r="U2634" s="65">
        <f t="shared" si="1529"/>
        <v>0.82505910165484631</v>
      </c>
      <c r="V2634" s="65">
        <f t="shared" si="1500"/>
        <v>0.73050758765044488</v>
      </c>
      <c r="W2634" s="65">
        <f t="shared" si="1501"/>
        <v>0.66922339405560893</v>
      </c>
      <c r="X2634" s="61">
        <f t="shared" si="1512"/>
        <v>0.13186813186813173</v>
      </c>
      <c r="Y2634" s="66">
        <f t="shared" si="1502"/>
        <v>5.2903225806451543E-2</v>
      </c>
      <c r="Z2634" s="61">
        <f t="shared" si="1503"/>
        <v>0.1101823708206687</v>
      </c>
      <c r="AA2634" s="67">
        <f t="shared" si="1504"/>
        <v>16.450000000000003</v>
      </c>
      <c r="AB2634" s="68">
        <f t="shared" si="1505"/>
        <v>0.14075931232091687</v>
      </c>
      <c r="AC2634" s="69">
        <f t="shared" si="1506"/>
        <v>0.17836676217765057</v>
      </c>
      <c r="AD2634" s="70">
        <f>_xlfn.PERCENTILE.EXC(AC2634:$AC$5675,0.5)</f>
        <v>7.9297628220560107E-2</v>
      </c>
      <c r="AE2634" s="70">
        <f>_xlfn.PERCENTILE.EXC($AC2634:AC$5675,0.35)</f>
        <v>4.3773265284715306E-2</v>
      </c>
      <c r="AF2634" s="71">
        <f t="shared" si="1494"/>
        <v>5.4666988064600866E-2</v>
      </c>
      <c r="AG2634" s="70">
        <f t="shared" si="1495"/>
        <v>-0.12793721572730957</v>
      </c>
      <c r="AH2634" s="70">
        <f t="shared" si="1496"/>
        <v>-0.15861506757985319</v>
      </c>
      <c r="AI2634" s="61" t="str">
        <f t="shared" si="1521"/>
        <v>Short VOL</v>
      </c>
      <c r="AJ2634" s="68" t="str">
        <f t="shared" si="1522"/>
        <v>Short VOL</v>
      </c>
      <c r="AK2634" s="72" t="str">
        <f t="shared" si="1523"/>
        <v>00631L</v>
      </c>
      <c r="AL2634" s="73">
        <f t="shared" si="1513"/>
        <v>1</v>
      </c>
      <c r="AM2634" s="72" t="str">
        <f t="shared" si="1526"/>
        <v>00631L</v>
      </c>
      <c r="AN2634" s="73">
        <f t="shared" si="1514"/>
        <v>1</v>
      </c>
      <c r="AO2634" s="74" t="str">
        <f t="shared" si="1520"/>
        <v>00631L</v>
      </c>
      <c r="AP2634" s="20">
        <f t="shared" si="1515"/>
        <v>1</v>
      </c>
      <c r="AQ2634" s="74" t="str">
        <f t="shared" ref="AQ2634:AQ2697" si="1530">IF(BB2634&gt;BC2634,IF(BE2634&lt;0.2,"00631L","00635U"),"00635U")</f>
        <v>00635U</v>
      </c>
      <c r="AR2634" s="20">
        <f t="shared" si="1516"/>
        <v>0</v>
      </c>
      <c r="AS2634" s="74" t="str">
        <f t="shared" si="1524"/>
        <v>00635U</v>
      </c>
      <c r="AT2634" s="20">
        <f t="shared" si="1517"/>
        <v>0</v>
      </c>
      <c r="AU2634" s="74" t="str">
        <f t="shared" si="1507"/>
        <v>00631L</v>
      </c>
      <c r="AV2634" s="20">
        <f t="shared" si="1518"/>
        <v>1</v>
      </c>
      <c r="AW2634" s="74" t="str">
        <f t="shared" si="1508"/>
        <v>00631L</v>
      </c>
      <c r="AX2634" s="20">
        <f t="shared" si="1509"/>
        <v>1</v>
      </c>
      <c r="AY2634" s="20">
        <f t="shared" si="1519"/>
        <v>0</v>
      </c>
      <c r="AZ2634" s="116">
        <v>42487</v>
      </c>
      <c r="BA2634" s="117">
        <v>15.34</v>
      </c>
      <c r="BB2634" s="118">
        <v>15.225</v>
      </c>
      <c r="BC2634" s="76">
        <f t="shared" si="1527"/>
        <v>15.733541666666671</v>
      </c>
      <c r="BD2634" s="76">
        <f t="shared" si="1528"/>
        <v>15.729208333333336</v>
      </c>
      <c r="BE2634" s="77">
        <f t="shared" si="1497"/>
        <v>-3.232213556494249E-2</v>
      </c>
      <c r="BF2634" s="77">
        <f t="shared" si="1525"/>
        <v>-2.4744305313098677E-2</v>
      </c>
    </row>
    <row r="2635" spans="1:58" s="23" customFormat="1" ht="15.75" customHeight="1" x14ac:dyDescent="0.4">
      <c r="A2635" s="116">
        <v>42485</v>
      </c>
      <c r="B2635" s="112">
        <v>16.225000000000001</v>
      </c>
      <c r="C2635" s="112">
        <v>18.175000000000001</v>
      </c>
      <c r="D2635" s="112">
        <v>19.125</v>
      </c>
      <c r="E2635" s="112">
        <v>19.475000000000001</v>
      </c>
      <c r="F2635" s="112">
        <v>20.024999999999999</v>
      </c>
      <c r="G2635" s="112">
        <v>20.324999999999999</v>
      </c>
      <c r="H2635" s="113">
        <v>20.475000000000001</v>
      </c>
      <c r="I2635" s="90">
        <f t="shared" si="1510"/>
        <v>16.615000000000002</v>
      </c>
      <c r="J2635" s="90">
        <f t="shared" si="1511"/>
        <v>18.365000000000002</v>
      </c>
      <c r="K2635" s="114">
        <v>16</v>
      </c>
      <c r="L2635" s="115">
        <v>0.05</v>
      </c>
      <c r="M2635" s="90">
        <v>13.62</v>
      </c>
      <c r="N2635" s="90">
        <v>14.08</v>
      </c>
      <c r="O2635" s="90">
        <v>17.22</v>
      </c>
      <c r="P2635" s="90">
        <v>19.309999999999999</v>
      </c>
      <c r="Q2635" s="90">
        <v>21</v>
      </c>
      <c r="R2635" s="63">
        <f t="shared" si="1499"/>
        <v>8.8300000000000018</v>
      </c>
      <c r="S2635" s="64">
        <f t="shared" si="1498"/>
        <v>6.5052950075642921E-2</v>
      </c>
      <c r="T2635" s="65">
        <f t="shared" si="1529"/>
        <v>0.96732954545454541</v>
      </c>
      <c r="U2635" s="65">
        <f t="shared" si="1529"/>
        <v>0.81765389082462259</v>
      </c>
      <c r="V2635" s="65">
        <f t="shared" si="1500"/>
        <v>0.72915587778353186</v>
      </c>
      <c r="W2635" s="65">
        <f t="shared" si="1501"/>
        <v>0.67047619047619045</v>
      </c>
      <c r="X2635" s="61">
        <f t="shared" si="1512"/>
        <v>0.12018489984591674</v>
      </c>
      <c r="Y2635" s="66">
        <f t="shared" si="1502"/>
        <v>5.1347881899871627E-2</v>
      </c>
      <c r="Z2635" s="61">
        <f t="shared" si="1503"/>
        <v>0.10532651218778211</v>
      </c>
      <c r="AA2635" s="67">
        <f t="shared" si="1504"/>
        <v>16.615000000000002</v>
      </c>
      <c r="AB2635" s="68">
        <f t="shared" si="1505"/>
        <v>0.15234375000000008</v>
      </c>
      <c r="AC2635" s="69">
        <f t="shared" si="1506"/>
        <v>0.18004261363636379</v>
      </c>
      <c r="AD2635" s="70">
        <f>_xlfn.PERCENTILE.EXC(AC2635:$AC$5675,0.5)</f>
        <v>7.9239065308567877E-2</v>
      </c>
      <c r="AE2635" s="70">
        <f>_xlfn.PERCENTILE.EXC($AC2635:AC$5675,0.35)</f>
        <v>4.3750360498196257E-2</v>
      </c>
      <c r="AF2635" s="71">
        <f t="shared" si="1494"/>
        <v>5.4666988064600866E-2</v>
      </c>
      <c r="AG2635" s="70">
        <f t="shared" si="1495"/>
        <v>-0.12793721572730957</v>
      </c>
      <c r="AH2635" s="70">
        <f t="shared" si="1496"/>
        <v>-0.15861506757985319</v>
      </c>
      <c r="AI2635" s="61" t="str">
        <f t="shared" si="1521"/>
        <v>Short VOL</v>
      </c>
      <c r="AJ2635" s="68" t="str">
        <f t="shared" si="1522"/>
        <v>Short VOL</v>
      </c>
      <c r="AK2635" s="72" t="str">
        <f t="shared" si="1523"/>
        <v>00631L</v>
      </c>
      <c r="AL2635" s="73">
        <f t="shared" si="1513"/>
        <v>1</v>
      </c>
      <c r="AM2635" s="72" t="str">
        <f t="shared" si="1526"/>
        <v>00631L</v>
      </c>
      <c r="AN2635" s="73">
        <f t="shared" si="1514"/>
        <v>1</v>
      </c>
      <c r="AO2635" s="74" t="str">
        <f t="shared" si="1520"/>
        <v>00631L</v>
      </c>
      <c r="AP2635" s="20">
        <f t="shared" si="1515"/>
        <v>1</v>
      </c>
      <c r="AQ2635" s="74" t="str">
        <f t="shared" si="1530"/>
        <v>00635U</v>
      </c>
      <c r="AR2635" s="20">
        <f t="shared" si="1516"/>
        <v>0</v>
      </c>
      <c r="AS2635" s="74" t="str">
        <f t="shared" si="1524"/>
        <v>00635U</v>
      </c>
      <c r="AT2635" s="20">
        <f t="shared" si="1517"/>
        <v>0</v>
      </c>
      <c r="AU2635" s="74" t="str">
        <f t="shared" si="1507"/>
        <v>00631L</v>
      </c>
      <c r="AV2635" s="20">
        <f t="shared" si="1518"/>
        <v>1</v>
      </c>
      <c r="AW2635" s="74" t="str">
        <f t="shared" si="1508"/>
        <v>00631L</v>
      </c>
      <c r="AX2635" s="20">
        <f t="shared" si="1509"/>
        <v>1</v>
      </c>
      <c r="AY2635" s="20">
        <f t="shared" si="1519"/>
        <v>0</v>
      </c>
      <c r="AZ2635" s="116">
        <v>42486</v>
      </c>
      <c r="BA2635" s="117">
        <v>15.24</v>
      </c>
      <c r="BB2635" s="118">
        <v>15.2</v>
      </c>
      <c r="BC2635" s="76">
        <f t="shared" si="1527"/>
        <v>15.739166666666669</v>
      </c>
      <c r="BD2635" s="76">
        <f t="shared" si="1528"/>
        <v>15.73379166666667</v>
      </c>
      <c r="BE2635" s="77">
        <f t="shared" si="1497"/>
        <v>-3.4256366813152118E-2</v>
      </c>
      <c r="BF2635" s="77">
        <f t="shared" si="1525"/>
        <v>-3.1384149296498465E-2</v>
      </c>
    </row>
    <row r="2636" spans="1:58" s="23" customFormat="1" ht="15.75" customHeight="1" x14ac:dyDescent="0.4">
      <c r="A2636" s="116">
        <v>42482</v>
      </c>
      <c r="B2636" s="112">
        <v>16.175000000000001</v>
      </c>
      <c r="C2636" s="112">
        <v>18.024999999999999</v>
      </c>
      <c r="D2636" s="112">
        <v>18.975000000000001</v>
      </c>
      <c r="E2636" s="112">
        <v>19.375</v>
      </c>
      <c r="F2636" s="112">
        <v>19.925000000000001</v>
      </c>
      <c r="G2636" s="112">
        <v>20.225000000000001</v>
      </c>
      <c r="H2636" s="113">
        <v>20.375</v>
      </c>
      <c r="I2636" s="90">
        <f t="shared" si="1510"/>
        <v>16.452500000000001</v>
      </c>
      <c r="J2636" s="90">
        <f t="shared" si="1511"/>
        <v>18.1675</v>
      </c>
      <c r="K2636" s="114">
        <v>17</v>
      </c>
      <c r="L2636" s="115">
        <v>0.05</v>
      </c>
      <c r="M2636" s="90">
        <v>11.93</v>
      </c>
      <c r="N2636" s="90">
        <v>13.22</v>
      </c>
      <c r="O2636" s="90">
        <v>16.64</v>
      </c>
      <c r="P2636" s="90">
        <v>19.02</v>
      </c>
      <c r="Q2636" s="90">
        <v>20.77</v>
      </c>
      <c r="R2636" s="63">
        <f t="shared" si="1499"/>
        <v>10.509999999999998</v>
      </c>
      <c r="S2636" s="64">
        <f t="shared" si="1498"/>
        <v>-5.2329749103942558E-2</v>
      </c>
      <c r="T2636" s="65">
        <f t="shared" si="1529"/>
        <v>0.90242057488653549</v>
      </c>
      <c r="U2636" s="65">
        <f t="shared" si="1529"/>
        <v>0.79447115384615385</v>
      </c>
      <c r="V2636" s="65">
        <f t="shared" si="1500"/>
        <v>0.6950578338590957</v>
      </c>
      <c r="W2636" s="65">
        <f t="shared" si="1501"/>
        <v>0.63649494463168033</v>
      </c>
      <c r="X2636" s="61">
        <f t="shared" si="1512"/>
        <v>0.11437403400309105</v>
      </c>
      <c r="Y2636" s="66">
        <f t="shared" si="1502"/>
        <v>5.1612903225806452E-2</v>
      </c>
      <c r="Z2636" s="61">
        <f t="shared" si="1503"/>
        <v>0.10423947728308766</v>
      </c>
      <c r="AA2636" s="67">
        <f t="shared" si="1504"/>
        <v>16.452500000000001</v>
      </c>
      <c r="AB2636" s="68">
        <f t="shared" si="1505"/>
        <v>0.22352496217851739</v>
      </c>
      <c r="AC2636" s="69">
        <f t="shared" si="1506"/>
        <v>0.24451588502269286</v>
      </c>
      <c r="AD2636" s="70">
        <f>_xlfn.PERCENTILE.EXC(AC2636:$AC$5675,0.5)</f>
        <v>7.9215914004318794E-2</v>
      </c>
      <c r="AE2636" s="70">
        <f>_xlfn.PERCENTILE.EXC($AC2636:AC$5675,0.35)</f>
        <v>4.3732825329854244E-2</v>
      </c>
      <c r="AF2636" s="71">
        <f t="shared" si="1494"/>
        <v>5.4666988064600866E-2</v>
      </c>
      <c r="AG2636" s="70">
        <f t="shared" si="1495"/>
        <v>-0.12793721572730957</v>
      </c>
      <c r="AH2636" s="70">
        <f t="shared" si="1496"/>
        <v>-0.15861506757985319</v>
      </c>
      <c r="AI2636" s="61" t="str">
        <f t="shared" si="1521"/>
        <v>Short VOL</v>
      </c>
      <c r="AJ2636" s="68" t="str">
        <f t="shared" si="1522"/>
        <v>Short VOL</v>
      </c>
      <c r="AK2636" s="72" t="str">
        <f t="shared" si="1523"/>
        <v>00631L</v>
      </c>
      <c r="AL2636" s="73">
        <f t="shared" si="1513"/>
        <v>1</v>
      </c>
      <c r="AM2636" s="72" t="str">
        <f t="shared" si="1526"/>
        <v>00631L</v>
      </c>
      <c r="AN2636" s="73">
        <f t="shared" si="1514"/>
        <v>1</v>
      </c>
      <c r="AO2636" s="74" t="str">
        <f t="shared" si="1520"/>
        <v>00631L</v>
      </c>
      <c r="AP2636" s="20">
        <f t="shared" si="1515"/>
        <v>1</v>
      </c>
      <c r="AQ2636" s="74" t="str">
        <f t="shared" si="1530"/>
        <v>00635U</v>
      </c>
      <c r="AR2636" s="20">
        <f t="shared" si="1516"/>
        <v>0</v>
      </c>
      <c r="AS2636" s="74" t="str">
        <f t="shared" si="1524"/>
        <v>00635U</v>
      </c>
      <c r="AT2636" s="20">
        <f t="shared" si="1517"/>
        <v>0</v>
      </c>
      <c r="AU2636" s="74" t="str">
        <f t="shared" si="1507"/>
        <v>00631L</v>
      </c>
      <c r="AV2636" s="20">
        <f t="shared" si="1518"/>
        <v>1</v>
      </c>
      <c r="AW2636" s="74" t="str">
        <f t="shared" si="1508"/>
        <v>00631L</v>
      </c>
      <c r="AX2636" s="20">
        <f t="shared" si="1509"/>
        <v>1</v>
      </c>
      <c r="AY2636" s="20">
        <f t="shared" si="1519"/>
        <v>0</v>
      </c>
      <c r="AZ2636" s="116">
        <v>42485</v>
      </c>
      <c r="BA2636" s="117">
        <v>15.18</v>
      </c>
      <c r="BB2636" s="118">
        <v>15.1625</v>
      </c>
      <c r="BC2636" s="76">
        <f t="shared" si="1527"/>
        <v>15.74416666666667</v>
      </c>
      <c r="BD2636" s="76">
        <f t="shared" si="1528"/>
        <v>15.738833333333336</v>
      </c>
      <c r="BE2636" s="77">
        <f t="shared" si="1497"/>
        <v>-3.6944900227597763E-2</v>
      </c>
      <c r="BF2636" s="77">
        <f t="shared" si="1525"/>
        <v>-3.5506655512374016E-2</v>
      </c>
    </row>
    <row r="2637" spans="1:58" s="23" customFormat="1" ht="15.75" customHeight="1" x14ac:dyDescent="0.4">
      <c r="A2637" s="116">
        <v>42481</v>
      </c>
      <c r="B2637" s="112">
        <v>16.774999999999999</v>
      </c>
      <c r="C2637" s="112">
        <v>18.475000000000001</v>
      </c>
      <c r="D2637" s="112">
        <v>19.350000000000001</v>
      </c>
      <c r="E2637" s="112">
        <v>19.675000000000001</v>
      </c>
      <c r="F2637" s="112">
        <v>20.225000000000001</v>
      </c>
      <c r="G2637" s="112">
        <v>20.475000000000001</v>
      </c>
      <c r="H2637" s="113">
        <v>20.625</v>
      </c>
      <c r="I2637" s="90">
        <f t="shared" si="1510"/>
        <v>16.945</v>
      </c>
      <c r="J2637" s="90">
        <f t="shared" si="1511"/>
        <v>18.5625</v>
      </c>
      <c r="K2637" s="114">
        <v>18</v>
      </c>
      <c r="L2637" s="115">
        <v>0.05</v>
      </c>
      <c r="M2637" s="90">
        <v>13.18</v>
      </c>
      <c r="N2637" s="90">
        <v>13.95</v>
      </c>
      <c r="O2637" s="90">
        <v>17.14</v>
      </c>
      <c r="P2637" s="90">
        <v>19.28</v>
      </c>
      <c r="Q2637" s="90">
        <v>20.94</v>
      </c>
      <c r="R2637" s="63">
        <f t="shared" si="1499"/>
        <v>9.2900000000000027</v>
      </c>
      <c r="S2637" s="64">
        <f t="shared" si="1498"/>
        <v>5.0451807228915659E-2</v>
      </c>
      <c r="T2637" s="65">
        <f t="shared" si="1529"/>
        <v>0.9448028673835126</v>
      </c>
      <c r="U2637" s="65">
        <f t="shared" si="1529"/>
        <v>0.81388564760793458</v>
      </c>
      <c r="V2637" s="65">
        <f t="shared" si="1500"/>
        <v>0.72354771784232352</v>
      </c>
      <c r="W2637" s="65">
        <f t="shared" si="1501"/>
        <v>0.66618911174785089</v>
      </c>
      <c r="X2637" s="61">
        <f t="shared" si="1512"/>
        <v>0.1013412816691507</v>
      </c>
      <c r="Y2637" s="66">
        <f t="shared" si="1502"/>
        <v>4.8284625158830967E-2</v>
      </c>
      <c r="Z2637" s="61">
        <f t="shared" si="1503"/>
        <v>9.5455886692239575E-2</v>
      </c>
      <c r="AA2637" s="67">
        <f t="shared" si="1504"/>
        <v>16.944999999999997</v>
      </c>
      <c r="AB2637" s="68">
        <f t="shared" si="1505"/>
        <v>0.20250896057347667</v>
      </c>
      <c r="AC2637" s="69">
        <f t="shared" si="1506"/>
        <v>0.21469534050179195</v>
      </c>
      <c r="AD2637" s="70">
        <f>_xlfn.PERCENTILE.EXC(AC2637:$AC$5675,0.5)</f>
        <v>7.919276270006971E-2</v>
      </c>
      <c r="AE2637" s="70">
        <f>_xlfn.PERCENTILE.EXC($AC2637:AC$5675,0.35)</f>
        <v>4.3715290161512245E-2</v>
      </c>
      <c r="AF2637" s="71">
        <f t="shared" si="1494"/>
        <v>5.4666988064600866E-2</v>
      </c>
      <c r="AG2637" s="70">
        <f t="shared" si="1495"/>
        <v>-0.12793721572730957</v>
      </c>
      <c r="AH2637" s="70">
        <f t="shared" si="1496"/>
        <v>-0.15861506757985319</v>
      </c>
      <c r="AI2637" s="61" t="str">
        <f t="shared" si="1521"/>
        <v>Short VOL</v>
      </c>
      <c r="AJ2637" s="68" t="str">
        <f t="shared" si="1522"/>
        <v>Short VOL</v>
      </c>
      <c r="AK2637" s="72" t="str">
        <f t="shared" si="1523"/>
        <v>00631L</v>
      </c>
      <c r="AL2637" s="73">
        <f t="shared" si="1513"/>
        <v>1</v>
      </c>
      <c r="AM2637" s="72" t="str">
        <f t="shared" si="1526"/>
        <v>00631L</v>
      </c>
      <c r="AN2637" s="73">
        <f t="shared" si="1514"/>
        <v>1</v>
      </c>
      <c r="AO2637" s="74" t="str">
        <f t="shared" si="1520"/>
        <v>00631L</v>
      </c>
      <c r="AP2637" s="20">
        <f t="shared" si="1515"/>
        <v>1</v>
      </c>
      <c r="AQ2637" s="74" t="str">
        <f t="shared" si="1530"/>
        <v>00635U</v>
      </c>
      <c r="AR2637" s="20">
        <f t="shared" si="1516"/>
        <v>0</v>
      </c>
      <c r="AS2637" s="74" t="str">
        <f t="shared" si="1524"/>
        <v>00635U</v>
      </c>
      <c r="AT2637" s="20">
        <f t="shared" si="1517"/>
        <v>0</v>
      </c>
      <c r="AU2637" s="74" t="str">
        <f t="shared" si="1507"/>
        <v>00631L</v>
      </c>
      <c r="AV2637" s="20">
        <f t="shared" si="1518"/>
        <v>1</v>
      </c>
      <c r="AW2637" s="74" t="str">
        <f t="shared" si="1508"/>
        <v>00631L</v>
      </c>
      <c r="AX2637" s="20">
        <f t="shared" si="1509"/>
        <v>1</v>
      </c>
      <c r="AY2637" s="20">
        <f t="shared" si="1519"/>
        <v>0</v>
      </c>
      <c r="AZ2637" s="116">
        <v>42482</v>
      </c>
      <c r="BA2637" s="117">
        <v>15.01</v>
      </c>
      <c r="BB2637" s="118">
        <v>15.1875</v>
      </c>
      <c r="BC2637" s="76">
        <f t="shared" si="1527"/>
        <v>15.751250000000002</v>
      </c>
      <c r="BD2637" s="76">
        <f t="shared" si="1528"/>
        <v>15.741625000000003</v>
      </c>
      <c r="BE2637" s="77">
        <f t="shared" si="1497"/>
        <v>-3.5790810253154656E-2</v>
      </c>
      <c r="BF2637" s="77">
        <f t="shared" si="1525"/>
        <v>-4.6477094963194888E-2</v>
      </c>
    </row>
    <row r="2638" spans="1:58" s="23" customFormat="1" ht="15.75" customHeight="1" x14ac:dyDescent="0.4">
      <c r="A2638" s="116">
        <v>42480</v>
      </c>
      <c r="B2638" s="112">
        <v>16.425000000000001</v>
      </c>
      <c r="C2638" s="112">
        <v>17.925000000000001</v>
      </c>
      <c r="D2638" s="112">
        <v>18.774999999999999</v>
      </c>
      <c r="E2638" s="112">
        <v>19.125</v>
      </c>
      <c r="F2638" s="112">
        <v>19.725000000000001</v>
      </c>
      <c r="G2638" s="112">
        <v>20.024999999999999</v>
      </c>
      <c r="H2638" s="113">
        <v>20.175000000000001</v>
      </c>
      <c r="I2638" s="90">
        <f t="shared" si="1510"/>
        <v>16.5</v>
      </c>
      <c r="J2638" s="90">
        <f t="shared" si="1511"/>
        <v>17.967500000000001</v>
      </c>
      <c r="K2638" s="114">
        <v>19</v>
      </c>
      <c r="L2638" s="115">
        <v>0.05</v>
      </c>
      <c r="M2638" s="90">
        <v>12.8</v>
      </c>
      <c r="N2638" s="90">
        <v>13.28</v>
      </c>
      <c r="O2638" s="90">
        <v>16.600000000000001</v>
      </c>
      <c r="P2638" s="90">
        <v>18.739999999999998</v>
      </c>
      <c r="Q2638" s="90">
        <v>20.59</v>
      </c>
      <c r="R2638" s="63">
        <f t="shared" si="1499"/>
        <v>9.2600000000000051</v>
      </c>
      <c r="S2638" s="64">
        <f t="shared" si="1498"/>
        <v>3.0211480362537118E-3</v>
      </c>
      <c r="T2638" s="65">
        <f t="shared" si="1529"/>
        <v>0.96385542168674709</v>
      </c>
      <c r="U2638" s="65">
        <f t="shared" si="1529"/>
        <v>0.79999999999999993</v>
      </c>
      <c r="V2638" s="65">
        <f t="shared" si="1500"/>
        <v>0.70864461045891147</v>
      </c>
      <c r="W2638" s="65">
        <f t="shared" si="1501"/>
        <v>0.64497328800388531</v>
      </c>
      <c r="X2638" s="61">
        <f t="shared" si="1512"/>
        <v>9.1324200913242004E-2</v>
      </c>
      <c r="Y2638" s="66">
        <f t="shared" si="1502"/>
        <v>5.4901960784313759E-2</v>
      </c>
      <c r="Z2638" s="61">
        <f t="shared" si="1503"/>
        <v>8.8939393939394013E-2</v>
      </c>
      <c r="AA2638" s="67">
        <f t="shared" si="1504"/>
        <v>16.5</v>
      </c>
      <c r="AB2638" s="68">
        <f t="shared" si="1505"/>
        <v>0.23682228915662662</v>
      </c>
      <c r="AC2638" s="69">
        <f t="shared" si="1506"/>
        <v>0.24246987951807236</v>
      </c>
      <c r="AD2638" s="70">
        <f>_xlfn.PERCENTILE.EXC(AC2638:$AC$5675,0.5)</f>
        <v>7.9189325719098605E-2</v>
      </c>
      <c r="AE2638" s="70">
        <f>_xlfn.PERCENTILE.EXC($AC2638:AC$5675,0.35)</f>
        <v>4.3708406522329359E-2</v>
      </c>
      <c r="AF2638" s="71">
        <f t="shared" ref="AF2638:AF2701" si="1531">_xlfn.PERCENTILE.EXC($AC2638:$AC3638,0.28)</f>
        <v>5.4666988064600866E-2</v>
      </c>
      <c r="AG2638" s="70">
        <f t="shared" ref="AG2638:AG2701" si="1532">_xlfn.PERCENTILE.EXC($AC2638:$AC3638,0.01)</f>
        <v>-0.12793721572730957</v>
      </c>
      <c r="AH2638" s="70">
        <f t="shared" ref="AH2638:AH2701" si="1533">_xlfn.PERCENTILE.EXC($AC2638:$AC3638,0.005)</f>
        <v>-0.15861506757985319</v>
      </c>
      <c r="AI2638" s="61" t="str">
        <f t="shared" si="1521"/>
        <v>Short VOL</v>
      </c>
      <c r="AJ2638" s="68" t="str">
        <f t="shared" si="1522"/>
        <v>Short VOL</v>
      </c>
      <c r="AK2638" s="72" t="str">
        <f t="shared" si="1523"/>
        <v>00631L</v>
      </c>
      <c r="AL2638" s="73">
        <f t="shared" si="1513"/>
        <v>1</v>
      </c>
      <c r="AM2638" s="72" t="str">
        <f t="shared" si="1526"/>
        <v>00631L</v>
      </c>
      <c r="AN2638" s="73">
        <f t="shared" si="1514"/>
        <v>1</v>
      </c>
      <c r="AO2638" s="74" t="str">
        <f t="shared" si="1520"/>
        <v>00631L</v>
      </c>
      <c r="AP2638" s="20">
        <f t="shared" si="1515"/>
        <v>1</v>
      </c>
      <c r="AQ2638" s="74" t="str">
        <f t="shared" si="1530"/>
        <v>00635U</v>
      </c>
      <c r="AR2638" s="20">
        <f t="shared" si="1516"/>
        <v>0</v>
      </c>
      <c r="AS2638" s="74" t="str">
        <f t="shared" si="1524"/>
        <v>00635U</v>
      </c>
      <c r="AT2638" s="20">
        <f t="shared" si="1517"/>
        <v>0</v>
      </c>
      <c r="AU2638" s="74" t="str">
        <f t="shared" si="1507"/>
        <v>00631L</v>
      </c>
      <c r="AV2638" s="20">
        <f t="shared" si="1518"/>
        <v>1</v>
      </c>
      <c r="AW2638" s="74" t="str">
        <f t="shared" si="1508"/>
        <v>00631L</v>
      </c>
      <c r="AX2638" s="20">
        <f t="shared" si="1509"/>
        <v>1</v>
      </c>
      <c r="AY2638" s="20">
        <f t="shared" si="1519"/>
        <v>0</v>
      </c>
      <c r="AZ2638" s="116">
        <v>42481</v>
      </c>
      <c r="BA2638" s="117">
        <v>15.21</v>
      </c>
      <c r="BB2638" s="118">
        <v>15.262499999999999</v>
      </c>
      <c r="BC2638" s="76">
        <f t="shared" si="1527"/>
        <v>15.763958333333337</v>
      </c>
      <c r="BD2638" s="76">
        <f t="shared" si="1528"/>
        <v>15.751625000000001</v>
      </c>
      <c r="BE2638" s="77">
        <f t="shared" si="1497"/>
        <v>-3.1810432553160808E-2</v>
      </c>
      <c r="BF2638" s="77">
        <f t="shared" si="1525"/>
        <v>-3.4385341194956065E-2</v>
      </c>
    </row>
    <row r="2639" spans="1:58" s="23" customFormat="1" ht="15.75" customHeight="1" x14ac:dyDescent="0.4">
      <c r="A2639" s="116">
        <v>42479</v>
      </c>
      <c r="B2639" s="112">
        <v>13.25</v>
      </c>
      <c r="C2639" s="112">
        <v>16.225000000000001</v>
      </c>
      <c r="D2639" s="112">
        <v>17.675000000000001</v>
      </c>
      <c r="E2639" s="112">
        <v>18.524999999999999</v>
      </c>
      <c r="F2639" s="112">
        <v>18.925000000000001</v>
      </c>
      <c r="G2639" s="112">
        <v>19.524999999999999</v>
      </c>
      <c r="H2639" s="113">
        <v>19.875</v>
      </c>
      <c r="I2639" s="90">
        <f t="shared" si="1510"/>
        <v>16.225000000000001</v>
      </c>
      <c r="J2639" s="90">
        <f t="shared" si="1511"/>
        <v>17.675000000000001</v>
      </c>
      <c r="K2639" s="114">
        <v>0</v>
      </c>
      <c r="L2639" s="115">
        <v>4.1666666666666664E-2</v>
      </c>
      <c r="M2639" s="90">
        <v>12.86</v>
      </c>
      <c r="N2639" s="90">
        <v>13.24</v>
      </c>
      <c r="O2639" s="90">
        <v>16.47</v>
      </c>
      <c r="P2639" s="90">
        <v>18.59</v>
      </c>
      <c r="Q2639" s="90">
        <v>20.38</v>
      </c>
      <c r="R2639" s="63">
        <f t="shared" si="1499"/>
        <v>8.9600000000000009</v>
      </c>
      <c r="S2639" s="64">
        <f t="shared" si="1498"/>
        <v>-8.2397003745317936E-3</v>
      </c>
      <c r="T2639" s="65">
        <f t="shared" si="1529"/>
        <v>0.97129909365558909</v>
      </c>
      <c r="U2639" s="65">
        <f t="shared" si="1529"/>
        <v>0.80388585306618099</v>
      </c>
      <c r="V2639" s="65">
        <f t="shared" si="1500"/>
        <v>0.71221086605701989</v>
      </c>
      <c r="W2639" s="65">
        <f t="shared" si="1501"/>
        <v>0.64965652600588819</v>
      </c>
      <c r="X2639" s="61">
        <f t="shared" si="1512"/>
        <v>0.22452830188679257</v>
      </c>
      <c r="Y2639" s="66">
        <f t="shared" si="1502"/>
        <v>7.2874493927125583E-2</v>
      </c>
      <c r="Z2639" s="61">
        <f t="shared" si="1503"/>
        <v>8.9368258859784236E-2</v>
      </c>
      <c r="AA2639" s="67">
        <f t="shared" si="1504"/>
        <v>16.225000000000001</v>
      </c>
      <c r="AB2639" s="68">
        <f t="shared" si="1505"/>
        <v>7.5528700906342795E-4</v>
      </c>
      <c r="AC2639" s="69">
        <f t="shared" si="1506"/>
        <v>0.22545317220543815</v>
      </c>
      <c r="AD2639" s="70">
        <f>_xlfn.PERCENTILE.EXC(AC2639:$AC$5675,0.5)</f>
        <v>7.91858887381275E-2</v>
      </c>
      <c r="AE2639" s="70">
        <f>_xlfn.PERCENTILE.EXC($AC2639:AC$5675,0.35)</f>
        <v>4.3701522883146472E-2</v>
      </c>
      <c r="AF2639" s="71">
        <f t="shared" si="1531"/>
        <v>5.4666988064600866E-2</v>
      </c>
      <c r="AG2639" s="70">
        <f t="shared" si="1532"/>
        <v>-0.12793721572730957</v>
      </c>
      <c r="AH2639" s="70">
        <f t="shared" si="1533"/>
        <v>-0.15861506757985319</v>
      </c>
      <c r="AI2639" s="61" t="str">
        <f t="shared" si="1521"/>
        <v>Short VOL</v>
      </c>
      <c r="AJ2639" s="68" t="str">
        <f t="shared" si="1522"/>
        <v>Short VOL</v>
      </c>
      <c r="AK2639" s="72" t="str">
        <f t="shared" si="1523"/>
        <v>00631L</v>
      </c>
      <c r="AL2639" s="73">
        <f t="shared" si="1513"/>
        <v>1</v>
      </c>
      <c r="AM2639" s="72" t="str">
        <f t="shared" si="1526"/>
        <v>00631L</v>
      </c>
      <c r="AN2639" s="73">
        <f t="shared" si="1514"/>
        <v>1</v>
      </c>
      <c r="AO2639" s="74" t="str">
        <f t="shared" si="1520"/>
        <v>00631L</v>
      </c>
      <c r="AP2639" s="20">
        <f t="shared" si="1515"/>
        <v>1</v>
      </c>
      <c r="AQ2639" s="74" t="str">
        <f t="shared" si="1530"/>
        <v>00635U</v>
      </c>
      <c r="AR2639" s="20">
        <f t="shared" si="1516"/>
        <v>0</v>
      </c>
      <c r="AS2639" s="74" t="str">
        <f t="shared" si="1524"/>
        <v>00635U</v>
      </c>
      <c r="AT2639" s="20">
        <f t="shared" si="1517"/>
        <v>0</v>
      </c>
      <c r="AU2639" s="74" t="str">
        <f t="shared" si="1507"/>
        <v>00631L</v>
      </c>
      <c r="AV2639" s="20">
        <f t="shared" si="1518"/>
        <v>1</v>
      </c>
      <c r="AW2639" s="74" t="str">
        <f t="shared" si="1508"/>
        <v>00631L</v>
      </c>
      <c r="AX2639" s="20">
        <f t="shared" si="1509"/>
        <v>1</v>
      </c>
      <c r="AY2639" s="20">
        <f t="shared" si="1519"/>
        <v>0</v>
      </c>
      <c r="AZ2639" s="116">
        <v>42480</v>
      </c>
      <c r="BA2639" s="117">
        <v>15.14</v>
      </c>
      <c r="BB2639" s="118">
        <v>15.0875</v>
      </c>
      <c r="BC2639" s="76">
        <f t="shared" si="1527"/>
        <v>15.773958333333333</v>
      </c>
      <c r="BD2639" s="76">
        <f t="shared" si="1528"/>
        <v>15.76191666666667</v>
      </c>
      <c r="BE2639" s="77">
        <f t="shared" si="1497"/>
        <v>-4.3518457373043599E-2</v>
      </c>
      <c r="BF2639" s="77">
        <f t="shared" si="1525"/>
        <v>-3.9456918839185312E-2</v>
      </c>
    </row>
    <row r="2640" spans="1:58" s="23" customFormat="1" ht="15.75" customHeight="1" x14ac:dyDescent="0.4">
      <c r="A2640" s="116">
        <v>42478</v>
      </c>
      <c r="B2640" s="112">
        <v>13.824999999999999</v>
      </c>
      <c r="C2640" s="112">
        <v>16.225000000000001</v>
      </c>
      <c r="D2640" s="112">
        <v>17.524999999999999</v>
      </c>
      <c r="E2640" s="112">
        <v>18.375</v>
      </c>
      <c r="F2640" s="112">
        <v>18.725000000000001</v>
      </c>
      <c r="G2640" s="112">
        <v>19.350000000000001</v>
      </c>
      <c r="H2640" s="113">
        <v>19.675000000000001</v>
      </c>
      <c r="I2640" s="90">
        <f t="shared" si="1510"/>
        <v>16.125</v>
      </c>
      <c r="J2640" s="90">
        <f t="shared" si="1511"/>
        <v>17.470833333333331</v>
      </c>
      <c r="K2640" s="114">
        <v>1</v>
      </c>
      <c r="L2640" s="115">
        <v>4.1666666666666664E-2</v>
      </c>
      <c r="M2640" s="90">
        <v>12.86</v>
      </c>
      <c r="N2640" s="90">
        <v>13.35</v>
      </c>
      <c r="O2640" s="90">
        <v>16.510000000000002</v>
      </c>
      <c r="P2640" s="90">
        <v>18.75</v>
      </c>
      <c r="Q2640" s="90">
        <v>20.239999999999998</v>
      </c>
      <c r="R2640" s="63">
        <f t="shared" si="1499"/>
        <v>9.0500000000000043</v>
      </c>
      <c r="S2640" s="64">
        <f t="shared" si="1498"/>
        <v>-1.9823788546255477E-2</v>
      </c>
      <c r="T2640" s="65">
        <f t="shared" si="1529"/>
        <v>0.96329588014981271</v>
      </c>
      <c r="U2640" s="65">
        <f t="shared" si="1529"/>
        <v>0.80860084797092657</v>
      </c>
      <c r="V2640" s="65">
        <f t="shared" si="1500"/>
        <v>0.71199999999999997</v>
      </c>
      <c r="W2640" s="65">
        <f t="shared" si="1501"/>
        <v>0.65958498023715417</v>
      </c>
      <c r="X2640" s="61">
        <f t="shared" si="1512"/>
        <v>0.17359855334538896</v>
      </c>
      <c r="Y2640" s="66">
        <f t="shared" si="1502"/>
        <v>7.0748299319727925E-2</v>
      </c>
      <c r="Z2640" s="61">
        <f t="shared" si="1503"/>
        <v>8.3462532299741488E-2</v>
      </c>
      <c r="AA2640" s="67">
        <f t="shared" si="1504"/>
        <v>16.125</v>
      </c>
      <c r="AB2640" s="68">
        <f t="shared" si="1505"/>
        <v>3.5580524344569264E-2</v>
      </c>
      <c r="AC2640" s="69">
        <f t="shared" si="1506"/>
        <v>0.20786516853932588</v>
      </c>
      <c r="AD2640" s="70">
        <f>_xlfn.PERCENTILE.EXC(AC2640:$AC$5675,0.5)</f>
        <v>7.9126320908273151E-2</v>
      </c>
      <c r="AE2640" s="70">
        <f>_xlfn.PERCENTILE.EXC($AC2640:AC$5675,0.35)</f>
        <v>4.3694528066690393E-2</v>
      </c>
      <c r="AF2640" s="71">
        <f t="shared" si="1531"/>
        <v>5.4666988064600866E-2</v>
      </c>
      <c r="AG2640" s="70">
        <f t="shared" si="1532"/>
        <v>-0.12793721572730957</v>
      </c>
      <c r="AH2640" s="70">
        <f t="shared" si="1533"/>
        <v>-0.15861506757985319</v>
      </c>
      <c r="AI2640" s="61" t="str">
        <f t="shared" si="1521"/>
        <v>Short VOL</v>
      </c>
      <c r="AJ2640" s="68" t="str">
        <f t="shared" si="1522"/>
        <v>Short VOL</v>
      </c>
      <c r="AK2640" s="72" t="str">
        <f t="shared" si="1523"/>
        <v>00631L</v>
      </c>
      <c r="AL2640" s="73">
        <f t="shared" si="1513"/>
        <v>1</v>
      </c>
      <c r="AM2640" s="72" t="str">
        <f t="shared" si="1526"/>
        <v>00631L</v>
      </c>
      <c r="AN2640" s="73">
        <f t="shared" si="1514"/>
        <v>1</v>
      </c>
      <c r="AO2640" s="74" t="str">
        <f t="shared" si="1520"/>
        <v>00631L</v>
      </c>
      <c r="AP2640" s="20">
        <f t="shared" si="1515"/>
        <v>1</v>
      </c>
      <c r="AQ2640" s="74" t="str">
        <f t="shared" si="1530"/>
        <v>00635U</v>
      </c>
      <c r="AR2640" s="20">
        <f t="shared" si="1516"/>
        <v>0</v>
      </c>
      <c r="AS2640" s="74" t="str">
        <f t="shared" si="1524"/>
        <v>00635U</v>
      </c>
      <c r="AT2640" s="20">
        <f t="shared" si="1517"/>
        <v>0</v>
      </c>
      <c r="AU2640" s="74" t="str">
        <f t="shared" si="1507"/>
        <v>00631L</v>
      </c>
      <c r="AV2640" s="20">
        <f t="shared" si="1518"/>
        <v>1</v>
      </c>
      <c r="AW2640" s="74" t="str">
        <f t="shared" si="1508"/>
        <v>00631L</v>
      </c>
      <c r="AX2640" s="20">
        <f t="shared" si="1509"/>
        <v>1</v>
      </c>
      <c r="AY2640" s="20">
        <f t="shared" si="1519"/>
        <v>0</v>
      </c>
      <c r="AZ2640" s="116">
        <v>42479</v>
      </c>
      <c r="BA2640" s="117">
        <v>15</v>
      </c>
      <c r="BB2640" s="118">
        <v>14.862500000000001</v>
      </c>
      <c r="BC2640" s="76">
        <f t="shared" si="1527"/>
        <v>15.792708333333334</v>
      </c>
      <c r="BD2640" s="76">
        <f t="shared" si="1528"/>
        <v>15.772500000000001</v>
      </c>
      <c r="BE2640" s="77">
        <f t="shared" si="1497"/>
        <v>-5.8901127893938365E-2</v>
      </c>
      <c r="BF2640" s="77">
        <f t="shared" si="1525"/>
        <v>-4.8977650974797962E-2</v>
      </c>
    </row>
    <row r="2641" spans="1:58" s="23" customFormat="1" ht="15.75" customHeight="1" x14ac:dyDescent="0.4">
      <c r="A2641" s="116">
        <v>42475</v>
      </c>
      <c r="B2641" s="112">
        <v>14.725</v>
      </c>
      <c r="C2641" s="112">
        <v>17.074999999999999</v>
      </c>
      <c r="D2641" s="112">
        <v>18.475000000000001</v>
      </c>
      <c r="E2641" s="112">
        <v>19.274999999999999</v>
      </c>
      <c r="F2641" s="112">
        <v>19.524999999999999</v>
      </c>
      <c r="G2641" s="112">
        <v>20.074999999999999</v>
      </c>
      <c r="H2641" s="113">
        <v>20.324999999999999</v>
      </c>
      <c r="I2641" s="90">
        <f t="shared" si="1510"/>
        <v>16.879166666666666</v>
      </c>
      <c r="J2641" s="90">
        <f t="shared" si="1511"/>
        <v>18.358333333333334</v>
      </c>
      <c r="K2641" s="114">
        <v>2</v>
      </c>
      <c r="L2641" s="115">
        <v>4.1666666666666664E-2</v>
      </c>
      <c r="M2641" s="90">
        <v>12.2</v>
      </c>
      <c r="N2641" s="90">
        <v>13.62</v>
      </c>
      <c r="O2641" s="90">
        <v>17.16</v>
      </c>
      <c r="P2641" s="90">
        <v>19.3</v>
      </c>
      <c r="Q2641" s="90">
        <v>20.77</v>
      </c>
      <c r="R2641" s="63">
        <f t="shared" si="1499"/>
        <v>10.64</v>
      </c>
      <c r="S2641" s="64">
        <f t="shared" si="1498"/>
        <v>-7.2886297376094323E-3</v>
      </c>
      <c r="T2641" s="65">
        <f t="shared" si="1529"/>
        <v>0.89574155653450804</v>
      </c>
      <c r="U2641" s="65">
        <f t="shared" si="1529"/>
        <v>0.79370629370629364</v>
      </c>
      <c r="V2641" s="65">
        <f t="shared" si="1500"/>
        <v>0.70569948186528486</v>
      </c>
      <c r="W2641" s="65">
        <f t="shared" si="1501"/>
        <v>0.65575349061145882</v>
      </c>
      <c r="X2641" s="61">
        <f t="shared" si="1512"/>
        <v>0.15959252971137519</v>
      </c>
      <c r="Y2641" s="66">
        <f t="shared" si="1502"/>
        <v>5.4474708171206268E-2</v>
      </c>
      <c r="Z2641" s="61">
        <f t="shared" si="1503"/>
        <v>8.7632683288077093E-2</v>
      </c>
      <c r="AA2641" s="67">
        <f t="shared" si="1504"/>
        <v>16.879166666666666</v>
      </c>
      <c r="AB2641" s="68">
        <f t="shared" si="1505"/>
        <v>8.11306901615272E-2</v>
      </c>
      <c r="AC2641" s="69">
        <f t="shared" si="1506"/>
        <v>0.23929270680372008</v>
      </c>
      <c r="AD2641" s="70">
        <f>_xlfn.PERCENTILE.EXC(AC2641:$AC$5675,0.5)</f>
        <v>7.9066753078418817E-2</v>
      </c>
      <c r="AE2641" s="70">
        <f>_xlfn.PERCENTILE.EXC($AC2641:AC$5675,0.35)</f>
        <v>4.3686866186595105E-2</v>
      </c>
      <c r="AF2641" s="71">
        <f t="shared" si="1531"/>
        <v>5.4666988064600866E-2</v>
      </c>
      <c r="AG2641" s="70">
        <f t="shared" si="1532"/>
        <v>-0.12793721572730957</v>
      </c>
      <c r="AH2641" s="70">
        <f t="shared" si="1533"/>
        <v>-0.15861506757985319</v>
      </c>
      <c r="AI2641" s="61" t="str">
        <f t="shared" si="1521"/>
        <v>Short VOL</v>
      </c>
      <c r="AJ2641" s="68" t="str">
        <f t="shared" si="1522"/>
        <v>Short VOL</v>
      </c>
      <c r="AK2641" s="72" t="str">
        <f t="shared" si="1523"/>
        <v>00631L</v>
      </c>
      <c r="AL2641" s="73">
        <f t="shared" si="1513"/>
        <v>1</v>
      </c>
      <c r="AM2641" s="72" t="str">
        <f t="shared" si="1526"/>
        <v>00631L</v>
      </c>
      <c r="AN2641" s="73">
        <f t="shared" si="1514"/>
        <v>1</v>
      </c>
      <c r="AO2641" s="74" t="str">
        <f t="shared" si="1520"/>
        <v>00631L</v>
      </c>
      <c r="AP2641" s="20">
        <f t="shared" si="1515"/>
        <v>1</v>
      </c>
      <c r="AQ2641" s="74" t="str">
        <f t="shared" si="1530"/>
        <v>00635U</v>
      </c>
      <c r="AR2641" s="20">
        <f t="shared" si="1516"/>
        <v>0</v>
      </c>
      <c r="AS2641" s="74" t="str">
        <f t="shared" si="1524"/>
        <v>00635U</v>
      </c>
      <c r="AT2641" s="20">
        <f t="shared" si="1517"/>
        <v>0</v>
      </c>
      <c r="AU2641" s="74" t="str">
        <f t="shared" si="1507"/>
        <v>00631L</v>
      </c>
      <c r="AV2641" s="20">
        <f t="shared" si="1518"/>
        <v>1</v>
      </c>
      <c r="AW2641" s="74" t="str">
        <f t="shared" si="1508"/>
        <v>00631L</v>
      </c>
      <c r="AX2641" s="20">
        <f t="shared" si="1509"/>
        <v>1</v>
      </c>
      <c r="AY2641" s="20">
        <f t="shared" si="1519"/>
        <v>0</v>
      </c>
      <c r="AZ2641" s="116">
        <v>42478</v>
      </c>
      <c r="BA2641" s="117">
        <v>14.93</v>
      </c>
      <c r="BB2641" s="118">
        <v>14.85</v>
      </c>
      <c r="BC2641" s="76">
        <f t="shared" si="1527"/>
        <v>15.815833333333334</v>
      </c>
      <c r="BD2641" s="76">
        <f t="shared" si="1528"/>
        <v>15.793833333333334</v>
      </c>
      <c r="BE2641" s="77">
        <f t="shared" ref="BE2641:BE2704" si="1534">(BB2641-BC2641)/BC2641</f>
        <v>-6.106749565309031E-2</v>
      </c>
      <c r="BF2641" s="77">
        <f t="shared" si="1525"/>
        <v>-5.4694342728702168E-2</v>
      </c>
    </row>
    <row r="2642" spans="1:58" s="23" customFormat="1" ht="15.75" customHeight="1" x14ac:dyDescent="0.4">
      <c r="A2642" s="116">
        <v>42474</v>
      </c>
      <c r="B2642" s="112">
        <v>14.675000000000001</v>
      </c>
      <c r="C2642" s="112">
        <v>17.274999999999999</v>
      </c>
      <c r="D2642" s="112">
        <v>18.524999999999999</v>
      </c>
      <c r="E2642" s="112">
        <v>19.324999999999999</v>
      </c>
      <c r="F2642" s="112">
        <v>19.600000000000001</v>
      </c>
      <c r="G2642" s="112">
        <v>20.125</v>
      </c>
      <c r="H2642" s="113">
        <v>20.375</v>
      </c>
      <c r="I2642" s="90">
        <f t="shared" si="1510"/>
        <v>16.95</v>
      </c>
      <c r="J2642" s="90">
        <f t="shared" si="1511"/>
        <v>18.368749999999999</v>
      </c>
      <c r="K2642" s="114">
        <v>3</v>
      </c>
      <c r="L2642" s="115">
        <v>4.1666666666666664E-2</v>
      </c>
      <c r="M2642" s="90">
        <v>12.32</v>
      </c>
      <c r="N2642" s="90">
        <v>13.72</v>
      </c>
      <c r="O2642" s="90">
        <v>17.239999999999998</v>
      </c>
      <c r="P2642" s="90">
        <v>19.399999999999999</v>
      </c>
      <c r="Q2642" s="90">
        <v>20.84</v>
      </c>
      <c r="R2642" s="63">
        <f t="shared" si="1499"/>
        <v>10.600000000000001</v>
      </c>
      <c r="S2642" s="64">
        <f t="shared" ref="S2642:S2705" si="1535">(N2642-N2643)/N2643</f>
        <v>-8.6705202312138165E-3</v>
      </c>
      <c r="T2642" s="65">
        <f t="shared" si="1529"/>
        <v>0.89795918367346939</v>
      </c>
      <c r="U2642" s="65">
        <f t="shared" si="1529"/>
        <v>0.79582366589327158</v>
      </c>
      <c r="V2642" s="65">
        <f t="shared" si="1500"/>
        <v>0.70721649484536087</v>
      </c>
      <c r="W2642" s="65">
        <f t="shared" si="1501"/>
        <v>0.65834932821497127</v>
      </c>
      <c r="X2642" s="61">
        <f t="shared" si="1512"/>
        <v>0.17717206132879029</v>
      </c>
      <c r="Y2642" s="66">
        <f t="shared" si="1502"/>
        <v>5.4333764553686971E-2</v>
      </c>
      <c r="Z2642" s="61">
        <f t="shared" si="1503"/>
        <v>8.3702064896755121E-2</v>
      </c>
      <c r="AA2642" s="67">
        <f t="shared" si="1504"/>
        <v>16.95</v>
      </c>
      <c r="AB2642" s="68">
        <f t="shared" si="1505"/>
        <v>6.96064139941691E-2</v>
      </c>
      <c r="AC2642" s="69">
        <f t="shared" si="1506"/>
        <v>0.23542274052478124</v>
      </c>
      <c r="AD2642" s="70">
        <f>_xlfn.PERCENTILE.EXC(AC2642:$AC$5675,0.5)</f>
        <v>7.8972355723697568E-2</v>
      </c>
      <c r="AE2642" s="70">
        <f>_xlfn.PERCENTILE.EXC($AC2642:AC$5675,0.35)</f>
        <v>4.3679204306499825E-2</v>
      </c>
      <c r="AF2642" s="71">
        <f t="shared" si="1531"/>
        <v>5.4666988064600866E-2</v>
      </c>
      <c r="AG2642" s="70">
        <f t="shared" si="1532"/>
        <v>-0.12793721572730957</v>
      </c>
      <c r="AH2642" s="70">
        <f t="shared" si="1533"/>
        <v>-0.15861506757985319</v>
      </c>
      <c r="AI2642" s="61" t="str">
        <f t="shared" si="1521"/>
        <v>Short VOL</v>
      </c>
      <c r="AJ2642" s="68" t="str">
        <f t="shared" si="1522"/>
        <v>Short VOL</v>
      </c>
      <c r="AK2642" s="72" t="str">
        <f t="shared" si="1523"/>
        <v>00631L</v>
      </c>
      <c r="AL2642" s="73">
        <f t="shared" si="1513"/>
        <v>1</v>
      </c>
      <c r="AM2642" s="72" t="str">
        <f t="shared" si="1526"/>
        <v>00631L</v>
      </c>
      <c r="AN2642" s="73">
        <f t="shared" si="1514"/>
        <v>1</v>
      </c>
      <c r="AO2642" s="74" t="str">
        <f t="shared" si="1520"/>
        <v>00631L</v>
      </c>
      <c r="AP2642" s="20">
        <f t="shared" si="1515"/>
        <v>1</v>
      </c>
      <c r="AQ2642" s="74" t="str">
        <f t="shared" si="1530"/>
        <v>00635U</v>
      </c>
      <c r="AR2642" s="20">
        <f t="shared" si="1516"/>
        <v>0</v>
      </c>
      <c r="AS2642" s="74" t="str">
        <f t="shared" si="1524"/>
        <v>00635U</v>
      </c>
      <c r="AT2642" s="20">
        <f t="shared" si="1517"/>
        <v>0</v>
      </c>
      <c r="AU2642" s="74" t="str">
        <f t="shared" si="1507"/>
        <v>00631L</v>
      </c>
      <c r="AV2642" s="20">
        <f t="shared" si="1518"/>
        <v>1</v>
      </c>
      <c r="AW2642" s="74" t="str">
        <f t="shared" si="1508"/>
        <v>00631L</v>
      </c>
      <c r="AX2642" s="20">
        <f t="shared" si="1509"/>
        <v>1</v>
      </c>
      <c r="AY2642" s="20">
        <f t="shared" si="1519"/>
        <v>0</v>
      </c>
      <c r="AZ2642" s="116">
        <v>42475</v>
      </c>
      <c r="BA2642" s="117">
        <v>14.81</v>
      </c>
      <c r="BB2642" s="118">
        <v>14.9625</v>
      </c>
      <c r="BC2642" s="76">
        <f t="shared" si="1527"/>
        <v>15.834583333333336</v>
      </c>
      <c r="BD2642" s="76">
        <f t="shared" si="1528"/>
        <v>15.815166666666668</v>
      </c>
      <c r="BE2642" s="77">
        <f t="shared" si="1534"/>
        <v>-5.507459937373381E-2</v>
      </c>
      <c r="BF2642" s="77">
        <f t="shared" si="1525"/>
        <v>-6.3557133974771113E-2</v>
      </c>
    </row>
    <row r="2643" spans="1:58" s="23" customFormat="1" ht="15.75" customHeight="1" x14ac:dyDescent="0.4">
      <c r="A2643" s="116">
        <v>42473</v>
      </c>
      <c r="B2643" s="112">
        <v>14.824999999999999</v>
      </c>
      <c r="C2643" s="112">
        <v>17.475000000000001</v>
      </c>
      <c r="D2643" s="112">
        <v>18.625</v>
      </c>
      <c r="E2643" s="112">
        <v>19.399999999999999</v>
      </c>
      <c r="F2643" s="112">
        <v>19.675000000000001</v>
      </c>
      <c r="G2643" s="112">
        <v>20.175000000000001</v>
      </c>
      <c r="H2643" s="113">
        <v>20.425000000000001</v>
      </c>
      <c r="I2643" s="90">
        <f t="shared" si="1510"/>
        <v>17.033333333333335</v>
      </c>
      <c r="J2643" s="90">
        <f t="shared" si="1511"/>
        <v>18.433333333333334</v>
      </c>
      <c r="K2643" s="114">
        <v>4</v>
      </c>
      <c r="L2643" s="115">
        <v>4.1666666666666664E-2</v>
      </c>
      <c r="M2643" s="90">
        <v>12.45</v>
      </c>
      <c r="N2643" s="90">
        <v>13.84</v>
      </c>
      <c r="O2643" s="90">
        <v>17.260000000000002</v>
      </c>
      <c r="P2643" s="90">
        <v>19.39</v>
      </c>
      <c r="Q2643" s="90">
        <v>20.82</v>
      </c>
      <c r="R2643" s="63">
        <f t="shared" si="1499"/>
        <v>10.360000000000007</v>
      </c>
      <c r="S2643" s="64">
        <f t="shared" si="1535"/>
        <v>-6.8013468013467998E-2</v>
      </c>
      <c r="T2643" s="65">
        <f t="shared" si="1529"/>
        <v>0.89956647398843925</v>
      </c>
      <c r="U2643" s="65">
        <f t="shared" si="1529"/>
        <v>0.80185399768250276</v>
      </c>
      <c r="V2643" s="65">
        <f t="shared" si="1500"/>
        <v>0.71376998452810725</v>
      </c>
      <c r="W2643" s="65">
        <f t="shared" si="1501"/>
        <v>0.66474543707973099</v>
      </c>
      <c r="X2643" s="61">
        <f t="shared" si="1512"/>
        <v>0.17875210792580115</v>
      </c>
      <c r="Y2643" s="66">
        <f t="shared" si="1502"/>
        <v>5.2835051546391863E-2</v>
      </c>
      <c r="Z2643" s="61">
        <f t="shared" si="1503"/>
        <v>8.219178082191772E-2</v>
      </c>
      <c r="AA2643" s="67">
        <f t="shared" si="1504"/>
        <v>17.033333333333335</v>
      </c>
      <c r="AB2643" s="68">
        <f t="shared" si="1505"/>
        <v>7.1170520231213827E-2</v>
      </c>
      <c r="AC2643" s="69">
        <f t="shared" si="1506"/>
        <v>0.2307321772639693</v>
      </c>
      <c r="AD2643" s="70">
        <f>_xlfn.PERCENTILE.EXC(AC2643:$AC$5675,0.5)</f>
        <v>7.887795836897632E-2</v>
      </c>
      <c r="AE2643" s="70">
        <f>_xlfn.PERCENTILE.EXC($AC2643:AC$5675,0.35)</f>
        <v>4.3664065891384295E-2</v>
      </c>
      <c r="AF2643" s="71">
        <f t="shared" si="1531"/>
        <v>5.4666988064600866E-2</v>
      </c>
      <c r="AG2643" s="70">
        <f t="shared" si="1532"/>
        <v>-0.12793721572730957</v>
      </c>
      <c r="AH2643" s="70">
        <f t="shared" si="1533"/>
        <v>-0.15861506757985319</v>
      </c>
      <c r="AI2643" s="61" t="str">
        <f t="shared" si="1521"/>
        <v>Short VOL</v>
      </c>
      <c r="AJ2643" s="68" t="str">
        <f t="shared" si="1522"/>
        <v>Short VOL</v>
      </c>
      <c r="AK2643" s="72" t="str">
        <f t="shared" si="1523"/>
        <v>00631L</v>
      </c>
      <c r="AL2643" s="73">
        <f t="shared" si="1513"/>
        <v>1</v>
      </c>
      <c r="AM2643" s="72" t="str">
        <f t="shared" si="1526"/>
        <v>00631L</v>
      </c>
      <c r="AN2643" s="73">
        <f t="shared" si="1514"/>
        <v>1</v>
      </c>
      <c r="AO2643" s="74" t="str">
        <f t="shared" si="1520"/>
        <v>00631L</v>
      </c>
      <c r="AP2643" s="20">
        <f t="shared" si="1515"/>
        <v>1</v>
      </c>
      <c r="AQ2643" s="74" t="str">
        <f t="shared" si="1530"/>
        <v>00635U</v>
      </c>
      <c r="AR2643" s="20">
        <f t="shared" si="1516"/>
        <v>0</v>
      </c>
      <c r="AS2643" s="74" t="str">
        <f t="shared" si="1524"/>
        <v>00635U</v>
      </c>
      <c r="AT2643" s="20">
        <f t="shared" si="1517"/>
        <v>0</v>
      </c>
      <c r="AU2643" s="74" t="str">
        <f t="shared" si="1507"/>
        <v>00631L</v>
      </c>
      <c r="AV2643" s="20">
        <f t="shared" si="1518"/>
        <v>1</v>
      </c>
      <c r="AW2643" s="74" t="str">
        <f t="shared" si="1508"/>
        <v>00631L</v>
      </c>
      <c r="AX2643" s="20">
        <f t="shared" si="1509"/>
        <v>1</v>
      </c>
      <c r="AY2643" s="20">
        <f t="shared" si="1519"/>
        <v>0</v>
      </c>
      <c r="AZ2643" s="116">
        <v>42474</v>
      </c>
      <c r="BA2643" s="117">
        <v>15.14</v>
      </c>
      <c r="BB2643" s="118">
        <v>15.137499999999999</v>
      </c>
      <c r="BC2643" s="76">
        <f t="shared" si="1527"/>
        <v>15.848333333333334</v>
      </c>
      <c r="BD2643" s="76">
        <f t="shared" si="1528"/>
        <v>15.83754166666667</v>
      </c>
      <c r="BE2643" s="77">
        <f t="shared" si="1534"/>
        <v>-4.4852245241350418E-2</v>
      </c>
      <c r="BF2643" s="77">
        <f t="shared" si="1525"/>
        <v>-4.404355684410214E-2</v>
      </c>
    </row>
    <row r="2644" spans="1:58" s="23" customFormat="1" ht="15.75" customHeight="1" x14ac:dyDescent="0.4">
      <c r="A2644" s="116">
        <v>42472</v>
      </c>
      <c r="B2644" s="112">
        <v>15.925000000000001</v>
      </c>
      <c r="C2644" s="112">
        <v>18.274999999999999</v>
      </c>
      <c r="D2644" s="112">
        <v>19.225000000000001</v>
      </c>
      <c r="E2644" s="112">
        <v>19.875</v>
      </c>
      <c r="F2644" s="112">
        <v>20.125</v>
      </c>
      <c r="G2644" s="112">
        <v>20.574999999999999</v>
      </c>
      <c r="H2644" s="113">
        <v>20.774999999999999</v>
      </c>
      <c r="I2644" s="90">
        <f t="shared" si="1510"/>
        <v>17.785416666666666</v>
      </c>
      <c r="J2644" s="90">
        <f t="shared" si="1511"/>
        <v>19.027083333333334</v>
      </c>
      <c r="K2644" s="114">
        <v>5</v>
      </c>
      <c r="L2644" s="115">
        <v>4.1666666666666664E-2</v>
      </c>
      <c r="M2644" s="90">
        <v>13.71</v>
      </c>
      <c r="N2644" s="90">
        <v>14.85</v>
      </c>
      <c r="O2644" s="90">
        <v>17.97</v>
      </c>
      <c r="P2644" s="90">
        <v>19.940000000000001</v>
      </c>
      <c r="Q2644" s="90">
        <v>21.27</v>
      </c>
      <c r="R2644" s="63">
        <f t="shared" si="1499"/>
        <v>9.3499999999999943</v>
      </c>
      <c r="S2644" s="64">
        <f t="shared" si="1535"/>
        <v>-8.6715867158671703E-2</v>
      </c>
      <c r="T2644" s="65">
        <f t="shared" si="1529"/>
        <v>0.92323232323232329</v>
      </c>
      <c r="U2644" s="65">
        <f t="shared" si="1529"/>
        <v>0.82637729549248751</v>
      </c>
      <c r="V2644" s="65">
        <f t="shared" si="1500"/>
        <v>0.74473420260782341</v>
      </c>
      <c r="W2644" s="65">
        <f t="shared" si="1501"/>
        <v>0.6981664315937941</v>
      </c>
      <c r="X2644" s="61">
        <f t="shared" si="1512"/>
        <v>0.14756671899529028</v>
      </c>
      <c r="Y2644" s="66">
        <f t="shared" si="1502"/>
        <v>4.5283018867924456E-2</v>
      </c>
      <c r="Z2644" s="61">
        <f t="shared" si="1503"/>
        <v>6.9813751903479007E-2</v>
      </c>
      <c r="AA2644" s="67">
        <f t="shared" si="1504"/>
        <v>17.785416666666666</v>
      </c>
      <c r="AB2644" s="68">
        <f t="shared" si="1505"/>
        <v>7.2390572390572464E-2</v>
      </c>
      <c r="AC2644" s="69">
        <f t="shared" si="1506"/>
        <v>0.19767115600448934</v>
      </c>
      <c r="AD2644" s="70">
        <f>_xlfn.PERCENTILE.EXC(AC2644:$AC$5675,0.5)</f>
        <v>7.8853393598902574E-2</v>
      </c>
      <c r="AE2644" s="70">
        <f>_xlfn.PERCENTILE.EXC($AC2644:AC$5675,0.35)</f>
        <v>4.3630236138718193E-2</v>
      </c>
      <c r="AF2644" s="71">
        <f t="shared" si="1531"/>
        <v>5.4666988064600866E-2</v>
      </c>
      <c r="AG2644" s="70">
        <f t="shared" si="1532"/>
        <v>-0.12793721572730957</v>
      </c>
      <c r="AH2644" s="70">
        <f t="shared" si="1533"/>
        <v>-0.15861506757985319</v>
      </c>
      <c r="AI2644" s="61" t="str">
        <f t="shared" si="1521"/>
        <v>Short VOL</v>
      </c>
      <c r="AJ2644" s="68" t="str">
        <f t="shared" si="1522"/>
        <v>Short VOL</v>
      </c>
      <c r="AK2644" s="72" t="str">
        <f t="shared" si="1523"/>
        <v>00631L</v>
      </c>
      <c r="AL2644" s="73">
        <f t="shared" si="1513"/>
        <v>1</v>
      </c>
      <c r="AM2644" s="72" t="str">
        <f t="shared" si="1526"/>
        <v>00631L</v>
      </c>
      <c r="AN2644" s="73">
        <f t="shared" si="1514"/>
        <v>1</v>
      </c>
      <c r="AO2644" s="74" t="str">
        <f t="shared" si="1520"/>
        <v>00631L</v>
      </c>
      <c r="AP2644" s="20">
        <f t="shared" si="1515"/>
        <v>1</v>
      </c>
      <c r="AQ2644" s="74" t="str">
        <f t="shared" si="1530"/>
        <v>00635U</v>
      </c>
      <c r="AR2644" s="20">
        <f t="shared" si="1516"/>
        <v>0</v>
      </c>
      <c r="AS2644" s="74" t="str">
        <f t="shared" si="1524"/>
        <v>00635U</v>
      </c>
      <c r="AT2644" s="20">
        <f t="shared" si="1517"/>
        <v>0</v>
      </c>
      <c r="AU2644" s="74" t="str">
        <f t="shared" si="1507"/>
        <v>00631L</v>
      </c>
      <c r="AV2644" s="20">
        <f t="shared" si="1518"/>
        <v>1</v>
      </c>
      <c r="AW2644" s="74" t="str">
        <f t="shared" si="1508"/>
        <v>00631L</v>
      </c>
      <c r="AX2644" s="20">
        <f t="shared" si="1509"/>
        <v>1</v>
      </c>
      <c r="AY2644" s="20">
        <f t="shared" si="1519"/>
        <v>0</v>
      </c>
      <c r="AZ2644" s="116">
        <v>42473</v>
      </c>
      <c r="BA2644" s="117">
        <v>15.1</v>
      </c>
      <c r="BB2644" s="118">
        <v>15.1875</v>
      </c>
      <c r="BC2644" s="76">
        <f t="shared" si="1527"/>
        <v>15.861250000000002</v>
      </c>
      <c r="BD2644" s="76">
        <f t="shared" si="1528"/>
        <v>15.847708333333335</v>
      </c>
      <c r="BE2644" s="77">
        <f t="shared" si="1534"/>
        <v>-4.2477736622271368E-2</v>
      </c>
      <c r="BF2644" s="77">
        <f t="shared" si="1525"/>
        <v>-4.7180848966070402E-2</v>
      </c>
    </row>
    <row r="2645" spans="1:58" s="23" customFormat="1" ht="15.75" customHeight="1" x14ac:dyDescent="0.4">
      <c r="A2645" s="116">
        <v>42471</v>
      </c>
      <c r="B2645" s="112">
        <v>17.074999999999999</v>
      </c>
      <c r="C2645" s="112">
        <v>19.024999999999999</v>
      </c>
      <c r="D2645" s="112">
        <v>19.774999999999999</v>
      </c>
      <c r="E2645" s="112">
        <v>20.324999999999999</v>
      </c>
      <c r="F2645" s="112">
        <v>20.425000000000001</v>
      </c>
      <c r="G2645" s="112">
        <v>20.824999999999999</v>
      </c>
      <c r="H2645" s="113">
        <v>21.024999999999999</v>
      </c>
      <c r="I2645" s="90">
        <f t="shared" si="1510"/>
        <v>18.537499999999998</v>
      </c>
      <c r="J2645" s="90">
        <f t="shared" si="1511"/>
        <v>19.587499999999999</v>
      </c>
      <c r="K2645" s="114">
        <v>6</v>
      </c>
      <c r="L2645" s="115">
        <v>4.1666666666666664E-2</v>
      </c>
      <c r="M2645" s="90">
        <v>15.59</v>
      </c>
      <c r="N2645" s="90">
        <v>16.260000000000002</v>
      </c>
      <c r="O2645" s="90">
        <v>18.89</v>
      </c>
      <c r="P2645" s="90">
        <v>20.74</v>
      </c>
      <c r="Q2645" s="90">
        <v>21.66</v>
      </c>
      <c r="R2645" s="63">
        <f t="shared" si="1499"/>
        <v>7.779999999999994</v>
      </c>
      <c r="S2645" s="64">
        <f t="shared" si="1535"/>
        <v>5.8593750000000139E-2</v>
      </c>
      <c r="T2645" s="65">
        <f t="shared" si="1529"/>
        <v>0.95879458794587935</v>
      </c>
      <c r="U2645" s="65">
        <f t="shared" si="1529"/>
        <v>0.86077289571201698</v>
      </c>
      <c r="V2645" s="65">
        <f t="shared" si="1500"/>
        <v>0.78399228543876576</v>
      </c>
      <c r="W2645" s="65">
        <f t="shared" si="1501"/>
        <v>0.75069252077562332</v>
      </c>
      <c r="X2645" s="61">
        <f t="shared" si="1512"/>
        <v>0.11420204978038064</v>
      </c>
      <c r="Y2645" s="66">
        <f t="shared" si="1502"/>
        <v>3.4440344403443998E-2</v>
      </c>
      <c r="Z2645" s="61">
        <f t="shared" si="1503"/>
        <v>5.6641942009440366E-2</v>
      </c>
      <c r="AA2645" s="67">
        <f t="shared" si="1504"/>
        <v>18.537499999999998</v>
      </c>
      <c r="AB2645" s="68">
        <f t="shared" si="1505"/>
        <v>5.0123001230012156E-2</v>
      </c>
      <c r="AC2645" s="69">
        <f t="shared" si="1506"/>
        <v>0.14006765067650653</v>
      </c>
      <c r="AD2645" s="70">
        <f>_xlfn.PERCENTILE.EXC(AC2645:$AC$5675,0.5)</f>
        <v>7.8828828828828829E-2</v>
      </c>
      <c r="AE2645" s="70">
        <f>_xlfn.PERCENTILE.EXC($AC2645:AC$5675,0.35)</f>
        <v>4.3596406386052083E-2</v>
      </c>
      <c r="AF2645" s="71">
        <f t="shared" si="1531"/>
        <v>5.4666988064600866E-2</v>
      </c>
      <c r="AG2645" s="70">
        <f t="shared" si="1532"/>
        <v>-0.12793721572730957</v>
      </c>
      <c r="AH2645" s="70">
        <f t="shared" si="1533"/>
        <v>-0.15861506757985319</v>
      </c>
      <c r="AI2645" s="61" t="str">
        <f t="shared" si="1521"/>
        <v>Short VOL</v>
      </c>
      <c r="AJ2645" s="68" t="str">
        <f t="shared" si="1522"/>
        <v>Short VOL</v>
      </c>
      <c r="AK2645" s="72" t="str">
        <f t="shared" si="1523"/>
        <v>00631L</v>
      </c>
      <c r="AL2645" s="73">
        <f t="shared" si="1513"/>
        <v>1</v>
      </c>
      <c r="AM2645" s="72" t="str">
        <f t="shared" si="1526"/>
        <v>00631L</v>
      </c>
      <c r="AN2645" s="73">
        <f t="shared" si="1514"/>
        <v>1</v>
      </c>
      <c r="AO2645" s="74" t="str">
        <f t="shared" si="1520"/>
        <v>00631L</v>
      </c>
      <c r="AP2645" s="20">
        <f t="shared" si="1515"/>
        <v>1</v>
      </c>
      <c r="AQ2645" s="74" t="str">
        <f t="shared" si="1530"/>
        <v>00635U</v>
      </c>
      <c r="AR2645" s="20">
        <f t="shared" si="1516"/>
        <v>0</v>
      </c>
      <c r="AS2645" s="74" t="str">
        <f t="shared" si="1524"/>
        <v>00635U</v>
      </c>
      <c r="AT2645" s="20">
        <f t="shared" si="1517"/>
        <v>0</v>
      </c>
      <c r="AU2645" s="74" t="str">
        <f t="shared" si="1507"/>
        <v>00631L</v>
      </c>
      <c r="AV2645" s="20">
        <f t="shared" si="1518"/>
        <v>1</v>
      </c>
      <c r="AW2645" s="74" t="str">
        <f t="shared" si="1508"/>
        <v>00631L</v>
      </c>
      <c r="AX2645" s="20">
        <f t="shared" si="1509"/>
        <v>1</v>
      </c>
      <c r="AY2645" s="20">
        <f t="shared" si="1519"/>
        <v>0</v>
      </c>
      <c r="AZ2645" s="116">
        <v>42472</v>
      </c>
      <c r="BA2645" s="117">
        <v>15.3</v>
      </c>
      <c r="BB2645" s="118">
        <v>15.375</v>
      </c>
      <c r="BC2645" s="76">
        <f t="shared" si="1527"/>
        <v>15.872708333333334</v>
      </c>
      <c r="BD2645" s="76">
        <f t="shared" si="1528"/>
        <v>15.863125000000002</v>
      </c>
      <c r="BE2645" s="77">
        <f t="shared" si="1534"/>
        <v>-3.1356232527005229E-2</v>
      </c>
      <c r="BF2645" s="77">
        <f t="shared" si="1525"/>
        <v>-3.5498995311453521E-2</v>
      </c>
    </row>
    <row r="2646" spans="1:58" s="23" customFormat="1" ht="15.75" customHeight="1" x14ac:dyDescent="0.4">
      <c r="A2646" s="116">
        <v>42468</v>
      </c>
      <c r="B2646" s="112">
        <v>16.675000000000001</v>
      </c>
      <c r="C2646" s="112">
        <v>18.524999999999999</v>
      </c>
      <c r="D2646" s="112">
        <v>19.324999999999999</v>
      </c>
      <c r="E2646" s="112">
        <v>19.875</v>
      </c>
      <c r="F2646" s="112">
        <v>20.074999999999999</v>
      </c>
      <c r="G2646" s="112">
        <v>20.5</v>
      </c>
      <c r="H2646" s="113">
        <v>20.675000000000001</v>
      </c>
      <c r="I2646" s="90">
        <f t="shared" si="1510"/>
        <v>17.985416666666666</v>
      </c>
      <c r="J2646" s="90">
        <f t="shared" si="1511"/>
        <v>19.091666666666665</v>
      </c>
      <c r="K2646" s="114">
        <v>7</v>
      </c>
      <c r="L2646" s="115">
        <v>4.1666666666666664E-2</v>
      </c>
      <c r="M2646" s="90">
        <v>13.59</v>
      </c>
      <c r="N2646" s="90">
        <v>15.36</v>
      </c>
      <c r="O2646" s="90">
        <v>18.32</v>
      </c>
      <c r="P2646" s="90">
        <v>20.260000000000002</v>
      </c>
      <c r="Q2646" s="90">
        <v>21.36</v>
      </c>
      <c r="R2646" s="63">
        <f t="shared" si="1499"/>
        <v>9.629999999999999</v>
      </c>
      <c r="S2646" s="64">
        <f t="shared" si="1535"/>
        <v>-4.9504950495049549E-2</v>
      </c>
      <c r="T2646" s="65">
        <f t="shared" si="1529"/>
        <v>0.884765625</v>
      </c>
      <c r="U2646" s="65">
        <f t="shared" si="1529"/>
        <v>0.83842794759825323</v>
      </c>
      <c r="V2646" s="65">
        <f t="shared" si="1500"/>
        <v>0.75814412635735429</v>
      </c>
      <c r="W2646" s="65">
        <f t="shared" si="1501"/>
        <v>0.7191011235955056</v>
      </c>
      <c r="X2646" s="61">
        <f t="shared" si="1512"/>
        <v>0.1109445277361318</v>
      </c>
      <c r="Y2646" s="66">
        <f t="shared" si="1502"/>
        <v>4.0251572327044058E-2</v>
      </c>
      <c r="Z2646" s="61">
        <f t="shared" si="1503"/>
        <v>6.1508166338468631E-2</v>
      </c>
      <c r="AA2646" s="67">
        <f t="shared" si="1504"/>
        <v>17.985416666666666</v>
      </c>
      <c r="AB2646" s="68">
        <f t="shared" si="1505"/>
        <v>8.5611979166666755E-2</v>
      </c>
      <c r="AC2646" s="69">
        <f t="shared" si="1506"/>
        <v>0.1709255642361111</v>
      </c>
      <c r="AD2646" s="70">
        <f>_xlfn.PERCENTILE.EXC(AC2646:$AC$5675,0.5)</f>
        <v>7.8758272332520057E-2</v>
      </c>
      <c r="AE2646" s="70">
        <f>_xlfn.PERCENTILE.EXC($AC2646:AC$5675,0.35)</f>
        <v>4.3567014645241514E-2</v>
      </c>
      <c r="AF2646" s="71">
        <f t="shared" si="1531"/>
        <v>5.4666988064600866E-2</v>
      </c>
      <c r="AG2646" s="70">
        <f t="shared" si="1532"/>
        <v>-0.12793721572730957</v>
      </c>
      <c r="AH2646" s="70">
        <f t="shared" si="1533"/>
        <v>-0.15861506757985319</v>
      </c>
      <c r="AI2646" s="61" t="str">
        <f t="shared" si="1521"/>
        <v>Short VOL</v>
      </c>
      <c r="AJ2646" s="68" t="str">
        <f t="shared" si="1522"/>
        <v>Short VOL</v>
      </c>
      <c r="AK2646" s="72" t="str">
        <f t="shared" si="1523"/>
        <v>00631L</v>
      </c>
      <c r="AL2646" s="73">
        <f t="shared" si="1513"/>
        <v>1</v>
      </c>
      <c r="AM2646" s="72" t="str">
        <f t="shared" si="1526"/>
        <v>00631L</v>
      </c>
      <c r="AN2646" s="73">
        <f t="shared" si="1514"/>
        <v>1</v>
      </c>
      <c r="AO2646" s="74" t="str">
        <f t="shared" si="1520"/>
        <v>00631L</v>
      </c>
      <c r="AP2646" s="20">
        <f t="shared" si="1515"/>
        <v>1</v>
      </c>
      <c r="AQ2646" s="74" t="str">
        <f t="shared" si="1530"/>
        <v>00635U</v>
      </c>
      <c r="AR2646" s="20">
        <f t="shared" si="1516"/>
        <v>0</v>
      </c>
      <c r="AS2646" s="74" t="str">
        <f t="shared" si="1524"/>
        <v>00635U</v>
      </c>
      <c r="AT2646" s="20">
        <f t="shared" si="1517"/>
        <v>0</v>
      </c>
      <c r="AU2646" s="74" t="str">
        <f t="shared" si="1507"/>
        <v>00631L</v>
      </c>
      <c r="AV2646" s="20">
        <f t="shared" si="1518"/>
        <v>1</v>
      </c>
      <c r="AW2646" s="74" t="str">
        <f t="shared" si="1508"/>
        <v>00631L</v>
      </c>
      <c r="AX2646" s="20">
        <f t="shared" si="1509"/>
        <v>1</v>
      </c>
      <c r="AY2646" s="20">
        <f t="shared" si="1519"/>
        <v>0</v>
      </c>
      <c r="AZ2646" s="116">
        <v>42471</v>
      </c>
      <c r="BA2646" s="117">
        <v>15.56</v>
      </c>
      <c r="BB2646" s="118">
        <v>15.625</v>
      </c>
      <c r="BC2646" s="76">
        <f t="shared" si="1527"/>
        <v>15.880833333333333</v>
      </c>
      <c r="BD2646" s="76">
        <f t="shared" si="1528"/>
        <v>15.875791666666666</v>
      </c>
      <c r="BE2646" s="77">
        <f t="shared" si="1534"/>
        <v>-1.6109566038725927E-2</v>
      </c>
      <c r="BF2646" s="77">
        <f t="shared" si="1525"/>
        <v>-1.9891396492038402E-2</v>
      </c>
    </row>
    <row r="2647" spans="1:58" s="23" customFormat="1" ht="15.75" customHeight="1" x14ac:dyDescent="0.4">
      <c r="A2647" s="116">
        <v>42467</v>
      </c>
      <c r="B2647" s="112">
        <v>17.274999999999999</v>
      </c>
      <c r="C2647" s="112">
        <v>18.875</v>
      </c>
      <c r="D2647" s="112">
        <v>19.574999999999999</v>
      </c>
      <c r="E2647" s="112">
        <v>20.074999999999999</v>
      </c>
      <c r="F2647" s="112">
        <v>20.225000000000001</v>
      </c>
      <c r="G2647" s="112">
        <v>20.675000000000001</v>
      </c>
      <c r="H2647" s="113">
        <v>20.824999999999999</v>
      </c>
      <c r="I2647" s="90">
        <f t="shared" si="1510"/>
        <v>18.341666666666665</v>
      </c>
      <c r="J2647" s="90">
        <f t="shared" si="1511"/>
        <v>19.341666666666665</v>
      </c>
      <c r="K2647" s="114">
        <v>8</v>
      </c>
      <c r="L2647" s="115">
        <v>4.1666666666666664E-2</v>
      </c>
      <c r="M2647" s="90">
        <v>15.2</v>
      </c>
      <c r="N2647" s="90">
        <v>16.16</v>
      </c>
      <c r="O2647" s="90">
        <v>18.86</v>
      </c>
      <c r="P2647" s="90">
        <v>20.61</v>
      </c>
      <c r="Q2647" s="90">
        <v>21.82</v>
      </c>
      <c r="R2647" s="63">
        <f t="shared" si="1499"/>
        <v>8.11</v>
      </c>
      <c r="S2647" s="64">
        <f t="shared" si="1535"/>
        <v>0.14691270404542231</v>
      </c>
      <c r="T2647" s="65">
        <f t="shared" si="1529"/>
        <v>0.94059405940594054</v>
      </c>
      <c r="U2647" s="65">
        <f t="shared" si="1529"/>
        <v>0.8568398727465536</v>
      </c>
      <c r="V2647" s="65">
        <f t="shared" si="1500"/>
        <v>0.78408539543910727</v>
      </c>
      <c r="W2647" s="65">
        <f t="shared" si="1501"/>
        <v>0.74060494958753442</v>
      </c>
      <c r="X2647" s="61">
        <f t="shared" si="1512"/>
        <v>9.2619392185238875E-2</v>
      </c>
      <c r="Y2647" s="66">
        <f t="shared" si="1502"/>
        <v>3.7359900373599007E-2</v>
      </c>
      <c r="Z2647" s="61">
        <f t="shared" si="1503"/>
        <v>5.4520672421626538E-2</v>
      </c>
      <c r="AA2647" s="67">
        <f t="shared" si="1504"/>
        <v>18.341666666666669</v>
      </c>
      <c r="AB2647" s="68">
        <f t="shared" si="1505"/>
        <v>6.8997524752475156E-2</v>
      </c>
      <c r="AC2647" s="69">
        <f t="shared" si="1506"/>
        <v>0.13500412541254136</v>
      </c>
      <c r="AD2647" s="70">
        <f>_xlfn.PERCENTILE.EXC(AC2647:$AC$5675,0.5)</f>
        <v>7.8687715836211272E-2</v>
      </c>
      <c r="AE2647" s="70">
        <f>_xlfn.PERCENTILE.EXC($AC2647:AC$5675,0.35)</f>
        <v>4.3543540253571683E-2</v>
      </c>
      <c r="AF2647" s="71">
        <f t="shared" si="1531"/>
        <v>5.4666988064600866E-2</v>
      </c>
      <c r="AG2647" s="70">
        <f t="shared" si="1532"/>
        <v>-0.12793721572730957</v>
      </c>
      <c r="AH2647" s="70">
        <f t="shared" si="1533"/>
        <v>-0.15861506757985319</v>
      </c>
      <c r="AI2647" s="61" t="str">
        <f t="shared" si="1521"/>
        <v>Short VOL</v>
      </c>
      <c r="AJ2647" s="68" t="str">
        <f t="shared" si="1522"/>
        <v>Short VOL</v>
      </c>
      <c r="AK2647" s="72" t="str">
        <f t="shared" si="1523"/>
        <v>00631L</v>
      </c>
      <c r="AL2647" s="73">
        <f t="shared" si="1513"/>
        <v>1</v>
      </c>
      <c r="AM2647" s="72" t="str">
        <f t="shared" si="1526"/>
        <v>00631L</v>
      </c>
      <c r="AN2647" s="73">
        <f t="shared" si="1514"/>
        <v>1</v>
      </c>
      <c r="AO2647" s="74" t="str">
        <f t="shared" si="1520"/>
        <v>00631L</v>
      </c>
      <c r="AP2647" s="20">
        <f t="shared" si="1515"/>
        <v>1</v>
      </c>
      <c r="AQ2647" s="74" t="str">
        <f t="shared" si="1530"/>
        <v>00635U</v>
      </c>
      <c r="AR2647" s="20">
        <f t="shared" si="1516"/>
        <v>0</v>
      </c>
      <c r="AS2647" s="74" t="str">
        <f t="shared" si="1524"/>
        <v>00635U</v>
      </c>
      <c r="AT2647" s="20">
        <f t="shared" si="1517"/>
        <v>0</v>
      </c>
      <c r="AU2647" s="74" t="str">
        <f t="shared" si="1507"/>
        <v>00631L</v>
      </c>
      <c r="AV2647" s="20">
        <f t="shared" si="1518"/>
        <v>1</v>
      </c>
      <c r="AW2647" s="74" t="str">
        <f t="shared" si="1508"/>
        <v>00631L</v>
      </c>
      <c r="AX2647" s="20">
        <f t="shared" si="1509"/>
        <v>1</v>
      </c>
      <c r="AY2647" s="20">
        <f t="shared" si="1519"/>
        <v>0</v>
      </c>
      <c r="AZ2647" s="116">
        <v>42468</v>
      </c>
      <c r="BA2647" s="117">
        <v>15.55</v>
      </c>
      <c r="BB2647" s="118">
        <v>15.4375</v>
      </c>
      <c r="BC2647" s="76">
        <f t="shared" si="1527"/>
        <v>15.887708333333336</v>
      </c>
      <c r="BD2647" s="76">
        <f t="shared" si="1528"/>
        <v>15.879583333333334</v>
      </c>
      <c r="BE2647" s="77">
        <f t="shared" si="1534"/>
        <v>-2.833689566095399E-2</v>
      </c>
      <c r="BF2647" s="77">
        <f t="shared" si="1525"/>
        <v>-2.0755162551494347E-2</v>
      </c>
    </row>
    <row r="2648" spans="1:58" s="23" customFormat="1" ht="15.75" customHeight="1" x14ac:dyDescent="0.4">
      <c r="A2648" s="116">
        <v>42466</v>
      </c>
      <c r="B2648" s="112">
        <v>15.625</v>
      </c>
      <c r="C2648" s="112">
        <v>17.425000000000001</v>
      </c>
      <c r="D2648" s="112">
        <v>18.324999999999999</v>
      </c>
      <c r="E2648" s="112">
        <v>18.975000000000001</v>
      </c>
      <c r="F2648" s="112">
        <v>19.225000000000001</v>
      </c>
      <c r="G2648" s="112">
        <v>19.725000000000001</v>
      </c>
      <c r="H2648" s="113">
        <v>19.975000000000001</v>
      </c>
      <c r="I2648" s="90">
        <f t="shared" si="1510"/>
        <v>16.75</v>
      </c>
      <c r="J2648" s="90">
        <f t="shared" si="1511"/>
        <v>17.987500000000001</v>
      </c>
      <c r="K2648" s="114">
        <v>9</v>
      </c>
      <c r="L2648" s="115">
        <v>4.1666666666666664E-2</v>
      </c>
      <c r="M2648" s="90">
        <v>12.56</v>
      </c>
      <c r="N2648" s="90">
        <v>14.09</v>
      </c>
      <c r="O2648" s="90">
        <v>17.28</v>
      </c>
      <c r="P2648" s="90">
        <v>19.25</v>
      </c>
      <c r="Q2648" s="90">
        <v>20.74</v>
      </c>
      <c r="R2648" s="63">
        <f t="shared" si="1499"/>
        <v>9.8800000000000026</v>
      </c>
      <c r="S2648" s="64">
        <f t="shared" si="1535"/>
        <v>-8.6251621271076523E-2</v>
      </c>
      <c r="T2648" s="65">
        <f t="shared" si="1529"/>
        <v>0.8914123491838184</v>
      </c>
      <c r="U2648" s="65">
        <f t="shared" si="1529"/>
        <v>0.81539351851851849</v>
      </c>
      <c r="V2648" s="65">
        <f t="shared" si="1500"/>
        <v>0.7319480519480519</v>
      </c>
      <c r="W2648" s="65">
        <f t="shared" si="1501"/>
        <v>0.67936354869816784</v>
      </c>
      <c r="X2648" s="61">
        <f t="shared" si="1512"/>
        <v>0.11520000000000005</v>
      </c>
      <c r="Y2648" s="66">
        <f t="shared" si="1502"/>
        <v>5.2700922266139656E-2</v>
      </c>
      <c r="Z2648" s="61">
        <f t="shared" si="1503"/>
        <v>7.3880597014925414E-2</v>
      </c>
      <c r="AA2648" s="67">
        <f t="shared" si="1504"/>
        <v>16.75</v>
      </c>
      <c r="AB2648" s="68">
        <f t="shared" si="1505"/>
        <v>0.10894251242015615</v>
      </c>
      <c r="AC2648" s="69">
        <f t="shared" si="1506"/>
        <v>0.1887863733144074</v>
      </c>
      <c r="AD2648" s="70">
        <f>_xlfn.PERCENTILE.EXC(AC2648:$AC$5675,0.5)</f>
        <v>7.867639665469682E-2</v>
      </c>
      <c r="AE2648" s="70">
        <f>_xlfn.PERCENTILE.EXC($AC2648:AC$5675,0.35)</f>
        <v>4.3520065861901845E-2</v>
      </c>
      <c r="AF2648" s="71">
        <f t="shared" si="1531"/>
        <v>5.4666988064600866E-2</v>
      </c>
      <c r="AG2648" s="70">
        <f t="shared" si="1532"/>
        <v>-0.12793721572730957</v>
      </c>
      <c r="AH2648" s="70">
        <f t="shared" si="1533"/>
        <v>-0.15861506757985319</v>
      </c>
      <c r="AI2648" s="61" t="str">
        <f t="shared" si="1521"/>
        <v>Short VOL</v>
      </c>
      <c r="AJ2648" s="68" t="str">
        <f t="shared" si="1522"/>
        <v>Short VOL</v>
      </c>
      <c r="AK2648" s="72" t="str">
        <f t="shared" si="1523"/>
        <v>00631L</v>
      </c>
      <c r="AL2648" s="73">
        <f t="shared" si="1513"/>
        <v>1</v>
      </c>
      <c r="AM2648" s="72" t="str">
        <f t="shared" si="1526"/>
        <v>00631L</v>
      </c>
      <c r="AN2648" s="73">
        <f t="shared" si="1514"/>
        <v>1</v>
      </c>
      <c r="AO2648" s="74" t="str">
        <f t="shared" si="1520"/>
        <v>00631L</v>
      </c>
      <c r="AP2648" s="20">
        <f t="shared" si="1515"/>
        <v>1</v>
      </c>
      <c r="AQ2648" s="74" t="str">
        <f t="shared" si="1530"/>
        <v>00635U</v>
      </c>
      <c r="AR2648" s="20">
        <f t="shared" si="1516"/>
        <v>0</v>
      </c>
      <c r="AS2648" s="74" t="str">
        <f t="shared" si="1524"/>
        <v>00635U</v>
      </c>
      <c r="AT2648" s="20">
        <f t="shared" si="1517"/>
        <v>0</v>
      </c>
      <c r="AU2648" s="74" t="str">
        <f t="shared" si="1507"/>
        <v>00631L</v>
      </c>
      <c r="AV2648" s="20">
        <f t="shared" si="1518"/>
        <v>1</v>
      </c>
      <c r="AW2648" s="74" t="str">
        <f t="shared" si="1508"/>
        <v>00631L</v>
      </c>
      <c r="AX2648" s="20">
        <f t="shared" si="1509"/>
        <v>1</v>
      </c>
      <c r="AY2648" s="20">
        <f t="shared" si="1519"/>
        <v>0</v>
      </c>
      <c r="AZ2648" s="116">
        <v>42467</v>
      </c>
      <c r="BA2648" s="117">
        <v>15.49</v>
      </c>
      <c r="BB2648" s="118">
        <v>15.6</v>
      </c>
      <c r="BC2648" s="76">
        <f t="shared" si="1527"/>
        <v>15.886458333333334</v>
      </c>
      <c r="BD2648" s="76">
        <f t="shared" si="1528"/>
        <v>15.888583333333335</v>
      </c>
      <c r="BE2648" s="77">
        <f t="shared" si="1534"/>
        <v>-1.8031604484951842E-2</v>
      </c>
      <c r="BF2648" s="77">
        <f t="shared" si="1525"/>
        <v>-2.5086146761563677E-2</v>
      </c>
    </row>
    <row r="2649" spans="1:58" s="23" customFormat="1" ht="15.75" customHeight="1" x14ac:dyDescent="0.4">
      <c r="A2649" s="116">
        <v>42465</v>
      </c>
      <c r="B2649" s="112">
        <v>16.774999999999999</v>
      </c>
      <c r="C2649" s="112">
        <v>18.425000000000001</v>
      </c>
      <c r="D2649" s="112">
        <v>19.125</v>
      </c>
      <c r="E2649" s="112">
        <v>19.625</v>
      </c>
      <c r="F2649" s="112">
        <v>19.774999999999999</v>
      </c>
      <c r="G2649" s="112">
        <v>20.225000000000001</v>
      </c>
      <c r="H2649" s="113">
        <v>20.425000000000001</v>
      </c>
      <c r="I2649" s="90">
        <f t="shared" si="1510"/>
        <v>17.737500000000001</v>
      </c>
      <c r="J2649" s="90">
        <f t="shared" si="1511"/>
        <v>18.833333333333332</v>
      </c>
      <c r="K2649" s="114">
        <v>10</v>
      </c>
      <c r="L2649" s="115">
        <v>4.1666666666666664E-2</v>
      </c>
      <c r="M2649" s="90">
        <v>13.96</v>
      </c>
      <c r="N2649" s="90">
        <v>15.42</v>
      </c>
      <c r="O2649" s="90">
        <v>18.38</v>
      </c>
      <c r="P2649" s="90">
        <v>20.059999999999999</v>
      </c>
      <c r="Q2649" s="90">
        <v>21.32</v>
      </c>
      <c r="R2649" s="63">
        <f t="shared" si="1499"/>
        <v>9.0599999999999952</v>
      </c>
      <c r="S2649" s="64">
        <f t="shared" si="1535"/>
        <v>9.2067988668555298E-2</v>
      </c>
      <c r="T2649" s="65">
        <f t="shared" si="1529"/>
        <v>0.90531776913099882</v>
      </c>
      <c r="U2649" s="65">
        <f t="shared" si="1529"/>
        <v>0.8389553862894451</v>
      </c>
      <c r="V2649" s="65">
        <f t="shared" si="1500"/>
        <v>0.76869391824526423</v>
      </c>
      <c r="W2649" s="65">
        <f t="shared" si="1501"/>
        <v>0.72326454033771104</v>
      </c>
      <c r="X2649" s="61">
        <f t="shared" si="1512"/>
        <v>9.8360655737705055E-2</v>
      </c>
      <c r="Y2649" s="66">
        <f t="shared" si="1502"/>
        <v>4.0764331210191122E-2</v>
      </c>
      <c r="Z2649" s="61">
        <f t="shared" si="1503"/>
        <v>6.1780596664317483E-2</v>
      </c>
      <c r="AA2649" s="67">
        <f t="shared" si="1504"/>
        <v>17.737500000000001</v>
      </c>
      <c r="AB2649" s="68">
        <f t="shared" si="1505"/>
        <v>8.7872892347600429E-2</v>
      </c>
      <c r="AC2649" s="69">
        <f t="shared" si="1506"/>
        <v>0.15029182879377437</v>
      </c>
      <c r="AD2649" s="70">
        <f>_xlfn.PERCENTILE.EXC(AC2649:$AC$5675,0.5)</f>
        <v>7.8665077473182368E-2</v>
      </c>
      <c r="AE2649" s="70">
        <f>_xlfn.PERCENTILE.EXC($AC2649:AC$5675,0.35)</f>
        <v>4.3509041638940704E-2</v>
      </c>
      <c r="AF2649" s="71">
        <f t="shared" si="1531"/>
        <v>5.4666988064600866E-2</v>
      </c>
      <c r="AG2649" s="70">
        <f t="shared" si="1532"/>
        <v>-0.12793721572730957</v>
      </c>
      <c r="AH2649" s="70">
        <f t="shared" si="1533"/>
        <v>-0.15861506757985319</v>
      </c>
      <c r="AI2649" s="61" t="str">
        <f t="shared" si="1521"/>
        <v>Short VOL</v>
      </c>
      <c r="AJ2649" s="68" t="str">
        <f t="shared" si="1522"/>
        <v>Short VOL</v>
      </c>
      <c r="AK2649" s="72" t="str">
        <f t="shared" si="1523"/>
        <v>00631L</v>
      </c>
      <c r="AL2649" s="73">
        <f t="shared" si="1513"/>
        <v>1</v>
      </c>
      <c r="AM2649" s="72" t="str">
        <f t="shared" si="1526"/>
        <v>00631L</v>
      </c>
      <c r="AN2649" s="73">
        <f t="shared" si="1514"/>
        <v>1</v>
      </c>
      <c r="AO2649" s="74" t="str">
        <f t="shared" si="1520"/>
        <v>00631L</v>
      </c>
      <c r="AP2649" s="20">
        <f t="shared" si="1515"/>
        <v>1</v>
      </c>
      <c r="AQ2649" s="74" t="str">
        <f t="shared" si="1530"/>
        <v>00635U</v>
      </c>
      <c r="AR2649" s="20">
        <f t="shared" si="1516"/>
        <v>0</v>
      </c>
      <c r="AS2649" s="74" t="str">
        <f t="shared" si="1524"/>
        <v>00635U</v>
      </c>
      <c r="AT2649" s="20">
        <f t="shared" si="1517"/>
        <v>0</v>
      </c>
      <c r="AU2649" s="74" t="str">
        <f t="shared" si="1507"/>
        <v>00631L</v>
      </c>
      <c r="AV2649" s="20">
        <f t="shared" si="1518"/>
        <v>1</v>
      </c>
      <c r="AW2649" s="74" t="str">
        <f t="shared" si="1508"/>
        <v>00631L</v>
      </c>
      <c r="AX2649" s="20">
        <f t="shared" si="1509"/>
        <v>1</v>
      </c>
      <c r="AY2649" s="20">
        <f t="shared" si="1519"/>
        <v>0</v>
      </c>
      <c r="AZ2649" s="116">
        <v>42466</v>
      </c>
      <c r="BA2649" s="117">
        <v>15.48</v>
      </c>
      <c r="BB2649" s="118">
        <v>15.574999999999999</v>
      </c>
      <c r="BC2649" s="76">
        <f t="shared" si="1527"/>
        <v>15.881666666666668</v>
      </c>
      <c r="BD2649" s="76">
        <f t="shared" si="1528"/>
        <v>15.884458333333333</v>
      </c>
      <c r="BE2649" s="77">
        <f t="shared" si="1534"/>
        <v>-1.9309476335397317E-2</v>
      </c>
      <c r="BF2649" s="77">
        <f t="shared" si="1525"/>
        <v>-2.5462519706106808E-2</v>
      </c>
    </row>
    <row r="2650" spans="1:58" s="23" customFormat="1" ht="15.75" customHeight="1" x14ac:dyDescent="0.4">
      <c r="A2650" s="116">
        <v>42464</v>
      </c>
      <c r="B2650" s="112">
        <v>15.925000000000001</v>
      </c>
      <c r="C2650" s="112">
        <v>17.625</v>
      </c>
      <c r="D2650" s="112">
        <v>18.425000000000001</v>
      </c>
      <c r="E2650" s="112">
        <v>19.024999999999999</v>
      </c>
      <c r="F2650" s="112">
        <v>19.225000000000001</v>
      </c>
      <c r="G2650" s="112">
        <v>19.774999999999999</v>
      </c>
      <c r="H2650" s="113">
        <v>20.024999999999999</v>
      </c>
      <c r="I2650" s="90">
        <f t="shared" si="1510"/>
        <v>16.845833333333335</v>
      </c>
      <c r="J2650" s="90">
        <f t="shared" si="1511"/>
        <v>18.058333333333334</v>
      </c>
      <c r="K2650" s="114">
        <v>11</v>
      </c>
      <c r="L2650" s="115">
        <v>4.1666666666666664E-2</v>
      </c>
      <c r="M2650" s="90">
        <v>12.5</v>
      </c>
      <c r="N2650" s="90">
        <v>14.12</v>
      </c>
      <c r="O2650" s="90">
        <v>17.23</v>
      </c>
      <c r="P2650" s="90">
        <v>19.14</v>
      </c>
      <c r="Q2650" s="90">
        <v>20.58</v>
      </c>
      <c r="R2650" s="63">
        <f t="shared" si="1499"/>
        <v>9.7500000000000071</v>
      </c>
      <c r="S2650" s="64">
        <f t="shared" si="1535"/>
        <v>7.7862595419847302E-2</v>
      </c>
      <c r="T2650" s="65">
        <f t="shared" si="1529"/>
        <v>0.88526912181303119</v>
      </c>
      <c r="U2650" s="65">
        <f t="shared" si="1529"/>
        <v>0.81950087057457921</v>
      </c>
      <c r="V2650" s="65">
        <f t="shared" si="1500"/>
        <v>0.73772204806687558</v>
      </c>
      <c r="W2650" s="65">
        <f t="shared" si="1501"/>
        <v>0.68610301263362494</v>
      </c>
      <c r="X2650" s="61">
        <f t="shared" si="1512"/>
        <v>0.10675039246467813</v>
      </c>
      <c r="Y2650" s="66">
        <f t="shared" si="1502"/>
        <v>5.2562417871222081E-2</v>
      </c>
      <c r="Z2650" s="61">
        <f t="shared" si="1503"/>
        <v>7.1976255255997934E-2</v>
      </c>
      <c r="AA2650" s="67">
        <f t="shared" si="1504"/>
        <v>16.845833333333335</v>
      </c>
      <c r="AB2650" s="68">
        <f t="shared" si="1505"/>
        <v>0.12783286118980181</v>
      </c>
      <c r="AC2650" s="69">
        <f t="shared" si="1506"/>
        <v>0.19304768649669518</v>
      </c>
      <c r="AD2650" s="70">
        <f>_xlfn.PERCENTILE.EXC(AC2650:$AC$5675,0.5)</f>
        <v>7.866169632555263E-2</v>
      </c>
      <c r="AE2650" s="70">
        <f>_xlfn.PERCENTILE.EXC($AC2650:AC$5675,0.35)</f>
        <v>4.3507355042511069E-2</v>
      </c>
      <c r="AF2650" s="71">
        <f t="shared" si="1531"/>
        <v>5.4666988064600866E-2</v>
      </c>
      <c r="AG2650" s="70">
        <f t="shared" si="1532"/>
        <v>-0.12793721572730957</v>
      </c>
      <c r="AH2650" s="70">
        <f t="shared" si="1533"/>
        <v>-0.15861506757985319</v>
      </c>
      <c r="AI2650" s="61" t="str">
        <f t="shared" si="1521"/>
        <v>Short VOL</v>
      </c>
      <c r="AJ2650" s="68" t="str">
        <f t="shared" si="1522"/>
        <v>Short VOL</v>
      </c>
      <c r="AK2650" s="72" t="str">
        <f t="shared" si="1523"/>
        <v>00631L</v>
      </c>
      <c r="AL2650" s="73">
        <f t="shared" si="1513"/>
        <v>1</v>
      </c>
      <c r="AM2650" s="72" t="str">
        <f t="shared" si="1526"/>
        <v>00631L</v>
      </c>
      <c r="AN2650" s="73">
        <f t="shared" si="1514"/>
        <v>1</v>
      </c>
      <c r="AO2650" s="74" t="str">
        <f t="shared" si="1520"/>
        <v>00631L</v>
      </c>
      <c r="AP2650" s="20">
        <f t="shared" si="1515"/>
        <v>1</v>
      </c>
      <c r="AQ2650" s="74" t="str">
        <f t="shared" si="1530"/>
        <v>00635U</v>
      </c>
      <c r="AR2650" s="20">
        <f t="shared" si="1516"/>
        <v>0</v>
      </c>
      <c r="AS2650" s="74" t="str">
        <f t="shared" si="1524"/>
        <v>00635U</v>
      </c>
      <c r="AT2650" s="20">
        <f t="shared" si="1517"/>
        <v>0</v>
      </c>
      <c r="AU2650" s="74" t="str">
        <f t="shared" si="1507"/>
        <v>00631L</v>
      </c>
      <c r="AV2650" s="20">
        <f t="shared" si="1518"/>
        <v>1</v>
      </c>
      <c r="AW2650" s="74" t="str">
        <f t="shared" si="1508"/>
        <v>00631L</v>
      </c>
      <c r="AX2650" s="20">
        <f t="shared" si="1509"/>
        <v>1</v>
      </c>
      <c r="AY2650" s="20">
        <f t="shared" si="1519"/>
        <v>0</v>
      </c>
      <c r="AZ2650" s="116">
        <v>42465</v>
      </c>
      <c r="BA2650" s="117">
        <v>15.61</v>
      </c>
      <c r="BB2650" s="118">
        <v>15.6</v>
      </c>
      <c r="BC2650" s="76">
        <f t="shared" si="1527"/>
        <v>15.877708333333336</v>
      </c>
      <c r="BD2650" s="76">
        <f t="shared" si="1528"/>
        <v>15.882250000000001</v>
      </c>
      <c r="BE2650" s="77">
        <f t="shared" si="1534"/>
        <v>-1.7490454384422805E-2</v>
      </c>
      <c r="BF2650" s="77">
        <f t="shared" si="1525"/>
        <v>-1.7141777770781939E-2</v>
      </c>
    </row>
    <row r="2651" spans="1:58" s="23" customFormat="1" ht="15.75" customHeight="1" x14ac:dyDescent="0.4">
      <c r="A2651" s="116">
        <v>42461</v>
      </c>
      <c r="B2651" s="112">
        <v>15.425000000000001</v>
      </c>
      <c r="C2651" s="112">
        <v>17.175000000000001</v>
      </c>
      <c r="D2651" s="112">
        <v>18.024999999999999</v>
      </c>
      <c r="E2651" s="112">
        <v>18.725000000000001</v>
      </c>
      <c r="F2651" s="112">
        <v>18.925000000000001</v>
      </c>
      <c r="G2651" s="112">
        <v>19.475000000000001</v>
      </c>
      <c r="H2651" s="113">
        <v>19.774999999999999</v>
      </c>
      <c r="I2651" s="90">
        <f t="shared" si="1510"/>
        <v>16.3</v>
      </c>
      <c r="J2651" s="90">
        <f t="shared" si="1511"/>
        <v>17.600000000000001</v>
      </c>
      <c r="K2651" s="114">
        <v>12</v>
      </c>
      <c r="L2651" s="115">
        <v>4.1666666666666664E-2</v>
      </c>
      <c r="M2651" s="90">
        <v>10.92</v>
      </c>
      <c r="N2651" s="90">
        <v>13.1</v>
      </c>
      <c r="O2651" s="90">
        <v>16.5</v>
      </c>
      <c r="P2651" s="90">
        <v>18.579999999999998</v>
      </c>
      <c r="Q2651" s="90">
        <v>20.28</v>
      </c>
      <c r="R2651" s="63">
        <f t="shared" si="1499"/>
        <v>11.059999999999999</v>
      </c>
      <c r="S2651" s="64">
        <f t="shared" si="1535"/>
        <v>-6.0931899641577039E-2</v>
      </c>
      <c r="T2651" s="65">
        <f t="shared" si="1529"/>
        <v>0.833587786259542</v>
      </c>
      <c r="U2651" s="65">
        <f t="shared" si="1529"/>
        <v>0.79393939393939394</v>
      </c>
      <c r="V2651" s="65">
        <f t="shared" si="1500"/>
        <v>0.70505920344456408</v>
      </c>
      <c r="W2651" s="65">
        <f t="shared" si="1501"/>
        <v>0.645956607495069</v>
      </c>
      <c r="X2651" s="61">
        <f t="shared" si="1512"/>
        <v>0.11345218800648298</v>
      </c>
      <c r="Y2651" s="66">
        <f t="shared" si="1502"/>
        <v>5.6074766355140034E-2</v>
      </c>
      <c r="Z2651" s="61">
        <f t="shared" si="1503"/>
        <v>7.9754601226993904E-2</v>
      </c>
      <c r="AA2651" s="67">
        <f t="shared" si="1504"/>
        <v>16.3</v>
      </c>
      <c r="AB2651" s="68">
        <f t="shared" si="1505"/>
        <v>0.17748091603053442</v>
      </c>
      <c r="AC2651" s="69">
        <f t="shared" si="1506"/>
        <v>0.24427480916030544</v>
      </c>
      <c r="AD2651" s="70">
        <f>_xlfn.PERCENTILE.EXC(AC2651:$AC$5675,0.5)</f>
        <v>7.8658315177922891E-2</v>
      </c>
      <c r="AE2651" s="70">
        <f>_xlfn.PERCENTILE.EXC($AC2651:AC$5675,0.35)</f>
        <v>4.3505668446081426E-2</v>
      </c>
      <c r="AF2651" s="71">
        <f t="shared" si="1531"/>
        <v>5.4666988064600866E-2</v>
      </c>
      <c r="AG2651" s="70">
        <f t="shared" si="1532"/>
        <v>-0.12793721572730957</v>
      </c>
      <c r="AH2651" s="70">
        <f t="shared" si="1533"/>
        <v>-0.15861506757985319</v>
      </c>
      <c r="AI2651" s="61" t="str">
        <f t="shared" si="1521"/>
        <v>Short VOL</v>
      </c>
      <c r="AJ2651" s="68" t="str">
        <f t="shared" si="1522"/>
        <v>Short VOL</v>
      </c>
      <c r="AK2651" s="72" t="str">
        <f t="shared" si="1523"/>
        <v>00631L</v>
      </c>
      <c r="AL2651" s="73">
        <f t="shared" si="1513"/>
        <v>1</v>
      </c>
      <c r="AM2651" s="72" t="str">
        <f t="shared" si="1526"/>
        <v>00631L</v>
      </c>
      <c r="AN2651" s="73">
        <f t="shared" si="1514"/>
        <v>1</v>
      </c>
      <c r="AO2651" s="74" t="str">
        <f t="shared" si="1520"/>
        <v>00631L</v>
      </c>
      <c r="AP2651" s="20">
        <f t="shared" si="1515"/>
        <v>1</v>
      </c>
      <c r="AQ2651" s="74" t="str">
        <f t="shared" si="1530"/>
        <v>00635U</v>
      </c>
      <c r="AR2651" s="20">
        <f t="shared" si="1516"/>
        <v>0</v>
      </c>
      <c r="AS2651" s="74" t="str">
        <f t="shared" si="1524"/>
        <v>00635U</v>
      </c>
      <c r="AT2651" s="20">
        <f t="shared" si="1517"/>
        <v>0</v>
      </c>
      <c r="AU2651" s="74" t="str">
        <f t="shared" si="1507"/>
        <v>00631L</v>
      </c>
      <c r="AV2651" s="20">
        <f t="shared" si="1518"/>
        <v>1</v>
      </c>
      <c r="AW2651" s="74" t="str">
        <f t="shared" si="1508"/>
        <v>00631L</v>
      </c>
      <c r="AX2651" s="20">
        <f t="shared" si="1509"/>
        <v>1</v>
      </c>
      <c r="AY2651" s="20">
        <f t="shared" si="1519"/>
        <v>0</v>
      </c>
      <c r="AZ2651" s="116">
        <v>42464</v>
      </c>
      <c r="BA2651" s="117">
        <v>15.43</v>
      </c>
      <c r="BB2651" s="118">
        <v>15.3</v>
      </c>
      <c r="BC2651" s="76">
        <f t="shared" si="1527"/>
        <v>15.876666666666667</v>
      </c>
      <c r="BD2651" s="76">
        <f t="shared" si="1528"/>
        <v>15.874875000000001</v>
      </c>
      <c r="BE2651" s="77">
        <f t="shared" si="1534"/>
        <v>-3.6321646021415042E-2</v>
      </c>
      <c r="BF2651" s="77">
        <f t="shared" si="1525"/>
        <v>-2.8023842707422982E-2</v>
      </c>
    </row>
    <row r="2652" spans="1:58" s="23" customFormat="1" ht="15.75" customHeight="1" x14ac:dyDescent="0.4">
      <c r="A2652" s="116">
        <v>42460</v>
      </c>
      <c r="B2652" s="112">
        <v>15.925000000000001</v>
      </c>
      <c r="C2652" s="112">
        <v>17.625</v>
      </c>
      <c r="D2652" s="112">
        <v>18.425000000000001</v>
      </c>
      <c r="E2652" s="112">
        <v>19.074999999999999</v>
      </c>
      <c r="F2652" s="112">
        <v>19.274999999999999</v>
      </c>
      <c r="G2652" s="112">
        <v>19.824999999999999</v>
      </c>
      <c r="H2652" s="113">
        <v>20.074999999999999</v>
      </c>
      <c r="I2652" s="90">
        <f t="shared" si="1510"/>
        <v>16.704166666666666</v>
      </c>
      <c r="J2652" s="90">
        <f t="shared" si="1511"/>
        <v>17.991666666666667</v>
      </c>
      <c r="K2652" s="114">
        <v>13</v>
      </c>
      <c r="L2652" s="115">
        <v>4.1666666666666664E-2</v>
      </c>
      <c r="M2652" s="90">
        <v>12.25</v>
      </c>
      <c r="N2652" s="90">
        <v>13.95</v>
      </c>
      <c r="O2652" s="90">
        <v>17.079999999999998</v>
      </c>
      <c r="P2652" s="90">
        <v>19.03</v>
      </c>
      <c r="Q2652" s="90">
        <v>20.74</v>
      </c>
      <c r="R2652" s="63">
        <f t="shared" si="1499"/>
        <v>9.91</v>
      </c>
      <c r="S2652" s="64">
        <f t="shared" si="1535"/>
        <v>2.8761061946902564E-2</v>
      </c>
      <c r="T2652" s="65">
        <f t="shared" si="1529"/>
        <v>0.87813620071684595</v>
      </c>
      <c r="U2652" s="65">
        <f t="shared" si="1529"/>
        <v>0.81674473067915698</v>
      </c>
      <c r="V2652" s="65">
        <f t="shared" si="1500"/>
        <v>0.73305307409353648</v>
      </c>
      <c r="W2652" s="65">
        <f t="shared" si="1501"/>
        <v>0.67261330761812921</v>
      </c>
      <c r="X2652" s="61">
        <f t="shared" si="1512"/>
        <v>0.10675039246467813</v>
      </c>
      <c r="Y2652" s="66">
        <f t="shared" si="1502"/>
        <v>5.2424639580602887E-2</v>
      </c>
      <c r="Z2652" s="61">
        <f t="shared" si="1503"/>
        <v>7.7076577700174703E-2</v>
      </c>
      <c r="AA2652" s="67">
        <f t="shared" si="1504"/>
        <v>16.704166666666666</v>
      </c>
      <c r="AB2652" s="68">
        <f t="shared" si="1505"/>
        <v>0.14157706093189976</v>
      </c>
      <c r="AC2652" s="69">
        <f t="shared" si="1506"/>
        <v>0.19743130227001193</v>
      </c>
      <c r="AD2652" s="70">
        <f>_xlfn.PERCENTILE.EXC(AC2652:$AC$5675,0.5)</f>
        <v>7.8649119771565523E-2</v>
      </c>
      <c r="AE2652" s="70">
        <f>_xlfn.PERCENTILE.EXC($AC2652:AC$5675,0.35)</f>
        <v>4.3477559352524828E-2</v>
      </c>
      <c r="AF2652" s="71">
        <f t="shared" si="1531"/>
        <v>5.4666988064600866E-2</v>
      </c>
      <c r="AG2652" s="70">
        <f t="shared" si="1532"/>
        <v>-0.12793721572730957</v>
      </c>
      <c r="AH2652" s="70">
        <f t="shared" si="1533"/>
        <v>-0.15861506757985319</v>
      </c>
      <c r="AI2652" s="61" t="str">
        <f t="shared" si="1521"/>
        <v>Short VOL</v>
      </c>
      <c r="AJ2652" s="68" t="str">
        <f t="shared" si="1522"/>
        <v>Short VOL</v>
      </c>
      <c r="AK2652" s="72" t="str">
        <f t="shared" si="1523"/>
        <v>00631L</v>
      </c>
      <c r="AL2652" s="73">
        <f t="shared" si="1513"/>
        <v>1</v>
      </c>
      <c r="AM2652" s="72" t="str">
        <f t="shared" si="1526"/>
        <v>00631L</v>
      </c>
      <c r="AN2652" s="73">
        <f t="shared" si="1514"/>
        <v>1</v>
      </c>
      <c r="AO2652" s="74" t="str">
        <f t="shared" si="1520"/>
        <v>00631L</v>
      </c>
      <c r="AP2652" s="20">
        <f t="shared" si="1515"/>
        <v>1</v>
      </c>
      <c r="AQ2652" s="74" t="str">
        <f t="shared" si="1530"/>
        <v>00635U</v>
      </c>
      <c r="AR2652" s="20">
        <f t="shared" si="1516"/>
        <v>0</v>
      </c>
      <c r="AS2652" s="74" t="str">
        <f t="shared" si="1524"/>
        <v>00635U</v>
      </c>
      <c r="AT2652" s="20">
        <f t="shared" si="1517"/>
        <v>0</v>
      </c>
      <c r="AU2652" s="74" t="str">
        <f t="shared" si="1507"/>
        <v>00631L</v>
      </c>
      <c r="AV2652" s="20">
        <f t="shared" si="1518"/>
        <v>1</v>
      </c>
      <c r="AW2652" s="74" t="str">
        <f t="shared" si="1508"/>
        <v>00631L</v>
      </c>
      <c r="AX2652" s="20">
        <f t="shared" si="1509"/>
        <v>1</v>
      </c>
      <c r="AY2652" s="20">
        <f t="shared" si="1519"/>
        <v>0</v>
      </c>
      <c r="AZ2652" s="116">
        <v>42461</v>
      </c>
      <c r="BA2652" s="117">
        <v>15.23</v>
      </c>
      <c r="BB2652" s="118">
        <v>15.487500000000001</v>
      </c>
      <c r="BC2652" s="76">
        <f t="shared" si="1527"/>
        <v>15.880416666666667</v>
      </c>
      <c r="BD2652" s="76">
        <f t="shared" si="1528"/>
        <v>15.875500000000001</v>
      </c>
      <c r="BE2652" s="77">
        <f t="shared" si="1534"/>
        <v>-2.4742213942749173E-2</v>
      </c>
      <c r="BF2652" s="77">
        <f t="shared" si="1525"/>
        <v>-4.0660136688608246E-2</v>
      </c>
    </row>
    <row r="2653" spans="1:58" s="23" customFormat="1" ht="15.75" customHeight="1" x14ac:dyDescent="0.4">
      <c r="A2653" s="116">
        <v>42459</v>
      </c>
      <c r="B2653" s="112">
        <v>15.85</v>
      </c>
      <c r="C2653" s="112">
        <v>17.475000000000001</v>
      </c>
      <c r="D2653" s="112">
        <v>18.375</v>
      </c>
      <c r="E2653" s="112">
        <v>19.074999999999999</v>
      </c>
      <c r="F2653" s="112">
        <v>19.274999999999999</v>
      </c>
      <c r="G2653" s="112">
        <v>19.774999999999999</v>
      </c>
      <c r="H2653" s="113">
        <v>20.024999999999999</v>
      </c>
      <c r="I2653" s="90">
        <f t="shared" si="1510"/>
        <v>16.527083333333334</v>
      </c>
      <c r="J2653" s="90">
        <f t="shared" si="1511"/>
        <v>17.850000000000001</v>
      </c>
      <c r="K2653" s="114">
        <v>14</v>
      </c>
      <c r="L2653" s="115">
        <v>4.1666666666666664E-2</v>
      </c>
      <c r="M2653" s="90">
        <v>11.87</v>
      </c>
      <c r="N2653" s="90">
        <v>13.56</v>
      </c>
      <c r="O2653" s="90">
        <v>16.920000000000002</v>
      </c>
      <c r="P2653" s="90">
        <v>18.93</v>
      </c>
      <c r="Q2653" s="90">
        <v>20.79</v>
      </c>
      <c r="R2653" s="63">
        <f t="shared" si="1499"/>
        <v>10.420000000000002</v>
      </c>
      <c r="S2653" s="64">
        <f t="shared" si="1535"/>
        <v>-1.8813314037626611E-2</v>
      </c>
      <c r="T2653" s="65">
        <f t="shared" si="1529"/>
        <v>0.87536873156342176</v>
      </c>
      <c r="U2653" s="65">
        <f t="shared" si="1529"/>
        <v>0.80141843971631199</v>
      </c>
      <c r="V2653" s="65">
        <f t="shared" si="1500"/>
        <v>0.71632329635499215</v>
      </c>
      <c r="W2653" s="65">
        <f t="shared" si="1501"/>
        <v>0.65223665223665228</v>
      </c>
      <c r="X2653" s="61">
        <f t="shared" si="1512"/>
        <v>0.1025236593059938</v>
      </c>
      <c r="Y2653" s="66">
        <f t="shared" si="1502"/>
        <v>4.9803407601572702E-2</v>
      </c>
      <c r="Z2653" s="61">
        <f t="shared" si="1503"/>
        <v>8.0045380057985699E-2</v>
      </c>
      <c r="AA2653" s="67">
        <f t="shared" si="1504"/>
        <v>16.527083333333334</v>
      </c>
      <c r="AB2653" s="68">
        <f t="shared" si="1505"/>
        <v>0.16887905604719758</v>
      </c>
      <c r="AC2653" s="69">
        <f t="shared" si="1506"/>
        <v>0.21881145526057028</v>
      </c>
      <c r="AD2653" s="70">
        <f>_xlfn.PERCENTILE.EXC(AC2653:$AC$5675,0.5)</f>
        <v>7.8639924365208155E-2</v>
      </c>
      <c r="AE2653" s="70">
        <f>_xlfn.PERCENTILE.EXC($AC2653:AC$5675,0.35)</f>
        <v>4.3438881260117433E-2</v>
      </c>
      <c r="AF2653" s="71">
        <f t="shared" si="1531"/>
        <v>5.4666988064600866E-2</v>
      </c>
      <c r="AG2653" s="70">
        <f t="shared" si="1532"/>
        <v>-0.12793721572730957</v>
      </c>
      <c r="AH2653" s="70">
        <f t="shared" si="1533"/>
        <v>-0.15861506757985319</v>
      </c>
      <c r="AI2653" s="61" t="str">
        <f t="shared" si="1521"/>
        <v>Short VOL</v>
      </c>
      <c r="AJ2653" s="68" t="str">
        <f t="shared" si="1522"/>
        <v>Short VOL</v>
      </c>
      <c r="AK2653" s="72" t="str">
        <f t="shared" si="1523"/>
        <v>00631L</v>
      </c>
      <c r="AL2653" s="73">
        <f t="shared" si="1513"/>
        <v>1</v>
      </c>
      <c r="AM2653" s="72" t="str">
        <f t="shared" si="1526"/>
        <v>00631L</v>
      </c>
      <c r="AN2653" s="73">
        <f t="shared" si="1514"/>
        <v>1</v>
      </c>
      <c r="AO2653" s="74" t="str">
        <f t="shared" si="1520"/>
        <v>00631L</v>
      </c>
      <c r="AP2653" s="20">
        <f t="shared" si="1515"/>
        <v>1</v>
      </c>
      <c r="AQ2653" s="74" t="str">
        <f t="shared" si="1530"/>
        <v>00635U</v>
      </c>
      <c r="AR2653" s="20">
        <f t="shared" si="1516"/>
        <v>0</v>
      </c>
      <c r="AS2653" s="74" t="str">
        <f t="shared" si="1524"/>
        <v>00635U</v>
      </c>
      <c r="AT2653" s="20">
        <f t="shared" si="1517"/>
        <v>0</v>
      </c>
      <c r="AU2653" s="74" t="str">
        <f t="shared" si="1507"/>
        <v>00631L</v>
      </c>
      <c r="AV2653" s="20">
        <f t="shared" si="1518"/>
        <v>1</v>
      </c>
      <c r="AW2653" s="74" t="str">
        <f t="shared" si="1508"/>
        <v>00631L</v>
      </c>
      <c r="AX2653" s="20">
        <f t="shared" si="1509"/>
        <v>1</v>
      </c>
      <c r="AY2653" s="20">
        <f t="shared" si="1519"/>
        <v>0</v>
      </c>
      <c r="AZ2653" s="116">
        <v>42460</v>
      </c>
      <c r="BA2653" s="117">
        <v>15.73</v>
      </c>
      <c r="BB2653" s="118">
        <v>15.7</v>
      </c>
      <c r="BC2653" s="76">
        <f t="shared" si="1527"/>
        <v>15.879583333333333</v>
      </c>
      <c r="BD2653" s="76">
        <f t="shared" si="1528"/>
        <v>15.884458333333333</v>
      </c>
      <c r="BE2653" s="77">
        <f t="shared" si="1534"/>
        <v>-1.1309070871926747E-2</v>
      </c>
      <c r="BF2653" s="77">
        <f t="shared" si="1525"/>
        <v>-9.7238653085956125E-3</v>
      </c>
    </row>
    <row r="2654" spans="1:58" s="23" customFormat="1" ht="15.75" customHeight="1" x14ac:dyDescent="0.4">
      <c r="A2654" s="116">
        <v>42458</v>
      </c>
      <c r="B2654" s="112">
        <v>16.074999999999999</v>
      </c>
      <c r="C2654" s="112">
        <v>17.824999999999999</v>
      </c>
      <c r="D2654" s="112">
        <v>18.725000000000001</v>
      </c>
      <c r="E2654" s="112">
        <v>19.375</v>
      </c>
      <c r="F2654" s="112">
        <v>19.574999999999999</v>
      </c>
      <c r="G2654" s="112">
        <v>20.074999999999999</v>
      </c>
      <c r="H2654" s="113">
        <v>20.3</v>
      </c>
      <c r="I2654" s="90">
        <f t="shared" si="1510"/>
        <v>16.731249999999999</v>
      </c>
      <c r="J2654" s="90">
        <f t="shared" si="1511"/>
        <v>18.162500000000001</v>
      </c>
      <c r="K2654" s="114">
        <v>15</v>
      </c>
      <c r="L2654" s="115">
        <v>4.1666666666666664E-2</v>
      </c>
      <c r="M2654" s="90">
        <v>12.17</v>
      </c>
      <c r="N2654" s="90">
        <v>13.82</v>
      </c>
      <c r="O2654" s="90">
        <v>17.239999999999998</v>
      </c>
      <c r="P2654" s="90">
        <v>19.18</v>
      </c>
      <c r="Q2654" s="90">
        <v>20.63</v>
      </c>
      <c r="R2654" s="63">
        <f t="shared" si="1499"/>
        <v>10.43</v>
      </c>
      <c r="S2654" s="64">
        <f t="shared" si="1535"/>
        <v>-9.3175853018372695E-2</v>
      </c>
      <c r="T2654" s="65">
        <f t="shared" si="1529"/>
        <v>0.88060781476121563</v>
      </c>
      <c r="U2654" s="65">
        <f t="shared" si="1529"/>
        <v>0.80162412993039456</v>
      </c>
      <c r="V2654" s="65">
        <f t="shared" si="1500"/>
        <v>0.72054223149113661</v>
      </c>
      <c r="W2654" s="65">
        <f t="shared" si="1501"/>
        <v>0.66989820649539511</v>
      </c>
      <c r="X2654" s="61">
        <f t="shared" si="1512"/>
        <v>0.1088646967340591</v>
      </c>
      <c r="Y2654" s="66">
        <f t="shared" si="1502"/>
        <v>4.7741935483871005E-2</v>
      </c>
      <c r="Z2654" s="61">
        <f t="shared" si="1503"/>
        <v>8.5543518864400578E-2</v>
      </c>
      <c r="AA2654" s="67">
        <f t="shared" si="1504"/>
        <v>16.731249999999999</v>
      </c>
      <c r="AB2654" s="68">
        <f t="shared" si="1505"/>
        <v>0.16316931982633856</v>
      </c>
      <c r="AC2654" s="69">
        <f t="shared" si="1506"/>
        <v>0.21065484804630963</v>
      </c>
      <c r="AD2654" s="70">
        <f>_xlfn.PERCENTILE.EXC(AC2654:$AC$5675,0.5)</f>
        <v>7.8599476071493007E-2</v>
      </c>
      <c r="AE2654" s="70">
        <f>_xlfn.PERCENTILE.EXC($AC2654:AC$5675,0.35)</f>
        <v>4.3400203167710059E-2</v>
      </c>
      <c r="AF2654" s="71">
        <f t="shared" si="1531"/>
        <v>5.4666988064600866E-2</v>
      </c>
      <c r="AG2654" s="70">
        <f t="shared" si="1532"/>
        <v>-0.12793721572730957</v>
      </c>
      <c r="AH2654" s="70">
        <f t="shared" si="1533"/>
        <v>-0.15861506757985319</v>
      </c>
      <c r="AI2654" s="61" t="str">
        <f t="shared" si="1521"/>
        <v>Short VOL</v>
      </c>
      <c r="AJ2654" s="68" t="str">
        <f t="shared" si="1522"/>
        <v>Short VOL</v>
      </c>
      <c r="AK2654" s="72" t="str">
        <f t="shared" si="1523"/>
        <v>00631L</v>
      </c>
      <c r="AL2654" s="73">
        <f t="shared" si="1513"/>
        <v>1</v>
      </c>
      <c r="AM2654" s="72" t="str">
        <f t="shared" si="1526"/>
        <v>00631L</v>
      </c>
      <c r="AN2654" s="73">
        <f t="shared" si="1514"/>
        <v>1</v>
      </c>
      <c r="AO2654" s="74" t="str">
        <f t="shared" si="1520"/>
        <v>00631L</v>
      </c>
      <c r="AP2654" s="20">
        <f t="shared" si="1515"/>
        <v>1</v>
      </c>
      <c r="AQ2654" s="74" t="str">
        <f t="shared" si="1530"/>
        <v>00635U</v>
      </c>
      <c r="AR2654" s="20">
        <f t="shared" si="1516"/>
        <v>0</v>
      </c>
      <c r="AS2654" s="74" t="str">
        <f t="shared" si="1524"/>
        <v>00635U</v>
      </c>
      <c r="AT2654" s="20">
        <f t="shared" si="1517"/>
        <v>0</v>
      </c>
      <c r="AU2654" s="74" t="str">
        <f t="shared" si="1507"/>
        <v>00631L</v>
      </c>
      <c r="AV2654" s="20">
        <f t="shared" si="1518"/>
        <v>1</v>
      </c>
      <c r="AW2654" s="74" t="str">
        <f t="shared" si="1508"/>
        <v>00631L</v>
      </c>
      <c r="AX2654" s="20">
        <f t="shared" si="1509"/>
        <v>1</v>
      </c>
      <c r="AY2654" s="20">
        <f t="shared" si="1519"/>
        <v>0</v>
      </c>
      <c r="AZ2654" s="116">
        <v>42459</v>
      </c>
      <c r="BA2654" s="117">
        <v>15.57</v>
      </c>
      <c r="BB2654" s="118">
        <v>15.487500000000001</v>
      </c>
      <c r="BC2654" s="76">
        <f t="shared" si="1527"/>
        <v>15.8775</v>
      </c>
      <c r="BD2654" s="76">
        <f t="shared" si="1528"/>
        <v>15.877416666666667</v>
      </c>
      <c r="BE2654" s="77">
        <f t="shared" si="1534"/>
        <v>-2.4563060935285708E-2</v>
      </c>
      <c r="BF2654" s="77">
        <f t="shared" si="1525"/>
        <v>-1.9361881918238167E-2</v>
      </c>
    </row>
    <row r="2655" spans="1:58" s="23" customFormat="1" ht="15.75" customHeight="1" x14ac:dyDescent="0.4">
      <c r="A2655" s="116">
        <v>42457</v>
      </c>
      <c r="B2655" s="112">
        <v>17.125</v>
      </c>
      <c r="C2655" s="112">
        <v>18.774999999999999</v>
      </c>
      <c r="D2655" s="112">
        <v>19.574999999999999</v>
      </c>
      <c r="E2655" s="112">
        <v>20.074999999999999</v>
      </c>
      <c r="F2655" s="112">
        <v>20.225000000000001</v>
      </c>
      <c r="G2655" s="112">
        <v>20.675000000000001</v>
      </c>
      <c r="H2655" s="113">
        <v>20.824999999999999</v>
      </c>
      <c r="I2655" s="90">
        <f t="shared" si="1510"/>
        <v>17.675000000000001</v>
      </c>
      <c r="J2655" s="90">
        <f t="shared" si="1511"/>
        <v>19.041666666666664</v>
      </c>
      <c r="K2655" s="114">
        <v>16</v>
      </c>
      <c r="L2655" s="115">
        <v>4.1666666666666664E-2</v>
      </c>
      <c r="M2655" s="90">
        <v>14.07</v>
      </c>
      <c r="N2655" s="90">
        <v>15.24</v>
      </c>
      <c r="O2655" s="90">
        <v>18.3</v>
      </c>
      <c r="P2655" s="90">
        <v>20.059999999999999</v>
      </c>
      <c r="Q2655" s="90">
        <v>21.25</v>
      </c>
      <c r="R2655" s="63">
        <f t="shared" ref="R2655:R2718" si="1536">(O2655+P2655)-(N2655+M2655)</f>
        <v>9.0499999999999972</v>
      </c>
      <c r="S2655" s="64">
        <f t="shared" si="1535"/>
        <v>3.3921302578018994E-2</v>
      </c>
      <c r="T2655" s="65">
        <f t="shared" si="1529"/>
        <v>0.92322834645669294</v>
      </c>
      <c r="U2655" s="65">
        <f t="shared" si="1529"/>
        <v>0.83278688524590161</v>
      </c>
      <c r="V2655" s="65">
        <f t="shared" si="1500"/>
        <v>0.75972083748753749</v>
      </c>
      <c r="W2655" s="65">
        <f t="shared" si="1501"/>
        <v>0.7171764705882353</v>
      </c>
      <c r="X2655" s="61">
        <f t="shared" si="1512"/>
        <v>9.6350364963503562E-2</v>
      </c>
      <c r="Y2655" s="66">
        <f t="shared" si="1502"/>
        <v>3.7359900373599007E-2</v>
      </c>
      <c r="Z2655" s="61">
        <f t="shared" si="1503"/>
        <v>7.7322017916077151E-2</v>
      </c>
      <c r="AA2655" s="67">
        <f t="shared" si="1504"/>
        <v>17.675000000000001</v>
      </c>
      <c r="AB2655" s="68">
        <f t="shared" si="1505"/>
        <v>0.12368766404199473</v>
      </c>
      <c r="AC2655" s="69">
        <f t="shared" si="1506"/>
        <v>0.15977690288713914</v>
      </c>
      <c r="AD2655" s="70">
        <f>_xlfn.PERCENTILE.EXC(AC2655:$AC$5675,0.5)</f>
        <v>7.8559027777777873E-2</v>
      </c>
      <c r="AE2655" s="70">
        <f>_xlfn.PERCENTILE.EXC($AC2655:AC$5675,0.35)</f>
        <v>4.3392281147836144E-2</v>
      </c>
      <c r="AF2655" s="71">
        <f t="shared" si="1531"/>
        <v>5.4666988064600866E-2</v>
      </c>
      <c r="AG2655" s="70">
        <f t="shared" si="1532"/>
        <v>-0.12793721572730957</v>
      </c>
      <c r="AH2655" s="70">
        <f t="shared" si="1533"/>
        <v>-0.15861506757985319</v>
      </c>
      <c r="AI2655" s="61" t="str">
        <f t="shared" si="1521"/>
        <v>Short VOL</v>
      </c>
      <c r="AJ2655" s="68" t="str">
        <f t="shared" si="1522"/>
        <v>Short VOL</v>
      </c>
      <c r="AK2655" s="72" t="str">
        <f t="shared" si="1523"/>
        <v>00631L</v>
      </c>
      <c r="AL2655" s="73">
        <f t="shared" si="1513"/>
        <v>1</v>
      </c>
      <c r="AM2655" s="72" t="str">
        <f t="shared" si="1526"/>
        <v>00631L</v>
      </c>
      <c r="AN2655" s="73">
        <f t="shared" si="1514"/>
        <v>1</v>
      </c>
      <c r="AO2655" s="74" t="str">
        <f t="shared" si="1520"/>
        <v>00631L</v>
      </c>
      <c r="AP2655" s="20">
        <f t="shared" si="1515"/>
        <v>1</v>
      </c>
      <c r="AQ2655" s="74" t="str">
        <f t="shared" si="1530"/>
        <v>00635U</v>
      </c>
      <c r="AR2655" s="20">
        <f t="shared" si="1516"/>
        <v>0</v>
      </c>
      <c r="AS2655" s="74" t="str">
        <f t="shared" si="1524"/>
        <v>00635U</v>
      </c>
      <c r="AT2655" s="20">
        <f t="shared" si="1517"/>
        <v>0</v>
      </c>
      <c r="AU2655" s="74" t="str">
        <f t="shared" si="1507"/>
        <v>00631L</v>
      </c>
      <c r="AV2655" s="20">
        <f t="shared" si="1518"/>
        <v>1</v>
      </c>
      <c r="AW2655" s="74" t="str">
        <f t="shared" si="1508"/>
        <v>00631L</v>
      </c>
      <c r="AX2655" s="20">
        <f t="shared" si="1509"/>
        <v>1</v>
      </c>
      <c r="AY2655" s="20">
        <f t="shared" si="1519"/>
        <v>0</v>
      </c>
      <c r="AZ2655" s="116">
        <v>42458</v>
      </c>
      <c r="BA2655" s="117">
        <v>15.46</v>
      </c>
      <c r="BB2655" s="118">
        <v>15.487500000000001</v>
      </c>
      <c r="BC2655" s="76">
        <f t="shared" si="1527"/>
        <v>15.876875000000002</v>
      </c>
      <c r="BD2655" s="76">
        <f t="shared" si="1528"/>
        <v>15.877041666666665</v>
      </c>
      <c r="BE2655" s="77">
        <f t="shared" si="1534"/>
        <v>-2.4524662441443992E-2</v>
      </c>
      <c r="BF2655" s="77">
        <f t="shared" si="1525"/>
        <v>-2.6266963041498455E-2</v>
      </c>
    </row>
    <row r="2656" spans="1:58" s="23" customFormat="1" ht="15.75" customHeight="1" x14ac:dyDescent="0.4">
      <c r="A2656" s="116">
        <v>42453</v>
      </c>
      <c r="B2656" s="112">
        <v>17.375</v>
      </c>
      <c r="C2656" s="112">
        <v>19.074999999999999</v>
      </c>
      <c r="D2656" s="112">
        <v>19.824999999999999</v>
      </c>
      <c r="E2656" s="112">
        <v>20.324999999999999</v>
      </c>
      <c r="F2656" s="112">
        <v>20.425000000000001</v>
      </c>
      <c r="G2656" s="112">
        <v>20.774999999999999</v>
      </c>
      <c r="H2656" s="113">
        <v>20.9</v>
      </c>
      <c r="I2656" s="90">
        <f t="shared" si="1510"/>
        <v>17.870833333333334</v>
      </c>
      <c r="J2656" s="90">
        <f t="shared" si="1511"/>
        <v>19.293749999999999</v>
      </c>
      <c r="K2656" s="114">
        <v>17</v>
      </c>
      <c r="L2656" s="115">
        <v>4.1666666666666664E-2</v>
      </c>
      <c r="M2656" s="90">
        <v>12.35</v>
      </c>
      <c r="N2656" s="90">
        <v>14.74</v>
      </c>
      <c r="O2656" s="90">
        <v>18.27</v>
      </c>
      <c r="P2656" s="90">
        <v>20.059999999999999</v>
      </c>
      <c r="Q2656" s="90">
        <v>21.66</v>
      </c>
      <c r="R2656" s="63">
        <f t="shared" si="1536"/>
        <v>11.239999999999998</v>
      </c>
      <c r="S2656" s="64">
        <f t="shared" si="1535"/>
        <v>-1.3386880856760328E-2</v>
      </c>
      <c r="T2656" s="65">
        <f t="shared" si="1529"/>
        <v>0.83785617367706922</v>
      </c>
      <c r="U2656" s="65">
        <f t="shared" si="1529"/>
        <v>0.80678708264915167</v>
      </c>
      <c r="V2656" s="65">
        <f t="shared" si="1500"/>
        <v>0.73479561316051856</v>
      </c>
      <c r="W2656" s="65">
        <f t="shared" si="1501"/>
        <v>0.68051708217913209</v>
      </c>
      <c r="X2656" s="61">
        <f t="shared" si="1512"/>
        <v>9.7841726618704994E-2</v>
      </c>
      <c r="Y2656" s="66">
        <f t="shared" si="1502"/>
        <v>2.8290282902828996E-2</v>
      </c>
      <c r="Z2656" s="61">
        <f t="shared" si="1503"/>
        <v>7.9622289577990155E-2</v>
      </c>
      <c r="AA2656" s="67">
        <f t="shared" si="1504"/>
        <v>17.870833333333334</v>
      </c>
      <c r="AB2656" s="68">
        <f t="shared" si="1505"/>
        <v>0.1787652645861601</v>
      </c>
      <c r="AC2656" s="69">
        <f t="shared" si="1506"/>
        <v>0.2124038896426956</v>
      </c>
      <c r="AD2656" s="70">
        <f>_xlfn.PERCENTILE.EXC(AC2656:$AC$5675,0.5)</f>
        <v>7.8554705403326125E-2</v>
      </c>
      <c r="AE2656" s="70">
        <f>_xlfn.PERCENTILE.EXC($AC2656:AC$5675,0.35)</f>
        <v>4.3389485140051129E-2</v>
      </c>
      <c r="AF2656" s="71">
        <f t="shared" si="1531"/>
        <v>5.4666988064600866E-2</v>
      </c>
      <c r="AG2656" s="70">
        <f t="shared" si="1532"/>
        <v>-0.12793721572730957</v>
      </c>
      <c r="AH2656" s="70">
        <f t="shared" si="1533"/>
        <v>-0.15861506757985319</v>
      </c>
      <c r="AI2656" s="61" t="str">
        <f t="shared" si="1521"/>
        <v>Short VOL</v>
      </c>
      <c r="AJ2656" s="68" t="str">
        <f t="shared" si="1522"/>
        <v>Short VOL</v>
      </c>
      <c r="AK2656" s="72" t="str">
        <f t="shared" si="1523"/>
        <v>00631L</v>
      </c>
      <c r="AL2656" s="73">
        <f t="shared" si="1513"/>
        <v>1</v>
      </c>
      <c r="AM2656" s="72" t="str">
        <f t="shared" si="1526"/>
        <v>00631L</v>
      </c>
      <c r="AN2656" s="73">
        <f t="shared" si="1514"/>
        <v>1</v>
      </c>
      <c r="AO2656" s="74" t="str">
        <f t="shared" si="1520"/>
        <v>00631L</v>
      </c>
      <c r="AP2656" s="20">
        <f t="shared" si="1515"/>
        <v>1</v>
      </c>
      <c r="AQ2656" s="74" t="str">
        <f t="shared" si="1530"/>
        <v>00635U</v>
      </c>
      <c r="AR2656" s="20">
        <f t="shared" si="1516"/>
        <v>0</v>
      </c>
      <c r="AS2656" s="74" t="str">
        <f t="shared" si="1524"/>
        <v>00635U</v>
      </c>
      <c r="AT2656" s="20">
        <f t="shared" si="1517"/>
        <v>0</v>
      </c>
      <c r="AU2656" s="74" t="str">
        <f t="shared" si="1507"/>
        <v>00631L</v>
      </c>
      <c r="AV2656" s="20">
        <f t="shared" si="1518"/>
        <v>1</v>
      </c>
      <c r="AW2656" s="74" t="str">
        <f t="shared" si="1508"/>
        <v>00631L</v>
      </c>
      <c r="AX2656" s="20">
        <f t="shared" si="1509"/>
        <v>1</v>
      </c>
      <c r="AY2656" s="20">
        <f t="shared" si="1519"/>
        <v>0</v>
      </c>
      <c r="AZ2656" s="116">
        <v>42457</v>
      </c>
      <c r="BA2656" s="117">
        <v>15.63</v>
      </c>
      <c r="BB2656" s="118">
        <v>15.65</v>
      </c>
      <c r="BC2656" s="76">
        <f t="shared" si="1527"/>
        <v>15.869375</v>
      </c>
      <c r="BD2656" s="76">
        <f t="shared" si="1528"/>
        <v>15.879250000000001</v>
      </c>
      <c r="BE2656" s="77">
        <f t="shared" si="1534"/>
        <v>-1.3823795833169198E-2</v>
      </c>
      <c r="BF2656" s="77">
        <f t="shared" si="1525"/>
        <v>-1.5696585166175982E-2</v>
      </c>
    </row>
    <row r="2657" spans="1:58" s="23" customFormat="1" ht="15.75" customHeight="1" x14ac:dyDescent="0.4">
      <c r="A2657" s="116">
        <v>42452</v>
      </c>
      <c r="B2657" s="112">
        <v>17.725000000000001</v>
      </c>
      <c r="C2657" s="112">
        <v>19.225000000000001</v>
      </c>
      <c r="D2657" s="112">
        <v>19.875</v>
      </c>
      <c r="E2657" s="112">
        <v>20.425000000000001</v>
      </c>
      <c r="F2657" s="112">
        <v>20.524999999999999</v>
      </c>
      <c r="G2657" s="112">
        <v>20.925000000000001</v>
      </c>
      <c r="H2657" s="113">
        <v>21.1</v>
      </c>
      <c r="I2657" s="90">
        <f t="shared" si="1510"/>
        <v>18.100000000000001</v>
      </c>
      <c r="J2657" s="90">
        <f t="shared" si="1511"/>
        <v>19.387500000000003</v>
      </c>
      <c r="K2657" s="114">
        <v>18</v>
      </c>
      <c r="L2657" s="115">
        <v>4.1666666666666664E-2</v>
      </c>
      <c r="M2657" s="90">
        <v>13.36</v>
      </c>
      <c r="N2657" s="90">
        <v>14.94</v>
      </c>
      <c r="O2657" s="90">
        <v>18.3</v>
      </c>
      <c r="P2657" s="90">
        <v>20.13</v>
      </c>
      <c r="Q2657" s="90">
        <v>21.07</v>
      </c>
      <c r="R2657" s="63">
        <f t="shared" si="1536"/>
        <v>10.130000000000003</v>
      </c>
      <c r="S2657" s="64">
        <f t="shared" si="1535"/>
        <v>5.4340155257586419E-2</v>
      </c>
      <c r="T2657" s="65">
        <f t="shared" si="1529"/>
        <v>0.89424364123159306</v>
      </c>
      <c r="U2657" s="65">
        <f t="shared" si="1529"/>
        <v>0.81639344262295077</v>
      </c>
      <c r="V2657" s="65">
        <f t="shared" si="1500"/>
        <v>0.74217585692995536</v>
      </c>
      <c r="W2657" s="65">
        <f t="shared" si="1501"/>
        <v>0.70906502135738014</v>
      </c>
      <c r="X2657" s="61">
        <f t="shared" si="1512"/>
        <v>8.4626234132581094E-2</v>
      </c>
      <c r="Y2657" s="66">
        <f t="shared" si="1502"/>
        <v>3.3047735618115089E-2</v>
      </c>
      <c r="Z2657" s="61">
        <f t="shared" si="1503"/>
        <v>7.1132596685082941E-2</v>
      </c>
      <c r="AA2657" s="67">
        <f t="shared" si="1504"/>
        <v>18.100000000000001</v>
      </c>
      <c r="AB2657" s="68">
        <f t="shared" si="1505"/>
        <v>0.18641231593038834</v>
      </c>
      <c r="AC2657" s="69">
        <f t="shared" si="1506"/>
        <v>0.21151271753681405</v>
      </c>
      <c r="AD2657" s="70">
        <f>_xlfn.PERCENTILE.EXC(AC2657:$AC$5675,0.5)</f>
        <v>7.855038302887439E-2</v>
      </c>
      <c r="AE2657" s="70">
        <f>_xlfn.PERCENTILE.EXC($AC2657:AC$5675,0.35)</f>
        <v>4.3386689132266121E-2</v>
      </c>
      <c r="AF2657" s="71">
        <f t="shared" si="1531"/>
        <v>5.4666988064600866E-2</v>
      </c>
      <c r="AG2657" s="70">
        <f t="shared" si="1532"/>
        <v>-0.12793721572730957</v>
      </c>
      <c r="AH2657" s="70">
        <f t="shared" si="1533"/>
        <v>-0.15861506757985319</v>
      </c>
      <c r="AI2657" s="61" t="str">
        <f t="shared" si="1521"/>
        <v>Short VOL</v>
      </c>
      <c r="AJ2657" s="68" t="str">
        <f t="shared" si="1522"/>
        <v>Short VOL</v>
      </c>
      <c r="AK2657" s="72" t="str">
        <f t="shared" si="1523"/>
        <v>00631L</v>
      </c>
      <c r="AL2657" s="73">
        <f t="shared" si="1513"/>
        <v>1</v>
      </c>
      <c r="AM2657" s="72" t="str">
        <f t="shared" si="1526"/>
        <v>00631L</v>
      </c>
      <c r="AN2657" s="73">
        <f t="shared" si="1514"/>
        <v>1</v>
      </c>
      <c r="AO2657" s="74" t="str">
        <f t="shared" si="1520"/>
        <v>00631L</v>
      </c>
      <c r="AP2657" s="20">
        <f t="shared" si="1515"/>
        <v>1</v>
      </c>
      <c r="AQ2657" s="74" t="str">
        <f t="shared" si="1530"/>
        <v>00635U</v>
      </c>
      <c r="AR2657" s="20">
        <f t="shared" si="1516"/>
        <v>0</v>
      </c>
      <c r="AS2657" s="74" t="str">
        <f t="shared" si="1524"/>
        <v>00635U</v>
      </c>
      <c r="AT2657" s="20">
        <f t="shared" si="1517"/>
        <v>0</v>
      </c>
      <c r="AU2657" s="74" t="str">
        <f t="shared" si="1507"/>
        <v>00631L</v>
      </c>
      <c r="AV2657" s="20">
        <f t="shared" si="1518"/>
        <v>1</v>
      </c>
      <c r="AW2657" s="74" t="str">
        <f t="shared" si="1508"/>
        <v>00631L</v>
      </c>
      <c r="AX2657" s="20">
        <f t="shared" si="1509"/>
        <v>1</v>
      </c>
      <c r="AY2657" s="20">
        <f t="shared" si="1519"/>
        <v>0</v>
      </c>
      <c r="AZ2657" s="116">
        <v>42453</v>
      </c>
      <c r="BA2657" s="117">
        <v>15.65</v>
      </c>
      <c r="BB2657" s="118">
        <v>15.574999999999999</v>
      </c>
      <c r="BC2657" s="76">
        <f t="shared" si="1527"/>
        <v>15.860000000000001</v>
      </c>
      <c r="BD2657" s="76">
        <f t="shared" si="1528"/>
        <v>15.869375</v>
      </c>
      <c r="BE2657" s="77">
        <f t="shared" si="1534"/>
        <v>-1.7969735182850055E-2</v>
      </c>
      <c r="BF2657" s="77">
        <f t="shared" si="1525"/>
        <v>-1.3823795833169198E-2</v>
      </c>
    </row>
    <row r="2658" spans="1:58" s="23" customFormat="1" ht="15.75" customHeight="1" x14ac:dyDescent="0.4">
      <c r="A2658" s="116">
        <v>42451</v>
      </c>
      <c r="B2658" s="112">
        <v>16.824999999999999</v>
      </c>
      <c r="C2658" s="112">
        <v>18.375</v>
      </c>
      <c r="D2658" s="112">
        <v>19.175000000000001</v>
      </c>
      <c r="E2658" s="112">
        <v>19.774999999999999</v>
      </c>
      <c r="F2658" s="112">
        <v>19.925000000000001</v>
      </c>
      <c r="G2658" s="112">
        <v>20.375</v>
      </c>
      <c r="H2658" s="113">
        <v>20.6</v>
      </c>
      <c r="I2658" s="90">
        <f t="shared" si="1510"/>
        <v>17.147916666666667</v>
      </c>
      <c r="J2658" s="90">
        <f t="shared" si="1511"/>
        <v>18.541666666666668</v>
      </c>
      <c r="K2658" s="114">
        <v>19</v>
      </c>
      <c r="L2658" s="115">
        <v>4.1666666666666664E-2</v>
      </c>
      <c r="M2658" s="90">
        <v>13.14</v>
      </c>
      <c r="N2658" s="90">
        <v>14.17</v>
      </c>
      <c r="O2658" s="90">
        <v>17.75</v>
      </c>
      <c r="P2658" s="90">
        <v>19.59</v>
      </c>
      <c r="Q2658" s="90">
        <v>20.96</v>
      </c>
      <c r="R2658" s="63">
        <f t="shared" si="1536"/>
        <v>10.030000000000001</v>
      </c>
      <c r="S2658" s="64">
        <f t="shared" si="1535"/>
        <v>2.755620014503269E-2</v>
      </c>
      <c r="T2658" s="65">
        <f t="shared" si="1529"/>
        <v>0.92731122088920259</v>
      </c>
      <c r="U2658" s="65">
        <f t="shared" si="1529"/>
        <v>0.79830985915492958</v>
      </c>
      <c r="V2658" s="65">
        <f t="shared" si="1500"/>
        <v>0.7233282286881062</v>
      </c>
      <c r="W2658" s="65">
        <f t="shared" si="1501"/>
        <v>0.67604961832061061</v>
      </c>
      <c r="X2658" s="61">
        <f t="shared" si="1512"/>
        <v>9.2124814264487417E-2</v>
      </c>
      <c r="Y2658" s="66">
        <f t="shared" si="1502"/>
        <v>4.1719342604298507E-2</v>
      </c>
      <c r="Z2658" s="61">
        <f t="shared" si="1503"/>
        <v>8.1278095006682094E-2</v>
      </c>
      <c r="AA2658" s="67">
        <f t="shared" si="1504"/>
        <v>17.147916666666667</v>
      </c>
      <c r="AB2658" s="68">
        <f t="shared" si="1505"/>
        <v>0.18736767819336622</v>
      </c>
      <c r="AC2658" s="69">
        <f t="shared" si="1506"/>
        <v>0.21015643378028703</v>
      </c>
      <c r="AD2658" s="70">
        <f>_xlfn.PERCENTILE.EXC(AC2658:$AC$5675,0.5)</f>
        <v>7.852651326670311E-2</v>
      </c>
      <c r="AE2658" s="70">
        <f>_xlfn.PERCENTILE.EXC($AC2658:AC$5675,0.35)</f>
        <v>4.3382616818148131E-2</v>
      </c>
      <c r="AF2658" s="71">
        <f t="shared" si="1531"/>
        <v>5.4666988064600866E-2</v>
      </c>
      <c r="AG2658" s="70">
        <f t="shared" si="1532"/>
        <v>-0.12793721572730957</v>
      </c>
      <c r="AH2658" s="70">
        <f t="shared" si="1533"/>
        <v>-0.15861506757985319</v>
      </c>
      <c r="AI2658" s="61" t="str">
        <f t="shared" si="1521"/>
        <v>Short VOL</v>
      </c>
      <c r="AJ2658" s="68" t="str">
        <f t="shared" si="1522"/>
        <v>Short VOL</v>
      </c>
      <c r="AK2658" s="72" t="str">
        <f t="shared" si="1523"/>
        <v>00631L</v>
      </c>
      <c r="AL2658" s="73">
        <f t="shared" si="1513"/>
        <v>1</v>
      </c>
      <c r="AM2658" s="72" t="str">
        <f t="shared" si="1526"/>
        <v>00631L</v>
      </c>
      <c r="AN2658" s="73">
        <f t="shared" si="1514"/>
        <v>1</v>
      </c>
      <c r="AO2658" s="74" t="str">
        <f t="shared" si="1520"/>
        <v>00631L</v>
      </c>
      <c r="AP2658" s="20">
        <f t="shared" si="1515"/>
        <v>1</v>
      </c>
      <c r="AQ2658" s="74" t="str">
        <f t="shared" si="1530"/>
        <v>00635U</v>
      </c>
      <c r="AR2658" s="20">
        <f t="shared" si="1516"/>
        <v>0</v>
      </c>
      <c r="AS2658" s="74" t="str">
        <f t="shared" si="1524"/>
        <v>00635U</v>
      </c>
      <c r="AT2658" s="20">
        <f t="shared" si="1517"/>
        <v>0</v>
      </c>
      <c r="AU2658" s="74" t="str">
        <f t="shared" si="1507"/>
        <v>00631L</v>
      </c>
      <c r="AV2658" s="20">
        <f t="shared" si="1518"/>
        <v>1</v>
      </c>
      <c r="AW2658" s="74" t="str">
        <f t="shared" si="1508"/>
        <v>00631L</v>
      </c>
      <c r="AX2658" s="20">
        <f t="shared" si="1509"/>
        <v>1</v>
      </c>
      <c r="AY2658" s="20">
        <f t="shared" si="1519"/>
        <v>0</v>
      </c>
      <c r="AZ2658" s="116">
        <v>42452</v>
      </c>
      <c r="BA2658" s="117">
        <v>15.59</v>
      </c>
      <c r="BB2658" s="118">
        <v>15.574999999999999</v>
      </c>
      <c r="BC2658" s="76">
        <f t="shared" si="1527"/>
        <v>15.850416666666666</v>
      </c>
      <c r="BD2658" s="76">
        <f t="shared" si="1528"/>
        <v>15.860250000000002</v>
      </c>
      <c r="BE2658" s="77">
        <f t="shared" si="1534"/>
        <v>-1.7375989064430483E-2</v>
      </c>
      <c r="BF2658" s="77">
        <f t="shared" si="1525"/>
        <v>-1.7039453980864268E-2</v>
      </c>
    </row>
    <row r="2659" spans="1:58" s="23" customFormat="1" ht="15.75" customHeight="1" x14ac:dyDescent="0.4">
      <c r="A2659" s="116">
        <v>42450</v>
      </c>
      <c r="B2659" s="112">
        <v>16.975000000000001</v>
      </c>
      <c r="C2659" s="112">
        <v>18.375</v>
      </c>
      <c r="D2659" s="112">
        <v>19.175000000000001</v>
      </c>
      <c r="E2659" s="112">
        <v>19.75</v>
      </c>
      <c r="F2659" s="112">
        <v>19.925000000000001</v>
      </c>
      <c r="G2659" s="112">
        <v>20.399999999999999</v>
      </c>
      <c r="H2659" s="113">
        <v>20.625</v>
      </c>
      <c r="I2659" s="90">
        <f t="shared" si="1510"/>
        <v>17.208333333333336</v>
      </c>
      <c r="J2659" s="90">
        <f t="shared" si="1511"/>
        <v>18.508333333333333</v>
      </c>
      <c r="K2659" s="114">
        <v>20</v>
      </c>
      <c r="L2659" s="115">
        <v>4.1666666666666664E-2</v>
      </c>
      <c r="M2659" s="90">
        <v>12.77</v>
      </c>
      <c r="N2659" s="90">
        <v>13.79</v>
      </c>
      <c r="O2659" s="90">
        <v>17.59</v>
      </c>
      <c r="P2659" s="90">
        <v>19.489999999999998</v>
      </c>
      <c r="Q2659" s="90">
        <v>20.93</v>
      </c>
      <c r="R2659" s="63">
        <f t="shared" si="1536"/>
        <v>10.52</v>
      </c>
      <c r="S2659" s="64">
        <f t="shared" si="1535"/>
        <v>-1.6405135520684767E-2</v>
      </c>
      <c r="T2659" s="65">
        <f t="shared" si="1529"/>
        <v>0.9260333575054388</v>
      </c>
      <c r="U2659" s="65">
        <f t="shared" si="1529"/>
        <v>0.78396816372939171</v>
      </c>
      <c r="V2659" s="65">
        <f t="shared" si="1500"/>
        <v>0.70754232939969219</v>
      </c>
      <c r="W2659" s="65">
        <f t="shared" si="1501"/>
        <v>0.65886287625418061</v>
      </c>
      <c r="X2659" s="61">
        <f t="shared" si="1512"/>
        <v>8.2474226804123626E-2</v>
      </c>
      <c r="Y2659" s="66">
        <f t="shared" si="1502"/>
        <v>4.4303797468354431E-2</v>
      </c>
      <c r="Z2659" s="61">
        <f t="shared" si="1503"/>
        <v>7.5544794188861814E-2</v>
      </c>
      <c r="AA2659" s="67">
        <f t="shared" si="1504"/>
        <v>17.208333333333336</v>
      </c>
      <c r="AB2659" s="68">
        <f t="shared" si="1505"/>
        <v>0.23096446700507633</v>
      </c>
      <c r="AC2659" s="69">
        <f t="shared" si="1506"/>
        <v>0.24788494077834206</v>
      </c>
      <c r="AD2659" s="70">
        <f>_xlfn.PERCENTILE.EXC(AC2659:$AC$5675,0.5)</f>
        <v>7.850264350453183E-2</v>
      </c>
      <c r="AE2659" s="70">
        <f>_xlfn.PERCENTILE.EXC($AC2659:AC$5675,0.35)</f>
        <v>4.3378544504030149E-2</v>
      </c>
      <c r="AF2659" s="71">
        <f t="shared" si="1531"/>
        <v>5.4666988064600866E-2</v>
      </c>
      <c r="AG2659" s="70">
        <f t="shared" si="1532"/>
        <v>-0.12793721572730957</v>
      </c>
      <c r="AH2659" s="70">
        <f t="shared" si="1533"/>
        <v>-0.15861506757985319</v>
      </c>
      <c r="AI2659" s="61" t="str">
        <f t="shared" si="1521"/>
        <v>Short VOL</v>
      </c>
      <c r="AJ2659" s="68" t="str">
        <f t="shared" si="1522"/>
        <v>Short VOL</v>
      </c>
      <c r="AK2659" s="72" t="str">
        <f t="shared" si="1523"/>
        <v>00631L</v>
      </c>
      <c r="AL2659" s="73">
        <f t="shared" si="1513"/>
        <v>1</v>
      </c>
      <c r="AM2659" s="72" t="str">
        <f t="shared" si="1526"/>
        <v>00631L</v>
      </c>
      <c r="AN2659" s="73">
        <f t="shared" si="1514"/>
        <v>1</v>
      </c>
      <c r="AO2659" s="74" t="str">
        <f t="shared" si="1520"/>
        <v>00631L</v>
      </c>
      <c r="AP2659" s="20">
        <f t="shared" si="1515"/>
        <v>1</v>
      </c>
      <c r="AQ2659" s="74" t="str">
        <f t="shared" si="1530"/>
        <v>00635U</v>
      </c>
      <c r="AR2659" s="20">
        <f t="shared" si="1516"/>
        <v>0</v>
      </c>
      <c r="AS2659" s="74" t="str">
        <f t="shared" si="1524"/>
        <v>00635U</v>
      </c>
      <c r="AT2659" s="20">
        <f t="shared" si="1517"/>
        <v>0</v>
      </c>
      <c r="AU2659" s="74" t="str">
        <f t="shared" si="1507"/>
        <v>00631L</v>
      </c>
      <c r="AV2659" s="20">
        <f t="shared" si="1518"/>
        <v>1</v>
      </c>
      <c r="AW2659" s="74" t="str">
        <f t="shared" si="1508"/>
        <v>00631L</v>
      </c>
      <c r="AX2659" s="20">
        <f t="shared" si="1509"/>
        <v>1</v>
      </c>
      <c r="AY2659" s="20">
        <f t="shared" si="1519"/>
        <v>0</v>
      </c>
      <c r="AZ2659" s="116">
        <v>42451</v>
      </c>
      <c r="BA2659" s="117">
        <v>15.49</v>
      </c>
      <c r="BB2659" s="118">
        <v>15.35</v>
      </c>
      <c r="BC2659" s="76">
        <f t="shared" si="1527"/>
        <v>15.830416666666666</v>
      </c>
      <c r="BD2659" s="76">
        <f t="shared" si="1528"/>
        <v>15.849</v>
      </c>
      <c r="BE2659" s="77">
        <f t="shared" si="1534"/>
        <v>-3.0347695628142029E-2</v>
      </c>
      <c r="BF2659" s="77">
        <f t="shared" si="1525"/>
        <v>-2.2651271373588237E-2</v>
      </c>
    </row>
    <row r="2660" spans="1:58" s="23" customFormat="1" ht="15.75" customHeight="1" x14ac:dyDescent="0.4">
      <c r="A2660" s="116">
        <v>42447</v>
      </c>
      <c r="B2660" s="112">
        <v>17.725000000000001</v>
      </c>
      <c r="C2660" s="112">
        <v>18.875</v>
      </c>
      <c r="D2660" s="112">
        <v>19.574999999999999</v>
      </c>
      <c r="E2660" s="112">
        <v>20.125</v>
      </c>
      <c r="F2660" s="112">
        <v>20.25</v>
      </c>
      <c r="G2660" s="112">
        <v>20.7</v>
      </c>
      <c r="H2660" s="113">
        <v>20.85</v>
      </c>
      <c r="I2660" s="90">
        <f t="shared" si="1510"/>
        <v>17.868750000000002</v>
      </c>
      <c r="J2660" s="90">
        <f t="shared" si="1511"/>
        <v>18.962499999999999</v>
      </c>
      <c r="K2660" s="114">
        <v>21</v>
      </c>
      <c r="L2660" s="115">
        <v>4.1666666666666664E-2</v>
      </c>
      <c r="M2660" s="90">
        <v>12.47</v>
      </c>
      <c r="N2660" s="90">
        <v>14.02</v>
      </c>
      <c r="O2660" s="90">
        <v>17.93</v>
      </c>
      <c r="P2660" s="90">
        <v>19.78</v>
      </c>
      <c r="Q2660" s="90">
        <v>21.88</v>
      </c>
      <c r="R2660" s="63">
        <f t="shared" si="1536"/>
        <v>11.219999999999999</v>
      </c>
      <c r="S2660" s="64">
        <f t="shared" si="1535"/>
        <v>-2.9085872576177282E-2</v>
      </c>
      <c r="T2660" s="65">
        <f t="shared" si="1529"/>
        <v>0.88944365192582031</v>
      </c>
      <c r="U2660" s="65">
        <f t="shared" si="1529"/>
        <v>0.78192972671500283</v>
      </c>
      <c r="V2660" s="65">
        <f t="shared" si="1500"/>
        <v>0.70879676440849337</v>
      </c>
      <c r="W2660" s="65">
        <f t="shared" si="1501"/>
        <v>0.64076782449725778</v>
      </c>
      <c r="X2660" s="61">
        <f t="shared" si="1512"/>
        <v>6.4880112834978756E-2</v>
      </c>
      <c r="Y2660" s="66">
        <f t="shared" si="1502"/>
        <v>3.6024844720496968E-2</v>
      </c>
      <c r="Z2660" s="61">
        <f t="shared" si="1503"/>
        <v>6.1210213361314936E-2</v>
      </c>
      <c r="AA2660" s="67">
        <f t="shared" si="1504"/>
        <v>17.868750000000002</v>
      </c>
      <c r="AB2660" s="68">
        <f t="shared" si="1505"/>
        <v>0.26426533523537815</v>
      </c>
      <c r="AC2660" s="69">
        <f t="shared" si="1506"/>
        <v>0.27451854493580619</v>
      </c>
      <c r="AD2660" s="70">
        <f>_xlfn.PERCENTILE.EXC(AC2660:$AC$5675,0.5)</f>
        <v>7.8467008026775781E-2</v>
      </c>
      <c r="AE2660" s="70">
        <f>_xlfn.PERCENTILE.EXC($AC2660:AC$5675,0.35)</f>
        <v>4.3361450628989884E-2</v>
      </c>
      <c r="AF2660" s="71">
        <f t="shared" si="1531"/>
        <v>5.4666988064600866E-2</v>
      </c>
      <c r="AG2660" s="70">
        <f t="shared" si="1532"/>
        <v>-0.12793721572730957</v>
      </c>
      <c r="AH2660" s="70">
        <f t="shared" si="1533"/>
        <v>-0.15861506757985319</v>
      </c>
      <c r="AI2660" s="61" t="str">
        <f t="shared" si="1521"/>
        <v>Short VOL</v>
      </c>
      <c r="AJ2660" s="68" t="str">
        <f t="shared" si="1522"/>
        <v>Short VOL</v>
      </c>
      <c r="AK2660" s="72" t="str">
        <f t="shared" si="1523"/>
        <v>00631L</v>
      </c>
      <c r="AL2660" s="73">
        <f t="shared" si="1513"/>
        <v>1</v>
      </c>
      <c r="AM2660" s="72" t="str">
        <f t="shared" si="1526"/>
        <v>00631L</v>
      </c>
      <c r="AN2660" s="73">
        <f t="shared" si="1514"/>
        <v>1</v>
      </c>
      <c r="AO2660" s="74" t="str">
        <f t="shared" si="1520"/>
        <v>00631L</v>
      </c>
      <c r="AP2660" s="20">
        <f t="shared" si="1515"/>
        <v>1</v>
      </c>
      <c r="AQ2660" s="74" t="str">
        <f t="shared" si="1530"/>
        <v>00635U</v>
      </c>
      <c r="AR2660" s="20">
        <f t="shared" si="1516"/>
        <v>0</v>
      </c>
      <c r="AS2660" s="74" t="str">
        <f t="shared" si="1524"/>
        <v>00635U</v>
      </c>
      <c r="AT2660" s="20">
        <f t="shared" si="1517"/>
        <v>0</v>
      </c>
      <c r="AU2660" s="74" t="str">
        <f t="shared" si="1507"/>
        <v>00631L</v>
      </c>
      <c r="AV2660" s="20">
        <f t="shared" si="1518"/>
        <v>1</v>
      </c>
      <c r="AW2660" s="74" t="str">
        <f t="shared" si="1508"/>
        <v>00631L</v>
      </c>
      <c r="AX2660" s="20">
        <f t="shared" si="1509"/>
        <v>1</v>
      </c>
      <c r="AY2660" s="20">
        <f t="shared" si="1519"/>
        <v>0</v>
      </c>
      <c r="AZ2660" s="116">
        <v>42450</v>
      </c>
      <c r="BA2660" s="117">
        <v>15.59</v>
      </c>
      <c r="BB2660" s="118">
        <v>15.5875</v>
      </c>
      <c r="BC2660" s="76">
        <f t="shared" si="1527"/>
        <v>15.82375</v>
      </c>
      <c r="BD2660" s="76">
        <f t="shared" si="1528"/>
        <v>15.834416666666666</v>
      </c>
      <c r="BE2660" s="77">
        <f t="shared" si="1534"/>
        <v>-1.4930089264554866E-2</v>
      </c>
      <c r="BF2660" s="77">
        <f t="shared" si="1525"/>
        <v>-1.5435785972538684E-2</v>
      </c>
    </row>
    <row r="2661" spans="1:58" s="23" customFormat="1" ht="15.75" customHeight="1" x14ac:dyDescent="0.4">
      <c r="A2661" s="116">
        <v>42446</v>
      </c>
      <c r="B2661" s="112">
        <v>17.774999999999999</v>
      </c>
      <c r="C2661" s="112">
        <v>18.824999999999999</v>
      </c>
      <c r="D2661" s="112">
        <v>19.524999999999999</v>
      </c>
      <c r="E2661" s="112">
        <v>20.074999999999999</v>
      </c>
      <c r="F2661" s="112">
        <v>20.274999999999999</v>
      </c>
      <c r="G2661" s="112">
        <v>20.65</v>
      </c>
      <c r="H2661" s="113">
        <v>20.875</v>
      </c>
      <c r="I2661" s="90">
        <f t="shared" si="1510"/>
        <v>17.862499999999997</v>
      </c>
      <c r="J2661" s="90">
        <f t="shared" si="1511"/>
        <v>18.883333333333333</v>
      </c>
      <c r="K2661" s="114">
        <v>22</v>
      </c>
      <c r="L2661" s="115">
        <v>4.1666666666666664E-2</v>
      </c>
      <c r="M2661" s="90">
        <v>13.05</v>
      </c>
      <c r="N2661" s="90">
        <v>14.44</v>
      </c>
      <c r="O2661" s="90">
        <v>18.14</v>
      </c>
      <c r="P2661" s="90">
        <v>19.829999999999998</v>
      </c>
      <c r="Q2661" s="90">
        <v>21.76</v>
      </c>
      <c r="R2661" s="63">
        <f t="shared" si="1536"/>
        <v>10.479999999999997</v>
      </c>
      <c r="S2661" s="64">
        <f t="shared" si="1535"/>
        <v>-3.6691127418278902E-2</v>
      </c>
      <c r="T2661" s="65">
        <f t="shared" si="1529"/>
        <v>0.90373961218836574</v>
      </c>
      <c r="U2661" s="65">
        <f t="shared" si="1529"/>
        <v>0.79603087100330761</v>
      </c>
      <c r="V2661" s="65">
        <f t="shared" si="1500"/>
        <v>0.72818961169944529</v>
      </c>
      <c r="W2661" s="65">
        <f t="shared" si="1501"/>
        <v>0.66360294117647056</v>
      </c>
      <c r="X2661" s="61">
        <f t="shared" si="1512"/>
        <v>5.9071729957805949E-2</v>
      </c>
      <c r="Y2661" s="66">
        <f t="shared" si="1502"/>
        <v>3.9850560398505638E-2</v>
      </c>
      <c r="Z2661" s="61">
        <f t="shared" si="1503"/>
        <v>5.7149521810123768E-2</v>
      </c>
      <c r="AA2661" s="67">
        <f t="shared" si="1504"/>
        <v>17.862500000000001</v>
      </c>
      <c r="AB2661" s="68">
        <f t="shared" si="1505"/>
        <v>0.23095567867036004</v>
      </c>
      <c r="AC2661" s="69">
        <f t="shared" si="1506"/>
        <v>0.23701523545706379</v>
      </c>
      <c r="AD2661" s="70">
        <f>_xlfn.PERCENTILE.EXC(AC2661:$AC$5675,0.5)</f>
        <v>7.8431372549019718E-2</v>
      </c>
      <c r="AE2661" s="70">
        <f>_xlfn.PERCENTILE.EXC($AC2661:AC$5675,0.35)</f>
        <v>4.3266227388415839E-2</v>
      </c>
      <c r="AF2661" s="71">
        <f t="shared" si="1531"/>
        <v>5.4666988064600866E-2</v>
      </c>
      <c r="AG2661" s="70">
        <f t="shared" si="1532"/>
        <v>-0.12793721572730957</v>
      </c>
      <c r="AH2661" s="70">
        <f t="shared" si="1533"/>
        <v>-0.15861506757985319</v>
      </c>
      <c r="AI2661" s="61" t="str">
        <f t="shared" si="1521"/>
        <v>Short VOL</v>
      </c>
      <c r="AJ2661" s="68" t="str">
        <f t="shared" si="1522"/>
        <v>Short VOL</v>
      </c>
      <c r="AK2661" s="72" t="str">
        <f t="shared" si="1523"/>
        <v>00631L</v>
      </c>
      <c r="AL2661" s="73">
        <f t="shared" si="1513"/>
        <v>1</v>
      </c>
      <c r="AM2661" s="72" t="str">
        <f t="shared" si="1526"/>
        <v>00631L</v>
      </c>
      <c r="AN2661" s="73">
        <f t="shared" si="1514"/>
        <v>1</v>
      </c>
      <c r="AO2661" s="74" t="str">
        <f t="shared" si="1520"/>
        <v>00631L</v>
      </c>
      <c r="AP2661" s="20">
        <f t="shared" si="1515"/>
        <v>1</v>
      </c>
      <c r="AQ2661" s="74" t="str">
        <f t="shared" si="1530"/>
        <v>00635U</v>
      </c>
      <c r="AR2661" s="20">
        <f t="shared" si="1516"/>
        <v>0</v>
      </c>
      <c r="AS2661" s="74" t="str">
        <f t="shared" si="1524"/>
        <v>00635U</v>
      </c>
      <c r="AT2661" s="20">
        <f t="shared" si="1517"/>
        <v>0</v>
      </c>
      <c r="AU2661" s="74" t="str">
        <f t="shared" si="1507"/>
        <v>00631L</v>
      </c>
      <c r="AV2661" s="20">
        <f t="shared" si="1518"/>
        <v>1</v>
      </c>
      <c r="AW2661" s="74" t="str">
        <f t="shared" si="1508"/>
        <v>00631L</v>
      </c>
      <c r="AX2661" s="20">
        <f t="shared" si="1509"/>
        <v>1</v>
      </c>
      <c r="AY2661" s="20">
        <f t="shared" si="1519"/>
        <v>0</v>
      </c>
      <c r="AZ2661" s="116">
        <v>42447</v>
      </c>
      <c r="BA2661" s="117">
        <v>15.5</v>
      </c>
      <c r="BB2661" s="118">
        <v>15.2875</v>
      </c>
      <c r="BC2661" s="76">
        <f t="shared" si="1527"/>
        <v>15.819791666666669</v>
      </c>
      <c r="BD2661" s="76">
        <f t="shared" si="1528"/>
        <v>15.822291666666668</v>
      </c>
      <c r="BE2661" s="77">
        <f t="shared" si="1534"/>
        <v>-3.3647198261671327E-2</v>
      </c>
      <c r="BF2661" s="77">
        <f t="shared" si="1525"/>
        <v>-2.036946818175844E-2</v>
      </c>
    </row>
    <row r="2662" spans="1:58" s="23" customFormat="1" ht="15.75" customHeight="1" x14ac:dyDescent="0.4">
      <c r="A2662" s="116">
        <v>42445</v>
      </c>
      <c r="B2662" s="112">
        <v>18.274999999999999</v>
      </c>
      <c r="C2662" s="112">
        <v>19.175000000000001</v>
      </c>
      <c r="D2662" s="112">
        <v>19.824999999999999</v>
      </c>
      <c r="E2662" s="112">
        <v>20.350000000000001</v>
      </c>
      <c r="F2662" s="112">
        <v>20.5</v>
      </c>
      <c r="G2662" s="112">
        <v>20.925000000000001</v>
      </c>
      <c r="H2662" s="113">
        <v>21.125</v>
      </c>
      <c r="I2662" s="90">
        <f t="shared" si="1510"/>
        <v>18.3125</v>
      </c>
      <c r="J2662" s="90">
        <f t="shared" si="1511"/>
        <v>19.202083333333334</v>
      </c>
      <c r="K2662" s="114">
        <v>23</v>
      </c>
      <c r="L2662" s="115">
        <v>4.1666666666666664E-2</v>
      </c>
      <c r="M2662" s="90">
        <v>14.07</v>
      </c>
      <c r="N2662" s="90">
        <v>14.99</v>
      </c>
      <c r="O2662" s="90">
        <v>18.48</v>
      </c>
      <c r="P2662" s="90">
        <v>20.190000000000001</v>
      </c>
      <c r="Q2662" s="90">
        <v>22.06</v>
      </c>
      <c r="R2662" s="63">
        <f t="shared" si="1536"/>
        <v>9.61</v>
      </c>
      <c r="S2662" s="64">
        <f t="shared" si="1535"/>
        <v>-0.10985748218527314</v>
      </c>
      <c r="T2662" s="65">
        <f t="shared" si="1529"/>
        <v>0.93862575050033359</v>
      </c>
      <c r="U2662" s="65">
        <f t="shared" si="1529"/>
        <v>0.81114718614718617</v>
      </c>
      <c r="V2662" s="65">
        <f t="shared" ref="V2662:V2725" si="1537">N2662/P2662</f>
        <v>0.74244675581971264</v>
      </c>
      <c r="W2662" s="65">
        <f t="shared" ref="W2662:W2725" si="1538">N2662/Q2662</f>
        <v>0.67951042611060752</v>
      </c>
      <c r="X2662" s="61">
        <f t="shared" si="1512"/>
        <v>4.9247606019151964E-2</v>
      </c>
      <c r="Y2662" s="66">
        <f t="shared" ref="Y2662:Y2725" si="1539">(H2662-E2662)/E2662</f>
        <v>3.808353808353801E-2</v>
      </c>
      <c r="Z2662" s="61">
        <f t="shared" ref="Z2662:Z2725" si="1540">(J2662-I2662)/I2662</f>
        <v>4.8577929465301532E-2</v>
      </c>
      <c r="AA2662" s="67">
        <f t="shared" ref="AA2662:AA2725" si="1541">B2662*(K2662*L2662)+C2662*(1-(K2662*L2662))</f>
        <v>18.3125</v>
      </c>
      <c r="AB2662" s="68">
        <f t="shared" ref="AB2662:AB2725" si="1542">(B2662-N2662)/N2662</f>
        <v>0.2191460973982654</v>
      </c>
      <c r="AC2662" s="69">
        <f t="shared" ref="AC2662:AC2725" si="1543">(AA2662-N2662)/N2662</f>
        <v>0.2216477651767845</v>
      </c>
      <c r="AD2662" s="70">
        <f>_xlfn.PERCENTILE.EXC(AC2662:$AC$5675,0.5)</f>
        <v>7.8431372549019662E-2</v>
      </c>
      <c r="AE2662" s="70">
        <f>_xlfn.PERCENTILE.EXC($AC2662:AC$5675,0.35)</f>
        <v>4.3171004147841849E-2</v>
      </c>
      <c r="AF2662" s="71">
        <f t="shared" si="1531"/>
        <v>5.4666988064600866E-2</v>
      </c>
      <c r="AG2662" s="70">
        <f t="shared" si="1532"/>
        <v>-0.12793721572730957</v>
      </c>
      <c r="AH2662" s="70">
        <f t="shared" si="1533"/>
        <v>-0.15861506757985319</v>
      </c>
      <c r="AI2662" s="61" t="str">
        <f t="shared" si="1521"/>
        <v>Short VOL</v>
      </c>
      <c r="AJ2662" s="68" t="str">
        <f t="shared" si="1522"/>
        <v>Short VOL</v>
      </c>
      <c r="AK2662" s="72" t="str">
        <f t="shared" si="1523"/>
        <v>00631L</v>
      </c>
      <c r="AL2662" s="73">
        <f t="shared" si="1513"/>
        <v>1</v>
      </c>
      <c r="AM2662" s="72" t="str">
        <f t="shared" si="1526"/>
        <v>00631L</v>
      </c>
      <c r="AN2662" s="73">
        <f t="shared" si="1514"/>
        <v>1</v>
      </c>
      <c r="AO2662" s="74" t="str">
        <f t="shared" si="1520"/>
        <v>00631L</v>
      </c>
      <c r="AP2662" s="20">
        <f t="shared" si="1515"/>
        <v>1</v>
      </c>
      <c r="AQ2662" s="74" t="str">
        <f t="shared" si="1530"/>
        <v>00635U</v>
      </c>
      <c r="AR2662" s="20">
        <f t="shared" si="1516"/>
        <v>0</v>
      </c>
      <c r="AS2662" s="74" t="str">
        <f t="shared" si="1524"/>
        <v>00635U</v>
      </c>
      <c r="AT2662" s="20">
        <f t="shared" si="1517"/>
        <v>0</v>
      </c>
      <c r="AU2662" s="74" t="str">
        <f t="shared" si="1507"/>
        <v>00631L</v>
      </c>
      <c r="AV2662" s="20">
        <f t="shared" si="1518"/>
        <v>1</v>
      </c>
      <c r="AW2662" s="74" t="str">
        <f t="shared" si="1508"/>
        <v>00631L</v>
      </c>
      <c r="AX2662" s="20">
        <f t="shared" si="1509"/>
        <v>1</v>
      </c>
      <c r="AY2662" s="20">
        <f t="shared" si="1519"/>
        <v>0</v>
      </c>
      <c r="AZ2662" s="116">
        <v>42446</v>
      </c>
      <c r="BA2662" s="117">
        <v>15.3</v>
      </c>
      <c r="BB2662" s="118">
        <v>15.4</v>
      </c>
      <c r="BC2662" s="76">
        <f t="shared" si="1527"/>
        <v>15.821666666666667</v>
      </c>
      <c r="BD2662" s="76">
        <f t="shared" si="1528"/>
        <v>15.820000000000002</v>
      </c>
      <c r="BE2662" s="77">
        <f t="shared" si="1534"/>
        <v>-2.6651216685979154E-2</v>
      </c>
      <c r="BF2662" s="77">
        <f t="shared" si="1525"/>
        <v>-3.2869785082174544E-2</v>
      </c>
    </row>
    <row r="2663" spans="1:58" s="23" customFormat="1" ht="15.75" customHeight="1" x14ac:dyDescent="0.4">
      <c r="A2663" s="116">
        <v>42444</v>
      </c>
      <c r="B2663" s="112">
        <v>16.899999999999999</v>
      </c>
      <c r="C2663" s="112">
        <v>19.074999999999999</v>
      </c>
      <c r="D2663" s="112">
        <v>19.774999999999999</v>
      </c>
      <c r="E2663" s="112">
        <v>20.324999999999999</v>
      </c>
      <c r="F2663" s="112">
        <v>20.725000000000001</v>
      </c>
      <c r="G2663" s="112">
        <v>20.875</v>
      </c>
      <c r="H2663" s="113">
        <v>21.274999999999999</v>
      </c>
      <c r="I2663" s="90">
        <f t="shared" si="1510"/>
        <v>19.074999999999999</v>
      </c>
      <c r="J2663" s="90">
        <f t="shared" si="1511"/>
        <v>19.774999999999999</v>
      </c>
      <c r="K2663" s="114">
        <v>0</v>
      </c>
      <c r="L2663" s="115">
        <v>0.05</v>
      </c>
      <c r="M2663" s="90">
        <v>16.46</v>
      </c>
      <c r="N2663" s="90">
        <v>16.84</v>
      </c>
      <c r="O2663" s="90">
        <v>19.329999999999998</v>
      </c>
      <c r="P2663" s="90">
        <v>20.91</v>
      </c>
      <c r="Q2663" s="90">
        <v>22.66</v>
      </c>
      <c r="R2663" s="63">
        <f t="shared" si="1536"/>
        <v>6.9399999999999977</v>
      </c>
      <c r="S2663" s="64">
        <f t="shared" si="1535"/>
        <v>-4.7281323877069641E-3</v>
      </c>
      <c r="T2663" s="65">
        <f t="shared" si="1529"/>
        <v>0.9774346793349169</v>
      </c>
      <c r="U2663" s="65">
        <f t="shared" si="1529"/>
        <v>0.87118468701500262</v>
      </c>
      <c r="V2663" s="65">
        <f t="shared" si="1537"/>
        <v>0.80535628885700616</v>
      </c>
      <c r="W2663" s="65">
        <f t="shared" si="1538"/>
        <v>0.74315975286849068</v>
      </c>
      <c r="X2663" s="61">
        <f t="shared" si="1512"/>
        <v>0.12869822485207105</v>
      </c>
      <c r="Y2663" s="66">
        <f t="shared" si="1539"/>
        <v>4.674046740467401E-2</v>
      </c>
      <c r="Z2663" s="61">
        <f t="shared" si="1540"/>
        <v>3.6697247706421986E-2</v>
      </c>
      <c r="AA2663" s="67">
        <f t="shared" si="1541"/>
        <v>19.074999999999999</v>
      </c>
      <c r="AB2663" s="68">
        <f t="shared" si="1542"/>
        <v>3.5629453681709456E-3</v>
      </c>
      <c r="AC2663" s="69">
        <f t="shared" si="1543"/>
        <v>0.13271971496437052</v>
      </c>
      <c r="AD2663" s="70">
        <f>_xlfn.PERCENTILE.EXC(AC2663:$AC$5675,0.5)</f>
        <v>7.8431372549019593E-2</v>
      </c>
      <c r="AE2663" s="70">
        <f>_xlfn.PERCENTILE.EXC($AC2663:AC$5675,0.35)</f>
        <v>4.3093764061505863E-2</v>
      </c>
      <c r="AF2663" s="71">
        <f t="shared" si="1531"/>
        <v>5.4666988064600866E-2</v>
      </c>
      <c r="AG2663" s="70">
        <f t="shared" si="1532"/>
        <v>-0.12793721572730957</v>
      </c>
      <c r="AH2663" s="70">
        <f t="shared" si="1533"/>
        <v>-0.15861506757985319</v>
      </c>
      <c r="AI2663" s="61" t="str">
        <f t="shared" si="1521"/>
        <v>Short VOL</v>
      </c>
      <c r="AJ2663" s="68" t="str">
        <f t="shared" si="1522"/>
        <v>Short VOL</v>
      </c>
      <c r="AK2663" s="72" t="str">
        <f t="shared" si="1523"/>
        <v>00631L</v>
      </c>
      <c r="AL2663" s="73">
        <f t="shared" si="1513"/>
        <v>1</v>
      </c>
      <c r="AM2663" s="72" t="str">
        <f t="shared" si="1526"/>
        <v>00631L</v>
      </c>
      <c r="AN2663" s="73">
        <f t="shared" si="1514"/>
        <v>1</v>
      </c>
      <c r="AO2663" s="74" t="str">
        <f t="shared" si="1520"/>
        <v>00631L</v>
      </c>
      <c r="AP2663" s="20">
        <f t="shared" si="1515"/>
        <v>1</v>
      </c>
      <c r="AQ2663" s="74" t="str">
        <f t="shared" si="1530"/>
        <v>00635U</v>
      </c>
      <c r="AR2663" s="20">
        <f t="shared" si="1516"/>
        <v>0</v>
      </c>
      <c r="AS2663" s="74" t="str">
        <f t="shared" si="1524"/>
        <v>00635U</v>
      </c>
      <c r="AT2663" s="20">
        <f t="shared" si="1517"/>
        <v>0</v>
      </c>
      <c r="AU2663" s="74" t="str">
        <f t="shared" si="1507"/>
        <v>00631L</v>
      </c>
      <c r="AV2663" s="20">
        <f t="shared" si="1518"/>
        <v>1</v>
      </c>
      <c r="AW2663" s="74" t="str">
        <f t="shared" si="1508"/>
        <v>00631L</v>
      </c>
      <c r="AX2663" s="20">
        <f t="shared" si="1509"/>
        <v>1</v>
      </c>
      <c r="AY2663" s="20">
        <f t="shared" si="1519"/>
        <v>0</v>
      </c>
      <c r="AZ2663" s="116">
        <v>42445</v>
      </c>
      <c r="BA2663" s="117">
        <v>15.45</v>
      </c>
      <c r="BB2663" s="118">
        <v>15.5625</v>
      </c>
      <c r="BC2663" s="76">
        <f t="shared" si="1527"/>
        <v>15.825625000000002</v>
      </c>
      <c r="BD2663" s="76">
        <f t="shared" si="1528"/>
        <v>15.8225</v>
      </c>
      <c r="BE2663" s="77">
        <f t="shared" si="1534"/>
        <v>-1.6626515540460629E-2</v>
      </c>
      <c r="BF2663" s="77">
        <f t="shared" si="1525"/>
        <v>-2.3542423763627775E-2</v>
      </c>
    </row>
    <row r="2664" spans="1:58" s="23" customFormat="1" ht="15.75" customHeight="1" x14ac:dyDescent="0.4">
      <c r="A2664" s="116">
        <v>42443</v>
      </c>
      <c r="B2664" s="112">
        <v>17.425000000000001</v>
      </c>
      <c r="C2664" s="112">
        <v>18.824999999999999</v>
      </c>
      <c r="D2664" s="112">
        <v>19.45</v>
      </c>
      <c r="E2664" s="112">
        <v>19.975000000000001</v>
      </c>
      <c r="F2664" s="112">
        <v>20.425000000000001</v>
      </c>
      <c r="G2664" s="112">
        <v>20.55</v>
      </c>
      <c r="H2664" s="113">
        <v>20.975000000000001</v>
      </c>
      <c r="I2664" s="90">
        <f t="shared" si="1510"/>
        <v>18.754999999999999</v>
      </c>
      <c r="J2664" s="90">
        <f t="shared" si="1511"/>
        <v>19.418749999999999</v>
      </c>
      <c r="K2664" s="114">
        <v>1</v>
      </c>
      <c r="L2664" s="115">
        <v>0.05</v>
      </c>
      <c r="M2664" s="90">
        <v>15.99</v>
      </c>
      <c r="N2664" s="90">
        <v>16.920000000000002</v>
      </c>
      <c r="O2664" s="90">
        <v>19.420000000000002</v>
      </c>
      <c r="P2664" s="90">
        <v>21.06</v>
      </c>
      <c r="Q2664" s="90">
        <v>22.61</v>
      </c>
      <c r="R2664" s="63">
        <f t="shared" si="1536"/>
        <v>7.57</v>
      </c>
      <c r="S2664" s="64">
        <f t="shared" si="1535"/>
        <v>2.5454545454545559E-2</v>
      </c>
      <c r="T2664" s="65">
        <f t="shared" si="1529"/>
        <v>0.94503546099290769</v>
      </c>
      <c r="U2664" s="65">
        <f t="shared" si="1529"/>
        <v>0.87126673532440779</v>
      </c>
      <c r="V2664" s="65">
        <f t="shared" si="1537"/>
        <v>0.80341880341880356</v>
      </c>
      <c r="W2664" s="65">
        <f t="shared" si="1538"/>
        <v>0.74834144183989393</v>
      </c>
      <c r="X2664" s="61">
        <f t="shared" si="1512"/>
        <v>8.0344332855093167E-2</v>
      </c>
      <c r="Y2664" s="66">
        <f t="shared" si="1539"/>
        <v>5.0062578222778473E-2</v>
      </c>
      <c r="Z2664" s="61">
        <f t="shared" si="1540"/>
        <v>3.5390562516662241E-2</v>
      </c>
      <c r="AA2664" s="67">
        <f t="shared" si="1541"/>
        <v>18.754999999999999</v>
      </c>
      <c r="AB2664" s="68">
        <f t="shared" si="1542"/>
        <v>2.9846335697399466E-2</v>
      </c>
      <c r="AC2664" s="69">
        <f t="shared" si="1543"/>
        <v>0.10845153664302583</v>
      </c>
      <c r="AD2664" s="70">
        <f>_xlfn.PERCENTILE.EXC(AC2664:$AC$5675,0.5)</f>
        <v>7.8341665338999972E-2</v>
      </c>
      <c r="AE2664" s="70">
        <f>_xlfn.PERCENTILE.EXC($AC2664:AC$5675,0.35)</f>
        <v>4.3061481860764986E-2</v>
      </c>
      <c r="AF2664" s="71">
        <f t="shared" si="1531"/>
        <v>5.4666988064600866E-2</v>
      </c>
      <c r="AG2664" s="70">
        <f t="shared" si="1532"/>
        <v>-0.12793721572730957</v>
      </c>
      <c r="AH2664" s="70">
        <f t="shared" si="1533"/>
        <v>-0.15861506757985319</v>
      </c>
      <c r="AI2664" s="61" t="str">
        <f t="shared" si="1521"/>
        <v>Short VOL</v>
      </c>
      <c r="AJ2664" s="68" t="str">
        <f t="shared" si="1522"/>
        <v>Short VOL</v>
      </c>
      <c r="AK2664" s="72" t="str">
        <f t="shared" si="1523"/>
        <v>00631L</v>
      </c>
      <c r="AL2664" s="73">
        <f t="shared" si="1513"/>
        <v>1</v>
      </c>
      <c r="AM2664" s="72" t="str">
        <f t="shared" si="1526"/>
        <v>00631L</v>
      </c>
      <c r="AN2664" s="73">
        <f t="shared" si="1514"/>
        <v>1</v>
      </c>
      <c r="AO2664" s="74" t="str">
        <f t="shared" si="1520"/>
        <v>00631L</v>
      </c>
      <c r="AP2664" s="20">
        <f t="shared" si="1515"/>
        <v>1</v>
      </c>
      <c r="AQ2664" s="74" t="str">
        <f t="shared" si="1530"/>
        <v>00635U</v>
      </c>
      <c r="AR2664" s="20">
        <f t="shared" si="1516"/>
        <v>0</v>
      </c>
      <c r="AS2664" s="74" t="str">
        <f t="shared" si="1524"/>
        <v>00635U</v>
      </c>
      <c r="AT2664" s="20">
        <f t="shared" si="1517"/>
        <v>0</v>
      </c>
      <c r="AU2664" s="74" t="str">
        <f t="shared" si="1507"/>
        <v>00631L</v>
      </c>
      <c r="AV2664" s="20">
        <f t="shared" si="1518"/>
        <v>1</v>
      </c>
      <c r="AW2664" s="74" t="str">
        <f t="shared" si="1508"/>
        <v>00631L</v>
      </c>
      <c r="AX2664" s="20">
        <f t="shared" si="1509"/>
        <v>1</v>
      </c>
      <c r="AY2664" s="20">
        <f t="shared" si="1519"/>
        <v>0</v>
      </c>
      <c r="AZ2664" s="116">
        <v>42444</v>
      </c>
      <c r="BA2664" s="117">
        <v>15.55</v>
      </c>
      <c r="BB2664" s="118">
        <v>15.5375</v>
      </c>
      <c r="BC2664" s="76">
        <f t="shared" si="1527"/>
        <v>15.828333333333337</v>
      </c>
      <c r="BD2664" s="76">
        <f t="shared" si="1528"/>
        <v>15.825416666666667</v>
      </c>
      <c r="BE2664" s="77">
        <f t="shared" si="1534"/>
        <v>-1.8374223438980961E-2</v>
      </c>
      <c r="BF2664" s="77">
        <f t="shared" si="1525"/>
        <v>-1.7403438561385955E-2</v>
      </c>
    </row>
    <row r="2665" spans="1:58" s="23" customFormat="1" ht="15.75" customHeight="1" x14ac:dyDescent="0.4">
      <c r="A2665" s="116">
        <v>42440</v>
      </c>
      <c r="B2665" s="112">
        <v>17.625</v>
      </c>
      <c r="C2665" s="112">
        <v>19.100000000000001</v>
      </c>
      <c r="D2665" s="112">
        <v>19.75</v>
      </c>
      <c r="E2665" s="112">
        <v>20.274999999999999</v>
      </c>
      <c r="F2665" s="112">
        <v>20.7</v>
      </c>
      <c r="G2665" s="112">
        <v>20.774999999999999</v>
      </c>
      <c r="H2665" s="113">
        <v>21.175000000000001</v>
      </c>
      <c r="I2665" s="90">
        <f t="shared" si="1510"/>
        <v>18.952500000000001</v>
      </c>
      <c r="J2665" s="90">
        <f t="shared" si="1511"/>
        <v>19.684999999999999</v>
      </c>
      <c r="K2665" s="114">
        <v>2</v>
      </c>
      <c r="L2665" s="115">
        <v>0.05</v>
      </c>
      <c r="M2665" s="90">
        <v>15.2</v>
      </c>
      <c r="N2665" s="90">
        <v>16.5</v>
      </c>
      <c r="O2665" s="90">
        <v>19.47</v>
      </c>
      <c r="P2665" s="90">
        <v>21.3</v>
      </c>
      <c r="Q2665" s="90">
        <v>22.74</v>
      </c>
      <c r="R2665" s="63">
        <f t="shared" si="1536"/>
        <v>9.0699999999999967</v>
      </c>
      <c r="S2665" s="64">
        <f t="shared" si="1535"/>
        <v>-8.5872576177285359E-2</v>
      </c>
      <c r="T2665" s="65">
        <f t="shared" si="1529"/>
        <v>0.92121212121212115</v>
      </c>
      <c r="U2665" s="65">
        <f t="shared" si="1529"/>
        <v>0.84745762711864414</v>
      </c>
      <c r="V2665" s="65">
        <f t="shared" si="1537"/>
        <v>0.77464788732394363</v>
      </c>
      <c r="W2665" s="65">
        <f t="shared" si="1538"/>
        <v>0.72559366754617416</v>
      </c>
      <c r="X2665" s="61">
        <f t="shared" si="1512"/>
        <v>8.3687943262411427E-2</v>
      </c>
      <c r="Y2665" s="66">
        <f t="shared" si="1539"/>
        <v>4.4389642416769529E-2</v>
      </c>
      <c r="Z2665" s="61">
        <f t="shared" si="1540"/>
        <v>3.864925471573661E-2</v>
      </c>
      <c r="AA2665" s="67">
        <f t="shared" si="1541"/>
        <v>18.952500000000001</v>
      </c>
      <c r="AB2665" s="68">
        <f t="shared" si="1542"/>
        <v>6.8181818181818177E-2</v>
      </c>
      <c r="AC2665" s="69">
        <f t="shared" si="1543"/>
        <v>0.14863636363636368</v>
      </c>
      <c r="AD2665" s="70">
        <f>_xlfn.PERCENTILE.EXC(AC2665:$AC$5675,0.5)</f>
        <v>7.8251958128980365E-2</v>
      </c>
      <c r="AE2665" s="70">
        <f>_xlfn.PERCENTILE.EXC($AC2665:AC$5675,0.35)</f>
        <v>4.3029199660024102E-2</v>
      </c>
      <c r="AF2665" s="71">
        <f t="shared" si="1531"/>
        <v>5.4666988064600866E-2</v>
      </c>
      <c r="AG2665" s="70">
        <f t="shared" si="1532"/>
        <v>-0.12793721572730957</v>
      </c>
      <c r="AH2665" s="70">
        <f t="shared" si="1533"/>
        <v>-0.15861506757985319</v>
      </c>
      <c r="AI2665" s="61" t="str">
        <f t="shared" si="1521"/>
        <v>Short VOL</v>
      </c>
      <c r="AJ2665" s="68" t="str">
        <f t="shared" si="1522"/>
        <v>Short VOL</v>
      </c>
      <c r="AK2665" s="72" t="str">
        <f t="shared" si="1523"/>
        <v>00631L</v>
      </c>
      <c r="AL2665" s="73">
        <f t="shared" si="1513"/>
        <v>1</v>
      </c>
      <c r="AM2665" s="72" t="str">
        <f t="shared" si="1526"/>
        <v>00631L</v>
      </c>
      <c r="AN2665" s="73">
        <f t="shared" si="1514"/>
        <v>1</v>
      </c>
      <c r="AO2665" s="74" t="str">
        <f t="shared" si="1520"/>
        <v>00631L</v>
      </c>
      <c r="AP2665" s="20">
        <f t="shared" si="1515"/>
        <v>1</v>
      </c>
      <c r="AQ2665" s="74" t="str">
        <f t="shared" si="1530"/>
        <v>00635U</v>
      </c>
      <c r="AR2665" s="20">
        <f t="shared" si="1516"/>
        <v>0</v>
      </c>
      <c r="AS2665" s="74" t="str">
        <f t="shared" si="1524"/>
        <v>00635U</v>
      </c>
      <c r="AT2665" s="20">
        <f t="shared" si="1517"/>
        <v>0</v>
      </c>
      <c r="AU2665" s="74" t="str">
        <f t="shared" si="1507"/>
        <v>00631L</v>
      </c>
      <c r="AV2665" s="20">
        <f t="shared" si="1518"/>
        <v>1</v>
      </c>
      <c r="AW2665" s="74" t="str">
        <f t="shared" si="1508"/>
        <v>00631L</v>
      </c>
      <c r="AX2665" s="20">
        <f t="shared" si="1509"/>
        <v>1</v>
      </c>
      <c r="AY2665" s="20">
        <f t="shared" si="1519"/>
        <v>0</v>
      </c>
      <c r="AZ2665" s="116">
        <v>42443</v>
      </c>
      <c r="BA2665" s="117">
        <v>15.73</v>
      </c>
      <c r="BB2665" s="118">
        <v>15.725</v>
      </c>
      <c r="BC2665" s="76">
        <f t="shared" si="1527"/>
        <v>15.833125000000003</v>
      </c>
      <c r="BD2665" s="76">
        <f t="shared" si="1528"/>
        <v>15.83154166666667</v>
      </c>
      <c r="BE2665" s="77">
        <f t="shared" si="1534"/>
        <v>-6.8290372241741849E-3</v>
      </c>
      <c r="BF2665" s="77">
        <f t="shared" si="1525"/>
        <v>-6.41388367631092E-3</v>
      </c>
    </row>
    <row r="2666" spans="1:58" s="23" customFormat="1" ht="15.75" customHeight="1" x14ac:dyDescent="0.4">
      <c r="A2666" s="116">
        <v>42439</v>
      </c>
      <c r="B2666" s="112">
        <v>18.95</v>
      </c>
      <c r="C2666" s="112">
        <v>19.925000000000001</v>
      </c>
      <c r="D2666" s="112">
        <v>20.425000000000001</v>
      </c>
      <c r="E2666" s="112">
        <v>20.824999999999999</v>
      </c>
      <c r="F2666" s="112">
        <v>21.175000000000001</v>
      </c>
      <c r="G2666" s="112">
        <v>21.225000000000001</v>
      </c>
      <c r="H2666" s="113">
        <v>21.574999999999999</v>
      </c>
      <c r="I2666" s="90">
        <f t="shared" si="1510"/>
        <v>19.778750000000002</v>
      </c>
      <c r="J2666" s="90">
        <f t="shared" si="1511"/>
        <v>20.350000000000001</v>
      </c>
      <c r="K2666" s="114">
        <v>3</v>
      </c>
      <c r="L2666" s="115">
        <v>0.05</v>
      </c>
      <c r="M2666" s="90">
        <v>17.66</v>
      </c>
      <c r="N2666" s="90">
        <v>18.05</v>
      </c>
      <c r="O2666" s="90">
        <v>20.71</v>
      </c>
      <c r="P2666" s="90">
        <v>22.08</v>
      </c>
      <c r="Q2666" s="90">
        <v>23.33</v>
      </c>
      <c r="R2666" s="63">
        <f t="shared" si="1536"/>
        <v>7.0799999999999983</v>
      </c>
      <c r="S2666" s="64">
        <f t="shared" si="1535"/>
        <v>-1.5812431842966147E-2</v>
      </c>
      <c r="T2666" s="65">
        <f t="shared" si="1529"/>
        <v>0.97839335180055398</v>
      </c>
      <c r="U2666" s="65">
        <f t="shared" si="1529"/>
        <v>0.87155963302752293</v>
      </c>
      <c r="V2666" s="65">
        <f t="shared" si="1537"/>
        <v>0.81748188405797106</v>
      </c>
      <c r="W2666" s="65">
        <f t="shared" si="1538"/>
        <v>0.77368195456493793</v>
      </c>
      <c r="X2666" s="61">
        <f t="shared" si="1512"/>
        <v>5.1451187335092428E-2</v>
      </c>
      <c r="Y2666" s="66">
        <f t="shared" si="1539"/>
        <v>3.601440576230492E-2</v>
      </c>
      <c r="Z2666" s="61">
        <f t="shared" si="1540"/>
        <v>2.8882007204701968E-2</v>
      </c>
      <c r="AA2666" s="67">
        <f t="shared" si="1541"/>
        <v>19.778750000000002</v>
      </c>
      <c r="AB2666" s="68">
        <f t="shared" si="1542"/>
        <v>4.9861495844875266E-2</v>
      </c>
      <c r="AC2666" s="69">
        <f t="shared" si="1543"/>
        <v>9.5775623268698137E-2</v>
      </c>
      <c r="AD2666" s="70">
        <f>_xlfn.PERCENTILE.EXC(AC2666:$AC$5675,0.5)</f>
        <v>7.8182301004565788E-2</v>
      </c>
      <c r="AE2666" s="70">
        <f>_xlfn.PERCENTILE.EXC($AC2666:AC$5675,0.35)</f>
        <v>4.2999525315645999E-2</v>
      </c>
      <c r="AF2666" s="71">
        <f t="shared" si="1531"/>
        <v>5.4666988064600866E-2</v>
      </c>
      <c r="AG2666" s="70">
        <f t="shared" si="1532"/>
        <v>-0.12793721572730957</v>
      </c>
      <c r="AH2666" s="70">
        <f t="shared" si="1533"/>
        <v>-0.15861506757985319</v>
      </c>
      <c r="AI2666" s="61" t="str">
        <f t="shared" si="1521"/>
        <v>Short VOL</v>
      </c>
      <c r="AJ2666" s="68" t="str">
        <f t="shared" si="1522"/>
        <v>Short VOL</v>
      </c>
      <c r="AK2666" s="72" t="str">
        <f t="shared" si="1523"/>
        <v>00631L</v>
      </c>
      <c r="AL2666" s="73">
        <f t="shared" si="1513"/>
        <v>1</v>
      </c>
      <c r="AM2666" s="72" t="str">
        <f t="shared" si="1526"/>
        <v>00631L</v>
      </c>
      <c r="AN2666" s="73">
        <f t="shared" si="1514"/>
        <v>1</v>
      </c>
      <c r="AO2666" s="74" t="str">
        <f t="shared" si="1520"/>
        <v>00631L</v>
      </c>
      <c r="AP2666" s="20">
        <f t="shared" si="1515"/>
        <v>1</v>
      </c>
      <c r="AQ2666" s="74" t="str">
        <f t="shared" si="1530"/>
        <v>00631L</v>
      </c>
      <c r="AR2666" s="20">
        <f t="shared" si="1516"/>
        <v>1</v>
      </c>
      <c r="AS2666" s="74" t="str">
        <f t="shared" si="1524"/>
        <v>00635U</v>
      </c>
      <c r="AT2666" s="20">
        <f t="shared" si="1517"/>
        <v>0</v>
      </c>
      <c r="AU2666" s="74" t="str">
        <f t="shared" si="1507"/>
        <v>00631L</v>
      </c>
      <c r="AV2666" s="20">
        <f t="shared" si="1518"/>
        <v>1</v>
      </c>
      <c r="AW2666" s="74" t="str">
        <f t="shared" si="1508"/>
        <v>00631L</v>
      </c>
      <c r="AX2666" s="20">
        <f t="shared" si="1509"/>
        <v>1</v>
      </c>
      <c r="AY2666" s="20">
        <f t="shared" si="1519"/>
        <v>0</v>
      </c>
      <c r="AZ2666" s="116">
        <v>42440</v>
      </c>
      <c r="BA2666" s="117">
        <v>15.82</v>
      </c>
      <c r="BB2666" s="118">
        <v>15.9125</v>
      </c>
      <c r="BC2666" s="76">
        <f t="shared" si="1527"/>
        <v>15.835833333333337</v>
      </c>
      <c r="BD2666" s="76">
        <f t="shared" si="1528"/>
        <v>15.834708333333337</v>
      </c>
      <c r="BE2666" s="77">
        <f t="shared" si="1534"/>
        <v>4.8413408409196008E-3</v>
      </c>
      <c r="BF2666" s="77">
        <f t="shared" si="1525"/>
        <v>-9.2886670368120562E-4</v>
      </c>
    </row>
    <row r="2667" spans="1:58" s="23" customFormat="1" ht="15.75" customHeight="1" x14ac:dyDescent="0.4">
      <c r="A2667" s="116">
        <v>42438</v>
      </c>
      <c r="B2667" s="112">
        <v>19.074999999999999</v>
      </c>
      <c r="C2667" s="112">
        <v>20.125</v>
      </c>
      <c r="D2667" s="112">
        <v>20.6</v>
      </c>
      <c r="E2667" s="112">
        <v>20.975000000000001</v>
      </c>
      <c r="F2667" s="112">
        <v>21.3</v>
      </c>
      <c r="G2667" s="112">
        <v>21.324999999999999</v>
      </c>
      <c r="H2667" s="113">
        <v>21.675000000000001</v>
      </c>
      <c r="I2667" s="90">
        <f t="shared" si="1510"/>
        <v>19.914999999999999</v>
      </c>
      <c r="J2667" s="90">
        <f t="shared" si="1511"/>
        <v>20.505000000000003</v>
      </c>
      <c r="K2667" s="114">
        <v>4</v>
      </c>
      <c r="L2667" s="115">
        <v>0.05</v>
      </c>
      <c r="M2667" s="90">
        <v>18.79</v>
      </c>
      <c r="N2667" s="90">
        <v>18.34</v>
      </c>
      <c r="O2667" s="90">
        <v>20.75</v>
      </c>
      <c r="P2667" s="90">
        <v>22.17</v>
      </c>
      <c r="Q2667" s="90">
        <v>23.36</v>
      </c>
      <c r="R2667" s="63">
        <f t="shared" si="1536"/>
        <v>5.7900000000000063</v>
      </c>
      <c r="S2667" s="64">
        <f t="shared" si="1535"/>
        <v>-1.7675415104445733E-2</v>
      </c>
      <c r="T2667" s="65">
        <f t="shared" si="1529"/>
        <v>1.0245365321701199</v>
      </c>
      <c r="U2667" s="65">
        <f t="shared" si="1529"/>
        <v>0.88385542168674702</v>
      </c>
      <c r="V2667" s="65">
        <f t="shared" si="1537"/>
        <v>0.82724402345511949</v>
      </c>
      <c r="W2667" s="65">
        <f t="shared" si="1538"/>
        <v>0.7851027397260274</v>
      </c>
      <c r="X2667" s="61">
        <f t="shared" si="1512"/>
        <v>5.5045871559633065E-2</v>
      </c>
      <c r="Y2667" s="66">
        <f t="shared" si="1539"/>
        <v>3.3373063170440968E-2</v>
      </c>
      <c r="Z2667" s="61">
        <f t="shared" si="1540"/>
        <v>2.962591011800168E-2</v>
      </c>
      <c r="AA2667" s="67">
        <f t="shared" si="1541"/>
        <v>19.915000000000003</v>
      </c>
      <c r="AB2667" s="68">
        <f t="shared" si="1542"/>
        <v>4.0076335877862565E-2</v>
      </c>
      <c r="AC2667" s="69">
        <f t="shared" si="1543"/>
        <v>8.5877862595420004E-2</v>
      </c>
      <c r="AD2667" s="70">
        <f>_xlfn.PERCENTILE.EXC(AC2667:$AC$5675,0.5)</f>
        <v>7.8112643880151211E-2</v>
      </c>
      <c r="AE2667" s="70">
        <f>_xlfn.PERCENTILE.EXC($AC2667:AC$5675,0.35)</f>
        <v>4.2973328113084977E-2</v>
      </c>
      <c r="AF2667" s="71">
        <f t="shared" si="1531"/>
        <v>5.4666988064600866E-2</v>
      </c>
      <c r="AG2667" s="70">
        <f t="shared" si="1532"/>
        <v>-0.12793721572730957</v>
      </c>
      <c r="AH2667" s="70">
        <f t="shared" si="1533"/>
        <v>-0.15861506757985319</v>
      </c>
      <c r="AI2667" s="61" t="str">
        <f t="shared" si="1521"/>
        <v>Short VOL</v>
      </c>
      <c r="AJ2667" s="68" t="str">
        <f t="shared" si="1522"/>
        <v>Short VOL</v>
      </c>
      <c r="AK2667" s="72" t="str">
        <f t="shared" si="1523"/>
        <v>00631L</v>
      </c>
      <c r="AL2667" s="73">
        <f t="shared" si="1513"/>
        <v>1</v>
      </c>
      <c r="AM2667" s="72" t="str">
        <f t="shared" si="1526"/>
        <v>00631L</v>
      </c>
      <c r="AN2667" s="73">
        <f t="shared" si="1514"/>
        <v>1</v>
      </c>
      <c r="AO2667" s="74" t="str">
        <f t="shared" si="1520"/>
        <v>00631L</v>
      </c>
      <c r="AP2667" s="20">
        <f t="shared" si="1515"/>
        <v>1</v>
      </c>
      <c r="AQ2667" s="74" t="str">
        <f t="shared" si="1530"/>
        <v>00631L</v>
      </c>
      <c r="AR2667" s="20">
        <f t="shared" si="1516"/>
        <v>1</v>
      </c>
      <c r="AS2667" s="74" t="str">
        <f t="shared" si="1524"/>
        <v>00631L</v>
      </c>
      <c r="AT2667" s="20">
        <f t="shared" si="1517"/>
        <v>1</v>
      </c>
      <c r="AU2667" s="74" t="str">
        <f t="shared" si="1507"/>
        <v>00631L</v>
      </c>
      <c r="AV2667" s="20">
        <f t="shared" si="1518"/>
        <v>1</v>
      </c>
      <c r="AW2667" s="74" t="str">
        <f t="shared" si="1508"/>
        <v>00631L</v>
      </c>
      <c r="AX2667" s="20">
        <f t="shared" si="1509"/>
        <v>1</v>
      </c>
      <c r="AY2667" s="20">
        <f t="shared" si="1519"/>
        <v>0</v>
      </c>
      <c r="AZ2667" s="116">
        <v>42439</v>
      </c>
      <c r="BA2667" s="117">
        <v>16</v>
      </c>
      <c r="BB2667" s="118">
        <v>16.024999999999999</v>
      </c>
      <c r="BC2667" s="76">
        <f t="shared" si="1527"/>
        <v>15.835000000000004</v>
      </c>
      <c r="BD2667" s="76">
        <f t="shared" si="1528"/>
        <v>15.837291666666669</v>
      </c>
      <c r="BE2667" s="77">
        <f t="shared" si="1534"/>
        <v>1.1998736975054885E-2</v>
      </c>
      <c r="BF2667" s="77">
        <f t="shared" si="1525"/>
        <v>1.0273747352635377E-2</v>
      </c>
    </row>
    <row r="2668" spans="1:58" s="23" customFormat="1" ht="15.75" customHeight="1" x14ac:dyDescent="0.4">
      <c r="A2668" s="116">
        <v>42437</v>
      </c>
      <c r="B2668" s="112">
        <v>19.625</v>
      </c>
      <c r="C2668" s="112">
        <v>20.675000000000001</v>
      </c>
      <c r="D2668" s="112">
        <v>21.024999999999999</v>
      </c>
      <c r="E2668" s="112">
        <v>21.324999999999999</v>
      </c>
      <c r="F2668" s="112">
        <v>21.574999999999999</v>
      </c>
      <c r="G2668" s="112">
        <v>21.55</v>
      </c>
      <c r="H2668" s="113">
        <v>21.875</v>
      </c>
      <c r="I2668" s="90">
        <f t="shared" si="1510"/>
        <v>20.412500000000001</v>
      </c>
      <c r="J2668" s="90">
        <f t="shared" si="1511"/>
        <v>20.9375</v>
      </c>
      <c r="K2668" s="114">
        <v>5</v>
      </c>
      <c r="L2668" s="115">
        <v>0.05</v>
      </c>
      <c r="M2668" s="90">
        <v>19.170000000000002</v>
      </c>
      <c r="N2668" s="90">
        <v>18.670000000000002</v>
      </c>
      <c r="O2668" s="90">
        <v>21.04</v>
      </c>
      <c r="P2668" s="90">
        <v>22.45</v>
      </c>
      <c r="Q2668" s="90">
        <v>23.32</v>
      </c>
      <c r="R2668" s="63">
        <f t="shared" si="1536"/>
        <v>5.6499999999999915</v>
      </c>
      <c r="S2668" s="64">
        <f t="shared" si="1535"/>
        <v>7.6080691642651313E-2</v>
      </c>
      <c r="T2668" s="65">
        <f t="shared" si="1529"/>
        <v>1.0267809319764327</v>
      </c>
      <c r="U2668" s="65">
        <f t="shared" si="1529"/>
        <v>0.88735741444866933</v>
      </c>
      <c r="V2668" s="65">
        <f t="shared" si="1537"/>
        <v>0.83162583518930966</v>
      </c>
      <c r="W2668" s="65">
        <f t="shared" si="1538"/>
        <v>0.80060034305317329</v>
      </c>
      <c r="X2668" s="61">
        <f t="shared" si="1512"/>
        <v>5.3503184713375833E-2</v>
      </c>
      <c r="Y2668" s="66">
        <f t="shared" si="1539"/>
        <v>2.5791324736225123E-2</v>
      </c>
      <c r="Z2668" s="61">
        <f t="shared" si="1540"/>
        <v>2.5719534598897663E-2</v>
      </c>
      <c r="AA2668" s="67">
        <f t="shared" si="1541"/>
        <v>20.412500000000001</v>
      </c>
      <c r="AB2668" s="68">
        <f t="shared" si="1542"/>
        <v>5.1151580074986512E-2</v>
      </c>
      <c r="AC2668" s="69">
        <f t="shared" si="1543"/>
        <v>9.3331547937868214E-2</v>
      </c>
      <c r="AD2668" s="70">
        <f>_xlfn.PERCENTILE.EXC(AC2668:$AC$5675,0.5)</f>
        <v>7.8108647076059703E-2</v>
      </c>
      <c r="AE2668" s="70">
        <f>_xlfn.PERCENTILE.EXC($AC2668:AC$5675,0.35)</f>
        <v>4.2947130910523934E-2</v>
      </c>
      <c r="AF2668" s="71">
        <f t="shared" si="1531"/>
        <v>5.4666988064600866E-2</v>
      </c>
      <c r="AG2668" s="70">
        <f t="shared" si="1532"/>
        <v>-0.12793721572730957</v>
      </c>
      <c r="AH2668" s="70">
        <f t="shared" si="1533"/>
        <v>-0.15861506757985319</v>
      </c>
      <c r="AI2668" s="61" t="str">
        <f t="shared" si="1521"/>
        <v>Short VOL</v>
      </c>
      <c r="AJ2668" s="68" t="str">
        <f t="shared" si="1522"/>
        <v>Short VOL</v>
      </c>
      <c r="AK2668" s="72" t="str">
        <f t="shared" si="1523"/>
        <v>00631L</v>
      </c>
      <c r="AL2668" s="73">
        <f t="shared" si="1513"/>
        <v>1</v>
      </c>
      <c r="AM2668" s="72" t="str">
        <f t="shared" si="1526"/>
        <v>00631L</v>
      </c>
      <c r="AN2668" s="73">
        <f t="shared" si="1514"/>
        <v>1</v>
      </c>
      <c r="AO2668" s="74" t="str">
        <f t="shared" si="1520"/>
        <v>00631L</v>
      </c>
      <c r="AP2668" s="20">
        <f t="shared" si="1515"/>
        <v>1</v>
      </c>
      <c r="AQ2668" s="74" t="str">
        <f t="shared" si="1530"/>
        <v>00631L</v>
      </c>
      <c r="AR2668" s="20">
        <f t="shared" si="1516"/>
        <v>1</v>
      </c>
      <c r="AS2668" s="74" t="str">
        <f t="shared" si="1524"/>
        <v>00631L</v>
      </c>
      <c r="AT2668" s="20">
        <f t="shared" si="1517"/>
        <v>1</v>
      </c>
      <c r="AU2668" s="74" t="str">
        <f t="shared" si="1507"/>
        <v>00631L</v>
      </c>
      <c r="AV2668" s="20">
        <f t="shared" si="1518"/>
        <v>1</v>
      </c>
      <c r="AW2668" s="74" t="str">
        <f t="shared" si="1508"/>
        <v>00631L</v>
      </c>
      <c r="AX2668" s="20">
        <f t="shared" si="1509"/>
        <v>1</v>
      </c>
      <c r="AY2668" s="20">
        <f t="shared" si="1519"/>
        <v>0</v>
      </c>
      <c r="AZ2668" s="116">
        <v>42438</v>
      </c>
      <c r="BA2668" s="117">
        <v>16.350000000000001</v>
      </c>
      <c r="BB2668" s="118">
        <v>16.350000000000001</v>
      </c>
      <c r="BC2668" s="76">
        <f t="shared" si="1527"/>
        <v>15.836875000000003</v>
      </c>
      <c r="BD2668" s="76">
        <f t="shared" si="1528"/>
        <v>15.84041666666667</v>
      </c>
      <c r="BE2668" s="77">
        <f t="shared" si="1534"/>
        <v>3.2400647223647258E-2</v>
      </c>
      <c r="BF2668" s="77">
        <f t="shared" si="1525"/>
        <v>3.2169818765289106E-2</v>
      </c>
    </row>
    <row r="2669" spans="1:58" s="23" customFormat="1" ht="15.75" customHeight="1" x14ac:dyDescent="0.4">
      <c r="A2669" s="116">
        <v>42436</v>
      </c>
      <c r="B2669" s="112">
        <v>18.574999999999999</v>
      </c>
      <c r="C2669" s="112">
        <v>19.824999999999999</v>
      </c>
      <c r="D2669" s="112">
        <v>20.324999999999999</v>
      </c>
      <c r="E2669" s="112">
        <v>20.675000000000001</v>
      </c>
      <c r="F2669" s="112">
        <v>21.024999999999999</v>
      </c>
      <c r="G2669" s="112">
        <v>21.024999999999999</v>
      </c>
      <c r="H2669" s="113">
        <v>21.375</v>
      </c>
      <c r="I2669" s="90">
        <f t="shared" si="1510"/>
        <v>19.45</v>
      </c>
      <c r="J2669" s="90">
        <f t="shared" si="1511"/>
        <v>20.175000000000001</v>
      </c>
      <c r="K2669" s="114">
        <v>6</v>
      </c>
      <c r="L2669" s="115">
        <v>0.05</v>
      </c>
      <c r="M2669" s="90">
        <v>17.66</v>
      </c>
      <c r="N2669" s="90">
        <v>17.350000000000001</v>
      </c>
      <c r="O2669" s="90">
        <v>19.899999999999999</v>
      </c>
      <c r="P2669" s="90">
        <v>21.54</v>
      </c>
      <c r="Q2669" s="90">
        <v>22.69</v>
      </c>
      <c r="R2669" s="63">
        <f t="shared" si="1536"/>
        <v>6.4299999999999926</v>
      </c>
      <c r="S2669" s="64">
        <f t="shared" si="1535"/>
        <v>2.9062870699881494E-2</v>
      </c>
      <c r="T2669" s="65">
        <f t="shared" si="1529"/>
        <v>1.0178674351585013</v>
      </c>
      <c r="U2669" s="65">
        <f t="shared" si="1529"/>
        <v>0.87185929648241223</v>
      </c>
      <c r="V2669" s="65">
        <f t="shared" si="1537"/>
        <v>0.80547818012999084</v>
      </c>
      <c r="W2669" s="65">
        <f t="shared" si="1538"/>
        <v>0.76465403261348619</v>
      </c>
      <c r="X2669" s="61">
        <f t="shared" si="1512"/>
        <v>6.7294751009421269E-2</v>
      </c>
      <c r="Y2669" s="66">
        <f t="shared" si="1539"/>
        <v>3.3857315598548939E-2</v>
      </c>
      <c r="Z2669" s="61">
        <f t="shared" si="1540"/>
        <v>3.7275064267352262E-2</v>
      </c>
      <c r="AA2669" s="67">
        <f t="shared" si="1541"/>
        <v>19.45</v>
      </c>
      <c r="AB2669" s="68">
        <f t="shared" si="1542"/>
        <v>7.0605187319884591E-2</v>
      </c>
      <c r="AC2669" s="69">
        <f t="shared" si="1543"/>
        <v>0.12103746397694511</v>
      </c>
      <c r="AD2669" s="70">
        <f>_xlfn.PERCENTILE.EXC(AC2669:$AC$5675,0.5)</f>
        <v>7.8104650271968196E-2</v>
      </c>
      <c r="AE2669" s="70">
        <f>_xlfn.PERCENTILE.EXC($AC2669:AC$5675,0.35)</f>
        <v>4.29240546024513E-2</v>
      </c>
      <c r="AF2669" s="71">
        <f t="shared" si="1531"/>
        <v>5.4666988064600866E-2</v>
      </c>
      <c r="AG2669" s="70">
        <f t="shared" si="1532"/>
        <v>-0.12793721572730957</v>
      </c>
      <c r="AH2669" s="70">
        <f t="shared" si="1533"/>
        <v>-0.15861506757985319</v>
      </c>
      <c r="AI2669" s="61" t="str">
        <f t="shared" si="1521"/>
        <v>Short VOL</v>
      </c>
      <c r="AJ2669" s="68" t="str">
        <f t="shared" si="1522"/>
        <v>Short VOL</v>
      </c>
      <c r="AK2669" s="72" t="str">
        <f t="shared" si="1523"/>
        <v>00631L</v>
      </c>
      <c r="AL2669" s="73">
        <f t="shared" si="1513"/>
        <v>1</v>
      </c>
      <c r="AM2669" s="72" t="str">
        <f t="shared" si="1526"/>
        <v>00631L</v>
      </c>
      <c r="AN2669" s="73">
        <f t="shared" si="1514"/>
        <v>1</v>
      </c>
      <c r="AO2669" s="74" t="str">
        <f t="shared" si="1520"/>
        <v>00631L</v>
      </c>
      <c r="AP2669" s="20">
        <f t="shared" si="1515"/>
        <v>1</v>
      </c>
      <c r="AQ2669" s="74" t="str">
        <f t="shared" si="1530"/>
        <v>00631L</v>
      </c>
      <c r="AR2669" s="20">
        <f t="shared" si="1516"/>
        <v>1</v>
      </c>
      <c r="AS2669" s="74" t="str">
        <f t="shared" si="1524"/>
        <v>00631L</v>
      </c>
      <c r="AT2669" s="20">
        <f t="shared" si="1517"/>
        <v>1</v>
      </c>
      <c r="AU2669" s="74" t="str">
        <f t="shared" si="1507"/>
        <v>00631L</v>
      </c>
      <c r="AV2669" s="20">
        <f t="shared" si="1518"/>
        <v>1</v>
      </c>
      <c r="AW2669" s="74" t="str">
        <f t="shared" si="1508"/>
        <v>00631L</v>
      </c>
      <c r="AX2669" s="20">
        <f t="shared" si="1509"/>
        <v>1</v>
      </c>
      <c r="AY2669" s="20">
        <f t="shared" si="1519"/>
        <v>0</v>
      </c>
      <c r="AZ2669" s="116">
        <v>42437</v>
      </c>
      <c r="BA2669" s="117">
        <v>16.41</v>
      </c>
      <c r="BB2669" s="118">
        <v>16.387499999999999</v>
      </c>
      <c r="BC2669" s="76">
        <f t="shared" si="1527"/>
        <v>15.833333333333337</v>
      </c>
      <c r="BD2669" s="76">
        <f t="shared" si="1528"/>
        <v>15.837875000000004</v>
      </c>
      <c r="BE2669" s="77">
        <f t="shared" si="1534"/>
        <v>3.4999999999999684E-2</v>
      </c>
      <c r="BF2669" s="77">
        <f t="shared" si="1525"/>
        <v>3.6123848685508386E-2</v>
      </c>
    </row>
    <row r="2670" spans="1:58" s="23" customFormat="1" ht="15.75" customHeight="1" x14ac:dyDescent="0.4">
      <c r="A2670" s="116">
        <v>42433</v>
      </c>
      <c r="B2670" s="112">
        <v>18.925000000000001</v>
      </c>
      <c r="C2670" s="112">
        <v>20.024999999999999</v>
      </c>
      <c r="D2670" s="112">
        <v>20.524999999999999</v>
      </c>
      <c r="E2670" s="112">
        <v>20.875</v>
      </c>
      <c r="F2670" s="112">
        <v>21.175000000000001</v>
      </c>
      <c r="G2670" s="112">
        <v>21.175000000000001</v>
      </c>
      <c r="H2670" s="113">
        <v>21.524999999999999</v>
      </c>
      <c r="I2670" s="90">
        <f t="shared" si="1510"/>
        <v>19.64</v>
      </c>
      <c r="J2670" s="90">
        <f t="shared" si="1511"/>
        <v>20.349999999999998</v>
      </c>
      <c r="K2670" s="114">
        <v>7</v>
      </c>
      <c r="L2670" s="115">
        <v>0.05</v>
      </c>
      <c r="M2670" s="90">
        <v>15.86</v>
      </c>
      <c r="N2670" s="90">
        <v>16.86</v>
      </c>
      <c r="O2670" s="90">
        <v>19.63</v>
      </c>
      <c r="P2670" s="90">
        <v>21.17</v>
      </c>
      <c r="Q2670" s="90">
        <v>22.68</v>
      </c>
      <c r="R2670" s="63">
        <f t="shared" si="1536"/>
        <v>8.0799999999999983</v>
      </c>
      <c r="S2670" s="64">
        <f t="shared" si="1535"/>
        <v>9.580838323353302E-3</v>
      </c>
      <c r="T2670" s="65">
        <f t="shared" si="1529"/>
        <v>0.9406880189798339</v>
      </c>
      <c r="U2670" s="65">
        <f t="shared" si="1529"/>
        <v>0.85888945491594504</v>
      </c>
      <c r="V2670" s="65">
        <f t="shared" si="1537"/>
        <v>0.79641001417099655</v>
      </c>
      <c r="W2670" s="65">
        <f t="shared" si="1538"/>
        <v>0.74338624338624337</v>
      </c>
      <c r="X2670" s="61">
        <f t="shared" si="1512"/>
        <v>5.8124174372523006E-2</v>
      </c>
      <c r="Y2670" s="66">
        <f t="shared" si="1539"/>
        <v>3.1137724550898135E-2</v>
      </c>
      <c r="Z2670" s="61">
        <f t="shared" si="1540"/>
        <v>3.6150712830957089E-2</v>
      </c>
      <c r="AA2670" s="67">
        <f t="shared" si="1541"/>
        <v>19.64</v>
      </c>
      <c r="AB2670" s="68">
        <f t="shared" si="1542"/>
        <v>0.12247924080664302</v>
      </c>
      <c r="AC2670" s="69">
        <f t="shared" si="1543"/>
        <v>0.16488730723606176</v>
      </c>
      <c r="AD2670" s="70">
        <f>_xlfn.PERCENTILE.EXC(AC2670:$AC$5675,0.5)</f>
        <v>7.8013792541632029E-2</v>
      </c>
      <c r="AE2670" s="70">
        <f>_xlfn.PERCENTILE.EXC($AC2670:AC$5675,0.35)</f>
        <v>4.2903318965244956E-2</v>
      </c>
      <c r="AF2670" s="71">
        <f t="shared" si="1531"/>
        <v>5.4666988064600866E-2</v>
      </c>
      <c r="AG2670" s="70">
        <f t="shared" si="1532"/>
        <v>-0.12793721572730957</v>
      </c>
      <c r="AH2670" s="70">
        <f t="shared" si="1533"/>
        <v>-0.15861506757985319</v>
      </c>
      <c r="AI2670" s="61" t="str">
        <f t="shared" si="1521"/>
        <v>Short VOL</v>
      </c>
      <c r="AJ2670" s="68" t="str">
        <f t="shared" si="1522"/>
        <v>Short VOL</v>
      </c>
      <c r="AK2670" s="72" t="str">
        <f t="shared" si="1523"/>
        <v>00631L</v>
      </c>
      <c r="AL2670" s="73">
        <f t="shared" si="1513"/>
        <v>1</v>
      </c>
      <c r="AM2670" s="72" t="str">
        <f t="shared" si="1526"/>
        <v>00631L</v>
      </c>
      <c r="AN2670" s="73">
        <f t="shared" si="1514"/>
        <v>1</v>
      </c>
      <c r="AO2670" s="74" t="str">
        <f t="shared" si="1520"/>
        <v>00631L</v>
      </c>
      <c r="AP2670" s="20">
        <f t="shared" si="1515"/>
        <v>1</v>
      </c>
      <c r="AQ2670" s="74" t="str">
        <f t="shared" si="1530"/>
        <v>00631L</v>
      </c>
      <c r="AR2670" s="20">
        <f t="shared" si="1516"/>
        <v>1</v>
      </c>
      <c r="AS2670" s="74" t="str">
        <f t="shared" si="1524"/>
        <v>00631L</v>
      </c>
      <c r="AT2670" s="20">
        <f t="shared" si="1517"/>
        <v>1</v>
      </c>
      <c r="AU2670" s="74" t="str">
        <f t="shared" si="1507"/>
        <v>00631L</v>
      </c>
      <c r="AV2670" s="20">
        <f t="shared" si="1518"/>
        <v>1</v>
      </c>
      <c r="AW2670" s="74" t="str">
        <f t="shared" si="1508"/>
        <v>00631L</v>
      </c>
      <c r="AX2670" s="20">
        <f t="shared" si="1509"/>
        <v>1</v>
      </c>
      <c r="AY2670" s="20">
        <f t="shared" si="1519"/>
        <v>0</v>
      </c>
      <c r="AZ2670" s="116">
        <v>42436</v>
      </c>
      <c r="BA2670" s="117">
        <v>16.190000000000001</v>
      </c>
      <c r="BB2670" s="118">
        <v>16.074999999999999</v>
      </c>
      <c r="BC2670" s="76">
        <f t="shared" si="1527"/>
        <v>15.82979166666667</v>
      </c>
      <c r="BD2670" s="76">
        <f t="shared" si="1528"/>
        <v>15.83004166666667</v>
      </c>
      <c r="BE2670" s="77">
        <f t="shared" si="1534"/>
        <v>1.5490307042364451E-2</v>
      </c>
      <c r="BF2670" s="77">
        <f t="shared" si="1525"/>
        <v>2.2738937831812276E-2</v>
      </c>
    </row>
    <row r="2671" spans="1:58" s="23" customFormat="1" ht="15.75" customHeight="1" x14ac:dyDescent="0.4">
      <c r="A2671" s="116">
        <v>42432</v>
      </c>
      <c r="B2671" s="112">
        <v>18.324999999999999</v>
      </c>
      <c r="C2671" s="112">
        <v>19.524999999999999</v>
      </c>
      <c r="D2671" s="112">
        <v>20.074999999999999</v>
      </c>
      <c r="E2671" s="112">
        <v>20.475000000000001</v>
      </c>
      <c r="F2671" s="112">
        <v>20.824999999999999</v>
      </c>
      <c r="G2671" s="112">
        <v>20.875</v>
      </c>
      <c r="H2671" s="113">
        <v>21.225000000000001</v>
      </c>
      <c r="I2671" s="90">
        <f t="shared" si="1510"/>
        <v>19.044999999999998</v>
      </c>
      <c r="J2671" s="90">
        <f t="shared" si="1511"/>
        <v>19.855</v>
      </c>
      <c r="K2671" s="114">
        <v>8</v>
      </c>
      <c r="L2671" s="115">
        <v>0.05</v>
      </c>
      <c r="M2671" s="90">
        <v>15.91</v>
      </c>
      <c r="N2671" s="90">
        <v>16.7</v>
      </c>
      <c r="O2671" s="90">
        <v>19.489999999999998</v>
      </c>
      <c r="P2671" s="90">
        <v>21.11</v>
      </c>
      <c r="Q2671" s="90">
        <v>22.64</v>
      </c>
      <c r="R2671" s="63">
        <f t="shared" si="1536"/>
        <v>7.9899999999999949</v>
      </c>
      <c r="S2671" s="64">
        <f t="shared" si="1535"/>
        <v>-2.282036278525457E-2</v>
      </c>
      <c r="T2671" s="65">
        <f t="shared" si="1529"/>
        <v>0.9526946107784432</v>
      </c>
      <c r="U2671" s="65">
        <f t="shared" si="1529"/>
        <v>0.85684966649563887</v>
      </c>
      <c r="V2671" s="65">
        <f t="shared" si="1537"/>
        <v>0.79109426811937467</v>
      </c>
      <c r="W2671" s="65">
        <f t="shared" si="1538"/>
        <v>0.73763250883392217</v>
      </c>
      <c r="X2671" s="61">
        <f t="shared" si="1512"/>
        <v>6.5484311050477459E-2</v>
      </c>
      <c r="Y2671" s="66">
        <f t="shared" si="1539"/>
        <v>3.6630036630036625E-2</v>
      </c>
      <c r="Z2671" s="61">
        <f t="shared" si="1540"/>
        <v>4.2530847991598966E-2</v>
      </c>
      <c r="AA2671" s="67">
        <f t="shared" si="1541"/>
        <v>19.044999999999998</v>
      </c>
      <c r="AB2671" s="68">
        <f t="shared" si="1542"/>
        <v>9.730538922155689E-2</v>
      </c>
      <c r="AC2671" s="69">
        <f t="shared" si="1543"/>
        <v>0.14041916167664664</v>
      </c>
      <c r="AD2671" s="70">
        <f>_xlfn.PERCENTILE.EXC(AC2671:$AC$5675,0.5)</f>
        <v>7.7922934811295863E-2</v>
      </c>
      <c r="AE2671" s="70">
        <f>_xlfn.PERCENTILE.EXC($AC2671:AC$5675,0.35)</f>
        <v>4.2882583328038598E-2</v>
      </c>
      <c r="AF2671" s="71">
        <f t="shared" si="1531"/>
        <v>5.4666988064600866E-2</v>
      </c>
      <c r="AG2671" s="70">
        <f t="shared" si="1532"/>
        <v>-0.12793721572730957</v>
      </c>
      <c r="AH2671" s="70">
        <f t="shared" si="1533"/>
        <v>-0.15861506757985319</v>
      </c>
      <c r="AI2671" s="61" t="str">
        <f t="shared" si="1521"/>
        <v>Short VOL</v>
      </c>
      <c r="AJ2671" s="68" t="str">
        <f t="shared" si="1522"/>
        <v>Short VOL</v>
      </c>
      <c r="AK2671" s="72" t="str">
        <f t="shared" si="1523"/>
        <v>00631L</v>
      </c>
      <c r="AL2671" s="73">
        <f t="shared" si="1513"/>
        <v>1</v>
      </c>
      <c r="AM2671" s="72" t="str">
        <f t="shared" si="1526"/>
        <v>00631L</v>
      </c>
      <c r="AN2671" s="73">
        <f t="shared" si="1514"/>
        <v>1</v>
      </c>
      <c r="AO2671" s="74" t="str">
        <f t="shared" si="1520"/>
        <v>00631L</v>
      </c>
      <c r="AP2671" s="20">
        <f t="shared" si="1515"/>
        <v>1</v>
      </c>
      <c r="AQ2671" s="74" t="str">
        <f t="shared" si="1530"/>
        <v>00635U</v>
      </c>
      <c r="AR2671" s="20">
        <f t="shared" si="1516"/>
        <v>0</v>
      </c>
      <c r="AS2671" s="74" t="str">
        <f t="shared" si="1524"/>
        <v>00631L</v>
      </c>
      <c r="AT2671" s="20">
        <f t="shared" si="1517"/>
        <v>1</v>
      </c>
      <c r="AU2671" s="74" t="str">
        <f t="shared" si="1507"/>
        <v>00631L</v>
      </c>
      <c r="AV2671" s="20">
        <f t="shared" si="1518"/>
        <v>1</v>
      </c>
      <c r="AW2671" s="74" t="str">
        <f t="shared" si="1508"/>
        <v>00631L</v>
      </c>
      <c r="AX2671" s="20">
        <f t="shared" si="1509"/>
        <v>1</v>
      </c>
      <c r="AY2671" s="20">
        <f t="shared" si="1519"/>
        <v>0</v>
      </c>
      <c r="AZ2671" s="116">
        <v>42433</v>
      </c>
      <c r="BA2671" s="117">
        <v>15.95</v>
      </c>
      <c r="BB2671" s="118">
        <v>15.824999999999999</v>
      </c>
      <c r="BC2671" s="76">
        <f t="shared" si="1527"/>
        <v>15.832708333333336</v>
      </c>
      <c r="BD2671" s="76">
        <f t="shared" si="1528"/>
        <v>15.827708333333337</v>
      </c>
      <c r="BE2671" s="77">
        <f t="shared" si="1534"/>
        <v>-4.8686132347352531E-4</v>
      </c>
      <c r="BF2671" s="77">
        <f t="shared" si="1525"/>
        <v>7.7264291261366219E-3</v>
      </c>
    </row>
    <row r="2672" spans="1:58" s="23" customFormat="1" ht="15.75" customHeight="1" x14ac:dyDescent="0.4">
      <c r="A2672" s="116">
        <v>42431</v>
      </c>
      <c r="B2672" s="112">
        <v>19.274999999999999</v>
      </c>
      <c r="C2672" s="112">
        <v>20.274999999999999</v>
      </c>
      <c r="D2672" s="112">
        <v>20.725000000000001</v>
      </c>
      <c r="E2672" s="112">
        <v>21.074999999999999</v>
      </c>
      <c r="F2672" s="112">
        <v>21.4</v>
      </c>
      <c r="G2672" s="112">
        <v>21.375</v>
      </c>
      <c r="H2672" s="113">
        <v>21.7</v>
      </c>
      <c r="I2672" s="90">
        <f t="shared" si="1510"/>
        <v>19.824999999999999</v>
      </c>
      <c r="J2672" s="90">
        <f t="shared" si="1511"/>
        <v>20.522500000000001</v>
      </c>
      <c r="K2672" s="114">
        <v>9</v>
      </c>
      <c r="L2672" s="115">
        <v>0.05</v>
      </c>
      <c r="M2672" s="90">
        <v>15.78</v>
      </c>
      <c r="N2672" s="90">
        <v>17.09</v>
      </c>
      <c r="O2672" s="90">
        <v>19.920000000000002</v>
      </c>
      <c r="P2672" s="90">
        <v>21.5</v>
      </c>
      <c r="Q2672" s="90">
        <v>23.02</v>
      </c>
      <c r="R2672" s="63">
        <f t="shared" si="1536"/>
        <v>8.5500000000000043</v>
      </c>
      <c r="S2672" s="64">
        <f t="shared" si="1535"/>
        <v>-3.4463276836158165E-2</v>
      </c>
      <c r="T2672" s="65">
        <f t="shared" si="1529"/>
        <v>0.92334698654183733</v>
      </c>
      <c r="U2672" s="65">
        <f t="shared" si="1529"/>
        <v>0.85793172690763042</v>
      </c>
      <c r="V2672" s="65">
        <f t="shared" si="1537"/>
        <v>0.79488372093023252</v>
      </c>
      <c r="W2672" s="65">
        <f t="shared" si="1538"/>
        <v>0.74239791485664641</v>
      </c>
      <c r="X2672" s="61">
        <f t="shared" si="1512"/>
        <v>5.1880674448767837E-2</v>
      </c>
      <c r="Y2672" s="66">
        <f t="shared" si="1539"/>
        <v>2.9655990510083038E-2</v>
      </c>
      <c r="Z2672" s="61">
        <f t="shared" si="1540"/>
        <v>3.5182849936948375E-2</v>
      </c>
      <c r="AA2672" s="67">
        <f t="shared" si="1541"/>
        <v>19.825000000000003</v>
      </c>
      <c r="AB2672" s="68">
        <f t="shared" si="1542"/>
        <v>0.12785254534815674</v>
      </c>
      <c r="AC2672" s="69">
        <f t="shared" si="1543"/>
        <v>0.16003510825043904</v>
      </c>
      <c r="AD2672" s="70">
        <f>_xlfn.PERCENTILE.EXC(AC2672:$AC$5675,0.5)</f>
        <v>7.7913784396917235E-2</v>
      </c>
      <c r="AE2672" s="70">
        <f>_xlfn.PERCENTILE.EXC($AC2672:AC$5675,0.35)</f>
        <v>4.2867370688408894E-2</v>
      </c>
      <c r="AF2672" s="71">
        <f t="shared" si="1531"/>
        <v>5.4666988064600866E-2</v>
      </c>
      <c r="AG2672" s="70">
        <f t="shared" si="1532"/>
        <v>-0.12793721572730957</v>
      </c>
      <c r="AH2672" s="70">
        <f t="shared" si="1533"/>
        <v>-0.15861506757985319</v>
      </c>
      <c r="AI2672" s="61" t="str">
        <f t="shared" si="1521"/>
        <v>Short VOL</v>
      </c>
      <c r="AJ2672" s="68" t="str">
        <f t="shared" si="1522"/>
        <v>Short VOL</v>
      </c>
      <c r="AK2672" s="72" t="str">
        <f t="shared" si="1523"/>
        <v>00631L</v>
      </c>
      <c r="AL2672" s="73">
        <f t="shared" si="1513"/>
        <v>1</v>
      </c>
      <c r="AM2672" s="72" t="str">
        <f t="shared" si="1526"/>
        <v>00631L</v>
      </c>
      <c r="AN2672" s="73">
        <f t="shared" si="1514"/>
        <v>1</v>
      </c>
      <c r="AO2672" s="74" t="str">
        <f t="shared" si="1520"/>
        <v>00631L</v>
      </c>
      <c r="AP2672" s="20">
        <f t="shared" si="1515"/>
        <v>1</v>
      </c>
      <c r="AQ2672" s="74" t="str">
        <f t="shared" si="1530"/>
        <v>00635U</v>
      </c>
      <c r="AR2672" s="20">
        <f t="shared" si="1516"/>
        <v>0</v>
      </c>
      <c r="AS2672" s="74" t="str">
        <f t="shared" si="1524"/>
        <v>00635U</v>
      </c>
      <c r="AT2672" s="20">
        <f t="shared" si="1517"/>
        <v>0</v>
      </c>
      <c r="AU2672" s="74" t="str">
        <f t="shared" ref="AU2672:AU2735" si="1544">IF(AC2672&gt;AF2672,"00631L",IF(AC2672&lt;AG2672,"Cash","00635U"))</f>
        <v>00631L</v>
      </c>
      <c r="AV2672" s="20">
        <f t="shared" si="1518"/>
        <v>1</v>
      </c>
      <c r="AW2672" s="74" t="str">
        <f t="shared" ref="AW2672:AW2735" si="1545">IF(AC2672&gt;AE2672,"00631L",IF(AC2672&lt;AH2672,"00631L","00635U"))</f>
        <v>00631L</v>
      </c>
      <c r="AX2672" s="20">
        <f t="shared" si="1509"/>
        <v>1</v>
      </c>
      <c r="AY2672" s="20">
        <f t="shared" si="1519"/>
        <v>0</v>
      </c>
      <c r="AZ2672" s="116">
        <v>42432</v>
      </c>
      <c r="BA2672" s="117">
        <v>15.77</v>
      </c>
      <c r="BB2672" s="118">
        <v>15.8</v>
      </c>
      <c r="BC2672" s="76">
        <f t="shared" si="1527"/>
        <v>15.842708333333336</v>
      </c>
      <c r="BD2672" s="76">
        <f t="shared" si="1528"/>
        <v>15.831791666666671</v>
      </c>
      <c r="BE2672" s="77">
        <f t="shared" si="1534"/>
        <v>-2.6957722401211078E-3</v>
      </c>
      <c r="BF2672" s="77">
        <f t="shared" si="1525"/>
        <v>-3.9030116090253983E-3</v>
      </c>
    </row>
    <row r="2673" spans="1:58" s="23" customFormat="1" ht="15.75" customHeight="1" x14ac:dyDescent="0.4">
      <c r="A2673" s="116">
        <v>42430</v>
      </c>
      <c r="B2673" s="112">
        <v>19.425000000000001</v>
      </c>
      <c r="C2673" s="112">
        <v>20.324999999999999</v>
      </c>
      <c r="D2673" s="112">
        <v>20.824999999999999</v>
      </c>
      <c r="E2673" s="112">
        <v>21.175000000000001</v>
      </c>
      <c r="F2673" s="112">
        <v>21.524999999999999</v>
      </c>
      <c r="G2673" s="112">
        <v>21.475000000000001</v>
      </c>
      <c r="H2673" s="113">
        <v>21.824999999999999</v>
      </c>
      <c r="I2673" s="90">
        <f t="shared" si="1510"/>
        <v>19.875</v>
      </c>
      <c r="J2673" s="90">
        <f t="shared" si="1511"/>
        <v>20.574999999999999</v>
      </c>
      <c r="K2673" s="114">
        <v>10</v>
      </c>
      <c r="L2673" s="115">
        <v>0.05</v>
      </c>
      <c r="M2673" s="90">
        <v>17.04</v>
      </c>
      <c r="N2673" s="90">
        <v>17.7</v>
      </c>
      <c r="O2673" s="90">
        <v>20.28</v>
      </c>
      <c r="P2673" s="90">
        <v>21.99</v>
      </c>
      <c r="Q2673" s="90">
        <v>23.6</v>
      </c>
      <c r="R2673" s="63">
        <f t="shared" si="1536"/>
        <v>7.5300000000000011</v>
      </c>
      <c r="S2673" s="64">
        <f t="shared" si="1535"/>
        <v>-0.13868613138686137</v>
      </c>
      <c r="T2673" s="65">
        <f t="shared" si="1529"/>
        <v>0.96271186440677969</v>
      </c>
      <c r="U2673" s="65">
        <f t="shared" si="1529"/>
        <v>0.8727810650887573</v>
      </c>
      <c r="V2673" s="65">
        <f t="shared" si="1537"/>
        <v>0.80491132332878579</v>
      </c>
      <c r="W2673" s="65">
        <f t="shared" si="1538"/>
        <v>0.74999999999999989</v>
      </c>
      <c r="X2673" s="61">
        <f t="shared" si="1512"/>
        <v>4.633204633204626E-2</v>
      </c>
      <c r="Y2673" s="66">
        <f t="shared" si="1539"/>
        <v>3.0696576151121539E-2</v>
      </c>
      <c r="Z2673" s="61">
        <f t="shared" si="1540"/>
        <v>3.5220125786163486E-2</v>
      </c>
      <c r="AA2673" s="67">
        <f t="shared" si="1541"/>
        <v>19.875</v>
      </c>
      <c r="AB2673" s="68">
        <f t="shared" si="1542"/>
        <v>9.7457627118644155E-2</v>
      </c>
      <c r="AC2673" s="69">
        <f t="shared" si="1543"/>
        <v>0.12288135593220344</v>
      </c>
      <c r="AD2673" s="70">
        <f>_xlfn.PERCENTILE.EXC(AC2673:$AC$5675,0.5)</f>
        <v>7.7904633982538621E-2</v>
      </c>
      <c r="AE2673" s="70">
        <f>_xlfn.PERCENTILE.EXC($AC2673:AC$5675,0.35)</f>
        <v>4.2854367247809833E-2</v>
      </c>
      <c r="AF2673" s="71">
        <f t="shared" si="1531"/>
        <v>5.4666988064600866E-2</v>
      </c>
      <c r="AG2673" s="70">
        <f t="shared" si="1532"/>
        <v>-0.12793721572730957</v>
      </c>
      <c r="AH2673" s="70">
        <f t="shared" si="1533"/>
        <v>-0.15861506757985319</v>
      </c>
      <c r="AI2673" s="61" t="str">
        <f t="shared" si="1521"/>
        <v>Short VOL</v>
      </c>
      <c r="AJ2673" s="68" t="str">
        <f t="shared" si="1522"/>
        <v>Short VOL</v>
      </c>
      <c r="AK2673" s="72" t="str">
        <f t="shared" si="1523"/>
        <v>00631L</v>
      </c>
      <c r="AL2673" s="73">
        <f t="shared" si="1513"/>
        <v>1</v>
      </c>
      <c r="AM2673" s="72" t="str">
        <f t="shared" si="1526"/>
        <v>00631L</v>
      </c>
      <c r="AN2673" s="73">
        <f t="shared" si="1514"/>
        <v>1</v>
      </c>
      <c r="AO2673" s="74" t="str">
        <f t="shared" si="1520"/>
        <v>00631L</v>
      </c>
      <c r="AP2673" s="20">
        <f t="shared" si="1515"/>
        <v>1</v>
      </c>
      <c r="AQ2673" s="74" t="str">
        <f t="shared" si="1530"/>
        <v>00635U</v>
      </c>
      <c r="AR2673" s="20">
        <f t="shared" si="1516"/>
        <v>0</v>
      </c>
      <c r="AS2673" s="74" t="str">
        <f t="shared" si="1524"/>
        <v>00635U</v>
      </c>
      <c r="AT2673" s="20">
        <f t="shared" si="1517"/>
        <v>0</v>
      </c>
      <c r="AU2673" s="74" t="str">
        <f t="shared" si="1544"/>
        <v>00631L</v>
      </c>
      <c r="AV2673" s="20">
        <f t="shared" si="1518"/>
        <v>1</v>
      </c>
      <c r="AW2673" s="74" t="str">
        <f t="shared" si="1545"/>
        <v>00631L</v>
      </c>
      <c r="AX2673" s="20">
        <f t="shared" si="1509"/>
        <v>1</v>
      </c>
      <c r="AY2673" s="20">
        <f t="shared" si="1519"/>
        <v>0</v>
      </c>
      <c r="AZ2673" s="116">
        <v>42431</v>
      </c>
      <c r="BA2673" s="117">
        <v>15.82</v>
      </c>
      <c r="BB2673" s="118">
        <v>15.824999999999999</v>
      </c>
      <c r="BC2673" s="76">
        <f t="shared" si="1527"/>
        <v>15.851458333333337</v>
      </c>
      <c r="BD2673" s="76">
        <f t="shared" si="1528"/>
        <v>15.84304166666667</v>
      </c>
      <c r="BE2673" s="77">
        <f t="shared" si="1534"/>
        <v>-1.6691419033477584E-3</v>
      </c>
      <c r="BF2673" s="77">
        <f t="shared" si="1525"/>
        <v>-1.4543713985899914E-3</v>
      </c>
    </row>
    <row r="2674" spans="1:58" s="23" customFormat="1" ht="15.75" customHeight="1" x14ac:dyDescent="0.4">
      <c r="A2674" s="116">
        <v>42429</v>
      </c>
      <c r="B2674" s="112">
        <v>21.774999999999999</v>
      </c>
      <c r="C2674" s="112">
        <v>22.175000000000001</v>
      </c>
      <c r="D2674" s="112">
        <v>22.375</v>
      </c>
      <c r="E2674" s="112">
        <v>22.574999999999999</v>
      </c>
      <c r="F2674" s="112">
        <v>22.774999999999999</v>
      </c>
      <c r="G2674" s="112">
        <v>22.625</v>
      </c>
      <c r="H2674" s="113">
        <v>22.875</v>
      </c>
      <c r="I2674" s="90">
        <f t="shared" si="1510"/>
        <v>21.954999999999998</v>
      </c>
      <c r="J2674" s="90">
        <f t="shared" si="1511"/>
        <v>22.265000000000001</v>
      </c>
      <c r="K2674" s="114">
        <v>11</v>
      </c>
      <c r="L2674" s="115">
        <v>0.05</v>
      </c>
      <c r="M2674" s="90">
        <v>20.36</v>
      </c>
      <c r="N2674" s="90">
        <v>20.55</v>
      </c>
      <c r="O2674" s="90">
        <v>22.39</v>
      </c>
      <c r="P2674" s="90">
        <v>23.57</v>
      </c>
      <c r="Q2674" s="90">
        <v>24.59</v>
      </c>
      <c r="R2674" s="63">
        <f t="shared" si="1536"/>
        <v>5.0500000000000043</v>
      </c>
      <c r="S2674" s="64">
        <f t="shared" si="1535"/>
        <v>3.7354871277132863E-2</v>
      </c>
      <c r="T2674" s="65">
        <f t="shared" si="1529"/>
        <v>0.99075425790754257</v>
      </c>
      <c r="U2674" s="65">
        <f t="shared" si="1529"/>
        <v>0.91782045556051806</v>
      </c>
      <c r="V2674" s="65">
        <f t="shared" si="1537"/>
        <v>0.87187102248621129</v>
      </c>
      <c r="W2674" s="65">
        <f t="shared" si="1538"/>
        <v>0.83570557137047585</v>
      </c>
      <c r="X2674" s="61">
        <f t="shared" si="1512"/>
        <v>1.8369690011481154E-2</v>
      </c>
      <c r="Y2674" s="66">
        <f t="shared" si="1539"/>
        <v>1.328903654485053E-2</v>
      </c>
      <c r="Z2674" s="61">
        <f t="shared" si="1540"/>
        <v>1.4119790480528457E-2</v>
      </c>
      <c r="AA2674" s="67">
        <f t="shared" si="1541"/>
        <v>21.954999999999998</v>
      </c>
      <c r="AB2674" s="68">
        <f t="shared" si="1542"/>
        <v>5.9610705596106948E-2</v>
      </c>
      <c r="AC2674" s="69">
        <f t="shared" si="1543"/>
        <v>6.8369829683698174E-2</v>
      </c>
      <c r="AD2674" s="70">
        <f>_xlfn.PERCENTILE.EXC(AC2674:$AC$5675,0.5)</f>
        <v>7.7891576905761442E-2</v>
      </c>
      <c r="AE2674" s="70">
        <f>_xlfn.PERCENTILE.EXC($AC2674:AC$5675,0.35)</f>
        <v>4.2841363807210785E-2</v>
      </c>
      <c r="AF2674" s="71">
        <f t="shared" si="1531"/>
        <v>5.4666988064600866E-2</v>
      </c>
      <c r="AG2674" s="70">
        <f t="shared" si="1532"/>
        <v>-0.12793721572730957</v>
      </c>
      <c r="AH2674" s="70">
        <f t="shared" si="1533"/>
        <v>-0.15861506757985319</v>
      </c>
      <c r="AI2674" s="61" t="str">
        <f t="shared" si="1521"/>
        <v>Safety</v>
      </c>
      <c r="AJ2674" s="68" t="str">
        <f t="shared" si="1522"/>
        <v>Short VOL</v>
      </c>
      <c r="AK2674" s="72" t="str">
        <f t="shared" si="1523"/>
        <v>00631L</v>
      </c>
      <c r="AL2674" s="73">
        <f t="shared" si="1513"/>
        <v>1</v>
      </c>
      <c r="AM2674" s="72" t="str">
        <f t="shared" si="1526"/>
        <v>00631L</v>
      </c>
      <c r="AN2674" s="73">
        <f t="shared" si="1514"/>
        <v>1</v>
      </c>
      <c r="AO2674" s="74" t="str">
        <f t="shared" si="1520"/>
        <v>00631L</v>
      </c>
      <c r="AP2674" s="20">
        <f t="shared" si="1515"/>
        <v>1</v>
      </c>
      <c r="AQ2674" s="74" t="str">
        <f t="shared" si="1530"/>
        <v>00631L</v>
      </c>
      <c r="AR2674" s="20">
        <f t="shared" si="1516"/>
        <v>1</v>
      </c>
      <c r="AS2674" s="74" t="str">
        <f t="shared" si="1524"/>
        <v>00631L</v>
      </c>
      <c r="AT2674" s="20">
        <f t="shared" si="1517"/>
        <v>1</v>
      </c>
      <c r="AU2674" s="74" t="str">
        <f t="shared" si="1544"/>
        <v>00631L</v>
      </c>
      <c r="AV2674" s="20">
        <f t="shared" si="1518"/>
        <v>1</v>
      </c>
      <c r="AW2674" s="74" t="str">
        <f t="shared" si="1545"/>
        <v>00631L</v>
      </c>
      <c r="AX2674" s="20">
        <f t="shared" si="1509"/>
        <v>1</v>
      </c>
      <c r="AY2674" s="20">
        <f t="shared" si="1519"/>
        <v>0</v>
      </c>
      <c r="AZ2674" s="116">
        <v>42430</v>
      </c>
      <c r="BA2674" s="117">
        <v>16.02</v>
      </c>
      <c r="BB2674" s="118">
        <v>15.9375</v>
      </c>
      <c r="BC2674" s="76">
        <f t="shared" si="1527"/>
        <v>15.859583333333338</v>
      </c>
      <c r="BD2674" s="76">
        <f t="shared" si="1528"/>
        <v>15.854708333333338</v>
      </c>
      <c r="BE2674" s="77">
        <f t="shared" si="1534"/>
        <v>4.9129075480121801E-3</v>
      </c>
      <c r="BF2674" s="77">
        <f t="shared" si="1525"/>
        <v>1.0425399395026897E-2</v>
      </c>
    </row>
    <row r="2675" spans="1:58" s="23" customFormat="1" ht="15.75" customHeight="1" x14ac:dyDescent="0.4">
      <c r="A2675" s="116">
        <v>42426</v>
      </c>
      <c r="B2675" s="112">
        <v>21.475000000000001</v>
      </c>
      <c r="C2675" s="112">
        <v>21.824999999999999</v>
      </c>
      <c r="D2675" s="112">
        <v>22.074999999999999</v>
      </c>
      <c r="E2675" s="112">
        <v>22.274999999999999</v>
      </c>
      <c r="F2675" s="112">
        <v>22.475000000000001</v>
      </c>
      <c r="G2675" s="112">
        <v>22.375</v>
      </c>
      <c r="H2675" s="113">
        <v>22.675000000000001</v>
      </c>
      <c r="I2675" s="90">
        <f t="shared" si="1510"/>
        <v>21.615000000000002</v>
      </c>
      <c r="J2675" s="90">
        <f t="shared" si="1511"/>
        <v>21.925000000000001</v>
      </c>
      <c r="K2675" s="114">
        <v>12</v>
      </c>
      <c r="L2675" s="115">
        <v>0.05</v>
      </c>
      <c r="M2675" s="90">
        <v>18.559999999999999</v>
      </c>
      <c r="N2675" s="90">
        <v>19.809999999999999</v>
      </c>
      <c r="O2675" s="90">
        <v>21.86</v>
      </c>
      <c r="P2675" s="90">
        <v>23.11</v>
      </c>
      <c r="Q2675" s="90">
        <v>24.31</v>
      </c>
      <c r="R2675" s="63">
        <f t="shared" si="1536"/>
        <v>6.6000000000000014</v>
      </c>
      <c r="S2675" s="64">
        <f t="shared" si="1535"/>
        <v>3.6630036630036597E-2</v>
      </c>
      <c r="T2675" s="65">
        <f t="shared" si="1529"/>
        <v>0.93690055527511362</v>
      </c>
      <c r="U2675" s="65">
        <f t="shared" si="1529"/>
        <v>0.90622140896614822</v>
      </c>
      <c r="V2675" s="65">
        <f t="shared" si="1537"/>
        <v>0.85720467330160099</v>
      </c>
      <c r="W2675" s="65">
        <f t="shared" si="1538"/>
        <v>0.81489099136157961</v>
      </c>
      <c r="X2675" s="61">
        <f t="shared" si="1512"/>
        <v>1.6298020954598268E-2</v>
      </c>
      <c r="Y2675" s="66">
        <f t="shared" si="1539"/>
        <v>1.7957351290684719E-2</v>
      </c>
      <c r="Z2675" s="61">
        <f t="shared" si="1540"/>
        <v>1.4341892204487564E-2</v>
      </c>
      <c r="AA2675" s="67">
        <f t="shared" si="1541"/>
        <v>21.615000000000002</v>
      </c>
      <c r="AB2675" s="68">
        <f t="shared" si="1542"/>
        <v>8.404846037354885E-2</v>
      </c>
      <c r="AC2675" s="69">
        <f t="shared" si="1543"/>
        <v>9.1115598182736166E-2</v>
      </c>
      <c r="AD2675" s="70">
        <f>_xlfn.PERCENTILE.EXC(AC2675:$AC$5675,0.5)</f>
        <v>7.7904633982538621E-2</v>
      </c>
      <c r="AE2675" s="70">
        <f>_xlfn.PERCENTILE.EXC($AC2675:AC$5675,0.35)</f>
        <v>4.2830949959113636E-2</v>
      </c>
      <c r="AF2675" s="71">
        <f t="shared" si="1531"/>
        <v>5.4666988064600866E-2</v>
      </c>
      <c r="AG2675" s="70">
        <f t="shared" si="1532"/>
        <v>-0.12793721572730957</v>
      </c>
      <c r="AH2675" s="70">
        <f t="shared" si="1533"/>
        <v>-0.15861506757985319</v>
      </c>
      <c r="AI2675" s="61" t="str">
        <f t="shared" si="1521"/>
        <v>Short VOL</v>
      </c>
      <c r="AJ2675" s="68" t="str">
        <f t="shared" si="1522"/>
        <v>Short VOL</v>
      </c>
      <c r="AK2675" s="72" t="str">
        <f t="shared" si="1523"/>
        <v>00631L</v>
      </c>
      <c r="AL2675" s="73">
        <f t="shared" si="1513"/>
        <v>1</v>
      </c>
      <c r="AM2675" s="72" t="str">
        <f t="shared" si="1526"/>
        <v>00631L</v>
      </c>
      <c r="AN2675" s="73">
        <f t="shared" si="1514"/>
        <v>1</v>
      </c>
      <c r="AO2675" s="74" t="str">
        <f t="shared" si="1520"/>
        <v>00631L</v>
      </c>
      <c r="AP2675" s="20">
        <f t="shared" si="1515"/>
        <v>1</v>
      </c>
      <c r="AQ2675" s="74" t="str">
        <f t="shared" si="1530"/>
        <v>00631L</v>
      </c>
      <c r="AR2675" s="20">
        <f t="shared" si="1516"/>
        <v>1</v>
      </c>
      <c r="AS2675" s="74" t="str">
        <f t="shared" si="1524"/>
        <v>00631L</v>
      </c>
      <c r="AT2675" s="20">
        <f t="shared" si="1517"/>
        <v>1</v>
      </c>
      <c r="AU2675" s="74" t="str">
        <f t="shared" si="1544"/>
        <v>00631L</v>
      </c>
      <c r="AV2675" s="20">
        <f t="shared" si="1518"/>
        <v>1</v>
      </c>
      <c r="AW2675" s="74" t="str">
        <f t="shared" si="1545"/>
        <v>00631L</v>
      </c>
      <c r="AX2675" s="20">
        <f t="shared" si="1509"/>
        <v>1</v>
      </c>
      <c r="AY2675" s="20">
        <f t="shared" si="1519"/>
        <v>0</v>
      </c>
      <c r="AZ2675" s="116">
        <v>42429</v>
      </c>
      <c r="BA2675" s="117">
        <v>16.05</v>
      </c>
      <c r="BB2675" s="118">
        <v>16.05</v>
      </c>
      <c r="BC2675" s="76">
        <f t="shared" si="1527"/>
        <v>15.869583333333338</v>
      </c>
      <c r="BD2675" s="76">
        <f t="shared" si="1528"/>
        <v>15.861458333333337</v>
      </c>
      <c r="BE2675" s="77">
        <f t="shared" si="1534"/>
        <v>1.1368708483209224E-2</v>
      </c>
      <c r="BF2675" s="77">
        <f t="shared" si="1525"/>
        <v>1.1886780061732275E-2</v>
      </c>
    </row>
    <row r="2676" spans="1:58" s="23" customFormat="1" ht="15.75" customHeight="1" x14ac:dyDescent="0.4">
      <c r="A2676" s="116">
        <v>42425</v>
      </c>
      <c r="B2676" s="112">
        <v>20.824999999999999</v>
      </c>
      <c r="C2676" s="112">
        <v>21.425000000000001</v>
      </c>
      <c r="D2676" s="112">
        <v>21.75</v>
      </c>
      <c r="E2676" s="112">
        <v>21.975000000000001</v>
      </c>
      <c r="F2676" s="112">
        <v>22.274999999999999</v>
      </c>
      <c r="G2676" s="112">
        <v>22.175000000000001</v>
      </c>
      <c r="H2676" s="113">
        <v>22.475000000000001</v>
      </c>
      <c r="I2676" s="90">
        <f t="shared" si="1510"/>
        <v>21.035</v>
      </c>
      <c r="J2676" s="90">
        <f t="shared" si="1511"/>
        <v>21.53875</v>
      </c>
      <c r="K2676" s="114">
        <v>13</v>
      </c>
      <c r="L2676" s="115">
        <v>0.05</v>
      </c>
      <c r="M2676" s="90">
        <v>17.79</v>
      </c>
      <c r="N2676" s="90">
        <v>19.11</v>
      </c>
      <c r="O2676" s="90">
        <v>21.24</v>
      </c>
      <c r="P2676" s="90">
        <v>22.84</v>
      </c>
      <c r="Q2676" s="90">
        <v>24.03</v>
      </c>
      <c r="R2676" s="63">
        <f t="shared" si="1536"/>
        <v>7.18</v>
      </c>
      <c r="S2676" s="64">
        <f t="shared" si="1535"/>
        <v>-7.7702702702702686E-2</v>
      </c>
      <c r="T2676" s="65">
        <f t="shared" si="1529"/>
        <v>0.93092621664050235</v>
      </c>
      <c r="U2676" s="65">
        <f t="shared" si="1529"/>
        <v>0.89971751412429379</v>
      </c>
      <c r="V2676" s="65">
        <f t="shared" si="1537"/>
        <v>0.83669001751313488</v>
      </c>
      <c r="W2676" s="65">
        <f t="shared" si="1538"/>
        <v>0.79525593008739071</v>
      </c>
      <c r="X2676" s="61">
        <f t="shared" si="1512"/>
        <v>2.8811524609844007E-2</v>
      </c>
      <c r="Y2676" s="66">
        <f t="shared" si="1539"/>
        <v>2.2753128555176336E-2</v>
      </c>
      <c r="Z2676" s="61">
        <f t="shared" si="1540"/>
        <v>2.3948181602091757E-2</v>
      </c>
      <c r="AA2676" s="67">
        <f t="shared" si="1541"/>
        <v>21.035</v>
      </c>
      <c r="AB2676" s="68">
        <f t="shared" si="1542"/>
        <v>8.9743589743589744E-2</v>
      </c>
      <c r="AC2676" s="69">
        <f t="shared" si="1543"/>
        <v>0.10073260073260078</v>
      </c>
      <c r="AD2676" s="70">
        <f>_xlfn.PERCENTILE.EXC(AC2676:$AC$5675,0.5)</f>
        <v>7.7891576905761442E-2</v>
      </c>
      <c r="AE2676" s="70">
        <f>_xlfn.PERCENTILE.EXC($AC2676:AC$5675,0.35)</f>
        <v>4.2820967709766802E-2</v>
      </c>
      <c r="AF2676" s="71">
        <f t="shared" si="1531"/>
        <v>5.4666988064600866E-2</v>
      </c>
      <c r="AG2676" s="70">
        <f t="shared" si="1532"/>
        <v>-0.12793721572730957</v>
      </c>
      <c r="AH2676" s="70">
        <f t="shared" si="1533"/>
        <v>-0.15861506757985319</v>
      </c>
      <c r="AI2676" s="61" t="str">
        <f t="shared" si="1521"/>
        <v>Short VOL</v>
      </c>
      <c r="AJ2676" s="68" t="str">
        <f t="shared" si="1522"/>
        <v>Short VOL</v>
      </c>
      <c r="AK2676" s="72" t="str">
        <f t="shared" si="1523"/>
        <v>00631L</v>
      </c>
      <c r="AL2676" s="73">
        <f t="shared" si="1513"/>
        <v>1</v>
      </c>
      <c r="AM2676" s="72" t="str">
        <f t="shared" si="1526"/>
        <v>00631L</v>
      </c>
      <c r="AN2676" s="73">
        <f t="shared" si="1514"/>
        <v>1</v>
      </c>
      <c r="AO2676" s="74" t="str">
        <f t="shared" si="1520"/>
        <v>00631L</v>
      </c>
      <c r="AP2676" s="20">
        <f t="shared" si="1515"/>
        <v>1</v>
      </c>
      <c r="AQ2676" s="74" t="str">
        <f t="shared" si="1530"/>
        <v>00631L</v>
      </c>
      <c r="AR2676" s="20">
        <f t="shared" si="1516"/>
        <v>1</v>
      </c>
      <c r="AS2676" s="74" t="str">
        <f t="shared" si="1524"/>
        <v>00631L</v>
      </c>
      <c r="AT2676" s="20">
        <f t="shared" si="1517"/>
        <v>1</v>
      </c>
      <c r="AU2676" s="74" t="str">
        <f t="shared" si="1544"/>
        <v>00631L</v>
      </c>
      <c r="AV2676" s="20">
        <f t="shared" si="1518"/>
        <v>1</v>
      </c>
      <c r="AW2676" s="74" t="str">
        <f t="shared" si="1545"/>
        <v>00631L</v>
      </c>
      <c r="AX2676" s="20">
        <f t="shared" si="1509"/>
        <v>1</v>
      </c>
      <c r="AY2676" s="20">
        <f t="shared" si="1519"/>
        <v>0</v>
      </c>
      <c r="AZ2676" s="116">
        <v>42426</v>
      </c>
      <c r="BA2676" s="117">
        <v>16.13</v>
      </c>
      <c r="BB2676" s="118">
        <v>16.137499999999999</v>
      </c>
      <c r="BC2676" s="76">
        <f t="shared" si="1527"/>
        <v>15.879166666666672</v>
      </c>
      <c r="BD2676" s="76">
        <f t="shared" si="1528"/>
        <v>15.87091666666667</v>
      </c>
      <c r="BE2676" s="77">
        <f t="shared" si="1534"/>
        <v>1.6268695880345994E-2</v>
      </c>
      <c r="BF2676" s="77">
        <f t="shared" si="1525"/>
        <v>1.6324408903077178E-2</v>
      </c>
    </row>
    <row r="2677" spans="1:58" s="23" customFormat="1" ht="15.75" customHeight="1" x14ac:dyDescent="0.4">
      <c r="A2677" s="116">
        <v>42424</v>
      </c>
      <c r="B2677" s="112">
        <v>21.774999999999999</v>
      </c>
      <c r="C2677" s="112">
        <v>22.125</v>
      </c>
      <c r="D2677" s="112">
        <v>22.3</v>
      </c>
      <c r="E2677" s="112">
        <v>22.425000000000001</v>
      </c>
      <c r="F2677" s="112">
        <v>22.625</v>
      </c>
      <c r="G2677" s="112">
        <v>22.524999999999999</v>
      </c>
      <c r="H2677" s="113">
        <v>22.774999999999999</v>
      </c>
      <c r="I2677" s="90">
        <f t="shared" si="1510"/>
        <v>21.88</v>
      </c>
      <c r="J2677" s="90">
        <f t="shared" si="1511"/>
        <v>22.177500000000002</v>
      </c>
      <c r="K2677" s="114">
        <v>14</v>
      </c>
      <c r="L2677" s="115">
        <v>0.05</v>
      </c>
      <c r="M2677" s="90">
        <v>20.72</v>
      </c>
      <c r="N2677" s="90">
        <v>20.72</v>
      </c>
      <c r="O2677" s="90">
        <v>22.34</v>
      </c>
      <c r="P2677" s="90">
        <v>23.62</v>
      </c>
      <c r="Q2677" s="90">
        <v>24.58</v>
      </c>
      <c r="R2677" s="63">
        <f t="shared" si="1536"/>
        <v>4.5200000000000031</v>
      </c>
      <c r="S2677" s="64">
        <f t="shared" si="1535"/>
        <v>-1.2392755004766519E-2</v>
      </c>
      <c r="T2677" s="65">
        <f t="shared" si="1529"/>
        <v>1</v>
      </c>
      <c r="U2677" s="65">
        <f t="shared" si="1529"/>
        <v>0.92748433303491495</v>
      </c>
      <c r="V2677" s="65">
        <f t="shared" si="1537"/>
        <v>0.8772226926333615</v>
      </c>
      <c r="W2677" s="65">
        <f t="shared" si="1538"/>
        <v>0.84296175752644431</v>
      </c>
      <c r="X2677" s="61">
        <f t="shared" si="1512"/>
        <v>1.607347876004599E-2</v>
      </c>
      <c r="Y2677" s="66">
        <f t="shared" si="1539"/>
        <v>1.5607580824972035E-2</v>
      </c>
      <c r="Z2677" s="61">
        <f t="shared" si="1540"/>
        <v>1.3596892138939809E-2</v>
      </c>
      <c r="AA2677" s="67">
        <f t="shared" si="1541"/>
        <v>21.88</v>
      </c>
      <c r="AB2677" s="68">
        <f t="shared" si="1542"/>
        <v>5.0916988416988405E-2</v>
      </c>
      <c r="AC2677" s="69">
        <f t="shared" si="1543"/>
        <v>5.5984555984555998E-2</v>
      </c>
      <c r="AD2677" s="70">
        <f>_xlfn.PERCENTILE.EXC(AC2677:$AC$5675,0.5)</f>
        <v>7.7878519828984263E-2</v>
      </c>
      <c r="AE2677" s="70">
        <f>_xlfn.PERCENTILE.EXC($AC2677:AC$5675,0.35)</f>
        <v>4.2810985460419976E-2</v>
      </c>
      <c r="AF2677" s="71">
        <f t="shared" si="1531"/>
        <v>5.4666988064600866E-2</v>
      </c>
      <c r="AG2677" s="70">
        <f t="shared" si="1532"/>
        <v>-0.12793721572730957</v>
      </c>
      <c r="AH2677" s="70">
        <f t="shared" si="1533"/>
        <v>-0.15861506757985319</v>
      </c>
      <c r="AI2677" s="61" t="str">
        <f t="shared" si="1521"/>
        <v>Safety</v>
      </c>
      <c r="AJ2677" s="68" t="str">
        <f t="shared" si="1522"/>
        <v>Short VOL</v>
      </c>
      <c r="AK2677" s="72" t="str">
        <f t="shared" si="1523"/>
        <v>00631L</v>
      </c>
      <c r="AL2677" s="73">
        <f t="shared" si="1513"/>
        <v>1</v>
      </c>
      <c r="AM2677" s="72" t="str">
        <f t="shared" si="1526"/>
        <v>00631L</v>
      </c>
      <c r="AN2677" s="73">
        <f t="shared" si="1514"/>
        <v>1</v>
      </c>
      <c r="AO2677" s="74" t="str">
        <f t="shared" si="1520"/>
        <v>00631L</v>
      </c>
      <c r="AP2677" s="20">
        <f t="shared" si="1515"/>
        <v>1</v>
      </c>
      <c r="AQ2677" s="74" t="str">
        <f t="shared" si="1530"/>
        <v>00631L</v>
      </c>
      <c r="AR2677" s="20">
        <f t="shared" si="1516"/>
        <v>1</v>
      </c>
      <c r="AS2677" s="74" t="str">
        <f t="shared" si="1524"/>
        <v>00631L</v>
      </c>
      <c r="AT2677" s="20">
        <f t="shared" si="1517"/>
        <v>1</v>
      </c>
      <c r="AU2677" s="74" t="str">
        <f t="shared" si="1544"/>
        <v>00631L</v>
      </c>
      <c r="AV2677" s="20">
        <f t="shared" si="1518"/>
        <v>1</v>
      </c>
      <c r="AW2677" s="74" t="str">
        <f t="shared" si="1545"/>
        <v>00631L</v>
      </c>
      <c r="AX2677" s="20">
        <f t="shared" ref="AX2677:AX2740" si="1546">IF(AW2677="00631L",1,0)</f>
        <v>1</v>
      </c>
      <c r="AY2677" s="20">
        <f t="shared" si="1519"/>
        <v>0</v>
      </c>
      <c r="AZ2677" s="116">
        <v>42425</v>
      </c>
      <c r="BA2677" s="117">
        <v>16.13</v>
      </c>
      <c r="BB2677" s="118">
        <v>16.475000000000001</v>
      </c>
      <c r="BC2677" s="76">
        <f t="shared" si="1527"/>
        <v>15.882708333333339</v>
      </c>
      <c r="BD2677" s="76">
        <f t="shared" si="1528"/>
        <v>15.879041666666671</v>
      </c>
      <c r="BE2677" s="77">
        <f t="shared" si="1534"/>
        <v>3.7291603814420551E-2</v>
      </c>
      <c r="BF2677" s="77">
        <f t="shared" si="1525"/>
        <v>1.5804375264040039E-2</v>
      </c>
    </row>
    <row r="2678" spans="1:58" s="23" customFormat="1" ht="15.75" customHeight="1" x14ac:dyDescent="0.4">
      <c r="A2678" s="116">
        <v>42423</v>
      </c>
      <c r="B2678" s="112">
        <v>22.175000000000001</v>
      </c>
      <c r="C2678" s="112">
        <v>22.524999999999999</v>
      </c>
      <c r="D2678" s="112">
        <v>22.65</v>
      </c>
      <c r="E2678" s="112">
        <v>22.675000000000001</v>
      </c>
      <c r="F2678" s="112">
        <v>22.875</v>
      </c>
      <c r="G2678" s="112">
        <v>22.725000000000001</v>
      </c>
      <c r="H2678" s="113">
        <v>22.975000000000001</v>
      </c>
      <c r="I2678" s="90">
        <f t="shared" ref="I2678:I2741" si="1547">C2678-((C2678-B2678)*K2678*L2678)</f>
        <v>22.262499999999999</v>
      </c>
      <c r="J2678" s="90">
        <f t="shared" ref="J2678:J2741" si="1548">D2678-((D2678-C2678)*K2678*L2678)</f>
        <v>22.556249999999999</v>
      </c>
      <c r="K2678" s="114">
        <v>15</v>
      </c>
      <c r="L2678" s="115">
        <v>0.05</v>
      </c>
      <c r="M2678" s="90">
        <v>20.69</v>
      </c>
      <c r="N2678" s="90">
        <v>20.98</v>
      </c>
      <c r="O2678" s="90">
        <v>22.44</v>
      </c>
      <c r="P2678" s="90">
        <v>24.01</v>
      </c>
      <c r="Q2678" s="90">
        <v>24.91</v>
      </c>
      <c r="R2678" s="63">
        <f t="shared" si="1536"/>
        <v>4.7800000000000011</v>
      </c>
      <c r="S2678" s="64">
        <f t="shared" si="1535"/>
        <v>8.2559339525283881E-2</v>
      </c>
      <c r="T2678" s="65">
        <f t="shared" si="1529"/>
        <v>0.98617731172545287</v>
      </c>
      <c r="U2678" s="65">
        <f t="shared" si="1529"/>
        <v>0.93493761140819964</v>
      </c>
      <c r="V2678" s="65">
        <f t="shared" si="1537"/>
        <v>0.87380258225739271</v>
      </c>
      <c r="W2678" s="65">
        <f t="shared" si="1538"/>
        <v>0.84223203532717783</v>
      </c>
      <c r="X2678" s="61">
        <f t="shared" si="1512"/>
        <v>1.5783540022547816E-2</v>
      </c>
      <c r="Y2678" s="66">
        <f t="shared" si="1539"/>
        <v>1.3230429988974673E-2</v>
      </c>
      <c r="Z2678" s="61">
        <f t="shared" si="1540"/>
        <v>1.3194834362717543E-2</v>
      </c>
      <c r="AA2678" s="67">
        <f t="shared" si="1541"/>
        <v>22.262500000000003</v>
      </c>
      <c r="AB2678" s="68">
        <f t="shared" si="1542"/>
        <v>5.6959008579599631E-2</v>
      </c>
      <c r="AC2678" s="69">
        <f t="shared" si="1543"/>
        <v>6.1129647283126899E-2</v>
      </c>
      <c r="AD2678" s="70">
        <f>_xlfn.PERCENTILE.EXC(AC2678:$AC$5675,0.5)</f>
        <v>7.7891576905761442E-2</v>
      </c>
      <c r="AE2678" s="70">
        <f>_xlfn.PERCENTILE.EXC($AC2678:AC$5675,0.35)</f>
        <v>4.2807349946617161E-2</v>
      </c>
      <c r="AF2678" s="71">
        <f t="shared" si="1531"/>
        <v>5.4666988064600866E-2</v>
      </c>
      <c r="AG2678" s="70">
        <f t="shared" si="1532"/>
        <v>-0.12793721572730957</v>
      </c>
      <c r="AH2678" s="70">
        <f t="shared" si="1533"/>
        <v>-0.15861506757985319</v>
      </c>
      <c r="AI2678" s="61" t="str">
        <f t="shared" si="1521"/>
        <v>Safety</v>
      </c>
      <c r="AJ2678" s="68" t="str">
        <f t="shared" si="1522"/>
        <v>Short VOL</v>
      </c>
      <c r="AK2678" s="72" t="str">
        <f t="shared" si="1523"/>
        <v>00631L</v>
      </c>
      <c r="AL2678" s="73">
        <f t="shared" si="1513"/>
        <v>1</v>
      </c>
      <c r="AM2678" s="72" t="str">
        <f t="shared" si="1526"/>
        <v>00631L</v>
      </c>
      <c r="AN2678" s="73">
        <f t="shared" si="1514"/>
        <v>1</v>
      </c>
      <c r="AO2678" s="74" t="str">
        <f t="shared" si="1520"/>
        <v>00631L</v>
      </c>
      <c r="AP2678" s="20">
        <f t="shared" si="1515"/>
        <v>1</v>
      </c>
      <c r="AQ2678" s="74" t="str">
        <f t="shared" si="1530"/>
        <v>00631L</v>
      </c>
      <c r="AR2678" s="20">
        <f t="shared" si="1516"/>
        <v>1</v>
      </c>
      <c r="AS2678" s="74" t="str">
        <f t="shared" si="1524"/>
        <v>00631L</v>
      </c>
      <c r="AT2678" s="20">
        <f t="shared" si="1517"/>
        <v>1</v>
      </c>
      <c r="AU2678" s="74" t="str">
        <f t="shared" si="1544"/>
        <v>00631L</v>
      </c>
      <c r="AV2678" s="20">
        <f t="shared" si="1518"/>
        <v>1</v>
      </c>
      <c r="AW2678" s="74" t="str">
        <f t="shared" si="1545"/>
        <v>00631L</v>
      </c>
      <c r="AX2678" s="20">
        <f t="shared" si="1546"/>
        <v>1</v>
      </c>
      <c r="AY2678" s="20">
        <f t="shared" si="1519"/>
        <v>0</v>
      </c>
      <c r="AZ2678" s="116">
        <v>42424</v>
      </c>
      <c r="BA2678" s="117">
        <v>16.55</v>
      </c>
      <c r="BB2678" s="118">
        <v>16.375</v>
      </c>
      <c r="BC2678" s="76">
        <f t="shared" si="1527"/>
        <v>15.882500000000006</v>
      </c>
      <c r="BD2678" s="76">
        <f t="shared" si="1528"/>
        <v>15.883958333333339</v>
      </c>
      <c r="BE2678" s="77">
        <f t="shared" si="1534"/>
        <v>3.1008972139146496E-2</v>
      </c>
      <c r="BF2678" s="77">
        <f t="shared" si="1525"/>
        <v>4.1931718321681639E-2</v>
      </c>
    </row>
    <row r="2679" spans="1:58" s="23" customFormat="1" ht="15.75" customHeight="1" x14ac:dyDescent="0.4">
      <c r="A2679" s="116">
        <v>42422</v>
      </c>
      <c r="B2679" s="112">
        <v>21.024999999999999</v>
      </c>
      <c r="C2679" s="112">
        <v>21.625</v>
      </c>
      <c r="D2679" s="112">
        <v>21.9</v>
      </c>
      <c r="E2679" s="112">
        <v>22.024999999999999</v>
      </c>
      <c r="F2679" s="112">
        <v>22.3</v>
      </c>
      <c r="G2679" s="112">
        <v>22.25</v>
      </c>
      <c r="H2679" s="113">
        <v>22.55</v>
      </c>
      <c r="I2679" s="90">
        <f t="shared" si="1547"/>
        <v>21.145</v>
      </c>
      <c r="J2679" s="90">
        <f t="shared" si="1548"/>
        <v>21.68</v>
      </c>
      <c r="K2679" s="114">
        <v>16</v>
      </c>
      <c r="L2679" s="115">
        <v>0.05</v>
      </c>
      <c r="M2679" s="90">
        <v>18.39</v>
      </c>
      <c r="N2679" s="90">
        <v>19.38</v>
      </c>
      <c r="O2679" s="90">
        <v>21.62</v>
      </c>
      <c r="P2679" s="90">
        <v>23.25</v>
      </c>
      <c r="Q2679" s="90">
        <v>24.35</v>
      </c>
      <c r="R2679" s="63">
        <f t="shared" si="1536"/>
        <v>7.1000000000000085</v>
      </c>
      <c r="S2679" s="64">
        <f t="shared" si="1535"/>
        <v>-5.601558694593288E-2</v>
      </c>
      <c r="T2679" s="65">
        <f t="shared" si="1529"/>
        <v>0.94891640866873073</v>
      </c>
      <c r="U2679" s="65">
        <f t="shared" si="1529"/>
        <v>0.8963922294172062</v>
      </c>
      <c r="V2679" s="65">
        <f t="shared" si="1537"/>
        <v>0.83354838709677415</v>
      </c>
      <c r="W2679" s="65">
        <f t="shared" si="1538"/>
        <v>0.79589322381930172</v>
      </c>
      <c r="X2679" s="61">
        <f t="shared" si="1512"/>
        <v>2.8537455410225992E-2</v>
      </c>
      <c r="Y2679" s="66">
        <f t="shared" si="1539"/>
        <v>2.3836549375709521E-2</v>
      </c>
      <c r="Z2679" s="61">
        <f t="shared" si="1540"/>
        <v>2.5301489713880358E-2</v>
      </c>
      <c r="AA2679" s="67">
        <f t="shared" si="1541"/>
        <v>21.145</v>
      </c>
      <c r="AB2679" s="68">
        <f t="shared" si="1542"/>
        <v>8.488132094943239E-2</v>
      </c>
      <c r="AC2679" s="69">
        <f t="shared" si="1543"/>
        <v>9.1073271413828719E-2</v>
      </c>
      <c r="AD2679" s="70">
        <f>_xlfn.PERCENTILE.EXC(AC2679:$AC$5675,0.5)</f>
        <v>7.7904633982538621E-2</v>
      </c>
      <c r="AE2679" s="70">
        <f>_xlfn.PERCENTILE.EXC($AC2679:AC$5675,0.35)</f>
        <v>4.2803714432814347E-2</v>
      </c>
      <c r="AF2679" s="71">
        <f t="shared" si="1531"/>
        <v>5.4666988064600866E-2</v>
      </c>
      <c r="AG2679" s="70">
        <f t="shared" si="1532"/>
        <v>-0.12793721572730957</v>
      </c>
      <c r="AH2679" s="70">
        <f t="shared" si="1533"/>
        <v>-0.15861506757985319</v>
      </c>
      <c r="AI2679" s="61" t="str">
        <f t="shared" si="1521"/>
        <v>Short VOL</v>
      </c>
      <c r="AJ2679" s="68" t="str">
        <f t="shared" si="1522"/>
        <v>Short VOL</v>
      </c>
      <c r="AK2679" s="72" t="str">
        <f t="shared" si="1523"/>
        <v>00631L</v>
      </c>
      <c r="AL2679" s="73">
        <f t="shared" si="1513"/>
        <v>1</v>
      </c>
      <c r="AM2679" s="72" t="str">
        <f t="shared" si="1526"/>
        <v>00631L</v>
      </c>
      <c r="AN2679" s="73">
        <f t="shared" si="1514"/>
        <v>1</v>
      </c>
      <c r="AO2679" s="74" t="str">
        <f t="shared" si="1520"/>
        <v>00631L</v>
      </c>
      <c r="AP2679" s="20">
        <f t="shared" si="1515"/>
        <v>1</v>
      </c>
      <c r="AQ2679" s="74" t="str">
        <f t="shared" si="1530"/>
        <v>00631L</v>
      </c>
      <c r="AR2679" s="20">
        <f t="shared" si="1516"/>
        <v>1</v>
      </c>
      <c r="AS2679" s="74" t="str">
        <f t="shared" si="1524"/>
        <v>00631L</v>
      </c>
      <c r="AT2679" s="20">
        <f t="shared" si="1517"/>
        <v>1</v>
      </c>
      <c r="AU2679" s="74" t="str">
        <f t="shared" si="1544"/>
        <v>00631L</v>
      </c>
      <c r="AV2679" s="20">
        <f t="shared" si="1518"/>
        <v>1</v>
      </c>
      <c r="AW2679" s="74" t="str">
        <f t="shared" si="1545"/>
        <v>00631L</v>
      </c>
      <c r="AX2679" s="20">
        <f t="shared" si="1546"/>
        <v>1</v>
      </c>
      <c r="AY2679" s="20">
        <f t="shared" si="1519"/>
        <v>0</v>
      </c>
      <c r="AZ2679" s="116">
        <v>42423</v>
      </c>
      <c r="BA2679" s="117">
        <v>16.329999999999998</v>
      </c>
      <c r="BB2679" s="118">
        <v>16.375</v>
      </c>
      <c r="BC2679" s="76">
        <f t="shared" si="1527"/>
        <v>15.883750000000008</v>
      </c>
      <c r="BD2679" s="76">
        <f t="shared" si="1528"/>
        <v>15.881750000000006</v>
      </c>
      <c r="BE2679" s="77">
        <f t="shared" si="1534"/>
        <v>3.0927835051545869E-2</v>
      </c>
      <c r="BF2679" s="77">
        <f t="shared" si="1525"/>
        <v>2.8224219623151893E-2</v>
      </c>
    </row>
    <row r="2680" spans="1:58" s="23" customFormat="1" ht="15.75" customHeight="1" x14ac:dyDescent="0.4">
      <c r="A2680" s="116">
        <v>42419</v>
      </c>
      <c r="B2680" s="112">
        <v>22.375</v>
      </c>
      <c r="C2680" s="112">
        <v>22.75</v>
      </c>
      <c r="D2680" s="112">
        <v>22.824999999999999</v>
      </c>
      <c r="E2680" s="112">
        <v>22.875</v>
      </c>
      <c r="F2680" s="112">
        <v>23.05</v>
      </c>
      <c r="G2680" s="112">
        <v>22.95</v>
      </c>
      <c r="H2680" s="113">
        <v>23.175000000000001</v>
      </c>
      <c r="I2680" s="90">
        <f t="shared" si="1547"/>
        <v>22.431249999999999</v>
      </c>
      <c r="J2680" s="90">
        <f t="shared" si="1548"/>
        <v>22.76125</v>
      </c>
      <c r="K2680" s="114">
        <v>17</v>
      </c>
      <c r="L2680" s="115">
        <v>0.05</v>
      </c>
      <c r="M2680" s="90">
        <v>18.22</v>
      </c>
      <c r="N2680" s="90">
        <v>20.53</v>
      </c>
      <c r="O2680" s="90">
        <v>22.8</v>
      </c>
      <c r="P2680" s="90">
        <v>24.11</v>
      </c>
      <c r="Q2680" s="90">
        <v>24.93</v>
      </c>
      <c r="R2680" s="63">
        <f t="shared" si="1536"/>
        <v>8.1599999999999966</v>
      </c>
      <c r="S2680" s="64">
        <f t="shared" si="1535"/>
        <v>-5.1293900184842853E-2</v>
      </c>
      <c r="T2680" s="65">
        <f t="shared" si="1529"/>
        <v>0.88748173404773489</v>
      </c>
      <c r="U2680" s="65">
        <f t="shared" si="1529"/>
        <v>0.90043859649122804</v>
      </c>
      <c r="V2680" s="65">
        <f t="shared" si="1537"/>
        <v>0.8515138946495231</v>
      </c>
      <c r="W2680" s="65">
        <f t="shared" si="1538"/>
        <v>0.82350581628559971</v>
      </c>
      <c r="X2680" s="61">
        <f t="shared" si="1512"/>
        <v>1.6759776536312849E-2</v>
      </c>
      <c r="Y2680" s="66">
        <f t="shared" si="1539"/>
        <v>1.3114754098360687E-2</v>
      </c>
      <c r="Z2680" s="61">
        <f t="shared" si="1540"/>
        <v>1.4711618835330259E-2</v>
      </c>
      <c r="AA2680" s="67">
        <f t="shared" si="1541"/>
        <v>22.431249999999999</v>
      </c>
      <c r="AB2680" s="68">
        <f t="shared" si="1542"/>
        <v>8.9868485143692098E-2</v>
      </c>
      <c r="AC2680" s="69">
        <f t="shared" si="1543"/>
        <v>9.2608377983438739E-2</v>
      </c>
      <c r="AD2680" s="70">
        <f>_xlfn.PERCENTILE.EXC(AC2680:$AC$5675,0.5)</f>
        <v>7.7891576905761442E-2</v>
      </c>
      <c r="AE2680" s="70">
        <f>_xlfn.PERCENTILE.EXC($AC2680:AC$5675,0.35)</f>
        <v>4.2797327856147899E-2</v>
      </c>
      <c r="AF2680" s="71">
        <f t="shared" si="1531"/>
        <v>5.4666988064600866E-2</v>
      </c>
      <c r="AG2680" s="70">
        <f t="shared" si="1532"/>
        <v>-0.12793721572730957</v>
      </c>
      <c r="AH2680" s="70">
        <f t="shared" si="1533"/>
        <v>-0.15861506757985319</v>
      </c>
      <c r="AI2680" s="61" t="str">
        <f t="shared" si="1521"/>
        <v>Short VOL</v>
      </c>
      <c r="AJ2680" s="68" t="str">
        <f t="shared" si="1522"/>
        <v>Short VOL</v>
      </c>
      <c r="AK2680" s="72" t="str">
        <f t="shared" si="1523"/>
        <v>00631L</v>
      </c>
      <c r="AL2680" s="73">
        <f t="shared" si="1513"/>
        <v>1</v>
      </c>
      <c r="AM2680" s="72" t="str">
        <f t="shared" si="1526"/>
        <v>00631L</v>
      </c>
      <c r="AN2680" s="73">
        <f t="shared" si="1514"/>
        <v>1</v>
      </c>
      <c r="AO2680" s="74" t="str">
        <f t="shared" si="1520"/>
        <v>00631L</v>
      </c>
      <c r="AP2680" s="20">
        <f t="shared" si="1515"/>
        <v>1</v>
      </c>
      <c r="AQ2680" s="74" t="str">
        <f t="shared" si="1530"/>
        <v>00631L</v>
      </c>
      <c r="AR2680" s="20">
        <f t="shared" si="1516"/>
        <v>1</v>
      </c>
      <c r="AS2680" s="74" t="str">
        <f t="shared" si="1524"/>
        <v>00631L</v>
      </c>
      <c r="AT2680" s="20">
        <f t="shared" si="1517"/>
        <v>1</v>
      </c>
      <c r="AU2680" s="74" t="str">
        <f t="shared" si="1544"/>
        <v>00631L</v>
      </c>
      <c r="AV2680" s="20">
        <f t="shared" si="1518"/>
        <v>1</v>
      </c>
      <c r="AW2680" s="74" t="str">
        <f t="shared" si="1545"/>
        <v>00631L</v>
      </c>
      <c r="AX2680" s="20">
        <f t="shared" si="1546"/>
        <v>1</v>
      </c>
      <c r="AY2680" s="20">
        <f t="shared" si="1519"/>
        <v>0</v>
      </c>
      <c r="AZ2680" s="116">
        <v>42422</v>
      </c>
      <c r="BA2680" s="117">
        <v>16.52</v>
      </c>
      <c r="BB2680" s="118">
        <v>16.487500000000001</v>
      </c>
      <c r="BC2680" s="76">
        <f t="shared" si="1527"/>
        <v>15.88895833333334</v>
      </c>
      <c r="BD2680" s="76">
        <f t="shared" si="1528"/>
        <v>15.886166666666673</v>
      </c>
      <c r="BE2680" s="77">
        <f t="shared" si="1534"/>
        <v>3.7670289902578695E-2</v>
      </c>
      <c r="BF2680" s="77">
        <f t="shared" si="1525"/>
        <v>3.9898444139030355E-2</v>
      </c>
    </row>
    <row r="2681" spans="1:58" s="23" customFormat="1" ht="15.75" customHeight="1" x14ac:dyDescent="0.4">
      <c r="A2681" s="116">
        <v>42418</v>
      </c>
      <c r="B2681" s="112">
        <v>22.774999999999999</v>
      </c>
      <c r="C2681" s="112">
        <v>23.175000000000001</v>
      </c>
      <c r="D2681" s="112">
        <v>23.225000000000001</v>
      </c>
      <c r="E2681" s="112">
        <v>23.175000000000001</v>
      </c>
      <c r="F2681" s="112">
        <v>23.324999999999999</v>
      </c>
      <c r="G2681" s="112">
        <v>23.175000000000001</v>
      </c>
      <c r="H2681" s="113">
        <v>23.375</v>
      </c>
      <c r="I2681" s="90">
        <f t="shared" si="1547"/>
        <v>22.814999999999998</v>
      </c>
      <c r="J2681" s="90">
        <f t="shared" si="1548"/>
        <v>23.18</v>
      </c>
      <c r="K2681" s="114">
        <v>18</v>
      </c>
      <c r="L2681" s="115">
        <v>0.05</v>
      </c>
      <c r="M2681" s="90">
        <v>19.53</v>
      </c>
      <c r="N2681" s="90">
        <v>21.64</v>
      </c>
      <c r="O2681" s="90">
        <v>23.2</v>
      </c>
      <c r="P2681" s="90">
        <v>24.46</v>
      </c>
      <c r="Q2681" s="90">
        <v>25.22</v>
      </c>
      <c r="R2681" s="63">
        <f t="shared" si="1536"/>
        <v>6.4899999999999949</v>
      </c>
      <c r="S2681" s="64">
        <f t="shared" si="1535"/>
        <v>-3.0031376064544965E-2</v>
      </c>
      <c r="T2681" s="65">
        <f t="shared" si="1529"/>
        <v>0.90249537892791132</v>
      </c>
      <c r="U2681" s="65">
        <f t="shared" si="1529"/>
        <v>0.9327586206896552</v>
      </c>
      <c r="V2681" s="65">
        <f t="shared" si="1537"/>
        <v>0.88470973017170895</v>
      </c>
      <c r="W2681" s="65">
        <f t="shared" si="1538"/>
        <v>0.8580491673275179</v>
      </c>
      <c r="X2681" s="61">
        <f t="shared" si="1512"/>
        <v>1.7563117453348064E-2</v>
      </c>
      <c r="Y2681" s="66">
        <f t="shared" si="1539"/>
        <v>8.6299892125134541E-3</v>
      </c>
      <c r="Z2681" s="61">
        <f t="shared" si="1540"/>
        <v>1.5998246767477624E-2</v>
      </c>
      <c r="AA2681" s="67">
        <f t="shared" si="1541"/>
        <v>22.814999999999998</v>
      </c>
      <c r="AB2681" s="68">
        <f t="shared" si="1542"/>
        <v>5.2449168207023937E-2</v>
      </c>
      <c r="AC2681" s="69">
        <f t="shared" si="1543"/>
        <v>5.4297597042513732E-2</v>
      </c>
      <c r="AD2681" s="70">
        <f>_xlfn.PERCENTILE.EXC(AC2681:$AC$5675,0.5)</f>
        <v>7.7878519828984263E-2</v>
      </c>
      <c r="AE2681" s="70">
        <f>_xlfn.PERCENTILE.EXC($AC2681:AC$5675,0.35)</f>
        <v>4.2774434902299638E-2</v>
      </c>
      <c r="AF2681" s="71">
        <f t="shared" si="1531"/>
        <v>5.4666988064600866E-2</v>
      </c>
      <c r="AG2681" s="70">
        <f t="shared" si="1532"/>
        <v>-0.12793721572730957</v>
      </c>
      <c r="AH2681" s="70">
        <f t="shared" si="1533"/>
        <v>-0.15861506757985319</v>
      </c>
      <c r="AI2681" s="61" t="str">
        <f t="shared" si="1521"/>
        <v>Safety</v>
      </c>
      <c r="AJ2681" s="68" t="str">
        <f t="shared" si="1522"/>
        <v>Safety</v>
      </c>
      <c r="AK2681" s="72" t="str">
        <f t="shared" si="1523"/>
        <v>00631L</v>
      </c>
      <c r="AL2681" s="73">
        <f t="shared" si="1513"/>
        <v>1</v>
      </c>
      <c r="AM2681" s="72" t="str">
        <f t="shared" si="1526"/>
        <v>00635U</v>
      </c>
      <c r="AN2681" s="73">
        <f t="shared" si="1514"/>
        <v>0</v>
      </c>
      <c r="AO2681" s="74" t="str">
        <f t="shared" si="1520"/>
        <v>00635U</v>
      </c>
      <c r="AP2681" s="20">
        <f t="shared" si="1515"/>
        <v>0</v>
      </c>
      <c r="AQ2681" s="74" t="str">
        <f t="shared" si="1530"/>
        <v>00631L</v>
      </c>
      <c r="AR2681" s="20">
        <f t="shared" si="1516"/>
        <v>1</v>
      </c>
      <c r="AS2681" s="74" t="str">
        <f t="shared" si="1524"/>
        <v>00631L</v>
      </c>
      <c r="AT2681" s="20">
        <f t="shared" si="1517"/>
        <v>1</v>
      </c>
      <c r="AU2681" s="74" t="str">
        <f t="shared" si="1544"/>
        <v>00635U</v>
      </c>
      <c r="AV2681" s="20">
        <f t="shared" si="1518"/>
        <v>0</v>
      </c>
      <c r="AW2681" s="74" t="str">
        <f t="shared" si="1545"/>
        <v>00631L</v>
      </c>
      <c r="AX2681" s="20">
        <f t="shared" si="1546"/>
        <v>1</v>
      </c>
      <c r="AY2681" s="20">
        <f t="shared" si="1519"/>
        <v>1</v>
      </c>
      <c r="AZ2681" s="116">
        <v>42419</v>
      </c>
      <c r="BA2681" s="117">
        <v>16.5</v>
      </c>
      <c r="BB2681" s="118">
        <v>16.487500000000001</v>
      </c>
      <c r="BC2681" s="76">
        <f t="shared" si="1527"/>
        <v>15.893958333333339</v>
      </c>
      <c r="BD2681" s="76">
        <f t="shared" si="1528"/>
        <v>15.889166666666673</v>
      </c>
      <c r="BE2681" s="77">
        <f t="shared" si="1534"/>
        <v>3.7343854452032012E-2</v>
      </c>
      <c r="BF2681" s="77">
        <f t="shared" si="1525"/>
        <v>3.8443383856925147E-2</v>
      </c>
    </row>
    <row r="2682" spans="1:58" s="23" customFormat="1" ht="15.75" customHeight="1" x14ac:dyDescent="0.4">
      <c r="A2682" s="116">
        <v>42417</v>
      </c>
      <c r="B2682" s="112">
        <v>22.925000000000001</v>
      </c>
      <c r="C2682" s="112">
        <v>23.074999999999999</v>
      </c>
      <c r="D2682" s="112">
        <v>23.074999999999999</v>
      </c>
      <c r="E2682" s="112">
        <v>23.074999999999999</v>
      </c>
      <c r="F2682" s="112">
        <v>23.175000000000001</v>
      </c>
      <c r="G2682" s="112">
        <v>23.05</v>
      </c>
      <c r="H2682" s="113">
        <v>23.324999999999999</v>
      </c>
      <c r="I2682" s="90">
        <f t="shared" si="1547"/>
        <v>22.932500000000001</v>
      </c>
      <c r="J2682" s="90">
        <f t="shared" si="1548"/>
        <v>23.074999999999999</v>
      </c>
      <c r="K2682" s="114">
        <v>19</v>
      </c>
      <c r="L2682" s="115">
        <v>0.05</v>
      </c>
      <c r="M2682" s="90">
        <v>20.27</v>
      </c>
      <c r="N2682" s="90">
        <v>22.31</v>
      </c>
      <c r="O2682" s="90">
        <v>23.55</v>
      </c>
      <c r="P2682" s="90">
        <v>24.77</v>
      </c>
      <c r="Q2682" s="90">
        <v>25.33</v>
      </c>
      <c r="R2682" s="63">
        <f t="shared" si="1536"/>
        <v>5.740000000000002</v>
      </c>
      <c r="S2682" s="64">
        <f t="shared" si="1535"/>
        <v>-7.4657818332642095E-2</v>
      </c>
      <c r="T2682" s="65">
        <f t="shared" si="1529"/>
        <v>0.90856118332586289</v>
      </c>
      <c r="U2682" s="65">
        <f t="shared" si="1529"/>
        <v>0.94734607218683642</v>
      </c>
      <c r="V2682" s="65">
        <f t="shared" si="1537"/>
        <v>0.90068631408962452</v>
      </c>
      <c r="W2682" s="65">
        <f t="shared" si="1538"/>
        <v>0.88077378602447687</v>
      </c>
      <c r="X2682" s="61">
        <f t="shared" si="1512"/>
        <v>6.5430752453652591E-3</v>
      </c>
      <c r="Y2682" s="66">
        <f t="shared" si="1539"/>
        <v>1.0834236186348862E-2</v>
      </c>
      <c r="Z2682" s="61">
        <f t="shared" si="1540"/>
        <v>6.2138885860677333E-3</v>
      </c>
      <c r="AA2682" s="67">
        <f t="shared" si="1541"/>
        <v>22.932500000000001</v>
      </c>
      <c r="AB2682" s="68">
        <f t="shared" si="1542"/>
        <v>2.7566113850291441E-2</v>
      </c>
      <c r="AC2682" s="69">
        <f t="shared" si="1543"/>
        <v>2.7902285970416957E-2</v>
      </c>
      <c r="AD2682" s="70">
        <f>_xlfn.PERCENTILE.EXC(AC2682:$AC$5675,0.5)</f>
        <v>7.7891576905761442E-2</v>
      </c>
      <c r="AE2682" s="70">
        <f>_xlfn.PERCENTILE.EXC($AC2682:AC$5675,0.35)</f>
        <v>4.2751541948451391E-2</v>
      </c>
      <c r="AF2682" s="71">
        <f t="shared" si="1531"/>
        <v>5.5123596570183231E-2</v>
      </c>
      <c r="AG2682" s="70">
        <f t="shared" si="1532"/>
        <v>-0.12793721572730957</v>
      </c>
      <c r="AH2682" s="70">
        <f t="shared" si="1533"/>
        <v>-0.15861506757985319</v>
      </c>
      <c r="AI2682" s="61" t="str">
        <f t="shared" si="1521"/>
        <v>Safety</v>
      </c>
      <c r="AJ2682" s="68" t="str">
        <f t="shared" si="1522"/>
        <v>Safety</v>
      </c>
      <c r="AK2682" s="72" t="str">
        <f t="shared" si="1523"/>
        <v>00631L</v>
      </c>
      <c r="AL2682" s="73">
        <f t="shared" si="1513"/>
        <v>1</v>
      </c>
      <c r="AM2682" s="72" t="str">
        <f t="shared" si="1526"/>
        <v>00635U</v>
      </c>
      <c r="AN2682" s="73">
        <f t="shared" si="1514"/>
        <v>0</v>
      </c>
      <c r="AO2682" s="74" t="str">
        <f t="shared" si="1520"/>
        <v>00635U</v>
      </c>
      <c r="AP2682" s="20">
        <f t="shared" si="1515"/>
        <v>0</v>
      </c>
      <c r="AQ2682" s="74" t="str">
        <f t="shared" si="1530"/>
        <v>00631L</v>
      </c>
      <c r="AR2682" s="20">
        <f t="shared" si="1516"/>
        <v>1</v>
      </c>
      <c r="AS2682" s="74" t="str">
        <f t="shared" si="1524"/>
        <v>00631L</v>
      </c>
      <c r="AT2682" s="20">
        <f t="shared" si="1517"/>
        <v>1</v>
      </c>
      <c r="AU2682" s="74" t="str">
        <f t="shared" si="1544"/>
        <v>00635U</v>
      </c>
      <c r="AV2682" s="20">
        <f t="shared" si="1518"/>
        <v>0</v>
      </c>
      <c r="AW2682" s="74" t="str">
        <f t="shared" si="1545"/>
        <v>00635U</v>
      </c>
      <c r="AX2682" s="20">
        <f t="shared" si="1546"/>
        <v>0</v>
      </c>
      <c r="AY2682" s="20">
        <f t="shared" si="1519"/>
        <v>1</v>
      </c>
      <c r="AZ2682" s="116">
        <v>42418</v>
      </c>
      <c r="BA2682" s="117">
        <v>16.5</v>
      </c>
      <c r="BB2682" s="118">
        <v>16.4375</v>
      </c>
      <c r="BC2682" s="76">
        <f t="shared" si="1527"/>
        <v>15.901666666666674</v>
      </c>
      <c r="BD2682" s="76">
        <f t="shared" si="1528"/>
        <v>15.894166666666674</v>
      </c>
      <c r="BE2682" s="77">
        <f t="shared" si="1534"/>
        <v>3.3696677497117203E-2</v>
      </c>
      <c r="BF2682" s="77">
        <f t="shared" si="1525"/>
        <v>3.8116709484611266E-2</v>
      </c>
    </row>
    <row r="2683" spans="1:58" s="23" customFormat="1" ht="15.75" customHeight="1" x14ac:dyDescent="0.4">
      <c r="A2683" s="116">
        <v>42416</v>
      </c>
      <c r="B2683" s="112">
        <v>24.725000000000001</v>
      </c>
      <c r="C2683" s="112">
        <v>23.824999999999999</v>
      </c>
      <c r="D2683" s="112">
        <v>23.875</v>
      </c>
      <c r="E2683" s="112">
        <v>23.725000000000001</v>
      </c>
      <c r="F2683" s="112">
        <v>23.675000000000001</v>
      </c>
      <c r="G2683" s="112">
        <v>23.725000000000001</v>
      </c>
      <c r="H2683" s="113">
        <v>23.574999999999999</v>
      </c>
      <c r="I2683" s="90">
        <f t="shared" si="1547"/>
        <v>23.824999999999999</v>
      </c>
      <c r="J2683" s="90">
        <f t="shared" si="1548"/>
        <v>23.875</v>
      </c>
      <c r="K2683" s="114">
        <v>0</v>
      </c>
      <c r="L2683" s="115">
        <v>5.2631578947368418E-2</v>
      </c>
      <c r="M2683" s="90">
        <v>21.81</v>
      </c>
      <c r="N2683" s="90">
        <v>24.11</v>
      </c>
      <c r="O2683" s="90">
        <v>25.01</v>
      </c>
      <c r="P2683" s="90">
        <v>25.97</v>
      </c>
      <c r="Q2683" s="90">
        <v>26.76</v>
      </c>
      <c r="R2683" s="63">
        <f t="shared" si="1536"/>
        <v>5.0600000000000023</v>
      </c>
      <c r="S2683" s="64">
        <f t="shared" si="1535"/>
        <v>-5.0787401574803118E-2</v>
      </c>
      <c r="T2683" s="65">
        <f t="shared" si="1529"/>
        <v>0.90460389879717951</v>
      </c>
      <c r="U2683" s="65">
        <f t="shared" si="1529"/>
        <v>0.96401439424230295</v>
      </c>
      <c r="V2683" s="65">
        <f t="shared" si="1537"/>
        <v>0.92837889872930301</v>
      </c>
      <c r="W2683" s="65">
        <f t="shared" si="1538"/>
        <v>0.90097159940209259</v>
      </c>
      <c r="X2683" s="61">
        <f t="shared" ref="X2683:X2746" si="1549">(C2683-B2683)/B2683</f>
        <v>-3.6400404448938405E-2</v>
      </c>
      <c r="Y2683" s="66">
        <f t="shared" si="1539"/>
        <v>-6.3224446786091515E-3</v>
      </c>
      <c r="Z2683" s="61">
        <f t="shared" si="1540"/>
        <v>2.0986358866736921E-3</v>
      </c>
      <c r="AA2683" s="67">
        <f t="shared" si="1541"/>
        <v>23.824999999999999</v>
      </c>
      <c r="AB2683" s="68">
        <f t="shared" si="1542"/>
        <v>2.5508087930319452E-2</v>
      </c>
      <c r="AC2683" s="69">
        <f t="shared" si="1543"/>
        <v>-1.1820821236001665E-2</v>
      </c>
      <c r="AD2683" s="70">
        <f>_xlfn.PERCENTILE.EXC(AC2683:$AC$5675,0.5)</f>
        <v>7.7904633982538621E-2</v>
      </c>
      <c r="AE2683" s="70">
        <f>_xlfn.PERCENTILE.EXC($AC2683:AC$5675,0.35)</f>
        <v>4.2794057434169565E-2</v>
      </c>
      <c r="AF2683" s="71">
        <f t="shared" si="1531"/>
        <v>5.5480482467301112E-2</v>
      </c>
      <c r="AG2683" s="70">
        <f t="shared" si="1532"/>
        <v>-0.12793721572730957</v>
      </c>
      <c r="AH2683" s="70">
        <f t="shared" si="1533"/>
        <v>-0.15861506757985319</v>
      </c>
      <c r="AI2683" s="61" t="str">
        <f t="shared" si="1521"/>
        <v>Safety</v>
      </c>
      <c r="AJ2683" s="68" t="str">
        <f t="shared" si="1522"/>
        <v>Safety</v>
      </c>
      <c r="AK2683" s="72" t="str">
        <f t="shared" si="1523"/>
        <v>00631L</v>
      </c>
      <c r="AL2683" s="73">
        <f t="shared" si="1513"/>
        <v>1</v>
      </c>
      <c r="AM2683" s="72" t="str">
        <f t="shared" si="1526"/>
        <v>00635U</v>
      </c>
      <c r="AN2683" s="73">
        <f t="shared" si="1514"/>
        <v>0</v>
      </c>
      <c r="AO2683" s="74" t="str">
        <f t="shared" si="1520"/>
        <v>00635U</v>
      </c>
      <c r="AP2683" s="20">
        <f t="shared" si="1515"/>
        <v>0</v>
      </c>
      <c r="AQ2683" s="74" t="str">
        <f t="shared" si="1530"/>
        <v>00631L</v>
      </c>
      <c r="AR2683" s="20">
        <f t="shared" si="1516"/>
        <v>1</v>
      </c>
      <c r="AS2683" s="74" t="str">
        <f t="shared" si="1524"/>
        <v>00631L</v>
      </c>
      <c r="AT2683" s="20">
        <f t="shared" si="1517"/>
        <v>1</v>
      </c>
      <c r="AU2683" s="74" t="str">
        <f t="shared" si="1544"/>
        <v>00635U</v>
      </c>
      <c r="AV2683" s="20">
        <f t="shared" si="1518"/>
        <v>0</v>
      </c>
      <c r="AW2683" s="74" t="str">
        <f t="shared" si="1545"/>
        <v>00635U</v>
      </c>
      <c r="AX2683" s="20">
        <f t="shared" si="1546"/>
        <v>0</v>
      </c>
      <c r="AY2683" s="20">
        <f t="shared" si="1519"/>
        <v>1</v>
      </c>
      <c r="AZ2683" s="116">
        <v>42417</v>
      </c>
      <c r="BA2683" s="117">
        <v>16.489999999999998</v>
      </c>
      <c r="BB2683" s="118">
        <v>16.5</v>
      </c>
      <c r="BC2683" s="76">
        <f t="shared" si="1527"/>
        <v>15.913750000000006</v>
      </c>
      <c r="BD2683" s="76">
        <f t="shared" si="1528"/>
        <v>15.902541666666673</v>
      </c>
      <c r="BE2683" s="77">
        <f t="shared" si="1534"/>
        <v>3.683921137381159E-2</v>
      </c>
      <c r="BF2683" s="77">
        <f t="shared" si="1525"/>
        <v>3.6941159825079846E-2</v>
      </c>
    </row>
    <row r="2684" spans="1:58" s="23" customFormat="1" ht="15.75" customHeight="1" x14ac:dyDescent="0.4">
      <c r="A2684" s="116">
        <v>42412</v>
      </c>
      <c r="B2684" s="112">
        <v>26.875</v>
      </c>
      <c r="C2684" s="112">
        <v>25.125</v>
      </c>
      <c r="D2684" s="112">
        <v>24.85</v>
      </c>
      <c r="E2684" s="112">
        <v>24.524999999999999</v>
      </c>
      <c r="F2684" s="112">
        <v>24.375</v>
      </c>
      <c r="G2684" s="112">
        <v>24.324999999999999</v>
      </c>
      <c r="H2684" s="113">
        <v>24.125</v>
      </c>
      <c r="I2684" s="90">
        <f t="shared" si="1547"/>
        <v>25.217105263157894</v>
      </c>
      <c r="J2684" s="90">
        <f t="shared" si="1548"/>
        <v>24.864473684210527</v>
      </c>
      <c r="K2684" s="114">
        <v>1</v>
      </c>
      <c r="L2684" s="115">
        <v>5.2631578947368418E-2</v>
      </c>
      <c r="M2684" s="90">
        <v>22.71</v>
      </c>
      <c r="N2684" s="90">
        <v>25.4</v>
      </c>
      <c r="O2684" s="90">
        <v>26.23</v>
      </c>
      <c r="P2684" s="90">
        <v>26.96</v>
      </c>
      <c r="Q2684" s="90">
        <v>27.71</v>
      </c>
      <c r="R2684" s="63">
        <f t="shared" si="1536"/>
        <v>5.0799999999999983</v>
      </c>
      <c r="S2684" s="64">
        <f t="shared" si="1535"/>
        <v>-9.7370291400142209E-2</v>
      </c>
      <c r="T2684" s="65">
        <f t="shared" si="1529"/>
        <v>0.89409448818897641</v>
      </c>
      <c r="U2684" s="65">
        <f t="shared" si="1529"/>
        <v>0.96835684330918792</v>
      </c>
      <c r="V2684" s="65">
        <f t="shared" si="1537"/>
        <v>0.94213649851632042</v>
      </c>
      <c r="W2684" s="65">
        <f t="shared" si="1538"/>
        <v>0.9166365932876217</v>
      </c>
      <c r="X2684" s="61">
        <f t="shared" si="1549"/>
        <v>-6.5116279069767441E-2</v>
      </c>
      <c r="Y2684" s="66">
        <f t="shared" si="1539"/>
        <v>-1.6309887869520839E-2</v>
      </c>
      <c r="Z2684" s="61">
        <f t="shared" si="1540"/>
        <v>-1.398382468040694E-2</v>
      </c>
      <c r="AA2684" s="67">
        <f t="shared" si="1541"/>
        <v>25.217105263157897</v>
      </c>
      <c r="AB2684" s="68">
        <f t="shared" si="1542"/>
        <v>5.807086614173234E-2</v>
      </c>
      <c r="AC2684" s="69">
        <f t="shared" si="1543"/>
        <v>-7.2005801906339069E-3</v>
      </c>
      <c r="AD2684" s="70">
        <f>_xlfn.PERCENTILE.EXC(AC2684:$AC$5675,0.5)</f>
        <v>7.7913784396917235E-2</v>
      </c>
      <c r="AE2684" s="70">
        <f>_xlfn.PERCENTILE.EXC($AC2684:AC$5675,0.35)</f>
        <v>4.2806311228387788E-2</v>
      </c>
      <c r="AF2684" s="71">
        <f t="shared" si="1531"/>
        <v>5.5741340128658744E-2</v>
      </c>
      <c r="AG2684" s="70">
        <f t="shared" si="1532"/>
        <v>-0.12793721572730957</v>
      </c>
      <c r="AH2684" s="70">
        <f t="shared" si="1533"/>
        <v>-0.15861506757985319</v>
      </c>
      <c r="AI2684" s="61" t="str">
        <f t="shared" si="1521"/>
        <v>Safety</v>
      </c>
      <c r="AJ2684" s="68" t="str">
        <f t="shared" si="1522"/>
        <v>Safety</v>
      </c>
      <c r="AK2684" s="72" t="str">
        <f t="shared" si="1523"/>
        <v>00631L</v>
      </c>
      <c r="AL2684" s="73">
        <f t="shared" si="1513"/>
        <v>1</v>
      </c>
      <c r="AM2684" s="72" t="str">
        <f t="shared" si="1526"/>
        <v>00635U</v>
      </c>
      <c r="AN2684" s="73">
        <f t="shared" si="1514"/>
        <v>0</v>
      </c>
      <c r="AO2684" s="74" t="str">
        <f t="shared" si="1520"/>
        <v>00635U</v>
      </c>
      <c r="AP2684" s="20">
        <f t="shared" si="1515"/>
        <v>0</v>
      </c>
      <c r="AQ2684" s="74" t="str">
        <f t="shared" si="1530"/>
        <v>00631L</v>
      </c>
      <c r="AR2684" s="20">
        <f t="shared" si="1516"/>
        <v>1</v>
      </c>
      <c r="AS2684" s="74" t="str">
        <f t="shared" si="1524"/>
        <v>00631L</v>
      </c>
      <c r="AT2684" s="20">
        <f t="shared" si="1517"/>
        <v>1</v>
      </c>
      <c r="AU2684" s="74" t="str">
        <f t="shared" si="1544"/>
        <v>00635U</v>
      </c>
      <c r="AV2684" s="20">
        <f t="shared" si="1518"/>
        <v>0</v>
      </c>
      <c r="AW2684" s="74" t="str">
        <f t="shared" si="1545"/>
        <v>00635U</v>
      </c>
      <c r="AX2684" s="20">
        <f t="shared" si="1546"/>
        <v>0</v>
      </c>
      <c r="AY2684" s="20">
        <f t="shared" si="1519"/>
        <v>1</v>
      </c>
      <c r="AZ2684" s="116">
        <v>42416</v>
      </c>
      <c r="BA2684" s="117">
        <v>16.41</v>
      </c>
      <c r="BB2684" s="118">
        <v>16.262499999999999</v>
      </c>
      <c r="BC2684" s="76">
        <f t="shared" si="1527"/>
        <v>15.92208333333334</v>
      </c>
      <c r="BD2684" s="76">
        <f t="shared" si="1528"/>
        <v>15.912250000000006</v>
      </c>
      <c r="BE2684" s="77">
        <f t="shared" si="1534"/>
        <v>2.1380158584774326E-2</v>
      </c>
      <c r="BF2684" s="77">
        <f t="shared" si="1525"/>
        <v>3.1280931357915723E-2</v>
      </c>
    </row>
    <row r="2685" spans="1:58" s="23" customFormat="1" ht="15.75" customHeight="1" x14ac:dyDescent="0.4">
      <c r="A2685" s="116">
        <v>42411</v>
      </c>
      <c r="B2685" s="112">
        <v>28.125</v>
      </c>
      <c r="C2685" s="112">
        <v>25.774999999999999</v>
      </c>
      <c r="D2685" s="112">
        <v>25.225000000000001</v>
      </c>
      <c r="E2685" s="112">
        <v>24.725000000000001</v>
      </c>
      <c r="F2685" s="112">
        <v>24.475000000000001</v>
      </c>
      <c r="G2685" s="112">
        <v>24.45</v>
      </c>
      <c r="H2685" s="113">
        <v>24.225000000000001</v>
      </c>
      <c r="I2685" s="90">
        <f t="shared" si="1547"/>
        <v>26.022368421052629</v>
      </c>
      <c r="J2685" s="90">
        <f t="shared" si="1548"/>
        <v>25.282894736842106</v>
      </c>
      <c r="K2685" s="114">
        <v>2</v>
      </c>
      <c r="L2685" s="115">
        <v>5.2631578947368418E-2</v>
      </c>
      <c r="M2685" s="90">
        <v>27.36</v>
      </c>
      <c r="N2685" s="90">
        <v>28.14</v>
      </c>
      <c r="O2685" s="90">
        <v>27.72</v>
      </c>
      <c r="P2685" s="90">
        <v>27.85</v>
      </c>
      <c r="Q2685" s="90">
        <v>27.75</v>
      </c>
      <c r="R2685" s="63">
        <f t="shared" si="1536"/>
        <v>7.0000000000000284E-2</v>
      </c>
      <c r="S2685" s="64">
        <f t="shared" si="1535"/>
        <v>7.0368961582350759E-2</v>
      </c>
      <c r="T2685" s="65">
        <f t="shared" si="1529"/>
        <v>0.97228144989339016</v>
      </c>
      <c r="U2685" s="65">
        <f t="shared" si="1529"/>
        <v>1.0151515151515151</v>
      </c>
      <c r="V2685" s="65">
        <f t="shared" si="1537"/>
        <v>1.0104129263913824</v>
      </c>
      <c r="W2685" s="65">
        <f t="shared" si="1538"/>
        <v>1.0140540540540541</v>
      </c>
      <c r="X2685" s="61">
        <f t="shared" si="1549"/>
        <v>-8.3555555555555605E-2</v>
      </c>
      <c r="Y2685" s="66">
        <f t="shared" si="1539"/>
        <v>-2.0222446916076844E-2</v>
      </c>
      <c r="Z2685" s="61">
        <f t="shared" si="1540"/>
        <v>-2.8416847853567156E-2</v>
      </c>
      <c r="AA2685" s="67">
        <f t="shared" si="1541"/>
        <v>26.022368421052629</v>
      </c>
      <c r="AB2685" s="68">
        <f t="shared" si="1542"/>
        <v>-5.3304904051174723E-4</v>
      </c>
      <c r="AC2685" s="69">
        <f t="shared" si="1543"/>
        <v>-7.5253432087681982E-2</v>
      </c>
      <c r="AD2685" s="70">
        <f>_xlfn.PERCENTILE.EXC(AC2685:$AC$5675,0.5)</f>
        <v>7.7922934811295863E-2</v>
      </c>
      <c r="AE2685" s="70">
        <f>_xlfn.PERCENTILE.EXC($AC2685:AC$5675,0.35)</f>
        <v>4.2816689602903878E-2</v>
      </c>
      <c r="AF2685" s="71">
        <f t="shared" si="1531"/>
        <v>5.5960881717834726E-2</v>
      </c>
      <c r="AG2685" s="70">
        <f t="shared" si="1532"/>
        <v>-0.12793721572730957</v>
      </c>
      <c r="AH2685" s="70">
        <f t="shared" si="1533"/>
        <v>-0.15861506757985319</v>
      </c>
      <c r="AI2685" s="61" t="str">
        <f t="shared" si="1521"/>
        <v>Safety</v>
      </c>
      <c r="AJ2685" s="68" t="str">
        <f t="shared" si="1522"/>
        <v>Safety</v>
      </c>
      <c r="AK2685" s="72" t="str">
        <f t="shared" si="1523"/>
        <v>00631L</v>
      </c>
      <c r="AL2685" s="73">
        <f t="shared" si="1513"/>
        <v>1</v>
      </c>
      <c r="AM2685" s="72" t="str">
        <f t="shared" si="1526"/>
        <v>00635U</v>
      </c>
      <c r="AN2685" s="73">
        <f t="shared" si="1514"/>
        <v>0</v>
      </c>
      <c r="AO2685" s="74" t="str">
        <f t="shared" si="1520"/>
        <v>00635U</v>
      </c>
      <c r="AP2685" s="20">
        <f t="shared" si="1515"/>
        <v>0</v>
      </c>
      <c r="AQ2685" s="74" t="str">
        <f t="shared" si="1530"/>
        <v>00631L</v>
      </c>
      <c r="AR2685" s="20">
        <f t="shared" si="1516"/>
        <v>1</v>
      </c>
      <c r="AS2685" s="74" t="str">
        <f t="shared" si="1524"/>
        <v>00631L</v>
      </c>
      <c r="AT2685" s="20">
        <f t="shared" si="1517"/>
        <v>1</v>
      </c>
      <c r="AU2685" s="74" t="str">
        <f t="shared" si="1544"/>
        <v>00635U</v>
      </c>
      <c r="AV2685" s="20">
        <f t="shared" si="1518"/>
        <v>0</v>
      </c>
      <c r="AW2685" s="74" t="str">
        <f t="shared" si="1545"/>
        <v>00635U</v>
      </c>
      <c r="AX2685" s="20">
        <f t="shared" si="1546"/>
        <v>0</v>
      </c>
      <c r="AY2685" s="20">
        <f t="shared" si="1519"/>
        <v>1</v>
      </c>
      <c r="AZ2685" s="116">
        <v>42412</v>
      </c>
      <c r="BA2685" s="117">
        <v>16.329999999999998</v>
      </c>
      <c r="BB2685" s="118">
        <v>16.324999999999999</v>
      </c>
      <c r="BC2685" s="76">
        <f t="shared" si="1527"/>
        <v>15.936458333333341</v>
      </c>
      <c r="BD2685" s="76">
        <f t="shared" si="1528"/>
        <v>15.923208333333342</v>
      </c>
      <c r="BE2685" s="77">
        <f t="shared" si="1534"/>
        <v>2.4380678475716806E-2</v>
      </c>
      <c r="BF2685" s="77">
        <f t="shared" si="1525"/>
        <v>2.5547091902018659E-2</v>
      </c>
    </row>
    <row r="2686" spans="1:58" s="23" customFormat="1" ht="15.75" customHeight="1" x14ac:dyDescent="0.4">
      <c r="A2686" s="116">
        <v>42410</v>
      </c>
      <c r="B2686" s="112">
        <v>26.274999999999999</v>
      </c>
      <c r="C2686" s="112">
        <v>24.625</v>
      </c>
      <c r="D2686" s="112">
        <v>24.1</v>
      </c>
      <c r="E2686" s="112">
        <v>23.675000000000001</v>
      </c>
      <c r="F2686" s="112">
        <v>23.475000000000001</v>
      </c>
      <c r="G2686" s="112">
        <v>23.524999999999999</v>
      </c>
      <c r="H2686" s="113">
        <v>23.324999999999999</v>
      </c>
      <c r="I2686" s="90">
        <f t="shared" si="1547"/>
        <v>24.885526315789473</v>
      </c>
      <c r="J2686" s="90">
        <f t="shared" si="1548"/>
        <v>24.182894736842105</v>
      </c>
      <c r="K2686" s="114">
        <v>3</v>
      </c>
      <c r="L2686" s="115">
        <v>5.2631578947368418E-2</v>
      </c>
      <c r="M2686" s="90">
        <v>25.53</v>
      </c>
      <c r="N2686" s="90">
        <v>26.29</v>
      </c>
      <c r="O2686" s="90">
        <v>26.72</v>
      </c>
      <c r="P2686" s="90">
        <v>26.65</v>
      </c>
      <c r="Q2686" s="90">
        <v>26.72</v>
      </c>
      <c r="R2686" s="63">
        <f t="shared" si="1536"/>
        <v>1.5499999999999972</v>
      </c>
      <c r="S2686" s="64">
        <f t="shared" si="1535"/>
        <v>-9.419743782969104E-3</v>
      </c>
      <c r="T2686" s="65">
        <f t="shared" si="1529"/>
        <v>0.9710916698364398</v>
      </c>
      <c r="U2686" s="65">
        <f t="shared" si="1529"/>
        <v>0.98390718562874258</v>
      </c>
      <c r="V2686" s="65">
        <f t="shared" si="1537"/>
        <v>0.98649155722326454</v>
      </c>
      <c r="W2686" s="65">
        <f t="shared" si="1538"/>
        <v>0.98390718562874258</v>
      </c>
      <c r="X2686" s="61">
        <f t="shared" si="1549"/>
        <v>-6.279733587059938E-2</v>
      </c>
      <c r="Y2686" s="66">
        <f t="shared" si="1539"/>
        <v>-1.478352692713839E-2</v>
      </c>
      <c r="Z2686" s="61">
        <f t="shared" si="1540"/>
        <v>-2.823454766562682E-2</v>
      </c>
      <c r="AA2686" s="67">
        <f t="shared" si="1541"/>
        <v>24.885526315789473</v>
      </c>
      <c r="AB2686" s="68">
        <f t="shared" si="1542"/>
        <v>-5.7055914796502738E-4</v>
      </c>
      <c r="AC2686" s="69">
        <f t="shared" si="1543"/>
        <v>-5.342235390682868E-2</v>
      </c>
      <c r="AD2686" s="70">
        <f>_xlfn.PERCENTILE.EXC(AC2686:$AC$5675,0.5)</f>
        <v>7.8013792541632029E-2</v>
      </c>
      <c r="AE2686" s="70">
        <f>_xlfn.PERCENTILE.EXC($AC2686:AC$5675,0.35)</f>
        <v>4.2835228065976561E-2</v>
      </c>
      <c r="AF2686" s="71">
        <f t="shared" si="1531"/>
        <v>5.6090525897464792E-2</v>
      </c>
      <c r="AG2686" s="70">
        <f t="shared" si="1532"/>
        <v>-0.12793721572730957</v>
      </c>
      <c r="AH2686" s="70">
        <f t="shared" si="1533"/>
        <v>-0.15861506757985319</v>
      </c>
      <c r="AI2686" s="61" t="str">
        <f t="shared" si="1521"/>
        <v>Safety</v>
      </c>
      <c r="AJ2686" s="68" t="str">
        <f t="shared" si="1522"/>
        <v>Safety</v>
      </c>
      <c r="AK2686" s="72" t="str">
        <f t="shared" si="1523"/>
        <v>00631L</v>
      </c>
      <c r="AL2686" s="73">
        <f t="shared" si="1513"/>
        <v>1</v>
      </c>
      <c r="AM2686" s="72" t="str">
        <f t="shared" si="1526"/>
        <v>00635U</v>
      </c>
      <c r="AN2686" s="73">
        <f t="shared" si="1514"/>
        <v>0</v>
      </c>
      <c r="AO2686" s="74" t="str">
        <f t="shared" si="1520"/>
        <v>00635U</v>
      </c>
      <c r="AP2686" s="20">
        <f t="shared" si="1515"/>
        <v>0</v>
      </c>
      <c r="AQ2686" s="74" t="str">
        <f t="shared" si="1530"/>
        <v>00631L</v>
      </c>
      <c r="AR2686" s="20">
        <f t="shared" si="1516"/>
        <v>1</v>
      </c>
      <c r="AS2686" s="74" t="str">
        <f t="shared" si="1524"/>
        <v>00631L</v>
      </c>
      <c r="AT2686" s="20">
        <f t="shared" si="1517"/>
        <v>1</v>
      </c>
      <c r="AU2686" s="74" t="str">
        <f t="shared" si="1544"/>
        <v>00635U</v>
      </c>
      <c r="AV2686" s="20">
        <f t="shared" si="1518"/>
        <v>0</v>
      </c>
      <c r="AW2686" s="74" t="str">
        <f t="shared" si="1545"/>
        <v>00635U</v>
      </c>
      <c r="AX2686" s="20">
        <f t="shared" si="1546"/>
        <v>0</v>
      </c>
      <c r="AY2686" s="20">
        <f t="shared" si="1519"/>
        <v>1</v>
      </c>
      <c r="AZ2686" s="116">
        <v>42411</v>
      </c>
      <c r="BA2686" s="117">
        <v>16.399999999999999</v>
      </c>
      <c r="BB2686" s="118">
        <v>16.387499999999999</v>
      </c>
      <c r="BC2686" s="76">
        <f t="shared" si="1527"/>
        <v>15.95020833333334</v>
      </c>
      <c r="BD2686" s="76">
        <f t="shared" si="1528"/>
        <v>15.93770833333334</v>
      </c>
      <c r="BE2686" s="77">
        <f t="shared" si="1534"/>
        <v>2.7416047334804482E-2</v>
      </c>
      <c r="BF2686" s="77">
        <f t="shared" si="1525"/>
        <v>2.9006156782263749E-2</v>
      </c>
    </row>
    <row r="2687" spans="1:58" s="23" customFormat="1" ht="15.75" customHeight="1" x14ac:dyDescent="0.4">
      <c r="A2687" s="116">
        <v>42409</v>
      </c>
      <c r="B2687" s="112">
        <v>26.125</v>
      </c>
      <c r="C2687" s="112">
        <v>24.475000000000001</v>
      </c>
      <c r="D2687" s="112">
        <v>23.925000000000001</v>
      </c>
      <c r="E2687" s="112">
        <v>23.574999999999999</v>
      </c>
      <c r="F2687" s="112">
        <v>23.475000000000001</v>
      </c>
      <c r="G2687" s="112">
        <v>23.475000000000001</v>
      </c>
      <c r="H2687" s="113">
        <v>23.274999999999999</v>
      </c>
      <c r="I2687" s="90">
        <f t="shared" si="1547"/>
        <v>24.822368421052634</v>
      </c>
      <c r="J2687" s="90">
        <f t="shared" si="1548"/>
        <v>24.04078947368421</v>
      </c>
      <c r="K2687" s="114">
        <v>4</v>
      </c>
      <c r="L2687" s="115">
        <v>5.2631578947368418E-2</v>
      </c>
      <c r="M2687" s="90">
        <v>26.84</v>
      </c>
      <c r="N2687" s="90">
        <v>26.54</v>
      </c>
      <c r="O2687" s="90">
        <v>26.8</v>
      </c>
      <c r="P2687" s="90">
        <v>26.65</v>
      </c>
      <c r="Q2687" s="90">
        <v>26.68</v>
      </c>
      <c r="R2687" s="63">
        <f t="shared" si="1536"/>
        <v>7.000000000000739E-2</v>
      </c>
      <c r="S2687" s="64">
        <f t="shared" si="1535"/>
        <v>2.0769230769230738E-2</v>
      </c>
      <c r="T2687" s="65">
        <f t="shared" si="1529"/>
        <v>1.0113036925395629</v>
      </c>
      <c r="U2687" s="65">
        <f t="shared" si="1529"/>
        <v>0.99029850746268655</v>
      </c>
      <c r="V2687" s="65">
        <f t="shared" si="1537"/>
        <v>0.9958724202626642</v>
      </c>
      <c r="W2687" s="65">
        <f t="shared" si="1538"/>
        <v>0.99475262368815587</v>
      </c>
      <c r="X2687" s="61">
        <f t="shared" si="1549"/>
        <v>-6.3157894736842052E-2</v>
      </c>
      <c r="Y2687" s="66">
        <f t="shared" si="1539"/>
        <v>-1.2725344644750825E-2</v>
      </c>
      <c r="Z2687" s="61">
        <f t="shared" si="1540"/>
        <v>-3.1486880466472397E-2</v>
      </c>
      <c r="AA2687" s="67">
        <f t="shared" si="1541"/>
        <v>24.822368421052634</v>
      </c>
      <c r="AB2687" s="68">
        <f t="shared" si="1542"/>
        <v>-1.5636774679728679E-2</v>
      </c>
      <c r="AC2687" s="69">
        <f t="shared" si="1543"/>
        <v>-6.47185975488834E-2</v>
      </c>
      <c r="AD2687" s="70">
        <f>_xlfn.PERCENTILE.EXC(AC2687:$AC$5675,0.5)</f>
        <v>7.8104650271968196E-2</v>
      </c>
      <c r="AE2687" s="70">
        <f>_xlfn.PERCENTILE.EXC($AC2687:AC$5675,0.35)</f>
        <v>4.2858082516552432E-2</v>
      </c>
      <c r="AF2687" s="71">
        <f t="shared" si="1531"/>
        <v>5.636215208610082E-2</v>
      </c>
      <c r="AG2687" s="70">
        <f t="shared" si="1532"/>
        <v>-0.12793721572730957</v>
      </c>
      <c r="AH2687" s="70">
        <f t="shared" si="1533"/>
        <v>-0.15861506757985319</v>
      </c>
      <c r="AI2687" s="61" t="str">
        <f t="shared" si="1521"/>
        <v>Safety</v>
      </c>
      <c r="AJ2687" s="68" t="str">
        <f t="shared" si="1522"/>
        <v>Safety</v>
      </c>
      <c r="AK2687" s="72" t="str">
        <f t="shared" si="1523"/>
        <v>00631L</v>
      </c>
      <c r="AL2687" s="73">
        <f t="shared" si="1513"/>
        <v>1</v>
      </c>
      <c r="AM2687" s="72" t="str">
        <f t="shared" si="1526"/>
        <v>00635U</v>
      </c>
      <c r="AN2687" s="73">
        <f t="shared" si="1514"/>
        <v>0</v>
      </c>
      <c r="AO2687" s="74" t="str">
        <f t="shared" si="1520"/>
        <v>00635U</v>
      </c>
      <c r="AP2687" s="20">
        <f t="shared" si="1515"/>
        <v>0</v>
      </c>
      <c r="AQ2687" s="74" t="str">
        <f t="shared" si="1530"/>
        <v>00631L</v>
      </c>
      <c r="AR2687" s="20">
        <f t="shared" si="1516"/>
        <v>1</v>
      </c>
      <c r="AS2687" s="74" t="str">
        <f t="shared" si="1524"/>
        <v>00631L</v>
      </c>
      <c r="AT2687" s="20">
        <f t="shared" si="1517"/>
        <v>1</v>
      </c>
      <c r="AU2687" s="74" t="str">
        <f t="shared" si="1544"/>
        <v>00635U</v>
      </c>
      <c r="AV2687" s="20">
        <f t="shared" si="1518"/>
        <v>0</v>
      </c>
      <c r="AW2687" s="74" t="str">
        <f t="shared" si="1545"/>
        <v>00635U</v>
      </c>
      <c r="AX2687" s="20">
        <f t="shared" si="1546"/>
        <v>0</v>
      </c>
      <c r="AY2687" s="20">
        <f t="shared" si="1519"/>
        <v>1</v>
      </c>
      <c r="AZ2687" s="116">
        <v>42410</v>
      </c>
      <c r="BA2687" s="117">
        <v>16.260000000000002</v>
      </c>
      <c r="BB2687" s="118">
        <v>16.175000000000001</v>
      </c>
      <c r="BC2687" s="76">
        <f t="shared" si="1527"/>
        <v>15.961458333333338</v>
      </c>
      <c r="BD2687" s="76">
        <f t="shared" si="1528"/>
        <v>15.948083333333338</v>
      </c>
      <c r="BE2687" s="77">
        <f t="shared" si="1534"/>
        <v>1.3378581217776934E-2</v>
      </c>
      <c r="BF2687" s="77">
        <f t="shared" si="1525"/>
        <v>1.9558254126671223E-2</v>
      </c>
    </row>
    <row r="2688" spans="1:58" s="23" customFormat="1" ht="15.75" customHeight="1" x14ac:dyDescent="0.4">
      <c r="A2688" s="116">
        <v>42408</v>
      </c>
      <c r="B2688" s="112">
        <v>25.425000000000001</v>
      </c>
      <c r="C2688" s="112">
        <v>23.975000000000001</v>
      </c>
      <c r="D2688" s="112">
        <v>23.524999999999999</v>
      </c>
      <c r="E2688" s="112">
        <v>23.175000000000001</v>
      </c>
      <c r="F2688" s="112">
        <v>23.05</v>
      </c>
      <c r="G2688" s="112">
        <v>23.125</v>
      </c>
      <c r="H2688" s="113">
        <v>22.925000000000001</v>
      </c>
      <c r="I2688" s="90">
        <f t="shared" si="1547"/>
        <v>24.356578947368423</v>
      </c>
      <c r="J2688" s="90">
        <f t="shared" si="1548"/>
        <v>23.643421052631577</v>
      </c>
      <c r="K2688" s="114">
        <v>5</v>
      </c>
      <c r="L2688" s="115">
        <v>5.2631578947368418E-2</v>
      </c>
      <c r="M2688" s="90">
        <v>26.4</v>
      </c>
      <c r="N2688" s="90">
        <v>26</v>
      </c>
      <c r="O2688" s="90">
        <v>25.98</v>
      </c>
      <c r="P2688" s="90">
        <v>26.29</v>
      </c>
      <c r="Q2688" s="90">
        <v>26.51</v>
      </c>
      <c r="R2688" s="63">
        <f t="shared" si="1536"/>
        <v>-0.13000000000000256</v>
      </c>
      <c r="S2688" s="64">
        <f t="shared" si="1535"/>
        <v>0.11206159110350732</v>
      </c>
      <c r="T2688" s="65">
        <f t="shared" si="1529"/>
        <v>1.0153846153846153</v>
      </c>
      <c r="U2688" s="65">
        <f t="shared" si="1529"/>
        <v>1.0007698229407236</v>
      </c>
      <c r="V2688" s="65">
        <f t="shared" si="1537"/>
        <v>0.9889691898060099</v>
      </c>
      <c r="W2688" s="65">
        <f t="shared" si="1538"/>
        <v>0.98076197661259901</v>
      </c>
      <c r="X2688" s="61">
        <f t="shared" si="1549"/>
        <v>-5.703048180924284E-2</v>
      </c>
      <c r="Y2688" s="66">
        <f t="shared" si="1539"/>
        <v>-1.0787486515641855E-2</v>
      </c>
      <c r="Z2688" s="61">
        <f t="shared" si="1540"/>
        <v>-2.9279887634379689E-2</v>
      </c>
      <c r="AA2688" s="67">
        <f t="shared" si="1541"/>
        <v>24.356578947368426</v>
      </c>
      <c r="AB2688" s="68">
        <f t="shared" si="1542"/>
        <v>-2.2115384615384589E-2</v>
      </c>
      <c r="AC2688" s="69">
        <f t="shared" si="1543"/>
        <v>-6.3208502024291305E-2</v>
      </c>
      <c r="AD2688" s="70">
        <f>_xlfn.PERCENTILE.EXC(AC2688:$AC$5675,0.5)</f>
        <v>7.8108647076059703E-2</v>
      </c>
      <c r="AE2688" s="70">
        <f>_xlfn.PERCENTILE.EXC($AC2688:AC$5675,0.35)</f>
        <v>4.2885545561925219E-2</v>
      </c>
      <c r="AF2688" s="71">
        <f t="shared" si="1531"/>
        <v>5.6552665881056098E-2</v>
      </c>
      <c r="AG2688" s="70">
        <f t="shared" si="1532"/>
        <v>-0.12793721572730957</v>
      </c>
      <c r="AH2688" s="70">
        <f t="shared" si="1533"/>
        <v>-0.15861506757985319</v>
      </c>
      <c r="AI2688" s="61" t="str">
        <f t="shared" si="1521"/>
        <v>Safety</v>
      </c>
      <c r="AJ2688" s="68" t="str">
        <f t="shared" si="1522"/>
        <v>Safety</v>
      </c>
      <c r="AK2688" s="72" t="str">
        <f t="shared" si="1523"/>
        <v>00631L</v>
      </c>
      <c r="AL2688" s="73">
        <f t="shared" si="1513"/>
        <v>1</v>
      </c>
      <c r="AM2688" s="72" t="str">
        <f t="shared" si="1526"/>
        <v>00635U</v>
      </c>
      <c r="AN2688" s="73">
        <f t="shared" si="1514"/>
        <v>0</v>
      </c>
      <c r="AO2688" s="74" t="str">
        <f t="shared" si="1520"/>
        <v>00635U</v>
      </c>
      <c r="AP2688" s="20">
        <f t="shared" si="1515"/>
        <v>0</v>
      </c>
      <c r="AQ2688" s="74" t="str">
        <f t="shared" si="1530"/>
        <v>00631L</v>
      </c>
      <c r="AR2688" s="20">
        <f t="shared" si="1516"/>
        <v>1</v>
      </c>
      <c r="AS2688" s="74" t="str">
        <f t="shared" si="1524"/>
        <v>00631L</v>
      </c>
      <c r="AT2688" s="20">
        <f t="shared" si="1517"/>
        <v>1</v>
      </c>
      <c r="AU2688" s="74" t="str">
        <f t="shared" si="1544"/>
        <v>00635U</v>
      </c>
      <c r="AV2688" s="20">
        <f t="shared" si="1518"/>
        <v>0</v>
      </c>
      <c r="AW2688" s="74" t="str">
        <f t="shared" si="1545"/>
        <v>00635U</v>
      </c>
      <c r="AX2688" s="20">
        <f t="shared" si="1546"/>
        <v>0</v>
      </c>
      <c r="AY2688" s="20">
        <f t="shared" si="1519"/>
        <v>1</v>
      </c>
      <c r="AZ2688" s="116">
        <v>42409</v>
      </c>
      <c r="BA2688" s="117">
        <v>16.27</v>
      </c>
      <c r="BB2688" s="118">
        <v>16.212499999999999</v>
      </c>
      <c r="BC2688" s="76">
        <f t="shared" si="1527"/>
        <v>15.975625000000004</v>
      </c>
      <c r="BD2688" s="76">
        <f t="shared" si="1528"/>
        <v>15.963041666666673</v>
      </c>
      <c r="BE2688" s="77">
        <f t="shared" si="1534"/>
        <v>1.4827275928171455E-2</v>
      </c>
      <c r="BF2688" s="77">
        <f t="shared" si="1525"/>
        <v>1.9229313544567386E-2</v>
      </c>
    </row>
    <row r="2689" spans="1:58" s="23" customFormat="1" ht="15.75" customHeight="1" x14ac:dyDescent="0.4">
      <c r="A2689" s="116">
        <v>42405</v>
      </c>
      <c r="B2689" s="112">
        <v>24.125</v>
      </c>
      <c r="C2689" s="112">
        <v>23.05</v>
      </c>
      <c r="D2689" s="112">
        <v>22.824999999999999</v>
      </c>
      <c r="E2689" s="112">
        <v>22.625</v>
      </c>
      <c r="F2689" s="112">
        <v>22.6</v>
      </c>
      <c r="G2689" s="112">
        <v>22.7</v>
      </c>
      <c r="H2689" s="113">
        <v>22.6</v>
      </c>
      <c r="I2689" s="90">
        <f t="shared" si="1547"/>
        <v>23.389473684210525</v>
      </c>
      <c r="J2689" s="90">
        <f t="shared" si="1548"/>
        <v>22.896052631578947</v>
      </c>
      <c r="K2689" s="114">
        <v>6</v>
      </c>
      <c r="L2689" s="115">
        <v>5.2631578947368418E-2</v>
      </c>
      <c r="M2689" s="90">
        <v>22.96</v>
      </c>
      <c r="N2689" s="90">
        <v>23.38</v>
      </c>
      <c r="O2689" s="90">
        <v>24.48</v>
      </c>
      <c r="P2689" s="90">
        <v>25.03</v>
      </c>
      <c r="Q2689" s="90">
        <v>25.59</v>
      </c>
      <c r="R2689" s="63">
        <f t="shared" si="1536"/>
        <v>3.1700000000000017</v>
      </c>
      <c r="S2689" s="64">
        <f t="shared" si="1535"/>
        <v>7.051282051282047E-2</v>
      </c>
      <c r="T2689" s="65">
        <f t="shared" si="1529"/>
        <v>0.98203592814371266</v>
      </c>
      <c r="U2689" s="65">
        <f t="shared" si="1529"/>
        <v>0.95506535947712412</v>
      </c>
      <c r="V2689" s="65">
        <f t="shared" si="1537"/>
        <v>0.93407910507391123</v>
      </c>
      <c r="W2689" s="65">
        <f t="shared" si="1538"/>
        <v>0.91363813989839782</v>
      </c>
      <c r="X2689" s="61">
        <f t="shared" si="1549"/>
        <v>-4.4559585492227952E-2</v>
      </c>
      <c r="Y2689" s="66">
        <f t="shared" si="1539"/>
        <v>-1.1049723756905449E-3</v>
      </c>
      <c r="Z2689" s="61">
        <f t="shared" si="1540"/>
        <v>-2.1095859585958589E-2</v>
      </c>
      <c r="AA2689" s="67">
        <f t="shared" si="1541"/>
        <v>23.389473684210529</v>
      </c>
      <c r="AB2689" s="68">
        <f t="shared" si="1542"/>
        <v>3.1864841745081307E-2</v>
      </c>
      <c r="AC2689" s="69">
        <f t="shared" si="1543"/>
        <v>4.052046283374617E-4</v>
      </c>
      <c r="AD2689" s="70">
        <f>_xlfn.PERCENTILE.EXC(AC2689:$AC$5675,0.5)</f>
        <v>7.8112643880151211E-2</v>
      </c>
      <c r="AE2689" s="70">
        <f>_xlfn.PERCENTILE.EXC($AC2689:AC$5675,0.35)</f>
        <v>4.29240546024513E-2</v>
      </c>
      <c r="AF2689" s="71">
        <f t="shared" si="1531"/>
        <v>5.6603602269172645E-2</v>
      </c>
      <c r="AG2689" s="70">
        <f t="shared" si="1532"/>
        <v>-0.12793721572730957</v>
      </c>
      <c r="AH2689" s="70">
        <f t="shared" si="1533"/>
        <v>-0.15861506757985319</v>
      </c>
      <c r="AI2689" s="61" t="str">
        <f t="shared" si="1521"/>
        <v>Safety</v>
      </c>
      <c r="AJ2689" s="68" t="str">
        <f t="shared" si="1522"/>
        <v>Safety</v>
      </c>
      <c r="AK2689" s="72" t="str">
        <f t="shared" si="1523"/>
        <v>00631L</v>
      </c>
      <c r="AL2689" s="73">
        <f t="shared" si="1513"/>
        <v>1</v>
      </c>
      <c r="AM2689" s="72" t="str">
        <f t="shared" si="1526"/>
        <v>00635U</v>
      </c>
      <c r="AN2689" s="73">
        <f t="shared" si="1514"/>
        <v>0</v>
      </c>
      <c r="AO2689" s="74" t="str">
        <f t="shared" si="1520"/>
        <v>00635U</v>
      </c>
      <c r="AP2689" s="20">
        <f t="shared" si="1515"/>
        <v>0</v>
      </c>
      <c r="AQ2689" s="74" t="str">
        <f t="shared" si="1530"/>
        <v>00635U</v>
      </c>
      <c r="AR2689" s="20">
        <f t="shared" si="1516"/>
        <v>0</v>
      </c>
      <c r="AS2689" s="74" t="str">
        <f t="shared" si="1524"/>
        <v>00631L</v>
      </c>
      <c r="AT2689" s="20">
        <f t="shared" si="1517"/>
        <v>1</v>
      </c>
      <c r="AU2689" s="74" t="str">
        <f t="shared" si="1544"/>
        <v>00635U</v>
      </c>
      <c r="AV2689" s="20">
        <f t="shared" si="1518"/>
        <v>0</v>
      </c>
      <c r="AW2689" s="74" t="str">
        <f t="shared" si="1545"/>
        <v>00635U</v>
      </c>
      <c r="AX2689" s="20">
        <f t="shared" si="1546"/>
        <v>0</v>
      </c>
      <c r="AY2689" s="20">
        <f t="shared" si="1519"/>
        <v>1</v>
      </c>
      <c r="AZ2689" s="116">
        <v>42408</v>
      </c>
      <c r="BA2689" s="117">
        <v>15.98</v>
      </c>
      <c r="BB2689" s="118">
        <v>15.975</v>
      </c>
      <c r="BC2689" s="76">
        <f t="shared" si="1527"/>
        <v>15.989166666666671</v>
      </c>
      <c r="BD2689" s="76">
        <f t="shared" si="1528"/>
        <v>15.971750000000004</v>
      </c>
      <c r="BE2689" s="77">
        <f t="shared" si="1534"/>
        <v>-8.8601657372209565E-4</v>
      </c>
      <c r="BF2689" s="77">
        <f t="shared" si="1525"/>
        <v>5.1653701065924255E-4</v>
      </c>
    </row>
    <row r="2690" spans="1:58" s="23" customFormat="1" ht="15.75" customHeight="1" x14ac:dyDescent="0.4">
      <c r="A2690" s="116">
        <v>42404</v>
      </c>
      <c r="B2690" s="112">
        <v>23.074999999999999</v>
      </c>
      <c r="C2690" s="112">
        <v>22.475000000000001</v>
      </c>
      <c r="D2690" s="112">
        <v>22.375</v>
      </c>
      <c r="E2690" s="112">
        <v>22.175000000000001</v>
      </c>
      <c r="F2690" s="112">
        <v>22.175000000000001</v>
      </c>
      <c r="G2690" s="112">
        <v>22.274999999999999</v>
      </c>
      <c r="H2690" s="113">
        <v>22.175000000000001</v>
      </c>
      <c r="I2690" s="90">
        <f t="shared" si="1547"/>
        <v>22.696052631578947</v>
      </c>
      <c r="J2690" s="90">
        <f t="shared" si="1548"/>
        <v>22.411842105263158</v>
      </c>
      <c r="K2690" s="114">
        <v>7</v>
      </c>
      <c r="L2690" s="115">
        <v>5.2631578947368418E-2</v>
      </c>
      <c r="M2690" s="90">
        <v>21.75</v>
      </c>
      <c r="N2690" s="90">
        <v>21.84</v>
      </c>
      <c r="O2690" s="90">
        <v>23.66</v>
      </c>
      <c r="P2690" s="90">
        <v>24.18</v>
      </c>
      <c r="Q2690" s="90">
        <v>24.74</v>
      </c>
      <c r="R2690" s="63">
        <f t="shared" si="1536"/>
        <v>4.25</v>
      </c>
      <c r="S2690" s="64">
        <f t="shared" si="1535"/>
        <v>8.7759815242494828E-3</v>
      </c>
      <c r="T2690" s="65">
        <f t="shared" si="1529"/>
        <v>0.99587912087912089</v>
      </c>
      <c r="U2690" s="65">
        <f t="shared" si="1529"/>
        <v>0.92307692307692302</v>
      </c>
      <c r="V2690" s="65">
        <f t="shared" si="1537"/>
        <v>0.90322580645161288</v>
      </c>
      <c r="W2690" s="65">
        <f t="shared" si="1538"/>
        <v>0.88278092158447863</v>
      </c>
      <c r="X2690" s="61">
        <f t="shared" si="1549"/>
        <v>-2.600216684723718E-2</v>
      </c>
      <c r="Y2690" s="66">
        <f t="shared" si="1539"/>
        <v>0</v>
      </c>
      <c r="Z2690" s="61">
        <f t="shared" si="1540"/>
        <v>-1.2522465070438846E-2</v>
      </c>
      <c r="AA2690" s="67">
        <f t="shared" si="1541"/>
        <v>22.696052631578944</v>
      </c>
      <c r="AB2690" s="68">
        <f t="shared" si="1542"/>
        <v>5.654761904761902E-2</v>
      </c>
      <c r="AC2690" s="69">
        <f t="shared" si="1543"/>
        <v>3.9196549064969957E-2</v>
      </c>
      <c r="AD2690" s="70">
        <f>_xlfn.PERCENTILE.EXC(AC2690:$AC$5675,0.5)</f>
        <v>7.8182301004565788E-2</v>
      </c>
      <c r="AE2690" s="70">
        <f>_xlfn.PERCENTILE.EXC($AC2690:AC$5675,0.35)</f>
        <v>4.2969585655576265E-2</v>
      </c>
      <c r="AF2690" s="71">
        <f t="shared" si="1531"/>
        <v>5.6672521099421301E-2</v>
      </c>
      <c r="AG2690" s="70">
        <f t="shared" si="1532"/>
        <v>-0.12793721572730957</v>
      </c>
      <c r="AH2690" s="70">
        <f t="shared" si="1533"/>
        <v>-0.15861506757985319</v>
      </c>
      <c r="AI2690" s="61" t="str">
        <f t="shared" si="1521"/>
        <v>Safety</v>
      </c>
      <c r="AJ2690" s="68" t="str">
        <f t="shared" si="1522"/>
        <v>Safety</v>
      </c>
      <c r="AK2690" s="72" t="str">
        <f t="shared" si="1523"/>
        <v>00631L</v>
      </c>
      <c r="AL2690" s="73">
        <f t="shared" si="1513"/>
        <v>1</v>
      </c>
      <c r="AM2690" s="72" t="str">
        <f t="shared" si="1526"/>
        <v>00635U</v>
      </c>
      <c r="AN2690" s="73">
        <f t="shared" si="1514"/>
        <v>0</v>
      </c>
      <c r="AO2690" s="74" t="str">
        <f t="shared" si="1520"/>
        <v>00635U</v>
      </c>
      <c r="AP2690" s="20">
        <f t="shared" si="1515"/>
        <v>0</v>
      </c>
      <c r="AQ2690" s="74" t="str">
        <f t="shared" si="1530"/>
        <v>00635U</v>
      </c>
      <c r="AR2690" s="20">
        <f t="shared" si="1516"/>
        <v>0</v>
      </c>
      <c r="AS2690" s="74" t="str">
        <f t="shared" si="1524"/>
        <v>00631L</v>
      </c>
      <c r="AT2690" s="20">
        <f t="shared" si="1517"/>
        <v>1</v>
      </c>
      <c r="AU2690" s="74" t="str">
        <f t="shared" si="1544"/>
        <v>00635U</v>
      </c>
      <c r="AV2690" s="20">
        <f t="shared" si="1518"/>
        <v>0</v>
      </c>
      <c r="AW2690" s="74" t="str">
        <f t="shared" si="1545"/>
        <v>00635U</v>
      </c>
      <c r="AX2690" s="20">
        <f t="shared" si="1546"/>
        <v>0</v>
      </c>
      <c r="AY2690" s="20">
        <f t="shared" si="1519"/>
        <v>1</v>
      </c>
      <c r="AZ2690" s="116">
        <v>42405</v>
      </c>
      <c r="BA2690" s="117">
        <v>16.04</v>
      </c>
      <c r="BB2690" s="118">
        <v>15.85</v>
      </c>
      <c r="BC2690" s="76">
        <f t="shared" si="1527"/>
        <v>16.002500000000005</v>
      </c>
      <c r="BD2690" s="76">
        <f t="shared" si="1528"/>
        <v>15.990250000000005</v>
      </c>
      <c r="BE2690" s="77">
        <f t="shared" si="1534"/>
        <v>-9.5297609748480009E-3</v>
      </c>
      <c r="BF2690" s="77">
        <f t="shared" si="1525"/>
        <v>3.1112709307230453E-3</v>
      </c>
    </row>
    <row r="2691" spans="1:58" s="23" customFormat="1" ht="15.75" customHeight="1" x14ac:dyDescent="0.4">
      <c r="A2691" s="116">
        <v>42403</v>
      </c>
      <c r="B2691" s="112">
        <v>22.774999999999999</v>
      </c>
      <c r="C2691" s="112">
        <v>22.175000000000001</v>
      </c>
      <c r="D2691" s="112">
        <v>22.074999999999999</v>
      </c>
      <c r="E2691" s="112">
        <v>21.9</v>
      </c>
      <c r="F2691" s="112">
        <v>21.875</v>
      </c>
      <c r="G2691" s="112">
        <v>21.975000000000001</v>
      </c>
      <c r="H2691" s="113">
        <v>21.875</v>
      </c>
      <c r="I2691" s="90">
        <f t="shared" si="1547"/>
        <v>22.42763157894737</v>
      </c>
      <c r="J2691" s="90">
        <f t="shared" si="1548"/>
        <v>22.117105263157896</v>
      </c>
      <c r="K2691" s="114">
        <v>8</v>
      </c>
      <c r="L2691" s="115">
        <v>5.2631578947368418E-2</v>
      </c>
      <c r="M2691" s="90">
        <v>22.35</v>
      </c>
      <c r="N2691" s="90">
        <v>21.65</v>
      </c>
      <c r="O2691" s="90">
        <v>23.2</v>
      </c>
      <c r="P2691" s="90">
        <v>23.64</v>
      </c>
      <c r="Q2691" s="90">
        <v>24.62</v>
      </c>
      <c r="R2691" s="63">
        <f t="shared" si="1536"/>
        <v>2.8400000000000034</v>
      </c>
      <c r="S2691" s="64">
        <f t="shared" si="1535"/>
        <v>-1.5013648771610639E-2</v>
      </c>
      <c r="T2691" s="65">
        <f t="shared" si="1529"/>
        <v>1.0323325635103928</v>
      </c>
      <c r="U2691" s="65">
        <f t="shared" si="1529"/>
        <v>0.93318965517241381</v>
      </c>
      <c r="V2691" s="65">
        <f t="shared" si="1537"/>
        <v>0.91582064297800325</v>
      </c>
      <c r="W2691" s="65">
        <f t="shared" si="1538"/>
        <v>0.87936636880584884</v>
      </c>
      <c r="X2691" s="61">
        <f t="shared" si="1549"/>
        <v>-2.6344676180021863E-2</v>
      </c>
      <c r="Y2691" s="66">
        <f t="shared" si="1539"/>
        <v>-1.1415525114154602E-3</v>
      </c>
      <c r="Z2691" s="61">
        <f t="shared" si="1540"/>
        <v>-1.3845702552068068E-2</v>
      </c>
      <c r="AA2691" s="67">
        <f t="shared" si="1541"/>
        <v>22.42763157894737</v>
      </c>
      <c r="AB2691" s="68">
        <f t="shared" si="1542"/>
        <v>5.1963048498845268E-2</v>
      </c>
      <c r="AC2691" s="69">
        <f t="shared" si="1543"/>
        <v>3.5918317734289669E-2</v>
      </c>
      <c r="AD2691" s="70">
        <f>_xlfn.PERCENTILE.EXC(AC2691:$AC$5675,0.5)</f>
        <v>7.8251958128980365E-2</v>
      </c>
      <c r="AE2691" s="70">
        <f>_xlfn.PERCENTILE.EXC($AC2691:AC$5675,0.35)</f>
        <v>4.3019976174098126E-2</v>
      </c>
      <c r="AF2691" s="71">
        <f t="shared" si="1531"/>
        <v>5.6798215999147111E-2</v>
      </c>
      <c r="AG2691" s="70">
        <f t="shared" si="1532"/>
        <v>-0.12793721572730957</v>
      </c>
      <c r="AH2691" s="70">
        <f t="shared" si="1533"/>
        <v>-0.15861506757985319</v>
      </c>
      <c r="AI2691" s="61" t="str">
        <f t="shared" si="1521"/>
        <v>Safety</v>
      </c>
      <c r="AJ2691" s="68" t="str">
        <f t="shared" si="1522"/>
        <v>Safety</v>
      </c>
      <c r="AK2691" s="72" t="str">
        <f t="shared" si="1523"/>
        <v>00635U</v>
      </c>
      <c r="AL2691" s="73">
        <f t="shared" ref="AL2691:AL2754" si="1550">IF(AK2691="00631L",1,0)</f>
        <v>0</v>
      </c>
      <c r="AM2691" s="72" t="str">
        <f t="shared" si="1526"/>
        <v>00635U</v>
      </c>
      <c r="AN2691" s="73">
        <f t="shared" ref="AN2691:AN2754" si="1551">IF(AM2691="00631L",1,0)</f>
        <v>0</v>
      </c>
      <c r="AO2691" s="74" t="str">
        <f t="shared" si="1520"/>
        <v>00635U</v>
      </c>
      <c r="AP2691" s="20">
        <f t="shared" ref="AP2691:AP2754" si="1552">IF(AO2691="00631L",1,0)</f>
        <v>0</v>
      </c>
      <c r="AQ2691" s="74" t="str">
        <f t="shared" si="1530"/>
        <v>00635U</v>
      </c>
      <c r="AR2691" s="20">
        <f t="shared" ref="AR2691:AR2754" si="1553">IF(AQ2691="00631L",1,0)</f>
        <v>0</v>
      </c>
      <c r="AS2691" s="74" t="str">
        <f t="shared" si="1524"/>
        <v>00635U</v>
      </c>
      <c r="AT2691" s="20">
        <f t="shared" ref="AT2691:AT2754" si="1554">IF(AS2691="00631L",1,0)</f>
        <v>0</v>
      </c>
      <c r="AU2691" s="74" t="str">
        <f t="shared" si="1544"/>
        <v>00635U</v>
      </c>
      <c r="AV2691" s="20">
        <f t="shared" ref="AV2691:AV2754" si="1555">IF(AU2691="00631L",1,0)</f>
        <v>0</v>
      </c>
      <c r="AW2691" s="74" t="str">
        <f t="shared" si="1545"/>
        <v>00635U</v>
      </c>
      <c r="AX2691" s="20">
        <f t="shared" si="1546"/>
        <v>0</v>
      </c>
      <c r="AY2691" s="20">
        <f t="shared" ref="AY2691:AY2754" si="1556">IF(AP2691=1,0,1)</f>
        <v>1</v>
      </c>
      <c r="AZ2691" s="116">
        <v>42404</v>
      </c>
      <c r="BA2691" s="117">
        <v>15.95</v>
      </c>
      <c r="BB2691" s="118">
        <v>15.8125</v>
      </c>
      <c r="BC2691" s="76">
        <f t="shared" si="1527"/>
        <v>16.019583333333333</v>
      </c>
      <c r="BD2691" s="76">
        <f t="shared" si="1528"/>
        <v>16.00416666666667</v>
      </c>
      <c r="BE2691" s="77">
        <f t="shared" si="1534"/>
        <v>-1.2926886363045228E-2</v>
      </c>
      <c r="BF2691" s="77">
        <f t="shared" si="1525"/>
        <v>-3.3845352772717946E-3</v>
      </c>
    </row>
    <row r="2692" spans="1:58" s="23" customFormat="1" ht="15.75" customHeight="1" x14ac:dyDescent="0.4">
      <c r="A2692" s="116">
        <v>42402</v>
      </c>
      <c r="B2692" s="112">
        <v>23.175000000000001</v>
      </c>
      <c r="C2692" s="112">
        <v>22.425000000000001</v>
      </c>
      <c r="D2692" s="112">
        <v>22.225000000000001</v>
      </c>
      <c r="E2692" s="112">
        <v>22</v>
      </c>
      <c r="F2692" s="112">
        <v>21.975000000000001</v>
      </c>
      <c r="G2692" s="112">
        <v>22.074999999999999</v>
      </c>
      <c r="H2692" s="113">
        <v>21.975000000000001</v>
      </c>
      <c r="I2692" s="90">
        <f t="shared" si="1547"/>
        <v>22.780263157894737</v>
      </c>
      <c r="J2692" s="90">
        <f t="shared" si="1548"/>
        <v>22.319736842105264</v>
      </c>
      <c r="K2692" s="114">
        <v>9</v>
      </c>
      <c r="L2692" s="115">
        <v>5.2631578947368418E-2</v>
      </c>
      <c r="M2692" s="90">
        <v>22.19</v>
      </c>
      <c r="N2692" s="90">
        <v>21.98</v>
      </c>
      <c r="O2692" s="90">
        <v>23.41</v>
      </c>
      <c r="P2692" s="90">
        <v>23.71</v>
      </c>
      <c r="Q2692" s="90">
        <v>24.59</v>
      </c>
      <c r="R2692" s="63">
        <f t="shared" si="1536"/>
        <v>2.9500000000000028</v>
      </c>
      <c r="S2692" s="64">
        <f t="shared" si="1535"/>
        <v>0.10010010010010009</v>
      </c>
      <c r="T2692" s="65">
        <f t="shared" si="1529"/>
        <v>1.0095541401273886</v>
      </c>
      <c r="U2692" s="65">
        <f t="shared" si="1529"/>
        <v>0.93891499359248187</v>
      </c>
      <c r="V2692" s="65">
        <f t="shared" si="1537"/>
        <v>0.92703500632644453</v>
      </c>
      <c r="W2692" s="65">
        <f t="shared" si="1538"/>
        <v>0.89385929239528261</v>
      </c>
      <c r="X2692" s="61">
        <f t="shared" si="1549"/>
        <v>-3.2362459546925564E-2</v>
      </c>
      <c r="Y2692" s="66">
        <f t="shared" si="1539"/>
        <v>-1.1363636363635717E-3</v>
      </c>
      <c r="Z2692" s="61">
        <f t="shared" si="1540"/>
        <v>-2.021602264194531E-2</v>
      </c>
      <c r="AA2692" s="67">
        <f t="shared" si="1541"/>
        <v>22.780263157894737</v>
      </c>
      <c r="AB2692" s="68">
        <f t="shared" si="1542"/>
        <v>5.4367606915377627E-2</v>
      </c>
      <c r="AC2692" s="69">
        <f t="shared" si="1543"/>
        <v>3.640869690148938E-2</v>
      </c>
      <c r="AD2692" s="70">
        <f>_xlfn.PERCENTILE.EXC(AC2692:$AC$5675,0.5)</f>
        <v>7.8341665338999972E-2</v>
      </c>
      <c r="AE2692" s="70">
        <f>_xlfn.PERCENTILE.EXC($AC2692:AC$5675,0.35)</f>
        <v>4.3079928832616923E-2</v>
      </c>
      <c r="AF2692" s="71">
        <f t="shared" si="1531"/>
        <v>5.6953623876391607E-2</v>
      </c>
      <c r="AG2692" s="70">
        <f t="shared" si="1532"/>
        <v>-0.12793721572730957</v>
      </c>
      <c r="AH2692" s="70">
        <f t="shared" si="1533"/>
        <v>-0.15861506757985319</v>
      </c>
      <c r="AI2692" s="61" t="str">
        <f t="shared" si="1521"/>
        <v>Safety</v>
      </c>
      <c r="AJ2692" s="68" t="str">
        <f t="shared" si="1522"/>
        <v>Safety</v>
      </c>
      <c r="AK2692" s="72" t="str">
        <f t="shared" si="1523"/>
        <v>00635U</v>
      </c>
      <c r="AL2692" s="73">
        <f t="shared" si="1550"/>
        <v>0</v>
      </c>
      <c r="AM2692" s="72" t="str">
        <f t="shared" si="1526"/>
        <v>00635U</v>
      </c>
      <c r="AN2692" s="73">
        <f t="shared" si="1551"/>
        <v>0</v>
      </c>
      <c r="AO2692" s="74" t="str">
        <f t="shared" ref="AO2692:AO2755" si="1557">IF(AC2692&gt;AF2692,"00631L",IF(AC2692&lt;AH2692,"00631L",IF(AC2692&lt;AG2692,AO2693,"00635U")))</f>
        <v>00635U</v>
      </c>
      <c r="AP2692" s="20">
        <f t="shared" si="1552"/>
        <v>0</v>
      </c>
      <c r="AQ2692" s="74" t="str">
        <f t="shared" si="1530"/>
        <v>00635U</v>
      </c>
      <c r="AR2692" s="20">
        <f t="shared" si="1553"/>
        <v>0</v>
      </c>
      <c r="AS2692" s="74" t="str">
        <f t="shared" si="1524"/>
        <v>00635U</v>
      </c>
      <c r="AT2692" s="20">
        <f t="shared" si="1554"/>
        <v>0</v>
      </c>
      <c r="AU2692" s="74" t="str">
        <f t="shared" si="1544"/>
        <v>00635U</v>
      </c>
      <c r="AV2692" s="20">
        <f t="shared" si="1555"/>
        <v>0</v>
      </c>
      <c r="AW2692" s="74" t="str">
        <f t="shared" si="1545"/>
        <v>00635U</v>
      </c>
      <c r="AX2692" s="20">
        <f t="shared" si="1546"/>
        <v>0</v>
      </c>
      <c r="AY2692" s="20">
        <f t="shared" si="1556"/>
        <v>1</v>
      </c>
      <c r="AZ2692" s="116">
        <v>42403</v>
      </c>
      <c r="BA2692" s="117">
        <v>15.84</v>
      </c>
      <c r="BB2692" s="118">
        <v>15.9</v>
      </c>
      <c r="BC2692" s="76">
        <f t="shared" si="1527"/>
        <v>16.046041666666667</v>
      </c>
      <c r="BD2692" s="76">
        <f t="shared" si="1528"/>
        <v>16.020041666666668</v>
      </c>
      <c r="BE2692" s="77">
        <f t="shared" si="1534"/>
        <v>-9.1014139001051909E-3</v>
      </c>
      <c r="BF2692" s="77">
        <f t="shared" si="1525"/>
        <v>-1.1238526741243458E-2</v>
      </c>
    </row>
    <row r="2693" spans="1:58" s="23" customFormat="1" ht="15.75" customHeight="1" x14ac:dyDescent="0.4">
      <c r="A2693" s="116">
        <v>42401</v>
      </c>
      <c r="B2693" s="112">
        <v>21.524999999999999</v>
      </c>
      <c r="C2693" s="112">
        <v>21.225000000000001</v>
      </c>
      <c r="D2693" s="112">
        <v>21.225000000000001</v>
      </c>
      <c r="E2693" s="112">
        <v>21.125</v>
      </c>
      <c r="F2693" s="112">
        <v>21.175000000000001</v>
      </c>
      <c r="G2693" s="112">
        <v>21.324999999999999</v>
      </c>
      <c r="H2693" s="113">
        <v>21.324999999999999</v>
      </c>
      <c r="I2693" s="90">
        <f t="shared" si="1547"/>
        <v>21.382894736842104</v>
      </c>
      <c r="J2693" s="90">
        <f t="shared" si="1548"/>
        <v>21.225000000000001</v>
      </c>
      <c r="K2693" s="114">
        <v>10</v>
      </c>
      <c r="L2693" s="115">
        <v>5.2631578947368418E-2</v>
      </c>
      <c r="M2693" s="90">
        <v>19.68</v>
      </c>
      <c r="N2693" s="90">
        <v>19.98</v>
      </c>
      <c r="O2693" s="90">
        <v>22.01</v>
      </c>
      <c r="P2693" s="90">
        <v>22.42</v>
      </c>
      <c r="Q2693" s="90">
        <v>23.92</v>
      </c>
      <c r="R2693" s="63">
        <f t="shared" si="1536"/>
        <v>4.7700000000000102</v>
      </c>
      <c r="S2693" s="64">
        <f t="shared" si="1535"/>
        <v>-1.0891089108910835E-2</v>
      </c>
      <c r="T2693" s="65">
        <f t="shared" si="1529"/>
        <v>0.98498498498498499</v>
      </c>
      <c r="U2693" s="65">
        <f t="shared" si="1529"/>
        <v>0.90776919582008175</v>
      </c>
      <c r="V2693" s="65">
        <f t="shared" si="1537"/>
        <v>0.89116859946476357</v>
      </c>
      <c r="W2693" s="65">
        <f t="shared" si="1538"/>
        <v>0.83528428093645479</v>
      </c>
      <c r="X2693" s="61">
        <f t="shared" si="1549"/>
        <v>-1.3937282229965025E-2</v>
      </c>
      <c r="Y2693" s="66">
        <f t="shared" si="1539"/>
        <v>9.4674556213017423E-3</v>
      </c>
      <c r="Z2693" s="61">
        <f t="shared" si="1540"/>
        <v>-7.3841609747091266E-3</v>
      </c>
      <c r="AA2693" s="67">
        <f t="shared" si="1541"/>
        <v>21.382894736842104</v>
      </c>
      <c r="AB2693" s="68">
        <f t="shared" si="1542"/>
        <v>7.7327327327327236E-2</v>
      </c>
      <c r="AC2693" s="69">
        <f t="shared" si="1543"/>
        <v>7.0214951793899083E-2</v>
      </c>
      <c r="AD2693" s="70">
        <f>_xlfn.PERCENTILE.EXC(AC2693:$AC$5675,0.5)</f>
        <v>7.8431372549019593E-2</v>
      </c>
      <c r="AE2693" s="70">
        <f>_xlfn.PERCENTILE.EXC($AC2693:AC$5675,0.35)</f>
        <v>4.3211814108087818E-2</v>
      </c>
      <c r="AF2693" s="71">
        <f t="shared" si="1531"/>
        <v>5.7133653743083955E-2</v>
      </c>
      <c r="AG2693" s="70">
        <f t="shared" si="1532"/>
        <v>-0.12793721572730957</v>
      </c>
      <c r="AH2693" s="70">
        <f t="shared" si="1533"/>
        <v>-0.15861506757985319</v>
      </c>
      <c r="AI2693" s="61" t="str">
        <f t="shared" ref="AI2693:AI2756" si="1558">IF(AC2693&gt;AD2693,"Short VOL","Safety")</f>
        <v>Safety</v>
      </c>
      <c r="AJ2693" s="68" t="str">
        <f t="shared" ref="AJ2693:AJ2756" si="1559">IF(AC2693&gt;AF2693,"Short VOL","Safety")</f>
        <v>Short VOL</v>
      </c>
      <c r="AK2693" s="72" t="str">
        <f t="shared" ref="AK2693:AK2756" si="1560">IF(AO2693 = "00631L","00631L",IF(AS2693 = "00631L","00631L","00635U"))</f>
        <v>00631L</v>
      </c>
      <c r="AL2693" s="73">
        <f t="shared" si="1550"/>
        <v>1</v>
      </c>
      <c r="AM2693" s="72" t="str">
        <f t="shared" si="1526"/>
        <v>00635U</v>
      </c>
      <c r="AN2693" s="73">
        <f t="shared" si="1551"/>
        <v>0</v>
      </c>
      <c r="AO2693" s="74" t="str">
        <f t="shared" si="1557"/>
        <v>00631L</v>
      </c>
      <c r="AP2693" s="20">
        <f t="shared" si="1552"/>
        <v>1</v>
      </c>
      <c r="AQ2693" s="74" t="str">
        <f t="shared" si="1530"/>
        <v>00635U</v>
      </c>
      <c r="AR2693" s="20">
        <f t="shared" si="1553"/>
        <v>0</v>
      </c>
      <c r="AS2693" s="74" t="str">
        <f t="shared" ref="AS2693:AS2756" si="1561">IF(BA2693&gt;BD2693,IF(BF2693&lt;0.2,"00631L","00635U"),"00635U")</f>
        <v>00635U</v>
      </c>
      <c r="AT2693" s="20">
        <f t="shared" si="1554"/>
        <v>0</v>
      </c>
      <c r="AU2693" s="74" t="str">
        <f t="shared" si="1544"/>
        <v>00631L</v>
      </c>
      <c r="AV2693" s="20">
        <f t="shared" si="1555"/>
        <v>1</v>
      </c>
      <c r="AW2693" s="74" t="str">
        <f t="shared" si="1545"/>
        <v>00631L</v>
      </c>
      <c r="AX2693" s="20">
        <f t="shared" si="1546"/>
        <v>1</v>
      </c>
      <c r="AY2693" s="20">
        <f t="shared" si="1556"/>
        <v>0</v>
      </c>
      <c r="AZ2693" s="116">
        <v>42402</v>
      </c>
      <c r="BA2693" s="117">
        <v>15.65</v>
      </c>
      <c r="BB2693" s="118">
        <v>15.6</v>
      </c>
      <c r="BC2693" s="76">
        <f t="shared" si="1527"/>
        <v>16.069791666666667</v>
      </c>
      <c r="BD2693" s="76">
        <f t="shared" si="1528"/>
        <v>16.041875000000001</v>
      </c>
      <c r="BE2693" s="77">
        <f t="shared" si="1534"/>
        <v>-2.9234459065275217E-2</v>
      </c>
      <c r="BF2693" s="77">
        <f t="shared" ref="BF2693:BF2756" si="1562">(BA2693-BD2693)/BD2693</f>
        <v>-2.4428254178517201E-2</v>
      </c>
    </row>
    <row r="2694" spans="1:58" s="23" customFormat="1" ht="15.75" customHeight="1" x14ac:dyDescent="0.4">
      <c r="A2694" s="116">
        <v>42398</v>
      </c>
      <c r="B2694" s="112">
        <v>21.625</v>
      </c>
      <c r="C2694" s="112">
        <v>21.324999999999999</v>
      </c>
      <c r="D2694" s="112">
        <v>21.4</v>
      </c>
      <c r="E2694" s="112">
        <v>21.324999999999999</v>
      </c>
      <c r="F2694" s="112">
        <v>21.324999999999999</v>
      </c>
      <c r="G2694" s="112">
        <v>21.524999999999999</v>
      </c>
      <c r="H2694" s="113">
        <v>21.425000000000001</v>
      </c>
      <c r="I2694" s="90">
        <f t="shared" si="1547"/>
        <v>21.498684210526317</v>
      </c>
      <c r="J2694" s="90">
        <f t="shared" si="1548"/>
        <v>21.356578947368419</v>
      </c>
      <c r="K2694" s="114">
        <v>11</v>
      </c>
      <c r="L2694" s="115">
        <v>5.2631578947368418E-2</v>
      </c>
      <c r="M2694" s="90">
        <v>19.37</v>
      </c>
      <c r="N2694" s="90">
        <v>20.2</v>
      </c>
      <c r="O2694" s="90">
        <v>22.66</v>
      </c>
      <c r="P2694" s="90">
        <v>22.82</v>
      </c>
      <c r="Q2694" s="90">
        <v>24.01</v>
      </c>
      <c r="R2694" s="63">
        <f t="shared" si="1536"/>
        <v>5.9100000000000037</v>
      </c>
      <c r="S2694" s="64">
        <f t="shared" si="1535"/>
        <v>-9.9018733273862722E-2</v>
      </c>
      <c r="T2694" s="65">
        <f t="shared" si="1529"/>
        <v>0.95891089108910899</v>
      </c>
      <c r="U2694" s="65">
        <f t="shared" si="1529"/>
        <v>0.89143865842894965</v>
      </c>
      <c r="V2694" s="65">
        <f t="shared" si="1537"/>
        <v>0.88518843120070112</v>
      </c>
      <c r="W2694" s="65">
        <f t="shared" si="1538"/>
        <v>0.84131611828404818</v>
      </c>
      <c r="X2694" s="61">
        <f t="shared" si="1549"/>
        <v>-1.3872832369942229E-2</v>
      </c>
      <c r="Y2694" s="66">
        <f t="shared" si="1539"/>
        <v>4.6893317702228097E-3</v>
      </c>
      <c r="Z2694" s="61">
        <f t="shared" si="1540"/>
        <v>-6.609951649427904E-3</v>
      </c>
      <c r="AA2694" s="67">
        <f t="shared" si="1541"/>
        <v>21.498684210526314</v>
      </c>
      <c r="AB2694" s="68">
        <f t="shared" si="1542"/>
        <v>7.0544554455445579E-2</v>
      </c>
      <c r="AC2694" s="69">
        <f t="shared" si="1543"/>
        <v>6.4291297550807647E-2</v>
      </c>
      <c r="AD2694" s="70">
        <f>_xlfn.PERCENTILE.EXC(AC2694:$AC$5675,0.5)</f>
        <v>7.8431372549019662E-2</v>
      </c>
      <c r="AE2694" s="70">
        <f>_xlfn.PERCENTILE.EXC($AC2694:AC$5675,0.35)</f>
        <v>4.3116590867513835E-2</v>
      </c>
      <c r="AF2694" s="71">
        <f t="shared" si="1531"/>
        <v>5.7133653743083955E-2</v>
      </c>
      <c r="AG2694" s="70">
        <f t="shared" si="1532"/>
        <v>-0.12793721572730957</v>
      </c>
      <c r="AH2694" s="70">
        <f t="shared" si="1533"/>
        <v>-0.15861506757985319</v>
      </c>
      <c r="AI2694" s="61" t="str">
        <f t="shared" si="1558"/>
        <v>Safety</v>
      </c>
      <c r="AJ2694" s="68" t="str">
        <f t="shared" si="1559"/>
        <v>Short VOL</v>
      </c>
      <c r="AK2694" s="72" t="str">
        <f t="shared" si="1560"/>
        <v>00631L</v>
      </c>
      <c r="AL2694" s="73">
        <f t="shared" si="1550"/>
        <v>1</v>
      </c>
      <c r="AM2694" s="72" t="str">
        <f t="shared" ref="AM2694:AM2757" si="1563">IF(AO2694&lt;&gt;AQ2694,AM2695,AO2694)</f>
        <v>00635U</v>
      </c>
      <c r="AN2694" s="73">
        <f t="shared" si="1551"/>
        <v>0</v>
      </c>
      <c r="AO2694" s="74" t="str">
        <f t="shared" si="1557"/>
        <v>00631L</v>
      </c>
      <c r="AP2694" s="20">
        <f t="shared" si="1552"/>
        <v>1</v>
      </c>
      <c r="AQ2694" s="74" t="str">
        <f t="shared" si="1530"/>
        <v>00635U</v>
      </c>
      <c r="AR2694" s="20">
        <f t="shared" si="1553"/>
        <v>0</v>
      </c>
      <c r="AS2694" s="74" t="str">
        <f t="shared" si="1561"/>
        <v>00635U</v>
      </c>
      <c r="AT2694" s="20">
        <f t="shared" si="1554"/>
        <v>0</v>
      </c>
      <c r="AU2694" s="74" t="str">
        <f t="shared" si="1544"/>
        <v>00631L</v>
      </c>
      <c r="AV2694" s="20">
        <f t="shared" si="1555"/>
        <v>1</v>
      </c>
      <c r="AW2694" s="74" t="str">
        <f t="shared" si="1545"/>
        <v>00631L</v>
      </c>
      <c r="AX2694" s="20">
        <f t="shared" si="1546"/>
        <v>1</v>
      </c>
      <c r="AY2694" s="20">
        <f t="shared" si="1556"/>
        <v>0</v>
      </c>
      <c r="AZ2694" s="116">
        <v>42401</v>
      </c>
      <c r="BA2694" s="117">
        <v>15.36</v>
      </c>
      <c r="BB2694" s="118">
        <v>15.5625</v>
      </c>
      <c r="BC2694" s="76">
        <f t="shared" ref="BC2694:BC2757" si="1564">AVERAGE(BB2694:BB2753)</f>
        <v>16.101875</v>
      </c>
      <c r="BD2694" s="76">
        <f t="shared" ref="BD2694:BD2757" si="1565">AVERAGE(BA2694,BB2694:BB2752)</f>
        <v>16.065791666666669</v>
      </c>
      <c r="BE2694" s="77">
        <f t="shared" si="1534"/>
        <v>-3.3497651671001029E-2</v>
      </c>
      <c r="BF2694" s="77">
        <f t="shared" si="1562"/>
        <v>-4.3931334434707481E-2</v>
      </c>
    </row>
    <row r="2695" spans="1:58" s="23" customFormat="1" ht="15.75" customHeight="1" x14ac:dyDescent="0.4">
      <c r="A2695" s="116">
        <v>42397</v>
      </c>
      <c r="B2695" s="112">
        <v>23.274999999999999</v>
      </c>
      <c r="C2695" s="112">
        <v>22.475000000000001</v>
      </c>
      <c r="D2695" s="112">
        <v>22.324999999999999</v>
      </c>
      <c r="E2695" s="112">
        <v>22.125</v>
      </c>
      <c r="F2695" s="112">
        <v>22.125</v>
      </c>
      <c r="G2695" s="112">
        <v>22.274999999999999</v>
      </c>
      <c r="H2695" s="113">
        <v>22.175000000000001</v>
      </c>
      <c r="I2695" s="90">
        <f t="shared" si="1547"/>
        <v>22.980263157894736</v>
      </c>
      <c r="J2695" s="90">
        <f t="shared" si="1548"/>
        <v>22.419736842105262</v>
      </c>
      <c r="K2695" s="114">
        <v>12</v>
      </c>
      <c r="L2695" s="115">
        <v>5.2631578947368418E-2</v>
      </c>
      <c r="M2695" s="90">
        <v>23.4</v>
      </c>
      <c r="N2695" s="90">
        <v>22.42</v>
      </c>
      <c r="O2695" s="90">
        <v>24.02</v>
      </c>
      <c r="P2695" s="90">
        <v>24.61</v>
      </c>
      <c r="Q2695" s="90">
        <v>24.9</v>
      </c>
      <c r="R2695" s="63">
        <f t="shared" si="1536"/>
        <v>2.8099999999999952</v>
      </c>
      <c r="S2695" s="64">
        <f t="shared" si="1535"/>
        <v>-2.9857204673301503E-2</v>
      </c>
      <c r="T2695" s="65">
        <f t="shared" si="1529"/>
        <v>1.0437109723461193</v>
      </c>
      <c r="U2695" s="65">
        <f t="shared" si="1529"/>
        <v>0.93338884263114086</v>
      </c>
      <c r="V2695" s="65">
        <f t="shared" si="1537"/>
        <v>0.91101178382771242</v>
      </c>
      <c r="W2695" s="65">
        <f t="shared" si="1538"/>
        <v>0.90040160642570288</v>
      </c>
      <c r="X2695" s="61">
        <f t="shared" si="1549"/>
        <v>-3.4371643394199666E-2</v>
      </c>
      <c r="Y2695" s="66">
        <f t="shared" si="1539"/>
        <v>2.2598870056497497E-3</v>
      </c>
      <c r="Z2695" s="61">
        <f t="shared" si="1540"/>
        <v>-2.4391640423704567E-2</v>
      </c>
      <c r="AA2695" s="67">
        <f t="shared" si="1541"/>
        <v>22.980263157894736</v>
      </c>
      <c r="AB2695" s="68">
        <f t="shared" si="1542"/>
        <v>3.813559322033884E-2</v>
      </c>
      <c r="AC2695" s="69">
        <f t="shared" si="1543"/>
        <v>2.4989436123761578E-2</v>
      </c>
      <c r="AD2695" s="70">
        <f>_xlfn.PERCENTILE.EXC(AC2695:$AC$5675,0.5)</f>
        <v>7.8431372549019718E-2</v>
      </c>
      <c r="AE2695" s="70">
        <f>_xlfn.PERCENTILE.EXC($AC2695:AC$5675,0.35)</f>
        <v>4.3075317089653946E-2</v>
      </c>
      <c r="AF2695" s="71">
        <f t="shared" si="1531"/>
        <v>5.7133653743083955E-2</v>
      </c>
      <c r="AG2695" s="70">
        <f t="shared" si="1532"/>
        <v>-0.12793721572730957</v>
      </c>
      <c r="AH2695" s="70">
        <f t="shared" si="1533"/>
        <v>-0.15861506757985319</v>
      </c>
      <c r="AI2695" s="61" t="str">
        <f t="shared" si="1558"/>
        <v>Safety</v>
      </c>
      <c r="AJ2695" s="68" t="str">
        <f t="shared" si="1559"/>
        <v>Safety</v>
      </c>
      <c r="AK2695" s="72" t="str">
        <f t="shared" si="1560"/>
        <v>00635U</v>
      </c>
      <c r="AL2695" s="73">
        <f t="shared" si="1550"/>
        <v>0</v>
      </c>
      <c r="AM2695" s="72" t="str">
        <f t="shared" si="1563"/>
        <v>00635U</v>
      </c>
      <c r="AN2695" s="73">
        <f t="shared" si="1551"/>
        <v>0</v>
      </c>
      <c r="AO2695" s="74" t="str">
        <f t="shared" si="1557"/>
        <v>00635U</v>
      </c>
      <c r="AP2695" s="20">
        <f t="shared" si="1552"/>
        <v>0</v>
      </c>
      <c r="AQ2695" s="74" t="str">
        <f t="shared" si="1530"/>
        <v>00635U</v>
      </c>
      <c r="AR2695" s="20">
        <f t="shared" si="1553"/>
        <v>0</v>
      </c>
      <c r="AS2695" s="74" t="str">
        <f t="shared" si="1561"/>
        <v>00635U</v>
      </c>
      <c r="AT2695" s="20">
        <f t="shared" si="1554"/>
        <v>0</v>
      </c>
      <c r="AU2695" s="74" t="str">
        <f t="shared" si="1544"/>
        <v>00635U</v>
      </c>
      <c r="AV2695" s="20">
        <f t="shared" si="1555"/>
        <v>0</v>
      </c>
      <c r="AW2695" s="74" t="str">
        <f t="shared" si="1545"/>
        <v>00635U</v>
      </c>
      <c r="AX2695" s="20">
        <f t="shared" si="1546"/>
        <v>0</v>
      </c>
      <c r="AY2695" s="20">
        <f t="shared" si="1556"/>
        <v>1</v>
      </c>
      <c r="AZ2695" s="116">
        <v>42398</v>
      </c>
      <c r="BA2695" s="117">
        <v>15.5375</v>
      </c>
      <c r="BB2695" s="118">
        <v>15.5</v>
      </c>
      <c r="BC2695" s="76">
        <f t="shared" si="1564"/>
        <v>16.134583333333335</v>
      </c>
      <c r="BD2695" s="76">
        <f t="shared" si="1565"/>
        <v>16.101458333333333</v>
      </c>
      <c r="BE2695" s="77">
        <f t="shared" si="1534"/>
        <v>-3.9330630374712822E-2</v>
      </c>
      <c r="BF2695" s="77">
        <f t="shared" si="1562"/>
        <v>-3.5025295327804185E-2</v>
      </c>
    </row>
    <row r="2696" spans="1:58" s="23" customFormat="1" ht="15.75" customHeight="1" x14ac:dyDescent="0.4">
      <c r="A2696" s="116">
        <v>42396</v>
      </c>
      <c r="B2696" s="112">
        <v>23.774999999999999</v>
      </c>
      <c r="C2696" s="112">
        <v>22.925000000000001</v>
      </c>
      <c r="D2696" s="112">
        <v>22.675000000000001</v>
      </c>
      <c r="E2696" s="112">
        <v>22.475000000000001</v>
      </c>
      <c r="F2696" s="112">
        <v>22.45</v>
      </c>
      <c r="G2696" s="112">
        <v>22.524999999999999</v>
      </c>
      <c r="H2696" s="113">
        <v>22.475000000000001</v>
      </c>
      <c r="I2696" s="90">
        <f t="shared" si="1547"/>
        <v>23.506578947368421</v>
      </c>
      <c r="J2696" s="90">
        <f t="shared" si="1548"/>
        <v>22.846052631578949</v>
      </c>
      <c r="K2696" s="114">
        <v>13</v>
      </c>
      <c r="L2696" s="115">
        <v>5.2631578947368418E-2</v>
      </c>
      <c r="M2696" s="90">
        <v>24.51</v>
      </c>
      <c r="N2696" s="90">
        <v>23.11</v>
      </c>
      <c r="O2696" s="90">
        <v>24.47</v>
      </c>
      <c r="P2696" s="90">
        <v>25.05</v>
      </c>
      <c r="Q2696" s="90">
        <v>25.18</v>
      </c>
      <c r="R2696" s="63">
        <f t="shared" si="1536"/>
        <v>1.8999999999999915</v>
      </c>
      <c r="S2696" s="64">
        <f t="shared" si="1535"/>
        <v>2.7111111111111086E-2</v>
      </c>
      <c r="T2696" s="65">
        <f t="shared" si="1529"/>
        <v>1.0605798355690179</v>
      </c>
      <c r="U2696" s="65">
        <f t="shared" si="1529"/>
        <v>0.94442174090723341</v>
      </c>
      <c r="V2696" s="65">
        <f t="shared" si="1537"/>
        <v>0.92255489021956083</v>
      </c>
      <c r="W2696" s="65">
        <f t="shared" si="1538"/>
        <v>0.91779189833200947</v>
      </c>
      <c r="X2696" s="61">
        <f t="shared" si="1549"/>
        <v>-3.5751840168243863E-2</v>
      </c>
      <c r="Y2696" s="66">
        <f t="shared" si="1539"/>
        <v>0</v>
      </c>
      <c r="Z2696" s="61">
        <f t="shared" si="1540"/>
        <v>-2.8099636160089484E-2</v>
      </c>
      <c r="AA2696" s="67">
        <f t="shared" si="1541"/>
        <v>23.506578947368418</v>
      </c>
      <c r="AB2696" s="68">
        <f t="shared" si="1542"/>
        <v>2.8775421895283392E-2</v>
      </c>
      <c r="AC2696" s="69">
        <f t="shared" si="1543"/>
        <v>1.7160491015509229E-2</v>
      </c>
      <c r="AD2696" s="70">
        <f>_xlfn.PERCENTILE.EXC(AC2696:$AC$5675,0.5)</f>
        <v>7.8467008026775781E-2</v>
      </c>
      <c r="AE2696" s="70">
        <f>_xlfn.PERCENTILE.EXC($AC2696:AC$5675,0.35)</f>
        <v>4.3198210788005828E-2</v>
      </c>
      <c r="AF2696" s="71">
        <f t="shared" si="1531"/>
        <v>5.7385187639596782E-2</v>
      </c>
      <c r="AG2696" s="70">
        <f t="shared" si="1532"/>
        <v>-0.12793721572730957</v>
      </c>
      <c r="AH2696" s="70">
        <f t="shared" si="1533"/>
        <v>-0.15861506757985319</v>
      </c>
      <c r="AI2696" s="61" t="str">
        <f t="shared" si="1558"/>
        <v>Safety</v>
      </c>
      <c r="AJ2696" s="68" t="str">
        <f t="shared" si="1559"/>
        <v>Safety</v>
      </c>
      <c r="AK2696" s="72" t="str">
        <f t="shared" si="1560"/>
        <v>00635U</v>
      </c>
      <c r="AL2696" s="73">
        <f t="shared" si="1550"/>
        <v>0</v>
      </c>
      <c r="AM2696" s="72" t="str">
        <f t="shared" si="1563"/>
        <v>00635U</v>
      </c>
      <c r="AN2696" s="73">
        <f t="shared" si="1551"/>
        <v>0</v>
      </c>
      <c r="AO2696" s="74" t="str">
        <f t="shared" si="1557"/>
        <v>00635U</v>
      </c>
      <c r="AP2696" s="20">
        <f t="shared" si="1552"/>
        <v>0</v>
      </c>
      <c r="AQ2696" s="74" t="str">
        <f t="shared" si="1530"/>
        <v>00635U</v>
      </c>
      <c r="AR2696" s="20">
        <f t="shared" si="1553"/>
        <v>0</v>
      </c>
      <c r="AS2696" s="74" t="str">
        <f t="shared" si="1561"/>
        <v>00635U</v>
      </c>
      <c r="AT2696" s="20">
        <f t="shared" si="1554"/>
        <v>0</v>
      </c>
      <c r="AU2696" s="74" t="str">
        <f t="shared" si="1544"/>
        <v>00635U</v>
      </c>
      <c r="AV2696" s="20">
        <f t="shared" si="1555"/>
        <v>0</v>
      </c>
      <c r="AW2696" s="74" t="str">
        <f t="shared" si="1545"/>
        <v>00635U</v>
      </c>
      <c r="AX2696" s="20">
        <f t="shared" si="1546"/>
        <v>0</v>
      </c>
      <c r="AY2696" s="20">
        <f t="shared" si="1556"/>
        <v>1</v>
      </c>
      <c r="AZ2696" s="116">
        <v>42397</v>
      </c>
      <c r="BA2696" s="117">
        <v>15.64</v>
      </c>
      <c r="BB2696" s="118">
        <v>15.5875</v>
      </c>
      <c r="BC2696" s="76">
        <f t="shared" si="1564"/>
        <v>16.168125</v>
      </c>
      <c r="BD2696" s="76">
        <f t="shared" si="1565"/>
        <v>16.136916666666668</v>
      </c>
      <c r="BE2696" s="77">
        <f t="shared" si="1534"/>
        <v>-3.5911708995322554E-2</v>
      </c>
      <c r="BF2696" s="77">
        <f t="shared" si="1562"/>
        <v>-3.079378030705994E-2</v>
      </c>
    </row>
    <row r="2697" spans="1:58" s="23" customFormat="1" ht="15.75" customHeight="1" x14ac:dyDescent="0.4">
      <c r="A2697" s="116">
        <v>42395</v>
      </c>
      <c r="B2697" s="112">
        <v>22.925000000000001</v>
      </c>
      <c r="C2697" s="112">
        <v>22.225000000000001</v>
      </c>
      <c r="D2697" s="112">
        <v>22.125</v>
      </c>
      <c r="E2697" s="112">
        <v>21.925000000000001</v>
      </c>
      <c r="F2697" s="112">
        <v>21.95</v>
      </c>
      <c r="G2697" s="112">
        <v>22.1</v>
      </c>
      <c r="H2697" s="113">
        <v>22.074999999999999</v>
      </c>
      <c r="I2697" s="90">
        <f t="shared" si="1547"/>
        <v>22.740789473684213</v>
      </c>
      <c r="J2697" s="90">
        <f t="shared" si="1548"/>
        <v>22.198684210526316</v>
      </c>
      <c r="K2697" s="114">
        <v>14</v>
      </c>
      <c r="L2697" s="115">
        <v>5.2631578947368418E-2</v>
      </c>
      <c r="M2697" s="90">
        <v>24.25</v>
      </c>
      <c r="N2697" s="90">
        <v>22.5</v>
      </c>
      <c r="O2697" s="90">
        <v>23.29</v>
      </c>
      <c r="P2697" s="90">
        <v>24.34</v>
      </c>
      <c r="Q2697" s="90">
        <v>24.89</v>
      </c>
      <c r="R2697" s="63">
        <f t="shared" si="1536"/>
        <v>0.87999999999999545</v>
      </c>
      <c r="S2697" s="64">
        <f t="shared" si="1535"/>
        <v>-6.8322981366459576E-2</v>
      </c>
      <c r="T2697" s="65">
        <f t="shared" ref="T2697:U2760" si="1566">M2697/N2697</f>
        <v>1.0777777777777777</v>
      </c>
      <c r="U2697" s="65">
        <f t="shared" si="1566"/>
        <v>0.96607986260197509</v>
      </c>
      <c r="V2697" s="65">
        <f t="shared" si="1537"/>
        <v>0.92440427280197202</v>
      </c>
      <c r="W2697" s="65">
        <f t="shared" si="1538"/>
        <v>0.90397750100441943</v>
      </c>
      <c r="X2697" s="61">
        <f t="shared" si="1549"/>
        <v>-3.0534351145038136E-2</v>
      </c>
      <c r="Y2697" s="66">
        <f t="shared" si="1539"/>
        <v>6.8415051311287835E-3</v>
      </c>
      <c r="Z2697" s="61">
        <f t="shared" si="1540"/>
        <v>-2.3838453972111404E-2</v>
      </c>
      <c r="AA2697" s="67">
        <f t="shared" si="1541"/>
        <v>22.74078947368421</v>
      </c>
      <c r="AB2697" s="68">
        <f t="shared" si="1542"/>
        <v>1.888888888888892E-2</v>
      </c>
      <c r="AC2697" s="69">
        <f t="shared" si="1543"/>
        <v>1.0701754385964869E-2</v>
      </c>
      <c r="AD2697" s="70">
        <f>_xlfn.PERCENTILE.EXC(AC2697:$AC$5675,0.5)</f>
        <v>7.850264350453183E-2</v>
      </c>
      <c r="AE2697" s="70">
        <f>_xlfn.PERCENTILE.EXC($AC2697:AC$5675,0.35)</f>
        <v>4.3375053949071873E-2</v>
      </c>
      <c r="AF2697" s="71">
        <f t="shared" si="1531"/>
        <v>5.7541661030269003E-2</v>
      </c>
      <c r="AG2697" s="70">
        <f t="shared" si="1532"/>
        <v>-0.12793721572730957</v>
      </c>
      <c r="AH2697" s="70">
        <f t="shared" si="1533"/>
        <v>-0.15861506757985319</v>
      </c>
      <c r="AI2697" s="61" t="str">
        <f t="shared" si="1558"/>
        <v>Safety</v>
      </c>
      <c r="AJ2697" s="68" t="str">
        <f t="shared" si="1559"/>
        <v>Safety</v>
      </c>
      <c r="AK2697" s="72" t="str">
        <f t="shared" si="1560"/>
        <v>00635U</v>
      </c>
      <c r="AL2697" s="73">
        <f t="shared" si="1550"/>
        <v>0</v>
      </c>
      <c r="AM2697" s="72" t="str">
        <f t="shared" si="1563"/>
        <v>00635U</v>
      </c>
      <c r="AN2697" s="73">
        <f t="shared" si="1551"/>
        <v>0</v>
      </c>
      <c r="AO2697" s="74" t="str">
        <f t="shared" si="1557"/>
        <v>00635U</v>
      </c>
      <c r="AP2697" s="20">
        <f t="shared" si="1552"/>
        <v>0</v>
      </c>
      <c r="AQ2697" s="74" t="str">
        <f t="shared" si="1530"/>
        <v>00635U</v>
      </c>
      <c r="AR2697" s="20">
        <f t="shared" si="1553"/>
        <v>0</v>
      </c>
      <c r="AS2697" s="74" t="str">
        <f t="shared" si="1561"/>
        <v>00635U</v>
      </c>
      <c r="AT2697" s="20">
        <f t="shared" si="1554"/>
        <v>0</v>
      </c>
      <c r="AU2697" s="74" t="str">
        <f t="shared" si="1544"/>
        <v>00635U</v>
      </c>
      <c r="AV2697" s="20">
        <f t="shared" si="1555"/>
        <v>0</v>
      </c>
      <c r="AW2697" s="74" t="str">
        <f t="shared" si="1545"/>
        <v>00635U</v>
      </c>
      <c r="AX2697" s="20">
        <f t="shared" si="1546"/>
        <v>0</v>
      </c>
      <c r="AY2697" s="20">
        <f t="shared" si="1556"/>
        <v>1</v>
      </c>
      <c r="AZ2697" s="116">
        <v>42396</v>
      </c>
      <c r="BA2697" s="117">
        <v>15.8</v>
      </c>
      <c r="BB2697" s="118">
        <v>15.95</v>
      </c>
      <c r="BC2697" s="76">
        <f t="shared" si="1564"/>
        <v>16.197500000000002</v>
      </c>
      <c r="BD2697" s="76">
        <f t="shared" si="1565"/>
        <v>16.171666666666667</v>
      </c>
      <c r="BE2697" s="77">
        <f t="shared" si="1534"/>
        <v>-1.5280135823429681E-2</v>
      </c>
      <c r="BF2697" s="77">
        <f t="shared" si="1562"/>
        <v>-2.2982582706379439E-2</v>
      </c>
    </row>
    <row r="2698" spans="1:58" s="23" customFormat="1" ht="15.75" customHeight="1" x14ac:dyDescent="0.4">
      <c r="A2698" s="116">
        <v>42394</v>
      </c>
      <c r="B2698" s="112">
        <v>24.024999999999999</v>
      </c>
      <c r="C2698" s="112">
        <v>23.175000000000001</v>
      </c>
      <c r="D2698" s="112">
        <v>22.9</v>
      </c>
      <c r="E2698" s="112">
        <v>22.625</v>
      </c>
      <c r="F2698" s="112">
        <v>22.574999999999999</v>
      </c>
      <c r="G2698" s="112">
        <v>22.675000000000001</v>
      </c>
      <c r="H2698" s="113">
        <v>22.625</v>
      </c>
      <c r="I2698" s="90">
        <f t="shared" si="1547"/>
        <v>23.846052631578946</v>
      </c>
      <c r="J2698" s="90">
        <f t="shared" si="1548"/>
        <v>23.117105263157896</v>
      </c>
      <c r="K2698" s="114">
        <v>15</v>
      </c>
      <c r="L2698" s="115">
        <v>5.2631578947368418E-2</v>
      </c>
      <c r="M2698" s="90">
        <v>26.04</v>
      </c>
      <c r="N2698" s="90">
        <v>24.15</v>
      </c>
      <c r="O2698" s="90">
        <v>25.25</v>
      </c>
      <c r="P2698" s="90">
        <v>25.45</v>
      </c>
      <c r="Q2698" s="90">
        <v>25.53</v>
      </c>
      <c r="R2698" s="63">
        <f t="shared" si="1536"/>
        <v>0.51000000000000512</v>
      </c>
      <c r="S2698" s="64">
        <f t="shared" si="1535"/>
        <v>8.1020590868397441E-2</v>
      </c>
      <c r="T2698" s="65">
        <f t="shared" si="1566"/>
        <v>1.0782608695652174</v>
      </c>
      <c r="U2698" s="65">
        <f t="shared" si="1566"/>
        <v>0.9564356435643564</v>
      </c>
      <c r="V2698" s="65">
        <f t="shared" si="1537"/>
        <v>0.94891944990176813</v>
      </c>
      <c r="W2698" s="65">
        <f t="shared" si="1538"/>
        <v>0.94594594594594583</v>
      </c>
      <c r="X2698" s="61">
        <f t="shared" si="1549"/>
        <v>-3.5379812695109175E-2</v>
      </c>
      <c r="Y2698" s="66">
        <f t="shared" si="1539"/>
        <v>0</v>
      </c>
      <c r="Z2698" s="61">
        <f t="shared" si="1540"/>
        <v>-3.0568890360315508E-2</v>
      </c>
      <c r="AA2698" s="67">
        <f t="shared" si="1541"/>
        <v>23.846052631578946</v>
      </c>
      <c r="AB2698" s="68">
        <f t="shared" si="1542"/>
        <v>-5.175983436853002E-3</v>
      </c>
      <c r="AC2698" s="69">
        <f t="shared" si="1543"/>
        <v>-1.258581235697941E-2</v>
      </c>
      <c r="AD2698" s="70">
        <f>_xlfn.PERCENTILE.EXC(AC2698:$AC$5675,0.5)</f>
        <v>7.852651326670311E-2</v>
      </c>
      <c r="AE2698" s="70">
        <f>_xlfn.PERCENTILE.EXC($AC2698:AC$5675,0.35)</f>
        <v>4.3382616818148131E-2</v>
      </c>
      <c r="AF2698" s="71">
        <f t="shared" si="1531"/>
        <v>5.7666615532215373E-2</v>
      </c>
      <c r="AG2698" s="70">
        <f t="shared" si="1532"/>
        <v>-0.12793721572730957</v>
      </c>
      <c r="AH2698" s="70">
        <f t="shared" si="1533"/>
        <v>-0.15861506757985319</v>
      </c>
      <c r="AI2698" s="61" t="str">
        <f t="shared" si="1558"/>
        <v>Safety</v>
      </c>
      <c r="AJ2698" s="68" t="str">
        <f t="shared" si="1559"/>
        <v>Safety</v>
      </c>
      <c r="AK2698" s="72" t="str">
        <f t="shared" si="1560"/>
        <v>00635U</v>
      </c>
      <c r="AL2698" s="73">
        <f t="shared" si="1550"/>
        <v>0</v>
      </c>
      <c r="AM2698" s="72" t="str">
        <f t="shared" si="1563"/>
        <v>00635U</v>
      </c>
      <c r="AN2698" s="73">
        <f t="shared" si="1551"/>
        <v>0</v>
      </c>
      <c r="AO2698" s="74" t="str">
        <f t="shared" si="1557"/>
        <v>00635U</v>
      </c>
      <c r="AP2698" s="20">
        <f t="shared" si="1552"/>
        <v>0</v>
      </c>
      <c r="AQ2698" s="74" t="str">
        <f t="shared" ref="AQ2698:AQ2761" si="1567">IF(BB2698&gt;BC2698,IF(BE2698&lt;0.2,"00631L","00635U"),"00635U")</f>
        <v>00635U</v>
      </c>
      <c r="AR2698" s="20">
        <f t="shared" si="1553"/>
        <v>0</v>
      </c>
      <c r="AS2698" s="74" t="str">
        <f t="shared" si="1561"/>
        <v>00635U</v>
      </c>
      <c r="AT2698" s="20">
        <f t="shared" si="1554"/>
        <v>0</v>
      </c>
      <c r="AU2698" s="74" t="str">
        <f t="shared" si="1544"/>
        <v>00635U</v>
      </c>
      <c r="AV2698" s="20">
        <f t="shared" si="1555"/>
        <v>0</v>
      </c>
      <c r="AW2698" s="74" t="str">
        <f t="shared" si="1545"/>
        <v>00635U</v>
      </c>
      <c r="AX2698" s="20">
        <f t="shared" si="1546"/>
        <v>0</v>
      </c>
      <c r="AY2698" s="20">
        <f t="shared" si="1556"/>
        <v>1</v>
      </c>
      <c r="AZ2698" s="116">
        <v>42395</v>
      </c>
      <c r="BA2698" s="117">
        <v>15.89</v>
      </c>
      <c r="BB2698" s="118">
        <v>15.862500000000001</v>
      </c>
      <c r="BC2698" s="76">
        <f t="shared" si="1564"/>
        <v>16.218333333333337</v>
      </c>
      <c r="BD2698" s="76">
        <f t="shared" si="1565"/>
        <v>16.1965</v>
      </c>
      <c r="BE2698" s="77">
        <f t="shared" si="1534"/>
        <v>-2.1940191141712247E-2</v>
      </c>
      <c r="BF2698" s="77">
        <f t="shared" si="1562"/>
        <v>-1.8923841570709705E-2</v>
      </c>
    </row>
    <row r="2699" spans="1:58" s="23" customFormat="1" ht="15.75" customHeight="1" x14ac:dyDescent="0.4">
      <c r="A2699" s="116">
        <v>42391</v>
      </c>
      <c r="B2699" s="112">
        <v>22.725000000000001</v>
      </c>
      <c r="C2699" s="112">
        <v>22.175000000000001</v>
      </c>
      <c r="D2699" s="112">
        <v>22.074999999999999</v>
      </c>
      <c r="E2699" s="112">
        <v>21.875</v>
      </c>
      <c r="F2699" s="112">
        <v>21.925000000000001</v>
      </c>
      <c r="G2699" s="112">
        <v>22.074999999999999</v>
      </c>
      <c r="H2699" s="113">
        <v>22.125</v>
      </c>
      <c r="I2699" s="90">
        <f t="shared" si="1547"/>
        <v>22.638157894736842</v>
      </c>
      <c r="J2699" s="90">
        <f t="shared" si="1548"/>
        <v>22.159210526315789</v>
      </c>
      <c r="K2699" s="114">
        <v>16</v>
      </c>
      <c r="L2699" s="115">
        <v>5.2631578947368418E-2</v>
      </c>
      <c r="M2699" s="90">
        <v>22.59</v>
      </c>
      <c r="N2699" s="90">
        <v>22.34</v>
      </c>
      <c r="O2699" s="90">
        <v>24.28</v>
      </c>
      <c r="P2699" s="90">
        <v>24.58</v>
      </c>
      <c r="Q2699" s="90">
        <v>25.05</v>
      </c>
      <c r="R2699" s="63">
        <f t="shared" si="1536"/>
        <v>3.9299999999999997</v>
      </c>
      <c r="S2699" s="64">
        <f t="shared" si="1535"/>
        <v>-0.16298239040839271</v>
      </c>
      <c r="T2699" s="65">
        <f t="shared" si="1566"/>
        <v>1.0111906893464637</v>
      </c>
      <c r="U2699" s="65">
        <f t="shared" si="1566"/>
        <v>0.92009884678747933</v>
      </c>
      <c r="V2699" s="65">
        <f t="shared" si="1537"/>
        <v>0.90886899918633046</v>
      </c>
      <c r="W2699" s="65">
        <f t="shared" si="1538"/>
        <v>0.89181636726546898</v>
      </c>
      <c r="X2699" s="61">
        <f t="shared" si="1549"/>
        <v>-2.4202420242024233E-2</v>
      </c>
      <c r="Y2699" s="66">
        <f t="shared" si="1539"/>
        <v>1.1428571428571429E-2</v>
      </c>
      <c r="Z2699" s="61">
        <f t="shared" si="1540"/>
        <v>-2.1156640511479256E-2</v>
      </c>
      <c r="AA2699" s="67">
        <f t="shared" si="1541"/>
        <v>22.638157894736846</v>
      </c>
      <c r="AB2699" s="68">
        <f t="shared" si="1542"/>
        <v>1.7233661593554234E-2</v>
      </c>
      <c r="AC2699" s="69">
        <f t="shared" si="1543"/>
        <v>1.334636950478273E-2</v>
      </c>
      <c r="AD2699" s="70">
        <f>_xlfn.PERCENTILE.EXC(AC2699:$AC$5675,0.5)</f>
        <v>7.855038302887439E-2</v>
      </c>
      <c r="AE2699" s="70">
        <f>_xlfn.PERCENTILE.EXC($AC2699:AC$5675,0.35)</f>
        <v>4.3389085710367557E-2</v>
      </c>
      <c r="AF2699" s="71">
        <f t="shared" si="1531"/>
        <v>5.8229498451226769E-2</v>
      </c>
      <c r="AG2699" s="70">
        <f t="shared" si="1532"/>
        <v>-0.12793721572730957</v>
      </c>
      <c r="AH2699" s="70">
        <f t="shared" si="1533"/>
        <v>-0.15861506757985319</v>
      </c>
      <c r="AI2699" s="61" t="str">
        <f t="shared" si="1558"/>
        <v>Safety</v>
      </c>
      <c r="AJ2699" s="68" t="str">
        <f t="shared" si="1559"/>
        <v>Safety</v>
      </c>
      <c r="AK2699" s="72" t="str">
        <f t="shared" si="1560"/>
        <v>00635U</v>
      </c>
      <c r="AL2699" s="73">
        <f t="shared" si="1550"/>
        <v>0</v>
      </c>
      <c r="AM2699" s="72" t="str">
        <f t="shared" si="1563"/>
        <v>00635U</v>
      </c>
      <c r="AN2699" s="73">
        <f t="shared" si="1551"/>
        <v>0</v>
      </c>
      <c r="AO2699" s="74" t="str">
        <f t="shared" si="1557"/>
        <v>00635U</v>
      </c>
      <c r="AP2699" s="20">
        <f t="shared" si="1552"/>
        <v>0</v>
      </c>
      <c r="AQ2699" s="74" t="str">
        <f t="shared" si="1567"/>
        <v>00635U</v>
      </c>
      <c r="AR2699" s="20">
        <f t="shared" si="1553"/>
        <v>0</v>
      </c>
      <c r="AS2699" s="74" t="str">
        <f t="shared" si="1561"/>
        <v>00635U</v>
      </c>
      <c r="AT2699" s="20">
        <f t="shared" si="1554"/>
        <v>0</v>
      </c>
      <c r="AU2699" s="74" t="str">
        <f t="shared" si="1544"/>
        <v>00635U</v>
      </c>
      <c r="AV2699" s="20">
        <f t="shared" si="1555"/>
        <v>0</v>
      </c>
      <c r="AW2699" s="74" t="str">
        <f t="shared" si="1545"/>
        <v>00635U</v>
      </c>
      <c r="AX2699" s="20">
        <f t="shared" si="1546"/>
        <v>0</v>
      </c>
      <c r="AY2699" s="20">
        <f t="shared" si="1556"/>
        <v>1</v>
      </c>
      <c r="AZ2699" s="116">
        <v>42394</v>
      </c>
      <c r="BA2699" s="117">
        <v>16.010000000000002</v>
      </c>
      <c r="BB2699" s="118">
        <v>16.212499999999999</v>
      </c>
      <c r="BC2699" s="76">
        <f t="shared" si="1564"/>
        <v>16.247500000000002</v>
      </c>
      <c r="BD2699" s="76">
        <f t="shared" si="1565"/>
        <v>16.220791666666667</v>
      </c>
      <c r="BE2699" s="77">
        <f t="shared" si="1534"/>
        <v>-2.1541775657795779E-3</v>
      </c>
      <c r="BF2699" s="77">
        <f t="shared" si="1562"/>
        <v>-1.2995152825976868E-2</v>
      </c>
    </row>
    <row r="2700" spans="1:58" s="23" customFormat="1" ht="15.75" customHeight="1" x14ac:dyDescent="0.4">
      <c r="A2700" s="116">
        <v>42390</v>
      </c>
      <c r="B2700" s="112">
        <v>25.074999999999999</v>
      </c>
      <c r="C2700" s="112">
        <v>24.074999999999999</v>
      </c>
      <c r="D2700" s="112">
        <v>23.675000000000001</v>
      </c>
      <c r="E2700" s="112">
        <v>23.324999999999999</v>
      </c>
      <c r="F2700" s="112">
        <v>23.225000000000001</v>
      </c>
      <c r="G2700" s="112">
        <v>23.3</v>
      </c>
      <c r="H2700" s="113">
        <v>23.2</v>
      </c>
      <c r="I2700" s="90">
        <f t="shared" si="1547"/>
        <v>24.969736842105263</v>
      </c>
      <c r="J2700" s="90">
        <f t="shared" si="1548"/>
        <v>24.032894736842106</v>
      </c>
      <c r="K2700" s="114">
        <v>17</v>
      </c>
      <c r="L2700" s="115">
        <v>5.2631578947368418E-2</v>
      </c>
      <c r="M2700" s="90">
        <v>29.99</v>
      </c>
      <c r="N2700" s="90">
        <v>26.69</v>
      </c>
      <c r="O2700" s="90">
        <v>26.71</v>
      </c>
      <c r="P2700" s="90">
        <v>26.54</v>
      </c>
      <c r="Q2700" s="90">
        <v>26.32</v>
      </c>
      <c r="R2700" s="63">
        <f t="shared" si="1536"/>
        <v>-3.4299999999999997</v>
      </c>
      <c r="S2700" s="64">
        <f t="shared" si="1535"/>
        <v>-3.2620514679231556E-2</v>
      </c>
      <c r="T2700" s="65">
        <f t="shared" si="1566"/>
        <v>1.1236418134132633</v>
      </c>
      <c r="U2700" s="65">
        <f t="shared" si="1566"/>
        <v>0.99925121677274431</v>
      </c>
      <c r="V2700" s="65">
        <f t="shared" si="1537"/>
        <v>1.0056518462697814</v>
      </c>
      <c r="W2700" s="65">
        <f t="shared" si="1538"/>
        <v>1.0140577507598785</v>
      </c>
      <c r="X2700" s="61">
        <f t="shared" si="1549"/>
        <v>-3.9880358923230309E-2</v>
      </c>
      <c r="Y2700" s="66">
        <f t="shared" si="1539"/>
        <v>-5.3590568060021436E-3</v>
      </c>
      <c r="Z2700" s="61">
        <f t="shared" si="1540"/>
        <v>-3.7519102070927922E-2</v>
      </c>
      <c r="AA2700" s="67">
        <f t="shared" si="1541"/>
        <v>24.969736842105263</v>
      </c>
      <c r="AB2700" s="68">
        <f t="shared" si="1542"/>
        <v>-6.0509554140127458E-2</v>
      </c>
      <c r="AC2700" s="69">
        <f t="shared" si="1543"/>
        <v>-6.4453471633373477E-2</v>
      </c>
      <c r="AD2700" s="70">
        <f>_xlfn.PERCENTILE.EXC(AC2700:$AC$5675,0.5)</f>
        <v>7.8554705403326125E-2</v>
      </c>
      <c r="AE2700" s="70">
        <f>_xlfn.PERCENTILE.EXC($AC2700:AC$5675,0.35)</f>
        <v>4.3394278296254009E-2</v>
      </c>
      <c r="AF2700" s="71">
        <f t="shared" si="1531"/>
        <v>5.8887598209526062E-2</v>
      </c>
      <c r="AG2700" s="70">
        <f t="shared" si="1532"/>
        <v>-0.12793721572730957</v>
      </c>
      <c r="AH2700" s="70">
        <f t="shared" si="1533"/>
        <v>-0.15861506757985319</v>
      </c>
      <c r="AI2700" s="61" t="str">
        <f t="shared" si="1558"/>
        <v>Safety</v>
      </c>
      <c r="AJ2700" s="68" t="str">
        <f t="shared" si="1559"/>
        <v>Safety</v>
      </c>
      <c r="AK2700" s="72" t="str">
        <f t="shared" si="1560"/>
        <v>00631L</v>
      </c>
      <c r="AL2700" s="73">
        <f t="shared" si="1550"/>
        <v>1</v>
      </c>
      <c r="AM2700" s="72" t="str">
        <f t="shared" si="1563"/>
        <v>00635U</v>
      </c>
      <c r="AN2700" s="73">
        <f t="shared" si="1551"/>
        <v>0</v>
      </c>
      <c r="AO2700" s="74" t="str">
        <f t="shared" si="1557"/>
        <v>00635U</v>
      </c>
      <c r="AP2700" s="20">
        <f t="shared" si="1552"/>
        <v>0</v>
      </c>
      <c r="AQ2700" s="74" t="str">
        <f t="shared" si="1567"/>
        <v>00635U</v>
      </c>
      <c r="AR2700" s="20">
        <f t="shared" si="1553"/>
        <v>0</v>
      </c>
      <c r="AS2700" s="74" t="str">
        <f t="shared" si="1561"/>
        <v>00631L</v>
      </c>
      <c r="AT2700" s="20">
        <f t="shared" si="1554"/>
        <v>1</v>
      </c>
      <c r="AU2700" s="74" t="str">
        <f t="shared" si="1544"/>
        <v>00635U</v>
      </c>
      <c r="AV2700" s="20">
        <f t="shared" si="1555"/>
        <v>0</v>
      </c>
      <c r="AW2700" s="74" t="str">
        <f t="shared" si="1545"/>
        <v>00635U</v>
      </c>
      <c r="AX2700" s="20">
        <f t="shared" si="1546"/>
        <v>0</v>
      </c>
      <c r="AY2700" s="20">
        <f t="shared" si="1556"/>
        <v>1</v>
      </c>
      <c r="AZ2700" s="116">
        <v>42391</v>
      </c>
      <c r="BA2700" s="117">
        <v>16.25</v>
      </c>
      <c r="BB2700" s="118">
        <v>16.25</v>
      </c>
      <c r="BC2700" s="76">
        <f t="shared" si="1564"/>
        <v>16.270833333333332</v>
      </c>
      <c r="BD2700" s="76">
        <f t="shared" si="1565"/>
        <v>16.248125000000002</v>
      </c>
      <c r="BE2700" s="77">
        <f t="shared" si="1534"/>
        <v>-1.2804097311138838E-3</v>
      </c>
      <c r="BF2700" s="77">
        <f t="shared" si="1562"/>
        <v>1.1539793053034086E-4</v>
      </c>
    </row>
    <row r="2701" spans="1:58" s="23" customFormat="1" ht="15.75" customHeight="1" x14ac:dyDescent="0.4">
      <c r="A2701" s="116">
        <v>42389</v>
      </c>
      <c r="B2701" s="112">
        <v>24.725000000000001</v>
      </c>
      <c r="C2701" s="112">
        <v>23.925000000000001</v>
      </c>
      <c r="D2701" s="112">
        <v>23.574999999999999</v>
      </c>
      <c r="E2701" s="112">
        <v>23.225000000000001</v>
      </c>
      <c r="F2701" s="112">
        <v>23.175000000000001</v>
      </c>
      <c r="G2701" s="112">
        <v>23.2</v>
      </c>
      <c r="H2701" s="113">
        <v>23.125</v>
      </c>
      <c r="I2701" s="90">
        <f t="shared" si="1547"/>
        <v>24.682894736842108</v>
      </c>
      <c r="J2701" s="90">
        <f t="shared" si="1548"/>
        <v>23.906578947368423</v>
      </c>
      <c r="K2701" s="114">
        <v>18</v>
      </c>
      <c r="L2701" s="115">
        <v>5.2631578947368418E-2</v>
      </c>
      <c r="M2701" s="90">
        <v>32.85</v>
      </c>
      <c r="N2701" s="90">
        <v>27.59</v>
      </c>
      <c r="O2701" s="90">
        <v>27.81</v>
      </c>
      <c r="P2701" s="90">
        <v>26.8</v>
      </c>
      <c r="Q2701" s="90">
        <v>26.41</v>
      </c>
      <c r="R2701" s="63">
        <f t="shared" si="1536"/>
        <v>-5.8299999999999983</v>
      </c>
      <c r="S2701" s="64">
        <f t="shared" si="1535"/>
        <v>5.9117082533589216E-2</v>
      </c>
      <c r="T2701" s="65">
        <f t="shared" si="1566"/>
        <v>1.1906487857919537</v>
      </c>
      <c r="U2701" s="65">
        <f t="shared" si="1566"/>
        <v>0.99208917655519602</v>
      </c>
      <c r="V2701" s="65">
        <f t="shared" si="1537"/>
        <v>1.0294776119402984</v>
      </c>
      <c r="W2701" s="65">
        <f t="shared" si="1538"/>
        <v>1.0446800454373344</v>
      </c>
      <c r="X2701" s="61">
        <f t="shared" si="1549"/>
        <v>-3.2355915065722982E-2</v>
      </c>
      <c r="Y2701" s="66">
        <f t="shared" si="1539"/>
        <v>-4.3057050592035058E-3</v>
      </c>
      <c r="Z2701" s="61">
        <f t="shared" si="1540"/>
        <v>-3.14515699131084E-2</v>
      </c>
      <c r="AA2701" s="67">
        <f t="shared" si="1541"/>
        <v>24.682894736842105</v>
      </c>
      <c r="AB2701" s="68">
        <f t="shared" si="1542"/>
        <v>-0.10384197172888722</v>
      </c>
      <c r="AC2701" s="69">
        <f t="shared" si="1543"/>
        <v>-0.10536807767879286</v>
      </c>
      <c r="AD2701" s="70">
        <f>_xlfn.PERCENTILE.EXC(AC2701:$AC$5675,0.5)</f>
        <v>7.8559027777777873E-2</v>
      </c>
      <c r="AE2701" s="70">
        <f>_xlfn.PERCENTILE.EXC($AC2701:AC$5675,0.35)</f>
        <v>4.346098302720737E-2</v>
      </c>
      <c r="AF2701" s="71">
        <f t="shared" si="1531"/>
        <v>5.9435367435447667E-2</v>
      </c>
      <c r="AG2701" s="70">
        <f t="shared" si="1532"/>
        <v>-0.12793721572730957</v>
      </c>
      <c r="AH2701" s="70">
        <f t="shared" si="1533"/>
        <v>-0.15861506757985319</v>
      </c>
      <c r="AI2701" s="61" t="str">
        <f t="shared" si="1558"/>
        <v>Safety</v>
      </c>
      <c r="AJ2701" s="68" t="str">
        <f t="shared" si="1559"/>
        <v>Safety</v>
      </c>
      <c r="AK2701" s="72" t="str">
        <f t="shared" si="1560"/>
        <v>00635U</v>
      </c>
      <c r="AL2701" s="73">
        <f t="shared" si="1550"/>
        <v>0</v>
      </c>
      <c r="AM2701" s="72" t="str">
        <f t="shared" si="1563"/>
        <v>00635U</v>
      </c>
      <c r="AN2701" s="73">
        <f t="shared" si="1551"/>
        <v>0</v>
      </c>
      <c r="AO2701" s="74" t="str">
        <f t="shared" si="1557"/>
        <v>00635U</v>
      </c>
      <c r="AP2701" s="20">
        <f t="shared" si="1552"/>
        <v>0</v>
      </c>
      <c r="AQ2701" s="74" t="str">
        <f t="shared" si="1567"/>
        <v>00635U</v>
      </c>
      <c r="AR2701" s="20">
        <f t="shared" si="1553"/>
        <v>0</v>
      </c>
      <c r="AS2701" s="74" t="str">
        <f t="shared" si="1561"/>
        <v>00635U</v>
      </c>
      <c r="AT2701" s="20">
        <f t="shared" si="1554"/>
        <v>0</v>
      </c>
      <c r="AU2701" s="74" t="str">
        <f t="shared" si="1544"/>
        <v>00635U</v>
      </c>
      <c r="AV2701" s="20">
        <f t="shared" si="1555"/>
        <v>0</v>
      </c>
      <c r="AW2701" s="74" t="str">
        <f t="shared" si="1545"/>
        <v>00635U</v>
      </c>
      <c r="AX2701" s="20">
        <f t="shared" si="1546"/>
        <v>0</v>
      </c>
      <c r="AY2701" s="20">
        <f t="shared" si="1556"/>
        <v>1</v>
      </c>
      <c r="AZ2701" s="116">
        <v>42390</v>
      </c>
      <c r="BA2701" s="117">
        <v>16.13</v>
      </c>
      <c r="BB2701" s="118">
        <v>15.975</v>
      </c>
      <c r="BC2701" s="76">
        <f t="shared" si="1564"/>
        <v>16.290208333333332</v>
      </c>
      <c r="BD2701" s="76">
        <f t="shared" si="1565"/>
        <v>16.268833333333333</v>
      </c>
      <c r="BE2701" s="77">
        <f t="shared" si="1534"/>
        <v>-1.9349558144590908E-2</v>
      </c>
      <c r="BF2701" s="77">
        <f t="shared" si="1562"/>
        <v>-8.5336994047924518E-3</v>
      </c>
    </row>
    <row r="2702" spans="1:58" s="23" customFormat="1" ht="15.75" customHeight="1" x14ac:dyDescent="0.4">
      <c r="A2702" s="116">
        <v>42388</v>
      </c>
      <c r="B2702" s="112">
        <v>25.85</v>
      </c>
      <c r="C2702" s="112">
        <v>24.024999999999999</v>
      </c>
      <c r="D2702" s="112">
        <v>23.4</v>
      </c>
      <c r="E2702" s="112">
        <v>23.125</v>
      </c>
      <c r="F2702" s="112">
        <v>22.95</v>
      </c>
      <c r="G2702" s="112">
        <v>22.824999999999999</v>
      </c>
      <c r="H2702" s="113">
        <v>22.95</v>
      </c>
      <c r="I2702" s="90">
        <f t="shared" si="1547"/>
        <v>24.024999999999999</v>
      </c>
      <c r="J2702" s="90">
        <f t="shared" si="1548"/>
        <v>23.4</v>
      </c>
      <c r="K2702" s="114">
        <v>0</v>
      </c>
      <c r="L2702" s="115">
        <v>4.5454545454545456E-2</v>
      </c>
      <c r="M2702" s="90">
        <v>30.43</v>
      </c>
      <c r="N2702" s="90">
        <v>26.05</v>
      </c>
      <c r="O2702" s="90">
        <v>26.44</v>
      </c>
      <c r="P2702" s="90">
        <v>25.64</v>
      </c>
      <c r="Q2702" s="90">
        <v>25.69</v>
      </c>
      <c r="R2702" s="63">
        <f t="shared" si="1536"/>
        <v>-4.4000000000000057</v>
      </c>
      <c r="S2702" s="64">
        <f t="shared" si="1535"/>
        <v>-3.5899333826794923E-2</v>
      </c>
      <c r="T2702" s="65">
        <f t="shared" si="1566"/>
        <v>1.1681381957773511</v>
      </c>
      <c r="U2702" s="65">
        <f t="shared" si="1566"/>
        <v>0.98524962178517395</v>
      </c>
      <c r="V2702" s="65">
        <f t="shared" si="1537"/>
        <v>1.0159906396255851</v>
      </c>
      <c r="W2702" s="65">
        <f t="shared" si="1538"/>
        <v>1.0140132347216815</v>
      </c>
      <c r="X2702" s="61">
        <f t="shared" si="1549"/>
        <v>-7.0599613152804747E-2</v>
      </c>
      <c r="Y2702" s="66">
        <f t="shared" si="1539"/>
        <v>-7.5675675675675987E-3</v>
      </c>
      <c r="Z2702" s="61">
        <f t="shared" si="1540"/>
        <v>-2.6014568158168577E-2</v>
      </c>
      <c r="AA2702" s="67">
        <f t="shared" si="1541"/>
        <v>24.024999999999999</v>
      </c>
      <c r="AB2702" s="68">
        <f t="shared" si="1542"/>
        <v>-7.6775431861803951E-3</v>
      </c>
      <c r="AC2702" s="69">
        <f t="shared" si="1543"/>
        <v>-7.7735124760076851E-2</v>
      </c>
      <c r="AD2702" s="70">
        <f>_xlfn.PERCENTILE.EXC(AC2702:$AC$5675,0.5)</f>
        <v>7.8599476071493007E-2</v>
      </c>
      <c r="AE2702" s="70">
        <f>_xlfn.PERCENTILE.EXC($AC2702:AC$5675,0.35)</f>
        <v>4.3506391273122696E-2</v>
      </c>
      <c r="AF2702" s="71">
        <f t="shared" ref="AF2702:AF2765" si="1568">_xlfn.PERCENTILE.EXC($AC2702:$AC3702,0.28)</f>
        <v>5.9765666102022406E-2</v>
      </c>
      <c r="AG2702" s="70">
        <f t="shared" ref="AG2702:AG2765" si="1569">_xlfn.PERCENTILE.EXC($AC2702:$AC3702,0.01)</f>
        <v>-0.12793721572730957</v>
      </c>
      <c r="AH2702" s="70">
        <f t="shared" ref="AH2702:AH2765" si="1570">_xlfn.PERCENTILE.EXC($AC2702:$AC3702,0.005)</f>
        <v>-0.15861506757985319</v>
      </c>
      <c r="AI2702" s="61" t="str">
        <f t="shared" si="1558"/>
        <v>Safety</v>
      </c>
      <c r="AJ2702" s="68" t="str">
        <f t="shared" si="1559"/>
        <v>Safety</v>
      </c>
      <c r="AK2702" s="72" t="str">
        <f t="shared" si="1560"/>
        <v>00635U</v>
      </c>
      <c r="AL2702" s="73">
        <f t="shared" si="1550"/>
        <v>0</v>
      </c>
      <c r="AM2702" s="72" t="str">
        <f t="shared" si="1563"/>
        <v>00635U</v>
      </c>
      <c r="AN2702" s="73">
        <f t="shared" si="1551"/>
        <v>0</v>
      </c>
      <c r="AO2702" s="74" t="str">
        <f t="shared" si="1557"/>
        <v>00635U</v>
      </c>
      <c r="AP2702" s="20">
        <f t="shared" si="1552"/>
        <v>0</v>
      </c>
      <c r="AQ2702" s="74" t="str">
        <f t="shared" si="1567"/>
        <v>00635U</v>
      </c>
      <c r="AR2702" s="20">
        <f t="shared" si="1553"/>
        <v>0</v>
      </c>
      <c r="AS2702" s="74" t="str">
        <f t="shared" si="1561"/>
        <v>00635U</v>
      </c>
      <c r="AT2702" s="20">
        <f t="shared" si="1554"/>
        <v>0</v>
      </c>
      <c r="AU2702" s="74" t="str">
        <f t="shared" si="1544"/>
        <v>00635U</v>
      </c>
      <c r="AV2702" s="20">
        <f t="shared" si="1555"/>
        <v>0</v>
      </c>
      <c r="AW2702" s="74" t="str">
        <f t="shared" si="1545"/>
        <v>00635U</v>
      </c>
      <c r="AX2702" s="20">
        <f t="shared" si="1546"/>
        <v>0</v>
      </c>
      <c r="AY2702" s="20">
        <f t="shared" si="1556"/>
        <v>1</v>
      </c>
      <c r="AZ2702" s="116">
        <v>42389</v>
      </c>
      <c r="BA2702" s="117">
        <v>15.91</v>
      </c>
      <c r="BB2702" s="118">
        <v>15.7875</v>
      </c>
      <c r="BC2702" s="76">
        <f t="shared" si="1564"/>
        <v>16.313750000000002</v>
      </c>
      <c r="BD2702" s="76">
        <f t="shared" si="1565"/>
        <v>16.289125000000002</v>
      </c>
      <c r="BE2702" s="77">
        <f t="shared" si="1534"/>
        <v>-3.2258064516129198E-2</v>
      </c>
      <c r="BF2702" s="77">
        <f t="shared" si="1562"/>
        <v>-2.3274730840361399E-2</v>
      </c>
    </row>
    <row r="2703" spans="1:58" s="23" customFormat="1" ht="15.75" customHeight="1" x14ac:dyDescent="0.4">
      <c r="A2703" s="116">
        <v>42384</v>
      </c>
      <c r="B2703" s="112">
        <v>26.475000000000001</v>
      </c>
      <c r="C2703" s="112">
        <v>24.35</v>
      </c>
      <c r="D2703" s="112">
        <v>23.65</v>
      </c>
      <c r="E2703" s="112">
        <v>23.35</v>
      </c>
      <c r="F2703" s="112">
        <v>23.074999999999999</v>
      </c>
      <c r="G2703" s="112">
        <v>23.024999999999999</v>
      </c>
      <c r="H2703" s="113">
        <v>23.125</v>
      </c>
      <c r="I2703" s="90">
        <f t="shared" si="1547"/>
        <v>24.446590909090911</v>
      </c>
      <c r="J2703" s="90">
        <f t="shared" si="1548"/>
        <v>23.68181818181818</v>
      </c>
      <c r="K2703" s="114">
        <v>1</v>
      </c>
      <c r="L2703" s="115">
        <v>4.5454545454545456E-2</v>
      </c>
      <c r="M2703" s="90">
        <v>29.6</v>
      </c>
      <c r="N2703" s="90">
        <v>27.02</v>
      </c>
      <c r="O2703" s="90">
        <v>26.88</v>
      </c>
      <c r="P2703" s="90">
        <v>26.19</v>
      </c>
      <c r="Q2703" s="90">
        <v>25.82</v>
      </c>
      <c r="R2703" s="63">
        <f t="shared" si="1536"/>
        <v>-3.5500000000000043</v>
      </c>
      <c r="S2703" s="64">
        <f t="shared" si="1535"/>
        <v>0.12818371607515658</v>
      </c>
      <c r="T2703" s="65">
        <f t="shared" si="1566"/>
        <v>1.0954848260547743</v>
      </c>
      <c r="U2703" s="65">
        <f t="shared" si="1566"/>
        <v>1.0052083333333333</v>
      </c>
      <c r="V2703" s="65">
        <f t="shared" si="1537"/>
        <v>1.0316914852997328</v>
      </c>
      <c r="W2703" s="65">
        <f t="shared" si="1538"/>
        <v>1.0464756003098372</v>
      </c>
      <c r="X2703" s="61">
        <f t="shared" si="1549"/>
        <v>-8.0264400377714817E-2</v>
      </c>
      <c r="Y2703" s="66">
        <f t="shared" si="1539"/>
        <v>-9.6359743040685831E-3</v>
      </c>
      <c r="Z2703" s="61">
        <f t="shared" si="1540"/>
        <v>-3.1283410031144133E-2</v>
      </c>
      <c r="AA2703" s="67">
        <f t="shared" si="1541"/>
        <v>24.446590909090911</v>
      </c>
      <c r="AB2703" s="68">
        <f t="shared" si="1542"/>
        <v>-2.0170244263508445E-2</v>
      </c>
      <c r="AC2703" s="69">
        <f t="shared" si="1543"/>
        <v>-9.5240898997375575E-2</v>
      </c>
      <c r="AD2703" s="70">
        <f>_xlfn.PERCENTILE.EXC(AC2703:$AC$5675,0.5)</f>
        <v>7.8639924365208155E-2</v>
      </c>
      <c r="AE2703" s="70">
        <f>_xlfn.PERCENTILE.EXC($AC2703:AC$5675,0.35)</f>
        <v>4.3509523523634887E-2</v>
      </c>
      <c r="AF2703" s="71">
        <f t="shared" si="1568"/>
        <v>5.9938385414232201E-2</v>
      </c>
      <c r="AG2703" s="70">
        <f t="shared" si="1569"/>
        <v>-0.12793721572730957</v>
      </c>
      <c r="AH2703" s="70">
        <f t="shared" si="1570"/>
        <v>-0.15861506757985319</v>
      </c>
      <c r="AI2703" s="61" t="str">
        <f t="shared" si="1558"/>
        <v>Safety</v>
      </c>
      <c r="AJ2703" s="68" t="str">
        <f t="shared" si="1559"/>
        <v>Safety</v>
      </c>
      <c r="AK2703" s="72" t="str">
        <f t="shared" si="1560"/>
        <v>00635U</v>
      </c>
      <c r="AL2703" s="73">
        <f t="shared" si="1550"/>
        <v>0</v>
      </c>
      <c r="AM2703" s="72" t="str">
        <f t="shared" si="1563"/>
        <v>00635U</v>
      </c>
      <c r="AN2703" s="73">
        <f t="shared" si="1551"/>
        <v>0</v>
      </c>
      <c r="AO2703" s="74" t="str">
        <f t="shared" si="1557"/>
        <v>00635U</v>
      </c>
      <c r="AP2703" s="20">
        <f t="shared" si="1552"/>
        <v>0</v>
      </c>
      <c r="AQ2703" s="74" t="str">
        <f t="shared" si="1567"/>
        <v>00635U</v>
      </c>
      <c r="AR2703" s="20">
        <f t="shared" si="1553"/>
        <v>0</v>
      </c>
      <c r="AS2703" s="74" t="str">
        <f t="shared" si="1561"/>
        <v>00635U</v>
      </c>
      <c r="AT2703" s="20">
        <f t="shared" si="1554"/>
        <v>0</v>
      </c>
      <c r="AU2703" s="74" t="str">
        <f t="shared" si="1544"/>
        <v>00635U</v>
      </c>
      <c r="AV2703" s="20">
        <f t="shared" si="1555"/>
        <v>0</v>
      </c>
      <c r="AW2703" s="74" t="str">
        <f t="shared" si="1545"/>
        <v>00635U</v>
      </c>
      <c r="AX2703" s="20">
        <f t="shared" si="1546"/>
        <v>0</v>
      </c>
      <c r="AY2703" s="20">
        <f t="shared" si="1556"/>
        <v>1</v>
      </c>
      <c r="AZ2703" s="116">
        <v>42388</v>
      </c>
      <c r="BA2703" s="117">
        <v>15.94</v>
      </c>
      <c r="BB2703" s="118">
        <v>15.9125</v>
      </c>
      <c r="BC2703" s="76">
        <f t="shared" si="1564"/>
        <v>16.339583333333334</v>
      </c>
      <c r="BD2703" s="76">
        <f t="shared" si="1565"/>
        <v>16.316291666666668</v>
      </c>
      <c r="BE2703" s="77">
        <f t="shared" si="1534"/>
        <v>-2.6137957414254787E-2</v>
      </c>
      <c r="BF2703" s="77">
        <f t="shared" si="1562"/>
        <v>-2.3062327785878755E-2</v>
      </c>
    </row>
    <row r="2704" spans="1:58" s="23" customFormat="1" ht="15.75" customHeight="1" x14ac:dyDescent="0.4">
      <c r="A2704" s="116">
        <v>42383</v>
      </c>
      <c r="B2704" s="112">
        <v>23.574999999999999</v>
      </c>
      <c r="C2704" s="112">
        <v>22.274999999999999</v>
      </c>
      <c r="D2704" s="112">
        <v>21.875</v>
      </c>
      <c r="E2704" s="112">
        <v>21.8</v>
      </c>
      <c r="F2704" s="112">
        <v>21.725000000000001</v>
      </c>
      <c r="G2704" s="112">
        <v>21.824999999999999</v>
      </c>
      <c r="H2704" s="113">
        <v>22.024999999999999</v>
      </c>
      <c r="I2704" s="90">
        <f t="shared" si="1547"/>
        <v>22.393181818181816</v>
      </c>
      <c r="J2704" s="90">
        <f t="shared" si="1548"/>
        <v>21.911363636363635</v>
      </c>
      <c r="K2704" s="114">
        <v>2</v>
      </c>
      <c r="L2704" s="115">
        <v>4.5454545454545456E-2</v>
      </c>
      <c r="M2704" s="90">
        <v>24.63</v>
      </c>
      <c r="N2704" s="90">
        <v>23.95</v>
      </c>
      <c r="O2704" s="90">
        <v>23.53</v>
      </c>
      <c r="P2704" s="90">
        <v>24.09</v>
      </c>
      <c r="Q2704" s="90">
        <v>24.58</v>
      </c>
      <c r="R2704" s="63">
        <f t="shared" si="1536"/>
        <v>-0.95999999999999375</v>
      </c>
      <c r="S2704" s="64">
        <f t="shared" si="1535"/>
        <v>-5.0356859635210138E-2</v>
      </c>
      <c r="T2704" s="65">
        <f t="shared" si="1566"/>
        <v>1.02839248434238</v>
      </c>
      <c r="U2704" s="65">
        <f t="shared" si="1566"/>
        <v>1.0178495537611558</v>
      </c>
      <c r="V2704" s="65">
        <f t="shared" si="1537"/>
        <v>0.99418845994188454</v>
      </c>
      <c r="W2704" s="65">
        <f t="shared" si="1538"/>
        <v>0.9743694060211554</v>
      </c>
      <c r="X2704" s="61">
        <f t="shared" si="1549"/>
        <v>-5.5143160127253475E-2</v>
      </c>
      <c r="Y2704" s="66">
        <f t="shared" si="1539"/>
        <v>1.0321100917431094E-2</v>
      </c>
      <c r="Z2704" s="61">
        <f t="shared" si="1540"/>
        <v>-2.1516289454988277E-2</v>
      </c>
      <c r="AA2704" s="67">
        <f t="shared" si="1541"/>
        <v>22.393181818181816</v>
      </c>
      <c r="AB2704" s="68">
        <f t="shared" si="1542"/>
        <v>-1.5657620041753653E-2</v>
      </c>
      <c r="AC2704" s="69">
        <f t="shared" si="1543"/>
        <v>-6.5002846840007664E-2</v>
      </c>
      <c r="AD2704" s="70">
        <f>_xlfn.PERCENTILE.EXC(AC2704:$AC$5675,0.5)</f>
        <v>7.8649119771565523E-2</v>
      </c>
      <c r="AE2704" s="70">
        <f>_xlfn.PERCENTILE.EXC($AC2704:AC$5675,0.35)</f>
        <v>4.3546893738095949E-2</v>
      </c>
      <c r="AF2704" s="71">
        <f t="shared" si="1568"/>
        <v>6.003899361538137E-2</v>
      </c>
      <c r="AG2704" s="70">
        <f t="shared" si="1569"/>
        <v>-0.12793721572730957</v>
      </c>
      <c r="AH2704" s="70">
        <f t="shared" si="1570"/>
        <v>-0.15861506757985319</v>
      </c>
      <c r="AI2704" s="61" t="str">
        <f t="shared" si="1558"/>
        <v>Safety</v>
      </c>
      <c r="AJ2704" s="68" t="str">
        <f t="shared" si="1559"/>
        <v>Safety</v>
      </c>
      <c r="AK2704" s="72" t="str">
        <f t="shared" si="1560"/>
        <v>00635U</v>
      </c>
      <c r="AL2704" s="73">
        <f t="shared" si="1550"/>
        <v>0</v>
      </c>
      <c r="AM2704" s="72" t="str">
        <f t="shared" si="1563"/>
        <v>00635U</v>
      </c>
      <c r="AN2704" s="73">
        <f t="shared" si="1551"/>
        <v>0</v>
      </c>
      <c r="AO2704" s="74" t="str">
        <f t="shared" si="1557"/>
        <v>00635U</v>
      </c>
      <c r="AP2704" s="20">
        <f t="shared" si="1552"/>
        <v>0</v>
      </c>
      <c r="AQ2704" s="74" t="str">
        <f t="shared" si="1567"/>
        <v>00635U</v>
      </c>
      <c r="AR2704" s="20">
        <f t="shared" si="1553"/>
        <v>0</v>
      </c>
      <c r="AS2704" s="74" t="str">
        <f t="shared" si="1561"/>
        <v>00635U</v>
      </c>
      <c r="AT2704" s="20">
        <f t="shared" si="1554"/>
        <v>0</v>
      </c>
      <c r="AU2704" s="74" t="str">
        <f t="shared" si="1544"/>
        <v>00635U</v>
      </c>
      <c r="AV2704" s="20">
        <f t="shared" si="1555"/>
        <v>0</v>
      </c>
      <c r="AW2704" s="74" t="str">
        <f t="shared" si="1545"/>
        <v>00635U</v>
      </c>
      <c r="AX2704" s="20">
        <f t="shared" si="1546"/>
        <v>0</v>
      </c>
      <c r="AY2704" s="20">
        <f t="shared" si="1556"/>
        <v>1</v>
      </c>
      <c r="AZ2704" s="116">
        <v>42384</v>
      </c>
      <c r="BA2704" s="117">
        <v>15.98</v>
      </c>
      <c r="BB2704" s="118">
        <v>15.875</v>
      </c>
      <c r="BC2704" s="76">
        <f t="shared" si="1564"/>
        <v>16.359375000000004</v>
      </c>
      <c r="BD2704" s="76">
        <f t="shared" si="1565"/>
        <v>16.340708333333335</v>
      </c>
      <c r="BE2704" s="77">
        <f t="shared" si="1534"/>
        <v>-2.9608404966571366E-2</v>
      </c>
      <c r="BF2704" s="77">
        <f t="shared" si="1562"/>
        <v>-2.2074216488983389E-2</v>
      </c>
    </row>
    <row r="2705" spans="1:58" s="23" customFormat="1" ht="15.75" customHeight="1" x14ac:dyDescent="0.4">
      <c r="A2705" s="116">
        <v>42382</v>
      </c>
      <c r="B2705" s="112">
        <v>24.725000000000001</v>
      </c>
      <c r="C2705" s="112">
        <v>23.125</v>
      </c>
      <c r="D2705" s="112">
        <v>22.524999999999999</v>
      </c>
      <c r="E2705" s="112">
        <v>22.375</v>
      </c>
      <c r="F2705" s="112">
        <v>22.274999999999999</v>
      </c>
      <c r="G2705" s="112">
        <v>22.274999999999999</v>
      </c>
      <c r="H2705" s="113">
        <v>22.45</v>
      </c>
      <c r="I2705" s="90">
        <f t="shared" si="1547"/>
        <v>23.343181818181819</v>
      </c>
      <c r="J2705" s="90">
        <f t="shared" si="1548"/>
        <v>22.606818181818181</v>
      </c>
      <c r="K2705" s="114">
        <v>3</v>
      </c>
      <c r="L2705" s="115">
        <v>4.5454545454545456E-2</v>
      </c>
      <c r="M2705" s="90">
        <v>25.57</v>
      </c>
      <c r="N2705" s="90">
        <v>25.22</v>
      </c>
      <c r="O2705" s="90">
        <v>24.89</v>
      </c>
      <c r="P2705" s="90">
        <v>24.82</v>
      </c>
      <c r="Q2705" s="90">
        <v>25.32</v>
      </c>
      <c r="R2705" s="63">
        <f t="shared" si="1536"/>
        <v>-1.0799999999999983</v>
      </c>
      <c r="S2705" s="64">
        <f t="shared" si="1535"/>
        <v>0.12238540275923454</v>
      </c>
      <c r="T2705" s="65">
        <f t="shared" si="1566"/>
        <v>1.0138778747026169</v>
      </c>
      <c r="U2705" s="65">
        <f t="shared" si="1566"/>
        <v>1.0132583366813981</v>
      </c>
      <c r="V2705" s="65">
        <f t="shared" si="1537"/>
        <v>1.0161160354552778</v>
      </c>
      <c r="W2705" s="65">
        <f t="shared" si="1538"/>
        <v>0.99605055292259082</v>
      </c>
      <c r="X2705" s="61">
        <f t="shared" si="1549"/>
        <v>-6.4711830131445963E-2</v>
      </c>
      <c r="Y2705" s="66">
        <f t="shared" si="1539"/>
        <v>3.3519553072625381E-3</v>
      </c>
      <c r="Z2705" s="61">
        <f t="shared" si="1540"/>
        <v>-3.1545127056761831E-2</v>
      </c>
      <c r="AA2705" s="67">
        <f t="shared" si="1541"/>
        <v>23.343181818181819</v>
      </c>
      <c r="AB2705" s="68">
        <f t="shared" si="1542"/>
        <v>-1.9627279936558186E-2</v>
      </c>
      <c r="AC2705" s="69">
        <f t="shared" si="1543"/>
        <v>-7.4417850191046006E-2</v>
      </c>
      <c r="AD2705" s="70">
        <f>_xlfn.PERCENTILE.EXC(AC2705:$AC$5675,0.5)</f>
        <v>7.8658315177922891E-2</v>
      </c>
      <c r="AE2705" s="70">
        <f>_xlfn.PERCENTILE.EXC($AC2705:AC$5675,0.35)</f>
        <v>4.3596406386052083E-2</v>
      </c>
      <c r="AF2705" s="71">
        <f t="shared" si="1568"/>
        <v>6.0123111988250919E-2</v>
      </c>
      <c r="AG2705" s="70">
        <f t="shared" si="1569"/>
        <v>-0.12793721572730957</v>
      </c>
      <c r="AH2705" s="70">
        <f t="shared" si="1570"/>
        <v>-0.15861506757985319</v>
      </c>
      <c r="AI2705" s="61" t="str">
        <f t="shared" si="1558"/>
        <v>Safety</v>
      </c>
      <c r="AJ2705" s="68" t="str">
        <f t="shared" si="1559"/>
        <v>Safety</v>
      </c>
      <c r="AK2705" s="72" t="str">
        <f t="shared" si="1560"/>
        <v>00635U</v>
      </c>
      <c r="AL2705" s="73">
        <f t="shared" si="1550"/>
        <v>0</v>
      </c>
      <c r="AM2705" s="72" t="str">
        <f t="shared" si="1563"/>
        <v>00635U</v>
      </c>
      <c r="AN2705" s="73">
        <f t="shared" si="1551"/>
        <v>0</v>
      </c>
      <c r="AO2705" s="74" t="str">
        <f t="shared" si="1557"/>
        <v>00635U</v>
      </c>
      <c r="AP2705" s="20">
        <f t="shared" si="1552"/>
        <v>0</v>
      </c>
      <c r="AQ2705" s="74" t="str">
        <f t="shared" si="1567"/>
        <v>00635U</v>
      </c>
      <c r="AR2705" s="20">
        <f t="shared" si="1553"/>
        <v>0</v>
      </c>
      <c r="AS2705" s="74" t="str">
        <f t="shared" si="1561"/>
        <v>00635U</v>
      </c>
      <c r="AT2705" s="20">
        <f t="shared" si="1554"/>
        <v>0</v>
      </c>
      <c r="AU2705" s="74" t="str">
        <f t="shared" si="1544"/>
        <v>00635U</v>
      </c>
      <c r="AV2705" s="20">
        <f t="shared" si="1555"/>
        <v>0</v>
      </c>
      <c r="AW2705" s="74" t="str">
        <f t="shared" si="1545"/>
        <v>00635U</v>
      </c>
      <c r="AX2705" s="20">
        <f t="shared" si="1546"/>
        <v>0</v>
      </c>
      <c r="AY2705" s="20">
        <f t="shared" si="1556"/>
        <v>1</v>
      </c>
      <c r="AZ2705" s="116">
        <v>42383</v>
      </c>
      <c r="BA2705" s="117">
        <v>15.82</v>
      </c>
      <c r="BB2705" s="118">
        <v>15.862500000000001</v>
      </c>
      <c r="BC2705" s="76">
        <f t="shared" si="1564"/>
        <v>16.380208333333336</v>
      </c>
      <c r="BD2705" s="76">
        <f t="shared" si="1565"/>
        <v>16.358458333333335</v>
      </c>
      <c r="BE2705" s="77">
        <f t="shared" ref="BE2705:BE2768" si="1571">(BB2705-BC2705)/BC2705</f>
        <v>-3.1605723370429349E-2</v>
      </c>
      <c r="BF2705" s="77">
        <f t="shared" si="1562"/>
        <v>-3.2916202881791604E-2</v>
      </c>
    </row>
    <row r="2706" spans="1:58" s="23" customFormat="1" ht="15.75" customHeight="1" x14ac:dyDescent="0.4">
      <c r="A2706" s="116">
        <v>42381</v>
      </c>
      <c r="B2706" s="112">
        <v>22.074999999999999</v>
      </c>
      <c r="C2706" s="112">
        <v>21.074999999999999</v>
      </c>
      <c r="D2706" s="112">
        <v>20.774999999999999</v>
      </c>
      <c r="E2706" s="112">
        <v>20.824999999999999</v>
      </c>
      <c r="F2706" s="112">
        <v>20.824999999999999</v>
      </c>
      <c r="G2706" s="112">
        <v>20.975000000000001</v>
      </c>
      <c r="H2706" s="113">
        <v>21.225000000000001</v>
      </c>
      <c r="I2706" s="90">
        <f t="shared" si="1547"/>
        <v>21.256818181818183</v>
      </c>
      <c r="J2706" s="90">
        <f t="shared" si="1548"/>
        <v>20.829545454545453</v>
      </c>
      <c r="K2706" s="114">
        <v>4</v>
      </c>
      <c r="L2706" s="115">
        <v>4.5454545454545456E-2</v>
      </c>
      <c r="M2706" s="90">
        <v>22.3</v>
      </c>
      <c r="N2706" s="90">
        <v>22.47</v>
      </c>
      <c r="O2706" s="90">
        <v>22.53</v>
      </c>
      <c r="P2706" s="90">
        <v>23.4</v>
      </c>
      <c r="Q2706" s="90">
        <v>24.15</v>
      </c>
      <c r="R2706" s="63">
        <f t="shared" si="1536"/>
        <v>1.1600000000000037</v>
      </c>
      <c r="S2706" s="64">
        <f t="shared" ref="S2706:S2769" si="1572">(N2706-N2707)/N2707</f>
        <v>-7.5308641975308718E-2</v>
      </c>
      <c r="T2706" s="65">
        <f t="shared" si="1566"/>
        <v>0.99243435692033832</v>
      </c>
      <c r="U2706" s="65">
        <f t="shared" si="1566"/>
        <v>0.99733688415446065</v>
      </c>
      <c r="V2706" s="65">
        <f t="shared" si="1537"/>
        <v>0.96025641025641029</v>
      </c>
      <c r="W2706" s="65">
        <f t="shared" si="1538"/>
        <v>0.93043478260869561</v>
      </c>
      <c r="X2706" s="61">
        <f t="shared" si="1549"/>
        <v>-4.5300113250283131E-2</v>
      </c>
      <c r="Y2706" s="66">
        <f t="shared" si="1539"/>
        <v>1.9207683073229394E-2</v>
      </c>
      <c r="Z2706" s="61">
        <f t="shared" si="1540"/>
        <v>-2.0100502512562915E-2</v>
      </c>
      <c r="AA2706" s="67">
        <f t="shared" si="1541"/>
        <v>21.256818181818183</v>
      </c>
      <c r="AB2706" s="68">
        <f t="shared" si="1542"/>
        <v>-1.7578994214508214E-2</v>
      </c>
      <c r="AC2706" s="69">
        <f t="shared" si="1543"/>
        <v>-5.3991180159404371E-2</v>
      </c>
      <c r="AD2706" s="70">
        <f>_xlfn.PERCENTILE.EXC(AC2706:$AC$5675,0.5)</f>
        <v>7.866169632555263E-2</v>
      </c>
      <c r="AE2706" s="70">
        <f>_xlfn.PERCENTILE.EXC($AC2706:AC$5675,0.35)</f>
        <v>4.3659233069574852E-2</v>
      </c>
      <c r="AF2706" s="71">
        <f t="shared" si="1568"/>
        <v>6.0813028944378379E-2</v>
      </c>
      <c r="AG2706" s="70">
        <f t="shared" si="1569"/>
        <v>-0.12793721572730957</v>
      </c>
      <c r="AH2706" s="70">
        <f t="shared" si="1570"/>
        <v>-0.15861506757985319</v>
      </c>
      <c r="AI2706" s="61" t="str">
        <f t="shared" si="1558"/>
        <v>Safety</v>
      </c>
      <c r="AJ2706" s="68" t="str">
        <f t="shared" si="1559"/>
        <v>Safety</v>
      </c>
      <c r="AK2706" s="72" t="str">
        <f t="shared" si="1560"/>
        <v>00635U</v>
      </c>
      <c r="AL2706" s="73">
        <f t="shared" si="1550"/>
        <v>0</v>
      </c>
      <c r="AM2706" s="72" t="str">
        <f t="shared" si="1563"/>
        <v>00635U</v>
      </c>
      <c r="AN2706" s="73">
        <f t="shared" si="1551"/>
        <v>0</v>
      </c>
      <c r="AO2706" s="74" t="str">
        <f t="shared" si="1557"/>
        <v>00635U</v>
      </c>
      <c r="AP2706" s="20">
        <f t="shared" si="1552"/>
        <v>0</v>
      </c>
      <c r="AQ2706" s="74" t="str">
        <f t="shared" si="1567"/>
        <v>00635U</v>
      </c>
      <c r="AR2706" s="20">
        <f t="shared" si="1553"/>
        <v>0</v>
      </c>
      <c r="AS2706" s="74" t="str">
        <f t="shared" si="1561"/>
        <v>00635U</v>
      </c>
      <c r="AT2706" s="20">
        <f t="shared" si="1554"/>
        <v>0</v>
      </c>
      <c r="AU2706" s="74" t="str">
        <f t="shared" si="1544"/>
        <v>00635U</v>
      </c>
      <c r="AV2706" s="20">
        <f t="shared" si="1555"/>
        <v>0</v>
      </c>
      <c r="AW2706" s="74" t="str">
        <f t="shared" si="1545"/>
        <v>00635U</v>
      </c>
      <c r="AX2706" s="20">
        <f t="shared" si="1546"/>
        <v>0</v>
      </c>
      <c r="AY2706" s="20">
        <f t="shared" si="1556"/>
        <v>1</v>
      </c>
      <c r="AZ2706" s="116">
        <v>42382</v>
      </c>
      <c r="BA2706" s="117">
        <v>15.95</v>
      </c>
      <c r="BB2706" s="118">
        <v>16.037500000000001</v>
      </c>
      <c r="BC2706" s="76">
        <f t="shared" si="1564"/>
        <v>16.400000000000002</v>
      </c>
      <c r="BD2706" s="76">
        <f t="shared" si="1565"/>
        <v>16.381666666666668</v>
      </c>
      <c r="BE2706" s="77">
        <f t="shared" si="1571"/>
        <v>-2.2103658536585406E-2</v>
      </c>
      <c r="BF2706" s="77">
        <f t="shared" si="1562"/>
        <v>-2.635059517753597E-2</v>
      </c>
    </row>
    <row r="2707" spans="1:58" s="23" customFormat="1" ht="15.75" customHeight="1" x14ac:dyDescent="0.4">
      <c r="A2707" s="116">
        <v>42380</v>
      </c>
      <c r="B2707" s="112">
        <v>23.475000000000001</v>
      </c>
      <c r="C2707" s="112">
        <v>21.975000000000001</v>
      </c>
      <c r="D2707" s="112">
        <v>21.574999999999999</v>
      </c>
      <c r="E2707" s="112">
        <v>21.625</v>
      </c>
      <c r="F2707" s="112">
        <v>21.625</v>
      </c>
      <c r="G2707" s="112">
        <v>21.774999999999999</v>
      </c>
      <c r="H2707" s="113">
        <v>22.024999999999999</v>
      </c>
      <c r="I2707" s="90">
        <f t="shared" si="1547"/>
        <v>22.315909090909091</v>
      </c>
      <c r="J2707" s="90">
        <f t="shared" si="1548"/>
        <v>21.665909090909089</v>
      </c>
      <c r="K2707" s="114">
        <v>5</v>
      </c>
      <c r="L2707" s="115">
        <v>4.5454545454545456E-2</v>
      </c>
      <c r="M2707" s="90">
        <v>24.21</v>
      </c>
      <c r="N2707" s="90">
        <v>24.3</v>
      </c>
      <c r="O2707" s="90">
        <v>24.73</v>
      </c>
      <c r="P2707" s="90">
        <v>24.53</v>
      </c>
      <c r="Q2707" s="90">
        <v>24.79</v>
      </c>
      <c r="R2707" s="63">
        <f t="shared" si="1536"/>
        <v>0.75</v>
      </c>
      <c r="S2707" s="64">
        <f t="shared" si="1572"/>
        <v>-0.10033320992225105</v>
      </c>
      <c r="T2707" s="65">
        <f t="shared" si="1566"/>
        <v>0.99629629629629635</v>
      </c>
      <c r="U2707" s="65">
        <f t="shared" si="1566"/>
        <v>0.98261221188839465</v>
      </c>
      <c r="V2707" s="65">
        <f t="shared" si="1537"/>
        <v>0.99062372604973503</v>
      </c>
      <c r="W2707" s="65">
        <f t="shared" si="1538"/>
        <v>0.98023396530859219</v>
      </c>
      <c r="X2707" s="61">
        <f t="shared" si="1549"/>
        <v>-6.3897763578274758E-2</v>
      </c>
      <c r="Y2707" s="66">
        <f t="shared" si="1539"/>
        <v>1.8497109826589531E-2</v>
      </c>
      <c r="Z2707" s="61">
        <f t="shared" si="1540"/>
        <v>-2.9127202362766162E-2</v>
      </c>
      <c r="AA2707" s="67">
        <f t="shared" si="1541"/>
        <v>22.315909090909091</v>
      </c>
      <c r="AB2707" s="68">
        <f t="shared" si="1542"/>
        <v>-3.3950617283950588E-2</v>
      </c>
      <c r="AC2707" s="69">
        <f t="shared" si="1543"/>
        <v>-8.1649831649831653E-2</v>
      </c>
      <c r="AD2707" s="70">
        <f>_xlfn.PERCENTILE.EXC(AC2707:$AC$5675,0.5)</f>
        <v>7.8665077473182368E-2</v>
      </c>
      <c r="AE2707" s="70">
        <f>_xlfn.PERCENTILE.EXC($AC2707:AC$5675,0.35)</f>
        <v>4.3684677077996455E-2</v>
      </c>
      <c r="AF2707" s="71">
        <f t="shared" si="1568"/>
        <v>6.133182365486442E-2</v>
      </c>
      <c r="AG2707" s="70">
        <f t="shared" si="1569"/>
        <v>-0.12793721572730957</v>
      </c>
      <c r="AH2707" s="70">
        <f t="shared" si="1570"/>
        <v>-0.15861506757985319</v>
      </c>
      <c r="AI2707" s="61" t="str">
        <f t="shared" si="1558"/>
        <v>Safety</v>
      </c>
      <c r="AJ2707" s="68" t="str">
        <f t="shared" si="1559"/>
        <v>Safety</v>
      </c>
      <c r="AK2707" s="72" t="str">
        <f t="shared" si="1560"/>
        <v>00635U</v>
      </c>
      <c r="AL2707" s="73">
        <f t="shared" si="1550"/>
        <v>0</v>
      </c>
      <c r="AM2707" s="72" t="str">
        <f t="shared" si="1563"/>
        <v>00635U</v>
      </c>
      <c r="AN2707" s="73">
        <f t="shared" si="1551"/>
        <v>0</v>
      </c>
      <c r="AO2707" s="74" t="str">
        <f t="shared" si="1557"/>
        <v>00635U</v>
      </c>
      <c r="AP2707" s="20">
        <f t="shared" si="1552"/>
        <v>0</v>
      </c>
      <c r="AQ2707" s="74" t="str">
        <f t="shared" si="1567"/>
        <v>00635U</v>
      </c>
      <c r="AR2707" s="20">
        <f t="shared" si="1553"/>
        <v>0</v>
      </c>
      <c r="AS2707" s="74" t="str">
        <f t="shared" si="1561"/>
        <v>00635U</v>
      </c>
      <c r="AT2707" s="20">
        <f t="shared" si="1554"/>
        <v>0</v>
      </c>
      <c r="AU2707" s="74" t="str">
        <f t="shared" si="1544"/>
        <v>00635U</v>
      </c>
      <c r="AV2707" s="20">
        <f t="shared" si="1555"/>
        <v>0</v>
      </c>
      <c r="AW2707" s="74" t="str">
        <f t="shared" si="1545"/>
        <v>00635U</v>
      </c>
      <c r="AX2707" s="20">
        <f t="shared" si="1546"/>
        <v>0</v>
      </c>
      <c r="AY2707" s="20">
        <f t="shared" si="1556"/>
        <v>1</v>
      </c>
      <c r="AZ2707" s="116">
        <v>42381</v>
      </c>
      <c r="BA2707" s="117">
        <v>15.66</v>
      </c>
      <c r="BB2707" s="118">
        <v>15.362500000000001</v>
      </c>
      <c r="BC2707" s="76">
        <f t="shared" si="1564"/>
        <v>16.418749999999999</v>
      </c>
      <c r="BD2707" s="76">
        <f t="shared" si="1565"/>
        <v>16.393708333333333</v>
      </c>
      <c r="BE2707" s="77">
        <f t="shared" si="1571"/>
        <v>-6.4331937571374107E-2</v>
      </c>
      <c r="BF2707" s="77">
        <f t="shared" si="1562"/>
        <v>-4.4755482921547601E-2</v>
      </c>
    </row>
    <row r="2708" spans="1:58" s="23" customFormat="1" ht="15.75" customHeight="1" x14ac:dyDescent="0.4">
      <c r="A2708" s="116">
        <v>42377</v>
      </c>
      <c r="B2708" s="112">
        <v>25.274999999999999</v>
      </c>
      <c r="C2708" s="112">
        <v>23.074999999999999</v>
      </c>
      <c r="D2708" s="112">
        <v>22.274999999999999</v>
      </c>
      <c r="E2708" s="112">
        <v>22.1</v>
      </c>
      <c r="F2708" s="112">
        <v>21.925000000000001</v>
      </c>
      <c r="G2708" s="112">
        <v>21.975000000000001</v>
      </c>
      <c r="H2708" s="113">
        <v>22.2</v>
      </c>
      <c r="I2708" s="90">
        <f t="shared" si="1547"/>
        <v>23.675000000000001</v>
      </c>
      <c r="J2708" s="90">
        <f t="shared" si="1548"/>
        <v>22.493181818181817</v>
      </c>
      <c r="K2708" s="114">
        <v>6</v>
      </c>
      <c r="L2708" s="115">
        <v>4.5454545454545456E-2</v>
      </c>
      <c r="M2708" s="90">
        <v>27.98</v>
      </c>
      <c r="N2708" s="90">
        <v>27.01</v>
      </c>
      <c r="O2708" s="90">
        <v>26.23</v>
      </c>
      <c r="P2708" s="90">
        <v>25.49</v>
      </c>
      <c r="Q2708" s="90">
        <v>25.38</v>
      </c>
      <c r="R2708" s="63">
        <f t="shared" si="1536"/>
        <v>-3.2700000000000031</v>
      </c>
      <c r="S2708" s="64">
        <f t="shared" si="1572"/>
        <v>8.0832332933173406E-2</v>
      </c>
      <c r="T2708" s="65">
        <f t="shared" si="1566"/>
        <v>1.0359126249537207</v>
      </c>
      <c r="U2708" s="65">
        <f t="shared" si="1566"/>
        <v>1.0297369424323295</v>
      </c>
      <c r="V2708" s="65">
        <f t="shared" si="1537"/>
        <v>1.0596312279325226</v>
      </c>
      <c r="W2708" s="65">
        <f t="shared" si="1538"/>
        <v>1.0642237982663516</v>
      </c>
      <c r="X2708" s="61">
        <f t="shared" si="1549"/>
        <v>-8.7042532146389684E-2</v>
      </c>
      <c r="Y2708" s="66">
        <f t="shared" si="1539"/>
        <v>4.5248868778279576E-3</v>
      </c>
      <c r="Z2708" s="61">
        <f t="shared" si="1540"/>
        <v>-4.9918402611116512E-2</v>
      </c>
      <c r="AA2708" s="67">
        <f t="shared" si="1541"/>
        <v>23.674999999999997</v>
      </c>
      <c r="AB2708" s="68">
        <f t="shared" si="1542"/>
        <v>-6.4235468345057486E-2</v>
      </c>
      <c r="AC2708" s="69">
        <f t="shared" si="1543"/>
        <v>-0.12347278785634966</v>
      </c>
      <c r="AD2708" s="70">
        <f>_xlfn.PERCENTILE.EXC(AC2708:$AC$5675,0.5)</f>
        <v>7.867639665469682E-2</v>
      </c>
      <c r="AE2708" s="70">
        <f>_xlfn.PERCENTILE.EXC($AC2708:AC$5675,0.35)</f>
        <v>4.3698572752068093E-2</v>
      </c>
      <c r="AF2708" s="71">
        <f t="shared" si="1568"/>
        <v>6.1364771002658879E-2</v>
      </c>
      <c r="AG2708" s="70">
        <f t="shared" si="1569"/>
        <v>-0.12793721572730957</v>
      </c>
      <c r="AH2708" s="70">
        <f t="shared" si="1570"/>
        <v>-0.15861506757985319</v>
      </c>
      <c r="AI2708" s="61" t="str">
        <f t="shared" si="1558"/>
        <v>Safety</v>
      </c>
      <c r="AJ2708" s="68" t="str">
        <f t="shared" si="1559"/>
        <v>Safety</v>
      </c>
      <c r="AK2708" s="72" t="str">
        <f t="shared" si="1560"/>
        <v>00635U</v>
      </c>
      <c r="AL2708" s="73">
        <f t="shared" si="1550"/>
        <v>0</v>
      </c>
      <c r="AM2708" s="72" t="str">
        <f t="shared" si="1563"/>
        <v>00635U</v>
      </c>
      <c r="AN2708" s="73">
        <f t="shared" si="1551"/>
        <v>0</v>
      </c>
      <c r="AO2708" s="74" t="str">
        <f t="shared" si="1557"/>
        <v>00635U</v>
      </c>
      <c r="AP2708" s="20">
        <f t="shared" si="1552"/>
        <v>0</v>
      </c>
      <c r="AQ2708" s="74" t="str">
        <f t="shared" si="1567"/>
        <v>00635U</v>
      </c>
      <c r="AR2708" s="20">
        <f t="shared" si="1553"/>
        <v>0</v>
      </c>
      <c r="AS2708" s="74" t="str">
        <f t="shared" si="1561"/>
        <v>00635U</v>
      </c>
      <c r="AT2708" s="20">
        <f t="shared" si="1554"/>
        <v>0</v>
      </c>
      <c r="AU2708" s="74" t="str">
        <f t="shared" si="1544"/>
        <v>00635U</v>
      </c>
      <c r="AV2708" s="20">
        <f t="shared" si="1555"/>
        <v>0</v>
      </c>
      <c r="AW2708" s="74" t="str">
        <f t="shared" si="1545"/>
        <v>00635U</v>
      </c>
      <c r="AX2708" s="20">
        <f t="shared" si="1546"/>
        <v>0</v>
      </c>
      <c r="AY2708" s="20">
        <f t="shared" si="1556"/>
        <v>1</v>
      </c>
      <c r="AZ2708" s="116">
        <v>42380</v>
      </c>
      <c r="BA2708" s="117">
        <v>15.38</v>
      </c>
      <c r="BB2708" s="118">
        <v>15.3125</v>
      </c>
      <c r="BC2708" s="76">
        <f t="shared" si="1564"/>
        <v>16.449375</v>
      </c>
      <c r="BD2708" s="76">
        <f t="shared" si="1565"/>
        <v>16.419041666666669</v>
      </c>
      <c r="BE2708" s="77">
        <f t="shared" si="1571"/>
        <v>-6.9113568144686346E-2</v>
      </c>
      <c r="BF2708" s="77">
        <f t="shared" si="1562"/>
        <v>-6.3282723057831794E-2</v>
      </c>
    </row>
    <row r="2709" spans="1:58" s="23" customFormat="1" ht="15.75" customHeight="1" x14ac:dyDescent="0.4">
      <c r="A2709" s="116">
        <v>42376</v>
      </c>
      <c r="B2709" s="112">
        <v>23.524999999999999</v>
      </c>
      <c r="C2709" s="112">
        <v>21.774999999999999</v>
      </c>
      <c r="D2709" s="112">
        <v>21.175000000000001</v>
      </c>
      <c r="E2709" s="112">
        <v>21.125</v>
      </c>
      <c r="F2709" s="112">
        <v>21.074999999999999</v>
      </c>
      <c r="G2709" s="112">
        <v>21.125</v>
      </c>
      <c r="H2709" s="113">
        <v>21.324999999999999</v>
      </c>
      <c r="I2709" s="90">
        <f t="shared" si="1547"/>
        <v>22.331818181818182</v>
      </c>
      <c r="J2709" s="90">
        <f t="shared" si="1548"/>
        <v>21.365909090909092</v>
      </c>
      <c r="K2709" s="114">
        <v>7</v>
      </c>
      <c r="L2709" s="115">
        <v>4.5454545454545456E-2</v>
      </c>
      <c r="M2709" s="90">
        <v>26.19</v>
      </c>
      <c r="N2709" s="90">
        <v>24.99</v>
      </c>
      <c r="O2709" s="90">
        <v>24.62</v>
      </c>
      <c r="P2709" s="90">
        <v>24.2</v>
      </c>
      <c r="Q2709" s="90">
        <v>24.72</v>
      </c>
      <c r="R2709" s="63">
        <f t="shared" si="1536"/>
        <v>-2.3599999999999994</v>
      </c>
      <c r="S2709" s="64">
        <f t="shared" si="1572"/>
        <v>0.21369596891694992</v>
      </c>
      <c r="T2709" s="65">
        <f t="shared" si="1566"/>
        <v>1.0480192076830734</v>
      </c>
      <c r="U2709" s="65">
        <f t="shared" si="1566"/>
        <v>1.0150284321689682</v>
      </c>
      <c r="V2709" s="65">
        <f t="shared" si="1537"/>
        <v>1.0326446280991735</v>
      </c>
      <c r="W2709" s="65">
        <f t="shared" si="1538"/>
        <v>1.0109223300970873</v>
      </c>
      <c r="X2709" s="61">
        <f t="shared" si="1549"/>
        <v>-7.4388947927736454E-2</v>
      </c>
      <c r="Y2709" s="66">
        <f t="shared" si="1539"/>
        <v>9.4674556213017423E-3</v>
      </c>
      <c r="Z2709" s="61">
        <f t="shared" si="1540"/>
        <v>-4.3252595155709297E-2</v>
      </c>
      <c r="AA2709" s="67">
        <f t="shared" si="1541"/>
        <v>22.331818181818182</v>
      </c>
      <c r="AB2709" s="68">
        <f t="shared" si="1542"/>
        <v>-5.8623449379751898E-2</v>
      </c>
      <c r="AC2709" s="69">
        <f t="shared" si="1543"/>
        <v>-0.10636982065553488</v>
      </c>
      <c r="AD2709" s="70">
        <f>_xlfn.PERCENTILE.EXC(AC2709:$AC$5675,0.5)</f>
        <v>7.8687715836211272E-2</v>
      </c>
      <c r="AE2709" s="70">
        <f>_xlfn.PERCENTILE.EXC($AC2709:AC$5675,0.35)</f>
        <v>4.3711356653407737E-2</v>
      </c>
      <c r="AF2709" s="71">
        <f t="shared" si="1568"/>
        <v>6.1499130065156477E-2</v>
      </c>
      <c r="AG2709" s="70">
        <f t="shared" si="1569"/>
        <v>-0.1279337538271374</v>
      </c>
      <c r="AH2709" s="70">
        <f t="shared" si="1570"/>
        <v>-0.15861506757985319</v>
      </c>
      <c r="AI2709" s="61" t="str">
        <f t="shared" si="1558"/>
        <v>Safety</v>
      </c>
      <c r="AJ2709" s="68" t="str">
        <f t="shared" si="1559"/>
        <v>Safety</v>
      </c>
      <c r="AK2709" s="72" t="str">
        <f t="shared" si="1560"/>
        <v>00635U</v>
      </c>
      <c r="AL2709" s="73">
        <f t="shared" si="1550"/>
        <v>0</v>
      </c>
      <c r="AM2709" s="72" t="str">
        <f t="shared" si="1563"/>
        <v>00635U</v>
      </c>
      <c r="AN2709" s="73">
        <f t="shared" si="1551"/>
        <v>0</v>
      </c>
      <c r="AO2709" s="74" t="str">
        <f t="shared" si="1557"/>
        <v>00635U</v>
      </c>
      <c r="AP2709" s="20">
        <f t="shared" si="1552"/>
        <v>0</v>
      </c>
      <c r="AQ2709" s="74" t="str">
        <f t="shared" si="1567"/>
        <v>00635U</v>
      </c>
      <c r="AR2709" s="20">
        <f t="shared" si="1553"/>
        <v>0</v>
      </c>
      <c r="AS2709" s="74" t="str">
        <f t="shared" si="1561"/>
        <v>00635U</v>
      </c>
      <c r="AT2709" s="20">
        <f t="shared" si="1554"/>
        <v>0</v>
      </c>
      <c r="AU2709" s="74" t="str">
        <f t="shared" si="1544"/>
        <v>00635U</v>
      </c>
      <c r="AV2709" s="20">
        <f t="shared" si="1555"/>
        <v>0</v>
      </c>
      <c r="AW2709" s="74" t="str">
        <f t="shared" si="1545"/>
        <v>00635U</v>
      </c>
      <c r="AX2709" s="20">
        <f t="shared" si="1546"/>
        <v>0</v>
      </c>
      <c r="AY2709" s="20">
        <f t="shared" si="1556"/>
        <v>1</v>
      </c>
      <c r="AZ2709" s="116">
        <v>42377</v>
      </c>
      <c r="BA2709" s="117">
        <v>15.32</v>
      </c>
      <c r="BB2709" s="118">
        <v>15.3375</v>
      </c>
      <c r="BC2709" s="76">
        <f t="shared" si="1564"/>
        <v>16.481041666666666</v>
      </c>
      <c r="BD2709" s="76">
        <f t="shared" si="1565"/>
        <v>16.4495</v>
      </c>
      <c r="BE2709" s="77">
        <f t="shared" si="1571"/>
        <v>-6.9385278539736264E-2</v>
      </c>
      <c r="BF2709" s="77">
        <f t="shared" si="1562"/>
        <v>-6.8664701054743316E-2</v>
      </c>
    </row>
    <row r="2710" spans="1:58" s="23" customFormat="1" ht="15.75" customHeight="1" x14ac:dyDescent="0.4">
      <c r="A2710" s="116">
        <v>42375</v>
      </c>
      <c r="B2710" s="112">
        <v>20.324999999999999</v>
      </c>
      <c r="C2710" s="112">
        <v>19.824999999999999</v>
      </c>
      <c r="D2710" s="112">
        <v>19.675000000000001</v>
      </c>
      <c r="E2710" s="112">
        <v>19.875</v>
      </c>
      <c r="F2710" s="112">
        <v>19.975000000000001</v>
      </c>
      <c r="G2710" s="112">
        <v>20.125</v>
      </c>
      <c r="H2710" s="113">
        <v>20.425000000000001</v>
      </c>
      <c r="I2710" s="90">
        <f t="shared" si="1547"/>
        <v>20.006818181818183</v>
      </c>
      <c r="J2710" s="90">
        <f t="shared" si="1548"/>
        <v>19.729545454545455</v>
      </c>
      <c r="K2710" s="114">
        <v>8</v>
      </c>
      <c r="L2710" s="115">
        <v>4.5454545454545456E-2</v>
      </c>
      <c r="M2710" s="90">
        <v>20.6</v>
      </c>
      <c r="N2710" s="90">
        <v>20.59</v>
      </c>
      <c r="O2710" s="90">
        <v>21.27</v>
      </c>
      <c r="P2710" s="90">
        <v>22.14</v>
      </c>
      <c r="Q2710" s="90">
        <v>23.36</v>
      </c>
      <c r="R2710" s="63">
        <f t="shared" si="1536"/>
        <v>2.2199999999999989</v>
      </c>
      <c r="S2710" s="64">
        <f t="shared" si="1572"/>
        <v>6.4632885211995866E-2</v>
      </c>
      <c r="T2710" s="65">
        <f t="shared" si="1566"/>
        <v>1.0004856726566296</v>
      </c>
      <c r="U2710" s="65">
        <f t="shared" si="1566"/>
        <v>0.96803008932769163</v>
      </c>
      <c r="V2710" s="65">
        <f t="shared" si="1537"/>
        <v>0.9299909665763324</v>
      </c>
      <c r="W2710" s="65">
        <f t="shared" si="1538"/>
        <v>0.88142123287671237</v>
      </c>
      <c r="X2710" s="61">
        <f t="shared" si="1549"/>
        <v>-2.4600246002460024E-2</v>
      </c>
      <c r="Y2710" s="66">
        <f t="shared" si="1539"/>
        <v>2.7672955974842803E-2</v>
      </c>
      <c r="Z2710" s="61">
        <f t="shared" si="1540"/>
        <v>-1.3858911734635921E-2</v>
      </c>
      <c r="AA2710" s="67">
        <f t="shared" si="1541"/>
        <v>20.006818181818183</v>
      </c>
      <c r="AB2710" s="68">
        <f t="shared" si="1542"/>
        <v>-1.287032540067997E-2</v>
      </c>
      <c r="AC2710" s="69">
        <f t="shared" si="1543"/>
        <v>-2.8323546293434539E-2</v>
      </c>
      <c r="AD2710" s="70">
        <f>_xlfn.PERCENTILE.EXC(AC2710:$AC$5675,0.5)</f>
        <v>7.8758272332520057E-2</v>
      </c>
      <c r="AE2710" s="70">
        <f>_xlfn.PERCENTILE.EXC($AC2710:AC$5675,0.35)</f>
        <v>4.3737835377951971E-2</v>
      </c>
      <c r="AF2710" s="71">
        <f t="shared" si="1568"/>
        <v>6.2075328554287178E-2</v>
      </c>
      <c r="AG2710" s="70">
        <f t="shared" si="1569"/>
        <v>-0.1279337538271374</v>
      </c>
      <c r="AH2710" s="70">
        <f t="shared" si="1570"/>
        <v>-0.15861506757985319</v>
      </c>
      <c r="AI2710" s="61" t="str">
        <f t="shared" si="1558"/>
        <v>Safety</v>
      </c>
      <c r="AJ2710" s="68" t="str">
        <f t="shared" si="1559"/>
        <v>Safety</v>
      </c>
      <c r="AK2710" s="72" t="str">
        <f t="shared" si="1560"/>
        <v>00635U</v>
      </c>
      <c r="AL2710" s="73">
        <f t="shared" si="1550"/>
        <v>0</v>
      </c>
      <c r="AM2710" s="72" t="str">
        <f t="shared" si="1563"/>
        <v>00635U</v>
      </c>
      <c r="AN2710" s="73">
        <f t="shared" si="1551"/>
        <v>0</v>
      </c>
      <c r="AO2710" s="74" t="str">
        <f t="shared" si="1557"/>
        <v>00635U</v>
      </c>
      <c r="AP2710" s="20">
        <f t="shared" si="1552"/>
        <v>0</v>
      </c>
      <c r="AQ2710" s="74" t="str">
        <f t="shared" si="1567"/>
        <v>00635U</v>
      </c>
      <c r="AR2710" s="20">
        <f t="shared" si="1553"/>
        <v>0</v>
      </c>
      <c r="AS2710" s="74" t="str">
        <f t="shared" si="1561"/>
        <v>00635U</v>
      </c>
      <c r="AT2710" s="20">
        <f t="shared" si="1554"/>
        <v>0</v>
      </c>
      <c r="AU2710" s="74" t="str">
        <f t="shared" si="1544"/>
        <v>00635U</v>
      </c>
      <c r="AV2710" s="20">
        <f t="shared" si="1555"/>
        <v>0</v>
      </c>
      <c r="AW2710" s="74" t="str">
        <f t="shared" si="1545"/>
        <v>00635U</v>
      </c>
      <c r="AX2710" s="20">
        <f t="shared" si="1546"/>
        <v>0</v>
      </c>
      <c r="AY2710" s="20">
        <f t="shared" si="1556"/>
        <v>1</v>
      </c>
      <c r="AZ2710" s="116">
        <v>42376</v>
      </c>
      <c r="BA2710" s="117">
        <v>15.54</v>
      </c>
      <c r="BB2710" s="118">
        <v>15.5375</v>
      </c>
      <c r="BC2710" s="76">
        <f t="shared" si="1564"/>
        <v>16.511458333333334</v>
      </c>
      <c r="BD2710" s="76">
        <f t="shared" si="1565"/>
        <v>16.484416666666668</v>
      </c>
      <c r="BE2710" s="77">
        <f t="shared" si="1571"/>
        <v>-5.8986814712005585E-2</v>
      </c>
      <c r="BF2710" s="77">
        <f t="shared" si="1562"/>
        <v>-5.729148235960238E-2</v>
      </c>
    </row>
    <row r="2711" spans="1:58" s="23" customFormat="1" ht="15.75" customHeight="1" x14ac:dyDescent="0.4">
      <c r="A2711" s="116">
        <v>42374</v>
      </c>
      <c r="B2711" s="112">
        <v>19.425000000000001</v>
      </c>
      <c r="C2711" s="112">
        <v>19.274999999999999</v>
      </c>
      <c r="D2711" s="112">
        <v>19.225000000000001</v>
      </c>
      <c r="E2711" s="112">
        <v>19.475000000000001</v>
      </c>
      <c r="F2711" s="112">
        <v>19.600000000000001</v>
      </c>
      <c r="G2711" s="112">
        <v>19.850000000000001</v>
      </c>
      <c r="H2711" s="113">
        <v>20.175000000000001</v>
      </c>
      <c r="I2711" s="90">
        <f t="shared" si="1547"/>
        <v>19.336363636363636</v>
      </c>
      <c r="J2711" s="90">
        <f t="shared" si="1548"/>
        <v>19.245454545454546</v>
      </c>
      <c r="K2711" s="114">
        <v>9</v>
      </c>
      <c r="L2711" s="115">
        <v>4.5454545454545456E-2</v>
      </c>
      <c r="M2711" s="90">
        <v>19.37</v>
      </c>
      <c r="N2711" s="90">
        <v>19.34</v>
      </c>
      <c r="O2711" s="90">
        <v>20.52</v>
      </c>
      <c r="P2711" s="90">
        <v>21.21</v>
      </c>
      <c r="Q2711" s="90">
        <v>22.76</v>
      </c>
      <c r="R2711" s="63">
        <f t="shared" si="1536"/>
        <v>3.0200000000000031</v>
      </c>
      <c r="S2711" s="64">
        <f t="shared" si="1572"/>
        <v>-6.5700483091787415E-2</v>
      </c>
      <c r="T2711" s="65">
        <f t="shared" si="1566"/>
        <v>1.0015511892450879</v>
      </c>
      <c r="U2711" s="65">
        <f t="shared" si="1566"/>
        <v>0.94249512670565305</v>
      </c>
      <c r="V2711" s="65">
        <f t="shared" si="1537"/>
        <v>0.91183404054691175</v>
      </c>
      <c r="W2711" s="65">
        <f t="shared" si="1538"/>
        <v>0.84973637961335668</v>
      </c>
      <c r="X2711" s="61">
        <f t="shared" si="1549"/>
        <v>-7.7220077220078315E-3</v>
      </c>
      <c r="Y2711" s="66">
        <f t="shared" si="1539"/>
        <v>3.59435173299101E-2</v>
      </c>
      <c r="Z2711" s="61">
        <f t="shared" si="1540"/>
        <v>-4.7014574518100113E-3</v>
      </c>
      <c r="AA2711" s="67">
        <f t="shared" si="1541"/>
        <v>19.336363636363636</v>
      </c>
      <c r="AB2711" s="68">
        <f t="shared" si="1542"/>
        <v>4.3950361944157627E-3</v>
      </c>
      <c r="AC2711" s="69">
        <f t="shared" si="1543"/>
        <v>-1.8802293879854613E-4</v>
      </c>
      <c r="AD2711" s="70">
        <f>_xlfn.PERCENTILE.EXC(AC2711:$AC$5675,0.5)</f>
        <v>7.8828828828828829E-2</v>
      </c>
      <c r="AE2711" s="70">
        <f>_xlfn.PERCENTILE.EXC($AC2711:AC$5675,0.35)</f>
        <v>4.3781139926941208E-2</v>
      </c>
      <c r="AF2711" s="71">
        <f t="shared" si="1568"/>
        <v>6.2494984188174341E-2</v>
      </c>
      <c r="AG2711" s="70">
        <f t="shared" si="1569"/>
        <v>-0.1279337538271374</v>
      </c>
      <c r="AH2711" s="70">
        <f t="shared" si="1570"/>
        <v>-0.15861506757985319</v>
      </c>
      <c r="AI2711" s="61" t="str">
        <f t="shared" si="1558"/>
        <v>Safety</v>
      </c>
      <c r="AJ2711" s="68" t="str">
        <f t="shared" si="1559"/>
        <v>Safety</v>
      </c>
      <c r="AK2711" s="72" t="str">
        <f t="shared" si="1560"/>
        <v>00635U</v>
      </c>
      <c r="AL2711" s="73">
        <f t="shared" si="1550"/>
        <v>0</v>
      </c>
      <c r="AM2711" s="72" t="str">
        <f t="shared" si="1563"/>
        <v>00635U</v>
      </c>
      <c r="AN2711" s="73">
        <f t="shared" si="1551"/>
        <v>0</v>
      </c>
      <c r="AO2711" s="74" t="str">
        <f t="shared" si="1557"/>
        <v>00635U</v>
      </c>
      <c r="AP2711" s="20">
        <f t="shared" si="1552"/>
        <v>0</v>
      </c>
      <c r="AQ2711" s="74" t="str">
        <f t="shared" si="1567"/>
        <v>00635U</v>
      </c>
      <c r="AR2711" s="20">
        <f t="shared" si="1553"/>
        <v>0</v>
      </c>
      <c r="AS2711" s="74" t="str">
        <f t="shared" si="1561"/>
        <v>00635U</v>
      </c>
      <c r="AT2711" s="20">
        <f t="shared" si="1554"/>
        <v>0</v>
      </c>
      <c r="AU2711" s="74" t="str">
        <f t="shared" si="1544"/>
        <v>00635U</v>
      </c>
      <c r="AV2711" s="20">
        <f t="shared" si="1555"/>
        <v>0</v>
      </c>
      <c r="AW2711" s="74" t="str">
        <f t="shared" si="1545"/>
        <v>00635U</v>
      </c>
      <c r="AX2711" s="20">
        <f t="shared" si="1546"/>
        <v>0</v>
      </c>
      <c r="AY2711" s="20">
        <f t="shared" si="1556"/>
        <v>1</v>
      </c>
      <c r="AZ2711" s="116">
        <v>42375</v>
      </c>
      <c r="BA2711" s="117">
        <v>15.59</v>
      </c>
      <c r="BB2711" s="118">
        <v>15.525</v>
      </c>
      <c r="BC2711" s="76">
        <f t="shared" si="1564"/>
        <v>16.537291666666668</v>
      </c>
      <c r="BD2711" s="76">
        <f t="shared" si="1565"/>
        <v>16.512333333333331</v>
      </c>
      <c r="BE2711" s="77">
        <f t="shared" si="1571"/>
        <v>-6.1212663298857453E-2</v>
      </c>
      <c r="BF2711" s="77">
        <f t="shared" si="1562"/>
        <v>-5.5857238024103049E-2</v>
      </c>
    </row>
    <row r="2712" spans="1:58" s="23" customFormat="1" ht="15.75" customHeight="1" x14ac:dyDescent="0.4">
      <c r="A2712" s="116">
        <v>42373</v>
      </c>
      <c r="B2712" s="112">
        <v>19.824999999999999</v>
      </c>
      <c r="C2712" s="112">
        <v>19.524999999999999</v>
      </c>
      <c r="D2712" s="112">
        <v>19.524999999999999</v>
      </c>
      <c r="E2712" s="112">
        <v>19.774999999999999</v>
      </c>
      <c r="F2712" s="112">
        <v>19.925000000000001</v>
      </c>
      <c r="G2712" s="112">
        <v>20.100000000000001</v>
      </c>
      <c r="H2712" s="113">
        <v>20.399999999999999</v>
      </c>
      <c r="I2712" s="90">
        <f t="shared" si="1547"/>
        <v>19.661363636363635</v>
      </c>
      <c r="J2712" s="90">
        <f t="shared" si="1548"/>
        <v>19.524999999999999</v>
      </c>
      <c r="K2712" s="114">
        <v>10</v>
      </c>
      <c r="L2712" s="115">
        <v>4.5454545454545456E-2</v>
      </c>
      <c r="M2712" s="90">
        <v>21.93</v>
      </c>
      <c r="N2712" s="90">
        <v>20.7</v>
      </c>
      <c r="O2712" s="90">
        <v>22.01</v>
      </c>
      <c r="P2712" s="90">
        <v>22.13</v>
      </c>
      <c r="Q2712" s="90">
        <v>23.18</v>
      </c>
      <c r="R2712" s="63">
        <f t="shared" si="1536"/>
        <v>1.5100000000000051</v>
      </c>
      <c r="S2712" s="64">
        <f t="shared" si="1572"/>
        <v>0.13673805601317948</v>
      </c>
      <c r="T2712" s="65">
        <f t="shared" si="1566"/>
        <v>1.0594202898550724</v>
      </c>
      <c r="U2712" s="65">
        <f t="shared" si="1566"/>
        <v>0.94048159927305763</v>
      </c>
      <c r="V2712" s="65">
        <f t="shared" si="1537"/>
        <v>0.93538183461364666</v>
      </c>
      <c r="W2712" s="65">
        <f t="shared" si="1538"/>
        <v>0.89301121656600513</v>
      </c>
      <c r="X2712" s="61">
        <f t="shared" si="1549"/>
        <v>-1.5132408575031562E-2</v>
      </c>
      <c r="Y2712" s="66">
        <f t="shared" si="1539"/>
        <v>3.160556257901391E-2</v>
      </c>
      <c r="Z2712" s="61">
        <f t="shared" si="1540"/>
        <v>-6.9356143798404973E-3</v>
      </c>
      <c r="AA2712" s="67">
        <f t="shared" si="1541"/>
        <v>19.661363636363635</v>
      </c>
      <c r="AB2712" s="68">
        <f t="shared" si="1542"/>
        <v>-4.2270531400966184E-2</v>
      </c>
      <c r="AC2712" s="69">
        <f t="shared" si="1543"/>
        <v>-5.0175669740887149E-2</v>
      </c>
      <c r="AD2712" s="70">
        <f>_xlfn.PERCENTILE.EXC(AC2712:$AC$5675,0.5)</f>
        <v>7.8853393598902574E-2</v>
      </c>
      <c r="AE2712" s="70">
        <f>_xlfn.PERCENTILE.EXC($AC2712:AC$5675,0.35)</f>
        <v>4.3883510275878071E-2</v>
      </c>
      <c r="AF2712" s="71">
        <f t="shared" si="1568"/>
        <v>6.2575851458282136E-2</v>
      </c>
      <c r="AG2712" s="70">
        <f t="shared" si="1569"/>
        <v>-0.1279337538271374</v>
      </c>
      <c r="AH2712" s="70">
        <f t="shared" si="1570"/>
        <v>-0.15861506757985319</v>
      </c>
      <c r="AI2712" s="61" t="str">
        <f t="shared" si="1558"/>
        <v>Safety</v>
      </c>
      <c r="AJ2712" s="68" t="str">
        <f t="shared" si="1559"/>
        <v>Safety</v>
      </c>
      <c r="AK2712" s="72" t="str">
        <f t="shared" si="1560"/>
        <v>00635U</v>
      </c>
      <c r="AL2712" s="73">
        <f t="shared" si="1550"/>
        <v>0</v>
      </c>
      <c r="AM2712" s="72" t="str">
        <f t="shared" si="1563"/>
        <v>00635U</v>
      </c>
      <c r="AN2712" s="73">
        <f t="shared" si="1551"/>
        <v>0</v>
      </c>
      <c r="AO2712" s="74" t="str">
        <f t="shared" si="1557"/>
        <v>00635U</v>
      </c>
      <c r="AP2712" s="20">
        <f t="shared" si="1552"/>
        <v>0</v>
      </c>
      <c r="AQ2712" s="74" t="str">
        <f t="shared" si="1567"/>
        <v>00635U</v>
      </c>
      <c r="AR2712" s="20">
        <f t="shared" si="1553"/>
        <v>0</v>
      </c>
      <c r="AS2712" s="74" t="str">
        <f t="shared" si="1561"/>
        <v>00635U</v>
      </c>
      <c r="AT2712" s="20">
        <f t="shared" si="1554"/>
        <v>0</v>
      </c>
      <c r="AU2712" s="74" t="str">
        <f t="shared" si="1544"/>
        <v>00635U</v>
      </c>
      <c r="AV2712" s="20">
        <f t="shared" si="1555"/>
        <v>0</v>
      </c>
      <c r="AW2712" s="74" t="str">
        <f t="shared" si="1545"/>
        <v>00635U</v>
      </c>
      <c r="AX2712" s="20">
        <f t="shared" si="1546"/>
        <v>0</v>
      </c>
      <c r="AY2712" s="20">
        <f t="shared" si="1556"/>
        <v>1</v>
      </c>
      <c r="AZ2712" s="116">
        <v>42374</v>
      </c>
      <c r="BA2712" s="117">
        <v>15.27</v>
      </c>
      <c r="BB2712" s="118">
        <v>15.4375</v>
      </c>
      <c r="BC2712" s="76">
        <f t="shared" si="1564"/>
        <v>16.565625000000001</v>
      </c>
      <c r="BD2712" s="76">
        <f t="shared" si="1565"/>
        <v>16.533041666666666</v>
      </c>
      <c r="BE2712" s="77">
        <f t="shared" si="1571"/>
        <v>-6.8100358422939114E-2</v>
      </c>
      <c r="BF2712" s="77">
        <f t="shared" si="1562"/>
        <v>-7.6394996887545877E-2</v>
      </c>
    </row>
    <row r="2713" spans="1:58" s="23" customFormat="1" ht="15.75" customHeight="1" x14ac:dyDescent="0.4">
      <c r="A2713" s="116">
        <v>42369</v>
      </c>
      <c r="B2713" s="112">
        <v>18.524999999999999</v>
      </c>
      <c r="C2713" s="112">
        <v>18.875</v>
      </c>
      <c r="D2713" s="112">
        <v>19.024999999999999</v>
      </c>
      <c r="E2713" s="112">
        <v>19.350000000000001</v>
      </c>
      <c r="F2713" s="112">
        <v>19.5</v>
      </c>
      <c r="G2713" s="112">
        <v>19.75</v>
      </c>
      <c r="H2713" s="113">
        <v>20.05</v>
      </c>
      <c r="I2713" s="90">
        <f t="shared" si="1547"/>
        <v>18.7</v>
      </c>
      <c r="J2713" s="90">
        <f t="shared" si="1548"/>
        <v>18.95</v>
      </c>
      <c r="K2713" s="114">
        <v>11</v>
      </c>
      <c r="L2713" s="115">
        <v>4.5454545454545456E-2</v>
      </c>
      <c r="M2713" s="90">
        <v>17.52</v>
      </c>
      <c r="N2713" s="90">
        <v>18.21</v>
      </c>
      <c r="O2713" s="90">
        <v>19.8</v>
      </c>
      <c r="P2713" s="90">
        <v>20.59</v>
      </c>
      <c r="Q2713" s="90">
        <v>22.21</v>
      </c>
      <c r="R2713" s="63">
        <f t="shared" si="1536"/>
        <v>4.6599999999999966</v>
      </c>
      <c r="S2713" s="64">
        <f t="shared" si="1572"/>
        <v>5.3209947946790154E-2</v>
      </c>
      <c r="T2713" s="65">
        <f t="shared" si="1566"/>
        <v>0.96210873146622733</v>
      </c>
      <c r="U2713" s="65">
        <f t="shared" si="1566"/>
        <v>0.91969696969696968</v>
      </c>
      <c r="V2713" s="65">
        <f t="shared" si="1537"/>
        <v>0.8844099077221953</v>
      </c>
      <c r="W2713" s="65">
        <f t="shared" si="1538"/>
        <v>0.81990094552003601</v>
      </c>
      <c r="X2713" s="61">
        <f t="shared" si="1549"/>
        <v>1.8893387314440024E-2</v>
      </c>
      <c r="Y2713" s="66">
        <f t="shared" si="1539"/>
        <v>3.6175710594315208E-2</v>
      </c>
      <c r="Z2713" s="61">
        <f t="shared" si="1540"/>
        <v>1.3368983957219251E-2</v>
      </c>
      <c r="AA2713" s="67">
        <f t="shared" si="1541"/>
        <v>18.7</v>
      </c>
      <c r="AB2713" s="68">
        <f t="shared" si="1542"/>
        <v>1.7298187808896085E-2</v>
      </c>
      <c r="AC2713" s="69">
        <f t="shared" si="1543"/>
        <v>2.6908292147171796E-2</v>
      </c>
      <c r="AD2713" s="70">
        <f>_xlfn.PERCENTILE.EXC(AC2713:$AC$5675,0.5)</f>
        <v>7.887795836897632E-2</v>
      </c>
      <c r="AE2713" s="70">
        <f>_xlfn.PERCENTILE.EXC($AC2713:AC$5675,0.35)</f>
        <v>4.3946663474611618E-2</v>
      </c>
      <c r="AF2713" s="71">
        <f t="shared" si="1568"/>
        <v>6.2764063973712786E-2</v>
      </c>
      <c r="AG2713" s="70">
        <f t="shared" si="1569"/>
        <v>-0.1279337538271374</v>
      </c>
      <c r="AH2713" s="70">
        <f t="shared" si="1570"/>
        <v>-0.15861506757985319</v>
      </c>
      <c r="AI2713" s="61" t="str">
        <f t="shared" si="1558"/>
        <v>Safety</v>
      </c>
      <c r="AJ2713" s="68" t="str">
        <f t="shared" si="1559"/>
        <v>Safety</v>
      </c>
      <c r="AK2713" s="72" t="str">
        <f t="shared" si="1560"/>
        <v>00635U</v>
      </c>
      <c r="AL2713" s="73">
        <f t="shared" si="1550"/>
        <v>0</v>
      </c>
      <c r="AM2713" s="72" t="str">
        <f t="shared" si="1563"/>
        <v>00635U</v>
      </c>
      <c r="AN2713" s="73">
        <f t="shared" si="1551"/>
        <v>0</v>
      </c>
      <c r="AO2713" s="74" t="str">
        <f t="shared" si="1557"/>
        <v>00635U</v>
      </c>
      <c r="AP2713" s="20">
        <f t="shared" si="1552"/>
        <v>0</v>
      </c>
      <c r="AQ2713" s="74" t="str">
        <f t="shared" si="1567"/>
        <v>00635U</v>
      </c>
      <c r="AR2713" s="20">
        <f t="shared" si="1553"/>
        <v>0</v>
      </c>
      <c r="AS2713" s="74" t="str">
        <f t="shared" si="1561"/>
        <v>00635U</v>
      </c>
      <c r="AT2713" s="20">
        <f t="shared" si="1554"/>
        <v>0</v>
      </c>
      <c r="AU2713" s="74" t="str">
        <f t="shared" si="1544"/>
        <v>00635U</v>
      </c>
      <c r="AV2713" s="20">
        <f t="shared" si="1555"/>
        <v>0</v>
      </c>
      <c r="AW2713" s="74" t="str">
        <f t="shared" si="1545"/>
        <v>00635U</v>
      </c>
      <c r="AX2713" s="20">
        <f t="shared" si="1546"/>
        <v>0</v>
      </c>
      <c r="AY2713" s="20">
        <f t="shared" si="1556"/>
        <v>1</v>
      </c>
      <c r="AZ2713" s="116">
        <v>42373</v>
      </c>
      <c r="BA2713" s="117">
        <v>15.48</v>
      </c>
      <c r="BB2713" s="118">
        <v>15.574999999999999</v>
      </c>
      <c r="BC2713" s="76">
        <f t="shared" si="1564"/>
        <v>16.593541666666667</v>
      </c>
      <c r="BD2713" s="76">
        <f t="shared" si="1565"/>
        <v>16.566333333333333</v>
      </c>
      <c r="BE2713" s="77">
        <f t="shared" si="1571"/>
        <v>-6.1381812703235498E-2</v>
      </c>
      <c r="BF2713" s="77">
        <f t="shared" si="1562"/>
        <v>-6.5574760055534254E-2</v>
      </c>
    </row>
    <row r="2714" spans="1:58" s="23" customFormat="1" ht="15.75" customHeight="1" x14ac:dyDescent="0.4">
      <c r="A2714" s="116">
        <v>42368</v>
      </c>
      <c r="B2714" s="112">
        <v>18.350000000000001</v>
      </c>
      <c r="C2714" s="112">
        <v>18.774999999999999</v>
      </c>
      <c r="D2714" s="112">
        <v>18.925000000000001</v>
      </c>
      <c r="E2714" s="112">
        <v>19.274999999999999</v>
      </c>
      <c r="F2714" s="112">
        <v>19.475000000000001</v>
      </c>
      <c r="G2714" s="112">
        <v>19.725000000000001</v>
      </c>
      <c r="H2714" s="113">
        <v>20.074999999999999</v>
      </c>
      <c r="I2714" s="90">
        <f t="shared" si="1547"/>
        <v>18.543181818181818</v>
      </c>
      <c r="J2714" s="90">
        <f t="shared" si="1548"/>
        <v>18.843181818181819</v>
      </c>
      <c r="K2714" s="114">
        <v>12</v>
      </c>
      <c r="L2714" s="115">
        <v>4.5454545454545456E-2</v>
      </c>
      <c r="M2714" s="90">
        <v>15.96</v>
      </c>
      <c r="N2714" s="90">
        <v>17.29</v>
      </c>
      <c r="O2714" s="90">
        <v>19.59</v>
      </c>
      <c r="P2714" s="90">
        <v>20.38</v>
      </c>
      <c r="Q2714" s="90">
        <v>21.86</v>
      </c>
      <c r="R2714" s="63">
        <f t="shared" si="1536"/>
        <v>6.7199999999999989</v>
      </c>
      <c r="S2714" s="64">
        <f t="shared" si="1572"/>
        <v>7.5248756218905533E-2</v>
      </c>
      <c r="T2714" s="65">
        <f t="shared" si="1566"/>
        <v>0.92307692307692313</v>
      </c>
      <c r="U2714" s="65">
        <f t="shared" si="1566"/>
        <v>0.88259315977539554</v>
      </c>
      <c r="V2714" s="65">
        <f t="shared" si="1537"/>
        <v>0.84838076545632979</v>
      </c>
      <c r="W2714" s="65">
        <f t="shared" si="1538"/>
        <v>0.79094236047575484</v>
      </c>
      <c r="X2714" s="61">
        <f t="shared" si="1549"/>
        <v>2.3160762942779134E-2</v>
      </c>
      <c r="Y2714" s="66">
        <f t="shared" si="1539"/>
        <v>4.1504539559014307E-2</v>
      </c>
      <c r="Z2714" s="61">
        <f t="shared" si="1540"/>
        <v>1.617845324181889E-2</v>
      </c>
      <c r="AA2714" s="67">
        <f t="shared" si="1541"/>
        <v>18.543181818181822</v>
      </c>
      <c r="AB2714" s="68">
        <f t="shared" si="1542"/>
        <v>6.1307113938693023E-2</v>
      </c>
      <c r="AC2714" s="69">
        <f t="shared" si="1543"/>
        <v>7.2480151427520095E-2</v>
      </c>
      <c r="AD2714" s="70">
        <f>_xlfn.PERCENTILE.EXC(AC2714:$AC$5675,0.5)</f>
        <v>7.8972355723697568E-2</v>
      </c>
      <c r="AE2714" s="70">
        <f>_xlfn.PERCENTILE.EXC($AC2714:AC$5675,0.35)</f>
        <v>4.3982492145535582E-2</v>
      </c>
      <c r="AF2714" s="71">
        <f t="shared" si="1568"/>
        <v>6.2920789741094316E-2</v>
      </c>
      <c r="AG2714" s="70">
        <f t="shared" si="1569"/>
        <v>-0.1279337538271374</v>
      </c>
      <c r="AH2714" s="70">
        <f t="shared" si="1570"/>
        <v>-0.15861506757985319</v>
      </c>
      <c r="AI2714" s="61" t="str">
        <f t="shared" si="1558"/>
        <v>Safety</v>
      </c>
      <c r="AJ2714" s="68" t="str">
        <f t="shared" si="1559"/>
        <v>Short VOL</v>
      </c>
      <c r="AK2714" s="72" t="str">
        <f t="shared" si="1560"/>
        <v>00631L</v>
      </c>
      <c r="AL2714" s="73">
        <f t="shared" si="1550"/>
        <v>1</v>
      </c>
      <c r="AM2714" s="72" t="str">
        <f t="shared" si="1563"/>
        <v>00635U</v>
      </c>
      <c r="AN2714" s="73">
        <f t="shared" si="1551"/>
        <v>0</v>
      </c>
      <c r="AO2714" s="74" t="str">
        <f t="shared" si="1557"/>
        <v>00631L</v>
      </c>
      <c r="AP2714" s="20">
        <f t="shared" si="1552"/>
        <v>1</v>
      </c>
      <c r="AQ2714" s="74" t="str">
        <f t="shared" si="1567"/>
        <v>00635U</v>
      </c>
      <c r="AR2714" s="20">
        <f t="shared" si="1553"/>
        <v>0</v>
      </c>
      <c r="AS2714" s="74" t="str">
        <f t="shared" si="1561"/>
        <v>00635U</v>
      </c>
      <c r="AT2714" s="20">
        <f t="shared" si="1554"/>
        <v>0</v>
      </c>
      <c r="AU2714" s="74" t="str">
        <f t="shared" si="1544"/>
        <v>00631L</v>
      </c>
      <c r="AV2714" s="20">
        <f t="shared" si="1555"/>
        <v>1</v>
      </c>
      <c r="AW2714" s="74" t="str">
        <f t="shared" si="1545"/>
        <v>00631L</v>
      </c>
      <c r="AX2714" s="20">
        <f t="shared" si="1546"/>
        <v>1</v>
      </c>
      <c r="AY2714" s="20">
        <f t="shared" si="1556"/>
        <v>0</v>
      </c>
      <c r="AZ2714" s="116">
        <v>42369</v>
      </c>
      <c r="BA2714" s="117">
        <v>15.32</v>
      </c>
      <c r="BB2714" s="118">
        <v>15.45</v>
      </c>
      <c r="BC2714" s="76">
        <f t="shared" si="1564"/>
        <v>16.619791666666668</v>
      </c>
      <c r="BD2714" s="76">
        <f t="shared" si="1565"/>
        <v>16.589291666666664</v>
      </c>
      <c r="BE2714" s="77">
        <f t="shared" si="1571"/>
        <v>-7.0385459103729342E-2</v>
      </c>
      <c r="BF2714" s="77">
        <f t="shared" si="1562"/>
        <v>-7.6512710257369693E-2</v>
      </c>
    </row>
    <row r="2715" spans="1:58" s="23" customFormat="1" ht="15.75" customHeight="1" x14ac:dyDescent="0.4">
      <c r="A2715" s="116">
        <v>42367</v>
      </c>
      <c r="B2715" s="112">
        <v>17.475000000000001</v>
      </c>
      <c r="C2715" s="112">
        <v>18.074999999999999</v>
      </c>
      <c r="D2715" s="112">
        <v>18.324999999999999</v>
      </c>
      <c r="E2715" s="112">
        <v>18.725000000000001</v>
      </c>
      <c r="F2715" s="112">
        <v>18.975000000000001</v>
      </c>
      <c r="G2715" s="112">
        <v>19.225000000000001</v>
      </c>
      <c r="H2715" s="113">
        <v>19.600000000000001</v>
      </c>
      <c r="I2715" s="90">
        <f t="shared" si="1547"/>
        <v>17.720454545454547</v>
      </c>
      <c r="J2715" s="90">
        <f t="shared" si="1548"/>
        <v>18.177272727272726</v>
      </c>
      <c r="K2715" s="114">
        <v>13</v>
      </c>
      <c r="L2715" s="115">
        <v>4.5454545454545456E-2</v>
      </c>
      <c r="M2715" s="90">
        <v>14.74</v>
      </c>
      <c r="N2715" s="90">
        <v>16.079999999999998</v>
      </c>
      <c r="O2715" s="90">
        <v>19.100000000000001</v>
      </c>
      <c r="P2715" s="90">
        <v>20.23</v>
      </c>
      <c r="Q2715" s="90">
        <v>21.41</v>
      </c>
      <c r="R2715" s="63">
        <f t="shared" si="1536"/>
        <v>8.509999999999998</v>
      </c>
      <c r="S2715" s="64">
        <f t="shared" si="1572"/>
        <v>-4.9083382613838072E-2</v>
      </c>
      <c r="T2715" s="65">
        <f t="shared" si="1566"/>
        <v>0.91666666666666674</v>
      </c>
      <c r="U2715" s="65">
        <f t="shared" si="1566"/>
        <v>0.84188481675392657</v>
      </c>
      <c r="V2715" s="65">
        <f t="shared" si="1537"/>
        <v>0.79485912011863558</v>
      </c>
      <c r="W2715" s="65">
        <f t="shared" si="1538"/>
        <v>0.75105091078935071</v>
      </c>
      <c r="X2715" s="61">
        <f t="shared" si="1549"/>
        <v>3.4334763948497729E-2</v>
      </c>
      <c r="Y2715" s="66">
        <f t="shared" si="1539"/>
        <v>4.6728971962616821E-2</v>
      </c>
      <c r="Z2715" s="61">
        <f t="shared" si="1540"/>
        <v>2.5779145825317238E-2</v>
      </c>
      <c r="AA2715" s="67">
        <f t="shared" si="1541"/>
        <v>17.720454545454547</v>
      </c>
      <c r="AB2715" s="68">
        <f t="shared" si="1542"/>
        <v>8.6753731343283791E-2</v>
      </c>
      <c r="AC2715" s="69">
        <f t="shared" si="1543"/>
        <v>0.10201831750339237</v>
      </c>
      <c r="AD2715" s="70">
        <f>_xlfn.PERCENTILE.EXC(AC2715:$AC$5675,0.5)</f>
        <v>7.9066753078418817E-2</v>
      </c>
      <c r="AE2715" s="70">
        <f>_xlfn.PERCENTILE.EXC($AC2715:AC$5675,0.35)</f>
        <v>4.3964498465314625E-2</v>
      </c>
      <c r="AF2715" s="71">
        <f t="shared" si="1568"/>
        <v>6.2920789741094316E-2</v>
      </c>
      <c r="AG2715" s="70">
        <f t="shared" si="1569"/>
        <v>-0.1279337538271374</v>
      </c>
      <c r="AH2715" s="70">
        <f t="shared" si="1570"/>
        <v>-0.15861506757985319</v>
      </c>
      <c r="AI2715" s="61" t="str">
        <f t="shared" si="1558"/>
        <v>Short VOL</v>
      </c>
      <c r="AJ2715" s="68" t="str">
        <f t="shared" si="1559"/>
        <v>Short VOL</v>
      </c>
      <c r="AK2715" s="72" t="str">
        <f t="shared" si="1560"/>
        <v>00631L</v>
      </c>
      <c r="AL2715" s="73">
        <f t="shared" si="1550"/>
        <v>1</v>
      </c>
      <c r="AM2715" s="72" t="str">
        <f t="shared" si="1563"/>
        <v>00635U</v>
      </c>
      <c r="AN2715" s="73">
        <f t="shared" si="1551"/>
        <v>0</v>
      </c>
      <c r="AO2715" s="74" t="str">
        <f t="shared" si="1557"/>
        <v>00631L</v>
      </c>
      <c r="AP2715" s="20">
        <f t="shared" si="1552"/>
        <v>1</v>
      </c>
      <c r="AQ2715" s="74" t="str">
        <f t="shared" si="1567"/>
        <v>00635U</v>
      </c>
      <c r="AR2715" s="20">
        <f t="shared" si="1553"/>
        <v>0</v>
      </c>
      <c r="AS2715" s="74" t="str">
        <f t="shared" si="1561"/>
        <v>00635U</v>
      </c>
      <c r="AT2715" s="20">
        <f t="shared" si="1554"/>
        <v>0</v>
      </c>
      <c r="AU2715" s="74" t="str">
        <f t="shared" si="1544"/>
        <v>00631L</v>
      </c>
      <c r="AV2715" s="20">
        <f t="shared" si="1555"/>
        <v>1</v>
      </c>
      <c r="AW2715" s="74" t="str">
        <f t="shared" si="1545"/>
        <v>00631L</v>
      </c>
      <c r="AX2715" s="20">
        <f t="shared" si="1546"/>
        <v>1</v>
      </c>
      <c r="AY2715" s="20">
        <f t="shared" si="1556"/>
        <v>0</v>
      </c>
      <c r="AZ2715" s="116">
        <v>42368</v>
      </c>
      <c r="BA2715" s="117">
        <v>15.25</v>
      </c>
      <c r="BB2715" s="118">
        <v>15.0375</v>
      </c>
      <c r="BC2715" s="76">
        <f t="shared" si="1564"/>
        <v>16.653749999999999</v>
      </c>
      <c r="BD2715" s="76">
        <f t="shared" si="1565"/>
        <v>16.616458333333334</v>
      </c>
      <c r="BE2715" s="77">
        <f t="shared" si="1571"/>
        <v>-9.705021391578468E-2</v>
      </c>
      <c r="BF2715" s="77">
        <f t="shared" si="1562"/>
        <v>-8.2235233641344593E-2</v>
      </c>
    </row>
    <row r="2716" spans="1:58" s="23" customFormat="1" ht="15.75" customHeight="1" x14ac:dyDescent="0.4">
      <c r="A2716" s="116">
        <v>42366</v>
      </c>
      <c r="B2716" s="112">
        <v>17.824999999999999</v>
      </c>
      <c r="C2716" s="112">
        <v>18.324999999999999</v>
      </c>
      <c r="D2716" s="112">
        <v>18.574999999999999</v>
      </c>
      <c r="E2716" s="112">
        <v>18.975000000000001</v>
      </c>
      <c r="F2716" s="112">
        <v>19.225000000000001</v>
      </c>
      <c r="G2716" s="112">
        <v>19.425000000000001</v>
      </c>
      <c r="H2716" s="113">
        <v>19.774999999999999</v>
      </c>
      <c r="I2716" s="90">
        <f t="shared" si="1547"/>
        <v>18.006818181818183</v>
      </c>
      <c r="J2716" s="90">
        <f t="shared" si="1548"/>
        <v>18.415909090909089</v>
      </c>
      <c r="K2716" s="114">
        <v>14</v>
      </c>
      <c r="L2716" s="115">
        <v>4.5454545454545456E-2</v>
      </c>
      <c r="M2716" s="90">
        <v>15.79</v>
      </c>
      <c r="N2716" s="90">
        <v>16.91</v>
      </c>
      <c r="O2716" s="90">
        <v>19.68</v>
      </c>
      <c r="P2716" s="90">
        <v>20.65</v>
      </c>
      <c r="Q2716" s="90">
        <v>22.1</v>
      </c>
      <c r="R2716" s="63">
        <f t="shared" si="1536"/>
        <v>7.6299999999999955</v>
      </c>
      <c r="S2716" s="64">
        <f t="shared" si="1572"/>
        <v>7.4332909783989834E-2</v>
      </c>
      <c r="T2716" s="65">
        <f t="shared" si="1566"/>
        <v>0.9337670017740981</v>
      </c>
      <c r="U2716" s="65">
        <f t="shared" si="1566"/>
        <v>0.8592479674796748</v>
      </c>
      <c r="V2716" s="65">
        <f t="shared" si="1537"/>
        <v>0.81888619854721556</v>
      </c>
      <c r="W2716" s="65">
        <f t="shared" si="1538"/>
        <v>0.76515837104072393</v>
      </c>
      <c r="X2716" s="61">
        <f t="shared" si="1549"/>
        <v>2.8050490883590466E-2</v>
      </c>
      <c r="Y2716" s="66">
        <f t="shared" si="1539"/>
        <v>4.2160737812911575E-2</v>
      </c>
      <c r="Z2716" s="61">
        <f t="shared" si="1540"/>
        <v>2.2718667171525792E-2</v>
      </c>
      <c r="AA2716" s="67">
        <f t="shared" si="1541"/>
        <v>18.006818181818179</v>
      </c>
      <c r="AB2716" s="68">
        <f t="shared" si="1542"/>
        <v>5.4109994086339396E-2</v>
      </c>
      <c r="AC2716" s="69">
        <f t="shared" si="1543"/>
        <v>6.4862104187946718E-2</v>
      </c>
      <c r="AD2716" s="70">
        <f>_xlfn.PERCENTILE.EXC(AC2716:$AC$5675,0.5)</f>
        <v>7.8972355723697568E-2</v>
      </c>
      <c r="AE2716" s="70">
        <f>_xlfn.PERCENTILE.EXC($AC2716:AC$5675,0.35)</f>
        <v>4.3943690976161118E-2</v>
      </c>
      <c r="AF2716" s="71">
        <f t="shared" si="1568"/>
        <v>6.2920789741094316E-2</v>
      </c>
      <c r="AG2716" s="70">
        <f t="shared" si="1569"/>
        <v>-0.1279337538271374</v>
      </c>
      <c r="AH2716" s="70">
        <f t="shared" si="1570"/>
        <v>-0.15861506757985319</v>
      </c>
      <c r="AI2716" s="61" t="str">
        <f t="shared" si="1558"/>
        <v>Safety</v>
      </c>
      <c r="AJ2716" s="68" t="str">
        <f t="shared" si="1559"/>
        <v>Short VOL</v>
      </c>
      <c r="AK2716" s="72" t="str">
        <f t="shared" si="1560"/>
        <v>00631L</v>
      </c>
      <c r="AL2716" s="73">
        <f t="shared" si="1550"/>
        <v>1</v>
      </c>
      <c r="AM2716" s="72" t="str">
        <f t="shared" si="1563"/>
        <v>00635U</v>
      </c>
      <c r="AN2716" s="73">
        <f t="shared" si="1551"/>
        <v>0</v>
      </c>
      <c r="AO2716" s="74" t="str">
        <f t="shared" si="1557"/>
        <v>00631L</v>
      </c>
      <c r="AP2716" s="20">
        <f t="shared" si="1552"/>
        <v>1</v>
      </c>
      <c r="AQ2716" s="74" t="str">
        <f t="shared" si="1567"/>
        <v>00635U</v>
      </c>
      <c r="AR2716" s="20">
        <f t="shared" si="1553"/>
        <v>0</v>
      </c>
      <c r="AS2716" s="74" t="str">
        <f t="shared" si="1561"/>
        <v>00635U</v>
      </c>
      <c r="AT2716" s="20">
        <f t="shared" si="1554"/>
        <v>0</v>
      </c>
      <c r="AU2716" s="74" t="str">
        <f t="shared" si="1544"/>
        <v>00631L</v>
      </c>
      <c r="AV2716" s="20">
        <f t="shared" si="1555"/>
        <v>1</v>
      </c>
      <c r="AW2716" s="74" t="str">
        <f t="shared" si="1545"/>
        <v>00631L</v>
      </c>
      <c r="AX2716" s="20">
        <f t="shared" si="1546"/>
        <v>1</v>
      </c>
      <c r="AY2716" s="20">
        <f t="shared" si="1556"/>
        <v>0</v>
      </c>
      <c r="AZ2716" s="116">
        <v>42367</v>
      </c>
      <c r="BA2716" s="117">
        <v>15.15</v>
      </c>
      <c r="BB2716" s="118">
        <v>15.0875</v>
      </c>
      <c r="BC2716" s="76">
        <f t="shared" si="1564"/>
        <v>16.696458333333332</v>
      </c>
      <c r="BD2716" s="76">
        <f t="shared" si="1565"/>
        <v>16.655624999999997</v>
      </c>
      <c r="BE2716" s="77">
        <f t="shared" si="1571"/>
        <v>-9.6365247120771547E-2</v>
      </c>
      <c r="BF2716" s="77">
        <f t="shared" si="1562"/>
        <v>-9.0397388269728512E-2</v>
      </c>
    </row>
    <row r="2717" spans="1:58" s="23" customFormat="1" ht="15.75" customHeight="1" x14ac:dyDescent="0.4">
      <c r="A2717" s="116">
        <v>42362</v>
      </c>
      <c r="B2717" s="112">
        <v>18.225000000000001</v>
      </c>
      <c r="C2717" s="112">
        <v>18.824999999999999</v>
      </c>
      <c r="D2717" s="112">
        <v>19.074999999999999</v>
      </c>
      <c r="E2717" s="112">
        <v>19.475000000000001</v>
      </c>
      <c r="F2717" s="112">
        <v>19.675000000000001</v>
      </c>
      <c r="G2717" s="112">
        <v>19.925000000000001</v>
      </c>
      <c r="H2717" s="113">
        <v>20.25</v>
      </c>
      <c r="I2717" s="90">
        <f t="shared" si="1547"/>
        <v>18.415909090909093</v>
      </c>
      <c r="J2717" s="90">
        <f t="shared" si="1548"/>
        <v>18.904545454545453</v>
      </c>
      <c r="K2717" s="114">
        <v>15</v>
      </c>
      <c r="L2717" s="115">
        <v>4.5454545454545456E-2</v>
      </c>
      <c r="M2717" s="90">
        <v>13.47</v>
      </c>
      <c r="N2717" s="90">
        <v>15.74</v>
      </c>
      <c r="O2717" s="90">
        <v>19.690000000000001</v>
      </c>
      <c r="P2717" s="90">
        <v>20.75</v>
      </c>
      <c r="Q2717" s="90">
        <v>21.71</v>
      </c>
      <c r="R2717" s="63">
        <f t="shared" si="1536"/>
        <v>11.229999999999997</v>
      </c>
      <c r="S2717" s="64">
        <f t="shared" si="1572"/>
        <v>1.0918432883750799E-2</v>
      </c>
      <c r="T2717" s="65">
        <f t="shared" si="1566"/>
        <v>0.85578144853875482</v>
      </c>
      <c r="U2717" s="65">
        <f t="shared" si="1566"/>
        <v>0.79939055358049771</v>
      </c>
      <c r="V2717" s="65">
        <f t="shared" si="1537"/>
        <v>0.75855421686746993</v>
      </c>
      <c r="W2717" s="65">
        <f t="shared" si="1538"/>
        <v>0.7250115154306771</v>
      </c>
      <c r="X2717" s="61">
        <f t="shared" si="1549"/>
        <v>3.2921810699588355E-2</v>
      </c>
      <c r="Y2717" s="66">
        <f t="shared" si="1539"/>
        <v>3.979460847240044E-2</v>
      </c>
      <c r="Z2717" s="61">
        <f t="shared" si="1540"/>
        <v>2.6533382697766048E-2</v>
      </c>
      <c r="AA2717" s="67">
        <f t="shared" si="1541"/>
        <v>18.415909090909089</v>
      </c>
      <c r="AB2717" s="68">
        <f t="shared" si="1542"/>
        <v>0.15787801778907251</v>
      </c>
      <c r="AC2717" s="69">
        <f t="shared" si="1543"/>
        <v>0.17000693080743895</v>
      </c>
      <c r="AD2717" s="70">
        <f>_xlfn.PERCENTILE.EXC(AC2717:$AC$5675,0.5)</f>
        <v>7.9066753078418817E-2</v>
      </c>
      <c r="AE2717" s="70">
        <f>_xlfn.PERCENTILE.EXC($AC2717:AC$5675,0.35)</f>
        <v>4.3922883487007625E-2</v>
      </c>
      <c r="AF2717" s="71">
        <f t="shared" si="1568"/>
        <v>6.2920789741094316E-2</v>
      </c>
      <c r="AG2717" s="70">
        <f t="shared" si="1569"/>
        <v>-0.1279337538271374</v>
      </c>
      <c r="AH2717" s="70">
        <f t="shared" si="1570"/>
        <v>-0.15861506757985319</v>
      </c>
      <c r="AI2717" s="61" t="str">
        <f t="shared" si="1558"/>
        <v>Short VOL</v>
      </c>
      <c r="AJ2717" s="68" t="str">
        <f t="shared" si="1559"/>
        <v>Short VOL</v>
      </c>
      <c r="AK2717" s="72" t="str">
        <f t="shared" si="1560"/>
        <v>00631L</v>
      </c>
      <c r="AL2717" s="73">
        <f t="shared" si="1550"/>
        <v>1</v>
      </c>
      <c r="AM2717" s="72" t="str">
        <f t="shared" si="1563"/>
        <v>00635U</v>
      </c>
      <c r="AN2717" s="73">
        <f t="shared" si="1551"/>
        <v>0</v>
      </c>
      <c r="AO2717" s="74" t="str">
        <f t="shared" si="1557"/>
        <v>00631L</v>
      </c>
      <c r="AP2717" s="20">
        <f t="shared" si="1552"/>
        <v>1</v>
      </c>
      <c r="AQ2717" s="74" t="str">
        <f t="shared" si="1567"/>
        <v>00635U</v>
      </c>
      <c r="AR2717" s="20">
        <f t="shared" si="1553"/>
        <v>0</v>
      </c>
      <c r="AS2717" s="74" t="str">
        <f t="shared" si="1561"/>
        <v>00635U</v>
      </c>
      <c r="AT2717" s="20">
        <f t="shared" si="1554"/>
        <v>0</v>
      </c>
      <c r="AU2717" s="74" t="str">
        <f t="shared" si="1544"/>
        <v>00631L</v>
      </c>
      <c r="AV2717" s="20">
        <f t="shared" si="1555"/>
        <v>1</v>
      </c>
      <c r="AW2717" s="74" t="str">
        <f t="shared" si="1545"/>
        <v>00631L</v>
      </c>
      <c r="AX2717" s="20">
        <f t="shared" si="1546"/>
        <v>1</v>
      </c>
      <c r="AY2717" s="20">
        <f t="shared" si="1556"/>
        <v>0</v>
      </c>
      <c r="AZ2717" s="116">
        <v>42366</v>
      </c>
      <c r="BA2717" s="117">
        <v>14.82</v>
      </c>
      <c r="BB2717" s="118">
        <v>15</v>
      </c>
      <c r="BC2717" s="76">
        <f t="shared" si="1564"/>
        <v>16.73875</v>
      </c>
      <c r="BD2717" s="76">
        <f t="shared" si="1565"/>
        <v>16.692</v>
      </c>
      <c r="BE2717" s="77">
        <f t="shared" si="1571"/>
        <v>-0.10387573743559105</v>
      </c>
      <c r="BF2717" s="77">
        <f t="shared" si="1562"/>
        <v>-0.11214953271028037</v>
      </c>
    </row>
    <row r="2718" spans="1:58" s="23" customFormat="1" ht="15.75" customHeight="1" x14ac:dyDescent="0.4">
      <c r="A2718" s="116">
        <v>42361</v>
      </c>
      <c r="B2718" s="112">
        <v>17.875</v>
      </c>
      <c r="C2718" s="112">
        <v>18.574999999999999</v>
      </c>
      <c r="D2718" s="112">
        <v>18.875</v>
      </c>
      <c r="E2718" s="112">
        <v>19.324999999999999</v>
      </c>
      <c r="F2718" s="112">
        <v>19.574999999999999</v>
      </c>
      <c r="G2718" s="112">
        <v>19.8</v>
      </c>
      <c r="H2718" s="113">
        <v>20.125</v>
      </c>
      <c r="I2718" s="90">
        <f t="shared" si="1547"/>
        <v>18.065909090909091</v>
      </c>
      <c r="J2718" s="90">
        <f t="shared" si="1548"/>
        <v>18.656818181818181</v>
      </c>
      <c r="K2718" s="114">
        <v>16</v>
      </c>
      <c r="L2718" s="115">
        <v>4.5454545454545456E-2</v>
      </c>
      <c r="M2718" s="90">
        <v>13.64</v>
      </c>
      <c r="N2718" s="90">
        <v>15.57</v>
      </c>
      <c r="O2718" s="90">
        <v>19.329999999999998</v>
      </c>
      <c r="P2718" s="90">
        <v>20.61</v>
      </c>
      <c r="Q2718" s="90">
        <v>21.82</v>
      </c>
      <c r="R2718" s="63">
        <f t="shared" si="1536"/>
        <v>10.729999999999997</v>
      </c>
      <c r="S2718" s="64">
        <f t="shared" si="1572"/>
        <v>-6.20481927710844E-2</v>
      </c>
      <c r="T2718" s="65">
        <f t="shared" si="1566"/>
        <v>0.87604367373153502</v>
      </c>
      <c r="U2718" s="65">
        <f t="shared" si="1566"/>
        <v>0.80548370408691161</v>
      </c>
      <c r="V2718" s="65">
        <f t="shared" si="1537"/>
        <v>0.75545851528384278</v>
      </c>
      <c r="W2718" s="65">
        <f t="shared" si="1538"/>
        <v>0.71356553620531626</v>
      </c>
      <c r="X2718" s="61">
        <f t="shared" si="1549"/>
        <v>3.9160839160839123E-2</v>
      </c>
      <c r="Y2718" s="66">
        <f t="shared" si="1539"/>
        <v>4.1397153945666273E-2</v>
      </c>
      <c r="Z2718" s="61">
        <f t="shared" si="1540"/>
        <v>3.2708516794565302E-2</v>
      </c>
      <c r="AA2718" s="67">
        <f t="shared" si="1541"/>
        <v>18.065909090909091</v>
      </c>
      <c r="AB2718" s="68">
        <f t="shared" si="1542"/>
        <v>0.14804110468850351</v>
      </c>
      <c r="AC2718" s="69">
        <f t="shared" si="1543"/>
        <v>0.16030244642961405</v>
      </c>
      <c r="AD2718" s="70">
        <f>_xlfn.PERCENTILE.EXC(AC2718:$AC$5675,0.5)</f>
        <v>7.8972355723697568E-2</v>
      </c>
      <c r="AE2718" s="70">
        <f>_xlfn.PERCENTILE.EXC($AC2718:AC$5675,0.35)</f>
        <v>4.3867760991426225E-2</v>
      </c>
      <c r="AF2718" s="71">
        <f t="shared" si="1568"/>
        <v>6.2920789741094316E-2</v>
      </c>
      <c r="AG2718" s="70">
        <f t="shared" si="1569"/>
        <v>-0.1279337538271374</v>
      </c>
      <c r="AH2718" s="70">
        <f t="shared" si="1570"/>
        <v>-0.15861506757985319</v>
      </c>
      <c r="AI2718" s="61" t="str">
        <f t="shared" si="1558"/>
        <v>Short VOL</v>
      </c>
      <c r="AJ2718" s="68" t="str">
        <f t="shared" si="1559"/>
        <v>Short VOL</v>
      </c>
      <c r="AK2718" s="72" t="str">
        <f t="shared" si="1560"/>
        <v>00631L</v>
      </c>
      <c r="AL2718" s="73">
        <f t="shared" si="1550"/>
        <v>1</v>
      </c>
      <c r="AM2718" s="72" t="str">
        <f t="shared" si="1563"/>
        <v>00635U</v>
      </c>
      <c r="AN2718" s="73">
        <f t="shared" si="1551"/>
        <v>0</v>
      </c>
      <c r="AO2718" s="74" t="str">
        <f t="shared" si="1557"/>
        <v>00631L</v>
      </c>
      <c r="AP2718" s="20">
        <f t="shared" si="1552"/>
        <v>1</v>
      </c>
      <c r="AQ2718" s="74" t="str">
        <f t="shared" si="1567"/>
        <v>00635U</v>
      </c>
      <c r="AR2718" s="20">
        <f t="shared" si="1553"/>
        <v>0</v>
      </c>
      <c r="AS2718" s="74" t="str">
        <f t="shared" si="1561"/>
        <v>00635U</v>
      </c>
      <c r="AT2718" s="20">
        <f t="shared" si="1554"/>
        <v>0</v>
      </c>
      <c r="AU2718" s="74" t="str">
        <f t="shared" si="1544"/>
        <v>00631L</v>
      </c>
      <c r="AV2718" s="20">
        <f t="shared" si="1555"/>
        <v>1</v>
      </c>
      <c r="AW2718" s="74" t="str">
        <f t="shared" si="1545"/>
        <v>00631L</v>
      </c>
      <c r="AX2718" s="20">
        <f t="shared" si="1546"/>
        <v>1</v>
      </c>
      <c r="AY2718" s="20">
        <f t="shared" si="1556"/>
        <v>0</v>
      </c>
      <c r="AZ2718" s="116">
        <v>42362</v>
      </c>
      <c r="BA2718" s="117">
        <v>14.38</v>
      </c>
      <c r="BB2718" s="118">
        <v>14.375</v>
      </c>
      <c r="BC2718" s="76">
        <f t="shared" si="1564"/>
        <v>16.785</v>
      </c>
      <c r="BD2718" s="76">
        <f t="shared" si="1565"/>
        <v>16.728416666666664</v>
      </c>
      <c r="BE2718" s="77">
        <f t="shared" si="1571"/>
        <v>-0.14358057789693179</v>
      </c>
      <c r="BF2718" s="77">
        <f t="shared" si="1562"/>
        <v>-0.14038487404167543</v>
      </c>
    </row>
    <row r="2719" spans="1:58" s="23" customFormat="1" ht="15.75" customHeight="1" x14ac:dyDescent="0.4">
      <c r="A2719" s="116">
        <v>42360</v>
      </c>
      <c r="B2719" s="112">
        <v>17.824999999999999</v>
      </c>
      <c r="C2719" s="112">
        <v>18.475000000000001</v>
      </c>
      <c r="D2719" s="112">
        <v>18.824999999999999</v>
      </c>
      <c r="E2719" s="112">
        <v>19.274999999999999</v>
      </c>
      <c r="F2719" s="112">
        <v>19.5</v>
      </c>
      <c r="G2719" s="112">
        <v>19.774999999999999</v>
      </c>
      <c r="H2719" s="113">
        <v>20.125</v>
      </c>
      <c r="I2719" s="90">
        <f t="shared" si="1547"/>
        <v>17.972727272727273</v>
      </c>
      <c r="J2719" s="90">
        <f t="shared" si="1548"/>
        <v>18.554545454545455</v>
      </c>
      <c r="K2719" s="114">
        <v>17</v>
      </c>
      <c r="L2719" s="115">
        <v>4.5454545454545456E-2</v>
      </c>
      <c r="M2719" s="90">
        <v>15.06</v>
      </c>
      <c r="N2719" s="90">
        <v>16.600000000000001</v>
      </c>
      <c r="O2719" s="90">
        <v>19.84</v>
      </c>
      <c r="P2719" s="90">
        <v>20.98</v>
      </c>
      <c r="Q2719" s="90">
        <v>22.09</v>
      </c>
      <c r="R2719" s="63">
        <f t="shared" ref="R2719:R2782" si="1573">(O2719+P2719)-(N2719+M2719)</f>
        <v>9.1599999999999966</v>
      </c>
      <c r="S2719" s="64">
        <f t="shared" si="1572"/>
        <v>-0.1122994652406416</v>
      </c>
      <c r="T2719" s="65">
        <f t="shared" si="1566"/>
        <v>0.90722891566265051</v>
      </c>
      <c r="U2719" s="65">
        <f t="shared" si="1566"/>
        <v>0.83669354838709686</v>
      </c>
      <c r="V2719" s="65">
        <f t="shared" si="1537"/>
        <v>0.79122974261201151</v>
      </c>
      <c r="W2719" s="65">
        <f t="shared" si="1538"/>
        <v>0.7514712539610684</v>
      </c>
      <c r="X2719" s="61">
        <f t="shared" si="1549"/>
        <v>3.6465638148667726E-2</v>
      </c>
      <c r="Y2719" s="66">
        <f t="shared" si="1539"/>
        <v>4.4098573281452738E-2</v>
      </c>
      <c r="Z2719" s="61">
        <f t="shared" si="1540"/>
        <v>3.237228123419323E-2</v>
      </c>
      <c r="AA2719" s="67">
        <f t="shared" si="1541"/>
        <v>17.972727272727273</v>
      </c>
      <c r="AB2719" s="68">
        <f t="shared" si="1542"/>
        <v>7.3795180722891429E-2</v>
      </c>
      <c r="AC2719" s="69">
        <f t="shared" si="1543"/>
        <v>8.2694414019715126E-2</v>
      </c>
      <c r="AD2719" s="70">
        <f>_xlfn.PERCENTILE.EXC(AC2719:$AC$5675,0.5)</f>
        <v>7.887795836897632E-2</v>
      </c>
      <c r="AE2719" s="70">
        <f>_xlfn.PERCENTILE.EXC($AC2719:AC$5675,0.35)</f>
        <v>4.3812638495844859E-2</v>
      </c>
      <c r="AF2719" s="71">
        <f t="shared" si="1568"/>
        <v>6.2920789741094316E-2</v>
      </c>
      <c r="AG2719" s="70">
        <f t="shared" si="1569"/>
        <v>-0.1279337538271374</v>
      </c>
      <c r="AH2719" s="70">
        <f t="shared" si="1570"/>
        <v>-0.15861506757985319</v>
      </c>
      <c r="AI2719" s="61" t="str">
        <f t="shared" si="1558"/>
        <v>Short VOL</v>
      </c>
      <c r="AJ2719" s="68" t="str">
        <f t="shared" si="1559"/>
        <v>Short VOL</v>
      </c>
      <c r="AK2719" s="72" t="str">
        <f t="shared" si="1560"/>
        <v>00631L</v>
      </c>
      <c r="AL2719" s="73">
        <f t="shared" si="1550"/>
        <v>1</v>
      </c>
      <c r="AM2719" s="72" t="str">
        <f t="shared" si="1563"/>
        <v>00635U</v>
      </c>
      <c r="AN2719" s="73">
        <f t="shared" si="1551"/>
        <v>0</v>
      </c>
      <c r="AO2719" s="74" t="str">
        <f t="shared" si="1557"/>
        <v>00631L</v>
      </c>
      <c r="AP2719" s="20">
        <f t="shared" si="1552"/>
        <v>1</v>
      </c>
      <c r="AQ2719" s="74" t="str">
        <f t="shared" si="1567"/>
        <v>00635U</v>
      </c>
      <c r="AR2719" s="20">
        <f t="shared" si="1553"/>
        <v>0</v>
      </c>
      <c r="AS2719" s="74" t="str">
        <f t="shared" si="1561"/>
        <v>00635U</v>
      </c>
      <c r="AT2719" s="20">
        <f t="shared" si="1554"/>
        <v>0</v>
      </c>
      <c r="AU2719" s="74" t="str">
        <f t="shared" si="1544"/>
        <v>00631L</v>
      </c>
      <c r="AV2719" s="20">
        <f t="shared" si="1555"/>
        <v>1</v>
      </c>
      <c r="AW2719" s="74" t="str">
        <f t="shared" si="1545"/>
        <v>00631L</v>
      </c>
      <c r="AX2719" s="20">
        <f t="shared" si="1546"/>
        <v>1</v>
      </c>
      <c r="AY2719" s="20">
        <f t="shared" si="1556"/>
        <v>0</v>
      </c>
      <c r="AZ2719" s="116">
        <v>42361</v>
      </c>
      <c r="BA2719" s="117">
        <v>14.77</v>
      </c>
      <c r="BB2719" s="118">
        <v>14.95</v>
      </c>
      <c r="BC2719" s="76">
        <f t="shared" si="1564"/>
        <v>16.84333333333333</v>
      </c>
      <c r="BD2719" s="76">
        <f t="shared" si="1565"/>
        <v>16.791583333333332</v>
      </c>
      <c r="BE2719" s="77">
        <f t="shared" si="1571"/>
        <v>-0.11240847021571332</v>
      </c>
      <c r="BF2719" s="77">
        <f t="shared" si="1562"/>
        <v>-0.12039265703551873</v>
      </c>
    </row>
    <row r="2720" spans="1:58" s="23" customFormat="1" ht="15.75" customHeight="1" x14ac:dyDescent="0.4">
      <c r="A2720" s="116">
        <v>42359</v>
      </c>
      <c r="B2720" s="112">
        <v>18.824999999999999</v>
      </c>
      <c r="C2720" s="112">
        <v>19.274999999999999</v>
      </c>
      <c r="D2720" s="112">
        <v>19.524999999999999</v>
      </c>
      <c r="E2720" s="112">
        <v>19.875</v>
      </c>
      <c r="F2720" s="112">
        <v>20.074999999999999</v>
      </c>
      <c r="G2720" s="112">
        <v>20.350000000000001</v>
      </c>
      <c r="H2720" s="113">
        <v>20.625</v>
      </c>
      <c r="I2720" s="90">
        <f t="shared" si="1547"/>
        <v>18.906818181818181</v>
      </c>
      <c r="J2720" s="90">
        <f t="shared" si="1548"/>
        <v>19.320454545454545</v>
      </c>
      <c r="K2720" s="114">
        <v>18</v>
      </c>
      <c r="L2720" s="115">
        <v>4.5454545454545456E-2</v>
      </c>
      <c r="M2720" s="90">
        <v>17.55</v>
      </c>
      <c r="N2720" s="90">
        <v>18.7</v>
      </c>
      <c r="O2720" s="90">
        <v>21.11</v>
      </c>
      <c r="P2720" s="90">
        <v>21.87</v>
      </c>
      <c r="Q2720" s="90">
        <v>22.71</v>
      </c>
      <c r="R2720" s="63">
        <f t="shared" si="1573"/>
        <v>6.730000000000004</v>
      </c>
      <c r="S2720" s="64">
        <f t="shared" si="1572"/>
        <v>-9.6618357487922704E-2</v>
      </c>
      <c r="T2720" s="65">
        <f t="shared" si="1566"/>
        <v>0.93850267379679153</v>
      </c>
      <c r="U2720" s="65">
        <f t="shared" si="1566"/>
        <v>0.88583609663666507</v>
      </c>
      <c r="V2720" s="65">
        <f t="shared" si="1537"/>
        <v>0.85505258344764512</v>
      </c>
      <c r="W2720" s="65">
        <f t="shared" si="1538"/>
        <v>0.82342580361074413</v>
      </c>
      <c r="X2720" s="61">
        <f t="shared" si="1549"/>
        <v>2.3904382470119487E-2</v>
      </c>
      <c r="Y2720" s="66">
        <f t="shared" si="1539"/>
        <v>3.7735849056603772E-2</v>
      </c>
      <c r="Z2720" s="61">
        <f t="shared" si="1540"/>
        <v>2.1877629522779201E-2</v>
      </c>
      <c r="AA2720" s="67">
        <f t="shared" si="1541"/>
        <v>18.906818181818181</v>
      </c>
      <c r="AB2720" s="68">
        <f t="shared" si="1542"/>
        <v>6.6844919786096255E-3</v>
      </c>
      <c r="AC2720" s="69">
        <f t="shared" si="1543"/>
        <v>1.1059795819154119E-2</v>
      </c>
      <c r="AD2720" s="70">
        <f>_xlfn.PERCENTILE.EXC(AC2720:$AC$5675,0.5)</f>
        <v>7.8853393598902574E-2</v>
      </c>
      <c r="AE2720" s="70">
        <f>_xlfn.PERCENTILE.EXC($AC2720:AC$5675,0.35)</f>
        <v>4.376288561844055E-2</v>
      </c>
      <c r="AF2720" s="71">
        <f t="shared" si="1568"/>
        <v>6.2920789741094316E-2</v>
      </c>
      <c r="AG2720" s="70">
        <f t="shared" si="1569"/>
        <v>-0.1279337538271374</v>
      </c>
      <c r="AH2720" s="70">
        <f t="shared" si="1570"/>
        <v>-0.15861506757985319</v>
      </c>
      <c r="AI2720" s="61" t="str">
        <f t="shared" si="1558"/>
        <v>Safety</v>
      </c>
      <c r="AJ2720" s="68" t="str">
        <f t="shared" si="1559"/>
        <v>Safety</v>
      </c>
      <c r="AK2720" s="72" t="str">
        <f t="shared" si="1560"/>
        <v>00635U</v>
      </c>
      <c r="AL2720" s="73">
        <f t="shared" si="1550"/>
        <v>0</v>
      </c>
      <c r="AM2720" s="72" t="str">
        <f t="shared" si="1563"/>
        <v>00635U</v>
      </c>
      <c r="AN2720" s="73">
        <f t="shared" si="1551"/>
        <v>0</v>
      </c>
      <c r="AO2720" s="74" t="str">
        <f t="shared" si="1557"/>
        <v>00635U</v>
      </c>
      <c r="AP2720" s="20">
        <f t="shared" si="1552"/>
        <v>0</v>
      </c>
      <c r="AQ2720" s="74" t="str">
        <f t="shared" si="1567"/>
        <v>00635U</v>
      </c>
      <c r="AR2720" s="20">
        <f t="shared" si="1553"/>
        <v>0</v>
      </c>
      <c r="AS2720" s="74" t="str">
        <f t="shared" si="1561"/>
        <v>00635U</v>
      </c>
      <c r="AT2720" s="20">
        <f t="shared" si="1554"/>
        <v>0</v>
      </c>
      <c r="AU2720" s="74" t="str">
        <f t="shared" si="1544"/>
        <v>00635U</v>
      </c>
      <c r="AV2720" s="20">
        <f t="shared" si="1555"/>
        <v>0</v>
      </c>
      <c r="AW2720" s="74" t="str">
        <f t="shared" si="1545"/>
        <v>00635U</v>
      </c>
      <c r="AX2720" s="20">
        <f t="shared" si="1546"/>
        <v>0</v>
      </c>
      <c r="AY2720" s="20">
        <f t="shared" si="1556"/>
        <v>1</v>
      </c>
      <c r="AZ2720" s="116">
        <v>42360</v>
      </c>
      <c r="BA2720" s="117">
        <v>15.15</v>
      </c>
      <c r="BB2720" s="118">
        <v>15.35</v>
      </c>
      <c r="BC2720" s="76">
        <f t="shared" si="1564"/>
        <v>16.890625</v>
      </c>
      <c r="BD2720" s="76">
        <f t="shared" si="1565"/>
        <v>16.846666666666664</v>
      </c>
      <c r="BE2720" s="77">
        <f t="shared" si="1571"/>
        <v>-9.1211840888066623E-2</v>
      </c>
      <c r="BF2720" s="77">
        <f t="shared" si="1562"/>
        <v>-0.10071230708349806</v>
      </c>
    </row>
    <row r="2721" spans="1:58" s="23" customFormat="1" ht="15.75" customHeight="1" x14ac:dyDescent="0.4">
      <c r="A2721" s="116">
        <v>42356</v>
      </c>
      <c r="B2721" s="112">
        <v>20.425000000000001</v>
      </c>
      <c r="C2721" s="112">
        <v>20.574999999999999</v>
      </c>
      <c r="D2721" s="112">
        <v>20.574999999999999</v>
      </c>
      <c r="E2721" s="112">
        <v>20.824999999999999</v>
      </c>
      <c r="F2721" s="112">
        <v>20.925000000000001</v>
      </c>
      <c r="G2721" s="112">
        <v>21.125</v>
      </c>
      <c r="H2721" s="113">
        <v>21.35</v>
      </c>
      <c r="I2721" s="90">
        <f t="shared" si="1547"/>
        <v>20.445454545454545</v>
      </c>
      <c r="J2721" s="90">
        <f t="shared" si="1548"/>
        <v>20.574999999999999</v>
      </c>
      <c r="K2721" s="114">
        <v>19</v>
      </c>
      <c r="L2721" s="115">
        <v>4.5454545454545456E-2</v>
      </c>
      <c r="M2721" s="90">
        <v>19.38</v>
      </c>
      <c r="N2721" s="90">
        <v>20.7</v>
      </c>
      <c r="O2721" s="90">
        <v>21.26</v>
      </c>
      <c r="P2721" s="90">
        <v>22.51</v>
      </c>
      <c r="Q2721" s="90">
        <v>23.66</v>
      </c>
      <c r="R2721" s="63">
        <f t="shared" si="1573"/>
        <v>3.6900000000000048</v>
      </c>
      <c r="S2721" s="64">
        <f t="shared" si="1572"/>
        <v>9.292502639915512E-2</v>
      </c>
      <c r="T2721" s="65">
        <f t="shared" si="1566"/>
        <v>0.93623188405797098</v>
      </c>
      <c r="U2721" s="65">
        <f t="shared" si="1566"/>
        <v>0.97365945437441193</v>
      </c>
      <c r="V2721" s="65">
        <f t="shared" si="1537"/>
        <v>0.91959129275877383</v>
      </c>
      <c r="W2721" s="65">
        <f t="shared" si="1538"/>
        <v>0.8748943364327979</v>
      </c>
      <c r="X2721" s="61">
        <f t="shared" si="1549"/>
        <v>7.3439412484699422E-3</v>
      </c>
      <c r="Y2721" s="66">
        <f t="shared" si="1539"/>
        <v>2.521008403361355E-2</v>
      </c>
      <c r="Z2721" s="61">
        <f t="shared" si="1540"/>
        <v>6.3361493997331868E-3</v>
      </c>
      <c r="AA2721" s="67">
        <f t="shared" si="1541"/>
        <v>20.445454545454545</v>
      </c>
      <c r="AB2721" s="68">
        <f t="shared" si="1542"/>
        <v>-1.3285024154589304E-2</v>
      </c>
      <c r="AC2721" s="69">
        <f t="shared" si="1543"/>
        <v>-1.2296881862099226E-2</v>
      </c>
      <c r="AD2721" s="70">
        <f>_xlfn.PERCENTILE.EXC(AC2721:$AC$5675,0.5)</f>
        <v>7.887795836897632E-2</v>
      </c>
      <c r="AE2721" s="70">
        <f>_xlfn.PERCENTILE.EXC($AC2721:AC$5675,0.35)</f>
        <v>4.3859886349200322E-2</v>
      </c>
      <c r="AF2721" s="71">
        <f t="shared" si="1568"/>
        <v>6.3110675978550107E-2</v>
      </c>
      <c r="AG2721" s="70">
        <f t="shared" si="1569"/>
        <v>-0.1279337538271374</v>
      </c>
      <c r="AH2721" s="70">
        <f t="shared" si="1570"/>
        <v>-0.15861506757985319</v>
      </c>
      <c r="AI2721" s="61" t="str">
        <f t="shared" si="1558"/>
        <v>Safety</v>
      </c>
      <c r="AJ2721" s="68" t="str">
        <f t="shared" si="1559"/>
        <v>Safety</v>
      </c>
      <c r="AK2721" s="72" t="str">
        <f t="shared" si="1560"/>
        <v>00635U</v>
      </c>
      <c r="AL2721" s="73">
        <f t="shared" si="1550"/>
        <v>0</v>
      </c>
      <c r="AM2721" s="72" t="str">
        <f t="shared" si="1563"/>
        <v>00635U</v>
      </c>
      <c r="AN2721" s="73">
        <f t="shared" si="1551"/>
        <v>0</v>
      </c>
      <c r="AO2721" s="74" t="str">
        <f t="shared" si="1557"/>
        <v>00635U</v>
      </c>
      <c r="AP2721" s="20">
        <f t="shared" si="1552"/>
        <v>0</v>
      </c>
      <c r="AQ2721" s="74" t="str">
        <f t="shared" si="1567"/>
        <v>00635U</v>
      </c>
      <c r="AR2721" s="20">
        <f t="shared" si="1553"/>
        <v>0</v>
      </c>
      <c r="AS2721" s="74" t="str">
        <f t="shared" si="1561"/>
        <v>00635U</v>
      </c>
      <c r="AT2721" s="20">
        <f t="shared" si="1554"/>
        <v>0</v>
      </c>
      <c r="AU2721" s="74" t="str">
        <f t="shared" si="1544"/>
        <v>00635U</v>
      </c>
      <c r="AV2721" s="20">
        <f t="shared" si="1555"/>
        <v>0</v>
      </c>
      <c r="AW2721" s="74" t="str">
        <f t="shared" si="1545"/>
        <v>00635U</v>
      </c>
      <c r="AX2721" s="20">
        <f t="shared" si="1546"/>
        <v>0</v>
      </c>
      <c r="AY2721" s="20">
        <f t="shared" si="1556"/>
        <v>1</v>
      </c>
      <c r="AZ2721" s="116">
        <v>42359</v>
      </c>
      <c r="BA2721" s="117">
        <v>15.31</v>
      </c>
      <c r="BB2721" s="118">
        <v>15.4</v>
      </c>
      <c r="BC2721" s="76">
        <f t="shared" si="1564"/>
        <v>16.930624999999999</v>
      </c>
      <c r="BD2721" s="76">
        <f t="shared" si="1565"/>
        <v>16.889958333333333</v>
      </c>
      <c r="BE2721" s="77">
        <f t="shared" si="1571"/>
        <v>-9.0405699730517861E-2</v>
      </c>
      <c r="BF2721" s="77">
        <f t="shared" si="1562"/>
        <v>-9.3544241030789912E-2</v>
      </c>
    </row>
    <row r="2722" spans="1:58" s="23" customFormat="1" ht="15.75" customHeight="1" x14ac:dyDescent="0.4">
      <c r="A2722" s="116">
        <v>42355</v>
      </c>
      <c r="B2722" s="112">
        <v>19.274999999999999</v>
      </c>
      <c r="C2722" s="112">
        <v>19.574999999999999</v>
      </c>
      <c r="D2722" s="112">
        <v>19.725000000000001</v>
      </c>
      <c r="E2722" s="112">
        <v>20.074999999999999</v>
      </c>
      <c r="F2722" s="112">
        <v>20.225000000000001</v>
      </c>
      <c r="G2722" s="112">
        <v>20.45</v>
      </c>
      <c r="H2722" s="113">
        <v>20.774999999999999</v>
      </c>
      <c r="I2722" s="90">
        <f t="shared" si="1547"/>
        <v>19.302272727272726</v>
      </c>
      <c r="J2722" s="90">
        <f t="shared" si="1548"/>
        <v>19.588636363636365</v>
      </c>
      <c r="K2722" s="114">
        <v>20</v>
      </c>
      <c r="L2722" s="115">
        <v>4.5454545454545456E-2</v>
      </c>
      <c r="M2722" s="90">
        <v>18.88</v>
      </c>
      <c r="N2722" s="90">
        <v>18.940000000000001</v>
      </c>
      <c r="O2722" s="90">
        <v>20.37</v>
      </c>
      <c r="P2722" s="90">
        <v>21.47</v>
      </c>
      <c r="Q2722" s="90">
        <v>23.25</v>
      </c>
      <c r="R2722" s="63">
        <f t="shared" si="1573"/>
        <v>4.0200000000000031</v>
      </c>
      <c r="S2722" s="64">
        <f t="shared" si="1572"/>
        <v>6.047032474804042E-2</v>
      </c>
      <c r="T2722" s="65">
        <f t="shared" si="1566"/>
        <v>0.99683210137275591</v>
      </c>
      <c r="U2722" s="65">
        <f t="shared" si="1566"/>
        <v>0.92979872361315663</v>
      </c>
      <c r="V2722" s="65">
        <f t="shared" si="1537"/>
        <v>0.88216115510013982</v>
      </c>
      <c r="W2722" s="65">
        <f t="shared" si="1538"/>
        <v>0.81462365591397856</v>
      </c>
      <c r="X2722" s="61">
        <f t="shared" si="1549"/>
        <v>1.5564202334630389E-2</v>
      </c>
      <c r="Y2722" s="66">
        <f t="shared" si="1539"/>
        <v>3.4869240348692369E-2</v>
      </c>
      <c r="Z2722" s="61">
        <f t="shared" si="1540"/>
        <v>1.4835747085835523E-2</v>
      </c>
      <c r="AA2722" s="67">
        <f t="shared" si="1541"/>
        <v>19.302272727272726</v>
      </c>
      <c r="AB2722" s="68">
        <f t="shared" si="1542"/>
        <v>1.7687434002111788E-2</v>
      </c>
      <c r="AC2722" s="69">
        <f t="shared" si="1543"/>
        <v>1.9127387923586304E-2</v>
      </c>
      <c r="AD2722" s="70">
        <f>_xlfn.PERCENTILE.EXC(AC2722:$AC$5675,0.5)</f>
        <v>7.8972355723697568E-2</v>
      </c>
      <c r="AE2722" s="70">
        <f>_xlfn.PERCENTILE.EXC($AC2722:AC$5675,0.35)</f>
        <v>4.3937745979260125E-2</v>
      </c>
      <c r="AF2722" s="71">
        <f t="shared" si="1568"/>
        <v>6.3281711484595368E-2</v>
      </c>
      <c r="AG2722" s="70">
        <f t="shared" si="1569"/>
        <v>-0.1279337538271374</v>
      </c>
      <c r="AH2722" s="70">
        <f t="shared" si="1570"/>
        <v>-0.15861506757985319</v>
      </c>
      <c r="AI2722" s="61" t="str">
        <f t="shared" si="1558"/>
        <v>Safety</v>
      </c>
      <c r="AJ2722" s="68" t="str">
        <f t="shared" si="1559"/>
        <v>Safety</v>
      </c>
      <c r="AK2722" s="72" t="str">
        <f t="shared" si="1560"/>
        <v>00635U</v>
      </c>
      <c r="AL2722" s="73">
        <f t="shared" si="1550"/>
        <v>0</v>
      </c>
      <c r="AM2722" s="72" t="str">
        <f t="shared" si="1563"/>
        <v>00635U</v>
      </c>
      <c r="AN2722" s="73">
        <f t="shared" si="1551"/>
        <v>0</v>
      </c>
      <c r="AO2722" s="74" t="str">
        <f t="shared" si="1557"/>
        <v>00635U</v>
      </c>
      <c r="AP2722" s="20">
        <f t="shared" si="1552"/>
        <v>0</v>
      </c>
      <c r="AQ2722" s="74" t="str">
        <f t="shared" si="1567"/>
        <v>00635U</v>
      </c>
      <c r="AR2722" s="20">
        <f t="shared" si="1553"/>
        <v>0</v>
      </c>
      <c r="AS2722" s="74" t="str">
        <f t="shared" si="1561"/>
        <v>00635U</v>
      </c>
      <c r="AT2722" s="20">
        <f t="shared" si="1554"/>
        <v>0</v>
      </c>
      <c r="AU2722" s="74" t="str">
        <f t="shared" si="1544"/>
        <v>00635U</v>
      </c>
      <c r="AV2722" s="20">
        <f t="shared" si="1555"/>
        <v>0</v>
      </c>
      <c r="AW2722" s="74" t="str">
        <f t="shared" si="1545"/>
        <v>00635U</v>
      </c>
      <c r="AX2722" s="20">
        <f t="shared" si="1546"/>
        <v>0</v>
      </c>
      <c r="AY2722" s="20">
        <f t="shared" si="1556"/>
        <v>1</v>
      </c>
      <c r="AZ2722" s="116">
        <v>42356</v>
      </c>
      <c r="BA2722" s="117">
        <v>15.6</v>
      </c>
      <c r="BB2722" s="118">
        <v>15.637499999999999</v>
      </c>
      <c r="BC2722" s="76">
        <f t="shared" si="1564"/>
        <v>16.968541666666663</v>
      </c>
      <c r="BD2722" s="76">
        <f t="shared" si="1565"/>
        <v>16.933958333333333</v>
      </c>
      <c r="BE2722" s="77">
        <f t="shared" si="1571"/>
        <v>-7.8441724269174437E-2</v>
      </c>
      <c r="BF2722" s="77">
        <f t="shared" si="1562"/>
        <v>-7.8774159418328563E-2</v>
      </c>
    </row>
    <row r="2723" spans="1:58" s="23" customFormat="1" ht="15.75" customHeight="1" x14ac:dyDescent="0.4">
      <c r="A2723" s="116">
        <v>42354</v>
      </c>
      <c r="B2723" s="112">
        <v>18.125</v>
      </c>
      <c r="C2723" s="112">
        <v>18.675000000000001</v>
      </c>
      <c r="D2723" s="112">
        <v>18.925000000000001</v>
      </c>
      <c r="E2723" s="112">
        <v>19.324999999999999</v>
      </c>
      <c r="F2723" s="112">
        <v>19.524999999999999</v>
      </c>
      <c r="G2723" s="112">
        <v>19.774999999999999</v>
      </c>
      <c r="H2723" s="113">
        <v>20.125</v>
      </c>
      <c r="I2723" s="90">
        <f t="shared" si="1547"/>
        <v>18.149999999999999</v>
      </c>
      <c r="J2723" s="90">
        <f t="shared" si="1548"/>
        <v>18.686363636363637</v>
      </c>
      <c r="K2723" s="114">
        <v>21</v>
      </c>
      <c r="L2723" s="115">
        <v>4.5454545454545456E-2</v>
      </c>
      <c r="M2723" s="90">
        <v>18.809999999999999</v>
      </c>
      <c r="N2723" s="90">
        <v>17.86</v>
      </c>
      <c r="O2723" s="90">
        <v>19.57</v>
      </c>
      <c r="P2723" s="90">
        <v>20.73</v>
      </c>
      <c r="Q2723" s="90">
        <v>22.46</v>
      </c>
      <c r="R2723" s="63">
        <f t="shared" si="1573"/>
        <v>3.6299999999999955</v>
      </c>
      <c r="S2723" s="64">
        <f t="shared" si="1572"/>
        <v>-0.14749403341288783</v>
      </c>
      <c r="T2723" s="65">
        <f t="shared" si="1566"/>
        <v>1.053191489361702</v>
      </c>
      <c r="U2723" s="65">
        <f t="shared" si="1566"/>
        <v>0.9126213592233009</v>
      </c>
      <c r="V2723" s="65">
        <f t="shared" si="1537"/>
        <v>0.86155330438977318</v>
      </c>
      <c r="W2723" s="65">
        <f t="shared" si="1538"/>
        <v>0.79519145146927861</v>
      </c>
      <c r="X2723" s="61">
        <f t="shared" si="1549"/>
        <v>3.0344827586206935E-2</v>
      </c>
      <c r="Y2723" s="66">
        <f t="shared" si="1539"/>
        <v>4.1397153945666273E-2</v>
      </c>
      <c r="Z2723" s="61">
        <f t="shared" si="1540"/>
        <v>2.9551715502128862E-2</v>
      </c>
      <c r="AA2723" s="67">
        <f t="shared" si="1541"/>
        <v>18.149999999999999</v>
      </c>
      <c r="AB2723" s="68">
        <f t="shared" si="1542"/>
        <v>1.4837625979843257E-2</v>
      </c>
      <c r="AC2723" s="69">
        <f t="shared" si="1543"/>
        <v>1.6237402015677443E-2</v>
      </c>
      <c r="AD2723" s="70">
        <f>_xlfn.PERCENTILE.EXC(AC2723:$AC$5675,0.5)</f>
        <v>7.9066753078418817E-2</v>
      </c>
      <c r="AE2723" s="70">
        <f>_xlfn.PERCENTILE.EXC($AC2723:AC$5675,0.35)</f>
        <v>4.3976388459116618E-2</v>
      </c>
      <c r="AF2723" s="71">
        <f t="shared" si="1568"/>
        <v>6.3321916288192892E-2</v>
      </c>
      <c r="AG2723" s="70">
        <f t="shared" si="1569"/>
        <v>-0.1279337538271374</v>
      </c>
      <c r="AH2723" s="70">
        <f t="shared" si="1570"/>
        <v>-0.15861506757985319</v>
      </c>
      <c r="AI2723" s="61" t="str">
        <f t="shared" si="1558"/>
        <v>Safety</v>
      </c>
      <c r="AJ2723" s="68" t="str">
        <f t="shared" si="1559"/>
        <v>Safety</v>
      </c>
      <c r="AK2723" s="72" t="str">
        <f t="shared" si="1560"/>
        <v>00635U</v>
      </c>
      <c r="AL2723" s="73">
        <f t="shared" si="1550"/>
        <v>0</v>
      </c>
      <c r="AM2723" s="72" t="str">
        <f t="shared" si="1563"/>
        <v>00635U</v>
      </c>
      <c r="AN2723" s="73">
        <f t="shared" si="1551"/>
        <v>0</v>
      </c>
      <c r="AO2723" s="74" t="str">
        <f t="shared" si="1557"/>
        <v>00635U</v>
      </c>
      <c r="AP2723" s="20">
        <f t="shared" si="1552"/>
        <v>0</v>
      </c>
      <c r="AQ2723" s="74" t="str">
        <f t="shared" si="1567"/>
        <v>00635U</v>
      </c>
      <c r="AR2723" s="20">
        <f t="shared" si="1553"/>
        <v>0</v>
      </c>
      <c r="AS2723" s="74" t="str">
        <f t="shared" si="1561"/>
        <v>00635U</v>
      </c>
      <c r="AT2723" s="20">
        <f t="shared" si="1554"/>
        <v>0</v>
      </c>
      <c r="AU2723" s="74" t="str">
        <f t="shared" si="1544"/>
        <v>00635U</v>
      </c>
      <c r="AV2723" s="20">
        <f t="shared" si="1555"/>
        <v>0</v>
      </c>
      <c r="AW2723" s="74" t="str">
        <f t="shared" si="1545"/>
        <v>00635U</v>
      </c>
      <c r="AX2723" s="20">
        <f t="shared" si="1546"/>
        <v>0</v>
      </c>
      <c r="AY2723" s="20">
        <f t="shared" si="1556"/>
        <v>1</v>
      </c>
      <c r="AZ2723" s="116">
        <v>42355</v>
      </c>
      <c r="BA2723" s="117">
        <v>15.75</v>
      </c>
      <c r="BB2723" s="118">
        <v>15.725</v>
      </c>
      <c r="BC2723" s="76">
        <f t="shared" si="1564"/>
        <v>17.002499999999998</v>
      </c>
      <c r="BD2723" s="76">
        <f t="shared" si="1565"/>
        <v>16.970416666666662</v>
      </c>
      <c r="BE2723" s="77">
        <f t="shared" si="1571"/>
        <v>-7.5136009410380719E-2</v>
      </c>
      <c r="BF2723" s="77">
        <f t="shared" si="1562"/>
        <v>-7.1914360774877575E-2</v>
      </c>
    </row>
    <row r="2724" spans="1:58" s="23" customFormat="1" ht="15.75" customHeight="1" x14ac:dyDescent="0.4">
      <c r="A2724" s="116">
        <v>42353</v>
      </c>
      <c r="B2724" s="112">
        <v>20.625</v>
      </c>
      <c r="C2724" s="112">
        <v>18.875</v>
      </c>
      <c r="D2724" s="112">
        <v>19.274999999999999</v>
      </c>
      <c r="E2724" s="112">
        <v>19.375</v>
      </c>
      <c r="F2724" s="112">
        <v>19.675000000000001</v>
      </c>
      <c r="G2724" s="112">
        <v>19.850000000000001</v>
      </c>
      <c r="H2724" s="113">
        <v>20.074999999999999</v>
      </c>
      <c r="I2724" s="90">
        <f t="shared" si="1547"/>
        <v>18.875</v>
      </c>
      <c r="J2724" s="90">
        <f t="shared" si="1548"/>
        <v>19.274999999999999</v>
      </c>
      <c r="K2724" s="114">
        <v>0</v>
      </c>
      <c r="L2724" s="115">
        <v>5.2631578947368418E-2</v>
      </c>
      <c r="M2724" s="90">
        <v>23.05</v>
      </c>
      <c r="N2724" s="90">
        <v>20.95</v>
      </c>
      <c r="O2724" s="90">
        <v>21.86</v>
      </c>
      <c r="P2724" s="90">
        <v>22.45</v>
      </c>
      <c r="Q2724" s="90">
        <v>23.24</v>
      </c>
      <c r="R2724" s="63">
        <f t="shared" si="1573"/>
        <v>0.31000000000000227</v>
      </c>
      <c r="S2724" s="64">
        <f t="shared" si="1572"/>
        <v>-7.8310602727672735E-2</v>
      </c>
      <c r="T2724" s="65">
        <f t="shared" si="1566"/>
        <v>1.100238663484487</v>
      </c>
      <c r="U2724" s="65">
        <f t="shared" si="1566"/>
        <v>0.95837145471180241</v>
      </c>
      <c r="V2724" s="65">
        <f t="shared" si="1537"/>
        <v>0.93318485523385297</v>
      </c>
      <c r="W2724" s="65">
        <f t="shared" si="1538"/>
        <v>0.90146299483648884</v>
      </c>
      <c r="X2724" s="61">
        <f t="shared" si="1549"/>
        <v>-8.4848484848484854E-2</v>
      </c>
      <c r="Y2724" s="66">
        <f t="shared" si="1539"/>
        <v>3.6129032258064478E-2</v>
      </c>
      <c r="Z2724" s="61">
        <f t="shared" si="1540"/>
        <v>2.1192052980132374E-2</v>
      </c>
      <c r="AA2724" s="67">
        <f t="shared" si="1541"/>
        <v>18.875</v>
      </c>
      <c r="AB2724" s="68">
        <f t="shared" si="1542"/>
        <v>-1.5513126491646744E-2</v>
      </c>
      <c r="AC2724" s="69">
        <f t="shared" si="1543"/>
        <v>-9.9045346062052481E-2</v>
      </c>
      <c r="AD2724" s="70">
        <f>_xlfn.PERCENTILE.EXC(AC2724:$AC$5675,0.5)</f>
        <v>7.9126320908273151E-2</v>
      </c>
      <c r="AE2724" s="70">
        <f>_xlfn.PERCENTILE.EXC($AC2724:AC$5675,0.35)</f>
        <v>4.3984079040715149E-2</v>
      </c>
      <c r="AF2724" s="71">
        <f t="shared" si="1568"/>
        <v>6.3503348721822478E-2</v>
      </c>
      <c r="AG2724" s="70">
        <f t="shared" si="1569"/>
        <v>-0.1279337538271374</v>
      </c>
      <c r="AH2724" s="70">
        <f t="shared" si="1570"/>
        <v>-0.15861506757985319</v>
      </c>
      <c r="AI2724" s="61" t="str">
        <f t="shared" si="1558"/>
        <v>Safety</v>
      </c>
      <c r="AJ2724" s="68" t="str">
        <f t="shared" si="1559"/>
        <v>Safety</v>
      </c>
      <c r="AK2724" s="72" t="str">
        <f t="shared" si="1560"/>
        <v>00635U</v>
      </c>
      <c r="AL2724" s="73">
        <f t="shared" si="1550"/>
        <v>0</v>
      </c>
      <c r="AM2724" s="72" t="str">
        <f t="shared" si="1563"/>
        <v>00635U</v>
      </c>
      <c r="AN2724" s="73">
        <f t="shared" si="1551"/>
        <v>0</v>
      </c>
      <c r="AO2724" s="74" t="str">
        <f t="shared" si="1557"/>
        <v>00635U</v>
      </c>
      <c r="AP2724" s="20">
        <f t="shared" si="1552"/>
        <v>0</v>
      </c>
      <c r="AQ2724" s="74" t="str">
        <f t="shared" si="1567"/>
        <v>00635U</v>
      </c>
      <c r="AR2724" s="20">
        <f t="shared" si="1553"/>
        <v>0</v>
      </c>
      <c r="AS2724" s="74" t="str">
        <f t="shared" si="1561"/>
        <v>00635U</v>
      </c>
      <c r="AT2724" s="20">
        <f t="shared" si="1554"/>
        <v>0</v>
      </c>
      <c r="AU2724" s="74" t="str">
        <f t="shared" si="1544"/>
        <v>00635U</v>
      </c>
      <c r="AV2724" s="20">
        <f t="shared" si="1555"/>
        <v>0</v>
      </c>
      <c r="AW2724" s="74" t="str">
        <f t="shared" si="1545"/>
        <v>00635U</v>
      </c>
      <c r="AX2724" s="20">
        <f t="shared" si="1546"/>
        <v>0</v>
      </c>
      <c r="AY2724" s="20">
        <f t="shared" si="1556"/>
        <v>1</v>
      </c>
      <c r="AZ2724" s="116">
        <v>42354</v>
      </c>
      <c r="BA2724" s="117">
        <v>15.82</v>
      </c>
      <c r="BB2724" s="118">
        <v>15.824999999999999</v>
      </c>
      <c r="BC2724" s="76">
        <f t="shared" si="1564"/>
        <v>17.032708333333332</v>
      </c>
      <c r="BD2724" s="76">
        <f t="shared" si="1565"/>
        <v>17.00408333333333</v>
      </c>
      <c r="BE2724" s="77">
        <f t="shared" si="1571"/>
        <v>-7.0905243587705002E-2</v>
      </c>
      <c r="BF2724" s="77">
        <f t="shared" si="1562"/>
        <v>-6.9635234674024202E-2</v>
      </c>
    </row>
    <row r="2725" spans="1:58" s="23" customFormat="1" ht="15.75" customHeight="1" x14ac:dyDescent="0.4">
      <c r="A2725" s="116">
        <v>42352</v>
      </c>
      <c r="B2725" s="112">
        <v>22.425000000000001</v>
      </c>
      <c r="C2725" s="112">
        <v>20.425000000000001</v>
      </c>
      <c r="D2725" s="112">
        <v>20.45</v>
      </c>
      <c r="E2725" s="112">
        <v>20.425000000000001</v>
      </c>
      <c r="F2725" s="112">
        <v>20.65</v>
      </c>
      <c r="G2725" s="112">
        <v>20.824999999999999</v>
      </c>
      <c r="H2725" s="113">
        <v>20.975000000000001</v>
      </c>
      <c r="I2725" s="90">
        <f t="shared" si="1547"/>
        <v>20.530263157894737</v>
      </c>
      <c r="J2725" s="90">
        <f t="shared" si="1548"/>
        <v>20.448684210526316</v>
      </c>
      <c r="K2725" s="114">
        <v>1</v>
      </c>
      <c r="L2725" s="115">
        <v>5.2631578947368418E-2</v>
      </c>
      <c r="M2725" s="90">
        <v>25.78</v>
      </c>
      <c r="N2725" s="90">
        <v>22.73</v>
      </c>
      <c r="O2725" s="90">
        <v>23.3</v>
      </c>
      <c r="P2725" s="90">
        <v>23.4</v>
      </c>
      <c r="Q2725" s="90">
        <v>24.02</v>
      </c>
      <c r="R2725" s="63">
        <f t="shared" si="1573"/>
        <v>-1.8100000000000023</v>
      </c>
      <c r="S2725" s="64">
        <f t="shared" si="1572"/>
        <v>-6.8060680606806076E-2</v>
      </c>
      <c r="T2725" s="65">
        <f t="shared" si="1566"/>
        <v>1.1341838979322481</v>
      </c>
      <c r="U2725" s="65">
        <f t="shared" si="1566"/>
        <v>0.9755364806866953</v>
      </c>
      <c r="V2725" s="65">
        <f t="shared" si="1537"/>
        <v>0.97136752136752147</v>
      </c>
      <c r="W2725" s="65">
        <f t="shared" si="1538"/>
        <v>0.94629475437135724</v>
      </c>
      <c r="X2725" s="61">
        <f t="shared" si="1549"/>
        <v>-8.9186176142697873E-2</v>
      </c>
      <c r="Y2725" s="66">
        <f t="shared" si="1539"/>
        <v>2.6927784577723411E-2</v>
      </c>
      <c r="Z2725" s="61">
        <f t="shared" si="1540"/>
        <v>-3.9735948215086584E-3</v>
      </c>
      <c r="AA2725" s="67">
        <f t="shared" si="1541"/>
        <v>20.530263157894737</v>
      </c>
      <c r="AB2725" s="68">
        <f t="shared" si="1542"/>
        <v>-1.3418389793224801E-2</v>
      </c>
      <c r="AC2725" s="69">
        <f t="shared" si="1543"/>
        <v>-9.67768078356913E-2</v>
      </c>
      <c r="AD2725" s="70">
        <f>_xlfn.PERCENTILE.EXC(AC2725:$AC$5675,0.5)</f>
        <v>7.91858887381275E-2</v>
      </c>
      <c r="AE2725" s="70">
        <f>_xlfn.PERCENTILE.EXC($AC2725:AC$5675,0.35)</f>
        <v>4.4003981784121439E-2</v>
      </c>
      <c r="AF2725" s="71">
        <f t="shared" si="1568"/>
        <v>6.3917166408373388E-2</v>
      </c>
      <c r="AG2725" s="70">
        <f t="shared" si="1569"/>
        <v>-0.1279337538271374</v>
      </c>
      <c r="AH2725" s="70">
        <f t="shared" si="1570"/>
        <v>-0.15861506757985319</v>
      </c>
      <c r="AI2725" s="61" t="str">
        <f t="shared" si="1558"/>
        <v>Safety</v>
      </c>
      <c r="AJ2725" s="68" t="str">
        <f t="shared" si="1559"/>
        <v>Safety</v>
      </c>
      <c r="AK2725" s="72" t="str">
        <f t="shared" si="1560"/>
        <v>00635U</v>
      </c>
      <c r="AL2725" s="73">
        <f t="shared" si="1550"/>
        <v>0</v>
      </c>
      <c r="AM2725" s="72" t="str">
        <f t="shared" si="1563"/>
        <v>00635U</v>
      </c>
      <c r="AN2725" s="73">
        <f t="shared" si="1551"/>
        <v>0</v>
      </c>
      <c r="AO2725" s="74" t="str">
        <f t="shared" si="1557"/>
        <v>00635U</v>
      </c>
      <c r="AP2725" s="20">
        <f t="shared" si="1552"/>
        <v>0</v>
      </c>
      <c r="AQ2725" s="74" t="str">
        <f t="shared" si="1567"/>
        <v>00635U</v>
      </c>
      <c r="AR2725" s="20">
        <f t="shared" si="1553"/>
        <v>0</v>
      </c>
      <c r="AS2725" s="74" t="str">
        <f t="shared" si="1561"/>
        <v>00635U</v>
      </c>
      <c r="AT2725" s="20">
        <f t="shared" si="1554"/>
        <v>0</v>
      </c>
      <c r="AU2725" s="74" t="str">
        <f t="shared" si="1544"/>
        <v>00635U</v>
      </c>
      <c r="AV2725" s="20">
        <f t="shared" si="1555"/>
        <v>0</v>
      </c>
      <c r="AW2725" s="74" t="str">
        <f t="shared" si="1545"/>
        <v>00635U</v>
      </c>
      <c r="AX2725" s="20">
        <f t="shared" si="1546"/>
        <v>0</v>
      </c>
      <c r="AY2725" s="20">
        <f t="shared" si="1556"/>
        <v>1</v>
      </c>
      <c r="AZ2725" s="116">
        <v>42353</v>
      </c>
      <c r="BA2725" s="117">
        <v>15.86</v>
      </c>
      <c r="BB2725" s="118">
        <v>15.887499999999999</v>
      </c>
      <c r="BC2725" s="76">
        <f t="shared" si="1564"/>
        <v>17.063958333333328</v>
      </c>
      <c r="BD2725" s="76">
        <f t="shared" si="1565"/>
        <v>17.033291666666663</v>
      </c>
      <c r="BE2725" s="77">
        <f t="shared" si="1571"/>
        <v>-6.8944046296409114E-2</v>
      </c>
      <c r="BF2725" s="77">
        <f t="shared" si="1562"/>
        <v>-6.8882262432148664E-2</v>
      </c>
    </row>
    <row r="2726" spans="1:58" s="23" customFormat="1" ht="15.75" customHeight="1" x14ac:dyDescent="0.4">
      <c r="A2726" s="116">
        <v>42349</v>
      </c>
      <c r="B2726" s="112">
        <v>23.65</v>
      </c>
      <c r="C2726" s="112">
        <v>21.925000000000001</v>
      </c>
      <c r="D2726" s="112">
        <v>21.574999999999999</v>
      </c>
      <c r="E2726" s="112">
        <v>21.425000000000001</v>
      </c>
      <c r="F2726" s="112">
        <v>21.55</v>
      </c>
      <c r="G2726" s="112">
        <v>21.574999999999999</v>
      </c>
      <c r="H2726" s="113">
        <v>21.725000000000001</v>
      </c>
      <c r="I2726" s="90">
        <f t="shared" si="1547"/>
        <v>22.106578947368423</v>
      </c>
      <c r="J2726" s="90">
        <f t="shared" si="1548"/>
        <v>21.611842105263158</v>
      </c>
      <c r="K2726" s="114">
        <v>2</v>
      </c>
      <c r="L2726" s="115">
        <v>5.2631578947368418E-2</v>
      </c>
      <c r="M2726" s="90">
        <v>28</v>
      </c>
      <c r="N2726" s="90">
        <v>24.39</v>
      </c>
      <c r="O2726" s="90">
        <v>24.38</v>
      </c>
      <c r="P2726" s="90">
        <v>24.59</v>
      </c>
      <c r="Q2726" s="90">
        <v>24.57</v>
      </c>
      <c r="R2726" s="63">
        <f t="shared" si="1573"/>
        <v>-3.4200000000000017</v>
      </c>
      <c r="S2726" s="64">
        <f t="shared" si="1572"/>
        <v>0.2611168562564633</v>
      </c>
      <c r="T2726" s="65">
        <f t="shared" si="1566"/>
        <v>1.1480114801148011</v>
      </c>
      <c r="U2726" s="65">
        <f t="shared" si="1566"/>
        <v>1.0004101722723544</v>
      </c>
      <c r="V2726" s="65">
        <f t="shared" ref="V2726:V2789" si="1574">N2726/P2726</f>
        <v>0.99186661244408303</v>
      </c>
      <c r="W2726" s="65">
        <f t="shared" ref="W2726:W2789" si="1575">N2726/Q2726</f>
        <v>0.9926739926739927</v>
      </c>
      <c r="X2726" s="61">
        <f t="shared" si="1549"/>
        <v>-7.2938689217758895E-2</v>
      </c>
      <c r="Y2726" s="66">
        <f t="shared" ref="Y2726:Y2789" si="1576">(H2726-E2726)/E2726</f>
        <v>1.4002333722287081E-2</v>
      </c>
      <c r="Z2726" s="61">
        <f t="shared" ref="Z2726:Z2789" si="1577">(J2726-I2726)/I2726</f>
        <v>-2.2379620260698854E-2</v>
      </c>
      <c r="AA2726" s="67">
        <f t="shared" ref="AA2726:AA2789" si="1578">B2726*(K2726*L2726)+C2726*(1-(K2726*L2726))</f>
        <v>22.106578947368423</v>
      </c>
      <c r="AB2726" s="68">
        <f t="shared" ref="AB2726:AB2789" si="1579">(B2726-N2726)/N2726</f>
        <v>-3.0340303403034112E-2</v>
      </c>
      <c r="AC2726" s="69">
        <f t="shared" ref="AC2726:AC2789" si="1580">(AA2726-N2726)/N2726</f>
        <v>-9.3621199369888386E-2</v>
      </c>
      <c r="AD2726" s="70">
        <f>_xlfn.PERCENTILE.EXC(AC2726:$AC$5675,0.5)</f>
        <v>7.9189325719098605E-2</v>
      </c>
      <c r="AE2726" s="70">
        <f>_xlfn.PERCENTILE.EXC($AC2726:AC$5675,0.35)</f>
        <v>4.4064024031791618E-2</v>
      </c>
      <c r="AF2726" s="71">
        <f t="shared" si="1568"/>
        <v>6.4459103981700697E-2</v>
      </c>
      <c r="AG2726" s="70">
        <f t="shared" si="1569"/>
        <v>-0.1279337538271374</v>
      </c>
      <c r="AH2726" s="70">
        <f t="shared" si="1570"/>
        <v>-0.15861506757985319</v>
      </c>
      <c r="AI2726" s="61" t="str">
        <f t="shared" si="1558"/>
        <v>Safety</v>
      </c>
      <c r="AJ2726" s="68" t="str">
        <f t="shared" si="1559"/>
        <v>Safety</v>
      </c>
      <c r="AK2726" s="72" t="str">
        <f t="shared" si="1560"/>
        <v>00635U</v>
      </c>
      <c r="AL2726" s="73">
        <f t="shared" si="1550"/>
        <v>0</v>
      </c>
      <c r="AM2726" s="72" t="str">
        <f t="shared" si="1563"/>
        <v>00635U</v>
      </c>
      <c r="AN2726" s="73">
        <f t="shared" si="1551"/>
        <v>0</v>
      </c>
      <c r="AO2726" s="74" t="str">
        <f t="shared" si="1557"/>
        <v>00635U</v>
      </c>
      <c r="AP2726" s="20">
        <f t="shared" si="1552"/>
        <v>0</v>
      </c>
      <c r="AQ2726" s="74" t="str">
        <f t="shared" si="1567"/>
        <v>00635U</v>
      </c>
      <c r="AR2726" s="20">
        <f t="shared" si="1553"/>
        <v>0</v>
      </c>
      <c r="AS2726" s="74" t="str">
        <f t="shared" si="1561"/>
        <v>00635U</v>
      </c>
      <c r="AT2726" s="20">
        <f t="shared" si="1554"/>
        <v>0</v>
      </c>
      <c r="AU2726" s="74" t="str">
        <f t="shared" si="1544"/>
        <v>00635U</v>
      </c>
      <c r="AV2726" s="20">
        <f t="shared" si="1555"/>
        <v>0</v>
      </c>
      <c r="AW2726" s="74" t="str">
        <f t="shared" si="1545"/>
        <v>00635U</v>
      </c>
      <c r="AX2726" s="20">
        <f t="shared" si="1546"/>
        <v>0</v>
      </c>
      <c r="AY2726" s="20">
        <f t="shared" si="1556"/>
        <v>1</v>
      </c>
      <c r="AZ2726" s="116">
        <v>42352</v>
      </c>
      <c r="BA2726" s="117">
        <v>15.86</v>
      </c>
      <c r="BB2726" s="118">
        <v>15.862500000000001</v>
      </c>
      <c r="BC2726" s="76">
        <f t="shared" si="1564"/>
        <v>17.096249999999994</v>
      </c>
      <c r="BD2726" s="76">
        <f t="shared" si="1565"/>
        <v>17.063499999999998</v>
      </c>
      <c r="BE2726" s="77">
        <f t="shared" si="1571"/>
        <v>-7.2164948453607894E-2</v>
      </c>
      <c r="BF2726" s="77">
        <f t="shared" si="1562"/>
        <v>-7.053066486945811E-2</v>
      </c>
    </row>
    <row r="2727" spans="1:58" s="23" customFormat="1" ht="15.75" customHeight="1" x14ac:dyDescent="0.4">
      <c r="A2727" s="116">
        <v>42348</v>
      </c>
      <c r="B2727" s="112">
        <v>19.324999999999999</v>
      </c>
      <c r="C2727" s="112">
        <v>19.125</v>
      </c>
      <c r="D2727" s="112">
        <v>19.475000000000001</v>
      </c>
      <c r="E2727" s="112">
        <v>19.625</v>
      </c>
      <c r="F2727" s="112">
        <v>20.024999999999999</v>
      </c>
      <c r="G2727" s="112">
        <v>20.225000000000001</v>
      </c>
      <c r="H2727" s="113">
        <v>20.425000000000001</v>
      </c>
      <c r="I2727" s="90">
        <f t="shared" si="1547"/>
        <v>19.15657894736842</v>
      </c>
      <c r="J2727" s="90">
        <f t="shared" si="1548"/>
        <v>19.419736842105266</v>
      </c>
      <c r="K2727" s="114">
        <v>3</v>
      </c>
      <c r="L2727" s="115">
        <v>5.2631578947368418E-2</v>
      </c>
      <c r="M2727" s="90">
        <v>20.420000000000002</v>
      </c>
      <c r="N2727" s="90">
        <v>19.34</v>
      </c>
      <c r="O2727" s="90">
        <v>20.76</v>
      </c>
      <c r="P2727" s="90">
        <v>21.74</v>
      </c>
      <c r="Q2727" s="90">
        <v>22.93</v>
      </c>
      <c r="R2727" s="63">
        <f t="shared" si="1573"/>
        <v>2.7399999999999949</v>
      </c>
      <c r="S2727" s="64">
        <f t="shared" si="1572"/>
        <v>-1.3768485466598653E-2</v>
      </c>
      <c r="T2727" s="65">
        <f t="shared" si="1566"/>
        <v>1.0558428128231645</v>
      </c>
      <c r="U2727" s="65">
        <f t="shared" si="1566"/>
        <v>0.93159922928709049</v>
      </c>
      <c r="V2727" s="65">
        <f t="shared" si="1574"/>
        <v>0.88960441582336713</v>
      </c>
      <c r="W2727" s="65">
        <f t="shared" si="1575"/>
        <v>0.84343654600959439</v>
      </c>
      <c r="X2727" s="61">
        <f t="shared" si="1549"/>
        <v>-1.0349288486416523E-2</v>
      </c>
      <c r="Y2727" s="66">
        <f t="shared" si="1576"/>
        <v>4.0764331210191122E-2</v>
      </c>
      <c r="Z2727" s="61">
        <f t="shared" si="1577"/>
        <v>1.3737207225771207E-2</v>
      </c>
      <c r="AA2727" s="67">
        <f t="shared" si="1578"/>
        <v>19.15657894736842</v>
      </c>
      <c r="AB2727" s="68">
        <f t="shared" si="1579"/>
        <v>-7.755946225439798E-4</v>
      </c>
      <c r="AC2727" s="69">
        <f t="shared" si="1580"/>
        <v>-9.4840254721602919E-3</v>
      </c>
      <c r="AD2727" s="70">
        <f>_xlfn.PERCENTILE.EXC(AC2727:$AC$5675,0.5)</f>
        <v>7.919276270006971E-2</v>
      </c>
      <c r="AE2727" s="70">
        <f>_xlfn.PERCENTILE.EXC($AC2727:AC$5675,0.35)</f>
        <v>4.4196531015743092E-2</v>
      </c>
      <c r="AF2727" s="71">
        <f t="shared" si="1568"/>
        <v>6.4808011318243305E-2</v>
      </c>
      <c r="AG2727" s="70">
        <f t="shared" si="1569"/>
        <v>-0.1279337538271374</v>
      </c>
      <c r="AH2727" s="70">
        <f t="shared" si="1570"/>
        <v>-0.15861506757985319</v>
      </c>
      <c r="AI2727" s="61" t="str">
        <f t="shared" si="1558"/>
        <v>Safety</v>
      </c>
      <c r="AJ2727" s="68" t="str">
        <f t="shared" si="1559"/>
        <v>Safety</v>
      </c>
      <c r="AK2727" s="72" t="str">
        <f t="shared" si="1560"/>
        <v>00635U</v>
      </c>
      <c r="AL2727" s="73">
        <f t="shared" si="1550"/>
        <v>0</v>
      </c>
      <c r="AM2727" s="72" t="str">
        <f t="shared" si="1563"/>
        <v>00635U</v>
      </c>
      <c r="AN2727" s="73">
        <f t="shared" si="1551"/>
        <v>0</v>
      </c>
      <c r="AO2727" s="74" t="str">
        <f t="shared" si="1557"/>
        <v>00635U</v>
      </c>
      <c r="AP2727" s="20">
        <f t="shared" si="1552"/>
        <v>0</v>
      </c>
      <c r="AQ2727" s="74" t="str">
        <f t="shared" si="1567"/>
        <v>00635U</v>
      </c>
      <c r="AR2727" s="20">
        <f t="shared" si="1553"/>
        <v>0</v>
      </c>
      <c r="AS2727" s="74" t="str">
        <f t="shared" si="1561"/>
        <v>00635U</v>
      </c>
      <c r="AT2727" s="20">
        <f t="shared" si="1554"/>
        <v>0</v>
      </c>
      <c r="AU2727" s="74" t="str">
        <f t="shared" si="1544"/>
        <v>00635U</v>
      </c>
      <c r="AV2727" s="20">
        <f t="shared" si="1555"/>
        <v>0</v>
      </c>
      <c r="AW2727" s="74" t="str">
        <f t="shared" si="1545"/>
        <v>00635U</v>
      </c>
      <c r="AX2727" s="20">
        <f t="shared" si="1546"/>
        <v>0</v>
      </c>
      <c r="AY2727" s="20">
        <f t="shared" si="1556"/>
        <v>1</v>
      </c>
      <c r="AZ2727" s="116">
        <v>42349</v>
      </c>
      <c r="BA2727" s="117">
        <v>16.059999999999999</v>
      </c>
      <c r="BB2727" s="118">
        <v>16.137499999999999</v>
      </c>
      <c r="BC2727" s="76">
        <f t="shared" si="1564"/>
        <v>17.12458333333333</v>
      </c>
      <c r="BD2727" s="76">
        <f t="shared" si="1565"/>
        <v>17.09954166666666</v>
      </c>
      <c r="BE2727" s="77">
        <f t="shared" si="1571"/>
        <v>-5.764130514124418E-2</v>
      </c>
      <c r="BF2727" s="77">
        <f t="shared" si="1562"/>
        <v>-6.0793539787859521E-2</v>
      </c>
    </row>
    <row r="2728" spans="1:58" s="23" customFormat="1" ht="15.75" customHeight="1" x14ac:dyDescent="0.4">
      <c r="A2728" s="116">
        <v>42347</v>
      </c>
      <c r="B2728" s="112">
        <v>18.975000000000001</v>
      </c>
      <c r="C2728" s="112">
        <v>19.024999999999999</v>
      </c>
      <c r="D2728" s="112">
        <v>19.274999999999999</v>
      </c>
      <c r="E2728" s="112">
        <v>19.425000000000001</v>
      </c>
      <c r="F2728" s="112">
        <v>19.774999999999999</v>
      </c>
      <c r="G2728" s="112">
        <v>19.95</v>
      </c>
      <c r="H2728" s="113">
        <v>20.175000000000001</v>
      </c>
      <c r="I2728" s="90">
        <f t="shared" si="1547"/>
        <v>19.014473684210525</v>
      </c>
      <c r="J2728" s="90">
        <f t="shared" si="1548"/>
        <v>19.222368421052629</v>
      </c>
      <c r="K2728" s="114">
        <v>4</v>
      </c>
      <c r="L2728" s="115">
        <v>5.2631578947368418E-2</v>
      </c>
      <c r="M2728" s="90">
        <v>22.07</v>
      </c>
      <c r="N2728" s="90">
        <v>19.61</v>
      </c>
      <c r="O2728" s="90">
        <v>21.05</v>
      </c>
      <c r="P2728" s="90">
        <v>21.56</v>
      </c>
      <c r="Q2728" s="90">
        <v>22.88</v>
      </c>
      <c r="R2728" s="63">
        <f t="shared" si="1573"/>
        <v>0.92999999999999972</v>
      </c>
      <c r="S2728" s="64">
        <f t="shared" si="1572"/>
        <v>0.11420454545454534</v>
      </c>
      <c r="T2728" s="65">
        <f t="shared" si="1566"/>
        <v>1.1254462009178992</v>
      </c>
      <c r="U2728" s="65">
        <f t="shared" si="1566"/>
        <v>0.93159144893111634</v>
      </c>
      <c r="V2728" s="65">
        <f t="shared" si="1574"/>
        <v>0.90955473098330242</v>
      </c>
      <c r="W2728" s="65">
        <f t="shared" si="1575"/>
        <v>0.85708041958041958</v>
      </c>
      <c r="X2728" s="61">
        <f t="shared" si="1549"/>
        <v>2.6350461133068329E-3</v>
      </c>
      <c r="Y2728" s="66">
        <f t="shared" si="1576"/>
        <v>3.8610038610038609E-2</v>
      </c>
      <c r="Z2728" s="61">
        <f t="shared" si="1577"/>
        <v>1.0933499411805311E-2</v>
      </c>
      <c r="AA2728" s="67">
        <f t="shared" si="1578"/>
        <v>19.014473684210525</v>
      </c>
      <c r="AB2728" s="68">
        <f t="shared" si="1579"/>
        <v>-3.23814380418153E-2</v>
      </c>
      <c r="AC2728" s="69">
        <f t="shared" si="1580"/>
        <v>-3.036850157009047E-2</v>
      </c>
      <c r="AD2728" s="70">
        <f>_xlfn.PERCENTILE.EXC(AC2728:$AC$5675,0.5)</f>
        <v>7.9215914004318794E-2</v>
      </c>
      <c r="AE2728" s="70">
        <f>_xlfn.PERCENTILE.EXC($AC2728:AC$5675,0.35)</f>
        <v>4.4334571448594796E-2</v>
      </c>
      <c r="AF2728" s="71">
        <f t="shared" si="1568"/>
        <v>6.5008875068263972E-2</v>
      </c>
      <c r="AG2728" s="70">
        <f t="shared" si="1569"/>
        <v>-0.1279337538271374</v>
      </c>
      <c r="AH2728" s="70">
        <f t="shared" si="1570"/>
        <v>-0.15861506757985319</v>
      </c>
      <c r="AI2728" s="61" t="str">
        <f t="shared" si="1558"/>
        <v>Safety</v>
      </c>
      <c r="AJ2728" s="68" t="str">
        <f t="shared" si="1559"/>
        <v>Safety</v>
      </c>
      <c r="AK2728" s="72" t="str">
        <f t="shared" si="1560"/>
        <v>00635U</v>
      </c>
      <c r="AL2728" s="73">
        <f t="shared" si="1550"/>
        <v>0</v>
      </c>
      <c r="AM2728" s="72" t="str">
        <f t="shared" si="1563"/>
        <v>00635U</v>
      </c>
      <c r="AN2728" s="73">
        <f t="shared" si="1551"/>
        <v>0</v>
      </c>
      <c r="AO2728" s="74" t="str">
        <f t="shared" si="1557"/>
        <v>00635U</v>
      </c>
      <c r="AP2728" s="20">
        <f t="shared" si="1552"/>
        <v>0</v>
      </c>
      <c r="AQ2728" s="74" t="str">
        <f t="shared" si="1567"/>
        <v>00635U</v>
      </c>
      <c r="AR2728" s="20">
        <f t="shared" si="1553"/>
        <v>0</v>
      </c>
      <c r="AS2728" s="74" t="str">
        <f t="shared" si="1561"/>
        <v>00635U</v>
      </c>
      <c r="AT2728" s="20">
        <f t="shared" si="1554"/>
        <v>0</v>
      </c>
      <c r="AU2728" s="74" t="str">
        <f t="shared" si="1544"/>
        <v>00635U</v>
      </c>
      <c r="AV2728" s="20">
        <f t="shared" si="1555"/>
        <v>0</v>
      </c>
      <c r="AW2728" s="74" t="str">
        <f t="shared" si="1545"/>
        <v>00635U</v>
      </c>
      <c r="AX2728" s="20">
        <f t="shared" si="1546"/>
        <v>0</v>
      </c>
      <c r="AY2728" s="20">
        <f t="shared" si="1556"/>
        <v>1</v>
      </c>
      <c r="AZ2728" s="116">
        <v>42348</v>
      </c>
      <c r="BA2728" s="117">
        <v>16.329999999999998</v>
      </c>
      <c r="BB2728" s="118">
        <v>16.137499999999999</v>
      </c>
      <c r="BC2728" s="76">
        <f t="shared" si="1564"/>
        <v>17.147291666666661</v>
      </c>
      <c r="BD2728" s="76">
        <f t="shared" si="1565"/>
        <v>17.127791666666663</v>
      </c>
      <c r="BE2728" s="77">
        <f t="shared" si="1571"/>
        <v>-5.8889280377124376E-2</v>
      </c>
      <c r="BF2728" s="77">
        <f t="shared" si="1562"/>
        <v>-4.6578781561156614E-2</v>
      </c>
    </row>
    <row r="2729" spans="1:58" s="23" customFormat="1" ht="15.75" customHeight="1" x14ac:dyDescent="0.4">
      <c r="A2729" s="116">
        <v>42346</v>
      </c>
      <c r="B2729" s="112">
        <v>17.774999999999999</v>
      </c>
      <c r="C2729" s="112">
        <v>18.324999999999999</v>
      </c>
      <c r="D2729" s="112">
        <v>18.774999999999999</v>
      </c>
      <c r="E2729" s="112">
        <v>18.975000000000001</v>
      </c>
      <c r="F2729" s="112">
        <v>19.425000000000001</v>
      </c>
      <c r="G2729" s="112">
        <v>19.675000000000001</v>
      </c>
      <c r="H2729" s="113">
        <v>19.925000000000001</v>
      </c>
      <c r="I2729" s="90">
        <f t="shared" si="1547"/>
        <v>18.180263157894736</v>
      </c>
      <c r="J2729" s="90">
        <f t="shared" si="1548"/>
        <v>18.65657894736842</v>
      </c>
      <c r="K2729" s="114">
        <v>5</v>
      </c>
      <c r="L2729" s="115">
        <v>5.2631578947368418E-2</v>
      </c>
      <c r="M2729" s="90">
        <v>18.809999999999999</v>
      </c>
      <c r="N2729" s="90">
        <v>17.600000000000001</v>
      </c>
      <c r="O2729" s="90">
        <v>20.059999999999999</v>
      </c>
      <c r="P2729" s="90">
        <v>20.8</v>
      </c>
      <c r="Q2729" s="90">
        <v>22.5</v>
      </c>
      <c r="R2729" s="63">
        <f t="shared" si="1573"/>
        <v>4.4500000000000028</v>
      </c>
      <c r="S2729" s="64">
        <f t="shared" si="1572"/>
        <v>0.11111111111111122</v>
      </c>
      <c r="T2729" s="65">
        <f t="shared" si="1566"/>
        <v>1.0687499999999999</v>
      </c>
      <c r="U2729" s="65">
        <f t="shared" si="1566"/>
        <v>0.87736789631106693</v>
      </c>
      <c r="V2729" s="65">
        <f t="shared" si="1574"/>
        <v>0.84615384615384615</v>
      </c>
      <c r="W2729" s="65">
        <f t="shared" si="1575"/>
        <v>0.78222222222222226</v>
      </c>
      <c r="X2729" s="61">
        <f t="shared" si="1549"/>
        <v>3.0942334739803137E-2</v>
      </c>
      <c r="Y2729" s="66">
        <f t="shared" si="1576"/>
        <v>5.0065876152832631E-2</v>
      </c>
      <c r="Z2729" s="61">
        <f t="shared" si="1577"/>
        <v>2.6199609177100677E-2</v>
      </c>
      <c r="AA2729" s="67">
        <f t="shared" si="1578"/>
        <v>18.180263157894736</v>
      </c>
      <c r="AB2729" s="68">
        <f t="shared" si="1579"/>
        <v>9.9431818181816567E-3</v>
      </c>
      <c r="AC2729" s="69">
        <f t="shared" si="1580"/>
        <v>3.296949760765535E-2</v>
      </c>
      <c r="AD2729" s="70">
        <f>_xlfn.PERCENTILE.EXC(AC2729:$AC$5675,0.5)</f>
        <v>7.9239065308567877E-2</v>
      </c>
      <c r="AE2729" s="70">
        <f>_xlfn.PERCENTILE.EXC($AC2729:AC$5675,0.35)</f>
        <v>4.441859197483277E-2</v>
      </c>
      <c r="AF2729" s="71">
        <f t="shared" si="1568"/>
        <v>6.5208573862432465E-2</v>
      </c>
      <c r="AG2729" s="70">
        <f t="shared" si="1569"/>
        <v>-0.1279337538271374</v>
      </c>
      <c r="AH2729" s="70">
        <f t="shared" si="1570"/>
        <v>-0.15861506757985319</v>
      </c>
      <c r="AI2729" s="61" t="str">
        <f t="shared" si="1558"/>
        <v>Safety</v>
      </c>
      <c r="AJ2729" s="68" t="str">
        <f t="shared" si="1559"/>
        <v>Safety</v>
      </c>
      <c r="AK2729" s="72" t="str">
        <f t="shared" si="1560"/>
        <v>00635U</v>
      </c>
      <c r="AL2729" s="73">
        <f t="shared" si="1550"/>
        <v>0</v>
      </c>
      <c r="AM2729" s="72" t="str">
        <f t="shared" si="1563"/>
        <v>00635U</v>
      </c>
      <c r="AN2729" s="73">
        <f t="shared" si="1551"/>
        <v>0</v>
      </c>
      <c r="AO2729" s="74" t="str">
        <f t="shared" si="1557"/>
        <v>00635U</v>
      </c>
      <c r="AP2729" s="20">
        <f t="shared" si="1552"/>
        <v>0</v>
      </c>
      <c r="AQ2729" s="74" t="str">
        <f t="shared" si="1567"/>
        <v>00635U</v>
      </c>
      <c r="AR2729" s="20">
        <f t="shared" si="1553"/>
        <v>0</v>
      </c>
      <c r="AS2729" s="74" t="str">
        <f t="shared" si="1561"/>
        <v>00635U</v>
      </c>
      <c r="AT2729" s="20">
        <f t="shared" si="1554"/>
        <v>0</v>
      </c>
      <c r="AU2729" s="74" t="str">
        <f t="shared" si="1544"/>
        <v>00635U</v>
      </c>
      <c r="AV2729" s="20">
        <f t="shared" si="1555"/>
        <v>0</v>
      </c>
      <c r="AW2729" s="74" t="str">
        <f t="shared" si="1545"/>
        <v>00635U</v>
      </c>
      <c r="AX2729" s="20">
        <f t="shared" si="1546"/>
        <v>0</v>
      </c>
      <c r="AY2729" s="20">
        <f t="shared" si="1556"/>
        <v>1</v>
      </c>
      <c r="AZ2729" s="116">
        <v>42347</v>
      </c>
      <c r="BA2729" s="117">
        <v>16.149999999999999</v>
      </c>
      <c r="BB2729" s="118">
        <v>16.175000000000001</v>
      </c>
      <c r="BC2729" s="76">
        <f t="shared" si="1564"/>
        <v>17.170416666666664</v>
      </c>
      <c r="BD2729" s="76">
        <f t="shared" si="1565"/>
        <v>17.147499999999997</v>
      </c>
      <c r="BE2729" s="77">
        <f t="shared" si="1571"/>
        <v>-5.7972772937950286E-2</v>
      </c>
      <c r="BF2729" s="77">
        <f t="shared" si="1562"/>
        <v>-5.8171745152354508E-2</v>
      </c>
    </row>
    <row r="2730" spans="1:58" s="23" customFormat="1" ht="15.75" customHeight="1" x14ac:dyDescent="0.4">
      <c r="A2730" s="116">
        <v>42345</v>
      </c>
      <c r="B2730" s="112">
        <v>16.524999999999999</v>
      </c>
      <c r="C2730" s="112">
        <v>17.524999999999999</v>
      </c>
      <c r="D2730" s="112">
        <v>18.125</v>
      </c>
      <c r="E2730" s="112">
        <v>18.425000000000001</v>
      </c>
      <c r="F2730" s="112">
        <v>18.925000000000001</v>
      </c>
      <c r="G2730" s="112">
        <v>19.175000000000001</v>
      </c>
      <c r="H2730" s="113">
        <v>19.45</v>
      </c>
      <c r="I2730" s="90">
        <f t="shared" si="1547"/>
        <v>17.20921052631579</v>
      </c>
      <c r="J2730" s="90">
        <f t="shared" si="1548"/>
        <v>17.935526315789474</v>
      </c>
      <c r="K2730" s="114">
        <v>6</v>
      </c>
      <c r="L2730" s="115">
        <v>5.2631578947368418E-2</v>
      </c>
      <c r="M2730" s="90">
        <v>16</v>
      </c>
      <c r="N2730" s="90">
        <v>15.84</v>
      </c>
      <c r="O2730" s="90">
        <v>18.649999999999999</v>
      </c>
      <c r="P2730" s="90">
        <v>19.95</v>
      </c>
      <c r="Q2730" s="90">
        <v>21.86</v>
      </c>
      <c r="R2730" s="63">
        <f t="shared" si="1573"/>
        <v>6.7599999999999945</v>
      </c>
      <c r="S2730" s="64">
        <f t="shared" si="1572"/>
        <v>6.9547602970965516E-2</v>
      </c>
      <c r="T2730" s="65">
        <f t="shared" si="1566"/>
        <v>1.0101010101010102</v>
      </c>
      <c r="U2730" s="65">
        <f t="shared" si="1566"/>
        <v>0.84932975871313676</v>
      </c>
      <c r="V2730" s="65">
        <f t="shared" si="1574"/>
        <v>0.79398496240601502</v>
      </c>
      <c r="W2730" s="65">
        <f t="shared" si="1575"/>
        <v>0.72461116193961572</v>
      </c>
      <c r="X2730" s="61">
        <f t="shared" si="1549"/>
        <v>6.0514372163388813E-2</v>
      </c>
      <c r="Y2730" s="66">
        <f t="shared" si="1576"/>
        <v>5.5630936227951074E-2</v>
      </c>
      <c r="Z2730" s="61">
        <f t="shared" si="1577"/>
        <v>4.2205061549048094E-2</v>
      </c>
      <c r="AA2730" s="67">
        <f t="shared" si="1578"/>
        <v>17.209210526315786</v>
      </c>
      <c r="AB2730" s="68">
        <f t="shared" si="1579"/>
        <v>4.3244949494949413E-2</v>
      </c>
      <c r="AC2730" s="69">
        <f t="shared" si="1580"/>
        <v>8.644005847953197E-2</v>
      </c>
      <c r="AD2730" s="70">
        <f>_xlfn.PERCENTILE.EXC(AC2730:$AC$5675,0.5)</f>
        <v>7.9297628220560107E-2</v>
      </c>
      <c r="AE2730" s="70">
        <f>_xlfn.PERCENTILE.EXC($AC2730:AC$5675,0.35)</f>
        <v>4.445576092878991E-2</v>
      </c>
      <c r="AF2730" s="71">
        <f t="shared" si="1568"/>
        <v>6.5397327540678479E-2</v>
      </c>
      <c r="AG2730" s="70">
        <f t="shared" si="1569"/>
        <v>-0.1279337538271374</v>
      </c>
      <c r="AH2730" s="70">
        <f t="shared" si="1570"/>
        <v>-0.15861506757985319</v>
      </c>
      <c r="AI2730" s="61" t="str">
        <f t="shared" si="1558"/>
        <v>Short VOL</v>
      </c>
      <c r="AJ2730" s="68" t="str">
        <f t="shared" si="1559"/>
        <v>Short VOL</v>
      </c>
      <c r="AK2730" s="72" t="str">
        <f t="shared" si="1560"/>
        <v>00631L</v>
      </c>
      <c r="AL2730" s="73">
        <f t="shared" si="1550"/>
        <v>1</v>
      </c>
      <c r="AM2730" s="72" t="str">
        <f t="shared" si="1563"/>
        <v>00635U</v>
      </c>
      <c r="AN2730" s="73">
        <f t="shared" si="1551"/>
        <v>0</v>
      </c>
      <c r="AO2730" s="74" t="str">
        <f t="shared" si="1557"/>
        <v>00631L</v>
      </c>
      <c r="AP2730" s="20">
        <f t="shared" si="1552"/>
        <v>1</v>
      </c>
      <c r="AQ2730" s="74" t="str">
        <f t="shared" si="1567"/>
        <v>00635U</v>
      </c>
      <c r="AR2730" s="20">
        <f t="shared" si="1553"/>
        <v>0</v>
      </c>
      <c r="AS2730" s="74" t="str">
        <f t="shared" si="1561"/>
        <v>00635U</v>
      </c>
      <c r="AT2730" s="20">
        <f t="shared" si="1554"/>
        <v>0</v>
      </c>
      <c r="AU2730" s="74" t="str">
        <f t="shared" si="1544"/>
        <v>00631L</v>
      </c>
      <c r="AV2730" s="20">
        <f t="shared" si="1555"/>
        <v>1</v>
      </c>
      <c r="AW2730" s="74" t="str">
        <f t="shared" si="1545"/>
        <v>00631L</v>
      </c>
      <c r="AX2730" s="20">
        <f t="shared" si="1546"/>
        <v>1</v>
      </c>
      <c r="AY2730" s="20">
        <f t="shared" si="1556"/>
        <v>0</v>
      </c>
      <c r="AZ2730" s="116">
        <v>42346</v>
      </c>
      <c r="BA2730" s="117">
        <v>16.13</v>
      </c>
      <c r="BB2730" s="118">
        <v>16.25</v>
      </c>
      <c r="BC2730" s="76">
        <f t="shared" si="1564"/>
        <v>17.197083333333332</v>
      </c>
      <c r="BD2730" s="76">
        <f t="shared" si="1565"/>
        <v>17.169666666666664</v>
      </c>
      <c r="BE2730" s="77">
        <f t="shared" si="1571"/>
        <v>-5.5072323310638827E-2</v>
      </c>
      <c r="BF2730" s="77">
        <f t="shared" si="1562"/>
        <v>-6.055252480149094E-2</v>
      </c>
    </row>
    <row r="2731" spans="1:58" s="23" customFormat="1" ht="15.75" customHeight="1" x14ac:dyDescent="0.4">
      <c r="A2731" s="116">
        <v>42342</v>
      </c>
      <c r="B2731" s="112">
        <v>16.225000000000001</v>
      </c>
      <c r="C2731" s="112">
        <v>17.324999999999999</v>
      </c>
      <c r="D2731" s="112">
        <v>18.024999999999999</v>
      </c>
      <c r="E2731" s="112">
        <v>18.350000000000001</v>
      </c>
      <c r="F2731" s="112">
        <v>18.875</v>
      </c>
      <c r="G2731" s="112">
        <v>19.125</v>
      </c>
      <c r="H2731" s="113">
        <v>19.399999999999999</v>
      </c>
      <c r="I2731" s="90">
        <f t="shared" si="1547"/>
        <v>16.919736842105262</v>
      </c>
      <c r="J2731" s="90">
        <f t="shared" si="1548"/>
        <v>17.767105263157895</v>
      </c>
      <c r="K2731" s="114">
        <v>7</v>
      </c>
      <c r="L2731" s="115">
        <v>5.2631578947368418E-2</v>
      </c>
      <c r="M2731" s="90">
        <v>13.65</v>
      </c>
      <c r="N2731" s="90">
        <v>14.81</v>
      </c>
      <c r="O2731" s="90">
        <v>18.170000000000002</v>
      </c>
      <c r="P2731" s="90">
        <v>19.649999999999999</v>
      </c>
      <c r="Q2731" s="90">
        <v>21.46</v>
      </c>
      <c r="R2731" s="63">
        <f t="shared" si="1573"/>
        <v>9.36</v>
      </c>
      <c r="S2731" s="64">
        <f t="shared" si="1572"/>
        <v>-0.18221976808393148</v>
      </c>
      <c r="T2731" s="65">
        <f t="shared" si="1566"/>
        <v>0.92167454422687378</v>
      </c>
      <c r="U2731" s="65">
        <f t="shared" si="1566"/>
        <v>0.8150798018712162</v>
      </c>
      <c r="V2731" s="65">
        <f t="shared" si="1574"/>
        <v>0.75368956743002558</v>
      </c>
      <c r="W2731" s="65">
        <f t="shared" si="1575"/>
        <v>0.69012115563839704</v>
      </c>
      <c r="X2731" s="61">
        <f t="shared" si="1549"/>
        <v>6.7796610169491386E-2</v>
      </c>
      <c r="Y2731" s="66">
        <f t="shared" si="1576"/>
        <v>5.7220708446866324E-2</v>
      </c>
      <c r="Z2731" s="61">
        <f t="shared" si="1577"/>
        <v>5.0081654872074076E-2</v>
      </c>
      <c r="AA2731" s="67">
        <f t="shared" si="1578"/>
        <v>16.919736842105262</v>
      </c>
      <c r="AB2731" s="68">
        <f t="shared" si="1579"/>
        <v>9.5543551654287698E-2</v>
      </c>
      <c r="AC2731" s="69">
        <f t="shared" si="1580"/>
        <v>0.1424535342407334</v>
      </c>
      <c r="AD2731" s="70">
        <f>_xlfn.PERCENTILE.EXC(AC2731:$AC$5675,0.5)</f>
        <v>7.9239065308567877E-2</v>
      </c>
      <c r="AE2731" s="70">
        <f>_xlfn.PERCENTILE.EXC($AC2731:AC$5675,0.35)</f>
        <v>4.4446959218743441E-2</v>
      </c>
      <c r="AF2731" s="71">
        <f t="shared" si="1568"/>
        <v>6.5397327540678479E-2</v>
      </c>
      <c r="AG2731" s="70">
        <f t="shared" si="1569"/>
        <v>-0.1279337538271374</v>
      </c>
      <c r="AH2731" s="70">
        <f t="shared" si="1570"/>
        <v>-0.15861506757985319</v>
      </c>
      <c r="AI2731" s="61" t="str">
        <f t="shared" si="1558"/>
        <v>Short VOL</v>
      </c>
      <c r="AJ2731" s="68" t="str">
        <f t="shared" si="1559"/>
        <v>Short VOL</v>
      </c>
      <c r="AK2731" s="72" t="str">
        <f t="shared" si="1560"/>
        <v>00631L</v>
      </c>
      <c r="AL2731" s="73">
        <f t="shared" si="1550"/>
        <v>1</v>
      </c>
      <c r="AM2731" s="72" t="str">
        <f t="shared" si="1563"/>
        <v>00635U</v>
      </c>
      <c r="AN2731" s="73">
        <f t="shared" si="1551"/>
        <v>0</v>
      </c>
      <c r="AO2731" s="74" t="str">
        <f t="shared" si="1557"/>
        <v>00631L</v>
      </c>
      <c r="AP2731" s="20">
        <f t="shared" si="1552"/>
        <v>1</v>
      </c>
      <c r="AQ2731" s="74" t="str">
        <f t="shared" si="1567"/>
        <v>00635U</v>
      </c>
      <c r="AR2731" s="20">
        <f t="shared" si="1553"/>
        <v>0</v>
      </c>
      <c r="AS2731" s="74" t="str">
        <f t="shared" si="1561"/>
        <v>00635U</v>
      </c>
      <c r="AT2731" s="20">
        <f t="shared" si="1554"/>
        <v>0</v>
      </c>
      <c r="AU2731" s="74" t="str">
        <f t="shared" si="1544"/>
        <v>00631L</v>
      </c>
      <c r="AV2731" s="20">
        <f t="shared" si="1555"/>
        <v>1</v>
      </c>
      <c r="AW2731" s="74" t="str">
        <f t="shared" si="1545"/>
        <v>00631L</v>
      </c>
      <c r="AX2731" s="20">
        <f t="shared" si="1546"/>
        <v>1</v>
      </c>
      <c r="AY2731" s="20">
        <f t="shared" si="1556"/>
        <v>0</v>
      </c>
      <c r="AZ2731" s="116">
        <v>42345</v>
      </c>
      <c r="BA2731" s="117">
        <v>16.5</v>
      </c>
      <c r="BB2731" s="118">
        <v>16.425000000000001</v>
      </c>
      <c r="BC2731" s="76">
        <f t="shared" si="1564"/>
        <v>17.220833333333328</v>
      </c>
      <c r="BD2731" s="76">
        <f t="shared" si="1565"/>
        <v>17.201249999999998</v>
      </c>
      <c r="BE2731" s="77">
        <f t="shared" si="1571"/>
        <v>-4.6213404306798593E-2</v>
      </c>
      <c r="BF2731" s="77">
        <f t="shared" si="1562"/>
        <v>-4.0767386091126998E-2</v>
      </c>
    </row>
    <row r="2732" spans="1:58" s="23" customFormat="1" ht="15.75" customHeight="1" x14ac:dyDescent="0.4">
      <c r="A2732" s="116">
        <v>42341</v>
      </c>
      <c r="B2732" s="112">
        <v>18.324999999999999</v>
      </c>
      <c r="C2732" s="112">
        <v>18.524999999999999</v>
      </c>
      <c r="D2732" s="112">
        <v>19.024999999999999</v>
      </c>
      <c r="E2732" s="112">
        <v>19.225000000000001</v>
      </c>
      <c r="F2732" s="112">
        <v>19.625</v>
      </c>
      <c r="G2732" s="112">
        <v>19.824999999999999</v>
      </c>
      <c r="H2732" s="113">
        <v>20.05</v>
      </c>
      <c r="I2732" s="90">
        <f t="shared" si="1547"/>
        <v>18.440789473684209</v>
      </c>
      <c r="J2732" s="90">
        <f t="shared" si="1548"/>
        <v>18.814473684210526</v>
      </c>
      <c r="K2732" s="114">
        <v>8</v>
      </c>
      <c r="L2732" s="115">
        <v>5.2631578947368418E-2</v>
      </c>
      <c r="M2732" s="90">
        <v>18.71</v>
      </c>
      <c r="N2732" s="90">
        <v>18.11</v>
      </c>
      <c r="O2732" s="90">
        <v>20.11</v>
      </c>
      <c r="P2732" s="90">
        <v>21.28</v>
      </c>
      <c r="Q2732" s="90">
        <v>22.57</v>
      </c>
      <c r="R2732" s="63">
        <f t="shared" si="1573"/>
        <v>4.57</v>
      </c>
      <c r="S2732" s="64">
        <f t="shared" si="1572"/>
        <v>0.13827781269641731</v>
      </c>
      <c r="T2732" s="65">
        <f t="shared" si="1566"/>
        <v>1.0331308669243513</v>
      </c>
      <c r="U2732" s="65">
        <f t="shared" si="1566"/>
        <v>0.90054699154649431</v>
      </c>
      <c r="V2732" s="65">
        <f t="shared" si="1574"/>
        <v>0.85103383458646609</v>
      </c>
      <c r="W2732" s="65">
        <f t="shared" si="1575"/>
        <v>0.80239255649091712</v>
      </c>
      <c r="X2732" s="61">
        <f t="shared" si="1549"/>
        <v>1.091405184174621E-2</v>
      </c>
      <c r="Y2732" s="66">
        <f t="shared" si="1576"/>
        <v>4.2912873862158606E-2</v>
      </c>
      <c r="Z2732" s="61">
        <f t="shared" si="1577"/>
        <v>2.0264002854084986E-2</v>
      </c>
      <c r="AA2732" s="67">
        <f t="shared" si="1578"/>
        <v>18.440789473684209</v>
      </c>
      <c r="AB2732" s="68">
        <f t="shared" si="1579"/>
        <v>1.1871893981225835E-2</v>
      </c>
      <c r="AC2732" s="69">
        <f t="shared" si="1580"/>
        <v>1.8265570054346186E-2</v>
      </c>
      <c r="AD2732" s="70">
        <f>_xlfn.PERCENTILE.EXC(AC2732:$AC$5675,0.5)</f>
        <v>7.9215914004318794E-2</v>
      </c>
      <c r="AE2732" s="70">
        <f>_xlfn.PERCENTILE.EXC($AC2732:AC$5675,0.35)</f>
        <v>4.4412128857429851E-2</v>
      </c>
      <c r="AF2732" s="71">
        <f t="shared" si="1568"/>
        <v>6.5397327540678479E-2</v>
      </c>
      <c r="AG2732" s="70">
        <f t="shared" si="1569"/>
        <v>-0.1279337538271374</v>
      </c>
      <c r="AH2732" s="70">
        <f t="shared" si="1570"/>
        <v>-0.15861506757985319</v>
      </c>
      <c r="AI2732" s="61" t="str">
        <f t="shared" si="1558"/>
        <v>Safety</v>
      </c>
      <c r="AJ2732" s="68" t="str">
        <f t="shared" si="1559"/>
        <v>Safety</v>
      </c>
      <c r="AK2732" s="72" t="str">
        <f t="shared" si="1560"/>
        <v>00635U</v>
      </c>
      <c r="AL2732" s="73">
        <f t="shared" si="1550"/>
        <v>0</v>
      </c>
      <c r="AM2732" s="72" t="str">
        <f t="shared" si="1563"/>
        <v>00635U</v>
      </c>
      <c r="AN2732" s="73">
        <f t="shared" si="1551"/>
        <v>0</v>
      </c>
      <c r="AO2732" s="74" t="str">
        <f t="shared" si="1557"/>
        <v>00635U</v>
      </c>
      <c r="AP2732" s="20">
        <f t="shared" si="1552"/>
        <v>0</v>
      </c>
      <c r="AQ2732" s="74" t="str">
        <f t="shared" si="1567"/>
        <v>00635U</v>
      </c>
      <c r="AR2732" s="20">
        <f t="shared" si="1553"/>
        <v>0</v>
      </c>
      <c r="AS2732" s="74" t="str">
        <f t="shared" si="1561"/>
        <v>00635U</v>
      </c>
      <c r="AT2732" s="20">
        <f t="shared" si="1554"/>
        <v>0</v>
      </c>
      <c r="AU2732" s="74" t="str">
        <f t="shared" si="1544"/>
        <v>00635U</v>
      </c>
      <c r="AV2732" s="20">
        <f t="shared" si="1555"/>
        <v>0</v>
      </c>
      <c r="AW2732" s="74" t="str">
        <f t="shared" si="1545"/>
        <v>00635U</v>
      </c>
      <c r="AX2732" s="20">
        <f t="shared" si="1546"/>
        <v>0</v>
      </c>
      <c r="AY2732" s="20">
        <f t="shared" si="1556"/>
        <v>1</v>
      </c>
      <c r="AZ2732" s="116">
        <v>42342</v>
      </c>
      <c r="BA2732" s="117">
        <v>16.39</v>
      </c>
      <c r="BB2732" s="118">
        <v>16.324999999999999</v>
      </c>
      <c r="BC2732" s="76">
        <f t="shared" si="1564"/>
        <v>17.242291666666667</v>
      </c>
      <c r="BD2732" s="76">
        <f t="shared" si="1565"/>
        <v>17.220249999999997</v>
      </c>
      <c r="BE2732" s="77">
        <f t="shared" si="1571"/>
        <v>-5.3200101494629282E-2</v>
      </c>
      <c r="BF2732" s="77">
        <f t="shared" si="1562"/>
        <v>-4.8213585749335583E-2</v>
      </c>
    </row>
    <row r="2733" spans="1:58" s="23" customFormat="1" ht="15.75" customHeight="1" x14ac:dyDescent="0.4">
      <c r="A2733" s="116">
        <v>42340</v>
      </c>
      <c r="B2733" s="112">
        <v>16.774999999999999</v>
      </c>
      <c r="C2733" s="112">
        <v>17.574999999999999</v>
      </c>
      <c r="D2733" s="112">
        <v>18.225000000000001</v>
      </c>
      <c r="E2733" s="112">
        <v>18.524999999999999</v>
      </c>
      <c r="F2733" s="112">
        <v>19.024999999999999</v>
      </c>
      <c r="G2733" s="112">
        <v>19.274999999999999</v>
      </c>
      <c r="H2733" s="113">
        <v>19.574999999999999</v>
      </c>
      <c r="I2733" s="90">
        <f t="shared" si="1547"/>
        <v>17.196052631578947</v>
      </c>
      <c r="J2733" s="90">
        <f t="shared" si="1548"/>
        <v>17.917105263157897</v>
      </c>
      <c r="K2733" s="114">
        <v>9</v>
      </c>
      <c r="L2733" s="115">
        <v>5.2631578947368418E-2</v>
      </c>
      <c r="M2733" s="90">
        <v>15.97</v>
      </c>
      <c r="N2733" s="90">
        <v>15.91</v>
      </c>
      <c r="O2733" s="90">
        <v>18.329999999999998</v>
      </c>
      <c r="P2733" s="90">
        <v>19.97</v>
      </c>
      <c r="Q2733" s="90">
        <v>22</v>
      </c>
      <c r="R2733" s="63">
        <f t="shared" si="1573"/>
        <v>6.4199999999999946</v>
      </c>
      <c r="S2733" s="64">
        <f t="shared" si="1572"/>
        <v>8.4526244035446507E-2</v>
      </c>
      <c r="T2733" s="65">
        <f t="shared" si="1566"/>
        <v>1.0037712130735388</v>
      </c>
      <c r="U2733" s="65">
        <f t="shared" si="1566"/>
        <v>0.86797599563557015</v>
      </c>
      <c r="V2733" s="65">
        <f t="shared" si="1574"/>
        <v>0.79669504256384582</v>
      </c>
      <c r="W2733" s="65">
        <f t="shared" si="1575"/>
        <v>0.72318181818181815</v>
      </c>
      <c r="X2733" s="61">
        <f t="shared" si="1549"/>
        <v>4.7690014903129706E-2</v>
      </c>
      <c r="Y2733" s="66">
        <f t="shared" si="1576"/>
        <v>5.668016194331988E-2</v>
      </c>
      <c r="Z2733" s="61">
        <f t="shared" si="1577"/>
        <v>4.1931287780243444E-2</v>
      </c>
      <c r="AA2733" s="67">
        <f t="shared" si="1578"/>
        <v>17.196052631578947</v>
      </c>
      <c r="AB2733" s="68">
        <f t="shared" si="1579"/>
        <v>5.4368321810182176E-2</v>
      </c>
      <c r="AC2733" s="69">
        <f t="shared" si="1580"/>
        <v>8.0832974957821949E-2</v>
      </c>
      <c r="AD2733" s="70">
        <f>_xlfn.PERCENTILE.EXC(AC2733:$AC$5675,0.5)</f>
        <v>7.9239065308567877E-2</v>
      </c>
      <c r="AE2733" s="70">
        <f>_xlfn.PERCENTILE.EXC($AC2733:AC$5675,0.35)</f>
        <v>4.4454503541640412E-2</v>
      </c>
      <c r="AF2733" s="71">
        <f t="shared" si="1568"/>
        <v>6.5553407334612887E-2</v>
      </c>
      <c r="AG2733" s="70">
        <f t="shared" si="1569"/>
        <v>-0.1279337538271374</v>
      </c>
      <c r="AH2733" s="70">
        <f t="shared" si="1570"/>
        <v>-0.15861506757985319</v>
      </c>
      <c r="AI2733" s="61" t="str">
        <f t="shared" si="1558"/>
        <v>Short VOL</v>
      </c>
      <c r="AJ2733" s="68" t="str">
        <f t="shared" si="1559"/>
        <v>Short VOL</v>
      </c>
      <c r="AK2733" s="72" t="str">
        <f t="shared" si="1560"/>
        <v>00631L</v>
      </c>
      <c r="AL2733" s="73">
        <f t="shared" si="1550"/>
        <v>1</v>
      </c>
      <c r="AM2733" s="72" t="str">
        <f t="shared" si="1563"/>
        <v>00635U</v>
      </c>
      <c r="AN2733" s="73">
        <f t="shared" si="1551"/>
        <v>0</v>
      </c>
      <c r="AO2733" s="74" t="str">
        <f t="shared" si="1557"/>
        <v>00631L</v>
      </c>
      <c r="AP2733" s="20">
        <f t="shared" si="1552"/>
        <v>1</v>
      </c>
      <c r="AQ2733" s="74" t="str">
        <f t="shared" si="1567"/>
        <v>00635U</v>
      </c>
      <c r="AR2733" s="20">
        <f t="shared" si="1553"/>
        <v>0</v>
      </c>
      <c r="AS2733" s="74" t="str">
        <f t="shared" si="1561"/>
        <v>00635U</v>
      </c>
      <c r="AT2733" s="20">
        <f t="shared" si="1554"/>
        <v>0</v>
      </c>
      <c r="AU2733" s="74" t="str">
        <f t="shared" si="1544"/>
        <v>00631L</v>
      </c>
      <c r="AV2733" s="20">
        <f t="shared" si="1555"/>
        <v>1</v>
      </c>
      <c r="AW2733" s="74" t="str">
        <f t="shared" si="1545"/>
        <v>00631L</v>
      </c>
      <c r="AX2733" s="20">
        <f t="shared" si="1546"/>
        <v>1</v>
      </c>
      <c r="AY2733" s="20">
        <f t="shared" si="1556"/>
        <v>0</v>
      </c>
      <c r="AZ2733" s="116">
        <v>42341</v>
      </c>
      <c r="BA2733" s="117">
        <v>16.38</v>
      </c>
      <c r="BB2733" s="118">
        <v>16.3125</v>
      </c>
      <c r="BC2733" s="76">
        <f t="shared" si="1564"/>
        <v>17.263958333333328</v>
      </c>
      <c r="BD2733" s="76">
        <f t="shared" si="1565"/>
        <v>17.243208333333328</v>
      </c>
      <c r="BE2733" s="77">
        <f t="shared" si="1571"/>
        <v>-5.5112409040993092E-2</v>
      </c>
      <c r="BF2733" s="77">
        <f t="shared" si="1562"/>
        <v>-5.0060772719693759E-2</v>
      </c>
    </row>
    <row r="2734" spans="1:58" s="23" customFormat="1" ht="15.75" customHeight="1" x14ac:dyDescent="0.4">
      <c r="A2734" s="116">
        <v>42339</v>
      </c>
      <c r="B2734" s="112">
        <v>16.125</v>
      </c>
      <c r="C2734" s="112">
        <v>17.125</v>
      </c>
      <c r="D2734" s="112">
        <v>17.875</v>
      </c>
      <c r="E2734" s="112">
        <v>18.225000000000001</v>
      </c>
      <c r="F2734" s="112">
        <v>18.725000000000001</v>
      </c>
      <c r="G2734" s="112">
        <v>19.024999999999999</v>
      </c>
      <c r="H2734" s="113">
        <v>19.324999999999999</v>
      </c>
      <c r="I2734" s="90">
        <f t="shared" si="1547"/>
        <v>16.598684210526315</v>
      </c>
      <c r="J2734" s="90">
        <f t="shared" si="1548"/>
        <v>17.480263157894736</v>
      </c>
      <c r="K2734" s="114">
        <v>10</v>
      </c>
      <c r="L2734" s="115">
        <v>5.2631578947368418E-2</v>
      </c>
      <c r="M2734" s="90">
        <v>13.99</v>
      </c>
      <c r="N2734" s="90">
        <v>14.67</v>
      </c>
      <c r="O2734" s="90">
        <v>17.579999999999998</v>
      </c>
      <c r="P2734" s="90">
        <v>19.79</v>
      </c>
      <c r="Q2734" s="90">
        <v>21.65</v>
      </c>
      <c r="R2734" s="63">
        <f t="shared" si="1573"/>
        <v>8.7099999999999973</v>
      </c>
      <c r="S2734" s="64">
        <f t="shared" si="1572"/>
        <v>-9.0514569125852401E-2</v>
      </c>
      <c r="T2734" s="65">
        <f t="shared" si="1566"/>
        <v>0.95364689843217454</v>
      </c>
      <c r="U2734" s="65">
        <f t="shared" si="1566"/>
        <v>0.83447098976109224</v>
      </c>
      <c r="V2734" s="65">
        <f t="shared" si="1574"/>
        <v>0.74128347650328452</v>
      </c>
      <c r="W2734" s="65">
        <f t="shared" si="1575"/>
        <v>0.67759815242494226</v>
      </c>
      <c r="X2734" s="61">
        <f t="shared" si="1549"/>
        <v>6.2015503875968991E-2</v>
      </c>
      <c r="Y2734" s="66">
        <f t="shared" si="1576"/>
        <v>6.0356652949245422E-2</v>
      </c>
      <c r="Z2734" s="61">
        <f t="shared" si="1577"/>
        <v>5.3111375346809368E-2</v>
      </c>
      <c r="AA2734" s="67">
        <f t="shared" si="1578"/>
        <v>16.598684210526315</v>
      </c>
      <c r="AB2734" s="68">
        <f t="shared" si="1579"/>
        <v>9.9182004089979556E-2</v>
      </c>
      <c r="AC2734" s="69">
        <f t="shared" si="1580"/>
        <v>0.13147131632762885</v>
      </c>
      <c r="AD2734" s="70">
        <f>_xlfn.PERCENTILE.EXC(AC2734:$AC$5675,0.5)</f>
        <v>7.9215914004318794E-2</v>
      </c>
      <c r="AE2734" s="70">
        <f>_xlfn.PERCENTILE.EXC($AC2734:AC$5675,0.35)</f>
        <v>4.4445701831593944E-2</v>
      </c>
      <c r="AF2734" s="71">
        <f t="shared" si="1568"/>
        <v>6.5397327540678479E-2</v>
      </c>
      <c r="AG2734" s="70">
        <f t="shared" si="1569"/>
        <v>-0.1279337538271374</v>
      </c>
      <c r="AH2734" s="70">
        <f t="shared" si="1570"/>
        <v>-0.15861506757985319</v>
      </c>
      <c r="AI2734" s="61" t="str">
        <f t="shared" si="1558"/>
        <v>Short VOL</v>
      </c>
      <c r="AJ2734" s="68" t="str">
        <f t="shared" si="1559"/>
        <v>Short VOL</v>
      </c>
      <c r="AK2734" s="72" t="str">
        <f t="shared" si="1560"/>
        <v>00631L</v>
      </c>
      <c r="AL2734" s="73">
        <f t="shared" si="1550"/>
        <v>1</v>
      </c>
      <c r="AM2734" s="72" t="str">
        <f t="shared" si="1563"/>
        <v>00635U</v>
      </c>
      <c r="AN2734" s="73">
        <f t="shared" si="1551"/>
        <v>0</v>
      </c>
      <c r="AO2734" s="74" t="str">
        <f t="shared" si="1557"/>
        <v>00631L</v>
      </c>
      <c r="AP2734" s="20">
        <f t="shared" si="1552"/>
        <v>1</v>
      </c>
      <c r="AQ2734" s="74" t="str">
        <f t="shared" si="1567"/>
        <v>00635U</v>
      </c>
      <c r="AR2734" s="20">
        <f t="shared" si="1553"/>
        <v>0</v>
      </c>
      <c r="AS2734" s="74" t="str">
        <f t="shared" si="1561"/>
        <v>00635U</v>
      </c>
      <c r="AT2734" s="20">
        <f t="shared" si="1554"/>
        <v>0</v>
      </c>
      <c r="AU2734" s="74" t="str">
        <f t="shared" si="1544"/>
        <v>00631L</v>
      </c>
      <c r="AV2734" s="20">
        <f t="shared" si="1555"/>
        <v>1</v>
      </c>
      <c r="AW2734" s="74" t="str">
        <f t="shared" si="1545"/>
        <v>00631L</v>
      </c>
      <c r="AX2734" s="20">
        <f t="shared" si="1546"/>
        <v>1</v>
      </c>
      <c r="AY2734" s="20">
        <f t="shared" si="1556"/>
        <v>0</v>
      </c>
      <c r="AZ2734" s="116">
        <v>42340</v>
      </c>
      <c r="BA2734" s="117">
        <v>16.48</v>
      </c>
      <c r="BB2734" s="118">
        <v>16.537500000000001</v>
      </c>
      <c r="BC2734" s="76">
        <f t="shared" si="1564"/>
        <v>17.285624999999996</v>
      </c>
      <c r="BD2734" s="76">
        <f t="shared" si="1565"/>
        <v>17.266749999999995</v>
      </c>
      <c r="BE2734" s="77">
        <f t="shared" si="1571"/>
        <v>-4.3280182232345941E-2</v>
      </c>
      <c r="BF2734" s="77">
        <f t="shared" si="1562"/>
        <v>-4.5564451909015563E-2</v>
      </c>
    </row>
    <row r="2735" spans="1:58" s="23" customFormat="1" ht="15.75" customHeight="1" x14ac:dyDescent="0.4">
      <c r="A2735" s="116">
        <v>42338</v>
      </c>
      <c r="B2735" s="112">
        <v>16.975000000000001</v>
      </c>
      <c r="C2735" s="112">
        <v>17.774999999999999</v>
      </c>
      <c r="D2735" s="112">
        <v>18.475000000000001</v>
      </c>
      <c r="E2735" s="112">
        <v>18.774999999999999</v>
      </c>
      <c r="F2735" s="112">
        <v>19.225000000000001</v>
      </c>
      <c r="G2735" s="112">
        <v>19.475000000000001</v>
      </c>
      <c r="H2735" s="113">
        <v>19.725000000000001</v>
      </c>
      <c r="I2735" s="90">
        <f t="shared" si="1547"/>
        <v>17.311842105263157</v>
      </c>
      <c r="J2735" s="90">
        <f t="shared" si="1548"/>
        <v>18.069736842105264</v>
      </c>
      <c r="K2735" s="114">
        <v>11</v>
      </c>
      <c r="L2735" s="115">
        <v>5.2631578947368418E-2</v>
      </c>
      <c r="M2735" s="90">
        <v>16.600000000000001</v>
      </c>
      <c r="N2735" s="90">
        <v>16.13</v>
      </c>
      <c r="O2735" s="90">
        <v>18.489999999999998</v>
      </c>
      <c r="P2735" s="90">
        <v>20.11</v>
      </c>
      <c r="Q2735" s="90">
        <v>21.86</v>
      </c>
      <c r="R2735" s="63">
        <f t="shared" si="1573"/>
        <v>5.8699999999999903</v>
      </c>
      <c r="S2735" s="64">
        <f t="shared" si="1572"/>
        <v>6.6798941798941788E-2</v>
      </c>
      <c r="T2735" s="65">
        <f t="shared" si="1566"/>
        <v>1.0291382517048979</v>
      </c>
      <c r="U2735" s="65">
        <f t="shared" si="1566"/>
        <v>0.87236343969713359</v>
      </c>
      <c r="V2735" s="65">
        <f t="shared" si="1574"/>
        <v>0.80208851317752361</v>
      </c>
      <c r="W2735" s="65">
        <f t="shared" si="1575"/>
        <v>0.73787740164684357</v>
      </c>
      <c r="X2735" s="61">
        <f t="shared" si="1549"/>
        <v>4.7128129602356232E-2</v>
      </c>
      <c r="Y2735" s="66">
        <f t="shared" si="1576"/>
        <v>5.0599201065246492E-2</v>
      </c>
      <c r="Z2735" s="61">
        <f t="shared" si="1577"/>
        <v>4.3778976970434126E-2</v>
      </c>
      <c r="AA2735" s="67">
        <f t="shared" si="1578"/>
        <v>17.31184210526316</v>
      </c>
      <c r="AB2735" s="68">
        <f t="shared" si="1579"/>
        <v>5.2386856788592839E-2</v>
      </c>
      <c r="AC2735" s="69">
        <f t="shared" si="1580"/>
        <v>7.326981433745576E-2</v>
      </c>
      <c r="AD2735" s="70">
        <f>_xlfn.PERCENTILE.EXC(AC2735:$AC$5675,0.5)</f>
        <v>7.919276270006971E-2</v>
      </c>
      <c r="AE2735" s="70">
        <f>_xlfn.PERCENTILE.EXC($AC2735:AC$5675,0.35)</f>
        <v>4.4405665740026939E-2</v>
      </c>
      <c r="AF2735" s="71">
        <f t="shared" si="1568"/>
        <v>6.5208573862432465E-2</v>
      </c>
      <c r="AG2735" s="70">
        <f t="shared" si="1569"/>
        <v>-0.1279337538271374</v>
      </c>
      <c r="AH2735" s="70">
        <f t="shared" si="1570"/>
        <v>-0.15861506757985319</v>
      </c>
      <c r="AI2735" s="61" t="str">
        <f t="shared" si="1558"/>
        <v>Safety</v>
      </c>
      <c r="AJ2735" s="68" t="str">
        <f t="shared" si="1559"/>
        <v>Short VOL</v>
      </c>
      <c r="AK2735" s="72" t="str">
        <f t="shared" si="1560"/>
        <v>00631L</v>
      </c>
      <c r="AL2735" s="73">
        <f t="shared" si="1550"/>
        <v>1</v>
      </c>
      <c r="AM2735" s="72" t="str">
        <f t="shared" si="1563"/>
        <v>00635U</v>
      </c>
      <c r="AN2735" s="73">
        <f t="shared" si="1551"/>
        <v>0</v>
      </c>
      <c r="AO2735" s="74" t="str">
        <f t="shared" si="1557"/>
        <v>00631L</v>
      </c>
      <c r="AP2735" s="20">
        <f t="shared" si="1552"/>
        <v>1</v>
      </c>
      <c r="AQ2735" s="74" t="str">
        <f t="shared" si="1567"/>
        <v>00635U</v>
      </c>
      <c r="AR2735" s="20">
        <f t="shared" si="1553"/>
        <v>0</v>
      </c>
      <c r="AS2735" s="74" t="str">
        <f t="shared" si="1561"/>
        <v>00635U</v>
      </c>
      <c r="AT2735" s="20">
        <f t="shared" si="1554"/>
        <v>0</v>
      </c>
      <c r="AU2735" s="74" t="str">
        <f t="shared" si="1544"/>
        <v>00631L</v>
      </c>
      <c r="AV2735" s="20">
        <f t="shared" si="1555"/>
        <v>1</v>
      </c>
      <c r="AW2735" s="74" t="str">
        <f t="shared" si="1545"/>
        <v>00631L</v>
      </c>
      <c r="AX2735" s="20">
        <f t="shared" si="1546"/>
        <v>1</v>
      </c>
      <c r="AY2735" s="20">
        <f t="shared" si="1556"/>
        <v>0</v>
      </c>
      <c r="AZ2735" s="116">
        <v>42339</v>
      </c>
      <c r="BA2735" s="117">
        <v>16.63</v>
      </c>
      <c r="BB2735" s="118">
        <v>16.625</v>
      </c>
      <c r="BC2735" s="76">
        <f t="shared" si="1564"/>
        <v>17.307083333333328</v>
      </c>
      <c r="BD2735" s="76">
        <f t="shared" si="1565"/>
        <v>17.287166666666664</v>
      </c>
      <c r="BE2735" s="77">
        <f t="shared" si="1571"/>
        <v>-3.9410645930134262E-2</v>
      </c>
      <c r="BF2735" s="77">
        <f t="shared" si="1562"/>
        <v>-3.801471226246822E-2</v>
      </c>
    </row>
    <row r="2736" spans="1:58" s="23" customFormat="1" ht="15.75" customHeight="1" x14ac:dyDescent="0.4">
      <c r="A2736" s="116">
        <v>42335</v>
      </c>
      <c r="B2736" s="112">
        <v>17.175000000000001</v>
      </c>
      <c r="C2736" s="112">
        <v>18.024999999999999</v>
      </c>
      <c r="D2736" s="112">
        <v>18.675000000000001</v>
      </c>
      <c r="E2736" s="112">
        <v>18.975000000000001</v>
      </c>
      <c r="F2736" s="112">
        <v>19.475000000000001</v>
      </c>
      <c r="G2736" s="112">
        <v>19.725000000000001</v>
      </c>
      <c r="H2736" s="113">
        <v>20.024999999999999</v>
      </c>
      <c r="I2736" s="90">
        <f t="shared" si="1547"/>
        <v>17.48815789473684</v>
      </c>
      <c r="J2736" s="90">
        <f t="shared" si="1548"/>
        <v>18.264473684210525</v>
      </c>
      <c r="K2736" s="114">
        <v>12</v>
      </c>
      <c r="L2736" s="115">
        <v>5.2631578947368418E-2</v>
      </c>
      <c r="M2736" s="90">
        <v>14.21</v>
      </c>
      <c r="N2736" s="90">
        <v>15.12</v>
      </c>
      <c r="O2736" s="90">
        <v>17.350000000000001</v>
      </c>
      <c r="P2736" s="90">
        <v>19.510000000000002</v>
      </c>
      <c r="Q2736" s="90">
        <v>22</v>
      </c>
      <c r="R2736" s="63">
        <f t="shared" si="1573"/>
        <v>7.5300000000000011</v>
      </c>
      <c r="S2736" s="64">
        <f t="shared" si="1572"/>
        <v>-4.6082949308755951E-3</v>
      </c>
      <c r="T2736" s="65">
        <f t="shared" si="1566"/>
        <v>0.93981481481481488</v>
      </c>
      <c r="U2736" s="65">
        <f t="shared" si="1566"/>
        <v>0.87146974063400562</v>
      </c>
      <c r="V2736" s="65">
        <f t="shared" si="1574"/>
        <v>0.77498718605843142</v>
      </c>
      <c r="W2736" s="65">
        <f t="shared" si="1575"/>
        <v>0.68727272727272726</v>
      </c>
      <c r="X2736" s="61">
        <f t="shared" si="1549"/>
        <v>4.9490538573507881E-2</v>
      </c>
      <c r="Y2736" s="66">
        <f t="shared" si="1576"/>
        <v>5.5335968379446487E-2</v>
      </c>
      <c r="Z2736" s="61">
        <f t="shared" si="1577"/>
        <v>4.4390941238432069E-2</v>
      </c>
      <c r="AA2736" s="67">
        <f t="shared" si="1578"/>
        <v>17.488157894736844</v>
      </c>
      <c r="AB2736" s="68">
        <f t="shared" si="1579"/>
        <v>0.13591269841269851</v>
      </c>
      <c r="AC2736" s="69">
        <f t="shared" si="1580"/>
        <v>0.15662419938735747</v>
      </c>
      <c r="AD2736" s="70">
        <f>_xlfn.PERCENTILE.EXC(AC2736:$AC$5675,0.5)</f>
        <v>7.9215914004318794E-2</v>
      </c>
      <c r="AE2736" s="70">
        <f>_xlfn.PERCENTILE.EXC($AC2736:AC$5675,0.35)</f>
        <v>4.4360423918206479E-2</v>
      </c>
      <c r="AF2736" s="71">
        <f t="shared" si="1568"/>
        <v>6.5008875068263972E-2</v>
      </c>
      <c r="AG2736" s="70">
        <f t="shared" si="1569"/>
        <v>-0.1279337538271374</v>
      </c>
      <c r="AH2736" s="70">
        <f t="shared" si="1570"/>
        <v>-0.15861506757985319</v>
      </c>
      <c r="AI2736" s="61" t="str">
        <f t="shared" si="1558"/>
        <v>Short VOL</v>
      </c>
      <c r="AJ2736" s="68" t="str">
        <f t="shared" si="1559"/>
        <v>Short VOL</v>
      </c>
      <c r="AK2736" s="72" t="str">
        <f t="shared" si="1560"/>
        <v>00631L</v>
      </c>
      <c r="AL2736" s="73">
        <f t="shared" si="1550"/>
        <v>1</v>
      </c>
      <c r="AM2736" s="72" t="str">
        <f t="shared" si="1563"/>
        <v>00635U</v>
      </c>
      <c r="AN2736" s="73">
        <f t="shared" si="1551"/>
        <v>0</v>
      </c>
      <c r="AO2736" s="74" t="str">
        <f t="shared" si="1557"/>
        <v>00631L</v>
      </c>
      <c r="AP2736" s="20">
        <f t="shared" si="1552"/>
        <v>1</v>
      </c>
      <c r="AQ2736" s="74" t="str">
        <f t="shared" si="1567"/>
        <v>00635U</v>
      </c>
      <c r="AR2736" s="20">
        <f t="shared" si="1553"/>
        <v>0</v>
      </c>
      <c r="AS2736" s="74" t="str">
        <f t="shared" si="1561"/>
        <v>00635U</v>
      </c>
      <c r="AT2736" s="20">
        <f t="shared" si="1554"/>
        <v>0</v>
      </c>
      <c r="AU2736" s="74" t="str">
        <f t="shared" ref="AU2736:AU2799" si="1581">IF(AC2736&gt;AF2736,"00631L",IF(AC2736&lt;AG2736,"Cash","00635U"))</f>
        <v>00631L</v>
      </c>
      <c r="AV2736" s="20">
        <f t="shared" si="1555"/>
        <v>1</v>
      </c>
      <c r="AW2736" s="74" t="str">
        <f t="shared" ref="AW2736:AW2799" si="1582">IF(AC2736&gt;AE2736,"00631L",IF(AC2736&lt;AH2736,"00631L","00635U"))</f>
        <v>00631L</v>
      </c>
      <c r="AX2736" s="20">
        <f t="shared" si="1546"/>
        <v>1</v>
      </c>
      <c r="AY2736" s="20">
        <f t="shared" si="1556"/>
        <v>0</v>
      </c>
      <c r="AZ2736" s="116">
        <v>42338</v>
      </c>
      <c r="BA2736" s="117">
        <v>16.399999999999999</v>
      </c>
      <c r="BB2736" s="118">
        <v>16.350000000000001</v>
      </c>
      <c r="BC2736" s="76">
        <f t="shared" si="1564"/>
        <v>17.326666666666664</v>
      </c>
      <c r="BD2736" s="76">
        <f t="shared" si="1565"/>
        <v>17.303333333333331</v>
      </c>
      <c r="BE2736" s="77">
        <f t="shared" si="1571"/>
        <v>-5.6367833782223729E-2</v>
      </c>
      <c r="BF2736" s="77">
        <f t="shared" si="1562"/>
        <v>-5.2205740705066415E-2</v>
      </c>
    </row>
    <row r="2737" spans="1:58" s="23" customFormat="1" ht="15.75" customHeight="1" x14ac:dyDescent="0.4">
      <c r="A2737" s="116">
        <v>42333</v>
      </c>
      <c r="B2737" s="112">
        <v>16.774999999999999</v>
      </c>
      <c r="C2737" s="112">
        <v>17.774999999999999</v>
      </c>
      <c r="D2737" s="112">
        <v>18.524999999999999</v>
      </c>
      <c r="E2737" s="112">
        <v>18.875</v>
      </c>
      <c r="F2737" s="112">
        <v>19.399999999999999</v>
      </c>
      <c r="G2737" s="112">
        <v>19.649999999999999</v>
      </c>
      <c r="H2737" s="113">
        <v>19.925000000000001</v>
      </c>
      <c r="I2737" s="90">
        <f t="shared" si="1547"/>
        <v>17.090789473684211</v>
      </c>
      <c r="J2737" s="90">
        <f t="shared" si="1548"/>
        <v>18.011842105263156</v>
      </c>
      <c r="K2737" s="114">
        <v>13</v>
      </c>
      <c r="L2737" s="115">
        <v>5.2631578947368418E-2</v>
      </c>
      <c r="M2737" s="90">
        <v>14.35</v>
      </c>
      <c r="N2737" s="90">
        <v>15.19</v>
      </c>
      <c r="O2737" s="90">
        <v>18.190000000000001</v>
      </c>
      <c r="P2737" s="90">
        <v>19.93</v>
      </c>
      <c r="Q2737" s="90">
        <v>21.71</v>
      </c>
      <c r="R2737" s="63">
        <f t="shared" si="1573"/>
        <v>8.5800000000000054</v>
      </c>
      <c r="S2737" s="64">
        <f t="shared" si="1572"/>
        <v>-4.6453232893910873E-2</v>
      </c>
      <c r="T2737" s="65">
        <f t="shared" si="1566"/>
        <v>0.9447004608294931</v>
      </c>
      <c r="U2737" s="65">
        <f t="shared" si="1566"/>
        <v>0.83507421660252878</v>
      </c>
      <c r="V2737" s="65">
        <f t="shared" si="1574"/>
        <v>0.76216758655293526</v>
      </c>
      <c r="W2737" s="65">
        <f t="shared" si="1575"/>
        <v>0.69967756794104097</v>
      </c>
      <c r="X2737" s="61">
        <f t="shared" si="1549"/>
        <v>5.9612518628912078E-2</v>
      </c>
      <c r="Y2737" s="66">
        <f t="shared" si="1576"/>
        <v>5.5629139072847722E-2</v>
      </c>
      <c r="Z2737" s="61">
        <f t="shared" si="1577"/>
        <v>5.3891754561551951E-2</v>
      </c>
      <c r="AA2737" s="67">
        <f t="shared" si="1578"/>
        <v>17.090789473684207</v>
      </c>
      <c r="AB2737" s="68">
        <f t="shared" si="1579"/>
        <v>0.10434496379196834</v>
      </c>
      <c r="AC2737" s="69">
        <f t="shared" si="1580"/>
        <v>0.12513426423200844</v>
      </c>
      <c r="AD2737" s="70">
        <f>_xlfn.PERCENTILE.EXC(AC2737:$AC$5675,0.5)</f>
        <v>7.919276270006971E-2</v>
      </c>
      <c r="AE2737" s="70">
        <f>_xlfn.PERCENTILE.EXC($AC2737:AC$5675,0.35)</f>
        <v>4.4315182096386053E-2</v>
      </c>
      <c r="AF2737" s="71">
        <f t="shared" si="1568"/>
        <v>6.4808011318243305E-2</v>
      </c>
      <c r="AG2737" s="70">
        <f t="shared" si="1569"/>
        <v>-0.1279337538271374</v>
      </c>
      <c r="AH2737" s="70">
        <f t="shared" si="1570"/>
        <v>-0.15861506757985319</v>
      </c>
      <c r="AI2737" s="61" t="str">
        <f t="shared" si="1558"/>
        <v>Short VOL</v>
      </c>
      <c r="AJ2737" s="68" t="str">
        <f t="shared" si="1559"/>
        <v>Short VOL</v>
      </c>
      <c r="AK2737" s="72" t="str">
        <f t="shared" si="1560"/>
        <v>00631L</v>
      </c>
      <c r="AL2737" s="73">
        <f t="shared" si="1550"/>
        <v>1</v>
      </c>
      <c r="AM2737" s="72" t="str">
        <f t="shared" si="1563"/>
        <v>00635U</v>
      </c>
      <c r="AN2737" s="73">
        <f t="shared" si="1551"/>
        <v>0</v>
      </c>
      <c r="AO2737" s="74" t="str">
        <f t="shared" si="1557"/>
        <v>00631L</v>
      </c>
      <c r="AP2737" s="20">
        <f t="shared" si="1552"/>
        <v>1</v>
      </c>
      <c r="AQ2737" s="74" t="str">
        <f t="shared" si="1567"/>
        <v>00635U</v>
      </c>
      <c r="AR2737" s="20">
        <f t="shared" si="1553"/>
        <v>0</v>
      </c>
      <c r="AS2737" s="74" t="str">
        <f t="shared" si="1561"/>
        <v>00635U</v>
      </c>
      <c r="AT2737" s="20">
        <f t="shared" si="1554"/>
        <v>0</v>
      </c>
      <c r="AU2737" s="74" t="str">
        <f t="shared" si="1581"/>
        <v>00631L</v>
      </c>
      <c r="AV2737" s="20">
        <f t="shared" si="1555"/>
        <v>1</v>
      </c>
      <c r="AW2737" s="74" t="str">
        <f t="shared" si="1582"/>
        <v>00631L</v>
      </c>
      <c r="AX2737" s="20">
        <f t="shared" si="1546"/>
        <v>1</v>
      </c>
      <c r="AY2737" s="20">
        <f t="shared" si="1556"/>
        <v>0</v>
      </c>
      <c r="AZ2737" s="116">
        <v>42335</v>
      </c>
      <c r="BA2737" s="117">
        <v>16.48</v>
      </c>
      <c r="BB2737" s="118">
        <v>16.462499999999999</v>
      </c>
      <c r="BC2737" s="76">
        <f t="shared" si="1564"/>
        <v>17.352499999999999</v>
      </c>
      <c r="BD2737" s="76">
        <f t="shared" si="1565"/>
        <v>17.328833333333328</v>
      </c>
      <c r="BE2737" s="77">
        <f t="shared" si="1571"/>
        <v>-5.1289439562022796E-2</v>
      </c>
      <c r="BF2737" s="77">
        <f t="shared" si="1562"/>
        <v>-4.8983870812614516E-2</v>
      </c>
    </row>
    <row r="2738" spans="1:58" s="23" customFormat="1" ht="15.75" customHeight="1" x14ac:dyDescent="0.4">
      <c r="A2738" s="116">
        <v>42332</v>
      </c>
      <c r="B2738" s="112">
        <v>17.425000000000001</v>
      </c>
      <c r="C2738" s="112">
        <v>18.324999999999999</v>
      </c>
      <c r="D2738" s="112">
        <v>18.925000000000001</v>
      </c>
      <c r="E2738" s="112">
        <v>19.225000000000001</v>
      </c>
      <c r="F2738" s="112">
        <v>19.625</v>
      </c>
      <c r="G2738" s="112">
        <v>19.824999999999999</v>
      </c>
      <c r="H2738" s="113">
        <v>20.074999999999999</v>
      </c>
      <c r="I2738" s="90">
        <f t="shared" si="1547"/>
        <v>17.661842105263158</v>
      </c>
      <c r="J2738" s="90">
        <f t="shared" si="1548"/>
        <v>18.482894736842105</v>
      </c>
      <c r="K2738" s="114">
        <v>14</v>
      </c>
      <c r="L2738" s="115">
        <v>5.2631578947368418E-2</v>
      </c>
      <c r="M2738" s="90">
        <v>14.54</v>
      </c>
      <c r="N2738" s="90">
        <v>15.93</v>
      </c>
      <c r="O2738" s="90">
        <v>18.71</v>
      </c>
      <c r="P2738" s="90">
        <v>20.3</v>
      </c>
      <c r="Q2738" s="90">
        <v>22.09</v>
      </c>
      <c r="R2738" s="63">
        <f t="shared" si="1573"/>
        <v>8.5400000000000063</v>
      </c>
      <c r="S2738" s="64">
        <f t="shared" si="1572"/>
        <v>1.9846350832266359E-2</v>
      </c>
      <c r="T2738" s="65">
        <f t="shared" si="1566"/>
        <v>0.91274325172630255</v>
      </c>
      <c r="U2738" s="65">
        <f t="shared" si="1566"/>
        <v>0.85141635489043288</v>
      </c>
      <c r="V2738" s="65">
        <f t="shared" si="1574"/>
        <v>0.78472906403940879</v>
      </c>
      <c r="W2738" s="65">
        <f t="shared" si="1575"/>
        <v>0.72114078768673606</v>
      </c>
      <c r="X2738" s="61">
        <f t="shared" si="1549"/>
        <v>5.164992826398844E-2</v>
      </c>
      <c r="Y2738" s="66">
        <f t="shared" si="1576"/>
        <v>4.4213263979193645E-2</v>
      </c>
      <c r="Z2738" s="61">
        <f t="shared" si="1577"/>
        <v>4.6487372420472316E-2</v>
      </c>
      <c r="AA2738" s="67">
        <f t="shared" si="1578"/>
        <v>17.661842105263158</v>
      </c>
      <c r="AB2738" s="68">
        <f t="shared" si="1579"/>
        <v>9.3848085373509166E-2</v>
      </c>
      <c r="AC2738" s="69">
        <f t="shared" si="1580"/>
        <v>0.10871576304225729</v>
      </c>
      <c r="AD2738" s="70">
        <f>_xlfn.PERCENTILE.EXC(AC2738:$AC$5675,0.5)</f>
        <v>7.9189325719098605E-2</v>
      </c>
      <c r="AE2738" s="70">
        <f>_xlfn.PERCENTILE.EXC($AC2738:AC$5675,0.35)</f>
        <v>4.4232126339935951E-2</v>
      </c>
      <c r="AF2738" s="71">
        <f t="shared" si="1568"/>
        <v>6.4459103981700697E-2</v>
      </c>
      <c r="AG2738" s="70">
        <f t="shared" si="1569"/>
        <v>-0.1279337538271374</v>
      </c>
      <c r="AH2738" s="70">
        <f t="shared" si="1570"/>
        <v>-0.15861506757985319</v>
      </c>
      <c r="AI2738" s="61" t="str">
        <f t="shared" si="1558"/>
        <v>Short VOL</v>
      </c>
      <c r="AJ2738" s="68" t="str">
        <f t="shared" si="1559"/>
        <v>Short VOL</v>
      </c>
      <c r="AK2738" s="72" t="str">
        <f t="shared" si="1560"/>
        <v>00631L</v>
      </c>
      <c r="AL2738" s="73">
        <f t="shared" si="1550"/>
        <v>1</v>
      </c>
      <c r="AM2738" s="72" t="str">
        <f t="shared" si="1563"/>
        <v>00635U</v>
      </c>
      <c r="AN2738" s="73">
        <f t="shared" si="1551"/>
        <v>0</v>
      </c>
      <c r="AO2738" s="74" t="str">
        <f t="shared" si="1557"/>
        <v>00631L</v>
      </c>
      <c r="AP2738" s="20">
        <f t="shared" si="1552"/>
        <v>1</v>
      </c>
      <c r="AQ2738" s="74" t="str">
        <f t="shared" si="1567"/>
        <v>00635U</v>
      </c>
      <c r="AR2738" s="20">
        <f t="shared" si="1553"/>
        <v>0</v>
      </c>
      <c r="AS2738" s="74" t="str">
        <f t="shared" si="1561"/>
        <v>00635U</v>
      </c>
      <c r="AT2738" s="20">
        <f t="shared" si="1554"/>
        <v>0</v>
      </c>
      <c r="AU2738" s="74" t="str">
        <f t="shared" si="1581"/>
        <v>00631L</v>
      </c>
      <c r="AV2738" s="20">
        <f t="shared" si="1555"/>
        <v>1</v>
      </c>
      <c r="AW2738" s="74" t="str">
        <f t="shared" si="1582"/>
        <v>00631L</v>
      </c>
      <c r="AX2738" s="20">
        <f t="shared" si="1546"/>
        <v>1</v>
      </c>
      <c r="AY2738" s="20">
        <f t="shared" si="1556"/>
        <v>0</v>
      </c>
      <c r="AZ2738" s="116">
        <v>42333</v>
      </c>
      <c r="BA2738" s="117">
        <v>16.440000000000001</v>
      </c>
      <c r="BB2738" s="118">
        <v>16.45</v>
      </c>
      <c r="BC2738" s="76">
        <f t="shared" si="1564"/>
        <v>17.375833333333329</v>
      </c>
      <c r="BD2738" s="76">
        <f t="shared" si="1565"/>
        <v>17.352124999999997</v>
      </c>
      <c r="BE2738" s="77">
        <f t="shared" si="1571"/>
        <v>-5.3282816171886044E-2</v>
      </c>
      <c r="BF2738" s="77">
        <f t="shared" si="1562"/>
        <v>-5.2565607958679192E-2</v>
      </c>
    </row>
    <row r="2739" spans="1:58" s="23" customFormat="1" ht="15.75" customHeight="1" x14ac:dyDescent="0.4">
      <c r="A2739" s="116">
        <v>42331</v>
      </c>
      <c r="B2739" s="112">
        <v>17.024999999999999</v>
      </c>
      <c r="C2739" s="112">
        <v>17.824999999999999</v>
      </c>
      <c r="D2739" s="112">
        <v>18.475000000000001</v>
      </c>
      <c r="E2739" s="112">
        <v>18.774999999999999</v>
      </c>
      <c r="F2739" s="112">
        <v>19.274999999999999</v>
      </c>
      <c r="G2739" s="112">
        <v>19.475000000000001</v>
      </c>
      <c r="H2739" s="113">
        <v>19.725000000000001</v>
      </c>
      <c r="I2739" s="90">
        <f t="shared" si="1547"/>
        <v>17.193421052631578</v>
      </c>
      <c r="J2739" s="90">
        <f t="shared" si="1548"/>
        <v>17.961842105263159</v>
      </c>
      <c r="K2739" s="114">
        <v>15</v>
      </c>
      <c r="L2739" s="115">
        <v>5.2631578947368418E-2</v>
      </c>
      <c r="M2739" s="90">
        <v>14.07</v>
      </c>
      <c r="N2739" s="90">
        <v>15.62</v>
      </c>
      <c r="O2739" s="90">
        <v>18.63</v>
      </c>
      <c r="P2739" s="90">
        <v>20.11</v>
      </c>
      <c r="Q2739" s="90">
        <v>21.87</v>
      </c>
      <c r="R2739" s="63">
        <f t="shared" si="1573"/>
        <v>9.0499999999999972</v>
      </c>
      <c r="S2739" s="64">
        <f t="shared" si="1572"/>
        <v>9.6961861667743104E-3</v>
      </c>
      <c r="T2739" s="65">
        <f t="shared" si="1566"/>
        <v>0.90076824583866844</v>
      </c>
      <c r="U2739" s="65">
        <f t="shared" si="1566"/>
        <v>0.83843263553408476</v>
      </c>
      <c r="V2739" s="65">
        <f t="shared" si="1574"/>
        <v>0.7767279960218797</v>
      </c>
      <c r="W2739" s="65">
        <f t="shared" si="1575"/>
        <v>0.71422039323273889</v>
      </c>
      <c r="X2739" s="61">
        <f t="shared" si="1549"/>
        <v>4.6989720998531617E-2</v>
      </c>
      <c r="Y2739" s="66">
        <f t="shared" si="1576"/>
        <v>5.0599201065246492E-2</v>
      </c>
      <c r="Z2739" s="61">
        <f t="shared" si="1577"/>
        <v>4.469273743016771E-2</v>
      </c>
      <c r="AA2739" s="67">
        <f t="shared" si="1578"/>
        <v>17.193421052631578</v>
      </c>
      <c r="AB2739" s="68">
        <f t="shared" si="1579"/>
        <v>8.9948783610755409E-2</v>
      </c>
      <c r="AC2739" s="69">
        <f t="shared" si="1580"/>
        <v>0.10073118134645191</v>
      </c>
      <c r="AD2739" s="70">
        <f>_xlfn.PERCENTILE.EXC(AC2739:$AC$5675,0.5)</f>
        <v>7.91858887381275E-2</v>
      </c>
      <c r="AE2739" s="70">
        <f>_xlfn.PERCENTILE.EXC($AC2739:AC$5675,0.35)</f>
        <v>4.4149070583485897E-2</v>
      </c>
      <c r="AF2739" s="71">
        <f t="shared" si="1568"/>
        <v>6.3917166408373388E-2</v>
      </c>
      <c r="AG2739" s="70">
        <f t="shared" si="1569"/>
        <v>-0.1279337538271374</v>
      </c>
      <c r="AH2739" s="70">
        <f t="shared" si="1570"/>
        <v>-0.15861506757985319</v>
      </c>
      <c r="AI2739" s="61" t="str">
        <f t="shared" si="1558"/>
        <v>Short VOL</v>
      </c>
      <c r="AJ2739" s="68" t="str">
        <f t="shared" si="1559"/>
        <v>Short VOL</v>
      </c>
      <c r="AK2739" s="72" t="str">
        <f t="shared" si="1560"/>
        <v>00631L</v>
      </c>
      <c r="AL2739" s="73">
        <f t="shared" si="1550"/>
        <v>1</v>
      </c>
      <c r="AM2739" s="72" t="str">
        <f t="shared" si="1563"/>
        <v>00635U</v>
      </c>
      <c r="AN2739" s="73">
        <f t="shared" si="1551"/>
        <v>0</v>
      </c>
      <c r="AO2739" s="74" t="str">
        <f t="shared" si="1557"/>
        <v>00631L</v>
      </c>
      <c r="AP2739" s="20">
        <f t="shared" si="1552"/>
        <v>1</v>
      </c>
      <c r="AQ2739" s="74" t="str">
        <f t="shared" si="1567"/>
        <v>00635U</v>
      </c>
      <c r="AR2739" s="20">
        <f t="shared" si="1553"/>
        <v>0</v>
      </c>
      <c r="AS2739" s="74" t="str">
        <f t="shared" si="1561"/>
        <v>00635U</v>
      </c>
      <c r="AT2739" s="20">
        <f t="shared" si="1554"/>
        <v>0</v>
      </c>
      <c r="AU2739" s="74" t="str">
        <f t="shared" si="1581"/>
        <v>00631L</v>
      </c>
      <c r="AV2739" s="20">
        <f t="shared" si="1555"/>
        <v>1</v>
      </c>
      <c r="AW2739" s="74" t="str">
        <f t="shared" si="1582"/>
        <v>00631L</v>
      </c>
      <c r="AX2739" s="20">
        <f t="shared" si="1546"/>
        <v>1</v>
      </c>
      <c r="AY2739" s="20">
        <f t="shared" si="1556"/>
        <v>0</v>
      </c>
      <c r="AZ2739" s="116">
        <v>42332</v>
      </c>
      <c r="BA2739" s="117">
        <v>16.600000000000001</v>
      </c>
      <c r="BB2739" s="118">
        <v>16.6875</v>
      </c>
      <c r="BC2739" s="76">
        <f t="shared" si="1564"/>
        <v>17.400833333333331</v>
      </c>
      <c r="BD2739" s="76">
        <f t="shared" si="1565"/>
        <v>17.37833333333333</v>
      </c>
      <c r="BE2739" s="77">
        <f t="shared" si="1571"/>
        <v>-4.0994205258368735E-2</v>
      </c>
      <c r="BF2739" s="77">
        <f t="shared" si="1562"/>
        <v>-4.4787570729835753E-2</v>
      </c>
    </row>
    <row r="2740" spans="1:58" s="23" customFormat="1" ht="15.75" customHeight="1" x14ac:dyDescent="0.4">
      <c r="A2740" s="116">
        <v>42328</v>
      </c>
      <c r="B2740" s="112">
        <v>17.425000000000001</v>
      </c>
      <c r="C2740" s="112">
        <v>18.274999999999999</v>
      </c>
      <c r="D2740" s="112">
        <v>18.875</v>
      </c>
      <c r="E2740" s="112">
        <v>19.175000000000001</v>
      </c>
      <c r="F2740" s="112">
        <v>19.625</v>
      </c>
      <c r="G2740" s="112">
        <v>19.824999999999999</v>
      </c>
      <c r="H2740" s="113">
        <v>20.024999999999999</v>
      </c>
      <c r="I2740" s="90">
        <f t="shared" si="1547"/>
        <v>17.559210526315791</v>
      </c>
      <c r="J2740" s="90">
        <f t="shared" si="1548"/>
        <v>18.369736842105262</v>
      </c>
      <c r="K2740" s="114">
        <v>16</v>
      </c>
      <c r="L2740" s="115">
        <v>5.2631578947368418E-2</v>
      </c>
      <c r="M2740" s="90">
        <v>12.4</v>
      </c>
      <c r="N2740" s="90">
        <v>15.47</v>
      </c>
      <c r="O2740" s="90">
        <v>18.940000000000001</v>
      </c>
      <c r="P2740" s="90">
        <v>20.77</v>
      </c>
      <c r="Q2740" s="90">
        <v>21.62</v>
      </c>
      <c r="R2740" s="63">
        <f t="shared" si="1573"/>
        <v>11.84</v>
      </c>
      <c r="S2740" s="64">
        <f t="shared" si="1572"/>
        <v>-8.9464390818128195E-2</v>
      </c>
      <c r="T2740" s="65">
        <f t="shared" si="1566"/>
        <v>0.80155138978668394</v>
      </c>
      <c r="U2740" s="65">
        <f t="shared" si="1566"/>
        <v>0.8167898627243928</v>
      </c>
      <c r="V2740" s="65">
        <f t="shared" si="1574"/>
        <v>0.74482426576793459</v>
      </c>
      <c r="W2740" s="65">
        <f t="shared" si="1575"/>
        <v>0.71554116558741909</v>
      </c>
      <c r="X2740" s="61">
        <f t="shared" si="1549"/>
        <v>4.8780487804877926E-2</v>
      </c>
      <c r="Y2740" s="66">
        <f t="shared" si="1576"/>
        <v>4.4328552803128959E-2</v>
      </c>
      <c r="Z2740" s="61">
        <f t="shared" si="1577"/>
        <v>4.6159610340951479E-2</v>
      </c>
      <c r="AA2740" s="67">
        <f t="shared" si="1578"/>
        <v>17.559210526315791</v>
      </c>
      <c r="AB2740" s="68">
        <f t="shared" si="1579"/>
        <v>0.12637362637362637</v>
      </c>
      <c r="AC2740" s="69">
        <f t="shared" si="1580"/>
        <v>0.1350491613649509</v>
      </c>
      <c r="AD2740" s="70">
        <f>_xlfn.PERCENTILE.EXC(AC2740:$AC$5675,0.5)</f>
        <v>7.9126320908273151E-2</v>
      </c>
      <c r="AE2740" s="70">
        <f>_xlfn.PERCENTILE.EXC($AC2740:AC$5675,0.35)</f>
        <v>4.4073261300663968E-2</v>
      </c>
      <c r="AF2740" s="71">
        <f t="shared" si="1568"/>
        <v>6.3503348721822478E-2</v>
      </c>
      <c r="AG2740" s="70">
        <f t="shared" si="1569"/>
        <v>-0.1279337538271374</v>
      </c>
      <c r="AH2740" s="70">
        <f t="shared" si="1570"/>
        <v>-0.15861506757985319</v>
      </c>
      <c r="AI2740" s="61" t="str">
        <f t="shared" si="1558"/>
        <v>Short VOL</v>
      </c>
      <c r="AJ2740" s="68" t="str">
        <f t="shared" si="1559"/>
        <v>Short VOL</v>
      </c>
      <c r="AK2740" s="72" t="str">
        <f t="shared" si="1560"/>
        <v>00631L</v>
      </c>
      <c r="AL2740" s="73">
        <f t="shared" si="1550"/>
        <v>1</v>
      </c>
      <c r="AM2740" s="72" t="str">
        <f t="shared" si="1563"/>
        <v>00635U</v>
      </c>
      <c r="AN2740" s="73">
        <f t="shared" si="1551"/>
        <v>0</v>
      </c>
      <c r="AO2740" s="74" t="str">
        <f t="shared" si="1557"/>
        <v>00631L</v>
      </c>
      <c r="AP2740" s="20">
        <f t="shared" si="1552"/>
        <v>1</v>
      </c>
      <c r="AQ2740" s="74" t="str">
        <f t="shared" si="1567"/>
        <v>00635U</v>
      </c>
      <c r="AR2740" s="20">
        <f t="shared" si="1553"/>
        <v>0</v>
      </c>
      <c r="AS2740" s="74" t="str">
        <f t="shared" si="1561"/>
        <v>00635U</v>
      </c>
      <c r="AT2740" s="20">
        <f t="shared" si="1554"/>
        <v>0</v>
      </c>
      <c r="AU2740" s="74" t="str">
        <f t="shared" si="1581"/>
        <v>00631L</v>
      </c>
      <c r="AV2740" s="20">
        <f t="shared" si="1555"/>
        <v>1</v>
      </c>
      <c r="AW2740" s="74" t="str">
        <f t="shared" si="1582"/>
        <v>00631L</v>
      </c>
      <c r="AX2740" s="20">
        <f t="shared" si="1546"/>
        <v>1</v>
      </c>
      <c r="AY2740" s="20">
        <f t="shared" si="1556"/>
        <v>0</v>
      </c>
      <c r="AZ2740" s="116">
        <v>42331</v>
      </c>
      <c r="BA2740" s="117">
        <v>16.760000000000002</v>
      </c>
      <c r="BB2740" s="118">
        <v>16.787500000000001</v>
      </c>
      <c r="BC2740" s="76">
        <f t="shared" si="1564"/>
        <v>17.42520833333333</v>
      </c>
      <c r="BD2740" s="76">
        <f t="shared" si="1565"/>
        <v>17.402041666666666</v>
      </c>
      <c r="BE2740" s="77">
        <f t="shared" si="1571"/>
        <v>-3.6596884303152513E-2</v>
      </c>
      <c r="BF2740" s="77">
        <f t="shared" si="1562"/>
        <v>-3.6894617250370375E-2</v>
      </c>
    </row>
    <row r="2741" spans="1:58" s="23" customFormat="1" ht="15.75" customHeight="1" x14ac:dyDescent="0.4">
      <c r="A2741" s="116">
        <v>42327</v>
      </c>
      <c r="B2741" s="112">
        <v>18.175000000000001</v>
      </c>
      <c r="C2741" s="112">
        <v>18.824999999999999</v>
      </c>
      <c r="D2741" s="112">
        <v>19.274999999999999</v>
      </c>
      <c r="E2741" s="112">
        <v>19.475000000000001</v>
      </c>
      <c r="F2741" s="112">
        <v>19.824999999999999</v>
      </c>
      <c r="G2741" s="112">
        <v>20</v>
      </c>
      <c r="H2741" s="113">
        <v>20.225000000000001</v>
      </c>
      <c r="I2741" s="90">
        <f t="shared" si="1547"/>
        <v>18.243421052631579</v>
      </c>
      <c r="J2741" s="90">
        <f t="shared" si="1548"/>
        <v>18.872368421052631</v>
      </c>
      <c r="K2741" s="114">
        <v>17</v>
      </c>
      <c r="L2741" s="115">
        <v>5.2631578947368418E-2</v>
      </c>
      <c r="M2741" s="90">
        <v>13.62</v>
      </c>
      <c r="N2741" s="90">
        <v>16.989999999999998</v>
      </c>
      <c r="O2741" s="90">
        <v>19.64</v>
      </c>
      <c r="P2741" s="90">
        <v>20.65</v>
      </c>
      <c r="Q2741" s="90">
        <v>21.89</v>
      </c>
      <c r="R2741" s="63">
        <f t="shared" si="1573"/>
        <v>9.68</v>
      </c>
      <c r="S2741" s="64">
        <f t="shared" si="1572"/>
        <v>8.3086053412461131E-3</v>
      </c>
      <c r="T2741" s="65">
        <f t="shared" si="1566"/>
        <v>0.80164802825191295</v>
      </c>
      <c r="U2741" s="65">
        <f t="shared" si="1566"/>
        <v>0.8650712830957229</v>
      </c>
      <c r="V2741" s="65">
        <f t="shared" si="1574"/>
        <v>0.8227602905569007</v>
      </c>
      <c r="W2741" s="65">
        <f t="shared" si="1575"/>
        <v>0.77615349474645945</v>
      </c>
      <c r="X2741" s="61">
        <f t="shared" si="1549"/>
        <v>3.5763411279229634E-2</v>
      </c>
      <c r="Y2741" s="66">
        <f t="shared" si="1576"/>
        <v>3.8510911424903718E-2</v>
      </c>
      <c r="Z2741" s="61">
        <f t="shared" si="1577"/>
        <v>3.4475297511720127E-2</v>
      </c>
      <c r="AA2741" s="67">
        <f t="shared" si="1578"/>
        <v>18.243421052631579</v>
      </c>
      <c r="AB2741" s="68">
        <f t="shared" si="1579"/>
        <v>6.9746909947027799E-2</v>
      </c>
      <c r="AC2741" s="69">
        <f t="shared" si="1580"/>
        <v>7.3774046652829925E-2</v>
      </c>
      <c r="AD2741" s="70">
        <f>_xlfn.PERCENTILE.EXC(AC2741:$AC$5675,0.5)</f>
        <v>7.9066753078418817E-2</v>
      </c>
      <c r="AE2741" s="70">
        <f>_xlfn.PERCENTILE.EXC($AC2741:AC$5675,0.35)</f>
        <v>4.404093085961077E-2</v>
      </c>
      <c r="AF2741" s="71">
        <f t="shared" si="1568"/>
        <v>6.3321916288192892E-2</v>
      </c>
      <c r="AG2741" s="70">
        <f t="shared" si="1569"/>
        <v>-0.1279337538271374</v>
      </c>
      <c r="AH2741" s="70">
        <f t="shared" si="1570"/>
        <v>-0.15861506757985319</v>
      </c>
      <c r="AI2741" s="61" t="str">
        <f t="shared" si="1558"/>
        <v>Safety</v>
      </c>
      <c r="AJ2741" s="68" t="str">
        <f t="shared" si="1559"/>
        <v>Short VOL</v>
      </c>
      <c r="AK2741" s="72" t="str">
        <f t="shared" si="1560"/>
        <v>00631L</v>
      </c>
      <c r="AL2741" s="73">
        <f t="shared" si="1550"/>
        <v>1</v>
      </c>
      <c r="AM2741" s="72" t="str">
        <f t="shared" si="1563"/>
        <v>00635U</v>
      </c>
      <c r="AN2741" s="73">
        <f t="shared" si="1551"/>
        <v>0</v>
      </c>
      <c r="AO2741" s="74" t="str">
        <f t="shared" si="1557"/>
        <v>00631L</v>
      </c>
      <c r="AP2741" s="20">
        <f t="shared" si="1552"/>
        <v>1</v>
      </c>
      <c r="AQ2741" s="74" t="str">
        <f t="shared" si="1567"/>
        <v>00635U</v>
      </c>
      <c r="AR2741" s="20">
        <f t="shared" si="1553"/>
        <v>0</v>
      </c>
      <c r="AS2741" s="74" t="str">
        <f t="shared" si="1561"/>
        <v>00635U</v>
      </c>
      <c r="AT2741" s="20">
        <f t="shared" si="1554"/>
        <v>0</v>
      </c>
      <c r="AU2741" s="74" t="str">
        <f t="shared" si="1581"/>
        <v>00631L</v>
      </c>
      <c r="AV2741" s="20">
        <f t="shared" si="1555"/>
        <v>1</v>
      </c>
      <c r="AW2741" s="74" t="str">
        <f t="shared" si="1582"/>
        <v>00631L</v>
      </c>
      <c r="AX2741" s="20">
        <f t="shared" ref="AX2741:AX2804" si="1583">IF(AW2741="00631L",1,0)</f>
        <v>1</v>
      </c>
      <c r="AY2741" s="20">
        <f t="shared" si="1556"/>
        <v>0</v>
      </c>
      <c r="AZ2741" s="116">
        <v>42328</v>
      </c>
      <c r="BA2741" s="117">
        <v>16.88</v>
      </c>
      <c r="BB2741" s="118">
        <v>16.95</v>
      </c>
      <c r="BC2741" s="76">
        <f t="shared" si="1564"/>
        <v>17.448541666666664</v>
      </c>
      <c r="BD2741" s="76">
        <f t="shared" si="1565"/>
        <v>17.426749999999995</v>
      </c>
      <c r="BE2741" s="77">
        <f t="shared" si="1571"/>
        <v>-2.8572110849760482E-2</v>
      </c>
      <c r="BF2741" s="77">
        <f t="shared" si="1562"/>
        <v>-3.1374180498371526E-2</v>
      </c>
    </row>
    <row r="2742" spans="1:58" s="23" customFormat="1" ht="15.75" customHeight="1" x14ac:dyDescent="0.4">
      <c r="A2742" s="116">
        <v>42326</v>
      </c>
      <c r="B2742" s="112">
        <v>17.774999999999999</v>
      </c>
      <c r="C2742" s="112">
        <v>18.324999999999999</v>
      </c>
      <c r="D2742" s="112">
        <v>18.774999999999999</v>
      </c>
      <c r="E2742" s="112">
        <v>18.975000000000001</v>
      </c>
      <c r="F2742" s="112">
        <v>19.399999999999999</v>
      </c>
      <c r="G2742" s="112">
        <v>19.600000000000001</v>
      </c>
      <c r="H2742" s="113">
        <v>19.850000000000001</v>
      </c>
      <c r="I2742" s="90">
        <f t="shared" ref="I2742:I2805" si="1584">C2742-((C2742-B2742)*K2742*L2742)</f>
        <v>17.803947368421053</v>
      </c>
      <c r="J2742" s="90">
        <f t="shared" ref="J2742:J2805" si="1585">D2742-((D2742-C2742)*K2742*L2742)</f>
        <v>18.348684210526315</v>
      </c>
      <c r="K2742" s="114">
        <v>18</v>
      </c>
      <c r="L2742" s="115">
        <v>5.2631578947368418E-2</v>
      </c>
      <c r="M2742" s="90">
        <v>13.33</v>
      </c>
      <c r="N2742" s="90">
        <v>16.850000000000001</v>
      </c>
      <c r="O2742" s="90">
        <v>19.22</v>
      </c>
      <c r="P2742" s="90">
        <v>20.170000000000002</v>
      </c>
      <c r="Q2742" s="90">
        <v>21.61</v>
      </c>
      <c r="R2742" s="63">
        <f t="shared" si="1573"/>
        <v>9.2100000000000009</v>
      </c>
      <c r="S2742" s="64">
        <f t="shared" si="1572"/>
        <v>-0.1056263269639065</v>
      </c>
      <c r="T2742" s="65">
        <f t="shared" si="1566"/>
        <v>0.79109792284866465</v>
      </c>
      <c r="U2742" s="65">
        <f t="shared" si="1566"/>
        <v>0.87669094693028105</v>
      </c>
      <c r="V2742" s="65">
        <f t="shared" si="1574"/>
        <v>0.83539910758552305</v>
      </c>
      <c r="W2742" s="65">
        <f t="shared" si="1575"/>
        <v>0.77973160573808431</v>
      </c>
      <c r="X2742" s="61">
        <f t="shared" si="1549"/>
        <v>3.0942334739803137E-2</v>
      </c>
      <c r="Y2742" s="66">
        <f t="shared" si="1576"/>
        <v>4.61133069828722E-2</v>
      </c>
      <c r="Z2742" s="61">
        <f t="shared" si="1577"/>
        <v>3.0596408247727393E-2</v>
      </c>
      <c r="AA2742" s="67">
        <f t="shared" si="1578"/>
        <v>17.803947368421053</v>
      </c>
      <c r="AB2742" s="68">
        <f t="shared" si="1579"/>
        <v>5.4896142433234249E-2</v>
      </c>
      <c r="AC2742" s="69">
        <f t="shared" si="1580"/>
        <v>5.6614087146649929E-2</v>
      </c>
      <c r="AD2742" s="70">
        <f>_xlfn.PERCENTILE.EXC(AC2742:$AC$5675,0.5)</f>
        <v>7.9126320908273151E-2</v>
      </c>
      <c r="AE2742" s="70">
        <f>_xlfn.PERCENTILE.EXC($AC2742:AC$5675,0.35)</f>
        <v>4.40086004185576E-2</v>
      </c>
      <c r="AF2742" s="71">
        <f t="shared" si="1568"/>
        <v>6.3281711484595368E-2</v>
      </c>
      <c r="AG2742" s="70">
        <f t="shared" si="1569"/>
        <v>-0.1279337538271374</v>
      </c>
      <c r="AH2742" s="70">
        <f t="shared" si="1570"/>
        <v>-0.15861506757985319</v>
      </c>
      <c r="AI2742" s="61" t="str">
        <f t="shared" si="1558"/>
        <v>Safety</v>
      </c>
      <c r="AJ2742" s="68" t="str">
        <f t="shared" si="1559"/>
        <v>Safety</v>
      </c>
      <c r="AK2742" s="72" t="str">
        <f t="shared" si="1560"/>
        <v>00635U</v>
      </c>
      <c r="AL2742" s="73">
        <f t="shared" si="1550"/>
        <v>0</v>
      </c>
      <c r="AM2742" s="72" t="str">
        <f t="shared" si="1563"/>
        <v>00635U</v>
      </c>
      <c r="AN2742" s="73">
        <f t="shared" si="1551"/>
        <v>0</v>
      </c>
      <c r="AO2742" s="74" t="str">
        <f t="shared" si="1557"/>
        <v>00635U</v>
      </c>
      <c r="AP2742" s="20">
        <f t="shared" si="1552"/>
        <v>0</v>
      </c>
      <c r="AQ2742" s="74" t="str">
        <f t="shared" si="1567"/>
        <v>00635U</v>
      </c>
      <c r="AR2742" s="20">
        <f t="shared" si="1553"/>
        <v>0</v>
      </c>
      <c r="AS2742" s="74" t="str">
        <f t="shared" si="1561"/>
        <v>00635U</v>
      </c>
      <c r="AT2742" s="20">
        <f t="shared" si="1554"/>
        <v>0</v>
      </c>
      <c r="AU2742" s="74" t="str">
        <f t="shared" si="1581"/>
        <v>00635U</v>
      </c>
      <c r="AV2742" s="20">
        <f t="shared" si="1555"/>
        <v>0</v>
      </c>
      <c r="AW2742" s="74" t="str">
        <f t="shared" si="1582"/>
        <v>00631L</v>
      </c>
      <c r="AX2742" s="20">
        <f t="shared" si="1583"/>
        <v>1</v>
      </c>
      <c r="AY2742" s="20">
        <f t="shared" si="1556"/>
        <v>1</v>
      </c>
      <c r="AZ2742" s="116">
        <v>42327</v>
      </c>
      <c r="BA2742" s="117">
        <v>17.05</v>
      </c>
      <c r="BB2742" s="118">
        <v>17.162500000000001</v>
      </c>
      <c r="BC2742" s="76">
        <f t="shared" si="1564"/>
        <v>17.466874999999995</v>
      </c>
      <c r="BD2742" s="76">
        <f t="shared" si="1565"/>
        <v>17.450208333333329</v>
      </c>
      <c r="BE2742" s="77">
        <f t="shared" si="1571"/>
        <v>-1.7425841771925046E-2</v>
      </c>
      <c r="BF2742" s="77">
        <f t="shared" si="1562"/>
        <v>-2.2934301166413675E-2</v>
      </c>
    </row>
    <row r="2743" spans="1:58" s="23" customFormat="1" ht="15.75" customHeight="1" x14ac:dyDescent="0.4">
      <c r="A2743" s="116">
        <v>42325</v>
      </c>
      <c r="B2743" s="112">
        <v>18.975000000000001</v>
      </c>
      <c r="C2743" s="112">
        <v>18.524999999999999</v>
      </c>
      <c r="D2743" s="112">
        <v>18.774999999999999</v>
      </c>
      <c r="E2743" s="112">
        <v>19.175000000000001</v>
      </c>
      <c r="F2743" s="112">
        <v>19.399999999999999</v>
      </c>
      <c r="G2743" s="112">
        <v>19.8</v>
      </c>
      <c r="H2743" s="113">
        <v>20.024999999999999</v>
      </c>
      <c r="I2743" s="90">
        <f t="shared" si="1584"/>
        <v>18.524999999999999</v>
      </c>
      <c r="J2743" s="90">
        <f t="shared" si="1585"/>
        <v>18.774999999999999</v>
      </c>
      <c r="K2743" s="114">
        <v>0</v>
      </c>
      <c r="L2743" s="115">
        <v>0.05</v>
      </c>
      <c r="M2743" s="90">
        <v>17.02</v>
      </c>
      <c r="N2743" s="90">
        <v>18.84</v>
      </c>
      <c r="O2743" s="90">
        <v>20.43</v>
      </c>
      <c r="P2743" s="90">
        <v>21.01</v>
      </c>
      <c r="Q2743" s="90">
        <v>22.13</v>
      </c>
      <c r="R2743" s="63">
        <f t="shared" si="1573"/>
        <v>5.5799999999999983</v>
      </c>
      <c r="S2743" s="64">
        <f t="shared" si="1572"/>
        <v>3.7444933920704832E-2</v>
      </c>
      <c r="T2743" s="65">
        <f t="shared" si="1566"/>
        <v>0.90339702760084928</v>
      </c>
      <c r="U2743" s="65">
        <f t="shared" si="1566"/>
        <v>0.92217327459618215</v>
      </c>
      <c r="V2743" s="65">
        <f t="shared" si="1574"/>
        <v>0.89671584959543071</v>
      </c>
      <c r="W2743" s="65">
        <f t="shared" si="1575"/>
        <v>0.85133303208314504</v>
      </c>
      <c r="X2743" s="61">
        <f t="shared" si="1549"/>
        <v>-2.3715415019762993E-2</v>
      </c>
      <c r="Y2743" s="66">
        <f t="shared" si="1576"/>
        <v>4.4328552803128959E-2</v>
      </c>
      <c r="Z2743" s="61">
        <f t="shared" si="1577"/>
        <v>1.3495276653171391E-2</v>
      </c>
      <c r="AA2743" s="67">
        <f t="shared" si="1578"/>
        <v>18.524999999999999</v>
      </c>
      <c r="AB2743" s="68">
        <f t="shared" si="1579"/>
        <v>7.1656050955414847E-3</v>
      </c>
      <c r="AC2743" s="69">
        <f t="shared" si="1580"/>
        <v>-1.6719745222930005E-2</v>
      </c>
      <c r="AD2743" s="70">
        <f>_xlfn.PERCENTILE.EXC(AC2743:$AC$5675,0.5)</f>
        <v>7.91858887381275E-2</v>
      </c>
      <c r="AE2743" s="70">
        <f>_xlfn.PERCENTILE.EXC($AC2743:AC$5675,0.35)</f>
        <v>4.3985189867340846E-2</v>
      </c>
      <c r="AF2743" s="71">
        <f t="shared" si="1568"/>
        <v>6.3281711484595368E-2</v>
      </c>
      <c r="AG2743" s="70">
        <f t="shared" si="1569"/>
        <v>-0.1279337538271374</v>
      </c>
      <c r="AH2743" s="70">
        <f t="shared" si="1570"/>
        <v>-0.15861506757985319</v>
      </c>
      <c r="AI2743" s="61" t="str">
        <f t="shared" si="1558"/>
        <v>Safety</v>
      </c>
      <c r="AJ2743" s="68" t="str">
        <f t="shared" si="1559"/>
        <v>Safety</v>
      </c>
      <c r="AK2743" s="72" t="str">
        <f t="shared" si="1560"/>
        <v>00635U</v>
      </c>
      <c r="AL2743" s="73">
        <f t="shared" si="1550"/>
        <v>0</v>
      </c>
      <c r="AM2743" s="72" t="str">
        <f t="shared" si="1563"/>
        <v>00635U</v>
      </c>
      <c r="AN2743" s="73">
        <f t="shared" si="1551"/>
        <v>0</v>
      </c>
      <c r="AO2743" s="74" t="str">
        <f t="shared" si="1557"/>
        <v>00635U</v>
      </c>
      <c r="AP2743" s="20">
        <f t="shared" si="1552"/>
        <v>0</v>
      </c>
      <c r="AQ2743" s="74" t="str">
        <f t="shared" si="1567"/>
        <v>00635U</v>
      </c>
      <c r="AR2743" s="20">
        <f t="shared" si="1553"/>
        <v>0</v>
      </c>
      <c r="AS2743" s="74" t="str">
        <f t="shared" si="1561"/>
        <v>00635U</v>
      </c>
      <c r="AT2743" s="20">
        <f t="shared" si="1554"/>
        <v>0</v>
      </c>
      <c r="AU2743" s="74" t="str">
        <f t="shared" si="1581"/>
        <v>00635U</v>
      </c>
      <c r="AV2743" s="20">
        <f t="shared" si="1555"/>
        <v>0</v>
      </c>
      <c r="AW2743" s="74" t="str">
        <f t="shared" si="1582"/>
        <v>00635U</v>
      </c>
      <c r="AX2743" s="20">
        <f t="shared" si="1583"/>
        <v>0</v>
      </c>
      <c r="AY2743" s="20">
        <f t="shared" si="1556"/>
        <v>1</v>
      </c>
      <c r="AZ2743" s="116">
        <v>42326</v>
      </c>
      <c r="BA2743" s="117">
        <v>17.09</v>
      </c>
      <c r="BB2743" s="118">
        <v>17</v>
      </c>
      <c r="BC2743" s="76">
        <f t="shared" si="1564"/>
        <v>17.478749999999998</v>
      </c>
      <c r="BD2743" s="76">
        <f t="shared" si="1565"/>
        <v>17.465666666666664</v>
      </c>
      <c r="BE2743" s="77">
        <f t="shared" si="1571"/>
        <v>-2.7390402631767036E-2</v>
      </c>
      <c r="BF2743" s="77">
        <f t="shared" si="1562"/>
        <v>-2.150886501135546E-2</v>
      </c>
    </row>
    <row r="2744" spans="1:58" s="23" customFormat="1" ht="15.75" customHeight="1" x14ac:dyDescent="0.4">
      <c r="A2744" s="116">
        <v>42324</v>
      </c>
      <c r="B2744" s="112">
        <v>18.074999999999999</v>
      </c>
      <c r="C2744" s="112">
        <v>17.875</v>
      </c>
      <c r="D2744" s="112">
        <v>18.475000000000001</v>
      </c>
      <c r="E2744" s="112">
        <v>18.875</v>
      </c>
      <c r="F2744" s="112">
        <v>19.074999999999999</v>
      </c>
      <c r="G2744" s="112">
        <v>19.475000000000001</v>
      </c>
      <c r="H2744" s="113">
        <v>19.649999999999999</v>
      </c>
      <c r="I2744" s="90">
        <f t="shared" si="1584"/>
        <v>17.885000000000002</v>
      </c>
      <c r="J2744" s="90">
        <f t="shared" si="1585"/>
        <v>18.445</v>
      </c>
      <c r="K2744" s="114">
        <v>1</v>
      </c>
      <c r="L2744" s="115">
        <v>0.05</v>
      </c>
      <c r="M2744" s="90">
        <v>16.809999999999999</v>
      </c>
      <c r="N2744" s="90">
        <v>18.16</v>
      </c>
      <c r="O2744" s="90">
        <v>19.98</v>
      </c>
      <c r="P2744" s="90">
        <v>21.05</v>
      </c>
      <c r="Q2744" s="90">
        <v>22.1</v>
      </c>
      <c r="R2744" s="63">
        <f t="shared" si="1573"/>
        <v>6.0600000000000023</v>
      </c>
      <c r="S2744" s="64">
        <f t="shared" si="1572"/>
        <v>-9.5617529880478003E-2</v>
      </c>
      <c r="T2744" s="65">
        <f t="shared" si="1566"/>
        <v>0.9256607929515418</v>
      </c>
      <c r="U2744" s="65">
        <f t="shared" si="1566"/>
        <v>0.90890890890890885</v>
      </c>
      <c r="V2744" s="65">
        <f t="shared" si="1574"/>
        <v>0.86270783847980992</v>
      </c>
      <c r="W2744" s="65">
        <f t="shared" si="1575"/>
        <v>0.82171945701357463</v>
      </c>
      <c r="X2744" s="61">
        <f t="shared" si="1549"/>
        <v>-1.1065006915629283E-2</v>
      </c>
      <c r="Y2744" s="66">
        <f t="shared" si="1576"/>
        <v>4.105960264900655E-2</v>
      </c>
      <c r="Z2744" s="61">
        <f t="shared" si="1577"/>
        <v>3.1311154598825761E-2</v>
      </c>
      <c r="AA2744" s="67">
        <f t="shared" si="1578"/>
        <v>17.884999999999998</v>
      </c>
      <c r="AB2744" s="68">
        <f t="shared" si="1579"/>
        <v>-4.6806167400881525E-3</v>
      </c>
      <c r="AC2744" s="69">
        <f t="shared" si="1580"/>
        <v>-1.5143171806167519E-2</v>
      </c>
      <c r="AD2744" s="70">
        <f>_xlfn.PERCENTILE.EXC(AC2744:$AC$5675,0.5)</f>
        <v>7.9189325719098605E-2</v>
      </c>
      <c r="AE2744" s="70">
        <f>_xlfn.PERCENTILE.EXC($AC2744:AC$5675,0.35)</f>
        <v>4.4036312225174609E-2</v>
      </c>
      <c r="AF2744" s="71">
        <f t="shared" si="1568"/>
        <v>6.3281711484595368E-2</v>
      </c>
      <c r="AG2744" s="70">
        <f t="shared" si="1569"/>
        <v>-0.1279337538271374</v>
      </c>
      <c r="AH2744" s="70">
        <f t="shared" si="1570"/>
        <v>-0.15861506757985319</v>
      </c>
      <c r="AI2744" s="61" t="str">
        <f t="shared" si="1558"/>
        <v>Safety</v>
      </c>
      <c r="AJ2744" s="68" t="str">
        <f t="shared" si="1559"/>
        <v>Safety</v>
      </c>
      <c r="AK2744" s="72" t="str">
        <f t="shared" si="1560"/>
        <v>00635U</v>
      </c>
      <c r="AL2744" s="73">
        <f t="shared" si="1550"/>
        <v>0</v>
      </c>
      <c r="AM2744" s="72" t="str">
        <f t="shared" si="1563"/>
        <v>00635U</v>
      </c>
      <c r="AN2744" s="73">
        <f t="shared" si="1551"/>
        <v>0</v>
      </c>
      <c r="AO2744" s="74" t="str">
        <f t="shared" si="1557"/>
        <v>00635U</v>
      </c>
      <c r="AP2744" s="20">
        <f t="shared" si="1552"/>
        <v>0</v>
      </c>
      <c r="AQ2744" s="74" t="str">
        <f t="shared" si="1567"/>
        <v>00635U</v>
      </c>
      <c r="AR2744" s="20">
        <f t="shared" si="1553"/>
        <v>0</v>
      </c>
      <c r="AS2744" s="74" t="str">
        <f t="shared" si="1561"/>
        <v>00635U</v>
      </c>
      <c r="AT2744" s="20">
        <f t="shared" si="1554"/>
        <v>0</v>
      </c>
      <c r="AU2744" s="74" t="str">
        <f t="shared" si="1581"/>
        <v>00635U</v>
      </c>
      <c r="AV2744" s="20">
        <f t="shared" si="1555"/>
        <v>0</v>
      </c>
      <c r="AW2744" s="74" t="str">
        <f t="shared" si="1582"/>
        <v>00635U</v>
      </c>
      <c r="AX2744" s="20">
        <f t="shared" si="1583"/>
        <v>0</v>
      </c>
      <c r="AY2744" s="20">
        <f t="shared" si="1556"/>
        <v>1</v>
      </c>
      <c r="AZ2744" s="116">
        <v>42325</v>
      </c>
      <c r="BA2744" s="117">
        <v>17.25</v>
      </c>
      <c r="BB2744" s="118">
        <v>17.125</v>
      </c>
      <c r="BC2744" s="76">
        <f t="shared" si="1564"/>
        <v>17.485624999999995</v>
      </c>
      <c r="BD2744" s="76">
        <f t="shared" si="1565"/>
        <v>17.482916666666664</v>
      </c>
      <c r="BE2744" s="77">
        <f t="shared" si="1571"/>
        <v>-2.0624084069056463E-2</v>
      </c>
      <c r="BF2744" s="77">
        <f t="shared" si="1562"/>
        <v>-1.3322529135584613E-2</v>
      </c>
    </row>
    <row r="2745" spans="1:58" s="23" customFormat="1" ht="15.75" customHeight="1" x14ac:dyDescent="0.4">
      <c r="A2745" s="116">
        <v>42321</v>
      </c>
      <c r="B2745" s="112">
        <v>20.324999999999999</v>
      </c>
      <c r="C2745" s="112">
        <v>19.875</v>
      </c>
      <c r="D2745" s="112">
        <v>20.125</v>
      </c>
      <c r="E2745" s="112">
        <v>20.375</v>
      </c>
      <c r="F2745" s="112">
        <v>20.524999999999999</v>
      </c>
      <c r="G2745" s="112">
        <v>20.725000000000001</v>
      </c>
      <c r="H2745" s="113">
        <v>20.875</v>
      </c>
      <c r="I2745" s="90">
        <f t="shared" si="1584"/>
        <v>19.920000000000002</v>
      </c>
      <c r="J2745" s="90">
        <f t="shared" si="1585"/>
        <v>20.100000000000001</v>
      </c>
      <c r="K2745" s="114">
        <v>2</v>
      </c>
      <c r="L2745" s="115">
        <v>0.05</v>
      </c>
      <c r="M2745" s="90">
        <v>20.43</v>
      </c>
      <c r="N2745" s="90">
        <v>20.079999999999998</v>
      </c>
      <c r="O2745" s="90">
        <v>21.58</v>
      </c>
      <c r="P2745" s="90">
        <v>22.3</v>
      </c>
      <c r="Q2745" s="90">
        <v>22.84</v>
      </c>
      <c r="R2745" s="63">
        <f t="shared" si="1573"/>
        <v>3.3699999999999974</v>
      </c>
      <c r="S2745" s="64">
        <f t="shared" si="1572"/>
        <v>9.308655416439833E-2</v>
      </c>
      <c r="T2745" s="65">
        <f t="shared" si="1566"/>
        <v>1.0174302788844622</v>
      </c>
      <c r="U2745" s="65">
        <f t="shared" si="1566"/>
        <v>0.93049119555143656</v>
      </c>
      <c r="V2745" s="65">
        <f t="shared" si="1574"/>
        <v>0.90044843049327339</v>
      </c>
      <c r="W2745" s="65">
        <f t="shared" si="1575"/>
        <v>0.87915936952714524</v>
      </c>
      <c r="X2745" s="61">
        <f t="shared" si="1549"/>
        <v>-2.2140221402213989E-2</v>
      </c>
      <c r="Y2745" s="66">
        <f t="shared" si="1576"/>
        <v>2.4539877300613498E-2</v>
      </c>
      <c r="Z2745" s="61">
        <f t="shared" si="1577"/>
        <v>9.0361445783132387E-3</v>
      </c>
      <c r="AA2745" s="67">
        <f t="shared" si="1578"/>
        <v>19.919999999999998</v>
      </c>
      <c r="AB2745" s="68">
        <f t="shared" si="1579"/>
        <v>1.2201195219123556E-2</v>
      </c>
      <c r="AC2745" s="69">
        <f t="shared" si="1580"/>
        <v>-7.9681274900398492E-3</v>
      </c>
      <c r="AD2745" s="70">
        <f>_xlfn.PERCENTILE.EXC(AC2745:$AC$5675,0.5)</f>
        <v>7.919276270006971E-2</v>
      </c>
      <c r="AE2745" s="70">
        <f>_xlfn.PERCENTILE.EXC($AC2745:AC$5675,0.35)</f>
        <v>4.4125340367357324E-2</v>
      </c>
      <c r="AF2745" s="71">
        <f t="shared" si="1568"/>
        <v>6.3281711484595368E-2</v>
      </c>
      <c r="AG2745" s="70">
        <f t="shared" si="1569"/>
        <v>-0.1279337538271374</v>
      </c>
      <c r="AH2745" s="70">
        <f t="shared" si="1570"/>
        <v>-0.15861506757985319</v>
      </c>
      <c r="AI2745" s="61" t="str">
        <f t="shared" si="1558"/>
        <v>Safety</v>
      </c>
      <c r="AJ2745" s="68" t="str">
        <f t="shared" si="1559"/>
        <v>Safety</v>
      </c>
      <c r="AK2745" s="72" t="str">
        <f t="shared" si="1560"/>
        <v>00635U</v>
      </c>
      <c r="AL2745" s="73">
        <f t="shared" si="1550"/>
        <v>0</v>
      </c>
      <c r="AM2745" s="72" t="str">
        <f t="shared" si="1563"/>
        <v>00635U</v>
      </c>
      <c r="AN2745" s="73">
        <f t="shared" si="1551"/>
        <v>0</v>
      </c>
      <c r="AO2745" s="74" t="str">
        <f t="shared" si="1557"/>
        <v>00635U</v>
      </c>
      <c r="AP2745" s="20">
        <f t="shared" si="1552"/>
        <v>0</v>
      </c>
      <c r="AQ2745" s="74" t="str">
        <f t="shared" si="1567"/>
        <v>00635U</v>
      </c>
      <c r="AR2745" s="20">
        <f t="shared" si="1553"/>
        <v>0</v>
      </c>
      <c r="AS2745" s="74" t="str">
        <f t="shared" si="1561"/>
        <v>00635U</v>
      </c>
      <c r="AT2745" s="20">
        <f t="shared" si="1554"/>
        <v>0</v>
      </c>
      <c r="AU2745" s="74" t="str">
        <f t="shared" si="1581"/>
        <v>00635U</v>
      </c>
      <c r="AV2745" s="20">
        <f t="shared" si="1555"/>
        <v>0</v>
      </c>
      <c r="AW2745" s="74" t="str">
        <f t="shared" si="1582"/>
        <v>00635U</v>
      </c>
      <c r="AX2745" s="20">
        <f t="shared" si="1583"/>
        <v>0</v>
      </c>
      <c r="AY2745" s="20">
        <f t="shared" si="1556"/>
        <v>1</v>
      </c>
      <c r="AZ2745" s="116">
        <v>42324</v>
      </c>
      <c r="BA2745" s="117">
        <v>17.09</v>
      </c>
      <c r="BB2745" s="118">
        <v>17.149999999999999</v>
      </c>
      <c r="BC2745" s="76">
        <f t="shared" si="1564"/>
        <v>17.487499999999997</v>
      </c>
      <c r="BD2745" s="76">
        <f t="shared" si="1565"/>
        <v>17.485041666666664</v>
      </c>
      <c r="BE2745" s="77">
        <f t="shared" si="1571"/>
        <v>-1.9299499642601782E-2</v>
      </c>
      <c r="BF2745" s="77">
        <f t="shared" si="1562"/>
        <v>-2.2593121263174806E-2</v>
      </c>
    </row>
    <row r="2746" spans="1:58" s="23" customFormat="1" ht="15.75" customHeight="1" x14ac:dyDescent="0.4">
      <c r="A2746" s="116">
        <v>42320</v>
      </c>
      <c r="B2746" s="112">
        <v>18.574999999999999</v>
      </c>
      <c r="C2746" s="112">
        <v>18.725000000000001</v>
      </c>
      <c r="D2746" s="112">
        <v>19.125</v>
      </c>
      <c r="E2746" s="112">
        <v>19.524999999999999</v>
      </c>
      <c r="F2746" s="112">
        <v>19.725000000000001</v>
      </c>
      <c r="G2746" s="112">
        <v>20.074999999999999</v>
      </c>
      <c r="H2746" s="113">
        <v>20.175000000000001</v>
      </c>
      <c r="I2746" s="90">
        <f t="shared" si="1584"/>
        <v>18.702500000000001</v>
      </c>
      <c r="J2746" s="90">
        <f t="shared" si="1585"/>
        <v>19.065000000000001</v>
      </c>
      <c r="K2746" s="114">
        <v>3</v>
      </c>
      <c r="L2746" s="115">
        <v>0.05</v>
      </c>
      <c r="M2746" s="90">
        <v>18.39</v>
      </c>
      <c r="N2746" s="90">
        <v>18.37</v>
      </c>
      <c r="O2746" s="90">
        <v>20.170000000000002</v>
      </c>
      <c r="P2746" s="90">
        <v>21</v>
      </c>
      <c r="Q2746" s="90">
        <v>22.17</v>
      </c>
      <c r="R2746" s="63">
        <f t="shared" si="1573"/>
        <v>4.4099999999999966</v>
      </c>
      <c r="S2746" s="64">
        <f t="shared" si="1572"/>
        <v>0.14383561643835632</v>
      </c>
      <c r="T2746" s="65">
        <f t="shared" si="1566"/>
        <v>1.0010887316276538</v>
      </c>
      <c r="U2746" s="65">
        <f t="shared" si="1566"/>
        <v>0.91075855230540403</v>
      </c>
      <c r="V2746" s="65">
        <f t="shared" si="1574"/>
        <v>0.87476190476190485</v>
      </c>
      <c r="W2746" s="65">
        <f t="shared" si="1575"/>
        <v>0.82859720342805587</v>
      </c>
      <c r="X2746" s="61">
        <f t="shared" si="1549"/>
        <v>8.0753701211306664E-3</v>
      </c>
      <c r="Y2746" s="66">
        <f t="shared" si="1576"/>
        <v>3.329065300896298E-2</v>
      </c>
      <c r="Z2746" s="61">
        <f t="shared" si="1577"/>
        <v>1.9382435503275001E-2</v>
      </c>
      <c r="AA2746" s="67">
        <f t="shared" si="1578"/>
        <v>18.702500000000001</v>
      </c>
      <c r="AB2746" s="68">
        <f t="shared" si="1579"/>
        <v>1.1159499183451186E-2</v>
      </c>
      <c r="AC2746" s="69">
        <f t="shared" si="1580"/>
        <v>1.8100163309744125E-2</v>
      </c>
      <c r="AD2746" s="70">
        <f>_xlfn.PERCENTILE.EXC(AC2746:$AC$5675,0.5)</f>
        <v>7.9215914004318794E-2</v>
      </c>
      <c r="AE2746" s="70">
        <f>_xlfn.PERCENTILE.EXC($AC2746:AC$5675,0.35)</f>
        <v>4.4279586772193145E-2</v>
      </c>
      <c r="AF2746" s="71">
        <f t="shared" si="1568"/>
        <v>6.3281711484595368E-2</v>
      </c>
      <c r="AG2746" s="70">
        <f t="shared" si="1569"/>
        <v>-0.1279337538271374</v>
      </c>
      <c r="AH2746" s="70">
        <f t="shared" si="1570"/>
        <v>-0.15861506757985319</v>
      </c>
      <c r="AI2746" s="61" t="str">
        <f t="shared" si="1558"/>
        <v>Safety</v>
      </c>
      <c r="AJ2746" s="68" t="str">
        <f t="shared" si="1559"/>
        <v>Safety</v>
      </c>
      <c r="AK2746" s="72" t="str">
        <f t="shared" si="1560"/>
        <v>00635U</v>
      </c>
      <c r="AL2746" s="73">
        <f t="shared" si="1550"/>
        <v>0</v>
      </c>
      <c r="AM2746" s="72" t="str">
        <f t="shared" si="1563"/>
        <v>00635U</v>
      </c>
      <c r="AN2746" s="73">
        <f t="shared" si="1551"/>
        <v>0</v>
      </c>
      <c r="AO2746" s="74" t="str">
        <f t="shared" si="1557"/>
        <v>00635U</v>
      </c>
      <c r="AP2746" s="20">
        <f t="shared" si="1552"/>
        <v>0</v>
      </c>
      <c r="AQ2746" s="74" t="str">
        <f t="shared" si="1567"/>
        <v>00635U</v>
      </c>
      <c r="AR2746" s="20">
        <f t="shared" si="1553"/>
        <v>0</v>
      </c>
      <c r="AS2746" s="74" t="str">
        <f t="shared" si="1561"/>
        <v>00635U</v>
      </c>
      <c r="AT2746" s="20">
        <f t="shared" si="1554"/>
        <v>0</v>
      </c>
      <c r="AU2746" s="74" t="str">
        <f t="shared" si="1581"/>
        <v>00635U</v>
      </c>
      <c r="AV2746" s="20">
        <f t="shared" si="1555"/>
        <v>0</v>
      </c>
      <c r="AW2746" s="74" t="str">
        <f t="shared" si="1582"/>
        <v>00635U</v>
      </c>
      <c r="AX2746" s="20">
        <f t="shared" si="1583"/>
        <v>0</v>
      </c>
      <c r="AY2746" s="20">
        <f t="shared" si="1556"/>
        <v>1</v>
      </c>
      <c r="AZ2746" s="116">
        <v>42321</v>
      </c>
      <c r="BA2746" s="117">
        <v>17.149999999999999</v>
      </c>
      <c r="BB2746" s="118">
        <v>17.0625</v>
      </c>
      <c r="BC2746" s="76">
        <f t="shared" si="1564"/>
        <v>17.488958333333333</v>
      </c>
      <c r="BD2746" s="76">
        <f t="shared" si="1565"/>
        <v>17.487499999999997</v>
      </c>
      <c r="BE2746" s="77">
        <f t="shared" si="1571"/>
        <v>-2.4384433035129275E-2</v>
      </c>
      <c r="BF2746" s="77">
        <f t="shared" si="1562"/>
        <v>-1.9299499642601782E-2</v>
      </c>
    </row>
    <row r="2747" spans="1:58" s="23" customFormat="1" ht="15.75" customHeight="1" x14ac:dyDescent="0.4">
      <c r="A2747" s="116">
        <v>42319</v>
      </c>
      <c r="B2747" s="112">
        <v>16.774999999999999</v>
      </c>
      <c r="C2747" s="112">
        <v>17.375</v>
      </c>
      <c r="D2747" s="112">
        <v>17.975000000000001</v>
      </c>
      <c r="E2747" s="112">
        <v>18.475000000000001</v>
      </c>
      <c r="F2747" s="112">
        <v>18.774999999999999</v>
      </c>
      <c r="G2747" s="112">
        <v>19.175000000000001</v>
      </c>
      <c r="H2747" s="113">
        <v>19.425000000000001</v>
      </c>
      <c r="I2747" s="90">
        <f t="shared" si="1584"/>
        <v>17.254999999999999</v>
      </c>
      <c r="J2747" s="90">
        <f t="shared" si="1585"/>
        <v>17.855</v>
      </c>
      <c r="K2747" s="114">
        <v>4</v>
      </c>
      <c r="L2747" s="115">
        <v>0.05</v>
      </c>
      <c r="M2747" s="90">
        <v>15.6</v>
      </c>
      <c r="N2747" s="90">
        <v>16.059999999999999</v>
      </c>
      <c r="O2747" s="90">
        <v>18.45</v>
      </c>
      <c r="P2747" s="90">
        <v>19.73</v>
      </c>
      <c r="Q2747" s="90">
        <v>21.38</v>
      </c>
      <c r="R2747" s="63">
        <f t="shared" si="1573"/>
        <v>6.5200000000000031</v>
      </c>
      <c r="S2747" s="64">
        <f t="shared" si="1572"/>
        <v>5.0359712230215806E-2</v>
      </c>
      <c r="T2747" s="65">
        <f t="shared" si="1566"/>
        <v>0.9713574097135742</v>
      </c>
      <c r="U2747" s="65">
        <f t="shared" si="1566"/>
        <v>0.87046070460704605</v>
      </c>
      <c r="V2747" s="65">
        <f t="shared" si="1574"/>
        <v>0.81398884946781547</v>
      </c>
      <c r="W2747" s="65">
        <f t="shared" si="1575"/>
        <v>0.75116931711880264</v>
      </c>
      <c r="X2747" s="61">
        <f t="shared" ref="X2747:X2810" si="1586">(C2747-B2747)/B2747</f>
        <v>3.5767511177347333E-2</v>
      </c>
      <c r="Y2747" s="66">
        <f t="shared" si="1576"/>
        <v>5.1420838971583178E-2</v>
      </c>
      <c r="Z2747" s="61">
        <f t="shared" si="1577"/>
        <v>3.4772529701535874E-2</v>
      </c>
      <c r="AA2747" s="67">
        <f t="shared" si="1578"/>
        <v>17.254999999999999</v>
      </c>
      <c r="AB2747" s="68">
        <f t="shared" si="1579"/>
        <v>4.4520547945205477E-2</v>
      </c>
      <c r="AC2747" s="69">
        <f t="shared" si="1580"/>
        <v>7.4408468244084702E-2</v>
      </c>
      <c r="AD2747" s="70">
        <f>_xlfn.PERCENTILE.EXC(AC2747:$AC$5675,0.5)</f>
        <v>7.9239065308567877E-2</v>
      </c>
      <c r="AE2747" s="70">
        <f>_xlfn.PERCENTILE.EXC($AC2747:AC$5675,0.35)</f>
        <v>4.437981327041525E-2</v>
      </c>
      <c r="AF2747" s="71">
        <f t="shared" si="1568"/>
        <v>6.3281711484595368E-2</v>
      </c>
      <c r="AG2747" s="70">
        <f t="shared" si="1569"/>
        <v>-0.1279337538271374</v>
      </c>
      <c r="AH2747" s="70">
        <f t="shared" si="1570"/>
        <v>-0.15861506757985319</v>
      </c>
      <c r="AI2747" s="61" t="str">
        <f t="shared" si="1558"/>
        <v>Safety</v>
      </c>
      <c r="AJ2747" s="68" t="str">
        <f t="shared" si="1559"/>
        <v>Short VOL</v>
      </c>
      <c r="AK2747" s="72" t="str">
        <f t="shared" si="1560"/>
        <v>00631L</v>
      </c>
      <c r="AL2747" s="73">
        <f t="shared" si="1550"/>
        <v>1</v>
      </c>
      <c r="AM2747" s="72" t="str">
        <f t="shared" si="1563"/>
        <v>00635U</v>
      </c>
      <c r="AN2747" s="73">
        <f t="shared" si="1551"/>
        <v>0</v>
      </c>
      <c r="AO2747" s="74" t="str">
        <f t="shared" si="1557"/>
        <v>00631L</v>
      </c>
      <c r="AP2747" s="20">
        <f t="shared" si="1552"/>
        <v>1</v>
      </c>
      <c r="AQ2747" s="74" t="str">
        <f t="shared" si="1567"/>
        <v>00635U</v>
      </c>
      <c r="AR2747" s="20">
        <f t="shared" si="1553"/>
        <v>0</v>
      </c>
      <c r="AS2747" s="74" t="str">
        <f t="shared" si="1561"/>
        <v>00635U</v>
      </c>
      <c r="AT2747" s="20">
        <f t="shared" si="1554"/>
        <v>0</v>
      </c>
      <c r="AU2747" s="74" t="str">
        <f t="shared" si="1581"/>
        <v>00631L</v>
      </c>
      <c r="AV2747" s="20">
        <f t="shared" si="1555"/>
        <v>1</v>
      </c>
      <c r="AW2747" s="74" t="str">
        <f t="shared" si="1582"/>
        <v>00631L</v>
      </c>
      <c r="AX2747" s="20">
        <f t="shared" si="1583"/>
        <v>1</v>
      </c>
      <c r="AY2747" s="20">
        <f t="shared" si="1556"/>
        <v>0</v>
      </c>
      <c r="AZ2747" s="116">
        <v>42320</v>
      </c>
      <c r="BA2747" s="117">
        <v>17.079999999999998</v>
      </c>
      <c r="BB2747" s="118">
        <v>17.024999999999999</v>
      </c>
      <c r="BC2747" s="76">
        <f t="shared" si="1564"/>
        <v>17.492291666666667</v>
      </c>
      <c r="BD2747" s="76">
        <f t="shared" si="1565"/>
        <v>17.489249999999995</v>
      </c>
      <c r="BE2747" s="77">
        <f t="shared" si="1571"/>
        <v>-2.6714147898479167E-2</v>
      </c>
      <c r="BF2747" s="77">
        <f t="shared" si="1562"/>
        <v>-2.3400088625869987E-2</v>
      </c>
    </row>
    <row r="2748" spans="1:58" s="23" customFormat="1" ht="15.75" customHeight="1" x14ac:dyDescent="0.4">
      <c r="A2748" s="116">
        <v>42318</v>
      </c>
      <c r="B2748" s="112">
        <v>16.225000000000001</v>
      </c>
      <c r="C2748" s="112">
        <v>16.925000000000001</v>
      </c>
      <c r="D2748" s="112">
        <v>17.675000000000001</v>
      </c>
      <c r="E2748" s="112">
        <v>18.225000000000001</v>
      </c>
      <c r="F2748" s="112">
        <v>18.524999999999999</v>
      </c>
      <c r="G2748" s="112">
        <v>18.95</v>
      </c>
      <c r="H2748" s="113">
        <v>19.175000000000001</v>
      </c>
      <c r="I2748" s="90">
        <f t="shared" si="1584"/>
        <v>16.75</v>
      </c>
      <c r="J2748" s="90">
        <f t="shared" si="1585"/>
        <v>17.487500000000001</v>
      </c>
      <c r="K2748" s="114">
        <v>5</v>
      </c>
      <c r="L2748" s="115">
        <v>0.05</v>
      </c>
      <c r="M2748" s="90">
        <v>14.29</v>
      </c>
      <c r="N2748" s="90">
        <v>15.29</v>
      </c>
      <c r="O2748" s="90">
        <v>18.02</v>
      </c>
      <c r="P2748" s="90">
        <v>19.68</v>
      </c>
      <c r="Q2748" s="90">
        <v>21.12</v>
      </c>
      <c r="R2748" s="63">
        <f t="shared" si="1573"/>
        <v>8.1200000000000045</v>
      </c>
      <c r="S2748" s="64">
        <f t="shared" si="1572"/>
        <v>-7.4455205811138042E-2</v>
      </c>
      <c r="T2748" s="65">
        <f t="shared" si="1566"/>
        <v>0.934597776324395</v>
      </c>
      <c r="U2748" s="65">
        <f t="shared" si="1566"/>
        <v>0.84850166481687017</v>
      </c>
      <c r="V2748" s="65">
        <f t="shared" si="1574"/>
        <v>0.77693089430894302</v>
      </c>
      <c r="W2748" s="65">
        <f t="shared" si="1575"/>
        <v>0.72395833333333326</v>
      </c>
      <c r="X2748" s="61">
        <f t="shared" si="1586"/>
        <v>4.314329738058547E-2</v>
      </c>
      <c r="Y2748" s="66">
        <f t="shared" si="1576"/>
        <v>5.2126200274348382E-2</v>
      </c>
      <c r="Z2748" s="61">
        <f t="shared" si="1577"/>
        <v>4.4029850746268702E-2</v>
      </c>
      <c r="AA2748" s="67">
        <f t="shared" si="1578"/>
        <v>16.75</v>
      </c>
      <c r="AB2748" s="68">
        <f t="shared" si="1579"/>
        <v>6.1151079136690802E-2</v>
      </c>
      <c r="AC2748" s="69">
        <f t="shared" si="1580"/>
        <v>9.5487246566383313E-2</v>
      </c>
      <c r="AD2748" s="70">
        <f>_xlfn.PERCENTILE.EXC(AC2748:$AC$5675,0.5)</f>
        <v>7.9297628220560107E-2</v>
      </c>
      <c r="AE2748" s="70">
        <f>_xlfn.PERCENTILE.EXC($AC2748:AC$5675,0.35)</f>
        <v>4.4334571448594796E-2</v>
      </c>
      <c r="AF2748" s="71">
        <f t="shared" si="1568"/>
        <v>6.3110675978550107E-2</v>
      </c>
      <c r="AG2748" s="70">
        <f t="shared" si="1569"/>
        <v>-0.1279337538271374</v>
      </c>
      <c r="AH2748" s="70">
        <f t="shared" si="1570"/>
        <v>-0.15861506757985319</v>
      </c>
      <c r="AI2748" s="61" t="str">
        <f t="shared" si="1558"/>
        <v>Short VOL</v>
      </c>
      <c r="AJ2748" s="68" t="str">
        <f t="shared" si="1559"/>
        <v>Short VOL</v>
      </c>
      <c r="AK2748" s="72" t="str">
        <f t="shared" si="1560"/>
        <v>00631L</v>
      </c>
      <c r="AL2748" s="73">
        <f t="shared" si="1550"/>
        <v>1</v>
      </c>
      <c r="AM2748" s="72" t="str">
        <f t="shared" si="1563"/>
        <v>00635U</v>
      </c>
      <c r="AN2748" s="73">
        <f t="shared" si="1551"/>
        <v>0</v>
      </c>
      <c r="AO2748" s="74" t="str">
        <f t="shared" si="1557"/>
        <v>00631L</v>
      </c>
      <c r="AP2748" s="20">
        <f t="shared" si="1552"/>
        <v>1</v>
      </c>
      <c r="AQ2748" s="74" t="str">
        <f t="shared" si="1567"/>
        <v>00635U</v>
      </c>
      <c r="AR2748" s="20">
        <f t="shared" si="1553"/>
        <v>0</v>
      </c>
      <c r="AS2748" s="74" t="str">
        <f t="shared" si="1561"/>
        <v>00635U</v>
      </c>
      <c r="AT2748" s="20">
        <f t="shared" si="1554"/>
        <v>0</v>
      </c>
      <c r="AU2748" s="74" t="str">
        <f t="shared" si="1581"/>
        <v>00631L</v>
      </c>
      <c r="AV2748" s="20">
        <f t="shared" si="1555"/>
        <v>1</v>
      </c>
      <c r="AW2748" s="74" t="str">
        <f t="shared" si="1582"/>
        <v>00631L</v>
      </c>
      <c r="AX2748" s="20">
        <f t="shared" si="1583"/>
        <v>1</v>
      </c>
      <c r="AY2748" s="20">
        <f t="shared" si="1556"/>
        <v>0</v>
      </c>
      <c r="AZ2748" s="116">
        <v>42319</v>
      </c>
      <c r="BA2748" s="117">
        <v>17.079999999999998</v>
      </c>
      <c r="BB2748" s="118">
        <v>17.024999999999999</v>
      </c>
      <c r="BC2748" s="76">
        <f t="shared" si="1564"/>
        <v>17.498958333333331</v>
      </c>
      <c r="BD2748" s="76">
        <f t="shared" si="1565"/>
        <v>17.493208333333332</v>
      </c>
      <c r="BE2748" s="77">
        <f t="shared" si="1571"/>
        <v>-2.7084945532472107E-2</v>
      </c>
      <c r="BF2748" s="77">
        <f t="shared" si="1562"/>
        <v>-2.3621071987461807E-2</v>
      </c>
    </row>
    <row r="2749" spans="1:58" s="23" customFormat="1" ht="15.75" customHeight="1" x14ac:dyDescent="0.4">
      <c r="A2749" s="116">
        <v>42317</v>
      </c>
      <c r="B2749" s="112">
        <v>17.024999999999999</v>
      </c>
      <c r="C2749" s="112">
        <v>17.475000000000001</v>
      </c>
      <c r="D2749" s="112">
        <v>18.074999999999999</v>
      </c>
      <c r="E2749" s="112">
        <v>18.524999999999999</v>
      </c>
      <c r="F2749" s="112">
        <v>18.774999999999999</v>
      </c>
      <c r="G2749" s="112">
        <v>19.175000000000001</v>
      </c>
      <c r="H2749" s="113">
        <v>19.324999999999999</v>
      </c>
      <c r="I2749" s="90">
        <f t="shared" si="1584"/>
        <v>17.34</v>
      </c>
      <c r="J2749" s="90">
        <f t="shared" si="1585"/>
        <v>17.895</v>
      </c>
      <c r="K2749" s="114">
        <v>6</v>
      </c>
      <c r="L2749" s="115">
        <v>0.05</v>
      </c>
      <c r="M2749" s="90">
        <v>16.39</v>
      </c>
      <c r="N2749" s="90">
        <v>16.52</v>
      </c>
      <c r="O2749" s="90">
        <v>18.850000000000001</v>
      </c>
      <c r="P2749" s="90">
        <v>19.98</v>
      </c>
      <c r="Q2749" s="90">
        <v>21.35</v>
      </c>
      <c r="R2749" s="63">
        <f t="shared" si="1573"/>
        <v>5.9200000000000017</v>
      </c>
      <c r="S2749" s="64">
        <f t="shared" si="1572"/>
        <v>0.15282623866015349</v>
      </c>
      <c r="T2749" s="65">
        <f t="shared" si="1566"/>
        <v>0.99213075060532696</v>
      </c>
      <c r="U2749" s="65">
        <f t="shared" si="1566"/>
        <v>0.87639257294429695</v>
      </c>
      <c r="V2749" s="65">
        <f t="shared" si="1574"/>
        <v>0.82682682682682673</v>
      </c>
      <c r="W2749" s="65">
        <f t="shared" si="1575"/>
        <v>0.77377049180327861</v>
      </c>
      <c r="X2749" s="61">
        <f t="shared" si="1586"/>
        <v>2.643171806167418E-2</v>
      </c>
      <c r="Y2749" s="66">
        <f t="shared" si="1576"/>
        <v>4.3184885290148488E-2</v>
      </c>
      <c r="Z2749" s="61">
        <f t="shared" si="1577"/>
        <v>3.2006920415224897E-2</v>
      </c>
      <c r="AA2749" s="67">
        <f t="shared" si="1578"/>
        <v>17.34</v>
      </c>
      <c r="AB2749" s="68">
        <f t="shared" si="1579"/>
        <v>3.0569007263922459E-2</v>
      </c>
      <c r="AC2749" s="69">
        <f t="shared" si="1580"/>
        <v>4.9636803874092028E-2</v>
      </c>
      <c r="AD2749" s="70">
        <f>_xlfn.PERCENTILE.EXC(AC2749:$AC$5675,0.5)</f>
        <v>7.9239065308567877E-2</v>
      </c>
      <c r="AE2749" s="70">
        <f>_xlfn.PERCENTILE.EXC($AC2749:AC$5675,0.35)</f>
        <v>4.4267721664128859E-2</v>
      </c>
      <c r="AF2749" s="71">
        <f t="shared" si="1568"/>
        <v>6.2920789741094316E-2</v>
      </c>
      <c r="AG2749" s="70">
        <f t="shared" si="1569"/>
        <v>-0.1279337538271374</v>
      </c>
      <c r="AH2749" s="70">
        <f t="shared" si="1570"/>
        <v>-0.15861506757985319</v>
      </c>
      <c r="AI2749" s="61" t="str">
        <f t="shared" si="1558"/>
        <v>Safety</v>
      </c>
      <c r="AJ2749" s="68" t="str">
        <f t="shared" si="1559"/>
        <v>Safety</v>
      </c>
      <c r="AK2749" s="72" t="str">
        <f t="shared" si="1560"/>
        <v>00635U</v>
      </c>
      <c r="AL2749" s="73">
        <f t="shared" si="1550"/>
        <v>0</v>
      </c>
      <c r="AM2749" s="72" t="str">
        <f t="shared" si="1563"/>
        <v>00635U</v>
      </c>
      <c r="AN2749" s="73">
        <f t="shared" si="1551"/>
        <v>0</v>
      </c>
      <c r="AO2749" s="74" t="str">
        <f t="shared" si="1557"/>
        <v>00635U</v>
      </c>
      <c r="AP2749" s="20">
        <f t="shared" si="1552"/>
        <v>0</v>
      </c>
      <c r="AQ2749" s="74" t="str">
        <f t="shared" si="1567"/>
        <v>00635U</v>
      </c>
      <c r="AR2749" s="20">
        <f t="shared" si="1553"/>
        <v>0</v>
      </c>
      <c r="AS2749" s="74" t="str">
        <f t="shared" si="1561"/>
        <v>00635U</v>
      </c>
      <c r="AT2749" s="20">
        <f t="shared" si="1554"/>
        <v>0</v>
      </c>
      <c r="AU2749" s="74" t="str">
        <f t="shared" si="1581"/>
        <v>00635U</v>
      </c>
      <c r="AV2749" s="20">
        <f t="shared" si="1555"/>
        <v>0</v>
      </c>
      <c r="AW2749" s="74" t="str">
        <f t="shared" si="1582"/>
        <v>00631L</v>
      </c>
      <c r="AX2749" s="20">
        <f t="shared" si="1583"/>
        <v>1</v>
      </c>
      <c r="AY2749" s="20">
        <f t="shared" si="1556"/>
        <v>1</v>
      </c>
      <c r="AZ2749" s="116">
        <v>42318</v>
      </c>
      <c r="BA2749" s="117">
        <v>17</v>
      </c>
      <c r="BB2749" s="118">
        <v>16.774999999999999</v>
      </c>
      <c r="BC2749" s="76">
        <f t="shared" si="1564"/>
        <v>17.501249999999995</v>
      </c>
      <c r="BD2749" s="76">
        <f t="shared" si="1565"/>
        <v>17.498541666666661</v>
      </c>
      <c r="BE2749" s="77">
        <f t="shared" si="1571"/>
        <v>-4.1497035926005107E-2</v>
      </c>
      <c r="BF2749" s="77">
        <f t="shared" si="1562"/>
        <v>-2.8490469443881908E-2</v>
      </c>
    </row>
    <row r="2750" spans="1:58" s="23" customFormat="1" ht="15.75" customHeight="1" x14ac:dyDescent="0.4">
      <c r="A2750" s="116">
        <v>42314</v>
      </c>
      <c r="B2750" s="112">
        <v>15.675000000000001</v>
      </c>
      <c r="C2750" s="112">
        <v>16.475000000000001</v>
      </c>
      <c r="D2750" s="112">
        <v>17.399999999999999</v>
      </c>
      <c r="E2750" s="112">
        <v>17.975000000000001</v>
      </c>
      <c r="F2750" s="112">
        <v>18.3</v>
      </c>
      <c r="G2750" s="112">
        <v>18.725000000000001</v>
      </c>
      <c r="H2750" s="113">
        <v>18.975000000000001</v>
      </c>
      <c r="I2750" s="90">
        <f t="shared" si="1584"/>
        <v>16.195</v>
      </c>
      <c r="J2750" s="90">
        <f t="shared" si="1585"/>
        <v>17.076249999999998</v>
      </c>
      <c r="K2750" s="114">
        <v>7</v>
      </c>
      <c r="L2750" s="115">
        <v>0.05</v>
      </c>
      <c r="M2750" s="90">
        <v>12.6</v>
      </c>
      <c r="N2750" s="90">
        <v>14.33</v>
      </c>
      <c r="O2750" s="90">
        <v>17.45</v>
      </c>
      <c r="P2750" s="90">
        <v>19.13</v>
      </c>
      <c r="Q2750" s="90">
        <v>20.92</v>
      </c>
      <c r="R2750" s="63">
        <f t="shared" si="1573"/>
        <v>9.6499999999999986</v>
      </c>
      <c r="S2750" s="64">
        <f t="shared" si="1572"/>
        <v>-4.7840531561461834E-2</v>
      </c>
      <c r="T2750" s="65">
        <f t="shared" si="1566"/>
        <v>0.87927424982554081</v>
      </c>
      <c r="U2750" s="65">
        <f t="shared" si="1566"/>
        <v>0.82120343839541554</v>
      </c>
      <c r="V2750" s="65">
        <f t="shared" si="1574"/>
        <v>0.74908520648196553</v>
      </c>
      <c r="W2750" s="65">
        <f t="shared" si="1575"/>
        <v>0.6849904397705544</v>
      </c>
      <c r="X2750" s="61">
        <f t="shared" si="1586"/>
        <v>5.1036682615630026E-2</v>
      </c>
      <c r="Y2750" s="66">
        <f t="shared" si="1576"/>
        <v>5.5632823365785809E-2</v>
      </c>
      <c r="Z2750" s="61">
        <f t="shared" si="1577"/>
        <v>5.4414942883605918E-2</v>
      </c>
      <c r="AA2750" s="67">
        <f t="shared" si="1578"/>
        <v>16.195</v>
      </c>
      <c r="AB2750" s="68">
        <f t="shared" si="1579"/>
        <v>9.3859036985345479E-2</v>
      </c>
      <c r="AC2750" s="69">
        <f t="shared" si="1580"/>
        <v>0.13014654570830428</v>
      </c>
      <c r="AD2750" s="70">
        <f>_xlfn.PERCENTILE.EXC(AC2750:$AC$5675,0.5)</f>
        <v>7.9297628220560107E-2</v>
      </c>
      <c r="AE2750" s="70">
        <f>_xlfn.PERCENTILE.EXC($AC2750:AC$5675,0.35)</f>
        <v>4.4184665907678805E-2</v>
      </c>
      <c r="AF2750" s="71">
        <f t="shared" si="1568"/>
        <v>6.2920789741094316E-2</v>
      </c>
      <c r="AG2750" s="70">
        <f t="shared" si="1569"/>
        <v>-0.1279337538271374</v>
      </c>
      <c r="AH2750" s="70">
        <f t="shared" si="1570"/>
        <v>-0.15861506757985319</v>
      </c>
      <c r="AI2750" s="61" t="str">
        <f t="shared" si="1558"/>
        <v>Short VOL</v>
      </c>
      <c r="AJ2750" s="68" t="str">
        <f t="shared" si="1559"/>
        <v>Short VOL</v>
      </c>
      <c r="AK2750" s="72" t="str">
        <f t="shared" si="1560"/>
        <v>00631L</v>
      </c>
      <c r="AL2750" s="73">
        <f t="shared" si="1550"/>
        <v>1</v>
      </c>
      <c r="AM2750" s="72" t="str">
        <f t="shared" si="1563"/>
        <v>00631L</v>
      </c>
      <c r="AN2750" s="73">
        <f t="shared" si="1551"/>
        <v>1</v>
      </c>
      <c r="AO2750" s="74" t="str">
        <f t="shared" si="1557"/>
        <v>00631L</v>
      </c>
      <c r="AP2750" s="20">
        <f t="shared" si="1552"/>
        <v>1</v>
      </c>
      <c r="AQ2750" s="74" t="str">
        <f t="shared" si="1567"/>
        <v>00635U</v>
      </c>
      <c r="AR2750" s="20">
        <f t="shared" si="1553"/>
        <v>0</v>
      </c>
      <c r="AS2750" s="74" t="str">
        <f t="shared" si="1561"/>
        <v>00635U</v>
      </c>
      <c r="AT2750" s="20">
        <f t="shared" si="1554"/>
        <v>0</v>
      </c>
      <c r="AU2750" s="74" t="str">
        <f t="shared" si="1581"/>
        <v>00631L</v>
      </c>
      <c r="AV2750" s="20">
        <f t="shared" si="1555"/>
        <v>1</v>
      </c>
      <c r="AW2750" s="74" t="str">
        <f t="shared" si="1582"/>
        <v>00631L</v>
      </c>
      <c r="AX2750" s="20">
        <f t="shared" si="1583"/>
        <v>1</v>
      </c>
      <c r="AY2750" s="20">
        <f t="shared" si="1556"/>
        <v>0</v>
      </c>
      <c r="AZ2750" s="116">
        <v>42317</v>
      </c>
      <c r="BA2750" s="117">
        <v>16.7</v>
      </c>
      <c r="BB2750" s="118">
        <v>16.875</v>
      </c>
      <c r="BC2750" s="76">
        <f t="shared" si="1564"/>
        <v>17.511249999999997</v>
      </c>
      <c r="BD2750" s="76">
        <f t="shared" si="1565"/>
        <v>17.499999999999996</v>
      </c>
      <c r="BE2750" s="77">
        <f t="shared" si="1571"/>
        <v>-3.6333785423656048E-2</v>
      </c>
      <c r="BF2750" s="77">
        <f t="shared" si="1562"/>
        <v>-4.5714285714285562E-2</v>
      </c>
    </row>
    <row r="2751" spans="1:58" s="23" customFormat="1" ht="15.75" customHeight="1" x14ac:dyDescent="0.4">
      <c r="A2751" s="116">
        <v>42313</v>
      </c>
      <c r="B2751" s="112">
        <v>16.024999999999999</v>
      </c>
      <c r="C2751" s="112">
        <v>16.824999999999999</v>
      </c>
      <c r="D2751" s="112">
        <v>17.675000000000001</v>
      </c>
      <c r="E2751" s="112">
        <v>18.225000000000001</v>
      </c>
      <c r="F2751" s="112">
        <v>18.524999999999999</v>
      </c>
      <c r="G2751" s="112">
        <v>18.925000000000001</v>
      </c>
      <c r="H2751" s="113">
        <v>19.175000000000001</v>
      </c>
      <c r="I2751" s="90">
        <f t="shared" si="1584"/>
        <v>16.504999999999999</v>
      </c>
      <c r="J2751" s="90">
        <f t="shared" si="1585"/>
        <v>17.335000000000001</v>
      </c>
      <c r="K2751" s="114">
        <v>8</v>
      </c>
      <c r="L2751" s="115">
        <v>0.05</v>
      </c>
      <c r="M2751" s="90">
        <v>14.22</v>
      </c>
      <c r="N2751" s="90">
        <v>15.05</v>
      </c>
      <c r="O2751" s="90">
        <v>17.809999999999999</v>
      </c>
      <c r="P2751" s="90">
        <v>19.48</v>
      </c>
      <c r="Q2751" s="90">
        <v>21.14</v>
      </c>
      <c r="R2751" s="63">
        <f t="shared" si="1573"/>
        <v>8.019999999999996</v>
      </c>
      <c r="S2751" s="64">
        <f t="shared" si="1572"/>
        <v>-2.9658284977433856E-2</v>
      </c>
      <c r="T2751" s="65">
        <f t="shared" si="1566"/>
        <v>0.94485049833887047</v>
      </c>
      <c r="U2751" s="65">
        <f t="shared" si="1566"/>
        <v>0.84503088152723205</v>
      </c>
      <c r="V2751" s="65">
        <f t="shared" si="1574"/>
        <v>0.77258726899383989</v>
      </c>
      <c r="W2751" s="65">
        <f t="shared" si="1575"/>
        <v>0.71192052980132448</v>
      </c>
      <c r="X2751" s="61">
        <f t="shared" si="1586"/>
        <v>4.9921996879875245E-2</v>
      </c>
      <c r="Y2751" s="66">
        <f t="shared" si="1576"/>
        <v>5.2126200274348382E-2</v>
      </c>
      <c r="Z2751" s="61">
        <f t="shared" si="1577"/>
        <v>5.0287791578309718E-2</v>
      </c>
      <c r="AA2751" s="67">
        <f t="shared" si="1578"/>
        <v>16.504999999999999</v>
      </c>
      <c r="AB2751" s="68">
        <f t="shared" si="1579"/>
        <v>6.4784053156146035E-2</v>
      </c>
      <c r="AC2751" s="69">
        <f t="shared" si="1580"/>
        <v>9.6677740863787262E-2</v>
      </c>
      <c r="AD2751" s="70">
        <f>_xlfn.PERCENTILE.EXC(AC2751:$AC$5675,0.5)</f>
        <v>7.9239065308567877E-2</v>
      </c>
      <c r="AE2751" s="70">
        <f>_xlfn.PERCENTILE.EXC($AC2751:AC$5675,0.35)</f>
        <v>4.4101610151228703E-2</v>
      </c>
      <c r="AF2751" s="71">
        <f t="shared" si="1568"/>
        <v>6.2764063973712786E-2</v>
      </c>
      <c r="AG2751" s="70">
        <f t="shared" si="1569"/>
        <v>-0.1279337538271374</v>
      </c>
      <c r="AH2751" s="70">
        <f t="shared" si="1570"/>
        <v>-0.15861506757985319</v>
      </c>
      <c r="AI2751" s="61" t="str">
        <f t="shared" si="1558"/>
        <v>Short VOL</v>
      </c>
      <c r="AJ2751" s="68" t="str">
        <f t="shared" si="1559"/>
        <v>Short VOL</v>
      </c>
      <c r="AK2751" s="72" t="str">
        <f t="shared" si="1560"/>
        <v>00631L</v>
      </c>
      <c r="AL2751" s="73">
        <f t="shared" si="1550"/>
        <v>1</v>
      </c>
      <c r="AM2751" s="72" t="str">
        <f t="shared" si="1563"/>
        <v>00631L</v>
      </c>
      <c r="AN2751" s="73">
        <f t="shared" si="1551"/>
        <v>1</v>
      </c>
      <c r="AO2751" s="74" t="str">
        <f t="shared" si="1557"/>
        <v>00631L</v>
      </c>
      <c r="AP2751" s="20">
        <f t="shared" si="1552"/>
        <v>1</v>
      </c>
      <c r="AQ2751" s="74" t="str">
        <f t="shared" si="1567"/>
        <v>00635U</v>
      </c>
      <c r="AR2751" s="20">
        <f t="shared" si="1553"/>
        <v>0</v>
      </c>
      <c r="AS2751" s="74" t="str">
        <f t="shared" si="1561"/>
        <v>00635U</v>
      </c>
      <c r="AT2751" s="20">
        <f t="shared" si="1554"/>
        <v>0</v>
      </c>
      <c r="AU2751" s="74" t="str">
        <f t="shared" si="1581"/>
        <v>00631L</v>
      </c>
      <c r="AV2751" s="20">
        <f t="shared" si="1555"/>
        <v>1</v>
      </c>
      <c r="AW2751" s="74" t="str">
        <f t="shared" si="1582"/>
        <v>00631L</v>
      </c>
      <c r="AX2751" s="20">
        <f t="shared" si="1583"/>
        <v>1</v>
      </c>
      <c r="AY2751" s="20">
        <f t="shared" si="1556"/>
        <v>0</v>
      </c>
      <c r="AZ2751" s="116">
        <v>42314</v>
      </c>
      <c r="BA2751" s="117">
        <v>17.3</v>
      </c>
      <c r="BB2751" s="118">
        <v>17.399999999999999</v>
      </c>
      <c r="BC2751" s="76">
        <f t="shared" si="1564"/>
        <v>17.521041666666665</v>
      </c>
      <c r="BD2751" s="76">
        <f t="shared" si="1565"/>
        <v>17.518333333333327</v>
      </c>
      <c r="BE2751" s="77">
        <f t="shared" si="1571"/>
        <v>-6.9083601859668761E-3</v>
      </c>
      <c r="BF2751" s="77">
        <f t="shared" si="1562"/>
        <v>-1.2463133859765579E-2</v>
      </c>
    </row>
    <row r="2752" spans="1:58" s="23" customFormat="1" ht="15.75" customHeight="1" x14ac:dyDescent="0.4">
      <c r="A2752" s="116">
        <v>42312</v>
      </c>
      <c r="B2752" s="112">
        <v>16.725000000000001</v>
      </c>
      <c r="C2752" s="112">
        <v>17.425000000000001</v>
      </c>
      <c r="D2752" s="112">
        <v>18.175000000000001</v>
      </c>
      <c r="E2752" s="112">
        <v>18.625</v>
      </c>
      <c r="F2752" s="112">
        <v>18.875</v>
      </c>
      <c r="G2752" s="112">
        <v>19.225000000000001</v>
      </c>
      <c r="H2752" s="113">
        <v>19.425000000000001</v>
      </c>
      <c r="I2752" s="90">
        <f t="shared" si="1584"/>
        <v>17.11</v>
      </c>
      <c r="J2752" s="90">
        <f t="shared" si="1585"/>
        <v>17.837500000000002</v>
      </c>
      <c r="K2752" s="114">
        <v>9</v>
      </c>
      <c r="L2752" s="115">
        <v>0.05</v>
      </c>
      <c r="M2752" s="90">
        <v>14.76</v>
      </c>
      <c r="N2752" s="90">
        <v>15.51</v>
      </c>
      <c r="O2752" s="90">
        <v>18.309999999999999</v>
      </c>
      <c r="P2752" s="90">
        <v>19.66</v>
      </c>
      <c r="Q2752" s="90">
        <v>21.18</v>
      </c>
      <c r="R2752" s="63">
        <f t="shared" si="1573"/>
        <v>7.6999999999999993</v>
      </c>
      <c r="S2752" s="64">
        <f t="shared" si="1572"/>
        <v>6.6712517193947773E-2</v>
      </c>
      <c r="T2752" s="65">
        <f t="shared" si="1566"/>
        <v>0.95164410058027082</v>
      </c>
      <c r="U2752" s="65">
        <f t="shared" si="1566"/>
        <v>0.8470780993992354</v>
      </c>
      <c r="V2752" s="65">
        <f t="shared" si="1574"/>
        <v>0.78891149542217698</v>
      </c>
      <c r="W2752" s="65">
        <f t="shared" si="1575"/>
        <v>0.73229461756373937</v>
      </c>
      <c r="X2752" s="61">
        <f t="shared" si="1586"/>
        <v>4.1853512705530595E-2</v>
      </c>
      <c r="Y2752" s="66">
        <f t="shared" si="1576"/>
        <v>4.2953020134228227E-2</v>
      </c>
      <c r="Z2752" s="61">
        <f t="shared" si="1577"/>
        <v>4.2518994739918332E-2</v>
      </c>
      <c r="AA2752" s="67">
        <f t="shared" si="1578"/>
        <v>17.110000000000003</v>
      </c>
      <c r="AB2752" s="68">
        <f t="shared" si="1579"/>
        <v>7.8336557059961426E-2</v>
      </c>
      <c r="AC2752" s="69">
        <f t="shared" si="1580"/>
        <v>0.10315925209542251</v>
      </c>
      <c r="AD2752" s="70">
        <f>_xlfn.PERCENTILE.EXC(AC2752:$AC$5675,0.5)</f>
        <v>7.9215914004318794E-2</v>
      </c>
      <c r="AE2752" s="70">
        <f>_xlfn.PERCENTILE.EXC($AC2752:AC$5675,0.35)</f>
        <v>4.4054786762919275E-2</v>
      </c>
      <c r="AF2752" s="71">
        <f t="shared" si="1568"/>
        <v>6.2575851458282136E-2</v>
      </c>
      <c r="AG2752" s="70">
        <f t="shared" si="1569"/>
        <v>-0.1279337538271374</v>
      </c>
      <c r="AH2752" s="70">
        <f t="shared" si="1570"/>
        <v>-0.15861506757985319</v>
      </c>
      <c r="AI2752" s="61" t="str">
        <f t="shared" si="1558"/>
        <v>Short VOL</v>
      </c>
      <c r="AJ2752" s="68" t="str">
        <f t="shared" si="1559"/>
        <v>Short VOL</v>
      </c>
      <c r="AK2752" s="72" t="str">
        <f t="shared" si="1560"/>
        <v>00631L</v>
      </c>
      <c r="AL2752" s="73">
        <f t="shared" si="1550"/>
        <v>1</v>
      </c>
      <c r="AM2752" s="72" t="str">
        <f t="shared" si="1563"/>
        <v>00631L</v>
      </c>
      <c r="AN2752" s="73">
        <f t="shared" si="1551"/>
        <v>1</v>
      </c>
      <c r="AO2752" s="74" t="str">
        <f t="shared" si="1557"/>
        <v>00631L</v>
      </c>
      <c r="AP2752" s="20">
        <f t="shared" si="1552"/>
        <v>1</v>
      </c>
      <c r="AQ2752" s="74" t="str">
        <f t="shared" si="1567"/>
        <v>00635U</v>
      </c>
      <c r="AR2752" s="20">
        <f t="shared" si="1553"/>
        <v>0</v>
      </c>
      <c r="AS2752" s="74" t="str">
        <f t="shared" si="1561"/>
        <v>00635U</v>
      </c>
      <c r="AT2752" s="20">
        <f t="shared" si="1554"/>
        <v>0</v>
      </c>
      <c r="AU2752" s="74" t="str">
        <f t="shared" si="1581"/>
        <v>00631L</v>
      </c>
      <c r="AV2752" s="20">
        <f t="shared" si="1555"/>
        <v>1</v>
      </c>
      <c r="AW2752" s="74" t="str">
        <f t="shared" si="1582"/>
        <v>00631L</v>
      </c>
      <c r="AX2752" s="20">
        <f t="shared" si="1583"/>
        <v>1</v>
      </c>
      <c r="AY2752" s="20">
        <f t="shared" si="1556"/>
        <v>0</v>
      </c>
      <c r="AZ2752" s="116">
        <v>42313</v>
      </c>
      <c r="BA2752" s="117">
        <v>17.41</v>
      </c>
      <c r="BB2752" s="118">
        <v>17.324999999999999</v>
      </c>
      <c r="BC2752" s="76">
        <f t="shared" si="1564"/>
        <v>17.521249999999995</v>
      </c>
      <c r="BD2752" s="76">
        <f t="shared" si="1565"/>
        <v>17.52120833333333</v>
      </c>
      <c r="BE2752" s="77">
        <f t="shared" si="1571"/>
        <v>-1.1200684882642257E-2</v>
      </c>
      <c r="BF2752" s="77">
        <f t="shared" si="1562"/>
        <v>-6.347069860573558E-3</v>
      </c>
    </row>
    <row r="2753" spans="1:58" s="23" customFormat="1" ht="15.75" customHeight="1" x14ac:dyDescent="0.4">
      <c r="A2753" s="116">
        <v>42311</v>
      </c>
      <c r="B2753" s="112">
        <v>16.125</v>
      </c>
      <c r="C2753" s="112">
        <v>16.925000000000001</v>
      </c>
      <c r="D2753" s="112">
        <v>17.774999999999999</v>
      </c>
      <c r="E2753" s="112">
        <v>18.274999999999999</v>
      </c>
      <c r="F2753" s="112">
        <v>18.524999999999999</v>
      </c>
      <c r="G2753" s="112">
        <v>18.975000000000001</v>
      </c>
      <c r="H2753" s="113">
        <v>19.175000000000001</v>
      </c>
      <c r="I2753" s="90">
        <f t="shared" si="1584"/>
        <v>16.524999999999999</v>
      </c>
      <c r="J2753" s="90">
        <f t="shared" si="1585"/>
        <v>17.350000000000001</v>
      </c>
      <c r="K2753" s="114">
        <v>10</v>
      </c>
      <c r="L2753" s="115">
        <v>0.05</v>
      </c>
      <c r="M2753" s="90">
        <v>13.81</v>
      </c>
      <c r="N2753" s="90">
        <v>14.54</v>
      </c>
      <c r="O2753" s="90">
        <v>17.47</v>
      </c>
      <c r="P2753" s="90">
        <v>19.190000000000001</v>
      </c>
      <c r="Q2753" s="90">
        <v>20.68</v>
      </c>
      <c r="R2753" s="63">
        <f t="shared" si="1573"/>
        <v>8.3099999999999952</v>
      </c>
      <c r="S2753" s="64">
        <f t="shared" si="1572"/>
        <v>2.7561837455830303E-2</v>
      </c>
      <c r="T2753" s="65">
        <f t="shared" si="1566"/>
        <v>0.94979367262723535</v>
      </c>
      <c r="U2753" s="65">
        <f t="shared" si="1566"/>
        <v>0.83228391528334289</v>
      </c>
      <c r="V2753" s="65">
        <f t="shared" si="1574"/>
        <v>0.75768629494528394</v>
      </c>
      <c r="W2753" s="65">
        <f t="shared" si="1575"/>
        <v>0.70309477756286265</v>
      </c>
      <c r="X2753" s="61">
        <f t="shared" si="1586"/>
        <v>4.9612403100775235E-2</v>
      </c>
      <c r="Y2753" s="66">
        <f t="shared" si="1576"/>
        <v>4.9247606019151964E-2</v>
      </c>
      <c r="Z2753" s="61">
        <f t="shared" si="1577"/>
        <v>4.992435703479594E-2</v>
      </c>
      <c r="AA2753" s="67">
        <f t="shared" si="1578"/>
        <v>16.524999999999999</v>
      </c>
      <c r="AB2753" s="68">
        <f t="shared" si="1579"/>
        <v>0.10900962861072909</v>
      </c>
      <c r="AC2753" s="69">
        <f t="shared" si="1580"/>
        <v>0.13651994497936723</v>
      </c>
      <c r="AD2753" s="70">
        <f>_xlfn.PERCENTILE.EXC(AC2753:$AC$5675,0.5)</f>
        <v>7.919276270006971E-2</v>
      </c>
      <c r="AE2753" s="70">
        <f>_xlfn.PERCENTILE.EXC($AC2753:AC$5675,0.35)</f>
        <v>4.4022456321866105E-2</v>
      </c>
      <c r="AF2753" s="71">
        <f t="shared" si="1568"/>
        <v>6.2494984188174341E-2</v>
      </c>
      <c r="AG2753" s="70">
        <f t="shared" si="1569"/>
        <v>-0.1279337538271374</v>
      </c>
      <c r="AH2753" s="70">
        <f t="shared" si="1570"/>
        <v>-0.15861506757985319</v>
      </c>
      <c r="AI2753" s="61" t="str">
        <f t="shared" si="1558"/>
        <v>Short VOL</v>
      </c>
      <c r="AJ2753" s="68" t="str">
        <f t="shared" si="1559"/>
        <v>Short VOL</v>
      </c>
      <c r="AK2753" s="72" t="str">
        <f t="shared" si="1560"/>
        <v>00631L</v>
      </c>
      <c r="AL2753" s="73">
        <f t="shared" si="1550"/>
        <v>1</v>
      </c>
      <c r="AM2753" s="72" t="str">
        <f t="shared" si="1563"/>
        <v>00631L</v>
      </c>
      <c r="AN2753" s="73">
        <f t="shared" si="1551"/>
        <v>1</v>
      </c>
      <c r="AO2753" s="74" t="str">
        <f t="shared" si="1557"/>
        <v>00631L</v>
      </c>
      <c r="AP2753" s="20">
        <f t="shared" si="1552"/>
        <v>1</v>
      </c>
      <c r="AQ2753" s="74" t="str">
        <f t="shared" si="1567"/>
        <v>00631L</v>
      </c>
      <c r="AR2753" s="20">
        <f t="shared" si="1553"/>
        <v>1</v>
      </c>
      <c r="AS2753" s="74" t="str">
        <f t="shared" si="1561"/>
        <v>00635U</v>
      </c>
      <c r="AT2753" s="20">
        <f t="shared" si="1554"/>
        <v>0</v>
      </c>
      <c r="AU2753" s="74" t="str">
        <f t="shared" si="1581"/>
        <v>00631L</v>
      </c>
      <c r="AV2753" s="20">
        <f t="shared" si="1555"/>
        <v>1</v>
      </c>
      <c r="AW2753" s="74" t="str">
        <f t="shared" si="1582"/>
        <v>00631L</v>
      </c>
      <c r="AX2753" s="20">
        <f t="shared" si="1583"/>
        <v>1</v>
      </c>
      <c r="AY2753" s="20">
        <f t="shared" si="1556"/>
        <v>0</v>
      </c>
      <c r="AZ2753" s="116">
        <v>42312</v>
      </c>
      <c r="BA2753" s="117">
        <v>17.39</v>
      </c>
      <c r="BB2753" s="118">
        <v>17.524999999999999</v>
      </c>
      <c r="BC2753" s="76">
        <f t="shared" si="1564"/>
        <v>17.520416666666666</v>
      </c>
      <c r="BD2753" s="76">
        <f t="shared" si="1565"/>
        <v>17.522333333333329</v>
      </c>
      <c r="BE2753" s="77">
        <f t="shared" si="1571"/>
        <v>2.6159956241524225E-4</v>
      </c>
      <c r="BF2753" s="77">
        <f t="shared" si="1562"/>
        <v>-7.552266631156131E-3</v>
      </c>
    </row>
    <row r="2754" spans="1:58" s="23" customFormat="1" ht="15.75" customHeight="1" x14ac:dyDescent="0.4">
      <c r="A2754" s="116">
        <v>42310</v>
      </c>
      <c r="B2754" s="112">
        <v>15.875</v>
      </c>
      <c r="C2754" s="112">
        <v>16.625</v>
      </c>
      <c r="D2754" s="112">
        <v>17.524999999999999</v>
      </c>
      <c r="E2754" s="112">
        <v>18.024999999999999</v>
      </c>
      <c r="F2754" s="112">
        <v>18.324999999999999</v>
      </c>
      <c r="G2754" s="112">
        <v>18.725000000000001</v>
      </c>
      <c r="H2754" s="113">
        <v>18.975000000000001</v>
      </c>
      <c r="I2754" s="90">
        <f t="shared" si="1584"/>
        <v>16.212499999999999</v>
      </c>
      <c r="J2754" s="90">
        <f t="shared" si="1585"/>
        <v>17.03</v>
      </c>
      <c r="K2754" s="114">
        <v>11</v>
      </c>
      <c r="L2754" s="115">
        <v>0.05</v>
      </c>
      <c r="M2754" s="90">
        <v>13.68</v>
      </c>
      <c r="N2754" s="90">
        <v>14.15</v>
      </c>
      <c r="O2754" s="90">
        <v>17.420000000000002</v>
      </c>
      <c r="P2754" s="90">
        <v>19.18</v>
      </c>
      <c r="Q2754" s="90">
        <v>20.66</v>
      </c>
      <c r="R2754" s="63">
        <f t="shared" si="1573"/>
        <v>8.7700000000000031</v>
      </c>
      <c r="S2754" s="64">
        <f t="shared" si="1572"/>
        <v>-6.1048440610484402E-2</v>
      </c>
      <c r="T2754" s="65">
        <f t="shared" si="1566"/>
        <v>0.96678445229681975</v>
      </c>
      <c r="U2754" s="65">
        <f t="shared" si="1566"/>
        <v>0.81228473019517788</v>
      </c>
      <c r="V2754" s="65">
        <f t="shared" si="1574"/>
        <v>0.73774765380604801</v>
      </c>
      <c r="W2754" s="65">
        <f t="shared" si="1575"/>
        <v>0.68489835430784129</v>
      </c>
      <c r="X2754" s="61">
        <f t="shared" si="1586"/>
        <v>4.7244094488188976E-2</v>
      </c>
      <c r="Y2754" s="66">
        <f t="shared" si="1576"/>
        <v>5.2704576976421801E-2</v>
      </c>
      <c r="Z2754" s="61">
        <f t="shared" si="1577"/>
        <v>5.0424055512721826E-2</v>
      </c>
      <c r="AA2754" s="67">
        <f t="shared" si="1578"/>
        <v>16.212499999999999</v>
      </c>
      <c r="AB2754" s="68">
        <f t="shared" si="1579"/>
        <v>0.12190812720848054</v>
      </c>
      <c r="AC2754" s="69">
        <f t="shared" si="1580"/>
        <v>0.1457597173144875</v>
      </c>
      <c r="AD2754" s="70">
        <f>_xlfn.PERCENTILE.EXC(AC2754:$AC$5675,0.5)</f>
        <v>7.9189325719098605E-2</v>
      </c>
      <c r="AE2754" s="70">
        <f>_xlfn.PERCENTILE.EXC($AC2754:AC$5675,0.35)</f>
        <v>4.3990125880812921E-2</v>
      </c>
      <c r="AF2754" s="71">
        <f t="shared" si="1568"/>
        <v>6.2075328554287178E-2</v>
      </c>
      <c r="AG2754" s="70">
        <f t="shared" si="1569"/>
        <v>-0.1279337538271374</v>
      </c>
      <c r="AH2754" s="70">
        <f t="shared" si="1570"/>
        <v>-0.15861506757985319</v>
      </c>
      <c r="AI2754" s="61" t="str">
        <f t="shared" si="1558"/>
        <v>Short VOL</v>
      </c>
      <c r="AJ2754" s="68" t="str">
        <f t="shared" si="1559"/>
        <v>Short VOL</v>
      </c>
      <c r="AK2754" s="72" t="str">
        <f t="shared" si="1560"/>
        <v>00631L</v>
      </c>
      <c r="AL2754" s="73">
        <f t="shared" si="1550"/>
        <v>1</v>
      </c>
      <c r="AM2754" s="72" t="str">
        <f t="shared" si="1563"/>
        <v>00631L</v>
      </c>
      <c r="AN2754" s="73">
        <f t="shared" si="1551"/>
        <v>1</v>
      </c>
      <c r="AO2754" s="74" t="str">
        <f t="shared" si="1557"/>
        <v>00631L</v>
      </c>
      <c r="AP2754" s="20">
        <f t="shared" si="1552"/>
        <v>1</v>
      </c>
      <c r="AQ2754" s="74" t="str">
        <f t="shared" si="1567"/>
        <v>00631L</v>
      </c>
      <c r="AR2754" s="20">
        <f t="shared" si="1553"/>
        <v>1</v>
      </c>
      <c r="AS2754" s="74" t="str">
        <f t="shared" si="1561"/>
        <v>00635U</v>
      </c>
      <c r="AT2754" s="20">
        <f t="shared" si="1554"/>
        <v>0</v>
      </c>
      <c r="AU2754" s="74" t="str">
        <f t="shared" si="1581"/>
        <v>00631L</v>
      </c>
      <c r="AV2754" s="20">
        <f t="shared" si="1555"/>
        <v>1</v>
      </c>
      <c r="AW2754" s="74" t="str">
        <f t="shared" si="1582"/>
        <v>00631L</v>
      </c>
      <c r="AX2754" s="20">
        <f t="shared" si="1583"/>
        <v>1</v>
      </c>
      <c r="AY2754" s="20">
        <f t="shared" si="1556"/>
        <v>0</v>
      </c>
      <c r="AZ2754" s="116">
        <v>42311</v>
      </c>
      <c r="BA2754" s="117">
        <v>17.5</v>
      </c>
      <c r="BB2754" s="118">
        <v>17.524999999999999</v>
      </c>
      <c r="BC2754" s="76">
        <f t="shared" si="1564"/>
        <v>17.51583333333333</v>
      </c>
      <c r="BD2754" s="76">
        <f t="shared" si="1565"/>
        <v>17.519999999999996</v>
      </c>
      <c r="BE2754" s="77">
        <f t="shared" si="1571"/>
        <v>5.2333602930695032E-4</v>
      </c>
      <c r="BF2754" s="77">
        <f t="shared" si="1562"/>
        <v>-1.1415525114152982E-3</v>
      </c>
    </row>
    <row r="2755" spans="1:58" s="23" customFormat="1" ht="15.75" customHeight="1" x14ac:dyDescent="0.4">
      <c r="A2755" s="116">
        <v>42307</v>
      </c>
      <c r="B2755" s="112">
        <v>16.625</v>
      </c>
      <c r="C2755" s="112">
        <v>17.324999999999999</v>
      </c>
      <c r="D2755" s="112">
        <v>18.175000000000001</v>
      </c>
      <c r="E2755" s="112">
        <v>18.675000000000001</v>
      </c>
      <c r="F2755" s="112">
        <v>18.875</v>
      </c>
      <c r="G2755" s="112">
        <v>19.274999999999999</v>
      </c>
      <c r="H2755" s="113">
        <v>19.475000000000001</v>
      </c>
      <c r="I2755" s="90">
        <f t="shared" si="1584"/>
        <v>16.905000000000001</v>
      </c>
      <c r="J2755" s="90">
        <f t="shared" si="1585"/>
        <v>17.664999999999999</v>
      </c>
      <c r="K2755" s="114">
        <v>12</v>
      </c>
      <c r="L2755" s="115">
        <v>0.05</v>
      </c>
      <c r="M2755" s="90">
        <v>14.31</v>
      </c>
      <c r="N2755" s="90">
        <v>15.07</v>
      </c>
      <c r="O2755" s="90">
        <v>18.399999999999999</v>
      </c>
      <c r="P2755" s="90">
        <v>19.84</v>
      </c>
      <c r="Q2755" s="90">
        <v>21.19</v>
      </c>
      <c r="R2755" s="63">
        <f t="shared" si="1573"/>
        <v>8.8599999999999923</v>
      </c>
      <c r="S2755" s="64">
        <f t="shared" si="1572"/>
        <v>3.1485284052019225E-2</v>
      </c>
      <c r="T2755" s="65">
        <f t="shared" si="1566"/>
        <v>0.9495686794956868</v>
      </c>
      <c r="U2755" s="65">
        <f t="shared" si="1566"/>
        <v>0.81902173913043486</v>
      </c>
      <c r="V2755" s="65">
        <f t="shared" si="1574"/>
        <v>0.75957661290322587</v>
      </c>
      <c r="W2755" s="65">
        <f t="shared" si="1575"/>
        <v>0.71118452100047191</v>
      </c>
      <c r="X2755" s="61">
        <f t="shared" si="1586"/>
        <v>4.2105263157894694E-2</v>
      </c>
      <c r="Y2755" s="66">
        <f t="shared" si="1576"/>
        <v>4.2838018741633233E-2</v>
      </c>
      <c r="Z2755" s="61">
        <f t="shared" si="1577"/>
        <v>4.4957113280094524E-2</v>
      </c>
      <c r="AA2755" s="67">
        <f t="shared" si="1578"/>
        <v>16.905000000000001</v>
      </c>
      <c r="AB2755" s="68">
        <f t="shared" si="1579"/>
        <v>0.10318513603185134</v>
      </c>
      <c r="AC2755" s="69">
        <f t="shared" si="1580"/>
        <v>0.12176509621765101</v>
      </c>
      <c r="AD2755" s="70">
        <f>_xlfn.PERCENTILE.EXC(AC2755:$AC$5675,0.5)</f>
        <v>7.91858887381275E-2</v>
      </c>
      <c r="AE2755" s="70">
        <f>_xlfn.PERCENTILE.EXC($AC2755:AC$5675,0.35)</f>
        <v>4.3984555109269019E-2</v>
      </c>
      <c r="AF2755" s="71">
        <f t="shared" si="1568"/>
        <v>6.1499130065156477E-2</v>
      </c>
      <c r="AG2755" s="70">
        <f t="shared" si="1569"/>
        <v>-0.1279337538271374</v>
      </c>
      <c r="AH2755" s="70">
        <f t="shared" si="1570"/>
        <v>-0.15861506757985319</v>
      </c>
      <c r="AI2755" s="61" t="str">
        <f t="shared" si="1558"/>
        <v>Short VOL</v>
      </c>
      <c r="AJ2755" s="68" t="str">
        <f t="shared" si="1559"/>
        <v>Short VOL</v>
      </c>
      <c r="AK2755" s="72" t="str">
        <f t="shared" si="1560"/>
        <v>00631L</v>
      </c>
      <c r="AL2755" s="73">
        <f t="shared" ref="AL2755:AL2818" si="1587">IF(AK2755="00631L",1,0)</f>
        <v>1</v>
      </c>
      <c r="AM2755" s="72" t="str">
        <f t="shared" si="1563"/>
        <v>00631L</v>
      </c>
      <c r="AN2755" s="73">
        <f t="shared" ref="AN2755:AN2818" si="1588">IF(AM2755="00631L",1,0)</f>
        <v>1</v>
      </c>
      <c r="AO2755" s="74" t="str">
        <f t="shared" si="1557"/>
        <v>00631L</v>
      </c>
      <c r="AP2755" s="20">
        <f t="shared" ref="AP2755:AP2818" si="1589">IF(AO2755="00631L",1,0)</f>
        <v>1</v>
      </c>
      <c r="AQ2755" s="74" t="str">
        <f t="shared" si="1567"/>
        <v>00635U</v>
      </c>
      <c r="AR2755" s="20">
        <f t="shared" ref="AR2755:AR2818" si="1590">IF(AQ2755="00631L",1,0)</f>
        <v>0</v>
      </c>
      <c r="AS2755" s="74" t="str">
        <f t="shared" si="1561"/>
        <v>00631L</v>
      </c>
      <c r="AT2755" s="20">
        <f t="shared" ref="AT2755:AT2818" si="1591">IF(AS2755="00631L",1,0)</f>
        <v>1</v>
      </c>
      <c r="AU2755" s="74" t="str">
        <f t="shared" si="1581"/>
        <v>00631L</v>
      </c>
      <c r="AV2755" s="20">
        <f t="shared" ref="AV2755:AV2818" si="1592">IF(AU2755="00631L",1,0)</f>
        <v>1</v>
      </c>
      <c r="AW2755" s="74" t="str">
        <f t="shared" si="1582"/>
        <v>00631L</v>
      </c>
      <c r="AX2755" s="20">
        <f t="shared" si="1583"/>
        <v>1</v>
      </c>
      <c r="AY2755" s="20">
        <f t="shared" ref="AY2755:AY2818" si="1593">IF(AP2755=1,0,1)</f>
        <v>0</v>
      </c>
      <c r="AZ2755" s="116">
        <v>42310</v>
      </c>
      <c r="BA2755" s="117">
        <v>17.55</v>
      </c>
      <c r="BB2755" s="118">
        <v>17.512499999999999</v>
      </c>
      <c r="BC2755" s="76">
        <f t="shared" si="1564"/>
        <v>17.513749999999998</v>
      </c>
      <c r="BD2755" s="76">
        <f t="shared" si="1565"/>
        <v>17.516249999999999</v>
      </c>
      <c r="BE2755" s="77">
        <f t="shared" si="1571"/>
        <v>-7.1372493041117028E-5</v>
      </c>
      <c r="BF2755" s="77">
        <f t="shared" si="1562"/>
        <v>1.9267822736031559E-3</v>
      </c>
    </row>
    <row r="2756" spans="1:58" s="23" customFormat="1" ht="15.75" customHeight="1" x14ac:dyDescent="0.4">
      <c r="A2756" s="116">
        <v>42306</v>
      </c>
      <c r="B2756" s="112">
        <v>16.175000000000001</v>
      </c>
      <c r="C2756" s="112">
        <v>16.975000000000001</v>
      </c>
      <c r="D2756" s="112">
        <v>17.824999999999999</v>
      </c>
      <c r="E2756" s="112">
        <v>18.375</v>
      </c>
      <c r="F2756" s="112">
        <v>18.625</v>
      </c>
      <c r="G2756" s="112">
        <v>19.024999999999999</v>
      </c>
      <c r="H2756" s="113">
        <v>19.175000000000001</v>
      </c>
      <c r="I2756" s="90">
        <f t="shared" si="1584"/>
        <v>16.455000000000002</v>
      </c>
      <c r="J2756" s="90">
        <f t="shared" si="1585"/>
        <v>17.272500000000001</v>
      </c>
      <c r="K2756" s="114">
        <v>13</v>
      </c>
      <c r="L2756" s="115">
        <v>0.05</v>
      </c>
      <c r="M2756" s="90">
        <v>14.54</v>
      </c>
      <c r="N2756" s="90">
        <v>14.61</v>
      </c>
      <c r="O2756" s="90">
        <v>17.809999999999999</v>
      </c>
      <c r="P2756" s="90">
        <v>19.53</v>
      </c>
      <c r="Q2756" s="90">
        <v>21.01</v>
      </c>
      <c r="R2756" s="63">
        <f t="shared" si="1573"/>
        <v>8.1900000000000048</v>
      </c>
      <c r="S2756" s="64">
        <f t="shared" si="1572"/>
        <v>1.9539427773900862E-2</v>
      </c>
      <c r="T2756" s="65">
        <f t="shared" si="1566"/>
        <v>0.99520876112251877</v>
      </c>
      <c r="U2756" s="65">
        <f t="shared" si="1566"/>
        <v>0.82032565974171812</v>
      </c>
      <c r="V2756" s="65">
        <f t="shared" si="1574"/>
        <v>0.74807987711213508</v>
      </c>
      <c r="W2756" s="65">
        <f t="shared" si="1575"/>
        <v>0.69538315088053304</v>
      </c>
      <c r="X2756" s="61">
        <f t="shared" si="1586"/>
        <v>4.9459041731066501E-2</v>
      </c>
      <c r="Y2756" s="66">
        <f t="shared" si="1576"/>
        <v>4.3537414965986433E-2</v>
      </c>
      <c r="Z2756" s="61">
        <f t="shared" si="1577"/>
        <v>4.9680948040109321E-2</v>
      </c>
      <c r="AA2756" s="67">
        <f t="shared" si="1578"/>
        <v>16.455000000000002</v>
      </c>
      <c r="AB2756" s="68">
        <f t="shared" si="1579"/>
        <v>0.10711841204654356</v>
      </c>
      <c r="AC2756" s="69">
        <f t="shared" si="1580"/>
        <v>0.12628336755646835</v>
      </c>
      <c r="AD2756" s="70">
        <f>_xlfn.PERCENTILE.EXC(AC2756:$AC$5675,0.5)</f>
        <v>7.9126320908273151E-2</v>
      </c>
      <c r="AE2756" s="70">
        <f>_xlfn.PERCENTILE.EXC($AC2756:AC$5675,0.35)</f>
        <v>4.3983444282643322E-2</v>
      </c>
      <c r="AF2756" s="71">
        <f t="shared" si="1568"/>
        <v>6.1364771002658879E-2</v>
      </c>
      <c r="AG2756" s="70">
        <f t="shared" si="1569"/>
        <v>-0.1279337538271374</v>
      </c>
      <c r="AH2756" s="70">
        <f t="shared" si="1570"/>
        <v>-0.15861506757985319</v>
      </c>
      <c r="AI2756" s="61" t="str">
        <f t="shared" si="1558"/>
        <v>Short VOL</v>
      </c>
      <c r="AJ2756" s="68" t="str">
        <f t="shared" si="1559"/>
        <v>Short VOL</v>
      </c>
      <c r="AK2756" s="72" t="str">
        <f t="shared" si="1560"/>
        <v>00631L</v>
      </c>
      <c r="AL2756" s="73">
        <f t="shared" si="1587"/>
        <v>1</v>
      </c>
      <c r="AM2756" s="72" t="str">
        <f t="shared" si="1563"/>
        <v>00631L</v>
      </c>
      <c r="AN2756" s="73">
        <f t="shared" si="1588"/>
        <v>1</v>
      </c>
      <c r="AO2756" s="74" t="str">
        <f t="shared" ref="AO2756:AO2819" si="1594">IF(AC2756&gt;AF2756,"00631L",IF(AC2756&lt;AH2756,"00631L",IF(AC2756&lt;AG2756,AO2757,"00635U")))</f>
        <v>00631L</v>
      </c>
      <c r="AP2756" s="20">
        <f t="shared" si="1589"/>
        <v>1</v>
      </c>
      <c r="AQ2756" s="74" t="str">
        <f t="shared" si="1567"/>
        <v>00635U</v>
      </c>
      <c r="AR2756" s="20">
        <f t="shared" si="1590"/>
        <v>0</v>
      </c>
      <c r="AS2756" s="74" t="str">
        <f t="shared" si="1561"/>
        <v>00635U</v>
      </c>
      <c r="AT2756" s="20">
        <f t="shared" si="1591"/>
        <v>0</v>
      </c>
      <c r="AU2756" s="74" t="str">
        <f t="shared" si="1581"/>
        <v>00631L</v>
      </c>
      <c r="AV2756" s="20">
        <f t="shared" si="1592"/>
        <v>1</v>
      </c>
      <c r="AW2756" s="74" t="str">
        <f t="shared" si="1582"/>
        <v>00631L</v>
      </c>
      <c r="AX2756" s="20">
        <f t="shared" si="1583"/>
        <v>1</v>
      </c>
      <c r="AY2756" s="20">
        <f t="shared" si="1593"/>
        <v>0</v>
      </c>
      <c r="AZ2756" s="116">
        <v>42307</v>
      </c>
      <c r="BA2756" s="117">
        <v>17.350000000000001</v>
      </c>
      <c r="BB2756" s="118">
        <v>17.350000000000001</v>
      </c>
      <c r="BC2756" s="76">
        <f t="shared" si="1564"/>
        <v>17.51145833333333</v>
      </c>
      <c r="BD2756" s="76">
        <f t="shared" si="1565"/>
        <v>17.511041666666664</v>
      </c>
      <c r="BE2756" s="77">
        <f t="shared" si="1571"/>
        <v>-9.2201534709413762E-3</v>
      </c>
      <c r="BF2756" s="77">
        <f t="shared" si="1562"/>
        <v>-9.1965783493745522E-3</v>
      </c>
    </row>
    <row r="2757" spans="1:58" s="23" customFormat="1" ht="15.75" customHeight="1" x14ac:dyDescent="0.4">
      <c r="A2757" s="116">
        <v>42305</v>
      </c>
      <c r="B2757" s="112">
        <v>15.975</v>
      </c>
      <c r="C2757" s="112">
        <v>16.824999999999999</v>
      </c>
      <c r="D2757" s="112">
        <v>17.725000000000001</v>
      </c>
      <c r="E2757" s="112">
        <v>18.175000000000001</v>
      </c>
      <c r="F2757" s="112">
        <v>18.425000000000001</v>
      </c>
      <c r="G2757" s="112">
        <v>18.824999999999999</v>
      </c>
      <c r="H2757" s="113">
        <v>19.024999999999999</v>
      </c>
      <c r="I2757" s="90">
        <f t="shared" si="1584"/>
        <v>16.23</v>
      </c>
      <c r="J2757" s="90">
        <f t="shared" si="1585"/>
        <v>17.094999999999999</v>
      </c>
      <c r="K2757" s="114">
        <v>14</v>
      </c>
      <c r="L2757" s="115">
        <v>0.05</v>
      </c>
      <c r="M2757" s="90">
        <v>14.57</v>
      </c>
      <c r="N2757" s="90">
        <v>14.33</v>
      </c>
      <c r="O2757" s="90">
        <v>17.489999999999998</v>
      </c>
      <c r="P2757" s="90">
        <v>19.23</v>
      </c>
      <c r="Q2757" s="90">
        <v>20.85</v>
      </c>
      <c r="R2757" s="63">
        <f t="shared" si="1573"/>
        <v>7.82</v>
      </c>
      <c r="S2757" s="64">
        <f t="shared" si="1572"/>
        <v>-7.1289695398574188E-2</v>
      </c>
      <c r="T2757" s="65">
        <f t="shared" si="1566"/>
        <v>1.0167480809490579</v>
      </c>
      <c r="U2757" s="65">
        <f t="shared" si="1566"/>
        <v>0.81932532875929109</v>
      </c>
      <c r="V2757" s="65">
        <f t="shared" si="1574"/>
        <v>0.74518980759230369</v>
      </c>
      <c r="W2757" s="65">
        <f t="shared" si="1575"/>
        <v>0.6872901678657074</v>
      </c>
      <c r="X2757" s="61">
        <f t="shared" si="1586"/>
        <v>5.3208137715179946E-2</v>
      </c>
      <c r="Y2757" s="66">
        <f t="shared" si="1576"/>
        <v>4.6767537826684885E-2</v>
      </c>
      <c r="Z2757" s="61">
        <f t="shared" si="1577"/>
        <v>5.3296364756623436E-2</v>
      </c>
      <c r="AA2757" s="67">
        <f t="shared" si="1578"/>
        <v>16.23</v>
      </c>
      <c r="AB2757" s="68">
        <f t="shared" si="1579"/>
        <v>0.11479413817166779</v>
      </c>
      <c r="AC2757" s="69">
        <f t="shared" si="1580"/>
        <v>0.1325889741800419</v>
      </c>
      <c r="AD2757" s="70">
        <f>_xlfn.PERCENTILE.EXC(AC2757:$AC$5675,0.5)</f>
        <v>7.9066753078418817E-2</v>
      </c>
      <c r="AE2757" s="70">
        <f>_xlfn.PERCENTILE.EXC($AC2757:AC$5675,0.35)</f>
        <v>4.3982333456017618E-2</v>
      </c>
      <c r="AF2757" s="71">
        <f t="shared" si="1568"/>
        <v>6.133182365486442E-2</v>
      </c>
      <c r="AG2757" s="70">
        <f t="shared" si="1569"/>
        <v>-0.1279337538271374</v>
      </c>
      <c r="AH2757" s="70">
        <f t="shared" si="1570"/>
        <v>-0.15861506757985319</v>
      </c>
      <c r="AI2757" s="61" t="str">
        <f t="shared" ref="AI2757:AI2820" si="1595">IF(AC2757&gt;AD2757,"Short VOL","Safety")</f>
        <v>Short VOL</v>
      </c>
      <c r="AJ2757" s="68" t="str">
        <f t="shared" ref="AJ2757:AJ2820" si="1596">IF(AC2757&gt;AF2757,"Short VOL","Safety")</f>
        <v>Short VOL</v>
      </c>
      <c r="AK2757" s="72" t="str">
        <f t="shared" ref="AK2757:AK2820" si="1597">IF(AO2757 = "00631L","00631L",IF(AS2757 = "00631L","00631L","00635U"))</f>
        <v>00631L</v>
      </c>
      <c r="AL2757" s="73">
        <f t="shared" si="1587"/>
        <v>1</v>
      </c>
      <c r="AM2757" s="72" t="str">
        <f t="shared" si="1563"/>
        <v>00631L</v>
      </c>
      <c r="AN2757" s="73">
        <f t="shared" si="1588"/>
        <v>1</v>
      </c>
      <c r="AO2757" s="74" t="str">
        <f t="shared" si="1594"/>
        <v>00631L</v>
      </c>
      <c r="AP2757" s="20">
        <f t="shared" si="1589"/>
        <v>1</v>
      </c>
      <c r="AQ2757" s="74" t="str">
        <f t="shared" si="1567"/>
        <v>00635U</v>
      </c>
      <c r="AR2757" s="20">
        <f t="shared" si="1590"/>
        <v>0</v>
      </c>
      <c r="AS2757" s="74" t="str">
        <f t="shared" ref="AS2757:AS2820" si="1598">IF(BA2757&gt;BD2757,IF(BF2757&lt;0.2,"00631L","00635U"),"00635U")</f>
        <v>00635U</v>
      </c>
      <c r="AT2757" s="20">
        <f t="shared" si="1591"/>
        <v>0</v>
      </c>
      <c r="AU2757" s="74" t="str">
        <f t="shared" si="1581"/>
        <v>00631L</v>
      </c>
      <c r="AV2757" s="20">
        <f t="shared" si="1592"/>
        <v>1</v>
      </c>
      <c r="AW2757" s="74" t="str">
        <f t="shared" si="1582"/>
        <v>00631L</v>
      </c>
      <c r="AX2757" s="20">
        <f t="shared" si="1583"/>
        <v>1</v>
      </c>
      <c r="AY2757" s="20">
        <f t="shared" si="1593"/>
        <v>0</v>
      </c>
      <c r="AZ2757" s="116">
        <v>42306</v>
      </c>
      <c r="BA2757" s="117">
        <v>17.2</v>
      </c>
      <c r="BB2757" s="118">
        <v>17.2</v>
      </c>
      <c r="BC2757" s="76">
        <f t="shared" si="1564"/>
        <v>17.508333333333326</v>
      </c>
      <c r="BD2757" s="76">
        <f t="shared" si="1565"/>
        <v>17.508958333333329</v>
      </c>
      <c r="BE2757" s="77">
        <f t="shared" si="1571"/>
        <v>-1.7610661589718798E-2</v>
      </c>
      <c r="BF2757" s="77">
        <f t="shared" ref="BF2757:BF2820" si="1599">(BA2757-BD2757)/BD2757</f>
        <v>-1.7645728972073602E-2</v>
      </c>
    </row>
    <row r="2758" spans="1:58" s="23" customFormat="1" ht="15.75" customHeight="1" x14ac:dyDescent="0.4">
      <c r="A2758" s="116">
        <v>42304</v>
      </c>
      <c r="B2758" s="112">
        <v>16.475000000000001</v>
      </c>
      <c r="C2758" s="112">
        <v>17.175000000000001</v>
      </c>
      <c r="D2758" s="112">
        <v>18</v>
      </c>
      <c r="E2758" s="112">
        <v>18.475000000000001</v>
      </c>
      <c r="F2758" s="112">
        <v>18.725000000000001</v>
      </c>
      <c r="G2758" s="112">
        <v>19.125</v>
      </c>
      <c r="H2758" s="113">
        <v>19.324999999999999</v>
      </c>
      <c r="I2758" s="90">
        <f t="shared" si="1584"/>
        <v>16.650000000000002</v>
      </c>
      <c r="J2758" s="90">
        <f t="shared" si="1585"/>
        <v>17.381250000000001</v>
      </c>
      <c r="K2758" s="114">
        <v>15</v>
      </c>
      <c r="L2758" s="115">
        <v>0.05</v>
      </c>
      <c r="M2758" s="90">
        <v>16.309999999999999</v>
      </c>
      <c r="N2758" s="90">
        <v>15.43</v>
      </c>
      <c r="O2758" s="90">
        <v>18.14</v>
      </c>
      <c r="P2758" s="90">
        <v>19.68</v>
      </c>
      <c r="Q2758" s="90">
        <v>21.23</v>
      </c>
      <c r="R2758" s="63">
        <f t="shared" si="1573"/>
        <v>6.0800000000000018</v>
      </c>
      <c r="S2758" s="64">
        <f t="shared" si="1572"/>
        <v>9.1563113145847336E-3</v>
      </c>
      <c r="T2758" s="65">
        <f t="shared" si="1566"/>
        <v>1.0570317563188594</v>
      </c>
      <c r="U2758" s="65">
        <f t="shared" si="1566"/>
        <v>0.85060639470782795</v>
      </c>
      <c r="V2758" s="65">
        <f t="shared" si="1574"/>
        <v>0.78404471544715448</v>
      </c>
      <c r="W2758" s="65">
        <f t="shared" si="1575"/>
        <v>0.72680169571361275</v>
      </c>
      <c r="X2758" s="61">
        <f t="shared" si="1586"/>
        <v>4.2488619119878557E-2</v>
      </c>
      <c r="Y2758" s="66">
        <f t="shared" si="1576"/>
        <v>4.6008119079837498E-2</v>
      </c>
      <c r="Z2758" s="61">
        <f t="shared" si="1577"/>
        <v>4.3918918918918873E-2</v>
      </c>
      <c r="AA2758" s="67">
        <f t="shared" si="1578"/>
        <v>16.650000000000002</v>
      </c>
      <c r="AB2758" s="68">
        <f t="shared" si="1579"/>
        <v>6.7725210628645602E-2</v>
      </c>
      <c r="AC2758" s="69">
        <f t="shared" si="1580"/>
        <v>7.9066753078418817E-2</v>
      </c>
      <c r="AD2758" s="70">
        <f>_xlfn.PERCENTILE.EXC(AC2758:$AC$5675,0.5)</f>
        <v>7.8972355723697568E-2</v>
      </c>
      <c r="AE2758" s="70">
        <f>_xlfn.PERCENTILE.EXC($AC2758:AC$5675,0.35)</f>
        <v>4.3961525966864125E-2</v>
      </c>
      <c r="AF2758" s="71">
        <f t="shared" si="1568"/>
        <v>6.0813028944378379E-2</v>
      </c>
      <c r="AG2758" s="70">
        <f t="shared" si="1569"/>
        <v>-0.1279337538271374</v>
      </c>
      <c r="AH2758" s="70">
        <f t="shared" si="1570"/>
        <v>-0.15861506757985319</v>
      </c>
      <c r="AI2758" s="61" t="str">
        <f t="shared" si="1595"/>
        <v>Short VOL</v>
      </c>
      <c r="AJ2758" s="68" t="str">
        <f t="shared" si="1596"/>
        <v>Short VOL</v>
      </c>
      <c r="AK2758" s="72" t="str">
        <f t="shared" si="1597"/>
        <v>00631L</v>
      </c>
      <c r="AL2758" s="73">
        <f t="shared" si="1587"/>
        <v>1</v>
      </c>
      <c r="AM2758" s="72" t="str">
        <f t="shared" ref="AM2758:AM2821" si="1600">IF(AO2758&lt;&gt;AQ2758,AM2759,AO2758)</f>
        <v>00631L</v>
      </c>
      <c r="AN2758" s="73">
        <f t="shared" si="1588"/>
        <v>1</v>
      </c>
      <c r="AO2758" s="74" t="str">
        <f t="shared" si="1594"/>
        <v>00631L</v>
      </c>
      <c r="AP2758" s="20">
        <f t="shared" si="1589"/>
        <v>1</v>
      </c>
      <c r="AQ2758" s="74" t="str">
        <f t="shared" si="1567"/>
        <v>00631L</v>
      </c>
      <c r="AR2758" s="20">
        <f t="shared" si="1590"/>
        <v>1</v>
      </c>
      <c r="AS2758" s="74" t="str">
        <f t="shared" si="1598"/>
        <v>00635U</v>
      </c>
      <c r="AT2758" s="20">
        <f t="shared" si="1591"/>
        <v>0</v>
      </c>
      <c r="AU2758" s="74" t="str">
        <f t="shared" si="1581"/>
        <v>00631L</v>
      </c>
      <c r="AV2758" s="20">
        <f t="shared" si="1592"/>
        <v>1</v>
      </c>
      <c r="AW2758" s="74" t="str">
        <f t="shared" si="1582"/>
        <v>00631L</v>
      </c>
      <c r="AX2758" s="20">
        <f t="shared" si="1583"/>
        <v>1</v>
      </c>
      <c r="AY2758" s="20">
        <f t="shared" si="1593"/>
        <v>0</v>
      </c>
      <c r="AZ2758" s="116">
        <v>42305</v>
      </c>
      <c r="BA2758" s="117">
        <v>17.34</v>
      </c>
      <c r="BB2758" s="118">
        <v>17.612500000000001</v>
      </c>
      <c r="BC2758" s="76">
        <f t="shared" ref="BC2758:BC2821" si="1601">AVERAGE(BB2758:BB2817)</f>
        <v>17.509374999999995</v>
      </c>
      <c r="BD2758" s="76">
        <f t="shared" ref="BD2758:BD2821" si="1602">AVERAGE(BA2758,BB2758:BB2816)</f>
        <v>17.510666666666658</v>
      </c>
      <c r="BE2758" s="77">
        <f t="shared" si="1571"/>
        <v>5.8897019453867262E-3</v>
      </c>
      <c r="BF2758" s="77">
        <f t="shared" si="1599"/>
        <v>-9.7464402649808848E-3</v>
      </c>
    </row>
    <row r="2759" spans="1:58" s="23" customFormat="1" ht="15.75" customHeight="1" x14ac:dyDescent="0.4">
      <c r="A2759" s="116">
        <v>42303</v>
      </c>
      <c r="B2759" s="112">
        <v>16.925000000000001</v>
      </c>
      <c r="C2759" s="112">
        <v>17.524999999999999</v>
      </c>
      <c r="D2759" s="112">
        <v>18.324999999999999</v>
      </c>
      <c r="E2759" s="112">
        <v>18.8</v>
      </c>
      <c r="F2759" s="112">
        <v>19.024999999999999</v>
      </c>
      <c r="G2759" s="112">
        <v>19.475000000000001</v>
      </c>
      <c r="H2759" s="113">
        <v>19.725000000000001</v>
      </c>
      <c r="I2759" s="90">
        <f t="shared" si="1584"/>
        <v>17.045000000000002</v>
      </c>
      <c r="J2759" s="90">
        <f t="shared" si="1585"/>
        <v>17.684999999999999</v>
      </c>
      <c r="K2759" s="114">
        <v>16</v>
      </c>
      <c r="L2759" s="115">
        <v>0.05</v>
      </c>
      <c r="M2759" s="90">
        <v>15.2</v>
      </c>
      <c r="N2759" s="90">
        <v>15.29</v>
      </c>
      <c r="O2759" s="90">
        <v>17.989999999999998</v>
      </c>
      <c r="P2759" s="90">
        <v>19.760000000000002</v>
      </c>
      <c r="Q2759" s="90">
        <v>21.18</v>
      </c>
      <c r="R2759" s="63">
        <f t="shared" si="1573"/>
        <v>7.2600000000000016</v>
      </c>
      <c r="S2759" s="64">
        <f t="shared" si="1572"/>
        <v>5.7399723374826989E-2</v>
      </c>
      <c r="T2759" s="65">
        <f t="shared" si="1566"/>
        <v>0.99411379986919557</v>
      </c>
      <c r="U2759" s="65">
        <f t="shared" si="1566"/>
        <v>0.84991662034463589</v>
      </c>
      <c r="V2759" s="65">
        <f t="shared" si="1574"/>
        <v>0.77378542510121451</v>
      </c>
      <c r="W2759" s="65">
        <f t="shared" si="1575"/>
        <v>0.72190745986779981</v>
      </c>
      <c r="X2759" s="61">
        <f t="shared" si="1586"/>
        <v>3.5450516986705927E-2</v>
      </c>
      <c r="Y2759" s="66">
        <f t="shared" si="1576"/>
        <v>4.9202127659574504E-2</v>
      </c>
      <c r="Z2759" s="61">
        <f t="shared" si="1577"/>
        <v>3.7547667937811495E-2</v>
      </c>
      <c r="AA2759" s="67">
        <f t="shared" si="1578"/>
        <v>17.045000000000002</v>
      </c>
      <c r="AB2759" s="68">
        <f t="shared" si="1579"/>
        <v>0.10693263570961424</v>
      </c>
      <c r="AC2759" s="69">
        <f t="shared" si="1580"/>
        <v>0.1147809025506869</v>
      </c>
      <c r="AD2759" s="70">
        <f>_xlfn.PERCENTILE.EXC(AC2759:$AC$5675,0.5)</f>
        <v>7.887795836897632E-2</v>
      </c>
      <c r="AE2759" s="70">
        <f>_xlfn.PERCENTILE.EXC($AC2759:AC$5675,0.35)</f>
        <v>4.3940718477710625E-2</v>
      </c>
      <c r="AF2759" s="71">
        <f t="shared" si="1568"/>
        <v>6.0123111988250919E-2</v>
      </c>
      <c r="AG2759" s="70">
        <f t="shared" si="1569"/>
        <v>-0.1279337538271374</v>
      </c>
      <c r="AH2759" s="70">
        <f t="shared" si="1570"/>
        <v>-0.15861506757985319</v>
      </c>
      <c r="AI2759" s="61" t="str">
        <f t="shared" si="1595"/>
        <v>Short VOL</v>
      </c>
      <c r="AJ2759" s="68" t="str">
        <f t="shared" si="1596"/>
        <v>Short VOL</v>
      </c>
      <c r="AK2759" s="72" t="str">
        <f t="shared" si="1597"/>
        <v>00631L</v>
      </c>
      <c r="AL2759" s="73">
        <f t="shared" si="1587"/>
        <v>1</v>
      </c>
      <c r="AM2759" s="72" t="str">
        <f t="shared" si="1600"/>
        <v>00631L</v>
      </c>
      <c r="AN2759" s="73">
        <f t="shared" si="1588"/>
        <v>1</v>
      </c>
      <c r="AO2759" s="74" t="str">
        <f t="shared" si="1594"/>
        <v>00631L</v>
      </c>
      <c r="AP2759" s="20">
        <f t="shared" si="1589"/>
        <v>1</v>
      </c>
      <c r="AQ2759" s="74" t="str">
        <f t="shared" si="1567"/>
        <v>00631L</v>
      </c>
      <c r="AR2759" s="20">
        <f t="shared" si="1590"/>
        <v>1</v>
      </c>
      <c r="AS2759" s="74" t="str">
        <f t="shared" si="1598"/>
        <v>00631L</v>
      </c>
      <c r="AT2759" s="20">
        <f t="shared" si="1591"/>
        <v>1</v>
      </c>
      <c r="AU2759" s="74" t="str">
        <f t="shared" si="1581"/>
        <v>00631L</v>
      </c>
      <c r="AV2759" s="20">
        <f t="shared" si="1592"/>
        <v>1</v>
      </c>
      <c r="AW2759" s="74" t="str">
        <f t="shared" si="1582"/>
        <v>00631L</v>
      </c>
      <c r="AX2759" s="20">
        <f t="shared" si="1583"/>
        <v>1</v>
      </c>
      <c r="AY2759" s="20">
        <f t="shared" si="1593"/>
        <v>0</v>
      </c>
      <c r="AZ2759" s="116">
        <v>42304</v>
      </c>
      <c r="BA2759" s="117">
        <v>17.61</v>
      </c>
      <c r="BB2759" s="118">
        <v>17.612500000000001</v>
      </c>
      <c r="BC2759" s="76">
        <f t="shared" si="1601"/>
        <v>17.502499999999998</v>
      </c>
      <c r="BD2759" s="76">
        <f t="shared" si="1602"/>
        <v>17.509333333333327</v>
      </c>
      <c r="BE2759" s="77">
        <f t="shared" si="1571"/>
        <v>6.2848164547923439E-3</v>
      </c>
      <c r="BF2759" s="77">
        <f t="shared" si="1599"/>
        <v>5.7493146512339601E-3</v>
      </c>
    </row>
    <row r="2760" spans="1:58" s="23" customFormat="1" ht="15.75" customHeight="1" x14ac:dyDescent="0.4">
      <c r="A2760" s="116">
        <v>42300</v>
      </c>
      <c r="B2760" s="112">
        <v>16.600000000000001</v>
      </c>
      <c r="C2760" s="112">
        <v>17.225000000000001</v>
      </c>
      <c r="D2760" s="112">
        <v>18.024999999999999</v>
      </c>
      <c r="E2760" s="112">
        <v>18.475000000000001</v>
      </c>
      <c r="F2760" s="112">
        <v>18.725000000000001</v>
      </c>
      <c r="G2760" s="112">
        <v>19.149999999999999</v>
      </c>
      <c r="H2760" s="113">
        <v>19.375</v>
      </c>
      <c r="I2760" s="90">
        <f t="shared" si="1584"/>
        <v>16.693750000000001</v>
      </c>
      <c r="J2760" s="90">
        <f t="shared" si="1585"/>
        <v>17.345000000000002</v>
      </c>
      <c r="K2760" s="114">
        <v>17</v>
      </c>
      <c r="L2760" s="115">
        <v>0.05</v>
      </c>
      <c r="M2760" s="90">
        <v>13.15</v>
      </c>
      <c r="N2760" s="90">
        <v>14.46</v>
      </c>
      <c r="O2760" s="90">
        <v>17.48</v>
      </c>
      <c r="P2760" s="90">
        <v>19.21</v>
      </c>
      <c r="Q2760" s="90">
        <v>21.12</v>
      </c>
      <c r="R2760" s="63">
        <f t="shared" si="1573"/>
        <v>9.0799999999999983</v>
      </c>
      <c r="S2760" s="64">
        <f t="shared" si="1572"/>
        <v>6.9204152249145766E-4</v>
      </c>
      <c r="T2760" s="65">
        <f t="shared" si="1566"/>
        <v>0.90940525587828491</v>
      </c>
      <c r="U2760" s="65">
        <f t="shared" si="1566"/>
        <v>0.82723112128146459</v>
      </c>
      <c r="V2760" s="65">
        <f t="shared" si="1574"/>
        <v>0.75273295158771469</v>
      </c>
      <c r="W2760" s="65">
        <f t="shared" si="1575"/>
        <v>0.68465909090909094</v>
      </c>
      <c r="X2760" s="61">
        <f t="shared" si="1586"/>
        <v>3.7650602409638551E-2</v>
      </c>
      <c r="Y2760" s="66">
        <f t="shared" si="1576"/>
        <v>4.8714479025710342E-2</v>
      </c>
      <c r="Z2760" s="61">
        <f t="shared" si="1577"/>
        <v>3.9011606140022519E-2</v>
      </c>
      <c r="AA2760" s="67">
        <f t="shared" si="1578"/>
        <v>16.693750000000001</v>
      </c>
      <c r="AB2760" s="68">
        <f t="shared" si="1579"/>
        <v>0.14799446749654221</v>
      </c>
      <c r="AC2760" s="69">
        <f t="shared" si="1580"/>
        <v>0.15447786998616878</v>
      </c>
      <c r="AD2760" s="70">
        <f>_xlfn.PERCENTILE.EXC(AC2760:$AC$5675,0.5)</f>
        <v>7.8853393598902574E-2</v>
      </c>
      <c r="AE2760" s="70">
        <f>_xlfn.PERCENTILE.EXC($AC2760:AC$5675,0.35)</f>
        <v>4.3915008844781701E-2</v>
      </c>
      <c r="AF2760" s="71">
        <f t="shared" si="1568"/>
        <v>6.003899361538137E-2</v>
      </c>
      <c r="AG2760" s="70">
        <f t="shared" si="1569"/>
        <v>-0.1279337538271374</v>
      </c>
      <c r="AH2760" s="70">
        <f t="shared" si="1570"/>
        <v>-0.15861506757985319</v>
      </c>
      <c r="AI2760" s="61" t="str">
        <f t="shared" si="1595"/>
        <v>Short VOL</v>
      </c>
      <c r="AJ2760" s="68" t="str">
        <f t="shared" si="1596"/>
        <v>Short VOL</v>
      </c>
      <c r="AK2760" s="72" t="str">
        <f t="shared" si="1597"/>
        <v>00631L</v>
      </c>
      <c r="AL2760" s="73">
        <f t="shared" si="1587"/>
        <v>1</v>
      </c>
      <c r="AM2760" s="72" t="str">
        <f t="shared" si="1600"/>
        <v>00635U</v>
      </c>
      <c r="AN2760" s="73">
        <f t="shared" si="1588"/>
        <v>0</v>
      </c>
      <c r="AO2760" s="74" t="str">
        <f t="shared" si="1594"/>
        <v>00631L</v>
      </c>
      <c r="AP2760" s="20">
        <f t="shared" si="1589"/>
        <v>1</v>
      </c>
      <c r="AQ2760" s="74" t="str">
        <f t="shared" si="1567"/>
        <v>00635U</v>
      </c>
      <c r="AR2760" s="20">
        <f t="shared" si="1590"/>
        <v>0</v>
      </c>
      <c r="AS2760" s="74" t="str">
        <f t="shared" si="1598"/>
        <v>00635U</v>
      </c>
      <c r="AT2760" s="20">
        <f t="shared" si="1591"/>
        <v>0</v>
      </c>
      <c r="AU2760" s="74" t="str">
        <f t="shared" si="1581"/>
        <v>00631L</v>
      </c>
      <c r="AV2760" s="20">
        <f t="shared" si="1592"/>
        <v>1</v>
      </c>
      <c r="AW2760" s="74" t="str">
        <f t="shared" si="1582"/>
        <v>00631L</v>
      </c>
      <c r="AX2760" s="20">
        <f t="shared" si="1583"/>
        <v>1</v>
      </c>
      <c r="AY2760" s="20">
        <f t="shared" si="1593"/>
        <v>0</v>
      </c>
      <c r="AZ2760" s="116">
        <v>42303</v>
      </c>
      <c r="BA2760" s="117">
        <v>17.5</v>
      </c>
      <c r="BB2760" s="118">
        <v>17.412500000000001</v>
      </c>
      <c r="BC2760" s="76">
        <f t="shared" si="1601"/>
        <v>17.49541666666666</v>
      </c>
      <c r="BD2760" s="76">
        <f t="shared" si="1602"/>
        <v>17.500624999999996</v>
      </c>
      <c r="BE2760" s="77">
        <f t="shared" si="1571"/>
        <v>-4.7393364928905446E-3</v>
      </c>
      <c r="BF2760" s="77">
        <f t="shared" si="1599"/>
        <v>-3.5713010249398466E-5</v>
      </c>
    </row>
    <row r="2761" spans="1:58" s="23" customFormat="1" ht="15.75" customHeight="1" x14ac:dyDescent="0.4">
      <c r="A2761" s="116">
        <v>42299</v>
      </c>
      <c r="B2761" s="112">
        <v>16.024999999999999</v>
      </c>
      <c r="C2761" s="112">
        <v>16.824999999999999</v>
      </c>
      <c r="D2761" s="112">
        <v>17.7</v>
      </c>
      <c r="E2761" s="112">
        <v>18.175000000000001</v>
      </c>
      <c r="F2761" s="112">
        <v>18.425000000000001</v>
      </c>
      <c r="G2761" s="112">
        <v>18.850000000000001</v>
      </c>
      <c r="H2761" s="113">
        <v>19.125</v>
      </c>
      <c r="I2761" s="90">
        <f t="shared" si="1584"/>
        <v>16.104999999999997</v>
      </c>
      <c r="J2761" s="90">
        <f t="shared" si="1585"/>
        <v>16.912499999999998</v>
      </c>
      <c r="K2761" s="114">
        <v>18</v>
      </c>
      <c r="L2761" s="115">
        <v>0.05</v>
      </c>
      <c r="M2761" s="90">
        <v>13.1</v>
      </c>
      <c r="N2761" s="90">
        <v>14.45</v>
      </c>
      <c r="O2761" s="90">
        <v>17.16</v>
      </c>
      <c r="P2761" s="90">
        <v>19.100000000000001</v>
      </c>
      <c r="Q2761" s="90">
        <v>20.9</v>
      </c>
      <c r="R2761" s="63">
        <f t="shared" si="1573"/>
        <v>8.710000000000008</v>
      </c>
      <c r="S2761" s="64">
        <f t="shared" si="1572"/>
        <v>-0.1347305389221557</v>
      </c>
      <c r="T2761" s="65">
        <f t="shared" ref="T2761:U2824" si="1603">M2761/N2761</f>
        <v>0.90657439446366783</v>
      </c>
      <c r="U2761" s="65">
        <f t="shared" si="1603"/>
        <v>0.84207459207459201</v>
      </c>
      <c r="V2761" s="65">
        <f t="shared" si="1574"/>
        <v>0.75654450261780093</v>
      </c>
      <c r="W2761" s="65">
        <f t="shared" si="1575"/>
        <v>0.69138755980861244</v>
      </c>
      <c r="X2761" s="61">
        <f t="shared" si="1586"/>
        <v>4.9921996879875245E-2</v>
      </c>
      <c r="Y2761" s="66">
        <f t="shared" si="1576"/>
        <v>5.2269601100412615E-2</v>
      </c>
      <c r="Z2761" s="61">
        <f t="shared" si="1577"/>
        <v>5.0139708165166171E-2</v>
      </c>
      <c r="AA2761" s="67">
        <f t="shared" si="1578"/>
        <v>16.105</v>
      </c>
      <c r="AB2761" s="68">
        <f t="shared" si="1579"/>
        <v>0.10899653979238751</v>
      </c>
      <c r="AC2761" s="69">
        <f t="shared" si="1580"/>
        <v>0.11453287197231843</v>
      </c>
      <c r="AD2761" s="70">
        <f>_xlfn.PERCENTILE.EXC(AC2761:$AC$5675,0.5)</f>
        <v>7.8828828828828829E-2</v>
      </c>
      <c r="AE2761" s="70">
        <f>_xlfn.PERCENTILE.EXC($AC2761:AC$5675,0.35)</f>
        <v>4.3859886349200322E-2</v>
      </c>
      <c r="AF2761" s="71">
        <f t="shared" si="1568"/>
        <v>5.9938385414232201E-2</v>
      </c>
      <c r="AG2761" s="70">
        <f t="shared" si="1569"/>
        <v>-0.1279337538271374</v>
      </c>
      <c r="AH2761" s="70">
        <f t="shared" si="1570"/>
        <v>-0.15861506757985319</v>
      </c>
      <c r="AI2761" s="61" t="str">
        <f t="shared" si="1595"/>
        <v>Short VOL</v>
      </c>
      <c r="AJ2761" s="68" t="str">
        <f t="shared" si="1596"/>
        <v>Short VOL</v>
      </c>
      <c r="AK2761" s="72" t="str">
        <f t="shared" si="1597"/>
        <v>00631L</v>
      </c>
      <c r="AL2761" s="73">
        <f t="shared" si="1587"/>
        <v>1</v>
      </c>
      <c r="AM2761" s="72" t="str">
        <f t="shared" si="1600"/>
        <v>00635U</v>
      </c>
      <c r="AN2761" s="73">
        <f t="shared" si="1588"/>
        <v>0</v>
      </c>
      <c r="AO2761" s="74" t="str">
        <f t="shared" si="1594"/>
        <v>00631L</v>
      </c>
      <c r="AP2761" s="20">
        <f t="shared" si="1589"/>
        <v>1</v>
      </c>
      <c r="AQ2761" s="74" t="str">
        <f t="shared" si="1567"/>
        <v>00635U</v>
      </c>
      <c r="AR2761" s="20">
        <f t="shared" si="1590"/>
        <v>0</v>
      </c>
      <c r="AS2761" s="74" t="str">
        <f t="shared" si="1598"/>
        <v>00635U</v>
      </c>
      <c r="AT2761" s="20">
        <f t="shared" si="1591"/>
        <v>0</v>
      </c>
      <c r="AU2761" s="74" t="str">
        <f t="shared" si="1581"/>
        <v>00631L</v>
      </c>
      <c r="AV2761" s="20">
        <f t="shared" si="1592"/>
        <v>1</v>
      </c>
      <c r="AW2761" s="74" t="str">
        <f t="shared" si="1582"/>
        <v>00631L</v>
      </c>
      <c r="AX2761" s="20">
        <f t="shared" si="1583"/>
        <v>1</v>
      </c>
      <c r="AY2761" s="20">
        <f t="shared" si="1593"/>
        <v>0</v>
      </c>
      <c r="AZ2761" s="116">
        <v>42300</v>
      </c>
      <c r="BA2761" s="117">
        <v>17.399999999999999</v>
      </c>
      <c r="BB2761" s="118">
        <v>17.387499999999999</v>
      </c>
      <c r="BC2761" s="76">
        <f t="shared" si="1601"/>
        <v>17.494374999999998</v>
      </c>
      <c r="BD2761" s="76">
        <f t="shared" si="1602"/>
        <v>17.495208333333331</v>
      </c>
      <c r="BE2761" s="77">
        <f t="shared" si="1571"/>
        <v>-6.1091064985173086E-3</v>
      </c>
      <c r="BF2761" s="77">
        <f t="shared" si="1599"/>
        <v>-5.4419662526643446E-3</v>
      </c>
    </row>
    <row r="2762" spans="1:58" s="23" customFormat="1" ht="15.75" customHeight="1" x14ac:dyDescent="0.4">
      <c r="A2762" s="116">
        <v>42298</v>
      </c>
      <c r="B2762" s="112">
        <v>18.225000000000001</v>
      </c>
      <c r="C2762" s="112">
        <v>18.625</v>
      </c>
      <c r="D2762" s="112">
        <v>19.225000000000001</v>
      </c>
      <c r="E2762" s="112">
        <v>19.574999999999999</v>
      </c>
      <c r="F2762" s="112">
        <v>19.725000000000001</v>
      </c>
      <c r="G2762" s="112">
        <v>20.149999999999999</v>
      </c>
      <c r="H2762" s="113">
        <v>20.324999999999999</v>
      </c>
      <c r="I2762" s="90">
        <f t="shared" si="1584"/>
        <v>18.245000000000001</v>
      </c>
      <c r="J2762" s="90">
        <f t="shared" si="1585"/>
        <v>18.655000000000001</v>
      </c>
      <c r="K2762" s="114">
        <v>19</v>
      </c>
      <c r="L2762" s="115">
        <v>0.05</v>
      </c>
      <c r="M2762" s="90">
        <v>16.670000000000002</v>
      </c>
      <c r="N2762" s="90">
        <v>16.7</v>
      </c>
      <c r="O2762" s="90">
        <v>19.46</v>
      </c>
      <c r="P2762" s="90">
        <v>20.86</v>
      </c>
      <c r="Q2762" s="90">
        <v>22.16</v>
      </c>
      <c r="R2762" s="63">
        <f t="shared" si="1573"/>
        <v>6.9499999999999957</v>
      </c>
      <c r="S2762" s="64">
        <f t="shared" si="1572"/>
        <v>6.031746031746027E-2</v>
      </c>
      <c r="T2762" s="65">
        <f t="shared" si="1603"/>
        <v>0.99820359281437143</v>
      </c>
      <c r="U2762" s="65">
        <f t="shared" si="1603"/>
        <v>0.85817060637204512</v>
      </c>
      <c r="V2762" s="65">
        <f t="shared" si="1574"/>
        <v>0.80057526366251197</v>
      </c>
      <c r="W2762" s="65">
        <f t="shared" si="1575"/>
        <v>0.75361010830324904</v>
      </c>
      <c r="X2762" s="61">
        <f t="shared" si="1586"/>
        <v>2.194787379972557E-2</v>
      </c>
      <c r="Y2762" s="66">
        <f t="shared" si="1576"/>
        <v>3.8314176245210732E-2</v>
      </c>
      <c r="Z2762" s="61">
        <f t="shared" si="1577"/>
        <v>2.2471910112359557E-2</v>
      </c>
      <c r="AA2762" s="67">
        <f t="shared" si="1578"/>
        <v>18.245000000000001</v>
      </c>
      <c r="AB2762" s="68">
        <f t="shared" si="1579"/>
        <v>9.1317365269461215E-2</v>
      </c>
      <c r="AC2762" s="69">
        <f t="shared" si="1580"/>
        <v>9.2514970059880339E-2</v>
      </c>
      <c r="AD2762" s="70">
        <f>_xlfn.PERCENTILE.EXC(AC2762:$AC$5675,0.5)</f>
        <v>7.8758272332520057E-2</v>
      </c>
      <c r="AE2762" s="70">
        <f>_xlfn.PERCENTILE.EXC($AC2762:AC$5675,0.35)</f>
        <v>4.3804763853618943E-2</v>
      </c>
      <c r="AF2762" s="71">
        <f t="shared" si="1568"/>
        <v>5.9765666102022406E-2</v>
      </c>
      <c r="AG2762" s="70">
        <f t="shared" si="1569"/>
        <v>-0.1279337538271374</v>
      </c>
      <c r="AH2762" s="70">
        <f t="shared" si="1570"/>
        <v>-0.15861506757985319</v>
      </c>
      <c r="AI2762" s="61" t="str">
        <f t="shared" si="1595"/>
        <v>Short VOL</v>
      </c>
      <c r="AJ2762" s="68" t="str">
        <f t="shared" si="1596"/>
        <v>Short VOL</v>
      </c>
      <c r="AK2762" s="72" t="str">
        <f t="shared" si="1597"/>
        <v>00631L</v>
      </c>
      <c r="AL2762" s="73">
        <f t="shared" si="1587"/>
        <v>1</v>
      </c>
      <c r="AM2762" s="72" t="str">
        <f t="shared" si="1600"/>
        <v>00635U</v>
      </c>
      <c r="AN2762" s="73">
        <f t="shared" si="1588"/>
        <v>0</v>
      </c>
      <c r="AO2762" s="74" t="str">
        <f t="shared" si="1594"/>
        <v>00631L</v>
      </c>
      <c r="AP2762" s="20">
        <f t="shared" si="1589"/>
        <v>1</v>
      </c>
      <c r="AQ2762" s="74" t="str">
        <f t="shared" ref="AQ2762:AQ2825" si="1604">IF(BB2762&gt;BC2762,IF(BE2762&lt;0.2,"00631L","00635U"),"00635U")</f>
        <v>00635U</v>
      </c>
      <c r="AR2762" s="20">
        <f t="shared" si="1590"/>
        <v>0</v>
      </c>
      <c r="AS2762" s="74" t="str">
        <f t="shared" si="1598"/>
        <v>00635U</v>
      </c>
      <c r="AT2762" s="20">
        <f t="shared" si="1591"/>
        <v>0</v>
      </c>
      <c r="AU2762" s="74" t="str">
        <f t="shared" si="1581"/>
        <v>00631L</v>
      </c>
      <c r="AV2762" s="20">
        <f t="shared" si="1592"/>
        <v>1</v>
      </c>
      <c r="AW2762" s="74" t="str">
        <f t="shared" si="1582"/>
        <v>00631L</v>
      </c>
      <c r="AX2762" s="20">
        <f t="shared" si="1583"/>
        <v>1</v>
      </c>
      <c r="AY2762" s="20">
        <f t="shared" si="1593"/>
        <v>0</v>
      </c>
      <c r="AZ2762" s="116">
        <v>42299</v>
      </c>
      <c r="BA2762" s="117">
        <v>17.39</v>
      </c>
      <c r="BB2762" s="118">
        <v>17.337499999999999</v>
      </c>
      <c r="BC2762" s="76">
        <f t="shared" si="1601"/>
        <v>17.497291666666666</v>
      </c>
      <c r="BD2762" s="76">
        <f t="shared" si="1602"/>
        <v>17.494416666666663</v>
      </c>
      <c r="BE2762" s="77">
        <f t="shared" si="1571"/>
        <v>-9.1323657232667155E-3</v>
      </c>
      <c r="BF2762" s="77">
        <f t="shared" si="1599"/>
        <v>-5.968570925009139E-3</v>
      </c>
    </row>
    <row r="2763" spans="1:58" s="23" customFormat="1" ht="15.75" customHeight="1" x14ac:dyDescent="0.4">
      <c r="A2763" s="116">
        <v>42297</v>
      </c>
      <c r="B2763" s="112">
        <v>16.074999999999999</v>
      </c>
      <c r="C2763" s="112">
        <v>17.024999999999999</v>
      </c>
      <c r="D2763" s="112">
        <v>17.625</v>
      </c>
      <c r="E2763" s="112">
        <v>18.425000000000001</v>
      </c>
      <c r="F2763" s="112">
        <v>18.875</v>
      </c>
      <c r="G2763" s="112">
        <v>19.125</v>
      </c>
      <c r="H2763" s="113">
        <v>19.524999999999999</v>
      </c>
      <c r="I2763" s="90">
        <f t="shared" si="1584"/>
        <v>17.024999999999999</v>
      </c>
      <c r="J2763" s="90">
        <f t="shared" si="1585"/>
        <v>17.625</v>
      </c>
      <c r="K2763" s="114">
        <v>0</v>
      </c>
      <c r="L2763" s="115">
        <v>0.04</v>
      </c>
      <c r="M2763" s="90">
        <v>15.01</v>
      </c>
      <c r="N2763" s="90">
        <v>15.75</v>
      </c>
      <c r="O2763" s="90">
        <v>18.600000000000001</v>
      </c>
      <c r="P2763" s="90">
        <v>19.89</v>
      </c>
      <c r="Q2763" s="90">
        <v>21.59</v>
      </c>
      <c r="R2763" s="63">
        <f t="shared" si="1573"/>
        <v>7.730000000000004</v>
      </c>
      <c r="S2763" s="64">
        <f t="shared" si="1572"/>
        <v>5.1401869158878476E-2</v>
      </c>
      <c r="T2763" s="65">
        <f t="shared" si="1603"/>
        <v>0.95301587301587298</v>
      </c>
      <c r="U2763" s="65">
        <f t="shared" si="1603"/>
        <v>0.84677419354838701</v>
      </c>
      <c r="V2763" s="65">
        <f t="shared" si="1574"/>
        <v>0.79185520361990946</v>
      </c>
      <c r="W2763" s="65">
        <f t="shared" si="1575"/>
        <v>0.72950440018527096</v>
      </c>
      <c r="X2763" s="61">
        <f t="shared" si="1586"/>
        <v>5.9097978227060609E-2</v>
      </c>
      <c r="Y2763" s="66">
        <f t="shared" si="1576"/>
        <v>5.9701492537313314E-2</v>
      </c>
      <c r="Z2763" s="61">
        <f t="shared" si="1577"/>
        <v>3.5242290748898765E-2</v>
      </c>
      <c r="AA2763" s="67">
        <f t="shared" si="1578"/>
        <v>17.024999999999999</v>
      </c>
      <c r="AB2763" s="68">
        <f t="shared" si="1579"/>
        <v>2.0634920634920589E-2</v>
      </c>
      <c r="AC2763" s="69">
        <f t="shared" si="1580"/>
        <v>8.0952380952380859E-2</v>
      </c>
      <c r="AD2763" s="70">
        <f>_xlfn.PERCENTILE.EXC(AC2763:$AC$5675,0.5)</f>
        <v>7.8687715836211272E-2</v>
      </c>
      <c r="AE2763" s="70">
        <f>_xlfn.PERCENTILE.EXC($AC2763:AC$5675,0.35)</f>
        <v>4.3760380594391683E-2</v>
      </c>
      <c r="AF2763" s="71">
        <f t="shared" si="1568"/>
        <v>5.9435367435447667E-2</v>
      </c>
      <c r="AG2763" s="70">
        <f t="shared" si="1569"/>
        <v>-0.1279337538271374</v>
      </c>
      <c r="AH2763" s="70">
        <f t="shared" si="1570"/>
        <v>-0.15861506757985319</v>
      </c>
      <c r="AI2763" s="61" t="str">
        <f t="shared" si="1595"/>
        <v>Short VOL</v>
      </c>
      <c r="AJ2763" s="68" t="str">
        <f t="shared" si="1596"/>
        <v>Short VOL</v>
      </c>
      <c r="AK2763" s="72" t="str">
        <f t="shared" si="1597"/>
        <v>00631L</v>
      </c>
      <c r="AL2763" s="73">
        <f t="shared" si="1587"/>
        <v>1</v>
      </c>
      <c r="AM2763" s="72" t="str">
        <f t="shared" si="1600"/>
        <v>00635U</v>
      </c>
      <c r="AN2763" s="73">
        <f t="shared" si="1588"/>
        <v>0</v>
      </c>
      <c r="AO2763" s="74" t="str">
        <f t="shared" si="1594"/>
        <v>00631L</v>
      </c>
      <c r="AP2763" s="20">
        <f t="shared" si="1589"/>
        <v>1</v>
      </c>
      <c r="AQ2763" s="74" t="str">
        <f t="shared" si="1604"/>
        <v>00635U</v>
      </c>
      <c r="AR2763" s="20">
        <f t="shared" si="1590"/>
        <v>0</v>
      </c>
      <c r="AS2763" s="74" t="str">
        <f t="shared" si="1598"/>
        <v>00635U</v>
      </c>
      <c r="AT2763" s="20">
        <f t="shared" si="1591"/>
        <v>0</v>
      </c>
      <c r="AU2763" s="74" t="str">
        <f t="shared" si="1581"/>
        <v>00631L</v>
      </c>
      <c r="AV2763" s="20">
        <f t="shared" si="1592"/>
        <v>1</v>
      </c>
      <c r="AW2763" s="74" t="str">
        <f t="shared" si="1582"/>
        <v>00631L</v>
      </c>
      <c r="AX2763" s="20">
        <f t="shared" si="1583"/>
        <v>1</v>
      </c>
      <c r="AY2763" s="20">
        <f t="shared" si="1593"/>
        <v>0</v>
      </c>
      <c r="AZ2763" s="116">
        <v>42298</v>
      </c>
      <c r="BA2763" s="117">
        <v>17.190000000000001</v>
      </c>
      <c r="BB2763" s="118">
        <v>17.100000000000001</v>
      </c>
      <c r="BC2763" s="76">
        <f t="shared" si="1601"/>
        <v>17.502083333333335</v>
      </c>
      <c r="BD2763" s="76">
        <f t="shared" si="1602"/>
        <v>17.494833333333329</v>
      </c>
      <c r="BE2763" s="77">
        <f t="shared" si="1571"/>
        <v>-2.2973455541007035E-2</v>
      </c>
      <c r="BF2763" s="77">
        <f t="shared" si="1599"/>
        <v>-1.7424191904276173E-2</v>
      </c>
    </row>
    <row r="2764" spans="1:58" s="23" customFormat="1" ht="15.75" customHeight="1" x14ac:dyDescent="0.4">
      <c r="A2764" s="116">
        <v>42296</v>
      </c>
      <c r="B2764" s="112">
        <v>15.275</v>
      </c>
      <c r="C2764" s="112">
        <v>15.95</v>
      </c>
      <c r="D2764" s="112">
        <v>16.774999999999999</v>
      </c>
      <c r="E2764" s="112">
        <v>17.675000000000001</v>
      </c>
      <c r="F2764" s="112">
        <v>18.175000000000001</v>
      </c>
      <c r="G2764" s="112">
        <v>18.425000000000001</v>
      </c>
      <c r="H2764" s="113">
        <v>18.824999999999999</v>
      </c>
      <c r="I2764" s="90">
        <f t="shared" si="1584"/>
        <v>15.923</v>
      </c>
      <c r="J2764" s="90">
        <f t="shared" si="1585"/>
        <v>16.741999999999997</v>
      </c>
      <c r="K2764" s="114">
        <v>1</v>
      </c>
      <c r="L2764" s="115">
        <v>0.04</v>
      </c>
      <c r="M2764" s="90">
        <v>13.87</v>
      </c>
      <c r="N2764" s="90">
        <v>14.98</v>
      </c>
      <c r="O2764" s="90">
        <v>17.86</v>
      </c>
      <c r="P2764" s="90">
        <v>19.399999999999999</v>
      </c>
      <c r="Q2764" s="90">
        <v>21.19</v>
      </c>
      <c r="R2764" s="63">
        <f t="shared" si="1573"/>
        <v>8.4099999999999966</v>
      </c>
      <c r="S2764" s="64">
        <f t="shared" si="1572"/>
        <v>-4.6511627906976934E-3</v>
      </c>
      <c r="T2764" s="65">
        <f t="shared" si="1603"/>
        <v>0.92590120160213607</v>
      </c>
      <c r="U2764" s="65">
        <f t="shared" si="1603"/>
        <v>0.83874580067189253</v>
      </c>
      <c r="V2764" s="65">
        <f t="shared" si="1574"/>
        <v>0.77216494845360828</v>
      </c>
      <c r="W2764" s="65">
        <f t="shared" si="1575"/>
        <v>0.70693723454459645</v>
      </c>
      <c r="X2764" s="61">
        <f t="shared" si="1586"/>
        <v>4.4189852700490931E-2</v>
      </c>
      <c r="Y2764" s="66">
        <f t="shared" si="1576"/>
        <v>6.5063649222064979E-2</v>
      </c>
      <c r="Z2764" s="61">
        <f t="shared" si="1577"/>
        <v>5.1435031087106529E-2</v>
      </c>
      <c r="AA2764" s="67">
        <f t="shared" si="1578"/>
        <v>15.923</v>
      </c>
      <c r="AB2764" s="68">
        <f t="shared" si="1579"/>
        <v>1.9692923898531368E-2</v>
      </c>
      <c r="AC2764" s="69">
        <f t="shared" si="1580"/>
        <v>6.2950600801068068E-2</v>
      </c>
      <c r="AD2764" s="70">
        <f>_xlfn.PERCENTILE.EXC(AC2764:$AC$5675,0.5)</f>
        <v>7.867639665469682E-2</v>
      </c>
      <c r="AE2764" s="70">
        <f>_xlfn.PERCENTILE.EXC($AC2764:AC$5675,0.35)</f>
        <v>4.3742845426049677E-2</v>
      </c>
      <c r="AF2764" s="71">
        <f t="shared" si="1568"/>
        <v>5.8930223628263646E-2</v>
      </c>
      <c r="AG2764" s="70">
        <f t="shared" si="1569"/>
        <v>-0.1279337538271374</v>
      </c>
      <c r="AH2764" s="70">
        <f t="shared" si="1570"/>
        <v>-0.15861506757985319</v>
      </c>
      <c r="AI2764" s="61" t="str">
        <f t="shared" si="1595"/>
        <v>Safety</v>
      </c>
      <c r="AJ2764" s="68" t="str">
        <f t="shared" si="1596"/>
        <v>Short VOL</v>
      </c>
      <c r="AK2764" s="72" t="str">
        <f t="shared" si="1597"/>
        <v>00631L</v>
      </c>
      <c r="AL2764" s="73">
        <f t="shared" si="1587"/>
        <v>1</v>
      </c>
      <c r="AM2764" s="72" t="str">
        <f t="shared" si="1600"/>
        <v>00635U</v>
      </c>
      <c r="AN2764" s="73">
        <f t="shared" si="1588"/>
        <v>0</v>
      </c>
      <c r="AO2764" s="74" t="str">
        <f t="shared" si="1594"/>
        <v>00631L</v>
      </c>
      <c r="AP2764" s="20">
        <f t="shared" si="1589"/>
        <v>1</v>
      </c>
      <c r="AQ2764" s="74" t="str">
        <f t="shared" si="1604"/>
        <v>00635U</v>
      </c>
      <c r="AR2764" s="20">
        <f t="shared" si="1590"/>
        <v>0</v>
      </c>
      <c r="AS2764" s="74" t="str">
        <f t="shared" si="1598"/>
        <v>00635U</v>
      </c>
      <c r="AT2764" s="20">
        <f t="shared" si="1591"/>
        <v>0</v>
      </c>
      <c r="AU2764" s="74" t="str">
        <f t="shared" si="1581"/>
        <v>00631L</v>
      </c>
      <c r="AV2764" s="20">
        <f t="shared" si="1592"/>
        <v>1</v>
      </c>
      <c r="AW2764" s="74" t="str">
        <f t="shared" si="1582"/>
        <v>00631L</v>
      </c>
      <c r="AX2764" s="20">
        <f t="shared" si="1583"/>
        <v>1</v>
      </c>
      <c r="AY2764" s="20">
        <f t="shared" si="1593"/>
        <v>0</v>
      </c>
      <c r="AZ2764" s="116">
        <v>42297</v>
      </c>
      <c r="BA2764" s="117">
        <v>17.11</v>
      </c>
      <c r="BB2764" s="118">
        <v>17.125</v>
      </c>
      <c r="BC2764" s="76">
        <f t="shared" si="1601"/>
        <v>17.511875</v>
      </c>
      <c r="BD2764" s="76">
        <f t="shared" si="1602"/>
        <v>17.502249999999997</v>
      </c>
      <c r="BE2764" s="77">
        <f t="shared" si="1571"/>
        <v>-2.2092151754166806E-2</v>
      </c>
      <c r="BF2764" s="77">
        <f t="shared" si="1599"/>
        <v>-2.2411404248025093E-2</v>
      </c>
    </row>
    <row r="2765" spans="1:58" s="23" customFormat="1" ht="15.75" customHeight="1" x14ac:dyDescent="0.4">
      <c r="A2765" s="116">
        <v>42293</v>
      </c>
      <c r="B2765" s="112">
        <v>16.100000000000001</v>
      </c>
      <c r="C2765" s="112">
        <v>17.074999999999999</v>
      </c>
      <c r="D2765" s="112">
        <v>17.725000000000001</v>
      </c>
      <c r="E2765" s="112">
        <v>18.524999999999999</v>
      </c>
      <c r="F2765" s="112">
        <v>18.975000000000001</v>
      </c>
      <c r="G2765" s="112">
        <v>19.149999999999999</v>
      </c>
      <c r="H2765" s="113">
        <v>19.574999999999999</v>
      </c>
      <c r="I2765" s="90">
        <f t="shared" si="1584"/>
        <v>16.997</v>
      </c>
      <c r="J2765" s="90">
        <f t="shared" si="1585"/>
        <v>17.673000000000002</v>
      </c>
      <c r="K2765" s="114">
        <v>2</v>
      </c>
      <c r="L2765" s="115">
        <v>0.04</v>
      </c>
      <c r="M2765" s="90">
        <v>12.89</v>
      </c>
      <c r="N2765" s="90">
        <v>15.05</v>
      </c>
      <c r="O2765" s="90">
        <v>18.670000000000002</v>
      </c>
      <c r="P2765" s="90">
        <v>19.940000000000001</v>
      </c>
      <c r="Q2765" s="90">
        <v>21.5</v>
      </c>
      <c r="R2765" s="63">
        <f t="shared" si="1573"/>
        <v>10.669999999999998</v>
      </c>
      <c r="S2765" s="64">
        <f t="shared" si="1572"/>
        <v>-6.2305295950155763E-2</v>
      </c>
      <c r="T2765" s="65">
        <f t="shared" si="1603"/>
        <v>0.85647840531561459</v>
      </c>
      <c r="U2765" s="65">
        <f t="shared" si="1603"/>
        <v>0.80610605249062661</v>
      </c>
      <c r="V2765" s="65">
        <f t="shared" si="1574"/>
        <v>0.75476429287863589</v>
      </c>
      <c r="W2765" s="65">
        <f t="shared" si="1575"/>
        <v>0.70000000000000007</v>
      </c>
      <c r="X2765" s="61">
        <f t="shared" si="1586"/>
        <v>6.0559006211179989E-2</v>
      </c>
      <c r="Y2765" s="66">
        <f t="shared" si="1576"/>
        <v>5.668016194331988E-2</v>
      </c>
      <c r="Z2765" s="61">
        <f t="shared" si="1577"/>
        <v>3.9771724421956929E-2</v>
      </c>
      <c r="AA2765" s="67">
        <f t="shared" si="1578"/>
        <v>16.997</v>
      </c>
      <c r="AB2765" s="68">
        <f t="shared" si="1579"/>
        <v>6.9767441860465157E-2</v>
      </c>
      <c r="AC2765" s="69">
        <f t="shared" si="1580"/>
        <v>0.12936877076411954</v>
      </c>
      <c r="AD2765" s="70">
        <f>_xlfn.PERCENTILE.EXC(AC2765:$AC$5675,0.5)</f>
        <v>7.8687715836211272E-2</v>
      </c>
      <c r="AE2765" s="70">
        <f>_xlfn.PERCENTILE.EXC($AC2765:AC$5675,0.35)</f>
        <v>4.3725310257707671E-2</v>
      </c>
      <c r="AF2765" s="71">
        <f t="shared" si="1568"/>
        <v>5.8661002791616991E-2</v>
      </c>
      <c r="AG2765" s="70">
        <f t="shared" si="1569"/>
        <v>-0.1279337538271374</v>
      </c>
      <c r="AH2765" s="70">
        <f t="shared" si="1570"/>
        <v>-0.15861506757985319</v>
      </c>
      <c r="AI2765" s="61" t="str">
        <f t="shared" si="1595"/>
        <v>Short VOL</v>
      </c>
      <c r="AJ2765" s="68" t="str">
        <f t="shared" si="1596"/>
        <v>Short VOL</v>
      </c>
      <c r="AK2765" s="72" t="str">
        <f t="shared" si="1597"/>
        <v>00631L</v>
      </c>
      <c r="AL2765" s="73">
        <f t="shared" si="1587"/>
        <v>1</v>
      </c>
      <c r="AM2765" s="72" t="str">
        <f t="shared" si="1600"/>
        <v>00635U</v>
      </c>
      <c r="AN2765" s="73">
        <f t="shared" si="1588"/>
        <v>0</v>
      </c>
      <c r="AO2765" s="74" t="str">
        <f t="shared" si="1594"/>
        <v>00631L</v>
      </c>
      <c r="AP2765" s="20">
        <f t="shared" si="1589"/>
        <v>1</v>
      </c>
      <c r="AQ2765" s="74" t="str">
        <f t="shared" si="1604"/>
        <v>00635U</v>
      </c>
      <c r="AR2765" s="20">
        <f t="shared" si="1590"/>
        <v>0</v>
      </c>
      <c r="AS2765" s="74" t="str">
        <f t="shared" si="1598"/>
        <v>00635U</v>
      </c>
      <c r="AT2765" s="20">
        <f t="shared" si="1591"/>
        <v>0</v>
      </c>
      <c r="AU2765" s="74" t="str">
        <f t="shared" si="1581"/>
        <v>00631L</v>
      </c>
      <c r="AV2765" s="20">
        <f t="shared" si="1592"/>
        <v>1</v>
      </c>
      <c r="AW2765" s="74" t="str">
        <f t="shared" si="1582"/>
        <v>00631L</v>
      </c>
      <c r="AX2765" s="20">
        <f t="shared" si="1583"/>
        <v>1</v>
      </c>
      <c r="AY2765" s="20">
        <f t="shared" si="1593"/>
        <v>0</v>
      </c>
      <c r="AZ2765" s="116">
        <v>42296</v>
      </c>
      <c r="BA2765" s="117">
        <v>17.05</v>
      </c>
      <c r="BB2765" s="118">
        <v>17.05</v>
      </c>
      <c r="BC2765" s="76">
        <f t="shared" si="1601"/>
        <v>17.520416666666669</v>
      </c>
      <c r="BD2765" s="76">
        <f t="shared" si="1602"/>
        <v>17.510624999999997</v>
      </c>
      <c r="BE2765" s="77">
        <f t="shared" si="1571"/>
        <v>-2.6849627815168132E-2</v>
      </c>
      <c r="BF2765" s="77">
        <f t="shared" si="1599"/>
        <v>-2.6305457400863579E-2</v>
      </c>
    </row>
    <row r="2766" spans="1:58" s="23" customFormat="1" ht="15.75" customHeight="1" x14ac:dyDescent="0.4">
      <c r="A2766" s="116">
        <v>42292</v>
      </c>
      <c r="B2766" s="112">
        <v>16.574999999999999</v>
      </c>
      <c r="C2766" s="112">
        <v>17.175000000000001</v>
      </c>
      <c r="D2766" s="112">
        <v>17.7</v>
      </c>
      <c r="E2766" s="112">
        <v>18.475000000000001</v>
      </c>
      <c r="F2766" s="112">
        <v>18.925000000000001</v>
      </c>
      <c r="G2766" s="112">
        <v>19.125</v>
      </c>
      <c r="H2766" s="113">
        <v>19.524999999999999</v>
      </c>
      <c r="I2766" s="90">
        <f t="shared" si="1584"/>
        <v>17.103000000000002</v>
      </c>
      <c r="J2766" s="90">
        <f t="shared" si="1585"/>
        <v>17.637</v>
      </c>
      <c r="K2766" s="114">
        <v>3</v>
      </c>
      <c r="L2766" s="115">
        <v>0.04</v>
      </c>
      <c r="M2766" s="90">
        <v>13.85</v>
      </c>
      <c r="N2766" s="90">
        <v>16.05</v>
      </c>
      <c r="O2766" s="90">
        <v>19.43</v>
      </c>
      <c r="P2766" s="90">
        <v>19.86</v>
      </c>
      <c r="Q2766" s="90">
        <v>21.65</v>
      </c>
      <c r="R2766" s="63">
        <f t="shared" si="1573"/>
        <v>9.39</v>
      </c>
      <c r="S2766" s="64">
        <f t="shared" si="1572"/>
        <v>-0.10981697171381033</v>
      </c>
      <c r="T2766" s="65">
        <f t="shared" si="1603"/>
        <v>0.86292834890965731</v>
      </c>
      <c r="U2766" s="65">
        <f t="shared" si="1603"/>
        <v>0.82604220277920748</v>
      </c>
      <c r="V2766" s="65">
        <f t="shared" si="1574"/>
        <v>0.80815709969788529</v>
      </c>
      <c r="W2766" s="65">
        <f t="shared" si="1575"/>
        <v>0.74133949191685922</v>
      </c>
      <c r="X2766" s="61">
        <f t="shared" si="1586"/>
        <v>3.6199095022624521E-2</v>
      </c>
      <c r="Y2766" s="66">
        <f t="shared" si="1576"/>
        <v>5.6833558863328665E-2</v>
      </c>
      <c r="Z2766" s="61">
        <f t="shared" si="1577"/>
        <v>3.1222592527626665E-2</v>
      </c>
      <c r="AA2766" s="67">
        <f t="shared" si="1578"/>
        <v>17.103000000000002</v>
      </c>
      <c r="AB2766" s="68">
        <f t="shared" si="1579"/>
        <v>3.2710280373831689E-2</v>
      </c>
      <c r="AC2766" s="69">
        <f t="shared" si="1580"/>
        <v>6.560747663551407E-2</v>
      </c>
      <c r="AD2766" s="70">
        <f>_xlfn.PERCENTILE.EXC(AC2766:$AC$5675,0.5)</f>
        <v>7.867639665469682E-2</v>
      </c>
      <c r="AE2766" s="70">
        <f>_xlfn.PERCENTILE.EXC($AC2766:AC$5675,0.35)</f>
        <v>4.3712340030433866E-2</v>
      </c>
      <c r="AF2766" s="71">
        <f t="shared" ref="AF2766:AF2829" si="1605">_xlfn.PERCENTILE.EXC($AC2766:$AC3766,0.28)</f>
        <v>5.8341363998672777E-2</v>
      </c>
      <c r="AG2766" s="70">
        <f t="shared" ref="AG2766:AG2829" si="1606">_xlfn.PERCENTILE.EXC($AC2766:$AC3766,0.01)</f>
        <v>-0.1279337538271374</v>
      </c>
      <c r="AH2766" s="70">
        <f t="shared" ref="AH2766:AH2829" si="1607">_xlfn.PERCENTILE.EXC($AC2766:$AC3766,0.005)</f>
        <v>-0.15861506757985319</v>
      </c>
      <c r="AI2766" s="61" t="str">
        <f t="shared" si="1595"/>
        <v>Safety</v>
      </c>
      <c r="AJ2766" s="68" t="str">
        <f t="shared" si="1596"/>
        <v>Short VOL</v>
      </c>
      <c r="AK2766" s="72" t="str">
        <f t="shared" si="1597"/>
        <v>00631L</v>
      </c>
      <c r="AL2766" s="73">
        <f t="shared" si="1587"/>
        <v>1</v>
      </c>
      <c r="AM2766" s="72" t="str">
        <f t="shared" si="1600"/>
        <v>00635U</v>
      </c>
      <c r="AN2766" s="73">
        <f t="shared" si="1588"/>
        <v>0</v>
      </c>
      <c r="AO2766" s="74" t="str">
        <f t="shared" si="1594"/>
        <v>00631L</v>
      </c>
      <c r="AP2766" s="20">
        <f t="shared" si="1589"/>
        <v>1</v>
      </c>
      <c r="AQ2766" s="74" t="str">
        <f t="shared" si="1604"/>
        <v>00635U</v>
      </c>
      <c r="AR2766" s="20">
        <f t="shared" si="1590"/>
        <v>0</v>
      </c>
      <c r="AS2766" s="74" t="str">
        <f t="shared" si="1598"/>
        <v>00635U</v>
      </c>
      <c r="AT2766" s="20">
        <f t="shared" si="1591"/>
        <v>0</v>
      </c>
      <c r="AU2766" s="74" t="str">
        <f t="shared" si="1581"/>
        <v>00631L</v>
      </c>
      <c r="AV2766" s="20">
        <f t="shared" si="1592"/>
        <v>1</v>
      </c>
      <c r="AW2766" s="74" t="str">
        <f t="shared" si="1582"/>
        <v>00631L</v>
      </c>
      <c r="AX2766" s="20">
        <f t="shared" si="1583"/>
        <v>1</v>
      </c>
      <c r="AY2766" s="20">
        <f t="shared" si="1593"/>
        <v>0</v>
      </c>
      <c r="AZ2766" s="116">
        <v>42293</v>
      </c>
      <c r="BA2766" s="117">
        <v>17.16</v>
      </c>
      <c r="BB2766" s="118">
        <v>17.162500000000001</v>
      </c>
      <c r="BC2766" s="76">
        <f t="shared" si="1601"/>
        <v>17.530624999999997</v>
      </c>
      <c r="BD2766" s="76">
        <f t="shared" si="1602"/>
        <v>17.52225</v>
      </c>
      <c r="BE2766" s="77">
        <f t="shared" si="1571"/>
        <v>-2.0998966095047703E-2</v>
      </c>
      <c r="BF2766" s="77">
        <f t="shared" si="1599"/>
        <v>-2.0673714848264323E-2</v>
      </c>
    </row>
    <row r="2767" spans="1:58" s="23" customFormat="1" ht="15.75" customHeight="1" x14ac:dyDescent="0.4">
      <c r="A2767" s="116">
        <v>42291</v>
      </c>
      <c r="B2767" s="112">
        <v>18.324999999999999</v>
      </c>
      <c r="C2767" s="112">
        <v>18.725000000000001</v>
      </c>
      <c r="D2767" s="112">
        <v>19.125</v>
      </c>
      <c r="E2767" s="112">
        <v>19.725000000000001</v>
      </c>
      <c r="F2767" s="112">
        <v>20.05</v>
      </c>
      <c r="G2767" s="112">
        <v>20.2</v>
      </c>
      <c r="H2767" s="113">
        <v>20.574999999999999</v>
      </c>
      <c r="I2767" s="90">
        <f t="shared" si="1584"/>
        <v>18.661000000000001</v>
      </c>
      <c r="J2767" s="90">
        <f t="shared" si="1585"/>
        <v>19.061</v>
      </c>
      <c r="K2767" s="114">
        <v>4</v>
      </c>
      <c r="L2767" s="115">
        <v>0.04</v>
      </c>
      <c r="M2767" s="90">
        <v>16.899999999999999</v>
      </c>
      <c r="N2767" s="90">
        <v>18.03</v>
      </c>
      <c r="O2767" s="90">
        <v>20.81</v>
      </c>
      <c r="P2767" s="90">
        <v>21.34</v>
      </c>
      <c r="Q2767" s="90">
        <v>22.53</v>
      </c>
      <c r="R2767" s="63">
        <f t="shared" si="1573"/>
        <v>7.2199999999999989</v>
      </c>
      <c r="S2767" s="64">
        <f t="shared" si="1572"/>
        <v>2.0373514431239356E-2</v>
      </c>
      <c r="T2767" s="65">
        <f t="shared" si="1603"/>
        <v>0.93732667775928991</v>
      </c>
      <c r="U2767" s="65">
        <f t="shared" si="1603"/>
        <v>0.8664103796251803</v>
      </c>
      <c r="V2767" s="65">
        <f t="shared" si="1574"/>
        <v>0.84489222118088103</v>
      </c>
      <c r="W2767" s="65">
        <f t="shared" si="1575"/>
        <v>0.80026631158455397</v>
      </c>
      <c r="X2767" s="61">
        <f t="shared" si="1586"/>
        <v>2.1828103683492615E-2</v>
      </c>
      <c r="Y2767" s="66">
        <f t="shared" si="1576"/>
        <v>4.3092522179974543E-2</v>
      </c>
      <c r="Z2767" s="61">
        <f t="shared" si="1577"/>
        <v>2.1435078505974949E-2</v>
      </c>
      <c r="AA2767" s="67">
        <f t="shared" si="1578"/>
        <v>18.661000000000001</v>
      </c>
      <c r="AB2767" s="68">
        <f t="shared" si="1579"/>
        <v>1.6361619523017089E-2</v>
      </c>
      <c r="AC2767" s="69">
        <f t="shared" si="1580"/>
        <v>3.4997226844148653E-2</v>
      </c>
      <c r="AD2767" s="70">
        <f>_xlfn.PERCENTILE.EXC(AC2767:$AC$5675,0.5)</f>
        <v>7.8687715836211272E-2</v>
      </c>
      <c r="AE2767" s="70">
        <f>_xlfn.PERCENTILE.EXC($AC2767:AC$5675,0.35)</f>
        <v>4.370545639125098E-2</v>
      </c>
      <c r="AF2767" s="71">
        <f t="shared" si="1605"/>
        <v>5.7891731574856171E-2</v>
      </c>
      <c r="AG2767" s="70">
        <f t="shared" si="1606"/>
        <v>-0.1279337538271374</v>
      </c>
      <c r="AH2767" s="70">
        <f t="shared" si="1607"/>
        <v>-0.15861506757985319</v>
      </c>
      <c r="AI2767" s="61" t="str">
        <f t="shared" si="1595"/>
        <v>Safety</v>
      </c>
      <c r="AJ2767" s="68" t="str">
        <f t="shared" si="1596"/>
        <v>Safety</v>
      </c>
      <c r="AK2767" s="72" t="str">
        <f t="shared" si="1597"/>
        <v>00635U</v>
      </c>
      <c r="AL2767" s="73">
        <f t="shared" si="1587"/>
        <v>0</v>
      </c>
      <c r="AM2767" s="72" t="str">
        <f t="shared" si="1600"/>
        <v>00635U</v>
      </c>
      <c r="AN2767" s="73">
        <f t="shared" si="1588"/>
        <v>0</v>
      </c>
      <c r="AO2767" s="74" t="str">
        <f t="shared" si="1594"/>
        <v>00635U</v>
      </c>
      <c r="AP2767" s="20">
        <f t="shared" si="1589"/>
        <v>0</v>
      </c>
      <c r="AQ2767" s="74" t="str">
        <f t="shared" si="1604"/>
        <v>00635U</v>
      </c>
      <c r="AR2767" s="20">
        <f t="shared" si="1590"/>
        <v>0</v>
      </c>
      <c r="AS2767" s="74" t="str">
        <f t="shared" si="1598"/>
        <v>00635U</v>
      </c>
      <c r="AT2767" s="20">
        <f t="shared" si="1591"/>
        <v>0</v>
      </c>
      <c r="AU2767" s="74" t="str">
        <f t="shared" si="1581"/>
        <v>00635U</v>
      </c>
      <c r="AV2767" s="20">
        <f t="shared" si="1592"/>
        <v>0</v>
      </c>
      <c r="AW2767" s="74" t="str">
        <f t="shared" si="1582"/>
        <v>00635U</v>
      </c>
      <c r="AX2767" s="20">
        <f t="shared" si="1583"/>
        <v>0</v>
      </c>
      <c r="AY2767" s="20">
        <f t="shared" si="1593"/>
        <v>1</v>
      </c>
      <c r="AZ2767" s="116">
        <v>42292</v>
      </c>
      <c r="BA2767" s="117">
        <v>17.2</v>
      </c>
      <c r="BB2767" s="118">
        <v>17.2</v>
      </c>
      <c r="BC2767" s="76">
        <f t="shared" si="1601"/>
        <v>17.535833333333333</v>
      </c>
      <c r="BD2767" s="76">
        <f t="shared" si="1602"/>
        <v>17.531249999999996</v>
      </c>
      <c r="BE2767" s="77">
        <f t="shared" si="1571"/>
        <v>-1.9151261702228774E-2</v>
      </c>
      <c r="BF2767" s="77">
        <f t="shared" si="1599"/>
        <v>-1.8894830659536385E-2</v>
      </c>
    </row>
    <row r="2768" spans="1:58" s="23" customFormat="1" ht="15.75" customHeight="1" x14ac:dyDescent="0.4">
      <c r="A2768" s="116">
        <v>42290</v>
      </c>
      <c r="B2768" s="112">
        <v>18.274999999999999</v>
      </c>
      <c r="C2768" s="112">
        <v>18.675000000000001</v>
      </c>
      <c r="D2768" s="112">
        <v>18.925000000000001</v>
      </c>
      <c r="E2768" s="112">
        <v>19.475000000000001</v>
      </c>
      <c r="F2768" s="112">
        <v>19.774999999999999</v>
      </c>
      <c r="G2768" s="112">
        <v>19.925000000000001</v>
      </c>
      <c r="H2768" s="113">
        <v>20.225000000000001</v>
      </c>
      <c r="I2768" s="90">
        <f t="shared" si="1584"/>
        <v>18.594999999999999</v>
      </c>
      <c r="J2768" s="90">
        <f t="shared" si="1585"/>
        <v>18.875</v>
      </c>
      <c r="K2768" s="114">
        <v>5</v>
      </c>
      <c r="L2768" s="115">
        <v>0.04</v>
      </c>
      <c r="M2768" s="90">
        <v>16.53</v>
      </c>
      <c r="N2768" s="90">
        <v>17.670000000000002</v>
      </c>
      <c r="O2768" s="90">
        <v>20.5</v>
      </c>
      <c r="P2768" s="90">
        <v>21.1</v>
      </c>
      <c r="Q2768" s="90">
        <v>21.87</v>
      </c>
      <c r="R2768" s="63">
        <f t="shared" si="1573"/>
        <v>7.3999999999999986</v>
      </c>
      <c r="S2768" s="64">
        <f t="shared" si="1572"/>
        <v>9.2764378478664186E-2</v>
      </c>
      <c r="T2768" s="65">
        <f t="shared" si="1603"/>
        <v>0.93548387096774188</v>
      </c>
      <c r="U2768" s="65">
        <f t="shared" si="1603"/>
        <v>0.86195121951219522</v>
      </c>
      <c r="V2768" s="65">
        <f t="shared" si="1574"/>
        <v>0.8374407582938389</v>
      </c>
      <c r="W2768" s="65">
        <f t="shared" si="1575"/>
        <v>0.80795610425240061</v>
      </c>
      <c r="X2768" s="61">
        <f t="shared" si="1586"/>
        <v>2.1887824897400938E-2</v>
      </c>
      <c r="Y2768" s="66">
        <f t="shared" si="1576"/>
        <v>3.8510911424903718E-2</v>
      </c>
      <c r="Z2768" s="61">
        <f t="shared" si="1577"/>
        <v>1.5057811239580594E-2</v>
      </c>
      <c r="AA2768" s="67">
        <f t="shared" si="1578"/>
        <v>18.595000000000002</v>
      </c>
      <c r="AB2768" s="68">
        <f t="shared" si="1579"/>
        <v>3.4238822863610456E-2</v>
      </c>
      <c r="AC2768" s="69">
        <f t="shared" si="1580"/>
        <v>5.2348613469156799E-2</v>
      </c>
      <c r="AD2768" s="70">
        <f>_xlfn.PERCENTILE.EXC(AC2768:$AC$5675,0.5)</f>
        <v>7.8758272332520057E-2</v>
      </c>
      <c r="AE2768" s="70">
        <f>_xlfn.PERCENTILE.EXC($AC2768:AC$5675,0.35)</f>
        <v>4.3722805233658818E-2</v>
      </c>
      <c r="AF2768" s="71">
        <f t="shared" si="1605"/>
        <v>5.7891731574856171E-2</v>
      </c>
      <c r="AG2768" s="70">
        <f t="shared" si="1606"/>
        <v>-0.1279337538271374</v>
      </c>
      <c r="AH2768" s="70">
        <f t="shared" si="1607"/>
        <v>-0.15861506757985319</v>
      </c>
      <c r="AI2768" s="61" t="str">
        <f t="shared" si="1595"/>
        <v>Safety</v>
      </c>
      <c r="AJ2768" s="68" t="str">
        <f t="shared" si="1596"/>
        <v>Safety</v>
      </c>
      <c r="AK2768" s="72" t="str">
        <f t="shared" si="1597"/>
        <v>00635U</v>
      </c>
      <c r="AL2768" s="73">
        <f t="shared" si="1587"/>
        <v>0</v>
      </c>
      <c r="AM2768" s="72" t="str">
        <f t="shared" si="1600"/>
        <v>00635U</v>
      </c>
      <c r="AN2768" s="73">
        <f t="shared" si="1588"/>
        <v>0</v>
      </c>
      <c r="AO2768" s="74" t="str">
        <f t="shared" si="1594"/>
        <v>00635U</v>
      </c>
      <c r="AP2768" s="20">
        <f t="shared" si="1589"/>
        <v>0</v>
      </c>
      <c r="AQ2768" s="74" t="str">
        <f t="shared" si="1604"/>
        <v>00635U</v>
      </c>
      <c r="AR2768" s="20">
        <f t="shared" si="1590"/>
        <v>0</v>
      </c>
      <c r="AS2768" s="74" t="str">
        <f t="shared" si="1598"/>
        <v>00635U</v>
      </c>
      <c r="AT2768" s="20">
        <f t="shared" si="1591"/>
        <v>0</v>
      </c>
      <c r="AU2768" s="74" t="str">
        <f t="shared" si="1581"/>
        <v>00635U</v>
      </c>
      <c r="AV2768" s="20">
        <f t="shared" si="1592"/>
        <v>0</v>
      </c>
      <c r="AW2768" s="74" t="str">
        <f t="shared" si="1582"/>
        <v>00631L</v>
      </c>
      <c r="AX2768" s="20">
        <f t="shared" si="1583"/>
        <v>1</v>
      </c>
      <c r="AY2768" s="20">
        <f t="shared" si="1593"/>
        <v>1</v>
      </c>
      <c r="AZ2768" s="116">
        <v>42291</v>
      </c>
      <c r="BA2768" s="117">
        <v>17.23</v>
      </c>
      <c r="BB2768" s="118">
        <v>17.212499999999999</v>
      </c>
      <c r="BC2768" s="76">
        <f t="shared" si="1601"/>
        <v>17.537291666666665</v>
      </c>
      <c r="BD2768" s="76">
        <f t="shared" si="1602"/>
        <v>17.536333333333332</v>
      </c>
      <c r="BE2768" s="77">
        <f t="shared" si="1571"/>
        <v>-1.8520058446881024E-2</v>
      </c>
      <c r="BF2768" s="77">
        <f t="shared" si="1599"/>
        <v>-1.7468493983918976E-2</v>
      </c>
    </row>
    <row r="2769" spans="1:58" s="23" customFormat="1" ht="15.75" customHeight="1" x14ac:dyDescent="0.4">
      <c r="A2769" s="116">
        <v>42289</v>
      </c>
      <c r="B2769" s="112">
        <v>16.725000000000001</v>
      </c>
      <c r="C2769" s="112">
        <v>17.175000000000001</v>
      </c>
      <c r="D2769" s="112">
        <v>17.675000000000001</v>
      </c>
      <c r="E2769" s="112">
        <v>18.324999999999999</v>
      </c>
      <c r="F2769" s="112">
        <v>18.8</v>
      </c>
      <c r="G2769" s="112">
        <v>19.024999999999999</v>
      </c>
      <c r="H2769" s="113">
        <v>19.45</v>
      </c>
      <c r="I2769" s="90">
        <f t="shared" si="1584"/>
        <v>17.067</v>
      </c>
      <c r="J2769" s="90">
        <f t="shared" si="1585"/>
        <v>17.555</v>
      </c>
      <c r="K2769" s="114">
        <v>6</v>
      </c>
      <c r="L2769" s="115">
        <v>0.04</v>
      </c>
      <c r="M2769" s="90">
        <v>14.73</v>
      </c>
      <c r="N2769" s="90">
        <v>16.170000000000002</v>
      </c>
      <c r="O2769" s="90">
        <v>19.260000000000002</v>
      </c>
      <c r="P2769" s="90">
        <v>20.100000000000001</v>
      </c>
      <c r="Q2769" s="90">
        <v>21.6</v>
      </c>
      <c r="R2769" s="63">
        <f t="shared" si="1573"/>
        <v>8.4599999999999973</v>
      </c>
      <c r="S2769" s="64">
        <f t="shared" si="1572"/>
        <v>-5.3278688524589966E-2</v>
      </c>
      <c r="T2769" s="65">
        <f t="shared" si="1603"/>
        <v>0.91094619666048227</v>
      </c>
      <c r="U2769" s="65">
        <f t="shared" si="1603"/>
        <v>0.83956386292834895</v>
      </c>
      <c r="V2769" s="65">
        <f t="shared" si="1574"/>
        <v>0.80447761194029854</v>
      </c>
      <c r="W2769" s="65">
        <f t="shared" si="1575"/>
        <v>0.74861111111111112</v>
      </c>
      <c r="X2769" s="61">
        <f t="shared" si="1586"/>
        <v>2.6905829596412512E-2</v>
      </c>
      <c r="Y2769" s="66">
        <f t="shared" si="1576"/>
        <v>6.1391541609822652E-2</v>
      </c>
      <c r="Z2769" s="61">
        <f t="shared" si="1577"/>
        <v>2.8593191539227722E-2</v>
      </c>
      <c r="AA2769" s="67">
        <f t="shared" si="1578"/>
        <v>17.067</v>
      </c>
      <c r="AB2769" s="68">
        <f t="shared" si="1579"/>
        <v>3.4322820037105732E-2</v>
      </c>
      <c r="AC2769" s="69">
        <f t="shared" si="1580"/>
        <v>5.547309833024109E-2</v>
      </c>
      <c r="AD2769" s="70">
        <f>_xlfn.PERCENTILE.EXC(AC2769:$AC$5675,0.5)</f>
        <v>7.8828828828828829E-2</v>
      </c>
      <c r="AE2769" s="70">
        <f>_xlfn.PERCENTILE.EXC($AC2769:AC$5675,0.35)</f>
        <v>4.3711356653407737E-2</v>
      </c>
      <c r="AF2769" s="71">
        <f t="shared" si="1605"/>
        <v>5.7891731574856171E-2</v>
      </c>
      <c r="AG2769" s="70">
        <f t="shared" si="1606"/>
        <v>-0.1279337538271374</v>
      </c>
      <c r="AH2769" s="70">
        <f t="shared" si="1607"/>
        <v>-0.15861506757985319</v>
      </c>
      <c r="AI2769" s="61" t="str">
        <f t="shared" si="1595"/>
        <v>Safety</v>
      </c>
      <c r="AJ2769" s="68" t="str">
        <f t="shared" si="1596"/>
        <v>Safety</v>
      </c>
      <c r="AK2769" s="72" t="str">
        <f t="shared" si="1597"/>
        <v>00635U</v>
      </c>
      <c r="AL2769" s="73">
        <f t="shared" si="1587"/>
        <v>0</v>
      </c>
      <c r="AM2769" s="72" t="str">
        <f t="shared" si="1600"/>
        <v>00635U</v>
      </c>
      <c r="AN2769" s="73">
        <f t="shared" si="1588"/>
        <v>0</v>
      </c>
      <c r="AO2769" s="74" t="str">
        <f t="shared" si="1594"/>
        <v>00635U</v>
      </c>
      <c r="AP2769" s="20">
        <f t="shared" si="1589"/>
        <v>0</v>
      </c>
      <c r="AQ2769" s="74" t="str">
        <f t="shared" si="1604"/>
        <v>00635U</v>
      </c>
      <c r="AR2769" s="20">
        <f t="shared" si="1590"/>
        <v>0</v>
      </c>
      <c r="AS2769" s="74" t="str">
        <f t="shared" si="1598"/>
        <v>00635U</v>
      </c>
      <c r="AT2769" s="20">
        <f t="shared" si="1591"/>
        <v>0</v>
      </c>
      <c r="AU2769" s="74" t="str">
        <f t="shared" si="1581"/>
        <v>00635U</v>
      </c>
      <c r="AV2769" s="20">
        <f t="shared" si="1592"/>
        <v>0</v>
      </c>
      <c r="AW2769" s="74" t="str">
        <f t="shared" si="1582"/>
        <v>00631L</v>
      </c>
      <c r="AX2769" s="20">
        <f t="shared" si="1583"/>
        <v>1</v>
      </c>
      <c r="AY2769" s="20">
        <f t="shared" si="1593"/>
        <v>1</v>
      </c>
      <c r="AZ2769" s="116">
        <v>42290</v>
      </c>
      <c r="BA2769" s="117">
        <v>17.2</v>
      </c>
      <c r="BB2769" s="118">
        <v>17.162500000000001</v>
      </c>
      <c r="BC2769" s="76">
        <f t="shared" si="1601"/>
        <v>17.537500000000001</v>
      </c>
      <c r="BD2769" s="76">
        <f t="shared" si="1602"/>
        <v>17.537083333333332</v>
      </c>
      <c r="BE2769" s="77">
        <f t="shared" ref="BE2769:BE2832" si="1608">(BB2769-BC2769)/BC2769</f>
        <v>-2.1382751247327154E-2</v>
      </c>
      <c r="BF2769" s="77">
        <f t="shared" si="1599"/>
        <v>-1.9221174178526399E-2</v>
      </c>
    </row>
    <row r="2770" spans="1:58" s="23" customFormat="1" ht="15.75" customHeight="1" x14ac:dyDescent="0.4">
      <c r="A2770" s="116">
        <v>42286</v>
      </c>
      <c r="B2770" s="112">
        <v>18.175000000000001</v>
      </c>
      <c r="C2770" s="112">
        <v>18.375</v>
      </c>
      <c r="D2770" s="112">
        <v>18.725000000000001</v>
      </c>
      <c r="E2770" s="112">
        <v>19.324999999999999</v>
      </c>
      <c r="F2770" s="112">
        <v>19.675000000000001</v>
      </c>
      <c r="G2770" s="112">
        <v>19.875</v>
      </c>
      <c r="H2770" s="113">
        <v>20.225000000000001</v>
      </c>
      <c r="I2770" s="90">
        <f t="shared" si="1584"/>
        <v>18.318999999999999</v>
      </c>
      <c r="J2770" s="90">
        <f t="shared" si="1585"/>
        <v>18.627000000000002</v>
      </c>
      <c r="K2770" s="114">
        <v>7</v>
      </c>
      <c r="L2770" s="115">
        <v>0.04</v>
      </c>
      <c r="M2770" s="90">
        <v>14.27</v>
      </c>
      <c r="N2770" s="90">
        <v>17.079999999999998</v>
      </c>
      <c r="O2770" s="90">
        <v>19.850000000000001</v>
      </c>
      <c r="P2770" s="90">
        <v>20.52</v>
      </c>
      <c r="Q2770" s="90">
        <v>22.03</v>
      </c>
      <c r="R2770" s="63">
        <f t="shared" si="1573"/>
        <v>9.0200000000000067</v>
      </c>
      <c r="S2770" s="64">
        <f t="shared" ref="S2770:S2833" si="1609">(N2770-N2771)/N2771</f>
        <v>-1.9517795637198816E-2</v>
      </c>
      <c r="T2770" s="65">
        <f t="shared" si="1603"/>
        <v>0.83548009367681508</v>
      </c>
      <c r="U2770" s="65">
        <f t="shared" si="1603"/>
        <v>0.86045340050377817</v>
      </c>
      <c r="V2770" s="65">
        <f t="shared" si="1574"/>
        <v>0.83235867446393752</v>
      </c>
      <c r="W2770" s="65">
        <f t="shared" si="1575"/>
        <v>0.77530640036314102</v>
      </c>
      <c r="X2770" s="61">
        <f t="shared" si="1586"/>
        <v>1.1004126547455256E-2</v>
      </c>
      <c r="Y2770" s="66">
        <f t="shared" si="1576"/>
        <v>4.6571798188874629E-2</v>
      </c>
      <c r="Z2770" s="61">
        <f t="shared" si="1577"/>
        <v>1.6813144822315815E-2</v>
      </c>
      <c r="AA2770" s="67">
        <f t="shared" si="1578"/>
        <v>18.318999999999999</v>
      </c>
      <c r="AB2770" s="68">
        <f t="shared" si="1579"/>
        <v>6.4110070257611396E-2</v>
      </c>
      <c r="AC2770" s="69">
        <f t="shared" si="1580"/>
        <v>7.2540983606557433E-2</v>
      </c>
      <c r="AD2770" s="70">
        <f>_xlfn.PERCENTILE.EXC(AC2770:$AC$5675,0.5)</f>
        <v>7.8853393598902574E-2</v>
      </c>
      <c r="AE2770" s="70">
        <f>_xlfn.PERCENTILE.EXC($AC2770:AC$5675,0.35)</f>
        <v>4.3704473014224851E-2</v>
      </c>
      <c r="AF2770" s="71">
        <f t="shared" si="1605"/>
        <v>5.7891731574856171E-2</v>
      </c>
      <c r="AG2770" s="70">
        <f t="shared" si="1606"/>
        <v>-0.1279337538271374</v>
      </c>
      <c r="AH2770" s="70">
        <f t="shared" si="1607"/>
        <v>-0.15861506757985319</v>
      </c>
      <c r="AI2770" s="61" t="str">
        <f t="shared" si="1595"/>
        <v>Safety</v>
      </c>
      <c r="AJ2770" s="68" t="str">
        <f t="shared" si="1596"/>
        <v>Short VOL</v>
      </c>
      <c r="AK2770" s="72" t="str">
        <f t="shared" si="1597"/>
        <v>00631L</v>
      </c>
      <c r="AL2770" s="73">
        <f t="shared" si="1587"/>
        <v>1</v>
      </c>
      <c r="AM2770" s="72" t="str">
        <f t="shared" si="1600"/>
        <v>00635U</v>
      </c>
      <c r="AN2770" s="73">
        <f t="shared" si="1588"/>
        <v>0</v>
      </c>
      <c r="AO2770" s="74" t="str">
        <f t="shared" si="1594"/>
        <v>00631L</v>
      </c>
      <c r="AP2770" s="20">
        <f t="shared" si="1589"/>
        <v>1</v>
      </c>
      <c r="AQ2770" s="74" t="str">
        <f t="shared" si="1604"/>
        <v>00635U</v>
      </c>
      <c r="AR2770" s="20">
        <f t="shared" si="1590"/>
        <v>0</v>
      </c>
      <c r="AS2770" s="74" t="str">
        <f t="shared" si="1598"/>
        <v>00635U</v>
      </c>
      <c r="AT2770" s="20">
        <f t="shared" si="1591"/>
        <v>0</v>
      </c>
      <c r="AU2770" s="74" t="str">
        <f t="shared" si="1581"/>
        <v>00631L</v>
      </c>
      <c r="AV2770" s="20">
        <f t="shared" si="1592"/>
        <v>1</v>
      </c>
      <c r="AW2770" s="74" t="str">
        <f t="shared" si="1582"/>
        <v>00631L</v>
      </c>
      <c r="AX2770" s="20">
        <f t="shared" si="1583"/>
        <v>1</v>
      </c>
      <c r="AY2770" s="20">
        <f t="shared" si="1593"/>
        <v>0</v>
      </c>
      <c r="AZ2770" s="116">
        <v>42289</v>
      </c>
      <c r="BA2770" s="117">
        <v>17.14</v>
      </c>
      <c r="BB2770" s="118">
        <v>17.087499999999999</v>
      </c>
      <c r="BC2770" s="76">
        <f t="shared" si="1601"/>
        <v>17.540833333333335</v>
      </c>
      <c r="BD2770" s="76">
        <f t="shared" si="1602"/>
        <v>17.537125</v>
      </c>
      <c r="BE2770" s="77">
        <f t="shared" si="1608"/>
        <v>-2.5844458169034346E-2</v>
      </c>
      <c r="BF2770" s="77">
        <f t="shared" si="1599"/>
        <v>-2.2644817779425022E-2</v>
      </c>
    </row>
    <row r="2771" spans="1:58" s="23" customFormat="1" ht="15.75" customHeight="1" x14ac:dyDescent="0.4">
      <c r="A2771" s="116">
        <v>42285</v>
      </c>
      <c r="B2771" s="112">
        <v>18.425000000000001</v>
      </c>
      <c r="C2771" s="112">
        <v>18.524999999999999</v>
      </c>
      <c r="D2771" s="112">
        <v>18.774999999999999</v>
      </c>
      <c r="E2771" s="112">
        <v>19.274999999999999</v>
      </c>
      <c r="F2771" s="112">
        <v>19.649999999999999</v>
      </c>
      <c r="G2771" s="112">
        <v>19.824999999999999</v>
      </c>
      <c r="H2771" s="113">
        <v>20.175000000000001</v>
      </c>
      <c r="I2771" s="90">
        <f t="shared" si="1584"/>
        <v>18.492999999999999</v>
      </c>
      <c r="J2771" s="90">
        <f t="shared" si="1585"/>
        <v>18.695</v>
      </c>
      <c r="K2771" s="114">
        <v>8</v>
      </c>
      <c r="L2771" s="115">
        <v>0.04</v>
      </c>
      <c r="M2771" s="90">
        <v>15.47</v>
      </c>
      <c r="N2771" s="90">
        <v>17.420000000000002</v>
      </c>
      <c r="O2771" s="90">
        <v>20.09</v>
      </c>
      <c r="P2771" s="90">
        <v>21.08</v>
      </c>
      <c r="Q2771" s="90">
        <v>22.21</v>
      </c>
      <c r="R2771" s="63">
        <f t="shared" si="1573"/>
        <v>8.2800000000000011</v>
      </c>
      <c r="S2771" s="64">
        <f t="shared" si="1609"/>
        <v>-5.3260869565217223E-2</v>
      </c>
      <c r="T2771" s="65">
        <f t="shared" si="1603"/>
        <v>0.88805970149253721</v>
      </c>
      <c r="U2771" s="65">
        <f t="shared" si="1603"/>
        <v>0.86709805873568946</v>
      </c>
      <c r="V2771" s="65">
        <f t="shared" si="1574"/>
        <v>0.82637571157495271</v>
      </c>
      <c r="W2771" s="65">
        <f t="shared" si="1575"/>
        <v>0.78433138226024313</v>
      </c>
      <c r="X2771" s="61">
        <f t="shared" si="1586"/>
        <v>5.4274084124829236E-3</v>
      </c>
      <c r="Y2771" s="66">
        <f t="shared" si="1576"/>
        <v>4.6692607003891162E-2</v>
      </c>
      <c r="Z2771" s="61">
        <f t="shared" si="1577"/>
        <v>1.0923051965608704E-2</v>
      </c>
      <c r="AA2771" s="67">
        <f t="shared" si="1578"/>
        <v>18.492999999999999</v>
      </c>
      <c r="AB2771" s="68">
        <f t="shared" si="1579"/>
        <v>5.7692307692307626E-2</v>
      </c>
      <c r="AC2771" s="69">
        <f t="shared" si="1580"/>
        <v>6.1595866819747228E-2</v>
      </c>
      <c r="AD2771" s="70">
        <f>_xlfn.PERCENTILE.EXC(AC2771:$AC$5675,0.5)</f>
        <v>7.887795836897632E-2</v>
      </c>
      <c r="AE2771" s="70">
        <f>_xlfn.PERCENTILE.EXC($AC2771:AC$5675,0.35)</f>
        <v>4.3697589375041965E-2</v>
      </c>
      <c r="AF2771" s="71">
        <f t="shared" si="1605"/>
        <v>5.7666615532215373E-2</v>
      </c>
      <c r="AG2771" s="70">
        <f t="shared" si="1606"/>
        <v>-0.1279337538271374</v>
      </c>
      <c r="AH2771" s="70">
        <f t="shared" si="1607"/>
        <v>-0.15861506757985319</v>
      </c>
      <c r="AI2771" s="61" t="str">
        <f t="shared" si="1595"/>
        <v>Safety</v>
      </c>
      <c r="AJ2771" s="68" t="str">
        <f t="shared" si="1596"/>
        <v>Short VOL</v>
      </c>
      <c r="AK2771" s="72" t="str">
        <f t="shared" si="1597"/>
        <v>00631L</v>
      </c>
      <c r="AL2771" s="73">
        <f t="shared" si="1587"/>
        <v>1</v>
      </c>
      <c r="AM2771" s="72" t="str">
        <f t="shared" si="1600"/>
        <v>00635U</v>
      </c>
      <c r="AN2771" s="73">
        <f t="shared" si="1588"/>
        <v>0</v>
      </c>
      <c r="AO2771" s="74" t="str">
        <f t="shared" si="1594"/>
        <v>00631L</v>
      </c>
      <c r="AP2771" s="20">
        <f t="shared" si="1589"/>
        <v>1</v>
      </c>
      <c r="AQ2771" s="74" t="str">
        <f t="shared" si="1604"/>
        <v>00635U</v>
      </c>
      <c r="AR2771" s="20">
        <f t="shared" si="1590"/>
        <v>0</v>
      </c>
      <c r="AS2771" s="74" t="str">
        <f t="shared" si="1598"/>
        <v>00635U</v>
      </c>
      <c r="AT2771" s="20">
        <f t="shared" si="1591"/>
        <v>0</v>
      </c>
      <c r="AU2771" s="74" t="str">
        <f t="shared" si="1581"/>
        <v>00631L</v>
      </c>
      <c r="AV2771" s="20">
        <f t="shared" si="1592"/>
        <v>1</v>
      </c>
      <c r="AW2771" s="74" t="str">
        <f t="shared" si="1582"/>
        <v>00631L</v>
      </c>
      <c r="AX2771" s="20">
        <f t="shared" si="1583"/>
        <v>1</v>
      </c>
      <c r="AY2771" s="20">
        <f t="shared" si="1593"/>
        <v>0</v>
      </c>
      <c r="AZ2771" s="116">
        <v>42286</v>
      </c>
      <c r="BA2771" s="117">
        <v>17.13</v>
      </c>
      <c r="BB2771" s="118">
        <v>17.225000000000001</v>
      </c>
      <c r="BC2771" s="76">
        <f t="shared" si="1601"/>
        <v>17.546250000000001</v>
      </c>
      <c r="BD2771" s="76">
        <f t="shared" si="1602"/>
        <v>17.541541666666667</v>
      </c>
      <c r="BE2771" s="77">
        <f t="shared" si="1608"/>
        <v>-1.8308755432072332E-2</v>
      </c>
      <c r="BF2771" s="77">
        <f t="shared" si="1599"/>
        <v>-2.3460974781293067E-2</v>
      </c>
    </row>
    <row r="2772" spans="1:58" s="23" customFormat="1" ht="15.75" customHeight="1" x14ac:dyDescent="0.4">
      <c r="A2772" s="116">
        <v>42284</v>
      </c>
      <c r="B2772" s="112">
        <v>19.475000000000001</v>
      </c>
      <c r="C2772" s="112">
        <v>19.175000000000001</v>
      </c>
      <c r="D2772" s="112">
        <v>19.225000000000001</v>
      </c>
      <c r="E2772" s="112">
        <v>19.675000000000001</v>
      </c>
      <c r="F2772" s="112">
        <v>20.024999999999999</v>
      </c>
      <c r="G2772" s="112">
        <v>20.125</v>
      </c>
      <c r="H2772" s="113">
        <v>20.475000000000001</v>
      </c>
      <c r="I2772" s="90">
        <f t="shared" si="1584"/>
        <v>19.283000000000001</v>
      </c>
      <c r="J2772" s="90">
        <f t="shared" si="1585"/>
        <v>19.207000000000001</v>
      </c>
      <c r="K2772" s="114">
        <v>9</v>
      </c>
      <c r="L2772" s="115">
        <v>0.04</v>
      </c>
      <c r="M2772" s="90">
        <v>16.39</v>
      </c>
      <c r="N2772" s="90">
        <v>18.399999999999999</v>
      </c>
      <c r="O2772" s="90">
        <v>20.71</v>
      </c>
      <c r="P2772" s="90">
        <v>21.41</v>
      </c>
      <c r="Q2772" s="90">
        <v>22.46</v>
      </c>
      <c r="R2772" s="63">
        <f t="shared" si="1573"/>
        <v>7.3300000000000054</v>
      </c>
      <c r="S2772" s="64">
        <f t="shared" si="1609"/>
        <v>-5.1546391752577324E-2</v>
      </c>
      <c r="T2772" s="65">
        <f t="shared" si="1603"/>
        <v>0.89076086956521749</v>
      </c>
      <c r="U2772" s="65">
        <f t="shared" si="1603"/>
        <v>0.88845968131337505</v>
      </c>
      <c r="V2772" s="65">
        <f t="shared" si="1574"/>
        <v>0.85941148995796346</v>
      </c>
      <c r="W2772" s="65">
        <f t="shared" si="1575"/>
        <v>0.81923419412288501</v>
      </c>
      <c r="X2772" s="61">
        <f t="shared" si="1586"/>
        <v>-1.5404364569961524E-2</v>
      </c>
      <c r="Y2772" s="66">
        <f t="shared" si="1576"/>
        <v>4.0660736975857724E-2</v>
      </c>
      <c r="Z2772" s="61">
        <f t="shared" si="1577"/>
        <v>-3.9412954415806931E-3</v>
      </c>
      <c r="AA2772" s="67">
        <f t="shared" si="1578"/>
        <v>19.283000000000001</v>
      </c>
      <c r="AB2772" s="68">
        <f t="shared" si="1579"/>
        <v>5.8423913043478423E-2</v>
      </c>
      <c r="AC2772" s="69">
        <f t="shared" si="1580"/>
        <v>4.7989130434782756E-2</v>
      </c>
      <c r="AD2772" s="70">
        <f>_xlfn.PERCENTILE.EXC(AC2772:$AC$5675,0.5)</f>
        <v>7.9031923553551903E-2</v>
      </c>
      <c r="AE2772" s="70">
        <f>_xlfn.PERCENTILE.EXC($AC2772:AC$5675,0.35)</f>
        <v>4.3690149849493085E-2</v>
      </c>
      <c r="AF2772" s="71">
        <f t="shared" si="1605"/>
        <v>5.7541661030269003E-2</v>
      </c>
      <c r="AG2772" s="70">
        <f t="shared" si="1606"/>
        <v>-0.1279337538271374</v>
      </c>
      <c r="AH2772" s="70">
        <f t="shared" si="1607"/>
        <v>-0.15861506757985319</v>
      </c>
      <c r="AI2772" s="61" t="str">
        <f t="shared" si="1595"/>
        <v>Safety</v>
      </c>
      <c r="AJ2772" s="68" t="str">
        <f t="shared" si="1596"/>
        <v>Safety</v>
      </c>
      <c r="AK2772" s="72" t="str">
        <f t="shared" si="1597"/>
        <v>00635U</v>
      </c>
      <c r="AL2772" s="73">
        <f t="shared" si="1587"/>
        <v>0</v>
      </c>
      <c r="AM2772" s="72" t="str">
        <f t="shared" si="1600"/>
        <v>00635U</v>
      </c>
      <c r="AN2772" s="73">
        <f t="shared" si="1588"/>
        <v>0</v>
      </c>
      <c r="AO2772" s="74" t="str">
        <f t="shared" si="1594"/>
        <v>00635U</v>
      </c>
      <c r="AP2772" s="20">
        <f t="shared" si="1589"/>
        <v>0</v>
      </c>
      <c r="AQ2772" s="74" t="str">
        <f t="shared" si="1604"/>
        <v>00635U</v>
      </c>
      <c r="AR2772" s="20">
        <f t="shared" si="1590"/>
        <v>0</v>
      </c>
      <c r="AS2772" s="74" t="str">
        <f t="shared" si="1598"/>
        <v>00635U</v>
      </c>
      <c r="AT2772" s="20">
        <f t="shared" si="1591"/>
        <v>0</v>
      </c>
      <c r="AU2772" s="74" t="str">
        <f t="shared" si="1581"/>
        <v>00635U</v>
      </c>
      <c r="AV2772" s="20">
        <f t="shared" si="1592"/>
        <v>0</v>
      </c>
      <c r="AW2772" s="74" t="str">
        <f t="shared" si="1582"/>
        <v>00631L</v>
      </c>
      <c r="AX2772" s="20">
        <f t="shared" si="1583"/>
        <v>1</v>
      </c>
      <c r="AY2772" s="20">
        <f t="shared" si="1593"/>
        <v>1</v>
      </c>
      <c r="AZ2772" s="116">
        <v>42285</v>
      </c>
      <c r="BA2772" s="117">
        <v>17.079999999999998</v>
      </c>
      <c r="BB2772" s="118">
        <v>17.112500000000001</v>
      </c>
      <c r="BC2772" s="76">
        <f t="shared" si="1601"/>
        <v>17.546875</v>
      </c>
      <c r="BD2772" s="76">
        <f t="shared" si="1602"/>
        <v>17.543833333333335</v>
      </c>
      <c r="BE2772" s="77">
        <f t="shared" si="1608"/>
        <v>-2.4755120213713226E-2</v>
      </c>
      <c r="BF2772" s="77">
        <f t="shared" si="1599"/>
        <v>-2.64385396578097E-2</v>
      </c>
    </row>
    <row r="2773" spans="1:58" s="23" customFormat="1" ht="15.75" customHeight="1" x14ac:dyDescent="0.4">
      <c r="A2773" s="116">
        <v>42283</v>
      </c>
      <c r="B2773" s="112">
        <v>20.324999999999999</v>
      </c>
      <c r="C2773" s="112">
        <v>19.925000000000001</v>
      </c>
      <c r="D2773" s="112">
        <v>19.925000000000001</v>
      </c>
      <c r="E2773" s="112">
        <v>20.324999999999999</v>
      </c>
      <c r="F2773" s="112">
        <v>20.6</v>
      </c>
      <c r="G2773" s="112">
        <v>20.725000000000001</v>
      </c>
      <c r="H2773" s="113">
        <v>21.024999999999999</v>
      </c>
      <c r="I2773" s="90">
        <f t="shared" si="1584"/>
        <v>20.085000000000001</v>
      </c>
      <c r="J2773" s="90">
        <f t="shared" si="1585"/>
        <v>19.925000000000001</v>
      </c>
      <c r="K2773" s="114">
        <v>10</v>
      </c>
      <c r="L2773" s="115">
        <v>0.04</v>
      </c>
      <c r="M2773" s="90">
        <v>18.190000000000001</v>
      </c>
      <c r="N2773" s="90">
        <v>19.399999999999999</v>
      </c>
      <c r="O2773" s="90">
        <v>21.59</v>
      </c>
      <c r="P2773" s="90">
        <v>22.06</v>
      </c>
      <c r="Q2773" s="90">
        <v>22.89</v>
      </c>
      <c r="R2773" s="63">
        <f t="shared" si="1573"/>
        <v>6.0599999999999952</v>
      </c>
      <c r="S2773" s="64">
        <f t="shared" si="1609"/>
        <v>-7.1647901740020765E-3</v>
      </c>
      <c r="T2773" s="65">
        <f t="shared" si="1603"/>
        <v>0.93762886597938155</v>
      </c>
      <c r="U2773" s="65">
        <f t="shared" si="1603"/>
        <v>0.89856415006947654</v>
      </c>
      <c r="V2773" s="65">
        <f t="shared" si="1574"/>
        <v>0.8794197642792384</v>
      </c>
      <c r="W2773" s="65">
        <f t="shared" si="1575"/>
        <v>0.84753167321974654</v>
      </c>
      <c r="X2773" s="61">
        <f t="shared" si="1586"/>
        <v>-1.9680196801967951E-2</v>
      </c>
      <c r="Y2773" s="66">
        <f t="shared" si="1576"/>
        <v>3.4440344403443998E-2</v>
      </c>
      <c r="Z2773" s="61">
        <f t="shared" si="1577"/>
        <v>-7.9661438884739925E-3</v>
      </c>
      <c r="AA2773" s="67">
        <f t="shared" si="1578"/>
        <v>20.085000000000001</v>
      </c>
      <c r="AB2773" s="68">
        <f t="shared" si="1579"/>
        <v>4.7680412371134059E-2</v>
      </c>
      <c r="AC2773" s="69">
        <f t="shared" si="1580"/>
        <v>3.5309278350515581E-2</v>
      </c>
      <c r="AD2773" s="70">
        <f>_xlfn.PERCENTILE.EXC(AC2773:$AC$5675,0.5)</f>
        <v>7.91858887381275E-2</v>
      </c>
      <c r="AE2773" s="70">
        <f>_xlfn.PERCENTILE.EXC($AC2773:AC$5675,0.35)</f>
        <v>4.3682487969397804E-2</v>
      </c>
      <c r="AF2773" s="71">
        <f t="shared" si="1605"/>
        <v>5.7541661030269003E-2</v>
      </c>
      <c r="AG2773" s="70">
        <f t="shared" si="1606"/>
        <v>-0.1279337538271374</v>
      </c>
      <c r="AH2773" s="70">
        <f t="shared" si="1607"/>
        <v>-0.15861506757985319</v>
      </c>
      <c r="AI2773" s="61" t="str">
        <f t="shared" si="1595"/>
        <v>Safety</v>
      </c>
      <c r="AJ2773" s="68" t="str">
        <f t="shared" si="1596"/>
        <v>Safety</v>
      </c>
      <c r="AK2773" s="72" t="str">
        <f t="shared" si="1597"/>
        <v>00635U</v>
      </c>
      <c r="AL2773" s="73">
        <f t="shared" si="1587"/>
        <v>0</v>
      </c>
      <c r="AM2773" s="72" t="str">
        <f t="shared" si="1600"/>
        <v>00635U</v>
      </c>
      <c r="AN2773" s="73">
        <f t="shared" si="1588"/>
        <v>0</v>
      </c>
      <c r="AO2773" s="74" t="str">
        <f t="shared" si="1594"/>
        <v>00635U</v>
      </c>
      <c r="AP2773" s="20">
        <f t="shared" si="1589"/>
        <v>0</v>
      </c>
      <c r="AQ2773" s="74" t="str">
        <f t="shared" si="1604"/>
        <v>00635U</v>
      </c>
      <c r="AR2773" s="20">
        <f t="shared" si="1590"/>
        <v>0</v>
      </c>
      <c r="AS2773" s="74" t="str">
        <f t="shared" si="1598"/>
        <v>00635U</v>
      </c>
      <c r="AT2773" s="20">
        <f t="shared" si="1591"/>
        <v>0</v>
      </c>
      <c r="AU2773" s="74" t="str">
        <f t="shared" si="1581"/>
        <v>00635U</v>
      </c>
      <c r="AV2773" s="20">
        <f t="shared" si="1592"/>
        <v>0</v>
      </c>
      <c r="AW2773" s="74" t="str">
        <f t="shared" si="1582"/>
        <v>00635U</v>
      </c>
      <c r="AX2773" s="20">
        <f t="shared" si="1583"/>
        <v>0</v>
      </c>
      <c r="AY2773" s="20">
        <f t="shared" si="1593"/>
        <v>1</v>
      </c>
      <c r="AZ2773" s="116">
        <v>42284</v>
      </c>
      <c r="BA2773" s="117">
        <v>17.13</v>
      </c>
      <c r="BB2773" s="118">
        <v>17.149999999999999</v>
      </c>
      <c r="BC2773" s="76">
        <f t="shared" si="1601"/>
        <v>17.548958333333335</v>
      </c>
      <c r="BD2773" s="76">
        <f t="shared" si="1602"/>
        <v>17.547166666666666</v>
      </c>
      <c r="BE2773" s="77">
        <f t="shared" si="1608"/>
        <v>-2.2734017926040417E-2</v>
      </c>
      <c r="BF2773" s="77">
        <f t="shared" si="1599"/>
        <v>-2.3774018597494374E-2</v>
      </c>
    </row>
    <row r="2774" spans="1:58" s="23" customFormat="1" ht="15.75" customHeight="1" x14ac:dyDescent="0.4">
      <c r="A2774" s="116">
        <v>42282</v>
      </c>
      <c r="B2774" s="112">
        <v>19.875</v>
      </c>
      <c r="C2774" s="112">
        <v>19.475000000000001</v>
      </c>
      <c r="D2774" s="112">
        <v>19.524999999999999</v>
      </c>
      <c r="E2774" s="112">
        <v>19.925000000000001</v>
      </c>
      <c r="F2774" s="112">
        <v>20.225000000000001</v>
      </c>
      <c r="G2774" s="112">
        <v>20.375</v>
      </c>
      <c r="H2774" s="113">
        <v>20.725000000000001</v>
      </c>
      <c r="I2774" s="90">
        <f t="shared" si="1584"/>
        <v>19.651</v>
      </c>
      <c r="J2774" s="90">
        <f t="shared" si="1585"/>
        <v>19.503</v>
      </c>
      <c r="K2774" s="114">
        <v>11</v>
      </c>
      <c r="L2774" s="115">
        <v>0.04</v>
      </c>
      <c r="M2774" s="90">
        <v>19.02</v>
      </c>
      <c r="N2774" s="90">
        <v>19.54</v>
      </c>
      <c r="O2774" s="90">
        <v>21.33</v>
      </c>
      <c r="P2774" s="90">
        <v>21.99</v>
      </c>
      <c r="Q2774" s="90">
        <v>22.77</v>
      </c>
      <c r="R2774" s="63">
        <f t="shared" si="1573"/>
        <v>4.7599999999999909</v>
      </c>
      <c r="S2774" s="64">
        <f t="shared" si="1609"/>
        <v>-6.685768863419303E-2</v>
      </c>
      <c r="T2774" s="65">
        <f t="shared" si="1603"/>
        <v>0.97338792221084958</v>
      </c>
      <c r="U2774" s="65">
        <f t="shared" si="1603"/>
        <v>0.91608063759962499</v>
      </c>
      <c r="V2774" s="65">
        <f t="shared" si="1574"/>
        <v>0.88858572078217379</v>
      </c>
      <c r="W2774" s="65">
        <f t="shared" si="1575"/>
        <v>0.85814668423364071</v>
      </c>
      <c r="X2774" s="61">
        <f t="shared" si="1586"/>
        <v>-2.0125786163521942E-2</v>
      </c>
      <c r="Y2774" s="66">
        <f t="shared" si="1576"/>
        <v>4.0150564617314963E-2</v>
      </c>
      <c r="Z2774" s="61">
        <f t="shared" si="1577"/>
        <v>-7.5314233372347304E-3</v>
      </c>
      <c r="AA2774" s="67">
        <f t="shared" si="1578"/>
        <v>19.651000000000003</v>
      </c>
      <c r="AB2774" s="68">
        <f t="shared" si="1579"/>
        <v>1.7144319344933514E-2</v>
      </c>
      <c r="AC2774" s="69">
        <f t="shared" si="1580"/>
        <v>5.6806550665304103E-3</v>
      </c>
      <c r="AD2774" s="70">
        <f>_xlfn.PERCENTILE.EXC(AC2774:$AC$5675,0.5)</f>
        <v>7.9189325719098605E-2</v>
      </c>
      <c r="AE2774" s="70">
        <f>_xlfn.PERCENTILE.EXC($AC2774:AC$5675,0.35)</f>
        <v>4.3696605998015843E-2</v>
      </c>
      <c r="AF2774" s="71">
        <f t="shared" si="1605"/>
        <v>5.7541661030269003E-2</v>
      </c>
      <c r="AG2774" s="70">
        <f t="shared" si="1606"/>
        <v>-0.1279337538271374</v>
      </c>
      <c r="AH2774" s="70">
        <f t="shared" si="1607"/>
        <v>-0.15861506757985319</v>
      </c>
      <c r="AI2774" s="61" t="str">
        <f t="shared" si="1595"/>
        <v>Safety</v>
      </c>
      <c r="AJ2774" s="68" t="str">
        <f t="shared" si="1596"/>
        <v>Safety</v>
      </c>
      <c r="AK2774" s="72" t="str">
        <f t="shared" si="1597"/>
        <v>00635U</v>
      </c>
      <c r="AL2774" s="73">
        <f t="shared" si="1587"/>
        <v>0</v>
      </c>
      <c r="AM2774" s="72" t="str">
        <f t="shared" si="1600"/>
        <v>00635U</v>
      </c>
      <c r="AN2774" s="73">
        <f t="shared" si="1588"/>
        <v>0</v>
      </c>
      <c r="AO2774" s="74" t="str">
        <f t="shared" si="1594"/>
        <v>00635U</v>
      </c>
      <c r="AP2774" s="20">
        <f t="shared" si="1589"/>
        <v>0</v>
      </c>
      <c r="AQ2774" s="74" t="str">
        <f t="shared" si="1604"/>
        <v>00635U</v>
      </c>
      <c r="AR2774" s="20">
        <f t="shared" si="1590"/>
        <v>0</v>
      </c>
      <c r="AS2774" s="74" t="str">
        <f t="shared" si="1598"/>
        <v>00635U</v>
      </c>
      <c r="AT2774" s="20">
        <f t="shared" si="1591"/>
        <v>0</v>
      </c>
      <c r="AU2774" s="74" t="str">
        <f t="shared" si="1581"/>
        <v>00635U</v>
      </c>
      <c r="AV2774" s="20">
        <f t="shared" si="1592"/>
        <v>0</v>
      </c>
      <c r="AW2774" s="74" t="str">
        <f t="shared" si="1582"/>
        <v>00635U</v>
      </c>
      <c r="AX2774" s="20">
        <f t="shared" si="1583"/>
        <v>0</v>
      </c>
      <c r="AY2774" s="20">
        <f t="shared" si="1593"/>
        <v>1</v>
      </c>
      <c r="AZ2774" s="116">
        <v>42283</v>
      </c>
      <c r="BA2774" s="117">
        <v>17.45</v>
      </c>
      <c r="BB2774" s="118">
        <v>17.487500000000001</v>
      </c>
      <c r="BC2774" s="76">
        <f t="shared" si="1601"/>
        <v>17.55104166666667</v>
      </c>
      <c r="BD2774" s="76">
        <f t="shared" si="1602"/>
        <v>17.553958333333334</v>
      </c>
      <c r="BE2774" s="77">
        <f t="shared" si="1608"/>
        <v>-3.6203929016560324E-3</v>
      </c>
      <c r="BF2774" s="77">
        <f t="shared" si="1599"/>
        <v>-5.9222160244010325E-3</v>
      </c>
    </row>
    <row r="2775" spans="1:58" s="23" customFormat="1" ht="15.75" customHeight="1" x14ac:dyDescent="0.4">
      <c r="A2775" s="116">
        <v>42279</v>
      </c>
      <c r="B2775" s="112">
        <v>21.074999999999999</v>
      </c>
      <c r="C2775" s="112">
        <v>20.475000000000001</v>
      </c>
      <c r="D2775" s="112">
        <v>20.45</v>
      </c>
      <c r="E2775" s="112">
        <v>20.774999999999999</v>
      </c>
      <c r="F2775" s="112">
        <v>21.074999999999999</v>
      </c>
      <c r="G2775" s="112">
        <v>21.175000000000001</v>
      </c>
      <c r="H2775" s="113">
        <v>21.475000000000001</v>
      </c>
      <c r="I2775" s="90">
        <f t="shared" si="1584"/>
        <v>20.763000000000002</v>
      </c>
      <c r="J2775" s="90">
        <f t="shared" si="1585"/>
        <v>20.462</v>
      </c>
      <c r="K2775" s="114">
        <v>12</v>
      </c>
      <c r="L2775" s="115">
        <v>0.04</v>
      </c>
      <c r="M2775" s="90">
        <v>19.350000000000001</v>
      </c>
      <c r="N2775" s="90">
        <v>20.94</v>
      </c>
      <c r="O2775" s="90">
        <v>22.6</v>
      </c>
      <c r="P2775" s="90">
        <v>23.05</v>
      </c>
      <c r="Q2775" s="90">
        <v>23.33</v>
      </c>
      <c r="R2775" s="63">
        <f t="shared" si="1573"/>
        <v>5.3599999999999994</v>
      </c>
      <c r="S2775" s="64">
        <f t="shared" si="1609"/>
        <v>-7.1396895787139661E-2</v>
      </c>
      <c r="T2775" s="65">
        <f t="shared" si="1603"/>
        <v>0.9240687679083095</v>
      </c>
      <c r="U2775" s="65">
        <f t="shared" si="1603"/>
        <v>0.92654867256637163</v>
      </c>
      <c r="V2775" s="65">
        <f t="shared" si="1574"/>
        <v>0.90845986984815619</v>
      </c>
      <c r="W2775" s="65">
        <f t="shared" si="1575"/>
        <v>0.89755679382768982</v>
      </c>
      <c r="X2775" s="61">
        <f t="shared" si="1586"/>
        <v>-2.8469750889679617E-2</v>
      </c>
      <c r="Y2775" s="66">
        <f t="shared" si="1576"/>
        <v>3.369434416365838E-2</v>
      </c>
      <c r="Z2775" s="61">
        <f t="shared" si="1577"/>
        <v>-1.4496941675095213E-2</v>
      </c>
      <c r="AA2775" s="67">
        <f t="shared" si="1578"/>
        <v>20.762999999999998</v>
      </c>
      <c r="AB2775" s="68">
        <f t="shared" si="1579"/>
        <v>6.446991404011366E-3</v>
      </c>
      <c r="AC2775" s="69">
        <f t="shared" si="1580"/>
        <v>-8.4527220630373993E-3</v>
      </c>
      <c r="AD2775" s="70">
        <f>_xlfn.PERCENTILE.EXC(AC2775:$AC$5675,0.5)</f>
        <v>7.919276270006971E-2</v>
      </c>
      <c r="AE2775" s="70">
        <f>_xlfn.PERCENTILE.EXC($AC2775:AC$5675,0.35)</f>
        <v>4.3709389899355487E-2</v>
      </c>
      <c r="AF2775" s="71">
        <f t="shared" si="1605"/>
        <v>5.7541661030269003E-2</v>
      </c>
      <c r="AG2775" s="70">
        <f t="shared" si="1606"/>
        <v>-0.1279337538271374</v>
      </c>
      <c r="AH2775" s="70">
        <f t="shared" si="1607"/>
        <v>-0.15861506757985319</v>
      </c>
      <c r="AI2775" s="61" t="str">
        <f t="shared" si="1595"/>
        <v>Safety</v>
      </c>
      <c r="AJ2775" s="68" t="str">
        <f t="shared" si="1596"/>
        <v>Safety</v>
      </c>
      <c r="AK2775" s="72" t="str">
        <f t="shared" si="1597"/>
        <v>00631L</v>
      </c>
      <c r="AL2775" s="73">
        <f t="shared" si="1587"/>
        <v>1</v>
      </c>
      <c r="AM2775" s="72" t="str">
        <f t="shared" si="1600"/>
        <v>00631L</v>
      </c>
      <c r="AN2775" s="73">
        <f t="shared" si="1588"/>
        <v>1</v>
      </c>
      <c r="AO2775" s="74" t="str">
        <f t="shared" si="1594"/>
        <v>00635U</v>
      </c>
      <c r="AP2775" s="20">
        <f t="shared" si="1589"/>
        <v>0</v>
      </c>
      <c r="AQ2775" s="74" t="str">
        <f t="shared" si="1604"/>
        <v>00631L</v>
      </c>
      <c r="AR2775" s="20">
        <f t="shared" si="1590"/>
        <v>1</v>
      </c>
      <c r="AS2775" s="74" t="str">
        <f t="shared" si="1598"/>
        <v>00631L</v>
      </c>
      <c r="AT2775" s="20">
        <f t="shared" si="1591"/>
        <v>1</v>
      </c>
      <c r="AU2775" s="74" t="str">
        <f t="shared" si="1581"/>
        <v>00635U</v>
      </c>
      <c r="AV2775" s="20">
        <f t="shared" si="1592"/>
        <v>0</v>
      </c>
      <c r="AW2775" s="74" t="str">
        <f t="shared" si="1582"/>
        <v>00635U</v>
      </c>
      <c r="AX2775" s="20">
        <f t="shared" si="1583"/>
        <v>0</v>
      </c>
      <c r="AY2775" s="20">
        <f t="shared" si="1593"/>
        <v>1</v>
      </c>
      <c r="AZ2775" s="116">
        <v>42282</v>
      </c>
      <c r="BA2775" s="117">
        <v>17.579999999999998</v>
      </c>
      <c r="BB2775" s="118">
        <v>17.600000000000001</v>
      </c>
      <c r="BC2775" s="76">
        <f t="shared" si="1601"/>
        <v>17.550416666666667</v>
      </c>
      <c r="BD2775" s="76">
        <f t="shared" si="1602"/>
        <v>17.552583333333338</v>
      </c>
      <c r="BE2775" s="77">
        <f t="shared" si="1608"/>
        <v>2.8251940837112749E-3</v>
      </c>
      <c r="BF2775" s="77">
        <f t="shared" si="1599"/>
        <v>1.5619733087718444E-3</v>
      </c>
    </row>
    <row r="2776" spans="1:58" s="23" customFormat="1" ht="15.75" customHeight="1" x14ac:dyDescent="0.4">
      <c r="A2776" s="116">
        <v>42278</v>
      </c>
      <c r="B2776" s="112">
        <v>22.225000000000001</v>
      </c>
      <c r="C2776" s="112">
        <v>21.425000000000001</v>
      </c>
      <c r="D2776" s="112">
        <v>21.25</v>
      </c>
      <c r="E2776" s="112">
        <v>21.524999999999999</v>
      </c>
      <c r="F2776" s="112">
        <v>21.75</v>
      </c>
      <c r="G2776" s="112">
        <v>21.824999999999999</v>
      </c>
      <c r="H2776" s="113">
        <v>22.05</v>
      </c>
      <c r="I2776" s="90">
        <f t="shared" si="1584"/>
        <v>21.841000000000001</v>
      </c>
      <c r="J2776" s="90">
        <f t="shared" si="1585"/>
        <v>21.341000000000001</v>
      </c>
      <c r="K2776" s="114">
        <v>13</v>
      </c>
      <c r="L2776" s="115">
        <v>0.04</v>
      </c>
      <c r="M2776" s="90">
        <v>21.93</v>
      </c>
      <c r="N2776" s="90">
        <v>22.55</v>
      </c>
      <c r="O2776" s="90">
        <v>23.83</v>
      </c>
      <c r="P2776" s="90">
        <v>23.6</v>
      </c>
      <c r="Q2776" s="90">
        <v>23.82</v>
      </c>
      <c r="R2776" s="63">
        <f t="shared" si="1573"/>
        <v>2.9499999999999957</v>
      </c>
      <c r="S2776" s="64">
        <f t="shared" si="1609"/>
        <v>-7.9591836734693847E-2</v>
      </c>
      <c r="T2776" s="65">
        <f t="shared" si="1603"/>
        <v>0.97250554323725047</v>
      </c>
      <c r="U2776" s="65">
        <f t="shared" si="1603"/>
        <v>0.94628619387326907</v>
      </c>
      <c r="V2776" s="65">
        <f t="shared" si="1574"/>
        <v>0.95550847457627119</v>
      </c>
      <c r="W2776" s="65">
        <f t="shared" si="1575"/>
        <v>0.94668345927791775</v>
      </c>
      <c r="X2776" s="61">
        <f t="shared" si="1586"/>
        <v>-3.5995500562429728E-2</v>
      </c>
      <c r="Y2776" s="66">
        <f t="shared" si="1576"/>
        <v>2.4390243902439126E-2</v>
      </c>
      <c r="Z2776" s="61">
        <f t="shared" si="1577"/>
        <v>-2.2892724692092851E-2</v>
      </c>
      <c r="AA2776" s="67">
        <f t="shared" si="1578"/>
        <v>21.841000000000001</v>
      </c>
      <c r="AB2776" s="68">
        <f t="shared" si="1579"/>
        <v>-1.441241685144121E-2</v>
      </c>
      <c r="AC2776" s="69">
        <f t="shared" si="1580"/>
        <v>-3.144124168514411E-2</v>
      </c>
      <c r="AD2776" s="70">
        <f>_xlfn.PERCENTILE.EXC(AC2776:$AC$5675,0.5)</f>
        <v>7.9215914004318794E-2</v>
      </c>
      <c r="AE2776" s="70">
        <f>_xlfn.PERCENTILE.EXC($AC2776:AC$5675,0.35)</f>
        <v>4.3732825329854244E-2</v>
      </c>
      <c r="AF2776" s="71">
        <f t="shared" si="1605"/>
        <v>5.7541661030269003E-2</v>
      </c>
      <c r="AG2776" s="70">
        <f t="shared" si="1606"/>
        <v>-0.1279337538271374</v>
      </c>
      <c r="AH2776" s="70">
        <f t="shared" si="1607"/>
        <v>-0.15861506757985319</v>
      </c>
      <c r="AI2776" s="61" t="str">
        <f t="shared" si="1595"/>
        <v>Safety</v>
      </c>
      <c r="AJ2776" s="68" t="str">
        <f t="shared" si="1596"/>
        <v>Safety</v>
      </c>
      <c r="AK2776" s="72" t="str">
        <f t="shared" si="1597"/>
        <v>00631L</v>
      </c>
      <c r="AL2776" s="73">
        <f t="shared" si="1587"/>
        <v>1</v>
      </c>
      <c r="AM2776" s="72" t="str">
        <f t="shared" si="1600"/>
        <v>00631L</v>
      </c>
      <c r="AN2776" s="73">
        <f t="shared" si="1588"/>
        <v>1</v>
      </c>
      <c r="AO2776" s="74" t="str">
        <f t="shared" si="1594"/>
        <v>00635U</v>
      </c>
      <c r="AP2776" s="20">
        <f t="shared" si="1589"/>
        <v>0</v>
      </c>
      <c r="AQ2776" s="74" t="str">
        <f t="shared" si="1604"/>
        <v>00631L</v>
      </c>
      <c r="AR2776" s="20">
        <f t="shared" si="1590"/>
        <v>1</v>
      </c>
      <c r="AS2776" s="74" t="str">
        <f t="shared" si="1598"/>
        <v>00631L</v>
      </c>
      <c r="AT2776" s="20">
        <f t="shared" si="1591"/>
        <v>1</v>
      </c>
      <c r="AU2776" s="74" t="str">
        <f t="shared" si="1581"/>
        <v>00635U</v>
      </c>
      <c r="AV2776" s="20">
        <f t="shared" si="1592"/>
        <v>0</v>
      </c>
      <c r="AW2776" s="74" t="str">
        <f t="shared" si="1582"/>
        <v>00635U</v>
      </c>
      <c r="AX2776" s="20">
        <f t="shared" si="1583"/>
        <v>0</v>
      </c>
      <c r="AY2776" s="20">
        <f t="shared" si="1593"/>
        <v>1</v>
      </c>
      <c r="AZ2776" s="116">
        <v>42279</v>
      </c>
      <c r="BA2776" s="117">
        <v>17.61</v>
      </c>
      <c r="BB2776" s="118">
        <v>17.625</v>
      </c>
      <c r="BC2776" s="76">
        <f t="shared" si="1601"/>
        <v>17.547500000000003</v>
      </c>
      <c r="BD2776" s="76">
        <f t="shared" si="1602"/>
        <v>17.550583333333336</v>
      </c>
      <c r="BE2776" s="77">
        <f t="shared" si="1608"/>
        <v>4.4165835589113547E-3</v>
      </c>
      <c r="BF2776" s="77">
        <f t="shared" si="1599"/>
        <v>3.3854525253195068E-3</v>
      </c>
    </row>
    <row r="2777" spans="1:58" s="23" customFormat="1" ht="15.75" customHeight="1" x14ac:dyDescent="0.4">
      <c r="A2777" s="116">
        <v>42277</v>
      </c>
      <c r="B2777" s="112">
        <v>23.024999999999999</v>
      </c>
      <c r="C2777" s="112">
        <v>22.125</v>
      </c>
      <c r="D2777" s="112">
        <v>21.774999999999999</v>
      </c>
      <c r="E2777" s="112">
        <v>21.975000000000001</v>
      </c>
      <c r="F2777" s="112">
        <v>22.175000000000001</v>
      </c>
      <c r="G2777" s="112">
        <v>22.175000000000001</v>
      </c>
      <c r="H2777" s="113">
        <v>22.425000000000001</v>
      </c>
      <c r="I2777" s="90">
        <f t="shared" si="1584"/>
        <v>22.628999999999998</v>
      </c>
      <c r="J2777" s="90">
        <f t="shared" si="1585"/>
        <v>21.971</v>
      </c>
      <c r="K2777" s="114">
        <v>14</v>
      </c>
      <c r="L2777" s="115">
        <v>0.04</v>
      </c>
      <c r="M2777" s="90">
        <v>25.7</v>
      </c>
      <c r="N2777" s="90">
        <v>24.5</v>
      </c>
      <c r="O2777" s="90">
        <v>24.75</v>
      </c>
      <c r="P2777" s="90">
        <v>24.09</v>
      </c>
      <c r="Q2777" s="90">
        <v>24.28</v>
      </c>
      <c r="R2777" s="63">
        <f t="shared" si="1573"/>
        <v>-1.3599999999999994</v>
      </c>
      <c r="S2777" s="64">
        <f t="shared" si="1609"/>
        <v>-8.6843086097651831E-2</v>
      </c>
      <c r="T2777" s="65">
        <f t="shared" si="1603"/>
        <v>1.0489795918367346</v>
      </c>
      <c r="U2777" s="65">
        <f t="shared" si="1603"/>
        <v>0.98989898989898994</v>
      </c>
      <c r="V2777" s="65">
        <f t="shared" si="1574"/>
        <v>1.0170195101701951</v>
      </c>
      <c r="W2777" s="65">
        <f t="shared" si="1575"/>
        <v>1.0090609555189456</v>
      </c>
      <c r="X2777" s="61">
        <f t="shared" si="1586"/>
        <v>-3.9087947882736097E-2</v>
      </c>
      <c r="Y2777" s="66">
        <f t="shared" si="1576"/>
        <v>2.0477815699658668E-2</v>
      </c>
      <c r="Z2777" s="61">
        <f t="shared" si="1577"/>
        <v>-2.9077732113659365E-2</v>
      </c>
      <c r="AA2777" s="67">
        <f t="shared" si="1578"/>
        <v>22.628999999999998</v>
      </c>
      <c r="AB2777" s="68">
        <f t="shared" si="1579"/>
        <v>-6.0204081632653117E-2</v>
      </c>
      <c r="AC2777" s="69">
        <f t="shared" si="1580"/>
        <v>-7.6367346938775602E-2</v>
      </c>
      <c r="AD2777" s="70">
        <f>_xlfn.PERCENTILE.EXC(AC2777:$AC$5675,0.5)</f>
        <v>7.9239065308567877E-2</v>
      </c>
      <c r="AE2777" s="70">
        <f>_xlfn.PERCENTILE.EXC($AC2777:AC$5675,0.35)</f>
        <v>4.3765390642489396E-2</v>
      </c>
      <c r="AF2777" s="71">
        <f t="shared" si="1605"/>
        <v>5.7541661030269003E-2</v>
      </c>
      <c r="AG2777" s="70">
        <f t="shared" si="1606"/>
        <v>-0.1279337538271374</v>
      </c>
      <c r="AH2777" s="70">
        <f t="shared" si="1607"/>
        <v>-0.15861506757985319</v>
      </c>
      <c r="AI2777" s="61" t="str">
        <f t="shared" si="1595"/>
        <v>Safety</v>
      </c>
      <c r="AJ2777" s="68" t="str">
        <f t="shared" si="1596"/>
        <v>Safety</v>
      </c>
      <c r="AK2777" s="72" t="str">
        <f t="shared" si="1597"/>
        <v>00631L</v>
      </c>
      <c r="AL2777" s="73">
        <f t="shared" si="1587"/>
        <v>1</v>
      </c>
      <c r="AM2777" s="72" t="str">
        <f t="shared" si="1600"/>
        <v>00631L</v>
      </c>
      <c r="AN2777" s="73">
        <f t="shared" si="1588"/>
        <v>1</v>
      </c>
      <c r="AO2777" s="74" t="str">
        <f t="shared" si="1594"/>
        <v>00635U</v>
      </c>
      <c r="AP2777" s="20">
        <f t="shared" si="1589"/>
        <v>0</v>
      </c>
      <c r="AQ2777" s="74" t="str">
        <f t="shared" si="1604"/>
        <v>00631L</v>
      </c>
      <c r="AR2777" s="20">
        <f t="shared" si="1590"/>
        <v>1</v>
      </c>
      <c r="AS2777" s="74" t="str">
        <f t="shared" si="1598"/>
        <v>00631L</v>
      </c>
      <c r="AT2777" s="20">
        <f t="shared" si="1591"/>
        <v>1</v>
      </c>
      <c r="AU2777" s="74" t="str">
        <f t="shared" si="1581"/>
        <v>00635U</v>
      </c>
      <c r="AV2777" s="20">
        <f t="shared" si="1592"/>
        <v>0</v>
      </c>
      <c r="AW2777" s="74" t="str">
        <f t="shared" si="1582"/>
        <v>00635U</v>
      </c>
      <c r="AX2777" s="20">
        <f t="shared" si="1583"/>
        <v>0</v>
      </c>
      <c r="AY2777" s="20">
        <f t="shared" si="1593"/>
        <v>1</v>
      </c>
      <c r="AZ2777" s="116">
        <v>42278</v>
      </c>
      <c r="BA2777" s="117">
        <v>17.77</v>
      </c>
      <c r="BB2777" s="118">
        <v>17.774999999999999</v>
      </c>
      <c r="BC2777" s="76">
        <f t="shared" si="1601"/>
        <v>17.545208333333335</v>
      </c>
      <c r="BD2777" s="76">
        <f t="shared" si="1602"/>
        <v>17.549916666666668</v>
      </c>
      <c r="BE2777" s="77">
        <f t="shared" si="1608"/>
        <v>1.3097118159041354E-2</v>
      </c>
      <c r="BF2777" s="77">
        <f t="shared" si="1599"/>
        <v>1.2540420419849936E-2</v>
      </c>
    </row>
    <row r="2778" spans="1:58" s="23" customFormat="1" ht="15.75" customHeight="1" x14ac:dyDescent="0.4">
      <c r="A2778" s="116">
        <v>42276</v>
      </c>
      <c r="B2778" s="112">
        <v>23.875</v>
      </c>
      <c r="C2778" s="112">
        <v>22.675000000000001</v>
      </c>
      <c r="D2778" s="112">
        <v>22.225000000000001</v>
      </c>
      <c r="E2778" s="112">
        <v>22.324999999999999</v>
      </c>
      <c r="F2778" s="112">
        <v>22.475000000000001</v>
      </c>
      <c r="G2778" s="112">
        <v>22.475000000000001</v>
      </c>
      <c r="H2778" s="113">
        <v>22.625</v>
      </c>
      <c r="I2778" s="90">
        <f t="shared" si="1584"/>
        <v>23.395</v>
      </c>
      <c r="J2778" s="90">
        <f t="shared" si="1585"/>
        <v>22.495000000000001</v>
      </c>
      <c r="K2778" s="114">
        <v>15</v>
      </c>
      <c r="L2778" s="115">
        <v>0.04</v>
      </c>
      <c r="M2778" s="90">
        <v>28.56</v>
      </c>
      <c r="N2778" s="90">
        <v>26.83</v>
      </c>
      <c r="O2778" s="90">
        <v>26</v>
      </c>
      <c r="P2778" s="90">
        <v>24.96</v>
      </c>
      <c r="Q2778" s="90">
        <v>24.72</v>
      </c>
      <c r="R2778" s="63">
        <f t="shared" si="1573"/>
        <v>-4.43</v>
      </c>
      <c r="S2778" s="64">
        <f t="shared" si="1609"/>
        <v>-2.8954035468693476E-2</v>
      </c>
      <c r="T2778" s="65">
        <f t="shared" si="1603"/>
        <v>1.0644800596347372</v>
      </c>
      <c r="U2778" s="65">
        <f t="shared" si="1603"/>
        <v>1.0319230769230769</v>
      </c>
      <c r="V2778" s="65">
        <f t="shared" si="1574"/>
        <v>1.0749198717948716</v>
      </c>
      <c r="W2778" s="65">
        <f t="shared" si="1575"/>
        <v>1.0853559870550162</v>
      </c>
      <c r="X2778" s="61">
        <f t="shared" si="1586"/>
        <v>-5.0261780104712009E-2</v>
      </c>
      <c r="Y2778" s="66">
        <f t="shared" si="1576"/>
        <v>1.3437849944008991E-2</v>
      </c>
      <c r="Z2778" s="61">
        <f t="shared" si="1577"/>
        <v>-3.8469758495404939E-2</v>
      </c>
      <c r="AA2778" s="67">
        <f t="shared" si="1578"/>
        <v>23.395</v>
      </c>
      <c r="AB2778" s="68">
        <f t="shared" si="1579"/>
        <v>-0.11013790532985458</v>
      </c>
      <c r="AC2778" s="69">
        <f t="shared" si="1580"/>
        <v>-0.12802832650018631</v>
      </c>
      <c r="AD2778" s="70">
        <f>_xlfn.PERCENTILE.EXC(AC2778:$AC$5675,0.5)</f>
        <v>7.9297628220560107E-2</v>
      </c>
      <c r="AE2778" s="70">
        <f>_xlfn.PERCENTILE.EXC($AC2778:AC$5675,0.35)</f>
        <v>4.3867760991426245E-2</v>
      </c>
      <c r="AF2778" s="71">
        <f t="shared" si="1605"/>
        <v>5.7541661030269003E-2</v>
      </c>
      <c r="AG2778" s="70">
        <f t="shared" si="1606"/>
        <v>-0.1279337538271374</v>
      </c>
      <c r="AH2778" s="70">
        <f t="shared" si="1607"/>
        <v>-0.15861506757985319</v>
      </c>
      <c r="AI2778" s="61" t="str">
        <f t="shared" si="1595"/>
        <v>Safety</v>
      </c>
      <c r="AJ2778" s="68" t="str">
        <f t="shared" si="1596"/>
        <v>Safety</v>
      </c>
      <c r="AK2778" s="72" t="str">
        <f t="shared" si="1597"/>
        <v>00631L</v>
      </c>
      <c r="AL2778" s="73">
        <f t="shared" si="1587"/>
        <v>1</v>
      </c>
      <c r="AM2778" s="72" t="str">
        <f t="shared" si="1600"/>
        <v>00631L</v>
      </c>
      <c r="AN2778" s="73">
        <f t="shared" si="1588"/>
        <v>1</v>
      </c>
      <c r="AO2778" s="74" t="str">
        <f t="shared" si="1594"/>
        <v>00635U</v>
      </c>
      <c r="AP2778" s="20">
        <f t="shared" si="1589"/>
        <v>0</v>
      </c>
      <c r="AQ2778" s="74" t="str">
        <f t="shared" si="1604"/>
        <v>00631L</v>
      </c>
      <c r="AR2778" s="20">
        <f t="shared" si="1590"/>
        <v>1</v>
      </c>
      <c r="AS2778" s="74" t="str">
        <f t="shared" si="1598"/>
        <v>00631L</v>
      </c>
      <c r="AT2778" s="20">
        <f t="shared" si="1591"/>
        <v>1</v>
      </c>
      <c r="AU2778" s="74" t="str">
        <f t="shared" si="1581"/>
        <v>Cash</v>
      </c>
      <c r="AV2778" s="20">
        <f t="shared" si="1592"/>
        <v>0</v>
      </c>
      <c r="AW2778" s="74" t="str">
        <f t="shared" si="1582"/>
        <v>00635U</v>
      </c>
      <c r="AX2778" s="20">
        <f t="shared" si="1583"/>
        <v>0</v>
      </c>
      <c r="AY2778" s="20">
        <f t="shared" si="1593"/>
        <v>1</v>
      </c>
      <c r="AZ2778" s="116">
        <v>42277</v>
      </c>
      <c r="BA2778" s="117">
        <v>17.920000000000002</v>
      </c>
      <c r="BB2778" s="118">
        <v>17.875</v>
      </c>
      <c r="BC2778" s="76">
        <f t="shared" si="1601"/>
        <v>17.540208333333336</v>
      </c>
      <c r="BD2778" s="76">
        <f t="shared" si="1602"/>
        <v>17.547625000000004</v>
      </c>
      <c r="BE2778" s="77">
        <f t="shared" si="1608"/>
        <v>1.9087097502167492E-2</v>
      </c>
      <c r="BF2778" s="77">
        <f t="shared" si="1599"/>
        <v>2.1220820481404067E-2</v>
      </c>
    </row>
    <row r="2779" spans="1:58" s="23" customFormat="1" ht="15.75" customHeight="1" x14ac:dyDescent="0.4">
      <c r="A2779" s="116">
        <v>42275</v>
      </c>
      <c r="B2779" s="112">
        <v>24.074999999999999</v>
      </c>
      <c r="C2779" s="112">
        <v>22.725000000000001</v>
      </c>
      <c r="D2779" s="112">
        <v>22.175000000000001</v>
      </c>
      <c r="E2779" s="112">
        <v>22.225000000000001</v>
      </c>
      <c r="F2779" s="112">
        <v>22.324999999999999</v>
      </c>
      <c r="G2779" s="112">
        <v>22.274999999999999</v>
      </c>
      <c r="H2779" s="113">
        <v>22.425000000000001</v>
      </c>
      <c r="I2779" s="90">
        <f t="shared" si="1584"/>
        <v>23.588999999999999</v>
      </c>
      <c r="J2779" s="90">
        <f t="shared" si="1585"/>
        <v>22.527000000000001</v>
      </c>
      <c r="K2779" s="114">
        <v>16</v>
      </c>
      <c r="L2779" s="115">
        <v>0.04</v>
      </c>
      <c r="M2779" s="90">
        <v>30.26</v>
      </c>
      <c r="N2779" s="90">
        <v>27.63</v>
      </c>
      <c r="O2779" s="90">
        <v>26.38</v>
      </c>
      <c r="P2779" s="90">
        <v>25.33</v>
      </c>
      <c r="Q2779" s="90">
        <v>24.96</v>
      </c>
      <c r="R2779" s="63">
        <f t="shared" si="1573"/>
        <v>-6.1800000000000068</v>
      </c>
      <c r="S2779" s="64">
        <f t="shared" si="1609"/>
        <v>0.16977138018628271</v>
      </c>
      <c r="T2779" s="65">
        <f t="shared" si="1603"/>
        <v>1.0951863916033298</v>
      </c>
      <c r="U2779" s="65">
        <f t="shared" si="1603"/>
        <v>1.0473843821076574</v>
      </c>
      <c r="V2779" s="65">
        <f t="shared" si="1574"/>
        <v>1.0908014212396369</v>
      </c>
      <c r="W2779" s="65">
        <f t="shared" si="1575"/>
        <v>1.1069711538461537</v>
      </c>
      <c r="X2779" s="61">
        <f t="shared" si="1586"/>
        <v>-5.6074766355140103E-2</v>
      </c>
      <c r="Y2779" s="66">
        <f t="shared" si="1576"/>
        <v>8.998875140607392E-3</v>
      </c>
      <c r="Z2779" s="61">
        <f t="shared" si="1577"/>
        <v>-4.5020984357115504E-2</v>
      </c>
      <c r="AA2779" s="67">
        <f t="shared" si="1578"/>
        <v>23.588999999999999</v>
      </c>
      <c r="AB2779" s="68">
        <f t="shared" si="1579"/>
        <v>-0.12866449511400652</v>
      </c>
      <c r="AC2779" s="69">
        <f t="shared" si="1580"/>
        <v>-0.1462540716612378</v>
      </c>
      <c r="AD2779" s="70">
        <f>_xlfn.PERCENTILE.EXC(AC2779:$AC$5675,0.5)</f>
        <v>7.9356191132552323E-2</v>
      </c>
      <c r="AE2779" s="70">
        <f>_xlfn.PERCENTILE.EXC($AC2779:AC$5675,0.35)</f>
        <v>4.3940718477710625E-2</v>
      </c>
      <c r="AF2779" s="71">
        <f t="shared" si="1605"/>
        <v>5.7541661030269003E-2</v>
      </c>
      <c r="AG2779" s="70">
        <f t="shared" si="1606"/>
        <v>-0.12324386616038015</v>
      </c>
      <c r="AH2779" s="70">
        <f t="shared" si="1607"/>
        <v>-0.15861506757985319</v>
      </c>
      <c r="AI2779" s="61" t="str">
        <f t="shared" si="1595"/>
        <v>Safety</v>
      </c>
      <c r="AJ2779" s="68" t="str">
        <f t="shared" si="1596"/>
        <v>Safety</v>
      </c>
      <c r="AK2779" s="72" t="str">
        <f t="shared" si="1597"/>
        <v>00631L</v>
      </c>
      <c r="AL2779" s="73">
        <f t="shared" si="1587"/>
        <v>1</v>
      </c>
      <c r="AM2779" s="72" t="str">
        <f t="shared" si="1600"/>
        <v>00631L</v>
      </c>
      <c r="AN2779" s="73">
        <f t="shared" si="1588"/>
        <v>1</v>
      </c>
      <c r="AO2779" s="74" t="str">
        <f t="shared" si="1594"/>
        <v>00635U</v>
      </c>
      <c r="AP2779" s="20">
        <f t="shared" si="1589"/>
        <v>0</v>
      </c>
      <c r="AQ2779" s="74" t="str">
        <f t="shared" si="1604"/>
        <v>00631L</v>
      </c>
      <c r="AR2779" s="20">
        <f t="shared" si="1590"/>
        <v>1</v>
      </c>
      <c r="AS2779" s="74" t="str">
        <f t="shared" si="1598"/>
        <v>00631L</v>
      </c>
      <c r="AT2779" s="20">
        <f t="shared" si="1591"/>
        <v>1</v>
      </c>
      <c r="AU2779" s="74" t="str">
        <f t="shared" si="1581"/>
        <v>Cash</v>
      </c>
      <c r="AV2779" s="20">
        <f t="shared" si="1592"/>
        <v>0</v>
      </c>
      <c r="AW2779" s="74" t="str">
        <f t="shared" si="1582"/>
        <v>00635U</v>
      </c>
      <c r="AX2779" s="20">
        <f t="shared" si="1583"/>
        <v>0</v>
      </c>
      <c r="AY2779" s="20">
        <f t="shared" si="1593"/>
        <v>1</v>
      </c>
      <c r="AZ2779" s="116">
        <v>42276</v>
      </c>
      <c r="BA2779" s="117">
        <v>17.940000000000001</v>
      </c>
      <c r="BB2779" s="118">
        <v>17.787500000000001</v>
      </c>
      <c r="BC2779" s="76">
        <f t="shared" si="1601"/>
        <v>17.533958333333334</v>
      </c>
      <c r="BD2779" s="76">
        <f t="shared" si="1602"/>
        <v>17.54129166666667</v>
      </c>
      <c r="BE2779" s="77">
        <f t="shared" si="1608"/>
        <v>1.4460035882751346E-2</v>
      </c>
      <c r="BF2779" s="77">
        <f t="shared" si="1599"/>
        <v>2.2729702060138954E-2</v>
      </c>
    </row>
    <row r="2780" spans="1:58" s="23" customFormat="1" ht="15.75" customHeight="1" x14ac:dyDescent="0.4">
      <c r="A2780" s="116">
        <v>42272</v>
      </c>
      <c r="B2780" s="112">
        <v>22.324999999999999</v>
      </c>
      <c r="C2780" s="112">
        <v>21.675000000000001</v>
      </c>
      <c r="D2780" s="112">
        <v>21.35</v>
      </c>
      <c r="E2780" s="112">
        <v>21.574999999999999</v>
      </c>
      <c r="F2780" s="112">
        <v>21.725000000000001</v>
      </c>
      <c r="G2780" s="112">
        <v>21.7</v>
      </c>
      <c r="H2780" s="113">
        <v>21.925000000000001</v>
      </c>
      <c r="I2780" s="90">
        <f t="shared" si="1584"/>
        <v>22.117000000000001</v>
      </c>
      <c r="J2780" s="90">
        <f t="shared" si="1585"/>
        <v>21.571000000000002</v>
      </c>
      <c r="K2780" s="114">
        <v>17</v>
      </c>
      <c r="L2780" s="115">
        <v>0.04</v>
      </c>
      <c r="M2780" s="90">
        <v>22.89</v>
      </c>
      <c r="N2780" s="90">
        <v>23.62</v>
      </c>
      <c r="O2780" s="90">
        <v>24.4</v>
      </c>
      <c r="P2780" s="90">
        <v>23.55</v>
      </c>
      <c r="Q2780" s="90">
        <v>23.67</v>
      </c>
      <c r="R2780" s="63">
        <f t="shared" si="1573"/>
        <v>1.4399999999999977</v>
      </c>
      <c r="S2780" s="64">
        <f t="shared" si="1609"/>
        <v>6.3911376224968959E-3</v>
      </c>
      <c r="T2780" s="65">
        <f t="shared" si="1603"/>
        <v>0.9690939881456393</v>
      </c>
      <c r="U2780" s="65">
        <f t="shared" si="1603"/>
        <v>0.96803278688524597</v>
      </c>
      <c r="V2780" s="65">
        <f t="shared" si="1574"/>
        <v>1.0029723991507431</v>
      </c>
      <c r="W2780" s="65">
        <f t="shared" si="1575"/>
        <v>0.99788762146176591</v>
      </c>
      <c r="X2780" s="61">
        <f t="shared" si="1586"/>
        <v>-2.9115341545352679E-2</v>
      </c>
      <c r="Y2780" s="66">
        <f t="shared" si="1576"/>
        <v>1.6222479721900412E-2</v>
      </c>
      <c r="Z2780" s="61">
        <f t="shared" si="1577"/>
        <v>-2.4686892435682929E-2</v>
      </c>
      <c r="AA2780" s="67">
        <f t="shared" si="1578"/>
        <v>22.117000000000001</v>
      </c>
      <c r="AB2780" s="68">
        <f t="shared" si="1579"/>
        <v>-5.482641828958517E-2</v>
      </c>
      <c r="AC2780" s="69">
        <f t="shared" si="1580"/>
        <v>-6.3632514817950889E-2</v>
      </c>
      <c r="AD2780" s="70">
        <f>_xlfn.PERCENTILE.EXC(AC2780:$AC$5675,0.5)</f>
        <v>7.9386500369020591E-2</v>
      </c>
      <c r="AE2780" s="70">
        <f>_xlfn.PERCENTILE.EXC($AC2780:AC$5675,0.35)</f>
        <v>4.3979360957567118E-2</v>
      </c>
      <c r="AF2780" s="71">
        <f t="shared" si="1605"/>
        <v>5.7541661030269003E-2</v>
      </c>
      <c r="AG2780" s="70">
        <f t="shared" si="1606"/>
        <v>-0.1204724789400459</v>
      </c>
      <c r="AH2780" s="70">
        <f t="shared" si="1607"/>
        <v>-0.15861506757985319</v>
      </c>
      <c r="AI2780" s="61" t="str">
        <f t="shared" si="1595"/>
        <v>Safety</v>
      </c>
      <c r="AJ2780" s="68" t="str">
        <f t="shared" si="1596"/>
        <v>Safety</v>
      </c>
      <c r="AK2780" s="72" t="str">
        <f t="shared" si="1597"/>
        <v>00631L</v>
      </c>
      <c r="AL2780" s="73">
        <f t="shared" si="1587"/>
        <v>1</v>
      </c>
      <c r="AM2780" s="72" t="str">
        <f t="shared" si="1600"/>
        <v>00631L</v>
      </c>
      <c r="AN2780" s="73">
        <f t="shared" si="1588"/>
        <v>1</v>
      </c>
      <c r="AO2780" s="74" t="str">
        <f t="shared" si="1594"/>
        <v>00635U</v>
      </c>
      <c r="AP2780" s="20">
        <f t="shared" si="1589"/>
        <v>0</v>
      </c>
      <c r="AQ2780" s="74" t="str">
        <f t="shared" si="1604"/>
        <v>00631L</v>
      </c>
      <c r="AR2780" s="20">
        <f t="shared" si="1590"/>
        <v>1</v>
      </c>
      <c r="AS2780" s="74" t="str">
        <f t="shared" si="1598"/>
        <v>00631L</v>
      </c>
      <c r="AT2780" s="20">
        <f t="shared" si="1591"/>
        <v>1</v>
      </c>
      <c r="AU2780" s="74" t="str">
        <f t="shared" si="1581"/>
        <v>00635U</v>
      </c>
      <c r="AV2780" s="20">
        <f t="shared" si="1592"/>
        <v>0</v>
      </c>
      <c r="AW2780" s="74" t="str">
        <f t="shared" si="1582"/>
        <v>00635U</v>
      </c>
      <c r="AX2780" s="20">
        <f t="shared" si="1583"/>
        <v>0</v>
      </c>
      <c r="AY2780" s="20">
        <f t="shared" si="1593"/>
        <v>1</v>
      </c>
      <c r="AZ2780" s="116">
        <v>42275</v>
      </c>
      <c r="BA2780" s="117">
        <v>17.71</v>
      </c>
      <c r="BB2780" s="118">
        <v>17.75</v>
      </c>
      <c r="BC2780" s="76">
        <f t="shared" si="1601"/>
        <v>17.530416666666671</v>
      </c>
      <c r="BD2780" s="76">
        <f t="shared" si="1602"/>
        <v>17.532666666666668</v>
      </c>
      <c r="BE2780" s="77">
        <f t="shared" si="1608"/>
        <v>1.2525847930976863E-2</v>
      </c>
      <c r="BF2780" s="77">
        <f t="shared" si="1599"/>
        <v>1.0114453021027415E-2</v>
      </c>
    </row>
    <row r="2781" spans="1:58" s="23" customFormat="1" ht="15.75" customHeight="1" x14ac:dyDescent="0.4">
      <c r="A2781" s="116">
        <v>42271</v>
      </c>
      <c r="B2781" s="112">
        <v>21.875</v>
      </c>
      <c r="C2781" s="112">
        <v>21.175000000000001</v>
      </c>
      <c r="D2781" s="112">
        <v>21</v>
      </c>
      <c r="E2781" s="112">
        <v>21.225000000000001</v>
      </c>
      <c r="F2781" s="112">
        <v>21.375</v>
      </c>
      <c r="G2781" s="112">
        <v>21.425000000000001</v>
      </c>
      <c r="H2781" s="113">
        <v>21.675000000000001</v>
      </c>
      <c r="I2781" s="90">
        <f t="shared" si="1584"/>
        <v>21.678999999999998</v>
      </c>
      <c r="J2781" s="90">
        <f t="shared" si="1585"/>
        <v>21.126000000000001</v>
      </c>
      <c r="K2781" s="114">
        <v>18</v>
      </c>
      <c r="L2781" s="115">
        <v>0.04</v>
      </c>
      <c r="M2781" s="90">
        <v>24.22</v>
      </c>
      <c r="N2781" s="90">
        <v>23.47</v>
      </c>
      <c r="O2781" s="90">
        <v>23.46</v>
      </c>
      <c r="P2781" s="90">
        <v>23.2</v>
      </c>
      <c r="Q2781" s="90">
        <v>23.36</v>
      </c>
      <c r="R2781" s="63">
        <f t="shared" si="1573"/>
        <v>-1.0300000000000011</v>
      </c>
      <c r="S2781" s="64">
        <f t="shared" si="1609"/>
        <v>6.05512878445549E-2</v>
      </c>
      <c r="T2781" s="65">
        <f t="shared" si="1603"/>
        <v>1.0319556881124841</v>
      </c>
      <c r="U2781" s="65">
        <f t="shared" si="1603"/>
        <v>1.0004262574595055</v>
      </c>
      <c r="V2781" s="65">
        <f t="shared" si="1574"/>
        <v>1.0116379310344827</v>
      </c>
      <c r="W2781" s="65">
        <f t="shared" si="1575"/>
        <v>1.0047089041095889</v>
      </c>
      <c r="X2781" s="61">
        <f t="shared" si="1586"/>
        <v>-3.1999999999999966E-2</v>
      </c>
      <c r="Y2781" s="66">
        <f t="shared" si="1576"/>
        <v>2.1201413427561804E-2</v>
      </c>
      <c r="Z2781" s="61">
        <f t="shared" si="1577"/>
        <v>-2.5508556667742852E-2</v>
      </c>
      <c r="AA2781" s="67">
        <f t="shared" si="1578"/>
        <v>21.679000000000002</v>
      </c>
      <c r="AB2781" s="68">
        <f t="shared" si="1579"/>
        <v>-6.7959096719215975E-2</v>
      </c>
      <c r="AC2781" s="69">
        <f t="shared" si="1580"/>
        <v>-7.631018321261171E-2</v>
      </c>
      <c r="AD2781" s="70">
        <f>_xlfn.PERCENTILE.EXC(AC2781:$AC$5675,0.5)</f>
        <v>7.9416809605488858E-2</v>
      </c>
      <c r="AE2781" s="70">
        <f>_xlfn.PERCENTILE.EXC($AC2781:AC$5675,0.35)</f>
        <v>4.3984237730233106E-2</v>
      </c>
      <c r="AF2781" s="71">
        <f t="shared" si="1605"/>
        <v>5.7541661030269003E-2</v>
      </c>
      <c r="AG2781" s="70">
        <f t="shared" si="1606"/>
        <v>-0.1204724789400459</v>
      </c>
      <c r="AH2781" s="70">
        <f t="shared" si="1607"/>
        <v>-0.15861506757985319</v>
      </c>
      <c r="AI2781" s="61" t="str">
        <f t="shared" si="1595"/>
        <v>Safety</v>
      </c>
      <c r="AJ2781" s="68" t="str">
        <f t="shared" si="1596"/>
        <v>Safety</v>
      </c>
      <c r="AK2781" s="72" t="str">
        <f t="shared" si="1597"/>
        <v>00631L</v>
      </c>
      <c r="AL2781" s="73">
        <f t="shared" si="1587"/>
        <v>1</v>
      </c>
      <c r="AM2781" s="72" t="str">
        <f t="shared" si="1600"/>
        <v>00631L</v>
      </c>
      <c r="AN2781" s="73">
        <f t="shared" si="1588"/>
        <v>1</v>
      </c>
      <c r="AO2781" s="74" t="str">
        <f t="shared" si="1594"/>
        <v>00635U</v>
      </c>
      <c r="AP2781" s="20">
        <f t="shared" si="1589"/>
        <v>0</v>
      </c>
      <c r="AQ2781" s="74" t="str">
        <f t="shared" si="1604"/>
        <v>00631L</v>
      </c>
      <c r="AR2781" s="20">
        <f t="shared" si="1590"/>
        <v>1</v>
      </c>
      <c r="AS2781" s="74" t="str">
        <f t="shared" si="1598"/>
        <v>00631L</v>
      </c>
      <c r="AT2781" s="20">
        <f t="shared" si="1591"/>
        <v>1</v>
      </c>
      <c r="AU2781" s="74" t="str">
        <f t="shared" si="1581"/>
        <v>00635U</v>
      </c>
      <c r="AV2781" s="20">
        <f t="shared" si="1592"/>
        <v>0</v>
      </c>
      <c r="AW2781" s="74" t="str">
        <f t="shared" si="1582"/>
        <v>00635U</v>
      </c>
      <c r="AX2781" s="20">
        <f t="shared" si="1583"/>
        <v>0</v>
      </c>
      <c r="AY2781" s="20">
        <f t="shared" si="1593"/>
        <v>1</v>
      </c>
      <c r="AZ2781" s="116">
        <v>42272</v>
      </c>
      <c r="BA2781" s="117">
        <v>17.8</v>
      </c>
      <c r="BB2781" s="118">
        <v>17.675000000000001</v>
      </c>
      <c r="BC2781" s="76">
        <f t="shared" si="1601"/>
        <v>17.529583333333338</v>
      </c>
      <c r="BD2781" s="76">
        <f t="shared" si="1602"/>
        <v>17.531250000000004</v>
      </c>
      <c r="BE2781" s="77">
        <f t="shared" si="1608"/>
        <v>8.2955004635019234E-3</v>
      </c>
      <c r="BF2781" s="77">
        <f t="shared" si="1599"/>
        <v>1.5329768270944576E-2</v>
      </c>
    </row>
    <row r="2782" spans="1:58" s="23" customFormat="1" ht="15.75" customHeight="1" x14ac:dyDescent="0.4">
      <c r="A2782" s="116">
        <v>42270</v>
      </c>
      <c r="B2782" s="112">
        <v>21.125</v>
      </c>
      <c r="C2782" s="112">
        <v>20.675000000000001</v>
      </c>
      <c r="D2782" s="112">
        <v>20.524999999999999</v>
      </c>
      <c r="E2782" s="112">
        <v>20.725000000000001</v>
      </c>
      <c r="F2782" s="112">
        <v>20.925000000000001</v>
      </c>
      <c r="G2782" s="112">
        <v>20.95</v>
      </c>
      <c r="H2782" s="113">
        <v>21.225000000000001</v>
      </c>
      <c r="I2782" s="90">
        <f t="shared" si="1584"/>
        <v>21.016999999999999</v>
      </c>
      <c r="J2782" s="90">
        <f t="shared" si="1585"/>
        <v>20.638999999999999</v>
      </c>
      <c r="K2782" s="114">
        <v>19</v>
      </c>
      <c r="L2782" s="115">
        <v>0.04</v>
      </c>
      <c r="M2782" s="90">
        <v>22.46</v>
      </c>
      <c r="N2782" s="90">
        <v>22.13</v>
      </c>
      <c r="O2782" s="90">
        <v>22.88</v>
      </c>
      <c r="P2782" s="90">
        <v>22.79</v>
      </c>
      <c r="Q2782" s="90">
        <v>23.13</v>
      </c>
      <c r="R2782" s="63">
        <f t="shared" si="1573"/>
        <v>1.0799999999999983</v>
      </c>
      <c r="S2782" s="64">
        <f t="shared" si="1609"/>
        <v>-1.3814616755793327E-2</v>
      </c>
      <c r="T2782" s="65">
        <f t="shared" si="1603"/>
        <v>1.0149118843199278</v>
      </c>
      <c r="U2782" s="65">
        <f t="shared" si="1603"/>
        <v>0.96722027972027969</v>
      </c>
      <c r="V2782" s="65">
        <f t="shared" si="1574"/>
        <v>0.97103992979376919</v>
      </c>
      <c r="W2782" s="65">
        <f t="shared" si="1575"/>
        <v>0.95676610462602685</v>
      </c>
      <c r="X2782" s="61">
        <f t="shared" si="1586"/>
        <v>-2.1301775147928959E-2</v>
      </c>
      <c r="Y2782" s="66">
        <f t="shared" si="1576"/>
        <v>2.4125452352231604E-2</v>
      </c>
      <c r="Z2782" s="61">
        <f t="shared" si="1577"/>
        <v>-1.7985440357805593E-2</v>
      </c>
      <c r="AA2782" s="67">
        <f t="shared" si="1578"/>
        <v>21.016999999999999</v>
      </c>
      <c r="AB2782" s="68">
        <f t="shared" si="1579"/>
        <v>-4.5413465883416132E-2</v>
      </c>
      <c r="AC2782" s="69">
        <f t="shared" si="1580"/>
        <v>-5.0293718933574316E-2</v>
      </c>
      <c r="AD2782" s="70">
        <f>_xlfn.PERCENTILE.EXC(AC2782:$AC$5675,0.5)</f>
        <v>7.9445812028755003E-2</v>
      </c>
      <c r="AE2782" s="70">
        <f>_xlfn.PERCENTILE.EXC($AC2782:AC$5675,0.35)</f>
        <v>4.4008600418557593E-2</v>
      </c>
      <c r="AF2782" s="71">
        <f t="shared" si="1605"/>
        <v>5.7541661030269003E-2</v>
      </c>
      <c r="AG2782" s="70">
        <f t="shared" si="1606"/>
        <v>-0.1204724789400459</v>
      </c>
      <c r="AH2782" s="70">
        <f t="shared" si="1607"/>
        <v>-0.15861506757985319</v>
      </c>
      <c r="AI2782" s="61" t="str">
        <f t="shared" si="1595"/>
        <v>Safety</v>
      </c>
      <c r="AJ2782" s="68" t="str">
        <f t="shared" si="1596"/>
        <v>Safety</v>
      </c>
      <c r="AK2782" s="72" t="str">
        <f t="shared" si="1597"/>
        <v>00631L</v>
      </c>
      <c r="AL2782" s="73">
        <f t="shared" si="1587"/>
        <v>1</v>
      </c>
      <c r="AM2782" s="72" t="str">
        <f t="shared" si="1600"/>
        <v>00631L</v>
      </c>
      <c r="AN2782" s="73">
        <f t="shared" si="1588"/>
        <v>1</v>
      </c>
      <c r="AO2782" s="74" t="str">
        <f t="shared" si="1594"/>
        <v>00635U</v>
      </c>
      <c r="AP2782" s="20">
        <f t="shared" si="1589"/>
        <v>0</v>
      </c>
      <c r="AQ2782" s="74" t="str">
        <f t="shared" si="1604"/>
        <v>00631L</v>
      </c>
      <c r="AR2782" s="20">
        <f t="shared" si="1590"/>
        <v>1</v>
      </c>
      <c r="AS2782" s="74" t="str">
        <f t="shared" si="1598"/>
        <v>00631L</v>
      </c>
      <c r="AT2782" s="20">
        <f t="shared" si="1591"/>
        <v>1</v>
      </c>
      <c r="AU2782" s="74" t="str">
        <f t="shared" si="1581"/>
        <v>00635U</v>
      </c>
      <c r="AV2782" s="20">
        <f t="shared" si="1592"/>
        <v>0</v>
      </c>
      <c r="AW2782" s="74" t="str">
        <f t="shared" si="1582"/>
        <v>00635U</v>
      </c>
      <c r="AX2782" s="20">
        <f t="shared" si="1583"/>
        <v>0</v>
      </c>
      <c r="AY2782" s="20">
        <f t="shared" si="1593"/>
        <v>1</v>
      </c>
      <c r="AZ2782" s="116">
        <v>42271</v>
      </c>
      <c r="BA2782" s="117">
        <v>17.61</v>
      </c>
      <c r="BB2782" s="118">
        <v>17.675000000000001</v>
      </c>
      <c r="BC2782" s="76">
        <f t="shared" si="1601"/>
        <v>17.52770833333334</v>
      </c>
      <c r="BD2782" s="76">
        <f t="shared" si="1602"/>
        <v>17.528500000000005</v>
      </c>
      <c r="BE2782" s="77">
        <f t="shared" si="1608"/>
        <v>8.4033613445374661E-3</v>
      </c>
      <c r="BF2782" s="77">
        <f t="shared" si="1599"/>
        <v>4.6495706991468051E-3</v>
      </c>
    </row>
    <row r="2783" spans="1:58" s="23" customFormat="1" ht="15.75" customHeight="1" x14ac:dyDescent="0.4">
      <c r="A2783" s="116">
        <v>42269</v>
      </c>
      <c r="B2783" s="112">
        <v>21.774999999999999</v>
      </c>
      <c r="C2783" s="112">
        <v>21.125</v>
      </c>
      <c r="D2783" s="112">
        <v>20.875</v>
      </c>
      <c r="E2783" s="112">
        <v>21.074999999999999</v>
      </c>
      <c r="F2783" s="112">
        <v>21.274999999999999</v>
      </c>
      <c r="G2783" s="112">
        <v>21.274999999999999</v>
      </c>
      <c r="H2783" s="113">
        <v>21.524999999999999</v>
      </c>
      <c r="I2783" s="90">
        <f t="shared" si="1584"/>
        <v>21.645</v>
      </c>
      <c r="J2783" s="90">
        <f t="shared" si="1585"/>
        <v>21.074999999999999</v>
      </c>
      <c r="K2783" s="114">
        <v>20</v>
      </c>
      <c r="L2783" s="115">
        <v>0.04</v>
      </c>
      <c r="M2783" s="90">
        <v>23.45</v>
      </c>
      <c r="N2783" s="90">
        <v>22.44</v>
      </c>
      <c r="O2783" s="90">
        <v>23.28</v>
      </c>
      <c r="P2783" s="90">
        <v>23.14</v>
      </c>
      <c r="Q2783" s="90">
        <v>23.37</v>
      </c>
      <c r="R2783" s="63">
        <f t="shared" ref="R2783:R2846" si="1610">(O2783+P2783)-(N2783+M2783)</f>
        <v>0.53000000000000114</v>
      </c>
      <c r="S2783" s="64">
        <f t="shared" si="1609"/>
        <v>0.11420059582919566</v>
      </c>
      <c r="T2783" s="65">
        <f t="shared" si="1603"/>
        <v>1.0450089126559714</v>
      </c>
      <c r="U2783" s="65">
        <f t="shared" si="1603"/>
        <v>0.96391752577319589</v>
      </c>
      <c r="V2783" s="65">
        <f t="shared" si="1574"/>
        <v>0.96974935177182375</v>
      </c>
      <c r="W2783" s="65">
        <f t="shared" si="1575"/>
        <v>0.96020539152759954</v>
      </c>
      <c r="X2783" s="61">
        <f t="shared" si="1586"/>
        <v>-2.9850746268656653E-2</v>
      </c>
      <c r="Y2783" s="66">
        <f t="shared" si="1576"/>
        <v>2.1352313167259752E-2</v>
      </c>
      <c r="Z2783" s="61">
        <f t="shared" si="1577"/>
        <v>-2.6334026334026348E-2</v>
      </c>
      <c r="AA2783" s="67">
        <f t="shared" si="1578"/>
        <v>21.644999999999996</v>
      </c>
      <c r="AB2783" s="68">
        <f t="shared" si="1579"/>
        <v>-2.963458110516946E-2</v>
      </c>
      <c r="AC2783" s="69">
        <f t="shared" si="1580"/>
        <v>-3.5427807486631248E-2</v>
      </c>
      <c r="AD2783" s="70">
        <f>_xlfn.PERCENTILE.EXC(AC2783:$AC$5675,0.5)</f>
        <v>7.9474814452021134E-2</v>
      </c>
      <c r="AE2783" s="70">
        <f>_xlfn.PERCENTILE.EXC($AC2783:AC$5675,0.35)</f>
        <v>4.4068642666227793E-2</v>
      </c>
      <c r="AF2783" s="71">
        <f t="shared" si="1605"/>
        <v>5.7541661030269003E-2</v>
      </c>
      <c r="AG2783" s="70">
        <f t="shared" si="1606"/>
        <v>-0.1204724789400459</v>
      </c>
      <c r="AH2783" s="70">
        <f t="shared" si="1607"/>
        <v>-0.15861506757985319</v>
      </c>
      <c r="AI2783" s="61" t="str">
        <f t="shared" si="1595"/>
        <v>Safety</v>
      </c>
      <c r="AJ2783" s="68" t="str">
        <f t="shared" si="1596"/>
        <v>Safety</v>
      </c>
      <c r="AK2783" s="72" t="str">
        <f t="shared" si="1597"/>
        <v>00631L</v>
      </c>
      <c r="AL2783" s="73">
        <f t="shared" si="1587"/>
        <v>1</v>
      </c>
      <c r="AM2783" s="72" t="str">
        <f t="shared" si="1600"/>
        <v>00631L</v>
      </c>
      <c r="AN2783" s="73">
        <f t="shared" si="1588"/>
        <v>1</v>
      </c>
      <c r="AO2783" s="74" t="str">
        <f t="shared" si="1594"/>
        <v>00635U</v>
      </c>
      <c r="AP2783" s="20">
        <f t="shared" si="1589"/>
        <v>0</v>
      </c>
      <c r="AQ2783" s="74" t="str">
        <f t="shared" si="1604"/>
        <v>00631L</v>
      </c>
      <c r="AR2783" s="20">
        <f t="shared" si="1590"/>
        <v>1</v>
      </c>
      <c r="AS2783" s="74" t="str">
        <f t="shared" si="1598"/>
        <v>00631L</v>
      </c>
      <c r="AT2783" s="20">
        <f t="shared" si="1591"/>
        <v>1</v>
      </c>
      <c r="AU2783" s="74" t="str">
        <f t="shared" si="1581"/>
        <v>00635U</v>
      </c>
      <c r="AV2783" s="20">
        <f t="shared" si="1592"/>
        <v>0</v>
      </c>
      <c r="AW2783" s="74" t="str">
        <f t="shared" si="1582"/>
        <v>00635U</v>
      </c>
      <c r="AX2783" s="20">
        <f t="shared" si="1583"/>
        <v>0</v>
      </c>
      <c r="AY2783" s="20">
        <f t="shared" si="1593"/>
        <v>1</v>
      </c>
      <c r="AZ2783" s="116">
        <v>42270</v>
      </c>
      <c r="BA2783" s="117">
        <v>17.55</v>
      </c>
      <c r="BB2783" s="118">
        <v>17.537500000000001</v>
      </c>
      <c r="BC2783" s="76">
        <f t="shared" si="1601"/>
        <v>17.522500000000004</v>
      </c>
      <c r="BD2783" s="76">
        <f t="shared" si="1602"/>
        <v>17.525625000000005</v>
      </c>
      <c r="BE2783" s="77">
        <f t="shared" si="1608"/>
        <v>8.5604223141657937E-4</v>
      </c>
      <c r="BF2783" s="77">
        <f t="shared" si="1599"/>
        <v>1.3908205841443935E-3</v>
      </c>
    </row>
    <row r="2784" spans="1:58" s="23" customFormat="1" ht="15.75" customHeight="1" x14ac:dyDescent="0.4">
      <c r="A2784" s="116">
        <v>42268</v>
      </c>
      <c r="B2784" s="112">
        <v>19.675000000000001</v>
      </c>
      <c r="C2784" s="112">
        <v>19.824999999999999</v>
      </c>
      <c r="D2784" s="112">
        <v>19.875</v>
      </c>
      <c r="E2784" s="112">
        <v>20.175000000000001</v>
      </c>
      <c r="F2784" s="112">
        <v>20.425000000000001</v>
      </c>
      <c r="G2784" s="112">
        <v>20.524999999999999</v>
      </c>
      <c r="H2784" s="113">
        <v>20.774999999999999</v>
      </c>
      <c r="I2784" s="90">
        <f t="shared" si="1584"/>
        <v>19.699000000000002</v>
      </c>
      <c r="J2784" s="90">
        <f t="shared" si="1585"/>
        <v>19.832999999999998</v>
      </c>
      <c r="K2784" s="114">
        <v>21</v>
      </c>
      <c r="L2784" s="115">
        <v>0.04</v>
      </c>
      <c r="M2784" s="90">
        <v>19.61</v>
      </c>
      <c r="N2784" s="90">
        <v>20.14</v>
      </c>
      <c r="O2784" s="90">
        <v>21.59</v>
      </c>
      <c r="P2784" s="90">
        <v>21.85</v>
      </c>
      <c r="Q2784" s="90">
        <v>22.49</v>
      </c>
      <c r="R2784" s="63">
        <f t="shared" si="1610"/>
        <v>3.6899999999999977</v>
      </c>
      <c r="S2784" s="64">
        <f t="shared" si="1609"/>
        <v>-9.6050269299820482E-2</v>
      </c>
      <c r="T2784" s="65">
        <f t="shared" si="1603"/>
        <v>0.97368421052631571</v>
      </c>
      <c r="U2784" s="65">
        <f t="shared" si="1603"/>
        <v>0.93283927744326078</v>
      </c>
      <c r="V2784" s="65">
        <f t="shared" si="1574"/>
        <v>0.92173913043478262</v>
      </c>
      <c r="W2784" s="65">
        <f t="shared" si="1575"/>
        <v>0.89550911516229448</v>
      </c>
      <c r="X2784" s="61">
        <f t="shared" si="1586"/>
        <v>7.6238881829732439E-3</v>
      </c>
      <c r="Y2784" s="66">
        <f t="shared" si="1576"/>
        <v>2.9739776951672757E-2</v>
      </c>
      <c r="Z2784" s="61">
        <f t="shared" si="1577"/>
        <v>6.802375755114309E-3</v>
      </c>
      <c r="AA2784" s="67">
        <f t="shared" si="1578"/>
        <v>19.699000000000002</v>
      </c>
      <c r="AB2784" s="68">
        <f t="shared" si="1579"/>
        <v>-2.3088381330685196E-2</v>
      </c>
      <c r="AC2784" s="69">
        <f t="shared" si="1580"/>
        <v>-2.189672293942398E-2</v>
      </c>
      <c r="AD2784" s="70">
        <f>_xlfn.PERCENTILE.EXC(AC2784:$AC$5675,0.5)</f>
        <v>7.9494163982767319E-2</v>
      </c>
      <c r="AE2784" s="70">
        <f>_xlfn.PERCENTILE.EXC($AC2784:AC$5675,0.35)</f>
        <v>4.4208396123807378E-2</v>
      </c>
      <c r="AF2784" s="71">
        <f t="shared" si="1605"/>
        <v>5.7541661030269003E-2</v>
      </c>
      <c r="AG2784" s="70">
        <f t="shared" si="1606"/>
        <v>-0.1204724789400459</v>
      </c>
      <c r="AH2784" s="70">
        <f t="shared" si="1607"/>
        <v>-0.15861506757985319</v>
      </c>
      <c r="AI2784" s="61" t="str">
        <f t="shared" si="1595"/>
        <v>Safety</v>
      </c>
      <c r="AJ2784" s="68" t="str">
        <f t="shared" si="1596"/>
        <v>Safety</v>
      </c>
      <c r="AK2784" s="72" t="str">
        <f t="shared" si="1597"/>
        <v>00631L</v>
      </c>
      <c r="AL2784" s="73">
        <f t="shared" si="1587"/>
        <v>1</v>
      </c>
      <c r="AM2784" s="72" t="str">
        <f t="shared" si="1600"/>
        <v>00631L</v>
      </c>
      <c r="AN2784" s="73">
        <f t="shared" si="1588"/>
        <v>1</v>
      </c>
      <c r="AO2784" s="74" t="str">
        <f t="shared" si="1594"/>
        <v>00635U</v>
      </c>
      <c r="AP2784" s="20">
        <f t="shared" si="1589"/>
        <v>0</v>
      </c>
      <c r="AQ2784" s="74" t="str">
        <f t="shared" si="1604"/>
        <v>00631L</v>
      </c>
      <c r="AR2784" s="20">
        <f t="shared" si="1590"/>
        <v>1</v>
      </c>
      <c r="AS2784" s="74" t="str">
        <f t="shared" si="1598"/>
        <v>00631L</v>
      </c>
      <c r="AT2784" s="20">
        <f t="shared" si="1591"/>
        <v>1</v>
      </c>
      <c r="AU2784" s="74" t="str">
        <f t="shared" si="1581"/>
        <v>00635U</v>
      </c>
      <c r="AV2784" s="20">
        <f t="shared" si="1592"/>
        <v>0</v>
      </c>
      <c r="AW2784" s="74" t="str">
        <f t="shared" si="1582"/>
        <v>00635U</v>
      </c>
      <c r="AX2784" s="20">
        <f t="shared" si="1583"/>
        <v>0</v>
      </c>
      <c r="AY2784" s="20">
        <f t="shared" si="1593"/>
        <v>1</v>
      </c>
      <c r="AZ2784" s="116">
        <v>42269</v>
      </c>
      <c r="BA2784" s="117">
        <v>17.54</v>
      </c>
      <c r="BB2784" s="118">
        <v>17.7</v>
      </c>
      <c r="BC2784" s="76">
        <f t="shared" si="1601"/>
        <v>17.517708333333339</v>
      </c>
      <c r="BD2784" s="76">
        <f t="shared" si="1602"/>
        <v>17.522541666666669</v>
      </c>
      <c r="BE2784" s="77">
        <f t="shared" si="1608"/>
        <v>1.0406136647439749E-2</v>
      </c>
      <c r="BF2784" s="77">
        <f t="shared" si="1599"/>
        <v>9.9633567238372909E-4</v>
      </c>
    </row>
    <row r="2785" spans="1:58" s="23" customFormat="1" ht="15.75" customHeight="1" x14ac:dyDescent="0.4">
      <c r="A2785" s="116">
        <v>42265</v>
      </c>
      <c r="B2785" s="112">
        <v>21.524999999999999</v>
      </c>
      <c r="C2785" s="112">
        <v>20.975000000000001</v>
      </c>
      <c r="D2785" s="112">
        <v>20.8</v>
      </c>
      <c r="E2785" s="112">
        <v>21.024999999999999</v>
      </c>
      <c r="F2785" s="112">
        <v>21.2</v>
      </c>
      <c r="G2785" s="112">
        <v>21.274999999999999</v>
      </c>
      <c r="H2785" s="113">
        <v>21.45</v>
      </c>
      <c r="I2785" s="90">
        <f t="shared" si="1584"/>
        <v>21.459</v>
      </c>
      <c r="J2785" s="90">
        <f t="shared" si="1585"/>
        <v>20.954000000000001</v>
      </c>
      <c r="K2785" s="114">
        <v>22</v>
      </c>
      <c r="L2785" s="115">
        <v>0.04</v>
      </c>
      <c r="M2785" s="90">
        <v>21.78</v>
      </c>
      <c r="N2785" s="90">
        <v>22.28</v>
      </c>
      <c r="O2785" s="90">
        <v>23.2</v>
      </c>
      <c r="P2785" s="90">
        <v>22.9</v>
      </c>
      <c r="Q2785" s="90">
        <v>23.72</v>
      </c>
      <c r="R2785" s="63">
        <f t="shared" si="1610"/>
        <v>2.039999999999992</v>
      </c>
      <c r="S2785" s="64">
        <f t="shared" si="1609"/>
        <v>5.3926206244087067E-2</v>
      </c>
      <c r="T2785" s="65">
        <f t="shared" si="1603"/>
        <v>0.97755834829443444</v>
      </c>
      <c r="U2785" s="65">
        <f t="shared" si="1603"/>
        <v>0.96034482758620698</v>
      </c>
      <c r="V2785" s="65">
        <f t="shared" si="1574"/>
        <v>0.97292576419213983</v>
      </c>
      <c r="W2785" s="65">
        <f t="shared" si="1575"/>
        <v>0.9392917369308601</v>
      </c>
      <c r="X2785" s="61">
        <f t="shared" si="1586"/>
        <v>-2.5551684088269324E-2</v>
      </c>
      <c r="Y2785" s="66">
        <f t="shared" si="1576"/>
        <v>2.021403091557673E-2</v>
      </c>
      <c r="Z2785" s="61">
        <f t="shared" si="1577"/>
        <v>-2.3533249452444151E-2</v>
      </c>
      <c r="AA2785" s="67">
        <f t="shared" si="1578"/>
        <v>21.459</v>
      </c>
      <c r="AB2785" s="68">
        <f t="shared" si="1579"/>
        <v>-3.3886894075404066E-2</v>
      </c>
      <c r="AC2785" s="69">
        <f t="shared" si="1580"/>
        <v>-3.6849192100538664E-2</v>
      </c>
      <c r="AD2785" s="70">
        <f>_xlfn.PERCENTILE.EXC(AC2785:$AC$5675,0.5)</f>
        <v>7.9513513513513517E-2</v>
      </c>
      <c r="AE2785" s="70">
        <f>_xlfn.PERCENTILE.EXC($AC2785:AC$5675,0.35)</f>
        <v>4.4341034565997722E-2</v>
      </c>
      <c r="AF2785" s="71">
        <f t="shared" si="1605"/>
        <v>5.7541661030269003E-2</v>
      </c>
      <c r="AG2785" s="70">
        <f t="shared" si="1606"/>
        <v>-0.1204724789400459</v>
      </c>
      <c r="AH2785" s="70">
        <f t="shared" si="1607"/>
        <v>-0.15861506757985319</v>
      </c>
      <c r="AI2785" s="61" t="str">
        <f t="shared" si="1595"/>
        <v>Safety</v>
      </c>
      <c r="AJ2785" s="68" t="str">
        <f t="shared" si="1596"/>
        <v>Safety</v>
      </c>
      <c r="AK2785" s="72" t="str">
        <f t="shared" si="1597"/>
        <v>00631L</v>
      </c>
      <c r="AL2785" s="73">
        <f t="shared" si="1587"/>
        <v>1</v>
      </c>
      <c r="AM2785" s="72" t="str">
        <f t="shared" si="1600"/>
        <v>00631L</v>
      </c>
      <c r="AN2785" s="73">
        <f t="shared" si="1588"/>
        <v>1</v>
      </c>
      <c r="AO2785" s="74" t="str">
        <f t="shared" si="1594"/>
        <v>00635U</v>
      </c>
      <c r="AP2785" s="20">
        <f t="shared" si="1589"/>
        <v>0</v>
      </c>
      <c r="AQ2785" s="74" t="str">
        <f t="shared" si="1604"/>
        <v>00631L</v>
      </c>
      <c r="AR2785" s="20">
        <f t="shared" si="1590"/>
        <v>1</v>
      </c>
      <c r="AS2785" s="74" t="str">
        <f t="shared" si="1598"/>
        <v>00631L</v>
      </c>
      <c r="AT2785" s="20">
        <f t="shared" si="1591"/>
        <v>1</v>
      </c>
      <c r="AU2785" s="74" t="str">
        <f t="shared" si="1581"/>
        <v>00635U</v>
      </c>
      <c r="AV2785" s="20">
        <f t="shared" si="1592"/>
        <v>0</v>
      </c>
      <c r="AW2785" s="74" t="str">
        <f t="shared" si="1582"/>
        <v>00635U</v>
      </c>
      <c r="AX2785" s="20">
        <f t="shared" si="1583"/>
        <v>0</v>
      </c>
      <c r="AY2785" s="20">
        <f t="shared" si="1593"/>
        <v>1</v>
      </c>
      <c r="AZ2785" s="116">
        <v>42268</v>
      </c>
      <c r="BA2785" s="117">
        <v>17.809999999999999</v>
      </c>
      <c r="BB2785" s="118">
        <v>17.824999999999999</v>
      </c>
      <c r="BC2785" s="76">
        <f t="shared" si="1601"/>
        <v>17.510208333333335</v>
      </c>
      <c r="BD2785" s="76">
        <f t="shared" si="1602"/>
        <v>17.519541666666672</v>
      </c>
      <c r="BE2785" s="77">
        <f t="shared" si="1608"/>
        <v>1.7977608299920164E-2</v>
      </c>
      <c r="BF2785" s="77">
        <f t="shared" si="1599"/>
        <v>1.6579105712905901E-2</v>
      </c>
    </row>
    <row r="2786" spans="1:58" s="23" customFormat="1" ht="15.75" customHeight="1" x14ac:dyDescent="0.4">
      <c r="A2786" s="116">
        <v>42264</v>
      </c>
      <c r="B2786" s="112">
        <v>20.425000000000001</v>
      </c>
      <c r="C2786" s="112">
        <v>20.074999999999999</v>
      </c>
      <c r="D2786" s="112">
        <v>19.975000000000001</v>
      </c>
      <c r="E2786" s="112">
        <v>20.225000000000001</v>
      </c>
      <c r="F2786" s="112">
        <v>20.45</v>
      </c>
      <c r="G2786" s="112">
        <v>20.524999999999999</v>
      </c>
      <c r="H2786" s="113">
        <v>20.774999999999999</v>
      </c>
      <c r="I2786" s="90">
        <f t="shared" si="1584"/>
        <v>20.397000000000002</v>
      </c>
      <c r="J2786" s="90">
        <f t="shared" si="1585"/>
        <v>20.067</v>
      </c>
      <c r="K2786" s="114">
        <v>23</v>
      </c>
      <c r="L2786" s="115">
        <v>0.04</v>
      </c>
      <c r="M2786" s="90">
        <v>22.25</v>
      </c>
      <c r="N2786" s="90">
        <v>21.14</v>
      </c>
      <c r="O2786" s="90">
        <v>21.14</v>
      </c>
      <c r="P2786" s="90">
        <v>21.44</v>
      </c>
      <c r="Q2786" s="90">
        <v>23.08</v>
      </c>
      <c r="R2786" s="63">
        <f t="shared" si="1610"/>
        <v>-0.81000000000000227</v>
      </c>
      <c r="S2786" s="64">
        <f t="shared" si="1609"/>
        <v>-9.8360655737705308E-3</v>
      </c>
      <c r="T2786" s="65">
        <f t="shared" si="1603"/>
        <v>1.0525070955534532</v>
      </c>
      <c r="U2786" s="65">
        <f t="shared" si="1603"/>
        <v>1</v>
      </c>
      <c r="V2786" s="65">
        <f t="shared" si="1574"/>
        <v>0.98600746268656714</v>
      </c>
      <c r="W2786" s="65">
        <f t="shared" si="1575"/>
        <v>0.91594454072790299</v>
      </c>
      <c r="X2786" s="61">
        <f t="shared" si="1586"/>
        <v>-1.7135862913096763E-2</v>
      </c>
      <c r="Y2786" s="66">
        <f t="shared" si="1576"/>
        <v>2.7194066749072786E-2</v>
      </c>
      <c r="Z2786" s="61">
        <f t="shared" si="1577"/>
        <v>-1.6178849830857569E-2</v>
      </c>
      <c r="AA2786" s="67">
        <f t="shared" si="1578"/>
        <v>20.396999999999998</v>
      </c>
      <c r="AB2786" s="68">
        <f t="shared" si="1579"/>
        <v>-3.3822138126773878E-2</v>
      </c>
      <c r="AC2786" s="69">
        <f t="shared" si="1580"/>
        <v>-3.5146641438032263E-2</v>
      </c>
      <c r="AD2786" s="70">
        <f>_xlfn.PERCENTILE.EXC(AC2786:$AC$5675,0.5)</f>
        <v>7.9566078790655054E-2</v>
      </c>
      <c r="AE2786" s="70">
        <f>_xlfn.PERCENTILE.EXC($AC2786:AC$5675,0.35)</f>
        <v>4.4425055092235682E-2</v>
      </c>
      <c r="AF2786" s="71">
        <f t="shared" si="1605"/>
        <v>5.7541661030269003E-2</v>
      </c>
      <c r="AG2786" s="70">
        <f t="shared" si="1606"/>
        <v>-0.1204724789400459</v>
      </c>
      <c r="AH2786" s="70">
        <f t="shared" si="1607"/>
        <v>-0.15861506757985319</v>
      </c>
      <c r="AI2786" s="61" t="str">
        <f t="shared" si="1595"/>
        <v>Safety</v>
      </c>
      <c r="AJ2786" s="68" t="str">
        <f t="shared" si="1596"/>
        <v>Safety</v>
      </c>
      <c r="AK2786" s="72" t="str">
        <f t="shared" si="1597"/>
        <v>00631L</v>
      </c>
      <c r="AL2786" s="73">
        <f t="shared" si="1587"/>
        <v>1</v>
      </c>
      <c r="AM2786" s="72" t="str">
        <f t="shared" si="1600"/>
        <v>00631L</v>
      </c>
      <c r="AN2786" s="73">
        <f t="shared" si="1588"/>
        <v>1</v>
      </c>
      <c r="AO2786" s="74" t="str">
        <f t="shared" si="1594"/>
        <v>00635U</v>
      </c>
      <c r="AP2786" s="20">
        <f t="shared" si="1589"/>
        <v>0</v>
      </c>
      <c r="AQ2786" s="74" t="str">
        <f t="shared" si="1604"/>
        <v>00631L</v>
      </c>
      <c r="AR2786" s="20">
        <f t="shared" si="1590"/>
        <v>1</v>
      </c>
      <c r="AS2786" s="74" t="str">
        <f t="shared" si="1598"/>
        <v>00631L</v>
      </c>
      <c r="AT2786" s="20">
        <f t="shared" si="1591"/>
        <v>1</v>
      </c>
      <c r="AU2786" s="74" t="str">
        <f t="shared" si="1581"/>
        <v>00635U</v>
      </c>
      <c r="AV2786" s="20">
        <f t="shared" si="1592"/>
        <v>0</v>
      </c>
      <c r="AW2786" s="74" t="str">
        <f t="shared" si="1582"/>
        <v>00635U</v>
      </c>
      <c r="AX2786" s="20">
        <f t="shared" si="1583"/>
        <v>0</v>
      </c>
      <c r="AY2786" s="20">
        <f t="shared" si="1593"/>
        <v>1</v>
      </c>
      <c r="AZ2786" s="116">
        <v>42265</v>
      </c>
      <c r="BA2786" s="117">
        <v>17.600000000000001</v>
      </c>
      <c r="BB2786" s="118">
        <v>17.5625</v>
      </c>
      <c r="BC2786" s="76">
        <f t="shared" si="1601"/>
        <v>17.497500000000006</v>
      </c>
      <c r="BD2786" s="76">
        <f t="shared" si="1602"/>
        <v>17.506458333333338</v>
      </c>
      <c r="BE2786" s="77">
        <f t="shared" si="1608"/>
        <v>3.7148164023428575E-3</v>
      </c>
      <c r="BF2786" s="77">
        <f t="shared" si="1599"/>
        <v>5.3432661755778666E-3</v>
      </c>
    </row>
    <row r="2787" spans="1:58" s="23" customFormat="1" ht="15.75" customHeight="1" x14ac:dyDescent="0.4">
      <c r="A2787" s="116">
        <v>42263</v>
      </c>
      <c r="B2787" s="112">
        <v>18.975000000000001</v>
      </c>
      <c r="C2787" s="112">
        <v>19.25</v>
      </c>
      <c r="D2787" s="112">
        <v>19.274999999999999</v>
      </c>
      <c r="E2787" s="112">
        <v>19.625</v>
      </c>
      <c r="F2787" s="112">
        <v>19.925000000000001</v>
      </c>
      <c r="G2787" s="112">
        <v>20.024999999999999</v>
      </c>
      <c r="H2787" s="113">
        <v>20.350000000000001</v>
      </c>
      <c r="I2787" s="90">
        <f t="shared" si="1584"/>
        <v>18.986000000000001</v>
      </c>
      <c r="J2787" s="90">
        <f t="shared" si="1585"/>
        <v>19.251000000000001</v>
      </c>
      <c r="K2787" s="114">
        <v>24</v>
      </c>
      <c r="L2787" s="115">
        <v>0.04</v>
      </c>
      <c r="M2787" s="90">
        <v>23.75</v>
      </c>
      <c r="N2787" s="90">
        <v>21.35</v>
      </c>
      <c r="O2787" s="90">
        <v>22.33</v>
      </c>
      <c r="P2787" s="90">
        <v>21.57</v>
      </c>
      <c r="Q2787" s="90">
        <v>23.03</v>
      </c>
      <c r="R2787" s="63">
        <f t="shared" si="1610"/>
        <v>-1.2000000000000028</v>
      </c>
      <c r="S2787" s="64">
        <f t="shared" si="1609"/>
        <v>-5.279503105590052E-2</v>
      </c>
      <c r="T2787" s="65">
        <f t="shared" si="1603"/>
        <v>1.1124121779859484</v>
      </c>
      <c r="U2787" s="65">
        <f t="shared" si="1603"/>
        <v>0.95611285266457691</v>
      </c>
      <c r="V2787" s="65">
        <f t="shared" si="1574"/>
        <v>0.98980064904960596</v>
      </c>
      <c r="W2787" s="65">
        <f t="shared" si="1575"/>
        <v>0.92705167173252279</v>
      </c>
      <c r="X2787" s="61">
        <f t="shared" si="1586"/>
        <v>1.449275362318833E-2</v>
      </c>
      <c r="Y2787" s="66">
        <f t="shared" si="1576"/>
        <v>3.6942675159235744E-2</v>
      </c>
      <c r="Z2787" s="61">
        <f t="shared" si="1577"/>
        <v>1.3957653007479224E-2</v>
      </c>
      <c r="AA2787" s="67">
        <f t="shared" si="1578"/>
        <v>18.986000000000001</v>
      </c>
      <c r="AB2787" s="68">
        <f t="shared" si="1579"/>
        <v>-0.11124121779859485</v>
      </c>
      <c r="AC2787" s="69">
        <f t="shared" si="1580"/>
        <v>-0.11072599531615927</v>
      </c>
      <c r="AD2787" s="70">
        <f>_xlfn.PERCENTILE.EXC(AC2787:$AC$5675,0.5)</f>
        <v>7.961864406779659E-2</v>
      </c>
      <c r="AE2787" s="70">
        <f>_xlfn.PERCENTILE.EXC($AC2787:AC$5675,0.35)</f>
        <v>4.4457018315939401E-2</v>
      </c>
      <c r="AF2787" s="71">
        <f t="shared" si="1605"/>
        <v>5.7541661030269003E-2</v>
      </c>
      <c r="AG2787" s="70">
        <f t="shared" si="1606"/>
        <v>-0.1204724789400459</v>
      </c>
      <c r="AH2787" s="70">
        <f t="shared" si="1607"/>
        <v>-0.15861506757985319</v>
      </c>
      <c r="AI2787" s="61" t="str">
        <f t="shared" si="1595"/>
        <v>Safety</v>
      </c>
      <c r="AJ2787" s="68" t="str">
        <f t="shared" si="1596"/>
        <v>Safety</v>
      </c>
      <c r="AK2787" s="72" t="str">
        <f t="shared" si="1597"/>
        <v>00631L</v>
      </c>
      <c r="AL2787" s="73">
        <f t="shared" si="1587"/>
        <v>1</v>
      </c>
      <c r="AM2787" s="72" t="str">
        <f t="shared" si="1600"/>
        <v>00631L</v>
      </c>
      <c r="AN2787" s="73">
        <f t="shared" si="1588"/>
        <v>1</v>
      </c>
      <c r="AO2787" s="74" t="str">
        <f t="shared" si="1594"/>
        <v>00635U</v>
      </c>
      <c r="AP2787" s="20">
        <f t="shared" si="1589"/>
        <v>0</v>
      </c>
      <c r="AQ2787" s="74" t="str">
        <f t="shared" si="1604"/>
        <v>00631L</v>
      </c>
      <c r="AR2787" s="20">
        <f t="shared" si="1590"/>
        <v>1</v>
      </c>
      <c r="AS2787" s="74" t="str">
        <f t="shared" si="1598"/>
        <v>00631L</v>
      </c>
      <c r="AT2787" s="20">
        <f t="shared" si="1591"/>
        <v>1</v>
      </c>
      <c r="AU2787" s="74" t="str">
        <f t="shared" si="1581"/>
        <v>00635U</v>
      </c>
      <c r="AV2787" s="20">
        <f t="shared" si="1592"/>
        <v>0</v>
      </c>
      <c r="AW2787" s="74" t="str">
        <f t="shared" si="1582"/>
        <v>00635U</v>
      </c>
      <c r="AX2787" s="20">
        <f t="shared" si="1583"/>
        <v>0</v>
      </c>
      <c r="AY2787" s="20">
        <f t="shared" si="1593"/>
        <v>1</v>
      </c>
      <c r="AZ2787" s="116">
        <v>42264</v>
      </c>
      <c r="BA2787" s="117">
        <v>17.510000000000002</v>
      </c>
      <c r="BB2787" s="118">
        <v>17.5</v>
      </c>
      <c r="BC2787" s="76">
        <f t="shared" si="1601"/>
        <v>17.490208333333339</v>
      </c>
      <c r="BD2787" s="76">
        <f t="shared" si="1602"/>
        <v>17.496625000000002</v>
      </c>
      <c r="BE2787" s="77">
        <f t="shared" si="1608"/>
        <v>5.5983705168337393E-4</v>
      </c>
      <c r="BF2787" s="77">
        <f t="shared" si="1599"/>
        <v>7.6443314067712567E-4</v>
      </c>
    </row>
    <row r="2788" spans="1:58" s="23" customFormat="1" ht="15.75" customHeight="1" x14ac:dyDescent="0.4">
      <c r="A2788" s="116">
        <v>42262</v>
      </c>
      <c r="B2788" s="112">
        <v>22.574999999999999</v>
      </c>
      <c r="C2788" s="112">
        <v>20.425000000000001</v>
      </c>
      <c r="D2788" s="112">
        <v>20.65</v>
      </c>
      <c r="E2788" s="112">
        <v>20.625</v>
      </c>
      <c r="F2788" s="112">
        <v>20.925000000000001</v>
      </c>
      <c r="G2788" s="112">
        <v>21.175000000000001</v>
      </c>
      <c r="H2788" s="113">
        <v>21.274999999999999</v>
      </c>
      <c r="I2788" s="90">
        <f t="shared" si="1584"/>
        <v>20.425000000000001</v>
      </c>
      <c r="J2788" s="90">
        <f t="shared" si="1585"/>
        <v>20.65</v>
      </c>
      <c r="K2788" s="114">
        <v>0</v>
      </c>
      <c r="L2788" s="115">
        <v>5.2631578947368418E-2</v>
      </c>
      <c r="M2788" s="90">
        <v>24.62</v>
      </c>
      <c r="N2788" s="90">
        <v>22.54</v>
      </c>
      <c r="O2788" s="90">
        <v>23.12</v>
      </c>
      <c r="P2788" s="90">
        <v>22.84</v>
      </c>
      <c r="Q2788" s="90">
        <v>23.76</v>
      </c>
      <c r="R2788" s="63">
        <f t="shared" si="1610"/>
        <v>-1.1999999999999957</v>
      </c>
      <c r="S2788" s="64">
        <f t="shared" si="1609"/>
        <v>-7.0515463917525806E-2</v>
      </c>
      <c r="T2788" s="65">
        <f t="shared" si="1603"/>
        <v>1.0922803904170364</v>
      </c>
      <c r="U2788" s="65">
        <f t="shared" si="1603"/>
        <v>0.97491349480968847</v>
      </c>
      <c r="V2788" s="65">
        <f t="shared" si="1574"/>
        <v>0.98686514886164622</v>
      </c>
      <c r="W2788" s="65">
        <f t="shared" si="1575"/>
        <v>0.94865319865319853</v>
      </c>
      <c r="X2788" s="61">
        <f t="shared" si="1586"/>
        <v>-9.5238095238095177E-2</v>
      </c>
      <c r="Y2788" s="66">
        <f t="shared" si="1576"/>
        <v>3.1515151515151447E-2</v>
      </c>
      <c r="Z2788" s="61">
        <f t="shared" si="1577"/>
        <v>1.1015911872704913E-2</v>
      </c>
      <c r="AA2788" s="67">
        <f t="shared" si="1578"/>
        <v>20.425000000000001</v>
      </c>
      <c r="AB2788" s="68">
        <f t="shared" si="1579"/>
        <v>1.552795031055907E-3</v>
      </c>
      <c r="AC2788" s="69">
        <f t="shared" si="1580"/>
        <v>-9.3833185448092216E-2</v>
      </c>
      <c r="AD2788" s="70">
        <f>_xlfn.PERCENTILE.EXC(AC2788:$AC$5675,0.5)</f>
        <v>7.9679662390462314E-2</v>
      </c>
      <c r="AE2788" s="70">
        <f>_xlfn.PERCENTILE.EXC($AC2788:AC$5675,0.35)</f>
        <v>4.4490963704146784E-2</v>
      </c>
      <c r="AF2788" s="71">
        <f t="shared" si="1605"/>
        <v>5.7541661030269003E-2</v>
      </c>
      <c r="AG2788" s="70">
        <f t="shared" si="1606"/>
        <v>-0.1204724789400459</v>
      </c>
      <c r="AH2788" s="70">
        <f t="shared" si="1607"/>
        <v>-0.15861506757985319</v>
      </c>
      <c r="AI2788" s="61" t="str">
        <f t="shared" si="1595"/>
        <v>Safety</v>
      </c>
      <c r="AJ2788" s="68" t="str">
        <f t="shared" si="1596"/>
        <v>Safety</v>
      </c>
      <c r="AK2788" s="72" t="str">
        <f t="shared" si="1597"/>
        <v>00631L</v>
      </c>
      <c r="AL2788" s="73">
        <f t="shared" si="1587"/>
        <v>1</v>
      </c>
      <c r="AM2788" s="72" t="str">
        <f t="shared" si="1600"/>
        <v>00631L</v>
      </c>
      <c r="AN2788" s="73">
        <f t="shared" si="1588"/>
        <v>1</v>
      </c>
      <c r="AO2788" s="74" t="str">
        <f t="shared" si="1594"/>
        <v>00635U</v>
      </c>
      <c r="AP2788" s="20">
        <f t="shared" si="1589"/>
        <v>0</v>
      </c>
      <c r="AQ2788" s="74" t="str">
        <f t="shared" si="1604"/>
        <v>00631L</v>
      </c>
      <c r="AR2788" s="20">
        <f t="shared" si="1590"/>
        <v>1</v>
      </c>
      <c r="AS2788" s="74" t="str">
        <f t="shared" si="1598"/>
        <v>00631L</v>
      </c>
      <c r="AT2788" s="20">
        <f t="shared" si="1591"/>
        <v>1</v>
      </c>
      <c r="AU2788" s="74" t="str">
        <f t="shared" si="1581"/>
        <v>00635U</v>
      </c>
      <c r="AV2788" s="20">
        <f t="shared" si="1592"/>
        <v>0</v>
      </c>
      <c r="AW2788" s="74" t="str">
        <f t="shared" si="1582"/>
        <v>00635U</v>
      </c>
      <c r="AX2788" s="20">
        <f t="shared" si="1583"/>
        <v>0</v>
      </c>
      <c r="AY2788" s="20">
        <f t="shared" si="1593"/>
        <v>1</v>
      </c>
      <c r="AZ2788" s="116">
        <v>42263</v>
      </c>
      <c r="BA2788" s="117">
        <v>17.579999999999998</v>
      </c>
      <c r="BB2788" s="118">
        <v>17.524999999999999</v>
      </c>
      <c r="BC2788" s="76">
        <f t="shared" si="1601"/>
        <v>17.485000000000007</v>
      </c>
      <c r="BD2788" s="76">
        <f t="shared" si="1602"/>
        <v>17.49154166666667</v>
      </c>
      <c r="BE2788" s="77">
        <f t="shared" si="1608"/>
        <v>2.2876751501282257E-3</v>
      </c>
      <c r="BF2788" s="77">
        <f t="shared" si="1599"/>
        <v>5.0572062211018095E-3</v>
      </c>
    </row>
    <row r="2789" spans="1:58" s="23" customFormat="1" ht="15.75" customHeight="1" x14ac:dyDescent="0.4">
      <c r="A2789" s="116">
        <v>42261</v>
      </c>
      <c r="B2789" s="112">
        <v>23.725000000000001</v>
      </c>
      <c r="C2789" s="112">
        <v>22.875</v>
      </c>
      <c r="D2789" s="112">
        <v>22.675000000000001</v>
      </c>
      <c r="E2789" s="112">
        <v>22.375</v>
      </c>
      <c r="F2789" s="112">
        <v>22.475000000000001</v>
      </c>
      <c r="G2789" s="112">
        <v>22.574999999999999</v>
      </c>
      <c r="H2789" s="113">
        <v>22.574999999999999</v>
      </c>
      <c r="I2789" s="90">
        <f t="shared" si="1584"/>
        <v>22.919736842105262</v>
      </c>
      <c r="J2789" s="90">
        <f t="shared" si="1585"/>
        <v>22.685526315789474</v>
      </c>
      <c r="K2789" s="114">
        <v>1</v>
      </c>
      <c r="L2789" s="115">
        <v>5.2631578947368418E-2</v>
      </c>
      <c r="M2789" s="90">
        <v>25.52</v>
      </c>
      <c r="N2789" s="90">
        <v>24.25</v>
      </c>
      <c r="O2789" s="90">
        <v>23.7</v>
      </c>
      <c r="P2789" s="90">
        <v>24.27</v>
      </c>
      <c r="Q2789" s="90">
        <v>24.72</v>
      </c>
      <c r="R2789" s="63">
        <f t="shared" si="1610"/>
        <v>-1.7999999999999972</v>
      </c>
      <c r="S2789" s="64">
        <f t="shared" si="1609"/>
        <v>4.5258620689655207E-2</v>
      </c>
      <c r="T2789" s="65">
        <f t="shared" si="1603"/>
        <v>1.0523711340206185</v>
      </c>
      <c r="U2789" s="65">
        <f t="shared" si="1603"/>
        <v>1.0232067510548524</v>
      </c>
      <c r="V2789" s="65">
        <f t="shared" si="1574"/>
        <v>0.99917593737124022</v>
      </c>
      <c r="W2789" s="65">
        <f t="shared" si="1575"/>
        <v>0.98098705501618122</v>
      </c>
      <c r="X2789" s="61">
        <f t="shared" si="1586"/>
        <v>-3.5827186512118074E-2</v>
      </c>
      <c r="Y2789" s="66">
        <f t="shared" si="1576"/>
        <v>8.9385474860334876E-3</v>
      </c>
      <c r="Z2789" s="61">
        <f t="shared" si="1577"/>
        <v>-1.0218726677765608E-2</v>
      </c>
      <c r="AA2789" s="67">
        <f t="shared" si="1578"/>
        <v>22.919736842105266</v>
      </c>
      <c r="AB2789" s="68">
        <f t="shared" si="1579"/>
        <v>-2.1649484536082415E-2</v>
      </c>
      <c r="AC2789" s="69">
        <f t="shared" si="1580"/>
        <v>-5.4856212696690068E-2</v>
      </c>
      <c r="AD2789" s="70">
        <f>_xlfn.PERCENTILE.EXC(AC2789:$AC$5675,0.5)</f>
        <v>7.9740680713128037E-2</v>
      </c>
      <c r="AE2789" s="70">
        <f>_xlfn.PERCENTILE.EXC($AC2789:AC$5675,0.35)</f>
        <v>4.4583573609900659E-2</v>
      </c>
      <c r="AF2789" s="71">
        <f t="shared" si="1605"/>
        <v>5.7541661030269003E-2</v>
      </c>
      <c r="AG2789" s="70">
        <f t="shared" si="1606"/>
        <v>-0.1204724789400459</v>
      </c>
      <c r="AH2789" s="70">
        <f t="shared" si="1607"/>
        <v>-0.15861506757985319</v>
      </c>
      <c r="AI2789" s="61" t="str">
        <f t="shared" si="1595"/>
        <v>Safety</v>
      </c>
      <c r="AJ2789" s="68" t="str">
        <f t="shared" si="1596"/>
        <v>Safety</v>
      </c>
      <c r="AK2789" s="72" t="str">
        <f t="shared" si="1597"/>
        <v>00631L</v>
      </c>
      <c r="AL2789" s="73">
        <f t="shared" si="1587"/>
        <v>1</v>
      </c>
      <c r="AM2789" s="72" t="str">
        <f t="shared" si="1600"/>
        <v>00631L</v>
      </c>
      <c r="AN2789" s="73">
        <f t="shared" si="1588"/>
        <v>1</v>
      </c>
      <c r="AO2789" s="74" t="str">
        <f t="shared" si="1594"/>
        <v>00635U</v>
      </c>
      <c r="AP2789" s="20">
        <f t="shared" si="1589"/>
        <v>0</v>
      </c>
      <c r="AQ2789" s="74" t="str">
        <f t="shared" si="1604"/>
        <v>00631L</v>
      </c>
      <c r="AR2789" s="20">
        <f t="shared" si="1590"/>
        <v>1</v>
      </c>
      <c r="AS2789" s="74" t="str">
        <f t="shared" si="1598"/>
        <v>00631L</v>
      </c>
      <c r="AT2789" s="20">
        <f t="shared" si="1591"/>
        <v>1</v>
      </c>
      <c r="AU2789" s="74" t="str">
        <f t="shared" si="1581"/>
        <v>00635U</v>
      </c>
      <c r="AV2789" s="20">
        <f t="shared" si="1592"/>
        <v>0</v>
      </c>
      <c r="AW2789" s="74" t="str">
        <f t="shared" si="1582"/>
        <v>00635U</v>
      </c>
      <c r="AX2789" s="20">
        <f t="shared" si="1583"/>
        <v>0</v>
      </c>
      <c r="AY2789" s="20">
        <f t="shared" si="1593"/>
        <v>1</v>
      </c>
      <c r="AZ2789" s="116">
        <v>42262</v>
      </c>
      <c r="BA2789" s="117">
        <v>17.71</v>
      </c>
      <c r="BB2789" s="118">
        <v>17.774999999999999</v>
      </c>
      <c r="BC2789" s="76">
        <f t="shared" si="1601"/>
        <v>17.48083333333334</v>
      </c>
      <c r="BD2789" s="76">
        <f t="shared" si="1602"/>
        <v>17.488083333333339</v>
      </c>
      <c r="BE2789" s="77">
        <f t="shared" si="1608"/>
        <v>1.6827954426275923E-2</v>
      </c>
      <c r="BF2789" s="77">
        <f t="shared" si="1599"/>
        <v>1.2689593389784181E-2</v>
      </c>
    </row>
    <row r="2790" spans="1:58" s="23" customFormat="1" ht="15.75" customHeight="1" x14ac:dyDescent="0.4">
      <c r="A2790" s="116">
        <v>42258</v>
      </c>
      <c r="B2790" s="112">
        <v>23.8</v>
      </c>
      <c r="C2790" s="112">
        <v>22.925000000000001</v>
      </c>
      <c r="D2790" s="112">
        <v>22.725000000000001</v>
      </c>
      <c r="E2790" s="112">
        <v>22.35</v>
      </c>
      <c r="F2790" s="112">
        <v>22.524999999999999</v>
      </c>
      <c r="G2790" s="112">
        <v>22.675000000000001</v>
      </c>
      <c r="H2790" s="113">
        <v>22.675000000000001</v>
      </c>
      <c r="I2790" s="90">
        <f t="shared" si="1584"/>
        <v>23.017105263157895</v>
      </c>
      <c r="J2790" s="90">
        <f t="shared" si="1585"/>
        <v>22.746052631578948</v>
      </c>
      <c r="K2790" s="114">
        <v>2</v>
      </c>
      <c r="L2790" s="115">
        <v>5.2631578947368418E-2</v>
      </c>
      <c r="M2790" s="90">
        <v>23.43</v>
      </c>
      <c r="N2790" s="90">
        <v>23.2</v>
      </c>
      <c r="O2790" s="90">
        <v>24.68</v>
      </c>
      <c r="P2790" s="90">
        <v>24.87</v>
      </c>
      <c r="Q2790" s="90">
        <v>24.94</v>
      </c>
      <c r="R2790" s="63">
        <f t="shared" si="1610"/>
        <v>2.9200000000000017</v>
      </c>
      <c r="S2790" s="64">
        <f t="shared" si="1609"/>
        <v>-4.8009848173984473E-2</v>
      </c>
      <c r="T2790" s="65">
        <f t="shared" si="1603"/>
        <v>1.0099137931034483</v>
      </c>
      <c r="U2790" s="65">
        <f t="shared" si="1603"/>
        <v>0.94003241491085898</v>
      </c>
      <c r="V2790" s="65">
        <f t="shared" ref="V2790:V2853" si="1611">N2790/P2790</f>
        <v>0.93285082428628863</v>
      </c>
      <c r="W2790" s="65">
        <f t="shared" ref="W2790:W2853" si="1612">N2790/Q2790</f>
        <v>0.93023255813953476</v>
      </c>
      <c r="X2790" s="61">
        <f t="shared" si="1586"/>
        <v>-3.6764705882352942E-2</v>
      </c>
      <c r="Y2790" s="66">
        <f t="shared" ref="Y2790:Y2853" si="1613">(H2790-E2790)/E2790</f>
        <v>1.4541387024608469E-2</v>
      </c>
      <c r="Z2790" s="61">
        <f t="shared" ref="Z2790:Z2853" si="1614">(J2790-I2790)/I2790</f>
        <v>-1.1776139027039351E-2</v>
      </c>
      <c r="AA2790" s="67">
        <f t="shared" ref="AA2790:AA2853" si="1615">B2790*(K2790*L2790)+C2790*(1-(K2790*L2790))</f>
        <v>23.017105263157895</v>
      </c>
      <c r="AB2790" s="68">
        <f t="shared" ref="AB2790:AB2853" si="1616">(B2790-N2790)/N2790</f>
        <v>2.5862068965517303E-2</v>
      </c>
      <c r="AC2790" s="69">
        <f t="shared" ref="AC2790:AC2853" si="1617">(AA2790-N2790)/N2790</f>
        <v>-7.8833938294010676E-3</v>
      </c>
      <c r="AD2790" s="70">
        <f>_xlfn.PERCENTILE.EXC(AC2790:$AC$5675,0.5)</f>
        <v>7.9741030011736436E-2</v>
      </c>
      <c r="AE2790" s="70">
        <f>_xlfn.PERCENTILE.EXC($AC2790:AC$5675,0.35)</f>
        <v>4.4623331479421567E-2</v>
      </c>
      <c r="AF2790" s="71">
        <f t="shared" si="1605"/>
        <v>5.7541661030269003E-2</v>
      </c>
      <c r="AG2790" s="70">
        <f t="shared" si="1606"/>
        <v>-0.1204724789400459</v>
      </c>
      <c r="AH2790" s="70">
        <f t="shared" si="1607"/>
        <v>-0.15861506757985319</v>
      </c>
      <c r="AI2790" s="61" t="str">
        <f t="shared" si="1595"/>
        <v>Safety</v>
      </c>
      <c r="AJ2790" s="68" t="str">
        <f t="shared" si="1596"/>
        <v>Safety</v>
      </c>
      <c r="AK2790" s="72" t="str">
        <f t="shared" si="1597"/>
        <v>00631L</v>
      </c>
      <c r="AL2790" s="73">
        <f t="shared" si="1587"/>
        <v>1</v>
      </c>
      <c r="AM2790" s="72" t="str">
        <f t="shared" si="1600"/>
        <v>00631L</v>
      </c>
      <c r="AN2790" s="73">
        <f t="shared" si="1588"/>
        <v>1</v>
      </c>
      <c r="AO2790" s="74" t="str">
        <f t="shared" si="1594"/>
        <v>00635U</v>
      </c>
      <c r="AP2790" s="20">
        <f t="shared" si="1589"/>
        <v>0</v>
      </c>
      <c r="AQ2790" s="74" t="str">
        <f t="shared" si="1604"/>
        <v>00631L</v>
      </c>
      <c r="AR2790" s="20">
        <f t="shared" si="1590"/>
        <v>1</v>
      </c>
      <c r="AS2790" s="74" t="str">
        <f t="shared" si="1598"/>
        <v>00631L</v>
      </c>
      <c r="AT2790" s="20">
        <f t="shared" si="1591"/>
        <v>1</v>
      </c>
      <c r="AU2790" s="74" t="str">
        <f t="shared" si="1581"/>
        <v>00635U</v>
      </c>
      <c r="AV2790" s="20">
        <f t="shared" si="1592"/>
        <v>0</v>
      </c>
      <c r="AW2790" s="74" t="str">
        <f t="shared" si="1582"/>
        <v>00635U</v>
      </c>
      <c r="AX2790" s="20">
        <f t="shared" si="1583"/>
        <v>0</v>
      </c>
      <c r="AY2790" s="20">
        <f t="shared" si="1593"/>
        <v>1</v>
      </c>
      <c r="AZ2790" s="116">
        <v>42261</v>
      </c>
      <c r="BA2790" s="117">
        <v>17.670000000000002</v>
      </c>
      <c r="BB2790" s="118">
        <v>17.675000000000001</v>
      </c>
      <c r="BC2790" s="76">
        <f t="shared" si="1601"/>
        <v>17.473750000000003</v>
      </c>
      <c r="BD2790" s="76">
        <f t="shared" si="1602"/>
        <v>17.479083333333339</v>
      </c>
      <c r="BE2790" s="77">
        <f t="shared" si="1608"/>
        <v>1.1517275913870698E-2</v>
      </c>
      <c r="BF2790" s="77">
        <f t="shared" si="1599"/>
        <v>1.0922578891913446E-2</v>
      </c>
    </row>
    <row r="2791" spans="1:58" s="23" customFormat="1" ht="15.75" customHeight="1" x14ac:dyDescent="0.4">
      <c r="A2791" s="116">
        <v>42257</v>
      </c>
      <c r="B2791" s="112">
        <v>24.7</v>
      </c>
      <c r="C2791" s="112">
        <v>23.375</v>
      </c>
      <c r="D2791" s="112">
        <v>23.024999999999999</v>
      </c>
      <c r="E2791" s="112">
        <v>22.574999999999999</v>
      </c>
      <c r="F2791" s="112">
        <v>22.675000000000001</v>
      </c>
      <c r="G2791" s="112">
        <v>22.774999999999999</v>
      </c>
      <c r="H2791" s="113">
        <v>22.774999999999999</v>
      </c>
      <c r="I2791" s="90">
        <f t="shared" si="1584"/>
        <v>23.58421052631579</v>
      </c>
      <c r="J2791" s="90">
        <f t="shared" si="1585"/>
        <v>23.080263157894734</v>
      </c>
      <c r="K2791" s="114">
        <v>3</v>
      </c>
      <c r="L2791" s="115">
        <v>5.2631578947368418E-2</v>
      </c>
      <c r="M2791" s="90">
        <v>26.11</v>
      </c>
      <c r="N2791" s="90">
        <v>24.37</v>
      </c>
      <c r="O2791" s="90">
        <v>25.65</v>
      </c>
      <c r="P2791" s="90">
        <v>24.71</v>
      </c>
      <c r="Q2791" s="90">
        <v>25.08</v>
      </c>
      <c r="R2791" s="63">
        <f t="shared" si="1610"/>
        <v>-0.12000000000000455</v>
      </c>
      <c r="S2791" s="64">
        <f t="shared" si="1609"/>
        <v>-7.0911170415554683E-2</v>
      </c>
      <c r="T2791" s="65">
        <f t="shared" si="1603"/>
        <v>1.0713992613869512</v>
      </c>
      <c r="U2791" s="65">
        <f t="shared" si="1603"/>
        <v>0.95009746588693966</v>
      </c>
      <c r="V2791" s="65">
        <f t="shared" si="1611"/>
        <v>0.9862403885066775</v>
      </c>
      <c r="W2791" s="65">
        <f t="shared" si="1612"/>
        <v>0.97169059011164283</v>
      </c>
      <c r="X2791" s="61">
        <f t="shared" si="1586"/>
        <v>-5.3643724696356247E-2</v>
      </c>
      <c r="Y2791" s="66">
        <f t="shared" si="1613"/>
        <v>8.8593576965669673E-3</v>
      </c>
      <c r="Z2791" s="61">
        <f t="shared" si="1614"/>
        <v>-2.1367998214684346E-2</v>
      </c>
      <c r="AA2791" s="67">
        <f t="shared" si="1615"/>
        <v>23.584210526315786</v>
      </c>
      <c r="AB2791" s="68">
        <f t="shared" si="1616"/>
        <v>1.3541239228559635E-2</v>
      </c>
      <c r="AC2791" s="69">
        <f t="shared" si="1617"/>
        <v>-3.2244131049824161E-2</v>
      </c>
      <c r="AD2791" s="70">
        <f>_xlfn.PERCENTILE.EXC(AC2791:$AC$5675,0.5)</f>
        <v>7.9741379310344834E-2</v>
      </c>
      <c r="AE2791" s="70">
        <f>_xlfn.PERCENTILE.EXC($AC2791:AC$5675,0.35)</f>
        <v>4.4651673830861036E-2</v>
      </c>
      <c r="AF2791" s="71">
        <f t="shared" si="1605"/>
        <v>5.7541661030269003E-2</v>
      </c>
      <c r="AG2791" s="70">
        <f t="shared" si="1606"/>
        <v>-0.1204724789400459</v>
      </c>
      <c r="AH2791" s="70">
        <f t="shared" si="1607"/>
        <v>-0.15861506757985319</v>
      </c>
      <c r="AI2791" s="61" t="str">
        <f t="shared" si="1595"/>
        <v>Safety</v>
      </c>
      <c r="AJ2791" s="68" t="str">
        <f t="shared" si="1596"/>
        <v>Safety</v>
      </c>
      <c r="AK2791" s="72" t="str">
        <f t="shared" si="1597"/>
        <v>00631L</v>
      </c>
      <c r="AL2791" s="73">
        <f t="shared" si="1587"/>
        <v>1</v>
      </c>
      <c r="AM2791" s="72" t="str">
        <f t="shared" si="1600"/>
        <v>00631L</v>
      </c>
      <c r="AN2791" s="73">
        <f t="shared" si="1588"/>
        <v>1</v>
      </c>
      <c r="AO2791" s="74" t="str">
        <f t="shared" si="1594"/>
        <v>00635U</v>
      </c>
      <c r="AP2791" s="20">
        <f t="shared" si="1589"/>
        <v>0</v>
      </c>
      <c r="AQ2791" s="74" t="str">
        <f t="shared" si="1604"/>
        <v>00631L</v>
      </c>
      <c r="AR2791" s="20">
        <f t="shared" si="1590"/>
        <v>1</v>
      </c>
      <c r="AS2791" s="74" t="str">
        <f t="shared" si="1598"/>
        <v>00631L</v>
      </c>
      <c r="AT2791" s="20">
        <f t="shared" si="1591"/>
        <v>1</v>
      </c>
      <c r="AU2791" s="74" t="str">
        <f t="shared" si="1581"/>
        <v>00635U</v>
      </c>
      <c r="AV2791" s="20">
        <f t="shared" si="1592"/>
        <v>0</v>
      </c>
      <c r="AW2791" s="74" t="str">
        <f t="shared" si="1582"/>
        <v>00635U</v>
      </c>
      <c r="AX2791" s="20">
        <f t="shared" si="1583"/>
        <v>0</v>
      </c>
      <c r="AY2791" s="20">
        <f t="shared" si="1593"/>
        <v>1</v>
      </c>
      <c r="AZ2791" s="116">
        <v>42258</v>
      </c>
      <c r="BA2791" s="117">
        <v>17.649999999999999</v>
      </c>
      <c r="BB2791" s="118">
        <v>17.712499999999999</v>
      </c>
      <c r="BC2791" s="76">
        <f t="shared" si="1601"/>
        <v>17.465208333333333</v>
      </c>
      <c r="BD2791" s="76">
        <f t="shared" si="1602"/>
        <v>17.473333333333336</v>
      </c>
      <c r="BE2791" s="77">
        <f t="shared" si="1608"/>
        <v>1.415910202426246E-2</v>
      </c>
      <c r="BF2791" s="77">
        <f t="shared" si="1599"/>
        <v>1.0110644792063847E-2</v>
      </c>
    </row>
    <row r="2792" spans="1:58" s="23" customFormat="1" ht="15.75" customHeight="1" x14ac:dyDescent="0.4">
      <c r="A2792" s="116">
        <v>42256</v>
      </c>
      <c r="B2792" s="112">
        <v>25.824999999999999</v>
      </c>
      <c r="C2792" s="112">
        <v>24.225000000000001</v>
      </c>
      <c r="D2792" s="112">
        <v>23.625</v>
      </c>
      <c r="E2792" s="112">
        <v>23.024999999999999</v>
      </c>
      <c r="F2792" s="112">
        <v>23.1</v>
      </c>
      <c r="G2792" s="112">
        <v>23.125</v>
      </c>
      <c r="H2792" s="113">
        <v>23.074999999999999</v>
      </c>
      <c r="I2792" s="90">
        <f t="shared" si="1584"/>
        <v>24.56184210526316</v>
      </c>
      <c r="J2792" s="90">
        <f t="shared" si="1585"/>
        <v>23.751315789473683</v>
      </c>
      <c r="K2792" s="114">
        <v>4</v>
      </c>
      <c r="L2792" s="115">
        <v>5.2631578947368418E-2</v>
      </c>
      <c r="M2792" s="90">
        <v>27.9</v>
      </c>
      <c r="N2792" s="90">
        <v>26.23</v>
      </c>
      <c r="O2792" s="90">
        <v>26.31</v>
      </c>
      <c r="P2792" s="90">
        <v>26.04</v>
      </c>
      <c r="Q2792" s="90">
        <v>25.4</v>
      </c>
      <c r="R2792" s="63">
        <f t="shared" si="1610"/>
        <v>-1.7800000000000011</v>
      </c>
      <c r="S2792" s="64">
        <f t="shared" si="1609"/>
        <v>5.3413654618473971E-2</v>
      </c>
      <c r="T2792" s="65">
        <f t="shared" si="1603"/>
        <v>1.0636675562333207</v>
      </c>
      <c r="U2792" s="65">
        <f t="shared" si="1603"/>
        <v>0.99695933105283174</v>
      </c>
      <c r="V2792" s="65">
        <f t="shared" si="1611"/>
        <v>1.0072964669738864</v>
      </c>
      <c r="W2792" s="65">
        <f t="shared" si="1612"/>
        <v>1.0326771653543307</v>
      </c>
      <c r="X2792" s="61">
        <f t="shared" si="1586"/>
        <v>-6.1955469506292271E-2</v>
      </c>
      <c r="Y2792" s="66">
        <f t="shared" si="1613"/>
        <v>2.1715526601520396E-3</v>
      </c>
      <c r="Z2792" s="61">
        <f t="shared" si="1614"/>
        <v>-3.2999410724808637E-2</v>
      </c>
      <c r="AA2792" s="67">
        <f t="shared" si="1615"/>
        <v>24.561842105263157</v>
      </c>
      <c r="AB2792" s="68">
        <f t="shared" si="1616"/>
        <v>-1.5440335493709536E-2</v>
      </c>
      <c r="AC2792" s="69">
        <f t="shared" si="1617"/>
        <v>-6.3597327286955538E-2</v>
      </c>
      <c r="AD2792" s="70">
        <f>_xlfn.PERCENTILE.EXC(AC2792:$AC$5675,0.5)</f>
        <v>7.9775236917534881E-2</v>
      </c>
      <c r="AE2792" s="70">
        <f>_xlfn.PERCENTILE.EXC($AC2792:AC$5675,0.35)</f>
        <v>4.4746424699199948E-2</v>
      </c>
      <c r="AF2792" s="71">
        <f t="shared" si="1605"/>
        <v>5.7541661030269003E-2</v>
      </c>
      <c r="AG2792" s="70">
        <f t="shared" si="1606"/>
        <v>-0.1204724789400459</v>
      </c>
      <c r="AH2792" s="70">
        <f t="shared" si="1607"/>
        <v>-0.15861506757985319</v>
      </c>
      <c r="AI2792" s="61" t="str">
        <f t="shared" si="1595"/>
        <v>Safety</v>
      </c>
      <c r="AJ2792" s="68" t="str">
        <f t="shared" si="1596"/>
        <v>Safety</v>
      </c>
      <c r="AK2792" s="72" t="str">
        <f t="shared" si="1597"/>
        <v>00631L</v>
      </c>
      <c r="AL2792" s="73">
        <f t="shared" si="1587"/>
        <v>1</v>
      </c>
      <c r="AM2792" s="72" t="str">
        <f t="shared" si="1600"/>
        <v>00631L</v>
      </c>
      <c r="AN2792" s="73">
        <f t="shared" si="1588"/>
        <v>1</v>
      </c>
      <c r="AO2792" s="74" t="str">
        <f t="shared" si="1594"/>
        <v>00635U</v>
      </c>
      <c r="AP2792" s="20">
        <f t="shared" si="1589"/>
        <v>0</v>
      </c>
      <c r="AQ2792" s="74" t="str">
        <f t="shared" si="1604"/>
        <v>00631L</v>
      </c>
      <c r="AR2792" s="20">
        <f t="shared" si="1590"/>
        <v>1</v>
      </c>
      <c r="AS2792" s="74" t="str">
        <f t="shared" si="1598"/>
        <v>00631L</v>
      </c>
      <c r="AT2792" s="20">
        <f t="shared" si="1591"/>
        <v>1</v>
      </c>
      <c r="AU2792" s="74" t="str">
        <f t="shared" si="1581"/>
        <v>00635U</v>
      </c>
      <c r="AV2792" s="20">
        <f t="shared" si="1592"/>
        <v>0</v>
      </c>
      <c r="AW2792" s="74" t="str">
        <f t="shared" si="1582"/>
        <v>00635U</v>
      </c>
      <c r="AX2792" s="20">
        <f t="shared" si="1583"/>
        <v>0</v>
      </c>
      <c r="AY2792" s="20">
        <f t="shared" si="1593"/>
        <v>1</v>
      </c>
      <c r="AZ2792" s="116">
        <v>42257</v>
      </c>
      <c r="BA2792" s="117">
        <v>17.75</v>
      </c>
      <c r="BB2792" s="118">
        <v>17.625</v>
      </c>
      <c r="BC2792" s="76">
        <f t="shared" si="1601"/>
        <v>17.453958333333333</v>
      </c>
      <c r="BD2792" s="76">
        <f t="shared" si="1602"/>
        <v>17.465833333333332</v>
      </c>
      <c r="BE2792" s="77">
        <f t="shared" si="1608"/>
        <v>9.799591783143791E-3</v>
      </c>
      <c r="BF2792" s="77">
        <f t="shared" si="1599"/>
        <v>1.6269860203254025E-2</v>
      </c>
    </row>
    <row r="2793" spans="1:58" s="23" customFormat="1" ht="15.75" customHeight="1" x14ac:dyDescent="0.4">
      <c r="A2793" s="116">
        <v>42255</v>
      </c>
      <c r="B2793" s="112">
        <v>24.625</v>
      </c>
      <c r="C2793" s="112">
        <v>23.574999999999999</v>
      </c>
      <c r="D2793" s="112">
        <v>23.225000000000001</v>
      </c>
      <c r="E2793" s="112">
        <v>22.675000000000001</v>
      </c>
      <c r="F2793" s="112">
        <v>22.8</v>
      </c>
      <c r="G2793" s="112">
        <v>22.875</v>
      </c>
      <c r="H2793" s="113">
        <v>22.824999999999999</v>
      </c>
      <c r="I2793" s="90">
        <f t="shared" si="1584"/>
        <v>23.851315789473684</v>
      </c>
      <c r="J2793" s="90">
        <f t="shared" si="1585"/>
        <v>23.317105263157895</v>
      </c>
      <c r="K2793" s="114">
        <v>5</v>
      </c>
      <c r="L2793" s="115">
        <v>5.2631578947368418E-2</v>
      </c>
      <c r="M2793" s="90">
        <v>24.42</v>
      </c>
      <c r="N2793" s="90">
        <v>24.9</v>
      </c>
      <c r="O2793" s="90">
        <v>25.69</v>
      </c>
      <c r="P2793" s="90">
        <v>25.02</v>
      </c>
      <c r="Q2793" s="90">
        <v>24.79</v>
      </c>
      <c r="R2793" s="63">
        <f t="shared" si="1610"/>
        <v>1.3900000000000006</v>
      </c>
      <c r="S2793" s="64">
        <f t="shared" si="1609"/>
        <v>-0.10431654676259</v>
      </c>
      <c r="T2793" s="65">
        <f t="shared" si="1603"/>
        <v>0.98072289156626513</v>
      </c>
      <c r="U2793" s="65">
        <f t="shared" si="1603"/>
        <v>0.9692487349163097</v>
      </c>
      <c r="V2793" s="65">
        <f t="shared" si="1611"/>
        <v>0.99520383693045555</v>
      </c>
      <c r="W2793" s="65">
        <f t="shared" si="1612"/>
        <v>1.0044372730939894</v>
      </c>
      <c r="X2793" s="61">
        <f t="shared" si="1586"/>
        <v>-4.2639593908629474E-2</v>
      </c>
      <c r="Y2793" s="66">
        <f t="shared" si="1613"/>
        <v>6.6152149944872576E-3</v>
      </c>
      <c r="Z2793" s="61">
        <f t="shared" si="1614"/>
        <v>-2.2397528548573933E-2</v>
      </c>
      <c r="AA2793" s="67">
        <f t="shared" si="1615"/>
        <v>23.851315789473684</v>
      </c>
      <c r="AB2793" s="68">
        <f t="shared" si="1616"/>
        <v>-1.1044176706827252E-2</v>
      </c>
      <c r="AC2793" s="69">
        <f t="shared" si="1617"/>
        <v>-4.2115831748044757E-2</v>
      </c>
      <c r="AD2793" s="70">
        <f>_xlfn.PERCENTILE.EXC(AC2793:$AC$5675,0.5)</f>
        <v>7.9809094524724941E-2</v>
      </c>
      <c r="AE2793" s="70">
        <f>_xlfn.PERCENTILE.EXC($AC2793:AC$5675,0.35)</f>
        <v>4.4828196842529831E-2</v>
      </c>
      <c r="AF2793" s="71">
        <f t="shared" si="1605"/>
        <v>5.7541661030269003E-2</v>
      </c>
      <c r="AG2793" s="70">
        <f t="shared" si="1606"/>
        <v>-0.1204724789400459</v>
      </c>
      <c r="AH2793" s="70">
        <f t="shared" si="1607"/>
        <v>-0.15861506757985319</v>
      </c>
      <c r="AI2793" s="61" t="str">
        <f t="shared" si="1595"/>
        <v>Safety</v>
      </c>
      <c r="AJ2793" s="68" t="str">
        <f t="shared" si="1596"/>
        <v>Safety</v>
      </c>
      <c r="AK2793" s="72" t="str">
        <f t="shared" si="1597"/>
        <v>00631L</v>
      </c>
      <c r="AL2793" s="73">
        <f t="shared" si="1587"/>
        <v>1</v>
      </c>
      <c r="AM2793" s="72" t="str">
        <f t="shared" si="1600"/>
        <v>00631L</v>
      </c>
      <c r="AN2793" s="73">
        <f t="shared" si="1588"/>
        <v>1</v>
      </c>
      <c r="AO2793" s="74" t="str">
        <f t="shared" si="1594"/>
        <v>00635U</v>
      </c>
      <c r="AP2793" s="20">
        <f t="shared" si="1589"/>
        <v>0</v>
      </c>
      <c r="AQ2793" s="74" t="str">
        <f t="shared" si="1604"/>
        <v>00631L</v>
      </c>
      <c r="AR2793" s="20">
        <f t="shared" si="1590"/>
        <v>1</v>
      </c>
      <c r="AS2793" s="74" t="str">
        <f t="shared" si="1598"/>
        <v>00631L</v>
      </c>
      <c r="AT2793" s="20">
        <f t="shared" si="1591"/>
        <v>1</v>
      </c>
      <c r="AU2793" s="74" t="str">
        <f t="shared" si="1581"/>
        <v>00635U</v>
      </c>
      <c r="AV2793" s="20">
        <f t="shared" si="1592"/>
        <v>0</v>
      </c>
      <c r="AW2793" s="74" t="str">
        <f t="shared" si="1582"/>
        <v>00635U</v>
      </c>
      <c r="AX2793" s="20">
        <f t="shared" si="1583"/>
        <v>0</v>
      </c>
      <c r="AY2793" s="20">
        <f t="shared" si="1593"/>
        <v>1</v>
      </c>
      <c r="AZ2793" s="116">
        <v>42256</v>
      </c>
      <c r="BA2793" s="117">
        <v>17.61</v>
      </c>
      <c r="BB2793" s="118">
        <v>17.612500000000001</v>
      </c>
      <c r="BC2793" s="76">
        <f t="shared" si="1601"/>
        <v>17.443541666666668</v>
      </c>
      <c r="BD2793" s="76">
        <f t="shared" si="1602"/>
        <v>17.453708333333335</v>
      </c>
      <c r="BE2793" s="77">
        <f t="shared" si="1608"/>
        <v>9.6860108206236264E-3</v>
      </c>
      <c r="BF2793" s="77">
        <f t="shared" si="1599"/>
        <v>8.9546395345782483E-3</v>
      </c>
    </row>
    <row r="2794" spans="1:58" s="23" customFormat="1" ht="15.75" customHeight="1" x14ac:dyDescent="0.4">
      <c r="A2794" s="116">
        <v>42251</v>
      </c>
      <c r="B2794" s="112">
        <v>28.024999999999999</v>
      </c>
      <c r="C2794" s="112">
        <v>25.774999999999999</v>
      </c>
      <c r="D2794" s="112">
        <v>24.8</v>
      </c>
      <c r="E2794" s="112">
        <v>24</v>
      </c>
      <c r="F2794" s="112">
        <v>23.95</v>
      </c>
      <c r="G2794" s="112">
        <v>23.875</v>
      </c>
      <c r="H2794" s="113">
        <v>23.774999999999999</v>
      </c>
      <c r="I2794" s="90">
        <f t="shared" si="1584"/>
        <v>26.485526315789471</v>
      </c>
      <c r="J2794" s="90">
        <f t="shared" si="1585"/>
        <v>25.107894736842105</v>
      </c>
      <c r="K2794" s="114">
        <v>6</v>
      </c>
      <c r="L2794" s="115">
        <v>5.2631578947368418E-2</v>
      </c>
      <c r="M2794" s="90">
        <v>26.88</v>
      </c>
      <c r="N2794" s="90">
        <v>27.8</v>
      </c>
      <c r="O2794" s="90">
        <v>28.07</v>
      </c>
      <c r="P2794" s="90">
        <v>26.25</v>
      </c>
      <c r="Q2794" s="90">
        <v>26.07</v>
      </c>
      <c r="R2794" s="63">
        <f t="shared" si="1610"/>
        <v>-0.35999999999999943</v>
      </c>
      <c r="S2794" s="64">
        <f t="shared" si="1609"/>
        <v>8.5513471300273383E-2</v>
      </c>
      <c r="T2794" s="65">
        <f t="shared" si="1603"/>
        <v>0.9669064748201438</v>
      </c>
      <c r="U2794" s="65">
        <f t="shared" si="1603"/>
        <v>0.99038118988243673</v>
      </c>
      <c r="V2794" s="65">
        <f t="shared" si="1611"/>
        <v>1.059047619047619</v>
      </c>
      <c r="W2794" s="65">
        <f t="shared" si="1612"/>
        <v>1.0663598005370158</v>
      </c>
      <c r="X2794" s="61">
        <f t="shared" si="1586"/>
        <v>-8.0285459411239962E-2</v>
      </c>
      <c r="Y2794" s="66">
        <f t="shared" si="1613"/>
        <v>-9.3750000000000586E-3</v>
      </c>
      <c r="Z2794" s="61">
        <f t="shared" si="1614"/>
        <v>-5.2014506433503797E-2</v>
      </c>
      <c r="AA2794" s="67">
        <f t="shared" si="1615"/>
        <v>26.485526315789471</v>
      </c>
      <c r="AB2794" s="68">
        <f t="shared" si="1616"/>
        <v>8.0935251798560388E-3</v>
      </c>
      <c r="AC2794" s="69">
        <f t="shared" si="1617"/>
        <v>-4.7283226050738474E-2</v>
      </c>
      <c r="AD2794" s="70">
        <f>_xlfn.PERCENTILE.EXC(AC2794:$AC$5675,0.5)</f>
        <v>7.9861350718086033E-2</v>
      </c>
      <c r="AE2794" s="70">
        <f>_xlfn.PERCENTILE.EXC($AC2794:AC$5675,0.35)</f>
        <v>4.4896546092965117E-2</v>
      </c>
      <c r="AF2794" s="71">
        <f t="shared" si="1605"/>
        <v>5.7541661030269003E-2</v>
      </c>
      <c r="AG2794" s="70">
        <f t="shared" si="1606"/>
        <v>-0.1204724789400459</v>
      </c>
      <c r="AH2794" s="70">
        <f t="shared" si="1607"/>
        <v>-0.15861506757985319</v>
      </c>
      <c r="AI2794" s="61" t="str">
        <f t="shared" si="1595"/>
        <v>Safety</v>
      </c>
      <c r="AJ2794" s="68" t="str">
        <f t="shared" si="1596"/>
        <v>Safety</v>
      </c>
      <c r="AK2794" s="72" t="str">
        <f t="shared" si="1597"/>
        <v>00631L</v>
      </c>
      <c r="AL2794" s="73">
        <f t="shared" si="1587"/>
        <v>1</v>
      </c>
      <c r="AM2794" s="72" t="str">
        <f t="shared" si="1600"/>
        <v>00631L</v>
      </c>
      <c r="AN2794" s="73">
        <f t="shared" si="1588"/>
        <v>1</v>
      </c>
      <c r="AO2794" s="74" t="str">
        <f t="shared" si="1594"/>
        <v>00635U</v>
      </c>
      <c r="AP2794" s="20">
        <f t="shared" si="1589"/>
        <v>0</v>
      </c>
      <c r="AQ2794" s="74" t="str">
        <f t="shared" si="1604"/>
        <v>00631L</v>
      </c>
      <c r="AR2794" s="20">
        <f t="shared" si="1590"/>
        <v>1</v>
      </c>
      <c r="AS2794" s="74" t="str">
        <f t="shared" si="1598"/>
        <v>00631L</v>
      </c>
      <c r="AT2794" s="20">
        <f t="shared" si="1591"/>
        <v>1</v>
      </c>
      <c r="AU2794" s="74" t="str">
        <f t="shared" si="1581"/>
        <v>00635U</v>
      </c>
      <c r="AV2794" s="20">
        <f t="shared" si="1592"/>
        <v>0</v>
      </c>
      <c r="AW2794" s="74" t="str">
        <f t="shared" si="1582"/>
        <v>00635U</v>
      </c>
      <c r="AX2794" s="20">
        <f t="shared" si="1583"/>
        <v>0</v>
      </c>
      <c r="AY2794" s="20">
        <f t="shared" si="1593"/>
        <v>1</v>
      </c>
      <c r="AZ2794" s="116">
        <v>42255</v>
      </c>
      <c r="BA2794" s="117">
        <v>17.7</v>
      </c>
      <c r="BB2794" s="118">
        <v>17.824999999999999</v>
      </c>
      <c r="BC2794" s="76">
        <f t="shared" si="1601"/>
        <v>17.434583333333332</v>
      </c>
      <c r="BD2794" s="76">
        <f t="shared" si="1602"/>
        <v>17.445</v>
      </c>
      <c r="BE2794" s="77">
        <f t="shared" si="1608"/>
        <v>2.2393231842841109E-2</v>
      </c>
      <c r="BF2794" s="77">
        <f t="shared" si="1599"/>
        <v>1.4617368873602694E-2</v>
      </c>
    </row>
    <row r="2795" spans="1:58" s="23" customFormat="1" ht="15.75" customHeight="1" x14ac:dyDescent="0.4">
      <c r="A2795" s="116">
        <v>42250</v>
      </c>
      <c r="B2795" s="112">
        <v>25.625</v>
      </c>
      <c r="C2795" s="112">
        <v>23.875</v>
      </c>
      <c r="D2795" s="112">
        <v>23.375</v>
      </c>
      <c r="E2795" s="112">
        <v>22.95</v>
      </c>
      <c r="F2795" s="112">
        <v>23.1</v>
      </c>
      <c r="G2795" s="112">
        <v>23.2</v>
      </c>
      <c r="H2795" s="113">
        <v>23.175000000000001</v>
      </c>
      <c r="I2795" s="90">
        <f t="shared" si="1584"/>
        <v>24.519736842105264</v>
      </c>
      <c r="J2795" s="90">
        <f t="shared" si="1585"/>
        <v>23.559210526315791</v>
      </c>
      <c r="K2795" s="114">
        <v>7</v>
      </c>
      <c r="L2795" s="115">
        <v>5.2631578947368418E-2</v>
      </c>
      <c r="M2795" s="90">
        <v>23.99</v>
      </c>
      <c r="N2795" s="90">
        <v>25.61</v>
      </c>
      <c r="O2795" s="90">
        <v>26.2</v>
      </c>
      <c r="P2795" s="90">
        <v>25.44</v>
      </c>
      <c r="Q2795" s="90">
        <v>24.95</v>
      </c>
      <c r="R2795" s="63">
        <f t="shared" si="1610"/>
        <v>2.0400000000000063</v>
      </c>
      <c r="S2795" s="64">
        <f t="shared" si="1609"/>
        <v>-1.8397853583748579E-2</v>
      </c>
      <c r="T2795" s="65">
        <f t="shared" si="1603"/>
        <v>0.93674345958609917</v>
      </c>
      <c r="U2795" s="65">
        <f t="shared" si="1603"/>
        <v>0.97748091603053433</v>
      </c>
      <c r="V2795" s="65">
        <f t="shared" si="1611"/>
        <v>1.0066823899371069</v>
      </c>
      <c r="W2795" s="65">
        <f t="shared" si="1612"/>
        <v>1.0264529058116232</v>
      </c>
      <c r="X2795" s="61">
        <f t="shared" si="1586"/>
        <v>-6.8292682926829273E-2</v>
      </c>
      <c r="Y2795" s="66">
        <f t="shared" si="1613"/>
        <v>9.8039215686275133E-3</v>
      </c>
      <c r="Z2795" s="61">
        <f t="shared" si="1614"/>
        <v>-3.917359806815128E-2</v>
      </c>
      <c r="AA2795" s="67">
        <f t="shared" si="1615"/>
        <v>24.51973684210526</v>
      </c>
      <c r="AB2795" s="68">
        <f t="shared" si="1616"/>
        <v>5.8570870753614089E-4</v>
      </c>
      <c r="AC2795" s="69">
        <f t="shared" si="1617"/>
        <v>-4.2571775005651673E-2</v>
      </c>
      <c r="AD2795" s="70">
        <f>_xlfn.PERCENTILE.EXC(AC2795:$AC$5675,0.5)</f>
        <v>7.991360691144711E-2</v>
      </c>
      <c r="AE2795" s="70">
        <f>_xlfn.PERCENTILE.EXC($AC2795:AC$5675,0.35)</f>
        <v>4.4901161066233312E-2</v>
      </c>
      <c r="AF2795" s="71">
        <f t="shared" si="1605"/>
        <v>5.7541661030269003E-2</v>
      </c>
      <c r="AG2795" s="70">
        <f t="shared" si="1606"/>
        <v>-0.1204724789400459</v>
      </c>
      <c r="AH2795" s="70">
        <f t="shared" si="1607"/>
        <v>-0.15861506757985319</v>
      </c>
      <c r="AI2795" s="61" t="str">
        <f t="shared" si="1595"/>
        <v>Safety</v>
      </c>
      <c r="AJ2795" s="68" t="str">
        <f t="shared" si="1596"/>
        <v>Safety</v>
      </c>
      <c r="AK2795" s="72" t="str">
        <f t="shared" si="1597"/>
        <v>00631L</v>
      </c>
      <c r="AL2795" s="73">
        <f t="shared" si="1587"/>
        <v>1</v>
      </c>
      <c r="AM2795" s="72" t="str">
        <f t="shared" si="1600"/>
        <v>00631L</v>
      </c>
      <c r="AN2795" s="73">
        <f t="shared" si="1588"/>
        <v>1</v>
      </c>
      <c r="AO2795" s="74" t="str">
        <f t="shared" si="1594"/>
        <v>00635U</v>
      </c>
      <c r="AP2795" s="20">
        <f t="shared" si="1589"/>
        <v>0</v>
      </c>
      <c r="AQ2795" s="74" t="str">
        <f t="shared" si="1604"/>
        <v>00631L</v>
      </c>
      <c r="AR2795" s="20">
        <f t="shared" si="1590"/>
        <v>1</v>
      </c>
      <c r="AS2795" s="74" t="str">
        <f t="shared" si="1598"/>
        <v>00631L</v>
      </c>
      <c r="AT2795" s="20">
        <f t="shared" si="1591"/>
        <v>1</v>
      </c>
      <c r="AU2795" s="74" t="str">
        <f t="shared" si="1581"/>
        <v>00635U</v>
      </c>
      <c r="AV2795" s="20">
        <f t="shared" si="1592"/>
        <v>0</v>
      </c>
      <c r="AW2795" s="74" t="str">
        <f t="shared" si="1582"/>
        <v>00635U</v>
      </c>
      <c r="AX2795" s="20">
        <f t="shared" si="1583"/>
        <v>0</v>
      </c>
      <c r="AY2795" s="20">
        <f t="shared" si="1593"/>
        <v>1</v>
      </c>
      <c r="AZ2795" s="116">
        <v>42251</v>
      </c>
      <c r="BA2795" s="117">
        <v>17.7</v>
      </c>
      <c r="BB2795" s="118">
        <v>17.8</v>
      </c>
      <c r="BC2795" s="76">
        <f t="shared" si="1601"/>
        <v>17.425625</v>
      </c>
      <c r="BD2795" s="76">
        <f t="shared" si="1602"/>
        <v>17.432500000000001</v>
      </c>
      <c r="BE2795" s="77">
        <f t="shared" si="1608"/>
        <v>2.1484164843441803E-2</v>
      </c>
      <c r="BF2795" s="77">
        <f t="shared" si="1599"/>
        <v>1.5344901763946553E-2</v>
      </c>
    </row>
    <row r="2796" spans="1:58" s="23" customFormat="1" ht="15.75" customHeight="1" x14ac:dyDescent="0.4">
      <c r="A2796" s="116">
        <v>42249</v>
      </c>
      <c r="B2796" s="112">
        <v>25.975000000000001</v>
      </c>
      <c r="C2796" s="112">
        <v>23.875</v>
      </c>
      <c r="D2796" s="112">
        <v>23.225000000000001</v>
      </c>
      <c r="E2796" s="112">
        <v>22.774999999999999</v>
      </c>
      <c r="F2796" s="112">
        <v>22.925000000000001</v>
      </c>
      <c r="G2796" s="112">
        <v>23.024999999999999</v>
      </c>
      <c r="H2796" s="113">
        <v>22.975000000000001</v>
      </c>
      <c r="I2796" s="90">
        <f t="shared" si="1584"/>
        <v>24.75921052631579</v>
      </c>
      <c r="J2796" s="90">
        <f t="shared" si="1585"/>
        <v>23.498684210526317</v>
      </c>
      <c r="K2796" s="114">
        <v>8</v>
      </c>
      <c r="L2796" s="115">
        <v>5.2631578947368418E-2</v>
      </c>
      <c r="M2796" s="90">
        <v>24.26</v>
      </c>
      <c r="N2796" s="90">
        <v>26.09</v>
      </c>
      <c r="O2796" s="90">
        <v>26.19</v>
      </c>
      <c r="P2796" s="90">
        <v>25.31</v>
      </c>
      <c r="Q2796" s="90">
        <v>24.74</v>
      </c>
      <c r="R2796" s="63">
        <f t="shared" si="1610"/>
        <v>1.1499999999999986</v>
      </c>
      <c r="S2796" s="64">
        <f t="shared" si="1609"/>
        <v>-0.16910828025477703</v>
      </c>
      <c r="T2796" s="65">
        <f t="shared" si="1603"/>
        <v>0.92985818321195868</v>
      </c>
      <c r="U2796" s="65">
        <f t="shared" si="1603"/>
        <v>0.99618174875906829</v>
      </c>
      <c r="V2796" s="65">
        <f t="shared" si="1611"/>
        <v>1.0308178585539314</v>
      </c>
      <c r="W2796" s="65">
        <f t="shared" si="1612"/>
        <v>1.0545675020210186</v>
      </c>
      <c r="X2796" s="61">
        <f t="shared" si="1586"/>
        <v>-8.08469682386911E-2</v>
      </c>
      <c r="Y2796" s="66">
        <f t="shared" si="1613"/>
        <v>8.7815587266741098E-3</v>
      </c>
      <c r="Z2796" s="61">
        <f t="shared" si="1614"/>
        <v>-5.0911409895307416E-2</v>
      </c>
      <c r="AA2796" s="67">
        <f t="shared" si="1615"/>
        <v>24.75921052631579</v>
      </c>
      <c r="AB2796" s="68">
        <f t="shared" si="1616"/>
        <v>-4.4078190877730331E-3</v>
      </c>
      <c r="AC2796" s="69">
        <f t="shared" si="1617"/>
        <v>-5.1007645599241452E-2</v>
      </c>
      <c r="AD2796" s="70">
        <f>_xlfn.PERCENTILE.EXC(AC2796:$AC$5675,0.5)</f>
        <v>7.9963915831256976E-2</v>
      </c>
      <c r="AE2796" s="70">
        <f>_xlfn.PERCENTILE.EXC($AC2796:AC$5675,0.35)</f>
        <v>4.4903869223054942E-2</v>
      </c>
      <c r="AF2796" s="71">
        <f t="shared" si="1605"/>
        <v>5.7541661030269003E-2</v>
      </c>
      <c r="AG2796" s="70">
        <f t="shared" si="1606"/>
        <v>-0.1204724789400459</v>
      </c>
      <c r="AH2796" s="70">
        <f t="shared" si="1607"/>
        <v>-0.15861506757985319</v>
      </c>
      <c r="AI2796" s="61" t="str">
        <f t="shared" si="1595"/>
        <v>Safety</v>
      </c>
      <c r="AJ2796" s="68" t="str">
        <f t="shared" si="1596"/>
        <v>Safety</v>
      </c>
      <c r="AK2796" s="72" t="str">
        <f t="shared" si="1597"/>
        <v>00631L</v>
      </c>
      <c r="AL2796" s="73">
        <f t="shared" si="1587"/>
        <v>1</v>
      </c>
      <c r="AM2796" s="72" t="str">
        <f t="shared" si="1600"/>
        <v>00631L</v>
      </c>
      <c r="AN2796" s="73">
        <f t="shared" si="1588"/>
        <v>1</v>
      </c>
      <c r="AO2796" s="74" t="str">
        <f t="shared" si="1594"/>
        <v>00635U</v>
      </c>
      <c r="AP2796" s="20">
        <f t="shared" si="1589"/>
        <v>0</v>
      </c>
      <c r="AQ2796" s="74" t="str">
        <f t="shared" si="1604"/>
        <v>00631L</v>
      </c>
      <c r="AR2796" s="20">
        <f t="shared" si="1590"/>
        <v>1</v>
      </c>
      <c r="AS2796" s="74" t="str">
        <f t="shared" si="1598"/>
        <v>00631L</v>
      </c>
      <c r="AT2796" s="20">
        <f t="shared" si="1591"/>
        <v>1</v>
      </c>
      <c r="AU2796" s="74" t="str">
        <f t="shared" si="1581"/>
        <v>00635U</v>
      </c>
      <c r="AV2796" s="20">
        <f t="shared" si="1592"/>
        <v>0</v>
      </c>
      <c r="AW2796" s="74" t="str">
        <f t="shared" si="1582"/>
        <v>00635U</v>
      </c>
      <c r="AX2796" s="20">
        <f t="shared" si="1583"/>
        <v>0</v>
      </c>
      <c r="AY2796" s="20">
        <f t="shared" si="1593"/>
        <v>1</v>
      </c>
      <c r="AZ2796" s="116">
        <v>42250</v>
      </c>
      <c r="BA2796" s="117">
        <v>17.850000000000001</v>
      </c>
      <c r="BB2796" s="118">
        <v>17.899999999999999</v>
      </c>
      <c r="BC2796" s="76">
        <f t="shared" si="1601"/>
        <v>17.417083333333334</v>
      </c>
      <c r="BD2796" s="76">
        <f t="shared" si="1602"/>
        <v>17.426458333333336</v>
      </c>
      <c r="BE2796" s="77">
        <f t="shared" si="1608"/>
        <v>2.7726609411257975E-2</v>
      </c>
      <c r="BF2796" s="77">
        <f t="shared" si="1599"/>
        <v>2.4304517795019454E-2</v>
      </c>
    </row>
    <row r="2797" spans="1:58" s="23" customFormat="1" ht="15.75" customHeight="1" x14ac:dyDescent="0.4">
      <c r="A2797" s="116">
        <v>42248</v>
      </c>
      <c r="B2797" s="112">
        <v>29.725000000000001</v>
      </c>
      <c r="C2797" s="112">
        <v>25.824999999999999</v>
      </c>
      <c r="D2797" s="112">
        <v>24.675000000000001</v>
      </c>
      <c r="E2797" s="112">
        <v>23.95</v>
      </c>
      <c r="F2797" s="112">
        <v>23.95</v>
      </c>
      <c r="G2797" s="112">
        <v>23.975000000000001</v>
      </c>
      <c r="H2797" s="113">
        <v>23.875</v>
      </c>
      <c r="I2797" s="90">
        <f t="shared" si="1584"/>
        <v>27.672368421052632</v>
      </c>
      <c r="J2797" s="90">
        <f t="shared" si="1585"/>
        <v>25.219736842105263</v>
      </c>
      <c r="K2797" s="114">
        <v>9</v>
      </c>
      <c r="L2797" s="115">
        <v>5.2631578947368418E-2</v>
      </c>
      <c r="M2797" s="90">
        <v>31.21</v>
      </c>
      <c r="N2797" s="90">
        <v>31.4</v>
      </c>
      <c r="O2797" s="90">
        <v>29.53</v>
      </c>
      <c r="P2797" s="90">
        <v>27.39</v>
      </c>
      <c r="Q2797" s="90">
        <v>25.98</v>
      </c>
      <c r="R2797" s="63">
        <f t="shared" si="1610"/>
        <v>-5.6899999999999977</v>
      </c>
      <c r="S2797" s="64">
        <f t="shared" si="1609"/>
        <v>0.10446711220541677</v>
      </c>
      <c r="T2797" s="65">
        <f t="shared" si="1603"/>
        <v>0.99394904458598732</v>
      </c>
      <c r="U2797" s="65">
        <f t="shared" si="1603"/>
        <v>1.0633254317643075</v>
      </c>
      <c r="V2797" s="65">
        <f t="shared" si="1611"/>
        <v>1.1464037970062066</v>
      </c>
      <c r="W2797" s="65">
        <f t="shared" si="1612"/>
        <v>1.2086220169361046</v>
      </c>
      <c r="X2797" s="61">
        <f t="shared" si="1586"/>
        <v>-0.13120269133725826</v>
      </c>
      <c r="Y2797" s="66">
        <f t="shared" si="1613"/>
        <v>-3.1315240083507013E-3</v>
      </c>
      <c r="Z2797" s="61">
        <f t="shared" si="1614"/>
        <v>-8.8631068422804438E-2</v>
      </c>
      <c r="AA2797" s="67">
        <f t="shared" si="1615"/>
        <v>27.672368421052632</v>
      </c>
      <c r="AB2797" s="68">
        <f t="shared" si="1616"/>
        <v>-5.3343949044585899E-2</v>
      </c>
      <c r="AC2797" s="69">
        <f t="shared" si="1617"/>
        <v>-0.11871438149513909</v>
      </c>
      <c r="AD2797" s="70">
        <f>_xlfn.PERCENTILE.EXC(AC2797:$AC$5675,0.5)</f>
        <v>8.0014224751066843E-2</v>
      </c>
      <c r="AE2797" s="70">
        <f>_xlfn.PERCENTILE.EXC($AC2797:AC$5675,0.35)</f>
        <v>4.4904942965779501E-2</v>
      </c>
      <c r="AF2797" s="71">
        <f t="shared" si="1605"/>
        <v>5.7541661030269003E-2</v>
      </c>
      <c r="AG2797" s="70">
        <f t="shared" si="1606"/>
        <v>-0.1204724789400459</v>
      </c>
      <c r="AH2797" s="70">
        <f t="shared" si="1607"/>
        <v>-0.15861506757985319</v>
      </c>
      <c r="AI2797" s="61" t="str">
        <f t="shared" si="1595"/>
        <v>Safety</v>
      </c>
      <c r="AJ2797" s="68" t="str">
        <f t="shared" si="1596"/>
        <v>Safety</v>
      </c>
      <c r="AK2797" s="72" t="str">
        <f t="shared" si="1597"/>
        <v>00631L</v>
      </c>
      <c r="AL2797" s="73">
        <f t="shared" si="1587"/>
        <v>1</v>
      </c>
      <c r="AM2797" s="72" t="str">
        <f t="shared" si="1600"/>
        <v>00631L</v>
      </c>
      <c r="AN2797" s="73">
        <f t="shared" si="1588"/>
        <v>1</v>
      </c>
      <c r="AO2797" s="74" t="str">
        <f t="shared" si="1594"/>
        <v>00635U</v>
      </c>
      <c r="AP2797" s="20">
        <f t="shared" si="1589"/>
        <v>0</v>
      </c>
      <c r="AQ2797" s="74" t="str">
        <f t="shared" si="1604"/>
        <v>00631L</v>
      </c>
      <c r="AR2797" s="20">
        <f t="shared" si="1590"/>
        <v>1</v>
      </c>
      <c r="AS2797" s="74" t="str">
        <f t="shared" si="1598"/>
        <v>00631L</v>
      </c>
      <c r="AT2797" s="20">
        <f t="shared" si="1591"/>
        <v>1</v>
      </c>
      <c r="AU2797" s="74" t="str">
        <f t="shared" si="1581"/>
        <v>00635U</v>
      </c>
      <c r="AV2797" s="20">
        <f t="shared" si="1592"/>
        <v>0</v>
      </c>
      <c r="AW2797" s="74" t="str">
        <f t="shared" si="1582"/>
        <v>00635U</v>
      </c>
      <c r="AX2797" s="20">
        <f t="shared" si="1583"/>
        <v>0</v>
      </c>
      <c r="AY2797" s="20">
        <f t="shared" si="1593"/>
        <v>1</v>
      </c>
      <c r="AZ2797" s="116">
        <v>42249</v>
      </c>
      <c r="BA2797" s="117">
        <v>17.86</v>
      </c>
      <c r="BB2797" s="118">
        <v>17.862500000000001</v>
      </c>
      <c r="BC2797" s="76">
        <f t="shared" si="1601"/>
        <v>17.405000000000005</v>
      </c>
      <c r="BD2797" s="76">
        <f t="shared" si="1602"/>
        <v>17.416416666666667</v>
      </c>
      <c r="BE2797" s="77">
        <f t="shared" si="1608"/>
        <v>2.6285550129272962E-2</v>
      </c>
      <c r="BF2797" s="77">
        <f t="shared" si="1599"/>
        <v>2.5469265109068519E-2</v>
      </c>
    </row>
    <row r="2798" spans="1:58" s="23" customFormat="1" ht="15.75" customHeight="1" x14ac:dyDescent="0.4">
      <c r="A2798" s="116">
        <v>42247</v>
      </c>
      <c r="B2798" s="112">
        <v>26.425000000000001</v>
      </c>
      <c r="C2798" s="112">
        <v>23.425000000000001</v>
      </c>
      <c r="D2798" s="112">
        <v>22.65</v>
      </c>
      <c r="E2798" s="112">
        <v>22.125</v>
      </c>
      <c r="F2798" s="112">
        <v>22.225000000000001</v>
      </c>
      <c r="G2798" s="112">
        <v>22.3</v>
      </c>
      <c r="H2798" s="113">
        <v>22.274999999999999</v>
      </c>
      <c r="I2798" s="90">
        <f t="shared" si="1584"/>
        <v>25.003947368421052</v>
      </c>
      <c r="J2798" s="90">
        <f t="shared" si="1585"/>
        <v>23.057894736842105</v>
      </c>
      <c r="K2798" s="114">
        <v>10</v>
      </c>
      <c r="L2798" s="115">
        <v>5.2631578947368418E-2</v>
      </c>
      <c r="M2798" s="90">
        <v>28.26</v>
      </c>
      <c r="N2798" s="90">
        <v>28.43</v>
      </c>
      <c r="O2798" s="90">
        <v>26.53</v>
      </c>
      <c r="P2798" s="90">
        <v>25.45</v>
      </c>
      <c r="Q2798" s="90">
        <v>24.78</v>
      </c>
      <c r="R2798" s="63">
        <f t="shared" si="1610"/>
        <v>-4.7099999999999937</v>
      </c>
      <c r="S2798" s="64">
        <f t="shared" si="1609"/>
        <v>9.1362763915546985E-2</v>
      </c>
      <c r="T2798" s="65">
        <f t="shared" si="1603"/>
        <v>0.99402040098487521</v>
      </c>
      <c r="U2798" s="65">
        <f t="shared" si="1603"/>
        <v>1.0716170373162457</v>
      </c>
      <c r="V2798" s="65">
        <f t="shared" si="1611"/>
        <v>1.1170923379174853</v>
      </c>
      <c r="W2798" s="65">
        <f t="shared" si="1612"/>
        <v>1.1472962066182404</v>
      </c>
      <c r="X2798" s="61">
        <f t="shared" si="1586"/>
        <v>-0.11352885525070955</v>
      </c>
      <c r="Y2798" s="66">
        <f t="shared" si="1613"/>
        <v>6.7796610169490882E-3</v>
      </c>
      <c r="Z2798" s="61">
        <f t="shared" si="1614"/>
        <v>-7.7829816344787667E-2</v>
      </c>
      <c r="AA2798" s="67">
        <f t="shared" si="1615"/>
        <v>25.003947368421052</v>
      </c>
      <c r="AB2798" s="68">
        <f t="shared" si="1616"/>
        <v>-7.0524094266619736E-2</v>
      </c>
      <c r="AC2798" s="69">
        <f t="shared" si="1617"/>
        <v>-0.12050835847973787</v>
      </c>
      <c r="AD2798" s="70">
        <f>_xlfn.PERCENTILE.EXC(AC2798:$AC$5675,0.5)</f>
        <v>8.0058645095021141E-2</v>
      </c>
      <c r="AE2798" s="70">
        <f>_xlfn.PERCENTILE.EXC($AC2798:AC$5675,0.35)</f>
        <v>4.5020384616829119E-2</v>
      </c>
      <c r="AF2798" s="71">
        <f t="shared" si="1605"/>
        <v>5.7541661030269003E-2</v>
      </c>
      <c r="AG2798" s="70">
        <f t="shared" si="1606"/>
        <v>-0.12045286530857202</v>
      </c>
      <c r="AH2798" s="70">
        <f t="shared" si="1607"/>
        <v>-0.15861506757985319</v>
      </c>
      <c r="AI2798" s="61" t="str">
        <f t="shared" si="1595"/>
        <v>Safety</v>
      </c>
      <c r="AJ2798" s="68" t="str">
        <f t="shared" si="1596"/>
        <v>Safety</v>
      </c>
      <c r="AK2798" s="72" t="str">
        <f t="shared" si="1597"/>
        <v>00631L</v>
      </c>
      <c r="AL2798" s="73">
        <f t="shared" si="1587"/>
        <v>1</v>
      </c>
      <c r="AM2798" s="72" t="str">
        <f t="shared" si="1600"/>
        <v>00631L</v>
      </c>
      <c r="AN2798" s="73">
        <f t="shared" si="1588"/>
        <v>1</v>
      </c>
      <c r="AO2798" s="74" t="str">
        <f t="shared" si="1594"/>
        <v>00635U</v>
      </c>
      <c r="AP2798" s="20">
        <f t="shared" si="1589"/>
        <v>0</v>
      </c>
      <c r="AQ2798" s="74" t="str">
        <f t="shared" si="1604"/>
        <v>00631L</v>
      </c>
      <c r="AR2798" s="20">
        <f t="shared" si="1590"/>
        <v>1</v>
      </c>
      <c r="AS2798" s="74" t="str">
        <f t="shared" si="1598"/>
        <v>00631L</v>
      </c>
      <c r="AT2798" s="20">
        <f t="shared" si="1591"/>
        <v>1</v>
      </c>
      <c r="AU2798" s="74" t="str">
        <f t="shared" si="1581"/>
        <v>Cash</v>
      </c>
      <c r="AV2798" s="20">
        <f t="shared" si="1592"/>
        <v>0</v>
      </c>
      <c r="AW2798" s="74" t="str">
        <f t="shared" si="1582"/>
        <v>00635U</v>
      </c>
      <c r="AX2798" s="20">
        <f t="shared" si="1583"/>
        <v>0</v>
      </c>
      <c r="AY2798" s="20">
        <f t="shared" si="1593"/>
        <v>1</v>
      </c>
      <c r="AZ2798" s="116">
        <v>42248</v>
      </c>
      <c r="BA2798" s="117">
        <v>17.899999999999999</v>
      </c>
      <c r="BB2798" s="118">
        <v>17.95</v>
      </c>
      <c r="BC2798" s="76">
        <f t="shared" si="1601"/>
        <v>17.393541666666671</v>
      </c>
      <c r="BD2798" s="76">
        <f t="shared" si="1602"/>
        <v>17.405625000000001</v>
      </c>
      <c r="BE2798" s="77">
        <f t="shared" si="1608"/>
        <v>3.1992238498484524E-2</v>
      </c>
      <c r="BF2798" s="77">
        <f t="shared" si="1599"/>
        <v>2.8403174261194184E-2</v>
      </c>
    </row>
    <row r="2799" spans="1:58" s="23" customFormat="1" ht="15.75" customHeight="1" x14ac:dyDescent="0.4">
      <c r="A2799" s="116">
        <v>42244</v>
      </c>
      <c r="B2799" s="112">
        <v>24.425000000000001</v>
      </c>
      <c r="C2799" s="112">
        <v>21.875</v>
      </c>
      <c r="D2799" s="112">
        <v>21.375</v>
      </c>
      <c r="E2799" s="112">
        <v>21</v>
      </c>
      <c r="F2799" s="112">
        <v>21.2</v>
      </c>
      <c r="G2799" s="112">
        <v>21.225000000000001</v>
      </c>
      <c r="H2799" s="113">
        <v>21.274999999999999</v>
      </c>
      <c r="I2799" s="90">
        <f t="shared" si="1584"/>
        <v>23.351315789473684</v>
      </c>
      <c r="J2799" s="90">
        <f t="shared" si="1585"/>
        <v>21.664473684210527</v>
      </c>
      <c r="K2799" s="114">
        <v>11</v>
      </c>
      <c r="L2799" s="115">
        <v>5.2631578947368418E-2</v>
      </c>
      <c r="M2799" s="90">
        <v>27.11</v>
      </c>
      <c r="N2799" s="90">
        <v>26.05</v>
      </c>
      <c r="O2799" s="90">
        <v>25.34</v>
      </c>
      <c r="P2799" s="90">
        <v>24</v>
      </c>
      <c r="Q2799" s="90">
        <v>23.58</v>
      </c>
      <c r="R2799" s="63">
        <f t="shared" si="1610"/>
        <v>-3.8199999999999932</v>
      </c>
      <c r="S2799" s="64">
        <f t="shared" si="1609"/>
        <v>-1.9157088122605636E-3</v>
      </c>
      <c r="T2799" s="65">
        <f t="shared" si="1603"/>
        <v>1.0406909788867562</v>
      </c>
      <c r="U2799" s="65">
        <f t="shared" si="1603"/>
        <v>1.0280189423835833</v>
      </c>
      <c r="V2799" s="65">
        <f t="shared" si="1611"/>
        <v>1.0854166666666667</v>
      </c>
      <c r="W2799" s="65">
        <f t="shared" si="1612"/>
        <v>1.104749787955895</v>
      </c>
      <c r="X2799" s="61">
        <f t="shared" si="1586"/>
        <v>-0.10440122824974414</v>
      </c>
      <c r="Y2799" s="66">
        <f t="shared" si="1613"/>
        <v>1.3095238095238028E-2</v>
      </c>
      <c r="Z2799" s="61">
        <f t="shared" si="1614"/>
        <v>-7.2237561277962423E-2</v>
      </c>
      <c r="AA2799" s="67">
        <f t="shared" si="1615"/>
        <v>23.351315789473684</v>
      </c>
      <c r="AB2799" s="68">
        <f t="shared" si="1616"/>
        <v>-6.2380038387715928E-2</v>
      </c>
      <c r="AC2799" s="69">
        <f t="shared" si="1617"/>
        <v>-0.10359632286089507</v>
      </c>
      <c r="AD2799" s="70">
        <f>_xlfn.PERCENTILE.EXC(AC2799:$AC$5675,0.5)</f>
        <v>8.0103065438975427E-2</v>
      </c>
      <c r="AE2799" s="70">
        <f>_xlfn.PERCENTILE.EXC($AC2799:AC$5675,0.35)</f>
        <v>4.5091616440565231E-2</v>
      </c>
      <c r="AF2799" s="71">
        <f t="shared" si="1605"/>
        <v>5.7541661030269003E-2</v>
      </c>
      <c r="AG2799" s="70">
        <f t="shared" si="1606"/>
        <v>-0.11759519853846306</v>
      </c>
      <c r="AH2799" s="70">
        <f t="shared" si="1607"/>
        <v>-0.15861506757985319</v>
      </c>
      <c r="AI2799" s="61" t="str">
        <f t="shared" si="1595"/>
        <v>Safety</v>
      </c>
      <c r="AJ2799" s="68" t="str">
        <f t="shared" si="1596"/>
        <v>Safety</v>
      </c>
      <c r="AK2799" s="72" t="str">
        <f t="shared" si="1597"/>
        <v>00631L</v>
      </c>
      <c r="AL2799" s="73">
        <f t="shared" si="1587"/>
        <v>1</v>
      </c>
      <c r="AM2799" s="72" t="str">
        <f t="shared" si="1600"/>
        <v>00631L</v>
      </c>
      <c r="AN2799" s="73">
        <f t="shared" si="1588"/>
        <v>1</v>
      </c>
      <c r="AO2799" s="74" t="str">
        <f t="shared" si="1594"/>
        <v>00635U</v>
      </c>
      <c r="AP2799" s="20">
        <f t="shared" si="1589"/>
        <v>0</v>
      </c>
      <c r="AQ2799" s="74" t="str">
        <f t="shared" si="1604"/>
        <v>00631L</v>
      </c>
      <c r="AR2799" s="20">
        <f t="shared" si="1590"/>
        <v>1</v>
      </c>
      <c r="AS2799" s="74" t="str">
        <f t="shared" si="1598"/>
        <v>00631L</v>
      </c>
      <c r="AT2799" s="20">
        <f t="shared" si="1591"/>
        <v>1</v>
      </c>
      <c r="AU2799" s="74" t="str">
        <f t="shared" si="1581"/>
        <v>00635U</v>
      </c>
      <c r="AV2799" s="20">
        <f t="shared" si="1592"/>
        <v>0</v>
      </c>
      <c r="AW2799" s="74" t="str">
        <f t="shared" si="1582"/>
        <v>00635U</v>
      </c>
      <c r="AX2799" s="20">
        <f t="shared" si="1583"/>
        <v>0</v>
      </c>
      <c r="AY2799" s="20">
        <f t="shared" si="1593"/>
        <v>1</v>
      </c>
      <c r="AZ2799" s="116">
        <v>42247</v>
      </c>
      <c r="BA2799" s="117">
        <v>18.13</v>
      </c>
      <c r="BB2799" s="118">
        <v>18.149999999999999</v>
      </c>
      <c r="BC2799" s="76">
        <f t="shared" si="1601"/>
        <v>17.376041666666669</v>
      </c>
      <c r="BD2799" s="76">
        <f t="shared" si="1602"/>
        <v>17.396541666666668</v>
      </c>
      <c r="BE2799" s="77">
        <f t="shared" si="1608"/>
        <v>4.4541694143036749E-2</v>
      </c>
      <c r="BF2799" s="77">
        <f t="shared" si="1599"/>
        <v>4.2161157509753973E-2</v>
      </c>
    </row>
    <row r="2800" spans="1:58" s="23" customFormat="1" ht="15.75" customHeight="1" x14ac:dyDescent="0.4">
      <c r="A2800" s="116">
        <v>42243</v>
      </c>
      <c r="B2800" s="112">
        <v>24.175000000000001</v>
      </c>
      <c r="C2800" s="112">
        <v>21.55</v>
      </c>
      <c r="D2800" s="112">
        <v>20.75</v>
      </c>
      <c r="E2800" s="112">
        <v>20.2</v>
      </c>
      <c r="F2800" s="112">
        <v>20.375</v>
      </c>
      <c r="G2800" s="112">
        <v>20.425000000000001</v>
      </c>
      <c r="H2800" s="113">
        <v>20.45</v>
      </c>
      <c r="I2800" s="90">
        <f t="shared" si="1584"/>
        <v>23.207894736842107</v>
      </c>
      <c r="J2800" s="90">
        <f t="shared" si="1585"/>
        <v>21.255263157894738</v>
      </c>
      <c r="K2800" s="114">
        <v>12</v>
      </c>
      <c r="L2800" s="115">
        <v>5.2631578947368418E-2</v>
      </c>
      <c r="M2800" s="90">
        <v>28.89</v>
      </c>
      <c r="N2800" s="90">
        <v>26.1</v>
      </c>
      <c r="O2800" s="90">
        <v>24.86</v>
      </c>
      <c r="P2800" s="90">
        <v>23.38</v>
      </c>
      <c r="Q2800" s="90">
        <v>22.92</v>
      </c>
      <c r="R2800" s="63">
        <f t="shared" si="1610"/>
        <v>-6.7500000000000071</v>
      </c>
      <c r="S2800" s="64">
        <f t="shared" si="1609"/>
        <v>-0.13918205804749337</v>
      </c>
      <c r="T2800" s="65">
        <f t="shared" si="1603"/>
        <v>1.1068965517241378</v>
      </c>
      <c r="U2800" s="65">
        <f t="shared" si="1603"/>
        <v>1.0498793242156075</v>
      </c>
      <c r="V2800" s="65">
        <f t="shared" si="1611"/>
        <v>1.1163387510692901</v>
      </c>
      <c r="W2800" s="65">
        <f t="shared" si="1612"/>
        <v>1.1387434554973821</v>
      </c>
      <c r="X2800" s="61">
        <f t="shared" si="1586"/>
        <v>-0.10858324715615304</v>
      </c>
      <c r="Y2800" s="66">
        <f t="shared" si="1613"/>
        <v>1.2376237623762377E-2</v>
      </c>
      <c r="Z2800" s="61">
        <f t="shared" si="1614"/>
        <v>-8.4136523415353215E-2</v>
      </c>
      <c r="AA2800" s="67">
        <f t="shared" si="1615"/>
        <v>23.207894736842107</v>
      </c>
      <c r="AB2800" s="68">
        <f t="shared" si="1616"/>
        <v>-7.3754789272030677E-2</v>
      </c>
      <c r="AC2800" s="69">
        <f t="shared" si="1617"/>
        <v>-0.11080863077233312</v>
      </c>
      <c r="AD2800" s="70">
        <f>_xlfn.PERCENTILE.EXC(AC2800:$AC$5675,0.5)</f>
        <v>8.0121572814904729E-2</v>
      </c>
      <c r="AE2800" s="70">
        <f>_xlfn.PERCENTILE.EXC($AC2800:AC$5675,0.35)</f>
        <v>4.5111270132435578E-2</v>
      </c>
      <c r="AF2800" s="71">
        <f t="shared" si="1605"/>
        <v>5.7541661030269003E-2</v>
      </c>
      <c r="AG2800" s="70">
        <f t="shared" si="1606"/>
        <v>-0.11759519853846306</v>
      </c>
      <c r="AH2800" s="70">
        <f t="shared" si="1607"/>
        <v>-0.15861506757985319</v>
      </c>
      <c r="AI2800" s="61" t="str">
        <f t="shared" si="1595"/>
        <v>Safety</v>
      </c>
      <c r="AJ2800" s="68" t="str">
        <f t="shared" si="1596"/>
        <v>Safety</v>
      </c>
      <c r="AK2800" s="72" t="str">
        <f t="shared" si="1597"/>
        <v>00631L</v>
      </c>
      <c r="AL2800" s="73">
        <f t="shared" si="1587"/>
        <v>1</v>
      </c>
      <c r="AM2800" s="72" t="str">
        <f t="shared" si="1600"/>
        <v>00631L</v>
      </c>
      <c r="AN2800" s="73">
        <f t="shared" si="1588"/>
        <v>1</v>
      </c>
      <c r="AO2800" s="74" t="str">
        <f t="shared" si="1594"/>
        <v>00635U</v>
      </c>
      <c r="AP2800" s="20">
        <f t="shared" si="1589"/>
        <v>0</v>
      </c>
      <c r="AQ2800" s="74" t="str">
        <f t="shared" si="1604"/>
        <v>00631L</v>
      </c>
      <c r="AR2800" s="20">
        <f t="shared" si="1590"/>
        <v>1</v>
      </c>
      <c r="AS2800" s="74" t="str">
        <f t="shared" si="1598"/>
        <v>00631L</v>
      </c>
      <c r="AT2800" s="20">
        <f t="shared" si="1591"/>
        <v>1</v>
      </c>
      <c r="AU2800" s="74" t="str">
        <f t="shared" ref="AU2800:AU2863" si="1618">IF(AC2800&gt;AF2800,"00631L",IF(AC2800&lt;AG2800,"Cash","00635U"))</f>
        <v>00635U</v>
      </c>
      <c r="AV2800" s="20">
        <f t="shared" si="1592"/>
        <v>0</v>
      </c>
      <c r="AW2800" s="74" t="str">
        <f t="shared" ref="AW2800:AW2863" si="1619">IF(AC2800&gt;AE2800,"00631L",IF(AC2800&lt;AH2800,"00631L","00635U"))</f>
        <v>00635U</v>
      </c>
      <c r="AX2800" s="20">
        <f t="shared" si="1583"/>
        <v>0</v>
      </c>
      <c r="AY2800" s="20">
        <f t="shared" si="1593"/>
        <v>1</v>
      </c>
      <c r="AZ2800" s="116">
        <v>42244</v>
      </c>
      <c r="BA2800" s="117">
        <v>18.21</v>
      </c>
      <c r="BB2800" s="118">
        <v>18.1875</v>
      </c>
      <c r="BC2800" s="76">
        <f t="shared" si="1601"/>
        <v>17.353750000000002</v>
      </c>
      <c r="BD2800" s="76">
        <f t="shared" si="1602"/>
        <v>17.37704166666667</v>
      </c>
      <c r="BE2800" s="77">
        <f t="shared" si="1608"/>
        <v>4.8044370813224713E-2</v>
      </c>
      <c r="BF2800" s="77">
        <f t="shared" si="1599"/>
        <v>4.7934415380446717E-2</v>
      </c>
    </row>
    <row r="2801" spans="1:58" s="23" customFormat="1" ht="15.75" customHeight="1" x14ac:dyDescent="0.4">
      <c r="A2801" s="116">
        <v>42242</v>
      </c>
      <c r="B2801" s="112">
        <v>23.725000000000001</v>
      </c>
      <c r="C2801" s="112">
        <v>21.475000000000001</v>
      </c>
      <c r="D2801" s="112">
        <v>20.725000000000001</v>
      </c>
      <c r="E2801" s="112">
        <v>20.074999999999999</v>
      </c>
      <c r="F2801" s="112">
        <v>20.125</v>
      </c>
      <c r="G2801" s="112">
        <v>20.175000000000001</v>
      </c>
      <c r="H2801" s="113">
        <v>20.225000000000001</v>
      </c>
      <c r="I2801" s="90">
        <f t="shared" si="1584"/>
        <v>23.014473684210529</v>
      </c>
      <c r="J2801" s="90">
        <f t="shared" si="1585"/>
        <v>21.238157894736844</v>
      </c>
      <c r="K2801" s="114">
        <v>13</v>
      </c>
      <c r="L2801" s="115">
        <v>5.2631578947368418E-2</v>
      </c>
      <c r="M2801" s="90">
        <v>37.880000000000003</v>
      </c>
      <c r="N2801" s="90">
        <v>30.32</v>
      </c>
      <c r="O2801" s="90">
        <v>25.65</v>
      </c>
      <c r="P2801" s="90">
        <v>24.37</v>
      </c>
      <c r="Q2801" s="90">
        <v>23.6</v>
      </c>
      <c r="R2801" s="63">
        <f t="shared" si="1610"/>
        <v>-18.180000000000007</v>
      </c>
      <c r="S2801" s="64">
        <f t="shared" si="1609"/>
        <v>-0.15824541921154919</v>
      </c>
      <c r="T2801" s="65">
        <f t="shared" si="1603"/>
        <v>1.24934036939314</v>
      </c>
      <c r="U2801" s="65">
        <f t="shared" si="1603"/>
        <v>1.1820662768031189</v>
      </c>
      <c r="V2801" s="65">
        <f t="shared" si="1611"/>
        <v>1.2441526466967583</v>
      </c>
      <c r="W2801" s="65">
        <f t="shared" si="1612"/>
        <v>1.2847457627118644</v>
      </c>
      <c r="X2801" s="61">
        <f t="shared" si="1586"/>
        <v>-9.4836670179135926E-2</v>
      </c>
      <c r="Y2801" s="66">
        <f t="shared" si="1613"/>
        <v>7.4719800747199069E-3</v>
      </c>
      <c r="Z2801" s="61">
        <f t="shared" si="1614"/>
        <v>-7.7182551026242094E-2</v>
      </c>
      <c r="AA2801" s="67">
        <f t="shared" si="1615"/>
        <v>23.014473684210529</v>
      </c>
      <c r="AB2801" s="68">
        <f t="shared" si="1616"/>
        <v>-0.21751319261213717</v>
      </c>
      <c r="AC2801" s="69">
        <f t="shared" si="1617"/>
        <v>-0.24094743785585326</v>
      </c>
      <c r="AD2801" s="70">
        <f>_xlfn.PERCENTILE.EXC(AC2801:$AC$5675,0.5)</f>
        <v>8.0140080190834032E-2</v>
      </c>
      <c r="AE2801" s="70">
        <f>_xlfn.PERCENTILE.EXC($AC2801:AC$5675,0.35)</f>
        <v>4.5133816345260445E-2</v>
      </c>
      <c r="AF2801" s="71">
        <f t="shared" si="1605"/>
        <v>5.7541661030269003E-2</v>
      </c>
      <c r="AG2801" s="70">
        <f t="shared" si="1606"/>
        <v>-0.11751794543790064</v>
      </c>
      <c r="AH2801" s="70">
        <f t="shared" si="1607"/>
        <v>-0.15861506757985319</v>
      </c>
      <c r="AI2801" s="61" t="str">
        <f t="shared" si="1595"/>
        <v>Safety</v>
      </c>
      <c r="AJ2801" s="68" t="str">
        <f t="shared" si="1596"/>
        <v>Safety</v>
      </c>
      <c r="AK2801" s="72" t="str">
        <f t="shared" si="1597"/>
        <v>00631L</v>
      </c>
      <c r="AL2801" s="73">
        <f t="shared" si="1587"/>
        <v>1</v>
      </c>
      <c r="AM2801" s="72" t="str">
        <f t="shared" si="1600"/>
        <v>00631L</v>
      </c>
      <c r="AN2801" s="73">
        <f t="shared" si="1588"/>
        <v>1</v>
      </c>
      <c r="AO2801" s="74" t="str">
        <f t="shared" si="1594"/>
        <v>00631L</v>
      </c>
      <c r="AP2801" s="20">
        <f t="shared" si="1589"/>
        <v>1</v>
      </c>
      <c r="AQ2801" s="74" t="str">
        <f t="shared" si="1604"/>
        <v>00631L</v>
      </c>
      <c r="AR2801" s="20">
        <f t="shared" si="1590"/>
        <v>1</v>
      </c>
      <c r="AS2801" s="74" t="str">
        <f t="shared" si="1598"/>
        <v>00631L</v>
      </c>
      <c r="AT2801" s="20">
        <f t="shared" si="1591"/>
        <v>1</v>
      </c>
      <c r="AU2801" s="74" t="str">
        <f t="shared" si="1618"/>
        <v>Cash</v>
      </c>
      <c r="AV2801" s="20">
        <f t="shared" si="1592"/>
        <v>0</v>
      </c>
      <c r="AW2801" s="74" t="str">
        <f t="shared" si="1619"/>
        <v>00631L</v>
      </c>
      <c r="AX2801" s="20">
        <f t="shared" si="1583"/>
        <v>1</v>
      </c>
      <c r="AY2801" s="20">
        <f t="shared" si="1593"/>
        <v>0</v>
      </c>
      <c r="AZ2801" s="116">
        <v>42243</v>
      </c>
      <c r="BA2801" s="117">
        <v>18.25</v>
      </c>
      <c r="BB2801" s="118">
        <v>18.05</v>
      </c>
      <c r="BC2801" s="76">
        <f t="shared" si="1601"/>
        <v>17.328750000000003</v>
      </c>
      <c r="BD2801" s="76">
        <f t="shared" si="1602"/>
        <v>17.354791666666667</v>
      </c>
      <c r="BE2801" s="77">
        <f t="shared" si="1608"/>
        <v>4.1621582630022226E-2</v>
      </c>
      <c r="BF2801" s="77">
        <f t="shared" si="1599"/>
        <v>5.1582776130511467E-2</v>
      </c>
    </row>
    <row r="2802" spans="1:58" s="23" customFormat="1" ht="15.75" customHeight="1" x14ac:dyDescent="0.4">
      <c r="A2802" s="116">
        <v>42241</v>
      </c>
      <c r="B2802" s="112">
        <v>25.324999999999999</v>
      </c>
      <c r="C2802" s="112">
        <v>22.55</v>
      </c>
      <c r="D2802" s="112">
        <v>21.45</v>
      </c>
      <c r="E2802" s="112">
        <v>20.8</v>
      </c>
      <c r="F2802" s="112">
        <v>20.8</v>
      </c>
      <c r="G2802" s="112">
        <v>20.8</v>
      </c>
      <c r="H2802" s="113">
        <v>20.85</v>
      </c>
      <c r="I2802" s="90">
        <f t="shared" si="1584"/>
        <v>24.594736842105263</v>
      </c>
      <c r="J2802" s="90">
        <f t="shared" si="1585"/>
        <v>22.260526315789473</v>
      </c>
      <c r="K2802" s="114">
        <v>14</v>
      </c>
      <c r="L2802" s="115">
        <v>5.2631578947368418E-2</v>
      </c>
      <c r="M2802" s="90">
        <v>44.92</v>
      </c>
      <c r="N2802" s="90">
        <v>36.020000000000003</v>
      </c>
      <c r="O2802" s="90">
        <v>29.58</v>
      </c>
      <c r="P2802" s="90">
        <v>26.89</v>
      </c>
      <c r="Q2802" s="90">
        <v>25.26</v>
      </c>
      <c r="R2802" s="63">
        <f t="shared" si="1610"/>
        <v>-24.47</v>
      </c>
      <c r="S2802" s="64">
        <f t="shared" si="1609"/>
        <v>-0.11585665193912613</v>
      </c>
      <c r="T2802" s="65">
        <f t="shared" si="1603"/>
        <v>1.2470849528039978</v>
      </c>
      <c r="U2802" s="65">
        <f t="shared" si="1603"/>
        <v>1.217714672075727</v>
      </c>
      <c r="V2802" s="65">
        <f t="shared" si="1611"/>
        <v>1.3395314243213092</v>
      </c>
      <c r="W2802" s="65">
        <f t="shared" si="1612"/>
        <v>1.4259699129057799</v>
      </c>
      <c r="X2802" s="61">
        <f t="shared" si="1586"/>
        <v>-0.10957551826258632</v>
      </c>
      <c r="Y2802" s="66">
        <f t="shared" si="1613"/>
        <v>2.4038461538461878E-3</v>
      </c>
      <c r="Z2802" s="61">
        <f t="shared" si="1614"/>
        <v>-9.4906912047934958E-2</v>
      </c>
      <c r="AA2802" s="67">
        <f t="shared" si="1615"/>
        <v>24.594736842105263</v>
      </c>
      <c r="AB2802" s="68">
        <f t="shared" si="1616"/>
        <v>-0.29691837867851201</v>
      </c>
      <c r="AC2802" s="69">
        <f t="shared" si="1617"/>
        <v>-0.3171922031619861</v>
      </c>
      <c r="AD2802" s="70">
        <f>_xlfn.PERCENTILE.EXC(AC2802:$AC$5675,0.5)</f>
        <v>8.0228770254147194E-2</v>
      </c>
      <c r="AE2802" s="70">
        <f>_xlfn.PERCENTILE.EXC($AC2802:AC$5675,0.35)</f>
        <v>4.5179330250963455E-2</v>
      </c>
      <c r="AF2802" s="71">
        <f t="shared" si="1605"/>
        <v>5.7541661030269003E-2</v>
      </c>
      <c r="AG2802" s="70">
        <f t="shared" si="1606"/>
        <v>-0.1069426494496665</v>
      </c>
      <c r="AH2802" s="70">
        <f t="shared" si="1607"/>
        <v>-0.1472170237388124</v>
      </c>
      <c r="AI2802" s="61" t="str">
        <f t="shared" si="1595"/>
        <v>Safety</v>
      </c>
      <c r="AJ2802" s="68" t="str">
        <f t="shared" si="1596"/>
        <v>Safety</v>
      </c>
      <c r="AK2802" s="72" t="str">
        <f t="shared" si="1597"/>
        <v>00631L</v>
      </c>
      <c r="AL2802" s="73">
        <f t="shared" si="1587"/>
        <v>1</v>
      </c>
      <c r="AM2802" s="72" t="str">
        <f t="shared" si="1600"/>
        <v>00631L</v>
      </c>
      <c r="AN2802" s="73">
        <f t="shared" si="1588"/>
        <v>1</v>
      </c>
      <c r="AO2802" s="74" t="str">
        <f t="shared" si="1594"/>
        <v>00631L</v>
      </c>
      <c r="AP2802" s="20">
        <f t="shared" si="1589"/>
        <v>1</v>
      </c>
      <c r="AQ2802" s="74" t="str">
        <f t="shared" si="1604"/>
        <v>00631L</v>
      </c>
      <c r="AR2802" s="20">
        <f t="shared" si="1590"/>
        <v>1</v>
      </c>
      <c r="AS2802" s="74" t="str">
        <f t="shared" si="1598"/>
        <v>00631L</v>
      </c>
      <c r="AT2802" s="20">
        <f t="shared" si="1591"/>
        <v>1</v>
      </c>
      <c r="AU2802" s="74" t="str">
        <f t="shared" si="1618"/>
        <v>Cash</v>
      </c>
      <c r="AV2802" s="20">
        <f t="shared" si="1592"/>
        <v>0</v>
      </c>
      <c r="AW2802" s="74" t="str">
        <f t="shared" si="1619"/>
        <v>00631L</v>
      </c>
      <c r="AX2802" s="20">
        <f t="shared" si="1583"/>
        <v>1</v>
      </c>
      <c r="AY2802" s="20">
        <f t="shared" si="1593"/>
        <v>0</v>
      </c>
      <c r="AZ2802" s="116">
        <v>42242</v>
      </c>
      <c r="BA2802" s="117">
        <v>17.920000000000002</v>
      </c>
      <c r="BB2802" s="118">
        <v>17.875</v>
      </c>
      <c r="BC2802" s="76">
        <f t="shared" si="1601"/>
        <v>17.303958333333338</v>
      </c>
      <c r="BD2802" s="76">
        <f t="shared" si="1602"/>
        <v>17.326583333333339</v>
      </c>
      <c r="BE2802" s="77">
        <f t="shared" si="1608"/>
        <v>3.3000638100627012E-2</v>
      </c>
      <c r="BF2802" s="77">
        <f t="shared" si="1599"/>
        <v>3.4248914240641547E-2</v>
      </c>
    </row>
    <row r="2803" spans="1:58" s="23" customFormat="1" ht="15.75" customHeight="1" x14ac:dyDescent="0.4">
      <c r="A2803" s="116">
        <v>42240</v>
      </c>
      <c r="B2803" s="112">
        <v>25.125</v>
      </c>
      <c r="C2803" s="112">
        <v>22.5</v>
      </c>
      <c r="D2803" s="112">
        <v>21.225000000000001</v>
      </c>
      <c r="E2803" s="112">
        <v>20.7</v>
      </c>
      <c r="F2803" s="112">
        <v>20.65</v>
      </c>
      <c r="G2803" s="112">
        <v>20.574999999999999</v>
      </c>
      <c r="H2803" s="113">
        <v>20.675000000000001</v>
      </c>
      <c r="I2803" s="90">
        <f t="shared" si="1584"/>
        <v>24.57236842105263</v>
      </c>
      <c r="J2803" s="90">
        <f t="shared" si="1585"/>
        <v>22.231578947368423</v>
      </c>
      <c r="K2803" s="114">
        <v>15</v>
      </c>
      <c r="L2803" s="115">
        <v>5.2631578947368418E-2</v>
      </c>
      <c r="M2803" s="90">
        <v>54.61</v>
      </c>
      <c r="N2803" s="90">
        <v>40.74</v>
      </c>
      <c r="O2803" s="90">
        <v>31.14</v>
      </c>
      <c r="P2803" s="90">
        <v>27.36</v>
      </c>
      <c r="Q2803" s="90">
        <v>24.77</v>
      </c>
      <c r="R2803" s="63">
        <f t="shared" si="1610"/>
        <v>-36.849999999999994</v>
      </c>
      <c r="S2803" s="64">
        <f t="shared" si="1609"/>
        <v>0.45344273992151268</v>
      </c>
      <c r="T2803" s="65">
        <f t="shared" si="1603"/>
        <v>1.3404516445753558</v>
      </c>
      <c r="U2803" s="65">
        <f t="shared" si="1603"/>
        <v>1.3082851637764934</v>
      </c>
      <c r="V2803" s="65">
        <f t="shared" si="1611"/>
        <v>1.4890350877192984</v>
      </c>
      <c r="W2803" s="65">
        <f t="shared" si="1612"/>
        <v>1.6447315300767058</v>
      </c>
      <c r="X2803" s="61">
        <f t="shared" si="1586"/>
        <v>-0.1044776119402985</v>
      </c>
      <c r="Y2803" s="66">
        <f t="shared" si="1613"/>
        <v>-1.2077294685989652E-3</v>
      </c>
      <c r="Z2803" s="61">
        <f t="shared" si="1614"/>
        <v>-9.5261044176706708E-2</v>
      </c>
      <c r="AA2803" s="67">
        <f t="shared" si="1615"/>
        <v>24.57236842105263</v>
      </c>
      <c r="AB2803" s="68">
        <f t="shared" si="1616"/>
        <v>-0.38328424153166424</v>
      </c>
      <c r="AC2803" s="69">
        <f t="shared" si="1617"/>
        <v>-0.39684908146655307</v>
      </c>
      <c r="AD2803" s="70">
        <f>_xlfn.PERCENTILE.EXC(AC2803:$AC$5675,0.5)</f>
        <v>8.0317460317460357E-2</v>
      </c>
      <c r="AE2803" s="70">
        <f>_xlfn.PERCENTILE.EXC($AC2803:AC$5675,0.35)</f>
        <v>4.5261206795810915E-2</v>
      </c>
      <c r="AF2803" s="71">
        <f t="shared" si="1605"/>
        <v>5.7541661030269003E-2</v>
      </c>
      <c r="AG2803" s="70">
        <f t="shared" si="1606"/>
        <v>-0.10654061952074798</v>
      </c>
      <c r="AH2803" s="70">
        <f t="shared" si="1607"/>
        <v>-0.14670394155844155</v>
      </c>
      <c r="AI2803" s="61" t="str">
        <f t="shared" si="1595"/>
        <v>Safety</v>
      </c>
      <c r="AJ2803" s="68" t="str">
        <f t="shared" si="1596"/>
        <v>Safety</v>
      </c>
      <c r="AK2803" s="72" t="str">
        <f t="shared" si="1597"/>
        <v>00631L</v>
      </c>
      <c r="AL2803" s="73">
        <f t="shared" si="1587"/>
        <v>1</v>
      </c>
      <c r="AM2803" s="72" t="str">
        <f t="shared" si="1600"/>
        <v>00631L</v>
      </c>
      <c r="AN2803" s="73">
        <f t="shared" si="1588"/>
        <v>1</v>
      </c>
      <c r="AO2803" s="74" t="str">
        <f t="shared" si="1594"/>
        <v>00631L</v>
      </c>
      <c r="AP2803" s="20">
        <f t="shared" si="1589"/>
        <v>1</v>
      </c>
      <c r="AQ2803" s="74" t="str">
        <f t="shared" si="1604"/>
        <v>00631L</v>
      </c>
      <c r="AR2803" s="20">
        <f t="shared" si="1590"/>
        <v>1</v>
      </c>
      <c r="AS2803" s="74" t="str">
        <f t="shared" si="1598"/>
        <v>00631L</v>
      </c>
      <c r="AT2803" s="20">
        <f t="shared" si="1591"/>
        <v>1</v>
      </c>
      <c r="AU2803" s="74" t="str">
        <f t="shared" si="1618"/>
        <v>Cash</v>
      </c>
      <c r="AV2803" s="20">
        <f t="shared" si="1592"/>
        <v>0</v>
      </c>
      <c r="AW2803" s="74" t="str">
        <f t="shared" si="1619"/>
        <v>00631L</v>
      </c>
      <c r="AX2803" s="20">
        <f t="shared" si="1583"/>
        <v>1</v>
      </c>
      <c r="AY2803" s="20">
        <f t="shared" si="1593"/>
        <v>0</v>
      </c>
      <c r="AZ2803" s="116">
        <v>42241</v>
      </c>
      <c r="BA2803" s="117">
        <v>17.55</v>
      </c>
      <c r="BB2803" s="118">
        <v>17.412500000000001</v>
      </c>
      <c r="BC2803" s="76">
        <f t="shared" si="1601"/>
        <v>17.278958333333335</v>
      </c>
      <c r="BD2803" s="76">
        <f t="shared" si="1602"/>
        <v>17.298541666666669</v>
      </c>
      <c r="BE2803" s="77">
        <f t="shared" si="1608"/>
        <v>7.7285716008150176E-3</v>
      </c>
      <c r="BF2803" s="77">
        <f t="shared" si="1599"/>
        <v>1.453638914648385E-2</v>
      </c>
    </row>
    <row r="2804" spans="1:58" s="23" customFormat="1" ht="15.75" customHeight="1" x14ac:dyDescent="0.4">
      <c r="A2804" s="116">
        <v>42237</v>
      </c>
      <c r="B2804" s="112">
        <v>19.899999999999999</v>
      </c>
      <c r="C2804" s="112">
        <v>18.625</v>
      </c>
      <c r="D2804" s="112">
        <v>18.324999999999999</v>
      </c>
      <c r="E2804" s="112">
        <v>18.274999999999999</v>
      </c>
      <c r="F2804" s="112">
        <v>18.675000000000001</v>
      </c>
      <c r="G2804" s="112">
        <v>19.024999999999999</v>
      </c>
      <c r="H2804" s="113">
        <v>19.175000000000001</v>
      </c>
      <c r="I2804" s="90">
        <f t="shared" si="1584"/>
        <v>19.698684210526313</v>
      </c>
      <c r="J2804" s="90">
        <f t="shared" si="1585"/>
        <v>18.577631578947368</v>
      </c>
      <c r="K2804" s="114">
        <v>16</v>
      </c>
      <c r="L2804" s="115">
        <v>5.2631578947368418E-2</v>
      </c>
      <c r="M2804" s="90">
        <v>38.96</v>
      </c>
      <c r="N2804" s="90">
        <v>28.03</v>
      </c>
      <c r="O2804" s="90">
        <v>23.47</v>
      </c>
      <c r="P2804" s="90">
        <v>22.33</v>
      </c>
      <c r="Q2804" s="90">
        <v>21.68</v>
      </c>
      <c r="R2804" s="63">
        <f t="shared" si="1610"/>
        <v>-21.190000000000012</v>
      </c>
      <c r="S2804" s="64">
        <f t="shared" si="1609"/>
        <v>0.46447230929989552</v>
      </c>
      <c r="T2804" s="65">
        <f t="shared" si="1603"/>
        <v>1.3899393506956832</v>
      </c>
      <c r="U2804" s="65">
        <f t="shared" si="1603"/>
        <v>1.1942905837239031</v>
      </c>
      <c r="V2804" s="65">
        <f t="shared" si="1611"/>
        <v>1.2552619793999107</v>
      </c>
      <c r="W2804" s="65">
        <f t="shared" si="1612"/>
        <v>1.2928966789667897</v>
      </c>
      <c r="X2804" s="61">
        <f t="shared" si="1586"/>
        <v>-6.40703517587939E-2</v>
      </c>
      <c r="Y2804" s="66">
        <f t="shared" si="1613"/>
        <v>4.9247606019151964E-2</v>
      </c>
      <c r="Z2804" s="61">
        <f t="shared" si="1614"/>
        <v>-5.6910026050363896E-2</v>
      </c>
      <c r="AA2804" s="67">
        <f t="shared" si="1615"/>
        <v>19.698684210526316</v>
      </c>
      <c r="AB2804" s="68">
        <f t="shared" si="1616"/>
        <v>-0.29004637887977175</v>
      </c>
      <c r="AC2804" s="69">
        <f t="shared" si="1617"/>
        <v>-0.29722853333834048</v>
      </c>
      <c r="AD2804" s="70">
        <f>_xlfn.PERCENTILE.EXC(AC2804:$AC$5675,0.5)</f>
        <v>8.0364604911077553E-2</v>
      </c>
      <c r="AE2804" s="70">
        <f>_xlfn.PERCENTILE.EXC($AC2804:AC$5675,0.35)</f>
        <v>4.5412121940133186E-2</v>
      </c>
      <c r="AF2804" s="71">
        <f t="shared" si="1605"/>
        <v>5.7541661030269003E-2</v>
      </c>
      <c r="AG2804" s="70">
        <f t="shared" si="1606"/>
        <v>-9.482601973349615E-2</v>
      </c>
      <c r="AH2804" s="70">
        <f t="shared" si="1607"/>
        <v>-0.13518835407133453</v>
      </c>
      <c r="AI2804" s="61" t="str">
        <f t="shared" si="1595"/>
        <v>Safety</v>
      </c>
      <c r="AJ2804" s="68" t="str">
        <f t="shared" si="1596"/>
        <v>Safety</v>
      </c>
      <c r="AK2804" s="72" t="str">
        <f t="shared" si="1597"/>
        <v>00631L</v>
      </c>
      <c r="AL2804" s="73">
        <f t="shared" si="1587"/>
        <v>1</v>
      </c>
      <c r="AM2804" s="72" t="str">
        <f t="shared" si="1600"/>
        <v>00635U</v>
      </c>
      <c r="AN2804" s="73">
        <f t="shared" si="1588"/>
        <v>0</v>
      </c>
      <c r="AO2804" s="74" t="str">
        <f t="shared" si="1594"/>
        <v>00631L</v>
      </c>
      <c r="AP2804" s="20">
        <f t="shared" si="1589"/>
        <v>1</v>
      </c>
      <c r="AQ2804" s="74" t="str">
        <f t="shared" si="1604"/>
        <v>00635U</v>
      </c>
      <c r="AR2804" s="20">
        <f t="shared" si="1590"/>
        <v>0</v>
      </c>
      <c r="AS2804" s="74" t="str">
        <f t="shared" si="1598"/>
        <v>00631L</v>
      </c>
      <c r="AT2804" s="20">
        <f t="shared" si="1591"/>
        <v>1</v>
      </c>
      <c r="AU2804" s="74" t="str">
        <f t="shared" si="1618"/>
        <v>Cash</v>
      </c>
      <c r="AV2804" s="20">
        <f t="shared" si="1592"/>
        <v>0</v>
      </c>
      <c r="AW2804" s="74" t="str">
        <f t="shared" si="1619"/>
        <v>00631L</v>
      </c>
      <c r="AX2804" s="20">
        <f t="shared" si="1583"/>
        <v>1</v>
      </c>
      <c r="AY2804" s="20">
        <f t="shared" si="1593"/>
        <v>0</v>
      </c>
      <c r="AZ2804" s="116">
        <v>42240</v>
      </c>
      <c r="BA2804" s="117">
        <v>17.329999999999998</v>
      </c>
      <c r="BB2804" s="118">
        <v>17.237500000000001</v>
      </c>
      <c r="BC2804" s="76">
        <f t="shared" si="1601"/>
        <v>17.262916666666669</v>
      </c>
      <c r="BD2804" s="76">
        <f t="shared" si="1602"/>
        <v>17.277583333333336</v>
      </c>
      <c r="BE2804" s="77">
        <f t="shared" si="1608"/>
        <v>-1.4723274842510245E-3</v>
      </c>
      <c r="BF2804" s="77">
        <f t="shared" si="1599"/>
        <v>3.0337962002785304E-3</v>
      </c>
    </row>
    <row r="2805" spans="1:58" s="23" customFormat="1" ht="15.75" customHeight="1" x14ac:dyDescent="0.4">
      <c r="A2805" s="116">
        <v>42236</v>
      </c>
      <c r="B2805" s="112">
        <v>17.324999999999999</v>
      </c>
      <c r="C2805" s="112">
        <v>17.324999999999999</v>
      </c>
      <c r="D2805" s="112">
        <v>17.475000000000001</v>
      </c>
      <c r="E2805" s="112">
        <v>17.574999999999999</v>
      </c>
      <c r="F2805" s="112">
        <v>18.125</v>
      </c>
      <c r="G2805" s="112">
        <v>18.475000000000001</v>
      </c>
      <c r="H2805" s="113">
        <v>18.675000000000001</v>
      </c>
      <c r="I2805" s="90">
        <f t="shared" si="1584"/>
        <v>17.324999999999999</v>
      </c>
      <c r="J2805" s="90">
        <f t="shared" si="1585"/>
        <v>17.340789473684211</v>
      </c>
      <c r="K2805" s="114">
        <v>17</v>
      </c>
      <c r="L2805" s="115">
        <v>5.2631578947368418E-2</v>
      </c>
      <c r="M2805" s="90">
        <v>20.88</v>
      </c>
      <c r="N2805" s="90">
        <v>19.14</v>
      </c>
      <c r="O2805" s="90">
        <v>18.829999999999998</v>
      </c>
      <c r="P2805" s="90">
        <v>19.100000000000001</v>
      </c>
      <c r="Q2805" s="90">
        <v>19.89</v>
      </c>
      <c r="R2805" s="63">
        <f t="shared" si="1610"/>
        <v>-2.0899999999999963</v>
      </c>
      <c r="S2805" s="64">
        <f t="shared" si="1609"/>
        <v>0.25508196721311477</v>
      </c>
      <c r="T2805" s="65">
        <f t="shared" si="1603"/>
        <v>1.0909090909090908</v>
      </c>
      <c r="U2805" s="65">
        <f t="shared" si="1603"/>
        <v>1.0164630908125334</v>
      </c>
      <c r="V2805" s="65">
        <f t="shared" si="1611"/>
        <v>1.0020942408376963</v>
      </c>
      <c r="W2805" s="65">
        <f t="shared" si="1612"/>
        <v>0.9622926093514329</v>
      </c>
      <c r="X2805" s="61">
        <f t="shared" si="1586"/>
        <v>0</v>
      </c>
      <c r="Y2805" s="66">
        <f t="shared" si="1613"/>
        <v>6.2588904694167932E-2</v>
      </c>
      <c r="Z2805" s="61">
        <f t="shared" si="1614"/>
        <v>9.1136933242203096E-4</v>
      </c>
      <c r="AA2805" s="67">
        <f t="shared" si="1615"/>
        <v>17.324999999999999</v>
      </c>
      <c r="AB2805" s="68">
        <f t="shared" si="1616"/>
        <v>-9.4827586206896616E-2</v>
      </c>
      <c r="AC2805" s="69">
        <f t="shared" si="1617"/>
        <v>-9.4827586206896616E-2</v>
      </c>
      <c r="AD2805" s="70">
        <f>_xlfn.PERCENTILE.EXC(AC2805:$AC$5675,0.5)</f>
        <v>8.0411749504694735E-2</v>
      </c>
      <c r="AE2805" s="70">
        <f>_xlfn.PERCENTILE.EXC($AC2805:AC$5675,0.35)</f>
        <v>4.5525333530600988E-2</v>
      </c>
      <c r="AF2805" s="71">
        <f t="shared" si="1605"/>
        <v>5.7541661030269003E-2</v>
      </c>
      <c r="AG2805" s="70">
        <f t="shared" si="1606"/>
        <v>-9.4672459104317513E-2</v>
      </c>
      <c r="AH2805" s="70">
        <f t="shared" si="1607"/>
        <v>-0.12324403291847724</v>
      </c>
      <c r="AI2805" s="61" t="str">
        <f t="shared" si="1595"/>
        <v>Safety</v>
      </c>
      <c r="AJ2805" s="68" t="str">
        <f t="shared" si="1596"/>
        <v>Safety</v>
      </c>
      <c r="AK2805" s="72" t="str">
        <f t="shared" si="1597"/>
        <v>00635U</v>
      </c>
      <c r="AL2805" s="73">
        <f t="shared" si="1587"/>
        <v>0</v>
      </c>
      <c r="AM2805" s="72" t="str">
        <f t="shared" si="1600"/>
        <v>00635U</v>
      </c>
      <c r="AN2805" s="73">
        <f t="shared" si="1588"/>
        <v>0</v>
      </c>
      <c r="AO2805" s="74" t="str">
        <f t="shared" si="1594"/>
        <v>00635U</v>
      </c>
      <c r="AP2805" s="20">
        <f t="shared" si="1589"/>
        <v>0</v>
      </c>
      <c r="AQ2805" s="74" t="str">
        <f t="shared" si="1604"/>
        <v>00635U</v>
      </c>
      <c r="AR2805" s="20">
        <f t="shared" si="1590"/>
        <v>0</v>
      </c>
      <c r="AS2805" s="74" t="str">
        <f t="shared" si="1598"/>
        <v>00635U</v>
      </c>
      <c r="AT2805" s="20">
        <f t="shared" si="1591"/>
        <v>0</v>
      </c>
      <c r="AU2805" s="74" t="str">
        <f t="shared" si="1618"/>
        <v>Cash</v>
      </c>
      <c r="AV2805" s="20">
        <f t="shared" si="1592"/>
        <v>0</v>
      </c>
      <c r="AW2805" s="74" t="str">
        <f t="shared" si="1619"/>
        <v>00635U</v>
      </c>
      <c r="AX2805" s="20">
        <f t="shared" ref="AX2805:AX2868" si="1620">IF(AW2805="00631L",1,0)</f>
        <v>0</v>
      </c>
      <c r="AY2805" s="20">
        <f t="shared" si="1593"/>
        <v>1</v>
      </c>
      <c r="AZ2805" s="116">
        <v>42237</v>
      </c>
      <c r="BA2805" s="117">
        <v>17.260000000000002</v>
      </c>
      <c r="BB2805" s="118">
        <v>17.237500000000001</v>
      </c>
      <c r="BC2805" s="76">
        <f t="shared" si="1601"/>
        <v>17.248958333333338</v>
      </c>
      <c r="BD2805" s="76">
        <f t="shared" si="1602"/>
        <v>17.263291666666667</v>
      </c>
      <c r="BE2805" s="77">
        <f t="shared" si="1608"/>
        <v>-6.6429132193995019E-4</v>
      </c>
      <c r="BF2805" s="77">
        <f t="shared" si="1599"/>
        <v>-1.9067433547575492E-4</v>
      </c>
    </row>
    <row r="2806" spans="1:58" s="23" customFormat="1" ht="15.75" customHeight="1" x14ac:dyDescent="0.4">
      <c r="A2806" s="116">
        <v>42235</v>
      </c>
      <c r="B2806" s="112">
        <v>15.725</v>
      </c>
      <c r="C2806" s="112">
        <v>16.324999999999999</v>
      </c>
      <c r="D2806" s="112">
        <v>16.725000000000001</v>
      </c>
      <c r="E2806" s="112">
        <v>16.975000000000001</v>
      </c>
      <c r="F2806" s="112">
        <v>17.574999999999999</v>
      </c>
      <c r="G2806" s="112">
        <v>17.975000000000001</v>
      </c>
      <c r="H2806" s="113">
        <v>18.225000000000001</v>
      </c>
      <c r="I2806" s="90">
        <f t="shared" ref="I2806:I2869" si="1621">C2806-((C2806-B2806)*K2806*L2806)</f>
        <v>15.756578947368421</v>
      </c>
      <c r="J2806" s="90">
        <f t="shared" ref="J2806:J2869" si="1622">D2806-((D2806-C2806)*K2806*L2806)</f>
        <v>16.346052631578946</v>
      </c>
      <c r="K2806" s="114">
        <v>18</v>
      </c>
      <c r="L2806" s="115">
        <v>5.2631578947368418E-2</v>
      </c>
      <c r="M2806" s="90">
        <v>14.34</v>
      </c>
      <c r="N2806" s="90">
        <v>15.25</v>
      </c>
      <c r="O2806" s="90">
        <v>16.5</v>
      </c>
      <c r="P2806" s="90">
        <v>17.559999999999999</v>
      </c>
      <c r="Q2806" s="90">
        <v>18.989999999999998</v>
      </c>
      <c r="R2806" s="63">
        <f t="shared" si="1610"/>
        <v>4.4700000000000024</v>
      </c>
      <c r="S2806" s="64">
        <f t="shared" si="1609"/>
        <v>0.10587382160986229</v>
      </c>
      <c r="T2806" s="65">
        <f t="shared" si="1603"/>
        <v>0.940327868852459</v>
      </c>
      <c r="U2806" s="65">
        <f t="shared" si="1603"/>
        <v>0.9242424242424242</v>
      </c>
      <c r="V2806" s="65">
        <f t="shared" si="1611"/>
        <v>0.86845102505694771</v>
      </c>
      <c r="W2806" s="65">
        <f t="shared" si="1612"/>
        <v>0.80305423907319651</v>
      </c>
      <c r="X2806" s="61">
        <f t="shared" si="1586"/>
        <v>3.8155802861685191E-2</v>
      </c>
      <c r="Y2806" s="66">
        <f t="shared" si="1613"/>
        <v>7.3637702503681873E-2</v>
      </c>
      <c r="Z2806" s="61">
        <f t="shared" si="1614"/>
        <v>3.7411273486429954E-2</v>
      </c>
      <c r="AA2806" s="67">
        <f t="shared" si="1615"/>
        <v>15.756578947368421</v>
      </c>
      <c r="AB2806" s="68">
        <f t="shared" si="1616"/>
        <v>3.1147540983606534E-2</v>
      </c>
      <c r="AC2806" s="69">
        <f t="shared" si="1617"/>
        <v>3.321829163071615E-2</v>
      </c>
      <c r="AD2806" s="70">
        <f>_xlfn.PERCENTILE.EXC(AC2806:$AC$5675,0.5)</f>
        <v>8.0491037926156112E-2</v>
      </c>
      <c r="AE2806" s="70">
        <f>_xlfn.PERCENTILE.EXC($AC2806:AC$5675,0.35)</f>
        <v>4.5525469061474658E-2</v>
      </c>
      <c r="AF2806" s="71">
        <f t="shared" si="1605"/>
        <v>5.7541661030269003E-2</v>
      </c>
      <c r="AG2806" s="70">
        <f t="shared" si="1606"/>
        <v>-9.0899011436324964E-2</v>
      </c>
      <c r="AH2806" s="70">
        <f t="shared" si="1607"/>
        <v>-0.12324403291847724</v>
      </c>
      <c r="AI2806" s="61" t="str">
        <f t="shared" si="1595"/>
        <v>Safety</v>
      </c>
      <c r="AJ2806" s="68" t="str">
        <f t="shared" si="1596"/>
        <v>Safety</v>
      </c>
      <c r="AK2806" s="72" t="str">
        <f t="shared" si="1597"/>
        <v>00635U</v>
      </c>
      <c r="AL2806" s="73">
        <f t="shared" si="1587"/>
        <v>0</v>
      </c>
      <c r="AM2806" s="72" t="str">
        <f t="shared" si="1600"/>
        <v>00631L</v>
      </c>
      <c r="AN2806" s="73">
        <f t="shared" si="1588"/>
        <v>1</v>
      </c>
      <c r="AO2806" s="74" t="str">
        <f t="shared" si="1594"/>
        <v>00635U</v>
      </c>
      <c r="AP2806" s="20">
        <f t="shared" si="1589"/>
        <v>0</v>
      </c>
      <c r="AQ2806" s="74" t="str">
        <f t="shared" si="1604"/>
        <v>00631L</v>
      </c>
      <c r="AR2806" s="20">
        <f t="shared" si="1590"/>
        <v>1</v>
      </c>
      <c r="AS2806" s="74" t="str">
        <f t="shared" si="1598"/>
        <v>00635U</v>
      </c>
      <c r="AT2806" s="20">
        <f t="shared" si="1591"/>
        <v>0</v>
      </c>
      <c r="AU2806" s="74" t="str">
        <f t="shared" si="1618"/>
        <v>00635U</v>
      </c>
      <c r="AV2806" s="20">
        <f t="shared" si="1592"/>
        <v>0</v>
      </c>
      <c r="AW2806" s="74" t="str">
        <f t="shared" si="1619"/>
        <v>00635U</v>
      </c>
      <c r="AX2806" s="20">
        <f t="shared" si="1620"/>
        <v>0</v>
      </c>
      <c r="AY2806" s="20">
        <f t="shared" si="1593"/>
        <v>1</v>
      </c>
      <c r="AZ2806" s="116">
        <v>42236</v>
      </c>
      <c r="BA2806" s="117">
        <v>17.170000000000002</v>
      </c>
      <c r="BB2806" s="118">
        <v>17.262499999999999</v>
      </c>
      <c r="BC2806" s="76">
        <f t="shared" si="1601"/>
        <v>17.236458333333339</v>
      </c>
      <c r="BD2806" s="76">
        <f t="shared" si="1602"/>
        <v>17.247833333333336</v>
      </c>
      <c r="BE2806" s="77">
        <f t="shared" si="1608"/>
        <v>1.5108478878343087E-3</v>
      </c>
      <c r="BF2806" s="77">
        <f t="shared" si="1599"/>
        <v>-4.5126441002252046E-3</v>
      </c>
    </row>
    <row r="2807" spans="1:58" s="23" customFormat="1" ht="15.75" customHeight="1" x14ac:dyDescent="0.4">
      <c r="A2807" s="116">
        <v>42234</v>
      </c>
      <c r="B2807" s="112">
        <v>14.275</v>
      </c>
      <c r="C2807" s="112">
        <v>15.175000000000001</v>
      </c>
      <c r="D2807" s="112">
        <v>16.024999999999999</v>
      </c>
      <c r="E2807" s="112">
        <v>16.475000000000001</v>
      </c>
      <c r="F2807" s="112">
        <v>16.774999999999999</v>
      </c>
      <c r="G2807" s="112">
        <v>17.375</v>
      </c>
      <c r="H2807" s="113">
        <v>17.824999999999999</v>
      </c>
      <c r="I2807" s="90">
        <f t="shared" si="1621"/>
        <v>15.175000000000001</v>
      </c>
      <c r="J2807" s="90">
        <f t="shared" si="1622"/>
        <v>16.024999999999999</v>
      </c>
      <c r="K2807" s="114">
        <v>0</v>
      </c>
      <c r="L2807" s="115">
        <v>0.05</v>
      </c>
      <c r="M2807" s="90">
        <v>12.14</v>
      </c>
      <c r="N2807" s="90">
        <v>13.79</v>
      </c>
      <c r="O2807" s="90">
        <v>15.61</v>
      </c>
      <c r="P2807" s="90">
        <v>17.03</v>
      </c>
      <c r="Q2807" s="90">
        <v>18.7</v>
      </c>
      <c r="R2807" s="63">
        <f t="shared" si="1610"/>
        <v>6.7100000000000009</v>
      </c>
      <c r="S2807" s="64">
        <f t="shared" si="1609"/>
        <v>5.9139784946236527E-2</v>
      </c>
      <c r="T2807" s="65">
        <f t="shared" si="1603"/>
        <v>0.88034807831762152</v>
      </c>
      <c r="U2807" s="65">
        <f t="shared" si="1603"/>
        <v>0.88340807174887892</v>
      </c>
      <c r="V2807" s="65">
        <f t="shared" si="1611"/>
        <v>0.8097475044039929</v>
      </c>
      <c r="W2807" s="65">
        <f t="shared" si="1612"/>
        <v>0.7374331550802139</v>
      </c>
      <c r="X2807" s="61">
        <f t="shared" si="1586"/>
        <v>6.3047285464098102E-2</v>
      </c>
      <c r="Y2807" s="66">
        <f t="shared" si="1613"/>
        <v>8.1942336874051461E-2</v>
      </c>
      <c r="Z2807" s="61">
        <f t="shared" si="1614"/>
        <v>5.6013179571663775E-2</v>
      </c>
      <c r="AA2807" s="67">
        <f t="shared" si="1615"/>
        <v>15.175000000000001</v>
      </c>
      <c r="AB2807" s="68">
        <f t="shared" si="1616"/>
        <v>3.5170413343002263E-2</v>
      </c>
      <c r="AC2807" s="69">
        <f t="shared" si="1617"/>
        <v>0.10043509789702695</v>
      </c>
      <c r="AD2807" s="70">
        <f>_xlfn.PERCENTILE.EXC(AC2807:$AC$5675,0.5)</f>
        <v>8.0570326347617502E-2</v>
      </c>
      <c r="AE2807" s="70">
        <f>_xlfn.PERCENTILE.EXC($AC2807:AC$5675,0.35)</f>
        <v>4.5525565112442469E-2</v>
      </c>
      <c r="AF2807" s="71">
        <f t="shared" si="1605"/>
        <v>5.7541661030269003E-2</v>
      </c>
      <c r="AG2807" s="70">
        <f t="shared" si="1606"/>
        <v>-9.4672459104317513E-2</v>
      </c>
      <c r="AH2807" s="70">
        <f t="shared" si="1607"/>
        <v>-0.13518835407133453</v>
      </c>
      <c r="AI2807" s="61" t="str">
        <f t="shared" si="1595"/>
        <v>Short VOL</v>
      </c>
      <c r="AJ2807" s="68" t="str">
        <f t="shared" si="1596"/>
        <v>Short VOL</v>
      </c>
      <c r="AK2807" s="72" t="str">
        <f t="shared" si="1597"/>
        <v>00631L</v>
      </c>
      <c r="AL2807" s="73">
        <f t="shared" si="1587"/>
        <v>1</v>
      </c>
      <c r="AM2807" s="72" t="str">
        <f t="shared" si="1600"/>
        <v>00631L</v>
      </c>
      <c r="AN2807" s="73">
        <f t="shared" si="1588"/>
        <v>1</v>
      </c>
      <c r="AO2807" s="74" t="str">
        <f t="shared" si="1594"/>
        <v>00631L</v>
      </c>
      <c r="AP2807" s="20">
        <f t="shared" si="1589"/>
        <v>1</v>
      </c>
      <c r="AQ2807" s="74" t="str">
        <f t="shared" si="1604"/>
        <v>00631L</v>
      </c>
      <c r="AR2807" s="20">
        <f t="shared" si="1590"/>
        <v>1</v>
      </c>
      <c r="AS2807" s="74" t="str">
        <f t="shared" si="1598"/>
        <v>00631L</v>
      </c>
      <c r="AT2807" s="20">
        <f t="shared" si="1591"/>
        <v>1</v>
      </c>
      <c r="AU2807" s="74" t="str">
        <f t="shared" si="1618"/>
        <v>00631L</v>
      </c>
      <c r="AV2807" s="20">
        <f t="shared" si="1592"/>
        <v>1</v>
      </c>
      <c r="AW2807" s="74" t="str">
        <f t="shared" si="1619"/>
        <v>00631L</v>
      </c>
      <c r="AX2807" s="20">
        <f t="shared" si="1620"/>
        <v>1</v>
      </c>
      <c r="AY2807" s="20">
        <f t="shared" si="1593"/>
        <v>0</v>
      </c>
      <c r="AZ2807" s="116">
        <v>42235</v>
      </c>
      <c r="BA2807" s="117">
        <v>17.39</v>
      </c>
      <c r="BB2807" s="118">
        <v>17.425000000000001</v>
      </c>
      <c r="BC2807" s="76">
        <f t="shared" si="1601"/>
        <v>17.222708333333337</v>
      </c>
      <c r="BD2807" s="76">
        <f t="shared" si="1602"/>
        <v>17.238583333333334</v>
      </c>
      <c r="BE2807" s="77">
        <f t="shared" si="1608"/>
        <v>1.1745636211880952E-2</v>
      </c>
      <c r="BF2807" s="77">
        <f t="shared" si="1599"/>
        <v>8.7835910723521992E-3</v>
      </c>
    </row>
    <row r="2808" spans="1:58" s="23" customFormat="1" ht="15.75" customHeight="1" x14ac:dyDescent="0.4">
      <c r="A2808" s="116">
        <v>42233</v>
      </c>
      <c r="B2808" s="112">
        <v>13.824999999999999</v>
      </c>
      <c r="C2808" s="112">
        <v>15.025</v>
      </c>
      <c r="D2808" s="112">
        <v>15.725</v>
      </c>
      <c r="E2808" s="112">
        <v>16.225000000000001</v>
      </c>
      <c r="F2808" s="112">
        <v>16.55</v>
      </c>
      <c r="G2808" s="112">
        <v>17.225000000000001</v>
      </c>
      <c r="H2808" s="113">
        <v>17.675000000000001</v>
      </c>
      <c r="I2808" s="90">
        <f t="shared" si="1621"/>
        <v>14.965</v>
      </c>
      <c r="J2808" s="90">
        <f t="shared" si="1622"/>
        <v>15.69</v>
      </c>
      <c r="K2808" s="114">
        <v>1</v>
      </c>
      <c r="L2808" s="115">
        <v>0.05</v>
      </c>
      <c r="M2808" s="90">
        <v>11.29</v>
      </c>
      <c r="N2808" s="90">
        <v>13.02</v>
      </c>
      <c r="O2808" s="90">
        <v>15.21</v>
      </c>
      <c r="P2808" s="90">
        <v>16.71</v>
      </c>
      <c r="Q2808" s="90">
        <v>18.489999999999998</v>
      </c>
      <c r="R2808" s="63">
        <f t="shared" si="1610"/>
        <v>7.610000000000003</v>
      </c>
      <c r="S2808" s="64">
        <f t="shared" si="1609"/>
        <v>1.4809041309430983E-2</v>
      </c>
      <c r="T2808" s="65">
        <f t="shared" si="1603"/>
        <v>0.86712749615975415</v>
      </c>
      <c r="U2808" s="65">
        <f t="shared" si="1603"/>
        <v>0.8560157790927021</v>
      </c>
      <c r="V2808" s="65">
        <f t="shared" si="1611"/>
        <v>0.7791741472172351</v>
      </c>
      <c r="W2808" s="65">
        <f t="shared" si="1612"/>
        <v>0.70416441319632239</v>
      </c>
      <c r="X2808" s="61">
        <f t="shared" si="1586"/>
        <v>8.6799276672694478E-2</v>
      </c>
      <c r="Y2808" s="66">
        <f t="shared" si="1613"/>
        <v>8.9368258859784236E-2</v>
      </c>
      <c r="Z2808" s="61">
        <f t="shared" si="1614"/>
        <v>4.8446374874707626E-2</v>
      </c>
      <c r="AA2808" s="67">
        <f t="shared" si="1615"/>
        <v>14.965</v>
      </c>
      <c r="AB2808" s="68">
        <f t="shared" si="1616"/>
        <v>6.1827956989247292E-2</v>
      </c>
      <c r="AC2808" s="69">
        <f t="shared" si="1617"/>
        <v>0.14938556067588329</v>
      </c>
      <c r="AD2808" s="70">
        <f>_xlfn.PERCENTILE.EXC(AC2808:$AC$5675,0.5)</f>
        <v>8.0491037926156112E-2</v>
      </c>
      <c r="AE2808" s="70">
        <f>_xlfn.PERCENTILE.EXC($AC2808:AC$5675,0.35)</f>
        <v>4.5525519770213824E-2</v>
      </c>
      <c r="AF2808" s="71">
        <f t="shared" si="1605"/>
        <v>5.7385187639596782E-2</v>
      </c>
      <c r="AG2808" s="70">
        <f t="shared" si="1606"/>
        <v>-9.4672459104317513E-2</v>
      </c>
      <c r="AH2808" s="70">
        <f t="shared" si="1607"/>
        <v>-0.13518835407133453</v>
      </c>
      <c r="AI2808" s="61" t="str">
        <f t="shared" si="1595"/>
        <v>Short VOL</v>
      </c>
      <c r="AJ2808" s="68" t="str">
        <f t="shared" si="1596"/>
        <v>Short VOL</v>
      </c>
      <c r="AK2808" s="72" t="str">
        <f t="shared" si="1597"/>
        <v>00631L</v>
      </c>
      <c r="AL2808" s="73">
        <f t="shared" si="1587"/>
        <v>1</v>
      </c>
      <c r="AM2808" s="72" t="str">
        <f t="shared" si="1600"/>
        <v>00631L</v>
      </c>
      <c r="AN2808" s="73">
        <f t="shared" si="1588"/>
        <v>1</v>
      </c>
      <c r="AO2808" s="74" t="str">
        <f t="shared" si="1594"/>
        <v>00631L</v>
      </c>
      <c r="AP2808" s="20">
        <f t="shared" si="1589"/>
        <v>1</v>
      </c>
      <c r="AQ2808" s="74" t="str">
        <f t="shared" si="1604"/>
        <v>00635U</v>
      </c>
      <c r="AR2808" s="20">
        <f t="shared" si="1590"/>
        <v>0</v>
      </c>
      <c r="AS2808" s="74" t="str">
        <f t="shared" si="1598"/>
        <v>00631L</v>
      </c>
      <c r="AT2808" s="20">
        <f t="shared" si="1591"/>
        <v>1</v>
      </c>
      <c r="AU2808" s="74" t="str">
        <f t="shared" si="1618"/>
        <v>00631L</v>
      </c>
      <c r="AV2808" s="20">
        <f t="shared" si="1592"/>
        <v>1</v>
      </c>
      <c r="AW2808" s="74" t="str">
        <f t="shared" si="1619"/>
        <v>00631L</v>
      </c>
      <c r="AX2808" s="20">
        <f t="shared" si="1620"/>
        <v>1</v>
      </c>
      <c r="AY2808" s="20">
        <f t="shared" si="1593"/>
        <v>0</v>
      </c>
      <c r="AZ2808" s="116">
        <v>42234</v>
      </c>
      <c r="BA2808" s="117">
        <v>17.239999999999998</v>
      </c>
      <c r="BB2808" s="118">
        <v>17.162500000000001</v>
      </c>
      <c r="BC2808" s="76">
        <f t="shared" si="1601"/>
        <v>17.207916666666669</v>
      </c>
      <c r="BD2808" s="76">
        <f t="shared" si="1602"/>
        <v>17.219625000000004</v>
      </c>
      <c r="BE2808" s="77">
        <f t="shared" si="1608"/>
        <v>-2.6392890869029071E-3</v>
      </c>
      <c r="BF2808" s="77">
        <f t="shared" si="1599"/>
        <v>1.1832429568004097E-3</v>
      </c>
    </row>
    <row r="2809" spans="1:58" s="23" customFormat="1" ht="15.75" customHeight="1" x14ac:dyDescent="0.4">
      <c r="A2809" s="116">
        <v>42230</v>
      </c>
      <c r="B2809" s="112">
        <v>14.275</v>
      </c>
      <c r="C2809" s="112">
        <v>15.125</v>
      </c>
      <c r="D2809" s="112">
        <v>15.824999999999999</v>
      </c>
      <c r="E2809" s="112">
        <v>16.324999999999999</v>
      </c>
      <c r="F2809" s="112">
        <v>16.574999999999999</v>
      </c>
      <c r="G2809" s="112">
        <v>17.2</v>
      </c>
      <c r="H2809" s="113">
        <v>17.625</v>
      </c>
      <c r="I2809" s="90">
        <f t="shared" si="1621"/>
        <v>15.04</v>
      </c>
      <c r="J2809" s="90">
        <f t="shared" si="1622"/>
        <v>15.754999999999999</v>
      </c>
      <c r="K2809" s="114">
        <v>2</v>
      </c>
      <c r="L2809" s="115">
        <v>0.05</v>
      </c>
      <c r="M2809" s="90">
        <v>11.77</v>
      </c>
      <c r="N2809" s="90">
        <v>12.83</v>
      </c>
      <c r="O2809" s="90">
        <v>15.51</v>
      </c>
      <c r="P2809" s="90">
        <v>16.96</v>
      </c>
      <c r="Q2809" s="90">
        <v>18.61</v>
      </c>
      <c r="R2809" s="63">
        <f t="shared" si="1610"/>
        <v>7.8699999999999974</v>
      </c>
      <c r="S2809" s="64">
        <f t="shared" si="1609"/>
        <v>-4.8925129725722764E-2</v>
      </c>
      <c r="T2809" s="65">
        <f t="shared" si="1603"/>
        <v>0.9173811379579111</v>
      </c>
      <c r="U2809" s="65">
        <f t="shared" si="1603"/>
        <v>0.82720825274016763</v>
      </c>
      <c r="V2809" s="65">
        <f t="shared" si="1611"/>
        <v>0.75648584905660377</v>
      </c>
      <c r="W2809" s="65">
        <f t="shared" si="1612"/>
        <v>0.68941429339065019</v>
      </c>
      <c r="X2809" s="61">
        <f t="shared" si="1586"/>
        <v>5.9544658493870375E-2</v>
      </c>
      <c r="Y2809" s="66">
        <f t="shared" si="1613"/>
        <v>7.9632465543644768E-2</v>
      </c>
      <c r="Z2809" s="61">
        <f t="shared" si="1614"/>
        <v>4.7539893617021267E-2</v>
      </c>
      <c r="AA2809" s="67">
        <f t="shared" si="1615"/>
        <v>15.040000000000001</v>
      </c>
      <c r="AB2809" s="68">
        <f t="shared" si="1616"/>
        <v>0.112626656274357</v>
      </c>
      <c r="AC2809" s="69">
        <f t="shared" si="1617"/>
        <v>0.17225253312548722</v>
      </c>
      <c r="AD2809" s="70">
        <f>_xlfn.PERCENTILE.EXC(AC2809:$AC$5675,0.5)</f>
        <v>8.0411749504694735E-2</v>
      </c>
      <c r="AE2809" s="70">
        <f>_xlfn.PERCENTILE.EXC($AC2809:AC$5675,0.35)</f>
        <v>4.5525458636022836E-2</v>
      </c>
      <c r="AF2809" s="71">
        <f t="shared" si="1605"/>
        <v>5.7133653743083955E-2</v>
      </c>
      <c r="AG2809" s="70">
        <f t="shared" si="1606"/>
        <v>-9.4672459104317513E-2</v>
      </c>
      <c r="AH2809" s="70">
        <f t="shared" si="1607"/>
        <v>-0.13518835407133453</v>
      </c>
      <c r="AI2809" s="61" t="str">
        <f t="shared" si="1595"/>
        <v>Short VOL</v>
      </c>
      <c r="AJ2809" s="68" t="str">
        <f t="shared" si="1596"/>
        <v>Short VOL</v>
      </c>
      <c r="AK2809" s="72" t="str">
        <f t="shared" si="1597"/>
        <v>00631L</v>
      </c>
      <c r="AL2809" s="73">
        <f t="shared" si="1587"/>
        <v>1</v>
      </c>
      <c r="AM2809" s="72" t="str">
        <f t="shared" si="1600"/>
        <v>00631L</v>
      </c>
      <c r="AN2809" s="73">
        <f t="shared" si="1588"/>
        <v>1</v>
      </c>
      <c r="AO2809" s="74" t="str">
        <f t="shared" si="1594"/>
        <v>00631L</v>
      </c>
      <c r="AP2809" s="20">
        <f t="shared" si="1589"/>
        <v>1</v>
      </c>
      <c r="AQ2809" s="74" t="str">
        <f t="shared" si="1604"/>
        <v>00631L</v>
      </c>
      <c r="AR2809" s="20">
        <f t="shared" si="1590"/>
        <v>1</v>
      </c>
      <c r="AS2809" s="74" t="str">
        <f t="shared" si="1598"/>
        <v>00631L</v>
      </c>
      <c r="AT2809" s="20">
        <f t="shared" si="1591"/>
        <v>1</v>
      </c>
      <c r="AU2809" s="74" t="str">
        <f t="shared" si="1618"/>
        <v>00631L</v>
      </c>
      <c r="AV2809" s="20">
        <f t="shared" si="1592"/>
        <v>1</v>
      </c>
      <c r="AW2809" s="74" t="str">
        <f t="shared" si="1619"/>
        <v>00631L</v>
      </c>
      <c r="AX2809" s="20">
        <f t="shared" si="1620"/>
        <v>1</v>
      </c>
      <c r="AY2809" s="20">
        <f t="shared" si="1593"/>
        <v>0</v>
      </c>
      <c r="AZ2809" s="116">
        <v>42233</v>
      </c>
      <c r="BA2809" s="117">
        <v>17.309999999999999</v>
      </c>
      <c r="BB2809" s="118">
        <v>17.375</v>
      </c>
      <c r="BC2809" s="76">
        <f t="shared" si="1601"/>
        <v>17.198958333333334</v>
      </c>
      <c r="BD2809" s="76">
        <f t="shared" si="1602"/>
        <v>17.210375000000003</v>
      </c>
      <c r="BE2809" s="77">
        <f t="shared" si="1608"/>
        <v>1.0235600508751727E-2</v>
      </c>
      <c r="BF2809" s="77">
        <f t="shared" si="1599"/>
        <v>5.7886594568680848E-3</v>
      </c>
    </row>
    <row r="2810" spans="1:58" s="23" customFormat="1" ht="15.75" customHeight="1" x14ac:dyDescent="0.4">
      <c r="A2810" s="116">
        <v>42229</v>
      </c>
      <c r="B2810" s="112">
        <v>14.175000000000001</v>
      </c>
      <c r="C2810" s="112">
        <v>15.074999999999999</v>
      </c>
      <c r="D2810" s="112">
        <v>15.875</v>
      </c>
      <c r="E2810" s="112">
        <v>16.375</v>
      </c>
      <c r="F2810" s="112">
        <v>16.649999999999999</v>
      </c>
      <c r="G2810" s="112">
        <v>17.324999999999999</v>
      </c>
      <c r="H2810" s="113">
        <v>17.725000000000001</v>
      </c>
      <c r="I2810" s="90">
        <f t="shared" si="1621"/>
        <v>14.94</v>
      </c>
      <c r="J2810" s="90">
        <f t="shared" si="1622"/>
        <v>15.754999999999999</v>
      </c>
      <c r="K2810" s="114">
        <v>3</v>
      </c>
      <c r="L2810" s="115">
        <v>0.05</v>
      </c>
      <c r="M2810" s="90">
        <v>13.63</v>
      </c>
      <c r="N2810" s="90">
        <v>13.49</v>
      </c>
      <c r="O2810" s="90">
        <v>15.75</v>
      </c>
      <c r="P2810" s="90">
        <v>17.09</v>
      </c>
      <c r="Q2810" s="90">
        <v>18.7</v>
      </c>
      <c r="R2810" s="63">
        <f t="shared" si="1610"/>
        <v>5.7200000000000024</v>
      </c>
      <c r="S2810" s="64">
        <f t="shared" si="1609"/>
        <v>-8.8170462894929628E-3</v>
      </c>
      <c r="T2810" s="65">
        <f t="shared" si="1603"/>
        <v>1.0103780578206079</v>
      </c>
      <c r="U2810" s="65">
        <f t="shared" si="1603"/>
        <v>0.85650793650793655</v>
      </c>
      <c r="V2810" s="65">
        <f t="shared" si="1611"/>
        <v>0.78935049736688123</v>
      </c>
      <c r="W2810" s="65">
        <f t="shared" si="1612"/>
        <v>0.72139037433155084</v>
      </c>
      <c r="X2810" s="61">
        <f t="shared" si="1586"/>
        <v>6.3492063492063391E-2</v>
      </c>
      <c r="Y2810" s="66">
        <f t="shared" si="1613"/>
        <v>8.2442748091603138E-2</v>
      </c>
      <c r="Z2810" s="61">
        <f t="shared" si="1614"/>
        <v>5.4551539491298498E-2</v>
      </c>
      <c r="AA2810" s="67">
        <f t="shared" si="1615"/>
        <v>14.94</v>
      </c>
      <c r="AB2810" s="68">
        <f t="shared" si="1616"/>
        <v>5.0778354336545622E-2</v>
      </c>
      <c r="AC2810" s="69">
        <f t="shared" si="1617"/>
        <v>0.10748702742772419</v>
      </c>
      <c r="AD2810" s="70">
        <f>_xlfn.PERCENTILE.EXC(AC2810:$AC$5675,0.5)</f>
        <v>8.0364604911077553E-2</v>
      </c>
      <c r="AE2810" s="70">
        <f>_xlfn.PERCENTILE.EXC($AC2810:AC$5675,0.35)</f>
        <v>4.5525385657860094E-2</v>
      </c>
      <c r="AF2810" s="71">
        <f t="shared" si="1605"/>
        <v>5.6953623876391607E-2</v>
      </c>
      <c r="AG2810" s="70">
        <f t="shared" si="1606"/>
        <v>-0.10653905304734751</v>
      </c>
      <c r="AH2810" s="70">
        <f t="shared" si="1607"/>
        <v>-0.14670394155844155</v>
      </c>
      <c r="AI2810" s="61" t="str">
        <f t="shared" si="1595"/>
        <v>Short VOL</v>
      </c>
      <c r="AJ2810" s="68" t="str">
        <f t="shared" si="1596"/>
        <v>Short VOL</v>
      </c>
      <c r="AK2810" s="72" t="str">
        <f t="shared" si="1597"/>
        <v>00631L</v>
      </c>
      <c r="AL2810" s="73">
        <f t="shared" si="1587"/>
        <v>1</v>
      </c>
      <c r="AM2810" s="72" t="str">
        <f t="shared" si="1600"/>
        <v>00631L</v>
      </c>
      <c r="AN2810" s="73">
        <f t="shared" si="1588"/>
        <v>1</v>
      </c>
      <c r="AO2810" s="74" t="str">
        <f t="shared" si="1594"/>
        <v>00631L</v>
      </c>
      <c r="AP2810" s="20">
        <f t="shared" si="1589"/>
        <v>1</v>
      </c>
      <c r="AQ2810" s="74" t="str">
        <f t="shared" si="1604"/>
        <v>00631L</v>
      </c>
      <c r="AR2810" s="20">
        <f t="shared" si="1590"/>
        <v>1</v>
      </c>
      <c r="AS2810" s="74" t="str">
        <f t="shared" si="1598"/>
        <v>00631L</v>
      </c>
      <c r="AT2810" s="20">
        <f t="shared" si="1591"/>
        <v>1</v>
      </c>
      <c r="AU2810" s="74" t="str">
        <f t="shared" si="1618"/>
        <v>00631L</v>
      </c>
      <c r="AV2810" s="20">
        <f t="shared" si="1592"/>
        <v>1</v>
      </c>
      <c r="AW2810" s="74" t="str">
        <f t="shared" si="1619"/>
        <v>00631L</v>
      </c>
      <c r="AX2810" s="20">
        <f t="shared" si="1620"/>
        <v>1</v>
      </c>
      <c r="AY2810" s="20">
        <f t="shared" si="1593"/>
        <v>0</v>
      </c>
      <c r="AZ2810" s="116">
        <v>42230</v>
      </c>
      <c r="BA2810" s="117">
        <v>17.46</v>
      </c>
      <c r="BB2810" s="118">
        <v>17.462499999999999</v>
      </c>
      <c r="BC2810" s="76">
        <f t="shared" si="1601"/>
        <v>17.180208333333333</v>
      </c>
      <c r="BD2810" s="76">
        <f t="shared" si="1602"/>
        <v>17.200375000000001</v>
      </c>
      <c r="BE2810" s="77">
        <f t="shared" si="1608"/>
        <v>1.6431213241981393E-2</v>
      </c>
      <c r="BF2810" s="77">
        <f t="shared" si="1599"/>
        <v>1.5094147656664447E-2</v>
      </c>
    </row>
    <row r="2811" spans="1:58" s="23" customFormat="1" ht="15.75" customHeight="1" x14ac:dyDescent="0.4">
      <c r="A2811" s="116">
        <v>42228</v>
      </c>
      <c r="B2811" s="112">
        <v>14.324999999999999</v>
      </c>
      <c r="C2811" s="112">
        <v>15.275</v>
      </c>
      <c r="D2811" s="112">
        <v>16.024999999999999</v>
      </c>
      <c r="E2811" s="112">
        <v>16.475000000000001</v>
      </c>
      <c r="F2811" s="112">
        <v>16.725000000000001</v>
      </c>
      <c r="G2811" s="112">
        <v>17.375</v>
      </c>
      <c r="H2811" s="113">
        <v>17.774999999999999</v>
      </c>
      <c r="I2811" s="90">
        <f t="shared" si="1621"/>
        <v>15.085000000000001</v>
      </c>
      <c r="J2811" s="90">
        <f t="shared" si="1622"/>
        <v>15.874999999999998</v>
      </c>
      <c r="K2811" s="114">
        <v>4</v>
      </c>
      <c r="L2811" s="115">
        <v>0.05</v>
      </c>
      <c r="M2811" s="90">
        <v>14.27</v>
      </c>
      <c r="N2811" s="90">
        <v>13.61</v>
      </c>
      <c r="O2811" s="90">
        <v>15.87</v>
      </c>
      <c r="P2811" s="90">
        <v>17.14</v>
      </c>
      <c r="Q2811" s="90">
        <v>18.63</v>
      </c>
      <c r="R2811" s="63">
        <f t="shared" si="1610"/>
        <v>5.129999999999999</v>
      </c>
      <c r="S2811" s="64">
        <f t="shared" si="1609"/>
        <v>-7.29394602479952E-3</v>
      </c>
      <c r="T2811" s="65">
        <f t="shared" si="1603"/>
        <v>1.0484937545922117</v>
      </c>
      <c r="U2811" s="65">
        <f t="shared" si="1603"/>
        <v>0.85759294265910524</v>
      </c>
      <c r="V2811" s="65">
        <f t="shared" si="1611"/>
        <v>0.79404900816802793</v>
      </c>
      <c r="W2811" s="65">
        <f t="shared" si="1612"/>
        <v>0.73054213633923781</v>
      </c>
      <c r="X2811" s="61">
        <f t="shared" ref="X2811:X2874" si="1623">(C2811-B2811)/B2811</f>
        <v>6.6317626527050685E-2</v>
      </c>
      <c r="Y2811" s="66">
        <f t="shared" si="1613"/>
        <v>7.8907435508345794E-2</v>
      </c>
      <c r="Z2811" s="61">
        <f t="shared" si="1614"/>
        <v>5.236990387802435E-2</v>
      </c>
      <c r="AA2811" s="67">
        <f t="shared" si="1615"/>
        <v>15.085000000000001</v>
      </c>
      <c r="AB2811" s="68">
        <f t="shared" si="1616"/>
        <v>5.2534900808229236E-2</v>
      </c>
      <c r="AC2811" s="69">
        <f t="shared" si="1617"/>
        <v>0.10837619397501848</v>
      </c>
      <c r="AD2811" s="70">
        <f>_xlfn.PERCENTILE.EXC(AC2811:$AC$5675,0.5)</f>
        <v>8.0317460317460357E-2</v>
      </c>
      <c r="AE2811" s="70">
        <f>_xlfn.PERCENTILE.EXC($AC2811:AC$5675,0.35)</f>
        <v>4.5525312679697345E-2</v>
      </c>
      <c r="AF2811" s="71">
        <f t="shared" si="1605"/>
        <v>5.6798215999147111E-2</v>
      </c>
      <c r="AG2811" s="70">
        <f t="shared" si="1606"/>
        <v>-0.1069426494496665</v>
      </c>
      <c r="AH2811" s="70">
        <f t="shared" si="1607"/>
        <v>-0.1472170237388124</v>
      </c>
      <c r="AI2811" s="61" t="str">
        <f t="shared" si="1595"/>
        <v>Short VOL</v>
      </c>
      <c r="AJ2811" s="68" t="str">
        <f t="shared" si="1596"/>
        <v>Short VOL</v>
      </c>
      <c r="AK2811" s="72" t="str">
        <f t="shared" si="1597"/>
        <v>00631L</v>
      </c>
      <c r="AL2811" s="73">
        <f t="shared" si="1587"/>
        <v>1</v>
      </c>
      <c r="AM2811" s="72" t="str">
        <f t="shared" si="1600"/>
        <v>00631L</v>
      </c>
      <c r="AN2811" s="73">
        <f t="shared" si="1588"/>
        <v>1</v>
      </c>
      <c r="AO2811" s="74" t="str">
        <f t="shared" si="1594"/>
        <v>00631L</v>
      </c>
      <c r="AP2811" s="20">
        <f t="shared" si="1589"/>
        <v>1</v>
      </c>
      <c r="AQ2811" s="74" t="str">
        <f t="shared" si="1604"/>
        <v>00631L</v>
      </c>
      <c r="AR2811" s="20">
        <f t="shared" si="1590"/>
        <v>1</v>
      </c>
      <c r="AS2811" s="74" t="str">
        <f t="shared" si="1598"/>
        <v>00631L</v>
      </c>
      <c r="AT2811" s="20">
        <f t="shared" si="1591"/>
        <v>1</v>
      </c>
      <c r="AU2811" s="74" t="str">
        <f t="shared" si="1618"/>
        <v>00631L</v>
      </c>
      <c r="AV2811" s="20">
        <f t="shared" si="1592"/>
        <v>1</v>
      </c>
      <c r="AW2811" s="74" t="str">
        <f t="shared" si="1619"/>
        <v>00631L</v>
      </c>
      <c r="AX2811" s="20">
        <f t="shared" si="1620"/>
        <v>1</v>
      </c>
      <c r="AY2811" s="20">
        <f t="shared" si="1593"/>
        <v>0</v>
      </c>
      <c r="AZ2811" s="116">
        <v>42229</v>
      </c>
      <c r="BA2811" s="117">
        <v>17.48</v>
      </c>
      <c r="BB2811" s="118">
        <v>17.412500000000001</v>
      </c>
      <c r="BC2811" s="76">
        <f t="shared" si="1601"/>
        <v>17.159583333333334</v>
      </c>
      <c r="BD2811" s="76">
        <f t="shared" si="1602"/>
        <v>17.180500000000002</v>
      </c>
      <c r="BE2811" s="77">
        <f t="shared" si="1608"/>
        <v>1.4739091372653817E-2</v>
      </c>
      <c r="BF2811" s="77">
        <f t="shared" si="1599"/>
        <v>1.7432554349407658E-2</v>
      </c>
    </row>
    <row r="2812" spans="1:58" s="23" customFormat="1" ht="15.75" customHeight="1" x14ac:dyDescent="0.4">
      <c r="A2812" s="116">
        <v>42227</v>
      </c>
      <c r="B2812" s="112">
        <v>14.475</v>
      </c>
      <c r="C2812" s="112">
        <v>15.475</v>
      </c>
      <c r="D2812" s="112">
        <v>16.125</v>
      </c>
      <c r="E2812" s="112">
        <v>16.524999999999999</v>
      </c>
      <c r="F2812" s="112">
        <v>16.824999999999999</v>
      </c>
      <c r="G2812" s="112">
        <v>17.475000000000001</v>
      </c>
      <c r="H2812" s="113">
        <v>17.875</v>
      </c>
      <c r="I2812" s="90">
        <f t="shared" si="1621"/>
        <v>15.225</v>
      </c>
      <c r="J2812" s="90">
        <f t="shared" si="1622"/>
        <v>15.9625</v>
      </c>
      <c r="K2812" s="114">
        <v>5</v>
      </c>
      <c r="L2812" s="115">
        <v>0.05</v>
      </c>
      <c r="M2812" s="90">
        <v>14.13</v>
      </c>
      <c r="N2812" s="90">
        <v>13.71</v>
      </c>
      <c r="O2812" s="90">
        <v>15.94</v>
      </c>
      <c r="P2812" s="90">
        <v>17.149999999999999</v>
      </c>
      <c r="Q2812" s="90">
        <v>18.690000000000001</v>
      </c>
      <c r="R2812" s="63">
        <f t="shared" si="1610"/>
        <v>5.2499999999999929</v>
      </c>
      <c r="S2812" s="64">
        <f t="shared" si="1609"/>
        <v>0.12101390024529848</v>
      </c>
      <c r="T2812" s="65">
        <f t="shared" si="1603"/>
        <v>1.0306345733041575</v>
      </c>
      <c r="U2812" s="65">
        <f t="shared" si="1603"/>
        <v>0.86010037641154335</v>
      </c>
      <c r="V2812" s="65">
        <f t="shared" si="1611"/>
        <v>0.79941690962099132</v>
      </c>
      <c r="W2812" s="65">
        <f t="shared" si="1612"/>
        <v>0.7335473515248796</v>
      </c>
      <c r="X2812" s="61">
        <f t="shared" si="1623"/>
        <v>6.9084628670120898E-2</v>
      </c>
      <c r="Y2812" s="66">
        <f t="shared" si="1613"/>
        <v>8.1694402420574977E-2</v>
      </c>
      <c r="Z2812" s="61">
        <f t="shared" si="1614"/>
        <v>4.8440065681445037E-2</v>
      </c>
      <c r="AA2812" s="67">
        <f t="shared" si="1615"/>
        <v>15.225</v>
      </c>
      <c r="AB2812" s="68">
        <f t="shared" si="1616"/>
        <v>5.5798687089715443E-2</v>
      </c>
      <c r="AC2812" s="69">
        <f t="shared" si="1617"/>
        <v>0.11050328227571106</v>
      </c>
      <c r="AD2812" s="70">
        <f>_xlfn.PERCENTILE.EXC(AC2812:$AC$5675,0.5)</f>
        <v>8.0228770254147194E-2</v>
      </c>
      <c r="AE2812" s="70">
        <f>_xlfn.PERCENTILE.EXC($AC2812:AC$5675,0.35)</f>
        <v>4.5462419668426728E-2</v>
      </c>
      <c r="AF2812" s="71">
        <f t="shared" si="1605"/>
        <v>5.6662036221944018E-2</v>
      </c>
      <c r="AG2812" s="70">
        <f t="shared" si="1606"/>
        <v>-0.11751794543790064</v>
      </c>
      <c r="AH2812" s="70">
        <f t="shared" si="1607"/>
        <v>-0.14800515812311282</v>
      </c>
      <c r="AI2812" s="61" t="str">
        <f t="shared" si="1595"/>
        <v>Short VOL</v>
      </c>
      <c r="AJ2812" s="68" t="str">
        <f t="shared" si="1596"/>
        <v>Short VOL</v>
      </c>
      <c r="AK2812" s="72" t="str">
        <f t="shared" si="1597"/>
        <v>00631L</v>
      </c>
      <c r="AL2812" s="73">
        <f t="shared" si="1587"/>
        <v>1</v>
      </c>
      <c r="AM2812" s="72" t="str">
        <f t="shared" si="1600"/>
        <v>00631L</v>
      </c>
      <c r="AN2812" s="73">
        <f t="shared" si="1588"/>
        <v>1</v>
      </c>
      <c r="AO2812" s="74" t="str">
        <f t="shared" si="1594"/>
        <v>00631L</v>
      </c>
      <c r="AP2812" s="20">
        <f t="shared" si="1589"/>
        <v>1</v>
      </c>
      <c r="AQ2812" s="74" t="str">
        <f t="shared" si="1604"/>
        <v>00631L</v>
      </c>
      <c r="AR2812" s="20">
        <f t="shared" si="1590"/>
        <v>1</v>
      </c>
      <c r="AS2812" s="74" t="str">
        <f t="shared" si="1598"/>
        <v>00631L</v>
      </c>
      <c r="AT2812" s="20">
        <f t="shared" si="1591"/>
        <v>1</v>
      </c>
      <c r="AU2812" s="74" t="str">
        <f t="shared" si="1618"/>
        <v>00631L</v>
      </c>
      <c r="AV2812" s="20">
        <f t="shared" si="1592"/>
        <v>1</v>
      </c>
      <c r="AW2812" s="74" t="str">
        <f t="shared" si="1619"/>
        <v>00631L</v>
      </c>
      <c r="AX2812" s="20">
        <f t="shared" si="1620"/>
        <v>1</v>
      </c>
      <c r="AY2812" s="20">
        <f t="shared" si="1593"/>
        <v>0</v>
      </c>
      <c r="AZ2812" s="116">
        <v>42228</v>
      </c>
      <c r="BA2812" s="117">
        <v>17.420000000000002</v>
      </c>
      <c r="BB2812" s="118">
        <v>17.274999999999999</v>
      </c>
      <c r="BC2812" s="76">
        <f t="shared" si="1601"/>
        <v>17.146666666666668</v>
      </c>
      <c r="BD2812" s="76">
        <f t="shared" si="1602"/>
        <v>17.159708333333334</v>
      </c>
      <c r="BE2812" s="77">
        <f t="shared" si="1608"/>
        <v>7.4844479004663855E-3</v>
      </c>
      <c r="BF2812" s="77">
        <f t="shared" si="1599"/>
        <v>1.5168769865455206E-2</v>
      </c>
    </row>
    <row r="2813" spans="1:58" s="23" customFormat="1" ht="15.75" customHeight="1" x14ac:dyDescent="0.4">
      <c r="A2813" s="116">
        <v>42226</v>
      </c>
      <c r="B2813" s="112">
        <v>13.574999999999999</v>
      </c>
      <c r="C2813" s="112">
        <v>14.875</v>
      </c>
      <c r="D2813" s="112">
        <v>15.7</v>
      </c>
      <c r="E2813" s="112">
        <v>16.175000000000001</v>
      </c>
      <c r="F2813" s="112">
        <v>16.5</v>
      </c>
      <c r="G2813" s="112">
        <v>17.175000000000001</v>
      </c>
      <c r="H2813" s="113">
        <v>17.625</v>
      </c>
      <c r="I2813" s="90">
        <f t="shared" si="1621"/>
        <v>14.484999999999999</v>
      </c>
      <c r="J2813" s="90">
        <f t="shared" si="1622"/>
        <v>15.452499999999999</v>
      </c>
      <c r="K2813" s="114">
        <v>6</v>
      </c>
      <c r="L2813" s="115">
        <v>0.05</v>
      </c>
      <c r="M2813" s="90">
        <v>11.44</v>
      </c>
      <c r="N2813" s="90">
        <v>12.23</v>
      </c>
      <c r="O2813" s="90">
        <v>14.99</v>
      </c>
      <c r="P2813" s="90">
        <v>16.489999999999998</v>
      </c>
      <c r="Q2813" s="90">
        <v>18.34</v>
      </c>
      <c r="R2813" s="63">
        <f t="shared" si="1610"/>
        <v>7.8099999999999952</v>
      </c>
      <c r="S2813" s="64">
        <f t="shared" si="1609"/>
        <v>-8.6631814787154607E-2</v>
      </c>
      <c r="T2813" s="65">
        <f t="shared" si="1603"/>
        <v>0.93540474243663119</v>
      </c>
      <c r="U2813" s="65">
        <f t="shared" si="1603"/>
        <v>0.81587725150100066</v>
      </c>
      <c r="V2813" s="65">
        <f t="shared" si="1611"/>
        <v>0.74166161309884793</v>
      </c>
      <c r="W2813" s="65">
        <f t="shared" si="1612"/>
        <v>0.66684841875681578</v>
      </c>
      <c r="X2813" s="61">
        <f t="shared" si="1623"/>
        <v>9.5764272559852731E-2</v>
      </c>
      <c r="Y2813" s="66">
        <f t="shared" si="1613"/>
        <v>8.9644513137557919E-2</v>
      </c>
      <c r="Z2813" s="61">
        <f t="shared" si="1614"/>
        <v>6.6793234380393474E-2</v>
      </c>
      <c r="AA2813" s="67">
        <f t="shared" si="1615"/>
        <v>14.484999999999999</v>
      </c>
      <c r="AB2813" s="68">
        <f t="shared" si="1616"/>
        <v>0.10997547015535558</v>
      </c>
      <c r="AC2813" s="69">
        <f t="shared" si="1617"/>
        <v>0.18438266557645125</v>
      </c>
      <c r="AD2813" s="70">
        <f>_xlfn.PERCENTILE.EXC(AC2813:$AC$5675,0.5)</f>
        <v>8.0140080190834032E-2</v>
      </c>
      <c r="AE2813" s="70">
        <f>_xlfn.PERCENTILE.EXC($AC2813:AC$5675,0.35)</f>
        <v>4.5374398643913023E-2</v>
      </c>
      <c r="AF2813" s="71">
        <f t="shared" si="1605"/>
        <v>5.6552665881056098E-2</v>
      </c>
      <c r="AG2813" s="70">
        <f t="shared" si="1606"/>
        <v>-0.11770829550291929</v>
      </c>
      <c r="AH2813" s="70">
        <f t="shared" si="1607"/>
        <v>-0.14800515812311282</v>
      </c>
      <c r="AI2813" s="61" t="str">
        <f t="shared" si="1595"/>
        <v>Short VOL</v>
      </c>
      <c r="AJ2813" s="68" t="str">
        <f t="shared" si="1596"/>
        <v>Short VOL</v>
      </c>
      <c r="AK2813" s="72" t="str">
        <f t="shared" si="1597"/>
        <v>00631L</v>
      </c>
      <c r="AL2813" s="73">
        <f t="shared" si="1587"/>
        <v>1</v>
      </c>
      <c r="AM2813" s="72" t="str">
        <f t="shared" si="1600"/>
        <v>00631L</v>
      </c>
      <c r="AN2813" s="73">
        <f t="shared" si="1588"/>
        <v>1</v>
      </c>
      <c r="AO2813" s="74" t="str">
        <f t="shared" si="1594"/>
        <v>00631L</v>
      </c>
      <c r="AP2813" s="20">
        <f t="shared" si="1589"/>
        <v>1</v>
      </c>
      <c r="AQ2813" s="74" t="str">
        <f t="shared" si="1604"/>
        <v>00631L</v>
      </c>
      <c r="AR2813" s="20">
        <f t="shared" si="1590"/>
        <v>1</v>
      </c>
      <c r="AS2813" s="74" t="str">
        <f t="shared" si="1598"/>
        <v>00631L</v>
      </c>
      <c r="AT2813" s="20">
        <f t="shared" si="1591"/>
        <v>1</v>
      </c>
      <c r="AU2813" s="74" t="str">
        <f t="shared" si="1618"/>
        <v>00631L</v>
      </c>
      <c r="AV2813" s="20">
        <f t="shared" si="1592"/>
        <v>1</v>
      </c>
      <c r="AW2813" s="74" t="str">
        <f t="shared" si="1619"/>
        <v>00631L</v>
      </c>
      <c r="AX2813" s="20">
        <f t="shared" si="1620"/>
        <v>1</v>
      </c>
      <c r="AY2813" s="20">
        <f t="shared" si="1593"/>
        <v>0</v>
      </c>
      <c r="AZ2813" s="116">
        <v>42227</v>
      </c>
      <c r="BA2813" s="117">
        <v>17.25</v>
      </c>
      <c r="BB2813" s="118">
        <v>17.25</v>
      </c>
      <c r="BC2813" s="76">
        <f t="shared" si="1601"/>
        <v>17.13729166666667</v>
      </c>
      <c r="BD2813" s="76">
        <f t="shared" si="1602"/>
        <v>17.146250000000002</v>
      </c>
      <c r="BE2813" s="77">
        <f t="shared" si="1608"/>
        <v>6.576787950254505E-3</v>
      </c>
      <c r="BF2813" s="77">
        <f t="shared" si="1599"/>
        <v>6.0508857621927826E-3</v>
      </c>
    </row>
    <row r="2814" spans="1:58" s="23" customFormat="1" ht="15.75" customHeight="1" x14ac:dyDescent="0.4">
      <c r="A2814" s="116">
        <v>42223</v>
      </c>
      <c r="B2814" s="112">
        <v>14.275</v>
      </c>
      <c r="C2814" s="112">
        <v>15.225</v>
      </c>
      <c r="D2814" s="112">
        <v>15.925000000000001</v>
      </c>
      <c r="E2814" s="112">
        <v>16.324999999999999</v>
      </c>
      <c r="F2814" s="112">
        <v>16.625</v>
      </c>
      <c r="G2814" s="112">
        <v>17.274999999999999</v>
      </c>
      <c r="H2814" s="113">
        <v>17.725000000000001</v>
      </c>
      <c r="I2814" s="90">
        <f t="shared" si="1621"/>
        <v>14.8925</v>
      </c>
      <c r="J2814" s="90">
        <f t="shared" si="1622"/>
        <v>15.68</v>
      </c>
      <c r="K2814" s="114">
        <v>7</v>
      </c>
      <c r="L2814" s="115">
        <v>0.05</v>
      </c>
      <c r="M2814" s="90">
        <v>13.04</v>
      </c>
      <c r="N2814" s="90">
        <v>13.39</v>
      </c>
      <c r="O2814" s="90">
        <v>15.42</v>
      </c>
      <c r="P2814" s="90">
        <v>16.79</v>
      </c>
      <c r="Q2814" s="90">
        <v>18.38</v>
      </c>
      <c r="R2814" s="63">
        <f t="shared" si="1610"/>
        <v>5.7800000000000011</v>
      </c>
      <c r="S2814" s="64">
        <f t="shared" si="1609"/>
        <v>-2.7596223674654977E-2</v>
      </c>
      <c r="T2814" s="65">
        <f t="shared" si="1603"/>
        <v>0.97386109036594459</v>
      </c>
      <c r="U2814" s="65">
        <f t="shared" si="1603"/>
        <v>0.86835278858625164</v>
      </c>
      <c r="V2814" s="65">
        <f t="shared" si="1611"/>
        <v>0.79749851101846347</v>
      </c>
      <c r="W2814" s="65">
        <f t="shared" si="1612"/>
        <v>0.72850924918389559</v>
      </c>
      <c r="X2814" s="61">
        <f t="shared" si="1623"/>
        <v>6.6549912434325689E-2</v>
      </c>
      <c r="Y2814" s="66">
        <f t="shared" si="1613"/>
        <v>8.5758039816232909E-2</v>
      </c>
      <c r="Z2814" s="61">
        <f t="shared" si="1614"/>
        <v>5.2878965922444156E-2</v>
      </c>
      <c r="AA2814" s="67">
        <f t="shared" si="1615"/>
        <v>14.892499999999998</v>
      </c>
      <c r="AB2814" s="68">
        <f t="shared" si="1616"/>
        <v>6.6094100074682582E-2</v>
      </c>
      <c r="AC2814" s="69">
        <f t="shared" si="1617"/>
        <v>0.11221060492905136</v>
      </c>
      <c r="AD2814" s="70">
        <f>_xlfn.PERCENTILE.EXC(AC2814:$AC$5675,0.5)</f>
        <v>8.0121572814904729E-2</v>
      </c>
      <c r="AE2814" s="70">
        <f>_xlfn.PERCENTILE.EXC($AC2814:AC$5675,0.35)</f>
        <v>4.5286377619399291E-2</v>
      </c>
      <c r="AF2814" s="71">
        <f t="shared" si="1605"/>
        <v>5.636215208610082E-2</v>
      </c>
      <c r="AG2814" s="70">
        <f t="shared" si="1606"/>
        <v>-0.12318837298921428</v>
      </c>
      <c r="AH2814" s="70">
        <f t="shared" si="1607"/>
        <v>-0.15598295830591455</v>
      </c>
      <c r="AI2814" s="61" t="str">
        <f t="shared" si="1595"/>
        <v>Short VOL</v>
      </c>
      <c r="AJ2814" s="68" t="str">
        <f t="shared" si="1596"/>
        <v>Short VOL</v>
      </c>
      <c r="AK2814" s="72" t="str">
        <f t="shared" si="1597"/>
        <v>00631L</v>
      </c>
      <c r="AL2814" s="73">
        <f t="shared" si="1587"/>
        <v>1</v>
      </c>
      <c r="AM2814" s="72" t="str">
        <f t="shared" si="1600"/>
        <v>00631L</v>
      </c>
      <c r="AN2814" s="73">
        <f t="shared" si="1588"/>
        <v>1</v>
      </c>
      <c r="AO2814" s="74" t="str">
        <f t="shared" si="1594"/>
        <v>00631L</v>
      </c>
      <c r="AP2814" s="20">
        <f t="shared" si="1589"/>
        <v>1</v>
      </c>
      <c r="AQ2814" s="74" t="str">
        <f t="shared" si="1604"/>
        <v>00631L</v>
      </c>
      <c r="AR2814" s="20">
        <f t="shared" si="1590"/>
        <v>1</v>
      </c>
      <c r="AS2814" s="74" t="str">
        <f t="shared" si="1598"/>
        <v>00631L</v>
      </c>
      <c r="AT2814" s="20">
        <f t="shared" si="1591"/>
        <v>1</v>
      </c>
      <c r="AU2814" s="74" t="str">
        <f t="shared" si="1618"/>
        <v>00631L</v>
      </c>
      <c r="AV2814" s="20">
        <f t="shared" si="1592"/>
        <v>1</v>
      </c>
      <c r="AW2814" s="74" t="str">
        <f t="shared" si="1619"/>
        <v>00631L</v>
      </c>
      <c r="AX2814" s="20">
        <f t="shared" si="1620"/>
        <v>1</v>
      </c>
      <c r="AY2814" s="20">
        <f t="shared" si="1593"/>
        <v>0</v>
      </c>
      <c r="AZ2814" s="116">
        <v>42226</v>
      </c>
      <c r="BA2814" s="117">
        <v>17.399999999999999</v>
      </c>
      <c r="BB2814" s="118">
        <v>17.399999999999999</v>
      </c>
      <c r="BC2814" s="76">
        <f t="shared" si="1601"/>
        <v>17.128333333333334</v>
      </c>
      <c r="BD2814" s="76">
        <f t="shared" si="1602"/>
        <v>17.139791666666667</v>
      </c>
      <c r="BE2814" s="77">
        <f t="shared" si="1608"/>
        <v>1.5860659725600742E-2</v>
      </c>
      <c r="BF2814" s="77">
        <f t="shared" si="1599"/>
        <v>1.5181534197955409E-2</v>
      </c>
    </row>
    <row r="2815" spans="1:58" s="23" customFormat="1" ht="15.75" customHeight="1" x14ac:dyDescent="0.4">
      <c r="A2815" s="116">
        <v>42222</v>
      </c>
      <c r="B2815" s="112">
        <v>14.475</v>
      </c>
      <c r="C2815" s="112">
        <v>15.425000000000001</v>
      </c>
      <c r="D2815" s="112">
        <v>16.074999999999999</v>
      </c>
      <c r="E2815" s="112">
        <v>16.524999999999999</v>
      </c>
      <c r="F2815" s="112">
        <v>16.824999999999999</v>
      </c>
      <c r="G2815" s="112">
        <v>17.425000000000001</v>
      </c>
      <c r="H2815" s="113">
        <v>17.875</v>
      </c>
      <c r="I2815" s="90">
        <f t="shared" si="1621"/>
        <v>15.045</v>
      </c>
      <c r="J2815" s="90">
        <f t="shared" si="1622"/>
        <v>15.815</v>
      </c>
      <c r="K2815" s="114">
        <v>8</v>
      </c>
      <c r="L2815" s="115">
        <v>0.05</v>
      </c>
      <c r="M2815" s="90">
        <v>13.66</v>
      </c>
      <c r="N2815" s="90">
        <v>13.77</v>
      </c>
      <c r="O2815" s="90">
        <v>15.55</v>
      </c>
      <c r="P2815" s="90">
        <v>16.899999999999999</v>
      </c>
      <c r="Q2815" s="90">
        <v>18.5</v>
      </c>
      <c r="R2815" s="63">
        <f t="shared" si="1610"/>
        <v>5.0200000000000031</v>
      </c>
      <c r="S2815" s="64">
        <f t="shared" si="1609"/>
        <v>0.10071942446043164</v>
      </c>
      <c r="T2815" s="65">
        <f t="shared" si="1603"/>
        <v>0.99201161946259986</v>
      </c>
      <c r="U2815" s="65">
        <f t="shared" si="1603"/>
        <v>0.88553054662379416</v>
      </c>
      <c r="V2815" s="65">
        <f t="shared" si="1611"/>
        <v>0.81479289940828403</v>
      </c>
      <c r="W2815" s="65">
        <f t="shared" si="1612"/>
        <v>0.74432432432432427</v>
      </c>
      <c r="X2815" s="61">
        <f t="shared" si="1623"/>
        <v>6.5630397236614929E-2</v>
      </c>
      <c r="Y2815" s="66">
        <f t="shared" si="1613"/>
        <v>8.1694402420574977E-2</v>
      </c>
      <c r="Z2815" s="61">
        <f t="shared" si="1614"/>
        <v>5.1179793951478869E-2</v>
      </c>
      <c r="AA2815" s="67">
        <f t="shared" si="1615"/>
        <v>15.045000000000002</v>
      </c>
      <c r="AB2815" s="68">
        <f t="shared" si="1616"/>
        <v>5.119825708061003E-2</v>
      </c>
      <c r="AC2815" s="69">
        <f t="shared" si="1617"/>
        <v>9.2592592592592754E-2</v>
      </c>
      <c r="AD2815" s="70">
        <f>_xlfn.PERCENTILE.EXC(AC2815:$AC$5675,0.5)</f>
        <v>8.0103065438975427E-2</v>
      </c>
      <c r="AE2815" s="70">
        <f>_xlfn.PERCENTILE.EXC($AC2815:AC$5675,0.35)</f>
        <v>4.5236014012780927E-2</v>
      </c>
      <c r="AF2815" s="71">
        <f t="shared" si="1605"/>
        <v>5.6090525897464792E-2</v>
      </c>
      <c r="AG2815" s="70">
        <f t="shared" si="1606"/>
        <v>-0.13506826658422752</v>
      </c>
      <c r="AH2815" s="70">
        <f t="shared" si="1607"/>
        <v>-0.15604032359902242</v>
      </c>
      <c r="AI2815" s="61" t="str">
        <f t="shared" si="1595"/>
        <v>Short VOL</v>
      </c>
      <c r="AJ2815" s="68" t="str">
        <f t="shared" si="1596"/>
        <v>Short VOL</v>
      </c>
      <c r="AK2815" s="72" t="str">
        <f t="shared" si="1597"/>
        <v>00631L</v>
      </c>
      <c r="AL2815" s="73">
        <f t="shared" si="1587"/>
        <v>1</v>
      </c>
      <c r="AM2815" s="72" t="str">
        <f t="shared" si="1600"/>
        <v>00631L</v>
      </c>
      <c r="AN2815" s="73">
        <f t="shared" si="1588"/>
        <v>1</v>
      </c>
      <c r="AO2815" s="74" t="str">
        <f t="shared" si="1594"/>
        <v>00631L</v>
      </c>
      <c r="AP2815" s="20">
        <f t="shared" si="1589"/>
        <v>1</v>
      </c>
      <c r="AQ2815" s="74" t="str">
        <f t="shared" si="1604"/>
        <v>00631L</v>
      </c>
      <c r="AR2815" s="20">
        <f t="shared" si="1590"/>
        <v>1</v>
      </c>
      <c r="AS2815" s="74" t="str">
        <f t="shared" si="1598"/>
        <v>00631L</v>
      </c>
      <c r="AT2815" s="20">
        <f t="shared" si="1591"/>
        <v>1</v>
      </c>
      <c r="AU2815" s="74" t="str">
        <f t="shared" si="1618"/>
        <v>00631L</v>
      </c>
      <c r="AV2815" s="20">
        <f t="shared" si="1592"/>
        <v>1</v>
      </c>
      <c r="AW2815" s="74" t="str">
        <f t="shared" si="1619"/>
        <v>00631L</v>
      </c>
      <c r="AX2815" s="20">
        <f t="shared" si="1620"/>
        <v>1</v>
      </c>
      <c r="AY2815" s="20">
        <f t="shared" si="1593"/>
        <v>0</v>
      </c>
      <c r="AZ2815" s="116">
        <v>42223</v>
      </c>
      <c r="BA2815" s="117">
        <v>17.39</v>
      </c>
      <c r="BB2815" s="118">
        <v>17.375</v>
      </c>
      <c r="BC2815" s="76">
        <f t="shared" si="1601"/>
        <v>17.118333333333332</v>
      </c>
      <c r="BD2815" s="76">
        <f t="shared" si="1602"/>
        <v>17.128166666666669</v>
      </c>
      <c r="BE2815" s="77">
        <f t="shared" si="1608"/>
        <v>1.4993671502288057E-2</v>
      </c>
      <c r="BF2815" s="77">
        <f t="shared" si="1599"/>
        <v>1.5286710973153293E-2</v>
      </c>
    </row>
    <row r="2816" spans="1:58" s="23" customFormat="1" ht="15.75" customHeight="1" x14ac:dyDescent="0.4">
      <c r="A2816" s="116">
        <v>42221</v>
      </c>
      <c r="B2816" s="112">
        <v>13.925000000000001</v>
      </c>
      <c r="C2816" s="112">
        <v>15.175000000000001</v>
      </c>
      <c r="D2816" s="112">
        <v>15.925000000000001</v>
      </c>
      <c r="E2816" s="112">
        <v>16.425000000000001</v>
      </c>
      <c r="F2816" s="112">
        <v>16.675000000000001</v>
      </c>
      <c r="G2816" s="112">
        <v>17.324999999999999</v>
      </c>
      <c r="H2816" s="113">
        <v>17.725000000000001</v>
      </c>
      <c r="I2816" s="90">
        <f t="shared" si="1621"/>
        <v>14.612500000000001</v>
      </c>
      <c r="J2816" s="90">
        <f t="shared" si="1622"/>
        <v>15.5875</v>
      </c>
      <c r="K2816" s="114">
        <v>9</v>
      </c>
      <c r="L2816" s="115">
        <v>0.05</v>
      </c>
      <c r="M2816" s="90">
        <v>11.51</v>
      </c>
      <c r="N2816" s="90">
        <v>12.51</v>
      </c>
      <c r="O2816" s="90">
        <v>14.88</v>
      </c>
      <c r="P2816" s="90">
        <v>16.46</v>
      </c>
      <c r="Q2816" s="90">
        <v>18.21</v>
      </c>
      <c r="R2816" s="63">
        <f t="shared" si="1610"/>
        <v>7.3200000000000038</v>
      </c>
      <c r="S2816" s="64">
        <f t="shared" si="1609"/>
        <v>-3.7692307692307706E-2</v>
      </c>
      <c r="T2816" s="65">
        <f t="shared" si="1603"/>
        <v>0.92006394884092724</v>
      </c>
      <c r="U2816" s="65">
        <f t="shared" si="1603"/>
        <v>0.84072580645161288</v>
      </c>
      <c r="V2816" s="65">
        <f t="shared" si="1611"/>
        <v>0.7600243013365735</v>
      </c>
      <c r="W2816" s="65">
        <f t="shared" si="1612"/>
        <v>0.686985172981878</v>
      </c>
      <c r="X2816" s="61">
        <f t="shared" si="1623"/>
        <v>8.9766606822262118E-2</v>
      </c>
      <c r="Y2816" s="66">
        <f t="shared" si="1613"/>
        <v>7.9147640791476445E-2</v>
      </c>
      <c r="Z2816" s="61">
        <f t="shared" si="1614"/>
        <v>6.6723695466210403E-2</v>
      </c>
      <c r="AA2816" s="67">
        <f t="shared" si="1615"/>
        <v>14.612500000000001</v>
      </c>
      <c r="AB2816" s="68">
        <f t="shared" si="1616"/>
        <v>0.113109512390088</v>
      </c>
      <c r="AC2816" s="69">
        <f t="shared" si="1617"/>
        <v>0.16806554756195052</v>
      </c>
      <c r="AD2816" s="70">
        <f>_xlfn.PERCENTILE.EXC(AC2816:$AC$5675,0.5)</f>
        <v>8.0058645095021141E-2</v>
      </c>
      <c r="AE2816" s="70">
        <f>_xlfn.PERCENTILE.EXC($AC2816:AC$5675,0.35)</f>
        <v>4.5191926642478446E-2</v>
      </c>
      <c r="AF2816" s="71">
        <f t="shared" si="1605"/>
        <v>5.5960881717834726E-2</v>
      </c>
      <c r="AG2816" s="70">
        <f t="shared" si="1606"/>
        <v>-0.1465888354978355</v>
      </c>
      <c r="AH2816" s="70">
        <f t="shared" si="1607"/>
        <v>-0.15870349176428333</v>
      </c>
      <c r="AI2816" s="61" t="str">
        <f t="shared" si="1595"/>
        <v>Short VOL</v>
      </c>
      <c r="AJ2816" s="68" t="str">
        <f t="shared" si="1596"/>
        <v>Short VOL</v>
      </c>
      <c r="AK2816" s="72" t="str">
        <f t="shared" si="1597"/>
        <v>00631L</v>
      </c>
      <c r="AL2816" s="73">
        <f t="shared" si="1587"/>
        <v>1</v>
      </c>
      <c r="AM2816" s="72" t="str">
        <f t="shared" si="1600"/>
        <v>00631L</v>
      </c>
      <c r="AN2816" s="73">
        <f t="shared" si="1588"/>
        <v>1</v>
      </c>
      <c r="AO2816" s="74" t="str">
        <f t="shared" si="1594"/>
        <v>00631L</v>
      </c>
      <c r="AP2816" s="20">
        <f t="shared" si="1589"/>
        <v>1</v>
      </c>
      <c r="AQ2816" s="74" t="str">
        <f t="shared" si="1604"/>
        <v>00631L</v>
      </c>
      <c r="AR2816" s="20">
        <f t="shared" si="1590"/>
        <v>1</v>
      </c>
      <c r="AS2816" s="74" t="str">
        <f t="shared" si="1598"/>
        <v>00631L</v>
      </c>
      <c r="AT2816" s="20">
        <f t="shared" si="1591"/>
        <v>1</v>
      </c>
      <c r="AU2816" s="74" t="str">
        <f t="shared" si="1618"/>
        <v>00631L</v>
      </c>
      <c r="AV2816" s="20">
        <f t="shared" si="1592"/>
        <v>1</v>
      </c>
      <c r="AW2816" s="74" t="str">
        <f t="shared" si="1619"/>
        <v>00631L</v>
      </c>
      <c r="AX2816" s="20">
        <f t="shared" si="1620"/>
        <v>1</v>
      </c>
      <c r="AY2816" s="20">
        <f t="shared" si="1593"/>
        <v>0</v>
      </c>
      <c r="AZ2816" s="116">
        <v>42222</v>
      </c>
      <c r="BA2816" s="117">
        <v>17.23</v>
      </c>
      <c r="BB2816" s="118">
        <v>17.162500000000001</v>
      </c>
      <c r="BC2816" s="76">
        <f t="shared" si="1601"/>
        <v>17.105624999999996</v>
      </c>
      <c r="BD2816" s="76">
        <f t="shared" si="1602"/>
        <v>17.115916666666667</v>
      </c>
      <c r="BE2816" s="77">
        <f t="shared" si="1608"/>
        <v>3.324929664949695E-3</v>
      </c>
      <c r="BF2816" s="77">
        <f t="shared" si="1599"/>
        <v>6.6653358715815184E-3</v>
      </c>
    </row>
    <row r="2817" spans="1:58" s="23" customFormat="1" ht="15.75" customHeight="1" x14ac:dyDescent="0.4">
      <c r="A2817" s="116">
        <v>42220</v>
      </c>
      <c r="B2817" s="112">
        <v>14.125</v>
      </c>
      <c r="C2817" s="112">
        <v>15.225</v>
      </c>
      <c r="D2817" s="112">
        <v>15.975</v>
      </c>
      <c r="E2817" s="112">
        <v>16.425000000000001</v>
      </c>
      <c r="F2817" s="112">
        <v>16.725000000000001</v>
      </c>
      <c r="G2817" s="112">
        <v>17.375</v>
      </c>
      <c r="H2817" s="113">
        <v>17.824999999999999</v>
      </c>
      <c r="I2817" s="90">
        <f t="shared" si="1621"/>
        <v>14.675000000000001</v>
      </c>
      <c r="J2817" s="90">
        <f t="shared" si="1622"/>
        <v>15.6</v>
      </c>
      <c r="K2817" s="114">
        <v>10</v>
      </c>
      <c r="L2817" s="115">
        <v>0.05</v>
      </c>
      <c r="M2817" s="90">
        <v>12.42</v>
      </c>
      <c r="N2817" s="90">
        <v>13</v>
      </c>
      <c r="O2817" s="90">
        <v>15.13</v>
      </c>
      <c r="P2817" s="90">
        <v>16.61</v>
      </c>
      <c r="Q2817" s="90">
        <v>18.37</v>
      </c>
      <c r="R2817" s="63">
        <f t="shared" si="1610"/>
        <v>6.32</v>
      </c>
      <c r="S2817" s="64">
        <f t="shared" si="1609"/>
        <v>3.5031847133757919E-2</v>
      </c>
      <c r="T2817" s="65">
        <f t="shared" si="1603"/>
        <v>0.95538461538461539</v>
      </c>
      <c r="U2817" s="65">
        <f t="shared" si="1603"/>
        <v>0.85922009253139453</v>
      </c>
      <c r="V2817" s="65">
        <f t="shared" si="1611"/>
        <v>0.78266104756170984</v>
      </c>
      <c r="W2817" s="65">
        <f t="shared" si="1612"/>
        <v>0.70767555797495918</v>
      </c>
      <c r="X2817" s="61">
        <f t="shared" si="1623"/>
        <v>7.7876106194690237E-2</v>
      </c>
      <c r="Y2817" s="66">
        <f t="shared" si="1613"/>
        <v>8.5235920852359121E-2</v>
      </c>
      <c r="Z2817" s="61">
        <f t="shared" si="1614"/>
        <v>6.3032367972742684E-2</v>
      </c>
      <c r="AA2817" s="67">
        <f t="shared" si="1615"/>
        <v>14.675000000000001</v>
      </c>
      <c r="AB2817" s="68">
        <f t="shared" si="1616"/>
        <v>8.6538461538461536E-2</v>
      </c>
      <c r="AC2817" s="69">
        <f t="shared" si="1617"/>
        <v>0.12884615384615389</v>
      </c>
      <c r="AD2817" s="70">
        <f>_xlfn.PERCENTILE.EXC(AC2817:$AC$5675,0.5)</f>
        <v>8.0014224751066843E-2</v>
      </c>
      <c r="AE2817" s="70">
        <f>_xlfn.PERCENTILE.EXC($AC2817:AC$5675,0.35)</f>
        <v>4.5147839272175978E-2</v>
      </c>
      <c r="AF2817" s="71">
        <f t="shared" si="1605"/>
        <v>5.5747294778699052E-2</v>
      </c>
      <c r="AG2817" s="70">
        <f t="shared" si="1606"/>
        <v>-0.1472130037780067</v>
      </c>
      <c r="AH2817" s="70">
        <f t="shared" si="1607"/>
        <v>-0.18090237008045235</v>
      </c>
      <c r="AI2817" s="61" t="str">
        <f t="shared" si="1595"/>
        <v>Short VOL</v>
      </c>
      <c r="AJ2817" s="68" t="str">
        <f t="shared" si="1596"/>
        <v>Short VOL</v>
      </c>
      <c r="AK2817" s="72" t="str">
        <f t="shared" si="1597"/>
        <v>00631L</v>
      </c>
      <c r="AL2817" s="73">
        <f t="shared" si="1587"/>
        <v>1</v>
      </c>
      <c r="AM2817" s="72" t="str">
        <f t="shared" si="1600"/>
        <v>00631L</v>
      </c>
      <c r="AN2817" s="73">
        <f t="shared" si="1588"/>
        <v>1</v>
      </c>
      <c r="AO2817" s="74" t="str">
        <f t="shared" si="1594"/>
        <v>00631L</v>
      </c>
      <c r="AP2817" s="20">
        <f t="shared" si="1589"/>
        <v>1</v>
      </c>
      <c r="AQ2817" s="74" t="str">
        <f t="shared" si="1604"/>
        <v>00631L</v>
      </c>
      <c r="AR2817" s="20">
        <f t="shared" si="1590"/>
        <v>1</v>
      </c>
      <c r="AS2817" s="74" t="str">
        <f t="shared" si="1598"/>
        <v>00631L</v>
      </c>
      <c r="AT2817" s="20">
        <f t="shared" si="1591"/>
        <v>1</v>
      </c>
      <c r="AU2817" s="74" t="str">
        <f t="shared" si="1618"/>
        <v>00631L</v>
      </c>
      <c r="AV2817" s="20">
        <f t="shared" si="1592"/>
        <v>1</v>
      </c>
      <c r="AW2817" s="74" t="str">
        <f t="shared" si="1619"/>
        <v>00631L</v>
      </c>
      <c r="AX2817" s="20">
        <f t="shared" si="1620"/>
        <v>1</v>
      </c>
      <c r="AY2817" s="20">
        <f t="shared" si="1593"/>
        <v>0</v>
      </c>
      <c r="AZ2817" s="116">
        <v>42221</v>
      </c>
      <c r="BA2817" s="117">
        <v>17.170000000000002</v>
      </c>
      <c r="BB2817" s="118">
        <v>17.262499999999999</v>
      </c>
      <c r="BC2817" s="76">
        <f t="shared" si="1601"/>
        <v>17.096458333333331</v>
      </c>
      <c r="BD2817" s="76">
        <f t="shared" si="1602"/>
        <v>17.10575</v>
      </c>
      <c r="BE2817" s="77">
        <f t="shared" si="1608"/>
        <v>9.7120504977883885E-3</v>
      </c>
      <c r="BF2817" s="77">
        <f t="shared" si="1599"/>
        <v>3.7560469432793798E-3</v>
      </c>
    </row>
    <row r="2818" spans="1:58" s="23" customFormat="1" ht="15.75" customHeight="1" x14ac:dyDescent="0.4">
      <c r="A2818" s="116">
        <v>42219</v>
      </c>
      <c r="B2818" s="112">
        <v>13.875</v>
      </c>
      <c r="C2818" s="112">
        <v>15.125</v>
      </c>
      <c r="D2818" s="112">
        <v>15.875</v>
      </c>
      <c r="E2818" s="112">
        <v>16.324999999999999</v>
      </c>
      <c r="F2818" s="112">
        <v>16.625</v>
      </c>
      <c r="G2818" s="112">
        <v>17.274999999999999</v>
      </c>
      <c r="H2818" s="113">
        <v>17.725000000000001</v>
      </c>
      <c r="I2818" s="90">
        <f t="shared" si="1621"/>
        <v>14.4375</v>
      </c>
      <c r="J2818" s="90">
        <f t="shared" si="1622"/>
        <v>15.4625</v>
      </c>
      <c r="K2818" s="114">
        <v>11</v>
      </c>
      <c r="L2818" s="115">
        <v>0.05</v>
      </c>
      <c r="M2818" s="90">
        <v>12.12</v>
      </c>
      <c r="N2818" s="90">
        <v>12.56</v>
      </c>
      <c r="O2818" s="90">
        <v>14.84</v>
      </c>
      <c r="P2818" s="90">
        <v>16.37</v>
      </c>
      <c r="Q2818" s="90">
        <v>18.22</v>
      </c>
      <c r="R2818" s="63">
        <f t="shared" si="1610"/>
        <v>6.5300000000000011</v>
      </c>
      <c r="S2818" s="64">
        <f t="shared" si="1609"/>
        <v>3.630363036303641E-2</v>
      </c>
      <c r="T2818" s="65">
        <f t="shared" si="1603"/>
        <v>0.96496815286624193</v>
      </c>
      <c r="U2818" s="65">
        <f t="shared" si="1603"/>
        <v>0.84636118598382748</v>
      </c>
      <c r="V2818" s="65">
        <f t="shared" si="1611"/>
        <v>0.76725717776420277</v>
      </c>
      <c r="W2818" s="65">
        <f t="shared" si="1612"/>
        <v>0.68935236004390787</v>
      </c>
      <c r="X2818" s="61">
        <f t="shared" si="1623"/>
        <v>9.0090090090090086E-2</v>
      </c>
      <c r="Y2818" s="66">
        <f t="shared" si="1613"/>
        <v>8.5758039816232909E-2</v>
      </c>
      <c r="Z2818" s="61">
        <f t="shared" si="1614"/>
        <v>7.0995670995671015E-2</v>
      </c>
      <c r="AA2818" s="67">
        <f t="shared" si="1615"/>
        <v>14.4375</v>
      </c>
      <c r="AB2818" s="68">
        <f t="shared" si="1616"/>
        <v>0.10469745222929933</v>
      </c>
      <c r="AC2818" s="69">
        <f t="shared" si="1617"/>
        <v>0.14948248407643308</v>
      </c>
      <c r="AD2818" s="70">
        <f>_xlfn.PERCENTILE.EXC(AC2818:$AC$5675,0.5)</f>
        <v>7.9963915831256976E-2</v>
      </c>
      <c r="AE2818" s="70">
        <f>_xlfn.PERCENTILE.EXC($AC2818:AC$5675,0.35)</f>
        <v>4.5135569211124889E-2</v>
      </c>
      <c r="AF2818" s="71">
        <f t="shared" si="1605"/>
        <v>5.5493862934782694E-2</v>
      </c>
      <c r="AG2818" s="70">
        <f t="shared" si="1606"/>
        <v>-0.14799723777540078</v>
      </c>
      <c r="AH2818" s="70">
        <f t="shared" si="1607"/>
        <v>-0.18966405077455853</v>
      </c>
      <c r="AI2818" s="61" t="str">
        <f t="shared" si="1595"/>
        <v>Short VOL</v>
      </c>
      <c r="AJ2818" s="68" t="str">
        <f t="shared" si="1596"/>
        <v>Short VOL</v>
      </c>
      <c r="AK2818" s="72" t="str">
        <f t="shared" si="1597"/>
        <v>00631L</v>
      </c>
      <c r="AL2818" s="73">
        <f t="shared" si="1587"/>
        <v>1</v>
      </c>
      <c r="AM2818" s="72" t="str">
        <f t="shared" si="1600"/>
        <v>00631L</v>
      </c>
      <c r="AN2818" s="73">
        <f t="shared" si="1588"/>
        <v>1</v>
      </c>
      <c r="AO2818" s="74" t="str">
        <f t="shared" si="1594"/>
        <v>00631L</v>
      </c>
      <c r="AP2818" s="20">
        <f t="shared" si="1589"/>
        <v>1</v>
      </c>
      <c r="AQ2818" s="74" t="str">
        <f t="shared" si="1604"/>
        <v>00631L</v>
      </c>
      <c r="AR2818" s="20">
        <f t="shared" si="1590"/>
        <v>1</v>
      </c>
      <c r="AS2818" s="74" t="str">
        <f t="shared" si="1598"/>
        <v>00631L</v>
      </c>
      <c r="AT2818" s="20">
        <f t="shared" si="1591"/>
        <v>1</v>
      </c>
      <c r="AU2818" s="74" t="str">
        <f t="shared" si="1618"/>
        <v>00631L</v>
      </c>
      <c r="AV2818" s="20">
        <f t="shared" si="1592"/>
        <v>1</v>
      </c>
      <c r="AW2818" s="74" t="str">
        <f t="shared" si="1619"/>
        <v>00631L</v>
      </c>
      <c r="AX2818" s="20">
        <f t="shared" si="1620"/>
        <v>1</v>
      </c>
      <c r="AY2818" s="20">
        <f t="shared" si="1593"/>
        <v>0</v>
      </c>
      <c r="AZ2818" s="116">
        <v>42220</v>
      </c>
      <c r="BA2818" s="117">
        <v>17.25</v>
      </c>
      <c r="BB2818" s="118">
        <v>17.2</v>
      </c>
      <c r="BC2818" s="76">
        <f t="shared" si="1601"/>
        <v>17.084999999999997</v>
      </c>
      <c r="BD2818" s="76">
        <f t="shared" si="1602"/>
        <v>17.096249999999998</v>
      </c>
      <c r="BE2818" s="77">
        <f t="shared" si="1608"/>
        <v>6.7310506292070239E-3</v>
      </c>
      <c r="BF2818" s="77">
        <f t="shared" si="1599"/>
        <v>8.9932002632157511E-3</v>
      </c>
    </row>
    <row r="2819" spans="1:58" s="23" customFormat="1" ht="15.75" customHeight="1" x14ac:dyDescent="0.4">
      <c r="A2819" s="116">
        <v>42216</v>
      </c>
      <c r="B2819" s="112">
        <v>13.975</v>
      </c>
      <c r="C2819" s="112">
        <v>15.324999999999999</v>
      </c>
      <c r="D2819" s="112">
        <v>16.074999999999999</v>
      </c>
      <c r="E2819" s="112">
        <v>16.55</v>
      </c>
      <c r="F2819" s="112">
        <v>16.824999999999999</v>
      </c>
      <c r="G2819" s="112">
        <v>17.475000000000001</v>
      </c>
      <c r="H2819" s="113">
        <v>17.875</v>
      </c>
      <c r="I2819" s="90">
        <f t="shared" si="1621"/>
        <v>14.514999999999999</v>
      </c>
      <c r="J2819" s="90">
        <f t="shared" si="1622"/>
        <v>15.625</v>
      </c>
      <c r="K2819" s="114">
        <v>12</v>
      </c>
      <c r="L2819" s="115">
        <v>0.05</v>
      </c>
      <c r="M2819" s="90">
        <v>10.67</v>
      </c>
      <c r="N2819" s="90">
        <v>12.12</v>
      </c>
      <c r="O2819" s="90">
        <v>14.9</v>
      </c>
      <c r="P2819" s="90">
        <v>16.45</v>
      </c>
      <c r="Q2819" s="90">
        <v>18.260000000000002</v>
      </c>
      <c r="R2819" s="63">
        <f t="shared" si="1610"/>
        <v>8.5600000000000023</v>
      </c>
      <c r="S2819" s="64">
        <f t="shared" si="1609"/>
        <v>-8.2440230832659213E-4</v>
      </c>
      <c r="T2819" s="65">
        <f t="shared" si="1603"/>
        <v>0.88036303630363044</v>
      </c>
      <c r="U2819" s="65">
        <f t="shared" si="1603"/>
        <v>0.81342281879194622</v>
      </c>
      <c r="V2819" s="65">
        <f t="shared" si="1611"/>
        <v>0.73677811550151973</v>
      </c>
      <c r="W2819" s="65">
        <f t="shared" si="1612"/>
        <v>0.66374589266155526</v>
      </c>
      <c r="X2819" s="61">
        <f t="shared" si="1623"/>
        <v>9.6601073345259372E-2</v>
      </c>
      <c r="Y2819" s="66">
        <f t="shared" si="1613"/>
        <v>8.0060422960725033E-2</v>
      </c>
      <c r="Z2819" s="61">
        <f t="shared" si="1614"/>
        <v>7.6472614536686273E-2</v>
      </c>
      <c r="AA2819" s="67">
        <f t="shared" si="1615"/>
        <v>14.515000000000001</v>
      </c>
      <c r="AB2819" s="68">
        <f t="shared" si="1616"/>
        <v>0.15305280528052809</v>
      </c>
      <c r="AC2819" s="69">
        <f t="shared" si="1617"/>
        <v>0.19760726072607274</v>
      </c>
      <c r="AD2819" s="70">
        <f>_xlfn.PERCENTILE.EXC(AC2819:$AC$5675,0.5)</f>
        <v>7.991360691144711E-2</v>
      </c>
      <c r="AE2819" s="70">
        <f>_xlfn.PERCENTILE.EXC($AC2819:AC$5675,0.35)</f>
        <v>4.5123299150073799E-2</v>
      </c>
      <c r="AF2819" s="71">
        <f t="shared" si="1605"/>
        <v>5.5130980707243253E-2</v>
      </c>
      <c r="AG2819" s="70">
        <f t="shared" si="1606"/>
        <v>-0.15363487719539712</v>
      </c>
      <c r="AH2819" s="70">
        <f t="shared" si="1607"/>
        <v>-0.21413760191350142</v>
      </c>
      <c r="AI2819" s="61" t="str">
        <f t="shared" si="1595"/>
        <v>Short VOL</v>
      </c>
      <c r="AJ2819" s="68" t="str">
        <f t="shared" si="1596"/>
        <v>Short VOL</v>
      </c>
      <c r="AK2819" s="72" t="str">
        <f t="shared" si="1597"/>
        <v>00631L</v>
      </c>
      <c r="AL2819" s="73">
        <f t="shared" ref="AL2819:AL2882" si="1624">IF(AK2819="00631L",1,0)</f>
        <v>1</v>
      </c>
      <c r="AM2819" s="72" t="str">
        <f t="shared" si="1600"/>
        <v>00631L</v>
      </c>
      <c r="AN2819" s="73">
        <f t="shared" ref="AN2819:AN2882" si="1625">IF(AM2819="00631L",1,0)</f>
        <v>1</v>
      </c>
      <c r="AO2819" s="74" t="str">
        <f t="shared" si="1594"/>
        <v>00631L</v>
      </c>
      <c r="AP2819" s="20">
        <f t="shared" ref="AP2819:AP2882" si="1626">IF(AO2819="00631L",1,0)</f>
        <v>1</v>
      </c>
      <c r="AQ2819" s="74" t="str">
        <f t="shared" si="1604"/>
        <v>00631L</v>
      </c>
      <c r="AR2819" s="20">
        <f t="shared" ref="AR2819:AR2882" si="1627">IF(AQ2819="00631L",1,0)</f>
        <v>1</v>
      </c>
      <c r="AS2819" s="74" t="str">
        <f t="shared" si="1598"/>
        <v>00631L</v>
      </c>
      <c r="AT2819" s="20">
        <f t="shared" ref="AT2819:AT2882" si="1628">IF(AS2819="00631L",1,0)</f>
        <v>1</v>
      </c>
      <c r="AU2819" s="74" t="str">
        <f t="shared" si="1618"/>
        <v>00631L</v>
      </c>
      <c r="AV2819" s="20">
        <f t="shared" ref="AV2819:AV2882" si="1629">IF(AU2819="00631L",1,0)</f>
        <v>1</v>
      </c>
      <c r="AW2819" s="74" t="str">
        <f t="shared" si="1619"/>
        <v>00631L</v>
      </c>
      <c r="AX2819" s="20">
        <f t="shared" si="1620"/>
        <v>1</v>
      </c>
      <c r="AY2819" s="20">
        <f t="shared" ref="AY2819:AY2882" si="1630">IF(AP2819=1,0,1)</f>
        <v>0</v>
      </c>
      <c r="AZ2819" s="116">
        <v>42219</v>
      </c>
      <c r="BA2819" s="117">
        <v>17.190000000000001</v>
      </c>
      <c r="BB2819" s="118">
        <v>17.1875</v>
      </c>
      <c r="BC2819" s="76">
        <f t="shared" si="1601"/>
        <v>17.074583333333333</v>
      </c>
      <c r="BD2819" s="76">
        <f t="shared" si="1602"/>
        <v>17.084833333333332</v>
      </c>
      <c r="BE2819" s="77">
        <f t="shared" si="1608"/>
        <v>6.613143317308885E-3</v>
      </c>
      <c r="BF2819" s="77">
        <f t="shared" si="1599"/>
        <v>6.1555570730376305E-3</v>
      </c>
    </row>
    <row r="2820" spans="1:58" s="23" customFormat="1" ht="15.75" customHeight="1" x14ac:dyDescent="0.4">
      <c r="A2820" s="116">
        <v>42215</v>
      </c>
      <c r="B2820" s="112">
        <v>13.925000000000001</v>
      </c>
      <c r="C2820" s="112">
        <v>15.324999999999999</v>
      </c>
      <c r="D2820" s="112">
        <v>16.074999999999999</v>
      </c>
      <c r="E2820" s="112">
        <v>16.574999999999999</v>
      </c>
      <c r="F2820" s="112">
        <v>16.824999999999999</v>
      </c>
      <c r="G2820" s="112">
        <v>17.524999999999999</v>
      </c>
      <c r="H2820" s="113">
        <v>17.875</v>
      </c>
      <c r="I2820" s="90">
        <f t="shared" si="1621"/>
        <v>14.415000000000001</v>
      </c>
      <c r="J2820" s="90">
        <f t="shared" si="1622"/>
        <v>15.587499999999999</v>
      </c>
      <c r="K2820" s="114">
        <v>13</v>
      </c>
      <c r="L2820" s="115">
        <v>0.05</v>
      </c>
      <c r="M2820" s="90">
        <v>11.06</v>
      </c>
      <c r="N2820" s="90">
        <v>12.13</v>
      </c>
      <c r="O2820" s="90">
        <v>14.71</v>
      </c>
      <c r="P2820" s="90">
        <v>16.37</v>
      </c>
      <c r="Q2820" s="90">
        <v>18.23</v>
      </c>
      <c r="R2820" s="63">
        <f t="shared" si="1610"/>
        <v>7.8900000000000006</v>
      </c>
      <c r="S2820" s="64">
        <f t="shared" si="1609"/>
        <v>-2.9599999999999939E-2</v>
      </c>
      <c r="T2820" s="65">
        <f t="shared" si="1603"/>
        <v>0.91178895300906837</v>
      </c>
      <c r="U2820" s="65">
        <f t="shared" si="1603"/>
        <v>0.82460910944935417</v>
      </c>
      <c r="V2820" s="65">
        <f t="shared" si="1611"/>
        <v>0.74098961514966399</v>
      </c>
      <c r="W2820" s="65">
        <f t="shared" si="1612"/>
        <v>0.66538672517827757</v>
      </c>
      <c r="X2820" s="61">
        <f t="shared" si="1623"/>
        <v>0.10053859964093347</v>
      </c>
      <c r="Y2820" s="66">
        <f t="shared" si="1613"/>
        <v>7.8431372549019648E-2</v>
      </c>
      <c r="Z2820" s="61">
        <f t="shared" si="1614"/>
        <v>8.1338883107873572E-2</v>
      </c>
      <c r="AA2820" s="67">
        <f t="shared" si="1615"/>
        <v>14.415000000000001</v>
      </c>
      <c r="AB2820" s="68">
        <f t="shared" si="1616"/>
        <v>0.14798021434460015</v>
      </c>
      <c r="AC2820" s="69">
        <f t="shared" si="1617"/>
        <v>0.18837592745259688</v>
      </c>
      <c r="AD2820" s="70">
        <f>_xlfn.PERCENTILE.EXC(AC2820:$AC$5675,0.5)</f>
        <v>7.9861350718086033E-2</v>
      </c>
      <c r="AE2820" s="70">
        <f>_xlfn.PERCENTILE.EXC($AC2820:AC$5675,0.35)</f>
        <v>4.5111270132435578E-2</v>
      </c>
      <c r="AF2820" s="71">
        <f t="shared" si="1605"/>
        <v>5.4666988064600866E-2</v>
      </c>
      <c r="AG2820" s="70">
        <f t="shared" si="1606"/>
        <v>-0.15601718505541223</v>
      </c>
      <c r="AH2820" s="70">
        <f t="shared" si="1607"/>
        <v>-0.22340702194780063</v>
      </c>
      <c r="AI2820" s="61" t="str">
        <f t="shared" si="1595"/>
        <v>Short VOL</v>
      </c>
      <c r="AJ2820" s="68" t="str">
        <f t="shared" si="1596"/>
        <v>Short VOL</v>
      </c>
      <c r="AK2820" s="72" t="str">
        <f t="shared" si="1597"/>
        <v>00631L</v>
      </c>
      <c r="AL2820" s="73">
        <f t="shared" si="1624"/>
        <v>1</v>
      </c>
      <c r="AM2820" s="72" t="str">
        <f t="shared" si="1600"/>
        <v>00631L</v>
      </c>
      <c r="AN2820" s="73">
        <f t="shared" si="1625"/>
        <v>1</v>
      </c>
      <c r="AO2820" s="74" t="str">
        <f t="shared" ref="AO2820:AO2883" si="1631">IF(AC2820&gt;AF2820,"00631L",IF(AC2820&lt;AH2820,"00631L",IF(AC2820&lt;AG2820,AO2821,"00635U")))</f>
        <v>00631L</v>
      </c>
      <c r="AP2820" s="20">
        <f t="shared" si="1626"/>
        <v>1</v>
      </c>
      <c r="AQ2820" s="74" t="str">
        <f t="shared" si="1604"/>
        <v>00631L</v>
      </c>
      <c r="AR2820" s="20">
        <f t="shared" si="1627"/>
        <v>1</v>
      </c>
      <c r="AS2820" s="74" t="str">
        <f t="shared" si="1598"/>
        <v>00631L</v>
      </c>
      <c r="AT2820" s="20">
        <f t="shared" si="1628"/>
        <v>1</v>
      </c>
      <c r="AU2820" s="74" t="str">
        <f t="shared" si="1618"/>
        <v>00631L</v>
      </c>
      <c r="AV2820" s="20">
        <f t="shared" si="1629"/>
        <v>1</v>
      </c>
      <c r="AW2820" s="74" t="str">
        <f t="shared" si="1619"/>
        <v>00631L</v>
      </c>
      <c r="AX2820" s="20">
        <f t="shared" si="1620"/>
        <v>1</v>
      </c>
      <c r="AY2820" s="20">
        <f t="shared" si="1630"/>
        <v>0</v>
      </c>
      <c r="AZ2820" s="116">
        <v>42216</v>
      </c>
      <c r="BA2820" s="117">
        <v>17.350000000000001</v>
      </c>
      <c r="BB2820" s="118">
        <v>17.350000000000001</v>
      </c>
      <c r="BC2820" s="76">
        <f t="shared" si="1601"/>
        <v>17.062291666666667</v>
      </c>
      <c r="BD2820" s="76">
        <f t="shared" si="1602"/>
        <v>17.077291666666667</v>
      </c>
      <c r="BE2820" s="77">
        <f t="shared" si="1608"/>
        <v>1.6862232750094699E-2</v>
      </c>
      <c r="BF2820" s="77">
        <f t="shared" si="1599"/>
        <v>1.5969062229325044E-2</v>
      </c>
    </row>
    <row r="2821" spans="1:58" s="23" customFormat="1" ht="15.75" customHeight="1" x14ac:dyDescent="0.4">
      <c r="A2821" s="116">
        <v>42214</v>
      </c>
      <c r="B2821" s="112">
        <v>14.074999999999999</v>
      </c>
      <c r="C2821" s="112">
        <v>15.375</v>
      </c>
      <c r="D2821" s="112">
        <v>16.175000000000001</v>
      </c>
      <c r="E2821" s="112">
        <v>16.625</v>
      </c>
      <c r="F2821" s="112">
        <v>16.875</v>
      </c>
      <c r="G2821" s="112">
        <v>17.524999999999999</v>
      </c>
      <c r="H2821" s="113">
        <v>17.925000000000001</v>
      </c>
      <c r="I2821" s="90">
        <f t="shared" si="1621"/>
        <v>14.465</v>
      </c>
      <c r="J2821" s="90">
        <f t="shared" si="1622"/>
        <v>15.615</v>
      </c>
      <c r="K2821" s="114">
        <v>14</v>
      </c>
      <c r="L2821" s="115">
        <v>0.05</v>
      </c>
      <c r="M2821" s="90">
        <v>12.18</v>
      </c>
      <c r="N2821" s="90">
        <v>12.5</v>
      </c>
      <c r="O2821" s="90">
        <v>14.92</v>
      </c>
      <c r="P2821" s="90">
        <v>16.52</v>
      </c>
      <c r="Q2821" s="90">
        <v>18.37</v>
      </c>
      <c r="R2821" s="63">
        <f t="shared" si="1610"/>
        <v>6.759999999999998</v>
      </c>
      <c r="S2821" s="64">
        <f t="shared" si="1609"/>
        <v>-6.994047619047615E-2</v>
      </c>
      <c r="T2821" s="65">
        <f t="shared" si="1603"/>
        <v>0.97439999999999993</v>
      </c>
      <c r="U2821" s="65">
        <f t="shared" si="1603"/>
        <v>0.83780160857908847</v>
      </c>
      <c r="V2821" s="65">
        <f t="shared" si="1611"/>
        <v>0.7566585956416465</v>
      </c>
      <c r="W2821" s="65">
        <f t="shared" si="1612"/>
        <v>0.68045726728361455</v>
      </c>
      <c r="X2821" s="61">
        <f t="shared" si="1623"/>
        <v>9.2362344582593306E-2</v>
      </c>
      <c r="Y2821" s="66">
        <f t="shared" si="1613"/>
        <v>7.8195488721804554E-2</v>
      </c>
      <c r="Z2821" s="61">
        <f t="shared" si="1614"/>
        <v>7.9502246802627061E-2</v>
      </c>
      <c r="AA2821" s="67">
        <f t="shared" si="1615"/>
        <v>14.465</v>
      </c>
      <c r="AB2821" s="68">
        <f t="shared" si="1616"/>
        <v>0.12599999999999995</v>
      </c>
      <c r="AC2821" s="69">
        <f t="shared" si="1617"/>
        <v>0.15719999999999998</v>
      </c>
      <c r="AD2821" s="70">
        <f>_xlfn.PERCENTILE.EXC(AC2821:$AC$5675,0.5)</f>
        <v>7.9809094524724941E-2</v>
      </c>
      <c r="AE2821" s="70">
        <f>_xlfn.PERCENTILE.EXC($AC2821:AC$5675,0.35)</f>
        <v>4.5100687375274617E-2</v>
      </c>
      <c r="AF2821" s="71">
        <f t="shared" si="1605"/>
        <v>5.4445691337581981E-2</v>
      </c>
      <c r="AG2821" s="70">
        <f t="shared" si="1606"/>
        <v>-0.15601718505541223</v>
      </c>
      <c r="AH2821" s="70">
        <f t="shared" si="1607"/>
        <v>-0.22340702194780063</v>
      </c>
      <c r="AI2821" s="61" t="str">
        <f t="shared" ref="AI2821:AI2884" si="1632">IF(AC2821&gt;AD2821,"Short VOL","Safety")</f>
        <v>Short VOL</v>
      </c>
      <c r="AJ2821" s="68" t="str">
        <f t="shared" ref="AJ2821:AJ2884" si="1633">IF(AC2821&gt;AF2821,"Short VOL","Safety")</f>
        <v>Short VOL</v>
      </c>
      <c r="AK2821" s="72" t="str">
        <f t="shared" ref="AK2821:AK2884" si="1634">IF(AO2821 = "00631L","00631L",IF(AS2821 = "00631L","00631L","00635U"))</f>
        <v>00631L</v>
      </c>
      <c r="AL2821" s="73">
        <f t="shared" si="1624"/>
        <v>1</v>
      </c>
      <c r="AM2821" s="72" t="str">
        <f t="shared" si="1600"/>
        <v>00631L</v>
      </c>
      <c r="AN2821" s="73">
        <f t="shared" si="1625"/>
        <v>1</v>
      </c>
      <c r="AO2821" s="74" t="str">
        <f t="shared" si="1631"/>
        <v>00631L</v>
      </c>
      <c r="AP2821" s="20">
        <f t="shared" si="1626"/>
        <v>1</v>
      </c>
      <c r="AQ2821" s="74" t="str">
        <f t="shared" si="1604"/>
        <v>00631L</v>
      </c>
      <c r="AR2821" s="20">
        <f t="shared" si="1627"/>
        <v>1</v>
      </c>
      <c r="AS2821" s="74" t="str">
        <f t="shared" ref="AS2821:AS2884" si="1635">IF(BA2821&gt;BD2821,IF(BF2821&lt;0.2,"00631L","00635U"),"00635U")</f>
        <v>00631L</v>
      </c>
      <c r="AT2821" s="20">
        <f t="shared" si="1628"/>
        <v>1</v>
      </c>
      <c r="AU2821" s="74" t="str">
        <f t="shared" si="1618"/>
        <v>00631L</v>
      </c>
      <c r="AV2821" s="20">
        <f t="shared" si="1629"/>
        <v>1</v>
      </c>
      <c r="AW2821" s="74" t="str">
        <f t="shared" si="1619"/>
        <v>00631L</v>
      </c>
      <c r="AX2821" s="20">
        <f t="shared" si="1620"/>
        <v>1</v>
      </c>
      <c r="AY2821" s="20">
        <f t="shared" si="1630"/>
        <v>0</v>
      </c>
      <c r="AZ2821" s="116">
        <v>42215</v>
      </c>
      <c r="BA2821" s="117">
        <v>17.350000000000001</v>
      </c>
      <c r="BB2821" s="118">
        <v>17.5625</v>
      </c>
      <c r="BC2821" s="76">
        <f t="shared" si="1601"/>
        <v>17.048125000000002</v>
      </c>
      <c r="BD2821" s="76">
        <f t="shared" si="1602"/>
        <v>17.062291666666667</v>
      </c>
      <c r="BE2821" s="77">
        <f t="shared" si="1608"/>
        <v>3.0171939729442241E-2</v>
      </c>
      <c r="BF2821" s="77">
        <f t="shared" ref="BF2821:BF2884" si="1636">(BA2821-BD2821)/BD2821</f>
        <v>1.6862232750094699E-2</v>
      </c>
    </row>
    <row r="2822" spans="1:58" s="23" customFormat="1" ht="15.75" customHeight="1" x14ac:dyDescent="0.4">
      <c r="A2822" s="116">
        <v>42213</v>
      </c>
      <c r="B2822" s="112">
        <v>14.375</v>
      </c>
      <c r="C2822" s="112">
        <v>15.475</v>
      </c>
      <c r="D2822" s="112">
        <v>16.175000000000001</v>
      </c>
      <c r="E2822" s="112">
        <v>16.574999999999999</v>
      </c>
      <c r="F2822" s="112">
        <v>16.824999999999999</v>
      </c>
      <c r="G2822" s="112">
        <v>17.524999999999999</v>
      </c>
      <c r="H2822" s="113">
        <v>17.925000000000001</v>
      </c>
      <c r="I2822" s="90">
        <f t="shared" si="1621"/>
        <v>14.65</v>
      </c>
      <c r="J2822" s="90">
        <f t="shared" si="1622"/>
        <v>15.65</v>
      </c>
      <c r="K2822" s="114">
        <v>15</v>
      </c>
      <c r="L2822" s="115">
        <v>0.05</v>
      </c>
      <c r="M2822" s="90">
        <v>13.62</v>
      </c>
      <c r="N2822" s="90">
        <v>13.44</v>
      </c>
      <c r="O2822" s="90">
        <v>15.43</v>
      </c>
      <c r="P2822" s="90">
        <v>16.8</v>
      </c>
      <c r="Q2822" s="90">
        <v>18.760000000000002</v>
      </c>
      <c r="R2822" s="63">
        <f t="shared" si="1610"/>
        <v>5.1700000000000053</v>
      </c>
      <c r="S2822" s="64">
        <f t="shared" si="1609"/>
        <v>-0.13846153846153847</v>
      </c>
      <c r="T2822" s="65">
        <f t="shared" si="1603"/>
        <v>1.0133928571428572</v>
      </c>
      <c r="U2822" s="65">
        <f t="shared" si="1603"/>
        <v>0.87103046014257934</v>
      </c>
      <c r="V2822" s="65">
        <f t="shared" si="1611"/>
        <v>0.79999999999999993</v>
      </c>
      <c r="W2822" s="65">
        <f t="shared" si="1612"/>
        <v>0.71641791044776115</v>
      </c>
      <c r="X2822" s="61">
        <f t="shared" si="1623"/>
        <v>7.6521739130434752E-2</v>
      </c>
      <c r="Y2822" s="66">
        <f t="shared" si="1613"/>
        <v>8.1447963800905063E-2</v>
      </c>
      <c r="Z2822" s="61">
        <f t="shared" si="1614"/>
        <v>6.8259385665529013E-2</v>
      </c>
      <c r="AA2822" s="67">
        <f t="shared" si="1615"/>
        <v>14.65</v>
      </c>
      <c r="AB2822" s="68">
        <f t="shared" si="1616"/>
        <v>6.9568452380952425E-2</v>
      </c>
      <c r="AC2822" s="69">
        <f t="shared" si="1617"/>
        <v>9.0029761904761973E-2</v>
      </c>
      <c r="AD2822" s="70">
        <f>_xlfn.PERCENTILE.EXC(AC2822:$AC$5675,0.5)</f>
        <v>7.9775236917534881E-2</v>
      </c>
      <c r="AE2822" s="70">
        <f>_xlfn.PERCENTILE.EXC($AC2822:AC$5675,0.35)</f>
        <v>4.5090104618113663E-2</v>
      </c>
      <c r="AF2822" s="71">
        <f t="shared" si="1605"/>
        <v>5.4148526143983682E-2</v>
      </c>
      <c r="AG2822" s="70">
        <f t="shared" si="1606"/>
        <v>-0.15867682479840806</v>
      </c>
      <c r="AH2822" s="70">
        <f t="shared" si="1607"/>
        <v>-0.22340702194780063</v>
      </c>
      <c r="AI2822" s="61" t="str">
        <f t="shared" si="1632"/>
        <v>Short VOL</v>
      </c>
      <c r="AJ2822" s="68" t="str">
        <f t="shared" si="1633"/>
        <v>Short VOL</v>
      </c>
      <c r="AK2822" s="72" t="str">
        <f t="shared" si="1634"/>
        <v>00631L</v>
      </c>
      <c r="AL2822" s="73">
        <f t="shared" si="1624"/>
        <v>1</v>
      </c>
      <c r="AM2822" s="72" t="str">
        <f t="shared" ref="AM2822:AM2885" si="1637">IF(AO2822&lt;&gt;AQ2822,AM2823,AO2822)</f>
        <v>00631L</v>
      </c>
      <c r="AN2822" s="73">
        <f t="shared" si="1625"/>
        <v>1</v>
      </c>
      <c r="AO2822" s="74" t="str">
        <f t="shared" si="1631"/>
        <v>00631L</v>
      </c>
      <c r="AP2822" s="20">
        <f t="shared" si="1626"/>
        <v>1</v>
      </c>
      <c r="AQ2822" s="74" t="str">
        <f t="shared" si="1604"/>
        <v>00631L</v>
      </c>
      <c r="AR2822" s="20">
        <f t="shared" si="1627"/>
        <v>1</v>
      </c>
      <c r="AS2822" s="74" t="str">
        <f t="shared" si="1635"/>
        <v>00631L</v>
      </c>
      <c r="AT2822" s="20">
        <f t="shared" si="1628"/>
        <v>1</v>
      </c>
      <c r="AU2822" s="74" t="str">
        <f t="shared" si="1618"/>
        <v>00631L</v>
      </c>
      <c r="AV2822" s="20">
        <f t="shared" si="1629"/>
        <v>1</v>
      </c>
      <c r="AW2822" s="74" t="str">
        <f t="shared" si="1619"/>
        <v>00631L</v>
      </c>
      <c r="AX2822" s="20">
        <f t="shared" si="1620"/>
        <v>1</v>
      </c>
      <c r="AY2822" s="20">
        <f t="shared" si="1630"/>
        <v>0</v>
      </c>
      <c r="AZ2822" s="116">
        <v>42214</v>
      </c>
      <c r="BA2822" s="117">
        <v>17.63</v>
      </c>
      <c r="BB2822" s="118">
        <v>17.625</v>
      </c>
      <c r="BC2822" s="76">
        <f t="shared" ref="BC2822:BC2885" si="1638">AVERAGE(BB2822:BB2881)</f>
        <v>17.027083333333334</v>
      </c>
      <c r="BD2822" s="76">
        <f t="shared" ref="BD2822:BD2885" si="1639">AVERAGE(BA2822,BB2822:BB2880)</f>
        <v>17.049250000000001</v>
      </c>
      <c r="BE2822" s="77">
        <f t="shared" si="1608"/>
        <v>3.5115624617643448E-2</v>
      </c>
      <c r="BF2822" s="77">
        <f t="shared" si="1636"/>
        <v>3.4063081953751531E-2</v>
      </c>
    </row>
    <row r="2823" spans="1:58" s="23" customFormat="1" ht="15.75" customHeight="1" x14ac:dyDescent="0.4">
      <c r="A2823" s="116">
        <v>42212</v>
      </c>
      <c r="B2823" s="112">
        <v>15.775</v>
      </c>
      <c r="C2823" s="112">
        <v>16.324999999999999</v>
      </c>
      <c r="D2823" s="112">
        <v>16.774999999999999</v>
      </c>
      <c r="E2823" s="112">
        <v>17.074999999999999</v>
      </c>
      <c r="F2823" s="112">
        <v>17.25</v>
      </c>
      <c r="G2823" s="112">
        <v>17.875</v>
      </c>
      <c r="H2823" s="113">
        <v>18.274999999999999</v>
      </c>
      <c r="I2823" s="90">
        <f t="shared" si="1621"/>
        <v>15.885</v>
      </c>
      <c r="J2823" s="90">
        <f t="shared" si="1622"/>
        <v>16.414999999999999</v>
      </c>
      <c r="K2823" s="114">
        <v>16</v>
      </c>
      <c r="L2823" s="115">
        <v>0.05</v>
      </c>
      <c r="M2823" s="90">
        <v>16.61</v>
      </c>
      <c r="N2823" s="90">
        <v>15.6</v>
      </c>
      <c r="O2823" s="90">
        <v>16.78</v>
      </c>
      <c r="P2823" s="90">
        <v>17.78</v>
      </c>
      <c r="Q2823" s="90">
        <v>19.39</v>
      </c>
      <c r="R2823" s="63">
        <f t="shared" si="1610"/>
        <v>2.3500000000000014</v>
      </c>
      <c r="S2823" s="64">
        <f t="shared" si="1609"/>
        <v>0.13537117903930126</v>
      </c>
      <c r="T2823" s="65">
        <f t="shared" si="1603"/>
        <v>1.0647435897435897</v>
      </c>
      <c r="U2823" s="65">
        <f t="shared" si="1603"/>
        <v>0.92967818831942783</v>
      </c>
      <c r="V2823" s="65">
        <f t="shared" si="1611"/>
        <v>0.87739032620922375</v>
      </c>
      <c r="W2823" s="65">
        <f t="shared" si="1612"/>
        <v>0.80453842186694169</v>
      </c>
      <c r="X2823" s="61">
        <f t="shared" si="1623"/>
        <v>3.48652931854199E-2</v>
      </c>
      <c r="Y2823" s="66">
        <f t="shared" si="1613"/>
        <v>7.0278184480234221E-2</v>
      </c>
      <c r="Z2823" s="61">
        <f t="shared" si="1614"/>
        <v>3.3364809568775536E-2</v>
      </c>
      <c r="AA2823" s="67">
        <f t="shared" si="1615"/>
        <v>15.885</v>
      </c>
      <c r="AB2823" s="68">
        <f t="shared" si="1616"/>
        <v>1.1217948717948763E-2</v>
      </c>
      <c r="AC2823" s="69">
        <f t="shared" si="1617"/>
        <v>1.8269230769230777E-2</v>
      </c>
      <c r="AD2823" s="70">
        <f>_xlfn.PERCENTILE.EXC(AC2823:$AC$5675,0.5)</f>
        <v>7.9741379310344834E-2</v>
      </c>
      <c r="AE2823" s="70">
        <f>_xlfn.PERCENTILE.EXC($AC2823:AC$5675,0.35)</f>
        <v>4.5064785251848198E-2</v>
      </c>
      <c r="AF2823" s="71">
        <f t="shared" si="1605"/>
        <v>5.4017712760699853E-2</v>
      </c>
      <c r="AG2823" s="70">
        <f t="shared" si="1606"/>
        <v>-0.15867682479840806</v>
      </c>
      <c r="AH2823" s="70">
        <f t="shared" si="1607"/>
        <v>-0.22340702194780063</v>
      </c>
      <c r="AI2823" s="61" t="str">
        <f t="shared" si="1632"/>
        <v>Safety</v>
      </c>
      <c r="AJ2823" s="68" t="str">
        <f t="shared" si="1633"/>
        <v>Safety</v>
      </c>
      <c r="AK2823" s="72" t="str">
        <f t="shared" si="1634"/>
        <v>00631L</v>
      </c>
      <c r="AL2823" s="73">
        <f t="shared" si="1624"/>
        <v>1</v>
      </c>
      <c r="AM2823" s="72" t="str">
        <f t="shared" si="1637"/>
        <v>00631L</v>
      </c>
      <c r="AN2823" s="73">
        <f t="shared" si="1625"/>
        <v>1</v>
      </c>
      <c r="AO2823" s="74" t="str">
        <f t="shared" si="1631"/>
        <v>00635U</v>
      </c>
      <c r="AP2823" s="20">
        <f t="shared" si="1626"/>
        <v>0</v>
      </c>
      <c r="AQ2823" s="74" t="str">
        <f t="shared" si="1604"/>
        <v>00631L</v>
      </c>
      <c r="AR2823" s="20">
        <f t="shared" si="1627"/>
        <v>1</v>
      </c>
      <c r="AS2823" s="74" t="str">
        <f t="shared" si="1635"/>
        <v>00631L</v>
      </c>
      <c r="AT2823" s="20">
        <f t="shared" si="1628"/>
        <v>1</v>
      </c>
      <c r="AU2823" s="74" t="str">
        <f t="shared" si="1618"/>
        <v>00635U</v>
      </c>
      <c r="AV2823" s="20">
        <f t="shared" si="1629"/>
        <v>0</v>
      </c>
      <c r="AW2823" s="74" t="str">
        <f t="shared" si="1619"/>
        <v>00635U</v>
      </c>
      <c r="AX2823" s="20">
        <f t="shared" si="1620"/>
        <v>0</v>
      </c>
      <c r="AY2823" s="20">
        <f t="shared" si="1630"/>
        <v>1</v>
      </c>
      <c r="AZ2823" s="116">
        <v>42213</v>
      </c>
      <c r="BA2823" s="117">
        <v>17.64</v>
      </c>
      <c r="BB2823" s="118">
        <v>17.6875</v>
      </c>
      <c r="BC2823" s="76">
        <f t="shared" si="1638"/>
        <v>16.998749999999998</v>
      </c>
      <c r="BD2823" s="76">
        <f t="shared" si="1639"/>
        <v>17.027333333333335</v>
      </c>
      <c r="BE2823" s="77">
        <f t="shared" si="1608"/>
        <v>4.051768512390632E-2</v>
      </c>
      <c r="BF2823" s="77">
        <f t="shared" si="1636"/>
        <v>3.5981363298226328E-2</v>
      </c>
    </row>
    <row r="2824" spans="1:58" s="23" customFormat="1" ht="15.75" customHeight="1" x14ac:dyDescent="0.4">
      <c r="A2824" s="116">
        <v>42209</v>
      </c>
      <c r="B2824" s="112">
        <v>14.9</v>
      </c>
      <c r="C2824" s="112">
        <v>15.8</v>
      </c>
      <c r="D2824" s="112">
        <v>16.475000000000001</v>
      </c>
      <c r="E2824" s="112">
        <v>16.824999999999999</v>
      </c>
      <c r="F2824" s="112">
        <v>17.074999999999999</v>
      </c>
      <c r="G2824" s="112">
        <v>17.675000000000001</v>
      </c>
      <c r="H2824" s="113">
        <v>18.100000000000001</v>
      </c>
      <c r="I2824" s="90">
        <f t="shared" si="1621"/>
        <v>15.035</v>
      </c>
      <c r="J2824" s="90">
        <f t="shared" si="1622"/>
        <v>15.901250000000001</v>
      </c>
      <c r="K2824" s="114">
        <v>17</v>
      </c>
      <c r="L2824" s="115">
        <v>0.05</v>
      </c>
      <c r="M2824" s="90">
        <v>13.05</v>
      </c>
      <c r="N2824" s="90">
        <v>13.74</v>
      </c>
      <c r="O2824" s="90">
        <v>15.65</v>
      </c>
      <c r="P2824" s="90">
        <v>17.12</v>
      </c>
      <c r="Q2824" s="90">
        <v>18.87</v>
      </c>
      <c r="R2824" s="63">
        <f t="shared" si="1610"/>
        <v>5.980000000000004</v>
      </c>
      <c r="S2824" s="64">
        <f t="shared" si="1609"/>
        <v>8.7025316455696167E-2</v>
      </c>
      <c r="T2824" s="65">
        <f t="shared" si="1603"/>
        <v>0.94978165938864634</v>
      </c>
      <c r="U2824" s="65">
        <f t="shared" si="1603"/>
        <v>0.87795527156549524</v>
      </c>
      <c r="V2824" s="65">
        <f t="shared" si="1611"/>
        <v>0.80257009345794394</v>
      </c>
      <c r="W2824" s="65">
        <f t="shared" si="1612"/>
        <v>0.72813990461049283</v>
      </c>
      <c r="X2824" s="61">
        <f t="shared" si="1623"/>
        <v>6.0402684563758413E-2</v>
      </c>
      <c r="Y2824" s="66">
        <f t="shared" si="1613"/>
        <v>7.5780089153046196E-2</v>
      </c>
      <c r="Z2824" s="61">
        <f t="shared" si="1614"/>
        <v>5.7615563684735673E-2</v>
      </c>
      <c r="AA2824" s="67">
        <f t="shared" si="1615"/>
        <v>15.035</v>
      </c>
      <c r="AB2824" s="68">
        <f t="shared" si="1616"/>
        <v>8.4425036390101904E-2</v>
      </c>
      <c r="AC2824" s="69">
        <f t="shared" si="1617"/>
        <v>9.4250363901018916E-2</v>
      </c>
      <c r="AD2824" s="70">
        <f>_xlfn.PERCENTILE.EXC(AC2824:$AC$5675,0.5)</f>
        <v>7.9775236917534881E-2</v>
      </c>
      <c r="AE2824" s="70">
        <f>_xlfn.PERCENTILE.EXC($AC2824:AC$5675,0.35)</f>
        <v>4.5099175552823056E-2</v>
      </c>
      <c r="AF2824" s="71">
        <f t="shared" si="1605"/>
        <v>5.4017712760699853E-2</v>
      </c>
      <c r="AG2824" s="70">
        <f t="shared" si="1606"/>
        <v>-0.15867682479840806</v>
      </c>
      <c r="AH2824" s="70">
        <f t="shared" si="1607"/>
        <v>-0.22340702194780063</v>
      </c>
      <c r="AI2824" s="61" t="str">
        <f t="shared" si="1632"/>
        <v>Short VOL</v>
      </c>
      <c r="AJ2824" s="68" t="str">
        <f t="shared" si="1633"/>
        <v>Short VOL</v>
      </c>
      <c r="AK2824" s="72" t="str">
        <f t="shared" si="1634"/>
        <v>00631L</v>
      </c>
      <c r="AL2824" s="73">
        <f t="shared" si="1624"/>
        <v>1</v>
      </c>
      <c r="AM2824" s="72" t="str">
        <f t="shared" si="1637"/>
        <v>00631L</v>
      </c>
      <c r="AN2824" s="73">
        <f t="shared" si="1625"/>
        <v>1</v>
      </c>
      <c r="AO2824" s="74" t="str">
        <f t="shared" si="1631"/>
        <v>00631L</v>
      </c>
      <c r="AP2824" s="20">
        <f t="shared" si="1626"/>
        <v>1</v>
      </c>
      <c r="AQ2824" s="74" t="str">
        <f t="shared" si="1604"/>
        <v>00631L</v>
      </c>
      <c r="AR2824" s="20">
        <f t="shared" si="1627"/>
        <v>1</v>
      </c>
      <c r="AS2824" s="74" t="str">
        <f t="shared" si="1635"/>
        <v>00631L</v>
      </c>
      <c r="AT2824" s="20">
        <f t="shared" si="1628"/>
        <v>1</v>
      </c>
      <c r="AU2824" s="74" t="str">
        <f t="shared" si="1618"/>
        <v>00631L</v>
      </c>
      <c r="AV2824" s="20">
        <f t="shared" si="1629"/>
        <v>1</v>
      </c>
      <c r="AW2824" s="74" t="str">
        <f t="shared" si="1619"/>
        <v>00631L</v>
      </c>
      <c r="AX2824" s="20">
        <f t="shared" si="1620"/>
        <v>1</v>
      </c>
      <c r="AY2824" s="20">
        <f t="shared" si="1630"/>
        <v>0</v>
      </c>
      <c r="AZ2824" s="116">
        <v>42212</v>
      </c>
      <c r="BA2824" s="117">
        <v>17.64</v>
      </c>
      <c r="BB2824" s="118">
        <v>17.637499999999999</v>
      </c>
      <c r="BC2824" s="76">
        <f t="shared" si="1638"/>
        <v>16.96875</v>
      </c>
      <c r="BD2824" s="76">
        <f t="shared" si="1639"/>
        <v>16.997958333333333</v>
      </c>
      <c r="BE2824" s="77">
        <f t="shared" si="1608"/>
        <v>3.9410681399631636E-2</v>
      </c>
      <c r="BF2824" s="77">
        <f t="shared" si="1636"/>
        <v>3.7771693169032602E-2</v>
      </c>
    </row>
    <row r="2825" spans="1:58" s="23" customFormat="1" ht="15.75" customHeight="1" x14ac:dyDescent="0.4">
      <c r="A2825" s="116">
        <v>42208</v>
      </c>
      <c r="B2825" s="112">
        <v>14.275</v>
      </c>
      <c r="C2825" s="112">
        <v>15.425000000000001</v>
      </c>
      <c r="D2825" s="112">
        <v>16.175000000000001</v>
      </c>
      <c r="E2825" s="112">
        <v>16.625</v>
      </c>
      <c r="F2825" s="112">
        <v>16.875</v>
      </c>
      <c r="G2825" s="112">
        <v>17.524999999999999</v>
      </c>
      <c r="H2825" s="113">
        <v>17.925000000000001</v>
      </c>
      <c r="I2825" s="90">
        <f t="shared" si="1621"/>
        <v>14.39</v>
      </c>
      <c r="J2825" s="90">
        <f t="shared" si="1622"/>
        <v>15.5</v>
      </c>
      <c r="K2825" s="114">
        <v>18</v>
      </c>
      <c r="L2825" s="115">
        <v>0.05</v>
      </c>
      <c r="M2825" s="90">
        <v>11.91</v>
      </c>
      <c r="N2825" s="90">
        <v>12.64</v>
      </c>
      <c r="O2825" s="90">
        <v>14.92</v>
      </c>
      <c r="P2825" s="90">
        <v>16.59</v>
      </c>
      <c r="Q2825" s="90">
        <v>18.66</v>
      </c>
      <c r="R2825" s="63">
        <f t="shared" si="1610"/>
        <v>6.9599999999999973</v>
      </c>
      <c r="S2825" s="64">
        <f t="shared" si="1609"/>
        <v>4.2904290429043021E-2</v>
      </c>
      <c r="T2825" s="65">
        <f t="shared" ref="T2825:U2888" si="1640">M2825/N2825</f>
        <v>0.94224683544303789</v>
      </c>
      <c r="U2825" s="65">
        <f t="shared" si="1640"/>
        <v>0.84718498659517427</v>
      </c>
      <c r="V2825" s="65">
        <f t="shared" si="1611"/>
        <v>0.76190476190476197</v>
      </c>
      <c r="W2825" s="65">
        <f t="shared" si="1612"/>
        <v>0.67738478027867099</v>
      </c>
      <c r="X2825" s="61">
        <f t="shared" si="1623"/>
        <v>8.0560420315236456E-2</v>
      </c>
      <c r="Y2825" s="66">
        <f t="shared" si="1613"/>
        <v>7.8195488721804554E-2</v>
      </c>
      <c r="Z2825" s="61">
        <f t="shared" si="1614"/>
        <v>7.7136900625434282E-2</v>
      </c>
      <c r="AA2825" s="67">
        <f t="shared" si="1615"/>
        <v>14.39</v>
      </c>
      <c r="AB2825" s="68">
        <f t="shared" si="1616"/>
        <v>0.12935126582278478</v>
      </c>
      <c r="AC2825" s="69">
        <f t="shared" si="1617"/>
        <v>0.13844936708860758</v>
      </c>
      <c r="AD2825" s="70">
        <f>_xlfn.PERCENTILE.EXC(AC2825:$AC$5675,0.5)</f>
        <v>7.9741379310344834E-2</v>
      </c>
      <c r="AE2825" s="70">
        <f>_xlfn.PERCENTILE.EXC($AC2825:AC$5675,0.35)</f>
        <v>4.5088592795662095E-2</v>
      </c>
      <c r="AF2825" s="71">
        <f t="shared" si="1605"/>
        <v>5.3865209515041729E-2</v>
      </c>
      <c r="AG2825" s="70">
        <f t="shared" si="1606"/>
        <v>-0.15867682479840806</v>
      </c>
      <c r="AH2825" s="70">
        <f t="shared" si="1607"/>
        <v>-0.22340702194780063</v>
      </c>
      <c r="AI2825" s="61" t="str">
        <f t="shared" si="1632"/>
        <v>Short VOL</v>
      </c>
      <c r="AJ2825" s="68" t="str">
        <f t="shared" si="1633"/>
        <v>Short VOL</v>
      </c>
      <c r="AK2825" s="72" t="str">
        <f t="shared" si="1634"/>
        <v>00631L</v>
      </c>
      <c r="AL2825" s="73">
        <f t="shared" si="1624"/>
        <v>1</v>
      </c>
      <c r="AM2825" s="72" t="str">
        <f t="shared" si="1637"/>
        <v>00631L</v>
      </c>
      <c r="AN2825" s="73">
        <f t="shared" si="1625"/>
        <v>1</v>
      </c>
      <c r="AO2825" s="74" t="str">
        <f t="shared" si="1631"/>
        <v>00631L</v>
      </c>
      <c r="AP2825" s="20">
        <f t="shared" si="1626"/>
        <v>1</v>
      </c>
      <c r="AQ2825" s="74" t="str">
        <f t="shared" si="1604"/>
        <v>00631L</v>
      </c>
      <c r="AR2825" s="20">
        <f t="shared" si="1627"/>
        <v>1</v>
      </c>
      <c r="AS2825" s="74" t="str">
        <f t="shared" si="1635"/>
        <v>00631L</v>
      </c>
      <c r="AT2825" s="20">
        <f t="shared" si="1628"/>
        <v>1</v>
      </c>
      <c r="AU2825" s="74" t="str">
        <f t="shared" si="1618"/>
        <v>00631L</v>
      </c>
      <c r="AV2825" s="20">
        <f t="shared" si="1629"/>
        <v>1</v>
      </c>
      <c r="AW2825" s="74" t="str">
        <f t="shared" si="1619"/>
        <v>00631L</v>
      </c>
      <c r="AX2825" s="20">
        <f t="shared" si="1620"/>
        <v>1</v>
      </c>
      <c r="AY2825" s="20">
        <f t="shared" si="1630"/>
        <v>0</v>
      </c>
      <c r="AZ2825" s="116">
        <v>42209</v>
      </c>
      <c r="BA2825" s="117">
        <v>17.66</v>
      </c>
      <c r="BB2825" s="118">
        <v>17.662500000000001</v>
      </c>
      <c r="BC2825" s="76">
        <f t="shared" si="1638"/>
        <v>16.943750000000001</v>
      </c>
      <c r="BD2825" s="76">
        <f t="shared" si="1639"/>
        <v>16.969124999999998</v>
      </c>
      <c r="BE2825" s="77">
        <f t="shared" si="1608"/>
        <v>4.2419771302102539E-2</v>
      </c>
      <c r="BF2825" s="77">
        <f t="shared" si="1636"/>
        <v>4.0713649053796347E-2</v>
      </c>
    </row>
    <row r="2826" spans="1:58" s="23" customFormat="1" ht="15.75" customHeight="1" x14ac:dyDescent="0.4">
      <c r="A2826" s="116">
        <v>42207</v>
      </c>
      <c r="B2826" s="112">
        <v>14.175000000000001</v>
      </c>
      <c r="C2826" s="112">
        <v>15.324999999999999</v>
      </c>
      <c r="D2826" s="112">
        <v>16.074999999999999</v>
      </c>
      <c r="E2826" s="112">
        <v>16.574999999999999</v>
      </c>
      <c r="F2826" s="112">
        <v>16.850000000000001</v>
      </c>
      <c r="G2826" s="112">
        <v>17.524999999999999</v>
      </c>
      <c r="H2826" s="113">
        <v>17.875</v>
      </c>
      <c r="I2826" s="90">
        <f t="shared" si="1621"/>
        <v>14.2325</v>
      </c>
      <c r="J2826" s="90">
        <f t="shared" si="1622"/>
        <v>15.362499999999999</v>
      </c>
      <c r="K2826" s="114">
        <v>19</v>
      </c>
      <c r="L2826" s="115">
        <v>0.05</v>
      </c>
      <c r="M2826" s="90">
        <v>11.2</v>
      </c>
      <c r="N2826" s="90">
        <v>12.12</v>
      </c>
      <c r="O2826" s="90">
        <v>14.81</v>
      </c>
      <c r="P2826" s="90">
        <v>16.36</v>
      </c>
      <c r="Q2826" s="90">
        <v>18.420000000000002</v>
      </c>
      <c r="R2826" s="63">
        <f t="shared" si="1610"/>
        <v>7.8500000000000014</v>
      </c>
      <c r="S2826" s="64">
        <f t="shared" si="1609"/>
        <v>-8.1833060556465963E-3</v>
      </c>
      <c r="T2826" s="65">
        <f t="shared" si="1640"/>
        <v>0.92409240924092406</v>
      </c>
      <c r="U2826" s="65">
        <f t="shared" si="1640"/>
        <v>0.81836596893990543</v>
      </c>
      <c r="V2826" s="65">
        <f t="shared" si="1611"/>
        <v>0.74083129584352081</v>
      </c>
      <c r="W2826" s="65">
        <f t="shared" si="1612"/>
        <v>0.65798045602605848</v>
      </c>
      <c r="X2826" s="61">
        <f t="shared" si="1623"/>
        <v>8.112874779541436E-2</v>
      </c>
      <c r="Y2826" s="66">
        <f t="shared" si="1613"/>
        <v>7.8431372549019648E-2</v>
      </c>
      <c r="Z2826" s="61">
        <f t="shared" si="1614"/>
        <v>7.9395749165641946E-2</v>
      </c>
      <c r="AA2826" s="67">
        <f t="shared" si="1615"/>
        <v>14.232500000000002</v>
      </c>
      <c r="AB2826" s="68">
        <f t="shared" si="1616"/>
        <v>0.16955445544554468</v>
      </c>
      <c r="AC2826" s="69">
        <f t="shared" si="1617"/>
        <v>0.17429867986798703</v>
      </c>
      <c r="AD2826" s="70">
        <f>_xlfn.PERCENTILE.EXC(AC2826:$AC$5675,0.5)</f>
        <v>7.9741030011736436E-2</v>
      </c>
      <c r="AE2826" s="70">
        <f>_xlfn.PERCENTILE.EXC($AC2826:AC$5675,0.35)</f>
        <v>4.5055905124844371E-2</v>
      </c>
      <c r="AF2826" s="71">
        <f t="shared" si="1605"/>
        <v>5.3684664649337049E-2</v>
      </c>
      <c r="AG2826" s="70">
        <f t="shared" si="1606"/>
        <v>-0.16227757222071817</v>
      </c>
      <c r="AH2826" s="70">
        <f t="shared" si="1607"/>
        <v>-0.22340702194780063</v>
      </c>
      <c r="AI2826" s="61" t="str">
        <f t="shared" si="1632"/>
        <v>Short VOL</v>
      </c>
      <c r="AJ2826" s="68" t="str">
        <f t="shared" si="1633"/>
        <v>Short VOL</v>
      </c>
      <c r="AK2826" s="72" t="str">
        <f t="shared" si="1634"/>
        <v>00631L</v>
      </c>
      <c r="AL2826" s="73">
        <f t="shared" si="1624"/>
        <v>1</v>
      </c>
      <c r="AM2826" s="72" t="str">
        <f t="shared" si="1637"/>
        <v>00631L</v>
      </c>
      <c r="AN2826" s="73">
        <f t="shared" si="1625"/>
        <v>1</v>
      </c>
      <c r="AO2826" s="74" t="str">
        <f t="shared" si="1631"/>
        <v>00631L</v>
      </c>
      <c r="AP2826" s="20">
        <f t="shared" si="1626"/>
        <v>1</v>
      </c>
      <c r="AQ2826" s="74" t="str">
        <f t="shared" ref="AQ2826:AQ2889" si="1641">IF(BB2826&gt;BC2826,IF(BE2826&lt;0.2,"00631L","00635U"),"00635U")</f>
        <v>00631L</v>
      </c>
      <c r="AR2826" s="20">
        <f t="shared" si="1627"/>
        <v>1</v>
      </c>
      <c r="AS2826" s="74" t="str">
        <f t="shared" si="1635"/>
        <v>00631L</v>
      </c>
      <c r="AT2826" s="20">
        <f t="shared" si="1628"/>
        <v>1</v>
      </c>
      <c r="AU2826" s="74" t="str">
        <f t="shared" si="1618"/>
        <v>00631L</v>
      </c>
      <c r="AV2826" s="20">
        <f t="shared" si="1629"/>
        <v>1</v>
      </c>
      <c r="AW2826" s="74" t="str">
        <f t="shared" si="1619"/>
        <v>00631L</v>
      </c>
      <c r="AX2826" s="20">
        <f t="shared" si="1620"/>
        <v>1</v>
      </c>
      <c r="AY2826" s="20">
        <f t="shared" si="1630"/>
        <v>0</v>
      </c>
      <c r="AZ2826" s="116">
        <v>42208</v>
      </c>
      <c r="BA2826" s="117">
        <v>17.63</v>
      </c>
      <c r="BB2826" s="118">
        <v>17.475000000000001</v>
      </c>
      <c r="BC2826" s="76">
        <f t="shared" si="1638"/>
        <v>16.920624999999998</v>
      </c>
      <c r="BD2826" s="76">
        <f t="shared" si="1639"/>
        <v>16.943208333333335</v>
      </c>
      <c r="BE2826" s="77">
        <f t="shared" si="1608"/>
        <v>3.276326967827748E-2</v>
      </c>
      <c r="BF2826" s="77">
        <f t="shared" si="1636"/>
        <v>4.0534924269065395E-2</v>
      </c>
    </row>
    <row r="2827" spans="1:58" s="23" customFormat="1" ht="15.75" customHeight="1" x14ac:dyDescent="0.4">
      <c r="A2827" s="116">
        <v>42206</v>
      </c>
      <c r="B2827" s="112">
        <v>12.375</v>
      </c>
      <c r="C2827" s="112">
        <v>14.225</v>
      </c>
      <c r="D2827" s="112">
        <v>15.225</v>
      </c>
      <c r="E2827" s="112">
        <v>15.975</v>
      </c>
      <c r="F2827" s="112">
        <v>16.475000000000001</v>
      </c>
      <c r="G2827" s="112">
        <v>16.774999999999999</v>
      </c>
      <c r="H2827" s="113">
        <v>17.425000000000001</v>
      </c>
      <c r="I2827" s="90">
        <f t="shared" si="1621"/>
        <v>14.225</v>
      </c>
      <c r="J2827" s="90">
        <f t="shared" si="1622"/>
        <v>15.225</v>
      </c>
      <c r="K2827" s="114">
        <v>0</v>
      </c>
      <c r="L2827" s="115">
        <v>4.1666666666666664E-2</v>
      </c>
      <c r="M2827" s="90">
        <v>11.32</v>
      </c>
      <c r="N2827" s="90">
        <v>12.22</v>
      </c>
      <c r="O2827" s="90">
        <v>14.75</v>
      </c>
      <c r="P2827" s="90">
        <v>16.399999999999999</v>
      </c>
      <c r="Q2827" s="90">
        <v>18.43</v>
      </c>
      <c r="R2827" s="63">
        <f t="shared" si="1610"/>
        <v>7.6099999999999994</v>
      </c>
      <c r="S2827" s="64">
        <f t="shared" si="1609"/>
        <v>-2.4489795918366825E-3</v>
      </c>
      <c r="T2827" s="65">
        <f t="shared" si="1640"/>
        <v>0.92635024549918166</v>
      </c>
      <c r="U2827" s="65">
        <f t="shared" si="1640"/>
        <v>0.82847457627118648</v>
      </c>
      <c r="V2827" s="65">
        <f t="shared" si="1611"/>
        <v>0.7451219512195123</v>
      </c>
      <c r="W2827" s="65">
        <f t="shared" si="1612"/>
        <v>0.66304937601736302</v>
      </c>
      <c r="X2827" s="61">
        <f t="shared" si="1623"/>
        <v>0.14949494949494946</v>
      </c>
      <c r="Y2827" s="66">
        <f t="shared" si="1613"/>
        <v>9.0766823161189433E-2</v>
      </c>
      <c r="Z2827" s="61">
        <f t="shared" si="1614"/>
        <v>7.0298769771529004E-2</v>
      </c>
      <c r="AA2827" s="67">
        <f t="shared" si="1615"/>
        <v>14.225</v>
      </c>
      <c r="AB2827" s="68">
        <f t="shared" si="1616"/>
        <v>1.2684124386251994E-2</v>
      </c>
      <c r="AC2827" s="69">
        <f t="shared" si="1617"/>
        <v>0.16407528641571187</v>
      </c>
      <c r="AD2827" s="70">
        <f>_xlfn.PERCENTILE.EXC(AC2827:$AC$5675,0.5)</f>
        <v>7.9740680713128037E-2</v>
      </c>
      <c r="AE2827" s="70">
        <f>_xlfn.PERCENTILE.EXC($AC2827:AC$5675,0.35)</f>
        <v>4.4993744235817652E-2</v>
      </c>
      <c r="AF2827" s="71">
        <f t="shared" si="1605"/>
        <v>5.3380520145963478E-2</v>
      </c>
      <c r="AG2827" s="70">
        <f t="shared" si="1606"/>
        <v>-0.16227757222071817</v>
      </c>
      <c r="AH2827" s="70">
        <f t="shared" si="1607"/>
        <v>-0.22340702194780063</v>
      </c>
      <c r="AI2827" s="61" t="str">
        <f t="shared" si="1632"/>
        <v>Short VOL</v>
      </c>
      <c r="AJ2827" s="68" t="str">
        <f t="shared" si="1633"/>
        <v>Short VOL</v>
      </c>
      <c r="AK2827" s="72" t="str">
        <f t="shared" si="1634"/>
        <v>00631L</v>
      </c>
      <c r="AL2827" s="73">
        <f t="shared" si="1624"/>
        <v>1</v>
      </c>
      <c r="AM2827" s="72" t="str">
        <f t="shared" si="1637"/>
        <v>00631L</v>
      </c>
      <c r="AN2827" s="73">
        <f t="shared" si="1625"/>
        <v>1</v>
      </c>
      <c r="AO2827" s="74" t="str">
        <f t="shared" si="1631"/>
        <v>00631L</v>
      </c>
      <c r="AP2827" s="20">
        <f t="shared" si="1626"/>
        <v>1</v>
      </c>
      <c r="AQ2827" s="74" t="str">
        <f t="shared" si="1641"/>
        <v>00631L</v>
      </c>
      <c r="AR2827" s="20">
        <f t="shared" si="1627"/>
        <v>1</v>
      </c>
      <c r="AS2827" s="74" t="str">
        <f t="shared" si="1635"/>
        <v>00631L</v>
      </c>
      <c r="AT2827" s="20">
        <f t="shared" si="1628"/>
        <v>1</v>
      </c>
      <c r="AU2827" s="74" t="str">
        <f t="shared" si="1618"/>
        <v>00631L</v>
      </c>
      <c r="AV2827" s="20">
        <f t="shared" si="1629"/>
        <v>1</v>
      </c>
      <c r="AW2827" s="74" t="str">
        <f t="shared" si="1619"/>
        <v>00631L</v>
      </c>
      <c r="AX2827" s="20">
        <f t="shared" si="1620"/>
        <v>1</v>
      </c>
      <c r="AY2827" s="20">
        <f t="shared" si="1630"/>
        <v>0</v>
      </c>
      <c r="AZ2827" s="116">
        <v>42207</v>
      </c>
      <c r="BA2827" s="117">
        <v>17.3</v>
      </c>
      <c r="BB2827" s="118">
        <v>17.287500000000001</v>
      </c>
      <c r="BC2827" s="76">
        <f t="shared" si="1638"/>
        <v>16.901458333333334</v>
      </c>
      <c r="BD2827" s="76">
        <f t="shared" si="1639"/>
        <v>16.917708333333334</v>
      </c>
      <c r="BE2827" s="77">
        <f t="shared" si="1608"/>
        <v>2.2840731199230871E-2</v>
      </c>
      <c r="BF2827" s="77">
        <f t="shared" si="1636"/>
        <v>2.259713071855184E-2</v>
      </c>
    </row>
    <row r="2828" spans="1:58" s="23" customFormat="1" ht="15.75" customHeight="1" x14ac:dyDescent="0.4">
      <c r="A2828" s="116">
        <v>42205</v>
      </c>
      <c r="B2828" s="112">
        <v>12.525</v>
      </c>
      <c r="C2828" s="112">
        <v>14.225</v>
      </c>
      <c r="D2828" s="112">
        <v>15.2</v>
      </c>
      <c r="E2828" s="112">
        <v>15.925000000000001</v>
      </c>
      <c r="F2828" s="112">
        <v>16.399999999999999</v>
      </c>
      <c r="G2828" s="112">
        <v>16.675000000000001</v>
      </c>
      <c r="H2828" s="113">
        <v>17.375</v>
      </c>
      <c r="I2828" s="90">
        <f t="shared" si="1621"/>
        <v>14.154166666666667</v>
      </c>
      <c r="J2828" s="90">
        <f t="shared" si="1622"/>
        <v>15.159374999999999</v>
      </c>
      <c r="K2828" s="114">
        <v>1</v>
      </c>
      <c r="L2828" s="115">
        <v>4.1666666666666664E-2</v>
      </c>
      <c r="M2828" s="90">
        <v>11.1</v>
      </c>
      <c r="N2828" s="90">
        <v>12.25</v>
      </c>
      <c r="O2828" s="90">
        <v>14.85</v>
      </c>
      <c r="P2828" s="90">
        <v>16.25</v>
      </c>
      <c r="Q2828" s="90">
        <v>18.350000000000001</v>
      </c>
      <c r="R2828" s="63">
        <f t="shared" si="1610"/>
        <v>7.75</v>
      </c>
      <c r="S2828" s="64">
        <f t="shared" si="1609"/>
        <v>2.5104602510460313E-2</v>
      </c>
      <c r="T2828" s="65">
        <f t="shared" si="1640"/>
        <v>0.90612244897959182</v>
      </c>
      <c r="U2828" s="65">
        <f t="shared" si="1640"/>
        <v>0.82491582491582494</v>
      </c>
      <c r="V2828" s="65">
        <f t="shared" si="1611"/>
        <v>0.75384615384615383</v>
      </c>
      <c r="W2828" s="65">
        <f t="shared" si="1612"/>
        <v>0.66757493188010897</v>
      </c>
      <c r="X2828" s="61">
        <f t="shared" si="1623"/>
        <v>0.13572854291417161</v>
      </c>
      <c r="Y2828" s="66">
        <f t="shared" si="1613"/>
        <v>9.1051805337519581E-2</v>
      </c>
      <c r="Z2828" s="61">
        <f t="shared" si="1614"/>
        <v>7.1018545775684339E-2</v>
      </c>
      <c r="AA2828" s="67">
        <f t="shared" si="1615"/>
        <v>14.154166666666667</v>
      </c>
      <c r="AB2828" s="68">
        <f t="shared" si="1616"/>
        <v>2.2448979591836764E-2</v>
      </c>
      <c r="AC2828" s="69">
        <f t="shared" si="1617"/>
        <v>0.15544217687074832</v>
      </c>
      <c r="AD2828" s="70">
        <f>_xlfn.PERCENTILE.EXC(AC2828:$AC$5675,0.5)</f>
        <v>7.9679662390462314E-2</v>
      </c>
      <c r="AE2828" s="70">
        <f>_xlfn.PERCENTILE.EXC($AC2828:AC$5675,0.35)</f>
        <v>4.4931583346790947E-2</v>
      </c>
      <c r="AF2828" s="71">
        <f t="shared" si="1605"/>
        <v>5.3146649974168562E-2</v>
      </c>
      <c r="AG2828" s="70">
        <f t="shared" si="1606"/>
        <v>-0.16227757222071817</v>
      </c>
      <c r="AH2828" s="70">
        <f t="shared" si="1607"/>
        <v>-0.22340702194780063</v>
      </c>
      <c r="AI2828" s="61" t="str">
        <f t="shared" si="1632"/>
        <v>Short VOL</v>
      </c>
      <c r="AJ2828" s="68" t="str">
        <f t="shared" si="1633"/>
        <v>Short VOL</v>
      </c>
      <c r="AK2828" s="72" t="str">
        <f t="shared" si="1634"/>
        <v>00631L</v>
      </c>
      <c r="AL2828" s="73">
        <f t="shared" si="1624"/>
        <v>1</v>
      </c>
      <c r="AM2828" s="72" t="str">
        <f t="shared" si="1637"/>
        <v>00631L</v>
      </c>
      <c r="AN2828" s="73">
        <f t="shared" si="1625"/>
        <v>1</v>
      </c>
      <c r="AO2828" s="74" t="str">
        <f t="shared" si="1631"/>
        <v>00631L</v>
      </c>
      <c r="AP2828" s="20">
        <f t="shared" si="1626"/>
        <v>1</v>
      </c>
      <c r="AQ2828" s="74" t="str">
        <f t="shared" si="1641"/>
        <v>00631L</v>
      </c>
      <c r="AR2828" s="20">
        <f t="shared" si="1627"/>
        <v>1</v>
      </c>
      <c r="AS2828" s="74" t="str">
        <f t="shared" si="1635"/>
        <v>00631L</v>
      </c>
      <c r="AT2828" s="20">
        <f t="shared" si="1628"/>
        <v>1</v>
      </c>
      <c r="AU2828" s="74" t="str">
        <f t="shared" si="1618"/>
        <v>00631L</v>
      </c>
      <c r="AV2828" s="20">
        <f t="shared" si="1629"/>
        <v>1</v>
      </c>
      <c r="AW2828" s="74" t="str">
        <f t="shared" si="1619"/>
        <v>00631L</v>
      </c>
      <c r="AX2828" s="20">
        <f t="shared" si="1620"/>
        <v>1</v>
      </c>
      <c r="AY2828" s="20">
        <f t="shared" si="1630"/>
        <v>0</v>
      </c>
      <c r="AZ2828" s="116">
        <v>42206</v>
      </c>
      <c r="BA2828" s="117">
        <v>17.3</v>
      </c>
      <c r="BB2828" s="118">
        <v>17.225000000000001</v>
      </c>
      <c r="BC2828" s="76">
        <f t="shared" si="1638"/>
        <v>16.885208333333335</v>
      </c>
      <c r="BD2828" s="76">
        <f t="shared" si="1639"/>
        <v>16.901666666666667</v>
      </c>
      <c r="BE2828" s="77">
        <f t="shared" si="1608"/>
        <v>2.0123628915841036E-2</v>
      </c>
      <c r="BF2828" s="77">
        <f t="shared" si="1636"/>
        <v>2.3567695493541076E-2</v>
      </c>
    </row>
    <row r="2829" spans="1:58" s="23" customFormat="1" ht="15.75" customHeight="1" x14ac:dyDescent="0.4">
      <c r="A2829" s="116">
        <v>42202</v>
      </c>
      <c r="B2829" s="112">
        <v>12.925000000000001</v>
      </c>
      <c r="C2829" s="112">
        <v>14.425000000000001</v>
      </c>
      <c r="D2829" s="112">
        <v>15.425000000000001</v>
      </c>
      <c r="E2829" s="112">
        <v>16.100000000000001</v>
      </c>
      <c r="F2829" s="112">
        <v>16.574999999999999</v>
      </c>
      <c r="G2829" s="112">
        <v>16.824999999999999</v>
      </c>
      <c r="H2829" s="113">
        <v>17.475000000000001</v>
      </c>
      <c r="I2829" s="90">
        <f t="shared" si="1621"/>
        <v>14.3</v>
      </c>
      <c r="J2829" s="90">
        <f t="shared" si="1622"/>
        <v>15.341666666666667</v>
      </c>
      <c r="K2829" s="114">
        <v>2</v>
      </c>
      <c r="L2829" s="115">
        <v>4.1666666666666664E-2</v>
      </c>
      <c r="M2829" s="90">
        <v>9.7200000000000006</v>
      </c>
      <c r="N2829" s="90">
        <v>11.95</v>
      </c>
      <c r="O2829" s="90">
        <v>14.61</v>
      </c>
      <c r="P2829" s="90">
        <v>16.13</v>
      </c>
      <c r="Q2829" s="90">
        <v>18.37</v>
      </c>
      <c r="R2829" s="63">
        <f t="shared" si="1610"/>
        <v>9.0699999999999967</v>
      </c>
      <c r="S2829" s="64">
        <f t="shared" si="1609"/>
        <v>-1.3212221304706865E-2</v>
      </c>
      <c r="T2829" s="65">
        <f t="shared" si="1640"/>
        <v>0.81338912133891228</v>
      </c>
      <c r="U2829" s="65">
        <f t="shared" si="1640"/>
        <v>0.81793292265571527</v>
      </c>
      <c r="V2829" s="65">
        <f t="shared" si="1611"/>
        <v>0.74085554866707992</v>
      </c>
      <c r="W2829" s="65">
        <f t="shared" si="1612"/>
        <v>0.6505171475231355</v>
      </c>
      <c r="X2829" s="61">
        <f t="shared" si="1623"/>
        <v>0.11605415860735009</v>
      </c>
      <c r="Y2829" s="66">
        <f t="shared" si="1613"/>
        <v>8.5403726708074529E-2</v>
      </c>
      <c r="Z2829" s="61">
        <f t="shared" si="1614"/>
        <v>7.2843822843822792E-2</v>
      </c>
      <c r="AA2829" s="67">
        <f t="shared" si="1615"/>
        <v>14.3</v>
      </c>
      <c r="AB2829" s="68">
        <f t="shared" si="1616"/>
        <v>8.1589958158995946E-2</v>
      </c>
      <c r="AC2829" s="69">
        <f t="shared" si="1617"/>
        <v>0.19665271966527209</v>
      </c>
      <c r="AD2829" s="70">
        <f>_xlfn.PERCENTILE.EXC(AC2829:$AC$5675,0.5)</f>
        <v>7.961864406779659E-2</v>
      </c>
      <c r="AE2829" s="70">
        <f>_xlfn.PERCENTILE.EXC($AC2829:AC$5675,0.35)</f>
        <v>4.4904612583402712E-2</v>
      </c>
      <c r="AF2829" s="71">
        <f t="shared" si="1605"/>
        <v>5.3076670136159937E-2</v>
      </c>
      <c r="AG2829" s="70">
        <f t="shared" si="1606"/>
        <v>-0.16227757222071817</v>
      </c>
      <c r="AH2829" s="70">
        <f t="shared" si="1607"/>
        <v>-0.22340702194780063</v>
      </c>
      <c r="AI2829" s="61" t="str">
        <f t="shared" si="1632"/>
        <v>Short VOL</v>
      </c>
      <c r="AJ2829" s="68" t="str">
        <f t="shared" si="1633"/>
        <v>Short VOL</v>
      </c>
      <c r="AK2829" s="72" t="str">
        <f t="shared" si="1634"/>
        <v>00631L</v>
      </c>
      <c r="AL2829" s="73">
        <f t="shared" si="1624"/>
        <v>1</v>
      </c>
      <c r="AM2829" s="72" t="str">
        <f t="shared" si="1637"/>
        <v>00631L</v>
      </c>
      <c r="AN2829" s="73">
        <f t="shared" si="1625"/>
        <v>1</v>
      </c>
      <c r="AO2829" s="74" t="str">
        <f t="shared" si="1631"/>
        <v>00631L</v>
      </c>
      <c r="AP2829" s="20">
        <f t="shared" si="1626"/>
        <v>1</v>
      </c>
      <c r="AQ2829" s="74" t="str">
        <f t="shared" si="1641"/>
        <v>00631L</v>
      </c>
      <c r="AR2829" s="20">
        <f t="shared" si="1627"/>
        <v>1</v>
      </c>
      <c r="AS2829" s="74" t="str">
        <f t="shared" si="1635"/>
        <v>00631L</v>
      </c>
      <c r="AT2829" s="20">
        <f t="shared" si="1628"/>
        <v>1</v>
      </c>
      <c r="AU2829" s="74" t="str">
        <f t="shared" si="1618"/>
        <v>00631L</v>
      </c>
      <c r="AV2829" s="20">
        <f t="shared" si="1629"/>
        <v>1</v>
      </c>
      <c r="AW2829" s="74" t="str">
        <f t="shared" si="1619"/>
        <v>00631L</v>
      </c>
      <c r="AX2829" s="20">
        <f t="shared" si="1620"/>
        <v>1</v>
      </c>
      <c r="AY2829" s="20">
        <f t="shared" si="1630"/>
        <v>0</v>
      </c>
      <c r="AZ2829" s="116">
        <v>42205</v>
      </c>
      <c r="BA2829" s="117">
        <v>17.34</v>
      </c>
      <c r="BB2829" s="118">
        <v>17.362500000000001</v>
      </c>
      <c r="BC2829" s="76">
        <f t="shared" si="1638"/>
        <v>16.870208333333338</v>
      </c>
      <c r="BD2829" s="76">
        <f t="shared" si="1639"/>
        <v>16.887125000000001</v>
      </c>
      <c r="BE2829" s="77">
        <f t="shared" si="1608"/>
        <v>2.9181125504772736E-2</v>
      </c>
      <c r="BF2829" s="77">
        <f t="shared" si="1636"/>
        <v>2.6817767974122227E-2</v>
      </c>
    </row>
    <row r="2830" spans="1:58" s="23" customFormat="1" ht="15.75" customHeight="1" x14ac:dyDescent="0.4">
      <c r="A2830" s="116">
        <v>42201</v>
      </c>
      <c r="B2830" s="112">
        <v>12.925000000000001</v>
      </c>
      <c r="C2830" s="112">
        <v>14.475</v>
      </c>
      <c r="D2830" s="112">
        <v>15.425000000000001</v>
      </c>
      <c r="E2830" s="112">
        <v>16.175000000000001</v>
      </c>
      <c r="F2830" s="112">
        <v>16.574999999999999</v>
      </c>
      <c r="G2830" s="112">
        <v>16.824999999999999</v>
      </c>
      <c r="H2830" s="113">
        <v>17.475000000000001</v>
      </c>
      <c r="I2830" s="90">
        <f t="shared" si="1621"/>
        <v>14.28125</v>
      </c>
      <c r="J2830" s="90">
        <f t="shared" si="1622"/>
        <v>15.30625</v>
      </c>
      <c r="K2830" s="114">
        <v>3</v>
      </c>
      <c r="L2830" s="115">
        <v>4.1666666666666664E-2</v>
      </c>
      <c r="M2830" s="90">
        <v>10.35</v>
      </c>
      <c r="N2830" s="90">
        <v>12.11</v>
      </c>
      <c r="O2830" s="90">
        <v>14.73</v>
      </c>
      <c r="P2830" s="90">
        <v>16.38</v>
      </c>
      <c r="Q2830" s="90">
        <v>18.38</v>
      </c>
      <c r="R2830" s="63">
        <f t="shared" si="1610"/>
        <v>8.6499999999999986</v>
      </c>
      <c r="S2830" s="64">
        <f t="shared" si="1609"/>
        <v>-8.4656084656084735E-2</v>
      </c>
      <c r="T2830" s="65">
        <f t="shared" si="1640"/>
        <v>0.8546655656482246</v>
      </c>
      <c r="U2830" s="65">
        <f t="shared" si="1640"/>
        <v>0.82213170400543101</v>
      </c>
      <c r="V2830" s="65">
        <f t="shared" si="1611"/>
        <v>0.73931623931623935</v>
      </c>
      <c r="W2830" s="65">
        <f t="shared" si="1612"/>
        <v>0.6588683351468988</v>
      </c>
      <c r="X2830" s="61">
        <f t="shared" si="1623"/>
        <v>0.11992263056092835</v>
      </c>
      <c r="Y2830" s="66">
        <f t="shared" si="1613"/>
        <v>8.0370942812983043E-2</v>
      </c>
      <c r="Z2830" s="61">
        <f t="shared" si="1614"/>
        <v>7.1772428884026282E-2</v>
      </c>
      <c r="AA2830" s="67">
        <f t="shared" si="1615"/>
        <v>14.28125</v>
      </c>
      <c r="AB2830" s="68">
        <f t="shared" si="1616"/>
        <v>6.7299752270850652E-2</v>
      </c>
      <c r="AC2830" s="69">
        <f t="shared" si="1617"/>
        <v>0.17929397192402979</v>
      </c>
      <c r="AD2830" s="70">
        <f>_xlfn.PERCENTILE.EXC(AC2830:$AC$5675,0.5)</f>
        <v>7.9566078790655054E-2</v>
      </c>
      <c r="AE2830" s="70">
        <f>_xlfn.PERCENTILE.EXC($AC2830:AC$5675,0.35)</f>
        <v>4.4904034414243336E-2</v>
      </c>
      <c r="AF2830" s="71">
        <f t="shared" ref="AF2830:AF2893" si="1642">_xlfn.PERCENTILE.EXC($AC2830:$AC3830,0.28)</f>
        <v>5.3008726597150425E-2</v>
      </c>
      <c r="AG2830" s="70">
        <f t="shared" ref="AG2830:AG2893" si="1643">_xlfn.PERCENTILE.EXC($AC2830:$AC3830,0.01)</f>
        <v>-0.16227757222071817</v>
      </c>
      <c r="AH2830" s="70">
        <f t="shared" ref="AH2830:AH2893" si="1644">_xlfn.PERCENTILE.EXC($AC2830:$AC3830,0.005)</f>
        <v>-0.22340702194780063</v>
      </c>
      <c r="AI2830" s="61" t="str">
        <f t="shared" si="1632"/>
        <v>Short VOL</v>
      </c>
      <c r="AJ2830" s="68" t="str">
        <f t="shared" si="1633"/>
        <v>Short VOL</v>
      </c>
      <c r="AK2830" s="72" t="str">
        <f t="shared" si="1634"/>
        <v>00631L</v>
      </c>
      <c r="AL2830" s="73">
        <f t="shared" si="1624"/>
        <v>1</v>
      </c>
      <c r="AM2830" s="72" t="str">
        <f t="shared" si="1637"/>
        <v>00631L</v>
      </c>
      <c r="AN2830" s="73">
        <f t="shared" si="1625"/>
        <v>1</v>
      </c>
      <c r="AO2830" s="74" t="str">
        <f t="shared" si="1631"/>
        <v>00631L</v>
      </c>
      <c r="AP2830" s="20">
        <f t="shared" si="1626"/>
        <v>1</v>
      </c>
      <c r="AQ2830" s="74" t="str">
        <f t="shared" si="1641"/>
        <v>00631L</v>
      </c>
      <c r="AR2830" s="20">
        <f t="shared" si="1627"/>
        <v>1</v>
      </c>
      <c r="AS2830" s="74" t="str">
        <f t="shared" si="1635"/>
        <v>00631L</v>
      </c>
      <c r="AT2830" s="20">
        <f t="shared" si="1628"/>
        <v>1</v>
      </c>
      <c r="AU2830" s="74" t="str">
        <f t="shared" si="1618"/>
        <v>00631L</v>
      </c>
      <c r="AV2830" s="20">
        <f t="shared" si="1629"/>
        <v>1</v>
      </c>
      <c r="AW2830" s="74" t="str">
        <f t="shared" si="1619"/>
        <v>00631L</v>
      </c>
      <c r="AX2830" s="20">
        <f t="shared" si="1620"/>
        <v>1</v>
      </c>
      <c r="AY2830" s="20">
        <f t="shared" si="1630"/>
        <v>0</v>
      </c>
      <c r="AZ2830" s="116">
        <v>42202</v>
      </c>
      <c r="BA2830" s="117">
        <v>17.41</v>
      </c>
      <c r="BB2830" s="118">
        <v>17.412500000000001</v>
      </c>
      <c r="BC2830" s="76">
        <f t="shared" si="1638"/>
        <v>16.856666666666669</v>
      </c>
      <c r="BD2830" s="76">
        <f t="shared" si="1639"/>
        <v>16.871000000000002</v>
      </c>
      <c r="BE2830" s="77">
        <f t="shared" si="1608"/>
        <v>3.297409531342687E-2</v>
      </c>
      <c r="BF2830" s="77">
        <f t="shared" si="1636"/>
        <v>3.1948313674352309E-2</v>
      </c>
    </row>
    <row r="2831" spans="1:58" s="23" customFormat="1" ht="15.75" customHeight="1" x14ac:dyDescent="0.4">
      <c r="A2831" s="116">
        <v>42200</v>
      </c>
      <c r="B2831" s="112">
        <v>13.975</v>
      </c>
      <c r="C2831" s="112">
        <v>15.35</v>
      </c>
      <c r="D2831" s="112">
        <v>16.074999999999999</v>
      </c>
      <c r="E2831" s="112">
        <v>16.625</v>
      </c>
      <c r="F2831" s="112">
        <v>16.95</v>
      </c>
      <c r="G2831" s="112">
        <v>17.175000000000001</v>
      </c>
      <c r="H2831" s="113">
        <v>17.774999999999999</v>
      </c>
      <c r="I2831" s="90">
        <f t="shared" si="1621"/>
        <v>15.120833333333334</v>
      </c>
      <c r="J2831" s="90">
        <f t="shared" si="1622"/>
        <v>15.954166666666666</v>
      </c>
      <c r="K2831" s="114">
        <v>4</v>
      </c>
      <c r="L2831" s="115">
        <v>4.1666666666666664E-2</v>
      </c>
      <c r="M2831" s="90">
        <v>12.4</v>
      </c>
      <c r="N2831" s="90">
        <v>13.23</v>
      </c>
      <c r="O2831" s="90">
        <v>15.6</v>
      </c>
      <c r="P2831" s="90">
        <v>16.84</v>
      </c>
      <c r="Q2831" s="90">
        <v>18.829999999999998</v>
      </c>
      <c r="R2831" s="63">
        <f t="shared" si="1610"/>
        <v>6.8099999999999952</v>
      </c>
      <c r="S2831" s="64">
        <f t="shared" si="1609"/>
        <v>-1.0471204188481586E-2</v>
      </c>
      <c r="T2831" s="65">
        <f t="shared" si="1640"/>
        <v>0.93726379440665153</v>
      </c>
      <c r="U2831" s="65">
        <f t="shared" si="1640"/>
        <v>0.84807692307692317</v>
      </c>
      <c r="V2831" s="65">
        <f t="shared" si="1611"/>
        <v>0.78562945368171022</v>
      </c>
      <c r="W2831" s="65">
        <f t="shared" si="1612"/>
        <v>0.70260223048327142</v>
      </c>
      <c r="X2831" s="61">
        <f t="shared" si="1623"/>
        <v>9.838998211091235E-2</v>
      </c>
      <c r="Y2831" s="66">
        <f t="shared" si="1613"/>
        <v>6.9172932330826983E-2</v>
      </c>
      <c r="Z2831" s="61">
        <f t="shared" si="1614"/>
        <v>5.5111600992008736E-2</v>
      </c>
      <c r="AA2831" s="67">
        <f t="shared" si="1615"/>
        <v>15.120833333333334</v>
      </c>
      <c r="AB2831" s="68">
        <f t="shared" si="1616"/>
        <v>5.6311413454270536E-2</v>
      </c>
      <c r="AC2831" s="69">
        <f t="shared" si="1617"/>
        <v>0.1429201310153691</v>
      </c>
      <c r="AD2831" s="70">
        <f>_xlfn.PERCENTILE.EXC(AC2831:$AC$5675,0.5)</f>
        <v>7.9513513513513517E-2</v>
      </c>
      <c r="AE2831" s="70">
        <f>_xlfn.PERCENTILE.EXC($AC2831:AC$5675,0.35)</f>
        <v>4.4903456245083954E-2</v>
      </c>
      <c r="AF2831" s="71">
        <f t="shared" si="1642"/>
        <v>5.3008726597150425E-2</v>
      </c>
      <c r="AG2831" s="70">
        <f t="shared" si="1643"/>
        <v>-0.16227757222071817</v>
      </c>
      <c r="AH2831" s="70">
        <f t="shared" si="1644"/>
        <v>-0.22340702194780063</v>
      </c>
      <c r="AI2831" s="61" t="str">
        <f t="shared" si="1632"/>
        <v>Short VOL</v>
      </c>
      <c r="AJ2831" s="68" t="str">
        <f t="shared" si="1633"/>
        <v>Short VOL</v>
      </c>
      <c r="AK2831" s="72" t="str">
        <f t="shared" si="1634"/>
        <v>00631L</v>
      </c>
      <c r="AL2831" s="73">
        <f t="shared" si="1624"/>
        <v>1</v>
      </c>
      <c r="AM2831" s="72" t="str">
        <f t="shared" si="1637"/>
        <v>00631L</v>
      </c>
      <c r="AN2831" s="73">
        <f t="shared" si="1625"/>
        <v>1</v>
      </c>
      <c r="AO2831" s="74" t="str">
        <f t="shared" si="1631"/>
        <v>00631L</v>
      </c>
      <c r="AP2831" s="20">
        <f t="shared" si="1626"/>
        <v>1</v>
      </c>
      <c r="AQ2831" s="74" t="str">
        <f t="shared" si="1641"/>
        <v>00631L</v>
      </c>
      <c r="AR2831" s="20">
        <f t="shared" si="1627"/>
        <v>1</v>
      </c>
      <c r="AS2831" s="74" t="str">
        <f t="shared" si="1635"/>
        <v>00631L</v>
      </c>
      <c r="AT2831" s="20">
        <f t="shared" si="1628"/>
        <v>1</v>
      </c>
      <c r="AU2831" s="74" t="str">
        <f t="shared" si="1618"/>
        <v>00631L</v>
      </c>
      <c r="AV2831" s="20">
        <f t="shared" si="1629"/>
        <v>1</v>
      </c>
      <c r="AW2831" s="74" t="str">
        <f t="shared" si="1619"/>
        <v>00631L</v>
      </c>
      <c r="AX2831" s="20">
        <f t="shared" si="1620"/>
        <v>1</v>
      </c>
      <c r="AY2831" s="20">
        <f t="shared" si="1630"/>
        <v>0</v>
      </c>
      <c r="AZ2831" s="116">
        <v>42201</v>
      </c>
      <c r="BA2831" s="117">
        <v>17.21</v>
      </c>
      <c r="BB2831" s="118">
        <v>17.262499999999999</v>
      </c>
      <c r="BC2831" s="76">
        <f t="shared" si="1638"/>
        <v>16.842916666666671</v>
      </c>
      <c r="BD2831" s="76">
        <f t="shared" si="1639"/>
        <v>16.853291666666667</v>
      </c>
      <c r="BE2831" s="77">
        <f t="shared" si="1608"/>
        <v>2.4911560250352217E-2</v>
      </c>
      <c r="BF2831" s="77">
        <f t="shared" si="1636"/>
        <v>2.1165499321349208E-2</v>
      </c>
    </row>
    <row r="2832" spans="1:58" s="23" customFormat="1" ht="15.75" customHeight="1" x14ac:dyDescent="0.4">
      <c r="A2832" s="116">
        <v>42199</v>
      </c>
      <c r="B2832" s="112">
        <v>14.074999999999999</v>
      </c>
      <c r="C2832" s="112">
        <v>15.574999999999999</v>
      </c>
      <c r="D2832" s="112">
        <v>16.274999999999999</v>
      </c>
      <c r="E2832" s="112">
        <v>16.824999999999999</v>
      </c>
      <c r="F2832" s="112">
        <v>17.125</v>
      </c>
      <c r="G2832" s="112">
        <v>17.274999999999999</v>
      </c>
      <c r="H2832" s="113">
        <v>17.925000000000001</v>
      </c>
      <c r="I2832" s="90">
        <f t="shared" si="1621"/>
        <v>15.262499999999999</v>
      </c>
      <c r="J2832" s="90">
        <f t="shared" si="1622"/>
        <v>16.129166666666666</v>
      </c>
      <c r="K2832" s="114">
        <v>5</v>
      </c>
      <c r="L2832" s="115">
        <v>4.1666666666666664E-2</v>
      </c>
      <c r="M2832" s="90">
        <v>12.18</v>
      </c>
      <c r="N2832" s="90">
        <v>13.37</v>
      </c>
      <c r="O2832" s="90">
        <v>15.46</v>
      </c>
      <c r="P2832" s="90">
        <v>16.829999999999998</v>
      </c>
      <c r="Q2832" s="90">
        <v>18.66</v>
      </c>
      <c r="R2832" s="63">
        <f t="shared" si="1610"/>
        <v>6.740000000000002</v>
      </c>
      <c r="S2832" s="64">
        <f t="shared" si="1609"/>
        <v>-3.8129496402877779E-2</v>
      </c>
      <c r="T2832" s="65">
        <f t="shared" si="1640"/>
        <v>0.91099476439790583</v>
      </c>
      <c r="U2832" s="65">
        <f t="shared" si="1640"/>
        <v>0.86481241914618356</v>
      </c>
      <c r="V2832" s="65">
        <f t="shared" si="1611"/>
        <v>0.79441473559120623</v>
      </c>
      <c r="W2832" s="65">
        <f t="shared" si="1612"/>
        <v>0.71650589496248651</v>
      </c>
      <c r="X2832" s="61">
        <f t="shared" si="1623"/>
        <v>0.10657193605683837</v>
      </c>
      <c r="Y2832" s="66">
        <f t="shared" si="1613"/>
        <v>6.5378900445765317E-2</v>
      </c>
      <c r="Z2832" s="61">
        <f t="shared" si="1614"/>
        <v>5.6784056784056819E-2</v>
      </c>
      <c r="AA2832" s="67">
        <f t="shared" si="1615"/>
        <v>15.262499999999999</v>
      </c>
      <c r="AB2832" s="68">
        <f t="shared" si="1616"/>
        <v>5.2729992520568446E-2</v>
      </c>
      <c r="AC2832" s="69">
        <f t="shared" si="1617"/>
        <v>0.14154824233358265</v>
      </c>
      <c r="AD2832" s="70">
        <f>_xlfn.PERCENTILE.EXC(AC2832:$AC$5675,0.5)</f>
        <v>7.9494163982767319E-2</v>
      </c>
      <c r="AE2832" s="70">
        <f>_xlfn.PERCENTILE.EXC($AC2832:AC$5675,0.35)</f>
        <v>4.490151606417702E-2</v>
      </c>
      <c r="AF2832" s="71">
        <f t="shared" si="1642"/>
        <v>5.3008726597150425E-2</v>
      </c>
      <c r="AG2832" s="70">
        <f t="shared" si="1643"/>
        <v>-0.16227757222071817</v>
      </c>
      <c r="AH2832" s="70">
        <f t="shared" si="1644"/>
        <v>-0.22340702194780063</v>
      </c>
      <c r="AI2832" s="61" t="str">
        <f t="shared" si="1632"/>
        <v>Short VOL</v>
      </c>
      <c r="AJ2832" s="68" t="str">
        <f t="shared" si="1633"/>
        <v>Short VOL</v>
      </c>
      <c r="AK2832" s="72" t="str">
        <f t="shared" si="1634"/>
        <v>00631L</v>
      </c>
      <c r="AL2832" s="73">
        <f t="shared" si="1624"/>
        <v>1</v>
      </c>
      <c r="AM2832" s="72" t="str">
        <f t="shared" si="1637"/>
        <v>00631L</v>
      </c>
      <c r="AN2832" s="73">
        <f t="shared" si="1625"/>
        <v>1</v>
      </c>
      <c r="AO2832" s="74" t="str">
        <f t="shared" si="1631"/>
        <v>00631L</v>
      </c>
      <c r="AP2832" s="20">
        <f t="shared" si="1626"/>
        <v>1</v>
      </c>
      <c r="AQ2832" s="74" t="str">
        <f t="shared" si="1641"/>
        <v>00631L</v>
      </c>
      <c r="AR2832" s="20">
        <f t="shared" si="1627"/>
        <v>1</v>
      </c>
      <c r="AS2832" s="74" t="str">
        <f t="shared" si="1635"/>
        <v>00631L</v>
      </c>
      <c r="AT2832" s="20">
        <f t="shared" si="1628"/>
        <v>1</v>
      </c>
      <c r="AU2832" s="74" t="str">
        <f t="shared" si="1618"/>
        <v>00631L</v>
      </c>
      <c r="AV2832" s="20">
        <f t="shared" si="1629"/>
        <v>1</v>
      </c>
      <c r="AW2832" s="74" t="str">
        <f t="shared" si="1619"/>
        <v>00631L</v>
      </c>
      <c r="AX2832" s="20">
        <f t="shared" si="1620"/>
        <v>1</v>
      </c>
      <c r="AY2832" s="20">
        <f t="shared" si="1630"/>
        <v>0</v>
      </c>
      <c r="AZ2832" s="116">
        <v>42200</v>
      </c>
      <c r="BA2832" s="117">
        <v>17.09</v>
      </c>
      <c r="BB2832" s="118">
        <v>17.237500000000001</v>
      </c>
      <c r="BC2832" s="76">
        <f t="shared" si="1638"/>
        <v>16.833750000000002</v>
      </c>
      <c r="BD2832" s="76">
        <f t="shared" si="1639"/>
        <v>16.840041666666668</v>
      </c>
      <c r="BE2832" s="77">
        <f t="shared" si="1608"/>
        <v>2.3984554837751464E-2</v>
      </c>
      <c r="BF2832" s="77">
        <f t="shared" si="1636"/>
        <v>1.4843094707307153E-2</v>
      </c>
    </row>
    <row r="2833" spans="1:58" s="23" customFormat="1" ht="15.75" customHeight="1" x14ac:dyDescent="0.4">
      <c r="A2833" s="116">
        <v>42198</v>
      </c>
      <c r="B2833" s="112">
        <v>14.475</v>
      </c>
      <c r="C2833" s="112">
        <v>15.574999999999999</v>
      </c>
      <c r="D2833" s="112">
        <v>16.225000000000001</v>
      </c>
      <c r="E2833" s="112">
        <v>16.725000000000001</v>
      </c>
      <c r="F2833" s="112">
        <v>17.024999999999999</v>
      </c>
      <c r="G2833" s="112">
        <v>17.175000000000001</v>
      </c>
      <c r="H2833" s="113">
        <v>17.824999999999999</v>
      </c>
      <c r="I2833" s="90">
        <f t="shared" si="1621"/>
        <v>15.299999999999999</v>
      </c>
      <c r="J2833" s="90">
        <f t="shared" si="1622"/>
        <v>16.0625</v>
      </c>
      <c r="K2833" s="114">
        <v>6</v>
      </c>
      <c r="L2833" s="115">
        <v>4.1666666666666664E-2</v>
      </c>
      <c r="M2833" s="90">
        <v>13.32</v>
      </c>
      <c r="N2833" s="90">
        <v>13.9</v>
      </c>
      <c r="O2833" s="90">
        <v>15.94</v>
      </c>
      <c r="P2833" s="90">
        <v>17.010000000000002</v>
      </c>
      <c r="Q2833" s="90">
        <v>18.66</v>
      </c>
      <c r="R2833" s="63">
        <f t="shared" si="1610"/>
        <v>5.730000000000004</v>
      </c>
      <c r="S2833" s="64">
        <f t="shared" si="1609"/>
        <v>-0.17409387997623282</v>
      </c>
      <c r="T2833" s="65">
        <f t="shared" si="1640"/>
        <v>0.95827338129496398</v>
      </c>
      <c r="U2833" s="65">
        <f t="shared" si="1640"/>
        <v>0.87202007528230874</v>
      </c>
      <c r="V2833" s="65">
        <f t="shared" si="1611"/>
        <v>0.81716637272192827</v>
      </c>
      <c r="W2833" s="65">
        <f t="shared" si="1612"/>
        <v>0.744908896034298</v>
      </c>
      <c r="X2833" s="61">
        <f t="shared" si="1623"/>
        <v>7.5993091537132962E-2</v>
      </c>
      <c r="Y2833" s="66">
        <f t="shared" si="1613"/>
        <v>6.5769805680119447E-2</v>
      </c>
      <c r="Z2833" s="61">
        <f t="shared" si="1614"/>
        <v>4.9836601307189615E-2</v>
      </c>
      <c r="AA2833" s="67">
        <f t="shared" si="1615"/>
        <v>15.299999999999999</v>
      </c>
      <c r="AB2833" s="68">
        <f t="shared" si="1616"/>
        <v>4.1366906474820095E-2</v>
      </c>
      <c r="AC2833" s="69">
        <f t="shared" si="1617"/>
        <v>0.10071942446043156</v>
      </c>
      <c r="AD2833" s="70">
        <f>_xlfn.PERCENTILE.EXC(AC2833:$AC$5675,0.5)</f>
        <v>7.9474814452021134E-2</v>
      </c>
      <c r="AE2833" s="70">
        <f>_xlfn.PERCENTILE.EXC($AC2833:AC$5675,0.35)</f>
        <v>4.4899031078571072E-2</v>
      </c>
      <c r="AF2833" s="71">
        <f t="shared" si="1642"/>
        <v>5.2502716355318349E-2</v>
      </c>
      <c r="AG2833" s="70">
        <f t="shared" si="1643"/>
        <v>-0.16227757222071817</v>
      </c>
      <c r="AH2833" s="70">
        <f t="shared" si="1644"/>
        <v>-0.22340702194780063</v>
      </c>
      <c r="AI2833" s="61" t="str">
        <f t="shared" si="1632"/>
        <v>Short VOL</v>
      </c>
      <c r="AJ2833" s="68" t="str">
        <f t="shared" si="1633"/>
        <v>Short VOL</v>
      </c>
      <c r="AK2833" s="72" t="str">
        <f t="shared" si="1634"/>
        <v>00631L</v>
      </c>
      <c r="AL2833" s="73">
        <f t="shared" si="1624"/>
        <v>1</v>
      </c>
      <c r="AM2833" s="72" t="str">
        <f t="shared" si="1637"/>
        <v>00631L</v>
      </c>
      <c r="AN2833" s="73">
        <f t="shared" si="1625"/>
        <v>1</v>
      </c>
      <c r="AO2833" s="74" t="str">
        <f t="shared" si="1631"/>
        <v>00631L</v>
      </c>
      <c r="AP2833" s="20">
        <f t="shared" si="1626"/>
        <v>1</v>
      </c>
      <c r="AQ2833" s="74" t="str">
        <f t="shared" si="1641"/>
        <v>00631L</v>
      </c>
      <c r="AR2833" s="20">
        <f t="shared" si="1627"/>
        <v>1</v>
      </c>
      <c r="AS2833" s="74" t="str">
        <f t="shared" si="1635"/>
        <v>00631L</v>
      </c>
      <c r="AT2833" s="20">
        <f t="shared" si="1628"/>
        <v>1</v>
      </c>
      <c r="AU2833" s="74" t="str">
        <f t="shared" si="1618"/>
        <v>00631L</v>
      </c>
      <c r="AV2833" s="20">
        <f t="shared" si="1629"/>
        <v>1</v>
      </c>
      <c r="AW2833" s="74" t="str">
        <f t="shared" si="1619"/>
        <v>00631L</v>
      </c>
      <c r="AX2833" s="20">
        <f t="shared" si="1620"/>
        <v>1</v>
      </c>
      <c r="AY2833" s="20">
        <f t="shared" si="1630"/>
        <v>0</v>
      </c>
      <c r="AZ2833" s="116">
        <v>42199</v>
      </c>
      <c r="BA2833" s="117">
        <v>17.25</v>
      </c>
      <c r="BB2833" s="118">
        <v>17.274999999999999</v>
      </c>
      <c r="BC2833" s="76">
        <f t="shared" si="1638"/>
        <v>16.826041666666669</v>
      </c>
      <c r="BD2833" s="76">
        <f t="shared" si="1639"/>
        <v>16.833958333333335</v>
      </c>
      <c r="BE2833" s="77">
        <f t="shared" ref="BE2833:BE2896" si="1645">(BB2833-BC2833)/BC2833</f>
        <v>2.6682350027858404E-2</v>
      </c>
      <c r="BF2833" s="77">
        <f t="shared" si="1636"/>
        <v>2.4714428919718218E-2</v>
      </c>
    </row>
    <row r="2834" spans="1:58" s="23" customFormat="1" ht="15.75" customHeight="1" x14ac:dyDescent="0.4">
      <c r="A2834" s="116">
        <v>42195</v>
      </c>
      <c r="B2834" s="112">
        <v>16.774999999999999</v>
      </c>
      <c r="C2834" s="112">
        <v>17.175000000000001</v>
      </c>
      <c r="D2834" s="112">
        <v>17.574999999999999</v>
      </c>
      <c r="E2834" s="112">
        <v>17.875</v>
      </c>
      <c r="F2834" s="112">
        <v>18.024999999999999</v>
      </c>
      <c r="G2834" s="112">
        <v>18.125</v>
      </c>
      <c r="H2834" s="113">
        <v>18.675000000000001</v>
      </c>
      <c r="I2834" s="90">
        <f t="shared" si="1621"/>
        <v>17.058333333333334</v>
      </c>
      <c r="J2834" s="90">
        <f t="shared" si="1622"/>
        <v>17.458333333333332</v>
      </c>
      <c r="K2834" s="114">
        <v>7</v>
      </c>
      <c r="L2834" s="115">
        <v>4.1666666666666664E-2</v>
      </c>
      <c r="M2834" s="90">
        <v>17.239999999999998</v>
      </c>
      <c r="N2834" s="90">
        <v>16.829999999999998</v>
      </c>
      <c r="O2834" s="90">
        <v>17.73</v>
      </c>
      <c r="P2834" s="90">
        <v>18.62</v>
      </c>
      <c r="Q2834" s="90">
        <v>19.579999999999998</v>
      </c>
      <c r="R2834" s="63">
        <f t="shared" si="1610"/>
        <v>2.2800000000000082</v>
      </c>
      <c r="S2834" s="64">
        <f t="shared" ref="S2834:S2897" si="1646">(N2834-N2835)/N2835</f>
        <v>-0.15723585378067104</v>
      </c>
      <c r="T2834" s="65">
        <f t="shared" si="1640"/>
        <v>1.0243612596553773</v>
      </c>
      <c r="U2834" s="65">
        <f t="shared" si="1640"/>
        <v>0.94923857868020289</v>
      </c>
      <c r="V2834" s="65">
        <f t="shared" si="1611"/>
        <v>0.90386680988184731</v>
      </c>
      <c r="W2834" s="65">
        <f t="shared" si="1612"/>
        <v>0.8595505617977528</v>
      </c>
      <c r="X2834" s="61">
        <f t="shared" si="1623"/>
        <v>2.3845007451564957E-2</v>
      </c>
      <c r="Y2834" s="66">
        <f t="shared" si="1613"/>
        <v>4.4755244755244797E-2</v>
      </c>
      <c r="Z2834" s="61">
        <f t="shared" si="1614"/>
        <v>2.3448949682462056E-2</v>
      </c>
      <c r="AA2834" s="67">
        <f t="shared" si="1615"/>
        <v>17.058333333333334</v>
      </c>
      <c r="AB2834" s="68">
        <f t="shared" si="1616"/>
        <v>-3.2679738562091339E-3</v>
      </c>
      <c r="AC2834" s="69">
        <f t="shared" si="1617"/>
        <v>1.3567042978807802E-2</v>
      </c>
      <c r="AD2834" s="70">
        <f>_xlfn.PERCENTILE.EXC(AC2834:$AC$5675,0.5)</f>
        <v>7.9445812028755003E-2</v>
      </c>
      <c r="AE2834" s="70">
        <f>_xlfn.PERCENTILE.EXC($AC2834:AC$5675,0.35)</f>
        <v>4.4896546092965117E-2</v>
      </c>
      <c r="AF2834" s="71">
        <f t="shared" si="1642"/>
        <v>5.1647887593857425E-2</v>
      </c>
      <c r="AG2834" s="70">
        <f t="shared" si="1643"/>
        <v>-0.16227757222071817</v>
      </c>
      <c r="AH2834" s="70">
        <f t="shared" si="1644"/>
        <v>-0.22340702194780063</v>
      </c>
      <c r="AI2834" s="61" t="str">
        <f t="shared" si="1632"/>
        <v>Safety</v>
      </c>
      <c r="AJ2834" s="68" t="str">
        <f t="shared" si="1633"/>
        <v>Safety</v>
      </c>
      <c r="AK2834" s="72" t="str">
        <f t="shared" si="1634"/>
        <v>00631L</v>
      </c>
      <c r="AL2834" s="73">
        <f t="shared" si="1624"/>
        <v>1</v>
      </c>
      <c r="AM2834" s="72" t="str">
        <f t="shared" si="1637"/>
        <v>00631L</v>
      </c>
      <c r="AN2834" s="73">
        <f t="shared" si="1625"/>
        <v>1</v>
      </c>
      <c r="AO2834" s="74" t="str">
        <f t="shared" si="1631"/>
        <v>00635U</v>
      </c>
      <c r="AP2834" s="20">
        <f t="shared" si="1626"/>
        <v>0</v>
      </c>
      <c r="AQ2834" s="74" t="str">
        <f t="shared" si="1641"/>
        <v>00631L</v>
      </c>
      <c r="AR2834" s="20">
        <f t="shared" si="1627"/>
        <v>1</v>
      </c>
      <c r="AS2834" s="74" t="str">
        <f t="shared" si="1635"/>
        <v>00631L</v>
      </c>
      <c r="AT2834" s="20">
        <f t="shared" si="1628"/>
        <v>1</v>
      </c>
      <c r="AU2834" s="74" t="str">
        <f t="shared" si="1618"/>
        <v>00635U</v>
      </c>
      <c r="AV2834" s="20">
        <f t="shared" si="1629"/>
        <v>0</v>
      </c>
      <c r="AW2834" s="74" t="str">
        <f t="shared" si="1619"/>
        <v>00635U</v>
      </c>
      <c r="AX2834" s="20">
        <f t="shared" si="1620"/>
        <v>0</v>
      </c>
      <c r="AY2834" s="20">
        <f t="shared" si="1630"/>
        <v>1</v>
      </c>
      <c r="AZ2834" s="116">
        <v>42198</v>
      </c>
      <c r="BA2834" s="117">
        <v>17.36</v>
      </c>
      <c r="BB2834" s="118">
        <v>17.45</v>
      </c>
      <c r="BC2834" s="76">
        <f t="shared" si="1638"/>
        <v>16.816666666666666</v>
      </c>
      <c r="BD2834" s="76">
        <f t="shared" si="1639"/>
        <v>16.827458333333336</v>
      </c>
      <c r="BE2834" s="77">
        <f t="shared" si="1645"/>
        <v>3.7661050545094124E-2</v>
      </c>
      <c r="BF2834" s="77">
        <f t="shared" si="1636"/>
        <v>3.1647183794343864E-2</v>
      </c>
    </row>
    <row r="2835" spans="1:58" s="23" customFormat="1" ht="15.75" customHeight="1" x14ac:dyDescent="0.4">
      <c r="A2835" s="116">
        <v>42194</v>
      </c>
      <c r="B2835" s="112">
        <v>18.824999999999999</v>
      </c>
      <c r="C2835" s="112">
        <v>18.675000000000001</v>
      </c>
      <c r="D2835" s="112">
        <v>18.625</v>
      </c>
      <c r="E2835" s="112">
        <v>18.675000000000001</v>
      </c>
      <c r="F2835" s="112">
        <v>18.725000000000001</v>
      </c>
      <c r="G2835" s="112">
        <v>18.774999999999999</v>
      </c>
      <c r="H2835" s="113">
        <v>19.225000000000001</v>
      </c>
      <c r="I2835" s="90">
        <f t="shared" si="1621"/>
        <v>18.725000000000001</v>
      </c>
      <c r="J2835" s="90">
        <f t="shared" si="1622"/>
        <v>18.641666666666666</v>
      </c>
      <c r="K2835" s="114">
        <v>8</v>
      </c>
      <c r="L2835" s="115">
        <v>4.1666666666666664E-2</v>
      </c>
      <c r="M2835" s="90">
        <v>22.06</v>
      </c>
      <c r="N2835" s="90">
        <v>19.97</v>
      </c>
      <c r="O2835" s="90">
        <v>19.78</v>
      </c>
      <c r="P2835" s="90">
        <v>19.75</v>
      </c>
      <c r="Q2835" s="90">
        <v>20.66</v>
      </c>
      <c r="R2835" s="63">
        <f t="shared" si="1610"/>
        <v>-2.5</v>
      </c>
      <c r="S2835" s="64">
        <f t="shared" si="1646"/>
        <v>1.5768056968463822E-2</v>
      </c>
      <c r="T2835" s="65">
        <f t="shared" si="1640"/>
        <v>1.1046569854782173</v>
      </c>
      <c r="U2835" s="65">
        <f t="shared" si="1640"/>
        <v>1.0096056622851364</v>
      </c>
      <c r="V2835" s="65">
        <f t="shared" si="1611"/>
        <v>1.0111392405063291</v>
      </c>
      <c r="W2835" s="65">
        <f t="shared" si="1612"/>
        <v>0.96660212971926418</v>
      </c>
      <c r="X2835" s="61">
        <f t="shared" si="1623"/>
        <v>-7.9681274900397659E-3</v>
      </c>
      <c r="Y2835" s="66">
        <f t="shared" si="1613"/>
        <v>2.9451137884872861E-2</v>
      </c>
      <c r="Z2835" s="61">
        <f t="shared" si="1614"/>
        <v>-4.4503782821541096E-3</v>
      </c>
      <c r="AA2835" s="67">
        <f t="shared" si="1615"/>
        <v>18.725000000000001</v>
      </c>
      <c r="AB2835" s="68">
        <f t="shared" si="1616"/>
        <v>-5.7336004006008995E-2</v>
      </c>
      <c r="AC2835" s="69">
        <f t="shared" si="1617"/>
        <v>-6.2343515272909239E-2</v>
      </c>
      <c r="AD2835" s="70">
        <f>_xlfn.PERCENTILE.EXC(AC2835:$AC$5675,0.5)</f>
        <v>7.9474814452021134E-2</v>
      </c>
      <c r="AE2835" s="70">
        <f>_xlfn.PERCENTILE.EXC($AC2835:AC$5675,0.35)</f>
        <v>4.4901161066233312E-2</v>
      </c>
      <c r="AF2835" s="71">
        <f t="shared" si="1642"/>
        <v>5.1647887593857425E-2</v>
      </c>
      <c r="AG2835" s="70">
        <f t="shared" si="1643"/>
        <v>-0.16227757222071817</v>
      </c>
      <c r="AH2835" s="70">
        <f t="shared" si="1644"/>
        <v>-0.22340702194780063</v>
      </c>
      <c r="AI2835" s="61" t="str">
        <f t="shared" si="1632"/>
        <v>Safety</v>
      </c>
      <c r="AJ2835" s="68" t="str">
        <f t="shared" si="1633"/>
        <v>Safety</v>
      </c>
      <c r="AK2835" s="72" t="str">
        <f t="shared" si="1634"/>
        <v>00631L</v>
      </c>
      <c r="AL2835" s="73">
        <f t="shared" si="1624"/>
        <v>1</v>
      </c>
      <c r="AM2835" s="72" t="str">
        <f t="shared" si="1637"/>
        <v>00631L</v>
      </c>
      <c r="AN2835" s="73">
        <f t="shared" si="1625"/>
        <v>1</v>
      </c>
      <c r="AO2835" s="74" t="str">
        <f t="shared" si="1631"/>
        <v>00635U</v>
      </c>
      <c r="AP2835" s="20">
        <f t="shared" si="1626"/>
        <v>0</v>
      </c>
      <c r="AQ2835" s="74" t="str">
        <f t="shared" si="1641"/>
        <v>00631L</v>
      </c>
      <c r="AR2835" s="20">
        <f t="shared" si="1627"/>
        <v>1</v>
      </c>
      <c r="AS2835" s="74" t="str">
        <f t="shared" si="1635"/>
        <v>00631L</v>
      </c>
      <c r="AT2835" s="20">
        <f t="shared" si="1628"/>
        <v>1</v>
      </c>
      <c r="AU2835" s="74" t="str">
        <f t="shared" si="1618"/>
        <v>00635U</v>
      </c>
      <c r="AV2835" s="20">
        <f t="shared" si="1629"/>
        <v>0</v>
      </c>
      <c r="AW2835" s="74" t="str">
        <f t="shared" si="1619"/>
        <v>00635U</v>
      </c>
      <c r="AX2835" s="20">
        <f t="shared" si="1620"/>
        <v>0</v>
      </c>
      <c r="AY2835" s="20">
        <f t="shared" si="1630"/>
        <v>1</v>
      </c>
      <c r="AZ2835" s="116">
        <v>42195</v>
      </c>
      <c r="BA2835" s="117">
        <v>17.39</v>
      </c>
      <c r="BB2835" s="118">
        <v>17.425000000000001</v>
      </c>
      <c r="BC2835" s="76">
        <f t="shared" si="1638"/>
        <v>16.8</v>
      </c>
      <c r="BD2835" s="76">
        <f t="shared" si="1639"/>
        <v>16.815666666666669</v>
      </c>
      <c r="BE2835" s="77">
        <f t="shared" si="1645"/>
        <v>3.7202380952380952E-2</v>
      </c>
      <c r="BF2835" s="77">
        <f t="shared" si="1636"/>
        <v>3.4154657363173135E-2</v>
      </c>
    </row>
    <row r="2836" spans="1:58" s="23" customFormat="1" ht="15.75" customHeight="1" x14ac:dyDescent="0.4">
      <c r="A2836" s="116">
        <v>42193</v>
      </c>
      <c r="B2836" s="112">
        <v>18.425000000000001</v>
      </c>
      <c r="C2836" s="112">
        <v>18.175000000000001</v>
      </c>
      <c r="D2836" s="112">
        <v>18.25</v>
      </c>
      <c r="E2836" s="112">
        <v>18.324999999999999</v>
      </c>
      <c r="F2836" s="112">
        <v>18.425000000000001</v>
      </c>
      <c r="G2836" s="112">
        <v>18.425000000000001</v>
      </c>
      <c r="H2836" s="113">
        <v>18.875</v>
      </c>
      <c r="I2836" s="90">
        <f t="shared" si="1621"/>
        <v>18.268750000000001</v>
      </c>
      <c r="J2836" s="90">
        <f t="shared" si="1622"/>
        <v>18.221875000000001</v>
      </c>
      <c r="K2836" s="114">
        <v>9</v>
      </c>
      <c r="L2836" s="115">
        <v>4.1666666666666664E-2</v>
      </c>
      <c r="M2836" s="90">
        <v>20.96</v>
      </c>
      <c r="N2836" s="90">
        <v>19.66</v>
      </c>
      <c r="O2836" s="90">
        <v>19.25</v>
      </c>
      <c r="P2836" s="90">
        <v>19.39</v>
      </c>
      <c r="Q2836" s="90">
        <v>20.350000000000001</v>
      </c>
      <c r="R2836" s="63">
        <f t="shared" si="1610"/>
        <v>-1.980000000000004</v>
      </c>
      <c r="S2836" s="64">
        <f t="shared" si="1646"/>
        <v>0.22187694220012433</v>
      </c>
      <c r="T2836" s="65">
        <f t="shared" si="1640"/>
        <v>1.0661241098677519</v>
      </c>
      <c r="U2836" s="65">
        <f t="shared" si="1640"/>
        <v>1.0212987012987014</v>
      </c>
      <c r="V2836" s="65">
        <f t="shared" si="1611"/>
        <v>1.0139247034553893</v>
      </c>
      <c r="W2836" s="65">
        <f t="shared" si="1612"/>
        <v>0.96609336609336605</v>
      </c>
      <c r="X2836" s="61">
        <f t="shared" si="1623"/>
        <v>-1.3568521031207597E-2</v>
      </c>
      <c r="Y2836" s="66">
        <f t="shared" si="1613"/>
        <v>3.0013642564802222E-2</v>
      </c>
      <c r="Z2836" s="61">
        <f t="shared" si="1614"/>
        <v>-2.5658569962367429E-3</v>
      </c>
      <c r="AA2836" s="67">
        <f t="shared" si="1615"/>
        <v>18.268750000000001</v>
      </c>
      <c r="AB2836" s="68">
        <f t="shared" si="1616"/>
        <v>-6.2817904374364159E-2</v>
      </c>
      <c r="AC2836" s="69">
        <f t="shared" si="1617"/>
        <v>-7.076551373346894E-2</v>
      </c>
      <c r="AD2836" s="70">
        <f>_xlfn.PERCENTILE.EXC(AC2836:$AC$5675,0.5)</f>
        <v>7.9494163982767319E-2</v>
      </c>
      <c r="AE2836" s="70">
        <f>_xlfn.PERCENTILE.EXC($AC2836:AC$5675,0.35)</f>
        <v>4.4903869223054942E-2</v>
      </c>
      <c r="AF2836" s="71">
        <f t="shared" si="1642"/>
        <v>5.1647887593857425E-2</v>
      </c>
      <c r="AG2836" s="70">
        <f t="shared" si="1643"/>
        <v>-0.16227757222071817</v>
      </c>
      <c r="AH2836" s="70">
        <f t="shared" si="1644"/>
        <v>-0.22340702194780063</v>
      </c>
      <c r="AI2836" s="61" t="str">
        <f t="shared" si="1632"/>
        <v>Safety</v>
      </c>
      <c r="AJ2836" s="68" t="str">
        <f t="shared" si="1633"/>
        <v>Safety</v>
      </c>
      <c r="AK2836" s="72" t="str">
        <f t="shared" si="1634"/>
        <v>00631L</v>
      </c>
      <c r="AL2836" s="73">
        <f t="shared" si="1624"/>
        <v>1</v>
      </c>
      <c r="AM2836" s="72" t="str">
        <f t="shared" si="1637"/>
        <v>00631L</v>
      </c>
      <c r="AN2836" s="73">
        <f t="shared" si="1625"/>
        <v>1</v>
      </c>
      <c r="AO2836" s="74" t="str">
        <f t="shared" si="1631"/>
        <v>00635U</v>
      </c>
      <c r="AP2836" s="20">
        <f t="shared" si="1626"/>
        <v>0</v>
      </c>
      <c r="AQ2836" s="74" t="str">
        <f t="shared" si="1641"/>
        <v>00631L</v>
      </c>
      <c r="AR2836" s="20">
        <f t="shared" si="1627"/>
        <v>1</v>
      </c>
      <c r="AS2836" s="74" t="str">
        <f t="shared" si="1635"/>
        <v>00631L</v>
      </c>
      <c r="AT2836" s="20">
        <f t="shared" si="1628"/>
        <v>1</v>
      </c>
      <c r="AU2836" s="74" t="str">
        <f t="shared" si="1618"/>
        <v>00635U</v>
      </c>
      <c r="AV2836" s="20">
        <f t="shared" si="1629"/>
        <v>0</v>
      </c>
      <c r="AW2836" s="74" t="str">
        <f t="shared" si="1619"/>
        <v>00635U</v>
      </c>
      <c r="AX2836" s="20">
        <f t="shared" si="1620"/>
        <v>0</v>
      </c>
      <c r="AY2836" s="20">
        <f t="shared" si="1630"/>
        <v>1</v>
      </c>
      <c r="AZ2836" s="116">
        <v>42194</v>
      </c>
      <c r="BA2836" s="117">
        <v>17.489999999999998</v>
      </c>
      <c r="BB2836" s="118">
        <v>17.487500000000001</v>
      </c>
      <c r="BC2836" s="76">
        <f t="shared" si="1638"/>
        <v>16.787916666666668</v>
      </c>
      <c r="BD2836" s="76">
        <f t="shared" si="1639"/>
        <v>16.801083333333334</v>
      </c>
      <c r="BE2836" s="77">
        <f t="shared" si="1645"/>
        <v>4.1671837383038375E-2</v>
      </c>
      <c r="BF2836" s="77">
        <f t="shared" si="1636"/>
        <v>4.1004300317935685E-2</v>
      </c>
    </row>
    <row r="2837" spans="1:58" s="23" customFormat="1" ht="15.75" customHeight="1" x14ac:dyDescent="0.4">
      <c r="A2837" s="116">
        <v>42192</v>
      </c>
      <c r="B2837" s="112">
        <v>16.324999999999999</v>
      </c>
      <c r="C2837" s="112">
        <v>16.675000000000001</v>
      </c>
      <c r="D2837" s="112">
        <v>17.074999999999999</v>
      </c>
      <c r="E2837" s="112">
        <v>17.425000000000001</v>
      </c>
      <c r="F2837" s="112">
        <v>17.675000000000001</v>
      </c>
      <c r="G2837" s="112">
        <v>17.725000000000001</v>
      </c>
      <c r="H2837" s="113">
        <v>18.324999999999999</v>
      </c>
      <c r="I2837" s="90">
        <f t="shared" si="1621"/>
        <v>16.529166666666669</v>
      </c>
      <c r="J2837" s="90">
        <f t="shared" si="1622"/>
        <v>16.908333333333331</v>
      </c>
      <c r="K2837" s="114">
        <v>10</v>
      </c>
      <c r="L2837" s="115">
        <v>4.1666666666666664E-2</v>
      </c>
      <c r="M2837" s="90">
        <v>15.91</v>
      </c>
      <c r="N2837" s="90">
        <v>16.09</v>
      </c>
      <c r="O2837" s="90">
        <v>17.02</v>
      </c>
      <c r="P2837" s="90">
        <v>17.84</v>
      </c>
      <c r="Q2837" s="90">
        <v>19.309999999999999</v>
      </c>
      <c r="R2837" s="63">
        <f t="shared" si="1610"/>
        <v>2.8599999999999994</v>
      </c>
      <c r="S2837" s="64">
        <f t="shared" si="1646"/>
        <v>-5.4085831863609733E-2</v>
      </c>
      <c r="T2837" s="65">
        <f t="shared" si="1640"/>
        <v>0.98881292728402737</v>
      </c>
      <c r="U2837" s="65">
        <f t="shared" si="1640"/>
        <v>0.94535840188014097</v>
      </c>
      <c r="V2837" s="65">
        <f t="shared" si="1611"/>
        <v>0.90190582959641252</v>
      </c>
      <c r="W2837" s="65">
        <f t="shared" si="1612"/>
        <v>0.83324702226825487</v>
      </c>
      <c r="X2837" s="61">
        <f t="shared" si="1623"/>
        <v>2.1439509954058279E-2</v>
      </c>
      <c r="Y2837" s="66">
        <f t="shared" si="1613"/>
        <v>5.164992826398844E-2</v>
      </c>
      <c r="Z2837" s="61">
        <f t="shared" si="1614"/>
        <v>2.2939248802621395E-2</v>
      </c>
      <c r="AA2837" s="67">
        <f t="shared" si="1615"/>
        <v>16.529166666666669</v>
      </c>
      <c r="AB2837" s="68">
        <f t="shared" si="1616"/>
        <v>1.460534493474204E-2</v>
      </c>
      <c r="AC2837" s="69">
        <f t="shared" si="1617"/>
        <v>2.7294385746840816E-2</v>
      </c>
      <c r="AD2837" s="70">
        <f>_xlfn.PERCENTILE.EXC(AC2837:$AC$5675,0.5)</f>
        <v>7.9513513513513517E-2</v>
      </c>
      <c r="AE2837" s="70">
        <f>_xlfn.PERCENTILE.EXC($AC2837:AC$5675,0.35)</f>
        <v>4.4904942965779501E-2</v>
      </c>
      <c r="AF2837" s="71">
        <f t="shared" si="1642"/>
        <v>5.1647887593857425E-2</v>
      </c>
      <c r="AG2837" s="70">
        <f t="shared" si="1643"/>
        <v>-0.16227757222071817</v>
      </c>
      <c r="AH2837" s="70">
        <f t="shared" si="1644"/>
        <v>-0.22340702194780063</v>
      </c>
      <c r="AI2837" s="61" t="str">
        <f t="shared" si="1632"/>
        <v>Safety</v>
      </c>
      <c r="AJ2837" s="68" t="str">
        <f t="shared" si="1633"/>
        <v>Safety</v>
      </c>
      <c r="AK2837" s="72" t="str">
        <f t="shared" si="1634"/>
        <v>00631L</v>
      </c>
      <c r="AL2837" s="73">
        <f t="shared" si="1624"/>
        <v>1</v>
      </c>
      <c r="AM2837" s="72" t="str">
        <f t="shared" si="1637"/>
        <v>00631L</v>
      </c>
      <c r="AN2837" s="73">
        <f t="shared" si="1625"/>
        <v>1</v>
      </c>
      <c r="AO2837" s="74" t="str">
        <f t="shared" si="1631"/>
        <v>00635U</v>
      </c>
      <c r="AP2837" s="20">
        <f t="shared" si="1626"/>
        <v>0</v>
      </c>
      <c r="AQ2837" s="74" t="str">
        <f t="shared" si="1641"/>
        <v>00631L</v>
      </c>
      <c r="AR2837" s="20">
        <f t="shared" si="1627"/>
        <v>1</v>
      </c>
      <c r="AS2837" s="74" t="str">
        <f t="shared" si="1635"/>
        <v>00631L</v>
      </c>
      <c r="AT2837" s="20">
        <f t="shared" si="1628"/>
        <v>1</v>
      </c>
      <c r="AU2837" s="74" t="str">
        <f t="shared" si="1618"/>
        <v>00635U</v>
      </c>
      <c r="AV2837" s="20">
        <f t="shared" si="1629"/>
        <v>0</v>
      </c>
      <c r="AW2837" s="74" t="str">
        <f t="shared" si="1619"/>
        <v>00635U</v>
      </c>
      <c r="AX2837" s="20">
        <f t="shared" si="1620"/>
        <v>0</v>
      </c>
      <c r="AY2837" s="20">
        <f t="shared" si="1630"/>
        <v>1</v>
      </c>
      <c r="AZ2837" s="116">
        <v>42193</v>
      </c>
      <c r="BA2837" s="117">
        <v>17.39</v>
      </c>
      <c r="BB2837" s="118">
        <v>17.475000000000001</v>
      </c>
      <c r="BC2837" s="76">
        <f t="shared" si="1638"/>
        <v>16.777708333333333</v>
      </c>
      <c r="BD2837" s="76">
        <f t="shared" si="1639"/>
        <v>16.786291666666667</v>
      </c>
      <c r="BE2837" s="77">
        <f t="shared" si="1645"/>
        <v>4.1560602485937549E-2</v>
      </c>
      <c r="BF2837" s="77">
        <f t="shared" si="1636"/>
        <v>3.5964365764723706E-2</v>
      </c>
    </row>
    <row r="2838" spans="1:58" s="23" customFormat="1" ht="15.75" customHeight="1" x14ac:dyDescent="0.4">
      <c r="A2838" s="116">
        <v>42191</v>
      </c>
      <c r="B2838" s="112">
        <v>17.225000000000001</v>
      </c>
      <c r="C2838" s="112">
        <v>17.375</v>
      </c>
      <c r="D2838" s="112">
        <v>17.675000000000001</v>
      </c>
      <c r="E2838" s="112">
        <v>17.899999999999999</v>
      </c>
      <c r="F2838" s="112">
        <v>18.074999999999999</v>
      </c>
      <c r="G2838" s="112">
        <v>18.125</v>
      </c>
      <c r="H2838" s="113">
        <v>18.675000000000001</v>
      </c>
      <c r="I2838" s="90">
        <f t="shared" si="1621"/>
        <v>17.306250000000002</v>
      </c>
      <c r="J2838" s="90">
        <f t="shared" si="1622"/>
        <v>17.537500000000001</v>
      </c>
      <c r="K2838" s="114">
        <v>11</v>
      </c>
      <c r="L2838" s="115">
        <v>4.1666666666666664E-2</v>
      </c>
      <c r="M2838" s="90">
        <v>16.649999999999999</v>
      </c>
      <c r="N2838" s="90">
        <v>17.010000000000002</v>
      </c>
      <c r="O2838" s="90">
        <v>18.04</v>
      </c>
      <c r="P2838" s="90">
        <v>18.510000000000002</v>
      </c>
      <c r="Q2838" s="90">
        <v>19.89</v>
      </c>
      <c r="R2838" s="63">
        <f t="shared" si="1610"/>
        <v>2.8900000000000006</v>
      </c>
      <c r="S2838" s="64">
        <f t="shared" si="1646"/>
        <v>1.3103037522334868E-2</v>
      </c>
      <c r="T2838" s="65">
        <f t="shared" si="1640"/>
        <v>0.97883597883597862</v>
      </c>
      <c r="U2838" s="65">
        <f t="shared" si="1640"/>
        <v>0.94290465631929055</v>
      </c>
      <c r="V2838" s="65">
        <f t="shared" si="1611"/>
        <v>0.91896272285251213</v>
      </c>
      <c r="W2838" s="65">
        <f t="shared" si="1612"/>
        <v>0.85520361990950233</v>
      </c>
      <c r="X2838" s="61">
        <f t="shared" si="1623"/>
        <v>8.7082728592161717E-3</v>
      </c>
      <c r="Y2838" s="66">
        <f t="shared" si="1613"/>
        <v>4.3296089385474981E-2</v>
      </c>
      <c r="Z2838" s="61">
        <f t="shared" si="1614"/>
        <v>1.3362224629830222E-2</v>
      </c>
      <c r="AA2838" s="67">
        <f t="shared" si="1615"/>
        <v>17.306250000000002</v>
      </c>
      <c r="AB2838" s="68">
        <f t="shared" si="1616"/>
        <v>1.2639623750734852E-2</v>
      </c>
      <c r="AC2838" s="69">
        <f t="shared" si="1617"/>
        <v>1.7416225749559113E-2</v>
      </c>
      <c r="AD2838" s="70">
        <f>_xlfn.PERCENTILE.EXC(AC2838:$AC$5675,0.5)</f>
        <v>7.9566078790655054E-2</v>
      </c>
      <c r="AE2838" s="70">
        <f>_xlfn.PERCENTILE.EXC($AC2838:AC$5675,0.35)</f>
        <v>4.5020384616829119E-2</v>
      </c>
      <c r="AF2838" s="71">
        <f t="shared" si="1642"/>
        <v>5.1647887593857425E-2</v>
      </c>
      <c r="AG2838" s="70">
        <f t="shared" si="1643"/>
        <v>-0.16227757222071817</v>
      </c>
      <c r="AH2838" s="70">
        <f t="shared" si="1644"/>
        <v>-0.22340702194780063</v>
      </c>
      <c r="AI2838" s="61" t="str">
        <f t="shared" si="1632"/>
        <v>Safety</v>
      </c>
      <c r="AJ2838" s="68" t="str">
        <f t="shared" si="1633"/>
        <v>Safety</v>
      </c>
      <c r="AK2838" s="72" t="str">
        <f t="shared" si="1634"/>
        <v>00631L</v>
      </c>
      <c r="AL2838" s="73">
        <f t="shared" si="1624"/>
        <v>1</v>
      </c>
      <c r="AM2838" s="72" t="str">
        <f t="shared" si="1637"/>
        <v>00631L</v>
      </c>
      <c r="AN2838" s="73">
        <f t="shared" si="1625"/>
        <v>1</v>
      </c>
      <c r="AO2838" s="74" t="str">
        <f t="shared" si="1631"/>
        <v>00635U</v>
      </c>
      <c r="AP2838" s="20">
        <f t="shared" si="1626"/>
        <v>0</v>
      </c>
      <c r="AQ2838" s="74" t="str">
        <f t="shared" si="1641"/>
        <v>00631L</v>
      </c>
      <c r="AR2838" s="20">
        <f t="shared" si="1627"/>
        <v>1</v>
      </c>
      <c r="AS2838" s="74" t="str">
        <f t="shared" si="1635"/>
        <v>00631L</v>
      </c>
      <c r="AT2838" s="20">
        <f t="shared" si="1628"/>
        <v>1</v>
      </c>
      <c r="AU2838" s="74" t="str">
        <f t="shared" si="1618"/>
        <v>00635U</v>
      </c>
      <c r="AV2838" s="20">
        <f t="shared" si="1629"/>
        <v>0</v>
      </c>
      <c r="AW2838" s="74" t="str">
        <f t="shared" si="1619"/>
        <v>00635U</v>
      </c>
      <c r="AX2838" s="20">
        <f t="shared" si="1620"/>
        <v>0</v>
      </c>
      <c r="AY2838" s="20">
        <f t="shared" si="1630"/>
        <v>1</v>
      </c>
      <c r="AZ2838" s="116">
        <v>42192</v>
      </c>
      <c r="BA2838" s="117">
        <v>17.510000000000002</v>
      </c>
      <c r="BB2838" s="118">
        <v>17.5</v>
      </c>
      <c r="BC2838" s="76">
        <f t="shared" si="1638"/>
        <v>16.767708333333335</v>
      </c>
      <c r="BD2838" s="76">
        <f t="shared" si="1639"/>
        <v>16.778291666666668</v>
      </c>
      <c r="BE2838" s="77">
        <f t="shared" si="1645"/>
        <v>4.3672734049822845E-2</v>
      </c>
      <c r="BF2838" s="77">
        <f t="shared" si="1636"/>
        <v>4.3610419217292203E-2</v>
      </c>
    </row>
    <row r="2839" spans="1:58" s="23" customFormat="1" ht="15.75" customHeight="1" x14ac:dyDescent="0.4">
      <c r="A2839" s="116">
        <v>42187</v>
      </c>
      <c r="B2839" s="112">
        <v>16.925000000000001</v>
      </c>
      <c r="C2839" s="112">
        <v>17.024999999999999</v>
      </c>
      <c r="D2839" s="112">
        <v>17.3</v>
      </c>
      <c r="E2839" s="112">
        <v>17.55</v>
      </c>
      <c r="F2839" s="112">
        <v>17.774999999999999</v>
      </c>
      <c r="G2839" s="112">
        <v>17.824999999999999</v>
      </c>
      <c r="H2839" s="113">
        <v>18.375</v>
      </c>
      <c r="I2839" s="90">
        <f t="shared" si="1621"/>
        <v>16.975000000000001</v>
      </c>
      <c r="J2839" s="90">
        <f t="shared" si="1622"/>
        <v>17.162500000000001</v>
      </c>
      <c r="K2839" s="114">
        <v>12</v>
      </c>
      <c r="L2839" s="115">
        <v>4.1666666666666664E-2</v>
      </c>
      <c r="M2839" s="90">
        <v>17.97</v>
      </c>
      <c r="N2839" s="90">
        <v>16.79</v>
      </c>
      <c r="O2839" s="90">
        <v>17.68</v>
      </c>
      <c r="P2839" s="90">
        <v>18.34</v>
      </c>
      <c r="Q2839" s="90">
        <v>19.68</v>
      </c>
      <c r="R2839" s="63">
        <f t="shared" si="1610"/>
        <v>1.259999999999998</v>
      </c>
      <c r="S2839" s="64">
        <f t="shared" si="1646"/>
        <v>4.3505282784338052E-2</v>
      </c>
      <c r="T2839" s="65">
        <f t="shared" si="1640"/>
        <v>1.0702799285288862</v>
      </c>
      <c r="U2839" s="65">
        <f t="shared" si="1640"/>
        <v>0.94966063348416285</v>
      </c>
      <c r="V2839" s="65">
        <f t="shared" si="1611"/>
        <v>0.91548527808069791</v>
      </c>
      <c r="W2839" s="65">
        <f t="shared" si="1612"/>
        <v>0.85315040650406504</v>
      </c>
      <c r="X2839" s="61">
        <f t="shared" si="1623"/>
        <v>5.9084194977842164E-3</v>
      </c>
      <c r="Y2839" s="66">
        <f t="shared" si="1613"/>
        <v>4.7008547008546966E-2</v>
      </c>
      <c r="Z2839" s="61">
        <f t="shared" si="1614"/>
        <v>1.1045655375552282E-2</v>
      </c>
      <c r="AA2839" s="67">
        <f t="shared" si="1615"/>
        <v>16.975000000000001</v>
      </c>
      <c r="AB2839" s="68">
        <f t="shared" si="1616"/>
        <v>8.0405002977964012E-3</v>
      </c>
      <c r="AC2839" s="69">
        <f t="shared" si="1617"/>
        <v>1.1018463371054336E-2</v>
      </c>
      <c r="AD2839" s="70">
        <f>_xlfn.PERCENTILE.EXC(AC2839:$AC$5675,0.5)</f>
        <v>7.961864406779659E-2</v>
      </c>
      <c r="AE2839" s="70">
        <f>_xlfn.PERCENTILE.EXC($AC2839:AC$5675,0.35)</f>
        <v>4.5091616440565231E-2</v>
      </c>
      <c r="AF2839" s="71">
        <f t="shared" si="1642"/>
        <v>5.1647887593857425E-2</v>
      </c>
      <c r="AG2839" s="70">
        <f t="shared" si="1643"/>
        <v>-0.16227757222071817</v>
      </c>
      <c r="AH2839" s="70">
        <f t="shared" si="1644"/>
        <v>-0.22340702194780063</v>
      </c>
      <c r="AI2839" s="61" t="str">
        <f t="shared" si="1632"/>
        <v>Safety</v>
      </c>
      <c r="AJ2839" s="68" t="str">
        <f t="shared" si="1633"/>
        <v>Safety</v>
      </c>
      <c r="AK2839" s="72" t="str">
        <f t="shared" si="1634"/>
        <v>00631L</v>
      </c>
      <c r="AL2839" s="73">
        <f t="shared" si="1624"/>
        <v>1</v>
      </c>
      <c r="AM2839" s="72" t="str">
        <f t="shared" si="1637"/>
        <v>00631L</v>
      </c>
      <c r="AN2839" s="73">
        <f t="shared" si="1625"/>
        <v>1</v>
      </c>
      <c r="AO2839" s="74" t="str">
        <f t="shared" si="1631"/>
        <v>00635U</v>
      </c>
      <c r="AP2839" s="20">
        <f t="shared" si="1626"/>
        <v>0</v>
      </c>
      <c r="AQ2839" s="74" t="str">
        <f t="shared" si="1641"/>
        <v>00631L</v>
      </c>
      <c r="AR2839" s="20">
        <f t="shared" si="1627"/>
        <v>1</v>
      </c>
      <c r="AS2839" s="74" t="str">
        <f t="shared" si="1635"/>
        <v>00631L</v>
      </c>
      <c r="AT2839" s="20">
        <f t="shared" si="1628"/>
        <v>1</v>
      </c>
      <c r="AU2839" s="74" t="str">
        <f t="shared" si="1618"/>
        <v>00635U</v>
      </c>
      <c r="AV2839" s="20">
        <f t="shared" si="1629"/>
        <v>0</v>
      </c>
      <c r="AW2839" s="74" t="str">
        <f t="shared" si="1619"/>
        <v>00635U</v>
      </c>
      <c r="AX2839" s="20">
        <f t="shared" si="1620"/>
        <v>0</v>
      </c>
      <c r="AY2839" s="20">
        <f t="shared" si="1630"/>
        <v>1</v>
      </c>
      <c r="AZ2839" s="116">
        <v>42191</v>
      </c>
      <c r="BA2839" s="117">
        <v>17.579999999999998</v>
      </c>
      <c r="BB2839" s="118">
        <v>17.574999999999999</v>
      </c>
      <c r="BC2839" s="76">
        <f t="shared" si="1638"/>
        <v>16.754583333333333</v>
      </c>
      <c r="BD2839" s="76">
        <f t="shared" si="1639"/>
        <v>16.76904166666667</v>
      </c>
      <c r="BE2839" s="77">
        <f t="shared" si="1645"/>
        <v>4.8966700654049886E-2</v>
      </c>
      <c r="BF2839" s="77">
        <f t="shared" si="1636"/>
        <v>4.8360445960686178E-2</v>
      </c>
    </row>
    <row r="2840" spans="1:58" s="23" customFormat="1" ht="15.75" customHeight="1" x14ac:dyDescent="0.4">
      <c r="A2840" s="116">
        <v>42186</v>
      </c>
      <c r="B2840" s="112">
        <v>15.925000000000001</v>
      </c>
      <c r="C2840" s="112">
        <v>16.175000000000001</v>
      </c>
      <c r="D2840" s="112">
        <v>16.574999999999999</v>
      </c>
      <c r="E2840" s="112">
        <v>16.925000000000001</v>
      </c>
      <c r="F2840" s="112">
        <v>17.225000000000001</v>
      </c>
      <c r="G2840" s="112">
        <v>17.375</v>
      </c>
      <c r="H2840" s="113">
        <v>17.975000000000001</v>
      </c>
      <c r="I2840" s="90">
        <f t="shared" si="1621"/>
        <v>16.039583333333333</v>
      </c>
      <c r="J2840" s="90">
        <f t="shared" si="1622"/>
        <v>16.358333333333334</v>
      </c>
      <c r="K2840" s="114">
        <v>13</v>
      </c>
      <c r="L2840" s="115">
        <v>4.1666666666666664E-2</v>
      </c>
      <c r="M2840" s="90">
        <v>17.23</v>
      </c>
      <c r="N2840" s="90">
        <v>16.09</v>
      </c>
      <c r="O2840" s="90">
        <v>16.79</v>
      </c>
      <c r="P2840" s="90">
        <v>17.75</v>
      </c>
      <c r="Q2840" s="90">
        <v>19.399999999999999</v>
      </c>
      <c r="R2840" s="63">
        <f t="shared" si="1610"/>
        <v>1.2199999999999989</v>
      </c>
      <c r="S2840" s="64">
        <f t="shared" si="1646"/>
        <v>-0.11738891936368626</v>
      </c>
      <c r="T2840" s="65">
        <f t="shared" si="1640"/>
        <v>1.0708514605344934</v>
      </c>
      <c r="U2840" s="65">
        <f t="shared" si="1640"/>
        <v>0.95830851697438957</v>
      </c>
      <c r="V2840" s="65">
        <f t="shared" si="1611"/>
        <v>0.90647887323943666</v>
      </c>
      <c r="W2840" s="65">
        <f t="shared" si="1612"/>
        <v>0.82938144329896912</v>
      </c>
      <c r="X2840" s="61">
        <f t="shared" si="1623"/>
        <v>1.5698587127158554E-2</v>
      </c>
      <c r="Y2840" s="66">
        <f t="shared" si="1613"/>
        <v>6.2038404726735635E-2</v>
      </c>
      <c r="Z2840" s="61">
        <f t="shared" si="1614"/>
        <v>1.987271074165485E-2</v>
      </c>
      <c r="AA2840" s="67">
        <f t="shared" si="1615"/>
        <v>16.039583333333333</v>
      </c>
      <c r="AB2840" s="68">
        <f t="shared" si="1616"/>
        <v>-1.0254816656308213E-2</v>
      </c>
      <c r="AC2840" s="69">
        <f t="shared" si="1617"/>
        <v>-3.1334162005386573E-3</v>
      </c>
      <c r="AD2840" s="70">
        <f>_xlfn.PERCENTILE.EXC(AC2840:$AC$5675,0.5)</f>
        <v>7.9679662390462314E-2</v>
      </c>
      <c r="AE2840" s="70">
        <f>_xlfn.PERCENTILE.EXC($AC2840:AC$5675,0.35)</f>
        <v>4.5111270132435578E-2</v>
      </c>
      <c r="AF2840" s="71">
        <f t="shared" si="1642"/>
        <v>5.2502716355318349E-2</v>
      </c>
      <c r="AG2840" s="70">
        <f t="shared" si="1643"/>
        <v>-0.16227757222071817</v>
      </c>
      <c r="AH2840" s="70">
        <f t="shared" si="1644"/>
        <v>-0.22340702194780063</v>
      </c>
      <c r="AI2840" s="61" t="str">
        <f t="shared" si="1632"/>
        <v>Safety</v>
      </c>
      <c r="AJ2840" s="68" t="str">
        <f t="shared" si="1633"/>
        <v>Safety</v>
      </c>
      <c r="AK2840" s="72" t="str">
        <f t="shared" si="1634"/>
        <v>00631L</v>
      </c>
      <c r="AL2840" s="73">
        <f t="shared" si="1624"/>
        <v>1</v>
      </c>
      <c r="AM2840" s="72" t="str">
        <f t="shared" si="1637"/>
        <v>00631L</v>
      </c>
      <c r="AN2840" s="73">
        <f t="shared" si="1625"/>
        <v>1</v>
      </c>
      <c r="AO2840" s="74" t="str">
        <f t="shared" si="1631"/>
        <v>00635U</v>
      </c>
      <c r="AP2840" s="20">
        <f t="shared" si="1626"/>
        <v>0</v>
      </c>
      <c r="AQ2840" s="74" t="str">
        <f t="shared" si="1641"/>
        <v>00631L</v>
      </c>
      <c r="AR2840" s="20">
        <f t="shared" si="1627"/>
        <v>1</v>
      </c>
      <c r="AS2840" s="74" t="str">
        <f t="shared" si="1635"/>
        <v>00631L</v>
      </c>
      <c r="AT2840" s="20">
        <f t="shared" si="1628"/>
        <v>1</v>
      </c>
      <c r="AU2840" s="74" t="str">
        <f t="shared" si="1618"/>
        <v>00635U</v>
      </c>
      <c r="AV2840" s="20">
        <f t="shared" si="1629"/>
        <v>0</v>
      </c>
      <c r="AW2840" s="74" t="str">
        <f t="shared" si="1619"/>
        <v>00635U</v>
      </c>
      <c r="AX2840" s="20">
        <f t="shared" si="1620"/>
        <v>0</v>
      </c>
      <c r="AY2840" s="20">
        <f t="shared" si="1630"/>
        <v>1</v>
      </c>
      <c r="AZ2840" s="116">
        <v>42187</v>
      </c>
      <c r="BA2840" s="117">
        <v>17.64</v>
      </c>
      <c r="BB2840" s="118">
        <v>17.7</v>
      </c>
      <c r="BC2840" s="76">
        <f t="shared" si="1638"/>
        <v>16.740208333333335</v>
      </c>
      <c r="BD2840" s="76">
        <f t="shared" si="1639"/>
        <v>16.755666666666666</v>
      </c>
      <c r="BE2840" s="77">
        <f t="shared" si="1645"/>
        <v>5.7334511468146644E-2</v>
      </c>
      <c r="BF2840" s="77">
        <f t="shared" si="1636"/>
        <v>5.277816460103054E-2</v>
      </c>
    </row>
    <row r="2841" spans="1:58" s="23" customFormat="1" ht="15.75" customHeight="1" x14ac:dyDescent="0.4">
      <c r="A2841" s="116">
        <v>42185</v>
      </c>
      <c r="B2841" s="112">
        <v>17.324999999999999</v>
      </c>
      <c r="C2841" s="112">
        <v>17.375</v>
      </c>
      <c r="D2841" s="112">
        <v>17.625</v>
      </c>
      <c r="E2841" s="112">
        <v>17.925000000000001</v>
      </c>
      <c r="F2841" s="112">
        <v>18.125</v>
      </c>
      <c r="G2841" s="112">
        <v>18.175000000000001</v>
      </c>
      <c r="H2841" s="113">
        <v>18.675000000000001</v>
      </c>
      <c r="I2841" s="90">
        <f t="shared" si="1621"/>
        <v>17.345833333333331</v>
      </c>
      <c r="J2841" s="90">
        <f t="shared" si="1622"/>
        <v>17.479166666666668</v>
      </c>
      <c r="K2841" s="114">
        <v>14</v>
      </c>
      <c r="L2841" s="115">
        <v>4.1666666666666664E-2</v>
      </c>
      <c r="M2841" s="90">
        <v>20.93</v>
      </c>
      <c r="N2841" s="90">
        <v>18.23</v>
      </c>
      <c r="O2841" s="90">
        <v>18.47</v>
      </c>
      <c r="P2841" s="90">
        <v>18.95</v>
      </c>
      <c r="Q2841" s="90">
        <v>20.02</v>
      </c>
      <c r="R2841" s="63">
        <f t="shared" si="1610"/>
        <v>-1.7399999999999949</v>
      </c>
      <c r="S2841" s="64">
        <f t="shared" si="1646"/>
        <v>-3.289124668435018E-2</v>
      </c>
      <c r="T2841" s="65">
        <f t="shared" si="1640"/>
        <v>1.1481075150850246</v>
      </c>
      <c r="U2841" s="65">
        <f t="shared" si="1640"/>
        <v>0.98700595560368176</v>
      </c>
      <c r="V2841" s="65">
        <f t="shared" si="1611"/>
        <v>0.96200527704485495</v>
      </c>
      <c r="W2841" s="65">
        <f t="shared" si="1612"/>
        <v>0.91058941058941067</v>
      </c>
      <c r="X2841" s="61">
        <f t="shared" si="1623"/>
        <v>2.8860028860029272E-3</v>
      </c>
      <c r="Y2841" s="66">
        <f t="shared" si="1613"/>
        <v>4.1841004184100417E-2</v>
      </c>
      <c r="Z2841" s="61">
        <f t="shared" si="1614"/>
        <v>7.686764352630493E-3</v>
      </c>
      <c r="AA2841" s="67">
        <f t="shared" si="1615"/>
        <v>17.345833333333331</v>
      </c>
      <c r="AB2841" s="68">
        <f t="shared" si="1616"/>
        <v>-4.9643444871091666E-2</v>
      </c>
      <c r="AC2841" s="69">
        <f t="shared" si="1617"/>
        <v>-4.8500639970744323E-2</v>
      </c>
      <c r="AD2841" s="70">
        <f>_xlfn.PERCENTILE.EXC(AC2841:$AC$5675,0.5)</f>
        <v>7.9740680713128037E-2</v>
      </c>
      <c r="AE2841" s="70">
        <f>_xlfn.PERCENTILE.EXC($AC2841:AC$5675,0.35)</f>
        <v>4.5133816345260445E-2</v>
      </c>
      <c r="AF2841" s="71">
        <f t="shared" si="1642"/>
        <v>5.3008726597150425E-2</v>
      </c>
      <c r="AG2841" s="70">
        <f t="shared" si="1643"/>
        <v>-0.16227757222071817</v>
      </c>
      <c r="AH2841" s="70">
        <f t="shared" si="1644"/>
        <v>-0.22340702194780063</v>
      </c>
      <c r="AI2841" s="61" t="str">
        <f t="shared" si="1632"/>
        <v>Safety</v>
      </c>
      <c r="AJ2841" s="68" t="str">
        <f t="shared" si="1633"/>
        <v>Safety</v>
      </c>
      <c r="AK2841" s="72" t="str">
        <f t="shared" si="1634"/>
        <v>00631L</v>
      </c>
      <c r="AL2841" s="73">
        <f t="shared" si="1624"/>
        <v>1</v>
      </c>
      <c r="AM2841" s="72" t="str">
        <f t="shared" si="1637"/>
        <v>00631L</v>
      </c>
      <c r="AN2841" s="73">
        <f t="shared" si="1625"/>
        <v>1</v>
      </c>
      <c r="AO2841" s="74" t="str">
        <f t="shared" si="1631"/>
        <v>00635U</v>
      </c>
      <c r="AP2841" s="20">
        <f t="shared" si="1626"/>
        <v>0</v>
      </c>
      <c r="AQ2841" s="74" t="str">
        <f t="shared" si="1641"/>
        <v>00631L</v>
      </c>
      <c r="AR2841" s="20">
        <f t="shared" si="1627"/>
        <v>1</v>
      </c>
      <c r="AS2841" s="74" t="str">
        <f t="shared" si="1635"/>
        <v>00631L</v>
      </c>
      <c r="AT2841" s="20">
        <f t="shared" si="1628"/>
        <v>1</v>
      </c>
      <c r="AU2841" s="74" t="str">
        <f t="shared" si="1618"/>
        <v>00635U</v>
      </c>
      <c r="AV2841" s="20">
        <f t="shared" si="1629"/>
        <v>0</v>
      </c>
      <c r="AW2841" s="74" t="str">
        <f t="shared" si="1619"/>
        <v>00635U</v>
      </c>
      <c r="AX2841" s="20">
        <f t="shared" si="1620"/>
        <v>0</v>
      </c>
      <c r="AY2841" s="20">
        <f t="shared" si="1630"/>
        <v>1</v>
      </c>
      <c r="AZ2841" s="116">
        <v>42186</v>
      </c>
      <c r="BA2841" s="117">
        <v>17.670000000000002</v>
      </c>
      <c r="BB2841" s="118">
        <v>17.5625</v>
      </c>
      <c r="BC2841" s="76">
        <f t="shared" si="1638"/>
        <v>16.723541666666666</v>
      </c>
      <c r="BD2841" s="76">
        <f t="shared" si="1639"/>
        <v>16.739708333333333</v>
      </c>
      <c r="BE2841" s="77">
        <f t="shared" si="1645"/>
        <v>5.0166307475739094E-2</v>
      </c>
      <c r="BF2841" s="77">
        <f t="shared" si="1636"/>
        <v>5.5573947176499133E-2</v>
      </c>
    </row>
    <row r="2842" spans="1:58" s="23" customFormat="1" ht="15.75" customHeight="1" x14ac:dyDescent="0.4">
      <c r="A2842" s="116">
        <v>42184</v>
      </c>
      <c r="B2842" s="112">
        <v>17.375</v>
      </c>
      <c r="C2842" s="112">
        <v>17.425000000000001</v>
      </c>
      <c r="D2842" s="112">
        <v>17.675000000000001</v>
      </c>
      <c r="E2842" s="112">
        <v>17.925000000000001</v>
      </c>
      <c r="F2842" s="112">
        <v>18.175000000000001</v>
      </c>
      <c r="G2842" s="112">
        <v>18.225000000000001</v>
      </c>
      <c r="H2842" s="113">
        <v>18.824999999999999</v>
      </c>
      <c r="I2842" s="90">
        <f t="shared" si="1621"/>
        <v>17.393750000000001</v>
      </c>
      <c r="J2842" s="90">
        <f t="shared" si="1622"/>
        <v>17.518750000000001</v>
      </c>
      <c r="K2842" s="114">
        <v>15</v>
      </c>
      <c r="L2842" s="115">
        <v>4.1666666666666664E-2</v>
      </c>
      <c r="M2842" s="90">
        <v>22.56</v>
      </c>
      <c r="N2842" s="90">
        <v>18.850000000000001</v>
      </c>
      <c r="O2842" s="90">
        <v>18.72</v>
      </c>
      <c r="P2842" s="90">
        <v>19.079999999999998</v>
      </c>
      <c r="Q2842" s="90">
        <v>20.28</v>
      </c>
      <c r="R2842" s="63">
        <f t="shared" si="1610"/>
        <v>-3.6099999999999994</v>
      </c>
      <c r="S2842" s="64">
        <f t="shared" si="1646"/>
        <v>0.34450784593437961</v>
      </c>
      <c r="T2842" s="65">
        <f t="shared" si="1640"/>
        <v>1.1968169761273209</v>
      </c>
      <c r="U2842" s="65">
        <f t="shared" si="1640"/>
        <v>1.0069444444444446</v>
      </c>
      <c r="V2842" s="65">
        <f t="shared" si="1611"/>
        <v>0.987945492662474</v>
      </c>
      <c r="W2842" s="65">
        <f t="shared" si="1612"/>
        <v>0.92948717948717952</v>
      </c>
      <c r="X2842" s="61">
        <f t="shared" si="1623"/>
        <v>2.8776978417266595E-3</v>
      </c>
      <c r="Y2842" s="66">
        <f t="shared" si="1613"/>
        <v>5.0209205020920418E-2</v>
      </c>
      <c r="Z2842" s="61">
        <f t="shared" si="1614"/>
        <v>7.1864893999281348E-3</v>
      </c>
      <c r="AA2842" s="67">
        <f t="shared" si="1615"/>
        <v>17.393750000000001</v>
      </c>
      <c r="AB2842" s="68">
        <f t="shared" si="1616"/>
        <v>-7.8249336870026595E-2</v>
      </c>
      <c r="AC2842" s="69">
        <f t="shared" si="1617"/>
        <v>-7.7254641909814362E-2</v>
      </c>
      <c r="AD2842" s="70">
        <f>_xlfn.PERCENTILE.EXC(AC2842:$AC$5675,0.5)</f>
        <v>7.9741030011736436E-2</v>
      </c>
      <c r="AE2842" s="70">
        <f>_xlfn.PERCENTILE.EXC($AC2842:AC$5675,0.35)</f>
        <v>4.5179330250963455E-2</v>
      </c>
      <c r="AF2842" s="71">
        <f t="shared" si="1642"/>
        <v>5.3076670136159937E-2</v>
      </c>
      <c r="AG2842" s="70">
        <f t="shared" si="1643"/>
        <v>-0.16227757222071817</v>
      </c>
      <c r="AH2842" s="70">
        <f t="shared" si="1644"/>
        <v>-0.22340702194780063</v>
      </c>
      <c r="AI2842" s="61" t="str">
        <f t="shared" si="1632"/>
        <v>Safety</v>
      </c>
      <c r="AJ2842" s="68" t="str">
        <f t="shared" si="1633"/>
        <v>Safety</v>
      </c>
      <c r="AK2842" s="72" t="str">
        <f t="shared" si="1634"/>
        <v>00631L</v>
      </c>
      <c r="AL2842" s="73">
        <f t="shared" si="1624"/>
        <v>1</v>
      </c>
      <c r="AM2842" s="72" t="str">
        <f t="shared" si="1637"/>
        <v>00631L</v>
      </c>
      <c r="AN2842" s="73">
        <f t="shared" si="1625"/>
        <v>1</v>
      </c>
      <c r="AO2842" s="74" t="str">
        <f t="shared" si="1631"/>
        <v>00635U</v>
      </c>
      <c r="AP2842" s="20">
        <f t="shared" si="1626"/>
        <v>0</v>
      </c>
      <c r="AQ2842" s="74" t="str">
        <f t="shared" si="1641"/>
        <v>00631L</v>
      </c>
      <c r="AR2842" s="20">
        <f t="shared" si="1627"/>
        <v>1</v>
      </c>
      <c r="AS2842" s="74" t="str">
        <f t="shared" si="1635"/>
        <v>00631L</v>
      </c>
      <c r="AT2842" s="20">
        <f t="shared" si="1628"/>
        <v>1</v>
      </c>
      <c r="AU2842" s="74" t="str">
        <f t="shared" si="1618"/>
        <v>00635U</v>
      </c>
      <c r="AV2842" s="20">
        <f t="shared" si="1629"/>
        <v>0</v>
      </c>
      <c r="AW2842" s="74" t="str">
        <f t="shared" si="1619"/>
        <v>00635U</v>
      </c>
      <c r="AX2842" s="20">
        <f t="shared" si="1620"/>
        <v>0</v>
      </c>
      <c r="AY2842" s="20">
        <f t="shared" si="1630"/>
        <v>1</v>
      </c>
      <c r="AZ2842" s="116">
        <v>42185</v>
      </c>
      <c r="BA2842" s="117">
        <v>17.489999999999998</v>
      </c>
      <c r="BB2842" s="118">
        <v>17.362500000000001</v>
      </c>
      <c r="BC2842" s="76">
        <f t="shared" si="1638"/>
        <v>16.708541666666665</v>
      </c>
      <c r="BD2842" s="76">
        <f t="shared" si="1639"/>
        <v>16.722333333333335</v>
      </c>
      <c r="BE2842" s="77">
        <f t="shared" si="1645"/>
        <v>3.9139162853331133E-2</v>
      </c>
      <c r="BF2842" s="77">
        <f t="shared" si="1636"/>
        <v>4.5906671716466799E-2</v>
      </c>
    </row>
    <row r="2843" spans="1:58" s="23" customFormat="1" ht="15.75" customHeight="1" x14ac:dyDescent="0.4">
      <c r="A2843" s="116">
        <v>42181</v>
      </c>
      <c r="B2843" s="112">
        <v>14.525</v>
      </c>
      <c r="C2843" s="112">
        <v>15.475</v>
      </c>
      <c r="D2843" s="112">
        <v>16.175000000000001</v>
      </c>
      <c r="E2843" s="112">
        <v>16.725000000000001</v>
      </c>
      <c r="F2843" s="112">
        <v>17.175000000000001</v>
      </c>
      <c r="G2843" s="112">
        <v>17.375</v>
      </c>
      <c r="H2843" s="113">
        <v>18.024999999999999</v>
      </c>
      <c r="I2843" s="90">
        <f t="shared" si="1621"/>
        <v>14.841666666666667</v>
      </c>
      <c r="J2843" s="90">
        <f t="shared" si="1622"/>
        <v>15.708333333333334</v>
      </c>
      <c r="K2843" s="114">
        <v>16</v>
      </c>
      <c r="L2843" s="115">
        <v>4.1666666666666664E-2</v>
      </c>
      <c r="M2843" s="90">
        <v>15.49</v>
      </c>
      <c r="N2843" s="90">
        <v>14.02</v>
      </c>
      <c r="O2843" s="90">
        <v>15.46</v>
      </c>
      <c r="P2843" s="90">
        <v>16.86</v>
      </c>
      <c r="Q2843" s="90">
        <v>18.88</v>
      </c>
      <c r="R2843" s="63">
        <f t="shared" si="1610"/>
        <v>2.8100000000000023</v>
      </c>
      <c r="S2843" s="64">
        <f t="shared" si="1646"/>
        <v>7.1377587437543093E-4</v>
      </c>
      <c r="T2843" s="65">
        <f t="shared" si="1640"/>
        <v>1.1048502139800285</v>
      </c>
      <c r="U2843" s="65">
        <f t="shared" si="1640"/>
        <v>0.90685640362225084</v>
      </c>
      <c r="V2843" s="65">
        <f t="shared" si="1611"/>
        <v>0.83155397390272834</v>
      </c>
      <c r="W2843" s="65">
        <f t="shared" si="1612"/>
        <v>0.74258474576271183</v>
      </c>
      <c r="X2843" s="61">
        <f t="shared" si="1623"/>
        <v>6.5404475043029209E-2</v>
      </c>
      <c r="Y2843" s="66">
        <f t="shared" si="1613"/>
        <v>7.7727952167413877E-2</v>
      </c>
      <c r="Z2843" s="61">
        <f t="shared" si="1614"/>
        <v>5.8394160583941639E-2</v>
      </c>
      <c r="AA2843" s="67">
        <f t="shared" si="1615"/>
        <v>14.841666666666669</v>
      </c>
      <c r="AB2843" s="68">
        <f t="shared" si="1616"/>
        <v>3.6019971469329587E-2</v>
      </c>
      <c r="AC2843" s="69">
        <f t="shared" si="1617"/>
        <v>5.8606752258678244E-2</v>
      </c>
      <c r="AD2843" s="70">
        <f>_xlfn.PERCENTILE.EXC(AC2843:$AC$5675,0.5)</f>
        <v>7.9741379310344834E-2</v>
      </c>
      <c r="AE2843" s="70">
        <f>_xlfn.PERCENTILE.EXC($AC2843:AC$5675,0.35)</f>
        <v>4.5261206795810915E-2</v>
      </c>
      <c r="AF2843" s="71">
        <f t="shared" si="1642"/>
        <v>5.3146649974168562E-2</v>
      </c>
      <c r="AG2843" s="70">
        <f t="shared" si="1643"/>
        <v>-0.16227757222071817</v>
      </c>
      <c r="AH2843" s="70">
        <f t="shared" si="1644"/>
        <v>-0.22340702194780063</v>
      </c>
      <c r="AI2843" s="61" t="str">
        <f t="shared" si="1632"/>
        <v>Safety</v>
      </c>
      <c r="AJ2843" s="68" t="str">
        <f t="shared" si="1633"/>
        <v>Short VOL</v>
      </c>
      <c r="AK2843" s="72" t="str">
        <f t="shared" si="1634"/>
        <v>00631L</v>
      </c>
      <c r="AL2843" s="73">
        <f t="shared" si="1624"/>
        <v>1</v>
      </c>
      <c r="AM2843" s="72" t="str">
        <f t="shared" si="1637"/>
        <v>00631L</v>
      </c>
      <c r="AN2843" s="73">
        <f t="shared" si="1625"/>
        <v>1</v>
      </c>
      <c r="AO2843" s="74" t="str">
        <f t="shared" si="1631"/>
        <v>00631L</v>
      </c>
      <c r="AP2843" s="20">
        <f t="shared" si="1626"/>
        <v>1</v>
      </c>
      <c r="AQ2843" s="74" t="str">
        <f t="shared" si="1641"/>
        <v>00631L</v>
      </c>
      <c r="AR2843" s="20">
        <f t="shared" si="1627"/>
        <v>1</v>
      </c>
      <c r="AS2843" s="74" t="str">
        <f t="shared" si="1635"/>
        <v>00631L</v>
      </c>
      <c r="AT2843" s="20">
        <f t="shared" si="1628"/>
        <v>1</v>
      </c>
      <c r="AU2843" s="74" t="str">
        <f t="shared" si="1618"/>
        <v>00631L</v>
      </c>
      <c r="AV2843" s="20">
        <f t="shared" si="1629"/>
        <v>1</v>
      </c>
      <c r="AW2843" s="74" t="str">
        <f t="shared" si="1619"/>
        <v>00631L</v>
      </c>
      <c r="AX2843" s="20">
        <f t="shared" si="1620"/>
        <v>1</v>
      </c>
      <c r="AY2843" s="20">
        <f t="shared" si="1630"/>
        <v>0</v>
      </c>
      <c r="AZ2843" s="116">
        <v>42184</v>
      </c>
      <c r="BA2843" s="117">
        <v>17.34</v>
      </c>
      <c r="BB2843" s="118">
        <v>17.25</v>
      </c>
      <c r="BC2843" s="76">
        <f t="shared" si="1638"/>
        <v>16.696666666666665</v>
      </c>
      <c r="BD2843" s="76">
        <f t="shared" si="1639"/>
        <v>16.708166666666667</v>
      </c>
      <c r="BE2843" s="77">
        <f t="shared" si="1645"/>
        <v>3.3140347374725571E-2</v>
      </c>
      <c r="BF2843" s="77">
        <f t="shared" si="1636"/>
        <v>3.7815838561980633E-2</v>
      </c>
    </row>
    <row r="2844" spans="1:58" s="23" customFormat="1" ht="15.75" customHeight="1" x14ac:dyDescent="0.4">
      <c r="A2844" s="116">
        <v>42180</v>
      </c>
      <c r="B2844" s="112">
        <v>14.625</v>
      </c>
      <c r="C2844" s="112">
        <v>15.625</v>
      </c>
      <c r="D2844" s="112">
        <v>16.324999999999999</v>
      </c>
      <c r="E2844" s="112">
        <v>16.925000000000001</v>
      </c>
      <c r="F2844" s="112">
        <v>17.274999999999999</v>
      </c>
      <c r="G2844" s="112">
        <v>17.5</v>
      </c>
      <c r="H2844" s="113">
        <v>18.175000000000001</v>
      </c>
      <c r="I2844" s="90">
        <f t="shared" si="1621"/>
        <v>14.916666666666666</v>
      </c>
      <c r="J2844" s="90">
        <f t="shared" si="1622"/>
        <v>15.829166666666666</v>
      </c>
      <c r="K2844" s="114">
        <v>17</v>
      </c>
      <c r="L2844" s="115">
        <v>4.1666666666666664E-2</v>
      </c>
      <c r="M2844" s="90">
        <v>15.13</v>
      </c>
      <c r="N2844" s="90">
        <v>14.01</v>
      </c>
      <c r="O2844" s="90">
        <v>15.52</v>
      </c>
      <c r="P2844" s="90">
        <v>16.97</v>
      </c>
      <c r="Q2844" s="90">
        <v>18.87</v>
      </c>
      <c r="R2844" s="63">
        <f t="shared" si="1610"/>
        <v>3.3499999999999943</v>
      </c>
      <c r="S2844" s="64">
        <f t="shared" si="1646"/>
        <v>5.6561085972850679E-2</v>
      </c>
      <c r="T2844" s="65">
        <f t="shared" si="1640"/>
        <v>1.07994289793005</v>
      </c>
      <c r="U2844" s="65">
        <f t="shared" si="1640"/>
        <v>0.90270618556701032</v>
      </c>
      <c r="V2844" s="65">
        <f t="shared" si="1611"/>
        <v>0.82557454331172664</v>
      </c>
      <c r="W2844" s="65">
        <f t="shared" si="1612"/>
        <v>0.7424483306836247</v>
      </c>
      <c r="X2844" s="61">
        <f t="shared" si="1623"/>
        <v>6.8376068376068383E-2</v>
      </c>
      <c r="Y2844" s="66">
        <f t="shared" si="1613"/>
        <v>7.3855243722304287E-2</v>
      </c>
      <c r="Z2844" s="61">
        <f t="shared" si="1614"/>
        <v>6.1173184357541877E-2</v>
      </c>
      <c r="AA2844" s="67">
        <f t="shared" si="1615"/>
        <v>14.916666666666666</v>
      </c>
      <c r="AB2844" s="68">
        <f t="shared" si="1616"/>
        <v>4.3897216274089955E-2</v>
      </c>
      <c r="AC2844" s="69">
        <f t="shared" si="1617"/>
        <v>6.4715679276707086E-2</v>
      </c>
      <c r="AD2844" s="70">
        <f>_xlfn.PERCENTILE.EXC(AC2844:$AC$5675,0.5)</f>
        <v>7.9775236917534881E-2</v>
      </c>
      <c r="AE2844" s="70">
        <f>_xlfn.PERCENTILE.EXC($AC2844:AC$5675,0.35)</f>
        <v>4.5217119425508441E-2</v>
      </c>
      <c r="AF2844" s="71">
        <f t="shared" si="1642"/>
        <v>5.3146649974168562E-2</v>
      </c>
      <c r="AG2844" s="70">
        <f t="shared" si="1643"/>
        <v>-0.16227757222071817</v>
      </c>
      <c r="AH2844" s="70">
        <f t="shared" si="1644"/>
        <v>-0.22340702194780063</v>
      </c>
      <c r="AI2844" s="61" t="str">
        <f t="shared" si="1632"/>
        <v>Safety</v>
      </c>
      <c r="AJ2844" s="68" t="str">
        <f t="shared" si="1633"/>
        <v>Short VOL</v>
      </c>
      <c r="AK2844" s="72" t="str">
        <f t="shared" si="1634"/>
        <v>00631L</v>
      </c>
      <c r="AL2844" s="73">
        <f t="shared" si="1624"/>
        <v>1</v>
      </c>
      <c r="AM2844" s="72" t="str">
        <f t="shared" si="1637"/>
        <v>00631L</v>
      </c>
      <c r="AN2844" s="73">
        <f t="shared" si="1625"/>
        <v>1</v>
      </c>
      <c r="AO2844" s="74" t="str">
        <f t="shared" si="1631"/>
        <v>00631L</v>
      </c>
      <c r="AP2844" s="20">
        <f t="shared" si="1626"/>
        <v>1</v>
      </c>
      <c r="AQ2844" s="74" t="str">
        <f t="shared" si="1641"/>
        <v>00631L</v>
      </c>
      <c r="AR2844" s="20">
        <f t="shared" si="1627"/>
        <v>1</v>
      </c>
      <c r="AS2844" s="74" t="str">
        <f t="shared" si="1635"/>
        <v>00631L</v>
      </c>
      <c r="AT2844" s="20">
        <f t="shared" si="1628"/>
        <v>1</v>
      </c>
      <c r="AU2844" s="74" t="str">
        <f t="shared" si="1618"/>
        <v>00631L</v>
      </c>
      <c r="AV2844" s="20">
        <f t="shared" si="1629"/>
        <v>1</v>
      </c>
      <c r="AW2844" s="74" t="str">
        <f t="shared" si="1619"/>
        <v>00631L</v>
      </c>
      <c r="AX2844" s="20">
        <f t="shared" si="1620"/>
        <v>1</v>
      </c>
      <c r="AY2844" s="20">
        <f t="shared" si="1630"/>
        <v>0</v>
      </c>
      <c r="AZ2844" s="116">
        <v>42181</v>
      </c>
      <c r="BA2844" s="117">
        <v>17.25</v>
      </c>
      <c r="BB2844" s="118">
        <v>17.25</v>
      </c>
      <c r="BC2844" s="76">
        <f t="shared" si="1638"/>
        <v>16.683541666666667</v>
      </c>
      <c r="BD2844" s="76">
        <f t="shared" si="1639"/>
        <v>16.696666666666665</v>
      </c>
      <c r="BE2844" s="77">
        <f t="shared" si="1645"/>
        <v>3.3953122463505694E-2</v>
      </c>
      <c r="BF2844" s="77">
        <f t="shared" si="1636"/>
        <v>3.3140347374725571E-2</v>
      </c>
    </row>
    <row r="2845" spans="1:58" s="23" customFormat="1" ht="15.75" customHeight="1" x14ac:dyDescent="0.4">
      <c r="A2845" s="116">
        <v>42179</v>
      </c>
      <c r="B2845" s="112">
        <v>14.574999999999999</v>
      </c>
      <c r="C2845" s="112">
        <v>15.625</v>
      </c>
      <c r="D2845" s="112">
        <v>16.375</v>
      </c>
      <c r="E2845" s="112">
        <v>16.925000000000001</v>
      </c>
      <c r="F2845" s="112">
        <v>17.324999999999999</v>
      </c>
      <c r="G2845" s="112">
        <v>17.524999999999999</v>
      </c>
      <c r="H2845" s="113">
        <v>18.149999999999999</v>
      </c>
      <c r="I2845" s="90">
        <f t="shared" si="1621"/>
        <v>14.837499999999999</v>
      </c>
      <c r="J2845" s="90">
        <f t="shared" si="1622"/>
        <v>15.8125</v>
      </c>
      <c r="K2845" s="114">
        <v>18</v>
      </c>
      <c r="L2845" s="115">
        <v>4.1666666666666664E-2</v>
      </c>
      <c r="M2845" s="90">
        <v>14.81</v>
      </c>
      <c r="N2845" s="90">
        <v>13.26</v>
      </c>
      <c r="O2845" s="90">
        <v>15.18</v>
      </c>
      <c r="P2845" s="90">
        <v>16.91</v>
      </c>
      <c r="Q2845" s="90">
        <v>19.010000000000002</v>
      </c>
      <c r="R2845" s="63">
        <f t="shared" si="1610"/>
        <v>4.0200000000000031</v>
      </c>
      <c r="S2845" s="64">
        <f t="shared" si="1646"/>
        <v>9.496284062758055E-2</v>
      </c>
      <c r="T2845" s="65">
        <f t="shared" si="1640"/>
        <v>1.1168929110105581</v>
      </c>
      <c r="U2845" s="65">
        <f t="shared" si="1640"/>
        <v>0.87351778656126478</v>
      </c>
      <c r="V2845" s="65">
        <f t="shared" si="1611"/>
        <v>0.78415138971023057</v>
      </c>
      <c r="W2845" s="65">
        <f t="shared" si="1612"/>
        <v>0.69752761704366117</v>
      </c>
      <c r="X2845" s="61">
        <f t="shared" si="1623"/>
        <v>7.2041166380789071E-2</v>
      </c>
      <c r="Y2845" s="66">
        <f t="shared" si="1613"/>
        <v>7.237813884785807E-2</v>
      </c>
      <c r="Z2845" s="61">
        <f t="shared" si="1614"/>
        <v>6.5711878685762531E-2</v>
      </c>
      <c r="AA2845" s="67">
        <f t="shared" si="1615"/>
        <v>14.837499999999999</v>
      </c>
      <c r="AB2845" s="68">
        <f t="shared" si="1616"/>
        <v>9.917043740573149E-2</v>
      </c>
      <c r="AC2845" s="69">
        <f t="shared" si="1617"/>
        <v>0.11896681749622917</v>
      </c>
      <c r="AD2845" s="70">
        <f>_xlfn.PERCENTILE.EXC(AC2845:$AC$5675,0.5)</f>
        <v>7.9809094524724941E-2</v>
      </c>
      <c r="AE2845" s="70">
        <f>_xlfn.PERCENTILE.EXC($AC2845:AC$5675,0.35)</f>
        <v>4.517303205520596E-2</v>
      </c>
      <c r="AF2845" s="71">
        <f t="shared" si="1642"/>
        <v>5.3146649974168562E-2</v>
      </c>
      <c r="AG2845" s="70">
        <f t="shared" si="1643"/>
        <v>-0.16227757222071817</v>
      </c>
      <c r="AH2845" s="70">
        <f t="shared" si="1644"/>
        <v>-0.22340702194780063</v>
      </c>
      <c r="AI2845" s="61" t="str">
        <f t="shared" si="1632"/>
        <v>Short VOL</v>
      </c>
      <c r="AJ2845" s="68" t="str">
        <f t="shared" si="1633"/>
        <v>Short VOL</v>
      </c>
      <c r="AK2845" s="72" t="str">
        <f t="shared" si="1634"/>
        <v>00631L</v>
      </c>
      <c r="AL2845" s="73">
        <f t="shared" si="1624"/>
        <v>1</v>
      </c>
      <c r="AM2845" s="72" t="str">
        <f t="shared" si="1637"/>
        <v>00631L</v>
      </c>
      <c r="AN2845" s="73">
        <f t="shared" si="1625"/>
        <v>1</v>
      </c>
      <c r="AO2845" s="74" t="str">
        <f t="shared" si="1631"/>
        <v>00631L</v>
      </c>
      <c r="AP2845" s="20">
        <f t="shared" si="1626"/>
        <v>1</v>
      </c>
      <c r="AQ2845" s="74" t="str">
        <f t="shared" si="1641"/>
        <v>00631L</v>
      </c>
      <c r="AR2845" s="20">
        <f t="shared" si="1627"/>
        <v>1</v>
      </c>
      <c r="AS2845" s="74" t="str">
        <f t="shared" si="1635"/>
        <v>00631L</v>
      </c>
      <c r="AT2845" s="20">
        <f t="shared" si="1628"/>
        <v>1</v>
      </c>
      <c r="AU2845" s="74" t="str">
        <f t="shared" si="1618"/>
        <v>00631L</v>
      </c>
      <c r="AV2845" s="20">
        <f t="shared" si="1629"/>
        <v>1</v>
      </c>
      <c r="AW2845" s="74" t="str">
        <f t="shared" si="1619"/>
        <v>00631L</v>
      </c>
      <c r="AX2845" s="20">
        <f t="shared" si="1620"/>
        <v>1</v>
      </c>
      <c r="AY2845" s="20">
        <f t="shared" si="1630"/>
        <v>0</v>
      </c>
      <c r="AZ2845" s="116">
        <v>42180</v>
      </c>
      <c r="BA2845" s="117">
        <v>17.170000000000002</v>
      </c>
      <c r="BB2845" s="118">
        <v>17.0625</v>
      </c>
      <c r="BC2845" s="76">
        <f t="shared" si="1638"/>
        <v>16.666458333333335</v>
      </c>
      <c r="BD2845" s="76">
        <f t="shared" si="1639"/>
        <v>16.682208333333332</v>
      </c>
      <c r="BE2845" s="77">
        <f t="shared" si="1645"/>
        <v>2.3762797034962854E-2</v>
      </c>
      <c r="BF2845" s="77">
        <f t="shared" si="1636"/>
        <v>2.9240233482277975E-2</v>
      </c>
    </row>
    <row r="2846" spans="1:58" s="23" customFormat="1" ht="15.75" customHeight="1" x14ac:dyDescent="0.4">
      <c r="A2846" s="116">
        <v>42178</v>
      </c>
      <c r="B2846" s="112">
        <v>14.074999999999999</v>
      </c>
      <c r="C2846" s="112">
        <v>15.275</v>
      </c>
      <c r="D2846" s="112">
        <v>16.074999999999999</v>
      </c>
      <c r="E2846" s="112">
        <v>16.725000000000001</v>
      </c>
      <c r="F2846" s="112">
        <v>17.175000000000001</v>
      </c>
      <c r="G2846" s="112">
        <v>17.425000000000001</v>
      </c>
      <c r="H2846" s="113">
        <v>18.074999999999999</v>
      </c>
      <c r="I2846" s="90">
        <f t="shared" si="1621"/>
        <v>14.324999999999999</v>
      </c>
      <c r="J2846" s="90">
        <f t="shared" si="1622"/>
        <v>15.441666666666666</v>
      </c>
      <c r="K2846" s="114">
        <v>19</v>
      </c>
      <c r="L2846" s="115">
        <v>4.1666666666666664E-2</v>
      </c>
      <c r="M2846" s="90">
        <v>12.17</v>
      </c>
      <c r="N2846" s="90">
        <v>12.11</v>
      </c>
      <c r="O2846" s="90">
        <v>14.54</v>
      </c>
      <c r="P2846" s="90">
        <v>16.510000000000002</v>
      </c>
      <c r="Q2846" s="90">
        <v>18.8</v>
      </c>
      <c r="R2846" s="63">
        <f t="shared" si="1610"/>
        <v>6.77</v>
      </c>
      <c r="S2846" s="64">
        <f t="shared" si="1646"/>
        <v>-4.9450549450549511E-2</v>
      </c>
      <c r="T2846" s="65">
        <f t="shared" si="1640"/>
        <v>1.0049545829892652</v>
      </c>
      <c r="U2846" s="65">
        <f t="shared" si="1640"/>
        <v>0.83287482806052271</v>
      </c>
      <c r="V2846" s="65">
        <f t="shared" si="1611"/>
        <v>0.73349485160508776</v>
      </c>
      <c r="W2846" s="65">
        <f t="shared" si="1612"/>
        <v>0.64414893617021274</v>
      </c>
      <c r="X2846" s="61">
        <f t="shared" si="1623"/>
        <v>8.5257548845470779E-2</v>
      </c>
      <c r="Y2846" s="66">
        <f t="shared" si="1613"/>
        <v>8.071748878923754E-2</v>
      </c>
      <c r="Z2846" s="61">
        <f t="shared" si="1614"/>
        <v>7.7952297847585839E-2</v>
      </c>
      <c r="AA2846" s="67">
        <f t="shared" si="1615"/>
        <v>14.324999999999999</v>
      </c>
      <c r="AB2846" s="68">
        <f t="shared" si="1616"/>
        <v>0.16226259289843104</v>
      </c>
      <c r="AC2846" s="69">
        <f t="shared" si="1617"/>
        <v>0.1829066886870355</v>
      </c>
      <c r="AD2846" s="70">
        <f>_xlfn.PERCENTILE.EXC(AC2846:$AC$5675,0.5)</f>
        <v>7.9775236917534881E-2</v>
      </c>
      <c r="AE2846" s="70">
        <f>_xlfn.PERCENTILE.EXC($AC2846:AC$5675,0.35)</f>
        <v>4.5142580674582655E-2</v>
      </c>
      <c r="AF2846" s="71">
        <f t="shared" si="1642"/>
        <v>5.3146649974168562E-2</v>
      </c>
      <c r="AG2846" s="70">
        <f t="shared" si="1643"/>
        <v>-0.16227757222071817</v>
      </c>
      <c r="AH2846" s="70">
        <f t="shared" si="1644"/>
        <v>-0.22340702194780063</v>
      </c>
      <c r="AI2846" s="61" t="str">
        <f t="shared" si="1632"/>
        <v>Short VOL</v>
      </c>
      <c r="AJ2846" s="68" t="str">
        <f t="shared" si="1633"/>
        <v>Short VOL</v>
      </c>
      <c r="AK2846" s="72" t="str">
        <f t="shared" si="1634"/>
        <v>00631L</v>
      </c>
      <c r="AL2846" s="73">
        <f t="shared" si="1624"/>
        <v>1</v>
      </c>
      <c r="AM2846" s="72" t="str">
        <f t="shared" si="1637"/>
        <v>00631L</v>
      </c>
      <c r="AN2846" s="73">
        <f t="shared" si="1625"/>
        <v>1</v>
      </c>
      <c r="AO2846" s="74" t="str">
        <f t="shared" si="1631"/>
        <v>00631L</v>
      </c>
      <c r="AP2846" s="20">
        <f t="shared" si="1626"/>
        <v>1</v>
      </c>
      <c r="AQ2846" s="74" t="str">
        <f t="shared" si="1641"/>
        <v>00631L</v>
      </c>
      <c r="AR2846" s="20">
        <f t="shared" si="1627"/>
        <v>1</v>
      </c>
      <c r="AS2846" s="74" t="str">
        <f t="shared" si="1635"/>
        <v>00631L</v>
      </c>
      <c r="AT2846" s="20">
        <f t="shared" si="1628"/>
        <v>1</v>
      </c>
      <c r="AU2846" s="74" t="str">
        <f t="shared" si="1618"/>
        <v>00631L</v>
      </c>
      <c r="AV2846" s="20">
        <f t="shared" si="1629"/>
        <v>1</v>
      </c>
      <c r="AW2846" s="74" t="str">
        <f t="shared" si="1619"/>
        <v>00631L</v>
      </c>
      <c r="AX2846" s="20">
        <f t="shared" si="1620"/>
        <v>1</v>
      </c>
      <c r="AY2846" s="20">
        <f t="shared" si="1630"/>
        <v>0</v>
      </c>
      <c r="AZ2846" s="116">
        <v>42179</v>
      </c>
      <c r="BA2846" s="117">
        <v>17.11</v>
      </c>
      <c r="BB2846" s="118">
        <v>17.125</v>
      </c>
      <c r="BC2846" s="76">
        <f t="shared" si="1638"/>
        <v>16.653333333333336</v>
      </c>
      <c r="BD2846" s="76">
        <f t="shared" si="1639"/>
        <v>16.667250000000003</v>
      </c>
      <c r="BE2846" s="77">
        <f t="shared" si="1645"/>
        <v>2.8322658126501036E-2</v>
      </c>
      <c r="BF2846" s="77">
        <f t="shared" si="1636"/>
        <v>2.6564070257540779E-2</v>
      </c>
    </row>
    <row r="2847" spans="1:58" s="23" customFormat="1" ht="15.75" customHeight="1" x14ac:dyDescent="0.4">
      <c r="A2847" s="116">
        <v>42177</v>
      </c>
      <c r="B2847" s="112">
        <v>14.525</v>
      </c>
      <c r="C2847" s="112">
        <v>15.574999999999999</v>
      </c>
      <c r="D2847" s="112">
        <v>16.324999999999999</v>
      </c>
      <c r="E2847" s="112">
        <v>16.925000000000001</v>
      </c>
      <c r="F2847" s="112">
        <v>17.324999999999999</v>
      </c>
      <c r="G2847" s="112">
        <v>17.574999999999999</v>
      </c>
      <c r="H2847" s="113">
        <v>18.175000000000001</v>
      </c>
      <c r="I2847" s="90">
        <f t="shared" si="1621"/>
        <v>14.7</v>
      </c>
      <c r="J2847" s="90">
        <f t="shared" si="1622"/>
        <v>15.7</v>
      </c>
      <c r="K2847" s="114">
        <v>20</v>
      </c>
      <c r="L2847" s="115">
        <v>4.1666666666666664E-2</v>
      </c>
      <c r="M2847" s="90">
        <v>13.15</v>
      </c>
      <c r="N2847" s="90">
        <v>12.74</v>
      </c>
      <c r="O2847" s="90">
        <v>14.99</v>
      </c>
      <c r="P2847" s="90">
        <v>16.89</v>
      </c>
      <c r="Q2847" s="90">
        <v>19.03</v>
      </c>
      <c r="R2847" s="63">
        <f t="shared" ref="R2847:R2910" si="1647">(O2847+P2847)-(N2847+M2847)</f>
        <v>5.990000000000002</v>
      </c>
      <c r="S2847" s="64">
        <f t="shared" si="1646"/>
        <v>-8.7392550143266523E-2</v>
      </c>
      <c r="T2847" s="65">
        <f t="shared" si="1640"/>
        <v>1.0321821036106751</v>
      </c>
      <c r="U2847" s="65">
        <f t="shared" si="1640"/>
        <v>0.84989993328885927</v>
      </c>
      <c r="V2847" s="65">
        <f t="shared" si="1611"/>
        <v>0.75429248075784483</v>
      </c>
      <c r="W2847" s="65">
        <f t="shared" si="1612"/>
        <v>0.66946925906463473</v>
      </c>
      <c r="X2847" s="61">
        <f t="shared" si="1623"/>
        <v>7.2289156626505952E-2</v>
      </c>
      <c r="Y2847" s="66">
        <f t="shared" si="1613"/>
        <v>7.3855243722304287E-2</v>
      </c>
      <c r="Z2847" s="61">
        <f t="shared" si="1614"/>
        <v>6.8027210884353748E-2</v>
      </c>
      <c r="AA2847" s="67">
        <f t="shared" si="1615"/>
        <v>14.700000000000001</v>
      </c>
      <c r="AB2847" s="68">
        <f t="shared" si="1616"/>
        <v>0.14010989010989011</v>
      </c>
      <c r="AC2847" s="69">
        <f t="shared" si="1617"/>
        <v>0.15384615384615391</v>
      </c>
      <c r="AD2847" s="70">
        <f>_xlfn.PERCENTILE.EXC(AC2847:$AC$5675,0.5)</f>
        <v>7.9741379310344834E-2</v>
      </c>
      <c r="AE2847" s="70">
        <f>_xlfn.PERCENTILE.EXC($AC2847:AC$5675,0.35)</f>
        <v>4.5130310613531559E-2</v>
      </c>
      <c r="AF2847" s="71">
        <f t="shared" si="1642"/>
        <v>5.3146649974168562E-2</v>
      </c>
      <c r="AG2847" s="70">
        <f t="shared" si="1643"/>
        <v>-0.16227757222071817</v>
      </c>
      <c r="AH2847" s="70">
        <f t="shared" si="1644"/>
        <v>-0.22340702194780063</v>
      </c>
      <c r="AI2847" s="61" t="str">
        <f t="shared" si="1632"/>
        <v>Short VOL</v>
      </c>
      <c r="AJ2847" s="68" t="str">
        <f t="shared" si="1633"/>
        <v>Short VOL</v>
      </c>
      <c r="AK2847" s="72" t="str">
        <f t="shared" si="1634"/>
        <v>00631L</v>
      </c>
      <c r="AL2847" s="73">
        <f t="shared" si="1624"/>
        <v>1</v>
      </c>
      <c r="AM2847" s="72" t="str">
        <f t="shared" si="1637"/>
        <v>00631L</v>
      </c>
      <c r="AN2847" s="73">
        <f t="shared" si="1625"/>
        <v>1</v>
      </c>
      <c r="AO2847" s="74" t="str">
        <f t="shared" si="1631"/>
        <v>00631L</v>
      </c>
      <c r="AP2847" s="20">
        <f t="shared" si="1626"/>
        <v>1</v>
      </c>
      <c r="AQ2847" s="74" t="str">
        <f t="shared" si="1641"/>
        <v>00631L</v>
      </c>
      <c r="AR2847" s="20">
        <f t="shared" si="1627"/>
        <v>1</v>
      </c>
      <c r="AS2847" s="74" t="str">
        <f t="shared" si="1635"/>
        <v>00631L</v>
      </c>
      <c r="AT2847" s="20">
        <f t="shared" si="1628"/>
        <v>1</v>
      </c>
      <c r="AU2847" s="74" t="str">
        <f t="shared" si="1618"/>
        <v>00631L</v>
      </c>
      <c r="AV2847" s="20">
        <f t="shared" si="1629"/>
        <v>1</v>
      </c>
      <c r="AW2847" s="74" t="str">
        <f t="shared" si="1619"/>
        <v>00631L</v>
      </c>
      <c r="AX2847" s="20">
        <f t="shared" si="1620"/>
        <v>1</v>
      </c>
      <c r="AY2847" s="20">
        <f t="shared" si="1630"/>
        <v>0</v>
      </c>
      <c r="AZ2847" s="116">
        <v>42178</v>
      </c>
      <c r="BA2847" s="117">
        <v>17.190000000000001</v>
      </c>
      <c r="BB2847" s="118">
        <v>17.1875</v>
      </c>
      <c r="BC2847" s="76">
        <f t="shared" si="1638"/>
        <v>16.641666666666669</v>
      </c>
      <c r="BD2847" s="76">
        <f t="shared" si="1639"/>
        <v>16.65441666666667</v>
      </c>
      <c r="BE2847" s="77">
        <f t="shared" si="1645"/>
        <v>3.2799198798197135E-2</v>
      </c>
      <c r="BF2847" s="77">
        <f t="shared" si="1636"/>
        <v>3.2158636597899339E-2</v>
      </c>
    </row>
    <row r="2848" spans="1:58" s="23" customFormat="1" ht="15.75" customHeight="1" x14ac:dyDescent="0.4">
      <c r="A2848" s="116">
        <v>42174</v>
      </c>
      <c r="B2848" s="112">
        <v>15.425000000000001</v>
      </c>
      <c r="C2848" s="112">
        <v>16.324999999999999</v>
      </c>
      <c r="D2848" s="112">
        <v>16.925000000000001</v>
      </c>
      <c r="E2848" s="112">
        <v>17.475000000000001</v>
      </c>
      <c r="F2848" s="112">
        <v>17.824999999999999</v>
      </c>
      <c r="G2848" s="112">
        <v>17.975000000000001</v>
      </c>
      <c r="H2848" s="113">
        <v>18.625</v>
      </c>
      <c r="I2848" s="90">
        <f t="shared" si="1621"/>
        <v>15.537500000000001</v>
      </c>
      <c r="J2848" s="90">
        <f t="shared" si="1622"/>
        <v>16.399999999999999</v>
      </c>
      <c r="K2848" s="114">
        <v>21</v>
      </c>
      <c r="L2848" s="115">
        <v>4.1666666666666664E-2</v>
      </c>
      <c r="M2848" s="90">
        <v>14.32</v>
      </c>
      <c r="N2848" s="90">
        <v>13.96</v>
      </c>
      <c r="O2848" s="90">
        <v>15.91</v>
      </c>
      <c r="P2848" s="90">
        <v>17.61</v>
      </c>
      <c r="Q2848" s="90">
        <v>19.62</v>
      </c>
      <c r="R2848" s="63">
        <f t="shared" si="1647"/>
        <v>5.2399999999999949</v>
      </c>
      <c r="S2848" s="64">
        <f t="shared" si="1646"/>
        <v>5.8377558756633918E-2</v>
      </c>
      <c r="T2848" s="65">
        <f t="shared" si="1640"/>
        <v>1.0257879656160458</v>
      </c>
      <c r="U2848" s="65">
        <f t="shared" si="1640"/>
        <v>0.87743557510999381</v>
      </c>
      <c r="V2848" s="65">
        <f t="shared" si="1611"/>
        <v>0.79273140261215225</v>
      </c>
      <c r="W2848" s="65">
        <f t="shared" si="1612"/>
        <v>0.71151885830784911</v>
      </c>
      <c r="X2848" s="61">
        <f t="shared" si="1623"/>
        <v>5.8346839546191152E-2</v>
      </c>
      <c r="Y2848" s="66">
        <f t="shared" si="1613"/>
        <v>6.580829756795413E-2</v>
      </c>
      <c r="Z2848" s="61">
        <f t="shared" si="1614"/>
        <v>5.5510860820595143E-2</v>
      </c>
      <c r="AA2848" s="67">
        <f t="shared" si="1615"/>
        <v>15.537500000000001</v>
      </c>
      <c r="AB2848" s="68">
        <f t="shared" si="1616"/>
        <v>0.1049426934097421</v>
      </c>
      <c r="AC2848" s="69">
        <f t="shared" si="1617"/>
        <v>0.11300143266475648</v>
      </c>
      <c r="AD2848" s="70">
        <f>_xlfn.PERCENTILE.EXC(AC2848:$AC$5675,0.5)</f>
        <v>7.9741030011736436E-2</v>
      </c>
      <c r="AE2848" s="70">
        <f>_xlfn.PERCENTILE.EXC($AC2848:AC$5675,0.35)</f>
        <v>4.5118040552480469E-2</v>
      </c>
      <c r="AF2848" s="71">
        <f t="shared" si="1642"/>
        <v>5.3076670136159937E-2</v>
      </c>
      <c r="AG2848" s="70">
        <f t="shared" si="1643"/>
        <v>-0.16227757222071817</v>
      </c>
      <c r="AH2848" s="70">
        <f t="shared" si="1644"/>
        <v>-0.22340702194780063</v>
      </c>
      <c r="AI2848" s="61" t="str">
        <f t="shared" si="1632"/>
        <v>Short VOL</v>
      </c>
      <c r="AJ2848" s="68" t="str">
        <f t="shared" si="1633"/>
        <v>Short VOL</v>
      </c>
      <c r="AK2848" s="72" t="str">
        <f t="shared" si="1634"/>
        <v>00631L</v>
      </c>
      <c r="AL2848" s="73">
        <f t="shared" si="1624"/>
        <v>1</v>
      </c>
      <c r="AM2848" s="72" t="str">
        <f t="shared" si="1637"/>
        <v>00631L</v>
      </c>
      <c r="AN2848" s="73">
        <f t="shared" si="1625"/>
        <v>1</v>
      </c>
      <c r="AO2848" s="74" t="str">
        <f t="shared" si="1631"/>
        <v>00631L</v>
      </c>
      <c r="AP2848" s="20">
        <f t="shared" si="1626"/>
        <v>1</v>
      </c>
      <c r="AQ2848" s="74" t="str">
        <f t="shared" si="1641"/>
        <v>00631L</v>
      </c>
      <c r="AR2848" s="20">
        <f t="shared" si="1627"/>
        <v>1</v>
      </c>
      <c r="AS2848" s="74" t="str">
        <f t="shared" si="1635"/>
        <v>00631L</v>
      </c>
      <c r="AT2848" s="20">
        <f t="shared" si="1628"/>
        <v>1</v>
      </c>
      <c r="AU2848" s="74" t="str">
        <f t="shared" si="1618"/>
        <v>00631L</v>
      </c>
      <c r="AV2848" s="20">
        <f t="shared" si="1629"/>
        <v>1</v>
      </c>
      <c r="AW2848" s="74" t="str">
        <f t="shared" si="1619"/>
        <v>00631L</v>
      </c>
      <c r="AX2848" s="20">
        <f t="shared" si="1620"/>
        <v>1</v>
      </c>
      <c r="AY2848" s="20">
        <f t="shared" si="1630"/>
        <v>0</v>
      </c>
      <c r="AZ2848" s="116">
        <v>42177</v>
      </c>
      <c r="BA2848" s="117">
        <v>17.27</v>
      </c>
      <c r="BB2848" s="118">
        <v>17.274999999999999</v>
      </c>
      <c r="BC2848" s="76">
        <f t="shared" si="1638"/>
        <v>16.62875</v>
      </c>
      <c r="BD2848" s="76">
        <f t="shared" si="1639"/>
        <v>16.643041666666669</v>
      </c>
      <c r="BE2848" s="77">
        <f t="shared" si="1645"/>
        <v>3.8863414267458374E-2</v>
      </c>
      <c r="BF2848" s="77">
        <f t="shared" si="1636"/>
        <v>3.7670898498621645E-2</v>
      </c>
    </row>
    <row r="2849" spans="1:58" s="23" customFormat="1" ht="15.75" customHeight="1" x14ac:dyDescent="0.4">
      <c r="A2849" s="116">
        <v>42173</v>
      </c>
      <c r="B2849" s="112">
        <v>14.975</v>
      </c>
      <c r="C2849" s="112">
        <v>15.925000000000001</v>
      </c>
      <c r="D2849" s="112">
        <v>16.625</v>
      </c>
      <c r="E2849" s="112">
        <v>17.225000000000001</v>
      </c>
      <c r="F2849" s="112">
        <v>17.625</v>
      </c>
      <c r="G2849" s="112">
        <v>17.824999999999999</v>
      </c>
      <c r="H2849" s="113">
        <v>18.475000000000001</v>
      </c>
      <c r="I2849" s="90">
        <f t="shared" si="1621"/>
        <v>15.054166666666667</v>
      </c>
      <c r="J2849" s="90">
        <f t="shared" si="1622"/>
        <v>15.983333333333334</v>
      </c>
      <c r="K2849" s="114">
        <v>22</v>
      </c>
      <c r="L2849" s="115">
        <v>4.1666666666666664E-2</v>
      </c>
      <c r="M2849" s="90">
        <v>13.11</v>
      </c>
      <c r="N2849" s="90">
        <v>13.19</v>
      </c>
      <c r="O2849" s="90">
        <v>15.44</v>
      </c>
      <c r="P2849" s="90">
        <v>17.190000000000001</v>
      </c>
      <c r="Q2849" s="90">
        <v>19.27</v>
      </c>
      <c r="R2849" s="63">
        <f t="shared" si="1647"/>
        <v>6.3300000000000054</v>
      </c>
      <c r="S2849" s="64">
        <f t="shared" si="1646"/>
        <v>-9.0344827586206933E-2</v>
      </c>
      <c r="T2849" s="65">
        <f t="shared" si="1640"/>
        <v>0.99393479909021987</v>
      </c>
      <c r="U2849" s="65">
        <f t="shared" si="1640"/>
        <v>0.85427461139896377</v>
      </c>
      <c r="V2849" s="65">
        <f t="shared" si="1611"/>
        <v>0.76730657358929599</v>
      </c>
      <c r="W2849" s="65">
        <f t="shared" si="1612"/>
        <v>0.68448365334717176</v>
      </c>
      <c r="X2849" s="61">
        <f t="shared" si="1623"/>
        <v>6.343906510851427E-2</v>
      </c>
      <c r="Y2849" s="66">
        <f t="shared" si="1613"/>
        <v>7.2568940493468792E-2</v>
      </c>
      <c r="Z2849" s="61">
        <f t="shared" si="1614"/>
        <v>6.1721561029615304E-2</v>
      </c>
      <c r="AA2849" s="67">
        <f t="shared" si="1615"/>
        <v>15.054166666666667</v>
      </c>
      <c r="AB2849" s="68">
        <f t="shared" si="1616"/>
        <v>0.13532979529946931</v>
      </c>
      <c r="AC2849" s="69">
        <f t="shared" si="1617"/>
        <v>0.14133181703310596</v>
      </c>
      <c r="AD2849" s="70">
        <f>_xlfn.PERCENTILE.EXC(AC2849:$AC$5675,0.5)</f>
        <v>7.9740680713128037E-2</v>
      </c>
      <c r="AE2849" s="70">
        <f>_xlfn.PERCENTILE.EXC($AC2849:AC$5675,0.35)</f>
        <v>4.5106734665080882E-2</v>
      </c>
      <c r="AF2849" s="71">
        <f t="shared" si="1642"/>
        <v>5.3008726597150425E-2</v>
      </c>
      <c r="AG2849" s="70">
        <f t="shared" si="1643"/>
        <v>-0.16227757222071817</v>
      </c>
      <c r="AH2849" s="70">
        <f t="shared" si="1644"/>
        <v>-0.22340702194780063</v>
      </c>
      <c r="AI2849" s="61" t="str">
        <f t="shared" si="1632"/>
        <v>Short VOL</v>
      </c>
      <c r="AJ2849" s="68" t="str">
        <f t="shared" si="1633"/>
        <v>Short VOL</v>
      </c>
      <c r="AK2849" s="72" t="str">
        <f t="shared" si="1634"/>
        <v>00631L</v>
      </c>
      <c r="AL2849" s="73">
        <f t="shared" si="1624"/>
        <v>1</v>
      </c>
      <c r="AM2849" s="72" t="str">
        <f t="shared" si="1637"/>
        <v>00631L</v>
      </c>
      <c r="AN2849" s="73">
        <f t="shared" si="1625"/>
        <v>1</v>
      </c>
      <c r="AO2849" s="74" t="str">
        <f t="shared" si="1631"/>
        <v>00631L</v>
      </c>
      <c r="AP2849" s="20">
        <f t="shared" si="1626"/>
        <v>1</v>
      </c>
      <c r="AQ2849" s="74" t="str">
        <f t="shared" si="1641"/>
        <v>00631L</v>
      </c>
      <c r="AR2849" s="20">
        <f t="shared" si="1627"/>
        <v>1</v>
      </c>
      <c r="AS2849" s="74" t="str">
        <f t="shared" si="1635"/>
        <v>00631L</v>
      </c>
      <c r="AT2849" s="20">
        <f t="shared" si="1628"/>
        <v>1</v>
      </c>
      <c r="AU2849" s="74" t="str">
        <f t="shared" si="1618"/>
        <v>00631L</v>
      </c>
      <c r="AV2849" s="20">
        <f t="shared" si="1629"/>
        <v>1</v>
      </c>
      <c r="AW2849" s="74" t="str">
        <f t="shared" si="1619"/>
        <v>00631L</v>
      </c>
      <c r="AX2849" s="20">
        <f t="shared" si="1620"/>
        <v>1</v>
      </c>
      <c r="AY2849" s="20">
        <f t="shared" si="1630"/>
        <v>0</v>
      </c>
      <c r="AZ2849" s="116">
        <v>42174</v>
      </c>
      <c r="BA2849" s="117">
        <v>17.260000000000002</v>
      </c>
      <c r="BB2849" s="118">
        <v>17.350000000000001</v>
      </c>
      <c r="BC2849" s="76">
        <f t="shared" si="1638"/>
        <v>16.611666666666668</v>
      </c>
      <c r="BD2849" s="76">
        <f t="shared" si="1639"/>
        <v>16.628499999999999</v>
      </c>
      <c r="BE2849" s="77">
        <f t="shared" si="1645"/>
        <v>4.4446674024280118E-2</v>
      </c>
      <c r="BF2849" s="77">
        <f t="shared" si="1636"/>
        <v>3.7976967255014142E-2</v>
      </c>
    </row>
    <row r="2850" spans="1:58" s="23" customFormat="1" ht="15.75" customHeight="1" x14ac:dyDescent="0.4">
      <c r="A2850" s="116">
        <v>42172</v>
      </c>
      <c r="B2850" s="112">
        <v>15.625</v>
      </c>
      <c r="C2850" s="112">
        <v>16.375</v>
      </c>
      <c r="D2850" s="112">
        <v>17.024999999999999</v>
      </c>
      <c r="E2850" s="112">
        <v>17.524999999999999</v>
      </c>
      <c r="F2850" s="112">
        <v>17.925000000000001</v>
      </c>
      <c r="G2850" s="112">
        <v>18.074999999999999</v>
      </c>
      <c r="H2850" s="113">
        <v>18.725000000000001</v>
      </c>
      <c r="I2850" s="90">
        <f t="shared" si="1621"/>
        <v>15.65625</v>
      </c>
      <c r="J2850" s="90">
        <f t="shared" si="1622"/>
        <v>16.402083333333334</v>
      </c>
      <c r="K2850" s="114">
        <v>23</v>
      </c>
      <c r="L2850" s="115">
        <v>4.1666666666666664E-2</v>
      </c>
      <c r="M2850" s="90">
        <v>15.22</v>
      </c>
      <c r="N2850" s="90">
        <v>14.5</v>
      </c>
      <c r="O2850" s="90">
        <v>16.22</v>
      </c>
      <c r="P2850" s="90">
        <v>17.72</v>
      </c>
      <c r="Q2850" s="90">
        <v>19.579999999999998</v>
      </c>
      <c r="R2850" s="63">
        <f t="shared" si="1647"/>
        <v>4.2199999999999989</v>
      </c>
      <c r="S2850" s="64">
        <f t="shared" si="1646"/>
        <v>-2.0931802835921706E-2</v>
      </c>
      <c r="T2850" s="65">
        <f t="shared" si="1640"/>
        <v>1.0496551724137932</v>
      </c>
      <c r="U2850" s="65">
        <f t="shared" si="1640"/>
        <v>0.89395807644882863</v>
      </c>
      <c r="V2850" s="65">
        <f t="shared" si="1611"/>
        <v>0.81828442437923254</v>
      </c>
      <c r="W2850" s="65">
        <f t="shared" si="1612"/>
        <v>0.74055158324821257</v>
      </c>
      <c r="X2850" s="61">
        <f t="shared" si="1623"/>
        <v>4.8000000000000001E-2</v>
      </c>
      <c r="Y2850" s="66">
        <f t="shared" si="1613"/>
        <v>6.8473609129814719E-2</v>
      </c>
      <c r="Z2850" s="61">
        <f t="shared" si="1614"/>
        <v>4.7638057218895559E-2</v>
      </c>
      <c r="AA2850" s="67">
        <f t="shared" si="1615"/>
        <v>15.65625</v>
      </c>
      <c r="AB2850" s="68">
        <f t="shared" si="1616"/>
        <v>7.7586206896551727E-2</v>
      </c>
      <c r="AC2850" s="69">
        <f t="shared" si="1617"/>
        <v>7.9741379310344834E-2</v>
      </c>
      <c r="AD2850" s="70">
        <f>_xlfn.PERCENTILE.EXC(AC2850:$AC$5675,0.5)</f>
        <v>7.9679662390462314E-2</v>
      </c>
      <c r="AE2850" s="70">
        <f>_xlfn.PERCENTILE.EXC($AC2850:AC$5675,0.35)</f>
        <v>4.5096151907919928E-2</v>
      </c>
      <c r="AF2850" s="71">
        <f t="shared" si="1642"/>
        <v>5.2502716355318349E-2</v>
      </c>
      <c r="AG2850" s="70">
        <f t="shared" si="1643"/>
        <v>-0.16227757222071817</v>
      </c>
      <c r="AH2850" s="70">
        <f t="shared" si="1644"/>
        <v>-0.22340702194780063</v>
      </c>
      <c r="AI2850" s="61" t="str">
        <f t="shared" si="1632"/>
        <v>Short VOL</v>
      </c>
      <c r="AJ2850" s="68" t="str">
        <f t="shared" si="1633"/>
        <v>Short VOL</v>
      </c>
      <c r="AK2850" s="72" t="str">
        <f t="shared" si="1634"/>
        <v>00631L</v>
      </c>
      <c r="AL2850" s="73">
        <f t="shared" si="1624"/>
        <v>1</v>
      </c>
      <c r="AM2850" s="72" t="str">
        <f t="shared" si="1637"/>
        <v>00631L</v>
      </c>
      <c r="AN2850" s="73">
        <f t="shared" si="1625"/>
        <v>1</v>
      </c>
      <c r="AO2850" s="74" t="str">
        <f t="shared" si="1631"/>
        <v>00631L</v>
      </c>
      <c r="AP2850" s="20">
        <f t="shared" si="1626"/>
        <v>1</v>
      </c>
      <c r="AQ2850" s="74" t="str">
        <f t="shared" si="1641"/>
        <v>00631L</v>
      </c>
      <c r="AR2850" s="20">
        <f t="shared" si="1627"/>
        <v>1</v>
      </c>
      <c r="AS2850" s="74" t="str">
        <f t="shared" si="1635"/>
        <v>00631L</v>
      </c>
      <c r="AT2850" s="20">
        <f t="shared" si="1628"/>
        <v>1</v>
      </c>
      <c r="AU2850" s="74" t="str">
        <f t="shared" si="1618"/>
        <v>00631L</v>
      </c>
      <c r="AV2850" s="20">
        <f t="shared" si="1629"/>
        <v>1</v>
      </c>
      <c r="AW2850" s="74" t="str">
        <f t="shared" si="1619"/>
        <v>00631L</v>
      </c>
      <c r="AX2850" s="20">
        <f t="shared" si="1620"/>
        <v>1</v>
      </c>
      <c r="AY2850" s="20">
        <f t="shared" si="1630"/>
        <v>0</v>
      </c>
      <c r="AZ2850" s="116">
        <v>42173</v>
      </c>
      <c r="BA2850" s="117">
        <v>17.3</v>
      </c>
      <c r="BB2850" s="118">
        <v>17.162500000000001</v>
      </c>
      <c r="BC2850" s="76">
        <f t="shared" si="1638"/>
        <v>16.597291666666667</v>
      </c>
      <c r="BD2850" s="76">
        <f t="shared" si="1639"/>
        <v>16.610833333333332</v>
      </c>
      <c r="BE2850" s="77">
        <f t="shared" si="1645"/>
        <v>3.4054250819034293E-2</v>
      </c>
      <c r="BF2850" s="77">
        <f t="shared" si="1636"/>
        <v>4.1488988110169191E-2</v>
      </c>
    </row>
    <row r="2851" spans="1:58" s="23" customFormat="1" ht="15.75" customHeight="1" x14ac:dyDescent="0.4">
      <c r="A2851" s="116">
        <v>42171</v>
      </c>
      <c r="B2851" s="112">
        <v>14.925000000000001</v>
      </c>
      <c r="C2851" s="112">
        <v>15.65</v>
      </c>
      <c r="D2851" s="112">
        <v>16.324999999999999</v>
      </c>
      <c r="E2851" s="112">
        <v>16.975000000000001</v>
      </c>
      <c r="F2851" s="112">
        <v>17.524999999999999</v>
      </c>
      <c r="G2851" s="112">
        <v>17.925000000000001</v>
      </c>
      <c r="H2851" s="113">
        <v>18.125</v>
      </c>
      <c r="I2851" s="90">
        <f t="shared" si="1621"/>
        <v>15.65</v>
      </c>
      <c r="J2851" s="90">
        <f t="shared" si="1622"/>
        <v>16.324999999999999</v>
      </c>
      <c r="K2851" s="114">
        <v>0</v>
      </c>
      <c r="L2851" s="115">
        <v>5.2631578947368418E-2</v>
      </c>
      <c r="M2851" s="90">
        <v>16.29</v>
      </c>
      <c r="N2851" s="90">
        <v>14.81</v>
      </c>
      <c r="O2851" s="90">
        <v>16.2</v>
      </c>
      <c r="P2851" s="90">
        <v>17.79</v>
      </c>
      <c r="Q2851" s="90">
        <v>19.649999999999999</v>
      </c>
      <c r="R2851" s="63">
        <f t="shared" si="1647"/>
        <v>2.8899999999999935</v>
      </c>
      <c r="S2851" s="64">
        <f t="shared" si="1646"/>
        <v>-3.7686809616634183E-2</v>
      </c>
      <c r="T2851" s="65">
        <f t="shared" si="1640"/>
        <v>1.0999324780553679</v>
      </c>
      <c r="U2851" s="65">
        <f t="shared" si="1640"/>
        <v>0.91419753086419764</v>
      </c>
      <c r="V2851" s="65">
        <f t="shared" si="1611"/>
        <v>0.83249016301292866</v>
      </c>
      <c r="W2851" s="65">
        <f t="shared" si="1612"/>
        <v>0.75368956743002558</v>
      </c>
      <c r="X2851" s="61">
        <f t="shared" si="1623"/>
        <v>4.8576214405360106E-2</v>
      </c>
      <c r="Y2851" s="66">
        <f t="shared" si="1613"/>
        <v>6.7746686303387246E-2</v>
      </c>
      <c r="Z2851" s="61">
        <f t="shared" si="1614"/>
        <v>4.3130990415335392E-2</v>
      </c>
      <c r="AA2851" s="67">
        <f t="shared" si="1615"/>
        <v>15.65</v>
      </c>
      <c r="AB2851" s="68">
        <f t="shared" si="1616"/>
        <v>7.7650236326806355E-3</v>
      </c>
      <c r="AC2851" s="69">
        <f t="shared" si="1617"/>
        <v>5.6718433490884526E-2</v>
      </c>
      <c r="AD2851" s="70">
        <f>_xlfn.PERCENTILE.EXC(AC2851:$AC$5675,0.5)</f>
        <v>7.961864406779659E-2</v>
      </c>
      <c r="AE2851" s="70">
        <f>_xlfn.PERCENTILE.EXC($AC2851:AC$5675,0.35)</f>
        <v>4.5085569150758967E-2</v>
      </c>
      <c r="AF2851" s="71">
        <f t="shared" si="1642"/>
        <v>5.1647887593857425E-2</v>
      </c>
      <c r="AG2851" s="70">
        <f t="shared" si="1643"/>
        <v>-0.16227757222071817</v>
      </c>
      <c r="AH2851" s="70">
        <f t="shared" si="1644"/>
        <v>-0.22340702194780063</v>
      </c>
      <c r="AI2851" s="61" t="str">
        <f t="shared" si="1632"/>
        <v>Safety</v>
      </c>
      <c r="AJ2851" s="68" t="str">
        <f t="shared" si="1633"/>
        <v>Short VOL</v>
      </c>
      <c r="AK2851" s="72" t="str">
        <f t="shared" si="1634"/>
        <v>00631L</v>
      </c>
      <c r="AL2851" s="73">
        <f t="shared" si="1624"/>
        <v>1</v>
      </c>
      <c r="AM2851" s="72" t="str">
        <f t="shared" si="1637"/>
        <v>00631L</v>
      </c>
      <c r="AN2851" s="73">
        <f t="shared" si="1625"/>
        <v>1</v>
      </c>
      <c r="AO2851" s="74" t="str">
        <f t="shared" si="1631"/>
        <v>00631L</v>
      </c>
      <c r="AP2851" s="20">
        <f t="shared" si="1626"/>
        <v>1</v>
      </c>
      <c r="AQ2851" s="74" t="str">
        <f t="shared" si="1641"/>
        <v>00631L</v>
      </c>
      <c r="AR2851" s="20">
        <f t="shared" si="1627"/>
        <v>1</v>
      </c>
      <c r="AS2851" s="74" t="str">
        <f t="shared" si="1635"/>
        <v>00631L</v>
      </c>
      <c r="AT2851" s="20">
        <f t="shared" si="1628"/>
        <v>1</v>
      </c>
      <c r="AU2851" s="74" t="str">
        <f t="shared" si="1618"/>
        <v>00631L</v>
      </c>
      <c r="AV2851" s="20">
        <f t="shared" si="1629"/>
        <v>1</v>
      </c>
      <c r="AW2851" s="74" t="str">
        <f t="shared" si="1619"/>
        <v>00631L</v>
      </c>
      <c r="AX2851" s="20">
        <f t="shared" si="1620"/>
        <v>1</v>
      </c>
      <c r="AY2851" s="20">
        <f t="shared" si="1630"/>
        <v>0</v>
      </c>
      <c r="AZ2851" s="116">
        <v>42172</v>
      </c>
      <c r="BA2851" s="117">
        <v>17.09</v>
      </c>
      <c r="BB2851" s="118">
        <v>17.037500000000001</v>
      </c>
      <c r="BC2851" s="76">
        <f t="shared" si="1638"/>
        <v>16.586874999999999</v>
      </c>
      <c r="BD2851" s="76">
        <f t="shared" si="1639"/>
        <v>16.596083333333333</v>
      </c>
      <c r="BE2851" s="77">
        <f t="shared" si="1645"/>
        <v>2.7167564716078361E-2</v>
      </c>
      <c r="BF2851" s="77">
        <f t="shared" si="1636"/>
        <v>2.9761037995912724E-2</v>
      </c>
    </row>
    <row r="2852" spans="1:58" s="23" customFormat="1" ht="15.75" customHeight="1" x14ac:dyDescent="0.4">
      <c r="A2852" s="116">
        <v>42170</v>
      </c>
      <c r="B2852" s="112">
        <v>15.475</v>
      </c>
      <c r="C2852" s="112">
        <v>16.024999999999999</v>
      </c>
      <c r="D2852" s="112">
        <v>16.574999999999999</v>
      </c>
      <c r="E2852" s="112">
        <v>17.175000000000001</v>
      </c>
      <c r="F2852" s="112">
        <v>17.725000000000001</v>
      </c>
      <c r="G2852" s="112">
        <v>18.074999999999999</v>
      </c>
      <c r="H2852" s="113">
        <v>18.274999999999999</v>
      </c>
      <c r="I2852" s="90">
        <f t="shared" si="1621"/>
        <v>15.996052631578946</v>
      </c>
      <c r="J2852" s="90">
        <f t="shared" si="1622"/>
        <v>16.546052631578945</v>
      </c>
      <c r="K2852" s="114">
        <v>1</v>
      </c>
      <c r="L2852" s="115">
        <v>5.2631578947368418E-2</v>
      </c>
      <c r="M2852" s="90">
        <v>16.68</v>
      </c>
      <c r="N2852" s="90">
        <v>15.39</v>
      </c>
      <c r="O2852" s="90">
        <v>16.62</v>
      </c>
      <c r="P2852" s="90">
        <v>18.02</v>
      </c>
      <c r="Q2852" s="90">
        <v>19.600000000000001</v>
      </c>
      <c r="R2852" s="63">
        <f t="shared" si="1647"/>
        <v>2.5700000000000003</v>
      </c>
      <c r="S2852" s="64">
        <f t="shared" si="1646"/>
        <v>0.11683599419448486</v>
      </c>
      <c r="T2852" s="65">
        <f t="shared" si="1640"/>
        <v>1.0838206627680311</v>
      </c>
      <c r="U2852" s="65">
        <f t="shared" si="1640"/>
        <v>0.92599277978339345</v>
      </c>
      <c r="V2852" s="65">
        <f t="shared" si="1611"/>
        <v>0.85405105438401785</v>
      </c>
      <c r="W2852" s="65">
        <f t="shared" si="1612"/>
        <v>0.78520408163265298</v>
      </c>
      <c r="X2852" s="61">
        <f t="shared" si="1623"/>
        <v>3.5541195476575055E-2</v>
      </c>
      <c r="Y2852" s="66">
        <f t="shared" si="1613"/>
        <v>6.4046579330422002E-2</v>
      </c>
      <c r="Z2852" s="61">
        <f t="shared" si="1614"/>
        <v>3.4383482767129984E-2</v>
      </c>
      <c r="AA2852" s="67">
        <f t="shared" si="1615"/>
        <v>15.996052631578946</v>
      </c>
      <c r="AB2852" s="68">
        <f t="shared" si="1616"/>
        <v>5.5230669265756384E-3</v>
      </c>
      <c r="AC2852" s="69">
        <f t="shared" si="1617"/>
        <v>3.9379638179268719E-2</v>
      </c>
      <c r="AD2852" s="70">
        <f>_xlfn.PERCENTILE.EXC(AC2852:$AC$5675,0.5)</f>
        <v>7.9679662390462314E-2</v>
      </c>
      <c r="AE2852" s="70">
        <f>_xlfn.PERCENTILE.EXC($AC2852:AC$5675,0.35)</f>
        <v>4.5038144870836731E-2</v>
      </c>
      <c r="AF2852" s="71">
        <f t="shared" si="1642"/>
        <v>5.1647887593857425E-2</v>
      </c>
      <c r="AG2852" s="70">
        <f t="shared" si="1643"/>
        <v>-0.16227757222071817</v>
      </c>
      <c r="AH2852" s="70">
        <f t="shared" si="1644"/>
        <v>-0.22340702194780063</v>
      </c>
      <c r="AI2852" s="61" t="str">
        <f t="shared" si="1632"/>
        <v>Safety</v>
      </c>
      <c r="AJ2852" s="68" t="str">
        <f t="shared" si="1633"/>
        <v>Safety</v>
      </c>
      <c r="AK2852" s="72" t="str">
        <f t="shared" si="1634"/>
        <v>00631L</v>
      </c>
      <c r="AL2852" s="73">
        <f t="shared" si="1624"/>
        <v>1</v>
      </c>
      <c r="AM2852" s="72" t="str">
        <f t="shared" si="1637"/>
        <v>00631L</v>
      </c>
      <c r="AN2852" s="73">
        <f t="shared" si="1625"/>
        <v>1</v>
      </c>
      <c r="AO2852" s="74" t="str">
        <f t="shared" si="1631"/>
        <v>00635U</v>
      </c>
      <c r="AP2852" s="20">
        <f t="shared" si="1626"/>
        <v>0</v>
      </c>
      <c r="AQ2852" s="74" t="str">
        <f t="shared" si="1641"/>
        <v>00631L</v>
      </c>
      <c r="AR2852" s="20">
        <f t="shared" si="1627"/>
        <v>1</v>
      </c>
      <c r="AS2852" s="74" t="str">
        <f t="shared" si="1635"/>
        <v>00631L</v>
      </c>
      <c r="AT2852" s="20">
        <f t="shared" si="1628"/>
        <v>1</v>
      </c>
      <c r="AU2852" s="74" t="str">
        <f t="shared" si="1618"/>
        <v>00635U</v>
      </c>
      <c r="AV2852" s="20">
        <f t="shared" si="1629"/>
        <v>0</v>
      </c>
      <c r="AW2852" s="74" t="str">
        <f t="shared" si="1619"/>
        <v>00635U</v>
      </c>
      <c r="AX2852" s="20">
        <f t="shared" si="1620"/>
        <v>0</v>
      </c>
      <c r="AY2852" s="20">
        <f t="shared" si="1630"/>
        <v>1</v>
      </c>
      <c r="AZ2852" s="116">
        <v>42171</v>
      </c>
      <c r="BA2852" s="117">
        <v>17.05</v>
      </c>
      <c r="BB2852" s="118">
        <v>17</v>
      </c>
      <c r="BC2852" s="76">
        <f t="shared" si="1638"/>
        <v>16.574583333333333</v>
      </c>
      <c r="BD2852" s="76">
        <f t="shared" si="1639"/>
        <v>16.587083333333332</v>
      </c>
      <c r="BE2852" s="77">
        <f t="shared" si="1645"/>
        <v>2.5666809120390176E-2</v>
      </c>
      <c r="BF2852" s="77">
        <f t="shared" si="1636"/>
        <v>2.790826195081525E-2</v>
      </c>
    </row>
    <row r="2853" spans="1:58" s="23" customFormat="1" ht="15.75" customHeight="1" x14ac:dyDescent="0.4">
      <c r="A2853" s="116">
        <v>42167</v>
      </c>
      <c r="B2853" s="112">
        <v>14.2</v>
      </c>
      <c r="C2853" s="112">
        <v>15.375</v>
      </c>
      <c r="D2853" s="112">
        <v>16.074999999999999</v>
      </c>
      <c r="E2853" s="112">
        <v>16.774999999999999</v>
      </c>
      <c r="F2853" s="112">
        <v>17.425000000000001</v>
      </c>
      <c r="G2853" s="112">
        <v>17.774999999999999</v>
      </c>
      <c r="H2853" s="113">
        <v>17.975000000000001</v>
      </c>
      <c r="I2853" s="90">
        <f t="shared" si="1621"/>
        <v>15.251315789473685</v>
      </c>
      <c r="J2853" s="90">
        <f t="shared" si="1622"/>
        <v>16.001315789473683</v>
      </c>
      <c r="K2853" s="114">
        <v>2</v>
      </c>
      <c r="L2853" s="115">
        <v>5.2631578947368418E-2</v>
      </c>
      <c r="M2853" s="90">
        <v>14.16</v>
      </c>
      <c r="N2853" s="90">
        <v>13.78</v>
      </c>
      <c r="O2853" s="90">
        <v>15.61</v>
      </c>
      <c r="P2853" s="90">
        <v>17.149999999999999</v>
      </c>
      <c r="Q2853" s="90">
        <v>19.16</v>
      </c>
      <c r="R2853" s="63">
        <f t="shared" si="1647"/>
        <v>4.82</v>
      </c>
      <c r="S2853" s="64">
        <f t="shared" si="1646"/>
        <v>7.2373540856031107E-2</v>
      </c>
      <c r="T2853" s="65">
        <f t="shared" si="1640"/>
        <v>1.0275761973875182</v>
      </c>
      <c r="U2853" s="65">
        <f t="shared" si="1640"/>
        <v>0.88276745675848811</v>
      </c>
      <c r="V2853" s="65">
        <f t="shared" si="1611"/>
        <v>0.80349854227405249</v>
      </c>
      <c r="W2853" s="65">
        <f t="shared" si="1612"/>
        <v>0.71920668058455106</v>
      </c>
      <c r="X2853" s="61">
        <f t="shared" si="1623"/>
        <v>8.2746478873239493E-2</v>
      </c>
      <c r="Y2853" s="66">
        <f t="shared" si="1613"/>
        <v>7.1535022354694666E-2</v>
      </c>
      <c r="Z2853" s="61">
        <f t="shared" si="1614"/>
        <v>4.9176084893451696E-2</v>
      </c>
      <c r="AA2853" s="67">
        <f t="shared" si="1615"/>
        <v>15.251315789473685</v>
      </c>
      <c r="AB2853" s="68">
        <f t="shared" si="1616"/>
        <v>3.0478955007256892E-2</v>
      </c>
      <c r="AC2853" s="69">
        <f t="shared" si="1617"/>
        <v>0.10677182797341693</v>
      </c>
      <c r="AD2853" s="70">
        <f>_xlfn.PERCENTILE.EXC(AC2853:$AC$5675,0.5)</f>
        <v>7.9740680713128037E-2</v>
      </c>
      <c r="AE2853" s="70">
        <f>_xlfn.PERCENTILE.EXC($AC2853:AC$5675,0.35)</f>
        <v>4.509464008546836E-2</v>
      </c>
      <c r="AF2853" s="71">
        <f t="shared" si="1642"/>
        <v>5.2502716355318349E-2</v>
      </c>
      <c r="AG2853" s="70">
        <f t="shared" si="1643"/>
        <v>-0.16227757222071817</v>
      </c>
      <c r="AH2853" s="70">
        <f t="shared" si="1644"/>
        <v>-0.22340702194780063</v>
      </c>
      <c r="AI2853" s="61" t="str">
        <f t="shared" si="1632"/>
        <v>Short VOL</v>
      </c>
      <c r="AJ2853" s="68" t="str">
        <f t="shared" si="1633"/>
        <v>Short VOL</v>
      </c>
      <c r="AK2853" s="72" t="str">
        <f t="shared" si="1634"/>
        <v>00631L</v>
      </c>
      <c r="AL2853" s="73">
        <f t="shared" si="1624"/>
        <v>1</v>
      </c>
      <c r="AM2853" s="72" t="str">
        <f t="shared" si="1637"/>
        <v>00631L</v>
      </c>
      <c r="AN2853" s="73">
        <f t="shared" si="1625"/>
        <v>1</v>
      </c>
      <c r="AO2853" s="74" t="str">
        <f t="shared" si="1631"/>
        <v>00631L</v>
      </c>
      <c r="AP2853" s="20">
        <f t="shared" si="1626"/>
        <v>1</v>
      </c>
      <c r="AQ2853" s="74" t="str">
        <f t="shared" si="1641"/>
        <v>00631L</v>
      </c>
      <c r="AR2853" s="20">
        <f t="shared" si="1627"/>
        <v>1</v>
      </c>
      <c r="AS2853" s="74" t="str">
        <f t="shared" si="1635"/>
        <v>00631L</v>
      </c>
      <c r="AT2853" s="20">
        <f t="shared" si="1628"/>
        <v>1</v>
      </c>
      <c r="AU2853" s="74" t="str">
        <f t="shared" si="1618"/>
        <v>00631L</v>
      </c>
      <c r="AV2853" s="20">
        <f t="shared" si="1629"/>
        <v>1</v>
      </c>
      <c r="AW2853" s="74" t="str">
        <f t="shared" si="1619"/>
        <v>00631L</v>
      </c>
      <c r="AX2853" s="20">
        <f t="shared" si="1620"/>
        <v>1</v>
      </c>
      <c r="AY2853" s="20">
        <f t="shared" si="1630"/>
        <v>0</v>
      </c>
      <c r="AZ2853" s="116">
        <v>42170</v>
      </c>
      <c r="BA2853" s="117">
        <v>17.149999999999999</v>
      </c>
      <c r="BB2853" s="118">
        <v>17.074999999999999</v>
      </c>
      <c r="BC2853" s="76">
        <f t="shared" si="1638"/>
        <v>16.562499999999996</v>
      </c>
      <c r="BD2853" s="76">
        <f t="shared" si="1639"/>
        <v>16.577083333333334</v>
      </c>
      <c r="BE2853" s="77">
        <f t="shared" si="1645"/>
        <v>3.0943396226415273E-2</v>
      </c>
      <c r="BF2853" s="77">
        <f t="shared" si="1636"/>
        <v>3.4560764107075384E-2</v>
      </c>
    </row>
    <row r="2854" spans="1:58" s="23" customFormat="1" ht="15.75" customHeight="1" x14ac:dyDescent="0.4">
      <c r="A2854" s="116">
        <v>42166</v>
      </c>
      <c r="B2854" s="112">
        <v>13.525</v>
      </c>
      <c r="C2854" s="112">
        <v>15.125</v>
      </c>
      <c r="D2854" s="112">
        <v>15.925000000000001</v>
      </c>
      <c r="E2854" s="112">
        <v>16.625</v>
      </c>
      <c r="F2854" s="112">
        <v>17.274999999999999</v>
      </c>
      <c r="G2854" s="112">
        <v>17.675000000000001</v>
      </c>
      <c r="H2854" s="113">
        <v>17.875</v>
      </c>
      <c r="I2854" s="90">
        <f t="shared" si="1621"/>
        <v>14.872368421052631</v>
      </c>
      <c r="J2854" s="90">
        <f t="shared" si="1622"/>
        <v>15.798684210526316</v>
      </c>
      <c r="K2854" s="114">
        <v>3</v>
      </c>
      <c r="L2854" s="115">
        <v>5.2631578947368418E-2</v>
      </c>
      <c r="M2854" s="90">
        <v>12.38</v>
      </c>
      <c r="N2854" s="90">
        <v>12.85</v>
      </c>
      <c r="O2854" s="90">
        <v>15.1</v>
      </c>
      <c r="P2854" s="90">
        <v>16.82</v>
      </c>
      <c r="Q2854" s="90">
        <v>18.920000000000002</v>
      </c>
      <c r="R2854" s="63">
        <f t="shared" si="1647"/>
        <v>6.6900000000000013</v>
      </c>
      <c r="S2854" s="64">
        <f t="shared" si="1646"/>
        <v>-2.7987897125567394E-2</v>
      </c>
      <c r="T2854" s="65">
        <f t="shared" si="1640"/>
        <v>0.96342412451361881</v>
      </c>
      <c r="U2854" s="65">
        <f t="shared" si="1640"/>
        <v>0.85099337748344372</v>
      </c>
      <c r="V2854" s="65">
        <f t="shared" ref="V2854:V2917" si="1648">N2854/P2854</f>
        <v>0.7639714625445897</v>
      </c>
      <c r="W2854" s="65">
        <f t="shared" ref="W2854:W2917" si="1649">N2854/Q2854</f>
        <v>0.67917547568710357</v>
      </c>
      <c r="X2854" s="61">
        <f t="shared" si="1623"/>
        <v>0.11829944547134932</v>
      </c>
      <c r="Y2854" s="66">
        <f t="shared" ref="Y2854:Y2917" si="1650">(H2854-E2854)/E2854</f>
        <v>7.5187969924812026E-2</v>
      </c>
      <c r="Z2854" s="61">
        <f t="shared" ref="Z2854:Z2917" si="1651">(J2854-I2854)/I2854</f>
        <v>6.228434928779978E-2</v>
      </c>
      <c r="AA2854" s="67">
        <f t="shared" ref="AA2854:AA2917" si="1652">B2854*(K2854*L2854)+C2854*(1-(K2854*L2854))</f>
        <v>14.872368421052631</v>
      </c>
      <c r="AB2854" s="68">
        <f t="shared" ref="AB2854:AB2917" si="1653">(B2854-N2854)/N2854</f>
        <v>5.2529182879377488E-2</v>
      </c>
      <c r="AC2854" s="69">
        <f t="shared" ref="AC2854:AC2917" si="1654">(AA2854-N2854)/N2854</f>
        <v>0.15738275650215028</v>
      </c>
      <c r="AD2854" s="70">
        <f>_xlfn.PERCENTILE.EXC(AC2854:$AC$5675,0.5)</f>
        <v>7.9679662390462314E-2</v>
      </c>
      <c r="AE2854" s="70">
        <f>_xlfn.PERCENTILE.EXC($AC2854:AC$5675,0.35)</f>
        <v>4.5084057328307399E-2</v>
      </c>
      <c r="AF2854" s="71">
        <f t="shared" si="1642"/>
        <v>5.1647887593857425E-2</v>
      </c>
      <c r="AG2854" s="70">
        <f t="shared" si="1643"/>
        <v>-0.16227757222071817</v>
      </c>
      <c r="AH2854" s="70">
        <f t="shared" si="1644"/>
        <v>-0.22340702194780063</v>
      </c>
      <c r="AI2854" s="61" t="str">
        <f t="shared" si="1632"/>
        <v>Short VOL</v>
      </c>
      <c r="AJ2854" s="68" t="str">
        <f t="shared" si="1633"/>
        <v>Short VOL</v>
      </c>
      <c r="AK2854" s="72" t="str">
        <f t="shared" si="1634"/>
        <v>00631L</v>
      </c>
      <c r="AL2854" s="73">
        <f t="shared" si="1624"/>
        <v>1</v>
      </c>
      <c r="AM2854" s="72" t="str">
        <f t="shared" si="1637"/>
        <v>00631L</v>
      </c>
      <c r="AN2854" s="73">
        <f t="shared" si="1625"/>
        <v>1</v>
      </c>
      <c r="AO2854" s="74" t="str">
        <f t="shared" si="1631"/>
        <v>00631L</v>
      </c>
      <c r="AP2854" s="20">
        <f t="shared" si="1626"/>
        <v>1</v>
      </c>
      <c r="AQ2854" s="74" t="str">
        <f t="shared" si="1641"/>
        <v>00631L</v>
      </c>
      <c r="AR2854" s="20">
        <f t="shared" si="1627"/>
        <v>1</v>
      </c>
      <c r="AS2854" s="74" t="str">
        <f t="shared" si="1635"/>
        <v>00631L</v>
      </c>
      <c r="AT2854" s="20">
        <f t="shared" si="1628"/>
        <v>1</v>
      </c>
      <c r="AU2854" s="74" t="str">
        <f t="shared" si="1618"/>
        <v>00631L</v>
      </c>
      <c r="AV2854" s="20">
        <f t="shared" si="1629"/>
        <v>1</v>
      </c>
      <c r="AW2854" s="74" t="str">
        <f t="shared" si="1619"/>
        <v>00631L</v>
      </c>
      <c r="AX2854" s="20">
        <f t="shared" si="1620"/>
        <v>1</v>
      </c>
      <c r="AY2854" s="20">
        <f t="shared" si="1630"/>
        <v>0</v>
      </c>
      <c r="AZ2854" s="116">
        <v>42167</v>
      </c>
      <c r="BA2854" s="117">
        <v>17.260000000000002</v>
      </c>
      <c r="BB2854" s="118">
        <v>17.287500000000001</v>
      </c>
      <c r="BC2854" s="76">
        <f t="shared" si="1638"/>
        <v>16.55083333333333</v>
      </c>
      <c r="BD2854" s="76">
        <f t="shared" si="1639"/>
        <v>16.565583333333333</v>
      </c>
      <c r="BE2854" s="77">
        <f t="shared" si="1645"/>
        <v>4.4509339912391428E-2</v>
      </c>
      <c r="BF2854" s="77">
        <f t="shared" si="1636"/>
        <v>4.1919240191763178E-2</v>
      </c>
    </row>
    <row r="2855" spans="1:58" s="23" customFormat="1" ht="15.75" customHeight="1" x14ac:dyDescent="0.4">
      <c r="A2855" s="116">
        <v>42165</v>
      </c>
      <c r="B2855" s="112">
        <v>13.875</v>
      </c>
      <c r="C2855" s="112">
        <v>15.425000000000001</v>
      </c>
      <c r="D2855" s="112">
        <v>16.175000000000001</v>
      </c>
      <c r="E2855" s="112">
        <v>16.824999999999999</v>
      </c>
      <c r="F2855" s="112">
        <v>17.425000000000001</v>
      </c>
      <c r="G2855" s="112">
        <v>17.774999999999999</v>
      </c>
      <c r="H2855" s="113">
        <v>17.975000000000001</v>
      </c>
      <c r="I2855" s="90">
        <f t="shared" si="1621"/>
        <v>15.098684210526317</v>
      </c>
      <c r="J2855" s="90">
        <f t="shared" si="1622"/>
        <v>16.017105263157895</v>
      </c>
      <c r="K2855" s="114">
        <v>4</v>
      </c>
      <c r="L2855" s="115">
        <v>5.2631578947368418E-2</v>
      </c>
      <c r="M2855" s="90">
        <v>13.32</v>
      </c>
      <c r="N2855" s="90">
        <v>13.22</v>
      </c>
      <c r="O2855" s="90">
        <v>15.33</v>
      </c>
      <c r="P2855" s="90">
        <v>17.04</v>
      </c>
      <c r="Q2855" s="90">
        <v>19.059999999999999</v>
      </c>
      <c r="R2855" s="63">
        <f t="shared" si="1647"/>
        <v>5.8299999999999983</v>
      </c>
      <c r="S2855" s="64">
        <f t="shared" si="1646"/>
        <v>-8.6385625431928126E-2</v>
      </c>
      <c r="T2855" s="65">
        <f t="shared" si="1640"/>
        <v>1.0075642965204237</v>
      </c>
      <c r="U2855" s="65">
        <f t="shared" si="1640"/>
        <v>0.86236138290932818</v>
      </c>
      <c r="V2855" s="65">
        <f t="shared" si="1648"/>
        <v>0.7758215962441315</v>
      </c>
      <c r="W2855" s="65">
        <f t="shared" si="1649"/>
        <v>0.69359916054564541</v>
      </c>
      <c r="X2855" s="61">
        <f t="shared" si="1623"/>
        <v>0.11171171171171176</v>
      </c>
      <c r="Y2855" s="66">
        <f t="shared" si="1650"/>
        <v>6.83506686478456E-2</v>
      </c>
      <c r="Z2855" s="61">
        <f t="shared" si="1651"/>
        <v>6.0827886710239566E-2</v>
      </c>
      <c r="AA2855" s="67">
        <f t="shared" si="1652"/>
        <v>15.098684210526317</v>
      </c>
      <c r="AB2855" s="68">
        <f t="shared" si="1653"/>
        <v>4.9546142208774534E-2</v>
      </c>
      <c r="AC2855" s="69">
        <f t="shared" si="1654"/>
        <v>0.14210924436658973</v>
      </c>
      <c r="AD2855" s="70">
        <f>_xlfn.PERCENTILE.EXC(AC2855:$AC$5675,0.5)</f>
        <v>7.961864406779659E-2</v>
      </c>
      <c r="AE2855" s="70">
        <f>_xlfn.PERCENTILE.EXC($AC2855:AC$5675,0.35)</f>
        <v>4.5029264743832925E-2</v>
      </c>
      <c r="AF2855" s="71">
        <f t="shared" si="1642"/>
        <v>5.1058688384269482E-2</v>
      </c>
      <c r="AG2855" s="70">
        <f t="shared" si="1643"/>
        <v>-0.16227757222071817</v>
      </c>
      <c r="AH2855" s="70">
        <f t="shared" si="1644"/>
        <v>-0.22340702194780063</v>
      </c>
      <c r="AI2855" s="61" t="str">
        <f t="shared" si="1632"/>
        <v>Short VOL</v>
      </c>
      <c r="AJ2855" s="68" t="str">
        <f t="shared" si="1633"/>
        <v>Short VOL</v>
      </c>
      <c r="AK2855" s="72" t="str">
        <f t="shared" si="1634"/>
        <v>00631L</v>
      </c>
      <c r="AL2855" s="73">
        <f t="shared" si="1624"/>
        <v>1</v>
      </c>
      <c r="AM2855" s="72" t="str">
        <f t="shared" si="1637"/>
        <v>00631L</v>
      </c>
      <c r="AN2855" s="73">
        <f t="shared" si="1625"/>
        <v>1</v>
      </c>
      <c r="AO2855" s="74" t="str">
        <f t="shared" si="1631"/>
        <v>00631L</v>
      </c>
      <c r="AP2855" s="20">
        <f t="shared" si="1626"/>
        <v>1</v>
      </c>
      <c r="AQ2855" s="74" t="str">
        <f t="shared" si="1641"/>
        <v>00631L</v>
      </c>
      <c r="AR2855" s="20">
        <f t="shared" si="1627"/>
        <v>1</v>
      </c>
      <c r="AS2855" s="74" t="str">
        <f t="shared" si="1635"/>
        <v>00631L</v>
      </c>
      <c r="AT2855" s="20">
        <f t="shared" si="1628"/>
        <v>1</v>
      </c>
      <c r="AU2855" s="74" t="str">
        <f t="shared" si="1618"/>
        <v>00631L</v>
      </c>
      <c r="AV2855" s="20">
        <f t="shared" si="1629"/>
        <v>1</v>
      </c>
      <c r="AW2855" s="74" t="str">
        <f t="shared" si="1619"/>
        <v>00631L</v>
      </c>
      <c r="AX2855" s="20">
        <f t="shared" si="1620"/>
        <v>1</v>
      </c>
      <c r="AY2855" s="20">
        <f t="shared" si="1630"/>
        <v>0</v>
      </c>
      <c r="AZ2855" s="116">
        <v>42166</v>
      </c>
      <c r="BA2855" s="117">
        <v>17.2</v>
      </c>
      <c r="BB2855" s="118">
        <v>17.287500000000001</v>
      </c>
      <c r="BC2855" s="76">
        <f t="shared" si="1638"/>
        <v>16.536249999999999</v>
      </c>
      <c r="BD2855" s="76">
        <f t="shared" si="1639"/>
        <v>16.549374999999998</v>
      </c>
      <c r="BE2855" s="77">
        <f t="shared" si="1645"/>
        <v>4.5430493612518101E-2</v>
      </c>
      <c r="BF2855" s="77">
        <f t="shared" si="1636"/>
        <v>3.9314173495978044E-2</v>
      </c>
    </row>
    <row r="2856" spans="1:58" s="23" customFormat="1" ht="15.75" customHeight="1" x14ac:dyDescent="0.4">
      <c r="A2856" s="116">
        <v>42164</v>
      </c>
      <c r="B2856" s="112">
        <v>14.824999999999999</v>
      </c>
      <c r="C2856" s="112">
        <v>16.05</v>
      </c>
      <c r="D2856" s="112">
        <v>16.675000000000001</v>
      </c>
      <c r="E2856" s="112">
        <v>17.324999999999999</v>
      </c>
      <c r="F2856" s="112">
        <v>17.875</v>
      </c>
      <c r="G2856" s="112">
        <v>18.225000000000001</v>
      </c>
      <c r="H2856" s="113">
        <v>18.375</v>
      </c>
      <c r="I2856" s="90">
        <f t="shared" si="1621"/>
        <v>15.727631578947369</v>
      </c>
      <c r="J2856" s="90">
        <f t="shared" si="1622"/>
        <v>16.510526315789473</v>
      </c>
      <c r="K2856" s="114">
        <v>5</v>
      </c>
      <c r="L2856" s="115">
        <v>5.2631578947368418E-2</v>
      </c>
      <c r="M2856" s="90">
        <v>15.05</v>
      </c>
      <c r="N2856" s="90">
        <v>14.47</v>
      </c>
      <c r="O2856" s="90">
        <v>16.25</v>
      </c>
      <c r="P2856" s="90">
        <v>17.96</v>
      </c>
      <c r="Q2856" s="90">
        <v>19.649999999999999</v>
      </c>
      <c r="R2856" s="63">
        <f t="shared" si="1647"/>
        <v>4.6899999999999977</v>
      </c>
      <c r="S2856" s="64">
        <f t="shared" si="1646"/>
        <v>-5.3629823413995983E-2</v>
      </c>
      <c r="T2856" s="65">
        <f t="shared" si="1640"/>
        <v>1.0400829302004146</v>
      </c>
      <c r="U2856" s="65">
        <f t="shared" si="1640"/>
        <v>0.89046153846153853</v>
      </c>
      <c r="V2856" s="65">
        <f t="shared" si="1648"/>
        <v>0.8056792873051225</v>
      </c>
      <c r="W2856" s="65">
        <f t="shared" si="1649"/>
        <v>0.73638676844783724</v>
      </c>
      <c r="X2856" s="61">
        <f t="shared" si="1623"/>
        <v>8.2630691399662837E-2</v>
      </c>
      <c r="Y2856" s="66">
        <f t="shared" si="1650"/>
        <v>6.0606060606060649E-2</v>
      </c>
      <c r="Z2856" s="61">
        <f t="shared" si="1651"/>
        <v>4.977829833514593E-2</v>
      </c>
      <c r="AA2856" s="67">
        <f t="shared" si="1652"/>
        <v>15.727631578947369</v>
      </c>
      <c r="AB2856" s="68">
        <f t="shared" si="1653"/>
        <v>2.4533517622667495E-2</v>
      </c>
      <c r="AC2856" s="69">
        <f t="shared" si="1654"/>
        <v>8.6913032408249352E-2</v>
      </c>
      <c r="AD2856" s="70">
        <f>_xlfn.PERCENTILE.EXC(AC2856:$AC$5675,0.5)</f>
        <v>7.9566078790655054E-2</v>
      </c>
      <c r="AE2856" s="70">
        <f>_xlfn.PERCENTILE.EXC($AC2856:AC$5675,0.35)</f>
        <v>4.4967103854806206E-2</v>
      </c>
      <c r="AF2856" s="71">
        <f t="shared" si="1642"/>
        <v>5.069993861473459E-2</v>
      </c>
      <c r="AG2856" s="70">
        <f t="shared" si="1643"/>
        <v>-0.16227757222071817</v>
      </c>
      <c r="AH2856" s="70">
        <f t="shared" si="1644"/>
        <v>-0.22340702194780063</v>
      </c>
      <c r="AI2856" s="61" t="str">
        <f t="shared" si="1632"/>
        <v>Short VOL</v>
      </c>
      <c r="AJ2856" s="68" t="str">
        <f t="shared" si="1633"/>
        <v>Short VOL</v>
      </c>
      <c r="AK2856" s="72" t="str">
        <f t="shared" si="1634"/>
        <v>00631L</v>
      </c>
      <c r="AL2856" s="73">
        <f t="shared" si="1624"/>
        <v>1</v>
      </c>
      <c r="AM2856" s="72" t="str">
        <f t="shared" si="1637"/>
        <v>00631L</v>
      </c>
      <c r="AN2856" s="73">
        <f t="shared" si="1625"/>
        <v>1</v>
      </c>
      <c r="AO2856" s="74" t="str">
        <f t="shared" si="1631"/>
        <v>00631L</v>
      </c>
      <c r="AP2856" s="20">
        <f t="shared" si="1626"/>
        <v>1</v>
      </c>
      <c r="AQ2856" s="74" t="str">
        <f t="shared" si="1641"/>
        <v>00631L</v>
      </c>
      <c r="AR2856" s="20">
        <f t="shared" si="1627"/>
        <v>1</v>
      </c>
      <c r="AS2856" s="74" t="str">
        <f t="shared" si="1635"/>
        <v>00631L</v>
      </c>
      <c r="AT2856" s="20">
        <f t="shared" si="1628"/>
        <v>1</v>
      </c>
      <c r="AU2856" s="74" t="str">
        <f t="shared" si="1618"/>
        <v>00631L</v>
      </c>
      <c r="AV2856" s="20">
        <f t="shared" si="1629"/>
        <v>1</v>
      </c>
      <c r="AW2856" s="74" t="str">
        <f t="shared" si="1619"/>
        <v>00631L</v>
      </c>
      <c r="AX2856" s="20">
        <f t="shared" si="1620"/>
        <v>1</v>
      </c>
      <c r="AY2856" s="20">
        <f t="shared" si="1630"/>
        <v>0</v>
      </c>
      <c r="AZ2856" s="116">
        <v>42165</v>
      </c>
      <c r="BA2856" s="117">
        <v>17.25</v>
      </c>
      <c r="BB2856" s="118">
        <v>17.175000000000001</v>
      </c>
      <c r="BC2856" s="76">
        <f t="shared" si="1638"/>
        <v>16.52351694915254</v>
      </c>
      <c r="BD2856" s="76">
        <f t="shared" si="1639"/>
        <v>16.535625</v>
      </c>
      <c r="BE2856" s="77">
        <f t="shared" si="1645"/>
        <v>3.9427626264569152E-2</v>
      </c>
      <c r="BF2856" s="77">
        <f t="shared" si="1636"/>
        <v>4.3202177117587053E-2</v>
      </c>
    </row>
    <row r="2857" spans="1:58" s="23" customFormat="1" ht="15.75" customHeight="1" x14ac:dyDescent="0.4">
      <c r="A2857" s="116">
        <v>42163</v>
      </c>
      <c r="B2857" s="112">
        <v>15.225</v>
      </c>
      <c r="C2857" s="112">
        <v>16.274999999999999</v>
      </c>
      <c r="D2857" s="112">
        <v>16.875</v>
      </c>
      <c r="E2857" s="112">
        <v>17.425000000000001</v>
      </c>
      <c r="F2857" s="112">
        <v>17.925000000000001</v>
      </c>
      <c r="G2857" s="112">
        <v>18.274999999999999</v>
      </c>
      <c r="H2857" s="113">
        <v>18.425000000000001</v>
      </c>
      <c r="I2857" s="90">
        <f t="shared" si="1621"/>
        <v>15.943421052631578</v>
      </c>
      <c r="J2857" s="90">
        <f t="shared" si="1622"/>
        <v>16.685526315789474</v>
      </c>
      <c r="K2857" s="114">
        <v>6</v>
      </c>
      <c r="L2857" s="115">
        <v>5.2631578947368418E-2</v>
      </c>
      <c r="M2857" s="90">
        <v>15.89</v>
      </c>
      <c r="N2857" s="90">
        <v>15.29</v>
      </c>
      <c r="O2857" s="90">
        <v>16.600000000000001</v>
      </c>
      <c r="P2857" s="90">
        <v>18.16</v>
      </c>
      <c r="Q2857" s="90">
        <v>19.809999999999999</v>
      </c>
      <c r="R2857" s="63">
        <f t="shared" si="1647"/>
        <v>3.5800000000000054</v>
      </c>
      <c r="S2857" s="64">
        <f t="shared" si="1646"/>
        <v>7.6002814919070946E-2</v>
      </c>
      <c r="T2857" s="65">
        <f t="shared" si="1640"/>
        <v>1.039241334205363</v>
      </c>
      <c r="U2857" s="65">
        <f t="shared" si="1640"/>
        <v>0.92108433734939743</v>
      </c>
      <c r="V2857" s="65">
        <f t="shared" si="1648"/>
        <v>0.84196035242290745</v>
      </c>
      <c r="W2857" s="65">
        <f t="shared" si="1649"/>
        <v>0.77183240787481067</v>
      </c>
      <c r="X2857" s="61">
        <f t="shared" si="1623"/>
        <v>6.896551724137924E-2</v>
      </c>
      <c r="Y2857" s="66">
        <f t="shared" si="1650"/>
        <v>5.7388809182209469E-2</v>
      </c>
      <c r="Z2857" s="61">
        <f t="shared" si="1651"/>
        <v>4.65461747957416E-2</v>
      </c>
      <c r="AA2857" s="67">
        <f t="shared" si="1652"/>
        <v>15.943421052631578</v>
      </c>
      <c r="AB2857" s="68">
        <f t="shared" si="1653"/>
        <v>-4.2511445389142909E-3</v>
      </c>
      <c r="AC2857" s="69">
        <f t="shared" si="1654"/>
        <v>4.2735189838559777E-2</v>
      </c>
      <c r="AD2857" s="70">
        <f>_xlfn.PERCENTILE.EXC(AC2857:$AC$5675,0.5)</f>
        <v>7.9513513513513517E-2</v>
      </c>
      <c r="AE2857" s="70">
        <f>_xlfn.PERCENTILE.EXC($AC2857:AC$5675,0.35)</f>
        <v>4.4904942965779501E-2</v>
      </c>
      <c r="AF2857" s="71">
        <f t="shared" si="1642"/>
        <v>5.0536055567214327E-2</v>
      </c>
      <c r="AG2857" s="70">
        <f t="shared" si="1643"/>
        <v>-0.16227757222071817</v>
      </c>
      <c r="AH2857" s="70">
        <f t="shared" si="1644"/>
        <v>-0.22340702194780063</v>
      </c>
      <c r="AI2857" s="61" t="str">
        <f t="shared" si="1632"/>
        <v>Safety</v>
      </c>
      <c r="AJ2857" s="68" t="str">
        <f t="shared" si="1633"/>
        <v>Safety</v>
      </c>
      <c r="AK2857" s="72" t="str">
        <f t="shared" si="1634"/>
        <v>00631L</v>
      </c>
      <c r="AL2857" s="73">
        <f t="shared" si="1624"/>
        <v>1</v>
      </c>
      <c r="AM2857" s="72" t="str">
        <f t="shared" si="1637"/>
        <v>00631L</v>
      </c>
      <c r="AN2857" s="73">
        <f t="shared" si="1625"/>
        <v>1</v>
      </c>
      <c r="AO2857" s="74" t="str">
        <f t="shared" si="1631"/>
        <v>00635U</v>
      </c>
      <c r="AP2857" s="20">
        <f t="shared" si="1626"/>
        <v>0</v>
      </c>
      <c r="AQ2857" s="74" t="str">
        <f t="shared" si="1641"/>
        <v>00631L</v>
      </c>
      <c r="AR2857" s="20">
        <f t="shared" si="1627"/>
        <v>1</v>
      </c>
      <c r="AS2857" s="74" t="str">
        <f t="shared" si="1635"/>
        <v>00631L</v>
      </c>
      <c r="AT2857" s="20">
        <f t="shared" si="1628"/>
        <v>1</v>
      </c>
      <c r="AU2857" s="74" t="str">
        <f t="shared" si="1618"/>
        <v>00635U</v>
      </c>
      <c r="AV2857" s="20">
        <f t="shared" si="1629"/>
        <v>0</v>
      </c>
      <c r="AW2857" s="74" t="str">
        <f t="shared" si="1619"/>
        <v>00635U</v>
      </c>
      <c r="AX2857" s="20">
        <f t="shared" si="1620"/>
        <v>0</v>
      </c>
      <c r="AY2857" s="20">
        <f t="shared" si="1630"/>
        <v>1</v>
      </c>
      <c r="AZ2857" s="116">
        <v>42164</v>
      </c>
      <c r="BA2857" s="117">
        <v>17.14</v>
      </c>
      <c r="BB2857" s="118">
        <v>17.175000000000001</v>
      </c>
      <c r="BC2857" s="76">
        <f t="shared" si="1638"/>
        <v>16.512284482758616</v>
      </c>
      <c r="BD2857" s="76">
        <f t="shared" si="1639"/>
        <v>16.522923728813556</v>
      </c>
      <c r="BE2857" s="77">
        <f t="shared" si="1645"/>
        <v>4.0134695955206079E-2</v>
      </c>
      <c r="BF2857" s="77">
        <f t="shared" si="1636"/>
        <v>3.734667552270754E-2</v>
      </c>
    </row>
    <row r="2858" spans="1:58" s="23" customFormat="1" ht="15.75" customHeight="1" x14ac:dyDescent="0.4">
      <c r="A2858" s="116">
        <v>42160</v>
      </c>
      <c r="B2858" s="112">
        <v>14.725</v>
      </c>
      <c r="C2858" s="112">
        <v>15.975</v>
      </c>
      <c r="D2858" s="112">
        <v>16.625</v>
      </c>
      <c r="E2858" s="112">
        <v>17.274999999999999</v>
      </c>
      <c r="F2858" s="112">
        <v>17.774999999999999</v>
      </c>
      <c r="G2858" s="112">
        <v>18.125</v>
      </c>
      <c r="H2858" s="113">
        <v>18.324999999999999</v>
      </c>
      <c r="I2858" s="90">
        <f t="shared" si="1621"/>
        <v>15.514473684210525</v>
      </c>
      <c r="J2858" s="90">
        <f t="shared" si="1622"/>
        <v>16.385526315789473</v>
      </c>
      <c r="K2858" s="114">
        <v>7</v>
      </c>
      <c r="L2858" s="115">
        <v>5.2631578947368418E-2</v>
      </c>
      <c r="M2858" s="90">
        <v>13.7</v>
      </c>
      <c r="N2858" s="90">
        <v>14.21</v>
      </c>
      <c r="O2858" s="90">
        <v>15.96</v>
      </c>
      <c r="P2858" s="90">
        <v>17.75</v>
      </c>
      <c r="Q2858" s="90">
        <v>19.649999999999999</v>
      </c>
      <c r="R2858" s="63">
        <f t="shared" si="1647"/>
        <v>5.8000000000000007</v>
      </c>
      <c r="S2858" s="64">
        <f t="shared" si="1646"/>
        <v>-3.3990482664853841E-2</v>
      </c>
      <c r="T2858" s="65">
        <f t="shared" si="1640"/>
        <v>0.96410978184377183</v>
      </c>
      <c r="U2858" s="65">
        <f t="shared" si="1640"/>
        <v>0.89035087719298245</v>
      </c>
      <c r="V2858" s="65">
        <f t="shared" si="1648"/>
        <v>0.80056338028169016</v>
      </c>
      <c r="W2858" s="65">
        <f t="shared" si="1649"/>
        <v>0.72315521628498736</v>
      </c>
      <c r="X2858" s="61">
        <f t="shared" si="1623"/>
        <v>8.4889643463497449E-2</v>
      </c>
      <c r="Y2858" s="66">
        <f t="shared" si="1650"/>
        <v>6.0781476121562997E-2</v>
      </c>
      <c r="Z2858" s="61">
        <f t="shared" si="1651"/>
        <v>5.6144517004494993E-2</v>
      </c>
      <c r="AA2858" s="67">
        <f t="shared" si="1652"/>
        <v>15.514473684210525</v>
      </c>
      <c r="AB2858" s="68">
        <f t="shared" si="1653"/>
        <v>3.6242083040112512E-2</v>
      </c>
      <c r="AC2858" s="69">
        <f t="shared" si="1654"/>
        <v>9.1799696285047458E-2</v>
      </c>
      <c r="AD2858" s="70">
        <f>_xlfn.PERCENTILE.EXC(AC2858:$AC$5675,0.5)</f>
        <v>7.9566078790655054E-2</v>
      </c>
      <c r="AE2858" s="70">
        <f>_xlfn.PERCENTILE.EXC($AC2858:AC$5675,0.35)</f>
        <v>4.5020384616829119E-2</v>
      </c>
      <c r="AF2858" s="71">
        <f t="shared" si="1642"/>
        <v>5.069993861473459E-2</v>
      </c>
      <c r="AG2858" s="70">
        <f t="shared" si="1643"/>
        <v>-0.16227757222071817</v>
      </c>
      <c r="AH2858" s="70">
        <f t="shared" si="1644"/>
        <v>-0.22340702194780063</v>
      </c>
      <c r="AI2858" s="61" t="str">
        <f t="shared" si="1632"/>
        <v>Short VOL</v>
      </c>
      <c r="AJ2858" s="68" t="str">
        <f t="shared" si="1633"/>
        <v>Short VOL</v>
      </c>
      <c r="AK2858" s="72" t="str">
        <f t="shared" si="1634"/>
        <v>00631L</v>
      </c>
      <c r="AL2858" s="73">
        <f t="shared" si="1624"/>
        <v>1</v>
      </c>
      <c r="AM2858" s="72" t="str">
        <f t="shared" si="1637"/>
        <v>00631L</v>
      </c>
      <c r="AN2858" s="73">
        <f t="shared" si="1625"/>
        <v>1</v>
      </c>
      <c r="AO2858" s="74" t="str">
        <f t="shared" si="1631"/>
        <v>00631L</v>
      </c>
      <c r="AP2858" s="20">
        <f t="shared" si="1626"/>
        <v>1</v>
      </c>
      <c r="AQ2858" s="74" t="str">
        <f t="shared" si="1641"/>
        <v>00631L</v>
      </c>
      <c r="AR2858" s="20">
        <f t="shared" si="1627"/>
        <v>1</v>
      </c>
      <c r="AS2858" s="74" t="str">
        <f t="shared" si="1635"/>
        <v>00631L</v>
      </c>
      <c r="AT2858" s="20">
        <f t="shared" si="1628"/>
        <v>1</v>
      </c>
      <c r="AU2858" s="74" t="str">
        <f t="shared" si="1618"/>
        <v>00631L</v>
      </c>
      <c r="AV2858" s="20">
        <f t="shared" si="1629"/>
        <v>1</v>
      </c>
      <c r="AW2858" s="74" t="str">
        <f t="shared" si="1619"/>
        <v>00631L</v>
      </c>
      <c r="AX2858" s="20">
        <f t="shared" si="1620"/>
        <v>1</v>
      </c>
      <c r="AY2858" s="20">
        <f t="shared" si="1630"/>
        <v>0</v>
      </c>
      <c r="AZ2858" s="116">
        <v>42163</v>
      </c>
      <c r="BA2858" s="117">
        <v>17.059999999999999</v>
      </c>
      <c r="BB2858" s="118">
        <v>16.899999999999999</v>
      </c>
      <c r="BC2858" s="76">
        <f t="shared" si="1638"/>
        <v>16.50065789473684</v>
      </c>
      <c r="BD2858" s="76">
        <f t="shared" si="1639"/>
        <v>16.510301724137925</v>
      </c>
      <c r="BE2858" s="77">
        <f t="shared" si="1645"/>
        <v>2.4201586858578275E-2</v>
      </c>
      <c r="BF2858" s="77">
        <f t="shared" si="1636"/>
        <v>3.32942598534356E-2</v>
      </c>
    </row>
    <row r="2859" spans="1:58" s="23" customFormat="1" ht="15.75" customHeight="1" x14ac:dyDescent="0.4">
      <c r="A2859" s="116">
        <v>42159</v>
      </c>
      <c r="B2859" s="112">
        <v>14.975</v>
      </c>
      <c r="C2859" s="112">
        <v>16.074999999999999</v>
      </c>
      <c r="D2859" s="112">
        <v>16.7</v>
      </c>
      <c r="E2859" s="112">
        <v>17.274999999999999</v>
      </c>
      <c r="F2859" s="112">
        <v>17.774999999999999</v>
      </c>
      <c r="G2859" s="112">
        <v>18.074999999999999</v>
      </c>
      <c r="H2859" s="113">
        <v>18.274999999999999</v>
      </c>
      <c r="I2859" s="90">
        <f t="shared" si="1621"/>
        <v>15.611842105263158</v>
      </c>
      <c r="J2859" s="90">
        <f t="shared" si="1622"/>
        <v>16.436842105263157</v>
      </c>
      <c r="K2859" s="114">
        <v>8</v>
      </c>
      <c r="L2859" s="115">
        <v>5.2631578947368418E-2</v>
      </c>
      <c r="M2859" s="90">
        <v>15.02</v>
      </c>
      <c r="N2859" s="90">
        <v>14.71</v>
      </c>
      <c r="O2859" s="90">
        <v>16.28</v>
      </c>
      <c r="P2859" s="90">
        <v>17.850000000000001</v>
      </c>
      <c r="Q2859" s="90">
        <v>19.7</v>
      </c>
      <c r="R2859" s="63">
        <f t="shared" si="1647"/>
        <v>4.4000000000000021</v>
      </c>
      <c r="S2859" s="64">
        <f t="shared" si="1646"/>
        <v>7.686676427525628E-2</v>
      </c>
      <c r="T2859" s="65">
        <f t="shared" si="1640"/>
        <v>1.0210740992522094</v>
      </c>
      <c r="U2859" s="65">
        <f t="shared" si="1640"/>
        <v>0.90356265356265353</v>
      </c>
      <c r="V2859" s="65">
        <f t="shared" si="1648"/>
        <v>0.8240896358543417</v>
      </c>
      <c r="W2859" s="65">
        <f t="shared" si="1649"/>
        <v>0.74670050761421325</v>
      </c>
      <c r="X2859" s="61">
        <f t="shared" si="1623"/>
        <v>7.3455759599332204E-2</v>
      </c>
      <c r="Y2859" s="66">
        <f t="shared" si="1650"/>
        <v>5.7887120115774245E-2</v>
      </c>
      <c r="Z2859" s="61">
        <f t="shared" si="1651"/>
        <v>5.2844500632111206E-2</v>
      </c>
      <c r="AA2859" s="67">
        <f t="shared" si="1652"/>
        <v>15.611842105263158</v>
      </c>
      <c r="AB2859" s="68">
        <f t="shared" si="1653"/>
        <v>1.8014955812372453E-2</v>
      </c>
      <c r="AC2859" s="69">
        <f t="shared" si="1654"/>
        <v>6.1308096890765239E-2</v>
      </c>
      <c r="AD2859" s="70">
        <f>_xlfn.PERCENTILE.EXC(AC2859:$AC$5675,0.5)</f>
        <v>7.9513513513513517E-2</v>
      </c>
      <c r="AE2859" s="70">
        <f>_xlfn.PERCENTILE.EXC($AC2859:AC$5675,0.35)</f>
        <v>4.4958223727802393E-2</v>
      </c>
      <c r="AF2859" s="71">
        <f t="shared" si="1642"/>
        <v>5.0536055567214327E-2</v>
      </c>
      <c r="AG2859" s="70">
        <f t="shared" si="1643"/>
        <v>-0.16227757222071817</v>
      </c>
      <c r="AH2859" s="70">
        <f t="shared" si="1644"/>
        <v>-0.22340702194780063</v>
      </c>
      <c r="AI2859" s="61" t="str">
        <f t="shared" si="1632"/>
        <v>Safety</v>
      </c>
      <c r="AJ2859" s="68" t="str">
        <f t="shared" si="1633"/>
        <v>Short VOL</v>
      </c>
      <c r="AK2859" s="72" t="str">
        <f t="shared" si="1634"/>
        <v>00631L</v>
      </c>
      <c r="AL2859" s="73">
        <f t="shared" si="1624"/>
        <v>1</v>
      </c>
      <c r="AM2859" s="72" t="str">
        <f t="shared" si="1637"/>
        <v>00631L</v>
      </c>
      <c r="AN2859" s="73">
        <f t="shared" si="1625"/>
        <v>1</v>
      </c>
      <c r="AO2859" s="74" t="str">
        <f t="shared" si="1631"/>
        <v>00631L</v>
      </c>
      <c r="AP2859" s="20">
        <f t="shared" si="1626"/>
        <v>1</v>
      </c>
      <c r="AQ2859" s="74" t="str">
        <f t="shared" si="1641"/>
        <v>00631L</v>
      </c>
      <c r="AR2859" s="20">
        <f t="shared" si="1627"/>
        <v>1</v>
      </c>
      <c r="AS2859" s="74" t="str">
        <f t="shared" si="1635"/>
        <v>00631L</v>
      </c>
      <c r="AT2859" s="20">
        <f t="shared" si="1628"/>
        <v>1</v>
      </c>
      <c r="AU2859" s="74" t="str">
        <f t="shared" si="1618"/>
        <v>00631L</v>
      </c>
      <c r="AV2859" s="20">
        <f t="shared" si="1629"/>
        <v>1</v>
      </c>
      <c r="AW2859" s="74" t="str">
        <f t="shared" si="1619"/>
        <v>00631L</v>
      </c>
      <c r="AX2859" s="20">
        <f t="shared" si="1620"/>
        <v>1</v>
      </c>
      <c r="AY2859" s="20">
        <f t="shared" si="1630"/>
        <v>0</v>
      </c>
      <c r="AZ2859" s="116">
        <v>42160</v>
      </c>
      <c r="BA2859" s="117">
        <v>16.88</v>
      </c>
      <c r="BB2859" s="118">
        <v>16.8125</v>
      </c>
      <c r="BC2859" s="76">
        <f t="shared" si="1638"/>
        <v>16.493526785714284</v>
      </c>
      <c r="BD2859" s="76">
        <f t="shared" si="1639"/>
        <v>16.500307017543857</v>
      </c>
      <c r="BE2859" s="77">
        <f t="shared" si="1645"/>
        <v>1.9339297072715322E-2</v>
      </c>
      <c r="BF2859" s="77">
        <f t="shared" si="1636"/>
        <v>2.3011267732923713E-2</v>
      </c>
    </row>
    <row r="2860" spans="1:58" s="23" customFormat="1" ht="15.75" customHeight="1" x14ac:dyDescent="0.4">
      <c r="A2860" s="116">
        <v>42158</v>
      </c>
      <c r="B2860" s="112">
        <v>14.375</v>
      </c>
      <c r="C2860" s="112">
        <v>15.675000000000001</v>
      </c>
      <c r="D2860" s="112">
        <v>16.324999999999999</v>
      </c>
      <c r="E2860" s="112">
        <v>16.925000000000001</v>
      </c>
      <c r="F2860" s="112">
        <v>17.475000000000001</v>
      </c>
      <c r="G2860" s="112">
        <v>17.875</v>
      </c>
      <c r="H2860" s="113">
        <v>18.024999999999999</v>
      </c>
      <c r="I2860" s="90">
        <f t="shared" si="1621"/>
        <v>15.059210526315789</v>
      </c>
      <c r="J2860" s="90">
        <f t="shared" si="1622"/>
        <v>16.017105263157895</v>
      </c>
      <c r="K2860" s="114">
        <v>9</v>
      </c>
      <c r="L2860" s="115">
        <v>5.2631578947368418E-2</v>
      </c>
      <c r="M2860" s="90">
        <v>12.7</v>
      </c>
      <c r="N2860" s="90">
        <v>13.66</v>
      </c>
      <c r="O2860" s="90">
        <v>15.36</v>
      </c>
      <c r="P2860" s="90">
        <v>17.27</v>
      </c>
      <c r="Q2860" s="90">
        <v>19.29</v>
      </c>
      <c r="R2860" s="63">
        <f t="shared" si="1647"/>
        <v>6.269999999999996</v>
      </c>
      <c r="S2860" s="64">
        <f t="shared" si="1646"/>
        <v>-4.0730337078651688E-2</v>
      </c>
      <c r="T2860" s="65">
        <f t="shared" si="1640"/>
        <v>0.92972181551976563</v>
      </c>
      <c r="U2860" s="65">
        <f t="shared" si="1640"/>
        <v>0.88932291666666674</v>
      </c>
      <c r="V2860" s="65">
        <f t="shared" si="1648"/>
        <v>0.79096699478865085</v>
      </c>
      <c r="W2860" s="65">
        <f t="shared" si="1649"/>
        <v>0.70813893208916545</v>
      </c>
      <c r="X2860" s="61">
        <f t="shared" si="1623"/>
        <v>9.0434782608695696E-2</v>
      </c>
      <c r="Y2860" s="66">
        <f t="shared" si="1650"/>
        <v>6.4992614475627639E-2</v>
      </c>
      <c r="Z2860" s="61">
        <f t="shared" si="1651"/>
        <v>6.3608562691131493E-2</v>
      </c>
      <c r="AA2860" s="67">
        <f t="shared" si="1652"/>
        <v>15.059210526315791</v>
      </c>
      <c r="AB2860" s="68">
        <f t="shared" si="1653"/>
        <v>5.234260614934113E-2</v>
      </c>
      <c r="AC2860" s="69">
        <f t="shared" si="1654"/>
        <v>0.10243122447406962</v>
      </c>
      <c r="AD2860" s="70">
        <f>_xlfn.PERCENTILE.EXC(AC2860:$AC$5675,0.5)</f>
        <v>7.9566078790655054E-2</v>
      </c>
      <c r="AE2860" s="70">
        <f>_xlfn.PERCENTILE.EXC($AC2860:AC$5675,0.35)</f>
        <v>4.4904860370185304E-2</v>
      </c>
      <c r="AF2860" s="71">
        <f t="shared" si="1642"/>
        <v>5.0128126938091634E-2</v>
      </c>
      <c r="AG2860" s="70">
        <f t="shared" si="1643"/>
        <v>-0.16227757222071817</v>
      </c>
      <c r="AH2860" s="70">
        <f t="shared" si="1644"/>
        <v>-0.22340702194780063</v>
      </c>
      <c r="AI2860" s="61" t="str">
        <f t="shared" si="1632"/>
        <v>Short VOL</v>
      </c>
      <c r="AJ2860" s="68" t="str">
        <f t="shared" si="1633"/>
        <v>Short VOL</v>
      </c>
      <c r="AK2860" s="72" t="str">
        <f t="shared" si="1634"/>
        <v>00631L</v>
      </c>
      <c r="AL2860" s="73">
        <f t="shared" si="1624"/>
        <v>1</v>
      </c>
      <c r="AM2860" s="72" t="str">
        <f t="shared" si="1637"/>
        <v>00631L</v>
      </c>
      <c r="AN2860" s="73">
        <f t="shared" si="1625"/>
        <v>1</v>
      </c>
      <c r="AO2860" s="74" t="str">
        <f t="shared" si="1631"/>
        <v>00631L</v>
      </c>
      <c r="AP2860" s="20">
        <f t="shared" si="1626"/>
        <v>1</v>
      </c>
      <c r="AQ2860" s="74" t="str">
        <f t="shared" si="1641"/>
        <v>00631L</v>
      </c>
      <c r="AR2860" s="20">
        <f t="shared" si="1627"/>
        <v>1</v>
      </c>
      <c r="AS2860" s="74" t="str">
        <f t="shared" si="1635"/>
        <v>00631L</v>
      </c>
      <c r="AT2860" s="20">
        <f t="shared" si="1628"/>
        <v>1</v>
      </c>
      <c r="AU2860" s="74" t="str">
        <f t="shared" si="1618"/>
        <v>00631L</v>
      </c>
      <c r="AV2860" s="20">
        <f t="shared" si="1629"/>
        <v>1</v>
      </c>
      <c r="AW2860" s="74" t="str">
        <f t="shared" si="1619"/>
        <v>00631L</v>
      </c>
      <c r="AX2860" s="20">
        <f t="shared" si="1620"/>
        <v>1</v>
      </c>
      <c r="AY2860" s="20">
        <f t="shared" si="1630"/>
        <v>0</v>
      </c>
      <c r="AZ2860" s="116">
        <v>42159</v>
      </c>
      <c r="BA2860" s="117">
        <v>16.8</v>
      </c>
      <c r="BB2860" s="118">
        <v>16.6875</v>
      </c>
      <c r="BC2860" s="76">
        <f t="shared" si="1638"/>
        <v>16.48772727272727</v>
      </c>
      <c r="BD2860" s="76">
        <f t="shared" si="1639"/>
        <v>16.493303571428569</v>
      </c>
      <c r="BE2860" s="77">
        <f t="shared" si="1645"/>
        <v>1.211645025225393E-2</v>
      </c>
      <c r="BF2860" s="77">
        <f t="shared" si="1636"/>
        <v>1.8595209094600249E-2</v>
      </c>
    </row>
    <row r="2861" spans="1:58" s="23" customFormat="1" ht="15.75" customHeight="1" x14ac:dyDescent="0.4">
      <c r="A2861" s="116">
        <v>42157</v>
      </c>
      <c r="B2861" s="112">
        <v>14.875</v>
      </c>
      <c r="C2861" s="112">
        <v>16.024999999999999</v>
      </c>
      <c r="D2861" s="112">
        <v>16.625</v>
      </c>
      <c r="E2861" s="112">
        <v>17.225000000000001</v>
      </c>
      <c r="F2861" s="112">
        <v>17.725000000000001</v>
      </c>
      <c r="G2861" s="112">
        <v>18.024999999999999</v>
      </c>
      <c r="H2861" s="113">
        <v>18.225000000000001</v>
      </c>
      <c r="I2861" s="90">
        <f t="shared" si="1621"/>
        <v>15.419736842105262</v>
      </c>
      <c r="J2861" s="90">
        <f t="shared" si="1622"/>
        <v>16.309210526315788</v>
      </c>
      <c r="K2861" s="114">
        <v>10</v>
      </c>
      <c r="L2861" s="115">
        <v>5.2631578947368418E-2</v>
      </c>
      <c r="M2861" s="90">
        <v>13.99</v>
      </c>
      <c r="N2861" s="90">
        <v>14.24</v>
      </c>
      <c r="O2861" s="90">
        <v>15.71</v>
      </c>
      <c r="P2861" s="90">
        <v>17.489999999999998</v>
      </c>
      <c r="Q2861" s="90">
        <v>19.38</v>
      </c>
      <c r="R2861" s="63">
        <f t="shared" si="1647"/>
        <v>4.9700000000000024</v>
      </c>
      <c r="S2861" s="64">
        <f t="shared" si="1646"/>
        <v>1.9327129563350004E-2</v>
      </c>
      <c r="T2861" s="65">
        <f t="shared" si="1640"/>
        <v>0.9824438202247191</v>
      </c>
      <c r="U2861" s="65">
        <f t="shared" si="1640"/>
        <v>0.90642902609802667</v>
      </c>
      <c r="V2861" s="65">
        <f t="shared" si="1648"/>
        <v>0.81417953116066333</v>
      </c>
      <c r="W2861" s="65">
        <f t="shared" si="1649"/>
        <v>0.73477812177502588</v>
      </c>
      <c r="X2861" s="61">
        <f t="shared" si="1623"/>
        <v>7.7310924369747805E-2</v>
      </c>
      <c r="Y2861" s="66">
        <f t="shared" si="1650"/>
        <v>5.8055152394775031E-2</v>
      </c>
      <c r="Z2861" s="61">
        <f t="shared" si="1651"/>
        <v>5.7684102739141506E-2</v>
      </c>
      <c r="AA2861" s="67">
        <f t="shared" si="1652"/>
        <v>15.419736842105262</v>
      </c>
      <c r="AB2861" s="68">
        <f t="shared" si="1653"/>
        <v>4.4592696629213467E-2</v>
      </c>
      <c r="AC2861" s="69">
        <f t="shared" si="1654"/>
        <v>8.2846688350088626E-2</v>
      </c>
      <c r="AD2861" s="70">
        <f>_xlfn.PERCENTILE.EXC(AC2861:$AC$5675,0.5)</f>
        <v>7.9513513513513517E-2</v>
      </c>
      <c r="AE2861" s="70">
        <f>_xlfn.PERCENTILE.EXC($AC2861:AC$5675,0.35)</f>
        <v>4.4904282201025922E-2</v>
      </c>
      <c r="AF2861" s="71">
        <f t="shared" si="1642"/>
        <v>5.0128126938091634E-2</v>
      </c>
      <c r="AG2861" s="70">
        <f t="shared" si="1643"/>
        <v>-0.16227757222071817</v>
      </c>
      <c r="AH2861" s="70">
        <f t="shared" si="1644"/>
        <v>-0.22340702194780063</v>
      </c>
      <c r="AI2861" s="61" t="str">
        <f t="shared" si="1632"/>
        <v>Short VOL</v>
      </c>
      <c r="AJ2861" s="68" t="str">
        <f t="shared" si="1633"/>
        <v>Short VOL</v>
      </c>
      <c r="AK2861" s="72" t="str">
        <f t="shared" si="1634"/>
        <v>00631L</v>
      </c>
      <c r="AL2861" s="73">
        <f t="shared" si="1624"/>
        <v>1</v>
      </c>
      <c r="AM2861" s="72" t="str">
        <f t="shared" si="1637"/>
        <v>00631L</v>
      </c>
      <c r="AN2861" s="73">
        <f t="shared" si="1625"/>
        <v>1</v>
      </c>
      <c r="AO2861" s="74" t="str">
        <f t="shared" si="1631"/>
        <v>00631L</v>
      </c>
      <c r="AP2861" s="20">
        <f t="shared" si="1626"/>
        <v>1</v>
      </c>
      <c r="AQ2861" s="74" t="str">
        <f t="shared" si="1641"/>
        <v>00631L</v>
      </c>
      <c r="AR2861" s="20">
        <f t="shared" si="1627"/>
        <v>1</v>
      </c>
      <c r="AS2861" s="74" t="str">
        <f t="shared" si="1635"/>
        <v>00631L</v>
      </c>
      <c r="AT2861" s="20">
        <f t="shared" si="1628"/>
        <v>1</v>
      </c>
      <c r="AU2861" s="74" t="str">
        <f t="shared" si="1618"/>
        <v>00631L</v>
      </c>
      <c r="AV2861" s="20">
        <f t="shared" si="1629"/>
        <v>1</v>
      </c>
      <c r="AW2861" s="74" t="str">
        <f t="shared" si="1619"/>
        <v>00631L</v>
      </c>
      <c r="AX2861" s="20">
        <f t="shared" si="1620"/>
        <v>1</v>
      </c>
      <c r="AY2861" s="20">
        <f t="shared" si="1630"/>
        <v>0</v>
      </c>
      <c r="AZ2861" s="116">
        <v>42158</v>
      </c>
      <c r="BA2861" s="117">
        <v>16.63</v>
      </c>
      <c r="BB2861" s="118">
        <v>16.5625</v>
      </c>
      <c r="BC2861" s="76">
        <f t="shared" si="1638"/>
        <v>16.484027777777776</v>
      </c>
      <c r="BD2861" s="76">
        <f t="shared" si="1639"/>
        <v>16.486681818181815</v>
      </c>
      <c r="BE2861" s="77">
        <f t="shared" si="1645"/>
        <v>4.7605004844758379E-3</v>
      </c>
      <c r="BF2861" s="77">
        <f t="shared" si="1636"/>
        <v>8.6929670505395719E-3</v>
      </c>
    </row>
    <row r="2862" spans="1:58" s="23" customFormat="1" ht="15.75" customHeight="1" x14ac:dyDescent="0.4">
      <c r="A2862" s="116">
        <v>42156</v>
      </c>
      <c r="B2862" s="112">
        <v>14.574999999999999</v>
      </c>
      <c r="C2862" s="112">
        <v>15.775</v>
      </c>
      <c r="D2862" s="112">
        <v>16.375</v>
      </c>
      <c r="E2862" s="112">
        <v>16.925000000000001</v>
      </c>
      <c r="F2862" s="112">
        <v>17.475000000000001</v>
      </c>
      <c r="G2862" s="112">
        <v>17.774999999999999</v>
      </c>
      <c r="H2862" s="113">
        <v>17.975000000000001</v>
      </c>
      <c r="I2862" s="90">
        <f t="shared" si="1621"/>
        <v>15.080263157894736</v>
      </c>
      <c r="J2862" s="90">
        <f t="shared" si="1622"/>
        <v>16.027631578947368</v>
      </c>
      <c r="K2862" s="114">
        <v>11</v>
      </c>
      <c r="L2862" s="115">
        <v>5.2631578947368418E-2</v>
      </c>
      <c r="M2862" s="90">
        <v>13.85</v>
      </c>
      <c r="N2862" s="90">
        <v>13.97</v>
      </c>
      <c r="O2862" s="90">
        <v>15.41</v>
      </c>
      <c r="P2862" s="90">
        <v>17.309999999999999</v>
      </c>
      <c r="Q2862" s="90">
        <v>19.350000000000001</v>
      </c>
      <c r="R2862" s="63">
        <f t="shared" si="1647"/>
        <v>4.8999999999999986</v>
      </c>
      <c r="S2862" s="64">
        <f t="shared" si="1646"/>
        <v>9.3930635838150849E-3</v>
      </c>
      <c r="T2862" s="65">
        <f t="shared" si="1640"/>
        <v>0.99141016463851106</v>
      </c>
      <c r="U2862" s="65">
        <f t="shared" si="1640"/>
        <v>0.90655418559377032</v>
      </c>
      <c r="V2862" s="65">
        <f t="shared" si="1648"/>
        <v>0.80704794916233402</v>
      </c>
      <c r="W2862" s="65">
        <f t="shared" si="1649"/>
        <v>0.72196382428940564</v>
      </c>
      <c r="X2862" s="61">
        <f t="shared" si="1623"/>
        <v>8.2332761578044672E-2</v>
      </c>
      <c r="Y2862" s="66">
        <f t="shared" si="1650"/>
        <v>6.2038404726735635E-2</v>
      </c>
      <c r="Z2862" s="61">
        <f t="shared" si="1651"/>
        <v>6.2821743303376684E-2</v>
      </c>
      <c r="AA2862" s="67">
        <f t="shared" si="1652"/>
        <v>15.080263157894736</v>
      </c>
      <c r="AB2862" s="68">
        <f t="shared" si="1653"/>
        <v>4.3307086614173131E-2</v>
      </c>
      <c r="AC2862" s="69">
        <f t="shared" si="1654"/>
        <v>7.9474814452021134E-2</v>
      </c>
      <c r="AD2862" s="70">
        <f>_xlfn.PERCENTILE.EXC(AC2862:$AC$5675,0.5)</f>
        <v>7.9494163982767319E-2</v>
      </c>
      <c r="AE2862" s="70">
        <f>_xlfn.PERCENTILE.EXC($AC2862:AC$5675,0.35)</f>
        <v>4.4903704031866547E-2</v>
      </c>
      <c r="AF2862" s="71">
        <f t="shared" si="1642"/>
        <v>4.9490498593715064E-2</v>
      </c>
      <c r="AG2862" s="70">
        <f t="shared" si="1643"/>
        <v>-0.16227757222071817</v>
      </c>
      <c r="AH2862" s="70">
        <f t="shared" si="1644"/>
        <v>-0.22340702194780063</v>
      </c>
      <c r="AI2862" s="61" t="str">
        <f t="shared" si="1632"/>
        <v>Safety</v>
      </c>
      <c r="AJ2862" s="68" t="str">
        <f t="shared" si="1633"/>
        <v>Short VOL</v>
      </c>
      <c r="AK2862" s="72" t="str">
        <f t="shared" si="1634"/>
        <v>00631L</v>
      </c>
      <c r="AL2862" s="73">
        <f t="shared" si="1624"/>
        <v>1</v>
      </c>
      <c r="AM2862" s="72" t="str">
        <f t="shared" si="1637"/>
        <v>00631L</v>
      </c>
      <c r="AN2862" s="73">
        <f t="shared" si="1625"/>
        <v>1</v>
      </c>
      <c r="AO2862" s="74" t="str">
        <f t="shared" si="1631"/>
        <v>00631L</v>
      </c>
      <c r="AP2862" s="20">
        <f t="shared" si="1626"/>
        <v>1</v>
      </c>
      <c r="AQ2862" s="74" t="str">
        <f t="shared" si="1641"/>
        <v>00635U</v>
      </c>
      <c r="AR2862" s="20">
        <f t="shared" si="1627"/>
        <v>0</v>
      </c>
      <c r="AS2862" s="74" t="str">
        <f t="shared" si="1635"/>
        <v>00631L</v>
      </c>
      <c r="AT2862" s="20">
        <f t="shared" si="1628"/>
        <v>1</v>
      </c>
      <c r="AU2862" s="74" t="str">
        <f t="shared" si="1618"/>
        <v>00631L</v>
      </c>
      <c r="AV2862" s="20">
        <f t="shared" si="1629"/>
        <v>1</v>
      </c>
      <c r="AW2862" s="74" t="str">
        <f t="shared" si="1619"/>
        <v>00631L</v>
      </c>
      <c r="AX2862" s="20">
        <f t="shared" si="1620"/>
        <v>1</v>
      </c>
      <c r="AY2862" s="20">
        <f t="shared" si="1630"/>
        <v>0</v>
      </c>
      <c r="AZ2862" s="116">
        <v>42157</v>
      </c>
      <c r="BA2862" s="117">
        <v>16.579999999999998</v>
      </c>
      <c r="BB2862" s="118">
        <v>16.375</v>
      </c>
      <c r="BC2862" s="76">
        <f t="shared" si="1638"/>
        <v>16.482547169811319</v>
      </c>
      <c r="BD2862" s="76">
        <f t="shared" si="1639"/>
        <v>16.484351851851848</v>
      </c>
      <c r="BE2862" s="77">
        <f t="shared" si="1645"/>
        <v>-6.5249119995420095E-3</v>
      </c>
      <c r="BF2862" s="77">
        <f t="shared" si="1636"/>
        <v>5.802360263100383E-3</v>
      </c>
    </row>
    <row r="2863" spans="1:58" s="23" customFormat="1" ht="15.75" customHeight="1" x14ac:dyDescent="0.4">
      <c r="A2863" s="116">
        <v>42153</v>
      </c>
      <c r="B2863" s="112">
        <v>14.625</v>
      </c>
      <c r="C2863" s="112">
        <v>15.824999999999999</v>
      </c>
      <c r="D2863" s="112">
        <v>16.425000000000001</v>
      </c>
      <c r="E2863" s="112">
        <v>17.024999999999999</v>
      </c>
      <c r="F2863" s="112">
        <v>17.524999999999999</v>
      </c>
      <c r="G2863" s="112">
        <v>17.875</v>
      </c>
      <c r="H2863" s="113">
        <v>18.074999999999999</v>
      </c>
      <c r="I2863" s="90">
        <f t="shared" si="1621"/>
        <v>15.067105263157895</v>
      </c>
      <c r="J2863" s="90">
        <f t="shared" si="1622"/>
        <v>16.046052631578949</v>
      </c>
      <c r="K2863" s="114">
        <v>12</v>
      </c>
      <c r="L2863" s="115">
        <v>5.2631578947368418E-2</v>
      </c>
      <c r="M2863" s="90">
        <v>13.67</v>
      </c>
      <c r="N2863" s="90">
        <v>13.84</v>
      </c>
      <c r="O2863" s="90">
        <v>15.38</v>
      </c>
      <c r="P2863" s="90">
        <v>17.329999999999998</v>
      </c>
      <c r="Q2863" s="90">
        <v>19.34</v>
      </c>
      <c r="R2863" s="63">
        <f t="shared" si="1647"/>
        <v>5.2000000000000028</v>
      </c>
      <c r="S2863" s="64">
        <f t="shared" si="1646"/>
        <v>3.9819684447783575E-2</v>
      </c>
      <c r="T2863" s="65">
        <f t="shared" si="1640"/>
        <v>0.98771676300578037</v>
      </c>
      <c r="U2863" s="65">
        <f t="shared" si="1640"/>
        <v>0.89986996098829641</v>
      </c>
      <c r="V2863" s="65">
        <f t="shared" si="1648"/>
        <v>0.79861511829197929</v>
      </c>
      <c r="W2863" s="65">
        <f t="shared" si="1649"/>
        <v>0.71561530506721815</v>
      </c>
      <c r="X2863" s="61">
        <f t="shared" si="1623"/>
        <v>8.205128205128201E-2</v>
      </c>
      <c r="Y2863" s="66">
        <f t="shared" si="1650"/>
        <v>6.1674008810572736E-2</v>
      </c>
      <c r="Z2863" s="61">
        <f t="shared" si="1651"/>
        <v>6.4972491485459832E-2</v>
      </c>
      <c r="AA2863" s="67">
        <f t="shared" si="1652"/>
        <v>15.067105263157895</v>
      </c>
      <c r="AB2863" s="68">
        <f t="shared" si="1653"/>
        <v>5.6719653179190761E-2</v>
      </c>
      <c r="AC2863" s="69">
        <f t="shared" si="1654"/>
        <v>8.8663675083662963E-2</v>
      </c>
      <c r="AD2863" s="70">
        <f>_xlfn.PERCENTILE.EXC(AC2863:$AC$5675,0.5)</f>
        <v>7.9513513513513517E-2</v>
      </c>
      <c r="AE2863" s="70">
        <f>_xlfn.PERCENTILE.EXC($AC2863:AC$5675,0.35)</f>
        <v>4.4902581058008144E-2</v>
      </c>
      <c r="AF2863" s="71">
        <f t="shared" si="1642"/>
        <v>4.9490498593715064E-2</v>
      </c>
      <c r="AG2863" s="70">
        <f t="shared" si="1643"/>
        <v>-0.16227757222071817</v>
      </c>
      <c r="AH2863" s="70">
        <f t="shared" si="1644"/>
        <v>-0.22340702194780063</v>
      </c>
      <c r="AI2863" s="61" t="str">
        <f t="shared" si="1632"/>
        <v>Short VOL</v>
      </c>
      <c r="AJ2863" s="68" t="str">
        <f t="shared" si="1633"/>
        <v>Short VOL</v>
      </c>
      <c r="AK2863" s="72" t="str">
        <f t="shared" si="1634"/>
        <v>00631L</v>
      </c>
      <c r="AL2863" s="73">
        <f t="shared" si="1624"/>
        <v>1</v>
      </c>
      <c r="AM2863" s="72" t="str">
        <f t="shared" si="1637"/>
        <v>00631L</v>
      </c>
      <c r="AN2863" s="73">
        <f t="shared" si="1625"/>
        <v>1</v>
      </c>
      <c r="AO2863" s="74" t="str">
        <f t="shared" si="1631"/>
        <v>00631L</v>
      </c>
      <c r="AP2863" s="20">
        <f t="shared" si="1626"/>
        <v>1</v>
      </c>
      <c r="AQ2863" s="74" t="str">
        <f t="shared" si="1641"/>
        <v>00635U</v>
      </c>
      <c r="AR2863" s="20">
        <f t="shared" si="1627"/>
        <v>0</v>
      </c>
      <c r="AS2863" s="74" t="str">
        <f t="shared" si="1635"/>
        <v>00631L</v>
      </c>
      <c r="AT2863" s="20">
        <f t="shared" si="1628"/>
        <v>1</v>
      </c>
      <c r="AU2863" s="74" t="str">
        <f t="shared" si="1618"/>
        <v>00631L</v>
      </c>
      <c r="AV2863" s="20">
        <f t="shared" si="1629"/>
        <v>1</v>
      </c>
      <c r="AW2863" s="74" t="str">
        <f t="shared" si="1619"/>
        <v>00631L</v>
      </c>
      <c r="AX2863" s="20">
        <f t="shared" si="1620"/>
        <v>1</v>
      </c>
      <c r="AY2863" s="20">
        <f t="shared" si="1630"/>
        <v>0</v>
      </c>
      <c r="AZ2863" s="116">
        <v>42156</v>
      </c>
      <c r="BA2863" s="117">
        <v>16.559999999999999</v>
      </c>
      <c r="BB2863" s="118">
        <v>16.45</v>
      </c>
      <c r="BC2863" s="76">
        <f t="shared" si="1638"/>
        <v>16.484615384615381</v>
      </c>
      <c r="BD2863" s="76">
        <f t="shared" si="1639"/>
        <v>16.486037735849056</v>
      </c>
      <c r="BE2863" s="77">
        <f t="shared" si="1645"/>
        <v>-2.0998600093325424E-3</v>
      </c>
      <c r="BF2863" s="77">
        <f t="shared" si="1636"/>
        <v>4.4863578099248839E-3</v>
      </c>
    </row>
    <row r="2864" spans="1:58" s="23" customFormat="1" ht="15.75" customHeight="1" x14ac:dyDescent="0.4">
      <c r="A2864" s="116">
        <v>42152</v>
      </c>
      <c r="B2864" s="112">
        <v>14.475</v>
      </c>
      <c r="C2864" s="112">
        <v>15.725</v>
      </c>
      <c r="D2864" s="112">
        <v>16.324999999999999</v>
      </c>
      <c r="E2864" s="112">
        <v>16.975000000000001</v>
      </c>
      <c r="F2864" s="112">
        <v>17.475000000000001</v>
      </c>
      <c r="G2864" s="112">
        <v>17.824999999999999</v>
      </c>
      <c r="H2864" s="113">
        <v>18.024999999999999</v>
      </c>
      <c r="I2864" s="90">
        <f t="shared" si="1621"/>
        <v>14.869736842105263</v>
      </c>
      <c r="J2864" s="90">
        <f t="shared" si="1622"/>
        <v>15.914473684210526</v>
      </c>
      <c r="K2864" s="114">
        <v>13</v>
      </c>
      <c r="L2864" s="115">
        <v>5.2631578947368418E-2</v>
      </c>
      <c r="M2864" s="90">
        <v>12.23</v>
      </c>
      <c r="N2864" s="90">
        <v>13.31</v>
      </c>
      <c r="O2864" s="90">
        <v>15.01</v>
      </c>
      <c r="P2864" s="90">
        <v>17.03</v>
      </c>
      <c r="Q2864" s="90">
        <v>19.079999999999998</v>
      </c>
      <c r="R2864" s="63">
        <f t="shared" si="1647"/>
        <v>6.5</v>
      </c>
      <c r="S2864" s="64">
        <f t="shared" si="1646"/>
        <v>3.0143180105501829E-3</v>
      </c>
      <c r="T2864" s="65">
        <f t="shared" si="1640"/>
        <v>0.91885800150262964</v>
      </c>
      <c r="U2864" s="65">
        <f t="shared" si="1640"/>
        <v>0.88674217188540982</v>
      </c>
      <c r="V2864" s="65">
        <f t="shared" si="1648"/>
        <v>0.78156194950088076</v>
      </c>
      <c r="W2864" s="65">
        <f t="shared" si="1649"/>
        <v>0.69758909853249484</v>
      </c>
      <c r="X2864" s="61">
        <f t="shared" si="1623"/>
        <v>8.6355785837651119E-2</v>
      </c>
      <c r="Y2864" s="66">
        <f t="shared" si="1650"/>
        <v>6.1855670103092612E-2</v>
      </c>
      <c r="Z2864" s="61">
        <f t="shared" si="1651"/>
        <v>7.02592690912308E-2</v>
      </c>
      <c r="AA2864" s="67">
        <f t="shared" si="1652"/>
        <v>14.869736842105262</v>
      </c>
      <c r="AB2864" s="68">
        <f t="shared" si="1653"/>
        <v>8.7528174305033749E-2</v>
      </c>
      <c r="AC2864" s="69">
        <f t="shared" si="1654"/>
        <v>0.11718533749851698</v>
      </c>
      <c r="AD2864" s="70">
        <f>_xlfn.PERCENTILE.EXC(AC2864:$AC$5675,0.5)</f>
        <v>7.9465161559501188E-2</v>
      </c>
      <c r="AE2864" s="70">
        <f>_xlfn.PERCENTILE.EXC($AC2864:AC$5675,0.35)</f>
        <v>4.4900096072402189E-2</v>
      </c>
      <c r="AF2864" s="71">
        <f t="shared" si="1642"/>
        <v>4.9292552313787617E-2</v>
      </c>
      <c r="AG2864" s="70">
        <f t="shared" si="1643"/>
        <v>-0.16227757222071817</v>
      </c>
      <c r="AH2864" s="70">
        <f t="shared" si="1644"/>
        <v>-0.22340702194780063</v>
      </c>
      <c r="AI2864" s="61" t="str">
        <f t="shared" si="1632"/>
        <v>Short VOL</v>
      </c>
      <c r="AJ2864" s="68" t="str">
        <f t="shared" si="1633"/>
        <v>Short VOL</v>
      </c>
      <c r="AK2864" s="72" t="str">
        <f t="shared" si="1634"/>
        <v>00631L</v>
      </c>
      <c r="AL2864" s="73">
        <f t="shared" si="1624"/>
        <v>1</v>
      </c>
      <c r="AM2864" s="72" t="str">
        <f t="shared" si="1637"/>
        <v>00631L</v>
      </c>
      <c r="AN2864" s="73">
        <f t="shared" si="1625"/>
        <v>1</v>
      </c>
      <c r="AO2864" s="74" t="str">
        <f t="shared" si="1631"/>
        <v>00631L</v>
      </c>
      <c r="AP2864" s="20">
        <f t="shared" si="1626"/>
        <v>1</v>
      </c>
      <c r="AQ2864" s="74" t="str">
        <f t="shared" si="1641"/>
        <v>00635U</v>
      </c>
      <c r="AR2864" s="20">
        <f t="shared" si="1627"/>
        <v>0</v>
      </c>
      <c r="AS2864" s="74" t="str">
        <f t="shared" si="1635"/>
        <v>00635U</v>
      </c>
      <c r="AT2864" s="20">
        <f t="shared" si="1628"/>
        <v>0</v>
      </c>
      <c r="AU2864" s="74" t="str">
        <f t="shared" ref="AU2864:AU2927" si="1655">IF(AC2864&gt;AF2864,"00631L",IF(AC2864&lt;AG2864,"Cash","00635U"))</f>
        <v>00631L</v>
      </c>
      <c r="AV2864" s="20">
        <f t="shared" si="1629"/>
        <v>1</v>
      </c>
      <c r="AW2864" s="74" t="str">
        <f t="shared" ref="AW2864:AW2927" si="1656">IF(AC2864&gt;AE2864,"00631L",IF(AC2864&lt;AH2864,"00631L","00635U"))</f>
        <v>00631L</v>
      </c>
      <c r="AX2864" s="20">
        <f t="shared" si="1620"/>
        <v>1</v>
      </c>
      <c r="AY2864" s="20">
        <f t="shared" si="1630"/>
        <v>0</v>
      </c>
      <c r="AZ2864" s="116">
        <v>42153</v>
      </c>
      <c r="BA2864" s="117">
        <v>16.41</v>
      </c>
      <c r="BB2864" s="118">
        <v>16.399999999999999</v>
      </c>
      <c r="BC2864" s="76">
        <f t="shared" si="1638"/>
        <v>16.485294117647054</v>
      </c>
      <c r="BD2864" s="76">
        <f t="shared" si="1639"/>
        <v>16.483846153846152</v>
      </c>
      <c r="BE2864" s="77">
        <f t="shared" si="1645"/>
        <v>-5.1739518287241748E-3</v>
      </c>
      <c r="BF2864" s="77">
        <f t="shared" si="1636"/>
        <v>-4.4799104017918196E-3</v>
      </c>
    </row>
    <row r="2865" spans="1:58" s="23" customFormat="1" ht="15.75" customHeight="1" x14ac:dyDescent="0.4">
      <c r="A2865" s="116">
        <v>42151</v>
      </c>
      <c r="B2865" s="112">
        <v>14.525</v>
      </c>
      <c r="C2865" s="112">
        <v>15.675000000000001</v>
      </c>
      <c r="D2865" s="112">
        <v>16.324999999999999</v>
      </c>
      <c r="E2865" s="112">
        <v>16.925000000000001</v>
      </c>
      <c r="F2865" s="112">
        <v>17.425000000000001</v>
      </c>
      <c r="G2865" s="112">
        <v>17.824999999999999</v>
      </c>
      <c r="H2865" s="113">
        <v>17.975000000000001</v>
      </c>
      <c r="I2865" s="90">
        <f t="shared" si="1621"/>
        <v>14.827631578947368</v>
      </c>
      <c r="J2865" s="90">
        <f t="shared" si="1622"/>
        <v>15.846052631578948</v>
      </c>
      <c r="K2865" s="114">
        <v>14</v>
      </c>
      <c r="L2865" s="115">
        <v>5.2631578947368418E-2</v>
      </c>
      <c r="M2865" s="90">
        <v>11.93</v>
      </c>
      <c r="N2865" s="90">
        <v>13.27</v>
      </c>
      <c r="O2865" s="90">
        <v>14.99</v>
      </c>
      <c r="P2865" s="90">
        <v>16.920000000000002</v>
      </c>
      <c r="Q2865" s="90">
        <v>19.03</v>
      </c>
      <c r="R2865" s="63">
        <f t="shared" si="1647"/>
        <v>6.7100000000000044</v>
      </c>
      <c r="S2865" s="64">
        <f t="shared" si="1646"/>
        <v>-5.6187766714082564E-2</v>
      </c>
      <c r="T2865" s="65">
        <f t="shared" si="1640"/>
        <v>0.89902034664657127</v>
      </c>
      <c r="U2865" s="65">
        <f t="shared" si="1640"/>
        <v>0.88525683789192788</v>
      </c>
      <c r="V2865" s="65">
        <f t="shared" si="1648"/>
        <v>0.78427895981087459</v>
      </c>
      <c r="W2865" s="65">
        <f t="shared" si="1649"/>
        <v>0.6973200210194429</v>
      </c>
      <c r="X2865" s="61">
        <f t="shared" si="1623"/>
        <v>7.9173838209982805E-2</v>
      </c>
      <c r="Y2865" s="66">
        <f t="shared" si="1650"/>
        <v>6.2038404726735635E-2</v>
      </c>
      <c r="Z2865" s="61">
        <f t="shared" si="1651"/>
        <v>6.8684000354956087E-2</v>
      </c>
      <c r="AA2865" s="67">
        <f t="shared" si="1652"/>
        <v>14.827631578947368</v>
      </c>
      <c r="AB2865" s="68">
        <f t="shared" si="1653"/>
        <v>9.4574227581009862E-2</v>
      </c>
      <c r="AC2865" s="69">
        <f t="shared" si="1654"/>
        <v>0.11737992305556662</v>
      </c>
      <c r="AD2865" s="70">
        <f>_xlfn.PERCENTILE.EXC(AC2865:$AC$5675,0.5)</f>
        <v>7.9416809605488858E-2</v>
      </c>
      <c r="AE2865" s="70">
        <f>_xlfn.PERCENTILE.EXC($AC2865:AC$5675,0.35)</f>
        <v>4.4897611086796241E-2</v>
      </c>
      <c r="AF2865" s="71">
        <f t="shared" si="1642"/>
        <v>4.9292552313787617E-2</v>
      </c>
      <c r="AG2865" s="70">
        <f t="shared" si="1643"/>
        <v>-0.16227757222071817</v>
      </c>
      <c r="AH2865" s="70">
        <f t="shared" si="1644"/>
        <v>-0.22340702194780063</v>
      </c>
      <c r="AI2865" s="61" t="str">
        <f t="shared" si="1632"/>
        <v>Short VOL</v>
      </c>
      <c r="AJ2865" s="68" t="str">
        <f t="shared" si="1633"/>
        <v>Short VOL</v>
      </c>
      <c r="AK2865" s="72" t="str">
        <f t="shared" si="1634"/>
        <v>00631L</v>
      </c>
      <c r="AL2865" s="73">
        <f t="shared" si="1624"/>
        <v>1</v>
      </c>
      <c r="AM2865" s="72" t="str">
        <f t="shared" si="1637"/>
        <v>00631L</v>
      </c>
      <c r="AN2865" s="73">
        <f t="shared" si="1625"/>
        <v>1</v>
      </c>
      <c r="AO2865" s="74" t="str">
        <f t="shared" si="1631"/>
        <v>00631L</v>
      </c>
      <c r="AP2865" s="20">
        <f t="shared" si="1626"/>
        <v>1</v>
      </c>
      <c r="AQ2865" s="74" t="str">
        <f t="shared" si="1641"/>
        <v>00631L</v>
      </c>
      <c r="AR2865" s="20">
        <f t="shared" si="1627"/>
        <v>1</v>
      </c>
      <c r="AS2865" s="74" t="str">
        <f t="shared" si="1635"/>
        <v>00631L</v>
      </c>
      <c r="AT2865" s="20">
        <f t="shared" si="1628"/>
        <v>1</v>
      </c>
      <c r="AU2865" s="74" t="str">
        <f t="shared" si="1655"/>
        <v>00631L</v>
      </c>
      <c r="AV2865" s="20">
        <f t="shared" si="1629"/>
        <v>1</v>
      </c>
      <c r="AW2865" s="74" t="str">
        <f t="shared" si="1656"/>
        <v>00631L</v>
      </c>
      <c r="AX2865" s="20">
        <f t="shared" si="1620"/>
        <v>1</v>
      </c>
      <c r="AY2865" s="20">
        <f t="shared" si="1630"/>
        <v>0</v>
      </c>
      <c r="AZ2865" s="116">
        <v>42152</v>
      </c>
      <c r="BA2865" s="117">
        <v>16.5</v>
      </c>
      <c r="BB2865" s="118">
        <v>16.487500000000001</v>
      </c>
      <c r="BC2865" s="76">
        <f t="shared" si="1638"/>
        <v>16.486999999999995</v>
      </c>
      <c r="BD2865" s="76">
        <f t="shared" si="1639"/>
        <v>16.487254901960782</v>
      </c>
      <c r="BE2865" s="77">
        <f t="shared" si="1645"/>
        <v>3.0326924243703541E-5</v>
      </c>
      <c r="BF2865" s="77">
        <f t="shared" si="1636"/>
        <v>7.7302729380999426E-4</v>
      </c>
    </row>
    <row r="2866" spans="1:58" s="23" customFormat="1" ht="15.75" customHeight="1" x14ac:dyDescent="0.4">
      <c r="A2866" s="116">
        <v>42150</v>
      </c>
      <c r="B2866" s="112">
        <v>14.925000000000001</v>
      </c>
      <c r="C2866" s="112">
        <v>15.975</v>
      </c>
      <c r="D2866" s="112">
        <v>16.524999999999999</v>
      </c>
      <c r="E2866" s="112">
        <v>17.074999999999999</v>
      </c>
      <c r="F2866" s="112">
        <v>17.574999999999999</v>
      </c>
      <c r="G2866" s="112">
        <v>17.925000000000001</v>
      </c>
      <c r="H2866" s="113">
        <v>18.074999999999999</v>
      </c>
      <c r="I2866" s="90">
        <f t="shared" si="1621"/>
        <v>15.146052631578948</v>
      </c>
      <c r="J2866" s="90">
        <f t="shared" si="1622"/>
        <v>16.090789473684211</v>
      </c>
      <c r="K2866" s="114">
        <v>15</v>
      </c>
      <c r="L2866" s="115">
        <v>5.2631578947368418E-2</v>
      </c>
      <c r="M2866" s="90">
        <v>13.32</v>
      </c>
      <c r="N2866" s="90">
        <v>14.06</v>
      </c>
      <c r="O2866" s="90">
        <v>15.48</v>
      </c>
      <c r="P2866" s="90">
        <v>17.350000000000001</v>
      </c>
      <c r="Q2866" s="90">
        <v>19.350000000000001</v>
      </c>
      <c r="R2866" s="63">
        <f t="shared" si="1647"/>
        <v>5.4499999999999957</v>
      </c>
      <c r="S2866" s="64">
        <f t="shared" si="1646"/>
        <v>0.15910964550700737</v>
      </c>
      <c r="T2866" s="65">
        <f t="shared" si="1640"/>
        <v>0.94736842105263153</v>
      </c>
      <c r="U2866" s="65">
        <f t="shared" si="1640"/>
        <v>0.90826873385012918</v>
      </c>
      <c r="V2866" s="65">
        <f t="shared" si="1648"/>
        <v>0.81037463976945245</v>
      </c>
      <c r="W2866" s="65">
        <f t="shared" si="1649"/>
        <v>0.7266149870801033</v>
      </c>
      <c r="X2866" s="61">
        <f t="shared" si="1623"/>
        <v>7.0351758793969779E-2</v>
      </c>
      <c r="Y2866" s="66">
        <f t="shared" si="1650"/>
        <v>5.8565153733528552E-2</v>
      </c>
      <c r="Z2866" s="61">
        <f t="shared" si="1651"/>
        <v>6.2375119450959915E-2</v>
      </c>
      <c r="AA2866" s="67">
        <f t="shared" si="1652"/>
        <v>15.146052631578948</v>
      </c>
      <c r="AB2866" s="68">
        <f t="shared" si="1653"/>
        <v>6.1522048364153641E-2</v>
      </c>
      <c r="AC2866" s="69">
        <f t="shared" si="1654"/>
        <v>7.7244141648573808E-2</v>
      </c>
      <c r="AD2866" s="70">
        <f>_xlfn.PERCENTILE.EXC(AC2866:$AC$5675,0.5)</f>
        <v>7.9386500369020591E-2</v>
      </c>
      <c r="AE2866" s="70">
        <f>_xlfn.PERCENTILE.EXC($AC2866:AC$5675,0.35)</f>
        <v>4.4879192531898503E-2</v>
      </c>
      <c r="AF2866" s="71">
        <f t="shared" si="1642"/>
        <v>4.9212129973077653E-2</v>
      </c>
      <c r="AG2866" s="70">
        <f t="shared" si="1643"/>
        <v>-0.16227757222071817</v>
      </c>
      <c r="AH2866" s="70">
        <f t="shared" si="1644"/>
        <v>-0.22340702194780063</v>
      </c>
      <c r="AI2866" s="61" t="str">
        <f t="shared" si="1632"/>
        <v>Safety</v>
      </c>
      <c r="AJ2866" s="68" t="str">
        <f t="shared" si="1633"/>
        <v>Short VOL</v>
      </c>
      <c r="AK2866" s="72" t="str">
        <f t="shared" si="1634"/>
        <v>00631L</v>
      </c>
      <c r="AL2866" s="73">
        <f t="shared" si="1624"/>
        <v>1</v>
      </c>
      <c r="AM2866" s="72" t="str">
        <f t="shared" si="1637"/>
        <v>00631L</v>
      </c>
      <c r="AN2866" s="73">
        <f t="shared" si="1625"/>
        <v>1</v>
      </c>
      <c r="AO2866" s="74" t="str">
        <f t="shared" si="1631"/>
        <v>00631L</v>
      </c>
      <c r="AP2866" s="20">
        <f t="shared" si="1626"/>
        <v>1</v>
      </c>
      <c r="AQ2866" s="74" t="str">
        <f t="shared" si="1641"/>
        <v>00635U</v>
      </c>
      <c r="AR2866" s="20">
        <f t="shared" si="1627"/>
        <v>0</v>
      </c>
      <c r="AS2866" s="74" t="str">
        <f t="shared" si="1635"/>
        <v>00635U</v>
      </c>
      <c r="AT2866" s="20">
        <f t="shared" si="1628"/>
        <v>0</v>
      </c>
      <c r="AU2866" s="74" t="str">
        <f t="shared" si="1655"/>
        <v>00631L</v>
      </c>
      <c r="AV2866" s="20">
        <f t="shared" si="1629"/>
        <v>1</v>
      </c>
      <c r="AW2866" s="74" t="str">
        <f t="shared" si="1656"/>
        <v>00631L</v>
      </c>
      <c r="AX2866" s="20">
        <f t="shared" si="1620"/>
        <v>1</v>
      </c>
      <c r="AY2866" s="20">
        <f t="shared" si="1630"/>
        <v>0</v>
      </c>
      <c r="AZ2866" s="116">
        <v>42151</v>
      </c>
      <c r="BA2866" s="117">
        <v>16.399999999999999</v>
      </c>
      <c r="BB2866" s="118">
        <v>16.4375</v>
      </c>
      <c r="BC2866" s="76">
        <f t="shared" si="1638"/>
        <v>16.486989795918362</v>
      </c>
      <c r="BD2866" s="76">
        <f t="shared" si="1639"/>
        <v>16.485249999999994</v>
      </c>
      <c r="BE2866" s="77">
        <f t="shared" si="1645"/>
        <v>-3.0017484411019547E-3</v>
      </c>
      <c r="BF2866" s="77">
        <f t="shared" si="1636"/>
        <v>-5.171289486055412E-3</v>
      </c>
    </row>
    <row r="2867" spans="1:58" s="23" customFormat="1" ht="15.75" customHeight="1" x14ac:dyDescent="0.4">
      <c r="A2867" s="116">
        <v>42146</v>
      </c>
      <c r="B2867" s="112">
        <v>14.425000000000001</v>
      </c>
      <c r="C2867" s="112">
        <v>15.725</v>
      </c>
      <c r="D2867" s="112">
        <v>16.375</v>
      </c>
      <c r="E2867" s="112">
        <v>16.975000000000001</v>
      </c>
      <c r="F2867" s="112">
        <v>17.524999999999999</v>
      </c>
      <c r="G2867" s="112">
        <v>17.875</v>
      </c>
      <c r="H2867" s="113">
        <v>18.074999999999999</v>
      </c>
      <c r="I2867" s="90">
        <f t="shared" si="1621"/>
        <v>14.630263157894738</v>
      </c>
      <c r="J2867" s="90">
        <f t="shared" si="1622"/>
        <v>15.827631578947368</v>
      </c>
      <c r="K2867" s="114">
        <v>16</v>
      </c>
      <c r="L2867" s="115">
        <v>5.2631578947368418E-2</v>
      </c>
      <c r="M2867" s="90">
        <v>9.6</v>
      </c>
      <c r="N2867" s="90">
        <v>12.13</v>
      </c>
      <c r="O2867" s="90">
        <v>14.48</v>
      </c>
      <c r="P2867" s="90">
        <v>16.72</v>
      </c>
      <c r="Q2867" s="90">
        <v>18.88</v>
      </c>
      <c r="R2867" s="63">
        <f t="shared" si="1647"/>
        <v>9.4699999999999989</v>
      </c>
      <c r="S2867" s="64">
        <f t="shared" si="1646"/>
        <v>1.6515276630884683E-3</v>
      </c>
      <c r="T2867" s="65">
        <f t="shared" si="1640"/>
        <v>0.79142621599340468</v>
      </c>
      <c r="U2867" s="65">
        <f t="shared" si="1640"/>
        <v>0.83770718232044206</v>
      </c>
      <c r="V2867" s="65">
        <f t="shared" si="1648"/>
        <v>0.72547846889952161</v>
      </c>
      <c r="W2867" s="65">
        <f t="shared" si="1649"/>
        <v>0.64247881355932213</v>
      </c>
      <c r="X2867" s="61">
        <f t="shared" si="1623"/>
        <v>9.0121317157712225E-2</v>
      </c>
      <c r="Y2867" s="66">
        <f t="shared" si="1650"/>
        <v>6.4801178203239926E-2</v>
      </c>
      <c r="Z2867" s="61">
        <f t="shared" si="1651"/>
        <v>8.1841892256497781E-2</v>
      </c>
      <c r="AA2867" s="67">
        <f t="shared" si="1652"/>
        <v>14.630263157894737</v>
      </c>
      <c r="AB2867" s="68">
        <f t="shared" si="1653"/>
        <v>0.18920032976092332</v>
      </c>
      <c r="AC2867" s="69">
        <f t="shared" si="1654"/>
        <v>0.20612227187920326</v>
      </c>
      <c r="AD2867" s="70">
        <f>_xlfn.PERCENTILE.EXC(AC2867:$AC$5675,0.5)</f>
        <v>7.9416809605488858E-2</v>
      </c>
      <c r="AE2867" s="70">
        <f>_xlfn.PERCENTILE.EXC($AC2867:AC$5675,0.35)</f>
        <v>4.4839529217945082E-2</v>
      </c>
      <c r="AF2867" s="71">
        <f t="shared" si="1642"/>
        <v>4.9125827461029184E-2</v>
      </c>
      <c r="AG2867" s="70">
        <f t="shared" si="1643"/>
        <v>-0.16227757222071817</v>
      </c>
      <c r="AH2867" s="70">
        <f t="shared" si="1644"/>
        <v>-0.22340702194780063</v>
      </c>
      <c r="AI2867" s="61" t="str">
        <f t="shared" si="1632"/>
        <v>Short VOL</v>
      </c>
      <c r="AJ2867" s="68" t="str">
        <f t="shared" si="1633"/>
        <v>Short VOL</v>
      </c>
      <c r="AK2867" s="72" t="str">
        <f t="shared" si="1634"/>
        <v>00631L</v>
      </c>
      <c r="AL2867" s="73">
        <f t="shared" si="1624"/>
        <v>1</v>
      </c>
      <c r="AM2867" s="72" t="str">
        <f t="shared" si="1637"/>
        <v>00631L</v>
      </c>
      <c r="AN2867" s="73">
        <f t="shared" si="1625"/>
        <v>1</v>
      </c>
      <c r="AO2867" s="74" t="str">
        <f t="shared" si="1631"/>
        <v>00631L</v>
      </c>
      <c r="AP2867" s="20">
        <f t="shared" si="1626"/>
        <v>1</v>
      </c>
      <c r="AQ2867" s="74" t="str">
        <f t="shared" si="1641"/>
        <v>00631L</v>
      </c>
      <c r="AR2867" s="20">
        <f t="shared" si="1627"/>
        <v>1</v>
      </c>
      <c r="AS2867" s="74" t="str">
        <f t="shared" si="1635"/>
        <v>00635U</v>
      </c>
      <c r="AT2867" s="20">
        <f t="shared" si="1628"/>
        <v>0</v>
      </c>
      <c r="AU2867" s="74" t="str">
        <f t="shared" si="1655"/>
        <v>00631L</v>
      </c>
      <c r="AV2867" s="20">
        <f t="shared" si="1629"/>
        <v>1</v>
      </c>
      <c r="AW2867" s="74" t="str">
        <f t="shared" si="1656"/>
        <v>00631L</v>
      </c>
      <c r="AX2867" s="20">
        <f t="shared" si="1620"/>
        <v>1</v>
      </c>
      <c r="AY2867" s="20">
        <f t="shared" si="1630"/>
        <v>0</v>
      </c>
      <c r="AZ2867" s="116">
        <v>42150</v>
      </c>
      <c r="BA2867" s="117">
        <v>16.45</v>
      </c>
      <c r="BB2867" s="118">
        <v>16.537500000000001</v>
      </c>
      <c r="BC2867" s="76">
        <f t="shared" si="1638"/>
        <v>16.488020833333326</v>
      </c>
      <c r="BD2867" s="76">
        <f t="shared" si="1639"/>
        <v>16.487244897959176</v>
      </c>
      <c r="BE2867" s="77">
        <f t="shared" si="1645"/>
        <v>3.0009160691163396E-3</v>
      </c>
      <c r="BF2867" s="77">
        <f t="shared" si="1636"/>
        <v>-2.2590128423328553E-3</v>
      </c>
    </row>
    <row r="2868" spans="1:58" s="23" customFormat="1" ht="15.75" customHeight="1" x14ac:dyDescent="0.4">
      <c r="A2868" s="116">
        <v>42145</v>
      </c>
      <c r="B2868" s="112">
        <v>14.324999999999999</v>
      </c>
      <c r="C2868" s="112">
        <v>15.525</v>
      </c>
      <c r="D2868" s="112">
        <v>16.175000000000001</v>
      </c>
      <c r="E2868" s="112">
        <v>16.8</v>
      </c>
      <c r="F2868" s="112">
        <v>17.324999999999999</v>
      </c>
      <c r="G2868" s="112">
        <v>17.675000000000001</v>
      </c>
      <c r="H2868" s="113">
        <v>17.875</v>
      </c>
      <c r="I2868" s="90">
        <f t="shared" si="1621"/>
        <v>14.451315789473684</v>
      </c>
      <c r="J2868" s="90">
        <f t="shared" si="1622"/>
        <v>15.59342105263158</v>
      </c>
      <c r="K2868" s="114">
        <v>17</v>
      </c>
      <c r="L2868" s="115">
        <v>5.2631578947368418E-2</v>
      </c>
      <c r="M2868" s="90">
        <v>9.9499999999999993</v>
      </c>
      <c r="N2868" s="90">
        <v>12.11</v>
      </c>
      <c r="O2868" s="90">
        <v>14.61</v>
      </c>
      <c r="P2868" s="90">
        <v>16.649999999999999</v>
      </c>
      <c r="Q2868" s="90">
        <v>18.649999999999999</v>
      </c>
      <c r="R2868" s="63">
        <f t="shared" si="1647"/>
        <v>9.1999999999999993</v>
      </c>
      <c r="S2868" s="64">
        <f t="shared" si="1646"/>
        <v>-5.9782608695652273E-2</v>
      </c>
      <c r="T2868" s="65">
        <f t="shared" si="1640"/>
        <v>0.82163501238645742</v>
      </c>
      <c r="U2868" s="65">
        <f t="shared" si="1640"/>
        <v>0.82888432580424365</v>
      </c>
      <c r="V2868" s="65">
        <f t="shared" si="1648"/>
        <v>0.7273273273273273</v>
      </c>
      <c r="W2868" s="65">
        <f t="shared" si="1649"/>
        <v>0.6493297587131367</v>
      </c>
      <c r="X2868" s="61">
        <f t="shared" si="1623"/>
        <v>8.3769633507853478E-2</v>
      </c>
      <c r="Y2868" s="66">
        <f t="shared" si="1650"/>
        <v>6.3988095238095191E-2</v>
      </c>
      <c r="Z2868" s="61">
        <f t="shared" si="1651"/>
        <v>7.9031230082855425E-2</v>
      </c>
      <c r="AA2868" s="67">
        <f t="shared" si="1652"/>
        <v>14.451315789473684</v>
      </c>
      <c r="AB2868" s="68">
        <f t="shared" si="1653"/>
        <v>0.1829066886870355</v>
      </c>
      <c r="AC2868" s="69">
        <f t="shared" si="1654"/>
        <v>0.19333738971706727</v>
      </c>
      <c r="AD2868" s="70">
        <f>_xlfn.PERCENTILE.EXC(AC2868:$AC$5675,0.5)</f>
        <v>7.9386500369020591E-2</v>
      </c>
      <c r="AE2868" s="70">
        <f>_xlfn.PERCENTILE.EXC($AC2868:AC$5675,0.35)</f>
        <v>4.4799865903991674E-2</v>
      </c>
      <c r="AF2868" s="71">
        <f t="shared" si="1642"/>
        <v>4.9125827461029184E-2</v>
      </c>
      <c r="AG2868" s="70">
        <f t="shared" si="1643"/>
        <v>-0.16227757222071817</v>
      </c>
      <c r="AH2868" s="70">
        <f t="shared" si="1644"/>
        <v>-0.22340702194780063</v>
      </c>
      <c r="AI2868" s="61" t="str">
        <f t="shared" si="1632"/>
        <v>Short VOL</v>
      </c>
      <c r="AJ2868" s="68" t="str">
        <f t="shared" si="1633"/>
        <v>Short VOL</v>
      </c>
      <c r="AK2868" s="72" t="str">
        <f t="shared" si="1634"/>
        <v>00631L</v>
      </c>
      <c r="AL2868" s="73">
        <f t="shared" si="1624"/>
        <v>1</v>
      </c>
      <c r="AM2868" s="72" t="str">
        <f t="shared" si="1637"/>
        <v>00631L</v>
      </c>
      <c r="AN2868" s="73">
        <f t="shared" si="1625"/>
        <v>1</v>
      </c>
      <c r="AO2868" s="74" t="str">
        <f t="shared" si="1631"/>
        <v>00631L</v>
      </c>
      <c r="AP2868" s="20">
        <f t="shared" si="1626"/>
        <v>1</v>
      </c>
      <c r="AQ2868" s="74" t="str">
        <f t="shared" si="1641"/>
        <v>00631L</v>
      </c>
      <c r="AR2868" s="20">
        <f t="shared" si="1627"/>
        <v>1</v>
      </c>
      <c r="AS2868" s="74" t="str">
        <f t="shared" si="1635"/>
        <v>00631L</v>
      </c>
      <c r="AT2868" s="20">
        <f t="shared" si="1628"/>
        <v>1</v>
      </c>
      <c r="AU2868" s="74" t="str">
        <f t="shared" si="1655"/>
        <v>00631L</v>
      </c>
      <c r="AV2868" s="20">
        <f t="shared" si="1629"/>
        <v>1</v>
      </c>
      <c r="AW2868" s="74" t="str">
        <f t="shared" si="1656"/>
        <v>00631L</v>
      </c>
      <c r="AX2868" s="20">
        <f t="shared" si="1620"/>
        <v>1</v>
      </c>
      <c r="AY2868" s="20">
        <f t="shared" si="1630"/>
        <v>0</v>
      </c>
      <c r="AZ2868" s="116">
        <v>42146</v>
      </c>
      <c r="BA2868" s="117">
        <v>16.73</v>
      </c>
      <c r="BB2868" s="118">
        <v>16.625</v>
      </c>
      <c r="BC2868" s="76">
        <f t="shared" si="1638"/>
        <v>16.486968085106376</v>
      </c>
      <c r="BD2868" s="76">
        <f t="shared" si="1639"/>
        <v>16.492031249999993</v>
      </c>
      <c r="BE2868" s="77">
        <f t="shared" si="1645"/>
        <v>8.3721830588315335E-3</v>
      </c>
      <c r="BF2868" s="77">
        <f t="shared" si="1636"/>
        <v>1.4429317189173256E-2</v>
      </c>
    </row>
    <row r="2869" spans="1:58" s="23" customFormat="1" ht="15.75" customHeight="1" x14ac:dyDescent="0.4">
      <c r="A2869" s="116">
        <v>42144</v>
      </c>
      <c r="B2869" s="112">
        <v>14.875</v>
      </c>
      <c r="C2869" s="112">
        <v>15.975</v>
      </c>
      <c r="D2869" s="112">
        <v>16.55</v>
      </c>
      <c r="E2869" s="112">
        <v>17.125</v>
      </c>
      <c r="F2869" s="112">
        <v>17.625</v>
      </c>
      <c r="G2869" s="112">
        <v>17.975000000000001</v>
      </c>
      <c r="H2869" s="113">
        <v>18.125</v>
      </c>
      <c r="I2869" s="90">
        <f t="shared" si="1621"/>
        <v>14.932894736842105</v>
      </c>
      <c r="J2869" s="90">
        <f t="shared" si="1622"/>
        <v>16.005263157894735</v>
      </c>
      <c r="K2869" s="114">
        <v>18</v>
      </c>
      <c r="L2869" s="115">
        <v>5.2631578947368418E-2</v>
      </c>
      <c r="M2869" s="90">
        <v>10.48</v>
      </c>
      <c r="N2869" s="90">
        <v>12.88</v>
      </c>
      <c r="O2869" s="90">
        <v>15.15</v>
      </c>
      <c r="P2869" s="90">
        <v>16.989999999999998</v>
      </c>
      <c r="Q2869" s="90">
        <v>18.899999999999999</v>
      </c>
      <c r="R2869" s="63">
        <f t="shared" si="1647"/>
        <v>8.7800000000000011</v>
      </c>
      <c r="S2869" s="64">
        <f t="shared" si="1646"/>
        <v>2.3346303501946409E-3</v>
      </c>
      <c r="T2869" s="65">
        <f t="shared" si="1640"/>
        <v>0.81366459627329191</v>
      </c>
      <c r="U2869" s="65">
        <f t="shared" si="1640"/>
        <v>0.85016501650165022</v>
      </c>
      <c r="V2869" s="65">
        <f t="shared" si="1648"/>
        <v>0.75809299587992951</v>
      </c>
      <c r="W2869" s="65">
        <f t="shared" si="1649"/>
        <v>0.68148148148148158</v>
      </c>
      <c r="X2869" s="61">
        <f t="shared" si="1623"/>
        <v>7.3949579831932746E-2</v>
      </c>
      <c r="Y2869" s="66">
        <f t="shared" si="1650"/>
        <v>5.8394160583941604E-2</v>
      </c>
      <c r="Z2869" s="61">
        <f t="shared" si="1651"/>
        <v>7.1812494492906762E-2</v>
      </c>
      <c r="AA2869" s="67">
        <f t="shared" si="1652"/>
        <v>14.932894736842105</v>
      </c>
      <c r="AB2869" s="68">
        <f t="shared" si="1653"/>
        <v>0.15489130434782603</v>
      </c>
      <c r="AC2869" s="69">
        <f t="shared" si="1654"/>
        <v>0.15938623733246149</v>
      </c>
      <c r="AD2869" s="70">
        <f>_xlfn.PERCENTILE.EXC(AC2869:$AC$5675,0.5)</f>
        <v>7.9356191132552323E-2</v>
      </c>
      <c r="AE2869" s="70">
        <f>_xlfn.PERCENTILE.EXC($AC2869:AC$5675,0.35)</f>
        <v>4.4753713227533722E-2</v>
      </c>
      <c r="AF2869" s="71">
        <f t="shared" si="1642"/>
        <v>4.9125827461029184E-2</v>
      </c>
      <c r="AG2869" s="70">
        <f t="shared" si="1643"/>
        <v>-0.16227757222071817</v>
      </c>
      <c r="AH2869" s="70">
        <f t="shared" si="1644"/>
        <v>-0.22340702194780063</v>
      </c>
      <c r="AI2869" s="61" t="str">
        <f t="shared" si="1632"/>
        <v>Short VOL</v>
      </c>
      <c r="AJ2869" s="68" t="str">
        <f t="shared" si="1633"/>
        <v>Short VOL</v>
      </c>
      <c r="AK2869" s="72" t="str">
        <f t="shared" si="1634"/>
        <v>00631L</v>
      </c>
      <c r="AL2869" s="73">
        <f t="shared" si="1624"/>
        <v>1</v>
      </c>
      <c r="AM2869" s="72" t="str">
        <f t="shared" si="1637"/>
        <v>00631L</v>
      </c>
      <c r="AN2869" s="73">
        <f t="shared" si="1625"/>
        <v>1</v>
      </c>
      <c r="AO2869" s="74" t="str">
        <f t="shared" si="1631"/>
        <v>00631L</v>
      </c>
      <c r="AP2869" s="20">
        <f t="shared" si="1626"/>
        <v>1</v>
      </c>
      <c r="AQ2869" s="74" t="str">
        <f t="shared" si="1641"/>
        <v>00635U</v>
      </c>
      <c r="AR2869" s="20">
        <f t="shared" si="1627"/>
        <v>0</v>
      </c>
      <c r="AS2869" s="74" t="str">
        <f t="shared" si="1635"/>
        <v>00635U</v>
      </c>
      <c r="AT2869" s="20">
        <f t="shared" si="1628"/>
        <v>0</v>
      </c>
      <c r="AU2869" s="74" t="str">
        <f t="shared" si="1655"/>
        <v>00631L</v>
      </c>
      <c r="AV2869" s="20">
        <f t="shared" si="1629"/>
        <v>1</v>
      </c>
      <c r="AW2869" s="74" t="str">
        <f t="shared" si="1656"/>
        <v>00631L</v>
      </c>
      <c r="AX2869" s="20">
        <f t="shared" ref="AX2869:AX2932" si="1657">IF(AW2869="00631L",1,0)</f>
        <v>1</v>
      </c>
      <c r="AY2869" s="20">
        <f t="shared" si="1630"/>
        <v>0</v>
      </c>
      <c r="AZ2869" s="116">
        <v>42145</v>
      </c>
      <c r="BA2869" s="117">
        <v>16.38</v>
      </c>
      <c r="BB2869" s="118">
        <v>16.25</v>
      </c>
      <c r="BC2869" s="76">
        <f t="shared" si="1638"/>
        <v>16.48396739130434</v>
      </c>
      <c r="BD2869" s="76">
        <f t="shared" si="1639"/>
        <v>16.481755319148931</v>
      </c>
      <c r="BE2869" s="77">
        <f t="shared" si="1645"/>
        <v>-1.4193633471257829E-2</v>
      </c>
      <c r="BF2869" s="77">
        <f t="shared" si="1636"/>
        <v>-6.1738156633541347E-3</v>
      </c>
    </row>
    <row r="2870" spans="1:58" s="23" customFormat="1" ht="15.75" customHeight="1" x14ac:dyDescent="0.4">
      <c r="A2870" s="116">
        <v>42143</v>
      </c>
      <c r="B2870" s="112">
        <v>13.125</v>
      </c>
      <c r="C2870" s="112">
        <v>14.875</v>
      </c>
      <c r="D2870" s="112">
        <v>15.875</v>
      </c>
      <c r="E2870" s="112">
        <v>16.475000000000001</v>
      </c>
      <c r="F2870" s="112">
        <v>17.074999999999999</v>
      </c>
      <c r="G2870" s="112">
        <v>17.574999999999999</v>
      </c>
      <c r="H2870" s="113">
        <v>17.925000000000001</v>
      </c>
      <c r="I2870" s="90">
        <f t="shared" ref="I2870:I2933" si="1658">C2870-((C2870-B2870)*K2870*L2870)</f>
        <v>14.875</v>
      </c>
      <c r="J2870" s="90">
        <f t="shared" ref="J2870:J2933" si="1659">D2870-((D2870-C2870)*K2870*L2870)</f>
        <v>15.875</v>
      </c>
      <c r="K2870" s="114">
        <v>0</v>
      </c>
      <c r="L2870" s="115">
        <v>0.04</v>
      </c>
      <c r="M2870" s="90">
        <v>11.15</v>
      </c>
      <c r="N2870" s="90">
        <v>12.85</v>
      </c>
      <c r="O2870" s="90">
        <v>15.28</v>
      </c>
      <c r="P2870" s="90">
        <v>17.05</v>
      </c>
      <c r="Q2870" s="90">
        <v>19.2</v>
      </c>
      <c r="R2870" s="63">
        <f t="shared" si="1647"/>
        <v>8.3299999999999983</v>
      </c>
      <c r="S2870" s="64">
        <f t="shared" si="1646"/>
        <v>9.4265514532599539E-3</v>
      </c>
      <c r="T2870" s="65">
        <f t="shared" si="1640"/>
        <v>0.86770428015564205</v>
      </c>
      <c r="U2870" s="65">
        <f t="shared" si="1640"/>
        <v>0.84096858638743455</v>
      </c>
      <c r="V2870" s="65">
        <f t="shared" si="1648"/>
        <v>0.75366568914956011</v>
      </c>
      <c r="W2870" s="65">
        <f t="shared" si="1649"/>
        <v>0.66927083333333337</v>
      </c>
      <c r="X2870" s="61">
        <f t="shared" si="1623"/>
        <v>0.13333333333333333</v>
      </c>
      <c r="Y2870" s="66">
        <f t="shared" si="1650"/>
        <v>8.8012139605462766E-2</v>
      </c>
      <c r="Z2870" s="61">
        <f t="shared" si="1651"/>
        <v>6.7226890756302518E-2</v>
      </c>
      <c r="AA2870" s="67">
        <f t="shared" si="1652"/>
        <v>14.875</v>
      </c>
      <c r="AB2870" s="68">
        <f t="shared" si="1653"/>
        <v>2.140077821011676E-2</v>
      </c>
      <c r="AC2870" s="69">
        <f t="shared" si="1654"/>
        <v>0.15758754863813232</v>
      </c>
      <c r="AD2870" s="70">
        <f>_xlfn.PERCENTILE.EXC(AC2870:$AC$5675,0.5)</f>
        <v>7.9297628220560107E-2</v>
      </c>
      <c r="AE2870" s="70">
        <f>_xlfn.PERCENTILE.EXC($AC2870:AC$5675,0.35)</f>
        <v>4.4702693529197382E-2</v>
      </c>
      <c r="AF2870" s="71">
        <f t="shared" si="1642"/>
        <v>4.9125827461029184E-2</v>
      </c>
      <c r="AG2870" s="70">
        <f t="shared" si="1643"/>
        <v>-0.16227757222071817</v>
      </c>
      <c r="AH2870" s="70">
        <f t="shared" si="1644"/>
        <v>-0.22340702194780063</v>
      </c>
      <c r="AI2870" s="61" t="str">
        <f t="shared" si="1632"/>
        <v>Short VOL</v>
      </c>
      <c r="AJ2870" s="68" t="str">
        <f t="shared" si="1633"/>
        <v>Short VOL</v>
      </c>
      <c r="AK2870" s="72" t="str">
        <f t="shared" si="1634"/>
        <v>00631L</v>
      </c>
      <c r="AL2870" s="73">
        <f t="shared" si="1624"/>
        <v>1</v>
      </c>
      <c r="AM2870" s="72" t="str">
        <f t="shared" si="1637"/>
        <v>00631L</v>
      </c>
      <c r="AN2870" s="73">
        <f t="shared" si="1625"/>
        <v>1</v>
      </c>
      <c r="AO2870" s="74" t="str">
        <f t="shared" si="1631"/>
        <v>00631L</v>
      </c>
      <c r="AP2870" s="20">
        <f t="shared" si="1626"/>
        <v>1</v>
      </c>
      <c r="AQ2870" s="74" t="str">
        <f t="shared" si="1641"/>
        <v>00635U</v>
      </c>
      <c r="AR2870" s="20">
        <f t="shared" si="1627"/>
        <v>0</v>
      </c>
      <c r="AS2870" s="74" t="str">
        <f t="shared" si="1635"/>
        <v>00635U</v>
      </c>
      <c r="AT2870" s="20">
        <f t="shared" si="1628"/>
        <v>0</v>
      </c>
      <c r="AU2870" s="74" t="str">
        <f t="shared" si="1655"/>
        <v>00631L</v>
      </c>
      <c r="AV2870" s="20">
        <f t="shared" si="1629"/>
        <v>1</v>
      </c>
      <c r="AW2870" s="74" t="str">
        <f t="shared" si="1656"/>
        <v>00631L</v>
      </c>
      <c r="AX2870" s="20">
        <f t="shared" si="1657"/>
        <v>1</v>
      </c>
      <c r="AY2870" s="20">
        <f t="shared" si="1630"/>
        <v>0</v>
      </c>
      <c r="AZ2870" s="116">
        <v>42144</v>
      </c>
      <c r="BA2870" s="117">
        <v>16.170000000000002</v>
      </c>
      <c r="BB2870" s="118">
        <v>16.225000000000001</v>
      </c>
      <c r="BC2870" s="76">
        <f t="shared" si="1638"/>
        <v>16.489166666666659</v>
      </c>
      <c r="BD2870" s="76">
        <f t="shared" si="1639"/>
        <v>16.482228260869558</v>
      </c>
      <c r="BE2870" s="77">
        <f t="shared" si="1645"/>
        <v>-1.6020619598725878E-2</v>
      </c>
      <c r="BF2870" s="77">
        <f t="shared" si="1636"/>
        <v>-1.894332828837331E-2</v>
      </c>
    </row>
    <row r="2871" spans="1:58" s="23" customFormat="1" ht="15.75" customHeight="1" x14ac:dyDescent="0.4">
      <c r="A2871" s="116">
        <v>42142</v>
      </c>
      <c r="B2871" s="112">
        <v>13.275</v>
      </c>
      <c r="C2871" s="112">
        <v>14.975</v>
      </c>
      <c r="D2871" s="112">
        <v>16.024999999999999</v>
      </c>
      <c r="E2871" s="112">
        <v>16.625</v>
      </c>
      <c r="F2871" s="112">
        <v>17.225000000000001</v>
      </c>
      <c r="G2871" s="112">
        <v>17.675000000000001</v>
      </c>
      <c r="H2871" s="113">
        <v>18.024999999999999</v>
      </c>
      <c r="I2871" s="90">
        <f t="shared" si="1658"/>
        <v>14.907</v>
      </c>
      <c r="J2871" s="90">
        <f t="shared" si="1659"/>
        <v>15.982999999999999</v>
      </c>
      <c r="K2871" s="114">
        <v>1</v>
      </c>
      <c r="L2871" s="115">
        <v>0.04</v>
      </c>
      <c r="M2871" s="90">
        <v>11.01</v>
      </c>
      <c r="N2871" s="90">
        <v>12.73</v>
      </c>
      <c r="O2871" s="90">
        <v>15.23</v>
      </c>
      <c r="P2871" s="90">
        <v>17.21</v>
      </c>
      <c r="Q2871" s="90">
        <v>19.41</v>
      </c>
      <c r="R2871" s="63">
        <f t="shared" si="1647"/>
        <v>8.6999999999999957</v>
      </c>
      <c r="S2871" s="64">
        <f t="shared" si="1646"/>
        <v>2.8271405492730179E-2</v>
      </c>
      <c r="T2871" s="65">
        <f t="shared" si="1640"/>
        <v>0.86488609583660636</v>
      </c>
      <c r="U2871" s="65">
        <f t="shared" si="1640"/>
        <v>0.83585029546946821</v>
      </c>
      <c r="V2871" s="65">
        <f t="shared" si="1648"/>
        <v>0.73968622893666469</v>
      </c>
      <c r="W2871" s="65">
        <f t="shared" si="1649"/>
        <v>0.65584750128799585</v>
      </c>
      <c r="X2871" s="61">
        <f t="shared" si="1623"/>
        <v>0.12806026365348394</v>
      </c>
      <c r="Y2871" s="66">
        <f t="shared" si="1650"/>
        <v>8.4210526315789389E-2</v>
      </c>
      <c r="Z2871" s="61">
        <f t="shared" si="1651"/>
        <v>7.2180854632051969E-2</v>
      </c>
      <c r="AA2871" s="67">
        <f t="shared" si="1652"/>
        <v>14.907</v>
      </c>
      <c r="AB2871" s="68">
        <f t="shared" si="1653"/>
        <v>4.2812254516889234E-2</v>
      </c>
      <c r="AC2871" s="69">
        <f t="shared" si="1654"/>
        <v>0.17101335428122541</v>
      </c>
      <c r="AD2871" s="70">
        <f>_xlfn.PERCENTILE.EXC(AC2871:$AC$5675,0.5)</f>
        <v>7.9239065308567877E-2</v>
      </c>
      <c r="AE2871" s="70">
        <f>_xlfn.PERCENTILE.EXC($AC2871:AC$5675,0.35)</f>
        <v>4.4651673830861036E-2</v>
      </c>
      <c r="AF2871" s="71">
        <f t="shared" si="1642"/>
        <v>4.9125827461029184E-2</v>
      </c>
      <c r="AG2871" s="70">
        <f t="shared" si="1643"/>
        <v>-0.16227757222071817</v>
      </c>
      <c r="AH2871" s="70">
        <f t="shared" si="1644"/>
        <v>-0.22340702194780063</v>
      </c>
      <c r="AI2871" s="61" t="str">
        <f t="shared" si="1632"/>
        <v>Short VOL</v>
      </c>
      <c r="AJ2871" s="68" t="str">
        <f t="shared" si="1633"/>
        <v>Short VOL</v>
      </c>
      <c r="AK2871" s="72" t="str">
        <f t="shared" si="1634"/>
        <v>00631L</v>
      </c>
      <c r="AL2871" s="73">
        <f t="shared" si="1624"/>
        <v>1</v>
      </c>
      <c r="AM2871" s="72" t="str">
        <f t="shared" si="1637"/>
        <v>00631L</v>
      </c>
      <c r="AN2871" s="73">
        <f t="shared" si="1625"/>
        <v>1</v>
      </c>
      <c r="AO2871" s="74" t="str">
        <f t="shared" si="1631"/>
        <v>00631L</v>
      </c>
      <c r="AP2871" s="20">
        <f t="shared" si="1626"/>
        <v>1</v>
      </c>
      <c r="AQ2871" s="74" t="str">
        <f t="shared" si="1641"/>
        <v>00631L</v>
      </c>
      <c r="AR2871" s="20">
        <f t="shared" si="1627"/>
        <v>1</v>
      </c>
      <c r="AS2871" s="74" t="str">
        <f t="shared" si="1635"/>
        <v>00635U</v>
      </c>
      <c r="AT2871" s="20">
        <f t="shared" si="1628"/>
        <v>0</v>
      </c>
      <c r="AU2871" s="74" t="str">
        <f t="shared" si="1655"/>
        <v>00631L</v>
      </c>
      <c r="AV2871" s="20">
        <f t="shared" si="1629"/>
        <v>1</v>
      </c>
      <c r="AW2871" s="74" t="str">
        <f t="shared" si="1656"/>
        <v>00631L</v>
      </c>
      <c r="AX2871" s="20">
        <f t="shared" si="1657"/>
        <v>1</v>
      </c>
      <c r="AY2871" s="20">
        <f t="shared" si="1630"/>
        <v>0</v>
      </c>
      <c r="AZ2871" s="116">
        <v>42143</v>
      </c>
      <c r="BA2871" s="117">
        <v>16.440000000000001</v>
      </c>
      <c r="BB2871" s="118">
        <v>16.637499999999999</v>
      </c>
      <c r="BC2871" s="76">
        <f t="shared" si="1638"/>
        <v>16.495170454545448</v>
      </c>
      <c r="BD2871" s="76">
        <f t="shared" si="1639"/>
        <v>16.493944444444438</v>
      </c>
      <c r="BE2871" s="77">
        <f t="shared" si="1645"/>
        <v>8.6285586345869105E-3</v>
      </c>
      <c r="BF2871" s="77">
        <f t="shared" si="1636"/>
        <v>-3.270560576103199E-3</v>
      </c>
    </row>
    <row r="2872" spans="1:58" s="23" customFormat="1" ht="15.75" customHeight="1" x14ac:dyDescent="0.4">
      <c r="A2872" s="116">
        <v>42139</v>
      </c>
      <c r="B2872" s="112">
        <v>13.675000000000001</v>
      </c>
      <c r="C2872" s="112">
        <v>15.525</v>
      </c>
      <c r="D2872" s="112">
        <v>16.425000000000001</v>
      </c>
      <c r="E2872" s="112">
        <v>17.024999999999999</v>
      </c>
      <c r="F2872" s="112">
        <v>17.574999999999999</v>
      </c>
      <c r="G2872" s="112">
        <v>18.074999999999999</v>
      </c>
      <c r="H2872" s="113">
        <v>18.375</v>
      </c>
      <c r="I2872" s="90">
        <f t="shared" si="1658"/>
        <v>15.377000000000001</v>
      </c>
      <c r="J2872" s="90">
        <f t="shared" si="1659"/>
        <v>16.353000000000002</v>
      </c>
      <c r="K2872" s="114">
        <v>2</v>
      </c>
      <c r="L2872" s="115">
        <v>0.04</v>
      </c>
      <c r="M2872" s="90">
        <v>10.77</v>
      </c>
      <c r="N2872" s="90">
        <v>12.38</v>
      </c>
      <c r="O2872" s="90">
        <v>15.57</v>
      </c>
      <c r="P2872" s="90">
        <v>17.41</v>
      </c>
      <c r="Q2872" s="90">
        <v>19.57</v>
      </c>
      <c r="R2872" s="63">
        <f t="shared" si="1647"/>
        <v>9.8300000000000054</v>
      </c>
      <c r="S2872" s="64">
        <f t="shared" si="1646"/>
        <v>-2.8257456828885356E-2</v>
      </c>
      <c r="T2872" s="65">
        <f t="shared" si="1640"/>
        <v>0.86995153473344089</v>
      </c>
      <c r="U2872" s="65">
        <f t="shared" si="1640"/>
        <v>0.79511881824020558</v>
      </c>
      <c r="V2872" s="65">
        <f t="shared" si="1648"/>
        <v>0.71108558299827684</v>
      </c>
      <c r="W2872" s="65">
        <f t="shared" si="1649"/>
        <v>0.63260091977516608</v>
      </c>
      <c r="X2872" s="61">
        <f t="shared" si="1623"/>
        <v>0.13528336380255937</v>
      </c>
      <c r="Y2872" s="66">
        <f t="shared" si="1650"/>
        <v>7.9295154185022115E-2</v>
      </c>
      <c r="Z2872" s="61">
        <f t="shared" si="1651"/>
        <v>6.3471418352084336E-2</v>
      </c>
      <c r="AA2872" s="67">
        <f t="shared" si="1652"/>
        <v>15.377000000000001</v>
      </c>
      <c r="AB2872" s="68">
        <f t="shared" si="1653"/>
        <v>0.10460420032310176</v>
      </c>
      <c r="AC2872" s="69">
        <f t="shared" si="1654"/>
        <v>0.24208400646203551</v>
      </c>
      <c r="AD2872" s="70">
        <f>_xlfn.PERCENTILE.EXC(AC2872:$AC$5675,0.5)</f>
        <v>7.9215914004318794E-2</v>
      </c>
      <c r="AE2872" s="70">
        <f>_xlfn.PERCENTILE.EXC($AC2872:AC$5675,0.35)</f>
        <v>4.4630839822024454E-2</v>
      </c>
      <c r="AF2872" s="71">
        <f t="shared" si="1642"/>
        <v>4.9125827461029184E-2</v>
      </c>
      <c r="AG2872" s="70">
        <f t="shared" si="1643"/>
        <v>-0.16227757222071817</v>
      </c>
      <c r="AH2872" s="70">
        <f t="shared" si="1644"/>
        <v>-0.22340702194780063</v>
      </c>
      <c r="AI2872" s="61" t="str">
        <f t="shared" si="1632"/>
        <v>Short VOL</v>
      </c>
      <c r="AJ2872" s="68" t="str">
        <f t="shared" si="1633"/>
        <v>Short VOL</v>
      </c>
      <c r="AK2872" s="72" t="str">
        <f t="shared" si="1634"/>
        <v>00631L</v>
      </c>
      <c r="AL2872" s="73">
        <f t="shared" si="1624"/>
        <v>1</v>
      </c>
      <c r="AM2872" s="72" t="str">
        <f t="shared" si="1637"/>
        <v>00631L</v>
      </c>
      <c r="AN2872" s="73">
        <f t="shared" si="1625"/>
        <v>1</v>
      </c>
      <c r="AO2872" s="74" t="str">
        <f t="shared" si="1631"/>
        <v>00631L</v>
      </c>
      <c r="AP2872" s="20">
        <f t="shared" si="1626"/>
        <v>1</v>
      </c>
      <c r="AQ2872" s="74" t="str">
        <f t="shared" si="1641"/>
        <v>00631L</v>
      </c>
      <c r="AR2872" s="20">
        <f t="shared" si="1627"/>
        <v>1</v>
      </c>
      <c r="AS2872" s="74" t="str">
        <f t="shared" si="1635"/>
        <v>00631L</v>
      </c>
      <c r="AT2872" s="20">
        <f t="shared" si="1628"/>
        <v>1</v>
      </c>
      <c r="AU2872" s="74" t="str">
        <f t="shared" si="1655"/>
        <v>00631L</v>
      </c>
      <c r="AV2872" s="20">
        <f t="shared" si="1629"/>
        <v>1</v>
      </c>
      <c r="AW2872" s="74" t="str">
        <f t="shared" si="1656"/>
        <v>00631L</v>
      </c>
      <c r="AX2872" s="20">
        <f t="shared" si="1657"/>
        <v>1</v>
      </c>
      <c r="AY2872" s="20">
        <f t="shared" si="1630"/>
        <v>0</v>
      </c>
      <c r="AZ2872" s="116">
        <v>42142</v>
      </c>
      <c r="BA2872" s="117">
        <v>16.600000000000001</v>
      </c>
      <c r="BB2872" s="118">
        <v>16.712499999999999</v>
      </c>
      <c r="BC2872" s="76">
        <f t="shared" si="1638"/>
        <v>16.491860465116272</v>
      </c>
      <c r="BD2872" s="76">
        <f t="shared" si="1639"/>
        <v>16.494318181818173</v>
      </c>
      <c r="BE2872" s="77">
        <f t="shared" si="1645"/>
        <v>1.337869280124129E-2</v>
      </c>
      <c r="BF2872" s="77">
        <f t="shared" si="1636"/>
        <v>6.4071650017229944E-3</v>
      </c>
    </row>
    <row r="2873" spans="1:58" s="23" customFormat="1" ht="15.75" customHeight="1" x14ac:dyDescent="0.4">
      <c r="A2873" s="116">
        <v>42138</v>
      </c>
      <c r="B2873" s="112">
        <v>13.725</v>
      </c>
      <c r="C2873" s="112">
        <v>15.625</v>
      </c>
      <c r="D2873" s="112">
        <v>16.574999999999999</v>
      </c>
      <c r="E2873" s="112">
        <v>17.125</v>
      </c>
      <c r="F2873" s="112">
        <v>17.725000000000001</v>
      </c>
      <c r="G2873" s="112">
        <v>18.175000000000001</v>
      </c>
      <c r="H2873" s="113">
        <v>18.524999999999999</v>
      </c>
      <c r="I2873" s="90">
        <f t="shared" si="1658"/>
        <v>15.397</v>
      </c>
      <c r="J2873" s="90">
        <f t="shared" si="1659"/>
        <v>16.460999999999999</v>
      </c>
      <c r="K2873" s="114">
        <v>3</v>
      </c>
      <c r="L2873" s="115">
        <v>0.04</v>
      </c>
      <c r="M2873" s="90">
        <v>11.59</v>
      </c>
      <c r="N2873" s="90">
        <v>12.74</v>
      </c>
      <c r="O2873" s="90">
        <v>15.91</v>
      </c>
      <c r="P2873" s="90">
        <v>17.579999999999998</v>
      </c>
      <c r="Q2873" s="90">
        <v>19.690000000000001</v>
      </c>
      <c r="R2873" s="63">
        <f t="shared" si="1647"/>
        <v>9.1599999999999966</v>
      </c>
      <c r="S2873" s="64">
        <f t="shared" si="1646"/>
        <v>-7.4127906976744151E-2</v>
      </c>
      <c r="T2873" s="65">
        <f t="shared" si="1640"/>
        <v>0.90973312401883832</v>
      </c>
      <c r="U2873" s="65">
        <f t="shared" si="1640"/>
        <v>0.80075424261470773</v>
      </c>
      <c r="V2873" s="65">
        <f t="shared" si="1648"/>
        <v>0.72468714448236637</v>
      </c>
      <c r="W2873" s="65">
        <f t="shared" si="1649"/>
        <v>0.64702894870492633</v>
      </c>
      <c r="X2873" s="61">
        <f t="shared" si="1623"/>
        <v>0.13843351548269583</v>
      </c>
      <c r="Y2873" s="66">
        <f t="shared" si="1650"/>
        <v>8.1751824817518165E-2</v>
      </c>
      <c r="Z2873" s="61">
        <f t="shared" si="1651"/>
        <v>6.9104370981359894E-2</v>
      </c>
      <c r="AA2873" s="67">
        <f t="shared" si="1652"/>
        <v>15.397</v>
      </c>
      <c r="AB2873" s="68">
        <f t="shared" si="1653"/>
        <v>7.7315541601255838E-2</v>
      </c>
      <c r="AC2873" s="69">
        <f t="shared" si="1654"/>
        <v>0.20855572998430141</v>
      </c>
      <c r="AD2873" s="70">
        <f>_xlfn.PERCENTILE.EXC(AC2873:$AC$5675,0.5)</f>
        <v>7.919276270006971E-2</v>
      </c>
      <c r="AE2873" s="70">
        <f>_xlfn.PERCENTILE.EXC($AC2873:AC$5675,0.35)</f>
        <v>4.4622080088987756E-2</v>
      </c>
      <c r="AF2873" s="71">
        <f t="shared" si="1642"/>
        <v>4.8764534883720928E-2</v>
      </c>
      <c r="AG2873" s="70">
        <f t="shared" si="1643"/>
        <v>-0.16227757222071817</v>
      </c>
      <c r="AH2873" s="70">
        <f t="shared" si="1644"/>
        <v>-0.22340702194780063</v>
      </c>
      <c r="AI2873" s="61" t="str">
        <f t="shared" si="1632"/>
        <v>Short VOL</v>
      </c>
      <c r="AJ2873" s="68" t="str">
        <f t="shared" si="1633"/>
        <v>Short VOL</v>
      </c>
      <c r="AK2873" s="72" t="str">
        <f t="shared" si="1634"/>
        <v>00631L</v>
      </c>
      <c r="AL2873" s="73">
        <f t="shared" si="1624"/>
        <v>1</v>
      </c>
      <c r="AM2873" s="72" t="str">
        <f t="shared" si="1637"/>
        <v>00631L</v>
      </c>
      <c r="AN2873" s="73">
        <f t="shared" si="1625"/>
        <v>1</v>
      </c>
      <c r="AO2873" s="74" t="str">
        <f t="shared" si="1631"/>
        <v>00631L</v>
      </c>
      <c r="AP2873" s="20">
        <f t="shared" si="1626"/>
        <v>1</v>
      </c>
      <c r="AQ2873" s="74" t="str">
        <f t="shared" si="1641"/>
        <v>00631L</v>
      </c>
      <c r="AR2873" s="20">
        <f t="shared" si="1627"/>
        <v>1</v>
      </c>
      <c r="AS2873" s="74" t="str">
        <f t="shared" si="1635"/>
        <v>00631L</v>
      </c>
      <c r="AT2873" s="20">
        <f t="shared" si="1628"/>
        <v>1</v>
      </c>
      <c r="AU2873" s="74" t="str">
        <f t="shared" si="1655"/>
        <v>00631L</v>
      </c>
      <c r="AV2873" s="20">
        <f t="shared" si="1629"/>
        <v>1</v>
      </c>
      <c r="AW2873" s="74" t="str">
        <f t="shared" si="1656"/>
        <v>00631L</v>
      </c>
      <c r="AX2873" s="20">
        <f t="shared" si="1657"/>
        <v>1</v>
      </c>
      <c r="AY2873" s="20">
        <f t="shared" si="1630"/>
        <v>0</v>
      </c>
      <c r="AZ2873" s="116">
        <v>42139</v>
      </c>
      <c r="BA2873" s="117">
        <v>16.7</v>
      </c>
      <c r="BB2873" s="118">
        <v>16.712499999999999</v>
      </c>
      <c r="BC2873" s="76">
        <f t="shared" si="1638"/>
        <v>16.486607142857139</v>
      </c>
      <c r="BD2873" s="76">
        <f t="shared" si="1639"/>
        <v>16.491569767441852</v>
      </c>
      <c r="BE2873" s="77">
        <f t="shared" si="1645"/>
        <v>1.3701597617113622E-2</v>
      </c>
      <c r="BF2873" s="77">
        <f t="shared" si="1636"/>
        <v>1.2638592656572694E-2</v>
      </c>
    </row>
    <row r="2874" spans="1:58" s="23" customFormat="1" ht="15.75" customHeight="1" x14ac:dyDescent="0.4">
      <c r="A2874" s="116">
        <v>42137</v>
      </c>
      <c r="B2874" s="112">
        <v>14.324999999999999</v>
      </c>
      <c r="C2874" s="112">
        <v>15.925000000000001</v>
      </c>
      <c r="D2874" s="112">
        <v>16.774999999999999</v>
      </c>
      <c r="E2874" s="112">
        <v>17.274999999999999</v>
      </c>
      <c r="F2874" s="112">
        <v>17.824999999999999</v>
      </c>
      <c r="G2874" s="112">
        <v>18.225000000000001</v>
      </c>
      <c r="H2874" s="113">
        <v>18.55</v>
      </c>
      <c r="I2874" s="90">
        <f t="shared" si="1658"/>
        <v>15.669</v>
      </c>
      <c r="J2874" s="90">
        <f t="shared" si="1659"/>
        <v>16.638999999999999</v>
      </c>
      <c r="K2874" s="114">
        <v>4</v>
      </c>
      <c r="L2874" s="115">
        <v>0.04</v>
      </c>
      <c r="M2874" s="90">
        <v>13.49</v>
      </c>
      <c r="N2874" s="90">
        <v>13.76</v>
      </c>
      <c r="O2874" s="90">
        <v>16.29</v>
      </c>
      <c r="P2874" s="90">
        <v>17.89</v>
      </c>
      <c r="Q2874" s="90">
        <v>19.87</v>
      </c>
      <c r="R2874" s="63">
        <f t="shared" si="1647"/>
        <v>6.93</v>
      </c>
      <c r="S2874" s="64">
        <f t="shared" si="1646"/>
        <v>-7.2150072150071898E-3</v>
      </c>
      <c r="T2874" s="65">
        <f t="shared" si="1640"/>
        <v>0.98037790697674421</v>
      </c>
      <c r="U2874" s="65">
        <f t="shared" si="1640"/>
        <v>0.84468999386126464</v>
      </c>
      <c r="V2874" s="65">
        <f t="shared" si="1648"/>
        <v>0.76914477361654554</v>
      </c>
      <c r="W2874" s="65">
        <f t="shared" si="1649"/>
        <v>0.692501258178158</v>
      </c>
      <c r="X2874" s="61">
        <f t="shared" si="1623"/>
        <v>0.11169284467713797</v>
      </c>
      <c r="Y2874" s="66">
        <f t="shared" si="1650"/>
        <v>7.3806078147612281E-2</v>
      </c>
      <c r="Z2874" s="61">
        <f t="shared" si="1651"/>
        <v>6.1905673623077341E-2</v>
      </c>
      <c r="AA2874" s="67">
        <f t="shared" si="1652"/>
        <v>15.669</v>
      </c>
      <c r="AB2874" s="68">
        <f t="shared" si="1653"/>
        <v>4.1061046511627869E-2</v>
      </c>
      <c r="AC2874" s="69">
        <f t="shared" si="1654"/>
        <v>0.13873546511627913</v>
      </c>
      <c r="AD2874" s="70">
        <f>_xlfn.PERCENTILE.EXC(AC2874:$AC$5675,0.5)</f>
        <v>7.9189325719098605E-2</v>
      </c>
      <c r="AE2874" s="70">
        <f>_xlfn.PERCENTILE.EXC($AC2874:AC$5675,0.35)</f>
        <v>4.4613320355951058E-2</v>
      </c>
      <c r="AF2874" s="71">
        <f t="shared" si="1642"/>
        <v>4.8764534883720928E-2</v>
      </c>
      <c r="AG2874" s="70">
        <f t="shared" si="1643"/>
        <v>-0.16227757222071817</v>
      </c>
      <c r="AH2874" s="70">
        <f t="shared" si="1644"/>
        <v>-0.22340702194780063</v>
      </c>
      <c r="AI2874" s="61" t="str">
        <f t="shared" si="1632"/>
        <v>Short VOL</v>
      </c>
      <c r="AJ2874" s="68" t="str">
        <f t="shared" si="1633"/>
        <v>Short VOL</v>
      </c>
      <c r="AK2874" s="72" t="str">
        <f t="shared" si="1634"/>
        <v>00631L</v>
      </c>
      <c r="AL2874" s="73">
        <f t="shared" si="1624"/>
        <v>1</v>
      </c>
      <c r="AM2874" s="72" t="str">
        <f t="shared" si="1637"/>
        <v>00631L</v>
      </c>
      <c r="AN2874" s="73">
        <f t="shared" si="1625"/>
        <v>1</v>
      </c>
      <c r="AO2874" s="74" t="str">
        <f t="shared" si="1631"/>
        <v>00631L</v>
      </c>
      <c r="AP2874" s="20">
        <f t="shared" si="1626"/>
        <v>1</v>
      </c>
      <c r="AQ2874" s="74" t="str">
        <f t="shared" si="1641"/>
        <v>00631L</v>
      </c>
      <c r="AR2874" s="20">
        <f t="shared" si="1627"/>
        <v>1</v>
      </c>
      <c r="AS2874" s="74" t="str">
        <f t="shared" si="1635"/>
        <v>00631L</v>
      </c>
      <c r="AT2874" s="20">
        <f t="shared" si="1628"/>
        <v>1</v>
      </c>
      <c r="AU2874" s="74" t="str">
        <f t="shared" si="1655"/>
        <v>00631L</v>
      </c>
      <c r="AV2874" s="20">
        <f t="shared" si="1629"/>
        <v>1</v>
      </c>
      <c r="AW2874" s="74" t="str">
        <f t="shared" si="1656"/>
        <v>00631L</v>
      </c>
      <c r="AX2874" s="20">
        <f t="shared" si="1657"/>
        <v>1</v>
      </c>
      <c r="AY2874" s="20">
        <f t="shared" si="1630"/>
        <v>0</v>
      </c>
      <c r="AZ2874" s="116">
        <v>42138</v>
      </c>
      <c r="BA2874" s="117">
        <v>16.79</v>
      </c>
      <c r="BB2874" s="118">
        <v>16.8</v>
      </c>
      <c r="BC2874" s="76">
        <f t="shared" si="1638"/>
        <v>16.481097560975602</v>
      </c>
      <c r="BD2874" s="76">
        <f t="shared" si="1639"/>
        <v>16.488452380952374</v>
      </c>
      <c r="BE2874" s="77">
        <f t="shared" si="1645"/>
        <v>1.934958748011447E-2</v>
      </c>
      <c r="BF2874" s="77">
        <f t="shared" si="1636"/>
        <v>1.8288412525360828E-2</v>
      </c>
    </row>
    <row r="2875" spans="1:58" s="23" customFormat="1" ht="15.75" customHeight="1" x14ac:dyDescent="0.4">
      <c r="A2875" s="116">
        <v>42136</v>
      </c>
      <c r="B2875" s="112">
        <v>14.625</v>
      </c>
      <c r="C2875" s="112">
        <v>16.125</v>
      </c>
      <c r="D2875" s="112">
        <v>16.975000000000001</v>
      </c>
      <c r="E2875" s="112">
        <v>17.425000000000001</v>
      </c>
      <c r="F2875" s="112">
        <v>17.975000000000001</v>
      </c>
      <c r="G2875" s="112">
        <v>18.425000000000001</v>
      </c>
      <c r="H2875" s="113">
        <v>18.725000000000001</v>
      </c>
      <c r="I2875" s="90">
        <f t="shared" si="1658"/>
        <v>15.824999999999999</v>
      </c>
      <c r="J2875" s="90">
        <f t="shared" si="1659"/>
        <v>16.805</v>
      </c>
      <c r="K2875" s="114">
        <v>5</v>
      </c>
      <c r="L2875" s="115">
        <v>0.04</v>
      </c>
      <c r="M2875" s="90">
        <v>13.82</v>
      </c>
      <c r="N2875" s="90">
        <v>13.86</v>
      </c>
      <c r="O2875" s="90">
        <v>16.399999999999999</v>
      </c>
      <c r="P2875" s="90">
        <v>18.010000000000002</v>
      </c>
      <c r="Q2875" s="90">
        <v>19.91</v>
      </c>
      <c r="R2875" s="63">
        <f t="shared" si="1647"/>
        <v>6.7299999999999969</v>
      </c>
      <c r="S2875" s="64">
        <f t="shared" si="1646"/>
        <v>7.2202166064980417E-4</v>
      </c>
      <c r="T2875" s="65">
        <f t="shared" si="1640"/>
        <v>0.99711399711399717</v>
      </c>
      <c r="U2875" s="65">
        <f t="shared" si="1640"/>
        <v>0.84512195121951228</v>
      </c>
      <c r="V2875" s="65">
        <f t="shared" si="1648"/>
        <v>0.76957245974458621</v>
      </c>
      <c r="W2875" s="65">
        <f t="shared" si="1649"/>
        <v>0.69613259668508287</v>
      </c>
      <c r="X2875" s="61">
        <f t="shared" ref="X2875:X2938" si="1660">(C2875-B2875)/B2875</f>
        <v>0.10256410256410256</v>
      </c>
      <c r="Y2875" s="66">
        <f t="shared" si="1650"/>
        <v>7.4605451936872347E-2</v>
      </c>
      <c r="Z2875" s="61">
        <f t="shared" si="1651"/>
        <v>6.1927330173775698E-2</v>
      </c>
      <c r="AA2875" s="67">
        <f t="shared" si="1652"/>
        <v>15.825000000000001</v>
      </c>
      <c r="AB2875" s="68">
        <f t="shared" si="1653"/>
        <v>5.5194805194805241E-2</v>
      </c>
      <c r="AC2875" s="69">
        <f t="shared" si="1654"/>
        <v>0.14177489177489189</v>
      </c>
      <c r="AD2875" s="70">
        <f>_xlfn.PERCENTILE.EXC(AC2875:$AC$5675,0.5)</f>
        <v>7.91858887381275E-2</v>
      </c>
      <c r="AE2875" s="70">
        <f>_xlfn.PERCENTILE.EXC($AC2875:AC$5675,0.35)</f>
        <v>4.4569325932092368E-2</v>
      </c>
      <c r="AF2875" s="71">
        <f t="shared" si="1642"/>
        <v>4.8764534883720928E-2</v>
      </c>
      <c r="AG2875" s="70">
        <f t="shared" si="1643"/>
        <v>-0.16227757222071817</v>
      </c>
      <c r="AH2875" s="70">
        <f t="shared" si="1644"/>
        <v>-0.22340702194780063</v>
      </c>
      <c r="AI2875" s="61" t="str">
        <f t="shared" si="1632"/>
        <v>Short VOL</v>
      </c>
      <c r="AJ2875" s="68" t="str">
        <f t="shared" si="1633"/>
        <v>Short VOL</v>
      </c>
      <c r="AK2875" s="72" t="str">
        <f t="shared" si="1634"/>
        <v>00631L</v>
      </c>
      <c r="AL2875" s="73">
        <f t="shared" si="1624"/>
        <v>1</v>
      </c>
      <c r="AM2875" s="72" t="str">
        <f t="shared" si="1637"/>
        <v>00631L</v>
      </c>
      <c r="AN2875" s="73">
        <f t="shared" si="1625"/>
        <v>1</v>
      </c>
      <c r="AO2875" s="74" t="str">
        <f t="shared" si="1631"/>
        <v>00631L</v>
      </c>
      <c r="AP2875" s="20">
        <f t="shared" si="1626"/>
        <v>1</v>
      </c>
      <c r="AQ2875" s="74" t="str">
        <f t="shared" si="1641"/>
        <v>00631L</v>
      </c>
      <c r="AR2875" s="20">
        <f t="shared" si="1627"/>
        <v>1</v>
      </c>
      <c r="AS2875" s="74" t="str">
        <f t="shared" si="1635"/>
        <v>00631L</v>
      </c>
      <c r="AT2875" s="20">
        <f t="shared" si="1628"/>
        <v>1</v>
      </c>
      <c r="AU2875" s="74" t="str">
        <f t="shared" si="1655"/>
        <v>00631L</v>
      </c>
      <c r="AV2875" s="20">
        <f t="shared" si="1629"/>
        <v>1</v>
      </c>
      <c r="AW2875" s="74" t="str">
        <f t="shared" si="1656"/>
        <v>00631L</v>
      </c>
      <c r="AX2875" s="20">
        <f t="shared" si="1657"/>
        <v>1</v>
      </c>
      <c r="AY2875" s="20">
        <f t="shared" si="1630"/>
        <v>0</v>
      </c>
      <c r="AZ2875" s="116">
        <v>42137</v>
      </c>
      <c r="BA2875" s="117">
        <v>16.649999999999999</v>
      </c>
      <c r="BB2875" s="118">
        <v>16.612500000000001</v>
      </c>
      <c r="BC2875" s="76">
        <f t="shared" si="1638"/>
        <v>16.473124999999992</v>
      </c>
      <c r="BD2875" s="76">
        <f t="shared" si="1639"/>
        <v>16.477439024390236</v>
      </c>
      <c r="BE2875" s="77">
        <f t="shared" si="1645"/>
        <v>8.4607504647726713E-3</v>
      </c>
      <c r="BF2875" s="77">
        <f t="shared" si="1636"/>
        <v>1.0472560411501712E-2</v>
      </c>
    </row>
    <row r="2876" spans="1:58" s="23" customFormat="1" ht="15.75" customHeight="1" x14ac:dyDescent="0.4">
      <c r="A2876" s="116">
        <v>42135</v>
      </c>
      <c r="B2876" s="112">
        <v>14.925000000000001</v>
      </c>
      <c r="C2876" s="112">
        <v>16.375</v>
      </c>
      <c r="D2876" s="112">
        <v>17.125</v>
      </c>
      <c r="E2876" s="112">
        <v>17.574999999999999</v>
      </c>
      <c r="F2876" s="112">
        <v>18.125</v>
      </c>
      <c r="G2876" s="112">
        <v>18.524999999999999</v>
      </c>
      <c r="H2876" s="113">
        <v>18.824999999999999</v>
      </c>
      <c r="I2876" s="90">
        <f t="shared" si="1658"/>
        <v>16.027000000000001</v>
      </c>
      <c r="J2876" s="90">
        <f t="shared" si="1659"/>
        <v>16.945</v>
      </c>
      <c r="K2876" s="114">
        <v>6</v>
      </c>
      <c r="L2876" s="115">
        <v>0.04</v>
      </c>
      <c r="M2876" s="90">
        <v>13.41</v>
      </c>
      <c r="N2876" s="90">
        <v>13.85</v>
      </c>
      <c r="O2876" s="90">
        <v>16.100000000000001</v>
      </c>
      <c r="P2876" s="90">
        <v>17.98</v>
      </c>
      <c r="Q2876" s="90">
        <v>19.98</v>
      </c>
      <c r="R2876" s="63">
        <f t="shared" si="1647"/>
        <v>6.82</v>
      </c>
      <c r="S2876" s="64">
        <f t="shared" si="1646"/>
        <v>7.6982892690513241E-2</v>
      </c>
      <c r="T2876" s="65">
        <f t="shared" si="1640"/>
        <v>0.96823104693140793</v>
      </c>
      <c r="U2876" s="65">
        <f t="shared" si="1640"/>
        <v>0.86024844720496885</v>
      </c>
      <c r="V2876" s="65">
        <f t="shared" si="1648"/>
        <v>0.77030033370411566</v>
      </c>
      <c r="W2876" s="65">
        <f t="shared" si="1649"/>
        <v>0.69319319319319317</v>
      </c>
      <c r="X2876" s="61">
        <f t="shared" si="1660"/>
        <v>9.7152428810720212E-2</v>
      </c>
      <c r="Y2876" s="66">
        <f t="shared" si="1650"/>
        <v>7.1123755334281655E-2</v>
      </c>
      <c r="Z2876" s="61">
        <f t="shared" si="1651"/>
        <v>5.7278342796530803E-2</v>
      </c>
      <c r="AA2876" s="67">
        <f t="shared" si="1652"/>
        <v>16.027000000000001</v>
      </c>
      <c r="AB2876" s="68">
        <f t="shared" si="1653"/>
        <v>7.7617328519855672E-2</v>
      </c>
      <c r="AC2876" s="69">
        <f t="shared" si="1654"/>
        <v>0.15718411552346581</v>
      </c>
      <c r="AD2876" s="70">
        <f>_xlfn.PERCENTILE.EXC(AC2876:$AC$5675,0.5)</f>
        <v>7.9031923553551903E-2</v>
      </c>
      <c r="AE2876" s="70">
        <f>_xlfn.PERCENTILE.EXC($AC2876:AC$5675,0.35)</f>
        <v>4.4519459059763351E-2</v>
      </c>
      <c r="AF2876" s="71">
        <f t="shared" si="1642"/>
        <v>4.8764534883720928E-2</v>
      </c>
      <c r="AG2876" s="70">
        <f t="shared" si="1643"/>
        <v>-0.16227757222071817</v>
      </c>
      <c r="AH2876" s="70">
        <f t="shared" si="1644"/>
        <v>-0.22340702194780063</v>
      </c>
      <c r="AI2876" s="61" t="str">
        <f t="shared" si="1632"/>
        <v>Short VOL</v>
      </c>
      <c r="AJ2876" s="68" t="str">
        <f t="shared" si="1633"/>
        <v>Short VOL</v>
      </c>
      <c r="AK2876" s="72" t="str">
        <f t="shared" si="1634"/>
        <v>00631L</v>
      </c>
      <c r="AL2876" s="73">
        <f t="shared" si="1624"/>
        <v>1</v>
      </c>
      <c r="AM2876" s="72" t="str">
        <f t="shared" si="1637"/>
        <v>00631L</v>
      </c>
      <c r="AN2876" s="73">
        <f t="shared" si="1625"/>
        <v>1</v>
      </c>
      <c r="AO2876" s="74" t="str">
        <f t="shared" si="1631"/>
        <v>00631L</v>
      </c>
      <c r="AP2876" s="20">
        <f t="shared" si="1626"/>
        <v>1</v>
      </c>
      <c r="AQ2876" s="74" t="str">
        <f t="shared" si="1641"/>
        <v>00631L</v>
      </c>
      <c r="AR2876" s="20">
        <f t="shared" si="1627"/>
        <v>1</v>
      </c>
      <c r="AS2876" s="74" t="str">
        <f t="shared" si="1635"/>
        <v>00631L</v>
      </c>
      <c r="AT2876" s="20">
        <f t="shared" si="1628"/>
        <v>1</v>
      </c>
      <c r="AU2876" s="74" t="str">
        <f t="shared" si="1655"/>
        <v>00631L</v>
      </c>
      <c r="AV2876" s="20">
        <f t="shared" si="1629"/>
        <v>1</v>
      </c>
      <c r="AW2876" s="74" t="str">
        <f t="shared" si="1656"/>
        <v>00631L</v>
      </c>
      <c r="AX2876" s="20">
        <f t="shared" si="1657"/>
        <v>1</v>
      </c>
      <c r="AY2876" s="20">
        <f t="shared" si="1630"/>
        <v>0</v>
      </c>
      <c r="AZ2876" s="116">
        <v>42136</v>
      </c>
      <c r="BA2876" s="117">
        <v>16.59</v>
      </c>
      <c r="BB2876" s="118">
        <v>16.612500000000001</v>
      </c>
      <c r="BC2876" s="76">
        <f t="shared" si="1638"/>
        <v>16.469551282051277</v>
      </c>
      <c r="BD2876" s="76">
        <f t="shared" si="1639"/>
        <v>16.472562499999992</v>
      </c>
      <c r="BE2876" s="77">
        <f t="shared" si="1645"/>
        <v>8.679575751678827E-3</v>
      </c>
      <c r="BF2876" s="77">
        <f t="shared" si="1636"/>
        <v>7.1292793698617537E-3</v>
      </c>
    </row>
    <row r="2877" spans="1:58" s="23" customFormat="1" ht="15.75" customHeight="1" x14ac:dyDescent="0.4">
      <c r="A2877" s="116">
        <v>42132</v>
      </c>
      <c r="B2877" s="112">
        <v>14.375</v>
      </c>
      <c r="C2877" s="112">
        <v>15.95</v>
      </c>
      <c r="D2877" s="112">
        <v>16.774999999999999</v>
      </c>
      <c r="E2877" s="112">
        <v>17.274999999999999</v>
      </c>
      <c r="F2877" s="112">
        <v>17.824999999999999</v>
      </c>
      <c r="G2877" s="112">
        <v>18.25</v>
      </c>
      <c r="H2877" s="113">
        <v>18.524999999999999</v>
      </c>
      <c r="I2877" s="90">
        <f t="shared" si="1658"/>
        <v>15.509</v>
      </c>
      <c r="J2877" s="90">
        <f t="shared" si="1659"/>
        <v>16.544</v>
      </c>
      <c r="K2877" s="114">
        <v>7</v>
      </c>
      <c r="L2877" s="115">
        <v>0.04</v>
      </c>
      <c r="M2877" s="90">
        <v>11.32</v>
      </c>
      <c r="N2877" s="90">
        <v>12.86</v>
      </c>
      <c r="O2877" s="90">
        <v>15.56</v>
      </c>
      <c r="P2877" s="90">
        <v>17.579999999999998</v>
      </c>
      <c r="Q2877" s="90">
        <v>19.649999999999999</v>
      </c>
      <c r="R2877" s="63">
        <f t="shared" si="1647"/>
        <v>8.9600000000000009</v>
      </c>
      <c r="S2877" s="64">
        <f t="shared" si="1646"/>
        <v>-0.15003304692663591</v>
      </c>
      <c r="T2877" s="65">
        <f t="shared" si="1640"/>
        <v>0.88024883359253503</v>
      </c>
      <c r="U2877" s="65">
        <f t="shared" si="1640"/>
        <v>0.82647814910025696</v>
      </c>
      <c r="V2877" s="65">
        <f t="shared" si="1648"/>
        <v>0.73151308304891927</v>
      </c>
      <c r="W2877" s="65">
        <f t="shared" si="1649"/>
        <v>0.65445292620865136</v>
      </c>
      <c r="X2877" s="61">
        <f t="shared" si="1660"/>
        <v>0.1095652173913043</v>
      </c>
      <c r="Y2877" s="66">
        <f t="shared" si="1650"/>
        <v>7.2358900144717811E-2</v>
      </c>
      <c r="Z2877" s="61">
        <f t="shared" si="1651"/>
        <v>6.6735443935779237E-2</v>
      </c>
      <c r="AA2877" s="67">
        <f t="shared" si="1652"/>
        <v>15.508999999999999</v>
      </c>
      <c r="AB2877" s="68">
        <f t="shared" si="1653"/>
        <v>0.11780715396578544</v>
      </c>
      <c r="AC2877" s="69">
        <f t="shared" si="1654"/>
        <v>0.20598755832037319</v>
      </c>
      <c r="AD2877" s="70">
        <f>_xlfn.PERCENTILE.EXC(AC2877:$AC$5675,0.5)</f>
        <v>7.887795836897632E-2</v>
      </c>
      <c r="AE2877" s="70">
        <f>_xlfn.PERCENTILE.EXC($AC2877:AC$5675,0.35)</f>
        <v>4.4469592187434355E-2</v>
      </c>
      <c r="AF2877" s="71">
        <f t="shared" si="1642"/>
        <v>4.8764534883720928E-2</v>
      </c>
      <c r="AG2877" s="70">
        <f t="shared" si="1643"/>
        <v>-0.16227757222071817</v>
      </c>
      <c r="AH2877" s="70">
        <f t="shared" si="1644"/>
        <v>-0.22340702194780063</v>
      </c>
      <c r="AI2877" s="61" t="str">
        <f t="shared" si="1632"/>
        <v>Short VOL</v>
      </c>
      <c r="AJ2877" s="68" t="str">
        <f t="shared" si="1633"/>
        <v>Short VOL</v>
      </c>
      <c r="AK2877" s="72" t="str">
        <f t="shared" si="1634"/>
        <v>00631L</v>
      </c>
      <c r="AL2877" s="73">
        <f t="shared" si="1624"/>
        <v>1</v>
      </c>
      <c r="AM2877" s="72" t="str">
        <f t="shared" si="1637"/>
        <v>00631L</v>
      </c>
      <c r="AN2877" s="73">
        <f t="shared" si="1625"/>
        <v>1</v>
      </c>
      <c r="AO2877" s="74" t="str">
        <f t="shared" si="1631"/>
        <v>00631L</v>
      </c>
      <c r="AP2877" s="20">
        <f t="shared" si="1626"/>
        <v>1</v>
      </c>
      <c r="AQ2877" s="74" t="str">
        <f t="shared" si="1641"/>
        <v>00631L</v>
      </c>
      <c r="AR2877" s="20">
        <f t="shared" si="1627"/>
        <v>1</v>
      </c>
      <c r="AS2877" s="74" t="str">
        <f t="shared" si="1635"/>
        <v>00631L</v>
      </c>
      <c r="AT2877" s="20">
        <f t="shared" si="1628"/>
        <v>1</v>
      </c>
      <c r="AU2877" s="74" t="str">
        <f t="shared" si="1655"/>
        <v>00631L</v>
      </c>
      <c r="AV2877" s="20">
        <f t="shared" si="1629"/>
        <v>1</v>
      </c>
      <c r="AW2877" s="74" t="str">
        <f t="shared" si="1656"/>
        <v>00631L</v>
      </c>
      <c r="AX2877" s="20">
        <f t="shared" si="1657"/>
        <v>1</v>
      </c>
      <c r="AY2877" s="20">
        <f t="shared" si="1630"/>
        <v>0</v>
      </c>
      <c r="AZ2877" s="116">
        <v>42135</v>
      </c>
      <c r="BA2877" s="117">
        <v>16.59</v>
      </c>
      <c r="BB2877" s="118">
        <v>16.574999999999999</v>
      </c>
      <c r="BC2877" s="76">
        <f t="shared" si="1638"/>
        <v>16.465789473684207</v>
      </c>
      <c r="BD2877" s="76">
        <f t="shared" si="1639"/>
        <v>16.468974358974354</v>
      </c>
      <c r="BE2877" s="77">
        <f t="shared" si="1645"/>
        <v>6.6325715198978612E-3</v>
      </c>
      <c r="BF2877" s="77">
        <f t="shared" si="1636"/>
        <v>7.3487054134428473E-3</v>
      </c>
    </row>
    <row r="2878" spans="1:58" s="23" customFormat="1" ht="15.75" customHeight="1" x14ac:dyDescent="0.4">
      <c r="A2878" s="116">
        <v>42131</v>
      </c>
      <c r="B2878" s="112">
        <v>15.425000000000001</v>
      </c>
      <c r="C2878" s="112">
        <v>16.475000000000001</v>
      </c>
      <c r="D2878" s="112">
        <v>17.125</v>
      </c>
      <c r="E2878" s="112">
        <v>17.574999999999999</v>
      </c>
      <c r="F2878" s="112">
        <v>18.074999999999999</v>
      </c>
      <c r="G2878" s="112">
        <v>18.524999999999999</v>
      </c>
      <c r="H2878" s="113">
        <v>18.774999999999999</v>
      </c>
      <c r="I2878" s="90">
        <f t="shared" si="1658"/>
        <v>16.139000000000003</v>
      </c>
      <c r="J2878" s="90">
        <f t="shared" si="1659"/>
        <v>16.917000000000002</v>
      </c>
      <c r="K2878" s="114">
        <v>8</v>
      </c>
      <c r="L2878" s="115">
        <v>0.04</v>
      </c>
      <c r="M2878" s="90">
        <v>15.59</v>
      </c>
      <c r="N2878" s="90">
        <v>15.13</v>
      </c>
      <c r="O2878" s="90">
        <v>16.739999999999998</v>
      </c>
      <c r="P2878" s="90">
        <v>18.37</v>
      </c>
      <c r="Q2878" s="90">
        <v>20.27</v>
      </c>
      <c r="R2878" s="63">
        <f t="shared" si="1647"/>
        <v>4.3900000000000006</v>
      </c>
      <c r="S2878" s="64">
        <f t="shared" si="1646"/>
        <v>-1.320132013201292E-3</v>
      </c>
      <c r="T2878" s="65">
        <f t="shared" si="1640"/>
        <v>1.0304031725049569</v>
      </c>
      <c r="U2878" s="65">
        <f t="shared" si="1640"/>
        <v>0.90382317801672651</v>
      </c>
      <c r="V2878" s="65">
        <f t="shared" si="1648"/>
        <v>0.82362547632008709</v>
      </c>
      <c r="W2878" s="65">
        <f t="shared" si="1649"/>
        <v>0.74642328564380866</v>
      </c>
      <c r="X2878" s="61">
        <f t="shared" si="1660"/>
        <v>6.8071312803889839E-2</v>
      </c>
      <c r="Y2878" s="66">
        <f t="shared" si="1650"/>
        <v>6.8278805120910349E-2</v>
      </c>
      <c r="Z2878" s="61">
        <f t="shared" si="1651"/>
        <v>4.8206208563107908E-2</v>
      </c>
      <c r="AA2878" s="67">
        <f t="shared" si="1652"/>
        <v>16.138999999999999</v>
      </c>
      <c r="AB2878" s="68">
        <f t="shared" si="1653"/>
        <v>1.9497686715135486E-2</v>
      </c>
      <c r="AC2878" s="69">
        <f t="shared" si="1654"/>
        <v>6.6688697951090448E-2</v>
      </c>
      <c r="AD2878" s="70">
        <f>_xlfn.PERCENTILE.EXC(AC2878:$AC$5675,0.5)</f>
        <v>7.8853393598902574E-2</v>
      </c>
      <c r="AE2878" s="70">
        <f>_xlfn.PERCENTILE.EXC($AC2878:AC$5675,0.35)</f>
        <v>4.4460790477387886E-2</v>
      </c>
      <c r="AF2878" s="71">
        <f t="shared" si="1642"/>
        <v>4.8255548998302089E-2</v>
      </c>
      <c r="AG2878" s="70">
        <f t="shared" si="1643"/>
        <v>-0.16227757222071817</v>
      </c>
      <c r="AH2878" s="70">
        <f t="shared" si="1644"/>
        <v>-0.22340702194780063</v>
      </c>
      <c r="AI2878" s="61" t="str">
        <f t="shared" si="1632"/>
        <v>Safety</v>
      </c>
      <c r="AJ2878" s="68" t="str">
        <f t="shared" si="1633"/>
        <v>Short VOL</v>
      </c>
      <c r="AK2878" s="72" t="str">
        <f t="shared" si="1634"/>
        <v>00631L</v>
      </c>
      <c r="AL2878" s="73">
        <f t="shared" si="1624"/>
        <v>1</v>
      </c>
      <c r="AM2878" s="72" t="str">
        <f t="shared" si="1637"/>
        <v>00631L</v>
      </c>
      <c r="AN2878" s="73">
        <f t="shared" si="1625"/>
        <v>1</v>
      </c>
      <c r="AO2878" s="74" t="str">
        <f t="shared" si="1631"/>
        <v>00631L</v>
      </c>
      <c r="AP2878" s="20">
        <f t="shared" si="1626"/>
        <v>1</v>
      </c>
      <c r="AQ2878" s="74" t="str">
        <f t="shared" si="1641"/>
        <v>00631L</v>
      </c>
      <c r="AR2878" s="20">
        <f t="shared" si="1627"/>
        <v>1</v>
      </c>
      <c r="AS2878" s="74" t="str">
        <f t="shared" si="1635"/>
        <v>00631L</v>
      </c>
      <c r="AT2878" s="20">
        <f t="shared" si="1628"/>
        <v>1</v>
      </c>
      <c r="AU2878" s="74" t="str">
        <f t="shared" si="1655"/>
        <v>00631L</v>
      </c>
      <c r="AV2878" s="20">
        <f t="shared" si="1629"/>
        <v>1</v>
      </c>
      <c r="AW2878" s="74" t="str">
        <f t="shared" si="1656"/>
        <v>00631L</v>
      </c>
      <c r="AX2878" s="20">
        <f t="shared" si="1657"/>
        <v>1</v>
      </c>
      <c r="AY2878" s="20">
        <f t="shared" si="1630"/>
        <v>0</v>
      </c>
      <c r="AZ2878" s="116">
        <v>42132</v>
      </c>
      <c r="BA2878" s="117">
        <v>16.48</v>
      </c>
      <c r="BB2878" s="118">
        <v>16.574999999999999</v>
      </c>
      <c r="BC2878" s="76">
        <f t="shared" si="1638"/>
        <v>16.462837837837835</v>
      </c>
      <c r="BD2878" s="76">
        <f t="shared" si="1639"/>
        <v>16.46328947368421</v>
      </c>
      <c r="BE2878" s="77">
        <f t="shared" si="1645"/>
        <v>6.8130515083112287E-3</v>
      </c>
      <c r="BF2878" s="77">
        <f t="shared" si="1636"/>
        <v>1.0150174630957998E-3</v>
      </c>
    </row>
    <row r="2879" spans="1:58" s="23" customFormat="1" ht="15.75" customHeight="1" x14ac:dyDescent="0.4">
      <c r="A2879" s="116">
        <v>42130</v>
      </c>
      <c r="B2879" s="112">
        <v>15.675000000000001</v>
      </c>
      <c r="C2879" s="112">
        <v>16.675000000000001</v>
      </c>
      <c r="D2879" s="112">
        <v>17.324999999999999</v>
      </c>
      <c r="E2879" s="112">
        <v>17.725000000000001</v>
      </c>
      <c r="F2879" s="112">
        <v>18.225000000000001</v>
      </c>
      <c r="G2879" s="112">
        <v>18.625</v>
      </c>
      <c r="H2879" s="113">
        <v>18.875</v>
      </c>
      <c r="I2879" s="90">
        <f t="shared" si="1658"/>
        <v>16.315000000000001</v>
      </c>
      <c r="J2879" s="90">
        <f t="shared" si="1659"/>
        <v>17.091000000000001</v>
      </c>
      <c r="K2879" s="114">
        <v>9</v>
      </c>
      <c r="L2879" s="115">
        <v>0.04</v>
      </c>
      <c r="M2879" s="90">
        <v>16.05</v>
      </c>
      <c r="N2879" s="90">
        <v>15.15</v>
      </c>
      <c r="O2879" s="90">
        <v>16.72</v>
      </c>
      <c r="P2879" s="90">
        <v>18.48</v>
      </c>
      <c r="Q2879" s="90">
        <v>20.48</v>
      </c>
      <c r="R2879" s="63">
        <f t="shared" si="1647"/>
        <v>4</v>
      </c>
      <c r="S2879" s="64">
        <f t="shared" si="1646"/>
        <v>5.8700209643605859E-2</v>
      </c>
      <c r="T2879" s="65">
        <f t="shared" si="1640"/>
        <v>1.0594059405940595</v>
      </c>
      <c r="U2879" s="65">
        <f t="shared" si="1640"/>
        <v>0.90610047846889963</v>
      </c>
      <c r="V2879" s="65">
        <f t="shared" si="1648"/>
        <v>0.81980519480519476</v>
      </c>
      <c r="W2879" s="65">
        <f t="shared" si="1649"/>
        <v>0.73974609375</v>
      </c>
      <c r="X2879" s="61">
        <f t="shared" si="1660"/>
        <v>6.3795853269537475E-2</v>
      </c>
      <c r="Y2879" s="66">
        <f t="shared" si="1650"/>
        <v>6.4880112834978756E-2</v>
      </c>
      <c r="Z2879" s="61">
        <f t="shared" si="1651"/>
        <v>4.756359178669934E-2</v>
      </c>
      <c r="AA2879" s="67">
        <f t="shared" si="1652"/>
        <v>16.315000000000001</v>
      </c>
      <c r="AB2879" s="68">
        <f t="shared" si="1653"/>
        <v>3.4653465346534677E-2</v>
      </c>
      <c r="AC2879" s="69">
        <f t="shared" si="1654"/>
        <v>7.6897689768976957E-2</v>
      </c>
      <c r="AD2879" s="70">
        <f>_xlfn.PERCENTILE.EXC(AC2879:$AC$5675,0.5)</f>
        <v>7.887795836897632E-2</v>
      </c>
      <c r="AE2879" s="70">
        <f>_xlfn.PERCENTILE.EXC($AC2879:AC$5675,0.35)</f>
        <v>4.4451988767341424E-2</v>
      </c>
      <c r="AF2879" s="71">
        <f t="shared" si="1642"/>
        <v>4.8255548998302089E-2</v>
      </c>
      <c r="AG2879" s="70">
        <f t="shared" si="1643"/>
        <v>-0.16227757222071817</v>
      </c>
      <c r="AH2879" s="70">
        <f t="shared" si="1644"/>
        <v>-0.22340702194780063</v>
      </c>
      <c r="AI2879" s="61" t="str">
        <f t="shared" si="1632"/>
        <v>Safety</v>
      </c>
      <c r="AJ2879" s="68" t="str">
        <f t="shared" si="1633"/>
        <v>Short VOL</v>
      </c>
      <c r="AK2879" s="72" t="str">
        <f t="shared" si="1634"/>
        <v>00631L</v>
      </c>
      <c r="AL2879" s="73">
        <f t="shared" si="1624"/>
        <v>1</v>
      </c>
      <c r="AM2879" s="72" t="str">
        <f t="shared" si="1637"/>
        <v>00631L</v>
      </c>
      <c r="AN2879" s="73">
        <f t="shared" si="1625"/>
        <v>1</v>
      </c>
      <c r="AO2879" s="74" t="str">
        <f t="shared" si="1631"/>
        <v>00631L</v>
      </c>
      <c r="AP2879" s="20">
        <f t="shared" si="1626"/>
        <v>1</v>
      </c>
      <c r="AQ2879" s="74" t="str">
        <f t="shared" si="1641"/>
        <v>00635U</v>
      </c>
      <c r="AR2879" s="20">
        <f t="shared" si="1627"/>
        <v>0</v>
      </c>
      <c r="AS2879" s="74" t="str">
        <f t="shared" si="1635"/>
        <v>00631L</v>
      </c>
      <c r="AT2879" s="20">
        <f t="shared" si="1628"/>
        <v>1</v>
      </c>
      <c r="AU2879" s="74" t="str">
        <f t="shared" si="1655"/>
        <v>00631L</v>
      </c>
      <c r="AV2879" s="20">
        <f t="shared" si="1629"/>
        <v>1</v>
      </c>
      <c r="AW2879" s="74" t="str">
        <f t="shared" si="1656"/>
        <v>00631L</v>
      </c>
      <c r="AX2879" s="20">
        <f t="shared" si="1657"/>
        <v>1</v>
      </c>
      <c r="AY2879" s="20">
        <f t="shared" si="1630"/>
        <v>0</v>
      </c>
      <c r="AZ2879" s="116">
        <v>42131</v>
      </c>
      <c r="BA2879" s="117">
        <v>16.54</v>
      </c>
      <c r="BB2879" s="118">
        <v>16.45</v>
      </c>
      <c r="BC2879" s="76">
        <f t="shared" si="1638"/>
        <v>16.459722222222222</v>
      </c>
      <c r="BD2879" s="76">
        <f t="shared" si="1639"/>
        <v>16.461891891891888</v>
      </c>
      <c r="BE2879" s="77">
        <f t="shared" si="1645"/>
        <v>-5.9066745422331067E-4</v>
      </c>
      <c r="BF2879" s="77">
        <f t="shared" si="1636"/>
        <v>4.7447832011691454E-3</v>
      </c>
    </row>
    <row r="2880" spans="1:58" s="23" customFormat="1" ht="15.75" customHeight="1" x14ac:dyDescent="0.4">
      <c r="A2880" s="116">
        <v>42129</v>
      </c>
      <c r="B2880" s="112">
        <v>15.225</v>
      </c>
      <c r="C2880" s="112">
        <v>16.524999999999999</v>
      </c>
      <c r="D2880" s="112">
        <v>17.225000000000001</v>
      </c>
      <c r="E2880" s="112">
        <v>17.625</v>
      </c>
      <c r="F2880" s="112">
        <v>18.125</v>
      </c>
      <c r="G2880" s="112">
        <v>18.524999999999999</v>
      </c>
      <c r="H2880" s="113">
        <v>18.774999999999999</v>
      </c>
      <c r="I2880" s="90">
        <f t="shared" si="1658"/>
        <v>16.004999999999999</v>
      </c>
      <c r="J2880" s="90">
        <f t="shared" si="1659"/>
        <v>16.945</v>
      </c>
      <c r="K2880" s="114">
        <v>10</v>
      </c>
      <c r="L2880" s="115">
        <v>0.04</v>
      </c>
      <c r="M2880" s="90">
        <v>14.64</v>
      </c>
      <c r="N2880" s="90">
        <v>14.31</v>
      </c>
      <c r="O2880" s="90">
        <v>16.32</v>
      </c>
      <c r="P2880" s="90">
        <v>18.149999999999999</v>
      </c>
      <c r="Q2880" s="90">
        <v>20.079999999999998</v>
      </c>
      <c r="R2880" s="63">
        <f t="shared" si="1647"/>
        <v>5.519999999999996</v>
      </c>
      <c r="S2880" s="64">
        <f t="shared" si="1646"/>
        <v>0.11361867704280162</v>
      </c>
      <c r="T2880" s="65">
        <f t="shared" si="1640"/>
        <v>1.0230607966457024</v>
      </c>
      <c r="U2880" s="65">
        <f t="shared" si="1640"/>
        <v>0.87683823529411764</v>
      </c>
      <c r="V2880" s="65">
        <f t="shared" si="1648"/>
        <v>0.78842975206611576</v>
      </c>
      <c r="W2880" s="65">
        <f t="shared" si="1649"/>
        <v>0.71264940239043828</v>
      </c>
      <c r="X2880" s="61">
        <f t="shared" si="1660"/>
        <v>8.5385878489326703E-2</v>
      </c>
      <c r="Y2880" s="66">
        <f t="shared" si="1650"/>
        <v>6.5248226950354524E-2</v>
      </c>
      <c r="Z2880" s="61">
        <f t="shared" si="1651"/>
        <v>5.8731646360512424E-2</v>
      </c>
      <c r="AA2880" s="67">
        <f t="shared" si="1652"/>
        <v>16.004999999999999</v>
      </c>
      <c r="AB2880" s="68">
        <f t="shared" si="1653"/>
        <v>6.3941299790356329E-2</v>
      </c>
      <c r="AC2880" s="69">
        <f t="shared" si="1654"/>
        <v>0.11844863731656173</v>
      </c>
      <c r="AD2880" s="70">
        <f>_xlfn.PERCENTILE.EXC(AC2880:$AC$5675,0.5)</f>
        <v>7.9031923553551903E-2</v>
      </c>
      <c r="AE2880" s="70">
        <f>_xlfn.PERCENTILE.EXC($AC2880:AC$5675,0.35)</f>
        <v>4.4437981327041527E-2</v>
      </c>
      <c r="AF2880" s="71">
        <f t="shared" si="1642"/>
        <v>4.8255548998302089E-2</v>
      </c>
      <c r="AG2880" s="70">
        <f t="shared" si="1643"/>
        <v>-0.16227757222071817</v>
      </c>
      <c r="AH2880" s="70">
        <f t="shared" si="1644"/>
        <v>-0.22340702194780063</v>
      </c>
      <c r="AI2880" s="61" t="str">
        <f t="shared" si="1632"/>
        <v>Short VOL</v>
      </c>
      <c r="AJ2880" s="68" t="str">
        <f t="shared" si="1633"/>
        <v>Short VOL</v>
      </c>
      <c r="AK2880" s="72" t="str">
        <f t="shared" si="1634"/>
        <v>00631L</v>
      </c>
      <c r="AL2880" s="73">
        <f t="shared" si="1624"/>
        <v>1</v>
      </c>
      <c r="AM2880" s="72" t="str">
        <f t="shared" si="1637"/>
        <v>00631L</v>
      </c>
      <c r="AN2880" s="73">
        <f t="shared" si="1625"/>
        <v>1</v>
      </c>
      <c r="AO2880" s="74" t="str">
        <f t="shared" si="1631"/>
        <v>00631L</v>
      </c>
      <c r="AP2880" s="20">
        <f t="shared" si="1626"/>
        <v>1</v>
      </c>
      <c r="AQ2880" s="74" t="str">
        <f t="shared" si="1641"/>
        <v>00631L</v>
      </c>
      <c r="AR2880" s="20">
        <f t="shared" si="1627"/>
        <v>1</v>
      </c>
      <c r="AS2880" s="74" t="str">
        <f t="shared" si="1635"/>
        <v>00635U</v>
      </c>
      <c r="AT2880" s="20">
        <f t="shared" si="1628"/>
        <v>0</v>
      </c>
      <c r="AU2880" s="74" t="str">
        <f t="shared" si="1655"/>
        <v>00631L</v>
      </c>
      <c r="AV2880" s="20">
        <f t="shared" si="1629"/>
        <v>1</v>
      </c>
      <c r="AW2880" s="74" t="str">
        <f t="shared" si="1656"/>
        <v>00631L</v>
      </c>
      <c r="AX2880" s="20">
        <f t="shared" si="1657"/>
        <v>1</v>
      </c>
      <c r="AY2880" s="20">
        <f t="shared" si="1630"/>
        <v>0</v>
      </c>
      <c r="AZ2880" s="116">
        <v>42130</v>
      </c>
      <c r="BA2880" s="117">
        <v>16.34</v>
      </c>
      <c r="BB2880" s="118">
        <v>16.5</v>
      </c>
      <c r="BC2880" s="76">
        <f t="shared" si="1638"/>
        <v>16.46</v>
      </c>
      <c r="BD2880" s="76">
        <f t="shared" si="1639"/>
        <v>16.456666666666663</v>
      </c>
      <c r="BE2880" s="77">
        <f t="shared" si="1645"/>
        <v>2.4301336573511025E-3</v>
      </c>
      <c r="BF2880" s="77">
        <f t="shared" si="1636"/>
        <v>-7.0893255013164029E-3</v>
      </c>
    </row>
    <row r="2881" spans="1:58" s="23" customFormat="1" ht="15.75" customHeight="1" x14ac:dyDescent="0.4">
      <c r="A2881" s="116">
        <v>42128</v>
      </c>
      <c r="B2881" s="112">
        <v>14.475</v>
      </c>
      <c r="C2881" s="112">
        <v>15.975</v>
      </c>
      <c r="D2881" s="112">
        <v>16.774999999999999</v>
      </c>
      <c r="E2881" s="112">
        <v>17.274999999999999</v>
      </c>
      <c r="F2881" s="112">
        <v>17.824999999999999</v>
      </c>
      <c r="G2881" s="112">
        <v>18.324999999999999</v>
      </c>
      <c r="H2881" s="113">
        <v>18.625</v>
      </c>
      <c r="I2881" s="90">
        <f t="shared" si="1658"/>
        <v>15.315</v>
      </c>
      <c r="J2881" s="90">
        <f t="shared" si="1659"/>
        <v>16.422999999999998</v>
      </c>
      <c r="K2881" s="114">
        <v>11</v>
      </c>
      <c r="L2881" s="115">
        <v>0.04</v>
      </c>
      <c r="M2881" s="90">
        <v>12.01</v>
      </c>
      <c r="N2881" s="90">
        <v>12.85</v>
      </c>
      <c r="O2881" s="90">
        <v>15.43</v>
      </c>
      <c r="P2881" s="90">
        <v>17.55</v>
      </c>
      <c r="Q2881" s="90">
        <v>19.73</v>
      </c>
      <c r="R2881" s="63">
        <f t="shared" si="1647"/>
        <v>8.1200000000000045</v>
      </c>
      <c r="S2881" s="64">
        <f t="shared" si="1646"/>
        <v>1.1811023622047273E-2</v>
      </c>
      <c r="T2881" s="65">
        <f t="shared" si="1640"/>
        <v>0.93463035019455254</v>
      </c>
      <c r="U2881" s="65">
        <f t="shared" si="1640"/>
        <v>0.83279325988334407</v>
      </c>
      <c r="V2881" s="65">
        <f t="shared" si="1648"/>
        <v>0.73219373219373218</v>
      </c>
      <c r="W2881" s="65">
        <f t="shared" si="1649"/>
        <v>0.65129244804865682</v>
      </c>
      <c r="X2881" s="61">
        <f t="shared" si="1660"/>
        <v>0.10362694300518135</v>
      </c>
      <c r="Y2881" s="66">
        <f t="shared" si="1650"/>
        <v>7.8147612156295315E-2</v>
      </c>
      <c r="Z2881" s="61">
        <f t="shared" si="1651"/>
        <v>7.2347371857655815E-2</v>
      </c>
      <c r="AA2881" s="67">
        <f t="shared" si="1652"/>
        <v>15.315000000000001</v>
      </c>
      <c r="AB2881" s="68">
        <f t="shared" si="1653"/>
        <v>0.12645914396887159</v>
      </c>
      <c r="AC2881" s="69">
        <f t="shared" si="1654"/>
        <v>0.19182879377431919</v>
      </c>
      <c r="AD2881" s="70">
        <f>_xlfn.PERCENTILE.EXC(AC2881:$AC$5675,0.5)</f>
        <v>7.887795836897632E-2</v>
      </c>
      <c r="AE2881" s="70">
        <f>_xlfn.PERCENTILE.EXC($AC2881:AC$5675,0.35)</f>
        <v>4.4392739505221081E-2</v>
      </c>
      <c r="AF2881" s="71">
        <f t="shared" si="1642"/>
        <v>4.8255548998302089E-2</v>
      </c>
      <c r="AG2881" s="70">
        <f t="shared" si="1643"/>
        <v>-0.16227757222071817</v>
      </c>
      <c r="AH2881" s="70">
        <f t="shared" si="1644"/>
        <v>-0.22340702194780063</v>
      </c>
      <c r="AI2881" s="61" t="str">
        <f t="shared" si="1632"/>
        <v>Short VOL</v>
      </c>
      <c r="AJ2881" s="68" t="str">
        <f t="shared" si="1633"/>
        <v>Short VOL</v>
      </c>
      <c r="AK2881" s="72" t="str">
        <f t="shared" si="1634"/>
        <v>00631L</v>
      </c>
      <c r="AL2881" s="73">
        <f t="shared" si="1624"/>
        <v>1</v>
      </c>
      <c r="AM2881" s="72" t="str">
        <f t="shared" si="1637"/>
        <v>00631L</v>
      </c>
      <c r="AN2881" s="73">
        <f t="shared" si="1625"/>
        <v>1</v>
      </c>
      <c r="AO2881" s="74" t="str">
        <f t="shared" si="1631"/>
        <v>00631L</v>
      </c>
      <c r="AP2881" s="20">
        <f t="shared" si="1626"/>
        <v>1</v>
      </c>
      <c r="AQ2881" s="74" t="str">
        <f t="shared" si="1641"/>
        <v>00635U</v>
      </c>
      <c r="AR2881" s="20">
        <f t="shared" si="1627"/>
        <v>0</v>
      </c>
      <c r="AS2881" s="74" t="str">
        <f t="shared" si="1635"/>
        <v>00635U</v>
      </c>
      <c r="AT2881" s="20">
        <f t="shared" si="1628"/>
        <v>0</v>
      </c>
      <c r="AU2881" s="74" t="str">
        <f t="shared" si="1655"/>
        <v>00631L</v>
      </c>
      <c r="AV2881" s="20">
        <f t="shared" si="1629"/>
        <v>1</v>
      </c>
      <c r="AW2881" s="74" t="str">
        <f t="shared" si="1656"/>
        <v>00631L</v>
      </c>
      <c r="AX2881" s="20">
        <f t="shared" si="1657"/>
        <v>1</v>
      </c>
      <c r="AY2881" s="20">
        <f t="shared" si="1630"/>
        <v>0</v>
      </c>
      <c r="AZ2881" s="116">
        <v>42129</v>
      </c>
      <c r="BA2881" s="117">
        <v>16.170000000000002</v>
      </c>
      <c r="BB2881" s="118">
        <v>16.3</v>
      </c>
      <c r="BC2881" s="76">
        <f t="shared" si="1638"/>
        <v>16.458823529411767</v>
      </c>
      <c r="BD2881" s="76">
        <f t="shared" si="1639"/>
        <v>16.450571428571429</v>
      </c>
      <c r="BE2881" s="77">
        <f t="shared" si="1645"/>
        <v>-9.649749821301002E-3</v>
      </c>
      <c r="BF2881" s="77">
        <f t="shared" si="1636"/>
        <v>-1.7055421435642631E-2</v>
      </c>
    </row>
    <row r="2882" spans="1:58" s="23" customFormat="1" ht="15.75" customHeight="1" x14ac:dyDescent="0.4">
      <c r="A2882" s="116">
        <v>42125</v>
      </c>
      <c r="B2882" s="112">
        <v>14.475</v>
      </c>
      <c r="C2882" s="112">
        <v>15.975</v>
      </c>
      <c r="D2882" s="112">
        <v>16.824999999999999</v>
      </c>
      <c r="E2882" s="112">
        <v>17.274999999999999</v>
      </c>
      <c r="F2882" s="112">
        <v>17.875</v>
      </c>
      <c r="G2882" s="112">
        <v>18.324999999999999</v>
      </c>
      <c r="H2882" s="113">
        <v>18.625</v>
      </c>
      <c r="I2882" s="90">
        <f t="shared" si="1658"/>
        <v>15.254999999999999</v>
      </c>
      <c r="J2882" s="90">
        <f t="shared" si="1659"/>
        <v>16.416999999999998</v>
      </c>
      <c r="K2882" s="114">
        <v>12</v>
      </c>
      <c r="L2882" s="115">
        <v>0.04</v>
      </c>
      <c r="M2882" s="90">
        <v>11.77</v>
      </c>
      <c r="N2882" s="90">
        <v>12.7</v>
      </c>
      <c r="O2882" s="90">
        <v>15.38</v>
      </c>
      <c r="P2882" s="90">
        <v>17.52</v>
      </c>
      <c r="Q2882" s="90">
        <v>19.7</v>
      </c>
      <c r="R2882" s="63">
        <f t="shared" si="1647"/>
        <v>8.43</v>
      </c>
      <c r="S2882" s="64">
        <f t="shared" si="1646"/>
        <v>-0.12714776632302416</v>
      </c>
      <c r="T2882" s="65">
        <f t="shared" si="1640"/>
        <v>0.92677165354330715</v>
      </c>
      <c r="U2882" s="65">
        <f t="shared" si="1640"/>
        <v>0.82574772431729515</v>
      </c>
      <c r="V2882" s="65">
        <f t="shared" si="1648"/>
        <v>0.72488584474885842</v>
      </c>
      <c r="W2882" s="65">
        <f t="shared" si="1649"/>
        <v>0.64467005076142125</v>
      </c>
      <c r="X2882" s="61">
        <f t="shared" si="1660"/>
        <v>0.10362694300518135</v>
      </c>
      <c r="Y2882" s="66">
        <f t="shared" si="1650"/>
        <v>7.8147612156295315E-2</v>
      </c>
      <c r="Z2882" s="61">
        <f t="shared" si="1651"/>
        <v>7.6171746968207082E-2</v>
      </c>
      <c r="AA2882" s="67">
        <f t="shared" si="1652"/>
        <v>15.254999999999999</v>
      </c>
      <c r="AB2882" s="68">
        <f t="shared" si="1653"/>
        <v>0.13976377952755908</v>
      </c>
      <c r="AC2882" s="69">
        <f t="shared" si="1654"/>
        <v>0.20118110236220471</v>
      </c>
      <c r="AD2882" s="70">
        <f>_xlfn.PERCENTILE.EXC(AC2882:$AC$5675,0.5)</f>
        <v>7.8853393598902574E-2</v>
      </c>
      <c r="AE2882" s="70">
        <f>_xlfn.PERCENTILE.EXC($AC2882:AC$5675,0.35)</f>
        <v>4.4347497683400641E-2</v>
      </c>
      <c r="AF2882" s="71">
        <f t="shared" si="1642"/>
        <v>4.8255548998302089E-2</v>
      </c>
      <c r="AG2882" s="70">
        <f t="shared" si="1643"/>
        <v>-0.16227757222071817</v>
      </c>
      <c r="AH2882" s="70">
        <f t="shared" si="1644"/>
        <v>-0.22340702194780063</v>
      </c>
      <c r="AI2882" s="61" t="str">
        <f t="shared" si="1632"/>
        <v>Short VOL</v>
      </c>
      <c r="AJ2882" s="68" t="str">
        <f t="shared" si="1633"/>
        <v>Short VOL</v>
      </c>
      <c r="AK2882" s="72" t="str">
        <f t="shared" si="1634"/>
        <v>00631L</v>
      </c>
      <c r="AL2882" s="73">
        <f t="shared" si="1624"/>
        <v>1</v>
      </c>
      <c r="AM2882" s="72" t="str">
        <f t="shared" si="1637"/>
        <v>00631L</v>
      </c>
      <c r="AN2882" s="73">
        <f t="shared" si="1625"/>
        <v>1</v>
      </c>
      <c r="AO2882" s="74" t="str">
        <f t="shared" si="1631"/>
        <v>00631L</v>
      </c>
      <c r="AP2882" s="20">
        <f t="shared" si="1626"/>
        <v>1</v>
      </c>
      <c r="AQ2882" s="74" t="str">
        <f t="shared" si="1641"/>
        <v>00635U</v>
      </c>
      <c r="AR2882" s="20">
        <f t="shared" si="1627"/>
        <v>0</v>
      </c>
      <c r="AS2882" s="74" t="str">
        <f t="shared" si="1635"/>
        <v>00635U</v>
      </c>
      <c r="AT2882" s="20">
        <f t="shared" si="1628"/>
        <v>0</v>
      </c>
      <c r="AU2882" s="74" t="str">
        <f t="shared" si="1655"/>
        <v>00631L</v>
      </c>
      <c r="AV2882" s="20">
        <f t="shared" si="1629"/>
        <v>1</v>
      </c>
      <c r="AW2882" s="74" t="str">
        <f t="shared" si="1656"/>
        <v>00631L</v>
      </c>
      <c r="AX2882" s="20">
        <f t="shared" si="1657"/>
        <v>1</v>
      </c>
      <c r="AY2882" s="20">
        <f t="shared" si="1630"/>
        <v>0</v>
      </c>
      <c r="AZ2882" s="116">
        <v>42128</v>
      </c>
      <c r="BA2882" s="117">
        <v>15.99</v>
      </c>
      <c r="BB2882" s="118">
        <v>15.925000000000001</v>
      </c>
      <c r="BC2882" s="76">
        <f t="shared" si="1638"/>
        <v>16.463636363636365</v>
      </c>
      <c r="BD2882" s="76">
        <f t="shared" si="1639"/>
        <v>16.449705882352944</v>
      </c>
      <c r="BE2882" s="77">
        <f t="shared" si="1645"/>
        <v>-3.2716731087796817E-2</v>
      </c>
      <c r="BF2882" s="77">
        <f t="shared" si="1636"/>
        <v>-2.7946146006544183E-2</v>
      </c>
    </row>
    <row r="2883" spans="1:58" s="23" customFormat="1" ht="15.75" customHeight="1" x14ac:dyDescent="0.4">
      <c r="A2883" s="116">
        <v>42124</v>
      </c>
      <c r="B2883" s="112">
        <v>15.525</v>
      </c>
      <c r="C2883" s="112">
        <v>16.625</v>
      </c>
      <c r="D2883" s="112">
        <v>17.375</v>
      </c>
      <c r="E2883" s="112">
        <v>17.774999999999999</v>
      </c>
      <c r="F2883" s="112">
        <v>18.324999999999999</v>
      </c>
      <c r="G2883" s="112">
        <v>18.675000000000001</v>
      </c>
      <c r="H2883" s="113">
        <v>18.975000000000001</v>
      </c>
      <c r="I2883" s="90">
        <f t="shared" si="1658"/>
        <v>16.053000000000001</v>
      </c>
      <c r="J2883" s="90">
        <f t="shared" si="1659"/>
        <v>16.984999999999999</v>
      </c>
      <c r="K2883" s="114">
        <v>13</v>
      </c>
      <c r="L2883" s="115">
        <v>0.04</v>
      </c>
      <c r="M2883" s="90">
        <v>15.06</v>
      </c>
      <c r="N2883" s="90">
        <v>14.55</v>
      </c>
      <c r="O2883" s="90">
        <v>16.48</v>
      </c>
      <c r="P2883" s="90">
        <v>18.3</v>
      </c>
      <c r="Q2883" s="90">
        <v>20.27</v>
      </c>
      <c r="R2883" s="63">
        <f t="shared" si="1647"/>
        <v>5.1700000000000017</v>
      </c>
      <c r="S2883" s="64">
        <f t="shared" si="1646"/>
        <v>8.6631814787154607E-2</v>
      </c>
      <c r="T2883" s="65">
        <f t="shared" si="1640"/>
        <v>1.0350515463917525</v>
      </c>
      <c r="U2883" s="65">
        <f t="shared" si="1640"/>
        <v>0.88288834951456308</v>
      </c>
      <c r="V2883" s="65">
        <f t="shared" si="1648"/>
        <v>0.79508196721311475</v>
      </c>
      <c r="W2883" s="65">
        <f t="shared" si="1649"/>
        <v>0.71780957079427732</v>
      </c>
      <c r="X2883" s="61">
        <f t="shared" si="1660"/>
        <v>7.0853462157809965E-2</v>
      </c>
      <c r="Y2883" s="66">
        <f t="shared" si="1650"/>
        <v>6.7510548523206912E-2</v>
      </c>
      <c r="Z2883" s="61">
        <f t="shared" si="1651"/>
        <v>5.805768392200826E-2</v>
      </c>
      <c r="AA2883" s="67">
        <f t="shared" si="1652"/>
        <v>16.053000000000001</v>
      </c>
      <c r="AB2883" s="68">
        <f t="shared" si="1653"/>
        <v>6.7010309278350486E-2</v>
      </c>
      <c r="AC2883" s="69">
        <f t="shared" si="1654"/>
        <v>0.10329896907216495</v>
      </c>
      <c r="AD2883" s="70">
        <f>_xlfn.PERCENTILE.EXC(AC2883:$AC$5675,0.5)</f>
        <v>7.8828828828828829E-2</v>
      </c>
      <c r="AE2883" s="70">
        <f>_xlfn.PERCENTILE.EXC($AC2883:AC$5675,0.35)</f>
        <v>4.4291451880257453E-2</v>
      </c>
      <c r="AF2883" s="71">
        <f t="shared" si="1642"/>
        <v>4.8255548998302089E-2</v>
      </c>
      <c r="AG2883" s="70">
        <f t="shared" si="1643"/>
        <v>-0.16227757222071817</v>
      </c>
      <c r="AH2883" s="70">
        <f t="shared" si="1644"/>
        <v>-0.22340702194780063</v>
      </c>
      <c r="AI2883" s="61" t="str">
        <f t="shared" si="1632"/>
        <v>Short VOL</v>
      </c>
      <c r="AJ2883" s="68" t="str">
        <f t="shared" si="1633"/>
        <v>Short VOL</v>
      </c>
      <c r="AK2883" s="72" t="str">
        <f t="shared" si="1634"/>
        <v>00631L</v>
      </c>
      <c r="AL2883" s="73">
        <f t="shared" ref="AL2883:AL2914" si="1661">IF(AK2883="00631L",1,0)</f>
        <v>1</v>
      </c>
      <c r="AM2883" s="72" t="str">
        <f t="shared" si="1637"/>
        <v>00631L</v>
      </c>
      <c r="AN2883" s="73">
        <f t="shared" ref="AN2883:AN2914" si="1662">IF(AM2883="00631L",1,0)</f>
        <v>1</v>
      </c>
      <c r="AO2883" s="74" t="str">
        <f t="shared" si="1631"/>
        <v>00631L</v>
      </c>
      <c r="AP2883" s="20">
        <f t="shared" ref="AP2883:AP2914" si="1663">IF(AO2883="00631L",1,0)</f>
        <v>1</v>
      </c>
      <c r="AQ2883" s="74" t="str">
        <f t="shared" si="1641"/>
        <v>00635U</v>
      </c>
      <c r="AR2883" s="20">
        <f t="shared" ref="AR2883:AR2914" si="1664">IF(AQ2883="00631L",1,0)</f>
        <v>0</v>
      </c>
      <c r="AS2883" s="74" t="str">
        <f t="shared" si="1635"/>
        <v>00635U</v>
      </c>
      <c r="AT2883" s="20">
        <f t="shared" ref="AT2883:AT2914" si="1665">IF(AS2883="00631L",1,0)</f>
        <v>0</v>
      </c>
      <c r="AU2883" s="74" t="str">
        <f t="shared" si="1655"/>
        <v>00631L</v>
      </c>
      <c r="AV2883" s="20">
        <f t="shared" ref="AV2883:AV2946" si="1666">IF(AU2883="00631L",1,0)</f>
        <v>1</v>
      </c>
      <c r="AW2883" s="74" t="str">
        <f t="shared" si="1656"/>
        <v>00631L</v>
      </c>
      <c r="AX2883" s="20">
        <f t="shared" si="1657"/>
        <v>1</v>
      </c>
      <c r="AY2883" s="20">
        <f t="shared" ref="AY2883:AY2946" si="1667">IF(AP2883=1,0,1)</f>
        <v>0</v>
      </c>
      <c r="AZ2883" s="116">
        <v>42125</v>
      </c>
      <c r="BA2883" s="117">
        <v>16.14</v>
      </c>
      <c r="BB2883" s="118">
        <v>15.887499999999999</v>
      </c>
      <c r="BC2883" s="76">
        <f t="shared" si="1638"/>
        <v>16.48046875</v>
      </c>
      <c r="BD2883" s="76">
        <f t="shared" si="1639"/>
        <v>16.470151515151514</v>
      </c>
      <c r="BE2883" s="77">
        <f t="shared" si="1645"/>
        <v>-3.598009006873671E-2</v>
      </c>
      <c r="BF2883" s="77">
        <f t="shared" si="1636"/>
        <v>-2.0045444927922762E-2</v>
      </c>
    </row>
    <row r="2884" spans="1:58" s="23" customFormat="1" ht="15.75" customHeight="1" x14ac:dyDescent="0.4">
      <c r="A2884" s="116">
        <v>42123</v>
      </c>
      <c r="B2884" s="112">
        <v>15.074999999999999</v>
      </c>
      <c r="C2884" s="112">
        <v>16.475000000000001</v>
      </c>
      <c r="D2884" s="112">
        <v>17.274999999999999</v>
      </c>
      <c r="E2884" s="112">
        <v>17.675000000000001</v>
      </c>
      <c r="F2884" s="112">
        <v>18.225000000000001</v>
      </c>
      <c r="G2884" s="112">
        <v>18.625</v>
      </c>
      <c r="H2884" s="113">
        <v>18.925000000000001</v>
      </c>
      <c r="I2884" s="90">
        <f t="shared" si="1658"/>
        <v>15.691000000000001</v>
      </c>
      <c r="J2884" s="90">
        <f t="shared" si="1659"/>
        <v>16.827000000000002</v>
      </c>
      <c r="K2884" s="114">
        <v>14</v>
      </c>
      <c r="L2884" s="115">
        <v>0.04</v>
      </c>
      <c r="M2884" s="90">
        <v>13.26</v>
      </c>
      <c r="N2884" s="90">
        <v>13.39</v>
      </c>
      <c r="O2884" s="90">
        <v>15.97</v>
      </c>
      <c r="P2884" s="90">
        <v>17.78</v>
      </c>
      <c r="Q2884" s="90">
        <v>19.940000000000001</v>
      </c>
      <c r="R2884" s="63">
        <f t="shared" si="1647"/>
        <v>7.1000000000000014</v>
      </c>
      <c r="S2884" s="64">
        <f t="shared" si="1646"/>
        <v>7.8968573730862246E-2</v>
      </c>
      <c r="T2884" s="65">
        <f t="shared" si="1640"/>
        <v>0.99029126213592222</v>
      </c>
      <c r="U2884" s="65">
        <f t="shared" si="1640"/>
        <v>0.83844708829054482</v>
      </c>
      <c r="V2884" s="65">
        <f t="shared" si="1648"/>
        <v>0.75309336332958376</v>
      </c>
      <c r="W2884" s="65">
        <f t="shared" si="1649"/>
        <v>0.67151454363089269</v>
      </c>
      <c r="X2884" s="61">
        <f t="shared" si="1660"/>
        <v>9.2868988391376597E-2</v>
      </c>
      <c r="Y2884" s="66">
        <f t="shared" si="1650"/>
        <v>7.0721357850070721E-2</v>
      </c>
      <c r="Z2884" s="61">
        <f t="shared" si="1651"/>
        <v>7.2398190045248931E-2</v>
      </c>
      <c r="AA2884" s="67">
        <f t="shared" si="1652"/>
        <v>15.690999999999999</v>
      </c>
      <c r="AB2884" s="68">
        <f t="shared" si="1653"/>
        <v>0.1258401792382374</v>
      </c>
      <c r="AC2884" s="69">
        <f t="shared" si="1654"/>
        <v>0.17184466019417463</v>
      </c>
      <c r="AD2884" s="70">
        <f>_xlfn.PERCENTILE.EXC(AC2884:$AC$5675,0.5)</f>
        <v>7.8758272332520057E-2</v>
      </c>
      <c r="AE2884" s="70">
        <f>_xlfn.PERCENTILE.EXC($AC2884:AC$5675,0.35)</f>
        <v>4.4208396123807378E-2</v>
      </c>
      <c r="AF2884" s="71">
        <f t="shared" si="1642"/>
        <v>4.7712327588243467E-2</v>
      </c>
      <c r="AG2884" s="70">
        <f t="shared" si="1643"/>
        <v>-0.16227757222071817</v>
      </c>
      <c r="AH2884" s="70">
        <f t="shared" si="1644"/>
        <v>-0.22340702194780063</v>
      </c>
      <c r="AI2884" s="61" t="str">
        <f t="shared" si="1632"/>
        <v>Short VOL</v>
      </c>
      <c r="AJ2884" s="68" t="str">
        <f t="shared" si="1633"/>
        <v>Short VOL</v>
      </c>
      <c r="AK2884" s="72" t="str">
        <f t="shared" si="1634"/>
        <v>00631L</v>
      </c>
      <c r="AL2884" s="73">
        <f t="shared" si="1661"/>
        <v>1</v>
      </c>
      <c r="AM2884" s="72" t="str">
        <f t="shared" si="1637"/>
        <v>00631L</v>
      </c>
      <c r="AN2884" s="73">
        <f t="shared" si="1662"/>
        <v>1</v>
      </c>
      <c r="AO2884" s="74" t="str">
        <f t="shared" ref="AO2884:AO2914" si="1668">IF(AC2884&gt;AF2884,"00631L",IF(AC2884&lt;AH2884,"00631L",IF(AC2884&lt;AG2884,AO2885,"00635U")))</f>
        <v>00631L</v>
      </c>
      <c r="AP2884" s="20">
        <f t="shared" si="1663"/>
        <v>1</v>
      </c>
      <c r="AQ2884" s="74" t="str">
        <f t="shared" si="1641"/>
        <v>00635U</v>
      </c>
      <c r="AR2884" s="20">
        <f t="shared" si="1664"/>
        <v>0</v>
      </c>
      <c r="AS2884" s="74" t="str">
        <f t="shared" si="1635"/>
        <v>00635U</v>
      </c>
      <c r="AT2884" s="20">
        <f t="shared" si="1665"/>
        <v>0</v>
      </c>
      <c r="AU2884" s="74" t="str">
        <f t="shared" si="1655"/>
        <v>00631L</v>
      </c>
      <c r="AV2884" s="20">
        <f t="shared" si="1666"/>
        <v>1</v>
      </c>
      <c r="AW2884" s="74" t="str">
        <f t="shared" si="1656"/>
        <v>00631L</v>
      </c>
      <c r="AX2884" s="20">
        <f t="shared" si="1657"/>
        <v>1</v>
      </c>
      <c r="AY2884" s="20">
        <f t="shared" si="1667"/>
        <v>0</v>
      </c>
      <c r="AZ2884" s="116">
        <v>42124</v>
      </c>
      <c r="BA2884" s="117">
        <v>16.2</v>
      </c>
      <c r="BB2884" s="118">
        <v>16.137499999999999</v>
      </c>
      <c r="BC2884" s="76">
        <f t="shared" si="1638"/>
        <v>16.499596774193549</v>
      </c>
      <c r="BD2884" s="76">
        <f t="shared" si="1639"/>
        <v>16.490234375</v>
      </c>
      <c r="BE2884" s="77">
        <f t="shared" si="1645"/>
        <v>-2.194579535179263E-2</v>
      </c>
      <c r="BF2884" s="77">
        <f t="shared" si="1636"/>
        <v>-1.7600379012199498E-2</v>
      </c>
    </row>
    <row r="2885" spans="1:58" s="23" customFormat="1" ht="15.75" customHeight="1" x14ac:dyDescent="0.4">
      <c r="A2885" s="116">
        <v>42122</v>
      </c>
      <c r="B2885" s="112">
        <v>14.475</v>
      </c>
      <c r="C2885" s="112">
        <v>15.975</v>
      </c>
      <c r="D2885" s="112">
        <v>16.824999999999999</v>
      </c>
      <c r="E2885" s="112">
        <v>17.324999999999999</v>
      </c>
      <c r="F2885" s="112">
        <v>17.824999999999999</v>
      </c>
      <c r="G2885" s="112">
        <v>18.274999999999999</v>
      </c>
      <c r="H2885" s="113">
        <v>18.524999999999999</v>
      </c>
      <c r="I2885" s="90">
        <f t="shared" si="1658"/>
        <v>15.074999999999999</v>
      </c>
      <c r="J2885" s="90">
        <f t="shared" si="1659"/>
        <v>16.314999999999998</v>
      </c>
      <c r="K2885" s="114">
        <v>15</v>
      </c>
      <c r="L2885" s="115">
        <v>0.04</v>
      </c>
      <c r="M2885" s="90">
        <v>11.87</v>
      </c>
      <c r="N2885" s="90">
        <v>12.41</v>
      </c>
      <c r="O2885" s="90">
        <v>15.31</v>
      </c>
      <c r="P2885" s="90">
        <v>17.399999999999999</v>
      </c>
      <c r="Q2885" s="90">
        <v>19.649999999999999</v>
      </c>
      <c r="R2885" s="63">
        <f t="shared" si="1647"/>
        <v>8.43</v>
      </c>
      <c r="S2885" s="64">
        <f t="shared" si="1646"/>
        <v>-5.4115853658536515E-2</v>
      </c>
      <c r="T2885" s="65">
        <f t="shared" si="1640"/>
        <v>0.95648670427074933</v>
      </c>
      <c r="U2885" s="65">
        <f t="shared" si="1640"/>
        <v>0.81058131939908551</v>
      </c>
      <c r="V2885" s="65">
        <f t="shared" si="1648"/>
        <v>0.71321839080459781</v>
      </c>
      <c r="W2885" s="65">
        <f t="shared" si="1649"/>
        <v>0.63155216284987281</v>
      </c>
      <c r="X2885" s="61">
        <f t="shared" si="1660"/>
        <v>0.10362694300518135</v>
      </c>
      <c r="Y2885" s="66">
        <f t="shared" si="1650"/>
        <v>6.9264069264069222E-2</v>
      </c>
      <c r="Z2885" s="61">
        <f t="shared" si="1651"/>
        <v>8.225538971807618E-2</v>
      </c>
      <c r="AA2885" s="67">
        <f t="shared" si="1652"/>
        <v>15.074999999999999</v>
      </c>
      <c r="AB2885" s="68">
        <f t="shared" si="1653"/>
        <v>0.16639806607574534</v>
      </c>
      <c r="AC2885" s="69">
        <f t="shared" si="1654"/>
        <v>0.21474617244157931</v>
      </c>
      <c r="AD2885" s="70">
        <f>_xlfn.PERCENTILE.EXC(AC2885:$AC$5675,0.5)</f>
        <v>7.8687715836211272E-2</v>
      </c>
      <c r="AE2885" s="70">
        <f>_xlfn.PERCENTILE.EXC($AC2885:AC$5675,0.35)</f>
        <v>4.4125340367357296E-2</v>
      </c>
      <c r="AF2885" s="71">
        <f t="shared" si="1642"/>
        <v>4.7712327588243467E-2</v>
      </c>
      <c r="AG2885" s="70">
        <f t="shared" si="1643"/>
        <v>-0.16227757222071817</v>
      </c>
      <c r="AH2885" s="70">
        <f t="shared" si="1644"/>
        <v>-0.22340702194780063</v>
      </c>
      <c r="AI2885" s="61" t="str">
        <f t="shared" ref="AI2885:AI2948" si="1669">IF(AC2885&gt;AD2885,"Short VOL","Safety")</f>
        <v>Short VOL</v>
      </c>
      <c r="AJ2885" s="68" t="str">
        <f t="shared" ref="AJ2885:AJ2948" si="1670">IF(AC2885&gt;AF2885,"Short VOL","Safety")</f>
        <v>Short VOL</v>
      </c>
      <c r="AK2885" s="72" t="str">
        <f t="shared" ref="AK2885:AK2914" si="1671">IF(AO2885 = "00631L","00631L",IF(AS2885 = "00631L","00631L","00635U"))</f>
        <v>00631L</v>
      </c>
      <c r="AL2885" s="73">
        <f t="shared" si="1661"/>
        <v>1</v>
      </c>
      <c r="AM2885" s="72" t="str">
        <f t="shared" si="1637"/>
        <v>00631L</v>
      </c>
      <c r="AN2885" s="73">
        <f t="shared" si="1662"/>
        <v>1</v>
      </c>
      <c r="AO2885" s="74" t="str">
        <f t="shared" si="1668"/>
        <v>00631L</v>
      </c>
      <c r="AP2885" s="20">
        <f t="shared" si="1663"/>
        <v>1</v>
      </c>
      <c r="AQ2885" s="74" t="str">
        <f t="shared" si="1641"/>
        <v>00635U</v>
      </c>
      <c r="AR2885" s="20">
        <f t="shared" si="1664"/>
        <v>0</v>
      </c>
      <c r="AS2885" s="74" t="str">
        <f t="shared" ref="AS2885:AS2914" si="1672">IF(BA2885&gt;BD2885,IF(BF2885&lt;0.2,"00631L","00635U"),"00635U")</f>
        <v>00635U</v>
      </c>
      <c r="AT2885" s="20">
        <f t="shared" si="1665"/>
        <v>0</v>
      </c>
      <c r="AU2885" s="74" t="str">
        <f t="shared" si="1655"/>
        <v>00631L</v>
      </c>
      <c r="AV2885" s="20">
        <f t="shared" si="1666"/>
        <v>1</v>
      </c>
      <c r="AW2885" s="74" t="str">
        <f t="shared" si="1656"/>
        <v>00631L</v>
      </c>
      <c r="AX2885" s="20">
        <f t="shared" si="1657"/>
        <v>1</v>
      </c>
      <c r="AY2885" s="20">
        <f t="shared" si="1667"/>
        <v>0</v>
      </c>
      <c r="AZ2885" s="116">
        <v>42123</v>
      </c>
      <c r="BA2885" s="117">
        <v>16.190000000000001</v>
      </c>
      <c r="BB2885" s="118">
        <v>16.274999999999999</v>
      </c>
      <c r="BC2885" s="76">
        <f t="shared" si="1638"/>
        <v>16.51166666666667</v>
      </c>
      <c r="BD2885" s="76">
        <f t="shared" si="1639"/>
        <v>16.501290322580648</v>
      </c>
      <c r="BE2885" s="77">
        <f t="shared" si="1645"/>
        <v>-1.4333299687090238E-2</v>
      </c>
      <c r="BF2885" s="77">
        <f t="shared" ref="BF2885:BF2915" si="1673">(BA2885-BD2885)/BD2885</f>
        <v>-1.8864604918481513E-2</v>
      </c>
    </row>
    <row r="2886" spans="1:58" s="23" customFormat="1" ht="15.75" customHeight="1" x14ac:dyDescent="0.4">
      <c r="A2886" s="116">
        <v>42121</v>
      </c>
      <c r="B2886" s="112">
        <v>15.125</v>
      </c>
      <c r="C2886" s="112">
        <v>16.475000000000001</v>
      </c>
      <c r="D2886" s="112">
        <v>17.225000000000001</v>
      </c>
      <c r="E2886" s="112">
        <v>17.675000000000001</v>
      </c>
      <c r="F2886" s="112">
        <v>18.225000000000001</v>
      </c>
      <c r="G2886" s="112">
        <v>18.625</v>
      </c>
      <c r="H2886" s="113">
        <v>18.875</v>
      </c>
      <c r="I2886" s="90">
        <f t="shared" si="1658"/>
        <v>15.611000000000001</v>
      </c>
      <c r="J2886" s="90">
        <f t="shared" si="1659"/>
        <v>16.745000000000001</v>
      </c>
      <c r="K2886" s="114">
        <v>16</v>
      </c>
      <c r="L2886" s="115">
        <v>0.04</v>
      </c>
      <c r="M2886" s="90">
        <v>12.72</v>
      </c>
      <c r="N2886" s="90">
        <v>13.12</v>
      </c>
      <c r="O2886" s="90">
        <v>15.93</v>
      </c>
      <c r="P2886" s="90">
        <v>17.829999999999998</v>
      </c>
      <c r="Q2886" s="90">
        <v>19.91</v>
      </c>
      <c r="R2886" s="63">
        <f t="shared" si="1647"/>
        <v>7.9199999999999982</v>
      </c>
      <c r="S2886" s="64">
        <f t="shared" si="1646"/>
        <v>6.7534580960130194E-2</v>
      </c>
      <c r="T2886" s="65">
        <f t="shared" si="1640"/>
        <v>0.9695121951219513</v>
      </c>
      <c r="U2886" s="65">
        <f t="shared" si="1640"/>
        <v>0.82360326428123032</v>
      </c>
      <c r="V2886" s="65">
        <f t="shared" si="1648"/>
        <v>0.73583847448121142</v>
      </c>
      <c r="W2886" s="65">
        <f t="shared" si="1649"/>
        <v>0.65896534404821694</v>
      </c>
      <c r="X2886" s="61">
        <f t="shared" si="1660"/>
        <v>8.9256198347107532E-2</v>
      </c>
      <c r="Y2886" s="66">
        <f t="shared" si="1650"/>
        <v>6.789250353606785E-2</v>
      </c>
      <c r="Z2886" s="61">
        <f t="shared" si="1651"/>
        <v>7.2641086413426453E-2</v>
      </c>
      <c r="AA2886" s="67">
        <f t="shared" si="1652"/>
        <v>15.611000000000001</v>
      </c>
      <c r="AB2886" s="68">
        <f t="shared" si="1653"/>
        <v>0.15282012195121958</v>
      </c>
      <c r="AC2886" s="69">
        <f t="shared" si="1654"/>
        <v>0.18986280487804891</v>
      </c>
      <c r="AD2886" s="70">
        <f>_xlfn.PERCENTILE.EXC(AC2886:$AC$5675,0.5)</f>
        <v>7.867639665469682E-2</v>
      </c>
      <c r="AE2886" s="70">
        <f>_xlfn.PERCENTILE.EXC($AC2886:AC$5675,0.35)</f>
        <v>4.4064024031791618E-2</v>
      </c>
      <c r="AF2886" s="71">
        <f t="shared" si="1642"/>
        <v>4.7712327588243467E-2</v>
      </c>
      <c r="AG2886" s="70">
        <f t="shared" si="1643"/>
        <v>-0.16227757222071817</v>
      </c>
      <c r="AH2886" s="70">
        <f t="shared" si="1644"/>
        <v>-0.22340702194780063</v>
      </c>
      <c r="AI2886" s="61" t="str">
        <f t="shared" si="1669"/>
        <v>Short VOL</v>
      </c>
      <c r="AJ2886" s="68" t="str">
        <f t="shared" si="1670"/>
        <v>Short VOL</v>
      </c>
      <c r="AK2886" s="72" t="str">
        <f t="shared" si="1671"/>
        <v>00631L</v>
      </c>
      <c r="AL2886" s="73">
        <f t="shared" si="1661"/>
        <v>1</v>
      </c>
      <c r="AM2886" s="72" t="str">
        <f t="shared" ref="AM2886:AM2914" si="1674">IF(AO2886&lt;&gt;AQ2886,AM2887,AO2886)</f>
        <v>00631L</v>
      </c>
      <c r="AN2886" s="73">
        <f t="shared" si="1662"/>
        <v>1</v>
      </c>
      <c r="AO2886" s="74" t="str">
        <f t="shared" si="1668"/>
        <v>00631L</v>
      </c>
      <c r="AP2886" s="20">
        <f t="shared" si="1663"/>
        <v>1</v>
      </c>
      <c r="AQ2886" s="74" t="str">
        <f t="shared" si="1641"/>
        <v>00635U</v>
      </c>
      <c r="AR2886" s="20">
        <f t="shared" si="1664"/>
        <v>0</v>
      </c>
      <c r="AS2886" s="74" t="str">
        <f t="shared" si="1672"/>
        <v>00635U</v>
      </c>
      <c r="AT2886" s="20">
        <f t="shared" si="1665"/>
        <v>0</v>
      </c>
      <c r="AU2886" s="74" t="str">
        <f t="shared" si="1655"/>
        <v>00631L</v>
      </c>
      <c r="AV2886" s="20">
        <f t="shared" si="1666"/>
        <v>1</v>
      </c>
      <c r="AW2886" s="74" t="str">
        <f t="shared" si="1656"/>
        <v>00631L</v>
      </c>
      <c r="AX2886" s="20">
        <f t="shared" si="1657"/>
        <v>1</v>
      </c>
      <c r="AY2886" s="20">
        <f t="shared" si="1667"/>
        <v>0</v>
      </c>
      <c r="AZ2886" s="116">
        <v>42122</v>
      </c>
      <c r="BA2886" s="117">
        <v>16.309999999999999</v>
      </c>
      <c r="BB2886" s="118">
        <v>16.324999999999999</v>
      </c>
      <c r="BC2886" s="76">
        <f t="shared" ref="BC2886:BC2914" si="1675">AVERAGE(BB2886:BB2945)</f>
        <v>16.519827586206898</v>
      </c>
      <c r="BD2886" s="76">
        <f t="shared" ref="BD2886:BD2915" si="1676">AVERAGE(BA2886,BB2886:BB2944)</f>
        <v>16.512833333333337</v>
      </c>
      <c r="BE2886" s="77">
        <f t="shared" si="1645"/>
        <v>-1.1793560507227571E-2</v>
      </c>
      <c r="BF2886" s="77">
        <f t="shared" si="1673"/>
        <v>-1.2283375556385709E-2</v>
      </c>
    </row>
    <row r="2887" spans="1:58" s="23" customFormat="1" ht="15.75" customHeight="1" x14ac:dyDescent="0.4">
      <c r="A2887" s="116">
        <v>42118</v>
      </c>
      <c r="B2887" s="112">
        <v>14.625</v>
      </c>
      <c r="C2887" s="112">
        <v>16.175000000000001</v>
      </c>
      <c r="D2887" s="112">
        <v>17.024999999999999</v>
      </c>
      <c r="E2887" s="112">
        <v>17.475000000000001</v>
      </c>
      <c r="F2887" s="112">
        <v>18.024999999999999</v>
      </c>
      <c r="G2887" s="112">
        <v>18.475000000000001</v>
      </c>
      <c r="H2887" s="113">
        <v>18.725000000000001</v>
      </c>
      <c r="I2887" s="90">
        <f t="shared" si="1658"/>
        <v>15.121</v>
      </c>
      <c r="J2887" s="90">
        <f t="shared" si="1659"/>
        <v>16.446999999999999</v>
      </c>
      <c r="K2887" s="114">
        <v>17</v>
      </c>
      <c r="L2887" s="115">
        <v>0.04</v>
      </c>
      <c r="M2887" s="90">
        <v>10.86</v>
      </c>
      <c r="N2887" s="90">
        <v>12.29</v>
      </c>
      <c r="O2887" s="90">
        <v>15.26</v>
      </c>
      <c r="P2887" s="90">
        <v>17.43</v>
      </c>
      <c r="Q2887" s="90">
        <v>19.690000000000001</v>
      </c>
      <c r="R2887" s="63">
        <f t="shared" si="1647"/>
        <v>9.5399999999999991</v>
      </c>
      <c r="S2887" s="64">
        <f t="shared" si="1646"/>
        <v>-1.5224358974359076E-2</v>
      </c>
      <c r="T2887" s="65">
        <f t="shared" si="1640"/>
        <v>0.88364524003254685</v>
      </c>
      <c r="U2887" s="65">
        <f t="shared" si="1640"/>
        <v>0.8053735255570118</v>
      </c>
      <c r="V2887" s="65">
        <f t="shared" si="1648"/>
        <v>0.70510613884107853</v>
      </c>
      <c r="W2887" s="65">
        <f t="shared" si="1649"/>
        <v>0.62417470797359054</v>
      </c>
      <c r="X2887" s="61">
        <f t="shared" si="1660"/>
        <v>0.10598290598290604</v>
      </c>
      <c r="Y2887" s="66">
        <f t="shared" si="1650"/>
        <v>7.1530758226037189E-2</v>
      </c>
      <c r="Z2887" s="61">
        <f t="shared" si="1651"/>
        <v>8.7692612922425681E-2</v>
      </c>
      <c r="AA2887" s="67">
        <f t="shared" si="1652"/>
        <v>15.120999999999999</v>
      </c>
      <c r="AB2887" s="68">
        <f t="shared" si="1653"/>
        <v>0.18999186330349888</v>
      </c>
      <c r="AC2887" s="69">
        <f t="shared" si="1654"/>
        <v>0.23034987794955245</v>
      </c>
      <c r="AD2887" s="70">
        <f>_xlfn.PERCENTILE.EXC(AC2887:$AC$5675,0.5)</f>
        <v>7.8665077473182368E-2</v>
      </c>
      <c r="AE2887" s="70">
        <f>_xlfn.PERCENTILE.EXC($AC2887:AC$5675,0.35)</f>
        <v>4.4031693590738434E-2</v>
      </c>
      <c r="AF2887" s="71">
        <f t="shared" si="1642"/>
        <v>4.7712327588243467E-2</v>
      </c>
      <c r="AG2887" s="70">
        <f t="shared" si="1643"/>
        <v>-0.16227757222071817</v>
      </c>
      <c r="AH2887" s="70">
        <f t="shared" si="1644"/>
        <v>-0.22340702194780063</v>
      </c>
      <c r="AI2887" s="61" t="str">
        <f t="shared" si="1669"/>
        <v>Short VOL</v>
      </c>
      <c r="AJ2887" s="68" t="str">
        <f t="shared" si="1670"/>
        <v>Short VOL</v>
      </c>
      <c r="AK2887" s="72" t="str">
        <f t="shared" si="1671"/>
        <v>00631L</v>
      </c>
      <c r="AL2887" s="73">
        <f t="shared" si="1661"/>
        <v>1</v>
      </c>
      <c r="AM2887" s="72" t="str">
        <f t="shared" si="1674"/>
        <v>00631L</v>
      </c>
      <c r="AN2887" s="73">
        <f t="shared" si="1662"/>
        <v>1</v>
      </c>
      <c r="AO2887" s="74" t="str">
        <f t="shared" si="1668"/>
        <v>00631L</v>
      </c>
      <c r="AP2887" s="20">
        <f t="shared" si="1663"/>
        <v>1</v>
      </c>
      <c r="AQ2887" s="74" t="str">
        <f t="shared" si="1641"/>
        <v>00635U</v>
      </c>
      <c r="AR2887" s="20">
        <f t="shared" si="1664"/>
        <v>0</v>
      </c>
      <c r="AS2887" s="74" t="str">
        <f t="shared" si="1672"/>
        <v>00635U</v>
      </c>
      <c r="AT2887" s="20">
        <f t="shared" si="1665"/>
        <v>0</v>
      </c>
      <c r="AU2887" s="74" t="str">
        <f t="shared" si="1655"/>
        <v>00631L</v>
      </c>
      <c r="AV2887" s="20">
        <f t="shared" si="1666"/>
        <v>1</v>
      </c>
      <c r="AW2887" s="74" t="str">
        <f t="shared" si="1656"/>
        <v>00631L</v>
      </c>
      <c r="AX2887" s="20">
        <f t="shared" si="1657"/>
        <v>1</v>
      </c>
      <c r="AY2887" s="20">
        <f t="shared" si="1667"/>
        <v>0</v>
      </c>
      <c r="AZ2887" s="116">
        <v>42121</v>
      </c>
      <c r="BA2887" s="117">
        <v>16.260000000000002</v>
      </c>
      <c r="BB2887" s="118">
        <v>16.3125</v>
      </c>
      <c r="BC2887" s="76">
        <f t="shared" si="1675"/>
        <v>16.526785714285715</v>
      </c>
      <c r="BD2887" s="76">
        <f t="shared" si="1676"/>
        <v>16.517586206896553</v>
      </c>
      <c r="BE2887" s="77">
        <f t="shared" si="1645"/>
        <v>-1.2965964343598115E-2</v>
      </c>
      <c r="BF2887" s="77">
        <f t="shared" si="1673"/>
        <v>-1.5594663994488608E-2</v>
      </c>
    </row>
    <row r="2888" spans="1:58" s="23" customFormat="1" ht="15.75" customHeight="1" x14ac:dyDescent="0.4">
      <c r="A2888" s="116">
        <v>42117</v>
      </c>
      <c r="B2888" s="112">
        <v>14.725</v>
      </c>
      <c r="C2888" s="112">
        <v>16.175000000000001</v>
      </c>
      <c r="D2888" s="112">
        <v>17.024999999999999</v>
      </c>
      <c r="E2888" s="112">
        <v>17.475000000000001</v>
      </c>
      <c r="F2888" s="112">
        <v>18.024999999999999</v>
      </c>
      <c r="G2888" s="112">
        <v>18.475000000000001</v>
      </c>
      <c r="H2888" s="113">
        <v>18.725000000000001</v>
      </c>
      <c r="I2888" s="90">
        <f t="shared" si="1658"/>
        <v>15.131</v>
      </c>
      <c r="J2888" s="90">
        <f t="shared" si="1659"/>
        <v>16.413</v>
      </c>
      <c r="K2888" s="114">
        <v>18</v>
      </c>
      <c r="L2888" s="115">
        <v>0.04</v>
      </c>
      <c r="M2888" s="90">
        <v>11.84</v>
      </c>
      <c r="N2888" s="90">
        <v>12.48</v>
      </c>
      <c r="O2888" s="90">
        <v>15.17</v>
      </c>
      <c r="P2888" s="90">
        <v>17.46</v>
      </c>
      <c r="Q2888" s="90">
        <v>19.600000000000001</v>
      </c>
      <c r="R2888" s="63">
        <f t="shared" si="1647"/>
        <v>8.3100000000000023</v>
      </c>
      <c r="S2888" s="64">
        <f t="shared" si="1646"/>
        <v>-1.809598741148705E-2</v>
      </c>
      <c r="T2888" s="65">
        <f t="shared" si="1640"/>
        <v>0.94871794871794868</v>
      </c>
      <c r="U2888" s="65">
        <f t="shared" si="1640"/>
        <v>0.82267633487145686</v>
      </c>
      <c r="V2888" s="65">
        <f t="shared" si="1648"/>
        <v>0.71477663230240551</v>
      </c>
      <c r="W2888" s="65">
        <f t="shared" si="1649"/>
        <v>0.63673469387755099</v>
      </c>
      <c r="X2888" s="61">
        <f t="shared" si="1660"/>
        <v>9.8471986417657115E-2</v>
      </c>
      <c r="Y2888" s="66">
        <f t="shared" si="1650"/>
        <v>7.1530758226037189E-2</v>
      </c>
      <c r="Z2888" s="61">
        <f t="shared" si="1651"/>
        <v>8.4726719978851367E-2</v>
      </c>
      <c r="AA2888" s="67">
        <f t="shared" si="1652"/>
        <v>15.131</v>
      </c>
      <c r="AB2888" s="68">
        <f t="shared" si="1653"/>
        <v>0.17988782051282046</v>
      </c>
      <c r="AC2888" s="69">
        <f t="shared" si="1654"/>
        <v>0.21241987179487176</v>
      </c>
      <c r="AD2888" s="70">
        <f>_xlfn.PERCENTILE.EXC(AC2888:$AC$5675,0.5)</f>
        <v>7.866169632555263E-2</v>
      </c>
      <c r="AE2888" s="70">
        <f>_xlfn.PERCENTILE.EXC($AC2888:AC$5675,0.35)</f>
        <v>4.3999363149685264E-2</v>
      </c>
      <c r="AF2888" s="71">
        <f t="shared" si="1642"/>
        <v>4.7712327588243467E-2</v>
      </c>
      <c r="AG2888" s="70">
        <f t="shared" si="1643"/>
        <v>-0.16227757222071817</v>
      </c>
      <c r="AH2888" s="70">
        <f t="shared" si="1644"/>
        <v>-0.22340702194780063</v>
      </c>
      <c r="AI2888" s="61" t="str">
        <f t="shared" si="1669"/>
        <v>Short VOL</v>
      </c>
      <c r="AJ2888" s="68" t="str">
        <f t="shared" si="1670"/>
        <v>Short VOL</v>
      </c>
      <c r="AK2888" s="72" t="str">
        <f t="shared" si="1671"/>
        <v>00631L</v>
      </c>
      <c r="AL2888" s="73">
        <f t="shared" si="1661"/>
        <v>1</v>
      </c>
      <c r="AM2888" s="72" t="str">
        <f t="shared" si="1674"/>
        <v>00631L</v>
      </c>
      <c r="AN2888" s="73">
        <f t="shared" si="1662"/>
        <v>1</v>
      </c>
      <c r="AO2888" s="74" t="str">
        <f t="shared" si="1668"/>
        <v>00631L</v>
      </c>
      <c r="AP2888" s="20">
        <f t="shared" si="1663"/>
        <v>1</v>
      </c>
      <c r="AQ2888" s="74" t="str">
        <f t="shared" si="1641"/>
        <v>00635U</v>
      </c>
      <c r="AR2888" s="20">
        <f t="shared" si="1664"/>
        <v>0</v>
      </c>
      <c r="AS2888" s="74" t="str">
        <f t="shared" si="1672"/>
        <v>00635U</v>
      </c>
      <c r="AT2888" s="20">
        <f t="shared" si="1665"/>
        <v>0</v>
      </c>
      <c r="AU2888" s="74" t="str">
        <f t="shared" si="1655"/>
        <v>00631L</v>
      </c>
      <c r="AV2888" s="20">
        <f t="shared" si="1666"/>
        <v>1</v>
      </c>
      <c r="AW2888" s="74" t="str">
        <f t="shared" si="1656"/>
        <v>00631L</v>
      </c>
      <c r="AX2888" s="20">
        <f t="shared" si="1657"/>
        <v>1</v>
      </c>
      <c r="AY2888" s="20">
        <f t="shared" si="1667"/>
        <v>0</v>
      </c>
      <c r="AZ2888" s="116">
        <v>42118</v>
      </c>
      <c r="BA2888" s="117">
        <v>16.489999999999998</v>
      </c>
      <c r="BB2888" s="118">
        <v>16.324999999999999</v>
      </c>
      <c r="BC2888" s="76">
        <f t="shared" si="1675"/>
        <v>16.534722222222225</v>
      </c>
      <c r="BD2888" s="76">
        <f t="shared" si="1676"/>
        <v>16.533125000000002</v>
      </c>
      <c r="BE2888" s="77">
        <f t="shared" si="1645"/>
        <v>-1.2683746325073707E-2</v>
      </c>
      <c r="BF2888" s="77">
        <f t="shared" si="1673"/>
        <v>-2.6083998034251484E-3</v>
      </c>
    </row>
    <row r="2889" spans="1:58" s="23" customFormat="1" ht="15.75" customHeight="1" x14ac:dyDescent="0.4">
      <c r="A2889" s="116">
        <v>42116</v>
      </c>
      <c r="B2889" s="112">
        <v>14.925000000000001</v>
      </c>
      <c r="C2889" s="112">
        <v>16.324999999999999</v>
      </c>
      <c r="D2889" s="112">
        <v>17.175000000000001</v>
      </c>
      <c r="E2889" s="112">
        <v>17.600000000000001</v>
      </c>
      <c r="F2889" s="112">
        <v>18.125</v>
      </c>
      <c r="G2889" s="112">
        <v>18.574999999999999</v>
      </c>
      <c r="H2889" s="113">
        <v>18.875</v>
      </c>
      <c r="I2889" s="90">
        <f t="shared" si="1658"/>
        <v>15.261000000000001</v>
      </c>
      <c r="J2889" s="90">
        <f t="shared" si="1659"/>
        <v>16.529</v>
      </c>
      <c r="K2889" s="114">
        <v>19</v>
      </c>
      <c r="L2889" s="115">
        <v>0.04</v>
      </c>
      <c r="M2889" s="90">
        <v>11.83</v>
      </c>
      <c r="N2889" s="90">
        <v>12.71</v>
      </c>
      <c r="O2889" s="90">
        <v>15.46</v>
      </c>
      <c r="P2889" s="90">
        <v>17.48</v>
      </c>
      <c r="Q2889" s="90">
        <v>19.66</v>
      </c>
      <c r="R2889" s="63">
        <f t="shared" si="1647"/>
        <v>8.3999999999999986</v>
      </c>
      <c r="S2889" s="64">
        <f t="shared" si="1646"/>
        <v>-4.0754716981132012E-2</v>
      </c>
      <c r="T2889" s="65">
        <f t="shared" ref="T2889:U2952" si="1677">M2889/N2889</f>
        <v>0.93076317859952784</v>
      </c>
      <c r="U2889" s="65">
        <f t="shared" si="1677"/>
        <v>0.82212160413971536</v>
      </c>
      <c r="V2889" s="65">
        <f t="shared" si="1648"/>
        <v>0.72711670480549206</v>
      </c>
      <c r="W2889" s="65">
        <f t="shared" si="1649"/>
        <v>0.64649033570701941</v>
      </c>
      <c r="X2889" s="61">
        <f t="shared" si="1660"/>
        <v>9.3802345058626363E-2</v>
      </c>
      <c r="Y2889" s="66">
        <f t="shared" si="1650"/>
        <v>7.2443181818181726E-2</v>
      </c>
      <c r="Z2889" s="61">
        <f t="shared" si="1651"/>
        <v>8.3087608937815263E-2</v>
      </c>
      <c r="AA2889" s="67">
        <f t="shared" si="1652"/>
        <v>15.260999999999999</v>
      </c>
      <c r="AB2889" s="68">
        <f t="shared" si="1653"/>
        <v>0.17427222659323366</v>
      </c>
      <c r="AC2889" s="69">
        <f t="shared" si="1654"/>
        <v>0.20070810385523197</v>
      </c>
      <c r="AD2889" s="70">
        <f>_xlfn.PERCENTILE.EXC(AC2889:$AC$5675,0.5)</f>
        <v>7.8658315177922891E-2</v>
      </c>
      <c r="AE2889" s="70">
        <f>_xlfn.PERCENTILE.EXC($AC2889:AC$5675,0.35)</f>
        <v>4.3984872488304932E-2</v>
      </c>
      <c r="AF2889" s="71">
        <f t="shared" si="1642"/>
        <v>4.7712327588243467E-2</v>
      </c>
      <c r="AG2889" s="70">
        <f t="shared" si="1643"/>
        <v>-0.16227757222071817</v>
      </c>
      <c r="AH2889" s="70">
        <f t="shared" si="1644"/>
        <v>-0.22340702194780063</v>
      </c>
      <c r="AI2889" s="61" t="str">
        <f t="shared" si="1669"/>
        <v>Short VOL</v>
      </c>
      <c r="AJ2889" s="68" t="str">
        <f t="shared" si="1670"/>
        <v>Short VOL</v>
      </c>
      <c r="AK2889" s="72" t="str">
        <f t="shared" si="1671"/>
        <v>00631L</v>
      </c>
      <c r="AL2889" s="73">
        <f t="shared" si="1661"/>
        <v>1</v>
      </c>
      <c r="AM2889" s="72" t="str">
        <f t="shared" si="1674"/>
        <v>00631L</v>
      </c>
      <c r="AN2889" s="73">
        <f t="shared" si="1662"/>
        <v>1</v>
      </c>
      <c r="AO2889" s="74" t="str">
        <f t="shared" si="1668"/>
        <v>00631L</v>
      </c>
      <c r="AP2889" s="20">
        <f t="shared" si="1663"/>
        <v>1</v>
      </c>
      <c r="AQ2889" s="74" t="str">
        <f t="shared" si="1641"/>
        <v>00631L</v>
      </c>
      <c r="AR2889" s="20">
        <f t="shared" si="1664"/>
        <v>1</v>
      </c>
      <c r="AS2889" s="74" t="str">
        <f t="shared" si="1672"/>
        <v>00631L</v>
      </c>
      <c r="AT2889" s="20">
        <f t="shared" si="1665"/>
        <v>1</v>
      </c>
      <c r="AU2889" s="74" t="str">
        <f t="shared" si="1655"/>
        <v>00631L</v>
      </c>
      <c r="AV2889" s="20">
        <f t="shared" si="1666"/>
        <v>1</v>
      </c>
      <c r="AW2889" s="74" t="str">
        <f t="shared" si="1656"/>
        <v>00631L</v>
      </c>
      <c r="AX2889" s="20">
        <f t="shared" si="1657"/>
        <v>1</v>
      </c>
      <c r="AY2889" s="20">
        <f t="shared" si="1667"/>
        <v>0</v>
      </c>
      <c r="AZ2889" s="116">
        <v>42117</v>
      </c>
      <c r="BA2889" s="117">
        <v>16.559999999999999</v>
      </c>
      <c r="BB2889" s="118">
        <v>16.55</v>
      </c>
      <c r="BC2889" s="76">
        <f t="shared" si="1675"/>
        <v>16.542788461538464</v>
      </c>
      <c r="BD2889" s="76">
        <f t="shared" si="1676"/>
        <v>16.543425925925927</v>
      </c>
      <c r="BE2889" s="77">
        <f t="shared" si="1645"/>
        <v>4.3593245953082099E-4</v>
      </c>
      <c r="BF2889" s="77">
        <f t="shared" si="1673"/>
        <v>1.0018525877459078E-3</v>
      </c>
    </row>
    <row r="2890" spans="1:58" s="23" customFormat="1" ht="15.75" customHeight="1" x14ac:dyDescent="0.4">
      <c r="A2890" s="116">
        <v>42115</v>
      </c>
      <c r="B2890" s="112">
        <v>15.125</v>
      </c>
      <c r="C2890" s="112">
        <v>16.524999999999999</v>
      </c>
      <c r="D2890" s="112">
        <v>17.324999999999999</v>
      </c>
      <c r="E2890" s="112">
        <v>17.725000000000001</v>
      </c>
      <c r="F2890" s="112">
        <v>18.225000000000001</v>
      </c>
      <c r="G2890" s="112">
        <v>18.675000000000001</v>
      </c>
      <c r="H2890" s="113">
        <v>18.925000000000001</v>
      </c>
      <c r="I2890" s="90">
        <f t="shared" si="1658"/>
        <v>15.404999999999999</v>
      </c>
      <c r="J2890" s="90">
        <f t="shared" si="1659"/>
        <v>16.684999999999999</v>
      </c>
      <c r="K2890" s="114">
        <v>20</v>
      </c>
      <c r="L2890" s="115">
        <v>0.04</v>
      </c>
      <c r="M2890" s="90">
        <v>12.58</v>
      </c>
      <c r="N2890" s="90">
        <v>13.25</v>
      </c>
      <c r="O2890" s="90">
        <v>15.52</v>
      </c>
      <c r="P2890" s="90">
        <v>17.73</v>
      </c>
      <c r="Q2890" s="90">
        <v>19.809999999999999</v>
      </c>
      <c r="R2890" s="63">
        <f t="shared" si="1647"/>
        <v>7.4200000000000017</v>
      </c>
      <c r="S2890" s="64">
        <f t="shared" si="1646"/>
        <v>-3.7593984962406546E-3</v>
      </c>
      <c r="T2890" s="65">
        <f t="shared" si="1677"/>
        <v>0.949433962264151</v>
      </c>
      <c r="U2890" s="65">
        <f t="shared" si="1677"/>
        <v>0.85373711340206193</v>
      </c>
      <c r="V2890" s="65">
        <f t="shared" si="1648"/>
        <v>0.74732092498589964</v>
      </c>
      <c r="W2890" s="65">
        <f t="shared" si="1649"/>
        <v>0.66885411408379614</v>
      </c>
      <c r="X2890" s="61">
        <f t="shared" si="1660"/>
        <v>9.2561983471074291E-2</v>
      </c>
      <c r="Y2890" s="66">
        <f t="shared" si="1650"/>
        <v>6.770098730606483E-2</v>
      </c>
      <c r="Z2890" s="61">
        <f t="shared" si="1651"/>
        <v>8.3089905874715958E-2</v>
      </c>
      <c r="AA2890" s="67">
        <f t="shared" si="1652"/>
        <v>15.405000000000001</v>
      </c>
      <c r="AB2890" s="68">
        <f t="shared" si="1653"/>
        <v>0.14150943396226415</v>
      </c>
      <c r="AC2890" s="69">
        <f t="shared" si="1654"/>
        <v>0.16264150943396236</v>
      </c>
      <c r="AD2890" s="70">
        <f>_xlfn.PERCENTILE.EXC(AC2890:$AC$5675,0.5)</f>
        <v>7.8649119771565523E-2</v>
      </c>
      <c r="AE2890" s="70">
        <f>_xlfn.PERCENTILE.EXC($AC2890:AC$5675,0.35)</f>
        <v>4.3983761661679235E-2</v>
      </c>
      <c r="AF2890" s="71">
        <f t="shared" si="1642"/>
        <v>4.7712327588243467E-2</v>
      </c>
      <c r="AG2890" s="70">
        <f t="shared" si="1643"/>
        <v>-0.16227757222071817</v>
      </c>
      <c r="AH2890" s="70">
        <f t="shared" si="1644"/>
        <v>-0.22340702194780063</v>
      </c>
      <c r="AI2890" s="61" t="str">
        <f t="shared" si="1669"/>
        <v>Short VOL</v>
      </c>
      <c r="AJ2890" s="68" t="str">
        <f t="shared" si="1670"/>
        <v>Short VOL</v>
      </c>
      <c r="AK2890" s="72" t="str">
        <f t="shared" si="1671"/>
        <v>00631L</v>
      </c>
      <c r="AL2890" s="73">
        <f t="shared" si="1661"/>
        <v>1</v>
      </c>
      <c r="AM2890" s="72" t="str">
        <f t="shared" si="1674"/>
        <v>00631L</v>
      </c>
      <c r="AN2890" s="73">
        <f t="shared" si="1662"/>
        <v>1</v>
      </c>
      <c r="AO2890" s="74" t="str">
        <f t="shared" si="1668"/>
        <v>00631L</v>
      </c>
      <c r="AP2890" s="20">
        <f t="shared" si="1663"/>
        <v>1</v>
      </c>
      <c r="AQ2890" s="74" t="str">
        <f t="shared" ref="AQ2890:AQ2914" si="1678">IF(BB2890&gt;BC2890,IF(BE2890&lt;0.2,"00631L","00635U"),"00635U")</f>
        <v>00631L</v>
      </c>
      <c r="AR2890" s="20">
        <f t="shared" si="1664"/>
        <v>1</v>
      </c>
      <c r="AS2890" s="74" t="str">
        <f t="shared" si="1672"/>
        <v>00631L</v>
      </c>
      <c r="AT2890" s="20">
        <f t="shared" si="1665"/>
        <v>1</v>
      </c>
      <c r="AU2890" s="74" t="str">
        <f t="shared" si="1655"/>
        <v>00631L</v>
      </c>
      <c r="AV2890" s="20">
        <f t="shared" si="1666"/>
        <v>1</v>
      </c>
      <c r="AW2890" s="74" t="str">
        <f t="shared" si="1656"/>
        <v>00631L</v>
      </c>
      <c r="AX2890" s="20">
        <f t="shared" si="1657"/>
        <v>1</v>
      </c>
      <c r="AY2890" s="20">
        <f t="shared" si="1667"/>
        <v>0</v>
      </c>
      <c r="AZ2890" s="116">
        <v>42116</v>
      </c>
      <c r="BA2890" s="117">
        <v>16.760000000000002</v>
      </c>
      <c r="BB2890" s="118">
        <v>16.587499999999999</v>
      </c>
      <c r="BC2890" s="76">
        <f t="shared" si="1675"/>
        <v>16.542500000000004</v>
      </c>
      <c r="BD2890" s="76">
        <f t="shared" si="1676"/>
        <v>16.550865384615385</v>
      </c>
      <c r="BE2890" s="77">
        <f t="shared" si="1645"/>
        <v>2.7202659815623144E-3</v>
      </c>
      <c r="BF2890" s="77">
        <f t="shared" si="1673"/>
        <v>1.263587193325944E-2</v>
      </c>
    </row>
    <row r="2891" spans="1:58" s="23" customFormat="1" ht="15.75" customHeight="1" x14ac:dyDescent="0.4">
      <c r="A2891" s="116">
        <v>42114</v>
      </c>
      <c r="B2891" s="112">
        <v>15.175000000000001</v>
      </c>
      <c r="C2891" s="112">
        <v>16.574999999999999</v>
      </c>
      <c r="D2891" s="112">
        <v>17.375</v>
      </c>
      <c r="E2891" s="112">
        <v>17.774999999999999</v>
      </c>
      <c r="F2891" s="112">
        <v>18.274999999999999</v>
      </c>
      <c r="G2891" s="112">
        <v>18.675000000000001</v>
      </c>
      <c r="H2891" s="113">
        <v>18.925000000000001</v>
      </c>
      <c r="I2891" s="90">
        <f t="shared" si="1658"/>
        <v>15.399000000000001</v>
      </c>
      <c r="J2891" s="90">
        <f t="shared" si="1659"/>
        <v>16.702999999999999</v>
      </c>
      <c r="K2891" s="114">
        <v>21</v>
      </c>
      <c r="L2891" s="115">
        <v>0.04</v>
      </c>
      <c r="M2891" s="90">
        <v>12.62</v>
      </c>
      <c r="N2891" s="90">
        <v>13.3</v>
      </c>
      <c r="O2891" s="90">
        <v>15.58</v>
      </c>
      <c r="P2891" s="90">
        <v>17.73</v>
      </c>
      <c r="Q2891" s="90">
        <v>19.86</v>
      </c>
      <c r="R2891" s="63">
        <f t="shared" si="1647"/>
        <v>7.3900000000000006</v>
      </c>
      <c r="S2891" s="64">
        <f t="shared" si="1646"/>
        <v>-4.2476601871850241E-2</v>
      </c>
      <c r="T2891" s="65">
        <f t="shared" si="1677"/>
        <v>0.94887218045112776</v>
      </c>
      <c r="U2891" s="65">
        <f t="shared" si="1677"/>
        <v>0.85365853658536595</v>
      </c>
      <c r="V2891" s="65">
        <f t="shared" si="1648"/>
        <v>0.75014100394811056</v>
      </c>
      <c r="W2891" s="65">
        <f t="shared" si="1649"/>
        <v>0.66968781470292049</v>
      </c>
      <c r="X2891" s="61">
        <f t="shared" si="1660"/>
        <v>9.2257001647446366E-2</v>
      </c>
      <c r="Y2891" s="66">
        <f t="shared" si="1650"/>
        <v>6.46976090014066E-2</v>
      </c>
      <c r="Z2891" s="61">
        <f t="shared" si="1651"/>
        <v>8.4680823430092755E-2</v>
      </c>
      <c r="AA2891" s="67">
        <f t="shared" si="1652"/>
        <v>15.399000000000001</v>
      </c>
      <c r="AB2891" s="68">
        <f t="shared" si="1653"/>
        <v>0.14097744360902256</v>
      </c>
      <c r="AC2891" s="69">
        <f t="shared" si="1654"/>
        <v>0.15781954887218047</v>
      </c>
      <c r="AD2891" s="70">
        <f>_xlfn.PERCENTILE.EXC(AC2891:$AC$5675,0.5)</f>
        <v>7.8639924365208155E-2</v>
      </c>
      <c r="AE2891" s="70">
        <f>_xlfn.PERCENTILE.EXC($AC2891:AC$5675,0.35)</f>
        <v>4.3982650835053538E-2</v>
      </c>
      <c r="AF2891" s="71">
        <f t="shared" si="1642"/>
        <v>4.7712327588243467E-2</v>
      </c>
      <c r="AG2891" s="70">
        <f t="shared" si="1643"/>
        <v>-0.16227757222071817</v>
      </c>
      <c r="AH2891" s="70">
        <f t="shared" si="1644"/>
        <v>-0.22340702194780063</v>
      </c>
      <c r="AI2891" s="61" t="str">
        <f t="shared" si="1669"/>
        <v>Short VOL</v>
      </c>
      <c r="AJ2891" s="68" t="str">
        <f t="shared" si="1670"/>
        <v>Short VOL</v>
      </c>
      <c r="AK2891" s="72" t="str">
        <f t="shared" si="1671"/>
        <v>00631L</v>
      </c>
      <c r="AL2891" s="73">
        <f t="shared" si="1661"/>
        <v>1</v>
      </c>
      <c r="AM2891" s="72" t="str">
        <f t="shared" si="1674"/>
        <v>00631L</v>
      </c>
      <c r="AN2891" s="73">
        <f t="shared" si="1662"/>
        <v>1</v>
      </c>
      <c r="AO2891" s="74" t="str">
        <f t="shared" si="1668"/>
        <v>00631L</v>
      </c>
      <c r="AP2891" s="20">
        <f t="shared" si="1663"/>
        <v>1</v>
      </c>
      <c r="AQ2891" s="74" t="str">
        <f t="shared" si="1678"/>
        <v>00631L</v>
      </c>
      <c r="AR2891" s="20">
        <f t="shared" si="1664"/>
        <v>1</v>
      </c>
      <c r="AS2891" s="74" t="str">
        <f t="shared" si="1672"/>
        <v>00631L</v>
      </c>
      <c r="AT2891" s="20">
        <f t="shared" si="1665"/>
        <v>1</v>
      </c>
      <c r="AU2891" s="74" t="str">
        <f t="shared" si="1655"/>
        <v>00631L</v>
      </c>
      <c r="AV2891" s="20">
        <f t="shared" si="1666"/>
        <v>1</v>
      </c>
      <c r="AW2891" s="74" t="str">
        <f t="shared" si="1656"/>
        <v>00631L</v>
      </c>
      <c r="AX2891" s="20">
        <f t="shared" si="1657"/>
        <v>1</v>
      </c>
      <c r="AY2891" s="20">
        <f t="shared" si="1667"/>
        <v>0</v>
      </c>
      <c r="AZ2891" s="116">
        <v>42115</v>
      </c>
      <c r="BA2891" s="117">
        <v>16.77</v>
      </c>
      <c r="BB2891" s="118">
        <v>16.712499999999999</v>
      </c>
      <c r="BC2891" s="76">
        <f t="shared" si="1675"/>
        <v>16.540625000000002</v>
      </c>
      <c r="BD2891" s="76">
        <f t="shared" si="1676"/>
        <v>16.549800000000001</v>
      </c>
      <c r="BE2891" s="77">
        <f t="shared" si="1645"/>
        <v>1.0391082561873956E-2</v>
      </c>
      <c r="BF2891" s="77">
        <f t="shared" si="1673"/>
        <v>1.3305296740746014E-2</v>
      </c>
    </row>
    <row r="2892" spans="1:58" s="23" customFormat="1" ht="15.75" customHeight="1" x14ac:dyDescent="0.4">
      <c r="A2892" s="116">
        <v>42111</v>
      </c>
      <c r="B2892" s="112">
        <v>15.675000000000001</v>
      </c>
      <c r="C2892" s="112">
        <v>16.875</v>
      </c>
      <c r="D2892" s="112">
        <v>17.625</v>
      </c>
      <c r="E2892" s="112">
        <v>18.024999999999999</v>
      </c>
      <c r="F2892" s="112">
        <v>18.524999999999999</v>
      </c>
      <c r="G2892" s="112">
        <v>18.875</v>
      </c>
      <c r="H2892" s="113">
        <v>19.125</v>
      </c>
      <c r="I2892" s="90">
        <f t="shared" si="1658"/>
        <v>15.819000000000001</v>
      </c>
      <c r="J2892" s="90">
        <f t="shared" si="1659"/>
        <v>16.965</v>
      </c>
      <c r="K2892" s="114">
        <v>22</v>
      </c>
      <c r="L2892" s="115">
        <v>0.04</v>
      </c>
      <c r="M2892" s="90">
        <v>12.91</v>
      </c>
      <c r="N2892" s="90">
        <v>13.89</v>
      </c>
      <c r="O2892" s="90">
        <v>16.14</v>
      </c>
      <c r="P2892" s="90">
        <v>18.059999999999999</v>
      </c>
      <c r="Q2892" s="90">
        <v>20.010000000000002</v>
      </c>
      <c r="R2892" s="63">
        <f t="shared" si="1647"/>
        <v>7.4000000000000021</v>
      </c>
      <c r="S2892" s="64">
        <f t="shared" si="1646"/>
        <v>0.10238095238095246</v>
      </c>
      <c r="T2892" s="65">
        <f t="shared" si="1677"/>
        <v>0.92944564434845212</v>
      </c>
      <c r="U2892" s="65">
        <f t="shared" si="1677"/>
        <v>0.86059479553903351</v>
      </c>
      <c r="V2892" s="65">
        <f t="shared" si="1648"/>
        <v>0.76910299003322269</v>
      </c>
      <c r="W2892" s="65">
        <f t="shared" si="1649"/>
        <v>0.69415292353823088</v>
      </c>
      <c r="X2892" s="61">
        <f t="shared" si="1660"/>
        <v>7.6555023923444931E-2</v>
      </c>
      <c r="Y2892" s="66">
        <f t="shared" si="1650"/>
        <v>6.1026352288488295E-2</v>
      </c>
      <c r="Z2892" s="61">
        <f t="shared" si="1651"/>
        <v>7.2444528731272453E-2</v>
      </c>
      <c r="AA2892" s="67">
        <f t="shared" si="1652"/>
        <v>15.819000000000001</v>
      </c>
      <c r="AB2892" s="68">
        <f t="shared" si="1653"/>
        <v>0.12850971922246221</v>
      </c>
      <c r="AC2892" s="69">
        <f t="shared" si="1654"/>
        <v>0.13887688984881211</v>
      </c>
      <c r="AD2892" s="70">
        <f>_xlfn.PERCENTILE.EXC(AC2892:$AC$5675,0.5)</f>
        <v>7.8599476071493007E-2</v>
      </c>
      <c r="AE2892" s="70">
        <f>_xlfn.PERCENTILE.EXC($AC2892:AC$5675,0.35)</f>
        <v>4.3967470963765118E-2</v>
      </c>
      <c r="AF2892" s="71">
        <f t="shared" si="1642"/>
        <v>4.7712327588243467E-2</v>
      </c>
      <c r="AG2892" s="70">
        <f t="shared" si="1643"/>
        <v>-0.16227757222071817</v>
      </c>
      <c r="AH2892" s="70">
        <f t="shared" si="1644"/>
        <v>-0.22340702194780063</v>
      </c>
      <c r="AI2892" s="61" t="str">
        <f t="shared" si="1669"/>
        <v>Short VOL</v>
      </c>
      <c r="AJ2892" s="68" t="str">
        <f t="shared" si="1670"/>
        <v>Short VOL</v>
      </c>
      <c r="AK2892" s="72" t="str">
        <f t="shared" si="1671"/>
        <v>00631L</v>
      </c>
      <c r="AL2892" s="73">
        <f t="shared" si="1661"/>
        <v>1</v>
      </c>
      <c r="AM2892" s="72" t="str">
        <f t="shared" si="1674"/>
        <v>00631L</v>
      </c>
      <c r="AN2892" s="73">
        <f t="shared" si="1662"/>
        <v>1</v>
      </c>
      <c r="AO2892" s="74" t="str">
        <f t="shared" si="1668"/>
        <v>00631L</v>
      </c>
      <c r="AP2892" s="20">
        <f t="shared" si="1663"/>
        <v>1</v>
      </c>
      <c r="AQ2892" s="74" t="str">
        <f t="shared" si="1678"/>
        <v>00631L</v>
      </c>
      <c r="AR2892" s="20">
        <f t="shared" si="1664"/>
        <v>1</v>
      </c>
      <c r="AS2892" s="74" t="str">
        <f t="shared" si="1672"/>
        <v>00631L</v>
      </c>
      <c r="AT2892" s="20">
        <f t="shared" si="1665"/>
        <v>1</v>
      </c>
      <c r="AU2892" s="74" t="str">
        <f t="shared" si="1655"/>
        <v>00631L</v>
      </c>
      <c r="AV2892" s="20">
        <f t="shared" si="1666"/>
        <v>1</v>
      </c>
      <c r="AW2892" s="74" t="str">
        <f t="shared" si="1656"/>
        <v>00631L</v>
      </c>
      <c r="AX2892" s="20">
        <f t="shared" si="1657"/>
        <v>1</v>
      </c>
      <c r="AY2892" s="20">
        <f t="shared" si="1667"/>
        <v>0</v>
      </c>
      <c r="AZ2892" s="116">
        <v>42114</v>
      </c>
      <c r="BA2892" s="117">
        <v>16.809999999999999</v>
      </c>
      <c r="BB2892" s="118">
        <v>16.774999999999999</v>
      </c>
      <c r="BC2892" s="76">
        <f t="shared" si="1675"/>
        <v>16.533152173913045</v>
      </c>
      <c r="BD2892" s="76">
        <f t="shared" si="1676"/>
        <v>16.544687500000002</v>
      </c>
      <c r="BE2892" s="77">
        <f t="shared" si="1645"/>
        <v>1.4628052989710866E-2</v>
      </c>
      <c r="BF2892" s="77">
        <f t="shared" si="1673"/>
        <v>1.6036114311617954E-2</v>
      </c>
    </row>
    <row r="2893" spans="1:58" s="23" customFormat="1" ht="15.75" customHeight="1" x14ac:dyDescent="0.4">
      <c r="A2893" s="116">
        <v>42110</v>
      </c>
      <c r="B2893" s="112">
        <v>15.125</v>
      </c>
      <c r="C2893" s="112">
        <v>16.475000000000001</v>
      </c>
      <c r="D2893" s="112">
        <v>17.324999999999999</v>
      </c>
      <c r="E2893" s="112">
        <v>17.774999999999999</v>
      </c>
      <c r="F2893" s="112">
        <v>18.225000000000001</v>
      </c>
      <c r="G2893" s="112">
        <v>18.625</v>
      </c>
      <c r="H2893" s="113">
        <v>18.875</v>
      </c>
      <c r="I2893" s="90">
        <f t="shared" si="1658"/>
        <v>15.233000000000001</v>
      </c>
      <c r="J2893" s="90">
        <f t="shared" si="1659"/>
        <v>16.543000000000003</v>
      </c>
      <c r="K2893" s="114">
        <v>23</v>
      </c>
      <c r="L2893" s="115">
        <v>0.04</v>
      </c>
      <c r="M2893" s="90">
        <v>10.74</v>
      </c>
      <c r="N2893" s="90">
        <v>12.6</v>
      </c>
      <c r="O2893" s="90">
        <v>15.33</v>
      </c>
      <c r="P2893" s="90">
        <v>17.47</v>
      </c>
      <c r="Q2893" s="90">
        <v>19.48</v>
      </c>
      <c r="R2893" s="63">
        <f t="shared" si="1647"/>
        <v>9.4599999999999973</v>
      </c>
      <c r="S2893" s="64">
        <f t="shared" si="1646"/>
        <v>-1.8691588785046745E-2</v>
      </c>
      <c r="T2893" s="65">
        <f t="shared" si="1677"/>
        <v>0.85238095238095246</v>
      </c>
      <c r="U2893" s="65">
        <f t="shared" si="1677"/>
        <v>0.82191780821917804</v>
      </c>
      <c r="V2893" s="65">
        <f t="shared" si="1648"/>
        <v>0.72123640526617061</v>
      </c>
      <c r="W2893" s="65">
        <f t="shared" si="1649"/>
        <v>0.64681724845995892</v>
      </c>
      <c r="X2893" s="61">
        <f t="shared" si="1660"/>
        <v>8.9256198347107532E-2</v>
      </c>
      <c r="Y2893" s="66">
        <f t="shared" si="1650"/>
        <v>6.1884669479606275E-2</v>
      </c>
      <c r="Z2893" s="61">
        <f t="shared" si="1651"/>
        <v>8.5997505415873574E-2</v>
      </c>
      <c r="AA2893" s="67">
        <f t="shared" si="1652"/>
        <v>15.233000000000001</v>
      </c>
      <c r="AB2893" s="68">
        <f t="shared" si="1653"/>
        <v>0.20039682539682543</v>
      </c>
      <c r="AC2893" s="69">
        <f t="shared" si="1654"/>
        <v>0.20896825396825405</v>
      </c>
      <c r="AD2893" s="70">
        <f>_xlfn.PERCENTILE.EXC(AC2893:$AC$5675,0.5)</f>
        <v>7.8559027777777873E-2</v>
      </c>
      <c r="AE2893" s="70">
        <f>_xlfn.PERCENTILE.EXC($AC2893:AC$5675,0.35)</f>
        <v>4.3946663474611625E-2</v>
      </c>
      <c r="AF2893" s="71">
        <f t="shared" si="1642"/>
        <v>4.7712327588243467E-2</v>
      </c>
      <c r="AG2893" s="70">
        <f t="shared" si="1643"/>
        <v>-0.16227757222071817</v>
      </c>
      <c r="AH2893" s="70">
        <f t="shared" si="1644"/>
        <v>-0.22340702194780063</v>
      </c>
      <c r="AI2893" s="61" t="str">
        <f t="shared" si="1669"/>
        <v>Short VOL</v>
      </c>
      <c r="AJ2893" s="68" t="str">
        <f t="shared" si="1670"/>
        <v>Short VOL</v>
      </c>
      <c r="AK2893" s="72" t="str">
        <f t="shared" si="1671"/>
        <v>00631L</v>
      </c>
      <c r="AL2893" s="73">
        <f t="shared" si="1661"/>
        <v>1</v>
      </c>
      <c r="AM2893" s="72" t="str">
        <f t="shared" si="1674"/>
        <v>00631L</v>
      </c>
      <c r="AN2893" s="73">
        <f t="shared" si="1662"/>
        <v>1</v>
      </c>
      <c r="AO2893" s="74" t="str">
        <f t="shared" si="1668"/>
        <v>00631L</v>
      </c>
      <c r="AP2893" s="20">
        <f t="shared" si="1663"/>
        <v>1</v>
      </c>
      <c r="AQ2893" s="74" t="str">
        <f t="shared" si="1678"/>
        <v>00631L</v>
      </c>
      <c r="AR2893" s="20">
        <f t="shared" si="1664"/>
        <v>1</v>
      </c>
      <c r="AS2893" s="74" t="str">
        <f t="shared" si="1672"/>
        <v>00635U</v>
      </c>
      <c r="AT2893" s="20">
        <f t="shared" si="1665"/>
        <v>0</v>
      </c>
      <c r="AU2893" s="74" t="str">
        <f t="shared" si="1655"/>
        <v>00631L</v>
      </c>
      <c r="AV2893" s="20">
        <f t="shared" si="1666"/>
        <v>1</v>
      </c>
      <c r="AW2893" s="74" t="str">
        <f t="shared" si="1656"/>
        <v>00631L</v>
      </c>
      <c r="AX2893" s="20">
        <f t="shared" si="1657"/>
        <v>1</v>
      </c>
      <c r="AY2893" s="20">
        <f t="shared" si="1667"/>
        <v>0</v>
      </c>
      <c r="AZ2893" s="116">
        <v>42111</v>
      </c>
      <c r="BA2893" s="117">
        <v>16.45</v>
      </c>
      <c r="BB2893" s="118">
        <v>16.712499999999999</v>
      </c>
      <c r="BC2893" s="76">
        <f t="shared" si="1675"/>
        <v>16.522159090909096</v>
      </c>
      <c r="BD2893" s="76">
        <f t="shared" si="1676"/>
        <v>16.519021739130437</v>
      </c>
      <c r="BE2893" s="77">
        <f t="shared" si="1645"/>
        <v>1.152034113965367E-2</v>
      </c>
      <c r="BF2893" s="77">
        <f t="shared" si="1673"/>
        <v>-4.1783188024348029E-3</v>
      </c>
    </row>
    <row r="2894" spans="1:58" s="23" customFormat="1" ht="15.75" customHeight="1" x14ac:dyDescent="0.4">
      <c r="A2894" s="116">
        <v>42109</v>
      </c>
      <c r="B2894" s="112">
        <v>15.324999999999999</v>
      </c>
      <c r="C2894" s="112">
        <v>16.574999999999999</v>
      </c>
      <c r="D2894" s="112">
        <v>17.324999999999999</v>
      </c>
      <c r="E2894" s="112">
        <v>17.774999999999999</v>
      </c>
      <c r="F2894" s="112">
        <v>18.274999999999999</v>
      </c>
      <c r="G2894" s="112">
        <v>18.725000000000001</v>
      </c>
      <c r="H2894" s="113">
        <v>18.925000000000001</v>
      </c>
      <c r="I2894" s="90">
        <f t="shared" si="1658"/>
        <v>15.375</v>
      </c>
      <c r="J2894" s="90">
        <f t="shared" si="1659"/>
        <v>16.605</v>
      </c>
      <c r="K2894" s="114">
        <v>24</v>
      </c>
      <c r="L2894" s="115">
        <v>0.04</v>
      </c>
      <c r="M2894" s="90">
        <v>10.59</v>
      </c>
      <c r="N2894" s="90">
        <v>12.84</v>
      </c>
      <c r="O2894" s="90">
        <v>15.69</v>
      </c>
      <c r="P2894" s="90">
        <v>17.53</v>
      </c>
      <c r="Q2894" s="90">
        <v>19.57</v>
      </c>
      <c r="R2894" s="63">
        <f t="shared" si="1647"/>
        <v>9.7899999999999991</v>
      </c>
      <c r="S2894" s="64">
        <f t="shared" si="1646"/>
        <v>-6.0716898317483545E-2</v>
      </c>
      <c r="T2894" s="65">
        <f t="shared" si="1677"/>
        <v>0.82476635514018692</v>
      </c>
      <c r="U2894" s="65">
        <f t="shared" si="1677"/>
        <v>0.81835564053537291</v>
      </c>
      <c r="V2894" s="65">
        <f t="shared" si="1648"/>
        <v>0.73245864232743862</v>
      </c>
      <c r="W2894" s="65">
        <f t="shared" si="1649"/>
        <v>0.65610628513030145</v>
      </c>
      <c r="X2894" s="61">
        <f t="shared" si="1660"/>
        <v>8.1566068515497553E-2</v>
      </c>
      <c r="Y2894" s="66">
        <f t="shared" si="1650"/>
        <v>6.46976090014066E-2</v>
      </c>
      <c r="Z2894" s="61">
        <f t="shared" si="1651"/>
        <v>8.0000000000000029E-2</v>
      </c>
      <c r="AA2894" s="67">
        <f t="shared" si="1652"/>
        <v>15.374999999999998</v>
      </c>
      <c r="AB2894" s="68">
        <f t="shared" si="1653"/>
        <v>0.19353582554517129</v>
      </c>
      <c r="AC2894" s="69">
        <f t="shared" si="1654"/>
        <v>0.19742990654205594</v>
      </c>
      <c r="AD2894" s="70">
        <f>_xlfn.PERCENTILE.EXC(AC2894:$AC$5675,0.5)</f>
        <v>7.8554705403326125E-2</v>
      </c>
      <c r="AE2894" s="70">
        <f>_xlfn.PERCENTILE.EXC($AC2894:AC$5675,0.35)</f>
        <v>4.3925855985458125E-2</v>
      </c>
      <c r="AF2894" s="71">
        <f t="shared" ref="AF2894:AF2957" si="1679">_xlfn.PERCENTILE.EXC($AC2894:$AC3894,0.28)</f>
        <v>4.7712327588243467E-2</v>
      </c>
      <c r="AG2894" s="70">
        <f t="shared" ref="AG2894:AG2957" si="1680">_xlfn.PERCENTILE.EXC($AC2894:$AC3894,0.01)</f>
        <v>-0.16227757222071817</v>
      </c>
      <c r="AH2894" s="70">
        <f t="shared" ref="AH2894:AH2957" si="1681">_xlfn.PERCENTILE.EXC($AC2894:$AC3894,0.005)</f>
        <v>-0.22340702194780063</v>
      </c>
      <c r="AI2894" s="61" t="str">
        <f t="shared" si="1669"/>
        <v>Short VOL</v>
      </c>
      <c r="AJ2894" s="68" t="str">
        <f t="shared" si="1670"/>
        <v>Short VOL</v>
      </c>
      <c r="AK2894" s="72" t="str">
        <f t="shared" si="1671"/>
        <v>00631L</v>
      </c>
      <c r="AL2894" s="73">
        <f t="shared" si="1661"/>
        <v>1</v>
      </c>
      <c r="AM2894" s="72" t="str">
        <f t="shared" si="1674"/>
        <v>00631L</v>
      </c>
      <c r="AN2894" s="73">
        <f t="shared" si="1662"/>
        <v>1</v>
      </c>
      <c r="AO2894" s="74" t="str">
        <f t="shared" si="1668"/>
        <v>00631L</v>
      </c>
      <c r="AP2894" s="20">
        <f t="shared" si="1663"/>
        <v>1</v>
      </c>
      <c r="AQ2894" s="74" t="str">
        <f t="shared" si="1678"/>
        <v>00635U</v>
      </c>
      <c r="AR2894" s="20">
        <f t="shared" si="1664"/>
        <v>0</v>
      </c>
      <c r="AS2894" s="74" t="str">
        <f t="shared" si="1672"/>
        <v>00631L</v>
      </c>
      <c r="AT2894" s="20">
        <f t="shared" si="1665"/>
        <v>1</v>
      </c>
      <c r="AU2894" s="74" t="str">
        <f t="shared" si="1655"/>
        <v>00631L</v>
      </c>
      <c r="AV2894" s="20">
        <f t="shared" si="1666"/>
        <v>1</v>
      </c>
      <c r="AW2894" s="74" t="str">
        <f t="shared" si="1656"/>
        <v>00631L</v>
      </c>
      <c r="AX2894" s="20">
        <f t="shared" si="1657"/>
        <v>1</v>
      </c>
      <c r="AY2894" s="20">
        <f t="shared" si="1667"/>
        <v>0</v>
      </c>
      <c r="AZ2894" s="116">
        <v>42110</v>
      </c>
      <c r="BA2894" s="117">
        <v>16.59</v>
      </c>
      <c r="BB2894" s="118">
        <v>16.45</v>
      </c>
      <c r="BC2894" s="76">
        <f t="shared" si="1675"/>
        <v>16.513095238095243</v>
      </c>
      <c r="BD2894" s="76">
        <f t="shared" si="1676"/>
        <v>16.516590909090908</v>
      </c>
      <c r="BE2894" s="77">
        <f t="shared" si="1645"/>
        <v>-3.8209213466948774E-3</v>
      </c>
      <c r="BF2894" s="77">
        <f t="shared" si="1673"/>
        <v>4.4445667579431601E-3</v>
      </c>
    </row>
    <row r="2895" spans="1:58" s="23" customFormat="1" ht="15.75" customHeight="1" x14ac:dyDescent="0.4">
      <c r="A2895" s="116">
        <v>42108</v>
      </c>
      <c r="B2895" s="112">
        <v>13.574999999999999</v>
      </c>
      <c r="C2895" s="112">
        <v>15.625</v>
      </c>
      <c r="D2895" s="112">
        <v>16.774999999999999</v>
      </c>
      <c r="E2895" s="112">
        <v>17.475000000000001</v>
      </c>
      <c r="F2895" s="112">
        <v>17.925000000000001</v>
      </c>
      <c r="G2895" s="112">
        <v>18.399999999999999</v>
      </c>
      <c r="H2895" s="113">
        <v>18.774999999999999</v>
      </c>
      <c r="I2895" s="90">
        <f t="shared" si="1658"/>
        <v>15.625</v>
      </c>
      <c r="J2895" s="90">
        <f t="shared" si="1659"/>
        <v>16.774999999999999</v>
      </c>
      <c r="K2895" s="114">
        <v>0</v>
      </c>
      <c r="L2895" s="115">
        <v>5.2631578947368418E-2</v>
      </c>
      <c r="M2895" s="90">
        <v>11.72</v>
      </c>
      <c r="N2895" s="90">
        <v>13.67</v>
      </c>
      <c r="O2895" s="90">
        <v>15.85</v>
      </c>
      <c r="P2895" s="90">
        <v>17.93</v>
      </c>
      <c r="Q2895" s="90">
        <v>19.77</v>
      </c>
      <c r="R2895" s="63">
        <f t="shared" si="1647"/>
        <v>8.39</v>
      </c>
      <c r="S2895" s="64">
        <f t="shared" si="1646"/>
        <v>-1.9368723098995667E-2</v>
      </c>
      <c r="T2895" s="65">
        <f t="shared" si="1677"/>
        <v>0.85735186539868324</v>
      </c>
      <c r="U2895" s="65">
        <f t="shared" si="1677"/>
        <v>0.8624605678233439</v>
      </c>
      <c r="V2895" s="65">
        <f t="shared" si="1648"/>
        <v>0.762409369771333</v>
      </c>
      <c r="W2895" s="65">
        <f t="shared" si="1649"/>
        <v>0.69145169448659582</v>
      </c>
      <c r="X2895" s="61">
        <f t="shared" si="1660"/>
        <v>0.15101289134438312</v>
      </c>
      <c r="Y2895" s="66">
        <f t="shared" si="1650"/>
        <v>7.4391988555078517E-2</v>
      </c>
      <c r="Z2895" s="61">
        <f t="shared" si="1651"/>
        <v>7.3599999999999915E-2</v>
      </c>
      <c r="AA2895" s="67">
        <f t="shared" si="1652"/>
        <v>15.625</v>
      </c>
      <c r="AB2895" s="68">
        <f t="shared" si="1653"/>
        <v>-6.9495245062180426E-3</v>
      </c>
      <c r="AC2895" s="69">
        <f t="shared" si="1654"/>
        <v>0.14301389904901243</v>
      </c>
      <c r="AD2895" s="70">
        <f>_xlfn.PERCENTILE.EXC(AC2895:$AC$5675,0.5)</f>
        <v>7.855038302887439E-2</v>
      </c>
      <c r="AE2895" s="70">
        <f>_xlfn.PERCENTILE.EXC($AC2895:AC$5675,0.35)</f>
        <v>4.3875635633652148E-2</v>
      </c>
      <c r="AF2895" s="71">
        <f t="shared" si="1679"/>
        <v>4.7712327588243467E-2</v>
      </c>
      <c r="AG2895" s="70">
        <f t="shared" si="1680"/>
        <v>-0.16227757222071817</v>
      </c>
      <c r="AH2895" s="70">
        <f t="shared" si="1681"/>
        <v>-0.22340702194780063</v>
      </c>
      <c r="AI2895" s="61" t="str">
        <f t="shared" si="1669"/>
        <v>Short VOL</v>
      </c>
      <c r="AJ2895" s="68" t="str">
        <f t="shared" si="1670"/>
        <v>Short VOL</v>
      </c>
      <c r="AK2895" s="72" t="str">
        <f t="shared" si="1671"/>
        <v>00631L</v>
      </c>
      <c r="AL2895" s="73">
        <f t="shared" si="1661"/>
        <v>1</v>
      </c>
      <c r="AM2895" s="72" t="str">
        <f t="shared" si="1674"/>
        <v>00631L</v>
      </c>
      <c r="AN2895" s="73">
        <f t="shared" si="1662"/>
        <v>1</v>
      </c>
      <c r="AO2895" s="74" t="str">
        <f t="shared" si="1668"/>
        <v>00631L</v>
      </c>
      <c r="AP2895" s="20">
        <f t="shared" si="1663"/>
        <v>1</v>
      </c>
      <c r="AQ2895" s="74" t="str">
        <f t="shared" si="1678"/>
        <v>00631L</v>
      </c>
      <c r="AR2895" s="20">
        <f t="shared" si="1664"/>
        <v>1</v>
      </c>
      <c r="AS2895" s="74" t="str">
        <f t="shared" si="1672"/>
        <v>00631L</v>
      </c>
      <c r="AT2895" s="20">
        <f t="shared" si="1665"/>
        <v>1</v>
      </c>
      <c r="AU2895" s="74" t="str">
        <f t="shared" si="1655"/>
        <v>00631L</v>
      </c>
      <c r="AV2895" s="20">
        <f t="shared" si="1666"/>
        <v>1</v>
      </c>
      <c r="AW2895" s="74" t="str">
        <f t="shared" si="1656"/>
        <v>00631L</v>
      </c>
      <c r="AX2895" s="20">
        <f t="shared" si="1657"/>
        <v>1</v>
      </c>
      <c r="AY2895" s="20">
        <f t="shared" si="1667"/>
        <v>0</v>
      </c>
      <c r="AZ2895" s="116">
        <v>42109</v>
      </c>
      <c r="BA2895" s="117">
        <v>16.579999999999998</v>
      </c>
      <c r="BB2895" s="118">
        <v>16.7</v>
      </c>
      <c r="BC2895" s="76">
        <f t="shared" si="1675"/>
        <v>16.516250000000003</v>
      </c>
      <c r="BD2895" s="76">
        <f t="shared" si="1676"/>
        <v>16.519285714285719</v>
      </c>
      <c r="BE2895" s="77">
        <f t="shared" si="1645"/>
        <v>1.1125406796336714E-2</v>
      </c>
      <c r="BF2895" s="77">
        <f t="shared" si="1673"/>
        <v>3.6753578068920135E-3</v>
      </c>
    </row>
    <row r="2896" spans="1:58" s="23" customFormat="1" ht="15.75" customHeight="1" x14ac:dyDescent="0.4">
      <c r="A2896" s="116">
        <v>42107</v>
      </c>
      <c r="B2896" s="112">
        <v>14.324999999999999</v>
      </c>
      <c r="C2896" s="112">
        <v>16.074999999999999</v>
      </c>
      <c r="D2896" s="112">
        <v>17.024999999999999</v>
      </c>
      <c r="E2896" s="112">
        <v>17.574999999999999</v>
      </c>
      <c r="F2896" s="112">
        <v>17.975000000000001</v>
      </c>
      <c r="G2896" s="112">
        <v>18.375</v>
      </c>
      <c r="H2896" s="113">
        <v>18.774999999999999</v>
      </c>
      <c r="I2896" s="90">
        <f t="shared" si="1658"/>
        <v>15.982894736842104</v>
      </c>
      <c r="J2896" s="90">
        <f t="shared" si="1659"/>
        <v>16.974999999999998</v>
      </c>
      <c r="K2896" s="114">
        <v>1</v>
      </c>
      <c r="L2896" s="115">
        <v>5.2631578947368418E-2</v>
      </c>
      <c r="M2896" s="90">
        <v>12.49</v>
      </c>
      <c r="N2896" s="90">
        <v>13.94</v>
      </c>
      <c r="O2896" s="90">
        <v>16.32</v>
      </c>
      <c r="P2896" s="90">
        <v>18.07</v>
      </c>
      <c r="Q2896" s="90">
        <v>19.809999999999999</v>
      </c>
      <c r="R2896" s="63">
        <f t="shared" si="1647"/>
        <v>7.9600000000000009</v>
      </c>
      <c r="S2896" s="64">
        <f t="shared" si="1646"/>
        <v>0.10810810810810806</v>
      </c>
      <c r="T2896" s="65">
        <f t="shared" si="1677"/>
        <v>0.89598278335724535</v>
      </c>
      <c r="U2896" s="65">
        <f t="shared" si="1677"/>
        <v>0.85416666666666663</v>
      </c>
      <c r="V2896" s="65">
        <f t="shared" si="1648"/>
        <v>0.77144438295517426</v>
      </c>
      <c r="W2896" s="65">
        <f t="shared" si="1649"/>
        <v>0.70368500757193342</v>
      </c>
      <c r="X2896" s="61">
        <f t="shared" si="1660"/>
        <v>0.12216404886561955</v>
      </c>
      <c r="Y2896" s="66">
        <f t="shared" si="1650"/>
        <v>6.8278805120910349E-2</v>
      </c>
      <c r="Z2896" s="61">
        <f t="shared" si="1651"/>
        <v>6.2072939820531789E-2</v>
      </c>
      <c r="AA2896" s="67">
        <f t="shared" si="1652"/>
        <v>15.982894736842105</v>
      </c>
      <c r="AB2896" s="68">
        <f t="shared" si="1653"/>
        <v>2.7618364418938293E-2</v>
      </c>
      <c r="AC2896" s="69">
        <f t="shared" si="1654"/>
        <v>0.14654912028996456</v>
      </c>
      <c r="AD2896" s="70">
        <f>_xlfn.PERCENTILE.EXC(AC2896:$AC$5675,0.5)</f>
        <v>7.852651326670311E-2</v>
      </c>
      <c r="AE2896" s="70">
        <f>_xlfn.PERCENTILE.EXC($AC2896:AC$5675,0.35)</f>
        <v>4.3820513138070769E-2</v>
      </c>
      <c r="AF2896" s="71">
        <f t="shared" si="1679"/>
        <v>4.7712327588243467E-2</v>
      </c>
      <c r="AG2896" s="70">
        <f t="shared" si="1680"/>
        <v>-0.16227757222071817</v>
      </c>
      <c r="AH2896" s="70">
        <f t="shared" si="1681"/>
        <v>-0.22340702194780063</v>
      </c>
      <c r="AI2896" s="61" t="str">
        <f t="shared" si="1669"/>
        <v>Short VOL</v>
      </c>
      <c r="AJ2896" s="68" t="str">
        <f t="shared" si="1670"/>
        <v>Short VOL</v>
      </c>
      <c r="AK2896" s="72" t="str">
        <f t="shared" si="1671"/>
        <v>00631L</v>
      </c>
      <c r="AL2896" s="73">
        <f t="shared" si="1661"/>
        <v>1</v>
      </c>
      <c r="AM2896" s="72" t="str">
        <f t="shared" si="1674"/>
        <v>00631L</v>
      </c>
      <c r="AN2896" s="73">
        <f t="shared" si="1662"/>
        <v>1</v>
      </c>
      <c r="AO2896" s="74" t="str">
        <f t="shared" si="1668"/>
        <v>00631L</v>
      </c>
      <c r="AP2896" s="20">
        <f t="shared" si="1663"/>
        <v>1</v>
      </c>
      <c r="AQ2896" s="74" t="str">
        <f t="shared" si="1678"/>
        <v>00631L</v>
      </c>
      <c r="AR2896" s="20">
        <f t="shared" si="1664"/>
        <v>1</v>
      </c>
      <c r="AS2896" s="74" t="str">
        <f t="shared" si="1672"/>
        <v>00631L</v>
      </c>
      <c r="AT2896" s="20">
        <f t="shared" si="1665"/>
        <v>1</v>
      </c>
      <c r="AU2896" s="74" t="str">
        <f t="shared" si="1655"/>
        <v>00631L</v>
      </c>
      <c r="AV2896" s="20">
        <f t="shared" si="1666"/>
        <v>1</v>
      </c>
      <c r="AW2896" s="74" t="str">
        <f t="shared" si="1656"/>
        <v>00631L</v>
      </c>
      <c r="AX2896" s="20">
        <f t="shared" si="1657"/>
        <v>1</v>
      </c>
      <c r="AY2896" s="20">
        <f t="shared" si="1667"/>
        <v>0</v>
      </c>
      <c r="AZ2896" s="116">
        <v>42108</v>
      </c>
      <c r="BA2896" s="117">
        <v>16.89</v>
      </c>
      <c r="BB2896" s="118">
        <v>16.875</v>
      </c>
      <c r="BC2896" s="76">
        <f t="shared" si="1675"/>
        <v>16.506578947368421</v>
      </c>
      <c r="BD2896" s="76">
        <f t="shared" si="1676"/>
        <v>16.525750000000002</v>
      </c>
      <c r="BE2896" s="77">
        <f t="shared" si="1645"/>
        <v>2.2319649262654433E-2</v>
      </c>
      <c r="BF2896" s="77">
        <f t="shared" si="1673"/>
        <v>2.2041359696231538E-2</v>
      </c>
    </row>
    <row r="2897" spans="1:58" s="23" customFormat="1" ht="15.75" customHeight="1" x14ac:dyDescent="0.4">
      <c r="A2897" s="116">
        <v>42104</v>
      </c>
      <c r="B2897" s="112">
        <v>13.425000000000001</v>
      </c>
      <c r="C2897" s="112">
        <v>15.425000000000001</v>
      </c>
      <c r="D2897" s="112">
        <v>16.475000000000001</v>
      </c>
      <c r="E2897" s="112">
        <v>17.175000000000001</v>
      </c>
      <c r="F2897" s="112">
        <v>17.600000000000001</v>
      </c>
      <c r="G2897" s="112">
        <v>18.074999999999999</v>
      </c>
      <c r="H2897" s="113">
        <v>18.475000000000001</v>
      </c>
      <c r="I2897" s="90">
        <f t="shared" si="1658"/>
        <v>15.214473684210526</v>
      </c>
      <c r="J2897" s="90">
        <f t="shared" si="1659"/>
        <v>16.364473684210527</v>
      </c>
      <c r="K2897" s="114">
        <v>2</v>
      </c>
      <c r="L2897" s="115">
        <v>5.2631578947368418E-2</v>
      </c>
      <c r="M2897" s="90">
        <v>9.91</v>
      </c>
      <c r="N2897" s="90">
        <v>12.58</v>
      </c>
      <c r="O2897" s="90">
        <v>15.46</v>
      </c>
      <c r="P2897" s="90">
        <v>17.47</v>
      </c>
      <c r="Q2897" s="90">
        <v>19.48</v>
      </c>
      <c r="R2897" s="63">
        <f t="shared" si="1647"/>
        <v>10.439999999999998</v>
      </c>
      <c r="S2897" s="64">
        <f t="shared" si="1646"/>
        <v>-3.8961038961038946E-2</v>
      </c>
      <c r="T2897" s="65">
        <f t="shared" si="1677"/>
        <v>0.78775834658187605</v>
      </c>
      <c r="U2897" s="65">
        <f t="shared" si="1677"/>
        <v>0.8137128072445019</v>
      </c>
      <c r="V2897" s="65">
        <f t="shared" si="1648"/>
        <v>0.72009158557527198</v>
      </c>
      <c r="W2897" s="65">
        <f t="shared" si="1649"/>
        <v>0.64579055441478439</v>
      </c>
      <c r="X2897" s="61">
        <f t="shared" si="1660"/>
        <v>0.14897579143389197</v>
      </c>
      <c r="Y2897" s="66">
        <f t="shared" si="1650"/>
        <v>7.5691411935953454E-2</v>
      </c>
      <c r="Z2897" s="61">
        <f t="shared" si="1651"/>
        <v>7.5585920608838564E-2</v>
      </c>
      <c r="AA2897" s="67">
        <f t="shared" si="1652"/>
        <v>15.214473684210528</v>
      </c>
      <c r="AB2897" s="68">
        <f t="shared" si="1653"/>
        <v>6.7170111287758391E-2</v>
      </c>
      <c r="AC2897" s="69">
        <f t="shared" si="1654"/>
        <v>0.2094176219563218</v>
      </c>
      <c r="AD2897" s="70">
        <f>_xlfn.PERCENTILE.EXC(AC2897:$AC$5675,0.5)</f>
        <v>7.850264350453183E-2</v>
      </c>
      <c r="AE2897" s="70">
        <f>_xlfn.PERCENTILE.EXC($AC2897:AC$5675,0.35)</f>
        <v>4.3765390642489396E-2</v>
      </c>
      <c r="AF2897" s="71">
        <f t="shared" si="1679"/>
        <v>4.7712327588243467E-2</v>
      </c>
      <c r="AG2897" s="70">
        <f t="shared" si="1680"/>
        <v>-0.16227757222071817</v>
      </c>
      <c r="AH2897" s="70">
        <f t="shared" si="1681"/>
        <v>-0.22340702194780063</v>
      </c>
      <c r="AI2897" s="61" t="str">
        <f t="shared" si="1669"/>
        <v>Short VOL</v>
      </c>
      <c r="AJ2897" s="68" t="str">
        <f t="shared" si="1670"/>
        <v>Short VOL</v>
      </c>
      <c r="AK2897" s="72" t="str">
        <f t="shared" si="1671"/>
        <v>00631L</v>
      </c>
      <c r="AL2897" s="73">
        <f t="shared" si="1661"/>
        <v>1</v>
      </c>
      <c r="AM2897" s="72" t="str">
        <f t="shared" si="1674"/>
        <v>00631L</v>
      </c>
      <c r="AN2897" s="73">
        <f t="shared" si="1662"/>
        <v>1</v>
      </c>
      <c r="AO2897" s="74" t="str">
        <f t="shared" si="1668"/>
        <v>00631L</v>
      </c>
      <c r="AP2897" s="20">
        <f t="shared" si="1663"/>
        <v>1</v>
      </c>
      <c r="AQ2897" s="74" t="str">
        <f t="shared" si="1678"/>
        <v>00631L</v>
      </c>
      <c r="AR2897" s="20">
        <f t="shared" si="1664"/>
        <v>1</v>
      </c>
      <c r="AS2897" s="74" t="str">
        <f t="shared" si="1672"/>
        <v>00631L</v>
      </c>
      <c r="AT2897" s="20">
        <f t="shared" si="1665"/>
        <v>1</v>
      </c>
      <c r="AU2897" s="74" t="str">
        <f t="shared" si="1655"/>
        <v>00631L</v>
      </c>
      <c r="AV2897" s="20">
        <f t="shared" si="1666"/>
        <v>1</v>
      </c>
      <c r="AW2897" s="74" t="str">
        <f t="shared" si="1656"/>
        <v>00631L</v>
      </c>
      <c r="AX2897" s="20">
        <f t="shared" si="1657"/>
        <v>1</v>
      </c>
      <c r="AY2897" s="20">
        <f t="shared" si="1667"/>
        <v>0</v>
      </c>
      <c r="AZ2897" s="116">
        <v>42107</v>
      </c>
      <c r="BA2897" s="117">
        <v>16.79</v>
      </c>
      <c r="BB2897" s="118">
        <v>16.875</v>
      </c>
      <c r="BC2897" s="76">
        <f t="shared" si="1675"/>
        <v>16.486111111111114</v>
      </c>
      <c r="BD2897" s="76">
        <f t="shared" si="1676"/>
        <v>16.502105263157897</v>
      </c>
      <c r="BE2897" s="77">
        <f t="shared" ref="BE2897:BE2914" si="1682">(BB2897-BC2897)/BC2897</f>
        <v>2.3588879528222213E-2</v>
      </c>
      <c r="BF2897" s="77">
        <f t="shared" si="1673"/>
        <v>1.7445939911972731E-2</v>
      </c>
    </row>
    <row r="2898" spans="1:58" s="23" customFormat="1" ht="15.75" customHeight="1" x14ac:dyDescent="0.4">
      <c r="A2898" s="116">
        <v>42103</v>
      </c>
      <c r="B2898" s="112">
        <v>14.074999999999999</v>
      </c>
      <c r="C2898" s="112">
        <v>16.175000000000001</v>
      </c>
      <c r="D2898" s="112">
        <v>17.125</v>
      </c>
      <c r="E2898" s="112">
        <v>17.725000000000001</v>
      </c>
      <c r="F2898" s="112">
        <v>18.125</v>
      </c>
      <c r="G2898" s="112">
        <v>18.574999999999999</v>
      </c>
      <c r="H2898" s="113">
        <v>18.975000000000001</v>
      </c>
      <c r="I2898" s="90">
        <f t="shared" si="1658"/>
        <v>15.84342105263158</v>
      </c>
      <c r="J2898" s="90">
        <f t="shared" si="1659"/>
        <v>16.975000000000001</v>
      </c>
      <c r="K2898" s="114">
        <v>3</v>
      </c>
      <c r="L2898" s="115">
        <v>5.2631578947368418E-2</v>
      </c>
      <c r="M2898" s="90">
        <v>11.41</v>
      </c>
      <c r="N2898" s="90">
        <v>13.09</v>
      </c>
      <c r="O2898" s="90">
        <v>16.02</v>
      </c>
      <c r="P2898" s="90">
        <v>17.82</v>
      </c>
      <c r="Q2898" s="90">
        <v>19.760000000000002</v>
      </c>
      <c r="R2898" s="63">
        <f t="shared" si="1647"/>
        <v>9.3400000000000034</v>
      </c>
      <c r="S2898" s="64">
        <f t="shared" ref="S2898:S2961" si="1683">(N2898-N2899)/N2899</f>
        <v>-6.3662374821173137E-2</v>
      </c>
      <c r="T2898" s="65">
        <f t="shared" si="1677"/>
        <v>0.87165775401069523</v>
      </c>
      <c r="U2898" s="65">
        <f t="shared" si="1677"/>
        <v>0.81710362047440699</v>
      </c>
      <c r="V2898" s="65">
        <f t="shared" si="1648"/>
        <v>0.73456790123456783</v>
      </c>
      <c r="W2898" s="65">
        <f t="shared" si="1649"/>
        <v>0.66244939271255054</v>
      </c>
      <c r="X2898" s="61">
        <f t="shared" si="1660"/>
        <v>0.14920071047957381</v>
      </c>
      <c r="Y2898" s="66">
        <f t="shared" si="1650"/>
        <v>7.0521861777150904E-2</v>
      </c>
      <c r="Z2898" s="61">
        <f t="shared" si="1651"/>
        <v>7.1422639315671457E-2</v>
      </c>
      <c r="AA2898" s="67">
        <f t="shared" si="1652"/>
        <v>15.84342105263158</v>
      </c>
      <c r="AB2898" s="68">
        <f t="shared" si="1653"/>
        <v>7.5248281130634032E-2</v>
      </c>
      <c r="AC2898" s="69">
        <f t="shared" si="1654"/>
        <v>0.21034538217200766</v>
      </c>
      <c r="AD2898" s="70">
        <f>_xlfn.PERCENTILE.EXC(AC2898:$AC$5675,0.5)</f>
        <v>7.8467008026775781E-2</v>
      </c>
      <c r="AE2898" s="70">
        <f>_xlfn.PERCENTILE.EXC($AC2898:AC$5675,0.35)</f>
        <v>4.3747855474147397E-2</v>
      </c>
      <c r="AF2898" s="71">
        <f t="shared" si="1679"/>
        <v>4.7712327588243467E-2</v>
      </c>
      <c r="AG2898" s="70">
        <f t="shared" si="1680"/>
        <v>-0.16227757222071817</v>
      </c>
      <c r="AH2898" s="70">
        <f t="shared" si="1681"/>
        <v>-0.22340702194780063</v>
      </c>
      <c r="AI2898" s="61" t="str">
        <f t="shared" si="1669"/>
        <v>Short VOL</v>
      </c>
      <c r="AJ2898" s="68" t="str">
        <f t="shared" si="1670"/>
        <v>Short VOL</v>
      </c>
      <c r="AK2898" s="72" t="str">
        <f t="shared" si="1671"/>
        <v>00631L</v>
      </c>
      <c r="AL2898" s="73">
        <f t="shared" si="1661"/>
        <v>1</v>
      </c>
      <c r="AM2898" s="72" t="str">
        <f t="shared" si="1674"/>
        <v>00631L</v>
      </c>
      <c r="AN2898" s="73">
        <f t="shared" si="1662"/>
        <v>1</v>
      </c>
      <c r="AO2898" s="74" t="str">
        <f t="shared" si="1668"/>
        <v>00631L</v>
      </c>
      <c r="AP2898" s="20">
        <f t="shared" si="1663"/>
        <v>1</v>
      </c>
      <c r="AQ2898" s="74" t="str">
        <f t="shared" si="1678"/>
        <v>00631L</v>
      </c>
      <c r="AR2898" s="20">
        <f t="shared" si="1664"/>
        <v>1</v>
      </c>
      <c r="AS2898" s="74" t="str">
        <f t="shared" si="1672"/>
        <v>00631L</v>
      </c>
      <c r="AT2898" s="20">
        <f t="shared" si="1665"/>
        <v>1</v>
      </c>
      <c r="AU2898" s="74" t="str">
        <f t="shared" si="1655"/>
        <v>00631L</v>
      </c>
      <c r="AV2898" s="20">
        <f t="shared" si="1666"/>
        <v>1</v>
      </c>
      <c r="AW2898" s="74" t="str">
        <f t="shared" si="1656"/>
        <v>00631L</v>
      </c>
      <c r="AX2898" s="20">
        <f t="shared" si="1657"/>
        <v>1</v>
      </c>
      <c r="AY2898" s="20">
        <f t="shared" si="1667"/>
        <v>0</v>
      </c>
      <c r="AZ2898" s="116">
        <v>42104</v>
      </c>
      <c r="BA2898" s="117">
        <v>16.690000000000001</v>
      </c>
      <c r="BB2898" s="118">
        <v>16.712499999999999</v>
      </c>
      <c r="BC2898" s="76">
        <f t="shared" si="1675"/>
        <v>16.463235294117652</v>
      </c>
      <c r="BD2898" s="76">
        <f t="shared" si="1676"/>
        <v>16.475833333333338</v>
      </c>
      <c r="BE2898" s="77">
        <f t="shared" si="1682"/>
        <v>1.5140687807056326E-2</v>
      </c>
      <c r="BF2898" s="77">
        <f t="shared" si="1673"/>
        <v>1.2998836679985656E-2</v>
      </c>
    </row>
    <row r="2899" spans="1:58" s="23" customFormat="1" ht="15.75" customHeight="1" x14ac:dyDescent="0.4">
      <c r="A2899" s="116">
        <v>42102</v>
      </c>
      <c r="B2899" s="112">
        <v>14.824999999999999</v>
      </c>
      <c r="C2899" s="112">
        <v>16.725000000000001</v>
      </c>
      <c r="D2899" s="112">
        <v>17.574999999999999</v>
      </c>
      <c r="E2899" s="112">
        <v>18.125</v>
      </c>
      <c r="F2899" s="112">
        <v>18.475000000000001</v>
      </c>
      <c r="G2899" s="112">
        <v>18.824999999999999</v>
      </c>
      <c r="H2899" s="113">
        <v>19.175000000000001</v>
      </c>
      <c r="I2899" s="90">
        <f t="shared" si="1658"/>
        <v>16.324999999999999</v>
      </c>
      <c r="J2899" s="90">
        <f t="shared" si="1659"/>
        <v>17.396052631578947</v>
      </c>
      <c r="K2899" s="114">
        <v>4</v>
      </c>
      <c r="L2899" s="115">
        <v>5.2631578947368418E-2</v>
      </c>
      <c r="M2899" s="90">
        <v>12.8</v>
      </c>
      <c r="N2899" s="90">
        <v>13.98</v>
      </c>
      <c r="O2899" s="90">
        <v>16.399999999999999</v>
      </c>
      <c r="P2899" s="90">
        <v>18.34</v>
      </c>
      <c r="Q2899" s="90">
        <v>20.05</v>
      </c>
      <c r="R2899" s="63">
        <f t="shared" si="1647"/>
        <v>7.9599999999999937</v>
      </c>
      <c r="S2899" s="64">
        <f t="shared" si="1683"/>
        <v>-5.4127198917455953E-2</v>
      </c>
      <c r="T2899" s="65">
        <f t="shared" si="1677"/>
        <v>0.91559370529327611</v>
      </c>
      <c r="U2899" s="65">
        <f t="shared" si="1677"/>
        <v>0.85243902439024399</v>
      </c>
      <c r="V2899" s="65">
        <f t="shared" si="1648"/>
        <v>0.76226826608506004</v>
      </c>
      <c r="W2899" s="65">
        <f t="shared" si="1649"/>
        <v>0.69725685785536162</v>
      </c>
      <c r="X2899" s="61">
        <f t="shared" si="1660"/>
        <v>0.12816188870151785</v>
      </c>
      <c r="Y2899" s="66">
        <f t="shared" si="1650"/>
        <v>5.7931034482758659E-2</v>
      </c>
      <c r="Z2899" s="61">
        <f t="shared" si="1651"/>
        <v>6.5608124445877325E-2</v>
      </c>
      <c r="AA2899" s="67">
        <f t="shared" si="1652"/>
        <v>16.324999999999999</v>
      </c>
      <c r="AB2899" s="68">
        <f t="shared" si="1653"/>
        <v>6.044349070100135E-2</v>
      </c>
      <c r="AC2899" s="69">
        <f t="shared" si="1654"/>
        <v>0.16773962804005713</v>
      </c>
      <c r="AD2899" s="70">
        <f>_xlfn.PERCENTILE.EXC(AC2899:$AC$5675,0.5)</f>
        <v>7.8431372549019718E-2</v>
      </c>
      <c r="AE2899" s="70">
        <f>_xlfn.PERCENTILE.EXC($AC2899:AC$5675,0.35)</f>
        <v>4.3730320305805391E-2</v>
      </c>
      <c r="AF2899" s="71">
        <f t="shared" si="1679"/>
        <v>4.7712327588243467E-2</v>
      </c>
      <c r="AG2899" s="70">
        <f t="shared" si="1680"/>
        <v>-0.16227757222071817</v>
      </c>
      <c r="AH2899" s="70">
        <f t="shared" si="1681"/>
        <v>-0.22340702194780063</v>
      </c>
      <c r="AI2899" s="61" t="str">
        <f t="shared" si="1669"/>
        <v>Short VOL</v>
      </c>
      <c r="AJ2899" s="68" t="str">
        <f t="shared" si="1670"/>
        <v>Short VOL</v>
      </c>
      <c r="AK2899" s="72" t="str">
        <f t="shared" si="1671"/>
        <v>00631L</v>
      </c>
      <c r="AL2899" s="73">
        <f t="shared" si="1661"/>
        <v>1</v>
      </c>
      <c r="AM2899" s="72" t="str">
        <f t="shared" si="1674"/>
        <v>00631L</v>
      </c>
      <c r="AN2899" s="73">
        <f t="shared" si="1662"/>
        <v>1</v>
      </c>
      <c r="AO2899" s="74" t="str">
        <f t="shared" si="1668"/>
        <v>00631L</v>
      </c>
      <c r="AP2899" s="20">
        <f t="shared" si="1663"/>
        <v>1</v>
      </c>
      <c r="AQ2899" s="74" t="str">
        <f t="shared" si="1678"/>
        <v>00631L</v>
      </c>
      <c r="AR2899" s="20">
        <f t="shared" si="1664"/>
        <v>1</v>
      </c>
      <c r="AS2899" s="74" t="str">
        <f t="shared" si="1672"/>
        <v>00631L</v>
      </c>
      <c r="AT2899" s="20">
        <f t="shared" si="1665"/>
        <v>1</v>
      </c>
      <c r="AU2899" s="74" t="str">
        <f t="shared" si="1655"/>
        <v>00631L</v>
      </c>
      <c r="AV2899" s="20">
        <f t="shared" si="1666"/>
        <v>1</v>
      </c>
      <c r="AW2899" s="74" t="str">
        <f t="shared" si="1656"/>
        <v>00631L</v>
      </c>
      <c r="AX2899" s="20">
        <f t="shared" si="1657"/>
        <v>1</v>
      </c>
      <c r="AY2899" s="20">
        <f t="shared" si="1667"/>
        <v>0</v>
      </c>
      <c r="AZ2899" s="116">
        <v>42103</v>
      </c>
      <c r="BA2899" s="117">
        <v>16.66</v>
      </c>
      <c r="BB2899" s="118">
        <v>16.712499999999999</v>
      </c>
      <c r="BC2899" s="76">
        <f t="shared" si="1675"/>
        <v>16.447656250000001</v>
      </c>
      <c r="BD2899" s="76">
        <f t="shared" si="1676"/>
        <v>16.460147058823537</v>
      </c>
      <c r="BE2899" s="77">
        <f t="shared" si="1682"/>
        <v>1.610221821118113E-2</v>
      </c>
      <c r="BF2899" s="77">
        <f t="shared" si="1673"/>
        <v>1.2141625494732796E-2</v>
      </c>
    </row>
    <row r="2900" spans="1:58" s="23" customFormat="1" ht="15.75" customHeight="1" x14ac:dyDescent="0.4">
      <c r="A2900" s="116">
        <v>42101</v>
      </c>
      <c r="B2900" s="112">
        <v>15.275</v>
      </c>
      <c r="C2900" s="112">
        <v>17.074999999999999</v>
      </c>
      <c r="D2900" s="112">
        <v>17.774999999999999</v>
      </c>
      <c r="E2900" s="112">
        <v>18.225000000000001</v>
      </c>
      <c r="F2900" s="112">
        <v>18.475000000000001</v>
      </c>
      <c r="G2900" s="112">
        <v>18.824999999999999</v>
      </c>
      <c r="H2900" s="113">
        <v>19.175000000000001</v>
      </c>
      <c r="I2900" s="90">
        <f t="shared" si="1658"/>
        <v>16.601315789473684</v>
      </c>
      <c r="J2900" s="90">
        <f t="shared" si="1659"/>
        <v>17.590789473684211</v>
      </c>
      <c r="K2900" s="114">
        <v>5</v>
      </c>
      <c r="L2900" s="115">
        <v>5.2631578947368418E-2</v>
      </c>
      <c r="M2900" s="90">
        <v>13.9</v>
      </c>
      <c r="N2900" s="90">
        <v>14.78</v>
      </c>
      <c r="O2900" s="90">
        <v>16.8</v>
      </c>
      <c r="P2900" s="90">
        <v>18.649999999999999</v>
      </c>
      <c r="Q2900" s="90">
        <v>20.29</v>
      </c>
      <c r="R2900" s="63">
        <f t="shared" si="1647"/>
        <v>6.7700000000000031</v>
      </c>
      <c r="S2900" s="64">
        <f t="shared" si="1683"/>
        <v>2.7137042062414618E-3</v>
      </c>
      <c r="T2900" s="65">
        <f t="shared" si="1677"/>
        <v>0.94046008119079849</v>
      </c>
      <c r="U2900" s="65">
        <f t="shared" si="1677"/>
        <v>0.87976190476190463</v>
      </c>
      <c r="V2900" s="65">
        <f t="shared" si="1648"/>
        <v>0.79249329758713138</v>
      </c>
      <c r="W2900" s="65">
        <f t="shared" si="1649"/>
        <v>0.72843765401675697</v>
      </c>
      <c r="X2900" s="61">
        <f t="shared" si="1660"/>
        <v>0.11783960720130926</v>
      </c>
      <c r="Y2900" s="66">
        <f t="shared" si="1650"/>
        <v>5.2126200274348382E-2</v>
      </c>
      <c r="Z2900" s="61">
        <f t="shared" si="1651"/>
        <v>5.9602124118253177E-2</v>
      </c>
      <c r="AA2900" s="67">
        <f t="shared" si="1652"/>
        <v>16.601315789473684</v>
      </c>
      <c r="AB2900" s="68">
        <f t="shared" si="1653"/>
        <v>3.349120433017598E-2</v>
      </c>
      <c r="AC2900" s="69">
        <f t="shared" si="1654"/>
        <v>0.12322840253543201</v>
      </c>
      <c r="AD2900" s="70">
        <f>_xlfn.PERCENTILE.EXC(AC2900:$AC$5675,0.5)</f>
        <v>7.8431372549019662E-2</v>
      </c>
      <c r="AE2900" s="70">
        <f>_xlfn.PERCENTILE.EXC($AC2900:AC$5675,0.35)</f>
        <v>4.3714306784486116E-2</v>
      </c>
      <c r="AF2900" s="71">
        <f t="shared" si="1679"/>
        <v>4.7712327588243467E-2</v>
      </c>
      <c r="AG2900" s="70">
        <f t="shared" si="1680"/>
        <v>-0.16227757222071817</v>
      </c>
      <c r="AH2900" s="70">
        <f t="shared" si="1681"/>
        <v>-0.22340702194780063</v>
      </c>
      <c r="AI2900" s="61" t="str">
        <f t="shared" si="1669"/>
        <v>Short VOL</v>
      </c>
      <c r="AJ2900" s="68" t="str">
        <f t="shared" si="1670"/>
        <v>Short VOL</v>
      </c>
      <c r="AK2900" s="72" t="str">
        <f t="shared" si="1671"/>
        <v>00631L</v>
      </c>
      <c r="AL2900" s="73">
        <f t="shared" si="1661"/>
        <v>1</v>
      </c>
      <c r="AM2900" s="72" t="str">
        <f t="shared" si="1674"/>
        <v>00631L</v>
      </c>
      <c r="AN2900" s="73">
        <f t="shared" si="1662"/>
        <v>1</v>
      </c>
      <c r="AO2900" s="74" t="str">
        <f t="shared" si="1668"/>
        <v>00631L</v>
      </c>
      <c r="AP2900" s="20">
        <f t="shared" si="1663"/>
        <v>1</v>
      </c>
      <c r="AQ2900" s="74" t="str">
        <f t="shared" si="1678"/>
        <v>00631L</v>
      </c>
      <c r="AR2900" s="20">
        <f t="shared" si="1664"/>
        <v>1</v>
      </c>
      <c r="AS2900" s="74" t="str">
        <f t="shared" si="1672"/>
        <v>00631L</v>
      </c>
      <c r="AT2900" s="20">
        <f t="shared" si="1665"/>
        <v>1</v>
      </c>
      <c r="AU2900" s="74" t="str">
        <f t="shared" si="1655"/>
        <v>00631L</v>
      </c>
      <c r="AV2900" s="20">
        <f t="shared" si="1666"/>
        <v>1</v>
      </c>
      <c r="AW2900" s="74" t="str">
        <f t="shared" si="1656"/>
        <v>00631L</v>
      </c>
      <c r="AX2900" s="20">
        <f t="shared" si="1657"/>
        <v>1</v>
      </c>
      <c r="AY2900" s="20">
        <f t="shared" si="1667"/>
        <v>0</v>
      </c>
      <c r="AZ2900" s="116">
        <v>42102</v>
      </c>
      <c r="BA2900" s="117">
        <v>16.73</v>
      </c>
      <c r="BB2900" s="118">
        <v>16.7</v>
      </c>
      <c r="BC2900" s="76">
        <f t="shared" si="1675"/>
        <v>16.43</v>
      </c>
      <c r="BD2900" s="76">
        <f t="shared" si="1676"/>
        <v>16.448750000000004</v>
      </c>
      <c r="BE2900" s="77">
        <f t="shared" si="1682"/>
        <v>1.6433353621424198E-2</v>
      </c>
      <c r="BF2900" s="77">
        <f t="shared" si="1673"/>
        <v>1.7098563720647244E-2</v>
      </c>
    </row>
    <row r="2901" spans="1:58" s="23" customFormat="1" ht="15.75" customHeight="1" x14ac:dyDescent="0.4">
      <c r="A2901" s="116">
        <v>42100</v>
      </c>
      <c r="B2901" s="112">
        <v>15.275</v>
      </c>
      <c r="C2901" s="112">
        <v>17.125</v>
      </c>
      <c r="D2901" s="112">
        <v>17.824999999999999</v>
      </c>
      <c r="E2901" s="112">
        <v>18.274999999999999</v>
      </c>
      <c r="F2901" s="112">
        <v>18.524999999999999</v>
      </c>
      <c r="G2901" s="112">
        <v>18.925000000000001</v>
      </c>
      <c r="H2901" s="113">
        <v>19.225000000000001</v>
      </c>
      <c r="I2901" s="90">
        <f t="shared" si="1658"/>
        <v>16.54078947368421</v>
      </c>
      <c r="J2901" s="90">
        <f t="shared" si="1659"/>
        <v>17.603947368421053</v>
      </c>
      <c r="K2901" s="114">
        <v>6</v>
      </c>
      <c r="L2901" s="115">
        <v>5.2631578947368418E-2</v>
      </c>
      <c r="M2901" s="90">
        <v>14.16</v>
      </c>
      <c r="N2901" s="90">
        <v>14.74</v>
      </c>
      <c r="O2901" s="90">
        <v>16.82</v>
      </c>
      <c r="P2901" s="90">
        <v>18.579999999999998</v>
      </c>
      <c r="Q2901" s="90">
        <v>20.21</v>
      </c>
      <c r="R2901" s="63">
        <f t="shared" si="1647"/>
        <v>6.5</v>
      </c>
      <c r="S2901" s="64">
        <f t="shared" si="1683"/>
        <v>4.7716428084526438E-3</v>
      </c>
      <c r="T2901" s="65">
        <f t="shared" si="1677"/>
        <v>0.96065128900949792</v>
      </c>
      <c r="U2901" s="65">
        <f t="shared" si="1677"/>
        <v>0.87633769322235433</v>
      </c>
      <c r="V2901" s="65">
        <f t="shared" si="1648"/>
        <v>0.79332615715823473</v>
      </c>
      <c r="W2901" s="65">
        <f t="shared" si="1649"/>
        <v>0.72934190994557146</v>
      </c>
      <c r="X2901" s="61">
        <f t="shared" si="1660"/>
        <v>0.1211129296235679</v>
      </c>
      <c r="Y2901" s="66">
        <f t="shared" si="1650"/>
        <v>5.1983584131327108E-2</v>
      </c>
      <c r="Z2901" s="61">
        <f t="shared" si="1651"/>
        <v>6.4274918463129493E-2</v>
      </c>
      <c r="AA2901" s="67">
        <f t="shared" si="1652"/>
        <v>16.54078947368421</v>
      </c>
      <c r="AB2901" s="68">
        <f t="shared" si="1653"/>
        <v>3.6295793758480334E-2</v>
      </c>
      <c r="AC2901" s="69">
        <f t="shared" si="1654"/>
        <v>0.12217024923230733</v>
      </c>
      <c r="AD2901" s="70">
        <f>_xlfn.PERCENTILE.EXC(AC2901:$AC$5675,0.5)</f>
        <v>7.8431372549019593E-2</v>
      </c>
      <c r="AE2901" s="70">
        <f>_xlfn.PERCENTILE.EXC($AC2901:AC$5675,0.35)</f>
        <v>4.370742314530323E-2</v>
      </c>
      <c r="AF2901" s="71">
        <f t="shared" si="1679"/>
        <v>4.7712327588243467E-2</v>
      </c>
      <c r="AG2901" s="70">
        <f t="shared" si="1680"/>
        <v>-0.16227757222071817</v>
      </c>
      <c r="AH2901" s="70">
        <f t="shared" si="1681"/>
        <v>-0.22340702194780063</v>
      </c>
      <c r="AI2901" s="61" t="str">
        <f t="shared" si="1669"/>
        <v>Short VOL</v>
      </c>
      <c r="AJ2901" s="68" t="str">
        <f t="shared" si="1670"/>
        <v>Short VOL</v>
      </c>
      <c r="AK2901" s="72" t="str">
        <f t="shared" si="1671"/>
        <v>00631L</v>
      </c>
      <c r="AL2901" s="73">
        <f t="shared" si="1661"/>
        <v>1</v>
      </c>
      <c r="AM2901" s="72" t="str">
        <f t="shared" si="1674"/>
        <v>00631L</v>
      </c>
      <c r="AN2901" s="73">
        <f t="shared" si="1662"/>
        <v>1</v>
      </c>
      <c r="AO2901" s="74" t="str">
        <f t="shared" si="1668"/>
        <v>00631L</v>
      </c>
      <c r="AP2901" s="20">
        <f t="shared" si="1663"/>
        <v>1</v>
      </c>
      <c r="AQ2901" s="74" t="str">
        <f t="shared" si="1678"/>
        <v>00631L</v>
      </c>
      <c r="AR2901" s="20">
        <f t="shared" si="1664"/>
        <v>1</v>
      </c>
      <c r="AS2901" s="74" t="str">
        <f t="shared" si="1672"/>
        <v>00631L</v>
      </c>
      <c r="AT2901" s="20">
        <f t="shared" si="1665"/>
        <v>1</v>
      </c>
      <c r="AU2901" s="74" t="str">
        <f t="shared" si="1655"/>
        <v>00631L</v>
      </c>
      <c r="AV2901" s="20">
        <f t="shared" si="1666"/>
        <v>1</v>
      </c>
      <c r="AW2901" s="74" t="str">
        <f t="shared" si="1656"/>
        <v>00631L</v>
      </c>
      <c r="AX2901" s="20">
        <f t="shared" si="1657"/>
        <v>1</v>
      </c>
      <c r="AY2901" s="20">
        <f t="shared" si="1667"/>
        <v>0</v>
      </c>
      <c r="AZ2901" s="116">
        <v>42101</v>
      </c>
      <c r="BA2901" s="117">
        <v>16.649999999999999</v>
      </c>
      <c r="BB2901" s="118">
        <v>16.662500000000001</v>
      </c>
      <c r="BC2901" s="76">
        <f t="shared" si="1675"/>
        <v>16.410714285714288</v>
      </c>
      <c r="BD2901" s="76">
        <f t="shared" si="1676"/>
        <v>16.426666666666669</v>
      </c>
      <c r="BE2901" s="77">
        <f t="shared" si="1682"/>
        <v>1.5342763873775773E-2</v>
      </c>
      <c r="BF2901" s="77">
        <f t="shared" si="1673"/>
        <v>1.3595779220778965E-2</v>
      </c>
    </row>
    <row r="2902" spans="1:58" s="23" customFormat="1" ht="15.75" customHeight="1" x14ac:dyDescent="0.4">
      <c r="A2902" s="116">
        <v>42096</v>
      </c>
      <c r="B2902" s="112">
        <v>15.625</v>
      </c>
      <c r="C2902" s="112">
        <v>17.475000000000001</v>
      </c>
      <c r="D2902" s="112">
        <v>18.125</v>
      </c>
      <c r="E2902" s="112">
        <v>18.625</v>
      </c>
      <c r="F2902" s="112">
        <v>18.875</v>
      </c>
      <c r="G2902" s="112">
        <v>19.225000000000001</v>
      </c>
      <c r="H2902" s="113">
        <v>19.524999999999999</v>
      </c>
      <c r="I2902" s="90">
        <f t="shared" si="1658"/>
        <v>16.793421052631579</v>
      </c>
      <c r="J2902" s="90">
        <f t="shared" si="1659"/>
        <v>17.885526315789473</v>
      </c>
      <c r="K2902" s="114">
        <v>7</v>
      </c>
      <c r="L2902" s="115">
        <v>5.2631578947368418E-2</v>
      </c>
      <c r="M2902" s="90">
        <v>13.91</v>
      </c>
      <c r="N2902" s="90">
        <v>14.67</v>
      </c>
      <c r="O2902" s="90">
        <v>17.22</v>
      </c>
      <c r="P2902" s="90">
        <v>18.86</v>
      </c>
      <c r="Q2902" s="90">
        <v>20.420000000000002</v>
      </c>
      <c r="R2902" s="63">
        <f t="shared" si="1647"/>
        <v>7.5</v>
      </c>
      <c r="S2902" s="64">
        <f t="shared" si="1683"/>
        <v>-2.9119788219722005E-2</v>
      </c>
      <c r="T2902" s="65">
        <f t="shared" si="1677"/>
        <v>0.94819359236537148</v>
      </c>
      <c r="U2902" s="65">
        <f t="shared" si="1677"/>
        <v>0.85191637630662032</v>
      </c>
      <c r="V2902" s="65">
        <f t="shared" si="1648"/>
        <v>0.77783669141039236</v>
      </c>
      <c r="W2902" s="65">
        <f t="shared" si="1649"/>
        <v>0.71841332027424087</v>
      </c>
      <c r="X2902" s="61">
        <f t="shared" si="1660"/>
        <v>0.11840000000000009</v>
      </c>
      <c r="Y2902" s="66">
        <f t="shared" si="1650"/>
        <v>4.8322147651006633E-2</v>
      </c>
      <c r="Z2902" s="61">
        <f t="shared" si="1651"/>
        <v>6.5031732351328003E-2</v>
      </c>
      <c r="AA2902" s="67">
        <f t="shared" si="1652"/>
        <v>16.793421052631579</v>
      </c>
      <c r="AB2902" s="68">
        <f t="shared" si="1653"/>
        <v>6.5098841172460814E-2</v>
      </c>
      <c r="AC2902" s="69">
        <f t="shared" si="1654"/>
        <v>0.14474581135866255</v>
      </c>
      <c r="AD2902" s="70">
        <f>_xlfn.PERCENTILE.EXC(AC2902:$AC$5675,0.5)</f>
        <v>7.8341665338999972E-2</v>
      </c>
      <c r="AE2902" s="70">
        <f>_xlfn.PERCENTILE.EXC($AC2902:AC$5675,0.35)</f>
        <v>4.3700539506120344E-2</v>
      </c>
      <c r="AF2902" s="71">
        <f t="shared" si="1679"/>
        <v>4.7712327588243467E-2</v>
      </c>
      <c r="AG2902" s="70">
        <f t="shared" si="1680"/>
        <v>-0.16227757222071817</v>
      </c>
      <c r="AH2902" s="70">
        <f t="shared" si="1681"/>
        <v>-0.22340702194780063</v>
      </c>
      <c r="AI2902" s="61" t="str">
        <f t="shared" si="1669"/>
        <v>Short VOL</v>
      </c>
      <c r="AJ2902" s="68" t="str">
        <f t="shared" si="1670"/>
        <v>Short VOL</v>
      </c>
      <c r="AK2902" s="72" t="str">
        <f t="shared" si="1671"/>
        <v>00631L</v>
      </c>
      <c r="AL2902" s="73">
        <f t="shared" si="1661"/>
        <v>1</v>
      </c>
      <c r="AM2902" s="72" t="str">
        <f t="shared" si="1674"/>
        <v>00631L</v>
      </c>
      <c r="AN2902" s="73">
        <f t="shared" si="1662"/>
        <v>1</v>
      </c>
      <c r="AO2902" s="74" t="str">
        <f t="shared" si="1668"/>
        <v>00631L</v>
      </c>
      <c r="AP2902" s="20">
        <f t="shared" si="1663"/>
        <v>1</v>
      </c>
      <c r="AQ2902" s="74" t="str">
        <f t="shared" si="1678"/>
        <v>00631L</v>
      </c>
      <c r="AR2902" s="20">
        <f t="shared" si="1664"/>
        <v>1</v>
      </c>
      <c r="AS2902" s="74" t="str">
        <f t="shared" si="1672"/>
        <v>00631L</v>
      </c>
      <c r="AT2902" s="20">
        <f t="shared" si="1665"/>
        <v>1</v>
      </c>
      <c r="AU2902" s="74" t="str">
        <f t="shared" si="1655"/>
        <v>00631L</v>
      </c>
      <c r="AV2902" s="20">
        <f t="shared" si="1666"/>
        <v>1</v>
      </c>
      <c r="AW2902" s="74" t="str">
        <f t="shared" si="1656"/>
        <v>00631L</v>
      </c>
      <c r="AX2902" s="20">
        <f t="shared" si="1657"/>
        <v>1</v>
      </c>
      <c r="AY2902" s="20">
        <f t="shared" si="1667"/>
        <v>0</v>
      </c>
      <c r="AZ2902" s="116">
        <v>42100</v>
      </c>
      <c r="BA2902" s="117">
        <v>16.510000000000002</v>
      </c>
      <c r="BB2902" s="118">
        <v>16.649999999999999</v>
      </c>
      <c r="BC2902" s="76">
        <f t="shared" si="1675"/>
        <v>16.391346153846154</v>
      </c>
      <c r="BD2902" s="76">
        <f t="shared" si="1676"/>
        <v>16.399821428571432</v>
      </c>
      <c r="BE2902" s="77">
        <f t="shared" si="1682"/>
        <v>1.577990262216216E-2</v>
      </c>
      <c r="BF2902" s="77">
        <f t="shared" si="1673"/>
        <v>6.7182787269024066E-3</v>
      </c>
    </row>
    <row r="2903" spans="1:58" s="23" customFormat="1" ht="15.75" customHeight="1" x14ac:dyDescent="0.4">
      <c r="A2903" s="116">
        <v>42095</v>
      </c>
      <c r="B2903" s="112">
        <v>16.024999999999999</v>
      </c>
      <c r="C2903" s="112">
        <v>17.675000000000001</v>
      </c>
      <c r="D2903" s="112">
        <v>18.274999999999999</v>
      </c>
      <c r="E2903" s="112">
        <v>18.675000000000001</v>
      </c>
      <c r="F2903" s="112">
        <v>18.925000000000001</v>
      </c>
      <c r="G2903" s="112">
        <v>19.274999999999999</v>
      </c>
      <c r="H2903" s="113">
        <v>19.475000000000001</v>
      </c>
      <c r="I2903" s="90">
        <f t="shared" si="1658"/>
        <v>16.980263157894736</v>
      </c>
      <c r="J2903" s="90">
        <f t="shared" si="1659"/>
        <v>18.022368421052629</v>
      </c>
      <c r="K2903" s="114">
        <v>8</v>
      </c>
      <c r="L2903" s="115">
        <v>5.2631578947368418E-2</v>
      </c>
      <c r="M2903" s="90">
        <v>14.29</v>
      </c>
      <c r="N2903" s="90">
        <v>15.11</v>
      </c>
      <c r="O2903" s="90">
        <v>17.34</v>
      </c>
      <c r="P2903" s="90">
        <v>19.100000000000001</v>
      </c>
      <c r="Q2903" s="90">
        <v>20.5</v>
      </c>
      <c r="R2903" s="63">
        <f t="shared" si="1647"/>
        <v>7.0399999999999991</v>
      </c>
      <c r="S2903" s="64">
        <f t="shared" si="1683"/>
        <v>-1.1772400261608877E-2</v>
      </c>
      <c r="T2903" s="65">
        <f t="shared" si="1677"/>
        <v>0.94573130377233616</v>
      </c>
      <c r="U2903" s="65">
        <f t="shared" si="1677"/>
        <v>0.87139561707035751</v>
      </c>
      <c r="V2903" s="65">
        <f t="shared" si="1648"/>
        <v>0.79109947643979051</v>
      </c>
      <c r="W2903" s="65">
        <f t="shared" si="1649"/>
        <v>0.73707317073170731</v>
      </c>
      <c r="X2903" s="61">
        <f t="shared" si="1660"/>
        <v>0.10296411856474273</v>
      </c>
      <c r="Y2903" s="66">
        <f t="shared" si="1650"/>
        <v>4.2838018741633233E-2</v>
      </c>
      <c r="Z2903" s="61">
        <f t="shared" si="1651"/>
        <v>6.1371561410305989E-2</v>
      </c>
      <c r="AA2903" s="67">
        <f t="shared" si="1652"/>
        <v>16.980263157894736</v>
      </c>
      <c r="AB2903" s="68">
        <f t="shared" si="1653"/>
        <v>6.0555923229649186E-2</v>
      </c>
      <c r="AC2903" s="69">
        <f t="shared" si="1654"/>
        <v>0.1237765160750984</v>
      </c>
      <c r="AD2903" s="70">
        <f>_xlfn.PERCENTILE.EXC(AC2903:$AC$5675,0.5)</f>
        <v>7.8251958128980365E-2</v>
      </c>
      <c r="AE2903" s="70">
        <f>_xlfn.PERCENTILE.EXC($AC2903:AC$5675,0.35)</f>
        <v>4.3693433512391064E-2</v>
      </c>
      <c r="AF2903" s="71">
        <f t="shared" si="1679"/>
        <v>4.7712327588243467E-2</v>
      </c>
      <c r="AG2903" s="70">
        <f t="shared" si="1680"/>
        <v>-0.16227757222071817</v>
      </c>
      <c r="AH2903" s="70">
        <f t="shared" si="1681"/>
        <v>-0.22340702194780063</v>
      </c>
      <c r="AI2903" s="61" t="str">
        <f t="shared" si="1669"/>
        <v>Short VOL</v>
      </c>
      <c r="AJ2903" s="68" t="str">
        <f t="shared" si="1670"/>
        <v>Short VOL</v>
      </c>
      <c r="AK2903" s="72" t="str">
        <f t="shared" si="1671"/>
        <v>00631L</v>
      </c>
      <c r="AL2903" s="73">
        <f t="shared" si="1661"/>
        <v>1</v>
      </c>
      <c r="AM2903" s="72" t="str">
        <f t="shared" si="1674"/>
        <v>00631L</v>
      </c>
      <c r="AN2903" s="73">
        <f t="shared" si="1662"/>
        <v>1</v>
      </c>
      <c r="AO2903" s="74" t="str">
        <f t="shared" si="1668"/>
        <v>00631L</v>
      </c>
      <c r="AP2903" s="20">
        <f t="shared" si="1663"/>
        <v>1</v>
      </c>
      <c r="AQ2903" s="74" t="str">
        <f t="shared" si="1678"/>
        <v>00631L</v>
      </c>
      <c r="AR2903" s="20">
        <f t="shared" si="1664"/>
        <v>1</v>
      </c>
      <c r="AS2903" s="74" t="str">
        <f t="shared" si="1672"/>
        <v>00635U</v>
      </c>
      <c r="AT2903" s="20">
        <f t="shared" si="1665"/>
        <v>0</v>
      </c>
      <c r="AU2903" s="74" t="str">
        <f t="shared" si="1655"/>
        <v>00631L</v>
      </c>
      <c r="AV2903" s="20">
        <f t="shared" si="1666"/>
        <v>1</v>
      </c>
      <c r="AW2903" s="74" t="str">
        <f t="shared" si="1656"/>
        <v>00631L</v>
      </c>
      <c r="AX2903" s="20">
        <f t="shared" si="1657"/>
        <v>1</v>
      </c>
      <c r="AY2903" s="20">
        <f t="shared" si="1667"/>
        <v>0</v>
      </c>
      <c r="AZ2903" s="116">
        <v>42096</v>
      </c>
      <c r="BA2903" s="117">
        <v>16.29</v>
      </c>
      <c r="BB2903" s="118">
        <v>16.462499999999999</v>
      </c>
      <c r="BC2903" s="76">
        <f t="shared" si="1675"/>
        <v>16.369791666666668</v>
      </c>
      <c r="BD2903" s="76">
        <f t="shared" si="1676"/>
        <v>16.363653846153849</v>
      </c>
      <c r="BE2903" s="77">
        <f t="shared" si="1682"/>
        <v>5.6633789373208713E-3</v>
      </c>
      <c r="BF2903" s="77">
        <f t="shared" si="1673"/>
        <v>-4.5010635672399759E-3</v>
      </c>
    </row>
    <row r="2904" spans="1:58" s="23" customFormat="1" ht="15.75" customHeight="1" x14ac:dyDescent="0.4">
      <c r="A2904" s="116">
        <v>42094</v>
      </c>
      <c r="B2904" s="112">
        <v>16.274999999999999</v>
      </c>
      <c r="C2904" s="112">
        <v>17.824999999999999</v>
      </c>
      <c r="D2904" s="112">
        <v>18.324999999999999</v>
      </c>
      <c r="E2904" s="112">
        <v>18.675000000000001</v>
      </c>
      <c r="F2904" s="112">
        <v>18.875</v>
      </c>
      <c r="G2904" s="112">
        <v>19.175000000000001</v>
      </c>
      <c r="H2904" s="113">
        <v>19.475000000000001</v>
      </c>
      <c r="I2904" s="90">
        <f t="shared" si="1658"/>
        <v>17.090789473684211</v>
      </c>
      <c r="J2904" s="90">
        <f t="shared" si="1659"/>
        <v>18.088157894736842</v>
      </c>
      <c r="K2904" s="114">
        <v>9</v>
      </c>
      <c r="L2904" s="115">
        <v>5.2631578947368418E-2</v>
      </c>
      <c r="M2904" s="90">
        <v>15.5</v>
      </c>
      <c r="N2904" s="90">
        <v>15.29</v>
      </c>
      <c r="O2904" s="90">
        <v>17.54</v>
      </c>
      <c r="P2904" s="90">
        <v>19.12</v>
      </c>
      <c r="Q2904" s="90">
        <v>20.38</v>
      </c>
      <c r="R2904" s="63">
        <f t="shared" si="1647"/>
        <v>5.8699999999999974</v>
      </c>
      <c r="S2904" s="64">
        <f t="shared" si="1683"/>
        <v>5.3756030323914496E-2</v>
      </c>
      <c r="T2904" s="65">
        <f t="shared" si="1677"/>
        <v>1.0137344669718771</v>
      </c>
      <c r="U2904" s="65">
        <f t="shared" si="1677"/>
        <v>0.87172177879133406</v>
      </c>
      <c r="V2904" s="65">
        <f t="shared" si="1648"/>
        <v>0.79968619246861916</v>
      </c>
      <c r="W2904" s="65">
        <f t="shared" si="1649"/>
        <v>0.75024533856722275</v>
      </c>
      <c r="X2904" s="61">
        <f t="shared" si="1660"/>
        <v>9.5238095238095288E-2</v>
      </c>
      <c r="Y2904" s="66">
        <f t="shared" si="1650"/>
        <v>4.2838018741633233E-2</v>
      </c>
      <c r="Z2904" s="61">
        <f t="shared" si="1651"/>
        <v>5.8357071368080639E-2</v>
      </c>
      <c r="AA2904" s="67">
        <f t="shared" si="1652"/>
        <v>17.090789473684211</v>
      </c>
      <c r="AB2904" s="68">
        <f t="shared" si="1653"/>
        <v>6.4421190320470861E-2</v>
      </c>
      <c r="AC2904" s="69">
        <f t="shared" si="1654"/>
        <v>0.11777563595056978</v>
      </c>
      <c r="AD2904" s="70">
        <f>_xlfn.PERCENTILE.EXC(AC2904:$AC$5675,0.5)</f>
        <v>7.8182301004565788E-2</v>
      </c>
      <c r="AE2904" s="70">
        <f>_xlfn.PERCENTILE.EXC($AC2904:AC$5675,0.35)</f>
        <v>4.3685771632295776E-2</v>
      </c>
      <c r="AF2904" s="71">
        <f t="shared" si="1679"/>
        <v>4.7712327588243467E-2</v>
      </c>
      <c r="AG2904" s="70">
        <f t="shared" si="1680"/>
        <v>-0.16227757222071817</v>
      </c>
      <c r="AH2904" s="70">
        <f t="shared" si="1681"/>
        <v>-0.22340702194780063</v>
      </c>
      <c r="AI2904" s="61" t="str">
        <f t="shared" si="1669"/>
        <v>Short VOL</v>
      </c>
      <c r="AJ2904" s="68" t="str">
        <f t="shared" si="1670"/>
        <v>Short VOL</v>
      </c>
      <c r="AK2904" s="72" t="str">
        <f t="shared" si="1671"/>
        <v>00631L</v>
      </c>
      <c r="AL2904" s="73">
        <f t="shared" si="1661"/>
        <v>1</v>
      </c>
      <c r="AM2904" s="72" t="str">
        <f t="shared" si="1674"/>
        <v>00631L</v>
      </c>
      <c r="AN2904" s="73">
        <f t="shared" si="1662"/>
        <v>1</v>
      </c>
      <c r="AO2904" s="74" t="str">
        <f t="shared" si="1668"/>
        <v>00631L</v>
      </c>
      <c r="AP2904" s="20">
        <f t="shared" si="1663"/>
        <v>1</v>
      </c>
      <c r="AQ2904" s="74" t="str">
        <f t="shared" si="1678"/>
        <v>00635U</v>
      </c>
      <c r="AR2904" s="20">
        <f t="shared" si="1664"/>
        <v>0</v>
      </c>
      <c r="AS2904" s="74" t="str">
        <f t="shared" si="1672"/>
        <v>00635U</v>
      </c>
      <c r="AT2904" s="20">
        <f t="shared" si="1665"/>
        <v>0</v>
      </c>
      <c r="AU2904" s="74" t="str">
        <f t="shared" si="1655"/>
        <v>00631L</v>
      </c>
      <c r="AV2904" s="20">
        <f t="shared" si="1666"/>
        <v>1</v>
      </c>
      <c r="AW2904" s="74" t="str">
        <f t="shared" si="1656"/>
        <v>00631L</v>
      </c>
      <c r="AX2904" s="20">
        <f t="shared" si="1657"/>
        <v>1</v>
      </c>
      <c r="AY2904" s="20">
        <f t="shared" si="1667"/>
        <v>0</v>
      </c>
      <c r="AZ2904" s="116">
        <v>42095</v>
      </c>
      <c r="BA2904" s="117">
        <v>16.329999999999998</v>
      </c>
      <c r="BB2904" s="118">
        <v>16.225000000000001</v>
      </c>
      <c r="BC2904" s="76">
        <f t="shared" si="1675"/>
        <v>16.361363636363638</v>
      </c>
      <c r="BD2904" s="76">
        <f t="shared" si="1676"/>
        <v>16.358750000000001</v>
      </c>
      <c r="BE2904" s="77">
        <f t="shared" si="1682"/>
        <v>-8.3344909015141185E-3</v>
      </c>
      <c r="BF2904" s="77">
        <f t="shared" si="1673"/>
        <v>-1.7574692442883638E-3</v>
      </c>
    </row>
    <row r="2905" spans="1:58" s="23" customFormat="1" ht="15.75" customHeight="1" x14ac:dyDescent="0.4">
      <c r="A2905" s="116">
        <v>42093</v>
      </c>
      <c r="B2905" s="112">
        <v>15.775</v>
      </c>
      <c r="C2905" s="112">
        <v>17.375</v>
      </c>
      <c r="D2905" s="112">
        <v>17.925000000000001</v>
      </c>
      <c r="E2905" s="112">
        <v>18.425000000000001</v>
      </c>
      <c r="F2905" s="112">
        <v>18.675000000000001</v>
      </c>
      <c r="G2905" s="112">
        <v>18.975000000000001</v>
      </c>
      <c r="H2905" s="113">
        <v>19.274999999999999</v>
      </c>
      <c r="I2905" s="90">
        <f t="shared" si="1658"/>
        <v>16.532894736842106</v>
      </c>
      <c r="J2905" s="90">
        <f t="shared" si="1659"/>
        <v>17.635526315789473</v>
      </c>
      <c r="K2905" s="114">
        <v>10</v>
      </c>
      <c r="L2905" s="115">
        <v>5.2631578947368418E-2</v>
      </c>
      <c r="M2905" s="90">
        <v>14.31</v>
      </c>
      <c r="N2905" s="90">
        <v>14.51</v>
      </c>
      <c r="O2905" s="90">
        <v>16.920000000000002</v>
      </c>
      <c r="P2905" s="90">
        <v>18.45</v>
      </c>
      <c r="Q2905" s="90">
        <v>19.82</v>
      </c>
      <c r="R2905" s="63">
        <f t="shared" si="1647"/>
        <v>6.5500000000000043</v>
      </c>
      <c r="S2905" s="64">
        <f t="shared" si="1683"/>
        <v>-3.7159920371599237E-2</v>
      </c>
      <c r="T2905" s="65">
        <f t="shared" si="1677"/>
        <v>0.98621640248104758</v>
      </c>
      <c r="U2905" s="65">
        <f t="shared" si="1677"/>
        <v>0.85756501182033085</v>
      </c>
      <c r="V2905" s="65">
        <f t="shared" si="1648"/>
        <v>0.78644986449864496</v>
      </c>
      <c r="W2905" s="65">
        <f t="shared" si="1649"/>
        <v>0.73208879919273462</v>
      </c>
      <c r="X2905" s="61">
        <f t="shared" si="1660"/>
        <v>0.10142630744849443</v>
      </c>
      <c r="Y2905" s="66">
        <f t="shared" si="1650"/>
        <v>4.6132971506105715E-2</v>
      </c>
      <c r="Z2905" s="61">
        <f t="shared" si="1651"/>
        <v>6.6693195384003104E-2</v>
      </c>
      <c r="AA2905" s="67">
        <f t="shared" si="1652"/>
        <v>16.532894736842106</v>
      </c>
      <c r="AB2905" s="68">
        <f t="shared" si="1653"/>
        <v>8.7181254307374265E-2</v>
      </c>
      <c r="AC2905" s="69">
        <f t="shared" si="1654"/>
        <v>0.13941383437919411</v>
      </c>
      <c r="AD2905" s="70">
        <f>_xlfn.PERCENTILE.EXC(AC2905:$AC$5675,0.5)</f>
        <v>7.8112643880151211E-2</v>
      </c>
      <c r="AE2905" s="70">
        <f>_xlfn.PERCENTILE.EXC($AC2905:AC$5675,0.35)</f>
        <v>4.3678109752200496E-2</v>
      </c>
      <c r="AF2905" s="71">
        <f t="shared" si="1679"/>
        <v>4.7712327588243467E-2</v>
      </c>
      <c r="AG2905" s="70">
        <f t="shared" si="1680"/>
        <v>-0.16227757222071817</v>
      </c>
      <c r="AH2905" s="70">
        <f t="shared" si="1681"/>
        <v>-0.22340702194780063</v>
      </c>
      <c r="AI2905" s="61" t="str">
        <f t="shared" si="1669"/>
        <v>Short VOL</v>
      </c>
      <c r="AJ2905" s="68" t="str">
        <f t="shared" si="1670"/>
        <v>Short VOL</v>
      </c>
      <c r="AK2905" s="72" t="str">
        <f t="shared" si="1671"/>
        <v>00631L</v>
      </c>
      <c r="AL2905" s="73">
        <f t="shared" si="1661"/>
        <v>1</v>
      </c>
      <c r="AM2905" s="72" t="str">
        <f t="shared" si="1674"/>
        <v>00631L</v>
      </c>
      <c r="AN2905" s="73">
        <f t="shared" si="1662"/>
        <v>1</v>
      </c>
      <c r="AO2905" s="74" t="str">
        <f t="shared" si="1668"/>
        <v>00631L</v>
      </c>
      <c r="AP2905" s="20">
        <f t="shared" si="1663"/>
        <v>1</v>
      </c>
      <c r="AQ2905" s="74" t="str">
        <f t="shared" si="1678"/>
        <v>00635U</v>
      </c>
      <c r="AR2905" s="20">
        <f t="shared" si="1664"/>
        <v>0</v>
      </c>
      <c r="AS2905" s="74" t="str">
        <f t="shared" si="1672"/>
        <v>00631L</v>
      </c>
      <c r="AT2905" s="20">
        <f t="shared" si="1665"/>
        <v>1</v>
      </c>
      <c r="AU2905" s="74" t="str">
        <f t="shared" si="1655"/>
        <v>00631L</v>
      </c>
      <c r="AV2905" s="20">
        <f t="shared" si="1666"/>
        <v>1</v>
      </c>
      <c r="AW2905" s="74" t="str">
        <f t="shared" si="1656"/>
        <v>00631L</v>
      </c>
      <c r="AX2905" s="20">
        <f t="shared" si="1657"/>
        <v>1</v>
      </c>
      <c r="AY2905" s="20">
        <f t="shared" si="1667"/>
        <v>0</v>
      </c>
      <c r="AZ2905" s="116">
        <v>42094</v>
      </c>
      <c r="BA2905" s="117">
        <v>16.510000000000002</v>
      </c>
      <c r="BB2905" s="118">
        <v>16.274999999999999</v>
      </c>
      <c r="BC2905" s="76">
        <f t="shared" si="1675"/>
        <v>16.375</v>
      </c>
      <c r="BD2905" s="76">
        <f t="shared" si="1676"/>
        <v>16.38727272727273</v>
      </c>
      <c r="BE2905" s="77">
        <f t="shared" si="1682"/>
        <v>-6.1068702290077203E-3</v>
      </c>
      <c r="BF2905" s="77">
        <f t="shared" si="1673"/>
        <v>7.4891822922444435E-3</v>
      </c>
    </row>
    <row r="2906" spans="1:58" s="23" customFormat="1" ht="15.75" customHeight="1" x14ac:dyDescent="0.4">
      <c r="A2906" s="116">
        <v>42090</v>
      </c>
      <c r="B2906" s="112">
        <v>16.225000000000001</v>
      </c>
      <c r="C2906" s="112">
        <v>17.725000000000001</v>
      </c>
      <c r="D2906" s="112">
        <v>18.175000000000001</v>
      </c>
      <c r="E2906" s="112">
        <v>18.524999999999999</v>
      </c>
      <c r="F2906" s="112">
        <v>18.774999999999999</v>
      </c>
      <c r="G2906" s="112">
        <v>19.125</v>
      </c>
      <c r="H2906" s="113">
        <v>19.324999999999999</v>
      </c>
      <c r="I2906" s="90">
        <f t="shared" si="1658"/>
        <v>16.856578947368423</v>
      </c>
      <c r="J2906" s="90">
        <f t="shared" si="1659"/>
        <v>17.914473684210527</v>
      </c>
      <c r="K2906" s="114">
        <v>11</v>
      </c>
      <c r="L2906" s="115">
        <v>5.2631578947368418E-2</v>
      </c>
      <c r="M2906" s="90">
        <v>14.69</v>
      </c>
      <c r="N2906" s="90">
        <v>15.07</v>
      </c>
      <c r="O2906" s="90">
        <v>17.39</v>
      </c>
      <c r="P2906" s="90">
        <v>18.77</v>
      </c>
      <c r="Q2906" s="90">
        <v>20.079999999999998</v>
      </c>
      <c r="R2906" s="63">
        <f t="shared" si="1647"/>
        <v>6.3999999999999986</v>
      </c>
      <c r="S2906" s="64">
        <f t="shared" si="1683"/>
        <v>-4.6202531645569644E-2</v>
      </c>
      <c r="T2906" s="65">
        <f t="shared" si="1677"/>
        <v>0.9747843397478434</v>
      </c>
      <c r="U2906" s="65">
        <f t="shared" si="1677"/>
        <v>0.86658999424956873</v>
      </c>
      <c r="V2906" s="65">
        <f t="shared" si="1648"/>
        <v>0.8028769312733085</v>
      </c>
      <c r="W2906" s="65">
        <f t="shared" si="1649"/>
        <v>0.7504980079681276</v>
      </c>
      <c r="X2906" s="61">
        <f t="shared" si="1660"/>
        <v>9.2449922958397532E-2</v>
      </c>
      <c r="Y2906" s="66">
        <f t="shared" si="1650"/>
        <v>4.3184885290148488E-2</v>
      </c>
      <c r="Z2906" s="61">
        <f t="shared" si="1651"/>
        <v>6.2758566856607564E-2</v>
      </c>
      <c r="AA2906" s="67">
        <f t="shared" si="1652"/>
        <v>16.856578947368423</v>
      </c>
      <c r="AB2906" s="68">
        <f t="shared" si="1653"/>
        <v>7.6642335766423431E-2</v>
      </c>
      <c r="AC2906" s="69">
        <f t="shared" si="1654"/>
        <v>0.11855202039604661</v>
      </c>
      <c r="AD2906" s="70">
        <f>_xlfn.PERCENTILE.EXC(AC2906:$AC$5675,0.5)</f>
        <v>7.8108647076059703E-2</v>
      </c>
      <c r="AE2906" s="70">
        <f>_xlfn.PERCENTILE.EXC($AC2906:AC$5675,0.35)</f>
        <v>4.3659233069574852E-2</v>
      </c>
      <c r="AF2906" s="71">
        <f t="shared" si="1679"/>
        <v>4.7712327588243467E-2</v>
      </c>
      <c r="AG2906" s="70">
        <f t="shared" si="1680"/>
        <v>-0.16227757222071817</v>
      </c>
      <c r="AH2906" s="70">
        <f t="shared" si="1681"/>
        <v>-0.22340702194780063</v>
      </c>
      <c r="AI2906" s="61" t="str">
        <f t="shared" si="1669"/>
        <v>Short VOL</v>
      </c>
      <c r="AJ2906" s="68" t="str">
        <f t="shared" si="1670"/>
        <v>Short VOL</v>
      </c>
      <c r="AK2906" s="72" t="str">
        <f t="shared" si="1671"/>
        <v>00631L</v>
      </c>
      <c r="AL2906" s="73">
        <f t="shared" si="1661"/>
        <v>1</v>
      </c>
      <c r="AM2906" s="72" t="str">
        <f t="shared" si="1674"/>
        <v>00631L</v>
      </c>
      <c r="AN2906" s="73">
        <f t="shared" si="1662"/>
        <v>1</v>
      </c>
      <c r="AO2906" s="74" t="str">
        <f t="shared" si="1668"/>
        <v>00631L</v>
      </c>
      <c r="AP2906" s="20">
        <f t="shared" si="1663"/>
        <v>1</v>
      </c>
      <c r="AQ2906" s="74" t="str">
        <f t="shared" si="1678"/>
        <v>00631L</v>
      </c>
      <c r="AR2906" s="20">
        <f t="shared" si="1664"/>
        <v>1</v>
      </c>
      <c r="AS2906" s="74" t="str">
        <f t="shared" si="1672"/>
        <v>00635U</v>
      </c>
      <c r="AT2906" s="20">
        <f t="shared" si="1665"/>
        <v>0</v>
      </c>
      <c r="AU2906" s="74" t="str">
        <f t="shared" si="1655"/>
        <v>00631L</v>
      </c>
      <c r="AV2906" s="20">
        <f t="shared" si="1666"/>
        <v>1</v>
      </c>
      <c r="AW2906" s="74" t="str">
        <f t="shared" si="1656"/>
        <v>00631L</v>
      </c>
      <c r="AX2906" s="20">
        <f t="shared" si="1657"/>
        <v>1</v>
      </c>
      <c r="AY2906" s="20">
        <f t="shared" si="1667"/>
        <v>0</v>
      </c>
      <c r="AZ2906" s="116">
        <v>42093</v>
      </c>
      <c r="BA2906" s="117">
        <v>16.329999999999998</v>
      </c>
      <c r="BB2906" s="118">
        <v>16.425000000000001</v>
      </c>
      <c r="BC2906" s="76">
        <f t="shared" si="1675"/>
        <v>16.386111111111109</v>
      </c>
      <c r="BD2906" s="76">
        <f t="shared" si="1676"/>
        <v>16.380499999999998</v>
      </c>
      <c r="BE2906" s="77">
        <f t="shared" si="1682"/>
        <v>2.3732836073912375E-3</v>
      </c>
      <c r="BF2906" s="77">
        <f t="shared" si="1673"/>
        <v>-3.0829339763743203E-3</v>
      </c>
    </row>
    <row r="2907" spans="1:58" s="23" customFormat="1" ht="15.75" customHeight="1" x14ac:dyDescent="0.4">
      <c r="A2907" s="116">
        <v>42089</v>
      </c>
      <c r="B2907" s="112">
        <v>16.475000000000001</v>
      </c>
      <c r="C2907" s="112">
        <v>17.824999999999999</v>
      </c>
      <c r="D2907" s="112">
        <v>18.274999999999999</v>
      </c>
      <c r="E2907" s="112">
        <v>18.625</v>
      </c>
      <c r="F2907" s="112">
        <v>18.774999999999999</v>
      </c>
      <c r="G2907" s="112">
        <v>19.074999999999999</v>
      </c>
      <c r="H2907" s="113">
        <v>19.274999999999999</v>
      </c>
      <c r="I2907" s="90">
        <f t="shared" si="1658"/>
        <v>16.972368421052632</v>
      </c>
      <c r="J2907" s="90">
        <f t="shared" si="1659"/>
        <v>17.99078947368421</v>
      </c>
      <c r="K2907" s="114">
        <v>12</v>
      </c>
      <c r="L2907" s="115">
        <v>5.2631578947368418E-2</v>
      </c>
      <c r="M2907" s="90">
        <v>15.92</v>
      </c>
      <c r="N2907" s="90">
        <v>15.8</v>
      </c>
      <c r="O2907" s="90">
        <v>17.57</v>
      </c>
      <c r="P2907" s="90">
        <v>18.989999999999998</v>
      </c>
      <c r="Q2907" s="90">
        <v>20.149999999999999</v>
      </c>
      <c r="R2907" s="63">
        <f t="shared" si="1647"/>
        <v>4.8400000000000034</v>
      </c>
      <c r="S2907" s="64">
        <f t="shared" si="1683"/>
        <v>2.3316062176165882E-2</v>
      </c>
      <c r="T2907" s="65">
        <f t="shared" si="1677"/>
        <v>1.0075949367088608</v>
      </c>
      <c r="U2907" s="65">
        <f t="shared" si="1677"/>
        <v>0.89926010244735344</v>
      </c>
      <c r="V2907" s="65">
        <f t="shared" si="1648"/>
        <v>0.83201685097419709</v>
      </c>
      <c r="W2907" s="65">
        <f t="shared" si="1649"/>
        <v>0.78411910669975193</v>
      </c>
      <c r="X2907" s="61">
        <f t="shared" si="1660"/>
        <v>8.1942336874051461E-2</v>
      </c>
      <c r="Y2907" s="66">
        <f t="shared" si="1650"/>
        <v>3.4899328859060323E-2</v>
      </c>
      <c r="Z2907" s="61">
        <f t="shared" si="1651"/>
        <v>6.0004651523373809E-2</v>
      </c>
      <c r="AA2907" s="67">
        <f t="shared" si="1652"/>
        <v>16.972368421052632</v>
      </c>
      <c r="AB2907" s="68">
        <f t="shared" si="1653"/>
        <v>4.2721518987341812E-2</v>
      </c>
      <c r="AC2907" s="69">
        <f t="shared" si="1654"/>
        <v>7.4200532978014655E-2</v>
      </c>
      <c r="AD2907" s="70">
        <f>_xlfn.PERCENTILE.EXC(AC2907:$AC$5675,0.5)</f>
        <v>7.8104650271968196E-2</v>
      </c>
      <c r="AE2907" s="70">
        <f>_xlfn.PERCENTILE.EXC($AC2907:AC$5675,0.35)</f>
        <v>4.3625403316908735E-2</v>
      </c>
      <c r="AF2907" s="71">
        <f t="shared" si="1679"/>
        <v>4.7712327588243467E-2</v>
      </c>
      <c r="AG2907" s="70">
        <f t="shared" si="1680"/>
        <v>-0.16227757222071817</v>
      </c>
      <c r="AH2907" s="70">
        <f t="shared" si="1681"/>
        <v>-0.22340702194780063</v>
      </c>
      <c r="AI2907" s="61" t="str">
        <f t="shared" si="1669"/>
        <v>Safety</v>
      </c>
      <c r="AJ2907" s="68" t="str">
        <f t="shared" si="1670"/>
        <v>Short VOL</v>
      </c>
      <c r="AK2907" s="72" t="str">
        <f t="shared" si="1671"/>
        <v>00631L</v>
      </c>
      <c r="AL2907" s="73">
        <f t="shared" si="1661"/>
        <v>1</v>
      </c>
      <c r="AM2907" s="72" t="str">
        <f t="shared" si="1674"/>
        <v>00631L</v>
      </c>
      <c r="AN2907" s="73">
        <f t="shared" si="1662"/>
        <v>1</v>
      </c>
      <c r="AO2907" s="74" t="str">
        <f t="shared" si="1668"/>
        <v>00631L</v>
      </c>
      <c r="AP2907" s="20">
        <f t="shared" si="1663"/>
        <v>1</v>
      </c>
      <c r="AQ2907" s="74" t="str">
        <f t="shared" si="1678"/>
        <v>00631L</v>
      </c>
      <c r="AR2907" s="20">
        <f t="shared" si="1664"/>
        <v>1</v>
      </c>
      <c r="AS2907" s="74" t="str">
        <f t="shared" si="1672"/>
        <v>00635U</v>
      </c>
      <c r="AT2907" s="20">
        <f t="shared" si="1665"/>
        <v>0</v>
      </c>
      <c r="AU2907" s="74" t="str">
        <f t="shared" si="1655"/>
        <v>00631L</v>
      </c>
      <c r="AV2907" s="20">
        <f t="shared" si="1666"/>
        <v>1</v>
      </c>
      <c r="AW2907" s="74" t="str">
        <f t="shared" si="1656"/>
        <v>00631L</v>
      </c>
      <c r="AX2907" s="20">
        <f t="shared" si="1657"/>
        <v>1</v>
      </c>
      <c r="AY2907" s="20">
        <f t="shared" si="1667"/>
        <v>0</v>
      </c>
      <c r="AZ2907" s="116">
        <v>42090</v>
      </c>
      <c r="BA2907" s="117">
        <v>16.25</v>
      </c>
      <c r="BB2907" s="118">
        <v>16.412500000000001</v>
      </c>
      <c r="BC2907" s="76">
        <f t="shared" si="1675"/>
        <v>16.381249999999998</v>
      </c>
      <c r="BD2907" s="76">
        <f t="shared" si="1676"/>
        <v>16.366666666666664</v>
      </c>
      <c r="BE2907" s="77">
        <f t="shared" si="1682"/>
        <v>1.9076688286915563E-3</v>
      </c>
      <c r="BF2907" s="77">
        <f t="shared" si="1673"/>
        <v>-7.1283095723012387E-3</v>
      </c>
    </row>
    <row r="2908" spans="1:58" s="23" customFormat="1" ht="15.75" customHeight="1" x14ac:dyDescent="0.4">
      <c r="A2908" s="116">
        <v>42088</v>
      </c>
      <c r="B2908" s="112">
        <v>16.574999999999999</v>
      </c>
      <c r="C2908" s="112">
        <v>18.074999999999999</v>
      </c>
      <c r="D2908" s="112">
        <v>18.475000000000001</v>
      </c>
      <c r="E2908" s="112">
        <v>18.774999999999999</v>
      </c>
      <c r="F2908" s="112">
        <v>18.925000000000001</v>
      </c>
      <c r="G2908" s="112">
        <v>19.175000000000001</v>
      </c>
      <c r="H2908" s="113">
        <v>19.425000000000001</v>
      </c>
      <c r="I2908" s="90">
        <f t="shared" si="1658"/>
        <v>17.048684210526314</v>
      </c>
      <c r="J2908" s="90">
        <f t="shared" si="1659"/>
        <v>18.201315789473686</v>
      </c>
      <c r="K2908" s="114">
        <v>13</v>
      </c>
      <c r="L2908" s="115">
        <v>5.2631578947368418E-2</v>
      </c>
      <c r="M2908" s="90">
        <v>15.28</v>
      </c>
      <c r="N2908" s="90">
        <v>15.44</v>
      </c>
      <c r="O2908" s="90">
        <v>17.57</v>
      </c>
      <c r="P2908" s="90">
        <v>19.09</v>
      </c>
      <c r="Q2908" s="90">
        <v>20.149999999999999</v>
      </c>
      <c r="R2908" s="63">
        <f t="shared" si="1647"/>
        <v>5.9399999999999977</v>
      </c>
      <c r="S2908" s="64">
        <f t="shared" si="1683"/>
        <v>0.13362701908957419</v>
      </c>
      <c r="T2908" s="65">
        <f t="shared" si="1677"/>
        <v>0.98963730569948183</v>
      </c>
      <c r="U2908" s="65">
        <f t="shared" si="1677"/>
        <v>0.87877063175867953</v>
      </c>
      <c r="V2908" s="65">
        <f t="shared" si="1648"/>
        <v>0.80880041906757461</v>
      </c>
      <c r="W2908" s="65">
        <f t="shared" si="1649"/>
        <v>0.7662531017369727</v>
      </c>
      <c r="X2908" s="61">
        <f t="shared" si="1660"/>
        <v>9.0497737556561084E-2</v>
      </c>
      <c r="Y2908" s="66">
        <f t="shared" si="1650"/>
        <v>3.4620505992010768E-2</v>
      </c>
      <c r="Z2908" s="61">
        <f t="shared" si="1651"/>
        <v>6.760824264876146E-2</v>
      </c>
      <c r="AA2908" s="67">
        <f t="shared" si="1652"/>
        <v>17.048684210526318</v>
      </c>
      <c r="AB2908" s="68">
        <f t="shared" si="1653"/>
        <v>7.3510362694300502E-2</v>
      </c>
      <c r="AC2908" s="69">
        <f t="shared" si="1654"/>
        <v>0.10418939187346622</v>
      </c>
      <c r="AD2908" s="70">
        <f>_xlfn.PERCENTILE.EXC(AC2908:$AC$5675,0.5)</f>
        <v>7.8108647076059703E-2</v>
      </c>
      <c r="AE2908" s="70">
        <f>_xlfn.PERCENTILE.EXC($AC2908:AC$5675,0.35)</f>
        <v>4.3591573564242633E-2</v>
      </c>
      <c r="AF2908" s="71">
        <f t="shared" si="1679"/>
        <v>4.7712327588243467E-2</v>
      </c>
      <c r="AG2908" s="70">
        <f t="shared" si="1680"/>
        <v>-0.16227757222071817</v>
      </c>
      <c r="AH2908" s="70">
        <f t="shared" si="1681"/>
        <v>-0.22340702194780063</v>
      </c>
      <c r="AI2908" s="61" t="str">
        <f t="shared" si="1669"/>
        <v>Short VOL</v>
      </c>
      <c r="AJ2908" s="68" t="str">
        <f t="shared" si="1670"/>
        <v>Short VOL</v>
      </c>
      <c r="AK2908" s="72" t="str">
        <f t="shared" si="1671"/>
        <v>00631L</v>
      </c>
      <c r="AL2908" s="73">
        <f t="shared" si="1661"/>
        <v>1</v>
      </c>
      <c r="AM2908" s="72" t="str">
        <f t="shared" si="1674"/>
        <v>00631L</v>
      </c>
      <c r="AN2908" s="73">
        <f t="shared" si="1662"/>
        <v>1</v>
      </c>
      <c r="AO2908" s="74" t="str">
        <f t="shared" si="1668"/>
        <v>00631L</v>
      </c>
      <c r="AP2908" s="20">
        <f t="shared" si="1663"/>
        <v>1</v>
      </c>
      <c r="AQ2908" s="74" t="str">
        <f t="shared" si="1678"/>
        <v>00635U</v>
      </c>
      <c r="AR2908" s="20">
        <f t="shared" si="1664"/>
        <v>0</v>
      </c>
      <c r="AS2908" s="74" t="str">
        <f t="shared" si="1672"/>
        <v>00631L</v>
      </c>
      <c r="AT2908" s="20">
        <f t="shared" si="1665"/>
        <v>1</v>
      </c>
      <c r="AU2908" s="74" t="str">
        <f t="shared" si="1655"/>
        <v>00631L</v>
      </c>
      <c r="AV2908" s="20">
        <f t="shared" si="1666"/>
        <v>1</v>
      </c>
      <c r="AW2908" s="74" t="str">
        <f t="shared" si="1656"/>
        <v>00631L</v>
      </c>
      <c r="AX2908" s="20">
        <f t="shared" si="1657"/>
        <v>1</v>
      </c>
      <c r="AY2908" s="20">
        <f t="shared" si="1667"/>
        <v>0</v>
      </c>
      <c r="AZ2908" s="116">
        <v>42089</v>
      </c>
      <c r="BA2908" s="117">
        <v>16.440000000000001</v>
      </c>
      <c r="BB2908" s="118">
        <v>16.25</v>
      </c>
      <c r="BC2908" s="76">
        <f t="shared" si="1675"/>
        <v>16.376785714285713</v>
      </c>
      <c r="BD2908" s="76">
        <f t="shared" si="1676"/>
        <v>16.384687499999998</v>
      </c>
      <c r="BE2908" s="77">
        <f t="shared" si="1682"/>
        <v>-7.7417947879183709E-3</v>
      </c>
      <c r="BF2908" s="77">
        <f t="shared" si="1673"/>
        <v>3.3758654231277217E-3</v>
      </c>
    </row>
    <row r="2909" spans="1:58" s="23" customFormat="1" ht="15.75" customHeight="1" x14ac:dyDescent="0.4">
      <c r="A2909" s="116">
        <v>42087</v>
      </c>
      <c r="B2909" s="112">
        <v>15.875</v>
      </c>
      <c r="C2909" s="112">
        <v>17.574999999999999</v>
      </c>
      <c r="D2909" s="112">
        <v>18.024999999999999</v>
      </c>
      <c r="E2909" s="112">
        <v>18.375</v>
      </c>
      <c r="F2909" s="112">
        <v>18.574999999999999</v>
      </c>
      <c r="G2909" s="112">
        <v>18.875</v>
      </c>
      <c r="H2909" s="113">
        <v>19.125</v>
      </c>
      <c r="I2909" s="90">
        <f t="shared" si="1658"/>
        <v>16.32236842105263</v>
      </c>
      <c r="J2909" s="90">
        <f t="shared" si="1659"/>
        <v>17.693421052631578</v>
      </c>
      <c r="K2909" s="114">
        <v>14</v>
      </c>
      <c r="L2909" s="115">
        <v>5.2631578947368418E-2</v>
      </c>
      <c r="M2909" s="90">
        <v>12.24</v>
      </c>
      <c r="N2909" s="90">
        <v>13.62</v>
      </c>
      <c r="O2909" s="90">
        <v>16.59</v>
      </c>
      <c r="P2909" s="90">
        <v>18.29</v>
      </c>
      <c r="Q2909" s="90">
        <v>19.64</v>
      </c>
      <c r="R2909" s="63">
        <f t="shared" si="1647"/>
        <v>9.019999999999996</v>
      </c>
      <c r="S2909" s="64">
        <f t="shared" si="1683"/>
        <v>1.5659955257270625E-2</v>
      </c>
      <c r="T2909" s="65">
        <f t="shared" si="1677"/>
        <v>0.8986784140969164</v>
      </c>
      <c r="U2909" s="65">
        <f t="shared" si="1677"/>
        <v>0.82097649186256783</v>
      </c>
      <c r="V2909" s="65">
        <f t="shared" si="1648"/>
        <v>0.7446692181519956</v>
      </c>
      <c r="W2909" s="65">
        <f t="shared" si="1649"/>
        <v>0.69348268839103866</v>
      </c>
      <c r="X2909" s="61">
        <f t="shared" si="1660"/>
        <v>0.1070866141732283</v>
      </c>
      <c r="Y2909" s="66">
        <f t="shared" si="1650"/>
        <v>4.0816326530612242E-2</v>
      </c>
      <c r="Z2909" s="61">
        <f t="shared" si="1651"/>
        <v>8.3998387746876305E-2</v>
      </c>
      <c r="AA2909" s="67">
        <f t="shared" si="1652"/>
        <v>16.32236842105263</v>
      </c>
      <c r="AB2909" s="68">
        <f t="shared" si="1653"/>
        <v>0.16556534508076365</v>
      </c>
      <c r="AC2909" s="69">
        <f t="shared" si="1654"/>
        <v>0.19841177834453971</v>
      </c>
      <c r="AD2909" s="70">
        <f>_xlfn.PERCENTILE.EXC(AC2909:$AC$5675,0.5)</f>
        <v>7.8104650271968196E-2</v>
      </c>
      <c r="AE2909" s="70">
        <f>_xlfn.PERCENTILE.EXC($AC2909:AC$5675,0.35)</f>
        <v>4.3563661160717256E-2</v>
      </c>
      <c r="AF2909" s="71">
        <f t="shared" si="1679"/>
        <v>4.7712327588243467E-2</v>
      </c>
      <c r="AG2909" s="70">
        <f t="shared" si="1680"/>
        <v>-0.16227757222071817</v>
      </c>
      <c r="AH2909" s="70">
        <f t="shared" si="1681"/>
        <v>-0.22340702194780063</v>
      </c>
      <c r="AI2909" s="61" t="str">
        <f t="shared" si="1669"/>
        <v>Short VOL</v>
      </c>
      <c r="AJ2909" s="68" t="str">
        <f t="shared" si="1670"/>
        <v>Short VOL</v>
      </c>
      <c r="AK2909" s="72" t="str">
        <f t="shared" si="1671"/>
        <v>00631L</v>
      </c>
      <c r="AL2909" s="73">
        <f t="shared" si="1661"/>
        <v>1</v>
      </c>
      <c r="AM2909" s="72" t="str">
        <f t="shared" si="1674"/>
        <v>00631L</v>
      </c>
      <c r="AN2909" s="73">
        <f t="shared" si="1662"/>
        <v>1</v>
      </c>
      <c r="AO2909" s="74" t="str">
        <f t="shared" si="1668"/>
        <v>00631L</v>
      </c>
      <c r="AP2909" s="20">
        <f t="shared" si="1663"/>
        <v>1</v>
      </c>
      <c r="AQ2909" s="74" t="str">
        <f t="shared" si="1678"/>
        <v>00631L</v>
      </c>
      <c r="AR2909" s="20">
        <f t="shared" si="1664"/>
        <v>1</v>
      </c>
      <c r="AS2909" s="74" t="str">
        <f t="shared" si="1672"/>
        <v>00631L</v>
      </c>
      <c r="AT2909" s="20">
        <f t="shared" si="1665"/>
        <v>1</v>
      </c>
      <c r="AU2909" s="74" t="str">
        <f t="shared" si="1655"/>
        <v>00631L</v>
      </c>
      <c r="AV2909" s="20">
        <f t="shared" si="1666"/>
        <v>1</v>
      </c>
      <c r="AW2909" s="74" t="str">
        <f t="shared" si="1656"/>
        <v>00631L</v>
      </c>
      <c r="AX2909" s="20">
        <f t="shared" si="1657"/>
        <v>1</v>
      </c>
      <c r="AY2909" s="20">
        <f t="shared" si="1667"/>
        <v>0</v>
      </c>
      <c r="AZ2909" s="116">
        <v>42088</v>
      </c>
      <c r="BA2909" s="117">
        <v>16.559999999999999</v>
      </c>
      <c r="BB2909" s="118">
        <v>16.487500000000001</v>
      </c>
      <c r="BC2909" s="76">
        <f t="shared" si="1675"/>
        <v>16.397916666666664</v>
      </c>
      <c r="BD2909" s="76">
        <f t="shared" si="1676"/>
        <v>16.421071428571427</v>
      </c>
      <c r="BE2909" s="77">
        <f t="shared" si="1682"/>
        <v>5.4630923643757883E-3</v>
      </c>
      <c r="BF2909" s="77">
        <f t="shared" si="1673"/>
        <v>8.4603840883882096E-3</v>
      </c>
    </row>
    <row r="2910" spans="1:58" s="23" customFormat="1" ht="15.75" customHeight="1" x14ac:dyDescent="0.4">
      <c r="A2910" s="116">
        <v>42086</v>
      </c>
      <c r="B2910" s="112">
        <v>16.074999999999999</v>
      </c>
      <c r="C2910" s="112">
        <v>17.625</v>
      </c>
      <c r="D2910" s="112">
        <v>18.024999999999999</v>
      </c>
      <c r="E2910" s="112">
        <v>18.425000000000001</v>
      </c>
      <c r="F2910" s="112">
        <v>18.574999999999999</v>
      </c>
      <c r="G2910" s="112">
        <v>18.875</v>
      </c>
      <c r="H2910" s="113">
        <v>19.125</v>
      </c>
      <c r="I2910" s="90">
        <f t="shared" si="1658"/>
        <v>16.401315789473685</v>
      </c>
      <c r="J2910" s="90">
        <f t="shared" si="1659"/>
        <v>17.70921052631579</v>
      </c>
      <c r="K2910" s="114">
        <v>15</v>
      </c>
      <c r="L2910" s="115">
        <v>5.2631578947368418E-2</v>
      </c>
      <c r="M2910" s="90">
        <v>12.03</v>
      </c>
      <c r="N2910" s="90">
        <v>13.41</v>
      </c>
      <c r="O2910" s="90">
        <v>16.53</v>
      </c>
      <c r="P2910" s="90">
        <v>18.18</v>
      </c>
      <c r="Q2910" s="90">
        <v>19.43</v>
      </c>
      <c r="R2910" s="63">
        <f t="shared" si="1647"/>
        <v>9.2700000000000031</v>
      </c>
      <c r="S2910" s="64">
        <f t="shared" si="1683"/>
        <v>2.9953917050691288E-2</v>
      </c>
      <c r="T2910" s="65">
        <f t="shared" si="1677"/>
        <v>0.89709172259507819</v>
      </c>
      <c r="U2910" s="65">
        <f t="shared" si="1677"/>
        <v>0.81125226860254074</v>
      </c>
      <c r="V2910" s="65">
        <f t="shared" si="1648"/>
        <v>0.73762376237623761</v>
      </c>
      <c r="W2910" s="65">
        <f t="shared" si="1649"/>
        <v>0.69016984045290786</v>
      </c>
      <c r="X2910" s="61">
        <f t="shared" si="1660"/>
        <v>9.6423017107309536E-2</v>
      </c>
      <c r="Y2910" s="66">
        <f t="shared" si="1650"/>
        <v>3.7991858887381234E-2</v>
      </c>
      <c r="Z2910" s="61">
        <f t="shared" si="1651"/>
        <v>7.9743281187324475E-2</v>
      </c>
      <c r="AA2910" s="67">
        <f t="shared" si="1652"/>
        <v>16.401315789473685</v>
      </c>
      <c r="AB2910" s="68">
        <f t="shared" si="1653"/>
        <v>0.19873228933631612</v>
      </c>
      <c r="AC2910" s="69">
        <f t="shared" si="1654"/>
        <v>0.22306605439773936</v>
      </c>
      <c r="AD2910" s="70">
        <f>_xlfn.PERCENTILE.EXC(AC2910:$AC$5675,0.5)</f>
        <v>7.8013792541632029E-2</v>
      </c>
      <c r="AE2910" s="70">
        <f>_xlfn.PERCENTILE.EXC($AC2910:AC$5675,0.35)</f>
        <v>4.3540186769047418E-2</v>
      </c>
      <c r="AF2910" s="71">
        <f t="shared" si="1679"/>
        <v>4.7712327588243467E-2</v>
      </c>
      <c r="AG2910" s="70">
        <f t="shared" si="1680"/>
        <v>-0.16227757222071817</v>
      </c>
      <c r="AH2910" s="70">
        <f t="shared" si="1681"/>
        <v>-0.22340702194780063</v>
      </c>
      <c r="AI2910" s="61" t="str">
        <f t="shared" si="1669"/>
        <v>Short VOL</v>
      </c>
      <c r="AJ2910" s="68" t="str">
        <f t="shared" si="1670"/>
        <v>Short VOL</v>
      </c>
      <c r="AK2910" s="72" t="str">
        <f t="shared" si="1671"/>
        <v>00631L</v>
      </c>
      <c r="AL2910" s="73">
        <f t="shared" si="1661"/>
        <v>1</v>
      </c>
      <c r="AM2910" s="72" t="str">
        <f t="shared" si="1674"/>
        <v>00631L</v>
      </c>
      <c r="AN2910" s="73">
        <f t="shared" si="1662"/>
        <v>1</v>
      </c>
      <c r="AO2910" s="74" t="str">
        <f t="shared" si="1668"/>
        <v>00631L</v>
      </c>
      <c r="AP2910" s="20">
        <f t="shared" si="1663"/>
        <v>1</v>
      </c>
      <c r="AQ2910" s="74" t="str">
        <f t="shared" si="1678"/>
        <v>00631L</v>
      </c>
      <c r="AR2910" s="20">
        <f t="shared" si="1664"/>
        <v>1</v>
      </c>
      <c r="AS2910" s="74" t="str">
        <f t="shared" si="1672"/>
        <v>00635U</v>
      </c>
      <c r="AT2910" s="20">
        <f t="shared" si="1665"/>
        <v>0</v>
      </c>
      <c r="AU2910" s="74" t="str">
        <f t="shared" si="1655"/>
        <v>00631L</v>
      </c>
      <c r="AV2910" s="20">
        <f t="shared" si="1666"/>
        <v>1</v>
      </c>
      <c r="AW2910" s="74" t="str">
        <f t="shared" si="1656"/>
        <v>00631L</v>
      </c>
      <c r="AX2910" s="20">
        <f t="shared" si="1657"/>
        <v>1</v>
      </c>
      <c r="AY2910" s="20">
        <f t="shared" si="1667"/>
        <v>0</v>
      </c>
      <c r="AZ2910" s="116">
        <v>42087</v>
      </c>
      <c r="BA2910" s="117">
        <v>16.350000000000001</v>
      </c>
      <c r="BB2910" s="118">
        <v>16.537500000000001</v>
      </c>
      <c r="BC2910" s="76">
        <f t="shared" si="1675"/>
        <v>16.380000000000003</v>
      </c>
      <c r="BD2910" s="76">
        <f t="shared" si="1676"/>
        <v>16.375</v>
      </c>
      <c r="BE2910" s="77">
        <f t="shared" si="1682"/>
        <v>9.6153846153845448E-3</v>
      </c>
      <c r="BF2910" s="77">
        <f t="shared" si="1673"/>
        <v>-1.5267175572518216E-3</v>
      </c>
    </row>
    <row r="2911" spans="1:58" s="23" customFormat="1" ht="15.75" customHeight="1" x14ac:dyDescent="0.4">
      <c r="A2911" s="116">
        <v>42083</v>
      </c>
      <c r="B2911" s="112">
        <v>16.175000000000001</v>
      </c>
      <c r="C2911" s="112">
        <v>17.625</v>
      </c>
      <c r="D2911" s="112">
        <v>18.024999999999999</v>
      </c>
      <c r="E2911" s="112">
        <v>18.425000000000001</v>
      </c>
      <c r="F2911" s="112">
        <v>18.574999999999999</v>
      </c>
      <c r="G2911" s="112">
        <v>18.925000000000001</v>
      </c>
      <c r="H2911" s="113">
        <v>19.149999999999999</v>
      </c>
      <c r="I2911" s="90">
        <f t="shared" si="1658"/>
        <v>16.403947368421054</v>
      </c>
      <c r="J2911" s="90">
        <f t="shared" si="1659"/>
        <v>17.688157894736843</v>
      </c>
      <c r="K2911" s="114">
        <v>16</v>
      </c>
      <c r="L2911" s="115">
        <v>5.2631578947368418E-2</v>
      </c>
      <c r="M2911" s="90">
        <v>10.73</v>
      </c>
      <c r="N2911" s="90">
        <v>13.02</v>
      </c>
      <c r="O2911" s="90">
        <v>16.71</v>
      </c>
      <c r="P2911" s="90">
        <v>18.16</v>
      </c>
      <c r="Q2911" s="90">
        <v>20.03</v>
      </c>
      <c r="R2911" s="63">
        <f t="shared" ref="R2911:R2974" si="1684">(O2911+P2911)-(N2911+M2911)</f>
        <v>11.120000000000005</v>
      </c>
      <c r="S2911" s="64">
        <f t="shared" si="1683"/>
        <v>-7.462686567164184E-2</v>
      </c>
      <c r="T2911" s="65">
        <f t="shared" si="1677"/>
        <v>0.82411674347158226</v>
      </c>
      <c r="U2911" s="65">
        <f t="shared" si="1677"/>
        <v>0.7791741472172351</v>
      </c>
      <c r="V2911" s="65">
        <f t="shared" si="1648"/>
        <v>0.71696035242290745</v>
      </c>
      <c r="W2911" s="65">
        <f t="shared" si="1649"/>
        <v>0.65002496255616571</v>
      </c>
      <c r="X2911" s="61">
        <f t="shared" si="1660"/>
        <v>8.9644513137557919E-2</v>
      </c>
      <c r="Y2911" s="66">
        <f t="shared" si="1650"/>
        <v>3.9348710990501919E-2</v>
      </c>
      <c r="Z2911" s="61">
        <f t="shared" si="1651"/>
        <v>7.8286676826822776E-2</v>
      </c>
      <c r="AA2911" s="67">
        <f t="shared" si="1652"/>
        <v>16.403947368421054</v>
      </c>
      <c r="AB2911" s="68">
        <f t="shared" si="1653"/>
        <v>0.2423195084485408</v>
      </c>
      <c r="AC2911" s="69">
        <f t="shared" si="1654"/>
        <v>0.25990379173740819</v>
      </c>
      <c r="AD2911" s="70">
        <f>_xlfn.PERCENTILE.EXC(AC2911:$AC$5675,0.5)</f>
        <v>7.7922934811295863E-2</v>
      </c>
      <c r="AE2911" s="70">
        <f>_xlfn.PERCENTILE.EXC($AC2911:AC$5675,0.35)</f>
        <v>4.3516712377377587E-2</v>
      </c>
      <c r="AF2911" s="71">
        <f t="shared" si="1679"/>
        <v>4.7712327588243467E-2</v>
      </c>
      <c r="AG2911" s="70">
        <f t="shared" si="1680"/>
        <v>-0.16227757222071817</v>
      </c>
      <c r="AH2911" s="70">
        <f t="shared" si="1681"/>
        <v>-0.22340702194780063</v>
      </c>
      <c r="AI2911" s="61" t="str">
        <f t="shared" si="1669"/>
        <v>Short VOL</v>
      </c>
      <c r="AJ2911" s="68" t="str">
        <f t="shared" si="1670"/>
        <v>Short VOL</v>
      </c>
      <c r="AK2911" s="72" t="str">
        <f t="shared" si="1671"/>
        <v>00631L</v>
      </c>
      <c r="AL2911" s="73">
        <f t="shared" si="1661"/>
        <v>1</v>
      </c>
      <c r="AM2911" s="72">
        <f t="shared" si="1674"/>
        <v>0</v>
      </c>
      <c r="AN2911" s="73">
        <f t="shared" si="1662"/>
        <v>0</v>
      </c>
      <c r="AO2911" s="74" t="str">
        <f t="shared" si="1668"/>
        <v>00631L</v>
      </c>
      <c r="AP2911" s="20">
        <f t="shared" si="1663"/>
        <v>1</v>
      </c>
      <c r="AQ2911" s="74" t="str">
        <f t="shared" si="1678"/>
        <v>00635U</v>
      </c>
      <c r="AR2911" s="20">
        <f t="shared" si="1664"/>
        <v>0</v>
      </c>
      <c r="AS2911" s="74" t="str">
        <f t="shared" si="1672"/>
        <v>00635U</v>
      </c>
      <c r="AT2911" s="20">
        <f t="shared" si="1665"/>
        <v>0</v>
      </c>
      <c r="AU2911" s="74" t="str">
        <f t="shared" si="1655"/>
        <v>00631L</v>
      </c>
      <c r="AV2911" s="20">
        <f t="shared" si="1666"/>
        <v>1</v>
      </c>
      <c r="AW2911" s="74" t="str">
        <f t="shared" si="1656"/>
        <v>00631L</v>
      </c>
      <c r="AX2911" s="20">
        <f t="shared" si="1657"/>
        <v>1</v>
      </c>
      <c r="AY2911" s="20">
        <f t="shared" si="1667"/>
        <v>0</v>
      </c>
      <c r="AZ2911" s="116">
        <v>42086</v>
      </c>
      <c r="BA2911" s="117">
        <v>16.25</v>
      </c>
      <c r="BB2911" s="118">
        <v>16.3</v>
      </c>
      <c r="BC2911" s="76">
        <f t="shared" si="1675"/>
        <v>16.340625000000003</v>
      </c>
      <c r="BD2911" s="76">
        <f t="shared" si="1676"/>
        <v>16.322499999999998</v>
      </c>
      <c r="BE2911" s="77">
        <f t="shared" si="1682"/>
        <v>-2.4861350162556283E-3</v>
      </c>
      <c r="BF2911" s="77">
        <f t="shared" si="1673"/>
        <v>-4.4417215500075369E-3</v>
      </c>
    </row>
    <row r="2912" spans="1:58" s="23" customFormat="1" ht="15.75" customHeight="1" x14ac:dyDescent="0.4">
      <c r="A2912" s="116">
        <v>42082</v>
      </c>
      <c r="B2912" s="112">
        <v>16.524999999999999</v>
      </c>
      <c r="C2912" s="112">
        <v>17.675000000000001</v>
      </c>
      <c r="D2912" s="112">
        <v>18.024999999999999</v>
      </c>
      <c r="E2912" s="112">
        <v>18.425000000000001</v>
      </c>
      <c r="F2912" s="112">
        <v>18.625</v>
      </c>
      <c r="G2912" s="112">
        <v>18.925000000000001</v>
      </c>
      <c r="H2912" s="113">
        <v>19.125</v>
      </c>
      <c r="I2912" s="90">
        <f t="shared" si="1658"/>
        <v>16.646052631578947</v>
      </c>
      <c r="J2912" s="90">
        <f t="shared" si="1659"/>
        <v>17.711842105263159</v>
      </c>
      <c r="K2912" s="114">
        <v>17</v>
      </c>
      <c r="L2912" s="115">
        <v>5.2631578947368418E-2</v>
      </c>
      <c r="M2912" s="90">
        <v>12.89</v>
      </c>
      <c r="N2912" s="90">
        <v>14.07</v>
      </c>
      <c r="O2912" s="90">
        <v>16.97</v>
      </c>
      <c r="P2912" s="90">
        <v>18.399999999999999</v>
      </c>
      <c r="Q2912" s="90">
        <v>20.149999999999999</v>
      </c>
      <c r="R2912" s="63">
        <f t="shared" si="1684"/>
        <v>8.4099999999999966</v>
      </c>
      <c r="S2912" s="64">
        <f t="shared" si="1683"/>
        <v>7.1581961345740614E-3</v>
      </c>
      <c r="T2912" s="65">
        <f t="shared" si="1677"/>
        <v>0.91613361762615497</v>
      </c>
      <c r="U2912" s="65">
        <f t="shared" si="1677"/>
        <v>0.82911019446081324</v>
      </c>
      <c r="V2912" s="65">
        <f t="shared" si="1648"/>
        <v>0.76467391304347831</v>
      </c>
      <c r="W2912" s="65">
        <f t="shared" si="1649"/>
        <v>0.69826302729528544</v>
      </c>
      <c r="X2912" s="61">
        <f t="shared" si="1660"/>
        <v>6.9591527987897264E-2</v>
      </c>
      <c r="Y2912" s="66">
        <f t="shared" si="1650"/>
        <v>3.7991858887381234E-2</v>
      </c>
      <c r="Z2912" s="61">
        <f t="shared" si="1651"/>
        <v>6.4026559165283492E-2</v>
      </c>
      <c r="AA2912" s="67">
        <f t="shared" si="1652"/>
        <v>16.646052631578947</v>
      </c>
      <c r="AB2912" s="68">
        <f t="shared" si="1653"/>
        <v>0.17448471926083853</v>
      </c>
      <c r="AC2912" s="69">
        <f t="shared" si="1654"/>
        <v>0.18308831780944892</v>
      </c>
      <c r="AD2912" s="70">
        <f>_xlfn.PERCENTILE.EXC(AC2912:$AC$5675,0.5)</f>
        <v>7.7913784396917235E-2</v>
      </c>
      <c r="AE2912" s="70">
        <f>_xlfn.PERCENTILE.EXC($AC2912:AC$5675,0.35)</f>
        <v>4.3508800696593609E-2</v>
      </c>
      <c r="AF2912" s="71">
        <f t="shared" si="1679"/>
        <v>4.7712327588243467E-2</v>
      </c>
      <c r="AG2912" s="70">
        <f t="shared" si="1680"/>
        <v>-0.16227757222071817</v>
      </c>
      <c r="AH2912" s="70">
        <f t="shared" si="1681"/>
        <v>-0.22340702194780063</v>
      </c>
      <c r="AI2912" s="61" t="str">
        <f t="shared" si="1669"/>
        <v>Short VOL</v>
      </c>
      <c r="AJ2912" s="68" t="str">
        <f t="shared" si="1670"/>
        <v>Short VOL</v>
      </c>
      <c r="AK2912" s="72" t="str">
        <f t="shared" si="1671"/>
        <v>00631L</v>
      </c>
      <c r="AL2912" s="73">
        <f t="shared" si="1661"/>
        <v>1</v>
      </c>
      <c r="AM2912" s="72">
        <f t="shared" si="1674"/>
        <v>0</v>
      </c>
      <c r="AN2912" s="73">
        <f t="shared" si="1662"/>
        <v>0</v>
      </c>
      <c r="AO2912" s="74" t="str">
        <f t="shared" si="1668"/>
        <v>00631L</v>
      </c>
      <c r="AP2912" s="20">
        <f t="shared" si="1663"/>
        <v>1</v>
      </c>
      <c r="AQ2912" s="74" t="str">
        <f t="shared" si="1678"/>
        <v>00635U</v>
      </c>
      <c r="AR2912" s="20">
        <f t="shared" si="1664"/>
        <v>0</v>
      </c>
      <c r="AS2912" s="74" t="str">
        <f t="shared" si="1672"/>
        <v>00631L</v>
      </c>
      <c r="AT2912" s="20">
        <f t="shared" si="1665"/>
        <v>1</v>
      </c>
      <c r="AU2912" s="74" t="str">
        <f t="shared" si="1655"/>
        <v>00631L</v>
      </c>
      <c r="AV2912" s="20">
        <f t="shared" si="1666"/>
        <v>1</v>
      </c>
      <c r="AW2912" s="74" t="str">
        <f t="shared" si="1656"/>
        <v>00631L</v>
      </c>
      <c r="AX2912" s="20">
        <f t="shared" si="1657"/>
        <v>1</v>
      </c>
      <c r="AY2912" s="20">
        <f t="shared" si="1667"/>
        <v>0</v>
      </c>
      <c r="AZ2912" s="116">
        <v>42083</v>
      </c>
      <c r="BA2912" s="117">
        <v>16.39</v>
      </c>
      <c r="BB2912" s="118">
        <v>16.274999999999999</v>
      </c>
      <c r="BC2912" s="76">
        <f t="shared" si="1675"/>
        <v>16.354166666666668</v>
      </c>
      <c r="BD2912" s="76">
        <f t="shared" si="1676"/>
        <v>16.363125</v>
      </c>
      <c r="BE2912" s="77">
        <f t="shared" si="1682"/>
        <v>-4.8407643312103499E-3</v>
      </c>
      <c r="BF2912" s="77">
        <f t="shared" si="1673"/>
        <v>1.6424124364997777E-3</v>
      </c>
    </row>
    <row r="2913" spans="1:58" s="23" customFormat="1" ht="15.75" customHeight="1" x14ac:dyDescent="0.4">
      <c r="A2913" s="116">
        <v>42081</v>
      </c>
      <c r="B2913" s="112">
        <v>16.524999999999999</v>
      </c>
      <c r="C2913" s="112">
        <v>17.475000000000001</v>
      </c>
      <c r="D2913" s="112">
        <v>17.774999999999999</v>
      </c>
      <c r="E2913" s="112">
        <v>18.175000000000001</v>
      </c>
      <c r="F2913" s="112">
        <v>18.425000000000001</v>
      </c>
      <c r="G2913" s="112">
        <v>18.725000000000001</v>
      </c>
      <c r="H2913" s="113">
        <v>18.975000000000001</v>
      </c>
      <c r="I2913" s="90">
        <f t="shared" si="1658"/>
        <v>16.574999999999999</v>
      </c>
      <c r="J2913" s="90">
        <f t="shared" si="1659"/>
        <v>17.490789473684213</v>
      </c>
      <c r="K2913" s="114">
        <v>18</v>
      </c>
      <c r="L2913" s="115">
        <v>5.2631578947368418E-2</v>
      </c>
      <c r="M2913" s="90">
        <v>13.85</v>
      </c>
      <c r="N2913" s="90">
        <v>13.97</v>
      </c>
      <c r="O2913" s="90">
        <v>16.43</v>
      </c>
      <c r="P2913" s="90">
        <v>17.95</v>
      </c>
      <c r="Q2913" s="90">
        <v>19.78</v>
      </c>
      <c r="R2913" s="63">
        <f t="shared" si="1684"/>
        <v>6.5599999999999952</v>
      </c>
      <c r="S2913" s="64">
        <f t="shared" si="1683"/>
        <v>-0.10791826309067686</v>
      </c>
      <c r="T2913" s="65">
        <f t="shared" si="1677"/>
        <v>0.99141016463851106</v>
      </c>
      <c r="U2913" s="65">
        <f t="shared" si="1677"/>
        <v>0.85027388922702374</v>
      </c>
      <c r="V2913" s="65">
        <f t="shared" si="1648"/>
        <v>0.77827298050139282</v>
      </c>
      <c r="W2913" s="65">
        <f t="shared" si="1649"/>
        <v>0.70626895854398386</v>
      </c>
      <c r="X2913" s="61">
        <f t="shared" si="1660"/>
        <v>5.7488653555219545E-2</v>
      </c>
      <c r="Y2913" s="66">
        <f t="shared" si="1650"/>
        <v>4.4016506189821218E-2</v>
      </c>
      <c r="Z2913" s="61">
        <f t="shared" si="1651"/>
        <v>5.5251250297690124E-2</v>
      </c>
      <c r="AA2913" s="67">
        <f t="shared" si="1652"/>
        <v>16.574999999999999</v>
      </c>
      <c r="AB2913" s="68">
        <f t="shared" si="1653"/>
        <v>0.18289191123836779</v>
      </c>
      <c r="AC2913" s="69">
        <f t="shared" si="1654"/>
        <v>0.18647100930565488</v>
      </c>
      <c r="AD2913" s="70">
        <f>_xlfn.PERCENTILE.EXC(AC2913:$AC$5675,0.5)</f>
        <v>7.7904633982538621E-2</v>
      </c>
      <c r="AE2913" s="70">
        <f>_xlfn.PERCENTILE.EXC($AC2913:AC$5675,0.35)</f>
        <v>4.3507114100163974E-2</v>
      </c>
      <c r="AF2913" s="71">
        <f t="shared" si="1679"/>
        <v>4.7712327588243467E-2</v>
      </c>
      <c r="AG2913" s="70">
        <f t="shared" si="1680"/>
        <v>-0.16227757222071817</v>
      </c>
      <c r="AH2913" s="70">
        <f t="shared" si="1681"/>
        <v>-0.22340702194780063</v>
      </c>
      <c r="AI2913" s="61" t="str">
        <f t="shared" si="1669"/>
        <v>Short VOL</v>
      </c>
      <c r="AJ2913" s="68" t="str">
        <f t="shared" si="1670"/>
        <v>Short VOL</v>
      </c>
      <c r="AK2913" s="72" t="str">
        <f t="shared" si="1671"/>
        <v>00631L</v>
      </c>
      <c r="AL2913" s="73">
        <f t="shared" si="1661"/>
        <v>1</v>
      </c>
      <c r="AM2913" s="72">
        <f t="shared" si="1674"/>
        <v>0</v>
      </c>
      <c r="AN2913" s="73">
        <f t="shared" si="1662"/>
        <v>0</v>
      </c>
      <c r="AO2913" s="74" t="str">
        <f t="shared" si="1668"/>
        <v>00631L</v>
      </c>
      <c r="AP2913" s="20">
        <f t="shared" si="1663"/>
        <v>1</v>
      </c>
      <c r="AQ2913" s="74" t="str">
        <f t="shared" si="1678"/>
        <v>00635U</v>
      </c>
      <c r="AR2913" s="20">
        <f t="shared" si="1664"/>
        <v>0</v>
      </c>
      <c r="AS2913" s="74" t="str">
        <f t="shared" si="1672"/>
        <v>00631L</v>
      </c>
      <c r="AT2913" s="20">
        <f t="shared" si="1665"/>
        <v>1</v>
      </c>
      <c r="AU2913" s="74" t="str">
        <f t="shared" si="1655"/>
        <v>00631L</v>
      </c>
      <c r="AV2913" s="20">
        <f t="shared" si="1666"/>
        <v>1</v>
      </c>
      <c r="AW2913" s="74" t="str">
        <f t="shared" si="1656"/>
        <v>00631L</v>
      </c>
      <c r="AX2913" s="20">
        <f t="shared" si="1657"/>
        <v>1</v>
      </c>
      <c r="AY2913" s="20">
        <f t="shared" si="1667"/>
        <v>0</v>
      </c>
      <c r="AZ2913" s="116">
        <v>42082</v>
      </c>
      <c r="BA2913" s="117">
        <v>16.45</v>
      </c>
      <c r="BB2913" s="118">
        <v>16.375</v>
      </c>
      <c r="BC2913" s="76">
        <f t="shared" si="1675"/>
        <v>16.393750000000001</v>
      </c>
      <c r="BD2913" s="76">
        <f t="shared" si="1676"/>
        <v>16.412500000000001</v>
      </c>
      <c r="BE2913" s="77">
        <f t="shared" si="1682"/>
        <v>-1.1437285550896354E-3</v>
      </c>
      <c r="BF2913" s="77">
        <f t="shared" si="1673"/>
        <v>2.2848438690021549E-3</v>
      </c>
    </row>
    <row r="2914" spans="1:58" s="23" customFormat="1" ht="15.75" customHeight="1" x14ac:dyDescent="0.4">
      <c r="A2914" s="116">
        <v>42080</v>
      </c>
      <c r="B2914" s="112">
        <v>15.625</v>
      </c>
      <c r="C2914" s="112">
        <v>17.375</v>
      </c>
      <c r="D2914" s="112">
        <v>17.925000000000001</v>
      </c>
      <c r="E2914" s="112">
        <v>18.225000000000001</v>
      </c>
      <c r="F2914" s="112">
        <v>18.524999999999999</v>
      </c>
      <c r="G2914" s="112">
        <v>18.675000000000001</v>
      </c>
      <c r="H2914" s="113">
        <v>19.024999999999999</v>
      </c>
      <c r="I2914" s="90">
        <f t="shared" si="1658"/>
        <v>17.375</v>
      </c>
      <c r="J2914" s="90">
        <f t="shared" si="1659"/>
        <v>17.925000000000001</v>
      </c>
      <c r="K2914" s="114">
        <v>0</v>
      </c>
      <c r="L2914" s="115">
        <v>0.05</v>
      </c>
      <c r="M2914" s="90">
        <v>16.72</v>
      </c>
      <c r="N2914" s="90">
        <v>15.66</v>
      </c>
      <c r="O2914" s="90">
        <v>17.48</v>
      </c>
      <c r="P2914" s="90">
        <v>18.8</v>
      </c>
      <c r="Q2914" s="90">
        <v>20.14</v>
      </c>
      <c r="R2914" s="63">
        <f t="shared" si="1684"/>
        <v>3.9000000000000057</v>
      </c>
      <c r="S2914" s="64">
        <f t="shared" si="1683"/>
        <v>3.2030749519539213E-3</v>
      </c>
      <c r="T2914" s="65">
        <f t="shared" si="1677"/>
        <v>1.0676883780332056</v>
      </c>
      <c r="U2914" s="65">
        <f t="shared" si="1677"/>
        <v>0.89588100686498851</v>
      </c>
      <c r="V2914" s="65">
        <f t="shared" si="1648"/>
        <v>0.83297872340425527</v>
      </c>
      <c r="W2914" s="65">
        <f t="shared" si="1649"/>
        <v>0.77755710029791458</v>
      </c>
      <c r="X2914" s="61">
        <f t="shared" si="1660"/>
        <v>0.112</v>
      </c>
      <c r="Y2914" s="66">
        <f t="shared" si="1650"/>
        <v>4.389574759945114E-2</v>
      </c>
      <c r="Z2914" s="61">
        <f t="shared" si="1651"/>
        <v>3.1654676258992848E-2</v>
      </c>
      <c r="AA2914" s="67">
        <f t="shared" si="1652"/>
        <v>17.375</v>
      </c>
      <c r="AB2914" s="68">
        <f t="shared" si="1653"/>
        <v>-2.2349936143039682E-3</v>
      </c>
      <c r="AC2914" s="69">
        <f t="shared" si="1654"/>
        <v>0.10951468710089399</v>
      </c>
      <c r="AD2914" s="70">
        <f>_xlfn.PERCENTILE.EXC(AC2914:$AC$5675,0.5)</f>
        <v>7.7891576905761442E-2</v>
      </c>
      <c r="AE2914" s="70">
        <f>_xlfn.PERCENTILE.EXC($AC2914:AC$5675,0.35)</f>
        <v>4.3505427503734331E-2</v>
      </c>
      <c r="AF2914" s="71">
        <f t="shared" si="1679"/>
        <v>4.7712327588243467E-2</v>
      </c>
      <c r="AG2914" s="70">
        <f t="shared" si="1680"/>
        <v>-0.16227757222071817</v>
      </c>
      <c r="AH2914" s="70">
        <f t="shared" si="1681"/>
        <v>-0.22340702194780063</v>
      </c>
      <c r="AI2914" s="61" t="str">
        <f t="shared" si="1669"/>
        <v>Short VOL</v>
      </c>
      <c r="AJ2914" s="68" t="str">
        <f t="shared" si="1670"/>
        <v>Short VOL</v>
      </c>
      <c r="AK2914" s="72" t="str">
        <f t="shared" si="1671"/>
        <v>00631L</v>
      </c>
      <c r="AL2914" s="73">
        <f t="shared" si="1661"/>
        <v>1</v>
      </c>
      <c r="AM2914" s="72">
        <f t="shared" si="1674"/>
        <v>0</v>
      </c>
      <c r="AN2914" s="73">
        <f t="shared" si="1662"/>
        <v>0</v>
      </c>
      <c r="AO2914" s="74" t="str">
        <f t="shared" si="1668"/>
        <v>00631L</v>
      </c>
      <c r="AP2914" s="20">
        <f t="shared" si="1663"/>
        <v>1</v>
      </c>
      <c r="AQ2914" s="74" t="str">
        <f t="shared" si="1678"/>
        <v>00635U</v>
      </c>
      <c r="AR2914" s="20">
        <f t="shared" si="1664"/>
        <v>0</v>
      </c>
      <c r="AS2914" s="74" t="str">
        <f t="shared" si="1672"/>
        <v>00631L</v>
      </c>
      <c r="AT2914" s="20">
        <f t="shared" si="1665"/>
        <v>1</v>
      </c>
      <c r="AU2914" s="74" t="str">
        <f t="shared" si="1655"/>
        <v>00631L</v>
      </c>
      <c r="AV2914" s="20">
        <f t="shared" si="1666"/>
        <v>1</v>
      </c>
      <c r="AW2914" s="74" t="str">
        <f t="shared" si="1656"/>
        <v>00631L</v>
      </c>
      <c r="AX2914" s="20">
        <f t="shared" si="1657"/>
        <v>1</v>
      </c>
      <c r="AY2914" s="20">
        <f t="shared" si="1667"/>
        <v>0</v>
      </c>
      <c r="AZ2914" s="116">
        <v>42081</v>
      </c>
      <c r="BA2914" s="117">
        <v>16.440000000000001</v>
      </c>
      <c r="BB2914" s="118">
        <v>16.412500000000001</v>
      </c>
      <c r="BC2914" s="76">
        <f t="shared" si="1675"/>
        <v>16.412500000000001</v>
      </c>
      <c r="BD2914" s="76">
        <f t="shared" si="1676"/>
        <v>16.426250000000003</v>
      </c>
      <c r="BE2914" s="77">
        <f t="shared" si="1682"/>
        <v>0</v>
      </c>
      <c r="BF2914" s="77">
        <f t="shared" si="1673"/>
        <v>8.3707480404828557E-4</v>
      </c>
    </row>
    <row r="2915" spans="1:58" s="23" customFormat="1" ht="15.75" customHeight="1" x14ac:dyDescent="0.4">
      <c r="A2915" s="116">
        <v>42079</v>
      </c>
      <c r="B2915" s="112">
        <v>16.125</v>
      </c>
      <c r="C2915" s="112">
        <v>17.475000000000001</v>
      </c>
      <c r="D2915" s="112">
        <v>18.024999999999999</v>
      </c>
      <c r="E2915" s="112">
        <v>18.225000000000001</v>
      </c>
      <c r="F2915" s="112">
        <v>18.524999999999999</v>
      </c>
      <c r="G2915" s="112">
        <v>18.725000000000001</v>
      </c>
      <c r="H2915" s="113">
        <v>19.024999999999999</v>
      </c>
      <c r="I2915" s="90">
        <f t="shared" si="1658"/>
        <v>17.407500000000002</v>
      </c>
      <c r="J2915" s="90">
        <f t="shared" si="1659"/>
        <v>17.997499999999999</v>
      </c>
      <c r="K2915" s="114">
        <v>1</v>
      </c>
      <c r="L2915" s="115">
        <v>0.05</v>
      </c>
      <c r="M2915" s="90">
        <v>16.149999999999999</v>
      </c>
      <c r="N2915" s="90">
        <v>15.61</v>
      </c>
      <c r="O2915" s="90">
        <v>17.399999999999999</v>
      </c>
      <c r="P2915" s="90">
        <v>18.66</v>
      </c>
      <c r="Q2915" s="90">
        <v>19.98</v>
      </c>
      <c r="R2915" s="63">
        <f t="shared" si="1684"/>
        <v>4.3000000000000043</v>
      </c>
      <c r="S2915" s="64">
        <f t="shared" si="1683"/>
        <v>-2.4375000000000036E-2</v>
      </c>
      <c r="T2915" s="65">
        <f t="shared" si="1677"/>
        <v>1.0345932094811019</v>
      </c>
      <c r="U2915" s="65">
        <f t="shared" si="1677"/>
        <v>0.89712643678160919</v>
      </c>
      <c r="V2915" s="65">
        <f t="shared" si="1648"/>
        <v>0.83654876741693462</v>
      </c>
      <c r="W2915" s="65">
        <f t="shared" si="1649"/>
        <v>0.78128128128128127</v>
      </c>
      <c r="X2915" s="61">
        <f t="shared" si="1660"/>
        <v>8.3720930232558222E-2</v>
      </c>
      <c r="Y2915" s="66">
        <f t="shared" si="1650"/>
        <v>4.389574759945114E-2</v>
      </c>
      <c r="Z2915" s="61">
        <f t="shared" si="1651"/>
        <v>3.3893436737038415E-2</v>
      </c>
      <c r="AA2915" s="67">
        <f t="shared" si="1652"/>
        <v>17.407499999999999</v>
      </c>
      <c r="AB2915" s="68">
        <f t="shared" si="1653"/>
        <v>3.2991672005124956E-2</v>
      </c>
      <c r="AC2915" s="69">
        <f t="shared" si="1654"/>
        <v>0.1151505445227418</v>
      </c>
      <c r="AD2915" s="70">
        <f>_xlfn.PERCENTILE.EXC(AC2915:$AC$5675,0.5)</f>
        <v>7.7878519828984263E-2</v>
      </c>
      <c r="AE2915" s="70">
        <f>_xlfn.PERCENTILE.EXC($AC2915:AC$5675,0.35)</f>
        <v>4.3472033910752335E-2</v>
      </c>
      <c r="AF2915" s="71">
        <f t="shared" si="1679"/>
        <v>4.7712327588243467E-2</v>
      </c>
      <c r="AG2915" s="70">
        <f t="shared" si="1680"/>
        <v>-0.16227757222071817</v>
      </c>
      <c r="AH2915" s="70">
        <f t="shared" si="1681"/>
        <v>-0.22340702194780063</v>
      </c>
      <c r="AI2915" s="61" t="str">
        <f t="shared" si="1669"/>
        <v>Short VOL</v>
      </c>
      <c r="AJ2915" s="68" t="str">
        <f t="shared" si="1670"/>
        <v>Short VOL</v>
      </c>
      <c r="AK2915" s="72"/>
      <c r="AL2915" s="73"/>
      <c r="AM2915" s="72"/>
      <c r="AN2915" s="73"/>
      <c r="AO2915" s="74"/>
      <c r="AP2915" s="20"/>
      <c r="AQ2915" s="74"/>
      <c r="AR2915" s="20"/>
      <c r="AS2915" s="74"/>
      <c r="AT2915" s="20"/>
      <c r="AU2915" s="74" t="str">
        <f t="shared" si="1655"/>
        <v>00631L</v>
      </c>
      <c r="AV2915" s="20">
        <f t="shared" si="1666"/>
        <v>1</v>
      </c>
      <c r="AW2915" s="74" t="str">
        <f t="shared" si="1656"/>
        <v>00631L</v>
      </c>
      <c r="AX2915" s="20">
        <f t="shared" si="1657"/>
        <v>1</v>
      </c>
      <c r="AY2915" s="20">
        <f t="shared" si="1667"/>
        <v>1</v>
      </c>
      <c r="AZ2915" s="116">
        <v>42080</v>
      </c>
      <c r="BA2915" s="117">
        <v>16.329999999999998</v>
      </c>
      <c r="BB2915" s="20"/>
      <c r="BC2915" s="20"/>
      <c r="BD2915" s="76">
        <f t="shared" si="1676"/>
        <v>16.329999999999998</v>
      </c>
      <c r="BE2915" s="77"/>
      <c r="BF2915" s="77">
        <f t="shared" si="1673"/>
        <v>0</v>
      </c>
    </row>
    <row r="2916" spans="1:58" s="23" customFormat="1" ht="15.75" customHeight="1" x14ac:dyDescent="0.4">
      <c r="A2916" s="116">
        <v>42076</v>
      </c>
      <c r="B2916" s="112">
        <v>16.425000000000001</v>
      </c>
      <c r="C2916" s="112">
        <v>17.875</v>
      </c>
      <c r="D2916" s="112">
        <v>18.274999999999999</v>
      </c>
      <c r="E2916" s="112">
        <v>18.475000000000001</v>
      </c>
      <c r="F2916" s="112">
        <v>18.774999999999999</v>
      </c>
      <c r="G2916" s="112">
        <v>18.975000000000001</v>
      </c>
      <c r="H2916" s="113">
        <v>19.274999999999999</v>
      </c>
      <c r="I2916" s="90">
        <f t="shared" si="1658"/>
        <v>17.73</v>
      </c>
      <c r="J2916" s="90">
        <f t="shared" si="1659"/>
        <v>18.234999999999999</v>
      </c>
      <c r="K2916" s="114">
        <v>2</v>
      </c>
      <c r="L2916" s="115">
        <v>0.05</v>
      </c>
      <c r="M2916" s="90">
        <v>15.25</v>
      </c>
      <c r="N2916" s="90">
        <v>16</v>
      </c>
      <c r="O2916" s="90">
        <v>17.89</v>
      </c>
      <c r="P2916" s="90">
        <v>19.16</v>
      </c>
      <c r="Q2916" s="90">
        <v>20.440000000000001</v>
      </c>
      <c r="R2916" s="63">
        <f t="shared" si="1684"/>
        <v>5.7999999999999972</v>
      </c>
      <c r="S2916" s="64">
        <f t="shared" si="1683"/>
        <v>3.7613488975356685E-2</v>
      </c>
      <c r="T2916" s="65">
        <f t="shared" si="1677"/>
        <v>0.953125</v>
      </c>
      <c r="U2916" s="65">
        <f t="shared" si="1677"/>
        <v>0.89435438792621569</v>
      </c>
      <c r="V2916" s="65">
        <f t="shared" si="1648"/>
        <v>0.83507306889352817</v>
      </c>
      <c r="W2916" s="65">
        <f t="shared" si="1649"/>
        <v>0.78277886497064575</v>
      </c>
      <c r="X2916" s="61">
        <f t="shared" si="1660"/>
        <v>8.8280060882800562E-2</v>
      </c>
      <c r="Y2916" s="66">
        <f t="shared" si="1650"/>
        <v>4.3301759133964661E-2</v>
      </c>
      <c r="Z2916" s="61">
        <f t="shared" si="1651"/>
        <v>2.8482797518330456E-2</v>
      </c>
      <c r="AA2916" s="67">
        <f t="shared" si="1652"/>
        <v>17.730000000000004</v>
      </c>
      <c r="AB2916" s="68">
        <f t="shared" si="1653"/>
        <v>2.6562500000000044E-2</v>
      </c>
      <c r="AC2916" s="69">
        <f t="shared" si="1654"/>
        <v>0.10812500000000025</v>
      </c>
      <c r="AD2916" s="70">
        <f>_xlfn.PERCENTILE.EXC(AC2916:$AC$5675,0.5)</f>
        <v>7.7763984341714568E-2</v>
      </c>
      <c r="AE2916" s="70">
        <f>_xlfn.PERCENTILE.EXC($AC2916:AC$5675,0.35)</f>
        <v>4.3433355818344954E-2</v>
      </c>
      <c r="AF2916" s="71">
        <f t="shared" si="1679"/>
        <v>4.7712327588243467E-2</v>
      </c>
      <c r="AG2916" s="70">
        <f t="shared" si="1680"/>
        <v>-0.16227757222071817</v>
      </c>
      <c r="AH2916" s="70">
        <f t="shared" si="1681"/>
        <v>-0.22340702194780063</v>
      </c>
      <c r="AI2916" s="61" t="str">
        <f t="shared" si="1669"/>
        <v>Short VOL</v>
      </c>
      <c r="AJ2916" s="68" t="str">
        <f t="shared" si="1670"/>
        <v>Short VOL</v>
      </c>
      <c r="AK2916" s="72"/>
      <c r="AL2916" s="73"/>
      <c r="AM2916" s="72"/>
      <c r="AN2916" s="73"/>
      <c r="AO2916" s="74"/>
      <c r="AP2916" s="20"/>
      <c r="AQ2916" s="74"/>
      <c r="AR2916" s="20"/>
      <c r="AS2916" s="74"/>
      <c r="AT2916" s="20"/>
      <c r="AU2916" s="74" t="str">
        <f t="shared" si="1655"/>
        <v>00631L</v>
      </c>
      <c r="AV2916" s="20">
        <f t="shared" si="1666"/>
        <v>1</v>
      </c>
      <c r="AW2916" s="74" t="str">
        <f t="shared" si="1656"/>
        <v>00631L</v>
      </c>
      <c r="AX2916" s="20">
        <f t="shared" si="1657"/>
        <v>1</v>
      </c>
      <c r="AY2916" s="20">
        <f t="shared" si="1667"/>
        <v>1</v>
      </c>
      <c r="AZ2916" s="116">
        <v>42079</v>
      </c>
      <c r="BA2916" s="116"/>
      <c r="BB2916" s="20"/>
      <c r="BC2916" s="20"/>
      <c r="BD2916" s="76"/>
      <c r="BE2916" s="77"/>
      <c r="BF2916" s="77"/>
    </row>
    <row r="2917" spans="1:58" s="23" customFormat="1" ht="15.75" customHeight="1" x14ac:dyDescent="0.4">
      <c r="A2917" s="116">
        <v>42075</v>
      </c>
      <c r="B2917" s="112">
        <v>15.875</v>
      </c>
      <c r="C2917" s="112">
        <v>17.425000000000001</v>
      </c>
      <c r="D2917" s="112">
        <v>17.925000000000001</v>
      </c>
      <c r="E2917" s="112">
        <v>18.225000000000001</v>
      </c>
      <c r="F2917" s="112">
        <v>18.524999999999999</v>
      </c>
      <c r="G2917" s="112">
        <v>18.725000000000001</v>
      </c>
      <c r="H2917" s="113">
        <v>19.024999999999999</v>
      </c>
      <c r="I2917" s="90">
        <f t="shared" si="1658"/>
        <v>17.192499999999999</v>
      </c>
      <c r="J2917" s="90">
        <f t="shared" si="1659"/>
        <v>17.850000000000001</v>
      </c>
      <c r="K2917" s="114">
        <v>3</v>
      </c>
      <c r="L2917" s="115">
        <v>0.05</v>
      </c>
      <c r="M2917" s="90">
        <v>15.04</v>
      </c>
      <c r="N2917" s="90">
        <v>15.42</v>
      </c>
      <c r="O2917" s="90">
        <v>17.39</v>
      </c>
      <c r="P2917" s="90">
        <v>18.71</v>
      </c>
      <c r="Q2917" s="90">
        <v>20.28</v>
      </c>
      <c r="R2917" s="63">
        <f t="shared" si="1684"/>
        <v>5.6400000000000006</v>
      </c>
      <c r="S2917" s="64">
        <f t="shared" si="1683"/>
        <v>-8.595139300533497E-2</v>
      </c>
      <c r="T2917" s="65">
        <f t="shared" si="1677"/>
        <v>0.97535667963683526</v>
      </c>
      <c r="U2917" s="65">
        <f t="shared" si="1677"/>
        <v>0.88671650373778033</v>
      </c>
      <c r="V2917" s="65">
        <f t="shared" si="1648"/>
        <v>0.82415820416889363</v>
      </c>
      <c r="W2917" s="65">
        <f t="shared" si="1649"/>
        <v>0.76035502958579881</v>
      </c>
      <c r="X2917" s="61">
        <f t="shared" si="1660"/>
        <v>9.7637795275590591E-2</v>
      </c>
      <c r="Y2917" s="66">
        <f t="shared" si="1650"/>
        <v>4.389574759945114E-2</v>
      </c>
      <c r="Z2917" s="61">
        <f t="shared" si="1651"/>
        <v>3.8243420095972223E-2</v>
      </c>
      <c r="AA2917" s="67">
        <f t="shared" si="1652"/>
        <v>17.192499999999999</v>
      </c>
      <c r="AB2917" s="68">
        <f t="shared" si="1653"/>
        <v>2.9507133592736712E-2</v>
      </c>
      <c r="AC2917" s="69">
        <f t="shared" si="1654"/>
        <v>0.11494811932555117</v>
      </c>
      <c r="AD2917" s="70">
        <f>_xlfn.PERCENTILE.EXC(AC2917:$AC$5675,0.5)</f>
        <v>7.7649448854444872E-2</v>
      </c>
      <c r="AE2917" s="70">
        <f>_xlfn.PERCENTILE.EXC($AC2917:AC$5675,0.35)</f>
        <v>4.339467772593758E-2</v>
      </c>
      <c r="AF2917" s="71">
        <f t="shared" si="1679"/>
        <v>4.7712327588243467E-2</v>
      </c>
      <c r="AG2917" s="70">
        <f t="shared" si="1680"/>
        <v>-0.16227757222071817</v>
      </c>
      <c r="AH2917" s="70">
        <f t="shared" si="1681"/>
        <v>-0.22340702194780063</v>
      </c>
      <c r="AI2917" s="61" t="str">
        <f t="shared" si="1669"/>
        <v>Short VOL</v>
      </c>
      <c r="AJ2917" s="68" t="str">
        <f t="shared" si="1670"/>
        <v>Short VOL</v>
      </c>
      <c r="AK2917" s="72"/>
      <c r="AL2917" s="73"/>
      <c r="AM2917" s="72"/>
      <c r="AN2917" s="73"/>
      <c r="AO2917" s="74"/>
      <c r="AP2917" s="20"/>
      <c r="AQ2917" s="74"/>
      <c r="AR2917" s="20"/>
      <c r="AS2917" s="74"/>
      <c r="AT2917" s="20"/>
      <c r="AU2917" s="74" t="str">
        <f t="shared" si="1655"/>
        <v>00631L</v>
      </c>
      <c r="AV2917" s="20">
        <f t="shared" si="1666"/>
        <v>1</v>
      </c>
      <c r="AW2917" s="74" t="str">
        <f t="shared" si="1656"/>
        <v>00631L</v>
      </c>
      <c r="AX2917" s="20">
        <f t="shared" si="1657"/>
        <v>1</v>
      </c>
      <c r="AY2917" s="20">
        <f t="shared" si="1667"/>
        <v>1</v>
      </c>
      <c r="AZ2917" s="116">
        <v>42076</v>
      </c>
      <c r="BA2917" s="116"/>
      <c r="BB2917" s="20"/>
      <c r="BC2917" s="20"/>
      <c r="BD2917" s="76"/>
      <c r="BE2917" s="77"/>
      <c r="BF2917" s="77"/>
    </row>
    <row r="2918" spans="1:58" s="23" customFormat="1" ht="15.75" customHeight="1" x14ac:dyDescent="0.4">
      <c r="A2918" s="116">
        <v>42074</v>
      </c>
      <c r="B2918" s="112">
        <v>17.225000000000001</v>
      </c>
      <c r="C2918" s="112">
        <v>18.524999999999999</v>
      </c>
      <c r="D2918" s="112">
        <v>18.774999999999999</v>
      </c>
      <c r="E2918" s="112">
        <v>18.925000000000001</v>
      </c>
      <c r="F2918" s="112">
        <v>19.175000000000001</v>
      </c>
      <c r="G2918" s="112">
        <v>19.324999999999999</v>
      </c>
      <c r="H2918" s="113">
        <v>19.574999999999999</v>
      </c>
      <c r="I2918" s="90">
        <f t="shared" si="1658"/>
        <v>18.265000000000001</v>
      </c>
      <c r="J2918" s="90">
        <f t="shared" si="1659"/>
        <v>18.724999999999998</v>
      </c>
      <c r="K2918" s="114">
        <v>4</v>
      </c>
      <c r="L2918" s="115">
        <v>0.05</v>
      </c>
      <c r="M2918" s="90">
        <v>16.78</v>
      </c>
      <c r="N2918" s="90">
        <v>16.87</v>
      </c>
      <c r="O2918" s="90">
        <v>18.53</v>
      </c>
      <c r="P2918" s="90">
        <v>19.670000000000002</v>
      </c>
      <c r="Q2918" s="90">
        <v>20.77</v>
      </c>
      <c r="R2918" s="63">
        <f t="shared" si="1684"/>
        <v>4.5499999999999972</v>
      </c>
      <c r="S2918" s="64">
        <f t="shared" si="1683"/>
        <v>1.0784901138406213E-2</v>
      </c>
      <c r="T2918" s="65">
        <f t="shared" si="1677"/>
        <v>0.99466508595139302</v>
      </c>
      <c r="U2918" s="65">
        <f t="shared" si="1677"/>
        <v>0.91041554236373445</v>
      </c>
      <c r="V2918" s="65">
        <f t="shared" ref="V2918:V2981" si="1685">N2918/P2918</f>
        <v>0.85765124555160144</v>
      </c>
      <c r="W2918" s="65">
        <f t="shared" ref="W2918:W2981" si="1686">N2918/Q2918</f>
        <v>0.81222917669715944</v>
      </c>
      <c r="X2918" s="61">
        <f t="shared" si="1660"/>
        <v>7.5471698113207378E-2</v>
      </c>
      <c r="Y2918" s="66">
        <f t="shared" ref="Y2918:Y2981" si="1687">(H2918-E2918)/E2918</f>
        <v>3.4346103038309039E-2</v>
      </c>
      <c r="Z2918" s="61">
        <f t="shared" ref="Z2918:Z2981" si="1688">(J2918-I2918)/I2918</f>
        <v>2.5184779633178059E-2</v>
      </c>
      <c r="AA2918" s="67">
        <f t="shared" ref="AA2918:AA2981" si="1689">B2918*(K2918*L2918)+C2918*(1-(K2918*L2918))</f>
        <v>18.265000000000001</v>
      </c>
      <c r="AB2918" s="68">
        <f t="shared" ref="AB2918:AB2981" si="1690">(B2918-N2918)/N2918</f>
        <v>2.1043272080616501E-2</v>
      </c>
      <c r="AC2918" s="69">
        <f t="shared" ref="AC2918:AC2981" si="1691">(AA2918-N2918)/N2918</f>
        <v>8.2691167753408387E-2</v>
      </c>
      <c r="AD2918" s="70">
        <f>_xlfn.PERCENTILE.EXC(AC2918:$AC$5675,0.5)</f>
        <v>7.7614216728899926E-2</v>
      </c>
      <c r="AE2918" s="70">
        <f>_xlfn.PERCENTILE.EXC($AC2918:AC$5675,0.35)</f>
        <v>4.3391881718152572E-2</v>
      </c>
      <c r="AF2918" s="71">
        <f t="shared" si="1679"/>
        <v>4.6893966339424151E-2</v>
      </c>
      <c r="AG2918" s="70">
        <f t="shared" si="1680"/>
        <v>-0.16227757222071817</v>
      </c>
      <c r="AH2918" s="70">
        <f t="shared" si="1681"/>
        <v>-0.22340702194780063</v>
      </c>
      <c r="AI2918" s="61" t="str">
        <f t="shared" si="1669"/>
        <v>Short VOL</v>
      </c>
      <c r="AJ2918" s="68" t="str">
        <f t="shared" si="1670"/>
        <v>Short VOL</v>
      </c>
      <c r="AK2918" s="72"/>
      <c r="AL2918" s="73"/>
      <c r="AM2918" s="72"/>
      <c r="AN2918" s="73"/>
      <c r="AO2918" s="74"/>
      <c r="AP2918" s="20"/>
      <c r="AQ2918" s="74"/>
      <c r="AR2918" s="20"/>
      <c r="AS2918" s="74"/>
      <c r="AT2918" s="20"/>
      <c r="AU2918" s="74" t="str">
        <f t="shared" si="1655"/>
        <v>00631L</v>
      </c>
      <c r="AV2918" s="20">
        <f t="shared" si="1666"/>
        <v>1</v>
      </c>
      <c r="AW2918" s="74" t="str">
        <f t="shared" si="1656"/>
        <v>00631L</v>
      </c>
      <c r="AX2918" s="20">
        <f t="shared" si="1657"/>
        <v>1</v>
      </c>
      <c r="AY2918" s="20">
        <f t="shared" si="1667"/>
        <v>1</v>
      </c>
      <c r="AZ2918" s="116">
        <v>42075</v>
      </c>
      <c r="BA2918" s="116"/>
      <c r="BB2918" s="20"/>
      <c r="BC2918" s="20"/>
      <c r="BD2918" s="76"/>
      <c r="BE2918" s="77"/>
      <c r="BF2918" s="77"/>
    </row>
    <row r="2919" spans="1:58" s="23" customFormat="1" ht="15.75" customHeight="1" x14ac:dyDescent="0.4">
      <c r="A2919" s="116">
        <v>42073</v>
      </c>
      <c r="B2919" s="112">
        <v>16.925000000000001</v>
      </c>
      <c r="C2919" s="112">
        <v>18.375</v>
      </c>
      <c r="D2919" s="112">
        <v>18.55</v>
      </c>
      <c r="E2919" s="112">
        <v>18.675000000000001</v>
      </c>
      <c r="F2919" s="112">
        <v>18.95</v>
      </c>
      <c r="G2919" s="112">
        <v>19.074999999999999</v>
      </c>
      <c r="H2919" s="113">
        <v>19.375</v>
      </c>
      <c r="I2919" s="90">
        <f t="shared" si="1658"/>
        <v>18.012499999999999</v>
      </c>
      <c r="J2919" s="90">
        <f t="shared" si="1659"/>
        <v>18.506250000000001</v>
      </c>
      <c r="K2919" s="114">
        <v>5</v>
      </c>
      <c r="L2919" s="115">
        <v>0.05</v>
      </c>
      <c r="M2919" s="90">
        <v>16.72</v>
      </c>
      <c r="N2919" s="90">
        <v>16.690000000000001</v>
      </c>
      <c r="O2919" s="90">
        <v>18.260000000000002</v>
      </c>
      <c r="P2919" s="90">
        <v>19.43</v>
      </c>
      <c r="Q2919" s="90">
        <v>20.7</v>
      </c>
      <c r="R2919" s="63">
        <f t="shared" si="1684"/>
        <v>4.2800000000000011</v>
      </c>
      <c r="S2919" s="64">
        <f t="shared" si="1683"/>
        <v>0.10823373173970788</v>
      </c>
      <c r="T2919" s="65">
        <f t="shared" si="1677"/>
        <v>1.0017974835230676</v>
      </c>
      <c r="U2919" s="65">
        <f t="shared" si="1677"/>
        <v>0.91401971522453451</v>
      </c>
      <c r="V2919" s="65">
        <f t="shared" si="1685"/>
        <v>0.85898095728255286</v>
      </c>
      <c r="W2919" s="65">
        <f t="shared" si="1686"/>
        <v>0.80628019323671507</v>
      </c>
      <c r="X2919" s="61">
        <f t="shared" si="1660"/>
        <v>8.5672082717872924E-2</v>
      </c>
      <c r="Y2919" s="66">
        <f t="shared" si="1687"/>
        <v>3.7483266398929009E-2</v>
      </c>
      <c r="Z2919" s="61">
        <f t="shared" si="1688"/>
        <v>2.741151977793211E-2</v>
      </c>
      <c r="AA2919" s="67">
        <f t="shared" si="1689"/>
        <v>18.012499999999999</v>
      </c>
      <c r="AB2919" s="68">
        <f t="shared" si="1690"/>
        <v>1.4080287597363655E-2</v>
      </c>
      <c r="AC2919" s="69">
        <f t="shared" si="1691"/>
        <v>7.9239065308567877E-2</v>
      </c>
      <c r="AD2919" s="70">
        <f>_xlfn.PERCENTILE.EXC(AC2919:$AC$5675,0.5)</f>
        <v>7.7578984603354995E-2</v>
      </c>
      <c r="AE2919" s="70">
        <f>_xlfn.PERCENTILE.EXC($AC2919:AC$5675,0.35)</f>
        <v>4.3389085710367557E-2</v>
      </c>
      <c r="AF2919" s="71">
        <f t="shared" si="1679"/>
        <v>4.6244194233445342E-2</v>
      </c>
      <c r="AG2919" s="70">
        <f t="shared" si="1680"/>
        <v>-0.16227757222071817</v>
      </c>
      <c r="AH2919" s="70">
        <f t="shared" si="1681"/>
        <v>-0.22340702194780063</v>
      </c>
      <c r="AI2919" s="61" t="str">
        <f t="shared" si="1669"/>
        <v>Short VOL</v>
      </c>
      <c r="AJ2919" s="68" t="str">
        <f t="shared" si="1670"/>
        <v>Short VOL</v>
      </c>
      <c r="AK2919" s="72"/>
      <c r="AL2919" s="73"/>
      <c r="AM2919" s="72"/>
      <c r="AN2919" s="73"/>
      <c r="AO2919" s="74"/>
      <c r="AP2919" s="20"/>
      <c r="AQ2919" s="74"/>
      <c r="AR2919" s="20"/>
      <c r="AS2919" s="74"/>
      <c r="AT2919" s="20"/>
      <c r="AU2919" s="74" t="str">
        <f t="shared" si="1655"/>
        <v>00631L</v>
      </c>
      <c r="AV2919" s="20">
        <f t="shared" si="1666"/>
        <v>1</v>
      </c>
      <c r="AW2919" s="74" t="str">
        <f t="shared" si="1656"/>
        <v>00631L</v>
      </c>
      <c r="AX2919" s="20">
        <f t="shared" si="1657"/>
        <v>1</v>
      </c>
      <c r="AY2919" s="20">
        <f t="shared" si="1667"/>
        <v>1</v>
      </c>
      <c r="AZ2919" s="116">
        <v>42074</v>
      </c>
      <c r="BA2919" s="116"/>
      <c r="BB2919" s="20"/>
      <c r="BC2919" s="20"/>
      <c r="BD2919" s="76"/>
      <c r="BE2919" s="77"/>
      <c r="BF2919" s="77"/>
    </row>
    <row r="2920" spans="1:58" s="23" customFormat="1" ht="15.75" customHeight="1" x14ac:dyDescent="0.4">
      <c r="A2920" s="116">
        <v>42072</v>
      </c>
      <c r="B2920" s="112">
        <v>15.824999999999999</v>
      </c>
      <c r="C2920" s="112">
        <v>17.574999999999999</v>
      </c>
      <c r="D2920" s="112">
        <v>17.875</v>
      </c>
      <c r="E2920" s="112">
        <v>18.074999999999999</v>
      </c>
      <c r="F2920" s="112">
        <v>18.375</v>
      </c>
      <c r="G2920" s="112">
        <v>18.574999999999999</v>
      </c>
      <c r="H2920" s="113">
        <v>18.875</v>
      </c>
      <c r="I2920" s="90">
        <f t="shared" si="1658"/>
        <v>17.05</v>
      </c>
      <c r="J2920" s="90">
        <f t="shared" si="1659"/>
        <v>17.785</v>
      </c>
      <c r="K2920" s="114">
        <v>6</v>
      </c>
      <c r="L2920" s="115">
        <v>0.05</v>
      </c>
      <c r="M2920" s="90">
        <v>14.2</v>
      </c>
      <c r="N2920" s="90">
        <v>15.06</v>
      </c>
      <c r="O2920" s="90">
        <v>17.309999999999999</v>
      </c>
      <c r="P2920" s="90">
        <v>18.57</v>
      </c>
      <c r="Q2920" s="90">
        <v>20.07</v>
      </c>
      <c r="R2920" s="63">
        <f t="shared" si="1684"/>
        <v>6.6199999999999974</v>
      </c>
      <c r="S2920" s="64">
        <f t="shared" si="1683"/>
        <v>-9.2105263157893948E-3</v>
      </c>
      <c r="T2920" s="65">
        <f t="shared" si="1677"/>
        <v>0.94289508632138108</v>
      </c>
      <c r="U2920" s="65">
        <f t="shared" si="1677"/>
        <v>0.87001733102253043</v>
      </c>
      <c r="V2920" s="65">
        <f t="shared" si="1685"/>
        <v>0.81098546042003228</v>
      </c>
      <c r="W2920" s="65">
        <f t="shared" si="1686"/>
        <v>0.75037369207772797</v>
      </c>
      <c r="X2920" s="61">
        <f t="shared" si="1660"/>
        <v>0.11058451816745656</v>
      </c>
      <c r="Y2920" s="66">
        <f t="shared" si="1687"/>
        <v>4.4260027662517333E-2</v>
      </c>
      <c r="Z2920" s="61">
        <f t="shared" si="1688"/>
        <v>4.3108504398826943E-2</v>
      </c>
      <c r="AA2920" s="67">
        <f t="shared" si="1689"/>
        <v>17.049999999999997</v>
      </c>
      <c r="AB2920" s="68">
        <f t="shared" si="1690"/>
        <v>5.0796812749003904E-2</v>
      </c>
      <c r="AC2920" s="69">
        <f t="shared" si="1691"/>
        <v>0.13213811420982713</v>
      </c>
      <c r="AD2920" s="70">
        <f>_xlfn.PERCENTILE.EXC(AC2920:$AC$5675,0.5)</f>
        <v>7.7558289294158672E-2</v>
      </c>
      <c r="AE2920" s="70">
        <f>_xlfn.PERCENTILE.EXC($AC2920:AC$5675,0.35)</f>
        <v>4.3386107373106407E-2</v>
      </c>
      <c r="AF2920" s="71">
        <f t="shared" si="1679"/>
        <v>4.5576478624355557E-2</v>
      </c>
      <c r="AG2920" s="70">
        <f t="shared" si="1680"/>
        <v>-0.16227757222071817</v>
      </c>
      <c r="AH2920" s="70">
        <f t="shared" si="1681"/>
        <v>-0.22340702194780063</v>
      </c>
      <c r="AI2920" s="61" t="str">
        <f t="shared" si="1669"/>
        <v>Short VOL</v>
      </c>
      <c r="AJ2920" s="68" t="str">
        <f t="shared" si="1670"/>
        <v>Short VOL</v>
      </c>
      <c r="AK2920" s="72"/>
      <c r="AL2920" s="73"/>
      <c r="AM2920" s="72"/>
      <c r="AN2920" s="73"/>
      <c r="AO2920" s="74"/>
      <c r="AP2920" s="20"/>
      <c r="AQ2920" s="74"/>
      <c r="AR2920" s="20"/>
      <c r="AS2920" s="74"/>
      <c r="AT2920" s="20"/>
      <c r="AU2920" s="74" t="str">
        <f t="shared" si="1655"/>
        <v>00631L</v>
      </c>
      <c r="AV2920" s="20">
        <f t="shared" si="1666"/>
        <v>1</v>
      </c>
      <c r="AW2920" s="74" t="str">
        <f t="shared" si="1656"/>
        <v>00631L</v>
      </c>
      <c r="AX2920" s="20">
        <f t="shared" si="1657"/>
        <v>1</v>
      </c>
      <c r="AY2920" s="20">
        <f t="shared" si="1667"/>
        <v>1</v>
      </c>
      <c r="AZ2920" s="116">
        <v>42073</v>
      </c>
      <c r="BA2920" s="116"/>
      <c r="BB2920" s="20"/>
      <c r="BC2920" s="20"/>
      <c r="BD2920" s="76"/>
      <c r="BE2920" s="77"/>
      <c r="BF2920" s="77"/>
    </row>
    <row r="2921" spans="1:58" s="23" customFormat="1" ht="15.75" customHeight="1" x14ac:dyDescent="0.4">
      <c r="A2921" s="116">
        <v>42069</v>
      </c>
      <c r="B2921" s="112">
        <v>16.225000000000001</v>
      </c>
      <c r="C2921" s="112">
        <v>17.774999999999999</v>
      </c>
      <c r="D2921" s="112">
        <v>18.024999999999999</v>
      </c>
      <c r="E2921" s="112">
        <v>18.175000000000001</v>
      </c>
      <c r="F2921" s="112">
        <v>18.425000000000001</v>
      </c>
      <c r="G2921" s="112">
        <v>18.574999999999999</v>
      </c>
      <c r="H2921" s="113">
        <v>18.850000000000001</v>
      </c>
      <c r="I2921" s="90">
        <f t="shared" si="1658"/>
        <v>17.232499999999998</v>
      </c>
      <c r="J2921" s="90">
        <f t="shared" si="1659"/>
        <v>17.9375</v>
      </c>
      <c r="K2921" s="114">
        <v>7</v>
      </c>
      <c r="L2921" s="115">
        <v>0.05</v>
      </c>
      <c r="M2921" s="90">
        <v>14.31</v>
      </c>
      <c r="N2921" s="90">
        <v>15.2</v>
      </c>
      <c r="O2921" s="90">
        <v>17.510000000000002</v>
      </c>
      <c r="P2921" s="90">
        <v>18.7</v>
      </c>
      <c r="Q2921" s="90">
        <v>20.25</v>
      </c>
      <c r="R2921" s="63">
        <f t="shared" si="1684"/>
        <v>6.7000000000000028</v>
      </c>
      <c r="S2921" s="64">
        <f t="shared" si="1683"/>
        <v>8.2621082621082642E-2</v>
      </c>
      <c r="T2921" s="65">
        <f t="shared" si="1677"/>
        <v>0.9414473684210527</v>
      </c>
      <c r="U2921" s="65">
        <f t="shared" si="1677"/>
        <v>0.86807538549400332</v>
      </c>
      <c r="V2921" s="65">
        <f t="shared" si="1685"/>
        <v>0.81283422459893051</v>
      </c>
      <c r="W2921" s="65">
        <f t="shared" si="1686"/>
        <v>0.75061728395061722</v>
      </c>
      <c r="X2921" s="61">
        <f t="shared" si="1660"/>
        <v>9.5531587057010606E-2</v>
      </c>
      <c r="Y2921" s="66">
        <f t="shared" si="1687"/>
        <v>3.7138927097661659E-2</v>
      </c>
      <c r="Z2921" s="61">
        <f t="shared" si="1688"/>
        <v>4.0911069200638438E-2</v>
      </c>
      <c r="AA2921" s="67">
        <f t="shared" si="1689"/>
        <v>17.232499999999998</v>
      </c>
      <c r="AB2921" s="68">
        <f t="shared" si="1690"/>
        <v>6.743421052631593E-2</v>
      </c>
      <c r="AC2921" s="69">
        <f t="shared" si="1691"/>
        <v>0.13371710526315783</v>
      </c>
      <c r="AD2921" s="70">
        <f>_xlfn.PERCENTILE.EXC(AC2921:$AC$5675,0.5)</f>
        <v>7.7537593984962336E-2</v>
      </c>
      <c r="AE2921" s="70">
        <f>_xlfn.PERCENTILE.EXC($AC2921:AC$5675,0.35)</f>
        <v>4.3382035058988418E-2</v>
      </c>
      <c r="AF2921" s="71">
        <f t="shared" si="1679"/>
        <v>4.5107653866711929E-2</v>
      </c>
      <c r="AG2921" s="70">
        <f t="shared" si="1680"/>
        <v>-0.16227757222071817</v>
      </c>
      <c r="AH2921" s="70">
        <f t="shared" si="1681"/>
        <v>-0.22340702194780063</v>
      </c>
      <c r="AI2921" s="61" t="str">
        <f t="shared" si="1669"/>
        <v>Short VOL</v>
      </c>
      <c r="AJ2921" s="68" t="str">
        <f t="shared" si="1670"/>
        <v>Short VOL</v>
      </c>
      <c r="AK2921" s="72"/>
      <c r="AL2921" s="73"/>
      <c r="AM2921" s="72"/>
      <c r="AN2921" s="73"/>
      <c r="AO2921" s="74"/>
      <c r="AP2921" s="20"/>
      <c r="AQ2921" s="74"/>
      <c r="AR2921" s="20"/>
      <c r="AS2921" s="74"/>
      <c r="AT2921" s="20"/>
      <c r="AU2921" s="74" t="str">
        <f t="shared" si="1655"/>
        <v>00631L</v>
      </c>
      <c r="AV2921" s="20">
        <f t="shared" si="1666"/>
        <v>1</v>
      </c>
      <c r="AW2921" s="74" t="str">
        <f t="shared" si="1656"/>
        <v>00631L</v>
      </c>
      <c r="AX2921" s="20">
        <f t="shared" si="1657"/>
        <v>1</v>
      </c>
      <c r="AY2921" s="20">
        <f t="shared" si="1667"/>
        <v>1</v>
      </c>
      <c r="AZ2921" s="116">
        <v>42072</v>
      </c>
      <c r="BA2921" s="116"/>
      <c r="BB2921" s="20"/>
      <c r="BC2921" s="20"/>
      <c r="BD2921" s="76"/>
      <c r="BE2921" s="77"/>
      <c r="BF2921" s="77"/>
    </row>
    <row r="2922" spans="1:58" s="23" customFormat="1" ht="15.75" customHeight="1" x14ac:dyDescent="0.4">
      <c r="A2922" s="116">
        <v>42068</v>
      </c>
      <c r="B2922" s="112">
        <v>15.324999999999999</v>
      </c>
      <c r="C2922" s="112">
        <v>17.074999999999999</v>
      </c>
      <c r="D2922" s="112">
        <v>17.475000000000001</v>
      </c>
      <c r="E2922" s="112">
        <v>17.725000000000001</v>
      </c>
      <c r="F2922" s="112">
        <v>18.100000000000001</v>
      </c>
      <c r="G2922" s="112">
        <v>18.324999999999999</v>
      </c>
      <c r="H2922" s="113">
        <v>18.574999999999999</v>
      </c>
      <c r="I2922" s="90">
        <f t="shared" si="1658"/>
        <v>16.375</v>
      </c>
      <c r="J2922" s="90">
        <f t="shared" si="1659"/>
        <v>17.315000000000001</v>
      </c>
      <c r="K2922" s="114">
        <v>8</v>
      </c>
      <c r="L2922" s="115">
        <v>0.05</v>
      </c>
      <c r="M2922" s="90">
        <v>12.16</v>
      </c>
      <c r="N2922" s="90">
        <v>14.04</v>
      </c>
      <c r="O2922" s="90">
        <v>16.64</v>
      </c>
      <c r="P2922" s="90">
        <v>18.13</v>
      </c>
      <c r="Q2922" s="90">
        <v>20.02</v>
      </c>
      <c r="R2922" s="63">
        <f t="shared" si="1684"/>
        <v>8.5699999999999967</v>
      </c>
      <c r="S2922" s="64">
        <f t="shared" si="1683"/>
        <v>-1.3352073085031713E-2</v>
      </c>
      <c r="T2922" s="65">
        <f t="shared" si="1677"/>
        <v>0.8660968660968662</v>
      </c>
      <c r="U2922" s="65">
        <f t="shared" si="1677"/>
        <v>0.84374999999999989</v>
      </c>
      <c r="V2922" s="65">
        <f t="shared" si="1685"/>
        <v>0.77440706012134586</v>
      </c>
      <c r="W2922" s="65">
        <f t="shared" si="1686"/>
        <v>0.70129870129870131</v>
      </c>
      <c r="X2922" s="61">
        <f t="shared" si="1660"/>
        <v>0.11419249592169659</v>
      </c>
      <c r="Y2922" s="66">
        <f t="shared" si="1687"/>
        <v>4.79548660084625E-2</v>
      </c>
      <c r="Z2922" s="61">
        <f t="shared" si="1688"/>
        <v>5.7404580152671837E-2</v>
      </c>
      <c r="AA2922" s="67">
        <f t="shared" si="1689"/>
        <v>16.375</v>
      </c>
      <c r="AB2922" s="68">
        <f t="shared" si="1690"/>
        <v>9.1524216524216537E-2</v>
      </c>
      <c r="AC2922" s="69">
        <f t="shared" si="1691"/>
        <v>0.16631054131054138</v>
      </c>
      <c r="AD2922" s="70">
        <f>_xlfn.PERCENTILE.EXC(AC2922:$AC$5675,0.5)</f>
        <v>7.7476410556140768E-2</v>
      </c>
      <c r="AE2922" s="70">
        <f>_xlfn.PERCENTILE.EXC($AC2922:AC$5675,0.35)</f>
        <v>4.3377962744870435E-2</v>
      </c>
      <c r="AF2922" s="71">
        <f t="shared" si="1679"/>
        <v>4.5107653866711929E-2</v>
      </c>
      <c r="AG2922" s="70">
        <f t="shared" si="1680"/>
        <v>-0.16227757222071817</v>
      </c>
      <c r="AH2922" s="70">
        <f t="shared" si="1681"/>
        <v>-0.22340702194780063</v>
      </c>
      <c r="AI2922" s="61" t="str">
        <f t="shared" si="1669"/>
        <v>Short VOL</v>
      </c>
      <c r="AJ2922" s="68" t="str">
        <f t="shared" si="1670"/>
        <v>Short VOL</v>
      </c>
      <c r="AK2922" s="72"/>
      <c r="AL2922" s="73"/>
      <c r="AM2922" s="72"/>
      <c r="AN2922" s="73"/>
      <c r="AO2922" s="74"/>
      <c r="AP2922" s="20"/>
      <c r="AQ2922" s="74"/>
      <c r="AR2922" s="20"/>
      <c r="AS2922" s="74"/>
      <c r="AT2922" s="20"/>
      <c r="AU2922" s="74" t="str">
        <f t="shared" si="1655"/>
        <v>00631L</v>
      </c>
      <c r="AV2922" s="20">
        <f t="shared" si="1666"/>
        <v>1</v>
      </c>
      <c r="AW2922" s="74" t="str">
        <f t="shared" si="1656"/>
        <v>00631L</v>
      </c>
      <c r="AX2922" s="20">
        <f t="shared" si="1657"/>
        <v>1</v>
      </c>
      <c r="AY2922" s="20">
        <f t="shared" si="1667"/>
        <v>1</v>
      </c>
      <c r="AZ2922" s="116">
        <v>42069</v>
      </c>
      <c r="BA2922" s="116"/>
      <c r="BB2922" s="20"/>
      <c r="BC2922" s="20"/>
      <c r="BD2922" s="76"/>
      <c r="BE2922" s="77"/>
      <c r="BF2922" s="77"/>
    </row>
    <row r="2923" spans="1:58" s="23" customFormat="1" ht="15.75" customHeight="1" x14ac:dyDescent="0.4">
      <c r="A2923" s="116">
        <v>42067</v>
      </c>
      <c r="B2923" s="112">
        <v>15.725</v>
      </c>
      <c r="C2923" s="112">
        <v>17.324999999999999</v>
      </c>
      <c r="D2923" s="112">
        <v>17.675000000000001</v>
      </c>
      <c r="E2923" s="112">
        <v>17.925000000000001</v>
      </c>
      <c r="F2923" s="112">
        <v>18.3</v>
      </c>
      <c r="G2923" s="112">
        <v>18.475000000000001</v>
      </c>
      <c r="H2923" s="113">
        <v>18.725000000000001</v>
      </c>
      <c r="I2923" s="90">
        <f t="shared" si="1658"/>
        <v>16.605</v>
      </c>
      <c r="J2923" s="90">
        <f t="shared" si="1659"/>
        <v>17.517499999999998</v>
      </c>
      <c r="K2923" s="114">
        <v>9</v>
      </c>
      <c r="L2923" s="115">
        <v>0.05</v>
      </c>
      <c r="M2923" s="90">
        <v>12.28</v>
      </c>
      <c r="N2923" s="90">
        <v>14.23</v>
      </c>
      <c r="O2923" s="90">
        <v>16.91</v>
      </c>
      <c r="P2923" s="90">
        <v>18.39</v>
      </c>
      <c r="Q2923" s="90">
        <v>20.04</v>
      </c>
      <c r="R2923" s="63">
        <f t="shared" si="1684"/>
        <v>8.7899999999999991</v>
      </c>
      <c r="S2923" s="64">
        <f t="shared" si="1683"/>
        <v>2.6695526695526769E-2</v>
      </c>
      <c r="T2923" s="65">
        <f t="shared" si="1677"/>
        <v>0.86296556570625427</v>
      </c>
      <c r="U2923" s="65">
        <f t="shared" si="1677"/>
        <v>0.8415138971023064</v>
      </c>
      <c r="V2923" s="65">
        <f t="shared" si="1685"/>
        <v>0.77379010331702014</v>
      </c>
      <c r="W2923" s="65">
        <f t="shared" si="1686"/>
        <v>0.71007984031936133</v>
      </c>
      <c r="X2923" s="61">
        <f t="shared" si="1660"/>
        <v>0.10174880763116055</v>
      </c>
      <c r="Y2923" s="66">
        <f t="shared" si="1687"/>
        <v>4.4630404463040486E-2</v>
      </c>
      <c r="Z2923" s="61">
        <f t="shared" si="1688"/>
        <v>5.4953327311050758E-2</v>
      </c>
      <c r="AA2923" s="67">
        <f t="shared" si="1689"/>
        <v>16.605</v>
      </c>
      <c r="AB2923" s="68">
        <f t="shared" si="1690"/>
        <v>0.10505973295853824</v>
      </c>
      <c r="AC2923" s="69">
        <f t="shared" si="1691"/>
        <v>0.1669009135628953</v>
      </c>
      <c r="AD2923" s="70">
        <f>_xlfn.PERCENTILE.EXC(AC2923:$AC$5675,0.5)</f>
        <v>7.74152271273192E-2</v>
      </c>
      <c r="AE2923" s="70">
        <f>_xlfn.PERCENTILE.EXC($AC2923:AC$5675,0.35)</f>
        <v>4.3347847308907866E-2</v>
      </c>
      <c r="AF2923" s="71">
        <f t="shared" si="1679"/>
        <v>4.5107653866711929E-2</v>
      </c>
      <c r="AG2923" s="70">
        <f t="shared" si="1680"/>
        <v>-0.16227757222071817</v>
      </c>
      <c r="AH2923" s="70">
        <f t="shared" si="1681"/>
        <v>-0.22340702194780063</v>
      </c>
      <c r="AI2923" s="61" t="str">
        <f t="shared" si="1669"/>
        <v>Short VOL</v>
      </c>
      <c r="AJ2923" s="68" t="str">
        <f t="shared" si="1670"/>
        <v>Short VOL</v>
      </c>
      <c r="AK2923" s="72"/>
      <c r="AL2923" s="73"/>
      <c r="AM2923" s="72"/>
      <c r="AN2923" s="73"/>
      <c r="AO2923" s="74"/>
      <c r="AP2923" s="20"/>
      <c r="AQ2923" s="74"/>
      <c r="AR2923" s="20"/>
      <c r="AS2923" s="74"/>
      <c r="AT2923" s="20"/>
      <c r="AU2923" s="74" t="str">
        <f t="shared" si="1655"/>
        <v>00631L</v>
      </c>
      <c r="AV2923" s="20">
        <f t="shared" si="1666"/>
        <v>1</v>
      </c>
      <c r="AW2923" s="74" t="str">
        <f t="shared" si="1656"/>
        <v>00631L</v>
      </c>
      <c r="AX2923" s="20">
        <f t="shared" si="1657"/>
        <v>1</v>
      </c>
      <c r="AY2923" s="20">
        <f t="shared" si="1667"/>
        <v>1</v>
      </c>
      <c r="AZ2923" s="116">
        <v>42068</v>
      </c>
      <c r="BA2923" s="116"/>
      <c r="BB2923" s="20"/>
      <c r="BC2923" s="20"/>
      <c r="BD2923" s="76"/>
      <c r="BE2923" s="77"/>
      <c r="BF2923" s="77"/>
    </row>
    <row r="2924" spans="1:58" s="23" customFormat="1" ht="15.75" customHeight="1" x14ac:dyDescent="0.4">
      <c r="A2924" s="116">
        <v>42066</v>
      </c>
      <c r="B2924" s="112">
        <v>15.775</v>
      </c>
      <c r="C2924" s="112">
        <v>17.324999999999999</v>
      </c>
      <c r="D2924" s="112">
        <v>17.725000000000001</v>
      </c>
      <c r="E2924" s="112">
        <v>17.975000000000001</v>
      </c>
      <c r="F2924" s="112">
        <v>18.375</v>
      </c>
      <c r="G2924" s="112">
        <v>18.524999999999999</v>
      </c>
      <c r="H2924" s="113">
        <v>18.824999999999999</v>
      </c>
      <c r="I2924" s="90">
        <f t="shared" si="1658"/>
        <v>16.55</v>
      </c>
      <c r="J2924" s="90">
        <f t="shared" si="1659"/>
        <v>17.524999999999999</v>
      </c>
      <c r="K2924" s="114">
        <v>10</v>
      </c>
      <c r="L2924" s="115">
        <v>0.05</v>
      </c>
      <c r="M2924" s="90">
        <v>11.81</v>
      </c>
      <c r="N2924" s="90">
        <v>13.86</v>
      </c>
      <c r="O2924" s="90">
        <v>16.78</v>
      </c>
      <c r="P2924" s="90">
        <v>18.28</v>
      </c>
      <c r="Q2924" s="90">
        <v>20.14</v>
      </c>
      <c r="R2924" s="63">
        <f t="shared" si="1684"/>
        <v>9.39</v>
      </c>
      <c r="S2924" s="64">
        <f t="shared" si="1683"/>
        <v>6.2883435582822111E-2</v>
      </c>
      <c r="T2924" s="65">
        <f t="shared" si="1677"/>
        <v>0.85209235209235212</v>
      </c>
      <c r="U2924" s="65">
        <f t="shared" si="1677"/>
        <v>0.82598331346841469</v>
      </c>
      <c r="V2924" s="65">
        <f t="shared" si="1685"/>
        <v>0.75820568927789922</v>
      </c>
      <c r="W2924" s="65">
        <f t="shared" si="1686"/>
        <v>0.68818272095332667</v>
      </c>
      <c r="X2924" s="61">
        <f t="shared" si="1660"/>
        <v>9.8256735340728929E-2</v>
      </c>
      <c r="Y2924" s="66">
        <f t="shared" si="1687"/>
        <v>4.7287899860917817E-2</v>
      </c>
      <c r="Z2924" s="61">
        <f t="shared" si="1688"/>
        <v>5.8912386706948511E-2</v>
      </c>
      <c r="AA2924" s="67">
        <f t="shared" si="1689"/>
        <v>16.55</v>
      </c>
      <c r="AB2924" s="68">
        <f t="shared" si="1690"/>
        <v>0.13816738816738824</v>
      </c>
      <c r="AC2924" s="69">
        <f t="shared" si="1691"/>
        <v>0.19408369408369419</v>
      </c>
      <c r="AD2924" s="70">
        <f>_xlfn.PERCENTILE.EXC(AC2924:$AC$5675,0.5)</f>
        <v>7.7405027261073234E-2</v>
      </c>
      <c r="AE2924" s="70">
        <f>_xlfn.PERCENTILE.EXC($AC2924:AC$5675,0.35)</f>
        <v>4.3252624068333849E-2</v>
      </c>
      <c r="AF2924" s="71">
        <f t="shared" si="1679"/>
        <v>4.4697422568767547E-2</v>
      </c>
      <c r="AG2924" s="70">
        <f t="shared" si="1680"/>
        <v>-0.16227757222071817</v>
      </c>
      <c r="AH2924" s="70">
        <f t="shared" si="1681"/>
        <v>-0.22340702194780063</v>
      </c>
      <c r="AI2924" s="61" t="str">
        <f t="shared" si="1669"/>
        <v>Short VOL</v>
      </c>
      <c r="AJ2924" s="68" t="str">
        <f t="shared" si="1670"/>
        <v>Short VOL</v>
      </c>
      <c r="AK2924" s="72"/>
      <c r="AL2924" s="73"/>
      <c r="AM2924" s="72"/>
      <c r="AN2924" s="73"/>
      <c r="AO2924" s="74"/>
      <c r="AP2924" s="20"/>
      <c r="AQ2924" s="74"/>
      <c r="AR2924" s="20"/>
      <c r="AS2924" s="74"/>
      <c r="AT2924" s="20"/>
      <c r="AU2924" s="74" t="str">
        <f t="shared" si="1655"/>
        <v>00631L</v>
      </c>
      <c r="AV2924" s="20">
        <f t="shared" si="1666"/>
        <v>1</v>
      </c>
      <c r="AW2924" s="74" t="str">
        <f t="shared" si="1656"/>
        <v>00631L</v>
      </c>
      <c r="AX2924" s="20">
        <f t="shared" si="1657"/>
        <v>1</v>
      </c>
      <c r="AY2924" s="20">
        <f t="shared" si="1667"/>
        <v>1</v>
      </c>
      <c r="AZ2924" s="116">
        <v>42067</v>
      </c>
      <c r="BA2924" s="116"/>
      <c r="BB2924" s="20"/>
      <c r="BC2924" s="20"/>
      <c r="BD2924" s="76"/>
      <c r="BE2924" s="77"/>
      <c r="BF2924" s="77"/>
    </row>
    <row r="2925" spans="1:58" s="23" customFormat="1" ht="15.75" customHeight="1" x14ac:dyDescent="0.4">
      <c r="A2925" s="116">
        <v>42065</v>
      </c>
      <c r="B2925" s="112">
        <v>15.324999999999999</v>
      </c>
      <c r="C2925" s="112">
        <v>16.975000000000001</v>
      </c>
      <c r="D2925" s="112">
        <v>17.425000000000001</v>
      </c>
      <c r="E2925" s="112">
        <v>17.774999999999999</v>
      </c>
      <c r="F2925" s="112">
        <v>18.175000000000001</v>
      </c>
      <c r="G2925" s="112">
        <v>18.375</v>
      </c>
      <c r="H2925" s="113">
        <v>18.7</v>
      </c>
      <c r="I2925" s="90">
        <f t="shared" si="1658"/>
        <v>16.067499999999999</v>
      </c>
      <c r="J2925" s="90">
        <f t="shared" si="1659"/>
        <v>17.177500000000002</v>
      </c>
      <c r="K2925" s="114">
        <v>11</v>
      </c>
      <c r="L2925" s="115">
        <v>0.05</v>
      </c>
      <c r="M2925" s="90">
        <v>10.85</v>
      </c>
      <c r="N2925" s="90">
        <v>13.04</v>
      </c>
      <c r="O2925" s="90">
        <v>16.46</v>
      </c>
      <c r="P2925" s="90">
        <v>18</v>
      </c>
      <c r="Q2925" s="90">
        <v>19.71</v>
      </c>
      <c r="R2925" s="63">
        <f t="shared" si="1684"/>
        <v>10.57</v>
      </c>
      <c r="S2925" s="64">
        <f t="shared" si="1683"/>
        <v>-2.2488755622188959E-2</v>
      </c>
      <c r="T2925" s="65">
        <f t="shared" si="1677"/>
        <v>0.83205521472392641</v>
      </c>
      <c r="U2925" s="65">
        <f t="shared" si="1677"/>
        <v>0.79222357229647622</v>
      </c>
      <c r="V2925" s="65">
        <f t="shared" si="1685"/>
        <v>0.72444444444444445</v>
      </c>
      <c r="W2925" s="65">
        <f t="shared" si="1686"/>
        <v>0.6615930999492643</v>
      </c>
      <c r="X2925" s="61">
        <f t="shared" si="1660"/>
        <v>0.10766721044045692</v>
      </c>
      <c r="Y2925" s="66">
        <f t="shared" si="1687"/>
        <v>5.2039381153305246E-2</v>
      </c>
      <c r="Z2925" s="61">
        <f t="shared" si="1688"/>
        <v>6.9083553757585375E-2</v>
      </c>
      <c r="AA2925" s="67">
        <f t="shared" si="1689"/>
        <v>16.067500000000003</v>
      </c>
      <c r="AB2925" s="68">
        <f t="shared" si="1690"/>
        <v>0.17523006134969327</v>
      </c>
      <c r="AC2925" s="69">
        <f t="shared" si="1691"/>
        <v>0.23217024539877329</v>
      </c>
      <c r="AD2925" s="70">
        <f>_xlfn.PERCENTILE.EXC(AC2925:$AC$5675,0.5)</f>
        <v>7.7394827394827281E-2</v>
      </c>
      <c r="AE2925" s="70">
        <f>_xlfn.PERCENTILE.EXC($AC2925:AC$5675,0.35)</f>
        <v>4.3157400827759831E-2</v>
      </c>
      <c r="AF2925" s="71">
        <f t="shared" si="1679"/>
        <v>4.4697422568767547E-2</v>
      </c>
      <c r="AG2925" s="70">
        <f t="shared" si="1680"/>
        <v>-0.16227757222071817</v>
      </c>
      <c r="AH2925" s="70">
        <f t="shared" si="1681"/>
        <v>-0.22340702194780063</v>
      </c>
      <c r="AI2925" s="61" t="str">
        <f t="shared" si="1669"/>
        <v>Short VOL</v>
      </c>
      <c r="AJ2925" s="68" t="str">
        <f t="shared" si="1670"/>
        <v>Short VOL</v>
      </c>
      <c r="AK2925" s="72"/>
      <c r="AL2925" s="73"/>
      <c r="AM2925" s="72"/>
      <c r="AN2925" s="73"/>
      <c r="AO2925" s="74"/>
      <c r="AP2925" s="20"/>
      <c r="AQ2925" s="74"/>
      <c r="AR2925" s="20"/>
      <c r="AS2925" s="74"/>
      <c r="AT2925" s="20"/>
      <c r="AU2925" s="74" t="str">
        <f t="shared" si="1655"/>
        <v>00631L</v>
      </c>
      <c r="AV2925" s="20">
        <f t="shared" si="1666"/>
        <v>1</v>
      </c>
      <c r="AW2925" s="74" t="str">
        <f t="shared" si="1656"/>
        <v>00631L</v>
      </c>
      <c r="AX2925" s="20">
        <f t="shared" si="1657"/>
        <v>1</v>
      </c>
      <c r="AY2925" s="20">
        <f t="shared" si="1667"/>
        <v>1</v>
      </c>
      <c r="AZ2925" s="116">
        <v>42066</v>
      </c>
      <c r="BA2925" s="116"/>
      <c r="BB2925" s="20"/>
      <c r="BC2925" s="20"/>
      <c r="BD2925" s="76"/>
      <c r="BE2925" s="77"/>
      <c r="BF2925" s="77"/>
    </row>
    <row r="2926" spans="1:58" s="23" customFormat="1" ht="15.75" customHeight="1" x14ac:dyDescent="0.4">
      <c r="A2926" s="116">
        <v>42062</v>
      </c>
      <c r="B2926" s="112">
        <v>15.824999999999999</v>
      </c>
      <c r="C2926" s="112">
        <v>17.375</v>
      </c>
      <c r="D2926" s="112">
        <v>17.824999999999999</v>
      </c>
      <c r="E2926" s="112">
        <v>18.175000000000001</v>
      </c>
      <c r="F2926" s="112">
        <v>18.524999999999999</v>
      </c>
      <c r="G2926" s="112">
        <v>18.725000000000001</v>
      </c>
      <c r="H2926" s="113">
        <v>19.024999999999999</v>
      </c>
      <c r="I2926" s="90">
        <f t="shared" si="1658"/>
        <v>16.445</v>
      </c>
      <c r="J2926" s="90">
        <f t="shared" si="1659"/>
        <v>17.555</v>
      </c>
      <c r="K2926" s="114">
        <v>12</v>
      </c>
      <c r="L2926" s="115">
        <v>0.05</v>
      </c>
      <c r="M2926" s="90">
        <v>10.6</v>
      </c>
      <c r="N2926" s="90">
        <v>13.34</v>
      </c>
      <c r="O2926" s="90">
        <v>16.89</v>
      </c>
      <c r="P2926" s="90">
        <v>18.41</v>
      </c>
      <c r="Q2926" s="90">
        <v>20.059999999999999</v>
      </c>
      <c r="R2926" s="63">
        <f t="shared" si="1684"/>
        <v>11.36</v>
      </c>
      <c r="S2926" s="64">
        <f t="shared" si="1683"/>
        <v>-4.0977713874910157E-2</v>
      </c>
      <c r="T2926" s="65">
        <f t="shared" si="1677"/>
        <v>0.79460269865067468</v>
      </c>
      <c r="U2926" s="65">
        <f t="shared" si="1677"/>
        <v>0.78981645944345769</v>
      </c>
      <c r="V2926" s="65">
        <f t="shared" si="1685"/>
        <v>0.72460619228680068</v>
      </c>
      <c r="W2926" s="65">
        <f t="shared" si="1686"/>
        <v>0.66500498504486549</v>
      </c>
      <c r="X2926" s="61">
        <f t="shared" si="1660"/>
        <v>9.794628751974728E-2</v>
      </c>
      <c r="Y2926" s="66">
        <f t="shared" si="1687"/>
        <v>4.6767537826684885E-2</v>
      </c>
      <c r="Z2926" s="61">
        <f t="shared" si="1688"/>
        <v>6.7497719671632678E-2</v>
      </c>
      <c r="AA2926" s="67">
        <f t="shared" si="1689"/>
        <v>16.445</v>
      </c>
      <c r="AB2926" s="68">
        <f t="shared" si="1690"/>
        <v>0.18628185907046474</v>
      </c>
      <c r="AC2926" s="69">
        <f t="shared" si="1691"/>
        <v>0.23275862068965519</v>
      </c>
      <c r="AD2926" s="70">
        <f>_xlfn.PERCENTILE.EXC(AC2926:$AC$5675,0.5)</f>
        <v>7.7381276131276128E-2</v>
      </c>
      <c r="AE2926" s="70">
        <f>_xlfn.PERCENTILE.EXC($AC2926:AC$5675,0.35)</f>
        <v>4.3089152318542885E-2</v>
      </c>
      <c r="AF2926" s="71">
        <f t="shared" si="1679"/>
        <v>4.4697422568767547E-2</v>
      </c>
      <c r="AG2926" s="70">
        <f t="shared" si="1680"/>
        <v>-0.16227757222071817</v>
      </c>
      <c r="AH2926" s="70">
        <f t="shared" si="1681"/>
        <v>-0.22340702194780063</v>
      </c>
      <c r="AI2926" s="61" t="str">
        <f t="shared" si="1669"/>
        <v>Short VOL</v>
      </c>
      <c r="AJ2926" s="68" t="str">
        <f t="shared" si="1670"/>
        <v>Short VOL</v>
      </c>
      <c r="AK2926" s="72"/>
      <c r="AL2926" s="73"/>
      <c r="AM2926" s="72"/>
      <c r="AN2926" s="73"/>
      <c r="AO2926" s="74"/>
      <c r="AP2926" s="20"/>
      <c r="AQ2926" s="74"/>
      <c r="AR2926" s="20"/>
      <c r="AS2926" s="74"/>
      <c r="AT2926" s="20"/>
      <c r="AU2926" s="74" t="str">
        <f t="shared" si="1655"/>
        <v>00631L</v>
      </c>
      <c r="AV2926" s="20">
        <f t="shared" si="1666"/>
        <v>1</v>
      </c>
      <c r="AW2926" s="74" t="str">
        <f t="shared" si="1656"/>
        <v>00631L</v>
      </c>
      <c r="AX2926" s="20">
        <f t="shared" si="1657"/>
        <v>1</v>
      </c>
      <c r="AY2926" s="20">
        <f t="shared" si="1667"/>
        <v>1</v>
      </c>
      <c r="AZ2926" s="116">
        <v>42065</v>
      </c>
      <c r="BA2926" s="116"/>
      <c r="BB2926" s="20"/>
      <c r="BC2926" s="20"/>
      <c r="BD2926" s="76"/>
      <c r="BE2926" s="77"/>
      <c r="BF2926" s="77"/>
    </row>
    <row r="2927" spans="1:58" s="23" customFormat="1" ht="15.75" customHeight="1" x14ac:dyDescent="0.4">
      <c r="A2927" s="116">
        <v>42061</v>
      </c>
      <c r="B2927" s="112">
        <v>16.024999999999999</v>
      </c>
      <c r="C2927" s="112">
        <v>17.475000000000001</v>
      </c>
      <c r="D2927" s="112">
        <v>17.925000000000001</v>
      </c>
      <c r="E2927" s="112">
        <v>18.274999999999999</v>
      </c>
      <c r="F2927" s="112">
        <v>18.625</v>
      </c>
      <c r="G2927" s="112">
        <v>18.824999999999999</v>
      </c>
      <c r="H2927" s="113">
        <v>19.125</v>
      </c>
      <c r="I2927" s="90">
        <f t="shared" si="1658"/>
        <v>16.532499999999999</v>
      </c>
      <c r="J2927" s="90">
        <f t="shared" si="1659"/>
        <v>17.6325</v>
      </c>
      <c r="K2927" s="114">
        <v>13</v>
      </c>
      <c r="L2927" s="115">
        <v>0.05</v>
      </c>
      <c r="M2927" s="90">
        <v>11.38</v>
      </c>
      <c r="N2927" s="90">
        <v>13.91</v>
      </c>
      <c r="O2927" s="90">
        <v>16.850000000000001</v>
      </c>
      <c r="P2927" s="90">
        <v>18.47</v>
      </c>
      <c r="Q2927" s="90">
        <v>19.920000000000002</v>
      </c>
      <c r="R2927" s="63">
        <f t="shared" si="1684"/>
        <v>10.030000000000001</v>
      </c>
      <c r="S2927" s="64">
        <f t="shared" si="1683"/>
        <v>5.0578034682081134E-3</v>
      </c>
      <c r="T2927" s="65">
        <f t="shared" si="1677"/>
        <v>0.81811646297627616</v>
      </c>
      <c r="U2927" s="65">
        <f t="shared" si="1677"/>
        <v>0.82551928783382789</v>
      </c>
      <c r="V2927" s="65">
        <f t="shared" si="1685"/>
        <v>0.75311315646995136</v>
      </c>
      <c r="W2927" s="65">
        <f t="shared" si="1686"/>
        <v>0.69829317269076296</v>
      </c>
      <c r="X2927" s="61">
        <f t="shared" si="1660"/>
        <v>9.0483619344773975E-2</v>
      </c>
      <c r="Y2927" s="66">
        <f t="shared" si="1687"/>
        <v>4.6511627906976827E-2</v>
      </c>
      <c r="Z2927" s="61">
        <f t="shared" si="1688"/>
        <v>6.6535611673975592E-2</v>
      </c>
      <c r="AA2927" s="67">
        <f t="shared" si="1689"/>
        <v>16.532499999999999</v>
      </c>
      <c r="AB2927" s="68">
        <f t="shared" si="1690"/>
        <v>0.15204888569374539</v>
      </c>
      <c r="AC2927" s="69">
        <f t="shared" si="1691"/>
        <v>0.18853342918763469</v>
      </c>
      <c r="AD2927" s="70">
        <f>_xlfn.PERCENTILE.EXC(AC2927:$AC$5675,0.5)</f>
        <v>7.736772486772496E-2</v>
      </c>
      <c r="AE2927" s="70">
        <f>_xlfn.PERCENTILE.EXC($AC2927:AC$5675,0.35)</f>
        <v>4.3056870117801994E-2</v>
      </c>
      <c r="AF2927" s="71">
        <f t="shared" si="1679"/>
        <v>4.4241115609536648E-2</v>
      </c>
      <c r="AG2927" s="70">
        <f t="shared" si="1680"/>
        <v>-0.16227757222071817</v>
      </c>
      <c r="AH2927" s="70">
        <f t="shared" si="1681"/>
        <v>-0.22340702194780063</v>
      </c>
      <c r="AI2927" s="61" t="str">
        <f t="shared" si="1669"/>
        <v>Short VOL</v>
      </c>
      <c r="AJ2927" s="68" t="str">
        <f t="shared" si="1670"/>
        <v>Short VOL</v>
      </c>
      <c r="AK2927" s="72"/>
      <c r="AL2927" s="73"/>
      <c r="AM2927" s="72"/>
      <c r="AN2927" s="73"/>
      <c r="AO2927" s="74"/>
      <c r="AP2927" s="20"/>
      <c r="AQ2927" s="74"/>
      <c r="AR2927" s="20"/>
      <c r="AS2927" s="74"/>
      <c r="AT2927" s="20"/>
      <c r="AU2927" s="74" t="str">
        <f t="shared" si="1655"/>
        <v>00631L</v>
      </c>
      <c r="AV2927" s="20">
        <f t="shared" si="1666"/>
        <v>1</v>
      </c>
      <c r="AW2927" s="74" t="str">
        <f t="shared" si="1656"/>
        <v>00631L</v>
      </c>
      <c r="AX2927" s="20">
        <f t="shared" si="1657"/>
        <v>1</v>
      </c>
      <c r="AY2927" s="20">
        <f t="shared" si="1667"/>
        <v>1</v>
      </c>
      <c r="AZ2927" s="116">
        <v>42062</v>
      </c>
      <c r="BA2927" s="116"/>
      <c r="BB2927" s="20"/>
      <c r="BC2927" s="20"/>
      <c r="BD2927" s="76"/>
      <c r="BE2927" s="77"/>
      <c r="BF2927" s="77"/>
    </row>
    <row r="2928" spans="1:58" s="23" customFormat="1" ht="15.75" customHeight="1" x14ac:dyDescent="0.4">
      <c r="A2928" s="116">
        <v>42060</v>
      </c>
      <c r="B2928" s="112">
        <v>16.425000000000001</v>
      </c>
      <c r="C2928" s="112">
        <v>17.675000000000001</v>
      </c>
      <c r="D2928" s="112">
        <v>18.125</v>
      </c>
      <c r="E2928" s="112">
        <v>18.475000000000001</v>
      </c>
      <c r="F2928" s="112">
        <v>18.875</v>
      </c>
      <c r="G2928" s="112">
        <v>19.024999999999999</v>
      </c>
      <c r="H2928" s="113">
        <v>19.324999999999999</v>
      </c>
      <c r="I2928" s="90">
        <f t="shared" si="1658"/>
        <v>16.8</v>
      </c>
      <c r="J2928" s="90">
        <f t="shared" si="1659"/>
        <v>17.810000000000002</v>
      </c>
      <c r="K2928" s="114">
        <v>14</v>
      </c>
      <c r="L2928" s="115">
        <v>0.05</v>
      </c>
      <c r="M2928" s="90">
        <v>11.64</v>
      </c>
      <c r="N2928" s="90">
        <v>13.84</v>
      </c>
      <c r="O2928" s="90">
        <v>16.87</v>
      </c>
      <c r="P2928" s="90">
        <v>18.420000000000002</v>
      </c>
      <c r="Q2928" s="90">
        <v>20.13</v>
      </c>
      <c r="R2928" s="63">
        <f t="shared" si="1684"/>
        <v>9.8100000000000058</v>
      </c>
      <c r="S2928" s="64">
        <f t="shared" si="1683"/>
        <v>1.0956902848794766E-2</v>
      </c>
      <c r="T2928" s="65">
        <f t="shared" si="1677"/>
        <v>0.84104046242774566</v>
      </c>
      <c r="U2928" s="65">
        <f t="shared" si="1677"/>
        <v>0.82039122703023115</v>
      </c>
      <c r="V2928" s="65">
        <f t="shared" si="1685"/>
        <v>0.7513572204125949</v>
      </c>
      <c r="W2928" s="65">
        <f t="shared" si="1686"/>
        <v>0.6875310481867859</v>
      </c>
      <c r="X2928" s="61">
        <f t="shared" si="1660"/>
        <v>7.6103500761035003E-2</v>
      </c>
      <c r="Y2928" s="66">
        <f t="shared" si="1687"/>
        <v>4.6008119079837498E-2</v>
      </c>
      <c r="Z2928" s="61">
        <f t="shared" si="1688"/>
        <v>6.0119047619047711E-2</v>
      </c>
      <c r="AA2928" s="67">
        <f t="shared" si="1689"/>
        <v>16.8</v>
      </c>
      <c r="AB2928" s="68">
        <f t="shared" si="1690"/>
        <v>0.18677745664739892</v>
      </c>
      <c r="AC2928" s="69">
        <f t="shared" si="1691"/>
        <v>0.21387283236994226</v>
      </c>
      <c r="AD2928" s="70">
        <f>_xlfn.PERCENTILE.EXC(AC2928:$AC$5675,0.5)</f>
        <v>7.7352581171838727E-2</v>
      </c>
      <c r="AE2928" s="70">
        <f>_xlfn.PERCENTILE.EXC($AC2928:AC$5675,0.35)</f>
        <v>4.3024587917061118E-2</v>
      </c>
      <c r="AF2928" s="71">
        <f t="shared" si="1679"/>
        <v>4.4241115609536648E-2</v>
      </c>
      <c r="AG2928" s="70">
        <f t="shared" si="1680"/>
        <v>-0.16227757222071817</v>
      </c>
      <c r="AH2928" s="70">
        <f t="shared" si="1681"/>
        <v>-0.22340702194780063</v>
      </c>
      <c r="AI2928" s="61" t="str">
        <f t="shared" si="1669"/>
        <v>Short VOL</v>
      </c>
      <c r="AJ2928" s="68" t="str">
        <f t="shared" si="1670"/>
        <v>Short VOL</v>
      </c>
      <c r="AK2928" s="72"/>
      <c r="AL2928" s="73"/>
      <c r="AM2928" s="72"/>
      <c r="AN2928" s="73"/>
      <c r="AO2928" s="74"/>
      <c r="AP2928" s="20"/>
      <c r="AQ2928" s="74"/>
      <c r="AR2928" s="20"/>
      <c r="AS2928" s="74"/>
      <c r="AT2928" s="20"/>
      <c r="AU2928" s="74" t="str">
        <f t="shared" ref="AU2928:AU2991" si="1692">IF(AC2928&gt;AF2928,"00631L",IF(AC2928&lt;AG2928,"Cash","00635U"))</f>
        <v>00631L</v>
      </c>
      <c r="AV2928" s="20">
        <f t="shared" si="1666"/>
        <v>1</v>
      </c>
      <c r="AW2928" s="74" t="str">
        <f t="shared" ref="AW2928:AW2991" si="1693">IF(AC2928&gt;AE2928,"00631L",IF(AC2928&lt;AH2928,"00631L","00635U"))</f>
        <v>00631L</v>
      </c>
      <c r="AX2928" s="20">
        <f t="shared" si="1657"/>
        <v>1</v>
      </c>
      <c r="AY2928" s="20">
        <f t="shared" si="1667"/>
        <v>1</v>
      </c>
      <c r="AZ2928" s="116">
        <v>42061</v>
      </c>
      <c r="BA2928" s="116"/>
      <c r="BB2928" s="20"/>
      <c r="BC2928" s="20"/>
      <c r="BD2928" s="76"/>
      <c r="BE2928" s="77"/>
      <c r="BF2928" s="77"/>
    </row>
    <row r="2929" spans="1:58" s="23" customFormat="1" ht="15.75" customHeight="1" x14ac:dyDescent="0.4">
      <c r="A2929" s="116">
        <v>42059</v>
      </c>
      <c r="B2929" s="112">
        <v>16.125</v>
      </c>
      <c r="C2929" s="112">
        <v>17.324999999999999</v>
      </c>
      <c r="D2929" s="112">
        <v>17.875</v>
      </c>
      <c r="E2929" s="112">
        <v>18.274999999999999</v>
      </c>
      <c r="F2929" s="112">
        <v>18.675000000000001</v>
      </c>
      <c r="G2929" s="112">
        <v>18.875</v>
      </c>
      <c r="H2929" s="113">
        <v>19.175000000000001</v>
      </c>
      <c r="I2929" s="90">
        <f t="shared" si="1658"/>
        <v>16.425000000000001</v>
      </c>
      <c r="J2929" s="90">
        <f t="shared" si="1659"/>
        <v>17.462499999999999</v>
      </c>
      <c r="K2929" s="114">
        <v>15</v>
      </c>
      <c r="L2929" s="115">
        <v>0.05</v>
      </c>
      <c r="M2929" s="90">
        <v>10.94</v>
      </c>
      <c r="N2929" s="90">
        <v>13.69</v>
      </c>
      <c r="O2929" s="90">
        <v>16.71</v>
      </c>
      <c r="P2929" s="90">
        <v>18.39</v>
      </c>
      <c r="Q2929" s="90">
        <v>20.190000000000001</v>
      </c>
      <c r="R2929" s="63">
        <f t="shared" si="1684"/>
        <v>10.470000000000002</v>
      </c>
      <c r="S2929" s="64">
        <f t="shared" si="1683"/>
        <v>-5.9752747252747318E-2</v>
      </c>
      <c r="T2929" s="65">
        <f t="shared" si="1677"/>
        <v>0.79912344777209643</v>
      </c>
      <c r="U2929" s="65">
        <f t="shared" si="1677"/>
        <v>0.81926989826451224</v>
      </c>
      <c r="V2929" s="65">
        <f t="shared" si="1685"/>
        <v>0.74442631865144093</v>
      </c>
      <c r="W2929" s="65">
        <f t="shared" si="1686"/>
        <v>0.67805844477464083</v>
      </c>
      <c r="X2929" s="61">
        <f t="shared" si="1660"/>
        <v>7.4418604651162748E-2</v>
      </c>
      <c r="Y2929" s="66">
        <f t="shared" si="1687"/>
        <v>4.9247606019151964E-2</v>
      </c>
      <c r="Z2929" s="61">
        <f t="shared" si="1688"/>
        <v>6.3165905631658928E-2</v>
      </c>
      <c r="AA2929" s="67">
        <f t="shared" si="1689"/>
        <v>16.425000000000001</v>
      </c>
      <c r="AB2929" s="68">
        <f t="shared" si="1690"/>
        <v>0.17786705624543467</v>
      </c>
      <c r="AC2929" s="69">
        <f t="shared" si="1691"/>
        <v>0.19978086194302419</v>
      </c>
      <c r="AD2929" s="70">
        <f>_xlfn.PERCENTILE.EXC(AC2929:$AC$5675,0.5)</f>
        <v>7.7337437475952495E-2</v>
      </c>
      <c r="AE2929" s="70">
        <f>_xlfn.PERCENTILE.EXC($AC2929:AC$5675,0.35)</f>
        <v>4.2995782858137287E-2</v>
      </c>
      <c r="AF2929" s="71">
        <f t="shared" si="1679"/>
        <v>4.4241115609536648E-2</v>
      </c>
      <c r="AG2929" s="70">
        <f t="shared" si="1680"/>
        <v>-0.16227757222071817</v>
      </c>
      <c r="AH2929" s="70">
        <f t="shared" si="1681"/>
        <v>-0.22340702194780063</v>
      </c>
      <c r="AI2929" s="61" t="str">
        <f t="shared" si="1669"/>
        <v>Short VOL</v>
      </c>
      <c r="AJ2929" s="68" t="str">
        <f t="shared" si="1670"/>
        <v>Short VOL</v>
      </c>
      <c r="AK2929" s="72"/>
      <c r="AL2929" s="73"/>
      <c r="AM2929" s="72"/>
      <c r="AN2929" s="73"/>
      <c r="AO2929" s="74"/>
      <c r="AP2929" s="20"/>
      <c r="AQ2929" s="74"/>
      <c r="AR2929" s="20"/>
      <c r="AS2929" s="74"/>
      <c r="AT2929" s="20"/>
      <c r="AU2929" s="74" t="str">
        <f t="shared" si="1692"/>
        <v>00631L</v>
      </c>
      <c r="AV2929" s="20">
        <f t="shared" si="1666"/>
        <v>1</v>
      </c>
      <c r="AW2929" s="74" t="str">
        <f t="shared" si="1693"/>
        <v>00631L</v>
      </c>
      <c r="AX2929" s="20">
        <f t="shared" si="1657"/>
        <v>1</v>
      </c>
      <c r="AY2929" s="20">
        <f t="shared" si="1667"/>
        <v>1</v>
      </c>
      <c r="AZ2929" s="116">
        <v>42060</v>
      </c>
      <c r="BA2929" s="116"/>
      <c r="BB2929" s="20"/>
      <c r="BC2929" s="20"/>
      <c r="BD2929" s="76"/>
      <c r="BE2929" s="77"/>
      <c r="BF2929" s="77"/>
    </row>
    <row r="2930" spans="1:58" s="23" customFormat="1" ht="15.75" customHeight="1" x14ac:dyDescent="0.4">
      <c r="A2930" s="116">
        <v>42058</v>
      </c>
      <c r="B2930" s="112">
        <v>17.024999999999999</v>
      </c>
      <c r="C2930" s="112">
        <v>17.975000000000001</v>
      </c>
      <c r="D2930" s="112">
        <v>18.524999999999999</v>
      </c>
      <c r="E2930" s="112">
        <v>18.875</v>
      </c>
      <c r="F2930" s="112">
        <v>19.274999999999999</v>
      </c>
      <c r="G2930" s="112">
        <v>19.425000000000001</v>
      </c>
      <c r="H2930" s="113">
        <v>19.7</v>
      </c>
      <c r="I2930" s="90">
        <f t="shared" si="1658"/>
        <v>17.215</v>
      </c>
      <c r="J2930" s="90">
        <f t="shared" si="1659"/>
        <v>18.085000000000001</v>
      </c>
      <c r="K2930" s="114">
        <v>16</v>
      </c>
      <c r="L2930" s="115">
        <v>0.05</v>
      </c>
      <c r="M2930" s="90">
        <v>12.16</v>
      </c>
      <c r="N2930" s="90">
        <v>14.56</v>
      </c>
      <c r="O2930" s="90">
        <v>17.54</v>
      </c>
      <c r="P2930" s="90">
        <v>19.04</v>
      </c>
      <c r="Q2930" s="90">
        <v>20.53</v>
      </c>
      <c r="R2930" s="63">
        <f t="shared" si="1684"/>
        <v>9.86</v>
      </c>
      <c r="S2930" s="64">
        <f t="shared" si="1683"/>
        <v>1.8181818181818167E-2</v>
      </c>
      <c r="T2930" s="65">
        <f t="shared" si="1677"/>
        <v>0.8351648351648352</v>
      </c>
      <c r="U2930" s="65">
        <f t="shared" si="1677"/>
        <v>0.83010262257696699</v>
      </c>
      <c r="V2930" s="65">
        <f t="shared" si="1685"/>
        <v>0.76470588235294124</v>
      </c>
      <c r="W2930" s="65">
        <f t="shared" si="1686"/>
        <v>0.70920603994154896</v>
      </c>
      <c r="X2930" s="61">
        <f t="shared" si="1660"/>
        <v>5.5800293685756411E-2</v>
      </c>
      <c r="Y2930" s="66">
        <f t="shared" si="1687"/>
        <v>4.370860927152314E-2</v>
      </c>
      <c r="Z2930" s="61">
        <f t="shared" si="1688"/>
        <v>5.0537322102817368E-2</v>
      </c>
      <c r="AA2930" s="67">
        <f t="shared" si="1689"/>
        <v>17.215</v>
      </c>
      <c r="AB2930" s="68">
        <f t="shared" si="1690"/>
        <v>0.16929945054945042</v>
      </c>
      <c r="AC2930" s="69">
        <f t="shared" si="1691"/>
        <v>0.18234890109890106</v>
      </c>
      <c r="AD2930" s="70">
        <f>_xlfn.PERCENTILE.EXC(AC2930:$AC$5675,0.5)</f>
        <v>7.7329056290718887E-2</v>
      </c>
      <c r="AE2930" s="70">
        <f>_xlfn.PERCENTILE.EXC($AC2930:AC$5675,0.35)</f>
        <v>4.2969585655576251E-2</v>
      </c>
      <c r="AF2930" s="71">
        <f t="shared" si="1679"/>
        <v>4.3864834406435259E-2</v>
      </c>
      <c r="AG2930" s="70">
        <f t="shared" si="1680"/>
        <v>-0.16227757222071817</v>
      </c>
      <c r="AH2930" s="70">
        <f t="shared" si="1681"/>
        <v>-0.22340702194780063</v>
      </c>
      <c r="AI2930" s="61" t="str">
        <f t="shared" si="1669"/>
        <v>Short VOL</v>
      </c>
      <c r="AJ2930" s="68" t="str">
        <f t="shared" si="1670"/>
        <v>Short VOL</v>
      </c>
      <c r="AK2930" s="72"/>
      <c r="AL2930" s="73"/>
      <c r="AM2930" s="72"/>
      <c r="AN2930" s="73"/>
      <c r="AO2930" s="74"/>
      <c r="AP2930" s="20"/>
      <c r="AQ2930" s="74"/>
      <c r="AR2930" s="20"/>
      <c r="AS2930" s="74"/>
      <c r="AT2930" s="20"/>
      <c r="AU2930" s="74" t="str">
        <f t="shared" si="1692"/>
        <v>00631L</v>
      </c>
      <c r="AV2930" s="20">
        <f t="shared" si="1666"/>
        <v>1</v>
      </c>
      <c r="AW2930" s="74" t="str">
        <f t="shared" si="1693"/>
        <v>00631L</v>
      </c>
      <c r="AX2930" s="20">
        <f t="shared" si="1657"/>
        <v>1</v>
      </c>
      <c r="AY2930" s="20">
        <f t="shared" si="1667"/>
        <v>1</v>
      </c>
      <c r="AZ2930" s="116">
        <v>42059</v>
      </c>
      <c r="BA2930" s="116"/>
      <c r="BB2930" s="20"/>
      <c r="BC2930" s="20"/>
      <c r="BD2930" s="76"/>
      <c r="BE2930" s="77"/>
      <c r="BF2930" s="77"/>
    </row>
    <row r="2931" spans="1:58" s="23" customFormat="1" ht="15.75" customHeight="1" x14ac:dyDescent="0.4">
      <c r="A2931" s="116">
        <v>42055</v>
      </c>
      <c r="B2931" s="112">
        <v>16.925000000000001</v>
      </c>
      <c r="C2931" s="112">
        <v>17.850000000000001</v>
      </c>
      <c r="D2931" s="112">
        <v>18.425000000000001</v>
      </c>
      <c r="E2931" s="112">
        <v>18.824999999999999</v>
      </c>
      <c r="F2931" s="112">
        <v>19.225000000000001</v>
      </c>
      <c r="G2931" s="112">
        <v>19.375</v>
      </c>
      <c r="H2931" s="113">
        <v>19.625</v>
      </c>
      <c r="I2931" s="90">
        <f t="shared" si="1658"/>
        <v>17.063750000000002</v>
      </c>
      <c r="J2931" s="90">
        <f t="shared" si="1659"/>
        <v>17.936250000000001</v>
      </c>
      <c r="K2931" s="114">
        <v>17</v>
      </c>
      <c r="L2931" s="115">
        <v>0.05</v>
      </c>
      <c r="M2931" s="90">
        <v>11.74</v>
      </c>
      <c r="N2931" s="90">
        <v>14.3</v>
      </c>
      <c r="O2931" s="90">
        <v>17.29</v>
      </c>
      <c r="P2931" s="90">
        <v>19.11</v>
      </c>
      <c r="Q2931" s="90">
        <v>20.68</v>
      </c>
      <c r="R2931" s="63">
        <f t="shared" si="1684"/>
        <v>10.36</v>
      </c>
      <c r="S2931" s="64">
        <f t="shared" si="1683"/>
        <v>-6.4748201438848824E-2</v>
      </c>
      <c r="T2931" s="65">
        <f t="shared" si="1677"/>
        <v>0.82097902097902098</v>
      </c>
      <c r="U2931" s="65">
        <f t="shared" si="1677"/>
        <v>0.8270676691729324</v>
      </c>
      <c r="V2931" s="65">
        <f t="shared" si="1685"/>
        <v>0.74829931972789121</v>
      </c>
      <c r="W2931" s="65">
        <f t="shared" si="1686"/>
        <v>0.69148936170212771</v>
      </c>
      <c r="X2931" s="61">
        <f t="shared" si="1660"/>
        <v>5.4652880354505211E-2</v>
      </c>
      <c r="Y2931" s="66">
        <f t="shared" si="1687"/>
        <v>4.2496679946879189E-2</v>
      </c>
      <c r="Z2931" s="61">
        <f t="shared" si="1688"/>
        <v>5.1131785217200125E-2</v>
      </c>
      <c r="AA2931" s="67">
        <f t="shared" si="1689"/>
        <v>17.063749999999999</v>
      </c>
      <c r="AB2931" s="68">
        <f t="shared" si="1690"/>
        <v>0.18356643356643357</v>
      </c>
      <c r="AC2931" s="69">
        <f t="shared" si="1691"/>
        <v>0.19326923076923064</v>
      </c>
      <c r="AD2931" s="70">
        <f>_xlfn.PERCENTILE.EXC(AC2931:$AC$5675,0.5)</f>
        <v>7.7320675105485279E-2</v>
      </c>
      <c r="AE2931" s="70">
        <f>_xlfn.PERCENTILE.EXC($AC2931:AC$5675,0.35)</f>
        <v>4.2943388453015222E-2</v>
      </c>
      <c r="AF2931" s="71">
        <f t="shared" si="1679"/>
        <v>4.3697004365848266E-2</v>
      </c>
      <c r="AG2931" s="70">
        <f t="shared" si="1680"/>
        <v>-0.16227757222071817</v>
      </c>
      <c r="AH2931" s="70">
        <f t="shared" si="1681"/>
        <v>-0.22340702194780063</v>
      </c>
      <c r="AI2931" s="61" t="str">
        <f t="shared" si="1669"/>
        <v>Short VOL</v>
      </c>
      <c r="AJ2931" s="68" t="str">
        <f t="shared" si="1670"/>
        <v>Short VOL</v>
      </c>
      <c r="AK2931" s="72"/>
      <c r="AL2931" s="73"/>
      <c r="AM2931" s="72"/>
      <c r="AN2931" s="73"/>
      <c r="AO2931" s="74"/>
      <c r="AP2931" s="20"/>
      <c r="AQ2931" s="74"/>
      <c r="AR2931" s="20"/>
      <c r="AS2931" s="74"/>
      <c r="AT2931" s="20"/>
      <c r="AU2931" s="74" t="str">
        <f t="shared" si="1692"/>
        <v>00631L</v>
      </c>
      <c r="AV2931" s="20">
        <f t="shared" si="1666"/>
        <v>1</v>
      </c>
      <c r="AW2931" s="74" t="str">
        <f t="shared" si="1693"/>
        <v>00631L</v>
      </c>
      <c r="AX2931" s="20">
        <f t="shared" si="1657"/>
        <v>1</v>
      </c>
      <c r="AY2931" s="20">
        <f t="shared" si="1667"/>
        <v>1</v>
      </c>
      <c r="AZ2931" s="116">
        <v>42058</v>
      </c>
      <c r="BA2931" s="116"/>
      <c r="BB2931" s="20"/>
      <c r="BC2931" s="20"/>
      <c r="BD2931" s="76"/>
      <c r="BE2931" s="77"/>
      <c r="BF2931" s="77"/>
    </row>
    <row r="2932" spans="1:58" s="23" customFormat="1" ht="15.75" customHeight="1" x14ac:dyDescent="0.4">
      <c r="A2932" s="116">
        <v>42054</v>
      </c>
      <c r="B2932" s="112">
        <v>17.625</v>
      </c>
      <c r="C2932" s="112">
        <v>18.524999999999999</v>
      </c>
      <c r="D2932" s="112">
        <v>18.925000000000001</v>
      </c>
      <c r="E2932" s="112">
        <v>19.274999999999999</v>
      </c>
      <c r="F2932" s="112">
        <v>19.625</v>
      </c>
      <c r="G2932" s="112">
        <v>19.774999999999999</v>
      </c>
      <c r="H2932" s="113">
        <v>19.975000000000001</v>
      </c>
      <c r="I2932" s="90">
        <f t="shared" si="1658"/>
        <v>17.715</v>
      </c>
      <c r="J2932" s="90">
        <f t="shared" si="1659"/>
        <v>18.564999999999998</v>
      </c>
      <c r="K2932" s="114">
        <v>18</v>
      </c>
      <c r="L2932" s="115">
        <v>0.05</v>
      </c>
      <c r="M2932" s="90">
        <v>12.34</v>
      </c>
      <c r="N2932" s="90">
        <v>15.29</v>
      </c>
      <c r="O2932" s="90">
        <v>18.010000000000002</v>
      </c>
      <c r="P2932" s="90">
        <v>19.62</v>
      </c>
      <c r="Q2932" s="90">
        <v>20.96</v>
      </c>
      <c r="R2932" s="63">
        <f t="shared" si="1684"/>
        <v>10.000000000000004</v>
      </c>
      <c r="S2932" s="64">
        <f t="shared" si="1683"/>
        <v>-1.035598705501619E-2</v>
      </c>
      <c r="T2932" s="65">
        <f t="shared" si="1677"/>
        <v>0.80706344015696541</v>
      </c>
      <c r="U2932" s="65">
        <f t="shared" si="1677"/>
        <v>0.84897279289283722</v>
      </c>
      <c r="V2932" s="65">
        <f t="shared" si="1685"/>
        <v>0.77930682976554533</v>
      </c>
      <c r="W2932" s="65">
        <f t="shared" si="1686"/>
        <v>0.72948473282442738</v>
      </c>
      <c r="X2932" s="61">
        <f t="shared" si="1660"/>
        <v>5.1063829787233964E-2</v>
      </c>
      <c r="Y2932" s="66">
        <f t="shared" si="1687"/>
        <v>3.6316472114137632E-2</v>
      </c>
      <c r="Z2932" s="61">
        <f t="shared" si="1688"/>
        <v>4.7981936212249388E-2</v>
      </c>
      <c r="AA2932" s="67">
        <f t="shared" si="1689"/>
        <v>17.715</v>
      </c>
      <c r="AB2932" s="68">
        <f t="shared" si="1690"/>
        <v>0.15271419228253766</v>
      </c>
      <c r="AC2932" s="69">
        <f t="shared" si="1691"/>
        <v>0.15860039241334212</v>
      </c>
      <c r="AD2932" s="70">
        <f>_xlfn.PERCENTILE.EXC(AC2932:$AC$5675,0.5)</f>
        <v>7.7235589241286012E-2</v>
      </c>
      <c r="AE2932" s="70">
        <f>_xlfn.PERCENTILE.EXC($AC2932:AC$5675,0.35)</f>
        <v>4.292109236856468E-2</v>
      </c>
      <c r="AF2932" s="71">
        <f t="shared" si="1679"/>
        <v>4.3697004365848266E-2</v>
      </c>
      <c r="AG2932" s="70">
        <f t="shared" si="1680"/>
        <v>-0.16227757222071817</v>
      </c>
      <c r="AH2932" s="70">
        <f t="shared" si="1681"/>
        <v>-0.22340702194780063</v>
      </c>
      <c r="AI2932" s="61" t="str">
        <f t="shared" si="1669"/>
        <v>Short VOL</v>
      </c>
      <c r="AJ2932" s="68" t="str">
        <f t="shared" si="1670"/>
        <v>Short VOL</v>
      </c>
      <c r="AK2932" s="72"/>
      <c r="AL2932" s="73"/>
      <c r="AM2932" s="72"/>
      <c r="AN2932" s="73"/>
      <c r="AO2932" s="74"/>
      <c r="AP2932" s="20"/>
      <c r="AQ2932" s="74"/>
      <c r="AR2932" s="20"/>
      <c r="AS2932" s="74"/>
      <c r="AT2932" s="20"/>
      <c r="AU2932" s="74" t="str">
        <f t="shared" si="1692"/>
        <v>00631L</v>
      </c>
      <c r="AV2932" s="20">
        <f t="shared" si="1666"/>
        <v>1</v>
      </c>
      <c r="AW2932" s="74" t="str">
        <f t="shared" si="1693"/>
        <v>00631L</v>
      </c>
      <c r="AX2932" s="20">
        <f t="shared" si="1657"/>
        <v>1</v>
      </c>
      <c r="AY2932" s="20">
        <f t="shared" si="1667"/>
        <v>1</v>
      </c>
      <c r="AZ2932" s="116">
        <v>42055</v>
      </c>
      <c r="BA2932" s="116"/>
      <c r="BB2932" s="20"/>
      <c r="BC2932" s="20"/>
      <c r="BD2932" s="76"/>
      <c r="BE2932" s="77"/>
      <c r="BF2932" s="77"/>
    </row>
    <row r="2933" spans="1:58" s="23" customFormat="1" ht="15.75" customHeight="1" x14ac:dyDescent="0.4">
      <c r="A2933" s="116">
        <v>42053</v>
      </c>
      <c r="B2933" s="112">
        <v>17.875</v>
      </c>
      <c r="C2933" s="112">
        <v>18.600000000000001</v>
      </c>
      <c r="D2933" s="112">
        <v>18.975000000000001</v>
      </c>
      <c r="E2933" s="112">
        <v>19.225000000000001</v>
      </c>
      <c r="F2933" s="112">
        <v>19.574999999999999</v>
      </c>
      <c r="G2933" s="112">
        <v>19.725000000000001</v>
      </c>
      <c r="H2933" s="113">
        <v>19.975000000000001</v>
      </c>
      <c r="I2933" s="90">
        <f t="shared" si="1658"/>
        <v>17.911249999999999</v>
      </c>
      <c r="J2933" s="90">
        <f t="shared" si="1659"/>
        <v>18.618750000000002</v>
      </c>
      <c r="K2933" s="114">
        <v>19</v>
      </c>
      <c r="L2933" s="115">
        <v>0.05</v>
      </c>
      <c r="M2933" s="90">
        <v>12.4</v>
      </c>
      <c r="N2933" s="90">
        <v>15.45</v>
      </c>
      <c r="O2933" s="90">
        <v>18.66</v>
      </c>
      <c r="P2933" s="90">
        <v>19.670000000000002</v>
      </c>
      <c r="Q2933" s="90">
        <v>20.78</v>
      </c>
      <c r="R2933" s="63">
        <f t="shared" si="1684"/>
        <v>10.479999999999997</v>
      </c>
      <c r="S2933" s="64">
        <f t="shared" si="1683"/>
        <v>-2.2151898734177305E-2</v>
      </c>
      <c r="T2933" s="65">
        <f t="shared" si="1677"/>
        <v>0.80258899676375406</v>
      </c>
      <c r="U2933" s="65">
        <f t="shared" si="1677"/>
        <v>0.82797427652733113</v>
      </c>
      <c r="V2933" s="65">
        <f t="shared" si="1685"/>
        <v>0.78546009150991347</v>
      </c>
      <c r="W2933" s="65">
        <f t="shared" si="1686"/>
        <v>0.7435033686236765</v>
      </c>
      <c r="X2933" s="61">
        <f t="shared" si="1660"/>
        <v>4.0559440559440642E-2</v>
      </c>
      <c r="Y2933" s="66">
        <f t="shared" si="1687"/>
        <v>3.9011703511053313E-2</v>
      </c>
      <c r="Z2933" s="61">
        <f t="shared" si="1688"/>
        <v>3.9500314048433426E-2</v>
      </c>
      <c r="AA2933" s="67">
        <f t="shared" si="1689"/>
        <v>17.911250000000003</v>
      </c>
      <c r="AB2933" s="68">
        <f t="shared" si="1690"/>
        <v>0.15695792880258905</v>
      </c>
      <c r="AC2933" s="69">
        <f t="shared" si="1691"/>
        <v>0.15930420711974133</v>
      </c>
      <c r="AD2933" s="70">
        <f>_xlfn.PERCENTILE.EXC(AC2933:$AC$5675,0.5)</f>
        <v>7.7150503377086732E-2</v>
      </c>
      <c r="AE2933" s="70">
        <f>_xlfn.PERCENTILE.EXC($AC2933:AC$5675,0.35)</f>
        <v>4.2900356731358336E-2</v>
      </c>
      <c r="AF2933" s="71">
        <f t="shared" si="1679"/>
        <v>4.3697004365848266E-2</v>
      </c>
      <c r="AG2933" s="70">
        <f t="shared" si="1680"/>
        <v>-0.16227757222071817</v>
      </c>
      <c r="AH2933" s="70">
        <f t="shared" si="1681"/>
        <v>-0.22340702194780063</v>
      </c>
      <c r="AI2933" s="61" t="str">
        <f t="shared" si="1669"/>
        <v>Short VOL</v>
      </c>
      <c r="AJ2933" s="68" t="str">
        <f t="shared" si="1670"/>
        <v>Short VOL</v>
      </c>
      <c r="AK2933" s="72"/>
      <c r="AL2933" s="73"/>
      <c r="AM2933" s="72"/>
      <c r="AN2933" s="73"/>
      <c r="AO2933" s="74"/>
      <c r="AP2933" s="20"/>
      <c r="AQ2933" s="74"/>
      <c r="AR2933" s="20"/>
      <c r="AS2933" s="74"/>
      <c r="AT2933" s="20"/>
      <c r="AU2933" s="74" t="str">
        <f t="shared" si="1692"/>
        <v>00631L</v>
      </c>
      <c r="AV2933" s="20">
        <f t="shared" si="1666"/>
        <v>1</v>
      </c>
      <c r="AW2933" s="74" t="str">
        <f t="shared" si="1693"/>
        <v>00631L</v>
      </c>
      <c r="AX2933" s="20">
        <f t="shared" ref="AX2933:AX2996" si="1694">IF(AW2933="00631L",1,0)</f>
        <v>1</v>
      </c>
      <c r="AY2933" s="20">
        <f t="shared" si="1667"/>
        <v>1</v>
      </c>
      <c r="AZ2933" s="116">
        <v>42054</v>
      </c>
      <c r="BA2933" s="116"/>
      <c r="BB2933" s="20"/>
      <c r="BC2933" s="20"/>
      <c r="BD2933" s="76"/>
      <c r="BE2933" s="77"/>
      <c r="BF2933" s="77"/>
    </row>
    <row r="2934" spans="1:58" s="23" customFormat="1" ht="15.75" customHeight="1" x14ac:dyDescent="0.4">
      <c r="A2934" s="116">
        <v>42052</v>
      </c>
      <c r="B2934" s="112">
        <v>16.2</v>
      </c>
      <c r="C2934" s="112">
        <v>18.25</v>
      </c>
      <c r="D2934" s="112">
        <v>18.725000000000001</v>
      </c>
      <c r="E2934" s="112">
        <v>19.074999999999999</v>
      </c>
      <c r="F2934" s="112">
        <v>19.375</v>
      </c>
      <c r="G2934" s="112">
        <v>19.625</v>
      </c>
      <c r="H2934" s="113">
        <v>19.774999999999999</v>
      </c>
      <c r="I2934" s="90">
        <f t="shared" ref="I2934:I2997" si="1695">C2934-((C2934-B2934)*K2934*L2934)</f>
        <v>18.25</v>
      </c>
      <c r="J2934" s="90">
        <f t="shared" ref="J2934:J2997" si="1696">D2934-((D2934-C2934)*K2934*L2934)</f>
        <v>18.725000000000001</v>
      </c>
      <c r="K2934" s="114">
        <v>0</v>
      </c>
      <c r="L2934" s="115">
        <v>5.2631578947368418E-2</v>
      </c>
      <c r="M2934" s="90">
        <v>13.55</v>
      </c>
      <c r="N2934" s="90">
        <v>15.8</v>
      </c>
      <c r="O2934" s="90">
        <v>18.38</v>
      </c>
      <c r="P2934" s="90">
        <v>19.62</v>
      </c>
      <c r="Q2934" s="90">
        <v>20.76</v>
      </c>
      <c r="R2934" s="63">
        <f t="shared" si="1684"/>
        <v>8.6499999999999986</v>
      </c>
      <c r="S2934" s="64">
        <f t="shared" si="1683"/>
        <v>7.5561606535057946E-2</v>
      </c>
      <c r="T2934" s="65">
        <f t="shared" si="1677"/>
        <v>0.85759493670886078</v>
      </c>
      <c r="U2934" s="65">
        <f t="shared" si="1677"/>
        <v>0.85963003264417859</v>
      </c>
      <c r="V2934" s="65">
        <f t="shared" si="1685"/>
        <v>0.80530071355759425</v>
      </c>
      <c r="W2934" s="65">
        <f t="shared" si="1686"/>
        <v>0.76107899807321766</v>
      </c>
      <c r="X2934" s="61">
        <f t="shared" si="1660"/>
        <v>0.12654320987654327</v>
      </c>
      <c r="Y2934" s="66">
        <f t="shared" si="1687"/>
        <v>3.6697247706421986E-2</v>
      </c>
      <c r="Z2934" s="61">
        <f t="shared" si="1688"/>
        <v>2.602739726027405E-2</v>
      </c>
      <c r="AA2934" s="67">
        <f t="shared" si="1689"/>
        <v>18.25</v>
      </c>
      <c r="AB2934" s="68">
        <f t="shared" si="1690"/>
        <v>2.5316455696202441E-2</v>
      </c>
      <c r="AC2934" s="69">
        <f t="shared" si="1691"/>
        <v>0.15506329113924044</v>
      </c>
      <c r="AD2934" s="70">
        <f>_xlfn.PERCENTILE.EXC(AC2934:$AC$5675,0.5)</f>
        <v>7.7118018320011181E-2</v>
      </c>
      <c r="AE2934" s="70">
        <f>_xlfn.PERCENTILE.EXC($AC2934:AC$5675,0.35)</f>
        <v>4.2879621094151985E-2</v>
      </c>
      <c r="AF2934" s="71">
        <f t="shared" si="1679"/>
        <v>4.3550947859014325E-2</v>
      </c>
      <c r="AG2934" s="70">
        <f t="shared" si="1680"/>
        <v>-0.16227757222071817</v>
      </c>
      <c r="AH2934" s="70">
        <f t="shared" si="1681"/>
        <v>-0.22340702194780063</v>
      </c>
      <c r="AI2934" s="61" t="str">
        <f t="shared" si="1669"/>
        <v>Short VOL</v>
      </c>
      <c r="AJ2934" s="68" t="str">
        <f t="shared" si="1670"/>
        <v>Short VOL</v>
      </c>
      <c r="AK2934" s="72"/>
      <c r="AL2934" s="73"/>
      <c r="AM2934" s="72"/>
      <c r="AN2934" s="73"/>
      <c r="AO2934" s="74"/>
      <c r="AP2934" s="20"/>
      <c r="AQ2934" s="74"/>
      <c r="AR2934" s="20"/>
      <c r="AS2934" s="74"/>
      <c r="AT2934" s="20"/>
      <c r="AU2934" s="74" t="str">
        <f t="shared" si="1692"/>
        <v>00631L</v>
      </c>
      <c r="AV2934" s="20">
        <f t="shared" si="1666"/>
        <v>1</v>
      </c>
      <c r="AW2934" s="74" t="str">
        <f t="shared" si="1693"/>
        <v>00631L</v>
      </c>
      <c r="AX2934" s="20">
        <f t="shared" si="1694"/>
        <v>1</v>
      </c>
      <c r="AY2934" s="20">
        <f t="shared" si="1667"/>
        <v>1</v>
      </c>
      <c r="AZ2934" s="116">
        <v>42053</v>
      </c>
      <c r="BA2934" s="116"/>
      <c r="BB2934" s="20"/>
      <c r="BC2934" s="20"/>
      <c r="BD2934" s="76"/>
      <c r="BE2934" s="77"/>
      <c r="BF2934" s="77"/>
    </row>
    <row r="2935" spans="1:58" s="23" customFormat="1" ht="15.75" customHeight="1" x14ac:dyDescent="0.4">
      <c r="A2935" s="116">
        <v>42048</v>
      </c>
      <c r="B2935" s="112">
        <v>16.5</v>
      </c>
      <c r="C2935" s="112">
        <v>18.149999999999999</v>
      </c>
      <c r="D2935" s="112">
        <v>18.524999999999999</v>
      </c>
      <c r="E2935" s="112">
        <v>18.875</v>
      </c>
      <c r="F2935" s="112">
        <v>19.125</v>
      </c>
      <c r="G2935" s="112">
        <v>19.45</v>
      </c>
      <c r="H2935" s="113">
        <v>19.625</v>
      </c>
      <c r="I2935" s="90">
        <f t="shared" si="1695"/>
        <v>18.06315789473684</v>
      </c>
      <c r="J2935" s="90">
        <f t="shared" si="1696"/>
        <v>18.505263157894735</v>
      </c>
      <c r="K2935" s="114">
        <v>1</v>
      </c>
      <c r="L2935" s="115">
        <v>5.2631578947368418E-2</v>
      </c>
      <c r="M2935" s="90">
        <v>11.76</v>
      </c>
      <c r="N2935" s="90">
        <v>14.69</v>
      </c>
      <c r="O2935" s="90">
        <v>18.13</v>
      </c>
      <c r="P2935" s="90">
        <v>19.43</v>
      </c>
      <c r="Q2935" s="90">
        <v>20.73</v>
      </c>
      <c r="R2935" s="63">
        <f t="shared" si="1684"/>
        <v>11.110000000000003</v>
      </c>
      <c r="S2935" s="64">
        <f t="shared" si="1683"/>
        <v>-4.2372881355932229E-2</v>
      </c>
      <c r="T2935" s="65">
        <f t="shared" si="1677"/>
        <v>0.80054458815520768</v>
      </c>
      <c r="U2935" s="65">
        <f t="shared" si="1677"/>
        <v>0.81025923883066742</v>
      </c>
      <c r="V2935" s="65">
        <f t="shared" si="1685"/>
        <v>0.75604734945959851</v>
      </c>
      <c r="W2935" s="65">
        <f t="shared" si="1686"/>
        <v>0.70863482875060291</v>
      </c>
      <c r="X2935" s="61">
        <f t="shared" si="1660"/>
        <v>9.9999999999999908E-2</v>
      </c>
      <c r="Y2935" s="66">
        <f t="shared" si="1687"/>
        <v>3.9735099337748346E-2</v>
      </c>
      <c r="Z2935" s="61">
        <f t="shared" si="1688"/>
        <v>2.4475524475524507E-2</v>
      </c>
      <c r="AA2935" s="67">
        <f t="shared" si="1689"/>
        <v>18.063157894736843</v>
      </c>
      <c r="AB2935" s="68">
        <f t="shared" si="1690"/>
        <v>0.12321307011572502</v>
      </c>
      <c r="AC2935" s="69">
        <f t="shared" si="1691"/>
        <v>0.2296227293898464</v>
      </c>
      <c r="AD2935" s="70">
        <f>_xlfn.PERCENTILE.EXC(AC2935:$AC$5675,0.5)</f>
        <v>7.7085533262935629E-2</v>
      </c>
      <c r="AE2935" s="70">
        <f>_xlfn.PERCENTILE.EXC($AC2935:AC$5675,0.35)</f>
        <v>4.2865513054037602E-2</v>
      </c>
      <c r="AF2935" s="71">
        <f t="shared" si="1679"/>
        <v>4.3266334047395057E-2</v>
      </c>
      <c r="AG2935" s="70">
        <f t="shared" si="1680"/>
        <v>-0.16227757222071817</v>
      </c>
      <c r="AH2935" s="70">
        <f t="shared" si="1681"/>
        <v>-0.22340702194780063</v>
      </c>
      <c r="AI2935" s="61" t="str">
        <f t="shared" si="1669"/>
        <v>Short VOL</v>
      </c>
      <c r="AJ2935" s="68" t="str">
        <f t="shared" si="1670"/>
        <v>Short VOL</v>
      </c>
      <c r="AK2935" s="72"/>
      <c r="AL2935" s="73"/>
      <c r="AM2935" s="72"/>
      <c r="AN2935" s="73"/>
      <c r="AO2935" s="74"/>
      <c r="AP2935" s="20"/>
      <c r="AQ2935" s="74"/>
      <c r="AR2935" s="20"/>
      <c r="AS2935" s="74"/>
      <c r="AT2935" s="20"/>
      <c r="AU2935" s="74" t="str">
        <f t="shared" si="1692"/>
        <v>00631L</v>
      </c>
      <c r="AV2935" s="20">
        <f t="shared" si="1666"/>
        <v>1</v>
      </c>
      <c r="AW2935" s="74" t="str">
        <f t="shared" si="1693"/>
        <v>00631L</v>
      </c>
      <c r="AX2935" s="20">
        <f t="shared" si="1694"/>
        <v>1</v>
      </c>
      <c r="AY2935" s="20">
        <f t="shared" si="1667"/>
        <v>1</v>
      </c>
      <c r="AZ2935" s="116">
        <v>42052</v>
      </c>
      <c r="BA2935" s="116"/>
      <c r="BB2935" s="20"/>
      <c r="BC2935" s="20"/>
      <c r="BD2935" s="76"/>
      <c r="BE2935" s="77"/>
      <c r="BF2935" s="77"/>
    </row>
    <row r="2936" spans="1:58" s="23" customFormat="1" ht="15.75" customHeight="1" x14ac:dyDescent="0.4">
      <c r="A2936" s="116">
        <v>42047</v>
      </c>
      <c r="B2936" s="112">
        <v>16.875</v>
      </c>
      <c r="C2936" s="112">
        <v>18.225000000000001</v>
      </c>
      <c r="D2936" s="112">
        <v>18.725000000000001</v>
      </c>
      <c r="E2936" s="112">
        <v>19.100000000000001</v>
      </c>
      <c r="F2936" s="112">
        <v>19.375</v>
      </c>
      <c r="G2936" s="112">
        <v>19.7</v>
      </c>
      <c r="H2936" s="113">
        <v>19.824999999999999</v>
      </c>
      <c r="I2936" s="90">
        <f t="shared" si="1695"/>
        <v>18.082894736842107</v>
      </c>
      <c r="J2936" s="90">
        <f t="shared" si="1696"/>
        <v>18.672368421052632</v>
      </c>
      <c r="K2936" s="114">
        <v>2</v>
      </c>
      <c r="L2936" s="115">
        <v>5.2631578947368418E-2</v>
      </c>
      <c r="M2936" s="90">
        <v>12.36</v>
      </c>
      <c r="N2936" s="90">
        <v>15.34</v>
      </c>
      <c r="O2936" s="90">
        <v>18.34</v>
      </c>
      <c r="P2936" s="90">
        <v>19.79</v>
      </c>
      <c r="Q2936" s="90">
        <v>20.98</v>
      </c>
      <c r="R2936" s="63">
        <f t="shared" si="1684"/>
        <v>10.429999999999996</v>
      </c>
      <c r="S2936" s="64">
        <f t="shared" si="1683"/>
        <v>-9.551886792452835E-2</v>
      </c>
      <c r="T2936" s="65">
        <f t="shared" si="1677"/>
        <v>0.80573663624511083</v>
      </c>
      <c r="U2936" s="65">
        <f t="shared" si="1677"/>
        <v>0.83642311886586695</v>
      </c>
      <c r="V2936" s="65">
        <f t="shared" si="1685"/>
        <v>0.77513895907023755</v>
      </c>
      <c r="W2936" s="65">
        <f t="shared" si="1686"/>
        <v>0.73117254528122022</v>
      </c>
      <c r="X2936" s="61">
        <f t="shared" si="1660"/>
        <v>8.0000000000000085E-2</v>
      </c>
      <c r="Y2936" s="66">
        <f t="shared" si="1687"/>
        <v>3.7958115183245961E-2</v>
      </c>
      <c r="Z2936" s="61">
        <f t="shared" si="1688"/>
        <v>3.2598413737902836E-2</v>
      </c>
      <c r="AA2936" s="67">
        <f t="shared" si="1689"/>
        <v>18.082894736842107</v>
      </c>
      <c r="AB2936" s="68">
        <f t="shared" si="1690"/>
        <v>0.10006518904823991</v>
      </c>
      <c r="AC2936" s="69">
        <f t="shared" si="1691"/>
        <v>0.17880669731695614</v>
      </c>
      <c r="AD2936" s="70">
        <f>_xlfn.PERCENTILE.EXC(AC2936:$AC$5675,0.5)</f>
        <v>7.7064779210084228E-2</v>
      </c>
      <c r="AE2936" s="70">
        <f>_xlfn.PERCENTILE.EXC($AC2936:AC$5675,0.35)</f>
        <v>4.2852509613438547E-2</v>
      </c>
      <c r="AF2936" s="71">
        <f t="shared" si="1679"/>
        <v>4.2537096242135017E-2</v>
      </c>
      <c r="AG2936" s="70">
        <f t="shared" si="1680"/>
        <v>-0.16227757222071817</v>
      </c>
      <c r="AH2936" s="70">
        <f t="shared" si="1681"/>
        <v>-0.22340702194780063</v>
      </c>
      <c r="AI2936" s="61" t="str">
        <f t="shared" si="1669"/>
        <v>Short VOL</v>
      </c>
      <c r="AJ2936" s="68" t="str">
        <f t="shared" si="1670"/>
        <v>Short VOL</v>
      </c>
      <c r="AK2936" s="72"/>
      <c r="AL2936" s="73"/>
      <c r="AM2936" s="72"/>
      <c r="AN2936" s="73"/>
      <c r="AO2936" s="74"/>
      <c r="AP2936" s="20"/>
      <c r="AQ2936" s="74"/>
      <c r="AR2936" s="20"/>
      <c r="AS2936" s="74"/>
      <c r="AT2936" s="20"/>
      <c r="AU2936" s="74" t="str">
        <f t="shared" si="1692"/>
        <v>00631L</v>
      </c>
      <c r="AV2936" s="20">
        <f t="shared" si="1666"/>
        <v>1</v>
      </c>
      <c r="AW2936" s="74" t="str">
        <f t="shared" si="1693"/>
        <v>00631L</v>
      </c>
      <c r="AX2936" s="20">
        <f t="shared" si="1694"/>
        <v>1</v>
      </c>
      <c r="AY2936" s="20">
        <f t="shared" si="1667"/>
        <v>1</v>
      </c>
      <c r="AZ2936" s="116">
        <v>42048</v>
      </c>
      <c r="BA2936" s="116"/>
      <c r="BB2936" s="20"/>
      <c r="BC2936" s="20"/>
      <c r="BD2936" s="76"/>
      <c r="BE2936" s="77"/>
      <c r="BF2936" s="77"/>
    </row>
    <row r="2937" spans="1:58" s="23" customFormat="1" ht="15.75" customHeight="1" x14ac:dyDescent="0.4">
      <c r="A2937" s="116">
        <v>42046</v>
      </c>
      <c r="B2937" s="112">
        <v>18.425000000000001</v>
      </c>
      <c r="C2937" s="112">
        <v>19.074999999999999</v>
      </c>
      <c r="D2937" s="112">
        <v>19.475000000000001</v>
      </c>
      <c r="E2937" s="112">
        <v>19.675000000000001</v>
      </c>
      <c r="F2937" s="112">
        <v>19.875</v>
      </c>
      <c r="G2937" s="112">
        <v>20.074999999999999</v>
      </c>
      <c r="H2937" s="113">
        <v>20.175000000000001</v>
      </c>
      <c r="I2937" s="90">
        <f t="shared" si="1695"/>
        <v>18.972368421052632</v>
      </c>
      <c r="J2937" s="90">
        <f t="shared" si="1696"/>
        <v>19.411842105263158</v>
      </c>
      <c r="K2937" s="114">
        <v>3</v>
      </c>
      <c r="L2937" s="115">
        <v>5.2631578947368418E-2</v>
      </c>
      <c r="M2937" s="90">
        <v>14.28</v>
      </c>
      <c r="N2937" s="90">
        <v>16.96</v>
      </c>
      <c r="O2937" s="90">
        <v>19.71</v>
      </c>
      <c r="P2937" s="90">
        <v>20.65</v>
      </c>
      <c r="Q2937" s="90">
        <v>21.68</v>
      </c>
      <c r="R2937" s="63">
        <f t="shared" si="1684"/>
        <v>9.1199999999999974</v>
      </c>
      <c r="S2937" s="64">
        <f t="shared" si="1683"/>
        <v>-1.5670342426001134E-2</v>
      </c>
      <c r="T2937" s="65">
        <f t="shared" si="1677"/>
        <v>0.84198113207547165</v>
      </c>
      <c r="U2937" s="65">
        <f t="shared" si="1677"/>
        <v>0.86047691527143577</v>
      </c>
      <c r="V2937" s="65">
        <f t="shared" si="1685"/>
        <v>0.82130750605326885</v>
      </c>
      <c r="W2937" s="65">
        <f t="shared" si="1686"/>
        <v>0.78228782287822884</v>
      </c>
      <c r="X2937" s="61">
        <f t="shared" si="1660"/>
        <v>3.5278154681139678E-2</v>
      </c>
      <c r="Y2937" s="66">
        <f t="shared" si="1687"/>
        <v>2.5412960609911054E-2</v>
      </c>
      <c r="Z2937" s="61">
        <f t="shared" si="1688"/>
        <v>2.3163880990359924E-2</v>
      </c>
      <c r="AA2937" s="67">
        <f t="shared" si="1689"/>
        <v>18.972368421052629</v>
      </c>
      <c r="AB2937" s="68">
        <f t="shared" si="1690"/>
        <v>8.637971698113206E-2</v>
      </c>
      <c r="AC2937" s="69">
        <f t="shared" si="1691"/>
        <v>0.11865379841112192</v>
      </c>
      <c r="AD2937" s="70">
        <f>_xlfn.PERCENTILE.EXC(AC2937:$AC$5675,0.5)</f>
        <v>7.704402515723284E-2</v>
      </c>
      <c r="AE2937" s="70">
        <f>_xlfn.PERCENTILE.EXC($AC2937:AC$5675,0.35)</f>
        <v>4.2839506172839492E-2</v>
      </c>
      <c r="AF2937" s="71">
        <f t="shared" si="1679"/>
        <v>4.2537096242135017E-2</v>
      </c>
      <c r="AG2937" s="70">
        <f t="shared" si="1680"/>
        <v>-0.16227757222071817</v>
      </c>
      <c r="AH2937" s="70">
        <f t="shared" si="1681"/>
        <v>-0.22340702194780063</v>
      </c>
      <c r="AI2937" s="61" t="str">
        <f t="shared" si="1669"/>
        <v>Short VOL</v>
      </c>
      <c r="AJ2937" s="68" t="str">
        <f t="shared" si="1670"/>
        <v>Short VOL</v>
      </c>
      <c r="AK2937" s="72"/>
      <c r="AL2937" s="73"/>
      <c r="AM2937" s="72"/>
      <c r="AN2937" s="73"/>
      <c r="AO2937" s="74"/>
      <c r="AP2937" s="20"/>
      <c r="AQ2937" s="74"/>
      <c r="AR2937" s="20"/>
      <c r="AS2937" s="74"/>
      <c r="AT2937" s="20"/>
      <c r="AU2937" s="74" t="str">
        <f t="shared" si="1692"/>
        <v>00631L</v>
      </c>
      <c r="AV2937" s="20">
        <f t="shared" si="1666"/>
        <v>1</v>
      </c>
      <c r="AW2937" s="74" t="str">
        <f t="shared" si="1693"/>
        <v>00631L</v>
      </c>
      <c r="AX2937" s="20">
        <f t="shared" si="1694"/>
        <v>1</v>
      </c>
      <c r="AY2937" s="20">
        <f t="shared" si="1667"/>
        <v>1</v>
      </c>
      <c r="AZ2937" s="116">
        <v>42047</v>
      </c>
      <c r="BA2937" s="116"/>
      <c r="BB2937" s="20"/>
      <c r="BC2937" s="20"/>
      <c r="BD2937" s="76"/>
      <c r="BE2937" s="77"/>
      <c r="BF2937" s="77"/>
    </row>
    <row r="2938" spans="1:58" s="23" customFormat="1" ht="15.75" customHeight="1" x14ac:dyDescent="0.4">
      <c r="A2938" s="116">
        <v>42045</v>
      </c>
      <c r="B2938" s="112">
        <v>18.574999999999999</v>
      </c>
      <c r="C2938" s="112">
        <v>19.149999999999999</v>
      </c>
      <c r="D2938" s="112">
        <v>19.55</v>
      </c>
      <c r="E2938" s="112">
        <v>19.774999999999999</v>
      </c>
      <c r="F2938" s="112">
        <v>19.95</v>
      </c>
      <c r="G2938" s="112">
        <v>20.125</v>
      </c>
      <c r="H2938" s="113">
        <v>20.225000000000001</v>
      </c>
      <c r="I2938" s="90">
        <f t="shared" si="1695"/>
        <v>19.028947368421051</v>
      </c>
      <c r="J2938" s="90">
        <f t="shared" si="1696"/>
        <v>19.465789473684211</v>
      </c>
      <c r="K2938" s="114">
        <v>4</v>
      </c>
      <c r="L2938" s="115">
        <v>5.2631578947368418E-2</v>
      </c>
      <c r="M2938" s="90">
        <v>15.2</v>
      </c>
      <c r="N2938" s="90">
        <v>17.23</v>
      </c>
      <c r="O2938" s="90">
        <v>19.73</v>
      </c>
      <c r="P2938" s="90">
        <v>20.71</v>
      </c>
      <c r="Q2938" s="90">
        <v>21.78</v>
      </c>
      <c r="R2938" s="63">
        <f t="shared" si="1684"/>
        <v>8.009999999999998</v>
      </c>
      <c r="S2938" s="64">
        <f t="shared" si="1683"/>
        <v>-7.1159029649595695E-2</v>
      </c>
      <c r="T2938" s="65">
        <f t="shared" si="1677"/>
        <v>0.88218224027858383</v>
      </c>
      <c r="U2938" s="65">
        <f t="shared" si="1677"/>
        <v>0.8732894069944247</v>
      </c>
      <c r="V2938" s="65">
        <f t="shared" si="1685"/>
        <v>0.83196523418638335</v>
      </c>
      <c r="W2938" s="65">
        <f t="shared" si="1686"/>
        <v>0.7910927456382002</v>
      </c>
      <c r="X2938" s="61">
        <f t="shared" si="1660"/>
        <v>3.0955585464333746E-2</v>
      </c>
      <c r="Y2938" s="66">
        <f t="shared" si="1687"/>
        <v>2.2756005056890159E-2</v>
      </c>
      <c r="Z2938" s="61">
        <f t="shared" si="1688"/>
        <v>2.295671414742096E-2</v>
      </c>
      <c r="AA2938" s="67">
        <f t="shared" si="1689"/>
        <v>19.028947368421051</v>
      </c>
      <c r="AB2938" s="68">
        <f t="shared" si="1690"/>
        <v>7.8061520603598306E-2</v>
      </c>
      <c r="AC2938" s="69">
        <f t="shared" si="1691"/>
        <v>0.10440785655374638</v>
      </c>
      <c r="AD2938" s="70">
        <f>_xlfn.PERCENTILE.EXC(AC2938:$AC$5675,0.5)</f>
        <v>7.7040788311539654E-2</v>
      </c>
      <c r="AE2938" s="70">
        <f>_xlfn.PERCENTILE.EXC($AC2938:AC$5675,0.35)</f>
        <v>4.2829523923492659E-2</v>
      </c>
      <c r="AF2938" s="71">
        <f t="shared" si="1679"/>
        <v>4.2537096242135017E-2</v>
      </c>
      <c r="AG2938" s="70">
        <f t="shared" si="1680"/>
        <v>-0.16227757222071817</v>
      </c>
      <c r="AH2938" s="70">
        <f t="shared" si="1681"/>
        <v>-0.22340702194780063</v>
      </c>
      <c r="AI2938" s="61" t="str">
        <f t="shared" si="1669"/>
        <v>Short VOL</v>
      </c>
      <c r="AJ2938" s="68" t="str">
        <f t="shared" si="1670"/>
        <v>Short VOL</v>
      </c>
      <c r="AK2938" s="72"/>
      <c r="AL2938" s="73"/>
      <c r="AM2938" s="72"/>
      <c r="AN2938" s="73"/>
      <c r="AO2938" s="74"/>
      <c r="AP2938" s="20"/>
      <c r="AQ2938" s="74"/>
      <c r="AR2938" s="20"/>
      <c r="AS2938" s="74"/>
      <c r="AT2938" s="20"/>
      <c r="AU2938" s="74" t="str">
        <f t="shared" si="1692"/>
        <v>00631L</v>
      </c>
      <c r="AV2938" s="20">
        <f t="shared" si="1666"/>
        <v>1</v>
      </c>
      <c r="AW2938" s="74" t="str">
        <f t="shared" si="1693"/>
        <v>00631L</v>
      </c>
      <c r="AX2938" s="20">
        <f t="shared" si="1694"/>
        <v>1</v>
      </c>
      <c r="AY2938" s="20">
        <f t="shared" si="1667"/>
        <v>1</v>
      </c>
      <c r="AZ2938" s="116">
        <v>42046</v>
      </c>
      <c r="BA2938" s="116"/>
      <c r="BB2938" s="20"/>
      <c r="BC2938" s="20"/>
      <c r="BD2938" s="76"/>
      <c r="BE2938" s="77"/>
      <c r="BF2938" s="77"/>
    </row>
    <row r="2939" spans="1:58" s="23" customFormat="1" ht="15.75" customHeight="1" x14ac:dyDescent="0.4">
      <c r="A2939" s="116">
        <v>42044</v>
      </c>
      <c r="B2939" s="112">
        <v>19.625</v>
      </c>
      <c r="C2939" s="112">
        <v>19.925000000000001</v>
      </c>
      <c r="D2939" s="112">
        <v>20.175000000000001</v>
      </c>
      <c r="E2939" s="112">
        <v>20.274999999999999</v>
      </c>
      <c r="F2939" s="112">
        <v>20.425000000000001</v>
      </c>
      <c r="G2939" s="112">
        <v>20.574999999999999</v>
      </c>
      <c r="H2939" s="113">
        <v>20.625</v>
      </c>
      <c r="I2939" s="90">
        <f t="shared" si="1695"/>
        <v>19.846052631578949</v>
      </c>
      <c r="J2939" s="90">
        <f t="shared" si="1696"/>
        <v>20.109210526315792</v>
      </c>
      <c r="K2939" s="114">
        <v>5</v>
      </c>
      <c r="L2939" s="115">
        <v>5.2631578947368418E-2</v>
      </c>
      <c r="M2939" s="90">
        <v>16.88</v>
      </c>
      <c r="N2939" s="90">
        <v>18.55</v>
      </c>
      <c r="O2939" s="90">
        <v>20.67</v>
      </c>
      <c r="P2939" s="90">
        <v>21.45</v>
      </c>
      <c r="Q2939" s="90">
        <v>22.31</v>
      </c>
      <c r="R2939" s="63">
        <f t="shared" si="1684"/>
        <v>6.6900000000000048</v>
      </c>
      <c r="S2939" s="64">
        <f t="shared" si="1683"/>
        <v>7.2874493927125597E-2</v>
      </c>
      <c r="T2939" s="65">
        <f t="shared" si="1677"/>
        <v>0.90997304582210237</v>
      </c>
      <c r="U2939" s="65">
        <f t="shared" si="1677"/>
        <v>0.89743589743589736</v>
      </c>
      <c r="V2939" s="65">
        <f t="shared" si="1685"/>
        <v>0.86480186480186483</v>
      </c>
      <c r="W2939" s="65">
        <f t="shared" si="1686"/>
        <v>0.83146571044374729</v>
      </c>
      <c r="X2939" s="61">
        <f t="shared" ref="X2939:X3002" si="1697">(C2939-B2939)/B2939</f>
        <v>1.5286624203821693E-2</v>
      </c>
      <c r="Y2939" s="66">
        <f t="shared" si="1687"/>
        <v>1.7262638717632624E-2</v>
      </c>
      <c r="Z2939" s="61">
        <f t="shared" si="1688"/>
        <v>1.3259961546111533E-2</v>
      </c>
      <c r="AA2939" s="67">
        <f t="shared" si="1689"/>
        <v>19.846052631578949</v>
      </c>
      <c r="AB2939" s="68">
        <f t="shared" si="1690"/>
        <v>5.7951482479784329E-2</v>
      </c>
      <c r="AC2939" s="69">
        <f t="shared" si="1691"/>
        <v>6.986806639239615E-2</v>
      </c>
      <c r="AD2939" s="70">
        <f>_xlfn.PERCENTILE.EXC(AC2939:$AC$5675,0.5)</f>
        <v>7.7037551465846482E-2</v>
      </c>
      <c r="AE2939" s="70">
        <f>_xlfn.PERCENTILE.EXC($AC2939:AC$5675,0.35)</f>
        <v>4.2819541674145832E-2</v>
      </c>
      <c r="AF2939" s="71">
        <f t="shared" si="1679"/>
        <v>4.2537096242135017E-2</v>
      </c>
      <c r="AG2939" s="70">
        <f t="shared" si="1680"/>
        <v>-0.16227757222071817</v>
      </c>
      <c r="AH2939" s="70">
        <f t="shared" si="1681"/>
        <v>-0.22340702194780063</v>
      </c>
      <c r="AI2939" s="61" t="str">
        <f t="shared" si="1669"/>
        <v>Safety</v>
      </c>
      <c r="AJ2939" s="68" t="str">
        <f t="shared" si="1670"/>
        <v>Short VOL</v>
      </c>
      <c r="AK2939" s="72"/>
      <c r="AL2939" s="73"/>
      <c r="AM2939" s="72"/>
      <c r="AN2939" s="73"/>
      <c r="AO2939" s="74"/>
      <c r="AP2939" s="20"/>
      <c r="AQ2939" s="74"/>
      <c r="AR2939" s="20"/>
      <c r="AS2939" s="74"/>
      <c r="AT2939" s="20"/>
      <c r="AU2939" s="74" t="str">
        <f t="shared" si="1692"/>
        <v>00631L</v>
      </c>
      <c r="AV2939" s="20">
        <f t="shared" si="1666"/>
        <v>1</v>
      </c>
      <c r="AW2939" s="74" t="str">
        <f t="shared" si="1693"/>
        <v>00631L</v>
      </c>
      <c r="AX2939" s="20">
        <f t="shared" si="1694"/>
        <v>1</v>
      </c>
      <c r="AY2939" s="20">
        <f t="shared" si="1667"/>
        <v>1</v>
      </c>
      <c r="AZ2939" s="116">
        <v>42045</v>
      </c>
      <c r="BA2939" s="116"/>
      <c r="BB2939" s="20"/>
      <c r="BC2939" s="20"/>
      <c r="BD2939" s="76"/>
      <c r="BE2939" s="77"/>
      <c r="BF2939" s="77"/>
    </row>
    <row r="2940" spans="1:58" s="23" customFormat="1" ht="15.75" customHeight="1" x14ac:dyDescent="0.4">
      <c r="A2940" s="116">
        <v>42041</v>
      </c>
      <c r="B2940" s="112">
        <v>19.175000000000001</v>
      </c>
      <c r="C2940" s="112">
        <v>19.55</v>
      </c>
      <c r="D2940" s="112">
        <v>19.8</v>
      </c>
      <c r="E2940" s="112">
        <v>19.899999999999999</v>
      </c>
      <c r="F2940" s="112">
        <v>20.074999999999999</v>
      </c>
      <c r="G2940" s="112">
        <v>20.225000000000001</v>
      </c>
      <c r="H2940" s="113">
        <v>20.324999999999999</v>
      </c>
      <c r="I2940" s="90">
        <f t="shared" si="1695"/>
        <v>19.431578947368422</v>
      </c>
      <c r="J2940" s="90">
        <f t="shared" si="1696"/>
        <v>19.721052631578949</v>
      </c>
      <c r="K2940" s="114">
        <v>6</v>
      </c>
      <c r="L2940" s="115">
        <v>5.2631578947368418E-2</v>
      </c>
      <c r="M2940" s="90">
        <v>14.93</v>
      </c>
      <c r="N2940" s="90">
        <v>17.29</v>
      </c>
      <c r="O2940" s="90">
        <v>19.88</v>
      </c>
      <c r="P2940" s="90">
        <v>20.87</v>
      </c>
      <c r="Q2940" s="90">
        <v>21.86</v>
      </c>
      <c r="R2940" s="63">
        <f t="shared" si="1684"/>
        <v>8.5300000000000011</v>
      </c>
      <c r="S2940" s="64">
        <f t="shared" si="1683"/>
        <v>2.6112759643916777E-2</v>
      </c>
      <c r="T2940" s="65">
        <f t="shared" si="1677"/>
        <v>0.86350491613649516</v>
      </c>
      <c r="U2940" s="65">
        <f t="shared" si="1677"/>
        <v>0.86971830985915488</v>
      </c>
      <c r="V2940" s="65">
        <f t="shared" si="1685"/>
        <v>0.82846190704360323</v>
      </c>
      <c r="W2940" s="65">
        <f t="shared" si="1686"/>
        <v>0.79094236047575484</v>
      </c>
      <c r="X2940" s="61">
        <f t="shared" si="1697"/>
        <v>1.955671447196871E-2</v>
      </c>
      <c r="Y2940" s="66">
        <f t="shared" si="1687"/>
        <v>2.1356783919598027E-2</v>
      </c>
      <c r="Z2940" s="61">
        <f t="shared" si="1688"/>
        <v>1.4897074756229743E-2</v>
      </c>
      <c r="AA2940" s="67">
        <f t="shared" si="1689"/>
        <v>19.431578947368422</v>
      </c>
      <c r="AB2940" s="68">
        <f t="shared" si="1690"/>
        <v>0.10902255639097753</v>
      </c>
      <c r="AC2940" s="69">
        <f t="shared" si="1691"/>
        <v>0.12386228729719045</v>
      </c>
      <c r="AD2940" s="70">
        <f>_xlfn.PERCENTILE.EXC(AC2940:$AC$5675,0.5)</f>
        <v>7.7040788311539654E-2</v>
      </c>
      <c r="AE2940" s="70">
        <f>_xlfn.PERCENTILE.EXC($AC2940:AC$5675,0.35)</f>
        <v>4.2810466101305289E-2</v>
      </c>
      <c r="AF2940" s="71">
        <f t="shared" si="1679"/>
        <v>4.2537096242135017E-2</v>
      </c>
      <c r="AG2940" s="70">
        <f t="shared" si="1680"/>
        <v>-0.16227757222071817</v>
      </c>
      <c r="AH2940" s="70">
        <f t="shared" si="1681"/>
        <v>-0.22340702194780063</v>
      </c>
      <c r="AI2940" s="61" t="str">
        <f t="shared" si="1669"/>
        <v>Short VOL</v>
      </c>
      <c r="AJ2940" s="68" t="str">
        <f t="shared" si="1670"/>
        <v>Short VOL</v>
      </c>
      <c r="AK2940" s="72"/>
      <c r="AL2940" s="73"/>
      <c r="AM2940" s="72"/>
      <c r="AN2940" s="73"/>
      <c r="AO2940" s="74"/>
      <c r="AP2940" s="20"/>
      <c r="AQ2940" s="74"/>
      <c r="AR2940" s="20"/>
      <c r="AS2940" s="74"/>
      <c r="AT2940" s="20"/>
      <c r="AU2940" s="74" t="str">
        <f t="shared" si="1692"/>
        <v>00631L</v>
      </c>
      <c r="AV2940" s="20">
        <f t="shared" si="1666"/>
        <v>1</v>
      </c>
      <c r="AW2940" s="74" t="str">
        <f t="shared" si="1693"/>
        <v>00631L</v>
      </c>
      <c r="AX2940" s="20">
        <f t="shared" si="1694"/>
        <v>1</v>
      </c>
      <c r="AY2940" s="20">
        <f t="shared" si="1667"/>
        <v>1</v>
      </c>
      <c r="AZ2940" s="116">
        <v>42044</v>
      </c>
      <c r="BA2940" s="116"/>
      <c r="BB2940" s="20"/>
      <c r="BC2940" s="20"/>
      <c r="BD2940" s="76"/>
      <c r="BE2940" s="77"/>
      <c r="BF2940" s="77"/>
    </row>
    <row r="2941" spans="1:58" s="23" customFormat="1" ht="15.75" customHeight="1" x14ac:dyDescent="0.4">
      <c r="A2941" s="116">
        <v>42040</v>
      </c>
      <c r="B2941" s="112">
        <v>18.675000000000001</v>
      </c>
      <c r="C2941" s="112">
        <v>19.074999999999999</v>
      </c>
      <c r="D2941" s="112">
        <v>19.425000000000001</v>
      </c>
      <c r="E2941" s="112">
        <v>19.649999999999999</v>
      </c>
      <c r="F2941" s="112">
        <v>19.824999999999999</v>
      </c>
      <c r="G2941" s="112">
        <v>20.074999999999999</v>
      </c>
      <c r="H2941" s="113">
        <v>20.125</v>
      </c>
      <c r="I2941" s="90">
        <f t="shared" si="1695"/>
        <v>18.92763157894737</v>
      </c>
      <c r="J2941" s="90">
        <f t="shared" si="1696"/>
        <v>19.296052631578949</v>
      </c>
      <c r="K2941" s="114">
        <v>7</v>
      </c>
      <c r="L2941" s="115">
        <v>5.2631578947368418E-2</v>
      </c>
      <c r="M2941" s="90">
        <v>15.31</v>
      </c>
      <c r="N2941" s="90">
        <v>16.850000000000001</v>
      </c>
      <c r="O2941" s="90">
        <v>19.27</v>
      </c>
      <c r="P2941" s="90">
        <v>20.309999999999999</v>
      </c>
      <c r="Q2941" s="90">
        <v>21.42</v>
      </c>
      <c r="R2941" s="63">
        <f t="shared" si="1684"/>
        <v>7.4199999999999946</v>
      </c>
      <c r="S2941" s="64">
        <f t="shared" si="1683"/>
        <v>-8.0741953082378456E-2</v>
      </c>
      <c r="T2941" s="65">
        <f t="shared" si="1677"/>
        <v>0.90860534124629078</v>
      </c>
      <c r="U2941" s="65">
        <f t="shared" si="1677"/>
        <v>0.87441619097042045</v>
      </c>
      <c r="V2941" s="65">
        <f t="shared" si="1685"/>
        <v>0.82964057114721823</v>
      </c>
      <c r="W2941" s="65">
        <f t="shared" si="1686"/>
        <v>0.78664799253034545</v>
      </c>
      <c r="X2941" s="61">
        <f t="shared" si="1697"/>
        <v>2.1419009370816523E-2</v>
      </c>
      <c r="Y2941" s="66">
        <f t="shared" si="1687"/>
        <v>2.4173027989821957E-2</v>
      </c>
      <c r="Z2941" s="61">
        <f t="shared" si="1688"/>
        <v>1.9464720194647192E-2</v>
      </c>
      <c r="AA2941" s="67">
        <f t="shared" si="1689"/>
        <v>18.927631578947366</v>
      </c>
      <c r="AB2941" s="68">
        <f t="shared" si="1690"/>
        <v>0.10830860534124624</v>
      </c>
      <c r="AC2941" s="69">
        <f t="shared" si="1691"/>
        <v>0.12330157738560028</v>
      </c>
      <c r="AD2941" s="70">
        <f>_xlfn.PERCENTILE.EXC(AC2941:$AC$5675,0.5)</f>
        <v>7.7037551465846482E-2</v>
      </c>
      <c r="AE2941" s="70">
        <f>_xlfn.PERCENTILE.EXC($AC2941:AC$5675,0.35)</f>
        <v>4.2806830587502474E-2</v>
      </c>
      <c r="AF2941" s="71">
        <f t="shared" si="1679"/>
        <v>4.2537096242135017E-2</v>
      </c>
      <c r="AG2941" s="70">
        <f t="shared" si="1680"/>
        <v>-0.16227757222071817</v>
      </c>
      <c r="AH2941" s="70">
        <f t="shared" si="1681"/>
        <v>-0.22340702194780063</v>
      </c>
      <c r="AI2941" s="61" t="str">
        <f t="shared" si="1669"/>
        <v>Short VOL</v>
      </c>
      <c r="AJ2941" s="68" t="str">
        <f t="shared" si="1670"/>
        <v>Short VOL</v>
      </c>
      <c r="AK2941" s="72"/>
      <c r="AL2941" s="73"/>
      <c r="AM2941" s="72"/>
      <c r="AN2941" s="73"/>
      <c r="AO2941" s="74"/>
      <c r="AP2941" s="20"/>
      <c r="AQ2941" s="74"/>
      <c r="AR2941" s="20"/>
      <c r="AS2941" s="74"/>
      <c r="AT2941" s="20"/>
      <c r="AU2941" s="74" t="str">
        <f t="shared" si="1692"/>
        <v>00631L</v>
      </c>
      <c r="AV2941" s="20">
        <f t="shared" si="1666"/>
        <v>1</v>
      </c>
      <c r="AW2941" s="74" t="str">
        <f t="shared" si="1693"/>
        <v>00631L</v>
      </c>
      <c r="AX2941" s="20">
        <f t="shared" si="1694"/>
        <v>1</v>
      </c>
      <c r="AY2941" s="20">
        <f t="shared" si="1667"/>
        <v>1</v>
      </c>
      <c r="AZ2941" s="116">
        <v>42041</v>
      </c>
      <c r="BA2941" s="116"/>
      <c r="BB2941" s="20"/>
      <c r="BC2941" s="20"/>
      <c r="BD2941" s="76"/>
      <c r="BE2941" s="77"/>
      <c r="BF2941" s="77"/>
    </row>
    <row r="2942" spans="1:58" s="23" customFormat="1" ht="15.75" customHeight="1" x14ac:dyDescent="0.4">
      <c r="A2942" s="116">
        <v>42039</v>
      </c>
      <c r="B2942" s="112">
        <v>19.774999999999999</v>
      </c>
      <c r="C2942" s="112">
        <v>19.824999999999999</v>
      </c>
      <c r="D2942" s="112">
        <v>20.024999999999999</v>
      </c>
      <c r="E2942" s="112">
        <v>20.125</v>
      </c>
      <c r="F2942" s="112">
        <v>20.274999999999999</v>
      </c>
      <c r="G2942" s="112">
        <v>20.475000000000001</v>
      </c>
      <c r="H2942" s="113">
        <v>20.574999999999999</v>
      </c>
      <c r="I2942" s="90">
        <f t="shared" si="1695"/>
        <v>19.803947368421053</v>
      </c>
      <c r="J2942" s="90">
        <f t="shared" si="1696"/>
        <v>19.940789473684209</v>
      </c>
      <c r="K2942" s="114">
        <v>8</v>
      </c>
      <c r="L2942" s="115">
        <v>5.2631578947368418E-2</v>
      </c>
      <c r="M2942" s="90">
        <v>17.48</v>
      </c>
      <c r="N2942" s="90">
        <v>18.329999999999998</v>
      </c>
      <c r="O2942" s="90">
        <v>20.43</v>
      </c>
      <c r="P2942" s="90">
        <v>20.95</v>
      </c>
      <c r="Q2942" s="90">
        <v>21.85</v>
      </c>
      <c r="R2942" s="63">
        <f t="shared" si="1684"/>
        <v>5.5699999999999932</v>
      </c>
      <c r="S2942" s="64">
        <f t="shared" si="1683"/>
        <v>5.7703404500865557E-2</v>
      </c>
      <c r="T2942" s="65">
        <f t="shared" si="1677"/>
        <v>0.95362793235133669</v>
      </c>
      <c r="U2942" s="65">
        <f t="shared" si="1677"/>
        <v>0.89720998531571217</v>
      </c>
      <c r="V2942" s="65">
        <f t="shared" si="1685"/>
        <v>0.87494033412887828</v>
      </c>
      <c r="W2942" s="65">
        <f t="shared" si="1686"/>
        <v>0.83890160183066353</v>
      </c>
      <c r="X2942" s="61">
        <f t="shared" si="1697"/>
        <v>2.5284450063211487E-3</v>
      </c>
      <c r="Y2942" s="66">
        <f t="shared" si="1687"/>
        <v>2.2360248447204932E-2</v>
      </c>
      <c r="Z2942" s="61">
        <f t="shared" si="1688"/>
        <v>6.9098398777488962E-3</v>
      </c>
      <c r="AA2942" s="67">
        <f t="shared" si="1689"/>
        <v>19.803947368421053</v>
      </c>
      <c r="AB2942" s="68">
        <f t="shared" si="1690"/>
        <v>7.8832515002727796E-2</v>
      </c>
      <c r="AC2942" s="69">
        <f t="shared" si="1691"/>
        <v>8.0411749504694735E-2</v>
      </c>
      <c r="AD2942" s="70">
        <f>_xlfn.PERCENTILE.EXC(AC2942:$AC$5675,0.5)</f>
        <v>7.6986860839306226E-2</v>
      </c>
      <c r="AE2942" s="70">
        <f>_xlfn.PERCENTILE.EXC($AC2942:AC$5675,0.35)</f>
        <v>4.280319507369966E-2</v>
      </c>
      <c r="AF2942" s="71">
        <f t="shared" si="1679"/>
        <v>4.2537096242135017E-2</v>
      </c>
      <c r="AG2942" s="70">
        <f t="shared" si="1680"/>
        <v>-0.16227757222071817</v>
      </c>
      <c r="AH2942" s="70">
        <f t="shared" si="1681"/>
        <v>-0.22340702194780063</v>
      </c>
      <c r="AI2942" s="61" t="str">
        <f t="shared" si="1669"/>
        <v>Short VOL</v>
      </c>
      <c r="AJ2942" s="68" t="str">
        <f t="shared" si="1670"/>
        <v>Short VOL</v>
      </c>
      <c r="AK2942" s="72"/>
      <c r="AL2942" s="73"/>
      <c r="AM2942" s="72"/>
      <c r="AN2942" s="73"/>
      <c r="AO2942" s="74"/>
      <c r="AP2942" s="20"/>
      <c r="AQ2942" s="74"/>
      <c r="AR2942" s="20"/>
      <c r="AS2942" s="74"/>
      <c r="AT2942" s="20"/>
      <c r="AU2942" s="74" t="str">
        <f t="shared" si="1692"/>
        <v>00631L</v>
      </c>
      <c r="AV2942" s="20">
        <f t="shared" si="1666"/>
        <v>1</v>
      </c>
      <c r="AW2942" s="74" t="str">
        <f t="shared" si="1693"/>
        <v>00631L</v>
      </c>
      <c r="AX2942" s="20">
        <f t="shared" si="1694"/>
        <v>1</v>
      </c>
      <c r="AY2942" s="20">
        <f t="shared" si="1667"/>
        <v>1</v>
      </c>
      <c r="AZ2942" s="116">
        <v>42040</v>
      </c>
      <c r="BA2942" s="116"/>
      <c r="BB2942" s="20"/>
      <c r="BC2942" s="20"/>
      <c r="BD2942" s="76"/>
      <c r="BE2942" s="77"/>
      <c r="BF2942" s="77"/>
    </row>
    <row r="2943" spans="1:58" s="23" customFormat="1" ht="15.75" customHeight="1" x14ac:dyDescent="0.4">
      <c r="A2943" s="116">
        <v>42038</v>
      </c>
      <c r="B2943" s="112">
        <v>18.875</v>
      </c>
      <c r="C2943" s="112">
        <v>19.074999999999999</v>
      </c>
      <c r="D2943" s="112">
        <v>19.375</v>
      </c>
      <c r="E2943" s="112">
        <v>19.574999999999999</v>
      </c>
      <c r="F2943" s="112">
        <v>19.774999999999999</v>
      </c>
      <c r="G2943" s="112">
        <v>20.024999999999999</v>
      </c>
      <c r="H2943" s="113">
        <v>20.074999999999999</v>
      </c>
      <c r="I2943" s="90">
        <f t="shared" si="1695"/>
        <v>18.980263157894736</v>
      </c>
      <c r="J2943" s="90">
        <f t="shared" si="1696"/>
        <v>19.232894736842105</v>
      </c>
      <c r="K2943" s="114">
        <v>9</v>
      </c>
      <c r="L2943" s="115">
        <v>5.2631578947368418E-2</v>
      </c>
      <c r="M2943" s="90">
        <v>16.54</v>
      </c>
      <c r="N2943" s="90">
        <v>17.329999999999998</v>
      </c>
      <c r="O2943" s="90">
        <v>19.489999999999998</v>
      </c>
      <c r="P2943" s="90">
        <v>20.37</v>
      </c>
      <c r="Q2943" s="90">
        <v>21.33</v>
      </c>
      <c r="R2943" s="63">
        <f t="shared" si="1684"/>
        <v>5.990000000000002</v>
      </c>
      <c r="S2943" s="64">
        <f t="shared" si="1683"/>
        <v>-0.10808028821410198</v>
      </c>
      <c r="T2943" s="65">
        <f t="shared" si="1677"/>
        <v>0.95441431044431624</v>
      </c>
      <c r="U2943" s="65">
        <f t="shared" si="1677"/>
        <v>0.88917393535146227</v>
      </c>
      <c r="V2943" s="65">
        <f t="shared" si="1685"/>
        <v>0.85076092292587124</v>
      </c>
      <c r="W2943" s="65">
        <f t="shared" si="1686"/>
        <v>0.81247069854664788</v>
      </c>
      <c r="X2943" s="61">
        <f t="shared" si="1697"/>
        <v>1.0596026490066187E-2</v>
      </c>
      <c r="Y2943" s="66">
        <f t="shared" si="1687"/>
        <v>2.554278416347382E-2</v>
      </c>
      <c r="Z2943" s="61">
        <f t="shared" si="1688"/>
        <v>1.3310225303292936E-2</v>
      </c>
      <c r="AA2943" s="67">
        <f t="shared" si="1689"/>
        <v>18.98026315789474</v>
      </c>
      <c r="AB2943" s="68">
        <f t="shared" si="1690"/>
        <v>8.9151759953837381E-2</v>
      </c>
      <c r="AC2943" s="69">
        <f t="shared" si="1691"/>
        <v>9.5225802532876033E-2</v>
      </c>
      <c r="AD2943" s="70">
        <f>_xlfn.PERCENTILE.EXC(AC2943:$AC$5675,0.5)</f>
        <v>7.6936170212765956E-2</v>
      </c>
      <c r="AE2943" s="70">
        <f>_xlfn.PERCENTILE.EXC($AC2943:AC$5675,0.35)</f>
        <v>4.2790559296822406E-2</v>
      </c>
      <c r="AF2943" s="71">
        <f t="shared" si="1679"/>
        <v>4.2537096242135017E-2</v>
      </c>
      <c r="AG2943" s="70">
        <f t="shared" si="1680"/>
        <v>-0.16227757222071817</v>
      </c>
      <c r="AH2943" s="70">
        <f t="shared" si="1681"/>
        <v>-0.22340702194780063</v>
      </c>
      <c r="AI2943" s="61" t="str">
        <f t="shared" si="1669"/>
        <v>Short VOL</v>
      </c>
      <c r="AJ2943" s="68" t="str">
        <f t="shared" si="1670"/>
        <v>Short VOL</v>
      </c>
      <c r="AK2943" s="72"/>
      <c r="AL2943" s="73"/>
      <c r="AM2943" s="72"/>
      <c r="AN2943" s="73"/>
      <c r="AO2943" s="74"/>
      <c r="AP2943" s="20"/>
      <c r="AQ2943" s="74"/>
      <c r="AR2943" s="20"/>
      <c r="AS2943" s="74"/>
      <c r="AT2943" s="20"/>
      <c r="AU2943" s="74" t="str">
        <f t="shared" si="1692"/>
        <v>00631L</v>
      </c>
      <c r="AV2943" s="20">
        <f t="shared" si="1666"/>
        <v>1</v>
      </c>
      <c r="AW2943" s="74" t="str">
        <f t="shared" si="1693"/>
        <v>00631L</v>
      </c>
      <c r="AX2943" s="20">
        <f t="shared" si="1694"/>
        <v>1</v>
      </c>
      <c r="AY2943" s="20">
        <f t="shared" si="1667"/>
        <v>1</v>
      </c>
      <c r="AZ2943" s="116">
        <v>42039</v>
      </c>
      <c r="BA2943" s="116"/>
      <c r="BB2943" s="20"/>
      <c r="BC2943" s="20"/>
      <c r="BD2943" s="76"/>
      <c r="BE2943" s="77"/>
      <c r="BF2943" s="77"/>
    </row>
    <row r="2944" spans="1:58" s="23" customFormat="1" ht="15.75" customHeight="1" x14ac:dyDescent="0.4">
      <c r="A2944" s="116">
        <v>42037</v>
      </c>
      <c r="B2944" s="112">
        <v>19.975000000000001</v>
      </c>
      <c r="C2944" s="112">
        <v>19.625</v>
      </c>
      <c r="D2944" s="112">
        <v>19.774999999999999</v>
      </c>
      <c r="E2944" s="112">
        <v>19.875</v>
      </c>
      <c r="F2944" s="112">
        <v>20.024999999999999</v>
      </c>
      <c r="G2944" s="112">
        <v>20.225000000000001</v>
      </c>
      <c r="H2944" s="113">
        <v>20.324999999999999</v>
      </c>
      <c r="I2944" s="90">
        <f t="shared" si="1695"/>
        <v>19.809210526315791</v>
      </c>
      <c r="J2944" s="90">
        <f t="shared" si="1696"/>
        <v>19.696052631578947</v>
      </c>
      <c r="K2944" s="114">
        <v>10</v>
      </c>
      <c r="L2944" s="115">
        <v>5.2631578947368418E-2</v>
      </c>
      <c r="M2944" s="90">
        <v>19.39</v>
      </c>
      <c r="N2944" s="90">
        <v>19.43</v>
      </c>
      <c r="O2944" s="90">
        <v>20.91</v>
      </c>
      <c r="P2944" s="90">
        <v>21.21</v>
      </c>
      <c r="Q2944" s="90">
        <v>22.06</v>
      </c>
      <c r="R2944" s="63">
        <f t="shared" si="1684"/>
        <v>3.3000000000000043</v>
      </c>
      <c r="S2944" s="64">
        <f t="shared" si="1683"/>
        <v>-7.3438245112064815E-2</v>
      </c>
      <c r="T2944" s="65">
        <f t="shared" si="1677"/>
        <v>0.99794132784354095</v>
      </c>
      <c r="U2944" s="65">
        <f t="shared" si="1677"/>
        <v>0.92922046867527497</v>
      </c>
      <c r="V2944" s="65">
        <f t="shared" si="1685"/>
        <v>0.91607732201791603</v>
      </c>
      <c r="W2944" s="65">
        <f t="shared" si="1686"/>
        <v>0.88077969174977333</v>
      </c>
      <c r="X2944" s="61">
        <f t="shared" si="1697"/>
        <v>-1.7521902377972534E-2</v>
      </c>
      <c r="Y2944" s="66">
        <f t="shared" si="1687"/>
        <v>2.2641509433962228E-2</v>
      </c>
      <c r="Z2944" s="61">
        <f t="shared" si="1688"/>
        <v>-5.7123879109931153E-3</v>
      </c>
      <c r="AA2944" s="67">
        <f t="shared" si="1689"/>
        <v>19.809210526315791</v>
      </c>
      <c r="AB2944" s="68">
        <f t="shared" si="1690"/>
        <v>2.8049408131755105E-2</v>
      </c>
      <c r="AC2944" s="69">
        <f t="shared" si="1691"/>
        <v>1.9516753799062862E-2</v>
      </c>
      <c r="AD2944" s="70">
        <f>_xlfn.PERCENTILE.EXC(AC2944:$AC$5675,0.5)</f>
        <v>7.6931313293712777E-2</v>
      </c>
      <c r="AE2944" s="70">
        <f>_xlfn.PERCENTILE.EXC($AC2944:AC$5675,0.35)</f>
        <v>4.275542286225905E-2</v>
      </c>
      <c r="AF2944" s="71">
        <f t="shared" si="1679"/>
        <v>4.2537096242135017E-2</v>
      </c>
      <c r="AG2944" s="70">
        <f t="shared" si="1680"/>
        <v>-0.16227757222071817</v>
      </c>
      <c r="AH2944" s="70">
        <f t="shared" si="1681"/>
        <v>-0.22340702194780063</v>
      </c>
      <c r="AI2944" s="61" t="str">
        <f t="shared" si="1669"/>
        <v>Safety</v>
      </c>
      <c r="AJ2944" s="68" t="str">
        <f t="shared" si="1670"/>
        <v>Safety</v>
      </c>
      <c r="AK2944" s="72"/>
      <c r="AL2944" s="73"/>
      <c r="AM2944" s="72"/>
      <c r="AN2944" s="73"/>
      <c r="AO2944" s="74"/>
      <c r="AP2944" s="20"/>
      <c r="AQ2944" s="74"/>
      <c r="AR2944" s="20"/>
      <c r="AS2944" s="74"/>
      <c r="AT2944" s="20"/>
      <c r="AU2944" s="74" t="str">
        <f t="shared" si="1692"/>
        <v>00635U</v>
      </c>
      <c r="AV2944" s="20">
        <f t="shared" si="1666"/>
        <v>0</v>
      </c>
      <c r="AW2944" s="74" t="str">
        <f t="shared" si="1693"/>
        <v>00635U</v>
      </c>
      <c r="AX2944" s="20">
        <f t="shared" si="1694"/>
        <v>0</v>
      </c>
      <c r="AY2944" s="20">
        <f t="shared" si="1667"/>
        <v>1</v>
      </c>
      <c r="AZ2944" s="116">
        <v>42038</v>
      </c>
      <c r="BA2944" s="116"/>
      <c r="BB2944" s="20"/>
      <c r="BC2944" s="20"/>
      <c r="BD2944" s="76"/>
      <c r="BE2944" s="77"/>
      <c r="BF2944" s="77"/>
    </row>
    <row r="2945" spans="1:58" s="23" customFormat="1" ht="15.75" customHeight="1" x14ac:dyDescent="0.4">
      <c r="A2945" s="116">
        <v>42034</v>
      </c>
      <c r="B2945" s="112">
        <v>21.024999999999999</v>
      </c>
      <c r="C2945" s="112">
        <v>20.25</v>
      </c>
      <c r="D2945" s="112">
        <v>20.3</v>
      </c>
      <c r="E2945" s="112">
        <v>20.324999999999999</v>
      </c>
      <c r="F2945" s="112">
        <v>20.475000000000001</v>
      </c>
      <c r="G2945" s="112">
        <v>20.65</v>
      </c>
      <c r="H2945" s="113">
        <v>20.725000000000001</v>
      </c>
      <c r="I2945" s="90">
        <f t="shared" si="1695"/>
        <v>20.698684210526316</v>
      </c>
      <c r="J2945" s="90">
        <f t="shared" si="1696"/>
        <v>20.271052631578947</v>
      </c>
      <c r="K2945" s="114">
        <v>11</v>
      </c>
      <c r="L2945" s="115">
        <v>5.2631578947368418E-2</v>
      </c>
      <c r="M2945" s="90">
        <v>21.17</v>
      </c>
      <c r="N2945" s="90">
        <v>20.97</v>
      </c>
      <c r="O2945" s="90">
        <v>21.82</v>
      </c>
      <c r="P2945" s="90">
        <v>21.87</v>
      </c>
      <c r="Q2945" s="90">
        <v>22.34</v>
      </c>
      <c r="R2945" s="63">
        <f t="shared" si="1684"/>
        <v>1.5499999999999972</v>
      </c>
      <c r="S2945" s="64">
        <f t="shared" si="1683"/>
        <v>0.11780383795309153</v>
      </c>
      <c r="T2945" s="65">
        <f t="shared" si="1677"/>
        <v>1.0095374344301384</v>
      </c>
      <c r="U2945" s="65">
        <f t="shared" si="1677"/>
        <v>0.96104491292392291</v>
      </c>
      <c r="V2945" s="65">
        <f t="shared" si="1685"/>
        <v>0.95884773662551426</v>
      </c>
      <c r="W2945" s="65">
        <f t="shared" si="1686"/>
        <v>0.93867502238137868</v>
      </c>
      <c r="X2945" s="61">
        <f t="shared" si="1697"/>
        <v>-3.6860879904875084E-2</v>
      </c>
      <c r="Y2945" s="66">
        <f t="shared" si="1687"/>
        <v>1.9680196801968124E-2</v>
      </c>
      <c r="Z2945" s="61">
        <f t="shared" si="1688"/>
        <v>-2.0659843620876049E-2</v>
      </c>
      <c r="AA2945" s="67">
        <f t="shared" si="1689"/>
        <v>20.698684210526316</v>
      </c>
      <c r="AB2945" s="68">
        <f t="shared" si="1690"/>
        <v>2.6227944682880172E-3</v>
      </c>
      <c r="AC2945" s="69">
        <f t="shared" si="1691"/>
        <v>-1.2938282759832257E-2</v>
      </c>
      <c r="AD2945" s="70">
        <f>_xlfn.PERCENTILE.EXC(AC2945:$AC$5675,0.5)</f>
        <v>7.6936170212765956E-2</v>
      </c>
      <c r="AE2945" s="70">
        <f>_xlfn.PERCENTILE.EXC($AC2945:AC$5675,0.35)</f>
        <v>4.2802675714584966E-2</v>
      </c>
      <c r="AF2945" s="71">
        <f t="shared" si="1679"/>
        <v>4.3266334047395057E-2</v>
      </c>
      <c r="AG2945" s="70">
        <f t="shared" si="1680"/>
        <v>-0.16227757222071817</v>
      </c>
      <c r="AH2945" s="70">
        <f t="shared" si="1681"/>
        <v>-0.22340702194780063</v>
      </c>
      <c r="AI2945" s="61" t="str">
        <f t="shared" si="1669"/>
        <v>Safety</v>
      </c>
      <c r="AJ2945" s="68" t="str">
        <f t="shared" si="1670"/>
        <v>Safety</v>
      </c>
      <c r="AK2945" s="72"/>
      <c r="AL2945" s="73"/>
      <c r="AM2945" s="72"/>
      <c r="AN2945" s="73"/>
      <c r="AO2945" s="74"/>
      <c r="AP2945" s="20"/>
      <c r="AQ2945" s="74"/>
      <c r="AR2945" s="20"/>
      <c r="AS2945" s="74"/>
      <c r="AT2945" s="20"/>
      <c r="AU2945" s="74" t="str">
        <f t="shared" si="1692"/>
        <v>00635U</v>
      </c>
      <c r="AV2945" s="20">
        <f t="shared" si="1666"/>
        <v>0</v>
      </c>
      <c r="AW2945" s="74" t="str">
        <f t="shared" si="1693"/>
        <v>00635U</v>
      </c>
      <c r="AX2945" s="20">
        <f t="shared" si="1694"/>
        <v>0</v>
      </c>
      <c r="AY2945" s="20">
        <f t="shared" si="1667"/>
        <v>1</v>
      </c>
      <c r="AZ2945" s="116">
        <v>42037</v>
      </c>
      <c r="BA2945" s="116"/>
      <c r="BB2945" s="20"/>
      <c r="BC2945" s="20"/>
      <c r="BD2945" s="76"/>
      <c r="BE2945" s="77"/>
      <c r="BF2945" s="77"/>
    </row>
    <row r="2946" spans="1:58" s="23" customFormat="1" ht="15.75" customHeight="1" x14ac:dyDescent="0.4">
      <c r="A2946" s="116">
        <v>42033</v>
      </c>
      <c r="B2946" s="112">
        <v>19.074999999999999</v>
      </c>
      <c r="C2946" s="112">
        <v>18.875</v>
      </c>
      <c r="D2946" s="112">
        <v>19.175000000000001</v>
      </c>
      <c r="E2946" s="112">
        <v>19.375</v>
      </c>
      <c r="F2946" s="112">
        <v>19.625</v>
      </c>
      <c r="G2946" s="112">
        <v>19.875</v>
      </c>
      <c r="H2946" s="113">
        <v>19.975000000000001</v>
      </c>
      <c r="I2946" s="90">
        <f t="shared" si="1695"/>
        <v>19.001315789473683</v>
      </c>
      <c r="J2946" s="90">
        <f t="shared" si="1696"/>
        <v>18.985526315789475</v>
      </c>
      <c r="K2946" s="114">
        <v>12</v>
      </c>
      <c r="L2946" s="115">
        <v>5.2631578947368418E-2</v>
      </c>
      <c r="M2946" s="90">
        <v>18.78</v>
      </c>
      <c r="N2946" s="90">
        <v>18.760000000000002</v>
      </c>
      <c r="O2946" s="90">
        <v>20</v>
      </c>
      <c r="P2946" s="90">
        <v>20.66</v>
      </c>
      <c r="Q2946" s="90">
        <v>21.36</v>
      </c>
      <c r="R2946" s="63">
        <f t="shared" si="1684"/>
        <v>3.1199999999999903</v>
      </c>
      <c r="S2946" s="64">
        <f t="shared" si="1683"/>
        <v>-8.219178082191779E-2</v>
      </c>
      <c r="T2946" s="65">
        <f t="shared" si="1677"/>
        <v>1.0010660980810235</v>
      </c>
      <c r="U2946" s="65">
        <f t="shared" si="1677"/>
        <v>0.93800000000000006</v>
      </c>
      <c r="V2946" s="65">
        <f t="shared" si="1685"/>
        <v>0.90803484995159733</v>
      </c>
      <c r="W2946" s="65">
        <f t="shared" si="1686"/>
        <v>0.87827715355805258</v>
      </c>
      <c r="X2946" s="61">
        <f t="shared" si="1697"/>
        <v>-1.048492791612054E-2</v>
      </c>
      <c r="Y2946" s="66">
        <f t="shared" si="1687"/>
        <v>3.0967741935483944E-2</v>
      </c>
      <c r="Z2946" s="61">
        <f t="shared" si="1688"/>
        <v>-8.3096738453003124E-4</v>
      </c>
      <c r="AA2946" s="67">
        <f t="shared" si="1689"/>
        <v>19.001315789473683</v>
      </c>
      <c r="AB2946" s="68">
        <f t="shared" si="1690"/>
        <v>1.6791044776119281E-2</v>
      </c>
      <c r="AC2946" s="69">
        <f t="shared" si="1691"/>
        <v>1.2863315003927572E-2</v>
      </c>
      <c r="AD2946" s="70">
        <f>_xlfn.PERCENTILE.EXC(AC2946:$AC$5675,0.5)</f>
        <v>7.6986860839306226E-2</v>
      </c>
      <c r="AE2946" s="70">
        <f>_xlfn.PERCENTILE.EXC($AC2946:AC$5675,0.35)</f>
        <v>4.2809427383075908E-2</v>
      </c>
      <c r="AF2946" s="71">
        <f t="shared" si="1679"/>
        <v>4.3550947859014325E-2</v>
      </c>
      <c r="AG2946" s="70">
        <f t="shared" si="1680"/>
        <v>-0.16227757222071817</v>
      </c>
      <c r="AH2946" s="70">
        <f t="shared" si="1681"/>
        <v>-0.22340702194780063</v>
      </c>
      <c r="AI2946" s="61" t="str">
        <f t="shared" si="1669"/>
        <v>Safety</v>
      </c>
      <c r="AJ2946" s="68" t="str">
        <f t="shared" si="1670"/>
        <v>Safety</v>
      </c>
      <c r="AK2946" s="72"/>
      <c r="AL2946" s="73"/>
      <c r="AM2946" s="72"/>
      <c r="AN2946" s="73"/>
      <c r="AO2946" s="74"/>
      <c r="AP2946" s="20"/>
      <c r="AQ2946" s="74"/>
      <c r="AR2946" s="20"/>
      <c r="AS2946" s="74"/>
      <c r="AT2946" s="20"/>
      <c r="AU2946" s="74" t="str">
        <f t="shared" si="1692"/>
        <v>00635U</v>
      </c>
      <c r="AV2946" s="20">
        <f t="shared" si="1666"/>
        <v>0</v>
      </c>
      <c r="AW2946" s="74" t="str">
        <f t="shared" si="1693"/>
        <v>00635U</v>
      </c>
      <c r="AX2946" s="20">
        <f t="shared" si="1694"/>
        <v>0</v>
      </c>
      <c r="AY2946" s="20">
        <f t="shared" si="1667"/>
        <v>1</v>
      </c>
      <c r="AZ2946" s="116">
        <v>42034</v>
      </c>
      <c r="BA2946" s="116"/>
      <c r="BB2946" s="20"/>
      <c r="BC2946" s="20"/>
      <c r="BD2946" s="76"/>
      <c r="BE2946" s="77"/>
      <c r="BF2946" s="77"/>
    </row>
    <row r="2947" spans="1:58" s="23" customFormat="1" ht="15.75" customHeight="1" x14ac:dyDescent="0.4">
      <c r="A2947" s="116">
        <v>42032</v>
      </c>
      <c r="B2947" s="112">
        <v>20.475000000000001</v>
      </c>
      <c r="C2947" s="112">
        <v>20.125</v>
      </c>
      <c r="D2947" s="112">
        <v>20.274999999999999</v>
      </c>
      <c r="E2947" s="112">
        <v>20.425000000000001</v>
      </c>
      <c r="F2947" s="112">
        <v>20.625</v>
      </c>
      <c r="G2947" s="112">
        <v>20.824999999999999</v>
      </c>
      <c r="H2947" s="113">
        <v>20.925000000000001</v>
      </c>
      <c r="I2947" s="90">
        <f t="shared" si="1695"/>
        <v>20.364473684210527</v>
      </c>
      <c r="J2947" s="90">
        <f t="shared" si="1696"/>
        <v>20.172368421052632</v>
      </c>
      <c r="K2947" s="114">
        <v>13</v>
      </c>
      <c r="L2947" s="115">
        <v>5.2631578947368418E-2</v>
      </c>
      <c r="M2947" s="90">
        <v>21.78</v>
      </c>
      <c r="N2947" s="90">
        <v>20.440000000000001</v>
      </c>
      <c r="O2947" s="90">
        <v>21.44</v>
      </c>
      <c r="P2947" s="90">
        <v>21.82</v>
      </c>
      <c r="Q2947" s="90">
        <v>22.11</v>
      </c>
      <c r="R2947" s="63">
        <f t="shared" si="1684"/>
        <v>1.0400000000000063</v>
      </c>
      <c r="S2947" s="64">
        <f t="shared" si="1683"/>
        <v>0.18699186991869934</v>
      </c>
      <c r="T2947" s="65">
        <f t="shared" si="1677"/>
        <v>1.0655577299412915</v>
      </c>
      <c r="U2947" s="65">
        <f t="shared" si="1677"/>
        <v>0.95335820895522383</v>
      </c>
      <c r="V2947" s="65">
        <f t="shared" si="1685"/>
        <v>0.93675527039413387</v>
      </c>
      <c r="W2947" s="65">
        <f t="shared" si="1686"/>
        <v>0.92446856625961116</v>
      </c>
      <c r="X2947" s="61">
        <f t="shared" si="1697"/>
        <v>-1.7094017094017162E-2</v>
      </c>
      <c r="Y2947" s="66">
        <f t="shared" si="1687"/>
        <v>2.4479804161566705E-2</v>
      </c>
      <c r="Z2947" s="61">
        <f t="shared" si="1688"/>
        <v>-9.43335271693483E-3</v>
      </c>
      <c r="AA2947" s="67">
        <f t="shared" si="1689"/>
        <v>20.364473684210527</v>
      </c>
      <c r="AB2947" s="68">
        <f t="shared" si="1690"/>
        <v>1.7123287671232945E-3</v>
      </c>
      <c r="AC2947" s="69">
        <f t="shared" si="1691"/>
        <v>-3.6950252343187157E-3</v>
      </c>
      <c r="AD2947" s="70">
        <f>_xlfn.PERCENTILE.EXC(AC2947:$AC$5675,0.5)</f>
        <v>7.7037551465846482E-2</v>
      </c>
      <c r="AE2947" s="70">
        <f>_xlfn.PERCENTILE.EXC($AC2947:AC$5675,0.35)</f>
        <v>4.2825245816629734E-2</v>
      </c>
      <c r="AF2947" s="71">
        <f t="shared" si="1679"/>
        <v>4.3697004365848266E-2</v>
      </c>
      <c r="AG2947" s="70">
        <f t="shared" si="1680"/>
        <v>-0.16227757222071817</v>
      </c>
      <c r="AH2947" s="70">
        <f t="shared" si="1681"/>
        <v>-0.22340702194780063</v>
      </c>
      <c r="AI2947" s="61" t="str">
        <f t="shared" si="1669"/>
        <v>Safety</v>
      </c>
      <c r="AJ2947" s="68" t="str">
        <f t="shared" si="1670"/>
        <v>Safety</v>
      </c>
      <c r="AK2947" s="72"/>
      <c r="AL2947" s="73"/>
      <c r="AM2947" s="72"/>
      <c r="AN2947" s="73"/>
      <c r="AO2947" s="74"/>
      <c r="AP2947" s="20"/>
      <c r="AQ2947" s="74"/>
      <c r="AR2947" s="20"/>
      <c r="AS2947" s="74"/>
      <c r="AT2947" s="20"/>
      <c r="AU2947" s="74" t="str">
        <f t="shared" si="1692"/>
        <v>00635U</v>
      </c>
      <c r="AV2947" s="20">
        <f t="shared" ref="AV2947:AV3010" si="1698">IF(AU2947="00631L",1,0)</f>
        <v>0</v>
      </c>
      <c r="AW2947" s="74" t="str">
        <f t="shared" si="1693"/>
        <v>00635U</v>
      </c>
      <c r="AX2947" s="20">
        <f t="shared" si="1694"/>
        <v>0</v>
      </c>
      <c r="AY2947" s="20">
        <f t="shared" ref="AY2947:AY3010" si="1699">IF(AP2947=1,0,1)</f>
        <v>1</v>
      </c>
      <c r="AZ2947" s="116">
        <v>42033</v>
      </c>
      <c r="BA2947" s="116"/>
      <c r="BB2947" s="20"/>
      <c r="BC2947" s="20"/>
      <c r="BD2947" s="76"/>
      <c r="BE2947" s="77"/>
      <c r="BF2947" s="77"/>
    </row>
    <row r="2948" spans="1:58" s="23" customFormat="1" ht="15.75" customHeight="1" x14ac:dyDescent="0.4">
      <c r="A2948" s="116">
        <v>42031</v>
      </c>
      <c r="B2948" s="112">
        <v>17.875</v>
      </c>
      <c r="C2948" s="112">
        <v>18.074999999999999</v>
      </c>
      <c r="D2948" s="112">
        <v>18.524999999999999</v>
      </c>
      <c r="E2948" s="112">
        <v>18.824999999999999</v>
      </c>
      <c r="F2948" s="112">
        <v>19.125</v>
      </c>
      <c r="G2948" s="112">
        <v>19.425000000000001</v>
      </c>
      <c r="H2948" s="113">
        <v>19.574999999999999</v>
      </c>
      <c r="I2948" s="90">
        <f t="shared" si="1695"/>
        <v>17.92763157894737</v>
      </c>
      <c r="J2948" s="90">
        <f t="shared" si="1696"/>
        <v>18.193421052631578</v>
      </c>
      <c r="K2948" s="114">
        <v>14</v>
      </c>
      <c r="L2948" s="115">
        <v>5.2631578947368418E-2</v>
      </c>
      <c r="M2948" s="90">
        <v>17.559999999999999</v>
      </c>
      <c r="N2948" s="90">
        <v>17.22</v>
      </c>
      <c r="O2948" s="90">
        <v>19.11</v>
      </c>
      <c r="P2948" s="90">
        <v>20.07</v>
      </c>
      <c r="Q2948" s="90">
        <v>21.02</v>
      </c>
      <c r="R2948" s="63">
        <f t="shared" si="1684"/>
        <v>4.3999999999999986</v>
      </c>
      <c r="S2948" s="64">
        <f t="shared" si="1683"/>
        <v>0.10953608247422676</v>
      </c>
      <c r="T2948" s="65">
        <f t="shared" si="1677"/>
        <v>1.0197444831591174</v>
      </c>
      <c r="U2948" s="65">
        <f t="shared" si="1677"/>
        <v>0.90109890109890112</v>
      </c>
      <c r="V2948" s="65">
        <f t="shared" si="1685"/>
        <v>0.85799701046337806</v>
      </c>
      <c r="W2948" s="65">
        <f t="shared" si="1686"/>
        <v>0.81921979067554707</v>
      </c>
      <c r="X2948" s="61">
        <f t="shared" si="1697"/>
        <v>1.1188811188811149E-2</v>
      </c>
      <c r="Y2948" s="66">
        <f t="shared" si="1687"/>
        <v>3.9840637450199202E-2</v>
      </c>
      <c r="Z2948" s="61">
        <f t="shared" si="1688"/>
        <v>1.482568807339436E-2</v>
      </c>
      <c r="AA2948" s="67">
        <f t="shared" si="1689"/>
        <v>17.92763157894737</v>
      </c>
      <c r="AB2948" s="68">
        <f t="shared" si="1690"/>
        <v>3.8037166085946643E-2</v>
      </c>
      <c r="AC2948" s="69">
        <f t="shared" si="1691"/>
        <v>4.1093587627605753E-2</v>
      </c>
      <c r="AD2948" s="70">
        <f>_xlfn.PERCENTILE.EXC(AC2948:$AC$5675,0.5)</f>
        <v>7.7040788311539654E-2</v>
      </c>
      <c r="AE2948" s="70">
        <f>_xlfn.PERCENTILE.EXC($AC2948:AC$5675,0.35)</f>
        <v>4.284507907595337E-2</v>
      </c>
      <c r="AF2948" s="71">
        <f t="shared" si="1679"/>
        <v>4.3864834406435259E-2</v>
      </c>
      <c r="AG2948" s="70">
        <f t="shared" si="1680"/>
        <v>-0.16227757222071817</v>
      </c>
      <c r="AH2948" s="70">
        <f t="shared" si="1681"/>
        <v>-0.22340702194780063</v>
      </c>
      <c r="AI2948" s="61" t="str">
        <f t="shared" si="1669"/>
        <v>Safety</v>
      </c>
      <c r="AJ2948" s="68" t="str">
        <f t="shared" si="1670"/>
        <v>Safety</v>
      </c>
      <c r="AK2948" s="72"/>
      <c r="AL2948" s="73"/>
      <c r="AM2948" s="72"/>
      <c r="AN2948" s="73"/>
      <c r="AO2948" s="74"/>
      <c r="AP2948" s="20"/>
      <c r="AQ2948" s="74"/>
      <c r="AR2948" s="20"/>
      <c r="AS2948" s="74"/>
      <c r="AT2948" s="20"/>
      <c r="AU2948" s="74" t="str">
        <f t="shared" si="1692"/>
        <v>00635U</v>
      </c>
      <c r="AV2948" s="20">
        <f t="shared" si="1698"/>
        <v>0</v>
      </c>
      <c r="AW2948" s="74" t="str">
        <f t="shared" si="1693"/>
        <v>00635U</v>
      </c>
      <c r="AX2948" s="20">
        <f t="shared" si="1694"/>
        <v>0</v>
      </c>
      <c r="AY2948" s="20">
        <f t="shared" si="1699"/>
        <v>1</v>
      </c>
      <c r="AZ2948" s="116">
        <v>42032</v>
      </c>
      <c r="BA2948" s="116"/>
      <c r="BB2948" s="20"/>
      <c r="BC2948" s="20"/>
      <c r="BD2948" s="76"/>
      <c r="BE2948" s="77"/>
      <c r="BF2948" s="77"/>
    </row>
    <row r="2949" spans="1:58" s="23" customFormat="1" ht="15.75" customHeight="1" x14ac:dyDescent="0.4">
      <c r="A2949" s="116">
        <v>42030</v>
      </c>
      <c r="B2949" s="112">
        <v>17.225000000000001</v>
      </c>
      <c r="C2949" s="112">
        <v>17.625</v>
      </c>
      <c r="D2949" s="112">
        <v>18.175000000000001</v>
      </c>
      <c r="E2949" s="112">
        <v>18.524999999999999</v>
      </c>
      <c r="F2949" s="112">
        <v>18.875</v>
      </c>
      <c r="G2949" s="112">
        <v>19.175000000000001</v>
      </c>
      <c r="H2949" s="113">
        <v>19.375</v>
      </c>
      <c r="I2949" s="90">
        <f t="shared" si="1695"/>
        <v>17.309210526315791</v>
      </c>
      <c r="J2949" s="90">
        <f t="shared" si="1696"/>
        <v>17.74078947368421</v>
      </c>
      <c r="K2949" s="114">
        <v>15</v>
      </c>
      <c r="L2949" s="115">
        <v>5.2631578947368418E-2</v>
      </c>
      <c r="M2949" s="90">
        <v>14.89</v>
      </c>
      <c r="N2949" s="90">
        <v>15.52</v>
      </c>
      <c r="O2949" s="90">
        <v>18.03</v>
      </c>
      <c r="P2949" s="90">
        <v>19.36</v>
      </c>
      <c r="Q2949" s="90">
        <v>20.39</v>
      </c>
      <c r="R2949" s="63">
        <f t="shared" si="1684"/>
        <v>6.98</v>
      </c>
      <c r="S2949" s="64">
        <f t="shared" si="1683"/>
        <v>-6.842737094837939E-2</v>
      </c>
      <c r="T2949" s="65">
        <f t="shared" si="1677"/>
        <v>0.95940721649484539</v>
      </c>
      <c r="U2949" s="65">
        <f t="shared" si="1677"/>
        <v>0.86078757626178581</v>
      </c>
      <c r="V2949" s="65">
        <f t="shared" si="1685"/>
        <v>0.80165289256198347</v>
      </c>
      <c r="W2949" s="65">
        <f t="shared" si="1686"/>
        <v>0.76115743011280035</v>
      </c>
      <c r="X2949" s="61">
        <f t="shared" si="1697"/>
        <v>2.3222060957909931E-2</v>
      </c>
      <c r="Y2949" s="66">
        <f t="shared" si="1687"/>
        <v>4.5883940620782805E-2</v>
      </c>
      <c r="Z2949" s="61">
        <f t="shared" si="1688"/>
        <v>2.4933485366780535E-2</v>
      </c>
      <c r="AA2949" s="67">
        <f t="shared" si="1689"/>
        <v>17.309210526315791</v>
      </c>
      <c r="AB2949" s="68">
        <f t="shared" si="1690"/>
        <v>0.10985824742268054</v>
      </c>
      <c r="AC2949" s="69">
        <f t="shared" si="1691"/>
        <v>0.11528418339663606</v>
      </c>
      <c r="AD2949" s="70">
        <f>_xlfn.PERCENTILE.EXC(AC2949:$AC$5675,0.5)</f>
        <v>7.704402515723284E-2</v>
      </c>
      <c r="AE2949" s="70">
        <f>_xlfn.PERCENTILE.EXC($AC2949:AC$5675,0.35)</f>
        <v>4.2869228322780187E-2</v>
      </c>
      <c r="AF2949" s="71">
        <f t="shared" si="1679"/>
        <v>4.4241115609536648E-2</v>
      </c>
      <c r="AG2949" s="70">
        <f t="shared" si="1680"/>
        <v>-0.16227757222071817</v>
      </c>
      <c r="AH2949" s="70">
        <f t="shared" si="1681"/>
        <v>-0.22340702194780063</v>
      </c>
      <c r="AI2949" s="61" t="str">
        <f t="shared" ref="AI2949:AI3012" si="1700">IF(AC2949&gt;AD2949,"Short VOL","Safety")</f>
        <v>Short VOL</v>
      </c>
      <c r="AJ2949" s="68" t="str">
        <f t="shared" ref="AJ2949:AJ3012" si="1701">IF(AC2949&gt;AF2949,"Short VOL","Safety")</f>
        <v>Short VOL</v>
      </c>
      <c r="AK2949" s="72"/>
      <c r="AL2949" s="73"/>
      <c r="AM2949" s="72"/>
      <c r="AN2949" s="73"/>
      <c r="AO2949" s="74"/>
      <c r="AP2949" s="20"/>
      <c r="AQ2949" s="74"/>
      <c r="AR2949" s="20"/>
      <c r="AS2949" s="74"/>
      <c r="AT2949" s="20"/>
      <c r="AU2949" s="74" t="str">
        <f t="shared" si="1692"/>
        <v>00631L</v>
      </c>
      <c r="AV2949" s="20">
        <f t="shared" si="1698"/>
        <v>1</v>
      </c>
      <c r="AW2949" s="74" t="str">
        <f t="shared" si="1693"/>
        <v>00631L</v>
      </c>
      <c r="AX2949" s="20">
        <f t="shared" si="1694"/>
        <v>1</v>
      </c>
      <c r="AY2949" s="20">
        <f t="shared" si="1699"/>
        <v>1</v>
      </c>
      <c r="AZ2949" s="116">
        <v>42031</v>
      </c>
      <c r="BA2949" s="116"/>
      <c r="BB2949" s="20"/>
      <c r="BC2949" s="20"/>
      <c r="BD2949" s="76"/>
      <c r="BE2949" s="77"/>
      <c r="BF2949" s="77"/>
    </row>
    <row r="2950" spans="1:58" s="23" customFormat="1" ht="15.75" customHeight="1" x14ac:dyDescent="0.4">
      <c r="A2950" s="116">
        <v>42027</v>
      </c>
      <c r="B2950" s="112">
        <v>18.375</v>
      </c>
      <c r="C2950" s="112">
        <v>18.524999999999999</v>
      </c>
      <c r="D2950" s="112">
        <v>18.875</v>
      </c>
      <c r="E2950" s="112">
        <v>19.125</v>
      </c>
      <c r="F2950" s="112">
        <v>19.375</v>
      </c>
      <c r="G2950" s="112">
        <v>19.625</v>
      </c>
      <c r="H2950" s="113">
        <v>19.774999999999999</v>
      </c>
      <c r="I2950" s="90">
        <f t="shared" si="1695"/>
        <v>18.398684210526316</v>
      </c>
      <c r="J2950" s="90">
        <f t="shared" si="1696"/>
        <v>18.580263157894734</v>
      </c>
      <c r="K2950" s="114">
        <v>16</v>
      </c>
      <c r="L2950" s="115">
        <v>5.2631578947368418E-2</v>
      </c>
      <c r="M2950" s="90">
        <v>16.079999999999998</v>
      </c>
      <c r="N2950" s="90">
        <v>16.66</v>
      </c>
      <c r="O2950" s="90">
        <v>19</v>
      </c>
      <c r="P2950" s="90">
        <v>19.82</v>
      </c>
      <c r="Q2950" s="90">
        <v>20.76</v>
      </c>
      <c r="R2950" s="63">
        <f t="shared" si="1684"/>
        <v>6.0800000000000054</v>
      </c>
      <c r="S2950" s="64">
        <f t="shared" si="1683"/>
        <v>1.5853658536585463E-2</v>
      </c>
      <c r="T2950" s="65">
        <f t="shared" si="1677"/>
        <v>0.96518607442977178</v>
      </c>
      <c r="U2950" s="65">
        <f t="shared" si="1677"/>
        <v>0.87684210526315787</v>
      </c>
      <c r="V2950" s="65">
        <f t="shared" si="1685"/>
        <v>0.84056508577194755</v>
      </c>
      <c r="W2950" s="65">
        <f t="shared" si="1686"/>
        <v>0.80250481695568399</v>
      </c>
      <c r="X2950" s="61">
        <f t="shared" si="1697"/>
        <v>8.1632653061223717E-3</v>
      </c>
      <c r="Y2950" s="66">
        <f t="shared" si="1687"/>
        <v>3.3986928104575091E-2</v>
      </c>
      <c r="Z2950" s="61">
        <f t="shared" si="1688"/>
        <v>9.8691267968245722E-3</v>
      </c>
      <c r="AA2950" s="67">
        <f t="shared" si="1689"/>
        <v>18.398684210526316</v>
      </c>
      <c r="AB2950" s="68">
        <f t="shared" si="1690"/>
        <v>0.10294117647058823</v>
      </c>
      <c r="AC2950" s="69">
        <f t="shared" si="1691"/>
        <v>0.10436279775067921</v>
      </c>
      <c r="AD2950" s="70">
        <f>_xlfn.PERCENTILE.EXC(AC2950:$AC$5675,0.5)</f>
        <v>7.7040788311539654E-2</v>
      </c>
      <c r="AE2950" s="70">
        <f>_xlfn.PERCENTILE.EXC($AC2950:AC$5675,0.35)</f>
        <v>4.2856224882181132E-2</v>
      </c>
      <c r="AF2950" s="71">
        <f t="shared" si="1679"/>
        <v>4.4241115609536648E-2</v>
      </c>
      <c r="AG2950" s="70">
        <f t="shared" si="1680"/>
        <v>-0.16227757222071817</v>
      </c>
      <c r="AH2950" s="70">
        <f t="shared" si="1681"/>
        <v>-0.22340702194780063</v>
      </c>
      <c r="AI2950" s="61" t="str">
        <f t="shared" si="1700"/>
        <v>Short VOL</v>
      </c>
      <c r="AJ2950" s="68" t="str">
        <f t="shared" si="1701"/>
        <v>Short VOL</v>
      </c>
      <c r="AK2950" s="72"/>
      <c r="AL2950" s="73"/>
      <c r="AM2950" s="72"/>
      <c r="AN2950" s="73"/>
      <c r="AO2950" s="74"/>
      <c r="AP2950" s="20"/>
      <c r="AQ2950" s="74"/>
      <c r="AR2950" s="20"/>
      <c r="AS2950" s="74"/>
      <c r="AT2950" s="20"/>
      <c r="AU2950" s="74" t="str">
        <f t="shared" si="1692"/>
        <v>00631L</v>
      </c>
      <c r="AV2950" s="20">
        <f t="shared" si="1698"/>
        <v>1</v>
      </c>
      <c r="AW2950" s="74" t="str">
        <f t="shared" si="1693"/>
        <v>00631L</v>
      </c>
      <c r="AX2950" s="20">
        <f t="shared" si="1694"/>
        <v>1</v>
      </c>
      <c r="AY2950" s="20">
        <f t="shared" si="1699"/>
        <v>1</v>
      </c>
      <c r="AZ2950" s="116">
        <v>42030</v>
      </c>
      <c r="BA2950" s="116"/>
      <c r="BB2950" s="20"/>
      <c r="BC2950" s="20"/>
      <c r="BD2950" s="76"/>
      <c r="BE2950" s="77"/>
      <c r="BF2950" s="77"/>
    </row>
    <row r="2951" spans="1:58" s="23" customFormat="1" ht="15.75" customHeight="1" x14ac:dyDescent="0.4">
      <c r="A2951" s="116">
        <v>42026</v>
      </c>
      <c r="B2951" s="112">
        <v>17.875</v>
      </c>
      <c r="C2951" s="112">
        <v>18.125</v>
      </c>
      <c r="D2951" s="112">
        <v>18.574999999999999</v>
      </c>
      <c r="E2951" s="112">
        <v>18.824999999999999</v>
      </c>
      <c r="F2951" s="112">
        <v>19.074999999999999</v>
      </c>
      <c r="G2951" s="112">
        <v>19.324999999999999</v>
      </c>
      <c r="H2951" s="113">
        <v>19.425000000000001</v>
      </c>
      <c r="I2951" s="90">
        <f t="shared" si="1695"/>
        <v>17.901315789473685</v>
      </c>
      <c r="J2951" s="90">
        <f t="shared" si="1696"/>
        <v>18.172368421052632</v>
      </c>
      <c r="K2951" s="114">
        <v>17</v>
      </c>
      <c r="L2951" s="115">
        <v>5.2631578947368418E-2</v>
      </c>
      <c r="M2951" s="90">
        <v>15.58</v>
      </c>
      <c r="N2951" s="90">
        <v>16.399999999999999</v>
      </c>
      <c r="O2951" s="90">
        <v>18.600000000000001</v>
      </c>
      <c r="P2951" s="90">
        <v>19.54</v>
      </c>
      <c r="Q2951" s="90">
        <v>20.68</v>
      </c>
      <c r="R2951" s="63">
        <f t="shared" si="1684"/>
        <v>6.1600000000000037</v>
      </c>
      <c r="S2951" s="64">
        <f t="shared" si="1683"/>
        <v>-0.12997347480106114</v>
      </c>
      <c r="T2951" s="65">
        <f t="shared" si="1677"/>
        <v>0.95000000000000007</v>
      </c>
      <c r="U2951" s="65">
        <f t="shared" si="1677"/>
        <v>0.88172043010752676</v>
      </c>
      <c r="V2951" s="65">
        <f t="shared" si="1685"/>
        <v>0.83930399181166837</v>
      </c>
      <c r="W2951" s="65">
        <f t="shared" si="1686"/>
        <v>0.79303675048355893</v>
      </c>
      <c r="X2951" s="61">
        <f t="shared" si="1697"/>
        <v>1.3986013986013986E-2</v>
      </c>
      <c r="Y2951" s="66">
        <f t="shared" si="1687"/>
        <v>3.1872509960159438E-2</v>
      </c>
      <c r="Z2951" s="61">
        <f t="shared" si="1688"/>
        <v>1.5141492098493154E-2</v>
      </c>
      <c r="AA2951" s="67">
        <f t="shared" si="1689"/>
        <v>17.901315789473685</v>
      </c>
      <c r="AB2951" s="68">
        <f t="shared" si="1690"/>
        <v>8.9939024390243996E-2</v>
      </c>
      <c r="AC2951" s="69">
        <f t="shared" si="1691"/>
        <v>9.1543645699615026E-2</v>
      </c>
      <c r="AD2951" s="70">
        <f>_xlfn.PERCENTILE.EXC(AC2951:$AC$5675,0.5)</f>
        <v>7.7037551465846482E-2</v>
      </c>
      <c r="AE2951" s="70">
        <f>_xlfn.PERCENTILE.EXC($AC2951:AC$5675,0.35)</f>
        <v>4.2843221441582077E-2</v>
      </c>
      <c r="AF2951" s="71">
        <f t="shared" si="1679"/>
        <v>4.3864834406435259E-2</v>
      </c>
      <c r="AG2951" s="70">
        <f t="shared" si="1680"/>
        <v>-0.16227757222071817</v>
      </c>
      <c r="AH2951" s="70">
        <f t="shared" si="1681"/>
        <v>-0.22340702194780063</v>
      </c>
      <c r="AI2951" s="61" t="str">
        <f t="shared" si="1700"/>
        <v>Short VOL</v>
      </c>
      <c r="AJ2951" s="68" t="str">
        <f t="shared" si="1701"/>
        <v>Short VOL</v>
      </c>
      <c r="AK2951" s="72"/>
      <c r="AL2951" s="73"/>
      <c r="AM2951" s="72"/>
      <c r="AN2951" s="73"/>
      <c r="AO2951" s="74"/>
      <c r="AP2951" s="20"/>
      <c r="AQ2951" s="74"/>
      <c r="AR2951" s="20"/>
      <c r="AS2951" s="74"/>
      <c r="AT2951" s="20"/>
      <c r="AU2951" s="74" t="str">
        <f t="shared" si="1692"/>
        <v>00631L</v>
      </c>
      <c r="AV2951" s="20">
        <f t="shared" si="1698"/>
        <v>1</v>
      </c>
      <c r="AW2951" s="74" t="str">
        <f t="shared" si="1693"/>
        <v>00631L</v>
      </c>
      <c r="AX2951" s="20">
        <f t="shared" si="1694"/>
        <v>1</v>
      </c>
      <c r="AY2951" s="20">
        <f t="shared" si="1699"/>
        <v>1</v>
      </c>
      <c r="AZ2951" s="116">
        <v>42027</v>
      </c>
      <c r="BA2951" s="116"/>
      <c r="BB2951" s="20"/>
      <c r="BC2951" s="20"/>
      <c r="BD2951" s="76"/>
      <c r="BE2951" s="77"/>
      <c r="BF2951" s="77"/>
    </row>
    <row r="2952" spans="1:58" s="23" customFormat="1" ht="15.75" customHeight="1" x14ac:dyDescent="0.4">
      <c r="A2952" s="116">
        <v>42025</v>
      </c>
      <c r="B2952" s="112">
        <v>18.875</v>
      </c>
      <c r="C2952" s="112">
        <v>19.024999999999999</v>
      </c>
      <c r="D2952" s="112">
        <v>19.324999999999999</v>
      </c>
      <c r="E2952" s="112">
        <v>19.475000000000001</v>
      </c>
      <c r="F2952" s="112">
        <v>19.574999999999999</v>
      </c>
      <c r="G2952" s="112">
        <v>19.824999999999999</v>
      </c>
      <c r="H2952" s="113">
        <v>19.875</v>
      </c>
      <c r="I2952" s="90">
        <f t="shared" si="1695"/>
        <v>18.882894736842104</v>
      </c>
      <c r="J2952" s="90">
        <f t="shared" si="1696"/>
        <v>19.04078947368421</v>
      </c>
      <c r="K2952" s="114">
        <v>18</v>
      </c>
      <c r="L2952" s="115">
        <v>5.2631578947368418E-2</v>
      </c>
      <c r="M2952" s="90">
        <v>20.36</v>
      </c>
      <c r="N2952" s="90">
        <v>18.850000000000001</v>
      </c>
      <c r="O2952" s="90">
        <v>20.04</v>
      </c>
      <c r="P2952" s="90">
        <v>20.72</v>
      </c>
      <c r="Q2952" s="90">
        <v>21.35</v>
      </c>
      <c r="R2952" s="63">
        <f t="shared" si="1684"/>
        <v>1.5499999999999972</v>
      </c>
      <c r="S2952" s="64">
        <f t="shared" si="1683"/>
        <v>-5.2287581699346358E-2</v>
      </c>
      <c r="T2952" s="65">
        <f t="shared" si="1677"/>
        <v>1.0801061007957558</v>
      </c>
      <c r="U2952" s="65">
        <f t="shared" si="1677"/>
        <v>0.94061876247505005</v>
      </c>
      <c r="V2952" s="65">
        <f t="shared" si="1685"/>
        <v>0.9097490347490349</v>
      </c>
      <c r="W2952" s="65">
        <f t="shared" si="1686"/>
        <v>0.88290398126463698</v>
      </c>
      <c r="X2952" s="61">
        <f t="shared" si="1697"/>
        <v>7.9470198675495943E-3</v>
      </c>
      <c r="Y2952" s="66">
        <f t="shared" si="1687"/>
        <v>2.0539152759948578E-2</v>
      </c>
      <c r="Z2952" s="61">
        <f t="shared" si="1688"/>
        <v>8.3617866350777451E-3</v>
      </c>
      <c r="AA2952" s="67">
        <f t="shared" si="1689"/>
        <v>18.882894736842108</v>
      </c>
      <c r="AB2952" s="68">
        <f t="shared" si="1690"/>
        <v>1.3262599469495266E-3</v>
      </c>
      <c r="AC2952" s="69">
        <f t="shared" si="1691"/>
        <v>1.7450788775653155E-3</v>
      </c>
      <c r="AD2952" s="70">
        <f>_xlfn.PERCENTILE.EXC(AC2952:$AC$5675,0.5)</f>
        <v>7.6986860839306226E-2</v>
      </c>
      <c r="AE2952" s="70">
        <f>_xlfn.PERCENTILE.EXC($AC2952:AC$5675,0.35)</f>
        <v>4.2832375994734613E-2</v>
      </c>
      <c r="AF2952" s="71">
        <f t="shared" si="1679"/>
        <v>4.3697004365848266E-2</v>
      </c>
      <c r="AG2952" s="70">
        <f t="shared" si="1680"/>
        <v>-0.16227757222071817</v>
      </c>
      <c r="AH2952" s="70">
        <f t="shared" si="1681"/>
        <v>-0.22340702194780063</v>
      </c>
      <c r="AI2952" s="61" t="str">
        <f t="shared" si="1700"/>
        <v>Safety</v>
      </c>
      <c r="AJ2952" s="68" t="str">
        <f t="shared" si="1701"/>
        <v>Safety</v>
      </c>
      <c r="AK2952" s="72"/>
      <c r="AL2952" s="73"/>
      <c r="AM2952" s="72"/>
      <c r="AN2952" s="73"/>
      <c r="AO2952" s="74"/>
      <c r="AP2952" s="20"/>
      <c r="AQ2952" s="74"/>
      <c r="AR2952" s="20"/>
      <c r="AS2952" s="74"/>
      <c r="AT2952" s="20"/>
      <c r="AU2952" s="74" t="str">
        <f t="shared" si="1692"/>
        <v>00635U</v>
      </c>
      <c r="AV2952" s="20">
        <f t="shared" si="1698"/>
        <v>0</v>
      </c>
      <c r="AW2952" s="74" t="str">
        <f t="shared" si="1693"/>
        <v>00635U</v>
      </c>
      <c r="AX2952" s="20">
        <f t="shared" si="1694"/>
        <v>0</v>
      </c>
      <c r="AY2952" s="20">
        <f t="shared" si="1699"/>
        <v>1</v>
      </c>
      <c r="AZ2952" s="116">
        <v>42026</v>
      </c>
      <c r="BA2952" s="116"/>
      <c r="BB2952" s="20"/>
      <c r="BC2952" s="20"/>
      <c r="BD2952" s="76"/>
      <c r="BE2952" s="77"/>
      <c r="BF2952" s="77"/>
    </row>
    <row r="2953" spans="1:58" s="23" customFormat="1" ht="15.75" customHeight="1" x14ac:dyDescent="0.4">
      <c r="A2953" s="116">
        <v>42024</v>
      </c>
      <c r="B2953" s="112">
        <v>20.175000000000001</v>
      </c>
      <c r="C2953" s="112">
        <v>20.125</v>
      </c>
      <c r="D2953" s="112">
        <v>20.024999999999999</v>
      </c>
      <c r="E2953" s="112">
        <v>20.125</v>
      </c>
      <c r="F2953" s="112">
        <v>20.225000000000001</v>
      </c>
      <c r="G2953" s="112">
        <v>20.274999999999999</v>
      </c>
      <c r="H2953" s="113">
        <v>20.475000000000001</v>
      </c>
      <c r="I2953" s="90">
        <f t="shared" si="1695"/>
        <v>20.125</v>
      </c>
      <c r="J2953" s="90">
        <f t="shared" si="1696"/>
        <v>20.024999999999999</v>
      </c>
      <c r="K2953" s="114">
        <v>0</v>
      </c>
      <c r="L2953" s="115">
        <v>4.5454545454545456E-2</v>
      </c>
      <c r="M2953" s="90">
        <v>21.94</v>
      </c>
      <c r="N2953" s="90">
        <v>19.89</v>
      </c>
      <c r="O2953" s="90">
        <v>20.87</v>
      </c>
      <c r="P2953" s="90">
        <v>21.09</v>
      </c>
      <c r="Q2953" s="90">
        <v>21.57</v>
      </c>
      <c r="R2953" s="63">
        <f t="shared" si="1684"/>
        <v>0.13000000000000256</v>
      </c>
      <c r="S2953" s="64">
        <f t="shared" si="1683"/>
        <v>-5.0596658711217123E-2</v>
      </c>
      <c r="T2953" s="65">
        <f t="shared" ref="T2953:U3016" si="1702">M2953/N2953</f>
        <v>1.1030668677727502</v>
      </c>
      <c r="U2953" s="65">
        <f t="shared" si="1702"/>
        <v>0.95304264494489699</v>
      </c>
      <c r="V2953" s="65">
        <f t="shared" si="1685"/>
        <v>0.94310099573257467</v>
      </c>
      <c r="W2953" s="65">
        <f t="shared" si="1686"/>
        <v>0.92211404728789992</v>
      </c>
      <c r="X2953" s="61">
        <f t="shared" si="1697"/>
        <v>-2.4783147459727737E-3</v>
      </c>
      <c r="Y2953" s="66">
        <f t="shared" si="1687"/>
        <v>1.7391304347826157E-2</v>
      </c>
      <c r="Z2953" s="61">
        <f t="shared" si="1688"/>
        <v>-4.9689440993789524E-3</v>
      </c>
      <c r="AA2953" s="67">
        <f t="shared" si="1689"/>
        <v>20.125</v>
      </c>
      <c r="AB2953" s="68">
        <f t="shared" si="1690"/>
        <v>1.4328808446455512E-2</v>
      </c>
      <c r="AC2953" s="69">
        <f t="shared" si="1691"/>
        <v>1.1814982403217669E-2</v>
      </c>
      <c r="AD2953" s="70">
        <f>_xlfn.PERCENTILE.EXC(AC2953:$AC$5675,0.5)</f>
        <v>7.7037551465846482E-2</v>
      </c>
      <c r="AE2953" s="70">
        <f>_xlfn.PERCENTILE.EXC($AC2953:AC$5675,0.35)</f>
        <v>4.2854367247809839E-2</v>
      </c>
      <c r="AF2953" s="71">
        <f t="shared" si="1679"/>
        <v>4.3864834406435259E-2</v>
      </c>
      <c r="AG2953" s="70">
        <f t="shared" si="1680"/>
        <v>-0.16227757222071817</v>
      </c>
      <c r="AH2953" s="70">
        <f t="shared" si="1681"/>
        <v>-0.22340702194780063</v>
      </c>
      <c r="AI2953" s="61" t="str">
        <f t="shared" si="1700"/>
        <v>Safety</v>
      </c>
      <c r="AJ2953" s="68" t="str">
        <f t="shared" si="1701"/>
        <v>Safety</v>
      </c>
      <c r="AK2953" s="72"/>
      <c r="AL2953" s="73"/>
      <c r="AM2953" s="72"/>
      <c r="AN2953" s="73"/>
      <c r="AO2953" s="74"/>
      <c r="AP2953" s="20"/>
      <c r="AQ2953" s="74"/>
      <c r="AR2953" s="20"/>
      <c r="AS2953" s="74"/>
      <c r="AT2953" s="20"/>
      <c r="AU2953" s="74" t="str">
        <f t="shared" si="1692"/>
        <v>00635U</v>
      </c>
      <c r="AV2953" s="20">
        <f t="shared" si="1698"/>
        <v>0</v>
      </c>
      <c r="AW2953" s="74" t="str">
        <f t="shared" si="1693"/>
        <v>00635U</v>
      </c>
      <c r="AX2953" s="20">
        <f t="shared" si="1694"/>
        <v>0</v>
      </c>
      <c r="AY2953" s="20">
        <f t="shared" si="1699"/>
        <v>1</v>
      </c>
      <c r="AZ2953" s="116">
        <v>42025</v>
      </c>
      <c r="BA2953" s="116"/>
      <c r="BB2953" s="20"/>
      <c r="BC2953" s="20"/>
      <c r="BD2953" s="76"/>
      <c r="BE2953" s="77"/>
      <c r="BF2953" s="77"/>
    </row>
    <row r="2954" spans="1:58" s="23" customFormat="1" ht="15.75" customHeight="1" x14ac:dyDescent="0.4">
      <c r="A2954" s="116">
        <v>42020</v>
      </c>
      <c r="B2954" s="112">
        <v>20.625</v>
      </c>
      <c r="C2954" s="112">
        <v>20.125</v>
      </c>
      <c r="D2954" s="112">
        <v>20.024999999999999</v>
      </c>
      <c r="E2954" s="112">
        <v>20.074999999999999</v>
      </c>
      <c r="F2954" s="112">
        <v>20.175000000000001</v>
      </c>
      <c r="G2954" s="112">
        <v>20.225000000000001</v>
      </c>
      <c r="H2954" s="113">
        <v>20.475000000000001</v>
      </c>
      <c r="I2954" s="90">
        <f t="shared" si="1695"/>
        <v>20.147727272727273</v>
      </c>
      <c r="J2954" s="90">
        <f t="shared" si="1696"/>
        <v>20.029545454545453</v>
      </c>
      <c r="K2954" s="114">
        <v>1</v>
      </c>
      <c r="L2954" s="115">
        <v>4.5454545454545456E-2</v>
      </c>
      <c r="M2954" s="90">
        <v>21.48</v>
      </c>
      <c r="N2954" s="90">
        <v>20.95</v>
      </c>
      <c r="O2954" s="90">
        <v>21.15</v>
      </c>
      <c r="P2954" s="90">
        <v>21.59</v>
      </c>
      <c r="Q2954" s="90">
        <v>22.08</v>
      </c>
      <c r="R2954" s="63">
        <f t="shared" si="1684"/>
        <v>0.30999999999999517</v>
      </c>
      <c r="S2954" s="64">
        <f t="shared" si="1683"/>
        <v>-6.4314426083072862E-2</v>
      </c>
      <c r="T2954" s="65">
        <f t="shared" si="1702"/>
        <v>1.0252983293556086</v>
      </c>
      <c r="U2954" s="65">
        <f t="shared" si="1702"/>
        <v>0.99054373522458627</v>
      </c>
      <c r="V2954" s="65">
        <f t="shared" si="1685"/>
        <v>0.97035664659564613</v>
      </c>
      <c r="W2954" s="65">
        <f t="shared" si="1686"/>
        <v>0.94882246376811596</v>
      </c>
      <c r="X2954" s="61">
        <f t="shared" si="1697"/>
        <v>-2.4242424242424242E-2</v>
      </c>
      <c r="Y2954" s="66">
        <f t="shared" si="1687"/>
        <v>1.9925280199252909E-2</v>
      </c>
      <c r="Z2954" s="61">
        <f t="shared" si="1688"/>
        <v>-5.8657642413988903E-3</v>
      </c>
      <c r="AA2954" s="67">
        <f t="shared" si="1689"/>
        <v>20.147727272727273</v>
      </c>
      <c r="AB2954" s="68">
        <f t="shared" si="1690"/>
        <v>-1.5513126491646744E-2</v>
      </c>
      <c r="AC2954" s="69">
        <f t="shared" si="1691"/>
        <v>-3.8294640919939185E-2</v>
      </c>
      <c r="AD2954" s="70">
        <f>_xlfn.PERCENTILE.EXC(AC2954:$AC$5675,0.5)</f>
        <v>7.7040788311539654E-2</v>
      </c>
      <c r="AE2954" s="70">
        <f>_xlfn.PERCENTILE.EXC($AC2954:AC$5675,0.35)</f>
        <v>4.2879621094151985E-2</v>
      </c>
      <c r="AF2954" s="71">
        <f t="shared" si="1679"/>
        <v>4.4241115609536648E-2</v>
      </c>
      <c r="AG2954" s="70">
        <f t="shared" si="1680"/>
        <v>-0.16227757222071817</v>
      </c>
      <c r="AH2954" s="70">
        <f t="shared" si="1681"/>
        <v>-0.22340702194780063</v>
      </c>
      <c r="AI2954" s="61" t="str">
        <f t="shared" si="1700"/>
        <v>Safety</v>
      </c>
      <c r="AJ2954" s="68" t="str">
        <f t="shared" si="1701"/>
        <v>Safety</v>
      </c>
      <c r="AK2954" s="72"/>
      <c r="AL2954" s="73"/>
      <c r="AM2954" s="72"/>
      <c r="AN2954" s="73"/>
      <c r="AO2954" s="74"/>
      <c r="AP2954" s="20"/>
      <c r="AQ2954" s="74"/>
      <c r="AR2954" s="20"/>
      <c r="AS2954" s="74"/>
      <c r="AT2954" s="20"/>
      <c r="AU2954" s="74" t="str">
        <f t="shared" si="1692"/>
        <v>00635U</v>
      </c>
      <c r="AV2954" s="20">
        <f t="shared" si="1698"/>
        <v>0</v>
      </c>
      <c r="AW2954" s="74" t="str">
        <f t="shared" si="1693"/>
        <v>00635U</v>
      </c>
      <c r="AX2954" s="20">
        <f t="shared" si="1694"/>
        <v>0</v>
      </c>
      <c r="AY2954" s="20">
        <f t="shared" si="1699"/>
        <v>1</v>
      </c>
      <c r="AZ2954" s="116">
        <v>42024</v>
      </c>
      <c r="BA2954" s="116"/>
      <c r="BB2954" s="20"/>
      <c r="BC2954" s="20"/>
      <c r="BD2954" s="76"/>
      <c r="BE2954" s="77"/>
      <c r="BF2954" s="77"/>
    </row>
    <row r="2955" spans="1:58" s="23" customFormat="1" ht="15.75" customHeight="1" x14ac:dyDescent="0.4">
      <c r="A2955" s="116">
        <v>42019</v>
      </c>
      <c r="B2955" s="112">
        <v>21.475000000000001</v>
      </c>
      <c r="C2955" s="112">
        <v>20.774999999999999</v>
      </c>
      <c r="D2955" s="112">
        <v>20.375</v>
      </c>
      <c r="E2955" s="112">
        <v>20.324999999999999</v>
      </c>
      <c r="F2955" s="112">
        <v>20.324999999999999</v>
      </c>
      <c r="G2955" s="112">
        <v>20.375</v>
      </c>
      <c r="H2955" s="113">
        <v>20.574999999999999</v>
      </c>
      <c r="I2955" s="90">
        <f t="shared" si="1695"/>
        <v>20.838636363636361</v>
      </c>
      <c r="J2955" s="90">
        <f t="shared" si="1696"/>
        <v>20.411363636363635</v>
      </c>
      <c r="K2955" s="114">
        <v>2</v>
      </c>
      <c r="L2955" s="115">
        <v>4.5454545454545456E-2</v>
      </c>
      <c r="M2955" s="90">
        <v>23.73</v>
      </c>
      <c r="N2955" s="90">
        <v>22.39</v>
      </c>
      <c r="O2955" s="90">
        <v>22.11</v>
      </c>
      <c r="P2955" s="90">
        <v>22.03</v>
      </c>
      <c r="Q2955" s="90">
        <v>22.35</v>
      </c>
      <c r="R2955" s="63">
        <f t="shared" si="1684"/>
        <v>-1.980000000000004</v>
      </c>
      <c r="S2955" s="64">
        <f t="shared" si="1683"/>
        <v>4.2364990689013039E-2</v>
      </c>
      <c r="T2955" s="65">
        <f t="shared" si="1702"/>
        <v>1.0598481464939704</v>
      </c>
      <c r="U2955" s="65">
        <f t="shared" si="1702"/>
        <v>1.0126639529624604</v>
      </c>
      <c r="V2955" s="65">
        <f t="shared" si="1685"/>
        <v>1.0163413527008625</v>
      </c>
      <c r="W2955" s="65">
        <f t="shared" si="1686"/>
        <v>1.0017897091722594</v>
      </c>
      <c r="X2955" s="61">
        <f t="shared" si="1697"/>
        <v>-3.259604190919687E-2</v>
      </c>
      <c r="Y2955" s="66">
        <f t="shared" si="1687"/>
        <v>1.2300123001230012E-2</v>
      </c>
      <c r="Z2955" s="61">
        <f t="shared" si="1688"/>
        <v>-2.0503871741738403E-2</v>
      </c>
      <c r="AA2955" s="67">
        <f t="shared" si="1689"/>
        <v>20.838636363636361</v>
      </c>
      <c r="AB2955" s="68">
        <f t="shared" si="1690"/>
        <v>-4.08664582402858E-2</v>
      </c>
      <c r="AC2955" s="69">
        <f t="shared" si="1691"/>
        <v>-6.9288237443664108E-2</v>
      </c>
      <c r="AD2955" s="70">
        <f>_xlfn.PERCENTILE.EXC(AC2955:$AC$5675,0.5)</f>
        <v>7.704402515723284E-2</v>
      </c>
      <c r="AE2955" s="70">
        <f>_xlfn.PERCENTILE.EXC($AC2955:AC$5675,0.35)</f>
        <v>4.2918130134678059E-2</v>
      </c>
      <c r="AF2955" s="71">
        <f t="shared" si="1679"/>
        <v>4.4697422568767547E-2</v>
      </c>
      <c r="AG2955" s="70">
        <f t="shared" si="1680"/>
        <v>-0.16227757222071817</v>
      </c>
      <c r="AH2955" s="70">
        <f t="shared" si="1681"/>
        <v>-0.22340702194780063</v>
      </c>
      <c r="AI2955" s="61" t="str">
        <f t="shared" si="1700"/>
        <v>Safety</v>
      </c>
      <c r="AJ2955" s="68" t="str">
        <f t="shared" si="1701"/>
        <v>Safety</v>
      </c>
      <c r="AK2955" s="72"/>
      <c r="AL2955" s="73"/>
      <c r="AM2955" s="72"/>
      <c r="AN2955" s="73"/>
      <c r="AO2955" s="74"/>
      <c r="AP2955" s="20"/>
      <c r="AQ2955" s="74"/>
      <c r="AR2955" s="20"/>
      <c r="AS2955" s="74"/>
      <c r="AT2955" s="20"/>
      <c r="AU2955" s="74" t="str">
        <f t="shared" si="1692"/>
        <v>00635U</v>
      </c>
      <c r="AV2955" s="20">
        <f t="shared" si="1698"/>
        <v>0</v>
      </c>
      <c r="AW2955" s="74" t="str">
        <f t="shared" si="1693"/>
        <v>00635U</v>
      </c>
      <c r="AX2955" s="20">
        <f t="shared" si="1694"/>
        <v>0</v>
      </c>
      <c r="AY2955" s="20">
        <f t="shared" si="1699"/>
        <v>1</v>
      </c>
      <c r="AZ2955" s="116">
        <v>42020</v>
      </c>
      <c r="BA2955" s="116"/>
      <c r="BB2955" s="20"/>
      <c r="BC2955" s="20"/>
      <c r="BD2955" s="76"/>
      <c r="BE2955" s="77"/>
      <c r="BF2955" s="77"/>
    </row>
    <row r="2956" spans="1:58" s="23" customFormat="1" ht="15.75" customHeight="1" x14ac:dyDescent="0.4">
      <c r="A2956" s="116">
        <v>42018</v>
      </c>
      <c r="B2956" s="112">
        <v>20.574999999999999</v>
      </c>
      <c r="C2956" s="112">
        <v>19.875</v>
      </c>
      <c r="D2956" s="112">
        <v>19.625</v>
      </c>
      <c r="E2956" s="112">
        <v>19.725000000000001</v>
      </c>
      <c r="F2956" s="112">
        <v>19.824999999999999</v>
      </c>
      <c r="G2956" s="112">
        <v>19.925000000000001</v>
      </c>
      <c r="H2956" s="113">
        <v>20.175000000000001</v>
      </c>
      <c r="I2956" s="90">
        <f t="shared" si="1695"/>
        <v>19.970454545454544</v>
      </c>
      <c r="J2956" s="90">
        <f t="shared" si="1696"/>
        <v>19.65909090909091</v>
      </c>
      <c r="K2956" s="114">
        <v>3</v>
      </c>
      <c r="L2956" s="115">
        <v>4.5454545454545456E-2</v>
      </c>
      <c r="M2956" s="90">
        <v>21.23</v>
      </c>
      <c r="N2956" s="90">
        <v>21.48</v>
      </c>
      <c r="O2956" s="90">
        <v>20.93</v>
      </c>
      <c r="P2956" s="90">
        <v>21.48</v>
      </c>
      <c r="Q2956" s="90">
        <v>22.51</v>
      </c>
      <c r="R2956" s="63">
        <f t="shared" si="1684"/>
        <v>-0.30000000000000426</v>
      </c>
      <c r="S2956" s="64">
        <f t="shared" si="1683"/>
        <v>4.4747081712062341E-2</v>
      </c>
      <c r="T2956" s="65">
        <f t="shared" si="1702"/>
        <v>0.98836126629422716</v>
      </c>
      <c r="U2956" s="65">
        <f t="shared" si="1702"/>
        <v>1.0262780697563307</v>
      </c>
      <c r="V2956" s="65">
        <f t="shared" si="1685"/>
        <v>1</v>
      </c>
      <c r="W2956" s="65">
        <f t="shared" si="1686"/>
        <v>0.95424255886272757</v>
      </c>
      <c r="X2956" s="61">
        <f t="shared" si="1697"/>
        <v>-3.402187120291613E-2</v>
      </c>
      <c r="Y2956" s="66">
        <f t="shared" si="1687"/>
        <v>2.2813688212927719E-2</v>
      </c>
      <c r="Z2956" s="61">
        <f t="shared" si="1688"/>
        <v>-1.5591214293843053E-2</v>
      </c>
      <c r="AA2956" s="67">
        <f t="shared" si="1689"/>
        <v>19.970454545454544</v>
      </c>
      <c r="AB2956" s="68">
        <f t="shared" si="1690"/>
        <v>-4.2132216014897632E-2</v>
      </c>
      <c r="AC2956" s="69">
        <f t="shared" si="1691"/>
        <v>-7.0276790248857385E-2</v>
      </c>
      <c r="AD2956" s="70">
        <f>_xlfn.PERCENTILE.EXC(AC2956:$AC$5675,0.5)</f>
        <v>7.7064779210084228E-2</v>
      </c>
      <c r="AE2956" s="70">
        <f>_xlfn.PERCENTILE.EXC($AC2956:AC$5675,0.35)</f>
        <v>4.2962100740558812E-2</v>
      </c>
      <c r="AF2956" s="71">
        <f t="shared" si="1679"/>
        <v>4.5107653866711929E-2</v>
      </c>
      <c r="AG2956" s="70">
        <f t="shared" si="1680"/>
        <v>-0.16227757222071817</v>
      </c>
      <c r="AH2956" s="70">
        <f t="shared" si="1681"/>
        <v>-0.22340702194780063</v>
      </c>
      <c r="AI2956" s="61" t="str">
        <f t="shared" si="1700"/>
        <v>Safety</v>
      </c>
      <c r="AJ2956" s="68" t="str">
        <f t="shared" si="1701"/>
        <v>Safety</v>
      </c>
      <c r="AK2956" s="72"/>
      <c r="AL2956" s="73"/>
      <c r="AM2956" s="72"/>
      <c r="AN2956" s="73"/>
      <c r="AO2956" s="74"/>
      <c r="AP2956" s="20"/>
      <c r="AQ2956" s="74"/>
      <c r="AR2956" s="20"/>
      <c r="AS2956" s="74"/>
      <c r="AT2956" s="20"/>
      <c r="AU2956" s="74" t="str">
        <f t="shared" si="1692"/>
        <v>00635U</v>
      </c>
      <c r="AV2956" s="20">
        <f t="shared" si="1698"/>
        <v>0</v>
      </c>
      <c r="AW2956" s="74" t="str">
        <f t="shared" si="1693"/>
        <v>00635U</v>
      </c>
      <c r="AX2956" s="20">
        <f t="shared" si="1694"/>
        <v>0</v>
      </c>
      <c r="AY2956" s="20">
        <f t="shared" si="1699"/>
        <v>1</v>
      </c>
      <c r="AZ2956" s="116">
        <v>42019</v>
      </c>
      <c r="BA2956" s="116"/>
      <c r="BB2956" s="20"/>
      <c r="BC2956" s="20"/>
      <c r="BD2956" s="76"/>
      <c r="BE2956" s="77"/>
      <c r="BF2956" s="77"/>
    </row>
    <row r="2957" spans="1:58" s="23" customFormat="1" ht="15.75" customHeight="1" x14ac:dyDescent="0.4">
      <c r="A2957" s="116">
        <v>42017</v>
      </c>
      <c r="B2957" s="112">
        <v>20.175000000000001</v>
      </c>
      <c r="C2957" s="112">
        <v>19.725000000000001</v>
      </c>
      <c r="D2957" s="112">
        <v>19.625</v>
      </c>
      <c r="E2957" s="112">
        <v>19.725000000000001</v>
      </c>
      <c r="F2957" s="112">
        <v>19.824999999999999</v>
      </c>
      <c r="G2957" s="112">
        <v>19.925000000000001</v>
      </c>
      <c r="H2957" s="113">
        <v>20.175000000000001</v>
      </c>
      <c r="I2957" s="90">
        <f t="shared" si="1695"/>
        <v>19.806818181818183</v>
      </c>
      <c r="J2957" s="90">
        <f t="shared" si="1696"/>
        <v>19.643181818181819</v>
      </c>
      <c r="K2957" s="114">
        <v>4</v>
      </c>
      <c r="L2957" s="115">
        <v>4.5454545454545456E-2</v>
      </c>
      <c r="M2957" s="90">
        <v>19.63</v>
      </c>
      <c r="N2957" s="90">
        <v>20.56</v>
      </c>
      <c r="O2957" s="90">
        <v>21.27</v>
      </c>
      <c r="P2957" s="90">
        <v>21.32</v>
      </c>
      <c r="Q2957" s="90">
        <v>22.16</v>
      </c>
      <c r="R2957" s="63">
        <f t="shared" si="1684"/>
        <v>2.4000000000000057</v>
      </c>
      <c r="S2957" s="64">
        <f t="shared" si="1683"/>
        <v>4.8979591836734553E-2</v>
      </c>
      <c r="T2957" s="65">
        <f t="shared" si="1702"/>
        <v>0.95476653696498059</v>
      </c>
      <c r="U2957" s="65">
        <f t="shared" si="1702"/>
        <v>0.96661965209214851</v>
      </c>
      <c r="V2957" s="65">
        <f t="shared" si="1685"/>
        <v>0.96435272045028131</v>
      </c>
      <c r="W2957" s="65">
        <f t="shared" si="1686"/>
        <v>0.92779783393501802</v>
      </c>
      <c r="X2957" s="61">
        <f t="shared" si="1697"/>
        <v>-2.2304832713754611E-2</v>
      </c>
      <c r="Y2957" s="66">
        <f t="shared" si="1687"/>
        <v>2.2813688212927719E-2</v>
      </c>
      <c r="Z2957" s="61">
        <f t="shared" si="1688"/>
        <v>-8.2616179001721354E-3</v>
      </c>
      <c r="AA2957" s="67">
        <f t="shared" si="1689"/>
        <v>19.80681818181818</v>
      </c>
      <c r="AB2957" s="68">
        <f t="shared" si="1690"/>
        <v>-1.8725680933852046E-2</v>
      </c>
      <c r="AC2957" s="69">
        <f t="shared" si="1691"/>
        <v>-3.6633356915458118E-2</v>
      </c>
      <c r="AD2957" s="70">
        <f>_xlfn.PERCENTILE.EXC(AC2957:$AC$5675,0.5)</f>
        <v>7.7085533262935629E-2</v>
      </c>
      <c r="AE2957" s="70">
        <f>_xlfn.PERCENTILE.EXC($AC2957:AC$5675,0.35)</f>
        <v>4.3010752688172157E-2</v>
      </c>
      <c r="AF2957" s="71">
        <f t="shared" si="1679"/>
        <v>4.5107653866711929E-2</v>
      </c>
      <c r="AG2957" s="70">
        <f t="shared" si="1680"/>
        <v>-0.16227757222071817</v>
      </c>
      <c r="AH2957" s="70">
        <f t="shared" si="1681"/>
        <v>-0.22340702194780063</v>
      </c>
      <c r="AI2957" s="61" t="str">
        <f t="shared" si="1700"/>
        <v>Safety</v>
      </c>
      <c r="AJ2957" s="68" t="str">
        <f t="shared" si="1701"/>
        <v>Safety</v>
      </c>
      <c r="AK2957" s="72"/>
      <c r="AL2957" s="73"/>
      <c r="AM2957" s="72"/>
      <c r="AN2957" s="73"/>
      <c r="AO2957" s="74"/>
      <c r="AP2957" s="20"/>
      <c r="AQ2957" s="74"/>
      <c r="AR2957" s="20"/>
      <c r="AS2957" s="74"/>
      <c r="AT2957" s="20"/>
      <c r="AU2957" s="74" t="str">
        <f t="shared" si="1692"/>
        <v>00635U</v>
      </c>
      <c r="AV2957" s="20">
        <f t="shared" si="1698"/>
        <v>0</v>
      </c>
      <c r="AW2957" s="74" t="str">
        <f t="shared" si="1693"/>
        <v>00635U</v>
      </c>
      <c r="AX2957" s="20">
        <f t="shared" si="1694"/>
        <v>0</v>
      </c>
      <c r="AY2957" s="20">
        <f t="shared" si="1699"/>
        <v>1</v>
      </c>
      <c r="AZ2957" s="116">
        <v>42018</v>
      </c>
      <c r="BA2957" s="116"/>
      <c r="BB2957" s="20"/>
      <c r="BC2957" s="20"/>
      <c r="BD2957" s="76"/>
      <c r="BE2957" s="77"/>
      <c r="BF2957" s="77"/>
    </row>
    <row r="2958" spans="1:58" s="23" customFormat="1" ht="15.75" customHeight="1" x14ac:dyDescent="0.4">
      <c r="A2958" s="116">
        <v>42016</v>
      </c>
      <c r="B2958" s="112">
        <v>19.574999999999999</v>
      </c>
      <c r="C2958" s="112">
        <v>19.375</v>
      </c>
      <c r="D2958" s="112">
        <v>19.274999999999999</v>
      </c>
      <c r="E2958" s="112">
        <v>19.475000000000001</v>
      </c>
      <c r="F2958" s="112">
        <v>19.625</v>
      </c>
      <c r="G2958" s="112">
        <v>19.75</v>
      </c>
      <c r="H2958" s="113">
        <v>20</v>
      </c>
      <c r="I2958" s="90">
        <f t="shared" si="1695"/>
        <v>19.420454545454547</v>
      </c>
      <c r="J2958" s="90">
        <f t="shared" si="1696"/>
        <v>19.297727272727272</v>
      </c>
      <c r="K2958" s="114">
        <v>5</v>
      </c>
      <c r="L2958" s="115">
        <v>4.5454545454545456E-2</v>
      </c>
      <c r="M2958" s="90">
        <v>18.2</v>
      </c>
      <c r="N2958" s="90">
        <v>19.600000000000001</v>
      </c>
      <c r="O2958" s="90">
        <v>20.48</v>
      </c>
      <c r="P2958" s="90">
        <v>20.92</v>
      </c>
      <c r="Q2958" s="90">
        <v>21.93</v>
      </c>
      <c r="R2958" s="63">
        <f t="shared" si="1684"/>
        <v>3.6000000000000085</v>
      </c>
      <c r="S2958" s="64">
        <f t="shared" si="1683"/>
        <v>0.11680911680911685</v>
      </c>
      <c r="T2958" s="65">
        <f t="shared" si="1702"/>
        <v>0.92857142857142849</v>
      </c>
      <c r="U2958" s="65">
        <f t="shared" si="1702"/>
        <v>0.95703125</v>
      </c>
      <c r="V2958" s="65">
        <f t="shared" si="1685"/>
        <v>0.93690248565965584</v>
      </c>
      <c r="W2958" s="65">
        <f t="shared" si="1686"/>
        <v>0.89375284997720028</v>
      </c>
      <c r="X2958" s="61">
        <f t="shared" si="1697"/>
        <v>-1.0217113665389492E-2</v>
      </c>
      <c r="Y2958" s="66">
        <f t="shared" si="1687"/>
        <v>2.6957637997432532E-2</v>
      </c>
      <c r="Z2958" s="61">
        <f t="shared" si="1688"/>
        <v>-6.3194850789936698E-3</v>
      </c>
      <c r="AA2958" s="67">
        <f t="shared" si="1689"/>
        <v>19.420454545454547</v>
      </c>
      <c r="AB2958" s="68">
        <f t="shared" si="1690"/>
        <v>-1.2755102040817414E-3</v>
      </c>
      <c r="AC2958" s="69">
        <f t="shared" si="1691"/>
        <v>-9.1604823747680943E-3</v>
      </c>
      <c r="AD2958" s="70">
        <f>_xlfn.PERCENTILE.EXC(AC2958:$AC$5675,0.5)</f>
        <v>7.7118018320011181E-2</v>
      </c>
      <c r="AE2958" s="70">
        <f>_xlfn.PERCENTILE.EXC($AC2958:AC$5675,0.35)</f>
        <v>4.3070705346690955E-2</v>
      </c>
      <c r="AF2958" s="71">
        <f t="shared" ref="AF2958:AF3021" si="1703">_xlfn.PERCENTILE.EXC($AC2958:$AC3958,0.28)</f>
        <v>4.5576478624355557E-2</v>
      </c>
      <c r="AG2958" s="70">
        <f t="shared" ref="AG2958:AG3021" si="1704">_xlfn.PERCENTILE.EXC($AC2958:$AC3958,0.01)</f>
        <v>-0.16227757222071817</v>
      </c>
      <c r="AH2958" s="70">
        <f t="shared" ref="AH2958:AH3021" si="1705">_xlfn.PERCENTILE.EXC($AC2958:$AC3958,0.005)</f>
        <v>-0.22340702194780063</v>
      </c>
      <c r="AI2958" s="61" t="str">
        <f t="shared" si="1700"/>
        <v>Safety</v>
      </c>
      <c r="AJ2958" s="68" t="str">
        <f t="shared" si="1701"/>
        <v>Safety</v>
      </c>
      <c r="AK2958" s="72"/>
      <c r="AL2958" s="73"/>
      <c r="AM2958" s="72"/>
      <c r="AN2958" s="73"/>
      <c r="AO2958" s="74"/>
      <c r="AP2958" s="20"/>
      <c r="AQ2958" s="74"/>
      <c r="AR2958" s="20"/>
      <c r="AS2958" s="74"/>
      <c r="AT2958" s="20"/>
      <c r="AU2958" s="74" t="str">
        <f t="shared" si="1692"/>
        <v>00635U</v>
      </c>
      <c r="AV2958" s="20">
        <f t="shared" si="1698"/>
        <v>0</v>
      </c>
      <c r="AW2958" s="74" t="str">
        <f t="shared" si="1693"/>
        <v>00635U</v>
      </c>
      <c r="AX2958" s="20">
        <f t="shared" si="1694"/>
        <v>0</v>
      </c>
      <c r="AY2958" s="20">
        <f t="shared" si="1699"/>
        <v>1</v>
      </c>
      <c r="AZ2958" s="116">
        <v>42017</v>
      </c>
      <c r="BA2958" s="116"/>
      <c r="BB2958" s="20"/>
      <c r="BC2958" s="20"/>
      <c r="BD2958" s="76"/>
      <c r="BE2958" s="77"/>
      <c r="BF2958" s="77"/>
    </row>
    <row r="2959" spans="1:58" s="23" customFormat="1" ht="15.75" customHeight="1" x14ac:dyDescent="0.4">
      <c r="A2959" s="116">
        <v>42013</v>
      </c>
      <c r="B2959" s="112">
        <v>18.625</v>
      </c>
      <c r="C2959" s="112">
        <v>18.675000000000001</v>
      </c>
      <c r="D2959" s="112">
        <v>18.725000000000001</v>
      </c>
      <c r="E2959" s="112">
        <v>19.100000000000001</v>
      </c>
      <c r="F2959" s="112">
        <v>19.274999999999999</v>
      </c>
      <c r="G2959" s="112">
        <v>19.425000000000001</v>
      </c>
      <c r="H2959" s="113">
        <v>19.7</v>
      </c>
      <c r="I2959" s="90">
        <f t="shared" si="1695"/>
        <v>18.661363636363635</v>
      </c>
      <c r="J2959" s="90">
        <f t="shared" si="1696"/>
        <v>18.711363636363636</v>
      </c>
      <c r="K2959" s="114">
        <v>6</v>
      </c>
      <c r="L2959" s="115">
        <v>4.5454545454545456E-2</v>
      </c>
      <c r="M2959" s="90">
        <v>15.2</v>
      </c>
      <c r="N2959" s="90">
        <v>17.55</v>
      </c>
      <c r="O2959" s="90">
        <v>19.32</v>
      </c>
      <c r="P2959" s="90">
        <v>20.16</v>
      </c>
      <c r="Q2959" s="90">
        <v>21.55</v>
      </c>
      <c r="R2959" s="63">
        <f t="shared" si="1684"/>
        <v>6.730000000000004</v>
      </c>
      <c r="S2959" s="64">
        <f t="shared" si="1683"/>
        <v>3.1746031746031696E-2</v>
      </c>
      <c r="T2959" s="65">
        <f t="shared" si="1702"/>
        <v>0.86609686609686598</v>
      </c>
      <c r="U2959" s="65">
        <f t="shared" si="1702"/>
        <v>0.90838509316770188</v>
      </c>
      <c r="V2959" s="65">
        <f t="shared" si="1685"/>
        <v>0.8705357142857143</v>
      </c>
      <c r="W2959" s="65">
        <f t="shared" si="1686"/>
        <v>0.81438515081206497</v>
      </c>
      <c r="X2959" s="61">
        <f t="shared" si="1697"/>
        <v>2.6845637583892998E-3</v>
      </c>
      <c r="Y2959" s="66">
        <f t="shared" si="1687"/>
        <v>3.1413612565444914E-2</v>
      </c>
      <c r="Z2959" s="61">
        <f t="shared" si="1688"/>
        <v>2.6793326026062982E-3</v>
      </c>
      <c r="AA2959" s="67">
        <f t="shared" si="1689"/>
        <v>18.661363636363635</v>
      </c>
      <c r="AB2959" s="68">
        <f t="shared" si="1690"/>
        <v>6.1253561253561212E-2</v>
      </c>
      <c r="AC2959" s="69">
        <f t="shared" si="1691"/>
        <v>6.3325563325563217E-2</v>
      </c>
      <c r="AD2959" s="70">
        <f>_xlfn.PERCENTILE.EXC(AC2959:$AC$5675,0.5)</f>
        <v>7.7150503377086732E-2</v>
      </c>
      <c r="AE2959" s="70">
        <f>_xlfn.PERCENTILE.EXC($AC2959:AC$5675,0.35)</f>
        <v>4.3184607467923838E-2</v>
      </c>
      <c r="AF2959" s="71">
        <f t="shared" si="1703"/>
        <v>4.6244194233445342E-2</v>
      </c>
      <c r="AG2959" s="70">
        <f t="shared" si="1704"/>
        <v>-0.16227757222071817</v>
      </c>
      <c r="AH2959" s="70">
        <f t="shared" si="1705"/>
        <v>-0.22340702194780063</v>
      </c>
      <c r="AI2959" s="61" t="str">
        <f t="shared" si="1700"/>
        <v>Safety</v>
      </c>
      <c r="AJ2959" s="68" t="str">
        <f t="shared" si="1701"/>
        <v>Short VOL</v>
      </c>
      <c r="AK2959" s="72"/>
      <c r="AL2959" s="73"/>
      <c r="AM2959" s="72"/>
      <c r="AN2959" s="73"/>
      <c r="AO2959" s="74"/>
      <c r="AP2959" s="20"/>
      <c r="AQ2959" s="74"/>
      <c r="AR2959" s="20"/>
      <c r="AS2959" s="74"/>
      <c r="AT2959" s="20"/>
      <c r="AU2959" s="74" t="str">
        <f t="shared" si="1692"/>
        <v>00631L</v>
      </c>
      <c r="AV2959" s="20">
        <f t="shared" si="1698"/>
        <v>1</v>
      </c>
      <c r="AW2959" s="74" t="str">
        <f t="shared" si="1693"/>
        <v>00631L</v>
      </c>
      <c r="AX2959" s="20">
        <f t="shared" si="1694"/>
        <v>1</v>
      </c>
      <c r="AY2959" s="20">
        <f t="shared" si="1699"/>
        <v>1</v>
      </c>
      <c r="AZ2959" s="116">
        <v>42016</v>
      </c>
      <c r="BA2959" s="116"/>
      <c r="BB2959" s="20"/>
      <c r="BC2959" s="20"/>
      <c r="BD2959" s="76"/>
      <c r="BE2959" s="77"/>
      <c r="BF2959" s="77"/>
    </row>
    <row r="2960" spans="1:58" s="23" customFormat="1" ht="15.75" customHeight="1" x14ac:dyDescent="0.4">
      <c r="A2960" s="116">
        <v>42012</v>
      </c>
      <c r="B2960" s="112">
        <v>17.675000000000001</v>
      </c>
      <c r="C2960" s="112">
        <v>17.774999999999999</v>
      </c>
      <c r="D2960" s="112">
        <v>17.975000000000001</v>
      </c>
      <c r="E2960" s="112">
        <v>18.274999999999999</v>
      </c>
      <c r="F2960" s="112">
        <v>18.524999999999999</v>
      </c>
      <c r="G2960" s="112">
        <v>18.774999999999999</v>
      </c>
      <c r="H2960" s="113">
        <v>19.100000000000001</v>
      </c>
      <c r="I2960" s="90">
        <f t="shared" si="1695"/>
        <v>17.743181818181817</v>
      </c>
      <c r="J2960" s="90">
        <f t="shared" si="1696"/>
        <v>17.911363636363635</v>
      </c>
      <c r="K2960" s="114">
        <v>7</v>
      </c>
      <c r="L2960" s="115">
        <v>4.5454545454545456E-2</v>
      </c>
      <c r="M2960" s="90">
        <v>15.04</v>
      </c>
      <c r="N2960" s="90">
        <v>17.010000000000002</v>
      </c>
      <c r="O2960" s="90">
        <v>18.66</v>
      </c>
      <c r="P2960" s="90">
        <v>19.559999999999999</v>
      </c>
      <c r="Q2960" s="90">
        <v>20.93</v>
      </c>
      <c r="R2960" s="63">
        <f t="shared" si="1684"/>
        <v>6.1700000000000017</v>
      </c>
      <c r="S2960" s="64">
        <f t="shared" si="1683"/>
        <v>-0.11910926980838929</v>
      </c>
      <c r="T2960" s="65">
        <f t="shared" si="1702"/>
        <v>0.88418577307466184</v>
      </c>
      <c r="U2960" s="65">
        <f t="shared" si="1702"/>
        <v>0.91157556270096474</v>
      </c>
      <c r="V2960" s="65">
        <f t="shared" si="1685"/>
        <v>0.86963190184049088</v>
      </c>
      <c r="W2960" s="65">
        <f t="shared" si="1686"/>
        <v>0.81270903010033457</v>
      </c>
      <c r="X2960" s="61">
        <f t="shared" si="1697"/>
        <v>5.6577086280055365E-3</v>
      </c>
      <c r="Y2960" s="66">
        <f t="shared" si="1687"/>
        <v>4.5143638850889352E-2</v>
      </c>
      <c r="Z2960" s="61">
        <f t="shared" si="1688"/>
        <v>9.4786729857819808E-3</v>
      </c>
      <c r="AA2960" s="67">
        <f t="shared" si="1689"/>
        <v>17.743181818181817</v>
      </c>
      <c r="AB2960" s="68">
        <f t="shared" si="1690"/>
        <v>3.9094650205761264E-2</v>
      </c>
      <c r="AC2960" s="69">
        <f t="shared" si="1691"/>
        <v>4.3102987547431845E-2</v>
      </c>
      <c r="AD2960" s="70">
        <f>_xlfn.PERCENTILE.EXC(AC2960:$AC$5675,0.5)</f>
        <v>7.7235589241286012E-2</v>
      </c>
      <c r="AE2960" s="70">
        <f>_xlfn.PERCENTILE.EXC($AC2960:AC$5675,0.35)</f>
        <v>4.3098375804468854E-2</v>
      </c>
      <c r="AF2960" s="71">
        <f t="shared" si="1703"/>
        <v>4.6244194233445342E-2</v>
      </c>
      <c r="AG2960" s="70">
        <f t="shared" si="1704"/>
        <v>-0.16227757222071817</v>
      </c>
      <c r="AH2960" s="70">
        <f t="shared" si="1705"/>
        <v>-0.22340702194780063</v>
      </c>
      <c r="AI2960" s="61" t="str">
        <f t="shared" si="1700"/>
        <v>Safety</v>
      </c>
      <c r="AJ2960" s="68" t="str">
        <f t="shared" si="1701"/>
        <v>Safety</v>
      </c>
      <c r="AK2960" s="72"/>
      <c r="AL2960" s="73"/>
      <c r="AM2960" s="72"/>
      <c r="AN2960" s="73"/>
      <c r="AO2960" s="74"/>
      <c r="AP2960" s="20"/>
      <c r="AQ2960" s="74"/>
      <c r="AR2960" s="20"/>
      <c r="AS2960" s="74"/>
      <c r="AT2960" s="20"/>
      <c r="AU2960" s="74" t="str">
        <f t="shared" si="1692"/>
        <v>00635U</v>
      </c>
      <c r="AV2960" s="20">
        <f t="shared" si="1698"/>
        <v>0</v>
      </c>
      <c r="AW2960" s="74" t="str">
        <f t="shared" si="1693"/>
        <v>00631L</v>
      </c>
      <c r="AX2960" s="20">
        <f t="shared" si="1694"/>
        <v>1</v>
      </c>
      <c r="AY2960" s="20">
        <f t="shared" si="1699"/>
        <v>1</v>
      </c>
      <c r="AZ2960" s="116">
        <v>42013</v>
      </c>
      <c r="BA2960" s="116"/>
      <c r="BB2960" s="20"/>
      <c r="BC2960" s="20"/>
      <c r="BD2960" s="76"/>
      <c r="BE2960" s="77"/>
      <c r="BF2960" s="77"/>
    </row>
    <row r="2961" spans="1:58" s="23" customFormat="1" ht="15.75" customHeight="1" x14ac:dyDescent="0.4">
      <c r="A2961" s="116">
        <v>42011</v>
      </c>
      <c r="B2961" s="112">
        <v>18.850000000000001</v>
      </c>
      <c r="C2961" s="112">
        <v>18.725000000000001</v>
      </c>
      <c r="D2961" s="112">
        <v>18.824999999999999</v>
      </c>
      <c r="E2961" s="112">
        <v>19.100000000000001</v>
      </c>
      <c r="F2961" s="112">
        <v>19.324999999999999</v>
      </c>
      <c r="G2961" s="112">
        <v>19.524999999999999</v>
      </c>
      <c r="H2961" s="113">
        <v>19.824999999999999</v>
      </c>
      <c r="I2961" s="90">
        <f t="shared" si="1695"/>
        <v>18.770454545454548</v>
      </c>
      <c r="J2961" s="90">
        <f t="shared" si="1696"/>
        <v>18.788636363636364</v>
      </c>
      <c r="K2961" s="114">
        <v>8</v>
      </c>
      <c r="L2961" s="115">
        <v>4.5454545454545456E-2</v>
      </c>
      <c r="M2961" s="90">
        <v>17.59</v>
      </c>
      <c r="N2961" s="90">
        <v>19.309999999999999</v>
      </c>
      <c r="O2961" s="90">
        <v>20.079999999999998</v>
      </c>
      <c r="P2961" s="90">
        <v>20.92</v>
      </c>
      <c r="Q2961" s="90">
        <v>21.82</v>
      </c>
      <c r="R2961" s="63">
        <f t="shared" si="1684"/>
        <v>4.1000000000000014</v>
      </c>
      <c r="S2961" s="64">
        <f t="shared" si="1683"/>
        <v>-8.570075757575768E-2</v>
      </c>
      <c r="T2961" s="65">
        <f t="shared" si="1702"/>
        <v>0.91092698083894363</v>
      </c>
      <c r="U2961" s="65">
        <f t="shared" si="1702"/>
        <v>0.9616533864541833</v>
      </c>
      <c r="V2961" s="65">
        <f t="shared" si="1685"/>
        <v>0.92304015296367103</v>
      </c>
      <c r="W2961" s="65">
        <f t="shared" si="1686"/>
        <v>0.88496791934005492</v>
      </c>
      <c r="X2961" s="61">
        <f t="shared" si="1697"/>
        <v>-6.6312997347480101E-3</v>
      </c>
      <c r="Y2961" s="66">
        <f t="shared" si="1687"/>
        <v>3.7958115183245961E-2</v>
      </c>
      <c r="Z2961" s="61">
        <f t="shared" si="1688"/>
        <v>9.6864027121915195E-4</v>
      </c>
      <c r="AA2961" s="67">
        <f t="shared" si="1689"/>
        <v>18.770454545454548</v>
      </c>
      <c r="AB2961" s="68">
        <f t="shared" si="1690"/>
        <v>-2.3821853961677748E-2</v>
      </c>
      <c r="AC2961" s="69">
        <f t="shared" si="1691"/>
        <v>-2.7941245704062694E-2</v>
      </c>
      <c r="AD2961" s="70">
        <f>_xlfn.PERCENTILE.EXC(AC2961:$AC$5675,0.5)</f>
        <v>7.7320675105485279E-2</v>
      </c>
      <c r="AE2961" s="70">
        <f>_xlfn.PERCENTILE.EXC($AC2961:AC$5675,0.35)</f>
        <v>4.3229333444711956E-2</v>
      </c>
      <c r="AF2961" s="71">
        <f t="shared" si="1703"/>
        <v>4.6893966339424151E-2</v>
      </c>
      <c r="AG2961" s="70">
        <f t="shared" si="1704"/>
        <v>-0.16227757222071817</v>
      </c>
      <c r="AH2961" s="70">
        <f t="shared" si="1705"/>
        <v>-0.22340702194780063</v>
      </c>
      <c r="AI2961" s="61" t="str">
        <f t="shared" si="1700"/>
        <v>Safety</v>
      </c>
      <c r="AJ2961" s="68" t="str">
        <f t="shared" si="1701"/>
        <v>Safety</v>
      </c>
      <c r="AK2961" s="72"/>
      <c r="AL2961" s="73"/>
      <c r="AM2961" s="72"/>
      <c r="AN2961" s="73"/>
      <c r="AO2961" s="74"/>
      <c r="AP2961" s="20"/>
      <c r="AQ2961" s="74"/>
      <c r="AR2961" s="20"/>
      <c r="AS2961" s="74"/>
      <c r="AT2961" s="20"/>
      <c r="AU2961" s="74" t="str">
        <f t="shared" si="1692"/>
        <v>00635U</v>
      </c>
      <c r="AV2961" s="20">
        <f t="shared" si="1698"/>
        <v>0</v>
      </c>
      <c r="AW2961" s="74" t="str">
        <f t="shared" si="1693"/>
        <v>00635U</v>
      </c>
      <c r="AX2961" s="20">
        <f t="shared" si="1694"/>
        <v>0</v>
      </c>
      <c r="AY2961" s="20">
        <f t="shared" si="1699"/>
        <v>1</v>
      </c>
      <c r="AZ2961" s="116">
        <v>42012</v>
      </c>
      <c r="BA2961" s="116"/>
      <c r="BB2961" s="20"/>
      <c r="BC2961" s="20"/>
      <c r="BD2961" s="76"/>
      <c r="BE2961" s="77"/>
      <c r="BF2961" s="77"/>
    </row>
    <row r="2962" spans="1:58" s="23" customFormat="1" ht="15.75" customHeight="1" x14ac:dyDescent="0.4">
      <c r="A2962" s="116">
        <v>42010</v>
      </c>
      <c r="B2962" s="112">
        <v>19.875</v>
      </c>
      <c r="C2962" s="112">
        <v>19.675000000000001</v>
      </c>
      <c r="D2962" s="112">
        <v>19.625</v>
      </c>
      <c r="E2962" s="112">
        <v>19.824999999999999</v>
      </c>
      <c r="F2962" s="112">
        <v>19.95</v>
      </c>
      <c r="G2962" s="112">
        <v>20.125</v>
      </c>
      <c r="H2962" s="113">
        <v>20.399999999999999</v>
      </c>
      <c r="I2962" s="90">
        <f t="shared" si="1695"/>
        <v>19.756818181818183</v>
      </c>
      <c r="J2962" s="90">
        <f t="shared" si="1696"/>
        <v>19.645454545454545</v>
      </c>
      <c r="K2962" s="114">
        <v>9</v>
      </c>
      <c r="L2962" s="115">
        <v>4.5454545454545456E-2</v>
      </c>
      <c r="M2962" s="90">
        <v>20.53</v>
      </c>
      <c r="N2962" s="90">
        <v>21.12</v>
      </c>
      <c r="O2962" s="90">
        <v>21.42</v>
      </c>
      <c r="P2962" s="90">
        <v>21.73</v>
      </c>
      <c r="Q2962" s="90">
        <v>22.37</v>
      </c>
      <c r="R2962" s="63">
        <f t="shared" si="1684"/>
        <v>1.5</v>
      </c>
      <c r="S2962" s="64">
        <f t="shared" ref="S2962:S3025" si="1706">(N2962-N2963)/N2963</f>
        <v>6.0240963855421645E-2</v>
      </c>
      <c r="T2962" s="65">
        <f t="shared" si="1702"/>
        <v>0.97206439393939392</v>
      </c>
      <c r="U2962" s="65">
        <f t="shared" si="1702"/>
        <v>0.98599439775910358</v>
      </c>
      <c r="V2962" s="65">
        <f t="shared" si="1685"/>
        <v>0.97192820984813622</v>
      </c>
      <c r="W2962" s="65">
        <f t="shared" si="1686"/>
        <v>0.94412159141707641</v>
      </c>
      <c r="X2962" s="61">
        <f t="shared" si="1697"/>
        <v>-1.0062893081760971E-2</v>
      </c>
      <c r="Y2962" s="66">
        <f t="shared" si="1687"/>
        <v>2.9003783102143722E-2</v>
      </c>
      <c r="Z2962" s="61">
        <f t="shared" si="1688"/>
        <v>-5.6367191993558913E-3</v>
      </c>
      <c r="AA2962" s="67">
        <f t="shared" si="1689"/>
        <v>19.756818181818183</v>
      </c>
      <c r="AB2962" s="68">
        <f t="shared" si="1690"/>
        <v>-5.8948863636363681E-2</v>
      </c>
      <c r="AC2962" s="69">
        <f t="shared" si="1691"/>
        <v>-6.4544593663911853E-2</v>
      </c>
      <c r="AD2962" s="70">
        <f>_xlfn.PERCENTILE.EXC(AC2962:$AC$5675,0.5)</f>
        <v>7.7329056290718887E-2</v>
      </c>
      <c r="AE2962" s="70">
        <f>_xlfn.PERCENTILE.EXC($AC2962:AC$5675,0.35)</f>
        <v>4.3377962744870435E-2</v>
      </c>
      <c r="AF2962" s="71">
        <f t="shared" si="1703"/>
        <v>4.7712327588243467E-2</v>
      </c>
      <c r="AG2962" s="70">
        <f t="shared" si="1704"/>
        <v>-0.16227757222071817</v>
      </c>
      <c r="AH2962" s="70">
        <f t="shared" si="1705"/>
        <v>-0.22340702194780063</v>
      </c>
      <c r="AI2962" s="61" t="str">
        <f t="shared" si="1700"/>
        <v>Safety</v>
      </c>
      <c r="AJ2962" s="68" t="str">
        <f t="shared" si="1701"/>
        <v>Safety</v>
      </c>
      <c r="AK2962" s="72"/>
      <c r="AL2962" s="73"/>
      <c r="AM2962" s="72"/>
      <c r="AN2962" s="73"/>
      <c r="AO2962" s="74"/>
      <c r="AP2962" s="20"/>
      <c r="AQ2962" s="74"/>
      <c r="AR2962" s="20"/>
      <c r="AS2962" s="74"/>
      <c r="AT2962" s="20"/>
      <c r="AU2962" s="74" t="str">
        <f t="shared" si="1692"/>
        <v>00635U</v>
      </c>
      <c r="AV2962" s="20">
        <f t="shared" si="1698"/>
        <v>0</v>
      </c>
      <c r="AW2962" s="74" t="str">
        <f t="shared" si="1693"/>
        <v>00635U</v>
      </c>
      <c r="AX2962" s="20">
        <f t="shared" si="1694"/>
        <v>0</v>
      </c>
      <c r="AY2962" s="20">
        <f t="shared" si="1699"/>
        <v>1</v>
      </c>
      <c r="AZ2962" s="116">
        <v>42011</v>
      </c>
      <c r="BA2962" s="116"/>
      <c r="BB2962" s="20"/>
      <c r="BC2962" s="20"/>
      <c r="BD2962" s="76"/>
      <c r="BE2962" s="77"/>
      <c r="BF2962" s="77"/>
    </row>
    <row r="2963" spans="1:58" s="23" customFormat="1" ht="15.75" customHeight="1" x14ac:dyDescent="0.4">
      <c r="A2963" s="116">
        <v>42009</v>
      </c>
      <c r="B2963" s="112">
        <v>19.125</v>
      </c>
      <c r="C2963" s="112">
        <v>19.2</v>
      </c>
      <c r="D2963" s="112">
        <v>19.324999999999999</v>
      </c>
      <c r="E2963" s="112">
        <v>19.574999999999999</v>
      </c>
      <c r="F2963" s="112">
        <v>19.774999999999999</v>
      </c>
      <c r="G2963" s="112">
        <v>19.925000000000001</v>
      </c>
      <c r="H2963" s="113">
        <v>20.225000000000001</v>
      </c>
      <c r="I2963" s="90">
        <f t="shared" si="1695"/>
        <v>19.165909090909089</v>
      </c>
      <c r="J2963" s="90">
        <f t="shared" si="1696"/>
        <v>19.268181818181816</v>
      </c>
      <c r="K2963" s="114">
        <v>10</v>
      </c>
      <c r="L2963" s="115">
        <v>4.5454545454545456E-2</v>
      </c>
      <c r="M2963" s="90">
        <v>19.45</v>
      </c>
      <c r="N2963" s="90">
        <v>19.920000000000002</v>
      </c>
      <c r="O2963" s="90">
        <v>20.79</v>
      </c>
      <c r="P2963" s="90">
        <v>21.4</v>
      </c>
      <c r="Q2963" s="90">
        <v>21.98</v>
      </c>
      <c r="R2963" s="63">
        <f t="shared" si="1684"/>
        <v>2.8199999999999932</v>
      </c>
      <c r="S2963" s="64">
        <f t="shared" si="1706"/>
        <v>0.11973018549747064</v>
      </c>
      <c r="T2963" s="65">
        <f t="shared" si="1702"/>
        <v>0.97640562248995977</v>
      </c>
      <c r="U2963" s="65">
        <f t="shared" si="1702"/>
        <v>0.95815295815295831</v>
      </c>
      <c r="V2963" s="65">
        <f t="shared" si="1685"/>
        <v>0.93084112149532727</v>
      </c>
      <c r="W2963" s="65">
        <f t="shared" si="1686"/>
        <v>0.90627843494085536</v>
      </c>
      <c r="X2963" s="61">
        <f t="shared" si="1697"/>
        <v>3.921568627450943E-3</v>
      </c>
      <c r="Y2963" s="66">
        <f t="shared" si="1687"/>
        <v>3.3205619412516076E-2</v>
      </c>
      <c r="Z2963" s="61">
        <f t="shared" si="1688"/>
        <v>5.3361792956243001E-3</v>
      </c>
      <c r="AA2963" s="67">
        <f t="shared" si="1689"/>
        <v>19.165909090909089</v>
      </c>
      <c r="AB2963" s="68">
        <f t="shared" si="1690"/>
        <v>-3.9909638554216947E-2</v>
      </c>
      <c r="AC2963" s="69">
        <f t="shared" si="1691"/>
        <v>-3.7855969331873116E-2</v>
      </c>
      <c r="AD2963" s="70">
        <f>_xlfn.PERCENTILE.EXC(AC2963:$AC$5675,0.5)</f>
        <v>7.7337437475952495E-2</v>
      </c>
      <c r="AE2963" s="70">
        <f>_xlfn.PERCENTILE.EXC($AC2963:AC$5675,0.35)</f>
        <v>4.3385525613946693E-2</v>
      </c>
      <c r="AF2963" s="71">
        <f t="shared" si="1703"/>
        <v>4.8255548998302089E-2</v>
      </c>
      <c r="AG2963" s="70">
        <f t="shared" si="1704"/>
        <v>-0.16227757222071817</v>
      </c>
      <c r="AH2963" s="70">
        <f t="shared" si="1705"/>
        <v>-0.22340702194780063</v>
      </c>
      <c r="AI2963" s="61" t="str">
        <f t="shared" si="1700"/>
        <v>Safety</v>
      </c>
      <c r="AJ2963" s="68" t="str">
        <f t="shared" si="1701"/>
        <v>Safety</v>
      </c>
      <c r="AK2963" s="72"/>
      <c r="AL2963" s="73"/>
      <c r="AM2963" s="72"/>
      <c r="AN2963" s="73"/>
      <c r="AO2963" s="74"/>
      <c r="AP2963" s="20"/>
      <c r="AQ2963" s="74"/>
      <c r="AR2963" s="20"/>
      <c r="AS2963" s="74"/>
      <c r="AT2963" s="20"/>
      <c r="AU2963" s="74" t="str">
        <f t="shared" si="1692"/>
        <v>00635U</v>
      </c>
      <c r="AV2963" s="20">
        <f t="shared" si="1698"/>
        <v>0</v>
      </c>
      <c r="AW2963" s="74" t="str">
        <f t="shared" si="1693"/>
        <v>00635U</v>
      </c>
      <c r="AX2963" s="20">
        <f t="shared" si="1694"/>
        <v>0</v>
      </c>
      <c r="AY2963" s="20">
        <f t="shared" si="1699"/>
        <v>1</v>
      </c>
      <c r="AZ2963" s="116">
        <v>42010</v>
      </c>
      <c r="BA2963" s="116"/>
      <c r="BB2963" s="20"/>
      <c r="BC2963" s="20"/>
      <c r="BD2963" s="76"/>
      <c r="BE2963" s="77"/>
      <c r="BF2963" s="77"/>
    </row>
    <row r="2964" spans="1:58" s="23" customFormat="1" ht="15.75" customHeight="1" x14ac:dyDescent="0.4">
      <c r="A2964" s="116">
        <v>42006</v>
      </c>
      <c r="B2964" s="112">
        <v>17.824999999999999</v>
      </c>
      <c r="C2964" s="112">
        <v>18.225000000000001</v>
      </c>
      <c r="D2964" s="112">
        <v>18.475000000000001</v>
      </c>
      <c r="E2964" s="112">
        <v>18.774999999999999</v>
      </c>
      <c r="F2964" s="112">
        <v>19.074999999999999</v>
      </c>
      <c r="G2964" s="112">
        <v>19.324999999999999</v>
      </c>
      <c r="H2964" s="113">
        <v>19.600000000000001</v>
      </c>
      <c r="I2964" s="90">
        <f t="shared" si="1695"/>
        <v>18.024999999999999</v>
      </c>
      <c r="J2964" s="90">
        <f t="shared" si="1696"/>
        <v>18.350000000000001</v>
      </c>
      <c r="K2964" s="114">
        <v>11</v>
      </c>
      <c r="L2964" s="115">
        <v>4.5454545454545456E-2</v>
      </c>
      <c r="M2964" s="90">
        <v>16.47</v>
      </c>
      <c r="N2964" s="90">
        <v>17.79</v>
      </c>
      <c r="O2964" s="90">
        <v>19.46</v>
      </c>
      <c r="P2964" s="90">
        <v>20.239999999999998</v>
      </c>
      <c r="Q2964" s="90">
        <v>21.22</v>
      </c>
      <c r="R2964" s="63">
        <f t="shared" si="1684"/>
        <v>5.4400000000000048</v>
      </c>
      <c r="S2964" s="64">
        <f t="shared" si="1706"/>
        <v>-7.3437500000000017E-2</v>
      </c>
      <c r="T2964" s="65">
        <f t="shared" si="1702"/>
        <v>0.92580101180438445</v>
      </c>
      <c r="U2964" s="65">
        <f t="shared" si="1702"/>
        <v>0.91418293936279538</v>
      </c>
      <c r="V2964" s="65">
        <f t="shared" si="1685"/>
        <v>0.87895256916996045</v>
      </c>
      <c r="W2964" s="65">
        <f t="shared" si="1686"/>
        <v>0.83836003770028278</v>
      </c>
      <c r="X2964" s="61">
        <f t="shared" si="1697"/>
        <v>2.2440392706872491E-2</v>
      </c>
      <c r="Y2964" s="66">
        <f t="shared" si="1687"/>
        <v>4.3941411451398293E-2</v>
      </c>
      <c r="Z2964" s="61">
        <f t="shared" si="1688"/>
        <v>1.8030513176144403E-2</v>
      </c>
      <c r="AA2964" s="67">
        <f t="shared" si="1689"/>
        <v>18.024999999999999</v>
      </c>
      <c r="AB2964" s="68">
        <f t="shared" si="1690"/>
        <v>1.9673974142776921E-3</v>
      </c>
      <c r="AC2964" s="69">
        <f t="shared" si="1691"/>
        <v>1.3209668353007277E-2</v>
      </c>
      <c r="AD2964" s="70">
        <f>_xlfn.PERCENTILE.EXC(AC2964:$AC$5675,0.5)</f>
        <v>7.7352581171838727E-2</v>
      </c>
      <c r="AE2964" s="70">
        <f>_xlfn.PERCENTILE.EXC($AC2964:AC$5675,0.35)</f>
        <v>4.3391082858785422E-2</v>
      </c>
      <c r="AF2964" s="71">
        <f t="shared" si="1703"/>
        <v>4.8657530992670457E-2</v>
      </c>
      <c r="AG2964" s="70">
        <f t="shared" si="1704"/>
        <v>-0.16227757222071817</v>
      </c>
      <c r="AH2964" s="70">
        <f t="shared" si="1705"/>
        <v>-0.22340702194780063</v>
      </c>
      <c r="AI2964" s="61" t="str">
        <f t="shared" si="1700"/>
        <v>Safety</v>
      </c>
      <c r="AJ2964" s="68" t="str">
        <f t="shared" si="1701"/>
        <v>Safety</v>
      </c>
      <c r="AK2964" s="72"/>
      <c r="AL2964" s="73"/>
      <c r="AM2964" s="72"/>
      <c r="AN2964" s="73"/>
      <c r="AO2964" s="74"/>
      <c r="AP2964" s="20"/>
      <c r="AQ2964" s="74"/>
      <c r="AR2964" s="20"/>
      <c r="AS2964" s="74"/>
      <c r="AT2964" s="20"/>
      <c r="AU2964" s="74" t="str">
        <f t="shared" si="1692"/>
        <v>00635U</v>
      </c>
      <c r="AV2964" s="20">
        <f t="shared" si="1698"/>
        <v>0</v>
      </c>
      <c r="AW2964" s="74" t="str">
        <f t="shared" si="1693"/>
        <v>00635U</v>
      </c>
      <c r="AX2964" s="20">
        <f t="shared" si="1694"/>
        <v>0</v>
      </c>
      <c r="AY2964" s="20">
        <f t="shared" si="1699"/>
        <v>1</v>
      </c>
      <c r="AZ2964" s="116">
        <v>42009</v>
      </c>
      <c r="BA2964" s="116"/>
      <c r="BB2964" s="20"/>
      <c r="BC2964" s="20"/>
      <c r="BD2964" s="76"/>
      <c r="BE2964" s="77"/>
      <c r="BF2964" s="77"/>
    </row>
    <row r="2965" spans="1:58" s="23" customFormat="1" ht="15.75" customHeight="1" x14ac:dyDescent="0.4">
      <c r="A2965" s="116">
        <v>42004</v>
      </c>
      <c r="B2965" s="112">
        <v>18.024999999999999</v>
      </c>
      <c r="C2965" s="112">
        <v>18.225000000000001</v>
      </c>
      <c r="D2965" s="112">
        <v>18.375</v>
      </c>
      <c r="E2965" s="112">
        <v>18.625</v>
      </c>
      <c r="F2965" s="112">
        <v>18.875</v>
      </c>
      <c r="G2965" s="112">
        <v>19.125</v>
      </c>
      <c r="H2965" s="113">
        <v>19.475000000000001</v>
      </c>
      <c r="I2965" s="90">
        <f t="shared" si="1695"/>
        <v>18.115909090909092</v>
      </c>
      <c r="J2965" s="90">
        <f t="shared" si="1696"/>
        <v>18.293181818181818</v>
      </c>
      <c r="K2965" s="114">
        <v>12</v>
      </c>
      <c r="L2965" s="115">
        <v>4.5454545454545456E-2</v>
      </c>
      <c r="M2965" s="90">
        <v>18.95</v>
      </c>
      <c r="N2965" s="90">
        <v>19.2</v>
      </c>
      <c r="O2965" s="90">
        <v>19.739999999999998</v>
      </c>
      <c r="P2965" s="90">
        <v>20.420000000000002</v>
      </c>
      <c r="Q2965" s="90">
        <v>21.34</v>
      </c>
      <c r="R2965" s="63">
        <f t="shared" si="1684"/>
        <v>2.009999999999998</v>
      </c>
      <c r="S2965" s="64">
        <f t="shared" si="1706"/>
        <v>0.20603015075376879</v>
      </c>
      <c r="T2965" s="65">
        <f t="shared" si="1702"/>
        <v>0.98697916666666663</v>
      </c>
      <c r="U2965" s="65">
        <f t="shared" si="1702"/>
        <v>0.97264437689969607</v>
      </c>
      <c r="V2965" s="65">
        <f t="shared" si="1685"/>
        <v>0.94025465230166494</v>
      </c>
      <c r="W2965" s="65">
        <f t="shared" si="1686"/>
        <v>0.89971883786316775</v>
      </c>
      <c r="X2965" s="61">
        <f t="shared" si="1697"/>
        <v>1.1095700416088924E-2</v>
      </c>
      <c r="Y2965" s="66">
        <f t="shared" si="1687"/>
        <v>4.5637583892617524E-2</v>
      </c>
      <c r="Z2965" s="61">
        <f t="shared" si="1688"/>
        <v>9.7854723372223559E-3</v>
      </c>
      <c r="AA2965" s="67">
        <f t="shared" si="1689"/>
        <v>18.115909090909092</v>
      </c>
      <c r="AB2965" s="68">
        <f t="shared" si="1690"/>
        <v>-6.1197916666666706E-2</v>
      </c>
      <c r="AC2965" s="69">
        <f t="shared" si="1691"/>
        <v>-5.6463068181818087E-2</v>
      </c>
      <c r="AD2965" s="70">
        <f>_xlfn.PERCENTILE.EXC(AC2965:$AC$5675,0.5)</f>
        <v>7.736772486772496E-2</v>
      </c>
      <c r="AE2965" s="70">
        <f>_xlfn.PERCENTILE.EXC($AC2965:AC$5675,0.35)</f>
        <v>4.3416779493027503E-2</v>
      </c>
      <c r="AF2965" s="71">
        <f t="shared" si="1703"/>
        <v>4.9023068371317424E-2</v>
      </c>
      <c r="AG2965" s="70">
        <f t="shared" si="1704"/>
        <v>-0.16227757222071817</v>
      </c>
      <c r="AH2965" s="70">
        <f t="shared" si="1705"/>
        <v>-0.22340702194780063</v>
      </c>
      <c r="AI2965" s="61" t="str">
        <f t="shared" si="1700"/>
        <v>Safety</v>
      </c>
      <c r="AJ2965" s="68" t="str">
        <f t="shared" si="1701"/>
        <v>Safety</v>
      </c>
      <c r="AK2965" s="72"/>
      <c r="AL2965" s="73"/>
      <c r="AM2965" s="72"/>
      <c r="AN2965" s="73"/>
      <c r="AO2965" s="74"/>
      <c r="AP2965" s="20"/>
      <c r="AQ2965" s="74"/>
      <c r="AR2965" s="20"/>
      <c r="AS2965" s="74"/>
      <c r="AT2965" s="20"/>
      <c r="AU2965" s="74" t="str">
        <f t="shared" si="1692"/>
        <v>00635U</v>
      </c>
      <c r="AV2965" s="20">
        <f t="shared" si="1698"/>
        <v>0</v>
      </c>
      <c r="AW2965" s="74" t="str">
        <f t="shared" si="1693"/>
        <v>00635U</v>
      </c>
      <c r="AX2965" s="20">
        <f t="shared" si="1694"/>
        <v>0</v>
      </c>
      <c r="AY2965" s="20">
        <f t="shared" si="1699"/>
        <v>1</v>
      </c>
      <c r="AZ2965" s="116">
        <v>42006</v>
      </c>
      <c r="BA2965" s="116"/>
      <c r="BB2965" s="20"/>
      <c r="BC2965" s="20"/>
      <c r="BD2965" s="76"/>
      <c r="BE2965" s="77"/>
      <c r="BF2965" s="77"/>
    </row>
    <row r="2966" spans="1:58" s="23" customFormat="1" ht="15.75" customHeight="1" x14ac:dyDescent="0.4">
      <c r="A2966" s="116">
        <v>42003</v>
      </c>
      <c r="B2966" s="112">
        <v>16.425000000000001</v>
      </c>
      <c r="C2966" s="112">
        <v>17.024999999999999</v>
      </c>
      <c r="D2966" s="112">
        <v>17.375</v>
      </c>
      <c r="E2966" s="112">
        <v>17.824999999999999</v>
      </c>
      <c r="F2966" s="112">
        <v>18.175000000000001</v>
      </c>
      <c r="G2966" s="112">
        <v>18.475000000000001</v>
      </c>
      <c r="H2966" s="113">
        <v>18.875</v>
      </c>
      <c r="I2966" s="90">
        <f t="shared" si="1695"/>
        <v>16.670454545454547</v>
      </c>
      <c r="J2966" s="90">
        <f t="shared" si="1696"/>
        <v>17.168181818181818</v>
      </c>
      <c r="K2966" s="114">
        <v>13</v>
      </c>
      <c r="L2966" s="115">
        <v>4.5454545454545456E-2</v>
      </c>
      <c r="M2966" s="90">
        <v>13.86</v>
      </c>
      <c r="N2966" s="90">
        <v>15.92</v>
      </c>
      <c r="O2966" s="90">
        <v>18.02</v>
      </c>
      <c r="P2966" s="90">
        <v>19.34</v>
      </c>
      <c r="Q2966" s="90">
        <v>20.56</v>
      </c>
      <c r="R2966" s="63">
        <f t="shared" si="1684"/>
        <v>7.5799999999999983</v>
      </c>
      <c r="S2966" s="64">
        <f t="shared" si="1706"/>
        <v>5.7104913678618821E-2</v>
      </c>
      <c r="T2966" s="65">
        <f t="shared" si="1702"/>
        <v>0.87060301507537685</v>
      </c>
      <c r="U2966" s="65">
        <f t="shared" si="1702"/>
        <v>0.8834628190899001</v>
      </c>
      <c r="V2966" s="65">
        <f t="shared" si="1685"/>
        <v>0.8231644260599793</v>
      </c>
      <c r="W2966" s="65">
        <f t="shared" si="1686"/>
        <v>0.77431906614785995</v>
      </c>
      <c r="X2966" s="61">
        <f t="shared" si="1697"/>
        <v>3.652968036529667E-2</v>
      </c>
      <c r="Y2966" s="66">
        <f t="shared" si="1687"/>
        <v>5.8906030855540012E-2</v>
      </c>
      <c r="Z2966" s="61">
        <f t="shared" si="1688"/>
        <v>2.9856850715746331E-2</v>
      </c>
      <c r="AA2966" s="67">
        <f t="shared" si="1689"/>
        <v>16.670454545454547</v>
      </c>
      <c r="AB2966" s="68">
        <f t="shared" si="1690"/>
        <v>3.1721105527638238E-2</v>
      </c>
      <c r="AC2966" s="69">
        <f t="shared" si="1691"/>
        <v>4.713910461397907E-2</v>
      </c>
      <c r="AD2966" s="70">
        <f>_xlfn.PERCENTILE.EXC(AC2966:$AC$5675,0.5)</f>
        <v>7.7381276131276128E-2</v>
      </c>
      <c r="AE2966" s="70">
        <f>_xlfn.PERCENTILE.EXC($AC2966:AC$5675,0.35)</f>
        <v>4.3488610236069786E-2</v>
      </c>
      <c r="AF2966" s="71">
        <f t="shared" si="1703"/>
        <v>4.9125827461029184E-2</v>
      </c>
      <c r="AG2966" s="70">
        <f t="shared" si="1704"/>
        <v>-0.16227757222071817</v>
      </c>
      <c r="AH2966" s="70">
        <f t="shared" si="1705"/>
        <v>-0.22340702194780063</v>
      </c>
      <c r="AI2966" s="61" t="str">
        <f t="shared" si="1700"/>
        <v>Safety</v>
      </c>
      <c r="AJ2966" s="68" t="str">
        <f t="shared" si="1701"/>
        <v>Safety</v>
      </c>
      <c r="AK2966" s="72"/>
      <c r="AL2966" s="73"/>
      <c r="AM2966" s="72"/>
      <c r="AN2966" s="73"/>
      <c r="AO2966" s="74"/>
      <c r="AP2966" s="20"/>
      <c r="AQ2966" s="74"/>
      <c r="AR2966" s="20"/>
      <c r="AS2966" s="74"/>
      <c r="AT2966" s="20"/>
      <c r="AU2966" s="74" t="str">
        <f t="shared" si="1692"/>
        <v>00635U</v>
      </c>
      <c r="AV2966" s="20">
        <f t="shared" si="1698"/>
        <v>0</v>
      </c>
      <c r="AW2966" s="74" t="str">
        <f t="shared" si="1693"/>
        <v>00631L</v>
      </c>
      <c r="AX2966" s="20">
        <f t="shared" si="1694"/>
        <v>1</v>
      </c>
      <c r="AY2966" s="20">
        <f t="shared" si="1699"/>
        <v>1</v>
      </c>
      <c r="AZ2966" s="116">
        <v>42004</v>
      </c>
      <c r="BA2966" s="116"/>
      <c r="BB2966" s="20"/>
      <c r="BC2966" s="20"/>
      <c r="BD2966" s="76"/>
      <c r="BE2966" s="77"/>
      <c r="BF2966" s="77"/>
    </row>
    <row r="2967" spans="1:58" s="23" customFormat="1" ht="15.75" customHeight="1" x14ac:dyDescent="0.4">
      <c r="A2967" s="116">
        <v>42002</v>
      </c>
      <c r="B2967" s="112">
        <v>16.074999999999999</v>
      </c>
      <c r="C2967" s="112">
        <v>16.725000000000001</v>
      </c>
      <c r="D2967" s="112">
        <v>17.125</v>
      </c>
      <c r="E2967" s="112">
        <v>17.625</v>
      </c>
      <c r="F2967" s="112">
        <v>18.024999999999999</v>
      </c>
      <c r="G2967" s="112">
        <v>18.324999999999999</v>
      </c>
      <c r="H2967" s="113">
        <v>18.675000000000001</v>
      </c>
      <c r="I2967" s="90">
        <f t="shared" si="1695"/>
        <v>16.311363636363637</v>
      </c>
      <c r="J2967" s="90">
        <f t="shared" si="1696"/>
        <v>16.870454545454546</v>
      </c>
      <c r="K2967" s="114">
        <v>14</v>
      </c>
      <c r="L2967" s="115">
        <v>4.5454545454545456E-2</v>
      </c>
      <c r="M2967" s="90">
        <v>12.79</v>
      </c>
      <c r="N2967" s="90">
        <v>15.06</v>
      </c>
      <c r="O2967" s="90">
        <v>17.27</v>
      </c>
      <c r="P2967" s="90">
        <v>18.79</v>
      </c>
      <c r="Q2967" s="90">
        <v>20.329999999999998</v>
      </c>
      <c r="R2967" s="63">
        <f t="shared" si="1684"/>
        <v>8.2100000000000009</v>
      </c>
      <c r="S2967" s="64">
        <f t="shared" si="1706"/>
        <v>3.8620689655172451E-2</v>
      </c>
      <c r="T2967" s="65">
        <f t="shared" si="1702"/>
        <v>0.84926958831341293</v>
      </c>
      <c r="U2967" s="65">
        <f t="shared" si="1702"/>
        <v>0.87203242617255361</v>
      </c>
      <c r="V2967" s="65">
        <f t="shared" si="1685"/>
        <v>0.80149015433741355</v>
      </c>
      <c r="W2967" s="65">
        <f t="shared" si="1686"/>
        <v>0.74077717658632569</v>
      </c>
      <c r="X2967" s="61">
        <f t="shared" si="1697"/>
        <v>4.0435458786936371E-2</v>
      </c>
      <c r="Y2967" s="66">
        <f t="shared" si="1687"/>
        <v>5.957446808510642E-2</v>
      </c>
      <c r="Z2967" s="61">
        <f t="shared" si="1688"/>
        <v>3.4276159955413096E-2</v>
      </c>
      <c r="AA2967" s="67">
        <f t="shared" si="1689"/>
        <v>16.311363636363637</v>
      </c>
      <c r="AB2967" s="68">
        <f t="shared" si="1690"/>
        <v>6.7397078353253564E-2</v>
      </c>
      <c r="AC2967" s="69">
        <f t="shared" si="1691"/>
        <v>8.3091874924544284E-2</v>
      </c>
      <c r="AD2967" s="70">
        <f>_xlfn.PERCENTILE.EXC(AC2967:$AC$5675,0.5)</f>
        <v>7.7394827394827281E-2</v>
      </c>
      <c r="AE2967" s="70">
        <f>_xlfn.PERCENTILE.EXC($AC2967:AC$5675,0.35)</f>
        <v>4.3449932143662398E-2</v>
      </c>
      <c r="AF2967" s="71">
        <f t="shared" si="1703"/>
        <v>4.9212129973077653E-2</v>
      </c>
      <c r="AG2967" s="70">
        <f t="shared" si="1704"/>
        <v>-0.16227757222071817</v>
      </c>
      <c r="AH2967" s="70">
        <f t="shared" si="1705"/>
        <v>-0.22340702194780063</v>
      </c>
      <c r="AI2967" s="61" t="str">
        <f t="shared" si="1700"/>
        <v>Short VOL</v>
      </c>
      <c r="AJ2967" s="68" t="str">
        <f t="shared" si="1701"/>
        <v>Short VOL</v>
      </c>
      <c r="AK2967" s="72"/>
      <c r="AL2967" s="73"/>
      <c r="AM2967" s="72"/>
      <c r="AN2967" s="73"/>
      <c r="AO2967" s="74"/>
      <c r="AP2967" s="20"/>
      <c r="AQ2967" s="74"/>
      <c r="AR2967" s="20"/>
      <c r="AS2967" s="74"/>
      <c r="AT2967" s="20"/>
      <c r="AU2967" s="74" t="str">
        <f t="shared" si="1692"/>
        <v>00631L</v>
      </c>
      <c r="AV2967" s="20">
        <f t="shared" si="1698"/>
        <v>1</v>
      </c>
      <c r="AW2967" s="74" t="str">
        <f t="shared" si="1693"/>
        <v>00631L</v>
      </c>
      <c r="AX2967" s="20">
        <f t="shared" si="1694"/>
        <v>1</v>
      </c>
      <c r="AY2967" s="20">
        <f t="shared" si="1699"/>
        <v>1</v>
      </c>
      <c r="AZ2967" s="116">
        <v>42003</v>
      </c>
      <c r="BA2967" s="116"/>
      <c r="BB2967" s="20"/>
      <c r="BC2967" s="20"/>
      <c r="BD2967" s="76"/>
      <c r="BE2967" s="77"/>
      <c r="BF2967" s="77"/>
    </row>
    <row r="2968" spans="1:58" s="23" customFormat="1" ht="15.75" customHeight="1" x14ac:dyDescent="0.4">
      <c r="A2968" s="116">
        <v>41999</v>
      </c>
      <c r="B2968" s="112">
        <v>15.824999999999999</v>
      </c>
      <c r="C2968" s="112">
        <v>16.524999999999999</v>
      </c>
      <c r="D2968" s="112">
        <v>17.05</v>
      </c>
      <c r="E2968" s="112">
        <v>17.574999999999999</v>
      </c>
      <c r="F2968" s="112">
        <v>17.975000000000001</v>
      </c>
      <c r="G2968" s="112">
        <v>18.274999999999999</v>
      </c>
      <c r="H2968" s="113">
        <v>18.675000000000001</v>
      </c>
      <c r="I2968" s="90">
        <f t="shared" si="1695"/>
        <v>16.047727272727272</v>
      </c>
      <c r="J2968" s="90">
        <f t="shared" si="1696"/>
        <v>16.692045454545454</v>
      </c>
      <c r="K2968" s="114">
        <v>15</v>
      </c>
      <c r="L2968" s="115">
        <v>4.5454545454545456E-2</v>
      </c>
      <c r="M2968" s="90">
        <v>12.09</v>
      </c>
      <c r="N2968" s="90">
        <v>14.5</v>
      </c>
      <c r="O2968" s="90">
        <v>17.16</v>
      </c>
      <c r="P2968" s="90">
        <v>18.96</v>
      </c>
      <c r="Q2968" s="90">
        <v>20.38</v>
      </c>
      <c r="R2968" s="63">
        <f t="shared" si="1684"/>
        <v>9.5300000000000047</v>
      </c>
      <c r="S2968" s="64">
        <f t="shared" si="1706"/>
        <v>9.0466249130132775E-3</v>
      </c>
      <c r="T2968" s="65">
        <f t="shared" si="1702"/>
        <v>0.83379310344827584</v>
      </c>
      <c r="U2968" s="65">
        <f t="shared" si="1702"/>
        <v>0.84498834498834496</v>
      </c>
      <c r="V2968" s="65">
        <f t="shared" si="1685"/>
        <v>0.76476793248945141</v>
      </c>
      <c r="W2968" s="65">
        <f t="shared" si="1686"/>
        <v>0.71148184494602551</v>
      </c>
      <c r="X2968" s="61">
        <f t="shared" si="1697"/>
        <v>4.4233807266982582E-2</v>
      </c>
      <c r="Y2968" s="66">
        <f t="shared" si="1687"/>
        <v>6.2588904694167932E-2</v>
      </c>
      <c r="Z2968" s="61">
        <f t="shared" si="1688"/>
        <v>4.0150120379549653E-2</v>
      </c>
      <c r="AA2968" s="67">
        <f t="shared" si="1689"/>
        <v>16.047727272727272</v>
      </c>
      <c r="AB2968" s="68">
        <f t="shared" si="1690"/>
        <v>9.1379310344827533E-2</v>
      </c>
      <c r="AC2968" s="69">
        <f t="shared" si="1691"/>
        <v>0.10673981191222565</v>
      </c>
      <c r="AD2968" s="70">
        <f>_xlfn.PERCENTILE.EXC(AC2968:$AC$5675,0.5)</f>
        <v>7.7381276131276128E-2</v>
      </c>
      <c r="AE2968" s="70">
        <f>_xlfn.PERCENTILE.EXC($AC2968:AC$5675,0.35)</f>
        <v>4.3411254051255024E-2</v>
      </c>
      <c r="AF2968" s="71">
        <f t="shared" si="1703"/>
        <v>4.9212129973077653E-2</v>
      </c>
      <c r="AG2968" s="70">
        <f t="shared" si="1704"/>
        <v>-0.16227757222071817</v>
      </c>
      <c r="AH2968" s="70">
        <f t="shared" si="1705"/>
        <v>-0.22340702194780063</v>
      </c>
      <c r="AI2968" s="61" t="str">
        <f t="shared" si="1700"/>
        <v>Short VOL</v>
      </c>
      <c r="AJ2968" s="68" t="str">
        <f t="shared" si="1701"/>
        <v>Short VOL</v>
      </c>
      <c r="AK2968" s="72"/>
      <c r="AL2968" s="73"/>
      <c r="AM2968" s="72"/>
      <c r="AN2968" s="73"/>
      <c r="AO2968" s="74"/>
      <c r="AP2968" s="20"/>
      <c r="AQ2968" s="74"/>
      <c r="AR2968" s="20"/>
      <c r="AS2968" s="74"/>
      <c r="AT2968" s="20"/>
      <c r="AU2968" s="74" t="str">
        <f t="shared" si="1692"/>
        <v>00631L</v>
      </c>
      <c r="AV2968" s="20">
        <f t="shared" si="1698"/>
        <v>1</v>
      </c>
      <c r="AW2968" s="74" t="str">
        <f t="shared" si="1693"/>
        <v>00631L</v>
      </c>
      <c r="AX2968" s="20">
        <f t="shared" si="1694"/>
        <v>1</v>
      </c>
      <c r="AY2968" s="20">
        <f t="shared" si="1699"/>
        <v>1</v>
      </c>
      <c r="AZ2968" s="116">
        <v>42002</v>
      </c>
      <c r="BA2968" s="116"/>
      <c r="BB2968" s="20"/>
      <c r="BC2968" s="20"/>
      <c r="BD2968" s="76"/>
      <c r="BE2968" s="77"/>
      <c r="BF2968" s="77"/>
    </row>
    <row r="2969" spans="1:58" s="23" customFormat="1" ht="15.75" customHeight="1" x14ac:dyDescent="0.4">
      <c r="A2969" s="116">
        <v>41997</v>
      </c>
      <c r="B2969" s="112">
        <v>16.225000000000001</v>
      </c>
      <c r="C2969" s="112">
        <v>16.925000000000001</v>
      </c>
      <c r="D2969" s="112">
        <v>17.375</v>
      </c>
      <c r="E2969" s="112">
        <v>17.824999999999999</v>
      </c>
      <c r="F2969" s="112">
        <v>18.225000000000001</v>
      </c>
      <c r="G2969" s="112">
        <v>18.5</v>
      </c>
      <c r="H2969" s="113">
        <v>18.875</v>
      </c>
      <c r="I2969" s="90">
        <f t="shared" si="1695"/>
        <v>16.415909090909093</v>
      </c>
      <c r="J2969" s="90">
        <f t="shared" si="1696"/>
        <v>17.047727272727272</v>
      </c>
      <c r="K2969" s="114">
        <v>16</v>
      </c>
      <c r="L2969" s="115">
        <v>4.5454545454545456E-2</v>
      </c>
      <c r="M2969" s="90">
        <v>10.35</v>
      </c>
      <c r="N2969" s="90">
        <v>14.37</v>
      </c>
      <c r="O2969" s="90">
        <v>17.260000000000002</v>
      </c>
      <c r="P2969" s="90">
        <v>19.18</v>
      </c>
      <c r="Q2969" s="90">
        <v>20.64</v>
      </c>
      <c r="R2969" s="63">
        <f t="shared" si="1684"/>
        <v>11.719999999999999</v>
      </c>
      <c r="S2969" s="64">
        <f t="shared" si="1706"/>
        <v>-2.9054054054054153E-2</v>
      </c>
      <c r="T2969" s="65">
        <f t="shared" si="1702"/>
        <v>0.72025052192066807</v>
      </c>
      <c r="U2969" s="65">
        <f t="shared" si="1702"/>
        <v>0.832560834298957</v>
      </c>
      <c r="V2969" s="65">
        <f t="shared" si="1685"/>
        <v>0.74921793534932213</v>
      </c>
      <c r="W2969" s="65">
        <f t="shared" si="1686"/>
        <v>0.69622093023255804</v>
      </c>
      <c r="X2969" s="61">
        <f t="shared" si="1697"/>
        <v>4.314329738058547E-2</v>
      </c>
      <c r="Y2969" s="66">
        <f t="shared" si="1687"/>
        <v>5.8906030855540012E-2</v>
      </c>
      <c r="Z2969" s="61">
        <f t="shared" si="1688"/>
        <v>3.8488162813235333E-2</v>
      </c>
      <c r="AA2969" s="67">
        <f t="shared" si="1689"/>
        <v>16.415909090909093</v>
      </c>
      <c r="AB2969" s="68">
        <f t="shared" si="1690"/>
        <v>0.12908837856645805</v>
      </c>
      <c r="AC2969" s="69">
        <f t="shared" si="1691"/>
        <v>0.14237363193521876</v>
      </c>
      <c r="AD2969" s="70">
        <f>_xlfn.PERCENTILE.EXC(AC2969:$AC$5675,0.5)</f>
        <v>7.736772486772496E-2</v>
      </c>
      <c r="AE2969" s="70">
        <f>_xlfn.PERCENTILE.EXC($AC2969:AC$5675,0.35)</f>
        <v>4.3393080007203287E-2</v>
      </c>
      <c r="AF2969" s="71">
        <f t="shared" si="1703"/>
        <v>4.9212129973077653E-2</v>
      </c>
      <c r="AG2969" s="70">
        <f t="shared" si="1704"/>
        <v>-0.16227757222071817</v>
      </c>
      <c r="AH2969" s="70">
        <f t="shared" si="1705"/>
        <v>-0.22340702194780063</v>
      </c>
      <c r="AI2969" s="61" t="str">
        <f t="shared" si="1700"/>
        <v>Short VOL</v>
      </c>
      <c r="AJ2969" s="68" t="str">
        <f t="shared" si="1701"/>
        <v>Short VOL</v>
      </c>
      <c r="AK2969" s="72"/>
      <c r="AL2969" s="73"/>
      <c r="AM2969" s="72"/>
      <c r="AN2969" s="73"/>
      <c r="AO2969" s="74"/>
      <c r="AP2969" s="20"/>
      <c r="AQ2969" s="74"/>
      <c r="AR2969" s="20"/>
      <c r="AS2969" s="74"/>
      <c r="AT2969" s="20"/>
      <c r="AU2969" s="74" t="str">
        <f t="shared" si="1692"/>
        <v>00631L</v>
      </c>
      <c r="AV2969" s="20">
        <f t="shared" si="1698"/>
        <v>1</v>
      </c>
      <c r="AW2969" s="74" t="str">
        <f t="shared" si="1693"/>
        <v>00631L</v>
      </c>
      <c r="AX2969" s="20">
        <f t="shared" si="1694"/>
        <v>1</v>
      </c>
      <c r="AY2969" s="20">
        <f t="shared" si="1699"/>
        <v>1</v>
      </c>
      <c r="AZ2969" s="116">
        <v>41999</v>
      </c>
      <c r="BA2969" s="116"/>
      <c r="BB2969" s="20"/>
      <c r="BC2969" s="20"/>
      <c r="BD2969" s="76"/>
      <c r="BE2969" s="77"/>
      <c r="BF2969" s="77"/>
    </row>
    <row r="2970" spans="1:58" s="23" customFormat="1" ht="15.75" customHeight="1" x14ac:dyDescent="0.4">
      <c r="A2970" s="116">
        <v>41996</v>
      </c>
      <c r="B2970" s="112">
        <v>15.925000000000001</v>
      </c>
      <c r="C2970" s="112">
        <v>16.725000000000001</v>
      </c>
      <c r="D2970" s="112">
        <v>17.274999999999999</v>
      </c>
      <c r="E2970" s="112">
        <v>17.725000000000001</v>
      </c>
      <c r="F2970" s="112">
        <v>18.074999999999999</v>
      </c>
      <c r="G2970" s="112">
        <v>18.375</v>
      </c>
      <c r="H2970" s="113">
        <v>18.725000000000001</v>
      </c>
      <c r="I2970" s="90">
        <f t="shared" si="1695"/>
        <v>16.106818181818184</v>
      </c>
      <c r="J2970" s="90">
        <f t="shared" si="1696"/>
        <v>16.850000000000001</v>
      </c>
      <c r="K2970" s="114">
        <v>17</v>
      </c>
      <c r="L2970" s="115">
        <v>4.5454545454545456E-2</v>
      </c>
      <c r="M2970" s="90">
        <v>11.1</v>
      </c>
      <c r="N2970" s="90">
        <v>14.8</v>
      </c>
      <c r="O2970" s="90">
        <v>17.940000000000001</v>
      </c>
      <c r="P2970" s="90">
        <v>19.190000000000001</v>
      </c>
      <c r="Q2970" s="90">
        <v>20.85</v>
      </c>
      <c r="R2970" s="63">
        <f t="shared" si="1684"/>
        <v>11.230000000000004</v>
      </c>
      <c r="S2970" s="64">
        <f t="shared" si="1706"/>
        <v>-2.9508196721311428E-2</v>
      </c>
      <c r="T2970" s="65">
        <f t="shared" si="1702"/>
        <v>0.74999999999999989</v>
      </c>
      <c r="U2970" s="65">
        <f t="shared" si="1702"/>
        <v>0.82497212931995534</v>
      </c>
      <c r="V2970" s="65">
        <f t="shared" si="1685"/>
        <v>0.77123501823866591</v>
      </c>
      <c r="W2970" s="65">
        <f t="shared" si="1686"/>
        <v>0.70983213429256597</v>
      </c>
      <c r="X2970" s="61">
        <f t="shared" si="1697"/>
        <v>5.0235478806907423E-2</v>
      </c>
      <c r="Y2970" s="66">
        <f t="shared" si="1687"/>
        <v>5.6417489421720729E-2</v>
      </c>
      <c r="Z2970" s="61">
        <f t="shared" si="1688"/>
        <v>4.6140821221955633E-2</v>
      </c>
      <c r="AA2970" s="67">
        <f t="shared" si="1689"/>
        <v>16.106818181818184</v>
      </c>
      <c r="AB2970" s="68">
        <f t="shared" si="1690"/>
        <v>7.6013513513513514E-2</v>
      </c>
      <c r="AC2970" s="69">
        <f t="shared" si="1691"/>
        <v>8.8298525798525901E-2</v>
      </c>
      <c r="AD2970" s="70">
        <f>_xlfn.PERCENTILE.EXC(AC2970:$AC$5675,0.5)</f>
        <v>7.7352581171838727E-2</v>
      </c>
      <c r="AE2970" s="70">
        <f>_xlfn.PERCENTILE.EXC($AC2970:AC$5675,0.35)</f>
        <v>4.3390283999418279E-2</v>
      </c>
      <c r="AF2970" s="71">
        <f t="shared" si="1703"/>
        <v>4.9212129973077653E-2</v>
      </c>
      <c r="AG2970" s="70">
        <f t="shared" si="1704"/>
        <v>-0.16227757222071817</v>
      </c>
      <c r="AH2970" s="70">
        <f t="shared" si="1705"/>
        <v>-0.22340702194780063</v>
      </c>
      <c r="AI2970" s="61" t="str">
        <f t="shared" si="1700"/>
        <v>Short VOL</v>
      </c>
      <c r="AJ2970" s="68" t="str">
        <f t="shared" si="1701"/>
        <v>Short VOL</v>
      </c>
      <c r="AK2970" s="72"/>
      <c r="AL2970" s="73"/>
      <c r="AM2970" s="72"/>
      <c r="AN2970" s="73"/>
      <c r="AO2970" s="74"/>
      <c r="AP2970" s="20"/>
      <c r="AQ2970" s="74"/>
      <c r="AR2970" s="20"/>
      <c r="AS2970" s="74"/>
      <c r="AT2970" s="20"/>
      <c r="AU2970" s="74" t="str">
        <f t="shared" si="1692"/>
        <v>00631L</v>
      </c>
      <c r="AV2970" s="20">
        <f t="shared" si="1698"/>
        <v>1</v>
      </c>
      <c r="AW2970" s="74" t="str">
        <f t="shared" si="1693"/>
        <v>00631L</v>
      </c>
      <c r="AX2970" s="20">
        <f t="shared" si="1694"/>
        <v>1</v>
      </c>
      <c r="AY2970" s="20">
        <f t="shared" si="1699"/>
        <v>1</v>
      </c>
      <c r="AZ2970" s="116">
        <v>41997</v>
      </c>
      <c r="BA2970" s="116"/>
      <c r="BB2970" s="20"/>
      <c r="BC2970" s="20"/>
      <c r="BD2970" s="76"/>
      <c r="BE2970" s="77"/>
      <c r="BF2970" s="77"/>
    </row>
    <row r="2971" spans="1:58" s="23" customFormat="1" ht="15.75" customHeight="1" x14ac:dyDescent="0.4">
      <c r="A2971" s="116">
        <v>41995</v>
      </c>
      <c r="B2971" s="112">
        <v>16.425000000000001</v>
      </c>
      <c r="C2971" s="112">
        <v>17.024999999999999</v>
      </c>
      <c r="D2971" s="112">
        <v>17.375</v>
      </c>
      <c r="E2971" s="112">
        <v>17.774999999999999</v>
      </c>
      <c r="F2971" s="112">
        <v>18.024999999999999</v>
      </c>
      <c r="G2971" s="112">
        <v>18.3</v>
      </c>
      <c r="H2971" s="113">
        <v>18.625</v>
      </c>
      <c r="I2971" s="90">
        <f t="shared" si="1695"/>
        <v>16.53409090909091</v>
      </c>
      <c r="J2971" s="90">
        <f t="shared" si="1696"/>
        <v>17.088636363636361</v>
      </c>
      <c r="K2971" s="114">
        <v>18</v>
      </c>
      <c r="L2971" s="115">
        <v>4.5454545454545456E-2</v>
      </c>
      <c r="M2971" s="90">
        <v>12.7</v>
      </c>
      <c r="N2971" s="90">
        <v>15.25</v>
      </c>
      <c r="O2971" s="90">
        <v>17.59</v>
      </c>
      <c r="P2971" s="90">
        <v>19.09</v>
      </c>
      <c r="Q2971" s="90">
        <v>20.76</v>
      </c>
      <c r="R2971" s="63">
        <f t="shared" si="1684"/>
        <v>8.73</v>
      </c>
      <c r="S2971" s="64">
        <f t="shared" si="1706"/>
        <v>-7.5197089144936238E-2</v>
      </c>
      <c r="T2971" s="65">
        <f t="shared" si="1702"/>
        <v>0.83278688524590161</v>
      </c>
      <c r="U2971" s="65">
        <f t="shared" si="1702"/>
        <v>0.86696986924388852</v>
      </c>
      <c r="V2971" s="65">
        <f t="shared" si="1685"/>
        <v>0.79884756416972236</v>
      </c>
      <c r="W2971" s="65">
        <f t="shared" si="1686"/>
        <v>0.73458574181117531</v>
      </c>
      <c r="X2971" s="61">
        <f t="shared" si="1697"/>
        <v>3.652968036529667E-2</v>
      </c>
      <c r="Y2971" s="66">
        <f t="shared" si="1687"/>
        <v>4.7819971870604869E-2</v>
      </c>
      <c r="Z2971" s="61">
        <f t="shared" si="1688"/>
        <v>3.3539518900343436E-2</v>
      </c>
      <c r="AA2971" s="67">
        <f t="shared" si="1689"/>
        <v>16.53409090909091</v>
      </c>
      <c r="AB2971" s="68">
        <f t="shared" si="1690"/>
        <v>7.7049180327868894E-2</v>
      </c>
      <c r="AC2971" s="69">
        <f t="shared" si="1691"/>
        <v>8.4202682563338363E-2</v>
      </c>
      <c r="AD2971" s="70">
        <f>_xlfn.PERCENTILE.EXC(AC2971:$AC$5675,0.5)</f>
        <v>7.7337437475952495E-2</v>
      </c>
      <c r="AE2971" s="70">
        <f>_xlfn.PERCENTILE.EXC($AC2971:AC$5675,0.35)</f>
        <v>4.3387487991633264E-2</v>
      </c>
      <c r="AF2971" s="71">
        <f t="shared" si="1703"/>
        <v>4.9212129973077653E-2</v>
      </c>
      <c r="AG2971" s="70">
        <f t="shared" si="1704"/>
        <v>-0.16227757222071817</v>
      </c>
      <c r="AH2971" s="70">
        <f t="shared" si="1705"/>
        <v>-0.22340702194780063</v>
      </c>
      <c r="AI2971" s="61" t="str">
        <f t="shared" si="1700"/>
        <v>Short VOL</v>
      </c>
      <c r="AJ2971" s="68" t="str">
        <f t="shared" si="1701"/>
        <v>Short VOL</v>
      </c>
      <c r="AK2971" s="72"/>
      <c r="AL2971" s="73"/>
      <c r="AM2971" s="72"/>
      <c r="AN2971" s="73"/>
      <c r="AO2971" s="74"/>
      <c r="AP2971" s="20"/>
      <c r="AQ2971" s="74"/>
      <c r="AR2971" s="20"/>
      <c r="AS2971" s="74"/>
      <c r="AT2971" s="20"/>
      <c r="AU2971" s="74" t="str">
        <f t="shared" si="1692"/>
        <v>00631L</v>
      </c>
      <c r="AV2971" s="20">
        <f t="shared" si="1698"/>
        <v>1</v>
      </c>
      <c r="AW2971" s="74" t="str">
        <f t="shared" si="1693"/>
        <v>00631L</v>
      </c>
      <c r="AX2971" s="20">
        <f t="shared" si="1694"/>
        <v>1</v>
      </c>
      <c r="AY2971" s="20">
        <f t="shared" si="1699"/>
        <v>1</v>
      </c>
      <c r="AZ2971" s="116">
        <v>41996</v>
      </c>
      <c r="BA2971" s="116"/>
      <c r="BB2971" s="20"/>
      <c r="BC2971" s="20"/>
      <c r="BD2971" s="76"/>
      <c r="BE2971" s="77"/>
      <c r="BF2971" s="77"/>
    </row>
    <row r="2972" spans="1:58" s="23" customFormat="1" ht="15.75" customHeight="1" x14ac:dyDescent="0.4">
      <c r="A2972" s="116">
        <v>41992</v>
      </c>
      <c r="B2972" s="112">
        <v>16.55</v>
      </c>
      <c r="C2972" s="112">
        <v>17.149999999999999</v>
      </c>
      <c r="D2972" s="112">
        <v>17.55</v>
      </c>
      <c r="E2972" s="112">
        <v>17.899999999999999</v>
      </c>
      <c r="F2972" s="112">
        <v>18.149999999999999</v>
      </c>
      <c r="G2972" s="112">
        <v>18.399999999999999</v>
      </c>
      <c r="H2972" s="113">
        <v>18.649999999999999</v>
      </c>
      <c r="I2972" s="90">
        <f t="shared" si="1695"/>
        <v>16.631818181818183</v>
      </c>
      <c r="J2972" s="90">
        <f t="shared" si="1696"/>
        <v>17.204545454545453</v>
      </c>
      <c r="K2972" s="114">
        <v>19</v>
      </c>
      <c r="L2972" s="115">
        <v>4.5454545454545456E-2</v>
      </c>
      <c r="M2972" s="90">
        <v>13.77</v>
      </c>
      <c r="N2972" s="90">
        <v>16.489999999999998</v>
      </c>
      <c r="O2972" s="90">
        <v>18.47</v>
      </c>
      <c r="P2972" s="90">
        <v>19.66</v>
      </c>
      <c r="Q2972" s="90">
        <v>21.02</v>
      </c>
      <c r="R2972" s="63">
        <f t="shared" si="1684"/>
        <v>7.8699999999999974</v>
      </c>
      <c r="S2972" s="64">
        <f t="shared" si="1706"/>
        <v>-1.9036287923854867E-2</v>
      </c>
      <c r="T2972" s="65">
        <f t="shared" si="1702"/>
        <v>0.83505154639175261</v>
      </c>
      <c r="U2972" s="65">
        <f t="shared" si="1702"/>
        <v>0.89279913373037356</v>
      </c>
      <c r="V2972" s="65">
        <f t="shared" si="1685"/>
        <v>0.8387589013224821</v>
      </c>
      <c r="W2972" s="65">
        <f t="shared" si="1686"/>
        <v>0.78449096098953375</v>
      </c>
      <c r="X2972" s="61">
        <f t="shared" si="1697"/>
        <v>3.6253776435045189E-2</v>
      </c>
      <c r="Y2972" s="66">
        <f t="shared" si="1687"/>
        <v>4.1899441340782127E-2</v>
      </c>
      <c r="Z2972" s="61">
        <f t="shared" si="1688"/>
        <v>3.4435638152500551E-2</v>
      </c>
      <c r="AA2972" s="67">
        <f t="shared" si="1689"/>
        <v>16.631818181818183</v>
      </c>
      <c r="AB2972" s="68">
        <f t="shared" si="1690"/>
        <v>3.6385688295938316E-3</v>
      </c>
      <c r="AC2972" s="69">
        <f t="shared" si="1691"/>
        <v>8.6002535972216076E-3</v>
      </c>
      <c r="AD2972" s="70">
        <f>_xlfn.PERCENTILE.EXC(AC2972:$AC$5675,0.5)</f>
        <v>7.7329056290718887E-2</v>
      </c>
      <c r="AE2972" s="70">
        <f>_xlfn.PERCENTILE.EXC($AC2972:AC$5675,0.35)</f>
        <v>4.3383780336467559E-2</v>
      </c>
      <c r="AF2972" s="71">
        <f t="shared" si="1703"/>
        <v>4.9212129973077653E-2</v>
      </c>
      <c r="AG2972" s="70">
        <f t="shared" si="1704"/>
        <v>-0.16227757222071817</v>
      </c>
      <c r="AH2972" s="70">
        <f t="shared" si="1705"/>
        <v>-0.22340702194780063</v>
      </c>
      <c r="AI2972" s="61" t="str">
        <f t="shared" si="1700"/>
        <v>Safety</v>
      </c>
      <c r="AJ2972" s="68" t="str">
        <f t="shared" si="1701"/>
        <v>Safety</v>
      </c>
      <c r="AK2972" s="72"/>
      <c r="AL2972" s="73"/>
      <c r="AM2972" s="72"/>
      <c r="AN2972" s="73"/>
      <c r="AO2972" s="74"/>
      <c r="AP2972" s="20"/>
      <c r="AQ2972" s="74"/>
      <c r="AR2972" s="20"/>
      <c r="AS2972" s="74"/>
      <c r="AT2972" s="20"/>
      <c r="AU2972" s="74" t="str">
        <f t="shared" si="1692"/>
        <v>00635U</v>
      </c>
      <c r="AV2972" s="20">
        <f t="shared" si="1698"/>
        <v>0</v>
      </c>
      <c r="AW2972" s="74" t="str">
        <f t="shared" si="1693"/>
        <v>00635U</v>
      </c>
      <c r="AX2972" s="20">
        <f t="shared" si="1694"/>
        <v>0</v>
      </c>
      <c r="AY2972" s="20">
        <f t="shared" si="1699"/>
        <v>1</v>
      </c>
      <c r="AZ2972" s="116">
        <v>41995</v>
      </c>
      <c r="BA2972" s="116"/>
      <c r="BB2972" s="20"/>
      <c r="BC2972" s="20"/>
      <c r="BD2972" s="76"/>
      <c r="BE2972" s="77"/>
      <c r="BF2972" s="77"/>
    </row>
    <row r="2973" spans="1:58" s="23" customFormat="1" ht="15.75" customHeight="1" x14ac:dyDescent="0.4">
      <c r="A2973" s="116">
        <v>41991</v>
      </c>
      <c r="B2973" s="112">
        <v>17.2</v>
      </c>
      <c r="C2973" s="112">
        <v>17.600000000000001</v>
      </c>
      <c r="D2973" s="112">
        <v>17.8</v>
      </c>
      <c r="E2973" s="112">
        <v>18.149999999999999</v>
      </c>
      <c r="F2973" s="112">
        <v>18.399999999999999</v>
      </c>
      <c r="G2973" s="112">
        <v>18.649999999999999</v>
      </c>
      <c r="H2973" s="113">
        <v>19</v>
      </c>
      <c r="I2973" s="90">
        <f t="shared" si="1695"/>
        <v>17.236363636363635</v>
      </c>
      <c r="J2973" s="90">
        <f t="shared" si="1696"/>
        <v>17.618181818181821</v>
      </c>
      <c r="K2973" s="114">
        <v>20</v>
      </c>
      <c r="L2973" s="115">
        <v>4.5454545454545456E-2</v>
      </c>
      <c r="M2973" s="90">
        <v>14.46</v>
      </c>
      <c r="N2973" s="90">
        <v>16.809999999999999</v>
      </c>
      <c r="O2973" s="90">
        <v>18.48</v>
      </c>
      <c r="P2973" s="90">
        <v>19.91</v>
      </c>
      <c r="Q2973" s="90">
        <v>22.61</v>
      </c>
      <c r="R2973" s="63">
        <f t="shared" si="1684"/>
        <v>7.120000000000001</v>
      </c>
      <c r="S2973" s="64">
        <f t="shared" si="1706"/>
        <v>-0.13528806584362152</v>
      </c>
      <c r="T2973" s="65">
        <f t="shared" si="1702"/>
        <v>0.86020226055919102</v>
      </c>
      <c r="U2973" s="65">
        <f t="shared" si="1702"/>
        <v>0.90963203463203457</v>
      </c>
      <c r="V2973" s="65">
        <f t="shared" si="1685"/>
        <v>0.84429934706177789</v>
      </c>
      <c r="W2973" s="65">
        <f t="shared" si="1686"/>
        <v>0.74347633790358247</v>
      </c>
      <c r="X2973" s="61">
        <f t="shared" si="1697"/>
        <v>2.3255813953488497E-2</v>
      </c>
      <c r="Y2973" s="66">
        <f t="shared" si="1687"/>
        <v>4.6831955922865098E-2</v>
      </c>
      <c r="Z2973" s="61">
        <f t="shared" si="1688"/>
        <v>2.2151898734177475E-2</v>
      </c>
      <c r="AA2973" s="67">
        <f t="shared" si="1689"/>
        <v>17.236363636363635</v>
      </c>
      <c r="AB2973" s="68">
        <f t="shared" si="1690"/>
        <v>2.3200475907198131E-2</v>
      </c>
      <c r="AC2973" s="69">
        <f t="shared" si="1691"/>
        <v>2.5363690443999755E-2</v>
      </c>
      <c r="AD2973" s="70">
        <f>_xlfn.PERCENTILE.EXC(AC2973:$AC$5675,0.5)</f>
        <v>7.7337437475952495E-2</v>
      </c>
      <c r="AE2973" s="70">
        <f>_xlfn.PERCENTILE.EXC($AC2973:AC$5675,0.35)</f>
        <v>4.3389884569734707E-2</v>
      </c>
      <c r="AF2973" s="71">
        <f t="shared" si="1703"/>
        <v>4.9292552313787617E-2</v>
      </c>
      <c r="AG2973" s="70">
        <f t="shared" si="1704"/>
        <v>-0.16227757222071817</v>
      </c>
      <c r="AH2973" s="70">
        <f t="shared" si="1705"/>
        <v>-0.22340702194780063</v>
      </c>
      <c r="AI2973" s="61" t="str">
        <f t="shared" si="1700"/>
        <v>Safety</v>
      </c>
      <c r="AJ2973" s="68" t="str">
        <f t="shared" si="1701"/>
        <v>Safety</v>
      </c>
      <c r="AK2973" s="72"/>
      <c r="AL2973" s="73"/>
      <c r="AM2973" s="72"/>
      <c r="AN2973" s="73"/>
      <c r="AO2973" s="74"/>
      <c r="AP2973" s="20"/>
      <c r="AQ2973" s="74"/>
      <c r="AR2973" s="20"/>
      <c r="AS2973" s="74"/>
      <c r="AT2973" s="20"/>
      <c r="AU2973" s="74" t="str">
        <f t="shared" si="1692"/>
        <v>00635U</v>
      </c>
      <c r="AV2973" s="20">
        <f t="shared" si="1698"/>
        <v>0</v>
      </c>
      <c r="AW2973" s="74" t="str">
        <f t="shared" si="1693"/>
        <v>00635U</v>
      </c>
      <c r="AX2973" s="20">
        <f t="shared" si="1694"/>
        <v>0</v>
      </c>
      <c r="AY2973" s="20">
        <f t="shared" si="1699"/>
        <v>1</v>
      </c>
      <c r="AZ2973" s="116">
        <v>41992</v>
      </c>
      <c r="BA2973" s="116"/>
      <c r="BB2973" s="20"/>
      <c r="BC2973" s="20"/>
      <c r="BD2973" s="76"/>
      <c r="BE2973" s="77"/>
      <c r="BF2973" s="77"/>
    </row>
    <row r="2974" spans="1:58" s="23" customFormat="1" ht="15.75" customHeight="1" x14ac:dyDescent="0.4">
      <c r="A2974" s="116">
        <v>41990</v>
      </c>
      <c r="B2974" s="112">
        <v>17.649999999999999</v>
      </c>
      <c r="C2974" s="112">
        <v>18.149999999999999</v>
      </c>
      <c r="D2974" s="112">
        <v>18.3</v>
      </c>
      <c r="E2974" s="112">
        <v>18.7</v>
      </c>
      <c r="F2974" s="112">
        <v>19</v>
      </c>
      <c r="G2974" s="112">
        <v>19.25</v>
      </c>
      <c r="H2974" s="113">
        <v>19.55</v>
      </c>
      <c r="I2974" s="90">
        <f t="shared" si="1695"/>
        <v>17.672727272727272</v>
      </c>
      <c r="J2974" s="90">
        <f t="shared" si="1696"/>
        <v>18.156818181818181</v>
      </c>
      <c r="K2974" s="114">
        <v>21</v>
      </c>
      <c r="L2974" s="115">
        <v>4.5454545454545456E-2</v>
      </c>
      <c r="M2974" s="90">
        <v>18.04</v>
      </c>
      <c r="N2974" s="90">
        <v>19.440000000000001</v>
      </c>
      <c r="O2974" s="90">
        <v>20.43</v>
      </c>
      <c r="P2974" s="90">
        <v>21.2</v>
      </c>
      <c r="Q2974" s="90">
        <v>21.96</v>
      </c>
      <c r="R2974" s="63">
        <f t="shared" si="1684"/>
        <v>4.1499999999999915</v>
      </c>
      <c r="S2974" s="64">
        <f t="shared" si="1706"/>
        <v>-0.17522274077216796</v>
      </c>
      <c r="T2974" s="65">
        <f t="shared" si="1702"/>
        <v>0.92798353909465014</v>
      </c>
      <c r="U2974" s="65">
        <f t="shared" si="1702"/>
        <v>0.95154185022026438</v>
      </c>
      <c r="V2974" s="65">
        <f t="shared" si="1685"/>
        <v>0.91698113207547183</v>
      </c>
      <c r="W2974" s="65">
        <f t="shared" si="1686"/>
        <v>0.88524590163934425</v>
      </c>
      <c r="X2974" s="61">
        <f t="shared" si="1697"/>
        <v>2.8328611898017001E-2</v>
      </c>
      <c r="Y2974" s="66">
        <f t="shared" si="1687"/>
        <v>4.5454545454545532E-2</v>
      </c>
      <c r="Z2974" s="61">
        <f t="shared" si="1688"/>
        <v>2.7391975308641989E-2</v>
      </c>
      <c r="AA2974" s="67">
        <f t="shared" si="1689"/>
        <v>17.672727272727272</v>
      </c>
      <c r="AB2974" s="68">
        <f t="shared" si="1690"/>
        <v>-9.2078189300411659E-2</v>
      </c>
      <c r="AC2974" s="69">
        <f t="shared" si="1691"/>
        <v>-9.0909090909091009E-2</v>
      </c>
      <c r="AD2974" s="70">
        <f>_xlfn.PERCENTILE.EXC(AC2974:$AC$5675,0.5)</f>
        <v>7.7352581171838727E-2</v>
      </c>
      <c r="AE2974" s="70">
        <f>_xlfn.PERCENTILE.EXC($AC2974:AC$5675,0.35)</f>
        <v>4.3400203167710059E-2</v>
      </c>
      <c r="AF2974" s="71">
        <f t="shared" si="1703"/>
        <v>4.9490498593715064E-2</v>
      </c>
      <c r="AG2974" s="70">
        <f t="shared" si="1704"/>
        <v>-0.16227757222071817</v>
      </c>
      <c r="AH2974" s="70">
        <f t="shared" si="1705"/>
        <v>-0.22340702194780063</v>
      </c>
      <c r="AI2974" s="61" t="str">
        <f t="shared" si="1700"/>
        <v>Safety</v>
      </c>
      <c r="AJ2974" s="68" t="str">
        <f t="shared" si="1701"/>
        <v>Safety</v>
      </c>
      <c r="AK2974" s="72"/>
      <c r="AL2974" s="73"/>
      <c r="AM2974" s="72"/>
      <c r="AN2974" s="73"/>
      <c r="AO2974" s="74"/>
      <c r="AP2974" s="20"/>
      <c r="AQ2974" s="74"/>
      <c r="AR2974" s="20"/>
      <c r="AS2974" s="74"/>
      <c r="AT2974" s="20"/>
      <c r="AU2974" s="74" t="str">
        <f t="shared" si="1692"/>
        <v>00635U</v>
      </c>
      <c r="AV2974" s="20">
        <f t="shared" si="1698"/>
        <v>0</v>
      </c>
      <c r="AW2974" s="74" t="str">
        <f t="shared" si="1693"/>
        <v>00635U</v>
      </c>
      <c r="AX2974" s="20">
        <f t="shared" si="1694"/>
        <v>0</v>
      </c>
      <c r="AY2974" s="20">
        <f t="shared" si="1699"/>
        <v>1</v>
      </c>
      <c r="AZ2974" s="116">
        <v>41991</v>
      </c>
      <c r="BA2974" s="116"/>
      <c r="BB2974" s="20"/>
      <c r="BC2974" s="20"/>
      <c r="BD2974" s="76"/>
      <c r="BE2974" s="77"/>
      <c r="BF2974" s="77"/>
    </row>
    <row r="2975" spans="1:58" s="23" customFormat="1" ht="15.75" customHeight="1" x14ac:dyDescent="0.4">
      <c r="A2975" s="116">
        <v>41989</v>
      </c>
      <c r="B2975" s="112">
        <v>23.1</v>
      </c>
      <c r="C2975" s="112">
        <v>20.100000000000001</v>
      </c>
      <c r="D2975" s="112">
        <v>20.100000000000001</v>
      </c>
      <c r="E2975" s="112">
        <v>20.05</v>
      </c>
      <c r="F2975" s="112">
        <v>20.25</v>
      </c>
      <c r="G2975" s="112">
        <v>20.399999999999999</v>
      </c>
      <c r="H2975" s="113">
        <v>20.6</v>
      </c>
      <c r="I2975" s="90">
        <f t="shared" si="1695"/>
        <v>20.100000000000001</v>
      </c>
      <c r="J2975" s="90">
        <f t="shared" si="1696"/>
        <v>20.100000000000001</v>
      </c>
      <c r="K2975" s="114">
        <v>0</v>
      </c>
      <c r="L2975" s="115">
        <v>5.2631578947368418E-2</v>
      </c>
      <c r="M2975" s="90">
        <v>24.25</v>
      </c>
      <c r="N2975" s="90">
        <v>23.57</v>
      </c>
      <c r="O2975" s="90">
        <v>23.09</v>
      </c>
      <c r="P2975" s="90">
        <v>23.41</v>
      </c>
      <c r="Q2975" s="90">
        <v>23.78</v>
      </c>
      <c r="R2975" s="63">
        <f t="shared" ref="R2975:R3038" si="1707">(O2975+P2975)-(N2975+M2975)</f>
        <v>-1.3200000000000003</v>
      </c>
      <c r="S2975" s="64">
        <f t="shared" si="1706"/>
        <v>0.15426052889324185</v>
      </c>
      <c r="T2975" s="65">
        <f t="shared" si="1702"/>
        <v>1.0288502333474756</v>
      </c>
      <c r="U2975" s="65">
        <f t="shared" si="1702"/>
        <v>1.0207882200086618</v>
      </c>
      <c r="V2975" s="65">
        <f t="shared" si="1685"/>
        <v>1.0068346860316104</v>
      </c>
      <c r="W2975" s="65">
        <f t="shared" si="1686"/>
        <v>0.99116904962153063</v>
      </c>
      <c r="X2975" s="61">
        <f t="shared" si="1697"/>
        <v>-0.12987012987012986</v>
      </c>
      <c r="Y2975" s="66">
        <f t="shared" si="1687"/>
        <v>2.7431421446384073E-2</v>
      </c>
      <c r="Z2975" s="61">
        <f t="shared" si="1688"/>
        <v>0</v>
      </c>
      <c r="AA2975" s="67">
        <f t="shared" si="1689"/>
        <v>20.100000000000001</v>
      </c>
      <c r="AB2975" s="68">
        <f t="shared" si="1690"/>
        <v>-1.9940602460755148E-2</v>
      </c>
      <c r="AC2975" s="69">
        <f t="shared" si="1691"/>
        <v>-0.14722104369961811</v>
      </c>
      <c r="AD2975" s="70">
        <f>_xlfn.PERCENTILE.EXC(AC2975:$AC$5675,0.5)</f>
        <v>7.736772486772496E-2</v>
      </c>
      <c r="AE2975" s="70">
        <f>_xlfn.PERCENTILE.EXC($AC2975:AC$5675,0.35)</f>
        <v>4.3472033910752335E-2</v>
      </c>
      <c r="AF2975" s="71">
        <f t="shared" si="1703"/>
        <v>5.0128126938091634E-2</v>
      </c>
      <c r="AG2975" s="70">
        <f t="shared" si="1704"/>
        <v>-0.16227757222071817</v>
      </c>
      <c r="AH2975" s="70">
        <f t="shared" si="1705"/>
        <v>-0.22340702194780063</v>
      </c>
      <c r="AI2975" s="61" t="str">
        <f t="shared" si="1700"/>
        <v>Safety</v>
      </c>
      <c r="AJ2975" s="68" t="str">
        <f t="shared" si="1701"/>
        <v>Safety</v>
      </c>
      <c r="AK2975" s="72"/>
      <c r="AL2975" s="73"/>
      <c r="AM2975" s="72"/>
      <c r="AN2975" s="73"/>
      <c r="AO2975" s="74"/>
      <c r="AP2975" s="20"/>
      <c r="AQ2975" s="74"/>
      <c r="AR2975" s="20"/>
      <c r="AS2975" s="74"/>
      <c r="AT2975" s="20"/>
      <c r="AU2975" s="74" t="str">
        <f t="shared" si="1692"/>
        <v>00635U</v>
      </c>
      <c r="AV2975" s="20">
        <f t="shared" si="1698"/>
        <v>0</v>
      </c>
      <c r="AW2975" s="74" t="str">
        <f t="shared" si="1693"/>
        <v>00635U</v>
      </c>
      <c r="AX2975" s="20">
        <f t="shared" si="1694"/>
        <v>0</v>
      </c>
      <c r="AY2975" s="20">
        <f t="shared" si="1699"/>
        <v>1</v>
      </c>
      <c r="AZ2975" s="116">
        <v>41990</v>
      </c>
      <c r="BA2975" s="116"/>
      <c r="BB2975" s="20"/>
      <c r="BC2975" s="20"/>
      <c r="BD2975" s="76"/>
      <c r="BE2975" s="77"/>
      <c r="BF2975" s="77"/>
    </row>
    <row r="2976" spans="1:58" s="23" customFormat="1" ht="15.75" customHeight="1" x14ac:dyDescent="0.4">
      <c r="A2976" s="116">
        <v>41988</v>
      </c>
      <c r="B2976" s="112">
        <v>19.600000000000001</v>
      </c>
      <c r="C2976" s="112">
        <v>18.75</v>
      </c>
      <c r="D2976" s="112">
        <v>19.149999999999999</v>
      </c>
      <c r="E2976" s="112">
        <v>19.3</v>
      </c>
      <c r="F2976" s="112">
        <v>19.7</v>
      </c>
      <c r="G2976" s="112">
        <v>19.899999999999999</v>
      </c>
      <c r="H2976" s="113">
        <v>20.149999999999999</v>
      </c>
      <c r="I2976" s="90">
        <f t="shared" si="1695"/>
        <v>18.794736842105262</v>
      </c>
      <c r="J2976" s="90">
        <f t="shared" si="1696"/>
        <v>19.128947368421052</v>
      </c>
      <c r="K2976" s="114">
        <v>1</v>
      </c>
      <c r="L2976" s="115">
        <v>5.2631578947368418E-2</v>
      </c>
      <c r="M2976" s="90">
        <v>21.16</v>
      </c>
      <c r="N2976" s="90">
        <v>20.420000000000002</v>
      </c>
      <c r="O2976" s="90">
        <v>21.06</v>
      </c>
      <c r="P2976" s="90">
        <v>22</v>
      </c>
      <c r="Q2976" s="90">
        <v>22.66</v>
      </c>
      <c r="R2976" s="63">
        <f t="shared" si="1707"/>
        <v>1.480000000000004</v>
      </c>
      <c r="S2976" s="64">
        <f t="shared" si="1706"/>
        <v>-3.1309297912713314E-2</v>
      </c>
      <c r="T2976" s="65">
        <f t="shared" si="1702"/>
        <v>1.0362389813907933</v>
      </c>
      <c r="U2976" s="65">
        <f t="shared" si="1702"/>
        <v>0.96961063627730304</v>
      </c>
      <c r="V2976" s="65">
        <f t="shared" si="1685"/>
        <v>0.92818181818181822</v>
      </c>
      <c r="W2976" s="65">
        <f t="shared" si="1686"/>
        <v>0.90114739629302743</v>
      </c>
      <c r="X2976" s="61">
        <f t="shared" si="1697"/>
        <v>-4.3367346938775579E-2</v>
      </c>
      <c r="Y2976" s="66">
        <f t="shared" si="1687"/>
        <v>4.4041450777201958E-2</v>
      </c>
      <c r="Z2976" s="61">
        <f t="shared" si="1688"/>
        <v>1.7782133856062744E-2</v>
      </c>
      <c r="AA2976" s="67">
        <f t="shared" si="1689"/>
        <v>18.794736842105262</v>
      </c>
      <c r="AB2976" s="68">
        <f t="shared" si="1690"/>
        <v>-4.0156709108716958E-2</v>
      </c>
      <c r="AC2976" s="69">
        <f t="shared" si="1691"/>
        <v>-7.9591731532553348E-2</v>
      </c>
      <c r="AD2976" s="70">
        <f>_xlfn.PERCENTILE.EXC(AC2976:$AC$5675,0.5)</f>
        <v>7.7381276131276128E-2</v>
      </c>
      <c r="AE2976" s="70">
        <f>_xlfn.PERCENTILE.EXC($AC2976:AC$5675,0.35)</f>
        <v>4.3506873157816879E-2</v>
      </c>
      <c r="AF2976" s="71">
        <f t="shared" si="1703"/>
        <v>5.0536055567214327E-2</v>
      </c>
      <c r="AG2976" s="70">
        <f t="shared" si="1704"/>
        <v>-0.16227757222071817</v>
      </c>
      <c r="AH2976" s="70">
        <f t="shared" si="1705"/>
        <v>-0.22340702194780063</v>
      </c>
      <c r="AI2976" s="61" t="str">
        <f t="shared" si="1700"/>
        <v>Safety</v>
      </c>
      <c r="AJ2976" s="68" t="str">
        <f t="shared" si="1701"/>
        <v>Safety</v>
      </c>
      <c r="AK2976" s="72"/>
      <c r="AL2976" s="73"/>
      <c r="AM2976" s="72"/>
      <c r="AN2976" s="73"/>
      <c r="AO2976" s="74"/>
      <c r="AP2976" s="20"/>
      <c r="AQ2976" s="74"/>
      <c r="AR2976" s="20"/>
      <c r="AS2976" s="74"/>
      <c r="AT2976" s="20"/>
      <c r="AU2976" s="74" t="str">
        <f t="shared" si="1692"/>
        <v>00635U</v>
      </c>
      <c r="AV2976" s="20">
        <f t="shared" si="1698"/>
        <v>0</v>
      </c>
      <c r="AW2976" s="74" t="str">
        <f t="shared" si="1693"/>
        <v>00635U</v>
      </c>
      <c r="AX2976" s="20">
        <f t="shared" si="1694"/>
        <v>0</v>
      </c>
      <c r="AY2976" s="20">
        <f t="shared" si="1699"/>
        <v>1</v>
      </c>
      <c r="AZ2976" s="116">
        <v>41989</v>
      </c>
      <c r="BA2976" s="116"/>
      <c r="BB2976" s="20"/>
      <c r="BC2976" s="20"/>
      <c r="BD2976" s="76"/>
      <c r="BE2976" s="77"/>
      <c r="BF2976" s="77"/>
    </row>
    <row r="2977" spans="1:58" s="23" customFormat="1" ht="15.75" customHeight="1" x14ac:dyDescent="0.4">
      <c r="A2977" s="116">
        <v>41985</v>
      </c>
      <c r="B2977" s="112">
        <v>19.600000000000001</v>
      </c>
      <c r="C2977" s="112">
        <v>19.149999999999999</v>
      </c>
      <c r="D2977" s="112">
        <v>19.45</v>
      </c>
      <c r="E2977" s="112">
        <v>19.55</v>
      </c>
      <c r="F2977" s="112">
        <v>19.850000000000001</v>
      </c>
      <c r="G2977" s="112">
        <v>20</v>
      </c>
      <c r="H2977" s="113">
        <v>20.2</v>
      </c>
      <c r="I2977" s="90">
        <f t="shared" si="1695"/>
        <v>19.19736842105263</v>
      </c>
      <c r="J2977" s="90">
        <f t="shared" si="1696"/>
        <v>19.418421052631579</v>
      </c>
      <c r="K2977" s="114">
        <v>2</v>
      </c>
      <c r="L2977" s="115">
        <v>5.2631578947368418E-2</v>
      </c>
      <c r="M2977" s="90">
        <v>23.82</v>
      </c>
      <c r="N2977" s="90">
        <v>21.08</v>
      </c>
      <c r="O2977" s="90">
        <v>21</v>
      </c>
      <c r="P2977" s="90">
        <v>21.64</v>
      </c>
      <c r="Q2977" s="90">
        <v>22.86</v>
      </c>
      <c r="R2977" s="63">
        <f t="shared" si="1707"/>
        <v>-2.259999999999998</v>
      </c>
      <c r="S2977" s="64">
        <f t="shared" si="1706"/>
        <v>4.9800796812749008E-2</v>
      </c>
      <c r="T2977" s="65">
        <f t="shared" si="1702"/>
        <v>1.1299810246679318</v>
      </c>
      <c r="U2977" s="65">
        <f t="shared" si="1702"/>
        <v>1.0038095238095237</v>
      </c>
      <c r="V2977" s="65">
        <f t="shared" si="1685"/>
        <v>0.97412199630314222</v>
      </c>
      <c r="W2977" s="65">
        <f t="shared" si="1686"/>
        <v>0.92213473315835515</v>
      </c>
      <c r="X2977" s="61">
        <f t="shared" si="1697"/>
        <v>-2.2959183673469531E-2</v>
      </c>
      <c r="Y2977" s="66">
        <f t="shared" si="1687"/>
        <v>3.3248081841432152E-2</v>
      </c>
      <c r="Z2977" s="61">
        <f t="shared" si="1688"/>
        <v>1.1514736120630675E-2</v>
      </c>
      <c r="AA2977" s="67">
        <f t="shared" si="1689"/>
        <v>19.19736842105263</v>
      </c>
      <c r="AB2977" s="68">
        <f t="shared" si="1690"/>
        <v>-7.0208728652751282E-2</v>
      </c>
      <c r="AC2977" s="69">
        <f t="shared" si="1691"/>
        <v>-8.9308898432038347E-2</v>
      </c>
      <c r="AD2977" s="70">
        <f>_xlfn.PERCENTILE.EXC(AC2977:$AC$5675,0.5)</f>
        <v>7.7394827394827281E-2</v>
      </c>
      <c r="AE2977" s="70">
        <f>_xlfn.PERCENTILE.EXC($AC2977:AC$5675,0.35)</f>
        <v>4.3510005408329069E-2</v>
      </c>
      <c r="AF2977" s="71">
        <f t="shared" si="1703"/>
        <v>5.069993861473459E-2</v>
      </c>
      <c r="AG2977" s="70">
        <f t="shared" si="1704"/>
        <v>-0.16227757222071817</v>
      </c>
      <c r="AH2977" s="70">
        <f t="shared" si="1705"/>
        <v>-0.22340702194780063</v>
      </c>
      <c r="AI2977" s="61" t="str">
        <f t="shared" si="1700"/>
        <v>Safety</v>
      </c>
      <c r="AJ2977" s="68" t="str">
        <f t="shared" si="1701"/>
        <v>Safety</v>
      </c>
      <c r="AK2977" s="72"/>
      <c r="AL2977" s="73"/>
      <c r="AM2977" s="72"/>
      <c r="AN2977" s="73"/>
      <c r="AO2977" s="74"/>
      <c r="AP2977" s="20"/>
      <c r="AQ2977" s="74"/>
      <c r="AR2977" s="20"/>
      <c r="AS2977" s="74"/>
      <c r="AT2977" s="20"/>
      <c r="AU2977" s="74" t="str">
        <f t="shared" si="1692"/>
        <v>00635U</v>
      </c>
      <c r="AV2977" s="20">
        <f t="shared" si="1698"/>
        <v>0</v>
      </c>
      <c r="AW2977" s="74" t="str">
        <f t="shared" si="1693"/>
        <v>00635U</v>
      </c>
      <c r="AX2977" s="20">
        <f t="shared" si="1694"/>
        <v>0</v>
      </c>
      <c r="AY2977" s="20">
        <f t="shared" si="1699"/>
        <v>1</v>
      </c>
      <c r="AZ2977" s="116">
        <v>41988</v>
      </c>
      <c r="BA2977" s="116"/>
      <c r="BB2977" s="20"/>
      <c r="BC2977" s="20"/>
      <c r="BD2977" s="76"/>
      <c r="BE2977" s="77"/>
      <c r="BF2977" s="77"/>
    </row>
    <row r="2978" spans="1:58" s="23" customFormat="1" ht="15.75" customHeight="1" x14ac:dyDescent="0.4">
      <c r="A2978" s="116">
        <v>41984</v>
      </c>
      <c r="B2978" s="112">
        <v>19.100000000000001</v>
      </c>
      <c r="C2978" s="112">
        <v>19.149999999999999</v>
      </c>
      <c r="D2978" s="112">
        <v>19.25</v>
      </c>
      <c r="E2978" s="112">
        <v>19.350000000000001</v>
      </c>
      <c r="F2978" s="112">
        <v>19.649999999999999</v>
      </c>
      <c r="G2978" s="112">
        <v>19.850000000000001</v>
      </c>
      <c r="H2978" s="113">
        <v>20.100000000000001</v>
      </c>
      <c r="I2978" s="90">
        <f t="shared" si="1695"/>
        <v>19.142105263157895</v>
      </c>
      <c r="J2978" s="90">
        <f t="shared" si="1696"/>
        <v>19.234210526315788</v>
      </c>
      <c r="K2978" s="114">
        <v>3</v>
      </c>
      <c r="L2978" s="115">
        <v>5.2631578947368418E-2</v>
      </c>
      <c r="M2978" s="90">
        <v>22.08</v>
      </c>
      <c r="N2978" s="90">
        <v>20.079999999999998</v>
      </c>
      <c r="O2978" s="90">
        <v>20.72</v>
      </c>
      <c r="P2978" s="90">
        <v>21.49</v>
      </c>
      <c r="Q2978" s="90">
        <v>21.99</v>
      </c>
      <c r="R2978" s="63">
        <f t="shared" si="1707"/>
        <v>4.9999999999997158E-2</v>
      </c>
      <c r="S2978" s="64">
        <f t="shared" si="1706"/>
        <v>8.3648138154344145E-2</v>
      </c>
      <c r="T2978" s="65">
        <f t="shared" si="1702"/>
        <v>1.0996015936254979</v>
      </c>
      <c r="U2978" s="65">
        <f t="shared" si="1702"/>
        <v>0.96911196911196906</v>
      </c>
      <c r="V2978" s="65">
        <f t="shared" si="1685"/>
        <v>0.93438808748254998</v>
      </c>
      <c r="W2978" s="65">
        <f t="shared" si="1686"/>
        <v>0.91314233742610273</v>
      </c>
      <c r="X2978" s="61">
        <f t="shared" si="1697"/>
        <v>2.6178010471202698E-3</v>
      </c>
      <c r="Y2978" s="66">
        <f t="shared" si="1687"/>
        <v>3.875968992248062E-2</v>
      </c>
      <c r="Z2978" s="61">
        <f t="shared" si="1688"/>
        <v>4.8116579598569765E-3</v>
      </c>
      <c r="AA2978" s="67">
        <f t="shared" si="1689"/>
        <v>19.142105263157895</v>
      </c>
      <c r="AB2978" s="68">
        <f t="shared" si="1690"/>
        <v>-4.880478087649387E-2</v>
      </c>
      <c r="AC2978" s="69">
        <f t="shared" si="1691"/>
        <v>-4.6707905221220314E-2</v>
      </c>
      <c r="AD2978" s="70">
        <f>_xlfn.PERCENTILE.EXC(AC2978:$AC$5675,0.5)</f>
        <v>7.7405027261073234E-2</v>
      </c>
      <c r="AE2978" s="70">
        <f>_xlfn.PERCENTILE.EXC($AC2978:AC$5675,0.35)</f>
        <v>4.3553600707144473E-2</v>
      </c>
      <c r="AF2978" s="71">
        <f t="shared" si="1703"/>
        <v>5.1058688384269482E-2</v>
      </c>
      <c r="AG2978" s="70">
        <f t="shared" si="1704"/>
        <v>-0.16227757222071817</v>
      </c>
      <c r="AH2978" s="70">
        <f t="shared" si="1705"/>
        <v>-0.22340702194780063</v>
      </c>
      <c r="AI2978" s="61" t="str">
        <f t="shared" si="1700"/>
        <v>Safety</v>
      </c>
      <c r="AJ2978" s="68" t="str">
        <f t="shared" si="1701"/>
        <v>Safety</v>
      </c>
      <c r="AK2978" s="72"/>
      <c r="AL2978" s="73"/>
      <c r="AM2978" s="72"/>
      <c r="AN2978" s="73"/>
      <c r="AO2978" s="74"/>
      <c r="AP2978" s="20"/>
      <c r="AQ2978" s="74"/>
      <c r="AR2978" s="20"/>
      <c r="AS2978" s="74"/>
      <c r="AT2978" s="20"/>
      <c r="AU2978" s="74" t="str">
        <f t="shared" si="1692"/>
        <v>00635U</v>
      </c>
      <c r="AV2978" s="20">
        <f t="shared" si="1698"/>
        <v>0</v>
      </c>
      <c r="AW2978" s="74" t="str">
        <f t="shared" si="1693"/>
        <v>00635U</v>
      </c>
      <c r="AX2978" s="20">
        <f t="shared" si="1694"/>
        <v>0</v>
      </c>
      <c r="AY2978" s="20">
        <f t="shared" si="1699"/>
        <v>1</v>
      </c>
      <c r="AZ2978" s="116">
        <v>41985</v>
      </c>
      <c r="BA2978" s="116"/>
      <c r="BB2978" s="20"/>
      <c r="BC2978" s="20"/>
      <c r="BD2978" s="76"/>
      <c r="BE2978" s="77"/>
      <c r="BF2978" s="77"/>
    </row>
    <row r="2979" spans="1:58" s="23" customFormat="1" ht="15.75" customHeight="1" x14ac:dyDescent="0.4">
      <c r="A2979" s="116">
        <v>41983</v>
      </c>
      <c r="B2979" s="112">
        <v>17.399999999999999</v>
      </c>
      <c r="C2979" s="112">
        <v>17.75</v>
      </c>
      <c r="D2979" s="112">
        <v>18.100000000000001</v>
      </c>
      <c r="E2979" s="112">
        <v>18.350000000000001</v>
      </c>
      <c r="F2979" s="112">
        <v>18.75</v>
      </c>
      <c r="G2979" s="112">
        <v>19</v>
      </c>
      <c r="H2979" s="113">
        <v>19.25</v>
      </c>
      <c r="I2979" s="90">
        <f t="shared" si="1695"/>
        <v>17.676315789473684</v>
      </c>
      <c r="J2979" s="90">
        <f t="shared" si="1696"/>
        <v>18.026315789473685</v>
      </c>
      <c r="K2979" s="114">
        <v>4</v>
      </c>
      <c r="L2979" s="115">
        <v>5.2631578947368418E-2</v>
      </c>
      <c r="M2979" s="90">
        <v>21.71</v>
      </c>
      <c r="N2979" s="90">
        <v>18.53</v>
      </c>
      <c r="O2979" s="90">
        <v>19.14</v>
      </c>
      <c r="P2979" s="90">
        <v>20.12</v>
      </c>
      <c r="Q2979" s="90">
        <v>21.17</v>
      </c>
      <c r="R2979" s="63">
        <f t="shared" si="1707"/>
        <v>-0.97999999999999687</v>
      </c>
      <c r="S2979" s="64">
        <f t="shared" si="1706"/>
        <v>0.24445936870382809</v>
      </c>
      <c r="T2979" s="65">
        <f t="shared" si="1702"/>
        <v>1.1716135995682677</v>
      </c>
      <c r="U2979" s="65">
        <f t="shared" si="1702"/>
        <v>0.96812957157784751</v>
      </c>
      <c r="V2979" s="65">
        <f t="shared" si="1685"/>
        <v>0.92097415506958247</v>
      </c>
      <c r="W2979" s="65">
        <f t="shared" si="1686"/>
        <v>0.8752952290977799</v>
      </c>
      <c r="X2979" s="61">
        <f t="shared" si="1697"/>
        <v>2.0114942528735715E-2</v>
      </c>
      <c r="Y2979" s="66">
        <f t="shared" si="1687"/>
        <v>4.9046321525885478E-2</v>
      </c>
      <c r="Z2979" s="61">
        <f t="shared" si="1688"/>
        <v>1.9800506178353511E-2</v>
      </c>
      <c r="AA2979" s="67">
        <f t="shared" si="1689"/>
        <v>17.676315789473684</v>
      </c>
      <c r="AB2979" s="68">
        <f t="shared" si="1690"/>
        <v>-6.0982191041554369E-2</v>
      </c>
      <c r="AC2979" s="69">
        <f t="shared" si="1691"/>
        <v>-4.607038373050823E-2</v>
      </c>
      <c r="AD2979" s="70">
        <f>_xlfn.PERCENTILE.EXC(AC2979:$AC$5675,0.5)</f>
        <v>7.74152271273192E-2</v>
      </c>
      <c r="AE2979" s="70">
        <f>_xlfn.PERCENTILE.EXC($AC2979:AC$5675,0.35)</f>
        <v>4.360607202967097E-2</v>
      </c>
      <c r="AF2979" s="71">
        <f t="shared" si="1703"/>
        <v>5.1377089815004023E-2</v>
      </c>
      <c r="AG2979" s="70">
        <f t="shared" si="1704"/>
        <v>-0.16227757222071817</v>
      </c>
      <c r="AH2979" s="70">
        <f t="shared" si="1705"/>
        <v>-0.22340702194780063</v>
      </c>
      <c r="AI2979" s="61" t="str">
        <f t="shared" si="1700"/>
        <v>Safety</v>
      </c>
      <c r="AJ2979" s="68" t="str">
        <f t="shared" si="1701"/>
        <v>Safety</v>
      </c>
      <c r="AK2979" s="72"/>
      <c r="AL2979" s="73"/>
      <c r="AM2979" s="72"/>
      <c r="AN2979" s="73"/>
      <c r="AO2979" s="74"/>
      <c r="AP2979" s="20"/>
      <c r="AQ2979" s="74"/>
      <c r="AR2979" s="20"/>
      <c r="AS2979" s="74"/>
      <c r="AT2979" s="20"/>
      <c r="AU2979" s="74" t="str">
        <f t="shared" si="1692"/>
        <v>00635U</v>
      </c>
      <c r="AV2979" s="20">
        <f t="shared" si="1698"/>
        <v>0</v>
      </c>
      <c r="AW2979" s="74" t="str">
        <f t="shared" si="1693"/>
        <v>00635U</v>
      </c>
      <c r="AX2979" s="20">
        <f t="shared" si="1694"/>
        <v>0</v>
      </c>
      <c r="AY2979" s="20">
        <f t="shared" si="1699"/>
        <v>1</v>
      </c>
      <c r="AZ2979" s="116">
        <v>41984</v>
      </c>
      <c r="BA2979" s="116"/>
      <c r="BB2979" s="20"/>
      <c r="BC2979" s="20"/>
      <c r="BD2979" s="76"/>
      <c r="BE2979" s="77"/>
      <c r="BF2979" s="77"/>
    </row>
    <row r="2980" spans="1:58" s="23" customFormat="1" ht="15.75" customHeight="1" x14ac:dyDescent="0.4">
      <c r="A2980" s="116">
        <v>41982</v>
      </c>
      <c r="B2980" s="112">
        <v>14.9</v>
      </c>
      <c r="C2980" s="112">
        <v>16.149999999999999</v>
      </c>
      <c r="D2980" s="112">
        <v>16.850000000000001</v>
      </c>
      <c r="E2980" s="112">
        <v>17.25</v>
      </c>
      <c r="F2980" s="112">
        <v>17.8</v>
      </c>
      <c r="G2980" s="112">
        <v>18.149999999999999</v>
      </c>
      <c r="H2980" s="113">
        <v>18.45</v>
      </c>
      <c r="I2980" s="90">
        <f t="shared" si="1695"/>
        <v>15.821052631578947</v>
      </c>
      <c r="J2980" s="90">
        <f t="shared" si="1696"/>
        <v>16.66578947368421</v>
      </c>
      <c r="K2980" s="114">
        <v>5</v>
      </c>
      <c r="L2980" s="115">
        <v>5.2631578947368418E-2</v>
      </c>
      <c r="M2980" s="90">
        <v>15.27</v>
      </c>
      <c r="N2980" s="90">
        <v>14.89</v>
      </c>
      <c r="O2980" s="90">
        <v>16.89</v>
      </c>
      <c r="P2980" s="90">
        <v>18.47</v>
      </c>
      <c r="Q2980" s="90">
        <v>20.059999999999999</v>
      </c>
      <c r="R2980" s="63">
        <f t="shared" si="1707"/>
        <v>5.1999999999999993</v>
      </c>
      <c r="S2980" s="64">
        <f t="shared" si="1706"/>
        <v>4.7853624208303989E-2</v>
      </c>
      <c r="T2980" s="65">
        <f t="shared" si="1702"/>
        <v>1.0255204835460039</v>
      </c>
      <c r="U2980" s="65">
        <f t="shared" si="1702"/>
        <v>0.88158673771462404</v>
      </c>
      <c r="V2980" s="65">
        <f t="shared" si="1685"/>
        <v>0.80617217108825134</v>
      </c>
      <c r="W2980" s="65">
        <f t="shared" si="1686"/>
        <v>0.74227318045862423</v>
      </c>
      <c r="X2980" s="61">
        <f t="shared" si="1697"/>
        <v>8.3892617449664308E-2</v>
      </c>
      <c r="Y2980" s="66">
        <f t="shared" si="1687"/>
        <v>6.9565217391304307E-2</v>
      </c>
      <c r="Z2980" s="61">
        <f t="shared" si="1688"/>
        <v>5.339321357285428E-2</v>
      </c>
      <c r="AA2980" s="67">
        <f t="shared" si="1689"/>
        <v>15.821052631578947</v>
      </c>
      <c r="AB2980" s="68">
        <f t="shared" si="1690"/>
        <v>6.7159167226324955E-4</v>
      </c>
      <c r="AC2980" s="69">
        <f t="shared" si="1691"/>
        <v>6.2528719380721742E-2</v>
      </c>
      <c r="AD2980" s="70">
        <f>_xlfn.PERCENTILE.EXC(AC2980:$AC$5675,0.5)</f>
        <v>7.7476410556140768E-2</v>
      </c>
      <c r="AE2980" s="70">
        <f>_xlfn.PERCENTILE.EXC($AC2980:AC$5675,0.35)</f>
        <v>4.3668898713193745E-2</v>
      </c>
      <c r="AF2980" s="71">
        <f t="shared" si="1703"/>
        <v>5.1749439618940893E-2</v>
      </c>
      <c r="AG2980" s="70">
        <f t="shared" si="1704"/>
        <v>-0.16227757222071817</v>
      </c>
      <c r="AH2980" s="70">
        <f t="shared" si="1705"/>
        <v>-0.22340702194780063</v>
      </c>
      <c r="AI2980" s="61" t="str">
        <f t="shared" si="1700"/>
        <v>Safety</v>
      </c>
      <c r="AJ2980" s="68" t="str">
        <f t="shared" si="1701"/>
        <v>Short VOL</v>
      </c>
      <c r="AK2980" s="72"/>
      <c r="AL2980" s="73"/>
      <c r="AM2980" s="72"/>
      <c r="AN2980" s="73"/>
      <c r="AO2980" s="74"/>
      <c r="AP2980" s="20"/>
      <c r="AQ2980" s="74"/>
      <c r="AR2980" s="20"/>
      <c r="AS2980" s="74"/>
      <c r="AT2980" s="20"/>
      <c r="AU2980" s="74" t="str">
        <f t="shared" si="1692"/>
        <v>00631L</v>
      </c>
      <c r="AV2980" s="20">
        <f t="shared" si="1698"/>
        <v>1</v>
      </c>
      <c r="AW2980" s="74" t="str">
        <f t="shared" si="1693"/>
        <v>00631L</v>
      </c>
      <c r="AX2980" s="20">
        <f t="shared" si="1694"/>
        <v>1</v>
      </c>
      <c r="AY2980" s="20">
        <f t="shared" si="1699"/>
        <v>1</v>
      </c>
      <c r="AZ2980" s="116">
        <v>41983</v>
      </c>
      <c r="BA2980" s="116"/>
      <c r="BB2980" s="20"/>
      <c r="BC2980" s="20"/>
      <c r="BD2980" s="76"/>
      <c r="BE2980" s="77"/>
      <c r="BF2980" s="77"/>
    </row>
    <row r="2981" spans="1:58" s="23" customFormat="1" ht="15.75" customHeight="1" x14ac:dyDescent="0.4">
      <c r="A2981" s="116">
        <v>41981</v>
      </c>
      <c r="B2981" s="112">
        <v>14.7</v>
      </c>
      <c r="C2981" s="112">
        <v>16.149999999999999</v>
      </c>
      <c r="D2981" s="112">
        <v>16.899999999999999</v>
      </c>
      <c r="E2981" s="112">
        <v>17.350000000000001</v>
      </c>
      <c r="F2981" s="112">
        <v>17.850000000000001</v>
      </c>
      <c r="G2981" s="112">
        <v>18.2</v>
      </c>
      <c r="H2981" s="113">
        <v>18.5</v>
      </c>
      <c r="I2981" s="90">
        <f t="shared" si="1695"/>
        <v>15.692105263157893</v>
      </c>
      <c r="J2981" s="90">
        <f t="shared" si="1696"/>
        <v>16.663157894736841</v>
      </c>
      <c r="K2981" s="114">
        <v>6</v>
      </c>
      <c r="L2981" s="115">
        <v>5.2631578947368418E-2</v>
      </c>
      <c r="M2981" s="90">
        <v>15.47</v>
      </c>
      <c r="N2981" s="90">
        <v>14.21</v>
      </c>
      <c r="O2981" s="90">
        <v>16.78</v>
      </c>
      <c r="P2981" s="90">
        <v>18.53</v>
      </c>
      <c r="Q2981" s="90">
        <v>19.920000000000002</v>
      </c>
      <c r="R2981" s="63">
        <f t="shared" si="1707"/>
        <v>5.6300000000000026</v>
      </c>
      <c r="S2981" s="64">
        <f t="shared" si="1706"/>
        <v>0.20219966159052458</v>
      </c>
      <c r="T2981" s="65">
        <f t="shared" si="1702"/>
        <v>1.0886699507389161</v>
      </c>
      <c r="U2981" s="65">
        <f t="shared" si="1702"/>
        <v>0.84684147794994036</v>
      </c>
      <c r="V2981" s="65">
        <f t="shared" si="1685"/>
        <v>0.76686454398273074</v>
      </c>
      <c r="W2981" s="65">
        <f t="shared" si="1686"/>
        <v>0.71335341365461846</v>
      </c>
      <c r="X2981" s="61">
        <f t="shared" si="1697"/>
        <v>9.8639455782312882E-2</v>
      </c>
      <c r="Y2981" s="66">
        <f t="shared" si="1687"/>
        <v>6.6282420749279453E-2</v>
      </c>
      <c r="Z2981" s="61">
        <f t="shared" si="1688"/>
        <v>6.1881603219855801E-2</v>
      </c>
      <c r="AA2981" s="67">
        <f t="shared" si="1689"/>
        <v>15.692105263157893</v>
      </c>
      <c r="AB2981" s="68">
        <f t="shared" si="1690"/>
        <v>3.4482758620689544E-2</v>
      </c>
      <c r="AC2981" s="69">
        <f t="shared" si="1691"/>
        <v>0.10430015926515782</v>
      </c>
      <c r="AD2981" s="70">
        <f>_xlfn.PERCENTILE.EXC(AC2981:$AC$5675,0.5)</f>
        <v>7.7537593984962336E-2</v>
      </c>
      <c r="AE2981" s="70">
        <f>_xlfn.PERCENTILE.EXC($AC2981:AC$5675,0.35)</f>
        <v>4.3635068960527629E-2</v>
      </c>
      <c r="AF2981" s="71">
        <f t="shared" si="1703"/>
        <v>5.1749439618940893E-2</v>
      </c>
      <c r="AG2981" s="70">
        <f t="shared" si="1704"/>
        <v>-0.16227757222071817</v>
      </c>
      <c r="AH2981" s="70">
        <f t="shared" si="1705"/>
        <v>-0.22340702194780063</v>
      </c>
      <c r="AI2981" s="61" t="str">
        <f t="shared" si="1700"/>
        <v>Short VOL</v>
      </c>
      <c r="AJ2981" s="68" t="str">
        <f t="shared" si="1701"/>
        <v>Short VOL</v>
      </c>
      <c r="AK2981" s="72"/>
      <c r="AL2981" s="73"/>
      <c r="AM2981" s="72"/>
      <c r="AN2981" s="73"/>
      <c r="AO2981" s="74"/>
      <c r="AP2981" s="20"/>
      <c r="AQ2981" s="74"/>
      <c r="AR2981" s="20"/>
      <c r="AS2981" s="74"/>
      <c r="AT2981" s="20"/>
      <c r="AU2981" s="74" t="str">
        <f t="shared" si="1692"/>
        <v>00631L</v>
      </c>
      <c r="AV2981" s="20">
        <f t="shared" si="1698"/>
        <v>1</v>
      </c>
      <c r="AW2981" s="74" t="str">
        <f t="shared" si="1693"/>
        <v>00631L</v>
      </c>
      <c r="AX2981" s="20">
        <f t="shared" si="1694"/>
        <v>1</v>
      </c>
      <c r="AY2981" s="20">
        <f t="shared" si="1699"/>
        <v>1</v>
      </c>
      <c r="AZ2981" s="116">
        <v>41982</v>
      </c>
      <c r="BA2981" s="116"/>
      <c r="BB2981" s="20"/>
      <c r="BC2981" s="20"/>
      <c r="BD2981" s="76"/>
      <c r="BE2981" s="77"/>
      <c r="BF2981" s="77"/>
    </row>
    <row r="2982" spans="1:58" s="23" customFormat="1" ht="15.75" customHeight="1" x14ac:dyDescent="0.4">
      <c r="A2982" s="116">
        <v>41978</v>
      </c>
      <c r="B2982" s="112">
        <v>13.6</v>
      </c>
      <c r="C2982" s="112">
        <v>15.35</v>
      </c>
      <c r="D2982" s="112">
        <v>16.3</v>
      </c>
      <c r="E2982" s="112">
        <v>16.850000000000001</v>
      </c>
      <c r="F2982" s="112">
        <v>17.399999999999999</v>
      </c>
      <c r="G2982" s="112">
        <v>17.75</v>
      </c>
      <c r="H2982" s="113">
        <v>18.05</v>
      </c>
      <c r="I2982" s="90">
        <f t="shared" si="1695"/>
        <v>14.705263157894736</v>
      </c>
      <c r="J2982" s="90">
        <f t="shared" si="1696"/>
        <v>15.950000000000001</v>
      </c>
      <c r="K2982" s="114">
        <v>7</v>
      </c>
      <c r="L2982" s="115">
        <v>5.2631578947368418E-2</v>
      </c>
      <c r="M2982" s="90">
        <v>10.7</v>
      </c>
      <c r="N2982" s="90">
        <v>11.82</v>
      </c>
      <c r="O2982" s="90">
        <v>15.55</v>
      </c>
      <c r="P2982" s="90">
        <v>17.52</v>
      </c>
      <c r="Q2982" s="90">
        <v>19.25</v>
      </c>
      <c r="R2982" s="63">
        <f t="shared" si="1707"/>
        <v>10.55</v>
      </c>
      <c r="S2982" s="64">
        <f t="shared" si="1706"/>
        <v>-4.5234248788368375E-2</v>
      </c>
      <c r="T2982" s="65">
        <f t="shared" si="1702"/>
        <v>0.90524534686971225</v>
      </c>
      <c r="U2982" s="65">
        <f t="shared" si="1702"/>
        <v>0.76012861736334403</v>
      </c>
      <c r="V2982" s="65">
        <f t="shared" ref="V2982:V3045" si="1708">N2982/P2982</f>
        <v>0.67465753424657537</v>
      </c>
      <c r="W2982" s="65">
        <f t="shared" ref="W2982:W3045" si="1709">N2982/Q2982</f>
        <v>0.61402597402597403</v>
      </c>
      <c r="X2982" s="61">
        <f t="shared" si="1697"/>
        <v>0.12867647058823531</v>
      </c>
      <c r="Y2982" s="66">
        <f t="shared" ref="Y2982:Y3045" si="1710">(H2982-E2982)/E2982</f>
        <v>7.121661721068244E-2</v>
      </c>
      <c r="Z2982" s="61">
        <f t="shared" ref="Z2982:Z3045" si="1711">(J2982-I2982)/I2982</f>
        <v>8.4645669291338724E-2</v>
      </c>
      <c r="AA2982" s="67">
        <f t="shared" ref="AA2982:AA3045" si="1712">B2982*(K2982*L2982)+C2982*(1-(K2982*L2982))</f>
        <v>14.705263157894736</v>
      </c>
      <c r="AB2982" s="68">
        <f t="shared" ref="AB2982:AB3045" si="1713">(B2982-N2982)/N2982</f>
        <v>0.15059221658206423</v>
      </c>
      <c r="AC2982" s="69">
        <f t="shared" ref="AC2982:AC3045" si="1714">(AA2982-N2982)/N2982</f>
        <v>0.24410009796063753</v>
      </c>
      <c r="AD2982" s="70">
        <f>_xlfn.PERCENTILE.EXC(AC2982:$AC$5675,0.5)</f>
        <v>7.7476410556140768E-2</v>
      </c>
      <c r="AE2982" s="70">
        <f>_xlfn.PERCENTILE.EXC($AC2982:AC$5675,0.35)</f>
        <v>4.3601239207861513E-2</v>
      </c>
      <c r="AF2982" s="71">
        <f t="shared" si="1703"/>
        <v>5.1749439618940893E-2</v>
      </c>
      <c r="AG2982" s="70">
        <f t="shared" si="1704"/>
        <v>-0.16227757222071817</v>
      </c>
      <c r="AH2982" s="70">
        <f t="shared" si="1705"/>
        <v>-0.22340702194780063</v>
      </c>
      <c r="AI2982" s="61" t="str">
        <f t="shared" si="1700"/>
        <v>Short VOL</v>
      </c>
      <c r="AJ2982" s="68" t="str">
        <f t="shared" si="1701"/>
        <v>Short VOL</v>
      </c>
      <c r="AK2982" s="72"/>
      <c r="AL2982" s="73"/>
      <c r="AM2982" s="72"/>
      <c r="AN2982" s="73"/>
      <c r="AO2982" s="74"/>
      <c r="AP2982" s="20"/>
      <c r="AQ2982" s="74"/>
      <c r="AR2982" s="20"/>
      <c r="AS2982" s="74"/>
      <c r="AT2982" s="20"/>
      <c r="AU2982" s="74" t="str">
        <f t="shared" si="1692"/>
        <v>00631L</v>
      </c>
      <c r="AV2982" s="20">
        <f t="shared" si="1698"/>
        <v>1</v>
      </c>
      <c r="AW2982" s="74" t="str">
        <f t="shared" si="1693"/>
        <v>00631L</v>
      </c>
      <c r="AX2982" s="20">
        <f t="shared" si="1694"/>
        <v>1</v>
      </c>
      <c r="AY2982" s="20">
        <f t="shared" si="1699"/>
        <v>1</v>
      </c>
      <c r="AZ2982" s="116">
        <v>41981</v>
      </c>
      <c r="BA2982" s="116"/>
      <c r="BB2982" s="20"/>
      <c r="BC2982" s="20"/>
      <c r="BD2982" s="76"/>
      <c r="BE2982" s="77"/>
      <c r="BF2982" s="77"/>
    </row>
    <row r="2983" spans="1:58" s="23" customFormat="1" ht="15.75" customHeight="1" x14ac:dyDescent="0.4">
      <c r="A2983" s="116">
        <v>41977</v>
      </c>
      <c r="B2983" s="112">
        <v>13.95</v>
      </c>
      <c r="C2983" s="112">
        <v>15.45</v>
      </c>
      <c r="D2983" s="112">
        <v>16.350000000000001</v>
      </c>
      <c r="E2983" s="112">
        <v>16.850000000000001</v>
      </c>
      <c r="F2983" s="112">
        <v>17.350000000000001</v>
      </c>
      <c r="G2983" s="112">
        <v>17.75</v>
      </c>
      <c r="H2983" s="113">
        <v>18.05</v>
      </c>
      <c r="I2983" s="90">
        <f t="shared" si="1695"/>
        <v>14.818421052631578</v>
      </c>
      <c r="J2983" s="90">
        <f t="shared" si="1696"/>
        <v>15.971052631578948</v>
      </c>
      <c r="K2983" s="114">
        <v>8</v>
      </c>
      <c r="L2983" s="115">
        <v>5.2631578947368418E-2</v>
      </c>
      <c r="M2983" s="90">
        <v>11.88</v>
      </c>
      <c r="N2983" s="90">
        <v>12.38</v>
      </c>
      <c r="O2983" s="90">
        <v>15.64</v>
      </c>
      <c r="P2983" s="90">
        <v>17.559999999999999</v>
      </c>
      <c r="Q2983" s="90">
        <v>19.23</v>
      </c>
      <c r="R2983" s="63">
        <f t="shared" si="1707"/>
        <v>8.9400000000000013</v>
      </c>
      <c r="S2983" s="64">
        <f t="shared" si="1706"/>
        <v>-7.217321571772242E-3</v>
      </c>
      <c r="T2983" s="65">
        <f t="shared" si="1702"/>
        <v>0.95961227786752823</v>
      </c>
      <c r="U2983" s="65">
        <f t="shared" si="1702"/>
        <v>0.7915601023017903</v>
      </c>
      <c r="V2983" s="65">
        <f t="shared" si="1708"/>
        <v>0.70501138952164022</v>
      </c>
      <c r="W2983" s="65">
        <f t="shared" si="1709"/>
        <v>0.64378575143005723</v>
      </c>
      <c r="X2983" s="61">
        <f t="shared" si="1697"/>
        <v>0.10752688172043011</v>
      </c>
      <c r="Y2983" s="66">
        <f t="shared" si="1710"/>
        <v>7.121661721068244E-2</v>
      </c>
      <c r="Z2983" s="61">
        <f t="shared" si="1711"/>
        <v>7.7783697389451331E-2</v>
      </c>
      <c r="AA2983" s="67">
        <f t="shared" si="1712"/>
        <v>14.818421052631578</v>
      </c>
      <c r="AB2983" s="68">
        <f t="shared" si="1713"/>
        <v>0.12681744749596111</v>
      </c>
      <c r="AC2983" s="69">
        <f t="shared" si="1714"/>
        <v>0.19696454383130671</v>
      </c>
      <c r="AD2983" s="70">
        <f>_xlfn.PERCENTILE.EXC(AC2983:$AC$5675,0.5)</f>
        <v>7.74152271273192E-2</v>
      </c>
      <c r="AE2983" s="70">
        <f>_xlfn.PERCENTILE.EXC($AC2983:AC$5675,0.35)</f>
        <v>4.357036812976578E-2</v>
      </c>
      <c r="AF2983" s="71">
        <f t="shared" si="1703"/>
        <v>5.1749439618940893E-2</v>
      </c>
      <c r="AG2983" s="70">
        <f t="shared" si="1704"/>
        <v>-0.16227757222071817</v>
      </c>
      <c r="AH2983" s="70">
        <f t="shared" si="1705"/>
        <v>-0.22340702194780063</v>
      </c>
      <c r="AI2983" s="61" t="str">
        <f t="shared" si="1700"/>
        <v>Short VOL</v>
      </c>
      <c r="AJ2983" s="68" t="str">
        <f t="shared" si="1701"/>
        <v>Short VOL</v>
      </c>
      <c r="AK2983" s="72"/>
      <c r="AL2983" s="73"/>
      <c r="AM2983" s="72"/>
      <c r="AN2983" s="73"/>
      <c r="AO2983" s="74"/>
      <c r="AP2983" s="20"/>
      <c r="AQ2983" s="74"/>
      <c r="AR2983" s="20"/>
      <c r="AS2983" s="74"/>
      <c r="AT2983" s="20"/>
      <c r="AU2983" s="74" t="str">
        <f t="shared" si="1692"/>
        <v>00631L</v>
      </c>
      <c r="AV2983" s="20">
        <f t="shared" si="1698"/>
        <v>1</v>
      </c>
      <c r="AW2983" s="74" t="str">
        <f t="shared" si="1693"/>
        <v>00631L</v>
      </c>
      <c r="AX2983" s="20">
        <f t="shared" si="1694"/>
        <v>1</v>
      </c>
      <c r="AY2983" s="20">
        <f t="shared" si="1699"/>
        <v>1</v>
      </c>
      <c r="AZ2983" s="116">
        <v>41978</v>
      </c>
      <c r="BA2983" s="116"/>
      <c r="BB2983" s="20"/>
      <c r="BC2983" s="20"/>
      <c r="BD2983" s="76"/>
      <c r="BE2983" s="77"/>
      <c r="BF2983" s="77"/>
    </row>
    <row r="2984" spans="1:58" s="23" customFormat="1" ht="15.75" customHeight="1" x14ac:dyDescent="0.4">
      <c r="A2984" s="116">
        <v>41976</v>
      </c>
      <c r="B2984" s="112">
        <v>14.25</v>
      </c>
      <c r="C2984" s="112">
        <v>15.65</v>
      </c>
      <c r="D2984" s="112">
        <v>16.5</v>
      </c>
      <c r="E2984" s="112">
        <v>16.95</v>
      </c>
      <c r="F2984" s="112">
        <v>17.5</v>
      </c>
      <c r="G2984" s="112">
        <v>17.899999999999999</v>
      </c>
      <c r="H2984" s="113">
        <v>18.2</v>
      </c>
      <c r="I2984" s="90">
        <f t="shared" si="1695"/>
        <v>14.986842105263158</v>
      </c>
      <c r="J2984" s="90">
        <f t="shared" si="1696"/>
        <v>16.097368421052632</v>
      </c>
      <c r="K2984" s="114">
        <v>9</v>
      </c>
      <c r="L2984" s="115">
        <v>5.2631578947368418E-2</v>
      </c>
      <c r="M2984" s="90">
        <v>12.16</v>
      </c>
      <c r="N2984" s="90">
        <v>12.47</v>
      </c>
      <c r="O2984" s="90">
        <v>15.55</v>
      </c>
      <c r="P2984" s="90">
        <v>17.57</v>
      </c>
      <c r="Q2984" s="90">
        <v>19.13</v>
      </c>
      <c r="R2984" s="63">
        <f t="shared" si="1707"/>
        <v>8.490000000000002</v>
      </c>
      <c r="S2984" s="64">
        <f t="shared" si="1706"/>
        <v>-2.9571984435797588E-2</v>
      </c>
      <c r="T2984" s="65">
        <f t="shared" si="1702"/>
        <v>0.97514033680834</v>
      </c>
      <c r="U2984" s="65">
        <f t="shared" si="1702"/>
        <v>0.80192926045016077</v>
      </c>
      <c r="V2984" s="65">
        <f t="shared" si="1708"/>
        <v>0.70973249857712006</v>
      </c>
      <c r="W2984" s="65">
        <f t="shared" si="1709"/>
        <v>0.65185572399372715</v>
      </c>
      <c r="X2984" s="61">
        <f t="shared" si="1697"/>
        <v>9.8245614035087747E-2</v>
      </c>
      <c r="Y2984" s="66">
        <f t="shared" si="1710"/>
        <v>7.3746312684365781E-2</v>
      </c>
      <c r="Z2984" s="61">
        <f t="shared" si="1711"/>
        <v>7.4100087796312622E-2</v>
      </c>
      <c r="AA2984" s="67">
        <f t="shared" si="1712"/>
        <v>14.986842105263159</v>
      </c>
      <c r="AB2984" s="68">
        <f t="shared" si="1713"/>
        <v>0.1427425821972734</v>
      </c>
      <c r="AC2984" s="69">
        <f t="shared" si="1714"/>
        <v>0.20183176465622762</v>
      </c>
      <c r="AD2984" s="70">
        <f>_xlfn.PERCENTILE.EXC(AC2984:$AC$5675,0.5)</f>
        <v>7.7405027261073234E-2</v>
      </c>
      <c r="AE2984" s="70">
        <f>_xlfn.PERCENTILE.EXC($AC2984:AC$5675,0.35)</f>
        <v>4.3546893738095949E-2</v>
      </c>
      <c r="AF2984" s="71">
        <f t="shared" si="1703"/>
        <v>5.1749439618940893E-2</v>
      </c>
      <c r="AG2984" s="70">
        <f t="shared" si="1704"/>
        <v>-0.16227757222071817</v>
      </c>
      <c r="AH2984" s="70">
        <f t="shared" si="1705"/>
        <v>-0.22340702194780063</v>
      </c>
      <c r="AI2984" s="61" t="str">
        <f t="shared" si="1700"/>
        <v>Short VOL</v>
      </c>
      <c r="AJ2984" s="68" t="str">
        <f t="shared" si="1701"/>
        <v>Short VOL</v>
      </c>
      <c r="AK2984" s="72"/>
      <c r="AL2984" s="73"/>
      <c r="AM2984" s="72"/>
      <c r="AN2984" s="73"/>
      <c r="AO2984" s="74"/>
      <c r="AP2984" s="20"/>
      <c r="AQ2984" s="74"/>
      <c r="AR2984" s="20"/>
      <c r="AS2984" s="74"/>
      <c r="AT2984" s="20"/>
      <c r="AU2984" s="74" t="str">
        <f t="shared" si="1692"/>
        <v>00631L</v>
      </c>
      <c r="AV2984" s="20">
        <f t="shared" si="1698"/>
        <v>1</v>
      </c>
      <c r="AW2984" s="74" t="str">
        <f t="shared" si="1693"/>
        <v>00631L</v>
      </c>
      <c r="AX2984" s="20">
        <f t="shared" si="1694"/>
        <v>1</v>
      </c>
      <c r="AY2984" s="20">
        <f t="shared" si="1699"/>
        <v>1</v>
      </c>
      <c r="AZ2984" s="116">
        <v>41977</v>
      </c>
      <c r="BA2984" s="116"/>
      <c r="BB2984" s="20"/>
      <c r="BC2984" s="20"/>
      <c r="BD2984" s="76"/>
      <c r="BE2984" s="77"/>
      <c r="BF2984" s="77"/>
    </row>
    <row r="2985" spans="1:58" s="23" customFormat="1" ht="15.75" customHeight="1" x14ac:dyDescent="0.4">
      <c r="A2985" s="116">
        <v>41975</v>
      </c>
      <c r="B2985" s="112">
        <v>14.25</v>
      </c>
      <c r="C2985" s="112">
        <v>15.55</v>
      </c>
      <c r="D2985" s="112">
        <v>16.45</v>
      </c>
      <c r="E2985" s="112">
        <v>16.95</v>
      </c>
      <c r="F2985" s="112">
        <v>17.45</v>
      </c>
      <c r="G2985" s="112">
        <v>17.850000000000001</v>
      </c>
      <c r="H2985" s="113">
        <v>18.100000000000001</v>
      </c>
      <c r="I2985" s="90">
        <f t="shared" si="1695"/>
        <v>14.865789473684211</v>
      </c>
      <c r="J2985" s="90">
        <f t="shared" si="1696"/>
        <v>15.976315789473684</v>
      </c>
      <c r="K2985" s="114">
        <v>10</v>
      </c>
      <c r="L2985" s="115">
        <v>5.2631578947368418E-2</v>
      </c>
      <c r="M2985" s="90">
        <v>12.57</v>
      </c>
      <c r="N2985" s="90">
        <v>12.85</v>
      </c>
      <c r="O2985" s="90">
        <v>15.96</v>
      </c>
      <c r="P2985" s="90">
        <v>17.86</v>
      </c>
      <c r="Q2985" s="90">
        <v>19.420000000000002</v>
      </c>
      <c r="R2985" s="63">
        <f t="shared" si="1707"/>
        <v>8.3999999999999986</v>
      </c>
      <c r="S2985" s="64">
        <f t="shared" si="1706"/>
        <v>-0.10076976906927919</v>
      </c>
      <c r="T2985" s="65">
        <f t="shared" si="1702"/>
        <v>0.97821011673151759</v>
      </c>
      <c r="U2985" s="65">
        <f t="shared" si="1702"/>
        <v>0.80513784461152871</v>
      </c>
      <c r="V2985" s="65">
        <f t="shared" si="1708"/>
        <v>0.71948488241881303</v>
      </c>
      <c r="W2985" s="65">
        <f t="shared" si="1709"/>
        <v>0.66168898043254365</v>
      </c>
      <c r="X2985" s="61">
        <f t="shared" si="1697"/>
        <v>9.1228070175438644E-2</v>
      </c>
      <c r="Y2985" s="66">
        <f t="shared" si="1710"/>
        <v>6.7846607669616643E-2</v>
      </c>
      <c r="Z2985" s="61">
        <f t="shared" si="1711"/>
        <v>7.4703487342892491E-2</v>
      </c>
      <c r="AA2985" s="67">
        <f t="shared" si="1712"/>
        <v>14.865789473684211</v>
      </c>
      <c r="AB2985" s="68">
        <f t="shared" si="1713"/>
        <v>0.10894941634241248</v>
      </c>
      <c r="AC2985" s="69">
        <f t="shared" si="1714"/>
        <v>0.15687077616219547</v>
      </c>
      <c r="AD2985" s="70">
        <f>_xlfn.PERCENTILE.EXC(AC2985:$AC$5675,0.5)</f>
        <v>7.7394827394827281E-2</v>
      </c>
      <c r="AE2985" s="70">
        <f>_xlfn.PERCENTILE.EXC($AC2985:AC$5675,0.35)</f>
        <v>4.3523419346426111E-2</v>
      </c>
      <c r="AF2985" s="71">
        <f t="shared" si="1703"/>
        <v>5.1749439618940893E-2</v>
      </c>
      <c r="AG2985" s="70">
        <f t="shared" si="1704"/>
        <v>-0.16227757222071817</v>
      </c>
      <c r="AH2985" s="70">
        <f t="shared" si="1705"/>
        <v>-0.22340702194780063</v>
      </c>
      <c r="AI2985" s="61" t="str">
        <f t="shared" si="1700"/>
        <v>Short VOL</v>
      </c>
      <c r="AJ2985" s="68" t="str">
        <f t="shared" si="1701"/>
        <v>Short VOL</v>
      </c>
      <c r="AK2985" s="72"/>
      <c r="AL2985" s="73"/>
      <c r="AM2985" s="72"/>
      <c r="AN2985" s="73"/>
      <c r="AO2985" s="74"/>
      <c r="AP2985" s="20"/>
      <c r="AQ2985" s="74"/>
      <c r="AR2985" s="20"/>
      <c r="AS2985" s="74"/>
      <c r="AT2985" s="20"/>
      <c r="AU2985" s="74" t="str">
        <f t="shared" si="1692"/>
        <v>00631L</v>
      </c>
      <c r="AV2985" s="20">
        <f t="shared" si="1698"/>
        <v>1</v>
      </c>
      <c r="AW2985" s="74" t="str">
        <f t="shared" si="1693"/>
        <v>00631L</v>
      </c>
      <c r="AX2985" s="20">
        <f t="shared" si="1694"/>
        <v>1</v>
      </c>
      <c r="AY2985" s="20">
        <f t="shared" si="1699"/>
        <v>1</v>
      </c>
      <c r="AZ2985" s="116">
        <v>41976</v>
      </c>
      <c r="BA2985" s="116"/>
      <c r="BB2985" s="20"/>
      <c r="BC2985" s="20"/>
      <c r="BD2985" s="76"/>
      <c r="BE2985" s="77"/>
      <c r="BF2985" s="77"/>
    </row>
    <row r="2986" spans="1:58" s="23" customFormat="1" ht="15.75" customHeight="1" x14ac:dyDescent="0.4">
      <c r="A2986" s="116">
        <v>41974</v>
      </c>
      <c r="B2986" s="112">
        <v>15.6</v>
      </c>
      <c r="C2986" s="112">
        <v>16.649999999999999</v>
      </c>
      <c r="D2986" s="112">
        <v>17.350000000000001</v>
      </c>
      <c r="E2986" s="112">
        <v>17.75</v>
      </c>
      <c r="F2986" s="112">
        <v>18.25</v>
      </c>
      <c r="G2986" s="112">
        <v>18.55</v>
      </c>
      <c r="H2986" s="113">
        <v>18.8</v>
      </c>
      <c r="I2986" s="90">
        <f t="shared" si="1695"/>
        <v>16.042105263157893</v>
      </c>
      <c r="J2986" s="90">
        <f t="shared" si="1696"/>
        <v>16.944736842105264</v>
      </c>
      <c r="K2986" s="114">
        <v>11</v>
      </c>
      <c r="L2986" s="115">
        <v>5.2631578947368418E-2</v>
      </c>
      <c r="M2986" s="90">
        <v>14.63</v>
      </c>
      <c r="N2986" s="90">
        <v>14.29</v>
      </c>
      <c r="O2986" s="90">
        <v>16.739999999999998</v>
      </c>
      <c r="P2986" s="90">
        <v>18.36</v>
      </c>
      <c r="Q2986" s="90">
        <v>19.86</v>
      </c>
      <c r="R2986" s="63">
        <f t="shared" si="1707"/>
        <v>6.1799999999999926</v>
      </c>
      <c r="S2986" s="64">
        <f t="shared" si="1706"/>
        <v>7.2018004501125207E-2</v>
      </c>
      <c r="T2986" s="65">
        <f t="shared" si="1702"/>
        <v>1.0237928621413577</v>
      </c>
      <c r="U2986" s="65">
        <f t="shared" si="1702"/>
        <v>0.85364396654719243</v>
      </c>
      <c r="V2986" s="65">
        <f t="shared" si="1708"/>
        <v>0.77832244008714591</v>
      </c>
      <c r="W2986" s="65">
        <f t="shared" si="1709"/>
        <v>0.71953675730110778</v>
      </c>
      <c r="X2986" s="61">
        <f t="shared" si="1697"/>
        <v>6.7307692307692235E-2</v>
      </c>
      <c r="Y2986" s="66">
        <f t="shared" si="1710"/>
        <v>5.9154929577464828E-2</v>
      </c>
      <c r="Z2986" s="61">
        <f t="shared" si="1711"/>
        <v>5.6266404199475255E-2</v>
      </c>
      <c r="AA2986" s="67">
        <f t="shared" si="1712"/>
        <v>16.042105263157893</v>
      </c>
      <c r="AB2986" s="68">
        <f t="shared" si="1713"/>
        <v>9.1672498250524884E-2</v>
      </c>
      <c r="AC2986" s="69">
        <f t="shared" si="1714"/>
        <v>0.12261058524547894</v>
      </c>
      <c r="AD2986" s="70">
        <f>_xlfn.PERCENTILE.EXC(AC2986:$AC$5675,0.5)</f>
        <v>7.7381276131276128E-2</v>
      </c>
      <c r="AE2986" s="70">
        <f>_xlfn.PERCENTILE.EXC($AC2986:AC$5675,0.35)</f>
        <v>4.3509282581287792E-2</v>
      </c>
      <c r="AF2986" s="71">
        <f t="shared" si="1703"/>
        <v>5.1749439618940893E-2</v>
      </c>
      <c r="AG2986" s="70">
        <f t="shared" si="1704"/>
        <v>-0.16227757222071817</v>
      </c>
      <c r="AH2986" s="70">
        <f t="shared" si="1705"/>
        <v>-0.22340702194780063</v>
      </c>
      <c r="AI2986" s="61" t="str">
        <f t="shared" si="1700"/>
        <v>Short VOL</v>
      </c>
      <c r="AJ2986" s="68" t="str">
        <f t="shared" si="1701"/>
        <v>Short VOL</v>
      </c>
      <c r="AK2986" s="72"/>
      <c r="AL2986" s="73"/>
      <c r="AM2986" s="72"/>
      <c r="AN2986" s="73"/>
      <c r="AO2986" s="74"/>
      <c r="AP2986" s="20"/>
      <c r="AQ2986" s="74"/>
      <c r="AR2986" s="20"/>
      <c r="AS2986" s="74"/>
      <c r="AT2986" s="20"/>
      <c r="AU2986" s="74" t="str">
        <f t="shared" si="1692"/>
        <v>00631L</v>
      </c>
      <c r="AV2986" s="20">
        <f t="shared" si="1698"/>
        <v>1</v>
      </c>
      <c r="AW2986" s="74" t="str">
        <f t="shared" si="1693"/>
        <v>00631L</v>
      </c>
      <c r="AX2986" s="20">
        <f t="shared" si="1694"/>
        <v>1</v>
      </c>
      <c r="AY2986" s="20">
        <f t="shared" si="1699"/>
        <v>1</v>
      </c>
      <c r="AZ2986" s="116">
        <v>41975</v>
      </c>
      <c r="BA2986" s="116"/>
      <c r="BB2986" s="20"/>
      <c r="BC2986" s="20"/>
      <c r="BD2986" s="76"/>
      <c r="BE2986" s="77"/>
      <c r="BF2986" s="77"/>
    </row>
    <row r="2987" spans="1:58" s="23" customFormat="1" ht="15.75" customHeight="1" x14ac:dyDescent="0.4">
      <c r="A2987" s="116">
        <v>41971</v>
      </c>
      <c r="B2987" s="112">
        <v>14.85</v>
      </c>
      <c r="C2987" s="112">
        <v>15.95</v>
      </c>
      <c r="D2987" s="112">
        <v>16.75</v>
      </c>
      <c r="E2987" s="112">
        <v>17.2</v>
      </c>
      <c r="F2987" s="112">
        <v>17.75</v>
      </c>
      <c r="G2987" s="112">
        <v>18.100000000000001</v>
      </c>
      <c r="H2987" s="113">
        <v>18.399999999999999</v>
      </c>
      <c r="I2987" s="90">
        <f t="shared" si="1695"/>
        <v>15.255263157894737</v>
      </c>
      <c r="J2987" s="90">
        <f t="shared" si="1696"/>
        <v>16.244736842105262</v>
      </c>
      <c r="K2987" s="114">
        <v>12</v>
      </c>
      <c r="L2987" s="115">
        <v>5.2631578947368418E-2</v>
      </c>
      <c r="M2987" s="90">
        <v>12.98</v>
      </c>
      <c r="N2987" s="90">
        <v>13.33</v>
      </c>
      <c r="O2987" s="90">
        <v>15.93</v>
      </c>
      <c r="P2987" s="90">
        <v>17.940000000000001</v>
      </c>
      <c r="Q2987" s="90">
        <v>19.43</v>
      </c>
      <c r="R2987" s="63">
        <f t="shared" si="1707"/>
        <v>7.5600000000000023</v>
      </c>
      <c r="S2987" s="64">
        <f t="shared" si="1706"/>
        <v>0.10439105219552608</v>
      </c>
      <c r="T2987" s="65">
        <f t="shared" si="1702"/>
        <v>0.97374343585896472</v>
      </c>
      <c r="U2987" s="65">
        <f t="shared" si="1702"/>
        <v>0.83678593848085381</v>
      </c>
      <c r="V2987" s="65">
        <f t="shared" si="1708"/>
        <v>0.74303232998885171</v>
      </c>
      <c r="W2987" s="65">
        <f t="shared" si="1709"/>
        <v>0.68605249613998975</v>
      </c>
      <c r="X2987" s="61">
        <f t="shared" si="1697"/>
        <v>7.4074074074074056E-2</v>
      </c>
      <c r="Y2987" s="66">
        <f t="shared" si="1710"/>
        <v>6.9767441860465074E-2</v>
      </c>
      <c r="Z2987" s="61">
        <f t="shared" si="1711"/>
        <v>6.4861135069863629E-2</v>
      </c>
      <c r="AA2987" s="67">
        <f t="shared" si="1712"/>
        <v>15.255263157894737</v>
      </c>
      <c r="AB2987" s="68">
        <f t="shared" si="1713"/>
        <v>0.11402850712678167</v>
      </c>
      <c r="AC2987" s="69">
        <f t="shared" si="1714"/>
        <v>0.14443084455324356</v>
      </c>
      <c r="AD2987" s="70">
        <f>_xlfn.PERCENTILE.EXC(AC2987:$AC$5675,0.5)</f>
        <v>7.736772486772496E-2</v>
      </c>
      <c r="AE2987" s="70">
        <f>_xlfn.PERCENTILE.EXC($AC2987:AC$5675,0.35)</f>
        <v>4.3507595984858156E-2</v>
      </c>
      <c r="AF2987" s="71">
        <f t="shared" si="1703"/>
        <v>5.1749439618940893E-2</v>
      </c>
      <c r="AG2987" s="70">
        <f t="shared" si="1704"/>
        <v>-0.16227757222071817</v>
      </c>
      <c r="AH2987" s="70">
        <f t="shared" si="1705"/>
        <v>-0.22340702194780063</v>
      </c>
      <c r="AI2987" s="61" t="str">
        <f t="shared" si="1700"/>
        <v>Short VOL</v>
      </c>
      <c r="AJ2987" s="68" t="str">
        <f t="shared" si="1701"/>
        <v>Short VOL</v>
      </c>
      <c r="AK2987" s="72"/>
      <c r="AL2987" s="73"/>
      <c r="AM2987" s="72"/>
      <c r="AN2987" s="73"/>
      <c r="AO2987" s="74"/>
      <c r="AP2987" s="20"/>
      <c r="AQ2987" s="74"/>
      <c r="AR2987" s="20"/>
      <c r="AS2987" s="74"/>
      <c r="AT2987" s="20"/>
      <c r="AU2987" s="74" t="str">
        <f t="shared" si="1692"/>
        <v>00631L</v>
      </c>
      <c r="AV2987" s="20">
        <f t="shared" si="1698"/>
        <v>1</v>
      </c>
      <c r="AW2987" s="74" t="str">
        <f t="shared" si="1693"/>
        <v>00631L</v>
      </c>
      <c r="AX2987" s="20">
        <f t="shared" si="1694"/>
        <v>1</v>
      </c>
      <c r="AY2987" s="20">
        <f t="shared" si="1699"/>
        <v>1</v>
      </c>
      <c r="AZ2987" s="116">
        <v>41974</v>
      </c>
      <c r="BA2987" s="116"/>
      <c r="BB2987" s="20"/>
      <c r="BC2987" s="20"/>
      <c r="BD2987" s="76"/>
      <c r="BE2987" s="77"/>
      <c r="BF2987" s="77"/>
    </row>
    <row r="2988" spans="1:58" s="23" customFormat="1" ht="15.75" customHeight="1" x14ac:dyDescent="0.4">
      <c r="A2988" s="116">
        <v>41969</v>
      </c>
      <c r="B2988" s="112">
        <v>14.2</v>
      </c>
      <c r="C2988" s="112">
        <v>15.65</v>
      </c>
      <c r="D2988" s="112">
        <v>16.55</v>
      </c>
      <c r="E2988" s="112">
        <v>17.100000000000001</v>
      </c>
      <c r="F2988" s="112">
        <v>17.649999999999999</v>
      </c>
      <c r="G2988" s="112">
        <v>18.05</v>
      </c>
      <c r="H2988" s="113">
        <v>18.350000000000001</v>
      </c>
      <c r="I2988" s="90">
        <f t="shared" si="1695"/>
        <v>14.657894736842104</v>
      </c>
      <c r="J2988" s="90">
        <f t="shared" si="1696"/>
        <v>15.934210526315789</v>
      </c>
      <c r="K2988" s="114">
        <v>13</v>
      </c>
      <c r="L2988" s="115">
        <v>5.2631578947368418E-2</v>
      </c>
      <c r="M2988" s="90">
        <v>11.12</v>
      </c>
      <c r="N2988" s="90">
        <v>12.07</v>
      </c>
      <c r="O2988" s="90">
        <v>15.32</v>
      </c>
      <c r="P2988" s="90">
        <v>17.579999999999998</v>
      </c>
      <c r="Q2988" s="90">
        <v>19.38</v>
      </c>
      <c r="R2988" s="63">
        <f t="shared" si="1707"/>
        <v>9.7100000000000009</v>
      </c>
      <c r="S2988" s="64">
        <f t="shared" si="1706"/>
        <v>-1.4693877551020385E-2</v>
      </c>
      <c r="T2988" s="65">
        <f t="shared" si="1702"/>
        <v>0.92129246064623027</v>
      </c>
      <c r="U2988" s="65">
        <f t="shared" si="1702"/>
        <v>0.78785900783289819</v>
      </c>
      <c r="V2988" s="65">
        <f t="shared" si="1708"/>
        <v>0.68657565415244604</v>
      </c>
      <c r="W2988" s="65">
        <f t="shared" si="1709"/>
        <v>0.6228070175438597</v>
      </c>
      <c r="X2988" s="61">
        <f t="shared" si="1697"/>
        <v>0.10211267605633811</v>
      </c>
      <c r="Y2988" s="66">
        <f t="shared" si="1710"/>
        <v>7.3099415204678359E-2</v>
      </c>
      <c r="Z2988" s="61">
        <f t="shared" si="1711"/>
        <v>8.7073608617594306E-2</v>
      </c>
      <c r="AA2988" s="67">
        <f t="shared" si="1712"/>
        <v>14.657894736842106</v>
      </c>
      <c r="AB2988" s="68">
        <f t="shared" si="1713"/>
        <v>0.17647058823529402</v>
      </c>
      <c r="AC2988" s="69">
        <f t="shared" si="1714"/>
        <v>0.21440718615096155</v>
      </c>
      <c r="AD2988" s="70">
        <f>_xlfn.PERCENTILE.EXC(AC2988:$AC$5675,0.5)</f>
        <v>7.7352581171838727E-2</v>
      </c>
      <c r="AE2988" s="70">
        <f>_xlfn.PERCENTILE.EXC($AC2988:AC$5675,0.35)</f>
        <v>4.3505909388428514E-2</v>
      </c>
      <c r="AF2988" s="71">
        <f t="shared" si="1703"/>
        <v>5.1749439618940893E-2</v>
      </c>
      <c r="AG2988" s="70">
        <f t="shared" si="1704"/>
        <v>-0.16227757222071817</v>
      </c>
      <c r="AH2988" s="70">
        <f t="shared" si="1705"/>
        <v>-0.22340702194780063</v>
      </c>
      <c r="AI2988" s="61" t="str">
        <f t="shared" si="1700"/>
        <v>Short VOL</v>
      </c>
      <c r="AJ2988" s="68" t="str">
        <f t="shared" si="1701"/>
        <v>Short VOL</v>
      </c>
      <c r="AK2988" s="72"/>
      <c r="AL2988" s="73"/>
      <c r="AM2988" s="72"/>
      <c r="AN2988" s="73"/>
      <c r="AO2988" s="74"/>
      <c r="AP2988" s="20"/>
      <c r="AQ2988" s="74"/>
      <c r="AR2988" s="20"/>
      <c r="AS2988" s="74"/>
      <c r="AT2988" s="20"/>
      <c r="AU2988" s="74" t="str">
        <f t="shared" si="1692"/>
        <v>00631L</v>
      </c>
      <c r="AV2988" s="20">
        <f t="shared" si="1698"/>
        <v>1</v>
      </c>
      <c r="AW2988" s="74" t="str">
        <f t="shared" si="1693"/>
        <v>00631L</v>
      </c>
      <c r="AX2988" s="20">
        <f t="shared" si="1694"/>
        <v>1</v>
      </c>
      <c r="AY2988" s="20">
        <f t="shared" si="1699"/>
        <v>1</v>
      </c>
      <c r="AZ2988" s="116">
        <v>41971</v>
      </c>
      <c r="BA2988" s="116"/>
      <c r="BB2988" s="20"/>
      <c r="BC2988" s="20"/>
      <c r="BD2988" s="76"/>
      <c r="BE2988" s="77"/>
      <c r="BF2988" s="77"/>
    </row>
    <row r="2989" spans="1:58" s="23" customFormat="1" ht="15.75" customHeight="1" x14ac:dyDescent="0.4">
      <c r="A2989" s="116">
        <v>41968</v>
      </c>
      <c r="B2989" s="112">
        <v>14.45</v>
      </c>
      <c r="C2989" s="112">
        <v>15.8</v>
      </c>
      <c r="D2989" s="112">
        <v>16.7</v>
      </c>
      <c r="E2989" s="112">
        <v>17.2</v>
      </c>
      <c r="F2989" s="112">
        <v>17.75</v>
      </c>
      <c r="G2989" s="112">
        <v>18.149999999999999</v>
      </c>
      <c r="H2989" s="113">
        <v>18.399999999999999</v>
      </c>
      <c r="I2989" s="90">
        <f t="shared" si="1695"/>
        <v>14.805263157894737</v>
      </c>
      <c r="J2989" s="90">
        <f t="shared" si="1696"/>
        <v>16.036842105263158</v>
      </c>
      <c r="K2989" s="114">
        <v>14</v>
      </c>
      <c r="L2989" s="115">
        <v>5.2631578947368418E-2</v>
      </c>
      <c r="M2989" s="90">
        <v>10.81</v>
      </c>
      <c r="N2989" s="90">
        <v>12.25</v>
      </c>
      <c r="O2989" s="90">
        <v>15.41</v>
      </c>
      <c r="P2989" s="90">
        <v>17.64</v>
      </c>
      <c r="Q2989" s="90">
        <v>19.37</v>
      </c>
      <c r="R2989" s="63">
        <f t="shared" si="1707"/>
        <v>9.9899999999999949</v>
      </c>
      <c r="S2989" s="64">
        <f t="shared" si="1706"/>
        <v>-2.9318541996830368E-2</v>
      </c>
      <c r="T2989" s="65">
        <f t="shared" si="1702"/>
        <v>0.88244897959183677</v>
      </c>
      <c r="U2989" s="65">
        <f t="shared" si="1702"/>
        <v>0.79493835171966254</v>
      </c>
      <c r="V2989" s="65">
        <f t="shared" si="1708"/>
        <v>0.69444444444444442</v>
      </c>
      <c r="W2989" s="65">
        <f t="shared" si="1709"/>
        <v>0.63242127000516257</v>
      </c>
      <c r="X2989" s="61">
        <f t="shared" si="1697"/>
        <v>9.3425605536332279E-2</v>
      </c>
      <c r="Y2989" s="66">
        <f t="shared" si="1710"/>
        <v>6.9767441860465074E-2</v>
      </c>
      <c r="Z2989" s="61">
        <f t="shared" si="1711"/>
        <v>8.3185211517952357E-2</v>
      </c>
      <c r="AA2989" s="67">
        <f t="shared" si="1712"/>
        <v>14.805263157894737</v>
      </c>
      <c r="AB2989" s="68">
        <f t="shared" si="1713"/>
        <v>0.17959183673469381</v>
      </c>
      <c r="AC2989" s="69">
        <f t="shared" si="1714"/>
        <v>0.20859291084855</v>
      </c>
      <c r="AD2989" s="70">
        <f>_xlfn.PERCENTILE.EXC(AC2989:$AC$5675,0.5)</f>
        <v>7.7337437475952495E-2</v>
      </c>
      <c r="AE2989" s="70">
        <f>_xlfn.PERCENTILE.EXC($AC2989:AC$5675,0.35)</f>
        <v>4.3483084794297307E-2</v>
      </c>
      <c r="AF2989" s="71">
        <f t="shared" si="1703"/>
        <v>5.1749439618940893E-2</v>
      </c>
      <c r="AG2989" s="70">
        <f t="shared" si="1704"/>
        <v>-0.16227757222071817</v>
      </c>
      <c r="AH2989" s="70">
        <f t="shared" si="1705"/>
        <v>-0.22340702194780063</v>
      </c>
      <c r="AI2989" s="61" t="str">
        <f t="shared" si="1700"/>
        <v>Short VOL</v>
      </c>
      <c r="AJ2989" s="68" t="str">
        <f t="shared" si="1701"/>
        <v>Short VOL</v>
      </c>
      <c r="AK2989" s="72"/>
      <c r="AL2989" s="73"/>
      <c r="AM2989" s="72"/>
      <c r="AN2989" s="73"/>
      <c r="AO2989" s="74"/>
      <c r="AP2989" s="20"/>
      <c r="AQ2989" s="74"/>
      <c r="AR2989" s="20"/>
      <c r="AS2989" s="74"/>
      <c r="AT2989" s="20"/>
      <c r="AU2989" s="74" t="str">
        <f t="shared" si="1692"/>
        <v>00631L</v>
      </c>
      <c r="AV2989" s="20">
        <f t="shared" si="1698"/>
        <v>1</v>
      </c>
      <c r="AW2989" s="74" t="str">
        <f t="shared" si="1693"/>
        <v>00631L</v>
      </c>
      <c r="AX2989" s="20">
        <f t="shared" si="1694"/>
        <v>1</v>
      </c>
      <c r="AY2989" s="20">
        <f t="shared" si="1699"/>
        <v>1</v>
      </c>
      <c r="AZ2989" s="116">
        <v>41969</v>
      </c>
      <c r="BA2989" s="116"/>
      <c r="BB2989" s="20"/>
      <c r="BC2989" s="20"/>
      <c r="BD2989" s="76"/>
      <c r="BE2989" s="77"/>
      <c r="BF2989" s="77"/>
    </row>
    <row r="2990" spans="1:58" s="23" customFormat="1" ht="15.75" customHeight="1" x14ac:dyDescent="0.4">
      <c r="A2990" s="116">
        <v>41967</v>
      </c>
      <c r="B2990" s="112">
        <v>14.55</v>
      </c>
      <c r="C2990" s="112">
        <v>15.85</v>
      </c>
      <c r="D2990" s="112">
        <v>16.7</v>
      </c>
      <c r="E2990" s="112">
        <v>17.149999999999999</v>
      </c>
      <c r="F2990" s="112">
        <v>17.7</v>
      </c>
      <c r="G2990" s="112">
        <v>18.05</v>
      </c>
      <c r="H2990" s="113">
        <v>18.350000000000001</v>
      </c>
      <c r="I2990" s="90">
        <f t="shared" si="1695"/>
        <v>14.823684210526316</v>
      </c>
      <c r="J2990" s="90">
        <f t="shared" si="1696"/>
        <v>16.028947368421051</v>
      </c>
      <c r="K2990" s="114">
        <v>15</v>
      </c>
      <c r="L2990" s="115">
        <v>5.2631578947368418E-2</v>
      </c>
      <c r="M2990" s="90">
        <v>11.15</v>
      </c>
      <c r="N2990" s="90">
        <v>12.62</v>
      </c>
      <c r="O2990" s="90">
        <v>15.55</v>
      </c>
      <c r="P2990" s="90">
        <v>17.61</v>
      </c>
      <c r="Q2990" s="90">
        <v>19.260000000000002</v>
      </c>
      <c r="R2990" s="63">
        <f t="shared" si="1707"/>
        <v>9.389999999999997</v>
      </c>
      <c r="S2990" s="64">
        <f t="shared" si="1706"/>
        <v>-2.1705426356589234E-2</v>
      </c>
      <c r="T2990" s="65">
        <f t="shared" si="1702"/>
        <v>0.88351822503961974</v>
      </c>
      <c r="U2990" s="65">
        <f t="shared" si="1702"/>
        <v>0.81157556270096454</v>
      </c>
      <c r="V2990" s="65">
        <f t="shared" si="1708"/>
        <v>0.71663827370812039</v>
      </c>
      <c r="W2990" s="65">
        <f t="shared" si="1709"/>
        <v>0.6552440290758047</v>
      </c>
      <c r="X2990" s="61">
        <f t="shared" si="1697"/>
        <v>8.9347079037800606E-2</v>
      </c>
      <c r="Y2990" s="66">
        <f t="shared" si="1710"/>
        <v>6.9970845481049732E-2</v>
      </c>
      <c r="Z2990" s="61">
        <f t="shared" si="1711"/>
        <v>8.1306586188531677E-2</v>
      </c>
      <c r="AA2990" s="67">
        <f t="shared" si="1712"/>
        <v>14.823684210526316</v>
      </c>
      <c r="AB2990" s="68">
        <f t="shared" si="1713"/>
        <v>0.15293185419968316</v>
      </c>
      <c r="AC2990" s="69">
        <f t="shared" si="1714"/>
        <v>0.17461840020018363</v>
      </c>
      <c r="AD2990" s="70">
        <f>_xlfn.PERCENTILE.EXC(AC2990:$AC$5675,0.5)</f>
        <v>7.7329056290718887E-2</v>
      </c>
      <c r="AE2990" s="70">
        <f>_xlfn.PERCENTILE.EXC($AC2990:AC$5675,0.35)</f>
        <v>4.3444406701889919E-2</v>
      </c>
      <c r="AF2990" s="71">
        <f t="shared" si="1703"/>
        <v>5.1749439618940893E-2</v>
      </c>
      <c r="AG2990" s="70">
        <f t="shared" si="1704"/>
        <v>-0.16227757222071817</v>
      </c>
      <c r="AH2990" s="70">
        <f t="shared" si="1705"/>
        <v>-0.22340702194780063</v>
      </c>
      <c r="AI2990" s="61" t="str">
        <f t="shared" si="1700"/>
        <v>Short VOL</v>
      </c>
      <c r="AJ2990" s="68" t="str">
        <f t="shared" si="1701"/>
        <v>Short VOL</v>
      </c>
      <c r="AK2990" s="72"/>
      <c r="AL2990" s="73"/>
      <c r="AM2990" s="72"/>
      <c r="AN2990" s="73"/>
      <c r="AO2990" s="74"/>
      <c r="AP2990" s="20"/>
      <c r="AQ2990" s="74"/>
      <c r="AR2990" s="20"/>
      <c r="AS2990" s="74"/>
      <c r="AT2990" s="20"/>
      <c r="AU2990" s="74" t="str">
        <f t="shared" si="1692"/>
        <v>00631L</v>
      </c>
      <c r="AV2990" s="20">
        <f t="shared" si="1698"/>
        <v>1</v>
      </c>
      <c r="AW2990" s="74" t="str">
        <f t="shared" si="1693"/>
        <v>00631L</v>
      </c>
      <c r="AX2990" s="20">
        <f t="shared" si="1694"/>
        <v>1</v>
      </c>
      <c r="AY2990" s="20">
        <f t="shared" si="1699"/>
        <v>1</v>
      </c>
      <c r="AZ2990" s="116">
        <v>41968</v>
      </c>
      <c r="BA2990" s="116"/>
      <c r="BB2990" s="20"/>
      <c r="BC2990" s="20"/>
      <c r="BD2990" s="76"/>
      <c r="BE2990" s="77"/>
      <c r="BF2990" s="77"/>
    </row>
    <row r="2991" spans="1:58" s="23" customFormat="1" ht="15.75" customHeight="1" x14ac:dyDescent="0.4">
      <c r="A2991" s="116">
        <v>41964</v>
      </c>
      <c r="B2991" s="112">
        <v>14.95</v>
      </c>
      <c r="C2991" s="112">
        <v>16.05</v>
      </c>
      <c r="D2991" s="112">
        <v>16.8</v>
      </c>
      <c r="E2991" s="112">
        <v>17.2</v>
      </c>
      <c r="F2991" s="112">
        <v>17.7</v>
      </c>
      <c r="G2991" s="112">
        <v>18.05</v>
      </c>
      <c r="H2991" s="113">
        <v>18.350000000000001</v>
      </c>
      <c r="I2991" s="90">
        <f t="shared" si="1695"/>
        <v>15.123684210526315</v>
      </c>
      <c r="J2991" s="90">
        <f t="shared" si="1696"/>
        <v>16.168421052631579</v>
      </c>
      <c r="K2991" s="114">
        <v>16</v>
      </c>
      <c r="L2991" s="115">
        <v>5.2631578947368418E-2</v>
      </c>
      <c r="M2991" s="90">
        <v>10.45</v>
      </c>
      <c r="N2991" s="90">
        <v>12.9</v>
      </c>
      <c r="O2991" s="90">
        <v>15.79</v>
      </c>
      <c r="P2991" s="90">
        <v>17.75</v>
      </c>
      <c r="Q2991" s="90">
        <v>19.45</v>
      </c>
      <c r="R2991" s="63">
        <f t="shared" si="1707"/>
        <v>10.189999999999998</v>
      </c>
      <c r="S2991" s="64">
        <f t="shared" si="1706"/>
        <v>-5.0073637702503664E-2</v>
      </c>
      <c r="T2991" s="65">
        <f t="shared" si="1702"/>
        <v>0.81007751937984485</v>
      </c>
      <c r="U2991" s="65">
        <f t="shared" si="1702"/>
        <v>0.81697276757441428</v>
      </c>
      <c r="V2991" s="65">
        <f t="shared" si="1708"/>
        <v>0.72676056338028172</v>
      </c>
      <c r="W2991" s="65">
        <f t="shared" si="1709"/>
        <v>0.66323907455012854</v>
      </c>
      <c r="X2991" s="61">
        <f t="shared" si="1697"/>
        <v>7.3578595317725856E-2</v>
      </c>
      <c r="Y2991" s="66">
        <f t="shared" si="1710"/>
        <v>6.6860465116279202E-2</v>
      </c>
      <c r="Z2991" s="61">
        <f t="shared" si="1711"/>
        <v>6.9079519749434548E-2</v>
      </c>
      <c r="AA2991" s="67">
        <f t="shared" si="1712"/>
        <v>15.123684210526315</v>
      </c>
      <c r="AB2991" s="68">
        <f t="shared" si="1713"/>
        <v>0.15891472868217046</v>
      </c>
      <c r="AC2991" s="69">
        <f t="shared" si="1714"/>
        <v>0.17237862097103218</v>
      </c>
      <c r="AD2991" s="70">
        <f>_xlfn.PERCENTILE.EXC(AC2991:$AC$5675,0.5)</f>
        <v>7.7320675105485279E-2</v>
      </c>
      <c r="AE2991" s="70">
        <f>_xlfn.PERCENTILE.EXC($AC2991:AC$5675,0.35)</f>
        <v>4.3405728609482538E-2</v>
      </c>
      <c r="AF2991" s="71">
        <f t="shared" si="1703"/>
        <v>5.1749439618940893E-2</v>
      </c>
      <c r="AG2991" s="70">
        <f t="shared" si="1704"/>
        <v>-0.16227757222071817</v>
      </c>
      <c r="AH2991" s="70">
        <f t="shared" si="1705"/>
        <v>-0.22340702194780063</v>
      </c>
      <c r="AI2991" s="61" t="str">
        <f t="shared" si="1700"/>
        <v>Short VOL</v>
      </c>
      <c r="AJ2991" s="68" t="str">
        <f t="shared" si="1701"/>
        <v>Short VOL</v>
      </c>
      <c r="AK2991" s="72"/>
      <c r="AL2991" s="73"/>
      <c r="AM2991" s="72"/>
      <c r="AN2991" s="73"/>
      <c r="AO2991" s="74"/>
      <c r="AP2991" s="20"/>
      <c r="AQ2991" s="74"/>
      <c r="AR2991" s="20"/>
      <c r="AS2991" s="74"/>
      <c r="AT2991" s="20"/>
      <c r="AU2991" s="74" t="str">
        <f t="shared" si="1692"/>
        <v>00631L</v>
      </c>
      <c r="AV2991" s="20">
        <f t="shared" si="1698"/>
        <v>1</v>
      </c>
      <c r="AW2991" s="74" t="str">
        <f t="shared" si="1693"/>
        <v>00631L</v>
      </c>
      <c r="AX2991" s="20">
        <f t="shared" si="1694"/>
        <v>1</v>
      </c>
      <c r="AY2991" s="20">
        <f t="shared" si="1699"/>
        <v>1</v>
      </c>
      <c r="AZ2991" s="116">
        <v>41967</v>
      </c>
      <c r="BA2991" s="116"/>
      <c r="BB2991" s="20"/>
      <c r="BC2991" s="20"/>
      <c r="BD2991" s="76"/>
      <c r="BE2991" s="77"/>
      <c r="BF2991" s="77"/>
    </row>
    <row r="2992" spans="1:58" s="23" customFormat="1" ht="15.75" customHeight="1" x14ac:dyDescent="0.4">
      <c r="A2992" s="116">
        <v>41963</v>
      </c>
      <c r="B2992" s="112">
        <v>15.15</v>
      </c>
      <c r="C2992" s="112">
        <v>16.05</v>
      </c>
      <c r="D2992" s="112">
        <v>16.75</v>
      </c>
      <c r="E2992" s="112">
        <v>17.2</v>
      </c>
      <c r="F2992" s="112">
        <v>17.7</v>
      </c>
      <c r="G2992" s="112">
        <v>18.05</v>
      </c>
      <c r="H2992" s="113">
        <v>18.350000000000001</v>
      </c>
      <c r="I2992" s="90">
        <f t="shared" si="1695"/>
        <v>15.244736842105263</v>
      </c>
      <c r="J2992" s="90">
        <f t="shared" si="1696"/>
        <v>16.123684210526317</v>
      </c>
      <c r="K2992" s="114">
        <v>17</v>
      </c>
      <c r="L2992" s="115">
        <v>5.2631578947368418E-2</v>
      </c>
      <c r="M2992" s="90">
        <v>10.91</v>
      </c>
      <c r="N2992" s="90">
        <v>13.58</v>
      </c>
      <c r="O2992" s="90">
        <v>16.010000000000002</v>
      </c>
      <c r="P2992" s="90">
        <v>17.91</v>
      </c>
      <c r="Q2992" s="90">
        <v>19.510000000000002</v>
      </c>
      <c r="R2992" s="63">
        <f t="shared" si="1707"/>
        <v>9.43</v>
      </c>
      <c r="S2992" s="64">
        <f t="shared" si="1706"/>
        <v>-2.722063037249289E-2</v>
      </c>
      <c r="T2992" s="65">
        <f t="shared" si="1702"/>
        <v>0.8033873343151694</v>
      </c>
      <c r="U2992" s="65">
        <f t="shared" si="1702"/>
        <v>0.84821986258588378</v>
      </c>
      <c r="V2992" s="65">
        <f t="shared" si="1708"/>
        <v>0.75823562255723065</v>
      </c>
      <c r="W2992" s="65">
        <f t="shared" si="1709"/>
        <v>0.69605330599692461</v>
      </c>
      <c r="X2992" s="61">
        <f t="shared" si="1697"/>
        <v>5.9405940594059431E-2</v>
      </c>
      <c r="Y2992" s="66">
        <f t="shared" si="1710"/>
        <v>6.6860465116279202E-2</v>
      </c>
      <c r="Z2992" s="61">
        <f t="shared" si="1711"/>
        <v>5.7655791472466848E-2</v>
      </c>
      <c r="AA2992" s="67">
        <f t="shared" si="1712"/>
        <v>15.244736842105263</v>
      </c>
      <c r="AB2992" s="68">
        <f t="shared" si="1713"/>
        <v>0.11561119293078058</v>
      </c>
      <c r="AC2992" s="69">
        <f t="shared" si="1714"/>
        <v>0.12258739632586622</v>
      </c>
      <c r="AD2992" s="70">
        <f>_xlfn.PERCENTILE.EXC(AC2992:$AC$5675,0.5)</f>
        <v>7.7235589241286012E-2</v>
      </c>
      <c r="AE2992" s="70">
        <f>_xlfn.PERCENTILE.EXC($AC2992:AC$5675,0.35)</f>
        <v>4.3392680577519716E-2</v>
      </c>
      <c r="AF2992" s="71">
        <f t="shared" si="1703"/>
        <v>5.1749439618940893E-2</v>
      </c>
      <c r="AG2992" s="70">
        <f t="shared" si="1704"/>
        <v>-0.16227757222071817</v>
      </c>
      <c r="AH2992" s="70">
        <f t="shared" si="1705"/>
        <v>-0.22340702194780063</v>
      </c>
      <c r="AI2992" s="61" t="str">
        <f t="shared" si="1700"/>
        <v>Short VOL</v>
      </c>
      <c r="AJ2992" s="68" t="str">
        <f t="shared" si="1701"/>
        <v>Short VOL</v>
      </c>
      <c r="AK2992" s="72"/>
      <c r="AL2992" s="73"/>
      <c r="AM2992" s="72"/>
      <c r="AN2992" s="73"/>
      <c r="AO2992" s="74"/>
      <c r="AP2992" s="20"/>
      <c r="AQ2992" s="74"/>
      <c r="AR2992" s="20"/>
      <c r="AS2992" s="74"/>
      <c r="AT2992" s="20"/>
      <c r="AU2992" s="74" t="str">
        <f t="shared" ref="AU2992:AU3055" si="1715">IF(AC2992&gt;AF2992,"00631L",IF(AC2992&lt;AG2992,"Cash","00635U"))</f>
        <v>00631L</v>
      </c>
      <c r="AV2992" s="20">
        <f t="shared" si="1698"/>
        <v>1</v>
      </c>
      <c r="AW2992" s="74" t="str">
        <f t="shared" ref="AW2992:AW3055" si="1716">IF(AC2992&gt;AE2992,"00631L",IF(AC2992&lt;AH2992,"00631L","00635U"))</f>
        <v>00631L</v>
      </c>
      <c r="AX2992" s="20">
        <f t="shared" si="1694"/>
        <v>1</v>
      </c>
      <c r="AY2992" s="20">
        <f t="shared" si="1699"/>
        <v>1</v>
      </c>
      <c r="AZ2992" s="116">
        <v>41964</v>
      </c>
      <c r="BA2992" s="116"/>
      <c r="BB2992" s="20"/>
      <c r="BC2992" s="20"/>
      <c r="BD2992" s="76"/>
      <c r="BE2992" s="77"/>
      <c r="BF2992" s="77"/>
    </row>
    <row r="2993" spans="1:58" s="23" customFormat="1" ht="15.75" customHeight="1" x14ac:dyDescent="0.4">
      <c r="A2993" s="116">
        <v>41962</v>
      </c>
      <c r="B2993" s="112">
        <v>15.5</v>
      </c>
      <c r="C2993" s="112">
        <v>16.25</v>
      </c>
      <c r="D2993" s="112">
        <v>16.899999999999999</v>
      </c>
      <c r="E2993" s="112">
        <v>17.350000000000001</v>
      </c>
      <c r="F2993" s="112">
        <v>17.8</v>
      </c>
      <c r="G2993" s="112">
        <v>18.2</v>
      </c>
      <c r="H2993" s="113">
        <v>18.45</v>
      </c>
      <c r="I2993" s="90">
        <f t="shared" si="1695"/>
        <v>15.539473684210526</v>
      </c>
      <c r="J2993" s="90">
        <f t="shared" si="1696"/>
        <v>16.284210526315789</v>
      </c>
      <c r="K2993" s="114">
        <v>18</v>
      </c>
      <c r="L2993" s="115">
        <v>5.2631578947368418E-2</v>
      </c>
      <c r="M2993" s="90">
        <v>11.42</v>
      </c>
      <c r="N2993" s="90">
        <v>13.96</v>
      </c>
      <c r="O2993" s="90">
        <v>15.97</v>
      </c>
      <c r="P2993" s="90">
        <v>17.91</v>
      </c>
      <c r="Q2993" s="90">
        <v>19.489999999999998</v>
      </c>
      <c r="R2993" s="63">
        <f t="shared" si="1707"/>
        <v>8.5</v>
      </c>
      <c r="S2993" s="64">
        <f t="shared" si="1706"/>
        <v>7.2150072150073182E-3</v>
      </c>
      <c r="T2993" s="65">
        <f t="shared" si="1702"/>
        <v>0.81805157593123201</v>
      </c>
      <c r="U2993" s="65">
        <f t="shared" si="1702"/>
        <v>0.87413901064495936</v>
      </c>
      <c r="V2993" s="65">
        <f t="shared" si="1708"/>
        <v>0.77945281965382474</v>
      </c>
      <c r="W2993" s="65">
        <f t="shared" si="1709"/>
        <v>0.71626475115443833</v>
      </c>
      <c r="X2993" s="61">
        <f t="shared" si="1697"/>
        <v>4.8387096774193547E-2</v>
      </c>
      <c r="Y2993" s="66">
        <f t="shared" si="1710"/>
        <v>6.3400576368875958E-2</v>
      </c>
      <c r="Z2993" s="61">
        <f t="shared" si="1711"/>
        <v>4.7925486875529229E-2</v>
      </c>
      <c r="AA2993" s="67">
        <f t="shared" si="1712"/>
        <v>15.539473684210527</v>
      </c>
      <c r="AB2993" s="68">
        <f t="shared" si="1713"/>
        <v>0.11031518624641827</v>
      </c>
      <c r="AC2993" s="69">
        <f t="shared" si="1714"/>
        <v>0.1131428140551953</v>
      </c>
      <c r="AD2993" s="70">
        <f>_xlfn.PERCENTILE.EXC(AC2993:$AC$5675,0.5)</f>
        <v>7.7150503377086732E-2</v>
      </c>
      <c r="AE2993" s="70">
        <f>_xlfn.PERCENTILE.EXC($AC2993:AC$5675,0.35)</f>
        <v>4.3389884569734707E-2</v>
      </c>
      <c r="AF2993" s="71">
        <f t="shared" si="1703"/>
        <v>5.1377089815004023E-2</v>
      </c>
      <c r="AG2993" s="70">
        <f t="shared" si="1704"/>
        <v>-0.16227757222071817</v>
      </c>
      <c r="AH2993" s="70">
        <f t="shared" si="1705"/>
        <v>-0.22340702194780063</v>
      </c>
      <c r="AI2993" s="61" t="str">
        <f t="shared" si="1700"/>
        <v>Short VOL</v>
      </c>
      <c r="AJ2993" s="68" t="str">
        <f t="shared" si="1701"/>
        <v>Short VOL</v>
      </c>
      <c r="AK2993" s="72"/>
      <c r="AL2993" s="73"/>
      <c r="AM2993" s="72"/>
      <c r="AN2993" s="73"/>
      <c r="AO2993" s="74"/>
      <c r="AP2993" s="20"/>
      <c r="AQ2993" s="74"/>
      <c r="AR2993" s="20"/>
      <c r="AS2993" s="74"/>
      <c r="AT2993" s="20"/>
      <c r="AU2993" s="74" t="str">
        <f t="shared" si="1715"/>
        <v>00631L</v>
      </c>
      <c r="AV2993" s="20">
        <f t="shared" si="1698"/>
        <v>1</v>
      </c>
      <c r="AW2993" s="74" t="str">
        <f t="shared" si="1716"/>
        <v>00631L</v>
      </c>
      <c r="AX2993" s="20">
        <f t="shared" si="1694"/>
        <v>1</v>
      </c>
      <c r="AY2993" s="20">
        <f t="shared" si="1699"/>
        <v>1</v>
      </c>
      <c r="AZ2993" s="116">
        <v>41963</v>
      </c>
      <c r="BA2993" s="116"/>
      <c r="BB2993" s="20"/>
      <c r="BC2993" s="20"/>
      <c r="BD2993" s="76"/>
      <c r="BE2993" s="77"/>
      <c r="BF2993" s="77"/>
    </row>
    <row r="2994" spans="1:58" s="23" customFormat="1" ht="15.75" customHeight="1" x14ac:dyDescent="0.4">
      <c r="A2994" s="116">
        <v>41961</v>
      </c>
      <c r="B2994" s="112">
        <v>14</v>
      </c>
      <c r="C2994" s="112">
        <v>15.3</v>
      </c>
      <c r="D2994" s="112">
        <v>16</v>
      </c>
      <c r="E2994" s="112">
        <v>16.7</v>
      </c>
      <c r="F2994" s="112">
        <v>17.149999999999999</v>
      </c>
      <c r="G2994" s="112">
        <v>17.600000000000001</v>
      </c>
      <c r="H2994" s="113">
        <v>18</v>
      </c>
      <c r="I2994" s="90">
        <f t="shared" si="1695"/>
        <v>15.3</v>
      </c>
      <c r="J2994" s="90">
        <f t="shared" si="1696"/>
        <v>16</v>
      </c>
      <c r="K2994" s="114">
        <v>0</v>
      </c>
      <c r="L2994" s="115">
        <v>0.05</v>
      </c>
      <c r="M2994" s="90">
        <v>11.49</v>
      </c>
      <c r="N2994" s="90">
        <v>13.86</v>
      </c>
      <c r="O2994" s="90">
        <v>15.7</v>
      </c>
      <c r="P2994" s="90">
        <v>17.64</v>
      </c>
      <c r="Q2994" s="90">
        <v>19.29</v>
      </c>
      <c r="R2994" s="63">
        <f t="shared" si="1707"/>
        <v>7.990000000000002</v>
      </c>
      <c r="S2994" s="64">
        <f t="shared" si="1706"/>
        <v>-9.2923516797713216E-3</v>
      </c>
      <c r="T2994" s="65">
        <f t="shared" si="1702"/>
        <v>0.82900432900432908</v>
      </c>
      <c r="U2994" s="65">
        <f t="shared" si="1702"/>
        <v>0.88280254777070066</v>
      </c>
      <c r="V2994" s="65">
        <f t="shared" si="1708"/>
        <v>0.7857142857142857</v>
      </c>
      <c r="W2994" s="65">
        <f t="shared" si="1709"/>
        <v>0.71850699844479005</v>
      </c>
      <c r="X2994" s="61">
        <f t="shared" si="1697"/>
        <v>9.2857142857142902E-2</v>
      </c>
      <c r="Y2994" s="66">
        <f t="shared" si="1710"/>
        <v>7.7844311377245554E-2</v>
      </c>
      <c r="Z2994" s="61">
        <f t="shared" si="1711"/>
        <v>4.5751633986928053E-2</v>
      </c>
      <c r="AA2994" s="67">
        <f t="shared" si="1712"/>
        <v>15.3</v>
      </c>
      <c r="AB2994" s="68">
        <f t="shared" si="1713"/>
        <v>1.0101010101010142E-2</v>
      </c>
      <c r="AC2994" s="69">
        <f t="shared" si="1714"/>
        <v>0.10389610389610399</v>
      </c>
      <c r="AD2994" s="70">
        <f>_xlfn.PERCENTILE.EXC(AC2994:$AC$5675,0.5)</f>
        <v>7.7118018320011181E-2</v>
      </c>
      <c r="AE2994" s="70">
        <f>_xlfn.PERCENTILE.EXC($AC2994:AC$5675,0.35)</f>
        <v>4.3387088561949692E-2</v>
      </c>
      <c r="AF2994" s="71">
        <f t="shared" si="1703"/>
        <v>5.1058688384269482E-2</v>
      </c>
      <c r="AG2994" s="70">
        <f t="shared" si="1704"/>
        <v>-0.16227757222071817</v>
      </c>
      <c r="AH2994" s="70">
        <f t="shared" si="1705"/>
        <v>-0.22340702194780063</v>
      </c>
      <c r="AI2994" s="61" t="str">
        <f t="shared" si="1700"/>
        <v>Short VOL</v>
      </c>
      <c r="AJ2994" s="68" t="str">
        <f t="shared" si="1701"/>
        <v>Short VOL</v>
      </c>
      <c r="AK2994" s="72"/>
      <c r="AL2994" s="73"/>
      <c r="AM2994" s="72"/>
      <c r="AN2994" s="73"/>
      <c r="AO2994" s="74"/>
      <c r="AP2994" s="20"/>
      <c r="AQ2994" s="74"/>
      <c r="AR2994" s="20"/>
      <c r="AS2994" s="74"/>
      <c r="AT2994" s="20"/>
      <c r="AU2994" s="74" t="str">
        <f t="shared" si="1715"/>
        <v>00631L</v>
      </c>
      <c r="AV2994" s="20">
        <f t="shared" si="1698"/>
        <v>1</v>
      </c>
      <c r="AW2994" s="74" t="str">
        <f t="shared" si="1716"/>
        <v>00631L</v>
      </c>
      <c r="AX2994" s="20">
        <f t="shared" si="1694"/>
        <v>1</v>
      </c>
      <c r="AY2994" s="20">
        <f t="shared" si="1699"/>
        <v>1</v>
      </c>
      <c r="AZ2994" s="116">
        <v>41962</v>
      </c>
      <c r="BA2994" s="116"/>
      <c r="BB2994" s="20"/>
      <c r="BC2994" s="20"/>
      <c r="BD2994" s="76"/>
      <c r="BE2994" s="77"/>
      <c r="BF2994" s="77"/>
    </row>
    <row r="2995" spans="1:58" s="23" customFormat="1" ht="15.75" customHeight="1" x14ac:dyDescent="0.4">
      <c r="A2995" s="116">
        <v>41960</v>
      </c>
      <c r="B2995" s="112">
        <v>14.35</v>
      </c>
      <c r="C2995" s="112">
        <v>15.35</v>
      </c>
      <c r="D2995" s="112">
        <v>16</v>
      </c>
      <c r="E2995" s="112">
        <v>16.649999999999999</v>
      </c>
      <c r="F2995" s="112">
        <v>17.100000000000001</v>
      </c>
      <c r="G2995" s="112">
        <v>17.55</v>
      </c>
      <c r="H2995" s="113">
        <v>17.95</v>
      </c>
      <c r="I2995" s="90">
        <f t="shared" si="1695"/>
        <v>15.299999999999999</v>
      </c>
      <c r="J2995" s="90">
        <f t="shared" si="1696"/>
        <v>15.967499999999999</v>
      </c>
      <c r="K2995" s="114">
        <v>1</v>
      </c>
      <c r="L2995" s="115">
        <v>0.05</v>
      </c>
      <c r="M2995" s="90">
        <v>11.42</v>
      </c>
      <c r="N2995" s="90">
        <v>13.99</v>
      </c>
      <c r="O2995" s="90">
        <v>15.93</v>
      </c>
      <c r="P2995" s="90">
        <v>17.8</v>
      </c>
      <c r="Q2995" s="90">
        <v>19.43</v>
      </c>
      <c r="R2995" s="63">
        <f t="shared" si="1707"/>
        <v>8.3200000000000038</v>
      </c>
      <c r="S2995" s="64">
        <f t="shared" si="1706"/>
        <v>5.1089406461307267E-2</v>
      </c>
      <c r="T2995" s="65">
        <f t="shared" si="1702"/>
        <v>0.81629735525375269</v>
      </c>
      <c r="U2995" s="65">
        <f t="shared" si="1702"/>
        <v>0.87821720025109862</v>
      </c>
      <c r="V2995" s="65">
        <f t="shared" si="1708"/>
        <v>0.78595505617977524</v>
      </c>
      <c r="W2995" s="65">
        <f t="shared" si="1709"/>
        <v>0.72002058672156466</v>
      </c>
      <c r="X2995" s="61">
        <f t="shared" si="1697"/>
        <v>6.968641114982578E-2</v>
      </c>
      <c r="Y2995" s="66">
        <f t="shared" si="1710"/>
        <v>7.8078078078078123E-2</v>
      </c>
      <c r="Z2995" s="61">
        <f t="shared" si="1711"/>
        <v>4.3627450980392189E-2</v>
      </c>
      <c r="AA2995" s="67">
        <f t="shared" si="1712"/>
        <v>15.299999999999999</v>
      </c>
      <c r="AB2995" s="68">
        <f t="shared" si="1713"/>
        <v>2.573266619013577E-2</v>
      </c>
      <c r="AC2995" s="69">
        <f t="shared" si="1714"/>
        <v>9.363831308077189E-2</v>
      </c>
      <c r="AD2995" s="70">
        <f>_xlfn.PERCENTILE.EXC(AC2995:$AC$5675,0.5)</f>
        <v>7.7085533262935629E-2</v>
      </c>
      <c r="AE2995" s="70">
        <f>_xlfn.PERCENTILE.EXC($AC2995:AC$5675,0.35)</f>
        <v>4.3383198577307845E-2</v>
      </c>
      <c r="AF2995" s="71">
        <f t="shared" si="1703"/>
        <v>5.069993861473459E-2</v>
      </c>
      <c r="AG2995" s="70">
        <f t="shared" si="1704"/>
        <v>-0.16227757222071817</v>
      </c>
      <c r="AH2995" s="70">
        <f t="shared" si="1705"/>
        <v>-0.22340702194780063</v>
      </c>
      <c r="AI2995" s="61" t="str">
        <f t="shared" si="1700"/>
        <v>Short VOL</v>
      </c>
      <c r="AJ2995" s="68" t="str">
        <f t="shared" si="1701"/>
        <v>Short VOL</v>
      </c>
      <c r="AK2995" s="72"/>
      <c r="AL2995" s="73"/>
      <c r="AM2995" s="72"/>
      <c r="AN2995" s="73"/>
      <c r="AO2995" s="74"/>
      <c r="AP2995" s="20"/>
      <c r="AQ2995" s="74"/>
      <c r="AR2995" s="20"/>
      <c r="AS2995" s="74"/>
      <c r="AT2995" s="20"/>
      <c r="AU2995" s="74" t="str">
        <f t="shared" si="1715"/>
        <v>00631L</v>
      </c>
      <c r="AV2995" s="20">
        <f t="shared" si="1698"/>
        <v>1</v>
      </c>
      <c r="AW2995" s="74" t="str">
        <f t="shared" si="1716"/>
        <v>00631L</v>
      </c>
      <c r="AX2995" s="20">
        <f t="shared" si="1694"/>
        <v>1</v>
      </c>
      <c r="AY2995" s="20">
        <f t="shared" si="1699"/>
        <v>1</v>
      </c>
      <c r="AZ2995" s="116">
        <v>41961</v>
      </c>
      <c r="BA2995" s="116"/>
      <c r="BB2995" s="20"/>
      <c r="BC2995" s="20"/>
      <c r="BD2995" s="76"/>
      <c r="BE2995" s="77"/>
      <c r="BF2995" s="77"/>
    </row>
    <row r="2996" spans="1:58" s="23" customFormat="1" ht="15.75" customHeight="1" x14ac:dyDescent="0.4">
      <c r="A2996" s="116">
        <v>41957</v>
      </c>
      <c r="B2996" s="112">
        <v>14.35</v>
      </c>
      <c r="C2996" s="112">
        <v>15.3</v>
      </c>
      <c r="D2996" s="112">
        <v>16</v>
      </c>
      <c r="E2996" s="112">
        <v>16.649999999999999</v>
      </c>
      <c r="F2996" s="112">
        <v>17.100000000000001</v>
      </c>
      <c r="G2996" s="112">
        <v>17.55</v>
      </c>
      <c r="H2996" s="113">
        <v>17.899999999999999</v>
      </c>
      <c r="I2996" s="90">
        <f t="shared" si="1695"/>
        <v>15.205</v>
      </c>
      <c r="J2996" s="90">
        <f t="shared" si="1696"/>
        <v>15.93</v>
      </c>
      <c r="K2996" s="114">
        <v>2</v>
      </c>
      <c r="L2996" s="115">
        <v>0.05</v>
      </c>
      <c r="M2996" s="90">
        <v>11.35</v>
      </c>
      <c r="N2996" s="90">
        <v>13.31</v>
      </c>
      <c r="O2996" s="90">
        <v>15.96</v>
      </c>
      <c r="P2996" s="90">
        <v>17.73</v>
      </c>
      <c r="Q2996" s="90">
        <v>19.36</v>
      </c>
      <c r="R2996" s="63">
        <f t="shared" si="1707"/>
        <v>9.0299999999999976</v>
      </c>
      <c r="S2996" s="64">
        <f t="shared" si="1706"/>
        <v>-3.4807831762146385E-2</v>
      </c>
      <c r="T2996" s="65">
        <f t="shared" si="1702"/>
        <v>0.85274229902329068</v>
      </c>
      <c r="U2996" s="65">
        <f t="shared" si="1702"/>
        <v>0.83395989974937346</v>
      </c>
      <c r="V2996" s="65">
        <f t="shared" si="1708"/>
        <v>0.7507050197405527</v>
      </c>
      <c r="W2996" s="65">
        <f t="shared" si="1709"/>
        <v>0.6875</v>
      </c>
      <c r="X2996" s="61">
        <f t="shared" si="1697"/>
        <v>6.6202090592334575E-2</v>
      </c>
      <c r="Y2996" s="66">
        <f t="shared" si="1710"/>
        <v>7.5075075075075076E-2</v>
      </c>
      <c r="Z2996" s="61">
        <f t="shared" si="1711"/>
        <v>4.7681683656691856E-2</v>
      </c>
      <c r="AA2996" s="67">
        <f t="shared" si="1712"/>
        <v>15.205000000000002</v>
      </c>
      <c r="AB2996" s="68">
        <f t="shared" si="1713"/>
        <v>7.8136739293764024E-2</v>
      </c>
      <c r="AC2996" s="69">
        <f t="shared" si="1714"/>
        <v>0.14237415477084908</v>
      </c>
      <c r="AD2996" s="70">
        <f>_xlfn.PERCENTILE.EXC(AC2996:$AC$5675,0.5)</f>
        <v>7.7064779210084228E-2</v>
      </c>
      <c r="AE2996" s="70">
        <f>_xlfn.PERCENTILE.EXC($AC2996:AC$5675,0.35)</f>
        <v>4.3379126263189856E-2</v>
      </c>
      <c r="AF2996" s="71">
        <f t="shared" si="1703"/>
        <v>5.069993861473459E-2</v>
      </c>
      <c r="AG2996" s="70">
        <f t="shared" si="1704"/>
        <v>-0.16227757222071817</v>
      </c>
      <c r="AH2996" s="70">
        <f t="shared" si="1705"/>
        <v>-0.22340702194780063</v>
      </c>
      <c r="AI2996" s="61" t="str">
        <f t="shared" si="1700"/>
        <v>Short VOL</v>
      </c>
      <c r="AJ2996" s="68" t="str">
        <f t="shared" si="1701"/>
        <v>Short VOL</v>
      </c>
      <c r="AK2996" s="72"/>
      <c r="AL2996" s="73"/>
      <c r="AM2996" s="72"/>
      <c r="AN2996" s="73"/>
      <c r="AO2996" s="74"/>
      <c r="AP2996" s="20"/>
      <c r="AQ2996" s="74"/>
      <c r="AR2996" s="20"/>
      <c r="AS2996" s="74"/>
      <c r="AT2996" s="20"/>
      <c r="AU2996" s="74" t="str">
        <f t="shared" si="1715"/>
        <v>00631L</v>
      </c>
      <c r="AV2996" s="20">
        <f t="shared" si="1698"/>
        <v>1</v>
      </c>
      <c r="AW2996" s="74" t="str">
        <f t="shared" si="1716"/>
        <v>00631L</v>
      </c>
      <c r="AX2996" s="20">
        <f t="shared" si="1694"/>
        <v>1</v>
      </c>
      <c r="AY2996" s="20">
        <f t="shared" si="1699"/>
        <v>1</v>
      </c>
      <c r="AZ2996" s="116">
        <v>41960</v>
      </c>
      <c r="BA2996" s="116"/>
      <c r="BB2996" s="20"/>
      <c r="BC2996" s="20"/>
      <c r="BD2996" s="76"/>
      <c r="BE2996" s="77"/>
      <c r="BF2996" s="77"/>
    </row>
    <row r="2997" spans="1:58" s="23" customFormat="1" ht="15.75" customHeight="1" x14ac:dyDescent="0.4">
      <c r="A2997" s="116">
        <v>41956</v>
      </c>
      <c r="B2997" s="112">
        <v>14.7</v>
      </c>
      <c r="C2997" s="112">
        <v>15.55</v>
      </c>
      <c r="D2997" s="112">
        <v>16.25</v>
      </c>
      <c r="E2997" s="112">
        <v>16.95</v>
      </c>
      <c r="F2997" s="112">
        <v>17.350000000000001</v>
      </c>
      <c r="G2997" s="112">
        <v>17.850000000000001</v>
      </c>
      <c r="H2997" s="113">
        <v>18.2</v>
      </c>
      <c r="I2997" s="90">
        <f t="shared" si="1695"/>
        <v>15.422500000000001</v>
      </c>
      <c r="J2997" s="90">
        <f t="shared" si="1696"/>
        <v>16.145</v>
      </c>
      <c r="K2997" s="114">
        <v>3</v>
      </c>
      <c r="L2997" s="115">
        <v>0.05</v>
      </c>
      <c r="M2997" s="90">
        <v>11.97</v>
      </c>
      <c r="N2997" s="90">
        <v>13.79</v>
      </c>
      <c r="O2997" s="90">
        <v>15.89</v>
      </c>
      <c r="P2997" s="90">
        <v>17.77</v>
      </c>
      <c r="Q2997" s="90">
        <v>19.57</v>
      </c>
      <c r="R2997" s="63">
        <f t="shared" si="1707"/>
        <v>7.8999999999999986</v>
      </c>
      <c r="S2997" s="64">
        <f t="shared" si="1706"/>
        <v>5.9139784946236527E-2</v>
      </c>
      <c r="T2997" s="65">
        <f t="shared" si="1702"/>
        <v>0.86802030456852797</v>
      </c>
      <c r="U2997" s="65">
        <f t="shared" si="1702"/>
        <v>0.86784140969162982</v>
      </c>
      <c r="V2997" s="65">
        <f t="shared" si="1708"/>
        <v>0.7760270118176702</v>
      </c>
      <c r="W2997" s="65">
        <f t="shared" si="1709"/>
        <v>0.70464997445068978</v>
      </c>
      <c r="X2997" s="61">
        <f t="shared" si="1697"/>
        <v>5.7823129251700779E-2</v>
      </c>
      <c r="Y2997" s="66">
        <f t="shared" si="1710"/>
        <v>7.3746312684365781E-2</v>
      </c>
      <c r="Z2997" s="61">
        <f t="shared" si="1711"/>
        <v>4.6847138920408385E-2</v>
      </c>
      <c r="AA2997" s="67">
        <f t="shared" si="1712"/>
        <v>15.422500000000001</v>
      </c>
      <c r="AB2997" s="68">
        <f t="shared" si="1713"/>
        <v>6.5989847715736058E-2</v>
      </c>
      <c r="AC2997" s="69">
        <f t="shared" si="1714"/>
        <v>0.11838288614938376</v>
      </c>
      <c r="AD2997" s="70">
        <f>_xlfn.PERCENTILE.EXC(AC2997:$AC$5675,0.5)</f>
        <v>7.704402515723284E-2</v>
      </c>
      <c r="AE2997" s="70">
        <f>_xlfn.PERCENTILE.EXC($AC2997:AC$5675,0.35)</f>
        <v>4.3375053949071832E-2</v>
      </c>
      <c r="AF2997" s="71">
        <f t="shared" si="1703"/>
        <v>5.0536055567214327E-2</v>
      </c>
      <c r="AG2997" s="70">
        <f t="shared" si="1704"/>
        <v>-0.16227757222071817</v>
      </c>
      <c r="AH2997" s="70">
        <f t="shared" si="1705"/>
        <v>-0.22340702194780063</v>
      </c>
      <c r="AI2997" s="61" t="str">
        <f t="shared" si="1700"/>
        <v>Short VOL</v>
      </c>
      <c r="AJ2997" s="68" t="str">
        <f t="shared" si="1701"/>
        <v>Short VOL</v>
      </c>
      <c r="AK2997" s="72"/>
      <c r="AL2997" s="73"/>
      <c r="AM2997" s="72"/>
      <c r="AN2997" s="73"/>
      <c r="AO2997" s="74"/>
      <c r="AP2997" s="20"/>
      <c r="AQ2997" s="74"/>
      <c r="AR2997" s="20"/>
      <c r="AS2997" s="74"/>
      <c r="AT2997" s="20"/>
      <c r="AU2997" s="74" t="str">
        <f t="shared" si="1715"/>
        <v>00631L</v>
      </c>
      <c r="AV2997" s="20">
        <f t="shared" si="1698"/>
        <v>1</v>
      </c>
      <c r="AW2997" s="74" t="str">
        <f t="shared" si="1716"/>
        <v>00631L</v>
      </c>
      <c r="AX2997" s="20">
        <f t="shared" ref="AX2997:AX3060" si="1717">IF(AW2997="00631L",1,0)</f>
        <v>1</v>
      </c>
      <c r="AY2997" s="20">
        <f t="shared" si="1699"/>
        <v>1</v>
      </c>
      <c r="AZ2997" s="116">
        <v>41957</v>
      </c>
      <c r="BA2997" s="116"/>
      <c r="BB2997" s="20"/>
      <c r="BC2997" s="20"/>
      <c r="BD2997" s="76"/>
      <c r="BE2997" s="77"/>
      <c r="BF2997" s="77"/>
    </row>
    <row r="2998" spans="1:58" s="23" customFormat="1" ht="15.75" customHeight="1" x14ac:dyDescent="0.4">
      <c r="A2998" s="116">
        <v>41955</v>
      </c>
      <c r="B2998" s="112">
        <v>14.4</v>
      </c>
      <c r="C2998" s="112">
        <v>15.2</v>
      </c>
      <c r="D2998" s="112">
        <v>15.95</v>
      </c>
      <c r="E2998" s="112">
        <v>16.600000000000001</v>
      </c>
      <c r="F2998" s="112">
        <v>17</v>
      </c>
      <c r="G2998" s="112">
        <v>17.5</v>
      </c>
      <c r="H2998" s="113">
        <v>17.850000000000001</v>
      </c>
      <c r="I2998" s="90">
        <f t="shared" ref="I2998:I3061" si="1718">C2998-((C2998-B2998)*K2998*L2998)</f>
        <v>15.04</v>
      </c>
      <c r="J2998" s="90">
        <f t="shared" ref="J2998:J3061" si="1719">D2998-((D2998-C2998)*K2998*L2998)</f>
        <v>15.799999999999999</v>
      </c>
      <c r="K2998" s="114">
        <v>4</v>
      </c>
      <c r="L2998" s="115">
        <v>0.05</v>
      </c>
      <c r="M2998" s="90">
        <v>11.39</v>
      </c>
      <c r="N2998" s="90">
        <v>13.02</v>
      </c>
      <c r="O2998" s="90">
        <v>15.74</v>
      </c>
      <c r="P2998" s="90">
        <v>17.489999999999998</v>
      </c>
      <c r="Q2998" s="90">
        <v>19.28</v>
      </c>
      <c r="R2998" s="63">
        <f t="shared" si="1707"/>
        <v>8.8199999999999967</v>
      </c>
      <c r="S2998" s="64">
        <f t="shared" si="1706"/>
        <v>7.7399380804953283E-3</v>
      </c>
      <c r="T2998" s="65">
        <f t="shared" si="1702"/>
        <v>0.8748079877112136</v>
      </c>
      <c r="U2998" s="65">
        <f t="shared" si="1702"/>
        <v>0.82719186785260479</v>
      </c>
      <c r="V2998" s="65">
        <f t="shared" si="1708"/>
        <v>0.74442538593481999</v>
      </c>
      <c r="W2998" s="65">
        <f t="shared" si="1709"/>
        <v>0.67531120331950201</v>
      </c>
      <c r="X2998" s="61">
        <f t="shared" si="1697"/>
        <v>5.5555555555555483E-2</v>
      </c>
      <c r="Y2998" s="66">
        <f t="shared" si="1710"/>
        <v>7.5301204819277101E-2</v>
      </c>
      <c r="Z2998" s="61">
        <f t="shared" si="1711"/>
        <v>5.0531914893617011E-2</v>
      </c>
      <c r="AA2998" s="67">
        <f t="shared" si="1712"/>
        <v>15.040000000000001</v>
      </c>
      <c r="AB2998" s="68">
        <f t="shared" si="1713"/>
        <v>0.10599078341013832</v>
      </c>
      <c r="AC2998" s="69">
        <f t="shared" si="1714"/>
        <v>0.15514592933947782</v>
      </c>
      <c r="AD2998" s="70">
        <f>_xlfn.PERCENTILE.EXC(AC2998:$AC$5675,0.5)</f>
        <v>7.7040788311539654E-2</v>
      </c>
      <c r="AE2998" s="70">
        <f>_xlfn.PERCENTILE.EXC($AC2998:AC$5675,0.35)</f>
        <v>4.3247548507756965E-2</v>
      </c>
      <c r="AF2998" s="71">
        <f t="shared" si="1703"/>
        <v>5.0536055567214327E-2</v>
      </c>
      <c r="AG2998" s="70">
        <f t="shared" si="1704"/>
        <v>-0.16227757222071817</v>
      </c>
      <c r="AH2998" s="70">
        <f t="shared" si="1705"/>
        <v>-0.22340702194780063</v>
      </c>
      <c r="AI2998" s="61" t="str">
        <f t="shared" si="1700"/>
        <v>Short VOL</v>
      </c>
      <c r="AJ2998" s="68" t="str">
        <f t="shared" si="1701"/>
        <v>Short VOL</v>
      </c>
      <c r="AK2998" s="72"/>
      <c r="AL2998" s="73"/>
      <c r="AM2998" s="72"/>
      <c r="AN2998" s="73"/>
      <c r="AO2998" s="74"/>
      <c r="AP2998" s="20"/>
      <c r="AQ2998" s="74"/>
      <c r="AR2998" s="20"/>
      <c r="AS2998" s="74"/>
      <c r="AT2998" s="20"/>
      <c r="AU2998" s="74" t="str">
        <f t="shared" si="1715"/>
        <v>00631L</v>
      </c>
      <c r="AV2998" s="20">
        <f t="shared" si="1698"/>
        <v>1</v>
      </c>
      <c r="AW2998" s="74" t="str">
        <f t="shared" si="1716"/>
        <v>00631L</v>
      </c>
      <c r="AX2998" s="20">
        <f t="shared" si="1717"/>
        <v>1</v>
      </c>
      <c r="AY2998" s="20">
        <f t="shared" si="1699"/>
        <v>1</v>
      </c>
      <c r="AZ2998" s="116">
        <v>41956</v>
      </c>
      <c r="BA2998" s="116"/>
      <c r="BB2998" s="20"/>
      <c r="BC2998" s="20"/>
      <c r="BD2998" s="76"/>
      <c r="BE2998" s="77"/>
      <c r="BF2998" s="77"/>
    </row>
    <row r="2999" spans="1:58" s="23" customFormat="1" ht="15.75" customHeight="1" x14ac:dyDescent="0.4">
      <c r="A2999" s="116">
        <v>41954</v>
      </c>
      <c r="B2999" s="112">
        <v>14.1</v>
      </c>
      <c r="C2999" s="112">
        <v>14.85</v>
      </c>
      <c r="D2999" s="112">
        <v>15.7</v>
      </c>
      <c r="E2999" s="112">
        <v>16.399999999999999</v>
      </c>
      <c r="F2999" s="112">
        <v>16.8</v>
      </c>
      <c r="G2999" s="112">
        <v>17.3</v>
      </c>
      <c r="H2999" s="113">
        <v>17.649999999999999</v>
      </c>
      <c r="I2999" s="90">
        <f t="shared" si="1718"/>
        <v>14.6625</v>
      </c>
      <c r="J2999" s="90">
        <f t="shared" si="1719"/>
        <v>15.487499999999999</v>
      </c>
      <c r="K2999" s="114">
        <v>5</v>
      </c>
      <c r="L2999" s="115">
        <v>0.05</v>
      </c>
      <c r="M2999" s="90">
        <v>11.54</v>
      </c>
      <c r="N2999" s="90">
        <v>12.92</v>
      </c>
      <c r="O2999" s="90">
        <v>15.36</v>
      </c>
      <c r="P2999" s="90">
        <v>17.27</v>
      </c>
      <c r="Q2999" s="90">
        <v>19.239999999999998</v>
      </c>
      <c r="R2999" s="63">
        <f t="shared" si="1707"/>
        <v>8.1699999999999946</v>
      </c>
      <c r="S2999" s="64">
        <f t="shared" si="1706"/>
        <v>1.973164956590371E-2</v>
      </c>
      <c r="T2999" s="65">
        <f t="shared" si="1702"/>
        <v>0.89318885448916407</v>
      </c>
      <c r="U2999" s="65">
        <f t="shared" si="1702"/>
        <v>0.84114583333333337</v>
      </c>
      <c r="V2999" s="65">
        <f t="shared" si="1708"/>
        <v>0.74811812391430232</v>
      </c>
      <c r="W2999" s="65">
        <f t="shared" si="1709"/>
        <v>0.67151767151767161</v>
      </c>
      <c r="X2999" s="61">
        <f t="shared" si="1697"/>
        <v>5.3191489361702128E-2</v>
      </c>
      <c r="Y2999" s="66">
        <f t="shared" si="1710"/>
        <v>7.6219512195121963E-2</v>
      </c>
      <c r="Z2999" s="61">
        <f t="shared" si="1711"/>
        <v>5.6265984654731413E-2</v>
      </c>
      <c r="AA2999" s="67">
        <f t="shared" si="1712"/>
        <v>14.6625</v>
      </c>
      <c r="AB2999" s="68">
        <f t="shared" si="1713"/>
        <v>9.1331269349845173E-2</v>
      </c>
      <c r="AC2999" s="69">
        <f t="shared" si="1714"/>
        <v>0.13486842105263155</v>
      </c>
      <c r="AD2999" s="70">
        <f>_xlfn.PERCENTILE.EXC(AC2999:$AC$5675,0.5)</f>
        <v>7.7037551465846482E-2</v>
      </c>
      <c r="AE2999" s="70">
        <f>_xlfn.PERCENTILE.EXC($AC2999:AC$5675,0.35)</f>
        <v>4.3120043066442064E-2</v>
      </c>
      <c r="AF2999" s="71">
        <f t="shared" si="1703"/>
        <v>5.0536055567214327E-2</v>
      </c>
      <c r="AG2999" s="70">
        <f t="shared" si="1704"/>
        <v>-0.16227757222071817</v>
      </c>
      <c r="AH2999" s="70">
        <f t="shared" si="1705"/>
        <v>-0.22340702194780063</v>
      </c>
      <c r="AI2999" s="61" t="str">
        <f t="shared" si="1700"/>
        <v>Short VOL</v>
      </c>
      <c r="AJ2999" s="68" t="str">
        <f t="shared" si="1701"/>
        <v>Short VOL</v>
      </c>
      <c r="AK2999" s="72"/>
      <c r="AL2999" s="73"/>
      <c r="AM2999" s="72"/>
      <c r="AN2999" s="73"/>
      <c r="AO2999" s="74"/>
      <c r="AP2999" s="20"/>
      <c r="AQ2999" s="74"/>
      <c r="AR2999" s="20"/>
      <c r="AS2999" s="74"/>
      <c r="AT2999" s="20"/>
      <c r="AU2999" s="74" t="str">
        <f t="shared" si="1715"/>
        <v>00631L</v>
      </c>
      <c r="AV2999" s="20">
        <f t="shared" si="1698"/>
        <v>1</v>
      </c>
      <c r="AW2999" s="74" t="str">
        <f t="shared" si="1716"/>
        <v>00631L</v>
      </c>
      <c r="AX2999" s="20">
        <f t="shared" si="1717"/>
        <v>1</v>
      </c>
      <c r="AY2999" s="20">
        <f t="shared" si="1699"/>
        <v>1</v>
      </c>
      <c r="AZ2999" s="116">
        <v>41955</v>
      </c>
      <c r="BA2999" s="116"/>
      <c r="BB2999" s="20"/>
      <c r="BC2999" s="20"/>
      <c r="BD2999" s="76"/>
      <c r="BE2999" s="77"/>
      <c r="BF2999" s="77"/>
    </row>
    <row r="3000" spans="1:58" s="23" customFormat="1" ht="15.75" customHeight="1" x14ac:dyDescent="0.4">
      <c r="A3000" s="116">
        <v>41953</v>
      </c>
      <c r="B3000" s="112">
        <v>14</v>
      </c>
      <c r="C3000" s="112">
        <v>14.95</v>
      </c>
      <c r="D3000" s="112">
        <v>15.85</v>
      </c>
      <c r="E3000" s="112">
        <v>16.55</v>
      </c>
      <c r="F3000" s="112">
        <v>16.95</v>
      </c>
      <c r="G3000" s="112">
        <v>17.399999999999999</v>
      </c>
      <c r="H3000" s="113">
        <v>17.75</v>
      </c>
      <c r="I3000" s="90">
        <f t="shared" si="1718"/>
        <v>14.664999999999999</v>
      </c>
      <c r="J3000" s="90">
        <f t="shared" si="1719"/>
        <v>15.58</v>
      </c>
      <c r="K3000" s="114">
        <v>6</v>
      </c>
      <c r="L3000" s="115">
        <v>0.05</v>
      </c>
      <c r="M3000" s="90">
        <v>11.32</v>
      </c>
      <c r="N3000" s="90">
        <v>12.67</v>
      </c>
      <c r="O3000" s="90">
        <v>15.04</v>
      </c>
      <c r="P3000" s="90">
        <v>17.36</v>
      </c>
      <c r="Q3000" s="90">
        <v>19.22</v>
      </c>
      <c r="R3000" s="63">
        <f t="shared" si="1707"/>
        <v>8.4099999999999966</v>
      </c>
      <c r="S3000" s="64">
        <f t="shared" si="1706"/>
        <v>-3.4298780487804825E-2</v>
      </c>
      <c r="T3000" s="65">
        <f t="shared" si="1702"/>
        <v>0.89344909234411996</v>
      </c>
      <c r="U3000" s="65">
        <f t="shared" si="1702"/>
        <v>0.84242021276595747</v>
      </c>
      <c r="V3000" s="65">
        <f t="shared" si="1708"/>
        <v>0.72983870967741937</v>
      </c>
      <c r="W3000" s="65">
        <f t="shared" si="1709"/>
        <v>0.65920915712799166</v>
      </c>
      <c r="X3000" s="61">
        <f t="shared" si="1697"/>
        <v>6.785714285714281E-2</v>
      </c>
      <c r="Y3000" s="66">
        <f t="shared" si="1710"/>
        <v>7.2507552870090586E-2</v>
      </c>
      <c r="Z3000" s="61">
        <f t="shared" si="1711"/>
        <v>6.2393453801568424E-2</v>
      </c>
      <c r="AA3000" s="67">
        <f t="shared" si="1712"/>
        <v>14.664999999999999</v>
      </c>
      <c r="AB3000" s="68">
        <f t="shared" si="1713"/>
        <v>0.10497237569060774</v>
      </c>
      <c r="AC3000" s="69">
        <f t="shared" si="1714"/>
        <v>0.15745856353591153</v>
      </c>
      <c r="AD3000" s="70">
        <f>_xlfn.PERCENTILE.EXC(AC3000:$AC$5675,0.5)</f>
        <v>7.6986860839306226E-2</v>
      </c>
      <c r="AE3000" s="70">
        <f>_xlfn.PERCENTILE.EXC($AC3000:AC$5675,0.35)</f>
        <v>4.3007010230663438E-2</v>
      </c>
      <c r="AF3000" s="71">
        <f t="shared" si="1703"/>
        <v>5.0536055567214327E-2</v>
      </c>
      <c r="AG3000" s="70">
        <f t="shared" si="1704"/>
        <v>-0.16227757222071817</v>
      </c>
      <c r="AH3000" s="70">
        <f t="shared" si="1705"/>
        <v>-0.22340702194780063</v>
      </c>
      <c r="AI3000" s="61" t="str">
        <f t="shared" si="1700"/>
        <v>Short VOL</v>
      </c>
      <c r="AJ3000" s="68" t="str">
        <f t="shared" si="1701"/>
        <v>Short VOL</v>
      </c>
      <c r="AK3000" s="72"/>
      <c r="AL3000" s="73"/>
      <c r="AM3000" s="72"/>
      <c r="AN3000" s="73"/>
      <c r="AO3000" s="74"/>
      <c r="AP3000" s="20"/>
      <c r="AQ3000" s="74"/>
      <c r="AR3000" s="20"/>
      <c r="AS3000" s="74"/>
      <c r="AT3000" s="20"/>
      <c r="AU3000" s="74" t="str">
        <f t="shared" si="1715"/>
        <v>00631L</v>
      </c>
      <c r="AV3000" s="20">
        <f t="shared" si="1698"/>
        <v>1</v>
      </c>
      <c r="AW3000" s="74" t="str">
        <f t="shared" si="1716"/>
        <v>00631L</v>
      </c>
      <c r="AX3000" s="20">
        <f t="shared" si="1717"/>
        <v>1</v>
      </c>
      <c r="AY3000" s="20">
        <f t="shared" si="1699"/>
        <v>1</v>
      </c>
      <c r="AZ3000" s="116">
        <v>41954</v>
      </c>
      <c r="BA3000" s="116"/>
      <c r="BB3000" s="20"/>
      <c r="BC3000" s="20"/>
      <c r="BD3000" s="76"/>
      <c r="BE3000" s="77"/>
      <c r="BF3000" s="77"/>
    </row>
    <row r="3001" spans="1:58" s="23" customFormat="1" ht="15.75" customHeight="1" x14ac:dyDescent="0.4">
      <c r="A3001" s="116">
        <v>41950</v>
      </c>
      <c r="B3001" s="112">
        <v>14.8</v>
      </c>
      <c r="C3001" s="112">
        <v>15.5</v>
      </c>
      <c r="D3001" s="112">
        <v>16.399999999999999</v>
      </c>
      <c r="E3001" s="112">
        <v>17</v>
      </c>
      <c r="F3001" s="112">
        <v>17.399999999999999</v>
      </c>
      <c r="G3001" s="112">
        <v>17.8</v>
      </c>
      <c r="H3001" s="113">
        <v>18.149999999999999</v>
      </c>
      <c r="I3001" s="90">
        <f t="shared" si="1718"/>
        <v>15.255000000000001</v>
      </c>
      <c r="J3001" s="90">
        <f t="shared" si="1719"/>
        <v>16.085000000000001</v>
      </c>
      <c r="K3001" s="114">
        <v>7</v>
      </c>
      <c r="L3001" s="115">
        <v>0.05</v>
      </c>
      <c r="M3001" s="90">
        <v>11.13</v>
      </c>
      <c r="N3001" s="90">
        <v>13.12</v>
      </c>
      <c r="O3001" s="90">
        <v>15.83</v>
      </c>
      <c r="P3001" s="90">
        <v>17.79</v>
      </c>
      <c r="Q3001" s="90">
        <v>19.579999999999998</v>
      </c>
      <c r="R3001" s="63">
        <f t="shared" si="1707"/>
        <v>9.3699999999999974</v>
      </c>
      <c r="S3001" s="64">
        <f t="shared" si="1706"/>
        <v>-4.0234089246525287E-2</v>
      </c>
      <c r="T3001" s="65">
        <f t="shared" si="1702"/>
        <v>0.84832317073170738</v>
      </c>
      <c r="U3001" s="65">
        <f t="shared" si="1702"/>
        <v>0.8288060644346178</v>
      </c>
      <c r="V3001" s="65">
        <f t="shared" si="1708"/>
        <v>0.73749297358066324</v>
      </c>
      <c r="W3001" s="65">
        <f t="shared" si="1709"/>
        <v>0.67007150153217576</v>
      </c>
      <c r="X3001" s="61">
        <f t="shared" si="1697"/>
        <v>4.7297297297297244E-2</v>
      </c>
      <c r="Y3001" s="66">
        <f t="shared" si="1710"/>
        <v>6.7647058823529324E-2</v>
      </c>
      <c r="Z3001" s="61">
        <f t="shared" si="1711"/>
        <v>5.4408390691576533E-2</v>
      </c>
      <c r="AA3001" s="67">
        <f t="shared" si="1712"/>
        <v>15.254999999999999</v>
      </c>
      <c r="AB3001" s="68">
        <f t="shared" si="1713"/>
        <v>0.12804878048780499</v>
      </c>
      <c r="AC3001" s="69">
        <f t="shared" si="1714"/>
        <v>0.16272865853658536</v>
      </c>
      <c r="AD3001" s="70">
        <f>_xlfn.PERCENTILE.EXC(AC3001:$AC$5675,0.5)</f>
        <v>7.6936170212765956E-2</v>
      </c>
      <c r="AE3001" s="70">
        <f>_xlfn.PERCENTILE.EXC($AC3001:AC$5675,0.35)</f>
        <v>4.2980813028102409E-2</v>
      </c>
      <c r="AF3001" s="71">
        <f t="shared" si="1703"/>
        <v>5.0128126938091634E-2</v>
      </c>
      <c r="AG3001" s="70">
        <f t="shared" si="1704"/>
        <v>-0.16227757222071817</v>
      </c>
      <c r="AH3001" s="70">
        <f t="shared" si="1705"/>
        <v>-0.22340702194780063</v>
      </c>
      <c r="AI3001" s="61" t="str">
        <f t="shared" si="1700"/>
        <v>Short VOL</v>
      </c>
      <c r="AJ3001" s="68" t="str">
        <f t="shared" si="1701"/>
        <v>Short VOL</v>
      </c>
      <c r="AK3001" s="72"/>
      <c r="AL3001" s="73"/>
      <c r="AM3001" s="72"/>
      <c r="AN3001" s="73"/>
      <c r="AO3001" s="74"/>
      <c r="AP3001" s="20"/>
      <c r="AQ3001" s="74"/>
      <c r="AR3001" s="20"/>
      <c r="AS3001" s="74"/>
      <c r="AT3001" s="20"/>
      <c r="AU3001" s="74" t="str">
        <f t="shared" si="1715"/>
        <v>00631L</v>
      </c>
      <c r="AV3001" s="20">
        <f t="shared" si="1698"/>
        <v>1</v>
      </c>
      <c r="AW3001" s="74" t="str">
        <f t="shared" si="1716"/>
        <v>00631L</v>
      </c>
      <c r="AX3001" s="20">
        <f t="shared" si="1717"/>
        <v>1</v>
      </c>
      <c r="AY3001" s="20">
        <f t="shared" si="1699"/>
        <v>1</v>
      </c>
      <c r="AZ3001" s="116">
        <v>41953</v>
      </c>
      <c r="BA3001" s="116"/>
      <c r="BB3001" s="20"/>
      <c r="BC3001" s="20"/>
      <c r="BD3001" s="76"/>
      <c r="BE3001" s="77"/>
      <c r="BF3001" s="77"/>
    </row>
    <row r="3002" spans="1:58" s="23" customFormat="1" ht="15.75" customHeight="1" x14ac:dyDescent="0.4">
      <c r="A3002" s="116">
        <v>41949</v>
      </c>
      <c r="B3002" s="112">
        <v>14.9</v>
      </c>
      <c r="C3002" s="112">
        <v>15.45</v>
      </c>
      <c r="D3002" s="112">
        <v>16.350000000000001</v>
      </c>
      <c r="E3002" s="112">
        <v>17</v>
      </c>
      <c r="F3002" s="112">
        <v>17.350000000000001</v>
      </c>
      <c r="G3002" s="112">
        <v>17.8</v>
      </c>
      <c r="H3002" s="113">
        <v>18.100000000000001</v>
      </c>
      <c r="I3002" s="90">
        <f t="shared" si="1718"/>
        <v>15.23</v>
      </c>
      <c r="J3002" s="90">
        <f t="shared" si="1719"/>
        <v>15.99</v>
      </c>
      <c r="K3002" s="114">
        <v>8</v>
      </c>
      <c r="L3002" s="115">
        <v>0.05</v>
      </c>
      <c r="M3002" s="90">
        <v>12.65</v>
      </c>
      <c r="N3002" s="90">
        <v>13.67</v>
      </c>
      <c r="O3002" s="90">
        <v>16.260000000000002</v>
      </c>
      <c r="P3002" s="90">
        <v>18.12</v>
      </c>
      <c r="Q3002" s="90">
        <v>19.78</v>
      </c>
      <c r="R3002" s="63">
        <f t="shared" si="1707"/>
        <v>8.0600000000000023</v>
      </c>
      <c r="S3002" s="64">
        <f t="shared" si="1706"/>
        <v>-3.5285815102328866E-2</v>
      </c>
      <c r="T3002" s="65">
        <f t="shared" si="1702"/>
        <v>0.9253840526700805</v>
      </c>
      <c r="U3002" s="65">
        <f t="shared" si="1702"/>
        <v>0.84071340713407128</v>
      </c>
      <c r="V3002" s="65">
        <f t="shared" si="1708"/>
        <v>0.75441501103752751</v>
      </c>
      <c r="W3002" s="65">
        <f t="shared" si="1709"/>
        <v>0.69110212335692611</v>
      </c>
      <c r="X3002" s="61">
        <f t="shared" si="1697"/>
        <v>3.6912751677852275E-2</v>
      </c>
      <c r="Y3002" s="66">
        <f t="shared" si="1710"/>
        <v>6.4705882352941266E-2</v>
      </c>
      <c r="Z3002" s="61">
        <f t="shared" si="1711"/>
        <v>4.9901510177281665E-2</v>
      </c>
      <c r="AA3002" s="67">
        <f t="shared" si="1712"/>
        <v>15.23</v>
      </c>
      <c r="AB3002" s="68">
        <f t="shared" si="1713"/>
        <v>8.9978054133138294E-2</v>
      </c>
      <c r="AC3002" s="69">
        <f t="shared" si="1714"/>
        <v>0.11411850768105344</v>
      </c>
      <c r="AD3002" s="70">
        <f>_xlfn.PERCENTILE.EXC(AC3002:$AC$5675,0.5)</f>
        <v>7.6931313293712777E-2</v>
      </c>
      <c r="AE3002" s="70">
        <f>_xlfn.PERCENTILE.EXC($AC3002:AC$5675,0.35)</f>
        <v>4.2954615825541373E-2</v>
      </c>
      <c r="AF3002" s="71">
        <f t="shared" si="1703"/>
        <v>4.9490498593715064E-2</v>
      </c>
      <c r="AG3002" s="70">
        <f t="shared" si="1704"/>
        <v>-0.16227757222071817</v>
      </c>
      <c r="AH3002" s="70">
        <f t="shared" si="1705"/>
        <v>-0.22340702194780063</v>
      </c>
      <c r="AI3002" s="61" t="str">
        <f t="shared" si="1700"/>
        <v>Short VOL</v>
      </c>
      <c r="AJ3002" s="68" t="str">
        <f t="shared" si="1701"/>
        <v>Short VOL</v>
      </c>
      <c r="AK3002" s="72"/>
      <c r="AL3002" s="73"/>
      <c r="AM3002" s="72"/>
      <c r="AN3002" s="73"/>
      <c r="AO3002" s="74"/>
      <c r="AP3002" s="20"/>
      <c r="AQ3002" s="74"/>
      <c r="AR3002" s="20"/>
      <c r="AS3002" s="74"/>
      <c r="AT3002" s="20"/>
      <c r="AU3002" s="74" t="str">
        <f t="shared" si="1715"/>
        <v>00631L</v>
      </c>
      <c r="AV3002" s="20">
        <f t="shared" si="1698"/>
        <v>1</v>
      </c>
      <c r="AW3002" s="74" t="str">
        <f t="shared" si="1716"/>
        <v>00631L</v>
      </c>
      <c r="AX3002" s="20">
        <f t="shared" si="1717"/>
        <v>1</v>
      </c>
      <c r="AY3002" s="20">
        <f t="shared" si="1699"/>
        <v>1</v>
      </c>
      <c r="AZ3002" s="116">
        <v>41950</v>
      </c>
      <c r="BA3002" s="116"/>
      <c r="BB3002" s="20"/>
      <c r="BC3002" s="20"/>
      <c r="BD3002" s="76"/>
      <c r="BE3002" s="77"/>
      <c r="BF3002" s="77"/>
    </row>
    <row r="3003" spans="1:58" s="23" customFormat="1" ht="15.75" customHeight="1" x14ac:dyDescent="0.4">
      <c r="A3003" s="116">
        <v>41948</v>
      </c>
      <c r="B3003" s="112">
        <v>15.3</v>
      </c>
      <c r="C3003" s="112">
        <v>15.9</v>
      </c>
      <c r="D3003" s="112">
        <v>16.75</v>
      </c>
      <c r="E3003" s="112">
        <v>17.399999999999999</v>
      </c>
      <c r="F3003" s="112">
        <v>17.75</v>
      </c>
      <c r="G3003" s="112">
        <v>18.100000000000001</v>
      </c>
      <c r="H3003" s="113">
        <v>18.399999999999999</v>
      </c>
      <c r="I3003" s="90">
        <f t="shared" si="1718"/>
        <v>15.63</v>
      </c>
      <c r="J3003" s="90">
        <f t="shared" si="1719"/>
        <v>16.3675</v>
      </c>
      <c r="K3003" s="114">
        <v>9</v>
      </c>
      <c r="L3003" s="115">
        <v>0.05</v>
      </c>
      <c r="M3003" s="90">
        <v>13.35</v>
      </c>
      <c r="N3003" s="90">
        <v>14.17</v>
      </c>
      <c r="O3003" s="90">
        <v>16.57</v>
      </c>
      <c r="P3003" s="90">
        <v>18.350000000000001</v>
      </c>
      <c r="Q3003" s="90">
        <v>19.96</v>
      </c>
      <c r="R3003" s="63">
        <f t="shared" si="1707"/>
        <v>7.4000000000000021</v>
      </c>
      <c r="S3003" s="64">
        <f t="shared" si="1706"/>
        <v>-4.8354600402955042E-2</v>
      </c>
      <c r="T3003" s="65">
        <f t="shared" si="1702"/>
        <v>0.94213126323218066</v>
      </c>
      <c r="U3003" s="65">
        <f t="shared" si="1702"/>
        <v>0.85515992757996373</v>
      </c>
      <c r="V3003" s="65">
        <f t="shared" si="1708"/>
        <v>0.77220708446866482</v>
      </c>
      <c r="W3003" s="65">
        <f t="shared" si="1709"/>
        <v>0.70991983967935868</v>
      </c>
      <c r="X3003" s="61">
        <f t="shared" ref="X3003:X3066" si="1720">(C3003-B3003)/B3003</f>
        <v>3.9215686274509776E-2</v>
      </c>
      <c r="Y3003" s="66">
        <f t="shared" si="1710"/>
        <v>5.7471264367816098E-2</v>
      </c>
      <c r="Z3003" s="61">
        <f t="shared" si="1711"/>
        <v>4.7184900831733774E-2</v>
      </c>
      <c r="AA3003" s="67">
        <f t="shared" si="1712"/>
        <v>15.630000000000003</v>
      </c>
      <c r="AB3003" s="68">
        <f t="shared" si="1713"/>
        <v>7.9745942131263292E-2</v>
      </c>
      <c r="AC3003" s="69">
        <f t="shared" si="1714"/>
        <v>0.10303458009880047</v>
      </c>
      <c r="AD3003" s="70">
        <f>_xlfn.PERCENTILE.EXC(AC3003:$AC$5675,0.5)</f>
        <v>7.6926456374659613E-2</v>
      </c>
      <c r="AE3003" s="70">
        <f>_xlfn.PERCENTILE.EXC($AC3003:AC$5675,0.35)</f>
        <v>4.2929979070224548E-2</v>
      </c>
      <c r="AF3003" s="71">
        <f t="shared" si="1703"/>
        <v>4.9490498593715064E-2</v>
      </c>
      <c r="AG3003" s="70">
        <f t="shared" si="1704"/>
        <v>-0.16227757222071817</v>
      </c>
      <c r="AH3003" s="70">
        <f t="shared" si="1705"/>
        <v>-0.22340702194780063</v>
      </c>
      <c r="AI3003" s="61" t="str">
        <f t="shared" si="1700"/>
        <v>Short VOL</v>
      </c>
      <c r="AJ3003" s="68" t="str">
        <f t="shared" si="1701"/>
        <v>Short VOL</v>
      </c>
      <c r="AK3003" s="72"/>
      <c r="AL3003" s="73"/>
      <c r="AM3003" s="72"/>
      <c r="AN3003" s="73"/>
      <c r="AO3003" s="74"/>
      <c r="AP3003" s="20"/>
      <c r="AQ3003" s="74"/>
      <c r="AR3003" s="20"/>
      <c r="AS3003" s="74"/>
      <c r="AT3003" s="20"/>
      <c r="AU3003" s="74" t="str">
        <f t="shared" si="1715"/>
        <v>00631L</v>
      </c>
      <c r="AV3003" s="20">
        <f t="shared" si="1698"/>
        <v>1</v>
      </c>
      <c r="AW3003" s="74" t="str">
        <f t="shared" si="1716"/>
        <v>00631L</v>
      </c>
      <c r="AX3003" s="20">
        <f t="shared" si="1717"/>
        <v>1</v>
      </c>
      <c r="AY3003" s="20">
        <f t="shared" si="1699"/>
        <v>1</v>
      </c>
      <c r="AZ3003" s="116">
        <v>41949</v>
      </c>
      <c r="BA3003" s="116"/>
      <c r="BB3003" s="20"/>
      <c r="BC3003" s="20"/>
      <c r="BD3003" s="76"/>
      <c r="BE3003" s="77"/>
      <c r="BF3003" s="77"/>
    </row>
    <row r="3004" spans="1:58" s="23" customFormat="1" ht="15.75" customHeight="1" x14ac:dyDescent="0.4">
      <c r="A3004" s="116">
        <v>41947</v>
      </c>
      <c r="B3004" s="112">
        <v>15.85</v>
      </c>
      <c r="C3004" s="112">
        <v>16.25</v>
      </c>
      <c r="D3004" s="112">
        <v>17.05</v>
      </c>
      <c r="E3004" s="112">
        <v>17.649999999999999</v>
      </c>
      <c r="F3004" s="112">
        <v>17.95</v>
      </c>
      <c r="G3004" s="112">
        <v>18.3</v>
      </c>
      <c r="H3004" s="113">
        <v>18.600000000000001</v>
      </c>
      <c r="I3004" s="90">
        <f t="shared" si="1718"/>
        <v>16.05</v>
      </c>
      <c r="J3004" s="90">
        <f t="shared" si="1719"/>
        <v>16.649999999999999</v>
      </c>
      <c r="K3004" s="114">
        <v>10</v>
      </c>
      <c r="L3004" s="115">
        <v>0.05</v>
      </c>
      <c r="M3004" s="90">
        <v>14.81</v>
      </c>
      <c r="N3004" s="90">
        <v>14.89</v>
      </c>
      <c r="O3004" s="90">
        <v>16.93</v>
      </c>
      <c r="P3004" s="90">
        <v>18.600000000000001</v>
      </c>
      <c r="Q3004" s="90">
        <v>20.21</v>
      </c>
      <c r="R3004" s="63">
        <f t="shared" si="1707"/>
        <v>5.8299999999999983</v>
      </c>
      <c r="S3004" s="64">
        <f t="shared" si="1706"/>
        <v>1.0862186014935516E-2</v>
      </c>
      <c r="T3004" s="65">
        <f t="shared" si="1702"/>
        <v>0.99462726662189394</v>
      </c>
      <c r="U3004" s="65">
        <f t="shared" si="1702"/>
        <v>0.87950383933845255</v>
      </c>
      <c r="V3004" s="65">
        <f t="shared" si="1708"/>
        <v>0.80053763440860215</v>
      </c>
      <c r="W3004" s="65">
        <f t="shared" si="1709"/>
        <v>0.73676397822859974</v>
      </c>
      <c r="X3004" s="61">
        <f t="shared" si="1720"/>
        <v>2.5236593059936932E-2</v>
      </c>
      <c r="Y3004" s="66">
        <f t="shared" si="1710"/>
        <v>5.3824362606232461E-2</v>
      </c>
      <c r="Z3004" s="61">
        <f t="shared" si="1711"/>
        <v>3.7383177570093323E-2</v>
      </c>
      <c r="AA3004" s="67">
        <f t="shared" si="1712"/>
        <v>16.05</v>
      </c>
      <c r="AB3004" s="68">
        <f t="shared" si="1713"/>
        <v>6.4472800537273278E-2</v>
      </c>
      <c r="AC3004" s="69">
        <f t="shared" si="1714"/>
        <v>7.7904633982538621E-2</v>
      </c>
      <c r="AD3004" s="70">
        <f>_xlfn.PERCENTILE.EXC(AC3004:$AC$5675,0.5)</f>
        <v>7.6849440486585652E-2</v>
      </c>
      <c r="AE3004" s="70">
        <f>_xlfn.PERCENTILE.EXC($AC3004:AC$5675,0.35)</f>
        <v>4.2909243433018197E-2</v>
      </c>
      <c r="AF3004" s="71">
        <f t="shared" si="1703"/>
        <v>4.9490498593715064E-2</v>
      </c>
      <c r="AG3004" s="70">
        <f t="shared" si="1704"/>
        <v>-0.16227757222071817</v>
      </c>
      <c r="AH3004" s="70">
        <f t="shared" si="1705"/>
        <v>-0.22340702194780063</v>
      </c>
      <c r="AI3004" s="61" t="str">
        <f t="shared" si="1700"/>
        <v>Short VOL</v>
      </c>
      <c r="AJ3004" s="68" t="str">
        <f t="shared" si="1701"/>
        <v>Short VOL</v>
      </c>
      <c r="AK3004" s="72"/>
      <c r="AL3004" s="73"/>
      <c r="AM3004" s="72"/>
      <c r="AN3004" s="73"/>
      <c r="AO3004" s="74"/>
      <c r="AP3004" s="20"/>
      <c r="AQ3004" s="74"/>
      <c r="AR3004" s="20"/>
      <c r="AS3004" s="74"/>
      <c r="AT3004" s="20"/>
      <c r="AU3004" s="74" t="str">
        <f t="shared" si="1715"/>
        <v>00631L</v>
      </c>
      <c r="AV3004" s="20">
        <f t="shared" si="1698"/>
        <v>1</v>
      </c>
      <c r="AW3004" s="74" t="str">
        <f t="shared" si="1716"/>
        <v>00631L</v>
      </c>
      <c r="AX3004" s="20">
        <f t="shared" si="1717"/>
        <v>1</v>
      </c>
      <c r="AY3004" s="20">
        <f t="shared" si="1699"/>
        <v>1</v>
      </c>
      <c r="AZ3004" s="116">
        <v>41948</v>
      </c>
      <c r="BA3004" s="116"/>
      <c r="BB3004" s="20"/>
      <c r="BC3004" s="20"/>
      <c r="BD3004" s="76"/>
      <c r="BE3004" s="77"/>
      <c r="BF3004" s="77"/>
    </row>
    <row r="3005" spans="1:58" s="23" customFormat="1" ht="15.75" customHeight="1" x14ac:dyDescent="0.4">
      <c r="A3005" s="116">
        <v>41946</v>
      </c>
      <c r="B3005" s="112">
        <v>15.95</v>
      </c>
      <c r="C3005" s="112">
        <v>16.25</v>
      </c>
      <c r="D3005" s="112">
        <v>17</v>
      </c>
      <c r="E3005" s="112">
        <v>17.600000000000001</v>
      </c>
      <c r="F3005" s="112">
        <v>17.899999999999999</v>
      </c>
      <c r="G3005" s="112">
        <v>18.25</v>
      </c>
      <c r="H3005" s="113">
        <v>18.55</v>
      </c>
      <c r="I3005" s="90">
        <f t="shared" si="1718"/>
        <v>16.085000000000001</v>
      </c>
      <c r="J3005" s="90">
        <f t="shared" si="1719"/>
        <v>16.587499999999999</v>
      </c>
      <c r="K3005" s="114">
        <v>11</v>
      </c>
      <c r="L3005" s="115">
        <v>0.05</v>
      </c>
      <c r="M3005" s="90">
        <v>14.77</v>
      </c>
      <c r="N3005" s="90">
        <v>14.73</v>
      </c>
      <c r="O3005" s="90">
        <v>16.809999999999999</v>
      </c>
      <c r="P3005" s="90">
        <v>18.329999999999998</v>
      </c>
      <c r="Q3005" s="90">
        <v>19.93</v>
      </c>
      <c r="R3005" s="63">
        <f t="shared" si="1707"/>
        <v>5.6400000000000006</v>
      </c>
      <c r="S3005" s="64">
        <f t="shared" si="1706"/>
        <v>4.9893086243763443E-2</v>
      </c>
      <c r="T3005" s="65">
        <f t="shared" si="1702"/>
        <v>1.0027155465037338</v>
      </c>
      <c r="U3005" s="65">
        <f t="shared" si="1702"/>
        <v>0.87626412849494362</v>
      </c>
      <c r="V3005" s="65">
        <f t="shared" si="1708"/>
        <v>0.8036006546644846</v>
      </c>
      <c r="W3005" s="65">
        <f t="shared" si="1709"/>
        <v>0.73908680381334679</v>
      </c>
      <c r="X3005" s="61">
        <f t="shared" si="1720"/>
        <v>1.8808777429467131E-2</v>
      </c>
      <c r="Y3005" s="66">
        <f t="shared" si="1710"/>
        <v>5.3977272727272679E-2</v>
      </c>
      <c r="Z3005" s="61">
        <f t="shared" si="1711"/>
        <v>3.1240285980727242E-2</v>
      </c>
      <c r="AA3005" s="67">
        <f t="shared" si="1712"/>
        <v>16.085000000000001</v>
      </c>
      <c r="AB3005" s="68">
        <f t="shared" si="1713"/>
        <v>8.2824168363883149E-2</v>
      </c>
      <c r="AC3005" s="69">
        <f t="shared" si="1714"/>
        <v>9.1989137813985086E-2</v>
      </c>
      <c r="AD3005" s="70">
        <f>_xlfn.PERCENTILE.EXC(AC3005:$AC$5675,0.5)</f>
        <v>7.6772424598511677E-2</v>
      </c>
      <c r="AE3005" s="70">
        <f>_xlfn.PERCENTILE.EXC($AC3005:AC$5675,0.35)</f>
        <v>4.2888507795811846E-2</v>
      </c>
      <c r="AF3005" s="71">
        <f t="shared" si="1703"/>
        <v>4.9490498593715064E-2</v>
      </c>
      <c r="AG3005" s="70">
        <f t="shared" si="1704"/>
        <v>-0.16227757222071817</v>
      </c>
      <c r="AH3005" s="70">
        <f t="shared" si="1705"/>
        <v>-0.22340702194780063</v>
      </c>
      <c r="AI3005" s="61" t="str">
        <f t="shared" si="1700"/>
        <v>Short VOL</v>
      </c>
      <c r="AJ3005" s="68" t="str">
        <f t="shared" si="1701"/>
        <v>Short VOL</v>
      </c>
      <c r="AK3005" s="72"/>
      <c r="AL3005" s="73"/>
      <c r="AM3005" s="72"/>
      <c r="AN3005" s="73"/>
      <c r="AO3005" s="74"/>
      <c r="AP3005" s="20"/>
      <c r="AQ3005" s="74"/>
      <c r="AR3005" s="20"/>
      <c r="AS3005" s="74"/>
      <c r="AT3005" s="20"/>
      <c r="AU3005" s="74" t="str">
        <f t="shared" si="1715"/>
        <v>00631L</v>
      </c>
      <c r="AV3005" s="20">
        <f t="shared" si="1698"/>
        <v>1</v>
      </c>
      <c r="AW3005" s="74" t="str">
        <f t="shared" si="1716"/>
        <v>00631L</v>
      </c>
      <c r="AX3005" s="20">
        <f t="shared" si="1717"/>
        <v>1</v>
      </c>
      <c r="AY3005" s="20">
        <f t="shared" si="1699"/>
        <v>1</v>
      </c>
      <c r="AZ3005" s="116">
        <v>41947</v>
      </c>
      <c r="BA3005" s="116"/>
      <c r="BB3005" s="20"/>
      <c r="BC3005" s="20"/>
      <c r="BD3005" s="76"/>
      <c r="BE3005" s="77"/>
      <c r="BF3005" s="77"/>
    </row>
    <row r="3006" spans="1:58" s="23" customFormat="1" ht="15.75" customHeight="1" x14ac:dyDescent="0.4">
      <c r="A3006" s="116">
        <v>41943</v>
      </c>
      <c r="B3006" s="112">
        <v>15.8</v>
      </c>
      <c r="C3006" s="112">
        <v>16.05</v>
      </c>
      <c r="D3006" s="112">
        <v>16.8</v>
      </c>
      <c r="E3006" s="112">
        <v>17.399999999999999</v>
      </c>
      <c r="F3006" s="112">
        <v>17.75</v>
      </c>
      <c r="G3006" s="112">
        <v>18.149999999999999</v>
      </c>
      <c r="H3006" s="113">
        <v>18.45</v>
      </c>
      <c r="I3006" s="90">
        <f t="shared" si="1718"/>
        <v>15.9</v>
      </c>
      <c r="J3006" s="90">
        <f t="shared" si="1719"/>
        <v>16.350000000000001</v>
      </c>
      <c r="K3006" s="114">
        <v>12</v>
      </c>
      <c r="L3006" s="115">
        <v>0.05</v>
      </c>
      <c r="M3006" s="90">
        <v>13.8</v>
      </c>
      <c r="N3006" s="90">
        <v>14.03</v>
      </c>
      <c r="O3006" s="90">
        <v>16.510000000000002</v>
      </c>
      <c r="P3006" s="90">
        <v>18.16</v>
      </c>
      <c r="Q3006" s="90">
        <v>19.68</v>
      </c>
      <c r="R3006" s="63">
        <f t="shared" si="1707"/>
        <v>6.8400000000000034</v>
      </c>
      <c r="S3006" s="64">
        <f t="shared" si="1706"/>
        <v>-3.3746556473829216E-2</v>
      </c>
      <c r="T3006" s="65">
        <f t="shared" si="1702"/>
        <v>0.98360655737704927</v>
      </c>
      <c r="U3006" s="65">
        <f t="shared" si="1702"/>
        <v>0.84978800726832215</v>
      </c>
      <c r="V3006" s="65">
        <f t="shared" si="1708"/>
        <v>0.77257709251101314</v>
      </c>
      <c r="W3006" s="65">
        <f t="shared" si="1709"/>
        <v>0.71290650406504064</v>
      </c>
      <c r="X3006" s="61">
        <f t="shared" si="1720"/>
        <v>1.582278481012658E-2</v>
      </c>
      <c r="Y3006" s="66">
        <f t="shared" si="1710"/>
        <v>6.0344827586206941E-2</v>
      </c>
      <c r="Z3006" s="61">
        <f t="shared" si="1711"/>
        <v>2.8301886792452897E-2</v>
      </c>
      <c r="AA3006" s="67">
        <f t="shared" si="1712"/>
        <v>15.900000000000002</v>
      </c>
      <c r="AB3006" s="68">
        <f t="shared" si="1713"/>
        <v>0.12615823235923032</v>
      </c>
      <c r="AC3006" s="69">
        <f t="shared" si="1714"/>
        <v>0.13328581610833948</v>
      </c>
      <c r="AD3006" s="70">
        <f>_xlfn.PERCENTILE.EXC(AC3006:$AC$5675,0.5)</f>
        <v>7.6716820048813555E-2</v>
      </c>
      <c r="AE3006" s="70">
        <f>_xlfn.PERCENTILE.EXC($AC3006:AC$5675,0.35)</f>
        <v>4.2871085957151479E-2</v>
      </c>
      <c r="AF3006" s="71">
        <f t="shared" si="1703"/>
        <v>4.9490498593715064E-2</v>
      </c>
      <c r="AG3006" s="70">
        <f t="shared" si="1704"/>
        <v>-0.16227757222071817</v>
      </c>
      <c r="AH3006" s="70">
        <f t="shared" si="1705"/>
        <v>-0.22340702194780063</v>
      </c>
      <c r="AI3006" s="61" t="str">
        <f t="shared" si="1700"/>
        <v>Short VOL</v>
      </c>
      <c r="AJ3006" s="68" t="str">
        <f t="shared" si="1701"/>
        <v>Short VOL</v>
      </c>
      <c r="AK3006" s="72"/>
      <c r="AL3006" s="73"/>
      <c r="AM3006" s="72"/>
      <c r="AN3006" s="73"/>
      <c r="AO3006" s="74"/>
      <c r="AP3006" s="20"/>
      <c r="AQ3006" s="74"/>
      <c r="AR3006" s="20"/>
      <c r="AS3006" s="74"/>
      <c r="AT3006" s="20"/>
      <c r="AU3006" s="74" t="str">
        <f t="shared" si="1715"/>
        <v>00631L</v>
      </c>
      <c r="AV3006" s="20">
        <f t="shared" si="1698"/>
        <v>1</v>
      </c>
      <c r="AW3006" s="74" t="str">
        <f t="shared" si="1716"/>
        <v>00631L</v>
      </c>
      <c r="AX3006" s="20">
        <f t="shared" si="1717"/>
        <v>1</v>
      </c>
      <c r="AY3006" s="20">
        <f t="shared" si="1699"/>
        <v>1</v>
      </c>
      <c r="AZ3006" s="116">
        <v>41946</v>
      </c>
      <c r="BA3006" s="116"/>
      <c r="BB3006" s="20"/>
      <c r="BC3006" s="20"/>
      <c r="BD3006" s="76"/>
      <c r="BE3006" s="77"/>
      <c r="BF3006" s="77"/>
    </row>
    <row r="3007" spans="1:58" s="23" customFormat="1" ht="15.75" customHeight="1" x14ac:dyDescent="0.4">
      <c r="A3007" s="116">
        <v>41942</v>
      </c>
      <c r="B3007" s="112">
        <v>16.149999999999999</v>
      </c>
      <c r="C3007" s="112">
        <v>16.3</v>
      </c>
      <c r="D3007" s="112">
        <v>17</v>
      </c>
      <c r="E3007" s="112">
        <v>17.55</v>
      </c>
      <c r="F3007" s="112">
        <v>17.8</v>
      </c>
      <c r="G3007" s="112">
        <v>18.2</v>
      </c>
      <c r="H3007" s="113">
        <v>18.45</v>
      </c>
      <c r="I3007" s="90">
        <f t="shared" si="1718"/>
        <v>16.202500000000001</v>
      </c>
      <c r="J3007" s="90">
        <f t="shared" si="1719"/>
        <v>16.545000000000002</v>
      </c>
      <c r="K3007" s="114">
        <v>13</v>
      </c>
      <c r="L3007" s="115">
        <v>0.05</v>
      </c>
      <c r="M3007" s="90">
        <v>14</v>
      </c>
      <c r="N3007" s="90">
        <v>14.52</v>
      </c>
      <c r="O3007" s="90">
        <v>16.739999999999998</v>
      </c>
      <c r="P3007" s="90">
        <v>18.43</v>
      </c>
      <c r="Q3007" s="90">
        <v>19.96</v>
      </c>
      <c r="R3007" s="63">
        <f t="shared" si="1707"/>
        <v>6.6500000000000021</v>
      </c>
      <c r="S3007" s="64">
        <f t="shared" si="1706"/>
        <v>-4.1584158415841635E-2</v>
      </c>
      <c r="T3007" s="65">
        <f t="shared" si="1702"/>
        <v>0.96418732782369154</v>
      </c>
      <c r="U3007" s="65">
        <f t="shared" si="1702"/>
        <v>0.86738351254480295</v>
      </c>
      <c r="V3007" s="65">
        <f t="shared" si="1708"/>
        <v>0.7878459034183396</v>
      </c>
      <c r="W3007" s="65">
        <f t="shared" si="1709"/>
        <v>0.72745490981963923</v>
      </c>
      <c r="X3007" s="61">
        <f t="shared" si="1720"/>
        <v>9.2879256965945605E-3</v>
      </c>
      <c r="Y3007" s="66">
        <f t="shared" si="1710"/>
        <v>5.1282051282051197E-2</v>
      </c>
      <c r="Z3007" s="61">
        <f t="shared" si="1711"/>
        <v>2.1138713161549211E-2</v>
      </c>
      <c r="AA3007" s="67">
        <f t="shared" si="1712"/>
        <v>16.202500000000001</v>
      </c>
      <c r="AB3007" s="68">
        <f t="shared" si="1713"/>
        <v>0.11225895316804402</v>
      </c>
      <c r="AC3007" s="69">
        <f t="shared" si="1714"/>
        <v>0.11587465564738299</v>
      </c>
      <c r="AD3007" s="70">
        <f>_xlfn.PERCENTILE.EXC(AC3007:$AC$5675,0.5)</f>
        <v>7.6661215499115434E-2</v>
      </c>
      <c r="AE3007" s="70">
        <f>_xlfn.PERCENTILE.EXC($AC3007:AC$5675,0.35)</f>
        <v>4.2858082516552425E-2</v>
      </c>
      <c r="AF3007" s="71">
        <f t="shared" si="1703"/>
        <v>4.9490498593715064E-2</v>
      </c>
      <c r="AG3007" s="70">
        <f t="shared" si="1704"/>
        <v>-0.16227757222071817</v>
      </c>
      <c r="AH3007" s="70">
        <f t="shared" si="1705"/>
        <v>-0.22340702194780063</v>
      </c>
      <c r="AI3007" s="61" t="str">
        <f t="shared" si="1700"/>
        <v>Short VOL</v>
      </c>
      <c r="AJ3007" s="68" t="str">
        <f t="shared" si="1701"/>
        <v>Short VOL</v>
      </c>
      <c r="AK3007" s="72"/>
      <c r="AL3007" s="73"/>
      <c r="AM3007" s="72"/>
      <c r="AN3007" s="73"/>
      <c r="AO3007" s="74"/>
      <c r="AP3007" s="20"/>
      <c r="AQ3007" s="74"/>
      <c r="AR3007" s="20"/>
      <c r="AS3007" s="74"/>
      <c r="AT3007" s="20"/>
      <c r="AU3007" s="74" t="str">
        <f t="shared" si="1715"/>
        <v>00631L</v>
      </c>
      <c r="AV3007" s="20">
        <f t="shared" si="1698"/>
        <v>1</v>
      </c>
      <c r="AW3007" s="74" t="str">
        <f t="shared" si="1716"/>
        <v>00631L</v>
      </c>
      <c r="AX3007" s="20">
        <f t="shared" si="1717"/>
        <v>1</v>
      </c>
      <c r="AY3007" s="20">
        <f t="shared" si="1699"/>
        <v>1</v>
      </c>
      <c r="AZ3007" s="116">
        <v>41943</v>
      </c>
      <c r="BA3007" s="116"/>
      <c r="BB3007" s="20"/>
      <c r="BC3007" s="20"/>
      <c r="BD3007" s="76"/>
      <c r="BE3007" s="77"/>
      <c r="BF3007" s="77"/>
    </row>
    <row r="3008" spans="1:58" s="23" customFormat="1" ht="15.75" customHeight="1" x14ac:dyDescent="0.4">
      <c r="A3008" s="116">
        <v>41941</v>
      </c>
      <c r="B3008" s="112">
        <v>16.3</v>
      </c>
      <c r="C3008" s="112">
        <v>16.3</v>
      </c>
      <c r="D3008" s="112">
        <v>17</v>
      </c>
      <c r="E3008" s="112">
        <v>17.45</v>
      </c>
      <c r="F3008" s="112">
        <v>17.7</v>
      </c>
      <c r="G3008" s="112">
        <v>18.100000000000001</v>
      </c>
      <c r="H3008" s="113">
        <v>18.350000000000001</v>
      </c>
      <c r="I3008" s="90">
        <f t="shared" si="1718"/>
        <v>16.3</v>
      </c>
      <c r="J3008" s="90">
        <f t="shared" si="1719"/>
        <v>16.510000000000002</v>
      </c>
      <c r="K3008" s="114">
        <v>14</v>
      </c>
      <c r="L3008" s="115">
        <v>0.05</v>
      </c>
      <c r="M3008" s="90">
        <v>14.9</v>
      </c>
      <c r="N3008" s="90">
        <v>15.15</v>
      </c>
      <c r="O3008" s="90">
        <v>16.89</v>
      </c>
      <c r="P3008" s="90">
        <v>18.63</v>
      </c>
      <c r="Q3008" s="90">
        <v>20.170000000000002</v>
      </c>
      <c r="R3008" s="63">
        <f t="shared" si="1707"/>
        <v>5.4699999999999953</v>
      </c>
      <c r="S3008" s="64">
        <f t="shared" si="1706"/>
        <v>5.2814454482279345E-2</v>
      </c>
      <c r="T3008" s="65">
        <f t="shared" si="1702"/>
        <v>0.98349834983498352</v>
      </c>
      <c r="U3008" s="65">
        <f t="shared" si="1702"/>
        <v>0.89698046181172286</v>
      </c>
      <c r="V3008" s="65">
        <f t="shared" si="1708"/>
        <v>0.81320450885668283</v>
      </c>
      <c r="W3008" s="65">
        <f t="shared" si="1709"/>
        <v>0.75111551809618238</v>
      </c>
      <c r="X3008" s="61">
        <f t="shared" si="1720"/>
        <v>0</v>
      </c>
      <c r="Y3008" s="66">
        <f t="shared" si="1710"/>
        <v>5.1575931232091816E-2</v>
      </c>
      <c r="Z3008" s="61">
        <f t="shared" si="1711"/>
        <v>1.2883435582822138E-2</v>
      </c>
      <c r="AA3008" s="67">
        <f t="shared" si="1712"/>
        <v>16.3</v>
      </c>
      <c r="AB3008" s="68">
        <f t="shared" si="1713"/>
        <v>7.5907590759075924E-2</v>
      </c>
      <c r="AC3008" s="69">
        <f t="shared" si="1714"/>
        <v>7.5907590759075924E-2</v>
      </c>
      <c r="AD3008" s="70">
        <f>_xlfn.PERCENTILE.EXC(AC3008:$AC$5675,0.5)</f>
        <v>7.6586543732766396E-2</v>
      </c>
      <c r="AE3008" s="70">
        <f>_xlfn.PERCENTILE.EXC($AC3008:AC$5675,0.35)</f>
        <v>4.284507907595337E-2</v>
      </c>
      <c r="AF3008" s="71">
        <f t="shared" si="1703"/>
        <v>4.9490498593715064E-2</v>
      </c>
      <c r="AG3008" s="70">
        <f t="shared" si="1704"/>
        <v>-0.16227757222071817</v>
      </c>
      <c r="AH3008" s="70">
        <f t="shared" si="1705"/>
        <v>-0.22340702194780063</v>
      </c>
      <c r="AI3008" s="61" t="str">
        <f t="shared" si="1700"/>
        <v>Safety</v>
      </c>
      <c r="AJ3008" s="68" t="str">
        <f t="shared" si="1701"/>
        <v>Short VOL</v>
      </c>
      <c r="AK3008" s="72"/>
      <c r="AL3008" s="73"/>
      <c r="AM3008" s="72"/>
      <c r="AN3008" s="73"/>
      <c r="AO3008" s="74"/>
      <c r="AP3008" s="20"/>
      <c r="AQ3008" s="74"/>
      <c r="AR3008" s="20"/>
      <c r="AS3008" s="74"/>
      <c r="AT3008" s="20"/>
      <c r="AU3008" s="74" t="str">
        <f t="shared" si="1715"/>
        <v>00631L</v>
      </c>
      <c r="AV3008" s="20">
        <f t="shared" si="1698"/>
        <v>1</v>
      </c>
      <c r="AW3008" s="74" t="str">
        <f t="shared" si="1716"/>
        <v>00631L</v>
      </c>
      <c r="AX3008" s="20">
        <f t="shared" si="1717"/>
        <v>1</v>
      </c>
      <c r="AY3008" s="20">
        <f t="shared" si="1699"/>
        <v>1</v>
      </c>
      <c r="AZ3008" s="116">
        <v>41942</v>
      </c>
      <c r="BA3008" s="116"/>
      <c r="BB3008" s="20"/>
      <c r="BC3008" s="20"/>
      <c r="BD3008" s="76"/>
      <c r="BE3008" s="77"/>
      <c r="BF3008" s="77"/>
    </row>
    <row r="3009" spans="1:58" s="23" customFormat="1" ht="15.75" customHeight="1" x14ac:dyDescent="0.4">
      <c r="A3009" s="116">
        <v>41940</v>
      </c>
      <c r="B3009" s="112">
        <v>15.7</v>
      </c>
      <c r="C3009" s="112">
        <v>15.9</v>
      </c>
      <c r="D3009" s="112">
        <v>16.649999999999999</v>
      </c>
      <c r="E3009" s="112">
        <v>17.2</v>
      </c>
      <c r="F3009" s="112">
        <v>17.5</v>
      </c>
      <c r="G3009" s="112">
        <v>17.850000000000001</v>
      </c>
      <c r="H3009" s="113">
        <v>18.100000000000001</v>
      </c>
      <c r="I3009" s="90">
        <f t="shared" si="1718"/>
        <v>15.75</v>
      </c>
      <c r="J3009" s="90">
        <f t="shared" si="1719"/>
        <v>16.087499999999999</v>
      </c>
      <c r="K3009" s="114">
        <v>15</v>
      </c>
      <c r="L3009" s="115">
        <v>0.05</v>
      </c>
      <c r="M3009" s="90">
        <v>14.39</v>
      </c>
      <c r="N3009" s="90">
        <v>14.39</v>
      </c>
      <c r="O3009" s="90">
        <v>16.46</v>
      </c>
      <c r="P3009" s="90">
        <v>18.23</v>
      </c>
      <c r="Q3009" s="90">
        <v>19.850000000000001</v>
      </c>
      <c r="R3009" s="63">
        <f t="shared" si="1707"/>
        <v>5.9099999999999966</v>
      </c>
      <c r="S3009" s="64">
        <f t="shared" si="1706"/>
        <v>-0.10286783042394007</v>
      </c>
      <c r="T3009" s="65">
        <f t="shared" si="1702"/>
        <v>1</v>
      </c>
      <c r="U3009" s="65">
        <f t="shared" si="1702"/>
        <v>0.87424058323207776</v>
      </c>
      <c r="V3009" s="65">
        <f t="shared" si="1708"/>
        <v>0.78935820076796492</v>
      </c>
      <c r="W3009" s="65">
        <f t="shared" si="1709"/>
        <v>0.72493702770780855</v>
      </c>
      <c r="X3009" s="61">
        <f t="shared" si="1720"/>
        <v>1.2738853503184782E-2</v>
      </c>
      <c r="Y3009" s="66">
        <f t="shared" si="1710"/>
        <v>5.2325581395348965E-2</v>
      </c>
      <c r="Z3009" s="61">
        <f t="shared" si="1711"/>
        <v>2.1428571428571339E-2</v>
      </c>
      <c r="AA3009" s="67">
        <f t="shared" si="1712"/>
        <v>15.749999999999998</v>
      </c>
      <c r="AB3009" s="68">
        <f t="shared" si="1713"/>
        <v>9.1035441278665641E-2</v>
      </c>
      <c r="AC3009" s="69">
        <f t="shared" si="1714"/>
        <v>9.4510076441973428E-2</v>
      </c>
      <c r="AD3009" s="70">
        <f>_xlfn.PERCENTILE.EXC(AC3009:$AC$5675,0.5)</f>
        <v>7.6661215499115434E-2</v>
      </c>
      <c r="AE3009" s="70">
        <f>_xlfn.PERCENTILE.EXC($AC3009:AC$5675,0.35)</f>
        <v>4.283380203035559E-2</v>
      </c>
      <c r="AF3009" s="71">
        <f t="shared" si="1703"/>
        <v>4.9490498593715064E-2</v>
      </c>
      <c r="AG3009" s="70">
        <f t="shared" si="1704"/>
        <v>-0.16227757222071817</v>
      </c>
      <c r="AH3009" s="70">
        <f t="shared" si="1705"/>
        <v>-0.22340702194780063</v>
      </c>
      <c r="AI3009" s="61" t="str">
        <f t="shared" si="1700"/>
        <v>Short VOL</v>
      </c>
      <c r="AJ3009" s="68" t="str">
        <f t="shared" si="1701"/>
        <v>Short VOL</v>
      </c>
      <c r="AK3009" s="72"/>
      <c r="AL3009" s="73"/>
      <c r="AM3009" s="72"/>
      <c r="AN3009" s="73"/>
      <c r="AO3009" s="74"/>
      <c r="AP3009" s="20"/>
      <c r="AQ3009" s="74"/>
      <c r="AR3009" s="20"/>
      <c r="AS3009" s="74"/>
      <c r="AT3009" s="20"/>
      <c r="AU3009" s="74" t="str">
        <f t="shared" si="1715"/>
        <v>00631L</v>
      </c>
      <c r="AV3009" s="20">
        <f t="shared" si="1698"/>
        <v>1</v>
      </c>
      <c r="AW3009" s="74" t="str">
        <f t="shared" si="1716"/>
        <v>00631L</v>
      </c>
      <c r="AX3009" s="20">
        <f t="shared" si="1717"/>
        <v>1</v>
      </c>
      <c r="AY3009" s="20">
        <f t="shared" si="1699"/>
        <v>1</v>
      </c>
      <c r="AZ3009" s="116">
        <v>41941</v>
      </c>
      <c r="BA3009" s="116"/>
      <c r="BB3009" s="20"/>
      <c r="BC3009" s="20"/>
      <c r="BD3009" s="76"/>
      <c r="BE3009" s="77"/>
      <c r="BF3009" s="77"/>
    </row>
    <row r="3010" spans="1:58" s="23" customFormat="1" ht="15.75" customHeight="1" x14ac:dyDescent="0.4">
      <c r="A3010" s="116">
        <v>41939</v>
      </c>
      <c r="B3010" s="112">
        <v>16.95</v>
      </c>
      <c r="C3010" s="112">
        <v>16.850000000000001</v>
      </c>
      <c r="D3010" s="112">
        <v>17.5</v>
      </c>
      <c r="E3010" s="112">
        <v>17.95</v>
      </c>
      <c r="F3010" s="112">
        <v>18.149999999999999</v>
      </c>
      <c r="G3010" s="112">
        <v>18.5</v>
      </c>
      <c r="H3010" s="113">
        <v>18.7</v>
      </c>
      <c r="I3010" s="90">
        <f t="shared" si="1718"/>
        <v>16.93</v>
      </c>
      <c r="J3010" s="90">
        <f t="shared" si="1719"/>
        <v>16.98</v>
      </c>
      <c r="K3010" s="114">
        <v>16</v>
      </c>
      <c r="L3010" s="115">
        <v>0.05</v>
      </c>
      <c r="M3010" s="90">
        <v>16.09</v>
      </c>
      <c r="N3010" s="90">
        <v>16.04</v>
      </c>
      <c r="O3010" s="90">
        <v>17.86</v>
      </c>
      <c r="P3010" s="90">
        <v>19.170000000000002</v>
      </c>
      <c r="Q3010" s="90">
        <v>20.260000000000002</v>
      </c>
      <c r="R3010" s="63">
        <f t="shared" si="1707"/>
        <v>4.9000000000000057</v>
      </c>
      <c r="S3010" s="64">
        <f t="shared" si="1706"/>
        <v>-4.3451272501552011E-3</v>
      </c>
      <c r="T3010" s="65">
        <f t="shared" si="1702"/>
        <v>1.0031172069825436</v>
      </c>
      <c r="U3010" s="65">
        <f t="shared" si="1702"/>
        <v>0.89809630459126533</v>
      </c>
      <c r="V3010" s="65">
        <f t="shared" si="1708"/>
        <v>0.83672404799165345</v>
      </c>
      <c r="W3010" s="65">
        <f t="shared" si="1709"/>
        <v>0.79170779861796636</v>
      </c>
      <c r="X3010" s="61">
        <f t="shared" si="1720"/>
        <v>-5.8997050147491367E-3</v>
      </c>
      <c r="Y3010" s="66">
        <f t="shared" si="1710"/>
        <v>4.1782729805013928E-2</v>
      </c>
      <c r="Z3010" s="61">
        <f t="shared" si="1711"/>
        <v>2.9533372711164035E-3</v>
      </c>
      <c r="AA3010" s="67">
        <f t="shared" si="1712"/>
        <v>16.93</v>
      </c>
      <c r="AB3010" s="68">
        <f t="shared" si="1713"/>
        <v>5.6733167082294277E-2</v>
      </c>
      <c r="AC3010" s="69">
        <f t="shared" si="1714"/>
        <v>5.5486284289276849E-2</v>
      </c>
      <c r="AD3010" s="70">
        <f>_xlfn.PERCENTILE.EXC(AC3010:$AC$5675,0.5)</f>
        <v>7.6586543732766396E-2</v>
      </c>
      <c r="AE3010" s="70">
        <f>_xlfn.PERCENTILE.EXC($AC3010:AC$5675,0.35)</f>
        <v>4.2823819781008757E-2</v>
      </c>
      <c r="AF3010" s="71">
        <f t="shared" si="1703"/>
        <v>4.9490498593715064E-2</v>
      </c>
      <c r="AG3010" s="70">
        <f t="shared" si="1704"/>
        <v>-0.16227757222071817</v>
      </c>
      <c r="AH3010" s="70">
        <f t="shared" si="1705"/>
        <v>-0.22340702194780063</v>
      </c>
      <c r="AI3010" s="61" t="str">
        <f t="shared" si="1700"/>
        <v>Safety</v>
      </c>
      <c r="AJ3010" s="68" t="str">
        <f t="shared" si="1701"/>
        <v>Short VOL</v>
      </c>
      <c r="AK3010" s="72"/>
      <c r="AL3010" s="73"/>
      <c r="AM3010" s="72"/>
      <c r="AN3010" s="73"/>
      <c r="AO3010" s="74"/>
      <c r="AP3010" s="20"/>
      <c r="AQ3010" s="74"/>
      <c r="AR3010" s="20"/>
      <c r="AS3010" s="74"/>
      <c r="AT3010" s="20"/>
      <c r="AU3010" s="74" t="str">
        <f t="shared" si="1715"/>
        <v>00631L</v>
      </c>
      <c r="AV3010" s="20">
        <f t="shared" si="1698"/>
        <v>1</v>
      </c>
      <c r="AW3010" s="74" t="str">
        <f t="shared" si="1716"/>
        <v>00631L</v>
      </c>
      <c r="AX3010" s="20">
        <f t="shared" si="1717"/>
        <v>1</v>
      </c>
      <c r="AY3010" s="20">
        <f t="shared" si="1699"/>
        <v>1</v>
      </c>
      <c r="AZ3010" s="116">
        <v>41940</v>
      </c>
      <c r="BA3010" s="116"/>
      <c r="BB3010" s="20"/>
      <c r="BC3010" s="20"/>
      <c r="BD3010" s="76"/>
      <c r="BE3010" s="77"/>
      <c r="BF3010" s="77"/>
    </row>
    <row r="3011" spans="1:58" s="23" customFormat="1" ht="15.75" customHeight="1" x14ac:dyDescent="0.4">
      <c r="A3011" s="116">
        <v>41936</v>
      </c>
      <c r="B3011" s="112">
        <v>16.95</v>
      </c>
      <c r="C3011" s="112">
        <v>17.05</v>
      </c>
      <c r="D3011" s="112">
        <v>17.75</v>
      </c>
      <c r="E3011" s="112">
        <v>18.149999999999999</v>
      </c>
      <c r="F3011" s="112">
        <v>18.350000000000001</v>
      </c>
      <c r="G3011" s="112">
        <v>18.7</v>
      </c>
      <c r="H3011" s="113">
        <v>18.899999999999999</v>
      </c>
      <c r="I3011" s="90">
        <f t="shared" si="1718"/>
        <v>16.965</v>
      </c>
      <c r="J3011" s="90">
        <f t="shared" si="1719"/>
        <v>17.155000000000001</v>
      </c>
      <c r="K3011" s="114">
        <v>17</v>
      </c>
      <c r="L3011" s="115">
        <v>0.05</v>
      </c>
      <c r="M3011" s="90">
        <v>14.76</v>
      </c>
      <c r="N3011" s="90">
        <v>16.11</v>
      </c>
      <c r="O3011" s="90">
        <v>17.920000000000002</v>
      </c>
      <c r="P3011" s="90">
        <v>19.190000000000001</v>
      </c>
      <c r="Q3011" s="90">
        <v>20.420000000000002</v>
      </c>
      <c r="R3011" s="63">
        <f t="shared" si="1707"/>
        <v>6.240000000000002</v>
      </c>
      <c r="S3011" s="64">
        <f t="shared" si="1706"/>
        <v>-2.5408348457350374E-2</v>
      </c>
      <c r="T3011" s="65">
        <f t="shared" si="1702"/>
        <v>0.91620111731843579</v>
      </c>
      <c r="U3011" s="65">
        <f t="shared" si="1702"/>
        <v>0.89899553571428559</v>
      </c>
      <c r="V3011" s="65">
        <f t="shared" si="1708"/>
        <v>0.8394997394476289</v>
      </c>
      <c r="W3011" s="65">
        <f t="shared" si="1709"/>
        <v>0.78893241919686574</v>
      </c>
      <c r="X3011" s="61">
        <f t="shared" si="1720"/>
        <v>5.8997050147493466E-3</v>
      </c>
      <c r="Y3011" s="66">
        <f t="shared" si="1710"/>
        <v>4.1322314049586778E-2</v>
      </c>
      <c r="Z3011" s="61">
        <f t="shared" si="1711"/>
        <v>1.1199528440907826E-2</v>
      </c>
      <c r="AA3011" s="67">
        <f t="shared" si="1712"/>
        <v>16.965</v>
      </c>
      <c r="AB3011" s="68">
        <f t="shared" si="1713"/>
        <v>5.2141527001862191E-2</v>
      </c>
      <c r="AC3011" s="69">
        <f t="shared" si="1714"/>
        <v>5.307262569832405E-2</v>
      </c>
      <c r="AD3011" s="70">
        <f>_xlfn.PERCENTILE.EXC(AC3011:$AC$5675,0.5)</f>
        <v>7.6661215499115434E-2</v>
      </c>
      <c r="AE3011" s="70">
        <f>_xlfn.PERCENTILE.EXC($AC3011:AC$5675,0.35)</f>
        <v>4.2813837531661923E-2</v>
      </c>
      <c r="AF3011" s="71">
        <f t="shared" si="1703"/>
        <v>4.9490498593715064E-2</v>
      </c>
      <c r="AG3011" s="70">
        <f t="shared" si="1704"/>
        <v>-0.16227757222071817</v>
      </c>
      <c r="AH3011" s="70">
        <f t="shared" si="1705"/>
        <v>-0.22340702194780063</v>
      </c>
      <c r="AI3011" s="61" t="str">
        <f t="shared" si="1700"/>
        <v>Safety</v>
      </c>
      <c r="AJ3011" s="68" t="str">
        <f t="shared" si="1701"/>
        <v>Short VOL</v>
      </c>
      <c r="AK3011" s="72"/>
      <c r="AL3011" s="73"/>
      <c r="AM3011" s="72"/>
      <c r="AN3011" s="73"/>
      <c r="AO3011" s="74"/>
      <c r="AP3011" s="20"/>
      <c r="AQ3011" s="74"/>
      <c r="AR3011" s="20"/>
      <c r="AS3011" s="74"/>
      <c r="AT3011" s="20"/>
      <c r="AU3011" s="74" t="str">
        <f t="shared" si="1715"/>
        <v>00631L</v>
      </c>
      <c r="AV3011" s="20">
        <f t="shared" ref="AV3011:AV3074" si="1721">IF(AU3011="00631L",1,0)</f>
        <v>1</v>
      </c>
      <c r="AW3011" s="74" t="str">
        <f t="shared" si="1716"/>
        <v>00631L</v>
      </c>
      <c r="AX3011" s="20">
        <f t="shared" si="1717"/>
        <v>1</v>
      </c>
      <c r="AY3011" s="20">
        <f t="shared" ref="AY3011:AY3074" si="1722">IF(AP3011=1,0,1)</f>
        <v>1</v>
      </c>
      <c r="AZ3011" s="116">
        <v>41939</v>
      </c>
      <c r="BA3011" s="116"/>
      <c r="BB3011" s="20"/>
      <c r="BC3011" s="20"/>
      <c r="BD3011" s="76"/>
      <c r="BE3011" s="77"/>
      <c r="BF3011" s="77"/>
    </row>
    <row r="3012" spans="1:58" s="23" customFormat="1" ht="15.75" customHeight="1" x14ac:dyDescent="0.4">
      <c r="A3012" s="116">
        <v>41935</v>
      </c>
      <c r="B3012" s="112">
        <v>17.3</v>
      </c>
      <c r="C3012" s="112">
        <v>17.3</v>
      </c>
      <c r="D3012" s="112">
        <v>17.95</v>
      </c>
      <c r="E3012" s="112">
        <v>18.399999999999999</v>
      </c>
      <c r="F3012" s="112">
        <v>18.55</v>
      </c>
      <c r="G3012" s="112">
        <v>18.899999999999999</v>
      </c>
      <c r="H3012" s="113">
        <v>19.05</v>
      </c>
      <c r="I3012" s="90">
        <f t="shared" si="1718"/>
        <v>17.3</v>
      </c>
      <c r="J3012" s="90">
        <f t="shared" si="1719"/>
        <v>17.365000000000002</v>
      </c>
      <c r="K3012" s="114">
        <v>18</v>
      </c>
      <c r="L3012" s="115">
        <v>0.05</v>
      </c>
      <c r="M3012" s="90">
        <v>16.12</v>
      </c>
      <c r="N3012" s="90">
        <v>16.53</v>
      </c>
      <c r="O3012" s="90">
        <v>18.22</v>
      </c>
      <c r="P3012" s="90">
        <v>19.45</v>
      </c>
      <c r="Q3012" s="90">
        <v>20.83</v>
      </c>
      <c r="R3012" s="63">
        <f t="shared" si="1707"/>
        <v>5.019999999999996</v>
      </c>
      <c r="S3012" s="64">
        <f t="shared" si="1706"/>
        <v>-7.4986010072747605E-2</v>
      </c>
      <c r="T3012" s="65">
        <f t="shared" si="1702"/>
        <v>0.97519661222020571</v>
      </c>
      <c r="U3012" s="65">
        <f t="shared" si="1702"/>
        <v>0.90724478594950619</v>
      </c>
      <c r="V3012" s="65">
        <f t="shared" si="1708"/>
        <v>0.84987146529562996</v>
      </c>
      <c r="W3012" s="65">
        <f t="shared" si="1709"/>
        <v>0.79356697071531457</v>
      </c>
      <c r="X3012" s="61">
        <f t="shared" si="1720"/>
        <v>0</v>
      </c>
      <c r="Y3012" s="66">
        <f t="shared" si="1710"/>
        <v>3.5326086956521854E-2</v>
      </c>
      <c r="Z3012" s="61">
        <f t="shared" si="1711"/>
        <v>3.7572254335260851E-3</v>
      </c>
      <c r="AA3012" s="67">
        <f t="shared" si="1712"/>
        <v>17.3</v>
      </c>
      <c r="AB3012" s="68">
        <f t="shared" si="1713"/>
        <v>4.6581972171808803E-2</v>
      </c>
      <c r="AC3012" s="69">
        <f t="shared" si="1714"/>
        <v>4.6581972171808803E-2</v>
      </c>
      <c r="AD3012" s="70">
        <f>_xlfn.PERCENTILE.EXC(AC3012:$AC$5675,0.5)</f>
        <v>7.6716820048813555E-2</v>
      </c>
      <c r="AE3012" s="70">
        <f>_xlfn.PERCENTILE.EXC($AC3012:AC$5675,0.35)</f>
        <v>4.2808388664846535E-2</v>
      </c>
      <c r="AF3012" s="71">
        <f t="shared" si="1703"/>
        <v>4.9292552313787617E-2</v>
      </c>
      <c r="AG3012" s="70">
        <f t="shared" si="1704"/>
        <v>-0.16227757222071817</v>
      </c>
      <c r="AH3012" s="70">
        <f t="shared" si="1705"/>
        <v>-0.22340702194780063</v>
      </c>
      <c r="AI3012" s="61" t="str">
        <f t="shared" si="1700"/>
        <v>Safety</v>
      </c>
      <c r="AJ3012" s="68" t="str">
        <f t="shared" si="1701"/>
        <v>Safety</v>
      </c>
      <c r="AK3012" s="72"/>
      <c r="AL3012" s="73"/>
      <c r="AM3012" s="72"/>
      <c r="AN3012" s="73"/>
      <c r="AO3012" s="74"/>
      <c r="AP3012" s="20"/>
      <c r="AQ3012" s="74"/>
      <c r="AR3012" s="20"/>
      <c r="AS3012" s="74"/>
      <c r="AT3012" s="20"/>
      <c r="AU3012" s="74" t="str">
        <f t="shared" si="1715"/>
        <v>00635U</v>
      </c>
      <c r="AV3012" s="20">
        <f t="shared" si="1721"/>
        <v>0</v>
      </c>
      <c r="AW3012" s="74" t="str">
        <f t="shared" si="1716"/>
        <v>00631L</v>
      </c>
      <c r="AX3012" s="20">
        <f t="shared" si="1717"/>
        <v>1</v>
      </c>
      <c r="AY3012" s="20">
        <f t="shared" si="1722"/>
        <v>1</v>
      </c>
      <c r="AZ3012" s="116">
        <v>41936</v>
      </c>
      <c r="BA3012" s="116"/>
      <c r="BB3012" s="20"/>
      <c r="BC3012" s="20"/>
      <c r="BD3012" s="76"/>
      <c r="BE3012" s="77"/>
      <c r="BF3012" s="77"/>
    </row>
    <row r="3013" spans="1:58" s="23" customFormat="1" ht="15.75" customHeight="1" x14ac:dyDescent="0.4">
      <c r="A3013" s="116">
        <v>41934</v>
      </c>
      <c r="B3013" s="112">
        <v>18.100000000000001</v>
      </c>
      <c r="C3013" s="112">
        <v>18.05</v>
      </c>
      <c r="D3013" s="112">
        <v>18.600000000000001</v>
      </c>
      <c r="E3013" s="112">
        <v>18.899999999999999</v>
      </c>
      <c r="F3013" s="112">
        <v>19.05</v>
      </c>
      <c r="G3013" s="112">
        <v>19.350000000000001</v>
      </c>
      <c r="H3013" s="113">
        <v>19.5</v>
      </c>
      <c r="I3013" s="90">
        <f t="shared" si="1718"/>
        <v>18.0975</v>
      </c>
      <c r="J3013" s="90">
        <f t="shared" si="1719"/>
        <v>18.077500000000001</v>
      </c>
      <c r="K3013" s="114">
        <v>19</v>
      </c>
      <c r="L3013" s="115">
        <v>0.05</v>
      </c>
      <c r="M3013" s="90">
        <v>18.36</v>
      </c>
      <c r="N3013" s="90">
        <v>17.87</v>
      </c>
      <c r="O3013" s="90">
        <v>19.059999999999999</v>
      </c>
      <c r="P3013" s="90">
        <v>20.13</v>
      </c>
      <c r="Q3013" s="90">
        <v>21.2</v>
      </c>
      <c r="R3013" s="63">
        <f t="shared" si="1707"/>
        <v>2.9599999999999937</v>
      </c>
      <c r="S3013" s="64">
        <f t="shared" si="1706"/>
        <v>0.11131840796019918</v>
      </c>
      <c r="T3013" s="65">
        <f t="shared" si="1702"/>
        <v>1.0274202574146614</v>
      </c>
      <c r="U3013" s="65">
        <f t="shared" si="1702"/>
        <v>0.93756558237145871</v>
      </c>
      <c r="V3013" s="65">
        <f t="shared" si="1708"/>
        <v>0.88772975658221565</v>
      </c>
      <c r="W3013" s="65">
        <f t="shared" si="1709"/>
        <v>0.84292452830188691</v>
      </c>
      <c r="X3013" s="61">
        <f t="shared" si="1720"/>
        <v>-2.7624309392265583E-3</v>
      </c>
      <c r="Y3013" s="66">
        <f t="shared" si="1710"/>
        <v>3.1746031746031821E-2</v>
      </c>
      <c r="Z3013" s="61">
        <f t="shared" si="1711"/>
        <v>-1.1051250172675548E-3</v>
      </c>
      <c r="AA3013" s="67">
        <f t="shared" si="1712"/>
        <v>18.097500000000004</v>
      </c>
      <c r="AB3013" s="68">
        <f t="shared" si="1713"/>
        <v>1.2870733072188048E-2</v>
      </c>
      <c r="AC3013" s="69">
        <f t="shared" si="1714"/>
        <v>1.2730833799664392E-2</v>
      </c>
      <c r="AD3013" s="70">
        <f>_xlfn.PERCENTILE.EXC(AC3013:$AC$5675,0.5)</f>
        <v>7.6772424598511677E-2</v>
      </c>
      <c r="AE3013" s="70">
        <f>_xlfn.PERCENTILE.EXC($AC3013:AC$5675,0.35)</f>
        <v>4.280475315104372E-2</v>
      </c>
      <c r="AF3013" s="71">
        <f t="shared" si="1703"/>
        <v>4.9292552313787617E-2</v>
      </c>
      <c r="AG3013" s="70">
        <f t="shared" si="1704"/>
        <v>-0.16227757222071817</v>
      </c>
      <c r="AH3013" s="70">
        <f t="shared" si="1705"/>
        <v>-0.22340702194780063</v>
      </c>
      <c r="AI3013" s="61" t="str">
        <f t="shared" ref="AI3013:AI3076" si="1723">IF(AC3013&gt;AD3013,"Short VOL","Safety")</f>
        <v>Safety</v>
      </c>
      <c r="AJ3013" s="68" t="str">
        <f t="shared" ref="AJ3013:AJ3076" si="1724">IF(AC3013&gt;AF3013,"Short VOL","Safety")</f>
        <v>Safety</v>
      </c>
      <c r="AK3013" s="72"/>
      <c r="AL3013" s="73"/>
      <c r="AM3013" s="72"/>
      <c r="AN3013" s="73"/>
      <c r="AO3013" s="74"/>
      <c r="AP3013" s="20"/>
      <c r="AQ3013" s="74"/>
      <c r="AR3013" s="20"/>
      <c r="AS3013" s="74"/>
      <c r="AT3013" s="20"/>
      <c r="AU3013" s="74" t="str">
        <f t="shared" si="1715"/>
        <v>00635U</v>
      </c>
      <c r="AV3013" s="20">
        <f t="shared" si="1721"/>
        <v>0</v>
      </c>
      <c r="AW3013" s="74" t="str">
        <f t="shared" si="1716"/>
        <v>00635U</v>
      </c>
      <c r="AX3013" s="20">
        <f t="shared" si="1717"/>
        <v>0</v>
      </c>
      <c r="AY3013" s="20">
        <f t="shared" si="1722"/>
        <v>1</v>
      </c>
      <c r="AZ3013" s="116">
        <v>41935</v>
      </c>
      <c r="BA3013" s="116"/>
      <c r="BB3013" s="20"/>
      <c r="BC3013" s="20"/>
      <c r="BD3013" s="76"/>
      <c r="BE3013" s="77"/>
      <c r="BF3013" s="77"/>
    </row>
    <row r="3014" spans="1:58" s="23" customFormat="1" ht="15.75" customHeight="1" x14ac:dyDescent="0.4">
      <c r="A3014" s="116">
        <v>41933</v>
      </c>
      <c r="B3014" s="112">
        <v>16.350000000000001</v>
      </c>
      <c r="C3014" s="112">
        <v>16.95</v>
      </c>
      <c r="D3014" s="112">
        <v>17.2</v>
      </c>
      <c r="E3014" s="112">
        <v>17.899999999999999</v>
      </c>
      <c r="F3014" s="112">
        <v>18.350000000000001</v>
      </c>
      <c r="G3014" s="112">
        <v>18.55</v>
      </c>
      <c r="H3014" s="113">
        <v>18.899999999999999</v>
      </c>
      <c r="I3014" s="90">
        <f t="shared" si="1718"/>
        <v>16.95</v>
      </c>
      <c r="J3014" s="90">
        <f t="shared" si="1719"/>
        <v>17.2</v>
      </c>
      <c r="K3014" s="114">
        <v>0</v>
      </c>
      <c r="L3014" s="115">
        <v>0.04</v>
      </c>
      <c r="M3014" s="90">
        <v>16.38</v>
      </c>
      <c r="N3014" s="90">
        <v>16.079999999999998</v>
      </c>
      <c r="O3014" s="90">
        <v>17.87</v>
      </c>
      <c r="P3014" s="90">
        <v>19.28</v>
      </c>
      <c r="Q3014" s="90">
        <v>20.55</v>
      </c>
      <c r="R3014" s="63">
        <f t="shared" si="1707"/>
        <v>4.6900000000000119</v>
      </c>
      <c r="S3014" s="64">
        <f t="shared" si="1706"/>
        <v>-0.13408723747980625</v>
      </c>
      <c r="T3014" s="65">
        <f t="shared" si="1702"/>
        <v>1.0186567164179106</v>
      </c>
      <c r="U3014" s="65">
        <f t="shared" si="1702"/>
        <v>0.89983212087297126</v>
      </c>
      <c r="V3014" s="65">
        <f t="shared" si="1708"/>
        <v>0.83402489626555998</v>
      </c>
      <c r="W3014" s="65">
        <f t="shared" si="1709"/>
        <v>0.78248175182481738</v>
      </c>
      <c r="X3014" s="61">
        <f t="shared" si="1720"/>
        <v>3.6697247706421882E-2</v>
      </c>
      <c r="Y3014" s="66">
        <f t="shared" si="1710"/>
        <v>5.5865921787709501E-2</v>
      </c>
      <c r="Z3014" s="61">
        <f t="shared" si="1711"/>
        <v>1.4749262536873156E-2</v>
      </c>
      <c r="AA3014" s="67">
        <f t="shared" si="1712"/>
        <v>16.95</v>
      </c>
      <c r="AB3014" s="68">
        <f t="shared" si="1713"/>
        <v>1.6791044776119601E-2</v>
      </c>
      <c r="AC3014" s="69">
        <f t="shared" si="1714"/>
        <v>5.4104477611940364E-2</v>
      </c>
      <c r="AD3014" s="70">
        <f>_xlfn.PERCENTILE.EXC(AC3014:$AC$5675,0.5)</f>
        <v>7.6849440486585652E-2</v>
      </c>
      <c r="AE3014" s="70">
        <f>_xlfn.PERCENTILE.EXC($AC3014:AC$5675,0.35)</f>
        <v>4.2812411496040953E-2</v>
      </c>
      <c r="AF3014" s="71">
        <f t="shared" si="1703"/>
        <v>4.9490498593715064E-2</v>
      </c>
      <c r="AG3014" s="70">
        <f t="shared" si="1704"/>
        <v>-0.16227757222071817</v>
      </c>
      <c r="AH3014" s="70">
        <f t="shared" si="1705"/>
        <v>-0.22340702194780063</v>
      </c>
      <c r="AI3014" s="61" t="str">
        <f t="shared" si="1723"/>
        <v>Safety</v>
      </c>
      <c r="AJ3014" s="68" t="str">
        <f t="shared" si="1724"/>
        <v>Short VOL</v>
      </c>
      <c r="AK3014" s="72"/>
      <c r="AL3014" s="73"/>
      <c r="AM3014" s="72"/>
      <c r="AN3014" s="73"/>
      <c r="AO3014" s="74"/>
      <c r="AP3014" s="20"/>
      <c r="AQ3014" s="74"/>
      <c r="AR3014" s="20"/>
      <c r="AS3014" s="74"/>
      <c r="AT3014" s="20"/>
      <c r="AU3014" s="74" t="str">
        <f t="shared" si="1715"/>
        <v>00631L</v>
      </c>
      <c r="AV3014" s="20">
        <f t="shared" si="1721"/>
        <v>1</v>
      </c>
      <c r="AW3014" s="74" t="str">
        <f t="shared" si="1716"/>
        <v>00631L</v>
      </c>
      <c r="AX3014" s="20">
        <f t="shared" si="1717"/>
        <v>1</v>
      </c>
      <c r="AY3014" s="20">
        <f t="shared" si="1722"/>
        <v>1</v>
      </c>
      <c r="AZ3014" s="116">
        <v>41934</v>
      </c>
      <c r="BA3014" s="116"/>
      <c r="BB3014" s="20"/>
      <c r="BC3014" s="20"/>
      <c r="BD3014" s="76"/>
      <c r="BE3014" s="77"/>
      <c r="BF3014" s="77"/>
    </row>
    <row r="3015" spans="1:58" s="23" customFormat="1" ht="15.75" customHeight="1" x14ac:dyDescent="0.4">
      <c r="A3015" s="116">
        <v>41932</v>
      </c>
      <c r="B3015" s="112">
        <v>18.5</v>
      </c>
      <c r="C3015" s="112">
        <v>18.3</v>
      </c>
      <c r="D3015" s="112">
        <v>18.350000000000001</v>
      </c>
      <c r="E3015" s="112">
        <v>18.75</v>
      </c>
      <c r="F3015" s="112">
        <v>19.100000000000001</v>
      </c>
      <c r="G3015" s="112">
        <v>19.3</v>
      </c>
      <c r="H3015" s="113">
        <v>19.649999999999999</v>
      </c>
      <c r="I3015" s="90">
        <f t="shared" si="1718"/>
        <v>18.308</v>
      </c>
      <c r="J3015" s="90">
        <f t="shared" si="1719"/>
        <v>18.348000000000003</v>
      </c>
      <c r="K3015" s="114">
        <v>1</v>
      </c>
      <c r="L3015" s="115">
        <v>0.04</v>
      </c>
      <c r="M3015" s="90">
        <v>19.45</v>
      </c>
      <c r="N3015" s="90">
        <v>18.57</v>
      </c>
      <c r="O3015" s="90">
        <v>19.670000000000002</v>
      </c>
      <c r="P3015" s="90">
        <v>20.6</v>
      </c>
      <c r="Q3015" s="90">
        <v>21.57</v>
      </c>
      <c r="R3015" s="63">
        <f t="shared" si="1707"/>
        <v>2.2500000000000071</v>
      </c>
      <c r="S3015" s="64">
        <f t="shared" si="1706"/>
        <v>-0.15552523874488397</v>
      </c>
      <c r="T3015" s="65">
        <f t="shared" si="1702"/>
        <v>1.0473882606354334</v>
      </c>
      <c r="U3015" s="65">
        <f t="shared" si="1702"/>
        <v>0.9440772750381291</v>
      </c>
      <c r="V3015" s="65">
        <f t="shared" si="1708"/>
        <v>0.90145631067961163</v>
      </c>
      <c r="W3015" s="65">
        <f t="shared" si="1709"/>
        <v>0.86091794158553547</v>
      </c>
      <c r="X3015" s="61">
        <f t="shared" si="1720"/>
        <v>-1.0810810810810773E-2</v>
      </c>
      <c r="Y3015" s="66">
        <f t="shared" si="1710"/>
        <v>4.7999999999999925E-2</v>
      </c>
      <c r="Z3015" s="61">
        <f t="shared" si="1711"/>
        <v>2.1848372296265402E-3</v>
      </c>
      <c r="AA3015" s="67">
        <f t="shared" si="1712"/>
        <v>18.308</v>
      </c>
      <c r="AB3015" s="68">
        <f t="shared" si="1713"/>
        <v>-3.7695207323640433E-3</v>
      </c>
      <c r="AC3015" s="69">
        <f t="shared" si="1714"/>
        <v>-1.4108777598276815E-2</v>
      </c>
      <c r="AD3015" s="70">
        <f>_xlfn.PERCENTILE.EXC(AC3015:$AC$5675,0.5)</f>
        <v>7.6926456374659613E-2</v>
      </c>
      <c r="AE3015" s="70">
        <f>_xlfn.PERCENTILE.EXC($AC3015:AC$5675,0.35)</f>
        <v>4.2807869305731848E-2</v>
      </c>
      <c r="AF3015" s="71">
        <f t="shared" si="1703"/>
        <v>4.9490498593715064E-2</v>
      </c>
      <c r="AG3015" s="70">
        <f t="shared" si="1704"/>
        <v>-0.16227757222071817</v>
      </c>
      <c r="AH3015" s="70">
        <f t="shared" si="1705"/>
        <v>-0.22340702194780063</v>
      </c>
      <c r="AI3015" s="61" t="str">
        <f t="shared" si="1723"/>
        <v>Safety</v>
      </c>
      <c r="AJ3015" s="68" t="str">
        <f t="shared" si="1724"/>
        <v>Safety</v>
      </c>
      <c r="AK3015" s="72"/>
      <c r="AL3015" s="73"/>
      <c r="AM3015" s="72"/>
      <c r="AN3015" s="73"/>
      <c r="AO3015" s="74"/>
      <c r="AP3015" s="20"/>
      <c r="AQ3015" s="74"/>
      <c r="AR3015" s="20"/>
      <c r="AS3015" s="74"/>
      <c r="AT3015" s="20"/>
      <c r="AU3015" s="74" t="str">
        <f t="shared" si="1715"/>
        <v>00635U</v>
      </c>
      <c r="AV3015" s="20">
        <f t="shared" si="1721"/>
        <v>0</v>
      </c>
      <c r="AW3015" s="74" t="str">
        <f t="shared" si="1716"/>
        <v>00635U</v>
      </c>
      <c r="AX3015" s="20">
        <f t="shared" si="1717"/>
        <v>0</v>
      </c>
      <c r="AY3015" s="20">
        <f t="shared" si="1722"/>
        <v>1</v>
      </c>
      <c r="AZ3015" s="116">
        <v>41933</v>
      </c>
      <c r="BA3015" s="116"/>
      <c r="BB3015" s="20"/>
      <c r="BC3015" s="20"/>
      <c r="BD3015" s="76"/>
      <c r="BE3015" s="77"/>
      <c r="BF3015" s="77"/>
    </row>
    <row r="3016" spans="1:58" s="23" customFormat="1" ht="15.75" customHeight="1" x14ac:dyDescent="0.4">
      <c r="A3016" s="116">
        <v>41929</v>
      </c>
      <c r="B3016" s="112">
        <v>21</v>
      </c>
      <c r="C3016" s="112">
        <v>19.95</v>
      </c>
      <c r="D3016" s="112">
        <v>19.3</v>
      </c>
      <c r="E3016" s="112">
        <v>19.399999999999999</v>
      </c>
      <c r="F3016" s="112">
        <v>19.55</v>
      </c>
      <c r="G3016" s="112">
        <v>19.7</v>
      </c>
      <c r="H3016" s="113">
        <v>19.95</v>
      </c>
      <c r="I3016" s="90">
        <f t="shared" si="1718"/>
        <v>20.033999999999999</v>
      </c>
      <c r="J3016" s="90">
        <f t="shared" si="1719"/>
        <v>19.352</v>
      </c>
      <c r="K3016" s="114">
        <v>2</v>
      </c>
      <c r="L3016" s="115">
        <v>0.04</v>
      </c>
      <c r="M3016" s="90">
        <v>23.81</v>
      </c>
      <c r="N3016" s="90">
        <v>21.99</v>
      </c>
      <c r="O3016" s="90">
        <v>21.25</v>
      </c>
      <c r="P3016" s="90">
        <v>21.62</v>
      </c>
      <c r="Q3016" s="90">
        <v>22.77</v>
      </c>
      <c r="R3016" s="63">
        <f t="shared" si="1707"/>
        <v>-2.9299999999999926</v>
      </c>
      <c r="S3016" s="64">
        <f t="shared" si="1706"/>
        <v>-0.12738095238095243</v>
      </c>
      <c r="T3016" s="65">
        <f t="shared" si="1702"/>
        <v>1.0827648931332423</v>
      </c>
      <c r="U3016" s="65">
        <f t="shared" si="1702"/>
        <v>1.0348235294117647</v>
      </c>
      <c r="V3016" s="65">
        <f t="shared" si="1708"/>
        <v>1.0171137835337649</v>
      </c>
      <c r="W3016" s="65">
        <f t="shared" si="1709"/>
        <v>0.96574440052700916</v>
      </c>
      <c r="X3016" s="61">
        <f t="shared" si="1720"/>
        <v>-5.0000000000000031E-2</v>
      </c>
      <c r="Y3016" s="66">
        <f t="shared" si="1710"/>
        <v>2.8350515463917564E-2</v>
      </c>
      <c r="Z3016" s="61">
        <f t="shared" si="1711"/>
        <v>-3.4042128381750955E-2</v>
      </c>
      <c r="AA3016" s="67">
        <f t="shared" si="1712"/>
        <v>20.033999999999999</v>
      </c>
      <c r="AB3016" s="68">
        <f t="shared" si="1713"/>
        <v>-4.5020463847203207E-2</v>
      </c>
      <c r="AC3016" s="69">
        <f t="shared" si="1714"/>
        <v>-8.8949522510231901E-2</v>
      </c>
      <c r="AD3016" s="70">
        <f>_xlfn.PERCENTILE.EXC(AC3016:$AC$5675,0.5)</f>
        <v>7.6931313293712777E-2</v>
      </c>
      <c r="AE3016" s="70">
        <f>_xlfn.PERCENTILE.EXC($AC3016:AC$5675,0.35)</f>
        <v>4.2820967709766802E-2</v>
      </c>
      <c r="AF3016" s="71">
        <f t="shared" si="1703"/>
        <v>5.0128126938091634E-2</v>
      </c>
      <c r="AG3016" s="70">
        <f t="shared" si="1704"/>
        <v>-0.16227757222071817</v>
      </c>
      <c r="AH3016" s="70">
        <f t="shared" si="1705"/>
        <v>-0.22340702194780063</v>
      </c>
      <c r="AI3016" s="61" t="str">
        <f t="shared" si="1723"/>
        <v>Safety</v>
      </c>
      <c r="AJ3016" s="68" t="str">
        <f t="shared" si="1724"/>
        <v>Safety</v>
      </c>
      <c r="AK3016" s="72"/>
      <c r="AL3016" s="73"/>
      <c r="AM3016" s="72"/>
      <c r="AN3016" s="73"/>
      <c r="AO3016" s="74"/>
      <c r="AP3016" s="20"/>
      <c r="AQ3016" s="74"/>
      <c r="AR3016" s="20"/>
      <c r="AS3016" s="74"/>
      <c r="AT3016" s="20"/>
      <c r="AU3016" s="74" t="str">
        <f t="shared" si="1715"/>
        <v>00635U</v>
      </c>
      <c r="AV3016" s="20">
        <f t="shared" si="1721"/>
        <v>0</v>
      </c>
      <c r="AW3016" s="74" t="str">
        <f t="shared" si="1716"/>
        <v>00635U</v>
      </c>
      <c r="AX3016" s="20">
        <f t="shared" si="1717"/>
        <v>0</v>
      </c>
      <c r="AY3016" s="20">
        <f t="shared" si="1722"/>
        <v>1</v>
      </c>
      <c r="AZ3016" s="116">
        <v>41932</v>
      </c>
      <c r="BA3016" s="116"/>
      <c r="BB3016" s="20"/>
      <c r="BC3016" s="20"/>
      <c r="BD3016" s="76"/>
      <c r="BE3016" s="77"/>
      <c r="BF3016" s="77"/>
    </row>
    <row r="3017" spans="1:58" s="23" customFormat="1" ht="15.75" customHeight="1" x14ac:dyDescent="0.4">
      <c r="A3017" s="116">
        <v>41928</v>
      </c>
      <c r="B3017" s="112">
        <v>22.3</v>
      </c>
      <c r="C3017" s="112">
        <v>21.05</v>
      </c>
      <c r="D3017" s="112">
        <v>20.149999999999999</v>
      </c>
      <c r="E3017" s="112">
        <v>20.2</v>
      </c>
      <c r="F3017" s="112">
        <v>20.350000000000001</v>
      </c>
      <c r="G3017" s="112">
        <v>20.45</v>
      </c>
      <c r="H3017" s="113">
        <v>20.65</v>
      </c>
      <c r="I3017" s="90">
        <f t="shared" si="1718"/>
        <v>21.2</v>
      </c>
      <c r="J3017" s="90">
        <f t="shared" si="1719"/>
        <v>20.257999999999999</v>
      </c>
      <c r="K3017" s="114">
        <v>3</v>
      </c>
      <c r="L3017" s="115">
        <v>0.04</v>
      </c>
      <c r="M3017" s="90">
        <v>30.48</v>
      </c>
      <c r="N3017" s="90">
        <v>25.2</v>
      </c>
      <c r="O3017" s="90">
        <v>22.85</v>
      </c>
      <c r="P3017" s="90">
        <v>22.96</v>
      </c>
      <c r="Q3017" s="90">
        <v>23.33</v>
      </c>
      <c r="R3017" s="63">
        <f t="shared" si="1707"/>
        <v>-9.8699999999999974</v>
      </c>
      <c r="S3017" s="64">
        <f t="shared" si="1706"/>
        <v>-4.0000000000000029E-2</v>
      </c>
      <c r="T3017" s="65">
        <f t="shared" ref="T3017:U3080" si="1725">M3017/N3017</f>
        <v>1.2095238095238097</v>
      </c>
      <c r="U3017" s="65">
        <f t="shared" si="1725"/>
        <v>1.1028446389496718</v>
      </c>
      <c r="V3017" s="65">
        <f t="shared" si="1708"/>
        <v>1.097560975609756</v>
      </c>
      <c r="W3017" s="65">
        <f t="shared" si="1709"/>
        <v>1.0801543077582512</v>
      </c>
      <c r="X3017" s="61">
        <f t="shared" si="1720"/>
        <v>-5.605381165919282E-2</v>
      </c>
      <c r="Y3017" s="66">
        <f t="shared" si="1710"/>
        <v>2.2277227722772242E-2</v>
      </c>
      <c r="Z3017" s="61">
        <f t="shared" si="1711"/>
        <v>-4.4433962264150952E-2</v>
      </c>
      <c r="AA3017" s="67">
        <f t="shared" si="1712"/>
        <v>21.200000000000003</v>
      </c>
      <c r="AB3017" s="68">
        <f t="shared" si="1713"/>
        <v>-0.11507936507936503</v>
      </c>
      <c r="AC3017" s="69">
        <f t="shared" si="1714"/>
        <v>-0.15873015873015858</v>
      </c>
      <c r="AD3017" s="70">
        <f>_xlfn.PERCENTILE.EXC(AC3017:$AC$5675,0.5)</f>
        <v>7.6936170212765956E-2</v>
      </c>
      <c r="AE3017" s="70">
        <f>_xlfn.PERCENTILE.EXC($AC3017:AC$5675,0.35)</f>
        <v>4.2839506172839492E-2</v>
      </c>
      <c r="AF3017" s="71">
        <f t="shared" si="1703"/>
        <v>5.0536055567214327E-2</v>
      </c>
      <c r="AG3017" s="70">
        <f t="shared" si="1704"/>
        <v>-0.16227757222071817</v>
      </c>
      <c r="AH3017" s="70">
        <f t="shared" si="1705"/>
        <v>-0.22340702194780063</v>
      </c>
      <c r="AI3017" s="61" t="str">
        <f t="shared" si="1723"/>
        <v>Safety</v>
      </c>
      <c r="AJ3017" s="68" t="str">
        <f t="shared" si="1724"/>
        <v>Safety</v>
      </c>
      <c r="AK3017" s="72"/>
      <c r="AL3017" s="73"/>
      <c r="AM3017" s="72"/>
      <c r="AN3017" s="73"/>
      <c r="AO3017" s="74"/>
      <c r="AP3017" s="20"/>
      <c r="AQ3017" s="74"/>
      <c r="AR3017" s="20"/>
      <c r="AS3017" s="74"/>
      <c r="AT3017" s="20"/>
      <c r="AU3017" s="74" t="str">
        <f t="shared" si="1715"/>
        <v>00635U</v>
      </c>
      <c r="AV3017" s="20">
        <f t="shared" si="1721"/>
        <v>0</v>
      </c>
      <c r="AW3017" s="74" t="str">
        <f t="shared" si="1716"/>
        <v>00635U</v>
      </c>
      <c r="AX3017" s="20">
        <f t="shared" si="1717"/>
        <v>0</v>
      </c>
      <c r="AY3017" s="20">
        <f t="shared" si="1722"/>
        <v>1</v>
      </c>
      <c r="AZ3017" s="116">
        <v>41929</v>
      </c>
      <c r="BA3017" s="116"/>
      <c r="BB3017" s="20"/>
      <c r="BC3017" s="20"/>
      <c r="BD3017" s="76"/>
      <c r="BE3017" s="77"/>
      <c r="BF3017" s="77"/>
    </row>
    <row r="3018" spans="1:58" s="23" customFormat="1" ht="15.75" customHeight="1" x14ac:dyDescent="0.4">
      <c r="A3018" s="116">
        <v>41927</v>
      </c>
      <c r="B3018" s="112">
        <v>23.95</v>
      </c>
      <c r="C3018" s="112">
        <v>22.1</v>
      </c>
      <c r="D3018" s="112">
        <v>21.05</v>
      </c>
      <c r="E3018" s="112">
        <v>20.9</v>
      </c>
      <c r="F3018" s="112">
        <v>20.9</v>
      </c>
      <c r="G3018" s="112">
        <v>20.9</v>
      </c>
      <c r="H3018" s="113">
        <v>21.15</v>
      </c>
      <c r="I3018" s="90">
        <f t="shared" si="1718"/>
        <v>22.396000000000001</v>
      </c>
      <c r="J3018" s="90">
        <f t="shared" si="1719"/>
        <v>21.218</v>
      </c>
      <c r="K3018" s="114">
        <v>4</v>
      </c>
      <c r="L3018" s="115">
        <v>0.04</v>
      </c>
      <c r="M3018" s="90">
        <v>31.12</v>
      </c>
      <c r="N3018" s="90">
        <v>26.25</v>
      </c>
      <c r="O3018" s="90">
        <v>23.82</v>
      </c>
      <c r="P3018" s="90">
        <v>23.53</v>
      </c>
      <c r="Q3018" s="90">
        <v>24.7</v>
      </c>
      <c r="R3018" s="63">
        <f t="shared" si="1707"/>
        <v>-10.020000000000003</v>
      </c>
      <c r="S3018" s="64">
        <f t="shared" si="1706"/>
        <v>0.15182097411145243</v>
      </c>
      <c r="T3018" s="65">
        <f t="shared" si="1725"/>
        <v>1.1855238095238096</v>
      </c>
      <c r="U3018" s="65">
        <f t="shared" si="1725"/>
        <v>1.1020151133501259</v>
      </c>
      <c r="V3018" s="65">
        <f t="shared" si="1708"/>
        <v>1.1155971100722482</v>
      </c>
      <c r="W3018" s="65">
        <f t="shared" si="1709"/>
        <v>1.0627530364372471</v>
      </c>
      <c r="X3018" s="61">
        <f t="shared" si="1720"/>
        <v>-7.7244258872651267E-2</v>
      </c>
      <c r="Y3018" s="66">
        <f t="shared" si="1710"/>
        <v>1.1961722488038277E-2</v>
      </c>
      <c r="Z3018" s="61">
        <f t="shared" si="1711"/>
        <v>-5.2598678335417072E-2</v>
      </c>
      <c r="AA3018" s="67">
        <f t="shared" si="1712"/>
        <v>22.396000000000001</v>
      </c>
      <c r="AB3018" s="68">
        <f t="shared" si="1713"/>
        <v>-8.7619047619047652E-2</v>
      </c>
      <c r="AC3018" s="69">
        <f t="shared" si="1714"/>
        <v>-0.1468190476190476</v>
      </c>
      <c r="AD3018" s="70">
        <f>_xlfn.PERCENTILE.EXC(AC3018:$AC$5675,0.5)</f>
        <v>7.6986860839306226E-2</v>
      </c>
      <c r="AE3018" s="70">
        <f>_xlfn.PERCENTILE.EXC($AC3018:AC$5675,0.35)</f>
        <v>4.2863655419666309E-2</v>
      </c>
      <c r="AF3018" s="71">
        <f t="shared" si="1703"/>
        <v>5.069993861473459E-2</v>
      </c>
      <c r="AG3018" s="70">
        <f t="shared" si="1704"/>
        <v>-0.16222423828896765</v>
      </c>
      <c r="AH3018" s="70">
        <f t="shared" si="1705"/>
        <v>-0.22340702194780063</v>
      </c>
      <c r="AI3018" s="61" t="str">
        <f t="shared" si="1723"/>
        <v>Safety</v>
      </c>
      <c r="AJ3018" s="68" t="str">
        <f t="shared" si="1724"/>
        <v>Safety</v>
      </c>
      <c r="AK3018" s="72"/>
      <c r="AL3018" s="73"/>
      <c r="AM3018" s="72"/>
      <c r="AN3018" s="73"/>
      <c r="AO3018" s="74"/>
      <c r="AP3018" s="20"/>
      <c r="AQ3018" s="74"/>
      <c r="AR3018" s="20"/>
      <c r="AS3018" s="74"/>
      <c r="AT3018" s="20"/>
      <c r="AU3018" s="74" t="str">
        <f t="shared" si="1715"/>
        <v>00635U</v>
      </c>
      <c r="AV3018" s="20">
        <f t="shared" si="1721"/>
        <v>0</v>
      </c>
      <c r="AW3018" s="74" t="str">
        <f t="shared" si="1716"/>
        <v>00635U</v>
      </c>
      <c r="AX3018" s="20">
        <f t="shared" si="1717"/>
        <v>0</v>
      </c>
      <c r="AY3018" s="20">
        <f t="shared" si="1722"/>
        <v>1</v>
      </c>
      <c r="AZ3018" s="116">
        <v>41928</v>
      </c>
      <c r="BA3018" s="116"/>
      <c r="BB3018" s="20"/>
      <c r="BC3018" s="20"/>
      <c r="BD3018" s="76"/>
      <c r="BE3018" s="77"/>
      <c r="BF3018" s="77"/>
    </row>
    <row r="3019" spans="1:58" s="23" customFormat="1" ht="15.75" customHeight="1" x14ac:dyDescent="0.4">
      <c r="A3019" s="116">
        <v>41926</v>
      </c>
      <c r="B3019" s="112">
        <v>20.9</v>
      </c>
      <c r="C3019" s="112">
        <v>19.75</v>
      </c>
      <c r="D3019" s="112">
        <v>19.149999999999999</v>
      </c>
      <c r="E3019" s="112">
        <v>19.350000000000001</v>
      </c>
      <c r="F3019" s="112">
        <v>19.600000000000001</v>
      </c>
      <c r="G3019" s="112">
        <v>19.7</v>
      </c>
      <c r="H3019" s="113">
        <v>19.95</v>
      </c>
      <c r="I3019" s="90">
        <f t="shared" si="1718"/>
        <v>19.98</v>
      </c>
      <c r="J3019" s="90">
        <f t="shared" si="1719"/>
        <v>19.27</v>
      </c>
      <c r="K3019" s="114">
        <v>5</v>
      </c>
      <c r="L3019" s="115">
        <v>0.04</v>
      </c>
      <c r="M3019" s="90">
        <v>24.61</v>
      </c>
      <c r="N3019" s="90">
        <v>22.79</v>
      </c>
      <c r="O3019" s="90">
        <v>21.37</v>
      </c>
      <c r="P3019" s="90">
        <v>21.66</v>
      </c>
      <c r="Q3019" s="90">
        <v>22.45</v>
      </c>
      <c r="R3019" s="63">
        <f t="shared" si="1707"/>
        <v>-4.3699999999999974</v>
      </c>
      <c r="S3019" s="64">
        <f t="shared" si="1706"/>
        <v>-7.5081168831168887E-2</v>
      </c>
      <c r="T3019" s="65">
        <f t="shared" si="1725"/>
        <v>1.0798595875383941</v>
      </c>
      <c r="U3019" s="65">
        <f t="shared" si="1725"/>
        <v>1.0664482919981282</v>
      </c>
      <c r="V3019" s="65">
        <f t="shared" si="1708"/>
        <v>1.0521698984302863</v>
      </c>
      <c r="W3019" s="65">
        <f t="shared" si="1709"/>
        <v>1.0151447661469932</v>
      </c>
      <c r="X3019" s="61">
        <f t="shared" si="1720"/>
        <v>-5.502392344497601E-2</v>
      </c>
      <c r="Y3019" s="66">
        <f t="shared" si="1710"/>
        <v>3.1007751937984385E-2</v>
      </c>
      <c r="Z3019" s="61">
        <f t="shared" si="1711"/>
        <v>-3.5535535535535574E-2</v>
      </c>
      <c r="AA3019" s="67">
        <f t="shared" si="1712"/>
        <v>19.98</v>
      </c>
      <c r="AB3019" s="68">
        <f t="shared" si="1713"/>
        <v>-8.2931110136024597E-2</v>
      </c>
      <c r="AC3019" s="69">
        <f t="shared" si="1714"/>
        <v>-0.12329969284774019</v>
      </c>
      <c r="AD3019" s="70">
        <f>_xlfn.PERCENTILE.EXC(AC3019:$AC$5675,0.5)</f>
        <v>7.7037551465846482E-2</v>
      </c>
      <c r="AE3019" s="70">
        <f>_xlfn.PERCENTILE.EXC($AC3019:AC$5675,0.35)</f>
        <v>4.2894432263585087E-2</v>
      </c>
      <c r="AF3019" s="71">
        <f t="shared" si="1703"/>
        <v>5.1058688384269482E-2</v>
      </c>
      <c r="AG3019" s="70">
        <f t="shared" si="1704"/>
        <v>-0.16222423828896765</v>
      </c>
      <c r="AH3019" s="70">
        <f t="shared" si="1705"/>
        <v>-0.22340702194780063</v>
      </c>
      <c r="AI3019" s="61" t="str">
        <f t="shared" si="1723"/>
        <v>Safety</v>
      </c>
      <c r="AJ3019" s="68" t="str">
        <f t="shared" si="1724"/>
        <v>Safety</v>
      </c>
      <c r="AK3019" s="72"/>
      <c r="AL3019" s="73"/>
      <c r="AM3019" s="72"/>
      <c r="AN3019" s="73"/>
      <c r="AO3019" s="74"/>
      <c r="AP3019" s="20"/>
      <c r="AQ3019" s="74"/>
      <c r="AR3019" s="20"/>
      <c r="AS3019" s="74"/>
      <c r="AT3019" s="20"/>
      <c r="AU3019" s="74" t="str">
        <f t="shared" si="1715"/>
        <v>00635U</v>
      </c>
      <c r="AV3019" s="20">
        <f t="shared" si="1721"/>
        <v>0</v>
      </c>
      <c r="AW3019" s="74" t="str">
        <f t="shared" si="1716"/>
        <v>00635U</v>
      </c>
      <c r="AX3019" s="20">
        <f t="shared" si="1717"/>
        <v>0</v>
      </c>
      <c r="AY3019" s="20">
        <f t="shared" si="1722"/>
        <v>1</v>
      </c>
      <c r="AZ3019" s="116">
        <v>41927</v>
      </c>
      <c r="BA3019" s="116"/>
      <c r="BB3019" s="20"/>
      <c r="BC3019" s="20"/>
      <c r="BD3019" s="76"/>
      <c r="BE3019" s="77"/>
      <c r="BF3019" s="77"/>
    </row>
    <row r="3020" spans="1:58" s="23" customFormat="1" ht="15.75" customHeight="1" x14ac:dyDescent="0.4">
      <c r="A3020" s="116">
        <v>41925</v>
      </c>
      <c r="B3020" s="112">
        <v>22.75</v>
      </c>
      <c r="C3020" s="112">
        <v>20.85</v>
      </c>
      <c r="D3020" s="112">
        <v>20</v>
      </c>
      <c r="E3020" s="112">
        <v>20.100000000000001</v>
      </c>
      <c r="F3020" s="112">
        <v>20.25</v>
      </c>
      <c r="G3020" s="112">
        <v>20.399999999999999</v>
      </c>
      <c r="H3020" s="113">
        <v>20.65</v>
      </c>
      <c r="I3020" s="90">
        <f t="shared" si="1718"/>
        <v>21.306000000000001</v>
      </c>
      <c r="J3020" s="90">
        <f t="shared" si="1719"/>
        <v>20.204000000000001</v>
      </c>
      <c r="K3020" s="114">
        <v>6</v>
      </c>
      <c r="L3020" s="115">
        <v>0.04</v>
      </c>
      <c r="M3020" s="90">
        <v>27.22</v>
      </c>
      <c r="N3020" s="90">
        <v>24.64</v>
      </c>
      <c r="O3020" s="90">
        <v>22.12</v>
      </c>
      <c r="P3020" s="90">
        <v>22.32</v>
      </c>
      <c r="Q3020" s="90">
        <v>23.43</v>
      </c>
      <c r="R3020" s="63">
        <f t="shared" si="1707"/>
        <v>-7.4200000000000017</v>
      </c>
      <c r="S3020" s="64">
        <f t="shared" si="1706"/>
        <v>0.16007532956685511</v>
      </c>
      <c r="T3020" s="65">
        <f t="shared" si="1725"/>
        <v>1.1047077922077921</v>
      </c>
      <c r="U3020" s="65">
        <f t="shared" si="1725"/>
        <v>1.1139240506329113</v>
      </c>
      <c r="V3020" s="65">
        <f t="shared" si="1708"/>
        <v>1.1039426523297491</v>
      </c>
      <c r="W3020" s="65">
        <f t="shared" si="1709"/>
        <v>1.051643192488263</v>
      </c>
      <c r="X3020" s="61">
        <f t="shared" si="1720"/>
        <v>-8.3516483516483456E-2</v>
      </c>
      <c r="Y3020" s="66">
        <f t="shared" si="1710"/>
        <v>2.7363184079601848E-2</v>
      </c>
      <c r="Z3020" s="61">
        <f t="shared" si="1711"/>
        <v>-5.1722519478081305E-2</v>
      </c>
      <c r="AA3020" s="67">
        <f t="shared" si="1712"/>
        <v>21.306000000000001</v>
      </c>
      <c r="AB3020" s="68">
        <f t="shared" si="1713"/>
        <v>-7.670454545454547E-2</v>
      </c>
      <c r="AC3020" s="69">
        <f t="shared" si="1714"/>
        <v>-0.13530844155844154</v>
      </c>
      <c r="AD3020" s="70">
        <f>_xlfn.PERCENTILE.EXC(AC3020:$AC$5675,0.5)</f>
        <v>7.7040788311539654E-2</v>
      </c>
      <c r="AE3020" s="70">
        <f>_xlfn.PERCENTILE.EXC($AC3020:AC$5675,0.35)</f>
        <v>4.2932941304111162E-2</v>
      </c>
      <c r="AF3020" s="71">
        <f t="shared" si="1703"/>
        <v>5.1377089815004023E-2</v>
      </c>
      <c r="AG3020" s="70">
        <f t="shared" si="1704"/>
        <v>-0.16222423828896765</v>
      </c>
      <c r="AH3020" s="70">
        <f t="shared" si="1705"/>
        <v>-0.22340702194780063</v>
      </c>
      <c r="AI3020" s="61" t="str">
        <f t="shared" si="1723"/>
        <v>Safety</v>
      </c>
      <c r="AJ3020" s="68" t="str">
        <f t="shared" si="1724"/>
        <v>Safety</v>
      </c>
      <c r="AK3020" s="72"/>
      <c r="AL3020" s="73"/>
      <c r="AM3020" s="72"/>
      <c r="AN3020" s="73"/>
      <c r="AO3020" s="74"/>
      <c r="AP3020" s="20"/>
      <c r="AQ3020" s="74"/>
      <c r="AR3020" s="20"/>
      <c r="AS3020" s="74"/>
      <c r="AT3020" s="20"/>
      <c r="AU3020" s="74" t="str">
        <f t="shared" si="1715"/>
        <v>00635U</v>
      </c>
      <c r="AV3020" s="20">
        <f t="shared" si="1721"/>
        <v>0</v>
      </c>
      <c r="AW3020" s="74" t="str">
        <f t="shared" si="1716"/>
        <v>00635U</v>
      </c>
      <c r="AX3020" s="20">
        <f t="shared" si="1717"/>
        <v>0</v>
      </c>
      <c r="AY3020" s="20">
        <f t="shared" si="1722"/>
        <v>1</v>
      </c>
      <c r="AZ3020" s="116">
        <v>41926</v>
      </c>
      <c r="BA3020" s="116"/>
      <c r="BB3020" s="20"/>
      <c r="BC3020" s="20"/>
      <c r="BD3020" s="76"/>
      <c r="BE3020" s="77"/>
      <c r="BF3020" s="77"/>
    </row>
    <row r="3021" spans="1:58" s="23" customFormat="1" ht="15.75" customHeight="1" x14ac:dyDescent="0.4">
      <c r="A3021" s="116">
        <v>41922</v>
      </c>
      <c r="B3021" s="112">
        <v>19.8</v>
      </c>
      <c r="C3021" s="112">
        <v>18.649999999999999</v>
      </c>
      <c r="D3021" s="112">
        <v>18.45</v>
      </c>
      <c r="E3021" s="112">
        <v>18.850000000000001</v>
      </c>
      <c r="F3021" s="112">
        <v>19.149999999999999</v>
      </c>
      <c r="G3021" s="112">
        <v>19.45</v>
      </c>
      <c r="H3021" s="113">
        <v>19.75</v>
      </c>
      <c r="I3021" s="90">
        <f t="shared" si="1718"/>
        <v>18.971999999999998</v>
      </c>
      <c r="J3021" s="90">
        <f t="shared" si="1719"/>
        <v>18.506</v>
      </c>
      <c r="K3021" s="114">
        <v>7</v>
      </c>
      <c r="L3021" s="115">
        <v>0.04</v>
      </c>
      <c r="M3021" s="90">
        <v>21.95</v>
      </c>
      <c r="N3021" s="90">
        <v>21.24</v>
      </c>
      <c r="O3021" s="90">
        <v>19.93</v>
      </c>
      <c r="P3021" s="90">
        <v>20.56</v>
      </c>
      <c r="Q3021" s="90">
        <v>24.74</v>
      </c>
      <c r="R3021" s="63">
        <f t="shared" si="1707"/>
        <v>-2.7000000000000028</v>
      </c>
      <c r="S3021" s="64">
        <f t="shared" si="1706"/>
        <v>0.13219616204690815</v>
      </c>
      <c r="T3021" s="65">
        <f t="shared" si="1725"/>
        <v>1.033427495291902</v>
      </c>
      <c r="U3021" s="65">
        <f t="shared" si="1725"/>
        <v>1.0657300551931761</v>
      </c>
      <c r="V3021" s="65">
        <f t="shared" si="1708"/>
        <v>1.0330739299610894</v>
      </c>
      <c r="W3021" s="65">
        <f t="shared" si="1709"/>
        <v>0.85852869846402591</v>
      </c>
      <c r="X3021" s="61">
        <f t="shared" si="1720"/>
        <v>-5.8080808080808184E-2</v>
      </c>
      <c r="Y3021" s="66">
        <f t="shared" si="1710"/>
        <v>4.7745358090185597E-2</v>
      </c>
      <c r="Z3021" s="61">
        <f t="shared" si="1711"/>
        <v>-2.4562513177313811E-2</v>
      </c>
      <c r="AA3021" s="67">
        <f t="shared" si="1712"/>
        <v>18.972000000000001</v>
      </c>
      <c r="AB3021" s="68">
        <f t="shared" si="1713"/>
        <v>-6.7796610169491428E-2</v>
      </c>
      <c r="AC3021" s="69">
        <f t="shared" si="1714"/>
        <v>-0.10677966101694902</v>
      </c>
      <c r="AD3021" s="70">
        <f>_xlfn.PERCENTILE.EXC(AC3021:$AC$5675,0.5)</f>
        <v>7.704402515723284E-2</v>
      </c>
      <c r="AE3021" s="70">
        <f>_xlfn.PERCENTILE.EXC($AC3021:AC$5675,0.35)</f>
        <v>4.2980813028102409E-2</v>
      </c>
      <c r="AF3021" s="71">
        <f t="shared" si="1703"/>
        <v>5.1749439618940893E-2</v>
      </c>
      <c r="AG3021" s="70">
        <f t="shared" si="1704"/>
        <v>-0.16222423828896765</v>
      </c>
      <c r="AH3021" s="70">
        <f t="shared" si="1705"/>
        <v>-0.22340702194780063</v>
      </c>
      <c r="AI3021" s="61" t="str">
        <f t="shared" si="1723"/>
        <v>Safety</v>
      </c>
      <c r="AJ3021" s="68" t="str">
        <f t="shared" si="1724"/>
        <v>Safety</v>
      </c>
      <c r="AK3021" s="72"/>
      <c r="AL3021" s="73"/>
      <c r="AM3021" s="72"/>
      <c r="AN3021" s="73"/>
      <c r="AO3021" s="74"/>
      <c r="AP3021" s="20"/>
      <c r="AQ3021" s="74"/>
      <c r="AR3021" s="20"/>
      <c r="AS3021" s="74"/>
      <c r="AT3021" s="20"/>
      <c r="AU3021" s="74" t="str">
        <f t="shared" si="1715"/>
        <v>00635U</v>
      </c>
      <c r="AV3021" s="20">
        <f t="shared" si="1721"/>
        <v>0</v>
      </c>
      <c r="AW3021" s="74" t="str">
        <f t="shared" si="1716"/>
        <v>00635U</v>
      </c>
      <c r="AX3021" s="20">
        <f t="shared" si="1717"/>
        <v>0</v>
      </c>
      <c r="AY3021" s="20">
        <f t="shared" si="1722"/>
        <v>1</v>
      </c>
      <c r="AZ3021" s="116">
        <v>41925</v>
      </c>
      <c r="BA3021" s="116"/>
      <c r="BB3021" s="20"/>
      <c r="BC3021" s="20"/>
      <c r="BD3021" s="76"/>
      <c r="BE3021" s="77"/>
      <c r="BF3021" s="77"/>
    </row>
    <row r="3022" spans="1:58" s="23" customFormat="1" ht="15.75" customHeight="1" x14ac:dyDescent="0.4">
      <c r="A3022" s="116">
        <v>41921</v>
      </c>
      <c r="B3022" s="112">
        <v>17.2</v>
      </c>
      <c r="C3022" s="112">
        <v>17</v>
      </c>
      <c r="D3022" s="112">
        <v>17.100000000000001</v>
      </c>
      <c r="E3022" s="112">
        <v>17.600000000000001</v>
      </c>
      <c r="F3022" s="112">
        <v>18.100000000000001</v>
      </c>
      <c r="G3022" s="112">
        <v>18.399999999999999</v>
      </c>
      <c r="H3022" s="113">
        <v>18.75</v>
      </c>
      <c r="I3022" s="90">
        <f t="shared" si="1718"/>
        <v>17.064</v>
      </c>
      <c r="J3022" s="90">
        <f t="shared" si="1719"/>
        <v>17.068000000000001</v>
      </c>
      <c r="K3022" s="114">
        <v>8</v>
      </c>
      <c r="L3022" s="115">
        <v>0.04</v>
      </c>
      <c r="M3022" s="90">
        <v>21.62</v>
      </c>
      <c r="N3022" s="90">
        <v>18.760000000000002</v>
      </c>
      <c r="O3022" s="90">
        <v>18.09</v>
      </c>
      <c r="P3022" s="90">
        <v>19.11</v>
      </c>
      <c r="Q3022" s="90">
        <v>21.62</v>
      </c>
      <c r="R3022" s="63">
        <f t="shared" si="1707"/>
        <v>-3.1799999999999997</v>
      </c>
      <c r="S3022" s="64">
        <f t="shared" si="1706"/>
        <v>0.24156187954996705</v>
      </c>
      <c r="T3022" s="65">
        <f t="shared" si="1725"/>
        <v>1.152452025586354</v>
      </c>
      <c r="U3022" s="65">
        <f t="shared" si="1725"/>
        <v>1.0370370370370372</v>
      </c>
      <c r="V3022" s="65">
        <f t="shared" si="1708"/>
        <v>0.98168498168498175</v>
      </c>
      <c r="W3022" s="65">
        <f t="shared" si="1709"/>
        <v>0.86771507863089736</v>
      </c>
      <c r="X3022" s="61">
        <f t="shared" si="1720"/>
        <v>-1.1627906976744146E-2</v>
      </c>
      <c r="Y3022" s="66">
        <f t="shared" si="1710"/>
        <v>6.5340909090909005E-2</v>
      </c>
      <c r="Z3022" s="61">
        <f t="shared" si="1711"/>
        <v>2.344116268167684E-4</v>
      </c>
      <c r="AA3022" s="67">
        <f t="shared" si="1712"/>
        <v>17.064</v>
      </c>
      <c r="AB3022" s="68">
        <f t="shared" si="1713"/>
        <v>-8.3155650319829535E-2</v>
      </c>
      <c r="AC3022" s="69">
        <f t="shared" si="1714"/>
        <v>-9.0405117270788982E-2</v>
      </c>
      <c r="AD3022" s="70">
        <f>_xlfn.PERCENTILE.EXC(AC3022:$AC$5675,0.5)</f>
        <v>7.7064779210084228E-2</v>
      </c>
      <c r="AE3022" s="70">
        <f>_xlfn.PERCENTILE.EXC($AC3022:AC$5675,0.35)</f>
        <v>4.3101828003397048E-2</v>
      </c>
      <c r="AF3022" s="71">
        <f t="shared" ref="AF3022:AF3085" si="1726">_xlfn.PERCENTILE.EXC($AC3022:$AC4022,0.28)</f>
        <v>5.2337056303549699E-2</v>
      </c>
      <c r="AG3022" s="70">
        <f t="shared" ref="AG3022:AG3085" si="1727">_xlfn.PERCENTILE.EXC($AC3022:$AC4022,0.01)</f>
        <v>-0.16222423828896765</v>
      </c>
      <c r="AH3022" s="70">
        <f t="shared" ref="AH3022:AH3085" si="1728">_xlfn.PERCENTILE.EXC($AC3022:$AC4022,0.005)</f>
        <v>-0.22340702194780063</v>
      </c>
      <c r="AI3022" s="61" t="str">
        <f t="shared" si="1723"/>
        <v>Safety</v>
      </c>
      <c r="AJ3022" s="68" t="str">
        <f t="shared" si="1724"/>
        <v>Safety</v>
      </c>
      <c r="AK3022" s="72"/>
      <c r="AL3022" s="73"/>
      <c r="AM3022" s="72"/>
      <c r="AN3022" s="73"/>
      <c r="AO3022" s="74"/>
      <c r="AP3022" s="20"/>
      <c r="AQ3022" s="74"/>
      <c r="AR3022" s="20"/>
      <c r="AS3022" s="74"/>
      <c r="AT3022" s="20"/>
      <c r="AU3022" s="74" t="str">
        <f t="shared" si="1715"/>
        <v>00635U</v>
      </c>
      <c r="AV3022" s="20">
        <f t="shared" si="1721"/>
        <v>0</v>
      </c>
      <c r="AW3022" s="74" t="str">
        <f t="shared" si="1716"/>
        <v>00635U</v>
      </c>
      <c r="AX3022" s="20">
        <f t="shared" si="1717"/>
        <v>0</v>
      </c>
      <c r="AY3022" s="20">
        <f t="shared" si="1722"/>
        <v>1</v>
      </c>
      <c r="AZ3022" s="116">
        <v>41922</v>
      </c>
      <c r="BA3022" s="116"/>
      <c r="BB3022" s="20"/>
      <c r="BC3022" s="20"/>
      <c r="BD3022" s="76"/>
      <c r="BE3022" s="77"/>
      <c r="BF3022" s="77"/>
    </row>
    <row r="3023" spans="1:58" s="23" customFormat="1" ht="15.75" customHeight="1" x14ac:dyDescent="0.4">
      <c r="A3023" s="116">
        <v>41920</v>
      </c>
      <c r="B3023" s="112">
        <v>15.25</v>
      </c>
      <c r="C3023" s="112">
        <v>15.7</v>
      </c>
      <c r="D3023" s="112">
        <v>16.05</v>
      </c>
      <c r="E3023" s="112">
        <v>16.8</v>
      </c>
      <c r="F3023" s="112">
        <v>17.3</v>
      </c>
      <c r="G3023" s="112">
        <v>17.649999999999999</v>
      </c>
      <c r="H3023" s="113">
        <v>18.05</v>
      </c>
      <c r="I3023" s="90">
        <f t="shared" si="1718"/>
        <v>15.538</v>
      </c>
      <c r="J3023" s="90">
        <f t="shared" si="1719"/>
        <v>15.923999999999999</v>
      </c>
      <c r="K3023" s="114">
        <v>9</v>
      </c>
      <c r="L3023" s="115">
        <v>0.04</v>
      </c>
      <c r="M3023" s="90">
        <v>14.59</v>
      </c>
      <c r="N3023" s="90">
        <v>15.11</v>
      </c>
      <c r="O3023" s="90">
        <v>16.28</v>
      </c>
      <c r="P3023" s="90">
        <v>17.739999999999998</v>
      </c>
      <c r="Q3023" s="90">
        <v>19.38</v>
      </c>
      <c r="R3023" s="63">
        <f t="shared" si="1707"/>
        <v>4.3199999999999967</v>
      </c>
      <c r="S3023" s="64">
        <f t="shared" si="1706"/>
        <v>-0.12151162790697674</v>
      </c>
      <c r="T3023" s="65">
        <f t="shared" si="1725"/>
        <v>0.96558570483123762</v>
      </c>
      <c r="U3023" s="65">
        <f t="shared" si="1725"/>
        <v>0.92813267813267808</v>
      </c>
      <c r="V3023" s="65">
        <f t="shared" si="1708"/>
        <v>0.85174746335963925</v>
      </c>
      <c r="W3023" s="65">
        <f t="shared" si="1709"/>
        <v>0.77966976264189891</v>
      </c>
      <c r="X3023" s="61">
        <f t="shared" si="1720"/>
        <v>2.9508196721311428E-2</v>
      </c>
      <c r="Y3023" s="66">
        <f t="shared" si="1710"/>
        <v>7.4404761904761904E-2</v>
      </c>
      <c r="Z3023" s="61">
        <f t="shared" si="1711"/>
        <v>2.4842322049169727E-2</v>
      </c>
      <c r="AA3023" s="67">
        <f t="shared" si="1712"/>
        <v>15.538</v>
      </c>
      <c r="AB3023" s="68">
        <f t="shared" si="1713"/>
        <v>9.2653871608206866E-3</v>
      </c>
      <c r="AC3023" s="69">
        <f t="shared" si="1714"/>
        <v>2.8325612177366039E-2</v>
      </c>
      <c r="AD3023" s="70">
        <f>_xlfn.PERCENTILE.EXC(AC3023:$AC$5675,0.5)</f>
        <v>7.7085533262935629E-2</v>
      </c>
      <c r="AE3023" s="70">
        <f>_xlfn.PERCENTILE.EXC($AC3023:AC$5675,0.35)</f>
        <v>4.3338623822981898E-2</v>
      </c>
      <c r="AF3023" s="71">
        <f t="shared" si="1726"/>
        <v>5.271367834628355E-2</v>
      </c>
      <c r="AG3023" s="70">
        <f t="shared" si="1727"/>
        <v>-0.16222423828896765</v>
      </c>
      <c r="AH3023" s="70">
        <f t="shared" si="1728"/>
        <v>-0.22340702194780063</v>
      </c>
      <c r="AI3023" s="61" t="str">
        <f t="shared" si="1723"/>
        <v>Safety</v>
      </c>
      <c r="AJ3023" s="68" t="str">
        <f t="shared" si="1724"/>
        <v>Safety</v>
      </c>
      <c r="AK3023" s="72"/>
      <c r="AL3023" s="73"/>
      <c r="AM3023" s="72"/>
      <c r="AN3023" s="73"/>
      <c r="AO3023" s="74"/>
      <c r="AP3023" s="20"/>
      <c r="AQ3023" s="74"/>
      <c r="AR3023" s="20"/>
      <c r="AS3023" s="74"/>
      <c r="AT3023" s="20"/>
      <c r="AU3023" s="74" t="str">
        <f t="shared" si="1715"/>
        <v>00635U</v>
      </c>
      <c r="AV3023" s="20">
        <f t="shared" si="1721"/>
        <v>0</v>
      </c>
      <c r="AW3023" s="74" t="str">
        <f t="shared" si="1716"/>
        <v>00635U</v>
      </c>
      <c r="AX3023" s="20">
        <f t="shared" si="1717"/>
        <v>0</v>
      </c>
      <c r="AY3023" s="20">
        <f t="shared" si="1722"/>
        <v>1</v>
      </c>
      <c r="AZ3023" s="116">
        <v>41921</v>
      </c>
      <c r="BA3023" s="116"/>
      <c r="BB3023" s="20"/>
      <c r="BC3023" s="20"/>
      <c r="BD3023" s="76"/>
      <c r="BE3023" s="77"/>
      <c r="BF3023" s="77"/>
    </row>
    <row r="3024" spans="1:58" s="23" customFormat="1" ht="15.75" customHeight="1" x14ac:dyDescent="0.4">
      <c r="A3024" s="116">
        <v>41919</v>
      </c>
      <c r="B3024" s="112">
        <v>17.100000000000001</v>
      </c>
      <c r="C3024" s="112">
        <v>17.2</v>
      </c>
      <c r="D3024" s="112">
        <v>17.350000000000001</v>
      </c>
      <c r="E3024" s="112">
        <v>17.899999999999999</v>
      </c>
      <c r="F3024" s="112">
        <v>18.350000000000001</v>
      </c>
      <c r="G3024" s="112">
        <v>18.649999999999999</v>
      </c>
      <c r="H3024" s="113">
        <v>19</v>
      </c>
      <c r="I3024" s="90">
        <f t="shared" si="1718"/>
        <v>17.16</v>
      </c>
      <c r="J3024" s="90">
        <f t="shared" si="1719"/>
        <v>17.29</v>
      </c>
      <c r="K3024" s="114">
        <v>10</v>
      </c>
      <c r="L3024" s="115">
        <v>0.04</v>
      </c>
      <c r="M3024" s="90">
        <v>16.899999999999999</v>
      </c>
      <c r="N3024" s="90">
        <v>17.2</v>
      </c>
      <c r="O3024" s="90">
        <v>17.68</v>
      </c>
      <c r="P3024" s="90">
        <v>18.73</v>
      </c>
      <c r="Q3024" s="90">
        <v>20.22</v>
      </c>
      <c r="R3024" s="63">
        <f t="shared" si="1707"/>
        <v>2.3100000000000023</v>
      </c>
      <c r="S3024" s="64">
        <f t="shared" si="1706"/>
        <v>0.11254851228977997</v>
      </c>
      <c r="T3024" s="65">
        <f t="shared" si="1725"/>
        <v>0.98255813953488369</v>
      </c>
      <c r="U3024" s="65">
        <f t="shared" si="1725"/>
        <v>0.97285067873303166</v>
      </c>
      <c r="V3024" s="65">
        <f t="shared" si="1708"/>
        <v>0.91831286705819537</v>
      </c>
      <c r="W3024" s="65">
        <f t="shared" si="1709"/>
        <v>0.85064292779426309</v>
      </c>
      <c r="X3024" s="61">
        <f t="shared" si="1720"/>
        <v>5.8479532163741438E-3</v>
      </c>
      <c r="Y3024" s="66">
        <f t="shared" si="1710"/>
        <v>6.1452513966480528E-2</v>
      </c>
      <c r="Z3024" s="61">
        <f t="shared" si="1711"/>
        <v>7.5757575757575179E-3</v>
      </c>
      <c r="AA3024" s="67">
        <f t="shared" si="1712"/>
        <v>17.16</v>
      </c>
      <c r="AB3024" s="68">
        <f t="shared" si="1713"/>
        <v>-5.8139534883719689E-3</v>
      </c>
      <c r="AC3024" s="69">
        <f t="shared" si="1714"/>
        <v>-2.3255813953487877E-3</v>
      </c>
      <c r="AD3024" s="70">
        <f>_xlfn.PERCENTILE.EXC(AC3024:$AC$5675,0.5)</f>
        <v>7.7118018320011181E-2</v>
      </c>
      <c r="AE3024" s="70">
        <f>_xlfn.PERCENTILE.EXC($AC3024:AC$5675,0.35)</f>
        <v>4.3381453299828711E-2</v>
      </c>
      <c r="AF3024" s="71">
        <f t="shared" si="1726"/>
        <v>5.2861745669713273E-2</v>
      </c>
      <c r="AG3024" s="70">
        <f t="shared" si="1727"/>
        <v>-0.16222423828896765</v>
      </c>
      <c r="AH3024" s="70">
        <f t="shared" si="1728"/>
        <v>-0.22340702194780063</v>
      </c>
      <c r="AI3024" s="61" t="str">
        <f t="shared" si="1723"/>
        <v>Safety</v>
      </c>
      <c r="AJ3024" s="68" t="str">
        <f t="shared" si="1724"/>
        <v>Safety</v>
      </c>
      <c r="AK3024" s="72"/>
      <c r="AL3024" s="73"/>
      <c r="AM3024" s="72"/>
      <c r="AN3024" s="73"/>
      <c r="AO3024" s="74"/>
      <c r="AP3024" s="20"/>
      <c r="AQ3024" s="74"/>
      <c r="AR3024" s="20"/>
      <c r="AS3024" s="74"/>
      <c r="AT3024" s="20"/>
      <c r="AU3024" s="74" t="str">
        <f t="shared" si="1715"/>
        <v>00635U</v>
      </c>
      <c r="AV3024" s="20">
        <f t="shared" si="1721"/>
        <v>0</v>
      </c>
      <c r="AW3024" s="74" t="str">
        <f t="shared" si="1716"/>
        <v>00635U</v>
      </c>
      <c r="AX3024" s="20">
        <f t="shared" si="1717"/>
        <v>0</v>
      </c>
      <c r="AY3024" s="20">
        <f t="shared" si="1722"/>
        <v>1</v>
      </c>
      <c r="AZ3024" s="116">
        <v>41920</v>
      </c>
      <c r="BA3024" s="116"/>
      <c r="BB3024" s="20"/>
      <c r="BC3024" s="20"/>
      <c r="BD3024" s="76"/>
      <c r="BE3024" s="77"/>
      <c r="BF3024" s="77"/>
    </row>
    <row r="3025" spans="1:58" s="23" customFormat="1" ht="15.75" customHeight="1" x14ac:dyDescent="0.4">
      <c r="A3025" s="116">
        <v>41918</v>
      </c>
      <c r="B3025" s="112">
        <v>15.75</v>
      </c>
      <c r="C3025" s="112">
        <v>16.2</v>
      </c>
      <c r="D3025" s="112">
        <v>16.5</v>
      </c>
      <c r="E3025" s="112">
        <v>17.149999999999999</v>
      </c>
      <c r="F3025" s="112">
        <v>17.649999999999999</v>
      </c>
      <c r="G3025" s="112">
        <v>18</v>
      </c>
      <c r="H3025" s="113">
        <v>18.399999999999999</v>
      </c>
      <c r="I3025" s="90">
        <f t="shared" si="1718"/>
        <v>16.001999999999999</v>
      </c>
      <c r="J3025" s="90">
        <f t="shared" si="1719"/>
        <v>16.367999999999999</v>
      </c>
      <c r="K3025" s="114">
        <v>11</v>
      </c>
      <c r="L3025" s="115">
        <v>0.04</v>
      </c>
      <c r="M3025" s="90">
        <v>15.31</v>
      </c>
      <c r="N3025" s="90">
        <v>15.46</v>
      </c>
      <c r="O3025" s="90">
        <v>16.55</v>
      </c>
      <c r="P3025" s="90">
        <v>17.899999999999999</v>
      </c>
      <c r="Q3025" s="90">
        <v>19.399999999999999</v>
      </c>
      <c r="R3025" s="63">
        <f t="shared" si="1707"/>
        <v>3.6799999999999997</v>
      </c>
      <c r="S3025" s="64">
        <f t="shared" si="1706"/>
        <v>6.2542955326460481E-2</v>
      </c>
      <c r="T3025" s="65">
        <f t="shared" si="1725"/>
        <v>0.99029754204398446</v>
      </c>
      <c r="U3025" s="65">
        <f t="shared" si="1725"/>
        <v>0.93413897280966773</v>
      </c>
      <c r="V3025" s="65">
        <f t="shared" si="1708"/>
        <v>0.86368715083798897</v>
      </c>
      <c r="W3025" s="65">
        <f t="shared" si="1709"/>
        <v>0.79690721649484542</v>
      </c>
      <c r="X3025" s="61">
        <f t="shared" si="1720"/>
        <v>2.8571428571428525E-2</v>
      </c>
      <c r="Y3025" s="66">
        <f t="shared" si="1710"/>
        <v>7.2886297376093298E-2</v>
      </c>
      <c r="Z3025" s="61">
        <f t="shared" si="1711"/>
        <v>2.2872140982377182E-2</v>
      </c>
      <c r="AA3025" s="67">
        <f t="shared" si="1712"/>
        <v>16.002000000000002</v>
      </c>
      <c r="AB3025" s="68">
        <f t="shared" si="1713"/>
        <v>1.8758085381629958E-2</v>
      </c>
      <c r="AC3025" s="69">
        <f t="shared" si="1714"/>
        <v>3.5058214747736197E-2</v>
      </c>
      <c r="AD3025" s="70">
        <f>_xlfn.PERCENTILE.EXC(AC3025:$AC$5675,0.5)</f>
        <v>7.7150503377086732E-2</v>
      </c>
      <c r="AE3025" s="70">
        <f>_xlfn.PERCENTILE.EXC($AC3025:AC$5675,0.35)</f>
        <v>4.3388286851000414E-2</v>
      </c>
      <c r="AF3025" s="71">
        <f t="shared" si="1726"/>
        <v>5.3012771034986313E-2</v>
      </c>
      <c r="AG3025" s="70">
        <f t="shared" si="1727"/>
        <v>-0.16222423828896765</v>
      </c>
      <c r="AH3025" s="70">
        <f t="shared" si="1728"/>
        <v>-0.22340702194780063</v>
      </c>
      <c r="AI3025" s="61" t="str">
        <f t="shared" si="1723"/>
        <v>Safety</v>
      </c>
      <c r="AJ3025" s="68" t="str">
        <f t="shared" si="1724"/>
        <v>Safety</v>
      </c>
      <c r="AK3025" s="72"/>
      <c r="AL3025" s="73"/>
      <c r="AM3025" s="72"/>
      <c r="AN3025" s="73"/>
      <c r="AO3025" s="74"/>
      <c r="AP3025" s="20"/>
      <c r="AQ3025" s="74"/>
      <c r="AR3025" s="20"/>
      <c r="AS3025" s="74"/>
      <c r="AT3025" s="20"/>
      <c r="AU3025" s="74" t="str">
        <f t="shared" si="1715"/>
        <v>00635U</v>
      </c>
      <c r="AV3025" s="20">
        <f t="shared" si="1721"/>
        <v>0</v>
      </c>
      <c r="AW3025" s="74" t="str">
        <f t="shared" si="1716"/>
        <v>00635U</v>
      </c>
      <c r="AX3025" s="20">
        <f t="shared" si="1717"/>
        <v>0</v>
      </c>
      <c r="AY3025" s="20">
        <f t="shared" si="1722"/>
        <v>1</v>
      </c>
      <c r="AZ3025" s="116">
        <v>41919</v>
      </c>
      <c r="BA3025" s="116"/>
      <c r="BB3025" s="20"/>
      <c r="BC3025" s="20"/>
      <c r="BD3025" s="76"/>
      <c r="BE3025" s="77"/>
      <c r="BF3025" s="77"/>
    </row>
    <row r="3026" spans="1:58" s="23" customFormat="1" ht="15.75" customHeight="1" x14ac:dyDescent="0.4">
      <c r="A3026" s="116">
        <v>41915</v>
      </c>
      <c r="B3026" s="112">
        <v>15.2</v>
      </c>
      <c r="C3026" s="112">
        <v>15.8</v>
      </c>
      <c r="D3026" s="112">
        <v>16.149999999999999</v>
      </c>
      <c r="E3026" s="112">
        <v>16.850000000000001</v>
      </c>
      <c r="F3026" s="112">
        <v>17.350000000000001</v>
      </c>
      <c r="G3026" s="112">
        <v>17.7</v>
      </c>
      <c r="H3026" s="113">
        <v>18.100000000000001</v>
      </c>
      <c r="I3026" s="90">
        <f t="shared" si="1718"/>
        <v>15.512</v>
      </c>
      <c r="J3026" s="90">
        <f t="shared" si="1719"/>
        <v>15.981999999999999</v>
      </c>
      <c r="K3026" s="114">
        <v>12</v>
      </c>
      <c r="L3026" s="115">
        <v>0.04</v>
      </c>
      <c r="M3026" s="90">
        <v>13.86</v>
      </c>
      <c r="N3026" s="90">
        <v>14.55</v>
      </c>
      <c r="O3026" s="90">
        <v>16.04</v>
      </c>
      <c r="P3026" s="90">
        <v>17.64</v>
      </c>
      <c r="Q3026" s="90">
        <v>19.21</v>
      </c>
      <c r="R3026" s="63">
        <f t="shared" si="1707"/>
        <v>5.27</v>
      </c>
      <c r="S3026" s="64">
        <f t="shared" ref="S3026:S3089" si="1729">(N3026-N3027)/N3027</f>
        <v>-9.9628712871287092E-2</v>
      </c>
      <c r="T3026" s="65">
        <f t="shared" si="1725"/>
        <v>0.95257731958762881</v>
      </c>
      <c r="U3026" s="65">
        <f t="shared" si="1725"/>
        <v>0.9071072319201996</v>
      </c>
      <c r="V3026" s="65">
        <f t="shared" si="1708"/>
        <v>0.82482993197278909</v>
      </c>
      <c r="W3026" s="65">
        <f t="shared" si="1709"/>
        <v>0.75741801145236853</v>
      </c>
      <c r="X3026" s="61">
        <f t="shared" si="1720"/>
        <v>3.9473684210526411E-2</v>
      </c>
      <c r="Y3026" s="66">
        <f t="shared" si="1710"/>
        <v>7.418397626112759E-2</v>
      </c>
      <c r="Z3026" s="61">
        <f t="shared" si="1711"/>
        <v>3.0299123259411993E-2</v>
      </c>
      <c r="AA3026" s="67">
        <f t="shared" si="1712"/>
        <v>15.512</v>
      </c>
      <c r="AB3026" s="68">
        <f t="shared" si="1713"/>
        <v>4.467353951890024E-2</v>
      </c>
      <c r="AC3026" s="69">
        <f t="shared" si="1714"/>
        <v>6.6116838487972493E-2</v>
      </c>
      <c r="AD3026" s="70">
        <f>_xlfn.PERCENTILE.EXC(AC3026:$AC$5675,0.5)</f>
        <v>7.7235589241286012E-2</v>
      </c>
      <c r="AE3026" s="70">
        <f>_xlfn.PERCENTILE.EXC($AC3026:AC$5675,0.35)</f>
        <v>4.3393479436886859E-2</v>
      </c>
      <c r="AF3026" s="71">
        <f t="shared" si="1726"/>
        <v>5.3146649974168562E-2</v>
      </c>
      <c r="AG3026" s="70">
        <f t="shared" si="1727"/>
        <v>-0.16222423828896765</v>
      </c>
      <c r="AH3026" s="70">
        <f t="shared" si="1728"/>
        <v>-0.22340702194780063</v>
      </c>
      <c r="AI3026" s="61" t="str">
        <f t="shared" si="1723"/>
        <v>Safety</v>
      </c>
      <c r="AJ3026" s="68" t="str">
        <f t="shared" si="1724"/>
        <v>Short VOL</v>
      </c>
      <c r="AK3026" s="72"/>
      <c r="AL3026" s="73"/>
      <c r="AM3026" s="72"/>
      <c r="AN3026" s="73"/>
      <c r="AO3026" s="74"/>
      <c r="AP3026" s="20"/>
      <c r="AQ3026" s="74"/>
      <c r="AR3026" s="20"/>
      <c r="AS3026" s="74"/>
      <c r="AT3026" s="20"/>
      <c r="AU3026" s="74" t="str">
        <f t="shared" si="1715"/>
        <v>00631L</v>
      </c>
      <c r="AV3026" s="20">
        <f t="shared" si="1721"/>
        <v>1</v>
      </c>
      <c r="AW3026" s="74" t="str">
        <f t="shared" si="1716"/>
        <v>00631L</v>
      </c>
      <c r="AX3026" s="20">
        <f t="shared" si="1717"/>
        <v>1</v>
      </c>
      <c r="AY3026" s="20">
        <f t="shared" si="1722"/>
        <v>1</v>
      </c>
      <c r="AZ3026" s="116">
        <v>41918</v>
      </c>
      <c r="BA3026" s="116"/>
      <c r="BB3026" s="20"/>
      <c r="BC3026" s="20"/>
      <c r="BD3026" s="76"/>
      <c r="BE3026" s="77"/>
      <c r="BF3026" s="77"/>
    </row>
    <row r="3027" spans="1:58" s="23" customFormat="1" ht="15.75" customHeight="1" x14ac:dyDescent="0.4">
      <c r="A3027" s="116">
        <v>41914</v>
      </c>
      <c r="B3027" s="112">
        <v>16.55</v>
      </c>
      <c r="C3027" s="112">
        <v>16.8</v>
      </c>
      <c r="D3027" s="112">
        <v>17.05</v>
      </c>
      <c r="E3027" s="112">
        <v>17.649999999999999</v>
      </c>
      <c r="F3027" s="112">
        <v>18.149999999999999</v>
      </c>
      <c r="G3027" s="112">
        <v>18.5</v>
      </c>
      <c r="H3027" s="113">
        <v>18.850000000000001</v>
      </c>
      <c r="I3027" s="90">
        <f t="shared" si="1718"/>
        <v>16.670000000000002</v>
      </c>
      <c r="J3027" s="90">
        <f t="shared" si="1719"/>
        <v>16.920000000000002</v>
      </c>
      <c r="K3027" s="114">
        <v>13</v>
      </c>
      <c r="L3027" s="115">
        <v>0.04</v>
      </c>
      <c r="M3027" s="90">
        <v>15.93</v>
      </c>
      <c r="N3027" s="90">
        <v>16.16</v>
      </c>
      <c r="O3027" s="90">
        <v>17.239999999999998</v>
      </c>
      <c r="P3027" s="90">
        <v>18.440000000000001</v>
      </c>
      <c r="Q3027" s="90">
        <v>19.93</v>
      </c>
      <c r="R3027" s="63">
        <f t="shared" si="1707"/>
        <v>3.5899999999999963</v>
      </c>
      <c r="S3027" s="64">
        <f t="shared" si="1729"/>
        <v>-3.2914422501496149E-2</v>
      </c>
      <c r="T3027" s="65">
        <f t="shared" si="1725"/>
        <v>0.9857673267326732</v>
      </c>
      <c r="U3027" s="65">
        <f t="shared" si="1725"/>
        <v>0.93735498839907205</v>
      </c>
      <c r="V3027" s="65">
        <f t="shared" si="1708"/>
        <v>0.87635574837310193</v>
      </c>
      <c r="W3027" s="65">
        <f t="shared" si="1709"/>
        <v>0.81083793276467642</v>
      </c>
      <c r="X3027" s="61">
        <f t="shared" si="1720"/>
        <v>1.5105740181268881E-2</v>
      </c>
      <c r="Y3027" s="66">
        <f t="shared" si="1710"/>
        <v>6.7988668555240966E-2</v>
      </c>
      <c r="Z3027" s="61">
        <f t="shared" si="1711"/>
        <v>1.4997000599880022E-2</v>
      </c>
      <c r="AA3027" s="67">
        <f t="shared" si="1712"/>
        <v>16.670000000000002</v>
      </c>
      <c r="AB3027" s="68">
        <f t="shared" si="1713"/>
        <v>2.4133663366336669E-2</v>
      </c>
      <c r="AC3027" s="69">
        <f t="shared" si="1714"/>
        <v>3.1559405940594157E-2</v>
      </c>
      <c r="AD3027" s="70">
        <f>_xlfn.PERCENTILE.EXC(AC3027:$AC$5675,0.5)</f>
        <v>7.7320675105485279E-2</v>
      </c>
      <c r="AE3027" s="70">
        <f>_xlfn.PERCENTILE.EXC($AC3027:AC$5675,0.35)</f>
        <v>4.3390683429101851E-2</v>
      </c>
      <c r="AF3027" s="71">
        <f t="shared" si="1726"/>
        <v>5.3146649974168562E-2</v>
      </c>
      <c r="AG3027" s="70">
        <f t="shared" si="1727"/>
        <v>-0.16222423828896765</v>
      </c>
      <c r="AH3027" s="70">
        <f t="shared" si="1728"/>
        <v>-0.22340702194780063</v>
      </c>
      <c r="AI3027" s="61" t="str">
        <f t="shared" si="1723"/>
        <v>Safety</v>
      </c>
      <c r="AJ3027" s="68" t="str">
        <f t="shared" si="1724"/>
        <v>Safety</v>
      </c>
      <c r="AK3027" s="72"/>
      <c r="AL3027" s="73"/>
      <c r="AM3027" s="72"/>
      <c r="AN3027" s="73"/>
      <c r="AO3027" s="74"/>
      <c r="AP3027" s="20"/>
      <c r="AQ3027" s="74"/>
      <c r="AR3027" s="20"/>
      <c r="AS3027" s="74"/>
      <c r="AT3027" s="20"/>
      <c r="AU3027" s="74" t="str">
        <f t="shared" si="1715"/>
        <v>00635U</v>
      </c>
      <c r="AV3027" s="20">
        <f t="shared" si="1721"/>
        <v>0</v>
      </c>
      <c r="AW3027" s="74" t="str">
        <f t="shared" si="1716"/>
        <v>00635U</v>
      </c>
      <c r="AX3027" s="20">
        <f t="shared" si="1717"/>
        <v>0</v>
      </c>
      <c r="AY3027" s="20">
        <f t="shared" si="1722"/>
        <v>1</v>
      </c>
      <c r="AZ3027" s="116">
        <v>41915</v>
      </c>
      <c r="BA3027" s="116"/>
      <c r="BB3027" s="20"/>
      <c r="BC3027" s="20"/>
      <c r="BD3027" s="76"/>
      <c r="BE3027" s="77"/>
      <c r="BF3027" s="77"/>
    </row>
    <row r="3028" spans="1:58" s="23" customFormat="1" ht="15.75" customHeight="1" x14ac:dyDescent="0.4">
      <c r="A3028" s="116">
        <v>41913</v>
      </c>
      <c r="B3028" s="112">
        <v>16.899999999999999</v>
      </c>
      <c r="C3028" s="112">
        <v>17.05</v>
      </c>
      <c r="D3028" s="112">
        <v>17.2</v>
      </c>
      <c r="E3028" s="112">
        <v>17.8</v>
      </c>
      <c r="F3028" s="112">
        <v>18.3</v>
      </c>
      <c r="G3028" s="112">
        <v>18.649999999999999</v>
      </c>
      <c r="H3028" s="113">
        <v>19</v>
      </c>
      <c r="I3028" s="90">
        <f t="shared" si="1718"/>
        <v>16.966000000000001</v>
      </c>
      <c r="J3028" s="90">
        <f t="shared" si="1719"/>
        <v>17.116</v>
      </c>
      <c r="K3028" s="114">
        <v>14</v>
      </c>
      <c r="L3028" s="115">
        <v>0.04</v>
      </c>
      <c r="M3028" s="90">
        <v>16.72</v>
      </c>
      <c r="N3028" s="90">
        <v>16.71</v>
      </c>
      <c r="O3028" s="90">
        <v>17.62</v>
      </c>
      <c r="P3028" s="90">
        <v>18.72</v>
      </c>
      <c r="Q3028" s="90">
        <v>19.989999999999998</v>
      </c>
      <c r="R3028" s="63">
        <f t="shared" si="1707"/>
        <v>2.9100000000000037</v>
      </c>
      <c r="S3028" s="64">
        <f t="shared" si="1729"/>
        <v>2.4524831391784314E-2</v>
      </c>
      <c r="T3028" s="65">
        <f t="shared" si="1725"/>
        <v>1.0005984440454816</v>
      </c>
      <c r="U3028" s="65">
        <f t="shared" si="1725"/>
        <v>0.94835414301929621</v>
      </c>
      <c r="V3028" s="65">
        <f t="shared" si="1708"/>
        <v>0.89262820512820518</v>
      </c>
      <c r="W3028" s="65">
        <f t="shared" si="1709"/>
        <v>0.83591795897948984</v>
      </c>
      <c r="X3028" s="61">
        <f t="shared" si="1720"/>
        <v>8.8757396449705411E-3</v>
      </c>
      <c r="Y3028" s="66">
        <f t="shared" si="1710"/>
        <v>6.7415730337078608E-2</v>
      </c>
      <c r="Z3028" s="61">
        <f t="shared" si="1711"/>
        <v>8.8412118354354932E-3</v>
      </c>
      <c r="AA3028" s="67">
        <f t="shared" si="1712"/>
        <v>16.966000000000001</v>
      </c>
      <c r="AB3028" s="68">
        <f t="shared" si="1713"/>
        <v>1.1370436864153064E-2</v>
      </c>
      <c r="AC3028" s="69">
        <f t="shared" si="1714"/>
        <v>1.5320167564332748E-2</v>
      </c>
      <c r="AD3028" s="70">
        <f>_xlfn.PERCENTILE.EXC(AC3028:$AC$5675,0.5)</f>
        <v>7.7329056290718887E-2</v>
      </c>
      <c r="AE3028" s="70">
        <f>_xlfn.PERCENTILE.EXC($AC3028:AC$5675,0.35)</f>
        <v>4.3411254051255024E-2</v>
      </c>
      <c r="AF3028" s="71">
        <f t="shared" si="1726"/>
        <v>5.3205191267168682E-2</v>
      </c>
      <c r="AG3028" s="70">
        <f t="shared" si="1727"/>
        <v>-0.16222423828896765</v>
      </c>
      <c r="AH3028" s="70">
        <f t="shared" si="1728"/>
        <v>-0.22340702194780063</v>
      </c>
      <c r="AI3028" s="61" t="str">
        <f t="shared" si="1723"/>
        <v>Safety</v>
      </c>
      <c r="AJ3028" s="68" t="str">
        <f t="shared" si="1724"/>
        <v>Safety</v>
      </c>
      <c r="AK3028" s="72"/>
      <c r="AL3028" s="73"/>
      <c r="AM3028" s="72"/>
      <c r="AN3028" s="73"/>
      <c r="AO3028" s="74"/>
      <c r="AP3028" s="20"/>
      <c r="AQ3028" s="74"/>
      <c r="AR3028" s="20"/>
      <c r="AS3028" s="74"/>
      <c r="AT3028" s="20"/>
      <c r="AU3028" s="74" t="str">
        <f t="shared" si="1715"/>
        <v>00635U</v>
      </c>
      <c r="AV3028" s="20">
        <f t="shared" si="1721"/>
        <v>0</v>
      </c>
      <c r="AW3028" s="74" t="str">
        <f t="shared" si="1716"/>
        <v>00635U</v>
      </c>
      <c r="AX3028" s="20">
        <f t="shared" si="1717"/>
        <v>0</v>
      </c>
      <c r="AY3028" s="20">
        <f t="shared" si="1722"/>
        <v>1</v>
      </c>
      <c r="AZ3028" s="116">
        <v>41914</v>
      </c>
      <c r="BA3028" s="116"/>
      <c r="BB3028" s="20"/>
      <c r="BC3028" s="20"/>
      <c r="BD3028" s="76"/>
      <c r="BE3028" s="77"/>
      <c r="BF3028" s="77"/>
    </row>
    <row r="3029" spans="1:58" s="23" customFormat="1" ht="15.75" customHeight="1" x14ac:dyDescent="0.4">
      <c r="A3029" s="116">
        <v>41912</v>
      </c>
      <c r="B3029" s="112">
        <v>16.3</v>
      </c>
      <c r="C3029" s="112">
        <v>16.649999999999999</v>
      </c>
      <c r="D3029" s="112">
        <v>16.8</v>
      </c>
      <c r="E3029" s="112">
        <v>17.45</v>
      </c>
      <c r="F3029" s="112">
        <v>17.899999999999999</v>
      </c>
      <c r="G3029" s="112">
        <v>18.25</v>
      </c>
      <c r="H3029" s="113">
        <v>18.600000000000001</v>
      </c>
      <c r="I3029" s="90">
        <f t="shared" si="1718"/>
        <v>16.440000000000001</v>
      </c>
      <c r="J3029" s="90">
        <f t="shared" si="1719"/>
        <v>16.71</v>
      </c>
      <c r="K3029" s="114">
        <v>15</v>
      </c>
      <c r="L3029" s="115">
        <v>0.04</v>
      </c>
      <c r="M3029" s="90">
        <v>16.760000000000002</v>
      </c>
      <c r="N3029" s="90">
        <v>16.309999999999999</v>
      </c>
      <c r="O3029" s="90">
        <v>17.079999999999998</v>
      </c>
      <c r="P3029" s="90">
        <v>18.3</v>
      </c>
      <c r="Q3029" s="90">
        <v>19.59</v>
      </c>
      <c r="R3029" s="63">
        <f t="shared" si="1707"/>
        <v>2.3099999999999952</v>
      </c>
      <c r="S3029" s="64">
        <f t="shared" si="1729"/>
        <v>2.0650813516896013E-2</v>
      </c>
      <c r="T3029" s="65">
        <f t="shared" si="1725"/>
        <v>1.0275904353157574</v>
      </c>
      <c r="U3029" s="65">
        <f t="shared" si="1725"/>
        <v>0.95491803278688525</v>
      </c>
      <c r="V3029" s="65">
        <f t="shared" si="1708"/>
        <v>0.89125683060109284</v>
      </c>
      <c r="W3029" s="65">
        <f t="shared" si="1709"/>
        <v>0.8325676365492598</v>
      </c>
      <c r="X3029" s="61">
        <f t="shared" si="1720"/>
        <v>2.1472392638036679E-2</v>
      </c>
      <c r="Y3029" s="66">
        <f t="shared" si="1710"/>
        <v>6.5902578796561723E-2</v>
      </c>
      <c r="Z3029" s="61">
        <f t="shared" si="1711"/>
        <v>1.642335766423355E-2</v>
      </c>
      <c r="AA3029" s="67">
        <f t="shared" si="1712"/>
        <v>16.439999999999998</v>
      </c>
      <c r="AB3029" s="68">
        <f t="shared" si="1713"/>
        <v>-6.1312078479448264E-4</v>
      </c>
      <c r="AC3029" s="69">
        <f t="shared" si="1714"/>
        <v>7.9705702023297985E-3</v>
      </c>
      <c r="AD3029" s="70">
        <f>_xlfn.PERCENTILE.EXC(AC3029:$AC$5675,0.5)</f>
        <v>7.7337437475952495E-2</v>
      </c>
      <c r="AE3029" s="70">
        <f>_xlfn.PERCENTILE.EXC($AC3029:AC$5675,0.35)</f>
        <v>4.3483084794297307E-2</v>
      </c>
      <c r="AF3029" s="71">
        <f t="shared" si="1726"/>
        <v>5.3224256191916355E-2</v>
      </c>
      <c r="AG3029" s="70">
        <f t="shared" si="1727"/>
        <v>-0.16222423828896765</v>
      </c>
      <c r="AH3029" s="70">
        <f t="shared" si="1728"/>
        <v>-0.22340702194780063</v>
      </c>
      <c r="AI3029" s="61" t="str">
        <f t="shared" si="1723"/>
        <v>Safety</v>
      </c>
      <c r="AJ3029" s="68" t="str">
        <f t="shared" si="1724"/>
        <v>Safety</v>
      </c>
      <c r="AK3029" s="72"/>
      <c r="AL3029" s="73"/>
      <c r="AM3029" s="72"/>
      <c r="AN3029" s="73"/>
      <c r="AO3029" s="74"/>
      <c r="AP3029" s="20"/>
      <c r="AQ3029" s="74"/>
      <c r="AR3029" s="20"/>
      <c r="AS3029" s="74"/>
      <c r="AT3029" s="20"/>
      <c r="AU3029" s="74" t="str">
        <f t="shared" si="1715"/>
        <v>00635U</v>
      </c>
      <c r="AV3029" s="20">
        <f t="shared" si="1721"/>
        <v>0</v>
      </c>
      <c r="AW3029" s="74" t="str">
        <f t="shared" si="1716"/>
        <v>00635U</v>
      </c>
      <c r="AX3029" s="20">
        <f t="shared" si="1717"/>
        <v>0</v>
      </c>
      <c r="AY3029" s="20">
        <f t="shared" si="1722"/>
        <v>1</v>
      </c>
      <c r="AZ3029" s="116">
        <v>41913</v>
      </c>
      <c r="BA3029" s="116"/>
      <c r="BB3029" s="20"/>
      <c r="BC3029" s="20"/>
      <c r="BD3029" s="76"/>
      <c r="BE3029" s="77"/>
      <c r="BF3029" s="77"/>
    </row>
    <row r="3030" spans="1:58" s="23" customFormat="1" ht="15.75" customHeight="1" x14ac:dyDescent="0.4">
      <c r="A3030" s="116">
        <v>41911</v>
      </c>
      <c r="B3030" s="112">
        <v>16.25</v>
      </c>
      <c r="C3030" s="112">
        <v>16.55</v>
      </c>
      <c r="D3030" s="112">
        <v>16.75</v>
      </c>
      <c r="E3030" s="112">
        <v>17.350000000000001</v>
      </c>
      <c r="F3030" s="112">
        <v>17.8</v>
      </c>
      <c r="G3030" s="112">
        <v>18.149999999999999</v>
      </c>
      <c r="H3030" s="113">
        <v>18.5</v>
      </c>
      <c r="I3030" s="90">
        <f t="shared" si="1718"/>
        <v>16.358000000000001</v>
      </c>
      <c r="J3030" s="90">
        <f t="shared" si="1719"/>
        <v>16.622</v>
      </c>
      <c r="K3030" s="114">
        <v>16</v>
      </c>
      <c r="L3030" s="115">
        <v>0.04</v>
      </c>
      <c r="M3030" s="90">
        <v>16.11</v>
      </c>
      <c r="N3030" s="90">
        <v>15.98</v>
      </c>
      <c r="O3030" s="90">
        <v>16.82</v>
      </c>
      <c r="P3030" s="90">
        <v>18.010000000000002</v>
      </c>
      <c r="Q3030" s="90">
        <v>19.55</v>
      </c>
      <c r="R3030" s="63">
        <f t="shared" si="1707"/>
        <v>2.7399999999999949</v>
      </c>
      <c r="S3030" s="64">
        <f t="shared" si="1729"/>
        <v>7.6094276094276145E-2</v>
      </c>
      <c r="T3030" s="65">
        <f t="shared" si="1725"/>
        <v>1.0081351689612015</v>
      </c>
      <c r="U3030" s="65">
        <f t="shared" si="1725"/>
        <v>0.95005945303210459</v>
      </c>
      <c r="V3030" s="65">
        <f t="shared" si="1708"/>
        <v>0.88728484175458078</v>
      </c>
      <c r="W3030" s="65">
        <f t="shared" si="1709"/>
        <v>0.81739130434782603</v>
      </c>
      <c r="X3030" s="61">
        <f t="shared" si="1720"/>
        <v>1.8461538461538505E-2</v>
      </c>
      <c r="Y3030" s="66">
        <f t="shared" si="1710"/>
        <v>6.6282420749279453E-2</v>
      </c>
      <c r="Z3030" s="61">
        <f t="shared" si="1711"/>
        <v>1.6138892285120391E-2</v>
      </c>
      <c r="AA3030" s="67">
        <f t="shared" si="1712"/>
        <v>16.358000000000001</v>
      </c>
      <c r="AB3030" s="68">
        <f t="shared" si="1713"/>
        <v>1.6896120150187707E-2</v>
      </c>
      <c r="AC3030" s="69">
        <f t="shared" si="1714"/>
        <v>2.3654568210262836E-2</v>
      </c>
      <c r="AD3030" s="70">
        <f>_xlfn.PERCENTILE.EXC(AC3030:$AC$5675,0.5)</f>
        <v>7.7352581171838727E-2</v>
      </c>
      <c r="AE3030" s="70">
        <f>_xlfn.PERCENTILE.EXC($AC3030:AC$5675,0.35)</f>
        <v>4.3507355042511062E-2</v>
      </c>
      <c r="AF3030" s="71">
        <f t="shared" si="1726"/>
        <v>5.3366365528876414E-2</v>
      </c>
      <c r="AG3030" s="70">
        <f t="shared" si="1727"/>
        <v>-0.16222423828896765</v>
      </c>
      <c r="AH3030" s="70">
        <f t="shared" si="1728"/>
        <v>-0.22340702194780063</v>
      </c>
      <c r="AI3030" s="61" t="str">
        <f t="shared" si="1723"/>
        <v>Safety</v>
      </c>
      <c r="AJ3030" s="68" t="str">
        <f t="shared" si="1724"/>
        <v>Safety</v>
      </c>
      <c r="AK3030" s="72"/>
      <c r="AL3030" s="73"/>
      <c r="AM3030" s="72"/>
      <c r="AN3030" s="73"/>
      <c r="AO3030" s="74"/>
      <c r="AP3030" s="20"/>
      <c r="AQ3030" s="74"/>
      <c r="AR3030" s="20"/>
      <c r="AS3030" s="74"/>
      <c r="AT3030" s="20"/>
      <c r="AU3030" s="74" t="str">
        <f t="shared" si="1715"/>
        <v>00635U</v>
      </c>
      <c r="AV3030" s="20">
        <f t="shared" si="1721"/>
        <v>0</v>
      </c>
      <c r="AW3030" s="74" t="str">
        <f t="shared" si="1716"/>
        <v>00635U</v>
      </c>
      <c r="AX3030" s="20">
        <f t="shared" si="1717"/>
        <v>0</v>
      </c>
      <c r="AY3030" s="20">
        <f t="shared" si="1722"/>
        <v>1</v>
      </c>
      <c r="AZ3030" s="116">
        <v>41912</v>
      </c>
      <c r="BA3030" s="116"/>
      <c r="BB3030" s="20"/>
      <c r="BC3030" s="20"/>
      <c r="BD3030" s="76"/>
      <c r="BE3030" s="77"/>
      <c r="BF3030" s="77"/>
    </row>
    <row r="3031" spans="1:58" s="23" customFormat="1" ht="15.75" customHeight="1" x14ac:dyDescent="0.4">
      <c r="A3031" s="116">
        <v>41908</v>
      </c>
      <c r="B3031" s="112">
        <v>15.35</v>
      </c>
      <c r="C3031" s="112">
        <v>15.85</v>
      </c>
      <c r="D3031" s="112">
        <v>16.149999999999999</v>
      </c>
      <c r="E3031" s="112">
        <v>16.850000000000001</v>
      </c>
      <c r="F3031" s="112">
        <v>17.350000000000001</v>
      </c>
      <c r="G3031" s="112">
        <v>17.7</v>
      </c>
      <c r="H3031" s="113">
        <v>18.05</v>
      </c>
      <c r="I3031" s="90">
        <f t="shared" si="1718"/>
        <v>15.51</v>
      </c>
      <c r="J3031" s="90">
        <f t="shared" si="1719"/>
        <v>15.946</v>
      </c>
      <c r="K3031" s="114">
        <v>17</v>
      </c>
      <c r="L3031" s="115">
        <v>0.04</v>
      </c>
      <c r="M3031" s="90">
        <v>15.04</v>
      </c>
      <c r="N3031" s="90">
        <v>14.85</v>
      </c>
      <c r="O3031" s="90">
        <v>16.02</v>
      </c>
      <c r="P3031" s="90">
        <v>17.45</v>
      </c>
      <c r="Q3031" s="90">
        <v>19</v>
      </c>
      <c r="R3031" s="63">
        <f t="shared" si="1707"/>
        <v>3.5799999999999983</v>
      </c>
      <c r="S3031" s="64">
        <f t="shared" si="1729"/>
        <v>-5.0511508951406707E-2</v>
      </c>
      <c r="T3031" s="65">
        <f t="shared" si="1725"/>
        <v>1.0127946127946128</v>
      </c>
      <c r="U3031" s="65">
        <f t="shared" si="1725"/>
        <v>0.9269662921348315</v>
      </c>
      <c r="V3031" s="65">
        <f t="shared" si="1708"/>
        <v>0.85100286532951286</v>
      </c>
      <c r="W3031" s="65">
        <f t="shared" si="1709"/>
        <v>0.78157894736842104</v>
      </c>
      <c r="X3031" s="61">
        <f t="shared" si="1720"/>
        <v>3.2573289902280131E-2</v>
      </c>
      <c r="Y3031" s="66">
        <f t="shared" si="1710"/>
        <v>7.121661721068244E-2</v>
      </c>
      <c r="Z3031" s="61">
        <f t="shared" si="1711"/>
        <v>2.8110896196002575E-2</v>
      </c>
      <c r="AA3031" s="67">
        <f t="shared" si="1712"/>
        <v>15.51</v>
      </c>
      <c r="AB3031" s="68">
        <f t="shared" si="1713"/>
        <v>3.3670033670033669E-2</v>
      </c>
      <c r="AC3031" s="69">
        <f t="shared" si="1714"/>
        <v>4.4444444444444453E-2</v>
      </c>
      <c r="AD3031" s="70">
        <f>_xlfn.PERCENTILE.EXC(AC3031:$AC$5675,0.5)</f>
        <v>7.736772486772496E-2</v>
      </c>
      <c r="AE3031" s="70">
        <f>_xlfn.PERCENTILE.EXC($AC3031:AC$5675,0.35)</f>
        <v>4.3516712377377587E-2</v>
      </c>
      <c r="AF3031" s="71">
        <f t="shared" si="1726"/>
        <v>5.3499343203039069E-2</v>
      </c>
      <c r="AG3031" s="70">
        <f t="shared" si="1727"/>
        <v>-0.16222423828896765</v>
      </c>
      <c r="AH3031" s="70">
        <f t="shared" si="1728"/>
        <v>-0.22340702194780063</v>
      </c>
      <c r="AI3031" s="61" t="str">
        <f t="shared" si="1723"/>
        <v>Safety</v>
      </c>
      <c r="AJ3031" s="68" t="str">
        <f t="shared" si="1724"/>
        <v>Safety</v>
      </c>
      <c r="AK3031" s="72"/>
      <c r="AL3031" s="73"/>
      <c r="AM3031" s="72"/>
      <c r="AN3031" s="73"/>
      <c r="AO3031" s="74"/>
      <c r="AP3031" s="20"/>
      <c r="AQ3031" s="74"/>
      <c r="AR3031" s="20"/>
      <c r="AS3031" s="74"/>
      <c r="AT3031" s="20"/>
      <c r="AU3031" s="74" t="str">
        <f t="shared" si="1715"/>
        <v>00635U</v>
      </c>
      <c r="AV3031" s="20">
        <f t="shared" si="1721"/>
        <v>0</v>
      </c>
      <c r="AW3031" s="74" t="str">
        <f t="shared" si="1716"/>
        <v>00631L</v>
      </c>
      <c r="AX3031" s="20">
        <f t="shared" si="1717"/>
        <v>1</v>
      </c>
      <c r="AY3031" s="20">
        <f t="shared" si="1722"/>
        <v>1</v>
      </c>
      <c r="AZ3031" s="116">
        <v>41911</v>
      </c>
      <c r="BA3031" s="116"/>
      <c r="BB3031" s="20"/>
      <c r="BC3031" s="20"/>
      <c r="BD3031" s="76"/>
      <c r="BE3031" s="77"/>
      <c r="BF3031" s="77"/>
    </row>
    <row r="3032" spans="1:58" s="23" customFormat="1" ht="15.75" customHeight="1" x14ac:dyDescent="0.4">
      <c r="A3032" s="116">
        <v>41907</v>
      </c>
      <c r="B3032" s="112">
        <v>15.8</v>
      </c>
      <c r="C3032" s="112">
        <v>16.100000000000001</v>
      </c>
      <c r="D3032" s="112">
        <v>16.350000000000001</v>
      </c>
      <c r="E3032" s="112">
        <v>16.95</v>
      </c>
      <c r="F3032" s="112">
        <v>17.399999999999999</v>
      </c>
      <c r="G3032" s="112">
        <v>17.75</v>
      </c>
      <c r="H3032" s="113">
        <v>18.100000000000001</v>
      </c>
      <c r="I3032" s="90">
        <f t="shared" si="1718"/>
        <v>15.884</v>
      </c>
      <c r="J3032" s="90">
        <f t="shared" si="1719"/>
        <v>16.170000000000002</v>
      </c>
      <c r="K3032" s="114">
        <v>18</v>
      </c>
      <c r="L3032" s="115">
        <v>0.04</v>
      </c>
      <c r="M3032" s="90">
        <v>15.94</v>
      </c>
      <c r="N3032" s="90">
        <v>15.64</v>
      </c>
      <c r="O3032" s="90">
        <v>16.59</v>
      </c>
      <c r="P3032" s="90">
        <v>17.7</v>
      </c>
      <c r="Q3032" s="90">
        <v>19.2</v>
      </c>
      <c r="R3032" s="63">
        <f t="shared" si="1707"/>
        <v>2.7100000000000009</v>
      </c>
      <c r="S3032" s="64">
        <f t="shared" si="1729"/>
        <v>0.17859834212509429</v>
      </c>
      <c r="T3032" s="65">
        <f t="shared" si="1725"/>
        <v>1.0191815856777493</v>
      </c>
      <c r="U3032" s="65">
        <f t="shared" si="1725"/>
        <v>0.94273658830620866</v>
      </c>
      <c r="V3032" s="65">
        <f t="shared" si="1708"/>
        <v>0.88361581920903964</v>
      </c>
      <c r="W3032" s="65">
        <f t="shared" si="1709"/>
        <v>0.81458333333333344</v>
      </c>
      <c r="X3032" s="61">
        <f t="shared" si="1720"/>
        <v>1.8987341772151944E-2</v>
      </c>
      <c r="Y3032" s="66">
        <f t="shared" si="1710"/>
        <v>6.7846607669616643E-2</v>
      </c>
      <c r="Z3032" s="61">
        <f t="shared" si="1711"/>
        <v>1.8005540166205071E-2</v>
      </c>
      <c r="AA3032" s="67">
        <f t="shared" si="1712"/>
        <v>15.884</v>
      </c>
      <c r="AB3032" s="68">
        <f t="shared" si="1713"/>
        <v>1.0230179028133002E-2</v>
      </c>
      <c r="AC3032" s="69">
        <f t="shared" si="1714"/>
        <v>1.5601023017902798E-2</v>
      </c>
      <c r="AD3032" s="70">
        <f>_xlfn.PERCENTILE.EXC(AC3032:$AC$5675,0.5)</f>
        <v>7.7381276131276128E-2</v>
      </c>
      <c r="AE3032" s="70">
        <f>_xlfn.PERCENTILE.EXC($AC3032:AC$5675,0.35)</f>
        <v>4.3508800696593609E-2</v>
      </c>
      <c r="AF3032" s="71">
        <f t="shared" si="1726"/>
        <v>5.3684664649337049E-2</v>
      </c>
      <c r="AG3032" s="70">
        <f t="shared" si="1727"/>
        <v>-0.16222423828896765</v>
      </c>
      <c r="AH3032" s="70">
        <f t="shared" si="1728"/>
        <v>-0.22340702194780063</v>
      </c>
      <c r="AI3032" s="61" t="str">
        <f t="shared" si="1723"/>
        <v>Safety</v>
      </c>
      <c r="AJ3032" s="68" t="str">
        <f t="shared" si="1724"/>
        <v>Safety</v>
      </c>
      <c r="AK3032" s="72"/>
      <c r="AL3032" s="73"/>
      <c r="AM3032" s="72"/>
      <c r="AN3032" s="73"/>
      <c r="AO3032" s="74"/>
      <c r="AP3032" s="20"/>
      <c r="AQ3032" s="74"/>
      <c r="AR3032" s="20"/>
      <c r="AS3032" s="74"/>
      <c r="AT3032" s="20"/>
      <c r="AU3032" s="74" t="str">
        <f t="shared" si="1715"/>
        <v>00635U</v>
      </c>
      <c r="AV3032" s="20">
        <f t="shared" si="1721"/>
        <v>0</v>
      </c>
      <c r="AW3032" s="74" t="str">
        <f t="shared" si="1716"/>
        <v>00635U</v>
      </c>
      <c r="AX3032" s="20">
        <f t="shared" si="1717"/>
        <v>0</v>
      </c>
      <c r="AY3032" s="20">
        <f t="shared" si="1722"/>
        <v>1</v>
      </c>
      <c r="AZ3032" s="116">
        <v>41908</v>
      </c>
      <c r="BA3032" s="116"/>
      <c r="BB3032" s="20"/>
      <c r="BC3032" s="20"/>
      <c r="BD3032" s="76"/>
      <c r="BE3032" s="77"/>
      <c r="BF3032" s="77"/>
    </row>
    <row r="3033" spans="1:58" s="23" customFormat="1" ht="15.75" customHeight="1" x14ac:dyDescent="0.4">
      <c r="A3033" s="116">
        <v>41906</v>
      </c>
      <c r="B3033" s="112">
        <v>14.65</v>
      </c>
      <c r="C3033" s="112">
        <v>15.35</v>
      </c>
      <c r="D3033" s="112">
        <v>15.8</v>
      </c>
      <c r="E3033" s="112">
        <v>16.55</v>
      </c>
      <c r="F3033" s="112">
        <v>17.05</v>
      </c>
      <c r="G3033" s="112">
        <v>17.45</v>
      </c>
      <c r="H3033" s="113">
        <v>17.8</v>
      </c>
      <c r="I3033" s="90">
        <f t="shared" si="1718"/>
        <v>14.818</v>
      </c>
      <c r="J3033" s="90">
        <f t="shared" si="1719"/>
        <v>15.458</v>
      </c>
      <c r="K3033" s="114">
        <v>19</v>
      </c>
      <c r="L3033" s="115">
        <v>0.04</v>
      </c>
      <c r="M3033" s="90">
        <v>12.89</v>
      </c>
      <c r="N3033" s="90">
        <v>13.27</v>
      </c>
      <c r="O3033" s="90">
        <v>15.22</v>
      </c>
      <c r="P3033" s="90">
        <v>16.739999999999998</v>
      </c>
      <c r="Q3033" s="90">
        <v>18.48</v>
      </c>
      <c r="R3033" s="63">
        <f t="shared" si="1707"/>
        <v>5.8000000000000007</v>
      </c>
      <c r="S3033" s="64">
        <f t="shared" si="1729"/>
        <v>-0.11118553248492968</v>
      </c>
      <c r="T3033" s="65">
        <f t="shared" si="1725"/>
        <v>0.97136397889977399</v>
      </c>
      <c r="U3033" s="65">
        <f t="shared" si="1725"/>
        <v>0.8718791064388961</v>
      </c>
      <c r="V3033" s="65">
        <f t="shared" si="1708"/>
        <v>0.79271206690561535</v>
      </c>
      <c r="W3033" s="65">
        <f t="shared" si="1709"/>
        <v>0.71807359307359309</v>
      </c>
      <c r="X3033" s="61">
        <f t="shared" si="1720"/>
        <v>4.7781569965870255E-2</v>
      </c>
      <c r="Y3033" s="66">
        <f t="shared" si="1710"/>
        <v>7.5528700906344406E-2</v>
      </c>
      <c r="Z3033" s="61">
        <f t="shared" si="1711"/>
        <v>4.3190713996490791E-2</v>
      </c>
      <c r="AA3033" s="67">
        <f t="shared" si="1712"/>
        <v>14.818</v>
      </c>
      <c r="AB3033" s="68">
        <f t="shared" si="1713"/>
        <v>0.10399397136397896</v>
      </c>
      <c r="AC3033" s="69">
        <f t="shared" si="1714"/>
        <v>0.11665410700828938</v>
      </c>
      <c r="AD3033" s="70">
        <f>_xlfn.PERCENTILE.EXC(AC3033:$AC$5675,0.5)</f>
        <v>7.7394827394827281E-2</v>
      </c>
      <c r="AE3033" s="70">
        <f>_xlfn.PERCENTILE.EXC($AC3033:AC$5675,0.35)</f>
        <v>4.3536833284523159E-2</v>
      </c>
      <c r="AF3033" s="71">
        <f t="shared" si="1726"/>
        <v>5.3848251174690935E-2</v>
      </c>
      <c r="AG3033" s="70">
        <f t="shared" si="1727"/>
        <v>-0.16222423828896765</v>
      </c>
      <c r="AH3033" s="70">
        <f t="shared" si="1728"/>
        <v>-0.22340702194780063</v>
      </c>
      <c r="AI3033" s="61" t="str">
        <f t="shared" si="1723"/>
        <v>Short VOL</v>
      </c>
      <c r="AJ3033" s="68" t="str">
        <f t="shared" si="1724"/>
        <v>Short VOL</v>
      </c>
      <c r="AK3033" s="72"/>
      <c r="AL3033" s="73"/>
      <c r="AM3033" s="72"/>
      <c r="AN3033" s="73"/>
      <c r="AO3033" s="74"/>
      <c r="AP3033" s="20"/>
      <c r="AQ3033" s="74"/>
      <c r="AR3033" s="20"/>
      <c r="AS3033" s="74"/>
      <c r="AT3033" s="20"/>
      <c r="AU3033" s="74" t="str">
        <f t="shared" si="1715"/>
        <v>00631L</v>
      </c>
      <c r="AV3033" s="20">
        <f t="shared" si="1721"/>
        <v>1</v>
      </c>
      <c r="AW3033" s="74" t="str">
        <f t="shared" si="1716"/>
        <v>00631L</v>
      </c>
      <c r="AX3033" s="20">
        <f t="shared" si="1717"/>
        <v>1</v>
      </c>
      <c r="AY3033" s="20">
        <f t="shared" si="1722"/>
        <v>1</v>
      </c>
      <c r="AZ3033" s="116">
        <v>41907</v>
      </c>
      <c r="BA3033" s="116"/>
      <c r="BB3033" s="20"/>
      <c r="BC3033" s="20"/>
      <c r="BD3033" s="76"/>
      <c r="BE3033" s="77"/>
      <c r="BF3033" s="77"/>
    </row>
    <row r="3034" spans="1:58" s="23" customFormat="1" ht="15.75" customHeight="1" x14ac:dyDescent="0.4">
      <c r="A3034" s="116">
        <v>41905</v>
      </c>
      <c r="B3034" s="112">
        <v>15.4</v>
      </c>
      <c r="C3034" s="112">
        <v>15.9</v>
      </c>
      <c r="D3034" s="112">
        <v>16.2</v>
      </c>
      <c r="E3034" s="112">
        <v>16.850000000000001</v>
      </c>
      <c r="F3034" s="112">
        <v>17.350000000000001</v>
      </c>
      <c r="G3034" s="112">
        <v>17.649999999999999</v>
      </c>
      <c r="H3034" s="113">
        <v>18</v>
      </c>
      <c r="I3034" s="90">
        <f t="shared" si="1718"/>
        <v>15.5</v>
      </c>
      <c r="J3034" s="90">
        <f t="shared" si="1719"/>
        <v>15.96</v>
      </c>
      <c r="K3034" s="114">
        <v>20</v>
      </c>
      <c r="L3034" s="115">
        <v>0.04</v>
      </c>
      <c r="M3034" s="90">
        <v>15.6</v>
      </c>
      <c r="N3034" s="90">
        <v>14.93</v>
      </c>
      <c r="O3034" s="90">
        <v>16.07</v>
      </c>
      <c r="P3034" s="90">
        <v>17.309999999999999</v>
      </c>
      <c r="Q3034" s="90">
        <v>18.93</v>
      </c>
      <c r="R3034" s="63">
        <f t="shared" si="1707"/>
        <v>2.8499999999999943</v>
      </c>
      <c r="S3034" s="64">
        <f t="shared" si="1729"/>
        <v>9.0577063550036543E-2</v>
      </c>
      <c r="T3034" s="65">
        <f t="shared" si="1725"/>
        <v>1.0448760884125921</v>
      </c>
      <c r="U3034" s="65">
        <f t="shared" si="1725"/>
        <v>0.92906036092097077</v>
      </c>
      <c r="V3034" s="65">
        <f t="shared" si="1708"/>
        <v>0.86250722125938772</v>
      </c>
      <c r="W3034" s="65">
        <f t="shared" si="1709"/>
        <v>0.7886951928156366</v>
      </c>
      <c r="X3034" s="61">
        <f t="shared" si="1720"/>
        <v>3.2467532467532464E-2</v>
      </c>
      <c r="Y3034" s="66">
        <f t="shared" si="1710"/>
        <v>6.8249258160237303E-2</v>
      </c>
      <c r="Z3034" s="61">
        <f t="shared" si="1711"/>
        <v>2.9677419354838766E-2</v>
      </c>
      <c r="AA3034" s="67">
        <f t="shared" si="1712"/>
        <v>15.5</v>
      </c>
      <c r="AB3034" s="68">
        <f t="shared" si="1713"/>
        <v>3.1480241125251218E-2</v>
      </c>
      <c r="AC3034" s="69">
        <f t="shared" si="1714"/>
        <v>3.8178164768921656E-2</v>
      </c>
      <c r="AD3034" s="70">
        <f>_xlfn.PERCENTILE.EXC(AC3034:$AC$5675,0.5)</f>
        <v>7.7381276131276128E-2</v>
      </c>
      <c r="AE3034" s="70">
        <f>_xlfn.PERCENTILE.EXC($AC3034:AC$5675,0.35)</f>
        <v>4.3513358892853328E-2</v>
      </c>
      <c r="AF3034" s="71">
        <f t="shared" si="1726"/>
        <v>5.3848251174690935E-2</v>
      </c>
      <c r="AG3034" s="70">
        <f t="shared" si="1727"/>
        <v>-0.16222423828896765</v>
      </c>
      <c r="AH3034" s="70">
        <f t="shared" si="1728"/>
        <v>-0.22340702194780063</v>
      </c>
      <c r="AI3034" s="61" t="str">
        <f t="shared" si="1723"/>
        <v>Safety</v>
      </c>
      <c r="AJ3034" s="68" t="str">
        <f t="shared" si="1724"/>
        <v>Safety</v>
      </c>
      <c r="AK3034" s="72"/>
      <c r="AL3034" s="73"/>
      <c r="AM3034" s="72"/>
      <c r="AN3034" s="73"/>
      <c r="AO3034" s="74"/>
      <c r="AP3034" s="20"/>
      <c r="AQ3034" s="74"/>
      <c r="AR3034" s="20"/>
      <c r="AS3034" s="74"/>
      <c r="AT3034" s="20"/>
      <c r="AU3034" s="74" t="str">
        <f t="shared" si="1715"/>
        <v>00635U</v>
      </c>
      <c r="AV3034" s="20">
        <f t="shared" si="1721"/>
        <v>0</v>
      </c>
      <c r="AW3034" s="74" t="str">
        <f t="shared" si="1716"/>
        <v>00635U</v>
      </c>
      <c r="AX3034" s="20">
        <f t="shared" si="1717"/>
        <v>0</v>
      </c>
      <c r="AY3034" s="20">
        <f t="shared" si="1722"/>
        <v>1</v>
      </c>
      <c r="AZ3034" s="116">
        <v>41906</v>
      </c>
      <c r="BA3034" s="116"/>
      <c r="BB3034" s="20"/>
      <c r="BC3034" s="20"/>
      <c r="BD3034" s="76"/>
      <c r="BE3034" s="77"/>
      <c r="BF3034" s="77"/>
    </row>
    <row r="3035" spans="1:58" s="23" customFormat="1" ht="15.75" customHeight="1" x14ac:dyDescent="0.4">
      <c r="A3035" s="116">
        <v>41904</v>
      </c>
      <c r="B3035" s="112">
        <v>14.9</v>
      </c>
      <c r="C3035" s="112">
        <v>15.45</v>
      </c>
      <c r="D3035" s="112">
        <v>15.75</v>
      </c>
      <c r="E3035" s="112">
        <v>16.45</v>
      </c>
      <c r="F3035" s="112">
        <v>16.95</v>
      </c>
      <c r="G3035" s="112">
        <v>17.3</v>
      </c>
      <c r="H3035" s="113">
        <v>17.7</v>
      </c>
      <c r="I3035" s="90">
        <f t="shared" si="1718"/>
        <v>14.988</v>
      </c>
      <c r="J3035" s="90">
        <f t="shared" si="1719"/>
        <v>15.497999999999999</v>
      </c>
      <c r="K3035" s="114">
        <v>21</v>
      </c>
      <c r="L3035" s="115">
        <v>0.04</v>
      </c>
      <c r="M3035" s="90">
        <v>13.46</v>
      </c>
      <c r="N3035" s="90">
        <v>13.69</v>
      </c>
      <c r="O3035" s="90">
        <v>15.26</v>
      </c>
      <c r="P3035" s="90">
        <v>16.88</v>
      </c>
      <c r="Q3035" s="90">
        <v>18.600000000000001</v>
      </c>
      <c r="R3035" s="63">
        <f t="shared" si="1707"/>
        <v>4.990000000000002</v>
      </c>
      <c r="S3035" s="64">
        <f t="shared" si="1729"/>
        <v>0.13047068538398018</v>
      </c>
      <c r="T3035" s="65">
        <f t="shared" si="1725"/>
        <v>0.98319941563184821</v>
      </c>
      <c r="U3035" s="65">
        <f t="shared" si="1725"/>
        <v>0.89711664482306686</v>
      </c>
      <c r="V3035" s="65">
        <f t="shared" si="1708"/>
        <v>0.81101895734597163</v>
      </c>
      <c r="W3035" s="65">
        <f t="shared" si="1709"/>
        <v>0.73602150537634403</v>
      </c>
      <c r="X3035" s="61">
        <f t="shared" si="1720"/>
        <v>3.6912751677852275E-2</v>
      </c>
      <c r="Y3035" s="66">
        <f t="shared" si="1710"/>
        <v>7.598784194528875E-2</v>
      </c>
      <c r="Z3035" s="61">
        <f t="shared" si="1711"/>
        <v>3.4027221777421922E-2</v>
      </c>
      <c r="AA3035" s="67">
        <f t="shared" si="1712"/>
        <v>14.988</v>
      </c>
      <c r="AB3035" s="68">
        <f t="shared" si="1713"/>
        <v>8.8385682980277644E-2</v>
      </c>
      <c r="AC3035" s="69">
        <f t="shared" si="1714"/>
        <v>9.481373265157049E-2</v>
      </c>
      <c r="AD3035" s="70">
        <f>_xlfn.PERCENTILE.EXC(AC3035:$AC$5675,0.5)</f>
        <v>7.7394827394827281E-2</v>
      </c>
      <c r="AE3035" s="70">
        <f>_xlfn.PERCENTILE.EXC($AC3035:AC$5675,0.35)</f>
        <v>4.3556954191668731E-2</v>
      </c>
      <c r="AF3035" s="71">
        <f t="shared" si="1726"/>
        <v>5.3893960357936303E-2</v>
      </c>
      <c r="AG3035" s="70">
        <f t="shared" si="1727"/>
        <v>-0.16222423828896765</v>
      </c>
      <c r="AH3035" s="70">
        <f t="shared" si="1728"/>
        <v>-0.22340702194780063</v>
      </c>
      <c r="AI3035" s="61" t="str">
        <f t="shared" si="1723"/>
        <v>Short VOL</v>
      </c>
      <c r="AJ3035" s="68" t="str">
        <f t="shared" si="1724"/>
        <v>Short VOL</v>
      </c>
      <c r="AK3035" s="72"/>
      <c r="AL3035" s="73"/>
      <c r="AM3035" s="72"/>
      <c r="AN3035" s="73"/>
      <c r="AO3035" s="74"/>
      <c r="AP3035" s="20"/>
      <c r="AQ3035" s="74"/>
      <c r="AR3035" s="20"/>
      <c r="AS3035" s="74"/>
      <c r="AT3035" s="20"/>
      <c r="AU3035" s="74" t="str">
        <f t="shared" si="1715"/>
        <v>00631L</v>
      </c>
      <c r="AV3035" s="20">
        <f t="shared" si="1721"/>
        <v>1</v>
      </c>
      <c r="AW3035" s="74" t="str">
        <f t="shared" si="1716"/>
        <v>00631L</v>
      </c>
      <c r="AX3035" s="20">
        <f t="shared" si="1717"/>
        <v>1</v>
      </c>
      <c r="AY3035" s="20">
        <f t="shared" si="1722"/>
        <v>1</v>
      </c>
      <c r="AZ3035" s="116">
        <v>41905</v>
      </c>
      <c r="BA3035" s="116"/>
      <c r="BB3035" s="20"/>
      <c r="BC3035" s="20"/>
      <c r="BD3035" s="76"/>
      <c r="BE3035" s="77"/>
      <c r="BF3035" s="77"/>
    </row>
    <row r="3036" spans="1:58" s="23" customFormat="1" ht="15.75" customHeight="1" x14ac:dyDescent="0.4">
      <c r="A3036" s="116">
        <v>41901</v>
      </c>
      <c r="B3036" s="112">
        <v>14.15</v>
      </c>
      <c r="C3036" s="112">
        <v>14.95</v>
      </c>
      <c r="D3036" s="112">
        <v>15.4</v>
      </c>
      <c r="E3036" s="112">
        <v>16.149999999999999</v>
      </c>
      <c r="F3036" s="112">
        <v>16.7</v>
      </c>
      <c r="G3036" s="112">
        <v>17.100000000000001</v>
      </c>
      <c r="H3036" s="113">
        <v>17.55</v>
      </c>
      <c r="I3036" s="90">
        <f t="shared" si="1718"/>
        <v>14.246</v>
      </c>
      <c r="J3036" s="90">
        <f t="shared" si="1719"/>
        <v>15.004</v>
      </c>
      <c r="K3036" s="114">
        <v>22</v>
      </c>
      <c r="L3036" s="115">
        <v>0.04</v>
      </c>
      <c r="M3036" s="90">
        <v>10.41</v>
      </c>
      <c r="N3036" s="90">
        <v>12.11</v>
      </c>
      <c r="O3036" s="90">
        <v>14.38</v>
      </c>
      <c r="P3036" s="90">
        <v>16.079999999999998</v>
      </c>
      <c r="Q3036" s="90">
        <v>18.149999999999999</v>
      </c>
      <c r="R3036" s="63">
        <f t="shared" si="1707"/>
        <v>7.9400000000000013</v>
      </c>
      <c r="S3036" s="64">
        <f t="shared" si="1729"/>
        <v>6.6500415627597734E-3</v>
      </c>
      <c r="T3036" s="65">
        <f t="shared" si="1725"/>
        <v>0.8596201486374897</v>
      </c>
      <c r="U3036" s="65">
        <f t="shared" si="1725"/>
        <v>0.84214186369958266</v>
      </c>
      <c r="V3036" s="65">
        <f t="shared" si="1708"/>
        <v>0.75310945273631846</v>
      </c>
      <c r="W3036" s="65">
        <f t="shared" si="1709"/>
        <v>0.66721763085399455</v>
      </c>
      <c r="X3036" s="61">
        <f t="shared" si="1720"/>
        <v>5.6537102473498156E-2</v>
      </c>
      <c r="Y3036" s="66">
        <f t="shared" si="1710"/>
        <v>8.6687306501548128E-2</v>
      </c>
      <c r="Z3036" s="61">
        <f t="shared" si="1711"/>
        <v>5.3207918012073502E-2</v>
      </c>
      <c r="AA3036" s="67">
        <f t="shared" si="1712"/>
        <v>14.246</v>
      </c>
      <c r="AB3036" s="68">
        <f t="shared" si="1713"/>
        <v>0.16845582163501246</v>
      </c>
      <c r="AC3036" s="69">
        <f t="shared" si="1714"/>
        <v>0.17638315441783659</v>
      </c>
      <c r="AD3036" s="70">
        <f>_xlfn.PERCENTILE.EXC(AC3036:$AC$5675,0.5)</f>
        <v>7.7381276131276128E-2</v>
      </c>
      <c r="AE3036" s="70">
        <f>_xlfn.PERCENTILE.EXC($AC3036:AC$5675,0.35)</f>
        <v>4.3533479799998893E-2</v>
      </c>
      <c r="AF3036" s="71">
        <f t="shared" si="1726"/>
        <v>5.3893960357936303E-2</v>
      </c>
      <c r="AG3036" s="70">
        <f t="shared" si="1727"/>
        <v>-0.16222423828896765</v>
      </c>
      <c r="AH3036" s="70">
        <f t="shared" si="1728"/>
        <v>-0.22340702194780063</v>
      </c>
      <c r="AI3036" s="61" t="str">
        <f t="shared" si="1723"/>
        <v>Short VOL</v>
      </c>
      <c r="AJ3036" s="68" t="str">
        <f t="shared" si="1724"/>
        <v>Short VOL</v>
      </c>
      <c r="AK3036" s="72"/>
      <c r="AL3036" s="73"/>
      <c r="AM3036" s="72"/>
      <c r="AN3036" s="73"/>
      <c r="AO3036" s="74"/>
      <c r="AP3036" s="20"/>
      <c r="AQ3036" s="74"/>
      <c r="AR3036" s="20"/>
      <c r="AS3036" s="74"/>
      <c r="AT3036" s="20"/>
      <c r="AU3036" s="74" t="str">
        <f t="shared" si="1715"/>
        <v>00631L</v>
      </c>
      <c r="AV3036" s="20">
        <f t="shared" si="1721"/>
        <v>1</v>
      </c>
      <c r="AW3036" s="74" t="str">
        <f t="shared" si="1716"/>
        <v>00631L</v>
      </c>
      <c r="AX3036" s="20">
        <f t="shared" si="1717"/>
        <v>1</v>
      </c>
      <c r="AY3036" s="20">
        <f t="shared" si="1722"/>
        <v>1</v>
      </c>
      <c r="AZ3036" s="116">
        <v>41904</v>
      </c>
      <c r="BA3036" s="116"/>
      <c r="BB3036" s="20"/>
      <c r="BC3036" s="20"/>
      <c r="BD3036" s="76"/>
      <c r="BE3036" s="77"/>
      <c r="BF3036" s="77"/>
    </row>
    <row r="3037" spans="1:58" s="23" customFormat="1" ht="15.75" customHeight="1" x14ac:dyDescent="0.4">
      <c r="A3037" s="116">
        <v>41900</v>
      </c>
      <c r="B3037" s="112">
        <v>14.05</v>
      </c>
      <c r="C3037" s="112">
        <v>14.8</v>
      </c>
      <c r="D3037" s="112">
        <v>15.3</v>
      </c>
      <c r="E3037" s="112">
        <v>16.100000000000001</v>
      </c>
      <c r="F3037" s="112">
        <v>16.649999999999999</v>
      </c>
      <c r="G3037" s="112">
        <v>17</v>
      </c>
      <c r="H3037" s="113">
        <v>17.45</v>
      </c>
      <c r="I3037" s="90">
        <f t="shared" si="1718"/>
        <v>14.110000000000001</v>
      </c>
      <c r="J3037" s="90">
        <f t="shared" si="1719"/>
        <v>14.84</v>
      </c>
      <c r="K3037" s="114">
        <v>23</v>
      </c>
      <c r="L3037" s="115">
        <v>0.04</v>
      </c>
      <c r="M3037" s="90">
        <v>11.05</v>
      </c>
      <c r="N3037" s="90">
        <v>12.03</v>
      </c>
      <c r="O3037" s="90">
        <v>14.23</v>
      </c>
      <c r="P3037" s="90">
        <v>15.98</v>
      </c>
      <c r="Q3037" s="90">
        <v>18.059999999999999</v>
      </c>
      <c r="R3037" s="63">
        <f t="shared" si="1707"/>
        <v>7.1300000000000026</v>
      </c>
      <c r="S3037" s="64">
        <f t="shared" si="1729"/>
        <v>-4.9011857707509959E-2</v>
      </c>
      <c r="T3037" s="65">
        <f t="shared" si="1725"/>
        <v>0.918536990856193</v>
      </c>
      <c r="U3037" s="65">
        <f t="shared" si="1725"/>
        <v>0.84539704848910746</v>
      </c>
      <c r="V3037" s="65">
        <f t="shared" si="1708"/>
        <v>0.75281602002503123</v>
      </c>
      <c r="W3037" s="65">
        <f t="shared" si="1709"/>
        <v>0.66611295681063121</v>
      </c>
      <c r="X3037" s="61">
        <f t="shared" si="1720"/>
        <v>5.3380782918149461E-2</v>
      </c>
      <c r="Y3037" s="66">
        <f t="shared" si="1710"/>
        <v>8.38509316770185E-2</v>
      </c>
      <c r="Z3037" s="61">
        <f t="shared" si="1711"/>
        <v>5.1736357193479701E-2</v>
      </c>
      <c r="AA3037" s="67">
        <f t="shared" si="1712"/>
        <v>14.110000000000001</v>
      </c>
      <c r="AB3037" s="68">
        <f t="shared" si="1713"/>
        <v>0.16791354945968423</v>
      </c>
      <c r="AC3037" s="69">
        <f t="shared" si="1714"/>
        <v>0.17290108063175411</v>
      </c>
      <c r="AD3037" s="70">
        <f>_xlfn.PERCENTILE.EXC(AC3037:$AC$5675,0.5)</f>
        <v>7.736772486772496E-2</v>
      </c>
      <c r="AE3037" s="70">
        <f>_xlfn.PERCENTILE.EXC($AC3037:AC$5675,0.35)</f>
        <v>4.3510005408329069E-2</v>
      </c>
      <c r="AF3037" s="71">
        <f t="shared" si="1726"/>
        <v>5.3893960357936303E-2</v>
      </c>
      <c r="AG3037" s="70">
        <f t="shared" si="1727"/>
        <v>-0.16222423828896765</v>
      </c>
      <c r="AH3037" s="70">
        <f t="shared" si="1728"/>
        <v>-0.22340702194780063</v>
      </c>
      <c r="AI3037" s="61" t="str">
        <f t="shared" si="1723"/>
        <v>Short VOL</v>
      </c>
      <c r="AJ3037" s="68" t="str">
        <f t="shared" si="1724"/>
        <v>Short VOL</v>
      </c>
      <c r="AK3037" s="72"/>
      <c r="AL3037" s="73"/>
      <c r="AM3037" s="72"/>
      <c r="AN3037" s="73"/>
      <c r="AO3037" s="74"/>
      <c r="AP3037" s="20"/>
      <c r="AQ3037" s="74"/>
      <c r="AR3037" s="20"/>
      <c r="AS3037" s="74"/>
      <c r="AT3037" s="20"/>
      <c r="AU3037" s="74" t="str">
        <f t="shared" si="1715"/>
        <v>00631L</v>
      </c>
      <c r="AV3037" s="20">
        <f t="shared" si="1721"/>
        <v>1</v>
      </c>
      <c r="AW3037" s="74" t="str">
        <f t="shared" si="1716"/>
        <v>00631L</v>
      </c>
      <c r="AX3037" s="20">
        <f t="shared" si="1717"/>
        <v>1</v>
      </c>
      <c r="AY3037" s="20">
        <f t="shared" si="1722"/>
        <v>1</v>
      </c>
      <c r="AZ3037" s="116">
        <v>41901</v>
      </c>
      <c r="BA3037" s="116"/>
      <c r="BB3037" s="20"/>
      <c r="BC3037" s="20"/>
      <c r="BD3037" s="76"/>
      <c r="BE3037" s="77"/>
      <c r="BF3037" s="77"/>
    </row>
    <row r="3038" spans="1:58" s="23" customFormat="1" ht="15.75" customHeight="1" x14ac:dyDescent="0.4">
      <c r="A3038" s="116">
        <v>41899</v>
      </c>
      <c r="B3038" s="112">
        <v>14.25</v>
      </c>
      <c r="C3038" s="112">
        <v>14.95</v>
      </c>
      <c r="D3038" s="112">
        <v>15.4</v>
      </c>
      <c r="E3038" s="112">
        <v>16.149999999999999</v>
      </c>
      <c r="F3038" s="112">
        <v>16.649999999999999</v>
      </c>
      <c r="G3038" s="112">
        <v>17.100000000000001</v>
      </c>
      <c r="H3038" s="113">
        <v>17.45</v>
      </c>
      <c r="I3038" s="90">
        <f t="shared" si="1718"/>
        <v>14.278</v>
      </c>
      <c r="J3038" s="90">
        <f t="shared" si="1719"/>
        <v>14.968</v>
      </c>
      <c r="K3038" s="114">
        <v>24</v>
      </c>
      <c r="L3038" s="115">
        <v>0.04</v>
      </c>
      <c r="M3038" s="90">
        <v>11.81</v>
      </c>
      <c r="N3038" s="90">
        <v>12.65</v>
      </c>
      <c r="O3038" s="90">
        <v>14.62</v>
      </c>
      <c r="P3038" s="90">
        <v>16.18</v>
      </c>
      <c r="Q3038" s="90">
        <v>18.22</v>
      </c>
      <c r="R3038" s="63">
        <f t="shared" si="1707"/>
        <v>6.3399999999999963</v>
      </c>
      <c r="S3038" s="64">
        <f t="shared" si="1729"/>
        <v>-6.2843676355066828E-3</v>
      </c>
      <c r="T3038" s="65">
        <f t="shared" si="1725"/>
        <v>0.93359683794466408</v>
      </c>
      <c r="U3038" s="65">
        <f t="shared" si="1725"/>
        <v>0.86525307797537632</v>
      </c>
      <c r="V3038" s="65">
        <f t="shared" si="1708"/>
        <v>0.7818294190358468</v>
      </c>
      <c r="W3038" s="65">
        <f t="shared" si="1709"/>
        <v>0.69429198682766202</v>
      </c>
      <c r="X3038" s="61">
        <f t="shared" si="1720"/>
        <v>4.9122807017543811E-2</v>
      </c>
      <c r="Y3038" s="66">
        <f t="shared" si="1710"/>
        <v>8.0495356037151758E-2</v>
      </c>
      <c r="Z3038" s="61">
        <f t="shared" si="1711"/>
        <v>4.8326096091889585E-2</v>
      </c>
      <c r="AA3038" s="67">
        <f t="shared" si="1712"/>
        <v>14.278</v>
      </c>
      <c r="AB3038" s="68">
        <f t="shared" si="1713"/>
        <v>0.12648221343873514</v>
      </c>
      <c r="AC3038" s="69">
        <f t="shared" si="1714"/>
        <v>0.12869565217391304</v>
      </c>
      <c r="AD3038" s="70">
        <f>_xlfn.PERCENTILE.EXC(AC3038:$AC$5675,0.5)</f>
        <v>7.7352581171838727E-2</v>
      </c>
      <c r="AE3038" s="70">
        <f>_xlfn.PERCENTILE.EXC($AC3038:AC$5675,0.35)</f>
        <v>4.3508318811899427E-2</v>
      </c>
      <c r="AF3038" s="71">
        <f t="shared" si="1726"/>
        <v>5.3893960357936303E-2</v>
      </c>
      <c r="AG3038" s="70">
        <f t="shared" si="1727"/>
        <v>-0.16222423828896765</v>
      </c>
      <c r="AH3038" s="70">
        <f t="shared" si="1728"/>
        <v>-0.22340702194780063</v>
      </c>
      <c r="AI3038" s="61" t="str">
        <f t="shared" si="1723"/>
        <v>Short VOL</v>
      </c>
      <c r="AJ3038" s="68" t="str">
        <f t="shared" si="1724"/>
        <v>Short VOL</v>
      </c>
      <c r="AK3038" s="72"/>
      <c r="AL3038" s="73"/>
      <c r="AM3038" s="72"/>
      <c r="AN3038" s="73"/>
      <c r="AO3038" s="74"/>
      <c r="AP3038" s="20"/>
      <c r="AQ3038" s="74"/>
      <c r="AR3038" s="20"/>
      <c r="AS3038" s="74"/>
      <c r="AT3038" s="20"/>
      <c r="AU3038" s="74" t="str">
        <f t="shared" si="1715"/>
        <v>00631L</v>
      </c>
      <c r="AV3038" s="20">
        <f t="shared" si="1721"/>
        <v>1</v>
      </c>
      <c r="AW3038" s="74" t="str">
        <f t="shared" si="1716"/>
        <v>00631L</v>
      </c>
      <c r="AX3038" s="20">
        <f t="shared" si="1717"/>
        <v>1</v>
      </c>
      <c r="AY3038" s="20">
        <f t="shared" si="1722"/>
        <v>1</v>
      </c>
      <c r="AZ3038" s="116">
        <v>41900</v>
      </c>
      <c r="BA3038" s="116"/>
      <c r="BB3038" s="20"/>
      <c r="BC3038" s="20"/>
      <c r="BD3038" s="76"/>
      <c r="BE3038" s="77"/>
      <c r="BF3038" s="77"/>
    </row>
    <row r="3039" spans="1:58" s="23" customFormat="1" ht="15.75" customHeight="1" x14ac:dyDescent="0.4">
      <c r="A3039" s="116">
        <v>41898</v>
      </c>
      <c r="B3039" s="112">
        <v>13.05</v>
      </c>
      <c r="C3039" s="112">
        <v>14.4</v>
      </c>
      <c r="D3039" s="112">
        <v>14.95</v>
      </c>
      <c r="E3039" s="112">
        <v>15.4</v>
      </c>
      <c r="F3039" s="112">
        <v>16.2</v>
      </c>
      <c r="G3039" s="112">
        <v>16.7</v>
      </c>
      <c r="H3039" s="113">
        <v>17.100000000000001</v>
      </c>
      <c r="I3039" s="90">
        <f t="shared" si="1718"/>
        <v>14.4</v>
      </c>
      <c r="J3039" s="90">
        <f t="shared" si="1719"/>
        <v>14.95</v>
      </c>
      <c r="K3039" s="114">
        <v>0</v>
      </c>
      <c r="L3039" s="115">
        <v>5.2631578947368418E-2</v>
      </c>
      <c r="M3039" s="90">
        <v>13.21</v>
      </c>
      <c r="N3039" s="90">
        <v>12.73</v>
      </c>
      <c r="O3039" s="90">
        <v>14.85</v>
      </c>
      <c r="P3039" s="90">
        <v>16.350000000000001</v>
      </c>
      <c r="Q3039" s="90">
        <v>18.36</v>
      </c>
      <c r="R3039" s="63">
        <f t="shared" ref="R3039:R3102" si="1730">(O3039+P3039)-(N3039+M3039)</f>
        <v>5.2600000000000016</v>
      </c>
      <c r="S3039" s="64">
        <f t="shared" si="1729"/>
        <v>-9.8441926345608985E-2</v>
      </c>
      <c r="T3039" s="65">
        <f t="shared" si="1725"/>
        <v>1.0377062058130402</v>
      </c>
      <c r="U3039" s="65">
        <f t="shared" si="1725"/>
        <v>0.85723905723905724</v>
      </c>
      <c r="V3039" s="65">
        <f t="shared" si="1708"/>
        <v>0.77859327217125374</v>
      </c>
      <c r="W3039" s="65">
        <f t="shared" si="1709"/>
        <v>0.69335511982570808</v>
      </c>
      <c r="X3039" s="61">
        <f t="shared" si="1720"/>
        <v>0.10344827586206894</v>
      </c>
      <c r="Y3039" s="66">
        <f t="shared" si="1710"/>
        <v>0.11038961038961045</v>
      </c>
      <c r="Z3039" s="61">
        <f t="shared" si="1711"/>
        <v>3.8194444444444371E-2</v>
      </c>
      <c r="AA3039" s="67">
        <f t="shared" si="1712"/>
        <v>14.4</v>
      </c>
      <c r="AB3039" s="68">
        <f t="shared" si="1713"/>
        <v>2.5137470542026731E-2</v>
      </c>
      <c r="AC3039" s="69">
        <f t="shared" si="1714"/>
        <v>0.13118617439120187</v>
      </c>
      <c r="AD3039" s="70">
        <f>_xlfn.PERCENTILE.EXC(AC3039:$AC$5675,0.5)</f>
        <v>7.7337437475952495E-2</v>
      </c>
      <c r="AE3039" s="70">
        <f>_xlfn.PERCENTILE.EXC($AC3039:AC$5675,0.35)</f>
        <v>4.3506632215469791E-2</v>
      </c>
      <c r="AF3039" s="71">
        <f t="shared" si="1726"/>
        <v>5.3893960357936303E-2</v>
      </c>
      <c r="AG3039" s="70">
        <f t="shared" si="1727"/>
        <v>-0.16222423828896765</v>
      </c>
      <c r="AH3039" s="70">
        <f t="shared" si="1728"/>
        <v>-0.22340702194780063</v>
      </c>
      <c r="AI3039" s="61" t="str">
        <f t="shared" si="1723"/>
        <v>Short VOL</v>
      </c>
      <c r="AJ3039" s="68" t="str">
        <f t="shared" si="1724"/>
        <v>Short VOL</v>
      </c>
      <c r="AK3039" s="72"/>
      <c r="AL3039" s="73"/>
      <c r="AM3039" s="72"/>
      <c r="AN3039" s="73"/>
      <c r="AO3039" s="74"/>
      <c r="AP3039" s="20"/>
      <c r="AQ3039" s="74"/>
      <c r="AR3039" s="20"/>
      <c r="AS3039" s="74"/>
      <c r="AT3039" s="20"/>
      <c r="AU3039" s="74" t="str">
        <f t="shared" si="1715"/>
        <v>00631L</v>
      </c>
      <c r="AV3039" s="20">
        <f t="shared" si="1721"/>
        <v>1</v>
      </c>
      <c r="AW3039" s="74" t="str">
        <f t="shared" si="1716"/>
        <v>00631L</v>
      </c>
      <c r="AX3039" s="20">
        <f t="shared" si="1717"/>
        <v>1</v>
      </c>
      <c r="AY3039" s="20">
        <f t="shared" si="1722"/>
        <v>1</v>
      </c>
      <c r="AZ3039" s="116">
        <v>41899</v>
      </c>
      <c r="BA3039" s="116"/>
      <c r="BB3039" s="20"/>
      <c r="BC3039" s="20"/>
      <c r="BD3039" s="76"/>
      <c r="BE3039" s="77"/>
      <c r="BF3039" s="77"/>
    </row>
    <row r="3040" spans="1:58" s="23" customFormat="1" ht="15.75" customHeight="1" x14ac:dyDescent="0.4">
      <c r="A3040" s="116">
        <v>41897</v>
      </c>
      <c r="B3040" s="112">
        <v>14.4</v>
      </c>
      <c r="C3040" s="112">
        <v>15.2</v>
      </c>
      <c r="D3040" s="112">
        <v>15.6</v>
      </c>
      <c r="E3040" s="112">
        <v>15.95</v>
      </c>
      <c r="F3040" s="112">
        <v>16.600000000000001</v>
      </c>
      <c r="G3040" s="112">
        <v>17.05</v>
      </c>
      <c r="H3040" s="113">
        <v>17.45</v>
      </c>
      <c r="I3040" s="90">
        <f t="shared" si="1718"/>
        <v>15.157894736842104</v>
      </c>
      <c r="J3040" s="90">
        <f t="shared" si="1719"/>
        <v>15.578947368421053</v>
      </c>
      <c r="K3040" s="114">
        <v>1</v>
      </c>
      <c r="L3040" s="115">
        <v>5.2631578947368418E-2</v>
      </c>
      <c r="M3040" s="90">
        <v>15.27</v>
      </c>
      <c r="N3040" s="90">
        <v>14.12</v>
      </c>
      <c r="O3040" s="90">
        <v>15.58</v>
      </c>
      <c r="P3040" s="90">
        <v>16.88</v>
      </c>
      <c r="Q3040" s="90">
        <v>18.690000000000001</v>
      </c>
      <c r="R3040" s="63">
        <f t="shared" si="1730"/>
        <v>3.0700000000000003</v>
      </c>
      <c r="S3040" s="64">
        <f t="shared" si="1729"/>
        <v>6.0856498873027701E-2</v>
      </c>
      <c r="T3040" s="65">
        <f t="shared" si="1725"/>
        <v>1.0814447592067988</v>
      </c>
      <c r="U3040" s="65">
        <f t="shared" si="1725"/>
        <v>0.9062901155327342</v>
      </c>
      <c r="V3040" s="65">
        <f t="shared" si="1708"/>
        <v>0.8364928909952607</v>
      </c>
      <c r="W3040" s="65">
        <f t="shared" si="1709"/>
        <v>0.75548421615837336</v>
      </c>
      <c r="X3040" s="61">
        <f t="shared" si="1720"/>
        <v>5.5555555555555483E-2</v>
      </c>
      <c r="Y3040" s="66">
        <f t="shared" si="1710"/>
        <v>9.4043887147335428E-2</v>
      </c>
      <c r="Z3040" s="61">
        <f t="shared" si="1711"/>
        <v>2.7777777777777866E-2</v>
      </c>
      <c r="AA3040" s="67">
        <f t="shared" si="1712"/>
        <v>15.157894736842106</v>
      </c>
      <c r="AB3040" s="68">
        <f t="shared" si="1713"/>
        <v>1.9830028328611981E-2</v>
      </c>
      <c r="AC3040" s="69">
        <f t="shared" si="1714"/>
        <v>7.3505292977486328E-2</v>
      </c>
      <c r="AD3040" s="70">
        <f>_xlfn.PERCENTILE.EXC(AC3040:$AC$5675,0.5)</f>
        <v>7.7329056290718887E-2</v>
      </c>
      <c r="AE3040" s="70">
        <f>_xlfn.PERCENTILE.EXC($AC3040:AC$5675,0.35)</f>
        <v>4.3499661119614751E-2</v>
      </c>
      <c r="AF3040" s="71">
        <f t="shared" si="1726"/>
        <v>5.3893960357936303E-2</v>
      </c>
      <c r="AG3040" s="70">
        <f t="shared" si="1727"/>
        <v>-0.16222423828896765</v>
      </c>
      <c r="AH3040" s="70">
        <f t="shared" si="1728"/>
        <v>-0.22340702194780063</v>
      </c>
      <c r="AI3040" s="61" t="str">
        <f t="shared" si="1723"/>
        <v>Safety</v>
      </c>
      <c r="AJ3040" s="68" t="str">
        <f t="shared" si="1724"/>
        <v>Short VOL</v>
      </c>
      <c r="AK3040" s="72"/>
      <c r="AL3040" s="73"/>
      <c r="AM3040" s="72"/>
      <c r="AN3040" s="73"/>
      <c r="AO3040" s="74"/>
      <c r="AP3040" s="20"/>
      <c r="AQ3040" s="74"/>
      <c r="AR3040" s="20"/>
      <c r="AS3040" s="74"/>
      <c r="AT3040" s="20"/>
      <c r="AU3040" s="74" t="str">
        <f t="shared" si="1715"/>
        <v>00631L</v>
      </c>
      <c r="AV3040" s="20">
        <f t="shared" si="1721"/>
        <v>1</v>
      </c>
      <c r="AW3040" s="74" t="str">
        <f t="shared" si="1716"/>
        <v>00631L</v>
      </c>
      <c r="AX3040" s="20">
        <f t="shared" si="1717"/>
        <v>1</v>
      </c>
      <c r="AY3040" s="20">
        <f t="shared" si="1722"/>
        <v>1</v>
      </c>
      <c r="AZ3040" s="116">
        <v>41898</v>
      </c>
      <c r="BA3040" s="116"/>
      <c r="BB3040" s="20"/>
      <c r="BC3040" s="20"/>
      <c r="BD3040" s="76"/>
      <c r="BE3040" s="77"/>
      <c r="BF3040" s="77"/>
    </row>
    <row r="3041" spans="1:58" s="23" customFormat="1" ht="15.75" customHeight="1" x14ac:dyDescent="0.4">
      <c r="A3041" s="116">
        <v>41894</v>
      </c>
      <c r="B3041" s="112">
        <v>14.05</v>
      </c>
      <c r="C3041" s="112">
        <v>14.8</v>
      </c>
      <c r="D3041" s="112">
        <v>15.25</v>
      </c>
      <c r="E3041" s="112">
        <v>15.6</v>
      </c>
      <c r="F3041" s="112">
        <v>16.3</v>
      </c>
      <c r="G3041" s="112">
        <v>16.8</v>
      </c>
      <c r="H3041" s="113">
        <v>17.2</v>
      </c>
      <c r="I3041" s="90">
        <f t="shared" si="1718"/>
        <v>14.721052631578948</v>
      </c>
      <c r="J3041" s="90">
        <f t="shared" si="1719"/>
        <v>15.202631578947368</v>
      </c>
      <c r="K3041" s="114">
        <v>2</v>
      </c>
      <c r="L3041" s="115">
        <v>5.2631578947368418E-2</v>
      </c>
      <c r="M3041" s="90">
        <v>13.28</v>
      </c>
      <c r="N3041" s="90">
        <v>13.31</v>
      </c>
      <c r="O3041" s="90">
        <v>15.04</v>
      </c>
      <c r="P3041" s="90">
        <v>16.52</v>
      </c>
      <c r="Q3041" s="90">
        <v>18.45</v>
      </c>
      <c r="R3041" s="63">
        <f t="shared" si="1730"/>
        <v>4.9699999999999989</v>
      </c>
      <c r="S3041" s="64">
        <f t="shared" si="1729"/>
        <v>3.9843749999999983E-2</v>
      </c>
      <c r="T3041" s="65">
        <f t="shared" si="1725"/>
        <v>0.99774605559729523</v>
      </c>
      <c r="U3041" s="65">
        <f t="shared" si="1725"/>
        <v>0.88497340425531923</v>
      </c>
      <c r="V3041" s="65">
        <f t="shared" si="1708"/>
        <v>0.80569007263922521</v>
      </c>
      <c r="W3041" s="65">
        <f t="shared" si="1709"/>
        <v>0.72140921409214098</v>
      </c>
      <c r="X3041" s="61">
        <f t="shared" si="1720"/>
        <v>5.3380782918149461E-2</v>
      </c>
      <c r="Y3041" s="66">
        <f t="shared" si="1710"/>
        <v>0.10256410256410255</v>
      </c>
      <c r="Z3041" s="61">
        <f t="shared" si="1711"/>
        <v>3.2713621737575964E-2</v>
      </c>
      <c r="AA3041" s="67">
        <f t="shared" si="1712"/>
        <v>14.721052631578949</v>
      </c>
      <c r="AB3041" s="68">
        <f t="shared" si="1713"/>
        <v>5.5597295266716772E-2</v>
      </c>
      <c r="AC3041" s="69">
        <f t="shared" si="1714"/>
        <v>0.10601447269563853</v>
      </c>
      <c r="AD3041" s="70">
        <f>_xlfn.PERCENTILE.EXC(AC3041:$AC$5675,0.5)</f>
        <v>7.7337437475952495E-2</v>
      </c>
      <c r="AE3041" s="70">
        <f>_xlfn.PERCENTILE.EXC($AC3041:AC$5675,0.35)</f>
        <v>4.346098302720737E-2</v>
      </c>
      <c r="AF3041" s="71">
        <f t="shared" si="1726"/>
        <v>5.3893960357936303E-2</v>
      </c>
      <c r="AG3041" s="70">
        <f t="shared" si="1727"/>
        <v>-0.16222423828896765</v>
      </c>
      <c r="AH3041" s="70">
        <f t="shared" si="1728"/>
        <v>-0.22340702194780063</v>
      </c>
      <c r="AI3041" s="61" t="str">
        <f t="shared" si="1723"/>
        <v>Short VOL</v>
      </c>
      <c r="AJ3041" s="68" t="str">
        <f t="shared" si="1724"/>
        <v>Short VOL</v>
      </c>
      <c r="AK3041" s="72"/>
      <c r="AL3041" s="73"/>
      <c r="AM3041" s="72"/>
      <c r="AN3041" s="73"/>
      <c r="AO3041" s="74"/>
      <c r="AP3041" s="20"/>
      <c r="AQ3041" s="74"/>
      <c r="AR3041" s="20"/>
      <c r="AS3041" s="74"/>
      <c r="AT3041" s="20"/>
      <c r="AU3041" s="74" t="str">
        <f t="shared" si="1715"/>
        <v>00631L</v>
      </c>
      <c r="AV3041" s="20">
        <f t="shared" si="1721"/>
        <v>1</v>
      </c>
      <c r="AW3041" s="74" t="str">
        <f t="shared" si="1716"/>
        <v>00631L</v>
      </c>
      <c r="AX3041" s="20">
        <f t="shared" si="1717"/>
        <v>1</v>
      </c>
      <c r="AY3041" s="20">
        <f t="shared" si="1722"/>
        <v>1</v>
      </c>
      <c r="AZ3041" s="116">
        <v>41897</v>
      </c>
      <c r="BA3041" s="116"/>
      <c r="BB3041" s="20"/>
      <c r="BC3041" s="20"/>
      <c r="BD3041" s="76"/>
      <c r="BE3041" s="77"/>
      <c r="BF3041" s="77"/>
    </row>
    <row r="3042" spans="1:58" s="23" customFormat="1" ht="15.75" customHeight="1" x14ac:dyDescent="0.4">
      <c r="A3042" s="116">
        <v>41893</v>
      </c>
      <c r="B3042" s="112">
        <v>13.55</v>
      </c>
      <c r="C3042" s="112">
        <v>14.5</v>
      </c>
      <c r="D3042" s="112">
        <v>15.05</v>
      </c>
      <c r="E3042" s="112">
        <v>15.4</v>
      </c>
      <c r="F3042" s="112">
        <v>16.149999999999999</v>
      </c>
      <c r="G3042" s="112">
        <v>16.649999999999999</v>
      </c>
      <c r="H3042" s="113">
        <v>17.05</v>
      </c>
      <c r="I3042" s="90">
        <f t="shared" si="1718"/>
        <v>14.35</v>
      </c>
      <c r="J3042" s="90">
        <f t="shared" si="1719"/>
        <v>14.963157894736844</v>
      </c>
      <c r="K3042" s="114">
        <v>3</v>
      </c>
      <c r="L3042" s="115">
        <v>5.2631578947368418E-2</v>
      </c>
      <c r="M3042" s="90">
        <v>12.07</v>
      </c>
      <c r="N3042" s="90">
        <v>12.8</v>
      </c>
      <c r="O3042" s="90">
        <v>14.68</v>
      </c>
      <c r="P3042" s="90">
        <v>16.260000000000002</v>
      </c>
      <c r="Q3042" s="90">
        <v>18.3</v>
      </c>
      <c r="R3042" s="63">
        <f t="shared" si="1730"/>
        <v>6.07</v>
      </c>
      <c r="S3042" s="64">
        <f t="shared" si="1729"/>
        <v>-6.2111801242236073E-3</v>
      </c>
      <c r="T3042" s="65">
        <f t="shared" si="1725"/>
        <v>0.94296875000000002</v>
      </c>
      <c r="U3042" s="65">
        <f t="shared" si="1725"/>
        <v>0.87193460490463226</v>
      </c>
      <c r="V3042" s="65">
        <f t="shared" si="1708"/>
        <v>0.78720787207872078</v>
      </c>
      <c r="W3042" s="65">
        <f t="shared" si="1709"/>
        <v>0.69945355191256831</v>
      </c>
      <c r="X3042" s="61">
        <f t="shared" si="1720"/>
        <v>7.0110701107011009E-2</v>
      </c>
      <c r="Y3042" s="66">
        <f t="shared" si="1710"/>
        <v>0.10714285714285716</v>
      </c>
      <c r="Z3042" s="61">
        <f t="shared" si="1711"/>
        <v>4.2728773152393304E-2</v>
      </c>
      <c r="AA3042" s="67">
        <f t="shared" si="1712"/>
        <v>14.349999999999998</v>
      </c>
      <c r="AB3042" s="68">
        <f t="shared" si="1713"/>
        <v>5.859375E-2</v>
      </c>
      <c r="AC3042" s="69">
        <f t="shared" si="1714"/>
        <v>0.12109374999999978</v>
      </c>
      <c r="AD3042" s="70">
        <f>_xlfn.PERCENTILE.EXC(AC3042:$AC$5675,0.5)</f>
        <v>7.7329056290718887E-2</v>
      </c>
      <c r="AE3042" s="70">
        <f>_xlfn.PERCENTILE.EXC($AC3042:AC$5675,0.35)</f>
        <v>4.3422304934799982E-2</v>
      </c>
      <c r="AF3042" s="71">
        <f t="shared" si="1726"/>
        <v>5.3893960357936303E-2</v>
      </c>
      <c r="AG3042" s="70">
        <f t="shared" si="1727"/>
        <v>-0.16222423828896765</v>
      </c>
      <c r="AH3042" s="70">
        <f t="shared" si="1728"/>
        <v>-0.22340702194780063</v>
      </c>
      <c r="AI3042" s="61" t="str">
        <f t="shared" si="1723"/>
        <v>Short VOL</v>
      </c>
      <c r="AJ3042" s="68" t="str">
        <f t="shared" si="1724"/>
        <v>Short VOL</v>
      </c>
      <c r="AK3042" s="72"/>
      <c r="AL3042" s="73"/>
      <c r="AM3042" s="72"/>
      <c r="AN3042" s="73"/>
      <c r="AO3042" s="74"/>
      <c r="AP3042" s="20"/>
      <c r="AQ3042" s="74"/>
      <c r="AR3042" s="20"/>
      <c r="AS3042" s="74"/>
      <c r="AT3042" s="20"/>
      <c r="AU3042" s="74" t="str">
        <f t="shared" si="1715"/>
        <v>00631L</v>
      </c>
      <c r="AV3042" s="20">
        <f t="shared" si="1721"/>
        <v>1</v>
      </c>
      <c r="AW3042" s="74" t="str">
        <f t="shared" si="1716"/>
        <v>00631L</v>
      </c>
      <c r="AX3042" s="20">
        <f t="shared" si="1717"/>
        <v>1</v>
      </c>
      <c r="AY3042" s="20">
        <f t="shared" si="1722"/>
        <v>1</v>
      </c>
      <c r="AZ3042" s="116">
        <v>41894</v>
      </c>
      <c r="BA3042" s="116"/>
      <c r="BB3042" s="20"/>
      <c r="BC3042" s="20"/>
      <c r="BD3042" s="76"/>
      <c r="BE3042" s="77"/>
      <c r="BF3042" s="77"/>
    </row>
    <row r="3043" spans="1:58" s="23" customFormat="1" ht="15.75" customHeight="1" x14ac:dyDescent="0.4">
      <c r="A3043" s="116">
        <v>41892</v>
      </c>
      <c r="B3043" s="112">
        <v>13.7</v>
      </c>
      <c r="C3043" s="112">
        <v>14.5</v>
      </c>
      <c r="D3043" s="112">
        <v>15</v>
      </c>
      <c r="E3043" s="112">
        <v>15.4</v>
      </c>
      <c r="F3043" s="112">
        <v>16.100000000000001</v>
      </c>
      <c r="G3043" s="112">
        <v>16.649999999999999</v>
      </c>
      <c r="H3043" s="113">
        <v>17.05</v>
      </c>
      <c r="I3043" s="90">
        <f t="shared" si="1718"/>
        <v>14.331578947368421</v>
      </c>
      <c r="J3043" s="90">
        <f t="shared" si="1719"/>
        <v>14.894736842105264</v>
      </c>
      <c r="K3043" s="114">
        <v>4</v>
      </c>
      <c r="L3043" s="115">
        <v>5.2631578947368418E-2</v>
      </c>
      <c r="M3043" s="90">
        <v>12.74</v>
      </c>
      <c r="N3043" s="90">
        <v>12.88</v>
      </c>
      <c r="O3043" s="90">
        <v>14.63</v>
      </c>
      <c r="P3043" s="90">
        <v>16.28</v>
      </c>
      <c r="Q3043" s="90">
        <v>18.329999999999998</v>
      </c>
      <c r="R3043" s="63">
        <f t="shared" si="1730"/>
        <v>5.2900000000000027</v>
      </c>
      <c r="S3043" s="64">
        <f t="shared" si="1729"/>
        <v>-4.592592592592587E-2</v>
      </c>
      <c r="T3043" s="65">
        <f t="shared" si="1725"/>
        <v>0.98913043478260865</v>
      </c>
      <c r="U3043" s="65">
        <f t="shared" si="1725"/>
        <v>0.88038277511961727</v>
      </c>
      <c r="V3043" s="65">
        <f t="shared" si="1708"/>
        <v>0.79115479115479115</v>
      </c>
      <c r="W3043" s="65">
        <f t="shared" si="1709"/>
        <v>0.70267321331151134</v>
      </c>
      <c r="X3043" s="61">
        <f t="shared" si="1720"/>
        <v>5.8394160583941659E-2</v>
      </c>
      <c r="Y3043" s="66">
        <f t="shared" si="1710"/>
        <v>0.10714285714285716</v>
      </c>
      <c r="Z3043" s="61">
        <f t="shared" si="1711"/>
        <v>3.9294895336026515E-2</v>
      </c>
      <c r="AA3043" s="67">
        <f t="shared" si="1712"/>
        <v>14.331578947368421</v>
      </c>
      <c r="AB3043" s="68">
        <f t="shared" si="1713"/>
        <v>6.366459627329181E-2</v>
      </c>
      <c r="AC3043" s="69">
        <f t="shared" si="1714"/>
        <v>0.11270022883295183</v>
      </c>
      <c r="AD3043" s="70">
        <f>_xlfn.PERCENTILE.EXC(AC3043:$AC$5675,0.5)</f>
        <v>7.7320675105485279E-2</v>
      </c>
      <c r="AE3043" s="70">
        <f>_xlfn.PERCENTILE.EXC($AC3043:AC$5675,0.35)</f>
        <v>4.3393878866570437E-2</v>
      </c>
      <c r="AF3043" s="71">
        <f t="shared" si="1726"/>
        <v>5.3893960357936303E-2</v>
      </c>
      <c r="AG3043" s="70">
        <f t="shared" si="1727"/>
        <v>-0.16222423828896765</v>
      </c>
      <c r="AH3043" s="70">
        <f t="shared" si="1728"/>
        <v>-0.22340702194780063</v>
      </c>
      <c r="AI3043" s="61" t="str">
        <f t="shared" si="1723"/>
        <v>Short VOL</v>
      </c>
      <c r="AJ3043" s="68" t="str">
        <f t="shared" si="1724"/>
        <v>Short VOL</v>
      </c>
      <c r="AK3043" s="72"/>
      <c r="AL3043" s="73"/>
      <c r="AM3043" s="72"/>
      <c r="AN3043" s="73"/>
      <c r="AO3043" s="74"/>
      <c r="AP3043" s="20"/>
      <c r="AQ3043" s="74"/>
      <c r="AR3043" s="20"/>
      <c r="AS3043" s="74"/>
      <c r="AT3043" s="20"/>
      <c r="AU3043" s="74" t="str">
        <f t="shared" si="1715"/>
        <v>00631L</v>
      </c>
      <c r="AV3043" s="20">
        <f t="shared" si="1721"/>
        <v>1</v>
      </c>
      <c r="AW3043" s="74" t="str">
        <f t="shared" si="1716"/>
        <v>00631L</v>
      </c>
      <c r="AX3043" s="20">
        <f t="shared" si="1717"/>
        <v>1</v>
      </c>
      <c r="AY3043" s="20">
        <f t="shared" si="1722"/>
        <v>1</v>
      </c>
      <c r="AZ3043" s="116">
        <v>41893</v>
      </c>
      <c r="BA3043" s="116"/>
      <c r="BB3043" s="20"/>
      <c r="BC3043" s="20"/>
      <c r="BD3043" s="76"/>
      <c r="BE3043" s="77"/>
      <c r="BF3043" s="77"/>
    </row>
    <row r="3044" spans="1:58" s="23" customFormat="1" ht="15.75" customHeight="1" x14ac:dyDescent="0.4">
      <c r="A3044" s="116">
        <v>41891</v>
      </c>
      <c r="B3044" s="112">
        <v>13.85</v>
      </c>
      <c r="C3044" s="112">
        <v>14.55</v>
      </c>
      <c r="D3044" s="112">
        <v>15.05</v>
      </c>
      <c r="E3044" s="112">
        <v>15.4</v>
      </c>
      <c r="F3044" s="112">
        <v>16.100000000000001</v>
      </c>
      <c r="G3044" s="112">
        <v>16.649999999999999</v>
      </c>
      <c r="H3044" s="113">
        <v>17.05</v>
      </c>
      <c r="I3044" s="90">
        <f t="shared" si="1718"/>
        <v>14.365789473684211</v>
      </c>
      <c r="J3044" s="90">
        <f t="shared" si="1719"/>
        <v>14.918421052631579</v>
      </c>
      <c r="K3044" s="114">
        <v>5</v>
      </c>
      <c r="L3044" s="115">
        <v>5.2631578947368418E-2</v>
      </c>
      <c r="M3044" s="90">
        <v>13.33</v>
      </c>
      <c r="N3044" s="90">
        <v>13.5</v>
      </c>
      <c r="O3044" s="90">
        <v>14.84</v>
      </c>
      <c r="P3044" s="90">
        <v>16.350000000000001</v>
      </c>
      <c r="Q3044" s="90">
        <v>18.46</v>
      </c>
      <c r="R3044" s="63">
        <f t="shared" si="1730"/>
        <v>4.360000000000003</v>
      </c>
      <c r="S3044" s="64">
        <f t="shared" si="1729"/>
        <v>6.6350710900473925E-2</v>
      </c>
      <c r="T3044" s="65">
        <f t="shared" si="1725"/>
        <v>0.9874074074074074</v>
      </c>
      <c r="U3044" s="65">
        <f t="shared" si="1725"/>
        <v>0.90970350404312672</v>
      </c>
      <c r="V3044" s="65">
        <f t="shared" si="1708"/>
        <v>0.82568807339449535</v>
      </c>
      <c r="W3044" s="65">
        <f t="shared" si="1709"/>
        <v>0.73131094257854823</v>
      </c>
      <c r="X3044" s="61">
        <f t="shared" si="1720"/>
        <v>5.0541516245487444E-2</v>
      </c>
      <c r="Y3044" s="66">
        <f t="shared" si="1710"/>
        <v>0.10714285714285716</v>
      </c>
      <c r="Z3044" s="61">
        <f t="shared" si="1711"/>
        <v>3.8468583989741692E-2</v>
      </c>
      <c r="AA3044" s="67">
        <f t="shared" si="1712"/>
        <v>14.365789473684213</v>
      </c>
      <c r="AB3044" s="68">
        <f t="shared" si="1713"/>
        <v>2.5925925925925901E-2</v>
      </c>
      <c r="AC3044" s="69">
        <f t="shared" si="1714"/>
        <v>6.4132553606238013E-2</v>
      </c>
      <c r="AD3044" s="70">
        <f>_xlfn.PERCENTILE.EXC(AC3044:$AC$5675,0.5)</f>
        <v>7.7235589241286012E-2</v>
      </c>
      <c r="AE3044" s="70">
        <f>_xlfn.PERCENTILE.EXC($AC3044:AC$5675,0.35)</f>
        <v>4.3391082858785422E-2</v>
      </c>
      <c r="AF3044" s="71">
        <f t="shared" si="1726"/>
        <v>5.3893960357936303E-2</v>
      </c>
      <c r="AG3044" s="70">
        <f t="shared" si="1727"/>
        <v>-0.16222423828896765</v>
      </c>
      <c r="AH3044" s="70">
        <f t="shared" si="1728"/>
        <v>-0.22340702194780063</v>
      </c>
      <c r="AI3044" s="61" t="str">
        <f t="shared" si="1723"/>
        <v>Safety</v>
      </c>
      <c r="AJ3044" s="68" t="str">
        <f t="shared" si="1724"/>
        <v>Short VOL</v>
      </c>
      <c r="AK3044" s="72"/>
      <c r="AL3044" s="73"/>
      <c r="AM3044" s="72"/>
      <c r="AN3044" s="73"/>
      <c r="AO3044" s="74"/>
      <c r="AP3044" s="20"/>
      <c r="AQ3044" s="74"/>
      <c r="AR3044" s="20"/>
      <c r="AS3044" s="74"/>
      <c r="AT3044" s="20"/>
      <c r="AU3044" s="74" t="str">
        <f t="shared" si="1715"/>
        <v>00631L</v>
      </c>
      <c r="AV3044" s="20">
        <f t="shared" si="1721"/>
        <v>1</v>
      </c>
      <c r="AW3044" s="74" t="str">
        <f t="shared" si="1716"/>
        <v>00631L</v>
      </c>
      <c r="AX3044" s="20">
        <f t="shared" si="1717"/>
        <v>1</v>
      </c>
      <c r="AY3044" s="20">
        <f t="shared" si="1722"/>
        <v>1</v>
      </c>
      <c r="AZ3044" s="116">
        <v>41892</v>
      </c>
      <c r="BA3044" s="116"/>
      <c r="BB3044" s="20"/>
      <c r="BC3044" s="20"/>
      <c r="BD3044" s="76"/>
      <c r="BE3044" s="77"/>
      <c r="BF3044" s="77"/>
    </row>
    <row r="3045" spans="1:58" s="23" customFormat="1" ht="15.75" customHeight="1" x14ac:dyDescent="0.4">
      <c r="A3045" s="116">
        <v>41890</v>
      </c>
      <c r="B3045" s="112">
        <v>13.35</v>
      </c>
      <c r="C3045" s="112">
        <v>14.25</v>
      </c>
      <c r="D3045" s="112">
        <v>14.9</v>
      </c>
      <c r="E3045" s="112">
        <v>15.25</v>
      </c>
      <c r="F3045" s="112">
        <v>16</v>
      </c>
      <c r="G3045" s="112">
        <v>16.5</v>
      </c>
      <c r="H3045" s="113">
        <v>16.899999999999999</v>
      </c>
      <c r="I3045" s="90">
        <f t="shared" si="1718"/>
        <v>13.965789473684211</v>
      </c>
      <c r="J3045" s="90">
        <f t="shared" si="1719"/>
        <v>14.694736842105263</v>
      </c>
      <c r="K3045" s="114">
        <v>6</v>
      </c>
      <c r="L3045" s="115">
        <v>5.2631578947368418E-2</v>
      </c>
      <c r="M3045" s="90">
        <v>12.05</v>
      </c>
      <c r="N3045" s="90">
        <v>12.66</v>
      </c>
      <c r="O3045" s="90">
        <v>14.39</v>
      </c>
      <c r="P3045" s="90">
        <v>16.18</v>
      </c>
      <c r="Q3045" s="90">
        <v>18.16</v>
      </c>
      <c r="R3045" s="63">
        <f t="shared" si="1730"/>
        <v>5.8599999999999994</v>
      </c>
      <c r="S3045" s="64">
        <f t="shared" si="1729"/>
        <v>4.7146401985111684E-2</v>
      </c>
      <c r="T3045" s="65">
        <f t="shared" si="1725"/>
        <v>0.95181674565560825</v>
      </c>
      <c r="U3045" s="65">
        <f t="shared" si="1725"/>
        <v>0.87977762334954823</v>
      </c>
      <c r="V3045" s="65">
        <f t="shared" si="1708"/>
        <v>0.78244746600741655</v>
      </c>
      <c r="W3045" s="65">
        <f t="shared" si="1709"/>
        <v>0.69713656387665202</v>
      </c>
      <c r="X3045" s="61">
        <f t="shared" si="1720"/>
        <v>6.7415730337078678E-2</v>
      </c>
      <c r="Y3045" s="66">
        <f t="shared" si="1710"/>
        <v>0.10819672131147531</v>
      </c>
      <c r="Z3045" s="61">
        <f t="shared" si="1711"/>
        <v>5.2195213868475525E-2</v>
      </c>
      <c r="AA3045" s="67">
        <f t="shared" si="1712"/>
        <v>13.965789473684211</v>
      </c>
      <c r="AB3045" s="68">
        <f t="shared" si="1713"/>
        <v>5.4502369668246405E-2</v>
      </c>
      <c r="AC3045" s="69">
        <f t="shared" si="1714"/>
        <v>0.1031429284110751</v>
      </c>
      <c r="AD3045" s="70">
        <f>_xlfn.PERCENTILE.EXC(AC3045:$AC$5675,0.5)</f>
        <v>7.7320675105485279E-2</v>
      </c>
      <c r="AE3045" s="70">
        <f>_xlfn.PERCENTILE.EXC($AC3045:AC$5675,0.35)</f>
        <v>4.3388286851000414E-2</v>
      </c>
      <c r="AF3045" s="71">
        <f t="shared" si="1726"/>
        <v>5.3893960357936303E-2</v>
      </c>
      <c r="AG3045" s="70">
        <f t="shared" si="1727"/>
        <v>-0.16222423828896765</v>
      </c>
      <c r="AH3045" s="70">
        <f t="shared" si="1728"/>
        <v>-0.22340702194780063</v>
      </c>
      <c r="AI3045" s="61" t="str">
        <f t="shared" si="1723"/>
        <v>Short VOL</v>
      </c>
      <c r="AJ3045" s="68" t="str">
        <f t="shared" si="1724"/>
        <v>Short VOL</v>
      </c>
      <c r="AK3045" s="72"/>
      <c r="AL3045" s="73"/>
      <c r="AM3045" s="72"/>
      <c r="AN3045" s="73"/>
      <c r="AO3045" s="74"/>
      <c r="AP3045" s="20"/>
      <c r="AQ3045" s="74"/>
      <c r="AR3045" s="20"/>
      <c r="AS3045" s="74"/>
      <c r="AT3045" s="20"/>
      <c r="AU3045" s="74" t="str">
        <f t="shared" si="1715"/>
        <v>00631L</v>
      </c>
      <c r="AV3045" s="20">
        <f t="shared" si="1721"/>
        <v>1</v>
      </c>
      <c r="AW3045" s="74" t="str">
        <f t="shared" si="1716"/>
        <v>00631L</v>
      </c>
      <c r="AX3045" s="20">
        <f t="shared" si="1717"/>
        <v>1</v>
      </c>
      <c r="AY3045" s="20">
        <f t="shared" si="1722"/>
        <v>1</v>
      </c>
      <c r="AZ3045" s="116">
        <v>41891</v>
      </c>
      <c r="BA3045" s="116"/>
      <c r="BB3045" s="20"/>
      <c r="BC3045" s="20"/>
      <c r="BD3045" s="76"/>
      <c r="BE3045" s="77"/>
      <c r="BF3045" s="77"/>
    </row>
    <row r="3046" spans="1:58" s="23" customFormat="1" ht="15.75" customHeight="1" x14ac:dyDescent="0.4">
      <c r="A3046" s="116">
        <v>41887</v>
      </c>
      <c r="B3046" s="112">
        <v>13.2</v>
      </c>
      <c r="C3046" s="112">
        <v>14.2</v>
      </c>
      <c r="D3046" s="112">
        <v>14.9</v>
      </c>
      <c r="E3046" s="112">
        <v>15.25</v>
      </c>
      <c r="F3046" s="112">
        <v>16</v>
      </c>
      <c r="G3046" s="112">
        <v>16.5</v>
      </c>
      <c r="H3046" s="113">
        <v>16.899999999999999</v>
      </c>
      <c r="I3046" s="90">
        <f t="shared" si="1718"/>
        <v>13.831578947368421</v>
      </c>
      <c r="J3046" s="90">
        <f t="shared" si="1719"/>
        <v>14.642105263157895</v>
      </c>
      <c r="K3046" s="114">
        <v>7</v>
      </c>
      <c r="L3046" s="115">
        <v>5.2631578947368418E-2</v>
      </c>
      <c r="M3046" s="90">
        <v>10.27</v>
      </c>
      <c r="N3046" s="90">
        <v>12.09</v>
      </c>
      <c r="O3046" s="90">
        <v>14.08</v>
      </c>
      <c r="P3046" s="90">
        <v>15.88</v>
      </c>
      <c r="Q3046" s="90">
        <v>17.899999999999999</v>
      </c>
      <c r="R3046" s="63">
        <f t="shared" si="1730"/>
        <v>7.6000000000000014</v>
      </c>
      <c r="S3046" s="64">
        <f t="shared" si="1729"/>
        <v>-4.3512658227848153E-2</v>
      </c>
      <c r="T3046" s="65">
        <f t="shared" si="1725"/>
        <v>0.84946236559139787</v>
      </c>
      <c r="U3046" s="65">
        <f t="shared" si="1725"/>
        <v>0.85866477272727271</v>
      </c>
      <c r="V3046" s="65">
        <f t="shared" ref="V3046:V3109" si="1731">N3046/P3046</f>
        <v>0.76133501259445835</v>
      </c>
      <c r="W3046" s="65">
        <f t="shared" ref="W3046:W3109" si="1732">N3046/Q3046</f>
        <v>0.67541899441340791</v>
      </c>
      <c r="X3046" s="61">
        <f t="shared" si="1720"/>
        <v>7.575757575757576E-2</v>
      </c>
      <c r="Y3046" s="66">
        <f t="shared" ref="Y3046:Y3109" si="1733">(H3046-E3046)/E3046</f>
        <v>0.10819672131147531</v>
      </c>
      <c r="Z3046" s="61">
        <f t="shared" ref="Z3046:Z3109" si="1734">(J3046-I3046)/I3046</f>
        <v>5.859969558599698E-2</v>
      </c>
      <c r="AA3046" s="67">
        <f t="shared" ref="AA3046:AA3109" si="1735">B3046*(K3046*L3046)+C3046*(1-(K3046*L3046))</f>
        <v>13.831578947368421</v>
      </c>
      <c r="AB3046" s="68">
        <f t="shared" ref="AB3046:AB3109" si="1736">(B3046-N3046)/N3046</f>
        <v>9.1811414392059504E-2</v>
      </c>
      <c r="AC3046" s="69">
        <f t="shared" ref="AC3046:AC3109" si="1737">(AA3046-N3046)/N3046</f>
        <v>0.14405119498498103</v>
      </c>
      <c r="AD3046" s="70">
        <f>_xlfn.PERCENTILE.EXC(AC3046:$AC$5675,0.5)</f>
        <v>7.7235589241286012E-2</v>
      </c>
      <c r="AE3046" s="70">
        <f>_xlfn.PERCENTILE.EXC($AC3046:AC$5675,0.35)</f>
        <v>4.338494385478698E-2</v>
      </c>
      <c r="AF3046" s="71">
        <f t="shared" si="1726"/>
        <v>5.3893960357936303E-2</v>
      </c>
      <c r="AG3046" s="70">
        <f t="shared" si="1727"/>
        <v>-0.16222423828896765</v>
      </c>
      <c r="AH3046" s="70">
        <f t="shared" si="1728"/>
        <v>-0.22340702194780063</v>
      </c>
      <c r="AI3046" s="61" t="str">
        <f t="shared" si="1723"/>
        <v>Short VOL</v>
      </c>
      <c r="AJ3046" s="68" t="str">
        <f t="shared" si="1724"/>
        <v>Short VOL</v>
      </c>
      <c r="AK3046" s="72"/>
      <c r="AL3046" s="73"/>
      <c r="AM3046" s="72"/>
      <c r="AN3046" s="73"/>
      <c r="AO3046" s="74"/>
      <c r="AP3046" s="20"/>
      <c r="AQ3046" s="74"/>
      <c r="AR3046" s="20"/>
      <c r="AS3046" s="74"/>
      <c r="AT3046" s="20"/>
      <c r="AU3046" s="74" t="str">
        <f t="shared" si="1715"/>
        <v>00631L</v>
      </c>
      <c r="AV3046" s="20">
        <f t="shared" si="1721"/>
        <v>1</v>
      </c>
      <c r="AW3046" s="74" t="str">
        <f t="shared" si="1716"/>
        <v>00631L</v>
      </c>
      <c r="AX3046" s="20">
        <f t="shared" si="1717"/>
        <v>1</v>
      </c>
      <c r="AY3046" s="20">
        <f t="shared" si="1722"/>
        <v>1</v>
      </c>
      <c r="AZ3046" s="116">
        <v>41890</v>
      </c>
      <c r="BA3046" s="116"/>
      <c r="BB3046" s="20"/>
      <c r="BC3046" s="20"/>
      <c r="BD3046" s="76"/>
      <c r="BE3046" s="77"/>
      <c r="BF3046" s="77"/>
    </row>
    <row r="3047" spans="1:58" s="23" customFormat="1" ht="15.75" customHeight="1" x14ac:dyDescent="0.4">
      <c r="A3047" s="116">
        <v>41886</v>
      </c>
      <c r="B3047" s="112">
        <v>13.55</v>
      </c>
      <c r="C3047" s="112">
        <v>14.45</v>
      </c>
      <c r="D3047" s="112">
        <v>15.1</v>
      </c>
      <c r="E3047" s="112">
        <v>15.55</v>
      </c>
      <c r="F3047" s="112">
        <v>16.25</v>
      </c>
      <c r="G3047" s="112">
        <v>16.75</v>
      </c>
      <c r="H3047" s="113">
        <v>17.100000000000001</v>
      </c>
      <c r="I3047" s="90">
        <f t="shared" si="1718"/>
        <v>14.071052631578947</v>
      </c>
      <c r="J3047" s="90">
        <f t="shared" si="1719"/>
        <v>14.826315789473684</v>
      </c>
      <c r="K3047" s="114">
        <v>8</v>
      </c>
      <c r="L3047" s="115">
        <v>5.2631578947368418E-2</v>
      </c>
      <c r="M3047" s="90">
        <v>11.8</v>
      </c>
      <c r="N3047" s="90">
        <v>12.64</v>
      </c>
      <c r="O3047" s="90">
        <v>14.54</v>
      </c>
      <c r="P3047" s="90">
        <v>16.16</v>
      </c>
      <c r="Q3047" s="90">
        <v>18.329999999999998</v>
      </c>
      <c r="R3047" s="63">
        <f t="shared" si="1730"/>
        <v>6.259999999999998</v>
      </c>
      <c r="S3047" s="64">
        <f t="shared" si="1729"/>
        <v>2.2653721682847988E-2</v>
      </c>
      <c r="T3047" s="65">
        <f t="shared" si="1725"/>
        <v>0.93354430379746833</v>
      </c>
      <c r="U3047" s="65">
        <f t="shared" si="1725"/>
        <v>0.86932599724896842</v>
      </c>
      <c r="V3047" s="65">
        <f t="shared" si="1731"/>
        <v>0.78217821782178221</v>
      </c>
      <c r="W3047" s="65">
        <f t="shared" si="1732"/>
        <v>0.68957992362247689</v>
      </c>
      <c r="X3047" s="61">
        <f t="shared" si="1720"/>
        <v>6.6420664206641958E-2</v>
      </c>
      <c r="Y3047" s="66">
        <f t="shared" si="1733"/>
        <v>9.9678456591639916E-2</v>
      </c>
      <c r="Z3047" s="61">
        <f t="shared" si="1734"/>
        <v>5.3674957920329142E-2</v>
      </c>
      <c r="AA3047" s="67">
        <f t="shared" si="1735"/>
        <v>14.071052631578947</v>
      </c>
      <c r="AB3047" s="68">
        <f t="shared" si="1736"/>
        <v>7.1993670886075958E-2</v>
      </c>
      <c r="AC3047" s="69">
        <f t="shared" si="1737"/>
        <v>0.11321618920719514</v>
      </c>
      <c r="AD3047" s="70">
        <f>_xlfn.PERCENTILE.EXC(AC3047:$AC$5675,0.5)</f>
        <v>7.7150503377086732E-2</v>
      </c>
      <c r="AE3047" s="70">
        <f>_xlfn.PERCENTILE.EXC($AC3047:AC$5675,0.35)</f>
        <v>4.3380871540668997E-2</v>
      </c>
      <c r="AF3047" s="71">
        <f t="shared" si="1726"/>
        <v>5.3893960357936303E-2</v>
      </c>
      <c r="AG3047" s="70">
        <f t="shared" si="1727"/>
        <v>-0.16222423828896765</v>
      </c>
      <c r="AH3047" s="70">
        <f t="shared" si="1728"/>
        <v>-0.22340702194780063</v>
      </c>
      <c r="AI3047" s="61" t="str">
        <f t="shared" si="1723"/>
        <v>Short VOL</v>
      </c>
      <c r="AJ3047" s="68" t="str">
        <f t="shared" si="1724"/>
        <v>Short VOL</v>
      </c>
      <c r="AK3047" s="72"/>
      <c r="AL3047" s="73"/>
      <c r="AM3047" s="72"/>
      <c r="AN3047" s="73"/>
      <c r="AO3047" s="74"/>
      <c r="AP3047" s="20"/>
      <c r="AQ3047" s="74"/>
      <c r="AR3047" s="20"/>
      <c r="AS3047" s="74"/>
      <c r="AT3047" s="20"/>
      <c r="AU3047" s="74" t="str">
        <f t="shared" si="1715"/>
        <v>00631L</v>
      </c>
      <c r="AV3047" s="20">
        <f t="shared" si="1721"/>
        <v>1</v>
      </c>
      <c r="AW3047" s="74" t="str">
        <f t="shared" si="1716"/>
        <v>00631L</v>
      </c>
      <c r="AX3047" s="20">
        <f t="shared" si="1717"/>
        <v>1</v>
      </c>
      <c r="AY3047" s="20">
        <f t="shared" si="1722"/>
        <v>1</v>
      </c>
      <c r="AZ3047" s="116">
        <v>41887</v>
      </c>
      <c r="BA3047" s="116"/>
      <c r="BB3047" s="20"/>
      <c r="BC3047" s="20"/>
      <c r="BD3047" s="76"/>
      <c r="BE3047" s="77"/>
      <c r="BF3047" s="77"/>
    </row>
    <row r="3048" spans="1:58" s="23" customFormat="1" ht="15.75" customHeight="1" x14ac:dyDescent="0.4">
      <c r="A3048" s="116">
        <v>41885</v>
      </c>
      <c r="B3048" s="112">
        <v>13.5</v>
      </c>
      <c r="C3048" s="112">
        <v>14.5</v>
      </c>
      <c r="D3048" s="112">
        <v>15.15</v>
      </c>
      <c r="E3048" s="112">
        <v>15.6</v>
      </c>
      <c r="F3048" s="112">
        <v>16.3</v>
      </c>
      <c r="G3048" s="112">
        <v>16.850000000000001</v>
      </c>
      <c r="H3048" s="113">
        <v>17.2</v>
      </c>
      <c r="I3048" s="90">
        <f t="shared" si="1718"/>
        <v>14.026315789473685</v>
      </c>
      <c r="J3048" s="90">
        <f t="shared" si="1719"/>
        <v>14.842105263157896</v>
      </c>
      <c r="K3048" s="114">
        <v>9</v>
      </c>
      <c r="L3048" s="115">
        <v>5.2631578947368418E-2</v>
      </c>
      <c r="M3048" s="90">
        <v>10.83</v>
      </c>
      <c r="N3048" s="90">
        <v>12.36</v>
      </c>
      <c r="O3048" s="90">
        <v>14.39</v>
      </c>
      <c r="P3048" s="90">
        <v>16.079999999999998</v>
      </c>
      <c r="Q3048" s="90">
        <v>18.04</v>
      </c>
      <c r="R3048" s="63">
        <f t="shared" si="1730"/>
        <v>7.2800000000000011</v>
      </c>
      <c r="S3048" s="64">
        <f t="shared" si="1729"/>
        <v>8.9795918367346472E-3</v>
      </c>
      <c r="T3048" s="65">
        <f t="shared" si="1725"/>
        <v>0.87621359223300976</v>
      </c>
      <c r="U3048" s="65">
        <f t="shared" si="1725"/>
        <v>0.85892981236970112</v>
      </c>
      <c r="V3048" s="65">
        <f t="shared" si="1731"/>
        <v>0.76865671641791045</v>
      </c>
      <c r="W3048" s="65">
        <f t="shared" si="1732"/>
        <v>0.68514412416851445</v>
      </c>
      <c r="X3048" s="61">
        <f t="shared" si="1720"/>
        <v>7.407407407407407E-2</v>
      </c>
      <c r="Y3048" s="66">
        <f t="shared" si="1733"/>
        <v>0.10256410256410255</v>
      </c>
      <c r="Z3048" s="61">
        <f t="shared" si="1734"/>
        <v>5.8161350844277676E-2</v>
      </c>
      <c r="AA3048" s="67">
        <f t="shared" si="1735"/>
        <v>14.026315789473685</v>
      </c>
      <c r="AB3048" s="68">
        <f t="shared" si="1736"/>
        <v>9.223300970873792E-2</v>
      </c>
      <c r="AC3048" s="69">
        <f t="shared" si="1737"/>
        <v>0.13481519332311373</v>
      </c>
      <c r="AD3048" s="70">
        <f>_xlfn.PERCENTILE.EXC(AC3048:$AC$5675,0.5)</f>
        <v>7.7118018320011181E-2</v>
      </c>
      <c r="AE3048" s="70">
        <f>_xlfn.PERCENTILE.EXC($AC3048:AC$5675,0.35)</f>
        <v>4.3376799226551008E-2</v>
      </c>
      <c r="AF3048" s="71">
        <f t="shared" si="1726"/>
        <v>5.3893960357936303E-2</v>
      </c>
      <c r="AG3048" s="70">
        <f t="shared" si="1727"/>
        <v>-0.16222423828896765</v>
      </c>
      <c r="AH3048" s="70">
        <f t="shared" si="1728"/>
        <v>-0.22340702194780063</v>
      </c>
      <c r="AI3048" s="61" t="str">
        <f t="shared" si="1723"/>
        <v>Short VOL</v>
      </c>
      <c r="AJ3048" s="68" t="str">
        <f t="shared" si="1724"/>
        <v>Short VOL</v>
      </c>
      <c r="AK3048" s="72"/>
      <c r="AL3048" s="73"/>
      <c r="AM3048" s="72"/>
      <c r="AN3048" s="73"/>
      <c r="AO3048" s="74"/>
      <c r="AP3048" s="20"/>
      <c r="AQ3048" s="74"/>
      <c r="AR3048" s="20"/>
      <c r="AS3048" s="74"/>
      <c r="AT3048" s="20"/>
      <c r="AU3048" s="74" t="str">
        <f t="shared" si="1715"/>
        <v>00631L</v>
      </c>
      <c r="AV3048" s="20">
        <f t="shared" si="1721"/>
        <v>1</v>
      </c>
      <c r="AW3048" s="74" t="str">
        <f t="shared" si="1716"/>
        <v>00631L</v>
      </c>
      <c r="AX3048" s="20">
        <f t="shared" si="1717"/>
        <v>1</v>
      </c>
      <c r="AY3048" s="20">
        <f t="shared" si="1722"/>
        <v>1</v>
      </c>
      <c r="AZ3048" s="116">
        <v>41886</v>
      </c>
      <c r="BA3048" s="116"/>
      <c r="BB3048" s="20"/>
      <c r="BC3048" s="20"/>
      <c r="BD3048" s="76"/>
      <c r="BE3048" s="77"/>
      <c r="BF3048" s="77"/>
    </row>
    <row r="3049" spans="1:58" s="23" customFormat="1" ht="15.75" customHeight="1" x14ac:dyDescent="0.4">
      <c r="A3049" s="116">
        <v>41884</v>
      </c>
      <c r="B3049" s="112">
        <v>13.75</v>
      </c>
      <c r="C3049" s="112">
        <v>14.65</v>
      </c>
      <c r="D3049" s="112">
        <v>15.3</v>
      </c>
      <c r="E3049" s="112">
        <v>15.7</v>
      </c>
      <c r="F3049" s="112">
        <v>16.399999999999999</v>
      </c>
      <c r="G3049" s="112">
        <v>16.899999999999999</v>
      </c>
      <c r="H3049" s="113">
        <v>17.25</v>
      </c>
      <c r="I3049" s="90">
        <f t="shared" si="1718"/>
        <v>14.176315789473684</v>
      </c>
      <c r="J3049" s="90">
        <f t="shared" si="1719"/>
        <v>14.957894736842105</v>
      </c>
      <c r="K3049" s="114">
        <v>10</v>
      </c>
      <c r="L3049" s="115">
        <v>5.2631578947368418E-2</v>
      </c>
      <c r="M3049" s="90">
        <v>10.32</v>
      </c>
      <c r="N3049" s="90">
        <v>12.25</v>
      </c>
      <c r="O3049" s="90">
        <v>14.46</v>
      </c>
      <c r="P3049" s="90">
        <v>16.12</v>
      </c>
      <c r="Q3049" s="90">
        <v>18.13</v>
      </c>
      <c r="R3049" s="63">
        <f t="shared" si="1730"/>
        <v>8.0100000000000016</v>
      </c>
      <c r="S3049" s="64">
        <f t="shared" si="1729"/>
        <v>2.253756260434053E-2</v>
      </c>
      <c r="T3049" s="65">
        <f t="shared" si="1725"/>
        <v>0.84244897959183673</v>
      </c>
      <c r="U3049" s="65">
        <f t="shared" si="1725"/>
        <v>0.84716459197786997</v>
      </c>
      <c r="V3049" s="65">
        <f t="shared" si="1731"/>
        <v>0.75992555831265507</v>
      </c>
      <c r="W3049" s="65">
        <f t="shared" si="1732"/>
        <v>0.67567567567567566</v>
      </c>
      <c r="X3049" s="61">
        <f t="shared" si="1720"/>
        <v>6.5454545454545474E-2</v>
      </c>
      <c r="Y3049" s="66">
        <f t="shared" si="1733"/>
        <v>9.8726114649681576E-2</v>
      </c>
      <c r="Z3049" s="61">
        <f t="shared" si="1734"/>
        <v>5.5132726935214448E-2</v>
      </c>
      <c r="AA3049" s="67">
        <f t="shared" si="1735"/>
        <v>14.176315789473684</v>
      </c>
      <c r="AB3049" s="68">
        <f t="shared" si="1736"/>
        <v>0.12244897959183673</v>
      </c>
      <c r="AC3049" s="69">
        <f t="shared" si="1737"/>
        <v>0.15725026852846397</v>
      </c>
      <c r="AD3049" s="70">
        <f>_xlfn.PERCENTILE.EXC(AC3049:$AC$5675,0.5)</f>
        <v>7.7085533262935629E-2</v>
      </c>
      <c r="AE3049" s="70">
        <f>_xlfn.PERCENTILE.EXC($AC3049:AC$5675,0.35)</f>
        <v>4.3302193696891915E-2</v>
      </c>
      <c r="AF3049" s="71">
        <f t="shared" si="1726"/>
        <v>5.3893960357936303E-2</v>
      </c>
      <c r="AG3049" s="70">
        <f t="shared" si="1727"/>
        <v>-0.16222423828896765</v>
      </c>
      <c r="AH3049" s="70">
        <f t="shared" si="1728"/>
        <v>-0.22340702194780063</v>
      </c>
      <c r="AI3049" s="61" t="str">
        <f t="shared" si="1723"/>
        <v>Short VOL</v>
      </c>
      <c r="AJ3049" s="68" t="str">
        <f t="shared" si="1724"/>
        <v>Short VOL</v>
      </c>
      <c r="AK3049" s="72"/>
      <c r="AL3049" s="73"/>
      <c r="AM3049" s="72"/>
      <c r="AN3049" s="73"/>
      <c r="AO3049" s="74"/>
      <c r="AP3049" s="20"/>
      <c r="AQ3049" s="74"/>
      <c r="AR3049" s="20"/>
      <c r="AS3049" s="74"/>
      <c r="AT3049" s="20"/>
      <c r="AU3049" s="74" t="str">
        <f t="shared" si="1715"/>
        <v>00631L</v>
      </c>
      <c r="AV3049" s="20">
        <f t="shared" si="1721"/>
        <v>1</v>
      </c>
      <c r="AW3049" s="74" t="str">
        <f t="shared" si="1716"/>
        <v>00631L</v>
      </c>
      <c r="AX3049" s="20">
        <f t="shared" si="1717"/>
        <v>1</v>
      </c>
      <c r="AY3049" s="20">
        <f t="shared" si="1722"/>
        <v>1</v>
      </c>
      <c r="AZ3049" s="116">
        <v>41885</v>
      </c>
      <c r="BA3049" s="116"/>
      <c r="BB3049" s="20"/>
      <c r="BC3049" s="20"/>
      <c r="BD3049" s="76"/>
      <c r="BE3049" s="77"/>
      <c r="BF3049" s="77"/>
    </row>
    <row r="3050" spans="1:58" s="23" customFormat="1" ht="15.75" customHeight="1" x14ac:dyDescent="0.4">
      <c r="A3050" s="116">
        <v>41880</v>
      </c>
      <c r="B3050" s="112">
        <v>13.8</v>
      </c>
      <c r="C3050" s="112">
        <v>14.55</v>
      </c>
      <c r="D3050" s="112">
        <v>15.2</v>
      </c>
      <c r="E3050" s="112">
        <v>15.55</v>
      </c>
      <c r="F3050" s="112">
        <v>16.3</v>
      </c>
      <c r="G3050" s="112">
        <v>16.8</v>
      </c>
      <c r="H3050" s="113">
        <v>17.2</v>
      </c>
      <c r="I3050" s="90">
        <f t="shared" si="1718"/>
        <v>14.115789473684211</v>
      </c>
      <c r="J3050" s="90">
        <f t="shared" si="1719"/>
        <v>14.823684210526316</v>
      </c>
      <c r="K3050" s="114">
        <v>11</v>
      </c>
      <c r="L3050" s="115">
        <v>5.2631578947368418E-2</v>
      </c>
      <c r="M3050" s="90">
        <v>10</v>
      </c>
      <c r="N3050" s="90">
        <v>11.98</v>
      </c>
      <c r="O3050" s="90">
        <v>14.27</v>
      </c>
      <c r="P3050" s="90">
        <v>15.99</v>
      </c>
      <c r="Q3050" s="90">
        <v>18.11</v>
      </c>
      <c r="R3050" s="63">
        <f t="shared" si="1730"/>
        <v>8.2799999999999976</v>
      </c>
      <c r="S3050" s="64">
        <f t="shared" si="1729"/>
        <v>-5.8091286307054178E-3</v>
      </c>
      <c r="T3050" s="65">
        <f t="shared" si="1725"/>
        <v>0.8347245409015025</v>
      </c>
      <c r="U3050" s="65">
        <f t="shared" si="1725"/>
        <v>0.83952347582340581</v>
      </c>
      <c r="V3050" s="65">
        <f t="shared" si="1731"/>
        <v>0.74921826141338344</v>
      </c>
      <c r="W3050" s="65">
        <f t="shared" si="1732"/>
        <v>0.66151297625621208</v>
      </c>
      <c r="X3050" s="61">
        <f t="shared" si="1720"/>
        <v>5.434782608695652E-2</v>
      </c>
      <c r="Y3050" s="66">
        <f t="shared" si="1733"/>
        <v>0.10610932475884234</v>
      </c>
      <c r="Z3050" s="61">
        <f t="shared" si="1734"/>
        <v>5.0149142431021615E-2</v>
      </c>
      <c r="AA3050" s="67">
        <f t="shared" si="1735"/>
        <v>14.115789473684211</v>
      </c>
      <c r="AB3050" s="68">
        <f t="shared" si="1736"/>
        <v>0.15191986644407349</v>
      </c>
      <c r="AC3050" s="69">
        <f t="shared" si="1737"/>
        <v>0.17827958878833144</v>
      </c>
      <c r="AD3050" s="70">
        <f>_xlfn.PERCENTILE.EXC(AC3050:$AC$5675,0.5)</f>
        <v>7.7064779210084228E-2</v>
      </c>
      <c r="AE3050" s="70">
        <f>_xlfn.PERCENTILE.EXC($AC3050:AC$5675,0.35)</f>
        <v>4.3174688255577007E-2</v>
      </c>
      <c r="AF3050" s="71">
        <f t="shared" si="1726"/>
        <v>5.3893960357936303E-2</v>
      </c>
      <c r="AG3050" s="70">
        <f t="shared" si="1727"/>
        <v>-0.16222423828896765</v>
      </c>
      <c r="AH3050" s="70">
        <f t="shared" si="1728"/>
        <v>-0.22340702194780063</v>
      </c>
      <c r="AI3050" s="61" t="str">
        <f t="shared" si="1723"/>
        <v>Short VOL</v>
      </c>
      <c r="AJ3050" s="68" t="str">
        <f t="shared" si="1724"/>
        <v>Short VOL</v>
      </c>
      <c r="AK3050" s="72"/>
      <c r="AL3050" s="73"/>
      <c r="AM3050" s="72"/>
      <c r="AN3050" s="73"/>
      <c r="AO3050" s="74"/>
      <c r="AP3050" s="20"/>
      <c r="AQ3050" s="74"/>
      <c r="AR3050" s="20"/>
      <c r="AS3050" s="74"/>
      <c r="AT3050" s="20"/>
      <c r="AU3050" s="74" t="str">
        <f t="shared" si="1715"/>
        <v>00631L</v>
      </c>
      <c r="AV3050" s="20">
        <f t="shared" si="1721"/>
        <v>1</v>
      </c>
      <c r="AW3050" s="74" t="str">
        <f t="shared" si="1716"/>
        <v>00631L</v>
      </c>
      <c r="AX3050" s="20">
        <f t="shared" si="1717"/>
        <v>1</v>
      </c>
      <c r="AY3050" s="20">
        <f t="shared" si="1722"/>
        <v>1</v>
      </c>
      <c r="AZ3050" s="116">
        <v>41884</v>
      </c>
      <c r="BA3050" s="116"/>
      <c r="BB3050" s="20"/>
      <c r="BC3050" s="20"/>
      <c r="BD3050" s="76"/>
      <c r="BE3050" s="77"/>
      <c r="BF3050" s="77"/>
    </row>
    <row r="3051" spans="1:58" s="23" customFormat="1" ht="15.75" customHeight="1" x14ac:dyDescent="0.4">
      <c r="A3051" s="116">
        <v>41879</v>
      </c>
      <c r="B3051" s="112">
        <v>13.6</v>
      </c>
      <c r="C3051" s="112">
        <v>14.45</v>
      </c>
      <c r="D3051" s="112">
        <v>15.1</v>
      </c>
      <c r="E3051" s="112">
        <v>15.5</v>
      </c>
      <c r="F3051" s="112">
        <v>16.3</v>
      </c>
      <c r="G3051" s="112">
        <v>16.8</v>
      </c>
      <c r="H3051" s="113">
        <v>17.2</v>
      </c>
      <c r="I3051" s="90">
        <f t="shared" si="1718"/>
        <v>13.913157894736841</v>
      </c>
      <c r="J3051" s="90">
        <f t="shared" si="1719"/>
        <v>14.689473684210526</v>
      </c>
      <c r="K3051" s="114">
        <v>12</v>
      </c>
      <c r="L3051" s="115">
        <v>5.2631578947368418E-2</v>
      </c>
      <c r="M3051" s="90">
        <v>10.34</v>
      </c>
      <c r="N3051" s="90">
        <v>12.05</v>
      </c>
      <c r="O3051" s="90">
        <v>14.13</v>
      </c>
      <c r="P3051" s="90">
        <v>15.91</v>
      </c>
      <c r="Q3051" s="90">
        <v>18.100000000000001</v>
      </c>
      <c r="R3051" s="63">
        <f t="shared" si="1730"/>
        <v>7.6499999999999986</v>
      </c>
      <c r="S3051" s="64">
        <f t="shared" si="1729"/>
        <v>2.2920203735144428E-2</v>
      </c>
      <c r="T3051" s="65">
        <f t="shared" si="1725"/>
        <v>0.85809128630705389</v>
      </c>
      <c r="U3051" s="65">
        <f t="shared" si="1725"/>
        <v>0.85279547062986549</v>
      </c>
      <c r="V3051" s="65">
        <f t="shared" si="1731"/>
        <v>0.75738529226901319</v>
      </c>
      <c r="W3051" s="65">
        <f t="shared" si="1732"/>
        <v>0.66574585635359118</v>
      </c>
      <c r="X3051" s="61">
        <f t="shared" si="1720"/>
        <v>6.2499999999999972E-2</v>
      </c>
      <c r="Y3051" s="66">
        <f t="shared" si="1733"/>
        <v>0.10967741935483867</v>
      </c>
      <c r="Z3051" s="61">
        <f t="shared" si="1734"/>
        <v>5.5797238509551789E-2</v>
      </c>
      <c r="AA3051" s="67">
        <f t="shared" si="1735"/>
        <v>13.913157894736843</v>
      </c>
      <c r="AB3051" s="68">
        <f t="shared" si="1736"/>
        <v>0.12863070539419078</v>
      </c>
      <c r="AC3051" s="69">
        <f t="shared" si="1737"/>
        <v>0.15461891242629394</v>
      </c>
      <c r="AD3051" s="70">
        <f>_xlfn.PERCENTILE.EXC(AC3051:$AC$5675,0.5)</f>
        <v>7.704402515723284E-2</v>
      </c>
      <c r="AE3051" s="70">
        <f>_xlfn.PERCENTILE.EXC($AC3051:AC$5675,0.35)</f>
        <v>4.3047182814262105E-2</v>
      </c>
      <c r="AF3051" s="71">
        <f t="shared" si="1726"/>
        <v>5.3893960357936303E-2</v>
      </c>
      <c r="AG3051" s="70">
        <f t="shared" si="1727"/>
        <v>-0.16222423828896765</v>
      </c>
      <c r="AH3051" s="70">
        <f t="shared" si="1728"/>
        <v>-0.22340702194780063</v>
      </c>
      <c r="AI3051" s="61" t="str">
        <f t="shared" si="1723"/>
        <v>Short VOL</v>
      </c>
      <c r="AJ3051" s="68" t="str">
        <f t="shared" si="1724"/>
        <v>Short VOL</v>
      </c>
      <c r="AK3051" s="72"/>
      <c r="AL3051" s="73"/>
      <c r="AM3051" s="72"/>
      <c r="AN3051" s="73"/>
      <c r="AO3051" s="74"/>
      <c r="AP3051" s="20"/>
      <c r="AQ3051" s="74"/>
      <c r="AR3051" s="20"/>
      <c r="AS3051" s="74"/>
      <c r="AT3051" s="20"/>
      <c r="AU3051" s="74" t="str">
        <f t="shared" si="1715"/>
        <v>00631L</v>
      </c>
      <c r="AV3051" s="20">
        <f t="shared" si="1721"/>
        <v>1</v>
      </c>
      <c r="AW3051" s="74" t="str">
        <f t="shared" si="1716"/>
        <v>00631L</v>
      </c>
      <c r="AX3051" s="20">
        <f t="shared" si="1717"/>
        <v>1</v>
      </c>
      <c r="AY3051" s="20">
        <f t="shared" si="1722"/>
        <v>1</v>
      </c>
      <c r="AZ3051" s="116">
        <v>41880</v>
      </c>
      <c r="BA3051" s="116"/>
      <c r="BB3051" s="20"/>
      <c r="BC3051" s="20"/>
      <c r="BD3051" s="76"/>
      <c r="BE3051" s="77"/>
      <c r="BF3051" s="77"/>
    </row>
    <row r="3052" spans="1:58" s="23" customFormat="1" ht="15.75" customHeight="1" x14ac:dyDescent="0.4">
      <c r="A3052" s="116">
        <v>41878</v>
      </c>
      <c r="B3052" s="112">
        <v>13.55</v>
      </c>
      <c r="C3052" s="112">
        <v>14.45</v>
      </c>
      <c r="D3052" s="112">
        <v>15.05</v>
      </c>
      <c r="E3052" s="112">
        <v>15.5</v>
      </c>
      <c r="F3052" s="112">
        <v>16.3</v>
      </c>
      <c r="G3052" s="112">
        <v>16.850000000000001</v>
      </c>
      <c r="H3052" s="113">
        <v>17.25</v>
      </c>
      <c r="I3052" s="90">
        <f t="shared" si="1718"/>
        <v>13.83421052631579</v>
      </c>
      <c r="J3052" s="90">
        <f t="shared" si="1719"/>
        <v>14.639473684210525</v>
      </c>
      <c r="K3052" s="114">
        <v>13</v>
      </c>
      <c r="L3052" s="115">
        <v>5.2631578947368418E-2</v>
      </c>
      <c r="M3052" s="90">
        <v>9.89</v>
      </c>
      <c r="N3052" s="90">
        <v>11.78</v>
      </c>
      <c r="O3052" s="90">
        <v>13.92</v>
      </c>
      <c r="P3052" s="90">
        <v>15.68</v>
      </c>
      <c r="Q3052" s="90">
        <v>17.96</v>
      </c>
      <c r="R3052" s="63">
        <f t="shared" si="1730"/>
        <v>7.93</v>
      </c>
      <c r="S3052" s="64">
        <f t="shared" si="1729"/>
        <v>1.2897678417884658E-2</v>
      </c>
      <c r="T3052" s="65">
        <f t="shared" si="1725"/>
        <v>0.83955857385398991</v>
      </c>
      <c r="U3052" s="65">
        <f t="shared" si="1725"/>
        <v>0.84626436781609193</v>
      </c>
      <c r="V3052" s="65">
        <f t="shared" si="1731"/>
        <v>0.75127551020408156</v>
      </c>
      <c r="W3052" s="65">
        <f t="shared" si="1732"/>
        <v>0.65590200445434288</v>
      </c>
      <c r="X3052" s="61">
        <f t="shared" si="1720"/>
        <v>6.6420664206641958E-2</v>
      </c>
      <c r="Y3052" s="66">
        <f t="shared" si="1733"/>
        <v>0.11290322580645161</v>
      </c>
      <c r="Z3052" s="61">
        <f t="shared" si="1734"/>
        <v>5.8208103481072762E-2</v>
      </c>
      <c r="AA3052" s="67">
        <f t="shared" si="1735"/>
        <v>13.83421052631579</v>
      </c>
      <c r="AB3052" s="68">
        <f t="shared" si="1736"/>
        <v>0.15025466893039061</v>
      </c>
      <c r="AC3052" s="69">
        <f t="shared" si="1737"/>
        <v>0.17438119917791089</v>
      </c>
      <c r="AD3052" s="70">
        <f>_xlfn.PERCENTILE.EXC(AC3052:$AC$5675,0.5)</f>
        <v>7.7040788311539654E-2</v>
      </c>
      <c r="AE3052" s="70">
        <f>_xlfn.PERCENTILE.EXC($AC3052:AC$5675,0.35)</f>
        <v>4.299204040062856E-2</v>
      </c>
      <c r="AF3052" s="71">
        <f t="shared" si="1726"/>
        <v>5.3893960357936303E-2</v>
      </c>
      <c r="AG3052" s="70">
        <f t="shared" si="1727"/>
        <v>-0.16222423828896765</v>
      </c>
      <c r="AH3052" s="70">
        <f t="shared" si="1728"/>
        <v>-0.22340702194780063</v>
      </c>
      <c r="AI3052" s="61" t="str">
        <f t="shared" si="1723"/>
        <v>Short VOL</v>
      </c>
      <c r="AJ3052" s="68" t="str">
        <f t="shared" si="1724"/>
        <v>Short VOL</v>
      </c>
      <c r="AK3052" s="72"/>
      <c r="AL3052" s="73"/>
      <c r="AM3052" s="72"/>
      <c r="AN3052" s="73"/>
      <c r="AO3052" s="74"/>
      <c r="AP3052" s="20"/>
      <c r="AQ3052" s="74"/>
      <c r="AR3052" s="20"/>
      <c r="AS3052" s="74"/>
      <c r="AT3052" s="20"/>
      <c r="AU3052" s="74" t="str">
        <f t="shared" si="1715"/>
        <v>00631L</v>
      </c>
      <c r="AV3052" s="20">
        <f t="shared" si="1721"/>
        <v>1</v>
      </c>
      <c r="AW3052" s="74" t="str">
        <f t="shared" si="1716"/>
        <v>00631L</v>
      </c>
      <c r="AX3052" s="20">
        <f t="shared" si="1717"/>
        <v>1</v>
      </c>
      <c r="AY3052" s="20">
        <f t="shared" si="1722"/>
        <v>1</v>
      </c>
      <c r="AZ3052" s="116">
        <v>41879</v>
      </c>
      <c r="BA3052" s="116"/>
      <c r="BB3052" s="20"/>
      <c r="BC3052" s="20"/>
      <c r="BD3052" s="76"/>
      <c r="BE3052" s="77"/>
      <c r="BF3052" s="77"/>
    </row>
    <row r="3053" spans="1:58" s="23" customFormat="1" ht="15.75" customHeight="1" x14ac:dyDescent="0.4">
      <c r="A3053" s="116">
        <v>41877</v>
      </c>
      <c r="B3053" s="112">
        <v>13.45</v>
      </c>
      <c r="C3053" s="112">
        <v>14.35</v>
      </c>
      <c r="D3053" s="112">
        <v>14.95</v>
      </c>
      <c r="E3053" s="112">
        <v>15.4</v>
      </c>
      <c r="F3053" s="112">
        <v>16.149999999999999</v>
      </c>
      <c r="G3053" s="112">
        <v>16.7</v>
      </c>
      <c r="H3053" s="113">
        <v>17.100000000000001</v>
      </c>
      <c r="I3053" s="90">
        <f t="shared" si="1718"/>
        <v>13.686842105263157</v>
      </c>
      <c r="J3053" s="90">
        <f t="shared" si="1719"/>
        <v>14.507894736842104</v>
      </c>
      <c r="K3053" s="114">
        <v>14</v>
      </c>
      <c r="L3053" s="115">
        <v>5.2631578947368418E-2</v>
      </c>
      <c r="M3053" s="90">
        <v>10.14</v>
      </c>
      <c r="N3053" s="90">
        <v>11.63</v>
      </c>
      <c r="O3053" s="90">
        <v>13.71</v>
      </c>
      <c r="P3053" s="90">
        <v>15.61</v>
      </c>
      <c r="Q3053" s="90">
        <v>17.7</v>
      </c>
      <c r="R3053" s="63">
        <f t="shared" si="1730"/>
        <v>7.5499999999999972</v>
      </c>
      <c r="S3053" s="64">
        <f t="shared" si="1729"/>
        <v>-5.9829059829058558E-3</v>
      </c>
      <c r="T3053" s="65">
        <f t="shared" si="1725"/>
        <v>0.87188306104901114</v>
      </c>
      <c r="U3053" s="65">
        <f t="shared" si="1725"/>
        <v>0.84828592268417213</v>
      </c>
      <c r="V3053" s="65">
        <f t="shared" si="1731"/>
        <v>0.74503523382447157</v>
      </c>
      <c r="W3053" s="65">
        <f t="shared" si="1732"/>
        <v>0.65706214689265541</v>
      </c>
      <c r="X3053" s="61">
        <f t="shared" si="1720"/>
        <v>6.6914498141263976E-2</v>
      </c>
      <c r="Y3053" s="66">
        <f t="shared" si="1733"/>
        <v>0.11038961038961045</v>
      </c>
      <c r="Z3053" s="61">
        <f t="shared" si="1734"/>
        <v>5.9988463756969812E-2</v>
      </c>
      <c r="AA3053" s="67">
        <f t="shared" si="1735"/>
        <v>13.686842105263157</v>
      </c>
      <c r="AB3053" s="68">
        <f t="shared" si="1736"/>
        <v>0.15649183147033521</v>
      </c>
      <c r="AC3053" s="69">
        <f t="shared" si="1737"/>
        <v>0.17685658686699535</v>
      </c>
      <c r="AD3053" s="70">
        <f>_xlfn.PERCENTILE.EXC(AC3053:$AC$5675,0.5)</f>
        <v>7.7037551465846482E-2</v>
      </c>
      <c r="AE3053" s="70">
        <f>_xlfn.PERCENTILE.EXC($AC3053:AC$5675,0.35)</f>
        <v>4.2965843198067538E-2</v>
      </c>
      <c r="AF3053" s="71">
        <f t="shared" si="1726"/>
        <v>5.3893960357936303E-2</v>
      </c>
      <c r="AG3053" s="70">
        <f t="shared" si="1727"/>
        <v>-0.16222423828896765</v>
      </c>
      <c r="AH3053" s="70">
        <f t="shared" si="1728"/>
        <v>-0.22340702194780063</v>
      </c>
      <c r="AI3053" s="61" t="str">
        <f t="shared" si="1723"/>
        <v>Short VOL</v>
      </c>
      <c r="AJ3053" s="68" t="str">
        <f t="shared" si="1724"/>
        <v>Short VOL</v>
      </c>
      <c r="AK3053" s="72"/>
      <c r="AL3053" s="73"/>
      <c r="AM3053" s="72"/>
      <c r="AN3053" s="73"/>
      <c r="AO3053" s="74"/>
      <c r="AP3053" s="20"/>
      <c r="AQ3053" s="74"/>
      <c r="AR3053" s="20"/>
      <c r="AS3053" s="74"/>
      <c r="AT3053" s="20"/>
      <c r="AU3053" s="74" t="str">
        <f t="shared" si="1715"/>
        <v>00631L</v>
      </c>
      <c r="AV3053" s="20">
        <f t="shared" si="1721"/>
        <v>1</v>
      </c>
      <c r="AW3053" s="74" t="str">
        <f t="shared" si="1716"/>
        <v>00631L</v>
      </c>
      <c r="AX3053" s="20">
        <f t="shared" si="1717"/>
        <v>1</v>
      </c>
      <c r="AY3053" s="20">
        <f t="shared" si="1722"/>
        <v>1</v>
      </c>
      <c r="AZ3053" s="116">
        <v>41878</v>
      </c>
      <c r="BA3053" s="116"/>
      <c r="BB3053" s="20"/>
      <c r="BC3053" s="20"/>
      <c r="BD3053" s="76"/>
      <c r="BE3053" s="77"/>
      <c r="BF3053" s="77"/>
    </row>
    <row r="3054" spans="1:58" s="23" customFormat="1" ht="15.75" customHeight="1" x14ac:dyDescent="0.4">
      <c r="A3054" s="116">
        <v>41876</v>
      </c>
      <c r="B3054" s="112">
        <v>13.35</v>
      </c>
      <c r="C3054" s="112">
        <v>14.15</v>
      </c>
      <c r="D3054" s="112">
        <v>14.8</v>
      </c>
      <c r="E3054" s="112">
        <v>15.2</v>
      </c>
      <c r="F3054" s="112">
        <v>15.95</v>
      </c>
      <c r="G3054" s="112">
        <v>16.5</v>
      </c>
      <c r="H3054" s="113">
        <v>16.899999999999999</v>
      </c>
      <c r="I3054" s="90">
        <f t="shared" si="1718"/>
        <v>13.518421052631579</v>
      </c>
      <c r="J3054" s="90">
        <f t="shared" si="1719"/>
        <v>14.286842105263158</v>
      </c>
      <c r="K3054" s="114">
        <v>15</v>
      </c>
      <c r="L3054" s="115">
        <v>5.2631578947368418E-2</v>
      </c>
      <c r="M3054" s="90">
        <v>10.42</v>
      </c>
      <c r="N3054" s="90">
        <v>11.7</v>
      </c>
      <c r="O3054" s="90">
        <v>13.57</v>
      </c>
      <c r="P3054" s="90">
        <v>15.33</v>
      </c>
      <c r="Q3054" s="90">
        <v>17.62</v>
      </c>
      <c r="R3054" s="63">
        <f t="shared" si="1730"/>
        <v>6.7800000000000011</v>
      </c>
      <c r="S3054" s="64">
        <f t="shared" si="1729"/>
        <v>2.00523103748909E-2</v>
      </c>
      <c r="T3054" s="65">
        <f t="shared" si="1725"/>
        <v>0.89059829059829065</v>
      </c>
      <c r="U3054" s="65">
        <f t="shared" si="1725"/>
        <v>0.86219602063375089</v>
      </c>
      <c r="V3054" s="65">
        <f t="shared" si="1731"/>
        <v>0.76320939334637961</v>
      </c>
      <c r="W3054" s="65">
        <f t="shared" si="1732"/>
        <v>0.66401816118047663</v>
      </c>
      <c r="X3054" s="61">
        <f t="shared" si="1720"/>
        <v>5.9925093632958858E-2</v>
      </c>
      <c r="Y3054" s="66">
        <f t="shared" si="1733"/>
        <v>0.11184210526315785</v>
      </c>
      <c r="Z3054" s="61">
        <f t="shared" si="1734"/>
        <v>5.6842515086626445E-2</v>
      </c>
      <c r="AA3054" s="67">
        <f t="shared" si="1735"/>
        <v>13.518421052631577</v>
      </c>
      <c r="AB3054" s="68">
        <f t="shared" si="1736"/>
        <v>0.14102564102564105</v>
      </c>
      <c r="AC3054" s="69">
        <f t="shared" si="1737"/>
        <v>0.15542060278902378</v>
      </c>
      <c r="AD3054" s="70">
        <f>_xlfn.PERCENTILE.EXC(AC3054:$AC$5675,0.5)</f>
        <v>7.6986860839306226E-2</v>
      </c>
      <c r="AE3054" s="70">
        <f>_xlfn.PERCENTILE.EXC($AC3054:AC$5675,0.35)</f>
        <v>4.2939645995506502E-2</v>
      </c>
      <c r="AF3054" s="71">
        <f t="shared" si="1726"/>
        <v>5.3893960357936303E-2</v>
      </c>
      <c r="AG3054" s="70">
        <f t="shared" si="1727"/>
        <v>-0.16222423828896765</v>
      </c>
      <c r="AH3054" s="70">
        <f t="shared" si="1728"/>
        <v>-0.22340702194780063</v>
      </c>
      <c r="AI3054" s="61" t="str">
        <f t="shared" si="1723"/>
        <v>Short VOL</v>
      </c>
      <c r="AJ3054" s="68" t="str">
        <f t="shared" si="1724"/>
        <v>Short VOL</v>
      </c>
      <c r="AK3054" s="72"/>
      <c r="AL3054" s="73"/>
      <c r="AM3054" s="72"/>
      <c r="AN3054" s="73"/>
      <c r="AO3054" s="74"/>
      <c r="AP3054" s="20"/>
      <c r="AQ3054" s="74"/>
      <c r="AR3054" s="20"/>
      <c r="AS3054" s="74"/>
      <c r="AT3054" s="20"/>
      <c r="AU3054" s="74" t="str">
        <f t="shared" si="1715"/>
        <v>00631L</v>
      </c>
      <c r="AV3054" s="20">
        <f t="shared" si="1721"/>
        <v>1</v>
      </c>
      <c r="AW3054" s="74" t="str">
        <f t="shared" si="1716"/>
        <v>00631L</v>
      </c>
      <c r="AX3054" s="20">
        <f t="shared" si="1717"/>
        <v>1</v>
      </c>
      <c r="AY3054" s="20">
        <f t="shared" si="1722"/>
        <v>1</v>
      </c>
      <c r="AZ3054" s="116">
        <v>41877</v>
      </c>
      <c r="BA3054" s="116"/>
      <c r="BB3054" s="20"/>
      <c r="BC3054" s="20"/>
      <c r="BD3054" s="76"/>
      <c r="BE3054" s="77"/>
      <c r="BF3054" s="77"/>
    </row>
    <row r="3055" spans="1:58" s="23" customFormat="1" ht="15.75" customHeight="1" x14ac:dyDescent="0.4">
      <c r="A3055" s="116">
        <v>41873</v>
      </c>
      <c r="B3055" s="112">
        <v>13.5</v>
      </c>
      <c r="C3055" s="112">
        <v>14.25</v>
      </c>
      <c r="D3055" s="112">
        <v>14.85</v>
      </c>
      <c r="E3055" s="112">
        <v>15.25</v>
      </c>
      <c r="F3055" s="112">
        <v>16</v>
      </c>
      <c r="G3055" s="112">
        <v>16.55</v>
      </c>
      <c r="H3055" s="113">
        <v>16.95</v>
      </c>
      <c r="I3055" s="90">
        <f t="shared" si="1718"/>
        <v>13.618421052631579</v>
      </c>
      <c r="J3055" s="90">
        <f t="shared" si="1719"/>
        <v>14.344736842105263</v>
      </c>
      <c r="K3055" s="114">
        <v>16</v>
      </c>
      <c r="L3055" s="115">
        <v>5.2631578947368418E-2</v>
      </c>
      <c r="M3055" s="90">
        <v>10.08</v>
      </c>
      <c r="N3055" s="90">
        <v>11.47</v>
      </c>
      <c r="O3055" s="90">
        <v>13.51</v>
      </c>
      <c r="P3055" s="90">
        <v>15.49</v>
      </c>
      <c r="Q3055" s="90">
        <v>17.7</v>
      </c>
      <c r="R3055" s="63">
        <f t="shared" si="1730"/>
        <v>7.4499999999999993</v>
      </c>
      <c r="S3055" s="64">
        <f t="shared" si="1729"/>
        <v>-2.4659863945578158E-2</v>
      </c>
      <c r="T3055" s="65">
        <f t="shared" si="1725"/>
        <v>0.87881429816913681</v>
      </c>
      <c r="U3055" s="65">
        <f t="shared" si="1725"/>
        <v>0.84900074019245009</v>
      </c>
      <c r="V3055" s="65">
        <f t="shared" si="1731"/>
        <v>0.74047772756617181</v>
      </c>
      <c r="W3055" s="65">
        <f t="shared" si="1732"/>
        <v>0.64802259887005653</v>
      </c>
      <c r="X3055" s="61">
        <f t="shared" si="1720"/>
        <v>5.5555555555555552E-2</v>
      </c>
      <c r="Y3055" s="66">
        <f t="shared" si="1733"/>
        <v>0.11147540983606553</v>
      </c>
      <c r="Z3055" s="61">
        <f t="shared" si="1734"/>
        <v>5.3333333333333337E-2</v>
      </c>
      <c r="AA3055" s="67">
        <f t="shared" si="1735"/>
        <v>13.618421052631579</v>
      </c>
      <c r="AB3055" s="68">
        <f t="shared" si="1736"/>
        <v>0.17698343504795111</v>
      </c>
      <c r="AC3055" s="69">
        <f t="shared" si="1737"/>
        <v>0.18730785114486295</v>
      </c>
      <c r="AD3055" s="70">
        <f>_xlfn.PERCENTILE.EXC(AC3055:$AC$5675,0.5)</f>
        <v>7.6936170212765956E-2</v>
      </c>
      <c r="AE3055" s="70">
        <f>_xlfn.PERCENTILE.EXC($AC3055:AC$5675,0.35)</f>
        <v>4.2918130134678059E-2</v>
      </c>
      <c r="AF3055" s="71">
        <f t="shared" si="1726"/>
        <v>5.3893960357936303E-2</v>
      </c>
      <c r="AG3055" s="70">
        <f t="shared" si="1727"/>
        <v>-0.16222423828896765</v>
      </c>
      <c r="AH3055" s="70">
        <f t="shared" si="1728"/>
        <v>-0.22340702194780063</v>
      </c>
      <c r="AI3055" s="61" t="str">
        <f t="shared" si="1723"/>
        <v>Short VOL</v>
      </c>
      <c r="AJ3055" s="68" t="str">
        <f t="shared" si="1724"/>
        <v>Short VOL</v>
      </c>
      <c r="AK3055" s="72"/>
      <c r="AL3055" s="73"/>
      <c r="AM3055" s="72"/>
      <c r="AN3055" s="73"/>
      <c r="AO3055" s="74"/>
      <c r="AP3055" s="20"/>
      <c r="AQ3055" s="74"/>
      <c r="AR3055" s="20"/>
      <c r="AS3055" s="74"/>
      <c r="AT3055" s="20"/>
      <c r="AU3055" s="74" t="str">
        <f t="shared" si="1715"/>
        <v>00631L</v>
      </c>
      <c r="AV3055" s="20">
        <f t="shared" si="1721"/>
        <v>1</v>
      </c>
      <c r="AW3055" s="74" t="str">
        <f t="shared" si="1716"/>
        <v>00631L</v>
      </c>
      <c r="AX3055" s="20">
        <f t="shared" si="1717"/>
        <v>1</v>
      </c>
      <c r="AY3055" s="20">
        <f t="shared" si="1722"/>
        <v>1</v>
      </c>
      <c r="AZ3055" s="116">
        <v>41876</v>
      </c>
      <c r="BA3055" s="116"/>
      <c r="BB3055" s="20"/>
      <c r="BC3055" s="20"/>
      <c r="BD3055" s="76"/>
      <c r="BE3055" s="77"/>
      <c r="BF3055" s="77"/>
    </row>
    <row r="3056" spans="1:58" s="23" customFormat="1" ht="15.75" customHeight="1" x14ac:dyDescent="0.4">
      <c r="A3056" s="116">
        <v>41872</v>
      </c>
      <c r="B3056" s="112">
        <v>13.4</v>
      </c>
      <c r="C3056" s="112">
        <v>14.15</v>
      </c>
      <c r="D3056" s="112">
        <v>14.8</v>
      </c>
      <c r="E3056" s="112">
        <v>15.2</v>
      </c>
      <c r="F3056" s="112">
        <v>16</v>
      </c>
      <c r="G3056" s="112">
        <v>16.5</v>
      </c>
      <c r="H3056" s="113">
        <v>16.899999999999999</v>
      </c>
      <c r="I3056" s="90">
        <f t="shared" si="1718"/>
        <v>13.478947368421053</v>
      </c>
      <c r="J3056" s="90">
        <f t="shared" si="1719"/>
        <v>14.21842105263158</v>
      </c>
      <c r="K3056" s="114">
        <v>17</v>
      </c>
      <c r="L3056" s="115">
        <v>5.2631578947368418E-2</v>
      </c>
      <c r="M3056" s="90">
        <v>10.94</v>
      </c>
      <c r="N3056" s="90">
        <v>11.76</v>
      </c>
      <c r="O3056" s="90">
        <v>13.53</v>
      </c>
      <c r="P3056" s="90">
        <v>15.5</v>
      </c>
      <c r="Q3056" s="90">
        <v>17.670000000000002</v>
      </c>
      <c r="R3056" s="63">
        <f t="shared" si="1730"/>
        <v>6.3300000000000018</v>
      </c>
      <c r="S3056" s="64">
        <f t="shared" si="1729"/>
        <v>-1.697792869269913E-3</v>
      </c>
      <c r="T3056" s="65">
        <f t="shared" si="1725"/>
        <v>0.93027210884353739</v>
      </c>
      <c r="U3056" s="65">
        <f t="shared" si="1725"/>
        <v>0.86917960088691804</v>
      </c>
      <c r="V3056" s="65">
        <f t="shared" si="1731"/>
        <v>0.7587096774193548</v>
      </c>
      <c r="W3056" s="65">
        <f t="shared" si="1732"/>
        <v>0.66553480475381999</v>
      </c>
      <c r="X3056" s="61">
        <f t="shared" si="1720"/>
        <v>5.5970149253731345E-2</v>
      </c>
      <c r="Y3056" s="66">
        <f t="shared" si="1733"/>
        <v>0.11184210526315785</v>
      </c>
      <c r="Z3056" s="61">
        <f t="shared" si="1734"/>
        <v>5.4861382272549809E-2</v>
      </c>
      <c r="AA3056" s="67">
        <f t="shared" si="1735"/>
        <v>13.478947368421053</v>
      </c>
      <c r="AB3056" s="68">
        <f t="shared" si="1736"/>
        <v>0.13945578231292521</v>
      </c>
      <c r="AC3056" s="69">
        <f t="shared" si="1737"/>
        <v>0.14616899391335492</v>
      </c>
      <c r="AD3056" s="70">
        <f>_xlfn.PERCENTILE.EXC(AC3056:$AC$5675,0.5)</f>
        <v>7.6931313293712777E-2</v>
      </c>
      <c r="AE3056" s="70">
        <f>_xlfn.PERCENTILE.EXC($AC3056:AC$5675,0.35)</f>
        <v>4.2897394497471708E-2</v>
      </c>
      <c r="AF3056" s="71">
        <f t="shared" si="1726"/>
        <v>5.3893960357936303E-2</v>
      </c>
      <c r="AG3056" s="70">
        <f t="shared" si="1727"/>
        <v>-0.16222423828896765</v>
      </c>
      <c r="AH3056" s="70">
        <f t="shared" si="1728"/>
        <v>-0.22340702194780063</v>
      </c>
      <c r="AI3056" s="61" t="str">
        <f t="shared" si="1723"/>
        <v>Short VOL</v>
      </c>
      <c r="AJ3056" s="68" t="str">
        <f t="shared" si="1724"/>
        <v>Short VOL</v>
      </c>
      <c r="AK3056" s="72"/>
      <c r="AL3056" s="73"/>
      <c r="AM3056" s="72"/>
      <c r="AN3056" s="73"/>
      <c r="AO3056" s="74"/>
      <c r="AP3056" s="20"/>
      <c r="AQ3056" s="74"/>
      <c r="AR3056" s="20"/>
      <c r="AS3056" s="74"/>
      <c r="AT3056" s="20"/>
      <c r="AU3056" s="74" t="str">
        <f t="shared" ref="AU3056:AU3119" si="1738">IF(AC3056&gt;AF3056,"00631L",IF(AC3056&lt;AG3056,"Cash","00635U"))</f>
        <v>00631L</v>
      </c>
      <c r="AV3056" s="20">
        <f t="shared" si="1721"/>
        <v>1</v>
      </c>
      <c r="AW3056" s="74" t="str">
        <f t="shared" ref="AW3056:AW3119" si="1739">IF(AC3056&gt;AE3056,"00631L",IF(AC3056&lt;AH3056,"00631L","00635U"))</f>
        <v>00631L</v>
      </c>
      <c r="AX3056" s="20">
        <f t="shared" si="1717"/>
        <v>1</v>
      </c>
      <c r="AY3056" s="20">
        <f t="shared" si="1722"/>
        <v>1</v>
      </c>
      <c r="AZ3056" s="116">
        <v>41873</v>
      </c>
      <c r="BA3056" s="116"/>
      <c r="BB3056" s="20"/>
      <c r="BC3056" s="20"/>
      <c r="BD3056" s="76"/>
      <c r="BE3056" s="77"/>
      <c r="BF3056" s="77"/>
    </row>
    <row r="3057" spans="1:58" s="23" customFormat="1" ht="15.75" customHeight="1" x14ac:dyDescent="0.4">
      <c r="A3057" s="116">
        <v>41871</v>
      </c>
      <c r="B3057" s="112">
        <v>13.5</v>
      </c>
      <c r="C3057" s="112">
        <v>14.2</v>
      </c>
      <c r="D3057" s="112">
        <v>14.8</v>
      </c>
      <c r="E3057" s="112">
        <v>15.2</v>
      </c>
      <c r="F3057" s="112">
        <v>15.9</v>
      </c>
      <c r="G3057" s="112">
        <v>16.45</v>
      </c>
      <c r="H3057" s="113">
        <v>16.850000000000001</v>
      </c>
      <c r="I3057" s="90">
        <f t="shared" si="1718"/>
        <v>13.536842105263158</v>
      </c>
      <c r="J3057" s="90">
        <f t="shared" si="1719"/>
        <v>14.231578947368421</v>
      </c>
      <c r="K3057" s="114">
        <v>18</v>
      </c>
      <c r="L3057" s="115">
        <v>5.2631578947368418E-2</v>
      </c>
      <c r="M3057" s="90">
        <v>10.8</v>
      </c>
      <c r="N3057" s="90">
        <v>11.78</v>
      </c>
      <c r="O3057" s="90">
        <v>13.76</v>
      </c>
      <c r="P3057" s="90">
        <v>15.59</v>
      </c>
      <c r="Q3057" s="90">
        <v>17.78</v>
      </c>
      <c r="R3057" s="63">
        <f t="shared" si="1730"/>
        <v>6.7700000000000031</v>
      </c>
      <c r="S3057" s="64">
        <f t="shared" si="1729"/>
        <v>-3.5217035217035335E-2</v>
      </c>
      <c r="T3057" s="65">
        <f t="shared" si="1725"/>
        <v>0.9168081494057726</v>
      </c>
      <c r="U3057" s="65">
        <f t="shared" si="1725"/>
        <v>0.85610465116279066</v>
      </c>
      <c r="V3057" s="65">
        <f t="shared" si="1731"/>
        <v>0.75561257216164202</v>
      </c>
      <c r="W3057" s="65">
        <f t="shared" si="1732"/>
        <v>0.6625421822272215</v>
      </c>
      <c r="X3057" s="61">
        <f t="shared" si="1720"/>
        <v>5.1851851851851802E-2</v>
      </c>
      <c r="Y3057" s="66">
        <f t="shared" si="1733"/>
        <v>0.10855263157894751</v>
      </c>
      <c r="Z3057" s="61">
        <f t="shared" si="1734"/>
        <v>5.1321928460342107E-2</v>
      </c>
      <c r="AA3057" s="67">
        <f t="shared" si="1735"/>
        <v>13.536842105263158</v>
      </c>
      <c r="AB3057" s="68">
        <f t="shared" si="1736"/>
        <v>0.14601018675721569</v>
      </c>
      <c r="AC3057" s="69">
        <f t="shared" si="1737"/>
        <v>0.14913769993744982</v>
      </c>
      <c r="AD3057" s="70">
        <f>_xlfn.PERCENTILE.EXC(AC3057:$AC$5675,0.5)</f>
        <v>7.6926456374659613E-2</v>
      </c>
      <c r="AE3057" s="70">
        <f>_xlfn.PERCENTILE.EXC($AC3057:AC$5675,0.35)</f>
        <v>4.2876658860265357E-2</v>
      </c>
      <c r="AF3057" s="71">
        <f t="shared" si="1726"/>
        <v>5.3893960357936303E-2</v>
      </c>
      <c r="AG3057" s="70">
        <f t="shared" si="1727"/>
        <v>-0.16222423828896765</v>
      </c>
      <c r="AH3057" s="70">
        <f t="shared" si="1728"/>
        <v>-0.22340702194780063</v>
      </c>
      <c r="AI3057" s="61" t="str">
        <f t="shared" si="1723"/>
        <v>Short VOL</v>
      </c>
      <c r="AJ3057" s="68" t="str">
        <f t="shared" si="1724"/>
        <v>Short VOL</v>
      </c>
      <c r="AK3057" s="72"/>
      <c r="AL3057" s="73"/>
      <c r="AM3057" s="72"/>
      <c r="AN3057" s="73"/>
      <c r="AO3057" s="74"/>
      <c r="AP3057" s="20"/>
      <c r="AQ3057" s="74"/>
      <c r="AR3057" s="20"/>
      <c r="AS3057" s="74"/>
      <c r="AT3057" s="20"/>
      <c r="AU3057" s="74" t="str">
        <f t="shared" si="1738"/>
        <v>00631L</v>
      </c>
      <c r="AV3057" s="20">
        <f t="shared" si="1721"/>
        <v>1</v>
      </c>
      <c r="AW3057" s="74" t="str">
        <f t="shared" si="1739"/>
        <v>00631L</v>
      </c>
      <c r="AX3057" s="20">
        <f t="shared" si="1717"/>
        <v>1</v>
      </c>
      <c r="AY3057" s="20">
        <f t="shared" si="1722"/>
        <v>1</v>
      </c>
      <c r="AZ3057" s="116">
        <v>41872</v>
      </c>
      <c r="BA3057" s="116"/>
      <c r="BB3057" s="20"/>
      <c r="BC3057" s="20"/>
      <c r="BD3057" s="76"/>
      <c r="BE3057" s="77"/>
      <c r="BF3057" s="77"/>
    </row>
    <row r="3058" spans="1:58" s="23" customFormat="1" ht="15.75" customHeight="1" x14ac:dyDescent="0.4">
      <c r="A3058" s="116">
        <v>41870</v>
      </c>
      <c r="B3058" s="112">
        <v>12.2</v>
      </c>
      <c r="C3058" s="112">
        <v>13.5</v>
      </c>
      <c r="D3058" s="112">
        <v>14.1</v>
      </c>
      <c r="E3058" s="112">
        <v>14.7</v>
      </c>
      <c r="F3058" s="112">
        <v>15.1</v>
      </c>
      <c r="G3058" s="112">
        <v>15.9</v>
      </c>
      <c r="H3058" s="113">
        <v>16.45</v>
      </c>
      <c r="I3058" s="90">
        <f t="shared" si="1718"/>
        <v>13.5</v>
      </c>
      <c r="J3058" s="90">
        <f t="shared" si="1719"/>
        <v>14.1</v>
      </c>
      <c r="K3058" s="114">
        <v>0</v>
      </c>
      <c r="L3058" s="115">
        <v>0.04</v>
      </c>
      <c r="M3058" s="90">
        <v>11</v>
      </c>
      <c r="N3058" s="90">
        <v>12.21</v>
      </c>
      <c r="O3058" s="90">
        <v>13.79</v>
      </c>
      <c r="P3058" s="90">
        <v>15.61</v>
      </c>
      <c r="Q3058" s="90">
        <v>17.850000000000001</v>
      </c>
      <c r="R3058" s="63">
        <f t="shared" si="1730"/>
        <v>6.1899999999999977</v>
      </c>
      <c r="S3058" s="64">
        <f t="shared" si="1729"/>
        <v>-8.928571428571383E-3</v>
      </c>
      <c r="T3058" s="65">
        <f t="shared" si="1725"/>
        <v>0.9009009009009008</v>
      </c>
      <c r="U3058" s="65">
        <f t="shared" si="1725"/>
        <v>0.88542422044960123</v>
      </c>
      <c r="V3058" s="65">
        <f t="shared" si="1731"/>
        <v>0.78219090326713658</v>
      </c>
      <c r="W3058" s="65">
        <f t="shared" si="1732"/>
        <v>0.68403361344537816</v>
      </c>
      <c r="X3058" s="61">
        <f t="shared" si="1720"/>
        <v>0.10655737704918039</v>
      </c>
      <c r="Y3058" s="66">
        <f t="shared" si="1733"/>
        <v>0.11904761904761905</v>
      </c>
      <c r="Z3058" s="61">
        <f t="shared" si="1734"/>
        <v>4.4444444444444418E-2</v>
      </c>
      <c r="AA3058" s="67">
        <f t="shared" si="1735"/>
        <v>13.5</v>
      </c>
      <c r="AB3058" s="68">
        <f t="shared" si="1736"/>
        <v>-8.1900081900094699E-4</v>
      </c>
      <c r="AC3058" s="69">
        <f t="shared" si="1737"/>
        <v>0.10565110565110557</v>
      </c>
      <c r="AD3058" s="70">
        <f>_xlfn.PERCENTILE.EXC(AC3058:$AC$5675,0.5)</f>
        <v>7.6849440486585652E-2</v>
      </c>
      <c r="AE3058" s="70">
        <f>_xlfn.PERCENTILE.EXC($AC3058:AC$5675,0.35)</f>
        <v>4.2863655419666309E-2</v>
      </c>
      <c r="AF3058" s="71">
        <f t="shared" si="1726"/>
        <v>5.3893960357936303E-2</v>
      </c>
      <c r="AG3058" s="70">
        <f t="shared" si="1727"/>
        <v>-0.16222423828896765</v>
      </c>
      <c r="AH3058" s="70">
        <f t="shared" si="1728"/>
        <v>-0.22340702194780063</v>
      </c>
      <c r="AI3058" s="61" t="str">
        <f t="shared" si="1723"/>
        <v>Short VOL</v>
      </c>
      <c r="AJ3058" s="68" t="str">
        <f t="shared" si="1724"/>
        <v>Short VOL</v>
      </c>
      <c r="AK3058" s="72"/>
      <c r="AL3058" s="73"/>
      <c r="AM3058" s="72"/>
      <c r="AN3058" s="73"/>
      <c r="AO3058" s="74"/>
      <c r="AP3058" s="20"/>
      <c r="AQ3058" s="74"/>
      <c r="AR3058" s="20"/>
      <c r="AS3058" s="74"/>
      <c r="AT3058" s="20"/>
      <c r="AU3058" s="74" t="str">
        <f t="shared" si="1738"/>
        <v>00631L</v>
      </c>
      <c r="AV3058" s="20">
        <f t="shared" si="1721"/>
        <v>1</v>
      </c>
      <c r="AW3058" s="74" t="str">
        <f t="shared" si="1739"/>
        <v>00631L</v>
      </c>
      <c r="AX3058" s="20">
        <f t="shared" si="1717"/>
        <v>1</v>
      </c>
      <c r="AY3058" s="20">
        <f t="shared" si="1722"/>
        <v>1</v>
      </c>
      <c r="AZ3058" s="116">
        <v>41871</v>
      </c>
      <c r="BA3058" s="116"/>
      <c r="BB3058" s="20"/>
      <c r="BC3058" s="20"/>
      <c r="BD3058" s="76"/>
      <c r="BE3058" s="77"/>
      <c r="BF3058" s="77"/>
    </row>
    <row r="3059" spans="1:58" s="23" customFormat="1" ht="15.75" customHeight="1" x14ac:dyDescent="0.4">
      <c r="A3059" s="116">
        <v>41869</v>
      </c>
      <c r="B3059" s="112">
        <v>12.55</v>
      </c>
      <c r="C3059" s="112">
        <v>13.4</v>
      </c>
      <c r="D3059" s="112">
        <v>14.15</v>
      </c>
      <c r="E3059" s="112">
        <v>14.8</v>
      </c>
      <c r="F3059" s="112">
        <v>15.2</v>
      </c>
      <c r="G3059" s="112">
        <v>16</v>
      </c>
      <c r="H3059" s="113">
        <v>16.55</v>
      </c>
      <c r="I3059" s="90">
        <f t="shared" si="1718"/>
        <v>13.366</v>
      </c>
      <c r="J3059" s="90">
        <f t="shared" si="1719"/>
        <v>14.120000000000001</v>
      </c>
      <c r="K3059" s="114">
        <v>1</v>
      </c>
      <c r="L3059" s="115">
        <v>0.04</v>
      </c>
      <c r="M3059" s="90">
        <v>12.07</v>
      </c>
      <c r="N3059" s="90">
        <v>12.32</v>
      </c>
      <c r="O3059" s="90">
        <v>13.91</v>
      </c>
      <c r="P3059" s="90">
        <v>15.64</v>
      </c>
      <c r="Q3059" s="90">
        <v>17.91</v>
      </c>
      <c r="R3059" s="63">
        <f t="shared" si="1730"/>
        <v>5.16</v>
      </c>
      <c r="S3059" s="64">
        <f t="shared" si="1729"/>
        <v>-6.3117870722433467E-2</v>
      </c>
      <c r="T3059" s="65">
        <f t="shared" si="1725"/>
        <v>0.97970779220779225</v>
      </c>
      <c r="U3059" s="65">
        <f t="shared" si="1725"/>
        <v>0.88569374550682967</v>
      </c>
      <c r="V3059" s="65">
        <f t="shared" si="1731"/>
        <v>0.78772378516624042</v>
      </c>
      <c r="W3059" s="65">
        <f t="shared" si="1732"/>
        <v>0.68788386376326072</v>
      </c>
      <c r="X3059" s="61">
        <f t="shared" si="1720"/>
        <v>6.7729083665338613E-2</v>
      </c>
      <c r="Y3059" s="66">
        <f t="shared" si="1733"/>
        <v>0.11824324324324324</v>
      </c>
      <c r="Z3059" s="61">
        <f t="shared" si="1734"/>
        <v>5.6411791111776251E-2</v>
      </c>
      <c r="AA3059" s="67">
        <f t="shared" si="1735"/>
        <v>13.366</v>
      </c>
      <c r="AB3059" s="68">
        <f t="shared" si="1736"/>
        <v>1.8668831168831203E-2</v>
      </c>
      <c r="AC3059" s="69">
        <f t="shared" si="1737"/>
        <v>8.4902597402597355E-2</v>
      </c>
      <c r="AD3059" s="70">
        <f>_xlfn.PERCENTILE.EXC(AC3059:$AC$5675,0.5)</f>
        <v>7.6772424598511677E-2</v>
      </c>
      <c r="AE3059" s="70">
        <f>_xlfn.PERCENTILE.EXC($AC3059:AC$5675,0.35)</f>
        <v>4.2850651979067254E-2</v>
      </c>
      <c r="AF3059" s="71">
        <f t="shared" si="1726"/>
        <v>5.3893960357936303E-2</v>
      </c>
      <c r="AG3059" s="70">
        <f t="shared" si="1727"/>
        <v>-0.16222423828896765</v>
      </c>
      <c r="AH3059" s="70">
        <f t="shared" si="1728"/>
        <v>-0.22340702194780063</v>
      </c>
      <c r="AI3059" s="61" t="str">
        <f t="shared" si="1723"/>
        <v>Short VOL</v>
      </c>
      <c r="AJ3059" s="68" t="str">
        <f t="shared" si="1724"/>
        <v>Short VOL</v>
      </c>
      <c r="AK3059" s="72"/>
      <c r="AL3059" s="73"/>
      <c r="AM3059" s="72"/>
      <c r="AN3059" s="73"/>
      <c r="AO3059" s="74"/>
      <c r="AP3059" s="20"/>
      <c r="AQ3059" s="74"/>
      <c r="AR3059" s="20"/>
      <c r="AS3059" s="74"/>
      <c r="AT3059" s="20"/>
      <c r="AU3059" s="74" t="str">
        <f t="shared" si="1738"/>
        <v>00631L</v>
      </c>
      <c r="AV3059" s="20">
        <f t="shared" si="1721"/>
        <v>1</v>
      </c>
      <c r="AW3059" s="74" t="str">
        <f t="shared" si="1739"/>
        <v>00631L</v>
      </c>
      <c r="AX3059" s="20">
        <f t="shared" si="1717"/>
        <v>1</v>
      </c>
      <c r="AY3059" s="20">
        <f t="shared" si="1722"/>
        <v>1</v>
      </c>
      <c r="AZ3059" s="116">
        <v>41870</v>
      </c>
      <c r="BA3059" s="116"/>
      <c r="BB3059" s="20"/>
      <c r="BC3059" s="20"/>
      <c r="BD3059" s="76"/>
      <c r="BE3059" s="77"/>
      <c r="BF3059" s="77"/>
    </row>
    <row r="3060" spans="1:58" s="23" customFormat="1" ht="15.75" customHeight="1" x14ac:dyDescent="0.4">
      <c r="A3060" s="116">
        <v>41866</v>
      </c>
      <c r="B3060" s="112">
        <v>13.25</v>
      </c>
      <c r="C3060" s="112">
        <v>13.9</v>
      </c>
      <c r="D3060" s="112">
        <v>14.55</v>
      </c>
      <c r="E3060" s="112">
        <v>15.2</v>
      </c>
      <c r="F3060" s="112">
        <v>15.6</v>
      </c>
      <c r="G3060" s="112">
        <v>16.350000000000001</v>
      </c>
      <c r="H3060" s="113">
        <v>16.850000000000001</v>
      </c>
      <c r="I3060" s="90">
        <f t="shared" si="1718"/>
        <v>13.848000000000001</v>
      </c>
      <c r="J3060" s="90">
        <f t="shared" si="1719"/>
        <v>14.498000000000001</v>
      </c>
      <c r="K3060" s="114">
        <v>2</v>
      </c>
      <c r="L3060" s="115">
        <v>0.04</v>
      </c>
      <c r="M3060" s="90">
        <v>14.34</v>
      </c>
      <c r="N3060" s="90">
        <v>13.15</v>
      </c>
      <c r="O3060" s="90">
        <v>14.42</v>
      </c>
      <c r="P3060" s="90">
        <v>16.22</v>
      </c>
      <c r="Q3060" s="90">
        <v>18.32</v>
      </c>
      <c r="R3060" s="63">
        <f t="shared" si="1730"/>
        <v>3.1499999999999986</v>
      </c>
      <c r="S3060" s="64">
        <f t="shared" si="1729"/>
        <v>5.8776167471819678E-2</v>
      </c>
      <c r="T3060" s="65">
        <f t="shared" si="1725"/>
        <v>1.0904942965779467</v>
      </c>
      <c r="U3060" s="65">
        <f t="shared" si="1725"/>
        <v>0.91192787794729546</v>
      </c>
      <c r="V3060" s="65">
        <f t="shared" si="1731"/>
        <v>0.81072749691738599</v>
      </c>
      <c r="W3060" s="65">
        <f t="shared" si="1732"/>
        <v>0.71779475982532748</v>
      </c>
      <c r="X3060" s="61">
        <f t="shared" si="1720"/>
        <v>4.9056603773584929E-2</v>
      </c>
      <c r="Y3060" s="66">
        <f t="shared" si="1733"/>
        <v>0.10855263157894751</v>
      </c>
      <c r="Z3060" s="61">
        <f t="shared" si="1734"/>
        <v>4.693818601964185E-2</v>
      </c>
      <c r="AA3060" s="67">
        <f t="shared" si="1735"/>
        <v>13.848000000000001</v>
      </c>
      <c r="AB3060" s="68">
        <f t="shared" si="1736"/>
        <v>7.6045627376425586E-3</v>
      </c>
      <c r="AC3060" s="69">
        <f t="shared" si="1737"/>
        <v>5.3079847908745273E-2</v>
      </c>
      <c r="AD3060" s="70">
        <f>_xlfn.PERCENTILE.EXC(AC3060:$AC$5675,0.5)</f>
        <v>7.6716820048813555E-2</v>
      </c>
      <c r="AE3060" s="70">
        <f>_xlfn.PERCENTILE.EXC($AC3060:AC$5675,0.35)</f>
        <v>4.2838080137218515E-2</v>
      </c>
      <c r="AF3060" s="71">
        <f t="shared" si="1726"/>
        <v>5.3893960357936303E-2</v>
      </c>
      <c r="AG3060" s="70">
        <f t="shared" si="1727"/>
        <v>-0.16222423828896765</v>
      </c>
      <c r="AH3060" s="70">
        <f t="shared" si="1728"/>
        <v>-0.22340702194780063</v>
      </c>
      <c r="AI3060" s="61" t="str">
        <f t="shared" si="1723"/>
        <v>Safety</v>
      </c>
      <c r="AJ3060" s="68" t="str">
        <f t="shared" si="1724"/>
        <v>Safety</v>
      </c>
      <c r="AK3060" s="72"/>
      <c r="AL3060" s="73"/>
      <c r="AM3060" s="72"/>
      <c r="AN3060" s="73"/>
      <c r="AO3060" s="74"/>
      <c r="AP3060" s="20"/>
      <c r="AQ3060" s="74"/>
      <c r="AR3060" s="20"/>
      <c r="AS3060" s="74"/>
      <c r="AT3060" s="20"/>
      <c r="AU3060" s="74" t="str">
        <f t="shared" si="1738"/>
        <v>00635U</v>
      </c>
      <c r="AV3060" s="20">
        <f t="shared" si="1721"/>
        <v>0</v>
      </c>
      <c r="AW3060" s="74" t="str">
        <f t="shared" si="1739"/>
        <v>00631L</v>
      </c>
      <c r="AX3060" s="20">
        <f t="shared" si="1717"/>
        <v>1</v>
      </c>
      <c r="AY3060" s="20">
        <f t="shared" si="1722"/>
        <v>1</v>
      </c>
      <c r="AZ3060" s="116">
        <v>41869</v>
      </c>
      <c r="BA3060" s="116"/>
      <c r="BB3060" s="20"/>
      <c r="BC3060" s="20"/>
      <c r="BD3060" s="76"/>
      <c r="BE3060" s="77"/>
      <c r="BF3060" s="77"/>
    </row>
    <row r="3061" spans="1:58" s="23" customFormat="1" ht="15.75" customHeight="1" x14ac:dyDescent="0.4">
      <c r="A3061" s="116">
        <v>41865</v>
      </c>
      <c r="B3061" s="112">
        <v>12.95</v>
      </c>
      <c r="C3061" s="112">
        <v>13.9</v>
      </c>
      <c r="D3061" s="112">
        <v>14.6</v>
      </c>
      <c r="E3061" s="112">
        <v>15.25</v>
      </c>
      <c r="F3061" s="112">
        <v>15.65</v>
      </c>
      <c r="G3061" s="112">
        <v>16.350000000000001</v>
      </c>
      <c r="H3061" s="113">
        <v>16.850000000000001</v>
      </c>
      <c r="I3061" s="90">
        <f t="shared" si="1718"/>
        <v>13.786</v>
      </c>
      <c r="J3061" s="90">
        <f t="shared" si="1719"/>
        <v>14.516</v>
      </c>
      <c r="K3061" s="114">
        <v>3</v>
      </c>
      <c r="L3061" s="115">
        <v>0.04</v>
      </c>
      <c r="M3061" s="90">
        <v>12.29</v>
      </c>
      <c r="N3061" s="90">
        <v>12.42</v>
      </c>
      <c r="O3061" s="90">
        <v>14.43</v>
      </c>
      <c r="P3061" s="90">
        <v>16.11</v>
      </c>
      <c r="Q3061" s="90">
        <v>18.36</v>
      </c>
      <c r="R3061" s="63">
        <f t="shared" si="1730"/>
        <v>5.8299999999999983</v>
      </c>
      <c r="S3061" s="64">
        <f t="shared" si="1729"/>
        <v>-3.720930232558143E-2</v>
      </c>
      <c r="T3061" s="65">
        <f t="shared" si="1725"/>
        <v>0.98953301127214166</v>
      </c>
      <c r="U3061" s="65">
        <f t="shared" si="1725"/>
        <v>0.86070686070686075</v>
      </c>
      <c r="V3061" s="65">
        <f t="shared" si="1731"/>
        <v>0.77094972067039114</v>
      </c>
      <c r="W3061" s="65">
        <f t="shared" si="1732"/>
        <v>0.67647058823529416</v>
      </c>
      <c r="X3061" s="61">
        <f t="shared" si="1720"/>
        <v>7.3359073359073448E-2</v>
      </c>
      <c r="Y3061" s="66">
        <f t="shared" si="1733"/>
        <v>0.10491803278688534</v>
      </c>
      <c r="Z3061" s="61">
        <f t="shared" si="1734"/>
        <v>5.2952270419265951E-2</v>
      </c>
      <c r="AA3061" s="67">
        <f t="shared" si="1735"/>
        <v>13.786000000000001</v>
      </c>
      <c r="AB3061" s="68">
        <f t="shared" si="1736"/>
        <v>4.2673107890499141E-2</v>
      </c>
      <c r="AC3061" s="69">
        <f t="shared" si="1737"/>
        <v>0.1099838969404188</v>
      </c>
      <c r="AD3061" s="70">
        <f>_xlfn.PERCENTILE.EXC(AC3061:$AC$5675,0.5)</f>
        <v>7.6772424598511677E-2</v>
      </c>
      <c r="AE3061" s="70">
        <f>_xlfn.PERCENTILE.EXC($AC3061:AC$5675,0.35)</f>
        <v>4.2828097887871681E-2</v>
      </c>
      <c r="AF3061" s="71">
        <f t="shared" si="1726"/>
        <v>5.4061761292743163E-2</v>
      </c>
      <c r="AG3061" s="70">
        <f t="shared" si="1727"/>
        <v>-0.16222423828896765</v>
      </c>
      <c r="AH3061" s="70">
        <f t="shared" si="1728"/>
        <v>-0.22340702194780063</v>
      </c>
      <c r="AI3061" s="61" t="str">
        <f t="shared" si="1723"/>
        <v>Short VOL</v>
      </c>
      <c r="AJ3061" s="68" t="str">
        <f t="shared" si="1724"/>
        <v>Short VOL</v>
      </c>
      <c r="AK3061" s="72"/>
      <c r="AL3061" s="73"/>
      <c r="AM3061" s="72"/>
      <c r="AN3061" s="73"/>
      <c r="AO3061" s="74"/>
      <c r="AP3061" s="20"/>
      <c r="AQ3061" s="74"/>
      <c r="AR3061" s="20"/>
      <c r="AS3061" s="74"/>
      <c r="AT3061" s="20"/>
      <c r="AU3061" s="74" t="str">
        <f t="shared" si="1738"/>
        <v>00631L</v>
      </c>
      <c r="AV3061" s="20">
        <f t="shared" si="1721"/>
        <v>1</v>
      </c>
      <c r="AW3061" s="74" t="str">
        <f t="shared" si="1739"/>
        <v>00631L</v>
      </c>
      <c r="AX3061" s="20">
        <f t="shared" ref="AX3061:AX3124" si="1740">IF(AW3061="00631L",1,0)</f>
        <v>1</v>
      </c>
      <c r="AY3061" s="20">
        <f t="shared" si="1722"/>
        <v>1</v>
      </c>
      <c r="AZ3061" s="116">
        <v>41866</v>
      </c>
      <c r="BA3061" s="116"/>
      <c r="BB3061" s="20"/>
      <c r="BC3061" s="20"/>
      <c r="BD3061" s="76"/>
      <c r="BE3061" s="77"/>
      <c r="BF3061" s="77"/>
    </row>
    <row r="3062" spans="1:58" s="23" customFormat="1" ht="15.75" customHeight="1" x14ac:dyDescent="0.4">
      <c r="A3062" s="116">
        <v>41864</v>
      </c>
      <c r="B3062" s="112">
        <v>13.55</v>
      </c>
      <c r="C3062" s="112">
        <v>14.4</v>
      </c>
      <c r="D3062" s="112">
        <v>15.05</v>
      </c>
      <c r="E3062" s="112">
        <v>15.7</v>
      </c>
      <c r="F3062" s="112">
        <v>16</v>
      </c>
      <c r="G3062" s="112">
        <v>16.7</v>
      </c>
      <c r="H3062" s="113">
        <v>17.25</v>
      </c>
      <c r="I3062" s="90">
        <f t="shared" ref="I3062:I3125" si="1741">C3062-((C3062-B3062)*K3062*L3062)</f>
        <v>14.264000000000001</v>
      </c>
      <c r="J3062" s="90">
        <f t="shared" ref="J3062:J3125" si="1742">D3062-((D3062-C3062)*K3062*L3062)</f>
        <v>14.946000000000002</v>
      </c>
      <c r="K3062" s="114">
        <v>4</v>
      </c>
      <c r="L3062" s="115">
        <v>0.04</v>
      </c>
      <c r="M3062" s="90">
        <v>12.63</v>
      </c>
      <c r="N3062" s="90">
        <v>12.9</v>
      </c>
      <c r="O3062" s="90">
        <v>14.85</v>
      </c>
      <c r="P3062" s="90">
        <v>16.53</v>
      </c>
      <c r="Q3062" s="90">
        <v>18.559999999999999</v>
      </c>
      <c r="R3062" s="63">
        <f t="shared" si="1730"/>
        <v>5.8500000000000014</v>
      </c>
      <c r="S3062" s="64">
        <f t="shared" si="1729"/>
        <v>-8.704883227176223E-2</v>
      </c>
      <c r="T3062" s="65">
        <f t="shared" si="1725"/>
        <v>0.97906976744186047</v>
      </c>
      <c r="U3062" s="65">
        <f t="shared" si="1725"/>
        <v>0.86868686868686873</v>
      </c>
      <c r="V3062" s="65">
        <f t="shared" si="1731"/>
        <v>0.7803992740471869</v>
      </c>
      <c r="W3062" s="65">
        <f t="shared" si="1732"/>
        <v>0.69504310344827591</v>
      </c>
      <c r="X3062" s="61">
        <f t="shared" si="1720"/>
        <v>6.2730627306273032E-2</v>
      </c>
      <c r="Y3062" s="66">
        <f t="shared" si="1733"/>
        <v>9.8726114649681576E-2</v>
      </c>
      <c r="Z3062" s="61">
        <f t="shared" si="1734"/>
        <v>4.781267526640496E-2</v>
      </c>
      <c r="AA3062" s="67">
        <f t="shared" si="1735"/>
        <v>14.263999999999999</v>
      </c>
      <c r="AB3062" s="68">
        <f t="shared" si="1736"/>
        <v>5.0387596899224833E-2</v>
      </c>
      <c r="AC3062" s="69">
        <f t="shared" si="1737"/>
        <v>0.10573643410852705</v>
      </c>
      <c r="AD3062" s="70">
        <f>_xlfn.PERCENTILE.EXC(AC3062:$AC$5675,0.5)</f>
        <v>7.6716820048813555E-2</v>
      </c>
      <c r="AE3062" s="70">
        <f>_xlfn.PERCENTILE.EXC($AC3062:AC$5675,0.35)</f>
        <v>4.2818115638524855E-2</v>
      </c>
      <c r="AF3062" s="71">
        <f t="shared" si="1726"/>
        <v>5.4061761292743163E-2</v>
      </c>
      <c r="AG3062" s="70">
        <f t="shared" si="1727"/>
        <v>-0.16222423828896765</v>
      </c>
      <c r="AH3062" s="70">
        <f t="shared" si="1728"/>
        <v>-0.22340702194780063</v>
      </c>
      <c r="AI3062" s="61" t="str">
        <f t="shared" si="1723"/>
        <v>Short VOL</v>
      </c>
      <c r="AJ3062" s="68" t="str">
        <f t="shared" si="1724"/>
        <v>Short VOL</v>
      </c>
      <c r="AK3062" s="72"/>
      <c r="AL3062" s="73"/>
      <c r="AM3062" s="72"/>
      <c r="AN3062" s="73"/>
      <c r="AO3062" s="74"/>
      <c r="AP3062" s="20"/>
      <c r="AQ3062" s="74"/>
      <c r="AR3062" s="20"/>
      <c r="AS3062" s="74"/>
      <c r="AT3062" s="20"/>
      <c r="AU3062" s="74" t="str">
        <f t="shared" si="1738"/>
        <v>00631L</v>
      </c>
      <c r="AV3062" s="20">
        <f t="shared" si="1721"/>
        <v>1</v>
      </c>
      <c r="AW3062" s="74" t="str">
        <f t="shared" si="1739"/>
        <v>00631L</v>
      </c>
      <c r="AX3062" s="20">
        <f t="shared" si="1740"/>
        <v>1</v>
      </c>
      <c r="AY3062" s="20">
        <f t="shared" si="1722"/>
        <v>1</v>
      </c>
      <c r="AZ3062" s="116">
        <v>41865</v>
      </c>
      <c r="BA3062" s="116"/>
      <c r="BB3062" s="20"/>
      <c r="BC3062" s="20"/>
      <c r="BD3062" s="76"/>
      <c r="BE3062" s="77"/>
      <c r="BF3062" s="77"/>
    </row>
    <row r="3063" spans="1:58" s="23" customFormat="1" ht="15.75" customHeight="1" x14ac:dyDescent="0.4">
      <c r="A3063" s="116">
        <v>41863</v>
      </c>
      <c r="B3063" s="112">
        <v>14.65</v>
      </c>
      <c r="C3063" s="112">
        <v>15.15</v>
      </c>
      <c r="D3063" s="112">
        <v>15.7</v>
      </c>
      <c r="E3063" s="112">
        <v>16.2</v>
      </c>
      <c r="F3063" s="112">
        <v>16.45</v>
      </c>
      <c r="G3063" s="112">
        <v>17.149999999999999</v>
      </c>
      <c r="H3063" s="113">
        <v>17.649999999999999</v>
      </c>
      <c r="I3063" s="90">
        <f t="shared" si="1741"/>
        <v>15.05</v>
      </c>
      <c r="J3063" s="90">
        <f t="shared" si="1742"/>
        <v>15.59</v>
      </c>
      <c r="K3063" s="114">
        <v>5</v>
      </c>
      <c r="L3063" s="115">
        <v>0.04</v>
      </c>
      <c r="M3063" s="90">
        <v>14.49</v>
      </c>
      <c r="N3063" s="90">
        <v>14.13</v>
      </c>
      <c r="O3063" s="90">
        <v>15.7</v>
      </c>
      <c r="P3063" s="90">
        <v>17.149999999999999</v>
      </c>
      <c r="Q3063" s="90">
        <v>18.940000000000001</v>
      </c>
      <c r="R3063" s="63">
        <f t="shared" si="1730"/>
        <v>4.2299999999999933</v>
      </c>
      <c r="S3063" s="64">
        <f t="shared" si="1729"/>
        <v>-7.0274068868587235E-3</v>
      </c>
      <c r="T3063" s="65">
        <f t="shared" si="1725"/>
        <v>1.0254777070063694</v>
      </c>
      <c r="U3063" s="65">
        <f t="shared" si="1725"/>
        <v>0.90000000000000013</v>
      </c>
      <c r="V3063" s="65">
        <f t="shared" si="1731"/>
        <v>0.82390670553935874</v>
      </c>
      <c r="W3063" s="65">
        <f t="shared" si="1732"/>
        <v>0.74604012671594511</v>
      </c>
      <c r="X3063" s="61">
        <f t="shared" si="1720"/>
        <v>3.4129692832764506E-2</v>
      </c>
      <c r="Y3063" s="66">
        <f t="shared" si="1733"/>
        <v>8.9506172839506126E-2</v>
      </c>
      <c r="Z3063" s="61">
        <f t="shared" si="1734"/>
        <v>3.588039867109629E-2</v>
      </c>
      <c r="AA3063" s="67">
        <f t="shared" si="1735"/>
        <v>15.05</v>
      </c>
      <c r="AB3063" s="68">
        <f t="shared" si="1736"/>
        <v>3.6801132342533585E-2</v>
      </c>
      <c r="AC3063" s="69">
        <f t="shared" si="1737"/>
        <v>6.5109695682944085E-2</v>
      </c>
      <c r="AD3063" s="70">
        <f>_xlfn.PERCENTILE.EXC(AC3063:$AC$5675,0.5)</f>
        <v>7.6661215499115434E-2</v>
      </c>
      <c r="AE3063" s="70">
        <f>_xlfn.PERCENTILE.EXC($AC3063:AC$5675,0.35)</f>
        <v>4.2809946742190602E-2</v>
      </c>
      <c r="AF3063" s="71">
        <f t="shared" si="1726"/>
        <v>5.4061761292743163E-2</v>
      </c>
      <c r="AG3063" s="70">
        <f t="shared" si="1727"/>
        <v>-0.16222423828896765</v>
      </c>
      <c r="AH3063" s="70">
        <f t="shared" si="1728"/>
        <v>-0.22340702194780063</v>
      </c>
      <c r="AI3063" s="61" t="str">
        <f t="shared" si="1723"/>
        <v>Safety</v>
      </c>
      <c r="AJ3063" s="68" t="str">
        <f t="shared" si="1724"/>
        <v>Short VOL</v>
      </c>
      <c r="AK3063" s="72"/>
      <c r="AL3063" s="73"/>
      <c r="AM3063" s="72"/>
      <c r="AN3063" s="73"/>
      <c r="AO3063" s="74"/>
      <c r="AP3063" s="20"/>
      <c r="AQ3063" s="74"/>
      <c r="AR3063" s="20"/>
      <c r="AS3063" s="74"/>
      <c r="AT3063" s="20"/>
      <c r="AU3063" s="74" t="str">
        <f t="shared" si="1738"/>
        <v>00631L</v>
      </c>
      <c r="AV3063" s="20">
        <f t="shared" si="1721"/>
        <v>1</v>
      </c>
      <c r="AW3063" s="74" t="str">
        <f t="shared" si="1739"/>
        <v>00631L</v>
      </c>
      <c r="AX3063" s="20">
        <f t="shared" si="1740"/>
        <v>1</v>
      </c>
      <c r="AY3063" s="20">
        <f t="shared" si="1722"/>
        <v>1</v>
      </c>
      <c r="AZ3063" s="116">
        <v>41864</v>
      </c>
      <c r="BA3063" s="116"/>
      <c r="BB3063" s="20"/>
      <c r="BC3063" s="20"/>
      <c r="BD3063" s="76"/>
      <c r="BE3063" s="77"/>
      <c r="BF3063" s="77"/>
    </row>
    <row r="3064" spans="1:58" s="23" customFormat="1" ht="15.75" customHeight="1" x14ac:dyDescent="0.4">
      <c r="A3064" s="116">
        <v>41862</v>
      </c>
      <c r="B3064" s="112">
        <v>14.8</v>
      </c>
      <c r="C3064" s="112">
        <v>15.3</v>
      </c>
      <c r="D3064" s="112">
        <v>15.8</v>
      </c>
      <c r="E3064" s="112">
        <v>16.3</v>
      </c>
      <c r="F3064" s="112">
        <v>16.5</v>
      </c>
      <c r="G3064" s="112">
        <v>17.2</v>
      </c>
      <c r="H3064" s="113">
        <v>17.7</v>
      </c>
      <c r="I3064" s="90">
        <f t="shared" si="1741"/>
        <v>15.180000000000001</v>
      </c>
      <c r="J3064" s="90">
        <f t="shared" si="1742"/>
        <v>15.680000000000001</v>
      </c>
      <c r="K3064" s="114">
        <v>6</v>
      </c>
      <c r="L3064" s="115">
        <v>0.04</v>
      </c>
      <c r="M3064" s="90">
        <v>14.84</v>
      </c>
      <c r="N3064" s="90">
        <v>14.23</v>
      </c>
      <c r="O3064" s="90">
        <v>15.76</v>
      </c>
      <c r="P3064" s="90">
        <v>17.12</v>
      </c>
      <c r="Q3064" s="90">
        <v>18.920000000000002</v>
      </c>
      <c r="R3064" s="63">
        <f t="shared" si="1730"/>
        <v>3.8100000000000023</v>
      </c>
      <c r="S3064" s="64">
        <f t="shared" si="1729"/>
        <v>-9.7653772986683526E-2</v>
      </c>
      <c r="T3064" s="65">
        <f t="shared" si="1725"/>
        <v>1.0428671820098383</v>
      </c>
      <c r="U3064" s="65">
        <f t="shared" si="1725"/>
        <v>0.90291878172588835</v>
      </c>
      <c r="V3064" s="65">
        <f t="shared" si="1731"/>
        <v>0.83119158878504673</v>
      </c>
      <c r="W3064" s="65">
        <f t="shared" si="1732"/>
        <v>0.75211416490486249</v>
      </c>
      <c r="X3064" s="61">
        <f t="shared" si="1720"/>
        <v>3.3783783783783779E-2</v>
      </c>
      <c r="Y3064" s="66">
        <f t="shared" si="1733"/>
        <v>8.5889570552147146E-2</v>
      </c>
      <c r="Z3064" s="61">
        <f t="shared" si="1734"/>
        <v>3.2938076416337281E-2</v>
      </c>
      <c r="AA3064" s="67">
        <f t="shared" si="1735"/>
        <v>15.18</v>
      </c>
      <c r="AB3064" s="68">
        <f t="shared" si="1736"/>
        <v>4.0056219255094887E-2</v>
      </c>
      <c r="AC3064" s="69">
        <f t="shared" si="1737"/>
        <v>6.6760365425158064E-2</v>
      </c>
      <c r="AD3064" s="70">
        <f>_xlfn.PERCENTILE.EXC(AC3064:$AC$5675,0.5)</f>
        <v>7.6716820048813555E-2</v>
      </c>
      <c r="AE3064" s="70">
        <f>_xlfn.PERCENTILE.EXC($AC3064:AC$5675,0.35)</f>
        <v>4.2806311228387788E-2</v>
      </c>
      <c r="AF3064" s="71">
        <f t="shared" si="1726"/>
        <v>5.4061761292743163E-2</v>
      </c>
      <c r="AG3064" s="70">
        <f t="shared" si="1727"/>
        <v>-0.16222423828896765</v>
      </c>
      <c r="AH3064" s="70">
        <f t="shared" si="1728"/>
        <v>-0.22340702194780063</v>
      </c>
      <c r="AI3064" s="61" t="str">
        <f t="shared" si="1723"/>
        <v>Safety</v>
      </c>
      <c r="AJ3064" s="68" t="str">
        <f t="shared" si="1724"/>
        <v>Short VOL</v>
      </c>
      <c r="AK3064" s="72"/>
      <c r="AL3064" s="73"/>
      <c r="AM3064" s="72"/>
      <c r="AN3064" s="73"/>
      <c r="AO3064" s="74"/>
      <c r="AP3064" s="20"/>
      <c r="AQ3064" s="74"/>
      <c r="AR3064" s="20"/>
      <c r="AS3064" s="74"/>
      <c r="AT3064" s="20"/>
      <c r="AU3064" s="74" t="str">
        <f t="shared" si="1738"/>
        <v>00631L</v>
      </c>
      <c r="AV3064" s="20">
        <f t="shared" si="1721"/>
        <v>1</v>
      </c>
      <c r="AW3064" s="74" t="str">
        <f t="shared" si="1739"/>
        <v>00631L</v>
      </c>
      <c r="AX3064" s="20">
        <f t="shared" si="1740"/>
        <v>1</v>
      </c>
      <c r="AY3064" s="20">
        <f t="shared" si="1722"/>
        <v>1</v>
      </c>
      <c r="AZ3064" s="116">
        <v>41863</v>
      </c>
      <c r="BA3064" s="116"/>
      <c r="BB3064" s="20"/>
      <c r="BC3064" s="20"/>
      <c r="BD3064" s="76"/>
      <c r="BE3064" s="77"/>
      <c r="BF3064" s="77"/>
    </row>
    <row r="3065" spans="1:58" s="23" customFormat="1" ht="15.75" customHeight="1" x14ac:dyDescent="0.4">
      <c r="A3065" s="116">
        <v>41859</v>
      </c>
      <c r="B3065" s="112">
        <v>16</v>
      </c>
      <c r="C3065" s="112">
        <v>16.149999999999999</v>
      </c>
      <c r="D3065" s="112">
        <v>16.45</v>
      </c>
      <c r="E3065" s="112">
        <v>16.899999999999999</v>
      </c>
      <c r="F3065" s="112">
        <v>17.100000000000001</v>
      </c>
      <c r="G3065" s="112">
        <v>17.7</v>
      </c>
      <c r="H3065" s="113">
        <v>18.2</v>
      </c>
      <c r="I3065" s="90">
        <f t="shared" si="1741"/>
        <v>16.108000000000001</v>
      </c>
      <c r="J3065" s="90">
        <f t="shared" si="1742"/>
        <v>16.366</v>
      </c>
      <c r="K3065" s="114">
        <v>7</v>
      </c>
      <c r="L3065" s="115">
        <v>0.04</v>
      </c>
      <c r="M3065" s="90">
        <v>15.39</v>
      </c>
      <c r="N3065" s="90">
        <v>15.77</v>
      </c>
      <c r="O3065" s="90">
        <v>16.690000000000001</v>
      </c>
      <c r="P3065" s="90">
        <v>17.66</v>
      </c>
      <c r="Q3065" s="90">
        <v>19.399999999999999</v>
      </c>
      <c r="R3065" s="63">
        <f t="shared" si="1730"/>
        <v>3.1900000000000013</v>
      </c>
      <c r="S3065" s="64">
        <f t="shared" si="1729"/>
        <v>-5.3421368547419003E-2</v>
      </c>
      <c r="T3065" s="65">
        <f t="shared" si="1725"/>
        <v>0.97590361445783136</v>
      </c>
      <c r="U3065" s="65">
        <f t="shared" si="1725"/>
        <v>0.94487717195925691</v>
      </c>
      <c r="V3065" s="65">
        <f t="shared" si="1731"/>
        <v>0.89297848244620603</v>
      </c>
      <c r="W3065" s="65">
        <f t="shared" si="1732"/>
        <v>0.81288659793814433</v>
      </c>
      <c r="X3065" s="61">
        <f t="shared" si="1720"/>
        <v>9.3749999999999112E-3</v>
      </c>
      <c r="Y3065" s="66">
        <f t="shared" si="1733"/>
        <v>7.6923076923076969E-2</v>
      </c>
      <c r="Z3065" s="61">
        <f t="shared" si="1734"/>
        <v>1.6016886019369202E-2</v>
      </c>
      <c r="AA3065" s="67">
        <f t="shared" si="1735"/>
        <v>16.107999999999997</v>
      </c>
      <c r="AB3065" s="68">
        <f t="shared" si="1736"/>
        <v>1.458465440710212E-2</v>
      </c>
      <c r="AC3065" s="69">
        <f t="shared" si="1737"/>
        <v>2.143310082434987E-2</v>
      </c>
      <c r="AD3065" s="70">
        <f>_xlfn.PERCENTILE.EXC(AC3065:$AC$5675,0.5)</f>
        <v>7.6772424598511677E-2</v>
      </c>
      <c r="AE3065" s="70">
        <f>_xlfn.PERCENTILE.EXC($AC3065:AC$5675,0.35)</f>
        <v>4.2802675714584966E-2</v>
      </c>
      <c r="AF3065" s="71">
        <f t="shared" si="1726"/>
        <v>5.4061761292743163E-2</v>
      </c>
      <c r="AG3065" s="70">
        <f t="shared" si="1727"/>
        <v>-0.16222423828896765</v>
      </c>
      <c r="AH3065" s="70">
        <f t="shared" si="1728"/>
        <v>-0.22340702194780063</v>
      </c>
      <c r="AI3065" s="61" t="str">
        <f t="shared" si="1723"/>
        <v>Safety</v>
      </c>
      <c r="AJ3065" s="68" t="str">
        <f t="shared" si="1724"/>
        <v>Safety</v>
      </c>
      <c r="AK3065" s="72"/>
      <c r="AL3065" s="73"/>
      <c r="AM3065" s="72"/>
      <c r="AN3065" s="73"/>
      <c r="AO3065" s="74"/>
      <c r="AP3065" s="20"/>
      <c r="AQ3065" s="74"/>
      <c r="AR3065" s="20"/>
      <c r="AS3065" s="74"/>
      <c r="AT3065" s="20"/>
      <c r="AU3065" s="74" t="str">
        <f t="shared" si="1738"/>
        <v>00635U</v>
      </c>
      <c r="AV3065" s="20">
        <f t="shared" si="1721"/>
        <v>0</v>
      </c>
      <c r="AW3065" s="74" t="str">
        <f t="shared" si="1739"/>
        <v>00635U</v>
      </c>
      <c r="AX3065" s="20">
        <f t="shared" si="1740"/>
        <v>0</v>
      </c>
      <c r="AY3065" s="20">
        <f t="shared" si="1722"/>
        <v>1</v>
      </c>
      <c r="AZ3065" s="116">
        <v>41862</v>
      </c>
      <c r="BA3065" s="116"/>
      <c r="BB3065" s="20"/>
      <c r="BC3065" s="20"/>
      <c r="BD3065" s="76"/>
      <c r="BE3065" s="77"/>
      <c r="BF3065" s="77"/>
    </row>
    <row r="3066" spans="1:58" s="23" customFormat="1" ht="15.75" customHeight="1" x14ac:dyDescent="0.4">
      <c r="A3066" s="116">
        <v>41858</v>
      </c>
      <c r="B3066" s="112">
        <v>16.649999999999999</v>
      </c>
      <c r="C3066" s="112">
        <v>16.649999999999999</v>
      </c>
      <c r="D3066" s="112">
        <v>16.95</v>
      </c>
      <c r="E3066" s="112">
        <v>17.3</v>
      </c>
      <c r="F3066" s="112">
        <v>17.399999999999999</v>
      </c>
      <c r="G3066" s="112">
        <v>18</v>
      </c>
      <c r="H3066" s="113">
        <v>18.45</v>
      </c>
      <c r="I3066" s="90">
        <f t="shared" si="1741"/>
        <v>16.649999999999999</v>
      </c>
      <c r="J3066" s="90">
        <f t="shared" si="1742"/>
        <v>16.853999999999999</v>
      </c>
      <c r="K3066" s="114">
        <v>8</v>
      </c>
      <c r="L3066" s="115">
        <v>0.04</v>
      </c>
      <c r="M3066" s="90">
        <v>16.760000000000002</v>
      </c>
      <c r="N3066" s="90">
        <v>16.66</v>
      </c>
      <c r="O3066" s="90">
        <v>17.22</v>
      </c>
      <c r="P3066" s="90">
        <v>18.13</v>
      </c>
      <c r="Q3066" s="90">
        <v>20.170000000000002</v>
      </c>
      <c r="R3066" s="63">
        <f t="shared" si="1730"/>
        <v>1.9299999999999926</v>
      </c>
      <c r="S3066" s="64">
        <f t="shared" si="1729"/>
        <v>1.7715332926084248E-2</v>
      </c>
      <c r="T3066" s="65">
        <f t="shared" si="1725"/>
        <v>1.0060024009603843</v>
      </c>
      <c r="U3066" s="65">
        <f t="shared" si="1725"/>
        <v>0.96747967479674801</v>
      </c>
      <c r="V3066" s="65">
        <f t="shared" si="1731"/>
        <v>0.91891891891891897</v>
      </c>
      <c r="W3066" s="65">
        <f t="shared" si="1732"/>
        <v>0.82597917699553791</v>
      </c>
      <c r="X3066" s="61">
        <f t="shared" si="1720"/>
        <v>0</v>
      </c>
      <c r="Y3066" s="66">
        <f t="shared" si="1733"/>
        <v>6.647398843930627E-2</v>
      </c>
      <c r="Z3066" s="61">
        <f t="shared" si="1734"/>
        <v>1.225225225225229E-2</v>
      </c>
      <c r="AA3066" s="67">
        <f t="shared" si="1735"/>
        <v>16.649999999999999</v>
      </c>
      <c r="AB3066" s="68">
        <f t="shared" si="1736"/>
        <v>-6.0024009603850922E-4</v>
      </c>
      <c r="AC3066" s="69">
        <f t="shared" si="1737"/>
        <v>-6.0024009603850922E-4</v>
      </c>
      <c r="AD3066" s="70">
        <f>_xlfn.PERCENTILE.EXC(AC3066:$AC$5675,0.5)</f>
        <v>7.6849440486585652E-2</v>
      </c>
      <c r="AE3066" s="70">
        <f>_xlfn.PERCENTILE.EXC($AC3066:AC$5675,0.35)</f>
        <v>4.2809427383075908E-2</v>
      </c>
      <c r="AF3066" s="71">
        <f t="shared" si="1726"/>
        <v>5.422394553210725E-2</v>
      </c>
      <c r="AG3066" s="70">
        <f t="shared" si="1727"/>
        <v>-0.16222423828896765</v>
      </c>
      <c r="AH3066" s="70">
        <f t="shared" si="1728"/>
        <v>-0.22340702194780063</v>
      </c>
      <c r="AI3066" s="61" t="str">
        <f t="shared" si="1723"/>
        <v>Safety</v>
      </c>
      <c r="AJ3066" s="68" t="str">
        <f t="shared" si="1724"/>
        <v>Safety</v>
      </c>
      <c r="AK3066" s="72"/>
      <c r="AL3066" s="73"/>
      <c r="AM3066" s="72"/>
      <c r="AN3066" s="73"/>
      <c r="AO3066" s="74"/>
      <c r="AP3066" s="20"/>
      <c r="AQ3066" s="74"/>
      <c r="AR3066" s="20"/>
      <c r="AS3066" s="74"/>
      <c r="AT3066" s="20"/>
      <c r="AU3066" s="74" t="str">
        <f t="shared" si="1738"/>
        <v>00635U</v>
      </c>
      <c r="AV3066" s="20">
        <f t="shared" si="1721"/>
        <v>0</v>
      </c>
      <c r="AW3066" s="74" t="str">
        <f t="shared" si="1739"/>
        <v>00635U</v>
      </c>
      <c r="AX3066" s="20">
        <f t="shared" si="1740"/>
        <v>0</v>
      </c>
      <c r="AY3066" s="20">
        <f t="shared" si="1722"/>
        <v>1</v>
      </c>
      <c r="AZ3066" s="116">
        <v>41859</v>
      </c>
      <c r="BA3066" s="116"/>
      <c r="BB3066" s="20"/>
      <c r="BC3066" s="20"/>
      <c r="BD3066" s="76"/>
      <c r="BE3066" s="77"/>
      <c r="BF3066" s="77"/>
    </row>
    <row r="3067" spans="1:58" s="23" customFormat="1" ht="15.75" customHeight="1" x14ac:dyDescent="0.4">
      <c r="A3067" s="116">
        <v>41857</v>
      </c>
      <c r="B3067" s="112">
        <v>16.2</v>
      </c>
      <c r="C3067" s="112">
        <v>16.3</v>
      </c>
      <c r="D3067" s="112">
        <v>16.55</v>
      </c>
      <c r="E3067" s="112">
        <v>16.899999999999999</v>
      </c>
      <c r="F3067" s="112">
        <v>17.05</v>
      </c>
      <c r="G3067" s="112">
        <v>17.649999999999999</v>
      </c>
      <c r="H3067" s="113">
        <v>18.100000000000001</v>
      </c>
      <c r="I3067" s="90">
        <f t="shared" si="1741"/>
        <v>16.263999999999999</v>
      </c>
      <c r="J3067" s="90">
        <f t="shared" si="1742"/>
        <v>16.46</v>
      </c>
      <c r="K3067" s="114">
        <v>9</v>
      </c>
      <c r="L3067" s="115">
        <v>0.04</v>
      </c>
      <c r="M3067" s="90">
        <v>16.25</v>
      </c>
      <c r="N3067" s="90">
        <v>16.37</v>
      </c>
      <c r="O3067" s="90">
        <v>16.93</v>
      </c>
      <c r="P3067" s="90">
        <v>17.920000000000002</v>
      </c>
      <c r="Q3067" s="90">
        <v>19.86</v>
      </c>
      <c r="R3067" s="63">
        <f t="shared" si="1730"/>
        <v>2.2299999999999969</v>
      </c>
      <c r="S3067" s="64">
        <f t="shared" si="1729"/>
        <v>-2.9638411381149969E-2</v>
      </c>
      <c r="T3067" s="65">
        <f t="shared" si="1725"/>
        <v>0.99266951740989606</v>
      </c>
      <c r="U3067" s="65">
        <f t="shared" si="1725"/>
        <v>0.96692262256349681</v>
      </c>
      <c r="V3067" s="65">
        <f t="shared" si="1731"/>
        <v>0.9135044642857143</v>
      </c>
      <c r="W3067" s="65">
        <f t="shared" si="1732"/>
        <v>0.82426988922457212</v>
      </c>
      <c r="X3067" s="61">
        <f t="shared" ref="X3067:X3130" si="1743">(C3067-B3067)/B3067</f>
        <v>6.1728395061729276E-3</v>
      </c>
      <c r="Y3067" s="66">
        <f t="shared" si="1733"/>
        <v>7.1005917159763482E-2</v>
      </c>
      <c r="Z3067" s="61">
        <f t="shared" si="1734"/>
        <v>1.2051155927201273E-2</v>
      </c>
      <c r="AA3067" s="67">
        <f t="shared" si="1735"/>
        <v>16.263999999999999</v>
      </c>
      <c r="AB3067" s="68">
        <f t="shared" si="1736"/>
        <v>-1.0384850335980555E-2</v>
      </c>
      <c r="AC3067" s="69">
        <f t="shared" si="1737"/>
        <v>-6.4752596212585001E-3</v>
      </c>
      <c r="AD3067" s="70">
        <f>_xlfn.PERCENTILE.EXC(AC3067:$AC$5675,0.5)</f>
        <v>7.6926456374659613E-2</v>
      </c>
      <c r="AE3067" s="70">
        <f>_xlfn.PERCENTILE.EXC($AC3067:AC$5675,0.35)</f>
        <v>4.2825245816629734E-2</v>
      </c>
      <c r="AF3067" s="71">
        <f t="shared" si="1726"/>
        <v>5.4477756201836008E-2</v>
      </c>
      <c r="AG3067" s="70">
        <f t="shared" si="1727"/>
        <v>-0.16222423828896765</v>
      </c>
      <c r="AH3067" s="70">
        <f t="shared" si="1728"/>
        <v>-0.22340702194780063</v>
      </c>
      <c r="AI3067" s="61" t="str">
        <f t="shared" si="1723"/>
        <v>Safety</v>
      </c>
      <c r="AJ3067" s="68" t="str">
        <f t="shared" si="1724"/>
        <v>Safety</v>
      </c>
      <c r="AK3067" s="72"/>
      <c r="AL3067" s="73"/>
      <c r="AM3067" s="72"/>
      <c r="AN3067" s="73"/>
      <c r="AO3067" s="74"/>
      <c r="AP3067" s="20"/>
      <c r="AQ3067" s="74"/>
      <c r="AR3067" s="20"/>
      <c r="AS3067" s="74"/>
      <c r="AT3067" s="20"/>
      <c r="AU3067" s="74" t="str">
        <f t="shared" si="1738"/>
        <v>00635U</v>
      </c>
      <c r="AV3067" s="20">
        <f t="shared" si="1721"/>
        <v>0</v>
      </c>
      <c r="AW3067" s="74" t="str">
        <f t="shared" si="1739"/>
        <v>00635U</v>
      </c>
      <c r="AX3067" s="20">
        <f t="shared" si="1740"/>
        <v>0</v>
      </c>
      <c r="AY3067" s="20">
        <f t="shared" si="1722"/>
        <v>1</v>
      </c>
      <c r="AZ3067" s="116">
        <v>41858</v>
      </c>
      <c r="BA3067" s="116"/>
      <c r="BB3067" s="20"/>
      <c r="BC3067" s="20"/>
      <c r="BD3067" s="76"/>
      <c r="BE3067" s="77"/>
      <c r="BF3067" s="77"/>
    </row>
    <row r="3068" spans="1:58" s="23" customFormat="1" ht="15.75" customHeight="1" x14ac:dyDescent="0.4">
      <c r="A3068" s="116">
        <v>41856</v>
      </c>
      <c r="B3068" s="112">
        <v>16.149999999999999</v>
      </c>
      <c r="C3068" s="112">
        <v>16.2</v>
      </c>
      <c r="D3068" s="112">
        <v>16.45</v>
      </c>
      <c r="E3068" s="112">
        <v>16.8</v>
      </c>
      <c r="F3068" s="112">
        <v>16.850000000000001</v>
      </c>
      <c r="G3068" s="112">
        <v>17.45</v>
      </c>
      <c r="H3068" s="113">
        <v>17.95</v>
      </c>
      <c r="I3068" s="90">
        <f t="shared" si="1741"/>
        <v>16.18</v>
      </c>
      <c r="J3068" s="90">
        <f t="shared" si="1742"/>
        <v>16.349999999999998</v>
      </c>
      <c r="K3068" s="114">
        <v>10</v>
      </c>
      <c r="L3068" s="115">
        <v>0.04</v>
      </c>
      <c r="M3068" s="90">
        <v>17.18</v>
      </c>
      <c r="N3068" s="90">
        <v>16.87</v>
      </c>
      <c r="O3068" s="90">
        <v>17.14</v>
      </c>
      <c r="P3068" s="90">
        <v>18.010000000000002</v>
      </c>
      <c r="Q3068" s="90">
        <v>19.71</v>
      </c>
      <c r="R3068" s="63">
        <f t="shared" si="1730"/>
        <v>1.1000000000000085</v>
      </c>
      <c r="S3068" s="64">
        <f t="shared" si="1729"/>
        <v>0.11574074074074087</v>
      </c>
      <c r="T3068" s="65">
        <f t="shared" si="1725"/>
        <v>1.0183758150563129</v>
      </c>
      <c r="U3068" s="65">
        <f t="shared" si="1725"/>
        <v>0.98424737456242706</v>
      </c>
      <c r="V3068" s="65">
        <f t="shared" si="1731"/>
        <v>0.93670183231538029</v>
      </c>
      <c r="W3068" s="65">
        <f t="shared" si="1732"/>
        <v>0.85591070522577373</v>
      </c>
      <c r="X3068" s="61">
        <f t="shared" si="1743"/>
        <v>3.0959752321981868E-3</v>
      </c>
      <c r="Y3068" s="66">
        <f t="shared" si="1733"/>
        <v>6.8452380952380862E-2</v>
      </c>
      <c r="Z3068" s="61">
        <f t="shared" si="1734"/>
        <v>1.0506798516687154E-2</v>
      </c>
      <c r="AA3068" s="67">
        <f t="shared" si="1735"/>
        <v>16.18</v>
      </c>
      <c r="AB3068" s="68">
        <f t="shared" si="1736"/>
        <v>-4.2679312388856097E-2</v>
      </c>
      <c r="AC3068" s="69">
        <f t="shared" si="1737"/>
        <v>-4.0901007705987036E-2</v>
      </c>
      <c r="AD3068" s="70">
        <f>_xlfn.PERCENTILE.EXC(AC3068:$AC$5675,0.5)</f>
        <v>7.6931313293712777E-2</v>
      </c>
      <c r="AE3068" s="70">
        <f>_xlfn.PERCENTILE.EXC($AC3068:AC$5675,0.35)</f>
        <v>4.284507907595337E-2</v>
      </c>
      <c r="AF3068" s="71">
        <f t="shared" si="1726"/>
        <v>5.4661907590122627E-2</v>
      </c>
      <c r="AG3068" s="70">
        <f t="shared" si="1727"/>
        <v>-0.16222423828896765</v>
      </c>
      <c r="AH3068" s="70">
        <f t="shared" si="1728"/>
        <v>-0.22340702194780063</v>
      </c>
      <c r="AI3068" s="61" t="str">
        <f t="shared" si="1723"/>
        <v>Safety</v>
      </c>
      <c r="AJ3068" s="68" t="str">
        <f t="shared" si="1724"/>
        <v>Safety</v>
      </c>
      <c r="AK3068" s="72"/>
      <c r="AL3068" s="73"/>
      <c r="AM3068" s="72"/>
      <c r="AN3068" s="73"/>
      <c r="AO3068" s="74"/>
      <c r="AP3068" s="20"/>
      <c r="AQ3068" s="74"/>
      <c r="AR3068" s="20"/>
      <c r="AS3068" s="74"/>
      <c r="AT3068" s="20"/>
      <c r="AU3068" s="74" t="str">
        <f t="shared" si="1738"/>
        <v>00635U</v>
      </c>
      <c r="AV3068" s="20">
        <f t="shared" si="1721"/>
        <v>0</v>
      </c>
      <c r="AW3068" s="74" t="str">
        <f t="shared" si="1739"/>
        <v>00635U</v>
      </c>
      <c r="AX3068" s="20">
        <f t="shared" si="1740"/>
        <v>0</v>
      </c>
      <c r="AY3068" s="20">
        <f t="shared" si="1722"/>
        <v>1</v>
      </c>
      <c r="AZ3068" s="116">
        <v>41857</v>
      </c>
      <c r="BA3068" s="116"/>
      <c r="BB3068" s="20"/>
      <c r="BC3068" s="20"/>
      <c r="BD3068" s="76"/>
      <c r="BE3068" s="77"/>
      <c r="BF3068" s="77"/>
    </row>
    <row r="3069" spans="1:58" s="23" customFormat="1" ht="15.75" customHeight="1" x14ac:dyDescent="0.4">
      <c r="A3069" s="116">
        <v>41855</v>
      </c>
      <c r="B3069" s="112">
        <v>14.95</v>
      </c>
      <c r="C3069" s="112">
        <v>15.35</v>
      </c>
      <c r="D3069" s="112">
        <v>15.7</v>
      </c>
      <c r="E3069" s="112">
        <v>16.05</v>
      </c>
      <c r="F3069" s="112">
        <v>16.25</v>
      </c>
      <c r="G3069" s="112">
        <v>16.95</v>
      </c>
      <c r="H3069" s="113">
        <v>17.45</v>
      </c>
      <c r="I3069" s="90">
        <f t="shared" si="1741"/>
        <v>15.173999999999999</v>
      </c>
      <c r="J3069" s="90">
        <f t="shared" si="1742"/>
        <v>15.545999999999999</v>
      </c>
      <c r="K3069" s="114">
        <v>11</v>
      </c>
      <c r="L3069" s="115">
        <v>0.04</v>
      </c>
      <c r="M3069" s="90">
        <v>14.87</v>
      </c>
      <c r="N3069" s="90">
        <v>15.12</v>
      </c>
      <c r="O3069" s="90">
        <v>15.81</v>
      </c>
      <c r="P3069" s="90">
        <v>16.88</v>
      </c>
      <c r="Q3069" s="90">
        <v>18.86</v>
      </c>
      <c r="R3069" s="63">
        <f t="shared" si="1730"/>
        <v>2.6999999999999993</v>
      </c>
      <c r="S3069" s="64">
        <f t="shared" si="1729"/>
        <v>-0.11215502055196722</v>
      </c>
      <c r="T3069" s="65">
        <f t="shared" si="1725"/>
        <v>0.98346560846560849</v>
      </c>
      <c r="U3069" s="65">
        <f t="shared" si="1725"/>
        <v>0.9563567362428842</v>
      </c>
      <c r="V3069" s="65">
        <f t="shared" si="1731"/>
        <v>0.89573459715639814</v>
      </c>
      <c r="W3069" s="65">
        <f t="shared" si="1732"/>
        <v>0.80169671261930009</v>
      </c>
      <c r="X3069" s="61">
        <f t="shared" si="1743"/>
        <v>2.6755852842809388E-2</v>
      </c>
      <c r="Y3069" s="66">
        <f t="shared" si="1733"/>
        <v>8.7227414330217981E-2</v>
      </c>
      <c r="Z3069" s="61">
        <f t="shared" si="1734"/>
        <v>2.4515618821668635E-2</v>
      </c>
      <c r="AA3069" s="67">
        <f t="shared" si="1735"/>
        <v>15.173999999999999</v>
      </c>
      <c r="AB3069" s="68">
        <f t="shared" si="1736"/>
        <v>-1.1243386243386239E-2</v>
      </c>
      <c r="AC3069" s="69">
        <f t="shared" si="1737"/>
        <v>3.5714285714285895E-3</v>
      </c>
      <c r="AD3069" s="70">
        <f>_xlfn.PERCENTILE.EXC(AC3069:$AC$5675,0.5)</f>
        <v>7.6936170212765956E-2</v>
      </c>
      <c r="AE3069" s="70">
        <f>_xlfn.PERCENTILE.EXC($AC3069:AC$5675,0.35)</f>
        <v>4.2869228322780187E-2</v>
      </c>
      <c r="AF3069" s="71">
        <f t="shared" si="1726"/>
        <v>5.4674784346915646E-2</v>
      </c>
      <c r="AG3069" s="70">
        <f t="shared" si="1727"/>
        <v>-0.16222423828896765</v>
      </c>
      <c r="AH3069" s="70">
        <f t="shared" si="1728"/>
        <v>-0.22340702194780063</v>
      </c>
      <c r="AI3069" s="61" t="str">
        <f t="shared" si="1723"/>
        <v>Safety</v>
      </c>
      <c r="AJ3069" s="68" t="str">
        <f t="shared" si="1724"/>
        <v>Safety</v>
      </c>
      <c r="AK3069" s="72"/>
      <c r="AL3069" s="73"/>
      <c r="AM3069" s="72"/>
      <c r="AN3069" s="73"/>
      <c r="AO3069" s="74"/>
      <c r="AP3069" s="20"/>
      <c r="AQ3069" s="74"/>
      <c r="AR3069" s="20"/>
      <c r="AS3069" s="74"/>
      <c r="AT3069" s="20"/>
      <c r="AU3069" s="74" t="str">
        <f t="shared" si="1738"/>
        <v>00635U</v>
      </c>
      <c r="AV3069" s="20">
        <f t="shared" si="1721"/>
        <v>0</v>
      </c>
      <c r="AW3069" s="74" t="str">
        <f t="shared" si="1739"/>
        <v>00635U</v>
      </c>
      <c r="AX3069" s="20">
        <f t="shared" si="1740"/>
        <v>0</v>
      </c>
      <c r="AY3069" s="20">
        <f t="shared" si="1722"/>
        <v>1</v>
      </c>
      <c r="AZ3069" s="116">
        <v>41856</v>
      </c>
      <c r="BA3069" s="116"/>
      <c r="BB3069" s="20"/>
      <c r="BC3069" s="20"/>
      <c r="BD3069" s="76"/>
      <c r="BE3069" s="77"/>
      <c r="BF3069" s="77"/>
    </row>
    <row r="3070" spans="1:58" s="23" customFormat="1" ht="15.75" customHeight="1" x14ac:dyDescent="0.4">
      <c r="A3070" s="116">
        <v>41852</v>
      </c>
      <c r="B3070" s="112">
        <v>16.05</v>
      </c>
      <c r="C3070" s="112">
        <v>16.100000000000001</v>
      </c>
      <c r="D3070" s="112">
        <v>16.25</v>
      </c>
      <c r="E3070" s="112">
        <v>16.55</v>
      </c>
      <c r="F3070" s="112">
        <v>16.7</v>
      </c>
      <c r="G3070" s="112">
        <v>17.3</v>
      </c>
      <c r="H3070" s="113">
        <v>17.850000000000001</v>
      </c>
      <c r="I3070" s="90">
        <f t="shared" si="1741"/>
        <v>16.076000000000001</v>
      </c>
      <c r="J3070" s="90">
        <f t="shared" si="1742"/>
        <v>16.178000000000001</v>
      </c>
      <c r="K3070" s="114">
        <v>12</v>
      </c>
      <c r="L3070" s="115">
        <v>0.04</v>
      </c>
      <c r="M3070" s="90">
        <v>19.010000000000002</v>
      </c>
      <c r="N3070" s="90">
        <v>17.03</v>
      </c>
      <c r="O3070" s="90">
        <v>16.78</v>
      </c>
      <c r="P3070" s="90">
        <v>17.5</v>
      </c>
      <c r="Q3070" s="90">
        <v>19.38</v>
      </c>
      <c r="R3070" s="63">
        <f t="shared" si="1730"/>
        <v>-1.7600000000000051</v>
      </c>
      <c r="S3070" s="64">
        <f t="shared" si="1729"/>
        <v>4.7197640117995193E-3</v>
      </c>
      <c r="T3070" s="65">
        <f t="shared" si="1725"/>
        <v>1.1162654139753376</v>
      </c>
      <c r="U3070" s="65">
        <f t="shared" si="1725"/>
        <v>1.0148986889153755</v>
      </c>
      <c r="V3070" s="65">
        <f t="shared" si="1731"/>
        <v>0.9731428571428572</v>
      </c>
      <c r="W3070" s="65">
        <f t="shared" si="1732"/>
        <v>0.8787409700722395</v>
      </c>
      <c r="X3070" s="61">
        <f t="shared" si="1743"/>
        <v>3.1152647975078323E-3</v>
      </c>
      <c r="Y3070" s="66">
        <f t="shared" si="1733"/>
        <v>7.8549848942598227E-2</v>
      </c>
      <c r="Z3070" s="61">
        <f t="shared" si="1734"/>
        <v>6.3448619059467718E-3</v>
      </c>
      <c r="AA3070" s="67">
        <f t="shared" si="1735"/>
        <v>16.076000000000001</v>
      </c>
      <c r="AB3070" s="68">
        <f t="shared" si="1736"/>
        <v>-5.7545507927187337E-2</v>
      </c>
      <c r="AC3070" s="69">
        <f t="shared" si="1737"/>
        <v>-5.6018790369935442E-2</v>
      </c>
      <c r="AD3070" s="70">
        <f>_xlfn.PERCENTILE.EXC(AC3070:$AC$5675,0.5)</f>
        <v>7.6986860839306226E-2</v>
      </c>
      <c r="AE3070" s="70">
        <f>_xlfn.PERCENTILE.EXC($AC3070:AC$5675,0.35)</f>
        <v>4.2903318965244949E-2</v>
      </c>
      <c r="AF3070" s="71">
        <f t="shared" si="1726"/>
        <v>5.5138559352749104E-2</v>
      </c>
      <c r="AG3070" s="70">
        <f t="shared" si="1727"/>
        <v>-0.16222423828896765</v>
      </c>
      <c r="AH3070" s="70">
        <f t="shared" si="1728"/>
        <v>-0.22340702194780063</v>
      </c>
      <c r="AI3070" s="61" t="str">
        <f t="shared" si="1723"/>
        <v>Safety</v>
      </c>
      <c r="AJ3070" s="68" t="str">
        <f t="shared" si="1724"/>
        <v>Safety</v>
      </c>
      <c r="AK3070" s="72"/>
      <c r="AL3070" s="73"/>
      <c r="AM3070" s="72"/>
      <c r="AN3070" s="73"/>
      <c r="AO3070" s="74"/>
      <c r="AP3070" s="20"/>
      <c r="AQ3070" s="74"/>
      <c r="AR3070" s="20"/>
      <c r="AS3070" s="74"/>
      <c r="AT3070" s="20"/>
      <c r="AU3070" s="74" t="str">
        <f t="shared" si="1738"/>
        <v>00635U</v>
      </c>
      <c r="AV3070" s="20">
        <f t="shared" si="1721"/>
        <v>0</v>
      </c>
      <c r="AW3070" s="74" t="str">
        <f t="shared" si="1739"/>
        <v>00635U</v>
      </c>
      <c r="AX3070" s="20">
        <f t="shared" si="1740"/>
        <v>0</v>
      </c>
      <c r="AY3070" s="20">
        <f t="shared" si="1722"/>
        <v>1</v>
      </c>
      <c r="AZ3070" s="116">
        <v>41855</v>
      </c>
      <c r="BA3070" s="116"/>
      <c r="BB3070" s="20"/>
      <c r="BC3070" s="20"/>
      <c r="BD3070" s="76"/>
      <c r="BE3070" s="77"/>
      <c r="BF3070" s="77"/>
    </row>
    <row r="3071" spans="1:58" s="23" customFormat="1" ht="15.75" customHeight="1" x14ac:dyDescent="0.4">
      <c r="A3071" s="116">
        <v>41851</v>
      </c>
      <c r="B3071" s="112">
        <v>15.2</v>
      </c>
      <c r="C3071" s="112">
        <v>15.5</v>
      </c>
      <c r="D3071" s="112">
        <v>15.75</v>
      </c>
      <c r="E3071" s="112">
        <v>16.100000000000001</v>
      </c>
      <c r="F3071" s="112">
        <v>16.2</v>
      </c>
      <c r="G3071" s="112">
        <v>16.850000000000001</v>
      </c>
      <c r="H3071" s="113">
        <v>17.350000000000001</v>
      </c>
      <c r="I3071" s="90">
        <f t="shared" si="1741"/>
        <v>15.343999999999999</v>
      </c>
      <c r="J3071" s="90">
        <f t="shared" si="1742"/>
        <v>15.62</v>
      </c>
      <c r="K3071" s="114">
        <v>13</v>
      </c>
      <c r="L3071" s="115">
        <v>0.04</v>
      </c>
      <c r="M3071" s="90">
        <v>19.59</v>
      </c>
      <c r="N3071" s="90">
        <v>16.95</v>
      </c>
      <c r="O3071" s="90">
        <v>16.38</v>
      </c>
      <c r="P3071" s="90">
        <v>17.100000000000001</v>
      </c>
      <c r="Q3071" s="90">
        <v>18.95</v>
      </c>
      <c r="R3071" s="63">
        <f t="shared" si="1730"/>
        <v>-3.0599999999999952</v>
      </c>
      <c r="S3071" s="64">
        <f t="shared" si="1729"/>
        <v>0.27156789197299319</v>
      </c>
      <c r="T3071" s="65">
        <f t="shared" si="1725"/>
        <v>1.1557522123893806</v>
      </c>
      <c r="U3071" s="65">
        <f t="shared" si="1725"/>
        <v>1.0347985347985349</v>
      </c>
      <c r="V3071" s="65">
        <f t="shared" si="1731"/>
        <v>0.99122807017543846</v>
      </c>
      <c r="W3071" s="65">
        <f t="shared" si="1732"/>
        <v>0.89445910290237463</v>
      </c>
      <c r="X3071" s="61">
        <f t="shared" si="1743"/>
        <v>1.9736842105263205E-2</v>
      </c>
      <c r="Y3071" s="66">
        <f t="shared" si="1733"/>
        <v>7.7639751552795025E-2</v>
      </c>
      <c r="Z3071" s="61">
        <f t="shared" si="1734"/>
        <v>1.7987486965589144E-2</v>
      </c>
      <c r="AA3071" s="67">
        <f t="shared" si="1735"/>
        <v>15.343999999999999</v>
      </c>
      <c r="AB3071" s="68">
        <f t="shared" si="1736"/>
        <v>-0.10324483775811209</v>
      </c>
      <c r="AC3071" s="69">
        <f t="shared" si="1737"/>
        <v>-9.4749262536873158E-2</v>
      </c>
      <c r="AD3071" s="70">
        <f>_xlfn.PERCENTILE.EXC(AC3071:$AC$5675,0.5)</f>
        <v>7.7037551465846482E-2</v>
      </c>
      <c r="AE3071" s="70">
        <f>_xlfn.PERCENTILE.EXC($AC3071:AC$5675,0.35)</f>
        <v>4.2943388453015222E-2</v>
      </c>
      <c r="AF3071" s="71">
        <f t="shared" si="1726"/>
        <v>5.5556406958638081E-2</v>
      </c>
      <c r="AG3071" s="70">
        <f t="shared" si="1727"/>
        <v>-0.16222423828896765</v>
      </c>
      <c r="AH3071" s="70">
        <f t="shared" si="1728"/>
        <v>-0.22340702194780063</v>
      </c>
      <c r="AI3071" s="61" t="str">
        <f t="shared" si="1723"/>
        <v>Safety</v>
      </c>
      <c r="AJ3071" s="68" t="str">
        <f t="shared" si="1724"/>
        <v>Safety</v>
      </c>
      <c r="AK3071" s="72"/>
      <c r="AL3071" s="73"/>
      <c r="AM3071" s="72"/>
      <c r="AN3071" s="73"/>
      <c r="AO3071" s="74"/>
      <c r="AP3071" s="20"/>
      <c r="AQ3071" s="74"/>
      <c r="AR3071" s="20"/>
      <c r="AS3071" s="74"/>
      <c r="AT3071" s="20"/>
      <c r="AU3071" s="74" t="str">
        <f t="shared" si="1738"/>
        <v>00635U</v>
      </c>
      <c r="AV3071" s="20">
        <f t="shared" si="1721"/>
        <v>0</v>
      </c>
      <c r="AW3071" s="74" t="str">
        <f t="shared" si="1739"/>
        <v>00635U</v>
      </c>
      <c r="AX3071" s="20">
        <f t="shared" si="1740"/>
        <v>0</v>
      </c>
      <c r="AY3071" s="20">
        <f t="shared" si="1722"/>
        <v>1</v>
      </c>
      <c r="AZ3071" s="116">
        <v>41852</v>
      </c>
      <c r="BA3071" s="116"/>
      <c r="BB3071" s="20"/>
      <c r="BC3071" s="20"/>
      <c r="BD3071" s="76"/>
      <c r="BE3071" s="77"/>
      <c r="BF3071" s="77"/>
    </row>
    <row r="3072" spans="1:58" s="23" customFormat="1" ht="15.75" customHeight="1" x14ac:dyDescent="0.4">
      <c r="A3072" s="116">
        <v>41850</v>
      </c>
      <c r="B3072" s="112">
        <v>13.55</v>
      </c>
      <c r="C3072" s="112">
        <v>14.3</v>
      </c>
      <c r="D3072" s="112">
        <v>14.8</v>
      </c>
      <c r="E3072" s="112">
        <v>15.25</v>
      </c>
      <c r="F3072" s="112">
        <v>15.5</v>
      </c>
      <c r="G3072" s="112">
        <v>16.2</v>
      </c>
      <c r="H3072" s="113">
        <v>16.75</v>
      </c>
      <c r="I3072" s="90">
        <f t="shared" si="1741"/>
        <v>13.88</v>
      </c>
      <c r="J3072" s="90">
        <f t="shared" si="1742"/>
        <v>14.520000000000001</v>
      </c>
      <c r="K3072" s="114">
        <v>14</v>
      </c>
      <c r="L3072" s="115">
        <v>0.04</v>
      </c>
      <c r="M3072" s="90">
        <v>13.29</v>
      </c>
      <c r="N3072" s="90">
        <v>13.33</v>
      </c>
      <c r="O3072" s="90">
        <v>14.26</v>
      </c>
      <c r="P3072" s="90">
        <v>15.57</v>
      </c>
      <c r="Q3072" s="90">
        <v>17.84</v>
      </c>
      <c r="R3072" s="63">
        <f t="shared" si="1730"/>
        <v>3.2100000000000009</v>
      </c>
      <c r="S3072" s="64">
        <f t="shared" si="1729"/>
        <v>3.7650602409639092E-3</v>
      </c>
      <c r="T3072" s="65">
        <f t="shared" si="1725"/>
        <v>0.99699924981245303</v>
      </c>
      <c r="U3072" s="65">
        <f t="shared" si="1725"/>
        <v>0.93478260869565222</v>
      </c>
      <c r="V3072" s="65">
        <f t="shared" si="1731"/>
        <v>0.85613359023763647</v>
      </c>
      <c r="W3072" s="65">
        <f t="shared" si="1732"/>
        <v>0.74719730941704032</v>
      </c>
      <c r="X3072" s="61">
        <f t="shared" si="1743"/>
        <v>5.5350553505535055E-2</v>
      </c>
      <c r="Y3072" s="66">
        <f t="shared" si="1733"/>
        <v>9.8360655737704916E-2</v>
      </c>
      <c r="Z3072" s="61">
        <f t="shared" si="1734"/>
        <v>4.610951008645537E-2</v>
      </c>
      <c r="AA3072" s="67">
        <f t="shared" si="1735"/>
        <v>13.88</v>
      </c>
      <c r="AB3072" s="68">
        <f t="shared" si="1736"/>
        <v>1.6504126031507926E-2</v>
      </c>
      <c r="AC3072" s="69">
        <f t="shared" si="1737"/>
        <v>4.1260315078769746E-2</v>
      </c>
      <c r="AD3072" s="70">
        <f>_xlfn.PERCENTILE.EXC(AC3072:$AC$5675,0.5)</f>
        <v>7.7040788311539654E-2</v>
      </c>
      <c r="AE3072" s="70">
        <f>_xlfn.PERCENTILE.EXC($AC3072:AC$5675,0.35)</f>
        <v>4.299204040062856E-2</v>
      </c>
      <c r="AF3072" s="71">
        <f t="shared" si="1726"/>
        <v>5.5708675054191144E-2</v>
      </c>
      <c r="AG3072" s="70">
        <f t="shared" si="1727"/>
        <v>-0.16222423828896765</v>
      </c>
      <c r="AH3072" s="70">
        <f t="shared" si="1728"/>
        <v>-0.22340702194780063</v>
      </c>
      <c r="AI3072" s="61" t="str">
        <f t="shared" si="1723"/>
        <v>Safety</v>
      </c>
      <c r="AJ3072" s="68" t="str">
        <f t="shared" si="1724"/>
        <v>Safety</v>
      </c>
      <c r="AK3072" s="72"/>
      <c r="AL3072" s="73"/>
      <c r="AM3072" s="72"/>
      <c r="AN3072" s="73"/>
      <c r="AO3072" s="74"/>
      <c r="AP3072" s="20"/>
      <c r="AQ3072" s="74"/>
      <c r="AR3072" s="20"/>
      <c r="AS3072" s="74"/>
      <c r="AT3072" s="20"/>
      <c r="AU3072" s="74" t="str">
        <f t="shared" si="1738"/>
        <v>00635U</v>
      </c>
      <c r="AV3072" s="20">
        <f t="shared" si="1721"/>
        <v>0</v>
      </c>
      <c r="AW3072" s="74" t="str">
        <f t="shared" si="1739"/>
        <v>00635U</v>
      </c>
      <c r="AX3072" s="20">
        <f t="shared" si="1740"/>
        <v>0</v>
      </c>
      <c r="AY3072" s="20">
        <f t="shared" si="1722"/>
        <v>1</v>
      </c>
      <c r="AZ3072" s="116">
        <v>41851</v>
      </c>
      <c r="BA3072" s="116"/>
      <c r="BB3072" s="20"/>
      <c r="BC3072" s="20"/>
      <c r="BD3072" s="76"/>
      <c r="BE3072" s="77"/>
      <c r="BF3072" s="77"/>
    </row>
    <row r="3073" spans="1:58" s="23" customFormat="1" ht="15.75" customHeight="1" x14ac:dyDescent="0.4">
      <c r="A3073" s="116">
        <v>41849</v>
      </c>
      <c r="B3073" s="112">
        <v>13.45</v>
      </c>
      <c r="C3073" s="112">
        <v>14.2</v>
      </c>
      <c r="D3073" s="112">
        <v>14.7</v>
      </c>
      <c r="E3073" s="112">
        <v>15.2</v>
      </c>
      <c r="F3073" s="112">
        <v>15.45</v>
      </c>
      <c r="G3073" s="112">
        <v>16.149999999999999</v>
      </c>
      <c r="H3073" s="113">
        <v>16.7</v>
      </c>
      <c r="I3073" s="90">
        <f t="shared" si="1741"/>
        <v>13.75</v>
      </c>
      <c r="J3073" s="90">
        <f t="shared" si="1742"/>
        <v>14.399999999999999</v>
      </c>
      <c r="K3073" s="114">
        <v>15</v>
      </c>
      <c r="L3073" s="115">
        <v>0.04</v>
      </c>
      <c r="M3073" s="90">
        <v>13.47</v>
      </c>
      <c r="N3073" s="90">
        <v>13.28</v>
      </c>
      <c r="O3073" s="90">
        <v>14.22</v>
      </c>
      <c r="P3073" s="90">
        <v>15.64</v>
      </c>
      <c r="Q3073" s="90">
        <v>17.93</v>
      </c>
      <c r="R3073" s="63">
        <f t="shared" si="1730"/>
        <v>3.1099999999999994</v>
      </c>
      <c r="S3073" s="64">
        <f t="shared" si="1729"/>
        <v>5.7324840764331114E-2</v>
      </c>
      <c r="T3073" s="65">
        <f t="shared" si="1725"/>
        <v>1.0143072289156627</v>
      </c>
      <c r="U3073" s="65">
        <f t="shared" si="1725"/>
        <v>0.93389592123769327</v>
      </c>
      <c r="V3073" s="65">
        <f t="shared" si="1731"/>
        <v>0.84910485933503832</v>
      </c>
      <c r="W3073" s="65">
        <f t="shared" si="1732"/>
        <v>0.74065811489124367</v>
      </c>
      <c r="X3073" s="61">
        <f t="shared" si="1743"/>
        <v>5.5762081784386623E-2</v>
      </c>
      <c r="Y3073" s="66">
        <f t="shared" si="1733"/>
        <v>9.8684210526315791E-2</v>
      </c>
      <c r="Z3073" s="61">
        <f t="shared" si="1734"/>
        <v>4.7272727272727168E-2</v>
      </c>
      <c r="AA3073" s="67">
        <f t="shared" si="1735"/>
        <v>13.749999999999998</v>
      </c>
      <c r="AB3073" s="68">
        <f t="shared" si="1736"/>
        <v>1.2801204819277105E-2</v>
      </c>
      <c r="AC3073" s="69">
        <f t="shared" si="1737"/>
        <v>3.5391566265060154E-2</v>
      </c>
      <c r="AD3073" s="70">
        <f>_xlfn.PERCENTILE.EXC(AC3073:$AC$5675,0.5)</f>
        <v>7.704402515723284E-2</v>
      </c>
      <c r="AE3073" s="70">
        <f>_xlfn.PERCENTILE.EXC($AC3073:AC$5675,0.35)</f>
        <v>4.315647319253204E-2</v>
      </c>
      <c r="AF3073" s="71">
        <f t="shared" si="1726"/>
        <v>5.5876461799367776E-2</v>
      </c>
      <c r="AG3073" s="70">
        <f t="shared" si="1727"/>
        <v>-0.16222423828896765</v>
      </c>
      <c r="AH3073" s="70">
        <f t="shared" si="1728"/>
        <v>-0.22340702194780063</v>
      </c>
      <c r="AI3073" s="61" t="str">
        <f t="shared" si="1723"/>
        <v>Safety</v>
      </c>
      <c r="AJ3073" s="68" t="str">
        <f t="shared" si="1724"/>
        <v>Safety</v>
      </c>
      <c r="AK3073" s="72"/>
      <c r="AL3073" s="73"/>
      <c r="AM3073" s="72"/>
      <c r="AN3073" s="73"/>
      <c r="AO3073" s="74"/>
      <c r="AP3073" s="20"/>
      <c r="AQ3073" s="74"/>
      <c r="AR3073" s="20"/>
      <c r="AS3073" s="74"/>
      <c r="AT3073" s="20"/>
      <c r="AU3073" s="74" t="str">
        <f t="shared" si="1738"/>
        <v>00635U</v>
      </c>
      <c r="AV3073" s="20">
        <f t="shared" si="1721"/>
        <v>0</v>
      </c>
      <c r="AW3073" s="74" t="str">
        <f t="shared" si="1739"/>
        <v>00635U</v>
      </c>
      <c r="AX3073" s="20">
        <f t="shared" si="1740"/>
        <v>0</v>
      </c>
      <c r="AY3073" s="20">
        <f t="shared" si="1722"/>
        <v>1</v>
      </c>
      <c r="AZ3073" s="116">
        <v>41850</v>
      </c>
      <c r="BA3073" s="116"/>
      <c r="BB3073" s="20"/>
      <c r="BC3073" s="20"/>
      <c r="BD3073" s="76"/>
      <c r="BE3073" s="77"/>
      <c r="BF3073" s="77"/>
    </row>
    <row r="3074" spans="1:58" s="23" customFormat="1" ht="15.75" customHeight="1" x14ac:dyDescent="0.4">
      <c r="A3074" s="116">
        <v>41848</v>
      </c>
      <c r="B3074" s="112">
        <v>13.35</v>
      </c>
      <c r="C3074" s="112">
        <v>14.15</v>
      </c>
      <c r="D3074" s="112">
        <v>14.75</v>
      </c>
      <c r="E3074" s="112">
        <v>15.25</v>
      </c>
      <c r="F3074" s="112">
        <v>15.5</v>
      </c>
      <c r="G3074" s="112">
        <v>16.2</v>
      </c>
      <c r="H3074" s="113">
        <v>16.75</v>
      </c>
      <c r="I3074" s="90">
        <f t="shared" si="1741"/>
        <v>13.638</v>
      </c>
      <c r="J3074" s="90">
        <f t="shared" si="1742"/>
        <v>14.366</v>
      </c>
      <c r="K3074" s="114">
        <v>16</v>
      </c>
      <c r="L3074" s="115">
        <v>0.04</v>
      </c>
      <c r="M3074" s="90">
        <v>12.02</v>
      </c>
      <c r="N3074" s="90">
        <v>12.56</v>
      </c>
      <c r="O3074" s="90">
        <v>13.92</v>
      </c>
      <c r="P3074" s="90">
        <v>15.34</v>
      </c>
      <c r="Q3074" s="90">
        <v>17.739999999999998</v>
      </c>
      <c r="R3074" s="63">
        <f t="shared" si="1730"/>
        <v>4.68</v>
      </c>
      <c r="S3074" s="64">
        <f t="shared" si="1729"/>
        <v>-1.0244286840031444E-2</v>
      </c>
      <c r="T3074" s="65">
        <f t="shared" si="1725"/>
        <v>0.95700636942675155</v>
      </c>
      <c r="U3074" s="65">
        <f t="shared" si="1725"/>
        <v>0.90229885057471271</v>
      </c>
      <c r="V3074" s="65">
        <f t="shared" si="1731"/>
        <v>0.81877444589309001</v>
      </c>
      <c r="W3074" s="65">
        <f t="shared" si="1732"/>
        <v>0.70800450958286365</v>
      </c>
      <c r="X3074" s="61">
        <f t="shared" si="1743"/>
        <v>5.9925093632958858E-2</v>
      </c>
      <c r="Y3074" s="66">
        <f t="shared" si="1733"/>
        <v>9.8360655737704916E-2</v>
      </c>
      <c r="Z3074" s="61">
        <f t="shared" si="1734"/>
        <v>5.3380261035342408E-2</v>
      </c>
      <c r="AA3074" s="67">
        <f t="shared" si="1735"/>
        <v>13.638000000000002</v>
      </c>
      <c r="AB3074" s="68">
        <f t="shared" si="1736"/>
        <v>6.2898089171974453E-2</v>
      </c>
      <c r="AC3074" s="69">
        <f t="shared" si="1737"/>
        <v>8.5828025477707098E-2</v>
      </c>
      <c r="AD3074" s="70">
        <f>_xlfn.PERCENTILE.EXC(AC3074:$AC$5675,0.5)</f>
        <v>7.7064779210084228E-2</v>
      </c>
      <c r="AE3074" s="70">
        <f>_xlfn.PERCENTILE.EXC($AC3074:AC$5675,0.35)</f>
        <v>4.3375635708231587E-2</v>
      </c>
      <c r="AF3074" s="71">
        <f t="shared" si="1726"/>
        <v>5.5960881717834726E-2</v>
      </c>
      <c r="AG3074" s="70">
        <f t="shared" si="1727"/>
        <v>-0.16222423828896765</v>
      </c>
      <c r="AH3074" s="70">
        <f t="shared" si="1728"/>
        <v>-0.22340702194780063</v>
      </c>
      <c r="AI3074" s="61" t="str">
        <f t="shared" si="1723"/>
        <v>Short VOL</v>
      </c>
      <c r="AJ3074" s="68" t="str">
        <f t="shared" si="1724"/>
        <v>Short VOL</v>
      </c>
      <c r="AK3074" s="72"/>
      <c r="AL3074" s="73"/>
      <c r="AM3074" s="72"/>
      <c r="AN3074" s="73"/>
      <c r="AO3074" s="74"/>
      <c r="AP3074" s="20"/>
      <c r="AQ3074" s="74"/>
      <c r="AR3074" s="20"/>
      <c r="AS3074" s="74"/>
      <c r="AT3074" s="20"/>
      <c r="AU3074" s="74" t="str">
        <f t="shared" si="1738"/>
        <v>00631L</v>
      </c>
      <c r="AV3074" s="20">
        <f t="shared" si="1721"/>
        <v>1</v>
      </c>
      <c r="AW3074" s="74" t="str">
        <f t="shared" si="1739"/>
        <v>00631L</v>
      </c>
      <c r="AX3074" s="20">
        <f t="shared" si="1740"/>
        <v>1</v>
      </c>
      <c r="AY3074" s="20">
        <f t="shared" si="1722"/>
        <v>1</v>
      </c>
      <c r="AZ3074" s="116">
        <v>41849</v>
      </c>
      <c r="BA3074" s="116"/>
      <c r="BB3074" s="20"/>
      <c r="BC3074" s="20"/>
      <c r="BD3074" s="76"/>
      <c r="BE3074" s="77"/>
      <c r="BF3074" s="77"/>
    </row>
    <row r="3075" spans="1:58" s="23" customFormat="1" ht="15.75" customHeight="1" x14ac:dyDescent="0.4">
      <c r="A3075" s="116">
        <v>41845</v>
      </c>
      <c r="B3075" s="112">
        <v>13.5</v>
      </c>
      <c r="C3075" s="112">
        <v>14.3</v>
      </c>
      <c r="D3075" s="112">
        <v>14.85</v>
      </c>
      <c r="E3075" s="112">
        <v>15.35</v>
      </c>
      <c r="F3075" s="112">
        <v>15.65</v>
      </c>
      <c r="G3075" s="112">
        <v>16.3</v>
      </c>
      <c r="H3075" s="113">
        <v>16.850000000000001</v>
      </c>
      <c r="I3075" s="90">
        <f t="shared" si="1741"/>
        <v>13.756</v>
      </c>
      <c r="J3075" s="90">
        <f t="shared" si="1742"/>
        <v>14.476000000000001</v>
      </c>
      <c r="K3075" s="114">
        <v>17</v>
      </c>
      <c r="L3075" s="115">
        <v>0.04</v>
      </c>
      <c r="M3075" s="90">
        <v>11.84</v>
      </c>
      <c r="N3075" s="90">
        <v>12.69</v>
      </c>
      <c r="O3075" s="90">
        <v>14</v>
      </c>
      <c r="P3075" s="90">
        <v>15.38</v>
      </c>
      <c r="Q3075" s="90">
        <v>17.72</v>
      </c>
      <c r="R3075" s="63">
        <f t="shared" si="1730"/>
        <v>4.8500000000000014</v>
      </c>
      <c r="S3075" s="64">
        <f t="shared" si="1729"/>
        <v>7.1790540540540515E-2</v>
      </c>
      <c r="T3075" s="65">
        <f t="shared" si="1725"/>
        <v>0.93301812450748622</v>
      </c>
      <c r="U3075" s="65">
        <f t="shared" si="1725"/>
        <v>0.90642857142857136</v>
      </c>
      <c r="V3075" s="65">
        <f t="shared" si="1731"/>
        <v>0.82509752925877755</v>
      </c>
      <c r="W3075" s="65">
        <f t="shared" si="1732"/>
        <v>0.7161399548532732</v>
      </c>
      <c r="X3075" s="61">
        <f t="shared" si="1743"/>
        <v>5.925925925925931E-2</v>
      </c>
      <c r="Y3075" s="66">
        <f t="shared" si="1733"/>
        <v>9.7719869706840504E-2</v>
      </c>
      <c r="Z3075" s="61">
        <f t="shared" si="1734"/>
        <v>5.2340796743239361E-2</v>
      </c>
      <c r="AA3075" s="67">
        <f t="shared" si="1735"/>
        <v>13.756</v>
      </c>
      <c r="AB3075" s="68">
        <f t="shared" si="1736"/>
        <v>6.382978723404259E-2</v>
      </c>
      <c r="AC3075" s="69">
        <f t="shared" si="1737"/>
        <v>8.4003152088258537E-2</v>
      </c>
      <c r="AD3075" s="70">
        <f>_xlfn.PERCENTILE.EXC(AC3075:$AC$5675,0.5)</f>
        <v>7.704402515723284E-2</v>
      </c>
      <c r="AE3075" s="70">
        <f>_xlfn.PERCENTILE.EXC($AC3075:AC$5675,0.35)</f>
        <v>4.3265763570801939E-2</v>
      </c>
      <c r="AF3075" s="71">
        <f t="shared" si="1726"/>
        <v>5.5960881717834726E-2</v>
      </c>
      <c r="AG3075" s="70">
        <f t="shared" si="1727"/>
        <v>-0.16222423828896765</v>
      </c>
      <c r="AH3075" s="70">
        <f t="shared" si="1728"/>
        <v>-0.22340702194780063</v>
      </c>
      <c r="AI3075" s="61" t="str">
        <f t="shared" si="1723"/>
        <v>Short VOL</v>
      </c>
      <c r="AJ3075" s="68" t="str">
        <f t="shared" si="1724"/>
        <v>Short VOL</v>
      </c>
      <c r="AK3075" s="72"/>
      <c r="AL3075" s="73"/>
      <c r="AM3075" s="72"/>
      <c r="AN3075" s="73"/>
      <c r="AO3075" s="74"/>
      <c r="AP3075" s="20"/>
      <c r="AQ3075" s="74"/>
      <c r="AR3075" s="20"/>
      <c r="AS3075" s="74"/>
      <c r="AT3075" s="20"/>
      <c r="AU3075" s="74" t="str">
        <f t="shared" si="1738"/>
        <v>00631L</v>
      </c>
      <c r="AV3075" s="20">
        <f t="shared" ref="AV3075:AV3138" si="1744">IF(AU3075="00631L",1,0)</f>
        <v>1</v>
      </c>
      <c r="AW3075" s="74" t="str">
        <f t="shared" si="1739"/>
        <v>00631L</v>
      </c>
      <c r="AX3075" s="20">
        <f t="shared" si="1740"/>
        <v>1</v>
      </c>
      <c r="AY3075" s="20">
        <f t="shared" ref="AY3075:AY3138" si="1745">IF(AP3075=1,0,1)</f>
        <v>1</v>
      </c>
      <c r="AZ3075" s="116">
        <v>41848</v>
      </c>
      <c r="BA3075" s="116"/>
      <c r="BB3075" s="20"/>
      <c r="BC3075" s="20"/>
      <c r="BD3075" s="76"/>
      <c r="BE3075" s="77"/>
      <c r="BF3075" s="77"/>
    </row>
    <row r="3076" spans="1:58" s="23" customFormat="1" ht="15.75" customHeight="1" x14ac:dyDescent="0.4">
      <c r="A3076" s="116">
        <v>41844</v>
      </c>
      <c r="B3076" s="112">
        <v>13.2</v>
      </c>
      <c r="C3076" s="112">
        <v>14.05</v>
      </c>
      <c r="D3076" s="112">
        <v>14.65</v>
      </c>
      <c r="E3076" s="112">
        <v>15.2</v>
      </c>
      <c r="F3076" s="112">
        <v>15.5</v>
      </c>
      <c r="G3076" s="112">
        <v>16.2</v>
      </c>
      <c r="H3076" s="113">
        <v>16.75</v>
      </c>
      <c r="I3076" s="90">
        <f t="shared" si="1741"/>
        <v>13.437999999999999</v>
      </c>
      <c r="J3076" s="90">
        <f t="shared" si="1742"/>
        <v>14.218</v>
      </c>
      <c r="K3076" s="114">
        <v>18</v>
      </c>
      <c r="L3076" s="115">
        <v>0.04</v>
      </c>
      <c r="M3076" s="90">
        <v>10.88</v>
      </c>
      <c r="N3076" s="90">
        <v>11.84</v>
      </c>
      <c r="O3076" s="90">
        <v>13.45</v>
      </c>
      <c r="P3076" s="90">
        <v>14.97</v>
      </c>
      <c r="Q3076" s="90">
        <v>17.489999999999998</v>
      </c>
      <c r="R3076" s="63">
        <f t="shared" si="1730"/>
        <v>5.7000000000000028</v>
      </c>
      <c r="S3076" s="64">
        <f t="shared" si="1729"/>
        <v>2.7777777777777804E-2</v>
      </c>
      <c r="T3076" s="65">
        <f t="shared" si="1725"/>
        <v>0.91891891891891897</v>
      </c>
      <c r="U3076" s="65">
        <f t="shared" si="1725"/>
        <v>0.88029739776951677</v>
      </c>
      <c r="V3076" s="65">
        <f t="shared" si="1731"/>
        <v>0.79091516366065462</v>
      </c>
      <c r="W3076" s="65">
        <f t="shared" si="1732"/>
        <v>0.67695826186392227</v>
      </c>
      <c r="X3076" s="61">
        <f t="shared" si="1743"/>
        <v>6.4393939393939503E-2</v>
      </c>
      <c r="Y3076" s="66">
        <f t="shared" si="1733"/>
        <v>0.10197368421052637</v>
      </c>
      <c r="Z3076" s="61">
        <f t="shared" si="1734"/>
        <v>5.8044351838071231E-2</v>
      </c>
      <c r="AA3076" s="67">
        <f t="shared" si="1735"/>
        <v>13.438000000000001</v>
      </c>
      <c r="AB3076" s="68">
        <f t="shared" si="1736"/>
        <v>0.11486486486486482</v>
      </c>
      <c r="AC3076" s="69">
        <f t="shared" si="1737"/>
        <v>0.13496621621621629</v>
      </c>
      <c r="AD3076" s="70">
        <f>_xlfn.PERCENTILE.EXC(AC3076:$AC$5675,0.5)</f>
        <v>7.7040788311539654E-2</v>
      </c>
      <c r="AE3076" s="70">
        <f>_xlfn.PERCENTILE.EXC($AC3076:AC$5675,0.35)</f>
        <v>4.3138258129487031E-2</v>
      </c>
      <c r="AF3076" s="71">
        <f t="shared" si="1726"/>
        <v>5.5960881717834726E-2</v>
      </c>
      <c r="AG3076" s="70">
        <f t="shared" si="1727"/>
        <v>-0.16222423828896765</v>
      </c>
      <c r="AH3076" s="70">
        <f t="shared" si="1728"/>
        <v>-0.22340702194780063</v>
      </c>
      <c r="AI3076" s="61" t="str">
        <f t="shared" si="1723"/>
        <v>Short VOL</v>
      </c>
      <c r="AJ3076" s="68" t="str">
        <f t="shared" si="1724"/>
        <v>Short VOL</v>
      </c>
      <c r="AK3076" s="72"/>
      <c r="AL3076" s="73"/>
      <c r="AM3076" s="72"/>
      <c r="AN3076" s="73"/>
      <c r="AO3076" s="74"/>
      <c r="AP3076" s="20"/>
      <c r="AQ3076" s="74"/>
      <c r="AR3076" s="20"/>
      <c r="AS3076" s="74"/>
      <c r="AT3076" s="20"/>
      <c r="AU3076" s="74" t="str">
        <f t="shared" si="1738"/>
        <v>00631L</v>
      </c>
      <c r="AV3076" s="20">
        <f t="shared" si="1744"/>
        <v>1</v>
      </c>
      <c r="AW3076" s="74" t="str">
        <f t="shared" si="1739"/>
        <v>00631L</v>
      </c>
      <c r="AX3076" s="20">
        <f t="shared" si="1740"/>
        <v>1</v>
      </c>
      <c r="AY3076" s="20">
        <f t="shared" si="1745"/>
        <v>1</v>
      </c>
      <c r="AZ3076" s="116">
        <v>41845</v>
      </c>
      <c r="BA3076" s="116"/>
      <c r="BB3076" s="20"/>
      <c r="BC3076" s="20"/>
      <c r="BD3076" s="76"/>
      <c r="BE3076" s="77"/>
      <c r="BF3076" s="77"/>
    </row>
    <row r="3077" spans="1:58" s="23" customFormat="1" ht="15.75" customHeight="1" x14ac:dyDescent="0.4">
      <c r="A3077" s="116">
        <v>41843</v>
      </c>
      <c r="B3077" s="112">
        <v>13.05</v>
      </c>
      <c r="C3077" s="112">
        <v>13.85</v>
      </c>
      <c r="D3077" s="112">
        <v>14.5</v>
      </c>
      <c r="E3077" s="112">
        <v>15.1</v>
      </c>
      <c r="F3077" s="112">
        <v>15.45</v>
      </c>
      <c r="G3077" s="112">
        <v>16.149999999999999</v>
      </c>
      <c r="H3077" s="113">
        <v>16.7</v>
      </c>
      <c r="I3077" s="90">
        <f t="shared" si="1741"/>
        <v>13.242000000000001</v>
      </c>
      <c r="J3077" s="90">
        <f t="shared" si="1742"/>
        <v>14.006</v>
      </c>
      <c r="K3077" s="114">
        <v>19</v>
      </c>
      <c r="L3077" s="115">
        <v>0.04</v>
      </c>
      <c r="M3077" s="90">
        <v>10.83</v>
      </c>
      <c r="N3077" s="90">
        <v>11.52</v>
      </c>
      <c r="O3077" s="90">
        <v>13.38</v>
      </c>
      <c r="P3077" s="90">
        <v>14.82</v>
      </c>
      <c r="Q3077" s="90">
        <v>17.29</v>
      </c>
      <c r="R3077" s="63">
        <f t="shared" si="1730"/>
        <v>5.8500000000000014</v>
      </c>
      <c r="S3077" s="64">
        <f t="shared" si="1729"/>
        <v>-5.8823529411764754E-2</v>
      </c>
      <c r="T3077" s="65">
        <f t="shared" si="1725"/>
        <v>0.94010416666666674</v>
      </c>
      <c r="U3077" s="65">
        <f t="shared" si="1725"/>
        <v>0.86098654708520173</v>
      </c>
      <c r="V3077" s="65">
        <f t="shared" si="1731"/>
        <v>0.77732793522267207</v>
      </c>
      <c r="W3077" s="65">
        <f t="shared" si="1732"/>
        <v>0.66628108733371894</v>
      </c>
      <c r="X3077" s="61">
        <f t="shared" si="1743"/>
        <v>6.1302681992337078E-2</v>
      </c>
      <c r="Y3077" s="66">
        <f t="shared" si="1733"/>
        <v>0.10596026490066222</v>
      </c>
      <c r="Z3077" s="61">
        <f t="shared" si="1734"/>
        <v>5.7695212203594567E-2</v>
      </c>
      <c r="AA3077" s="67">
        <f t="shared" si="1735"/>
        <v>13.242000000000001</v>
      </c>
      <c r="AB3077" s="68">
        <f t="shared" si="1736"/>
        <v>0.13281250000000011</v>
      </c>
      <c r="AC3077" s="69">
        <f t="shared" si="1737"/>
        <v>0.14947916666666677</v>
      </c>
      <c r="AD3077" s="70">
        <f>_xlfn.PERCENTILE.EXC(AC3077:$AC$5675,0.5)</f>
        <v>7.7037551465846482E-2</v>
      </c>
      <c r="AE3077" s="70">
        <f>_xlfn.PERCENTILE.EXC($AC3077:AC$5675,0.35)</f>
        <v>4.3010752688172157E-2</v>
      </c>
      <c r="AF3077" s="71">
        <f t="shared" si="1726"/>
        <v>5.5960881717834726E-2</v>
      </c>
      <c r="AG3077" s="70">
        <f t="shared" si="1727"/>
        <v>-0.16222423828896765</v>
      </c>
      <c r="AH3077" s="70">
        <f t="shared" si="1728"/>
        <v>-0.22340702194780063</v>
      </c>
      <c r="AI3077" s="61" t="str">
        <f t="shared" ref="AI3077:AI3140" si="1746">IF(AC3077&gt;AD3077,"Short VOL","Safety")</f>
        <v>Short VOL</v>
      </c>
      <c r="AJ3077" s="68" t="str">
        <f t="shared" ref="AJ3077:AJ3140" si="1747">IF(AC3077&gt;AF3077,"Short VOL","Safety")</f>
        <v>Short VOL</v>
      </c>
      <c r="AK3077" s="72"/>
      <c r="AL3077" s="73"/>
      <c r="AM3077" s="72"/>
      <c r="AN3077" s="73"/>
      <c r="AO3077" s="74"/>
      <c r="AP3077" s="20"/>
      <c r="AQ3077" s="74"/>
      <c r="AR3077" s="20"/>
      <c r="AS3077" s="74"/>
      <c r="AT3077" s="20"/>
      <c r="AU3077" s="74" t="str">
        <f t="shared" si="1738"/>
        <v>00631L</v>
      </c>
      <c r="AV3077" s="20">
        <f t="shared" si="1744"/>
        <v>1</v>
      </c>
      <c r="AW3077" s="74" t="str">
        <f t="shared" si="1739"/>
        <v>00631L</v>
      </c>
      <c r="AX3077" s="20">
        <f t="shared" si="1740"/>
        <v>1</v>
      </c>
      <c r="AY3077" s="20">
        <f t="shared" si="1745"/>
        <v>1</v>
      </c>
      <c r="AZ3077" s="116">
        <v>41844</v>
      </c>
      <c r="BA3077" s="116"/>
      <c r="BB3077" s="20"/>
      <c r="BC3077" s="20"/>
      <c r="BD3077" s="76"/>
      <c r="BE3077" s="77"/>
      <c r="BF3077" s="77"/>
    </row>
    <row r="3078" spans="1:58" s="23" customFormat="1" ht="15.75" customHeight="1" x14ac:dyDescent="0.4">
      <c r="A3078" s="116">
        <v>41842</v>
      </c>
      <c r="B3078" s="112">
        <v>13</v>
      </c>
      <c r="C3078" s="112">
        <v>13.7</v>
      </c>
      <c r="D3078" s="112">
        <v>14.35</v>
      </c>
      <c r="E3078" s="112">
        <v>14.95</v>
      </c>
      <c r="F3078" s="112">
        <v>15.3</v>
      </c>
      <c r="G3078" s="112">
        <v>16</v>
      </c>
      <c r="H3078" s="113">
        <v>16.55</v>
      </c>
      <c r="I3078" s="90">
        <f t="shared" si="1741"/>
        <v>13.14</v>
      </c>
      <c r="J3078" s="90">
        <f t="shared" si="1742"/>
        <v>13.83</v>
      </c>
      <c r="K3078" s="114">
        <v>20</v>
      </c>
      <c r="L3078" s="115">
        <v>0.04</v>
      </c>
      <c r="M3078" s="90">
        <v>11.54</v>
      </c>
      <c r="N3078" s="90">
        <v>12.24</v>
      </c>
      <c r="O3078" s="90">
        <v>13.5</v>
      </c>
      <c r="P3078" s="90">
        <v>14.78</v>
      </c>
      <c r="Q3078" s="90">
        <v>17.489999999999998</v>
      </c>
      <c r="R3078" s="63">
        <f t="shared" si="1730"/>
        <v>4.5</v>
      </c>
      <c r="S3078" s="64">
        <f t="shared" si="1729"/>
        <v>-4.4496487119437961E-2</v>
      </c>
      <c r="T3078" s="65">
        <f t="shared" si="1725"/>
        <v>0.94281045751633974</v>
      </c>
      <c r="U3078" s="65">
        <f t="shared" si="1725"/>
        <v>0.90666666666666673</v>
      </c>
      <c r="V3078" s="65">
        <f t="shared" si="1731"/>
        <v>0.82814614343707715</v>
      </c>
      <c r="W3078" s="65">
        <f t="shared" si="1732"/>
        <v>0.69982847341337917</v>
      </c>
      <c r="X3078" s="61">
        <f t="shared" si="1743"/>
        <v>5.3846153846153794E-2</v>
      </c>
      <c r="Y3078" s="66">
        <f t="shared" si="1733"/>
        <v>0.10702341137123755</v>
      </c>
      <c r="Z3078" s="61">
        <f t="shared" si="1734"/>
        <v>5.2511415525114118E-2</v>
      </c>
      <c r="AA3078" s="67">
        <f t="shared" si="1735"/>
        <v>13.14</v>
      </c>
      <c r="AB3078" s="68">
        <f t="shared" si="1736"/>
        <v>6.2091503267973837E-2</v>
      </c>
      <c r="AC3078" s="69">
        <f t="shared" si="1737"/>
        <v>7.3529411764705913E-2</v>
      </c>
      <c r="AD3078" s="70">
        <f>_xlfn.PERCENTILE.EXC(AC3078:$AC$5675,0.5)</f>
        <v>7.6986860839306226E-2</v>
      </c>
      <c r="AE3078" s="70">
        <f>_xlfn.PERCENTILE.EXC($AC3078:AC$5675,0.35)</f>
        <v>4.2984555485611128E-2</v>
      </c>
      <c r="AF3078" s="71">
        <f t="shared" si="1726"/>
        <v>5.5960881717834726E-2</v>
      </c>
      <c r="AG3078" s="70">
        <f t="shared" si="1727"/>
        <v>-0.16222423828896765</v>
      </c>
      <c r="AH3078" s="70">
        <f t="shared" si="1728"/>
        <v>-0.22340702194780063</v>
      </c>
      <c r="AI3078" s="61" t="str">
        <f t="shared" si="1746"/>
        <v>Safety</v>
      </c>
      <c r="AJ3078" s="68" t="str">
        <f t="shared" si="1747"/>
        <v>Short VOL</v>
      </c>
      <c r="AK3078" s="72"/>
      <c r="AL3078" s="73"/>
      <c r="AM3078" s="72"/>
      <c r="AN3078" s="73"/>
      <c r="AO3078" s="74"/>
      <c r="AP3078" s="20"/>
      <c r="AQ3078" s="74"/>
      <c r="AR3078" s="20"/>
      <c r="AS3078" s="74"/>
      <c r="AT3078" s="20"/>
      <c r="AU3078" s="74" t="str">
        <f t="shared" si="1738"/>
        <v>00631L</v>
      </c>
      <c r="AV3078" s="20">
        <f t="shared" si="1744"/>
        <v>1</v>
      </c>
      <c r="AW3078" s="74" t="str">
        <f t="shared" si="1739"/>
        <v>00631L</v>
      </c>
      <c r="AX3078" s="20">
        <f t="shared" si="1740"/>
        <v>1</v>
      </c>
      <c r="AY3078" s="20">
        <f t="shared" si="1745"/>
        <v>1</v>
      </c>
      <c r="AZ3078" s="116">
        <v>41843</v>
      </c>
      <c r="BA3078" s="116"/>
      <c r="BB3078" s="20"/>
      <c r="BC3078" s="20"/>
      <c r="BD3078" s="76"/>
      <c r="BE3078" s="77"/>
      <c r="BF3078" s="77"/>
    </row>
    <row r="3079" spans="1:58" s="23" customFormat="1" ht="15.75" customHeight="1" x14ac:dyDescent="0.4">
      <c r="A3079" s="116">
        <v>41841</v>
      </c>
      <c r="B3079" s="112">
        <v>13.4</v>
      </c>
      <c r="C3079" s="112">
        <v>13.95</v>
      </c>
      <c r="D3079" s="112">
        <v>14.5</v>
      </c>
      <c r="E3079" s="112">
        <v>15.05</v>
      </c>
      <c r="F3079" s="112">
        <v>15.35</v>
      </c>
      <c r="G3079" s="112">
        <v>16.100000000000001</v>
      </c>
      <c r="H3079" s="113">
        <v>16.600000000000001</v>
      </c>
      <c r="I3079" s="90">
        <f t="shared" si="1741"/>
        <v>13.488</v>
      </c>
      <c r="J3079" s="90">
        <f t="shared" si="1742"/>
        <v>14.038</v>
      </c>
      <c r="K3079" s="114">
        <v>21</v>
      </c>
      <c r="L3079" s="115">
        <v>0.04</v>
      </c>
      <c r="M3079" s="90">
        <v>12.95</v>
      </c>
      <c r="N3079" s="90">
        <v>12.81</v>
      </c>
      <c r="O3079" s="90">
        <v>13.8</v>
      </c>
      <c r="P3079" s="90">
        <v>15</v>
      </c>
      <c r="Q3079" s="90">
        <v>17.38</v>
      </c>
      <c r="R3079" s="63">
        <f t="shared" si="1730"/>
        <v>3.0400000000000027</v>
      </c>
      <c r="S3079" s="64">
        <f t="shared" si="1729"/>
        <v>6.2189054726368154E-2</v>
      </c>
      <c r="T3079" s="65">
        <f t="shared" si="1725"/>
        <v>1.0109289617486339</v>
      </c>
      <c r="U3079" s="65">
        <f t="shared" si="1725"/>
        <v>0.92826086956521736</v>
      </c>
      <c r="V3079" s="65">
        <f t="shared" si="1731"/>
        <v>0.85399999999999998</v>
      </c>
      <c r="W3079" s="65">
        <f t="shared" si="1732"/>
        <v>0.73705408515535109</v>
      </c>
      <c r="X3079" s="61">
        <f t="shared" si="1743"/>
        <v>4.1044776119402902E-2</v>
      </c>
      <c r="Y3079" s="66">
        <f t="shared" si="1733"/>
        <v>0.1029900332225914</v>
      </c>
      <c r="Z3079" s="61">
        <f t="shared" si="1734"/>
        <v>4.0776986951364232E-2</v>
      </c>
      <c r="AA3079" s="67">
        <f t="shared" si="1735"/>
        <v>13.488</v>
      </c>
      <c r="AB3079" s="68">
        <f t="shared" si="1736"/>
        <v>4.6057767369242768E-2</v>
      </c>
      <c r="AC3079" s="69">
        <f t="shared" si="1737"/>
        <v>5.2927400468383998E-2</v>
      </c>
      <c r="AD3079" s="70">
        <f>_xlfn.PERCENTILE.EXC(AC3079:$AC$5675,0.5)</f>
        <v>7.7037551465846482E-2</v>
      </c>
      <c r="AE3079" s="70">
        <f>_xlfn.PERCENTILE.EXC($AC3079:AC$5675,0.35)</f>
        <v>4.2958358283050099E-2</v>
      </c>
      <c r="AF3079" s="71">
        <f t="shared" si="1726"/>
        <v>5.5960881717834726E-2</v>
      </c>
      <c r="AG3079" s="70">
        <f t="shared" si="1727"/>
        <v>-0.16222423828896765</v>
      </c>
      <c r="AH3079" s="70">
        <f t="shared" si="1728"/>
        <v>-0.22340702194780063</v>
      </c>
      <c r="AI3079" s="61" t="str">
        <f t="shared" si="1746"/>
        <v>Safety</v>
      </c>
      <c r="AJ3079" s="68" t="str">
        <f t="shared" si="1747"/>
        <v>Safety</v>
      </c>
      <c r="AK3079" s="72"/>
      <c r="AL3079" s="73"/>
      <c r="AM3079" s="72"/>
      <c r="AN3079" s="73"/>
      <c r="AO3079" s="74"/>
      <c r="AP3079" s="20"/>
      <c r="AQ3079" s="74"/>
      <c r="AR3079" s="20"/>
      <c r="AS3079" s="74"/>
      <c r="AT3079" s="20"/>
      <c r="AU3079" s="74" t="str">
        <f t="shared" si="1738"/>
        <v>00635U</v>
      </c>
      <c r="AV3079" s="20">
        <f t="shared" si="1744"/>
        <v>0</v>
      </c>
      <c r="AW3079" s="74" t="str">
        <f t="shared" si="1739"/>
        <v>00631L</v>
      </c>
      <c r="AX3079" s="20">
        <f t="shared" si="1740"/>
        <v>1</v>
      </c>
      <c r="AY3079" s="20">
        <f t="shared" si="1745"/>
        <v>1</v>
      </c>
      <c r="AZ3079" s="116">
        <v>41842</v>
      </c>
      <c r="BA3079" s="116"/>
      <c r="BB3079" s="20"/>
      <c r="BC3079" s="20"/>
      <c r="BD3079" s="76"/>
      <c r="BE3079" s="77"/>
      <c r="BF3079" s="77"/>
    </row>
    <row r="3080" spans="1:58" s="23" customFormat="1" ht="15.75" customHeight="1" x14ac:dyDescent="0.4">
      <c r="A3080" s="116">
        <v>41838</v>
      </c>
      <c r="B3080" s="112">
        <v>13</v>
      </c>
      <c r="C3080" s="112">
        <v>13.7</v>
      </c>
      <c r="D3080" s="112">
        <v>14.4</v>
      </c>
      <c r="E3080" s="112">
        <v>14.95</v>
      </c>
      <c r="F3080" s="112">
        <v>15.25</v>
      </c>
      <c r="G3080" s="112">
        <v>15.95</v>
      </c>
      <c r="H3080" s="113">
        <v>16.5</v>
      </c>
      <c r="I3080" s="90">
        <f t="shared" si="1741"/>
        <v>13.084</v>
      </c>
      <c r="J3080" s="90">
        <f t="shared" si="1742"/>
        <v>13.783999999999999</v>
      </c>
      <c r="K3080" s="114">
        <v>22</v>
      </c>
      <c r="L3080" s="115">
        <v>0.04</v>
      </c>
      <c r="M3080" s="90">
        <v>12.05</v>
      </c>
      <c r="N3080" s="90">
        <v>12.06</v>
      </c>
      <c r="O3080" s="90">
        <v>13.36</v>
      </c>
      <c r="P3080" s="90">
        <v>14.72</v>
      </c>
      <c r="Q3080" s="90">
        <v>17.12</v>
      </c>
      <c r="R3080" s="63">
        <f t="shared" si="1730"/>
        <v>3.9699999999999989</v>
      </c>
      <c r="S3080" s="64">
        <f t="shared" si="1729"/>
        <v>-0.170563961485557</v>
      </c>
      <c r="T3080" s="65">
        <f t="shared" si="1725"/>
        <v>0.99917081260364848</v>
      </c>
      <c r="U3080" s="65">
        <f t="shared" si="1725"/>
        <v>0.90269461077844315</v>
      </c>
      <c r="V3080" s="65">
        <f t="shared" si="1731"/>
        <v>0.81929347826086951</v>
      </c>
      <c r="W3080" s="65">
        <f t="shared" si="1732"/>
        <v>0.70443925233644855</v>
      </c>
      <c r="X3080" s="61">
        <f t="shared" si="1743"/>
        <v>5.3846153846153794E-2</v>
      </c>
      <c r="Y3080" s="66">
        <f t="shared" si="1733"/>
        <v>0.10367892976588634</v>
      </c>
      <c r="Z3080" s="61">
        <f t="shared" si="1734"/>
        <v>5.3500458575359164E-2</v>
      </c>
      <c r="AA3080" s="67">
        <f t="shared" si="1735"/>
        <v>13.084</v>
      </c>
      <c r="AB3080" s="68">
        <f t="shared" si="1736"/>
        <v>7.7943615257048043E-2</v>
      </c>
      <c r="AC3080" s="69">
        <f t="shared" si="1737"/>
        <v>8.4908789386401257E-2</v>
      </c>
      <c r="AD3080" s="70">
        <f>_xlfn.PERCENTILE.EXC(AC3080:$AC$5675,0.5)</f>
        <v>7.7040788311539654E-2</v>
      </c>
      <c r="AE3080" s="70">
        <f>_xlfn.PERCENTILE.EXC($AC3080:AC$5675,0.35)</f>
        <v>4.2932941304111162E-2</v>
      </c>
      <c r="AF3080" s="71">
        <f t="shared" si="1726"/>
        <v>5.6090525897464792E-2</v>
      </c>
      <c r="AG3080" s="70">
        <f t="shared" si="1727"/>
        <v>-0.16222423828896765</v>
      </c>
      <c r="AH3080" s="70">
        <f t="shared" si="1728"/>
        <v>-0.22340702194780063</v>
      </c>
      <c r="AI3080" s="61" t="str">
        <f t="shared" si="1746"/>
        <v>Short VOL</v>
      </c>
      <c r="AJ3080" s="68" t="str">
        <f t="shared" si="1747"/>
        <v>Short VOL</v>
      </c>
      <c r="AK3080" s="72"/>
      <c r="AL3080" s="73"/>
      <c r="AM3080" s="72"/>
      <c r="AN3080" s="73"/>
      <c r="AO3080" s="74"/>
      <c r="AP3080" s="20"/>
      <c r="AQ3080" s="74"/>
      <c r="AR3080" s="20"/>
      <c r="AS3080" s="74"/>
      <c r="AT3080" s="20"/>
      <c r="AU3080" s="74" t="str">
        <f t="shared" si="1738"/>
        <v>00631L</v>
      </c>
      <c r="AV3080" s="20">
        <f t="shared" si="1744"/>
        <v>1</v>
      </c>
      <c r="AW3080" s="74" t="str">
        <f t="shared" si="1739"/>
        <v>00631L</v>
      </c>
      <c r="AX3080" s="20">
        <f t="shared" si="1740"/>
        <v>1</v>
      </c>
      <c r="AY3080" s="20">
        <f t="shared" si="1745"/>
        <v>1</v>
      </c>
      <c r="AZ3080" s="116">
        <v>41841</v>
      </c>
      <c r="BA3080" s="116"/>
      <c r="BB3080" s="20"/>
      <c r="BC3080" s="20"/>
      <c r="BD3080" s="76"/>
      <c r="BE3080" s="77"/>
      <c r="BF3080" s="77"/>
    </row>
    <row r="3081" spans="1:58" s="23" customFormat="1" ht="15.75" customHeight="1" x14ac:dyDescent="0.4">
      <c r="A3081" s="116">
        <v>41837</v>
      </c>
      <c r="B3081" s="112">
        <v>13.7</v>
      </c>
      <c r="C3081" s="112">
        <v>14.25</v>
      </c>
      <c r="D3081" s="112">
        <v>14.8</v>
      </c>
      <c r="E3081" s="112">
        <v>15.3</v>
      </c>
      <c r="F3081" s="112">
        <v>15.55</v>
      </c>
      <c r="G3081" s="112">
        <v>16.2</v>
      </c>
      <c r="H3081" s="113">
        <v>16.7</v>
      </c>
      <c r="I3081" s="90">
        <f t="shared" si="1741"/>
        <v>13.744</v>
      </c>
      <c r="J3081" s="90">
        <f t="shared" si="1742"/>
        <v>14.294</v>
      </c>
      <c r="K3081" s="114">
        <v>23</v>
      </c>
      <c r="L3081" s="115">
        <v>0.04</v>
      </c>
      <c r="M3081" s="90">
        <v>16.23</v>
      </c>
      <c r="N3081" s="90">
        <v>14.54</v>
      </c>
      <c r="O3081" s="90">
        <v>14.97</v>
      </c>
      <c r="P3081" s="90">
        <v>15.53</v>
      </c>
      <c r="Q3081" s="90">
        <v>18.170000000000002</v>
      </c>
      <c r="R3081" s="63">
        <f t="shared" si="1730"/>
        <v>-0.26999999999999957</v>
      </c>
      <c r="S3081" s="64">
        <f t="shared" si="1729"/>
        <v>0.32181818181818173</v>
      </c>
      <c r="T3081" s="65">
        <f t="shared" ref="T3081:U3144" si="1748">M3081/N3081</f>
        <v>1.1162310866574967</v>
      </c>
      <c r="U3081" s="65">
        <f t="shared" si="1748"/>
        <v>0.97127588510354035</v>
      </c>
      <c r="V3081" s="65">
        <f t="shared" si="1731"/>
        <v>0.93625241468126208</v>
      </c>
      <c r="W3081" s="65">
        <f t="shared" si="1732"/>
        <v>0.80022014309301037</v>
      </c>
      <c r="X3081" s="61">
        <f t="shared" si="1743"/>
        <v>4.0145985401459909E-2</v>
      </c>
      <c r="Y3081" s="66">
        <f t="shared" si="1733"/>
        <v>9.1503267973856106E-2</v>
      </c>
      <c r="Z3081" s="61">
        <f t="shared" si="1734"/>
        <v>4.0017462165308548E-2</v>
      </c>
      <c r="AA3081" s="67">
        <f t="shared" si="1735"/>
        <v>13.743999999999998</v>
      </c>
      <c r="AB3081" s="68">
        <f t="shared" si="1736"/>
        <v>-5.7771664374140295E-2</v>
      </c>
      <c r="AC3081" s="69">
        <f t="shared" si="1737"/>
        <v>-5.4745529573590176E-2</v>
      </c>
      <c r="AD3081" s="70">
        <f>_xlfn.PERCENTILE.EXC(AC3081:$AC$5675,0.5)</f>
        <v>7.7037551465846482E-2</v>
      </c>
      <c r="AE3081" s="70">
        <f>_xlfn.PERCENTILE.EXC($AC3081:AC$5675,0.35)</f>
        <v>4.2912205666904811E-2</v>
      </c>
      <c r="AF3081" s="71">
        <f t="shared" si="1726"/>
        <v>5.6090525897464792E-2</v>
      </c>
      <c r="AG3081" s="70">
        <f t="shared" si="1727"/>
        <v>-0.16222423828896765</v>
      </c>
      <c r="AH3081" s="70">
        <f t="shared" si="1728"/>
        <v>-0.22340702194780063</v>
      </c>
      <c r="AI3081" s="61" t="str">
        <f t="shared" si="1746"/>
        <v>Safety</v>
      </c>
      <c r="AJ3081" s="68" t="str">
        <f t="shared" si="1747"/>
        <v>Safety</v>
      </c>
      <c r="AK3081" s="72"/>
      <c r="AL3081" s="73"/>
      <c r="AM3081" s="72"/>
      <c r="AN3081" s="73"/>
      <c r="AO3081" s="74"/>
      <c r="AP3081" s="20"/>
      <c r="AQ3081" s="74"/>
      <c r="AR3081" s="20"/>
      <c r="AS3081" s="74"/>
      <c r="AT3081" s="20"/>
      <c r="AU3081" s="74" t="str">
        <f t="shared" si="1738"/>
        <v>00635U</v>
      </c>
      <c r="AV3081" s="20">
        <f t="shared" si="1744"/>
        <v>0</v>
      </c>
      <c r="AW3081" s="74" t="str">
        <f t="shared" si="1739"/>
        <v>00635U</v>
      </c>
      <c r="AX3081" s="20">
        <f t="shared" si="1740"/>
        <v>0</v>
      </c>
      <c r="AY3081" s="20">
        <f t="shared" si="1745"/>
        <v>1</v>
      </c>
      <c r="AZ3081" s="116">
        <v>41838</v>
      </c>
      <c r="BA3081" s="116"/>
      <c r="BB3081" s="20"/>
      <c r="BC3081" s="20"/>
      <c r="BD3081" s="76"/>
      <c r="BE3081" s="77"/>
      <c r="BF3081" s="77"/>
    </row>
    <row r="3082" spans="1:58" s="23" customFormat="1" ht="15.75" customHeight="1" x14ac:dyDescent="0.4">
      <c r="A3082" s="116">
        <v>41836</v>
      </c>
      <c r="B3082" s="112">
        <v>12.7</v>
      </c>
      <c r="C3082" s="112">
        <v>13.6</v>
      </c>
      <c r="D3082" s="112">
        <v>14.4</v>
      </c>
      <c r="E3082" s="112">
        <v>15</v>
      </c>
      <c r="F3082" s="112">
        <v>15.3</v>
      </c>
      <c r="G3082" s="112">
        <v>16.05</v>
      </c>
      <c r="H3082" s="113">
        <v>16.55</v>
      </c>
      <c r="I3082" s="90">
        <f t="shared" si="1741"/>
        <v>12.735999999999999</v>
      </c>
      <c r="J3082" s="90">
        <f t="shared" si="1742"/>
        <v>13.632</v>
      </c>
      <c r="K3082" s="114">
        <v>24</v>
      </c>
      <c r="L3082" s="115">
        <v>0.04</v>
      </c>
      <c r="M3082" s="90">
        <v>10.26</v>
      </c>
      <c r="N3082" s="90">
        <v>11</v>
      </c>
      <c r="O3082" s="90">
        <v>12.63</v>
      </c>
      <c r="P3082" s="90">
        <v>14.37</v>
      </c>
      <c r="Q3082" s="90">
        <v>16.8</v>
      </c>
      <c r="R3082" s="63">
        <f t="shared" si="1730"/>
        <v>5.740000000000002</v>
      </c>
      <c r="S3082" s="64">
        <f t="shared" si="1729"/>
        <v>-8.0267558528428165E-2</v>
      </c>
      <c r="T3082" s="65">
        <f t="shared" si="1748"/>
        <v>0.93272727272727274</v>
      </c>
      <c r="U3082" s="65">
        <f t="shared" si="1748"/>
        <v>0.87094220110847187</v>
      </c>
      <c r="V3082" s="65">
        <f t="shared" si="1731"/>
        <v>0.76548364648573419</v>
      </c>
      <c r="W3082" s="65">
        <f t="shared" si="1732"/>
        <v>0.65476190476190477</v>
      </c>
      <c r="X3082" s="61">
        <f t="shared" si="1743"/>
        <v>7.0866141732283491E-2</v>
      </c>
      <c r="Y3082" s="66">
        <f t="shared" si="1733"/>
        <v>0.10333333333333337</v>
      </c>
      <c r="Z3082" s="61">
        <f t="shared" si="1734"/>
        <v>7.0351758793969918E-2</v>
      </c>
      <c r="AA3082" s="67">
        <f t="shared" si="1735"/>
        <v>12.735999999999999</v>
      </c>
      <c r="AB3082" s="68">
        <f t="shared" si="1736"/>
        <v>0.15454545454545449</v>
      </c>
      <c r="AC3082" s="69">
        <f t="shared" si="1737"/>
        <v>0.15781818181818172</v>
      </c>
      <c r="AD3082" s="70">
        <f>_xlfn.PERCENTILE.EXC(AC3082:$AC$5675,0.5)</f>
        <v>7.7040788311539654E-2</v>
      </c>
      <c r="AE3082" s="70">
        <f>_xlfn.PERCENTILE.EXC($AC3082:AC$5675,0.35)</f>
        <v>4.2954615825541373E-2</v>
      </c>
      <c r="AF3082" s="71">
        <f t="shared" si="1726"/>
        <v>5.636215208610082E-2</v>
      </c>
      <c r="AG3082" s="70">
        <f t="shared" si="1727"/>
        <v>-0.16222423828896765</v>
      </c>
      <c r="AH3082" s="70">
        <f t="shared" si="1728"/>
        <v>-0.22340702194780063</v>
      </c>
      <c r="AI3082" s="61" t="str">
        <f t="shared" si="1746"/>
        <v>Short VOL</v>
      </c>
      <c r="AJ3082" s="68" t="str">
        <f t="shared" si="1747"/>
        <v>Short VOL</v>
      </c>
      <c r="AK3082" s="72"/>
      <c r="AL3082" s="73"/>
      <c r="AM3082" s="72"/>
      <c r="AN3082" s="73"/>
      <c r="AO3082" s="74"/>
      <c r="AP3082" s="20"/>
      <c r="AQ3082" s="74"/>
      <c r="AR3082" s="20"/>
      <c r="AS3082" s="74"/>
      <c r="AT3082" s="20"/>
      <c r="AU3082" s="74" t="str">
        <f t="shared" si="1738"/>
        <v>00631L</v>
      </c>
      <c r="AV3082" s="20">
        <f t="shared" si="1744"/>
        <v>1</v>
      </c>
      <c r="AW3082" s="74" t="str">
        <f t="shared" si="1739"/>
        <v>00631L</v>
      </c>
      <c r="AX3082" s="20">
        <f t="shared" si="1740"/>
        <v>1</v>
      </c>
      <c r="AY3082" s="20">
        <f t="shared" si="1745"/>
        <v>1</v>
      </c>
      <c r="AZ3082" s="116">
        <v>41837</v>
      </c>
      <c r="BA3082" s="116"/>
      <c r="BB3082" s="20"/>
      <c r="BC3082" s="20"/>
      <c r="BD3082" s="76"/>
      <c r="BE3082" s="77"/>
      <c r="BF3082" s="77"/>
    </row>
    <row r="3083" spans="1:58" s="23" customFormat="1" ht="15.75" customHeight="1" x14ac:dyDescent="0.4">
      <c r="A3083" s="116">
        <v>41835</v>
      </c>
      <c r="B3083" s="112">
        <v>12.2</v>
      </c>
      <c r="C3083" s="112">
        <v>13</v>
      </c>
      <c r="D3083" s="112">
        <v>13.65</v>
      </c>
      <c r="E3083" s="112">
        <v>14.35</v>
      </c>
      <c r="F3083" s="112">
        <v>14.9</v>
      </c>
      <c r="G3083" s="112">
        <v>15.25</v>
      </c>
      <c r="H3083" s="113">
        <v>16</v>
      </c>
      <c r="I3083" s="90">
        <f t="shared" si="1741"/>
        <v>13</v>
      </c>
      <c r="J3083" s="90">
        <f t="shared" si="1742"/>
        <v>13.65</v>
      </c>
      <c r="K3083" s="114">
        <v>0</v>
      </c>
      <c r="L3083" s="115">
        <v>5.2631578947368418E-2</v>
      </c>
      <c r="M3083" s="90">
        <v>11.08</v>
      </c>
      <c r="N3083" s="90">
        <v>11.96</v>
      </c>
      <c r="O3083" s="90">
        <v>13.16</v>
      </c>
      <c r="P3083" s="90">
        <v>14.67</v>
      </c>
      <c r="Q3083" s="90">
        <v>17.059999999999999</v>
      </c>
      <c r="R3083" s="63">
        <f t="shared" si="1730"/>
        <v>4.7899999999999991</v>
      </c>
      <c r="S3083" s="64">
        <f t="shared" si="1729"/>
        <v>1.1844331641286003E-2</v>
      </c>
      <c r="T3083" s="65">
        <f t="shared" si="1748"/>
        <v>0.92642140468227419</v>
      </c>
      <c r="U3083" s="65">
        <f t="shared" si="1748"/>
        <v>0.90881458966565354</v>
      </c>
      <c r="V3083" s="65">
        <f t="shared" si="1731"/>
        <v>0.81526925698704844</v>
      </c>
      <c r="W3083" s="65">
        <f t="shared" si="1732"/>
        <v>0.70105509964830026</v>
      </c>
      <c r="X3083" s="61">
        <f t="shared" si="1743"/>
        <v>6.5573770491803338E-2</v>
      </c>
      <c r="Y3083" s="66">
        <f t="shared" si="1733"/>
        <v>0.11498257839721257</v>
      </c>
      <c r="Z3083" s="61">
        <f t="shared" si="1734"/>
        <v>5.0000000000000031E-2</v>
      </c>
      <c r="AA3083" s="67">
        <f t="shared" si="1735"/>
        <v>13</v>
      </c>
      <c r="AB3083" s="68">
        <f t="shared" si="1736"/>
        <v>2.0066889632106892E-2</v>
      </c>
      <c r="AC3083" s="69">
        <f t="shared" si="1737"/>
        <v>8.6956521739130363E-2</v>
      </c>
      <c r="AD3083" s="70">
        <f>_xlfn.PERCENTILE.EXC(AC3083:$AC$5675,0.5)</f>
        <v>7.7037551465846482E-2</v>
      </c>
      <c r="AE3083" s="70">
        <f>_xlfn.PERCENTILE.EXC($AC3083:AC$5675,0.35)</f>
        <v>4.2929979070224548E-2</v>
      </c>
      <c r="AF3083" s="71">
        <f t="shared" si="1726"/>
        <v>5.636215208610082E-2</v>
      </c>
      <c r="AG3083" s="70">
        <f t="shared" si="1727"/>
        <v>-0.16222423828896765</v>
      </c>
      <c r="AH3083" s="70">
        <f t="shared" si="1728"/>
        <v>-0.22340702194780063</v>
      </c>
      <c r="AI3083" s="61" t="str">
        <f t="shared" si="1746"/>
        <v>Short VOL</v>
      </c>
      <c r="AJ3083" s="68" t="str">
        <f t="shared" si="1747"/>
        <v>Short VOL</v>
      </c>
      <c r="AK3083" s="72"/>
      <c r="AL3083" s="73"/>
      <c r="AM3083" s="72"/>
      <c r="AN3083" s="73"/>
      <c r="AO3083" s="74"/>
      <c r="AP3083" s="20"/>
      <c r="AQ3083" s="74"/>
      <c r="AR3083" s="20"/>
      <c r="AS3083" s="74"/>
      <c r="AT3083" s="20"/>
      <c r="AU3083" s="74" t="str">
        <f t="shared" si="1738"/>
        <v>00631L</v>
      </c>
      <c r="AV3083" s="20">
        <f t="shared" si="1744"/>
        <v>1</v>
      </c>
      <c r="AW3083" s="74" t="str">
        <f t="shared" si="1739"/>
        <v>00631L</v>
      </c>
      <c r="AX3083" s="20">
        <f t="shared" si="1740"/>
        <v>1</v>
      </c>
      <c r="AY3083" s="20">
        <f t="shared" si="1745"/>
        <v>1</v>
      </c>
      <c r="AZ3083" s="116">
        <v>41836</v>
      </c>
      <c r="BA3083" s="116"/>
      <c r="BB3083" s="20"/>
      <c r="BC3083" s="20"/>
      <c r="BD3083" s="76"/>
      <c r="BE3083" s="77"/>
      <c r="BF3083" s="77"/>
    </row>
    <row r="3084" spans="1:58" s="23" customFormat="1" ht="15.75" customHeight="1" x14ac:dyDescent="0.4">
      <c r="A3084" s="116">
        <v>41834</v>
      </c>
      <c r="B3084" s="112">
        <v>12.05</v>
      </c>
      <c r="C3084" s="112">
        <v>12.75</v>
      </c>
      <c r="D3084" s="112">
        <v>13.45</v>
      </c>
      <c r="E3084" s="112">
        <v>14.25</v>
      </c>
      <c r="F3084" s="112">
        <v>14.85</v>
      </c>
      <c r="G3084" s="112">
        <v>15.2</v>
      </c>
      <c r="H3084" s="113">
        <v>15.95</v>
      </c>
      <c r="I3084" s="90">
        <f t="shared" si="1741"/>
        <v>12.713157894736842</v>
      </c>
      <c r="J3084" s="90">
        <f t="shared" si="1742"/>
        <v>13.413157894736841</v>
      </c>
      <c r="K3084" s="114">
        <v>1</v>
      </c>
      <c r="L3084" s="115">
        <v>5.2631578947368418E-2</v>
      </c>
      <c r="M3084" s="90">
        <v>10.62</v>
      </c>
      <c r="N3084" s="90">
        <v>11.82</v>
      </c>
      <c r="O3084" s="90">
        <v>12.93</v>
      </c>
      <c r="P3084" s="90">
        <v>14.51</v>
      </c>
      <c r="Q3084" s="90">
        <v>16.89</v>
      </c>
      <c r="R3084" s="63">
        <f t="shared" si="1730"/>
        <v>5</v>
      </c>
      <c r="S3084" s="64">
        <f t="shared" si="1729"/>
        <v>-2.1523178807947001E-2</v>
      </c>
      <c r="T3084" s="65">
        <f t="shared" si="1748"/>
        <v>0.89847715736040601</v>
      </c>
      <c r="U3084" s="65">
        <f t="shared" si="1748"/>
        <v>0.91415313225058004</v>
      </c>
      <c r="V3084" s="65">
        <f t="shared" si="1731"/>
        <v>0.81461061337008966</v>
      </c>
      <c r="W3084" s="65">
        <f t="shared" si="1732"/>
        <v>0.69982238010657194</v>
      </c>
      <c r="X3084" s="61">
        <f t="shared" si="1743"/>
        <v>5.8091286307053881E-2</v>
      </c>
      <c r="Y3084" s="66">
        <f t="shared" si="1733"/>
        <v>0.11929824561403504</v>
      </c>
      <c r="Z3084" s="61">
        <f t="shared" si="1734"/>
        <v>5.5061063961912592E-2</v>
      </c>
      <c r="AA3084" s="67">
        <f t="shared" si="1735"/>
        <v>12.713157894736842</v>
      </c>
      <c r="AB3084" s="68">
        <f t="shared" si="1736"/>
        <v>1.9458544839255534E-2</v>
      </c>
      <c r="AC3084" s="69">
        <f t="shared" si="1737"/>
        <v>7.556327366639945E-2</v>
      </c>
      <c r="AD3084" s="70">
        <f>_xlfn.PERCENTILE.EXC(AC3084:$AC$5675,0.5)</f>
        <v>7.6986860839306226E-2</v>
      </c>
      <c r="AE3084" s="70">
        <f>_xlfn.PERCENTILE.EXC($AC3084:AC$5675,0.35)</f>
        <v>4.2909243433018197E-2</v>
      </c>
      <c r="AF3084" s="71">
        <f t="shared" si="1726"/>
        <v>5.636215208610082E-2</v>
      </c>
      <c r="AG3084" s="70">
        <f t="shared" si="1727"/>
        <v>-0.16222423828896765</v>
      </c>
      <c r="AH3084" s="70">
        <f t="shared" si="1728"/>
        <v>-0.22340702194780063</v>
      </c>
      <c r="AI3084" s="61" t="str">
        <f t="shared" si="1746"/>
        <v>Safety</v>
      </c>
      <c r="AJ3084" s="68" t="str">
        <f t="shared" si="1747"/>
        <v>Short VOL</v>
      </c>
      <c r="AK3084" s="72"/>
      <c r="AL3084" s="73"/>
      <c r="AM3084" s="72"/>
      <c r="AN3084" s="73"/>
      <c r="AO3084" s="74"/>
      <c r="AP3084" s="20"/>
      <c r="AQ3084" s="74"/>
      <c r="AR3084" s="20"/>
      <c r="AS3084" s="74"/>
      <c r="AT3084" s="20"/>
      <c r="AU3084" s="74" t="str">
        <f t="shared" si="1738"/>
        <v>00631L</v>
      </c>
      <c r="AV3084" s="20">
        <f t="shared" si="1744"/>
        <v>1</v>
      </c>
      <c r="AW3084" s="74" t="str">
        <f t="shared" si="1739"/>
        <v>00631L</v>
      </c>
      <c r="AX3084" s="20">
        <f t="shared" si="1740"/>
        <v>1</v>
      </c>
      <c r="AY3084" s="20">
        <f t="shared" si="1745"/>
        <v>1</v>
      </c>
      <c r="AZ3084" s="116">
        <v>41835</v>
      </c>
      <c r="BA3084" s="116"/>
      <c r="BB3084" s="20"/>
      <c r="BC3084" s="20"/>
      <c r="BD3084" s="76"/>
      <c r="BE3084" s="77"/>
      <c r="BF3084" s="77"/>
    </row>
    <row r="3085" spans="1:58" s="23" customFormat="1" ht="15.75" customHeight="1" x14ac:dyDescent="0.4">
      <c r="A3085" s="116">
        <v>41831</v>
      </c>
      <c r="B3085" s="112">
        <v>12.65</v>
      </c>
      <c r="C3085" s="112">
        <v>13.2</v>
      </c>
      <c r="D3085" s="112">
        <v>13.9</v>
      </c>
      <c r="E3085" s="112">
        <v>14.65</v>
      </c>
      <c r="F3085" s="112">
        <v>15.15</v>
      </c>
      <c r="G3085" s="112">
        <v>15.55</v>
      </c>
      <c r="H3085" s="113">
        <v>16.25</v>
      </c>
      <c r="I3085" s="90">
        <f t="shared" si="1741"/>
        <v>13.142105263157895</v>
      </c>
      <c r="J3085" s="90">
        <f t="shared" si="1742"/>
        <v>13.826315789473684</v>
      </c>
      <c r="K3085" s="114">
        <v>2</v>
      </c>
      <c r="L3085" s="115">
        <v>5.2631578947368418E-2</v>
      </c>
      <c r="M3085" s="90">
        <v>11.15</v>
      </c>
      <c r="N3085" s="90">
        <v>12.08</v>
      </c>
      <c r="O3085" s="90">
        <v>13.28</v>
      </c>
      <c r="P3085" s="90">
        <v>14.83</v>
      </c>
      <c r="Q3085" s="90">
        <v>17.13</v>
      </c>
      <c r="R3085" s="63">
        <f t="shared" si="1730"/>
        <v>4.879999999999999</v>
      </c>
      <c r="S3085" s="64">
        <f t="shared" si="1729"/>
        <v>-4.0508339952343111E-2</v>
      </c>
      <c r="T3085" s="65">
        <f t="shared" si="1748"/>
        <v>0.92301324503311266</v>
      </c>
      <c r="U3085" s="65">
        <f t="shared" si="1748"/>
        <v>0.90963855421686757</v>
      </c>
      <c r="V3085" s="65">
        <f t="shared" si="1731"/>
        <v>0.81456507080242746</v>
      </c>
      <c r="W3085" s="65">
        <f t="shared" si="1732"/>
        <v>0.70519556333917111</v>
      </c>
      <c r="X3085" s="61">
        <f t="shared" si="1743"/>
        <v>4.3478260869565133E-2</v>
      </c>
      <c r="Y3085" s="66">
        <f t="shared" si="1733"/>
        <v>0.10921501706484639</v>
      </c>
      <c r="Z3085" s="61">
        <f t="shared" si="1734"/>
        <v>5.2062474969963954E-2</v>
      </c>
      <c r="AA3085" s="67">
        <f t="shared" si="1735"/>
        <v>13.142105263157895</v>
      </c>
      <c r="AB3085" s="68">
        <f t="shared" si="1736"/>
        <v>4.7185430463576185E-2</v>
      </c>
      <c r="AC3085" s="69">
        <f t="shared" si="1737"/>
        <v>8.7922621122342254E-2</v>
      </c>
      <c r="AD3085" s="70">
        <f>_xlfn.PERCENTILE.EXC(AC3085:$AC$5675,0.5)</f>
        <v>7.7037551465846482E-2</v>
      </c>
      <c r="AE3085" s="70">
        <f>_xlfn.PERCENTILE.EXC($AC3085:AC$5675,0.35)</f>
        <v>4.2888507795811846E-2</v>
      </c>
      <c r="AF3085" s="71">
        <f t="shared" si="1726"/>
        <v>5.636215208610082E-2</v>
      </c>
      <c r="AG3085" s="70">
        <f t="shared" si="1727"/>
        <v>-0.16222423828896765</v>
      </c>
      <c r="AH3085" s="70">
        <f t="shared" si="1728"/>
        <v>-0.22340702194780063</v>
      </c>
      <c r="AI3085" s="61" t="str">
        <f t="shared" si="1746"/>
        <v>Short VOL</v>
      </c>
      <c r="AJ3085" s="68" t="str">
        <f t="shared" si="1747"/>
        <v>Short VOL</v>
      </c>
      <c r="AK3085" s="72"/>
      <c r="AL3085" s="73"/>
      <c r="AM3085" s="72"/>
      <c r="AN3085" s="73"/>
      <c r="AO3085" s="74"/>
      <c r="AP3085" s="20"/>
      <c r="AQ3085" s="74"/>
      <c r="AR3085" s="20"/>
      <c r="AS3085" s="74"/>
      <c r="AT3085" s="20"/>
      <c r="AU3085" s="74" t="str">
        <f t="shared" si="1738"/>
        <v>00631L</v>
      </c>
      <c r="AV3085" s="20">
        <f t="shared" si="1744"/>
        <v>1</v>
      </c>
      <c r="AW3085" s="74" t="str">
        <f t="shared" si="1739"/>
        <v>00631L</v>
      </c>
      <c r="AX3085" s="20">
        <f t="shared" si="1740"/>
        <v>1</v>
      </c>
      <c r="AY3085" s="20">
        <f t="shared" si="1745"/>
        <v>1</v>
      </c>
      <c r="AZ3085" s="116">
        <v>41834</v>
      </c>
      <c r="BA3085" s="116"/>
      <c r="BB3085" s="20"/>
      <c r="BC3085" s="20"/>
      <c r="BD3085" s="76"/>
      <c r="BE3085" s="77"/>
      <c r="BF3085" s="77"/>
    </row>
    <row r="3086" spans="1:58" s="23" customFormat="1" ht="15.75" customHeight="1" x14ac:dyDescent="0.4">
      <c r="A3086" s="116">
        <v>41830</v>
      </c>
      <c r="B3086" s="112">
        <v>13</v>
      </c>
      <c r="C3086" s="112">
        <v>13.35</v>
      </c>
      <c r="D3086" s="112">
        <v>14.05</v>
      </c>
      <c r="E3086" s="112">
        <v>14.75</v>
      </c>
      <c r="F3086" s="112">
        <v>15.3</v>
      </c>
      <c r="G3086" s="112">
        <v>15.65</v>
      </c>
      <c r="H3086" s="113">
        <v>16.350000000000001</v>
      </c>
      <c r="I3086" s="90">
        <f t="shared" si="1741"/>
        <v>13.294736842105262</v>
      </c>
      <c r="J3086" s="90">
        <f t="shared" si="1742"/>
        <v>13.939473684210526</v>
      </c>
      <c r="K3086" s="114">
        <v>3</v>
      </c>
      <c r="L3086" s="115">
        <v>5.2631578947368418E-2</v>
      </c>
      <c r="M3086" s="90">
        <v>12.08</v>
      </c>
      <c r="N3086" s="90">
        <v>12.59</v>
      </c>
      <c r="O3086" s="90">
        <v>13.65</v>
      </c>
      <c r="P3086" s="90">
        <v>15.14</v>
      </c>
      <c r="Q3086" s="90">
        <v>17.28</v>
      </c>
      <c r="R3086" s="63">
        <f t="shared" si="1730"/>
        <v>4.1199999999999974</v>
      </c>
      <c r="S3086" s="64">
        <f t="shared" si="1729"/>
        <v>8.0686695278969905E-2</v>
      </c>
      <c r="T3086" s="65">
        <f t="shared" si="1748"/>
        <v>0.95949166004765685</v>
      </c>
      <c r="U3086" s="65">
        <f t="shared" si="1748"/>
        <v>0.92234432234432229</v>
      </c>
      <c r="V3086" s="65">
        <f t="shared" si="1731"/>
        <v>0.83157199471598409</v>
      </c>
      <c r="W3086" s="65">
        <f t="shared" si="1732"/>
        <v>0.72858796296296291</v>
      </c>
      <c r="X3086" s="61">
        <f t="shared" si="1743"/>
        <v>2.6923076923076897E-2</v>
      </c>
      <c r="Y3086" s="66">
        <f t="shared" si="1733"/>
        <v>0.10847457627118653</v>
      </c>
      <c r="Z3086" s="61">
        <f t="shared" si="1734"/>
        <v>4.8495645288994506E-2</v>
      </c>
      <c r="AA3086" s="67">
        <f t="shared" si="1735"/>
        <v>13.294736842105262</v>
      </c>
      <c r="AB3086" s="68">
        <f t="shared" si="1736"/>
        <v>3.256552819698174E-2</v>
      </c>
      <c r="AC3086" s="69">
        <f t="shared" si="1737"/>
        <v>5.5975920739099481E-2</v>
      </c>
      <c r="AD3086" s="70">
        <f>_xlfn.PERCENTILE.EXC(AC3086:$AC$5675,0.5)</f>
        <v>7.6986860839306226E-2</v>
      </c>
      <c r="AE3086" s="70">
        <f>_xlfn.PERCENTILE.EXC($AC3086:AC$5675,0.35)</f>
        <v>4.2871085957151479E-2</v>
      </c>
      <c r="AF3086" s="71">
        <f t="shared" ref="AF3086:AF3149" si="1749">_xlfn.PERCENTILE.EXC($AC3086:$AC4086,0.28)</f>
        <v>5.636215208610082E-2</v>
      </c>
      <c r="AG3086" s="70">
        <f t="shared" ref="AG3086:AG3149" si="1750">_xlfn.PERCENTILE.EXC($AC3086:$AC4086,0.01)</f>
        <v>-0.16222423828896765</v>
      </c>
      <c r="AH3086" s="70">
        <f t="shared" ref="AH3086:AH3149" si="1751">_xlfn.PERCENTILE.EXC($AC3086:$AC4086,0.005)</f>
        <v>-0.22340702194780063</v>
      </c>
      <c r="AI3086" s="61" t="str">
        <f t="shared" si="1746"/>
        <v>Safety</v>
      </c>
      <c r="AJ3086" s="68" t="str">
        <f t="shared" si="1747"/>
        <v>Safety</v>
      </c>
      <c r="AK3086" s="72"/>
      <c r="AL3086" s="73"/>
      <c r="AM3086" s="72"/>
      <c r="AN3086" s="73"/>
      <c r="AO3086" s="74"/>
      <c r="AP3086" s="20"/>
      <c r="AQ3086" s="74"/>
      <c r="AR3086" s="20"/>
      <c r="AS3086" s="74"/>
      <c r="AT3086" s="20"/>
      <c r="AU3086" s="74" t="str">
        <f t="shared" si="1738"/>
        <v>00635U</v>
      </c>
      <c r="AV3086" s="20">
        <f t="shared" si="1744"/>
        <v>0</v>
      </c>
      <c r="AW3086" s="74" t="str">
        <f t="shared" si="1739"/>
        <v>00631L</v>
      </c>
      <c r="AX3086" s="20">
        <f t="shared" si="1740"/>
        <v>1</v>
      </c>
      <c r="AY3086" s="20">
        <f t="shared" si="1745"/>
        <v>1</v>
      </c>
      <c r="AZ3086" s="116">
        <v>41831</v>
      </c>
      <c r="BA3086" s="116"/>
      <c r="BB3086" s="20"/>
      <c r="BC3086" s="20"/>
      <c r="BD3086" s="76"/>
      <c r="BE3086" s="77"/>
      <c r="BF3086" s="77"/>
    </row>
    <row r="3087" spans="1:58" s="23" customFormat="1" ht="15.75" customHeight="1" x14ac:dyDescent="0.4">
      <c r="A3087" s="116">
        <v>41829</v>
      </c>
      <c r="B3087" s="112">
        <v>12.25</v>
      </c>
      <c r="C3087" s="112">
        <v>12.85</v>
      </c>
      <c r="D3087" s="112">
        <v>13.7</v>
      </c>
      <c r="E3087" s="112">
        <v>14.55</v>
      </c>
      <c r="F3087" s="112">
        <v>15.15</v>
      </c>
      <c r="G3087" s="112">
        <v>15.55</v>
      </c>
      <c r="H3087" s="113">
        <v>16.25</v>
      </c>
      <c r="I3087" s="90">
        <f t="shared" si="1741"/>
        <v>12.723684210526315</v>
      </c>
      <c r="J3087" s="90">
        <f t="shared" si="1742"/>
        <v>13.521052631578947</v>
      </c>
      <c r="K3087" s="114">
        <v>4</v>
      </c>
      <c r="L3087" s="115">
        <v>5.2631578947368418E-2</v>
      </c>
      <c r="M3087" s="90">
        <v>10.48</v>
      </c>
      <c r="N3087" s="90">
        <v>11.65</v>
      </c>
      <c r="O3087" s="90">
        <v>12.99</v>
      </c>
      <c r="P3087" s="90">
        <v>14.63</v>
      </c>
      <c r="Q3087" s="90">
        <v>16.98</v>
      </c>
      <c r="R3087" s="63">
        <f t="shared" si="1730"/>
        <v>5.4899999999999984</v>
      </c>
      <c r="S3087" s="64">
        <f t="shared" si="1729"/>
        <v>-2.7545909849749587E-2</v>
      </c>
      <c r="T3087" s="65">
        <f t="shared" si="1748"/>
        <v>0.89957081545064377</v>
      </c>
      <c r="U3087" s="65">
        <f t="shared" si="1748"/>
        <v>0.89684372594303308</v>
      </c>
      <c r="V3087" s="65">
        <f t="shared" si="1731"/>
        <v>0.79630895420369108</v>
      </c>
      <c r="W3087" s="65">
        <f t="shared" si="1732"/>
        <v>0.68610129564193167</v>
      </c>
      <c r="X3087" s="61">
        <f t="shared" si="1743"/>
        <v>4.8979591836734664E-2</v>
      </c>
      <c r="Y3087" s="66">
        <f t="shared" si="1733"/>
        <v>0.11683848797250854</v>
      </c>
      <c r="Z3087" s="61">
        <f t="shared" si="1734"/>
        <v>6.2668045501551181E-2</v>
      </c>
      <c r="AA3087" s="67">
        <f t="shared" si="1735"/>
        <v>12.723684210526317</v>
      </c>
      <c r="AB3087" s="68">
        <f t="shared" si="1736"/>
        <v>5.1502145922746746E-2</v>
      </c>
      <c r="AC3087" s="69">
        <f t="shared" si="1737"/>
        <v>9.2161734809125873E-2</v>
      </c>
      <c r="AD3087" s="70">
        <f>_xlfn.PERCENTILE.EXC(AC3087:$AC$5675,0.5)</f>
        <v>7.7037551465846482E-2</v>
      </c>
      <c r="AE3087" s="70">
        <f>_xlfn.PERCENTILE.EXC($AC3087:AC$5675,0.35)</f>
        <v>4.2858082516552425E-2</v>
      </c>
      <c r="AF3087" s="71">
        <f t="shared" si="1749"/>
        <v>5.6552665881056098E-2</v>
      </c>
      <c r="AG3087" s="70">
        <f t="shared" si="1750"/>
        <v>-0.16222423828896765</v>
      </c>
      <c r="AH3087" s="70">
        <f t="shared" si="1751"/>
        <v>-0.22340702194780063</v>
      </c>
      <c r="AI3087" s="61" t="str">
        <f t="shared" si="1746"/>
        <v>Short VOL</v>
      </c>
      <c r="AJ3087" s="68" t="str">
        <f t="shared" si="1747"/>
        <v>Short VOL</v>
      </c>
      <c r="AK3087" s="72"/>
      <c r="AL3087" s="73"/>
      <c r="AM3087" s="72"/>
      <c r="AN3087" s="73"/>
      <c r="AO3087" s="74"/>
      <c r="AP3087" s="20"/>
      <c r="AQ3087" s="74"/>
      <c r="AR3087" s="20"/>
      <c r="AS3087" s="74"/>
      <c r="AT3087" s="20"/>
      <c r="AU3087" s="74" t="str">
        <f t="shared" si="1738"/>
        <v>00631L</v>
      </c>
      <c r="AV3087" s="20">
        <f t="shared" si="1744"/>
        <v>1</v>
      </c>
      <c r="AW3087" s="74" t="str">
        <f t="shared" si="1739"/>
        <v>00631L</v>
      </c>
      <c r="AX3087" s="20">
        <f t="shared" si="1740"/>
        <v>1</v>
      </c>
      <c r="AY3087" s="20">
        <f t="shared" si="1745"/>
        <v>1</v>
      </c>
      <c r="AZ3087" s="116">
        <v>41830</v>
      </c>
      <c r="BA3087" s="116"/>
      <c r="BB3087" s="20"/>
      <c r="BC3087" s="20"/>
      <c r="BD3087" s="76"/>
      <c r="BE3087" s="77"/>
      <c r="BF3087" s="77"/>
    </row>
    <row r="3088" spans="1:58" s="23" customFormat="1" ht="15.75" customHeight="1" x14ac:dyDescent="0.4">
      <c r="A3088" s="116">
        <v>41828</v>
      </c>
      <c r="B3088" s="112">
        <v>12.4</v>
      </c>
      <c r="C3088" s="112">
        <v>13.1</v>
      </c>
      <c r="D3088" s="112">
        <v>13.95</v>
      </c>
      <c r="E3088" s="112">
        <v>14.75</v>
      </c>
      <c r="F3088" s="112">
        <v>15.3</v>
      </c>
      <c r="G3088" s="112">
        <v>15.7</v>
      </c>
      <c r="H3088" s="113">
        <v>16.45</v>
      </c>
      <c r="I3088" s="90">
        <f t="shared" si="1741"/>
        <v>12.91578947368421</v>
      </c>
      <c r="J3088" s="90">
        <f t="shared" si="1742"/>
        <v>13.726315789473684</v>
      </c>
      <c r="K3088" s="114">
        <v>5</v>
      </c>
      <c r="L3088" s="115">
        <v>5.2631578947368418E-2</v>
      </c>
      <c r="M3088" s="90">
        <v>11.64</v>
      </c>
      <c r="N3088" s="90">
        <v>11.98</v>
      </c>
      <c r="O3088" s="90">
        <v>13.21</v>
      </c>
      <c r="P3088" s="90">
        <v>14.8</v>
      </c>
      <c r="Q3088" s="90">
        <v>17.14</v>
      </c>
      <c r="R3088" s="63">
        <f t="shared" si="1730"/>
        <v>4.3900000000000006</v>
      </c>
      <c r="S3088" s="64">
        <f t="shared" si="1729"/>
        <v>5.7369814651368083E-2</v>
      </c>
      <c r="T3088" s="65">
        <f t="shared" si="1748"/>
        <v>0.97161936560934892</v>
      </c>
      <c r="U3088" s="65">
        <f t="shared" si="1748"/>
        <v>0.906888720666162</v>
      </c>
      <c r="V3088" s="65">
        <f t="shared" si="1731"/>
        <v>0.80945945945945941</v>
      </c>
      <c r="W3088" s="65">
        <f t="shared" si="1732"/>
        <v>0.69894982497082847</v>
      </c>
      <c r="X3088" s="61">
        <f t="shared" si="1743"/>
        <v>5.6451612903225749E-2</v>
      </c>
      <c r="Y3088" s="66">
        <f t="shared" si="1733"/>
        <v>0.11525423728813554</v>
      </c>
      <c r="Z3088" s="61">
        <f t="shared" si="1734"/>
        <v>6.2754686226568893E-2</v>
      </c>
      <c r="AA3088" s="67">
        <f t="shared" si="1735"/>
        <v>12.915789473684212</v>
      </c>
      <c r="AB3088" s="68">
        <f t="shared" si="1736"/>
        <v>3.5058430717863097E-2</v>
      </c>
      <c r="AC3088" s="69">
        <f t="shared" si="1737"/>
        <v>7.8112643880151211E-2</v>
      </c>
      <c r="AD3088" s="70">
        <f>_xlfn.PERCENTILE.EXC(AC3088:$AC$5675,0.5)</f>
        <v>7.6986860839306226E-2</v>
      </c>
      <c r="AE3088" s="70">
        <f>_xlfn.PERCENTILE.EXC($AC3088:AC$5675,0.35)</f>
        <v>4.284507907595337E-2</v>
      </c>
      <c r="AF3088" s="71">
        <f t="shared" si="1749"/>
        <v>5.6552665881056098E-2</v>
      </c>
      <c r="AG3088" s="70">
        <f t="shared" si="1750"/>
        <v>-0.16222423828896765</v>
      </c>
      <c r="AH3088" s="70">
        <f t="shared" si="1751"/>
        <v>-0.22340702194780063</v>
      </c>
      <c r="AI3088" s="61" t="str">
        <f t="shared" si="1746"/>
        <v>Short VOL</v>
      </c>
      <c r="AJ3088" s="68" t="str">
        <f t="shared" si="1747"/>
        <v>Short VOL</v>
      </c>
      <c r="AK3088" s="72"/>
      <c r="AL3088" s="73"/>
      <c r="AM3088" s="72"/>
      <c r="AN3088" s="73"/>
      <c r="AO3088" s="74"/>
      <c r="AP3088" s="20"/>
      <c r="AQ3088" s="74"/>
      <c r="AR3088" s="20"/>
      <c r="AS3088" s="74"/>
      <c r="AT3088" s="20"/>
      <c r="AU3088" s="74" t="str">
        <f t="shared" si="1738"/>
        <v>00631L</v>
      </c>
      <c r="AV3088" s="20">
        <f t="shared" si="1744"/>
        <v>1</v>
      </c>
      <c r="AW3088" s="74" t="str">
        <f t="shared" si="1739"/>
        <v>00631L</v>
      </c>
      <c r="AX3088" s="20">
        <f t="shared" si="1740"/>
        <v>1</v>
      </c>
      <c r="AY3088" s="20">
        <f t="shared" si="1745"/>
        <v>1</v>
      </c>
      <c r="AZ3088" s="116">
        <v>41829</v>
      </c>
      <c r="BA3088" s="116"/>
      <c r="BB3088" s="20"/>
      <c r="BC3088" s="20"/>
      <c r="BD3088" s="76"/>
      <c r="BE3088" s="77"/>
      <c r="BF3088" s="77"/>
    </row>
    <row r="3089" spans="1:58" s="23" customFormat="1" ht="15.75" customHeight="1" x14ac:dyDescent="0.4">
      <c r="A3089" s="116">
        <v>41827</v>
      </c>
      <c r="B3089" s="112">
        <v>12.15</v>
      </c>
      <c r="C3089" s="112">
        <v>13.05</v>
      </c>
      <c r="D3089" s="112">
        <v>13.9</v>
      </c>
      <c r="E3089" s="112">
        <v>14.75</v>
      </c>
      <c r="F3089" s="112">
        <v>15.3</v>
      </c>
      <c r="G3089" s="112">
        <v>15.7</v>
      </c>
      <c r="H3089" s="113">
        <v>16.45</v>
      </c>
      <c r="I3089" s="90">
        <f t="shared" si="1741"/>
        <v>12.765789473684212</v>
      </c>
      <c r="J3089" s="90">
        <f t="shared" si="1742"/>
        <v>13.631578947368421</v>
      </c>
      <c r="K3089" s="114">
        <v>6</v>
      </c>
      <c r="L3089" s="115">
        <v>5.2631578947368418E-2</v>
      </c>
      <c r="M3089" s="90">
        <v>10.47</v>
      </c>
      <c r="N3089" s="90">
        <v>11.33</v>
      </c>
      <c r="O3089" s="90">
        <v>12.87</v>
      </c>
      <c r="P3089" s="90">
        <v>14.5</v>
      </c>
      <c r="Q3089" s="90">
        <v>16.940000000000001</v>
      </c>
      <c r="R3089" s="63">
        <f t="shared" si="1730"/>
        <v>5.5699999999999967</v>
      </c>
      <c r="S3089" s="64">
        <f t="shared" si="1729"/>
        <v>9.7868217054263545E-2</v>
      </c>
      <c r="T3089" s="65">
        <f t="shared" si="1748"/>
        <v>0.92409532215357459</v>
      </c>
      <c r="U3089" s="65">
        <f t="shared" si="1748"/>
        <v>0.88034188034188043</v>
      </c>
      <c r="V3089" s="65">
        <f t="shared" si="1731"/>
        <v>0.78137931034482755</v>
      </c>
      <c r="W3089" s="65">
        <f t="shared" si="1732"/>
        <v>0.66883116883116878</v>
      </c>
      <c r="X3089" s="61">
        <f t="shared" si="1743"/>
        <v>7.4074074074074098E-2</v>
      </c>
      <c r="Y3089" s="66">
        <f t="shared" si="1733"/>
        <v>0.11525423728813554</v>
      </c>
      <c r="Z3089" s="61">
        <f t="shared" si="1734"/>
        <v>6.782106782106774E-2</v>
      </c>
      <c r="AA3089" s="67">
        <f t="shared" si="1735"/>
        <v>12.76578947368421</v>
      </c>
      <c r="AB3089" s="68">
        <f t="shared" si="1736"/>
        <v>7.2374227714033568E-2</v>
      </c>
      <c r="AC3089" s="69">
        <f t="shared" si="1737"/>
        <v>0.12672457843638216</v>
      </c>
      <c r="AD3089" s="70">
        <f>_xlfn.PERCENTILE.EXC(AC3089:$AC$5675,0.5)</f>
        <v>7.6936170212765956E-2</v>
      </c>
      <c r="AE3089" s="70">
        <f>_xlfn.PERCENTILE.EXC($AC3089:AC$5675,0.35)</f>
        <v>4.283380203035559E-2</v>
      </c>
      <c r="AF3089" s="71">
        <f t="shared" si="1749"/>
        <v>5.6552665881056098E-2</v>
      </c>
      <c r="AG3089" s="70">
        <f t="shared" si="1750"/>
        <v>-0.16222423828896765</v>
      </c>
      <c r="AH3089" s="70">
        <f t="shared" si="1751"/>
        <v>-0.22340702194780063</v>
      </c>
      <c r="AI3089" s="61" t="str">
        <f t="shared" si="1746"/>
        <v>Short VOL</v>
      </c>
      <c r="AJ3089" s="68" t="str">
        <f t="shared" si="1747"/>
        <v>Short VOL</v>
      </c>
      <c r="AK3089" s="72"/>
      <c r="AL3089" s="73"/>
      <c r="AM3089" s="72"/>
      <c r="AN3089" s="73"/>
      <c r="AO3089" s="74"/>
      <c r="AP3089" s="20"/>
      <c r="AQ3089" s="74"/>
      <c r="AR3089" s="20"/>
      <c r="AS3089" s="74"/>
      <c r="AT3089" s="20"/>
      <c r="AU3089" s="74" t="str">
        <f t="shared" si="1738"/>
        <v>00631L</v>
      </c>
      <c r="AV3089" s="20">
        <f t="shared" si="1744"/>
        <v>1</v>
      </c>
      <c r="AW3089" s="74" t="str">
        <f t="shared" si="1739"/>
        <v>00631L</v>
      </c>
      <c r="AX3089" s="20">
        <f t="shared" si="1740"/>
        <v>1</v>
      </c>
      <c r="AY3089" s="20">
        <f t="shared" si="1745"/>
        <v>1</v>
      </c>
      <c r="AZ3089" s="116">
        <v>41828</v>
      </c>
      <c r="BA3089" s="116"/>
      <c r="BB3089" s="20"/>
      <c r="BC3089" s="20"/>
      <c r="BD3089" s="76"/>
      <c r="BE3089" s="77"/>
      <c r="BF3089" s="77"/>
    </row>
    <row r="3090" spans="1:58" s="23" customFormat="1" ht="15.75" customHeight="1" x14ac:dyDescent="0.4">
      <c r="A3090" s="116">
        <v>41823</v>
      </c>
      <c r="B3090" s="112">
        <v>11.8</v>
      </c>
      <c r="C3090" s="112">
        <v>12.8</v>
      </c>
      <c r="D3090" s="112">
        <v>13.7</v>
      </c>
      <c r="E3090" s="112">
        <v>14.5</v>
      </c>
      <c r="F3090" s="112">
        <v>15.05</v>
      </c>
      <c r="G3090" s="112">
        <v>15.45</v>
      </c>
      <c r="H3090" s="113">
        <v>16.2</v>
      </c>
      <c r="I3090" s="90">
        <f t="shared" si="1741"/>
        <v>12.431578947368422</v>
      </c>
      <c r="J3090" s="90">
        <f t="shared" si="1742"/>
        <v>13.368421052631579</v>
      </c>
      <c r="K3090" s="114">
        <v>7</v>
      </c>
      <c r="L3090" s="115">
        <v>5.2631578947368418E-2</v>
      </c>
      <c r="M3090" s="90">
        <v>8.5399999999999991</v>
      </c>
      <c r="N3090" s="90">
        <v>10.32</v>
      </c>
      <c r="O3090" s="90">
        <v>12.24</v>
      </c>
      <c r="P3090" s="90">
        <v>14.04</v>
      </c>
      <c r="Q3090" s="90">
        <v>16.57</v>
      </c>
      <c r="R3090" s="63">
        <f t="shared" si="1730"/>
        <v>7.4200000000000017</v>
      </c>
      <c r="S3090" s="64">
        <f t="shared" ref="S3090:S3153" si="1752">(N3090-N3091)/N3091</f>
        <v>-4.6210720887245843E-2</v>
      </c>
      <c r="T3090" s="65">
        <f t="shared" si="1748"/>
        <v>0.82751937984496116</v>
      </c>
      <c r="U3090" s="65">
        <f t="shared" si="1748"/>
        <v>0.84313725490196079</v>
      </c>
      <c r="V3090" s="65">
        <f t="shared" si="1731"/>
        <v>0.7350427350427351</v>
      </c>
      <c r="W3090" s="65">
        <f t="shared" si="1732"/>
        <v>0.62281231140615567</v>
      </c>
      <c r="X3090" s="61">
        <f t="shared" si="1743"/>
        <v>8.4745762711864403E-2</v>
      </c>
      <c r="Y3090" s="66">
        <f t="shared" si="1733"/>
        <v>0.11724137931034478</v>
      </c>
      <c r="Z3090" s="61">
        <f t="shared" si="1734"/>
        <v>7.5359864521591782E-2</v>
      </c>
      <c r="AA3090" s="67">
        <f t="shared" si="1735"/>
        <v>12.431578947368422</v>
      </c>
      <c r="AB3090" s="68">
        <f t="shared" si="1736"/>
        <v>0.14341085271317833</v>
      </c>
      <c r="AC3090" s="69">
        <f t="shared" si="1737"/>
        <v>0.20461036311709513</v>
      </c>
      <c r="AD3090" s="70">
        <f>_xlfn.PERCENTILE.EXC(AC3090:$AC$5675,0.5)</f>
        <v>7.6931313293712777E-2</v>
      </c>
      <c r="AE3090" s="70">
        <f>_xlfn.PERCENTILE.EXC($AC3090:AC$5675,0.35)</f>
        <v>4.2823819781008757E-2</v>
      </c>
      <c r="AF3090" s="71">
        <f t="shared" si="1749"/>
        <v>5.6552665881056098E-2</v>
      </c>
      <c r="AG3090" s="70">
        <f t="shared" si="1750"/>
        <v>-0.16222423828896765</v>
      </c>
      <c r="AH3090" s="70">
        <f t="shared" si="1751"/>
        <v>-0.22340702194780063</v>
      </c>
      <c r="AI3090" s="61" t="str">
        <f t="shared" si="1746"/>
        <v>Short VOL</v>
      </c>
      <c r="AJ3090" s="68" t="str">
        <f t="shared" si="1747"/>
        <v>Short VOL</v>
      </c>
      <c r="AK3090" s="72"/>
      <c r="AL3090" s="73"/>
      <c r="AM3090" s="72"/>
      <c r="AN3090" s="73"/>
      <c r="AO3090" s="74"/>
      <c r="AP3090" s="20"/>
      <c r="AQ3090" s="74"/>
      <c r="AR3090" s="20"/>
      <c r="AS3090" s="74"/>
      <c r="AT3090" s="20"/>
      <c r="AU3090" s="74" t="str">
        <f t="shared" si="1738"/>
        <v>00631L</v>
      </c>
      <c r="AV3090" s="20">
        <f t="shared" si="1744"/>
        <v>1</v>
      </c>
      <c r="AW3090" s="74" t="str">
        <f t="shared" si="1739"/>
        <v>00631L</v>
      </c>
      <c r="AX3090" s="20">
        <f t="shared" si="1740"/>
        <v>1</v>
      </c>
      <c r="AY3090" s="20">
        <f t="shared" si="1745"/>
        <v>1</v>
      </c>
      <c r="AZ3090" s="116">
        <v>41827</v>
      </c>
      <c r="BA3090" s="116"/>
      <c r="BB3090" s="20"/>
      <c r="BC3090" s="20"/>
      <c r="BD3090" s="76"/>
      <c r="BE3090" s="77"/>
      <c r="BF3090" s="77"/>
    </row>
    <row r="3091" spans="1:58" s="23" customFormat="1" ht="15.75" customHeight="1" x14ac:dyDescent="0.4">
      <c r="A3091" s="116">
        <v>41822</v>
      </c>
      <c r="B3091" s="112">
        <v>11.95</v>
      </c>
      <c r="C3091" s="112">
        <v>12.9</v>
      </c>
      <c r="D3091" s="112">
        <v>13.8</v>
      </c>
      <c r="E3091" s="112">
        <v>14.6</v>
      </c>
      <c r="F3091" s="112">
        <v>15.2</v>
      </c>
      <c r="G3091" s="112">
        <v>15.6</v>
      </c>
      <c r="H3091" s="113">
        <v>16.350000000000001</v>
      </c>
      <c r="I3091" s="90">
        <f t="shared" si="1741"/>
        <v>12.5</v>
      </c>
      <c r="J3091" s="90">
        <f t="shared" si="1742"/>
        <v>13.421052631578949</v>
      </c>
      <c r="K3091" s="114">
        <v>8</v>
      </c>
      <c r="L3091" s="115">
        <v>5.2631578947368418E-2</v>
      </c>
      <c r="M3091" s="90">
        <v>9.42</v>
      </c>
      <c r="N3091" s="90">
        <v>10.82</v>
      </c>
      <c r="O3091" s="90">
        <v>12.49</v>
      </c>
      <c r="P3091" s="90">
        <v>14.25</v>
      </c>
      <c r="Q3091" s="90">
        <v>16.8</v>
      </c>
      <c r="R3091" s="63">
        <f t="shared" si="1730"/>
        <v>6.5</v>
      </c>
      <c r="S3091" s="64">
        <f t="shared" si="1752"/>
        <v>-2.9596412556053817E-2</v>
      </c>
      <c r="T3091" s="65">
        <f t="shared" si="1748"/>
        <v>0.87060998151571156</v>
      </c>
      <c r="U3091" s="65">
        <f t="shared" si="1748"/>
        <v>0.86629303442754202</v>
      </c>
      <c r="V3091" s="65">
        <f t="shared" si="1731"/>
        <v>0.75929824561403514</v>
      </c>
      <c r="W3091" s="65">
        <f t="shared" si="1732"/>
        <v>0.64404761904761909</v>
      </c>
      <c r="X3091" s="61">
        <f t="shared" si="1743"/>
        <v>7.9497907949790891E-2</v>
      </c>
      <c r="Y3091" s="66">
        <f t="shared" si="1733"/>
        <v>0.11986301369863026</v>
      </c>
      <c r="Z3091" s="61">
        <f t="shared" si="1734"/>
        <v>7.3684210526315894E-2</v>
      </c>
      <c r="AA3091" s="67">
        <f t="shared" si="1735"/>
        <v>12.5</v>
      </c>
      <c r="AB3091" s="68">
        <f t="shared" si="1736"/>
        <v>0.10443622920517551</v>
      </c>
      <c r="AC3091" s="69">
        <f t="shared" si="1737"/>
        <v>0.15526802218114599</v>
      </c>
      <c r="AD3091" s="70">
        <f>_xlfn.PERCENTILE.EXC(AC3091:$AC$5675,0.5)</f>
        <v>7.6926456374659613E-2</v>
      </c>
      <c r="AE3091" s="70">
        <f>_xlfn.PERCENTILE.EXC($AC3091:AC$5675,0.35)</f>
        <v>4.2813837531661923E-2</v>
      </c>
      <c r="AF3091" s="71">
        <f t="shared" si="1749"/>
        <v>5.6552665881056098E-2</v>
      </c>
      <c r="AG3091" s="70">
        <f t="shared" si="1750"/>
        <v>-0.16222423828896765</v>
      </c>
      <c r="AH3091" s="70">
        <f t="shared" si="1751"/>
        <v>-0.22340702194780063</v>
      </c>
      <c r="AI3091" s="61" t="str">
        <f t="shared" si="1746"/>
        <v>Short VOL</v>
      </c>
      <c r="AJ3091" s="68" t="str">
        <f t="shared" si="1747"/>
        <v>Short VOL</v>
      </c>
      <c r="AK3091" s="72"/>
      <c r="AL3091" s="73"/>
      <c r="AM3091" s="72"/>
      <c r="AN3091" s="73"/>
      <c r="AO3091" s="74"/>
      <c r="AP3091" s="20"/>
      <c r="AQ3091" s="74"/>
      <c r="AR3091" s="20"/>
      <c r="AS3091" s="74"/>
      <c r="AT3091" s="20"/>
      <c r="AU3091" s="74" t="str">
        <f t="shared" si="1738"/>
        <v>00631L</v>
      </c>
      <c r="AV3091" s="20">
        <f t="shared" si="1744"/>
        <v>1</v>
      </c>
      <c r="AW3091" s="74" t="str">
        <f t="shared" si="1739"/>
        <v>00631L</v>
      </c>
      <c r="AX3091" s="20">
        <f t="shared" si="1740"/>
        <v>1</v>
      </c>
      <c r="AY3091" s="20">
        <f t="shared" si="1745"/>
        <v>1</v>
      </c>
      <c r="AZ3091" s="116">
        <v>41823</v>
      </c>
      <c r="BA3091" s="116"/>
      <c r="BB3091" s="20"/>
      <c r="BC3091" s="20"/>
      <c r="BD3091" s="76"/>
      <c r="BE3091" s="77"/>
      <c r="BF3091" s="77"/>
    </row>
    <row r="3092" spans="1:58" s="23" customFormat="1" ht="15.75" customHeight="1" x14ac:dyDescent="0.4">
      <c r="A3092" s="116">
        <v>41821</v>
      </c>
      <c r="B3092" s="112">
        <v>12.1</v>
      </c>
      <c r="C3092" s="112">
        <v>13.05</v>
      </c>
      <c r="D3092" s="112">
        <v>13.95</v>
      </c>
      <c r="E3092" s="112">
        <v>14.8</v>
      </c>
      <c r="F3092" s="112">
        <v>15.35</v>
      </c>
      <c r="G3092" s="112">
        <v>15.8</v>
      </c>
      <c r="H3092" s="113">
        <v>16.5</v>
      </c>
      <c r="I3092" s="90">
        <f t="shared" si="1741"/>
        <v>12.6</v>
      </c>
      <c r="J3092" s="90">
        <f t="shared" si="1742"/>
        <v>13.523684210526316</v>
      </c>
      <c r="K3092" s="114">
        <v>9</v>
      </c>
      <c r="L3092" s="115">
        <v>5.2631578947368418E-2</v>
      </c>
      <c r="M3092" s="90">
        <v>10.050000000000001</v>
      </c>
      <c r="N3092" s="90">
        <v>11.15</v>
      </c>
      <c r="O3092" s="90">
        <v>12.74</v>
      </c>
      <c r="P3092" s="90">
        <v>14.51</v>
      </c>
      <c r="Q3092" s="90">
        <v>17.07</v>
      </c>
      <c r="R3092" s="63">
        <f t="shared" si="1730"/>
        <v>6.0499999999999972</v>
      </c>
      <c r="S3092" s="64">
        <f t="shared" si="1752"/>
        <v>-3.6300777873811578E-2</v>
      </c>
      <c r="T3092" s="65">
        <f t="shared" si="1748"/>
        <v>0.90134529147982068</v>
      </c>
      <c r="U3092" s="65">
        <f t="shared" si="1748"/>
        <v>0.8751962323390895</v>
      </c>
      <c r="V3092" s="65">
        <f t="shared" si="1731"/>
        <v>0.76843556168159888</v>
      </c>
      <c r="W3092" s="65">
        <f t="shared" si="1732"/>
        <v>0.65319273579379034</v>
      </c>
      <c r="X3092" s="61">
        <f t="shared" si="1743"/>
        <v>7.8512396694214961E-2</v>
      </c>
      <c r="Y3092" s="66">
        <f t="shared" si="1733"/>
        <v>0.11486486486486482</v>
      </c>
      <c r="Z3092" s="61">
        <f t="shared" si="1734"/>
        <v>7.3308270676691753E-2</v>
      </c>
      <c r="AA3092" s="67">
        <f t="shared" si="1735"/>
        <v>12.600000000000001</v>
      </c>
      <c r="AB3092" s="68">
        <f t="shared" si="1736"/>
        <v>8.5201793721973021E-2</v>
      </c>
      <c r="AC3092" s="69">
        <f t="shared" si="1737"/>
        <v>0.13004484304932745</v>
      </c>
      <c r="AD3092" s="70">
        <f>_xlfn.PERCENTILE.EXC(AC3092:$AC$5675,0.5)</f>
        <v>7.6849440486585652E-2</v>
      </c>
      <c r="AE3092" s="70">
        <f>_xlfn.PERCENTILE.EXC($AC3092:AC$5675,0.35)</f>
        <v>4.2808388664846535E-2</v>
      </c>
      <c r="AF3092" s="71">
        <f t="shared" si="1749"/>
        <v>5.6552665881056098E-2</v>
      </c>
      <c r="AG3092" s="70">
        <f t="shared" si="1750"/>
        <v>-0.16222423828896765</v>
      </c>
      <c r="AH3092" s="70">
        <f t="shared" si="1751"/>
        <v>-0.22340702194780063</v>
      </c>
      <c r="AI3092" s="61" t="str">
        <f t="shared" si="1746"/>
        <v>Short VOL</v>
      </c>
      <c r="AJ3092" s="68" t="str">
        <f t="shared" si="1747"/>
        <v>Short VOL</v>
      </c>
      <c r="AK3092" s="72"/>
      <c r="AL3092" s="73"/>
      <c r="AM3092" s="72"/>
      <c r="AN3092" s="73"/>
      <c r="AO3092" s="74"/>
      <c r="AP3092" s="20"/>
      <c r="AQ3092" s="74"/>
      <c r="AR3092" s="20"/>
      <c r="AS3092" s="74"/>
      <c r="AT3092" s="20"/>
      <c r="AU3092" s="74" t="str">
        <f t="shared" si="1738"/>
        <v>00631L</v>
      </c>
      <c r="AV3092" s="20">
        <f t="shared" si="1744"/>
        <v>1</v>
      </c>
      <c r="AW3092" s="74" t="str">
        <f t="shared" si="1739"/>
        <v>00631L</v>
      </c>
      <c r="AX3092" s="20">
        <f t="shared" si="1740"/>
        <v>1</v>
      </c>
      <c r="AY3092" s="20">
        <f t="shared" si="1745"/>
        <v>1</v>
      </c>
      <c r="AZ3092" s="116">
        <v>41822</v>
      </c>
      <c r="BA3092" s="116"/>
      <c r="BB3092" s="20"/>
      <c r="BC3092" s="20"/>
      <c r="BD3092" s="76"/>
      <c r="BE3092" s="77"/>
      <c r="BF3092" s="77"/>
    </row>
    <row r="3093" spans="1:58" s="23" customFormat="1" ht="15.75" customHeight="1" x14ac:dyDescent="0.4">
      <c r="A3093" s="116">
        <v>41820</v>
      </c>
      <c r="B3093" s="112">
        <v>12.45</v>
      </c>
      <c r="C3093" s="112">
        <v>13.35</v>
      </c>
      <c r="D3093" s="112">
        <v>14.2</v>
      </c>
      <c r="E3093" s="112">
        <v>15</v>
      </c>
      <c r="F3093" s="112">
        <v>15.6</v>
      </c>
      <c r="G3093" s="112">
        <v>16</v>
      </c>
      <c r="H3093" s="113">
        <v>16.7</v>
      </c>
      <c r="I3093" s="90">
        <f t="shared" si="1741"/>
        <v>12.876315789473683</v>
      </c>
      <c r="J3093" s="90">
        <f t="shared" si="1742"/>
        <v>13.752631578947367</v>
      </c>
      <c r="K3093" s="114">
        <v>10</v>
      </c>
      <c r="L3093" s="115">
        <v>5.2631578947368418E-2</v>
      </c>
      <c r="M3093" s="90">
        <v>11.17</v>
      </c>
      <c r="N3093" s="90">
        <v>11.57</v>
      </c>
      <c r="O3093" s="90">
        <v>13.01</v>
      </c>
      <c r="P3093" s="90">
        <v>14.74</v>
      </c>
      <c r="Q3093" s="90">
        <v>17.16</v>
      </c>
      <c r="R3093" s="63">
        <f t="shared" si="1730"/>
        <v>5.009999999999998</v>
      </c>
      <c r="S3093" s="64">
        <f t="shared" si="1752"/>
        <v>2.7531083481349954E-2</v>
      </c>
      <c r="T3093" s="65">
        <f t="shared" si="1748"/>
        <v>0.96542783059636994</v>
      </c>
      <c r="U3093" s="65">
        <f t="shared" si="1748"/>
        <v>0.88931591083781714</v>
      </c>
      <c r="V3093" s="65">
        <f t="shared" si="1731"/>
        <v>0.7849389416553596</v>
      </c>
      <c r="W3093" s="65">
        <f t="shared" si="1732"/>
        <v>0.6742424242424242</v>
      </c>
      <c r="X3093" s="61">
        <f t="shared" si="1743"/>
        <v>7.2289156626506063E-2</v>
      </c>
      <c r="Y3093" s="66">
        <f t="shared" si="1733"/>
        <v>0.11333333333333329</v>
      </c>
      <c r="Z3093" s="61">
        <f t="shared" si="1734"/>
        <v>6.8056407112201137E-2</v>
      </c>
      <c r="AA3093" s="67">
        <f t="shared" si="1735"/>
        <v>12.876315789473683</v>
      </c>
      <c r="AB3093" s="68">
        <f t="shared" si="1736"/>
        <v>7.6058772687986081E-2</v>
      </c>
      <c r="AC3093" s="69">
        <f t="shared" si="1737"/>
        <v>0.11290542692080228</v>
      </c>
      <c r="AD3093" s="70">
        <f>_xlfn.PERCENTILE.EXC(AC3093:$AC$5675,0.5)</f>
        <v>7.6772424598511677E-2</v>
      </c>
      <c r="AE3093" s="70">
        <f>_xlfn.PERCENTILE.EXC($AC3093:AC$5675,0.35)</f>
        <v>4.280475315104372E-2</v>
      </c>
      <c r="AF3093" s="71">
        <f t="shared" si="1749"/>
        <v>5.6552665881056098E-2</v>
      </c>
      <c r="AG3093" s="70">
        <f t="shared" si="1750"/>
        <v>-0.16222423828896765</v>
      </c>
      <c r="AH3093" s="70">
        <f t="shared" si="1751"/>
        <v>-0.22340702194780063</v>
      </c>
      <c r="AI3093" s="61" t="str">
        <f t="shared" si="1746"/>
        <v>Short VOL</v>
      </c>
      <c r="AJ3093" s="68" t="str">
        <f t="shared" si="1747"/>
        <v>Short VOL</v>
      </c>
      <c r="AK3093" s="72"/>
      <c r="AL3093" s="73"/>
      <c r="AM3093" s="72"/>
      <c r="AN3093" s="73"/>
      <c r="AO3093" s="74"/>
      <c r="AP3093" s="20"/>
      <c r="AQ3093" s="74"/>
      <c r="AR3093" s="20"/>
      <c r="AS3093" s="74"/>
      <c r="AT3093" s="20"/>
      <c r="AU3093" s="74" t="str">
        <f t="shared" si="1738"/>
        <v>00631L</v>
      </c>
      <c r="AV3093" s="20">
        <f t="shared" si="1744"/>
        <v>1</v>
      </c>
      <c r="AW3093" s="74" t="str">
        <f t="shared" si="1739"/>
        <v>00631L</v>
      </c>
      <c r="AX3093" s="20">
        <f t="shared" si="1740"/>
        <v>1</v>
      </c>
      <c r="AY3093" s="20">
        <f t="shared" si="1745"/>
        <v>1</v>
      </c>
      <c r="AZ3093" s="116">
        <v>41821</v>
      </c>
      <c r="BA3093" s="116"/>
      <c r="BB3093" s="20"/>
      <c r="BC3093" s="20"/>
      <c r="BD3093" s="76"/>
      <c r="BE3093" s="77"/>
      <c r="BF3093" s="77"/>
    </row>
    <row r="3094" spans="1:58" s="23" customFormat="1" ht="15.75" customHeight="1" x14ac:dyDescent="0.4">
      <c r="A3094" s="116">
        <v>41817</v>
      </c>
      <c r="B3094" s="112">
        <v>12.65</v>
      </c>
      <c r="C3094" s="112">
        <v>13.5</v>
      </c>
      <c r="D3094" s="112">
        <v>14.4</v>
      </c>
      <c r="E3094" s="112">
        <v>15.25</v>
      </c>
      <c r="F3094" s="112">
        <v>15.8</v>
      </c>
      <c r="G3094" s="112">
        <v>16.2</v>
      </c>
      <c r="H3094" s="113">
        <v>16.899999999999999</v>
      </c>
      <c r="I3094" s="90">
        <f t="shared" si="1741"/>
        <v>13.007894736842106</v>
      </c>
      <c r="J3094" s="90">
        <f t="shared" si="1742"/>
        <v>13.878947368421052</v>
      </c>
      <c r="K3094" s="114">
        <v>11</v>
      </c>
      <c r="L3094" s="115">
        <v>5.2631578947368418E-2</v>
      </c>
      <c r="M3094" s="90">
        <v>10.65</v>
      </c>
      <c r="N3094" s="90">
        <v>11.26</v>
      </c>
      <c r="O3094" s="90">
        <v>12.82</v>
      </c>
      <c r="P3094" s="90">
        <v>14.78</v>
      </c>
      <c r="Q3094" s="90">
        <v>17.149999999999999</v>
      </c>
      <c r="R3094" s="63">
        <f t="shared" si="1730"/>
        <v>5.6900000000000013</v>
      </c>
      <c r="S3094" s="64">
        <f t="shared" si="1752"/>
        <v>-3.1814273430782546E-2</v>
      </c>
      <c r="T3094" s="65">
        <f t="shared" si="1748"/>
        <v>0.94582593250444058</v>
      </c>
      <c r="U3094" s="65">
        <f t="shared" si="1748"/>
        <v>0.87831513260530414</v>
      </c>
      <c r="V3094" s="65">
        <f t="shared" si="1731"/>
        <v>0.76184032476319352</v>
      </c>
      <c r="W3094" s="65">
        <f t="shared" si="1732"/>
        <v>0.65655976676384842</v>
      </c>
      <c r="X3094" s="61">
        <f t="shared" si="1743"/>
        <v>6.7193675889328036E-2</v>
      </c>
      <c r="Y3094" s="66">
        <f t="shared" si="1733"/>
        <v>0.10819672131147531</v>
      </c>
      <c r="Z3094" s="61">
        <f t="shared" si="1734"/>
        <v>6.6963382561197562E-2</v>
      </c>
      <c r="AA3094" s="67">
        <f t="shared" si="1735"/>
        <v>13.007894736842106</v>
      </c>
      <c r="AB3094" s="68">
        <f t="shared" si="1736"/>
        <v>0.1234458259325045</v>
      </c>
      <c r="AC3094" s="69">
        <f t="shared" si="1737"/>
        <v>0.15523043844068438</v>
      </c>
      <c r="AD3094" s="70">
        <f>_xlfn.PERCENTILE.EXC(AC3094:$AC$5675,0.5)</f>
        <v>7.6716820048813555E-2</v>
      </c>
      <c r="AE3094" s="70">
        <f>_xlfn.PERCENTILE.EXC($AC3094:AC$5675,0.35)</f>
        <v>4.2801117637240906E-2</v>
      </c>
      <c r="AF3094" s="71">
        <f t="shared" si="1749"/>
        <v>5.6552665881056098E-2</v>
      </c>
      <c r="AG3094" s="70">
        <f t="shared" si="1750"/>
        <v>-0.16222423828896765</v>
      </c>
      <c r="AH3094" s="70">
        <f t="shared" si="1751"/>
        <v>-0.22340702194780063</v>
      </c>
      <c r="AI3094" s="61" t="str">
        <f t="shared" si="1746"/>
        <v>Short VOL</v>
      </c>
      <c r="AJ3094" s="68" t="str">
        <f t="shared" si="1747"/>
        <v>Short VOL</v>
      </c>
      <c r="AK3094" s="72"/>
      <c r="AL3094" s="73"/>
      <c r="AM3094" s="72"/>
      <c r="AN3094" s="73"/>
      <c r="AO3094" s="74"/>
      <c r="AP3094" s="20"/>
      <c r="AQ3094" s="74"/>
      <c r="AR3094" s="20"/>
      <c r="AS3094" s="74"/>
      <c r="AT3094" s="20"/>
      <c r="AU3094" s="74" t="str">
        <f t="shared" si="1738"/>
        <v>00631L</v>
      </c>
      <c r="AV3094" s="20">
        <f t="shared" si="1744"/>
        <v>1</v>
      </c>
      <c r="AW3094" s="74" t="str">
        <f t="shared" si="1739"/>
        <v>00631L</v>
      </c>
      <c r="AX3094" s="20">
        <f t="shared" si="1740"/>
        <v>1</v>
      </c>
      <c r="AY3094" s="20">
        <f t="shared" si="1745"/>
        <v>1</v>
      </c>
      <c r="AZ3094" s="116">
        <v>41820</v>
      </c>
      <c r="BA3094" s="116"/>
      <c r="BB3094" s="20"/>
      <c r="BC3094" s="20"/>
      <c r="BD3094" s="76"/>
      <c r="BE3094" s="77"/>
      <c r="BF3094" s="77"/>
    </row>
    <row r="3095" spans="1:58" s="23" customFormat="1" ht="15.75" customHeight="1" x14ac:dyDescent="0.4">
      <c r="A3095" s="116">
        <v>41816</v>
      </c>
      <c r="B3095" s="112">
        <v>12.75</v>
      </c>
      <c r="C3095" s="112">
        <v>13.6</v>
      </c>
      <c r="D3095" s="112">
        <v>14.45</v>
      </c>
      <c r="E3095" s="112">
        <v>15.2</v>
      </c>
      <c r="F3095" s="112">
        <v>15.75</v>
      </c>
      <c r="G3095" s="112">
        <v>16.149999999999999</v>
      </c>
      <c r="H3095" s="113">
        <v>16.850000000000001</v>
      </c>
      <c r="I3095" s="90">
        <f t="shared" si="1741"/>
        <v>13.063157894736841</v>
      </c>
      <c r="J3095" s="90">
        <f t="shared" si="1742"/>
        <v>13.913157894736841</v>
      </c>
      <c r="K3095" s="114">
        <v>12</v>
      </c>
      <c r="L3095" s="115">
        <v>5.2631578947368418E-2</v>
      </c>
      <c r="M3095" s="90">
        <v>11.26</v>
      </c>
      <c r="N3095" s="90">
        <v>11.63</v>
      </c>
      <c r="O3095" s="90">
        <v>13.07</v>
      </c>
      <c r="P3095" s="90">
        <v>14.9</v>
      </c>
      <c r="Q3095" s="90">
        <v>17.22</v>
      </c>
      <c r="R3095" s="63">
        <f t="shared" si="1730"/>
        <v>5.0799999999999983</v>
      </c>
      <c r="S3095" s="64">
        <f t="shared" si="1752"/>
        <v>3.451251078516042E-3</v>
      </c>
      <c r="T3095" s="65">
        <f t="shared" si="1748"/>
        <v>0.96818572656921742</v>
      </c>
      <c r="U3095" s="65">
        <f t="shared" si="1748"/>
        <v>0.88982402448355014</v>
      </c>
      <c r="V3095" s="65">
        <f t="shared" si="1731"/>
        <v>0.78053691275167791</v>
      </c>
      <c r="W3095" s="65">
        <f t="shared" si="1732"/>
        <v>0.675377468060395</v>
      </c>
      <c r="X3095" s="61">
        <f t="shared" si="1743"/>
        <v>6.6666666666666638E-2</v>
      </c>
      <c r="Y3095" s="66">
        <f t="shared" si="1733"/>
        <v>0.10855263157894751</v>
      </c>
      <c r="Z3095" s="61">
        <f t="shared" si="1734"/>
        <v>6.5068493150684914E-2</v>
      </c>
      <c r="AA3095" s="67">
        <f t="shared" si="1735"/>
        <v>13.063157894736843</v>
      </c>
      <c r="AB3095" s="68">
        <f t="shared" si="1736"/>
        <v>9.630266552020629E-2</v>
      </c>
      <c r="AC3095" s="69">
        <f t="shared" si="1737"/>
        <v>0.1232293976557904</v>
      </c>
      <c r="AD3095" s="70">
        <f>_xlfn.PERCENTILE.EXC(AC3095:$AC$5675,0.5)</f>
        <v>7.6661215499115434E-2</v>
      </c>
      <c r="AE3095" s="70">
        <f>_xlfn.PERCENTILE.EXC($AC3095:AC$5675,0.35)</f>
        <v>4.2770481334214773E-2</v>
      </c>
      <c r="AF3095" s="71">
        <f t="shared" si="1749"/>
        <v>5.6552665881056098E-2</v>
      </c>
      <c r="AG3095" s="70">
        <f t="shared" si="1750"/>
        <v>-0.16222423828896765</v>
      </c>
      <c r="AH3095" s="70">
        <f t="shared" si="1751"/>
        <v>-0.22340702194780063</v>
      </c>
      <c r="AI3095" s="61" t="str">
        <f t="shared" si="1746"/>
        <v>Short VOL</v>
      </c>
      <c r="AJ3095" s="68" t="str">
        <f t="shared" si="1747"/>
        <v>Short VOL</v>
      </c>
      <c r="AK3095" s="72"/>
      <c r="AL3095" s="73"/>
      <c r="AM3095" s="72"/>
      <c r="AN3095" s="73"/>
      <c r="AO3095" s="74"/>
      <c r="AP3095" s="20"/>
      <c r="AQ3095" s="74"/>
      <c r="AR3095" s="20"/>
      <c r="AS3095" s="74"/>
      <c r="AT3095" s="20"/>
      <c r="AU3095" s="74" t="str">
        <f t="shared" si="1738"/>
        <v>00631L</v>
      </c>
      <c r="AV3095" s="20">
        <f t="shared" si="1744"/>
        <v>1</v>
      </c>
      <c r="AW3095" s="74" t="str">
        <f t="shared" si="1739"/>
        <v>00631L</v>
      </c>
      <c r="AX3095" s="20">
        <f t="shared" si="1740"/>
        <v>1</v>
      </c>
      <c r="AY3095" s="20">
        <f t="shared" si="1745"/>
        <v>1</v>
      </c>
      <c r="AZ3095" s="116">
        <v>41817</v>
      </c>
      <c r="BA3095" s="116"/>
      <c r="BB3095" s="20"/>
      <c r="BC3095" s="20"/>
      <c r="BD3095" s="76"/>
      <c r="BE3095" s="77"/>
      <c r="BF3095" s="77"/>
    </row>
    <row r="3096" spans="1:58" s="23" customFormat="1" ht="15.75" customHeight="1" x14ac:dyDescent="0.4">
      <c r="A3096" s="116">
        <v>41815</v>
      </c>
      <c r="B3096" s="112">
        <v>12.65</v>
      </c>
      <c r="C3096" s="112">
        <v>13.6</v>
      </c>
      <c r="D3096" s="112">
        <v>14.45</v>
      </c>
      <c r="E3096" s="112">
        <v>15.3</v>
      </c>
      <c r="F3096" s="112">
        <v>15.9</v>
      </c>
      <c r="G3096" s="112">
        <v>16.3</v>
      </c>
      <c r="H3096" s="113">
        <v>17</v>
      </c>
      <c r="I3096" s="90">
        <f t="shared" si="1741"/>
        <v>12.95</v>
      </c>
      <c r="J3096" s="90">
        <f t="shared" si="1742"/>
        <v>13.868421052631579</v>
      </c>
      <c r="K3096" s="114">
        <v>13</v>
      </c>
      <c r="L3096" s="115">
        <v>5.2631578947368418E-2</v>
      </c>
      <c r="M3096" s="90">
        <v>11.11</v>
      </c>
      <c r="N3096" s="90">
        <v>11.59</v>
      </c>
      <c r="O3096" s="90">
        <v>13.11</v>
      </c>
      <c r="P3096" s="90">
        <v>14.92</v>
      </c>
      <c r="Q3096" s="90">
        <v>17.36</v>
      </c>
      <c r="R3096" s="63">
        <f t="shared" si="1730"/>
        <v>5.3300000000000018</v>
      </c>
      <c r="S3096" s="64">
        <f t="shared" si="1752"/>
        <v>-4.4517724649629095E-2</v>
      </c>
      <c r="T3096" s="65">
        <f t="shared" si="1748"/>
        <v>0.95858498705780837</v>
      </c>
      <c r="U3096" s="65">
        <f t="shared" si="1748"/>
        <v>0.88405797101449279</v>
      </c>
      <c r="V3096" s="65">
        <f t="shared" si="1731"/>
        <v>0.77680965147453085</v>
      </c>
      <c r="W3096" s="65">
        <f t="shared" si="1732"/>
        <v>0.66762672811059909</v>
      </c>
      <c r="X3096" s="61">
        <f t="shared" si="1743"/>
        <v>7.5098814229248953E-2</v>
      </c>
      <c r="Y3096" s="66">
        <f t="shared" si="1733"/>
        <v>0.11111111111111106</v>
      </c>
      <c r="Z3096" s="61">
        <f t="shared" si="1734"/>
        <v>7.0920544604755179E-2</v>
      </c>
      <c r="AA3096" s="67">
        <f t="shared" si="1735"/>
        <v>12.95</v>
      </c>
      <c r="AB3096" s="68">
        <f t="shared" si="1736"/>
        <v>9.1458153580673038E-2</v>
      </c>
      <c r="AC3096" s="69">
        <f t="shared" si="1737"/>
        <v>0.11734253666954265</v>
      </c>
      <c r="AD3096" s="70">
        <f>_xlfn.PERCENTILE.EXC(AC3096:$AC$5675,0.5)</f>
        <v>7.6586543732766396E-2</v>
      </c>
      <c r="AE3096" s="70">
        <f>_xlfn.PERCENTILE.EXC($AC3096:AC$5675,0.35)</f>
        <v>4.2735344899651424E-2</v>
      </c>
      <c r="AF3096" s="71">
        <f t="shared" si="1749"/>
        <v>5.636215208610082E-2</v>
      </c>
      <c r="AG3096" s="70">
        <f t="shared" si="1750"/>
        <v>-0.16222423828896765</v>
      </c>
      <c r="AH3096" s="70">
        <f t="shared" si="1751"/>
        <v>-0.22340702194780063</v>
      </c>
      <c r="AI3096" s="61" t="str">
        <f t="shared" si="1746"/>
        <v>Short VOL</v>
      </c>
      <c r="AJ3096" s="68" t="str">
        <f t="shared" si="1747"/>
        <v>Short VOL</v>
      </c>
      <c r="AK3096" s="72"/>
      <c r="AL3096" s="73"/>
      <c r="AM3096" s="72"/>
      <c r="AN3096" s="73"/>
      <c r="AO3096" s="74"/>
      <c r="AP3096" s="20"/>
      <c r="AQ3096" s="74"/>
      <c r="AR3096" s="20"/>
      <c r="AS3096" s="74"/>
      <c r="AT3096" s="20"/>
      <c r="AU3096" s="74" t="str">
        <f t="shared" si="1738"/>
        <v>00631L</v>
      </c>
      <c r="AV3096" s="20">
        <f t="shared" si="1744"/>
        <v>1</v>
      </c>
      <c r="AW3096" s="74" t="str">
        <f t="shared" si="1739"/>
        <v>00631L</v>
      </c>
      <c r="AX3096" s="20">
        <f t="shared" si="1740"/>
        <v>1</v>
      </c>
      <c r="AY3096" s="20">
        <f t="shared" si="1745"/>
        <v>1</v>
      </c>
      <c r="AZ3096" s="116">
        <v>41816</v>
      </c>
      <c r="BA3096" s="116"/>
      <c r="BB3096" s="20"/>
      <c r="BC3096" s="20"/>
      <c r="BD3096" s="76"/>
      <c r="BE3096" s="77"/>
      <c r="BF3096" s="77"/>
    </row>
    <row r="3097" spans="1:58" s="23" customFormat="1" ht="15.75" customHeight="1" x14ac:dyDescent="0.4">
      <c r="A3097" s="116">
        <v>41814</v>
      </c>
      <c r="B3097" s="112">
        <v>13.1</v>
      </c>
      <c r="C3097" s="112">
        <v>13.95</v>
      </c>
      <c r="D3097" s="112">
        <v>14.8</v>
      </c>
      <c r="E3097" s="112">
        <v>15.6</v>
      </c>
      <c r="F3097" s="112">
        <v>16.149999999999999</v>
      </c>
      <c r="G3097" s="112">
        <v>16.5</v>
      </c>
      <c r="H3097" s="113">
        <v>17.149999999999999</v>
      </c>
      <c r="I3097" s="90">
        <f t="shared" si="1741"/>
        <v>13.323684210526315</v>
      </c>
      <c r="J3097" s="90">
        <f t="shared" si="1742"/>
        <v>14.173684210526316</v>
      </c>
      <c r="K3097" s="114">
        <v>14</v>
      </c>
      <c r="L3097" s="115">
        <v>5.2631578947368418E-2</v>
      </c>
      <c r="M3097" s="90">
        <v>12.01</v>
      </c>
      <c r="N3097" s="90">
        <v>12.13</v>
      </c>
      <c r="O3097" s="90">
        <v>13.38</v>
      </c>
      <c r="P3097" s="90">
        <v>15.19</v>
      </c>
      <c r="Q3097" s="90">
        <v>17.579999999999998</v>
      </c>
      <c r="R3097" s="63">
        <f t="shared" si="1730"/>
        <v>4.43</v>
      </c>
      <c r="S3097" s="64">
        <f t="shared" si="1752"/>
        <v>0.10473588342440804</v>
      </c>
      <c r="T3097" s="65">
        <f t="shared" si="1748"/>
        <v>0.99010717230008238</v>
      </c>
      <c r="U3097" s="65">
        <f t="shared" si="1748"/>
        <v>0.90657698056801195</v>
      </c>
      <c r="V3097" s="65">
        <f t="shared" si="1731"/>
        <v>0.79855167873601063</v>
      </c>
      <c r="W3097" s="65">
        <f t="shared" si="1732"/>
        <v>0.68998862343572254</v>
      </c>
      <c r="X3097" s="61">
        <f t="shared" si="1743"/>
        <v>6.4885496183206076E-2</v>
      </c>
      <c r="Y3097" s="66">
        <f t="shared" si="1733"/>
        <v>9.9358974358974297E-2</v>
      </c>
      <c r="Z3097" s="61">
        <f t="shared" si="1734"/>
        <v>6.3796168279676199E-2</v>
      </c>
      <c r="AA3097" s="67">
        <f t="shared" si="1735"/>
        <v>13.323684210526316</v>
      </c>
      <c r="AB3097" s="68">
        <f t="shared" si="1736"/>
        <v>7.9967023907666843E-2</v>
      </c>
      <c r="AC3097" s="69">
        <f t="shared" si="1737"/>
        <v>9.8407601857074659E-2</v>
      </c>
      <c r="AD3097" s="70">
        <f>_xlfn.PERCENTILE.EXC(AC3097:$AC$5675,0.5)</f>
        <v>7.6511871966417358E-2</v>
      </c>
      <c r="AE3097" s="70">
        <f>_xlfn.PERCENTILE.EXC($AC3097:AC$5675,0.35)</f>
        <v>4.2700208465088069E-2</v>
      </c>
      <c r="AF3097" s="71">
        <f t="shared" si="1749"/>
        <v>5.636215208610082E-2</v>
      </c>
      <c r="AG3097" s="70">
        <f t="shared" si="1750"/>
        <v>-0.16222423828896765</v>
      </c>
      <c r="AH3097" s="70">
        <f t="shared" si="1751"/>
        <v>-0.22340702194780063</v>
      </c>
      <c r="AI3097" s="61" t="str">
        <f t="shared" si="1746"/>
        <v>Short VOL</v>
      </c>
      <c r="AJ3097" s="68" t="str">
        <f t="shared" si="1747"/>
        <v>Short VOL</v>
      </c>
      <c r="AK3097" s="72"/>
      <c r="AL3097" s="73"/>
      <c r="AM3097" s="72"/>
      <c r="AN3097" s="73"/>
      <c r="AO3097" s="74"/>
      <c r="AP3097" s="20"/>
      <c r="AQ3097" s="74"/>
      <c r="AR3097" s="20"/>
      <c r="AS3097" s="74"/>
      <c r="AT3097" s="20"/>
      <c r="AU3097" s="74" t="str">
        <f t="shared" si="1738"/>
        <v>00631L</v>
      </c>
      <c r="AV3097" s="20">
        <f t="shared" si="1744"/>
        <v>1</v>
      </c>
      <c r="AW3097" s="74" t="str">
        <f t="shared" si="1739"/>
        <v>00631L</v>
      </c>
      <c r="AX3097" s="20">
        <f t="shared" si="1740"/>
        <v>1</v>
      </c>
      <c r="AY3097" s="20">
        <f t="shared" si="1745"/>
        <v>1</v>
      </c>
      <c r="AZ3097" s="116">
        <v>41815</v>
      </c>
      <c r="BA3097" s="116"/>
      <c r="BB3097" s="20"/>
      <c r="BC3097" s="20"/>
      <c r="BD3097" s="76"/>
      <c r="BE3097" s="77"/>
      <c r="BF3097" s="77"/>
    </row>
    <row r="3098" spans="1:58" s="23" customFormat="1" ht="15.75" customHeight="1" x14ac:dyDescent="0.4">
      <c r="A3098" s="116">
        <v>41813</v>
      </c>
      <c r="B3098" s="112">
        <v>12.6</v>
      </c>
      <c r="C3098" s="112">
        <v>13.7</v>
      </c>
      <c r="D3098" s="112">
        <v>14.6</v>
      </c>
      <c r="E3098" s="112">
        <v>15.45</v>
      </c>
      <c r="F3098" s="112">
        <v>16</v>
      </c>
      <c r="G3098" s="112">
        <v>16.399999999999999</v>
      </c>
      <c r="H3098" s="113">
        <v>17.05</v>
      </c>
      <c r="I3098" s="90">
        <f t="shared" si="1741"/>
        <v>12.831578947368421</v>
      </c>
      <c r="J3098" s="90">
        <f t="shared" si="1742"/>
        <v>13.889473684210525</v>
      </c>
      <c r="K3098" s="114">
        <v>15</v>
      </c>
      <c r="L3098" s="115">
        <v>5.2631578947368418E-2</v>
      </c>
      <c r="M3098" s="90">
        <v>10.27</v>
      </c>
      <c r="N3098" s="90">
        <v>10.98</v>
      </c>
      <c r="O3098" s="90">
        <v>12.92</v>
      </c>
      <c r="P3098" s="90">
        <v>14.9</v>
      </c>
      <c r="Q3098" s="90">
        <v>17.2</v>
      </c>
      <c r="R3098" s="63">
        <f t="shared" si="1730"/>
        <v>6.57</v>
      </c>
      <c r="S3098" s="64">
        <f t="shared" si="1752"/>
        <v>1.198156682027657E-2</v>
      </c>
      <c r="T3098" s="65">
        <f t="shared" si="1748"/>
        <v>0.93533697632058277</v>
      </c>
      <c r="U3098" s="65">
        <f t="shared" si="1748"/>
        <v>0.84984520123839014</v>
      </c>
      <c r="V3098" s="65">
        <f t="shared" si="1731"/>
        <v>0.73691275167785231</v>
      </c>
      <c r="W3098" s="65">
        <f t="shared" si="1732"/>
        <v>0.63837209302325582</v>
      </c>
      <c r="X3098" s="61">
        <f t="shared" si="1743"/>
        <v>8.7301587301587269E-2</v>
      </c>
      <c r="Y3098" s="66">
        <f t="shared" si="1733"/>
        <v>0.10355987055016191</v>
      </c>
      <c r="Z3098" s="61">
        <f t="shared" si="1734"/>
        <v>8.2444626743232122E-2</v>
      </c>
      <c r="AA3098" s="67">
        <f t="shared" si="1735"/>
        <v>12.831578947368421</v>
      </c>
      <c r="AB3098" s="68">
        <f t="shared" si="1736"/>
        <v>0.14754098360655729</v>
      </c>
      <c r="AC3098" s="69">
        <f t="shared" si="1737"/>
        <v>0.16863196241971037</v>
      </c>
      <c r="AD3098" s="70">
        <f>_xlfn.PERCENTILE.EXC(AC3098:$AC$5675,0.5)</f>
        <v>7.6477232830323497E-2</v>
      </c>
      <c r="AE3098" s="70">
        <f>_xlfn.PERCENTILE.EXC($AC3098:AC$5675,0.35)</f>
        <v>4.2651415902879464E-2</v>
      </c>
      <c r="AF3098" s="71">
        <f t="shared" si="1749"/>
        <v>5.6075486876200037E-2</v>
      </c>
      <c r="AG3098" s="70">
        <f t="shared" si="1750"/>
        <v>-0.16222423828896765</v>
      </c>
      <c r="AH3098" s="70">
        <f t="shared" si="1751"/>
        <v>-0.22340702194780063</v>
      </c>
      <c r="AI3098" s="61" t="str">
        <f t="shared" si="1746"/>
        <v>Short VOL</v>
      </c>
      <c r="AJ3098" s="68" t="str">
        <f t="shared" si="1747"/>
        <v>Short VOL</v>
      </c>
      <c r="AK3098" s="72"/>
      <c r="AL3098" s="73"/>
      <c r="AM3098" s="72"/>
      <c r="AN3098" s="73"/>
      <c r="AO3098" s="74"/>
      <c r="AP3098" s="20"/>
      <c r="AQ3098" s="74"/>
      <c r="AR3098" s="20"/>
      <c r="AS3098" s="74"/>
      <c r="AT3098" s="20"/>
      <c r="AU3098" s="74" t="str">
        <f t="shared" si="1738"/>
        <v>00631L</v>
      </c>
      <c r="AV3098" s="20">
        <f t="shared" si="1744"/>
        <v>1</v>
      </c>
      <c r="AW3098" s="74" t="str">
        <f t="shared" si="1739"/>
        <v>00631L</v>
      </c>
      <c r="AX3098" s="20">
        <f t="shared" si="1740"/>
        <v>1</v>
      </c>
      <c r="AY3098" s="20">
        <f t="shared" si="1745"/>
        <v>1</v>
      </c>
      <c r="AZ3098" s="116">
        <v>41814</v>
      </c>
      <c r="BA3098" s="116"/>
      <c r="BB3098" s="20"/>
      <c r="BC3098" s="20"/>
      <c r="BD3098" s="76"/>
      <c r="BE3098" s="77"/>
      <c r="BF3098" s="77"/>
    </row>
    <row r="3099" spans="1:58" s="23" customFormat="1" ht="15.75" customHeight="1" x14ac:dyDescent="0.4">
      <c r="A3099" s="116">
        <v>41810</v>
      </c>
      <c r="B3099" s="112">
        <v>12.9</v>
      </c>
      <c r="C3099" s="112">
        <v>13.9</v>
      </c>
      <c r="D3099" s="112">
        <v>14.8</v>
      </c>
      <c r="E3099" s="112">
        <v>15.6</v>
      </c>
      <c r="F3099" s="112">
        <v>16.149999999999999</v>
      </c>
      <c r="G3099" s="112">
        <v>16.55</v>
      </c>
      <c r="H3099" s="113">
        <v>17.149999999999999</v>
      </c>
      <c r="I3099" s="90">
        <f t="shared" si="1741"/>
        <v>13.057894736842105</v>
      </c>
      <c r="J3099" s="90">
        <f t="shared" si="1742"/>
        <v>14.042105263157895</v>
      </c>
      <c r="K3099" s="114">
        <v>16</v>
      </c>
      <c r="L3099" s="115">
        <v>5.2631578947368418E-2</v>
      </c>
      <c r="M3099" s="90">
        <v>10.33</v>
      </c>
      <c r="N3099" s="90">
        <v>10.85</v>
      </c>
      <c r="O3099" s="90">
        <v>12.87</v>
      </c>
      <c r="P3099" s="90">
        <v>14.82</v>
      </c>
      <c r="Q3099" s="90">
        <v>17.09</v>
      </c>
      <c r="R3099" s="63">
        <f t="shared" si="1730"/>
        <v>6.509999999999998</v>
      </c>
      <c r="S3099" s="64">
        <f t="shared" si="1752"/>
        <v>2.1657250470809835E-2</v>
      </c>
      <c r="T3099" s="65">
        <f t="shared" si="1748"/>
        <v>0.95207373271889406</v>
      </c>
      <c r="U3099" s="65">
        <f t="shared" si="1748"/>
        <v>0.84304584304584307</v>
      </c>
      <c r="V3099" s="65">
        <f t="shared" si="1731"/>
        <v>0.73211875843454788</v>
      </c>
      <c r="W3099" s="65">
        <f t="shared" si="1732"/>
        <v>0.63487419543592738</v>
      </c>
      <c r="X3099" s="61">
        <f t="shared" si="1743"/>
        <v>7.7519379844961239E-2</v>
      </c>
      <c r="Y3099" s="66">
        <f t="shared" si="1733"/>
        <v>9.9358974358974297E-2</v>
      </c>
      <c r="Z3099" s="61">
        <f t="shared" si="1734"/>
        <v>7.5372833534865027E-2</v>
      </c>
      <c r="AA3099" s="67">
        <f t="shared" si="1735"/>
        <v>13.057894736842107</v>
      </c>
      <c r="AB3099" s="68">
        <f t="shared" si="1736"/>
        <v>0.18894009216589869</v>
      </c>
      <c r="AC3099" s="69">
        <f t="shared" si="1737"/>
        <v>0.20349260247392692</v>
      </c>
      <c r="AD3099" s="70">
        <f>_xlfn.PERCENTILE.EXC(AC3099:$AC$5675,0.5)</f>
        <v>7.6442593694229635E-2</v>
      </c>
      <c r="AE3099" s="70">
        <f>_xlfn.PERCENTILE.EXC($AC3099:AC$5675,0.35)</f>
        <v>4.2602623340670852E-2</v>
      </c>
      <c r="AF3099" s="71">
        <f t="shared" si="1749"/>
        <v>5.5876461799367776E-2</v>
      </c>
      <c r="AG3099" s="70">
        <f t="shared" si="1750"/>
        <v>-0.16222423828896765</v>
      </c>
      <c r="AH3099" s="70">
        <f t="shared" si="1751"/>
        <v>-0.22340702194780063</v>
      </c>
      <c r="AI3099" s="61" t="str">
        <f t="shared" si="1746"/>
        <v>Short VOL</v>
      </c>
      <c r="AJ3099" s="68" t="str">
        <f t="shared" si="1747"/>
        <v>Short VOL</v>
      </c>
      <c r="AK3099" s="72"/>
      <c r="AL3099" s="73"/>
      <c r="AM3099" s="72"/>
      <c r="AN3099" s="73"/>
      <c r="AO3099" s="74"/>
      <c r="AP3099" s="20"/>
      <c r="AQ3099" s="74"/>
      <c r="AR3099" s="20"/>
      <c r="AS3099" s="74"/>
      <c r="AT3099" s="20"/>
      <c r="AU3099" s="74" t="str">
        <f t="shared" si="1738"/>
        <v>00631L</v>
      </c>
      <c r="AV3099" s="20">
        <f t="shared" si="1744"/>
        <v>1</v>
      </c>
      <c r="AW3099" s="74" t="str">
        <f t="shared" si="1739"/>
        <v>00631L</v>
      </c>
      <c r="AX3099" s="20">
        <f t="shared" si="1740"/>
        <v>1</v>
      </c>
      <c r="AY3099" s="20">
        <f t="shared" si="1745"/>
        <v>1</v>
      </c>
      <c r="AZ3099" s="116">
        <v>41813</v>
      </c>
      <c r="BA3099" s="116"/>
      <c r="BB3099" s="20"/>
      <c r="BC3099" s="20"/>
      <c r="BD3099" s="76"/>
      <c r="BE3099" s="77"/>
      <c r="BF3099" s="77"/>
    </row>
    <row r="3100" spans="1:58" s="23" customFormat="1" ht="15.75" customHeight="1" x14ac:dyDescent="0.4">
      <c r="A3100" s="116">
        <v>41809</v>
      </c>
      <c r="B3100" s="112">
        <v>12.8</v>
      </c>
      <c r="C3100" s="112">
        <v>13.8</v>
      </c>
      <c r="D3100" s="112">
        <v>14.75</v>
      </c>
      <c r="E3100" s="112">
        <v>15.5</v>
      </c>
      <c r="F3100" s="112">
        <v>16.05</v>
      </c>
      <c r="G3100" s="112">
        <v>16.45</v>
      </c>
      <c r="H3100" s="113">
        <v>17.05</v>
      </c>
      <c r="I3100" s="90">
        <f t="shared" si="1741"/>
        <v>12.905263157894737</v>
      </c>
      <c r="J3100" s="90">
        <f t="shared" si="1742"/>
        <v>13.9</v>
      </c>
      <c r="K3100" s="114">
        <v>17</v>
      </c>
      <c r="L3100" s="115">
        <v>5.2631578947368418E-2</v>
      </c>
      <c r="M3100" s="90">
        <v>10.07</v>
      </c>
      <c r="N3100" s="90">
        <v>10.62</v>
      </c>
      <c r="O3100" s="90">
        <v>12.7</v>
      </c>
      <c r="P3100" s="90">
        <v>14.7</v>
      </c>
      <c r="Q3100" s="90">
        <v>16.91</v>
      </c>
      <c r="R3100" s="63">
        <f t="shared" si="1730"/>
        <v>6.7100000000000009</v>
      </c>
      <c r="S3100" s="64">
        <f t="shared" si="1752"/>
        <v>9.4250706880299594E-4</v>
      </c>
      <c r="T3100" s="65">
        <f t="shared" si="1748"/>
        <v>0.9482109227871941</v>
      </c>
      <c r="U3100" s="65">
        <f t="shared" si="1748"/>
        <v>0.83622047244094488</v>
      </c>
      <c r="V3100" s="65">
        <f t="shared" si="1731"/>
        <v>0.72244897959183674</v>
      </c>
      <c r="W3100" s="65">
        <f t="shared" si="1732"/>
        <v>0.62803075103489059</v>
      </c>
      <c r="X3100" s="61">
        <f t="shared" si="1743"/>
        <v>7.8125E-2</v>
      </c>
      <c r="Y3100" s="66">
        <f t="shared" si="1733"/>
        <v>0.10000000000000005</v>
      </c>
      <c r="Z3100" s="61">
        <f t="shared" si="1734"/>
        <v>7.707993474714521E-2</v>
      </c>
      <c r="AA3100" s="67">
        <f t="shared" si="1735"/>
        <v>12.905263157894739</v>
      </c>
      <c r="AB3100" s="68">
        <f t="shared" si="1736"/>
        <v>0.20527306967984948</v>
      </c>
      <c r="AC3100" s="69">
        <f t="shared" si="1737"/>
        <v>0.21518485479234836</v>
      </c>
      <c r="AD3100" s="70">
        <f>_xlfn.PERCENTILE.EXC(AC3100:$AC$5675,0.5)</f>
        <v>7.6421461591760623E-2</v>
      </c>
      <c r="AE3100" s="70">
        <f>_xlfn.PERCENTILE.EXC($AC3100:AC$5675,0.35)</f>
        <v>4.2557083318096246E-2</v>
      </c>
      <c r="AF3100" s="71">
        <f t="shared" si="1749"/>
        <v>5.5708675054191144E-2</v>
      </c>
      <c r="AG3100" s="70">
        <f t="shared" si="1750"/>
        <v>-0.16222423828896765</v>
      </c>
      <c r="AH3100" s="70">
        <f t="shared" si="1751"/>
        <v>-0.22340702194780063</v>
      </c>
      <c r="AI3100" s="61" t="str">
        <f t="shared" si="1746"/>
        <v>Short VOL</v>
      </c>
      <c r="AJ3100" s="68" t="str">
        <f t="shared" si="1747"/>
        <v>Short VOL</v>
      </c>
      <c r="AK3100" s="72"/>
      <c r="AL3100" s="73"/>
      <c r="AM3100" s="72"/>
      <c r="AN3100" s="73"/>
      <c r="AO3100" s="74"/>
      <c r="AP3100" s="20"/>
      <c r="AQ3100" s="74"/>
      <c r="AR3100" s="20"/>
      <c r="AS3100" s="74"/>
      <c r="AT3100" s="20"/>
      <c r="AU3100" s="74" t="str">
        <f t="shared" si="1738"/>
        <v>00631L</v>
      </c>
      <c r="AV3100" s="20">
        <f t="shared" si="1744"/>
        <v>1</v>
      </c>
      <c r="AW3100" s="74" t="str">
        <f t="shared" si="1739"/>
        <v>00631L</v>
      </c>
      <c r="AX3100" s="20">
        <f t="shared" si="1740"/>
        <v>1</v>
      </c>
      <c r="AY3100" s="20">
        <f t="shared" si="1745"/>
        <v>1</v>
      </c>
      <c r="AZ3100" s="116">
        <v>41810</v>
      </c>
      <c r="BA3100" s="116"/>
      <c r="BB3100" s="20"/>
      <c r="BC3100" s="20"/>
      <c r="BD3100" s="76"/>
      <c r="BE3100" s="77"/>
      <c r="BF3100" s="77"/>
    </row>
    <row r="3101" spans="1:58" s="23" customFormat="1" ht="15.75" customHeight="1" x14ac:dyDescent="0.4">
      <c r="A3101" s="116">
        <v>41808</v>
      </c>
      <c r="B3101" s="112">
        <v>12.7</v>
      </c>
      <c r="C3101" s="112">
        <v>13.7</v>
      </c>
      <c r="D3101" s="112">
        <v>14.75</v>
      </c>
      <c r="E3101" s="112">
        <v>15.5</v>
      </c>
      <c r="F3101" s="112">
        <v>16.05</v>
      </c>
      <c r="G3101" s="112">
        <v>16.350000000000001</v>
      </c>
      <c r="H3101" s="113">
        <v>17</v>
      </c>
      <c r="I3101" s="90">
        <f t="shared" si="1741"/>
        <v>12.752631578947367</v>
      </c>
      <c r="J3101" s="90">
        <f t="shared" si="1742"/>
        <v>13.755263157894737</v>
      </c>
      <c r="K3101" s="114">
        <v>18</v>
      </c>
      <c r="L3101" s="115">
        <v>5.2631578947368418E-2</v>
      </c>
      <c r="M3101" s="90">
        <v>10.55</v>
      </c>
      <c r="N3101" s="90">
        <v>10.61</v>
      </c>
      <c r="O3101" s="90">
        <v>12.62</v>
      </c>
      <c r="P3101" s="90">
        <v>14.83</v>
      </c>
      <c r="Q3101" s="90">
        <v>16.98</v>
      </c>
      <c r="R3101" s="63">
        <f t="shared" si="1730"/>
        <v>6.2899999999999991</v>
      </c>
      <c r="S3101" s="64">
        <f t="shared" si="1752"/>
        <v>-0.12023217247097852</v>
      </c>
      <c r="T3101" s="65">
        <f t="shared" si="1748"/>
        <v>0.994344957587182</v>
      </c>
      <c r="U3101" s="65">
        <f t="shared" si="1748"/>
        <v>0.84072900158478603</v>
      </c>
      <c r="V3101" s="65">
        <f t="shared" si="1731"/>
        <v>0.71544167228590694</v>
      </c>
      <c r="W3101" s="65">
        <f t="shared" si="1732"/>
        <v>0.6248527679623086</v>
      </c>
      <c r="X3101" s="61">
        <f t="shared" si="1743"/>
        <v>7.874015748031496E-2</v>
      </c>
      <c r="Y3101" s="66">
        <f t="shared" si="1733"/>
        <v>9.6774193548387094E-2</v>
      </c>
      <c r="Z3101" s="61">
        <f t="shared" si="1734"/>
        <v>7.8621543541064862E-2</v>
      </c>
      <c r="AA3101" s="67">
        <f t="shared" si="1735"/>
        <v>12.752631578947367</v>
      </c>
      <c r="AB3101" s="68">
        <f t="shared" si="1736"/>
        <v>0.19698397737983034</v>
      </c>
      <c r="AC3101" s="69">
        <f t="shared" si="1737"/>
        <v>0.2019445408998462</v>
      </c>
      <c r="AD3101" s="70">
        <f>_xlfn.PERCENTILE.EXC(AC3101:$AC$5675,0.5)</f>
        <v>7.640032948929161E-2</v>
      </c>
      <c r="AE3101" s="70">
        <f>_xlfn.PERCENTILE.EXC($AC3101:AC$5675,0.35)</f>
        <v>4.2531058533325707E-2</v>
      </c>
      <c r="AF3101" s="71">
        <f t="shared" si="1749"/>
        <v>5.5556406958638081E-2</v>
      </c>
      <c r="AG3101" s="70">
        <f t="shared" si="1750"/>
        <v>-0.16222423828896765</v>
      </c>
      <c r="AH3101" s="70">
        <f t="shared" si="1751"/>
        <v>-0.22340702194780063</v>
      </c>
      <c r="AI3101" s="61" t="str">
        <f t="shared" si="1746"/>
        <v>Short VOL</v>
      </c>
      <c r="AJ3101" s="68" t="str">
        <f t="shared" si="1747"/>
        <v>Short VOL</v>
      </c>
      <c r="AK3101" s="72"/>
      <c r="AL3101" s="73"/>
      <c r="AM3101" s="72"/>
      <c r="AN3101" s="73"/>
      <c r="AO3101" s="74"/>
      <c r="AP3101" s="20"/>
      <c r="AQ3101" s="74"/>
      <c r="AR3101" s="20"/>
      <c r="AS3101" s="74"/>
      <c r="AT3101" s="20"/>
      <c r="AU3101" s="74" t="str">
        <f t="shared" si="1738"/>
        <v>00631L</v>
      </c>
      <c r="AV3101" s="20">
        <f t="shared" si="1744"/>
        <v>1</v>
      </c>
      <c r="AW3101" s="74" t="str">
        <f t="shared" si="1739"/>
        <v>00631L</v>
      </c>
      <c r="AX3101" s="20">
        <f t="shared" si="1740"/>
        <v>1</v>
      </c>
      <c r="AY3101" s="20">
        <f t="shared" si="1745"/>
        <v>1</v>
      </c>
      <c r="AZ3101" s="116">
        <v>41809</v>
      </c>
      <c r="BA3101" s="116"/>
      <c r="BB3101" s="20"/>
      <c r="BC3101" s="20"/>
      <c r="BD3101" s="76"/>
      <c r="BE3101" s="77"/>
      <c r="BF3101" s="77"/>
    </row>
    <row r="3102" spans="1:58" s="23" customFormat="1" ht="15.75" customHeight="1" x14ac:dyDescent="0.4">
      <c r="A3102" s="116">
        <v>41807</v>
      </c>
      <c r="B3102" s="112">
        <v>12.35</v>
      </c>
      <c r="C3102" s="112">
        <v>13.45</v>
      </c>
      <c r="D3102" s="112">
        <v>14.3</v>
      </c>
      <c r="E3102" s="112">
        <v>15.2</v>
      </c>
      <c r="F3102" s="112">
        <v>15.95</v>
      </c>
      <c r="G3102" s="112">
        <v>16.45</v>
      </c>
      <c r="H3102" s="113">
        <v>16.8</v>
      </c>
      <c r="I3102" s="90">
        <f t="shared" si="1741"/>
        <v>13.45</v>
      </c>
      <c r="J3102" s="90">
        <f t="shared" si="1742"/>
        <v>14.3</v>
      </c>
      <c r="K3102" s="114">
        <v>0</v>
      </c>
      <c r="L3102" s="115">
        <v>5.2631578947368418E-2</v>
      </c>
      <c r="M3102" s="90">
        <v>12.68</v>
      </c>
      <c r="N3102" s="90">
        <v>12.06</v>
      </c>
      <c r="O3102" s="90">
        <v>13.66</v>
      </c>
      <c r="P3102" s="90">
        <v>15.54</v>
      </c>
      <c r="Q3102" s="90">
        <v>17.440000000000001</v>
      </c>
      <c r="R3102" s="63">
        <f t="shared" si="1730"/>
        <v>4.4599999999999973</v>
      </c>
      <c r="S3102" s="64">
        <f t="shared" si="1752"/>
        <v>-4.6640316205533584E-2</v>
      </c>
      <c r="T3102" s="65">
        <f t="shared" si="1748"/>
        <v>1.0514096185737976</v>
      </c>
      <c r="U3102" s="65">
        <f t="shared" si="1748"/>
        <v>0.8828696925329429</v>
      </c>
      <c r="V3102" s="65">
        <f t="shared" si="1731"/>
        <v>0.77606177606177618</v>
      </c>
      <c r="W3102" s="65">
        <f t="shared" si="1732"/>
        <v>0.6915137614678899</v>
      </c>
      <c r="X3102" s="61">
        <f t="shared" si="1743"/>
        <v>8.9068825910931154E-2</v>
      </c>
      <c r="Y3102" s="66">
        <f t="shared" si="1733"/>
        <v>0.10526315789473695</v>
      </c>
      <c r="Z3102" s="61">
        <f t="shared" si="1734"/>
        <v>6.3197026022304939E-2</v>
      </c>
      <c r="AA3102" s="67">
        <f t="shared" si="1735"/>
        <v>13.45</v>
      </c>
      <c r="AB3102" s="68">
        <f t="shared" si="1736"/>
        <v>2.4046434494195617E-2</v>
      </c>
      <c r="AC3102" s="69">
        <f t="shared" si="1737"/>
        <v>0.11525704809286888</v>
      </c>
      <c r="AD3102" s="70">
        <f>_xlfn.PERCENTILE.EXC(AC3102:$AC$5675,0.5)</f>
        <v>7.6372284232554793E-2</v>
      </c>
      <c r="AE3102" s="70">
        <f>_xlfn.PERCENTILE.EXC($AC3102:AC$5675,0.35)</f>
        <v>4.250503374855516E-2</v>
      </c>
      <c r="AF3102" s="71">
        <f t="shared" si="1749"/>
        <v>5.5138559352749104E-2</v>
      </c>
      <c r="AG3102" s="70">
        <f t="shared" si="1750"/>
        <v>-0.16222423828896765</v>
      </c>
      <c r="AH3102" s="70">
        <f t="shared" si="1751"/>
        <v>-0.22340702194780063</v>
      </c>
      <c r="AI3102" s="61" t="str">
        <f t="shared" si="1746"/>
        <v>Short VOL</v>
      </c>
      <c r="AJ3102" s="68" t="str">
        <f t="shared" si="1747"/>
        <v>Short VOL</v>
      </c>
      <c r="AK3102" s="72"/>
      <c r="AL3102" s="73"/>
      <c r="AM3102" s="72"/>
      <c r="AN3102" s="73"/>
      <c r="AO3102" s="74"/>
      <c r="AP3102" s="20"/>
      <c r="AQ3102" s="74"/>
      <c r="AR3102" s="20"/>
      <c r="AS3102" s="74"/>
      <c r="AT3102" s="20"/>
      <c r="AU3102" s="74" t="str">
        <f t="shared" si="1738"/>
        <v>00631L</v>
      </c>
      <c r="AV3102" s="20">
        <f t="shared" si="1744"/>
        <v>1</v>
      </c>
      <c r="AW3102" s="74" t="str">
        <f t="shared" si="1739"/>
        <v>00631L</v>
      </c>
      <c r="AX3102" s="20">
        <f t="shared" si="1740"/>
        <v>1</v>
      </c>
      <c r="AY3102" s="20">
        <f t="shared" si="1745"/>
        <v>1</v>
      </c>
      <c r="AZ3102" s="116">
        <v>41808</v>
      </c>
      <c r="BA3102" s="116"/>
      <c r="BB3102" s="20"/>
      <c r="BC3102" s="20"/>
      <c r="BD3102" s="76"/>
      <c r="BE3102" s="77"/>
      <c r="BF3102" s="77"/>
    </row>
    <row r="3103" spans="1:58" s="23" customFormat="1" ht="15.75" customHeight="1" x14ac:dyDescent="0.4">
      <c r="A3103" s="116">
        <v>41806</v>
      </c>
      <c r="B3103" s="112">
        <v>13.05</v>
      </c>
      <c r="C3103" s="112">
        <v>13.8</v>
      </c>
      <c r="D3103" s="112">
        <v>14.5</v>
      </c>
      <c r="E3103" s="112">
        <v>15.4</v>
      </c>
      <c r="F3103" s="112">
        <v>16.100000000000001</v>
      </c>
      <c r="G3103" s="112">
        <v>16.55</v>
      </c>
      <c r="H3103" s="113">
        <v>16.899999999999999</v>
      </c>
      <c r="I3103" s="90">
        <f t="shared" si="1741"/>
        <v>13.760526315789475</v>
      </c>
      <c r="J3103" s="90">
        <f t="shared" si="1742"/>
        <v>14.463157894736842</v>
      </c>
      <c r="K3103" s="114">
        <v>1</v>
      </c>
      <c r="L3103" s="115">
        <v>5.2631578947368418E-2</v>
      </c>
      <c r="M3103" s="90">
        <v>12.54</v>
      </c>
      <c r="N3103" s="90">
        <v>12.65</v>
      </c>
      <c r="O3103" s="90">
        <v>13.97</v>
      </c>
      <c r="P3103" s="90">
        <v>15.74</v>
      </c>
      <c r="Q3103" s="90">
        <v>17.64</v>
      </c>
      <c r="R3103" s="63">
        <f t="shared" ref="R3103:R3166" si="1753">(O3103+P3103)-(N3103+M3103)</f>
        <v>4.5200000000000031</v>
      </c>
      <c r="S3103" s="64">
        <f t="shared" si="1752"/>
        <v>3.8587848932676569E-2</v>
      </c>
      <c r="T3103" s="65">
        <f t="shared" si="1748"/>
        <v>0.9913043478260869</v>
      </c>
      <c r="U3103" s="65">
        <f t="shared" si="1748"/>
        <v>0.90551181102362199</v>
      </c>
      <c r="V3103" s="65">
        <f t="shared" si="1731"/>
        <v>0.80368487928843713</v>
      </c>
      <c r="W3103" s="65">
        <f t="shared" si="1732"/>
        <v>0.71712018140589573</v>
      </c>
      <c r="X3103" s="61">
        <f t="shared" si="1743"/>
        <v>5.7471264367816091E-2</v>
      </c>
      <c r="Y3103" s="66">
        <f t="shared" si="1733"/>
        <v>9.7402597402597282E-2</v>
      </c>
      <c r="Z3103" s="61">
        <f t="shared" si="1734"/>
        <v>5.106138841078587E-2</v>
      </c>
      <c r="AA3103" s="67">
        <f t="shared" si="1735"/>
        <v>13.760526315789475</v>
      </c>
      <c r="AB3103" s="68">
        <f t="shared" si="1736"/>
        <v>3.162055335968382E-2</v>
      </c>
      <c r="AC3103" s="69">
        <f t="shared" si="1737"/>
        <v>8.7788641564385345E-2</v>
      </c>
      <c r="AD3103" s="70">
        <f>_xlfn.PERCENTILE.EXC(AC3103:$AC$5675,0.5)</f>
        <v>7.6344238975817991E-2</v>
      </c>
      <c r="AE3103" s="70">
        <f>_xlfn.PERCENTILE.EXC($AC3103:AC$5675,0.35)</f>
        <v>4.2472249915684143E-2</v>
      </c>
      <c r="AF3103" s="71">
        <f t="shared" si="1749"/>
        <v>5.4674784346915646E-2</v>
      </c>
      <c r="AG3103" s="70">
        <f t="shared" si="1750"/>
        <v>-0.16222423828896765</v>
      </c>
      <c r="AH3103" s="70">
        <f t="shared" si="1751"/>
        <v>-0.22340702194780063</v>
      </c>
      <c r="AI3103" s="61" t="str">
        <f t="shared" si="1746"/>
        <v>Short VOL</v>
      </c>
      <c r="AJ3103" s="68" t="str">
        <f t="shared" si="1747"/>
        <v>Short VOL</v>
      </c>
      <c r="AK3103" s="72"/>
      <c r="AL3103" s="73"/>
      <c r="AM3103" s="72"/>
      <c r="AN3103" s="73"/>
      <c r="AO3103" s="74"/>
      <c r="AP3103" s="20"/>
      <c r="AQ3103" s="74"/>
      <c r="AR3103" s="20"/>
      <c r="AS3103" s="74"/>
      <c r="AT3103" s="20"/>
      <c r="AU3103" s="74" t="str">
        <f t="shared" si="1738"/>
        <v>00631L</v>
      </c>
      <c r="AV3103" s="20">
        <f t="shared" si="1744"/>
        <v>1</v>
      </c>
      <c r="AW3103" s="74" t="str">
        <f t="shared" si="1739"/>
        <v>00631L</v>
      </c>
      <c r="AX3103" s="20">
        <f t="shared" si="1740"/>
        <v>1</v>
      </c>
      <c r="AY3103" s="20">
        <f t="shared" si="1745"/>
        <v>1</v>
      </c>
      <c r="AZ3103" s="116">
        <v>41807</v>
      </c>
      <c r="BA3103" s="116"/>
      <c r="BB3103" s="20"/>
      <c r="BC3103" s="20"/>
      <c r="BD3103" s="76"/>
      <c r="BE3103" s="77"/>
      <c r="BF3103" s="77"/>
    </row>
    <row r="3104" spans="1:58" s="23" customFormat="1" ht="15.75" customHeight="1" x14ac:dyDescent="0.4">
      <c r="A3104" s="116">
        <v>41803</v>
      </c>
      <c r="B3104" s="112">
        <v>12.95</v>
      </c>
      <c r="C3104" s="112">
        <v>13.8</v>
      </c>
      <c r="D3104" s="112">
        <v>14.6</v>
      </c>
      <c r="E3104" s="112">
        <v>15.55</v>
      </c>
      <c r="F3104" s="112">
        <v>16.2</v>
      </c>
      <c r="G3104" s="112">
        <v>16.649999999999999</v>
      </c>
      <c r="H3104" s="113">
        <v>16.95</v>
      </c>
      <c r="I3104" s="90">
        <f t="shared" si="1741"/>
        <v>13.710526315789474</v>
      </c>
      <c r="J3104" s="90">
        <f t="shared" si="1742"/>
        <v>14.51578947368421</v>
      </c>
      <c r="K3104" s="114">
        <v>2</v>
      </c>
      <c r="L3104" s="115">
        <v>5.2631578947368418E-2</v>
      </c>
      <c r="M3104" s="90">
        <v>11.48</v>
      </c>
      <c r="N3104" s="90">
        <v>12.18</v>
      </c>
      <c r="O3104" s="90">
        <v>13.79</v>
      </c>
      <c r="P3104" s="90">
        <v>15.61</v>
      </c>
      <c r="Q3104" s="90">
        <v>17.53</v>
      </c>
      <c r="R3104" s="63">
        <f t="shared" si="1753"/>
        <v>5.7399999999999984</v>
      </c>
      <c r="S3104" s="64">
        <f t="shared" si="1752"/>
        <v>-3.0254777070063757E-2</v>
      </c>
      <c r="T3104" s="65">
        <f t="shared" si="1748"/>
        <v>0.94252873563218398</v>
      </c>
      <c r="U3104" s="65">
        <f t="shared" si="1748"/>
        <v>0.88324873096446699</v>
      </c>
      <c r="V3104" s="65">
        <f t="shared" si="1731"/>
        <v>0.78026905829596416</v>
      </c>
      <c r="W3104" s="65">
        <f t="shared" si="1732"/>
        <v>0.6948088990302338</v>
      </c>
      <c r="X3104" s="61">
        <f t="shared" si="1743"/>
        <v>6.5637065637065756E-2</v>
      </c>
      <c r="Y3104" s="66">
        <f t="shared" si="1733"/>
        <v>9.0032154340835918E-2</v>
      </c>
      <c r="Z3104" s="61">
        <f t="shared" si="1734"/>
        <v>5.8733205374280131E-2</v>
      </c>
      <c r="AA3104" s="67">
        <f t="shared" si="1735"/>
        <v>13.710526315789474</v>
      </c>
      <c r="AB3104" s="68">
        <f t="shared" si="1736"/>
        <v>6.3218390804597666E-2</v>
      </c>
      <c r="AC3104" s="69">
        <f t="shared" si="1737"/>
        <v>0.12565897502376638</v>
      </c>
      <c r="AD3104" s="70">
        <f>_xlfn.PERCENTILE.EXC(AC3104:$AC$5675,0.5)</f>
        <v>7.6149006149006257E-2</v>
      </c>
      <c r="AE3104" s="70">
        <f>_xlfn.PERCENTILE.EXC($AC3104:AC$5675,0.35)</f>
        <v>4.2422568462561906E-2</v>
      </c>
      <c r="AF3104" s="71">
        <f t="shared" si="1749"/>
        <v>5.4674784346915646E-2</v>
      </c>
      <c r="AG3104" s="70">
        <f t="shared" si="1750"/>
        <v>-0.16222423828896765</v>
      </c>
      <c r="AH3104" s="70">
        <f t="shared" si="1751"/>
        <v>-0.22340702194780063</v>
      </c>
      <c r="AI3104" s="61" t="str">
        <f t="shared" si="1746"/>
        <v>Short VOL</v>
      </c>
      <c r="AJ3104" s="68" t="str">
        <f t="shared" si="1747"/>
        <v>Short VOL</v>
      </c>
      <c r="AK3104" s="72"/>
      <c r="AL3104" s="73"/>
      <c r="AM3104" s="72"/>
      <c r="AN3104" s="73"/>
      <c r="AO3104" s="74"/>
      <c r="AP3104" s="20"/>
      <c r="AQ3104" s="74"/>
      <c r="AR3104" s="20"/>
      <c r="AS3104" s="74"/>
      <c r="AT3104" s="20"/>
      <c r="AU3104" s="74" t="str">
        <f t="shared" si="1738"/>
        <v>00631L</v>
      </c>
      <c r="AV3104" s="20">
        <f t="shared" si="1744"/>
        <v>1</v>
      </c>
      <c r="AW3104" s="74" t="str">
        <f t="shared" si="1739"/>
        <v>00631L</v>
      </c>
      <c r="AX3104" s="20">
        <f t="shared" si="1740"/>
        <v>1</v>
      </c>
      <c r="AY3104" s="20">
        <f t="shared" si="1745"/>
        <v>1</v>
      </c>
      <c r="AZ3104" s="116">
        <v>41806</v>
      </c>
      <c r="BA3104" s="116"/>
      <c r="BB3104" s="20"/>
      <c r="BC3104" s="20"/>
      <c r="BD3104" s="76"/>
      <c r="BE3104" s="77"/>
      <c r="BF3104" s="77"/>
    </row>
    <row r="3105" spans="1:58" s="23" customFormat="1" ht="15.75" customHeight="1" x14ac:dyDescent="0.4">
      <c r="A3105" s="116">
        <v>41802</v>
      </c>
      <c r="B3105" s="112">
        <v>13.2</v>
      </c>
      <c r="C3105" s="112">
        <v>14.15</v>
      </c>
      <c r="D3105" s="112">
        <v>14.9</v>
      </c>
      <c r="E3105" s="112">
        <v>15.75</v>
      </c>
      <c r="F3105" s="112">
        <v>16.399999999999999</v>
      </c>
      <c r="G3105" s="112">
        <v>16.850000000000001</v>
      </c>
      <c r="H3105" s="113">
        <v>17.149999999999999</v>
      </c>
      <c r="I3105" s="90">
        <f t="shared" si="1741"/>
        <v>14</v>
      </c>
      <c r="J3105" s="90">
        <f t="shared" si="1742"/>
        <v>14.781578947368422</v>
      </c>
      <c r="K3105" s="114">
        <v>3</v>
      </c>
      <c r="L3105" s="115">
        <v>5.2631578947368418E-2</v>
      </c>
      <c r="M3105" s="90">
        <v>11.99</v>
      </c>
      <c r="N3105" s="90">
        <v>12.56</v>
      </c>
      <c r="O3105" s="90">
        <v>14.11</v>
      </c>
      <c r="P3105" s="90">
        <v>15.75</v>
      </c>
      <c r="Q3105" s="90">
        <v>17.559999999999999</v>
      </c>
      <c r="R3105" s="63">
        <f t="shared" si="1753"/>
        <v>5.3099999999999987</v>
      </c>
      <c r="S3105" s="64">
        <f t="shared" si="1752"/>
        <v>8.2758620689655255E-2</v>
      </c>
      <c r="T3105" s="65">
        <f t="shared" si="1748"/>
        <v>0.95461783439490444</v>
      </c>
      <c r="U3105" s="65">
        <f t="shared" si="1748"/>
        <v>0.89014883061658401</v>
      </c>
      <c r="V3105" s="65">
        <f t="shared" si="1731"/>
        <v>0.79746031746031754</v>
      </c>
      <c r="W3105" s="65">
        <f t="shared" si="1732"/>
        <v>0.71526195899772216</v>
      </c>
      <c r="X3105" s="61">
        <f t="shared" si="1743"/>
        <v>7.1969696969697058E-2</v>
      </c>
      <c r="Y3105" s="66">
        <f t="shared" si="1733"/>
        <v>8.8888888888888795E-2</v>
      </c>
      <c r="Z3105" s="61">
        <f t="shared" si="1734"/>
        <v>5.5827067669172968E-2</v>
      </c>
      <c r="AA3105" s="67">
        <f t="shared" si="1735"/>
        <v>14</v>
      </c>
      <c r="AB3105" s="68">
        <f t="shared" si="1736"/>
        <v>5.0955414012738752E-2</v>
      </c>
      <c r="AC3105" s="69">
        <f t="shared" si="1737"/>
        <v>0.11464968152866238</v>
      </c>
      <c r="AD3105" s="70">
        <f>_xlfn.PERCENTILE.EXC(AC3105:$AC$5675,0.5)</f>
        <v>7.5953773322194523E-2</v>
      </c>
      <c r="AE3105" s="70">
        <f>_xlfn.PERCENTILE.EXC($AC3105:AC$5675,0.35)</f>
        <v>4.2372887009439676E-2</v>
      </c>
      <c r="AF3105" s="71">
        <f t="shared" si="1749"/>
        <v>5.4661907590122627E-2</v>
      </c>
      <c r="AG3105" s="70">
        <f t="shared" si="1750"/>
        <v>-0.16222423828896765</v>
      </c>
      <c r="AH3105" s="70">
        <f t="shared" si="1751"/>
        <v>-0.22340702194780063</v>
      </c>
      <c r="AI3105" s="61" t="str">
        <f t="shared" si="1746"/>
        <v>Short VOL</v>
      </c>
      <c r="AJ3105" s="68" t="str">
        <f t="shared" si="1747"/>
        <v>Short VOL</v>
      </c>
      <c r="AK3105" s="72"/>
      <c r="AL3105" s="73"/>
      <c r="AM3105" s="72"/>
      <c r="AN3105" s="73"/>
      <c r="AO3105" s="74"/>
      <c r="AP3105" s="20"/>
      <c r="AQ3105" s="74"/>
      <c r="AR3105" s="20"/>
      <c r="AS3105" s="74"/>
      <c r="AT3105" s="20"/>
      <c r="AU3105" s="74" t="str">
        <f t="shared" si="1738"/>
        <v>00631L</v>
      </c>
      <c r="AV3105" s="20">
        <f t="shared" si="1744"/>
        <v>1</v>
      </c>
      <c r="AW3105" s="74" t="str">
        <f t="shared" si="1739"/>
        <v>00631L</v>
      </c>
      <c r="AX3105" s="20">
        <f t="shared" si="1740"/>
        <v>1</v>
      </c>
      <c r="AY3105" s="20">
        <f t="shared" si="1745"/>
        <v>1</v>
      </c>
      <c r="AZ3105" s="116">
        <v>41803</v>
      </c>
      <c r="BA3105" s="116"/>
      <c r="BB3105" s="20"/>
      <c r="BC3105" s="20"/>
      <c r="BD3105" s="76"/>
      <c r="BE3105" s="77"/>
      <c r="BF3105" s="77"/>
    </row>
    <row r="3106" spans="1:58" s="23" customFormat="1" ht="15.75" customHeight="1" x14ac:dyDescent="0.4">
      <c r="A3106" s="116">
        <v>41801</v>
      </c>
      <c r="B3106" s="112">
        <v>12.5</v>
      </c>
      <c r="C3106" s="112">
        <v>13.5</v>
      </c>
      <c r="D3106" s="112">
        <v>14.4</v>
      </c>
      <c r="E3106" s="112">
        <v>15.3</v>
      </c>
      <c r="F3106" s="112">
        <v>16.05</v>
      </c>
      <c r="G3106" s="112">
        <v>16.5</v>
      </c>
      <c r="H3106" s="113">
        <v>16.8</v>
      </c>
      <c r="I3106" s="90">
        <f t="shared" si="1741"/>
        <v>13.289473684210526</v>
      </c>
      <c r="J3106" s="90">
        <f t="shared" si="1742"/>
        <v>14.210526315789474</v>
      </c>
      <c r="K3106" s="114">
        <v>4</v>
      </c>
      <c r="L3106" s="115">
        <v>5.2631578947368418E-2</v>
      </c>
      <c r="M3106" s="90">
        <v>10.45</v>
      </c>
      <c r="N3106" s="90">
        <v>11.6</v>
      </c>
      <c r="O3106" s="90">
        <v>13.29</v>
      </c>
      <c r="P3106" s="90">
        <v>15.23</v>
      </c>
      <c r="Q3106" s="90">
        <v>17.100000000000001</v>
      </c>
      <c r="R3106" s="63">
        <f t="shared" si="1753"/>
        <v>6.4700000000000024</v>
      </c>
      <c r="S3106" s="64">
        <f t="shared" si="1752"/>
        <v>5.5505004549590481E-2</v>
      </c>
      <c r="T3106" s="65">
        <f t="shared" si="1748"/>
        <v>0.90086206896551724</v>
      </c>
      <c r="U3106" s="65">
        <f t="shared" si="1748"/>
        <v>0.87283671933784801</v>
      </c>
      <c r="V3106" s="65">
        <f t="shared" si="1731"/>
        <v>0.7616546290216677</v>
      </c>
      <c r="W3106" s="65">
        <f t="shared" si="1732"/>
        <v>0.67836257309941517</v>
      </c>
      <c r="X3106" s="61">
        <f t="shared" si="1743"/>
        <v>0.08</v>
      </c>
      <c r="Y3106" s="66">
        <f t="shared" si="1733"/>
        <v>9.8039215686274508E-2</v>
      </c>
      <c r="Z3106" s="61">
        <f t="shared" si="1734"/>
        <v>6.930693069306941E-2</v>
      </c>
      <c r="AA3106" s="67">
        <f t="shared" si="1735"/>
        <v>13.289473684210527</v>
      </c>
      <c r="AB3106" s="68">
        <f t="shared" si="1736"/>
        <v>7.7586206896551754E-2</v>
      </c>
      <c r="AC3106" s="69">
        <f t="shared" si="1737"/>
        <v>0.14564428312159722</v>
      </c>
      <c r="AD3106" s="70">
        <f>_xlfn.PERCENTILE.EXC(AC3106:$AC$5675,0.5)</f>
        <v>7.5938368966596836E-2</v>
      </c>
      <c r="AE3106" s="70">
        <f>_xlfn.PERCENTILE.EXC($AC3106:AC$5675,0.35)</f>
        <v>4.2329989138614049E-2</v>
      </c>
      <c r="AF3106" s="71">
        <f t="shared" si="1749"/>
        <v>5.4661907590122627E-2</v>
      </c>
      <c r="AG3106" s="70">
        <f t="shared" si="1750"/>
        <v>-0.16222423828896765</v>
      </c>
      <c r="AH3106" s="70">
        <f t="shared" si="1751"/>
        <v>-0.22340702194780063</v>
      </c>
      <c r="AI3106" s="61" t="str">
        <f t="shared" si="1746"/>
        <v>Short VOL</v>
      </c>
      <c r="AJ3106" s="68" t="str">
        <f t="shared" si="1747"/>
        <v>Short VOL</v>
      </c>
      <c r="AK3106" s="72"/>
      <c r="AL3106" s="73"/>
      <c r="AM3106" s="72"/>
      <c r="AN3106" s="73"/>
      <c r="AO3106" s="74"/>
      <c r="AP3106" s="20"/>
      <c r="AQ3106" s="74"/>
      <c r="AR3106" s="20"/>
      <c r="AS3106" s="74"/>
      <c r="AT3106" s="20"/>
      <c r="AU3106" s="74" t="str">
        <f t="shared" si="1738"/>
        <v>00631L</v>
      </c>
      <c r="AV3106" s="20">
        <f t="shared" si="1744"/>
        <v>1</v>
      </c>
      <c r="AW3106" s="74" t="str">
        <f t="shared" si="1739"/>
        <v>00631L</v>
      </c>
      <c r="AX3106" s="20">
        <f t="shared" si="1740"/>
        <v>1</v>
      </c>
      <c r="AY3106" s="20">
        <f t="shared" si="1745"/>
        <v>1</v>
      </c>
      <c r="AZ3106" s="116">
        <v>41802</v>
      </c>
      <c r="BA3106" s="116"/>
      <c r="BB3106" s="20"/>
      <c r="BC3106" s="20"/>
      <c r="BD3106" s="76"/>
      <c r="BE3106" s="77"/>
      <c r="BF3106" s="77"/>
    </row>
    <row r="3107" spans="1:58" s="23" customFormat="1" ht="15.75" customHeight="1" x14ac:dyDescent="0.4">
      <c r="A3107" s="116">
        <v>41800</v>
      </c>
      <c r="B3107" s="112">
        <v>12.05</v>
      </c>
      <c r="C3107" s="112">
        <v>13.25</v>
      </c>
      <c r="D3107" s="112">
        <v>14.25</v>
      </c>
      <c r="E3107" s="112">
        <v>15.2</v>
      </c>
      <c r="F3107" s="112">
        <v>15.9</v>
      </c>
      <c r="G3107" s="112">
        <v>16.350000000000001</v>
      </c>
      <c r="H3107" s="113">
        <v>16.649999999999999</v>
      </c>
      <c r="I3107" s="90">
        <f t="shared" si="1741"/>
        <v>12.934210526315789</v>
      </c>
      <c r="J3107" s="90">
        <f t="shared" si="1742"/>
        <v>13.986842105263158</v>
      </c>
      <c r="K3107" s="114">
        <v>5</v>
      </c>
      <c r="L3107" s="115">
        <v>5.2631578947368418E-2</v>
      </c>
      <c r="M3107" s="90">
        <v>9.52</v>
      </c>
      <c r="N3107" s="90">
        <v>10.99</v>
      </c>
      <c r="O3107" s="90">
        <v>13.01</v>
      </c>
      <c r="P3107" s="90">
        <v>14.97</v>
      </c>
      <c r="Q3107" s="90">
        <v>16.98</v>
      </c>
      <c r="R3107" s="63">
        <f t="shared" si="1753"/>
        <v>7.4700000000000024</v>
      </c>
      <c r="S3107" s="64">
        <f t="shared" si="1752"/>
        <v>-1.4349775784753376E-2</v>
      </c>
      <c r="T3107" s="65">
        <f t="shared" si="1748"/>
        <v>0.86624203821656043</v>
      </c>
      <c r="U3107" s="65">
        <f t="shared" si="1748"/>
        <v>0.84473481936971562</v>
      </c>
      <c r="V3107" s="65">
        <f t="shared" si="1731"/>
        <v>0.73413493653974615</v>
      </c>
      <c r="W3107" s="65">
        <f t="shared" si="1732"/>
        <v>0.6472320376914017</v>
      </c>
      <c r="X3107" s="61">
        <f t="shared" si="1743"/>
        <v>9.9585062240663838E-2</v>
      </c>
      <c r="Y3107" s="66">
        <f t="shared" si="1733"/>
        <v>9.5394736842105227E-2</v>
      </c>
      <c r="Z3107" s="61">
        <f t="shared" si="1734"/>
        <v>8.1383519837232937E-2</v>
      </c>
      <c r="AA3107" s="67">
        <f t="shared" si="1735"/>
        <v>12.934210526315789</v>
      </c>
      <c r="AB3107" s="68">
        <f t="shared" si="1736"/>
        <v>9.6451319381255729E-2</v>
      </c>
      <c r="AC3107" s="69">
        <f t="shared" si="1737"/>
        <v>0.1769072362434749</v>
      </c>
      <c r="AD3107" s="70">
        <f>_xlfn.PERCENTILE.EXC(AC3107:$AC$5675,0.5)</f>
        <v>7.5922964610999136E-2</v>
      </c>
      <c r="AE3107" s="70">
        <f>_xlfn.PERCENTILE.EXC($AC3107:AC$5675,0.35)</f>
        <v>4.2296136044183898E-2</v>
      </c>
      <c r="AF3107" s="71">
        <f t="shared" si="1749"/>
        <v>5.4661907590122627E-2</v>
      </c>
      <c r="AG3107" s="70">
        <f t="shared" si="1750"/>
        <v>-0.16222423828896765</v>
      </c>
      <c r="AH3107" s="70">
        <f t="shared" si="1751"/>
        <v>-0.22340702194780063</v>
      </c>
      <c r="AI3107" s="61" t="str">
        <f t="shared" si="1746"/>
        <v>Short VOL</v>
      </c>
      <c r="AJ3107" s="68" t="str">
        <f t="shared" si="1747"/>
        <v>Short VOL</v>
      </c>
      <c r="AK3107" s="72"/>
      <c r="AL3107" s="73"/>
      <c r="AM3107" s="72"/>
      <c r="AN3107" s="73"/>
      <c r="AO3107" s="74"/>
      <c r="AP3107" s="20"/>
      <c r="AQ3107" s="74"/>
      <c r="AR3107" s="20"/>
      <c r="AS3107" s="74"/>
      <c r="AT3107" s="20"/>
      <c r="AU3107" s="74" t="str">
        <f t="shared" si="1738"/>
        <v>00631L</v>
      </c>
      <c r="AV3107" s="20">
        <f t="shared" si="1744"/>
        <v>1</v>
      </c>
      <c r="AW3107" s="74" t="str">
        <f t="shared" si="1739"/>
        <v>00631L</v>
      </c>
      <c r="AX3107" s="20">
        <f t="shared" si="1740"/>
        <v>1</v>
      </c>
      <c r="AY3107" s="20">
        <f t="shared" si="1745"/>
        <v>1</v>
      </c>
      <c r="AZ3107" s="116">
        <v>41801</v>
      </c>
      <c r="BA3107" s="116"/>
      <c r="BB3107" s="20"/>
      <c r="BC3107" s="20"/>
      <c r="BD3107" s="76"/>
      <c r="BE3107" s="77"/>
      <c r="BF3107" s="77"/>
    </row>
    <row r="3108" spans="1:58" s="23" customFormat="1" ht="15.75" customHeight="1" x14ac:dyDescent="0.4">
      <c r="A3108" s="116">
        <v>41799</v>
      </c>
      <c r="B3108" s="112">
        <v>12.2</v>
      </c>
      <c r="C3108" s="112">
        <v>13.45</v>
      </c>
      <c r="D3108" s="112">
        <v>14.4</v>
      </c>
      <c r="E3108" s="112">
        <v>15.3</v>
      </c>
      <c r="F3108" s="112">
        <v>15.95</v>
      </c>
      <c r="G3108" s="112">
        <v>16.399999999999999</v>
      </c>
      <c r="H3108" s="113">
        <v>16.649999999999999</v>
      </c>
      <c r="I3108" s="90">
        <f t="shared" si="1741"/>
        <v>13.055263157894736</v>
      </c>
      <c r="J3108" s="90">
        <f t="shared" si="1742"/>
        <v>14.1</v>
      </c>
      <c r="K3108" s="114">
        <v>6</v>
      </c>
      <c r="L3108" s="115">
        <v>5.2631578947368418E-2</v>
      </c>
      <c r="M3108" s="90">
        <v>9.77</v>
      </c>
      <c r="N3108" s="90">
        <v>11.15</v>
      </c>
      <c r="O3108" s="90">
        <v>13.02</v>
      </c>
      <c r="P3108" s="90">
        <v>14.87</v>
      </c>
      <c r="Q3108" s="90">
        <v>16.940000000000001</v>
      </c>
      <c r="R3108" s="63">
        <f t="shared" si="1753"/>
        <v>6.9699999999999989</v>
      </c>
      <c r="S3108" s="64">
        <f t="shared" si="1752"/>
        <v>3.9142590866728791E-2</v>
      </c>
      <c r="T3108" s="65">
        <f t="shared" si="1748"/>
        <v>0.87623318385650217</v>
      </c>
      <c r="U3108" s="65">
        <f t="shared" si="1748"/>
        <v>0.85637480798771126</v>
      </c>
      <c r="V3108" s="65">
        <f t="shared" si="1731"/>
        <v>0.74983187626092807</v>
      </c>
      <c r="W3108" s="65">
        <f t="shared" si="1732"/>
        <v>0.65820543093270367</v>
      </c>
      <c r="X3108" s="61">
        <f t="shared" si="1743"/>
        <v>0.10245901639344263</v>
      </c>
      <c r="Y3108" s="66">
        <f t="shared" si="1733"/>
        <v>8.8235294117646912E-2</v>
      </c>
      <c r="Z3108" s="61">
        <f t="shared" si="1734"/>
        <v>8.0024188671638866E-2</v>
      </c>
      <c r="AA3108" s="67">
        <f t="shared" si="1735"/>
        <v>13.055263157894736</v>
      </c>
      <c r="AB3108" s="68">
        <f t="shared" si="1736"/>
        <v>9.4170403587443843E-2</v>
      </c>
      <c r="AC3108" s="69">
        <f t="shared" si="1737"/>
        <v>0.17087561954212871</v>
      </c>
      <c r="AD3108" s="70">
        <f>_xlfn.PERCENTILE.EXC(AC3108:$AC$5675,0.5)</f>
        <v>7.5875085246675952E-2</v>
      </c>
      <c r="AE3108" s="70">
        <f>_xlfn.PERCENTILE.EXC($AC3108:AC$5675,0.35)</f>
        <v>4.226228294975376E-2</v>
      </c>
      <c r="AF3108" s="71">
        <f t="shared" si="1749"/>
        <v>5.4661907590122627E-2</v>
      </c>
      <c r="AG3108" s="70">
        <f t="shared" si="1750"/>
        <v>-0.16222423828896765</v>
      </c>
      <c r="AH3108" s="70">
        <f t="shared" si="1751"/>
        <v>-0.22340702194780063</v>
      </c>
      <c r="AI3108" s="61" t="str">
        <f t="shared" si="1746"/>
        <v>Short VOL</v>
      </c>
      <c r="AJ3108" s="68" t="str">
        <f t="shared" si="1747"/>
        <v>Short VOL</v>
      </c>
      <c r="AK3108" s="72"/>
      <c r="AL3108" s="73"/>
      <c r="AM3108" s="72"/>
      <c r="AN3108" s="73"/>
      <c r="AO3108" s="74"/>
      <c r="AP3108" s="20"/>
      <c r="AQ3108" s="74"/>
      <c r="AR3108" s="20"/>
      <c r="AS3108" s="74"/>
      <c r="AT3108" s="20"/>
      <c r="AU3108" s="74" t="str">
        <f t="shared" si="1738"/>
        <v>00631L</v>
      </c>
      <c r="AV3108" s="20">
        <f t="shared" si="1744"/>
        <v>1</v>
      </c>
      <c r="AW3108" s="74" t="str">
        <f t="shared" si="1739"/>
        <v>00631L</v>
      </c>
      <c r="AX3108" s="20">
        <f t="shared" si="1740"/>
        <v>1</v>
      </c>
      <c r="AY3108" s="20">
        <f t="shared" si="1745"/>
        <v>1</v>
      </c>
      <c r="AZ3108" s="116">
        <v>41800</v>
      </c>
      <c r="BA3108" s="116"/>
      <c r="BB3108" s="20"/>
      <c r="BC3108" s="20"/>
      <c r="BD3108" s="76"/>
      <c r="BE3108" s="77"/>
      <c r="BF3108" s="77"/>
    </row>
    <row r="3109" spans="1:58" s="23" customFormat="1" ht="15.75" customHeight="1" x14ac:dyDescent="0.4">
      <c r="A3109" s="116">
        <v>41796</v>
      </c>
      <c r="B3109" s="112">
        <v>12</v>
      </c>
      <c r="C3109" s="112">
        <v>13.3</v>
      </c>
      <c r="D3109" s="112">
        <v>14.25</v>
      </c>
      <c r="E3109" s="112">
        <v>15.15</v>
      </c>
      <c r="F3109" s="112">
        <v>15.8</v>
      </c>
      <c r="G3109" s="112">
        <v>16.25</v>
      </c>
      <c r="H3109" s="113">
        <v>16.5</v>
      </c>
      <c r="I3109" s="90">
        <f t="shared" si="1741"/>
        <v>12.821052631578947</v>
      </c>
      <c r="J3109" s="90">
        <f t="shared" si="1742"/>
        <v>13.9</v>
      </c>
      <c r="K3109" s="114">
        <v>7</v>
      </c>
      <c r="L3109" s="115">
        <v>5.2631578947368418E-2</v>
      </c>
      <c r="M3109" s="90">
        <v>9.25</v>
      </c>
      <c r="N3109" s="90">
        <v>10.73</v>
      </c>
      <c r="O3109" s="90">
        <v>12.83</v>
      </c>
      <c r="P3109" s="90">
        <v>14.76</v>
      </c>
      <c r="Q3109" s="90">
        <v>16.899999999999999</v>
      </c>
      <c r="R3109" s="63">
        <f t="shared" si="1753"/>
        <v>7.6099999999999994</v>
      </c>
      <c r="S3109" s="64">
        <f t="shared" si="1752"/>
        <v>-8.1335616438356101E-2</v>
      </c>
      <c r="T3109" s="65">
        <f t="shared" si="1748"/>
        <v>0.86206896551724133</v>
      </c>
      <c r="U3109" s="65">
        <f t="shared" si="1748"/>
        <v>0.83632112236944667</v>
      </c>
      <c r="V3109" s="65">
        <f t="shared" si="1731"/>
        <v>0.72696476964769652</v>
      </c>
      <c r="W3109" s="65">
        <f t="shared" si="1732"/>
        <v>0.63491124260355036</v>
      </c>
      <c r="X3109" s="61">
        <f t="shared" si="1743"/>
        <v>0.10833333333333339</v>
      </c>
      <c r="Y3109" s="66">
        <f t="shared" si="1733"/>
        <v>8.9108910891089077E-2</v>
      </c>
      <c r="Z3109" s="61">
        <f t="shared" si="1734"/>
        <v>8.4154351395730742E-2</v>
      </c>
      <c r="AA3109" s="67">
        <f t="shared" si="1735"/>
        <v>12.821052631578947</v>
      </c>
      <c r="AB3109" s="68">
        <f t="shared" si="1736"/>
        <v>0.11835973904939417</v>
      </c>
      <c r="AC3109" s="69">
        <f t="shared" si="1737"/>
        <v>0.19487908961593167</v>
      </c>
      <c r="AD3109" s="70">
        <f>_xlfn.PERCENTILE.EXC(AC3109:$AC$5675,0.5)</f>
        <v>7.5827205882352769E-2</v>
      </c>
      <c r="AE3109" s="70">
        <f>_xlfn.PERCENTILE.EXC($AC3109:AC$5675,0.35)</f>
        <v>4.2244334872790348E-2</v>
      </c>
      <c r="AF3109" s="71">
        <f t="shared" si="1749"/>
        <v>5.4661907590122627E-2</v>
      </c>
      <c r="AG3109" s="70">
        <f t="shared" si="1750"/>
        <v>-0.16222423828896765</v>
      </c>
      <c r="AH3109" s="70">
        <f t="shared" si="1751"/>
        <v>-0.22340702194780063</v>
      </c>
      <c r="AI3109" s="61" t="str">
        <f t="shared" si="1746"/>
        <v>Short VOL</v>
      </c>
      <c r="AJ3109" s="68" t="str">
        <f t="shared" si="1747"/>
        <v>Short VOL</v>
      </c>
      <c r="AK3109" s="72"/>
      <c r="AL3109" s="73"/>
      <c r="AM3109" s="72"/>
      <c r="AN3109" s="73"/>
      <c r="AO3109" s="74"/>
      <c r="AP3109" s="20"/>
      <c r="AQ3109" s="74"/>
      <c r="AR3109" s="20"/>
      <c r="AS3109" s="74"/>
      <c r="AT3109" s="20"/>
      <c r="AU3109" s="74" t="str">
        <f t="shared" si="1738"/>
        <v>00631L</v>
      </c>
      <c r="AV3109" s="20">
        <f t="shared" si="1744"/>
        <v>1</v>
      </c>
      <c r="AW3109" s="74" t="str">
        <f t="shared" si="1739"/>
        <v>00631L</v>
      </c>
      <c r="AX3109" s="20">
        <f t="shared" si="1740"/>
        <v>1</v>
      </c>
      <c r="AY3109" s="20">
        <f t="shared" si="1745"/>
        <v>1</v>
      </c>
      <c r="AZ3109" s="116">
        <v>41799</v>
      </c>
      <c r="BA3109" s="116"/>
      <c r="BB3109" s="20"/>
      <c r="BC3109" s="20"/>
      <c r="BD3109" s="76"/>
      <c r="BE3109" s="77"/>
      <c r="BF3109" s="77"/>
    </row>
    <row r="3110" spans="1:58" s="23" customFormat="1" ht="15.75" customHeight="1" x14ac:dyDescent="0.4">
      <c r="A3110" s="116">
        <v>41795</v>
      </c>
      <c r="B3110" s="112">
        <v>12.65</v>
      </c>
      <c r="C3110" s="112">
        <v>14.05</v>
      </c>
      <c r="D3110" s="112">
        <v>14.9</v>
      </c>
      <c r="E3110" s="112">
        <v>15.75</v>
      </c>
      <c r="F3110" s="112">
        <v>16.399999999999999</v>
      </c>
      <c r="G3110" s="112">
        <v>16.8</v>
      </c>
      <c r="H3110" s="113">
        <v>17</v>
      </c>
      <c r="I3110" s="90">
        <f t="shared" si="1741"/>
        <v>13.460526315789474</v>
      </c>
      <c r="J3110" s="90">
        <f t="shared" si="1742"/>
        <v>14.542105263157895</v>
      </c>
      <c r="K3110" s="114">
        <v>8</v>
      </c>
      <c r="L3110" s="115">
        <v>5.2631578947368418E-2</v>
      </c>
      <c r="M3110" s="90">
        <v>10.88</v>
      </c>
      <c r="N3110" s="90">
        <v>11.68</v>
      </c>
      <c r="O3110" s="90">
        <v>13.58</v>
      </c>
      <c r="P3110" s="90">
        <v>15.32</v>
      </c>
      <c r="Q3110" s="90">
        <v>17.329999999999998</v>
      </c>
      <c r="R3110" s="63">
        <f t="shared" si="1753"/>
        <v>6.3399999999999963</v>
      </c>
      <c r="S3110" s="64">
        <f t="shared" si="1752"/>
        <v>-3.3112582781456984E-2</v>
      </c>
      <c r="T3110" s="65">
        <f t="shared" si="1748"/>
        <v>0.93150684931506855</v>
      </c>
      <c r="U3110" s="65">
        <f t="shared" si="1748"/>
        <v>0.86008836524300436</v>
      </c>
      <c r="V3110" s="65">
        <f t="shared" ref="V3110:V3173" si="1754">N3110/P3110</f>
        <v>0.76240208877284588</v>
      </c>
      <c r="W3110" s="65">
        <f t="shared" ref="W3110:W3173" si="1755">N3110/Q3110</f>
        <v>0.67397576457010966</v>
      </c>
      <c r="X3110" s="61">
        <f t="shared" si="1743"/>
        <v>0.11067193675889331</v>
      </c>
      <c r="Y3110" s="66">
        <f t="shared" ref="Y3110:Y3173" si="1756">(H3110-E3110)/E3110</f>
        <v>7.9365079365079361E-2</v>
      </c>
      <c r="Z3110" s="61">
        <f t="shared" ref="Z3110:Z3173" si="1757">(J3110-I3110)/I3110</f>
        <v>8.035190615835773E-2</v>
      </c>
      <c r="AA3110" s="67">
        <f t="shared" ref="AA3110:AA3173" si="1758">B3110*(K3110*L3110)+C3110*(1-(K3110*L3110))</f>
        <v>13.460526315789474</v>
      </c>
      <c r="AB3110" s="68">
        <f t="shared" ref="AB3110:AB3173" si="1759">(B3110-N3110)/N3110</f>
        <v>8.3047945205479506E-2</v>
      </c>
      <c r="AC3110" s="69">
        <f t="shared" ref="AC3110:AC3173" si="1760">(AA3110-N3110)/N3110</f>
        <v>0.15244232155731804</v>
      </c>
      <c r="AD3110" s="70">
        <f>_xlfn.PERCENTILE.EXC(AC3110:$AC$5675,0.5)</f>
        <v>7.5817727801822971E-2</v>
      </c>
      <c r="AE3110" s="70">
        <f>_xlfn.PERCENTILE.EXC($AC3110:AC$5675,0.35)</f>
        <v>4.2238315558926993E-2</v>
      </c>
      <c r="AF3110" s="71">
        <f t="shared" si="1749"/>
        <v>5.4661907590122627E-2</v>
      </c>
      <c r="AG3110" s="70">
        <f t="shared" si="1750"/>
        <v>-0.16222423828896765</v>
      </c>
      <c r="AH3110" s="70">
        <f t="shared" si="1751"/>
        <v>-0.22340702194780063</v>
      </c>
      <c r="AI3110" s="61" t="str">
        <f t="shared" si="1746"/>
        <v>Short VOL</v>
      </c>
      <c r="AJ3110" s="68" t="str">
        <f t="shared" si="1747"/>
        <v>Short VOL</v>
      </c>
      <c r="AK3110" s="72"/>
      <c r="AL3110" s="73"/>
      <c r="AM3110" s="72"/>
      <c r="AN3110" s="73"/>
      <c r="AO3110" s="74"/>
      <c r="AP3110" s="20"/>
      <c r="AQ3110" s="74"/>
      <c r="AR3110" s="20"/>
      <c r="AS3110" s="74"/>
      <c r="AT3110" s="20"/>
      <c r="AU3110" s="74" t="str">
        <f t="shared" si="1738"/>
        <v>00631L</v>
      </c>
      <c r="AV3110" s="20">
        <f t="shared" si="1744"/>
        <v>1</v>
      </c>
      <c r="AW3110" s="74" t="str">
        <f t="shared" si="1739"/>
        <v>00631L</v>
      </c>
      <c r="AX3110" s="20">
        <f t="shared" si="1740"/>
        <v>1</v>
      </c>
      <c r="AY3110" s="20">
        <f t="shared" si="1745"/>
        <v>1</v>
      </c>
      <c r="AZ3110" s="116">
        <v>41796</v>
      </c>
      <c r="BA3110" s="116"/>
      <c r="BB3110" s="20"/>
      <c r="BC3110" s="20"/>
      <c r="BD3110" s="76"/>
      <c r="BE3110" s="77"/>
      <c r="BF3110" s="77"/>
    </row>
    <row r="3111" spans="1:58" s="23" customFormat="1" ht="15.75" customHeight="1" x14ac:dyDescent="0.4">
      <c r="A3111" s="116">
        <v>41794</v>
      </c>
      <c r="B3111" s="112">
        <v>13.2</v>
      </c>
      <c r="C3111" s="112">
        <v>14.55</v>
      </c>
      <c r="D3111" s="112">
        <v>15.3</v>
      </c>
      <c r="E3111" s="112">
        <v>16.05</v>
      </c>
      <c r="F3111" s="112">
        <v>16.649999999999999</v>
      </c>
      <c r="G3111" s="112">
        <v>17.100000000000001</v>
      </c>
      <c r="H3111" s="113">
        <v>17.3</v>
      </c>
      <c r="I3111" s="90">
        <f t="shared" si="1741"/>
        <v>13.910526315789474</v>
      </c>
      <c r="J3111" s="90">
        <f t="shared" si="1742"/>
        <v>14.944736842105264</v>
      </c>
      <c r="K3111" s="114">
        <v>9</v>
      </c>
      <c r="L3111" s="115">
        <v>5.2631578947368418E-2</v>
      </c>
      <c r="M3111" s="90">
        <v>11.59</v>
      </c>
      <c r="N3111" s="90">
        <v>12.08</v>
      </c>
      <c r="O3111" s="90">
        <v>13.77</v>
      </c>
      <c r="P3111" s="90">
        <v>15.59</v>
      </c>
      <c r="Q3111" s="90">
        <v>17.53</v>
      </c>
      <c r="R3111" s="63">
        <f t="shared" si="1753"/>
        <v>5.6899999999999977</v>
      </c>
      <c r="S3111" s="64">
        <f t="shared" si="1752"/>
        <v>1.7691659646166879E-2</v>
      </c>
      <c r="T3111" s="65">
        <f t="shared" si="1748"/>
        <v>0.95943708609271516</v>
      </c>
      <c r="U3111" s="65">
        <f t="shared" si="1748"/>
        <v>0.87726942628903415</v>
      </c>
      <c r="V3111" s="65">
        <f t="shared" si="1754"/>
        <v>0.77485567671584354</v>
      </c>
      <c r="W3111" s="65">
        <f t="shared" si="1755"/>
        <v>0.68910439247005129</v>
      </c>
      <c r="X3111" s="61">
        <f t="shared" si="1743"/>
        <v>0.10227272727272739</v>
      </c>
      <c r="Y3111" s="66">
        <f t="shared" si="1756"/>
        <v>7.7881619937694699E-2</v>
      </c>
      <c r="Z3111" s="61">
        <f t="shared" si="1757"/>
        <v>7.4347332576617575E-2</v>
      </c>
      <c r="AA3111" s="67">
        <f t="shared" si="1758"/>
        <v>13.910526315789475</v>
      </c>
      <c r="AB3111" s="68">
        <f t="shared" si="1759"/>
        <v>9.2715231788079402E-2</v>
      </c>
      <c r="AC3111" s="69">
        <f t="shared" si="1760"/>
        <v>0.15153363541303605</v>
      </c>
      <c r="AD3111" s="70">
        <f>_xlfn.PERCENTILE.EXC(AC3111:$AC$5675,0.5)</f>
        <v>7.5808249721293172E-2</v>
      </c>
      <c r="AE3111" s="70">
        <f>_xlfn.PERCENTILE.EXC($AC3111:AC$5675,0.35)</f>
        <v>4.2232296245063639E-2</v>
      </c>
      <c r="AF3111" s="71">
        <f t="shared" si="1749"/>
        <v>5.4661907590122627E-2</v>
      </c>
      <c r="AG3111" s="70">
        <f t="shared" si="1750"/>
        <v>-0.16222423828896765</v>
      </c>
      <c r="AH3111" s="70">
        <f t="shared" si="1751"/>
        <v>-0.22340702194780063</v>
      </c>
      <c r="AI3111" s="61" t="str">
        <f t="shared" si="1746"/>
        <v>Short VOL</v>
      </c>
      <c r="AJ3111" s="68" t="str">
        <f t="shared" si="1747"/>
        <v>Short VOL</v>
      </c>
      <c r="AK3111" s="72"/>
      <c r="AL3111" s="73"/>
      <c r="AM3111" s="72"/>
      <c r="AN3111" s="73"/>
      <c r="AO3111" s="74"/>
      <c r="AP3111" s="20"/>
      <c r="AQ3111" s="74"/>
      <c r="AR3111" s="20"/>
      <c r="AS3111" s="74"/>
      <c r="AT3111" s="20"/>
      <c r="AU3111" s="74" t="str">
        <f t="shared" si="1738"/>
        <v>00631L</v>
      </c>
      <c r="AV3111" s="20">
        <f t="shared" si="1744"/>
        <v>1</v>
      </c>
      <c r="AW3111" s="74" t="str">
        <f t="shared" si="1739"/>
        <v>00631L</v>
      </c>
      <c r="AX3111" s="20">
        <f t="shared" si="1740"/>
        <v>1</v>
      </c>
      <c r="AY3111" s="20">
        <f t="shared" si="1745"/>
        <v>1</v>
      </c>
      <c r="AZ3111" s="116">
        <v>41795</v>
      </c>
      <c r="BA3111" s="116"/>
      <c r="BB3111" s="20"/>
      <c r="BC3111" s="20"/>
      <c r="BD3111" s="76"/>
      <c r="BE3111" s="77"/>
      <c r="BF3111" s="77"/>
    </row>
    <row r="3112" spans="1:58" s="23" customFormat="1" ht="15.75" customHeight="1" x14ac:dyDescent="0.4">
      <c r="A3112" s="116">
        <v>41793</v>
      </c>
      <c r="B3112" s="112">
        <v>13.3</v>
      </c>
      <c r="C3112" s="112">
        <v>14.75</v>
      </c>
      <c r="D3112" s="112">
        <v>15.5</v>
      </c>
      <c r="E3112" s="112">
        <v>16.3</v>
      </c>
      <c r="F3112" s="112">
        <v>16.850000000000001</v>
      </c>
      <c r="G3112" s="112">
        <v>17.25</v>
      </c>
      <c r="H3112" s="113">
        <v>17.45</v>
      </c>
      <c r="I3112" s="90">
        <f t="shared" si="1741"/>
        <v>13.986842105263158</v>
      </c>
      <c r="J3112" s="90">
        <f t="shared" si="1742"/>
        <v>15.105263157894736</v>
      </c>
      <c r="K3112" s="114">
        <v>10</v>
      </c>
      <c r="L3112" s="115">
        <v>5.2631578947368418E-2</v>
      </c>
      <c r="M3112" s="90">
        <v>11.01</v>
      </c>
      <c r="N3112" s="90">
        <v>11.87</v>
      </c>
      <c r="O3112" s="90">
        <v>13.82</v>
      </c>
      <c r="P3112" s="90">
        <v>15.67</v>
      </c>
      <c r="Q3112" s="90">
        <v>17.71</v>
      </c>
      <c r="R3112" s="63">
        <f t="shared" si="1753"/>
        <v>6.610000000000003</v>
      </c>
      <c r="S3112" s="64">
        <f t="shared" si="1752"/>
        <v>2.5043177892918753E-2</v>
      </c>
      <c r="T3112" s="65">
        <f t="shared" si="1748"/>
        <v>0.92754844144903126</v>
      </c>
      <c r="U3112" s="65">
        <f t="shared" si="1748"/>
        <v>0.85890014471780018</v>
      </c>
      <c r="V3112" s="65">
        <f t="shared" si="1754"/>
        <v>0.75749840459476703</v>
      </c>
      <c r="W3112" s="65">
        <f t="shared" si="1755"/>
        <v>0.67024280067758324</v>
      </c>
      <c r="X3112" s="61">
        <f t="shared" si="1743"/>
        <v>0.10902255639097738</v>
      </c>
      <c r="Y3112" s="66">
        <f t="shared" si="1756"/>
        <v>7.0552147239263716E-2</v>
      </c>
      <c r="Z3112" s="61">
        <f t="shared" si="1757"/>
        <v>7.9962370649106287E-2</v>
      </c>
      <c r="AA3112" s="67">
        <f t="shared" si="1758"/>
        <v>13.986842105263158</v>
      </c>
      <c r="AB3112" s="68">
        <f t="shared" si="1759"/>
        <v>0.12047177759056459</v>
      </c>
      <c r="AC3112" s="69">
        <f t="shared" si="1760"/>
        <v>0.17833547643329051</v>
      </c>
      <c r="AD3112" s="70">
        <f>_xlfn.PERCENTILE.EXC(AC3112:$AC$5675,0.5)</f>
        <v>7.5776465286178457E-2</v>
      </c>
      <c r="AE3112" s="70">
        <f>_xlfn.PERCENTILE.EXC($AC3112:AC$5675,0.35)</f>
        <v>4.2223553215532492E-2</v>
      </c>
      <c r="AF3112" s="71">
        <f t="shared" si="1749"/>
        <v>5.4661907590122627E-2</v>
      </c>
      <c r="AG3112" s="70">
        <f t="shared" si="1750"/>
        <v>-0.16222423828896765</v>
      </c>
      <c r="AH3112" s="70">
        <f t="shared" si="1751"/>
        <v>-0.22340702194780063</v>
      </c>
      <c r="AI3112" s="61" t="str">
        <f t="shared" si="1746"/>
        <v>Short VOL</v>
      </c>
      <c r="AJ3112" s="68" t="str">
        <f t="shared" si="1747"/>
        <v>Short VOL</v>
      </c>
      <c r="AK3112" s="72"/>
      <c r="AL3112" s="73"/>
      <c r="AM3112" s="72"/>
      <c r="AN3112" s="73"/>
      <c r="AO3112" s="74"/>
      <c r="AP3112" s="20"/>
      <c r="AQ3112" s="74"/>
      <c r="AR3112" s="20"/>
      <c r="AS3112" s="74"/>
      <c r="AT3112" s="20"/>
      <c r="AU3112" s="74" t="str">
        <f t="shared" si="1738"/>
        <v>00631L</v>
      </c>
      <c r="AV3112" s="20">
        <f t="shared" si="1744"/>
        <v>1</v>
      </c>
      <c r="AW3112" s="74" t="str">
        <f t="shared" si="1739"/>
        <v>00631L</v>
      </c>
      <c r="AX3112" s="20">
        <f t="shared" si="1740"/>
        <v>1</v>
      </c>
      <c r="AY3112" s="20">
        <f t="shared" si="1745"/>
        <v>1</v>
      </c>
      <c r="AZ3112" s="116">
        <v>41794</v>
      </c>
      <c r="BA3112" s="116"/>
      <c r="BB3112" s="20"/>
      <c r="BC3112" s="20"/>
      <c r="BD3112" s="76"/>
      <c r="BE3112" s="77"/>
      <c r="BF3112" s="77"/>
    </row>
    <row r="3113" spans="1:58" s="23" customFormat="1" ht="15.75" customHeight="1" x14ac:dyDescent="0.4">
      <c r="A3113" s="116">
        <v>41792</v>
      </c>
      <c r="B3113" s="112">
        <v>13.2</v>
      </c>
      <c r="C3113" s="112">
        <v>14.75</v>
      </c>
      <c r="D3113" s="112">
        <v>15.6</v>
      </c>
      <c r="E3113" s="112">
        <v>16.3</v>
      </c>
      <c r="F3113" s="112">
        <v>16.899999999999999</v>
      </c>
      <c r="G3113" s="112">
        <v>17.3</v>
      </c>
      <c r="H3113" s="113">
        <v>17.5</v>
      </c>
      <c r="I3113" s="90">
        <f t="shared" si="1741"/>
        <v>13.852631578947369</v>
      </c>
      <c r="J3113" s="90">
        <f t="shared" si="1742"/>
        <v>15.107894736842105</v>
      </c>
      <c r="K3113" s="114">
        <v>11</v>
      </c>
      <c r="L3113" s="115">
        <v>5.2631578947368418E-2</v>
      </c>
      <c r="M3113" s="90">
        <v>10.47</v>
      </c>
      <c r="N3113" s="90">
        <v>11.58</v>
      </c>
      <c r="O3113" s="90">
        <v>13.88</v>
      </c>
      <c r="P3113" s="90">
        <v>15.79</v>
      </c>
      <c r="Q3113" s="90">
        <v>17.8</v>
      </c>
      <c r="R3113" s="63">
        <f t="shared" si="1753"/>
        <v>7.620000000000001</v>
      </c>
      <c r="S3113" s="64">
        <f t="shared" si="1752"/>
        <v>1.5789473684210503E-2</v>
      </c>
      <c r="T3113" s="65">
        <f t="shared" si="1748"/>
        <v>0.90414507772020736</v>
      </c>
      <c r="U3113" s="65">
        <f t="shared" si="1748"/>
        <v>0.83429394812680113</v>
      </c>
      <c r="V3113" s="65">
        <f t="shared" si="1754"/>
        <v>0.73337555414819511</v>
      </c>
      <c r="W3113" s="65">
        <f t="shared" si="1755"/>
        <v>0.65056179775280898</v>
      </c>
      <c r="X3113" s="61">
        <f t="shared" si="1743"/>
        <v>0.11742424242424249</v>
      </c>
      <c r="Y3113" s="66">
        <f t="shared" si="1756"/>
        <v>7.361963190184044E-2</v>
      </c>
      <c r="Z3113" s="61">
        <f t="shared" si="1757"/>
        <v>9.0615501519756822E-2</v>
      </c>
      <c r="AA3113" s="67">
        <f t="shared" si="1758"/>
        <v>13.852631578947367</v>
      </c>
      <c r="AB3113" s="68">
        <f t="shared" si="1759"/>
        <v>0.13989637305699476</v>
      </c>
      <c r="AC3113" s="69">
        <f t="shared" si="1760"/>
        <v>0.19625488591946175</v>
      </c>
      <c r="AD3113" s="70">
        <f>_xlfn.PERCENTILE.EXC(AC3113:$AC$5675,0.5)</f>
        <v>7.5744680851063728E-2</v>
      </c>
      <c r="AE3113" s="70">
        <f>_xlfn.PERCENTILE.EXC($AC3113:AC$5675,0.35)</f>
        <v>4.2213720699734232E-2</v>
      </c>
      <c r="AF3113" s="71">
        <f t="shared" si="1749"/>
        <v>5.4597717912095049E-2</v>
      </c>
      <c r="AG3113" s="70">
        <f t="shared" si="1750"/>
        <v>-0.16222423828896765</v>
      </c>
      <c r="AH3113" s="70">
        <f t="shared" si="1751"/>
        <v>-0.22340702194780063</v>
      </c>
      <c r="AI3113" s="61" t="str">
        <f t="shared" si="1746"/>
        <v>Short VOL</v>
      </c>
      <c r="AJ3113" s="68" t="str">
        <f t="shared" si="1747"/>
        <v>Short VOL</v>
      </c>
      <c r="AK3113" s="72"/>
      <c r="AL3113" s="73"/>
      <c r="AM3113" s="72"/>
      <c r="AN3113" s="73"/>
      <c r="AO3113" s="74"/>
      <c r="AP3113" s="20"/>
      <c r="AQ3113" s="74"/>
      <c r="AR3113" s="20"/>
      <c r="AS3113" s="74"/>
      <c r="AT3113" s="20"/>
      <c r="AU3113" s="74" t="str">
        <f t="shared" si="1738"/>
        <v>00631L</v>
      </c>
      <c r="AV3113" s="20">
        <f t="shared" si="1744"/>
        <v>1</v>
      </c>
      <c r="AW3113" s="74" t="str">
        <f t="shared" si="1739"/>
        <v>00631L</v>
      </c>
      <c r="AX3113" s="20">
        <f t="shared" si="1740"/>
        <v>1</v>
      </c>
      <c r="AY3113" s="20">
        <f t="shared" si="1745"/>
        <v>1</v>
      </c>
      <c r="AZ3113" s="116">
        <v>41793</v>
      </c>
      <c r="BA3113" s="116"/>
      <c r="BB3113" s="20"/>
      <c r="BC3113" s="20"/>
      <c r="BD3113" s="76"/>
      <c r="BE3113" s="77"/>
      <c r="BF3113" s="77"/>
    </row>
    <row r="3114" spans="1:58" s="23" customFormat="1" ht="15.75" customHeight="1" x14ac:dyDescent="0.4">
      <c r="A3114" s="116">
        <v>41789</v>
      </c>
      <c r="B3114" s="112">
        <v>13.3</v>
      </c>
      <c r="C3114" s="112">
        <v>14.8</v>
      </c>
      <c r="D3114" s="112">
        <v>15.6</v>
      </c>
      <c r="E3114" s="112">
        <v>16.3</v>
      </c>
      <c r="F3114" s="112">
        <v>16.899999999999999</v>
      </c>
      <c r="G3114" s="112">
        <v>17.25</v>
      </c>
      <c r="H3114" s="113">
        <v>17.45</v>
      </c>
      <c r="I3114" s="90">
        <f t="shared" si="1741"/>
        <v>13.852631578947369</v>
      </c>
      <c r="J3114" s="90">
        <f t="shared" si="1742"/>
        <v>15.094736842105263</v>
      </c>
      <c r="K3114" s="114">
        <v>12</v>
      </c>
      <c r="L3114" s="115">
        <v>5.2631578947368418E-2</v>
      </c>
      <c r="M3114" s="90">
        <v>9.73</v>
      </c>
      <c r="N3114" s="90">
        <v>11.4</v>
      </c>
      <c r="O3114" s="90">
        <v>13.75</v>
      </c>
      <c r="P3114" s="90">
        <v>15.73</v>
      </c>
      <c r="Q3114" s="90">
        <v>17.579999999999998</v>
      </c>
      <c r="R3114" s="63">
        <f t="shared" si="1753"/>
        <v>8.3499999999999979</v>
      </c>
      <c r="S3114" s="64">
        <f t="shared" si="1752"/>
        <v>-1.4693171996542777E-2</v>
      </c>
      <c r="T3114" s="65">
        <f t="shared" si="1748"/>
        <v>0.85350877192982455</v>
      </c>
      <c r="U3114" s="65">
        <f t="shared" si="1748"/>
        <v>0.8290909090909091</v>
      </c>
      <c r="V3114" s="65">
        <f t="shared" si="1754"/>
        <v>0.72472981563890659</v>
      </c>
      <c r="W3114" s="65">
        <f t="shared" si="1755"/>
        <v>0.6484641638225257</v>
      </c>
      <c r="X3114" s="61">
        <f t="shared" si="1743"/>
        <v>0.11278195488721804</v>
      </c>
      <c r="Y3114" s="66">
        <f t="shared" si="1756"/>
        <v>7.0552147239263716E-2</v>
      </c>
      <c r="Z3114" s="61">
        <f t="shared" si="1757"/>
        <v>8.9665653495440686E-2</v>
      </c>
      <c r="AA3114" s="67">
        <f t="shared" si="1758"/>
        <v>13.852631578947371</v>
      </c>
      <c r="AB3114" s="68">
        <f t="shared" si="1759"/>
        <v>0.16666666666666669</v>
      </c>
      <c r="AC3114" s="69">
        <f t="shared" si="1760"/>
        <v>0.21514312096029564</v>
      </c>
      <c r="AD3114" s="70">
        <f>_xlfn.PERCENTILE.EXC(AC3114:$AC$5675,0.5)</f>
        <v>7.5704556024140918E-2</v>
      </c>
      <c r="AE3114" s="70">
        <f>_xlfn.PERCENTILE.EXC($AC3114:AC$5675,0.35)</f>
        <v>4.2203888183935966E-2</v>
      </c>
      <c r="AF3114" s="71">
        <f t="shared" si="1749"/>
        <v>5.4408688936690972E-2</v>
      </c>
      <c r="AG3114" s="70">
        <f t="shared" si="1750"/>
        <v>-0.16222423828896765</v>
      </c>
      <c r="AH3114" s="70">
        <f t="shared" si="1751"/>
        <v>-0.22340702194780063</v>
      </c>
      <c r="AI3114" s="61" t="str">
        <f t="shared" si="1746"/>
        <v>Short VOL</v>
      </c>
      <c r="AJ3114" s="68" t="str">
        <f t="shared" si="1747"/>
        <v>Short VOL</v>
      </c>
      <c r="AK3114" s="72"/>
      <c r="AL3114" s="73"/>
      <c r="AM3114" s="72"/>
      <c r="AN3114" s="73"/>
      <c r="AO3114" s="74"/>
      <c r="AP3114" s="20"/>
      <c r="AQ3114" s="74"/>
      <c r="AR3114" s="20"/>
      <c r="AS3114" s="74"/>
      <c r="AT3114" s="20"/>
      <c r="AU3114" s="74" t="str">
        <f t="shared" si="1738"/>
        <v>00631L</v>
      </c>
      <c r="AV3114" s="20">
        <f t="shared" si="1744"/>
        <v>1</v>
      </c>
      <c r="AW3114" s="74" t="str">
        <f t="shared" si="1739"/>
        <v>00631L</v>
      </c>
      <c r="AX3114" s="20">
        <f t="shared" si="1740"/>
        <v>1</v>
      </c>
      <c r="AY3114" s="20">
        <f t="shared" si="1745"/>
        <v>1</v>
      </c>
      <c r="AZ3114" s="116">
        <v>41792</v>
      </c>
      <c r="BA3114" s="116"/>
      <c r="BB3114" s="20"/>
      <c r="BC3114" s="20"/>
      <c r="BD3114" s="76"/>
      <c r="BE3114" s="77"/>
      <c r="BF3114" s="77"/>
    </row>
    <row r="3115" spans="1:58" s="23" customFormat="1" ht="15.75" customHeight="1" x14ac:dyDescent="0.4">
      <c r="A3115" s="116">
        <v>41788</v>
      </c>
      <c r="B3115" s="112">
        <v>13.3</v>
      </c>
      <c r="C3115" s="112">
        <v>14.7</v>
      </c>
      <c r="D3115" s="112">
        <v>15.5</v>
      </c>
      <c r="E3115" s="112">
        <v>16.2</v>
      </c>
      <c r="F3115" s="112">
        <v>16.75</v>
      </c>
      <c r="G3115" s="112">
        <v>17.100000000000001</v>
      </c>
      <c r="H3115" s="113">
        <v>17.3</v>
      </c>
      <c r="I3115" s="90">
        <f t="shared" si="1741"/>
        <v>13.742105263157896</v>
      </c>
      <c r="J3115" s="90">
        <f t="shared" si="1742"/>
        <v>14.952631578947368</v>
      </c>
      <c r="K3115" s="114">
        <v>13</v>
      </c>
      <c r="L3115" s="115">
        <v>5.2631578947368418E-2</v>
      </c>
      <c r="M3115" s="90">
        <v>10.31</v>
      </c>
      <c r="N3115" s="90">
        <v>11.57</v>
      </c>
      <c r="O3115" s="90">
        <v>13.71</v>
      </c>
      <c r="P3115" s="90">
        <v>15.65</v>
      </c>
      <c r="Q3115" s="90">
        <v>17.489999999999998</v>
      </c>
      <c r="R3115" s="63">
        <f t="shared" si="1753"/>
        <v>7.4799999999999969</v>
      </c>
      <c r="S3115" s="64">
        <f t="shared" si="1752"/>
        <v>-9.4178082191780331E-3</v>
      </c>
      <c r="T3115" s="65">
        <f t="shared" si="1748"/>
        <v>0.89109766637856525</v>
      </c>
      <c r="U3115" s="65">
        <f t="shared" si="1748"/>
        <v>0.84390955506929244</v>
      </c>
      <c r="V3115" s="65">
        <f t="shared" si="1754"/>
        <v>0.73929712460063901</v>
      </c>
      <c r="W3115" s="65">
        <f t="shared" si="1755"/>
        <v>0.66152086906803897</v>
      </c>
      <c r="X3115" s="61">
        <f t="shared" si="1743"/>
        <v>0.10526315789473673</v>
      </c>
      <c r="Y3115" s="66">
        <f t="shared" si="1756"/>
        <v>6.7901234567901328E-2</v>
      </c>
      <c r="Z3115" s="61">
        <f t="shared" si="1757"/>
        <v>8.8088854844886932E-2</v>
      </c>
      <c r="AA3115" s="67">
        <f t="shared" si="1758"/>
        <v>13.742105263157896</v>
      </c>
      <c r="AB3115" s="68">
        <f t="shared" si="1759"/>
        <v>0.14952463267070012</v>
      </c>
      <c r="AC3115" s="69">
        <f t="shared" si="1760"/>
        <v>0.18773597780102813</v>
      </c>
      <c r="AD3115" s="70">
        <f>_xlfn.PERCENTILE.EXC(AC3115:$AC$5675,0.5)</f>
        <v>7.5664431197218093E-2</v>
      </c>
      <c r="AE3115" s="70">
        <f>_xlfn.PERCENTILE.EXC($AC3115:AC$5675,0.35)</f>
        <v>4.2140142732494487E-2</v>
      </c>
      <c r="AF3115" s="71">
        <f t="shared" si="1749"/>
        <v>5.422394553210725E-2</v>
      </c>
      <c r="AG3115" s="70">
        <f t="shared" si="1750"/>
        <v>-0.16222423828896765</v>
      </c>
      <c r="AH3115" s="70">
        <f t="shared" si="1751"/>
        <v>-0.22340702194780063</v>
      </c>
      <c r="AI3115" s="61" t="str">
        <f t="shared" si="1746"/>
        <v>Short VOL</v>
      </c>
      <c r="AJ3115" s="68" t="str">
        <f t="shared" si="1747"/>
        <v>Short VOL</v>
      </c>
      <c r="AK3115" s="72"/>
      <c r="AL3115" s="73"/>
      <c r="AM3115" s="72"/>
      <c r="AN3115" s="73"/>
      <c r="AO3115" s="74"/>
      <c r="AP3115" s="20"/>
      <c r="AQ3115" s="74"/>
      <c r="AR3115" s="20"/>
      <c r="AS3115" s="74"/>
      <c r="AT3115" s="20"/>
      <c r="AU3115" s="74" t="str">
        <f t="shared" si="1738"/>
        <v>00631L</v>
      </c>
      <c r="AV3115" s="20">
        <f t="shared" si="1744"/>
        <v>1</v>
      </c>
      <c r="AW3115" s="74" t="str">
        <f t="shared" si="1739"/>
        <v>00631L</v>
      </c>
      <c r="AX3115" s="20">
        <f t="shared" si="1740"/>
        <v>1</v>
      </c>
      <c r="AY3115" s="20">
        <f t="shared" si="1745"/>
        <v>1</v>
      </c>
      <c r="AZ3115" s="116">
        <v>41789</v>
      </c>
      <c r="BA3115" s="116"/>
      <c r="BB3115" s="20"/>
      <c r="BC3115" s="20"/>
      <c r="BD3115" s="76"/>
      <c r="BE3115" s="77"/>
      <c r="BF3115" s="77"/>
    </row>
    <row r="3116" spans="1:58" s="23" customFormat="1" ht="15.75" customHeight="1" x14ac:dyDescent="0.4">
      <c r="A3116" s="116">
        <v>41787</v>
      </c>
      <c r="B3116" s="112">
        <v>13.45</v>
      </c>
      <c r="C3116" s="112">
        <v>14.75</v>
      </c>
      <c r="D3116" s="112">
        <v>15.5</v>
      </c>
      <c r="E3116" s="112">
        <v>16.25</v>
      </c>
      <c r="F3116" s="112">
        <v>16.75</v>
      </c>
      <c r="G3116" s="112">
        <v>17.100000000000001</v>
      </c>
      <c r="H3116" s="113">
        <v>17.3</v>
      </c>
      <c r="I3116" s="90">
        <f t="shared" si="1741"/>
        <v>13.792105263157895</v>
      </c>
      <c r="J3116" s="90">
        <f t="shared" si="1742"/>
        <v>14.947368421052632</v>
      </c>
      <c r="K3116" s="114">
        <v>14</v>
      </c>
      <c r="L3116" s="115">
        <v>5.2631578947368418E-2</v>
      </c>
      <c r="M3116" s="90">
        <v>10.58</v>
      </c>
      <c r="N3116" s="90">
        <v>11.68</v>
      </c>
      <c r="O3116" s="90">
        <v>13.77</v>
      </c>
      <c r="P3116" s="90">
        <v>15.61</v>
      </c>
      <c r="Q3116" s="90">
        <v>17.440000000000001</v>
      </c>
      <c r="R3116" s="63">
        <f t="shared" si="1753"/>
        <v>7.120000000000001</v>
      </c>
      <c r="S3116" s="64">
        <f t="shared" si="1752"/>
        <v>1.4769765421372713E-2</v>
      </c>
      <c r="T3116" s="65">
        <f t="shared" si="1748"/>
        <v>0.90582191780821919</v>
      </c>
      <c r="U3116" s="65">
        <f t="shared" si="1748"/>
        <v>0.8482207697893972</v>
      </c>
      <c r="V3116" s="65">
        <f t="shared" si="1754"/>
        <v>0.74823830877642539</v>
      </c>
      <c r="W3116" s="65">
        <f t="shared" si="1755"/>
        <v>0.66972477064220182</v>
      </c>
      <c r="X3116" s="61">
        <f t="shared" si="1743"/>
        <v>9.6654275092936864E-2</v>
      </c>
      <c r="Y3116" s="66">
        <f t="shared" si="1756"/>
        <v>6.4615384615384658E-2</v>
      </c>
      <c r="Z3116" s="61">
        <f t="shared" si="1757"/>
        <v>8.3762640717420345E-2</v>
      </c>
      <c r="AA3116" s="67">
        <f t="shared" si="1758"/>
        <v>13.792105263157893</v>
      </c>
      <c r="AB3116" s="68">
        <f t="shared" si="1759"/>
        <v>0.15154109589041093</v>
      </c>
      <c r="AC3116" s="69">
        <f t="shared" si="1760"/>
        <v>0.18083093006488812</v>
      </c>
      <c r="AD3116" s="70">
        <f>_xlfn.PERCENTILE.EXC(AC3116:$AC$5675,0.5)</f>
        <v>7.5616583794419573E-2</v>
      </c>
      <c r="AE3116" s="70">
        <f>_xlfn.PERCENTILE.EXC($AC3116:AC$5675,0.35)</f>
        <v>4.2067411791779155E-2</v>
      </c>
      <c r="AF3116" s="71">
        <f t="shared" si="1749"/>
        <v>5.4061761292743163E-2</v>
      </c>
      <c r="AG3116" s="70">
        <f t="shared" si="1750"/>
        <v>-0.16222423828896765</v>
      </c>
      <c r="AH3116" s="70">
        <f t="shared" si="1751"/>
        <v>-0.22340702194780063</v>
      </c>
      <c r="AI3116" s="61" t="str">
        <f t="shared" si="1746"/>
        <v>Short VOL</v>
      </c>
      <c r="AJ3116" s="68" t="str">
        <f t="shared" si="1747"/>
        <v>Short VOL</v>
      </c>
      <c r="AK3116" s="72"/>
      <c r="AL3116" s="73"/>
      <c r="AM3116" s="72"/>
      <c r="AN3116" s="73"/>
      <c r="AO3116" s="74"/>
      <c r="AP3116" s="20"/>
      <c r="AQ3116" s="74"/>
      <c r="AR3116" s="20"/>
      <c r="AS3116" s="74"/>
      <c r="AT3116" s="20"/>
      <c r="AU3116" s="74" t="str">
        <f t="shared" si="1738"/>
        <v>00631L</v>
      </c>
      <c r="AV3116" s="20">
        <f t="shared" si="1744"/>
        <v>1</v>
      </c>
      <c r="AW3116" s="74" t="str">
        <f t="shared" si="1739"/>
        <v>00631L</v>
      </c>
      <c r="AX3116" s="20">
        <f t="shared" si="1740"/>
        <v>1</v>
      </c>
      <c r="AY3116" s="20">
        <f t="shared" si="1745"/>
        <v>1</v>
      </c>
      <c r="AZ3116" s="116">
        <v>41788</v>
      </c>
      <c r="BA3116" s="116"/>
      <c r="BB3116" s="20"/>
      <c r="BC3116" s="20"/>
      <c r="BD3116" s="76"/>
      <c r="BE3116" s="77"/>
      <c r="BF3116" s="77"/>
    </row>
    <row r="3117" spans="1:58" s="23" customFormat="1" ht="15.75" customHeight="1" x14ac:dyDescent="0.4">
      <c r="A3117" s="116">
        <v>41786</v>
      </c>
      <c r="B3117" s="112">
        <v>13.45</v>
      </c>
      <c r="C3117" s="112">
        <v>14.65</v>
      </c>
      <c r="D3117" s="112">
        <v>15.4</v>
      </c>
      <c r="E3117" s="112">
        <v>16.100000000000001</v>
      </c>
      <c r="F3117" s="112">
        <v>16.600000000000001</v>
      </c>
      <c r="G3117" s="112">
        <v>17</v>
      </c>
      <c r="H3117" s="113">
        <v>17.149999999999999</v>
      </c>
      <c r="I3117" s="90">
        <f t="shared" si="1741"/>
        <v>13.702631578947368</v>
      </c>
      <c r="J3117" s="90">
        <f t="shared" si="1742"/>
        <v>14.807894736842105</v>
      </c>
      <c r="K3117" s="114">
        <v>15</v>
      </c>
      <c r="L3117" s="115">
        <v>5.2631578947368418E-2</v>
      </c>
      <c r="M3117" s="90">
        <v>10.65</v>
      </c>
      <c r="N3117" s="90">
        <v>11.51</v>
      </c>
      <c r="O3117" s="90">
        <v>13.64</v>
      </c>
      <c r="P3117" s="90">
        <v>15.44</v>
      </c>
      <c r="Q3117" s="90">
        <v>17.16</v>
      </c>
      <c r="R3117" s="63">
        <f t="shared" si="1753"/>
        <v>6.9199999999999982</v>
      </c>
      <c r="S3117" s="64">
        <f t="shared" si="1752"/>
        <v>1.3204225352112709E-2</v>
      </c>
      <c r="T3117" s="65">
        <f t="shared" si="1748"/>
        <v>0.92528236316246748</v>
      </c>
      <c r="U3117" s="65">
        <f t="shared" si="1748"/>
        <v>0.84384164222873892</v>
      </c>
      <c r="V3117" s="65">
        <f t="shared" si="1754"/>
        <v>0.7454663212435233</v>
      </c>
      <c r="W3117" s="65">
        <f t="shared" si="1755"/>
        <v>0.67074592074592077</v>
      </c>
      <c r="X3117" s="61">
        <f t="shared" si="1743"/>
        <v>8.9219330855018666E-2</v>
      </c>
      <c r="Y3117" s="66">
        <f t="shared" si="1756"/>
        <v>6.5217391304347644E-2</v>
      </c>
      <c r="Z3117" s="61">
        <f t="shared" si="1757"/>
        <v>8.0660649126176265E-2</v>
      </c>
      <c r="AA3117" s="67">
        <f t="shared" si="1758"/>
        <v>13.702631578947368</v>
      </c>
      <c r="AB3117" s="68">
        <f t="shared" si="1759"/>
        <v>0.16854908774978275</v>
      </c>
      <c r="AC3117" s="69">
        <f t="shared" si="1760"/>
        <v>0.19049796515615713</v>
      </c>
      <c r="AD3117" s="70">
        <f>_xlfn.PERCENTILE.EXC(AC3117:$AC$5675,0.5)</f>
        <v>7.5568736391621039E-2</v>
      </c>
      <c r="AE3117" s="70">
        <f>_xlfn.PERCENTILE.EXC($AC3117:AC$5675,0.35)</f>
        <v>4.1994680851063844E-2</v>
      </c>
      <c r="AF3117" s="71">
        <f t="shared" si="1749"/>
        <v>5.3893960357936303E-2</v>
      </c>
      <c r="AG3117" s="70">
        <f t="shared" si="1750"/>
        <v>-0.16222423828896765</v>
      </c>
      <c r="AH3117" s="70">
        <f t="shared" si="1751"/>
        <v>-0.22340702194780063</v>
      </c>
      <c r="AI3117" s="61" t="str">
        <f t="shared" si="1746"/>
        <v>Short VOL</v>
      </c>
      <c r="AJ3117" s="68" t="str">
        <f t="shared" si="1747"/>
        <v>Short VOL</v>
      </c>
      <c r="AK3117" s="72"/>
      <c r="AL3117" s="73"/>
      <c r="AM3117" s="72"/>
      <c r="AN3117" s="73"/>
      <c r="AO3117" s="74"/>
      <c r="AP3117" s="20"/>
      <c r="AQ3117" s="74"/>
      <c r="AR3117" s="20"/>
      <c r="AS3117" s="74"/>
      <c r="AT3117" s="20"/>
      <c r="AU3117" s="74" t="str">
        <f t="shared" si="1738"/>
        <v>00631L</v>
      </c>
      <c r="AV3117" s="20">
        <f t="shared" si="1744"/>
        <v>1</v>
      </c>
      <c r="AW3117" s="74" t="str">
        <f t="shared" si="1739"/>
        <v>00631L</v>
      </c>
      <c r="AX3117" s="20">
        <f t="shared" si="1740"/>
        <v>1</v>
      </c>
      <c r="AY3117" s="20">
        <f t="shared" si="1745"/>
        <v>1</v>
      </c>
      <c r="AZ3117" s="116">
        <v>41787</v>
      </c>
      <c r="BA3117" s="116"/>
      <c r="BB3117" s="20"/>
      <c r="BC3117" s="20"/>
      <c r="BD3117" s="76"/>
      <c r="BE3117" s="77"/>
      <c r="BF3117" s="77"/>
    </row>
    <row r="3118" spans="1:58" s="23" customFormat="1" ht="15.75" customHeight="1" x14ac:dyDescent="0.4">
      <c r="A3118" s="116">
        <v>41782</v>
      </c>
      <c r="B3118" s="112">
        <v>13.9</v>
      </c>
      <c r="C3118" s="112">
        <v>15.05</v>
      </c>
      <c r="D3118" s="112">
        <v>15.75</v>
      </c>
      <c r="E3118" s="112">
        <v>16.350000000000001</v>
      </c>
      <c r="F3118" s="112">
        <v>16.850000000000001</v>
      </c>
      <c r="G3118" s="112">
        <v>17.149999999999999</v>
      </c>
      <c r="H3118" s="113">
        <v>17.3</v>
      </c>
      <c r="I3118" s="90">
        <f t="shared" si="1741"/>
        <v>14.081578947368422</v>
      </c>
      <c r="J3118" s="90">
        <f t="shared" si="1742"/>
        <v>15.160526315789474</v>
      </c>
      <c r="K3118" s="114">
        <v>16</v>
      </c>
      <c r="L3118" s="115">
        <v>5.2631578947368418E-2</v>
      </c>
      <c r="M3118" s="90">
        <v>9.49</v>
      </c>
      <c r="N3118" s="90">
        <v>11.36</v>
      </c>
      <c r="O3118" s="90">
        <v>13.62</v>
      </c>
      <c r="P3118" s="90">
        <v>15.48</v>
      </c>
      <c r="Q3118" s="90">
        <v>17.11</v>
      </c>
      <c r="R3118" s="63">
        <f t="shared" si="1753"/>
        <v>8.25</v>
      </c>
      <c r="S3118" s="64">
        <f t="shared" si="1752"/>
        <v>-5.5694098088113049E-2</v>
      </c>
      <c r="T3118" s="65">
        <f t="shared" si="1748"/>
        <v>0.835387323943662</v>
      </c>
      <c r="U3118" s="65">
        <f t="shared" si="1748"/>
        <v>0.83406754772393543</v>
      </c>
      <c r="V3118" s="65">
        <f t="shared" si="1754"/>
        <v>0.73385012919896631</v>
      </c>
      <c r="W3118" s="65">
        <f t="shared" si="1755"/>
        <v>0.66393921683226187</v>
      </c>
      <c r="X3118" s="61">
        <f t="shared" si="1743"/>
        <v>8.2733812949640315E-2</v>
      </c>
      <c r="Y3118" s="66">
        <f t="shared" si="1756"/>
        <v>5.8103975535168148E-2</v>
      </c>
      <c r="Z3118" s="61">
        <f t="shared" si="1757"/>
        <v>7.6621192300504473E-2</v>
      </c>
      <c r="AA3118" s="67">
        <f t="shared" si="1758"/>
        <v>14.081578947368421</v>
      </c>
      <c r="AB3118" s="68">
        <f t="shared" si="1759"/>
        <v>0.22359154929577474</v>
      </c>
      <c r="AC3118" s="69">
        <f t="shared" si="1760"/>
        <v>0.23957561156412158</v>
      </c>
      <c r="AD3118" s="70">
        <f>_xlfn.PERCENTILE.EXC(AC3118:$AC$5675,0.5)</f>
        <v>7.5532075974574231E-2</v>
      </c>
      <c r="AE3118" s="70">
        <f>_xlfn.PERCENTILE.EXC($AC3118:AC$5675,0.35)</f>
        <v>4.1932447383761069E-2</v>
      </c>
      <c r="AF3118" s="71">
        <f t="shared" si="1749"/>
        <v>5.3848251174690935E-2</v>
      </c>
      <c r="AG3118" s="70">
        <f t="shared" si="1750"/>
        <v>-0.16222423828896765</v>
      </c>
      <c r="AH3118" s="70">
        <f t="shared" si="1751"/>
        <v>-0.22340702194780063</v>
      </c>
      <c r="AI3118" s="61" t="str">
        <f t="shared" si="1746"/>
        <v>Short VOL</v>
      </c>
      <c r="AJ3118" s="68" t="str">
        <f t="shared" si="1747"/>
        <v>Short VOL</v>
      </c>
      <c r="AK3118" s="72"/>
      <c r="AL3118" s="73"/>
      <c r="AM3118" s="72"/>
      <c r="AN3118" s="73"/>
      <c r="AO3118" s="74"/>
      <c r="AP3118" s="20"/>
      <c r="AQ3118" s="74"/>
      <c r="AR3118" s="20"/>
      <c r="AS3118" s="74"/>
      <c r="AT3118" s="20"/>
      <c r="AU3118" s="74" t="str">
        <f t="shared" si="1738"/>
        <v>00631L</v>
      </c>
      <c r="AV3118" s="20">
        <f t="shared" si="1744"/>
        <v>1</v>
      </c>
      <c r="AW3118" s="74" t="str">
        <f t="shared" si="1739"/>
        <v>00631L</v>
      </c>
      <c r="AX3118" s="20">
        <f t="shared" si="1740"/>
        <v>1</v>
      </c>
      <c r="AY3118" s="20">
        <f t="shared" si="1745"/>
        <v>1</v>
      </c>
      <c r="AZ3118" s="116">
        <v>41786</v>
      </c>
      <c r="BA3118" s="116"/>
      <c r="BB3118" s="20"/>
      <c r="BC3118" s="20"/>
      <c r="BD3118" s="76"/>
      <c r="BE3118" s="77"/>
      <c r="BF3118" s="77"/>
    </row>
    <row r="3119" spans="1:58" s="23" customFormat="1" ht="15.75" customHeight="1" x14ac:dyDescent="0.4">
      <c r="A3119" s="116">
        <v>41781</v>
      </c>
      <c r="B3119" s="112">
        <v>14.05</v>
      </c>
      <c r="C3119" s="112">
        <v>15.1</v>
      </c>
      <c r="D3119" s="112">
        <v>15.7</v>
      </c>
      <c r="E3119" s="112">
        <v>16.350000000000001</v>
      </c>
      <c r="F3119" s="112">
        <v>16.8</v>
      </c>
      <c r="G3119" s="112">
        <v>17.149999999999999</v>
      </c>
      <c r="H3119" s="113">
        <v>17.3</v>
      </c>
      <c r="I3119" s="90">
        <f t="shared" si="1741"/>
        <v>14.160526315789474</v>
      </c>
      <c r="J3119" s="90">
        <f t="shared" si="1742"/>
        <v>15.163157894736841</v>
      </c>
      <c r="K3119" s="114">
        <v>17</v>
      </c>
      <c r="L3119" s="115">
        <v>5.2631578947368418E-2</v>
      </c>
      <c r="M3119" s="90">
        <v>10.27</v>
      </c>
      <c r="N3119" s="90">
        <v>12.03</v>
      </c>
      <c r="O3119" s="90">
        <v>13.83</v>
      </c>
      <c r="P3119" s="90">
        <v>15.54</v>
      </c>
      <c r="Q3119" s="90">
        <v>17.22</v>
      </c>
      <c r="R3119" s="63">
        <f t="shared" si="1753"/>
        <v>7.07</v>
      </c>
      <c r="S3119" s="64">
        <f t="shared" si="1752"/>
        <v>1.0075566750629657E-2</v>
      </c>
      <c r="T3119" s="65">
        <f t="shared" si="1748"/>
        <v>0.85369908561928509</v>
      </c>
      <c r="U3119" s="65">
        <f t="shared" si="1748"/>
        <v>0.86984815618221256</v>
      </c>
      <c r="V3119" s="65">
        <f t="shared" si="1754"/>
        <v>0.77413127413127414</v>
      </c>
      <c r="W3119" s="65">
        <f t="shared" si="1755"/>
        <v>0.69860627177700352</v>
      </c>
      <c r="X3119" s="61">
        <f t="shared" si="1743"/>
        <v>7.4733096085409179E-2</v>
      </c>
      <c r="Y3119" s="66">
        <f t="shared" si="1756"/>
        <v>5.8103975535168148E-2</v>
      </c>
      <c r="Z3119" s="61">
        <f t="shared" si="1757"/>
        <v>7.0804683144396877E-2</v>
      </c>
      <c r="AA3119" s="67">
        <f t="shared" si="1758"/>
        <v>14.160526315789475</v>
      </c>
      <c r="AB3119" s="68">
        <f t="shared" si="1759"/>
        <v>0.16791354945968423</v>
      </c>
      <c r="AC3119" s="69">
        <f t="shared" si="1760"/>
        <v>0.17710110688191821</v>
      </c>
      <c r="AD3119" s="70">
        <f>_xlfn.PERCENTILE.EXC(AC3119:$AC$5675,0.5)</f>
        <v>7.5495415557527423E-2</v>
      </c>
      <c r="AE3119" s="70">
        <f>_xlfn.PERCENTILE.EXC($AC3119:AC$5675,0.35)</f>
        <v>4.1870213916458295E-2</v>
      </c>
      <c r="AF3119" s="71">
        <f t="shared" si="1749"/>
        <v>5.3684664649337049E-2</v>
      </c>
      <c r="AG3119" s="70">
        <f t="shared" si="1750"/>
        <v>-0.16222423828896765</v>
      </c>
      <c r="AH3119" s="70">
        <f t="shared" si="1751"/>
        <v>-0.22340702194780063</v>
      </c>
      <c r="AI3119" s="61" t="str">
        <f t="shared" si="1746"/>
        <v>Short VOL</v>
      </c>
      <c r="AJ3119" s="68" t="str">
        <f t="shared" si="1747"/>
        <v>Short VOL</v>
      </c>
      <c r="AK3119" s="72"/>
      <c r="AL3119" s="73"/>
      <c r="AM3119" s="72"/>
      <c r="AN3119" s="73"/>
      <c r="AO3119" s="74"/>
      <c r="AP3119" s="20"/>
      <c r="AQ3119" s="74"/>
      <c r="AR3119" s="20"/>
      <c r="AS3119" s="74"/>
      <c r="AT3119" s="20"/>
      <c r="AU3119" s="74" t="str">
        <f t="shared" si="1738"/>
        <v>00631L</v>
      </c>
      <c r="AV3119" s="20">
        <f t="shared" si="1744"/>
        <v>1</v>
      </c>
      <c r="AW3119" s="74" t="str">
        <f t="shared" si="1739"/>
        <v>00631L</v>
      </c>
      <c r="AX3119" s="20">
        <f t="shared" si="1740"/>
        <v>1</v>
      </c>
      <c r="AY3119" s="20">
        <f t="shared" si="1745"/>
        <v>1</v>
      </c>
      <c r="AZ3119" s="116">
        <v>41782</v>
      </c>
      <c r="BA3119" s="116"/>
      <c r="BB3119" s="20"/>
      <c r="BC3119" s="20"/>
      <c r="BD3119" s="76"/>
      <c r="BE3119" s="77"/>
      <c r="BF3119" s="77"/>
    </row>
    <row r="3120" spans="1:58" s="23" customFormat="1" ht="15.75" customHeight="1" x14ac:dyDescent="0.4">
      <c r="A3120" s="116">
        <v>41780</v>
      </c>
      <c r="B3120" s="112">
        <v>14.1</v>
      </c>
      <c r="C3120" s="112">
        <v>15.05</v>
      </c>
      <c r="D3120" s="112">
        <v>15.65</v>
      </c>
      <c r="E3120" s="112">
        <v>16.2</v>
      </c>
      <c r="F3120" s="112">
        <v>16.7</v>
      </c>
      <c r="G3120" s="112">
        <v>17</v>
      </c>
      <c r="H3120" s="113">
        <v>17.100000000000001</v>
      </c>
      <c r="I3120" s="90">
        <f t="shared" si="1741"/>
        <v>14.15</v>
      </c>
      <c r="J3120" s="90">
        <f t="shared" si="1742"/>
        <v>15.081578947368422</v>
      </c>
      <c r="K3120" s="114">
        <v>18</v>
      </c>
      <c r="L3120" s="115">
        <v>5.2631578947368418E-2</v>
      </c>
      <c r="M3120" s="90">
        <v>10.47</v>
      </c>
      <c r="N3120" s="90">
        <v>11.91</v>
      </c>
      <c r="O3120" s="90">
        <v>13.87</v>
      </c>
      <c r="P3120" s="90">
        <v>15.49</v>
      </c>
      <c r="Q3120" s="90">
        <v>17.12</v>
      </c>
      <c r="R3120" s="63">
        <f t="shared" si="1753"/>
        <v>6.9799999999999969</v>
      </c>
      <c r="S3120" s="64">
        <f t="shared" si="1752"/>
        <v>-8.1018518518518573E-2</v>
      </c>
      <c r="T3120" s="65">
        <f t="shared" si="1748"/>
        <v>0.87909319899244331</v>
      </c>
      <c r="U3120" s="65">
        <f t="shared" si="1748"/>
        <v>0.85868781542898343</v>
      </c>
      <c r="V3120" s="65">
        <f t="shared" si="1754"/>
        <v>0.76888315041962552</v>
      </c>
      <c r="W3120" s="65">
        <f t="shared" si="1755"/>
        <v>0.69567757009345788</v>
      </c>
      <c r="X3120" s="61">
        <f t="shared" si="1743"/>
        <v>6.7375886524822778E-2</v>
      </c>
      <c r="Y3120" s="66">
        <f t="shared" si="1756"/>
        <v>5.5555555555555691E-2</v>
      </c>
      <c r="Z3120" s="61">
        <f t="shared" si="1757"/>
        <v>6.5835968011902612E-2</v>
      </c>
      <c r="AA3120" s="67">
        <f t="shared" si="1758"/>
        <v>14.149999999999999</v>
      </c>
      <c r="AB3120" s="68">
        <f t="shared" si="1759"/>
        <v>0.1838790931989924</v>
      </c>
      <c r="AC3120" s="69">
        <f t="shared" si="1760"/>
        <v>0.18807724601175468</v>
      </c>
      <c r="AD3120" s="70">
        <f>_xlfn.PERCENTILE.EXC(AC3120:$AC$5675,0.5)</f>
        <v>7.5445265250028176E-2</v>
      </c>
      <c r="AE3120" s="70">
        <f>_xlfn.PERCENTILE.EXC($AC3120:AC$5675,0.35)</f>
        <v>4.1816041139816393E-2</v>
      </c>
      <c r="AF3120" s="71">
        <f t="shared" si="1749"/>
        <v>5.3499343203039069E-2</v>
      </c>
      <c r="AG3120" s="70">
        <f t="shared" si="1750"/>
        <v>-0.16222423828896765</v>
      </c>
      <c r="AH3120" s="70">
        <f t="shared" si="1751"/>
        <v>-0.22340702194780063</v>
      </c>
      <c r="AI3120" s="61" t="str">
        <f t="shared" si="1746"/>
        <v>Short VOL</v>
      </c>
      <c r="AJ3120" s="68" t="str">
        <f t="shared" si="1747"/>
        <v>Short VOL</v>
      </c>
      <c r="AK3120" s="72"/>
      <c r="AL3120" s="73"/>
      <c r="AM3120" s="72"/>
      <c r="AN3120" s="73"/>
      <c r="AO3120" s="74"/>
      <c r="AP3120" s="20"/>
      <c r="AQ3120" s="74"/>
      <c r="AR3120" s="20"/>
      <c r="AS3120" s="74"/>
      <c r="AT3120" s="20"/>
      <c r="AU3120" s="74" t="str">
        <f t="shared" ref="AU3120:AU3183" si="1761">IF(AC3120&gt;AF3120,"00631L",IF(AC3120&lt;AG3120,"Cash","00635U"))</f>
        <v>00631L</v>
      </c>
      <c r="AV3120" s="20">
        <f t="shared" si="1744"/>
        <v>1</v>
      </c>
      <c r="AW3120" s="74" t="str">
        <f t="shared" ref="AW3120:AW3183" si="1762">IF(AC3120&gt;AE3120,"00631L",IF(AC3120&lt;AH3120,"00631L","00635U"))</f>
        <v>00631L</v>
      </c>
      <c r="AX3120" s="20">
        <f t="shared" si="1740"/>
        <v>1</v>
      </c>
      <c r="AY3120" s="20">
        <f t="shared" si="1745"/>
        <v>1</v>
      </c>
      <c r="AZ3120" s="116">
        <v>41781</v>
      </c>
      <c r="BA3120" s="116"/>
      <c r="BB3120" s="20"/>
      <c r="BC3120" s="20"/>
      <c r="BD3120" s="76"/>
      <c r="BE3120" s="77"/>
      <c r="BF3120" s="77"/>
    </row>
    <row r="3121" spans="1:58" s="23" customFormat="1" ht="15.75" customHeight="1" x14ac:dyDescent="0.4">
      <c r="A3121" s="116">
        <v>41779</v>
      </c>
      <c r="B3121" s="112">
        <v>13.05</v>
      </c>
      <c r="C3121" s="112">
        <v>14.4</v>
      </c>
      <c r="D3121" s="112">
        <v>15.15</v>
      </c>
      <c r="E3121" s="112">
        <v>15.85</v>
      </c>
      <c r="F3121" s="112">
        <v>16.350000000000001</v>
      </c>
      <c r="G3121" s="112">
        <v>16.8</v>
      </c>
      <c r="H3121" s="113">
        <v>17.100000000000001</v>
      </c>
      <c r="I3121" s="90">
        <f t="shared" si="1741"/>
        <v>14.4</v>
      </c>
      <c r="J3121" s="90">
        <f t="shared" si="1742"/>
        <v>15.15</v>
      </c>
      <c r="K3121" s="114">
        <v>0</v>
      </c>
      <c r="L3121" s="115">
        <v>4.1666666666666664E-2</v>
      </c>
      <c r="M3121" s="90">
        <v>12.21</v>
      </c>
      <c r="N3121" s="90">
        <v>12.96</v>
      </c>
      <c r="O3121" s="90">
        <v>14.41</v>
      </c>
      <c r="P3121" s="90">
        <v>15.83</v>
      </c>
      <c r="Q3121" s="90">
        <v>17.39</v>
      </c>
      <c r="R3121" s="63">
        <f t="shared" si="1753"/>
        <v>5.07</v>
      </c>
      <c r="S3121" s="64">
        <f t="shared" si="1752"/>
        <v>4.3478260869565293E-2</v>
      </c>
      <c r="T3121" s="65">
        <f t="shared" si="1748"/>
        <v>0.94212962962962965</v>
      </c>
      <c r="U3121" s="65">
        <f t="shared" si="1748"/>
        <v>0.8993754337265788</v>
      </c>
      <c r="V3121" s="65">
        <f t="shared" si="1754"/>
        <v>0.81869867340492741</v>
      </c>
      <c r="W3121" s="65">
        <f t="shared" si="1755"/>
        <v>0.74525589419206439</v>
      </c>
      <c r="X3121" s="61">
        <f t="shared" si="1743"/>
        <v>0.10344827586206894</v>
      </c>
      <c r="Y3121" s="66">
        <f t="shared" si="1756"/>
        <v>7.8864353312302959E-2</v>
      </c>
      <c r="Z3121" s="61">
        <f t="shared" si="1757"/>
        <v>5.2083333333333329E-2</v>
      </c>
      <c r="AA3121" s="67">
        <f t="shared" si="1758"/>
        <v>14.4</v>
      </c>
      <c r="AB3121" s="68">
        <f t="shared" si="1759"/>
        <v>6.9444444444444328E-3</v>
      </c>
      <c r="AC3121" s="69">
        <f t="shared" si="1760"/>
        <v>0.11111111111111106</v>
      </c>
      <c r="AD3121" s="70">
        <f>_xlfn.PERCENTILE.EXC(AC3121:$AC$5675,0.5)</f>
        <v>7.5395114942528929E-2</v>
      </c>
      <c r="AE3121" s="70">
        <f>_xlfn.PERCENTILE.EXC($AC3121:AC$5675,0.35)</f>
        <v>4.1810232507139652E-2</v>
      </c>
      <c r="AF3121" s="71">
        <f t="shared" si="1749"/>
        <v>5.3366365528876414E-2</v>
      </c>
      <c r="AG3121" s="70">
        <f t="shared" si="1750"/>
        <v>-0.16222423828896765</v>
      </c>
      <c r="AH3121" s="70">
        <f t="shared" si="1751"/>
        <v>-0.22340702194780063</v>
      </c>
      <c r="AI3121" s="61" t="str">
        <f t="shared" si="1746"/>
        <v>Short VOL</v>
      </c>
      <c r="AJ3121" s="68" t="str">
        <f t="shared" si="1747"/>
        <v>Short VOL</v>
      </c>
      <c r="AK3121" s="72"/>
      <c r="AL3121" s="73"/>
      <c r="AM3121" s="72"/>
      <c r="AN3121" s="73"/>
      <c r="AO3121" s="74"/>
      <c r="AP3121" s="20"/>
      <c r="AQ3121" s="74"/>
      <c r="AR3121" s="20"/>
      <c r="AS3121" s="74"/>
      <c r="AT3121" s="20"/>
      <c r="AU3121" s="74" t="str">
        <f t="shared" si="1761"/>
        <v>00631L</v>
      </c>
      <c r="AV3121" s="20">
        <f t="shared" si="1744"/>
        <v>1</v>
      </c>
      <c r="AW3121" s="74" t="str">
        <f t="shared" si="1762"/>
        <v>00631L</v>
      </c>
      <c r="AX3121" s="20">
        <f t="shared" si="1740"/>
        <v>1</v>
      </c>
      <c r="AY3121" s="20">
        <f t="shared" si="1745"/>
        <v>1</v>
      </c>
      <c r="AZ3121" s="116">
        <v>41780</v>
      </c>
      <c r="BA3121" s="116"/>
      <c r="BB3121" s="20"/>
      <c r="BC3121" s="20"/>
      <c r="BD3121" s="76"/>
      <c r="BE3121" s="77"/>
      <c r="BF3121" s="77"/>
    </row>
    <row r="3122" spans="1:58" s="23" customFormat="1" ht="15.75" customHeight="1" x14ac:dyDescent="0.4">
      <c r="A3122" s="116">
        <v>41778</v>
      </c>
      <c r="B3122" s="112">
        <v>13</v>
      </c>
      <c r="C3122" s="112">
        <v>14.35</v>
      </c>
      <c r="D3122" s="112">
        <v>15.1</v>
      </c>
      <c r="E3122" s="112">
        <v>15.75</v>
      </c>
      <c r="F3122" s="112">
        <v>16.3</v>
      </c>
      <c r="G3122" s="112">
        <v>16.75</v>
      </c>
      <c r="H3122" s="113">
        <v>17.100000000000001</v>
      </c>
      <c r="I3122" s="90">
        <f t="shared" si="1741"/>
        <v>14.293749999999999</v>
      </c>
      <c r="J3122" s="90">
        <f t="shared" si="1742"/>
        <v>15.06875</v>
      </c>
      <c r="K3122" s="114">
        <v>1</v>
      </c>
      <c r="L3122" s="115">
        <v>4.1666666666666664E-2</v>
      </c>
      <c r="M3122" s="90">
        <v>11.01</v>
      </c>
      <c r="N3122" s="90">
        <v>12.42</v>
      </c>
      <c r="O3122" s="90">
        <v>14.11</v>
      </c>
      <c r="P3122" s="90">
        <v>15.75</v>
      </c>
      <c r="Q3122" s="90">
        <v>17.37</v>
      </c>
      <c r="R3122" s="63">
        <f t="shared" si="1753"/>
        <v>6.43</v>
      </c>
      <c r="S3122" s="64">
        <f t="shared" si="1752"/>
        <v>-1.6077170418006088E-3</v>
      </c>
      <c r="T3122" s="65">
        <f t="shared" si="1748"/>
        <v>0.88647342995169076</v>
      </c>
      <c r="U3122" s="65">
        <f t="shared" si="1748"/>
        <v>0.8802267895109851</v>
      </c>
      <c r="V3122" s="65">
        <f t="shared" si="1754"/>
        <v>0.78857142857142859</v>
      </c>
      <c r="W3122" s="65">
        <f t="shared" si="1755"/>
        <v>0.71502590673575128</v>
      </c>
      <c r="X3122" s="61">
        <f t="shared" si="1743"/>
        <v>0.10384615384615382</v>
      </c>
      <c r="Y3122" s="66">
        <f t="shared" si="1756"/>
        <v>8.5714285714285798E-2</v>
      </c>
      <c r="Z3122" s="61">
        <f t="shared" si="1757"/>
        <v>5.421950153038918E-2</v>
      </c>
      <c r="AA3122" s="67">
        <f t="shared" si="1758"/>
        <v>14.293749999999999</v>
      </c>
      <c r="AB3122" s="68">
        <f t="shared" si="1759"/>
        <v>4.6698872785829314E-2</v>
      </c>
      <c r="AC3122" s="69">
        <f t="shared" si="1760"/>
        <v>0.15086553945249592</v>
      </c>
      <c r="AD3122" s="70">
        <f>_xlfn.PERCENTILE.EXC(AC3122:$AC$5675,0.5)</f>
        <v>7.5322483985079902E-2</v>
      </c>
      <c r="AE3122" s="70">
        <f>_xlfn.PERCENTILE.EXC($AC3122:AC$5675,0.35)</f>
        <v>4.1804423874462912E-2</v>
      </c>
      <c r="AF3122" s="71">
        <f t="shared" si="1749"/>
        <v>5.3224256191916355E-2</v>
      </c>
      <c r="AG3122" s="70">
        <f t="shared" si="1750"/>
        <v>-0.16222423828896765</v>
      </c>
      <c r="AH3122" s="70">
        <f t="shared" si="1751"/>
        <v>-0.22340702194780063</v>
      </c>
      <c r="AI3122" s="61" t="str">
        <f t="shared" si="1746"/>
        <v>Short VOL</v>
      </c>
      <c r="AJ3122" s="68" t="str">
        <f t="shared" si="1747"/>
        <v>Short VOL</v>
      </c>
      <c r="AK3122" s="72"/>
      <c r="AL3122" s="73"/>
      <c r="AM3122" s="72"/>
      <c r="AN3122" s="73"/>
      <c r="AO3122" s="74"/>
      <c r="AP3122" s="20"/>
      <c r="AQ3122" s="74"/>
      <c r="AR3122" s="20"/>
      <c r="AS3122" s="74"/>
      <c r="AT3122" s="20"/>
      <c r="AU3122" s="74" t="str">
        <f t="shared" si="1761"/>
        <v>00631L</v>
      </c>
      <c r="AV3122" s="20">
        <f t="shared" si="1744"/>
        <v>1</v>
      </c>
      <c r="AW3122" s="74" t="str">
        <f t="shared" si="1762"/>
        <v>00631L</v>
      </c>
      <c r="AX3122" s="20">
        <f t="shared" si="1740"/>
        <v>1</v>
      </c>
      <c r="AY3122" s="20">
        <f t="shared" si="1745"/>
        <v>1</v>
      </c>
      <c r="AZ3122" s="116">
        <v>41779</v>
      </c>
      <c r="BA3122" s="116"/>
      <c r="BB3122" s="20"/>
      <c r="BC3122" s="20"/>
      <c r="BD3122" s="76"/>
      <c r="BE3122" s="77"/>
      <c r="BF3122" s="77"/>
    </row>
    <row r="3123" spans="1:58" s="23" customFormat="1" ht="15.75" customHeight="1" x14ac:dyDescent="0.4">
      <c r="A3123" s="116">
        <v>41775</v>
      </c>
      <c r="B3123" s="112">
        <v>13.25</v>
      </c>
      <c r="C3123" s="112">
        <v>14.65</v>
      </c>
      <c r="D3123" s="112">
        <v>15.4</v>
      </c>
      <c r="E3123" s="112">
        <v>16</v>
      </c>
      <c r="F3123" s="112">
        <v>16.55</v>
      </c>
      <c r="G3123" s="112">
        <v>16.95</v>
      </c>
      <c r="H3123" s="113">
        <v>17.3</v>
      </c>
      <c r="I3123" s="90">
        <f t="shared" si="1741"/>
        <v>14.533333333333333</v>
      </c>
      <c r="J3123" s="90">
        <f t="shared" si="1742"/>
        <v>15.3375</v>
      </c>
      <c r="K3123" s="114">
        <v>2</v>
      </c>
      <c r="L3123" s="115">
        <v>4.1666666666666664E-2</v>
      </c>
      <c r="M3123" s="90">
        <v>11</v>
      </c>
      <c r="N3123" s="90">
        <v>12.44</v>
      </c>
      <c r="O3123" s="90">
        <v>14.33</v>
      </c>
      <c r="P3123" s="90">
        <v>15.93</v>
      </c>
      <c r="Q3123" s="90">
        <v>17.57</v>
      </c>
      <c r="R3123" s="63">
        <f t="shared" si="1753"/>
        <v>6.82</v>
      </c>
      <c r="S3123" s="64">
        <f t="shared" si="1752"/>
        <v>-5.5429005315110129E-2</v>
      </c>
      <c r="T3123" s="65">
        <f t="shared" si="1748"/>
        <v>0.88424437299035374</v>
      </c>
      <c r="U3123" s="65">
        <f t="shared" si="1748"/>
        <v>0.86810886252616881</v>
      </c>
      <c r="V3123" s="65">
        <f t="shared" si="1754"/>
        <v>0.78091650973006899</v>
      </c>
      <c r="W3123" s="65">
        <f t="shared" si="1755"/>
        <v>0.70802504268639721</v>
      </c>
      <c r="X3123" s="61">
        <f t="shared" si="1743"/>
        <v>0.1056603773584906</v>
      </c>
      <c r="Y3123" s="66">
        <f t="shared" si="1756"/>
        <v>8.1250000000000044E-2</v>
      </c>
      <c r="Z3123" s="61">
        <f t="shared" si="1757"/>
        <v>5.5332568807339486E-2</v>
      </c>
      <c r="AA3123" s="67">
        <f t="shared" si="1758"/>
        <v>14.533333333333333</v>
      </c>
      <c r="AB3123" s="68">
        <f t="shared" si="1759"/>
        <v>6.5112540192926088E-2</v>
      </c>
      <c r="AC3123" s="69">
        <f t="shared" si="1760"/>
        <v>0.16827438370846734</v>
      </c>
      <c r="AD3123" s="70">
        <f>_xlfn.PERCENTILE.EXC(AC3123:$AC$5675,0.5)</f>
        <v>7.5249853027630889E-2</v>
      </c>
      <c r="AE3123" s="70">
        <f>_xlfn.PERCENTILE.EXC($AC3123:AC$5675,0.35)</f>
        <v>4.1784864516362659E-2</v>
      </c>
      <c r="AF3123" s="71">
        <f t="shared" si="1749"/>
        <v>5.3205191267168682E-2</v>
      </c>
      <c r="AG3123" s="70">
        <f t="shared" si="1750"/>
        <v>-0.16222423828896765</v>
      </c>
      <c r="AH3123" s="70">
        <f t="shared" si="1751"/>
        <v>-0.22340702194780063</v>
      </c>
      <c r="AI3123" s="61" t="str">
        <f t="shared" si="1746"/>
        <v>Short VOL</v>
      </c>
      <c r="AJ3123" s="68" t="str">
        <f t="shared" si="1747"/>
        <v>Short VOL</v>
      </c>
      <c r="AK3123" s="72"/>
      <c r="AL3123" s="73"/>
      <c r="AM3123" s="72"/>
      <c r="AN3123" s="73"/>
      <c r="AO3123" s="74"/>
      <c r="AP3123" s="20"/>
      <c r="AQ3123" s="74"/>
      <c r="AR3123" s="20"/>
      <c r="AS3123" s="74"/>
      <c r="AT3123" s="20"/>
      <c r="AU3123" s="74" t="str">
        <f t="shared" si="1761"/>
        <v>00631L</v>
      </c>
      <c r="AV3123" s="20">
        <f t="shared" si="1744"/>
        <v>1</v>
      </c>
      <c r="AW3123" s="74" t="str">
        <f t="shared" si="1762"/>
        <v>00631L</v>
      </c>
      <c r="AX3123" s="20">
        <f t="shared" si="1740"/>
        <v>1</v>
      </c>
      <c r="AY3123" s="20">
        <f t="shared" si="1745"/>
        <v>1</v>
      </c>
      <c r="AZ3123" s="116">
        <v>41778</v>
      </c>
      <c r="BA3123" s="116"/>
      <c r="BB3123" s="20"/>
      <c r="BC3123" s="20"/>
      <c r="BD3123" s="76"/>
      <c r="BE3123" s="77"/>
      <c r="BF3123" s="77"/>
    </row>
    <row r="3124" spans="1:58" s="23" customFormat="1" ht="15.75" customHeight="1" x14ac:dyDescent="0.4">
      <c r="A3124" s="116">
        <v>41774</v>
      </c>
      <c r="B3124" s="112">
        <v>13.7</v>
      </c>
      <c r="C3124" s="112">
        <v>14.9</v>
      </c>
      <c r="D3124" s="112">
        <v>15.55</v>
      </c>
      <c r="E3124" s="112">
        <v>16.149999999999999</v>
      </c>
      <c r="F3124" s="112">
        <v>16.649999999999999</v>
      </c>
      <c r="G3124" s="112">
        <v>17.100000000000001</v>
      </c>
      <c r="H3124" s="113">
        <v>17.399999999999999</v>
      </c>
      <c r="I3124" s="90">
        <f t="shared" si="1741"/>
        <v>14.75</v>
      </c>
      <c r="J3124" s="90">
        <f t="shared" si="1742"/>
        <v>15.46875</v>
      </c>
      <c r="K3124" s="114">
        <v>3</v>
      </c>
      <c r="L3124" s="115">
        <v>4.1666666666666664E-2</v>
      </c>
      <c r="M3124" s="90">
        <v>13.35</v>
      </c>
      <c r="N3124" s="90">
        <v>13.17</v>
      </c>
      <c r="O3124" s="90">
        <v>14.86</v>
      </c>
      <c r="P3124" s="90">
        <v>16.350000000000001</v>
      </c>
      <c r="Q3124" s="90">
        <v>17.91</v>
      </c>
      <c r="R3124" s="63">
        <f t="shared" si="1753"/>
        <v>4.6900000000000013</v>
      </c>
      <c r="S3124" s="64">
        <f t="shared" si="1752"/>
        <v>8.2169268693508629E-2</v>
      </c>
      <c r="T3124" s="65">
        <f t="shared" si="1748"/>
        <v>1.0136674259681093</v>
      </c>
      <c r="U3124" s="65">
        <f t="shared" si="1748"/>
        <v>0.8862718707940781</v>
      </c>
      <c r="V3124" s="65">
        <f t="shared" si="1754"/>
        <v>0.80550458715596318</v>
      </c>
      <c r="W3124" s="65">
        <f t="shared" si="1755"/>
        <v>0.73534338358458962</v>
      </c>
      <c r="X3124" s="61">
        <f t="shared" si="1743"/>
        <v>8.7591240875912496E-2</v>
      </c>
      <c r="Y3124" s="66">
        <f t="shared" si="1756"/>
        <v>7.7399380804953566E-2</v>
      </c>
      <c r="Z3124" s="61">
        <f t="shared" si="1757"/>
        <v>4.8728813559322036E-2</v>
      </c>
      <c r="AA3124" s="67">
        <f t="shared" si="1758"/>
        <v>14.75</v>
      </c>
      <c r="AB3124" s="68">
        <f t="shared" si="1759"/>
        <v>4.0242976461655228E-2</v>
      </c>
      <c r="AC3124" s="69">
        <f t="shared" si="1760"/>
        <v>0.1199696279422931</v>
      </c>
      <c r="AD3124" s="70">
        <f>_xlfn.PERCENTILE.EXC(AC3124:$AC$5675,0.5)</f>
        <v>7.5179751075218959E-2</v>
      </c>
      <c r="AE3124" s="70">
        <f>_xlfn.PERCENTILE.EXC($AC3124:AC$5675,0.35)</f>
        <v>4.1730928344703641E-2</v>
      </c>
      <c r="AF3124" s="71">
        <f t="shared" si="1749"/>
        <v>5.301391830173887E-2</v>
      </c>
      <c r="AG3124" s="70">
        <f t="shared" si="1750"/>
        <v>-0.16222423828896765</v>
      </c>
      <c r="AH3124" s="70">
        <f t="shared" si="1751"/>
        <v>-0.22340702194780063</v>
      </c>
      <c r="AI3124" s="61" t="str">
        <f t="shared" si="1746"/>
        <v>Short VOL</v>
      </c>
      <c r="AJ3124" s="68" t="str">
        <f t="shared" si="1747"/>
        <v>Short VOL</v>
      </c>
      <c r="AK3124" s="72"/>
      <c r="AL3124" s="73"/>
      <c r="AM3124" s="72"/>
      <c r="AN3124" s="73"/>
      <c r="AO3124" s="74"/>
      <c r="AP3124" s="20"/>
      <c r="AQ3124" s="74"/>
      <c r="AR3124" s="20"/>
      <c r="AS3124" s="74"/>
      <c r="AT3124" s="20"/>
      <c r="AU3124" s="74" t="str">
        <f t="shared" si="1761"/>
        <v>00631L</v>
      </c>
      <c r="AV3124" s="20">
        <f t="shared" si="1744"/>
        <v>1</v>
      </c>
      <c r="AW3124" s="74" t="str">
        <f t="shared" si="1762"/>
        <v>00631L</v>
      </c>
      <c r="AX3124" s="20">
        <f t="shared" si="1740"/>
        <v>1</v>
      </c>
      <c r="AY3124" s="20">
        <f t="shared" si="1745"/>
        <v>1</v>
      </c>
      <c r="AZ3124" s="116">
        <v>41775</v>
      </c>
      <c r="BA3124" s="116"/>
      <c r="BB3124" s="20"/>
      <c r="BC3124" s="20"/>
      <c r="BD3124" s="76"/>
      <c r="BE3124" s="77"/>
      <c r="BF3124" s="77"/>
    </row>
    <row r="3125" spans="1:58" s="23" customFormat="1" ht="15.75" customHeight="1" x14ac:dyDescent="0.4">
      <c r="A3125" s="116">
        <v>41773</v>
      </c>
      <c r="B3125" s="112">
        <v>13.25</v>
      </c>
      <c r="C3125" s="112">
        <v>14.75</v>
      </c>
      <c r="D3125" s="112">
        <v>15.45</v>
      </c>
      <c r="E3125" s="112">
        <v>16.100000000000001</v>
      </c>
      <c r="F3125" s="112">
        <v>16.649999999999999</v>
      </c>
      <c r="G3125" s="112">
        <v>17.100000000000001</v>
      </c>
      <c r="H3125" s="113">
        <v>17.350000000000001</v>
      </c>
      <c r="I3125" s="90">
        <f t="shared" si="1741"/>
        <v>14.5</v>
      </c>
      <c r="J3125" s="90">
        <f t="shared" si="1742"/>
        <v>15.333333333333332</v>
      </c>
      <c r="K3125" s="114">
        <v>4</v>
      </c>
      <c r="L3125" s="115">
        <v>4.1666666666666664E-2</v>
      </c>
      <c r="M3125" s="90">
        <v>11.16</v>
      </c>
      <c r="N3125" s="90">
        <v>12.17</v>
      </c>
      <c r="O3125" s="90">
        <v>14.18</v>
      </c>
      <c r="P3125" s="90">
        <v>15.93</v>
      </c>
      <c r="Q3125" s="90">
        <v>17.75</v>
      </c>
      <c r="R3125" s="63">
        <f t="shared" si="1753"/>
        <v>6.7800000000000011</v>
      </c>
      <c r="S3125" s="64">
        <f t="shared" si="1752"/>
        <v>3.2976092333057826E-3</v>
      </c>
      <c r="T3125" s="65">
        <f t="shared" si="1748"/>
        <v>0.91700903861955629</v>
      </c>
      <c r="U3125" s="65">
        <f t="shared" si="1748"/>
        <v>0.85825105782792666</v>
      </c>
      <c r="V3125" s="65">
        <f t="shared" si="1754"/>
        <v>0.76396735718769615</v>
      </c>
      <c r="W3125" s="65">
        <f t="shared" si="1755"/>
        <v>0.68563380281690145</v>
      </c>
      <c r="X3125" s="61">
        <f t="shared" si="1743"/>
        <v>0.11320754716981132</v>
      </c>
      <c r="Y3125" s="66">
        <f t="shared" si="1756"/>
        <v>7.7639751552795025E-2</v>
      </c>
      <c r="Z3125" s="61">
        <f t="shared" si="1757"/>
        <v>5.7471264367816008E-2</v>
      </c>
      <c r="AA3125" s="67">
        <f t="shared" si="1758"/>
        <v>14.5</v>
      </c>
      <c r="AB3125" s="68">
        <f t="shared" si="1759"/>
        <v>8.8742810188989329E-2</v>
      </c>
      <c r="AC3125" s="69">
        <f t="shared" si="1760"/>
        <v>0.19145439605587511</v>
      </c>
      <c r="AD3125" s="70">
        <f>_xlfn.PERCENTILE.EXC(AC3125:$AC$5675,0.5)</f>
        <v>7.5109649122807015E-2</v>
      </c>
      <c r="AE3125" s="70">
        <f>_xlfn.PERCENTILE.EXC($AC3125:AC$5675,0.35)</f>
        <v>4.1676992173044623E-2</v>
      </c>
      <c r="AF3125" s="71">
        <f t="shared" si="1749"/>
        <v>5.271367834628355E-2</v>
      </c>
      <c r="AG3125" s="70">
        <f t="shared" si="1750"/>
        <v>-0.16222423828896765</v>
      </c>
      <c r="AH3125" s="70">
        <f t="shared" si="1751"/>
        <v>-0.22340702194780063</v>
      </c>
      <c r="AI3125" s="61" t="str">
        <f t="shared" si="1746"/>
        <v>Short VOL</v>
      </c>
      <c r="AJ3125" s="68" t="str">
        <f t="shared" si="1747"/>
        <v>Short VOL</v>
      </c>
      <c r="AK3125" s="72"/>
      <c r="AL3125" s="73"/>
      <c r="AM3125" s="72"/>
      <c r="AN3125" s="73"/>
      <c r="AO3125" s="74"/>
      <c r="AP3125" s="20"/>
      <c r="AQ3125" s="74"/>
      <c r="AR3125" s="20"/>
      <c r="AS3125" s="74"/>
      <c r="AT3125" s="20"/>
      <c r="AU3125" s="74" t="str">
        <f t="shared" si="1761"/>
        <v>00631L</v>
      </c>
      <c r="AV3125" s="20">
        <f t="shared" si="1744"/>
        <v>1</v>
      </c>
      <c r="AW3125" s="74" t="str">
        <f t="shared" si="1762"/>
        <v>00631L</v>
      </c>
      <c r="AX3125" s="20">
        <f t="shared" ref="AX3125:AX3188" si="1763">IF(AW3125="00631L",1,0)</f>
        <v>1</v>
      </c>
      <c r="AY3125" s="20">
        <f t="shared" si="1745"/>
        <v>1</v>
      </c>
      <c r="AZ3125" s="116">
        <v>41774</v>
      </c>
      <c r="BA3125" s="116"/>
      <c r="BB3125" s="20"/>
      <c r="BC3125" s="20"/>
      <c r="BD3125" s="76"/>
      <c r="BE3125" s="77"/>
      <c r="BF3125" s="77"/>
    </row>
    <row r="3126" spans="1:58" s="23" customFormat="1" ht="15.75" customHeight="1" x14ac:dyDescent="0.4">
      <c r="A3126" s="116">
        <v>41772</v>
      </c>
      <c r="B3126" s="112">
        <v>13.5</v>
      </c>
      <c r="C3126" s="112">
        <v>14.85</v>
      </c>
      <c r="D3126" s="112">
        <v>15.5</v>
      </c>
      <c r="E3126" s="112">
        <v>16.05</v>
      </c>
      <c r="F3126" s="112">
        <v>16.600000000000001</v>
      </c>
      <c r="G3126" s="112">
        <v>17</v>
      </c>
      <c r="H3126" s="113">
        <v>17.3</v>
      </c>
      <c r="I3126" s="90">
        <f t="shared" ref="I3126:I3189" si="1764">C3126-((C3126-B3126)*K3126*L3126)</f>
        <v>14.56875</v>
      </c>
      <c r="J3126" s="90">
        <f t="shared" ref="J3126:J3189" si="1765">D3126-((D3126-C3126)*K3126*L3126)</f>
        <v>15.364583333333334</v>
      </c>
      <c r="K3126" s="114">
        <v>5</v>
      </c>
      <c r="L3126" s="115">
        <v>4.1666666666666664E-2</v>
      </c>
      <c r="M3126" s="90">
        <v>10.75</v>
      </c>
      <c r="N3126" s="90">
        <v>12.13</v>
      </c>
      <c r="O3126" s="90">
        <v>14.04</v>
      </c>
      <c r="P3126" s="90">
        <v>15.72</v>
      </c>
      <c r="Q3126" s="90">
        <v>17.45</v>
      </c>
      <c r="R3126" s="63">
        <f t="shared" si="1753"/>
        <v>6.8799999999999955</v>
      </c>
      <c r="S3126" s="64">
        <f t="shared" si="1752"/>
        <v>-8.1766148814390541E-3</v>
      </c>
      <c r="T3126" s="65">
        <f t="shared" si="1748"/>
        <v>0.88623248145094802</v>
      </c>
      <c r="U3126" s="65">
        <f t="shared" si="1748"/>
        <v>0.86396011396011407</v>
      </c>
      <c r="V3126" s="65">
        <f t="shared" si="1754"/>
        <v>0.77162849872773542</v>
      </c>
      <c r="W3126" s="65">
        <f t="shared" si="1755"/>
        <v>0.69512893982808033</v>
      </c>
      <c r="X3126" s="61">
        <f t="shared" si="1743"/>
        <v>9.9999999999999978E-2</v>
      </c>
      <c r="Y3126" s="66">
        <f t="shared" si="1756"/>
        <v>7.7881619937694699E-2</v>
      </c>
      <c r="Z3126" s="61">
        <f t="shared" si="1757"/>
        <v>5.4626054626054694E-2</v>
      </c>
      <c r="AA3126" s="67">
        <f t="shared" si="1758"/>
        <v>14.568750000000001</v>
      </c>
      <c r="AB3126" s="68">
        <f t="shared" si="1759"/>
        <v>0.11294311624072541</v>
      </c>
      <c r="AC3126" s="69">
        <f t="shared" si="1760"/>
        <v>0.20105111294311628</v>
      </c>
      <c r="AD3126" s="70">
        <f>_xlfn.PERCENTILE.EXC(AC3126:$AC$5675,0.5)</f>
        <v>7.4939103663066525E-2</v>
      </c>
      <c r="AE3126" s="70">
        <f>_xlfn.PERCENTILE.EXC($AC3126:AC$5675,0.35)</f>
        <v>4.1621590910739768E-2</v>
      </c>
      <c r="AF3126" s="71">
        <f t="shared" si="1749"/>
        <v>5.2337056303549699E-2</v>
      </c>
      <c r="AG3126" s="70">
        <f t="shared" si="1750"/>
        <v>-0.16222423828896765</v>
      </c>
      <c r="AH3126" s="70">
        <f t="shared" si="1751"/>
        <v>-0.22340702194780063</v>
      </c>
      <c r="AI3126" s="61" t="str">
        <f t="shared" si="1746"/>
        <v>Short VOL</v>
      </c>
      <c r="AJ3126" s="68" t="str">
        <f t="shared" si="1747"/>
        <v>Short VOL</v>
      </c>
      <c r="AK3126" s="72"/>
      <c r="AL3126" s="73"/>
      <c r="AM3126" s="72"/>
      <c r="AN3126" s="73"/>
      <c r="AO3126" s="74"/>
      <c r="AP3126" s="20"/>
      <c r="AQ3126" s="74"/>
      <c r="AR3126" s="20"/>
      <c r="AS3126" s="74"/>
      <c r="AT3126" s="20"/>
      <c r="AU3126" s="74" t="str">
        <f t="shared" si="1761"/>
        <v>00631L</v>
      </c>
      <c r="AV3126" s="20">
        <f t="shared" si="1744"/>
        <v>1</v>
      </c>
      <c r="AW3126" s="74" t="str">
        <f t="shared" si="1762"/>
        <v>00631L</v>
      </c>
      <c r="AX3126" s="20">
        <f t="shared" si="1763"/>
        <v>1</v>
      </c>
      <c r="AY3126" s="20">
        <f t="shared" si="1745"/>
        <v>1</v>
      </c>
      <c r="AZ3126" s="116">
        <v>41773</v>
      </c>
      <c r="BA3126" s="116"/>
      <c r="BB3126" s="20"/>
      <c r="BC3126" s="20"/>
      <c r="BD3126" s="76"/>
      <c r="BE3126" s="77"/>
      <c r="BF3126" s="77"/>
    </row>
    <row r="3127" spans="1:58" s="23" customFormat="1" ht="15.75" customHeight="1" x14ac:dyDescent="0.4">
      <c r="A3127" s="116">
        <v>41771</v>
      </c>
      <c r="B3127" s="112">
        <v>13.5</v>
      </c>
      <c r="C3127" s="112">
        <v>14.8</v>
      </c>
      <c r="D3127" s="112">
        <v>15.45</v>
      </c>
      <c r="E3127" s="112">
        <v>16.05</v>
      </c>
      <c r="F3127" s="112">
        <v>16.600000000000001</v>
      </c>
      <c r="G3127" s="112">
        <v>17</v>
      </c>
      <c r="H3127" s="113">
        <v>17.25</v>
      </c>
      <c r="I3127" s="90">
        <f t="shared" si="1764"/>
        <v>14.475000000000001</v>
      </c>
      <c r="J3127" s="90">
        <f t="shared" si="1765"/>
        <v>15.2875</v>
      </c>
      <c r="K3127" s="114">
        <v>6</v>
      </c>
      <c r="L3127" s="115">
        <v>4.1666666666666664E-2</v>
      </c>
      <c r="M3127" s="90">
        <v>11.2</v>
      </c>
      <c r="N3127" s="90">
        <v>12.23</v>
      </c>
      <c r="O3127" s="90">
        <v>13.88</v>
      </c>
      <c r="P3127" s="90">
        <v>15.64</v>
      </c>
      <c r="Q3127" s="90">
        <v>17.38</v>
      </c>
      <c r="R3127" s="63">
        <f t="shared" si="1753"/>
        <v>6.0900000000000034</v>
      </c>
      <c r="S3127" s="64">
        <f t="shared" si="1752"/>
        <v>-5.3405572755417921E-2</v>
      </c>
      <c r="T3127" s="65">
        <f t="shared" si="1748"/>
        <v>0.91578086672117731</v>
      </c>
      <c r="U3127" s="65">
        <f t="shared" si="1748"/>
        <v>0.88112391930835732</v>
      </c>
      <c r="V3127" s="65">
        <f t="shared" si="1754"/>
        <v>0.78196930946291565</v>
      </c>
      <c r="W3127" s="65">
        <f t="shared" si="1755"/>
        <v>0.7036823935558113</v>
      </c>
      <c r="X3127" s="61">
        <f t="shared" si="1743"/>
        <v>9.6296296296296352E-2</v>
      </c>
      <c r="Y3127" s="66">
        <f t="shared" si="1756"/>
        <v>7.4766355140186869E-2</v>
      </c>
      <c r="Z3127" s="61">
        <f t="shared" si="1757"/>
        <v>5.6131260794473101E-2</v>
      </c>
      <c r="AA3127" s="67">
        <f t="shared" si="1758"/>
        <v>14.475000000000001</v>
      </c>
      <c r="AB3127" s="68">
        <f t="shared" si="1759"/>
        <v>0.10384300899427633</v>
      </c>
      <c r="AC3127" s="69">
        <f t="shared" si="1760"/>
        <v>0.1835650040883075</v>
      </c>
      <c r="AD3127" s="70">
        <f>_xlfn.PERCENTILE.EXC(AC3127:$AC$5675,0.5)</f>
        <v>7.4768558203326035E-2</v>
      </c>
      <c r="AE3127" s="70">
        <f>_xlfn.PERCENTILE.EXC($AC3127:AC$5675,0.35)</f>
        <v>4.1564236194240475E-2</v>
      </c>
      <c r="AF3127" s="71">
        <f t="shared" si="1749"/>
        <v>5.1749439618940893E-2</v>
      </c>
      <c r="AG3127" s="70">
        <f t="shared" si="1750"/>
        <v>-0.16431630629898109</v>
      </c>
      <c r="AH3127" s="70">
        <f t="shared" si="1751"/>
        <v>-0.22341787044101308</v>
      </c>
      <c r="AI3127" s="61" t="str">
        <f t="shared" si="1746"/>
        <v>Short VOL</v>
      </c>
      <c r="AJ3127" s="68" t="str">
        <f t="shared" si="1747"/>
        <v>Short VOL</v>
      </c>
      <c r="AK3127" s="72"/>
      <c r="AL3127" s="73"/>
      <c r="AM3127" s="72"/>
      <c r="AN3127" s="73"/>
      <c r="AO3127" s="74"/>
      <c r="AP3127" s="20"/>
      <c r="AQ3127" s="74"/>
      <c r="AR3127" s="20"/>
      <c r="AS3127" s="74"/>
      <c r="AT3127" s="20"/>
      <c r="AU3127" s="74" t="str">
        <f t="shared" si="1761"/>
        <v>00631L</v>
      </c>
      <c r="AV3127" s="20">
        <f t="shared" si="1744"/>
        <v>1</v>
      </c>
      <c r="AW3127" s="74" t="str">
        <f t="shared" si="1762"/>
        <v>00631L</v>
      </c>
      <c r="AX3127" s="20">
        <f t="shared" si="1763"/>
        <v>1</v>
      </c>
      <c r="AY3127" s="20">
        <f t="shared" si="1745"/>
        <v>1</v>
      </c>
      <c r="AZ3127" s="116">
        <v>41772</v>
      </c>
      <c r="BA3127" s="116"/>
      <c r="BB3127" s="20"/>
      <c r="BC3127" s="20"/>
      <c r="BD3127" s="76"/>
      <c r="BE3127" s="77"/>
      <c r="BF3127" s="77"/>
    </row>
    <row r="3128" spans="1:58" s="23" customFormat="1" ht="15.75" customHeight="1" x14ac:dyDescent="0.4">
      <c r="A3128" s="116">
        <v>41768</v>
      </c>
      <c r="B3128" s="112">
        <v>14.05</v>
      </c>
      <c r="C3128" s="112">
        <v>15.2</v>
      </c>
      <c r="D3128" s="112">
        <v>15.75</v>
      </c>
      <c r="E3128" s="112">
        <v>16.3</v>
      </c>
      <c r="F3128" s="112">
        <v>16.75</v>
      </c>
      <c r="G3128" s="112">
        <v>17.149999999999999</v>
      </c>
      <c r="H3128" s="113">
        <v>17.45</v>
      </c>
      <c r="I3128" s="90">
        <f t="shared" si="1764"/>
        <v>14.864583333333332</v>
      </c>
      <c r="J3128" s="90">
        <f t="shared" si="1765"/>
        <v>15.589583333333334</v>
      </c>
      <c r="K3128" s="114">
        <v>7</v>
      </c>
      <c r="L3128" s="115">
        <v>4.1666666666666664E-2</v>
      </c>
      <c r="M3128" s="90">
        <v>11.17</v>
      </c>
      <c r="N3128" s="90">
        <v>12.92</v>
      </c>
      <c r="O3128" s="90">
        <v>14.38</v>
      </c>
      <c r="P3128" s="90">
        <v>15.99</v>
      </c>
      <c r="Q3128" s="90">
        <v>17.649999999999999</v>
      </c>
      <c r="R3128" s="63">
        <f t="shared" si="1753"/>
        <v>6.2800000000000011</v>
      </c>
      <c r="S3128" s="64">
        <f t="shared" si="1752"/>
        <v>-3.7974683544303785E-2</v>
      </c>
      <c r="T3128" s="65">
        <f t="shared" si="1748"/>
        <v>0.86455108359133126</v>
      </c>
      <c r="U3128" s="65">
        <f t="shared" si="1748"/>
        <v>0.89847009735744088</v>
      </c>
      <c r="V3128" s="65">
        <f t="shared" si="1754"/>
        <v>0.80800500312695434</v>
      </c>
      <c r="W3128" s="65">
        <f t="shared" si="1755"/>
        <v>0.73201133144475927</v>
      </c>
      <c r="X3128" s="61">
        <f t="shared" si="1743"/>
        <v>8.1850533807829071E-2</v>
      </c>
      <c r="Y3128" s="66">
        <f t="shared" si="1756"/>
        <v>7.0552147239263716E-2</v>
      </c>
      <c r="Z3128" s="61">
        <f t="shared" si="1757"/>
        <v>4.877365101611783E-2</v>
      </c>
      <c r="AA3128" s="67">
        <f t="shared" si="1758"/>
        <v>14.864583333333334</v>
      </c>
      <c r="AB3128" s="68">
        <f t="shared" si="1759"/>
        <v>8.7461300309597589E-2</v>
      </c>
      <c r="AC3128" s="69">
        <f t="shared" si="1760"/>
        <v>0.15050954592363266</v>
      </c>
      <c r="AD3128" s="70">
        <f>_xlfn.PERCENTILE.EXC(AC3128:$AC$5675,0.5)</f>
        <v>7.4734876711224862E-2</v>
      </c>
      <c r="AE3128" s="70">
        <f>_xlfn.PERCENTILE.EXC($AC3128:AC$5675,0.35)</f>
        <v>4.1506881477741168E-2</v>
      </c>
      <c r="AF3128" s="71">
        <f t="shared" si="1749"/>
        <v>5.1397004947690388E-2</v>
      </c>
      <c r="AG3128" s="70">
        <f t="shared" si="1750"/>
        <v>-0.16431630629898109</v>
      </c>
      <c r="AH3128" s="70">
        <f t="shared" si="1751"/>
        <v>-0.22341787044101308</v>
      </c>
      <c r="AI3128" s="61" t="str">
        <f t="shared" si="1746"/>
        <v>Short VOL</v>
      </c>
      <c r="AJ3128" s="68" t="str">
        <f t="shared" si="1747"/>
        <v>Short VOL</v>
      </c>
      <c r="AK3128" s="72"/>
      <c r="AL3128" s="73"/>
      <c r="AM3128" s="72"/>
      <c r="AN3128" s="73"/>
      <c r="AO3128" s="74"/>
      <c r="AP3128" s="20"/>
      <c r="AQ3128" s="74"/>
      <c r="AR3128" s="20"/>
      <c r="AS3128" s="74"/>
      <c r="AT3128" s="20"/>
      <c r="AU3128" s="74" t="str">
        <f t="shared" si="1761"/>
        <v>00631L</v>
      </c>
      <c r="AV3128" s="20">
        <f t="shared" si="1744"/>
        <v>1</v>
      </c>
      <c r="AW3128" s="74" t="str">
        <f t="shared" si="1762"/>
        <v>00631L</v>
      </c>
      <c r="AX3128" s="20">
        <f t="shared" si="1763"/>
        <v>1</v>
      </c>
      <c r="AY3128" s="20">
        <f t="shared" si="1745"/>
        <v>1</v>
      </c>
      <c r="AZ3128" s="116">
        <v>41771</v>
      </c>
      <c r="BA3128" s="116"/>
      <c r="BB3128" s="20"/>
      <c r="BC3128" s="20"/>
      <c r="BD3128" s="76"/>
      <c r="BE3128" s="77"/>
      <c r="BF3128" s="77"/>
    </row>
    <row r="3129" spans="1:58" s="23" customFormat="1" ht="15.75" customHeight="1" x14ac:dyDescent="0.4">
      <c r="A3129" s="116">
        <v>41767</v>
      </c>
      <c r="B3129" s="112">
        <v>14.45</v>
      </c>
      <c r="C3129" s="112">
        <v>15.45</v>
      </c>
      <c r="D3129" s="112">
        <v>16</v>
      </c>
      <c r="E3129" s="112">
        <v>16.5</v>
      </c>
      <c r="F3129" s="112">
        <v>17</v>
      </c>
      <c r="G3129" s="112">
        <v>17.399999999999999</v>
      </c>
      <c r="H3129" s="113">
        <v>17.7</v>
      </c>
      <c r="I3129" s="90">
        <f t="shared" si="1764"/>
        <v>15.116666666666665</v>
      </c>
      <c r="J3129" s="90">
        <f t="shared" si="1765"/>
        <v>15.816666666666666</v>
      </c>
      <c r="K3129" s="114">
        <v>8</v>
      </c>
      <c r="L3129" s="115">
        <v>4.1666666666666664E-2</v>
      </c>
      <c r="M3129" s="90">
        <v>12.51</v>
      </c>
      <c r="N3129" s="90">
        <v>13.43</v>
      </c>
      <c r="O3129" s="90">
        <v>14.58</v>
      </c>
      <c r="P3129" s="90">
        <v>16.16</v>
      </c>
      <c r="Q3129" s="90">
        <v>17.809999999999999</v>
      </c>
      <c r="R3129" s="63">
        <f t="shared" si="1753"/>
        <v>4.8000000000000043</v>
      </c>
      <c r="S3129" s="64">
        <f t="shared" si="1752"/>
        <v>2.2388059701492062E-3</v>
      </c>
      <c r="T3129" s="65">
        <f t="shared" si="1748"/>
        <v>0.93149664929262843</v>
      </c>
      <c r="U3129" s="65">
        <f t="shared" si="1748"/>
        <v>0.92112482853223587</v>
      </c>
      <c r="V3129" s="65">
        <f t="shared" si="1754"/>
        <v>0.83106435643564358</v>
      </c>
      <c r="W3129" s="65">
        <f t="shared" si="1755"/>
        <v>0.75407074677147679</v>
      </c>
      <c r="X3129" s="61">
        <f t="shared" si="1743"/>
        <v>6.9204152249134954E-2</v>
      </c>
      <c r="Y3129" s="66">
        <f t="shared" si="1756"/>
        <v>7.2727272727272682E-2</v>
      </c>
      <c r="Z3129" s="61">
        <f t="shared" si="1757"/>
        <v>4.6306504961411317E-2</v>
      </c>
      <c r="AA3129" s="67">
        <f t="shared" si="1758"/>
        <v>15.116666666666667</v>
      </c>
      <c r="AB3129" s="68">
        <f t="shared" si="1759"/>
        <v>7.5949367088607569E-2</v>
      </c>
      <c r="AC3129" s="69">
        <f t="shared" si="1760"/>
        <v>0.12558947629684791</v>
      </c>
      <c r="AD3129" s="70">
        <f>_xlfn.PERCENTILE.EXC(AC3129:$AC$5675,0.5)</f>
        <v>7.4701195219123689E-2</v>
      </c>
      <c r="AE3129" s="70">
        <f>_xlfn.PERCENTILE.EXC($AC3129:AC$5675,0.35)</f>
        <v>4.1461463976662699E-2</v>
      </c>
      <c r="AF3129" s="71">
        <f t="shared" si="1749"/>
        <v>5.1273188315589524E-2</v>
      </c>
      <c r="AG3129" s="70">
        <f t="shared" si="1750"/>
        <v>-0.16431630629898109</v>
      </c>
      <c r="AH3129" s="70">
        <f t="shared" si="1751"/>
        <v>-0.22341787044101308</v>
      </c>
      <c r="AI3129" s="61" t="str">
        <f t="shared" si="1746"/>
        <v>Short VOL</v>
      </c>
      <c r="AJ3129" s="68" t="str">
        <f t="shared" si="1747"/>
        <v>Short VOL</v>
      </c>
      <c r="AK3129" s="72"/>
      <c r="AL3129" s="73"/>
      <c r="AM3129" s="72"/>
      <c r="AN3129" s="73"/>
      <c r="AO3129" s="74"/>
      <c r="AP3129" s="20"/>
      <c r="AQ3129" s="74"/>
      <c r="AR3129" s="20"/>
      <c r="AS3129" s="74"/>
      <c r="AT3129" s="20"/>
      <c r="AU3129" s="74" t="str">
        <f t="shared" si="1761"/>
        <v>00631L</v>
      </c>
      <c r="AV3129" s="20">
        <f t="shared" si="1744"/>
        <v>1</v>
      </c>
      <c r="AW3129" s="74" t="str">
        <f t="shared" si="1762"/>
        <v>00631L</v>
      </c>
      <c r="AX3129" s="20">
        <f t="shared" si="1763"/>
        <v>1</v>
      </c>
      <c r="AY3129" s="20">
        <f t="shared" si="1745"/>
        <v>1</v>
      </c>
      <c r="AZ3129" s="116">
        <v>41768</v>
      </c>
      <c r="BA3129" s="116"/>
      <c r="BB3129" s="20"/>
      <c r="BC3129" s="20"/>
      <c r="BD3129" s="76"/>
      <c r="BE3129" s="77"/>
      <c r="BF3129" s="77"/>
    </row>
    <row r="3130" spans="1:58" s="23" customFormat="1" ht="15.75" customHeight="1" x14ac:dyDescent="0.4">
      <c r="A3130" s="116">
        <v>41766</v>
      </c>
      <c r="B3130" s="112">
        <v>14.4</v>
      </c>
      <c r="C3130" s="112">
        <v>15.45</v>
      </c>
      <c r="D3130" s="112">
        <v>16</v>
      </c>
      <c r="E3130" s="112">
        <v>16.5</v>
      </c>
      <c r="F3130" s="112">
        <v>17</v>
      </c>
      <c r="G3130" s="112">
        <v>17.399999999999999</v>
      </c>
      <c r="H3130" s="113">
        <v>17.7</v>
      </c>
      <c r="I3130" s="90">
        <f t="shared" si="1764"/>
        <v>15.05625</v>
      </c>
      <c r="J3130" s="90">
        <f t="shared" si="1765"/>
        <v>15.793749999999999</v>
      </c>
      <c r="K3130" s="114">
        <v>9</v>
      </c>
      <c r="L3130" s="115">
        <v>4.1666666666666664E-2</v>
      </c>
      <c r="M3130" s="90">
        <v>12.82</v>
      </c>
      <c r="N3130" s="90">
        <v>13.4</v>
      </c>
      <c r="O3130" s="90">
        <v>14.62</v>
      </c>
      <c r="P3130" s="90">
        <v>16.25</v>
      </c>
      <c r="Q3130" s="90">
        <v>17.84</v>
      </c>
      <c r="R3130" s="63">
        <f t="shared" si="1753"/>
        <v>4.6499999999999986</v>
      </c>
      <c r="S3130" s="64">
        <f t="shared" si="1752"/>
        <v>-2.8985507246376836E-2</v>
      </c>
      <c r="T3130" s="65">
        <f t="shared" si="1748"/>
        <v>0.9567164179104477</v>
      </c>
      <c r="U3130" s="65">
        <f t="shared" si="1748"/>
        <v>0.9165526675786595</v>
      </c>
      <c r="V3130" s="65">
        <f t="shared" si="1754"/>
        <v>0.82461538461538464</v>
      </c>
      <c r="W3130" s="65">
        <f t="shared" si="1755"/>
        <v>0.75112107623318392</v>
      </c>
      <c r="X3130" s="61">
        <f t="shared" si="1743"/>
        <v>7.2916666666666588E-2</v>
      </c>
      <c r="Y3130" s="66">
        <f t="shared" si="1756"/>
        <v>7.2727272727272682E-2</v>
      </c>
      <c r="Z3130" s="61">
        <f t="shared" si="1757"/>
        <v>4.8982980489829735E-2</v>
      </c>
      <c r="AA3130" s="67">
        <f t="shared" si="1758"/>
        <v>15.05625</v>
      </c>
      <c r="AB3130" s="68">
        <f t="shared" si="1759"/>
        <v>7.4626865671641784E-2</v>
      </c>
      <c r="AC3130" s="69">
        <f t="shared" si="1760"/>
        <v>0.12360074626865672</v>
      </c>
      <c r="AD3130" s="70">
        <f>_xlfn.PERCENTILE.EXC(AC3130:$AC$5675,0.5)</f>
        <v>7.4619597216369654E-2</v>
      </c>
      <c r="AE3130" s="70">
        <f>_xlfn.PERCENTILE.EXC($AC3130:AC$5675,0.35)</f>
        <v>4.1424999387149858E-2</v>
      </c>
      <c r="AF3130" s="71">
        <f t="shared" si="1749"/>
        <v>5.1058688384269482E-2</v>
      </c>
      <c r="AG3130" s="70">
        <f t="shared" si="1750"/>
        <v>-0.16431630629898109</v>
      </c>
      <c r="AH3130" s="70">
        <f t="shared" si="1751"/>
        <v>-0.22341787044101308</v>
      </c>
      <c r="AI3130" s="61" t="str">
        <f t="shared" si="1746"/>
        <v>Short VOL</v>
      </c>
      <c r="AJ3130" s="68" t="str">
        <f t="shared" si="1747"/>
        <v>Short VOL</v>
      </c>
      <c r="AK3130" s="72"/>
      <c r="AL3130" s="73"/>
      <c r="AM3130" s="72"/>
      <c r="AN3130" s="73"/>
      <c r="AO3130" s="74"/>
      <c r="AP3130" s="20"/>
      <c r="AQ3130" s="74"/>
      <c r="AR3130" s="20"/>
      <c r="AS3130" s="74"/>
      <c r="AT3130" s="20"/>
      <c r="AU3130" s="74" t="str">
        <f t="shared" si="1761"/>
        <v>00631L</v>
      </c>
      <c r="AV3130" s="20">
        <f t="shared" si="1744"/>
        <v>1</v>
      </c>
      <c r="AW3130" s="74" t="str">
        <f t="shared" si="1762"/>
        <v>00631L</v>
      </c>
      <c r="AX3130" s="20">
        <f t="shared" si="1763"/>
        <v>1</v>
      </c>
      <c r="AY3130" s="20">
        <f t="shared" si="1745"/>
        <v>1</v>
      </c>
      <c r="AZ3130" s="116">
        <v>41767</v>
      </c>
      <c r="BA3130" s="116"/>
      <c r="BB3130" s="20"/>
      <c r="BC3130" s="20"/>
      <c r="BD3130" s="76"/>
      <c r="BE3130" s="77"/>
      <c r="BF3130" s="77"/>
    </row>
    <row r="3131" spans="1:58" s="23" customFormat="1" ht="15.75" customHeight="1" x14ac:dyDescent="0.4">
      <c r="A3131" s="116">
        <v>41765</v>
      </c>
      <c r="B3131" s="112">
        <v>14.75</v>
      </c>
      <c r="C3131" s="112">
        <v>15.8</v>
      </c>
      <c r="D3131" s="112">
        <v>16.3</v>
      </c>
      <c r="E3131" s="112">
        <v>16.75</v>
      </c>
      <c r="F3131" s="112">
        <v>17.2</v>
      </c>
      <c r="G3131" s="112">
        <v>17.649999999999999</v>
      </c>
      <c r="H3131" s="113">
        <v>17.899999999999999</v>
      </c>
      <c r="I3131" s="90">
        <f t="shared" si="1764"/>
        <v>15.362500000000001</v>
      </c>
      <c r="J3131" s="90">
        <f t="shared" si="1765"/>
        <v>16.091666666666669</v>
      </c>
      <c r="K3131" s="114">
        <v>10</v>
      </c>
      <c r="L3131" s="115">
        <v>4.1666666666666664E-2</v>
      </c>
      <c r="M3131" s="90">
        <v>13.19</v>
      </c>
      <c r="N3131" s="90">
        <v>13.8</v>
      </c>
      <c r="O3131" s="90">
        <v>15.12</v>
      </c>
      <c r="P3131" s="90">
        <v>16.62</v>
      </c>
      <c r="Q3131" s="90">
        <v>18.079999999999998</v>
      </c>
      <c r="R3131" s="63">
        <f t="shared" si="1753"/>
        <v>4.75</v>
      </c>
      <c r="S3131" s="64">
        <f t="shared" si="1752"/>
        <v>3.8374717832957234E-2</v>
      </c>
      <c r="T3131" s="65">
        <f t="shared" si="1748"/>
        <v>0.95579710144927532</v>
      </c>
      <c r="U3131" s="65">
        <f t="shared" si="1748"/>
        <v>0.91269841269841279</v>
      </c>
      <c r="V3131" s="65">
        <f t="shared" si="1754"/>
        <v>0.83032490974729245</v>
      </c>
      <c r="W3131" s="65">
        <f t="shared" si="1755"/>
        <v>0.76327433628318597</v>
      </c>
      <c r="X3131" s="61">
        <f t="shared" ref="X3131:X3194" si="1766">(C3131-B3131)/B3131</f>
        <v>7.1186440677966145E-2</v>
      </c>
      <c r="Y3131" s="66">
        <f t="shared" si="1756"/>
        <v>6.8656716417910366E-2</v>
      </c>
      <c r="Z3131" s="61">
        <f t="shared" si="1757"/>
        <v>4.7464062923786354E-2</v>
      </c>
      <c r="AA3131" s="67">
        <f t="shared" si="1758"/>
        <v>15.362500000000001</v>
      </c>
      <c r="AB3131" s="68">
        <f t="shared" si="1759"/>
        <v>6.8840579710144872E-2</v>
      </c>
      <c r="AC3131" s="69">
        <f t="shared" si="1760"/>
        <v>0.11322463768115941</v>
      </c>
      <c r="AD3131" s="70">
        <f>_xlfn.PERCENTILE.EXC(AC3131:$AC$5675,0.5)</f>
        <v>7.4537999213615605E-2</v>
      </c>
      <c r="AE3131" s="70">
        <f>_xlfn.PERCENTILE.EXC($AC3131:AC$5675,0.35)</f>
        <v>4.1388534797637017E-2</v>
      </c>
      <c r="AF3131" s="71">
        <f t="shared" si="1749"/>
        <v>5.069993861473459E-2</v>
      </c>
      <c r="AG3131" s="70">
        <f t="shared" si="1750"/>
        <v>-0.16431630629898109</v>
      </c>
      <c r="AH3131" s="70">
        <f t="shared" si="1751"/>
        <v>-0.22341787044101308</v>
      </c>
      <c r="AI3131" s="61" t="str">
        <f t="shared" si="1746"/>
        <v>Short VOL</v>
      </c>
      <c r="AJ3131" s="68" t="str">
        <f t="shared" si="1747"/>
        <v>Short VOL</v>
      </c>
      <c r="AK3131" s="72"/>
      <c r="AL3131" s="73"/>
      <c r="AM3131" s="72"/>
      <c r="AN3131" s="73"/>
      <c r="AO3131" s="74"/>
      <c r="AP3131" s="20"/>
      <c r="AQ3131" s="74"/>
      <c r="AR3131" s="20"/>
      <c r="AS3131" s="74"/>
      <c r="AT3131" s="20"/>
      <c r="AU3131" s="74" t="str">
        <f t="shared" si="1761"/>
        <v>00631L</v>
      </c>
      <c r="AV3131" s="20">
        <f t="shared" si="1744"/>
        <v>1</v>
      </c>
      <c r="AW3131" s="74" t="str">
        <f t="shared" si="1762"/>
        <v>00631L</v>
      </c>
      <c r="AX3131" s="20">
        <f t="shared" si="1763"/>
        <v>1</v>
      </c>
      <c r="AY3131" s="20">
        <f t="shared" si="1745"/>
        <v>1</v>
      </c>
      <c r="AZ3131" s="116">
        <v>41766</v>
      </c>
      <c r="BA3131" s="116"/>
      <c r="BB3131" s="20"/>
      <c r="BC3131" s="20"/>
      <c r="BD3131" s="76"/>
      <c r="BE3131" s="77"/>
      <c r="BF3131" s="77"/>
    </row>
    <row r="3132" spans="1:58" s="23" customFormat="1" ht="15.75" customHeight="1" x14ac:dyDescent="0.4">
      <c r="A3132" s="116">
        <v>41764</v>
      </c>
      <c r="B3132" s="112">
        <v>14.6</v>
      </c>
      <c r="C3132" s="112">
        <v>15.6</v>
      </c>
      <c r="D3132" s="112">
        <v>16.100000000000001</v>
      </c>
      <c r="E3132" s="112">
        <v>16.600000000000001</v>
      </c>
      <c r="F3132" s="112">
        <v>17.100000000000001</v>
      </c>
      <c r="G3132" s="112">
        <v>17.5</v>
      </c>
      <c r="H3132" s="113">
        <v>17.75</v>
      </c>
      <c r="I3132" s="90">
        <f t="shared" si="1764"/>
        <v>15.141666666666666</v>
      </c>
      <c r="J3132" s="90">
        <f t="shared" si="1765"/>
        <v>15.870833333333334</v>
      </c>
      <c r="K3132" s="114">
        <v>11</v>
      </c>
      <c r="L3132" s="115">
        <v>4.1666666666666664E-2</v>
      </c>
      <c r="M3132" s="90">
        <v>12.25</v>
      </c>
      <c r="N3132" s="90">
        <v>13.29</v>
      </c>
      <c r="O3132" s="90">
        <v>14.75</v>
      </c>
      <c r="P3132" s="90">
        <v>16.41</v>
      </c>
      <c r="Q3132" s="90">
        <v>18.010000000000002</v>
      </c>
      <c r="R3132" s="63">
        <f t="shared" si="1753"/>
        <v>5.620000000000001</v>
      </c>
      <c r="S3132" s="64">
        <f t="shared" si="1752"/>
        <v>2.9434546862896902E-2</v>
      </c>
      <c r="T3132" s="65">
        <f t="shared" si="1748"/>
        <v>0.92174567343867575</v>
      </c>
      <c r="U3132" s="65">
        <f t="shared" si="1748"/>
        <v>0.90101694915254227</v>
      </c>
      <c r="V3132" s="65">
        <f t="shared" si="1754"/>
        <v>0.80987202925045698</v>
      </c>
      <c r="W3132" s="65">
        <f t="shared" si="1755"/>
        <v>0.73792337590227641</v>
      </c>
      <c r="X3132" s="61">
        <f t="shared" si="1766"/>
        <v>6.8493150684931503E-2</v>
      </c>
      <c r="Y3132" s="66">
        <f t="shared" si="1756"/>
        <v>6.9277108433734844E-2</v>
      </c>
      <c r="Z3132" s="61">
        <f t="shared" si="1757"/>
        <v>4.8156301596037503E-2</v>
      </c>
      <c r="AA3132" s="67">
        <f t="shared" si="1758"/>
        <v>15.141666666666667</v>
      </c>
      <c r="AB3132" s="68">
        <f t="shared" si="1759"/>
        <v>9.8570353649360468E-2</v>
      </c>
      <c r="AC3132" s="69">
        <f t="shared" si="1760"/>
        <v>0.13932781540005029</v>
      </c>
      <c r="AD3132" s="70">
        <f>_xlfn.PERCENTILE.EXC(AC3132:$AC$5675,0.5)</f>
        <v>7.4510456864841895E-2</v>
      </c>
      <c r="AE3132" s="70">
        <f>_xlfn.PERCENTILE.EXC($AC3132:AC$5675,0.35)</f>
        <v>4.1346691372503269E-2</v>
      </c>
      <c r="AF3132" s="71">
        <f t="shared" si="1749"/>
        <v>5.0536055567214327E-2</v>
      </c>
      <c r="AG3132" s="70">
        <f t="shared" si="1750"/>
        <v>-0.16431630629898109</v>
      </c>
      <c r="AH3132" s="70">
        <f t="shared" si="1751"/>
        <v>-0.22341787044101308</v>
      </c>
      <c r="AI3132" s="61" t="str">
        <f t="shared" si="1746"/>
        <v>Short VOL</v>
      </c>
      <c r="AJ3132" s="68" t="str">
        <f t="shared" si="1747"/>
        <v>Short VOL</v>
      </c>
      <c r="AK3132" s="72"/>
      <c r="AL3132" s="73"/>
      <c r="AM3132" s="72"/>
      <c r="AN3132" s="73"/>
      <c r="AO3132" s="74"/>
      <c r="AP3132" s="20"/>
      <c r="AQ3132" s="74"/>
      <c r="AR3132" s="20"/>
      <c r="AS3132" s="74"/>
      <c r="AT3132" s="20"/>
      <c r="AU3132" s="74" t="str">
        <f t="shared" si="1761"/>
        <v>00631L</v>
      </c>
      <c r="AV3132" s="20">
        <f t="shared" si="1744"/>
        <v>1</v>
      </c>
      <c r="AW3132" s="74" t="str">
        <f t="shared" si="1762"/>
        <v>00631L</v>
      </c>
      <c r="AX3132" s="20">
        <f t="shared" si="1763"/>
        <v>1</v>
      </c>
      <c r="AY3132" s="20">
        <f t="shared" si="1745"/>
        <v>1</v>
      </c>
      <c r="AZ3132" s="116">
        <v>41765</v>
      </c>
      <c r="BA3132" s="116"/>
      <c r="BB3132" s="20"/>
      <c r="BC3132" s="20"/>
      <c r="BD3132" s="76"/>
      <c r="BE3132" s="77"/>
      <c r="BF3132" s="77"/>
    </row>
    <row r="3133" spans="1:58" s="23" customFormat="1" ht="15.75" customHeight="1" x14ac:dyDescent="0.4">
      <c r="A3133" s="116">
        <v>41761</v>
      </c>
      <c r="B3133" s="112">
        <v>14.9</v>
      </c>
      <c r="C3133" s="112">
        <v>15.85</v>
      </c>
      <c r="D3133" s="112">
        <v>16.3</v>
      </c>
      <c r="E3133" s="112">
        <v>16.8</v>
      </c>
      <c r="F3133" s="112">
        <v>17.3</v>
      </c>
      <c r="G3133" s="112">
        <v>17.649999999999999</v>
      </c>
      <c r="H3133" s="113">
        <v>17.899999999999999</v>
      </c>
      <c r="I3133" s="90">
        <f t="shared" si="1764"/>
        <v>15.375</v>
      </c>
      <c r="J3133" s="90">
        <f t="shared" si="1765"/>
        <v>16.074999999999999</v>
      </c>
      <c r="K3133" s="114">
        <v>12</v>
      </c>
      <c r="L3133" s="115">
        <v>4.1666666666666664E-2</v>
      </c>
      <c r="M3133" s="90">
        <v>11.23</v>
      </c>
      <c r="N3133" s="90">
        <v>12.91</v>
      </c>
      <c r="O3133" s="90">
        <v>14.68</v>
      </c>
      <c r="P3133" s="90">
        <v>16.38</v>
      </c>
      <c r="Q3133" s="90">
        <v>17.95</v>
      </c>
      <c r="R3133" s="63">
        <f t="shared" si="1753"/>
        <v>6.9199999999999982</v>
      </c>
      <c r="S3133" s="64">
        <f t="shared" si="1752"/>
        <v>-2.5660377358490555E-2</v>
      </c>
      <c r="T3133" s="65">
        <f t="shared" si="1748"/>
        <v>0.86986831913245544</v>
      </c>
      <c r="U3133" s="65">
        <f t="shared" si="1748"/>
        <v>0.87942779291553141</v>
      </c>
      <c r="V3133" s="65">
        <f t="shared" si="1754"/>
        <v>0.78815628815628824</v>
      </c>
      <c r="W3133" s="65">
        <f t="shared" si="1755"/>
        <v>0.71922005571030645</v>
      </c>
      <c r="X3133" s="61">
        <f t="shared" si="1766"/>
        <v>6.3758389261744916E-2</v>
      </c>
      <c r="Y3133" s="66">
        <f t="shared" si="1756"/>
        <v>6.5476190476190341E-2</v>
      </c>
      <c r="Z3133" s="61">
        <f t="shared" si="1757"/>
        <v>4.55284552845528E-2</v>
      </c>
      <c r="AA3133" s="67">
        <f t="shared" si="1758"/>
        <v>15.375</v>
      </c>
      <c r="AB3133" s="68">
        <f t="shared" si="1759"/>
        <v>0.1541440743609605</v>
      </c>
      <c r="AC3133" s="69">
        <f t="shared" si="1760"/>
        <v>0.19093725793958172</v>
      </c>
      <c r="AD3133" s="70">
        <f>_xlfn.PERCENTILE.EXC(AC3133:$AC$5675,0.5)</f>
        <v>7.4482914516068185E-2</v>
      </c>
      <c r="AE3133" s="70">
        <f>_xlfn.PERCENTILE.EXC($AC3133:AC$5675,0.35)</f>
        <v>4.1302696413121141E-2</v>
      </c>
      <c r="AF3133" s="71">
        <f t="shared" si="1749"/>
        <v>5.0190188758717481E-2</v>
      </c>
      <c r="AG3133" s="70">
        <f t="shared" si="1750"/>
        <v>-0.16431630629898109</v>
      </c>
      <c r="AH3133" s="70">
        <f t="shared" si="1751"/>
        <v>-0.22341787044101308</v>
      </c>
      <c r="AI3133" s="61" t="str">
        <f t="shared" si="1746"/>
        <v>Short VOL</v>
      </c>
      <c r="AJ3133" s="68" t="str">
        <f t="shared" si="1747"/>
        <v>Short VOL</v>
      </c>
      <c r="AK3133" s="72"/>
      <c r="AL3133" s="73"/>
      <c r="AM3133" s="72"/>
      <c r="AN3133" s="73"/>
      <c r="AO3133" s="74"/>
      <c r="AP3133" s="20"/>
      <c r="AQ3133" s="74"/>
      <c r="AR3133" s="20"/>
      <c r="AS3133" s="74"/>
      <c r="AT3133" s="20"/>
      <c r="AU3133" s="74" t="str">
        <f t="shared" si="1761"/>
        <v>00631L</v>
      </c>
      <c r="AV3133" s="20">
        <f t="shared" si="1744"/>
        <v>1</v>
      </c>
      <c r="AW3133" s="74" t="str">
        <f t="shared" si="1762"/>
        <v>00631L</v>
      </c>
      <c r="AX3133" s="20">
        <f t="shared" si="1763"/>
        <v>1</v>
      </c>
      <c r="AY3133" s="20">
        <f t="shared" si="1745"/>
        <v>1</v>
      </c>
      <c r="AZ3133" s="116">
        <v>41764</v>
      </c>
      <c r="BA3133" s="116"/>
      <c r="BB3133" s="20"/>
      <c r="BC3133" s="20"/>
      <c r="BD3133" s="76"/>
      <c r="BE3133" s="77"/>
      <c r="BF3133" s="77"/>
    </row>
    <row r="3134" spans="1:58" s="23" customFormat="1" ht="15.75" customHeight="1" x14ac:dyDescent="0.4">
      <c r="A3134" s="116">
        <v>41760</v>
      </c>
      <c r="B3134" s="112">
        <v>14.9</v>
      </c>
      <c r="C3134" s="112">
        <v>15.75</v>
      </c>
      <c r="D3134" s="112">
        <v>16.2</v>
      </c>
      <c r="E3134" s="112">
        <v>16.7</v>
      </c>
      <c r="F3134" s="112">
        <v>17.149999999999999</v>
      </c>
      <c r="G3134" s="112">
        <v>17.5</v>
      </c>
      <c r="H3134" s="113">
        <v>17.75</v>
      </c>
      <c r="I3134" s="90">
        <f t="shared" si="1764"/>
        <v>15.289583333333333</v>
      </c>
      <c r="J3134" s="90">
        <f t="shared" si="1765"/>
        <v>15.956249999999999</v>
      </c>
      <c r="K3134" s="114">
        <v>13</v>
      </c>
      <c r="L3134" s="115">
        <v>4.1666666666666664E-2</v>
      </c>
      <c r="M3134" s="90">
        <v>12.58</v>
      </c>
      <c r="N3134" s="90">
        <v>13.25</v>
      </c>
      <c r="O3134" s="90">
        <v>14.67</v>
      </c>
      <c r="P3134" s="90">
        <v>16.2</v>
      </c>
      <c r="Q3134" s="90">
        <v>17.829999999999998</v>
      </c>
      <c r="R3134" s="63">
        <f t="shared" si="1753"/>
        <v>5.0399999999999991</v>
      </c>
      <c r="S3134" s="64">
        <f t="shared" si="1752"/>
        <v>-1.1931394481730064E-2</v>
      </c>
      <c r="T3134" s="65">
        <f t="shared" si="1748"/>
        <v>0.949433962264151</v>
      </c>
      <c r="U3134" s="65">
        <f t="shared" si="1748"/>
        <v>0.90320381731424682</v>
      </c>
      <c r="V3134" s="65">
        <f t="shared" si="1754"/>
        <v>0.81790123456790131</v>
      </c>
      <c r="W3134" s="65">
        <f t="shared" si="1755"/>
        <v>0.74312955692652838</v>
      </c>
      <c r="X3134" s="61">
        <f t="shared" si="1766"/>
        <v>5.7046979865771785E-2</v>
      </c>
      <c r="Y3134" s="66">
        <f t="shared" si="1756"/>
        <v>6.287425149700604E-2</v>
      </c>
      <c r="Z3134" s="61">
        <f t="shared" si="1757"/>
        <v>4.3602670663578105E-2</v>
      </c>
      <c r="AA3134" s="67">
        <f t="shared" si="1758"/>
        <v>15.289583333333333</v>
      </c>
      <c r="AB3134" s="68">
        <f t="shared" si="1759"/>
        <v>0.12452830188679248</v>
      </c>
      <c r="AC3134" s="69">
        <f t="shared" si="1760"/>
        <v>0.15393081761006286</v>
      </c>
      <c r="AD3134" s="70">
        <f>_xlfn.PERCENTILE.EXC(AC3134:$AC$5675,0.5)</f>
        <v>7.4431207772437336E-2</v>
      </c>
      <c r="AE3134" s="70">
        <f>_xlfn.PERCENTILE.EXC($AC3134:AC$5675,0.35)</f>
        <v>4.1258701453739013E-2</v>
      </c>
      <c r="AF3134" s="71">
        <f t="shared" si="1749"/>
        <v>4.9710107825360894E-2</v>
      </c>
      <c r="AG3134" s="70">
        <f t="shared" si="1750"/>
        <v>-0.16431630629898109</v>
      </c>
      <c r="AH3134" s="70">
        <f t="shared" si="1751"/>
        <v>-0.22341787044101308</v>
      </c>
      <c r="AI3134" s="61" t="str">
        <f t="shared" si="1746"/>
        <v>Short VOL</v>
      </c>
      <c r="AJ3134" s="68" t="str">
        <f t="shared" si="1747"/>
        <v>Short VOL</v>
      </c>
      <c r="AK3134" s="72"/>
      <c r="AL3134" s="73"/>
      <c r="AM3134" s="72"/>
      <c r="AN3134" s="73"/>
      <c r="AO3134" s="74"/>
      <c r="AP3134" s="20"/>
      <c r="AQ3134" s="74"/>
      <c r="AR3134" s="20"/>
      <c r="AS3134" s="74"/>
      <c r="AT3134" s="20"/>
      <c r="AU3134" s="74" t="str">
        <f t="shared" si="1761"/>
        <v>00631L</v>
      </c>
      <c r="AV3134" s="20">
        <f t="shared" si="1744"/>
        <v>1</v>
      </c>
      <c r="AW3134" s="74" t="str">
        <f t="shared" si="1762"/>
        <v>00631L</v>
      </c>
      <c r="AX3134" s="20">
        <f t="shared" si="1763"/>
        <v>1</v>
      </c>
      <c r="AY3134" s="20">
        <f t="shared" si="1745"/>
        <v>1</v>
      </c>
      <c r="AZ3134" s="116">
        <v>41761</v>
      </c>
      <c r="BA3134" s="116"/>
      <c r="BB3134" s="20"/>
      <c r="BC3134" s="20"/>
      <c r="BD3134" s="76"/>
      <c r="BE3134" s="77"/>
      <c r="BF3134" s="77"/>
    </row>
    <row r="3135" spans="1:58" s="23" customFormat="1" ht="15.75" customHeight="1" x14ac:dyDescent="0.4">
      <c r="A3135" s="116">
        <v>41759</v>
      </c>
      <c r="B3135" s="112">
        <v>15</v>
      </c>
      <c r="C3135" s="112">
        <v>15.75</v>
      </c>
      <c r="D3135" s="112">
        <v>16.25</v>
      </c>
      <c r="E3135" s="112">
        <v>16.7</v>
      </c>
      <c r="F3135" s="112">
        <v>17.149999999999999</v>
      </c>
      <c r="G3135" s="112">
        <v>17.55</v>
      </c>
      <c r="H3135" s="113">
        <v>17.8</v>
      </c>
      <c r="I3135" s="90">
        <f t="shared" si="1764"/>
        <v>15.3125</v>
      </c>
      <c r="J3135" s="90">
        <f t="shared" si="1765"/>
        <v>15.958333333333334</v>
      </c>
      <c r="K3135" s="114">
        <v>14</v>
      </c>
      <c r="L3135" s="115">
        <v>4.1666666666666664E-2</v>
      </c>
      <c r="M3135" s="90">
        <v>12.73</v>
      </c>
      <c r="N3135" s="90">
        <v>13.41</v>
      </c>
      <c r="O3135" s="90">
        <v>14.7</v>
      </c>
      <c r="P3135" s="90">
        <v>16.170000000000002</v>
      </c>
      <c r="Q3135" s="90">
        <v>17.79</v>
      </c>
      <c r="R3135" s="63">
        <f t="shared" si="1753"/>
        <v>4.7300000000000004</v>
      </c>
      <c r="S3135" s="64">
        <f t="shared" si="1752"/>
        <v>-2.1881838074398301E-2</v>
      </c>
      <c r="T3135" s="65">
        <f t="shared" si="1748"/>
        <v>0.94929157345264725</v>
      </c>
      <c r="U3135" s="65">
        <f t="shared" si="1748"/>
        <v>0.91224489795918373</v>
      </c>
      <c r="V3135" s="65">
        <f t="shared" si="1754"/>
        <v>0.8293135435992578</v>
      </c>
      <c r="W3135" s="65">
        <f t="shared" si="1755"/>
        <v>0.75379426644182124</v>
      </c>
      <c r="X3135" s="61">
        <f t="shared" si="1766"/>
        <v>0.05</v>
      </c>
      <c r="Y3135" s="66">
        <f t="shared" si="1756"/>
        <v>6.5868263473053981E-2</v>
      </c>
      <c r="Z3135" s="61">
        <f t="shared" si="1757"/>
        <v>4.2176870748299358E-2</v>
      </c>
      <c r="AA3135" s="67">
        <f t="shared" si="1758"/>
        <v>15.3125</v>
      </c>
      <c r="AB3135" s="68">
        <f t="shared" si="1759"/>
        <v>0.11856823266219238</v>
      </c>
      <c r="AC3135" s="69">
        <f t="shared" si="1760"/>
        <v>0.14187173750932139</v>
      </c>
      <c r="AD3135" s="70">
        <f>_xlfn.PERCENTILE.EXC(AC3135:$AC$5675,0.5)</f>
        <v>7.4379501028806499E-2</v>
      </c>
      <c r="AE3135" s="70">
        <f>_xlfn.PERCENTILE.EXC($AC3135:AC$5675,0.35)</f>
        <v>4.1224092986625029E-2</v>
      </c>
      <c r="AF3135" s="71">
        <f t="shared" si="1749"/>
        <v>4.9490498593715064E-2</v>
      </c>
      <c r="AG3135" s="70">
        <f t="shared" si="1750"/>
        <v>-0.16431630629898109</v>
      </c>
      <c r="AH3135" s="70">
        <f t="shared" si="1751"/>
        <v>-0.22341787044101308</v>
      </c>
      <c r="AI3135" s="61" t="str">
        <f t="shared" si="1746"/>
        <v>Short VOL</v>
      </c>
      <c r="AJ3135" s="68" t="str">
        <f t="shared" si="1747"/>
        <v>Short VOL</v>
      </c>
      <c r="AK3135" s="72"/>
      <c r="AL3135" s="73"/>
      <c r="AM3135" s="72"/>
      <c r="AN3135" s="73"/>
      <c r="AO3135" s="74"/>
      <c r="AP3135" s="20"/>
      <c r="AQ3135" s="74"/>
      <c r="AR3135" s="20"/>
      <c r="AS3135" s="74"/>
      <c r="AT3135" s="20"/>
      <c r="AU3135" s="74" t="str">
        <f t="shared" si="1761"/>
        <v>00631L</v>
      </c>
      <c r="AV3135" s="20">
        <f t="shared" si="1744"/>
        <v>1</v>
      </c>
      <c r="AW3135" s="74" t="str">
        <f t="shared" si="1762"/>
        <v>00631L</v>
      </c>
      <c r="AX3135" s="20">
        <f t="shared" si="1763"/>
        <v>1</v>
      </c>
      <c r="AY3135" s="20">
        <f t="shared" si="1745"/>
        <v>1</v>
      </c>
      <c r="AZ3135" s="116">
        <v>41760</v>
      </c>
      <c r="BA3135" s="116"/>
      <c r="BB3135" s="20"/>
      <c r="BC3135" s="20"/>
      <c r="BD3135" s="76"/>
      <c r="BE3135" s="77"/>
      <c r="BF3135" s="77"/>
    </row>
    <row r="3136" spans="1:58" s="23" customFormat="1" ht="15.75" customHeight="1" x14ac:dyDescent="0.4">
      <c r="A3136" s="116">
        <v>41758</v>
      </c>
      <c r="B3136" s="112">
        <v>15</v>
      </c>
      <c r="C3136" s="112">
        <v>15.7</v>
      </c>
      <c r="D3136" s="112">
        <v>16.2</v>
      </c>
      <c r="E3136" s="112">
        <v>16.7</v>
      </c>
      <c r="F3136" s="112">
        <v>17.149999999999999</v>
      </c>
      <c r="G3136" s="112">
        <v>17.55</v>
      </c>
      <c r="H3136" s="113">
        <v>17.75</v>
      </c>
      <c r="I3136" s="90">
        <f t="shared" si="1764"/>
        <v>15.262499999999999</v>
      </c>
      <c r="J3136" s="90">
        <f t="shared" si="1765"/>
        <v>15.887499999999999</v>
      </c>
      <c r="K3136" s="114">
        <v>15</v>
      </c>
      <c r="L3136" s="115">
        <v>4.1666666666666664E-2</v>
      </c>
      <c r="M3136" s="90">
        <v>13.63</v>
      </c>
      <c r="N3136" s="90">
        <v>13.71</v>
      </c>
      <c r="O3136" s="90">
        <v>14.83</v>
      </c>
      <c r="P3136" s="90">
        <v>16.309999999999999</v>
      </c>
      <c r="Q3136" s="90">
        <v>17.88</v>
      </c>
      <c r="R3136" s="63">
        <f t="shared" si="1753"/>
        <v>3.7999999999999972</v>
      </c>
      <c r="S3136" s="64">
        <f t="shared" si="1752"/>
        <v>-1.8611309949892612E-2</v>
      </c>
      <c r="T3136" s="65">
        <f t="shared" si="1748"/>
        <v>0.99416484318016041</v>
      </c>
      <c r="U3136" s="65">
        <f t="shared" si="1748"/>
        <v>0.92447741065407962</v>
      </c>
      <c r="V3136" s="65">
        <f t="shared" si="1754"/>
        <v>0.84058859595340296</v>
      </c>
      <c r="W3136" s="65">
        <f t="shared" si="1755"/>
        <v>0.76677852348993303</v>
      </c>
      <c r="X3136" s="61">
        <f t="shared" si="1766"/>
        <v>4.666666666666662E-2</v>
      </c>
      <c r="Y3136" s="66">
        <f t="shared" si="1756"/>
        <v>6.287425149700604E-2</v>
      </c>
      <c r="Z3136" s="61">
        <f t="shared" si="1757"/>
        <v>4.0950040950040949E-2</v>
      </c>
      <c r="AA3136" s="67">
        <f t="shared" si="1758"/>
        <v>15.262499999999999</v>
      </c>
      <c r="AB3136" s="68">
        <f t="shared" si="1759"/>
        <v>9.4091903719912398E-2</v>
      </c>
      <c r="AC3136" s="69">
        <f t="shared" si="1760"/>
        <v>0.11323851203501081</v>
      </c>
      <c r="AD3136" s="70">
        <f>_xlfn.PERCENTILE.EXC(AC3136:$AC$5675,0.5)</f>
        <v>7.4188145377966599E-2</v>
      </c>
      <c r="AE3136" s="70">
        <f>_xlfn.PERCENTILE.EXC($AC3136:AC$5675,0.35)</f>
        <v>4.1191048934889063E-2</v>
      </c>
      <c r="AF3136" s="71">
        <f t="shared" si="1749"/>
        <v>4.9292552313787617E-2</v>
      </c>
      <c r="AG3136" s="70">
        <f t="shared" si="1750"/>
        <v>-0.18079093388790943</v>
      </c>
      <c r="AH3136" s="70">
        <f t="shared" si="1751"/>
        <v>-0.22707014647722412</v>
      </c>
      <c r="AI3136" s="61" t="str">
        <f t="shared" si="1746"/>
        <v>Short VOL</v>
      </c>
      <c r="AJ3136" s="68" t="str">
        <f t="shared" si="1747"/>
        <v>Short VOL</v>
      </c>
      <c r="AK3136" s="72"/>
      <c r="AL3136" s="73"/>
      <c r="AM3136" s="72"/>
      <c r="AN3136" s="73"/>
      <c r="AO3136" s="74"/>
      <c r="AP3136" s="20"/>
      <c r="AQ3136" s="74"/>
      <c r="AR3136" s="20"/>
      <c r="AS3136" s="74"/>
      <c r="AT3136" s="20"/>
      <c r="AU3136" s="74" t="str">
        <f t="shared" si="1761"/>
        <v>00631L</v>
      </c>
      <c r="AV3136" s="20">
        <f t="shared" si="1744"/>
        <v>1</v>
      </c>
      <c r="AW3136" s="74" t="str">
        <f t="shared" si="1762"/>
        <v>00631L</v>
      </c>
      <c r="AX3136" s="20">
        <f t="shared" si="1763"/>
        <v>1</v>
      </c>
      <c r="AY3136" s="20">
        <f t="shared" si="1745"/>
        <v>1</v>
      </c>
      <c r="AZ3136" s="116">
        <v>41759</v>
      </c>
      <c r="BA3136" s="116"/>
      <c r="BB3136" s="20"/>
      <c r="BC3136" s="20"/>
      <c r="BD3136" s="76"/>
      <c r="BE3136" s="77"/>
      <c r="BF3136" s="77"/>
    </row>
    <row r="3137" spans="1:58" s="23" customFormat="1" ht="15.75" customHeight="1" x14ac:dyDescent="0.4">
      <c r="A3137" s="116">
        <v>41757</v>
      </c>
      <c r="B3137" s="112">
        <v>15.2</v>
      </c>
      <c r="C3137" s="112">
        <v>15.9</v>
      </c>
      <c r="D3137" s="112">
        <v>16.399999999999999</v>
      </c>
      <c r="E3137" s="112">
        <v>16.8</v>
      </c>
      <c r="F3137" s="112">
        <v>17.3</v>
      </c>
      <c r="G3137" s="112">
        <v>17.649999999999999</v>
      </c>
      <c r="H3137" s="113">
        <v>17.850000000000001</v>
      </c>
      <c r="I3137" s="90">
        <f t="shared" si="1764"/>
        <v>15.433333333333334</v>
      </c>
      <c r="J3137" s="90">
        <f t="shared" si="1765"/>
        <v>16.066666666666666</v>
      </c>
      <c r="K3137" s="114">
        <v>16</v>
      </c>
      <c r="L3137" s="115">
        <v>4.1666666666666664E-2</v>
      </c>
      <c r="M3137" s="90">
        <v>14.08</v>
      </c>
      <c r="N3137" s="90">
        <v>13.97</v>
      </c>
      <c r="O3137" s="90">
        <v>14.93</v>
      </c>
      <c r="P3137" s="90">
        <v>16.45</v>
      </c>
      <c r="Q3137" s="90">
        <v>18.04</v>
      </c>
      <c r="R3137" s="63">
        <f t="shared" si="1753"/>
        <v>3.3299999999999983</v>
      </c>
      <c r="S3137" s="64">
        <f t="shared" si="1752"/>
        <v>-6.4011379800853379E-3</v>
      </c>
      <c r="T3137" s="65">
        <f t="shared" si="1748"/>
        <v>1.0078740157480315</v>
      </c>
      <c r="U3137" s="65">
        <f t="shared" si="1748"/>
        <v>0.9356999330207636</v>
      </c>
      <c r="V3137" s="65">
        <f t="shared" si="1754"/>
        <v>0.84924012158054718</v>
      </c>
      <c r="W3137" s="65">
        <f t="shared" si="1755"/>
        <v>0.77439024390243905</v>
      </c>
      <c r="X3137" s="61">
        <f t="shared" si="1766"/>
        <v>4.6052631578947442E-2</v>
      </c>
      <c r="Y3137" s="66">
        <f t="shared" si="1756"/>
        <v>6.2500000000000042E-2</v>
      </c>
      <c r="Z3137" s="61">
        <f t="shared" si="1757"/>
        <v>4.103671706263496E-2</v>
      </c>
      <c r="AA3137" s="67">
        <f t="shared" si="1758"/>
        <v>15.433333333333334</v>
      </c>
      <c r="AB3137" s="68">
        <f t="shared" si="1759"/>
        <v>8.8045812455261177E-2</v>
      </c>
      <c r="AC3137" s="69">
        <f t="shared" si="1760"/>
        <v>0.10474827010260078</v>
      </c>
      <c r="AD3137" s="70">
        <f>_xlfn.PERCENTILE.EXC(AC3137:$AC$5675,0.5)</f>
        <v>7.3996789727126699E-2</v>
      </c>
      <c r="AE3137" s="70">
        <f>_xlfn.PERCENTILE.EXC($AC3137:AC$5675,0.35)</f>
        <v>4.1158004883153111E-2</v>
      </c>
      <c r="AF3137" s="71">
        <f t="shared" si="1749"/>
        <v>4.9212129973077653E-2</v>
      </c>
      <c r="AG3137" s="70">
        <f t="shared" si="1750"/>
        <v>-0.18079093388790943</v>
      </c>
      <c r="AH3137" s="70">
        <f t="shared" si="1751"/>
        <v>-0.22707014647722412</v>
      </c>
      <c r="AI3137" s="61" t="str">
        <f t="shared" si="1746"/>
        <v>Short VOL</v>
      </c>
      <c r="AJ3137" s="68" t="str">
        <f t="shared" si="1747"/>
        <v>Short VOL</v>
      </c>
      <c r="AK3137" s="72"/>
      <c r="AL3137" s="73"/>
      <c r="AM3137" s="72"/>
      <c r="AN3137" s="73"/>
      <c r="AO3137" s="74"/>
      <c r="AP3137" s="20"/>
      <c r="AQ3137" s="74"/>
      <c r="AR3137" s="20"/>
      <c r="AS3137" s="74"/>
      <c r="AT3137" s="20"/>
      <c r="AU3137" s="74" t="str">
        <f t="shared" si="1761"/>
        <v>00631L</v>
      </c>
      <c r="AV3137" s="20">
        <f t="shared" si="1744"/>
        <v>1</v>
      </c>
      <c r="AW3137" s="74" t="str">
        <f t="shared" si="1762"/>
        <v>00631L</v>
      </c>
      <c r="AX3137" s="20">
        <f t="shared" si="1763"/>
        <v>1</v>
      </c>
      <c r="AY3137" s="20">
        <f t="shared" si="1745"/>
        <v>1</v>
      </c>
      <c r="AZ3137" s="116">
        <v>41758</v>
      </c>
      <c r="BA3137" s="116"/>
      <c r="BB3137" s="20"/>
      <c r="BC3137" s="20"/>
      <c r="BD3137" s="76"/>
      <c r="BE3137" s="77"/>
      <c r="BF3137" s="77"/>
    </row>
    <row r="3138" spans="1:58" s="23" customFormat="1" ht="15.75" customHeight="1" x14ac:dyDescent="0.4">
      <c r="A3138" s="116">
        <v>41754</v>
      </c>
      <c r="B3138" s="112">
        <v>15.6</v>
      </c>
      <c r="C3138" s="112">
        <v>16.2</v>
      </c>
      <c r="D3138" s="112">
        <v>16.649999999999999</v>
      </c>
      <c r="E3138" s="112">
        <v>17.100000000000001</v>
      </c>
      <c r="F3138" s="112">
        <v>17.5</v>
      </c>
      <c r="G3138" s="112">
        <v>17.850000000000001</v>
      </c>
      <c r="H3138" s="113">
        <v>18.05</v>
      </c>
      <c r="I3138" s="90">
        <f t="shared" si="1764"/>
        <v>15.775</v>
      </c>
      <c r="J3138" s="90">
        <f t="shared" si="1765"/>
        <v>16.331250000000001</v>
      </c>
      <c r="K3138" s="114">
        <v>17</v>
      </c>
      <c r="L3138" s="115">
        <v>4.1666666666666664E-2</v>
      </c>
      <c r="M3138" s="90">
        <v>13.94</v>
      </c>
      <c r="N3138" s="90">
        <v>14.06</v>
      </c>
      <c r="O3138" s="90">
        <v>15.18</v>
      </c>
      <c r="P3138" s="90">
        <v>16.64</v>
      </c>
      <c r="Q3138" s="90">
        <v>18.25</v>
      </c>
      <c r="R3138" s="63">
        <f t="shared" si="1753"/>
        <v>3.8200000000000003</v>
      </c>
      <c r="S3138" s="64">
        <f t="shared" si="1752"/>
        <v>5.5555555555555573E-2</v>
      </c>
      <c r="T3138" s="65">
        <f t="shared" si="1748"/>
        <v>0.99146514935988617</v>
      </c>
      <c r="U3138" s="65">
        <f t="shared" si="1748"/>
        <v>0.92621870882740454</v>
      </c>
      <c r="V3138" s="65">
        <f t="shared" si="1754"/>
        <v>0.84495192307692313</v>
      </c>
      <c r="W3138" s="65">
        <f t="shared" si="1755"/>
        <v>0.7704109589041096</v>
      </c>
      <c r="X3138" s="61">
        <f t="shared" si="1766"/>
        <v>3.8461538461538443E-2</v>
      </c>
      <c r="Y3138" s="66">
        <f t="shared" si="1756"/>
        <v>5.5555555555555511E-2</v>
      </c>
      <c r="Z3138" s="61">
        <f t="shared" si="1757"/>
        <v>3.5261489698890675E-2</v>
      </c>
      <c r="AA3138" s="67">
        <f t="shared" si="1758"/>
        <v>15.775</v>
      </c>
      <c r="AB3138" s="68">
        <f t="shared" si="1759"/>
        <v>0.10953058321479367</v>
      </c>
      <c r="AC3138" s="69">
        <f t="shared" si="1760"/>
        <v>0.12197724039829301</v>
      </c>
      <c r="AD3138" s="70">
        <f>_xlfn.PERCENTILE.EXC(AC3138:$AC$5675,0.5)</f>
        <v>7.3972404764553468E-2</v>
      </c>
      <c r="AE3138" s="70">
        <f>_xlfn.PERCENTILE.EXC($AC3138:AC$5675,0.35)</f>
        <v>4.1139311189689824E-2</v>
      </c>
      <c r="AF3138" s="71">
        <f t="shared" si="1749"/>
        <v>4.9125827461029184E-2</v>
      </c>
      <c r="AG3138" s="70">
        <f t="shared" si="1750"/>
        <v>-0.18079093388790943</v>
      </c>
      <c r="AH3138" s="70">
        <f t="shared" si="1751"/>
        <v>-0.22707014647722412</v>
      </c>
      <c r="AI3138" s="61" t="str">
        <f t="shared" si="1746"/>
        <v>Short VOL</v>
      </c>
      <c r="AJ3138" s="68" t="str">
        <f t="shared" si="1747"/>
        <v>Short VOL</v>
      </c>
      <c r="AK3138" s="72"/>
      <c r="AL3138" s="73"/>
      <c r="AM3138" s="72"/>
      <c r="AN3138" s="73"/>
      <c r="AO3138" s="74"/>
      <c r="AP3138" s="20"/>
      <c r="AQ3138" s="74"/>
      <c r="AR3138" s="20"/>
      <c r="AS3138" s="74"/>
      <c r="AT3138" s="20"/>
      <c r="AU3138" s="74" t="str">
        <f t="shared" si="1761"/>
        <v>00631L</v>
      </c>
      <c r="AV3138" s="20">
        <f t="shared" si="1744"/>
        <v>1</v>
      </c>
      <c r="AW3138" s="74" t="str">
        <f t="shared" si="1762"/>
        <v>00631L</v>
      </c>
      <c r="AX3138" s="20">
        <f t="shared" si="1763"/>
        <v>1</v>
      </c>
      <c r="AY3138" s="20">
        <f t="shared" si="1745"/>
        <v>1</v>
      </c>
      <c r="AZ3138" s="116">
        <v>41757</v>
      </c>
      <c r="BA3138" s="116"/>
      <c r="BB3138" s="20"/>
      <c r="BC3138" s="20"/>
      <c r="BD3138" s="76"/>
      <c r="BE3138" s="77"/>
      <c r="BF3138" s="77"/>
    </row>
    <row r="3139" spans="1:58" s="23" customFormat="1" ht="15.75" customHeight="1" x14ac:dyDescent="0.4">
      <c r="A3139" s="116">
        <v>41753</v>
      </c>
      <c r="B3139" s="112">
        <v>15.5</v>
      </c>
      <c r="C3139" s="112">
        <v>16.05</v>
      </c>
      <c r="D3139" s="112">
        <v>16.55</v>
      </c>
      <c r="E3139" s="112">
        <v>17</v>
      </c>
      <c r="F3139" s="112">
        <v>17.45</v>
      </c>
      <c r="G3139" s="112">
        <v>17.8</v>
      </c>
      <c r="H3139" s="113">
        <v>18</v>
      </c>
      <c r="I3139" s="90">
        <f t="shared" si="1764"/>
        <v>15.637499999999999</v>
      </c>
      <c r="J3139" s="90">
        <f t="shared" si="1765"/>
        <v>16.175000000000001</v>
      </c>
      <c r="K3139" s="114">
        <v>18</v>
      </c>
      <c r="L3139" s="115">
        <v>4.1666666666666664E-2</v>
      </c>
      <c r="M3139" s="90">
        <v>13.27</v>
      </c>
      <c r="N3139" s="90">
        <v>13.32</v>
      </c>
      <c r="O3139" s="90">
        <v>14.77</v>
      </c>
      <c r="P3139" s="90">
        <v>16.32</v>
      </c>
      <c r="Q3139" s="90">
        <v>18</v>
      </c>
      <c r="R3139" s="63">
        <f t="shared" si="1753"/>
        <v>4.5</v>
      </c>
      <c r="S3139" s="64">
        <f t="shared" si="1752"/>
        <v>3.7678975131876951E-3</v>
      </c>
      <c r="T3139" s="65">
        <f t="shared" si="1748"/>
        <v>0.99624624624624625</v>
      </c>
      <c r="U3139" s="65">
        <f t="shared" si="1748"/>
        <v>0.90182802979011512</v>
      </c>
      <c r="V3139" s="65">
        <f t="shared" si="1754"/>
        <v>0.81617647058823528</v>
      </c>
      <c r="W3139" s="65">
        <f t="shared" si="1755"/>
        <v>0.74</v>
      </c>
      <c r="X3139" s="61">
        <f t="shared" si="1766"/>
        <v>3.5483870967741984E-2</v>
      </c>
      <c r="Y3139" s="66">
        <f t="shared" si="1756"/>
        <v>5.8823529411764705E-2</v>
      </c>
      <c r="Z3139" s="61">
        <f t="shared" si="1757"/>
        <v>3.4372501998401368E-2</v>
      </c>
      <c r="AA3139" s="67">
        <f t="shared" si="1758"/>
        <v>15.637499999999999</v>
      </c>
      <c r="AB3139" s="68">
        <f t="shared" si="1759"/>
        <v>0.16366366366366364</v>
      </c>
      <c r="AC3139" s="69">
        <f t="shared" si="1760"/>
        <v>0.1739864864864864</v>
      </c>
      <c r="AD3139" s="70">
        <f>_xlfn.PERCENTILE.EXC(AC3139:$AC$5675,0.5)</f>
        <v>7.3948019801980222E-2</v>
      </c>
      <c r="AE3139" s="70">
        <f>_xlfn.PERCENTILE.EXC($AC3139:AC$5675,0.35)</f>
        <v>4.1120617496226544E-2</v>
      </c>
      <c r="AF3139" s="71">
        <f t="shared" si="1749"/>
        <v>4.9023068371317424E-2</v>
      </c>
      <c r="AG3139" s="70">
        <f t="shared" si="1750"/>
        <v>-0.18079093388790943</v>
      </c>
      <c r="AH3139" s="70">
        <f t="shared" si="1751"/>
        <v>-0.22707014647722412</v>
      </c>
      <c r="AI3139" s="61" t="str">
        <f t="shared" si="1746"/>
        <v>Short VOL</v>
      </c>
      <c r="AJ3139" s="68" t="str">
        <f t="shared" si="1747"/>
        <v>Short VOL</v>
      </c>
      <c r="AK3139" s="72"/>
      <c r="AL3139" s="73"/>
      <c r="AM3139" s="72"/>
      <c r="AN3139" s="73"/>
      <c r="AO3139" s="74"/>
      <c r="AP3139" s="20"/>
      <c r="AQ3139" s="74"/>
      <c r="AR3139" s="20"/>
      <c r="AS3139" s="74"/>
      <c r="AT3139" s="20"/>
      <c r="AU3139" s="74" t="str">
        <f t="shared" si="1761"/>
        <v>00631L</v>
      </c>
      <c r="AV3139" s="20">
        <f t="shared" ref="AV3139:AV3202" si="1767">IF(AU3139="00631L",1,0)</f>
        <v>1</v>
      </c>
      <c r="AW3139" s="74" t="str">
        <f t="shared" si="1762"/>
        <v>00631L</v>
      </c>
      <c r="AX3139" s="20">
        <f t="shared" si="1763"/>
        <v>1</v>
      </c>
      <c r="AY3139" s="20">
        <f t="shared" ref="AY3139:AY3202" si="1768">IF(AP3139=1,0,1)</f>
        <v>1</v>
      </c>
      <c r="AZ3139" s="116">
        <v>41754</v>
      </c>
      <c r="BA3139" s="116"/>
      <c r="BB3139" s="20"/>
      <c r="BC3139" s="20"/>
      <c r="BD3139" s="76"/>
      <c r="BE3139" s="77"/>
      <c r="BF3139" s="77"/>
    </row>
    <row r="3140" spans="1:58" s="23" customFormat="1" ht="15.75" customHeight="1" x14ac:dyDescent="0.4">
      <c r="A3140" s="116">
        <v>41752</v>
      </c>
      <c r="B3140" s="112">
        <v>15.4</v>
      </c>
      <c r="C3140" s="112">
        <v>15.8</v>
      </c>
      <c r="D3140" s="112">
        <v>16.45</v>
      </c>
      <c r="E3140" s="112">
        <v>17</v>
      </c>
      <c r="F3140" s="112">
        <v>17.5</v>
      </c>
      <c r="G3140" s="112">
        <v>17.899999999999999</v>
      </c>
      <c r="H3140" s="113">
        <v>18.100000000000001</v>
      </c>
      <c r="I3140" s="90">
        <f t="shared" si="1764"/>
        <v>15.483333333333334</v>
      </c>
      <c r="J3140" s="90">
        <f t="shared" si="1765"/>
        <v>15.935416666666667</v>
      </c>
      <c r="K3140" s="114">
        <v>19</v>
      </c>
      <c r="L3140" s="115">
        <v>4.1666666666666664E-2</v>
      </c>
      <c r="M3140" s="90">
        <v>12.67</v>
      </c>
      <c r="N3140" s="90">
        <v>13.27</v>
      </c>
      <c r="O3140" s="90">
        <v>14.83</v>
      </c>
      <c r="P3140" s="90">
        <v>16.36</v>
      </c>
      <c r="Q3140" s="90">
        <v>18.059999999999999</v>
      </c>
      <c r="R3140" s="63">
        <f t="shared" si="1753"/>
        <v>5.25</v>
      </c>
      <c r="S3140" s="64">
        <f t="shared" si="1752"/>
        <v>6.0652009097801425E-3</v>
      </c>
      <c r="T3140" s="65">
        <f t="shared" si="1748"/>
        <v>0.9547852298417483</v>
      </c>
      <c r="U3140" s="65">
        <f t="shared" si="1748"/>
        <v>0.89480782198246789</v>
      </c>
      <c r="V3140" s="65">
        <f t="shared" si="1754"/>
        <v>0.81112469437652812</v>
      </c>
      <c r="W3140" s="65">
        <f t="shared" si="1755"/>
        <v>0.73477297895902549</v>
      </c>
      <c r="X3140" s="61">
        <f t="shared" si="1766"/>
        <v>2.5974025974025997E-2</v>
      </c>
      <c r="Y3140" s="66">
        <f t="shared" si="1756"/>
        <v>6.4705882352941266E-2</v>
      </c>
      <c r="Z3140" s="61">
        <f t="shared" si="1757"/>
        <v>2.9198062432723302E-2</v>
      </c>
      <c r="AA3140" s="67">
        <f t="shared" si="1758"/>
        <v>15.483333333333334</v>
      </c>
      <c r="AB3140" s="68">
        <f t="shared" si="1759"/>
        <v>0.16051243406179358</v>
      </c>
      <c r="AC3140" s="69">
        <f t="shared" si="1760"/>
        <v>0.16679226325043969</v>
      </c>
      <c r="AD3140" s="70">
        <f>_xlfn.PERCENTILE.EXC(AC3140:$AC$5675,0.5)</f>
        <v>7.3926146339647808E-2</v>
      </c>
      <c r="AE3140" s="70">
        <f>_xlfn.PERCENTILE.EXC($AC3140:AC$5675,0.35)</f>
        <v>4.1093273433013847E-2</v>
      </c>
      <c r="AF3140" s="71">
        <f t="shared" si="1749"/>
        <v>4.9023068371317424E-2</v>
      </c>
      <c r="AG3140" s="70">
        <f t="shared" si="1750"/>
        <v>-0.18079093388790943</v>
      </c>
      <c r="AH3140" s="70">
        <f t="shared" si="1751"/>
        <v>-0.22707014647722412</v>
      </c>
      <c r="AI3140" s="61" t="str">
        <f t="shared" si="1746"/>
        <v>Short VOL</v>
      </c>
      <c r="AJ3140" s="68" t="str">
        <f t="shared" si="1747"/>
        <v>Short VOL</v>
      </c>
      <c r="AK3140" s="72"/>
      <c r="AL3140" s="73"/>
      <c r="AM3140" s="72"/>
      <c r="AN3140" s="73"/>
      <c r="AO3140" s="74"/>
      <c r="AP3140" s="20"/>
      <c r="AQ3140" s="74"/>
      <c r="AR3140" s="20"/>
      <c r="AS3140" s="74"/>
      <c r="AT3140" s="20"/>
      <c r="AU3140" s="74" t="str">
        <f t="shared" si="1761"/>
        <v>00631L</v>
      </c>
      <c r="AV3140" s="20">
        <f t="shared" si="1767"/>
        <v>1</v>
      </c>
      <c r="AW3140" s="74" t="str">
        <f t="shared" si="1762"/>
        <v>00631L</v>
      </c>
      <c r="AX3140" s="20">
        <f t="shared" si="1763"/>
        <v>1</v>
      </c>
      <c r="AY3140" s="20">
        <f t="shared" si="1768"/>
        <v>1</v>
      </c>
      <c r="AZ3140" s="116">
        <v>41753</v>
      </c>
      <c r="BA3140" s="116"/>
      <c r="BB3140" s="20"/>
      <c r="BC3140" s="20"/>
      <c r="BD3140" s="76"/>
      <c r="BE3140" s="77"/>
      <c r="BF3140" s="77"/>
    </row>
    <row r="3141" spans="1:58" s="23" customFormat="1" ht="15.75" customHeight="1" x14ac:dyDescent="0.4">
      <c r="A3141" s="116">
        <v>41751</v>
      </c>
      <c r="B3141" s="112">
        <v>15.25</v>
      </c>
      <c r="C3141" s="112">
        <v>15.85</v>
      </c>
      <c r="D3141" s="112">
        <v>16.5</v>
      </c>
      <c r="E3141" s="112">
        <v>17</v>
      </c>
      <c r="F3141" s="112">
        <v>17.399999999999999</v>
      </c>
      <c r="G3141" s="112">
        <v>17.8</v>
      </c>
      <c r="H3141" s="113">
        <v>18</v>
      </c>
      <c r="I3141" s="90">
        <f t="shared" si="1764"/>
        <v>15.35</v>
      </c>
      <c r="J3141" s="90">
        <f t="shared" si="1765"/>
        <v>15.958333333333332</v>
      </c>
      <c r="K3141" s="114">
        <v>20</v>
      </c>
      <c r="L3141" s="115">
        <v>4.1666666666666664E-2</v>
      </c>
      <c r="M3141" s="90">
        <v>12.51</v>
      </c>
      <c r="N3141" s="90">
        <v>13.19</v>
      </c>
      <c r="O3141" s="90">
        <v>14.61</v>
      </c>
      <c r="P3141" s="90">
        <v>16.29</v>
      </c>
      <c r="Q3141" s="90">
        <v>18.059999999999999</v>
      </c>
      <c r="R3141" s="63">
        <f t="shared" si="1753"/>
        <v>5.1999999999999993</v>
      </c>
      <c r="S3141" s="64">
        <f t="shared" si="1752"/>
        <v>-4.5283018867924903E-3</v>
      </c>
      <c r="T3141" s="65">
        <f t="shared" si="1748"/>
        <v>0.94844579226686887</v>
      </c>
      <c r="U3141" s="65">
        <f t="shared" si="1748"/>
        <v>0.90280629705681037</v>
      </c>
      <c r="V3141" s="65">
        <f t="shared" si="1754"/>
        <v>0.80969920196439538</v>
      </c>
      <c r="W3141" s="65">
        <f t="shared" si="1755"/>
        <v>0.730343300110742</v>
      </c>
      <c r="X3141" s="61">
        <f t="shared" si="1766"/>
        <v>3.9344262295081943E-2</v>
      </c>
      <c r="Y3141" s="66">
        <f t="shared" si="1756"/>
        <v>5.8823529411764705E-2</v>
      </c>
      <c r="Z3141" s="61">
        <f t="shared" si="1757"/>
        <v>3.9630836047774107E-2</v>
      </c>
      <c r="AA3141" s="67">
        <f t="shared" si="1758"/>
        <v>15.35</v>
      </c>
      <c r="AB3141" s="68">
        <f t="shared" si="1759"/>
        <v>0.15617892342683856</v>
      </c>
      <c r="AC3141" s="69">
        <f t="shared" si="1760"/>
        <v>0.1637604245640637</v>
      </c>
      <c r="AD3141" s="70">
        <f>_xlfn.PERCENTILE.EXC(AC3141:$AC$5675,0.5)</f>
        <v>7.390427287731538E-2</v>
      </c>
      <c r="AE3141" s="70">
        <f>_xlfn.PERCENTILE.EXC($AC3141:AC$5675,0.35)</f>
        <v>4.1014027151304748E-2</v>
      </c>
      <c r="AF3141" s="71">
        <f t="shared" si="1749"/>
        <v>4.8657530992670457E-2</v>
      </c>
      <c r="AG3141" s="70">
        <f t="shared" si="1750"/>
        <v>-0.18079093388790943</v>
      </c>
      <c r="AH3141" s="70">
        <f t="shared" si="1751"/>
        <v>-0.22707014647722412</v>
      </c>
      <c r="AI3141" s="61" t="str">
        <f t="shared" ref="AI3141:AI3204" si="1769">IF(AC3141&gt;AD3141,"Short VOL","Safety")</f>
        <v>Short VOL</v>
      </c>
      <c r="AJ3141" s="68" t="str">
        <f t="shared" ref="AJ3141:AJ3204" si="1770">IF(AC3141&gt;AF3141,"Short VOL","Safety")</f>
        <v>Short VOL</v>
      </c>
      <c r="AK3141" s="72"/>
      <c r="AL3141" s="73"/>
      <c r="AM3141" s="72"/>
      <c r="AN3141" s="73"/>
      <c r="AO3141" s="74"/>
      <c r="AP3141" s="20"/>
      <c r="AQ3141" s="74"/>
      <c r="AR3141" s="20"/>
      <c r="AS3141" s="74"/>
      <c r="AT3141" s="20"/>
      <c r="AU3141" s="74" t="str">
        <f t="shared" si="1761"/>
        <v>00631L</v>
      </c>
      <c r="AV3141" s="20">
        <f t="shared" si="1767"/>
        <v>1</v>
      </c>
      <c r="AW3141" s="74" t="str">
        <f t="shared" si="1762"/>
        <v>00631L</v>
      </c>
      <c r="AX3141" s="20">
        <f t="shared" si="1763"/>
        <v>1</v>
      </c>
      <c r="AY3141" s="20">
        <f t="shared" si="1768"/>
        <v>1</v>
      </c>
      <c r="AZ3141" s="116">
        <v>41752</v>
      </c>
      <c r="BA3141" s="116"/>
      <c r="BB3141" s="20"/>
      <c r="BC3141" s="20"/>
      <c r="BD3141" s="76"/>
      <c r="BE3141" s="77"/>
      <c r="BF3141" s="77"/>
    </row>
    <row r="3142" spans="1:58" s="23" customFormat="1" ht="15.75" customHeight="1" x14ac:dyDescent="0.4">
      <c r="A3142" s="116">
        <v>41750</v>
      </c>
      <c r="B3142" s="112">
        <v>15.4</v>
      </c>
      <c r="C3142" s="112">
        <v>16.05</v>
      </c>
      <c r="D3142" s="112">
        <v>16.649999999999999</v>
      </c>
      <c r="E3142" s="112">
        <v>17.05</v>
      </c>
      <c r="F3142" s="112">
        <v>17.45</v>
      </c>
      <c r="G3142" s="112">
        <v>17.8</v>
      </c>
      <c r="H3142" s="113">
        <v>18.05</v>
      </c>
      <c r="I3142" s="90">
        <f t="shared" si="1764"/>
        <v>15.481250000000001</v>
      </c>
      <c r="J3142" s="90">
        <f t="shared" si="1765"/>
        <v>16.125</v>
      </c>
      <c r="K3142" s="114">
        <v>21</v>
      </c>
      <c r="L3142" s="115">
        <v>4.1666666666666664E-2</v>
      </c>
      <c r="M3142" s="90">
        <v>12.99</v>
      </c>
      <c r="N3142" s="90">
        <v>13.25</v>
      </c>
      <c r="O3142" s="90">
        <v>14.75</v>
      </c>
      <c r="P3142" s="90">
        <v>16.440000000000001</v>
      </c>
      <c r="Q3142" s="90">
        <v>18.16</v>
      </c>
      <c r="R3142" s="63">
        <f t="shared" si="1753"/>
        <v>4.9499999999999993</v>
      </c>
      <c r="S3142" s="64">
        <f t="shared" si="1752"/>
        <v>-8.2335329341316939E-3</v>
      </c>
      <c r="T3142" s="65">
        <f t="shared" si="1748"/>
        <v>0.98037735849056606</v>
      </c>
      <c r="U3142" s="65">
        <f t="shared" si="1748"/>
        <v>0.89830508474576276</v>
      </c>
      <c r="V3142" s="65">
        <f t="shared" si="1754"/>
        <v>0.80596107055961064</v>
      </c>
      <c r="W3142" s="65">
        <f t="shared" si="1755"/>
        <v>0.72962555066079293</v>
      </c>
      <c r="X3142" s="61">
        <f t="shared" si="1766"/>
        <v>4.2207792207792229E-2</v>
      </c>
      <c r="Y3142" s="66">
        <f t="shared" si="1756"/>
        <v>5.8651026392961873E-2</v>
      </c>
      <c r="Z3142" s="61">
        <f t="shared" si="1757"/>
        <v>4.1582559547840056E-2</v>
      </c>
      <c r="AA3142" s="67">
        <f t="shared" si="1758"/>
        <v>15.481249999999999</v>
      </c>
      <c r="AB3142" s="68">
        <f t="shared" si="1759"/>
        <v>0.16226415094339625</v>
      </c>
      <c r="AC3142" s="69">
        <f t="shared" si="1760"/>
        <v>0.16839622641509427</v>
      </c>
      <c r="AD3142" s="70">
        <f>_xlfn.PERCENTILE.EXC(AC3142:$AC$5675,0.5)</f>
        <v>7.3823274093669969E-2</v>
      </c>
      <c r="AE3142" s="70">
        <f>_xlfn.PERCENTILE.EXC($AC3142:AC$5675,0.35)</f>
        <v>4.0934780869595677E-2</v>
      </c>
      <c r="AF3142" s="71">
        <f t="shared" si="1749"/>
        <v>4.8657530992670457E-2</v>
      </c>
      <c r="AG3142" s="70">
        <f t="shared" si="1750"/>
        <v>-0.18079093388790943</v>
      </c>
      <c r="AH3142" s="70">
        <f t="shared" si="1751"/>
        <v>-0.22707014647722412</v>
      </c>
      <c r="AI3142" s="61" t="str">
        <f t="shared" si="1769"/>
        <v>Short VOL</v>
      </c>
      <c r="AJ3142" s="68" t="str">
        <f t="shared" si="1770"/>
        <v>Short VOL</v>
      </c>
      <c r="AK3142" s="72"/>
      <c r="AL3142" s="73"/>
      <c r="AM3142" s="72"/>
      <c r="AN3142" s="73"/>
      <c r="AO3142" s="74"/>
      <c r="AP3142" s="20"/>
      <c r="AQ3142" s="74"/>
      <c r="AR3142" s="20"/>
      <c r="AS3142" s="74"/>
      <c r="AT3142" s="20"/>
      <c r="AU3142" s="74" t="str">
        <f t="shared" si="1761"/>
        <v>00631L</v>
      </c>
      <c r="AV3142" s="20">
        <f t="shared" si="1767"/>
        <v>1</v>
      </c>
      <c r="AW3142" s="74" t="str">
        <f t="shared" si="1762"/>
        <v>00631L</v>
      </c>
      <c r="AX3142" s="20">
        <f t="shared" si="1763"/>
        <v>1</v>
      </c>
      <c r="AY3142" s="20">
        <f t="shared" si="1768"/>
        <v>1</v>
      </c>
      <c r="AZ3142" s="116">
        <v>41751</v>
      </c>
      <c r="BA3142" s="116"/>
      <c r="BB3142" s="20"/>
      <c r="BC3142" s="20"/>
      <c r="BD3142" s="76"/>
      <c r="BE3142" s="77"/>
      <c r="BF3142" s="77"/>
    </row>
    <row r="3143" spans="1:58" s="23" customFormat="1" ht="15.75" customHeight="1" x14ac:dyDescent="0.4">
      <c r="A3143" s="116">
        <v>41746</v>
      </c>
      <c r="B3143" s="112">
        <v>15.6</v>
      </c>
      <c r="C3143" s="112">
        <v>16.100000000000001</v>
      </c>
      <c r="D3143" s="112">
        <v>16.7</v>
      </c>
      <c r="E3143" s="112">
        <v>17.05</v>
      </c>
      <c r="F3143" s="112">
        <v>17.45</v>
      </c>
      <c r="G3143" s="112">
        <v>17.8</v>
      </c>
      <c r="H3143" s="113">
        <v>18</v>
      </c>
      <c r="I3143" s="90">
        <f t="shared" si="1764"/>
        <v>15.641666666666666</v>
      </c>
      <c r="J3143" s="90">
        <f t="shared" si="1765"/>
        <v>16.150000000000002</v>
      </c>
      <c r="K3143" s="114">
        <v>22</v>
      </c>
      <c r="L3143" s="115">
        <v>4.1666666666666664E-2</v>
      </c>
      <c r="M3143" s="90">
        <v>11.68</v>
      </c>
      <c r="N3143" s="90">
        <v>13.36</v>
      </c>
      <c r="O3143" s="90">
        <v>14.84</v>
      </c>
      <c r="P3143" s="90">
        <v>16.62</v>
      </c>
      <c r="Q3143" s="90">
        <v>18.309999999999999</v>
      </c>
      <c r="R3143" s="63">
        <f t="shared" si="1753"/>
        <v>6.4200000000000017</v>
      </c>
      <c r="S3143" s="64">
        <f t="shared" si="1752"/>
        <v>-5.7827926657263773E-2</v>
      </c>
      <c r="T3143" s="65">
        <f t="shared" si="1748"/>
        <v>0.87425149700598803</v>
      </c>
      <c r="U3143" s="65">
        <f t="shared" si="1748"/>
        <v>0.90026954177897567</v>
      </c>
      <c r="V3143" s="65">
        <f t="shared" si="1754"/>
        <v>0.80385078219013228</v>
      </c>
      <c r="W3143" s="65">
        <f t="shared" si="1755"/>
        <v>0.72965592572364835</v>
      </c>
      <c r="X3143" s="61">
        <f t="shared" si="1766"/>
        <v>3.2051282051282166E-2</v>
      </c>
      <c r="Y3143" s="66">
        <f t="shared" si="1756"/>
        <v>5.571847507331374E-2</v>
      </c>
      <c r="Z3143" s="61">
        <f t="shared" si="1757"/>
        <v>3.2498668087373665E-2</v>
      </c>
      <c r="AA3143" s="67">
        <f t="shared" si="1758"/>
        <v>15.641666666666666</v>
      </c>
      <c r="AB3143" s="68">
        <f t="shared" si="1759"/>
        <v>0.16766467065868265</v>
      </c>
      <c r="AC3143" s="69">
        <f t="shared" si="1760"/>
        <v>0.17078343313373251</v>
      </c>
      <c r="AD3143" s="70">
        <f>_xlfn.PERCENTILE.EXC(AC3143:$AC$5675,0.5)</f>
        <v>7.3742275310024558E-2</v>
      </c>
      <c r="AE3143" s="70">
        <f>_xlfn.PERCENTILE.EXC($AC3143:AC$5675,0.35)</f>
        <v>4.0867097353507249E-2</v>
      </c>
      <c r="AF3143" s="71">
        <f t="shared" si="1749"/>
        <v>4.8255548998302089E-2</v>
      </c>
      <c r="AG3143" s="70">
        <f t="shared" si="1750"/>
        <v>-0.18079093388790943</v>
      </c>
      <c r="AH3143" s="70">
        <f t="shared" si="1751"/>
        <v>-0.22707014647722412</v>
      </c>
      <c r="AI3143" s="61" t="str">
        <f t="shared" si="1769"/>
        <v>Short VOL</v>
      </c>
      <c r="AJ3143" s="68" t="str">
        <f t="shared" si="1770"/>
        <v>Short VOL</v>
      </c>
      <c r="AK3143" s="72"/>
      <c r="AL3143" s="73"/>
      <c r="AM3143" s="72"/>
      <c r="AN3143" s="73"/>
      <c r="AO3143" s="74"/>
      <c r="AP3143" s="20"/>
      <c r="AQ3143" s="74"/>
      <c r="AR3143" s="20"/>
      <c r="AS3143" s="74"/>
      <c r="AT3143" s="20"/>
      <c r="AU3143" s="74" t="str">
        <f t="shared" si="1761"/>
        <v>00631L</v>
      </c>
      <c r="AV3143" s="20">
        <f t="shared" si="1767"/>
        <v>1</v>
      </c>
      <c r="AW3143" s="74" t="str">
        <f t="shared" si="1762"/>
        <v>00631L</v>
      </c>
      <c r="AX3143" s="20">
        <f t="shared" si="1763"/>
        <v>1</v>
      </c>
      <c r="AY3143" s="20">
        <f t="shared" si="1768"/>
        <v>1</v>
      </c>
      <c r="AZ3143" s="116">
        <v>41750</v>
      </c>
      <c r="BA3143" s="116"/>
      <c r="BB3143" s="20"/>
      <c r="BC3143" s="20"/>
      <c r="BD3143" s="76"/>
      <c r="BE3143" s="77"/>
      <c r="BF3143" s="77"/>
    </row>
    <row r="3144" spans="1:58" s="23" customFormat="1" ht="15.75" customHeight="1" x14ac:dyDescent="0.4">
      <c r="A3144" s="116">
        <v>41745</v>
      </c>
      <c r="B3144" s="112">
        <v>15.9</v>
      </c>
      <c r="C3144" s="112">
        <v>16.350000000000001</v>
      </c>
      <c r="D3144" s="112">
        <v>16.8</v>
      </c>
      <c r="E3144" s="112">
        <v>17.100000000000001</v>
      </c>
      <c r="F3144" s="112">
        <v>17.45</v>
      </c>
      <c r="G3144" s="112">
        <v>17.8</v>
      </c>
      <c r="H3144" s="113">
        <v>18</v>
      </c>
      <c r="I3144" s="90">
        <f t="shared" si="1764"/>
        <v>15.918750000000001</v>
      </c>
      <c r="J3144" s="90">
        <f t="shared" si="1765"/>
        <v>16.368750000000002</v>
      </c>
      <c r="K3144" s="114">
        <v>23</v>
      </c>
      <c r="L3144" s="115">
        <v>4.1666666666666664E-2</v>
      </c>
      <c r="M3144" s="90">
        <v>13.52</v>
      </c>
      <c r="N3144" s="90">
        <v>14.18</v>
      </c>
      <c r="O3144" s="90">
        <v>15.23</v>
      </c>
      <c r="P3144" s="90">
        <v>16.829999999999998</v>
      </c>
      <c r="Q3144" s="90">
        <v>18.29</v>
      </c>
      <c r="R3144" s="63">
        <f t="shared" si="1753"/>
        <v>4.360000000000003</v>
      </c>
      <c r="S3144" s="64">
        <f t="shared" si="1752"/>
        <v>-9.1607943625880831E-2</v>
      </c>
      <c r="T3144" s="65">
        <f t="shared" si="1748"/>
        <v>0.95345557122708036</v>
      </c>
      <c r="U3144" s="65">
        <f t="shared" si="1748"/>
        <v>0.93105712409717656</v>
      </c>
      <c r="V3144" s="65">
        <f t="shared" si="1754"/>
        <v>0.84254307783719551</v>
      </c>
      <c r="W3144" s="65">
        <f t="shared" si="1755"/>
        <v>0.77528704209950794</v>
      </c>
      <c r="X3144" s="61">
        <f t="shared" si="1766"/>
        <v>2.8301886792452897E-2</v>
      </c>
      <c r="Y3144" s="66">
        <f t="shared" si="1756"/>
        <v>5.2631578947368335E-2</v>
      </c>
      <c r="Z3144" s="61">
        <f t="shared" si="1757"/>
        <v>2.8268551236749182E-2</v>
      </c>
      <c r="AA3144" s="67">
        <f t="shared" si="1758"/>
        <v>15.918749999999999</v>
      </c>
      <c r="AB3144" s="68">
        <f t="shared" si="1759"/>
        <v>0.12129760225669962</v>
      </c>
      <c r="AC3144" s="69">
        <f t="shared" si="1760"/>
        <v>0.12261988716502113</v>
      </c>
      <c r="AD3144" s="70">
        <f>_xlfn.PERCENTILE.EXC(AC3144:$AC$5675,0.5)</f>
        <v>7.3731719400247947E-2</v>
      </c>
      <c r="AE3144" s="70">
        <f>_xlfn.PERCENTILE.EXC($AC3144:AC$5675,0.35)</f>
        <v>4.0828320751470512E-2</v>
      </c>
      <c r="AF3144" s="71">
        <f t="shared" si="1749"/>
        <v>4.7375843311886948E-2</v>
      </c>
      <c r="AG3144" s="70">
        <f t="shared" si="1750"/>
        <v>-0.18079093388790943</v>
      </c>
      <c r="AH3144" s="70">
        <f t="shared" si="1751"/>
        <v>-0.22707014647722412</v>
      </c>
      <c r="AI3144" s="61" t="str">
        <f t="shared" si="1769"/>
        <v>Short VOL</v>
      </c>
      <c r="AJ3144" s="68" t="str">
        <f t="shared" si="1770"/>
        <v>Short VOL</v>
      </c>
      <c r="AK3144" s="72"/>
      <c r="AL3144" s="73"/>
      <c r="AM3144" s="72"/>
      <c r="AN3144" s="73"/>
      <c r="AO3144" s="74"/>
      <c r="AP3144" s="20"/>
      <c r="AQ3144" s="74"/>
      <c r="AR3144" s="20"/>
      <c r="AS3144" s="74"/>
      <c r="AT3144" s="20"/>
      <c r="AU3144" s="74" t="str">
        <f t="shared" si="1761"/>
        <v>00631L</v>
      </c>
      <c r="AV3144" s="20">
        <f t="shared" si="1767"/>
        <v>1</v>
      </c>
      <c r="AW3144" s="74" t="str">
        <f t="shared" si="1762"/>
        <v>00631L</v>
      </c>
      <c r="AX3144" s="20">
        <f t="shared" si="1763"/>
        <v>1</v>
      </c>
      <c r="AY3144" s="20">
        <f t="shared" si="1768"/>
        <v>1</v>
      </c>
      <c r="AZ3144" s="116">
        <v>41746</v>
      </c>
      <c r="BA3144" s="116"/>
      <c r="BB3144" s="20"/>
      <c r="BC3144" s="20"/>
      <c r="BD3144" s="76"/>
      <c r="BE3144" s="77"/>
      <c r="BF3144" s="77"/>
    </row>
    <row r="3145" spans="1:58" s="23" customFormat="1" ht="15.75" customHeight="1" x14ac:dyDescent="0.4">
      <c r="A3145" s="116">
        <v>41744</v>
      </c>
      <c r="B3145" s="112">
        <v>15.6</v>
      </c>
      <c r="C3145" s="112">
        <v>16.45</v>
      </c>
      <c r="D3145" s="112">
        <v>16.649999999999999</v>
      </c>
      <c r="E3145" s="112">
        <v>17.149999999999999</v>
      </c>
      <c r="F3145" s="112">
        <v>17.399999999999999</v>
      </c>
      <c r="G3145" s="112">
        <v>17.75</v>
      </c>
      <c r="H3145" s="113">
        <v>18.100000000000001</v>
      </c>
      <c r="I3145" s="90">
        <f t="shared" si="1764"/>
        <v>16.45</v>
      </c>
      <c r="J3145" s="90">
        <f t="shared" si="1765"/>
        <v>16.649999999999999</v>
      </c>
      <c r="K3145" s="114">
        <v>0</v>
      </c>
      <c r="L3145" s="115">
        <v>4.7619047619047616E-2</v>
      </c>
      <c r="M3145" s="90">
        <v>15.03</v>
      </c>
      <c r="N3145" s="90">
        <v>15.61</v>
      </c>
      <c r="O3145" s="90">
        <v>15.99</v>
      </c>
      <c r="P3145" s="90">
        <v>17.22</v>
      </c>
      <c r="Q3145" s="90">
        <v>18.61</v>
      </c>
      <c r="R3145" s="63">
        <f t="shared" si="1753"/>
        <v>2.5700000000000003</v>
      </c>
      <c r="S3145" s="64">
        <f t="shared" si="1752"/>
        <v>-3.1036623215394167E-2</v>
      </c>
      <c r="T3145" s="65">
        <f t="shared" ref="T3145:U3208" si="1771">M3145/N3145</f>
        <v>0.96284433055733498</v>
      </c>
      <c r="U3145" s="65">
        <f t="shared" si="1771"/>
        <v>0.97623514696685421</v>
      </c>
      <c r="V3145" s="65">
        <f t="shared" si="1754"/>
        <v>0.9065040650406504</v>
      </c>
      <c r="W3145" s="65">
        <f t="shared" si="1755"/>
        <v>0.83879634605051046</v>
      </c>
      <c r="X3145" s="61">
        <f t="shared" si="1766"/>
        <v>5.4487179487179467E-2</v>
      </c>
      <c r="Y3145" s="66">
        <f t="shared" si="1756"/>
        <v>5.5393586005831073E-2</v>
      </c>
      <c r="Z3145" s="61">
        <f t="shared" si="1757"/>
        <v>1.2158054711246157E-2</v>
      </c>
      <c r="AA3145" s="67">
        <f t="shared" si="1758"/>
        <v>16.45</v>
      </c>
      <c r="AB3145" s="68">
        <f t="shared" si="1759"/>
        <v>-6.4061499039076155E-4</v>
      </c>
      <c r="AC3145" s="69">
        <f t="shared" si="1760"/>
        <v>5.3811659192825108E-2</v>
      </c>
      <c r="AD3145" s="70">
        <f>_xlfn.PERCENTILE.EXC(AC3145:$AC$5675,0.5)</f>
        <v>7.372116349047135E-2</v>
      </c>
      <c r="AE3145" s="70">
        <f>_xlfn.PERCENTILE.EXC($AC3145:AC$5675,0.35)</f>
        <v>4.0789544149433782E-2</v>
      </c>
      <c r="AF3145" s="71">
        <f t="shared" si="1749"/>
        <v>4.7375843311886948E-2</v>
      </c>
      <c r="AG3145" s="70">
        <f t="shared" si="1750"/>
        <v>-0.18079093388790943</v>
      </c>
      <c r="AH3145" s="70">
        <f t="shared" si="1751"/>
        <v>-0.22707014647722412</v>
      </c>
      <c r="AI3145" s="61" t="str">
        <f t="shared" si="1769"/>
        <v>Safety</v>
      </c>
      <c r="AJ3145" s="68" t="str">
        <f t="shared" si="1770"/>
        <v>Short VOL</v>
      </c>
      <c r="AK3145" s="72"/>
      <c r="AL3145" s="73"/>
      <c r="AM3145" s="72"/>
      <c r="AN3145" s="73"/>
      <c r="AO3145" s="74"/>
      <c r="AP3145" s="20"/>
      <c r="AQ3145" s="74"/>
      <c r="AR3145" s="20"/>
      <c r="AS3145" s="74"/>
      <c r="AT3145" s="20"/>
      <c r="AU3145" s="74" t="str">
        <f t="shared" si="1761"/>
        <v>00631L</v>
      </c>
      <c r="AV3145" s="20">
        <f t="shared" si="1767"/>
        <v>1</v>
      </c>
      <c r="AW3145" s="74" t="str">
        <f t="shared" si="1762"/>
        <v>00631L</v>
      </c>
      <c r="AX3145" s="20">
        <f t="shared" si="1763"/>
        <v>1</v>
      </c>
      <c r="AY3145" s="20">
        <f t="shared" si="1768"/>
        <v>1</v>
      </c>
      <c r="AZ3145" s="116">
        <v>41745</v>
      </c>
      <c r="BA3145" s="116"/>
      <c r="BB3145" s="20"/>
      <c r="BC3145" s="20"/>
      <c r="BD3145" s="76"/>
      <c r="BE3145" s="77"/>
      <c r="BF3145" s="77"/>
    </row>
    <row r="3146" spans="1:58" s="23" customFormat="1" ht="15.75" customHeight="1" x14ac:dyDescent="0.4">
      <c r="A3146" s="116">
        <v>41743</v>
      </c>
      <c r="B3146" s="112">
        <v>16.2</v>
      </c>
      <c r="C3146" s="112">
        <v>16.649999999999999</v>
      </c>
      <c r="D3146" s="112">
        <v>16.850000000000001</v>
      </c>
      <c r="E3146" s="112">
        <v>17.25</v>
      </c>
      <c r="F3146" s="112">
        <v>17.5</v>
      </c>
      <c r="G3146" s="112">
        <v>17.850000000000001</v>
      </c>
      <c r="H3146" s="113">
        <v>18.2</v>
      </c>
      <c r="I3146" s="90">
        <f t="shared" si="1764"/>
        <v>16.628571428571426</v>
      </c>
      <c r="J3146" s="90">
        <f t="shared" si="1765"/>
        <v>16.840476190476192</v>
      </c>
      <c r="K3146" s="114">
        <v>1</v>
      </c>
      <c r="L3146" s="115">
        <v>4.7619047619047616E-2</v>
      </c>
      <c r="M3146" s="90">
        <v>16</v>
      </c>
      <c r="N3146" s="90">
        <v>16.11</v>
      </c>
      <c r="O3146" s="90">
        <v>16.34</v>
      </c>
      <c r="P3146" s="90">
        <v>17.47</v>
      </c>
      <c r="Q3146" s="90">
        <v>18.78</v>
      </c>
      <c r="R3146" s="63">
        <f t="shared" si="1753"/>
        <v>1.7000000000000028</v>
      </c>
      <c r="S3146" s="64">
        <f t="shared" si="1752"/>
        <v>-5.4022313564298395E-2</v>
      </c>
      <c r="T3146" s="65">
        <f t="shared" si="1771"/>
        <v>0.99317194289261335</v>
      </c>
      <c r="U3146" s="65">
        <f t="shared" si="1771"/>
        <v>0.98592411260709911</v>
      </c>
      <c r="V3146" s="65">
        <f t="shared" si="1754"/>
        <v>0.92215226101888959</v>
      </c>
      <c r="W3146" s="65">
        <f t="shared" si="1755"/>
        <v>0.85782747603833853</v>
      </c>
      <c r="X3146" s="61">
        <f t="shared" si="1766"/>
        <v>2.7777777777777735E-2</v>
      </c>
      <c r="Y3146" s="66">
        <f t="shared" si="1756"/>
        <v>5.5072463768115899E-2</v>
      </c>
      <c r="Z3146" s="61">
        <f t="shared" si="1757"/>
        <v>1.2743413516609617E-2</v>
      </c>
      <c r="AA3146" s="67">
        <f t="shared" si="1758"/>
        <v>16.628571428571426</v>
      </c>
      <c r="AB3146" s="68">
        <f t="shared" si="1759"/>
        <v>5.5865921787709412E-3</v>
      </c>
      <c r="AC3146" s="69">
        <f t="shared" si="1760"/>
        <v>3.2189412077680134E-2</v>
      </c>
      <c r="AD3146" s="70">
        <f>_xlfn.PERCENTILE.EXC(AC3146:$AC$5675,0.5)</f>
        <v>7.3731719400247947E-2</v>
      </c>
      <c r="AE3146" s="70">
        <f>_xlfn.PERCENTILE.EXC($AC3146:AC$5675,0.35)</f>
        <v>4.0761632836189644E-2</v>
      </c>
      <c r="AF3146" s="71">
        <f t="shared" si="1749"/>
        <v>4.7375843311886948E-2</v>
      </c>
      <c r="AG3146" s="70">
        <f t="shared" si="1750"/>
        <v>-0.18079093388790943</v>
      </c>
      <c r="AH3146" s="70">
        <f t="shared" si="1751"/>
        <v>-0.22707014647722412</v>
      </c>
      <c r="AI3146" s="61" t="str">
        <f t="shared" si="1769"/>
        <v>Safety</v>
      </c>
      <c r="AJ3146" s="68" t="str">
        <f t="shared" si="1770"/>
        <v>Safety</v>
      </c>
      <c r="AK3146" s="72"/>
      <c r="AL3146" s="73"/>
      <c r="AM3146" s="72"/>
      <c r="AN3146" s="73"/>
      <c r="AO3146" s="74"/>
      <c r="AP3146" s="20"/>
      <c r="AQ3146" s="74"/>
      <c r="AR3146" s="20"/>
      <c r="AS3146" s="74"/>
      <c r="AT3146" s="20"/>
      <c r="AU3146" s="74" t="str">
        <f t="shared" si="1761"/>
        <v>00635U</v>
      </c>
      <c r="AV3146" s="20">
        <f t="shared" si="1767"/>
        <v>0</v>
      </c>
      <c r="AW3146" s="74" t="str">
        <f t="shared" si="1762"/>
        <v>00635U</v>
      </c>
      <c r="AX3146" s="20">
        <f t="shared" si="1763"/>
        <v>0</v>
      </c>
      <c r="AY3146" s="20">
        <f t="shared" si="1768"/>
        <v>1</v>
      </c>
      <c r="AZ3146" s="116">
        <v>41744</v>
      </c>
      <c r="BA3146" s="116"/>
      <c r="BB3146" s="20"/>
      <c r="BC3146" s="20"/>
      <c r="BD3146" s="76"/>
      <c r="BE3146" s="77"/>
      <c r="BF3146" s="77"/>
    </row>
    <row r="3147" spans="1:58" s="23" customFormat="1" ht="15.75" customHeight="1" x14ac:dyDescent="0.4">
      <c r="A3147" s="116">
        <v>41740</v>
      </c>
      <c r="B3147" s="112">
        <v>16.850000000000001</v>
      </c>
      <c r="C3147" s="112">
        <v>16.649999999999999</v>
      </c>
      <c r="D3147" s="112">
        <v>16.850000000000001</v>
      </c>
      <c r="E3147" s="112">
        <v>17.2</v>
      </c>
      <c r="F3147" s="112">
        <v>17.5</v>
      </c>
      <c r="G3147" s="112">
        <v>17.850000000000001</v>
      </c>
      <c r="H3147" s="113">
        <v>18.2</v>
      </c>
      <c r="I3147" s="90">
        <f t="shared" si="1764"/>
        <v>16.669047619047618</v>
      </c>
      <c r="J3147" s="90">
        <f t="shared" si="1765"/>
        <v>16.830952380952382</v>
      </c>
      <c r="K3147" s="114">
        <v>2</v>
      </c>
      <c r="L3147" s="115">
        <v>4.7619047619047616E-2</v>
      </c>
      <c r="M3147" s="90">
        <v>17.64</v>
      </c>
      <c r="N3147" s="90">
        <v>17.03</v>
      </c>
      <c r="O3147" s="90">
        <v>16.79</v>
      </c>
      <c r="P3147" s="90">
        <v>17.690000000000001</v>
      </c>
      <c r="Q3147" s="90">
        <v>19.12</v>
      </c>
      <c r="R3147" s="63">
        <f t="shared" si="1753"/>
        <v>-0.18999999999999773</v>
      </c>
      <c r="S3147" s="64">
        <f t="shared" si="1752"/>
        <v>7.1743234738829487E-2</v>
      </c>
      <c r="T3147" s="65">
        <f t="shared" si="1771"/>
        <v>1.0358191426893717</v>
      </c>
      <c r="U3147" s="65">
        <f t="shared" si="1771"/>
        <v>1.0142942227516381</v>
      </c>
      <c r="V3147" s="65">
        <f t="shared" si="1754"/>
        <v>0.9626907857546636</v>
      </c>
      <c r="W3147" s="65">
        <f t="shared" si="1755"/>
        <v>0.89069037656903771</v>
      </c>
      <c r="X3147" s="61">
        <f t="shared" si="1766"/>
        <v>-1.1869436201780582E-2</v>
      </c>
      <c r="Y3147" s="66">
        <f t="shared" si="1756"/>
        <v>5.8139534883720929E-2</v>
      </c>
      <c r="Z3147" s="61">
        <f t="shared" si="1757"/>
        <v>9.7128981574062644E-3</v>
      </c>
      <c r="AA3147" s="67">
        <f t="shared" si="1758"/>
        <v>16.669047619047618</v>
      </c>
      <c r="AB3147" s="68">
        <f t="shared" si="1759"/>
        <v>-1.0569583088667041E-2</v>
      </c>
      <c r="AC3147" s="69">
        <f t="shared" si="1760"/>
        <v>-2.1195089897380125E-2</v>
      </c>
      <c r="AD3147" s="70">
        <f>_xlfn.PERCENTILE.EXC(AC3147:$AC$5675,0.5)</f>
        <v>7.3742275310024558E-2</v>
      </c>
      <c r="AE3147" s="70">
        <f>_xlfn.PERCENTILE.EXC($AC3147:AC$5675,0.35)</f>
        <v>4.082278123689384E-2</v>
      </c>
      <c r="AF3147" s="71">
        <f t="shared" si="1749"/>
        <v>4.8255548998302089E-2</v>
      </c>
      <c r="AG3147" s="70">
        <f t="shared" si="1750"/>
        <v>-0.18079093388790943</v>
      </c>
      <c r="AH3147" s="70">
        <f t="shared" si="1751"/>
        <v>-0.22707014647722412</v>
      </c>
      <c r="AI3147" s="61" t="str">
        <f t="shared" si="1769"/>
        <v>Safety</v>
      </c>
      <c r="AJ3147" s="68" t="str">
        <f t="shared" si="1770"/>
        <v>Safety</v>
      </c>
      <c r="AK3147" s="72"/>
      <c r="AL3147" s="73"/>
      <c r="AM3147" s="72"/>
      <c r="AN3147" s="73"/>
      <c r="AO3147" s="74"/>
      <c r="AP3147" s="20"/>
      <c r="AQ3147" s="74"/>
      <c r="AR3147" s="20"/>
      <c r="AS3147" s="74"/>
      <c r="AT3147" s="20"/>
      <c r="AU3147" s="74" t="str">
        <f t="shared" si="1761"/>
        <v>00635U</v>
      </c>
      <c r="AV3147" s="20">
        <f t="shared" si="1767"/>
        <v>0</v>
      </c>
      <c r="AW3147" s="74" t="str">
        <f t="shared" si="1762"/>
        <v>00635U</v>
      </c>
      <c r="AX3147" s="20">
        <f t="shared" si="1763"/>
        <v>0</v>
      </c>
      <c r="AY3147" s="20">
        <f t="shared" si="1768"/>
        <v>1</v>
      </c>
      <c r="AZ3147" s="116">
        <v>41743</v>
      </c>
      <c r="BA3147" s="116"/>
      <c r="BB3147" s="20"/>
      <c r="BC3147" s="20"/>
      <c r="BD3147" s="76"/>
      <c r="BE3147" s="77"/>
      <c r="BF3147" s="77"/>
    </row>
    <row r="3148" spans="1:58" s="23" customFormat="1" ht="15.75" customHeight="1" x14ac:dyDescent="0.4">
      <c r="A3148" s="116">
        <v>41739</v>
      </c>
      <c r="B3148" s="112">
        <v>15.85</v>
      </c>
      <c r="C3148" s="112">
        <v>16.25</v>
      </c>
      <c r="D3148" s="112">
        <v>16.5</v>
      </c>
      <c r="E3148" s="112">
        <v>17</v>
      </c>
      <c r="F3148" s="112">
        <v>17.3</v>
      </c>
      <c r="G3148" s="112">
        <v>17.649999999999999</v>
      </c>
      <c r="H3148" s="113">
        <v>18</v>
      </c>
      <c r="I3148" s="90">
        <f t="shared" si="1764"/>
        <v>16.192857142857143</v>
      </c>
      <c r="J3148" s="90">
        <f t="shared" si="1765"/>
        <v>16.464285714285715</v>
      </c>
      <c r="K3148" s="114">
        <v>3</v>
      </c>
      <c r="L3148" s="115">
        <v>4.7619047619047616E-2</v>
      </c>
      <c r="M3148" s="90">
        <v>16.5</v>
      </c>
      <c r="N3148" s="90">
        <v>15.89</v>
      </c>
      <c r="O3148" s="90">
        <v>16.07</v>
      </c>
      <c r="P3148" s="90">
        <v>17.27</v>
      </c>
      <c r="Q3148" s="90">
        <v>18.68</v>
      </c>
      <c r="R3148" s="63">
        <f t="shared" si="1753"/>
        <v>0.95000000000000284</v>
      </c>
      <c r="S3148" s="64">
        <f t="shared" si="1752"/>
        <v>0.14978292329956586</v>
      </c>
      <c r="T3148" s="65">
        <f t="shared" si="1771"/>
        <v>1.038388923851479</v>
      </c>
      <c r="U3148" s="65">
        <f t="shared" si="1771"/>
        <v>0.98879900435594281</v>
      </c>
      <c r="V3148" s="65">
        <f t="shared" si="1754"/>
        <v>0.92009264620729592</v>
      </c>
      <c r="W3148" s="65">
        <f t="shared" si="1755"/>
        <v>0.850642398286938</v>
      </c>
      <c r="X3148" s="61">
        <f t="shared" si="1766"/>
        <v>2.5236593059936932E-2</v>
      </c>
      <c r="Y3148" s="66">
        <f t="shared" si="1756"/>
        <v>5.8823529411764705E-2</v>
      </c>
      <c r="Z3148" s="61">
        <f t="shared" si="1757"/>
        <v>1.6762240846934326E-2</v>
      </c>
      <c r="AA3148" s="67">
        <f t="shared" si="1758"/>
        <v>16.192857142857143</v>
      </c>
      <c r="AB3148" s="68">
        <f t="shared" si="1759"/>
        <v>-2.5173064820642492E-3</v>
      </c>
      <c r="AC3148" s="69">
        <f t="shared" si="1760"/>
        <v>1.9059606221343138E-2</v>
      </c>
      <c r="AD3148" s="70">
        <f>_xlfn.PERCENTILE.EXC(AC3148:$AC$5675,0.5)</f>
        <v>7.3823274093669969E-2</v>
      </c>
      <c r="AE3148" s="70">
        <f>_xlfn.PERCENTILE.EXC($AC3148:AC$5675,0.35)</f>
        <v>4.0912139074821642E-2</v>
      </c>
      <c r="AF3148" s="71">
        <f t="shared" si="1749"/>
        <v>4.8657530992670457E-2</v>
      </c>
      <c r="AG3148" s="70">
        <f t="shared" si="1750"/>
        <v>-0.18079093388790943</v>
      </c>
      <c r="AH3148" s="70">
        <f t="shared" si="1751"/>
        <v>-0.22707014647722412</v>
      </c>
      <c r="AI3148" s="61" t="str">
        <f t="shared" si="1769"/>
        <v>Safety</v>
      </c>
      <c r="AJ3148" s="68" t="str">
        <f t="shared" si="1770"/>
        <v>Safety</v>
      </c>
      <c r="AK3148" s="72"/>
      <c r="AL3148" s="73"/>
      <c r="AM3148" s="72"/>
      <c r="AN3148" s="73"/>
      <c r="AO3148" s="74"/>
      <c r="AP3148" s="20"/>
      <c r="AQ3148" s="74"/>
      <c r="AR3148" s="20"/>
      <c r="AS3148" s="74"/>
      <c r="AT3148" s="20"/>
      <c r="AU3148" s="74" t="str">
        <f t="shared" si="1761"/>
        <v>00635U</v>
      </c>
      <c r="AV3148" s="20">
        <f t="shared" si="1767"/>
        <v>0</v>
      </c>
      <c r="AW3148" s="74" t="str">
        <f t="shared" si="1762"/>
        <v>00635U</v>
      </c>
      <c r="AX3148" s="20">
        <f t="shared" si="1763"/>
        <v>0</v>
      </c>
      <c r="AY3148" s="20">
        <f t="shared" si="1768"/>
        <v>1</v>
      </c>
      <c r="AZ3148" s="116">
        <v>41740</v>
      </c>
      <c r="BA3148" s="116"/>
      <c r="BB3148" s="20"/>
      <c r="BC3148" s="20"/>
      <c r="BD3148" s="76"/>
      <c r="BE3148" s="77"/>
      <c r="BF3148" s="77"/>
    </row>
    <row r="3149" spans="1:58" s="23" customFormat="1" ht="15.75" customHeight="1" x14ac:dyDescent="0.4">
      <c r="A3149" s="116">
        <v>41738</v>
      </c>
      <c r="B3149" s="112">
        <v>14.5</v>
      </c>
      <c r="C3149" s="112">
        <v>15.45</v>
      </c>
      <c r="D3149" s="112">
        <v>16</v>
      </c>
      <c r="E3149" s="112">
        <v>16.600000000000001</v>
      </c>
      <c r="F3149" s="112">
        <v>16.95</v>
      </c>
      <c r="G3149" s="112">
        <v>17.350000000000001</v>
      </c>
      <c r="H3149" s="113">
        <v>17.7</v>
      </c>
      <c r="I3149" s="90">
        <f t="shared" si="1764"/>
        <v>15.269047619047619</v>
      </c>
      <c r="J3149" s="90">
        <f t="shared" si="1765"/>
        <v>15.895238095238096</v>
      </c>
      <c r="K3149" s="114">
        <v>4</v>
      </c>
      <c r="L3149" s="115">
        <v>4.7619047619047616E-2</v>
      </c>
      <c r="M3149" s="90">
        <v>12.69</v>
      </c>
      <c r="N3149" s="90">
        <v>13.82</v>
      </c>
      <c r="O3149" s="90">
        <v>14.83</v>
      </c>
      <c r="P3149" s="90">
        <v>16.36</v>
      </c>
      <c r="Q3149" s="90">
        <v>17.899999999999999</v>
      </c>
      <c r="R3149" s="63">
        <f t="shared" si="1753"/>
        <v>4.68</v>
      </c>
      <c r="S3149" s="64">
        <f t="shared" si="1752"/>
        <v>-7.1860308932169256E-2</v>
      </c>
      <c r="T3149" s="65">
        <f t="shared" si="1771"/>
        <v>0.91823444283646882</v>
      </c>
      <c r="U3149" s="65">
        <f t="shared" si="1771"/>
        <v>0.93189480782198253</v>
      </c>
      <c r="V3149" s="65">
        <f t="shared" si="1754"/>
        <v>0.84474327628361867</v>
      </c>
      <c r="W3149" s="65">
        <f t="shared" si="1755"/>
        <v>0.77206703910614538</v>
      </c>
      <c r="X3149" s="61">
        <f t="shared" si="1766"/>
        <v>6.5517241379310295E-2</v>
      </c>
      <c r="Y3149" s="66">
        <f t="shared" si="1756"/>
        <v>6.6265060240963722E-2</v>
      </c>
      <c r="Z3149" s="61">
        <f t="shared" si="1757"/>
        <v>4.1010447528457852E-2</v>
      </c>
      <c r="AA3149" s="67">
        <f t="shared" si="1758"/>
        <v>15.269047619047619</v>
      </c>
      <c r="AB3149" s="68">
        <f t="shared" si="1759"/>
        <v>4.9204052098408085E-2</v>
      </c>
      <c r="AC3149" s="69">
        <f t="shared" si="1760"/>
        <v>0.10485149197160772</v>
      </c>
      <c r="AD3149" s="70">
        <f>_xlfn.PERCENTILE.EXC(AC3149:$AC$5675,0.5)</f>
        <v>7.390427287731538E-2</v>
      </c>
      <c r="AE3149" s="70">
        <f>_xlfn.PERCENTILE.EXC($AC3149:AC$5675,0.35)</f>
        <v>4.1059310740852811E-2</v>
      </c>
      <c r="AF3149" s="71">
        <f t="shared" si="1749"/>
        <v>4.9023068371317424E-2</v>
      </c>
      <c r="AG3149" s="70">
        <f t="shared" si="1750"/>
        <v>-0.18079093388790943</v>
      </c>
      <c r="AH3149" s="70">
        <f t="shared" si="1751"/>
        <v>-0.22707014647722412</v>
      </c>
      <c r="AI3149" s="61" t="str">
        <f t="shared" si="1769"/>
        <v>Short VOL</v>
      </c>
      <c r="AJ3149" s="68" t="str">
        <f t="shared" si="1770"/>
        <v>Short VOL</v>
      </c>
      <c r="AK3149" s="72"/>
      <c r="AL3149" s="73"/>
      <c r="AM3149" s="72"/>
      <c r="AN3149" s="73"/>
      <c r="AO3149" s="74"/>
      <c r="AP3149" s="20"/>
      <c r="AQ3149" s="74"/>
      <c r="AR3149" s="20"/>
      <c r="AS3149" s="74"/>
      <c r="AT3149" s="20"/>
      <c r="AU3149" s="74" t="str">
        <f t="shared" si="1761"/>
        <v>00631L</v>
      </c>
      <c r="AV3149" s="20">
        <f t="shared" si="1767"/>
        <v>1</v>
      </c>
      <c r="AW3149" s="74" t="str">
        <f t="shared" si="1762"/>
        <v>00631L</v>
      </c>
      <c r="AX3149" s="20">
        <f t="shared" si="1763"/>
        <v>1</v>
      </c>
      <c r="AY3149" s="20">
        <f t="shared" si="1768"/>
        <v>1</v>
      </c>
      <c r="AZ3149" s="116">
        <v>41739</v>
      </c>
      <c r="BA3149" s="116"/>
      <c r="BB3149" s="20"/>
      <c r="BC3149" s="20"/>
      <c r="BD3149" s="76"/>
      <c r="BE3149" s="77"/>
      <c r="BF3149" s="77"/>
    </row>
    <row r="3150" spans="1:58" s="23" customFormat="1" ht="15.75" customHeight="1" x14ac:dyDescent="0.4">
      <c r="A3150" s="116">
        <v>41737</v>
      </c>
      <c r="B3150" s="112">
        <v>15.15</v>
      </c>
      <c r="C3150" s="112">
        <v>15.75</v>
      </c>
      <c r="D3150" s="112">
        <v>16.25</v>
      </c>
      <c r="E3150" s="112">
        <v>16.75</v>
      </c>
      <c r="F3150" s="112">
        <v>17.100000000000001</v>
      </c>
      <c r="G3150" s="112">
        <v>17.5</v>
      </c>
      <c r="H3150" s="113">
        <v>17.850000000000001</v>
      </c>
      <c r="I3150" s="90">
        <f t="shared" si="1764"/>
        <v>15.607142857142858</v>
      </c>
      <c r="J3150" s="90">
        <f t="shared" si="1765"/>
        <v>16.13095238095238</v>
      </c>
      <c r="K3150" s="114">
        <v>5</v>
      </c>
      <c r="L3150" s="115">
        <v>4.7619047619047616E-2</v>
      </c>
      <c r="M3150" s="90">
        <v>14.51</v>
      </c>
      <c r="N3150" s="90">
        <v>14.89</v>
      </c>
      <c r="O3150" s="90">
        <v>15.53</v>
      </c>
      <c r="P3150" s="90">
        <v>16.899999999999999</v>
      </c>
      <c r="Q3150" s="90">
        <v>18.350000000000001</v>
      </c>
      <c r="R3150" s="63">
        <f t="shared" si="1753"/>
        <v>3.0300000000000011</v>
      </c>
      <c r="S3150" s="64">
        <f t="shared" si="1752"/>
        <v>-4.3673731535003195E-2</v>
      </c>
      <c r="T3150" s="65">
        <f t="shared" si="1771"/>
        <v>0.97447951645399589</v>
      </c>
      <c r="U3150" s="65">
        <f t="shared" si="1771"/>
        <v>0.95878943979394726</v>
      </c>
      <c r="V3150" s="65">
        <f t="shared" si="1754"/>
        <v>0.88106508875739653</v>
      </c>
      <c r="W3150" s="65">
        <f t="shared" si="1755"/>
        <v>0.81144414168937329</v>
      </c>
      <c r="X3150" s="61">
        <f t="shared" si="1766"/>
        <v>3.9603960396039577E-2</v>
      </c>
      <c r="Y3150" s="66">
        <f t="shared" si="1756"/>
        <v>6.5671641791044857E-2</v>
      </c>
      <c r="Z3150" s="61">
        <f t="shared" si="1757"/>
        <v>3.3562166285278291E-2</v>
      </c>
      <c r="AA3150" s="67">
        <f t="shared" si="1758"/>
        <v>15.607142857142858</v>
      </c>
      <c r="AB3150" s="68">
        <f t="shared" si="1759"/>
        <v>1.7461383478844846E-2</v>
      </c>
      <c r="AC3150" s="69">
        <f t="shared" si="1760"/>
        <v>4.8162717068022637E-2</v>
      </c>
      <c r="AD3150" s="70">
        <f>_xlfn.PERCENTILE.EXC(AC3150:$AC$5675,0.5)</f>
        <v>7.3823274093669969E-2</v>
      </c>
      <c r="AE3150" s="70">
        <f>_xlfn.PERCENTILE.EXC($AC3150:AC$5675,0.35)</f>
        <v>4.0980064459143713E-2</v>
      </c>
      <c r="AF3150" s="71">
        <f t="shared" ref="AF3150:AF3213" si="1772">_xlfn.PERCENTILE.EXC($AC3150:$AC4150,0.28)</f>
        <v>4.9023068371317424E-2</v>
      </c>
      <c r="AG3150" s="70">
        <f t="shared" ref="AG3150:AG3213" si="1773">_xlfn.PERCENTILE.EXC($AC3150:$AC4150,0.01)</f>
        <v>-0.18079093388790943</v>
      </c>
      <c r="AH3150" s="70">
        <f t="shared" ref="AH3150:AH3213" si="1774">_xlfn.PERCENTILE.EXC($AC3150:$AC4150,0.005)</f>
        <v>-0.22707014647722412</v>
      </c>
      <c r="AI3150" s="61" t="str">
        <f t="shared" si="1769"/>
        <v>Safety</v>
      </c>
      <c r="AJ3150" s="68" t="str">
        <f t="shared" si="1770"/>
        <v>Safety</v>
      </c>
      <c r="AK3150" s="72"/>
      <c r="AL3150" s="73"/>
      <c r="AM3150" s="72"/>
      <c r="AN3150" s="73"/>
      <c r="AO3150" s="74"/>
      <c r="AP3150" s="20"/>
      <c r="AQ3150" s="74"/>
      <c r="AR3150" s="20"/>
      <c r="AS3150" s="74"/>
      <c r="AT3150" s="20"/>
      <c r="AU3150" s="74" t="str">
        <f t="shared" si="1761"/>
        <v>00635U</v>
      </c>
      <c r="AV3150" s="20">
        <f t="shared" si="1767"/>
        <v>0</v>
      </c>
      <c r="AW3150" s="74" t="str">
        <f t="shared" si="1762"/>
        <v>00631L</v>
      </c>
      <c r="AX3150" s="20">
        <f t="shared" si="1763"/>
        <v>1</v>
      </c>
      <c r="AY3150" s="20">
        <f t="shared" si="1768"/>
        <v>1</v>
      </c>
      <c r="AZ3150" s="116">
        <v>41738</v>
      </c>
      <c r="BA3150" s="116"/>
      <c r="BB3150" s="20"/>
      <c r="BC3150" s="20"/>
      <c r="BD3150" s="76"/>
      <c r="BE3150" s="77"/>
      <c r="BF3150" s="77"/>
    </row>
    <row r="3151" spans="1:58" s="23" customFormat="1" ht="15.75" customHeight="1" x14ac:dyDescent="0.4">
      <c r="A3151" s="116">
        <v>41736</v>
      </c>
      <c r="B3151" s="112">
        <v>15.5</v>
      </c>
      <c r="C3151" s="112">
        <v>16</v>
      </c>
      <c r="D3151" s="112">
        <v>16.399999999999999</v>
      </c>
      <c r="E3151" s="112">
        <v>16.95</v>
      </c>
      <c r="F3151" s="112">
        <v>17.3</v>
      </c>
      <c r="G3151" s="112">
        <v>17.7</v>
      </c>
      <c r="H3151" s="113">
        <v>18</v>
      </c>
      <c r="I3151" s="90">
        <f t="shared" si="1764"/>
        <v>15.857142857142858</v>
      </c>
      <c r="J3151" s="90">
        <f t="shared" si="1765"/>
        <v>16.285714285714285</v>
      </c>
      <c r="K3151" s="114">
        <v>6</v>
      </c>
      <c r="L3151" s="115">
        <v>4.7619047619047616E-2</v>
      </c>
      <c r="M3151" s="90">
        <v>16.079999999999998</v>
      </c>
      <c r="N3151" s="90">
        <v>15.57</v>
      </c>
      <c r="O3151" s="90">
        <v>15.9</v>
      </c>
      <c r="P3151" s="90">
        <v>17.18</v>
      </c>
      <c r="Q3151" s="90">
        <v>18.579999999999998</v>
      </c>
      <c r="R3151" s="63">
        <f t="shared" si="1753"/>
        <v>1.4299999999999997</v>
      </c>
      <c r="S3151" s="64">
        <f t="shared" si="1752"/>
        <v>0.11532951289398276</v>
      </c>
      <c r="T3151" s="65">
        <f t="shared" si="1771"/>
        <v>1.0327552986512523</v>
      </c>
      <c r="U3151" s="65">
        <f t="shared" si="1771"/>
        <v>0.97924528301886793</v>
      </c>
      <c r="V3151" s="65">
        <f t="shared" si="1754"/>
        <v>0.90628637951105939</v>
      </c>
      <c r="W3151" s="65">
        <f t="shared" si="1755"/>
        <v>0.8379978471474705</v>
      </c>
      <c r="X3151" s="61">
        <f t="shared" si="1766"/>
        <v>3.2258064516129031E-2</v>
      </c>
      <c r="Y3151" s="66">
        <f t="shared" si="1756"/>
        <v>6.1946902654867304E-2</v>
      </c>
      <c r="Z3151" s="61">
        <f t="shared" si="1757"/>
        <v>2.7027027027026931E-2</v>
      </c>
      <c r="AA3151" s="67">
        <f t="shared" si="1758"/>
        <v>15.857142857142858</v>
      </c>
      <c r="AB3151" s="68">
        <f t="shared" si="1759"/>
        <v>-4.4958253050738778E-3</v>
      </c>
      <c r="AC3151" s="69">
        <f t="shared" si="1760"/>
        <v>1.8442058904486663E-2</v>
      </c>
      <c r="AD3151" s="70">
        <f>_xlfn.PERCENTILE.EXC(AC3151:$AC$5675,0.5)</f>
        <v>7.390427287731538E-2</v>
      </c>
      <c r="AE3151" s="70">
        <f>_xlfn.PERCENTILE.EXC($AC3151:AC$5675,0.35)</f>
        <v>4.0900818177434614E-2</v>
      </c>
      <c r="AF3151" s="71">
        <f t="shared" si="1772"/>
        <v>4.9125827461029184E-2</v>
      </c>
      <c r="AG3151" s="70">
        <f t="shared" si="1773"/>
        <v>-0.18079093388790943</v>
      </c>
      <c r="AH3151" s="70">
        <f t="shared" si="1774"/>
        <v>-0.22707014647722412</v>
      </c>
      <c r="AI3151" s="61" t="str">
        <f t="shared" si="1769"/>
        <v>Safety</v>
      </c>
      <c r="AJ3151" s="68" t="str">
        <f t="shared" si="1770"/>
        <v>Safety</v>
      </c>
      <c r="AK3151" s="72"/>
      <c r="AL3151" s="73"/>
      <c r="AM3151" s="72"/>
      <c r="AN3151" s="73"/>
      <c r="AO3151" s="74"/>
      <c r="AP3151" s="20"/>
      <c r="AQ3151" s="74"/>
      <c r="AR3151" s="20"/>
      <c r="AS3151" s="74"/>
      <c r="AT3151" s="20"/>
      <c r="AU3151" s="74" t="str">
        <f t="shared" si="1761"/>
        <v>00635U</v>
      </c>
      <c r="AV3151" s="20">
        <f t="shared" si="1767"/>
        <v>0</v>
      </c>
      <c r="AW3151" s="74" t="str">
        <f t="shared" si="1762"/>
        <v>00635U</v>
      </c>
      <c r="AX3151" s="20">
        <f t="shared" si="1763"/>
        <v>0</v>
      </c>
      <c r="AY3151" s="20">
        <f t="shared" si="1768"/>
        <v>1</v>
      </c>
      <c r="AZ3151" s="116">
        <v>41737</v>
      </c>
      <c r="BA3151" s="116"/>
      <c r="BB3151" s="20"/>
      <c r="BC3151" s="20"/>
      <c r="BD3151" s="76"/>
      <c r="BE3151" s="77"/>
      <c r="BF3151" s="77"/>
    </row>
    <row r="3152" spans="1:58" s="23" customFormat="1" ht="15.75" customHeight="1" x14ac:dyDescent="0.4">
      <c r="A3152" s="116">
        <v>41733</v>
      </c>
      <c r="B3152" s="112">
        <v>14.85</v>
      </c>
      <c r="C3152" s="112">
        <v>15.75</v>
      </c>
      <c r="D3152" s="112">
        <v>16.25</v>
      </c>
      <c r="E3152" s="112">
        <v>16.8</v>
      </c>
      <c r="F3152" s="112">
        <v>17.100000000000001</v>
      </c>
      <c r="G3152" s="112">
        <v>17.5</v>
      </c>
      <c r="H3152" s="113">
        <v>17.8</v>
      </c>
      <c r="I3152" s="90">
        <f t="shared" si="1764"/>
        <v>15.45</v>
      </c>
      <c r="J3152" s="90">
        <f t="shared" si="1765"/>
        <v>16.083333333333332</v>
      </c>
      <c r="K3152" s="114">
        <v>7</v>
      </c>
      <c r="L3152" s="115">
        <v>4.7619047619047616E-2</v>
      </c>
      <c r="M3152" s="90">
        <v>13.18</v>
      </c>
      <c r="N3152" s="90">
        <v>13.96</v>
      </c>
      <c r="O3152" s="90">
        <v>14.96</v>
      </c>
      <c r="P3152" s="90">
        <v>16.5</v>
      </c>
      <c r="Q3152" s="90">
        <v>18.03</v>
      </c>
      <c r="R3152" s="63">
        <f t="shared" si="1753"/>
        <v>4.32</v>
      </c>
      <c r="S3152" s="64">
        <f t="shared" si="1752"/>
        <v>4.4128646222887188E-2</v>
      </c>
      <c r="T3152" s="65">
        <f t="shared" si="1771"/>
        <v>0.94412607449856722</v>
      </c>
      <c r="U3152" s="65">
        <f t="shared" si="1771"/>
        <v>0.9331550802139037</v>
      </c>
      <c r="V3152" s="65">
        <f t="shared" si="1754"/>
        <v>0.84606060606060607</v>
      </c>
      <c r="W3152" s="65">
        <f t="shared" si="1755"/>
        <v>0.77426511369938988</v>
      </c>
      <c r="X3152" s="61">
        <f t="shared" si="1766"/>
        <v>6.0606060606060629E-2</v>
      </c>
      <c r="Y3152" s="66">
        <f t="shared" si="1756"/>
        <v>5.9523809523809521E-2</v>
      </c>
      <c r="Z3152" s="61">
        <f t="shared" si="1757"/>
        <v>4.0992448759439019E-2</v>
      </c>
      <c r="AA3152" s="67">
        <f t="shared" si="1758"/>
        <v>15.450000000000001</v>
      </c>
      <c r="AB3152" s="68">
        <f t="shared" si="1759"/>
        <v>6.3753581661891032E-2</v>
      </c>
      <c r="AC3152" s="69">
        <f t="shared" si="1760"/>
        <v>0.10673352435530087</v>
      </c>
      <c r="AD3152" s="70">
        <f>_xlfn.PERCENTILE.EXC(AC3152:$AC$5675,0.5)</f>
        <v>7.3926146339647808E-2</v>
      </c>
      <c r="AE3152" s="70">
        <f>_xlfn.PERCENTILE.EXC($AC3152:AC$5675,0.35)</f>
        <v>4.1047989843465804E-2</v>
      </c>
      <c r="AF3152" s="71">
        <f t="shared" si="1772"/>
        <v>4.9212129973077653E-2</v>
      </c>
      <c r="AG3152" s="70">
        <f t="shared" si="1773"/>
        <v>-0.18079093388790943</v>
      </c>
      <c r="AH3152" s="70">
        <f t="shared" si="1774"/>
        <v>-0.22707014647722412</v>
      </c>
      <c r="AI3152" s="61" t="str">
        <f t="shared" si="1769"/>
        <v>Short VOL</v>
      </c>
      <c r="AJ3152" s="68" t="str">
        <f t="shared" si="1770"/>
        <v>Short VOL</v>
      </c>
      <c r="AK3152" s="72"/>
      <c r="AL3152" s="73"/>
      <c r="AM3152" s="72"/>
      <c r="AN3152" s="73"/>
      <c r="AO3152" s="74"/>
      <c r="AP3152" s="20"/>
      <c r="AQ3152" s="74"/>
      <c r="AR3152" s="20"/>
      <c r="AS3152" s="74"/>
      <c r="AT3152" s="20"/>
      <c r="AU3152" s="74" t="str">
        <f t="shared" si="1761"/>
        <v>00631L</v>
      </c>
      <c r="AV3152" s="20">
        <f t="shared" si="1767"/>
        <v>1</v>
      </c>
      <c r="AW3152" s="74" t="str">
        <f t="shared" si="1762"/>
        <v>00631L</v>
      </c>
      <c r="AX3152" s="20">
        <f t="shared" si="1763"/>
        <v>1</v>
      </c>
      <c r="AY3152" s="20">
        <f t="shared" si="1768"/>
        <v>1</v>
      </c>
      <c r="AZ3152" s="116">
        <v>41736</v>
      </c>
      <c r="BA3152" s="116"/>
      <c r="BB3152" s="20"/>
      <c r="BC3152" s="20"/>
      <c r="BD3152" s="76"/>
      <c r="BE3152" s="77"/>
      <c r="BF3152" s="77"/>
    </row>
    <row r="3153" spans="1:58" s="23" customFormat="1" ht="15.75" customHeight="1" x14ac:dyDescent="0.4">
      <c r="A3153" s="116">
        <v>41732</v>
      </c>
      <c r="B3153" s="112">
        <v>14.45</v>
      </c>
      <c r="C3153" s="112">
        <v>15.4</v>
      </c>
      <c r="D3153" s="112">
        <v>16</v>
      </c>
      <c r="E3153" s="112">
        <v>16.55</v>
      </c>
      <c r="F3153" s="112">
        <v>16.95</v>
      </c>
      <c r="G3153" s="112">
        <v>17.399999999999999</v>
      </c>
      <c r="H3153" s="113">
        <v>17.7</v>
      </c>
      <c r="I3153" s="90">
        <f t="shared" si="1764"/>
        <v>15.038095238095238</v>
      </c>
      <c r="J3153" s="90">
        <f t="shared" si="1765"/>
        <v>15.771428571428572</v>
      </c>
      <c r="K3153" s="114">
        <v>8</v>
      </c>
      <c r="L3153" s="115">
        <v>4.7619047619047616E-2</v>
      </c>
      <c r="M3153" s="90">
        <v>12.53</v>
      </c>
      <c r="N3153" s="90">
        <v>13.37</v>
      </c>
      <c r="O3153" s="90">
        <v>14.5</v>
      </c>
      <c r="P3153" s="90">
        <v>16.13</v>
      </c>
      <c r="Q3153" s="90">
        <v>17.75</v>
      </c>
      <c r="R3153" s="63">
        <f t="shared" si="1753"/>
        <v>4.7300000000000004</v>
      </c>
      <c r="S3153" s="64">
        <f t="shared" si="1752"/>
        <v>2.1390374331550752E-2</v>
      </c>
      <c r="T3153" s="65">
        <f t="shared" si="1771"/>
        <v>0.93717277486910999</v>
      </c>
      <c r="U3153" s="65">
        <f t="shared" si="1771"/>
        <v>0.92206896551724138</v>
      </c>
      <c r="V3153" s="65">
        <f t="shared" si="1754"/>
        <v>0.828890266584005</v>
      </c>
      <c r="W3153" s="65">
        <f t="shared" si="1755"/>
        <v>0.75323943661971826</v>
      </c>
      <c r="X3153" s="61">
        <f t="shared" si="1766"/>
        <v>6.5743944636678278E-2</v>
      </c>
      <c r="Y3153" s="66">
        <f t="shared" si="1756"/>
        <v>6.9486404833836765E-2</v>
      </c>
      <c r="Z3153" s="61">
        <f t="shared" si="1757"/>
        <v>4.8765041165294551E-2</v>
      </c>
      <c r="AA3153" s="67">
        <f t="shared" si="1758"/>
        <v>15.038095238095238</v>
      </c>
      <c r="AB3153" s="68">
        <f t="shared" si="1759"/>
        <v>8.0777860882572938E-2</v>
      </c>
      <c r="AC3153" s="69">
        <f t="shared" si="1760"/>
        <v>0.12476404174235145</v>
      </c>
      <c r="AD3153" s="70">
        <f>_xlfn.PERCENTILE.EXC(AC3153:$AC$5675,0.5)</f>
        <v>7.390427287731538E-2</v>
      </c>
      <c r="AE3153" s="70">
        <f>_xlfn.PERCENTILE.EXC($AC3153:AC$5675,0.35)</f>
        <v>4.0968743561756706E-2</v>
      </c>
      <c r="AF3153" s="71">
        <f t="shared" si="1772"/>
        <v>4.9212129973077653E-2</v>
      </c>
      <c r="AG3153" s="70">
        <f t="shared" si="1773"/>
        <v>-0.18079093388790943</v>
      </c>
      <c r="AH3153" s="70">
        <f t="shared" si="1774"/>
        <v>-0.22707014647722412</v>
      </c>
      <c r="AI3153" s="61" t="str">
        <f t="shared" si="1769"/>
        <v>Short VOL</v>
      </c>
      <c r="AJ3153" s="68" t="str">
        <f t="shared" si="1770"/>
        <v>Short VOL</v>
      </c>
      <c r="AK3153" s="72"/>
      <c r="AL3153" s="73"/>
      <c r="AM3153" s="72"/>
      <c r="AN3153" s="73"/>
      <c r="AO3153" s="74"/>
      <c r="AP3153" s="20"/>
      <c r="AQ3153" s="74"/>
      <c r="AR3153" s="20"/>
      <c r="AS3153" s="74"/>
      <c r="AT3153" s="20"/>
      <c r="AU3153" s="74" t="str">
        <f t="shared" si="1761"/>
        <v>00631L</v>
      </c>
      <c r="AV3153" s="20">
        <f t="shared" si="1767"/>
        <v>1</v>
      </c>
      <c r="AW3153" s="74" t="str">
        <f t="shared" si="1762"/>
        <v>00631L</v>
      </c>
      <c r="AX3153" s="20">
        <f t="shared" si="1763"/>
        <v>1</v>
      </c>
      <c r="AY3153" s="20">
        <f t="shared" si="1768"/>
        <v>1</v>
      </c>
      <c r="AZ3153" s="116">
        <v>41733</v>
      </c>
      <c r="BA3153" s="116"/>
      <c r="BB3153" s="20"/>
      <c r="BC3153" s="20"/>
      <c r="BD3153" s="76"/>
      <c r="BE3153" s="77"/>
      <c r="BF3153" s="77"/>
    </row>
    <row r="3154" spans="1:58" s="23" customFormat="1" ht="15.75" customHeight="1" x14ac:dyDescent="0.4">
      <c r="A3154" s="116">
        <v>41731</v>
      </c>
      <c r="B3154" s="112">
        <v>14.6</v>
      </c>
      <c r="C3154" s="112">
        <v>15.55</v>
      </c>
      <c r="D3154" s="112">
        <v>16.149999999999999</v>
      </c>
      <c r="E3154" s="112">
        <v>16.75</v>
      </c>
      <c r="F3154" s="112">
        <v>17.149999999999999</v>
      </c>
      <c r="G3154" s="112">
        <v>17.55</v>
      </c>
      <c r="H3154" s="113">
        <v>17.899999999999999</v>
      </c>
      <c r="I3154" s="90">
        <f t="shared" si="1764"/>
        <v>15.142857142857142</v>
      </c>
      <c r="J3154" s="90">
        <f t="shared" si="1765"/>
        <v>15.892857142857142</v>
      </c>
      <c r="K3154" s="114">
        <v>9</v>
      </c>
      <c r="L3154" s="115">
        <v>4.7619047619047616E-2</v>
      </c>
      <c r="M3154" s="90">
        <v>12.13</v>
      </c>
      <c r="N3154" s="90">
        <v>13.09</v>
      </c>
      <c r="O3154" s="90">
        <v>14.45</v>
      </c>
      <c r="P3154" s="90">
        <v>16.11</v>
      </c>
      <c r="Q3154" s="90">
        <v>17.829999999999998</v>
      </c>
      <c r="R3154" s="63">
        <f t="shared" si="1753"/>
        <v>5.34</v>
      </c>
      <c r="S3154" s="64">
        <f t="shared" ref="S3154:S3217" si="1775">(N3154-N3155)/N3155</f>
        <v>-7.6335877862593793E-4</v>
      </c>
      <c r="T3154" s="65">
        <f t="shared" si="1771"/>
        <v>0.92666157372039737</v>
      </c>
      <c r="U3154" s="65">
        <f t="shared" si="1771"/>
        <v>0.90588235294117647</v>
      </c>
      <c r="V3154" s="65">
        <f t="shared" si="1754"/>
        <v>0.81253879577901922</v>
      </c>
      <c r="W3154" s="65">
        <f t="shared" si="1755"/>
        <v>0.73415591699383065</v>
      </c>
      <c r="X3154" s="61">
        <f t="shared" si="1766"/>
        <v>6.5068493150685011E-2</v>
      </c>
      <c r="Y3154" s="66">
        <f t="shared" si="1756"/>
        <v>6.8656716417910366E-2</v>
      </c>
      <c r="Z3154" s="61">
        <f t="shared" si="1757"/>
        <v>4.9528301886792456E-2</v>
      </c>
      <c r="AA3154" s="67">
        <f t="shared" si="1758"/>
        <v>15.142857142857142</v>
      </c>
      <c r="AB3154" s="68">
        <f t="shared" si="1759"/>
        <v>0.11535523300229181</v>
      </c>
      <c r="AC3154" s="69">
        <f t="shared" si="1760"/>
        <v>0.1568263669104005</v>
      </c>
      <c r="AD3154" s="70">
        <f>_xlfn.PERCENTILE.EXC(AC3154:$AC$5675,0.5)</f>
        <v>7.3823274093669969E-2</v>
      </c>
      <c r="AE3154" s="70">
        <f>_xlfn.PERCENTILE.EXC($AC3154:AC$5675,0.35)</f>
        <v>4.0889497280047607E-2</v>
      </c>
      <c r="AF3154" s="71">
        <f t="shared" si="1772"/>
        <v>4.9212129973077653E-2</v>
      </c>
      <c r="AG3154" s="70">
        <f t="shared" si="1773"/>
        <v>-0.18079093388790943</v>
      </c>
      <c r="AH3154" s="70">
        <f t="shared" si="1774"/>
        <v>-0.22707014647722412</v>
      </c>
      <c r="AI3154" s="61" t="str">
        <f t="shared" si="1769"/>
        <v>Short VOL</v>
      </c>
      <c r="AJ3154" s="68" t="str">
        <f t="shared" si="1770"/>
        <v>Short VOL</v>
      </c>
      <c r="AK3154" s="72"/>
      <c r="AL3154" s="73"/>
      <c r="AM3154" s="72"/>
      <c r="AN3154" s="73"/>
      <c r="AO3154" s="74"/>
      <c r="AP3154" s="20"/>
      <c r="AQ3154" s="74"/>
      <c r="AR3154" s="20"/>
      <c r="AS3154" s="74"/>
      <c r="AT3154" s="20"/>
      <c r="AU3154" s="74" t="str">
        <f t="shared" si="1761"/>
        <v>00631L</v>
      </c>
      <c r="AV3154" s="20">
        <f t="shared" si="1767"/>
        <v>1</v>
      </c>
      <c r="AW3154" s="74" t="str">
        <f t="shared" si="1762"/>
        <v>00631L</v>
      </c>
      <c r="AX3154" s="20">
        <f t="shared" si="1763"/>
        <v>1</v>
      </c>
      <c r="AY3154" s="20">
        <f t="shared" si="1768"/>
        <v>1</v>
      </c>
      <c r="AZ3154" s="116">
        <v>41732</v>
      </c>
      <c r="BA3154" s="116"/>
      <c r="BB3154" s="20"/>
      <c r="BC3154" s="20"/>
      <c r="BD3154" s="76"/>
      <c r="BE3154" s="77"/>
      <c r="BF3154" s="77"/>
    </row>
    <row r="3155" spans="1:58" s="23" customFormat="1" ht="15.75" customHeight="1" x14ac:dyDescent="0.4">
      <c r="A3155" s="116">
        <v>41730</v>
      </c>
      <c r="B3155" s="112">
        <v>14.5</v>
      </c>
      <c r="C3155" s="112">
        <v>15.45</v>
      </c>
      <c r="D3155" s="112">
        <v>16.05</v>
      </c>
      <c r="E3155" s="112">
        <v>16.600000000000001</v>
      </c>
      <c r="F3155" s="112">
        <v>17.05</v>
      </c>
      <c r="G3155" s="112">
        <v>17.5</v>
      </c>
      <c r="H3155" s="113">
        <v>17.850000000000001</v>
      </c>
      <c r="I3155" s="90">
        <f t="shared" si="1764"/>
        <v>14.997619047619047</v>
      </c>
      <c r="J3155" s="90">
        <f t="shared" si="1765"/>
        <v>15.764285714285714</v>
      </c>
      <c r="K3155" s="114">
        <v>10</v>
      </c>
      <c r="L3155" s="115">
        <v>4.7619047619047616E-2</v>
      </c>
      <c r="M3155" s="90">
        <v>12.29</v>
      </c>
      <c r="N3155" s="90">
        <v>13.1</v>
      </c>
      <c r="O3155" s="90">
        <v>14.4</v>
      </c>
      <c r="P3155" s="90">
        <v>16.07</v>
      </c>
      <c r="Q3155" s="90">
        <v>17.87</v>
      </c>
      <c r="R3155" s="63">
        <f t="shared" si="1753"/>
        <v>5.0799999999999983</v>
      </c>
      <c r="S3155" s="64">
        <f t="shared" si="1775"/>
        <v>-5.6195965417867512E-2</v>
      </c>
      <c r="T3155" s="65">
        <f t="shared" si="1771"/>
        <v>0.93816793893129768</v>
      </c>
      <c r="U3155" s="65">
        <f t="shared" si="1771"/>
        <v>0.90972222222222221</v>
      </c>
      <c r="V3155" s="65">
        <f t="shared" si="1754"/>
        <v>0.81518357187305535</v>
      </c>
      <c r="W3155" s="65">
        <f t="shared" si="1755"/>
        <v>0.73307218802462226</v>
      </c>
      <c r="X3155" s="61">
        <f t="shared" si="1766"/>
        <v>6.5517241379310295E-2</v>
      </c>
      <c r="Y3155" s="66">
        <f t="shared" si="1756"/>
        <v>7.5301204819277101E-2</v>
      </c>
      <c r="Z3155" s="61">
        <f t="shared" si="1757"/>
        <v>5.1119225273853049E-2</v>
      </c>
      <c r="AA3155" s="67">
        <f t="shared" si="1758"/>
        <v>14.997619047619047</v>
      </c>
      <c r="AB3155" s="68">
        <f t="shared" si="1759"/>
        <v>0.10687022900763361</v>
      </c>
      <c r="AC3155" s="69">
        <f t="shared" si="1760"/>
        <v>0.14485641584878223</v>
      </c>
      <c r="AD3155" s="70">
        <f>_xlfn.PERCENTILE.EXC(AC3155:$AC$5675,0.5)</f>
        <v>7.3742275310024558E-2</v>
      </c>
      <c r="AE3155" s="70">
        <f>_xlfn.PERCENTILE.EXC($AC3155:AC$5675,0.35)</f>
        <v>4.0844939295200541E-2</v>
      </c>
      <c r="AF3155" s="71">
        <f t="shared" si="1772"/>
        <v>4.9212129973077653E-2</v>
      </c>
      <c r="AG3155" s="70">
        <f t="shared" si="1773"/>
        <v>-0.18079093388790943</v>
      </c>
      <c r="AH3155" s="70">
        <f t="shared" si="1774"/>
        <v>-0.22707014647722412</v>
      </c>
      <c r="AI3155" s="61" t="str">
        <f t="shared" si="1769"/>
        <v>Short VOL</v>
      </c>
      <c r="AJ3155" s="68" t="str">
        <f t="shared" si="1770"/>
        <v>Short VOL</v>
      </c>
      <c r="AK3155" s="72"/>
      <c r="AL3155" s="73"/>
      <c r="AM3155" s="72"/>
      <c r="AN3155" s="73"/>
      <c r="AO3155" s="74"/>
      <c r="AP3155" s="20"/>
      <c r="AQ3155" s="74"/>
      <c r="AR3155" s="20"/>
      <c r="AS3155" s="74"/>
      <c r="AT3155" s="20"/>
      <c r="AU3155" s="74" t="str">
        <f t="shared" si="1761"/>
        <v>00631L</v>
      </c>
      <c r="AV3155" s="20">
        <f t="shared" si="1767"/>
        <v>1</v>
      </c>
      <c r="AW3155" s="74" t="str">
        <f t="shared" si="1762"/>
        <v>00631L</v>
      </c>
      <c r="AX3155" s="20">
        <f t="shared" si="1763"/>
        <v>1</v>
      </c>
      <c r="AY3155" s="20">
        <f t="shared" si="1768"/>
        <v>1</v>
      </c>
      <c r="AZ3155" s="116">
        <v>41731</v>
      </c>
      <c r="BA3155" s="116"/>
      <c r="BB3155" s="20"/>
      <c r="BC3155" s="20"/>
      <c r="BD3155" s="76"/>
      <c r="BE3155" s="77"/>
      <c r="BF3155" s="77"/>
    </row>
    <row r="3156" spans="1:58" s="23" customFormat="1" ht="15.75" customHeight="1" x14ac:dyDescent="0.4">
      <c r="A3156" s="116">
        <v>41729</v>
      </c>
      <c r="B3156" s="112">
        <v>15.15</v>
      </c>
      <c r="C3156" s="112">
        <v>15.85</v>
      </c>
      <c r="D3156" s="112">
        <v>16.399999999999999</v>
      </c>
      <c r="E3156" s="112">
        <v>16.95</v>
      </c>
      <c r="F3156" s="112">
        <v>17.350000000000001</v>
      </c>
      <c r="G3156" s="112">
        <v>17.75</v>
      </c>
      <c r="H3156" s="113">
        <v>18.05</v>
      </c>
      <c r="I3156" s="90">
        <f t="shared" si="1764"/>
        <v>15.483333333333334</v>
      </c>
      <c r="J3156" s="90">
        <f t="shared" si="1765"/>
        <v>16.111904761904761</v>
      </c>
      <c r="K3156" s="114">
        <v>11</v>
      </c>
      <c r="L3156" s="115">
        <v>4.7619047619047616E-2</v>
      </c>
      <c r="M3156" s="90">
        <v>13.75</v>
      </c>
      <c r="N3156" s="90">
        <v>13.88</v>
      </c>
      <c r="O3156" s="90">
        <v>15.08</v>
      </c>
      <c r="P3156" s="90">
        <v>16.57</v>
      </c>
      <c r="Q3156" s="90">
        <v>18.170000000000002</v>
      </c>
      <c r="R3156" s="63">
        <f t="shared" si="1753"/>
        <v>4.019999999999996</v>
      </c>
      <c r="S3156" s="64">
        <f t="shared" si="1775"/>
        <v>-3.6780013879250478E-2</v>
      </c>
      <c r="T3156" s="65">
        <f t="shared" si="1771"/>
        <v>0.99063400576368865</v>
      </c>
      <c r="U3156" s="65">
        <f t="shared" si="1771"/>
        <v>0.92042440318302388</v>
      </c>
      <c r="V3156" s="65">
        <f t="shared" si="1754"/>
        <v>0.83765841882920944</v>
      </c>
      <c r="W3156" s="65">
        <f t="shared" si="1755"/>
        <v>0.76389653274628511</v>
      </c>
      <c r="X3156" s="61">
        <f t="shared" si="1766"/>
        <v>4.620462046204616E-2</v>
      </c>
      <c r="Y3156" s="66">
        <f t="shared" si="1756"/>
        <v>6.489675516224197E-2</v>
      </c>
      <c r="Z3156" s="61">
        <f t="shared" si="1757"/>
        <v>4.0596647701060903E-2</v>
      </c>
      <c r="AA3156" s="67">
        <f t="shared" si="1758"/>
        <v>15.483333333333334</v>
      </c>
      <c r="AB3156" s="68">
        <f t="shared" si="1759"/>
        <v>9.1498559077809766E-2</v>
      </c>
      <c r="AC3156" s="69">
        <f t="shared" si="1760"/>
        <v>0.11551392891450529</v>
      </c>
      <c r="AD3156" s="70">
        <f>_xlfn.PERCENTILE.EXC(AC3156:$AC$5675,0.5)</f>
        <v>7.3731719400247947E-2</v>
      </c>
      <c r="AE3156" s="70">
        <f>_xlfn.PERCENTILE.EXC($AC3156:AC$5675,0.35)</f>
        <v>4.0806162693163804E-2</v>
      </c>
      <c r="AF3156" s="71">
        <f t="shared" si="1772"/>
        <v>4.9212129973077653E-2</v>
      </c>
      <c r="AG3156" s="70">
        <f t="shared" si="1773"/>
        <v>-0.18079093388790943</v>
      </c>
      <c r="AH3156" s="70">
        <f t="shared" si="1774"/>
        <v>-0.22707014647722412</v>
      </c>
      <c r="AI3156" s="61" t="str">
        <f t="shared" si="1769"/>
        <v>Short VOL</v>
      </c>
      <c r="AJ3156" s="68" t="str">
        <f t="shared" si="1770"/>
        <v>Short VOL</v>
      </c>
      <c r="AK3156" s="72"/>
      <c r="AL3156" s="73"/>
      <c r="AM3156" s="72"/>
      <c r="AN3156" s="73"/>
      <c r="AO3156" s="74"/>
      <c r="AP3156" s="20"/>
      <c r="AQ3156" s="74"/>
      <c r="AR3156" s="20"/>
      <c r="AS3156" s="74"/>
      <c r="AT3156" s="20"/>
      <c r="AU3156" s="74" t="str">
        <f t="shared" si="1761"/>
        <v>00631L</v>
      </c>
      <c r="AV3156" s="20">
        <f t="shared" si="1767"/>
        <v>1</v>
      </c>
      <c r="AW3156" s="74" t="str">
        <f t="shared" si="1762"/>
        <v>00631L</v>
      </c>
      <c r="AX3156" s="20">
        <f t="shared" si="1763"/>
        <v>1</v>
      </c>
      <c r="AY3156" s="20">
        <f t="shared" si="1768"/>
        <v>1</v>
      </c>
      <c r="AZ3156" s="116">
        <v>41730</v>
      </c>
      <c r="BA3156" s="116"/>
      <c r="BB3156" s="20"/>
      <c r="BC3156" s="20"/>
      <c r="BD3156" s="76"/>
      <c r="BE3156" s="77"/>
      <c r="BF3156" s="77"/>
    </row>
    <row r="3157" spans="1:58" s="23" customFormat="1" ht="15.75" customHeight="1" x14ac:dyDescent="0.4">
      <c r="A3157" s="116">
        <v>41726</v>
      </c>
      <c r="B3157" s="112">
        <v>15.6</v>
      </c>
      <c r="C3157" s="112">
        <v>16.25</v>
      </c>
      <c r="D3157" s="112">
        <v>16.8</v>
      </c>
      <c r="E3157" s="112">
        <v>17.350000000000001</v>
      </c>
      <c r="F3157" s="112">
        <v>17.649999999999999</v>
      </c>
      <c r="G3157" s="112">
        <v>18.05</v>
      </c>
      <c r="H3157" s="113">
        <v>18.3</v>
      </c>
      <c r="I3157" s="90">
        <f t="shared" si="1764"/>
        <v>15.878571428571428</v>
      </c>
      <c r="J3157" s="90">
        <f t="shared" si="1765"/>
        <v>16.485714285714288</v>
      </c>
      <c r="K3157" s="114">
        <v>12</v>
      </c>
      <c r="L3157" s="115">
        <v>4.7619047619047616E-2</v>
      </c>
      <c r="M3157" s="90">
        <v>14.41</v>
      </c>
      <c r="N3157" s="90">
        <v>14.41</v>
      </c>
      <c r="O3157" s="90">
        <v>15.46</v>
      </c>
      <c r="P3157" s="90">
        <v>16.89</v>
      </c>
      <c r="Q3157" s="90">
        <v>18.41</v>
      </c>
      <c r="R3157" s="63">
        <f t="shared" si="1753"/>
        <v>3.5300000000000011</v>
      </c>
      <c r="S3157" s="64">
        <f t="shared" si="1775"/>
        <v>-1.4363885088919226E-2</v>
      </c>
      <c r="T3157" s="65">
        <f t="shared" si="1771"/>
        <v>1</v>
      </c>
      <c r="U3157" s="65">
        <f t="shared" si="1771"/>
        <v>0.93208279430789132</v>
      </c>
      <c r="V3157" s="65">
        <f t="shared" si="1754"/>
        <v>0.85316755476613382</v>
      </c>
      <c r="W3157" s="65">
        <f t="shared" si="1755"/>
        <v>0.7827267789244976</v>
      </c>
      <c r="X3157" s="61">
        <f t="shared" si="1766"/>
        <v>4.1666666666666692E-2</v>
      </c>
      <c r="Y3157" s="66">
        <f t="shared" si="1756"/>
        <v>5.475504322766566E-2</v>
      </c>
      <c r="Z3157" s="61">
        <f t="shared" si="1757"/>
        <v>3.8236617183985751E-2</v>
      </c>
      <c r="AA3157" s="67">
        <f t="shared" si="1758"/>
        <v>15.878571428571426</v>
      </c>
      <c r="AB3157" s="68">
        <f t="shared" si="1759"/>
        <v>8.2581540596807737E-2</v>
      </c>
      <c r="AC3157" s="69">
        <f t="shared" si="1760"/>
        <v>0.1019133538217506</v>
      </c>
      <c r="AD3157" s="70">
        <f>_xlfn.PERCENTILE.EXC(AC3157:$AC$5675,0.5)</f>
        <v>7.372116349047135E-2</v>
      </c>
      <c r="AE3157" s="70">
        <f>_xlfn.PERCENTILE.EXC($AC3157:AC$5675,0.35)</f>
        <v>4.0767386091127081E-2</v>
      </c>
      <c r="AF3157" s="71">
        <f t="shared" si="1772"/>
        <v>4.9212129973077653E-2</v>
      </c>
      <c r="AG3157" s="70">
        <f t="shared" si="1773"/>
        <v>-0.18079093388790943</v>
      </c>
      <c r="AH3157" s="70">
        <f t="shared" si="1774"/>
        <v>-0.22707014647722412</v>
      </c>
      <c r="AI3157" s="61" t="str">
        <f t="shared" si="1769"/>
        <v>Short VOL</v>
      </c>
      <c r="AJ3157" s="68" t="str">
        <f t="shared" si="1770"/>
        <v>Short VOL</v>
      </c>
      <c r="AK3157" s="72"/>
      <c r="AL3157" s="73"/>
      <c r="AM3157" s="72"/>
      <c r="AN3157" s="73"/>
      <c r="AO3157" s="74"/>
      <c r="AP3157" s="20"/>
      <c r="AQ3157" s="74"/>
      <c r="AR3157" s="20"/>
      <c r="AS3157" s="74"/>
      <c r="AT3157" s="20"/>
      <c r="AU3157" s="74" t="str">
        <f t="shared" si="1761"/>
        <v>00631L</v>
      </c>
      <c r="AV3157" s="20">
        <f t="shared" si="1767"/>
        <v>1</v>
      </c>
      <c r="AW3157" s="74" t="str">
        <f t="shared" si="1762"/>
        <v>00631L</v>
      </c>
      <c r="AX3157" s="20">
        <f t="shared" si="1763"/>
        <v>1</v>
      </c>
      <c r="AY3157" s="20">
        <f t="shared" si="1768"/>
        <v>1</v>
      </c>
      <c r="AZ3157" s="116">
        <v>41729</v>
      </c>
      <c r="BA3157" s="116"/>
      <c r="BB3157" s="20"/>
      <c r="BC3157" s="20"/>
      <c r="BD3157" s="76"/>
      <c r="BE3157" s="77"/>
      <c r="BF3157" s="77"/>
    </row>
    <row r="3158" spans="1:58" s="23" customFormat="1" ht="15.75" customHeight="1" x14ac:dyDescent="0.4">
      <c r="A3158" s="116">
        <v>41725</v>
      </c>
      <c r="B3158" s="112">
        <v>15.75</v>
      </c>
      <c r="C3158" s="112">
        <v>16.399999999999999</v>
      </c>
      <c r="D3158" s="112">
        <v>16.95</v>
      </c>
      <c r="E3158" s="112">
        <v>17.5</v>
      </c>
      <c r="F3158" s="112">
        <v>17.8</v>
      </c>
      <c r="G3158" s="112">
        <v>18.100000000000001</v>
      </c>
      <c r="H3158" s="113">
        <v>18.399999999999999</v>
      </c>
      <c r="I3158" s="90">
        <f t="shared" si="1764"/>
        <v>15.997619047619047</v>
      </c>
      <c r="J3158" s="90">
        <f t="shared" si="1765"/>
        <v>16.609523809523807</v>
      </c>
      <c r="K3158" s="114">
        <v>13</v>
      </c>
      <c r="L3158" s="115">
        <v>4.7619047619047616E-2</v>
      </c>
      <c r="M3158" s="90">
        <v>15.17</v>
      </c>
      <c r="N3158" s="90">
        <v>14.62</v>
      </c>
      <c r="O3158" s="90">
        <v>15.87</v>
      </c>
      <c r="P3158" s="90">
        <v>17.22</v>
      </c>
      <c r="Q3158" s="90">
        <v>18.63</v>
      </c>
      <c r="R3158" s="63">
        <f t="shared" si="1753"/>
        <v>3.2999999999999972</v>
      </c>
      <c r="S3158" s="64">
        <f t="shared" si="1775"/>
        <v>-2.0763563295378467E-2</v>
      </c>
      <c r="T3158" s="65">
        <f t="shared" si="1771"/>
        <v>1.0376196990424078</v>
      </c>
      <c r="U3158" s="65">
        <f t="shared" si="1771"/>
        <v>0.92123503465658474</v>
      </c>
      <c r="V3158" s="65">
        <f t="shared" si="1754"/>
        <v>0.84901277584204415</v>
      </c>
      <c r="W3158" s="65">
        <f t="shared" si="1755"/>
        <v>0.78475577026301668</v>
      </c>
      <c r="X3158" s="61">
        <f t="shared" si="1766"/>
        <v>4.1269841269841179E-2</v>
      </c>
      <c r="Y3158" s="66">
        <f t="shared" si="1756"/>
        <v>5.1428571428571344E-2</v>
      </c>
      <c r="Z3158" s="61">
        <f t="shared" si="1757"/>
        <v>3.8249739544575008E-2</v>
      </c>
      <c r="AA3158" s="67">
        <f t="shared" si="1758"/>
        <v>15.997619047619047</v>
      </c>
      <c r="AB3158" s="68">
        <f t="shared" si="1759"/>
        <v>7.729138166894671E-2</v>
      </c>
      <c r="AC3158" s="69">
        <f t="shared" si="1760"/>
        <v>9.4228389030030613E-2</v>
      </c>
      <c r="AD3158" s="70">
        <f>_xlfn.PERCENTILE.EXC(AC3158:$AC$5675,0.5)</f>
        <v>7.3682135825673067E-2</v>
      </c>
      <c r="AE3158" s="70">
        <f>_xlfn.PERCENTILE.EXC($AC3158:AC$5675,0.35)</f>
        <v>4.075396182960641E-2</v>
      </c>
      <c r="AF3158" s="71">
        <f t="shared" si="1772"/>
        <v>4.9212129973077653E-2</v>
      </c>
      <c r="AG3158" s="70">
        <f t="shared" si="1773"/>
        <v>-0.18079093388790943</v>
      </c>
      <c r="AH3158" s="70">
        <f t="shared" si="1774"/>
        <v>-0.22707014647722412</v>
      </c>
      <c r="AI3158" s="61" t="str">
        <f t="shared" si="1769"/>
        <v>Short VOL</v>
      </c>
      <c r="AJ3158" s="68" t="str">
        <f t="shared" si="1770"/>
        <v>Short VOL</v>
      </c>
      <c r="AK3158" s="72"/>
      <c r="AL3158" s="73"/>
      <c r="AM3158" s="72"/>
      <c r="AN3158" s="73"/>
      <c r="AO3158" s="74"/>
      <c r="AP3158" s="20"/>
      <c r="AQ3158" s="74"/>
      <c r="AR3158" s="20"/>
      <c r="AS3158" s="74"/>
      <c r="AT3158" s="20"/>
      <c r="AU3158" s="74" t="str">
        <f t="shared" si="1761"/>
        <v>00631L</v>
      </c>
      <c r="AV3158" s="20">
        <f t="shared" si="1767"/>
        <v>1</v>
      </c>
      <c r="AW3158" s="74" t="str">
        <f t="shared" si="1762"/>
        <v>00631L</v>
      </c>
      <c r="AX3158" s="20">
        <f t="shared" si="1763"/>
        <v>1</v>
      </c>
      <c r="AY3158" s="20">
        <f t="shared" si="1768"/>
        <v>1</v>
      </c>
      <c r="AZ3158" s="116">
        <v>41726</v>
      </c>
      <c r="BA3158" s="116"/>
      <c r="BB3158" s="20"/>
      <c r="BC3158" s="20"/>
      <c r="BD3158" s="76"/>
      <c r="BE3158" s="77"/>
      <c r="BF3158" s="77"/>
    </row>
    <row r="3159" spans="1:58" s="23" customFormat="1" ht="15.75" customHeight="1" x14ac:dyDescent="0.4">
      <c r="A3159" s="116">
        <v>41724</v>
      </c>
      <c r="B3159" s="112">
        <v>16.05</v>
      </c>
      <c r="C3159" s="112">
        <v>16.649999999999999</v>
      </c>
      <c r="D3159" s="112">
        <v>17.149999999999999</v>
      </c>
      <c r="E3159" s="112">
        <v>17.649999999999999</v>
      </c>
      <c r="F3159" s="112">
        <v>17.899999999999999</v>
      </c>
      <c r="G3159" s="112">
        <v>18.2</v>
      </c>
      <c r="H3159" s="113">
        <v>18.45</v>
      </c>
      <c r="I3159" s="90">
        <f t="shared" si="1764"/>
        <v>16.25</v>
      </c>
      <c r="J3159" s="90">
        <f t="shared" si="1765"/>
        <v>16.816666666666666</v>
      </c>
      <c r="K3159" s="114">
        <v>14</v>
      </c>
      <c r="L3159" s="115">
        <v>4.7619047619047616E-2</v>
      </c>
      <c r="M3159" s="90">
        <v>15.56</v>
      </c>
      <c r="N3159" s="90">
        <v>14.93</v>
      </c>
      <c r="O3159" s="90">
        <v>16.079999999999998</v>
      </c>
      <c r="P3159" s="90">
        <v>17.350000000000001</v>
      </c>
      <c r="Q3159" s="90">
        <v>18.77</v>
      </c>
      <c r="R3159" s="63">
        <f t="shared" si="1753"/>
        <v>2.9399999999999977</v>
      </c>
      <c r="S3159" s="64">
        <f t="shared" si="1775"/>
        <v>6.4907275320970056E-2</v>
      </c>
      <c r="T3159" s="65">
        <f t="shared" si="1771"/>
        <v>1.0421969189551239</v>
      </c>
      <c r="U3159" s="65">
        <f t="shared" si="1771"/>
        <v>0.92848258706467668</v>
      </c>
      <c r="V3159" s="65">
        <f t="shared" si="1754"/>
        <v>0.86051873198847251</v>
      </c>
      <c r="W3159" s="65">
        <f t="shared" si="1755"/>
        <v>0.79541822056473099</v>
      </c>
      <c r="X3159" s="61">
        <f t="shared" si="1766"/>
        <v>3.7383177570093323E-2</v>
      </c>
      <c r="Y3159" s="66">
        <f t="shared" si="1756"/>
        <v>4.5325779036827239E-2</v>
      </c>
      <c r="Z3159" s="61">
        <f t="shared" si="1757"/>
        <v>3.4871794871794856E-2</v>
      </c>
      <c r="AA3159" s="67">
        <f t="shared" si="1758"/>
        <v>16.25</v>
      </c>
      <c r="AB3159" s="68">
        <f t="shared" si="1759"/>
        <v>7.5016744809109248E-2</v>
      </c>
      <c r="AC3159" s="69">
        <f t="shared" si="1760"/>
        <v>8.8412592096450124E-2</v>
      </c>
      <c r="AD3159" s="70">
        <f>_xlfn.PERCENTILE.EXC(AC3159:$AC$5675,0.5)</f>
        <v>7.3643108160874771E-2</v>
      </c>
      <c r="AE3159" s="70">
        <f>_xlfn.PERCENTILE.EXC($AC3159:AC$5675,0.35)</f>
        <v>4.0740537568085732E-2</v>
      </c>
      <c r="AF3159" s="71">
        <f t="shared" si="1772"/>
        <v>4.9212129973077653E-2</v>
      </c>
      <c r="AG3159" s="70">
        <f t="shared" si="1773"/>
        <v>-0.18079093388790943</v>
      </c>
      <c r="AH3159" s="70">
        <f t="shared" si="1774"/>
        <v>-0.22707014647722412</v>
      </c>
      <c r="AI3159" s="61" t="str">
        <f t="shared" si="1769"/>
        <v>Short VOL</v>
      </c>
      <c r="AJ3159" s="68" t="str">
        <f t="shared" si="1770"/>
        <v>Short VOL</v>
      </c>
      <c r="AK3159" s="72"/>
      <c r="AL3159" s="73"/>
      <c r="AM3159" s="72"/>
      <c r="AN3159" s="73"/>
      <c r="AO3159" s="74"/>
      <c r="AP3159" s="20"/>
      <c r="AQ3159" s="74"/>
      <c r="AR3159" s="20"/>
      <c r="AS3159" s="74"/>
      <c r="AT3159" s="20"/>
      <c r="AU3159" s="74" t="str">
        <f t="shared" si="1761"/>
        <v>00631L</v>
      </c>
      <c r="AV3159" s="20">
        <f t="shared" si="1767"/>
        <v>1</v>
      </c>
      <c r="AW3159" s="74" t="str">
        <f t="shared" si="1762"/>
        <v>00631L</v>
      </c>
      <c r="AX3159" s="20">
        <f t="shared" si="1763"/>
        <v>1</v>
      </c>
      <c r="AY3159" s="20">
        <f t="shared" si="1768"/>
        <v>1</v>
      </c>
      <c r="AZ3159" s="116">
        <v>41725</v>
      </c>
      <c r="BA3159" s="116"/>
      <c r="BB3159" s="20"/>
      <c r="BC3159" s="20"/>
      <c r="BD3159" s="76"/>
      <c r="BE3159" s="77"/>
      <c r="BF3159" s="77"/>
    </row>
    <row r="3160" spans="1:58" s="23" customFormat="1" ht="15.75" customHeight="1" x14ac:dyDescent="0.4">
      <c r="A3160" s="116">
        <v>41723</v>
      </c>
      <c r="B3160" s="112">
        <v>15.7</v>
      </c>
      <c r="C3160" s="112">
        <v>16.25</v>
      </c>
      <c r="D3160" s="112">
        <v>16.850000000000001</v>
      </c>
      <c r="E3160" s="112">
        <v>17.399999999999999</v>
      </c>
      <c r="F3160" s="112">
        <v>17.7</v>
      </c>
      <c r="G3160" s="112">
        <v>18.05</v>
      </c>
      <c r="H3160" s="113">
        <v>18.350000000000001</v>
      </c>
      <c r="I3160" s="90">
        <f t="shared" si="1764"/>
        <v>15.857142857142856</v>
      </c>
      <c r="J3160" s="90">
        <f t="shared" si="1765"/>
        <v>16.421428571428571</v>
      </c>
      <c r="K3160" s="114">
        <v>15</v>
      </c>
      <c r="L3160" s="115">
        <v>4.7619047619047616E-2</v>
      </c>
      <c r="M3160" s="90">
        <v>13.87</v>
      </c>
      <c r="N3160" s="90">
        <v>14.02</v>
      </c>
      <c r="O3160" s="90">
        <v>15.53</v>
      </c>
      <c r="P3160" s="90">
        <v>16.93</v>
      </c>
      <c r="Q3160" s="90">
        <v>18.399999999999999</v>
      </c>
      <c r="R3160" s="63">
        <f t="shared" si="1753"/>
        <v>4.57</v>
      </c>
      <c r="S3160" s="64">
        <f t="shared" si="1775"/>
        <v>-7.0907886017229971E-2</v>
      </c>
      <c r="T3160" s="65">
        <f t="shared" si="1771"/>
        <v>0.98930099857346643</v>
      </c>
      <c r="U3160" s="65">
        <f t="shared" si="1771"/>
        <v>0.90276883451384415</v>
      </c>
      <c r="V3160" s="65">
        <f t="shared" si="1754"/>
        <v>0.82811577082102772</v>
      </c>
      <c r="W3160" s="65">
        <f t="shared" si="1755"/>
        <v>0.76195652173913042</v>
      </c>
      <c r="X3160" s="61">
        <f t="shared" si="1766"/>
        <v>3.503184713375801E-2</v>
      </c>
      <c r="Y3160" s="66">
        <f t="shared" si="1756"/>
        <v>5.4597701149425457E-2</v>
      </c>
      <c r="Z3160" s="61">
        <f t="shared" si="1757"/>
        <v>3.5585585585585632E-2</v>
      </c>
      <c r="AA3160" s="67">
        <f t="shared" si="1758"/>
        <v>15.857142857142856</v>
      </c>
      <c r="AB3160" s="68">
        <f t="shared" si="1759"/>
        <v>0.11982881597717544</v>
      </c>
      <c r="AC3160" s="69">
        <f t="shared" si="1760"/>
        <v>0.13103729366211528</v>
      </c>
      <c r="AD3160" s="70">
        <f>_xlfn.PERCENTILE.EXC(AC3160:$AC$5675,0.5)</f>
        <v>7.3535220024038131E-2</v>
      </c>
      <c r="AE3160" s="70">
        <f>_xlfn.PERCENTILE.EXC($AC3160:AC$5675,0.35)</f>
        <v>4.072869848547031E-2</v>
      </c>
      <c r="AF3160" s="71">
        <f t="shared" si="1772"/>
        <v>4.9212129973077653E-2</v>
      </c>
      <c r="AG3160" s="70">
        <f t="shared" si="1773"/>
        <v>-0.18079093388790943</v>
      </c>
      <c r="AH3160" s="70">
        <f t="shared" si="1774"/>
        <v>-0.22707014647722412</v>
      </c>
      <c r="AI3160" s="61" t="str">
        <f t="shared" si="1769"/>
        <v>Short VOL</v>
      </c>
      <c r="AJ3160" s="68" t="str">
        <f t="shared" si="1770"/>
        <v>Short VOL</v>
      </c>
      <c r="AK3160" s="72"/>
      <c r="AL3160" s="73"/>
      <c r="AM3160" s="72"/>
      <c r="AN3160" s="73"/>
      <c r="AO3160" s="74"/>
      <c r="AP3160" s="20"/>
      <c r="AQ3160" s="74"/>
      <c r="AR3160" s="20"/>
      <c r="AS3160" s="74"/>
      <c r="AT3160" s="20"/>
      <c r="AU3160" s="74" t="str">
        <f t="shared" si="1761"/>
        <v>00631L</v>
      </c>
      <c r="AV3160" s="20">
        <f t="shared" si="1767"/>
        <v>1</v>
      </c>
      <c r="AW3160" s="74" t="str">
        <f t="shared" si="1762"/>
        <v>00631L</v>
      </c>
      <c r="AX3160" s="20">
        <f t="shared" si="1763"/>
        <v>1</v>
      </c>
      <c r="AY3160" s="20">
        <f t="shared" si="1768"/>
        <v>1</v>
      </c>
      <c r="AZ3160" s="116">
        <v>41724</v>
      </c>
      <c r="BA3160" s="116"/>
      <c r="BB3160" s="20"/>
      <c r="BC3160" s="20"/>
      <c r="BD3160" s="76"/>
      <c r="BE3160" s="77"/>
      <c r="BF3160" s="77"/>
    </row>
    <row r="3161" spans="1:58" s="23" customFormat="1" ht="15.75" customHeight="1" x14ac:dyDescent="0.4">
      <c r="A3161" s="116">
        <v>41722</v>
      </c>
      <c r="B3161" s="112">
        <v>15.95</v>
      </c>
      <c r="C3161" s="112">
        <v>16.45</v>
      </c>
      <c r="D3161" s="112">
        <v>16.95</v>
      </c>
      <c r="E3161" s="112">
        <v>17.399999999999999</v>
      </c>
      <c r="F3161" s="112">
        <v>17.649999999999999</v>
      </c>
      <c r="G3161" s="112">
        <v>18</v>
      </c>
      <c r="H3161" s="113">
        <v>18.3</v>
      </c>
      <c r="I3161" s="90">
        <f t="shared" si="1764"/>
        <v>16.06904761904762</v>
      </c>
      <c r="J3161" s="90">
        <f t="shared" si="1765"/>
        <v>16.56904761904762</v>
      </c>
      <c r="K3161" s="114">
        <v>16</v>
      </c>
      <c r="L3161" s="115">
        <v>4.7619047619047616E-2</v>
      </c>
      <c r="M3161" s="90">
        <v>15.3</v>
      </c>
      <c r="N3161" s="90">
        <v>15.09</v>
      </c>
      <c r="O3161" s="90">
        <v>16.100000000000001</v>
      </c>
      <c r="P3161" s="90">
        <v>17.27</v>
      </c>
      <c r="Q3161" s="90">
        <v>18.73</v>
      </c>
      <c r="R3161" s="63">
        <f t="shared" si="1753"/>
        <v>2.980000000000004</v>
      </c>
      <c r="S3161" s="64">
        <f t="shared" si="1775"/>
        <v>5.9999999999999906E-3</v>
      </c>
      <c r="T3161" s="65">
        <f t="shared" si="1771"/>
        <v>1.0139165009940359</v>
      </c>
      <c r="U3161" s="65">
        <f t="shared" si="1771"/>
        <v>0.93726708074534149</v>
      </c>
      <c r="V3161" s="65">
        <f t="shared" si="1754"/>
        <v>0.87376954255935146</v>
      </c>
      <c r="W3161" s="65">
        <f t="shared" si="1755"/>
        <v>0.80565936999466092</v>
      </c>
      <c r="X3161" s="61">
        <f t="shared" si="1766"/>
        <v>3.1347962382445145E-2</v>
      </c>
      <c r="Y3161" s="66">
        <f t="shared" si="1756"/>
        <v>5.1724137931034607E-2</v>
      </c>
      <c r="Z3161" s="61">
        <f t="shared" si="1757"/>
        <v>3.1115720847532967E-2</v>
      </c>
      <c r="AA3161" s="67">
        <f t="shared" si="1758"/>
        <v>16.06904761904762</v>
      </c>
      <c r="AB3161" s="68">
        <f t="shared" si="1759"/>
        <v>5.6991385023194133E-2</v>
      </c>
      <c r="AC3161" s="69">
        <f t="shared" si="1760"/>
        <v>6.4880557922307472E-2</v>
      </c>
      <c r="AD3161" s="70">
        <f>_xlfn.PERCENTILE.EXC(AC3161:$AC$5675,0.5)</f>
        <v>7.3427331887201491E-2</v>
      </c>
      <c r="AE3161" s="70">
        <f>_xlfn.PERCENTILE.EXC($AC3161:AC$5675,0.35)</f>
        <v>4.0726370476286376E-2</v>
      </c>
      <c r="AF3161" s="71">
        <f t="shared" si="1772"/>
        <v>4.9212129973077653E-2</v>
      </c>
      <c r="AG3161" s="70">
        <f t="shared" si="1773"/>
        <v>-0.18079093388790943</v>
      </c>
      <c r="AH3161" s="70">
        <f t="shared" si="1774"/>
        <v>-0.22707014647722412</v>
      </c>
      <c r="AI3161" s="61" t="str">
        <f t="shared" si="1769"/>
        <v>Safety</v>
      </c>
      <c r="AJ3161" s="68" t="str">
        <f t="shared" si="1770"/>
        <v>Short VOL</v>
      </c>
      <c r="AK3161" s="72"/>
      <c r="AL3161" s="73"/>
      <c r="AM3161" s="72"/>
      <c r="AN3161" s="73"/>
      <c r="AO3161" s="74"/>
      <c r="AP3161" s="20"/>
      <c r="AQ3161" s="74"/>
      <c r="AR3161" s="20"/>
      <c r="AS3161" s="74"/>
      <c r="AT3161" s="20"/>
      <c r="AU3161" s="74" t="str">
        <f t="shared" si="1761"/>
        <v>00631L</v>
      </c>
      <c r="AV3161" s="20">
        <f t="shared" si="1767"/>
        <v>1</v>
      </c>
      <c r="AW3161" s="74" t="str">
        <f t="shared" si="1762"/>
        <v>00631L</v>
      </c>
      <c r="AX3161" s="20">
        <f t="shared" si="1763"/>
        <v>1</v>
      </c>
      <c r="AY3161" s="20">
        <f t="shared" si="1768"/>
        <v>1</v>
      </c>
      <c r="AZ3161" s="116">
        <v>41723</v>
      </c>
      <c r="BA3161" s="116"/>
      <c r="BB3161" s="20"/>
      <c r="BC3161" s="20"/>
      <c r="BD3161" s="76"/>
      <c r="BE3161" s="77"/>
      <c r="BF3161" s="77"/>
    </row>
    <row r="3162" spans="1:58" s="23" customFormat="1" ht="15.75" customHeight="1" x14ac:dyDescent="0.4">
      <c r="A3162" s="116">
        <v>41719</v>
      </c>
      <c r="B3162" s="112">
        <v>16</v>
      </c>
      <c r="C3162" s="112">
        <v>16.45</v>
      </c>
      <c r="D3162" s="112">
        <v>16.95</v>
      </c>
      <c r="E3162" s="112">
        <v>17.399999999999999</v>
      </c>
      <c r="F3162" s="112">
        <v>17.649999999999999</v>
      </c>
      <c r="G3162" s="112">
        <v>18</v>
      </c>
      <c r="H3162" s="113">
        <v>18.3</v>
      </c>
      <c r="I3162" s="90">
        <f t="shared" si="1764"/>
        <v>16.085714285714285</v>
      </c>
      <c r="J3162" s="90">
        <f t="shared" si="1765"/>
        <v>16.545238095238094</v>
      </c>
      <c r="K3162" s="114">
        <v>17</v>
      </c>
      <c r="L3162" s="115">
        <v>4.7619047619047616E-2</v>
      </c>
      <c r="M3162" s="90">
        <v>14.7</v>
      </c>
      <c r="N3162" s="90">
        <v>15</v>
      </c>
      <c r="O3162" s="90">
        <v>16.18</v>
      </c>
      <c r="P3162" s="90">
        <v>17.28</v>
      </c>
      <c r="Q3162" s="90">
        <v>18.79</v>
      </c>
      <c r="R3162" s="63">
        <f t="shared" si="1753"/>
        <v>3.7600000000000016</v>
      </c>
      <c r="S3162" s="64">
        <f t="shared" si="1775"/>
        <v>3.305785123966945E-2</v>
      </c>
      <c r="T3162" s="65">
        <f t="shared" si="1771"/>
        <v>0.98</v>
      </c>
      <c r="U3162" s="65">
        <f t="shared" si="1771"/>
        <v>0.92707045735475901</v>
      </c>
      <c r="V3162" s="65">
        <f t="shared" si="1754"/>
        <v>0.86805555555555547</v>
      </c>
      <c r="W3162" s="65">
        <f t="shared" si="1755"/>
        <v>0.79829696647152748</v>
      </c>
      <c r="X3162" s="61">
        <f t="shared" si="1766"/>
        <v>2.8124999999999956E-2</v>
      </c>
      <c r="Y3162" s="66">
        <f t="shared" si="1756"/>
        <v>5.1724137931034607E-2</v>
      </c>
      <c r="Z3162" s="61">
        <f t="shared" si="1757"/>
        <v>2.8567199526346905E-2</v>
      </c>
      <c r="AA3162" s="67">
        <f t="shared" si="1758"/>
        <v>16.085714285714285</v>
      </c>
      <c r="AB3162" s="68">
        <f t="shared" si="1759"/>
        <v>6.6666666666666666E-2</v>
      </c>
      <c r="AC3162" s="69">
        <f t="shared" si="1760"/>
        <v>7.2380952380952365E-2</v>
      </c>
      <c r="AD3162" s="70">
        <f>_xlfn.PERCENTILE.EXC(AC3162:$AC$5675,0.5)</f>
        <v>7.3535220024038131E-2</v>
      </c>
      <c r="AE3162" s="70">
        <f>_xlfn.PERCENTILE.EXC($AC3162:AC$5675,0.35)</f>
        <v>4.0724042467102449E-2</v>
      </c>
      <c r="AF3162" s="71">
        <f t="shared" si="1772"/>
        <v>4.9212129973077653E-2</v>
      </c>
      <c r="AG3162" s="70">
        <f t="shared" si="1773"/>
        <v>-0.18079093388790943</v>
      </c>
      <c r="AH3162" s="70">
        <f t="shared" si="1774"/>
        <v>-0.22707014647722412</v>
      </c>
      <c r="AI3162" s="61" t="str">
        <f t="shared" si="1769"/>
        <v>Safety</v>
      </c>
      <c r="AJ3162" s="68" t="str">
        <f t="shared" si="1770"/>
        <v>Short VOL</v>
      </c>
      <c r="AK3162" s="72"/>
      <c r="AL3162" s="73"/>
      <c r="AM3162" s="72"/>
      <c r="AN3162" s="73"/>
      <c r="AO3162" s="74"/>
      <c r="AP3162" s="20"/>
      <c r="AQ3162" s="74"/>
      <c r="AR3162" s="20"/>
      <c r="AS3162" s="74"/>
      <c r="AT3162" s="20"/>
      <c r="AU3162" s="74" t="str">
        <f t="shared" si="1761"/>
        <v>00631L</v>
      </c>
      <c r="AV3162" s="20">
        <f t="shared" si="1767"/>
        <v>1</v>
      </c>
      <c r="AW3162" s="74" t="str">
        <f t="shared" si="1762"/>
        <v>00631L</v>
      </c>
      <c r="AX3162" s="20">
        <f t="shared" si="1763"/>
        <v>1</v>
      </c>
      <c r="AY3162" s="20">
        <f t="shared" si="1768"/>
        <v>1</v>
      </c>
      <c r="AZ3162" s="116">
        <v>41722</v>
      </c>
      <c r="BA3162" s="116"/>
      <c r="BB3162" s="20"/>
      <c r="BC3162" s="20"/>
      <c r="BD3162" s="76"/>
      <c r="BE3162" s="77"/>
      <c r="BF3162" s="77"/>
    </row>
    <row r="3163" spans="1:58" s="23" customFormat="1" ht="15.75" customHeight="1" x14ac:dyDescent="0.4">
      <c r="A3163" s="116">
        <v>41718</v>
      </c>
      <c r="B3163" s="112">
        <v>15.75</v>
      </c>
      <c r="C3163" s="112">
        <v>16.2</v>
      </c>
      <c r="D3163" s="112">
        <v>16.7</v>
      </c>
      <c r="E3163" s="112">
        <v>17.2</v>
      </c>
      <c r="F3163" s="112">
        <v>17.55</v>
      </c>
      <c r="G3163" s="112">
        <v>17.899999999999999</v>
      </c>
      <c r="H3163" s="113">
        <v>18.2</v>
      </c>
      <c r="I3163" s="90">
        <f t="shared" si="1764"/>
        <v>15.814285714285715</v>
      </c>
      <c r="J3163" s="90">
        <f t="shared" si="1765"/>
        <v>16.271428571428572</v>
      </c>
      <c r="K3163" s="114">
        <v>18</v>
      </c>
      <c r="L3163" s="115">
        <v>4.7619047619047616E-2</v>
      </c>
      <c r="M3163" s="90">
        <v>14.22</v>
      </c>
      <c r="N3163" s="90">
        <v>14.52</v>
      </c>
      <c r="O3163" s="90">
        <v>15.86</v>
      </c>
      <c r="P3163" s="90">
        <v>17</v>
      </c>
      <c r="Q3163" s="90">
        <v>18.55</v>
      </c>
      <c r="R3163" s="63">
        <f t="shared" si="1753"/>
        <v>4.1199999999999974</v>
      </c>
      <c r="S3163" s="64">
        <f t="shared" si="1775"/>
        <v>-3.968253968253966E-2</v>
      </c>
      <c r="T3163" s="65">
        <f t="shared" si="1771"/>
        <v>0.97933884297520668</v>
      </c>
      <c r="U3163" s="65">
        <f t="shared" si="1771"/>
        <v>0.91551071878940737</v>
      </c>
      <c r="V3163" s="65">
        <f t="shared" si="1754"/>
        <v>0.85411764705882354</v>
      </c>
      <c r="W3163" s="65">
        <f t="shared" si="1755"/>
        <v>0.78274932614555248</v>
      </c>
      <c r="X3163" s="61">
        <f t="shared" si="1766"/>
        <v>2.8571428571428525E-2</v>
      </c>
      <c r="Y3163" s="66">
        <f t="shared" si="1756"/>
        <v>5.8139534883720929E-2</v>
      </c>
      <c r="Z3163" s="61">
        <f t="shared" si="1757"/>
        <v>2.8906955736224038E-2</v>
      </c>
      <c r="AA3163" s="67">
        <f t="shared" si="1758"/>
        <v>15.814285714285715</v>
      </c>
      <c r="AB3163" s="68">
        <f t="shared" si="1759"/>
        <v>8.471074380165293E-2</v>
      </c>
      <c r="AC3163" s="69">
        <f t="shared" si="1760"/>
        <v>8.9138134592680121E-2</v>
      </c>
      <c r="AD3163" s="70">
        <f>_xlfn.PERCENTILE.EXC(AC3163:$AC$5675,0.5)</f>
        <v>7.3643108160874771E-2</v>
      </c>
      <c r="AE3163" s="70">
        <f>_xlfn.PERCENTILE.EXC($AC3163:AC$5675,0.35)</f>
        <v>4.0721005663178218E-2</v>
      </c>
      <c r="AF3163" s="71">
        <f t="shared" si="1772"/>
        <v>4.9212129973077653E-2</v>
      </c>
      <c r="AG3163" s="70">
        <f t="shared" si="1773"/>
        <v>-0.18079093388790943</v>
      </c>
      <c r="AH3163" s="70">
        <f t="shared" si="1774"/>
        <v>-0.22707014647722412</v>
      </c>
      <c r="AI3163" s="61" t="str">
        <f t="shared" si="1769"/>
        <v>Short VOL</v>
      </c>
      <c r="AJ3163" s="68" t="str">
        <f t="shared" si="1770"/>
        <v>Short VOL</v>
      </c>
      <c r="AK3163" s="72"/>
      <c r="AL3163" s="73"/>
      <c r="AM3163" s="72"/>
      <c r="AN3163" s="73"/>
      <c r="AO3163" s="74"/>
      <c r="AP3163" s="20"/>
      <c r="AQ3163" s="74"/>
      <c r="AR3163" s="20"/>
      <c r="AS3163" s="74"/>
      <c r="AT3163" s="20"/>
      <c r="AU3163" s="74" t="str">
        <f t="shared" si="1761"/>
        <v>00631L</v>
      </c>
      <c r="AV3163" s="20">
        <f t="shared" si="1767"/>
        <v>1</v>
      </c>
      <c r="AW3163" s="74" t="str">
        <f t="shared" si="1762"/>
        <v>00631L</v>
      </c>
      <c r="AX3163" s="20">
        <f t="shared" si="1763"/>
        <v>1</v>
      </c>
      <c r="AY3163" s="20">
        <f t="shared" si="1768"/>
        <v>1</v>
      </c>
      <c r="AZ3163" s="116">
        <v>41719</v>
      </c>
      <c r="BA3163" s="116"/>
      <c r="BB3163" s="20"/>
      <c r="BC3163" s="20"/>
      <c r="BD3163" s="76"/>
      <c r="BE3163" s="77"/>
      <c r="BF3163" s="77"/>
    </row>
    <row r="3164" spans="1:58" s="23" customFormat="1" ht="15.75" customHeight="1" x14ac:dyDescent="0.4">
      <c r="A3164" s="116">
        <v>41717</v>
      </c>
      <c r="B3164" s="112">
        <v>16</v>
      </c>
      <c r="C3164" s="112">
        <v>16.5</v>
      </c>
      <c r="D3164" s="112">
        <v>16.95</v>
      </c>
      <c r="E3164" s="112">
        <v>17.399999999999999</v>
      </c>
      <c r="F3164" s="112">
        <v>17.7</v>
      </c>
      <c r="G3164" s="112">
        <v>18</v>
      </c>
      <c r="H3164" s="113">
        <v>18.350000000000001</v>
      </c>
      <c r="I3164" s="90">
        <f t="shared" si="1764"/>
        <v>16.047619047619047</v>
      </c>
      <c r="J3164" s="90">
        <f t="shared" si="1765"/>
        <v>16.542857142857144</v>
      </c>
      <c r="K3164" s="114">
        <v>19</v>
      </c>
      <c r="L3164" s="115">
        <v>4.7619047619047616E-2</v>
      </c>
      <c r="M3164" s="90">
        <v>15</v>
      </c>
      <c r="N3164" s="90">
        <v>15.12</v>
      </c>
      <c r="O3164" s="90">
        <v>16.38</v>
      </c>
      <c r="P3164" s="90">
        <v>17.55</v>
      </c>
      <c r="Q3164" s="90">
        <v>19.059999999999999</v>
      </c>
      <c r="R3164" s="63">
        <f t="shared" si="1753"/>
        <v>3.8100000000000023</v>
      </c>
      <c r="S3164" s="64">
        <f t="shared" si="1775"/>
        <v>4.132231404958675E-2</v>
      </c>
      <c r="T3164" s="65">
        <f t="shared" si="1771"/>
        <v>0.99206349206349209</v>
      </c>
      <c r="U3164" s="65">
        <f t="shared" si="1771"/>
        <v>0.92307692307692313</v>
      </c>
      <c r="V3164" s="65">
        <f t="shared" si="1754"/>
        <v>0.86153846153846148</v>
      </c>
      <c r="W3164" s="65">
        <f t="shared" si="1755"/>
        <v>0.79328436516264433</v>
      </c>
      <c r="X3164" s="61">
        <f t="shared" si="1766"/>
        <v>3.125E-2</v>
      </c>
      <c r="Y3164" s="66">
        <f t="shared" si="1756"/>
        <v>5.4597701149425457E-2</v>
      </c>
      <c r="Z3164" s="61">
        <f t="shared" si="1757"/>
        <v>3.0860534124629191E-2</v>
      </c>
      <c r="AA3164" s="67">
        <f t="shared" si="1758"/>
        <v>16.047619047619047</v>
      </c>
      <c r="AB3164" s="68">
        <f t="shared" si="1759"/>
        <v>5.8201058201058253E-2</v>
      </c>
      <c r="AC3164" s="69">
        <f t="shared" si="1760"/>
        <v>6.1350466112370917E-2</v>
      </c>
      <c r="AD3164" s="70">
        <f>_xlfn.PERCENTILE.EXC(AC3164:$AC$5675,0.5)</f>
        <v>7.3535220024038131E-2</v>
      </c>
      <c r="AE3164" s="70">
        <f>_xlfn.PERCENTILE.EXC($AC3164:AC$5675,0.35)</f>
        <v>4.0716196872403257E-2</v>
      </c>
      <c r="AF3164" s="71">
        <f t="shared" si="1772"/>
        <v>4.9212129973077653E-2</v>
      </c>
      <c r="AG3164" s="70">
        <f t="shared" si="1773"/>
        <v>-0.18079093388790943</v>
      </c>
      <c r="AH3164" s="70">
        <f t="shared" si="1774"/>
        <v>-0.22707014647722412</v>
      </c>
      <c r="AI3164" s="61" t="str">
        <f t="shared" si="1769"/>
        <v>Safety</v>
      </c>
      <c r="AJ3164" s="68" t="str">
        <f t="shared" si="1770"/>
        <v>Short VOL</v>
      </c>
      <c r="AK3164" s="72"/>
      <c r="AL3164" s="73"/>
      <c r="AM3164" s="72"/>
      <c r="AN3164" s="73"/>
      <c r="AO3164" s="74"/>
      <c r="AP3164" s="20"/>
      <c r="AQ3164" s="74"/>
      <c r="AR3164" s="20"/>
      <c r="AS3164" s="74"/>
      <c r="AT3164" s="20"/>
      <c r="AU3164" s="74" t="str">
        <f t="shared" si="1761"/>
        <v>00631L</v>
      </c>
      <c r="AV3164" s="20">
        <f t="shared" si="1767"/>
        <v>1</v>
      </c>
      <c r="AW3164" s="74" t="str">
        <f t="shared" si="1762"/>
        <v>00631L</v>
      </c>
      <c r="AX3164" s="20">
        <f t="shared" si="1763"/>
        <v>1</v>
      </c>
      <c r="AY3164" s="20">
        <f t="shared" si="1768"/>
        <v>1</v>
      </c>
      <c r="AZ3164" s="116">
        <v>41718</v>
      </c>
      <c r="BA3164" s="116"/>
      <c r="BB3164" s="20"/>
      <c r="BC3164" s="20"/>
      <c r="BD3164" s="76"/>
      <c r="BE3164" s="77"/>
      <c r="BF3164" s="77"/>
    </row>
    <row r="3165" spans="1:58" s="23" customFormat="1" ht="15.75" customHeight="1" x14ac:dyDescent="0.4">
      <c r="A3165" s="116">
        <v>41716</v>
      </c>
      <c r="B3165" s="112">
        <v>15.6</v>
      </c>
      <c r="C3165" s="112">
        <v>16.25</v>
      </c>
      <c r="D3165" s="112">
        <v>16.8</v>
      </c>
      <c r="E3165" s="112">
        <v>17.3</v>
      </c>
      <c r="F3165" s="112">
        <v>17.600000000000001</v>
      </c>
      <c r="G3165" s="112">
        <v>18</v>
      </c>
      <c r="H3165" s="113">
        <v>18.3</v>
      </c>
      <c r="I3165" s="90">
        <f t="shared" si="1764"/>
        <v>15.630952380952381</v>
      </c>
      <c r="J3165" s="90">
        <f t="shared" si="1765"/>
        <v>16.276190476190475</v>
      </c>
      <c r="K3165" s="114">
        <v>20</v>
      </c>
      <c r="L3165" s="115">
        <v>4.7619047619047616E-2</v>
      </c>
      <c r="M3165" s="90">
        <v>14.23</v>
      </c>
      <c r="N3165" s="90">
        <v>14.52</v>
      </c>
      <c r="O3165" s="90">
        <v>16.149999999999999</v>
      </c>
      <c r="P3165" s="90">
        <v>17.28</v>
      </c>
      <c r="Q3165" s="90">
        <v>18.78</v>
      </c>
      <c r="R3165" s="63">
        <f t="shared" si="1753"/>
        <v>4.68</v>
      </c>
      <c r="S3165" s="64">
        <f t="shared" si="1775"/>
        <v>-7.1611253196931013E-2</v>
      </c>
      <c r="T3165" s="65">
        <f t="shared" si="1771"/>
        <v>0.98002754820936644</v>
      </c>
      <c r="U3165" s="65">
        <f t="shared" si="1771"/>
        <v>0.89907120743034064</v>
      </c>
      <c r="V3165" s="65">
        <f t="shared" si="1754"/>
        <v>0.84027777777777768</v>
      </c>
      <c r="W3165" s="65">
        <f t="shared" si="1755"/>
        <v>0.77316293929712454</v>
      </c>
      <c r="X3165" s="61">
        <f t="shared" si="1766"/>
        <v>4.1666666666666692E-2</v>
      </c>
      <c r="Y3165" s="66">
        <f t="shared" si="1756"/>
        <v>5.7803468208092484E-2</v>
      </c>
      <c r="Z3165" s="61">
        <f t="shared" si="1757"/>
        <v>4.127951256664119E-2</v>
      </c>
      <c r="AA3165" s="67">
        <f t="shared" si="1758"/>
        <v>15.63095238095238</v>
      </c>
      <c r="AB3165" s="68">
        <f t="shared" si="1759"/>
        <v>7.43801652892562E-2</v>
      </c>
      <c r="AC3165" s="69">
        <f t="shared" si="1760"/>
        <v>7.6511871966417358E-2</v>
      </c>
      <c r="AD3165" s="70">
        <f>_xlfn.PERCENTILE.EXC(AC3165:$AC$5675,0.5)</f>
        <v>7.3643108160874771E-2</v>
      </c>
      <c r="AE3165" s="70">
        <f>_xlfn.PERCENTILE.EXC($AC3165:AC$5675,0.35)</f>
        <v>4.0711388081628289E-2</v>
      </c>
      <c r="AF3165" s="71">
        <f t="shared" si="1772"/>
        <v>4.9212129973077653E-2</v>
      </c>
      <c r="AG3165" s="70">
        <f t="shared" si="1773"/>
        <v>-0.18079093388790943</v>
      </c>
      <c r="AH3165" s="70">
        <f t="shared" si="1774"/>
        <v>-0.22707014647722412</v>
      </c>
      <c r="AI3165" s="61" t="str">
        <f t="shared" si="1769"/>
        <v>Short VOL</v>
      </c>
      <c r="AJ3165" s="68" t="str">
        <f t="shared" si="1770"/>
        <v>Short VOL</v>
      </c>
      <c r="AK3165" s="72"/>
      <c r="AL3165" s="73"/>
      <c r="AM3165" s="72"/>
      <c r="AN3165" s="73"/>
      <c r="AO3165" s="74"/>
      <c r="AP3165" s="20"/>
      <c r="AQ3165" s="74"/>
      <c r="AR3165" s="20"/>
      <c r="AS3165" s="74"/>
      <c r="AT3165" s="20"/>
      <c r="AU3165" s="74" t="str">
        <f t="shared" si="1761"/>
        <v>00631L</v>
      </c>
      <c r="AV3165" s="20">
        <f t="shared" si="1767"/>
        <v>1</v>
      </c>
      <c r="AW3165" s="74" t="str">
        <f t="shared" si="1762"/>
        <v>00631L</v>
      </c>
      <c r="AX3165" s="20">
        <f t="shared" si="1763"/>
        <v>1</v>
      </c>
      <c r="AY3165" s="20">
        <f t="shared" si="1768"/>
        <v>1</v>
      </c>
      <c r="AZ3165" s="116">
        <v>41717</v>
      </c>
      <c r="BA3165" s="116"/>
      <c r="BB3165" s="20"/>
      <c r="BC3165" s="20"/>
      <c r="BD3165" s="76"/>
      <c r="BE3165" s="77"/>
      <c r="BF3165" s="77"/>
    </row>
    <row r="3166" spans="1:58" s="23" customFormat="1" ht="15.75" customHeight="1" x14ac:dyDescent="0.4">
      <c r="A3166" s="116">
        <v>41715</v>
      </c>
      <c r="B3166" s="112">
        <v>16.149999999999999</v>
      </c>
      <c r="C3166" s="112">
        <v>16.149999999999999</v>
      </c>
      <c r="D3166" s="112">
        <v>16.600000000000001</v>
      </c>
      <c r="E3166" s="112">
        <v>17</v>
      </c>
      <c r="F3166" s="112">
        <v>17.45</v>
      </c>
      <c r="G3166" s="112">
        <v>17.8</v>
      </c>
      <c r="H3166" s="113">
        <v>18.149999999999999</v>
      </c>
      <c r="I3166" s="90">
        <f t="shared" si="1764"/>
        <v>16.149999999999999</v>
      </c>
      <c r="J3166" s="90">
        <f t="shared" si="1765"/>
        <v>16.600000000000001</v>
      </c>
      <c r="K3166" s="114">
        <v>0</v>
      </c>
      <c r="L3166" s="115">
        <v>5.2631578947368418E-2</v>
      </c>
      <c r="M3166" s="90">
        <v>15.87</v>
      </c>
      <c r="N3166" s="90">
        <v>15.64</v>
      </c>
      <c r="O3166" s="90">
        <v>16.690000000000001</v>
      </c>
      <c r="P3166" s="90">
        <v>17.64</v>
      </c>
      <c r="Q3166" s="90">
        <v>19.3</v>
      </c>
      <c r="R3166" s="63">
        <f t="shared" si="1753"/>
        <v>2.8200000000000003</v>
      </c>
      <c r="S3166" s="64">
        <f t="shared" si="1775"/>
        <v>-0.12233445566778899</v>
      </c>
      <c r="T3166" s="65">
        <f t="shared" si="1771"/>
        <v>1.0147058823529411</v>
      </c>
      <c r="U3166" s="65">
        <f t="shared" si="1771"/>
        <v>0.93708807669263028</v>
      </c>
      <c r="V3166" s="65">
        <f t="shared" si="1754"/>
        <v>0.88662131519274379</v>
      </c>
      <c r="W3166" s="65">
        <f t="shared" si="1755"/>
        <v>0.8103626943005181</v>
      </c>
      <c r="X3166" s="61">
        <f t="shared" si="1766"/>
        <v>0</v>
      </c>
      <c r="Y3166" s="66">
        <f t="shared" si="1756"/>
        <v>6.7647058823529324E-2</v>
      </c>
      <c r="Z3166" s="61">
        <f t="shared" si="1757"/>
        <v>2.7863777089783461E-2</v>
      </c>
      <c r="AA3166" s="67">
        <f t="shared" si="1758"/>
        <v>16.149999999999999</v>
      </c>
      <c r="AB3166" s="68">
        <f t="shared" si="1759"/>
        <v>3.2608695652173787E-2</v>
      </c>
      <c r="AC3166" s="69">
        <f t="shared" si="1760"/>
        <v>3.2608695652173787E-2</v>
      </c>
      <c r="AD3166" s="70">
        <f>_xlfn.PERCENTILE.EXC(AC3166:$AC$5675,0.5)</f>
        <v>7.3535220024038131E-2</v>
      </c>
      <c r="AE3166" s="70">
        <f>_xlfn.PERCENTILE.EXC($AC3166:AC$5675,0.35)</f>
        <v>4.0706240274903736E-2</v>
      </c>
      <c r="AF3166" s="71">
        <f t="shared" si="1772"/>
        <v>4.9212129973077653E-2</v>
      </c>
      <c r="AG3166" s="70">
        <f t="shared" si="1773"/>
        <v>-0.18079093388790943</v>
      </c>
      <c r="AH3166" s="70">
        <f t="shared" si="1774"/>
        <v>-0.22707014647722412</v>
      </c>
      <c r="AI3166" s="61" t="str">
        <f t="shared" si="1769"/>
        <v>Safety</v>
      </c>
      <c r="AJ3166" s="68" t="str">
        <f t="shared" si="1770"/>
        <v>Safety</v>
      </c>
      <c r="AK3166" s="72"/>
      <c r="AL3166" s="73"/>
      <c r="AM3166" s="72"/>
      <c r="AN3166" s="73"/>
      <c r="AO3166" s="74"/>
      <c r="AP3166" s="20"/>
      <c r="AQ3166" s="74"/>
      <c r="AR3166" s="20"/>
      <c r="AS3166" s="74"/>
      <c r="AT3166" s="20"/>
      <c r="AU3166" s="74" t="str">
        <f t="shared" si="1761"/>
        <v>00635U</v>
      </c>
      <c r="AV3166" s="20">
        <f t="shared" si="1767"/>
        <v>0</v>
      </c>
      <c r="AW3166" s="74" t="str">
        <f t="shared" si="1762"/>
        <v>00635U</v>
      </c>
      <c r="AX3166" s="20">
        <f t="shared" si="1763"/>
        <v>0</v>
      </c>
      <c r="AY3166" s="20">
        <f t="shared" si="1768"/>
        <v>1</v>
      </c>
      <c r="AZ3166" s="116">
        <v>41716</v>
      </c>
      <c r="BA3166" s="116"/>
      <c r="BB3166" s="20"/>
      <c r="BC3166" s="20"/>
      <c r="BD3166" s="76"/>
      <c r="BE3166" s="77"/>
      <c r="BF3166" s="77"/>
    </row>
    <row r="3167" spans="1:58" s="23" customFormat="1" ht="15.75" customHeight="1" x14ac:dyDescent="0.4">
      <c r="A3167" s="116">
        <v>41712</v>
      </c>
      <c r="B3167" s="112">
        <v>17.7</v>
      </c>
      <c r="C3167" s="112">
        <v>17.100000000000001</v>
      </c>
      <c r="D3167" s="112">
        <v>17.25</v>
      </c>
      <c r="E3167" s="112">
        <v>17.649999999999999</v>
      </c>
      <c r="F3167" s="112">
        <v>18.05</v>
      </c>
      <c r="G3167" s="112">
        <v>18.350000000000001</v>
      </c>
      <c r="H3167" s="113">
        <v>18.649999999999999</v>
      </c>
      <c r="I3167" s="90">
        <f t="shared" si="1764"/>
        <v>17.131578947368421</v>
      </c>
      <c r="J3167" s="90">
        <f t="shared" si="1765"/>
        <v>17.242105263157896</v>
      </c>
      <c r="K3167" s="114">
        <v>1</v>
      </c>
      <c r="L3167" s="115">
        <v>5.2631578947368418E-2</v>
      </c>
      <c r="M3167" s="90">
        <v>20.64</v>
      </c>
      <c r="N3167" s="90">
        <v>17.82</v>
      </c>
      <c r="O3167" s="90">
        <v>17.93</v>
      </c>
      <c r="P3167" s="90">
        <v>18.600000000000001</v>
      </c>
      <c r="Q3167" s="90">
        <v>19.7</v>
      </c>
      <c r="R3167" s="63">
        <f t="shared" ref="R3167:R3230" si="1776">(O3167+P3167)-(N3167+M3167)</f>
        <v>-1.9299999999999997</v>
      </c>
      <c r="S3167" s="64">
        <f t="shared" si="1775"/>
        <v>9.8643649815043255E-2</v>
      </c>
      <c r="T3167" s="65">
        <f t="shared" si="1771"/>
        <v>1.1582491582491583</v>
      </c>
      <c r="U3167" s="65">
        <f t="shared" si="1771"/>
        <v>0.99386503067484666</v>
      </c>
      <c r="V3167" s="65">
        <f t="shared" si="1754"/>
        <v>0.95806451612903221</v>
      </c>
      <c r="W3167" s="65">
        <f t="shared" si="1755"/>
        <v>0.90456852791878173</v>
      </c>
      <c r="X3167" s="61">
        <f t="shared" si="1766"/>
        <v>-3.3898305084745645E-2</v>
      </c>
      <c r="Y3167" s="66">
        <f t="shared" si="1756"/>
        <v>5.6657223796034002E-2</v>
      </c>
      <c r="Z3167" s="61">
        <f t="shared" si="1757"/>
        <v>6.4516129032258654E-3</v>
      </c>
      <c r="AA3167" s="67">
        <f t="shared" si="1758"/>
        <v>17.131578947368425</v>
      </c>
      <c r="AB3167" s="68">
        <f t="shared" si="1759"/>
        <v>-6.7340067340067901E-3</v>
      </c>
      <c r="AC3167" s="69">
        <f t="shared" si="1760"/>
        <v>-3.8631933368775281E-2</v>
      </c>
      <c r="AD3167" s="70">
        <f>_xlfn.PERCENTILE.EXC(AC3167:$AC$5675,0.5)</f>
        <v>7.3643108160874771E-2</v>
      </c>
      <c r="AE3167" s="70">
        <f>_xlfn.PERCENTILE.EXC($AC3167:AC$5675,0.35)</f>
        <v>4.0715509902292543E-2</v>
      </c>
      <c r="AF3167" s="71">
        <f t="shared" si="1772"/>
        <v>4.9292552313787617E-2</v>
      </c>
      <c r="AG3167" s="70">
        <f t="shared" si="1773"/>
        <v>-0.18079093388790943</v>
      </c>
      <c r="AH3167" s="70">
        <f t="shared" si="1774"/>
        <v>-0.22707014647722412</v>
      </c>
      <c r="AI3167" s="61" t="str">
        <f t="shared" si="1769"/>
        <v>Safety</v>
      </c>
      <c r="AJ3167" s="68" t="str">
        <f t="shared" si="1770"/>
        <v>Safety</v>
      </c>
      <c r="AK3167" s="72"/>
      <c r="AL3167" s="73"/>
      <c r="AM3167" s="72"/>
      <c r="AN3167" s="73"/>
      <c r="AO3167" s="74"/>
      <c r="AP3167" s="20"/>
      <c r="AQ3167" s="74"/>
      <c r="AR3167" s="20"/>
      <c r="AS3167" s="74"/>
      <c r="AT3167" s="20"/>
      <c r="AU3167" s="74" t="str">
        <f t="shared" si="1761"/>
        <v>00635U</v>
      </c>
      <c r="AV3167" s="20">
        <f t="shared" si="1767"/>
        <v>0</v>
      </c>
      <c r="AW3167" s="74" t="str">
        <f t="shared" si="1762"/>
        <v>00635U</v>
      </c>
      <c r="AX3167" s="20">
        <f t="shared" si="1763"/>
        <v>0</v>
      </c>
      <c r="AY3167" s="20">
        <f t="shared" si="1768"/>
        <v>1</v>
      </c>
      <c r="AZ3167" s="116">
        <v>41715</v>
      </c>
      <c r="BA3167" s="116"/>
      <c r="BB3167" s="20"/>
      <c r="BC3167" s="20"/>
      <c r="BD3167" s="76"/>
      <c r="BE3167" s="77"/>
      <c r="BF3167" s="77"/>
    </row>
    <row r="3168" spans="1:58" s="23" customFormat="1" ht="15.75" customHeight="1" x14ac:dyDescent="0.4">
      <c r="A3168" s="116">
        <v>41711</v>
      </c>
      <c r="B3168" s="112">
        <v>16.600000000000001</v>
      </c>
      <c r="C3168" s="112">
        <v>16.600000000000001</v>
      </c>
      <c r="D3168" s="112">
        <v>17.05</v>
      </c>
      <c r="E3168" s="112">
        <v>17.5</v>
      </c>
      <c r="F3168" s="112">
        <v>17.95</v>
      </c>
      <c r="G3168" s="112">
        <v>18.2</v>
      </c>
      <c r="H3168" s="113">
        <v>18.55</v>
      </c>
      <c r="I3168" s="90">
        <f t="shared" si="1764"/>
        <v>16.600000000000001</v>
      </c>
      <c r="J3168" s="90">
        <f t="shared" si="1765"/>
        <v>17.002631578947369</v>
      </c>
      <c r="K3168" s="114">
        <v>2</v>
      </c>
      <c r="L3168" s="115">
        <v>5.2631578947368418E-2</v>
      </c>
      <c r="M3168" s="90">
        <v>17.21</v>
      </c>
      <c r="N3168" s="90">
        <v>16.22</v>
      </c>
      <c r="O3168" s="90">
        <v>17.13</v>
      </c>
      <c r="P3168" s="90">
        <v>18.059999999999999</v>
      </c>
      <c r="Q3168" s="90">
        <v>19.309999999999999</v>
      </c>
      <c r="R3168" s="63">
        <f t="shared" si="1776"/>
        <v>1.759999999999998</v>
      </c>
      <c r="S3168" s="64">
        <f t="shared" si="1775"/>
        <v>0.12093987560469925</v>
      </c>
      <c r="T3168" s="65">
        <f t="shared" si="1771"/>
        <v>1.0610357583230581</v>
      </c>
      <c r="U3168" s="65">
        <f t="shared" si="1771"/>
        <v>0.94687682428488029</v>
      </c>
      <c r="V3168" s="65">
        <f t="shared" si="1754"/>
        <v>0.89811738648947947</v>
      </c>
      <c r="W3168" s="65">
        <f t="shared" si="1755"/>
        <v>0.83997928534438115</v>
      </c>
      <c r="X3168" s="61">
        <f t="shared" si="1766"/>
        <v>0</v>
      </c>
      <c r="Y3168" s="66">
        <f t="shared" si="1756"/>
        <v>6.0000000000000039E-2</v>
      </c>
      <c r="Z3168" s="61">
        <f t="shared" si="1757"/>
        <v>2.4254914394419742E-2</v>
      </c>
      <c r="AA3168" s="67">
        <f t="shared" si="1758"/>
        <v>16.600000000000001</v>
      </c>
      <c r="AB3168" s="68">
        <f t="shared" si="1759"/>
        <v>2.342786683107291E-2</v>
      </c>
      <c r="AC3168" s="69">
        <f t="shared" si="1760"/>
        <v>2.342786683107291E-2</v>
      </c>
      <c r="AD3168" s="70">
        <f>_xlfn.PERCENTILE.EXC(AC3168:$AC$5675,0.5)</f>
        <v>7.3682135825673067E-2</v>
      </c>
      <c r="AE3168" s="70">
        <f>_xlfn.PERCENTILE.EXC($AC3168:AC$5675,0.35)</f>
        <v>4.0723377321621325E-2</v>
      </c>
      <c r="AF3168" s="71">
        <f t="shared" si="1772"/>
        <v>4.9490498593715064E-2</v>
      </c>
      <c r="AG3168" s="70">
        <f t="shared" si="1773"/>
        <v>-0.18079093388790943</v>
      </c>
      <c r="AH3168" s="70">
        <f t="shared" si="1774"/>
        <v>-0.22707014647722412</v>
      </c>
      <c r="AI3168" s="61" t="str">
        <f t="shared" si="1769"/>
        <v>Safety</v>
      </c>
      <c r="AJ3168" s="68" t="str">
        <f t="shared" si="1770"/>
        <v>Safety</v>
      </c>
      <c r="AK3168" s="72"/>
      <c r="AL3168" s="73"/>
      <c r="AM3168" s="72"/>
      <c r="AN3168" s="73"/>
      <c r="AO3168" s="74"/>
      <c r="AP3168" s="20"/>
      <c r="AQ3168" s="74"/>
      <c r="AR3168" s="20"/>
      <c r="AS3168" s="74"/>
      <c r="AT3168" s="20"/>
      <c r="AU3168" s="74" t="str">
        <f t="shared" si="1761"/>
        <v>00635U</v>
      </c>
      <c r="AV3168" s="20">
        <f t="shared" si="1767"/>
        <v>0</v>
      </c>
      <c r="AW3168" s="74" t="str">
        <f t="shared" si="1762"/>
        <v>00635U</v>
      </c>
      <c r="AX3168" s="20">
        <f t="shared" si="1763"/>
        <v>0</v>
      </c>
      <c r="AY3168" s="20">
        <f t="shared" si="1768"/>
        <v>1</v>
      </c>
      <c r="AZ3168" s="116">
        <v>41712</v>
      </c>
      <c r="BA3168" s="116"/>
      <c r="BB3168" s="20"/>
      <c r="BC3168" s="20"/>
      <c r="BD3168" s="76"/>
      <c r="BE3168" s="77"/>
      <c r="BF3168" s="77"/>
    </row>
    <row r="3169" spans="1:58" s="23" customFormat="1" ht="15.75" customHeight="1" x14ac:dyDescent="0.4">
      <c r="A3169" s="116">
        <v>41710</v>
      </c>
      <c r="B3169" s="112">
        <v>15.3</v>
      </c>
      <c r="C3169" s="112">
        <v>15.95</v>
      </c>
      <c r="D3169" s="112">
        <v>16.600000000000001</v>
      </c>
      <c r="E3169" s="112">
        <v>17.149999999999999</v>
      </c>
      <c r="F3169" s="112">
        <v>17.7</v>
      </c>
      <c r="G3169" s="112">
        <v>18</v>
      </c>
      <c r="H3169" s="113">
        <v>18.399999999999999</v>
      </c>
      <c r="I3169" s="90">
        <f t="shared" si="1764"/>
        <v>15.84736842105263</v>
      </c>
      <c r="J3169" s="90">
        <f t="shared" si="1765"/>
        <v>16.497368421052634</v>
      </c>
      <c r="K3169" s="114">
        <v>3</v>
      </c>
      <c r="L3169" s="115">
        <v>5.2631578947368418E-2</v>
      </c>
      <c r="M3169" s="90">
        <v>13.85</v>
      </c>
      <c r="N3169" s="90">
        <v>14.47</v>
      </c>
      <c r="O3169" s="90">
        <v>16.079999999999998</v>
      </c>
      <c r="P3169" s="90">
        <v>17.190000000000001</v>
      </c>
      <c r="Q3169" s="90">
        <v>18.809999999999999</v>
      </c>
      <c r="R3169" s="63">
        <f t="shared" si="1776"/>
        <v>4.9499999999999957</v>
      </c>
      <c r="S3169" s="64">
        <f t="shared" si="1775"/>
        <v>-2.2297297297297302E-2</v>
      </c>
      <c r="T3169" s="65">
        <f t="shared" si="1771"/>
        <v>0.9571527297857636</v>
      </c>
      <c r="U3169" s="65">
        <f t="shared" si="1771"/>
        <v>0.89987562189054737</v>
      </c>
      <c r="V3169" s="65">
        <f t="shared" si="1754"/>
        <v>0.84176847004072131</v>
      </c>
      <c r="W3169" s="65">
        <f t="shared" si="1755"/>
        <v>0.76927166400850622</v>
      </c>
      <c r="X3169" s="61">
        <f t="shared" si="1766"/>
        <v>4.2483660130718859E-2</v>
      </c>
      <c r="Y3169" s="66">
        <f t="shared" si="1756"/>
        <v>7.2886297376093298E-2</v>
      </c>
      <c r="Z3169" s="61">
        <f t="shared" si="1757"/>
        <v>4.1016273663235056E-2</v>
      </c>
      <c r="AA3169" s="67">
        <f t="shared" si="1758"/>
        <v>15.84736842105263</v>
      </c>
      <c r="AB3169" s="68">
        <f t="shared" si="1759"/>
        <v>5.7360055286800278E-2</v>
      </c>
      <c r="AC3169" s="69">
        <f t="shared" si="1760"/>
        <v>9.5187866002254998E-2</v>
      </c>
      <c r="AD3169" s="70">
        <f>_xlfn.PERCENTILE.EXC(AC3169:$AC$5675,0.5)</f>
        <v>7.372116349047135E-2</v>
      </c>
      <c r="AE3169" s="70">
        <f>_xlfn.PERCENTILE.EXC($AC3169:AC$5675,0.35)</f>
        <v>4.0727700767248624E-2</v>
      </c>
      <c r="AF3169" s="71">
        <f t="shared" si="1772"/>
        <v>4.9710107825360894E-2</v>
      </c>
      <c r="AG3169" s="70">
        <f t="shared" si="1773"/>
        <v>-0.18079093388790943</v>
      </c>
      <c r="AH3169" s="70">
        <f t="shared" si="1774"/>
        <v>-0.22707014647722412</v>
      </c>
      <c r="AI3169" s="61" t="str">
        <f t="shared" si="1769"/>
        <v>Short VOL</v>
      </c>
      <c r="AJ3169" s="68" t="str">
        <f t="shared" si="1770"/>
        <v>Short VOL</v>
      </c>
      <c r="AK3169" s="72"/>
      <c r="AL3169" s="73"/>
      <c r="AM3169" s="72"/>
      <c r="AN3169" s="73"/>
      <c r="AO3169" s="74"/>
      <c r="AP3169" s="20"/>
      <c r="AQ3169" s="74"/>
      <c r="AR3169" s="20"/>
      <c r="AS3169" s="74"/>
      <c r="AT3169" s="20"/>
      <c r="AU3169" s="74" t="str">
        <f t="shared" si="1761"/>
        <v>00631L</v>
      </c>
      <c r="AV3169" s="20">
        <f t="shared" si="1767"/>
        <v>1</v>
      </c>
      <c r="AW3169" s="74" t="str">
        <f t="shared" si="1762"/>
        <v>00631L</v>
      </c>
      <c r="AX3169" s="20">
        <f t="shared" si="1763"/>
        <v>1</v>
      </c>
      <c r="AY3169" s="20">
        <f t="shared" si="1768"/>
        <v>1</v>
      </c>
      <c r="AZ3169" s="116">
        <v>41711</v>
      </c>
      <c r="BA3169" s="116"/>
      <c r="BB3169" s="20"/>
      <c r="BC3169" s="20"/>
      <c r="BD3169" s="76"/>
      <c r="BE3169" s="77"/>
      <c r="BF3169" s="77"/>
    </row>
    <row r="3170" spans="1:58" s="23" customFormat="1" ht="15.75" customHeight="1" x14ac:dyDescent="0.4">
      <c r="A3170" s="116">
        <v>41709</v>
      </c>
      <c r="B3170" s="112">
        <v>15.55</v>
      </c>
      <c r="C3170" s="112">
        <v>16.100000000000001</v>
      </c>
      <c r="D3170" s="112">
        <v>16.7</v>
      </c>
      <c r="E3170" s="112">
        <v>17.2</v>
      </c>
      <c r="F3170" s="112">
        <v>17.7</v>
      </c>
      <c r="G3170" s="112">
        <v>18</v>
      </c>
      <c r="H3170" s="113">
        <v>18.399999999999999</v>
      </c>
      <c r="I3170" s="90">
        <f t="shared" si="1764"/>
        <v>15.98421052631579</v>
      </c>
      <c r="J3170" s="90">
        <f t="shared" si="1765"/>
        <v>16.573684210526316</v>
      </c>
      <c r="K3170" s="114">
        <v>4</v>
      </c>
      <c r="L3170" s="115">
        <v>5.2631578947368418E-2</v>
      </c>
      <c r="M3170" s="90">
        <v>14.13</v>
      </c>
      <c r="N3170" s="90">
        <v>14.8</v>
      </c>
      <c r="O3170" s="90">
        <v>16.350000000000001</v>
      </c>
      <c r="P3170" s="90">
        <v>17.350000000000001</v>
      </c>
      <c r="Q3170" s="90">
        <v>18.93</v>
      </c>
      <c r="R3170" s="63">
        <f t="shared" si="1776"/>
        <v>4.7700000000000031</v>
      </c>
      <c r="S3170" s="64">
        <f t="shared" si="1775"/>
        <v>4.2253521126760667E-2</v>
      </c>
      <c r="T3170" s="65">
        <f t="shared" si="1771"/>
        <v>0.95472972972972969</v>
      </c>
      <c r="U3170" s="65">
        <f t="shared" si="1771"/>
        <v>0.90519877675840976</v>
      </c>
      <c r="V3170" s="65">
        <f t="shared" si="1754"/>
        <v>0.85302593659942361</v>
      </c>
      <c r="W3170" s="65">
        <f t="shared" si="1755"/>
        <v>0.7818277865821448</v>
      </c>
      <c r="X3170" s="61">
        <f t="shared" si="1766"/>
        <v>3.536977491961419E-2</v>
      </c>
      <c r="Y3170" s="66">
        <f t="shared" si="1756"/>
        <v>6.9767441860465074E-2</v>
      </c>
      <c r="Z3170" s="61">
        <f t="shared" si="1757"/>
        <v>3.6878498518274613E-2</v>
      </c>
      <c r="AA3170" s="67">
        <f t="shared" si="1758"/>
        <v>15.98421052631579</v>
      </c>
      <c r="AB3170" s="68">
        <f t="shared" si="1759"/>
        <v>5.0675675675675672E-2</v>
      </c>
      <c r="AC3170" s="69">
        <f t="shared" si="1760"/>
        <v>8.0014224751066843E-2</v>
      </c>
      <c r="AD3170" s="70">
        <f>_xlfn.PERCENTILE.EXC(AC3170:$AC$5675,0.5)</f>
        <v>7.3682135825673067E-2</v>
      </c>
      <c r="AE3170" s="70">
        <f>_xlfn.PERCENTILE.EXC($AC3170:AC$5675,0.35)</f>
        <v>4.072537275806469E-2</v>
      </c>
      <c r="AF3170" s="71">
        <f t="shared" si="1772"/>
        <v>4.9710107825360894E-2</v>
      </c>
      <c r="AG3170" s="70">
        <f t="shared" si="1773"/>
        <v>-0.18079093388790943</v>
      </c>
      <c r="AH3170" s="70">
        <f t="shared" si="1774"/>
        <v>-0.22707014647722412</v>
      </c>
      <c r="AI3170" s="61" t="str">
        <f t="shared" si="1769"/>
        <v>Short VOL</v>
      </c>
      <c r="AJ3170" s="68" t="str">
        <f t="shared" si="1770"/>
        <v>Short VOL</v>
      </c>
      <c r="AK3170" s="72"/>
      <c r="AL3170" s="73"/>
      <c r="AM3170" s="72"/>
      <c r="AN3170" s="73"/>
      <c r="AO3170" s="74"/>
      <c r="AP3170" s="20"/>
      <c r="AQ3170" s="74"/>
      <c r="AR3170" s="20"/>
      <c r="AS3170" s="74"/>
      <c r="AT3170" s="20"/>
      <c r="AU3170" s="74" t="str">
        <f t="shared" si="1761"/>
        <v>00631L</v>
      </c>
      <c r="AV3170" s="20">
        <f t="shared" si="1767"/>
        <v>1</v>
      </c>
      <c r="AW3170" s="74" t="str">
        <f t="shared" si="1762"/>
        <v>00631L</v>
      </c>
      <c r="AX3170" s="20">
        <f t="shared" si="1763"/>
        <v>1</v>
      </c>
      <c r="AY3170" s="20">
        <f t="shared" si="1768"/>
        <v>1</v>
      </c>
      <c r="AZ3170" s="116">
        <v>41710</v>
      </c>
      <c r="BA3170" s="116"/>
      <c r="BB3170" s="20"/>
      <c r="BC3170" s="20"/>
      <c r="BD3170" s="76"/>
      <c r="BE3170" s="77"/>
      <c r="BF3170" s="77"/>
    </row>
    <row r="3171" spans="1:58" s="23" customFormat="1" ht="15.75" customHeight="1" x14ac:dyDescent="0.4">
      <c r="A3171" s="116">
        <v>41708</v>
      </c>
      <c r="B3171" s="112">
        <v>15.3</v>
      </c>
      <c r="C3171" s="112">
        <v>15.9</v>
      </c>
      <c r="D3171" s="112">
        <v>16.45</v>
      </c>
      <c r="E3171" s="112">
        <v>17.05</v>
      </c>
      <c r="F3171" s="112">
        <v>17.55</v>
      </c>
      <c r="G3171" s="112">
        <v>17.850000000000001</v>
      </c>
      <c r="H3171" s="113">
        <v>18.2</v>
      </c>
      <c r="I3171" s="90">
        <f t="shared" si="1764"/>
        <v>15.742105263157896</v>
      </c>
      <c r="J3171" s="90">
        <f t="shared" si="1765"/>
        <v>16.305263157894736</v>
      </c>
      <c r="K3171" s="114">
        <v>5</v>
      </c>
      <c r="L3171" s="115">
        <v>5.2631578947368418E-2</v>
      </c>
      <c r="M3171" s="90">
        <v>13.14</v>
      </c>
      <c r="N3171" s="90">
        <v>14.2</v>
      </c>
      <c r="O3171" s="90">
        <v>15.97</v>
      </c>
      <c r="P3171" s="90">
        <v>17.05</v>
      </c>
      <c r="Q3171" s="90">
        <v>18.62</v>
      </c>
      <c r="R3171" s="63">
        <f t="shared" si="1776"/>
        <v>5.6800000000000033</v>
      </c>
      <c r="S3171" s="64">
        <f t="shared" si="1775"/>
        <v>6.3784549964564039E-3</v>
      </c>
      <c r="T3171" s="65">
        <f t="shared" si="1771"/>
        <v>0.92535211267605644</v>
      </c>
      <c r="U3171" s="65">
        <f t="shared" si="1771"/>
        <v>0.88916718847839693</v>
      </c>
      <c r="V3171" s="65">
        <f t="shared" si="1754"/>
        <v>0.83284457478005858</v>
      </c>
      <c r="W3171" s="65">
        <f t="shared" si="1755"/>
        <v>0.76262083780880763</v>
      </c>
      <c r="X3171" s="61">
        <f t="shared" si="1766"/>
        <v>3.9215686274509776E-2</v>
      </c>
      <c r="Y3171" s="66">
        <f t="shared" si="1756"/>
        <v>6.7448680351906071E-2</v>
      </c>
      <c r="Z3171" s="61">
        <f t="shared" si="1757"/>
        <v>3.5773988632564202E-2</v>
      </c>
      <c r="AA3171" s="67">
        <f t="shared" si="1758"/>
        <v>15.742105263157896</v>
      </c>
      <c r="AB3171" s="68">
        <f t="shared" si="1759"/>
        <v>7.7464788732394471E-2</v>
      </c>
      <c r="AC3171" s="69">
        <f t="shared" si="1760"/>
        <v>0.10859896219421808</v>
      </c>
      <c r="AD3171" s="70">
        <f>_xlfn.PERCENTILE.EXC(AC3171:$AC$5675,0.5)</f>
        <v>7.3643108160874771E-2</v>
      </c>
      <c r="AE3171" s="70">
        <f>_xlfn.PERCENTILE.EXC($AC3171:AC$5675,0.35)</f>
        <v>4.0723044748880763E-2</v>
      </c>
      <c r="AF3171" s="71">
        <f t="shared" si="1772"/>
        <v>4.9710107825360894E-2</v>
      </c>
      <c r="AG3171" s="70">
        <f t="shared" si="1773"/>
        <v>-0.18079093388790943</v>
      </c>
      <c r="AH3171" s="70">
        <f t="shared" si="1774"/>
        <v>-0.22707014647722412</v>
      </c>
      <c r="AI3171" s="61" t="str">
        <f t="shared" si="1769"/>
        <v>Short VOL</v>
      </c>
      <c r="AJ3171" s="68" t="str">
        <f t="shared" si="1770"/>
        <v>Short VOL</v>
      </c>
      <c r="AK3171" s="72"/>
      <c r="AL3171" s="73"/>
      <c r="AM3171" s="72"/>
      <c r="AN3171" s="73"/>
      <c r="AO3171" s="74"/>
      <c r="AP3171" s="20"/>
      <c r="AQ3171" s="74"/>
      <c r="AR3171" s="20"/>
      <c r="AS3171" s="74"/>
      <c r="AT3171" s="20"/>
      <c r="AU3171" s="74" t="str">
        <f t="shared" si="1761"/>
        <v>00631L</v>
      </c>
      <c r="AV3171" s="20">
        <f t="shared" si="1767"/>
        <v>1</v>
      </c>
      <c r="AW3171" s="74" t="str">
        <f t="shared" si="1762"/>
        <v>00631L</v>
      </c>
      <c r="AX3171" s="20">
        <f t="shared" si="1763"/>
        <v>1</v>
      </c>
      <c r="AY3171" s="20">
        <f t="shared" si="1768"/>
        <v>1</v>
      </c>
      <c r="AZ3171" s="116">
        <v>41709</v>
      </c>
      <c r="BA3171" s="116"/>
      <c r="BB3171" s="20"/>
      <c r="BC3171" s="20"/>
      <c r="BD3171" s="76"/>
      <c r="BE3171" s="77"/>
      <c r="BF3171" s="77"/>
    </row>
    <row r="3172" spans="1:58" s="23" customFormat="1" ht="15.75" customHeight="1" x14ac:dyDescent="0.4">
      <c r="A3172" s="116">
        <v>41705</v>
      </c>
      <c r="B3172" s="112">
        <v>15.5</v>
      </c>
      <c r="C3172" s="112">
        <v>15.85</v>
      </c>
      <c r="D3172" s="112">
        <v>16.45</v>
      </c>
      <c r="E3172" s="112">
        <v>17</v>
      </c>
      <c r="F3172" s="112">
        <v>17.55</v>
      </c>
      <c r="G3172" s="112">
        <v>17.850000000000001</v>
      </c>
      <c r="H3172" s="113">
        <v>18.25</v>
      </c>
      <c r="I3172" s="90">
        <f t="shared" si="1764"/>
        <v>15.739473684210527</v>
      </c>
      <c r="J3172" s="90">
        <f t="shared" si="1765"/>
        <v>16.260526315789473</v>
      </c>
      <c r="K3172" s="114">
        <v>6</v>
      </c>
      <c r="L3172" s="115">
        <v>5.2631578947368418E-2</v>
      </c>
      <c r="M3172" s="90">
        <v>12.74</v>
      </c>
      <c r="N3172" s="90">
        <v>14.11</v>
      </c>
      <c r="O3172" s="90">
        <v>15.87</v>
      </c>
      <c r="P3172" s="90">
        <v>17.079999999999998</v>
      </c>
      <c r="Q3172" s="90">
        <v>18.7</v>
      </c>
      <c r="R3172" s="63">
        <f t="shared" si="1776"/>
        <v>6.0999999999999943</v>
      </c>
      <c r="S3172" s="64">
        <f t="shared" si="1775"/>
        <v>-7.0372976776918658E-3</v>
      </c>
      <c r="T3172" s="65">
        <f t="shared" si="1771"/>
        <v>0.90290574060949691</v>
      </c>
      <c r="U3172" s="65">
        <f t="shared" si="1771"/>
        <v>0.88909892879647134</v>
      </c>
      <c r="V3172" s="65">
        <f t="shared" si="1754"/>
        <v>0.82611241217798603</v>
      </c>
      <c r="W3172" s="65">
        <f t="shared" si="1755"/>
        <v>0.75454545454545452</v>
      </c>
      <c r="X3172" s="61">
        <f t="shared" si="1766"/>
        <v>2.25806451612903E-2</v>
      </c>
      <c r="Y3172" s="66">
        <f t="shared" si="1756"/>
        <v>7.3529411764705885E-2</v>
      </c>
      <c r="Z3172" s="61">
        <f t="shared" si="1757"/>
        <v>3.3104831967898291E-2</v>
      </c>
      <c r="AA3172" s="67">
        <f t="shared" si="1758"/>
        <v>15.739473684210527</v>
      </c>
      <c r="AB3172" s="68">
        <f t="shared" si="1759"/>
        <v>9.8511693834160211E-2</v>
      </c>
      <c r="AC3172" s="69">
        <f t="shared" si="1760"/>
        <v>0.115483606251632</v>
      </c>
      <c r="AD3172" s="70">
        <f>_xlfn.PERCENTILE.EXC(AC3172:$AC$5675,0.5)</f>
        <v>7.3535220024038131E-2</v>
      </c>
      <c r="AE3172" s="70">
        <f>_xlfn.PERCENTILE.EXC($AC3172:AC$5675,0.35)</f>
        <v>4.0718944752846091E-2</v>
      </c>
      <c r="AF3172" s="71">
        <f t="shared" si="1772"/>
        <v>4.9710107825360894E-2</v>
      </c>
      <c r="AG3172" s="70">
        <f t="shared" si="1773"/>
        <v>-0.18079093388790943</v>
      </c>
      <c r="AH3172" s="70">
        <f t="shared" si="1774"/>
        <v>-0.22707014647722412</v>
      </c>
      <c r="AI3172" s="61" t="str">
        <f t="shared" si="1769"/>
        <v>Short VOL</v>
      </c>
      <c r="AJ3172" s="68" t="str">
        <f t="shared" si="1770"/>
        <v>Short VOL</v>
      </c>
      <c r="AK3172" s="72"/>
      <c r="AL3172" s="73"/>
      <c r="AM3172" s="72"/>
      <c r="AN3172" s="73"/>
      <c r="AO3172" s="74"/>
      <c r="AP3172" s="20"/>
      <c r="AQ3172" s="74"/>
      <c r="AR3172" s="20"/>
      <c r="AS3172" s="74"/>
      <c r="AT3172" s="20"/>
      <c r="AU3172" s="74" t="str">
        <f t="shared" si="1761"/>
        <v>00631L</v>
      </c>
      <c r="AV3172" s="20">
        <f t="shared" si="1767"/>
        <v>1</v>
      </c>
      <c r="AW3172" s="74" t="str">
        <f t="shared" si="1762"/>
        <v>00631L</v>
      </c>
      <c r="AX3172" s="20">
        <f t="shared" si="1763"/>
        <v>1</v>
      </c>
      <c r="AY3172" s="20">
        <f t="shared" si="1768"/>
        <v>1</v>
      </c>
      <c r="AZ3172" s="116">
        <v>41708</v>
      </c>
      <c r="BA3172" s="116"/>
      <c r="BB3172" s="20"/>
      <c r="BC3172" s="20"/>
      <c r="BD3172" s="76"/>
      <c r="BE3172" s="77"/>
      <c r="BF3172" s="77"/>
    </row>
    <row r="3173" spans="1:58" s="23" customFormat="1" ht="15.75" customHeight="1" x14ac:dyDescent="0.4">
      <c r="A3173" s="116">
        <v>41704</v>
      </c>
      <c r="B3173" s="112">
        <v>15.05</v>
      </c>
      <c r="C3173" s="112">
        <v>15.55</v>
      </c>
      <c r="D3173" s="112">
        <v>16.25</v>
      </c>
      <c r="E3173" s="112">
        <v>16.850000000000001</v>
      </c>
      <c r="F3173" s="112">
        <v>17.399999999999999</v>
      </c>
      <c r="G3173" s="112">
        <v>17.75</v>
      </c>
      <c r="H3173" s="113">
        <v>18.100000000000001</v>
      </c>
      <c r="I3173" s="90">
        <f t="shared" si="1764"/>
        <v>15.365789473684211</v>
      </c>
      <c r="J3173" s="90">
        <f t="shared" si="1765"/>
        <v>15.992105263157894</v>
      </c>
      <c r="K3173" s="114">
        <v>7</v>
      </c>
      <c r="L3173" s="115">
        <v>5.2631578947368418E-2</v>
      </c>
      <c r="M3173" s="90">
        <v>13.08</v>
      </c>
      <c r="N3173" s="90">
        <v>14.21</v>
      </c>
      <c r="O3173" s="90">
        <v>15.83</v>
      </c>
      <c r="P3173" s="90">
        <v>16.989999999999998</v>
      </c>
      <c r="Q3173" s="90">
        <v>18.57</v>
      </c>
      <c r="R3173" s="63">
        <f t="shared" si="1776"/>
        <v>5.5300000000000011</v>
      </c>
      <c r="S3173" s="64">
        <f t="shared" si="1775"/>
        <v>2.3038156947444224E-2</v>
      </c>
      <c r="T3173" s="65">
        <f t="shared" si="1771"/>
        <v>0.92047853624208298</v>
      </c>
      <c r="U3173" s="65">
        <f t="shared" si="1771"/>
        <v>0.89766266582438414</v>
      </c>
      <c r="V3173" s="65">
        <f t="shared" si="1754"/>
        <v>0.83637433784579174</v>
      </c>
      <c r="W3173" s="65">
        <f t="shared" si="1755"/>
        <v>0.76521270866989777</v>
      </c>
      <c r="X3173" s="61">
        <f t="shared" si="1766"/>
        <v>3.3222591362126241E-2</v>
      </c>
      <c r="Y3173" s="66">
        <f t="shared" si="1756"/>
        <v>7.418397626112759E-2</v>
      </c>
      <c r="Z3173" s="61">
        <f t="shared" si="1757"/>
        <v>4.076040417879765E-2</v>
      </c>
      <c r="AA3173" s="67">
        <f t="shared" si="1758"/>
        <v>15.36578947368421</v>
      </c>
      <c r="AB3173" s="68">
        <f t="shared" si="1759"/>
        <v>5.9113300492610821E-2</v>
      </c>
      <c r="AC3173" s="69">
        <f t="shared" si="1760"/>
        <v>8.1336345790584699E-2</v>
      </c>
      <c r="AD3173" s="70">
        <f>_xlfn.PERCENTILE.EXC(AC3173:$AC$5675,0.5)</f>
        <v>7.3427331887201491E-2</v>
      </c>
      <c r="AE3173" s="70">
        <f>_xlfn.PERCENTILE.EXC($AC3173:AC$5675,0.35)</f>
        <v>4.071413596207113E-2</v>
      </c>
      <c r="AF3173" s="71">
        <f t="shared" si="1772"/>
        <v>4.9710107825360894E-2</v>
      </c>
      <c r="AG3173" s="70">
        <f t="shared" si="1773"/>
        <v>-0.18079093388790943</v>
      </c>
      <c r="AH3173" s="70">
        <f t="shared" si="1774"/>
        <v>-0.22707014647722412</v>
      </c>
      <c r="AI3173" s="61" t="str">
        <f t="shared" si="1769"/>
        <v>Short VOL</v>
      </c>
      <c r="AJ3173" s="68" t="str">
        <f t="shared" si="1770"/>
        <v>Short VOL</v>
      </c>
      <c r="AK3173" s="72"/>
      <c r="AL3173" s="73"/>
      <c r="AM3173" s="72"/>
      <c r="AN3173" s="73"/>
      <c r="AO3173" s="74"/>
      <c r="AP3173" s="20"/>
      <c r="AQ3173" s="74"/>
      <c r="AR3173" s="20"/>
      <c r="AS3173" s="74"/>
      <c r="AT3173" s="20"/>
      <c r="AU3173" s="74" t="str">
        <f t="shared" si="1761"/>
        <v>00631L</v>
      </c>
      <c r="AV3173" s="20">
        <f t="shared" si="1767"/>
        <v>1</v>
      </c>
      <c r="AW3173" s="74" t="str">
        <f t="shared" si="1762"/>
        <v>00631L</v>
      </c>
      <c r="AX3173" s="20">
        <f t="shared" si="1763"/>
        <v>1</v>
      </c>
      <c r="AY3173" s="20">
        <f t="shared" si="1768"/>
        <v>1</v>
      </c>
      <c r="AZ3173" s="116">
        <v>41705</v>
      </c>
      <c r="BA3173" s="116"/>
      <c r="BB3173" s="20"/>
      <c r="BC3173" s="20"/>
      <c r="BD3173" s="76"/>
      <c r="BE3173" s="77"/>
      <c r="BF3173" s="77"/>
    </row>
    <row r="3174" spans="1:58" s="23" customFormat="1" ht="15.75" customHeight="1" x14ac:dyDescent="0.4">
      <c r="A3174" s="116">
        <v>41703</v>
      </c>
      <c r="B3174" s="112">
        <v>15.15</v>
      </c>
      <c r="C3174" s="112">
        <v>15.6</v>
      </c>
      <c r="D3174" s="112">
        <v>16.350000000000001</v>
      </c>
      <c r="E3174" s="112">
        <v>16.899999999999999</v>
      </c>
      <c r="F3174" s="112">
        <v>17.5</v>
      </c>
      <c r="G3174" s="112">
        <v>17.850000000000001</v>
      </c>
      <c r="H3174" s="113">
        <v>18.25</v>
      </c>
      <c r="I3174" s="90">
        <f t="shared" si="1764"/>
        <v>15.410526315789474</v>
      </c>
      <c r="J3174" s="90">
        <f t="shared" si="1765"/>
        <v>16.034210526315789</v>
      </c>
      <c r="K3174" s="114">
        <v>8</v>
      </c>
      <c r="L3174" s="115">
        <v>5.2631578947368418E-2</v>
      </c>
      <c r="M3174" s="90">
        <v>12.49</v>
      </c>
      <c r="N3174" s="90">
        <v>13.89</v>
      </c>
      <c r="O3174" s="90">
        <v>15.77</v>
      </c>
      <c r="P3174" s="90">
        <v>16.93</v>
      </c>
      <c r="Q3174" s="90">
        <v>18.47</v>
      </c>
      <c r="R3174" s="63">
        <f t="shared" si="1776"/>
        <v>6.32</v>
      </c>
      <c r="S3174" s="64">
        <f t="shared" si="1775"/>
        <v>-1.4893617021276531E-2</v>
      </c>
      <c r="T3174" s="65">
        <f t="shared" si="1771"/>
        <v>0.89920806335493153</v>
      </c>
      <c r="U3174" s="65">
        <f t="shared" si="1771"/>
        <v>0.88078630310716555</v>
      </c>
      <c r="V3174" s="65">
        <f t="shared" ref="V3174:V3237" si="1777">N3174/P3174</f>
        <v>0.82043709391612529</v>
      </c>
      <c r="W3174" s="65">
        <f t="shared" ref="W3174:W3237" si="1778">N3174/Q3174</f>
        <v>0.75203031943692478</v>
      </c>
      <c r="X3174" s="61">
        <f t="shared" si="1766"/>
        <v>2.9702970297029656E-2</v>
      </c>
      <c r="Y3174" s="66">
        <f t="shared" ref="Y3174:Y3237" si="1779">(H3174-E3174)/E3174</f>
        <v>7.9881656804733817E-2</v>
      </c>
      <c r="Z3174" s="61">
        <f t="shared" ref="Z3174:Z3237" si="1780">(J3174-I3174)/I3174</f>
        <v>4.0471311475409812E-2</v>
      </c>
      <c r="AA3174" s="67">
        <f t="shared" ref="AA3174:AA3237" si="1781">B3174*(K3174*L3174)+C3174*(1-(K3174*L3174))</f>
        <v>15.410526315789474</v>
      </c>
      <c r="AB3174" s="68">
        <f t="shared" ref="AB3174:AB3237" si="1782">(B3174-N3174)/N3174</f>
        <v>9.0712742980561534E-2</v>
      </c>
      <c r="AC3174" s="69">
        <f t="shared" ref="AC3174:AC3237" si="1783">(AA3174-N3174)/N3174</f>
        <v>0.10946913720586558</v>
      </c>
      <c r="AD3174" s="70">
        <f>_xlfn.PERCENTILE.EXC(AC3174:$AC$5675,0.5)</f>
        <v>7.3400578169306119E-2</v>
      </c>
      <c r="AE3174" s="70">
        <f>_xlfn.PERCENTILE.EXC($AC3174:AC$5675,0.35)</f>
        <v>4.0709327171296161E-2</v>
      </c>
      <c r="AF3174" s="71">
        <f t="shared" si="1772"/>
        <v>4.9710107825360894E-2</v>
      </c>
      <c r="AG3174" s="70">
        <f t="shared" si="1773"/>
        <v>-0.18079093388790943</v>
      </c>
      <c r="AH3174" s="70">
        <f t="shared" si="1774"/>
        <v>-0.22707014647722412</v>
      </c>
      <c r="AI3174" s="61" t="str">
        <f t="shared" si="1769"/>
        <v>Short VOL</v>
      </c>
      <c r="AJ3174" s="68" t="str">
        <f t="shared" si="1770"/>
        <v>Short VOL</v>
      </c>
      <c r="AK3174" s="72"/>
      <c r="AL3174" s="73"/>
      <c r="AM3174" s="72"/>
      <c r="AN3174" s="73"/>
      <c r="AO3174" s="74"/>
      <c r="AP3174" s="20"/>
      <c r="AQ3174" s="74"/>
      <c r="AR3174" s="20"/>
      <c r="AS3174" s="74"/>
      <c r="AT3174" s="20"/>
      <c r="AU3174" s="74" t="str">
        <f t="shared" si="1761"/>
        <v>00631L</v>
      </c>
      <c r="AV3174" s="20">
        <f t="shared" si="1767"/>
        <v>1</v>
      </c>
      <c r="AW3174" s="74" t="str">
        <f t="shared" si="1762"/>
        <v>00631L</v>
      </c>
      <c r="AX3174" s="20">
        <f t="shared" si="1763"/>
        <v>1</v>
      </c>
      <c r="AY3174" s="20">
        <f t="shared" si="1768"/>
        <v>1</v>
      </c>
      <c r="AZ3174" s="116">
        <v>41704</v>
      </c>
      <c r="BA3174" s="116"/>
      <c r="BB3174" s="20"/>
      <c r="BC3174" s="20"/>
      <c r="BD3174" s="76"/>
      <c r="BE3174" s="77"/>
      <c r="BF3174" s="77"/>
    </row>
    <row r="3175" spans="1:58" s="23" customFormat="1" ht="15.75" customHeight="1" x14ac:dyDescent="0.4">
      <c r="A3175" s="116">
        <v>41702</v>
      </c>
      <c r="B3175" s="112">
        <v>15.1</v>
      </c>
      <c r="C3175" s="112">
        <v>15.6</v>
      </c>
      <c r="D3175" s="112">
        <v>16.350000000000001</v>
      </c>
      <c r="E3175" s="112">
        <v>16.95</v>
      </c>
      <c r="F3175" s="112">
        <v>17.5</v>
      </c>
      <c r="G3175" s="112">
        <v>17.850000000000001</v>
      </c>
      <c r="H3175" s="113">
        <v>18.25</v>
      </c>
      <c r="I3175" s="90">
        <f t="shared" si="1764"/>
        <v>15.363157894736842</v>
      </c>
      <c r="J3175" s="90">
        <f t="shared" si="1765"/>
        <v>15.994736842105263</v>
      </c>
      <c r="K3175" s="114">
        <v>9</v>
      </c>
      <c r="L3175" s="115">
        <v>5.2631578947368418E-2</v>
      </c>
      <c r="M3175" s="90">
        <v>13.22</v>
      </c>
      <c r="N3175" s="90">
        <v>14.1</v>
      </c>
      <c r="O3175" s="90">
        <v>15.69</v>
      </c>
      <c r="P3175" s="90">
        <v>16.82</v>
      </c>
      <c r="Q3175" s="90">
        <v>18.420000000000002</v>
      </c>
      <c r="R3175" s="63">
        <f t="shared" si="1776"/>
        <v>5.1899999999999977</v>
      </c>
      <c r="S3175" s="64">
        <f t="shared" si="1775"/>
        <v>-0.11875000000000002</v>
      </c>
      <c r="T3175" s="65">
        <f t="shared" si="1771"/>
        <v>0.93758865248226952</v>
      </c>
      <c r="U3175" s="65">
        <f t="shared" si="1771"/>
        <v>0.89866156787762907</v>
      </c>
      <c r="V3175" s="65">
        <f t="shared" si="1777"/>
        <v>0.83828775267538636</v>
      </c>
      <c r="W3175" s="65">
        <f t="shared" si="1778"/>
        <v>0.76547231270358296</v>
      </c>
      <c r="X3175" s="61">
        <f t="shared" si="1766"/>
        <v>3.3112582781456956E-2</v>
      </c>
      <c r="Y3175" s="66">
        <f t="shared" si="1779"/>
        <v>7.6696165191740454E-2</v>
      </c>
      <c r="Z3175" s="61">
        <f t="shared" si="1780"/>
        <v>4.1109969167523137E-2</v>
      </c>
      <c r="AA3175" s="67">
        <f t="shared" si="1781"/>
        <v>15.363157894736842</v>
      </c>
      <c r="AB3175" s="68">
        <f t="shared" si="1782"/>
        <v>7.0921985815602842E-2</v>
      </c>
      <c r="AC3175" s="69">
        <f t="shared" si="1783"/>
        <v>8.9585666293393082E-2</v>
      </c>
      <c r="AD3175" s="70">
        <f>_xlfn.PERCENTILE.EXC(AC3175:$AC$5675,0.5)</f>
        <v>7.3373824451410746E-2</v>
      </c>
      <c r="AE3175" s="70">
        <f>_xlfn.PERCENTILE.EXC($AC3175:AC$5675,0.35)</f>
        <v>4.0703840348622025E-2</v>
      </c>
      <c r="AF3175" s="71">
        <f t="shared" si="1772"/>
        <v>4.9710107825360894E-2</v>
      </c>
      <c r="AG3175" s="70">
        <f t="shared" si="1773"/>
        <v>-0.18079093388790943</v>
      </c>
      <c r="AH3175" s="70">
        <f t="shared" si="1774"/>
        <v>-0.22707014647722412</v>
      </c>
      <c r="AI3175" s="61" t="str">
        <f t="shared" si="1769"/>
        <v>Short VOL</v>
      </c>
      <c r="AJ3175" s="68" t="str">
        <f t="shared" si="1770"/>
        <v>Short VOL</v>
      </c>
      <c r="AK3175" s="72"/>
      <c r="AL3175" s="73"/>
      <c r="AM3175" s="72"/>
      <c r="AN3175" s="73"/>
      <c r="AO3175" s="74"/>
      <c r="AP3175" s="20"/>
      <c r="AQ3175" s="74"/>
      <c r="AR3175" s="20"/>
      <c r="AS3175" s="74"/>
      <c r="AT3175" s="20"/>
      <c r="AU3175" s="74" t="str">
        <f t="shared" si="1761"/>
        <v>00631L</v>
      </c>
      <c r="AV3175" s="20">
        <f t="shared" si="1767"/>
        <v>1</v>
      </c>
      <c r="AW3175" s="74" t="str">
        <f t="shared" si="1762"/>
        <v>00631L</v>
      </c>
      <c r="AX3175" s="20">
        <f t="shared" si="1763"/>
        <v>1</v>
      </c>
      <c r="AY3175" s="20">
        <f t="shared" si="1768"/>
        <v>1</v>
      </c>
      <c r="AZ3175" s="116">
        <v>41703</v>
      </c>
      <c r="BA3175" s="116"/>
      <c r="BB3175" s="20"/>
      <c r="BC3175" s="20"/>
      <c r="BD3175" s="76"/>
      <c r="BE3175" s="77"/>
      <c r="BF3175" s="77"/>
    </row>
    <row r="3176" spans="1:58" s="23" customFormat="1" ht="15.75" customHeight="1" x14ac:dyDescent="0.4">
      <c r="A3176" s="116">
        <v>41701</v>
      </c>
      <c r="B3176" s="112">
        <v>16.600000000000001</v>
      </c>
      <c r="C3176" s="112">
        <v>16.649999999999999</v>
      </c>
      <c r="D3176" s="112">
        <v>17</v>
      </c>
      <c r="E3176" s="112">
        <v>17.5</v>
      </c>
      <c r="F3176" s="112">
        <v>17.95</v>
      </c>
      <c r="G3176" s="112">
        <v>18.3</v>
      </c>
      <c r="H3176" s="113">
        <v>18.7</v>
      </c>
      <c r="I3176" s="90">
        <f t="shared" si="1764"/>
        <v>16.623684210526317</v>
      </c>
      <c r="J3176" s="90">
        <f t="shared" si="1765"/>
        <v>16.815789473684209</v>
      </c>
      <c r="K3176" s="114">
        <v>10</v>
      </c>
      <c r="L3176" s="115">
        <v>5.2631578947368418E-2</v>
      </c>
      <c r="M3176" s="90">
        <v>16.21</v>
      </c>
      <c r="N3176" s="90">
        <v>16</v>
      </c>
      <c r="O3176" s="90">
        <v>16.920000000000002</v>
      </c>
      <c r="P3176" s="90">
        <v>17.63</v>
      </c>
      <c r="Q3176" s="90">
        <v>19.079999999999998</v>
      </c>
      <c r="R3176" s="63">
        <f t="shared" si="1776"/>
        <v>2.3399999999999963</v>
      </c>
      <c r="S3176" s="64">
        <f t="shared" si="1775"/>
        <v>0.14285714285714285</v>
      </c>
      <c r="T3176" s="65">
        <f t="shared" si="1771"/>
        <v>1.0131250000000001</v>
      </c>
      <c r="U3176" s="65">
        <f t="shared" si="1771"/>
        <v>0.94562647754137108</v>
      </c>
      <c r="V3176" s="65">
        <f t="shared" si="1777"/>
        <v>0.90754395916052188</v>
      </c>
      <c r="W3176" s="65">
        <f t="shared" si="1778"/>
        <v>0.83857442348008393</v>
      </c>
      <c r="X3176" s="61">
        <f t="shared" si="1766"/>
        <v>3.0120481927709128E-3</v>
      </c>
      <c r="Y3176" s="66">
        <f t="shared" si="1779"/>
        <v>6.8571428571428533E-2</v>
      </c>
      <c r="Z3176" s="61">
        <f t="shared" si="1780"/>
        <v>1.1556118410637776E-2</v>
      </c>
      <c r="AA3176" s="67">
        <f t="shared" si="1781"/>
        <v>16.623684210526314</v>
      </c>
      <c r="AB3176" s="68">
        <f t="shared" si="1782"/>
        <v>3.7500000000000089E-2</v>
      </c>
      <c r="AC3176" s="69">
        <f t="shared" si="1783"/>
        <v>3.8980263157894601E-2</v>
      </c>
      <c r="AD3176" s="70">
        <f>_xlfn.PERCENTILE.EXC(AC3176:$AC$5675,0.5)</f>
        <v>7.3364621643594641E-2</v>
      </c>
      <c r="AE3176" s="70">
        <f>_xlfn.PERCENTILE.EXC($AC3176:AC$5675,0.35)</f>
        <v>4.0698240520631361E-2</v>
      </c>
      <c r="AF3176" s="71">
        <f t="shared" si="1772"/>
        <v>4.9710107825360894E-2</v>
      </c>
      <c r="AG3176" s="70">
        <f t="shared" si="1773"/>
        <v>-0.18079093388790943</v>
      </c>
      <c r="AH3176" s="70">
        <f t="shared" si="1774"/>
        <v>-0.22707014647722412</v>
      </c>
      <c r="AI3176" s="61" t="str">
        <f t="shared" si="1769"/>
        <v>Safety</v>
      </c>
      <c r="AJ3176" s="68" t="str">
        <f t="shared" si="1770"/>
        <v>Safety</v>
      </c>
      <c r="AK3176" s="72"/>
      <c r="AL3176" s="73"/>
      <c r="AM3176" s="72"/>
      <c r="AN3176" s="73"/>
      <c r="AO3176" s="74"/>
      <c r="AP3176" s="20"/>
      <c r="AQ3176" s="74"/>
      <c r="AR3176" s="20"/>
      <c r="AS3176" s="74"/>
      <c r="AT3176" s="20"/>
      <c r="AU3176" s="74" t="str">
        <f t="shared" si="1761"/>
        <v>00635U</v>
      </c>
      <c r="AV3176" s="20">
        <f t="shared" si="1767"/>
        <v>0</v>
      </c>
      <c r="AW3176" s="74" t="str">
        <f t="shared" si="1762"/>
        <v>00635U</v>
      </c>
      <c r="AX3176" s="20">
        <f t="shared" si="1763"/>
        <v>0</v>
      </c>
      <c r="AY3176" s="20">
        <f t="shared" si="1768"/>
        <v>1</v>
      </c>
      <c r="AZ3176" s="116">
        <v>41702</v>
      </c>
      <c r="BA3176" s="116"/>
      <c r="BB3176" s="20"/>
      <c r="BC3176" s="20"/>
      <c r="BD3176" s="76"/>
      <c r="BE3176" s="77"/>
      <c r="BF3176" s="77"/>
    </row>
    <row r="3177" spans="1:58" s="23" customFormat="1" ht="15.75" customHeight="1" x14ac:dyDescent="0.4">
      <c r="A3177" s="116">
        <v>41698</v>
      </c>
      <c r="B3177" s="112">
        <v>15.25</v>
      </c>
      <c r="C3177" s="112">
        <v>15.7</v>
      </c>
      <c r="D3177" s="112">
        <v>16.399999999999999</v>
      </c>
      <c r="E3177" s="112">
        <v>17</v>
      </c>
      <c r="F3177" s="112">
        <v>17.5</v>
      </c>
      <c r="G3177" s="112">
        <v>17.899999999999999</v>
      </c>
      <c r="H3177" s="113">
        <v>18.3</v>
      </c>
      <c r="I3177" s="90">
        <f t="shared" si="1764"/>
        <v>15.439473684210526</v>
      </c>
      <c r="J3177" s="90">
        <f t="shared" si="1765"/>
        <v>15.994736842105262</v>
      </c>
      <c r="K3177" s="114">
        <v>11</v>
      </c>
      <c r="L3177" s="115">
        <v>5.2631578947368418E-2</v>
      </c>
      <c r="M3177" s="90">
        <v>13.03</v>
      </c>
      <c r="N3177" s="90">
        <v>14</v>
      </c>
      <c r="O3177" s="90">
        <v>15.8</v>
      </c>
      <c r="P3177" s="90">
        <v>16.86</v>
      </c>
      <c r="Q3177" s="90">
        <v>18.420000000000002</v>
      </c>
      <c r="R3177" s="63">
        <f t="shared" si="1776"/>
        <v>5.6299999999999955</v>
      </c>
      <c r="S3177" s="64">
        <f t="shared" si="1775"/>
        <v>-2.8490028490027884E-3</v>
      </c>
      <c r="T3177" s="65">
        <f t="shared" si="1771"/>
        <v>0.93071428571428572</v>
      </c>
      <c r="U3177" s="65">
        <f t="shared" si="1771"/>
        <v>0.88607594936708856</v>
      </c>
      <c r="V3177" s="65">
        <f t="shared" si="1777"/>
        <v>0.83036773428232502</v>
      </c>
      <c r="W3177" s="65">
        <f t="shared" si="1778"/>
        <v>0.76004343105320293</v>
      </c>
      <c r="X3177" s="61">
        <f t="shared" si="1766"/>
        <v>2.9508196721311428E-2</v>
      </c>
      <c r="Y3177" s="66">
        <f t="shared" si="1779"/>
        <v>7.6470588235294165E-2</v>
      </c>
      <c r="Z3177" s="61">
        <f t="shared" si="1780"/>
        <v>3.5963865689449384E-2</v>
      </c>
      <c r="AA3177" s="67">
        <f t="shared" si="1781"/>
        <v>15.439473684210526</v>
      </c>
      <c r="AB3177" s="68">
        <f t="shared" si="1782"/>
        <v>8.9285714285714288E-2</v>
      </c>
      <c r="AC3177" s="69">
        <f t="shared" si="1783"/>
        <v>0.10281954887218044</v>
      </c>
      <c r="AD3177" s="70">
        <f>_xlfn.PERCENTILE.EXC(AC3177:$AC$5675,0.5)</f>
        <v>7.3373824451410746E-2</v>
      </c>
      <c r="AE3177" s="70">
        <f>_xlfn.PERCENTILE.EXC($AC3177:AC$5675,0.35)</f>
        <v>4.0708640201185455E-2</v>
      </c>
      <c r="AF3177" s="71">
        <f t="shared" si="1772"/>
        <v>5.0190188758717481E-2</v>
      </c>
      <c r="AG3177" s="70">
        <f t="shared" si="1773"/>
        <v>-0.18079093388790943</v>
      </c>
      <c r="AH3177" s="70">
        <f t="shared" si="1774"/>
        <v>-0.22707014647722412</v>
      </c>
      <c r="AI3177" s="61" t="str">
        <f t="shared" si="1769"/>
        <v>Short VOL</v>
      </c>
      <c r="AJ3177" s="68" t="str">
        <f t="shared" si="1770"/>
        <v>Short VOL</v>
      </c>
      <c r="AK3177" s="72"/>
      <c r="AL3177" s="73"/>
      <c r="AM3177" s="72"/>
      <c r="AN3177" s="73"/>
      <c r="AO3177" s="74"/>
      <c r="AP3177" s="20"/>
      <c r="AQ3177" s="74"/>
      <c r="AR3177" s="20"/>
      <c r="AS3177" s="74"/>
      <c r="AT3177" s="20"/>
      <c r="AU3177" s="74" t="str">
        <f t="shared" si="1761"/>
        <v>00631L</v>
      </c>
      <c r="AV3177" s="20">
        <f t="shared" si="1767"/>
        <v>1</v>
      </c>
      <c r="AW3177" s="74" t="str">
        <f t="shared" si="1762"/>
        <v>00631L</v>
      </c>
      <c r="AX3177" s="20">
        <f t="shared" si="1763"/>
        <v>1</v>
      </c>
      <c r="AY3177" s="20">
        <f t="shared" si="1768"/>
        <v>1</v>
      </c>
      <c r="AZ3177" s="116">
        <v>41701</v>
      </c>
      <c r="BA3177" s="116"/>
      <c r="BB3177" s="20"/>
      <c r="BC3177" s="20"/>
      <c r="BD3177" s="76"/>
      <c r="BE3177" s="77"/>
      <c r="BF3177" s="77"/>
    </row>
    <row r="3178" spans="1:58" s="23" customFormat="1" ht="15.75" customHeight="1" x14ac:dyDescent="0.4">
      <c r="A3178" s="116">
        <v>41697</v>
      </c>
      <c r="B3178" s="112">
        <v>15.1</v>
      </c>
      <c r="C3178" s="112">
        <v>15.55</v>
      </c>
      <c r="D3178" s="112">
        <v>16.25</v>
      </c>
      <c r="E3178" s="112">
        <v>16.850000000000001</v>
      </c>
      <c r="F3178" s="112">
        <v>17.399999999999999</v>
      </c>
      <c r="G3178" s="112">
        <v>17.8</v>
      </c>
      <c r="H3178" s="113">
        <v>18.2</v>
      </c>
      <c r="I3178" s="90">
        <f t="shared" si="1764"/>
        <v>15.26578947368421</v>
      </c>
      <c r="J3178" s="90">
        <f t="shared" si="1765"/>
        <v>15.807894736842107</v>
      </c>
      <c r="K3178" s="114">
        <v>12</v>
      </c>
      <c r="L3178" s="115">
        <v>5.2631578947368418E-2</v>
      </c>
      <c r="M3178" s="90">
        <v>12.42</v>
      </c>
      <c r="N3178" s="90">
        <v>14.04</v>
      </c>
      <c r="O3178" s="90">
        <v>15.63</v>
      </c>
      <c r="P3178" s="90">
        <v>16.72</v>
      </c>
      <c r="Q3178" s="90">
        <v>18.39</v>
      </c>
      <c r="R3178" s="63">
        <f t="shared" si="1776"/>
        <v>5.8900000000000006</v>
      </c>
      <c r="S3178" s="64">
        <f t="shared" si="1775"/>
        <v>-2.1602787456446029E-2</v>
      </c>
      <c r="T3178" s="65">
        <f t="shared" si="1771"/>
        <v>0.88461538461538469</v>
      </c>
      <c r="U3178" s="65">
        <f t="shared" si="1771"/>
        <v>0.89827255278310936</v>
      </c>
      <c r="V3178" s="65">
        <f t="shared" si="1777"/>
        <v>0.83971291866028708</v>
      </c>
      <c r="W3178" s="65">
        <f t="shared" si="1778"/>
        <v>0.76345840130505704</v>
      </c>
      <c r="X3178" s="61">
        <f t="shared" si="1766"/>
        <v>2.9801324503311331E-2</v>
      </c>
      <c r="Y3178" s="66">
        <f t="shared" si="1779"/>
        <v>8.011869436201767E-2</v>
      </c>
      <c r="Z3178" s="61">
        <f t="shared" si="1780"/>
        <v>3.5511118772625534E-2</v>
      </c>
      <c r="AA3178" s="67">
        <f t="shared" si="1781"/>
        <v>15.26578947368421</v>
      </c>
      <c r="AB3178" s="68">
        <f t="shared" si="1782"/>
        <v>7.549857549857554E-2</v>
      </c>
      <c r="AC3178" s="69">
        <f t="shared" si="1783"/>
        <v>8.7306942570100493E-2</v>
      </c>
      <c r="AD3178" s="70">
        <f>_xlfn.PERCENTILE.EXC(AC3178:$AC$5675,0.5)</f>
        <v>7.3364621643594641E-2</v>
      </c>
      <c r="AE3178" s="70">
        <f>_xlfn.PERCENTILE.EXC($AC3178:AC$5675,0.35)</f>
        <v>4.070304037319479E-2</v>
      </c>
      <c r="AF3178" s="71">
        <f t="shared" si="1772"/>
        <v>5.0190188758717481E-2</v>
      </c>
      <c r="AG3178" s="70">
        <f t="shared" si="1773"/>
        <v>-0.18079093388790943</v>
      </c>
      <c r="AH3178" s="70">
        <f t="shared" si="1774"/>
        <v>-0.22707014647722412</v>
      </c>
      <c r="AI3178" s="61" t="str">
        <f t="shared" si="1769"/>
        <v>Short VOL</v>
      </c>
      <c r="AJ3178" s="68" t="str">
        <f t="shared" si="1770"/>
        <v>Short VOL</v>
      </c>
      <c r="AK3178" s="72"/>
      <c r="AL3178" s="73"/>
      <c r="AM3178" s="72"/>
      <c r="AN3178" s="73"/>
      <c r="AO3178" s="74"/>
      <c r="AP3178" s="20"/>
      <c r="AQ3178" s="74"/>
      <c r="AR3178" s="20"/>
      <c r="AS3178" s="74"/>
      <c r="AT3178" s="20"/>
      <c r="AU3178" s="74" t="str">
        <f t="shared" si="1761"/>
        <v>00631L</v>
      </c>
      <c r="AV3178" s="20">
        <f t="shared" si="1767"/>
        <v>1</v>
      </c>
      <c r="AW3178" s="74" t="str">
        <f t="shared" si="1762"/>
        <v>00631L</v>
      </c>
      <c r="AX3178" s="20">
        <f t="shared" si="1763"/>
        <v>1</v>
      </c>
      <c r="AY3178" s="20">
        <f t="shared" si="1768"/>
        <v>1</v>
      </c>
      <c r="AZ3178" s="116">
        <v>41698</v>
      </c>
      <c r="BA3178" s="116"/>
      <c r="BB3178" s="20"/>
      <c r="BC3178" s="20"/>
      <c r="BD3178" s="76"/>
      <c r="BE3178" s="77"/>
      <c r="BF3178" s="77"/>
    </row>
    <row r="3179" spans="1:58" s="23" customFormat="1" ht="15.75" customHeight="1" x14ac:dyDescent="0.4">
      <c r="A3179" s="116">
        <v>41696</v>
      </c>
      <c r="B3179" s="112">
        <v>15.3</v>
      </c>
      <c r="C3179" s="112">
        <v>15.65</v>
      </c>
      <c r="D3179" s="112">
        <v>16.3</v>
      </c>
      <c r="E3179" s="112">
        <v>16.850000000000001</v>
      </c>
      <c r="F3179" s="112">
        <v>17.350000000000001</v>
      </c>
      <c r="G3179" s="112">
        <v>17.7</v>
      </c>
      <c r="H3179" s="113">
        <v>18.100000000000001</v>
      </c>
      <c r="I3179" s="90">
        <f t="shared" si="1764"/>
        <v>15.410526315789474</v>
      </c>
      <c r="J3179" s="90">
        <f t="shared" si="1765"/>
        <v>15.855263157894738</v>
      </c>
      <c r="K3179" s="114">
        <v>13</v>
      </c>
      <c r="L3179" s="115">
        <v>5.2631578947368418E-2</v>
      </c>
      <c r="M3179" s="90">
        <v>13.27</v>
      </c>
      <c r="N3179" s="90">
        <v>14.35</v>
      </c>
      <c r="O3179" s="90">
        <v>15.91</v>
      </c>
      <c r="P3179" s="90">
        <v>16.97</v>
      </c>
      <c r="Q3179" s="90">
        <v>18.53</v>
      </c>
      <c r="R3179" s="63">
        <f t="shared" si="1776"/>
        <v>5.259999999999998</v>
      </c>
      <c r="S3179" s="64">
        <f t="shared" si="1775"/>
        <v>4.9743964886613E-2</v>
      </c>
      <c r="T3179" s="65">
        <f t="shared" si="1771"/>
        <v>0.92473867595818815</v>
      </c>
      <c r="U3179" s="65">
        <f t="shared" si="1771"/>
        <v>0.9019484600879949</v>
      </c>
      <c r="V3179" s="65">
        <f t="shared" si="1777"/>
        <v>0.84560989982321744</v>
      </c>
      <c r="W3179" s="65">
        <f t="shared" si="1778"/>
        <v>0.77441985968699401</v>
      </c>
      <c r="X3179" s="61">
        <f t="shared" si="1766"/>
        <v>2.2875816993464027E-2</v>
      </c>
      <c r="Y3179" s="66">
        <f t="shared" si="1779"/>
        <v>7.418397626112759E-2</v>
      </c>
      <c r="Z3179" s="61">
        <f t="shared" si="1780"/>
        <v>2.8859289617486423E-2</v>
      </c>
      <c r="AA3179" s="67">
        <f t="shared" si="1781"/>
        <v>15.410526315789475</v>
      </c>
      <c r="AB3179" s="68">
        <f t="shared" si="1782"/>
        <v>6.6202090592334575E-2</v>
      </c>
      <c r="AC3179" s="69">
        <f t="shared" si="1783"/>
        <v>7.390427287731538E-2</v>
      </c>
      <c r="AD3179" s="70">
        <f>_xlfn.PERCENTILE.EXC(AC3179:$AC$5675,0.5)</f>
        <v>7.3355418835778549E-2</v>
      </c>
      <c r="AE3179" s="70">
        <f>_xlfn.PERCENTILE.EXC($AC3179:AC$5675,0.35)</f>
        <v>4.0697440545204126E-2</v>
      </c>
      <c r="AF3179" s="71">
        <f t="shared" si="1772"/>
        <v>5.0190188758717481E-2</v>
      </c>
      <c r="AG3179" s="70">
        <f t="shared" si="1773"/>
        <v>-0.18079093388790943</v>
      </c>
      <c r="AH3179" s="70">
        <f t="shared" si="1774"/>
        <v>-0.22707014647722412</v>
      </c>
      <c r="AI3179" s="61" t="str">
        <f t="shared" si="1769"/>
        <v>Short VOL</v>
      </c>
      <c r="AJ3179" s="68" t="str">
        <f t="shared" si="1770"/>
        <v>Short VOL</v>
      </c>
      <c r="AK3179" s="72"/>
      <c r="AL3179" s="73"/>
      <c r="AM3179" s="72"/>
      <c r="AN3179" s="73"/>
      <c r="AO3179" s="74"/>
      <c r="AP3179" s="20"/>
      <c r="AQ3179" s="74"/>
      <c r="AR3179" s="20"/>
      <c r="AS3179" s="74"/>
      <c r="AT3179" s="20"/>
      <c r="AU3179" s="74" t="str">
        <f t="shared" si="1761"/>
        <v>00631L</v>
      </c>
      <c r="AV3179" s="20">
        <f t="shared" si="1767"/>
        <v>1</v>
      </c>
      <c r="AW3179" s="74" t="str">
        <f t="shared" si="1762"/>
        <v>00631L</v>
      </c>
      <c r="AX3179" s="20">
        <f t="shared" si="1763"/>
        <v>1</v>
      </c>
      <c r="AY3179" s="20">
        <f t="shared" si="1768"/>
        <v>1</v>
      </c>
      <c r="AZ3179" s="116">
        <v>41697</v>
      </c>
      <c r="BA3179" s="116"/>
      <c r="BB3179" s="20"/>
      <c r="BC3179" s="20"/>
      <c r="BD3179" s="76"/>
      <c r="BE3179" s="77"/>
      <c r="BF3179" s="77"/>
    </row>
    <row r="3180" spans="1:58" s="23" customFormat="1" ht="15.75" customHeight="1" x14ac:dyDescent="0.4">
      <c r="A3180" s="116">
        <v>41695</v>
      </c>
      <c r="B3180" s="112">
        <v>14.9</v>
      </c>
      <c r="C3180" s="112">
        <v>15.3</v>
      </c>
      <c r="D3180" s="112">
        <v>15.95</v>
      </c>
      <c r="E3180" s="112">
        <v>16.5</v>
      </c>
      <c r="F3180" s="112">
        <v>17.05</v>
      </c>
      <c r="G3180" s="112">
        <v>17.45</v>
      </c>
      <c r="H3180" s="113">
        <v>17.850000000000001</v>
      </c>
      <c r="I3180" s="90">
        <f t="shared" si="1764"/>
        <v>15.005263157894737</v>
      </c>
      <c r="J3180" s="90">
        <f t="shared" si="1765"/>
        <v>15.471052631578948</v>
      </c>
      <c r="K3180" s="114">
        <v>14</v>
      </c>
      <c r="L3180" s="115">
        <v>5.2631578947368418E-2</v>
      </c>
      <c r="M3180" s="90">
        <v>12.86</v>
      </c>
      <c r="N3180" s="90">
        <v>13.67</v>
      </c>
      <c r="O3180" s="90">
        <v>15.5</v>
      </c>
      <c r="P3180" s="90">
        <v>16.64</v>
      </c>
      <c r="Q3180" s="90">
        <v>18.16</v>
      </c>
      <c r="R3180" s="63">
        <f t="shared" si="1776"/>
        <v>5.6099999999999994</v>
      </c>
      <c r="S3180" s="64">
        <f t="shared" si="1775"/>
        <v>-3.9353478566409028E-2</v>
      </c>
      <c r="T3180" s="65">
        <f t="shared" si="1771"/>
        <v>0.9407461594732992</v>
      </c>
      <c r="U3180" s="65">
        <f t="shared" si="1771"/>
        <v>0.88193548387096776</v>
      </c>
      <c r="V3180" s="65">
        <f t="shared" si="1777"/>
        <v>0.82151442307692302</v>
      </c>
      <c r="W3180" s="65">
        <f t="shared" si="1778"/>
        <v>0.7527533039647577</v>
      </c>
      <c r="X3180" s="61">
        <f t="shared" si="1766"/>
        <v>2.6845637583892641E-2</v>
      </c>
      <c r="Y3180" s="66">
        <f t="shared" si="1779"/>
        <v>8.1818181818181901E-2</v>
      </c>
      <c r="Z3180" s="61">
        <f t="shared" si="1780"/>
        <v>3.1041739740441981E-2</v>
      </c>
      <c r="AA3180" s="67">
        <f t="shared" si="1781"/>
        <v>15.005263157894737</v>
      </c>
      <c r="AB3180" s="68">
        <f t="shared" si="1782"/>
        <v>8.9978054133138294E-2</v>
      </c>
      <c r="AC3180" s="69">
        <f t="shared" si="1783"/>
        <v>9.7678358295152645E-2</v>
      </c>
      <c r="AD3180" s="70">
        <f>_xlfn.PERCENTILE.EXC(AC3180:$AC$5675,0.5)</f>
        <v>7.3302099661791714E-2</v>
      </c>
      <c r="AE3180" s="70">
        <f>_xlfn.PERCENTILE.EXC($AC3180:AC$5675,0.35)</f>
        <v>4.0688885943987979E-2</v>
      </c>
      <c r="AF3180" s="71">
        <f t="shared" si="1772"/>
        <v>5.0190188758717481E-2</v>
      </c>
      <c r="AG3180" s="70">
        <f t="shared" si="1773"/>
        <v>-0.18079093388790943</v>
      </c>
      <c r="AH3180" s="70">
        <f t="shared" si="1774"/>
        <v>-0.22707014647722412</v>
      </c>
      <c r="AI3180" s="61" t="str">
        <f t="shared" si="1769"/>
        <v>Short VOL</v>
      </c>
      <c r="AJ3180" s="68" t="str">
        <f t="shared" si="1770"/>
        <v>Short VOL</v>
      </c>
      <c r="AK3180" s="72"/>
      <c r="AL3180" s="73"/>
      <c r="AM3180" s="72"/>
      <c r="AN3180" s="73"/>
      <c r="AO3180" s="74"/>
      <c r="AP3180" s="20"/>
      <c r="AQ3180" s="74"/>
      <c r="AR3180" s="20"/>
      <c r="AS3180" s="74"/>
      <c r="AT3180" s="20"/>
      <c r="AU3180" s="74" t="str">
        <f t="shared" si="1761"/>
        <v>00631L</v>
      </c>
      <c r="AV3180" s="20">
        <f t="shared" si="1767"/>
        <v>1</v>
      </c>
      <c r="AW3180" s="74" t="str">
        <f t="shared" si="1762"/>
        <v>00631L</v>
      </c>
      <c r="AX3180" s="20">
        <f t="shared" si="1763"/>
        <v>1</v>
      </c>
      <c r="AY3180" s="20">
        <f t="shared" si="1768"/>
        <v>1</v>
      </c>
      <c r="AZ3180" s="116">
        <v>41696</v>
      </c>
      <c r="BA3180" s="116"/>
      <c r="BB3180" s="20"/>
      <c r="BC3180" s="20"/>
      <c r="BD3180" s="76"/>
      <c r="BE3180" s="77"/>
      <c r="BF3180" s="77"/>
    </row>
    <row r="3181" spans="1:58" s="23" customFormat="1" ht="15.75" customHeight="1" x14ac:dyDescent="0.4">
      <c r="A3181" s="116">
        <v>41694</v>
      </c>
      <c r="B3181" s="112">
        <v>15</v>
      </c>
      <c r="C3181" s="112">
        <v>15.4</v>
      </c>
      <c r="D3181" s="112">
        <v>16.05</v>
      </c>
      <c r="E3181" s="112">
        <v>16.600000000000001</v>
      </c>
      <c r="F3181" s="112">
        <v>17.100000000000001</v>
      </c>
      <c r="G3181" s="112">
        <v>17.5</v>
      </c>
      <c r="H3181" s="113">
        <v>17.95</v>
      </c>
      <c r="I3181" s="90">
        <f t="shared" si="1764"/>
        <v>15.08421052631579</v>
      </c>
      <c r="J3181" s="90">
        <f t="shared" si="1765"/>
        <v>15.536842105263158</v>
      </c>
      <c r="K3181" s="114">
        <v>15</v>
      </c>
      <c r="L3181" s="115">
        <v>5.2631578947368418E-2</v>
      </c>
      <c r="M3181" s="90">
        <v>13.55</v>
      </c>
      <c r="N3181" s="90">
        <v>14.23</v>
      </c>
      <c r="O3181" s="90">
        <v>15.5</v>
      </c>
      <c r="P3181" s="90">
        <v>16.59</v>
      </c>
      <c r="Q3181" s="90">
        <v>18.2</v>
      </c>
      <c r="R3181" s="63">
        <f t="shared" si="1776"/>
        <v>4.3100000000000023</v>
      </c>
      <c r="S3181" s="64">
        <f t="shared" si="1775"/>
        <v>-3.0653950953678427E-2</v>
      </c>
      <c r="T3181" s="65">
        <f t="shared" si="1771"/>
        <v>0.95221363316936047</v>
      </c>
      <c r="U3181" s="65">
        <f t="shared" si="1771"/>
        <v>0.91806451612903228</v>
      </c>
      <c r="V3181" s="65">
        <f t="shared" si="1777"/>
        <v>0.85774562989752867</v>
      </c>
      <c r="W3181" s="65">
        <f t="shared" si="1778"/>
        <v>0.78186813186813198</v>
      </c>
      <c r="X3181" s="61">
        <f t="shared" si="1766"/>
        <v>2.6666666666666689E-2</v>
      </c>
      <c r="Y3181" s="66">
        <f t="shared" si="1779"/>
        <v>8.1325301204819136E-2</v>
      </c>
      <c r="Z3181" s="61">
        <f t="shared" si="1780"/>
        <v>3.0006978367062113E-2</v>
      </c>
      <c r="AA3181" s="67">
        <f t="shared" si="1781"/>
        <v>15.08421052631579</v>
      </c>
      <c r="AB3181" s="68">
        <f t="shared" si="1782"/>
        <v>5.4111033028812337E-2</v>
      </c>
      <c r="AC3181" s="69">
        <f t="shared" si="1783"/>
        <v>6.0028849354588146E-2</v>
      </c>
      <c r="AD3181" s="70">
        <f>_xlfn.PERCENTILE.EXC(AC3181:$AC$5675,0.5)</f>
        <v>7.3248780487804865E-2</v>
      </c>
      <c r="AE3181" s="70">
        <f>_xlfn.PERCENTILE.EXC($AC3181:AC$5675,0.35)</f>
        <v>4.066260270341901E-2</v>
      </c>
      <c r="AF3181" s="71">
        <f t="shared" si="1772"/>
        <v>5.0190188758717481E-2</v>
      </c>
      <c r="AG3181" s="70">
        <f t="shared" si="1773"/>
        <v>-0.18079093388790943</v>
      </c>
      <c r="AH3181" s="70">
        <f t="shared" si="1774"/>
        <v>-0.22707014647722412</v>
      </c>
      <c r="AI3181" s="61" t="str">
        <f t="shared" si="1769"/>
        <v>Safety</v>
      </c>
      <c r="AJ3181" s="68" t="str">
        <f t="shared" si="1770"/>
        <v>Short VOL</v>
      </c>
      <c r="AK3181" s="72"/>
      <c r="AL3181" s="73"/>
      <c r="AM3181" s="72"/>
      <c r="AN3181" s="73"/>
      <c r="AO3181" s="74"/>
      <c r="AP3181" s="20"/>
      <c r="AQ3181" s="74"/>
      <c r="AR3181" s="20"/>
      <c r="AS3181" s="74"/>
      <c r="AT3181" s="20"/>
      <c r="AU3181" s="74" t="str">
        <f t="shared" si="1761"/>
        <v>00631L</v>
      </c>
      <c r="AV3181" s="20">
        <f t="shared" si="1767"/>
        <v>1</v>
      </c>
      <c r="AW3181" s="74" t="str">
        <f t="shared" si="1762"/>
        <v>00631L</v>
      </c>
      <c r="AX3181" s="20">
        <f t="shared" si="1763"/>
        <v>1</v>
      </c>
      <c r="AY3181" s="20">
        <f t="shared" si="1768"/>
        <v>1</v>
      </c>
      <c r="AZ3181" s="116">
        <v>41695</v>
      </c>
      <c r="BA3181" s="116"/>
      <c r="BB3181" s="20"/>
      <c r="BC3181" s="20"/>
      <c r="BD3181" s="76"/>
      <c r="BE3181" s="77"/>
      <c r="BF3181" s="77"/>
    </row>
    <row r="3182" spans="1:58" s="23" customFormat="1" ht="15.75" customHeight="1" x14ac:dyDescent="0.4">
      <c r="A3182" s="116">
        <v>41691</v>
      </c>
      <c r="B3182" s="112">
        <v>15.15</v>
      </c>
      <c r="C3182" s="112">
        <v>15.45</v>
      </c>
      <c r="D3182" s="112">
        <v>16.100000000000001</v>
      </c>
      <c r="E3182" s="112">
        <v>16.600000000000001</v>
      </c>
      <c r="F3182" s="112">
        <v>17.100000000000001</v>
      </c>
      <c r="G3182" s="112">
        <v>17.45</v>
      </c>
      <c r="H3182" s="113">
        <v>17.850000000000001</v>
      </c>
      <c r="I3182" s="90">
        <f t="shared" si="1764"/>
        <v>15.197368421052632</v>
      </c>
      <c r="J3182" s="90">
        <f t="shared" si="1765"/>
        <v>15.552631578947368</v>
      </c>
      <c r="K3182" s="114">
        <v>16</v>
      </c>
      <c r="L3182" s="115">
        <v>5.2631578947368418E-2</v>
      </c>
      <c r="M3182" s="90">
        <v>13.04</v>
      </c>
      <c r="N3182" s="90">
        <v>14.68</v>
      </c>
      <c r="O3182" s="90">
        <v>15.64</v>
      </c>
      <c r="P3182" s="90">
        <v>16.73</v>
      </c>
      <c r="Q3182" s="90">
        <v>18.37</v>
      </c>
      <c r="R3182" s="63">
        <f t="shared" si="1776"/>
        <v>4.6500000000000057</v>
      </c>
      <c r="S3182" s="64">
        <f t="shared" si="1775"/>
        <v>-7.4374577417173383E-3</v>
      </c>
      <c r="T3182" s="65">
        <f t="shared" si="1771"/>
        <v>0.88828337874659391</v>
      </c>
      <c r="U3182" s="65">
        <f t="shared" si="1771"/>
        <v>0.93861892583120199</v>
      </c>
      <c r="V3182" s="65">
        <f t="shared" si="1777"/>
        <v>0.87746563060370586</v>
      </c>
      <c r="W3182" s="65">
        <f t="shared" si="1778"/>
        <v>0.79912901469787689</v>
      </c>
      <c r="X3182" s="61">
        <f t="shared" si="1766"/>
        <v>1.9801980198019733E-2</v>
      </c>
      <c r="Y3182" s="66">
        <f t="shared" si="1779"/>
        <v>7.5301204819277101E-2</v>
      </c>
      <c r="Z3182" s="61">
        <f t="shared" si="1780"/>
        <v>2.3376623376623339E-2</v>
      </c>
      <c r="AA3182" s="67">
        <f t="shared" si="1781"/>
        <v>15.19736842105263</v>
      </c>
      <c r="AB3182" s="68">
        <f t="shared" si="1782"/>
        <v>3.2016348773842004E-2</v>
      </c>
      <c r="AC3182" s="69">
        <f t="shared" si="1783"/>
        <v>3.5243080453176458E-2</v>
      </c>
      <c r="AD3182" s="70">
        <f>_xlfn.PERCENTILE.EXC(AC3182:$AC$5675,0.5)</f>
        <v>7.3302099661791714E-2</v>
      </c>
      <c r="AE3182" s="70">
        <f>_xlfn.PERCENTILE.EXC($AC3182:AC$5675,0.35)</f>
        <v>4.063631946285004E-2</v>
      </c>
      <c r="AF3182" s="71">
        <f t="shared" si="1772"/>
        <v>5.0190188758717481E-2</v>
      </c>
      <c r="AG3182" s="70">
        <f t="shared" si="1773"/>
        <v>-0.18079093388790943</v>
      </c>
      <c r="AH3182" s="70">
        <f t="shared" si="1774"/>
        <v>-0.22707014647722412</v>
      </c>
      <c r="AI3182" s="61" t="str">
        <f t="shared" si="1769"/>
        <v>Safety</v>
      </c>
      <c r="AJ3182" s="68" t="str">
        <f t="shared" si="1770"/>
        <v>Safety</v>
      </c>
      <c r="AK3182" s="72"/>
      <c r="AL3182" s="73"/>
      <c r="AM3182" s="72"/>
      <c r="AN3182" s="73"/>
      <c r="AO3182" s="74"/>
      <c r="AP3182" s="20"/>
      <c r="AQ3182" s="74"/>
      <c r="AR3182" s="20"/>
      <c r="AS3182" s="74"/>
      <c r="AT3182" s="20"/>
      <c r="AU3182" s="74" t="str">
        <f t="shared" si="1761"/>
        <v>00635U</v>
      </c>
      <c r="AV3182" s="20">
        <f t="shared" si="1767"/>
        <v>0</v>
      </c>
      <c r="AW3182" s="74" t="str">
        <f t="shared" si="1762"/>
        <v>00635U</v>
      </c>
      <c r="AX3182" s="20">
        <f t="shared" si="1763"/>
        <v>0</v>
      </c>
      <c r="AY3182" s="20">
        <f t="shared" si="1768"/>
        <v>1</v>
      </c>
      <c r="AZ3182" s="116">
        <v>41694</v>
      </c>
      <c r="BA3182" s="116"/>
      <c r="BB3182" s="20"/>
      <c r="BC3182" s="20"/>
      <c r="BD3182" s="76"/>
      <c r="BE3182" s="77"/>
      <c r="BF3182" s="77"/>
    </row>
    <row r="3183" spans="1:58" s="23" customFormat="1" ht="15.75" customHeight="1" x14ac:dyDescent="0.4">
      <c r="A3183" s="116">
        <v>41690</v>
      </c>
      <c r="B3183" s="112">
        <v>14.95</v>
      </c>
      <c r="C3183" s="112">
        <v>15.4</v>
      </c>
      <c r="D3183" s="112">
        <v>16.05</v>
      </c>
      <c r="E3183" s="112">
        <v>16.649999999999999</v>
      </c>
      <c r="F3183" s="112">
        <v>17.100000000000001</v>
      </c>
      <c r="G3183" s="112">
        <v>17.399999999999999</v>
      </c>
      <c r="H3183" s="113">
        <v>17.8</v>
      </c>
      <c r="I3183" s="90">
        <f t="shared" si="1764"/>
        <v>14.997368421052631</v>
      </c>
      <c r="J3183" s="90">
        <f t="shared" si="1765"/>
        <v>15.46842105263158</v>
      </c>
      <c r="K3183" s="114">
        <v>17</v>
      </c>
      <c r="L3183" s="115">
        <v>5.2631578947368418E-2</v>
      </c>
      <c r="M3183" s="90">
        <v>13.25</v>
      </c>
      <c r="N3183" s="90">
        <v>14.79</v>
      </c>
      <c r="O3183" s="90">
        <v>15.72</v>
      </c>
      <c r="P3183" s="90">
        <v>16.84</v>
      </c>
      <c r="Q3183" s="90">
        <v>18.38</v>
      </c>
      <c r="R3183" s="63">
        <f t="shared" si="1776"/>
        <v>4.5200000000000031</v>
      </c>
      <c r="S3183" s="64">
        <f t="shared" si="1775"/>
        <v>-4.5806451612903282E-2</v>
      </c>
      <c r="T3183" s="65">
        <f t="shared" si="1771"/>
        <v>0.89587559161595676</v>
      </c>
      <c r="U3183" s="65">
        <f t="shared" si="1771"/>
        <v>0.94083969465648842</v>
      </c>
      <c r="V3183" s="65">
        <f t="shared" si="1777"/>
        <v>0.87826603325415675</v>
      </c>
      <c r="W3183" s="65">
        <f t="shared" si="1778"/>
        <v>0.80467899891186068</v>
      </c>
      <c r="X3183" s="61">
        <f t="shared" si="1766"/>
        <v>3.0100334448160609E-2</v>
      </c>
      <c r="Y3183" s="66">
        <f t="shared" si="1779"/>
        <v>6.9069069069069206E-2</v>
      </c>
      <c r="Z3183" s="61">
        <f t="shared" si="1780"/>
        <v>3.1409019126162618E-2</v>
      </c>
      <c r="AA3183" s="67">
        <f t="shared" si="1781"/>
        <v>14.997368421052633</v>
      </c>
      <c r="AB3183" s="68">
        <f t="shared" si="1782"/>
        <v>1.0818120351588922E-2</v>
      </c>
      <c r="AC3183" s="69">
        <f t="shared" si="1783"/>
        <v>1.4020853350414702E-2</v>
      </c>
      <c r="AD3183" s="70">
        <f>_xlfn.PERCENTILE.EXC(AC3183:$AC$5675,0.5)</f>
        <v>7.3355418835778549E-2</v>
      </c>
      <c r="AE3183" s="70">
        <f>_xlfn.PERCENTILE.EXC($AC3183:AC$5675,0.35)</f>
        <v>4.0685131195335275E-2</v>
      </c>
      <c r="AF3183" s="71">
        <f t="shared" si="1772"/>
        <v>5.0536055567214327E-2</v>
      </c>
      <c r="AG3183" s="70">
        <f t="shared" si="1773"/>
        <v>-0.18079093388790943</v>
      </c>
      <c r="AH3183" s="70">
        <f t="shared" si="1774"/>
        <v>-0.22707014647722412</v>
      </c>
      <c r="AI3183" s="61" t="str">
        <f t="shared" si="1769"/>
        <v>Safety</v>
      </c>
      <c r="AJ3183" s="68" t="str">
        <f t="shared" si="1770"/>
        <v>Safety</v>
      </c>
      <c r="AK3183" s="72"/>
      <c r="AL3183" s="73"/>
      <c r="AM3183" s="72"/>
      <c r="AN3183" s="73"/>
      <c r="AO3183" s="74"/>
      <c r="AP3183" s="20"/>
      <c r="AQ3183" s="74"/>
      <c r="AR3183" s="20"/>
      <c r="AS3183" s="74"/>
      <c r="AT3183" s="20"/>
      <c r="AU3183" s="74" t="str">
        <f t="shared" si="1761"/>
        <v>00635U</v>
      </c>
      <c r="AV3183" s="20">
        <f t="shared" si="1767"/>
        <v>0</v>
      </c>
      <c r="AW3183" s="74" t="str">
        <f t="shared" si="1762"/>
        <v>00635U</v>
      </c>
      <c r="AX3183" s="20">
        <f t="shared" si="1763"/>
        <v>0</v>
      </c>
      <c r="AY3183" s="20">
        <f t="shared" si="1768"/>
        <v>1</v>
      </c>
      <c r="AZ3183" s="116">
        <v>41691</v>
      </c>
      <c r="BA3183" s="116"/>
      <c r="BB3183" s="20"/>
      <c r="BC3183" s="20"/>
      <c r="BD3183" s="76"/>
      <c r="BE3183" s="77"/>
      <c r="BF3183" s="77"/>
    </row>
    <row r="3184" spans="1:58" s="23" customFormat="1" ht="15.75" customHeight="1" x14ac:dyDescent="0.4">
      <c r="A3184" s="116">
        <v>41689</v>
      </c>
      <c r="B3184" s="112">
        <v>15.4</v>
      </c>
      <c r="C3184" s="112">
        <v>15.8</v>
      </c>
      <c r="D3184" s="112">
        <v>16.45</v>
      </c>
      <c r="E3184" s="112">
        <v>16.899999999999999</v>
      </c>
      <c r="F3184" s="112">
        <v>17.3</v>
      </c>
      <c r="G3184" s="112">
        <v>17.600000000000001</v>
      </c>
      <c r="H3184" s="113">
        <v>17.95</v>
      </c>
      <c r="I3184" s="90">
        <f t="shared" si="1764"/>
        <v>15.421052631578949</v>
      </c>
      <c r="J3184" s="90">
        <f t="shared" si="1765"/>
        <v>15.83421052631579</v>
      </c>
      <c r="K3184" s="114">
        <v>18</v>
      </c>
      <c r="L3184" s="115">
        <v>5.2631578947368418E-2</v>
      </c>
      <c r="M3184" s="90">
        <v>13.9</v>
      </c>
      <c r="N3184" s="90">
        <v>15.5</v>
      </c>
      <c r="O3184" s="90">
        <v>16.29</v>
      </c>
      <c r="P3184" s="90">
        <v>17.239999999999998</v>
      </c>
      <c r="Q3184" s="90">
        <v>18.8</v>
      </c>
      <c r="R3184" s="63">
        <f t="shared" si="1776"/>
        <v>4.1300000000000026</v>
      </c>
      <c r="S3184" s="64">
        <f t="shared" si="1775"/>
        <v>0.11751982696467202</v>
      </c>
      <c r="T3184" s="65">
        <f t="shared" si="1771"/>
        <v>0.89677419354838717</v>
      </c>
      <c r="U3184" s="65">
        <f t="shared" si="1771"/>
        <v>0.95150399017802334</v>
      </c>
      <c r="V3184" s="65">
        <f t="shared" si="1777"/>
        <v>0.89907192575406036</v>
      </c>
      <c r="W3184" s="65">
        <f t="shared" si="1778"/>
        <v>0.82446808510638292</v>
      </c>
      <c r="X3184" s="61">
        <f t="shared" si="1766"/>
        <v>2.5974025974025997E-2</v>
      </c>
      <c r="Y3184" s="66">
        <f t="shared" si="1779"/>
        <v>6.2130177514792946E-2</v>
      </c>
      <c r="Z3184" s="61">
        <f t="shared" si="1780"/>
        <v>2.6791808873720065E-2</v>
      </c>
      <c r="AA3184" s="67">
        <f t="shared" si="1781"/>
        <v>15.421052631578949</v>
      </c>
      <c r="AB3184" s="68">
        <f t="shared" si="1782"/>
        <v>-6.4516129032257839E-3</v>
      </c>
      <c r="AC3184" s="69">
        <f t="shared" si="1783"/>
        <v>-5.0933786078097626E-3</v>
      </c>
      <c r="AD3184" s="70">
        <f>_xlfn.PERCENTILE.EXC(AC3184:$AC$5675,0.5)</f>
        <v>7.3364621643594641E-2</v>
      </c>
      <c r="AE3184" s="70">
        <f>_xlfn.PERCENTILE.EXC($AC3184:AC$5675,0.35)</f>
        <v>4.0701440422340314E-2</v>
      </c>
      <c r="AF3184" s="71">
        <f t="shared" si="1772"/>
        <v>5.069993861473459E-2</v>
      </c>
      <c r="AG3184" s="70">
        <f t="shared" si="1773"/>
        <v>-0.18079093388790943</v>
      </c>
      <c r="AH3184" s="70">
        <f t="shared" si="1774"/>
        <v>-0.22707014647722412</v>
      </c>
      <c r="AI3184" s="61" t="str">
        <f t="shared" si="1769"/>
        <v>Safety</v>
      </c>
      <c r="AJ3184" s="68" t="str">
        <f t="shared" si="1770"/>
        <v>Safety</v>
      </c>
      <c r="AK3184" s="72"/>
      <c r="AL3184" s="73"/>
      <c r="AM3184" s="72"/>
      <c r="AN3184" s="73"/>
      <c r="AO3184" s="74"/>
      <c r="AP3184" s="20"/>
      <c r="AQ3184" s="74"/>
      <c r="AR3184" s="20"/>
      <c r="AS3184" s="74"/>
      <c r="AT3184" s="20"/>
      <c r="AU3184" s="74" t="str">
        <f t="shared" ref="AU3184:AU3247" si="1784">IF(AC3184&gt;AF3184,"00631L",IF(AC3184&lt;AG3184,"Cash","00635U"))</f>
        <v>00635U</v>
      </c>
      <c r="AV3184" s="20">
        <f t="shared" si="1767"/>
        <v>0</v>
      </c>
      <c r="AW3184" s="74" t="str">
        <f t="shared" ref="AW3184:AW3247" si="1785">IF(AC3184&gt;AE3184,"00631L",IF(AC3184&lt;AH3184,"00631L","00635U"))</f>
        <v>00635U</v>
      </c>
      <c r="AX3184" s="20">
        <f t="shared" si="1763"/>
        <v>0</v>
      </c>
      <c r="AY3184" s="20">
        <f t="shared" si="1768"/>
        <v>1</v>
      </c>
      <c r="AZ3184" s="116">
        <v>41690</v>
      </c>
      <c r="BA3184" s="116"/>
      <c r="BB3184" s="20"/>
      <c r="BC3184" s="20"/>
      <c r="BD3184" s="76"/>
      <c r="BE3184" s="77"/>
      <c r="BF3184" s="77"/>
    </row>
    <row r="3185" spans="1:58" s="23" customFormat="1" ht="15.75" customHeight="1" x14ac:dyDescent="0.4">
      <c r="A3185" s="116">
        <v>41688</v>
      </c>
      <c r="B3185" s="112">
        <v>14.25</v>
      </c>
      <c r="C3185" s="112">
        <v>14.45</v>
      </c>
      <c r="D3185" s="112">
        <v>15.1</v>
      </c>
      <c r="E3185" s="112">
        <v>15.9</v>
      </c>
      <c r="F3185" s="112">
        <v>16.399999999999999</v>
      </c>
      <c r="G3185" s="112">
        <v>16.899999999999999</v>
      </c>
      <c r="H3185" s="113">
        <v>17.2</v>
      </c>
      <c r="I3185" s="90">
        <f t="shared" si="1764"/>
        <v>14.45</v>
      </c>
      <c r="J3185" s="90">
        <f t="shared" si="1765"/>
        <v>15.1</v>
      </c>
      <c r="K3185" s="114">
        <v>0</v>
      </c>
      <c r="L3185" s="115">
        <v>5.2631578947368418E-2</v>
      </c>
      <c r="M3185" s="90">
        <v>12.18</v>
      </c>
      <c r="N3185" s="90">
        <v>13.87</v>
      </c>
      <c r="O3185" s="90">
        <v>15.22</v>
      </c>
      <c r="P3185" s="90">
        <v>16.54</v>
      </c>
      <c r="Q3185" s="90">
        <v>18.170000000000002</v>
      </c>
      <c r="R3185" s="63">
        <f t="shared" si="1776"/>
        <v>5.7100000000000009</v>
      </c>
      <c r="S3185" s="64">
        <f t="shared" si="1775"/>
        <v>2.21075902726602E-2</v>
      </c>
      <c r="T3185" s="65">
        <f t="shared" si="1771"/>
        <v>0.87815428983417454</v>
      </c>
      <c r="U3185" s="65">
        <f t="shared" si="1771"/>
        <v>0.91130091984231265</v>
      </c>
      <c r="V3185" s="65">
        <f t="shared" si="1777"/>
        <v>0.83857315598548976</v>
      </c>
      <c r="W3185" s="65">
        <f t="shared" si="1778"/>
        <v>0.76334617501375879</v>
      </c>
      <c r="X3185" s="61">
        <f t="shared" si="1766"/>
        <v>1.4035087719298196E-2</v>
      </c>
      <c r="Y3185" s="66">
        <f t="shared" si="1779"/>
        <v>8.1761006289308102E-2</v>
      </c>
      <c r="Z3185" s="61">
        <f t="shared" si="1780"/>
        <v>4.4982698961937746E-2</v>
      </c>
      <c r="AA3185" s="67">
        <f t="shared" si="1781"/>
        <v>14.45</v>
      </c>
      <c r="AB3185" s="68">
        <f t="shared" si="1782"/>
        <v>2.739726027397266E-2</v>
      </c>
      <c r="AC3185" s="69">
        <f t="shared" si="1783"/>
        <v>4.1816870944484504E-2</v>
      </c>
      <c r="AD3185" s="70">
        <f>_xlfn.PERCENTILE.EXC(AC3185:$AC$5675,0.5)</f>
        <v>7.3373824451410746E-2</v>
      </c>
      <c r="AE3185" s="70">
        <f>_xlfn.PERCENTILE.EXC($AC3185:AC$5675,0.35)</f>
        <v>4.0711388081628289E-2</v>
      </c>
      <c r="AF3185" s="71">
        <f t="shared" si="1772"/>
        <v>5.1058688384269482E-2</v>
      </c>
      <c r="AG3185" s="70">
        <f t="shared" si="1773"/>
        <v>-0.18079093388790943</v>
      </c>
      <c r="AH3185" s="70">
        <f t="shared" si="1774"/>
        <v>-0.22707014647722412</v>
      </c>
      <c r="AI3185" s="61" t="str">
        <f t="shared" si="1769"/>
        <v>Safety</v>
      </c>
      <c r="AJ3185" s="68" t="str">
        <f t="shared" si="1770"/>
        <v>Safety</v>
      </c>
      <c r="AK3185" s="72"/>
      <c r="AL3185" s="73"/>
      <c r="AM3185" s="72"/>
      <c r="AN3185" s="73"/>
      <c r="AO3185" s="74"/>
      <c r="AP3185" s="20"/>
      <c r="AQ3185" s="74"/>
      <c r="AR3185" s="20"/>
      <c r="AS3185" s="74"/>
      <c r="AT3185" s="20"/>
      <c r="AU3185" s="74" t="str">
        <f t="shared" si="1784"/>
        <v>00635U</v>
      </c>
      <c r="AV3185" s="20">
        <f t="shared" si="1767"/>
        <v>0</v>
      </c>
      <c r="AW3185" s="74" t="str">
        <f t="shared" si="1785"/>
        <v>00631L</v>
      </c>
      <c r="AX3185" s="20">
        <f t="shared" si="1763"/>
        <v>1</v>
      </c>
      <c r="AY3185" s="20">
        <f t="shared" si="1768"/>
        <v>1</v>
      </c>
      <c r="AZ3185" s="116">
        <v>41689</v>
      </c>
      <c r="BA3185" s="116"/>
      <c r="BB3185" s="20"/>
      <c r="BC3185" s="20"/>
      <c r="BD3185" s="76"/>
      <c r="BE3185" s="77"/>
      <c r="BF3185" s="77"/>
    </row>
    <row r="3186" spans="1:58" s="23" customFormat="1" ht="15.75" customHeight="1" x14ac:dyDescent="0.4">
      <c r="A3186" s="116">
        <v>41684</v>
      </c>
      <c r="B3186" s="112">
        <v>14.2</v>
      </c>
      <c r="C3186" s="112">
        <v>14.7</v>
      </c>
      <c r="D3186" s="112">
        <v>15.45</v>
      </c>
      <c r="E3186" s="112">
        <v>16.2</v>
      </c>
      <c r="F3186" s="112">
        <v>16.7</v>
      </c>
      <c r="G3186" s="112">
        <v>17.2</v>
      </c>
      <c r="H3186" s="113">
        <v>17.55</v>
      </c>
      <c r="I3186" s="90">
        <f t="shared" si="1764"/>
        <v>14.673684210526314</v>
      </c>
      <c r="J3186" s="90">
        <f t="shared" si="1765"/>
        <v>15.410526315789474</v>
      </c>
      <c r="K3186" s="114">
        <v>1</v>
      </c>
      <c r="L3186" s="115">
        <v>5.2631578947368418E-2</v>
      </c>
      <c r="M3186" s="90">
        <v>10.84</v>
      </c>
      <c r="N3186" s="90">
        <v>13.57</v>
      </c>
      <c r="O3186" s="90">
        <v>15.17</v>
      </c>
      <c r="P3186" s="90">
        <v>16.55</v>
      </c>
      <c r="Q3186" s="90">
        <v>18.43</v>
      </c>
      <c r="R3186" s="63">
        <f t="shared" si="1776"/>
        <v>7.3099999999999987</v>
      </c>
      <c r="S3186" s="64">
        <f t="shared" si="1775"/>
        <v>-4.0311173974540329E-2</v>
      </c>
      <c r="T3186" s="65">
        <f t="shared" si="1771"/>
        <v>0.79882092851879138</v>
      </c>
      <c r="U3186" s="65">
        <f t="shared" si="1771"/>
        <v>0.89452867501647992</v>
      </c>
      <c r="V3186" s="65">
        <f t="shared" si="1777"/>
        <v>0.81993957703927489</v>
      </c>
      <c r="W3186" s="65">
        <f t="shared" si="1778"/>
        <v>0.73629951166576235</v>
      </c>
      <c r="X3186" s="61">
        <f t="shared" si="1766"/>
        <v>3.5211267605633804E-2</v>
      </c>
      <c r="Y3186" s="66">
        <f t="shared" si="1779"/>
        <v>8.3333333333333426E-2</v>
      </c>
      <c r="Z3186" s="61">
        <f t="shared" si="1780"/>
        <v>5.0215208034433384E-2</v>
      </c>
      <c r="AA3186" s="67">
        <f t="shared" si="1781"/>
        <v>14.673684210526314</v>
      </c>
      <c r="AB3186" s="68">
        <f t="shared" si="1782"/>
        <v>4.6425939572586512E-2</v>
      </c>
      <c r="AC3186" s="69">
        <f t="shared" si="1783"/>
        <v>8.1332661055734265E-2</v>
      </c>
      <c r="AD3186" s="70">
        <f>_xlfn.PERCENTILE.EXC(AC3186:$AC$5675,0.5)</f>
        <v>7.3400578169306119E-2</v>
      </c>
      <c r="AE3186" s="70">
        <f>_xlfn.PERCENTILE.EXC($AC3186:AC$5675,0.35)</f>
        <v>4.0706240274903736E-2</v>
      </c>
      <c r="AF3186" s="71">
        <f t="shared" si="1772"/>
        <v>5.1273188315589524E-2</v>
      </c>
      <c r="AG3186" s="70">
        <f t="shared" si="1773"/>
        <v>-0.18079093388790943</v>
      </c>
      <c r="AH3186" s="70">
        <f t="shared" si="1774"/>
        <v>-0.22707014647722412</v>
      </c>
      <c r="AI3186" s="61" t="str">
        <f t="shared" si="1769"/>
        <v>Short VOL</v>
      </c>
      <c r="AJ3186" s="68" t="str">
        <f t="shared" si="1770"/>
        <v>Short VOL</v>
      </c>
      <c r="AK3186" s="72"/>
      <c r="AL3186" s="73"/>
      <c r="AM3186" s="72"/>
      <c r="AN3186" s="73"/>
      <c r="AO3186" s="74"/>
      <c r="AP3186" s="20"/>
      <c r="AQ3186" s="74"/>
      <c r="AR3186" s="20"/>
      <c r="AS3186" s="74"/>
      <c r="AT3186" s="20"/>
      <c r="AU3186" s="74" t="str">
        <f t="shared" si="1784"/>
        <v>00631L</v>
      </c>
      <c r="AV3186" s="20">
        <f t="shared" si="1767"/>
        <v>1</v>
      </c>
      <c r="AW3186" s="74" t="str">
        <f t="shared" si="1785"/>
        <v>00631L</v>
      </c>
      <c r="AX3186" s="20">
        <f t="shared" si="1763"/>
        <v>1</v>
      </c>
      <c r="AY3186" s="20">
        <f t="shared" si="1768"/>
        <v>1</v>
      </c>
      <c r="AZ3186" s="116">
        <v>41688</v>
      </c>
      <c r="BA3186" s="116"/>
      <c r="BB3186" s="20"/>
      <c r="BC3186" s="20"/>
      <c r="BD3186" s="76"/>
      <c r="BE3186" s="77"/>
      <c r="BF3186" s="77"/>
    </row>
    <row r="3187" spans="1:58" s="23" customFormat="1" ht="15.75" customHeight="1" x14ac:dyDescent="0.4">
      <c r="A3187" s="116">
        <v>41683</v>
      </c>
      <c r="B3187" s="112">
        <v>14.6</v>
      </c>
      <c r="C3187" s="112">
        <v>14.95</v>
      </c>
      <c r="D3187" s="112">
        <v>15.65</v>
      </c>
      <c r="E3187" s="112">
        <v>16.350000000000001</v>
      </c>
      <c r="F3187" s="112">
        <v>16.8</v>
      </c>
      <c r="G3187" s="112">
        <v>17.25</v>
      </c>
      <c r="H3187" s="113">
        <v>17.600000000000001</v>
      </c>
      <c r="I3187" s="90">
        <f t="shared" si="1764"/>
        <v>14.913157894736841</v>
      </c>
      <c r="J3187" s="90">
        <f t="shared" si="1765"/>
        <v>15.576315789473684</v>
      </c>
      <c r="K3187" s="114">
        <v>2</v>
      </c>
      <c r="L3187" s="115">
        <v>5.2631578947368418E-2</v>
      </c>
      <c r="M3187" s="90">
        <v>12.06</v>
      </c>
      <c r="N3187" s="90">
        <v>14.14</v>
      </c>
      <c r="O3187" s="90">
        <v>15.5</v>
      </c>
      <c r="P3187" s="90">
        <v>16.850000000000001</v>
      </c>
      <c r="Q3187" s="90">
        <v>18.45</v>
      </c>
      <c r="R3187" s="63">
        <f t="shared" si="1776"/>
        <v>6.1499999999999986</v>
      </c>
      <c r="S3187" s="64">
        <f t="shared" si="1775"/>
        <v>-1.1188811188811197E-2</v>
      </c>
      <c r="T3187" s="65">
        <f t="shared" si="1771"/>
        <v>0.85289957567185293</v>
      </c>
      <c r="U3187" s="65">
        <f t="shared" si="1771"/>
        <v>0.91225806451612912</v>
      </c>
      <c r="V3187" s="65">
        <f t="shared" si="1777"/>
        <v>0.83916913946587535</v>
      </c>
      <c r="W3187" s="65">
        <f t="shared" si="1778"/>
        <v>0.76639566395663961</v>
      </c>
      <c r="X3187" s="61">
        <f t="shared" si="1766"/>
        <v>2.3972602739726005E-2</v>
      </c>
      <c r="Y3187" s="66">
        <f t="shared" si="1779"/>
        <v>7.64525993883792E-2</v>
      </c>
      <c r="Z3187" s="61">
        <f t="shared" si="1780"/>
        <v>4.4467972472207566E-2</v>
      </c>
      <c r="AA3187" s="67">
        <f t="shared" si="1781"/>
        <v>14.913157894736841</v>
      </c>
      <c r="AB3187" s="68">
        <f t="shared" si="1782"/>
        <v>3.2531824611032469E-2</v>
      </c>
      <c r="AC3187" s="69">
        <f t="shared" si="1783"/>
        <v>5.4678776148291405E-2</v>
      </c>
      <c r="AD3187" s="70">
        <f>_xlfn.PERCENTILE.EXC(AC3187:$AC$5675,0.5)</f>
        <v>7.3373824451410746E-2</v>
      </c>
      <c r="AE3187" s="70">
        <f>_xlfn.PERCENTILE.EXC($AC3187:AC$5675,0.35)</f>
        <v>4.0700640446913072E-2</v>
      </c>
      <c r="AF3187" s="71">
        <f t="shared" si="1772"/>
        <v>5.1273188315589524E-2</v>
      </c>
      <c r="AG3187" s="70">
        <f t="shared" si="1773"/>
        <v>-0.18079093388790943</v>
      </c>
      <c r="AH3187" s="70">
        <f t="shared" si="1774"/>
        <v>-0.22707014647722412</v>
      </c>
      <c r="AI3187" s="61" t="str">
        <f t="shared" si="1769"/>
        <v>Safety</v>
      </c>
      <c r="AJ3187" s="68" t="str">
        <f t="shared" si="1770"/>
        <v>Short VOL</v>
      </c>
      <c r="AK3187" s="72"/>
      <c r="AL3187" s="73"/>
      <c r="AM3187" s="72"/>
      <c r="AN3187" s="73"/>
      <c r="AO3187" s="74"/>
      <c r="AP3187" s="20"/>
      <c r="AQ3187" s="74"/>
      <c r="AR3187" s="20"/>
      <c r="AS3187" s="74"/>
      <c r="AT3187" s="20"/>
      <c r="AU3187" s="74" t="str">
        <f t="shared" si="1784"/>
        <v>00631L</v>
      </c>
      <c r="AV3187" s="20">
        <f t="shared" si="1767"/>
        <v>1</v>
      </c>
      <c r="AW3187" s="74" t="str">
        <f t="shared" si="1785"/>
        <v>00631L</v>
      </c>
      <c r="AX3187" s="20">
        <f t="shared" si="1763"/>
        <v>1</v>
      </c>
      <c r="AY3187" s="20">
        <f t="shared" si="1768"/>
        <v>1</v>
      </c>
      <c r="AZ3187" s="116">
        <v>41684</v>
      </c>
      <c r="BA3187" s="116"/>
      <c r="BB3187" s="20"/>
      <c r="BC3187" s="20"/>
      <c r="BD3187" s="76"/>
      <c r="BE3187" s="77"/>
      <c r="BF3187" s="77"/>
    </row>
    <row r="3188" spans="1:58" s="23" customFormat="1" ht="15.75" customHeight="1" x14ac:dyDescent="0.4">
      <c r="A3188" s="116">
        <v>41682</v>
      </c>
      <c r="B3188" s="112">
        <v>14.55</v>
      </c>
      <c r="C3188" s="112">
        <v>15</v>
      </c>
      <c r="D3188" s="112">
        <v>15.75</v>
      </c>
      <c r="E3188" s="112">
        <v>16.399999999999999</v>
      </c>
      <c r="F3188" s="112">
        <v>16.899999999999999</v>
      </c>
      <c r="G3188" s="112">
        <v>17.399999999999999</v>
      </c>
      <c r="H3188" s="113">
        <v>17.75</v>
      </c>
      <c r="I3188" s="90">
        <f t="shared" si="1764"/>
        <v>14.928947368421053</v>
      </c>
      <c r="J3188" s="90">
        <f t="shared" si="1765"/>
        <v>15.631578947368421</v>
      </c>
      <c r="K3188" s="114">
        <v>3</v>
      </c>
      <c r="L3188" s="115">
        <v>5.2631578947368418E-2</v>
      </c>
      <c r="M3188" s="90">
        <v>12.67</v>
      </c>
      <c r="N3188" s="90">
        <v>14.3</v>
      </c>
      <c r="O3188" s="90">
        <v>15.65</v>
      </c>
      <c r="P3188" s="90">
        <v>16.95</v>
      </c>
      <c r="Q3188" s="90">
        <v>18.489999999999998</v>
      </c>
      <c r="R3188" s="63">
        <f t="shared" si="1776"/>
        <v>5.6300000000000026</v>
      </c>
      <c r="S3188" s="64">
        <f t="shared" si="1775"/>
        <v>-1.4472777394900006E-2</v>
      </c>
      <c r="T3188" s="65">
        <f t="shared" si="1771"/>
        <v>0.88601398601398595</v>
      </c>
      <c r="U3188" s="65">
        <f t="shared" si="1771"/>
        <v>0.91373801916932906</v>
      </c>
      <c r="V3188" s="65">
        <f t="shared" si="1777"/>
        <v>0.84365781710914467</v>
      </c>
      <c r="W3188" s="65">
        <f t="shared" si="1778"/>
        <v>0.77339102217414835</v>
      </c>
      <c r="X3188" s="61">
        <f t="shared" si="1766"/>
        <v>3.0927835051546341E-2</v>
      </c>
      <c r="Y3188" s="66">
        <f t="shared" si="1779"/>
        <v>8.2317073170731794E-2</v>
      </c>
      <c r="Z3188" s="61">
        <f t="shared" si="1780"/>
        <v>4.7065044949762033E-2</v>
      </c>
      <c r="AA3188" s="67">
        <f t="shared" si="1781"/>
        <v>14.928947368421053</v>
      </c>
      <c r="AB3188" s="68">
        <f t="shared" si="1782"/>
        <v>1.748251748251748E-2</v>
      </c>
      <c r="AC3188" s="69">
        <f t="shared" si="1783"/>
        <v>4.3982333456017625E-2</v>
      </c>
      <c r="AD3188" s="70">
        <f>_xlfn.PERCENTILE.EXC(AC3188:$AC$5675,0.5)</f>
        <v>7.3400578169306119E-2</v>
      </c>
      <c r="AE3188" s="70">
        <f>_xlfn.PERCENTILE.EXC($AC3188:AC$5675,0.35)</f>
        <v>4.0695040618922408E-2</v>
      </c>
      <c r="AF3188" s="71">
        <f t="shared" si="1772"/>
        <v>5.1058688384269482E-2</v>
      </c>
      <c r="AG3188" s="70">
        <f t="shared" si="1773"/>
        <v>-0.18079093388790943</v>
      </c>
      <c r="AH3188" s="70">
        <f t="shared" si="1774"/>
        <v>-0.22707014647722412</v>
      </c>
      <c r="AI3188" s="61" t="str">
        <f t="shared" si="1769"/>
        <v>Safety</v>
      </c>
      <c r="AJ3188" s="68" t="str">
        <f t="shared" si="1770"/>
        <v>Safety</v>
      </c>
      <c r="AK3188" s="72"/>
      <c r="AL3188" s="73"/>
      <c r="AM3188" s="72"/>
      <c r="AN3188" s="73"/>
      <c r="AO3188" s="74"/>
      <c r="AP3188" s="20"/>
      <c r="AQ3188" s="74"/>
      <c r="AR3188" s="20"/>
      <c r="AS3188" s="74"/>
      <c r="AT3188" s="20"/>
      <c r="AU3188" s="74" t="str">
        <f t="shared" si="1784"/>
        <v>00635U</v>
      </c>
      <c r="AV3188" s="20">
        <f t="shared" si="1767"/>
        <v>0</v>
      </c>
      <c r="AW3188" s="74" t="str">
        <f t="shared" si="1785"/>
        <v>00631L</v>
      </c>
      <c r="AX3188" s="20">
        <f t="shared" si="1763"/>
        <v>1</v>
      </c>
      <c r="AY3188" s="20">
        <f t="shared" si="1768"/>
        <v>1</v>
      </c>
      <c r="AZ3188" s="116">
        <v>41683</v>
      </c>
      <c r="BA3188" s="116"/>
      <c r="BB3188" s="20"/>
      <c r="BC3188" s="20"/>
      <c r="BD3188" s="76"/>
      <c r="BE3188" s="77"/>
      <c r="BF3188" s="77"/>
    </row>
    <row r="3189" spans="1:58" s="23" customFormat="1" ht="15.75" customHeight="1" x14ac:dyDescent="0.4">
      <c r="A3189" s="116">
        <v>41681</v>
      </c>
      <c r="B3189" s="112">
        <v>15.05</v>
      </c>
      <c r="C3189" s="112">
        <v>15.3</v>
      </c>
      <c r="D3189" s="112">
        <v>15.95</v>
      </c>
      <c r="E3189" s="112">
        <v>16.5</v>
      </c>
      <c r="F3189" s="112">
        <v>16.899999999999999</v>
      </c>
      <c r="G3189" s="112">
        <v>17.399999999999999</v>
      </c>
      <c r="H3189" s="113">
        <v>17.75</v>
      </c>
      <c r="I3189" s="90">
        <f t="shared" si="1764"/>
        <v>15.247368421052633</v>
      </c>
      <c r="J3189" s="90">
        <f t="shared" si="1765"/>
        <v>15.813157894736841</v>
      </c>
      <c r="K3189" s="114">
        <v>4</v>
      </c>
      <c r="L3189" s="115">
        <v>5.2631578947368418E-2</v>
      </c>
      <c r="M3189" s="90">
        <v>13.04</v>
      </c>
      <c r="N3189" s="90">
        <v>14.51</v>
      </c>
      <c r="O3189" s="90">
        <v>15.75</v>
      </c>
      <c r="P3189" s="90">
        <v>17.02</v>
      </c>
      <c r="Q3189" s="90">
        <v>18.559999999999999</v>
      </c>
      <c r="R3189" s="63">
        <f t="shared" si="1776"/>
        <v>5.2199999999999989</v>
      </c>
      <c r="S3189" s="64">
        <f t="shared" si="1775"/>
        <v>-4.9148099606815203E-2</v>
      </c>
      <c r="T3189" s="65">
        <f t="shared" si="1771"/>
        <v>0.89869055823569943</v>
      </c>
      <c r="U3189" s="65">
        <f t="shared" si="1771"/>
        <v>0.92126984126984124</v>
      </c>
      <c r="V3189" s="65">
        <f t="shared" si="1777"/>
        <v>0.85252643948296125</v>
      </c>
      <c r="W3189" s="65">
        <f t="shared" si="1778"/>
        <v>0.78178879310344829</v>
      </c>
      <c r="X3189" s="61">
        <f t="shared" si="1766"/>
        <v>1.6611295681063121E-2</v>
      </c>
      <c r="Y3189" s="66">
        <f t="shared" si="1779"/>
        <v>7.575757575757576E-2</v>
      </c>
      <c r="Z3189" s="61">
        <f t="shared" si="1780"/>
        <v>3.7107352433551836E-2</v>
      </c>
      <c r="AA3189" s="67">
        <f t="shared" si="1781"/>
        <v>15.247368421052633</v>
      </c>
      <c r="AB3189" s="68">
        <f t="shared" si="1782"/>
        <v>3.7215713301171668E-2</v>
      </c>
      <c r="AC3189" s="69">
        <f t="shared" si="1783"/>
        <v>5.0817947694874764E-2</v>
      </c>
      <c r="AD3189" s="70">
        <f>_xlfn.PERCENTILE.EXC(AC3189:$AC$5675,0.5)</f>
        <v>7.3427331887201491E-2</v>
      </c>
      <c r="AE3189" s="70">
        <f>_xlfn.PERCENTILE.EXC($AC3189:AC$5675,0.35)</f>
        <v>4.0677621698029853E-2</v>
      </c>
      <c r="AF3189" s="71">
        <f t="shared" si="1772"/>
        <v>5.1273188315589524E-2</v>
      </c>
      <c r="AG3189" s="70">
        <f t="shared" si="1773"/>
        <v>-0.18079093388790943</v>
      </c>
      <c r="AH3189" s="70">
        <f t="shared" si="1774"/>
        <v>-0.22707014647722412</v>
      </c>
      <c r="AI3189" s="61" t="str">
        <f t="shared" si="1769"/>
        <v>Safety</v>
      </c>
      <c r="AJ3189" s="68" t="str">
        <f t="shared" si="1770"/>
        <v>Safety</v>
      </c>
      <c r="AK3189" s="72"/>
      <c r="AL3189" s="73"/>
      <c r="AM3189" s="72"/>
      <c r="AN3189" s="73"/>
      <c r="AO3189" s="74"/>
      <c r="AP3189" s="20"/>
      <c r="AQ3189" s="74"/>
      <c r="AR3189" s="20"/>
      <c r="AS3189" s="74"/>
      <c r="AT3189" s="20"/>
      <c r="AU3189" s="74" t="str">
        <f t="shared" si="1784"/>
        <v>00635U</v>
      </c>
      <c r="AV3189" s="20">
        <f t="shared" si="1767"/>
        <v>0</v>
      </c>
      <c r="AW3189" s="74" t="str">
        <f t="shared" si="1785"/>
        <v>00631L</v>
      </c>
      <c r="AX3189" s="20">
        <f t="shared" ref="AX3189:AX3252" si="1786">IF(AW3189="00631L",1,0)</f>
        <v>1</v>
      </c>
      <c r="AY3189" s="20">
        <f t="shared" si="1768"/>
        <v>1</v>
      </c>
      <c r="AZ3189" s="116">
        <v>41682</v>
      </c>
      <c r="BA3189" s="116"/>
      <c r="BB3189" s="20"/>
      <c r="BC3189" s="20"/>
      <c r="BD3189" s="76"/>
      <c r="BE3189" s="77"/>
      <c r="BF3189" s="77"/>
    </row>
    <row r="3190" spans="1:58" s="23" customFormat="1" ht="15.75" customHeight="1" x14ac:dyDescent="0.4">
      <c r="A3190" s="116">
        <v>41680</v>
      </c>
      <c r="B3190" s="112">
        <v>15.65</v>
      </c>
      <c r="C3190" s="112">
        <v>15.85</v>
      </c>
      <c r="D3190" s="112">
        <v>16.45</v>
      </c>
      <c r="E3190" s="112">
        <v>16.95</v>
      </c>
      <c r="F3190" s="112">
        <v>17.350000000000001</v>
      </c>
      <c r="G3190" s="112">
        <v>17.8</v>
      </c>
      <c r="H3190" s="113">
        <v>18.149999999999999</v>
      </c>
      <c r="I3190" s="90">
        <f t="shared" ref="I3190:I3253" si="1787">C3190-((C3190-B3190)*K3190*L3190)</f>
        <v>15.797368421052632</v>
      </c>
      <c r="J3190" s="90">
        <f t="shared" ref="J3190:J3253" si="1788">D3190-((D3190-C3190)*K3190*L3190)</f>
        <v>16.292105263157893</v>
      </c>
      <c r="K3190" s="114">
        <v>5</v>
      </c>
      <c r="L3190" s="115">
        <v>5.2631578947368418E-2</v>
      </c>
      <c r="M3190" s="90">
        <v>14.22</v>
      </c>
      <c r="N3190" s="90">
        <v>15.26</v>
      </c>
      <c r="O3190" s="90">
        <v>16.32</v>
      </c>
      <c r="P3190" s="90">
        <v>17.440000000000001</v>
      </c>
      <c r="Q3190" s="90">
        <v>18.97</v>
      </c>
      <c r="R3190" s="63">
        <f t="shared" si="1776"/>
        <v>4.2800000000000047</v>
      </c>
      <c r="S3190" s="64">
        <f t="shared" si="1775"/>
        <v>-1.9620667102681075E-3</v>
      </c>
      <c r="T3190" s="65">
        <f t="shared" si="1771"/>
        <v>0.93184796854521634</v>
      </c>
      <c r="U3190" s="65">
        <f t="shared" si="1771"/>
        <v>0.93504901960784315</v>
      </c>
      <c r="V3190" s="65">
        <f t="shared" si="1777"/>
        <v>0.87499999999999989</v>
      </c>
      <c r="W3190" s="65">
        <f t="shared" si="1778"/>
        <v>0.80442804428044279</v>
      </c>
      <c r="X3190" s="61">
        <f t="shared" si="1766"/>
        <v>1.2779552715654906E-2</v>
      </c>
      <c r="Y3190" s="66">
        <f t="shared" si="1779"/>
        <v>7.0796460176991108E-2</v>
      </c>
      <c r="Z3190" s="61">
        <f t="shared" si="1780"/>
        <v>3.131767449608519E-2</v>
      </c>
      <c r="AA3190" s="67">
        <f t="shared" si="1781"/>
        <v>15.797368421052632</v>
      </c>
      <c r="AB3190" s="68">
        <f t="shared" si="1782"/>
        <v>2.5557011795543944E-2</v>
      </c>
      <c r="AC3190" s="69">
        <f t="shared" si="1783"/>
        <v>3.5214182244602342E-2</v>
      </c>
      <c r="AD3190" s="70">
        <f>_xlfn.PERCENTILE.EXC(AC3190:$AC$5675,0.5)</f>
        <v>7.3535220024038131E-2</v>
      </c>
      <c r="AE3190" s="70">
        <f>_xlfn.PERCENTILE.EXC($AC3190:AC$5675,0.35)</f>
        <v>4.0651338457460877E-2</v>
      </c>
      <c r="AF3190" s="71">
        <f t="shared" si="1772"/>
        <v>5.1397004947690388E-2</v>
      </c>
      <c r="AG3190" s="70">
        <f t="shared" si="1773"/>
        <v>-0.18079093388790943</v>
      </c>
      <c r="AH3190" s="70">
        <f t="shared" si="1774"/>
        <v>-0.22707014647722412</v>
      </c>
      <c r="AI3190" s="61" t="str">
        <f t="shared" si="1769"/>
        <v>Safety</v>
      </c>
      <c r="AJ3190" s="68" t="str">
        <f t="shared" si="1770"/>
        <v>Safety</v>
      </c>
      <c r="AK3190" s="72"/>
      <c r="AL3190" s="73"/>
      <c r="AM3190" s="72"/>
      <c r="AN3190" s="73"/>
      <c r="AO3190" s="74"/>
      <c r="AP3190" s="20"/>
      <c r="AQ3190" s="74"/>
      <c r="AR3190" s="20"/>
      <c r="AS3190" s="74"/>
      <c r="AT3190" s="20"/>
      <c r="AU3190" s="74" t="str">
        <f t="shared" si="1784"/>
        <v>00635U</v>
      </c>
      <c r="AV3190" s="20">
        <f t="shared" si="1767"/>
        <v>0</v>
      </c>
      <c r="AW3190" s="74" t="str">
        <f t="shared" si="1785"/>
        <v>00635U</v>
      </c>
      <c r="AX3190" s="20">
        <f t="shared" si="1786"/>
        <v>0</v>
      </c>
      <c r="AY3190" s="20">
        <f t="shared" si="1768"/>
        <v>1</v>
      </c>
      <c r="AZ3190" s="116">
        <v>41681</v>
      </c>
      <c r="BA3190" s="116"/>
      <c r="BB3190" s="20"/>
      <c r="BC3190" s="20"/>
      <c r="BD3190" s="76"/>
      <c r="BE3190" s="77"/>
      <c r="BF3190" s="77"/>
    </row>
    <row r="3191" spans="1:58" s="23" customFormat="1" ht="15.75" customHeight="1" x14ac:dyDescent="0.4">
      <c r="A3191" s="116">
        <v>41677</v>
      </c>
      <c r="B3191" s="112">
        <v>15.5</v>
      </c>
      <c r="C3191" s="112">
        <v>15.9</v>
      </c>
      <c r="D3191" s="112">
        <v>16.5</v>
      </c>
      <c r="E3191" s="112">
        <v>16.95</v>
      </c>
      <c r="F3191" s="112">
        <v>17.399999999999999</v>
      </c>
      <c r="G3191" s="112">
        <v>17.850000000000001</v>
      </c>
      <c r="H3191" s="113">
        <v>18.149999999999999</v>
      </c>
      <c r="I3191" s="90">
        <f t="shared" si="1787"/>
        <v>15.773684210526316</v>
      </c>
      <c r="J3191" s="90">
        <f t="shared" si="1788"/>
        <v>16.310526315789474</v>
      </c>
      <c r="K3191" s="114">
        <v>6</v>
      </c>
      <c r="L3191" s="115">
        <v>5.2631578947368418E-2</v>
      </c>
      <c r="M3191" s="90">
        <v>14.51</v>
      </c>
      <c r="N3191" s="90">
        <v>15.29</v>
      </c>
      <c r="O3191" s="90">
        <v>16.34</v>
      </c>
      <c r="P3191" s="90">
        <v>17.55</v>
      </c>
      <c r="Q3191" s="90">
        <v>19.2</v>
      </c>
      <c r="R3191" s="63">
        <f t="shared" si="1776"/>
        <v>4.0900000000000034</v>
      </c>
      <c r="S3191" s="64">
        <f t="shared" si="1775"/>
        <v>-0.11259431224608249</v>
      </c>
      <c r="T3191" s="65">
        <f t="shared" si="1771"/>
        <v>0.94898626553302812</v>
      </c>
      <c r="U3191" s="65">
        <f t="shared" si="1771"/>
        <v>0.93574051407588732</v>
      </c>
      <c r="V3191" s="65">
        <f t="shared" si="1777"/>
        <v>0.87122507122507109</v>
      </c>
      <c r="W3191" s="65">
        <f t="shared" si="1778"/>
        <v>0.7963541666666667</v>
      </c>
      <c r="X3191" s="61">
        <f t="shared" si="1766"/>
        <v>2.580645161290325E-2</v>
      </c>
      <c r="Y3191" s="66">
        <f t="shared" si="1779"/>
        <v>7.0796460176991108E-2</v>
      </c>
      <c r="Z3191" s="61">
        <f t="shared" si="1780"/>
        <v>3.4034034034034058E-2</v>
      </c>
      <c r="AA3191" s="67">
        <f t="shared" si="1781"/>
        <v>15.773684210526316</v>
      </c>
      <c r="AB3191" s="68">
        <f t="shared" si="1782"/>
        <v>1.37344669718771E-2</v>
      </c>
      <c r="AC3191" s="69">
        <f t="shared" si="1783"/>
        <v>3.1634022925200567E-2</v>
      </c>
      <c r="AD3191" s="70">
        <f>_xlfn.PERCENTILE.EXC(AC3191:$AC$5675,0.5)</f>
        <v>7.3643108160874771E-2</v>
      </c>
      <c r="AE3191" s="70">
        <f>_xlfn.PERCENTILE.EXC($AC3191:AC$5675,0.35)</f>
        <v>4.0694240643495173E-2</v>
      </c>
      <c r="AF3191" s="71">
        <f t="shared" si="1772"/>
        <v>5.1749439618940893E-2</v>
      </c>
      <c r="AG3191" s="70">
        <f t="shared" si="1773"/>
        <v>-0.18079093388790943</v>
      </c>
      <c r="AH3191" s="70">
        <f t="shared" si="1774"/>
        <v>-0.22707014647722412</v>
      </c>
      <c r="AI3191" s="61" t="str">
        <f t="shared" si="1769"/>
        <v>Safety</v>
      </c>
      <c r="AJ3191" s="68" t="str">
        <f t="shared" si="1770"/>
        <v>Safety</v>
      </c>
      <c r="AK3191" s="72"/>
      <c r="AL3191" s="73"/>
      <c r="AM3191" s="72"/>
      <c r="AN3191" s="73"/>
      <c r="AO3191" s="74"/>
      <c r="AP3191" s="20"/>
      <c r="AQ3191" s="74"/>
      <c r="AR3191" s="20"/>
      <c r="AS3191" s="74"/>
      <c r="AT3191" s="20"/>
      <c r="AU3191" s="74" t="str">
        <f t="shared" si="1784"/>
        <v>00635U</v>
      </c>
      <c r="AV3191" s="20">
        <f t="shared" si="1767"/>
        <v>0</v>
      </c>
      <c r="AW3191" s="74" t="str">
        <f t="shared" si="1785"/>
        <v>00635U</v>
      </c>
      <c r="AX3191" s="20">
        <f t="shared" si="1786"/>
        <v>0</v>
      </c>
      <c r="AY3191" s="20">
        <f t="shared" si="1768"/>
        <v>1</v>
      </c>
      <c r="AZ3191" s="116">
        <v>41680</v>
      </c>
      <c r="BA3191" s="116"/>
      <c r="BB3191" s="20"/>
      <c r="BC3191" s="20"/>
      <c r="BD3191" s="76"/>
      <c r="BE3191" s="77"/>
      <c r="BF3191" s="77"/>
    </row>
    <row r="3192" spans="1:58" s="23" customFormat="1" ht="15.75" customHeight="1" x14ac:dyDescent="0.4">
      <c r="A3192" s="116">
        <v>41676</v>
      </c>
      <c r="B3192" s="112">
        <v>17</v>
      </c>
      <c r="C3192" s="112">
        <v>17</v>
      </c>
      <c r="D3192" s="112">
        <v>17.350000000000001</v>
      </c>
      <c r="E3192" s="112">
        <v>17.8</v>
      </c>
      <c r="F3192" s="112">
        <v>18.149999999999999</v>
      </c>
      <c r="G3192" s="112">
        <v>18.55</v>
      </c>
      <c r="H3192" s="113">
        <v>18.850000000000001</v>
      </c>
      <c r="I3192" s="90">
        <f t="shared" si="1787"/>
        <v>17</v>
      </c>
      <c r="J3192" s="90">
        <f t="shared" si="1788"/>
        <v>17.221052631578949</v>
      </c>
      <c r="K3192" s="114">
        <v>7</v>
      </c>
      <c r="L3192" s="115">
        <v>5.2631578947368418E-2</v>
      </c>
      <c r="M3192" s="90">
        <v>18.670000000000002</v>
      </c>
      <c r="N3192" s="90">
        <v>17.23</v>
      </c>
      <c r="O3192" s="90">
        <v>17.79</v>
      </c>
      <c r="P3192" s="90">
        <v>18.690000000000001</v>
      </c>
      <c r="Q3192" s="90">
        <v>19.829999999999998</v>
      </c>
      <c r="R3192" s="63">
        <f t="shared" si="1776"/>
        <v>0.57999999999999829</v>
      </c>
      <c r="S3192" s="64">
        <f t="shared" si="1775"/>
        <v>-0.13634085213032576</v>
      </c>
      <c r="T3192" s="65">
        <f t="shared" si="1771"/>
        <v>1.0835751596053396</v>
      </c>
      <c r="U3192" s="65">
        <f t="shared" si="1771"/>
        <v>0.96852164137155716</v>
      </c>
      <c r="V3192" s="65">
        <f t="shared" si="1777"/>
        <v>0.92188336008560723</v>
      </c>
      <c r="W3192" s="65">
        <f t="shared" si="1778"/>
        <v>0.86888552697932431</v>
      </c>
      <c r="X3192" s="61">
        <f t="shared" si="1766"/>
        <v>0</v>
      </c>
      <c r="Y3192" s="66">
        <f t="shared" si="1779"/>
        <v>5.898876404494386E-2</v>
      </c>
      <c r="Z3192" s="61">
        <f t="shared" si="1780"/>
        <v>1.3003095975232318E-2</v>
      </c>
      <c r="AA3192" s="67">
        <f t="shared" si="1781"/>
        <v>17</v>
      </c>
      <c r="AB3192" s="68">
        <f t="shared" si="1782"/>
        <v>-1.3348810214741755E-2</v>
      </c>
      <c r="AC3192" s="69">
        <f t="shared" si="1783"/>
        <v>-1.3348810214741755E-2</v>
      </c>
      <c r="AD3192" s="70">
        <f>_xlfn.PERCENTILE.EXC(AC3192:$AC$5675,0.5)</f>
        <v>7.3682135825673067E-2</v>
      </c>
      <c r="AE3192" s="70">
        <f>_xlfn.PERCENTILE.EXC($AC3192:AC$5675,0.35)</f>
        <v>4.0704640324049267E-2</v>
      </c>
      <c r="AF3192" s="71">
        <f t="shared" si="1772"/>
        <v>5.1939537025140356E-2</v>
      </c>
      <c r="AG3192" s="70">
        <f t="shared" si="1773"/>
        <v>-0.18079093388790943</v>
      </c>
      <c r="AH3192" s="70">
        <f t="shared" si="1774"/>
        <v>-0.22707014647722412</v>
      </c>
      <c r="AI3192" s="61" t="str">
        <f t="shared" si="1769"/>
        <v>Safety</v>
      </c>
      <c r="AJ3192" s="68" t="str">
        <f t="shared" si="1770"/>
        <v>Safety</v>
      </c>
      <c r="AK3192" s="72"/>
      <c r="AL3192" s="73"/>
      <c r="AM3192" s="72"/>
      <c r="AN3192" s="73"/>
      <c r="AO3192" s="74"/>
      <c r="AP3192" s="20"/>
      <c r="AQ3192" s="74"/>
      <c r="AR3192" s="20"/>
      <c r="AS3192" s="74"/>
      <c r="AT3192" s="20"/>
      <c r="AU3192" s="74" t="str">
        <f t="shared" si="1784"/>
        <v>00635U</v>
      </c>
      <c r="AV3192" s="20">
        <f t="shared" si="1767"/>
        <v>0</v>
      </c>
      <c r="AW3192" s="74" t="str">
        <f t="shared" si="1785"/>
        <v>00635U</v>
      </c>
      <c r="AX3192" s="20">
        <f t="shared" si="1786"/>
        <v>0</v>
      </c>
      <c r="AY3192" s="20">
        <f t="shared" si="1768"/>
        <v>1</v>
      </c>
      <c r="AZ3192" s="116">
        <v>41677</v>
      </c>
      <c r="BA3192" s="116"/>
      <c r="BB3192" s="20"/>
      <c r="BC3192" s="20"/>
      <c r="BD3192" s="76"/>
      <c r="BE3192" s="77"/>
      <c r="BF3192" s="77"/>
    </row>
    <row r="3193" spans="1:58" s="23" customFormat="1" ht="15.75" customHeight="1" x14ac:dyDescent="0.4">
      <c r="A3193" s="116">
        <v>41675</v>
      </c>
      <c r="B3193" s="112">
        <v>19.149999999999999</v>
      </c>
      <c r="C3193" s="112">
        <v>18.75</v>
      </c>
      <c r="D3193" s="112">
        <v>18.850000000000001</v>
      </c>
      <c r="E3193" s="112">
        <v>19</v>
      </c>
      <c r="F3193" s="112">
        <v>19.25</v>
      </c>
      <c r="G3193" s="112">
        <v>19.55</v>
      </c>
      <c r="H3193" s="113">
        <v>19.75</v>
      </c>
      <c r="I3193" s="90">
        <f t="shared" si="1787"/>
        <v>18.918421052631579</v>
      </c>
      <c r="J3193" s="90">
        <f t="shared" si="1788"/>
        <v>18.807894736842105</v>
      </c>
      <c r="K3193" s="114">
        <v>8</v>
      </c>
      <c r="L3193" s="115">
        <v>5.2631578947368418E-2</v>
      </c>
      <c r="M3193" s="90">
        <v>21.3</v>
      </c>
      <c r="N3193" s="90">
        <v>19.95</v>
      </c>
      <c r="O3193" s="90">
        <v>19.670000000000002</v>
      </c>
      <c r="P3193" s="90">
        <v>20.04</v>
      </c>
      <c r="Q3193" s="90">
        <v>20.69</v>
      </c>
      <c r="R3193" s="63">
        <f t="shared" si="1776"/>
        <v>-1.5399999999999991</v>
      </c>
      <c r="S3193" s="64">
        <f t="shared" si="1775"/>
        <v>4.3956043956043953E-2</v>
      </c>
      <c r="T3193" s="65">
        <f t="shared" si="1771"/>
        <v>1.0676691729323309</v>
      </c>
      <c r="U3193" s="65">
        <f t="shared" si="1771"/>
        <v>1.0142348754448398</v>
      </c>
      <c r="V3193" s="65">
        <f t="shared" si="1777"/>
        <v>0.99550898203592819</v>
      </c>
      <c r="W3193" s="65">
        <f t="shared" si="1778"/>
        <v>0.96423392943450936</v>
      </c>
      <c r="X3193" s="61">
        <f t="shared" si="1766"/>
        <v>-2.0887728459529954E-2</v>
      </c>
      <c r="Y3193" s="66">
        <f t="shared" si="1779"/>
        <v>3.9473684210526314E-2</v>
      </c>
      <c r="Z3193" s="61">
        <f t="shared" si="1780"/>
        <v>-5.8422590068160224E-3</v>
      </c>
      <c r="AA3193" s="67">
        <f t="shared" si="1781"/>
        <v>18.918421052631579</v>
      </c>
      <c r="AB3193" s="68">
        <f t="shared" si="1782"/>
        <v>-4.0100250626566455E-2</v>
      </c>
      <c r="AC3193" s="69">
        <f t="shared" si="1783"/>
        <v>-5.1708217913204006E-2</v>
      </c>
      <c r="AD3193" s="70">
        <f>_xlfn.PERCENTILE.EXC(AC3193:$AC$5675,0.5)</f>
        <v>7.372116349047135E-2</v>
      </c>
      <c r="AE3193" s="70">
        <f>_xlfn.PERCENTILE.EXC($AC3193:AC$5675,0.35)</f>
        <v>4.071413596207113E-2</v>
      </c>
      <c r="AF3193" s="71">
        <f t="shared" si="1772"/>
        <v>5.2337056303549699E-2</v>
      </c>
      <c r="AG3193" s="70">
        <f t="shared" si="1773"/>
        <v>-0.18079093388790943</v>
      </c>
      <c r="AH3193" s="70">
        <f t="shared" si="1774"/>
        <v>-0.22707014647722412</v>
      </c>
      <c r="AI3193" s="61" t="str">
        <f t="shared" si="1769"/>
        <v>Safety</v>
      </c>
      <c r="AJ3193" s="68" t="str">
        <f t="shared" si="1770"/>
        <v>Safety</v>
      </c>
      <c r="AK3193" s="72"/>
      <c r="AL3193" s="73"/>
      <c r="AM3193" s="72"/>
      <c r="AN3193" s="73"/>
      <c r="AO3193" s="74"/>
      <c r="AP3193" s="20"/>
      <c r="AQ3193" s="74"/>
      <c r="AR3193" s="20"/>
      <c r="AS3193" s="74"/>
      <c r="AT3193" s="20"/>
      <c r="AU3193" s="74" t="str">
        <f t="shared" si="1784"/>
        <v>00635U</v>
      </c>
      <c r="AV3193" s="20">
        <f t="shared" si="1767"/>
        <v>0</v>
      </c>
      <c r="AW3193" s="74" t="str">
        <f t="shared" si="1785"/>
        <v>00635U</v>
      </c>
      <c r="AX3193" s="20">
        <f t="shared" si="1786"/>
        <v>0</v>
      </c>
      <c r="AY3193" s="20">
        <f t="shared" si="1768"/>
        <v>1</v>
      </c>
      <c r="AZ3193" s="116">
        <v>41676</v>
      </c>
      <c r="BA3193" s="116"/>
      <c r="BB3193" s="20"/>
      <c r="BC3193" s="20"/>
      <c r="BD3193" s="76"/>
      <c r="BE3193" s="77"/>
      <c r="BF3193" s="77"/>
    </row>
    <row r="3194" spans="1:58" s="23" customFormat="1" ht="15.75" customHeight="1" x14ac:dyDescent="0.4">
      <c r="A3194" s="116">
        <v>41674</v>
      </c>
      <c r="B3194" s="112">
        <v>18.649999999999999</v>
      </c>
      <c r="C3194" s="112">
        <v>18.350000000000001</v>
      </c>
      <c r="D3194" s="112">
        <v>18.45</v>
      </c>
      <c r="E3194" s="112">
        <v>18.600000000000001</v>
      </c>
      <c r="F3194" s="112">
        <v>18.8</v>
      </c>
      <c r="G3194" s="112">
        <v>19.100000000000001</v>
      </c>
      <c r="H3194" s="113">
        <v>19.3</v>
      </c>
      <c r="I3194" s="90">
        <f t="shared" si="1787"/>
        <v>18.492105263157896</v>
      </c>
      <c r="J3194" s="90">
        <f t="shared" si="1788"/>
        <v>18.402631578947368</v>
      </c>
      <c r="K3194" s="114">
        <v>9</v>
      </c>
      <c r="L3194" s="115">
        <v>5.2631578947368418E-2</v>
      </c>
      <c r="M3194" s="90">
        <v>20.37</v>
      </c>
      <c r="N3194" s="90">
        <v>19.11</v>
      </c>
      <c r="O3194" s="90">
        <v>19.079999999999998</v>
      </c>
      <c r="P3194" s="90">
        <v>19.53</v>
      </c>
      <c r="Q3194" s="90">
        <v>20.329999999999998</v>
      </c>
      <c r="R3194" s="63">
        <f t="shared" si="1776"/>
        <v>-0.87000000000000455</v>
      </c>
      <c r="S3194" s="64">
        <f t="shared" si="1775"/>
        <v>-0.10867537313432844</v>
      </c>
      <c r="T3194" s="65">
        <f t="shared" si="1771"/>
        <v>1.0659340659340659</v>
      </c>
      <c r="U3194" s="65">
        <f t="shared" si="1771"/>
        <v>1.0015723270440253</v>
      </c>
      <c r="V3194" s="65">
        <f t="shared" si="1777"/>
        <v>0.97849462365591389</v>
      </c>
      <c r="W3194" s="65">
        <f t="shared" si="1778"/>
        <v>0.93999016232169208</v>
      </c>
      <c r="X3194" s="61">
        <f t="shared" si="1766"/>
        <v>-1.6085790884718346E-2</v>
      </c>
      <c r="Y3194" s="66">
        <f t="shared" si="1779"/>
        <v>3.7634408602150497E-2</v>
      </c>
      <c r="Z3194" s="61">
        <f t="shared" si="1780"/>
        <v>-4.8384801480006682E-3</v>
      </c>
      <c r="AA3194" s="67">
        <f t="shared" si="1781"/>
        <v>18.492105263157896</v>
      </c>
      <c r="AB3194" s="68">
        <f t="shared" si="1782"/>
        <v>-2.407116692830983E-2</v>
      </c>
      <c r="AC3194" s="69">
        <f t="shared" si="1783"/>
        <v>-3.2333581205761568E-2</v>
      </c>
      <c r="AD3194" s="70">
        <f>_xlfn.PERCENTILE.EXC(AC3194:$AC$5675,0.5)</f>
        <v>7.3731719400247947E-2</v>
      </c>
      <c r="AE3194" s="70">
        <f>_xlfn.PERCENTILE.EXC($AC3194:AC$5675,0.35)</f>
        <v>4.0722712176140201E-2</v>
      </c>
      <c r="AF3194" s="71">
        <f t="shared" si="1772"/>
        <v>5.271367834628355E-2</v>
      </c>
      <c r="AG3194" s="70">
        <f t="shared" si="1773"/>
        <v>-0.18079093388790943</v>
      </c>
      <c r="AH3194" s="70">
        <f t="shared" si="1774"/>
        <v>-0.22707014647722412</v>
      </c>
      <c r="AI3194" s="61" t="str">
        <f t="shared" si="1769"/>
        <v>Safety</v>
      </c>
      <c r="AJ3194" s="68" t="str">
        <f t="shared" si="1770"/>
        <v>Safety</v>
      </c>
      <c r="AK3194" s="72"/>
      <c r="AL3194" s="73"/>
      <c r="AM3194" s="72"/>
      <c r="AN3194" s="73"/>
      <c r="AO3194" s="74"/>
      <c r="AP3194" s="20"/>
      <c r="AQ3194" s="74"/>
      <c r="AR3194" s="20"/>
      <c r="AS3194" s="74"/>
      <c r="AT3194" s="20"/>
      <c r="AU3194" s="74" t="str">
        <f t="shared" si="1784"/>
        <v>00635U</v>
      </c>
      <c r="AV3194" s="20">
        <f t="shared" si="1767"/>
        <v>0</v>
      </c>
      <c r="AW3194" s="74" t="str">
        <f t="shared" si="1785"/>
        <v>00635U</v>
      </c>
      <c r="AX3194" s="20">
        <f t="shared" si="1786"/>
        <v>0</v>
      </c>
      <c r="AY3194" s="20">
        <f t="shared" si="1768"/>
        <v>1</v>
      </c>
      <c r="AZ3194" s="116">
        <v>41675</v>
      </c>
      <c r="BA3194" s="116"/>
      <c r="BB3194" s="20"/>
      <c r="BC3194" s="20"/>
      <c r="BD3194" s="76"/>
      <c r="BE3194" s="77"/>
      <c r="BF3194" s="77"/>
    </row>
    <row r="3195" spans="1:58" s="23" customFormat="1" ht="15.75" customHeight="1" x14ac:dyDescent="0.4">
      <c r="A3195" s="116">
        <v>41673</v>
      </c>
      <c r="B3195" s="112">
        <v>19.2</v>
      </c>
      <c r="C3195" s="112">
        <v>18.600000000000001</v>
      </c>
      <c r="D3195" s="112">
        <v>18.45</v>
      </c>
      <c r="E3195" s="112">
        <v>18.55</v>
      </c>
      <c r="F3195" s="112">
        <v>18.7</v>
      </c>
      <c r="G3195" s="112">
        <v>18.95</v>
      </c>
      <c r="H3195" s="113">
        <v>19.149999999999999</v>
      </c>
      <c r="I3195" s="90">
        <f t="shared" si="1787"/>
        <v>18.91578947368421</v>
      </c>
      <c r="J3195" s="90">
        <f t="shared" si="1788"/>
        <v>18.528947368421054</v>
      </c>
      <c r="K3195" s="114">
        <v>10</v>
      </c>
      <c r="L3195" s="115">
        <v>5.2631578947368418E-2</v>
      </c>
      <c r="M3195" s="90">
        <v>23.95</v>
      </c>
      <c r="N3195" s="90">
        <v>21.44</v>
      </c>
      <c r="O3195" s="90">
        <v>20.14</v>
      </c>
      <c r="P3195" s="90">
        <v>20.14</v>
      </c>
      <c r="Q3195" s="90">
        <v>20.71</v>
      </c>
      <c r="R3195" s="63">
        <f t="shared" si="1776"/>
        <v>-5.1099999999999994</v>
      </c>
      <c r="S3195" s="64">
        <f t="shared" si="1775"/>
        <v>0.16458446496469317</v>
      </c>
      <c r="T3195" s="65">
        <f t="shared" si="1771"/>
        <v>1.117070895522388</v>
      </c>
      <c r="U3195" s="65">
        <f t="shared" si="1771"/>
        <v>1.0645481628599802</v>
      </c>
      <c r="V3195" s="65">
        <f t="shared" si="1777"/>
        <v>1.0645481628599802</v>
      </c>
      <c r="W3195" s="65">
        <f t="shared" si="1778"/>
        <v>1.0352486721390632</v>
      </c>
      <c r="X3195" s="61">
        <f t="shared" ref="X3195:X3258" si="1789">(C3195-B3195)/B3195</f>
        <v>-3.1249999999999889E-2</v>
      </c>
      <c r="Y3195" s="66">
        <f t="shared" si="1779"/>
        <v>3.2345013477088833E-2</v>
      </c>
      <c r="Z3195" s="61">
        <f t="shared" si="1780"/>
        <v>-2.0450751252086716E-2</v>
      </c>
      <c r="AA3195" s="67">
        <f t="shared" si="1781"/>
        <v>18.915789473684214</v>
      </c>
      <c r="AB3195" s="68">
        <f t="shared" si="1782"/>
        <v>-0.1044776119402986</v>
      </c>
      <c r="AC3195" s="69">
        <f t="shared" si="1783"/>
        <v>-0.11773369992144531</v>
      </c>
      <c r="AD3195" s="70">
        <f>_xlfn.PERCENTILE.EXC(AC3195:$AC$5675,0.5)</f>
        <v>7.3742275310024558E-2</v>
      </c>
      <c r="AE3195" s="70">
        <f>_xlfn.PERCENTILE.EXC($AC3195:AC$5675,0.35)</f>
        <v>4.07270356217675E-2</v>
      </c>
      <c r="AF3195" s="71">
        <f t="shared" si="1772"/>
        <v>5.271367834628355E-2</v>
      </c>
      <c r="AG3195" s="70">
        <f t="shared" si="1773"/>
        <v>-0.18079093388790943</v>
      </c>
      <c r="AH3195" s="70">
        <f t="shared" si="1774"/>
        <v>-0.22707014647722412</v>
      </c>
      <c r="AI3195" s="61" t="str">
        <f t="shared" si="1769"/>
        <v>Safety</v>
      </c>
      <c r="AJ3195" s="68" t="str">
        <f t="shared" si="1770"/>
        <v>Safety</v>
      </c>
      <c r="AK3195" s="72"/>
      <c r="AL3195" s="73"/>
      <c r="AM3195" s="72"/>
      <c r="AN3195" s="73"/>
      <c r="AO3195" s="74"/>
      <c r="AP3195" s="20"/>
      <c r="AQ3195" s="74"/>
      <c r="AR3195" s="20"/>
      <c r="AS3195" s="74"/>
      <c r="AT3195" s="20"/>
      <c r="AU3195" s="74" t="str">
        <f t="shared" si="1784"/>
        <v>00635U</v>
      </c>
      <c r="AV3195" s="20">
        <f t="shared" si="1767"/>
        <v>0</v>
      </c>
      <c r="AW3195" s="74" t="str">
        <f t="shared" si="1785"/>
        <v>00635U</v>
      </c>
      <c r="AX3195" s="20">
        <f t="shared" si="1786"/>
        <v>0</v>
      </c>
      <c r="AY3195" s="20">
        <f t="shared" si="1768"/>
        <v>1</v>
      </c>
      <c r="AZ3195" s="116">
        <v>41674</v>
      </c>
      <c r="BA3195" s="116"/>
      <c r="BB3195" s="20"/>
      <c r="BC3195" s="20"/>
      <c r="BD3195" s="76"/>
      <c r="BE3195" s="77"/>
      <c r="BF3195" s="77"/>
    </row>
    <row r="3196" spans="1:58" s="23" customFormat="1" ht="15.75" customHeight="1" x14ac:dyDescent="0.4">
      <c r="A3196" s="116">
        <v>41670</v>
      </c>
      <c r="B3196" s="112">
        <v>17.600000000000001</v>
      </c>
      <c r="C3196" s="112">
        <v>17.350000000000001</v>
      </c>
      <c r="D3196" s="112">
        <v>17.399999999999999</v>
      </c>
      <c r="E3196" s="112">
        <v>17.649999999999999</v>
      </c>
      <c r="F3196" s="112">
        <v>17.850000000000001</v>
      </c>
      <c r="G3196" s="112">
        <v>18.2</v>
      </c>
      <c r="H3196" s="113">
        <v>18.5</v>
      </c>
      <c r="I3196" s="90">
        <f t="shared" si="1787"/>
        <v>17.494736842105265</v>
      </c>
      <c r="J3196" s="90">
        <f t="shared" si="1788"/>
        <v>17.371052631578948</v>
      </c>
      <c r="K3196" s="114">
        <v>11</v>
      </c>
      <c r="L3196" s="115">
        <v>5.2631578947368418E-2</v>
      </c>
      <c r="M3196" s="90">
        <v>19.32</v>
      </c>
      <c r="N3196" s="90">
        <v>18.41</v>
      </c>
      <c r="O3196" s="90">
        <v>18.09</v>
      </c>
      <c r="P3196" s="90">
        <v>18.63</v>
      </c>
      <c r="Q3196" s="90">
        <v>19.43</v>
      </c>
      <c r="R3196" s="63">
        <f t="shared" si="1776"/>
        <v>-1.0100000000000051</v>
      </c>
      <c r="S3196" s="64">
        <f t="shared" si="1775"/>
        <v>6.4777327935222728E-2</v>
      </c>
      <c r="T3196" s="65">
        <f t="shared" si="1771"/>
        <v>1.0494296577946769</v>
      </c>
      <c r="U3196" s="65">
        <f t="shared" si="1771"/>
        <v>1.0176893311221669</v>
      </c>
      <c r="V3196" s="65">
        <f t="shared" si="1777"/>
        <v>0.98819108964036506</v>
      </c>
      <c r="W3196" s="65">
        <f t="shared" si="1778"/>
        <v>0.94750386001029341</v>
      </c>
      <c r="X3196" s="61">
        <f t="shared" si="1789"/>
        <v>-1.4204545454545454E-2</v>
      </c>
      <c r="Y3196" s="66">
        <f t="shared" si="1779"/>
        <v>4.8158640226628982E-2</v>
      </c>
      <c r="Z3196" s="61">
        <f t="shared" si="1780"/>
        <v>-7.0697954271962274E-3</v>
      </c>
      <c r="AA3196" s="67">
        <f t="shared" si="1781"/>
        <v>17.494736842105265</v>
      </c>
      <c r="AB3196" s="68">
        <f t="shared" si="1782"/>
        <v>-4.3997827267789176E-2</v>
      </c>
      <c r="AC3196" s="69">
        <f t="shared" si="1783"/>
        <v>-4.9715543611881317E-2</v>
      </c>
      <c r="AD3196" s="70">
        <f>_xlfn.PERCENTILE.EXC(AC3196:$AC$5675,0.5)</f>
        <v>7.3845147556002383E-2</v>
      </c>
      <c r="AE3196" s="70">
        <f>_xlfn.PERCENTILE.EXC($AC3196:AC$5675,0.35)</f>
        <v>4.0742455319731544E-2</v>
      </c>
      <c r="AF3196" s="71">
        <f t="shared" si="1772"/>
        <v>5.271367834628355E-2</v>
      </c>
      <c r="AG3196" s="70">
        <f t="shared" si="1773"/>
        <v>-0.18079093388790943</v>
      </c>
      <c r="AH3196" s="70">
        <f t="shared" si="1774"/>
        <v>-0.22707014647722412</v>
      </c>
      <c r="AI3196" s="61" t="str">
        <f t="shared" si="1769"/>
        <v>Safety</v>
      </c>
      <c r="AJ3196" s="68" t="str">
        <f t="shared" si="1770"/>
        <v>Safety</v>
      </c>
      <c r="AK3196" s="72"/>
      <c r="AL3196" s="73"/>
      <c r="AM3196" s="72"/>
      <c r="AN3196" s="73"/>
      <c r="AO3196" s="74"/>
      <c r="AP3196" s="20"/>
      <c r="AQ3196" s="74"/>
      <c r="AR3196" s="20"/>
      <c r="AS3196" s="74"/>
      <c r="AT3196" s="20"/>
      <c r="AU3196" s="74" t="str">
        <f t="shared" si="1784"/>
        <v>00635U</v>
      </c>
      <c r="AV3196" s="20">
        <f t="shared" si="1767"/>
        <v>0</v>
      </c>
      <c r="AW3196" s="74" t="str">
        <f t="shared" si="1785"/>
        <v>00635U</v>
      </c>
      <c r="AX3196" s="20">
        <f t="shared" si="1786"/>
        <v>0</v>
      </c>
      <c r="AY3196" s="20">
        <f t="shared" si="1768"/>
        <v>1</v>
      </c>
      <c r="AZ3196" s="116">
        <v>41673</v>
      </c>
      <c r="BA3196" s="116"/>
      <c r="BB3196" s="20"/>
      <c r="BC3196" s="20"/>
      <c r="BD3196" s="76"/>
      <c r="BE3196" s="77"/>
      <c r="BF3196" s="77"/>
    </row>
    <row r="3197" spans="1:58" s="23" customFormat="1" ht="15.75" customHeight="1" x14ac:dyDescent="0.4">
      <c r="A3197" s="116">
        <v>41669</v>
      </c>
      <c r="B3197" s="112">
        <v>16.649999999999999</v>
      </c>
      <c r="C3197" s="112">
        <v>16.600000000000001</v>
      </c>
      <c r="D3197" s="112">
        <v>16.899999999999999</v>
      </c>
      <c r="E3197" s="112">
        <v>17.350000000000001</v>
      </c>
      <c r="F3197" s="112">
        <v>17.7</v>
      </c>
      <c r="G3197" s="112">
        <v>18.100000000000001</v>
      </c>
      <c r="H3197" s="113">
        <v>18.45</v>
      </c>
      <c r="I3197" s="90">
        <f t="shared" si="1787"/>
        <v>16.631578947368421</v>
      </c>
      <c r="J3197" s="90">
        <f t="shared" si="1788"/>
        <v>16.710526315789473</v>
      </c>
      <c r="K3197" s="114">
        <v>12</v>
      </c>
      <c r="L3197" s="115">
        <v>5.2631578947368418E-2</v>
      </c>
      <c r="M3197" s="90">
        <v>17.95</v>
      </c>
      <c r="N3197" s="90">
        <v>17.29</v>
      </c>
      <c r="O3197" s="90">
        <v>17.37</v>
      </c>
      <c r="P3197" s="90">
        <v>18.03</v>
      </c>
      <c r="Q3197" s="90">
        <v>19.09</v>
      </c>
      <c r="R3197" s="63">
        <f t="shared" si="1776"/>
        <v>0.1600000000000108</v>
      </c>
      <c r="S3197" s="64">
        <f t="shared" si="1775"/>
        <v>-3.4582132564842808E-3</v>
      </c>
      <c r="T3197" s="65">
        <f t="shared" si="1771"/>
        <v>1.0381723539618277</v>
      </c>
      <c r="U3197" s="65">
        <f t="shared" si="1771"/>
        <v>0.9953943580886585</v>
      </c>
      <c r="V3197" s="65">
        <f t="shared" si="1777"/>
        <v>0.958957293399889</v>
      </c>
      <c r="W3197" s="65">
        <f t="shared" si="1778"/>
        <v>0.90570979570455734</v>
      </c>
      <c r="X3197" s="61">
        <f t="shared" si="1789"/>
        <v>-3.0030030030028325E-3</v>
      </c>
      <c r="Y3197" s="66">
        <f t="shared" si="1779"/>
        <v>6.3400576368875958E-2</v>
      </c>
      <c r="Z3197" s="61">
        <f t="shared" si="1780"/>
        <v>4.7468354430378959E-3</v>
      </c>
      <c r="AA3197" s="67">
        <f t="shared" si="1781"/>
        <v>16.631578947368421</v>
      </c>
      <c r="AB3197" s="68">
        <f t="shared" si="1782"/>
        <v>-3.7015615962984416E-2</v>
      </c>
      <c r="AC3197" s="69">
        <f t="shared" si="1783"/>
        <v>-3.8081032540866276E-2</v>
      </c>
      <c r="AD3197" s="70">
        <f>_xlfn.PERCENTILE.EXC(AC3197:$AC$5675,0.5)</f>
        <v>7.3948019801980222E-2</v>
      </c>
      <c r="AE3197" s="70">
        <f>_xlfn.PERCENTILE.EXC($AC3197:AC$5675,0.35)</f>
        <v>4.0767386091127081E-2</v>
      </c>
      <c r="AF3197" s="71">
        <f t="shared" si="1772"/>
        <v>5.271367834628355E-2</v>
      </c>
      <c r="AG3197" s="70">
        <f t="shared" si="1773"/>
        <v>-0.18079093388790943</v>
      </c>
      <c r="AH3197" s="70">
        <f t="shared" si="1774"/>
        <v>-0.22707014647722412</v>
      </c>
      <c r="AI3197" s="61" t="str">
        <f t="shared" si="1769"/>
        <v>Safety</v>
      </c>
      <c r="AJ3197" s="68" t="str">
        <f t="shared" si="1770"/>
        <v>Safety</v>
      </c>
      <c r="AK3197" s="72"/>
      <c r="AL3197" s="73"/>
      <c r="AM3197" s="72"/>
      <c r="AN3197" s="73"/>
      <c r="AO3197" s="74"/>
      <c r="AP3197" s="20"/>
      <c r="AQ3197" s="74"/>
      <c r="AR3197" s="20"/>
      <c r="AS3197" s="74"/>
      <c r="AT3197" s="20"/>
      <c r="AU3197" s="74" t="str">
        <f t="shared" si="1784"/>
        <v>00635U</v>
      </c>
      <c r="AV3197" s="20">
        <f t="shared" si="1767"/>
        <v>0</v>
      </c>
      <c r="AW3197" s="74" t="str">
        <f t="shared" si="1785"/>
        <v>00635U</v>
      </c>
      <c r="AX3197" s="20">
        <f t="shared" si="1786"/>
        <v>0</v>
      </c>
      <c r="AY3197" s="20">
        <f t="shared" si="1768"/>
        <v>1</v>
      </c>
      <c r="AZ3197" s="116">
        <v>41670</v>
      </c>
      <c r="BA3197" s="116"/>
      <c r="BB3197" s="20"/>
      <c r="BC3197" s="20"/>
      <c r="BD3197" s="76"/>
      <c r="BE3197" s="77"/>
      <c r="BF3197" s="77"/>
    </row>
    <row r="3198" spans="1:58" s="23" customFormat="1" ht="15.75" customHeight="1" x14ac:dyDescent="0.4">
      <c r="A3198" s="116">
        <v>41668</v>
      </c>
      <c r="B3198" s="112">
        <v>16.399999999999999</v>
      </c>
      <c r="C3198" s="112">
        <v>16.45</v>
      </c>
      <c r="D3198" s="112">
        <v>16.8</v>
      </c>
      <c r="E3198" s="112">
        <v>17.149999999999999</v>
      </c>
      <c r="F3198" s="112">
        <v>17.5</v>
      </c>
      <c r="G3198" s="112">
        <v>17.899999999999999</v>
      </c>
      <c r="H3198" s="113">
        <v>18.25</v>
      </c>
      <c r="I3198" s="90">
        <f t="shared" si="1787"/>
        <v>16.41578947368421</v>
      </c>
      <c r="J3198" s="90">
        <f t="shared" si="1788"/>
        <v>16.560526315789474</v>
      </c>
      <c r="K3198" s="114">
        <v>13</v>
      </c>
      <c r="L3198" s="115">
        <v>5.2631578947368418E-2</v>
      </c>
      <c r="M3198" s="90">
        <v>19.399999999999999</v>
      </c>
      <c r="N3198" s="90">
        <v>17.350000000000001</v>
      </c>
      <c r="O3198" s="90">
        <v>17.239999999999998</v>
      </c>
      <c r="P3198" s="90">
        <v>18</v>
      </c>
      <c r="Q3198" s="90">
        <v>19.12</v>
      </c>
      <c r="R3198" s="63">
        <f t="shared" si="1776"/>
        <v>-1.5100000000000051</v>
      </c>
      <c r="S3198" s="64">
        <f t="shared" si="1775"/>
        <v>9.8101265822784847E-2</v>
      </c>
      <c r="T3198" s="65">
        <f t="shared" si="1771"/>
        <v>1.1181556195965416</v>
      </c>
      <c r="U3198" s="65">
        <f t="shared" si="1771"/>
        <v>1.0063805104408354</v>
      </c>
      <c r="V3198" s="65">
        <f t="shared" si="1777"/>
        <v>0.96388888888888902</v>
      </c>
      <c r="W3198" s="65">
        <f t="shared" si="1778"/>
        <v>0.90742677824267781</v>
      </c>
      <c r="X3198" s="61">
        <f t="shared" si="1789"/>
        <v>3.0487804878049215E-3</v>
      </c>
      <c r="Y3198" s="66">
        <f t="shared" si="1779"/>
        <v>6.4139941690962182E-2</v>
      </c>
      <c r="Z3198" s="61">
        <f t="shared" si="1780"/>
        <v>8.8169285027252676E-3</v>
      </c>
      <c r="AA3198" s="67">
        <f t="shared" si="1781"/>
        <v>16.415789473684207</v>
      </c>
      <c r="AB3198" s="68">
        <f t="shared" si="1782"/>
        <v>-5.4755043227665869E-2</v>
      </c>
      <c r="AC3198" s="69">
        <f t="shared" si="1783"/>
        <v>-5.3844987107538593E-2</v>
      </c>
      <c r="AD3198" s="70">
        <f>_xlfn.PERCENTILE.EXC(AC3198:$AC$5675,0.5)</f>
        <v>7.3972404764553468E-2</v>
      </c>
      <c r="AE3198" s="70">
        <f>_xlfn.PERCENTILE.EXC($AC3198:AC$5675,0.35)</f>
        <v>4.083939978062387E-2</v>
      </c>
      <c r="AF3198" s="71">
        <f t="shared" si="1772"/>
        <v>5.271367834628355E-2</v>
      </c>
      <c r="AG3198" s="70">
        <f t="shared" si="1773"/>
        <v>-0.18079093388790943</v>
      </c>
      <c r="AH3198" s="70">
        <f t="shared" si="1774"/>
        <v>-0.22707014647722412</v>
      </c>
      <c r="AI3198" s="61" t="str">
        <f t="shared" si="1769"/>
        <v>Safety</v>
      </c>
      <c r="AJ3198" s="68" t="str">
        <f t="shared" si="1770"/>
        <v>Safety</v>
      </c>
      <c r="AK3198" s="72"/>
      <c r="AL3198" s="73"/>
      <c r="AM3198" s="72"/>
      <c r="AN3198" s="73"/>
      <c r="AO3198" s="74"/>
      <c r="AP3198" s="20"/>
      <c r="AQ3198" s="74"/>
      <c r="AR3198" s="20"/>
      <c r="AS3198" s="74"/>
      <c r="AT3198" s="20"/>
      <c r="AU3198" s="74" t="str">
        <f t="shared" si="1784"/>
        <v>00635U</v>
      </c>
      <c r="AV3198" s="20">
        <f t="shared" si="1767"/>
        <v>0</v>
      </c>
      <c r="AW3198" s="74" t="str">
        <f t="shared" si="1785"/>
        <v>00635U</v>
      </c>
      <c r="AX3198" s="20">
        <f t="shared" si="1786"/>
        <v>0</v>
      </c>
      <c r="AY3198" s="20">
        <f t="shared" si="1768"/>
        <v>1</v>
      </c>
      <c r="AZ3198" s="116">
        <v>41669</v>
      </c>
      <c r="BA3198" s="116"/>
      <c r="BB3198" s="20"/>
      <c r="BC3198" s="20"/>
      <c r="BD3198" s="76"/>
      <c r="BE3198" s="77"/>
      <c r="BF3198" s="77"/>
    </row>
    <row r="3199" spans="1:58" s="23" customFormat="1" ht="15.75" customHeight="1" x14ac:dyDescent="0.4">
      <c r="A3199" s="116">
        <v>41667</v>
      </c>
      <c r="B3199" s="112">
        <v>15.2</v>
      </c>
      <c r="C3199" s="112">
        <v>15.55</v>
      </c>
      <c r="D3199" s="112">
        <v>16.100000000000001</v>
      </c>
      <c r="E3199" s="112">
        <v>16.600000000000001</v>
      </c>
      <c r="F3199" s="112">
        <v>17.100000000000001</v>
      </c>
      <c r="G3199" s="112">
        <v>17.649999999999999</v>
      </c>
      <c r="H3199" s="113">
        <v>18.05</v>
      </c>
      <c r="I3199" s="90">
        <f t="shared" si="1787"/>
        <v>15.292105263157895</v>
      </c>
      <c r="J3199" s="90">
        <f t="shared" si="1788"/>
        <v>15.694736842105264</v>
      </c>
      <c r="K3199" s="114">
        <v>14</v>
      </c>
      <c r="L3199" s="115">
        <v>5.2631578947368418E-2</v>
      </c>
      <c r="M3199" s="90">
        <v>17.29</v>
      </c>
      <c r="N3199" s="90">
        <v>15.8</v>
      </c>
      <c r="O3199" s="90">
        <v>16.2</v>
      </c>
      <c r="P3199" s="90">
        <v>17.28</v>
      </c>
      <c r="Q3199" s="90">
        <v>18.739999999999998</v>
      </c>
      <c r="R3199" s="63">
        <f t="shared" si="1776"/>
        <v>0.39000000000000057</v>
      </c>
      <c r="S3199" s="64">
        <f t="shared" si="1775"/>
        <v>-9.29965556831229E-2</v>
      </c>
      <c r="T3199" s="65">
        <f t="shared" si="1771"/>
        <v>1.0943037974683543</v>
      </c>
      <c r="U3199" s="65">
        <f t="shared" si="1771"/>
        <v>0.97530864197530875</v>
      </c>
      <c r="V3199" s="65">
        <f t="shared" si="1777"/>
        <v>0.91435185185185186</v>
      </c>
      <c r="W3199" s="65">
        <f t="shared" si="1778"/>
        <v>0.84311632870864472</v>
      </c>
      <c r="X3199" s="61">
        <f t="shared" si="1789"/>
        <v>2.302631578947378E-2</v>
      </c>
      <c r="Y3199" s="66">
        <f t="shared" si="1779"/>
        <v>8.7349397590361394E-2</v>
      </c>
      <c r="Z3199" s="61">
        <f t="shared" si="1780"/>
        <v>2.6329375322663988E-2</v>
      </c>
      <c r="AA3199" s="67">
        <f t="shared" si="1781"/>
        <v>15.292105263157895</v>
      </c>
      <c r="AB3199" s="68">
        <f t="shared" si="1782"/>
        <v>-3.7974683544303889E-2</v>
      </c>
      <c r="AC3199" s="69">
        <f t="shared" si="1783"/>
        <v>-3.2145236508994042E-2</v>
      </c>
      <c r="AD3199" s="70">
        <f>_xlfn.PERCENTILE.EXC(AC3199:$AC$5675,0.5)</f>
        <v>7.3996789727126699E-2</v>
      </c>
      <c r="AE3199" s="70">
        <f>_xlfn.PERCENTILE.EXC($AC3199:AC$5675,0.35)</f>
        <v>4.0946101766982677E-2</v>
      </c>
      <c r="AF3199" s="71">
        <f t="shared" si="1772"/>
        <v>5.271367834628355E-2</v>
      </c>
      <c r="AG3199" s="70">
        <f t="shared" si="1773"/>
        <v>-0.18079093388790943</v>
      </c>
      <c r="AH3199" s="70">
        <f t="shared" si="1774"/>
        <v>-0.22707014647722412</v>
      </c>
      <c r="AI3199" s="61" t="str">
        <f t="shared" si="1769"/>
        <v>Safety</v>
      </c>
      <c r="AJ3199" s="68" t="str">
        <f t="shared" si="1770"/>
        <v>Safety</v>
      </c>
      <c r="AK3199" s="72"/>
      <c r="AL3199" s="73"/>
      <c r="AM3199" s="72"/>
      <c r="AN3199" s="73"/>
      <c r="AO3199" s="74"/>
      <c r="AP3199" s="20"/>
      <c r="AQ3199" s="74"/>
      <c r="AR3199" s="20"/>
      <c r="AS3199" s="74"/>
      <c r="AT3199" s="20"/>
      <c r="AU3199" s="74" t="str">
        <f t="shared" si="1784"/>
        <v>00635U</v>
      </c>
      <c r="AV3199" s="20">
        <f t="shared" si="1767"/>
        <v>0</v>
      </c>
      <c r="AW3199" s="74" t="str">
        <f t="shared" si="1785"/>
        <v>00635U</v>
      </c>
      <c r="AX3199" s="20">
        <f t="shared" si="1786"/>
        <v>0</v>
      </c>
      <c r="AY3199" s="20">
        <f t="shared" si="1768"/>
        <v>1</v>
      </c>
      <c r="AZ3199" s="116">
        <v>41668</v>
      </c>
      <c r="BA3199" s="116"/>
      <c r="BB3199" s="20"/>
      <c r="BC3199" s="20"/>
      <c r="BD3199" s="76"/>
      <c r="BE3199" s="77"/>
      <c r="BF3199" s="77"/>
    </row>
    <row r="3200" spans="1:58" s="23" customFormat="1" ht="15.75" customHeight="1" x14ac:dyDescent="0.4">
      <c r="A3200" s="116">
        <v>41666</v>
      </c>
      <c r="B3200" s="112">
        <v>16.100000000000001</v>
      </c>
      <c r="C3200" s="112">
        <v>16.25</v>
      </c>
      <c r="D3200" s="112">
        <v>16.649999999999999</v>
      </c>
      <c r="E3200" s="112">
        <v>17.100000000000001</v>
      </c>
      <c r="F3200" s="112">
        <v>17.600000000000001</v>
      </c>
      <c r="G3200" s="112">
        <v>18.100000000000001</v>
      </c>
      <c r="H3200" s="113">
        <v>18.45</v>
      </c>
      <c r="I3200" s="90">
        <f t="shared" si="1787"/>
        <v>16.131578947368421</v>
      </c>
      <c r="J3200" s="90">
        <f t="shared" si="1788"/>
        <v>16.33421052631579</v>
      </c>
      <c r="K3200" s="114">
        <v>15</v>
      </c>
      <c r="L3200" s="115">
        <v>5.2631578947368418E-2</v>
      </c>
      <c r="M3200" s="90">
        <v>19.04</v>
      </c>
      <c r="N3200" s="90">
        <v>17.420000000000002</v>
      </c>
      <c r="O3200" s="90">
        <v>17.13</v>
      </c>
      <c r="P3200" s="90">
        <v>18</v>
      </c>
      <c r="Q3200" s="90">
        <v>19.079999999999998</v>
      </c>
      <c r="R3200" s="63">
        <f t="shared" si="1776"/>
        <v>-1.3300000000000054</v>
      </c>
      <c r="S3200" s="64">
        <f t="shared" si="1775"/>
        <v>-3.9691289966923858E-2</v>
      </c>
      <c r="T3200" s="65">
        <f t="shared" si="1771"/>
        <v>1.0929965556831227</v>
      </c>
      <c r="U3200" s="65">
        <f t="shared" si="1771"/>
        <v>1.0169293636894339</v>
      </c>
      <c r="V3200" s="65">
        <f t="shared" si="1777"/>
        <v>0.96777777777777785</v>
      </c>
      <c r="W3200" s="65">
        <f t="shared" si="1778"/>
        <v>0.9129979035639415</v>
      </c>
      <c r="X3200" s="61">
        <f t="shared" si="1789"/>
        <v>9.3167701863353155E-3</v>
      </c>
      <c r="Y3200" s="66">
        <f t="shared" si="1779"/>
        <v>7.8947368421052502E-2</v>
      </c>
      <c r="Z3200" s="61">
        <f t="shared" si="1780"/>
        <v>1.2561174551386627E-2</v>
      </c>
      <c r="AA3200" s="67">
        <f t="shared" si="1781"/>
        <v>16.131578947368421</v>
      </c>
      <c r="AB3200" s="68">
        <f t="shared" si="1782"/>
        <v>-7.577497129735937E-2</v>
      </c>
      <c r="AC3200" s="69">
        <f t="shared" si="1783"/>
        <v>-7.3962172940963286E-2</v>
      </c>
      <c r="AD3200" s="70">
        <f>_xlfn.PERCENTILE.EXC(AC3200:$AC$5675,0.5)</f>
        <v>7.4188145377966599E-2</v>
      </c>
      <c r="AE3200" s="70">
        <f>_xlfn.PERCENTILE.EXC($AC3200:AC$5675,0.35)</f>
        <v>4.1093273433013847E-2</v>
      </c>
      <c r="AF3200" s="71">
        <f t="shared" si="1772"/>
        <v>5.271367834628355E-2</v>
      </c>
      <c r="AG3200" s="70">
        <f t="shared" si="1773"/>
        <v>-0.18079093388790943</v>
      </c>
      <c r="AH3200" s="70">
        <f t="shared" si="1774"/>
        <v>-0.22707014647722412</v>
      </c>
      <c r="AI3200" s="61" t="str">
        <f t="shared" si="1769"/>
        <v>Safety</v>
      </c>
      <c r="AJ3200" s="68" t="str">
        <f t="shared" si="1770"/>
        <v>Safety</v>
      </c>
      <c r="AK3200" s="72"/>
      <c r="AL3200" s="73"/>
      <c r="AM3200" s="72"/>
      <c r="AN3200" s="73"/>
      <c r="AO3200" s="74"/>
      <c r="AP3200" s="20"/>
      <c r="AQ3200" s="74"/>
      <c r="AR3200" s="20"/>
      <c r="AS3200" s="74"/>
      <c r="AT3200" s="20"/>
      <c r="AU3200" s="74" t="str">
        <f t="shared" si="1784"/>
        <v>00635U</v>
      </c>
      <c r="AV3200" s="20">
        <f t="shared" si="1767"/>
        <v>0</v>
      </c>
      <c r="AW3200" s="74" t="str">
        <f t="shared" si="1785"/>
        <v>00635U</v>
      </c>
      <c r="AX3200" s="20">
        <f t="shared" si="1786"/>
        <v>0</v>
      </c>
      <c r="AY3200" s="20">
        <f t="shared" si="1768"/>
        <v>1</v>
      </c>
      <c r="AZ3200" s="116">
        <v>41667</v>
      </c>
      <c r="BA3200" s="116"/>
      <c r="BB3200" s="20"/>
      <c r="BC3200" s="20"/>
      <c r="BD3200" s="76"/>
      <c r="BE3200" s="77"/>
      <c r="BF3200" s="77"/>
    </row>
    <row r="3201" spans="1:58" s="23" customFormat="1" ht="15.75" customHeight="1" x14ac:dyDescent="0.4">
      <c r="A3201" s="116">
        <v>41663</v>
      </c>
      <c r="B3201" s="112">
        <v>16.2</v>
      </c>
      <c r="C3201" s="112">
        <v>16.2</v>
      </c>
      <c r="D3201" s="112">
        <v>16.75</v>
      </c>
      <c r="E3201" s="112">
        <v>17.25</v>
      </c>
      <c r="F3201" s="112">
        <v>17.7</v>
      </c>
      <c r="G3201" s="112">
        <v>18.2</v>
      </c>
      <c r="H3201" s="113">
        <v>18.600000000000001</v>
      </c>
      <c r="I3201" s="90">
        <f t="shared" si="1787"/>
        <v>16.2</v>
      </c>
      <c r="J3201" s="90">
        <f t="shared" si="1788"/>
        <v>16.286842105263158</v>
      </c>
      <c r="K3201" s="114">
        <v>16</v>
      </c>
      <c r="L3201" s="115">
        <v>5.2631578947368418E-2</v>
      </c>
      <c r="M3201" s="90">
        <v>20.84</v>
      </c>
      <c r="N3201" s="90">
        <v>18.14</v>
      </c>
      <c r="O3201" s="90">
        <v>17.399999999999999</v>
      </c>
      <c r="P3201" s="90">
        <v>18.18</v>
      </c>
      <c r="Q3201" s="90">
        <v>19.16</v>
      </c>
      <c r="R3201" s="63">
        <f t="shared" si="1776"/>
        <v>-3.4000000000000057</v>
      </c>
      <c r="S3201" s="64">
        <f t="shared" si="1775"/>
        <v>0.31735657225853314</v>
      </c>
      <c r="T3201" s="65">
        <f t="shared" si="1771"/>
        <v>1.1488423373759646</v>
      </c>
      <c r="U3201" s="65">
        <f t="shared" si="1771"/>
        <v>1.042528735632184</v>
      </c>
      <c r="V3201" s="65">
        <f t="shared" si="1777"/>
        <v>0.99779977997799785</v>
      </c>
      <c r="W3201" s="65">
        <f t="shared" si="1778"/>
        <v>0.94676409185803756</v>
      </c>
      <c r="X3201" s="61">
        <f t="shared" si="1789"/>
        <v>0</v>
      </c>
      <c r="Y3201" s="66">
        <f t="shared" si="1779"/>
        <v>7.8260869565217467E-2</v>
      </c>
      <c r="Z3201" s="61">
        <f t="shared" si="1780"/>
        <v>5.360623781676478E-3</v>
      </c>
      <c r="AA3201" s="67">
        <f t="shared" si="1781"/>
        <v>16.2</v>
      </c>
      <c r="AB3201" s="68">
        <f t="shared" si="1782"/>
        <v>-0.10694597574421176</v>
      </c>
      <c r="AC3201" s="69">
        <f t="shared" si="1783"/>
        <v>-0.10694597574421176</v>
      </c>
      <c r="AD3201" s="70">
        <f>_xlfn.PERCENTILE.EXC(AC3201:$AC$5675,0.5)</f>
        <v>7.4379501028806499E-2</v>
      </c>
      <c r="AE3201" s="70">
        <f>_xlfn.PERCENTILE.EXC($AC3201:AC$5675,0.35)</f>
        <v>4.1136640662052214E-2</v>
      </c>
      <c r="AF3201" s="71">
        <f t="shared" si="1772"/>
        <v>5.301391830173887E-2</v>
      </c>
      <c r="AG3201" s="70">
        <f t="shared" si="1773"/>
        <v>-0.18079093388790943</v>
      </c>
      <c r="AH3201" s="70">
        <f t="shared" si="1774"/>
        <v>-0.22707014647722412</v>
      </c>
      <c r="AI3201" s="61" t="str">
        <f t="shared" si="1769"/>
        <v>Safety</v>
      </c>
      <c r="AJ3201" s="68" t="str">
        <f t="shared" si="1770"/>
        <v>Safety</v>
      </c>
      <c r="AK3201" s="72"/>
      <c r="AL3201" s="73"/>
      <c r="AM3201" s="72"/>
      <c r="AN3201" s="73"/>
      <c r="AO3201" s="74"/>
      <c r="AP3201" s="20"/>
      <c r="AQ3201" s="74"/>
      <c r="AR3201" s="20"/>
      <c r="AS3201" s="74"/>
      <c r="AT3201" s="20"/>
      <c r="AU3201" s="74" t="str">
        <f t="shared" si="1784"/>
        <v>00635U</v>
      </c>
      <c r="AV3201" s="20">
        <f t="shared" si="1767"/>
        <v>0</v>
      </c>
      <c r="AW3201" s="74" t="str">
        <f t="shared" si="1785"/>
        <v>00635U</v>
      </c>
      <c r="AX3201" s="20">
        <f t="shared" si="1786"/>
        <v>0</v>
      </c>
      <c r="AY3201" s="20">
        <f t="shared" si="1768"/>
        <v>1</v>
      </c>
      <c r="AZ3201" s="116">
        <v>41666</v>
      </c>
      <c r="BA3201" s="116"/>
      <c r="BB3201" s="20"/>
      <c r="BC3201" s="20"/>
      <c r="BD3201" s="76"/>
      <c r="BE3201" s="77"/>
      <c r="BF3201" s="77"/>
    </row>
    <row r="3202" spans="1:58" s="23" customFormat="1" ht="15.75" customHeight="1" x14ac:dyDescent="0.4">
      <c r="A3202" s="116">
        <v>41662</v>
      </c>
      <c r="B3202" s="112">
        <v>14.2</v>
      </c>
      <c r="C3202" s="112">
        <v>14.95</v>
      </c>
      <c r="D3202" s="112">
        <v>15.65</v>
      </c>
      <c r="E3202" s="112">
        <v>16.350000000000001</v>
      </c>
      <c r="F3202" s="112">
        <v>16.899999999999999</v>
      </c>
      <c r="G3202" s="112">
        <v>17.399999999999999</v>
      </c>
      <c r="H3202" s="113">
        <v>17.899999999999999</v>
      </c>
      <c r="I3202" s="90">
        <f t="shared" si="1787"/>
        <v>14.278947368421052</v>
      </c>
      <c r="J3202" s="90">
        <f t="shared" si="1788"/>
        <v>15.023684210526316</v>
      </c>
      <c r="K3202" s="114">
        <v>17</v>
      </c>
      <c r="L3202" s="115">
        <v>5.2631578947368418E-2</v>
      </c>
      <c r="M3202" s="90">
        <v>14.21</v>
      </c>
      <c r="N3202" s="90">
        <v>13.77</v>
      </c>
      <c r="O3202" s="90">
        <v>14.98</v>
      </c>
      <c r="P3202" s="90">
        <v>16.37</v>
      </c>
      <c r="Q3202" s="90">
        <v>18.11</v>
      </c>
      <c r="R3202" s="63">
        <f t="shared" si="1776"/>
        <v>3.370000000000001</v>
      </c>
      <c r="S3202" s="64">
        <f t="shared" si="1775"/>
        <v>7.2429906542056055E-2</v>
      </c>
      <c r="T3202" s="65">
        <f t="shared" si="1771"/>
        <v>1.0319535221496006</v>
      </c>
      <c r="U3202" s="65">
        <f t="shared" si="1771"/>
        <v>0.91922563417890513</v>
      </c>
      <c r="V3202" s="65">
        <f t="shared" si="1777"/>
        <v>0.84117287721441658</v>
      </c>
      <c r="W3202" s="65">
        <f t="shared" si="1778"/>
        <v>0.76035339591385975</v>
      </c>
      <c r="X3202" s="61">
        <f t="shared" si="1789"/>
        <v>5.281690140845071E-2</v>
      </c>
      <c r="Y3202" s="66">
        <f t="shared" si="1779"/>
        <v>9.480122324159003E-2</v>
      </c>
      <c r="Z3202" s="61">
        <f t="shared" si="1780"/>
        <v>5.2156284555842258E-2</v>
      </c>
      <c r="AA3202" s="67">
        <f t="shared" si="1781"/>
        <v>14.278947368421051</v>
      </c>
      <c r="AB3202" s="68">
        <f t="shared" si="1782"/>
        <v>3.1227305737109638E-2</v>
      </c>
      <c r="AC3202" s="69">
        <f t="shared" si="1783"/>
        <v>3.696059320414314E-2</v>
      </c>
      <c r="AD3202" s="70">
        <f>_xlfn.PERCENTILE.EXC(AC3202:$AC$5675,0.5)</f>
        <v>7.4431207772437336E-2</v>
      </c>
      <c r="AE3202" s="70">
        <f>_xlfn.PERCENTILE.EXC($AC3202:AC$5675,0.35)</f>
        <v>4.1181607777250225E-2</v>
      </c>
      <c r="AF3202" s="71">
        <f t="shared" si="1772"/>
        <v>5.3205191267168682E-2</v>
      </c>
      <c r="AG3202" s="70">
        <f t="shared" si="1773"/>
        <v>-0.18079093388790943</v>
      </c>
      <c r="AH3202" s="70">
        <f t="shared" si="1774"/>
        <v>-0.22707014647722412</v>
      </c>
      <c r="AI3202" s="61" t="str">
        <f t="shared" si="1769"/>
        <v>Safety</v>
      </c>
      <c r="AJ3202" s="68" t="str">
        <f t="shared" si="1770"/>
        <v>Safety</v>
      </c>
      <c r="AK3202" s="72"/>
      <c r="AL3202" s="73"/>
      <c r="AM3202" s="72"/>
      <c r="AN3202" s="73"/>
      <c r="AO3202" s="74"/>
      <c r="AP3202" s="20"/>
      <c r="AQ3202" s="74"/>
      <c r="AR3202" s="20"/>
      <c r="AS3202" s="74"/>
      <c r="AT3202" s="20"/>
      <c r="AU3202" s="74" t="str">
        <f t="shared" si="1784"/>
        <v>00635U</v>
      </c>
      <c r="AV3202" s="20">
        <f t="shared" si="1767"/>
        <v>0</v>
      </c>
      <c r="AW3202" s="74" t="str">
        <f t="shared" si="1785"/>
        <v>00635U</v>
      </c>
      <c r="AX3202" s="20">
        <f t="shared" si="1786"/>
        <v>0</v>
      </c>
      <c r="AY3202" s="20">
        <f t="shared" si="1768"/>
        <v>1</v>
      </c>
      <c r="AZ3202" s="116">
        <v>41663</v>
      </c>
      <c r="BA3202" s="116"/>
      <c r="BB3202" s="20"/>
      <c r="BC3202" s="20"/>
      <c r="BD3202" s="76"/>
      <c r="BE3202" s="77"/>
      <c r="BF3202" s="77"/>
    </row>
    <row r="3203" spans="1:58" s="23" customFormat="1" ht="15.75" customHeight="1" x14ac:dyDescent="0.4">
      <c r="A3203" s="116">
        <v>41661</v>
      </c>
      <c r="B3203" s="112">
        <v>13.85</v>
      </c>
      <c r="C3203" s="112">
        <v>14.8</v>
      </c>
      <c r="D3203" s="112">
        <v>15.55</v>
      </c>
      <c r="E3203" s="112">
        <v>16.25</v>
      </c>
      <c r="F3203" s="112">
        <v>16.75</v>
      </c>
      <c r="G3203" s="112">
        <v>17.25</v>
      </c>
      <c r="H3203" s="113">
        <v>17.7</v>
      </c>
      <c r="I3203" s="90">
        <f t="shared" si="1787"/>
        <v>13.9</v>
      </c>
      <c r="J3203" s="90">
        <f t="shared" si="1788"/>
        <v>14.839473684210526</v>
      </c>
      <c r="K3203" s="114">
        <v>18</v>
      </c>
      <c r="L3203" s="115">
        <v>5.2631578947368418E-2</v>
      </c>
      <c r="M3203" s="90">
        <v>12.3</v>
      </c>
      <c r="N3203" s="90">
        <v>12.84</v>
      </c>
      <c r="O3203" s="90">
        <v>14.47</v>
      </c>
      <c r="P3203" s="90">
        <v>16.14</v>
      </c>
      <c r="Q3203" s="90">
        <v>17.91</v>
      </c>
      <c r="R3203" s="63">
        <f t="shared" si="1776"/>
        <v>5.4699999999999989</v>
      </c>
      <c r="S3203" s="64">
        <f t="shared" si="1775"/>
        <v>-2.3310023310022816E-3</v>
      </c>
      <c r="T3203" s="65">
        <f t="shared" si="1771"/>
        <v>0.95794392523364491</v>
      </c>
      <c r="U3203" s="65">
        <f t="shared" si="1771"/>
        <v>0.88735314443676572</v>
      </c>
      <c r="V3203" s="65">
        <f t="shared" si="1777"/>
        <v>0.79553903345724908</v>
      </c>
      <c r="W3203" s="65">
        <f t="shared" si="1778"/>
        <v>0.71691792294807366</v>
      </c>
      <c r="X3203" s="61">
        <f t="shared" si="1789"/>
        <v>6.8592057761732925E-2</v>
      </c>
      <c r="Y3203" s="66">
        <f t="shared" si="1779"/>
        <v>8.9230769230769183E-2</v>
      </c>
      <c r="Z3203" s="61">
        <f t="shared" si="1780"/>
        <v>6.7588034835289634E-2</v>
      </c>
      <c r="AA3203" s="67">
        <f t="shared" si="1781"/>
        <v>13.9</v>
      </c>
      <c r="AB3203" s="68">
        <f t="shared" si="1782"/>
        <v>7.8660436137071632E-2</v>
      </c>
      <c r="AC3203" s="69">
        <f t="shared" si="1783"/>
        <v>8.2554517133956423E-2</v>
      </c>
      <c r="AD3203" s="70">
        <f>_xlfn.PERCENTILE.EXC(AC3203:$AC$5675,0.5)</f>
        <v>7.4482914516068185E-2</v>
      </c>
      <c r="AE3203" s="70">
        <f>_xlfn.PERCENTILE.EXC($AC3203:AC$5675,0.35)</f>
        <v>4.1242975301902726E-2</v>
      </c>
      <c r="AF3203" s="71">
        <f t="shared" si="1772"/>
        <v>5.3205191267168682E-2</v>
      </c>
      <c r="AG3203" s="70">
        <f t="shared" si="1773"/>
        <v>-0.18079093388790943</v>
      </c>
      <c r="AH3203" s="70">
        <f t="shared" si="1774"/>
        <v>-0.22707014647722412</v>
      </c>
      <c r="AI3203" s="61" t="str">
        <f t="shared" si="1769"/>
        <v>Short VOL</v>
      </c>
      <c r="AJ3203" s="68" t="str">
        <f t="shared" si="1770"/>
        <v>Short VOL</v>
      </c>
      <c r="AK3203" s="72"/>
      <c r="AL3203" s="73"/>
      <c r="AM3203" s="72"/>
      <c r="AN3203" s="73"/>
      <c r="AO3203" s="74"/>
      <c r="AP3203" s="20"/>
      <c r="AQ3203" s="74"/>
      <c r="AR3203" s="20"/>
      <c r="AS3203" s="74"/>
      <c r="AT3203" s="20"/>
      <c r="AU3203" s="74" t="str">
        <f t="shared" si="1784"/>
        <v>00631L</v>
      </c>
      <c r="AV3203" s="20">
        <f t="shared" ref="AV3203:AV3266" si="1790">IF(AU3203="00631L",1,0)</f>
        <v>1</v>
      </c>
      <c r="AW3203" s="74" t="str">
        <f t="shared" si="1785"/>
        <v>00631L</v>
      </c>
      <c r="AX3203" s="20">
        <f t="shared" si="1786"/>
        <v>1</v>
      </c>
      <c r="AY3203" s="20">
        <f t="shared" ref="AY3203:AY3266" si="1791">IF(AP3203=1,0,1)</f>
        <v>1</v>
      </c>
      <c r="AZ3203" s="116">
        <v>41662</v>
      </c>
      <c r="BA3203" s="116"/>
      <c r="BB3203" s="20"/>
      <c r="BC3203" s="20"/>
      <c r="BD3203" s="76"/>
      <c r="BE3203" s="77"/>
      <c r="BF3203" s="77"/>
    </row>
    <row r="3204" spans="1:58" s="23" customFormat="1" ht="15.75" customHeight="1" x14ac:dyDescent="0.4">
      <c r="A3204" s="116">
        <v>41660</v>
      </c>
      <c r="B3204" s="112">
        <v>13.25</v>
      </c>
      <c r="C3204" s="112">
        <v>14.1</v>
      </c>
      <c r="D3204" s="112">
        <v>15.1</v>
      </c>
      <c r="E3204" s="112">
        <v>15.95</v>
      </c>
      <c r="F3204" s="112">
        <v>16.600000000000001</v>
      </c>
      <c r="G3204" s="112">
        <v>17.100000000000001</v>
      </c>
      <c r="H3204" s="113">
        <v>17.649999999999999</v>
      </c>
      <c r="I3204" s="90">
        <f t="shared" si="1787"/>
        <v>14.1</v>
      </c>
      <c r="J3204" s="90">
        <f t="shared" si="1788"/>
        <v>15.1</v>
      </c>
      <c r="K3204" s="114">
        <v>0</v>
      </c>
      <c r="L3204" s="115">
        <v>4.5454545454545456E-2</v>
      </c>
      <c r="M3204" s="90">
        <v>12.46</v>
      </c>
      <c r="N3204" s="90">
        <v>12.87</v>
      </c>
      <c r="O3204" s="90">
        <v>14.62</v>
      </c>
      <c r="P3204" s="90">
        <v>16.22</v>
      </c>
      <c r="Q3204" s="90">
        <v>17.989999999999998</v>
      </c>
      <c r="R3204" s="63">
        <f t="shared" si="1776"/>
        <v>5.509999999999998</v>
      </c>
      <c r="S3204" s="64">
        <f t="shared" si="1775"/>
        <v>3.4565916398713807E-2</v>
      </c>
      <c r="T3204" s="65">
        <f t="shared" si="1771"/>
        <v>0.9681429681429683</v>
      </c>
      <c r="U3204" s="65">
        <f t="shared" si="1771"/>
        <v>0.88030095759233928</v>
      </c>
      <c r="V3204" s="65">
        <f t="shared" si="1777"/>
        <v>0.79346485819975343</v>
      </c>
      <c r="W3204" s="65">
        <f t="shared" si="1778"/>
        <v>0.71539744302390218</v>
      </c>
      <c r="X3204" s="61">
        <f t="shared" si="1789"/>
        <v>6.4150943396226387E-2</v>
      </c>
      <c r="Y3204" s="66">
        <f t="shared" si="1779"/>
        <v>0.10658307210031344</v>
      </c>
      <c r="Z3204" s="61">
        <f t="shared" si="1780"/>
        <v>7.0921985815602842E-2</v>
      </c>
      <c r="AA3204" s="67">
        <f t="shared" si="1781"/>
        <v>14.1</v>
      </c>
      <c r="AB3204" s="68">
        <f t="shared" si="1782"/>
        <v>2.952602952602959E-2</v>
      </c>
      <c r="AC3204" s="69">
        <f t="shared" si="1783"/>
        <v>9.557109557109561E-2</v>
      </c>
      <c r="AD3204" s="70">
        <f>_xlfn.PERCENTILE.EXC(AC3204:$AC$5675,0.5)</f>
        <v>7.4431207772437336E-2</v>
      </c>
      <c r="AE3204" s="70">
        <f>_xlfn.PERCENTILE.EXC($AC3204:AC$5675,0.35)</f>
        <v>4.1209931250166761E-2</v>
      </c>
      <c r="AF3204" s="71">
        <f t="shared" si="1772"/>
        <v>5.301391830173887E-2</v>
      </c>
      <c r="AG3204" s="70">
        <f t="shared" si="1773"/>
        <v>-0.18079093388790943</v>
      </c>
      <c r="AH3204" s="70">
        <f t="shared" si="1774"/>
        <v>-0.22707014647722412</v>
      </c>
      <c r="AI3204" s="61" t="str">
        <f t="shared" si="1769"/>
        <v>Short VOL</v>
      </c>
      <c r="AJ3204" s="68" t="str">
        <f t="shared" si="1770"/>
        <v>Short VOL</v>
      </c>
      <c r="AK3204" s="72"/>
      <c r="AL3204" s="73"/>
      <c r="AM3204" s="72"/>
      <c r="AN3204" s="73"/>
      <c r="AO3204" s="74"/>
      <c r="AP3204" s="20"/>
      <c r="AQ3204" s="74"/>
      <c r="AR3204" s="20"/>
      <c r="AS3204" s="74"/>
      <c r="AT3204" s="20"/>
      <c r="AU3204" s="74" t="str">
        <f t="shared" si="1784"/>
        <v>00631L</v>
      </c>
      <c r="AV3204" s="20">
        <f t="shared" si="1790"/>
        <v>1</v>
      </c>
      <c r="AW3204" s="74" t="str">
        <f t="shared" si="1785"/>
        <v>00631L</v>
      </c>
      <c r="AX3204" s="20">
        <f t="shared" si="1786"/>
        <v>1</v>
      </c>
      <c r="AY3204" s="20">
        <f t="shared" si="1791"/>
        <v>1</v>
      </c>
      <c r="AZ3204" s="116">
        <v>41661</v>
      </c>
      <c r="BA3204" s="116"/>
      <c r="BB3204" s="20"/>
      <c r="BC3204" s="20"/>
      <c r="BD3204" s="76"/>
      <c r="BE3204" s="77"/>
      <c r="BF3204" s="77"/>
    </row>
    <row r="3205" spans="1:58" s="23" customFormat="1" ht="15.75" customHeight="1" x14ac:dyDescent="0.4">
      <c r="A3205" s="116">
        <v>41656</v>
      </c>
      <c r="B3205" s="112">
        <v>13.45</v>
      </c>
      <c r="C3205" s="112">
        <v>14.25</v>
      </c>
      <c r="D3205" s="112">
        <v>15.3</v>
      </c>
      <c r="E3205" s="112">
        <v>16.05</v>
      </c>
      <c r="F3205" s="112">
        <v>16.7</v>
      </c>
      <c r="G3205" s="112">
        <v>17.25</v>
      </c>
      <c r="H3205" s="113">
        <v>17.75</v>
      </c>
      <c r="I3205" s="90">
        <f t="shared" si="1787"/>
        <v>14.213636363636363</v>
      </c>
      <c r="J3205" s="90">
        <f t="shared" si="1788"/>
        <v>15.252272727272729</v>
      </c>
      <c r="K3205" s="114">
        <v>1</v>
      </c>
      <c r="L3205" s="115">
        <v>4.5454545454545456E-2</v>
      </c>
      <c r="M3205" s="90">
        <v>11.46</v>
      </c>
      <c r="N3205" s="90">
        <v>12.44</v>
      </c>
      <c r="O3205" s="90">
        <v>14.63</v>
      </c>
      <c r="P3205" s="90">
        <v>16.34</v>
      </c>
      <c r="Q3205" s="90">
        <v>18.239999999999998</v>
      </c>
      <c r="R3205" s="63">
        <f t="shared" si="1776"/>
        <v>7.07</v>
      </c>
      <c r="S3205" s="64">
        <f t="shared" si="1775"/>
        <v>-7.182761372705496E-3</v>
      </c>
      <c r="T3205" s="65">
        <f t="shared" si="1771"/>
        <v>0.92122186495176861</v>
      </c>
      <c r="U3205" s="65">
        <f t="shared" si="1771"/>
        <v>0.85030758714969235</v>
      </c>
      <c r="V3205" s="65">
        <f t="shared" si="1777"/>
        <v>0.76132190942472455</v>
      </c>
      <c r="W3205" s="65">
        <f t="shared" si="1778"/>
        <v>0.68201754385964919</v>
      </c>
      <c r="X3205" s="61">
        <f t="shared" si="1789"/>
        <v>5.9479553903345778E-2</v>
      </c>
      <c r="Y3205" s="66">
        <f t="shared" si="1779"/>
        <v>0.10591900311526475</v>
      </c>
      <c r="Z3205" s="61">
        <f t="shared" si="1780"/>
        <v>7.3073233130796444E-2</v>
      </c>
      <c r="AA3205" s="67">
        <f t="shared" si="1781"/>
        <v>14.213636363636365</v>
      </c>
      <c r="AB3205" s="68">
        <f t="shared" si="1782"/>
        <v>8.1189710610932456E-2</v>
      </c>
      <c r="AC3205" s="69">
        <f t="shared" si="1783"/>
        <v>0.14257527038877535</v>
      </c>
      <c r="AD3205" s="70">
        <f>_xlfn.PERCENTILE.EXC(AC3205:$AC$5675,0.5)</f>
        <v>7.4379501028806499E-2</v>
      </c>
      <c r="AE3205" s="70">
        <f>_xlfn.PERCENTILE.EXC($AC3205:AC$5675,0.35)</f>
        <v>4.1176887198430795E-2</v>
      </c>
      <c r="AF3205" s="71">
        <f t="shared" si="1772"/>
        <v>5.271367834628355E-2</v>
      </c>
      <c r="AG3205" s="70">
        <f t="shared" si="1773"/>
        <v>-0.18079093388790943</v>
      </c>
      <c r="AH3205" s="70">
        <f t="shared" si="1774"/>
        <v>-0.22707014647722412</v>
      </c>
      <c r="AI3205" s="61" t="str">
        <f t="shared" ref="AI3205:AI3268" si="1792">IF(AC3205&gt;AD3205,"Short VOL","Safety")</f>
        <v>Short VOL</v>
      </c>
      <c r="AJ3205" s="68" t="str">
        <f t="shared" ref="AJ3205:AJ3268" si="1793">IF(AC3205&gt;AF3205,"Short VOL","Safety")</f>
        <v>Short VOL</v>
      </c>
      <c r="AK3205" s="72"/>
      <c r="AL3205" s="73"/>
      <c r="AM3205" s="72"/>
      <c r="AN3205" s="73"/>
      <c r="AO3205" s="74"/>
      <c r="AP3205" s="20"/>
      <c r="AQ3205" s="74"/>
      <c r="AR3205" s="20"/>
      <c r="AS3205" s="74"/>
      <c r="AT3205" s="20"/>
      <c r="AU3205" s="74" t="str">
        <f t="shared" si="1784"/>
        <v>00631L</v>
      </c>
      <c r="AV3205" s="20">
        <f t="shared" si="1790"/>
        <v>1</v>
      </c>
      <c r="AW3205" s="74" t="str">
        <f t="shared" si="1785"/>
        <v>00631L</v>
      </c>
      <c r="AX3205" s="20">
        <f t="shared" si="1786"/>
        <v>1</v>
      </c>
      <c r="AY3205" s="20">
        <f t="shared" si="1791"/>
        <v>1</v>
      </c>
      <c r="AZ3205" s="116">
        <v>41660</v>
      </c>
      <c r="BA3205" s="116"/>
      <c r="BB3205" s="20"/>
      <c r="BC3205" s="20"/>
      <c r="BD3205" s="76"/>
      <c r="BE3205" s="77"/>
      <c r="BF3205" s="77"/>
    </row>
    <row r="3206" spans="1:58" s="23" customFormat="1" ht="15.75" customHeight="1" x14ac:dyDescent="0.4">
      <c r="A3206" s="116">
        <v>41655</v>
      </c>
      <c r="B3206" s="112">
        <v>13.45</v>
      </c>
      <c r="C3206" s="112">
        <v>14.3</v>
      </c>
      <c r="D3206" s="112">
        <v>15.2</v>
      </c>
      <c r="E3206" s="112">
        <v>15.95</v>
      </c>
      <c r="F3206" s="112">
        <v>16.600000000000001</v>
      </c>
      <c r="G3206" s="112">
        <v>17.100000000000001</v>
      </c>
      <c r="H3206" s="113">
        <v>17.649999999999999</v>
      </c>
      <c r="I3206" s="90">
        <f t="shared" si="1787"/>
        <v>14.222727272727273</v>
      </c>
      <c r="J3206" s="90">
        <f t="shared" si="1788"/>
        <v>15.118181818181817</v>
      </c>
      <c r="K3206" s="114">
        <v>2</v>
      </c>
      <c r="L3206" s="115">
        <v>4.5454545454545456E-2</v>
      </c>
      <c r="M3206" s="90">
        <v>11.09</v>
      </c>
      <c r="N3206" s="90">
        <v>12.53</v>
      </c>
      <c r="O3206" s="90">
        <v>14.69</v>
      </c>
      <c r="P3206" s="90">
        <v>16.350000000000001</v>
      </c>
      <c r="Q3206" s="90">
        <v>18.3</v>
      </c>
      <c r="R3206" s="63">
        <f t="shared" si="1776"/>
        <v>7.4200000000000017</v>
      </c>
      <c r="S3206" s="64">
        <f t="shared" si="1775"/>
        <v>2.0358306188925084E-2</v>
      </c>
      <c r="T3206" s="65">
        <f t="shared" si="1771"/>
        <v>0.88507581803671187</v>
      </c>
      <c r="U3206" s="65">
        <f t="shared" si="1771"/>
        <v>0.85296119809394144</v>
      </c>
      <c r="V3206" s="65">
        <f t="shared" si="1777"/>
        <v>0.76636085626911299</v>
      </c>
      <c r="W3206" s="65">
        <f t="shared" si="1778"/>
        <v>0.68469945355191253</v>
      </c>
      <c r="X3206" s="61">
        <f t="shared" si="1789"/>
        <v>6.3197026022304939E-2</v>
      </c>
      <c r="Y3206" s="66">
        <f t="shared" si="1779"/>
        <v>0.10658307210031344</v>
      </c>
      <c r="Z3206" s="61">
        <f t="shared" si="1780"/>
        <v>6.2959411952700481E-2</v>
      </c>
      <c r="AA3206" s="67">
        <f t="shared" si="1781"/>
        <v>14.222727272727273</v>
      </c>
      <c r="AB3206" s="68">
        <f t="shared" si="1782"/>
        <v>7.3423782920989625E-2</v>
      </c>
      <c r="AC3206" s="69">
        <f t="shared" si="1783"/>
        <v>0.13509395632300666</v>
      </c>
      <c r="AD3206" s="70">
        <f>_xlfn.PERCENTILE.EXC(AC3206:$AC$5675,0.5)</f>
        <v>7.4188145377966599E-2</v>
      </c>
      <c r="AE3206" s="70">
        <f>_xlfn.PERCENTILE.EXC($AC3206:AC$5675,0.35)</f>
        <v>4.1149993300240273E-2</v>
      </c>
      <c r="AF3206" s="71">
        <f t="shared" si="1772"/>
        <v>5.2337056303549699E-2</v>
      </c>
      <c r="AG3206" s="70">
        <f t="shared" si="1773"/>
        <v>-0.18079093388790943</v>
      </c>
      <c r="AH3206" s="70">
        <f t="shared" si="1774"/>
        <v>-0.22707014647722412</v>
      </c>
      <c r="AI3206" s="61" t="str">
        <f t="shared" si="1792"/>
        <v>Short VOL</v>
      </c>
      <c r="AJ3206" s="68" t="str">
        <f t="shared" si="1793"/>
        <v>Short VOL</v>
      </c>
      <c r="AK3206" s="72"/>
      <c r="AL3206" s="73"/>
      <c r="AM3206" s="72"/>
      <c r="AN3206" s="73"/>
      <c r="AO3206" s="74"/>
      <c r="AP3206" s="20"/>
      <c r="AQ3206" s="74"/>
      <c r="AR3206" s="20"/>
      <c r="AS3206" s="74"/>
      <c r="AT3206" s="20"/>
      <c r="AU3206" s="74" t="str">
        <f t="shared" si="1784"/>
        <v>00631L</v>
      </c>
      <c r="AV3206" s="20">
        <f t="shared" si="1790"/>
        <v>1</v>
      </c>
      <c r="AW3206" s="74" t="str">
        <f t="shared" si="1785"/>
        <v>00631L</v>
      </c>
      <c r="AX3206" s="20">
        <f t="shared" si="1786"/>
        <v>1</v>
      </c>
      <c r="AY3206" s="20">
        <f t="shared" si="1791"/>
        <v>1</v>
      </c>
      <c r="AZ3206" s="116">
        <v>41656</v>
      </c>
      <c r="BA3206" s="116"/>
      <c r="BB3206" s="20"/>
      <c r="BC3206" s="20"/>
      <c r="BD3206" s="76"/>
      <c r="BE3206" s="77"/>
      <c r="BF3206" s="77"/>
    </row>
    <row r="3207" spans="1:58" s="23" customFormat="1" ht="15.75" customHeight="1" x14ac:dyDescent="0.4">
      <c r="A3207" s="116">
        <v>41654</v>
      </c>
      <c r="B3207" s="112">
        <v>13.15</v>
      </c>
      <c r="C3207" s="112">
        <v>14.15</v>
      </c>
      <c r="D3207" s="112">
        <v>15.15</v>
      </c>
      <c r="E3207" s="112">
        <v>15.9</v>
      </c>
      <c r="F3207" s="112">
        <v>16.55</v>
      </c>
      <c r="G3207" s="112">
        <v>17.100000000000001</v>
      </c>
      <c r="H3207" s="113">
        <v>17.649999999999999</v>
      </c>
      <c r="I3207" s="90">
        <f t="shared" si="1787"/>
        <v>14.013636363636364</v>
      </c>
      <c r="J3207" s="90">
        <f t="shared" si="1788"/>
        <v>15.013636363636364</v>
      </c>
      <c r="K3207" s="114">
        <v>3</v>
      </c>
      <c r="L3207" s="115">
        <v>4.5454545454545456E-2</v>
      </c>
      <c r="M3207" s="90">
        <v>10.64</v>
      </c>
      <c r="N3207" s="90">
        <v>12.28</v>
      </c>
      <c r="O3207" s="90">
        <v>14.46</v>
      </c>
      <c r="P3207" s="90">
        <v>16.100000000000001</v>
      </c>
      <c r="Q3207" s="90">
        <v>17.82</v>
      </c>
      <c r="R3207" s="63">
        <f t="shared" si="1776"/>
        <v>7.6400000000000006</v>
      </c>
      <c r="S3207" s="64">
        <f t="shared" si="1775"/>
        <v>0</v>
      </c>
      <c r="T3207" s="65">
        <f t="shared" si="1771"/>
        <v>0.86644951140065152</v>
      </c>
      <c r="U3207" s="65">
        <f t="shared" si="1771"/>
        <v>0.84923928077455035</v>
      </c>
      <c r="V3207" s="65">
        <f t="shared" si="1777"/>
        <v>0.76273291925465825</v>
      </c>
      <c r="W3207" s="65">
        <f t="shared" si="1778"/>
        <v>0.68911335578002242</v>
      </c>
      <c r="X3207" s="61">
        <f t="shared" si="1789"/>
        <v>7.6045627376425853E-2</v>
      </c>
      <c r="Y3207" s="66">
        <f t="shared" si="1779"/>
        <v>0.1100628930817609</v>
      </c>
      <c r="Z3207" s="61">
        <f t="shared" si="1780"/>
        <v>7.1359065844956215E-2</v>
      </c>
      <c r="AA3207" s="67">
        <f t="shared" si="1781"/>
        <v>14.013636363636364</v>
      </c>
      <c r="AB3207" s="68">
        <f t="shared" si="1782"/>
        <v>7.084690553745937E-2</v>
      </c>
      <c r="AC3207" s="69">
        <f t="shared" si="1783"/>
        <v>0.14117559964465509</v>
      </c>
      <c r="AD3207" s="70">
        <f>_xlfn.PERCENTILE.EXC(AC3207:$AC$5675,0.5)</f>
        <v>7.3996789727126699E-2</v>
      </c>
      <c r="AE3207" s="70">
        <f>_xlfn.PERCENTILE.EXC($AC3207:AC$5675,0.35)</f>
        <v>4.1131299606776993E-2</v>
      </c>
      <c r="AF3207" s="71">
        <f t="shared" si="1772"/>
        <v>5.1939537025140356E-2</v>
      </c>
      <c r="AG3207" s="70">
        <f t="shared" si="1773"/>
        <v>-0.18079093388790943</v>
      </c>
      <c r="AH3207" s="70">
        <f t="shared" si="1774"/>
        <v>-0.22707014647722412</v>
      </c>
      <c r="AI3207" s="61" t="str">
        <f t="shared" si="1792"/>
        <v>Short VOL</v>
      </c>
      <c r="AJ3207" s="68" t="str">
        <f t="shared" si="1793"/>
        <v>Short VOL</v>
      </c>
      <c r="AK3207" s="72"/>
      <c r="AL3207" s="73"/>
      <c r="AM3207" s="72"/>
      <c r="AN3207" s="73"/>
      <c r="AO3207" s="74"/>
      <c r="AP3207" s="20"/>
      <c r="AQ3207" s="74"/>
      <c r="AR3207" s="20"/>
      <c r="AS3207" s="74"/>
      <c r="AT3207" s="20"/>
      <c r="AU3207" s="74" t="str">
        <f t="shared" si="1784"/>
        <v>00631L</v>
      </c>
      <c r="AV3207" s="20">
        <f t="shared" si="1790"/>
        <v>1</v>
      </c>
      <c r="AW3207" s="74" t="str">
        <f t="shared" si="1785"/>
        <v>00631L</v>
      </c>
      <c r="AX3207" s="20">
        <f t="shared" si="1786"/>
        <v>1</v>
      </c>
      <c r="AY3207" s="20">
        <f t="shared" si="1791"/>
        <v>1</v>
      </c>
      <c r="AZ3207" s="116">
        <v>41655</v>
      </c>
      <c r="BA3207" s="116"/>
      <c r="BB3207" s="20"/>
      <c r="BC3207" s="20"/>
      <c r="BD3207" s="76"/>
      <c r="BE3207" s="77"/>
      <c r="BF3207" s="77"/>
    </row>
    <row r="3208" spans="1:58" s="23" customFormat="1" ht="15.75" customHeight="1" x14ac:dyDescent="0.4">
      <c r="A3208" s="116">
        <v>41653</v>
      </c>
      <c r="B3208" s="112">
        <v>13.1</v>
      </c>
      <c r="C3208" s="112">
        <v>14.1</v>
      </c>
      <c r="D3208" s="112">
        <v>15.15</v>
      </c>
      <c r="E3208" s="112">
        <v>15.85</v>
      </c>
      <c r="F3208" s="112">
        <v>16.5</v>
      </c>
      <c r="G3208" s="112">
        <v>16.95</v>
      </c>
      <c r="H3208" s="113">
        <v>17.55</v>
      </c>
      <c r="I3208" s="90">
        <f t="shared" si="1787"/>
        <v>13.918181818181818</v>
      </c>
      <c r="J3208" s="90">
        <f t="shared" si="1788"/>
        <v>14.959090909090909</v>
      </c>
      <c r="K3208" s="114">
        <v>4</v>
      </c>
      <c r="L3208" s="115">
        <v>4.5454545454545456E-2</v>
      </c>
      <c r="M3208" s="90">
        <v>11.31</v>
      </c>
      <c r="N3208" s="90">
        <v>12.28</v>
      </c>
      <c r="O3208" s="90">
        <v>14.49</v>
      </c>
      <c r="P3208" s="90">
        <v>16.14</v>
      </c>
      <c r="Q3208" s="90">
        <v>17.87</v>
      </c>
      <c r="R3208" s="63">
        <f t="shared" si="1776"/>
        <v>7.0400000000000027</v>
      </c>
      <c r="S3208" s="64">
        <f t="shared" si="1775"/>
        <v>-7.5301204819277115E-2</v>
      </c>
      <c r="T3208" s="65">
        <f t="shared" si="1771"/>
        <v>0.92100977198697076</v>
      </c>
      <c r="U3208" s="65">
        <f t="shared" si="1771"/>
        <v>0.84748102139406478</v>
      </c>
      <c r="V3208" s="65">
        <f t="shared" si="1777"/>
        <v>0.7608426270136307</v>
      </c>
      <c r="W3208" s="65">
        <f t="shared" si="1778"/>
        <v>0.68718522663682147</v>
      </c>
      <c r="X3208" s="61">
        <f t="shared" si="1789"/>
        <v>7.6335877862595422E-2</v>
      </c>
      <c r="Y3208" s="66">
        <f t="shared" si="1779"/>
        <v>0.10725552050473193</v>
      </c>
      <c r="Z3208" s="61">
        <f t="shared" si="1780"/>
        <v>7.478772044415416E-2</v>
      </c>
      <c r="AA3208" s="67">
        <f t="shared" si="1781"/>
        <v>13.918181818181818</v>
      </c>
      <c r="AB3208" s="68">
        <f t="shared" si="1782"/>
        <v>6.6775244299674297E-2</v>
      </c>
      <c r="AC3208" s="69">
        <f t="shared" si="1783"/>
        <v>0.13340242819070186</v>
      </c>
      <c r="AD3208" s="70">
        <f>_xlfn.PERCENTILE.EXC(AC3208:$AC$5675,0.5)</f>
        <v>7.3972404764553468E-2</v>
      </c>
      <c r="AE3208" s="70">
        <f>_xlfn.PERCENTILE.EXC($AC3208:AC$5675,0.35)</f>
        <v>4.1112605913313706E-2</v>
      </c>
      <c r="AF3208" s="71">
        <f t="shared" si="1772"/>
        <v>5.1720583993432268E-2</v>
      </c>
      <c r="AG3208" s="70">
        <f t="shared" si="1773"/>
        <v>-0.18079093388790943</v>
      </c>
      <c r="AH3208" s="70">
        <f t="shared" si="1774"/>
        <v>-0.22707014647722412</v>
      </c>
      <c r="AI3208" s="61" t="str">
        <f t="shared" si="1792"/>
        <v>Short VOL</v>
      </c>
      <c r="AJ3208" s="68" t="str">
        <f t="shared" si="1793"/>
        <v>Short VOL</v>
      </c>
      <c r="AK3208" s="72"/>
      <c r="AL3208" s="73"/>
      <c r="AM3208" s="72"/>
      <c r="AN3208" s="73"/>
      <c r="AO3208" s="74"/>
      <c r="AP3208" s="20"/>
      <c r="AQ3208" s="74"/>
      <c r="AR3208" s="20"/>
      <c r="AS3208" s="74"/>
      <c r="AT3208" s="20"/>
      <c r="AU3208" s="74" t="str">
        <f t="shared" si="1784"/>
        <v>00631L</v>
      </c>
      <c r="AV3208" s="20">
        <f t="shared" si="1790"/>
        <v>1</v>
      </c>
      <c r="AW3208" s="74" t="str">
        <f t="shared" si="1785"/>
        <v>00631L</v>
      </c>
      <c r="AX3208" s="20">
        <f t="shared" si="1786"/>
        <v>1</v>
      </c>
      <c r="AY3208" s="20">
        <f t="shared" si="1791"/>
        <v>1</v>
      </c>
      <c r="AZ3208" s="116">
        <v>41654</v>
      </c>
      <c r="BA3208" s="116"/>
      <c r="BB3208" s="20"/>
      <c r="BC3208" s="20"/>
      <c r="BD3208" s="76"/>
      <c r="BE3208" s="77"/>
      <c r="BF3208" s="77"/>
    </row>
    <row r="3209" spans="1:58" s="23" customFormat="1" ht="15.75" customHeight="1" x14ac:dyDescent="0.4">
      <c r="A3209" s="116">
        <v>41652</v>
      </c>
      <c r="B3209" s="112">
        <v>13.8</v>
      </c>
      <c r="C3209" s="112">
        <v>14.55</v>
      </c>
      <c r="D3209" s="112">
        <v>15.4</v>
      </c>
      <c r="E3209" s="112">
        <v>16</v>
      </c>
      <c r="F3209" s="112">
        <v>16.649999999999999</v>
      </c>
      <c r="G3209" s="112">
        <v>17.100000000000001</v>
      </c>
      <c r="H3209" s="113">
        <v>17.649999999999999</v>
      </c>
      <c r="I3209" s="90">
        <f t="shared" si="1787"/>
        <v>14.379545454545456</v>
      </c>
      <c r="J3209" s="90">
        <f t="shared" si="1788"/>
        <v>15.206818181818182</v>
      </c>
      <c r="K3209" s="114">
        <v>5</v>
      </c>
      <c r="L3209" s="115">
        <v>4.5454545454545456E-2</v>
      </c>
      <c r="M3209" s="90">
        <v>13.09</v>
      </c>
      <c r="N3209" s="90">
        <v>13.28</v>
      </c>
      <c r="O3209" s="90">
        <v>14.98</v>
      </c>
      <c r="P3209" s="90">
        <v>16.420000000000002</v>
      </c>
      <c r="Q3209" s="90">
        <v>18.190000000000001</v>
      </c>
      <c r="R3209" s="63">
        <f t="shared" si="1776"/>
        <v>5.0300000000000047</v>
      </c>
      <c r="S3209" s="64">
        <f t="shared" si="1775"/>
        <v>9.3904448105436467E-2</v>
      </c>
      <c r="T3209" s="65">
        <f t="shared" ref="T3209:U3272" si="1794">M3209/N3209</f>
        <v>0.98569277108433739</v>
      </c>
      <c r="U3209" s="65">
        <f t="shared" si="1794"/>
        <v>0.8865153538050734</v>
      </c>
      <c r="V3209" s="65">
        <f t="shared" si="1777"/>
        <v>0.80876979293544449</v>
      </c>
      <c r="W3209" s="65">
        <f t="shared" si="1778"/>
        <v>0.73007146783947219</v>
      </c>
      <c r="X3209" s="61">
        <f t="shared" si="1789"/>
        <v>5.434782608695652E-2</v>
      </c>
      <c r="Y3209" s="66">
        <f t="shared" si="1779"/>
        <v>0.10312499999999991</v>
      </c>
      <c r="Z3209" s="61">
        <f t="shared" si="1780"/>
        <v>5.7531215425952194E-2</v>
      </c>
      <c r="AA3209" s="67">
        <f t="shared" si="1781"/>
        <v>14.379545454545456</v>
      </c>
      <c r="AB3209" s="68">
        <f t="shared" si="1782"/>
        <v>3.9156626506024202E-2</v>
      </c>
      <c r="AC3209" s="69">
        <f t="shared" si="1783"/>
        <v>8.2797097480832568E-2</v>
      </c>
      <c r="AD3209" s="70">
        <f>_xlfn.PERCENTILE.EXC(AC3209:$AC$5675,0.5)</f>
        <v>7.3948019801980222E-2</v>
      </c>
      <c r="AE3209" s="70">
        <f>_xlfn.PERCENTILE.EXC($AC3209:AC$5675,0.35)</f>
        <v>4.1059310740852811E-2</v>
      </c>
      <c r="AF3209" s="71">
        <f t="shared" si="1772"/>
        <v>5.1397004947690388E-2</v>
      </c>
      <c r="AG3209" s="70">
        <f t="shared" si="1773"/>
        <v>-0.18079093388790943</v>
      </c>
      <c r="AH3209" s="70">
        <f t="shared" si="1774"/>
        <v>-0.22707014647722412</v>
      </c>
      <c r="AI3209" s="61" t="str">
        <f t="shared" si="1792"/>
        <v>Short VOL</v>
      </c>
      <c r="AJ3209" s="68" t="str">
        <f t="shared" si="1793"/>
        <v>Short VOL</v>
      </c>
      <c r="AK3209" s="72"/>
      <c r="AL3209" s="73"/>
      <c r="AM3209" s="72"/>
      <c r="AN3209" s="73"/>
      <c r="AO3209" s="74"/>
      <c r="AP3209" s="20"/>
      <c r="AQ3209" s="74"/>
      <c r="AR3209" s="20"/>
      <c r="AS3209" s="74"/>
      <c r="AT3209" s="20"/>
      <c r="AU3209" s="74" t="str">
        <f t="shared" si="1784"/>
        <v>00631L</v>
      </c>
      <c r="AV3209" s="20">
        <f t="shared" si="1790"/>
        <v>1</v>
      </c>
      <c r="AW3209" s="74" t="str">
        <f t="shared" si="1785"/>
        <v>00631L</v>
      </c>
      <c r="AX3209" s="20">
        <f t="shared" si="1786"/>
        <v>1</v>
      </c>
      <c r="AY3209" s="20">
        <f t="shared" si="1791"/>
        <v>1</v>
      </c>
      <c r="AZ3209" s="116">
        <v>41653</v>
      </c>
      <c r="BA3209" s="116"/>
      <c r="BB3209" s="20"/>
      <c r="BC3209" s="20"/>
      <c r="BD3209" s="76"/>
      <c r="BE3209" s="77"/>
      <c r="BF3209" s="77"/>
    </row>
    <row r="3210" spans="1:58" s="23" customFormat="1" ht="15.75" customHeight="1" x14ac:dyDescent="0.4">
      <c r="A3210" s="116">
        <v>41649</v>
      </c>
      <c r="B3210" s="112">
        <v>13.25</v>
      </c>
      <c r="C3210" s="112">
        <v>14.3</v>
      </c>
      <c r="D3210" s="112">
        <v>15.2</v>
      </c>
      <c r="E3210" s="112">
        <v>15.8</v>
      </c>
      <c r="F3210" s="112">
        <v>16.399999999999999</v>
      </c>
      <c r="G3210" s="112">
        <v>16.8</v>
      </c>
      <c r="H3210" s="113">
        <v>17.350000000000001</v>
      </c>
      <c r="I3210" s="90">
        <f t="shared" si="1787"/>
        <v>14.013636363636364</v>
      </c>
      <c r="J3210" s="90">
        <f t="shared" si="1788"/>
        <v>14.954545454545455</v>
      </c>
      <c r="K3210" s="114">
        <v>6</v>
      </c>
      <c r="L3210" s="115">
        <v>4.5454545454545456E-2</v>
      </c>
      <c r="M3210" s="90">
        <v>9.9700000000000006</v>
      </c>
      <c r="N3210" s="90">
        <v>12.14</v>
      </c>
      <c r="O3210" s="90">
        <v>13.94</v>
      </c>
      <c r="P3210" s="90">
        <v>15.7</v>
      </c>
      <c r="Q3210" s="90">
        <v>17.68</v>
      </c>
      <c r="R3210" s="63">
        <f t="shared" si="1776"/>
        <v>7.5300000000000011</v>
      </c>
      <c r="S3210" s="64">
        <f t="shared" si="1775"/>
        <v>-5.8184639255236613E-2</v>
      </c>
      <c r="T3210" s="65">
        <f t="shared" si="1794"/>
        <v>0.82125205930807255</v>
      </c>
      <c r="U3210" s="65">
        <f t="shared" si="1794"/>
        <v>0.87087517934002878</v>
      </c>
      <c r="V3210" s="65">
        <f t="shared" si="1777"/>
        <v>0.77324840764331215</v>
      </c>
      <c r="W3210" s="65">
        <f t="shared" si="1778"/>
        <v>0.68665158371040724</v>
      </c>
      <c r="X3210" s="61">
        <f t="shared" si="1789"/>
        <v>7.9245283018867976E-2</v>
      </c>
      <c r="Y3210" s="66">
        <f t="shared" si="1779"/>
        <v>9.8101265822784847E-2</v>
      </c>
      <c r="Z3210" s="61">
        <f t="shared" si="1780"/>
        <v>6.7142393772299747E-2</v>
      </c>
      <c r="AA3210" s="67">
        <f t="shared" si="1781"/>
        <v>14.013636363636364</v>
      </c>
      <c r="AB3210" s="68">
        <f t="shared" si="1782"/>
        <v>9.143327841845135E-2</v>
      </c>
      <c r="AC3210" s="69">
        <f t="shared" si="1783"/>
        <v>0.15433577954171029</v>
      </c>
      <c r="AD3210" s="70">
        <f>_xlfn.PERCENTILE.EXC(AC3210:$AC$5675,0.5)</f>
        <v>7.3845147556002383E-2</v>
      </c>
      <c r="AE3210" s="70">
        <f>_xlfn.PERCENTILE.EXC($AC3210:AC$5675,0.35)</f>
        <v>4.0980064459143713E-2</v>
      </c>
      <c r="AF3210" s="71">
        <f t="shared" si="1772"/>
        <v>5.1273188315589524E-2</v>
      </c>
      <c r="AG3210" s="70">
        <f t="shared" si="1773"/>
        <v>-0.18079093388790943</v>
      </c>
      <c r="AH3210" s="70">
        <f t="shared" si="1774"/>
        <v>-0.22707014647722412</v>
      </c>
      <c r="AI3210" s="61" t="str">
        <f t="shared" si="1792"/>
        <v>Short VOL</v>
      </c>
      <c r="AJ3210" s="68" t="str">
        <f t="shared" si="1793"/>
        <v>Short VOL</v>
      </c>
      <c r="AK3210" s="72"/>
      <c r="AL3210" s="73"/>
      <c r="AM3210" s="72"/>
      <c r="AN3210" s="73"/>
      <c r="AO3210" s="74"/>
      <c r="AP3210" s="20"/>
      <c r="AQ3210" s="74"/>
      <c r="AR3210" s="20"/>
      <c r="AS3210" s="74"/>
      <c r="AT3210" s="20"/>
      <c r="AU3210" s="74" t="str">
        <f t="shared" si="1784"/>
        <v>00631L</v>
      </c>
      <c r="AV3210" s="20">
        <f t="shared" si="1790"/>
        <v>1</v>
      </c>
      <c r="AW3210" s="74" t="str">
        <f t="shared" si="1785"/>
        <v>00631L</v>
      </c>
      <c r="AX3210" s="20">
        <f t="shared" si="1786"/>
        <v>1</v>
      </c>
      <c r="AY3210" s="20">
        <f t="shared" si="1791"/>
        <v>1</v>
      </c>
      <c r="AZ3210" s="116">
        <v>41652</v>
      </c>
      <c r="BA3210" s="116"/>
      <c r="BB3210" s="20"/>
      <c r="BC3210" s="20"/>
      <c r="BD3210" s="76"/>
      <c r="BE3210" s="77"/>
      <c r="BF3210" s="77"/>
    </row>
    <row r="3211" spans="1:58" s="23" customFormat="1" ht="15.75" customHeight="1" x14ac:dyDescent="0.4">
      <c r="A3211" s="116">
        <v>41648</v>
      </c>
      <c r="B3211" s="112">
        <v>13.65</v>
      </c>
      <c r="C3211" s="112">
        <v>14.55</v>
      </c>
      <c r="D3211" s="112">
        <v>15.35</v>
      </c>
      <c r="E3211" s="112">
        <v>15.95</v>
      </c>
      <c r="F3211" s="112">
        <v>16.5</v>
      </c>
      <c r="G3211" s="112">
        <v>16.95</v>
      </c>
      <c r="H3211" s="113">
        <v>17.45</v>
      </c>
      <c r="I3211" s="90">
        <f t="shared" si="1787"/>
        <v>14.263636363636364</v>
      </c>
      <c r="J3211" s="90">
        <f t="shared" si="1788"/>
        <v>15.095454545454546</v>
      </c>
      <c r="K3211" s="114">
        <v>7</v>
      </c>
      <c r="L3211" s="115">
        <v>4.5454545454545456E-2</v>
      </c>
      <c r="M3211" s="90">
        <v>11.75</v>
      </c>
      <c r="N3211" s="90">
        <v>12.89</v>
      </c>
      <c r="O3211" s="90">
        <v>14.29</v>
      </c>
      <c r="P3211" s="90">
        <v>16.12</v>
      </c>
      <c r="Q3211" s="90">
        <v>17.87</v>
      </c>
      <c r="R3211" s="63">
        <f t="shared" si="1776"/>
        <v>5.77</v>
      </c>
      <c r="S3211" s="64">
        <f t="shared" si="1775"/>
        <v>1.554001554001659E-3</v>
      </c>
      <c r="T3211" s="65">
        <f t="shared" si="1794"/>
        <v>0.91155934833204033</v>
      </c>
      <c r="U3211" s="65">
        <f t="shared" si="1794"/>
        <v>0.90202939118264525</v>
      </c>
      <c r="V3211" s="65">
        <f t="shared" si="1777"/>
        <v>0.79962779156327546</v>
      </c>
      <c r="W3211" s="65">
        <f t="shared" si="1778"/>
        <v>0.7213206491326245</v>
      </c>
      <c r="X3211" s="61">
        <f t="shared" si="1789"/>
        <v>6.5934065934065963E-2</v>
      </c>
      <c r="Y3211" s="66">
        <f t="shared" si="1779"/>
        <v>9.4043887147335428E-2</v>
      </c>
      <c r="Z3211" s="61">
        <f t="shared" si="1780"/>
        <v>5.8317399617590839E-2</v>
      </c>
      <c r="AA3211" s="67">
        <f t="shared" si="1781"/>
        <v>14.263636363636365</v>
      </c>
      <c r="AB3211" s="68">
        <f t="shared" si="1782"/>
        <v>5.8960434445306423E-2</v>
      </c>
      <c r="AC3211" s="69">
        <f t="shared" si="1783"/>
        <v>0.10656604838140922</v>
      </c>
      <c r="AD3211" s="70">
        <f>_xlfn.PERCENTILE.EXC(AC3211:$AC$5675,0.5)</f>
        <v>7.3742275310024558E-2</v>
      </c>
      <c r="AE3211" s="70">
        <f>_xlfn.PERCENTILE.EXC($AC3211:AC$5675,0.35)</f>
        <v>4.0900818177434614E-2</v>
      </c>
      <c r="AF3211" s="71">
        <f t="shared" si="1772"/>
        <v>5.1273188315589524E-2</v>
      </c>
      <c r="AG3211" s="70">
        <f t="shared" si="1773"/>
        <v>-0.18079093388790943</v>
      </c>
      <c r="AH3211" s="70">
        <f t="shared" si="1774"/>
        <v>-0.22707014647722412</v>
      </c>
      <c r="AI3211" s="61" t="str">
        <f t="shared" si="1792"/>
        <v>Short VOL</v>
      </c>
      <c r="AJ3211" s="68" t="str">
        <f t="shared" si="1793"/>
        <v>Short VOL</v>
      </c>
      <c r="AK3211" s="72"/>
      <c r="AL3211" s="73"/>
      <c r="AM3211" s="72"/>
      <c r="AN3211" s="73"/>
      <c r="AO3211" s="74"/>
      <c r="AP3211" s="20"/>
      <c r="AQ3211" s="74"/>
      <c r="AR3211" s="20"/>
      <c r="AS3211" s="74"/>
      <c r="AT3211" s="20"/>
      <c r="AU3211" s="74" t="str">
        <f t="shared" si="1784"/>
        <v>00631L</v>
      </c>
      <c r="AV3211" s="20">
        <f t="shared" si="1790"/>
        <v>1</v>
      </c>
      <c r="AW3211" s="74" t="str">
        <f t="shared" si="1785"/>
        <v>00631L</v>
      </c>
      <c r="AX3211" s="20">
        <f t="shared" si="1786"/>
        <v>1</v>
      </c>
      <c r="AY3211" s="20">
        <f t="shared" si="1791"/>
        <v>1</v>
      </c>
      <c r="AZ3211" s="116">
        <v>41649</v>
      </c>
      <c r="BA3211" s="116"/>
      <c r="BB3211" s="20"/>
      <c r="BC3211" s="20"/>
      <c r="BD3211" s="76"/>
      <c r="BE3211" s="77"/>
      <c r="BF3211" s="77"/>
    </row>
    <row r="3212" spans="1:58" s="23" customFormat="1" ht="15.75" customHeight="1" x14ac:dyDescent="0.4">
      <c r="A3212" s="116">
        <v>41647</v>
      </c>
      <c r="B3212" s="112">
        <v>13.7</v>
      </c>
      <c r="C3212" s="112">
        <v>14.45</v>
      </c>
      <c r="D3212" s="112">
        <v>15.25</v>
      </c>
      <c r="E3212" s="112">
        <v>15.85</v>
      </c>
      <c r="F3212" s="112">
        <v>16.399999999999999</v>
      </c>
      <c r="G3212" s="112">
        <v>16.8</v>
      </c>
      <c r="H3212" s="113">
        <v>17.350000000000001</v>
      </c>
      <c r="I3212" s="90">
        <f t="shared" si="1787"/>
        <v>14.177272727272726</v>
      </c>
      <c r="J3212" s="90">
        <f t="shared" si="1788"/>
        <v>14.959090909090909</v>
      </c>
      <c r="K3212" s="114">
        <v>8</v>
      </c>
      <c r="L3212" s="115">
        <v>4.5454545454545456E-2</v>
      </c>
      <c r="M3212" s="90">
        <v>11.62</v>
      </c>
      <c r="N3212" s="90">
        <v>12.87</v>
      </c>
      <c r="O3212" s="90">
        <v>14.29</v>
      </c>
      <c r="P3212" s="90">
        <v>15.94</v>
      </c>
      <c r="Q3212" s="90">
        <v>17.96</v>
      </c>
      <c r="R3212" s="63">
        <f t="shared" si="1776"/>
        <v>5.7399999999999984</v>
      </c>
      <c r="S3212" s="64">
        <f t="shared" si="1775"/>
        <v>-3.8699690402477331E-3</v>
      </c>
      <c r="T3212" s="65">
        <f t="shared" si="1794"/>
        <v>0.90287490287490291</v>
      </c>
      <c r="U3212" s="65">
        <f t="shared" si="1794"/>
        <v>0.90062981105668305</v>
      </c>
      <c r="V3212" s="65">
        <f t="shared" si="1777"/>
        <v>0.80740276035131742</v>
      </c>
      <c r="W3212" s="65">
        <f t="shared" si="1778"/>
        <v>0.71659242761692643</v>
      </c>
      <c r="X3212" s="61">
        <f t="shared" si="1789"/>
        <v>5.4744525547445258E-2</v>
      </c>
      <c r="Y3212" s="66">
        <f t="shared" si="1779"/>
        <v>9.4637223974763526E-2</v>
      </c>
      <c r="Z3212" s="61">
        <f t="shared" si="1780"/>
        <v>5.5145880089772455E-2</v>
      </c>
      <c r="AA3212" s="67">
        <f t="shared" si="1781"/>
        <v>14.177272727272726</v>
      </c>
      <c r="AB3212" s="68">
        <f t="shared" si="1782"/>
        <v>6.4491064491064495E-2</v>
      </c>
      <c r="AC3212" s="69">
        <f t="shared" si="1783"/>
        <v>0.10157519248428336</v>
      </c>
      <c r="AD3212" s="70">
        <f>_xlfn.PERCENTILE.EXC(AC3212:$AC$5675,0.5)</f>
        <v>7.3731719400247947E-2</v>
      </c>
      <c r="AE3212" s="70">
        <f>_xlfn.PERCENTILE.EXC($AC3212:AC$5675,0.35)</f>
        <v>4.0850478809777227E-2</v>
      </c>
      <c r="AF3212" s="71">
        <f t="shared" si="1772"/>
        <v>5.1273188315589524E-2</v>
      </c>
      <c r="AG3212" s="70">
        <f t="shared" si="1773"/>
        <v>-0.18079093388790943</v>
      </c>
      <c r="AH3212" s="70">
        <f t="shared" si="1774"/>
        <v>-0.22707014647722412</v>
      </c>
      <c r="AI3212" s="61" t="str">
        <f t="shared" si="1792"/>
        <v>Short VOL</v>
      </c>
      <c r="AJ3212" s="68" t="str">
        <f t="shared" si="1793"/>
        <v>Short VOL</v>
      </c>
      <c r="AK3212" s="72"/>
      <c r="AL3212" s="73"/>
      <c r="AM3212" s="72"/>
      <c r="AN3212" s="73"/>
      <c r="AO3212" s="74"/>
      <c r="AP3212" s="20"/>
      <c r="AQ3212" s="74"/>
      <c r="AR3212" s="20"/>
      <c r="AS3212" s="74"/>
      <c r="AT3212" s="20"/>
      <c r="AU3212" s="74" t="str">
        <f t="shared" si="1784"/>
        <v>00631L</v>
      </c>
      <c r="AV3212" s="20">
        <f t="shared" si="1790"/>
        <v>1</v>
      </c>
      <c r="AW3212" s="74" t="str">
        <f t="shared" si="1785"/>
        <v>00631L</v>
      </c>
      <c r="AX3212" s="20">
        <f t="shared" si="1786"/>
        <v>1</v>
      </c>
      <c r="AY3212" s="20">
        <f t="shared" si="1791"/>
        <v>1</v>
      </c>
      <c r="AZ3212" s="116">
        <v>41648</v>
      </c>
      <c r="BA3212" s="116"/>
      <c r="BB3212" s="20"/>
      <c r="BC3212" s="20"/>
      <c r="BD3212" s="76"/>
      <c r="BE3212" s="77"/>
      <c r="BF3212" s="77"/>
    </row>
    <row r="3213" spans="1:58" s="23" customFormat="1" ht="15.75" customHeight="1" x14ac:dyDescent="0.4">
      <c r="A3213" s="116">
        <v>41646</v>
      </c>
      <c r="B3213" s="112">
        <v>13.65</v>
      </c>
      <c r="C3213" s="112">
        <v>14.45</v>
      </c>
      <c r="D3213" s="112">
        <v>15.3</v>
      </c>
      <c r="E3213" s="112">
        <v>15.9</v>
      </c>
      <c r="F3213" s="112">
        <v>16.399999999999999</v>
      </c>
      <c r="G3213" s="112">
        <v>16.899999999999999</v>
      </c>
      <c r="H3213" s="113">
        <v>17.399999999999999</v>
      </c>
      <c r="I3213" s="90">
        <f t="shared" si="1787"/>
        <v>14.122727272727273</v>
      </c>
      <c r="J3213" s="90">
        <f t="shared" si="1788"/>
        <v>14.952272727272728</v>
      </c>
      <c r="K3213" s="114">
        <v>9</v>
      </c>
      <c r="L3213" s="115">
        <v>4.5454545454545456E-2</v>
      </c>
      <c r="M3213" s="90">
        <v>11.57</v>
      </c>
      <c r="N3213" s="90">
        <v>12.92</v>
      </c>
      <c r="O3213" s="90">
        <v>14.41</v>
      </c>
      <c r="P3213" s="90">
        <v>15.98</v>
      </c>
      <c r="Q3213" s="90">
        <v>17.91</v>
      </c>
      <c r="R3213" s="63">
        <f t="shared" si="1776"/>
        <v>5.8999999999999986</v>
      </c>
      <c r="S3213" s="64">
        <f t="shared" si="1775"/>
        <v>-4.6494464944649504E-2</v>
      </c>
      <c r="T3213" s="65">
        <f t="shared" si="1794"/>
        <v>0.89551083591331271</v>
      </c>
      <c r="U3213" s="65">
        <f t="shared" si="1794"/>
        <v>0.89659958362248438</v>
      </c>
      <c r="V3213" s="65">
        <f t="shared" si="1777"/>
        <v>0.80851063829787229</v>
      </c>
      <c r="W3213" s="65">
        <f t="shared" si="1778"/>
        <v>0.72138470128419874</v>
      </c>
      <c r="X3213" s="61">
        <f t="shared" si="1789"/>
        <v>5.8608058608058532E-2</v>
      </c>
      <c r="Y3213" s="66">
        <f t="shared" si="1779"/>
        <v>9.4339622641509316E-2</v>
      </c>
      <c r="Z3213" s="61">
        <f t="shared" si="1780"/>
        <v>5.8738332796910236E-2</v>
      </c>
      <c r="AA3213" s="67">
        <f t="shared" si="1781"/>
        <v>14.122727272727271</v>
      </c>
      <c r="AB3213" s="68">
        <f t="shared" si="1782"/>
        <v>5.6501547987616134E-2</v>
      </c>
      <c r="AC3213" s="69">
        <f t="shared" si="1783"/>
        <v>9.309034618632131E-2</v>
      </c>
      <c r="AD3213" s="70">
        <f>_xlfn.PERCENTILE.EXC(AC3213:$AC$5675,0.5)</f>
        <v>7.372116349047135E-2</v>
      </c>
      <c r="AE3213" s="70">
        <f>_xlfn.PERCENTILE.EXC($AC3213:AC$5675,0.35)</f>
        <v>4.081170220774049E-2</v>
      </c>
      <c r="AF3213" s="71">
        <f t="shared" si="1772"/>
        <v>5.1273188315589524E-2</v>
      </c>
      <c r="AG3213" s="70">
        <f t="shared" si="1773"/>
        <v>-0.18079093388790943</v>
      </c>
      <c r="AH3213" s="70">
        <f t="shared" si="1774"/>
        <v>-0.22707014647722412</v>
      </c>
      <c r="AI3213" s="61" t="str">
        <f t="shared" si="1792"/>
        <v>Short VOL</v>
      </c>
      <c r="AJ3213" s="68" t="str">
        <f t="shared" si="1793"/>
        <v>Short VOL</v>
      </c>
      <c r="AK3213" s="72"/>
      <c r="AL3213" s="73"/>
      <c r="AM3213" s="72"/>
      <c r="AN3213" s="73"/>
      <c r="AO3213" s="74"/>
      <c r="AP3213" s="20"/>
      <c r="AQ3213" s="74"/>
      <c r="AR3213" s="20"/>
      <c r="AS3213" s="74"/>
      <c r="AT3213" s="20"/>
      <c r="AU3213" s="74" t="str">
        <f t="shared" si="1784"/>
        <v>00631L</v>
      </c>
      <c r="AV3213" s="20">
        <f t="shared" si="1790"/>
        <v>1</v>
      </c>
      <c r="AW3213" s="74" t="str">
        <f t="shared" si="1785"/>
        <v>00631L</v>
      </c>
      <c r="AX3213" s="20">
        <f t="shared" si="1786"/>
        <v>1</v>
      </c>
      <c r="AY3213" s="20">
        <f t="shared" si="1791"/>
        <v>1</v>
      </c>
      <c r="AZ3213" s="116">
        <v>41647</v>
      </c>
      <c r="BA3213" s="116"/>
      <c r="BB3213" s="20"/>
      <c r="BC3213" s="20"/>
      <c r="BD3213" s="76"/>
      <c r="BE3213" s="77"/>
      <c r="BF3213" s="77"/>
    </row>
    <row r="3214" spans="1:58" s="23" customFormat="1" ht="15.75" customHeight="1" x14ac:dyDescent="0.4">
      <c r="A3214" s="116">
        <v>41645</v>
      </c>
      <c r="B3214" s="112">
        <v>13.9</v>
      </c>
      <c r="C3214" s="112">
        <v>14.75</v>
      </c>
      <c r="D3214" s="112">
        <v>15.55</v>
      </c>
      <c r="E3214" s="112">
        <v>16.2</v>
      </c>
      <c r="F3214" s="112">
        <v>16.7</v>
      </c>
      <c r="G3214" s="112">
        <v>17.149999999999999</v>
      </c>
      <c r="H3214" s="113">
        <v>17.7</v>
      </c>
      <c r="I3214" s="90">
        <f t="shared" si="1787"/>
        <v>14.363636363636363</v>
      </c>
      <c r="J3214" s="90">
        <f t="shared" si="1788"/>
        <v>15.186363636363637</v>
      </c>
      <c r="K3214" s="114">
        <v>10</v>
      </c>
      <c r="L3214" s="115">
        <v>4.5454545454545456E-2</v>
      </c>
      <c r="M3214" s="90">
        <v>12.51</v>
      </c>
      <c r="N3214" s="90">
        <v>13.55</v>
      </c>
      <c r="O3214" s="90">
        <v>14.82</v>
      </c>
      <c r="P3214" s="90">
        <v>16.46</v>
      </c>
      <c r="Q3214" s="90">
        <v>18.29</v>
      </c>
      <c r="R3214" s="63">
        <f t="shared" si="1776"/>
        <v>5.2199999999999989</v>
      </c>
      <c r="S3214" s="64">
        <f t="shared" si="1775"/>
        <v>-1.5261627906976678E-2</v>
      </c>
      <c r="T3214" s="65">
        <f t="shared" si="1794"/>
        <v>0.92324723247232465</v>
      </c>
      <c r="U3214" s="65">
        <f t="shared" si="1794"/>
        <v>0.9143049932523617</v>
      </c>
      <c r="V3214" s="65">
        <f t="shared" si="1777"/>
        <v>0.82320777642770349</v>
      </c>
      <c r="W3214" s="65">
        <f t="shared" si="1778"/>
        <v>0.74084199015855667</v>
      </c>
      <c r="X3214" s="61">
        <f t="shared" si="1789"/>
        <v>6.1151079136690621E-2</v>
      </c>
      <c r="Y3214" s="66">
        <f t="shared" si="1779"/>
        <v>9.2592592592592601E-2</v>
      </c>
      <c r="Z3214" s="61">
        <f t="shared" si="1780"/>
        <v>5.7278481012658325E-2</v>
      </c>
      <c r="AA3214" s="67">
        <f t="shared" si="1781"/>
        <v>14.363636363636363</v>
      </c>
      <c r="AB3214" s="68">
        <f t="shared" si="1782"/>
        <v>2.5830258302582999E-2</v>
      </c>
      <c r="AC3214" s="69">
        <f t="shared" si="1783"/>
        <v>6.0046964106004616E-2</v>
      </c>
      <c r="AD3214" s="70">
        <f>_xlfn.PERCENTILE.EXC(AC3214:$AC$5675,0.5)</f>
        <v>7.3682135825673067E-2</v>
      </c>
      <c r="AE3214" s="70">
        <f>_xlfn.PERCENTILE.EXC($AC3214:AC$5675,0.35)</f>
        <v>4.0772925605703753E-2</v>
      </c>
      <c r="AF3214" s="71">
        <f t="shared" ref="AF3214:AF3277" si="1795">_xlfn.PERCENTILE.EXC($AC3214:$AC4214,0.28)</f>
        <v>5.1273188315589524E-2</v>
      </c>
      <c r="AG3214" s="70">
        <f t="shared" ref="AG3214:AG3277" si="1796">_xlfn.PERCENTILE.EXC($AC3214:$AC4214,0.01)</f>
        <v>-0.18079093388790943</v>
      </c>
      <c r="AH3214" s="70">
        <f t="shared" ref="AH3214:AH3277" si="1797">_xlfn.PERCENTILE.EXC($AC3214:$AC4214,0.005)</f>
        <v>-0.22707014647722412</v>
      </c>
      <c r="AI3214" s="61" t="str">
        <f t="shared" si="1792"/>
        <v>Safety</v>
      </c>
      <c r="AJ3214" s="68" t="str">
        <f t="shared" si="1793"/>
        <v>Short VOL</v>
      </c>
      <c r="AK3214" s="72"/>
      <c r="AL3214" s="73"/>
      <c r="AM3214" s="72"/>
      <c r="AN3214" s="73"/>
      <c r="AO3214" s="74"/>
      <c r="AP3214" s="20"/>
      <c r="AQ3214" s="74"/>
      <c r="AR3214" s="20"/>
      <c r="AS3214" s="74"/>
      <c r="AT3214" s="20"/>
      <c r="AU3214" s="74" t="str">
        <f t="shared" si="1784"/>
        <v>00631L</v>
      </c>
      <c r="AV3214" s="20">
        <f t="shared" si="1790"/>
        <v>1</v>
      </c>
      <c r="AW3214" s="74" t="str">
        <f t="shared" si="1785"/>
        <v>00631L</v>
      </c>
      <c r="AX3214" s="20">
        <f t="shared" si="1786"/>
        <v>1</v>
      </c>
      <c r="AY3214" s="20">
        <f t="shared" si="1791"/>
        <v>1</v>
      </c>
      <c r="AZ3214" s="116">
        <v>41646</v>
      </c>
      <c r="BA3214" s="116"/>
      <c r="BB3214" s="20"/>
      <c r="BC3214" s="20"/>
      <c r="BD3214" s="76"/>
      <c r="BE3214" s="77"/>
      <c r="BF3214" s="77"/>
    </row>
    <row r="3215" spans="1:58" s="23" customFormat="1" ht="15.75" customHeight="1" x14ac:dyDescent="0.4">
      <c r="A3215" s="116">
        <v>41642</v>
      </c>
      <c r="B3215" s="112">
        <v>14.05</v>
      </c>
      <c r="C3215" s="112">
        <v>14.9</v>
      </c>
      <c r="D3215" s="112">
        <v>15.8</v>
      </c>
      <c r="E3215" s="112">
        <v>16.399999999999999</v>
      </c>
      <c r="F3215" s="112">
        <v>16.95</v>
      </c>
      <c r="G3215" s="112">
        <v>17.350000000000001</v>
      </c>
      <c r="H3215" s="113">
        <v>17.899999999999999</v>
      </c>
      <c r="I3215" s="90">
        <f t="shared" si="1787"/>
        <v>14.475000000000001</v>
      </c>
      <c r="J3215" s="90">
        <f t="shared" si="1788"/>
        <v>15.350000000000001</v>
      </c>
      <c r="K3215" s="114">
        <v>11</v>
      </c>
      <c r="L3215" s="115">
        <v>4.5454545454545456E-2</v>
      </c>
      <c r="M3215" s="90">
        <v>12.17</v>
      </c>
      <c r="N3215" s="90">
        <v>13.76</v>
      </c>
      <c r="O3215" s="90">
        <v>15.09</v>
      </c>
      <c r="P3215" s="90">
        <v>16.68</v>
      </c>
      <c r="Q3215" s="90">
        <v>18.440000000000001</v>
      </c>
      <c r="R3215" s="63">
        <f t="shared" si="1776"/>
        <v>5.84</v>
      </c>
      <c r="S3215" s="64">
        <f t="shared" si="1775"/>
        <v>-3.3028812368236161E-2</v>
      </c>
      <c r="T3215" s="65">
        <f t="shared" si="1794"/>
        <v>0.88444767441860461</v>
      </c>
      <c r="U3215" s="65">
        <f t="shared" si="1794"/>
        <v>0.91186216037110668</v>
      </c>
      <c r="V3215" s="65">
        <f t="shared" si="1777"/>
        <v>0.82494004796163067</v>
      </c>
      <c r="W3215" s="65">
        <f t="shared" si="1778"/>
        <v>0.74620390455531449</v>
      </c>
      <c r="X3215" s="61">
        <f t="shared" si="1789"/>
        <v>6.0498220640569367E-2</v>
      </c>
      <c r="Y3215" s="66">
        <f t="shared" si="1779"/>
        <v>9.1463414634146353E-2</v>
      </c>
      <c r="Z3215" s="61">
        <f t="shared" si="1780"/>
        <v>6.0449050086355781E-2</v>
      </c>
      <c r="AA3215" s="67">
        <f t="shared" si="1781"/>
        <v>14.475000000000001</v>
      </c>
      <c r="AB3215" s="68">
        <f t="shared" si="1782"/>
        <v>2.1075581395348906E-2</v>
      </c>
      <c r="AC3215" s="69">
        <f t="shared" si="1783"/>
        <v>5.1962209302325701E-2</v>
      </c>
      <c r="AD3215" s="70">
        <f>_xlfn.PERCENTILE.EXC(AC3215:$AC$5675,0.5)</f>
        <v>7.372116349047135E-2</v>
      </c>
      <c r="AE3215" s="70">
        <f>_xlfn.PERCENTILE.EXC($AC3215:AC$5675,0.35)</f>
        <v>4.0755879581252215E-2</v>
      </c>
      <c r="AF3215" s="71">
        <f t="shared" si="1795"/>
        <v>5.1273188315589524E-2</v>
      </c>
      <c r="AG3215" s="70">
        <f t="shared" si="1796"/>
        <v>-0.18079093388790943</v>
      </c>
      <c r="AH3215" s="70">
        <f t="shared" si="1797"/>
        <v>-0.22707014647722412</v>
      </c>
      <c r="AI3215" s="61" t="str">
        <f t="shared" si="1792"/>
        <v>Safety</v>
      </c>
      <c r="AJ3215" s="68" t="str">
        <f t="shared" si="1793"/>
        <v>Short VOL</v>
      </c>
      <c r="AK3215" s="72"/>
      <c r="AL3215" s="73"/>
      <c r="AM3215" s="72"/>
      <c r="AN3215" s="73"/>
      <c r="AO3215" s="74"/>
      <c r="AP3215" s="20"/>
      <c r="AQ3215" s="74"/>
      <c r="AR3215" s="20"/>
      <c r="AS3215" s="74"/>
      <c r="AT3215" s="20"/>
      <c r="AU3215" s="74" t="str">
        <f t="shared" si="1784"/>
        <v>00631L</v>
      </c>
      <c r="AV3215" s="20">
        <f t="shared" si="1790"/>
        <v>1</v>
      </c>
      <c r="AW3215" s="74" t="str">
        <f t="shared" si="1785"/>
        <v>00631L</v>
      </c>
      <c r="AX3215" s="20">
        <f t="shared" si="1786"/>
        <v>1</v>
      </c>
      <c r="AY3215" s="20">
        <f t="shared" si="1791"/>
        <v>1</v>
      </c>
      <c r="AZ3215" s="116">
        <v>41645</v>
      </c>
      <c r="BA3215" s="116"/>
      <c r="BB3215" s="20"/>
      <c r="BC3215" s="20"/>
      <c r="BD3215" s="76"/>
      <c r="BE3215" s="77"/>
      <c r="BF3215" s="77"/>
    </row>
    <row r="3216" spans="1:58" s="23" customFormat="1" ht="15.75" customHeight="1" x14ac:dyDescent="0.4">
      <c r="A3216" s="116">
        <v>41641</v>
      </c>
      <c r="B3216" s="112">
        <v>14.2</v>
      </c>
      <c r="C3216" s="112">
        <v>15.05</v>
      </c>
      <c r="D3216" s="112">
        <v>15.9</v>
      </c>
      <c r="E3216" s="112">
        <v>16.5</v>
      </c>
      <c r="F3216" s="112">
        <v>17</v>
      </c>
      <c r="G3216" s="112">
        <v>17.45</v>
      </c>
      <c r="H3216" s="113">
        <v>17.95</v>
      </c>
      <c r="I3216" s="90">
        <f t="shared" si="1787"/>
        <v>14.586363636363636</v>
      </c>
      <c r="J3216" s="90">
        <f t="shared" si="1788"/>
        <v>15.436363636363637</v>
      </c>
      <c r="K3216" s="114">
        <v>12</v>
      </c>
      <c r="L3216" s="115">
        <v>4.5454545454545456E-2</v>
      </c>
      <c r="M3216" s="90">
        <v>13.83</v>
      </c>
      <c r="N3216" s="90">
        <v>14.23</v>
      </c>
      <c r="O3216" s="90">
        <v>15.26</v>
      </c>
      <c r="P3216" s="90">
        <v>16.739999999999998</v>
      </c>
      <c r="Q3216" s="90">
        <v>18.43</v>
      </c>
      <c r="R3216" s="63">
        <f t="shared" si="1776"/>
        <v>3.9399999999999977</v>
      </c>
      <c r="S3216" s="64">
        <f t="shared" si="1775"/>
        <v>3.7172011661807565E-2</v>
      </c>
      <c r="T3216" s="65">
        <f t="shared" si="1794"/>
        <v>0.97189037245256493</v>
      </c>
      <c r="U3216" s="65">
        <f t="shared" si="1794"/>
        <v>0.93250327653997378</v>
      </c>
      <c r="V3216" s="65">
        <f t="shared" si="1777"/>
        <v>0.85005973715651151</v>
      </c>
      <c r="W3216" s="65">
        <f t="shared" si="1778"/>
        <v>0.77211068909386871</v>
      </c>
      <c r="X3216" s="61">
        <f t="shared" si="1789"/>
        <v>5.9859154929577565E-2</v>
      </c>
      <c r="Y3216" s="66">
        <f t="shared" si="1779"/>
        <v>8.7878787878787834E-2</v>
      </c>
      <c r="Z3216" s="61">
        <f t="shared" si="1780"/>
        <v>5.8273605484574734E-2</v>
      </c>
      <c r="AA3216" s="67">
        <f t="shared" si="1781"/>
        <v>14.586363636363636</v>
      </c>
      <c r="AB3216" s="68">
        <f t="shared" si="1782"/>
        <v>-2.1082220660577048E-3</v>
      </c>
      <c r="AC3216" s="69">
        <f t="shared" si="1783"/>
        <v>2.5043122724078392E-2</v>
      </c>
      <c r="AD3216" s="70">
        <f>_xlfn.PERCENTILE.EXC(AC3216:$AC$5675,0.5)</f>
        <v>7.3731719400247947E-2</v>
      </c>
      <c r="AE3216" s="70">
        <f>_xlfn.PERCENTILE.EXC($AC3216:AC$5675,0.35)</f>
        <v>4.0742455319731544E-2</v>
      </c>
      <c r="AF3216" s="71">
        <f t="shared" si="1795"/>
        <v>5.1273188315589524E-2</v>
      </c>
      <c r="AG3216" s="70">
        <f t="shared" si="1796"/>
        <v>-0.18079093388790943</v>
      </c>
      <c r="AH3216" s="70">
        <f t="shared" si="1797"/>
        <v>-0.22707014647722412</v>
      </c>
      <c r="AI3216" s="61" t="str">
        <f t="shared" si="1792"/>
        <v>Safety</v>
      </c>
      <c r="AJ3216" s="68" t="str">
        <f t="shared" si="1793"/>
        <v>Safety</v>
      </c>
      <c r="AK3216" s="72"/>
      <c r="AL3216" s="73"/>
      <c r="AM3216" s="72"/>
      <c r="AN3216" s="73"/>
      <c r="AO3216" s="74"/>
      <c r="AP3216" s="20"/>
      <c r="AQ3216" s="74"/>
      <c r="AR3216" s="20"/>
      <c r="AS3216" s="74"/>
      <c r="AT3216" s="20"/>
      <c r="AU3216" s="74" t="str">
        <f t="shared" si="1784"/>
        <v>00635U</v>
      </c>
      <c r="AV3216" s="20">
        <f t="shared" si="1790"/>
        <v>0</v>
      </c>
      <c r="AW3216" s="74" t="str">
        <f t="shared" si="1785"/>
        <v>00635U</v>
      </c>
      <c r="AX3216" s="20">
        <f t="shared" si="1786"/>
        <v>0</v>
      </c>
      <c r="AY3216" s="20">
        <f t="shared" si="1791"/>
        <v>1</v>
      </c>
      <c r="AZ3216" s="116">
        <v>41642</v>
      </c>
      <c r="BA3216" s="116"/>
      <c r="BB3216" s="20"/>
      <c r="BC3216" s="20"/>
      <c r="BD3216" s="76"/>
      <c r="BE3216" s="77"/>
      <c r="BF3216" s="77"/>
    </row>
    <row r="3217" spans="1:58" s="23" customFormat="1" ht="15.75" customHeight="1" x14ac:dyDescent="0.4">
      <c r="A3217" s="116">
        <v>41639</v>
      </c>
      <c r="B3217" s="112">
        <v>13.95</v>
      </c>
      <c r="C3217" s="112">
        <v>14.75</v>
      </c>
      <c r="D3217" s="112">
        <v>15.6</v>
      </c>
      <c r="E3217" s="112">
        <v>16.25</v>
      </c>
      <c r="F3217" s="112">
        <v>16.8</v>
      </c>
      <c r="G3217" s="112">
        <v>17.25</v>
      </c>
      <c r="H3217" s="113">
        <v>17.7</v>
      </c>
      <c r="I3217" s="90">
        <f t="shared" si="1787"/>
        <v>14.277272727272727</v>
      </c>
      <c r="J3217" s="90">
        <f t="shared" si="1788"/>
        <v>15.097727272727273</v>
      </c>
      <c r="K3217" s="114">
        <v>13</v>
      </c>
      <c r="L3217" s="115">
        <v>4.5454545454545456E-2</v>
      </c>
      <c r="M3217" s="90">
        <v>13.75</v>
      </c>
      <c r="N3217" s="90">
        <v>13.72</v>
      </c>
      <c r="O3217" s="90">
        <v>14.77</v>
      </c>
      <c r="P3217" s="90">
        <v>16.309999999999999</v>
      </c>
      <c r="Q3217" s="90">
        <v>18.25</v>
      </c>
      <c r="R3217" s="63">
        <f t="shared" si="1776"/>
        <v>3.6099999999999994</v>
      </c>
      <c r="S3217" s="64">
        <f t="shared" si="1775"/>
        <v>1.1799410029498535E-2</v>
      </c>
      <c r="T3217" s="65">
        <f t="shared" si="1794"/>
        <v>1.0021865889212827</v>
      </c>
      <c r="U3217" s="65">
        <f t="shared" si="1794"/>
        <v>0.92890995260663511</v>
      </c>
      <c r="V3217" s="65">
        <f t="shared" si="1777"/>
        <v>0.84120171673819755</v>
      </c>
      <c r="W3217" s="65">
        <f t="shared" si="1778"/>
        <v>0.75178082191780826</v>
      </c>
      <c r="X3217" s="61">
        <f t="shared" si="1789"/>
        <v>5.7347670250896113E-2</v>
      </c>
      <c r="Y3217" s="66">
        <f t="shared" si="1779"/>
        <v>8.9230769230769183E-2</v>
      </c>
      <c r="Z3217" s="61">
        <f t="shared" si="1780"/>
        <v>5.7465775230818202E-2</v>
      </c>
      <c r="AA3217" s="67">
        <f t="shared" si="1781"/>
        <v>14.277272727272727</v>
      </c>
      <c r="AB3217" s="68">
        <f t="shared" si="1782"/>
        <v>1.6763848396501357E-2</v>
      </c>
      <c r="AC3217" s="69">
        <f t="shared" si="1783"/>
        <v>4.0617545719586493E-2</v>
      </c>
      <c r="AD3217" s="70">
        <f>_xlfn.PERCENTILE.EXC(AC3217:$AC$5675,0.5)</f>
        <v>7.3742275310024558E-2</v>
      </c>
      <c r="AE3217" s="70">
        <f>_xlfn.PERCENTILE.EXC($AC3217:AC$5675,0.35)</f>
        <v>4.0767386091127081E-2</v>
      </c>
      <c r="AF3217" s="71">
        <f t="shared" si="1795"/>
        <v>5.1397004947690388E-2</v>
      </c>
      <c r="AG3217" s="70">
        <f t="shared" si="1796"/>
        <v>-0.18079093388790943</v>
      </c>
      <c r="AH3217" s="70">
        <f t="shared" si="1797"/>
        <v>-0.22707014647722412</v>
      </c>
      <c r="AI3217" s="61" t="str">
        <f t="shared" si="1792"/>
        <v>Safety</v>
      </c>
      <c r="AJ3217" s="68" t="str">
        <f t="shared" si="1793"/>
        <v>Safety</v>
      </c>
      <c r="AK3217" s="72"/>
      <c r="AL3217" s="73"/>
      <c r="AM3217" s="72"/>
      <c r="AN3217" s="73"/>
      <c r="AO3217" s="74"/>
      <c r="AP3217" s="20"/>
      <c r="AQ3217" s="74"/>
      <c r="AR3217" s="20"/>
      <c r="AS3217" s="74"/>
      <c r="AT3217" s="20"/>
      <c r="AU3217" s="74" t="str">
        <f t="shared" si="1784"/>
        <v>00635U</v>
      </c>
      <c r="AV3217" s="20">
        <f t="shared" si="1790"/>
        <v>0</v>
      </c>
      <c r="AW3217" s="74" t="str">
        <f t="shared" si="1785"/>
        <v>00635U</v>
      </c>
      <c r="AX3217" s="20">
        <f t="shared" si="1786"/>
        <v>0</v>
      </c>
      <c r="AY3217" s="20">
        <f t="shared" si="1791"/>
        <v>1</v>
      </c>
      <c r="AZ3217" s="116">
        <v>41641</v>
      </c>
      <c r="BA3217" s="116"/>
      <c r="BB3217" s="20"/>
      <c r="BC3217" s="20"/>
      <c r="BD3217" s="76"/>
      <c r="BE3217" s="77"/>
      <c r="BF3217" s="77"/>
    </row>
    <row r="3218" spans="1:58" s="23" customFormat="1" ht="15.75" customHeight="1" x14ac:dyDescent="0.4">
      <c r="A3218" s="116">
        <v>41638</v>
      </c>
      <c r="B3218" s="112">
        <v>13.9</v>
      </c>
      <c r="C3218" s="112">
        <v>14.85</v>
      </c>
      <c r="D3218" s="112">
        <v>15.8</v>
      </c>
      <c r="E3218" s="112">
        <v>16.45</v>
      </c>
      <c r="F3218" s="112">
        <v>16.95</v>
      </c>
      <c r="G3218" s="112">
        <v>17.399999999999999</v>
      </c>
      <c r="H3218" s="113">
        <v>17.95</v>
      </c>
      <c r="I3218" s="90">
        <f t="shared" si="1787"/>
        <v>14.245454545454546</v>
      </c>
      <c r="J3218" s="90">
        <f t="shared" si="1788"/>
        <v>15.195454545454545</v>
      </c>
      <c r="K3218" s="114">
        <v>14</v>
      </c>
      <c r="L3218" s="115">
        <v>4.5454545454545456E-2</v>
      </c>
      <c r="M3218" s="90">
        <v>12.99</v>
      </c>
      <c r="N3218" s="90">
        <v>13.56</v>
      </c>
      <c r="O3218" s="90">
        <v>14.77</v>
      </c>
      <c r="P3218" s="90">
        <v>16.46</v>
      </c>
      <c r="Q3218" s="90">
        <v>18.34</v>
      </c>
      <c r="R3218" s="63">
        <f t="shared" si="1776"/>
        <v>4.68</v>
      </c>
      <c r="S3218" s="64">
        <f t="shared" ref="S3218:S3281" si="1798">(N3218-N3219)/N3219</f>
        <v>8.8282504012841059E-2</v>
      </c>
      <c r="T3218" s="65">
        <f t="shared" si="1794"/>
        <v>0.95796460176991149</v>
      </c>
      <c r="U3218" s="65">
        <f t="shared" si="1794"/>
        <v>0.91807718348002709</v>
      </c>
      <c r="V3218" s="65">
        <f t="shared" si="1777"/>
        <v>0.82381530984204132</v>
      </c>
      <c r="W3218" s="65">
        <f t="shared" si="1778"/>
        <v>0.73936750272628138</v>
      </c>
      <c r="X3218" s="61">
        <f t="shared" si="1789"/>
        <v>6.8345323741007144E-2</v>
      </c>
      <c r="Y3218" s="66">
        <f t="shared" si="1779"/>
        <v>9.1185410334346503E-2</v>
      </c>
      <c r="Z3218" s="61">
        <f t="shared" si="1780"/>
        <v>6.6687938736439009E-2</v>
      </c>
      <c r="AA3218" s="67">
        <f t="shared" si="1781"/>
        <v>14.245454545454546</v>
      </c>
      <c r="AB3218" s="68">
        <f t="shared" si="1782"/>
        <v>2.5073746312684355E-2</v>
      </c>
      <c r="AC3218" s="69">
        <f t="shared" si="1783"/>
        <v>5.0549745240010734E-2</v>
      </c>
      <c r="AD3218" s="70">
        <f>_xlfn.PERCENTILE.EXC(AC3218:$AC$5675,0.5)</f>
        <v>7.3845147556002383E-2</v>
      </c>
      <c r="AE3218" s="70">
        <f>_xlfn.PERCENTILE.EXC($AC3218:AC$5675,0.35)</f>
        <v>4.083939978062387E-2</v>
      </c>
      <c r="AF3218" s="71">
        <f t="shared" si="1795"/>
        <v>5.1720583993432268E-2</v>
      </c>
      <c r="AG3218" s="70">
        <f t="shared" si="1796"/>
        <v>-0.18079093388790943</v>
      </c>
      <c r="AH3218" s="70">
        <f t="shared" si="1797"/>
        <v>-0.22707014647722412</v>
      </c>
      <c r="AI3218" s="61" t="str">
        <f t="shared" si="1792"/>
        <v>Safety</v>
      </c>
      <c r="AJ3218" s="68" t="str">
        <f t="shared" si="1793"/>
        <v>Safety</v>
      </c>
      <c r="AK3218" s="72"/>
      <c r="AL3218" s="73"/>
      <c r="AM3218" s="72"/>
      <c r="AN3218" s="73"/>
      <c r="AO3218" s="74"/>
      <c r="AP3218" s="20"/>
      <c r="AQ3218" s="74"/>
      <c r="AR3218" s="20"/>
      <c r="AS3218" s="74"/>
      <c r="AT3218" s="20"/>
      <c r="AU3218" s="74" t="str">
        <f t="shared" si="1784"/>
        <v>00635U</v>
      </c>
      <c r="AV3218" s="20">
        <f t="shared" si="1790"/>
        <v>0</v>
      </c>
      <c r="AW3218" s="74" t="str">
        <f t="shared" si="1785"/>
        <v>00631L</v>
      </c>
      <c r="AX3218" s="20">
        <f t="shared" si="1786"/>
        <v>1</v>
      </c>
      <c r="AY3218" s="20">
        <f t="shared" si="1791"/>
        <v>1</v>
      </c>
      <c r="AZ3218" s="116">
        <v>41639</v>
      </c>
      <c r="BA3218" s="116"/>
      <c r="BB3218" s="20"/>
      <c r="BC3218" s="20"/>
      <c r="BD3218" s="76"/>
      <c r="BE3218" s="77"/>
      <c r="BF3218" s="77"/>
    </row>
    <row r="3219" spans="1:58" s="23" customFormat="1" ht="15.75" customHeight="1" x14ac:dyDescent="0.4">
      <c r="A3219" s="116">
        <v>41635</v>
      </c>
      <c r="B3219" s="112">
        <v>13.7</v>
      </c>
      <c r="C3219" s="112">
        <v>14.65</v>
      </c>
      <c r="D3219" s="112">
        <v>15.65</v>
      </c>
      <c r="E3219" s="112">
        <v>16.3</v>
      </c>
      <c r="F3219" s="112">
        <v>16.850000000000001</v>
      </c>
      <c r="G3219" s="112">
        <v>17.25</v>
      </c>
      <c r="H3219" s="113">
        <v>17.8</v>
      </c>
      <c r="I3219" s="90">
        <f t="shared" si="1787"/>
        <v>14.002272727272727</v>
      </c>
      <c r="J3219" s="90">
        <f t="shared" si="1788"/>
        <v>14.968181818181819</v>
      </c>
      <c r="K3219" s="114">
        <v>15</v>
      </c>
      <c r="L3219" s="115">
        <v>4.5454545454545456E-2</v>
      </c>
      <c r="M3219" s="90">
        <v>11.48</v>
      </c>
      <c r="N3219" s="90">
        <v>12.46</v>
      </c>
      <c r="O3219" s="90">
        <v>13.98</v>
      </c>
      <c r="P3219" s="90">
        <v>16.05</v>
      </c>
      <c r="Q3219" s="90">
        <v>18.07</v>
      </c>
      <c r="R3219" s="63">
        <f t="shared" si="1776"/>
        <v>6.09</v>
      </c>
      <c r="S3219" s="64">
        <f t="shared" si="1798"/>
        <v>1.0543390105433965E-2</v>
      </c>
      <c r="T3219" s="65">
        <f t="shared" si="1794"/>
        <v>0.92134831460674149</v>
      </c>
      <c r="U3219" s="65">
        <f t="shared" si="1794"/>
        <v>0.89127324749642345</v>
      </c>
      <c r="V3219" s="65">
        <f t="shared" si="1777"/>
        <v>0.77632398753894083</v>
      </c>
      <c r="W3219" s="65">
        <f t="shared" si="1778"/>
        <v>0.68954067515218598</v>
      </c>
      <c r="X3219" s="61">
        <f t="shared" si="1789"/>
        <v>6.9343065693430739E-2</v>
      </c>
      <c r="Y3219" s="66">
        <f t="shared" si="1779"/>
        <v>9.202453987730061E-2</v>
      </c>
      <c r="Z3219" s="61">
        <f t="shared" si="1780"/>
        <v>6.8982308066872319E-2</v>
      </c>
      <c r="AA3219" s="67">
        <f t="shared" si="1781"/>
        <v>14.002272727272727</v>
      </c>
      <c r="AB3219" s="68">
        <f t="shared" si="1782"/>
        <v>9.9518459069020737E-2</v>
      </c>
      <c r="AC3219" s="69">
        <f t="shared" si="1783"/>
        <v>0.12377790748577255</v>
      </c>
      <c r="AD3219" s="70">
        <f>_xlfn.PERCENTILE.EXC(AC3219:$AC$5675,0.5)</f>
        <v>7.3948019801980222E-2</v>
      </c>
      <c r="AE3219" s="70">
        <f>_xlfn.PERCENTILE.EXC($AC3219:AC$5675,0.35)</f>
        <v>4.0800623178587132E-2</v>
      </c>
      <c r="AF3219" s="71">
        <f t="shared" si="1795"/>
        <v>5.2314384026364361E-2</v>
      </c>
      <c r="AG3219" s="70">
        <f t="shared" si="1796"/>
        <v>-0.18079093388790943</v>
      </c>
      <c r="AH3219" s="70">
        <f t="shared" si="1797"/>
        <v>-0.22707014647722412</v>
      </c>
      <c r="AI3219" s="61" t="str">
        <f t="shared" si="1792"/>
        <v>Short VOL</v>
      </c>
      <c r="AJ3219" s="68" t="str">
        <f t="shared" si="1793"/>
        <v>Short VOL</v>
      </c>
      <c r="AK3219" s="72"/>
      <c r="AL3219" s="73"/>
      <c r="AM3219" s="72"/>
      <c r="AN3219" s="73"/>
      <c r="AO3219" s="74"/>
      <c r="AP3219" s="20"/>
      <c r="AQ3219" s="74"/>
      <c r="AR3219" s="20"/>
      <c r="AS3219" s="74"/>
      <c r="AT3219" s="20"/>
      <c r="AU3219" s="74" t="str">
        <f t="shared" si="1784"/>
        <v>00631L</v>
      </c>
      <c r="AV3219" s="20">
        <f t="shared" si="1790"/>
        <v>1</v>
      </c>
      <c r="AW3219" s="74" t="str">
        <f t="shared" si="1785"/>
        <v>00631L</v>
      </c>
      <c r="AX3219" s="20">
        <f t="shared" si="1786"/>
        <v>1</v>
      </c>
      <c r="AY3219" s="20">
        <f t="shared" si="1791"/>
        <v>1</v>
      </c>
      <c r="AZ3219" s="116">
        <v>41638</v>
      </c>
      <c r="BA3219" s="116"/>
      <c r="BB3219" s="20"/>
      <c r="BC3219" s="20"/>
      <c r="BD3219" s="76"/>
      <c r="BE3219" s="77"/>
      <c r="BF3219" s="77"/>
    </row>
    <row r="3220" spans="1:58" s="23" customFormat="1" ht="15.75" customHeight="1" x14ac:dyDescent="0.4">
      <c r="A3220" s="116">
        <v>41634</v>
      </c>
      <c r="B3220" s="112">
        <v>13.4</v>
      </c>
      <c r="C3220" s="112">
        <v>14.5</v>
      </c>
      <c r="D3220" s="112">
        <v>15.55</v>
      </c>
      <c r="E3220" s="112">
        <v>16.2</v>
      </c>
      <c r="F3220" s="112">
        <v>16.75</v>
      </c>
      <c r="G3220" s="112">
        <v>17.2</v>
      </c>
      <c r="H3220" s="113">
        <v>17.75</v>
      </c>
      <c r="I3220" s="90">
        <f t="shared" si="1787"/>
        <v>13.700000000000001</v>
      </c>
      <c r="J3220" s="90">
        <f t="shared" si="1788"/>
        <v>14.786363636363637</v>
      </c>
      <c r="K3220" s="114">
        <v>16</v>
      </c>
      <c r="L3220" s="115">
        <v>4.5454545454545456E-2</v>
      </c>
      <c r="M3220" s="90">
        <v>10.92</v>
      </c>
      <c r="N3220" s="90">
        <v>12.33</v>
      </c>
      <c r="O3220" s="90">
        <v>14.03</v>
      </c>
      <c r="P3220" s="90">
        <v>16.03</v>
      </c>
      <c r="Q3220" s="90">
        <v>18.16</v>
      </c>
      <c r="R3220" s="63">
        <f t="shared" si="1776"/>
        <v>6.8100000000000023</v>
      </c>
      <c r="S3220" s="64">
        <f t="shared" si="1798"/>
        <v>-1.2019230769230798E-2</v>
      </c>
      <c r="T3220" s="65">
        <f t="shared" si="1794"/>
        <v>0.88564476885644772</v>
      </c>
      <c r="U3220" s="65">
        <f t="shared" si="1794"/>
        <v>0.87883107626514612</v>
      </c>
      <c r="V3220" s="65">
        <f t="shared" si="1777"/>
        <v>0.7691827822832189</v>
      </c>
      <c r="W3220" s="65">
        <f t="shared" si="1778"/>
        <v>0.67896475770925113</v>
      </c>
      <c r="X3220" s="61">
        <f t="shared" si="1789"/>
        <v>8.2089552238805943E-2</v>
      </c>
      <c r="Y3220" s="66">
        <f t="shared" si="1779"/>
        <v>9.5679012345679063E-2</v>
      </c>
      <c r="Z3220" s="61">
        <f t="shared" si="1780"/>
        <v>7.9296615792966124E-2</v>
      </c>
      <c r="AA3220" s="67">
        <f t="shared" si="1781"/>
        <v>13.7</v>
      </c>
      <c r="AB3220" s="68">
        <f t="shared" si="1782"/>
        <v>8.6780210867802132E-2</v>
      </c>
      <c r="AC3220" s="69">
        <f t="shared" si="1783"/>
        <v>0.11111111111111105</v>
      </c>
      <c r="AD3220" s="70">
        <f>_xlfn.PERCENTILE.EXC(AC3220:$AC$5675,0.5)</f>
        <v>7.3845147556002383E-2</v>
      </c>
      <c r="AE3220" s="70">
        <f>_xlfn.PERCENTILE.EXC($AC3220:AC$5675,0.35)</f>
        <v>4.0765468339481269E-2</v>
      </c>
      <c r="AF3220" s="71">
        <f t="shared" si="1795"/>
        <v>5.2314384026364361E-2</v>
      </c>
      <c r="AG3220" s="70">
        <f t="shared" si="1796"/>
        <v>-0.18079093388790943</v>
      </c>
      <c r="AH3220" s="70">
        <f t="shared" si="1797"/>
        <v>-0.22707014647722412</v>
      </c>
      <c r="AI3220" s="61" t="str">
        <f t="shared" si="1792"/>
        <v>Short VOL</v>
      </c>
      <c r="AJ3220" s="68" t="str">
        <f t="shared" si="1793"/>
        <v>Short VOL</v>
      </c>
      <c r="AK3220" s="72"/>
      <c r="AL3220" s="73"/>
      <c r="AM3220" s="72"/>
      <c r="AN3220" s="73"/>
      <c r="AO3220" s="74"/>
      <c r="AP3220" s="20"/>
      <c r="AQ3220" s="74"/>
      <c r="AR3220" s="20"/>
      <c r="AS3220" s="74"/>
      <c r="AT3220" s="20"/>
      <c r="AU3220" s="74" t="str">
        <f t="shared" si="1784"/>
        <v>00631L</v>
      </c>
      <c r="AV3220" s="20">
        <f t="shared" si="1790"/>
        <v>1</v>
      </c>
      <c r="AW3220" s="74" t="str">
        <f t="shared" si="1785"/>
        <v>00631L</v>
      </c>
      <c r="AX3220" s="20">
        <f t="shared" si="1786"/>
        <v>1</v>
      </c>
      <c r="AY3220" s="20">
        <f t="shared" si="1791"/>
        <v>1</v>
      </c>
      <c r="AZ3220" s="116">
        <v>41635</v>
      </c>
      <c r="BA3220" s="116"/>
      <c r="BB3220" s="20"/>
      <c r="BC3220" s="20"/>
      <c r="BD3220" s="76"/>
      <c r="BE3220" s="77"/>
      <c r="BF3220" s="77"/>
    </row>
    <row r="3221" spans="1:58" s="23" customFormat="1" ht="15.75" customHeight="1" x14ac:dyDescent="0.4">
      <c r="A3221" s="116">
        <v>41632</v>
      </c>
      <c r="B3221" s="112">
        <v>13.4</v>
      </c>
      <c r="C3221" s="112">
        <v>14.6</v>
      </c>
      <c r="D3221" s="112">
        <v>15.65</v>
      </c>
      <c r="E3221" s="112">
        <v>16.3</v>
      </c>
      <c r="F3221" s="112">
        <v>16.75</v>
      </c>
      <c r="G3221" s="112">
        <v>17.2</v>
      </c>
      <c r="H3221" s="113">
        <v>17.75</v>
      </c>
      <c r="I3221" s="90">
        <f t="shared" si="1787"/>
        <v>13.672727272727272</v>
      </c>
      <c r="J3221" s="90">
        <f t="shared" si="1788"/>
        <v>14.838636363636363</v>
      </c>
      <c r="K3221" s="114">
        <v>17</v>
      </c>
      <c r="L3221" s="115">
        <v>4.5454545454545456E-2</v>
      </c>
      <c r="M3221" s="90">
        <v>11.11</v>
      </c>
      <c r="N3221" s="90">
        <v>12.48</v>
      </c>
      <c r="O3221" s="90">
        <v>14.24</v>
      </c>
      <c r="P3221" s="90">
        <v>16.12</v>
      </c>
      <c r="Q3221" s="90">
        <v>18.21</v>
      </c>
      <c r="R3221" s="63">
        <f t="shared" si="1776"/>
        <v>6.77</v>
      </c>
      <c r="S3221" s="64">
        <f t="shared" si="1798"/>
        <v>-4.2944785276073524E-2</v>
      </c>
      <c r="T3221" s="65">
        <f t="shared" si="1794"/>
        <v>0.89022435897435892</v>
      </c>
      <c r="U3221" s="65">
        <f t="shared" si="1794"/>
        <v>0.8764044943820225</v>
      </c>
      <c r="V3221" s="65">
        <f t="shared" si="1777"/>
        <v>0.77419354838709675</v>
      </c>
      <c r="W3221" s="65">
        <f t="shared" si="1778"/>
        <v>0.68533772652388791</v>
      </c>
      <c r="X3221" s="61">
        <f t="shared" si="1789"/>
        <v>8.9552238805970089E-2</v>
      </c>
      <c r="Y3221" s="66">
        <f t="shared" si="1779"/>
        <v>8.8957055214723885E-2</v>
      </c>
      <c r="Z3221" s="61">
        <f t="shared" si="1780"/>
        <v>8.5272606382978733E-2</v>
      </c>
      <c r="AA3221" s="67">
        <f t="shared" si="1781"/>
        <v>13.672727272727274</v>
      </c>
      <c r="AB3221" s="68">
        <f t="shared" si="1782"/>
        <v>7.3717948717948706E-2</v>
      </c>
      <c r="AC3221" s="69">
        <f t="shared" si="1783"/>
        <v>9.557109557109561E-2</v>
      </c>
      <c r="AD3221" s="70">
        <f>_xlfn.PERCENTILE.EXC(AC3221:$AC$5675,0.5)</f>
        <v>7.3742275310024558E-2</v>
      </c>
      <c r="AE3221" s="70">
        <f>_xlfn.PERCENTILE.EXC($AC3221:AC$5675,0.35)</f>
        <v>4.0752044077960591E-2</v>
      </c>
      <c r="AF3221" s="71">
        <f t="shared" si="1795"/>
        <v>5.2314384026364361E-2</v>
      </c>
      <c r="AG3221" s="70">
        <f t="shared" si="1796"/>
        <v>-0.18079093388790943</v>
      </c>
      <c r="AH3221" s="70">
        <f t="shared" si="1797"/>
        <v>-0.22707014647722412</v>
      </c>
      <c r="AI3221" s="61" t="str">
        <f t="shared" si="1792"/>
        <v>Short VOL</v>
      </c>
      <c r="AJ3221" s="68" t="str">
        <f t="shared" si="1793"/>
        <v>Short VOL</v>
      </c>
      <c r="AK3221" s="72"/>
      <c r="AL3221" s="73"/>
      <c r="AM3221" s="72"/>
      <c r="AN3221" s="73"/>
      <c r="AO3221" s="74"/>
      <c r="AP3221" s="20"/>
      <c r="AQ3221" s="74"/>
      <c r="AR3221" s="20"/>
      <c r="AS3221" s="74"/>
      <c r="AT3221" s="20"/>
      <c r="AU3221" s="74" t="str">
        <f t="shared" si="1784"/>
        <v>00631L</v>
      </c>
      <c r="AV3221" s="20">
        <f t="shared" si="1790"/>
        <v>1</v>
      </c>
      <c r="AW3221" s="74" t="str">
        <f t="shared" si="1785"/>
        <v>00631L</v>
      </c>
      <c r="AX3221" s="20">
        <f t="shared" si="1786"/>
        <v>1</v>
      </c>
      <c r="AY3221" s="20">
        <f t="shared" si="1791"/>
        <v>1</v>
      </c>
      <c r="AZ3221" s="116">
        <v>41634</v>
      </c>
      <c r="BA3221" s="116"/>
      <c r="BB3221" s="20"/>
      <c r="BC3221" s="20"/>
      <c r="BD3221" s="76"/>
      <c r="BE3221" s="77"/>
      <c r="BF3221" s="77"/>
    </row>
    <row r="3222" spans="1:58" s="23" customFormat="1" ht="15.75" customHeight="1" x14ac:dyDescent="0.4">
      <c r="A3222" s="116">
        <v>41631</v>
      </c>
      <c r="B3222" s="112">
        <v>13.9</v>
      </c>
      <c r="C3222" s="112">
        <v>15</v>
      </c>
      <c r="D3222" s="112">
        <v>15.95</v>
      </c>
      <c r="E3222" s="112">
        <v>16.649999999999999</v>
      </c>
      <c r="F3222" s="112">
        <v>17.149999999999999</v>
      </c>
      <c r="G3222" s="112">
        <v>17.649999999999999</v>
      </c>
      <c r="H3222" s="113">
        <v>18.149999999999999</v>
      </c>
      <c r="I3222" s="90">
        <f t="shared" si="1787"/>
        <v>14.1</v>
      </c>
      <c r="J3222" s="90">
        <f t="shared" si="1788"/>
        <v>15.172727272727272</v>
      </c>
      <c r="K3222" s="114">
        <v>18</v>
      </c>
      <c r="L3222" s="115">
        <v>4.5454545454545456E-2</v>
      </c>
      <c r="M3222" s="90">
        <v>12.23</v>
      </c>
      <c r="N3222" s="90">
        <v>13.04</v>
      </c>
      <c r="O3222" s="90">
        <v>14.52</v>
      </c>
      <c r="P3222" s="90">
        <v>16.37</v>
      </c>
      <c r="Q3222" s="90">
        <v>18.350000000000001</v>
      </c>
      <c r="R3222" s="63">
        <f t="shared" si="1776"/>
        <v>5.620000000000001</v>
      </c>
      <c r="S3222" s="64">
        <f t="shared" si="1798"/>
        <v>-5.4387237128353881E-2</v>
      </c>
      <c r="T3222" s="65">
        <f t="shared" si="1794"/>
        <v>0.93788343558282217</v>
      </c>
      <c r="U3222" s="65">
        <f t="shared" si="1794"/>
        <v>0.89807162534435259</v>
      </c>
      <c r="V3222" s="65">
        <f t="shared" si="1777"/>
        <v>0.79657910812461807</v>
      </c>
      <c r="W3222" s="65">
        <f t="shared" si="1778"/>
        <v>0.71062670299727515</v>
      </c>
      <c r="X3222" s="61">
        <f t="shared" si="1789"/>
        <v>7.913669064748198E-2</v>
      </c>
      <c r="Y3222" s="66">
        <f t="shared" si="1779"/>
        <v>9.00900900900901E-2</v>
      </c>
      <c r="Z3222" s="61">
        <f t="shared" si="1780"/>
        <v>7.6079948420373925E-2</v>
      </c>
      <c r="AA3222" s="67">
        <f t="shared" si="1781"/>
        <v>14.1</v>
      </c>
      <c r="AB3222" s="68">
        <f t="shared" si="1782"/>
        <v>6.5950920245398864E-2</v>
      </c>
      <c r="AC3222" s="69">
        <f t="shared" si="1783"/>
        <v>8.1288343558282253E-2</v>
      </c>
      <c r="AD3222" s="70">
        <f>_xlfn.PERCENTILE.EXC(AC3222:$AC$5675,0.5)</f>
        <v>7.3731719400247947E-2</v>
      </c>
      <c r="AE3222" s="70">
        <f>_xlfn.PERCENTILE.EXC($AC3222:AC$5675,0.35)</f>
        <v>4.0738619816439926E-2</v>
      </c>
      <c r="AF3222" s="71">
        <f t="shared" si="1795"/>
        <v>5.2314384026364361E-2</v>
      </c>
      <c r="AG3222" s="70">
        <f t="shared" si="1796"/>
        <v>-0.18079093388790943</v>
      </c>
      <c r="AH3222" s="70">
        <f t="shared" si="1797"/>
        <v>-0.22707014647722412</v>
      </c>
      <c r="AI3222" s="61" t="str">
        <f t="shared" si="1792"/>
        <v>Short VOL</v>
      </c>
      <c r="AJ3222" s="68" t="str">
        <f t="shared" si="1793"/>
        <v>Short VOL</v>
      </c>
      <c r="AK3222" s="72"/>
      <c r="AL3222" s="73"/>
      <c r="AM3222" s="72"/>
      <c r="AN3222" s="73"/>
      <c r="AO3222" s="74"/>
      <c r="AP3222" s="20"/>
      <c r="AQ3222" s="74"/>
      <c r="AR3222" s="20"/>
      <c r="AS3222" s="74"/>
      <c r="AT3222" s="20"/>
      <c r="AU3222" s="74" t="str">
        <f t="shared" si="1784"/>
        <v>00631L</v>
      </c>
      <c r="AV3222" s="20">
        <f t="shared" si="1790"/>
        <v>1</v>
      </c>
      <c r="AW3222" s="74" t="str">
        <f t="shared" si="1785"/>
        <v>00631L</v>
      </c>
      <c r="AX3222" s="20">
        <f t="shared" si="1786"/>
        <v>1</v>
      </c>
      <c r="AY3222" s="20">
        <f t="shared" si="1791"/>
        <v>1</v>
      </c>
      <c r="AZ3222" s="116">
        <v>41632</v>
      </c>
      <c r="BA3222" s="116"/>
      <c r="BB3222" s="20"/>
      <c r="BC3222" s="20"/>
      <c r="BD3222" s="76"/>
      <c r="BE3222" s="77"/>
      <c r="BF3222" s="77"/>
    </row>
    <row r="3223" spans="1:58" s="23" customFormat="1" ht="15.75" customHeight="1" x14ac:dyDescent="0.4">
      <c r="A3223" s="116">
        <v>41628</v>
      </c>
      <c r="B3223" s="112">
        <v>14.45</v>
      </c>
      <c r="C3223" s="112">
        <v>15.45</v>
      </c>
      <c r="D3223" s="112">
        <v>16.350000000000001</v>
      </c>
      <c r="E3223" s="112">
        <v>16.95</v>
      </c>
      <c r="F3223" s="112">
        <v>17.45</v>
      </c>
      <c r="G3223" s="112">
        <v>17.899999999999999</v>
      </c>
      <c r="H3223" s="113">
        <v>18.399999999999999</v>
      </c>
      <c r="I3223" s="90">
        <f t="shared" si="1787"/>
        <v>14.586363636363636</v>
      </c>
      <c r="J3223" s="90">
        <f t="shared" si="1788"/>
        <v>15.572727272727272</v>
      </c>
      <c r="K3223" s="114">
        <v>19</v>
      </c>
      <c r="L3223" s="115">
        <v>4.5454545454545456E-2</v>
      </c>
      <c r="M3223" s="90">
        <v>12.73</v>
      </c>
      <c r="N3223" s="90">
        <v>13.79</v>
      </c>
      <c r="O3223" s="90">
        <v>15.01</v>
      </c>
      <c r="P3223" s="90">
        <v>16.63</v>
      </c>
      <c r="Q3223" s="90">
        <v>18.75</v>
      </c>
      <c r="R3223" s="63">
        <f t="shared" si="1776"/>
        <v>5.120000000000001</v>
      </c>
      <c r="S3223" s="64">
        <f t="shared" si="1798"/>
        <v>-2.5441696113074289E-2</v>
      </c>
      <c r="T3223" s="65">
        <f t="shared" si="1794"/>
        <v>0.92313270485859322</v>
      </c>
      <c r="U3223" s="65">
        <f t="shared" si="1794"/>
        <v>0.9187208527648234</v>
      </c>
      <c r="V3223" s="65">
        <f t="shared" si="1777"/>
        <v>0.82922429344558024</v>
      </c>
      <c r="W3223" s="65">
        <f t="shared" si="1778"/>
        <v>0.7354666666666666</v>
      </c>
      <c r="X3223" s="61">
        <f t="shared" si="1789"/>
        <v>6.9204152249134954E-2</v>
      </c>
      <c r="Y3223" s="66">
        <f t="shared" si="1779"/>
        <v>8.5545722713864264E-2</v>
      </c>
      <c r="Z3223" s="61">
        <f t="shared" si="1780"/>
        <v>6.7622312246805857E-2</v>
      </c>
      <c r="AA3223" s="67">
        <f t="shared" si="1781"/>
        <v>14.586363636363636</v>
      </c>
      <c r="AB3223" s="68">
        <f t="shared" si="1782"/>
        <v>4.7860768672951429E-2</v>
      </c>
      <c r="AC3223" s="69">
        <f t="shared" si="1783"/>
        <v>5.7749357241743064E-2</v>
      </c>
      <c r="AD3223" s="70">
        <f>_xlfn.PERCENTILE.EXC(AC3223:$AC$5675,0.5)</f>
        <v>7.372116349047135E-2</v>
      </c>
      <c r="AE3223" s="70">
        <f>_xlfn.PERCENTILE.EXC($AC3223:AC$5675,0.35)</f>
        <v>4.0728365912729748E-2</v>
      </c>
      <c r="AF3223" s="71">
        <f t="shared" si="1795"/>
        <v>5.2314384026364361E-2</v>
      </c>
      <c r="AG3223" s="70">
        <f t="shared" si="1796"/>
        <v>-0.18079093388790943</v>
      </c>
      <c r="AH3223" s="70">
        <f t="shared" si="1797"/>
        <v>-0.22707014647722412</v>
      </c>
      <c r="AI3223" s="61" t="str">
        <f t="shared" si="1792"/>
        <v>Safety</v>
      </c>
      <c r="AJ3223" s="68" t="str">
        <f t="shared" si="1793"/>
        <v>Short VOL</v>
      </c>
      <c r="AK3223" s="72"/>
      <c r="AL3223" s="73"/>
      <c r="AM3223" s="72"/>
      <c r="AN3223" s="73"/>
      <c r="AO3223" s="74"/>
      <c r="AP3223" s="20"/>
      <c r="AQ3223" s="74"/>
      <c r="AR3223" s="20"/>
      <c r="AS3223" s="74"/>
      <c r="AT3223" s="20"/>
      <c r="AU3223" s="74" t="str">
        <f t="shared" si="1784"/>
        <v>00631L</v>
      </c>
      <c r="AV3223" s="20">
        <f t="shared" si="1790"/>
        <v>1</v>
      </c>
      <c r="AW3223" s="74" t="str">
        <f t="shared" si="1785"/>
        <v>00631L</v>
      </c>
      <c r="AX3223" s="20">
        <f t="shared" si="1786"/>
        <v>1</v>
      </c>
      <c r="AY3223" s="20">
        <f t="shared" si="1791"/>
        <v>1</v>
      </c>
      <c r="AZ3223" s="116">
        <v>41631</v>
      </c>
      <c r="BA3223" s="116"/>
      <c r="BB3223" s="20"/>
      <c r="BC3223" s="20"/>
      <c r="BD3223" s="76"/>
      <c r="BE3223" s="77"/>
      <c r="BF3223" s="77"/>
    </row>
    <row r="3224" spans="1:58" s="23" customFormat="1" ht="15.75" customHeight="1" x14ac:dyDescent="0.4">
      <c r="A3224" s="116">
        <v>41627</v>
      </c>
      <c r="B3224" s="112">
        <v>14.45</v>
      </c>
      <c r="C3224" s="112">
        <v>15.6</v>
      </c>
      <c r="D3224" s="112">
        <v>16.5</v>
      </c>
      <c r="E3224" s="112">
        <v>17.100000000000001</v>
      </c>
      <c r="F3224" s="112">
        <v>17.55</v>
      </c>
      <c r="G3224" s="112">
        <v>18</v>
      </c>
      <c r="H3224" s="113">
        <v>18.45</v>
      </c>
      <c r="I3224" s="90">
        <f t="shared" si="1787"/>
        <v>14.554545454545455</v>
      </c>
      <c r="J3224" s="90">
        <f t="shared" si="1788"/>
        <v>15.681818181818182</v>
      </c>
      <c r="K3224" s="114">
        <v>20</v>
      </c>
      <c r="L3224" s="115">
        <v>4.5454545454545456E-2</v>
      </c>
      <c r="M3224" s="90">
        <v>12.78</v>
      </c>
      <c r="N3224" s="90">
        <v>14.15</v>
      </c>
      <c r="O3224" s="90">
        <v>15.28</v>
      </c>
      <c r="P3224" s="90">
        <v>16.88</v>
      </c>
      <c r="Q3224" s="90">
        <v>18.82</v>
      </c>
      <c r="R3224" s="63">
        <f t="shared" si="1776"/>
        <v>5.2299999999999969</v>
      </c>
      <c r="S3224" s="64">
        <f t="shared" si="1798"/>
        <v>2.5362318840579684E-2</v>
      </c>
      <c r="T3224" s="65">
        <f t="shared" si="1794"/>
        <v>0.90318021201413423</v>
      </c>
      <c r="U3224" s="65">
        <f t="shared" si="1794"/>
        <v>0.92604712041884818</v>
      </c>
      <c r="V3224" s="65">
        <f t="shared" si="1777"/>
        <v>0.83827014218009488</v>
      </c>
      <c r="W3224" s="65">
        <f t="shared" si="1778"/>
        <v>0.75185972369819343</v>
      </c>
      <c r="X3224" s="61">
        <f t="shared" si="1789"/>
        <v>7.9584775086505216E-2</v>
      </c>
      <c r="Y3224" s="66">
        <f t="shared" si="1779"/>
        <v>7.8947368421052502E-2</v>
      </c>
      <c r="Z3224" s="61">
        <f t="shared" si="1780"/>
        <v>7.7451592754528398E-2</v>
      </c>
      <c r="AA3224" s="67">
        <f t="shared" si="1781"/>
        <v>14.554545454545453</v>
      </c>
      <c r="AB3224" s="68">
        <f t="shared" si="1782"/>
        <v>2.1201413427561763E-2</v>
      </c>
      <c r="AC3224" s="69">
        <f t="shared" si="1783"/>
        <v>2.8589784773530216E-2</v>
      </c>
      <c r="AD3224" s="70">
        <f>_xlfn.PERCENTILE.EXC(AC3224:$AC$5675,0.5)</f>
        <v>7.3731719400247947E-2</v>
      </c>
      <c r="AE3224" s="70">
        <f>_xlfn.PERCENTILE.EXC($AC3224:AC$5675,0.35)</f>
        <v>4.0726037903545814E-2</v>
      </c>
      <c r="AF3224" s="71">
        <f t="shared" si="1795"/>
        <v>5.2314384026364361E-2</v>
      </c>
      <c r="AG3224" s="70">
        <f t="shared" si="1796"/>
        <v>-0.18079093388790943</v>
      </c>
      <c r="AH3224" s="70">
        <f t="shared" si="1797"/>
        <v>-0.22707014647722412</v>
      </c>
      <c r="AI3224" s="61" t="str">
        <f t="shared" si="1792"/>
        <v>Safety</v>
      </c>
      <c r="AJ3224" s="68" t="str">
        <f t="shared" si="1793"/>
        <v>Safety</v>
      </c>
      <c r="AK3224" s="72"/>
      <c r="AL3224" s="73"/>
      <c r="AM3224" s="72"/>
      <c r="AN3224" s="73"/>
      <c r="AO3224" s="74"/>
      <c r="AP3224" s="20"/>
      <c r="AQ3224" s="74"/>
      <c r="AR3224" s="20"/>
      <c r="AS3224" s="74"/>
      <c r="AT3224" s="20"/>
      <c r="AU3224" s="74" t="str">
        <f t="shared" si="1784"/>
        <v>00635U</v>
      </c>
      <c r="AV3224" s="20">
        <f t="shared" si="1790"/>
        <v>0</v>
      </c>
      <c r="AW3224" s="74" t="str">
        <f t="shared" si="1785"/>
        <v>00635U</v>
      </c>
      <c r="AX3224" s="20">
        <f t="shared" si="1786"/>
        <v>0</v>
      </c>
      <c r="AY3224" s="20">
        <f t="shared" si="1791"/>
        <v>1</v>
      </c>
      <c r="AZ3224" s="116">
        <v>41628</v>
      </c>
      <c r="BA3224" s="116"/>
      <c r="BB3224" s="20"/>
      <c r="BC3224" s="20"/>
      <c r="BD3224" s="76"/>
      <c r="BE3224" s="77"/>
      <c r="BF3224" s="77"/>
    </row>
    <row r="3225" spans="1:58" s="23" customFormat="1" ht="15.75" customHeight="1" x14ac:dyDescent="0.4">
      <c r="A3225" s="116">
        <v>41626</v>
      </c>
      <c r="B3225" s="112">
        <v>14.5</v>
      </c>
      <c r="C3225" s="112">
        <v>15.55</v>
      </c>
      <c r="D3225" s="112">
        <v>16.350000000000001</v>
      </c>
      <c r="E3225" s="112">
        <v>16.899999999999999</v>
      </c>
      <c r="F3225" s="112">
        <v>17.350000000000001</v>
      </c>
      <c r="G3225" s="112">
        <v>17.850000000000001</v>
      </c>
      <c r="H3225" s="113">
        <v>18.3</v>
      </c>
      <c r="I3225" s="90">
        <f t="shared" si="1787"/>
        <v>14.547727272727272</v>
      </c>
      <c r="J3225" s="90">
        <f t="shared" si="1788"/>
        <v>15.586363636363638</v>
      </c>
      <c r="K3225" s="114">
        <v>21</v>
      </c>
      <c r="L3225" s="115">
        <v>4.5454545454545456E-2</v>
      </c>
      <c r="M3225" s="90">
        <v>12.95</v>
      </c>
      <c r="N3225" s="90">
        <v>13.8</v>
      </c>
      <c r="O3225" s="90">
        <v>14.99</v>
      </c>
      <c r="P3225" s="90">
        <v>16.670000000000002</v>
      </c>
      <c r="Q3225" s="90">
        <v>18.7</v>
      </c>
      <c r="R3225" s="63">
        <f t="shared" si="1776"/>
        <v>4.9100000000000037</v>
      </c>
      <c r="S3225" s="64">
        <f t="shared" si="1798"/>
        <v>-0.14867365823565701</v>
      </c>
      <c r="T3225" s="65">
        <f t="shared" si="1794"/>
        <v>0.93840579710144922</v>
      </c>
      <c r="U3225" s="65">
        <f t="shared" si="1794"/>
        <v>0.92061374249499672</v>
      </c>
      <c r="V3225" s="65">
        <f t="shared" si="1777"/>
        <v>0.82783443311337723</v>
      </c>
      <c r="W3225" s="65">
        <f t="shared" si="1778"/>
        <v>0.73796791443850274</v>
      </c>
      <c r="X3225" s="61">
        <f t="shared" si="1789"/>
        <v>7.2413793103448323E-2</v>
      </c>
      <c r="Y3225" s="66">
        <f t="shared" si="1779"/>
        <v>8.2840236686390664E-2</v>
      </c>
      <c r="Z3225" s="61">
        <f t="shared" si="1780"/>
        <v>7.1395094516481947E-2</v>
      </c>
      <c r="AA3225" s="67">
        <f t="shared" si="1781"/>
        <v>14.547727272727274</v>
      </c>
      <c r="AB3225" s="68">
        <f t="shared" si="1782"/>
        <v>5.0724637681159368E-2</v>
      </c>
      <c r="AC3225" s="69">
        <f t="shared" si="1783"/>
        <v>5.4183135704874853E-2</v>
      </c>
      <c r="AD3225" s="70">
        <f>_xlfn.PERCENTILE.EXC(AC3225:$AC$5675,0.5)</f>
        <v>7.3742275310024558E-2</v>
      </c>
      <c r="AE3225" s="70">
        <f>_xlfn.PERCENTILE.EXC($AC3225:AC$5675,0.35)</f>
        <v>4.0736702064794114E-2</v>
      </c>
      <c r="AF3225" s="71">
        <f t="shared" si="1795"/>
        <v>5.271367834628355E-2</v>
      </c>
      <c r="AG3225" s="70">
        <f t="shared" si="1796"/>
        <v>-0.18079093388790943</v>
      </c>
      <c r="AH3225" s="70">
        <f t="shared" si="1797"/>
        <v>-0.22707014647722412</v>
      </c>
      <c r="AI3225" s="61" t="str">
        <f t="shared" si="1792"/>
        <v>Safety</v>
      </c>
      <c r="AJ3225" s="68" t="str">
        <f t="shared" si="1793"/>
        <v>Short VOL</v>
      </c>
      <c r="AK3225" s="72"/>
      <c r="AL3225" s="73"/>
      <c r="AM3225" s="72"/>
      <c r="AN3225" s="73"/>
      <c r="AO3225" s="74"/>
      <c r="AP3225" s="20"/>
      <c r="AQ3225" s="74"/>
      <c r="AR3225" s="20"/>
      <c r="AS3225" s="74"/>
      <c r="AT3225" s="20"/>
      <c r="AU3225" s="74" t="str">
        <f t="shared" si="1784"/>
        <v>00631L</v>
      </c>
      <c r="AV3225" s="20">
        <f t="shared" si="1790"/>
        <v>1</v>
      </c>
      <c r="AW3225" s="74" t="str">
        <f t="shared" si="1785"/>
        <v>00631L</v>
      </c>
      <c r="AX3225" s="20">
        <f t="shared" si="1786"/>
        <v>1</v>
      </c>
      <c r="AY3225" s="20">
        <f t="shared" si="1791"/>
        <v>1</v>
      </c>
      <c r="AZ3225" s="116">
        <v>41627</v>
      </c>
      <c r="BA3225" s="116"/>
      <c r="BB3225" s="20"/>
      <c r="BC3225" s="20"/>
      <c r="BD3225" s="76"/>
      <c r="BE3225" s="77"/>
      <c r="BF3225" s="77"/>
    </row>
    <row r="3226" spans="1:58" s="23" customFormat="1" ht="15.75" customHeight="1" x14ac:dyDescent="0.4">
      <c r="A3226" s="116">
        <v>41625</v>
      </c>
      <c r="B3226" s="112">
        <v>16.25</v>
      </c>
      <c r="C3226" s="112">
        <v>15.55</v>
      </c>
      <c r="D3226" s="112">
        <v>16.399999999999999</v>
      </c>
      <c r="E3226" s="112">
        <v>17.05</v>
      </c>
      <c r="F3226" s="112">
        <v>17.55</v>
      </c>
      <c r="G3226" s="112">
        <v>18</v>
      </c>
      <c r="H3226" s="113">
        <v>18.350000000000001</v>
      </c>
      <c r="I3226" s="90">
        <f t="shared" si="1787"/>
        <v>15.55</v>
      </c>
      <c r="J3226" s="90">
        <f t="shared" si="1788"/>
        <v>16.399999999999999</v>
      </c>
      <c r="K3226" s="114">
        <v>0</v>
      </c>
      <c r="L3226" s="115">
        <v>5.2631578947368418E-2</v>
      </c>
      <c r="M3226" s="90">
        <v>17.059999999999999</v>
      </c>
      <c r="N3226" s="90">
        <v>16.21</v>
      </c>
      <c r="O3226" s="90">
        <v>16.5</v>
      </c>
      <c r="P3226" s="90">
        <v>17.7</v>
      </c>
      <c r="Q3226" s="90">
        <v>19.46</v>
      </c>
      <c r="R3226" s="63">
        <f t="shared" si="1776"/>
        <v>0.93000000000000682</v>
      </c>
      <c r="S3226" s="64">
        <f t="shared" si="1798"/>
        <v>1.1228945726762302E-2</v>
      </c>
      <c r="T3226" s="65">
        <f t="shared" si="1794"/>
        <v>1.0524367674275137</v>
      </c>
      <c r="U3226" s="65">
        <f t="shared" si="1794"/>
        <v>0.98242424242424242</v>
      </c>
      <c r="V3226" s="65">
        <f t="shared" si="1777"/>
        <v>0.91581920903954805</v>
      </c>
      <c r="W3226" s="65">
        <f t="shared" si="1778"/>
        <v>0.83299075025693736</v>
      </c>
      <c r="X3226" s="61">
        <f t="shared" si="1789"/>
        <v>-4.3076923076923034E-2</v>
      </c>
      <c r="Y3226" s="66">
        <f t="shared" si="1779"/>
        <v>7.6246334310850483E-2</v>
      </c>
      <c r="Z3226" s="61">
        <f t="shared" si="1780"/>
        <v>5.4662379421221728E-2</v>
      </c>
      <c r="AA3226" s="67">
        <f t="shared" si="1781"/>
        <v>15.55</v>
      </c>
      <c r="AB3226" s="68">
        <f t="shared" si="1782"/>
        <v>2.4676125848241298E-3</v>
      </c>
      <c r="AC3226" s="69">
        <f t="shared" si="1783"/>
        <v>-4.0715607649599021E-2</v>
      </c>
      <c r="AD3226" s="70">
        <f>_xlfn.PERCENTILE.EXC(AC3226:$AC$5675,0.5)</f>
        <v>7.3845147556002383E-2</v>
      </c>
      <c r="AE3226" s="70">
        <f>_xlfn.PERCENTILE.EXC($AC3226:AC$5675,0.35)</f>
        <v>4.0728033339989186E-2</v>
      </c>
      <c r="AF3226" s="71">
        <f t="shared" si="1795"/>
        <v>5.271367834628355E-2</v>
      </c>
      <c r="AG3226" s="70">
        <f t="shared" si="1796"/>
        <v>-0.18079093388790943</v>
      </c>
      <c r="AH3226" s="70">
        <f t="shared" si="1797"/>
        <v>-0.22707014647722412</v>
      </c>
      <c r="AI3226" s="61" t="str">
        <f t="shared" si="1792"/>
        <v>Safety</v>
      </c>
      <c r="AJ3226" s="68" t="str">
        <f t="shared" si="1793"/>
        <v>Safety</v>
      </c>
      <c r="AK3226" s="72"/>
      <c r="AL3226" s="73"/>
      <c r="AM3226" s="72"/>
      <c r="AN3226" s="73"/>
      <c r="AO3226" s="74"/>
      <c r="AP3226" s="20"/>
      <c r="AQ3226" s="74"/>
      <c r="AR3226" s="20"/>
      <c r="AS3226" s="74"/>
      <c r="AT3226" s="20"/>
      <c r="AU3226" s="74" t="str">
        <f t="shared" si="1784"/>
        <v>00635U</v>
      </c>
      <c r="AV3226" s="20">
        <f t="shared" si="1790"/>
        <v>0</v>
      </c>
      <c r="AW3226" s="74" t="str">
        <f t="shared" si="1785"/>
        <v>00635U</v>
      </c>
      <c r="AX3226" s="20">
        <f t="shared" si="1786"/>
        <v>0</v>
      </c>
      <c r="AY3226" s="20">
        <f t="shared" si="1791"/>
        <v>1</v>
      </c>
      <c r="AZ3226" s="116">
        <v>41626</v>
      </c>
      <c r="BA3226" s="116"/>
      <c r="BB3226" s="20"/>
      <c r="BC3226" s="20"/>
      <c r="BD3226" s="76"/>
      <c r="BE3226" s="77"/>
      <c r="BF3226" s="77"/>
    </row>
    <row r="3227" spans="1:58" s="23" customFormat="1" ht="15.75" customHeight="1" x14ac:dyDescent="0.4">
      <c r="A3227" s="116">
        <v>41624</v>
      </c>
      <c r="B3227" s="112">
        <v>15.9</v>
      </c>
      <c r="C3227" s="112">
        <v>15.75</v>
      </c>
      <c r="D3227" s="112">
        <v>16.600000000000001</v>
      </c>
      <c r="E3227" s="112">
        <v>17.3</v>
      </c>
      <c r="F3227" s="112">
        <v>17.75</v>
      </c>
      <c r="G3227" s="112">
        <v>18.149999999999999</v>
      </c>
      <c r="H3227" s="113">
        <v>18.5</v>
      </c>
      <c r="I3227" s="90">
        <f t="shared" si="1787"/>
        <v>15.757894736842106</v>
      </c>
      <c r="J3227" s="90">
        <f t="shared" si="1788"/>
        <v>16.555263157894739</v>
      </c>
      <c r="K3227" s="114">
        <v>1</v>
      </c>
      <c r="L3227" s="115">
        <v>5.2631578947368418E-2</v>
      </c>
      <c r="M3227" s="90">
        <v>17.12</v>
      </c>
      <c r="N3227" s="90">
        <v>16.03</v>
      </c>
      <c r="O3227" s="90">
        <v>16.39</v>
      </c>
      <c r="P3227" s="90">
        <v>17.68</v>
      </c>
      <c r="Q3227" s="90">
        <v>19.38</v>
      </c>
      <c r="R3227" s="63">
        <f t="shared" si="1776"/>
        <v>0.9199999999999946</v>
      </c>
      <c r="S3227" s="64">
        <f t="shared" si="1798"/>
        <v>1.7131979695431558E-2</v>
      </c>
      <c r="T3227" s="65">
        <f t="shared" si="1794"/>
        <v>1.0679975046787273</v>
      </c>
      <c r="U3227" s="65">
        <f t="shared" si="1794"/>
        <v>0.97803538743136065</v>
      </c>
      <c r="V3227" s="65">
        <f t="shared" si="1777"/>
        <v>0.90667420814479649</v>
      </c>
      <c r="W3227" s="65">
        <f t="shared" si="1778"/>
        <v>0.82714138286893713</v>
      </c>
      <c r="X3227" s="61">
        <f t="shared" si="1789"/>
        <v>-9.4339622641509656E-3</v>
      </c>
      <c r="Y3227" s="66">
        <f t="shared" si="1779"/>
        <v>6.9364161849710934E-2</v>
      </c>
      <c r="Z3227" s="61">
        <f t="shared" si="1780"/>
        <v>5.0601202404809725E-2</v>
      </c>
      <c r="AA3227" s="67">
        <f t="shared" si="1781"/>
        <v>15.757894736842106</v>
      </c>
      <c r="AB3227" s="68">
        <f t="shared" si="1782"/>
        <v>-8.1097941359950573E-3</v>
      </c>
      <c r="AC3227" s="69">
        <f t="shared" si="1783"/>
        <v>-1.6974751288702138E-2</v>
      </c>
      <c r="AD3227" s="70">
        <f>_xlfn.PERCENTILE.EXC(AC3227:$AC$5675,0.5)</f>
        <v>7.3948019801980222E-2</v>
      </c>
      <c r="AE3227" s="70">
        <f>_xlfn.PERCENTILE.EXC($AC3227:AC$5675,0.35)</f>
        <v>4.0748208574668973E-2</v>
      </c>
      <c r="AF3227" s="71">
        <f t="shared" si="1795"/>
        <v>5.301391830173887E-2</v>
      </c>
      <c r="AG3227" s="70">
        <f t="shared" si="1796"/>
        <v>-0.18079093388790943</v>
      </c>
      <c r="AH3227" s="70">
        <f t="shared" si="1797"/>
        <v>-0.22707014647722412</v>
      </c>
      <c r="AI3227" s="61" t="str">
        <f t="shared" si="1792"/>
        <v>Safety</v>
      </c>
      <c r="AJ3227" s="68" t="str">
        <f t="shared" si="1793"/>
        <v>Safety</v>
      </c>
      <c r="AK3227" s="72"/>
      <c r="AL3227" s="73"/>
      <c r="AM3227" s="72"/>
      <c r="AN3227" s="73"/>
      <c r="AO3227" s="74"/>
      <c r="AP3227" s="20"/>
      <c r="AQ3227" s="74"/>
      <c r="AR3227" s="20"/>
      <c r="AS3227" s="74"/>
      <c r="AT3227" s="20"/>
      <c r="AU3227" s="74" t="str">
        <f t="shared" si="1784"/>
        <v>00635U</v>
      </c>
      <c r="AV3227" s="20">
        <f t="shared" si="1790"/>
        <v>0</v>
      </c>
      <c r="AW3227" s="74" t="str">
        <f t="shared" si="1785"/>
        <v>00635U</v>
      </c>
      <c r="AX3227" s="20">
        <f t="shared" si="1786"/>
        <v>0</v>
      </c>
      <c r="AY3227" s="20">
        <f t="shared" si="1791"/>
        <v>1</v>
      </c>
      <c r="AZ3227" s="116">
        <v>41625</v>
      </c>
      <c r="BA3227" s="116"/>
      <c r="BB3227" s="20"/>
      <c r="BC3227" s="20"/>
      <c r="BD3227" s="76"/>
      <c r="BE3227" s="77"/>
      <c r="BF3227" s="77"/>
    </row>
    <row r="3228" spans="1:58" s="23" customFormat="1" ht="15.75" customHeight="1" x14ac:dyDescent="0.4">
      <c r="A3228" s="116">
        <v>41621</v>
      </c>
      <c r="B3228" s="112">
        <v>15.5</v>
      </c>
      <c r="C3228" s="112">
        <v>15.5</v>
      </c>
      <c r="D3228" s="112">
        <v>16.5</v>
      </c>
      <c r="E3228" s="112">
        <v>17.2</v>
      </c>
      <c r="F3228" s="112">
        <v>17.649999999999999</v>
      </c>
      <c r="G3228" s="112">
        <v>18.05</v>
      </c>
      <c r="H3228" s="113">
        <v>18.5</v>
      </c>
      <c r="I3228" s="90">
        <f t="shared" si="1787"/>
        <v>15.5</v>
      </c>
      <c r="J3228" s="90">
        <f t="shared" si="1788"/>
        <v>16.394736842105264</v>
      </c>
      <c r="K3228" s="114">
        <v>2</v>
      </c>
      <c r="L3228" s="115">
        <v>5.2631578947368418E-2</v>
      </c>
      <c r="M3228" s="90">
        <v>17.23</v>
      </c>
      <c r="N3228" s="90">
        <v>15.76</v>
      </c>
      <c r="O3228" s="90">
        <v>16.27</v>
      </c>
      <c r="P3228" s="90">
        <v>17.510000000000002</v>
      </c>
      <c r="Q3228" s="90">
        <v>19.22</v>
      </c>
      <c r="R3228" s="63">
        <f t="shared" si="1776"/>
        <v>0.78999999999999915</v>
      </c>
      <c r="S3228" s="64">
        <f t="shared" si="1798"/>
        <v>1.4157014157014199E-2</v>
      </c>
      <c r="T3228" s="65">
        <f t="shared" si="1794"/>
        <v>1.093274111675127</v>
      </c>
      <c r="U3228" s="65">
        <f t="shared" si="1794"/>
        <v>0.96865396435156736</v>
      </c>
      <c r="V3228" s="65">
        <f t="shared" si="1777"/>
        <v>0.90005711022272983</v>
      </c>
      <c r="W3228" s="65">
        <f t="shared" si="1778"/>
        <v>0.81997918834547345</v>
      </c>
      <c r="X3228" s="61">
        <f t="shared" si="1789"/>
        <v>0</v>
      </c>
      <c r="Y3228" s="66">
        <f t="shared" si="1779"/>
        <v>7.558139534883726E-2</v>
      </c>
      <c r="Z3228" s="61">
        <f t="shared" si="1780"/>
        <v>5.7724957555178306E-2</v>
      </c>
      <c r="AA3228" s="67">
        <f t="shared" si="1781"/>
        <v>15.5</v>
      </c>
      <c r="AB3228" s="68">
        <f t="shared" si="1782"/>
        <v>-1.6497461928933997E-2</v>
      </c>
      <c r="AC3228" s="69">
        <f t="shared" si="1783"/>
        <v>-1.6497461928933997E-2</v>
      </c>
      <c r="AD3228" s="70">
        <f>_xlfn.PERCENTILE.EXC(AC3228:$AC$5675,0.5)</f>
        <v>7.3972404764553468E-2</v>
      </c>
      <c r="AE3228" s="70">
        <f>_xlfn.PERCENTILE.EXC($AC3228:AC$5675,0.35)</f>
        <v>4.078400463485711E-2</v>
      </c>
      <c r="AF3228" s="71">
        <f t="shared" si="1795"/>
        <v>5.3205191267168682E-2</v>
      </c>
      <c r="AG3228" s="70">
        <f t="shared" si="1796"/>
        <v>-0.18079093388790943</v>
      </c>
      <c r="AH3228" s="70">
        <f t="shared" si="1797"/>
        <v>-0.22707014647722412</v>
      </c>
      <c r="AI3228" s="61" t="str">
        <f t="shared" si="1792"/>
        <v>Safety</v>
      </c>
      <c r="AJ3228" s="68" t="str">
        <f t="shared" si="1793"/>
        <v>Safety</v>
      </c>
      <c r="AK3228" s="72"/>
      <c r="AL3228" s="73"/>
      <c r="AM3228" s="72"/>
      <c r="AN3228" s="73"/>
      <c r="AO3228" s="74"/>
      <c r="AP3228" s="20"/>
      <c r="AQ3228" s="74"/>
      <c r="AR3228" s="20"/>
      <c r="AS3228" s="74"/>
      <c r="AT3228" s="20"/>
      <c r="AU3228" s="74" t="str">
        <f t="shared" si="1784"/>
        <v>00635U</v>
      </c>
      <c r="AV3228" s="20">
        <f t="shared" si="1790"/>
        <v>0</v>
      </c>
      <c r="AW3228" s="74" t="str">
        <f t="shared" si="1785"/>
        <v>00635U</v>
      </c>
      <c r="AX3228" s="20">
        <f t="shared" si="1786"/>
        <v>0</v>
      </c>
      <c r="AY3228" s="20">
        <f t="shared" si="1791"/>
        <v>1</v>
      </c>
      <c r="AZ3228" s="116">
        <v>41624</v>
      </c>
      <c r="BA3228" s="116"/>
      <c r="BB3228" s="20"/>
      <c r="BC3228" s="20"/>
      <c r="BD3228" s="76"/>
      <c r="BE3228" s="77"/>
      <c r="BF3228" s="77"/>
    </row>
    <row r="3229" spans="1:58" s="23" customFormat="1" ht="15.75" customHeight="1" x14ac:dyDescent="0.4">
      <c r="A3229" s="116">
        <v>41620</v>
      </c>
      <c r="B3229" s="112">
        <v>15.4</v>
      </c>
      <c r="C3229" s="112">
        <v>15.5</v>
      </c>
      <c r="D3229" s="112">
        <v>16.45</v>
      </c>
      <c r="E3229" s="112">
        <v>17.100000000000001</v>
      </c>
      <c r="F3229" s="112">
        <v>17.600000000000001</v>
      </c>
      <c r="G3229" s="112">
        <v>18.05</v>
      </c>
      <c r="H3229" s="113">
        <v>18.55</v>
      </c>
      <c r="I3229" s="90">
        <f t="shared" si="1787"/>
        <v>15.48421052631579</v>
      </c>
      <c r="J3229" s="90">
        <f t="shared" si="1788"/>
        <v>16.3</v>
      </c>
      <c r="K3229" s="114">
        <v>3</v>
      </c>
      <c r="L3229" s="115">
        <v>5.2631578947368418E-2</v>
      </c>
      <c r="M3229" s="90">
        <v>16.61</v>
      </c>
      <c r="N3229" s="90">
        <v>15.54</v>
      </c>
      <c r="O3229" s="90">
        <v>16.12</v>
      </c>
      <c r="P3229" s="90">
        <v>17.36</v>
      </c>
      <c r="Q3229" s="90">
        <v>19.100000000000001</v>
      </c>
      <c r="R3229" s="63">
        <f t="shared" si="1776"/>
        <v>1.3300000000000054</v>
      </c>
      <c r="S3229" s="64">
        <f t="shared" si="1798"/>
        <v>7.782101167315124E-3</v>
      </c>
      <c r="T3229" s="65">
        <f t="shared" si="1794"/>
        <v>1.068854568854569</v>
      </c>
      <c r="U3229" s="65">
        <f t="shared" si="1794"/>
        <v>0.96401985111662525</v>
      </c>
      <c r="V3229" s="65">
        <f t="shared" si="1777"/>
        <v>0.89516129032258063</v>
      </c>
      <c r="W3229" s="65">
        <f t="shared" si="1778"/>
        <v>0.81361256544502603</v>
      </c>
      <c r="X3229" s="61">
        <f t="shared" si="1789"/>
        <v>6.4935064935064705E-3</v>
      </c>
      <c r="Y3229" s="66">
        <f t="shared" si="1779"/>
        <v>8.4795321637426854E-2</v>
      </c>
      <c r="Z3229" s="61">
        <f t="shared" si="1780"/>
        <v>5.2685248130523457E-2</v>
      </c>
      <c r="AA3229" s="67">
        <f t="shared" si="1781"/>
        <v>15.484210526315788</v>
      </c>
      <c r="AB3229" s="68">
        <f t="shared" si="1782"/>
        <v>-9.0090090090089326E-3</v>
      </c>
      <c r="AC3229" s="69">
        <f t="shared" si="1783"/>
        <v>-3.5900562216351888E-3</v>
      </c>
      <c r="AD3229" s="70">
        <f>_xlfn.PERCENTILE.EXC(AC3229:$AC$5675,0.5)</f>
        <v>7.3996789727126699E-2</v>
      </c>
      <c r="AE3229" s="70">
        <f>_xlfn.PERCENTILE.EXC($AC3229:AC$5675,0.35)</f>
        <v>4.0856018324353899E-2</v>
      </c>
      <c r="AF3229" s="71">
        <f t="shared" si="1795"/>
        <v>5.3224256191916355E-2</v>
      </c>
      <c r="AG3229" s="70">
        <f t="shared" si="1796"/>
        <v>-0.18079093388790943</v>
      </c>
      <c r="AH3229" s="70">
        <f t="shared" si="1797"/>
        <v>-0.22707014647722412</v>
      </c>
      <c r="AI3229" s="61" t="str">
        <f t="shared" si="1792"/>
        <v>Safety</v>
      </c>
      <c r="AJ3229" s="68" t="str">
        <f t="shared" si="1793"/>
        <v>Safety</v>
      </c>
      <c r="AK3229" s="72"/>
      <c r="AL3229" s="73"/>
      <c r="AM3229" s="72"/>
      <c r="AN3229" s="73"/>
      <c r="AO3229" s="74"/>
      <c r="AP3229" s="20"/>
      <c r="AQ3229" s="74"/>
      <c r="AR3229" s="20"/>
      <c r="AS3229" s="74"/>
      <c r="AT3229" s="20"/>
      <c r="AU3229" s="74" t="str">
        <f t="shared" si="1784"/>
        <v>00635U</v>
      </c>
      <c r="AV3229" s="20">
        <f t="shared" si="1790"/>
        <v>0</v>
      </c>
      <c r="AW3229" s="74" t="str">
        <f t="shared" si="1785"/>
        <v>00635U</v>
      </c>
      <c r="AX3229" s="20">
        <f t="shared" si="1786"/>
        <v>0</v>
      </c>
      <c r="AY3229" s="20">
        <f t="shared" si="1791"/>
        <v>1</v>
      </c>
      <c r="AZ3229" s="116">
        <v>41621</v>
      </c>
      <c r="BA3229" s="116"/>
      <c r="BB3229" s="20"/>
      <c r="BC3229" s="20"/>
      <c r="BD3229" s="76"/>
      <c r="BE3229" s="77"/>
      <c r="BF3229" s="77"/>
    </row>
    <row r="3230" spans="1:58" s="23" customFormat="1" ht="15.75" customHeight="1" x14ac:dyDescent="0.4">
      <c r="A3230" s="116">
        <v>41619</v>
      </c>
      <c r="B3230" s="112">
        <v>14.9</v>
      </c>
      <c r="C3230" s="112">
        <v>15.45</v>
      </c>
      <c r="D3230" s="112">
        <v>16.399999999999999</v>
      </c>
      <c r="E3230" s="112">
        <v>17.100000000000001</v>
      </c>
      <c r="F3230" s="112">
        <v>17.55</v>
      </c>
      <c r="G3230" s="112">
        <v>18.05</v>
      </c>
      <c r="H3230" s="113">
        <v>18.5</v>
      </c>
      <c r="I3230" s="90">
        <f t="shared" si="1787"/>
        <v>15.33421052631579</v>
      </c>
      <c r="J3230" s="90">
        <f t="shared" si="1788"/>
        <v>16.2</v>
      </c>
      <c r="K3230" s="114">
        <v>4</v>
      </c>
      <c r="L3230" s="115">
        <v>5.2631578947368418E-2</v>
      </c>
      <c r="M3230" s="90">
        <v>17.36</v>
      </c>
      <c r="N3230" s="90">
        <v>15.42</v>
      </c>
      <c r="O3230" s="90">
        <v>15.99</v>
      </c>
      <c r="P3230" s="90">
        <v>17.309999999999999</v>
      </c>
      <c r="Q3230" s="90">
        <v>19.12</v>
      </c>
      <c r="R3230" s="63">
        <f t="shared" si="1776"/>
        <v>0.51999999999999602</v>
      </c>
      <c r="S3230" s="64">
        <f t="shared" si="1798"/>
        <v>0.10855499640546368</v>
      </c>
      <c r="T3230" s="65">
        <f t="shared" si="1794"/>
        <v>1.125810635538262</v>
      </c>
      <c r="U3230" s="65">
        <f t="shared" si="1794"/>
        <v>0.96435272045028142</v>
      </c>
      <c r="V3230" s="65">
        <f t="shared" si="1777"/>
        <v>0.89081455805892551</v>
      </c>
      <c r="W3230" s="65">
        <f t="shared" si="1778"/>
        <v>0.80648535564853552</v>
      </c>
      <c r="X3230" s="61">
        <f t="shared" si="1789"/>
        <v>3.6912751677852275E-2</v>
      </c>
      <c r="Y3230" s="66">
        <f t="shared" si="1779"/>
        <v>8.1871345029239678E-2</v>
      </c>
      <c r="Z3230" s="61">
        <f t="shared" si="1780"/>
        <v>5.6461300840912929E-2</v>
      </c>
      <c r="AA3230" s="67">
        <f t="shared" si="1781"/>
        <v>15.33421052631579</v>
      </c>
      <c r="AB3230" s="68">
        <f t="shared" si="1782"/>
        <v>-3.3722438391699062E-2</v>
      </c>
      <c r="AC3230" s="69">
        <f t="shared" si="1783"/>
        <v>-5.5635196941770555E-3</v>
      </c>
      <c r="AD3230" s="70">
        <f>_xlfn.PERCENTILE.EXC(AC3230:$AC$5675,0.5)</f>
        <v>7.4188145377966599E-2</v>
      </c>
      <c r="AE3230" s="70">
        <f>_xlfn.PERCENTILE.EXC($AC3230:AC$5675,0.35)</f>
        <v>4.0980064459143713E-2</v>
      </c>
      <c r="AF3230" s="71">
        <f t="shared" si="1795"/>
        <v>5.3366365528876414E-2</v>
      </c>
      <c r="AG3230" s="70">
        <f t="shared" si="1796"/>
        <v>-0.18079093388790943</v>
      </c>
      <c r="AH3230" s="70">
        <f t="shared" si="1797"/>
        <v>-0.22707014647722412</v>
      </c>
      <c r="AI3230" s="61" t="str">
        <f t="shared" si="1792"/>
        <v>Safety</v>
      </c>
      <c r="AJ3230" s="68" t="str">
        <f t="shared" si="1793"/>
        <v>Safety</v>
      </c>
      <c r="AK3230" s="72"/>
      <c r="AL3230" s="73"/>
      <c r="AM3230" s="72"/>
      <c r="AN3230" s="73"/>
      <c r="AO3230" s="74"/>
      <c r="AP3230" s="20"/>
      <c r="AQ3230" s="74"/>
      <c r="AR3230" s="20"/>
      <c r="AS3230" s="74"/>
      <c r="AT3230" s="20"/>
      <c r="AU3230" s="74" t="str">
        <f t="shared" si="1784"/>
        <v>00635U</v>
      </c>
      <c r="AV3230" s="20">
        <f t="shared" si="1790"/>
        <v>0</v>
      </c>
      <c r="AW3230" s="74" t="str">
        <f t="shared" si="1785"/>
        <v>00635U</v>
      </c>
      <c r="AX3230" s="20">
        <f t="shared" si="1786"/>
        <v>0</v>
      </c>
      <c r="AY3230" s="20">
        <f t="shared" si="1791"/>
        <v>1</v>
      </c>
      <c r="AZ3230" s="116">
        <v>41620</v>
      </c>
      <c r="BA3230" s="116"/>
      <c r="BB3230" s="20"/>
      <c r="BC3230" s="20"/>
      <c r="BD3230" s="76"/>
      <c r="BE3230" s="77"/>
      <c r="BF3230" s="77"/>
    </row>
    <row r="3231" spans="1:58" s="23" customFormat="1" ht="15.75" customHeight="1" x14ac:dyDescent="0.4">
      <c r="A3231" s="116">
        <v>41618</v>
      </c>
      <c r="B3231" s="112">
        <v>13.95</v>
      </c>
      <c r="C3231" s="112">
        <v>14.9</v>
      </c>
      <c r="D3231" s="112">
        <v>15.9</v>
      </c>
      <c r="E3231" s="112">
        <v>16.600000000000001</v>
      </c>
      <c r="F3231" s="112">
        <v>17.100000000000001</v>
      </c>
      <c r="G3231" s="112">
        <v>17.600000000000001</v>
      </c>
      <c r="H3231" s="113">
        <v>18.05</v>
      </c>
      <c r="I3231" s="90">
        <f t="shared" si="1787"/>
        <v>14.65</v>
      </c>
      <c r="J3231" s="90">
        <f t="shared" si="1788"/>
        <v>15.636842105263158</v>
      </c>
      <c r="K3231" s="114">
        <v>5</v>
      </c>
      <c r="L3231" s="115">
        <v>5.2631578947368418E-2</v>
      </c>
      <c r="M3231" s="90">
        <v>14.65</v>
      </c>
      <c r="N3231" s="90">
        <v>13.91</v>
      </c>
      <c r="O3231" s="90">
        <v>15.22</v>
      </c>
      <c r="P3231" s="90">
        <v>16.75</v>
      </c>
      <c r="Q3231" s="90">
        <v>18.600000000000001</v>
      </c>
      <c r="R3231" s="63">
        <f t="shared" ref="R3231:R3294" si="1799">(O3231+P3231)-(N3231+M3231)</f>
        <v>3.4099999999999966</v>
      </c>
      <c r="S3231" s="64">
        <f t="shared" si="1798"/>
        <v>3.1134173461823567E-2</v>
      </c>
      <c r="T3231" s="65">
        <f t="shared" si="1794"/>
        <v>1.0531991373112868</v>
      </c>
      <c r="U3231" s="65">
        <f t="shared" si="1794"/>
        <v>0.91392904073587378</v>
      </c>
      <c r="V3231" s="65">
        <f t="shared" si="1777"/>
        <v>0.83044776119402985</v>
      </c>
      <c r="W3231" s="65">
        <f t="shared" si="1778"/>
        <v>0.74784946236559136</v>
      </c>
      <c r="X3231" s="61">
        <f t="shared" si="1789"/>
        <v>6.8100358422939142E-2</v>
      </c>
      <c r="Y3231" s="66">
        <f t="shared" si="1779"/>
        <v>8.7349397590361394E-2</v>
      </c>
      <c r="Z3231" s="61">
        <f t="shared" si="1780"/>
        <v>6.7361235854140444E-2</v>
      </c>
      <c r="AA3231" s="67">
        <f t="shared" si="1781"/>
        <v>14.65</v>
      </c>
      <c r="AB3231" s="68">
        <f t="shared" si="1782"/>
        <v>2.8756290438532815E-3</v>
      </c>
      <c r="AC3231" s="69">
        <f t="shared" si="1783"/>
        <v>5.3199137311286858E-2</v>
      </c>
      <c r="AD3231" s="70">
        <f>_xlfn.PERCENTILE.EXC(AC3231:$AC$5675,0.5)</f>
        <v>7.4379501028806499E-2</v>
      </c>
      <c r="AE3231" s="70">
        <f>_xlfn.PERCENTILE.EXC($AC3231:AC$5675,0.35)</f>
        <v>4.1109935385676095E-2</v>
      </c>
      <c r="AF3231" s="71">
        <f t="shared" si="1795"/>
        <v>5.3499343203039069E-2</v>
      </c>
      <c r="AG3231" s="70">
        <f t="shared" si="1796"/>
        <v>-0.18079093388790943</v>
      </c>
      <c r="AH3231" s="70">
        <f t="shared" si="1797"/>
        <v>-0.22707014647722412</v>
      </c>
      <c r="AI3231" s="61" t="str">
        <f t="shared" si="1792"/>
        <v>Safety</v>
      </c>
      <c r="AJ3231" s="68" t="str">
        <f t="shared" si="1793"/>
        <v>Safety</v>
      </c>
      <c r="AK3231" s="72"/>
      <c r="AL3231" s="73"/>
      <c r="AM3231" s="72"/>
      <c r="AN3231" s="73"/>
      <c r="AO3231" s="74"/>
      <c r="AP3231" s="20"/>
      <c r="AQ3231" s="74"/>
      <c r="AR3231" s="20"/>
      <c r="AS3231" s="74"/>
      <c r="AT3231" s="20"/>
      <c r="AU3231" s="74" t="str">
        <f t="shared" si="1784"/>
        <v>00635U</v>
      </c>
      <c r="AV3231" s="20">
        <f t="shared" si="1790"/>
        <v>0</v>
      </c>
      <c r="AW3231" s="74" t="str">
        <f t="shared" si="1785"/>
        <v>00631L</v>
      </c>
      <c r="AX3231" s="20">
        <f t="shared" si="1786"/>
        <v>1</v>
      </c>
      <c r="AY3231" s="20">
        <f t="shared" si="1791"/>
        <v>1</v>
      </c>
      <c r="AZ3231" s="116">
        <v>41619</v>
      </c>
      <c r="BA3231" s="116"/>
      <c r="BB3231" s="20"/>
      <c r="BC3231" s="20"/>
      <c r="BD3231" s="76"/>
      <c r="BE3231" s="77"/>
      <c r="BF3231" s="77"/>
    </row>
    <row r="3232" spans="1:58" s="23" customFormat="1" ht="15.75" customHeight="1" x14ac:dyDescent="0.4">
      <c r="A3232" s="116">
        <v>41617</v>
      </c>
      <c r="B3232" s="112">
        <v>13.75</v>
      </c>
      <c r="C3232" s="112">
        <v>14.8</v>
      </c>
      <c r="D3232" s="112">
        <v>15.8</v>
      </c>
      <c r="E3232" s="112">
        <v>16.5</v>
      </c>
      <c r="F3232" s="112">
        <v>17.05</v>
      </c>
      <c r="G3232" s="112">
        <v>17.5</v>
      </c>
      <c r="H3232" s="113">
        <v>18</v>
      </c>
      <c r="I3232" s="90">
        <f t="shared" si="1787"/>
        <v>14.46842105263158</v>
      </c>
      <c r="J3232" s="90">
        <f t="shared" si="1788"/>
        <v>15.48421052631579</v>
      </c>
      <c r="K3232" s="114">
        <v>6</v>
      </c>
      <c r="L3232" s="115">
        <v>5.2631578947368418E-2</v>
      </c>
      <c r="M3232" s="90">
        <v>13.52</v>
      </c>
      <c r="N3232" s="90">
        <v>13.49</v>
      </c>
      <c r="O3232" s="90">
        <v>14.93</v>
      </c>
      <c r="P3232" s="90">
        <v>16.579999999999998</v>
      </c>
      <c r="Q3232" s="90">
        <v>18.46</v>
      </c>
      <c r="R3232" s="63">
        <f t="shared" si="1799"/>
        <v>4.5</v>
      </c>
      <c r="S3232" s="64">
        <f t="shared" si="1798"/>
        <v>-2.1754894851341477E-2</v>
      </c>
      <c r="T3232" s="65">
        <f t="shared" si="1794"/>
        <v>1.0022238695329873</v>
      </c>
      <c r="U3232" s="65">
        <f t="shared" si="1794"/>
        <v>0.9035498995311454</v>
      </c>
      <c r="V3232" s="65">
        <f t="shared" si="1777"/>
        <v>0.81363088057901101</v>
      </c>
      <c r="W3232" s="65">
        <f t="shared" si="1778"/>
        <v>0.73076923076923073</v>
      </c>
      <c r="X3232" s="61">
        <f t="shared" si="1789"/>
        <v>7.6363636363636411E-2</v>
      </c>
      <c r="Y3232" s="66">
        <f t="shared" si="1779"/>
        <v>9.0909090909090912E-2</v>
      </c>
      <c r="Z3232" s="61">
        <f t="shared" si="1780"/>
        <v>7.0207348126591435E-2</v>
      </c>
      <c r="AA3232" s="67">
        <f t="shared" si="1781"/>
        <v>14.46842105263158</v>
      </c>
      <c r="AB3232" s="68">
        <f t="shared" si="1782"/>
        <v>1.9273535952557434E-2</v>
      </c>
      <c r="AC3232" s="69">
        <f t="shared" si="1783"/>
        <v>7.2529358979361011E-2</v>
      </c>
      <c r="AD3232" s="70">
        <f>_xlfn.PERCENTILE.EXC(AC3232:$AC$5675,0.5)</f>
        <v>7.4431207772437336E-2</v>
      </c>
      <c r="AE3232" s="70">
        <f>_xlfn.PERCENTILE.EXC($AC3232:AC$5675,0.35)</f>
        <v>4.1047989843465804E-2</v>
      </c>
      <c r="AF3232" s="71">
        <f t="shared" si="1795"/>
        <v>5.3721256631202877E-2</v>
      </c>
      <c r="AG3232" s="70">
        <f t="shared" si="1796"/>
        <v>-0.18079093388790943</v>
      </c>
      <c r="AH3232" s="70">
        <f t="shared" si="1797"/>
        <v>-0.22707014647722412</v>
      </c>
      <c r="AI3232" s="61" t="str">
        <f t="shared" si="1792"/>
        <v>Safety</v>
      </c>
      <c r="AJ3232" s="68" t="str">
        <f t="shared" si="1793"/>
        <v>Short VOL</v>
      </c>
      <c r="AK3232" s="72"/>
      <c r="AL3232" s="73"/>
      <c r="AM3232" s="72"/>
      <c r="AN3232" s="73"/>
      <c r="AO3232" s="74"/>
      <c r="AP3232" s="20"/>
      <c r="AQ3232" s="74"/>
      <c r="AR3232" s="20"/>
      <c r="AS3232" s="74"/>
      <c r="AT3232" s="20"/>
      <c r="AU3232" s="74" t="str">
        <f t="shared" si="1784"/>
        <v>00631L</v>
      </c>
      <c r="AV3232" s="20">
        <f t="shared" si="1790"/>
        <v>1</v>
      </c>
      <c r="AW3232" s="74" t="str">
        <f t="shared" si="1785"/>
        <v>00631L</v>
      </c>
      <c r="AX3232" s="20">
        <f t="shared" si="1786"/>
        <v>1</v>
      </c>
      <c r="AY3232" s="20">
        <f t="shared" si="1791"/>
        <v>1</v>
      </c>
      <c r="AZ3232" s="116">
        <v>41618</v>
      </c>
      <c r="BA3232" s="116"/>
      <c r="BB3232" s="20"/>
      <c r="BC3232" s="20"/>
      <c r="BD3232" s="76"/>
      <c r="BE3232" s="77"/>
      <c r="BF3232" s="77"/>
    </row>
    <row r="3233" spans="1:58" s="23" customFormat="1" ht="15.75" customHeight="1" x14ac:dyDescent="0.4">
      <c r="A3233" s="116">
        <v>41614</v>
      </c>
      <c r="B3233" s="112">
        <v>13.95</v>
      </c>
      <c r="C3233" s="112">
        <v>15</v>
      </c>
      <c r="D3233" s="112">
        <v>16.05</v>
      </c>
      <c r="E3233" s="112">
        <v>16.75</v>
      </c>
      <c r="F3233" s="112">
        <v>17.25</v>
      </c>
      <c r="G3233" s="112">
        <v>17.8</v>
      </c>
      <c r="H3233" s="113">
        <v>18.25</v>
      </c>
      <c r="I3233" s="90">
        <f t="shared" si="1787"/>
        <v>14.613157894736842</v>
      </c>
      <c r="J3233" s="90">
        <f t="shared" si="1788"/>
        <v>15.663157894736843</v>
      </c>
      <c r="K3233" s="114">
        <v>7</v>
      </c>
      <c r="L3233" s="115">
        <v>5.2631578947368418E-2</v>
      </c>
      <c r="M3233" s="90">
        <v>12.7</v>
      </c>
      <c r="N3233" s="90">
        <v>13.79</v>
      </c>
      <c r="O3233" s="90">
        <v>14.95</v>
      </c>
      <c r="P3233" s="90">
        <v>16.61</v>
      </c>
      <c r="Q3233" s="90">
        <v>18.55</v>
      </c>
      <c r="R3233" s="63">
        <f t="shared" si="1799"/>
        <v>5.07</v>
      </c>
      <c r="S3233" s="64">
        <f t="shared" si="1798"/>
        <v>-8.55437665782494E-2</v>
      </c>
      <c r="T3233" s="65">
        <f t="shared" si="1794"/>
        <v>0.92095721537345898</v>
      </c>
      <c r="U3233" s="65">
        <f t="shared" si="1794"/>
        <v>0.92240802675585287</v>
      </c>
      <c r="V3233" s="65">
        <f t="shared" si="1777"/>
        <v>0.83022275737507523</v>
      </c>
      <c r="W3233" s="65">
        <f t="shared" si="1778"/>
        <v>0.74339622641509429</v>
      </c>
      <c r="X3233" s="61">
        <f t="shared" si="1789"/>
        <v>7.5268817204301133E-2</v>
      </c>
      <c r="Y3233" s="66">
        <f t="shared" si="1779"/>
        <v>8.9552238805970144E-2</v>
      </c>
      <c r="Z3233" s="61">
        <f t="shared" si="1780"/>
        <v>7.1853052404105944E-2</v>
      </c>
      <c r="AA3233" s="67">
        <f t="shared" si="1781"/>
        <v>14.61315789473684</v>
      </c>
      <c r="AB3233" s="68">
        <f t="shared" si="1782"/>
        <v>1.1602610587382172E-2</v>
      </c>
      <c r="AC3233" s="69">
        <f t="shared" si="1783"/>
        <v>5.9692378153505532E-2</v>
      </c>
      <c r="AD3233" s="70">
        <f>_xlfn.PERCENTILE.EXC(AC3233:$AC$5675,0.5)</f>
        <v>7.4482914516068185E-2</v>
      </c>
      <c r="AE3233" s="70">
        <f>_xlfn.PERCENTILE.EXC($AC3233:AC$5675,0.35)</f>
        <v>4.0968743561756706E-2</v>
      </c>
      <c r="AF3233" s="71">
        <f t="shared" si="1795"/>
        <v>5.3721256631202877E-2</v>
      </c>
      <c r="AG3233" s="70">
        <f t="shared" si="1796"/>
        <v>-0.18079093388790943</v>
      </c>
      <c r="AH3233" s="70">
        <f t="shared" si="1797"/>
        <v>-0.22707014647722412</v>
      </c>
      <c r="AI3233" s="61" t="str">
        <f t="shared" si="1792"/>
        <v>Safety</v>
      </c>
      <c r="AJ3233" s="68" t="str">
        <f t="shared" si="1793"/>
        <v>Short VOL</v>
      </c>
      <c r="AK3233" s="72"/>
      <c r="AL3233" s="73"/>
      <c r="AM3233" s="72"/>
      <c r="AN3233" s="73"/>
      <c r="AO3233" s="74"/>
      <c r="AP3233" s="20"/>
      <c r="AQ3233" s="74"/>
      <c r="AR3233" s="20"/>
      <c r="AS3233" s="74"/>
      <c r="AT3233" s="20"/>
      <c r="AU3233" s="74" t="str">
        <f t="shared" si="1784"/>
        <v>00631L</v>
      </c>
      <c r="AV3233" s="20">
        <f t="shared" si="1790"/>
        <v>1</v>
      </c>
      <c r="AW3233" s="74" t="str">
        <f t="shared" si="1785"/>
        <v>00631L</v>
      </c>
      <c r="AX3233" s="20">
        <f t="shared" si="1786"/>
        <v>1</v>
      </c>
      <c r="AY3233" s="20">
        <f t="shared" si="1791"/>
        <v>1</v>
      </c>
      <c r="AZ3233" s="116">
        <v>41617</v>
      </c>
      <c r="BA3233" s="116"/>
      <c r="BB3233" s="20"/>
      <c r="BC3233" s="20"/>
      <c r="BD3233" s="76"/>
      <c r="BE3233" s="77"/>
      <c r="BF3233" s="77"/>
    </row>
    <row r="3234" spans="1:58" s="23" customFormat="1" ht="15.75" customHeight="1" x14ac:dyDescent="0.4">
      <c r="A3234" s="116">
        <v>41613</v>
      </c>
      <c r="B3234" s="112">
        <v>14.55</v>
      </c>
      <c r="C3234" s="112">
        <v>15.5</v>
      </c>
      <c r="D3234" s="112">
        <v>16.45</v>
      </c>
      <c r="E3234" s="112">
        <v>17.149999999999999</v>
      </c>
      <c r="F3234" s="112">
        <v>17.600000000000001</v>
      </c>
      <c r="G3234" s="112">
        <v>18.05</v>
      </c>
      <c r="H3234" s="113">
        <v>18.5</v>
      </c>
      <c r="I3234" s="90">
        <f t="shared" si="1787"/>
        <v>15.1</v>
      </c>
      <c r="J3234" s="90">
        <f t="shared" si="1788"/>
        <v>16.05</v>
      </c>
      <c r="K3234" s="114">
        <v>8</v>
      </c>
      <c r="L3234" s="115">
        <v>5.2631578947368418E-2</v>
      </c>
      <c r="M3234" s="90">
        <v>15.42</v>
      </c>
      <c r="N3234" s="90">
        <v>15.08</v>
      </c>
      <c r="O3234" s="90">
        <v>15.78</v>
      </c>
      <c r="P3234" s="90">
        <v>17.32</v>
      </c>
      <c r="Q3234" s="90">
        <v>19.13</v>
      </c>
      <c r="R3234" s="63">
        <f t="shared" si="1799"/>
        <v>2.6000000000000014</v>
      </c>
      <c r="S3234" s="64">
        <f t="shared" si="1798"/>
        <v>2.5850340136054476E-2</v>
      </c>
      <c r="T3234" s="65">
        <f t="shared" si="1794"/>
        <v>1.0225464190981433</v>
      </c>
      <c r="U3234" s="65">
        <f t="shared" si="1794"/>
        <v>0.95564005069708491</v>
      </c>
      <c r="V3234" s="65">
        <f t="shared" si="1777"/>
        <v>0.8706697459584295</v>
      </c>
      <c r="W3234" s="65">
        <f t="shared" si="1778"/>
        <v>0.78829064296915841</v>
      </c>
      <c r="X3234" s="61">
        <f t="shared" si="1789"/>
        <v>6.529209621993122E-2</v>
      </c>
      <c r="Y3234" s="66">
        <f t="shared" si="1779"/>
        <v>7.8717201166180847E-2</v>
      </c>
      <c r="Z3234" s="61">
        <f t="shared" si="1780"/>
        <v>6.2913907284768283E-2</v>
      </c>
      <c r="AA3234" s="67">
        <f t="shared" si="1781"/>
        <v>15.100000000000001</v>
      </c>
      <c r="AB3234" s="68">
        <f t="shared" si="1782"/>
        <v>-3.5145888594164412E-2</v>
      </c>
      <c r="AC3234" s="69">
        <f t="shared" si="1783"/>
        <v>1.3262599469496916E-3</v>
      </c>
      <c r="AD3234" s="70">
        <f>_xlfn.PERCENTILE.EXC(AC3234:$AC$5675,0.5)</f>
        <v>7.4510456864841895E-2</v>
      </c>
      <c r="AE3234" s="70">
        <f>_xlfn.PERCENTILE.EXC($AC3234:AC$5675,0.35)</f>
        <v>4.0889497280047607E-2</v>
      </c>
      <c r="AF3234" s="71">
        <f t="shared" si="1795"/>
        <v>5.3721256631202877E-2</v>
      </c>
      <c r="AG3234" s="70">
        <f t="shared" si="1796"/>
        <v>-0.18079093388790943</v>
      </c>
      <c r="AH3234" s="70">
        <f t="shared" si="1797"/>
        <v>-0.22707014647722412</v>
      </c>
      <c r="AI3234" s="61" t="str">
        <f t="shared" si="1792"/>
        <v>Safety</v>
      </c>
      <c r="AJ3234" s="68" t="str">
        <f t="shared" si="1793"/>
        <v>Safety</v>
      </c>
      <c r="AK3234" s="72"/>
      <c r="AL3234" s="73"/>
      <c r="AM3234" s="72"/>
      <c r="AN3234" s="73"/>
      <c r="AO3234" s="74"/>
      <c r="AP3234" s="20"/>
      <c r="AQ3234" s="74"/>
      <c r="AR3234" s="20"/>
      <c r="AS3234" s="74"/>
      <c r="AT3234" s="20"/>
      <c r="AU3234" s="74" t="str">
        <f t="shared" si="1784"/>
        <v>00635U</v>
      </c>
      <c r="AV3234" s="20">
        <f t="shared" si="1790"/>
        <v>0</v>
      </c>
      <c r="AW3234" s="74" t="str">
        <f t="shared" si="1785"/>
        <v>00635U</v>
      </c>
      <c r="AX3234" s="20">
        <f t="shared" si="1786"/>
        <v>0</v>
      </c>
      <c r="AY3234" s="20">
        <f t="shared" si="1791"/>
        <v>1</v>
      </c>
      <c r="AZ3234" s="116">
        <v>41614</v>
      </c>
      <c r="BA3234" s="116"/>
      <c r="BB3234" s="20"/>
      <c r="BC3234" s="20"/>
      <c r="BD3234" s="76"/>
      <c r="BE3234" s="77"/>
      <c r="BF3234" s="77"/>
    </row>
    <row r="3235" spans="1:58" s="23" customFormat="1" ht="15.75" customHeight="1" x14ac:dyDescent="0.4">
      <c r="A3235" s="116">
        <v>41612</v>
      </c>
      <c r="B3235" s="112">
        <v>14.25</v>
      </c>
      <c r="C3235" s="112">
        <v>15.4</v>
      </c>
      <c r="D3235" s="112">
        <v>16.45</v>
      </c>
      <c r="E3235" s="112">
        <v>17.149999999999999</v>
      </c>
      <c r="F3235" s="112">
        <v>17.600000000000001</v>
      </c>
      <c r="G3235" s="112">
        <v>18.100000000000001</v>
      </c>
      <c r="H3235" s="113">
        <v>18.55</v>
      </c>
      <c r="I3235" s="90">
        <f t="shared" si="1787"/>
        <v>14.855263157894736</v>
      </c>
      <c r="J3235" s="90">
        <f t="shared" si="1788"/>
        <v>15.952631578947368</v>
      </c>
      <c r="K3235" s="114">
        <v>9</v>
      </c>
      <c r="L3235" s="115">
        <v>5.2631578947368418E-2</v>
      </c>
      <c r="M3235" s="90">
        <v>14.71</v>
      </c>
      <c r="N3235" s="90">
        <v>14.7</v>
      </c>
      <c r="O3235" s="90">
        <v>15.57</v>
      </c>
      <c r="P3235" s="90">
        <v>17.3</v>
      </c>
      <c r="Q3235" s="90">
        <v>19.14</v>
      </c>
      <c r="R3235" s="63">
        <f t="shared" si="1799"/>
        <v>3.4600000000000044</v>
      </c>
      <c r="S3235" s="64">
        <f t="shared" si="1798"/>
        <v>1.0309278350515367E-2</v>
      </c>
      <c r="T3235" s="65">
        <f t="shared" si="1794"/>
        <v>1.0006802721088437</v>
      </c>
      <c r="U3235" s="65">
        <f t="shared" si="1794"/>
        <v>0.94412331406551053</v>
      </c>
      <c r="V3235" s="65">
        <f t="shared" si="1777"/>
        <v>0.8497109826589595</v>
      </c>
      <c r="W3235" s="65">
        <f t="shared" si="1778"/>
        <v>0.76802507836990586</v>
      </c>
      <c r="X3235" s="61">
        <f t="shared" si="1789"/>
        <v>8.0701754385964941E-2</v>
      </c>
      <c r="Y3235" s="66">
        <f t="shared" si="1779"/>
        <v>8.1632653061224622E-2</v>
      </c>
      <c r="Z3235" s="61">
        <f t="shared" si="1780"/>
        <v>7.3870682019486322E-2</v>
      </c>
      <c r="AA3235" s="67">
        <f t="shared" si="1781"/>
        <v>14.855263157894738</v>
      </c>
      <c r="AB3235" s="68">
        <f t="shared" si="1782"/>
        <v>-3.0612244897959138E-2</v>
      </c>
      <c r="AC3235" s="69">
        <f t="shared" si="1783"/>
        <v>1.0562119584676108E-2</v>
      </c>
      <c r="AD3235" s="70">
        <f>_xlfn.PERCENTILE.EXC(AC3235:$AC$5675,0.5)</f>
        <v>7.4537999213615605E-2</v>
      </c>
      <c r="AE3235" s="70">
        <f>_xlfn.PERCENTILE.EXC($AC3235:AC$5675,0.35)</f>
        <v>4.1036668946078776E-2</v>
      </c>
      <c r="AF3235" s="71">
        <f t="shared" si="1795"/>
        <v>5.3893960357936303E-2</v>
      </c>
      <c r="AG3235" s="70">
        <f t="shared" si="1796"/>
        <v>-0.18079093388790943</v>
      </c>
      <c r="AH3235" s="70">
        <f t="shared" si="1797"/>
        <v>-0.22707014647722412</v>
      </c>
      <c r="AI3235" s="61" t="str">
        <f t="shared" si="1792"/>
        <v>Safety</v>
      </c>
      <c r="AJ3235" s="68" t="str">
        <f t="shared" si="1793"/>
        <v>Safety</v>
      </c>
      <c r="AK3235" s="72"/>
      <c r="AL3235" s="73"/>
      <c r="AM3235" s="72"/>
      <c r="AN3235" s="73"/>
      <c r="AO3235" s="74"/>
      <c r="AP3235" s="20"/>
      <c r="AQ3235" s="74"/>
      <c r="AR3235" s="20"/>
      <c r="AS3235" s="74"/>
      <c r="AT3235" s="20"/>
      <c r="AU3235" s="74" t="str">
        <f t="shared" si="1784"/>
        <v>00635U</v>
      </c>
      <c r="AV3235" s="20">
        <f t="shared" si="1790"/>
        <v>0</v>
      </c>
      <c r="AW3235" s="74" t="str">
        <f t="shared" si="1785"/>
        <v>00635U</v>
      </c>
      <c r="AX3235" s="20">
        <f t="shared" si="1786"/>
        <v>0</v>
      </c>
      <c r="AY3235" s="20">
        <f t="shared" si="1791"/>
        <v>1</v>
      </c>
      <c r="AZ3235" s="116">
        <v>41613</v>
      </c>
      <c r="BA3235" s="116"/>
      <c r="BB3235" s="20"/>
      <c r="BC3235" s="20"/>
      <c r="BD3235" s="76"/>
      <c r="BE3235" s="77"/>
      <c r="BF3235" s="77"/>
    </row>
    <row r="3236" spans="1:58" s="23" customFormat="1" ht="15.75" customHeight="1" x14ac:dyDescent="0.4">
      <c r="A3236" s="116">
        <v>41611</v>
      </c>
      <c r="B3236" s="112">
        <v>14.65</v>
      </c>
      <c r="C3236" s="112">
        <v>15.5</v>
      </c>
      <c r="D3236" s="112">
        <v>16.5</v>
      </c>
      <c r="E3236" s="112">
        <v>17.2</v>
      </c>
      <c r="F3236" s="112">
        <v>17.7</v>
      </c>
      <c r="G3236" s="112">
        <v>18.2</v>
      </c>
      <c r="H3236" s="113">
        <v>18.649999999999999</v>
      </c>
      <c r="I3236" s="90">
        <f t="shared" si="1787"/>
        <v>15.052631578947368</v>
      </c>
      <c r="J3236" s="90">
        <f t="shared" si="1788"/>
        <v>15.973684210526315</v>
      </c>
      <c r="K3236" s="114">
        <v>10</v>
      </c>
      <c r="L3236" s="115">
        <v>5.2631578947368418E-2</v>
      </c>
      <c r="M3236" s="90">
        <v>14.68</v>
      </c>
      <c r="N3236" s="90">
        <v>14.55</v>
      </c>
      <c r="O3236" s="90">
        <v>15.49</v>
      </c>
      <c r="P3236" s="90">
        <v>17.27</v>
      </c>
      <c r="Q3236" s="90">
        <v>19.100000000000001</v>
      </c>
      <c r="R3236" s="63">
        <f t="shared" si="1799"/>
        <v>3.5299999999999976</v>
      </c>
      <c r="S3236" s="64">
        <f t="shared" si="1798"/>
        <v>2.2487702037948018E-2</v>
      </c>
      <c r="T3236" s="65">
        <f t="shared" si="1794"/>
        <v>1.00893470790378</v>
      </c>
      <c r="U3236" s="65">
        <f t="shared" si="1794"/>
        <v>0.93931568754034866</v>
      </c>
      <c r="V3236" s="65">
        <f t="shared" si="1777"/>
        <v>0.84250144759698908</v>
      </c>
      <c r="W3236" s="65">
        <f t="shared" si="1778"/>
        <v>0.76178010471204183</v>
      </c>
      <c r="X3236" s="61">
        <f t="shared" si="1789"/>
        <v>5.8020477815699634E-2</v>
      </c>
      <c r="Y3236" s="66">
        <f t="shared" si="1779"/>
        <v>8.4302325581395304E-2</v>
      </c>
      <c r="Z3236" s="61">
        <f t="shared" si="1780"/>
        <v>6.1188811188811157E-2</v>
      </c>
      <c r="AA3236" s="67">
        <f t="shared" si="1781"/>
        <v>15.05263157894737</v>
      </c>
      <c r="AB3236" s="68">
        <f t="shared" si="1782"/>
        <v>6.8728522336769515E-3</v>
      </c>
      <c r="AC3236" s="69">
        <f t="shared" si="1783"/>
        <v>3.4545125700850117E-2</v>
      </c>
      <c r="AD3236" s="70">
        <f>_xlfn.PERCENTILE.EXC(AC3236:$AC$5675,0.5)</f>
        <v>7.4619597216369654E-2</v>
      </c>
      <c r="AE3236" s="70">
        <f>_xlfn.PERCENTILE.EXC($AC3236:AC$5675,0.35)</f>
        <v>4.1123288023864155E-2</v>
      </c>
      <c r="AF3236" s="71">
        <f t="shared" si="1795"/>
        <v>5.4102571119975566E-2</v>
      </c>
      <c r="AG3236" s="70">
        <f t="shared" si="1796"/>
        <v>-0.18079093388790943</v>
      </c>
      <c r="AH3236" s="70">
        <f t="shared" si="1797"/>
        <v>-0.22707014647722412</v>
      </c>
      <c r="AI3236" s="61" t="str">
        <f t="shared" si="1792"/>
        <v>Safety</v>
      </c>
      <c r="AJ3236" s="68" t="str">
        <f t="shared" si="1793"/>
        <v>Safety</v>
      </c>
      <c r="AK3236" s="72"/>
      <c r="AL3236" s="73"/>
      <c r="AM3236" s="72"/>
      <c r="AN3236" s="73"/>
      <c r="AO3236" s="74"/>
      <c r="AP3236" s="20"/>
      <c r="AQ3236" s="74"/>
      <c r="AR3236" s="20"/>
      <c r="AS3236" s="74"/>
      <c r="AT3236" s="20"/>
      <c r="AU3236" s="74" t="str">
        <f t="shared" si="1784"/>
        <v>00635U</v>
      </c>
      <c r="AV3236" s="20">
        <f t="shared" si="1790"/>
        <v>0</v>
      </c>
      <c r="AW3236" s="74" t="str">
        <f t="shared" si="1785"/>
        <v>00635U</v>
      </c>
      <c r="AX3236" s="20">
        <f t="shared" si="1786"/>
        <v>0</v>
      </c>
      <c r="AY3236" s="20">
        <f t="shared" si="1791"/>
        <v>1</v>
      </c>
      <c r="AZ3236" s="116">
        <v>41612</v>
      </c>
      <c r="BA3236" s="116"/>
      <c r="BB3236" s="20"/>
      <c r="BC3236" s="20"/>
      <c r="BD3236" s="76"/>
      <c r="BE3236" s="77"/>
      <c r="BF3236" s="77"/>
    </row>
    <row r="3237" spans="1:58" s="23" customFormat="1" ht="15.75" customHeight="1" x14ac:dyDescent="0.4">
      <c r="A3237" s="116">
        <v>41610</v>
      </c>
      <c r="B3237" s="112">
        <v>14.3</v>
      </c>
      <c r="C3237" s="112">
        <v>15.2</v>
      </c>
      <c r="D3237" s="112">
        <v>16.3</v>
      </c>
      <c r="E3237" s="112">
        <v>17.100000000000001</v>
      </c>
      <c r="F3237" s="112">
        <v>17.600000000000001</v>
      </c>
      <c r="G3237" s="112">
        <v>18.2</v>
      </c>
      <c r="H3237" s="113">
        <v>18.649999999999999</v>
      </c>
      <c r="I3237" s="90">
        <f t="shared" si="1787"/>
        <v>14.678947368421053</v>
      </c>
      <c r="J3237" s="90">
        <f t="shared" si="1788"/>
        <v>15.663157894736843</v>
      </c>
      <c r="K3237" s="114">
        <v>11</v>
      </c>
      <c r="L3237" s="115">
        <v>5.2631578947368418E-2</v>
      </c>
      <c r="M3237" s="90">
        <v>14.3</v>
      </c>
      <c r="N3237" s="90">
        <v>14.23</v>
      </c>
      <c r="O3237" s="90">
        <v>15.19</v>
      </c>
      <c r="P3237" s="90">
        <v>17.05</v>
      </c>
      <c r="Q3237" s="90">
        <v>18.91</v>
      </c>
      <c r="R3237" s="63">
        <f t="shared" si="1799"/>
        <v>3.7100000000000009</v>
      </c>
      <c r="S3237" s="64">
        <f t="shared" si="1798"/>
        <v>3.8686131386861396E-2</v>
      </c>
      <c r="T3237" s="65">
        <f t="shared" si="1794"/>
        <v>1.0049191848208012</v>
      </c>
      <c r="U3237" s="65">
        <f t="shared" si="1794"/>
        <v>0.93680052666227787</v>
      </c>
      <c r="V3237" s="65">
        <f t="shared" si="1777"/>
        <v>0.8346041055718475</v>
      </c>
      <c r="W3237" s="65">
        <f t="shared" si="1778"/>
        <v>0.75251189846641986</v>
      </c>
      <c r="X3237" s="61">
        <f t="shared" si="1789"/>
        <v>6.2937062937062832E-2</v>
      </c>
      <c r="Y3237" s="66">
        <f t="shared" si="1779"/>
        <v>9.0643274853800998E-2</v>
      </c>
      <c r="Z3237" s="61">
        <f t="shared" si="1780"/>
        <v>6.7049121548942311E-2</v>
      </c>
      <c r="AA3237" s="67">
        <f t="shared" si="1781"/>
        <v>14.678947368421053</v>
      </c>
      <c r="AB3237" s="68">
        <f t="shared" si="1782"/>
        <v>4.9191848208011441E-3</v>
      </c>
      <c r="AC3237" s="69">
        <f t="shared" si="1783"/>
        <v>3.1549358286792152E-2</v>
      </c>
      <c r="AD3237" s="70">
        <f>_xlfn.PERCENTILE.EXC(AC3237:$AC$5675,0.5)</f>
        <v>7.4701195219123689E-2</v>
      </c>
      <c r="AE3237" s="70">
        <f>_xlfn.PERCENTILE.EXC($AC3237:AC$5675,0.35)</f>
        <v>4.1158004883153111E-2</v>
      </c>
      <c r="AF3237" s="71">
        <f t="shared" si="1795"/>
        <v>5.4408688936690972E-2</v>
      </c>
      <c r="AG3237" s="70">
        <f t="shared" si="1796"/>
        <v>-0.18079093388790943</v>
      </c>
      <c r="AH3237" s="70">
        <f t="shared" si="1797"/>
        <v>-0.22707014647722412</v>
      </c>
      <c r="AI3237" s="61" t="str">
        <f t="shared" si="1792"/>
        <v>Safety</v>
      </c>
      <c r="AJ3237" s="68" t="str">
        <f t="shared" si="1793"/>
        <v>Safety</v>
      </c>
      <c r="AK3237" s="72"/>
      <c r="AL3237" s="73"/>
      <c r="AM3237" s="72"/>
      <c r="AN3237" s="73"/>
      <c r="AO3237" s="74"/>
      <c r="AP3237" s="20"/>
      <c r="AQ3237" s="74"/>
      <c r="AR3237" s="20"/>
      <c r="AS3237" s="74"/>
      <c r="AT3237" s="20"/>
      <c r="AU3237" s="74" t="str">
        <f t="shared" si="1784"/>
        <v>00635U</v>
      </c>
      <c r="AV3237" s="20">
        <f t="shared" si="1790"/>
        <v>0</v>
      </c>
      <c r="AW3237" s="74" t="str">
        <f t="shared" si="1785"/>
        <v>00635U</v>
      </c>
      <c r="AX3237" s="20">
        <f t="shared" si="1786"/>
        <v>0</v>
      </c>
      <c r="AY3237" s="20">
        <f t="shared" si="1791"/>
        <v>1</v>
      </c>
      <c r="AZ3237" s="116">
        <v>41611</v>
      </c>
      <c r="BA3237" s="116"/>
      <c r="BB3237" s="20"/>
      <c r="BC3237" s="20"/>
      <c r="BD3237" s="76"/>
      <c r="BE3237" s="77"/>
      <c r="BF3237" s="77"/>
    </row>
    <row r="3238" spans="1:58" s="23" customFormat="1" ht="15.75" customHeight="1" x14ac:dyDescent="0.4">
      <c r="A3238" s="116">
        <v>41607</v>
      </c>
      <c r="B3238" s="112">
        <v>13.95</v>
      </c>
      <c r="C3238" s="112">
        <v>15.15</v>
      </c>
      <c r="D3238" s="112">
        <v>16.350000000000001</v>
      </c>
      <c r="E3238" s="112">
        <v>17.149999999999999</v>
      </c>
      <c r="F3238" s="112">
        <v>17.7</v>
      </c>
      <c r="G3238" s="112">
        <v>18.25</v>
      </c>
      <c r="H3238" s="113">
        <v>18.7</v>
      </c>
      <c r="I3238" s="90">
        <f t="shared" si="1787"/>
        <v>14.392105263157895</v>
      </c>
      <c r="J3238" s="90">
        <f t="shared" si="1788"/>
        <v>15.592105263157896</v>
      </c>
      <c r="K3238" s="114">
        <v>12</v>
      </c>
      <c r="L3238" s="115">
        <v>5.2631578947368418E-2</v>
      </c>
      <c r="M3238" s="90">
        <v>13.59</v>
      </c>
      <c r="N3238" s="90">
        <v>13.7</v>
      </c>
      <c r="O3238" s="90">
        <v>15.03</v>
      </c>
      <c r="P3238" s="90">
        <v>16.86</v>
      </c>
      <c r="Q3238" s="90">
        <v>18.75</v>
      </c>
      <c r="R3238" s="63">
        <f t="shared" si="1799"/>
        <v>4.6000000000000014</v>
      </c>
      <c r="S3238" s="64">
        <f t="shared" si="1798"/>
        <v>5.5469953775038432E-2</v>
      </c>
      <c r="T3238" s="65">
        <f t="shared" si="1794"/>
        <v>0.99197080291970807</v>
      </c>
      <c r="U3238" s="65">
        <f t="shared" si="1794"/>
        <v>0.91151031270791749</v>
      </c>
      <c r="V3238" s="65">
        <f t="shared" ref="V3238:V3301" si="1800">N3238/P3238</f>
        <v>0.81257413997627514</v>
      </c>
      <c r="W3238" s="65">
        <f t="shared" ref="W3238:W3301" si="1801">N3238/Q3238</f>
        <v>0.73066666666666658</v>
      </c>
      <c r="X3238" s="61">
        <f t="shared" si="1789"/>
        <v>8.6021505376344162E-2</v>
      </c>
      <c r="Y3238" s="66">
        <f t="shared" ref="Y3238:Y3301" si="1802">(H3238-E3238)/E3238</f>
        <v>9.0379008746355738E-2</v>
      </c>
      <c r="Z3238" s="61">
        <f t="shared" ref="Z3238:Z3301" si="1803">(J3238-I3238)/I3238</f>
        <v>8.3379045529347301E-2</v>
      </c>
      <c r="AA3238" s="67">
        <f t="shared" ref="AA3238:AA3301" si="1804">B3238*(K3238*L3238)+C3238*(1-(K3238*L3238))</f>
        <v>14.392105263157895</v>
      </c>
      <c r="AB3238" s="68">
        <f t="shared" ref="AB3238:AB3301" si="1805">(B3238-N3238)/N3238</f>
        <v>1.8248175182481754E-2</v>
      </c>
      <c r="AC3238" s="69">
        <f t="shared" ref="AC3238:AC3301" si="1806">(AA3238-N3238)/N3238</f>
        <v>5.0518632347291627E-2</v>
      </c>
      <c r="AD3238" s="70">
        <f>_xlfn.PERCENTILE.EXC(AC3238:$AC$5675,0.5)</f>
        <v>7.4734876711224862E-2</v>
      </c>
      <c r="AE3238" s="70">
        <f>_xlfn.PERCENTILE.EXC($AC3238:AC$5675,0.35)</f>
        <v>4.1219372407805606E-2</v>
      </c>
      <c r="AF3238" s="71">
        <f t="shared" si="1795"/>
        <v>5.4597717912095049E-2</v>
      </c>
      <c r="AG3238" s="70">
        <f t="shared" si="1796"/>
        <v>-0.18079093388790943</v>
      </c>
      <c r="AH3238" s="70">
        <f t="shared" si="1797"/>
        <v>-0.22707014647722412</v>
      </c>
      <c r="AI3238" s="61" t="str">
        <f t="shared" si="1792"/>
        <v>Safety</v>
      </c>
      <c r="AJ3238" s="68" t="str">
        <f t="shared" si="1793"/>
        <v>Safety</v>
      </c>
      <c r="AK3238" s="72"/>
      <c r="AL3238" s="73"/>
      <c r="AM3238" s="72"/>
      <c r="AN3238" s="73"/>
      <c r="AO3238" s="74"/>
      <c r="AP3238" s="20"/>
      <c r="AQ3238" s="74"/>
      <c r="AR3238" s="20"/>
      <c r="AS3238" s="74"/>
      <c r="AT3238" s="20"/>
      <c r="AU3238" s="74" t="str">
        <f t="shared" si="1784"/>
        <v>00635U</v>
      </c>
      <c r="AV3238" s="20">
        <f t="shared" si="1790"/>
        <v>0</v>
      </c>
      <c r="AW3238" s="74" t="str">
        <f t="shared" si="1785"/>
        <v>00631L</v>
      </c>
      <c r="AX3238" s="20">
        <f t="shared" si="1786"/>
        <v>1</v>
      </c>
      <c r="AY3238" s="20">
        <f t="shared" si="1791"/>
        <v>1</v>
      </c>
      <c r="AZ3238" s="116">
        <v>41610</v>
      </c>
      <c r="BA3238" s="116"/>
      <c r="BB3238" s="20"/>
      <c r="BC3238" s="20"/>
      <c r="BD3238" s="76"/>
      <c r="BE3238" s="77"/>
      <c r="BF3238" s="77"/>
    </row>
    <row r="3239" spans="1:58" s="23" customFormat="1" ht="15.75" customHeight="1" x14ac:dyDescent="0.4">
      <c r="A3239" s="116">
        <v>41605</v>
      </c>
      <c r="B3239" s="112">
        <v>13.85</v>
      </c>
      <c r="C3239" s="112">
        <v>15.1</v>
      </c>
      <c r="D3239" s="112">
        <v>16.3</v>
      </c>
      <c r="E3239" s="112">
        <v>17.100000000000001</v>
      </c>
      <c r="F3239" s="112">
        <v>17.7</v>
      </c>
      <c r="G3239" s="112">
        <v>18.25</v>
      </c>
      <c r="H3239" s="113">
        <v>18.75</v>
      </c>
      <c r="I3239" s="90">
        <f t="shared" si="1787"/>
        <v>14.244736842105263</v>
      </c>
      <c r="J3239" s="90">
        <f t="shared" si="1788"/>
        <v>15.478947368421053</v>
      </c>
      <c r="K3239" s="114">
        <v>13</v>
      </c>
      <c r="L3239" s="115">
        <v>5.2631578947368418E-2</v>
      </c>
      <c r="M3239" s="90">
        <v>11.66</v>
      </c>
      <c r="N3239" s="90">
        <v>12.98</v>
      </c>
      <c r="O3239" s="90">
        <v>14.6</v>
      </c>
      <c r="P3239" s="90">
        <v>16.649999999999999</v>
      </c>
      <c r="Q3239" s="90">
        <v>18.66</v>
      </c>
      <c r="R3239" s="63">
        <f t="shared" si="1799"/>
        <v>6.6099999999999994</v>
      </c>
      <c r="S3239" s="64">
        <f t="shared" si="1798"/>
        <v>1.3270882123341134E-2</v>
      </c>
      <c r="T3239" s="65">
        <f t="shared" si="1794"/>
        <v>0.89830508474576265</v>
      </c>
      <c r="U3239" s="65">
        <f t="shared" si="1794"/>
        <v>0.88904109589041103</v>
      </c>
      <c r="V3239" s="65">
        <f t="shared" si="1800"/>
        <v>0.77957957957957968</v>
      </c>
      <c r="W3239" s="65">
        <f t="shared" si="1801"/>
        <v>0.69560557341907825</v>
      </c>
      <c r="X3239" s="61">
        <f t="shared" si="1789"/>
        <v>9.0252707581227443E-2</v>
      </c>
      <c r="Y3239" s="66">
        <f t="shared" si="1802"/>
        <v>9.649122807017535E-2</v>
      </c>
      <c r="Z3239" s="61">
        <f t="shared" si="1803"/>
        <v>8.6643266210973624E-2</v>
      </c>
      <c r="AA3239" s="67">
        <f t="shared" si="1804"/>
        <v>14.244736842105262</v>
      </c>
      <c r="AB3239" s="68">
        <f t="shared" si="1805"/>
        <v>6.7026194144838153E-2</v>
      </c>
      <c r="AC3239" s="69">
        <f t="shared" si="1806"/>
        <v>9.7437353012731986E-2</v>
      </c>
      <c r="AD3239" s="70">
        <f>_xlfn.PERCENTILE.EXC(AC3239:$AC$5675,0.5)</f>
        <v>7.4768558203326035E-2</v>
      </c>
      <c r="AE3239" s="70">
        <f>_xlfn.PERCENTILE.EXC($AC3239:AC$5675,0.35)</f>
        <v>4.1186328356069647E-2</v>
      </c>
      <c r="AF3239" s="71">
        <f t="shared" si="1795"/>
        <v>5.4661907590122627E-2</v>
      </c>
      <c r="AG3239" s="70">
        <f t="shared" si="1796"/>
        <v>-0.18079093388790943</v>
      </c>
      <c r="AH3239" s="70">
        <f t="shared" si="1797"/>
        <v>-0.22707014647722412</v>
      </c>
      <c r="AI3239" s="61" t="str">
        <f t="shared" si="1792"/>
        <v>Short VOL</v>
      </c>
      <c r="AJ3239" s="68" t="str">
        <f t="shared" si="1793"/>
        <v>Short VOL</v>
      </c>
      <c r="AK3239" s="72"/>
      <c r="AL3239" s="73"/>
      <c r="AM3239" s="72"/>
      <c r="AN3239" s="73"/>
      <c r="AO3239" s="74"/>
      <c r="AP3239" s="20"/>
      <c r="AQ3239" s="74"/>
      <c r="AR3239" s="20"/>
      <c r="AS3239" s="74"/>
      <c r="AT3239" s="20"/>
      <c r="AU3239" s="74" t="str">
        <f t="shared" si="1784"/>
        <v>00631L</v>
      </c>
      <c r="AV3239" s="20">
        <f t="shared" si="1790"/>
        <v>1</v>
      </c>
      <c r="AW3239" s="74" t="str">
        <f t="shared" si="1785"/>
        <v>00631L</v>
      </c>
      <c r="AX3239" s="20">
        <f t="shared" si="1786"/>
        <v>1</v>
      </c>
      <c r="AY3239" s="20">
        <f t="shared" si="1791"/>
        <v>1</v>
      </c>
      <c r="AZ3239" s="116">
        <v>41607</v>
      </c>
      <c r="BA3239" s="116"/>
      <c r="BB3239" s="20"/>
      <c r="BC3239" s="20"/>
      <c r="BD3239" s="76"/>
      <c r="BE3239" s="77"/>
      <c r="BF3239" s="77"/>
    </row>
    <row r="3240" spans="1:58" s="23" customFormat="1" ht="15.75" customHeight="1" x14ac:dyDescent="0.4">
      <c r="A3240" s="116">
        <v>41604</v>
      </c>
      <c r="B3240" s="112">
        <v>13.75</v>
      </c>
      <c r="C3240" s="112">
        <v>15</v>
      </c>
      <c r="D3240" s="112">
        <v>16.3</v>
      </c>
      <c r="E3240" s="112">
        <v>17.100000000000001</v>
      </c>
      <c r="F3240" s="112">
        <v>17.649999999999999</v>
      </c>
      <c r="G3240" s="112">
        <v>18.25</v>
      </c>
      <c r="H3240" s="113">
        <v>18.75</v>
      </c>
      <c r="I3240" s="90">
        <f t="shared" si="1787"/>
        <v>14.078947368421053</v>
      </c>
      <c r="J3240" s="90">
        <f t="shared" si="1788"/>
        <v>15.342105263157896</v>
      </c>
      <c r="K3240" s="114">
        <v>14</v>
      </c>
      <c r="L3240" s="115">
        <v>5.2631578947368418E-2</v>
      </c>
      <c r="M3240" s="90">
        <v>11.55</v>
      </c>
      <c r="N3240" s="90">
        <v>12.81</v>
      </c>
      <c r="O3240" s="90">
        <v>14.55</v>
      </c>
      <c r="P3240" s="90">
        <v>16.68</v>
      </c>
      <c r="Q3240" s="90">
        <v>18.68</v>
      </c>
      <c r="R3240" s="63">
        <f t="shared" si="1799"/>
        <v>6.870000000000001</v>
      </c>
      <c r="S3240" s="64">
        <f t="shared" si="1798"/>
        <v>1.5637216575450626E-3</v>
      </c>
      <c r="T3240" s="65">
        <f t="shared" si="1794"/>
        <v>0.90163934426229508</v>
      </c>
      <c r="U3240" s="65">
        <f t="shared" si="1794"/>
        <v>0.8804123711340206</v>
      </c>
      <c r="V3240" s="65">
        <f t="shared" si="1800"/>
        <v>0.76798561151079137</v>
      </c>
      <c r="W3240" s="65">
        <f t="shared" si="1801"/>
        <v>0.68576017130620992</v>
      </c>
      <c r="X3240" s="61">
        <f t="shared" si="1789"/>
        <v>9.0909090909090912E-2</v>
      </c>
      <c r="Y3240" s="66">
        <f t="shared" si="1802"/>
        <v>9.649122807017535E-2</v>
      </c>
      <c r="Z3240" s="61">
        <f t="shared" si="1803"/>
        <v>8.971962616822432E-2</v>
      </c>
      <c r="AA3240" s="67">
        <f t="shared" si="1804"/>
        <v>14.078947368421053</v>
      </c>
      <c r="AB3240" s="68">
        <f t="shared" si="1805"/>
        <v>7.3380171740827435E-2</v>
      </c>
      <c r="AC3240" s="69">
        <f t="shared" si="1806"/>
        <v>9.9059123217880768E-2</v>
      </c>
      <c r="AD3240" s="70">
        <f>_xlfn.PERCENTILE.EXC(AC3240:$AC$5675,0.5)</f>
        <v>7.4734876711224862E-2</v>
      </c>
      <c r="AE3240" s="70">
        <f>_xlfn.PERCENTILE.EXC($AC3240:AC$5675,0.35)</f>
        <v>4.1155334355515494E-2</v>
      </c>
      <c r="AF3240" s="71">
        <f t="shared" si="1795"/>
        <v>5.4661907590122627E-2</v>
      </c>
      <c r="AG3240" s="70">
        <f t="shared" si="1796"/>
        <v>-0.18079093388790943</v>
      </c>
      <c r="AH3240" s="70">
        <f t="shared" si="1797"/>
        <v>-0.22707014647722412</v>
      </c>
      <c r="AI3240" s="61" t="str">
        <f t="shared" si="1792"/>
        <v>Short VOL</v>
      </c>
      <c r="AJ3240" s="68" t="str">
        <f t="shared" si="1793"/>
        <v>Short VOL</v>
      </c>
      <c r="AK3240" s="72"/>
      <c r="AL3240" s="73"/>
      <c r="AM3240" s="72"/>
      <c r="AN3240" s="73"/>
      <c r="AO3240" s="74"/>
      <c r="AP3240" s="20"/>
      <c r="AQ3240" s="74"/>
      <c r="AR3240" s="20"/>
      <c r="AS3240" s="74"/>
      <c r="AT3240" s="20"/>
      <c r="AU3240" s="74" t="str">
        <f t="shared" si="1784"/>
        <v>00631L</v>
      </c>
      <c r="AV3240" s="20">
        <f t="shared" si="1790"/>
        <v>1</v>
      </c>
      <c r="AW3240" s="74" t="str">
        <f t="shared" si="1785"/>
        <v>00631L</v>
      </c>
      <c r="AX3240" s="20">
        <f t="shared" si="1786"/>
        <v>1</v>
      </c>
      <c r="AY3240" s="20">
        <f t="shared" si="1791"/>
        <v>1</v>
      </c>
      <c r="AZ3240" s="116">
        <v>41605</v>
      </c>
      <c r="BA3240" s="116"/>
      <c r="BB3240" s="20"/>
      <c r="BC3240" s="20"/>
      <c r="BD3240" s="76"/>
      <c r="BE3240" s="77"/>
      <c r="BF3240" s="77"/>
    </row>
    <row r="3241" spans="1:58" s="23" customFormat="1" ht="15.75" customHeight="1" x14ac:dyDescent="0.4">
      <c r="A3241" s="116">
        <v>41603</v>
      </c>
      <c r="B3241" s="112">
        <v>13.65</v>
      </c>
      <c r="C3241" s="112">
        <v>15.05</v>
      </c>
      <c r="D3241" s="112">
        <v>16.3</v>
      </c>
      <c r="E3241" s="112">
        <v>17.100000000000001</v>
      </c>
      <c r="F3241" s="112">
        <v>17.7</v>
      </c>
      <c r="G3241" s="112">
        <v>18.3</v>
      </c>
      <c r="H3241" s="113">
        <v>18.75</v>
      </c>
      <c r="I3241" s="90">
        <f t="shared" si="1787"/>
        <v>13.944736842105264</v>
      </c>
      <c r="J3241" s="90">
        <f t="shared" si="1788"/>
        <v>15.313157894736843</v>
      </c>
      <c r="K3241" s="114">
        <v>15</v>
      </c>
      <c r="L3241" s="115">
        <v>5.2631578947368418E-2</v>
      </c>
      <c r="M3241" s="90">
        <v>11.52</v>
      </c>
      <c r="N3241" s="90">
        <v>12.79</v>
      </c>
      <c r="O3241" s="90">
        <v>14.43</v>
      </c>
      <c r="P3241" s="90">
        <v>16.62</v>
      </c>
      <c r="Q3241" s="90">
        <v>18.75</v>
      </c>
      <c r="R3241" s="63">
        <f t="shared" si="1799"/>
        <v>6.740000000000002</v>
      </c>
      <c r="S3241" s="64">
        <f t="shared" si="1798"/>
        <v>4.3230016313213653E-2</v>
      </c>
      <c r="T3241" s="65">
        <f t="shared" si="1794"/>
        <v>0.9007036747458953</v>
      </c>
      <c r="U3241" s="65">
        <f t="shared" si="1794"/>
        <v>0.8863478863478863</v>
      </c>
      <c r="V3241" s="65">
        <f t="shared" si="1800"/>
        <v>0.76955475330926582</v>
      </c>
      <c r="W3241" s="65">
        <f t="shared" si="1801"/>
        <v>0.68213333333333326</v>
      </c>
      <c r="X3241" s="61">
        <f t="shared" si="1789"/>
        <v>0.10256410256410259</v>
      </c>
      <c r="Y3241" s="66">
        <f t="shared" si="1802"/>
        <v>9.649122807017535E-2</v>
      </c>
      <c r="Z3241" s="61">
        <f t="shared" si="1803"/>
        <v>9.8131722966597446E-2</v>
      </c>
      <c r="AA3241" s="67">
        <f t="shared" si="1804"/>
        <v>13.944736842105264</v>
      </c>
      <c r="AB3241" s="68">
        <f t="shared" si="1805"/>
        <v>6.7240031274433246E-2</v>
      </c>
      <c r="AC3241" s="69">
        <f t="shared" si="1806"/>
        <v>9.0284350438253738E-2</v>
      </c>
      <c r="AD3241" s="70">
        <f>_xlfn.PERCENTILE.EXC(AC3241:$AC$5675,0.5)</f>
        <v>7.4701195219123689E-2</v>
      </c>
      <c r="AE3241" s="70">
        <f>_xlfn.PERCENTILE.EXC($AC3241:AC$5675,0.35)</f>
        <v>4.1136640662052214E-2</v>
      </c>
      <c r="AF3241" s="71">
        <f t="shared" si="1795"/>
        <v>5.4661907590122627E-2</v>
      </c>
      <c r="AG3241" s="70">
        <f t="shared" si="1796"/>
        <v>-0.18079093388790943</v>
      </c>
      <c r="AH3241" s="70">
        <f t="shared" si="1797"/>
        <v>-0.22707014647722412</v>
      </c>
      <c r="AI3241" s="61" t="str">
        <f t="shared" si="1792"/>
        <v>Short VOL</v>
      </c>
      <c r="AJ3241" s="68" t="str">
        <f t="shared" si="1793"/>
        <v>Short VOL</v>
      </c>
      <c r="AK3241" s="72"/>
      <c r="AL3241" s="73"/>
      <c r="AM3241" s="72"/>
      <c r="AN3241" s="73"/>
      <c r="AO3241" s="74"/>
      <c r="AP3241" s="20"/>
      <c r="AQ3241" s="74"/>
      <c r="AR3241" s="20"/>
      <c r="AS3241" s="74"/>
      <c r="AT3241" s="20"/>
      <c r="AU3241" s="74" t="str">
        <f t="shared" si="1784"/>
        <v>00631L</v>
      </c>
      <c r="AV3241" s="20">
        <f t="shared" si="1790"/>
        <v>1</v>
      </c>
      <c r="AW3241" s="74" t="str">
        <f t="shared" si="1785"/>
        <v>00631L</v>
      </c>
      <c r="AX3241" s="20">
        <f t="shared" si="1786"/>
        <v>1</v>
      </c>
      <c r="AY3241" s="20">
        <f t="shared" si="1791"/>
        <v>1</v>
      </c>
      <c r="AZ3241" s="116">
        <v>41604</v>
      </c>
      <c r="BA3241" s="116"/>
      <c r="BB3241" s="20"/>
      <c r="BC3241" s="20"/>
      <c r="BD3241" s="76"/>
      <c r="BE3241" s="77"/>
      <c r="BF3241" s="77"/>
    </row>
    <row r="3242" spans="1:58" s="23" customFormat="1" ht="15.75" customHeight="1" x14ac:dyDescent="0.4">
      <c r="A3242" s="116">
        <v>41600</v>
      </c>
      <c r="B3242" s="112">
        <v>13.6</v>
      </c>
      <c r="C3242" s="112">
        <v>15.2</v>
      </c>
      <c r="D3242" s="112">
        <v>16.45</v>
      </c>
      <c r="E3242" s="112">
        <v>17.25</v>
      </c>
      <c r="F3242" s="112">
        <v>17.8</v>
      </c>
      <c r="G3242" s="112">
        <v>18.350000000000001</v>
      </c>
      <c r="H3242" s="113">
        <v>18.8</v>
      </c>
      <c r="I3242" s="90">
        <f t="shared" si="1787"/>
        <v>13.852631578947369</v>
      </c>
      <c r="J3242" s="90">
        <f t="shared" si="1788"/>
        <v>15.397368421052631</v>
      </c>
      <c r="K3242" s="114">
        <v>16</v>
      </c>
      <c r="L3242" s="115">
        <v>5.2631578947368418E-2</v>
      </c>
      <c r="M3242" s="90">
        <v>10.34</v>
      </c>
      <c r="N3242" s="90">
        <v>12.26</v>
      </c>
      <c r="O3242" s="90">
        <v>14.15</v>
      </c>
      <c r="P3242" s="90">
        <v>16.420000000000002</v>
      </c>
      <c r="Q3242" s="90">
        <v>18.62</v>
      </c>
      <c r="R3242" s="63">
        <f t="shared" si="1799"/>
        <v>7.9699999999999989</v>
      </c>
      <c r="S3242" s="64">
        <f t="shared" si="1798"/>
        <v>-3.1595576619273327E-2</v>
      </c>
      <c r="T3242" s="65">
        <f t="shared" si="1794"/>
        <v>0.84339314845024471</v>
      </c>
      <c r="U3242" s="65">
        <f t="shared" si="1794"/>
        <v>0.86643109540636043</v>
      </c>
      <c r="V3242" s="65">
        <f t="shared" si="1800"/>
        <v>0.74665042630937872</v>
      </c>
      <c r="W3242" s="65">
        <f t="shared" si="1801"/>
        <v>0.65843179377013961</v>
      </c>
      <c r="X3242" s="61">
        <f t="shared" si="1789"/>
        <v>0.11764705882352938</v>
      </c>
      <c r="Y3242" s="66">
        <f t="shared" si="1802"/>
        <v>8.9855072463768157E-2</v>
      </c>
      <c r="Z3242" s="61">
        <f t="shared" si="1803"/>
        <v>0.11151215805471118</v>
      </c>
      <c r="AA3242" s="67">
        <f t="shared" si="1804"/>
        <v>13.852631578947367</v>
      </c>
      <c r="AB3242" s="68">
        <f t="shared" si="1805"/>
        <v>0.10929853181076671</v>
      </c>
      <c r="AC3242" s="69">
        <f t="shared" si="1806"/>
        <v>0.129904696488366</v>
      </c>
      <c r="AD3242" s="70">
        <f>_xlfn.PERCENTILE.EXC(AC3242:$AC$5675,0.5)</f>
        <v>7.4619597216369654E-2</v>
      </c>
      <c r="AE3242" s="70">
        <f>_xlfn.PERCENTILE.EXC($AC3242:AC$5675,0.35)</f>
        <v>4.1117946968588934E-2</v>
      </c>
      <c r="AF3242" s="71">
        <f t="shared" si="1795"/>
        <v>5.4661907590122627E-2</v>
      </c>
      <c r="AG3242" s="70">
        <f t="shared" si="1796"/>
        <v>-0.18079093388790943</v>
      </c>
      <c r="AH3242" s="70">
        <f t="shared" si="1797"/>
        <v>-0.22707014647722412</v>
      </c>
      <c r="AI3242" s="61" t="str">
        <f t="shared" si="1792"/>
        <v>Short VOL</v>
      </c>
      <c r="AJ3242" s="68" t="str">
        <f t="shared" si="1793"/>
        <v>Short VOL</v>
      </c>
      <c r="AK3242" s="72"/>
      <c r="AL3242" s="73"/>
      <c r="AM3242" s="72"/>
      <c r="AN3242" s="73"/>
      <c r="AO3242" s="74"/>
      <c r="AP3242" s="20"/>
      <c r="AQ3242" s="74"/>
      <c r="AR3242" s="20"/>
      <c r="AS3242" s="74"/>
      <c r="AT3242" s="20"/>
      <c r="AU3242" s="74" t="str">
        <f t="shared" si="1784"/>
        <v>00631L</v>
      </c>
      <c r="AV3242" s="20">
        <f t="shared" si="1790"/>
        <v>1</v>
      </c>
      <c r="AW3242" s="74" t="str">
        <f t="shared" si="1785"/>
        <v>00631L</v>
      </c>
      <c r="AX3242" s="20">
        <f t="shared" si="1786"/>
        <v>1</v>
      </c>
      <c r="AY3242" s="20">
        <f t="shared" si="1791"/>
        <v>1</v>
      </c>
      <c r="AZ3242" s="116">
        <v>41603</v>
      </c>
      <c r="BA3242" s="116"/>
      <c r="BB3242" s="20"/>
      <c r="BC3242" s="20"/>
      <c r="BD3242" s="76"/>
      <c r="BE3242" s="77"/>
      <c r="BF3242" s="77"/>
    </row>
    <row r="3243" spans="1:58" s="23" customFormat="1" ht="15.75" customHeight="1" x14ac:dyDescent="0.4">
      <c r="A3243" s="116">
        <v>41599</v>
      </c>
      <c r="B3243" s="112">
        <v>13.7</v>
      </c>
      <c r="C3243" s="112">
        <v>15.5</v>
      </c>
      <c r="D3243" s="112">
        <v>16.7</v>
      </c>
      <c r="E3243" s="112">
        <v>17.45</v>
      </c>
      <c r="F3243" s="112">
        <v>18</v>
      </c>
      <c r="G3243" s="112">
        <v>18.55</v>
      </c>
      <c r="H3243" s="113">
        <v>18.95</v>
      </c>
      <c r="I3243" s="90">
        <f t="shared" si="1787"/>
        <v>13.889473684210525</v>
      </c>
      <c r="J3243" s="90">
        <f t="shared" si="1788"/>
        <v>15.626315789473685</v>
      </c>
      <c r="K3243" s="114">
        <v>17</v>
      </c>
      <c r="L3243" s="115">
        <v>5.2631578947368418E-2</v>
      </c>
      <c r="M3243" s="90">
        <v>10.71</v>
      </c>
      <c r="N3243" s="90">
        <v>12.66</v>
      </c>
      <c r="O3243" s="90">
        <v>14.52</v>
      </c>
      <c r="P3243" s="90">
        <v>16.77</v>
      </c>
      <c r="Q3243" s="90">
        <v>18.88</v>
      </c>
      <c r="R3243" s="63">
        <f t="shared" si="1799"/>
        <v>7.9199999999999982</v>
      </c>
      <c r="S3243" s="64">
        <f t="shared" si="1798"/>
        <v>-5.522388059701494E-2</v>
      </c>
      <c r="T3243" s="65">
        <f t="shared" si="1794"/>
        <v>0.84597156398104267</v>
      </c>
      <c r="U3243" s="65">
        <f t="shared" si="1794"/>
        <v>0.87190082644628097</v>
      </c>
      <c r="V3243" s="65">
        <f t="shared" si="1800"/>
        <v>0.75491949910554568</v>
      </c>
      <c r="W3243" s="65">
        <f t="shared" si="1801"/>
        <v>0.67055084745762716</v>
      </c>
      <c r="X3243" s="61">
        <f t="shared" si="1789"/>
        <v>0.13138686131386867</v>
      </c>
      <c r="Y3243" s="66">
        <f t="shared" si="1802"/>
        <v>8.5959885386819493E-2</v>
      </c>
      <c r="Z3243" s="61">
        <f t="shared" si="1803"/>
        <v>0.12504736642667688</v>
      </c>
      <c r="AA3243" s="67">
        <f t="shared" si="1804"/>
        <v>13.889473684210527</v>
      </c>
      <c r="AB3243" s="68">
        <f t="shared" si="1805"/>
        <v>8.2148499210110512E-2</v>
      </c>
      <c r="AC3243" s="69">
        <f t="shared" si="1806"/>
        <v>9.7114824977134834E-2</v>
      </c>
      <c r="AD3243" s="70">
        <f>_xlfn.PERCENTILE.EXC(AC3243:$AC$5675,0.5)</f>
        <v>7.4537999213615605E-2</v>
      </c>
      <c r="AE3243" s="70">
        <f>_xlfn.PERCENTILE.EXC($AC3243:AC$5675,0.35)</f>
        <v>4.1081952535626839E-2</v>
      </c>
      <c r="AF3243" s="71">
        <f t="shared" si="1795"/>
        <v>5.4661907590122627E-2</v>
      </c>
      <c r="AG3243" s="70">
        <f t="shared" si="1796"/>
        <v>-0.18079093388790943</v>
      </c>
      <c r="AH3243" s="70">
        <f t="shared" si="1797"/>
        <v>-0.22707014647722412</v>
      </c>
      <c r="AI3243" s="61" t="str">
        <f t="shared" si="1792"/>
        <v>Short VOL</v>
      </c>
      <c r="AJ3243" s="68" t="str">
        <f t="shared" si="1793"/>
        <v>Short VOL</v>
      </c>
      <c r="AK3243" s="72"/>
      <c r="AL3243" s="73"/>
      <c r="AM3243" s="72"/>
      <c r="AN3243" s="73"/>
      <c r="AO3243" s="74"/>
      <c r="AP3243" s="20"/>
      <c r="AQ3243" s="74"/>
      <c r="AR3243" s="20"/>
      <c r="AS3243" s="74"/>
      <c r="AT3243" s="20"/>
      <c r="AU3243" s="74" t="str">
        <f t="shared" si="1784"/>
        <v>00631L</v>
      </c>
      <c r="AV3243" s="20">
        <f t="shared" si="1790"/>
        <v>1</v>
      </c>
      <c r="AW3243" s="74" t="str">
        <f t="shared" si="1785"/>
        <v>00631L</v>
      </c>
      <c r="AX3243" s="20">
        <f t="shared" si="1786"/>
        <v>1</v>
      </c>
      <c r="AY3243" s="20">
        <f t="shared" si="1791"/>
        <v>1</v>
      </c>
      <c r="AZ3243" s="116">
        <v>41600</v>
      </c>
      <c r="BA3243" s="116"/>
      <c r="BB3243" s="20"/>
      <c r="BC3243" s="20"/>
      <c r="BD3243" s="76"/>
      <c r="BE3243" s="77"/>
      <c r="BF3243" s="77"/>
    </row>
    <row r="3244" spans="1:58" s="23" customFormat="1" ht="15.75" customHeight="1" x14ac:dyDescent="0.4">
      <c r="A3244" s="116">
        <v>41598</v>
      </c>
      <c r="B3244" s="112">
        <v>14.15</v>
      </c>
      <c r="C3244" s="112">
        <v>16</v>
      </c>
      <c r="D3244" s="112">
        <v>17.149999999999999</v>
      </c>
      <c r="E3244" s="112">
        <v>17.899999999999999</v>
      </c>
      <c r="F3244" s="112">
        <v>18.45</v>
      </c>
      <c r="G3244" s="112">
        <v>18.95</v>
      </c>
      <c r="H3244" s="113">
        <v>19.350000000000001</v>
      </c>
      <c r="I3244" s="90">
        <f t="shared" si="1787"/>
        <v>14.247368421052633</v>
      </c>
      <c r="J3244" s="90">
        <f t="shared" si="1788"/>
        <v>16.060526315789474</v>
      </c>
      <c r="K3244" s="114">
        <v>18</v>
      </c>
      <c r="L3244" s="115">
        <v>5.2631578947368418E-2</v>
      </c>
      <c r="M3244" s="90">
        <v>12.03</v>
      </c>
      <c r="N3244" s="90">
        <v>13.4</v>
      </c>
      <c r="O3244" s="90">
        <v>14.99</v>
      </c>
      <c r="P3244" s="90">
        <v>17.21</v>
      </c>
      <c r="Q3244" s="90">
        <v>19.260000000000002</v>
      </c>
      <c r="R3244" s="63">
        <f t="shared" si="1799"/>
        <v>6.7700000000000031</v>
      </c>
      <c r="S3244" s="64">
        <f t="shared" si="1798"/>
        <v>7.4682598954442015E-4</v>
      </c>
      <c r="T3244" s="65">
        <f t="shared" si="1794"/>
        <v>0.89776119402985066</v>
      </c>
      <c r="U3244" s="65">
        <f t="shared" si="1794"/>
        <v>0.89392928619079393</v>
      </c>
      <c r="V3244" s="65">
        <f t="shared" si="1800"/>
        <v>0.77861708309122601</v>
      </c>
      <c r="W3244" s="65">
        <f t="shared" si="1801"/>
        <v>0.69574247144340595</v>
      </c>
      <c r="X3244" s="61">
        <f t="shared" si="1789"/>
        <v>0.13074204946996465</v>
      </c>
      <c r="Y3244" s="66">
        <f t="shared" si="1802"/>
        <v>8.1005586592178935E-2</v>
      </c>
      <c r="Z3244" s="61">
        <f t="shared" si="1803"/>
        <v>0.12726265238271142</v>
      </c>
      <c r="AA3244" s="67">
        <f t="shared" si="1804"/>
        <v>14.247368421052633</v>
      </c>
      <c r="AB3244" s="68">
        <f t="shared" si="1805"/>
        <v>5.5970149253731345E-2</v>
      </c>
      <c r="AC3244" s="69">
        <f t="shared" si="1806"/>
        <v>6.3236449332285991E-2</v>
      </c>
      <c r="AD3244" s="70">
        <f>_xlfn.PERCENTILE.EXC(AC3244:$AC$5675,0.5)</f>
        <v>7.4510456864841895E-2</v>
      </c>
      <c r="AE3244" s="70">
        <f>_xlfn.PERCENTILE.EXC($AC3244:AC$5675,0.35)</f>
        <v>4.1002706253917741E-2</v>
      </c>
      <c r="AF3244" s="71">
        <f t="shared" si="1795"/>
        <v>5.4661907590122627E-2</v>
      </c>
      <c r="AG3244" s="70">
        <f t="shared" si="1796"/>
        <v>-0.18079093388790943</v>
      </c>
      <c r="AH3244" s="70">
        <f t="shared" si="1797"/>
        <v>-0.22707014647722412</v>
      </c>
      <c r="AI3244" s="61" t="str">
        <f t="shared" si="1792"/>
        <v>Safety</v>
      </c>
      <c r="AJ3244" s="68" t="str">
        <f t="shared" si="1793"/>
        <v>Short VOL</v>
      </c>
      <c r="AK3244" s="72"/>
      <c r="AL3244" s="73"/>
      <c r="AM3244" s="72"/>
      <c r="AN3244" s="73"/>
      <c r="AO3244" s="74"/>
      <c r="AP3244" s="20"/>
      <c r="AQ3244" s="74"/>
      <c r="AR3244" s="20"/>
      <c r="AS3244" s="74"/>
      <c r="AT3244" s="20"/>
      <c r="AU3244" s="74" t="str">
        <f t="shared" si="1784"/>
        <v>00631L</v>
      </c>
      <c r="AV3244" s="20">
        <f t="shared" si="1790"/>
        <v>1</v>
      </c>
      <c r="AW3244" s="74" t="str">
        <f t="shared" si="1785"/>
        <v>00631L</v>
      </c>
      <c r="AX3244" s="20">
        <f t="shared" si="1786"/>
        <v>1</v>
      </c>
      <c r="AY3244" s="20">
        <f t="shared" si="1791"/>
        <v>1</v>
      </c>
      <c r="AZ3244" s="116">
        <v>41599</v>
      </c>
      <c r="BA3244" s="116"/>
      <c r="BB3244" s="20"/>
      <c r="BC3244" s="20"/>
      <c r="BD3244" s="76"/>
      <c r="BE3244" s="77"/>
      <c r="BF3244" s="77"/>
    </row>
    <row r="3245" spans="1:58" s="23" customFormat="1" ht="15.75" customHeight="1" x14ac:dyDescent="0.4">
      <c r="A3245" s="116">
        <v>41597</v>
      </c>
      <c r="B3245" s="112">
        <v>13.6</v>
      </c>
      <c r="C3245" s="112">
        <v>14.5</v>
      </c>
      <c r="D3245" s="112">
        <v>16.399999999999999</v>
      </c>
      <c r="E3245" s="112">
        <v>17.55</v>
      </c>
      <c r="F3245" s="112">
        <v>18.2</v>
      </c>
      <c r="G3245" s="112">
        <v>18.7</v>
      </c>
      <c r="H3245" s="113">
        <v>19.149999999999999</v>
      </c>
      <c r="I3245" s="90">
        <f t="shared" si="1787"/>
        <v>14.5</v>
      </c>
      <c r="J3245" s="90">
        <f t="shared" si="1788"/>
        <v>16.399999999999999</v>
      </c>
      <c r="K3245" s="114">
        <v>0</v>
      </c>
      <c r="L3245" s="115">
        <v>0.04</v>
      </c>
      <c r="M3245" s="90">
        <v>11.87</v>
      </c>
      <c r="N3245" s="90">
        <v>13.39</v>
      </c>
      <c r="O3245" s="90">
        <v>15.25</v>
      </c>
      <c r="P3245" s="90">
        <v>17.38</v>
      </c>
      <c r="Q3245" s="90">
        <v>19.399999999999999</v>
      </c>
      <c r="R3245" s="63">
        <f t="shared" si="1799"/>
        <v>7.3699999999999974</v>
      </c>
      <c r="S3245" s="64">
        <f t="shared" si="1798"/>
        <v>2.2137404580152741E-2</v>
      </c>
      <c r="T3245" s="65">
        <f t="shared" si="1794"/>
        <v>0.8864824495892456</v>
      </c>
      <c r="U3245" s="65">
        <f t="shared" si="1794"/>
        <v>0.87803278688524589</v>
      </c>
      <c r="V3245" s="65">
        <f t="shared" si="1800"/>
        <v>0.77042577675489077</v>
      </c>
      <c r="W3245" s="65">
        <f t="shared" si="1801"/>
        <v>0.69020618556701041</v>
      </c>
      <c r="X3245" s="61">
        <f t="shared" si="1789"/>
        <v>6.6176470588235323E-2</v>
      </c>
      <c r="Y3245" s="66">
        <f t="shared" si="1802"/>
        <v>9.1168091168091048E-2</v>
      </c>
      <c r="Z3245" s="61">
        <f t="shared" si="1803"/>
        <v>0.13103448275862059</v>
      </c>
      <c r="AA3245" s="67">
        <f t="shared" si="1804"/>
        <v>14.5</v>
      </c>
      <c r="AB3245" s="68">
        <f t="shared" si="1805"/>
        <v>1.5683345780433091E-2</v>
      </c>
      <c r="AC3245" s="69">
        <f t="shared" si="1806"/>
        <v>8.289768483943237E-2</v>
      </c>
      <c r="AD3245" s="70">
        <f>_xlfn.PERCENTILE.EXC(AC3245:$AC$5675,0.5)</f>
        <v>7.4537999213615605E-2</v>
      </c>
      <c r="AE3245" s="70">
        <f>_xlfn.PERCENTILE.EXC($AC3245:AC$5675,0.35)</f>
        <v>4.0923459972208642E-2</v>
      </c>
      <c r="AF3245" s="71">
        <f t="shared" si="1795"/>
        <v>5.4597717912095049E-2</v>
      </c>
      <c r="AG3245" s="70">
        <f t="shared" si="1796"/>
        <v>-0.18079093388790943</v>
      </c>
      <c r="AH3245" s="70">
        <f t="shared" si="1797"/>
        <v>-0.22707014647722412</v>
      </c>
      <c r="AI3245" s="61" t="str">
        <f t="shared" si="1792"/>
        <v>Short VOL</v>
      </c>
      <c r="AJ3245" s="68" t="str">
        <f t="shared" si="1793"/>
        <v>Short VOL</v>
      </c>
      <c r="AK3245" s="72"/>
      <c r="AL3245" s="73"/>
      <c r="AM3245" s="72"/>
      <c r="AN3245" s="73"/>
      <c r="AO3245" s="74"/>
      <c r="AP3245" s="20"/>
      <c r="AQ3245" s="74"/>
      <c r="AR3245" s="20"/>
      <c r="AS3245" s="74"/>
      <c r="AT3245" s="20"/>
      <c r="AU3245" s="74" t="str">
        <f t="shared" si="1784"/>
        <v>00631L</v>
      </c>
      <c r="AV3245" s="20">
        <f t="shared" si="1790"/>
        <v>1</v>
      </c>
      <c r="AW3245" s="74" t="str">
        <f t="shared" si="1785"/>
        <v>00631L</v>
      </c>
      <c r="AX3245" s="20">
        <f t="shared" si="1786"/>
        <v>1</v>
      </c>
      <c r="AY3245" s="20">
        <f t="shared" si="1791"/>
        <v>1</v>
      </c>
      <c r="AZ3245" s="116">
        <v>41598</v>
      </c>
      <c r="BA3245" s="116"/>
      <c r="BB3245" s="20"/>
      <c r="BC3245" s="20"/>
      <c r="BD3245" s="76"/>
      <c r="BE3245" s="77"/>
      <c r="BF3245" s="77"/>
    </row>
    <row r="3246" spans="1:58" s="23" customFormat="1" ht="15.75" customHeight="1" x14ac:dyDescent="0.4">
      <c r="A3246" s="116">
        <v>41596</v>
      </c>
      <c r="B3246" s="112">
        <v>13.3</v>
      </c>
      <c r="C3246" s="112">
        <v>14.3</v>
      </c>
      <c r="D3246" s="112">
        <v>16.149999999999999</v>
      </c>
      <c r="E3246" s="112">
        <v>17.399999999999999</v>
      </c>
      <c r="F3246" s="112">
        <v>18.100000000000001</v>
      </c>
      <c r="G3246" s="112">
        <v>18.600000000000001</v>
      </c>
      <c r="H3246" s="113">
        <v>19.149999999999999</v>
      </c>
      <c r="I3246" s="90">
        <f t="shared" si="1787"/>
        <v>14.260000000000002</v>
      </c>
      <c r="J3246" s="90">
        <f t="shared" si="1788"/>
        <v>16.075999999999997</v>
      </c>
      <c r="K3246" s="114">
        <v>1</v>
      </c>
      <c r="L3246" s="115">
        <v>0.04</v>
      </c>
      <c r="M3246" s="90">
        <v>11.8</v>
      </c>
      <c r="N3246" s="90">
        <v>13.1</v>
      </c>
      <c r="O3246" s="90">
        <v>14.93</v>
      </c>
      <c r="P3246" s="90">
        <v>17.079999999999998</v>
      </c>
      <c r="Q3246" s="90">
        <v>19.079999999999998</v>
      </c>
      <c r="R3246" s="63">
        <f t="shared" si="1799"/>
        <v>7.1099999999999994</v>
      </c>
      <c r="S3246" s="64">
        <f t="shared" si="1798"/>
        <v>7.4651353568498779E-2</v>
      </c>
      <c r="T3246" s="65">
        <f t="shared" si="1794"/>
        <v>0.90076335877862601</v>
      </c>
      <c r="U3246" s="65">
        <f t="shared" si="1794"/>
        <v>0.87742799732083054</v>
      </c>
      <c r="V3246" s="65">
        <f t="shared" si="1800"/>
        <v>0.76697892271662771</v>
      </c>
      <c r="W3246" s="65">
        <f t="shared" si="1801"/>
        <v>0.68658280922431869</v>
      </c>
      <c r="X3246" s="61">
        <f t="shared" si="1789"/>
        <v>7.5187969924812026E-2</v>
      </c>
      <c r="Y3246" s="66">
        <f t="shared" si="1802"/>
        <v>0.10057471264367816</v>
      </c>
      <c r="Z3246" s="61">
        <f t="shared" si="1803"/>
        <v>0.12734922861150036</v>
      </c>
      <c r="AA3246" s="67">
        <f t="shared" si="1804"/>
        <v>14.26</v>
      </c>
      <c r="AB3246" s="68">
        <f t="shared" si="1805"/>
        <v>1.5267175572519165E-2</v>
      </c>
      <c r="AC3246" s="69">
        <f t="shared" si="1806"/>
        <v>8.8549618320610701E-2</v>
      </c>
      <c r="AD3246" s="70">
        <f>_xlfn.PERCENTILE.EXC(AC3246:$AC$5675,0.5)</f>
        <v>7.4510456864841895E-2</v>
      </c>
      <c r="AE3246" s="70">
        <f>_xlfn.PERCENTILE.EXC($AC3246:AC$5675,0.35)</f>
        <v>4.0861557838930571E-2</v>
      </c>
      <c r="AF3246" s="71">
        <f t="shared" si="1795"/>
        <v>5.4408688936690972E-2</v>
      </c>
      <c r="AG3246" s="70">
        <f t="shared" si="1796"/>
        <v>-0.18079093388790943</v>
      </c>
      <c r="AH3246" s="70">
        <f t="shared" si="1797"/>
        <v>-0.22707014647722412</v>
      </c>
      <c r="AI3246" s="61" t="str">
        <f t="shared" si="1792"/>
        <v>Short VOL</v>
      </c>
      <c r="AJ3246" s="68" t="str">
        <f t="shared" si="1793"/>
        <v>Short VOL</v>
      </c>
      <c r="AK3246" s="72"/>
      <c r="AL3246" s="73"/>
      <c r="AM3246" s="72"/>
      <c r="AN3246" s="73"/>
      <c r="AO3246" s="74"/>
      <c r="AP3246" s="20"/>
      <c r="AQ3246" s="74"/>
      <c r="AR3246" s="20"/>
      <c r="AS3246" s="74"/>
      <c r="AT3246" s="20"/>
      <c r="AU3246" s="74" t="str">
        <f t="shared" si="1784"/>
        <v>00631L</v>
      </c>
      <c r="AV3246" s="20">
        <f t="shared" si="1790"/>
        <v>1</v>
      </c>
      <c r="AW3246" s="74" t="str">
        <f t="shared" si="1785"/>
        <v>00631L</v>
      </c>
      <c r="AX3246" s="20">
        <f t="shared" si="1786"/>
        <v>1</v>
      </c>
      <c r="AY3246" s="20">
        <f t="shared" si="1791"/>
        <v>1</v>
      </c>
      <c r="AZ3246" s="116">
        <v>41597</v>
      </c>
      <c r="BA3246" s="116"/>
      <c r="BB3246" s="20"/>
      <c r="BC3246" s="20"/>
      <c r="BD3246" s="76"/>
      <c r="BE3246" s="77"/>
      <c r="BF3246" s="77"/>
    </row>
    <row r="3247" spans="1:58" s="23" customFormat="1" ht="15.75" customHeight="1" x14ac:dyDescent="0.4">
      <c r="A3247" s="116">
        <v>41593</v>
      </c>
      <c r="B3247" s="112">
        <v>12.95</v>
      </c>
      <c r="C3247" s="112">
        <v>14.35</v>
      </c>
      <c r="D3247" s="112">
        <v>16.3</v>
      </c>
      <c r="E3247" s="112">
        <v>17.45</v>
      </c>
      <c r="F3247" s="112">
        <v>18.2</v>
      </c>
      <c r="G3247" s="112">
        <v>18.75</v>
      </c>
      <c r="H3247" s="113">
        <v>19.2</v>
      </c>
      <c r="I3247" s="90">
        <f t="shared" si="1787"/>
        <v>14.238</v>
      </c>
      <c r="J3247" s="90">
        <f t="shared" si="1788"/>
        <v>16.144000000000002</v>
      </c>
      <c r="K3247" s="114">
        <v>2</v>
      </c>
      <c r="L3247" s="115">
        <v>0.04</v>
      </c>
      <c r="M3247" s="90">
        <v>11.16</v>
      </c>
      <c r="N3247" s="90">
        <v>12.19</v>
      </c>
      <c r="O3247" s="90">
        <v>14.8</v>
      </c>
      <c r="P3247" s="90">
        <v>16.91</v>
      </c>
      <c r="Q3247" s="90">
        <v>19.03</v>
      </c>
      <c r="R3247" s="63">
        <f t="shared" si="1799"/>
        <v>8.36</v>
      </c>
      <c r="S3247" s="64">
        <f t="shared" si="1798"/>
        <v>-1.4551333872271604E-2</v>
      </c>
      <c r="T3247" s="65">
        <f t="shared" si="1794"/>
        <v>0.91550451189499593</v>
      </c>
      <c r="U3247" s="65">
        <f t="shared" si="1794"/>
        <v>0.82364864864864862</v>
      </c>
      <c r="V3247" s="65">
        <f t="shared" si="1800"/>
        <v>0.72087522176227081</v>
      </c>
      <c r="W3247" s="65">
        <f t="shared" si="1801"/>
        <v>0.64056752496058844</v>
      </c>
      <c r="X3247" s="61">
        <f t="shared" si="1789"/>
        <v>0.10810810810810814</v>
      </c>
      <c r="Y3247" s="66">
        <f t="shared" si="1802"/>
        <v>0.10028653295128941</v>
      </c>
      <c r="Z3247" s="61">
        <f t="shared" si="1803"/>
        <v>0.13386711616800129</v>
      </c>
      <c r="AA3247" s="67">
        <f t="shared" si="1804"/>
        <v>14.238</v>
      </c>
      <c r="AB3247" s="68">
        <f t="shared" si="1805"/>
        <v>6.2346185397867092E-2</v>
      </c>
      <c r="AC3247" s="69">
        <f t="shared" si="1806"/>
        <v>0.16800656275635767</v>
      </c>
      <c r="AD3247" s="70">
        <f>_xlfn.PERCENTILE.EXC(AC3247:$AC$5675,0.5)</f>
        <v>7.4482914516068185E-2</v>
      </c>
      <c r="AE3247" s="70">
        <f>_xlfn.PERCENTILE.EXC($AC3247:AC$5675,0.35)</f>
        <v>4.082278123689384E-2</v>
      </c>
      <c r="AF3247" s="71">
        <f t="shared" si="1795"/>
        <v>5.4408688936690972E-2</v>
      </c>
      <c r="AG3247" s="70">
        <f t="shared" si="1796"/>
        <v>-0.18079093388790943</v>
      </c>
      <c r="AH3247" s="70">
        <f t="shared" si="1797"/>
        <v>-0.22707014647722412</v>
      </c>
      <c r="AI3247" s="61" t="str">
        <f t="shared" si="1792"/>
        <v>Short VOL</v>
      </c>
      <c r="AJ3247" s="68" t="str">
        <f t="shared" si="1793"/>
        <v>Short VOL</v>
      </c>
      <c r="AK3247" s="72"/>
      <c r="AL3247" s="73"/>
      <c r="AM3247" s="72"/>
      <c r="AN3247" s="73"/>
      <c r="AO3247" s="74"/>
      <c r="AP3247" s="20"/>
      <c r="AQ3247" s="74"/>
      <c r="AR3247" s="20"/>
      <c r="AS3247" s="74"/>
      <c r="AT3247" s="20"/>
      <c r="AU3247" s="74" t="str">
        <f t="shared" si="1784"/>
        <v>00631L</v>
      </c>
      <c r="AV3247" s="20">
        <f t="shared" si="1790"/>
        <v>1</v>
      </c>
      <c r="AW3247" s="74" t="str">
        <f t="shared" si="1785"/>
        <v>00631L</v>
      </c>
      <c r="AX3247" s="20">
        <f t="shared" si="1786"/>
        <v>1</v>
      </c>
      <c r="AY3247" s="20">
        <f t="shared" si="1791"/>
        <v>1</v>
      </c>
      <c r="AZ3247" s="116">
        <v>41596</v>
      </c>
      <c r="BA3247" s="116"/>
      <c r="BB3247" s="20"/>
      <c r="BC3247" s="20"/>
      <c r="BD3247" s="76"/>
      <c r="BE3247" s="77"/>
      <c r="BF3247" s="77"/>
    </row>
    <row r="3248" spans="1:58" s="23" customFormat="1" ht="15.75" customHeight="1" x14ac:dyDescent="0.4">
      <c r="A3248" s="116">
        <v>41592</v>
      </c>
      <c r="B3248" s="112">
        <v>13.05</v>
      </c>
      <c r="C3248" s="112">
        <v>14.6</v>
      </c>
      <c r="D3248" s="112">
        <v>16.399999999999999</v>
      </c>
      <c r="E3248" s="112">
        <v>17.55</v>
      </c>
      <c r="F3248" s="112">
        <v>18.25</v>
      </c>
      <c r="G3248" s="112">
        <v>18.8</v>
      </c>
      <c r="H3248" s="113">
        <v>19.25</v>
      </c>
      <c r="I3248" s="90">
        <f t="shared" si="1787"/>
        <v>14.414</v>
      </c>
      <c r="J3248" s="90">
        <f t="shared" si="1788"/>
        <v>16.183999999999997</v>
      </c>
      <c r="K3248" s="114">
        <v>3</v>
      </c>
      <c r="L3248" s="115">
        <v>0.04</v>
      </c>
      <c r="M3248" s="90">
        <v>11.69</v>
      </c>
      <c r="N3248" s="90">
        <v>12.37</v>
      </c>
      <c r="O3248" s="90">
        <v>14.88</v>
      </c>
      <c r="P3248" s="90">
        <v>17.010000000000002</v>
      </c>
      <c r="Q3248" s="90">
        <v>18.91</v>
      </c>
      <c r="R3248" s="63">
        <f t="shared" si="1799"/>
        <v>7.8300000000000018</v>
      </c>
      <c r="S3248" s="64">
        <f t="shared" si="1798"/>
        <v>-1.1980830670926547E-2</v>
      </c>
      <c r="T3248" s="65">
        <f t="shared" si="1794"/>
        <v>0.94502829426030721</v>
      </c>
      <c r="U3248" s="65">
        <f t="shared" si="1794"/>
        <v>0.83131720430107514</v>
      </c>
      <c r="V3248" s="65">
        <f t="shared" si="1800"/>
        <v>0.72721928277483827</v>
      </c>
      <c r="W3248" s="65">
        <f t="shared" si="1801"/>
        <v>0.65415124272871494</v>
      </c>
      <c r="X3248" s="61">
        <f t="shared" si="1789"/>
        <v>0.11877394636015316</v>
      </c>
      <c r="Y3248" s="66">
        <f t="shared" si="1802"/>
        <v>9.6866096866096818E-2</v>
      </c>
      <c r="Z3248" s="61">
        <f t="shared" si="1803"/>
        <v>0.12279728042181198</v>
      </c>
      <c r="AA3248" s="67">
        <f t="shared" si="1804"/>
        <v>14.414</v>
      </c>
      <c r="AB3248" s="68">
        <f t="shared" si="1805"/>
        <v>5.4971705739692928E-2</v>
      </c>
      <c r="AC3248" s="69">
        <f t="shared" si="1806"/>
        <v>0.16523848019401782</v>
      </c>
      <c r="AD3248" s="70">
        <f>_xlfn.PERCENTILE.EXC(AC3248:$AC$5675,0.5)</f>
        <v>7.4431207772437336E-2</v>
      </c>
      <c r="AE3248" s="70">
        <f>_xlfn.PERCENTILE.EXC($AC3248:AC$5675,0.35)</f>
        <v>4.078400463485711E-2</v>
      </c>
      <c r="AF3248" s="71">
        <f t="shared" si="1795"/>
        <v>5.4408688936690972E-2</v>
      </c>
      <c r="AG3248" s="70">
        <f t="shared" si="1796"/>
        <v>-0.18079093388790943</v>
      </c>
      <c r="AH3248" s="70">
        <f t="shared" si="1797"/>
        <v>-0.22707014647722412</v>
      </c>
      <c r="AI3248" s="61" t="str">
        <f t="shared" si="1792"/>
        <v>Short VOL</v>
      </c>
      <c r="AJ3248" s="68" t="str">
        <f t="shared" si="1793"/>
        <v>Short VOL</v>
      </c>
      <c r="AK3248" s="72"/>
      <c r="AL3248" s="73"/>
      <c r="AM3248" s="72"/>
      <c r="AN3248" s="73"/>
      <c r="AO3248" s="74"/>
      <c r="AP3248" s="20"/>
      <c r="AQ3248" s="74"/>
      <c r="AR3248" s="20"/>
      <c r="AS3248" s="74"/>
      <c r="AT3248" s="20"/>
      <c r="AU3248" s="74" t="str">
        <f t="shared" ref="AU3248:AU3311" si="1807">IF(AC3248&gt;AF3248,"00631L",IF(AC3248&lt;AG3248,"Cash","00635U"))</f>
        <v>00631L</v>
      </c>
      <c r="AV3248" s="20">
        <f t="shared" si="1790"/>
        <v>1</v>
      </c>
      <c r="AW3248" s="74" t="str">
        <f t="shared" ref="AW3248:AW3311" si="1808">IF(AC3248&gt;AE3248,"00631L",IF(AC3248&lt;AH3248,"00631L","00635U"))</f>
        <v>00631L</v>
      </c>
      <c r="AX3248" s="20">
        <f t="shared" si="1786"/>
        <v>1</v>
      </c>
      <c r="AY3248" s="20">
        <f t="shared" si="1791"/>
        <v>1</v>
      </c>
      <c r="AZ3248" s="116">
        <v>41593</v>
      </c>
      <c r="BA3248" s="116"/>
      <c r="BB3248" s="20"/>
      <c r="BC3248" s="20"/>
      <c r="BD3248" s="76"/>
      <c r="BE3248" s="77"/>
      <c r="BF3248" s="77"/>
    </row>
    <row r="3249" spans="1:58" s="23" customFormat="1" ht="15.75" customHeight="1" x14ac:dyDescent="0.4">
      <c r="A3249" s="116">
        <v>41591</v>
      </c>
      <c r="B3249" s="112">
        <v>13.25</v>
      </c>
      <c r="C3249" s="112">
        <v>14.65</v>
      </c>
      <c r="D3249" s="112">
        <v>16.45</v>
      </c>
      <c r="E3249" s="112">
        <v>17.5</v>
      </c>
      <c r="F3249" s="112">
        <v>18.25</v>
      </c>
      <c r="G3249" s="112">
        <v>18.7</v>
      </c>
      <c r="H3249" s="113">
        <v>19.2</v>
      </c>
      <c r="I3249" s="90">
        <f t="shared" si="1787"/>
        <v>14.426</v>
      </c>
      <c r="J3249" s="90">
        <f t="shared" si="1788"/>
        <v>16.161999999999999</v>
      </c>
      <c r="K3249" s="114">
        <v>4</v>
      </c>
      <c r="L3249" s="115">
        <v>0.04</v>
      </c>
      <c r="M3249" s="90">
        <v>12.75</v>
      </c>
      <c r="N3249" s="90">
        <v>12.52</v>
      </c>
      <c r="O3249" s="90">
        <v>14.83</v>
      </c>
      <c r="P3249" s="90">
        <v>17.02</v>
      </c>
      <c r="Q3249" s="90">
        <v>19.04</v>
      </c>
      <c r="R3249" s="63">
        <f t="shared" si="1799"/>
        <v>6.5800000000000018</v>
      </c>
      <c r="S3249" s="64">
        <f t="shared" si="1798"/>
        <v>-2.3400936037441554E-2</v>
      </c>
      <c r="T3249" s="65">
        <f t="shared" si="1794"/>
        <v>1.0183706070287539</v>
      </c>
      <c r="U3249" s="65">
        <f t="shared" si="1794"/>
        <v>0.84423465947403908</v>
      </c>
      <c r="V3249" s="65">
        <f t="shared" si="1800"/>
        <v>0.73560517038777906</v>
      </c>
      <c r="W3249" s="65">
        <f t="shared" si="1801"/>
        <v>0.65756302521008403</v>
      </c>
      <c r="X3249" s="61">
        <f t="shared" si="1789"/>
        <v>0.1056603773584906</v>
      </c>
      <c r="Y3249" s="66">
        <f t="shared" si="1802"/>
        <v>9.71428571428571E-2</v>
      </c>
      <c r="Z3249" s="61">
        <f t="shared" si="1803"/>
        <v>0.12033827810896984</v>
      </c>
      <c r="AA3249" s="67">
        <f t="shared" si="1804"/>
        <v>14.425999999999998</v>
      </c>
      <c r="AB3249" s="68">
        <f t="shared" si="1805"/>
        <v>5.8306709265175755E-2</v>
      </c>
      <c r="AC3249" s="69">
        <f t="shared" si="1806"/>
        <v>0.15223642172523952</v>
      </c>
      <c r="AD3249" s="70">
        <f>_xlfn.PERCENTILE.EXC(AC3249:$AC$5675,0.5)</f>
        <v>7.4379501028806499E-2</v>
      </c>
      <c r="AE3249" s="70">
        <f>_xlfn.PERCENTILE.EXC($AC3249:AC$5675,0.35)</f>
        <v>4.0759715084543839E-2</v>
      </c>
      <c r="AF3249" s="71">
        <f t="shared" si="1795"/>
        <v>5.4408688936690972E-2</v>
      </c>
      <c r="AG3249" s="70">
        <f t="shared" si="1796"/>
        <v>-0.18079093388790943</v>
      </c>
      <c r="AH3249" s="70">
        <f t="shared" si="1797"/>
        <v>-0.22707014647722412</v>
      </c>
      <c r="AI3249" s="61" t="str">
        <f t="shared" si="1792"/>
        <v>Short VOL</v>
      </c>
      <c r="AJ3249" s="68" t="str">
        <f t="shared" si="1793"/>
        <v>Short VOL</v>
      </c>
      <c r="AK3249" s="72"/>
      <c r="AL3249" s="73"/>
      <c r="AM3249" s="72"/>
      <c r="AN3249" s="73"/>
      <c r="AO3249" s="74"/>
      <c r="AP3249" s="20"/>
      <c r="AQ3249" s="74"/>
      <c r="AR3249" s="20"/>
      <c r="AS3249" s="74"/>
      <c r="AT3249" s="20"/>
      <c r="AU3249" s="74" t="str">
        <f t="shared" si="1807"/>
        <v>00631L</v>
      </c>
      <c r="AV3249" s="20">
        <f t="shared" si="1790"/>
        <v>1</v>
      </c>
      <c r="AW3249" s="74" t="str">
        <f t="shared" si="1808"/>
        <v>00631L</v>
      </c>
      <c r="AX3249" s="20">
        <f t="shared" si="1786"/>
        <v>1</v>
      </c>
      <c r="AY3249" s="20">
        <f t="shared" si="1791"/>
        <v>1</v>
      </c>
      <c r="AZ3249" s="116">
        <v>41592</v>
      </c>
      <c r="BA3249" s="116"/>
      <c r="BB3249" s="20"/>
      <c r="BC3249" s="20"/>
      <c r="BD3249" s="76"/>
      <c r="BE3249" s="77"/>
      <c r="BF3249" s="77"/>
    </row>
    <row r="3250" spans="1:58" s="23" customFormat="1" ht="15.75" customHeight="1" x14ac:dyDescent="0.4">
      <c r="A3250" s="116">
        <v>41590</v>
      </c>
      <c r="B3250" s="112">
        <v>13.35</v>
      </c>
      <c r="C3250" s="112">
        <v>14.8</v>
      </c>
      <c r="D3250" s="112">
        <v>16.45</v>
      </c>
      <c r="E3250" s="112">
        <v>17.45</v>
      </c>
      <c r="F3250" s="112">
        <v>18.100000000000001</v>
      </c>
      <c r="G3250" s="112">
        <v>18.55</v>
      </c>
      <c r="H3250" s="113">
        <v>19.05</v>
      </c>
      <c r="I3250" s="90">
        <f t="shared" si="1787"/>
        <v>14.51</v>
      </c>
      <c r="J3250" s="90">
        <f t="shared" si="1788"/>
        <v>16.12</v>
      </c>
      <c r="K3250" s="114">
        <v>5</v>
      </c>
      <c r="L3250" s="115">
        <v>0.04</v>
      </c>
      <c r="M3250" s="90">
        <v>13.02</v>
      </c>
      <c r="N3250" s="90">
        <v>12.82</v>
      </c>
      <c r="O3250" s="90">
        <v>14.88</v>
      </c>
      <c r="P3250" s="90">
        <v>16.97</v>
      </c>
      <c r="Q3250" s="90">
        <v>19.010000000000002</v>
      </c>
      <c r="R3250" s="63">
        <f t="shared" si="1799"/>
        <v>6.0100000000000016</v>
      </c>
      <c r="S3250" s="64">
        <f t="shared" si="1798"/>
        <v>2.3144453312051151E-2</v>
      </c>
      <c r="T3250" s="65">
        <f t="shared" si="1794"/>
        <v>1.0156006240249609</v>
      </c>
      <c r="U3250" s="65">
        <f t="shared" si="1794"/>
        <v>0.86155913978494625</v>
      </c>
      <c r="V3250" s="65">
        <f t="shared" si="1800"/>
        <v>0.75545079552150862</v>
      </c>
      <c r="W3250" s="65">
        <f t="shared" si="1801"/>
        <v>0.67438190426091527</v>
      </c>
      <c r="X3250" s="61">
        <f t="shared" si="1789"/>
        <v>0.10861423220973791</v>
      </c>
      <c r="Y3250" s="66">
        <f t="shared" si="1802"/>
        <v>9.169054441260753E-2</v>
      </c>
      <c r="Z3250" s="61">
        <f t="shared" si="1803"/>
        <v>0.11095796002756728</v>
      </c>
      <c r="AA3250" s="67">
        <f t="shared" si="1804"/>
        <v>14.510000000000002</v>
      </c>
      <c r="AB3250" s="68">
        <f t="shared" si="1805"/>
        <v>4.1341653666146595E-2</v>
      </c>
      <c r="AC3250" s="69">
        <f t="shared" si="1806"/>
        <v>0.13182527301092054</v>
      </c>
      <c r="AD3250" s="70">
        <f>_xlfn.PERCENTILE.EXC(AC3250:$AC$5675,0.5)</f>
        <v>7.4188145377966599E-2</v>
      </c>
      <c r="AE3250" s="70">
        <f>_xlfn.PERCENTILE.EXC($AC3250:AC$5675,0.35)</f>
        <v>4.0746290823023161E-2</v>
      </c>
      <c r="AF3250" s="71">
        <f t="shared" si="1795"/>
        <v>5.4408688936690972E-2</v>
      </c>
      <c r="AG3250" s="70">
        <f t="shared" si="1796"/>
        <v>-0.18079093388790943</v>
      </c>
      <c r="AH3250" s="70">
        <f t="shared" si="1797"/>
        <v>-0.22707014647722412</v>
      </c>
      <c r="AI3250" s="61" t="str">
        <f t="shared" si="1792"/>
        <v>Short VOL</v>
      </c>
      <c r="AJ3250" s="68" t="str">
        <f t="shared" si="1793"/>
        <v>Short VOL</v>
      </c>
      <c r="AK3250" s="72"/>
      <c r="AL3250" s="73"/>
      <c r="AM3250" s="72"/>
      <c r="AN3250" s="73"/>
      <c r="AO3250" s="74"/>
      <c r="AP3250" s="20"/>
      <c r="AQ3250" s="74"/>
      <c r="AR3250" s="20"/>
      <c r="AS3250" s="74"/>
      <c r="AT3250" s="20"/>
      <c r="AU3250" s="74" t="str">
        <f t="shared" si="1807"/>
        <v>00631L</v>
      </c>
      <c r="AV3250" s="20">
        <f t="shared" si="1790"/>
        <v>1</v>
      </c>
      <c r="AW3250" s="74" t="str">
        <f t="shared" si="1808"/>
        <v>00631L</v>
      </c>
      <c r="AX3250" s="20">
        <f t="shared" si="1786"/>
        <v>1</v>
      </c>
      <c r="AY3250" s="20">
        <f t="shared" si="1791"/>
        <v>1</v>
      </c>
      <c r="AZ3250" s="116">
        <v>41591</v>
      </c>
      <c r="BA3250" s="116"/>
      <c r="BB3250" s="20"/>
      <c r="BC3250" s="20"/>
      <c r="BD3250" s="76"/>
      <c r="BE3250" s="77"/>
      <c r="BF3250" s="77"/>
    </row>
    <row r="3251" spans="1:58" s="23" customFormat="1" ht="15.75" customHeight="1" x14ac:dyDescent="0.4">
      <c r="A3251" s="116">
        <v>41589</v>
      </c>
      <c r="B3251" s="112">
        <v>13.3</v>
      </c>
      <c r="C3251" s="112">
        <v>14.75</v>
      </c>
      <c r="D3251" s="112">
        <v>16.45</v>
      </c>
      <c r="E3251" s="112">
        <v>17.399999999999999</v>
      </c>
      <c r="F3251" s="112">
        <v>18.05</v>
      </c>
      <c r="G3251" s="112">
        <v>18.5</v>
      </c>
      <c r="H3251" s="113">
        <v>18.899999999999999</v>
      </c>
      <c r="I3251" s="90">
        <f t="shared" si="1787"/>
        <v>14.402000000000001</v>
      </c>
      <c r="J3251" s="90">
        <f t="shared" si="1788"/>
        <v>16.041999999999998</v>
      </c>
      <c r="K3251" s="114">
        <v>6</v>
      </c>
      <c r="L3251" s="115">
        <v>0.04</v>
      </c>
      <c r="M3251" s="90">
        <v>12.63</v>
      </c>
      <c r="N3251" s="90">
        <v>12.53</v>
      </c>
      <c r="O3251" s="90">
        <v>14.73</v>
      </c>
      <c r="P3251" s="90">
        <v>16.8</v>
      </c>
      <c r="Q3251" s="90">
        <v>18.72</v>
      </c>
      <c r="R3251" s="63">
        <f t="shared" si="1799"/>
        <v>6.370000000000001</v>
      </c>
      <c r="S3251" s="64">
        <f t="shared" si="1798"/>
        <v>-2.8682170542635735E-2</v>
      </c>
      <c r="T3251" s="65">
        <f t="shared" si="1794"/>
        <v>1.0079808459696729</v>
      </c>
      <c r="U3251" s="65">
        <f t="shared" si="1794"/>
        <v>0.85064494229463672</v>
      </c>
      <c r="V3251" s="65">
        <f t="shared" si="1800"/>
        <v>0.74583333333333324</v>
      </c>
      <c r="W3251" s="65">
        <f t="shared" si="1801"/>
        <v>0.66933760683760679</v>
      </c>
      <c r="X3251" s="61">
        <f t="shared" si="1789"/>
        <v>0.10902255639097738</v>
      </c>
      <c r="Y3251" s="66">
        <f t="shared" si="1802"/>
        <v>8.6206896551724144E-2</v>
      </c>
      <c r="Z3251" s="61">
        <f t="shared" si="1803"/>
        <v>0.11387307318427975</v>
      </c>
      <c r="AA3251" s="67">
        <f t="shared" si="1804"/>
        <v>14.402000000000001</v>
      </c>
      <c r="AB3251" s="68">
        <f t="shared" si="1805"/>
        <v>6.1452513966480556E-2</v>
      </c>
      <c r="AC3251" s="69">
        <f t="shared" si="1806"/>
        <v>0.14940143655227467</v>
      </c>
      <c r="AD3251" s="70">
        <f>_xlfn.PERCENTILE.EXC(AC3251:$AC$5675,0.5)</f>
        <v>7.3996789727126699E-2</v>
      </c>
      <c r="AE3251" s="70">
        <f>_xlfn.PERCENTILE.EXC($AC3251:AC$5675,0.35)</f>
        <v>4.073286656150249E-2</v>
      </c>
      <c r="AF3251" s="71">
        <f t="shared" si="1795"/>
        <v>5.4408688936690972E-2</v>
      </c>
      <c r="AG3251" s="70">
        <f t="shared" si="1796"/>
        <v>-0.18079093388790943</v>
      </c>
      <c r="AH3251" s="70">
        <f t="shared" si="1797"/>
        <v>-0.22707014647722412</v>
      </c>
      <c r="AI3251" s="61" t="str">
        <f t="shared" si="1792"/>
        <v>Short VOL</v>
      </c>
      <c r="AJ3251" s="68" t="str">
        <f t="shared" si="1793"/>
        <v>Short VOL</v>
      </c>
      <c r="AK3251" s="72"/>
      <c r="AL3251" s="73"/>
      <c r="AM3251" s="72"/>
      <c r="AN3251" s="73"/>
      <c r="AO3251" s="74"/>
      <c r="AP3251" s="20"/>
      <c r="AQ3251" s="74"/>
      <c r="AR3251" s="20"/>
      <c r="AS3251" s="74"/>
      <c r="AT3251" s="20"/>
      <c r="AU3251" s="74" t="str">
        <f t="shared" si="1807"/>
        <v>00631L</v>
      </c>
      <c r="AV3251" s="20">
        <f t="shared" si="1790"/>
        <v>1</v>
      </c>
      <c r="AW3251" s="74" t="str">
        <f t="shared" si="1808"/>
        <v>00631L</v>
      </c>
      <c r="AX3251" s="20">
        <f t="shared" si="1786"/>
        <v>1</v>
      </c>
      <c r="AY3251" s="20">
        <f t="shared" si="1791"/>
        <v>1</v>
      </c>
      <c r="AZ3251" s="116">
        <v>41590</v>
      </c>
      <c r="BA3251" s="116"/>
      <c r="BB3251" s="20"/>
      <c r="BC3251" s="20"/>
      <c r="BD3251" s="76"/>
      <c r="BE3251" s="77"/>
      <c r="BF3251" s="77"/>
    </row>
    <row r="3252" spans="1:58" s="23" customFormat="1" ht="15.75" customHeight="1" x14ac:dyDescent="0.4">
      <c r="A3252" s="116">
        <v>41586</v>
      </c>
      <c r="B3252" s="112">
        <v>13.6</v>
      </c>
      <c r="C3252" s="112">
        <v>14.85</v>
      </c>
      <c r="D3252" s="112">
        <v>16.350000000000001</v>
      </c>
      <c r="E3252" s="112">
        <v>17.3</v>
      </c>
      <c r="F3252" s="112">
        <v>17.899999999999999</v>
      </c>
      <c r="G3252" s="112">
        <v>18.45</v>
      </c>
      <c r="H3252" s="113">
        <v>18.850000000000001</v>
      </c>
      <c r="I3252" s="90">
        <f t="shared" si="1787"/>
        <v>14.5</v>
      </c>
      <c r="J3252" s="90">
        <f t="shared" si="1788"/>
        <v>15.930000000000001</v>
      </c>
      <c r="K3252" s="114">
        <v>7</v>
      </c>
      <c r="L3252" s="115">
        <v>0.04</v>
      </c>
      <c r="M3252" s="90">
        <v>11.97</v>
      </c>
      <c r="N3252" s="90">
        <v>12.9</v>
      </c>
      <c r="O3252" s="90">
        <v>14.63</v>
      </c>
      <c r="P3252" s="90">
        <v>16.71</v>
      </c>
      <c r="Q3252" s="90">
        <v>18.62</v>
      </c>
      <c r="R3252" s="63">
        <f t="shared" si="1799"/>
        <v>6.4700000000000024</v>
      </c>
      <c r="S3252" s="64">
        <f t="shared" si="1798"/>
        <v>-7.2609633357296893E-2</v>
      </c>
      <c r="T3252" s="65">
        <f t="shared" si="1794"/>
        <v>0.9279069767441861</v>
      </c>
      <c r="U3252" s="65">
        <f t="shared" si="1794"/>
        <v>0.88174982911825017</v>
      </c>
      <c r="V3252" s="65">
        <f t="shared" si="1800"/>
        <v>0.7719928186714542</v>
      </c>
      <c r="W3252" s="65">
        <f t="shared" si="1801"/>
        <v>0.69280343716433945</v>
      </c>
      <c r="X3252" s="61">
        <f t="shared" si="1789"/>
        <v>9.1911764705882359E-2</v>
      </c>
      <c r="Y3252" s="66">
        <f t="shared" si="1802"/>
        <v>8.9595375722543391E-2</v>
      </c>
      <c r="Z3252" s="61">
        <f t="shared" si="1803"/>
        <v>9.8620689655172511E-2</v>
      </c>
      <c r="AA3252" s="67">
        <f t="shared" si="1804"/>
        <v>14.5</v>
      </c>
      <c r="AB3252" s="68">
        <f t="shared" si="1805"/>
        <v>5.4263565891472812E-2</v>
      </c>
      <c r="AC3252" s="69">
        <f t="shared" si="1806"/>
        <v>0.12403100775193796</v>
      </c>
      <c r="AD3252" s="70">
        <f>_xlfn.PERCENTILE.EXC(AC3252:$AC$5675,0.5)</f>
        <v>7.3972404764553468E-2</v>
      </c>
      <c r="AE3252" s="70">
        <f>_xlfn.PERCENTILE.EXC($AC3252:AC$5675,0.35)</f>
        <v>4.0727368194508062E-2</v>
      </c>
      <c r="AF3252" s="71">
        <f t="shared" si="1795"/>
        <v>5.4408688936690972E-2</v>
      </c>
      <c r="AG3252" s="70">
        <f t="shared" si="1796"/>
        <v>-0.18079093388790943</v>
      </c>
      <c r="AH3252" s="70">
        <f t="shared" si="1797"/>
        <v>-0.22707014647722412</v>
      </c>
      <c r="AI3252" s="61" t="str">
        <f t="shared" si="1792"/>
        <v>Short VOL</v>
      </c>
      <c r="AJ3252" s="68" t="str">
        <f t="shared" si="1793"/>
        <v>Short VOL</v>
      </c>
      <c r="AK3252" s="72"/>
      <c r="AL3252" s="73"/>
      <c r="AM3252" s="72"/>
      <c r="AN3252" s="73"/>
      <c r="AO3252" s="74"/>
      <c r="AP3252" s="20"/>
      <c r="AQ3252" s="74"/>
      <c r="AR3252" s="20"/>
      <c r="AS3252" s="74"/>
      <c r="AT3252" s="20"/>
      <c r="AU3252" s="74" t="str">
        <f t="shared" si="1807"/>
        <v>00631L</v>
      </c>
      <c r="AV3252" s="20">
        <f t="shared" si="1790"/>
        <v>1</v>
      </c>
      <c r="AW3252" s="74" t="str">
        <f t="shared" si="1808"/>
        <v>00631L</v>
      </c>
      <c r="AX3252" s="20">
        <f t="shared" si="1786"/>
        <v>1</v>
      </c>
      <c r="AY3252" s="20">
        <f t="shared" si="1791"/>
        <v>1</v>
      </c>
      <c r="AZ3252" s="116">
        <v>41589</v>
      </c>
      <c r="BA3252" s="116"/>
      <c r="BB3252" s="20"/>
      <c r="BC3252" s="20"/>
      <c r="BD3252" s="76"/>
      <c r="BE3252" s="77"/>
      <c r="BF3252" s="77"/>
    </row>
    <row r="3253" spans="1:58" s="23" customFormat="1" ht="15.75" customHeight="1" x14ac:dyDescent="0.4">
      <c r="A3253" s="116">
        <v>41585</v>
      </c>
      <c r="B3253" s="112">
        <v>14.25</v>
      </c>
      <c r="C3253" s="112">
        <v>15.4</v>
      </c>
      <c r="D3253" s="112">
        <v>16.75</v>
      </c>
      <c r="E3253" s="112">
        <v>17.649999999999999</v>
      </c>
      <c r="F3253" s="112">
        <v>18.25</v>
      </c>
      <c r="G3253" s="112">
        <v>18.75</v>
      </c>
      <c r="H3253" s="113">
        <v>19.149999999999999</v>
      </c>
      <c r="I3253" s="90">
        <f t="shared" si="1787"/>
        <v>15.032</v>
      </c>
      <c r="J3253" s="90">
        <f t="shared" si="1788"/>
        <v>16.318000000000001</v>
      </c>
      <c r="K3253" s="114">
        <v>8</v>
      </c>
      <c r="L3253" s="115">
        <v>0.04</v>
      </c>
      <c r="M3253" s="90">
        <v>13.19</v>
      </c>
      <c r="N3253" s="90">
        <v>13.91</v>
      </c>
      <c r="O3253" s="90">
        <v>15.36</v>
      </c>
      <c r="P3253" s="90">
        <v>17.27</v>
      </c>
      <c r="Q3253" s="90">
        <v>19.05</v>
      </c>
      <c r="R3253" s="63">
        <f t="shared" si="1799"/>
        <v>5.529999999999994</v>
      </c>
      <c r="S3253" s="64">
        <f t="shared" si="1798"/>
        <v>9.7868981846882419E-2</v>
      </c>
      <c r="T3253" s="65">
        <f t="shared" si="1794"/>
        <v>0.94823867721063981</v>
      </c>
      <c r="U3253" s="65">
        <f t="shared" si="1794"/>
        <v>0.90559895833333337</v>
      </c>
      <c r="V3253" s="65">
        <f t="shared" si="1800"/>
        <v>0.80544296467863352</v>
      </c>
      <c r="W3253" s="65">
        <f t="shared" si="1801"/>
        <v>0.73018372703412071</v>
      </c>
      <c r="X3253" s="61">
        <f t="shared" si="1789"/>
        <v>8.0701754385964941E-2</v>
      </c>
      <c r="Y3253" s="66">
        <f t="shared" si="1802"/>
        <v>8.4985835694050993E-2</v>
      </c>
      <c r="Z3253" s="61">
        <f t="shared" si="1803"/>
        <v>8.5550824906865441E-2</v>
      </c>
      <c r="AA3253" s="67">
        <f t="shared" si="1804"/>
        <v>15.032</v>
      </c>
      <c r="AB3253" s="68">
        <f t="shared" si="1805"/>
        <v>2.4442846872753405E-2</v>
      </c>
      <c r="AC3253" s="69">
        <f t="shared" si="1806"/>
        <v>8.0661394680086262E-2</v>
      </c>
      <c r="AD3253" s="70">
        <f>_xlfn.PERCENTILE.EXC(AC3253:$AC$5675,0.5)</f>
        <v>7.3948019801980222E-2</v>
      </c>
      <c r="AE3253" s="70">
        <f>_xlfn.PERCENTILE.EXC($AC3253:AC$5675,0.35)</f>
        <v>4.0725040185324135E-2</v>
      </c>
      <c r="AF3253" s="71">
        <f t="shared" si="1795"/>
        <v>5.4408688936690972E-2</v>
      </c>
      <c r="AG3253" s="70">
        <f t="shared" si="1796"/>
        <v>-0.18079093388790943</v>
      </c>
      <c r="AH3253" s="70">
        <f t="shared" si="1797"/>
        <v>-0.22707014647722412</v>
      </c>
      <c r="AI3253" s="61" t="str">
        <f t="shared" si="1792"/>
        <v>Short VOL</v>
      </c>
      <c r="AJ3253" s="68" t="str">
        <f t="shared" si="1793"/>
        <v>Short VOL</v>
      </c>
      <c r="AK3253" s="72"/>
      <c r="AL3253" s="73"/>
      <c r="AM3253" s="72"/>
      <c r="AN3253" s="73"/>
      <c r="AO3253" s="74"/>
      <c r="AP3253" s="20"/>
      <c r="AQ3253" s="74"/>
      <c r="AR3253" s="20"/>
      <c r="AS3253" s="74"/>
      <c r="AT3253" s="20"/>
      <c r="AU3253" s="74" t="str">
        <f t="shared" si="1807"/>
        <v>00631L</v>
      </c>
      <c r="AV3253" s="20">
        <f t="shared" si="1790"/>
        <v>1</v>
      </c>
      <c r="AW3253" s="74" t="str">
        <f t="shared" si="1808"/>
        <v>00631L</v>
      </c>
      <c r="AX3253" s="20">
        <f t="shared" ref="AX3253:AX3316" si="1809">IF(AW3253="00631L",1,0)</f>
        <v>1</v>
      </c>
      <c r="AY3253" s="20">
        <f t="shared" si="1791"/>
        <v>1</v>
      </c>
      <c r="AZ3253" s="116">
        <v>41586</v>
      </c>
      <c r="BA3253" s="116"/>
      <c r="BB3253" s="20"/>
      <c r="BC3253" s="20"/>
      <c r="BD3253" s="76"/>
      <c r="BE3253" s="77"/>
      <c r="BF3253" s="77"/>
    </row>
    <row r="3254" spans="1:58" s="23" customFormat="1" ht="15.75" customHeight="1" x14ac:dyDescent="0.4">
      <c r="A3254" s="116">
        <v>41584</v>
      </c>
      <c r="B3254" s="112">
        <v>13.7</v>
      </c>
      <c r="C3254" s="112">
        <v>14.95</v>
      </c>
      <c r="D3254" s="112">
        <v>16.399999999999999</v>
      </c>
      <c r="E3254" s="112">
        <v>17.350000000000001</v>
      </c>
      <c r="F3254" s="112">
        <v>17.95</v>
      </c>
      <c r="G3254" s="112">
        <v>18.399999999999999</v>
      </c>
      <c r="H3254" s="113">
        <v>18.899999999999999</v>
      </c>
      <c r="I3254" s="90">
        <f t="shared" ref="I3254:I3317" si="1810">C3254-((C3254-B3254)*K3254*L3254)</f>
        <v>14.5</v>
      </c>
      <c r="J3254" s="90">
        <f t="shared" ref="J3254:J3317" si="1811">D3254-((D3254-C3254)*K3254*L3254)</f>
        <v>15.877999999999998</v>
      </c>
      <c r="K3254" s="114">
        <v>9</v>
      </c>
      <c r="L3254" s="115">
        <v>0.04</v>
      </c>
      <c r="M3254" s="90">
        <v>11.61</v>
      </c>
      <c r="N3254" s="90">
        <v>12.67</v>
      </c>
      <c r="O3254" s="90">
        <v>14.66</v>
      </c>
      <c r="P3254" s="90">
        <v>16.77</v>
      </c>
      <c r="Q3254" s="90">
        <v>18.7</v>
      </c>
      <c r="R3254" s="63">
        <f t="shared" si="1799"/>
        <v>7.1499999999999986</v>
      </c>
      <c r="S3254" s="64">
        <f t="shared" si="1798"/>
        <v>-4.521477015825167E-2</v>
      </c>
      <c r="T3254" s="65">
        <f t="shared" si="1794"/>
        <v>0.91633780584056823</v>
      </c>
      <c r="U3254" s="65">
        <f t="shared" si="1794"/>
        <v>0.86425648021828105</v>
      </c>
      <c r="V3254" s="65">
        <f t="shared" si="1800"/>
        <v>0.75551580202742996</v>
      </c>
      <c r="W3254" s="65">
        <f t="shared" si="1801"/>
        <v>0.67754010695187172</v>
      </c>
      <c r="X3254" s="61">
        <f t="shared" si="1789"/>
        <v>9.1240875912408759E-2</v>
      </c>
      <c r="Y3254" s="66">
        <f t="shared" si="1802"/>
        <v>8.9337175792507037E-2</v>
      </c>
      <c r="Z3254" s="61">
        <f t="shared" si="1803"/>
        <v>9.5034482758620573E-2</v>
      </c>
      <c r="AA3254" s="67">
        <f t="shared" si="1804"/>
        <v>14.5</v>
      </c>
      <c r="AB3254" s="68">
        <f t="shared" si="1805"/>
        <v>8.1294396211523234E-2</v>
      </c>
      <c r="AC3254" s="69">
        <f t="shared" si="1806"/>
        <v>0.14443567482241515</v>
      </c>
      <c r="AD3254" s="70">
        <f>_xlfn.PERCENTILE.EXC(AC3254:$AC$5675,0.5)</f>
        <v>7.3845147556002383E-2</v>
      </c>
      <c r="AE3254" s="70">
        <f>_xlfn.PERCENTILE.EXC($AC3254:AC$5675,0.35)</f>
        <v>4.0722712176140201E-2</v>
      </c>
      <c r="AF3254" s="71">
        <f t="shared" si="1795"/>
        <v>5.4408688936690972E-2</v>
      </c>
      <c r="AG3254" s="70">
        <f t="shared" si="1796"/>
        <v>-0.18079093388790943</v>
      </c>
      <c r="AH3254" s="70">
        <f t="shared" si="1797"/>
        <v>-0.22707014647722412</v>
      </c>
      <c r="AI3254" s="61" t="str">
        <f t="shared" si="1792"/>
        <v>Short VOL</v>
      </c>
      <c r="AJ3254" s="68" t="str">
        <f t="shared" si="1793"/>
        <v>Short VOL</v>
      </c>
      <c r="AK3254" s="72"/>
      <c r="AL3254" s="73"/>
      <c r="AM3254" s="72"/>
      <c r="AN3254" s="73"/>
      <c r="AO3254" s="74"/>
      <c r="AP3254" s="20"/>
      <c r="AQ3254" s="74"/>
      <c r="AR3254" s="20"/>
      <c r="AS3254" s="74"/>
      <c r="AT3254" s="20"/>
      <c r="AU3254" s="74" t="str">
        <f t="shared" si="1807"/>
        <v>00631L</v>
      </c>
      <c r="AV3254" s="20">
        <f t="shared" si="1790"/>
        <v>1</v>
      </c>
      <c r="AW3254" s="74" t="str">
        <f t="shared" si="1808"/>
        <v>00631L</v>
      </c>
      <c r="AX3254" s="20">
        <f t="shared" si="1809"/>
        <v>1</v>
      </c>
      <c r="AY3254" s="20">
        <f t="shared" si="1791"/>
        <v>1</v>
      </c>
      <c r="AZ3254" s="116">
        <v>41585</v>
      </c>
      <c r="BA3254" s="116"/>
      <c r="BB3254" s="20"/>
      <c r="BC3254" s="20"/>
      <c r="BD3254" s="76"/>
      <c r="BE3254" s="77"/>
      <c r="BF3254" s="77"/>
    </row>
    <row r="3255" spans="1:58" s="23" customFormat="1" ht="15.75" customHeight="1" x14ac:dyDescent="0.4">
      <c r="A3255" s="116">
        <v>41583</v>
      </c>
      <c r="B3255" s="112">
        <v>14</v>
      </c>
      <c r="C3255" s="112">
        <v>15.2</v>
      </c>
      <c r="D3255" s="112">
        <v>16.600000000000001</v>
      </c>
      <c r="E3255" s="112">
        <v>17.55</v>
      </c>
      <c r="F3255" s="112">
        <v>18.149999999999999</v>
      </c>
      <c r="G3255" s="112">
        <v>18.649999999999999</v>
      </c>
      <c r="H3255" s="113">
        <v>19.05</v>
      </c>
      <c r="I3255" s="90">
        <f t="shared" si="1810"/>
        <v>14.719999999999999</v>
      </c>
      <c r="J3255" s="90">
        <f t="shared" si="1811"/>
        <v>16.04</v>
      </c>
      <c r="K3255" s="114">
        <v>10</v>
      </c>
      <c r="L3255" s="115">
        <v>0.04</v>
      </c>
      <c r="M3255" s="90">
        <v>12.14</v>
      </c>
      <c r="N3255" s="90">
        <v>13.27</v>
      </c>
      <c r="O3255" s="90">
        <v>14.92</v>
      </c>
      <c r="P3255" s="90">
        <v>16.940000000000001</v>
      </c>
      <c r="Q3255" s="90">
        <v>18.86</v>
      </c>
      <c r="R3255" s="63">
        <f t="shared" si="1799"/>
        <v>6.4499999999999993</v>
      </c>
      <c r="S3255" s="64">
        <f t="shared" si="1798"/>
        <v>2.6295436968290786E-2</v>
      </c>
      <c r="T3255" s="65">
        <f t="shared" si="1794"/>
        <v>0.91484551620195942</v>
      </c>
      <c r="U3255" s="65">
        <f t="shared" si="1794"/>
        <v>0.8894101876675603</v>
      </c>
      <c r="V3255" s="65">
        <f t="shared" si="1800"/>
        <v>0.78335301062573781</v>
      </c>
      <c r="W3255" s="65">
        <f t="shared" si="1801"/>
        <v>0.7036055143160127</v>
      </c>
      <c r="X3255" s="61">
        <f t="shared" si="1789"/>
        <v>8.571428571428566E-2</v>
      </c>
      <c r="Y3255" s="66">
        <f t="shared" si="1802"/>
        <v>8.5470085470085472E-2</v>
      </c>
      <c r="Z3255" s="61">
        <f t="shared" si="1803"/>
        <v>8.9673913043478284E-2</v>
      </c>
      <c r="AA3255" s="67">
        <f t="shared" si="1804"/>
        <v>14.719999999999999</v>
      </c>
      <c r="AB3255" s="68">
        <f t="shared" si="1805"/>
        <v>5.50113036925396E-2</v>
      </c>
      <c r="AC3255" s="69">
        <f t="shared" si="1806"/>
        <v>0.10926902788244154</v>
      </c>
      <c r="AD3255" s="70">
        <f>_xlfn.PERCENTILE.EXC(AC3255:$AC$5675,0.5)</f>
        <v>7.3742275310024558E-2</v>
      </c>
      <c r="AE3255" s="70">
        <f>_xlfn.PERCENTILE.EXC($AC3255:AC$5675,0.35)</f>
        <v>4.0718257782735384E-2</v>
      </c>
      <c r="AF3255" s="71">
        <f t="shared" si="1795"/>
        <v>5.4408688936690972E-2</v>
      </c>
      <c r="AG3255" s="70">
        <f t="shared" si="1796"/>
        <v>-0.18079093388790943</v>
      </c>
      <c r="AH3255" s="70">
        <f t="shared" si="1797"/>
        <v>-0.22707014647722412</v>
      </c>
      <c r="AI3255" s="61" t="str">
        <f t="shared" si="1792"/>
        <v>Short VOL</v>
      </c>
      <c r="AJ3255" s="68" t="str">
        <f t="shared" si="1793"/>
        <v>Short VOL</v>
      </c>
      <c r="AK3255" s="72"/>
      <c r="AL3255" s="73"/>
      <c r="AM3255" s="72"/>
      <c r="AN3255" s="73"/>
      <c r="AO3255" s="74"/>
      <c r="AP3255" s="20"/>
      <c r="AQ3255" s="74"/>
      <c r="AR3255" s="20"/>
      <c r="AS3255" s="74"/>
      <c r="AT3255" s="20"/>
      <c r="AU3255" s="74" t="str">
        <f t="shared" si="1807"/>
        <v>00631L</v>
      </c>
      <c r="AV3255" s="20">
        <f t="shared" si="1790"/>
        <v>1</v>
      </c>
      <c r="AW3255" s="74" t="str">
        <f t="shared" si="1808"/>
        <v>00631L</v>
      </c>
      <c r="AX3255" s="20">
        <f t="shared" si="1809"/>
        <v>1</v>
      </c>
      <c r="AY3255" s="20">
        <f t="shared" si="1791"/>
        <v>1</v>
      </c>
      <c r="AZ3255" s="116">
        <v>41584</v>
      </c>
      <c r="BA3255" s="116"/>
      <c r="BB3255" s="20"/>
      <c r="BC3255" s="20"/>
      <c r="BD3255" s="76"/>
      <c r="BE3255" s="77"/>
      <c r="BF3255" s="77"/>
    </row>
    <row r="3256" spans="1:58" s="23" customFormat="1" ht="15.75" customHeight="1" x14ac:dyDescent="0.4">
      <c r="A3256" s="116">
        <v>41582</v>
      </c>
      <c r="B3256" s="112">
        <v>13.95</v>
      </c>
      <c r="C3256" s="112">
        <v>15.1</v>
      </c>
      <c r="D3256" s="112">
        <v>16.5</v>
      </c>
      <c r="E3256" s="112">
        <v>17.45</v>
      </c>
      <c r="F3256" s="112">
        <v>18.05</v>
      </c>
      <c r="G3256" s="112">
        <v>18.55</v>
      </c>
      <c r="H3256" s="113">
        <v>18.95</v>
      </c>
      <c r="I3256" s="90">
        <f t="shared" si="1810"/>
        <v>14.593999999999999</v>
      </c>
      <c r="J3256" s="90">
        <f t="shared" si="1811"/>
        <v>15.884</v>
      </c>
      <c r="K3256" s="114">
        <v>11</v>
      </c>
      <c r="L3256" s="115">
        <v>0.04</v>
      </c>
      <c r="M3256" s="90">
        <v>11.81</v>
      </c>
      <c r="N3256" s="90">
        <v>12.93</v>
      </c>
      <c r="O3256" s="90">
        <v>14.68</v>
      </c>
      <c r="P3256" s="90">
        <v>16.760000000000002</v>
      </c>
      <c r="Q3256" s="90">
        <v>18.649999999999999</v>
      </c>
      <c r="R3256" s="63">
        <f t="shared" si="1799"/>
        <v>6.6999999999999993</v>
      </c>
      <c r="S3256" s="64">
        <f t="shared" si="1798"/>
        <v>-2.6355421686746962E-2</v>
      </c>
      <c r="T3256" s="65">
        <f t="shared" si="1794"/>
        <v>0.91337973704563036</v>
      </c>
      <c r="U3256" s="65">
        <f t="shared" si="1794"/>
        <v>0.88079019073569487</v>
      </c>
      <c r="V3256" s="65">
        <f t="shared" si="1800"/>
        <v>0.77147971360381851</v>
      </c>
      <c r="W3256" s="65">
        <f t="shared" si="1801"/>
        <v>0.69329758713136735</v>
      </c>
      <c r="X3256" s="61">
        <f t="shared" si="1789"/>
        <v>8.2437275985663111E-2</v>
      </c>
      <c r="Y3256" s="66">
        <f t="shared" si="1802"/>
        <v>8.5959885386819493E-2</v>
      </c>
      <c r="Z3256" s="61">
        <f t="shared" si="1803"/>
        <v>8.8392490064410092E-2</v>
      </c>
      <c r="AA3256" s="67">
        <f t="shared" si="1804"/>
        <v>14.594000000000001</v>
      </c>
      <c r="AB3256" s="68">
        <f t="shared" si="1805"/>
        <v>7.8886310904872359E-2</v>
      </c>
      <c r="AC3256" s="69">
        <f t="shared" si="1806"/>
        <v>0.12869296210363507</v>
      </c>
      <c r="AD3256" s="70">
        <f>_xlfn.PERCENTILE.EXC(AC3256:$AC$5675,0.5)</f>
        <v>7.3731719400247947E-2</v>
      </c>
      <c r="AE3256" s="70">
        <f>_xlfn.PERCENTILE.EXC($AC3256:AC$5675,0.35)</f>
        <v>4.0713448991960416E-2</v>
      </c>
      <c r="AF3256" s="71">
        <f t="shared" si="1795"/>
        <v>5.4408688936690972E-2</v>
      </c>
      <c r="AG3256" s="70">
        <f t="shared" si="1796"/>
        <v>-0.18079093388790943</v>
      </c>
      <c r="AH3256" s="70">
        <f t="shared" si="1797"/>
        <v>-0.22707014647722412</v>
      </c>
      <c r="AI3256" s="61" t="str">
        <f t="shared" si="1792"/>
        <v>Short VOL</v>
      </c>
      <c r="AJ3256" s="68" t="str">
        <f t="shared" si="1793"/>
        <v>Short VOL</v>
      </c>
      <c r="AK3256" s="72"/>
      <c r="AL3256" s="73"/>
      <c r="AM3256" s="72"/>
      <c r="AN3256" s="73"/>
      <c r="AO3256" s="74"/>
      <c r="AP3256" s="20"/>
      <c r="AQ3256" s="74"/>
      <c r="AR3256" s="20"/>
      <c r="AS3256" s="74"/>
      <c r="AT3256" s="20"/>
      <c r="AU3256" s="74" t="str">
        <f t="shared" si="1807"/>
        <v>00631L</v>
      </c>
      <c r="AV3256" s="20">
        <f t="shared" si="1790"/>
        <v>1</v>
      </c>
      <c r="AW3256" s="74" t="str">
        <f t="shared" si="1808"/>
        <v>00631L</v>
      </c>
      <c r="AX3256" s="20">
        <f t="shared" si="1809"/>
        <v>1</v>
      </c>
      <c r="AY3256" s="20">
        <f t="shared" si="1791"/>
        <v>1</v>
      </c>
      <c r="AZ3256" s="116">
        <v>41583</v>
      </c>
      <c r="BA3256" s="116"/>
      <c r="BB3256" s="20"/>
      <c r="BC3256" s="20"/>
      <c r="BD3256" s="76"/>
      <c r="BE3256" s="77"/>
      <c r="BF3256" s="77"/>
    </row>
    <row r="3257" spans="1:58" s="23" customFormat="1" ht="15.75" customHeight="1" x14ac:dyDescent="0.4">
      <c r="A3257" s="116">
        <v>41579</v>
      </c>
      <c r="B3257" s="112">
        <v>14.45</v>
      </c>
      <c r="C3257" s="112">
        <v>15.6</v>
      </c>
      <c r="D3257" s="112">
        <v>16.899999999999999</v>
      </c>
      <c r="E3257" s="112">
        <v>17.8</v>
      </c>
      <c r="F3257" s="112">
        <v>18.350000000000001</v>
      </c>
      <c r="G3257" s="112">
        <v>18.75</v>
      </c>
      <c r="H3257" s="113">
        <v>19.2</v>
      </c>
      <c r="I3257" s="90">
        <f t="shared" si="1810"/>
        <v>15.048</v>
      </c>
      <c r="J3257" s="90">
        <f t="shared" si="1811"/>
        <v>16.276</v>
      </c>
      <c r="K3257" s="114">
        <v>12</v>
      </c>
      <c r="L3257" s="115">
        <v>0.04</v>
      </c>
      <c r="M3257" s="90">
        <v>12.1</v>
      </c>
      <c r="N3257" s="90">
        <v>13.28</v>
      </c>
      <c r="O3257" s="90">
        <v>15.06</v>
      </c>
      <c r="P3257" s="90">
        <v>16.96</v>
      </c>
      <c r="Q3257" s="90">
        <v>18.82</v>
      </c>
      <c r="R3257" s="63">
        <f t="shared" si="1799"/>
        <v>6.6400000000000041</v>
      </c>
      <c r="S3257" s="64">
        <f t="shared" si="1798"/>
        <v>-3.418181818181823E-2</v>
      </c>
      <c r="T3257" s="65">
        <f t="shared" si="1794"/>
        <v>0.91114457831325302</v>
      </c>
      <c r="U3257" s="65">
        <f t="shared" si="1794"/>
        <v>0.88180610889774225</v>
      </c>
      <c r="V3257" s="65">
        <f t="shared" si="1800"/>
        <v>0.78301886792452824</v>
      </c>
      <c r="W3257" s="65">
        <f t="shared" si="1801"/>
        <v>0.70563230605738569</v>
      </c>
      <c r="X3257" s="61">
        <f t="shared" si="1789"/>
        <v>7.9584775086505216E-2</v>
      </c>
      <c r="Y3257" s="66">
        <f t="shared" si="1802"/>
        <v>7.8651685393258342E-2</v>
      </c>
      <c r="Z3257" s="61">
        <f t="shared" si="1803"/>
        <v>8.1605528973950014E-2</v>
      </c>
      <c r="AA3257" s="67">
        <f t="shared" si="1804"/>
        <v>15.047999999999998</v>
      </c>
      <c r="AB3257" s="68">
        <f t="shared" si="1805"/>
        <v>8.8102409638554216E-2</v>
      </c>
      <c r="AC3257" s="69">
        <f t="shared" si="1806"/>
        <v>0.13313253012048185</v>
      </c>
      <c r="AD3257" s="70">
        <f>_xlfn.PERCENTILE.EXC(AC3257:$AC$5675,0.5)</f>
        <v>7.372116349047135E-2</v>
      </c>
      <c r="AE3257" s="70">
        <f>_xlfn.PERCENTILE.EXC($AC3257:AC$5675,0.35)</f>
        <v>4.0708640201185455E-2</v>
      </c>
      <c r="AF3257" s="71">
        <f t="shared" si="1795"/>
        <v>5.4408688936690972E-2</v>
      </c>
      <c r="AG3257" s="70">
        <f t="shared" si="1796"/>
        <v>-0.18079093388790943</v>
      </c>
      <c r="AH3257" s="70">
        <f t="shared" si="1797"/>
        <v>-0.22707014647722412</v>
      </c>
      <c r="AI3257" s="61" t="str">
        <f t="shared" si="1792"/>
        <v>Short VOL</v>
      </c>
      <c r="AJ3257" s="68" t="str">
        <f t="shared" si="1793"/>
        <v>Short VOL</v>
      </c>
      <c r="AK3257" s="72"/>
      <c r="AL3257" s="73"/>
      <c r="AM3257" s="72"/>
      <c r="AN3257" s="73"/>
      <c r="AO3257" s="74"/>
      <c r="AP3257" s="20"/>
      <c r="AQ3257" s="74"/>
      <c r="AR3257" s="20"/>
      <c r="AS3257" s="74"/>
      <c r="AT3257" s="20"/>
      <c r="AU3257" s="74" t="str">
        <f t="shared" si="1807"/>
        <v>00631L</v>
      </c>
      <c r="AV3257" s="20">
        <f t="shared" si="1790"/>
        <v>1</v>
      </c>
      <c r="AW3257" s="74" t="str">
        <f t="shared" si="1808"/>
        <v>00631L</v>
      </c>
      <c r="AX3257" s="20">
        <f t="shared" si="1809"/>
        <v>1</v>
      </c>
      <c r="AY3257" s="20">
        <f t="shared" si="1791"/>
        <v>1</v>
      </c>
      <c r="AZ3257" s="116">
        <v>41582</v>
      </c>
      <c r="BA3257" s="116"/>
      <c r="BB3257" s="20"/>
      <c r="BC3257" s="20"/>
      <c r="BD3257" s="76"/>
      <c r="BE3257" s="77"/>
      <c r="BF3257" s="77"/>
    </row>
    <row r="3258" spans="1:58" s="23" customFormat="1" ht="15.75" customHeight="1" x14ac:dyDescent="0.4">
      <c r="A3258" s="116">
        <v>41578</v>
      </c>
      <c r="B3258" s="112">
        <v>14.5</v>
      </c>
      <c r="C3258" s="112">
        <v>15.5</v>
      </c>
      <c r="D3258" s="112">
        <v>16.850000000000001</v>
      </c>
      <c r="E3258" s="112">
        <v>17.7</v>
      </c>
      <c r="F3258" s="112">
        <v>18.25</v>
      </c>
      <c r="G3258" s="112">
        <v>18.649999999999999</v>
      </c>
      <c r="H3258" s="113">
        <v>19.05</v>
      </c>
      <c r="I3258" s="90">
        <f t="shared" si="1810"/>
        <v>14.98</v>
      </c>
      <c r="J3258" s="90">
        <f t="shared" si="1811"/>
        <v>16.148</v>
      </c>
      <c r="K3258" s="114">
        <v>13</v>
      </c>
      <c r="L3258" s="115">
        <v>0.04</v>
      </c>
      <c r="M3258" s="90">
        <v>12.62</v>
      </c>
      <c r="N3258" s="90">
        <v>13.75</v>
      </c>
      <c r="O3258" s="90">
        <v>15.25</v>
      </c>
      <c r="P3258" s="90">
        <v>16.87</v>
      </c>
      <c r="Q3258" s="90">
        <v>18.850000000000001</v>
      </c>
      <c r="R3258" s="63">
        <f t="shared" si="1799"/>
        <v>5.7500000000000071</v>
      </c>
      <c r="S3258" s="64">
        <f t="shared" si="1798"/>
        <v>7.3260073260073E-3</v>
      </c>
      <c r="T3258" s="65">
        <f t="shared" si="1794"/>
        <v>0.91781818181818176</v>
      </c>
      <c r="U3258" s="65">
        <f t="shared" si="1794"/>
        <v>0.90163934426229508</v>
      </c>
      <c r="V3258" s="65">
        <f t="shared" si="1800"/>
        <v>0.81505631298162418</v>
      </c>
      <c r="W3258" s="65">
        <f t="shared" si="1801"/>
        <v>0.72944297082228116</v>
      </c>
      <c r="X3258" s="61">
        <f t="shared" si="1789"/>
        <v>6.8965517241379309E-2</v>
      </c>
      <c r="Y3258" s="66">
        <f t="shared" si="1802"/>
        <v>7.6271186440678054E-2</v>
      </c>
      <c r="Z3258" s="61">
        <f t="shared" si="1803"/>
        <v>7.7970627503337733E-2</v>
      </c>
      <c r="AA3258" s="67">
        <f t="shared" si="1804"/>
        <v>14.98</v>
      </c>
      <c r="AB3258" s="68">
        <f t="shared" si="1805"/>
        <v>5.4545454545454543E-2</v>
      </c>
      <c r="AC3258" s="69">
        <f t="shared" si="1806"/>
        <v>8.9454545454545481E-2</v>
      </c>
      <c r="AD3258" s="70">
        <f>_xlfn.PERCENTILE.EXC(AC3258:$AC$5675,0.5)</f>
        <v>7.3682135825673067E-2</v>
      </c>
      <c r="AE3258" s="70">
        <f>_xlfn.PERCENTILE.EXC($AC3258:AC$5675,0.35)</f>
        <v>4.070304037319479E-2</v>
      </c>
      <c r="AF3258" s="71">
        <f t="shared" si="1795"/>
        <v>5.4408688936690972E-2</v>
      </c>
      <c r="AG3258" s="70">
        <f t="shared" si="1796"/>
        <v>-0.18079093388790943</v>
      </c>
      <c r="AH3258" s="70">
        <f t="shared" si="1797"/>
        <v>-0.22707014647722412</v>
      </c>
      <c r="AI3258" s="61" t="str">
        <f t="shared" si="1792"/>
        <v>Short VOL</v>
      </c>
      <c r="AJ3258" s="68" t="str">
        <f t="shared" si="1793"/>
        <v>Short VOL</v>
      </c>
      <c r="AK3258" s="72"/>
      <c r="AL3258" s="73"/>
      <c r="AM3258" s="72"/>
      <c r="AN3258" s="73"/>
      <c r="AO3258" s="74"/>
      <c r="AP3258" s="20"/>
      <c r="AQ3258" s="74"/>
      <c r="AR3258" s="20"/>
      <c r="AS3258" s="74"/>
      <c r="AT3258" s="20"/>
      <c r="AU3258" s="74" t="str">
        <f t="shared" si="1807"/>
        <v>00631L</v>
      </c>
      <c r="AV3258" s="20">
        <f t="shared" si="1790"/>
        <v>1</v>
      </c>
      <c r="AW3258" s="74" t="str">
        <f t="shared" si="1808"/>
        <v>00631L</v>
      </c>
      <c r="AX3258" s="20">
        <f t="shared" si="1809"/>
        <v>1</v>
      </c>
      <c r="AY3258" s="20">
        <f t="shared" si="1791"/>
        <v>1</v>
      </c>
      <c r="AZ3258" s="116">
        <v>41579</v>
      </c>
      <c r="BA3258" s="116"/>
      <c r="BB3258" s="20"/>
      <c r="BC3258" s="20"/>
      <c r="BD3258" s="76"/>
      <c r="BE3258" s="77"/>
      <c r="BF3258" s="77"/>
    </row>
    <row r="3259" spans="1:58" s="23" customFormat="1" ht="15.75" customHeight="1" x14ac:dyDescent="0.4">
      <c r="A3259" s="116">
        <v>41577</v>
      </c>
      <c r="B3259" s="112">
        <v>14.55</v>
      </c>
      <c r="C3259" s="112">
        <v>15.55</v>
      </c>
      <c r="D3259" s="112">
        <v>16.899999999999999</v>
      </c>
      <c r="E3259" s="112">
        <v>17.7</v>
      </c>
      <c r="F3259" s="112">
        <v>18.2</v>
      </c>
      <c r="G3259" s="112">
        <v>18.649999999999999</v>
      </c>
      <c r="H3259" s="113">
        <v>19.05</v>
      </c>
      <c r="I3259" s="90">
        <f t="shared" si="1810"/>
        <v>14.99</v>
      </c>
      <c r="J3259" s="90">
        <f t="shared" si="1811"/>
        <v>16.143999999999998</v>
      </c>
      <c r="K3259" s="114">
        <v>14</v>
      </c>
      <c r="L3259" s="115">
        <v>0.04</v>
      </c>
      <c r="M3259" s="90">
        <v>12.98</v>
      </c>
      <c r="N3259" s="90">
        <v>13.65</v>
      </c>
      <c r="O3259" s="90">
        <v>15.13</v>
      </c>
      <c r="P3259" s="90">
        <v>16.829999999999998</v>
      </c>
      <c r="Q3259" s="90">
        <v>18.91</v>
      </c>
      <c r="R3259" s="63">
        <f t="shared" si="1799"/>
        <v>5.3299999999999983</v>
      </c>
      <c r="S3259" s="64">
        <f t="shared" si="1798"/>
        <v>1.7897091722595095E-2</v>
      </c>
      <c r="T3259" s="65">
        <f t="shared" si="1794"/>
        <v>0.95091575091575087</v>
      </c>
      <c r="U3259" s="65">
        <f t="shared" si="1794"/>
        <v>0.90218109715796424</v>
      </c>
      <c r="V3259" s="65">
        <f t="shared" si="1800"/>
        <v>0.81105169340463468</v>
      </c>
      <c r="W3259" s="65">
        <f t="shared" si="1801"/>
        <v>0.72184029613960865</v>
      </c>
      <c r="X3259" s="61">
        <f t="shared" ref="X3259:X3322" si="1812">(C3259-B3259)/B3259</f>
        <v>6.8728522336769751E-2</v>
      </c>
      <c r="Y3259" s="66">
        <f t="shared" si="1802"/>
        <v>7.6271186440678054E-2</v>
      </c>
      <c r="Z3259" s="61">
        <f t="shared" si="1803"/>
        <v>7.6984656437624963E-2</v>
      </c>
      <c r="AA3259" s="67">
        <f t="shared" si="1804"/>
        <v>14.990000000000002</v>
      </c>
      <c r="AB3259" s="68">
        <f t="shared" si="1805"/>
        <v>6.5934065934065963E-2</v>
      </c>
      <c r="AC3259" s="69">
        <f t="shared" si="1806"/>
        <v>9.8168498168498292E-2</v>
      </c>
      <c r="AD3259" s="70">
        <f>_xlfn.PERCENTILE.EXC(AC3259:$AC$5675,0.5)</f>
        <v>7.3643108160874771E-2</v>
      </c>
      <c r="AE3259" s="70">
        <f>_xlfn.PERCENTILE.EXC($AC3259:AC$5675,0.35)</f>
        <v>4.0697440545204126E-2</v>
      </c>
      <c r="AF3259" s="71">
        <f t="shared" si="1795"/>
        <v>5.4408688936690972E-2</v>
      </c>
      <c r="AG3259" s="70">
        <f t="shared" si="1796"/>
        <v>-0.18079093388790943</v>
      </c>
      <c r="AH3259" s="70">
        <f t="shared" si="1797"/>
        <v>-0.22707014647722412</v>
      </c>
      <c r="AI3259" s="61" t="str">
        <f t="shared" si="1792"/>
        <v>Short VOL</v>
      </c>
      <c r="AJ3259" s="68" t="str">
        <f t="shared" si="1793"/>
        <v>Short VOL</v>
      </c>
      <c r="AK3259" s="72"/>
      <c r="AL3259" s="73"/>
      <c r="AM3259" s="72"/>
      <c r="AN3259" s="73"/>
      <c r="AO3259" s="74"/>
      <c r="AP3259" s="20"/>
      <c r="AQ3259" s="74"/>
      <c r="AR3259" s="20"/>
      <c r="AS3259" s="74"/>
      <c r="AT3259" s="20"/>
      <c r="AU3259" s="74" t="str">
        <f t="shared" si="1807"/>
        <v>00631L</v>
      </c>
      <c r="AV3259" s="20">
        <f t="shared" si="1790"/>
        <v>1</v>
      </c>
      <c r="AW3259" s="74" t="str">
        <f t="shared" si="1808"/>
        <v>00631L</v>
      </c>
      <c r="AX3259" s="20">
        <f t="shared" si="1809"/>
        <v>1</v>
      </c>
      <c r="AY3259" s="20">
        <f t="shared" si="1791"/>
        <v>1</v>
      </c>
      <c r="AZ3259" s="116">
        <v>41578</v>
      </c>
      <c r="BA3259" s="116"/>
      <c r="BB3259" s="20"/>
      <c r="BC3259" s="20"/>
      <c r="BD3259" s="76"/>
      <c r="BE3259" s="77"/>
      <c r="BF3259" s="77"/>
    </row>
    <row r="3260" spans="1:58" s="23" customFormat="1" ht="15.75" customHeight="1" x14ac:dyDescent="0.4">
      <c r="A3260" s="116">
        <v>41576</v>
      </c>
      <c r="B3260" s="112">
        <v>14.45</v>
      </c>
      <c r="C3260" s="112">
        <v>15.5</v>
      </c>
      <c r="D3260" s="112">
        <v>16.850000000000001</v>
      </c>
      <c r="E3260" s="112">
        <v>17.7</v>
      </c>
      <c r="F3260" s="112">
        <v>18.149999999999999</v>
      </c>
      <c r="G3260" s="112">
        <v>18.600000000000001</v>
      </c>
      <c r="H3260" s="113">
        <v>19</v>
      </c>
      <c r="I3260" s="90">
        <f t="shared" si="1810"/>
        <v>14.87</v>
      </c>
      <c r="J3260" s="90">
        <f t="shared" si="1811"/>
        <v>16.04</v>
      </c>
      <c r="K3260" s="114">
        <v>15</v>
      </c>
      <c r="L3260" s="115">
        <v>0.04</v>
      </c>
      <c r="M3260" s="90">
        <v>12.57</v>
      </c>
      <c r="N3260" s="90">
        <v>13.41</v>
      </c>
      <c r="O3260" s="90">
        <v>15.03</v>
      </c>
      <c r="P3260" s="90">
        <v>16.739999999999998</v>
      </c>
      <c r="Q3260" s="90">
        <v>18.64</v>
      </c>
      <c r="R3260" s="63">
        <f t="shared" si="1799"/>
        <v>5.7899999999999956</v>
      </c>
      <c r="S3260" s="64">
        <f t="shared" si="1798"/>
        <v>7.5131480090157507E-3</v>
      </c>
      <c r="T3260" s="65">
        <f t="shared" si="1794"/>
        <v>0.93736017897091728</v>
      </c>
      <c r="U3260" s="65">
        <f t="shared" si="1794"/>
        <v>0.89221556886227549</v>
      </c>
      <c r="V3260" s="65">
        <f t="shared" si="1800"/>
        <v>0.80107526881720437</v>
      </c>
      <c r="W3260" s="65">
        <f t="shared" si="1801"/>
        <v>0.71942060085836912</v>
      </c>
      <c r="X3260" s="61">
        <f t="shared" si="1812"/>
        <v>7.2664359861591754E-2</v>
      </c>
      <c r="Y3260" s="66">
        <f t="shared" si="1802"/>
        <v>7.3446327683615864E-2</v>
      </c>
      <c r="Z3260" s="61">
        <f t="shared" si="1803"/>
        <v>7.868190988567586E-2</v>
      </c>
      <c r="AA3260" s="67">
        <f t="shared" si="1804"/>
        <v>14.870000000000001</v>
      </c>
      <c r="AB3260" s="68">
        <f t="shared" si="1805"/>
        <v>7.7554064131245271E-2</v>
      </c>
      <c r="AC3260" s="69">
        <f t="shared" si="1806"/>
        <v>0.10887397464578678</v>
      </c>
      <c r="AD3260" s="70">
        <f>_xlfn.PERCENTILE.EXC(AC3260:$AC$5675,0.5)</f>
        <v>7.3535220024038131E-2</v>
      </c>
      <c r="AE3260" s="70">
        <f>_xlfn.PERCENTILE.EXC($AC3260:AC$5675,0.35)</f>
        <v>4.0685722871077565E-2</v>
      </c>
      <c r="AF3260" s="71">
        <f t="shared" si="1795"/>
        <v>5.4408688936690972E-2</v>
      </c>
      <c r="AG3260" s="70">
        <f t="shared" si="1796"/>
        <v>-0.18079093388790943</v>
      </c>
      <c r="AH3260" s="70">
        <f t="shared" si="1797"/>
        <v>-0.22707014647722412</v>
      </c>
      <c r="AI3260" s="61" t="str">
        <f t="shared" si="1792"/>
        <v>Short VOL</v>
      </c>
      <c r="AJ3260" s="68" t="str">
        <f t="shared" si="1793"/>
        <v>Short VOL</v>
      </c>
      <c r="AK3260" s="72"/>
      <c r="AL3260" s="73"/>
      <c r="AM3260" s="72"/>
      <c r="AN3260" s="73"/>
      <c r="AO3260" s="74"/>
      <c r="AP3260" s="20"/>
      <c r="AQ3260" s="74"/>
      <c r="AR3260" s="20"/>
      <c r="AS3260" s="74"/>
      <c r="AT3260" s="20"/>
      <c r="AU3260" s="74" t="str">
        <f t="shared" si="1807"/>
        <v>00631L</v>
      </c>
      <c r="AV3260" s="20">
        <f t="shared" si="1790"/>
        <v>1</v>
      </c>
      <c r="AW3260" s="74" t="str">
        <f t="shared" si="1808"/>
        <v>00631L</v>
      </c>
      <c r="AX3260" s="20">
        <f t="shared" si="1809"/>
        <v>1</v>
      </c>
      <c r="AY3260" s="20">
        <f t="shared" si="1791"/>
        <v>1</v>
      </c>
      <c r="AZ3260" s="116">
        <v>41577</v>
      </c>
      <c r="BA3260" s="116"/>
      <c r="BB3260" s="20"/>
      <c r="BC3260" s="20"/>
      <c r="BD3260" s="76"/>
      <c r="BE3260" s="77"/>
      <c r="BF3260" s="77"/>
    </row>
    <row r="3261" spans="1:58" s="23" customFormat="1" ht="15.75" customHeight="1" x14ac:dyDescent="0.4">
      <c r="A3261" s="116">
        <v>41575</v>
      </c>
      <c r="B3261" s="112">
        <v>14.55</v>
      </c>
      <c r="C3261" s="112">
        <v>15.5</v>
      </c>
      <c r="D3261" s="112">
        <v>16.850000000000001</v>
      </c>
      <c r="E3261" s="112">
        <v>17.649999999999999</v>
      </c>
      <c r="F3261" s="112">
        <v>18.149999999999999</v>
      </c>
      <c r="G3261" s="112">
        <v>18.55</v>
      </c>
      <c r="H3261" s="113">
        <v>18.95</v>
      </c>
      <c r="I3261" s="90">
        <f t="shared" si="1810"/>
        <v>14.892000000000001</v>
      </c>
      <c r="J3261" s="90">
        <f t="shared" si="1811"/>
        <v>15.986000000000001</v>
      </c>
      <c r="K3261" s="114">
        <v>16</v>
      </c>
      <c r="L3261" s="115">
        <v>0.04</v>
      </c>
      <c r="M3261" s="90">
        <v>12.03</v>
      </c>
      <c r="N3261" s="90">
        <v>13.31</v>
      </c>
      <c r="O3261" s="90">
        <v>14.87</v>
      </c>
      <c r="P3261" s="90">
        <v>16.61</v>
      </c>
      <c r="Q3261" s="90">
        <v>18.64</v>
      </c>
      <c r="R3261" s="63">
        <f t="shared" si="1799"/>
        <v>6.139999999999997</v>
      </c>
      <c r="S3261" s="64">
        <f t="shared" si="1798"/>
        <v>1.6806722689075678E-2</v>
      </c>
      <c r="T3261" s="65">
        <f t="shared" si="1794"/>
        <v>0.90383170548459801</v>
      </c>
      <c r="U3261" s="65">
        <f t="shared" si="1794"/>
        <v>0.89509078681909893</v>
      </c>
      <c r="V3261" s="65">
        <f t="shared" si="1800"/>
        <v>0.80132450331125837</v>
      </c>
      <c r="W3261" s="65">
        <f t="shared" si="1801"/>
        <v>0.71405579399141628</v>
      </c>
      <c r="X3261" s="61">
        <f t="shared" si="1812"/>
        <v>6.529209621993122E-2</v>
      </c>
      <c r="Y3261" s="66">
        <f t="shared" si="1802"/>
        <v>7.3654390934844244E-2</v>
      </c>
      <c r="Z3261" s="61">
        <f t="shared" si="1803"/>
        <v>7.3462261616975513E-2</v>
      </c>
      <c r="AA3261" s="67">
        <f t="shared" si="1804"/>
        <v>14.892000000000001</v>
      </c>
      <c r="AB3261" s="68">
        <f t="shared" si="1805"/>
        <v>9.316303531179565E-2</v>
      </c>
      <c r="AC3261" s="69">
        <f t="shared" si="1806"/>
        <v>0.11885800150262965</v>
      </c>
      <c r="AD3261" s="70">
        <f>_xlfn.PERCENTILE.EXC(AC3261:$AC$5675,0.5)</f>
        <v>7.3427331887201491E-2</v>
      </c>
      <c r="AE3261" s="70">
        <f>_xlfn.PERCENTILE.EXC($AC3261:AC$5675,0.35)</f>
        <v>4.0637298120135709E-2</v>
      </c>
      <c r="AF3261" s="71">
        <f t="shared" si="1795"/>
        <v>5.4102571119975566E-2</v>
      </c>
      <c r="AG3261" s="70">
        <f t="shared" si="1796"/>
        <v>-0.18079093388790943</v>
      </c>
      <c r="AH3261" s="70">
        <f t="shared" si="1797"/>
        <v>-0.22707014647722412</v>
      </c>
      <c r="AI3261" s="61" t="str">
        <f t="shared" si="1792"/>
        <v>Short VOL</v>
      </c>
      <c r="AJ3261" s="68" t="str">
        <f t="shared" si="1793"/>
        <v>Short VOL</v>
      </c>
      <c r="AK3261" s="72"/>
      <c r="AL3261" s="73"/>
      <c r="AM3261" s="72"/>
      <c r="AN3261" s="73"/>
      <c r="AO3261" s="74"/>
      <c r="AP3261" s="20"/>
      <c r="AQ3261" s="74"/>
      <c r="AR3261" s="20"/>
      <c r="AS3261" s="74"/>
      <c r="AT3261" s="20"/>
      <c r="AU3261" s="74" t="str">
        <f t="shared" si="1807"/>
        <v>00631L</v>
      </c>
      <c r="AV3261" s="20">
        <f t="shared" si="1790"/>
        <v>1</v>
      </c>
      <c r="AW3261" s="74" t="str">
        <f t="shared" si="1808"/>
        <v>00631L</v>
      </c>
      <c r="AX3261" s="20">
        <f t="shared" si="1809"/>
        <v>1</v>
      </c>
      <c r="AY3261" s="20">
        <f t="shared" si="1791"/>
        <v>1</v>
      </c>
      <c r="AZ3261" s="116">
        <v>41576</v>
      </c>
      <c r="BA3261" s="116"/>
      <c r="BB3261" s="20"/>
      <c r="BC3261" s="20"/>
      <c r="BD3261" s="76"/>
      <c r="BE3261" s="77"/>
      <c r="BF3261" s="77"/>
    </row>
    <row r="3262" spans="1:58" s="23" customFormat="1" ht="15.75" customHeight="1" x14ac:dyDescent="0.4">
      <c r="A3262" s="116">
        <v>41572</v>
      </c>
      <c r="B3262" s="112">
        <v>14.5</v>
      </c>
      <c r="C3262" s="112">
        <v>15.5</v>
      </c>
      <c r="D3262" s="112">
        <v>16.8</v>
      </c>
      <c r="E3262" s="112">
        <v>17.55</v>
      </c>
      <c r="F3262" s="112">
        <v>18.05</v>
      </c>
      <c r="G3262" s="112">
        <v>18.45</v>
      </c>
      <c r="H3262" s="113">
        <v>18.850000000000001</v>
      </c>
      <c r="I3262" s="90">
        <f t="shared" si="1810"/>
        <v>14.82</v>
      </c>
      <c r="J3262" s="90">
        <f t="shared" si="1811"/>
        <v>15.916</v>
      </c>
      <c r="K3262" s="114">
        <v>17</v>
      </c>
      <c r="L3262" s="115">
        <v>0.04</v>
      </c>
      <c r="M3262" s="90">
        <v>11.59</v>
      </c>
      <c r="N3262" s="90">
        <v>13.09</v>
      </c>
      <c r="O3262" s="90">
        <v>14.87</v>
      </c>
      <c r="P3262" s="90">
        <v>16.5</v>
      </c>
      <c r="Q3262" s="90">
        <v>18.670000000000002</v>
      </c>
      <c r="R3262" s="63">
        <f t="shared" si="1799"/>
        <v>6.6899999999999977</v>
      </c>
      <c r="S3262" s="64">
        <f t="shared" si="1798"/>
        <v>-8.3333333333332916E-3</v>
      </c>
      <c r="T3262" s="65">
        <f t="shared" si="1794"/>
        <v>0.88540870893812074</v>
      </c>
      <c r="U3262" s="65">
        <f t="shared" si="1794"/>
        <v>0.88029589778076667</v>
      </c>
      <c r="V3262" s="65">
        <f t="shared" si="1800"/>
        <v>0.79333333333333333</v>
      </c>
      <c r="W3262" s="65">
        <f t="shared" si="1801"/>
        <v>0.70112479914301007</v>
      </c>
      <c r="X3262" s="61">
        <f t="shared" si="1812"/>
        <v>6.8965517241379309E-2</v>
      </c>
      <c r="Y3262" s="66">
        <f t="shared" si="1802"/>
        <v>7.4074074074074112E-2</v>
      </c>
      <c r="Z3262" s="61">
        <f t="shared" si="1803"/>
        <v>7.3954116059379224E-2</v>
      </c>
      <c r="AA3262" s="67">
        <f t="shared" si="1804"/>
        <v>14.82</v>
      </c>
      <c r="AB3262" s="68">
        <f t="shared" si="1805"/>
        <v>0.10771581359816655</v>
      </c>
      <c r="AC3262" s="69">
        <f t="shared" si="1806"/>
        <v>0.13216195569136749</v>
      </c>
      <c r="AD3262" s="70">
        <f>_xlfn.PERCENTILE.EXC(AC3262:$AC$5675,0.5)</f>
        <v>7.3400578169306119E-2</v>
      </c>
      <c r="AE3262" s="70">
        <f>_xlfn.PERCENTILE.EXC($AC3262:AC$5675,0.35)</f>
        <v>4.0588873369193867E-2</v>
      </c>
      <c r="AF3262" s="71">
        <f t="shared" si="1795"/>
        <v>5.3893960357936303E-2</v>
      </c>
      <c r="AG3262" s="70">
        <f t="shared" si="1796"/>
        <v>-0.18079093388790943</v>
      </c>
      <c r="AH3262" s="70">
        <f t="shared" si="1797"/>
        <v>-0.22707014647722412</v>
      </c>
      <c r="AI3262" s="61" t="str">
        <f t="shared" si="1792"/>
        <v>Short VOL</v>
      </c>
      <c r="AJ3262" s="68" t="str">
        <f t="shared" si="1793"/>
        <v>Short VOL</v>
      </c>
      <c r="AK3262" s="72"/>
      <c r="AL3262" s="73"/>
      <c r="AM3262" s="72"/>
      <c r="AN3262" s="73"/>
      <c r="AO3262" s="74"/>
      <c r="AP3262" s="20"/>
      <c r="AQ3262" s="74"/>
      <c r="AR3262" s="20"/>
      <c r="AS3262" s="74"/>
      <c r="AT3262" s="20"/>
      <c r="AU3262" s="74" t="str">
        <f t="shared" si="1807"/>
        <v>00631L</v>
      </c>
      <c r="AV3262" s="20">
        <f t="shared" si="1790"/>
        <v>1</v>
      </c>
      <c r="AW3262" s="74" t="str">
        <f t="shared" si="1808"/>
        <v>00631L</v>
      </c>
      <c r="AX3262" s="20">
        <f t="shared" si="1809"/>
        <v>1</v>
      </c>
      <c r="AY3262" s="20">
        <f t="shared" si="1791"/>
        <v>1</v>
      </c>
      <c r="AZ3262" s="116">
        <v>41575</v>
      </c>
      <c r="BA3262" s="116"/>
      <c r="BB3262" s="20"/>
      <c r="BC3262" s="20"/>
      <c r="BD3262" s="76"/>
      <c r="BE3262" s="77"/>
      <c r="BF3262" s="77"/>
    </row>
    <row r="3263" spans="1:58" s="23" customFormat="1" ht="15.75" customHeight="1" x14ac:dyDescent="0.4">
      <c r="A3263" s="116">
        <v>41571</v>
      </c>
      <c r="B3263" s="112">
        <v>14.45</v>
      </c>
      <c r="C3263" s="112">
        <v>15.45</v>
      </c>
      <c r="D3263" s="112">
        <v>16.7</v>
      </c>
      <c r="E3263" s="112">
        <v>17.45</v>
      </c>
      <c r="F3263" s="112">
        <v>17.899999999999999</v>
      </c>
      <c r="G3263" s="112">
        <v>18.350000000000001</v>
      </c>
      <c r="H3263" s="113">
        <v>18.75</v>
      </c>
      <c r="I3263" s="90">
        <f t="shared" si="1810"/>
        <v>14.729999999999999</v>
      </c>
      <c r="J3263" s="90">
        <f t="shared" si="1811"/>
        <v>15.799999999999999</v>
      </c>
      <c r="K3263" s="114">
        <v>18</v>
      </c>
      <c r="L3263" s="115">
        <v>0.04</v>
      </c>
      <c r="M3263" s="90">
        <v>11.95</v>
      </c>
      <c r="N3263" s="90">
        <v>13.2</v>
      </c>
      <c r="O3263" s="90">
        <v>14.9</v>
      </c>
      <c r="P3263" s="90">
        <v>16.53</v>
      </c>
      <c r="Q3263" s="90">
        <v>18.64</v>
      </c>
      <c r="R3263" s="63">
        <f t="shared" si="1799"/>
        <v>6.2800000000000011</v>
      </c>
      <c r="S3263" s="64">
        <f t="shared" si="1798"/>
        <v>-1.6393442622950869E-2</v>
      </c>
      <c r="T3263" s="65">
        <f t="shared" si="1794"/>
        <v>0.90530303030303028</v>
      </c>
      <c r="U3263" s="65">
        <f t="shared" si="1794"/>
        <v>0.88590604026845632</v>
      </c>
      <c r="V3263" s="65">
        <f t="shared" si="1800"/>
        <v>0.79854809437386565</v>
      </c>
      <c r="W3263" s="65">
        <f t="shared" si="1801"/>
        <v>0.70815450643776823</v>
      </c>
      <c r="X3263" s="61">
        <f t="shared" si="1812"/>
        <v>6.9204152249134954E-2</v>
      </c>
      <c r="Y3263" s="66">
        <f t="shared" si="1802"/>
        <v>7.4498567335243598E-2</v>
      </c>
      <c r="Z3263" s="61">
        <f t="shared" si="1803"/>
        <v>7.2640868974881215E-2</v>
      </c>
      <c r="AA3263" s="67">
        <f t="shared" si="1804"/>
        <v>14.73</v>
      </c>
      <c r="AB3263" s="68">
        <f t="shared" si="1805"/>
        <v>9.4696969696969696E-2</v>
      </c>
      <c r="AC3263" s="69">
        <f t="shared" si="1806"/>
        <v>0.115909090909091</v>
      </c>
      <c r="AD3263" s="70">
        <f>_xlfn.PERCENTILE.EXC(AC3263:$AC$5675,0.5)</f>
        <v>7.3373824451410746E-2</v>
      </c>
      <c r="AE3263" s="70">
        <f>_xlfn.PERCENTILE.EXC($AC3263:AC$5675,0.35)</f>
        <v>4.0511201514252769E-2</v>
      </c>
      <c r="AF3263" s="71">
        <f t="shared" si="1795"/>
        <v>5.3721256631202877E-2</v>
      </c>
      <c r="AG3263" s="70">
        <f t="shared" si="1796"/>
        <v>-0.18079093388790943</v>
      </c>
      <c r="AH3263" s="70">
        <f t="shared" si="1797"/>
        <v>-0.22707014647722412</v>
      </c>
      <c r="AI3263" s="61" t="str">
        <f t="shared" si="1792"/>
        <v>Short VOL</v>
      </c>
      <c r="AJ3263" s="68" t="str">
        <f t="shared" si="1793"/>
        <v>Short VOL</v>
      </c>
      <c r="AK3263" s="72"/>
      <c r="AL3263" s="73"/>
      <c r="AM3263" s="72"/>
      <c r="AN3263" s="73"/>
      <c r="AO3263" s="74"/>
      <c r="AP3263" s="20"/>
      <c r="AQ3263" s="74"/>
      <c r="AR3263" s="20"/>
      <c r="AS3263" s="74"/>
      <c r="AT3263" s="20"/>
      <c r="AU3263" s="74" t="str">
        <f t="shared" si="1807"/>
        <v>00631L</v>
      </c>
      <c r="AV3263" s="20">
        <f t="shared" si="1790"/>
        <v>1</v>
      </c>
      <c r="AW3263" s="74" t="str">
        <f t="shared" si="1808"/>
        <v>00631L</v>
      </c>
      <c r="AX3263" s="20">
        <f t="shared" si="1809"/>
        <v>1</v>
      </c>
      <c r="AY3263" s="20">
        <f t="shared" si="1791"/>
        <v>1</v>
      </c>
      <c r="AZ3263" s="116">
        <v>41572</v>
      </c>
      <c r="BA3263" s="116"/>
      <c r="BB3263" s="20"/>
      <c r="BC3263" s="20"/>
      <c r="BD3263" s="76"/>
      <c r="BE3263" s="77"/>
      <c r="BF3263" s="77"/>
    </row>
    <row r="3264" spans="1:58" s="23" customFormat="1" ht="15.75" customHeight="1" x14ac:dyDescent="0.4">
      <c r="A3264" s="116">
        <v>41570</v>
      </c>
      <c r="B3264" s="112">
        <v>14.7</v>
      </c>
      <c r="C3264" s="112">
        <v>15.55</v>
      </c>
      <c r="D3264" s="112">
        <v>16.850000000000001</v>
      </c>
      <c r="E3264" s="112">
        <v>17.600000000000001</v>
      </c>
      <c r="F3264" s="112">
        <v>18</v>
      </c>
      <c r="G3264" s="112">
        <v>18.399999999999999</v>
      </c>
      <c r="H3264" s="113">
        <v>18.8</v>
      </c>
      <c r="I3264" s="90">
        <f t="shared" si="1810"/>
        <v>14.904</v>
      </c>
      <c r="J3264" s="90">
        <f t="shared" si="1811"/>
        <v>15.862</v>
      </c>
      <c r="K3264" s="114">
        <v>19</v>
      </c>
      <c r="L3264" s="115">
        <v>0.04</v>
      </c>
      <c r="M3264" s="90">
        <v>12.37</v>
      </c>
      <c r="N3264" s="90">
        <v>13.42</v>
      </c>
      <c r="O3264" s="90">
        <v>15.11</v>
      </c>
      <c r="P3264" s="90">
        <v>16.71</v>
      </c>
      <c r="Q3264" s="90">
        <v>18.850000000000001</v>
      </c>
      <c r="R3264" s="63">
        <f t="shared" si="1799"/>
        <v>6.0300000000000011</v>
      </c>
      <c r="S3264" s="64">
        <f t="shared" si="1798"/>
        <v>6.7516879219804843E-3</v>
      </c>
      <c r="T3264" s="65">
        <f t="shared" si="1794"/>
        <v>0.9217585692995528</v>
      </c>
      <c r="U3264" s="65">
        <f t="shared" si="1794"/>
        <v>0.88815354070152219</v>
      </c>
      <c r="V3264" s="65">
        <f t="shared" si="1800"/>
        <v>0.80311190903650509</v>
      </c>
      <c r="W3264" s="65">
        <f t="shared" si="1801"/>
        <v>0.71193633952254631</v>
      </c>
      <c r="X3264" s="61">
        <f t="shared" si="1812"/>
        <v>5.7823129251700779E-2</v>
      </c>
      <c r="Y3264" s="66">
        <f t="shared" si="1802"/>
        <v>6.8181818181818135E-2</v>
      </c>
      <c r="Z3264" s="61">
        <f t="shared" si="1803"/>
        <v>6.4278046162104141E-2</v>
      </c>
      <c r="AA3264" s="67">
        <f t="shared" si="1804"/>
        <v>14.904</v>
      </c>
      <c r="AB3264" s="68">
        <f t="shared" si="1805"/>
        <v>9.5380029806259273E-2</v>
      </c>
      <c r="AC3264" s="69">
        <f t="shared" si="1806"/>
        <v>0.11058122205663189</v>
      </c>
      <c r="AD3264" s="70">
        <f>_xlfn.PERCENTILE.EXC(AC3264:$AC$5675,0.5)</f>
        <v>7.3364621643594641E-2</v>
      </c>
      <c r="AE3264" s="70">
        <f>_xlfn.PERCENTILE.EXC($AC3264:AC$5675,0.35)</f>
        <v>4.0360411899313574E-2</v>
      </c>
      <c r="AF3264" s="71">
        <f t="shared" si="1795"/>
        <v>5.3499343203039069E-2</v>
      </c>
      <c r="AG3264" s="70">
        <f t="shared" si="1796"/>
        <v>-0.18079093388790943</v>
      </c>
      <c r="AH3264" s="70">
        <f t="shared" si="1797"/>
        <v>-0.22707014647722412</v>
      </c>
      <c r="AI3264" s="61" t="str">
        <f t="shared" si="1792"/>
        <v>Short VOL</v>
      </c>
      <c r="AJ3264" s="68" t="str">
        <f t="shared" si="1793"/>
        <v>Short VOL</v>
      </c>
      <c r="AK3264" s="72"/>
      <c r="AL3264" s="73"/>
      <c r="AM3264" s="72"/>
      <c r="AN3264" s="73"/>
      <c r="AO3264" s="74"/>
      <c r="AP3264" s="20"/>
      <c r="AQ3264" s="74"/>
      <c r="AR3264" s="20"/>
      <c r="AS3264" s="74"/>
      <c r="AT3264" s="20"/>
      <c r="AU3264" s="74" t="str">
        <f t="shared" si="1807"/>
        <v>00631L</v>
      </c>
      <c r="AV3264" s="20">
        <f t="shared" si="1790"/>
        <v>1</v>
      </c>
      <c r="AW3264" s="74" t="str">
        <f t="shared" si="1808"/>
        <v>00631L</v>
      </c>
      <c r="AX3264" s="20">
        <f t="shared" si="1809"/>
        <v>1</v>
      </c>
      <c r="AY3264" s="20">
        <f t="shared" si="1791"/>
        <v>1</v>
      </c>
      <c r="AZ3264" s="116">
        <v>41571</v>
      </c>
      <c r="BA3264" s="116"/>
      <c r="BB3264" s="20"/>
      <c r="BC3264" s="20"/>
      <c r="BD3264" s="76"/>
      <c r="BE3264" s="77"/>
      <c r="BF3264" s="77"/>
    </row>
    <row r="3265" spans="1:58" s="23" customFormat="1" ht="15.75" customHeight="1" x14ac:dyDescent="0.4">
      <c r="A3265" s="116">
        <v>41569</v>
      </c>
      <c r="B3265" s="112">
        <v>14.6</v>
      </c>
      <c r="C3265" s="112">
        <v>15.55</v>
      </c>
      <c r="D3265" s="112">
        <v>16.75</v>
      </c>
      <c r="E3265" s="112">
        <v>17.45</v>
      </c>
      <c r="F3265" s="112">
        <v>17.850000000000001</v>
      </c>
      <c r="G3265" s="112">
        <v>18.3</v>
      </c>
      <c r="H3265" s="113">
        <v>18.7</v>
      </c>
      <c r="I3265" s="90">
        <f t="shared" si="1810"/>
        <v>14.79</v>
      </c>
      <c r="J3265" s="90">
        <f t="shared" si="1811"/>
        <v>15.790000000000001</v>
      </c>
      <c r="K3265" s="114">
        <v>20</v>
      </c>
      <c r="L3265" s="115">
        <v>0.04</v>
      </c>
      <c r="M3265" s="90">
        <v>12.73</v>
      </c>
      <c r="N3265" s="90">
        <v>13.33</v>
      </c>
      <c r="O3265" s="90">
        <v>15.02</v>
      </c>
      <c r="P3265" s="90">
        <v>16.61</v>
      </c>
      <c r="Q3265" s="90">
        <v>18.690000000000001</v>
      </c>
      <c r="R3265" s="63">
        <f t="shared" si="1799"/>
        <v>5.5699999999999967</v>
      </c>
      <c r="S3265" s="64">
        <f t="shared" si="1798"/>
        <v>1.2917933130699083E-2</v>
      </c>
      <c r="T3265" s="65">
        <f t="shared" si="1794"/>
        <v>0.95498874718679672</v>
      </c>
      <c r="U3265" s="65">
        <f t="shared" si="1794"/>
        <v>0.88748335552596536</v>
      </c>
      <c r="V3265" s="65">
        <f t="shared" si="1800"/>
        <v>0.80252859723058401</v>
      </c>
      <c r="W3265" s="65">
        <f t="shared" si="1801"/>
        <v>0.71321562332798283</v>
      </c>
      <c r="X3265" s="61">
        <f t="shared" si="1812"/>
        <v>6.5068493150685011E-2</v>
      </c>
      <c r="Y3265" s="66">
        <f t="shared" si="1802"/>
        <v>7.163323782234958E-2</v>
      </c>
      <c r="Z3265" s="61">
        <f t="shared" si="1803"/>
        <v>6.761325219743082E-2</v>
      </c>
      <c r="AA3265" s="67">
        <f t="shared" si="1804"/>
        <v>14.79</v>
      </c>
      <c r="AB3265" s="68">
        <f t="shared" si="1805"/>
        <v>9.5273818454613621E-2</v>
      </c>
      <c r="AC3265" s="69">
        <f t="shared" si="1806"/>
        <v>0.10952738184546129</v>
      </c>
      <c r="AD3265" s="70">
        <f>_xlfn.PERCENTILE.EXC(AC3265:$AC$5675,0.5)</f>
        <v>7.3355418835778549E-2</v>
      </c>
      <c r="AE3265" s="70">
        <f>_xlfn.PERCENTILE.EXC($AC3265:AC$5675,0.35)</f>
        <v>4.0209622284374379E-2</v>
      </c>
      <c r="AF3265" s="71">
        <f t="shared" si="1795"/>
        <v>5.3366365528876414E-2</v>
      </c>
      <c r="AG3265" s="70">
        <f t="shared" si="1796"/>
        <v>-0.18079093388790943</v>
      </c>
      <c r="AH3265" s="70">
        <f t="shared" si="1797"/>
        <v>-0.22707014647722412</v>
      </c>
      <c r="AI3265" s="61" t="str">
        <f t="shared" si="1792"/>
        <v>Short VOL</v>
      </c>
      <c r="AJ3265" s="68" t="str">
        <f t="shared" si="1793"/>
        <v>Short VOL</v>
      </c>
      <c r="AK3265" s="72"/>
      <c r="AL3265" s="73"/>
      <c r="AM3265" s="72"/>
      <c r="AN3265" s="73"/>
      <c r="AO3265" s="74"/>
      <c r="AP3265" s="20"/>
      <c r="AQ3265" s="74"/>
      <c r="AR3265" s="20"/>
      <c r="AS3265" s="74"/>
      <c r="AT3265" s="20"/>
      <c r="AU3265" s="74" t="str">
        <f t="shared" si="1807"/>
        <v>00631L</v>
      </c>
      <c r="AV3265" s="20">
        <f t="shared" si="1790"/>
        <v>1</v>
      </c>
      <c r="AW3265" s="74" t="str">
        <f t="shared" si="1808"/>
        <v>00631L</v>
      </c>
      <c r="AX3265" s="20">
        <f t="shared" si="1809"/>
        <v>1</v>
      </c>
      <c r="AY3265" s="20">
        <f t="shared" si="1791"/>
        <v>1</v>
      </c>
      <c r="AZ3265" s="116">
        <v>41570</v>
      </c>
      <c r="BA3265" s="116"/>
      <c r="BB3265" s="20"/>
      <c r="BC3265" s="20"/>
      <c r="BD3265" s="76"/>
      <c r="BE3265" s="77"/>
      <c r="BF3265" s="77"/>
    </row>
    <row r="3266" spans="1:58" s="23" customFormat="1" ht="15.75" customHeight="1" x14ac:dyDescent="0.4">
      <c r="A3266" s="116">
        <v>41568</v>
      </c>
      <c r="B3266" s="112">
        <v>14.6</v>
      </c>
      <c r="C3266" s="112">
        <v>15.5</v>
      </c>
      <c r="D3266" s="112">
        <v>16.649999999999999</v>
      </c>
      <c r="E3266" s="112">
        <v>17.3</v>
      </c>
      <c r="F3266" s="112">
        <v>17.75</v>
      </c>
      <c r="G3266" s="112">
        <v>18.149999999999999</v>
      </c>
      <c r="H3266" s="113">
        <v>18.600000000000001</v>
      </c>
      <c r="I3266" s="90">
        <f t="shared" si="1810"/>
        <v>14.744</v>
      </c>
      <c r="J3266" s="90">
        <f t="shared" si="1811"/>
        <v>15.683999999999999</v>
      </c>
      <c r="K3266" s="114">
        <v>21</v>
      </c>
      <c r="L3266" s="115">
        <v>0.04</v>
      </c>
      <c r="M3266" s="90">
        <v>12.79</v>
      </c>
      <c r="N3266" s="90">
        <v>13.16</v>
      </c>
      <c r="O3266" s="90">
        <v>15.14</v>
      </c>
      <c r="P3266" s="90">
        <v>16.54</v>
      </c>
      <c r="Q3266" s="90">
        <v>18.66</v>
      </c>
      <c r="R3266" s="63">
        <f t="shared" si="1799"/>
        <v>5.73</v>
      </c>
      <c r="S3266" s="64">
        <f t="shared" si="1798"/>
        <v>9.2024539877301383E-3</v>
      </c>
      <c r="T3266" s="65">
        <f t="shared" si="1794"/>
        <v>0.97188449848024305</v>
      </c>
      <c r="U3266" s="65">
        <f t="shared" si="1794"/>
        <v>0.86922060766182296</v>
      </c>
      <c r="V3266" s="65">
        <f t="shared" si="1800"/>
        <v>0.79564691656590092</v>
      </c>
      <c r="W3266" s="65">
        <f t="shared" si="1801"/>
        <v>0.70525187566988212</v>
      </c>
      <c r="X3266" s="61">
        <f t="shared" si="1812"/>
        <v>6.164383561643838E-2</v>
      </c>
      <c r="Y3266" s="66">
        <f t="shared" si="1802"/>
        <v>7.5144508670520263E-2</v>
      </c>
      <c r="Z3266" s="61">
        <f t="shared" si="1803"/>
        <v>6.3754747693977182E-2</v>
      </c>
      <c r="AA3266" s="67">
        <f t="shared" si="1804"/>
        <v>14.744</v>
      </c>
      <c r="AB3266" s="68">
        <f t="shared" si="1805"/>
        <v>0.10942249240121577</v>
      </c>
      <c r="AC3266" s="69">
        <f t="shared" si="1806"/>
        <v>0.12036474164133736</v>
      </c>
      <c r="AD3266" s="70">
        <f>_xlfn.PERCENTILE.EXC(AC3266:$AC$5675,0.5)</f>
        <v>7.3302099661791714E-2</v>
      </c>
      <c r="AE3266" s="70">
        <f>_xlfn.PERCENTILE.EXC($AC3266:AC$5675,0.35)</f>
        <v>4.0115134646227284E-2</v>
      </c>
      <c r="AF3266" s="71">
        <f t="shared" si="1795"/>
        <v>5.3224256191916355E-2</v>
      </c>
      <c r="AG3266" s="70">
        <f t="shared" si="1796"/>
        <v>-0.18079093388790943</v>
      </c>
      <c r="AH3266" s="70">
        <f t="shared" si="1797"/>
        <v>-0.22707014647722412</v>
      </c>
      <c r="AI3266" s="61" t="str">
        <f t="shared" si="1792"/>
        <v>Short VOL</v>
      </c>
      <c r="AJ3266" s="68" t="str">
        <f t="shared" si="1793"/>
        <v>Short VOL</v>
      </c>
      <c r="AK3266" s="72"/>
      <c r="AL3266" s="73"/>
      <c r="AM3266" s="72"/>
      <c r="AN3266" s="73"/>
      <c r="AO3266" s="74"/>
      <c r="AP3266" s="20"/>
      <c r="AQ3266" s="74"/>
      <c r="AR3266" s="20"/>
      <c r="AS3266" s="74"/>
      <c r="AT3266" s="20"/>
      <c r="AU3266" s="74" t="str">
        <f t="shared" si="1807"/>
        <v>00631L</v>
      </c>
      <c r="AV3266" s="20">
        <f t="shared" si="1790"/>
        <v>1</v>
      </c>
      <c r="AW3266" s="74" t="str">
        <f t="shared" si="1808"/>
        <v>00631L</v>
      </c>
      <c r="AX3266" s="20">
        <f t="shared" si="1809"/>
        <v>1</v>
      </c>
      <c r="AY3266" s="20">
        <f t="shared" si="1791"/>
        <v>1</v>
      </c>
      <c r="AZ3266" s="116">
        <v>41569</v>
      </c>
      <c r="BA3266" s="116"/>
      <c r="BB3266" s="20"/>
      <c r="BC3266" s="20"/>
      <c r="BD3266" s="76"/>
      <c r="BE3266" s="77"/>
      <c r="BF3266" s="77"/>
    </row>
    <row r="3267" spans="1:58" s="23" customFormat="1" ht="15.75" customHeight="1" x14ac:dyDescent="0.4">
      <c r="A3267" s="116">
        <v>41565</v>
      </c>
      <c r="B3267" s="112">
        <v>14.35</v>
      </c>
      <c r="C3267" s="112">
        <v>15.25</v>
      </c>
      <c r="D3267" s="112">
        <v>16.55</v>
      </c>
      <c r="E3267" s="112">
        <v>17.3</v>
      </c>
      <c r="F3267" s="112">
        <v>17.75</v>
      </c>
      <c r="G3267" s="112">
        <v>18.149999999999999</v>
      </c>
      <c r="H3267" s="113">
        <v>18.55</v>
      </c>
      <c r="I3267" s="90">
        <f t="shared" si="1810"/>
        <v>14.458</v>
      </c>
      <c r="J3267" s="90">
        <f t="shared" si="1811"/>
        <v>15.406000000000001</v>
      </c>
      <c r="K3267" s="114">
        <v>22</v>
      </c>
      <c r="L3267" s="115">
        <v>0.04</v>
      </c>
      <c r="M3267" s="90">
        <v>12.91</v>
      </c>
      <c r="N3267" s="90">
        <v>13.04</v>
      </c>
      <c r="O3267" s="90">
        <v>14.92</v>
      </c>
      <c r="P3267" s="90">
        <v>16.37</v>
      </c>
      <c r="Q3267" s="90">
        <v>18.63</v>
      </c>
      <c r="R3267" s="63">
        <f t="shared" si="1799"/>
        <v>5.34</v>
      </c>
      <c r="S3267" s="64">
        <f t="shared" si="1798"/>
        <v>-3.2640949554896236E-2</v>
      </c>
      <c r="T3267" s="65">
        <f t="shared" si="1794"/>
        <v>0.99003067484662588</v>
      </c>
      <c r="U3267" s="65">
        <f t="shared" si="1794"/>
        <v>0.87399463806970501</v>
      </c>
      <c r="V3267" s="65">
        <f t="shared" si="1800"/>
        <v>0.79657910812461807</v>
      </c>
      <c r="W3267" s="65">
        <f t="shared" si="1801"/>
        <v>0.69994632313472893</v>
      </c>
      <c r="X3267" s="61">
        <f t="shared" si="1812"/>
        <v>6.2717770034843232E-2</v>
      </c>
      <c r="Y3267" s="66">
        <f t="shared" si="1802"/>
        <v>7.2254335260115599E-2</v>
      </c>
      <c r="Z3267" s="61">
        <f t="shared" si="1803"/>
        <v>6.5569235025591394E-2</v>
      </c>
      <c r="AA3267" s="67">
        <f t="shared" si="1804"/>
        <v>14.458</v>
      </c>
      <c r="AB3267" s="68">
        <f t="shared" si="1805"/>
        <v>0.10046012269938655</v>
      </c>
      <c r="AC3267" s="69">
        <f t="shared" si="1806"/>
        <v>0.10874233128834364</v>
      </c>
      <c r="AD3267" s="70">
        <f>_xlfn.PERCENTILE.EXC(AC3267:$AC$5675,0.5)</f>
        <v>7.3248780487804865E-2</v>
      </c>
      <c r="AE3267" s="70">
        <f>_xlfn.PERCENTILE.EXC($AC3267:AC$5675,0.35)</f>
        <v>4.0095716310469577E-2</v>
      </c>
      <c r="AF3267" s="71">
        <f t="shared" si="1795"/>
        <v>5.3019972257620701E-2</v>
      </c>
      <c r="AG3267" s="70">
        <f t="shared" si="1796"/>
        <v>-0.18079093388790943</v>
      </c>
      <c r="AH3267" s="70">
        <f t="shared" si="1797"/>
        <v>-0.22707014647722412</v>
      </c>
      <c r="AI3267" s="61" t="str">
        <f t="shared" si="1792"/>
        <v>Short VOL</v>
      </c>
      <c r="AJ3267" s="68" t="str">
        <f t="shared" si="1793"/>
        <v>Short VOL</v>
      </c>
      <c r="AK3267" s="72"/>
      <c r="AL3267" s="73"/>
      <c r="AM3267" s="72"/>
      <c r="AN3267" s="73"/>
      <c r="AO3267" s="74"/>
      <c r="AP3267" s="20"/>
      <c r="AQ3267" s="74"/>
      <c r="AR3267" s="20"/>
      <c r="AS3267" s="74"/>
      <c r="AT3267" s="20"/>
      <c r="AU3267" s="74" t="str">
        <f t="shared" si="1807"/>
        <v>00631L</v>
      </c>
      <c r="AV3267" s="20">
        <f t="shared" ref="AV3267:AV3330" si="1813">IF(AU3267="00631L",1,0)</f>
        <v>1</v>
      </c>
      <c r="AW3267" s="74" t="str">
        <f t="shared" si="1808"/>
        <v>00631L</v>
      </c>
      <c r="AX3267" s="20">
        <f t="shared" si="1809"/>
        <v>1</v>
      </c>
      <c r="AY3267" s="20">
        <f t="shared" ref="AY3267:AY3330" si="1814">IF(AP3267=1,0,1)</f>
        <v>1</v>
      </c>
      <c r="AZ3267" s="116">
        <v>41568</v>
      </c>
      <c r="BA3267" s="116"/>
      <c r="BB3267" s="20"/>
      <c r="BC3267" s="20"/>
      <c r="BD3267" s="76"/>
      <c r="BE3267" s="77"/>
      <c r="BF3267" s="77"/>
    </row>
    <row r="3268" spans="1:58" s="23" customFormat="1" ht="15.75" customHeight="1" x14ac:dyDescent="0.4">
      <c r="A3268" s="116">
        <v>41564</v>
      </c>
      <c r="B3268" s="112">
        <v>14.55</v>
      </c>
      <c r="C3268" s="112">
        <v>15.6</v>
      </c>
      <c r="D3268" s="112">
        <v>16.899999999999999</v>
      </c>
      <c r="E3268" s="112">
        <v>17.5</v>
      </c>
      <c r="F3268" s="112">
        <v>17.899999999999999</v>
      </c>
      <c r="G3268" s="112">
        <v>18.3</v>
      </c>
      <c r="H3268" s="113">
        <v>18.649999999999999</v>
      </c>
      <c r="I3268" s="90">
        <f t="shared" si="1810"/>
        <v>14.634</v>
      </c>
      <c r="J3268" s="90">
        <f t="shared" si="1811"/>
        <v>15.703999999999999</v>
      </c>
      <c r="K3268" s="114">
        <v>23</v>
      </c>
      <c r="L3268" s="115">
        <v>0.04</v>
      </c>
      <c r="M3268" s="90">
        <v>12.93</v>
      </c>
      <c r="N3268" s="90">
        <v>13.48</v>
      </c>
      <c r="O3268" s="90">
        <v>15.44</v>
      </c>
      <c r="P3268" s="90">
        <v>16.91</v>
      </c>
      <c r="Q3268" s="90">
        <v>18.91</v>
      </c>
      <c r="R3268" s="63">
        <f t="shared" si="1799"/>
        <v>5.9400000000000013</v>
      </c>
      <c r="S3268" s="64">
        <f t="shared" si="1798"/>
        <v>-8.3616587355540478E-2</v>
      </c>
      <c r="T3268" s="65">
        <f t="shared" si="1794"/>
        <v>0.95919881305637977</v>
      </c>
      <c r="U3268" s="65">
        <f t="shared" si="1794"/>
        <v>0.87305699481865295</v>
      </c>
      <c r="V3268" s="65">
        <f t="shared" si="1800"/>
        <v>0.7971614429331757</v>
      </c>
      <c r="W3268" s="65">
        <f t="shared" si="1801"/>
        <v>0.71285034373347433</v>
      </c>
      <c r="X3268" s="61">
        <f t="shared" si="1812"/>
        <v>7.2164948453608171E-2</v>
      </c>
      <c r="Y3268" s="66">
        <f t="shared" si="1802"/>
        <v>6.5714285714285628E-2</v>
      </c>
      <c r="Z3268" s="61">
        <f t="shared" si="1803"/>
        <v>7.3117397840644971E-2</v>
      </c>
      <c r="AA3268" s="67">
        <f t="shared" si="1804"/>
        <v>14.634</v>
      </c>
      <c r="AB3268" s="68">
        <f t="shared" si="1805"/>
        <v>7.9376854599406549E-2</v>
      </c>
      <c r="AC3268" s="69">
        <f t="shared" si="1806"/>
        <v>8.5608308605341243E-2</v>
      </c>
      <c r="AD3268" s="70">
        <f>_xlfn.PERCENTILE.EXC(AC3268:$AC$5675,0.5)</f>
        <v>7.3180994017487358E-2</v>
      </c>
      <c r="AE3268" s="70">
        <f>_xlfn.PERCENTILE.EXC($AC3268:AC$5675,0.35)</f>
        <v>4.0076297974711864E-2</v>
      </c>
      <c r="AF3268" s="71">
        <f t="shared" si="1795"/>
        <v>5.271367834628355E-2</v>
      </c>
      <c r="AG3268" s="70">
        <f t="shared" si="1796"/>
        <v>-0.18079093388790943</v>
      </c>
      <c r="AH3268" s="70">
        <f t="shared" si="1797"/>
        <v>-0.22707014647722412</v>
      </c>
      <c r="AI3268" s="61" t="str">
        <f t="shared" si="1792"/>
        <v>Short VOL</v>
      </c>
      <c r="AJ3268" s="68" t="str">
        <f t="shared" si="1793"/>
        <v>Short VOL</v>
      </c>
      <c r="AK3268" s="72"/>
      <c r="AL3268" s="73"/>
      <c r="AM3268" s="72"/>
      <c r="AN3268" s="73"/>
      <c r="AO3268" s="74"/>
      <c r="AP3268" s="20"/>
      <c r="AQ3268" s="74"/>
      <c r="AR3268" s="20"/>
      <c r="AS3268" s="74"/>
      <c r="AT3268" s="20"/>
      <c r="AU3268" s="74" t="str">
        <f t="shared" si="1807"/>
        <v>00631L</v>
      </c>
      <c r="AV3268" s="20">
        <f t="shared" si="1813"/>
        <v>1</v>
      </c>
      <c r="AW3268" s="74" t="str">
        <f t="shared" si="1808"/>
        <v>00631L</v>
      </c>
      <c r="AX3268" s="20">
        <f t="shared" si="1809"/>
        <v>1</v>
      </c>
      <c r="AY3268" s="20">
        <f t="shared" si="1814"/>
        <v>1</v>
      </c>
      <c r="AZ3268" s="116">
        <v>41565</v>
      </c>
      <c r="BA3268" s="116"/>
      <c r="BB3268" s="20"/>
      <c r="BC3268" s="20"/>
      <c r="BD3268" s="76"/>
      <c r="BE3268" s="77"/>
      <c r="BF3268" s="77"/>
    </row>
    <row r="3269" spans="1:58" s="23" customFormat="1" ht="15.75" customHeight="1" x14ac:dyDescent="0.4">
      <c r="A3269" s="116">
        <v>41563</v>
      </c>
      <c r="B3269" s="112">
        <v>15.55</v>
      </c>
      <c r="C3269" s="112">
        <v>16.55</v>
      </c>
      <c r="D3269" s="112">
        <v>17.45</v>
      </c>
      <c r="E3269" s="112">
        <v>18.05</v>
      </c>
      <c r="F3269" s="112">
        <v>18.5</v>
      </c>
      <c r="G3269" s="112">
        <v>18.899999999999999</v>
      </c>
      <c r="H3269" s="113">
        <v>19.25</v>
      </c>
      <c r="I3269" s="90">
        <f t="shared" si="1810"/>
        <v>15.59</v>
      </c>
      <c r="J3269" s="90">
        <f t="shared" si="1811"/>
        <v>16.586000000000002</v>
      </c>
      <c r="K3269" s="114">
        <v>24</v>
      </c>
      <c r="L3269" s="115">
        <v>0.04</v>
      </c>
      <c r="M3269" s="90">
        <v>16.18</v>
      </c>
      <c r="N3269" s="90">
        <v>14.71</v>
      </c>
      <c r="O3269" s="90">
        <v>16.260000000000002</v>
      </c>
      <c r="P3269" s="90">
        <v>17.71</v>
      </c>
      <c r="Q3269" s="90">
        <v>19.46</v>
      </c>
      <c r="R3269" s="63">
        <f t="shared" si="1799"/>
        <v>3.0799999999999983</v>
      </c>
      <c r="S3269" s="64">
        <f t="shared" si="1798"/>
        <v>-0.21168274383708463</v>
      </c>
      <c r="T3269" s="65">
        <f t="shared" si="1794"/>
        <v>1.0999320190346702</v>
      </c>
      <c r="U3269" s="65">
        <f t="shared" si="1794"/>
        <v>0.90467404674046736</v>
      </c>
      <c r="V3269" s="65">
        <f t="shared" si="1800"/>
        <v>0.83060417843026535</v>
      </c>
      <c r="W3269" s="65">
        <f t="shared" si="1801"/>
        <v>0.75590955806783144</v>
      </c>
      <c r="X3269" s="61">
        <f t="shared" si="1812"/>
        <v>6.4308681672025719E-2</v>
      </c>
      <c r="Y3269" s="66">
        <f t="shared" si="1802"/>
        <v>6.6481994459833757E-2</v>
      </c>
      <c r="Z3269" s="61">
        <f t="shared" si="1803"/>
        <v>6.3887107119948827E-2</v>
      </c>
      <c r="AA3269" s="67">
        <f t="shared" si="1804"/>
        <v>15.590000000000002</v>
      </c>
      <c r="AB3269" s="68">
        <f t="shared" si="1805"/>
        <v>5.7104010876954436E-2</v>
      </c>
      <c r="AC3269" s="69">
        <f t="shared" si="1806"/>
        <v>5.982324949014281E-2</v>
      </c>
      <c r="AD3269" s="70">
        <f>_xlfn.PERCENTILE.EXC(AC3269:$AC$5675,0.5)</f>
        <v>7.3113207547169851E-2</v>
      </c>
      <c r="AE3269" s="70">
        <f>_xlfn.PERCENTILE.EXC($AC3269:AC$5675,0.35)</f>
        <v>4.0002904510224063E-2</v>
      </c>
      <c r="AF3269" s="71">
        <f t="shared" si="1795"/>
        <v>5.2314384026364361E-2</v>
      </c>
      <c r="AG3269" s="70">
        <f t="shared" si="1796"/>
        <v>-0.18079093388790943</v>
      </c>
      <c r="AH3269" s="70">
        <f t="shared" si="1797"/>
        <v>-0.22707014647722412</v>
      </c>
      <c r="AI3269" s="61" t="str">
        <f t="shared" ref="AI3269:AI3332" si="1815">IF(AC3269&gt;AD3269,"Short VOL","Safety")</f>
        <v>Safety</v>
      </c>
      <c r="AJ3269" s="68" t="str">
        <f t="shared" ref="AJ3269:AJ3332" si="1816">IF(AC3269&gt;AF3269,"Short VOL","Safety")</f>
        <v>Short VOL</v>
      </c>
      <c r="AK3269" s="72"/>
      <c r="AL3269" s="73"/>
      <c r="AM3269" s="72"/>
      <c r="AN3269" s="73"/>
      <c r="AO3269" s="74"/>
      <c r="AP3269" s="20"/>
      <c r="AQ3269" s="74"/>
      <c r="AR3269" s="20"/>
      <c r="AS3269" s="74"/>
      <c r="AT3269" s="20"/>
      <c r="AU3269" s="74" t="str">
        <f t="shared" si="1807"/>
        <v>00631L</v>
      </c>
      <c r="AV3269" s="20">
        <f t="shared" si="1813"/>
        <v>1</v>
      </c>
      <c r="AW3269" s="74" t="str">
        <f t="shared" si="1808"/>
        <v>00631L</v>
      </c>
      <c r="AX3269" s="20">
        <f t="shared" si="1809"/>
        <v>1</v>
      </c>
      <c r="AY3269" s="20">
        <f t="shared" si="1814"/>
        <v>1</v>
      </c>
      <c r="AZ3269" s="116">
        <v>41564</v>
      </c>
      <c r="BA3269" s="116"/>
      <c r="BB3269" s="20"/>
      <c r="BC3269" s="20"/>
      <c r="BD3269" s="76"/>
      <c r="BE3269" s="77"/>
      <c r="BF3269" s="77"/>
    </row>
    <row r="3270" spans="1:58" s="23" customFormat="1" ht="15.75" customHeight="1" x14ac:dyDescent="0.4">
      <c r="A3270" s="116">
        <v>41562</v>
      </c>
      <c r="B3270" s="112">
        <v>18.2</v>
      </c>
      <c r="C3270" s="112">
        <v>17.3</v>
      </c>
      <c r="D3270" s="112">
        <v>17.649999999999999</v>
      </c>
      <c r="E3270" s="112">
        <v>18.3</v>
      </c>
      <c r="F3270" s="112">
        <v>18.649999999999999</v>
      </c>
      <c r="G3270" s="112">
        <v>18.899999999999999</v>
      </c>
      <c r="H3270" s="113">
        <v>19.149999999999999</v>
      </c>
      <c r="I3270" s="90">
        <f t="shared" si="1810"/>
        <v>17.3</v>
      </c>
      <c r="J3270" s="90">
        <f t="shared" si="1811"/>
        <v>17.649999999999999</v>
      </c>
      <c r="K3270" s="114">
        <v>0</v>
      </c>
      <c r="L3270" s="115">
        <v>0.05</v>
      </c>
      <c r="M3270" s="90">
        <v>23.54</v>
      </c>
      <c r="N3270" s="90">
        <v>18.66</v>
      </c>
      <c r="O3270" s="90">
        <v>18.41</v>
      </c>
      <c r="P3270" s="90">
        <v>19.14</v>
      </c>
      <c r="Q3270" s="90">
        <v>20.18</v>
      </c>
      <c r="R3270" s="63">
        <f t="shared" si="1799"/>
        <v>-4.6500000000000057</v>
      </c>
      <c r="S3270" s="64">
        <f t="shared" si="1798"/>
        <v>0.16116988176726818</v>
      </c>
      <c r="T3270" s="65">
        <f t="shared" si="1794"/>
        <v>1.2615219721329045</v>
      </c>
      <c r="U3270" s="65">
        <f t="shared" si="1794"/>
        <v>1.0135795763172188</v>
      </c>
      <c r="V3270" s="65">
        <f t="shared" si="1800"/>
        <v>0.97492163009404387</v>
      </c>
      <c r="W3270" s="65">
        <f t="shared" si="1801"/>
        <v>0.92467789890981167</v>
      </c>
      <c r="X3270" s="61">
        <f t="shared" si="1812"/>
        <v>-4.9450549450549372E-2</v>
      </c>
      <c r="Y3270" s="66">
        <f t="shared" si="1802"/>
        <v>4.6448087431693874E-2</v>
      </c>
      <c r="Z3270" s="61">
        <f t="shared" si="1803"/>
        <v>2.0231213872832245E-2</v>
      </c>
      <c r="AA3270" s="67">
        <f t="shared" si="1804"/>
        <v>17.3</v>
      </c>
      <c r="AB3270" s="68">
        <f t="shared" si="1805"/>
        <v>-2.4651661307609905E-2</v>
      </c>
      <c r="AC3270" s="69">
        <f t="shared" si="1806"/>
        <v>-7.2883172561629128E-2</v>
      </c>
      <c r="AD3270" s="70">
        <f>_xlfn.PERCENTILE.EXC(AC3270:$AC$5675,0.5)</f>
        <v>7.3180994017487358E-2</v>
      </c>
      <c r="AE3270" s="70">
        <f>_xlfn.PERCENTILE.EXC($AC3270:AC$5675,0.35)</f>
        <v>3.9889029699188713E-2</v>
      </c>
      <c r="AF3270" s="71">
        <f t="shared" si="1795"/>
        <v>5.2314384026364361E-2</v>
      </c>
      <c r="AG3270" s="70">
        <f t="shared" si="1796"/>
        <v>-0.18079093388790943</v>
      </c>
      <c r="AH3270" s="70">
        <f t="shared" si="1797"/>
        <v>-0.22707014647722412</v>
      </c>
      <c r="AI3270" s="61" t="str">
        <f t="shared" si="1815"/>
        <v>Safety</v>
      </c>
      <c r="AJ3270" s="68" t="str">
        <f t="shared" si="1816"/>
        <v>Safety</v>
      </c>
      <c r="AK3270" s="72"/>
      <c r="AL3270" s="73"/>
      <c r="AM3270" s="72"/>
      <c r="AN3270" s="73"/>
      <c r="AO3270" s="74"/>
      <c r="AP3270" s="20"/>
      <c r="AQ3270" s="74"/>
      <c r="AR3270" s="20"/>
      <c r="AS3270" s="74"/>
      <c r="AT3270" s="20"/>
      <c r="AU3270" s="74" t="str">
        <f t="shared" si="1807"/>
        <v>00635U</v>
      </c>
      <c r="AV3270" s="20">
        <f t="shared" si="1813"/>
        <v>0</v>
      </c>
      <c r="AW3270" s="74" t="str">
        <f t="shared" si="1808"/>
        <v>00635U</v>
      </c>
      <c r="AX3270" s="20">
        <f t="shared" si="1809"/>
        <v>0</v>
      </c>
      <c r="AY3270" s="20">
        <f t="shared" si="1814"/>
        <v>1</v>
      </c>
      <c r="AZ3270" s="116">
        <v>41563</v>
      </c>
      <c r="BA3270" s="116"/>
      <c r="BB3270" s="20"/>
      <c r="BC3270" s="20"/>
      <c r="BD3270" s="76"/>
      <c r="BE3270" s="77"/>
      <c r="BF3270" s="77"/>
    </row>
    <row r="3271" spans="1:58" s="23" customFormat="1" ht="15.75" customHeight="1" x14ac:dyDescent="0.4">
      <c r="A3271" s="116">
        <v>41561</v>
      </c>
      <c r="B3271" s="112">
        <v>15.9</v>
      </c>
      <c r="C3271" s="112">
        <v>16.649999999999999</v>
      </c>
      <c r="D3271" s="112">
        <v>17.2</v>
      </c>
      <c r="E3271" s="112">
        <v>17.899999999999999</v>
      </c>
      <c r="F3271" s="112">
        <v>18.350000000000001</v>
      </c>
      <c r="G3271" s="112">
        <v>18.649999999999999</v>
      </c>
      <c r="H3271" s="113">
        <v>19</v>
      </c>
      <c r="I3271" s="90">
        <f t="shared" si="1810"/>
        <v>16.612499999999997</v>
      </c>
      <c r="J3271" s="90">
        <f t="shared" si="1811"/>
        <v>17.172499999999999</v>
      </c>
      <c r="K3271" s="114">
        <v>1</v>
      </c>
      <c r="L3271" s="115">
        <v>0.05</v>
      </c>
      <c r="M3271" s="90">
        <v>19.100000000000001</v>
      </c>
      <c r="N3271" s="90">
        <v>16.07</v>
      </c>
      <c r="O3271" s="90">
        <v>16.920000000000002</v>
      </c>
      <c r="P3271" s="90">
        <v>17.899999999999999</v>
      </c>
      <c r="Q3271" s="90">
        <v>19.559999999999999</v>
      </c>
      <c r="R3271" s="63">
        <f t="shared" si="1799"/>
        <v>-0.35000000000000142</v>
      </c>
      <c r="S3271" s="64">
        <f t="shared" si="1798"/>
        <v>2.2264631043256974E-2</v>
      </c>
      <c r="T3271" s="65">
        <f t="shared" si="1794"/>
        <v>1.1885500933416304</v>
      </c>
      <c r="U3271" s="65">
        <f t="shared" si="1794"/>
        <v>0.94976359338061456</v>
      </c>
      <c r="V3271" s="65">
        <f t="shared" si="1800"/>
        <v>0.89776536312849176</v>
      </c>
      <c r="W3271" s="65">
        <f t="shared" si="1801"/>
        <v>0.82157464212678943</v>
      </c>
      <c r="X3271" s="61">
        <f t="shared" si="1812"/>
        <v>4.7169811320754602E-2</v>
      </c>
      <c r="Y3271" s="66">
        <f t="shared" si="1802"/>
        <v>6.1452513966480528E-2</v>
      </c>
      <c r="Z3271" s="61">
        <f t="shared" si="1803"/>
        <v>3.3709556057185994E-2</v>
      </c>
      <c r="AA3271" s="67">
        <f t="shared" si="1804"/>
        <v>16.612499999999997</v>
      </c>
      <c r="AB3271" s="68">
        <f t="shared" si="1805"/>
        <v>-1.0578718108276286E-2</v>
      </c>
      <c r="AC3271" s="69">
        <f t="shared" si="1806"/>
        <v>3.3758556316116795E-2</v>
      </c>
      <c r="AD3271" s="70">
        <f>_xlfn.PERCENTILE.EXC(AC3271:$AC$5675,0.5)</f>
        <v>7.3248780487804865E-2</v>
      </c>
      <c r="AE3271" s="70">
        <f>_xlfn.PERCENTILE.EXC($AC3271:AC$5675,0.35)</f>
        <v>4.0073523926746478E-2</v>
      </c>
      <c r="AF3271" s="71">
        <f t="shared" si="1795"/>
        <v>5.271367834628355E-2</v>
      </c>
      <c r="AG3271" s="70">
        <f t="shared" si="1796"/>
        <v>-0.18079093388790943</v>
      </c>
      <c r="AH3271" s="70">
        <f t="shared" si="1797"/>
        <v>-0.22707014647722412</v>
      </c>
      <c r="AI3271" s="61" t="str">
        <f t="shared" si="1815"/>
        <v>Safety</v>
      </c>
      <c r="AJ3271" s="68" t="str">
        <f t="shared" si="1816"/>
        <v>Safety</v>
      </c>
      <c r="AK3271" s="72"/>
      <c r="AL3271" s="73"/>
      <c r="AM3271" s="72"/>
      <c r="AN3271" s="73"/>
      <c r="AO3271" s="74"/>
      <c r="AP3271" s="20"/>
      <c r="AQ3271" s="74"/>
      <c r="AR3271" s="20"/>
      <c r="AS3271" s="74"/>
      <c r="AT3271" s="20"/>
      <c r="AU3271" s="74" t="str">
        <f t="shared" si="1807"/>
        <v>00635U</v>
      </c>
      <c r="AV3271" s="20">
        <f t="shared" si="1813"/>
        <v>0</v>
      </c>
      <c r="AW3271" s="74" t="str">
        <f t="shared" si="1808"/>
        <v>00635U</v>
      </c>
      <c r="AX3271" s="20">
        <f t="shared" si="1809"/>
        <v>0</v>
      </c>
      <c r="AY3271" s="20">
        <f t="shared" si="1814"/>
        <v>1</v>
      </c>
      <c r="AZ3271" s="116">
        <v>41562</v>
      </c>
      <c r="BA3271" s="116"/>
      <c r="BB3271" s="20"/>
      <c r="BC3271" s="20"/>
      <c r="BD3271" s="76"/>
      <c r="BE3271" s="77"/>
      <c r="BF3271" s="77"/>
    </row>
    <row r="3272" spans="1:58" s="23" customFormat="1" ht="15.75" customHeight="1" x14ac:dyDescent="0.4">
      <c r="A3272" s="116">
        <v>41558</v>
      </c>
      <c r="B3272" s="112">
        <v>15.7</v>
      </c>
      <c r="C3272" s="112">
        <v>16.399999999999999</v>
      </c>
      <c r="D3272" s="112">
        <v>16.95</v>
      </c>
      <c r="E3272" s="112">
        <v>17.7</v>
      </c>
      <c r="F3272" s="112">
        <v>18.25</v>
      </c>
      <c r="G3272" s="112">
        <v>18.649999999999999</v>
      </c>
      <c r="H3272" s="113">
        <v>19</v>
      </c>
      <c r="I3272" s="90">
        <f t="shared" si="1810"/>
        <v>16.329999999999998</v>
      </c>
      <c r="J3272" s="90">
        <f t="shared" si="1811"/>
        <v>16.895</v>
      </c>
      <c r="K3272" s="114">
        <v>2</v>
      </c>
      <c r="L3272" s="115">
        <v>0.05</v>
      </c>
      <c r="M3272" s="90">
        <v>16.8</v>
      </c>
      <c r="N3272" s="90">
        <v>15.72</v>
      </c>
      <c r="O3272" s="90">
        <v>16.57</v>
      </c>
      <c r="P3272" s="90">
        <v>17.8</v>
      </c>
      <c r="Q3272" s="90">
        <v>19.47</v>
      </c>
      <c r="R3272" s="63">
        <f t="shared" si="1799"/>
        <v>1.8500000000000014</v>
      </c>
      <c r="S3272" s="64">
        <f t="shared" si="1798"/>
        <v>-4.6116504854368918E-2</v>
      </c>
      <c r="T3272" s="65">
        <f t="shared" si="1794"/>
        <v>1.0687022900763359</v>
      </c>
      <c r="U3272" s="65">
        <f t="shared" si="1794"/>
        <v>0.94870247435123722</v>
      </c>
      <c r="V3272" s="65">
        <f t="shared" si="1800"/>
        <v>0.88314606741573032</v>
      </c>
      <c r="W3272" s="65">
        <f t="shared" si="1801"/>
        <v>0.80739599383667193</v>
      </c>
      <c r="X3272" s="61">
        <f t="shared" si="1812"/>
        <v>4.4585987261146452E-2</v>
      </c>
      <c r="Y3272" s="66">
        <f t="shared" si="1802"/>
        <v>7.3446327683615864E-2</v>
      </c>
      <c r="Z3272" s="61">
        <f t="shared" si="1803"/>
        <v>3.4598897734231561E-2</v>
      </c>
      <c r="AA3272" s="67">
        <f t="shared" si="1804"/>
        <v>16.329999999999998</v>
      </c>
      <c r="AB3272" s="68">
        <f t="shared" si="1805"/>
        <v>-1.2722646310433427E-3</v>
      </c>
      <c r="AC3272" s="69">
        <f t="shared" si="1806"/>
        <v>3.8804071246819186E-2</v>
      </c>
      <c r="AD3272" s="70">
        <f>_xlfn.PERCENTILE.EXC(AC3272:$AC$5675,0.5)</f>
        <v>7.3302099661791714E-2</v>
      </c>
      <c r="AE3272" s="70">
        <f>_xlfn.PERCENTILE.EXC($AC3272:AC$5675,0.35)</f>
        <v>4.0109586550296512E-2</v>
      </c>
      <c r="AF3272" s="71">
        <f t="shared" si="1795"/>
        <v>5.3019972257620701E-2</v>
      </c>
      <c r="AG3272" s="70">
        <f t="shared" si="1796"/>
        <v>-0.18079093388790943</v>
      </c>
      <c r="AH3272" s="70">
        <f t="shared" si="1797"/>
        <v>-0.22707014647722412</v>
      </c>
      <c r="AI3272" s="61" t="str">
        <f t="shared" si="1815"/>
        <v>Safety</v>
      </c>
      <c r="AJ3272" s="68" t="str">
        <f t="shared" si="1816"/>
        <v>Safety</v>
      </c>
      <c r="AK3272" s="72"/>
      <c r="AL3272" s="73"/>
      <c r="AM3272" s="72"/>
      <c r="AN3272" s="73"/>
      <c r="AO3272" s="74"/>
      <c r="AP3272" s="20"/>
      <c r="AQ3272" s="74"/>
      <c r="AR3272" s="20"/>
      <c r="AS3272" s="74"/>
      <c r="AT3272" s="20"/>
      <c r="AU3272" s="74" t="str">
        <f t="shared" si="1807"/>
        <v>00635U</v>
      </c>
      <c r="AV3272" s="20">
        <f t="shared" si="1813"/>
        <v>0</v>
      </c>
      <c r="AW3272" s="74" t="str">
        <f t="shared" si="1808"/>
        <v>00635U</v>
      </c>
      <c r="AX3272" s="20">
        <f t="shared" si="1809"/>
        <v>0</v>
      </c>
      <c r="AY3272" s="20">
        <f t="shared" si="1814"/>
        <v>1</v>
      </c>
      <c r="AZ3272" s="116">
        <v>41561</v>
      </c>
      <c r="BA3272" s="116"/>
      <c r="BB3272" s="20"/>
      <c r="BC3272" s="20"/>
      <c r="BD3272" s="76"/>
      <c r="BE3272" s="77"/>
      <c r="BF3272" s="77"/>
    </row>
    <row r="3273" spans="1:58" s="23" customFormat="1" ht="15.75" customHeight="1" x14ac:dyDescent="0.4">
      <c r="A3273" s="116">
        <v>41557</v>
      </c>
      <c r="B3273" s="112">
        <v>16.399999999999999</v>
      </c>
      <c r="C3273" s="112">
        <v>16.850000000000001</v>
      </c>
      <c r="D3273" s="112">
        <v>17.45</v>
      </c>
      <c r="E3273" s="112">
        <v>18.2</v>
      </c>
      <c r="F3273" s="112">
        <v>18.8</v>
      </c>
      <c r="G3273" s="112">
        <v>19.149999999999999</v>
      </c>
      <c r="H3273" s="113">
        <v>19.5</v>
      </c>
      <c r="I3273" s="90">
        <f t="shared" si="1810"/>
        <v>16.782500000000002</v>
      </c>
      <c r="J3273" s="90">
        <f t="shared" si="1811"/>
        <v>17.36</v>
      </c>
      <c r="K3273" s="114">
        <v>3</v>
      </c>
      <c r="L3273" s="115">
        <v>0.05</v>
      </c>
      <c r="M3273" s="90">
        <v>17.34</v>
      </c>
      <c r="N3273" s="90">
        <v>16.48</v>
      </c>
      <c r="O3273" s="90">
        <v>17.21</v>
      </c>
      <c r="P3273" s="90">
        <v>18.23</v>
      </c>
      <c r="Q3273" s="90">
        <v>19.89</v>
      </c>
      <c r="R3273" s="63">
        <f t="shared" si="1799"/>
        <v>1.6199999999999974</v>
      </c>
      <c r="S3273" s="64">
        <f t="shared" si="1798"/>
        <v>-0.1591836734693878</v>
      </c>
      <c r="T3273" s="65">
        <f t="shared" ref="T3273:U3336" si="1817">M3273/N3273</f>
        <v>1.0521844660194175</v>
      </c>
      <c r="U3273" s="65">
        <f t="shared" si="1817"/>
        <v>0.95758280069726898</v>
      </c>
      <c r="V3273" s="65">
        <f t="shared" si="1800"/>
        <v>0.90400438837081731</v>
      </c>
      <c r="W3273" s="65">
        <f t="shared" si="1801"/>
        <v>0.82855706385118144</v>
      </c>
      <c r="X3273" s="61">
        <f t="shared" si="1812"/>
        <v>2.7439024390244079E-2</v>
      </c>
      <c r="Y3273" s="66">
        <f t="shared" si="1802"/>
        <v>7.1428571428571466E-2</v>
      </c>
      <c r="Z3273" s="61">
        <f t="shared" si="1803"/>
        <v>3.4410844629822551E-2</v>
      </c>
      <c r="AA3273" s="67">
        <f t="shared" si="1804"/>
        <v>16.782500000000002</v>
      </c>
      <c r="AB3273" s="68">
        <f t="shared" si="1805"/>
        <v>-4.8543689320389473E-3</v>
      </c>
      <c r="AC3273" s="69">
        <f t="shared" si="1806"/>
        <v>1.8355582524271965E-2</v>
      </c>
      <c r="AD3273" s="70">
        <f>_xlfn.PERCENTILE.EXC(AC3273:$AC$5675,0.5)</f>
        <v>7.3355418835778549E-2</v>
      </c>
      <c r="AE3273" s="70">
        <f>_xlfn.PERCENTILE.EXC($AC3273:AC$5675,0.35)</f>
        <v>4.0295787778625365E-2</v>
      </c>
      <c r="AF3273" s="71">
        <f t="shared" si="1795"/>
        <v>5.3224256191916355E-2</v>
      </c>
      <c r="AG3273" s="70">
        <f t="shared" si="1796"/>
        <v>-0.18079093388790943</v>
      </c>
      <c r="AH3273" s="70">
        <f t="shared" si="1797"/>
        <v>-0.22707014647722412</v>
      </c>
      <c r="AI3273" s="61" t="str">
        <f t="shared" si="1815"/>
        <v>Safety</v>
      </c>
      <c r="AJ3273" s="68" t="str">
        <f t="shared" si="1816"/>
        <v>Safety</v>
      </c>
      <c r="AK3273" s="72"/>
      <c r="AL3273" s="73"/>
      <c r="AM3273" s="72"/>
      <c r="AN3273" s="73"/>
      <c r="AO3273" s="74"/>
      <c r="AP3273" s="20"/>
      <c r="AQ3273" s="74"/>
      <c r="AR3273" s="20"/>
      <c r="AS3273" s="74"/>
      <c r="AT3273" s="20"/>
      <c r="AU3273" s="74" t="str">
        <f t="shared" si="1807"/>
        <v>00635U</v>
      </c>
      <c r="AV3273" s="20">
        <f t="shared" si="1813"/>
        <v>0</v>
      </c>
      <c r="AW3273" s="74" t="str">
        <f t="shared" si="1808"/>
        <v>00635U</v>
      </c>
      <c r="AX3273" s="20">
        <f t="shared" si="1809"/>
        <v>0</v>
      </c>
      <c r="AY3273" s="20">
        <f t="shared" si="1814"/>
        <v>1</v>
      </c>
      <c r="AZ3273" s="116">
        <v>41558</v>
      </c>
      <c r="BA3273" s="116"/>
      <c r="BB3273" s="20"/>
      <c r="BC3273" s="20"/>
      <c r="BD3273" s="76"/>
      <c r="BE3273" s="77"/>
      <c r="BF3273" s="77"/>
    </row>
    <row r="3274" spans="1:58" s="23" customFormat="1" ht="15.75" customHeight="1" x14ac:dyDescent="0.4">
      <c r="A3274" s="116">
        <v>41556</v>
      </c>
      <c r="B3274" s="112">
        <v>18.850000000000001</v>
      </c>
      <c r="C3274" s="112">
        <v>18.7</v>
      </c>
      <c r="D3274" s="112">
        <v>18.850000000000001</v>
      </c>
      <c r="E3274" s="112">
        <v>19.399999999999999</v>
      </c>
      <c r="F3274" s="112">
        <v>19.850000000000001</v>
      </c>
      <c r="G3274" s="112">
        <v>20.100000000000001</v>
      </c>
      <c r="H3274" s="113">
        <v>20.399999999999999</v>
      </c>
      <c r="I3274" s="90">
        <f t="shared" si="1810"/>
        <v>18.73</v>
      </c>
      <c r="J3274" s="90">
        <f t="shared" si="1811"/>
        <v>18.82</v>
      </c>
      <c r="K3274" s="114">
        <v>4</v>
      </c>
      <c r="L3274" s="115">
        <v>0.05</v>
      </c>
      <c r="M3274" s="90">
        <v>20.39</v>
      </c>
      <c r="N3274" s="90">
        <v>19.600000000000001</v>
      </c>
      <c r="O3274" s="90">
        <v>19.29</v>
      </c>
      <c r="P3274" s="90">
        <v>19.97</v>
      </c>
      <c r="Q3274" s="90">
        <v>20.96</v>
      </c>
      <c r="R3274" s="63">
        <f t="shared" si="1799"/>
        <v>-0.73000000000000398</v>
      </c>
      <c r="S3274" s="64">
        <f t="shared" si="1798"/>
        <v>-3.6381514257620373E-2</v>
      </c>
      <c r="T3274" s="65">
        <f t="shared" si="1817"/>
        <v>1.0403061224489796</v>
      </c>
      <c r="U3274" s="65">
        <f t="shared" si="1817"/>
        <v>1.0160705028512185</v>
      </c>
      <c r="V3274" s="65">
        <f t="shared" si="1800"/>
        <v>0.98147220831246884</v>
      </c>
      <c r="W3274" s="65">
        <f t="shared" si="1801"/>
        <v>0.93511450381679395</v>
      </c>
      <c r="X3274" s="61">
        <f t="shared" si="1812"/>
        <v>-7.9575596816977255E-3</v>
      </c>
      <c r="Y3274" s="66">
        <f t="shared" si="1802"/>
        <v>5.1546391752577324E-2</v>
      </c>
      <c r="Z3274" s="61">
        <f t="shared" si="1803"/>
        <v>4.8051254671649685E-3</v>
      </c>
      <c r="AA3274" s="67">
        <f t="shared" si="1804"/>
        <v>18.73</v>
      </c>
      <c r="AB3274" s="68">
        <f t="shared" si="1805"/>
        <v>-3.8265306122448974E-2</v>
      </c>
      <c r="AC3274" s="69">
        <f t="shared" si="1806"/>
        <v>-4.4387755102040863E-2</v>
      </c>
      <c r="AD3274" s="70">
        <f>_xlfn.PERCENTILE.EXC(AC3274:$AC$5675,0.5)</f>
        <v>7.3364621643594641E-2</v>
      </c>
      <c r="AE3274" s="70">
        <f>_xlfn.PERCENTILE.EXC($AC3274:AC$5675,0.35)</f>
        <v>4.0561202082941381E-2</v>
      </c>
      <c r="AF3274" s="71">
        <f t="shared" si="1795"/>
        <v>5.3366365528876414E-2</v>
      </c>
      <c r="AG3274" s="70">
        <f t="shared" si="1796"/>
        <v>-0.18079093388790943</v>
      </c>
      <c r="AH3274" s="70">
        <f t="shared" si="1797"/>
        <v>-0.22707014647722412</v>
      </c>
      <c r="AI3274" s="61" t="str">
        <f t="shared" si="1815"/>
        <v>Safety</v>
      </c>
      <c r="AJ3274" s="68" t="str">
        <f t="shared" si="1816"/>
        <v>Safety</v>
      </c>
      <c r="AK3274" s="72"/>
      <c r="AL3274" s="73"/>
      <c r="AM3274" s="72"/>
      <c r="AN3274" s="73"/>
      <c r="AO3274" s="74"/>
      <c r="AP3274" s="20"/>
      <c r="AQ3274" s="74"/>
      <c r="AR3274" s="20"/>
      <c r="AS3274" s="74"/>
      <c r="AT3274" s="20"/>
      <c r="AU3274" s="74" t="str">
        <f t="shared" si="1807"/>
        <v>00635U</v>
      </c>
      <c r="AV3274" s="20">
        <f t="shared" si="1813"/>
        <v>0</v>
      </c>
      <c r="AW3274" s="74" t="str">
        <f t="shared" si="1808"/>
        <v>00635U</v>
      </c>
      <c r="AX3274" s="20">
        <f t="shared" si="1809"/>
        <v>0</v>
      </c>
      <c r="AY3274" s="20">
        <f t="shared" si="1814"/>
        <v>1</v>
      </c>
      <c r="AZ3274" s="116">
        <v>41557</v>
      </c>
      <c r="BA3274" s="116"/>
      <c r="BB3274" s="20"/>
      <c r="BC3274" s="20"/>
      <c r="BD3274" s="76"/>
      <c r="BE3274" s="77"/>
      <c r="BF3274" s="77"/>
    </row>
    <row r="3275" spans="1:58" s="23" customFormat="1" ht="15.75" customHeight="1" x14ac:dyDescent="0.4">
      <c r="A3275" s="116">
        <v>41555</v>
      </c>
      <c r="B3275" s="112">
        <v>19.399999999999999</v>
      </c>
      <c r="C3275" s="112">
        <v>19.100000000000001</v>
      </c>
      <c r="D3275" s="112">
        <v>18.95</v>
      </c>
      <c r="E3275" s="112">
        <v>19.55</v>
      </c>
      <c r="F3275" s="112">
        <v>19.95</v>
      </c>
      <c r="G3275" s="112">
        <v>20.25</v>
      </c>
      <c r="H3275" s="113">
        <v>20.5</v>
      </c>
      <c r="I3275" s="90">
        <f t="shared" si="1810"/>
        <v>19.175000000000001</v>
      </c>
      <c r="J3275" s="90">
        <f t="shared" si="1811"/>
        <v>18.987500000000001</v>
      </c>
      <c r="K3275" s="114">
        <v>5</v>
      </c>
      <c r="L3275" s="115">
        <v>0.05</v>
      </c>
      <c r="M3275" s="90">
        <v>21.87</v>
      </c>
      <c r="N3275" s="90">
        <v>20.34</v>
      </c>
      <c r="O3275" s="90">
        <v>19.84</v>
      </c>
      <c r="P3275" s="90">
        <v>20.149999999999999</v>
      </c>
      <c r="Q3275" s="90">
        <v>21.15</v>
      </c>
      <c r="R3275" s="63">
        <f t="shared" si="1799"/>
        <v>-2.220000000000006</v>
      </c>
      <c r="S3275" s="64">
        <f t="shared" si="1798"/>
        <v>4.7913446676970617E-2</v>
      </c>
      <c r="T3275" s="65">
        <f t="shared" si="1817"/>
        <v>1.0752212389380531</v>
      </c>
      <c r="U3275" s="65">
        <f t="shared" si="1817"/>
        <v>1.0252016129032258</v>
      </c>
      <c r="V3275" s="65">
        <f t="shared" si="1800"/>
        <v>1.0094292803970224</v>
      </c>
      <c r="W3275" s="65">
        <f t="shared" si="1801"/>
        <v>0.96170212765957452</v>
      </c>
      <c r="X3275" s="61">
        <f t="shared" si="1812"/>
        <v>-1.5463917525773051E-2</v>
      </c>
      <c r="Y3275" s="66">
        <f t="shared" si="1802"/>
        <v>4.8593350383631675E-2</v>
      </c>
      <c r="Z3275" s="61">
        <f t="shared" si="1803"/>
        <v>-9.778357235984355E-3</v>
      </c>
      <c r="AA3275" s="67">
        <f t="shared" si="1804"/>
        <v>19.175000000000001</v>
      </c>
      <c r="AB3275" s="68">
        <f t="shared" si="1805"/>
        <v>-4.6214355948869287E-2</v>
      </c>
      <c r="AC3275" s="69">
        <f t="shared" si="1806"/>
        <v>-5.7276302851524047E-2</v>
      </c>
      <c r="AD3275" s="70">
        <f>_xlfn.PERCENTILE.EXC(AC3275:$AC$5675,0.5)</f>
        <v>7.3373824451410746E-2</v>
      </c>
      <c r="AE3275" s="70">
        <f>_xlfn.PERCENTILE.EXC($AC3275:AC$5675,0.35)</f>
        <v>4.065113376326196E-2</v>
      </c>
      <c r="AF3275" s="71">
        <f t="shared" si="1795"/>
        <v>5.3499343203039069E-2</v>
      </c>
      <c r="AG3275" s="70">
        <f t="shared" si="1796"/>
        <v>-0.18079093388790943</v>
      </c>
      <c r="AH3275" s="70">
        <f t="shared" si="1797"/>
        <v>-0.22707014647722412</v>
      </c>
      <c r="AI3275" s="61" t="str">
        <f t="shared" si="1815"/>
        <v>Safety</v>
      </c>
      <c r="AJ3275" s="68" t="str">
        <f t="shared" si="1816"/>
        <v>Safety</v>
      </c>
      <c r="AK3275" s="72"/>
      <c r="AL3275" s="73"/>
      <c r="AM3275" s="72"/>
      <c r="AN3275" s="73"/>
      <c r="AO3275" s="74"/>
      <c r="AP3275" s="20"/>
      <c r="AQ3275" s="74"/>
      <c r="AR3275" s="20"/>
      <c r="AS3275" s="74"/>
      <c r="AT3275" s="20"/>
      <c r="AU3275" s="74" t="str">
        <f t="shared" si="1807"/>
        <v>00635U</v>
      </c>
      <c r="AV3275" s="20">
        <f t="shared" si="1813"/>
        <v>0</v>
      </c>
      <c r="AW3275" s="74" t="str">
        <f t="shared" si="1808"/>
        <v>00635U</v>
      </c>
      <c r="AX3275" s="20">
        <f t="shared" si="1809"/>
        <v>0</v>
      </c>
      <c r="AY3275" s="20">
        <f t="shared" si="1814"/>
        <v>1</v>
      </c>
      <c r="AZ3275" s="116">
        <v>41556</v>
      </c>
      <c r="BA3275" s="116"/>
      <c r="BB3275" s="20"/>
      <c r="BC3275" s="20"/>
      <c r="BD3275" s="76"/>
      <c r="BE3275" s="77"/>
      <c r="BF3275" s="77"/>
    </row>
    <row r="3276" spans="1:58" s="23" customFormat="1" ht="15.75" customHeight="1" x14ac:dyDescent="0.4">
      <c r="A3276" s="116">
        <v>41554</v>
      </c>
      <c r="B3276" s="112">
        <v>18.5</v>
      </c>
      <c r="C3276" s="112">
        <v>18.350000000000001</v>
      </c>
      <c r="D3276" s="112">
        <v>18.3</v>
      </c>
      <c r="E3276" s="112">
        <v>18.850000000000001</v>
      </c>
      <c r="F3276" s="112">
        <v>19.25</v>
      </c>
      <c r="G3276" s="112">
        <v>19.55</v>
      </c>
      <c r="H3276" s="113">
        <v>19.850000000000001</v>
      </c>
      <c r="I3276" s="90">
        <f t="shared" si="1810"/>
        <v>18.395</v>
      </c>
      <c r="J3276" s="90">
        <f t="shared" si="1811"/>
        <v>18.315000000000001</v>
      </c>
      <c r="K3276" s="114">
        <v>6</v>
      </c>
      <c r="L3276" s="115">
        <v>0.05</v>
      </c>
      <c r="M3276" s="90">
        <v>20.18</v>
      </c>
      <c r="N3276" s="90">
        <v>19.41</v>
      </c>
      <c r="O3276" s="90">
        <v>19.07</v>
      </c>
      <c r="P3276" s="90">
        <v>19.670000000000002</v>
      </c>
      <c r="Q3276" s="90">
        <v>20.63</v>
      </c>
      <c r="R3276" s="63">
        <f t="shared" si="1799"/>
        <v>-0.85000000000000142</v>
      </c>
      <c r="S3276" s="64">
        <f t="shared" si="1798"/>
        <v>0.15949820788530478</v>
      </c>
      <c r="T3276" s="65">
        <f t="shared" si="1817"/>
        <v>1.0396702730551262</v>
      </c>
      <c r="U3276" s="65">
        <f t="shared" si="1817"/>
        <v>1.0178290508652335</v>
      </c>
      <c r="V3276" s="65">
        <f t="shared" si="1800"/>
        <v>0.98678190137264865</v>
      </c>
      <c r="W3276" s="65">
        <f t="shared" si="1801"/>
        <v>0.94086282113427055</v>
      </c>
      <c r="X3276" s="61">
        <f t="shared" si="1812"/>
        <v>-8.1081081081080305E-3</v>
      </c>
      <c r="Y3276" s="66">
        <f t="shared" si="1802"/>
        <v>5.305039787798408E-2</v>
      </c>
      <c r="Z3276" s="61">
        <f t="shared" si="1803"/>
        <v>-4.3490078825766942E-3</v>
      </c>
      <c r="AA3276" s="67">
        <f t="shared" si="1804"/>
        <v>18.395000000000003</v>
      </c>
      <c r="AB3276" s="68">
        <f t="shared" si="1805"/>
        <v>-4.6883049974240087E-2</v>
      </c>
      <c r="AC3276" s="69">
        <f t="shared" si="1806"/>
        <v>-5.2292632663575325E-2</v>
      </c>
      <c r="AD3276" s="70">
        <f>_xlfn.PERCENTILE.EXC(AC3276:$AC$5675,0.5)</f>
        <v>7.3400578169306119E-2</v>
      </c>
      <c r="AE3276" s="70">
        <f>_xlfn.PERCENTILE.EXC($AC3276:AC$5675,0.35)</f>
        <v>4.0698240520631361E-2</v>
      </c>
      <c r="AF3276" s="71">
        <f t="shared" si="1795"/>
        <v>5.3721256631202877E-2</v>
      </c>
      <c r="AG3276" s="70">
        <f t="shared" si="1796"/>
        <v>-0.18079093388790943</v>
      </c>
      <c r="AH3276" s="70">
        <f t="shared" si="1797"/>
        <v>-0.22707014647722412</v>
      </c>
      <c r="AI3276" s="61" t="str">
        <f t="shared" si="1815"/>
        <v>Safety</v>
      </c>
      <c r="AJ3276" s="68" t="str">
        <f t="shared" si="1816"/>
        <v>Safety</v>
      </c>
      <c r="AK3276" s="72"/>
      <c r="AL3276" s="73"/>
      <c r="AM3276" s="72"/>
      <c r="AN3276" s="73"/>
      <c r="AO3276" s="74"/>
      <c r="AP3276" s="20"/>
      <c r="AQ3276" s="74"/>
      <c r="AR3276" s="20"/>
      <c r="AS3276" s="74"/>
      <c r="AT3276" s="20"/>
      <c r="AU3276" s="74" t="str">
        <f t="shared" si="1807"/>
        <v>00635U</v>
      </c>
      <c r="AV3276" s="20">
        <f t="shared" si="1813"/>
        <v>0</v>
      </c>
      <c r="AW3276" s="74" t="str">
        <f t="shared" si="1808"/>
        <v>00635U</v>
      </c>
      <c r="AX3276" s="20">
        <f t="shared" si="1809"/>
        <v>0</v>
      </c>
      <c r="AY3276" s="20">
        <f t="shared" si="1814"/>
        <v>1</v>
      </c>
      <c r="AZ3276" s="116">
        <v>41555</v>
      </c>
      <c r="BA3276" s="116"/>
      <c r="BB3276" s="20"/>
      <c r="BC3276" s="20"/>
      <c r="BD3276" s="76"/>
      <c r="BE3276" s="77"/>
      <c r="BF3276" s="77"/>
    </row>
    <row r="3277" spans="1:58" s="23" customFormat="1" ht="15.75" customHeight="1" x14ac:dyDescent="0.4">
      <c r="A3277" s="116">
        <v>41551</v>
      </c>
      <c r="B3277" s="112">
        <v>16.8</v>
      </c>
      <c r="C3277" s="112">
        <v>17</v>
      </c>
      <c r="D3277" s="112">
        <v>17.350000000000001</v>
      </c>
      <c r="E3277" s="112">
        <v>18.100000000000001</v>
      </c>
      <c r="F3277" s="112">
        <v>18.7</v>
      </c>
      <c r="G3277" s="112">
        <v>19.100000000000001</v>
      </c>
      <c r="H3277" s="113">
        <v>19.399999999999999</v>
      </c>
      <c r="I3277" s="90">
        <f t="shared" si="1810"/>
        <v>16.93</v>
      </c>
      <c r="J3277" s="90">
        <f t="shared" si="1811"/>
        <v>17.227499999999999</v>
      </c>
      <c r="K3277" s="114">
        <v>7</v>
      </c>
      <c r="L3277" s="115">
        <v>0.05</v>
      </c>
      <c r="M3277" s="90">
        <v>16.62</v>
      </c>
      <c r="N3277" s="90">
        <v>16.739999999999998</v>
      </c>
      <c r="O3277" s="90">
        <v>17.21</v>
      </c>
      <c r="P3277" s="90">
        <v>18.079999999999998</v>
      </c>
      <c r="Q3277" s="90">
        <v>19.84</v>
      </c>
      <c r="R3277" s="63">
        <f t="shared" si="1799"/>
        <v>1.9299999999999997</v>
      </c>
      <c r="S3277" s="64">
        <f t="shared" si="1798"/>
        <v>-5.2631578947368599E-2</v>
      </c>
      <c r="T3277" s="65">
        <f t="shared" si="1817"/>
        <v>0.99283154121863815</v>
      </c>
      <c r="U3277" s="65">
        <f t="shared" si="1817"/>
        <v>0.97269029633933746</v>
      </c>
      <c r="V3277" s="65">
        <f t="shared" si="1800"/>
        <v>0.92588495575221241</v>
      </c>
      <c r="W3277" s="65">
        <f t="shared" si="1801"/>
        <v>0.84374999999999989</v>
      </c>
      <c r="X3277" s="61">
        <f t="shared" si="1812"/>
        <v>1.1904761904761862E-2</v>
      </c>
      <c r="Y3277" s="66">
        <f t="shared" si="1802"/>
        <v>7.1823204419889333E-2</v>
      </c>
      <c r="Z3277" s="61">
        <f t="shared" si="1803"/>
        <v>1.7572356763142317E-2</v>
      </c>
      <c r="AA3277" s="67">
        <f t="shared" si="1804"/>
        <v>16.93</v>
      </c>
      <c r="AB3277" s="68">
        <f t="shared" si="1805"/>
        <v>3.5842293906811398E-3</v>
      </c>
      <c r="AC3277" s="69">
        <f t="shared" si="1806"/>
        <v>1.1350059737156588E-2</v>
      </c>
      <c r="AD3277" s="70">
        <f>_xlfn.PERCENTILE.EXC(AC3277:$AC$5675,0.5)</f>
        <v>7.3427331887201491E-2</v>
      </c>
      <c r="AE3277" s="70">
        <f>_xlfn.PERCENTILE.EXC($AC3277:AC$5675,0.35)</f>
        <v>4.0708640201185455E-2</v>
      </c>
      <c r="AF3277" s="71">
        <f t="shared" si="1795"/>
        <v>5.3893960357936303E-2</v>
      </c>
      <c r="AG3277" s="70">
        <f t="shared" si="1796"/>
        <v>-0.18079093388790943</v>
      </c>
      <c r="AH3277" s="70">
        <f t="shared" si="1797"/>
        <v>-0.22707014647722412</v>
      </c>
      <c r="AI3277" s="61" t="str">
        <f t="shared" si="1815"/>
        <v>Safety</v>
      </c>
      <c r="AJ3277" s="68" t="str">
        <f t="shared" si="1816"/>
        <v>Safety</v>
      </c>
      <c r="AK3277" s="72"/>
      <c r="AL3277" s="73"/>
      <c r="AM3277" s="72"/>
      <c r="AN3277" s="73"/>
      <c r="AO3277" s="74"/>
      <c r="AP3277" s="20"/>
      <c r="AQ3277" s="74"/>
      <c r="AR3277" s="20"/>
      <c r="AS3277" s="74"/>
      <c r="AT3277" s="20"/>
      <c r="AU3277" s="74" t="str">
        <f t="shared" si="1807"/>
        <v>00635U</v>
      </c>
      <c r="AV3277" s="20">
        <f t="shared" si="1813"/>
        <v>0</v>
      </c>
      <c r="AW3277" s="74" t="str">
        <f t="shared" si="1808"/>
        <v>00635U</v>
      </c>
      <c r="AX3277" s="20">
        <f t="shared" si="1809"/>
        <v>0</v>
      </c>
      <c r="AY3277" s="20">
        <f t="shared" si="1814"/>
        <v>1</v>
      </c>
      <c r="AZ3277" s="116">
        <v>41554</v>
      </c>
      <c r="BA3277" s="116"/>
      <c r="BB3277" s="20"/>
      <c r="BC3277" s="20"/>
      <c r="BD3277" s="76"/>
      <c r="BE3277" s="77"/>
      <c r="BF3277" s="77"/>
    </row>
    <row r="3278" spans="1:58" s="23" customFormat="1" ht="15.75" customHeight="1" x14ac:dyDescent="0.4">
      <c r="A3278" s="116">
        <v>41550</v>
      </c>
      <c r="B3278" s="112">
        <v>17.25</v>
      </c>
      <c r="C3278" s="112">
        <v>17.45</v>
      </c>
      <c r="D3278" s="112">
        <v>17.75</v>
      </c>
      <c r="E3278" s="112">
        <v>18.350000000000001</v>
      </c>
      <c r="F3278" s="112">
        <v>18.850000000000001</v>
      </c>
      <c r="G3278" s="112">
        <v>19.25</v>
      </c>
      <c r="H3278" s="113">
        <v>19.55</v>
      </c>
      <c r="I3278" s="90">
        <f t="shared" si="1810"/>
        <v>17.37</v>
      </c>
      <c r="J3278" s="90">
        <f t="shared" si="1811"/>
        <v>17.63</v>
      </c>
      <c r="K3278" s="114">
        <v>8</v>
      </c>
      <c r="L3278" s="115">
        <v>0.05</v>
      </c>
      <c r="M3278" s="90">
        <v>17.579999999999998</v>
      </c>
      <c r="N3278" s="90">
        <v>17.670000000000002</v>
      </c>
      <c r="O3278" s="90">
        <v>17.7</v>
      </c>
      <c r="P3278" s="90">
        <v>18.45</v>
      </c>
      <c r="Q3278" s="90">
        <v>20.05</v>
      </c>
      <c r="R3278" s="63">
        <f t="shared" si="1799"/>
        <v>0.89999999999999858</v>
      </c>
      <c r="S3278" s="64">
        <f t="shared" si="1798"/>
        <v>6.445783132530121E-2</v>
      </c>
      <c r="T3278" s="65">
        <f t="shared" si="1817"/>
        <v>0.99490662139218999</v>
      </c>
      <c r="U3278" s="65">
        <f t="shared" si="1817"/>
        <v>0.99830508474576285</v>
      </c>
      <c r="V3278" s="65">
        <f t="shared" si="1800"/>
        <v>0.95772357723577251</v>
      </c>
      <c r="W3278" s="65">
        <f t="shared" si="1801"/>
        <v>0.88129675810473818</v>
      </c>
      <c r="X3278" s="61">
        <f t="shared" si="1812"/>
        <v>1.1594202898550683E-2</v>
      </c>
      <c r="Y3278" s="66">
        <f t="shared" si="1802"/>
        <v>6.5395095367847364E-2</v>
      </c>
      <c r="Z3278" s="61">
        <f t="shared" si="1803"/>
        <v>1.4968336211859412E-2</v>
      </c>
      <c r="AA3278" s="67">
        <f t="shared" si="1804"/>
        <v>17.369999999999997</v>
      </c>
      <c r="AB3278" s="68">
        <f t="shared" si="1805"/>
        <v>-2.3769100169779383E-2</v>
      </c>
      <c r="AC3278" s="69">
        <f t="shared" si="1806"/>
        <v>-1.6977928692699731E-2</v>
      </c>
      <c r="AD3278" s="70">
        <f>_xlfn.PERCENTILE.EXC(AC3278:$AC$5675,0.5)</f>
        <v>7.3535220024038131E-2</v>
      </c>
      <c r="AE3278" s="70">
        <f>_xlfn.PERCENTILE.EXC($AC3278:AC$5675,0.35)</f>
        <v>4.0717570812624677E-2</v>
      </c>
      <c r="AF3278" s="71">
        <f t="shared" ref="AF3278:AF3341" si="1818">_xlfn.PERCENTILE.EXC($AC3278:$AC4278,0.28)</f>
        <v>5.4102571119975566E-2</v>
      </c>
      <c r="AG3278" s="70">
        <f t="shared" ref="AG3278:AG3341" si="1819">_xlfn.PERCENTILE.EXC($AC3278:$AC4278,0.01)</f>
        <v>-0.18079093388790943</v>
      </c>
      <c r="AH3278" s="70">
        <f t="shared" ref="AH3278:AH3341" si="1820">_xlfn.PERCENTILE.EXC($AC3278:$AC4278,0.005)</f>
        <v>-0.22707014647722412</v>
      </c>
      <c r="AI3278" s="61" t="str">
        <f t="shared" si="1815"/>
        <v>Safety</v>
      </c>
      <c r="AJ3278" s="68" t="str">
        <f t="shared" si="1816"/>
        <v>Safety</v>
      </c>
      <c r="AK3278" s="72"/>
      <c r="AL3278" s="73"/>
      <c r="AM3278" s="72"/>
      <c r="AN3278" s="73"/>
      <c r="AO3278" s="74"/>
      <c r="AP3278" s="20"/>
      <c r="AQ3278" s="74"/>
      <c r="AR3278" s="20"/>
      <c r="AS3278" s="74"/>
      <c r="AT3278" s="20"/>
      <c r="AU3278" s="74" t="str">
        <f t="shared" si="1807"/>
        <v>00635U</v>
      </c>
      <c r="AV3278" s="20">
        <f t="shared" si="1813"/>
        <v>0</v>
      </c>
      <c r="AW3278" s="74" t="str">
        <f t="shared" si="1808"/>
        <v>00635U</v>
      </c>
      <c r="AX3278" s="20">
        <f t="shared" si="1809"/>
        <v>0</v>
      </c>
      <c r="AY3278" s="20">
        <f t="shared" si="1814"/>
        <v>1</v>
      </c>
      <c r="AZ3278" s="116">
        <v>41551</v>
      </c>
      <c r="BA3278" s="116"/>
      <c r="BB3278" s="20"/>
      <c r="BC3278" s="20"/>
      <c r="BD3278" s="76"/>
      <c r="BE3278" s="77"/>
      <c r="BF3278" s="77"/>
    </row>
    <row r="3279" spans="1:58" s="23" customFormat="1" ht="15.75" customHeight="1" x14ac:dyDescent="0.4">
      <c r="A3279" s="116">
        <v>41549</v>
      </c>
      <c r="B3279" s="112">
        <v>16.350000000000001</v>
      </c>
      <c r="C3279" s="112">
        <v>16.899999999999999</v>
      </c>
      <c r="D3279" s="112">
        <v>17.25</v>
      </c>
      <c r="E3279" s="112">
        <v>18</v>
      </c>
      <c r="F3279" s="112">
        <v>18.600000000000001</v>
      </c>
      <c r="G3279" s="112">
        <v>19.05</v>
      </c>
      <c r="H3279" s="113">
        <v>19.350000000000001</v>
      </c>
      <c r="I3279" s="90">
        <f t="shared" si="1810"/>
        <v>16.6525</v>
      </c>
      <c r="J3279" s="90">
        <f t="shared" si="1811"/>
        <v>17.092500000000001</v>
      </c>
      <c r="K3279" s="114">
        <v>9</v>
      </c>
      <c r="L3279" s="115">
        <v>0.05</v>
      </c>
      <c r="M3279" s="90">
        <v>15.81</v>
      </c>
      <c r="N3279" s="90">
        <v>16.600000000000001</v>
      </c>
      <c r="O3279" s="90">
        <v>16.809999999999999</v>
      </c>
      <c r="P3279" s="90">
        <v>17.79</v>
      </c>
      <c r="Q3279" s="90">
        <v>19.559999999999999</v>
      </c>
      <c r="R3279" s="63">
        <f t="shared" si="1799"/>
        <v>2.1899999999999906</v>
      </c>
      <c r="S3279" s="64">
        <f t="shared" si="1798"/>
        <v>6.8211068211068357E-2</v>
      </c>
      <c r="T3279" s="65">
        <f t="shared" si="1817"/>
        <v>0.95240963855421679</v>
      </c>
      <c r="U3279" s="65">
        <f t="shared" si="1817"/>
        <v>0.98750743604997038</v>
      </c>
      <c r="V3279" s="65">
        <f t="shared" si="1800"/>
        <v>0.93310848791455892</v>
      </c>
      <c r="W3279" s="65">
        <f t="shared" si="1801"/>
        <v>0.84867075664621694</v>
      </c>
      <c r="X3279" s="61">
        <f t="shared" si="1812"/>
        <v>3.3639143730886674E-2</v>
      </c>
      <c r="Y3279" s="66">
        <f t="shared" si="1802"/>
        <v>7.500000000000008E-2</v>
      </c>
      <c r="Z3279" s="61">
        <f t="shared" si="1803"/>
        <v>2.6422459090226769E-2</v>
      </c>
      <c r="AA3279" s="67">
        <f t="shared" si="1804"/>
        <v>16.6525</v>
      </c>
      <c r="AB3279" s="68">
        <f t="shared" si="1805"/>
        <v>-1.506024096385542E-2</v>
      </c>
      <c r="AC3279" s="69">
        <f t="shared" si="1806"/>
        <v>3.162650602409544E-3</v>
      </c>
      <c r="AD3279" s="70">
        <f>_xlfn.PERCENTILE.EXC(AC3279:$AC$5675,0.5)</f>
        <v>7.3643108160874771E-2</v>
      </c>
      <c r="AE3279" s="70">
        <f>_xlfn.PERCENTILE.EXC($AC3279:AC$5675,0.35)</f>
        <v>4.0724375039843011E-2</v>
      </c>
      <c r="AF3279" s="71">
        <f t="shared" si="1818"/>
        <v>5.4408688936690972E-2</v>
      </c>
      <c r="AG3279" s="70">
        <f t="shared" si="1819"/>
        <v>-0.18079093388790943</v>
      </c>
      <c r="AH3279" s="70">
        <f t="shared" si="1820"/>
        <v>-0.22707014647722412</v>
      </c>
      <c r="AI3279" s="61" t="str">
        <f t="shared" si="1815"/>
        <v>Safety</v>
      </c>
      <c r="AJ3279" s="68" t="str">
        <f t="shared" si="1816"/>
        <v>Safety</v>
      </c>
      <c r="AK3279" s="72"/>
      <c r="AL3279" s="73"/>
      <c r="AM3279" s="72"/>
      <c r="AN3279" s="73"/>
      <c r="AO3279" s="74"/>
      <c r="AP3279" s="20"/>
      <c r="AQ3279" s="74"/>
      <c r="AR3279" s="20"/>
      <c r="AS3279" s="74"/>
      <c r="AT3279" s="20"/>
      <c r="AU3279" s="74" t="str">
        <f t="shared" si="1807"/>
        <v>00635U</v>
      </c>
      <c r="AV3279" s="20">
        <f t="shared" si="1813"/>
        <v>0</v>
      </c>
      <c r="AW3279" s="74" t="str">
        <f t="shared" si="1808"/>
        <v>00635U</v>
      </c>
      <c r="AX3279" s="20">
        <f t="shared" si="1809"/>
        <v>0</v>
      </c>
      <c r="AY3279" s="20">
        <f t="shared" si="1814"/>
        <v>1</v>
      </c>
      <c r="AZ3279" s="116">
        <v>41550</v>
      </c>
      <c r="BA3279" s="116"/>
      <c r="BB3279" s="20"/>
      <c r="BC3279" s="20"/>
      <c r="BD3279" s="76"/>
      <c r="BE3279" s="77"/>
      <c r="BF3279" s="77"/>
    </row>
    <row r="3280" spans="1:58" s="23" customFormat="1" ht="15.75" customHeight="1" x14ac:dyDescent="0.4">
      <c r="A3280" s="116">
        <v>41548</v>
      </c>
      <c r="B3280" s="112">
        <v>15.45</v>
      </c>
      <c r="C3280" s="112">
        <v>16.25</v>
      </c>
      <c r="D3280" s="112">
        <v>16.899999999999999</v>
      </c>
      <c r="E3280" s="112">
        <v>17.649999999999999</v>
      </c>
      <c r="F3280" s="112">
        <v>18.350000000000001</v>
      </c>
      <c r="G3280" s="112">
        <v>18.8</v>
      </c>
      <c r="H3280" s="113">
        <v>19.2</v>
      </c>
      <c r="I3280" s="90">
        <f t="shared" si="1810"/>
        <v>15.85</v>
      </c>
      <c r="J3280" s="90">
        <f t="shared" si="1811"/>
        <v>16.574999999999999</v>
      </c>
      <c r="K3280" s="114">
        <v>10</v>
      </c>
      <c r="L3280" s="115">
        <v>0.05</v>
      </c>
      <c r="M3280" s="90">
        <v>14.67</v>
      </c>
      <c r="N3280" s="90">
        <v>15.54</v>
      </c>
      <c r="O3280" s="90">
        <v>16.13</v>
      </c>
      <c r="P3280" s="90">
        <v>17.37</v>
      </c>
      <c r="Q3280" s="90">
        <v>19.329999999999998</v>
      </c>
      <c r="R3280" s="63">
        <f t="shared" si="1799"/>
        <v>3.2899999999999991</v>
      </c>
      <c r="S3280" s="64">
        <f t="shared" si="1798"/>
        <v>-6.3855421686747113E-2</v>
      </c>
      <c r="T3280" s="65">
        <f t="shared" si="1817"/>
        <v>0.94401544401544402</v>
      </c>
      <c r="U3280" s="65">
        <f t="shared" si="1817"/>
        <v>0.96342219466831991</v>
      </c>
      <c r="V3280" s="65">
        <f t="shared" si="1800"/>
        <v>0.89464594127806552</v>
      </c>
      <c r="W3280" s="65">
        <f t="shared" si="1801"/>
        <v>0.8039317123642008</v>
      </c>
      <c r="X3280" s="61">
        <f t="shared" si="1812"/>
        <v>5.1779935275080957E-2</v>
      </c>
      <c r="Y3280" s="66">
        <f t="shared" si="1802"/>
        <v>8.7818696883852743E-2</v>
      </c>
      <c r="Z3280" s="61">
        <f t="shared" si="1803"/>
        <v>4.5741324921135626E-2</v>
      </c>
      <c r="AA3280" s="67">
        <f t="shared" si="1804"/>
        <v>15.85</v>
      </c>
      <c r="AB3280" s="68">
        <f t="shared" si="1805"/>
        <v>-5.7915057915057825E-3</v>
      </c>
      <c r="AC3280" s="69">
        <f t="shared" si="1806"/>
        <v>1.9948519948519983E-2</v>
      </c>
      <c r="AD3280" s="70">
        <f>_xlfn.PERCENTILE.EXC(AC3280:$AC$5675,0.5)</f>
        <v>7.3682135825673067E-2</v>
      </c>
      <c r="AE3280" s="70">
        <f>_xlfn.PERCENTILE.EXC($AC3280:AC$5675,0.35)</f>
        <v>4.072869848547031E-2</v>
      </c>
      <c r="AF3280" s="71">
        <f t="shared" si="1818"/>
        <v>5.4597717912095049E-2</v>
      </c>
      <c r="AG3280" s="70">
        <f t="shared" si="1819"/>
        <v>-0.18079093388790943</v>
      </c>
      <c r="AH3280" s="70">
        <f t="shared" si="1820"/>
        <v>-0.22707014647722412</v>
      </c>
      <c r="AI3280" s="61" t="str">
        <f t="shared" si="1815"/>
        <v>Safety</v>
      </c>
      <c r="AJ3280" s="68" t="str">
        <f t="shared" si="1816"/>
        <v>Safety</v>
      </c>
      <c r="AK3280" s="72"/>
      <c r="AL3280" s="73"/>
      <c r="AM3280" s="72"/>
      <c r="AN3280" s="73"/>
      <c r="AO3280" s="74"/>
      <c r="AP3280" s="20"/>
      <c r="AQ3280" s="74"/>
      <c r="AR3280" s="20"/>
      <c r="AS3280" s="74"/>
      <c r="AT3280" s="20"/>
      <c r="AU3280" s="74" t="str">
        <f t="shared" si="1807"/>
        <v>00635U</v>
      </c>
      <c r="AV3280" s="20">
        <f t="shared" si="1813"/>
        <v>0</v>
      </c>
      <c r="AW3280" s="74" t="str">
        <f t="shared" si="1808"/>
        <v>00635U</v>
      </c>
      <c r="AX3280" s="20">
        <f t="shared" si="1809"/>
        <v>0</v>
      </c>
      <c r="AY3280" s="20">
        <f t="shared" si="1814"/>
        <v>1</v>
      </c>
      <c r="AZ3280" s="116">
        <v>41549</v>
      </c>
      <c r="BA3280" s="116"/>
      <c r="BB3280" s="20"/>
      <c r="BC3280" s="20"/>
      <c r="BD3280" s="76"/>
      <c r="BE3280" s="77"/>
      <c r="BF3280" s="77"/>
    </row>
    <row r="3281" spans="1:58" s="23" customFormat="1" ht="15.75" customHeight="1" x14ac:dyDescent="0.4">
      <c r="A3281" s="116">
        <v>41547</v>
      </c>
      <c r="B3281" s="112">
        <v>16.2</v>
      </c>
      <c r="C3281" s="112">
        <v>16.899999999999999</v>
      </c>
      <c r="D3281" s="112">
        <v>17.350000000000001</v>
      </c>
      <c r="E3281" s="112">
        <v>18.05</v>
      </c>
      <c r="F3281" s="112">
        <v>18.649999999999999</v>
      </c>
      <c r="G3281" s="112">
        <v>19.100000000000001</v>
      </c>
      <c r="H3281" s="113">
        <v>19.399999999999999</v>
      </c>
      <c r="I3281" s="90">
        <f t="shared" si="1810"/>
        <v>16.515000000000001</v>
      </c>
      <c r="J3281" s="90">
        <f t="shared" si="1811"/>
        <v>17.102499999999999</v>
      </c>
      <c r="K3281" s="114">
        <v>11</v>
      </c>
      <c r="L3281" s="115">
        <v>0.05</v>
      </c>
      <c r="M3281" s="90">
        <v>17.73</v>
      </c>
      <c r="N3281" s="90">
        <v>16.600000000000001</v>
      </c>
      <c r="O3281" s="90">
        <v>16.8</v>
      </c>
      <c r="P3281" s="90">
        <v>18.09</v>
      </c>
      <c r="Q3281" s="90">
        <v>19.579999999999998</v>
      </c>
      <c r="R3281" s="63">
        <f t="shared" si="1799"/>
        <v>0.56000000000000227</v>
      </c>
      <c r="S3281" s="64">
        <f t="shared" si="1798"/>
        <v>7.3738680465718021E-2</v>
      </c>
      <c r="T3281" s="65">
        <f t="shared" si="1817"/>
        <v>1.0680722891566263</v>
      </c>
      <c r="U3281" s="65">
        <f t="shared" si="1817"/>
        <v>0.98809523809523814</v>
      </c>
      <c r="V3281" s="65">
        <f t="shared" si="1800"/>
        <v>0.91763405196241021</v>
      </c>
      <c r="W3281" s="65">
        <f t="shared" si="1801"/>
        <v>0.84780388151174679</v>
      </c>
      <c r="X3281" s="61">
        <f t="shared" si="1812"/>
        <v>4.3209876543209833E-2</v>
      </c>
      <c r="Y3281" s="66">
        <f t="shared" si="1802"/>
        <v>7.4792243767312902E-2</v>
      </c>
      <c r="Z3281" s="61">
        <f t="shared" si="1803"/>
        <v>3.5573720859824312E-2</v>
      </c>
      <c r="AA3281" s="67">
        <f t="shared" si="1804"/>
        <v>16.515000000000001</v>
      </c>
      <c r="AB3281" s="68">
        <f t="shared" si="1805"/>
        <v>-2.4096385542168801E-2</v>
      </c>
      <c r="AC3281" s="69">
        <f t="shared" si="1806"/>
        <v>-5.1204819277108947E-3</v>
      </c>
      <c r="AD3281" s="70">
        <f>_xlfn.PERCENTILE.EXC(AC3281:$AC$5675,0.5)</f>
        <v>7.372116349047135E-2</v>
      </c>
      <c r="AE3281" s="70">
        <f>_xlfn.PERCENTILE.EXC($AC3281:AC$5675,0.35)</f>
        <v>4.0752044077960591E-2</v>
      </c>
      <c r="AF3281" s="71">
        <f t="shared" si="1818"/>
        <v>5.4661907590122627E-2</v>
      </c>
      <c r="AG3281" s="70">
        <f t="shared" si="1819"/>
        <v>-0.18079093388790943</v>
      </c>
      <c r="AH3281" s="70">
        <f t="shared" si="1820"/>
        <v>-0.22707014647722412</v>
      </c>
      <c r="AI3281" s="61" t="str">
        <f t="shared" si="1815"/>
        <v>Safety</v>
      </c>
      <c r="AJ3281" s="68" t="str">
        <f t="shared" si="1816"/>
        <v>Safety</v>
      </c>
      <c r="AK3281" s="72"/>
      <c r="AL3281" s="73"/>
      <c r="AM3281" s="72"/>
      <c r="AN3281" s="73"/>
      <c r="AO3281" s="74"/>
      <c r="AP3281" s="20"/>
      <c r="AQ3281" s="74"/>
      <c r="AR3281" s="20"/>
      <c r="AS3281" s="74"/>
      <c r="AT3281" s="20"/>
      <c r="AU3281" s="74" t="str">
        <f t="shared" si="1807"/>
        <v>00635U</v>
      </c>
      <c r="AV3281" s="20">
        <f t="shared" si="1813"/>
        <v>0</v>
      </c>
      <c r="AW3281" s="74" t="str">
        <f t="shared" si="1808"/>
        <v>00635U</v>
      </c>
      <c r="AX3281" s="20">
        <f t="shared" si="1809"/>
        <v>0</v>
      </c>
      <c r="AY3281" s="20">
        <f t="shared" si="1814"/>
        <v>1</v>
      </c>
      <c r="AZ3281" s="116">
        <v>41548</v>
      </c>
      <c r="BA3281" s="116"/>
      <c r="BB3281" s="20"/>
      <c r="BC3281" s="20"/>
      <c r="BD3281" s="76"/>
      <c r="BE3281" s="77"/>
      <c r="BF3281" s="77"/>
    </row>
    <row r="3282" spans="1:58" s="23" customFormat="1" ht="15.75" customHeight="1" x14ac:dyDescent="0.4">
      <c r="A3282" s="116">
        <v>41544</v>
      </c>
      <c r="B3282" s="112">
        <v>15.5</v>
      </c>
      <c r="C3282" s="112">
        <v>16.350000000000001</v>
      </c>
      <c r="D3282" s="112">
        <v>16.899999999999999</v>
      </c>
      <c r="E3282" s="112">
        <v>17.7</v>
      </c>
      <c r="F3282" s="112">
        <v>18.350000000000001</v>
      </c>
      <c r="G3282" s="112">
        <v>18.8</v>
      </c>
      <c r="H3282" s="113">
        <v>19.100000000000001</v>
      </c>
      <c r="I3282" s="90">
        <f t="shared" si="1810"/>
        <v>15.84</v>
      </c>
      <c r="J3282" s="90">
        <f t="shared" si="1811"/>
        <v>16.57</v>
      </c>
      <c r="K3282" s="114">
        <v>12</v>
      </c>
      <c r="L3282" s="115">
        <v>0.05</v>
      </c>
      <c r="M3282" s="90">
        <v>16.22</v>
      </c>
      <c r="N3282" s="90">
        <v>15.46</v>
      </c>
      <c r="O3282" s="90">
        <v>16.04</v>
      </c>
      <c r="P3282" s="90">
        <v>17.3</v>
      </c>
      <c r="Q3282" s="90">
        <v>19.32</v>
      </c>
      <c r="R3282" s="63">
        <f t="shared" si="1799"/>
        <v>1.6600000000000037</v>
      </c>
      <c r="S3282" s="64">
        <f t="shared" ref="S3282:S3345" si="1821">(N3282-N3283)/N3283</f>
        <v>9.9573257467994336E-2</v>
      </c>
      <c r="T3282" s="65">
        <f t="shared" si="1817"/>
        <v>1.0491591203104784</v>
      </c>
      <c r="U3282" s="65">
        <f t="shared" si="1817"/>
        <v>0.96384039900249385</v>
      </c>
      <c r="V3282" s="65">
        <f t="shared" si="1800"/>
        <v>0.89364161849710988</v>
      </c>
      <c r="W3282" s="65">
        <f t="shared" si="1801"/>
        <v>0.80020703933747417</v>
      </c>
      <c r="X3282" s="61">
        <f t="shared" si="1812"/>
        <v>5.4838709677419446E-2</v>
      </c>
      <c r="Y3282" s="66">
        <f t="shared" si="1802"/>
        <v>7.9096045197740231E-2</v>
      </c>
      <c r="Z3282" s="61">
        <f t="shared" si="1803"/>
        <v>4.6085858585858612E-2</v>
      </c>
      <c r="AA3282" s="67">
        <f t="shared" si="1804"/>
        <v>15.84</v>
      </c>
      <c r="AB3282" s="68">
        <f t="shared" si="1805"/>
        <v>2.5873221216040844E-3</v>
      </c>
      <c r="AC3282" s="69">
        <f t="shared" si="1806"/>
        <v>2.4579560155239263E-2</v>
      </c>
      <c r="AD3282" s="70">
        <f>_xlfn.PERCENTILE.EXC(AC3282:$AC$5675,0.5)</f>
        <v>7.3731719400247947E-2</v>
      </c>
      <c r="AE3282" s="70">
        <f>_xlfn.PERCENTILE.EXC($AC3282:AC$5675,0.35)</f>
        <v>4.0795083664010461E-2</v>
      </c>
      <c r="AF3282" s="71">
        <f t="shared" si="1818"/>
        <v>5.5134567551373345E-2</v>
      </c>
      <c r="AG3282" s="70">
        <f t="shared" si="1819"/>
        <v>-0.18079093388790943</v>
      </c>
      <c r="AH3282" s="70">
        <f t="shared" si="1820"/>
        <v>-0.22707014647722412</v>
      </c>
      <c r="AI3282" s="61" t="str">
        <f t="shared" si="1815"/>
        <v>Safety</v>
      </c>
      <c r="AJ3282" s="68" t="str">
        <f t="shared" si="1816"/>
        <v>Safety</v>
      </c>
      <c r="AK3282" s="72"/>
      <c r="AL3282" s="73"/>
      <c r="AM3282" s="72"/>
      <c r="AN3282" s="73"/>
      <c r="AO3282" s="74"/>
      <c r="AP3282" s="20"/>
      <c r="AQ3282" s="74"/>
      <c r="AR3282" s="20"/>
      <c r="AS3282" s="74"/>
      <c r="AT3282" s="20"/>
      <c r="AU3282" s="74" t="str">
        <f t="shared" si="1807"/>
        <v>00635U</v>
      </c>
      <c r="AV3282" s="20">
        <f t="shared" si="1813"/>
        <v>0</v>
      </c>
      <c r="AW3282" s="74" t="str">
        <f t="shared" si="1808"/>
        <v>00635U</v>
      </c>
      <c r="AX3282" s="20">
        <f t="shared" si="1809"/>
        <v>0</v>
      </c>
      <c r="AY3282" s="20">
        <f t="shared" si="1814"/>
        <v>1</v>
      </c>
      <c r="AZ3282" s="116">
        <v>41547</v>
      </c>
      <c r="BA3282" s="116"/>
      <c r="BB3282" s="20"/>
      <c r="BC3282" s="20"/>
      <c r="BD3282" s="76"/>
      <c r="BE3282" s="77"/>
      <c r="BF3282" s="77"/>
    </row>
    <row r="3283" spans="1:58" s="23" customFormat="1" ht="15.75" customHeight="1" x14ac:dyDescent="0.4">
      <c r="A3283" s="116">
        <v>41543</v>
      </c>
      <c r="B3283" s="112">
        <v>14.8</v>
      </c>
      <c r="C3283" s="112">
        <v>15.95</v>
      </c>
      <c r="D3283" s="112">
        <v>16.55</v>
      </c>
      <c r="E3283" s="112">
        <v>17.45</v>
      </c>
      <c r="F3283" s="112">
        <v>18.100000000000001</v>
      </c>
      <c r="G3283" s="112">
        <v>18.649999999999999</v>
      </c>
      <c r="H3283" s="113">
        <v>19</v>
      </c>
      <c r="I3283" s="90">
        <f t="shared" si="1810"/>
        <v>15.202500000000001</v>
      </c>
      <c r="J3283" s="90">
        <f t="shared" si="1811"/>
        <v>16.16</v>
      </c>
      <c r="K3283" s="114">
        <v>13</v>
      </c>
      <c r="L3283" s="115">
        <v>0.05</v>
      </c>
      <c r="M3283" s="90">
        <v>14.12</v>
      </c>
      <c r="N3283" s="90">
        <v>14.06</v>
      </c>
      <c r="O3283" s="90">
        <v>15.41</v>
      </c>
      <c r="P3283" s="90">
        <v>16.899999999999999</v>
      </c>
      <c r="Q3283" s="90">
        <v>18.940000000000001</v>
      </c>
      <c r="R3283" s="63">
        <f t="shared" si="1799"/>
        <v>4.1300000000000026</v>
      </c>
      <c r="S3283" s="64">
        <f t="shared" si="1821"/>
        <v>3.5688793718772812E-3</v>
      </c>
      <c r="T3283" s="65">
        <f t="shared" si="1817"/>
        <v>1.0042674253200568</v>
      </c>
      <c r="U3283" s="65">
        <f t="shared" si="1817"/>
        <v>0.91239454899415962</v>
      </c>
      <c r="V3283" s="65">
        <f t="shared" si="1800"/>
        <v>0.83195266272189361</v>
      </c>
      <c r="W3283" s="65">
        <f t="shared" si="1801"/>
        <v>0.74234424498416052</v>
      </c>
      <c r="X3283" s="61">
        <f t="shared" si="1812"/>
        <v>7.7702702702702603E-2</v>
      </c>
      <c r="Y3283" s="66">
        <f t="shared" si="1802"/>
        <v>8.8825214899713512E-2</v>
      </c>
      <c r="Z3283" s="61">
        <f t="shared" si="1803"/>
        <v>6.298306199638215E-2</v>
      </c>
      <c r="AA3283" s="67">
        <f t="shared" si="1804"/>
        <v>15.202500000000001</v>
      </c>
      <c r="AB3283" s="68">
        <f t="shared" si="1805"/>
        <v>5.2631578947368432E-2</v>
      </c>
      <c r="AC3283" s="69">
        <f t="shared" si="1806"/>
        <v>8.1258890469416784E-2</v>
      </c>
      <c r="AD3283" s="70">
        <f>_xlfn.PERCENTILE.EXC(AC3283:$AC$5675,0.5)</f>
        <v>7.3742275310024558E-2</v>
      </c>
      <c r="AE3283" s="70">
        <f>_xlfn.PERCENTILE.EXC($AC3283:AC$5675,0.35)</f>
        <v>4.0867097353507249E-2</v>
      </c>
      <c r="AF3283" s="71">
        <f t="shared" si="1818"/>
        <v>5.5134567551373345E-2</v>
      </c>
      <c r="AG3283" s="70">
        <f t="shared" si="1819"/>
        <v>-0.18079093388790943</v>
      </c>
      <c r="AH3283" s="70">
        <f t="shared" si="1820"/>
        <v>-0.22707014647722412</v>
      </c>
      <c r="AI3283" s="61" t="str">
        <f t="shared" si="1815"/>
        <v>Short VOL</v>
      </c>
      <c r="AJ3283" s="68" t="str">
        <f t="shared" si="1816"/>
        <v>Short VOL</v>
      </c>
      <c r="AK3283" s="72"/>
      <c r="AL3283" s="73"/>
      <c r="AM3283" s="72"/>
      <c r="AN3283" s="73"/>
      <c r="AO3283" s="74"/>
      <c r="AP3283" s="20"/>
      <c r="AQ3283" s="74"/>
      <c r="AR3283" s="20"/>
      <c r="AS3283" s="74"/>
      <c r="AT3283" s="20"/>
      <c r="AU3283" s="74" t="str">
        <f t="shared" si="1807"/>
        <v>00631L</v>
      </c>
      <c r="AV3283" s="20">
        <f t="shared" si="1813"/>
        <v>1</v>
      </c>
      <c r="AW3283" s="74" t="str">
        <f t="shared" si="1808"/>
        <v>00631L</v>
      </c>
      <c r="AX3283" s="20">
        <f t="shared" si="1809"/>
        <v>1</v>
      </c>
      <c r="AY3283" s="20">
        <f t="shared" si="1814"/>
        <v>1</v>
      </c>
      <c r="AZ3283" s="116">
        <v>41544</v>
      </c>
      <c r="BA3283" s="116"/>
      <c r="BB3283" s="20"/>
      <c r="BC3283" s="20"/>
      <c r="BD3283" s="76"/>
      <c r="BE3283" s="77"/>
      <c r="BF3283" s="77"/>
    </row>
    <row r="3284" spans="1:58" s="23" customFormat="1" ht="15.75" customHeight="1" x14ac:dyDescent="0.4">
      <c r="A3284" s="116">
        <v>41542</v>
      </c>
      <c r="B3284" s="112">
        <v>15.05</v>
      </c>
      <c r="C3284" s="112">
        <v>16.2</v>
      </c>
      <c r="D3284" s="112">
        <v>16.850000000000001</v>
      </c>
      <c r="E3284" s="112">
        <v>17.7</v>
      </c>
      <c r="F3284" s="112">
        <v>18.350000000000001</v>
      </c>
      <c r="G3284" s="112">
        <v>18.899999999999999</v>
      </c>
      <c r="H3284" s="113">
        <v>19.2</v>
      </c>
      <c r="I3284" s="90">
        <f t="shared" si="1810"/>
        <v>15.395</v>
      </c>
      <c r="J3284" s="90">
        <f t="shared" si="1811"/>
        <v>16.395</v>
      </c>
      <c r="K3284" s="114">
        <v>14</v>
      </c>
      <c r="L3284" s="115">
        <v>0.05</v>
      </c>
      <c r="M3284" s="90">
        <v>13.79</v>
      </c>
      <c r="N3284" s="90">
        <v>14.01</v>
      </c>
      <c r="O3284" s="90">
        <v>15.56</v>
      </c>
      <c r="P3284" s="90">
        <v>17.02</v>
      </c>
      <c r="Q3284" s="90">
        <v>19.100000000000001</v>
      </c>
      <c r="R3284" s="63">
        <f t="shared" si="1799"/>
        <v>4.7800000000000011</v>
      </c>
      <c r="S3284" s="64">
        <f t="shared" si="1821"/>
        <v>-4.971590909090929E-3</v>
      </c>
      <c r="T3284" s="65">
        <f t="shared" si="1817"/>
        <v>0.98429693076374014</v>
      </c>
      <c r="U3284" s="65">
        <f t="shared" si="1817"/>
        <v>0.90038560411311053</v>
      </c>
      <c r="V3284" s="65">
        <f t="shared" si="1800"/>
        <v>0.82314923619271441</v>
      </c>
      <c r="W3284" s="65">
        <f t="shared" si="1801"/>
        <v>0.73350785340314129</v>
      </c>
      <c r="X3284" s="61">
        <f t="shared" si="1812"/>
        <v>7.6411960132890269E-2</v>
      </c>
      <c r="Y3284" s="66">
        <f t="shared" si="1802"/>
        <v>8.4745762711864417E-2</v>
      </c>
      <c r="Z3284" s="61">
        <f t="shared" si="1803"/>
        <v>6.4956154595647936E-2</v>
      </c>
      <c r="AA3284" s="67">
        <f t="shared" si="1804"/>
        <v>15.395</v>
      </c>
      <c r="AB3284" s="68">
        <f t="shared" si="1805"/>
        <v>7.4232690935046461E-2</v>
      </c>
      <c r="AC3284" s="69">
        <f t="shared" si="1806"/>
        <v>9.8857958600999274E-2</v>
      </c>
      <c r="AD3284" s="70">
        <f>_xlfn.PERCENTILE.EXC(AC3284:$AC$5675,0.5)</f>
        <v>7.3731719400247947E-2</v>
      </c>
      <c r="AE3284" s="70">
        <f>_xlfn.PERCENTILE.EXC($AC3284:AC$5675,0.35)</f>
        <v>4.0828320751470512E-2</v>
      </c>
      <c r="AF3284" s="71">
        <f t="shared" si="1818"/>
        <v>5.4661907590122627E-2</v>
      </c>
      <c r="AG3284" s="70">
        <f t="shared" si="1819"/>
        <v>-0.18079093388790943</v>
      </c>
      <c r="AH3284" s="70">
        <f t="shared" si="1820"/>
        <v>-0.22707014647722412</v>
      </c>
      <c r="AI3284" s="61" t="str">
        <f t="shared" si="1815"/>
        <v>Short VOL</v>
      </c>
      <c r="AJ3284" s="68" t="str">
        <f t="shared" si="1816"/>
        <v>Short VOL</v>
      </c>
      <c r="AK3284" s="72"/>
      <c r="AL3284" s="73"/>
      <c r="AM3284" s="72"/>
      <c r="AN3284" s="73"/>
      <c r="AO3284" s="74"/>
      <c r="AP3284" s="20"/>
      <c r="AQ3284" s="74"/>
      <c r="AR3284" s="20"/>
      <c r="AS3284" s="74"/>
      <c r="AT3284" s="20"/>
      <c r="AU3284" s="74" t="str">
        <f t="shared" si="1807"/>
        <v>00631L</v>
      </c>
      <c r="AV3284" s="20">
        <f t="shared" si="1813"/>
        <v>1</v>
      </c>
      <c r="AW3284" s="74" t="str">
        <f t="shared" si="1808"/>
        <v>00631L</v>
      </c>
      <c r="AX3284" s="20">
        <f t="shared" si="1809"/>
        <v>1</v>
      </c>
      <c r="AY3284" s="20">
        <f t="shared" si="1814"/>
        <v>1</v>
      </c>
      <c r="AZ3284" s="116">
        <v>41543</v>
      </c>
      <c r="BA3284" s="116"/>
      <c r="BB3284" s="20"/>
      <c r="BC3284" s="20"/>
      <c r="BD3284" s="76"/>
      <c r="BE3284" s="77"/>
      <c r="BF3284" s="77"/>
    </row>
    <row r="3285" spans="1:58" s="23" customFormat="1" ht="15.75" customHeight="1" x14ac:dyDescent="0.4">
      <c r="A3285" s="116">
        <v>41541</v>
      </c>
      <c r="B3285" s="112">
        <v>15.05</v>
      </c>
      <c r="C3285" s="112">
        <v>16.25</v>
      </c>
      <c r="D3285" s="112">
        <v>16.850000000000001</v>
      </c>
      <c r="E3285" s="112">
        <v>17.649999999999999</v>
      </c>
      <c r="F3285" s="112">
        <v>18.350000000000001</v>
      </c>
      <c r="G3285" s="112">
        <v>18.850000000000001</v>
      </c>
      <c r="H3285" s="113">
        <v>19.2</v>
      </c>
      <c r="I3285" s="90">
        <f t="shared" si="1810"/>
        <v>15.350000000000001</v>
      </c>
      <c r="J3285" s="90">
        <f t="shared" si="1811"/>
        <v>16.399999999999999</v>
      </c>
      <c r="K3285" s="114">
        <v>15</v>
      </c>
      <c r="L3285" s="115">
        <v>0.05</v>
      </c>
      <c r="M3285" s="90">
        <v>13.75</v>
      </c>
      <c r="N3285" s="90">
        <v>14.08</v>
      </c>
      <c r="O3285" s="90">
        <v>15.64</v>
      </c>
      <c r="P3285" s="90">
        <v>17.14</v>
      </c>
      <c r="Q3285" s="90">
        <v>19.16</v>
      </c>
      <c r="R3285" s="63">
        <f t="shared" si="1799"/>
        <v>4.9500000000000028</v>
      </c>
      <c r="S3285" s="64">
        <f t="shared" si="1821"/>
        <v>-1.6072676450034969E-2</v>
      </c>
      <c r="T3285" s="65">
        <f t="shared" si="1817"/>
        <v>0.9765625</v>
      </c>
      <c r="U3285" s="65">
        <f t="shared" si="1817"/>
        <v>0.90025575447570327</v>
      </c>
      <c r="V3285" s="65">
        <f t="shared" si="1800"/>
        <v>0.8214702450408401</v>
      </c>
      <c r="W3285" s="65">
        <f t="shared" si="1801"/>
        <v>0.73486430062630481</v>
      </c>
      <c r="X3285" s="61">
        <f t="shared" si="1812"/>
        <v>7.9734219269102943E-2</v>
      </c>
      <c r="Y3285" s="66">
        <f t="shared" si="1802"/>
        <v>8.7818696883852743E-2</v>
      </c>
      <c r="Z3285" s="61">
        <f t="shared" si="1803"/>
        <v>6.8403908794788082E-2</v>
      </c>
      <c r="AA3285" s="67">
        <f t="shared" si="1804"/>
        <v>15.350000000000001</v>
      </c>
      <c r="AB3285" s="68">
        <f t="shared" si="1805"/>
        <v>6.8892045454545497E-2</v>
      </c>
      <c r="AC3285" s="69">
        <f t="shared" si="1806"/>
        <v>9.019886363636373E-2</v>
      </c>
      <c r="AD3285" s="70">
        <f>_xlfn.PERCENTILE.EXC(AC3285:$AC$5675,0.5)</f>
        <v>7.372116349047135E-2</v>
      </c>
      <c r="AE3285" s="70">
        <f>_xlfn.PERCENTILE.EXC($AC3285:AC$5675,0.35)</f>
        <v>4.0789544149433782E-2</v>
      </c>
      <c r="AF3285" s="71">
        <f t="shared" si="1818"/>
        <v>5.4597717912095049E-2</v>
      </c>
      <c r="AG3285" s="70">
        <f t="shared" si="1819"/>
        <v>-0.18079093388790943</v>
      </c>
      <c r="AH3285" s="70">
        <f t="shared" si="1820"/>
        <v>-0.22707014647722412</v>
      </c>
      <c r="AI3285" s="61" t="str">
        <f t="shared" si="1815"/>
        <v>Short VOL</v>
      </c>
      <c r="AJ3285" s="68" t="str">
        <f t="shared" si="1816"/>
        <v>Short VOL</v>
      </c>
      <c r="AK3285" s="72"/>
      <c r="AL3285" s="73"/>
      <c r="AM3285" s="72"/>
      <c r="AN3285" s="73"/>
      <c r="AO3285" s="74"/>
      <c r="AP3285" s="20"/>
      <c r="AQ3285" s="74"/>
      <c r="AR3285" s="20"/>
      <c r="AS3285" s="74"/>
      <c r="AT3285" s="20"/>
      <c r="AU3285" s="74" t="str">
        <f t="shared" si="1807"/>
        <v>00631L</v>
      </c>
      <c r="AV3285" s="20">
        <f t="shared" si="1813"/>
        <v>1</v>
      </c>
      <c r="AW3285" s="74" t="str">
        <f t="shared" si="1808"/>
        <v>00631L</v>
      </c>
      <c r="AX3285" s="20">
        <f t="shared" si="1809"/>
        <v>1</v>
      </c>
      <c r="AY3285" s="20">
        <f t="shared" si="1814"/>
        <v>1</v>
      </c>
      <c r="AZ3285" s="116">
        <v>41542</v>
      </c>
      <c r="BA3285" s="116"/>
      <c r="BB3285" s="20"/>
      <c r="BC3285" s="20"/>
      <c r="BD3285" s="76"/>
      <c r="BE3285" s="77"/>
      <c r="BF3285" s="77"/>
    </row>
    <row r="3286" spans="1:58" s="23" customFormat="1" ht="15.75" customHeight="1" x14ac:dyDescent="0.4">
      <c r="A3286" s="116">
        <v>41540</v>
      </c>
      <c r="B3286" s="112">
        <v>15.35</v>
      </c>
      <c r="C3286" s="112">
        <v>16.399999999999999</v>
      </c>
      <c r="D3286" s="112">
        <v>17.05</v>
      </c>
      <c r="E3286" s="112">
        <v>17.8</v>
      </c>
      <c r="F3286" s="112">
        <v>18.45</v>
      </c>
      <c r="G3286" s="112">
        <v>18.95</v>
      </c>
      <c r="H3286" s="113">
        <v>19.3</v>
      </c>
      <c r="I3286" s="90">
        <f t="shared" si="1810"/>
        <v>15.559999999999999</v>
      </c>
      <c r="J3286" s="90">
        <f t="shared" si="1811"/>
        <v>16.529999999999998</v>
      </c>
      <c r="K3286" s="114">
        <v>16</v>
      </c>
      <c r="L3286" s="115">
        <v>0.05</v>
      </c>
      <c r="M3286" s="90">
        <v>13.97</v>
      </c>
      <c r="N3286" s="90">
        <v>14.31</v>
      </c>
      <c r="O3286" s="90">
        <v>15.92</v>
      </c>
      <c r="P3286" s="90">
        <v>17.28</v>
      </c>
      <c r="Q3286" s="90">
        <v>19.18</v>
      </c>
      <c r="R3286" s="63">
        <f t="shared" si="1799"/>
        <v>4.9200000000000017</v>
      </c>
      <c r="S3286" s="64">
        <f t="shared" si="1821"/>
        <v>9.070121951219523E-2</v>
      </c>
      <c r="T3286" s="65">
        <f t="shared" si="1817"/>
        <v>0.97624039133473095</v>
      </c>
      <c r="U3286" s="65">
        <f t="shared" si="1817"/>
        <v>0.89886934673366836</v>
      </c>
      <c r="V3286" s="65">
        <f t="shared" si="1800"/>
        <v>0.828125</v>
      </c>
      <c r="W3286" s="65">
        <f t="shared" si="1801"/>
        <v>0.74608967674661109</v>
      </c>
      <c r="X3286" s="61">
        <f t="shared" si="1812"/>
        <v>6.8403908794788207E-2</v>
      </c>
      <c r="Y3286" s="66">
        <f t="shared" si="1802"/>
        <v>8.4269662921348312E-2</v>
      </c>
      <c r="Z3286" s="61">
        <f t="shared" si="1803"/>
        <v>6.2339331619537204E-2</v>
      </c>
      <c r="AA3286" s="67">
        <f t="shared" si="1804"/>
        <v>15.56</v>
      </c>
      <c r="AB3286" s="68">
        <f t="shared" si="1805"/>
        <v>7.267645003494054E-2</v>
      </c>
      <c r="AC3286" s="69">
        <f t="shared" si="1806"/>
        <v>8.7351502445842069E-2</v>
      </c>
      <c r="AD3286" s="70">
        <f>_xlfn.PERCENTILE.EXC(AC3286:$AC$5675,0.5)</f>
        <v>7.3682135825673067E-2</v>
      </c>
      <c r="AE3286" s="70">
        <f>_xlfn.PERCENTILE.EXC($AC3286:AC$5675,0.35)</f>
        <v>4.0761632836189644E-2</v>
      </c>
      <c r="AF3286" s="71">
        <f t="shared" si="1818"/>
        <v>5.4408688936690972E-2</v>
      </c>
      <c r="AG3286" s="70">
        <f t="shared" si="1819"/>
        <v>-0.18079093388790943</v>
      </c>
      <c r="AH3286" s="70">
        <f t="shared" si="1820"/>
        <v>-0.22707014647722412</v>
      </c>
      <c r="AI3286" s="61" t="str">
        <f t="shared" si="1815"/>
        <v>Short VOL</v>
      </c>
      <c r="AJ3286" s="68" t="str">
        <f t="shared" si="1816"/>
        <v>Short VOL</v>
      </c>
      <c r="AK3286" s="72"/>
      <c r="AL3286" s="73"/>
      <c r="AM3286" s="72"/>
      <c r="AN3286" s="73"/>
      <c r="AO3286" s="74"/>
      <c r="AP3286" s="20"/>
      <c r="AQ3286" s="74"/>
      <c r="AR3286" s="20"/>
      <c r="AS3286" s="74"/>
      <c r="AT3286" s="20"/>
      <c r="AU3286" s="74" t="str">
        <f t="shared" si="1807"/>
        <v>00631L</v>
      </c>
      <c r="AV3286" s="20">
        <f t="shared" si="1813"/>
        <v>1</v>
      </c>
      <c r="AW3286" s="74" t="str">
        <f t="shared" si="1808"/>
        <v>00631L</v>
      </c>
      <c r="AX3286" s="20">
        <f t="shared" si="1809"/>
        <v>1</v>
      </c>
      <c r="AY3286" s="20">
        <f t="shared" si="1814"/>
        <v>1</v>
      </c>
      <c r="AZ3286" s="116">
        <v>41541</v>
      </c>
      <c r="BA3286" s="116"/>
      <c r="BB3286" s="20"/>
      <c r="BC3286" s="20"/>
      <c r="BD3286" s="76"/>
      <c r="BE3286" s="77"/>
      <c r="BF3286" s="77"/>
    </row>
    <row r="3287" spans="1:58" s="23" customFormat="1" ht="15.75" customHeight="1" x14ac:dyDescent="0.4">
      <c r="A3287" s="116">
        <v>41537</v>
      </c>
      <c r="B3287" s="112">
        <v>15</v>
      </c>
      <c r="C3287" s="112">
        <v>16.149999999999999</v>
      </c>
      <c r="D3287" s="112">
        <v>16.8</v>
      </c>
      <c r="E3287" s="112">
        <v>17.649999999999999</v>
      </c>
      <c r="F3287" s="112">
        <v>18.3</v>
      </c>
      <c r="G3287" s="112">
        <v>18.8</v>
      </c>
      <c r="H3287" s="113">
        <v>19.149999999999999</v>
      </c>
      <c r="I3287" s="90">
        <f t="shared" si="1810"/>
        <v>15.172499999999999</v>
      </c>
      <c r="J3287" s="90">
        <f t="shared" si="1811"/>
        <v>16.247499999999999</v>
      </c>
      <c r="K3287" s="114">
        <v>17</v>
      </c>
      <c r="L3287" s="115">
        <v>0.05</v>
      </c>
      <c r="M3287" s="90">
        <v>12.42</v>
      </c>
      <c r="N3287" s="90">
        <v>13.12</v>
      </c>
      <c r="O3287" s="90">
        <v>15.32</v>
      </c>
      <c r="P3287" s="90">
        <v>17.04</v>
      </c>
      <c r="Q3287" s="90">
        <v>19.47</v>
      </c>
      <c r="R3287" s="63">
        <f t="shared" si="1799"/>
        <v>6.82</v>
      </c>
      <c r="S3287" s="64">
        <f t="shared" si="1821"/>
        <v>-3.0395136778116204E-3</v>
      </c>
      <c r="T3287" s="65">
        <f t="shared" si="1817"/>
        <v>0.94664634146341464</v>
      </c>
      <c r="U3287" s="65">
        <f t="shared" si="1817"/>
        <v>0.85639686684073102</v>
      </c>
      <c r="V3287" s="65">
        <f t="shared" si="1800"/>
        <v>0.7699530516431925</v>
      </c>
      <c r="W3287" s="65">
        <f t="shared" si="1801"/>
        <v>0.67385721623009753</v>
      </c>
      <c r="X3287" s="61">
        <f t="shared" si="1812"/>
        <v>7.6666666666666577E-2</v>
      </c>
      <c r="Y3287" s="66">
        <f t="shared" si="1802"/>
        <v>8.4985835694050993E-2</v>
      </c>
      <c r="Z3287" s="61">
        <f t="shared" si="1803"/>
        <v>7.0851870159828592E-2</v>
      </c>
      <c r="AA3287" s="67">
        <f t="shared" si="1804"/>
        <v>15.172499999999999</v>
      </c>
      <c r="AB3287" s="68">
        <f t="shared" si="1805"/>
        <v>0.14329268292682934</v>
      </c>
      <c r="AC3287" s="69">
        <f t="shared" si="1806"/>
        <v>0.15644054878048783</v>
      </c>
      <c r="AD3287" s="70">
        <f>_xlfn.PERCENTILE.EXC(AC3287:$AC$5675,0.5)</f>
        <v>7.3643108160874771E-2</v>
      </c>
      <c r="AE3287" s="70">
        <f>_xlfn.PERCENTILE.EXC($AC3287:AC$5675,0.35)</f>
        <v>4.0748208574668973E-2</v>
      </c>
      <c r="AF3287" s="71">
        <f t="shared" si="1818"/>
        <v>5.4408688936690972E-2</v>
      </c>
      <c r="AG3287" s="70">
        <f t="shared" si="1819"/>
        <v>-0.18079093388790943</v>
      </c>
      <c r="AH3287" s="70">
        <f t="shared" si="1820"/>
        <v>-0.22707014647722412</v>
      </c>
      <c r="AI3287" s="61" t="str">
        <f t="shared" si="1815"/>
        <v>Short VOL</v>
      </c>
      <c r="AJ3287" s="68" t="str">
        <f t="shared" si="1816"/>
        <v>Short VOL</v>
      </c>
      <c r="AK3287" s="72"/>
      <c r="AL3287" s="73"/>
      <c r="AM3287" s="72"/>
      <c r="AN3287" s="73"/>
      <c r="AO3287" s="74"/>
      <c r="AP3287" s="20"/>
      <c r="AQ3287" s="74"/>
      <c r="AR3287" s="20"/>
      <c r="AS3287" s="74"/>
      <c r="AT3287" s="20"/>
      <c r="AU3287" s="74" t="str">
        <f t="shared" si="1807"/>
        <v>00631L</v>
      </c>
      <c r="AV3287" s="20">
        <f t="shared" si="1813"/>
        <v>1</v>
      </c>
      <c r="AW3287" s="74" t="str">
        <f t="shared" si="1808"/>
        <v>00631L</v>
      </c>
      <c r="AX3287" s="20">
        <f t="shared" si="1809"/>
        <v>1</v>
      </c>
      <c r="AY3287" s="20">
        <f t="shared" si="1814"/>
        <v>1</v>
      </c>
      <c r="AZ3287" s="116">
        <v>41540</v>
      </c>
      <c r="BA3287" s="116"/>
      <c r="BB3287" s="20"/>
      <c r="BC3287" s="20"/>
      <c r="BD3287" s="76"/>
      <c r="BE3287" s="77"/>
      <c r="BF3287" s="77"/>
    </row>
    <row r="3288" spans="1:58" s="23" customFormat="1" ht="15.75" customHeight="1" x14ac:dyDescent="0.4">
      <c r="A3288" s="116">
        <v>41536</v>
      </c>
      <c r="B3288" s="112">
        <v>14.75</v>
      </c>
      <c r="C3288" s="112">
        <v>15.9</v>
      </c>
      <c r="D3288" s="112">
        <v>16.55</v>
      </c>
      <c r="E3288" s="112">
        <v>17.25</v>
      </c>
      <c r="F3288" s="112">
        <v>17.8</v>
      </c>
      <c r="G3288" s="112">
        <v>18.25</v>
      </c>
      <c r="H3288" s="113">
        <v>18.649999999999999</v>
      </c>
      <c r="I3288" s="90">
        <f t="shared" si="1810"/>
        <v>14.865</v>
      </c>
      <c r="J3288" s="90">
        <f t="shared" si="1811"/>
        <v>15.965</v>
      </c>
      <c r="K3288" s="114">
        <v>18</v>
      </c>
      <c r="L3288" s="115">
        <v>0.05</v>
      </c>
      <c r="M3288" s="90">
        <v>12.03</v>
      </c>
      <c r="N3288" s="90">
        <v>13.16</v>
      </c>
      <c r="O3288" s="90">
        <v>15.02</v>
      </c>
      <c r="P3288" s="90">
        <v>16.600000000000001</v>
      </c>
      <c r="Q3288" s="90">
        <v>19.12</v>
      </c>
      <c r="R3288" s="63">
        <f t="shared" si="1799"/>
        <v>6.4300000000000033</v>
      </c>
      <c r="S3288" s="64">
        <f t="shared" si="1821"/>
        <v>-3.1640912435614399E-2</v>
      </c>
      <c r="T3288" s="65">
        <f t="shared" si="1817"/>
        <v>0.91413373860182368</v>
      </c>
      <c r="U3288" s="65">
        <f t="shared" si="1817"/>
        <v>0.87616511318242352</v>
      </c>
      <c r="V3288" s="65">
        <f t="shared" si="1800"/>
        <v>0.79277108433734933</v>
      </c>
      <c r="W3288" s="65">
        <f t="shared" si="1801"/>
        <v>0.68828451882845187</v>
      </c>
      <c r="X3288" s="61">
        <f t="shared" si="1812"/>
        <v>7.7966101694915274E-2</v>
      </c>
      <c r="Y3288" s="66">
        <f t="shared" si="1802"/>
        <v>8.1159420289854983E-2</v>
      </c>
      <c r="Z3288" s="61">
        <f t="shared" si="1803"/>
        <v>7.3999327278842897E-2</v>
      </c>
      <c r="AA3288" s="67">
        <f t="shared" si="1804"/>
        <v>14.865</v>
      </c>
      <c r="AB3288" s="68">
        <f t="shared" si="1805"/>
        <v>0.1208206686930091</v>
      </c>
      <c r="AC3288" s="69">
        <f t="shared" si="1806"/>
        <v>0.12955927051671734</v>
      </c>
      <c r="AD3288" s="70">
        <f>_xlfn.PERCENTILE.EXC(AC3288:$AC$5675,0.5)</f>
        <v>7.3535220024038131E-2</v>
      </c>
      <c r="AE3288" s="70">
        <f>_xlfn.PERCENTILE.EXC($AC3288:AC$5675,0.35)</f>
        <v>4.0734784313148302E-2</v>
      </c>
      <c r="AF3288" s="71">
        <f t="shared" si="1818"/>
        <v>5.4408688936690972E-2</v>
      </c>
      <c r="AG3288" s="70">
        <f t="shared" si="1819"/>
        <v>-0.18079093388790943</v>
      </c>
      <c r="AH3288" s="70">
        <f t="shared" si="1820"/>
        <v>-0.22707014647722412</v>
      </c>
      <c r="AI3288" s="61" t="str">
        <f t="shared" si="1815"/>
        <v>Short VOL</v>
      </c>
      <c r="AJ3288" s="68" t="str">
        <f t="shared" si="1816"/>
        <v>Short VOL</v>
      </c>
      <c r="AK3288" s="72"/>
      <c r="AL3288" s="73"/>
      <c r="AM3288" s="72"/>
      <c r="AN3288" s="73"/>
      <c r="AO3288" s="74"/>
      <c r="AP3288" s="20"/>
      <c r="AQ3288" s="74"/>
      <c r="AR3288" s="20"/>
      <c r="AS3288" s="74"/>
      <c r="AT3288" s="20"/>
      <c r="AU3288" s="74" t="str">
        <f t="shared" si="1807"/>
        <v>00631L</v>
      </c>
      <c r="AV3288" s="20">
        <f t="shared" si="1813"/>
        <v>1</v>
      </c>
      <c r="AW3288" s="74" t="str">
        <f t="shared" si="1808"/>
        <v>00631L</v>
      </c>
      <c r="AX3288" s="20">
        <f t="shared" si="1809"/>
        <v>1</v>
      </c>
      <c r="AY3288" s="20">
        <f t="shared" si="1814"/>
        <v>1</v>
      </c>
      <c r="AZ3288" s="116">
        <v>41537</v>
      </c>
      <c r="BA3288" s="116"/>
      <c r="BB3288" s="20"/>
      <c r="BC3288" s="20"/>
      <c r="BD3288" s="76"/>
      <c r="BE3288" s="77"/>
      <c r="BF3288" s="77"/>
    </row>
    <row r="3289" spans="1:58" s="23" customFormat="1" ht="15.75" customHeight="1" x14ac:dyDescent="0.4">
      <c r="A3289" s="116">
        <v>41535</v>
      </c>
      <c r="B3289" s="112">
        <v>14.7</v>
      </c>
      <c r="C3289" s="112">
        <v>15.9</v>
      </c>
      <c r="D3289" s="112">
        <v>16.399999999999999</v>
      </c>
      <c r="E3289" s="112">
        <v>17.149999999999999</v>
      </c>
      <c r="F3289" s="112">
        <v>17.75</v>
      </c>
      <c r="G3289" s="112">
        <v>18.25</v>
      </c>
      <c r="H3289" s="113">
        <v>18.600000000000001</v>
      </c>
      <c r="I3289" s="90">
        <f t="shared" si="1810"/>
        <v>14.76</v>
      </c>
      <c r="J3289" s="90">
        <f t="shared" si="1811"/>
        <v>15.925000000000001</v>
      </c>
      <c r="K3289" s="114">
        <v>19</v>
      </c>
      <c r="L3289" s="115">
        <v>0.05</v>
      </c>
      <c r="M3289" s="90">
        <v>13.4</v>
      </c>
      <c r="N3289" s="90">
        <v>13.59</v>
      </c>
      <c r="O3289" s="90">
        <v>15.18</v>
      </c>
      <c r="P3289" s="90">
        <v>16.62</v>
      </c>
      <c r="Q3289" s="90">
        <v>19</v>
      </c>
      <c r="R3289" s="63">
        <f t="shared" si="1799"/>
        <v>4.8099999999999987</v>
      </c>
      <c r="S3289" s="64">
        <f t="shared" si="1821"/>
        <v>-6.4693737095664117E-2</v>
      </c>
      <c r="T3289" s="65">
        <f t="shared" si="1817"/>
        <v>0.98601913171449596</v>
      </c>
      <c r="U3289" s="65">
        <f t="shared" si="1817"/>
        <v>0.89525691699604748</v>
      </c>
      <c r="V3289" s="65">
        <f t="shared" si="1800"/>
        <v>0.81768953068592054</v>
      </c>
      <c r="W3289" s="65">
        <f t="shared" si="1801"/>
        <v>0.71526315789473682</v>
      </c>
      <c r="X3289" s="61">
        <f t="shared" si="1812"/>
        <v>8.1632653061224567E-2</v>
      </c>
      <c r="Y3289" s="66">
        <f t="shared" si="1802"/>
        <v>8.4548104956268397E-2</v>
      </c>
      <c r="Z3289" s="61">
        <f t="shared" si="1803"/>
        <v>7.8929539295393022E-2</v>
      </c>
      <c r="AA3289" s="67">
        <f t="shared" si="1804"/>
        <v>14.759999999999998</v>
      </c>
      <c r="AB3289" s="68">
        <f t="shared" si="1805"/>
        <v>8.1677704194260445E-2</v>
      </c>
      <c r="AC3289" s="69">
        <f t="shared" si="1806"/>
        <v>8.609271523178795E-2</v>
      </c>
      <c r="AD3289" s="70">
        <f>_xlfn.PERCENTILE.EXC(AC3289:$AC$5675,0.5)</f>
        <v>7.3427331887201491E-2</v>
      </c>
      <c r="AE3289" s="70">
        <f>_xlfn.PERCENTILE.EXC($AC3289:AC$5675,0.35)</f>
        <v>4.0727700767248624E-2</v>
      </c>
      <c r="AF3289" s="71">
        <f t="shared" si="1818"/>
        <v>5.4408688936690972E-2</v>
      </c>
      <c r="AG3289" s="70">
        <f t="shared" si="1819"/>
        <v>-0.18079093388790943</v>
      </c>
      <c r="AH3289" s="70">
        <f t="shared" si="1820"/>
        <v>-0.22707014647722412</v>
      </c>
      <c r="AI3289" s="61" t="str">
        <f t="shared" si="1815"/>
        <v>Short VOL</v>
      </c>
      <c r="AJ3289" s="68" t="str">
        <f t="shared" si="1816"/>
        <v>Short VOL</v>
      </c>
      <c r="AK3289" s="72"/>
      <c r="AL3289" s="73"/>
      <c r="AM3289" s="72"/>
      <c r="AN3289" s="73"/>
      <c r="AO3289" s="74"/>
      <c r="AP3289" s="20"/>
      <c r="AQ3289" s="74"/>
      <c r="AR3289" s="20"/>
      <c r="AS3289" s="74"/>
      <c r="AT3289" s="20"/>
      <c r="AU3289" s="74" t="str">
        <f t="shared" si="1807"/>
        <v>00631L</v>
      </c>
      <c r="AV3289" s="20">
        <f t="shared" si="1813"/>
        <v>1</v>
      </c>
      <c r="AW3289" s="74" t="str">
        <f t="shared" si="1808"/>
        <v>00631L</v>
      </c>
      <c r="AX3289" s="20">
        <f t="shared" si="1809"/>
        <v>1</v>
      </c>
      <c r="AY3289" s="20">
        <f t="shared" si="1814"/>
        <v>1</v>
      </c>
      <c r="AZ3289" s="116">
        <v>41536</v>
      </c>
      <c r="BA3289" s="116"/>
      <c r="BB3289" s="20"/>
      <c r="BC3289" s="20"/>
      <c r="BD3289" s="76"/>
      <c r="BE3289" s="77"/>
      <c r="BF3289" s="77"/>
    </row>
    <row r="3290" spans="1:58" s="23" customFormat="1" ht="15.75" customHeight="1" x14ac:dyDescent="0.4">
      <c r="A3290" s="116">
        <v>41534</v>
      </c>
      <c r="B3290" s="112">
        <v>14.65</v>
      </c>
      <c r="C3290" s="112">
        <v>15.45</v>
      </c>
      <c r="D3290" s="112">
        <v>16.3</v>
      </c>
      <c r="E3290" s="112">
        <v>16.8</v>
      </c>
      <c r="F3290" s="112">
        <v>17.55</v>
      </c>
      <c r="G3290" s="112">
        <v>18.149999999999999</v>
      </c>
      <c r="H3290" s="113">
        <v>18.649999999999999</v>
      </c>
      <c r="I3290" s="90">
        <f t="shared" si="1810"/>
        <v>15.45</v>
      </c>
      <c r="J3290" s="90">
        <f t="shared" si="1811"/>
        <v>16.3</v>
      </c>
      <c r="K3290" s="114">
        <v>0</v>
      </c>
      <c r="L3290" s="115">
        <v>5.2631578947368418E-2</v>
      </c>
      <c r="M3290" s="90">
        <v>14.49</v>
      </c>
      <c r="N3290" s="90">
        <v>14.53</v>
      </c>
      <c r="O3290" s="90">
        <v>15.66</v>
      </c>
      <c r="P3290" s="90">
        <v>17.010000000000002</v>
      </c>
      <c r="Q3290" s="90">
        <v>19.23</v>
      </c>
      <c r="R3290" s="63">
        <f t="shared" si="1799"/>
        <v>3.6500000000000021</v>
      </c>
      <c r="S3290" s="64">
        <f t="shared" si="1821"/>
        <v>1.043115438108474E-2</v>
      </c>
      <c r="T3290" s="65">
        <f t="shared" si="1817"/>
        <v>0.99724707501720589</v>
      </c>
      <c r="U3290" s="65">
        <f t="shared" si="1817"/>
        <v>0.92784163473818637</v>
      </c>
      <c r="V3290" s="65">
        <f t="shared" si="1800"/>
        <v>0.85420340975896525</v>
      </c>
      <c r="W3290" s="65">
        <f t="shared" si="1801"/>
        <v>0.75559022360894434</v>
      </c>
      <c r="X3290" s="61">
        <f t="shared" si="1812"/>
        <v>5.4607508532423132E-2</v>
      </c>
      <c r="Y3290" s="66">
        <f t="shared" si="1802"/>
        <v>0.11011904761904749</v>
      </c>
      <c r="Z3290" s="61">
        <f t="shared" si="1803"/>
        <v>5.5016181229773559E-2</v>
      </c>
      <c r="AA3290" s="67">
        <f t="shared" si="1804"/>
        <v>15.45</v>
      </c>
      <c r="AB3290" s="68">
        <f t="shared" si="1805"/>
        <v>8.2587749483827248E-3</v>
      </c>
      <c r="AC3290" s="69">
        <f t="shared" si="1806"/>
        <v>6.3317274604267032E-2</v>
      </c>
      <c r="AD3290" s="70">
        <f>_xlfn.PERCENTILE.EXC(AC3290:$AC$5675,0.5)</f>
        <v>7.3400578169306119E-2</v>
      </c>
      <c r="AE3290" s="70">
        <f>_xlfn.PERCENTILE.EXC($AC3290:AC$5675,0.35)</f>
        <v>4.072537275806469E-2</v>
      </c>
      <c r="AF3290" s="71">
        <f t="shared" si="1818"/>
        <v>5.4408688936690972E-2</v>
      </c>
      <c r="AG3290" s="70">
        <f t="shared" si="1819"/>
        <v>-0.18079093388790943</v>
      </c>
      <c r="AH3290" s="70">
        <f t="shared" si="1820"/>
        <v>-0.22707014647722412</v>
      </c>
      <c r="AI3290" s="61" t="str">
        <f t="shared" si="1815"/>
        <v>Safety</v>
      </c>
      <c r="AJ3290" s="68" t="str">
        <f t="shared" si="1816"/>
        <v>Short VOL</v>
      </c>
      <c r="AK3290" s="72"/>
      <c r="AL3290" s="73"/>
      <c r="AM3290" s="72"/>
      <c r="AN3290" s="73"/>
      <c r="AO3290" s="74"/>
      <c r="AP3290" s="20"/>
      <c r="AQ3290" s="74"/>
      <c r="AR3290" s="20"/>
      <c r="AS3290" s="74"/>
      <c r="AT3290" s="20"/>
      <c r="AU3290" s="74" t="str">
        <f t="shared" si="1807"/>
        <v>00631L</v>
      </c>
      <c r="AV3290" s="20">
        <f t="shared" si="1813"/>
        <v>1</v>
      </c>
      <c r="AW3290" s="74" t="str">
        <f t="shared" si="1808"/>
        <v>00631L</v>
      </c>
      <c r="AX3290" s="20">
        <f t="shared" si="1809"/>
        <v>1</v>
      </c>
      <c r="AY3290" s="20">
        <f t="shared" si="1814"/>
        <v>1</v>
      </c>
      <c r="AZ3290" s="116">
        <v>41535</v>
      </c>
      <c r="BA3290" s="116"/>
      <c r="BB3290" s="20"/>
      <c r="BC3290" s="20"/>
      <c r="BD3290" s="76"/>
      <c r="BE3290" s="77"/>
      <c r="BF3290" s="77"/>
    </row>
    <row r="3291" spans="1:58" s="23" customFormat="1" ht="15.75" customHeight="1" x14ac:dyDescent="0.4">
      <c r="A3291" s="116">
        <v>41533</v>
      </c>
      <c r="B3291" s="112">
        <v>14.7</v>
      </c>
      <c r="C3291" s="112">
        <v>15.55</v>
      </c>
      <c r="D3291" s="112">
        <v>16.45</v>
      </c>
      <c r="E3291" s="112">
        <v>16.899999999999999</v>
      </c>
      <c r="F3291" s="112">
        <v>17.7</v>
      </c>
      <c r="G3291" s="112">
        <v>18.25</v>
      </c>
      <c r="H3291" s="113">
        <v>18.8</v>
      </c>
      <c r="I3291" s="90">
        <f t="shared" si="1810"/>
        <v>15.505263157894737</v>
      </c>
      <c r="J3291" s="90">
        <f t="shared" si="1811"/>
        <v>16.402631578947368</v>
      </c>
      <c r="K3291" s="114">
        <v>1</v>
      </c>
      <c r="L3291" s="115">
        <v>5.2631578947368418E-2</v>
      </c>
      <c r="M3291" s="90">
        <v>14.04</v>
      </c>
      <c r="N3291" s="90">
        <v>14.38</v>
      </c>
      <c r="O3291" s="90">
        <v>15.58</v>
      </c>
      <c r="P3291" s="90">
        <v>16.989999999999998</v>
      </c>
      <c r="Q3291" s="90">
        <v>19.23</v>
      </c>
      <c r="R3291" s="63">
        <f t="shared" si="1799"/>
        <v>4.1499999999999986</v>
      </c>
      <c r="S3291" s="64">
        <f t="shared" si="1821"/>
        <v>1.5536723163841852E-2</v>
      </c>
      <c r="T3291" s="65">
        <f t="shared" si="1817"/>
        <v>0.97635605006954096</v>
      </c>
      <c r="U3291" s="65">
        <f t="shared" si="1817"/>
        <v>0.92297817715019259</v>
      </c>
      <c r="V3291" s="65">
        <f t="shared" si="1800"/>
        <v>0.8463802236609772</v>
      </c>
      <c r="W3291" s="65">
        <f t="shared" si="1801"/>
        <v>0.74778991159646391</v>
      </c>
      <c r="X3291" s="61">
        <f t="shared" si="1812"/>
        <v>5.7823129251700779E-2</v>
      </c>
      <c r="Y3291" s="66">
        <f t="shared" si="1802"/>
        <v>0.11242603550295871</v>
      </c>
      <c r="Z3291" s="61">
        <f t="shared" si="1803"/>
        <v>5.7875084860828215E-2</v>
      </c>
      <c r="AA3291" s="67">
        <f t="shared" si="1804"/>
        <v>15.505263157894738</v>
      </c>
      <c r="AB3291" s="68">
        <f t="shared" si="1805"/>
        <v>2.225312934631422E-2</v>
      </c>
      <c r="AC3291" s="69">
        <f t="shared" si="1806"/>
        <v>7.8251958128980365E-2</v>
      </c>
      <c r="AD3291" s="70">
        <f>_xlfn.PERCENTILE.EXC(AC3291:$AC$5675,0.5)</f>
        <v>7.3427331887201491E-2</v>
      </c>
      <c r="AE3291" s="70">
        <f>_xlfn.PERCENTILE.EXC($AC3291:AC$5675,0.35)</f>
        <v>4.0723044748880763E-2</v>
      </c>
      <c r="AF3291" s="71">
        <f t="shared" si="1818"/>
        <v>5.4408688936690972E-2</v>
      </c>
      <c r="AG3291" s="70">
        <f t="shared" si="1819"/>
        <v>-0.18079093388790943</v>
      </c>
      <c r="AH3291" s="70">
        <f t="shared" si="1820"/>
        <v>-0.22707014647722412</v>
      </c>
      <c r="AI3291" s="61" t="str">
        <f t="shared" si="1815"/>
        <v>Short VOL</v>
      </c>
      <c r="AJ3291" s="68" t="str">
        <f t="shared" si="1816"/>
        <v>Short VOL</v>
      </c>
      <c r="AK3291" s="72"/>
      <c r="AL3291" s="73"/>
      <c r="AM3291" s="72"/>
      <c r="AN3291" s="73"/>
      <c r="AO3291" s="74"/>
      <c r="AP3291" s="20"/>
      <c r="AQ3291" s="74"/>
      <c r="AR3291" s="20"/>
      <c r="AS3291" s="74"/>
      <c r="AT3291" s="20"/>
      <c r="AU3291" s="74" t="str">
        <f t="shared" si="1807"/>
        <v>00631L</v>
      </c>
      <c r="AV3291" s="20">
        <f t="shared" si="1813"/>
        <v>1</v>
      </c>
      <c r="AW3291" s="74" t="str">
        <f t="shared" si="1808"/>
        <v>00631L</v>
      </c>
      <c r="AX3291" s="20">
        <f t="shared" si="1809"/>
        <v>1</v>
      </c>
      <c r="AY3291" s="20">
        <f t="shared" si="1814"/>
        <v>1</v>
      </c>
      <c r="AZ3291" s="116">
        <v>41534</v>
      </c>
      <c r="BA3291" s="116"/>
      <c r="BB3291" s="20"/>
      <c r="BC3291" s="20"/>
      <c r="BD3291" s="76"/>
      <c r="BE3291" s="77"/>
      <c r="BF3291" s="77"/>
    </row>
    <row r="3292" spans="1:58" s="23" customFormat="1" ht="15.75" customHeight="1" x14ac:dyDescent="0.4">
      <c r="A3292" s="116">
        <v>41530</v>
      </c>
      <c r="B3292" s="112">
        <v>14.8</v>
      </c>
      <c r="C3292" s="112">
        <v>15.8</v>
      </c>
      <c r="D3292" s="112">
        <v>16.649999999999999</v>
      </c>
      <c r="E3292" s="112">
        <v>17.100000000000001</v>
      </c>
      <c r="F3292" s="112">
        <v>17.899999999999999</v>
      </c>
      <c r="G3292" s="112">
        <v>18.5</v>
      </c>
      <c r="H3292" s="113">
        <v>19</v>
      </c>
      <c r="I3292" s="90">
        <f t="shared" si="1810"/>
        <v>15.694736842105264</v>
      </c>
      <c r="J3292" s="90">
        <f t="shared" si="1811"/>
        <v>16.560526315789474</v>
      </c>
      <c r="K3292" s="114">
        <v>2</v>
      </c>
      <c r="L3292" s="115">
        <v>5.2631578947368418E-2</v>
      </c>
      <c r="M3292" s="90">
        <v>12.6</v>
      </c>
      <c r="N3292" s="90">
        <v>14.16</v>
      </c>
      <c r="O3292" s="90">
        <v>15.7</v>
      </c>
      <c r="P3292" s="90">
        <v>17.13</v>
      </c>
      <c r="Q3292" s="90">
        <v>19.399999999999999</v>
      </c>
      <c r="R3292" s="63">
        <f t="shared" si="1799"/>
        <v>6.07</v>
      </c>
      <c r="S3292" s="64">
        <f t="shared" si="1821"/>
        <v>-9.097270818754305E-3</v>
      </c>
      <c r="T3292" s="65">
        <f t="shared" si="1817"/>
        <v>0.88983050847457623</v>
      </c>
      <c r="U3292" s="65">
        <f t="shared" si="1817"/>
        <v>0.90191082802547773</v>
      </c>
      <c r="V3292" s="65">
        <f t="shared" si="1800"/>
        <v>0.82661996497373036</v>
      </c>
      <c r="W3292" s="65">
        <f t="shared" si="1801"/>
        <v>0.72989690721649492</v>
      </c>
      <c r="X3292" s="61">
        <f t="shared" si="1812"/>
        <v>6.7567567567567557E-2</v>
      </c>
      <c r="Y3292" s="66">
        <f t="shared" si="1802"/>
        <v>0.11111111111111102</v>
      </c>
      <c r="Z3292" s="61">
        <f t="shared" si="1803"/>
        <v>5.5164319248826227E-2</v>
      </c>
      <c r="AA3292" s="67">
        <f t="shared" si="1804"/>
        <v>15.694736842105263</v>
      </c>
      <c r="AB3292" s="68">
        <f t="shared" si="1805"/>
        <v>4.5197740112994392E-2</v>
      </c>
      <c r="AC3292" s="69">
        <f t="shared" si="1806"/>
        <v>0.1083853702051739</v>
      </c>
      <c r="AD3292" s="70">
        <f>_xlfn.PERCENTILE.EXC(AC3292:$AC$5675,0.5)</f>
        <v>7.3400578169306119E-2</v>
      </c>
      <c r="AE3292" s="70">
        <f>_xlfn.PERCENTILE.EXC($AC3292:AC$5675,0.35)</f>
        <v>4.0718944752846091E-2</v>
      </c>
      <c r="AF3292" s="71">
        <f t="shared" si="1818"/>
        <v>5.4408688936690972E-2</v>
      </c>
      <c r="AG3292" s="70">
        <f t="shared" si="1819"/>
        <v>-0.18079093388790943</v>
      </c>
      <c r="AH3292" s="70">
        <f t="shared" si="1820"/>
        <v>-0.22707014647722412</v>
      </c>
      <c r="AI3292" s="61" t="str">
        <f t="shared" si="1815"/>
        <v>Short VOL</v>
      </c>
      <c r="AJ3292" s="68" t="str">
        <f t="shared" si="1816"/>
        <v>Short VOL</v>
      </c>
      <c r="AK3292" s="72"/>
      <c r="AL3292" s="73"/>
      <c r="AM3292" s="72"/>
      <c r="AN3292" s="73"/>
      <c r="AO3292" s="74"/>
      <c r="AP3292" s="20"/>
      <c r="AQ3292" s="74"/>
      <c r="AR3292" s="20"/>
      <c r="AS3292" s="74"/>
      <c r="AT3292" s="20"/>
      <c r="AU3292" s="74" t="str">
        <f t="shared" si="1807"/>
        <v>00631L</v>
      </c>
      <c r="AV3292" s="20">
        <f t="shared" si="1813"/>
        <v>1</v>
      </c>
      <c r="AW3292" s="74" t="str">
        <f t="shared" si="1808"/>
        <v>00631L</v>
      </c>
      <c r="AX3292" s="20">
        <f t="shared" si="1809"/>
        <v>1</v>
      </c>
      <c r="AY3292" s="20">
        <f t="shared" si="1814"/>
        <v>1</v>
      </c>
      <c r="AZ3292" s="116">
        <v>41533</v>
      </c>
      <c r="BA3292" s="116"/>
      <c r="BB3292" s="20"/>
      <c r="BC3292" s="20"/>
      <c r="BD3292" s="76"/>
      <c r="BE3292" s="77"/>
      <c r="BF3292" s="77"/>
    </row>
    <row r="3293" spans="1:58" s="23" customFormat="1" ht="15.75" customHeight="1" x14ac:dyDescent="0.4">
      <c r="A3293" s="116">
        <v>41529</v>
      </c>
      <c r="B3293" s="112">
        <v>14.8</v>
      </c>
      <c r="C3293" s="112">
        <v>15.8</v>
      </c>
      <c r="D3293" s="112">
        <v>16.7</v>
      </c>
      <c r="E3293" s="112">
        <v>17.149999999999999</v>
      </c>
      <c r="F3293" s="112">
        <v>17.899999999999999</v>
      </c>
      <c r="G3293" s="112">
        <v>18.5</v>
      </c>
      <c r="H3293" s="113">
        <v>19</v>
      </c>
      <c r="I3293" s="90">
        <f t="shared" si="1810"/>
        <v>15.642105263157896</v>
      </c>
      <c r="J3293" s="90">
        <f t="shared" si="1811"/>
        <v>16.557894736842105</v>
      </c>
      <c r="K3293" s="114">
        <v>3</v>
      </c>
      <c r="L3293" s="115">
        <v>5.2631578947368418E-2</v>
      </c>
      <c r="M3293" s="90">
        <v>13.03</v>
      </c>
      <c r="N3293" s="90">
        <v>14.29</v>
      </c>
      <c r="O3293" s="90">
        <v>15.85</v>
      </c>
      <c r="P3293" s="90">
        <v>17.18</v>
      </c>
      <c r="Q3293" s="90">
        <v>19.53</v>
      </c>
      <c r="R3293" s="63">
        <f t="shared" si="1799"/>
        <v>5.7100000000000009</v>
      </c>
      <c r="S3293" s="64">
        <f t="shared" si="1821"/>
        <v>3.4008683068017284E-2</v>
      </c>
      <c r="T3293" s="65">
        <f t="shared" si="1817"/>
        <v>0.91182645206438073</v>
      </c>
      <c r="U3293" s="65">
        <f t="shared" si="1817"/>
        <v>0.90157728706624607</v>
      </c>
      <c r="V3293" s="65">
        <f t="shared" si="1800"/>
        <v>0.83178114086146682</v>
      </c>
      <c r="W3293" s="65">
        <f t="shared" si="1801"/>
        <v>0.7316948284690219</v>
      </c>
      <c r="X3293" s="61">
        <f t="shared" si="1812"/>
        <v>6.7567567567567557E-2</v>
      </c>
      <c r="Y3293" s="66">
        <f t="shared" si="1802"/>
        <v>0.10787172011661816</v>
      </c>
      <c r="Z3293" s="61">
        <f t="shared" si="1803"/>
        <v>5.8546433378196365E-2</v>
      </c>
      <c r="AA3293" s="67">
        <f t="shared" si="1804"/>
        <v>15.642105263157895</v>
      </c>
      <c r="AB3293" s="68">
        <f t="shared" si="1805"/>
        <v>3.5689293212036503E-2</v>
      </c>
      <c r="AC3293" s="69">
        <f t="shared" si="1806"/>
        <v>9.4618982726234813E-2</v>
      </c>
      <c r="AD3293" s="70">
        <f>_xlfn.PERCENTILE.EXC(AC3293:$AC$5675,0.5)</f>
        <v>7.3373824451410746E-2</v>
      </c>
      <c r="AE3293" s="70">
        <f>_xlfn.PERCENTILE.EXC($AC3293:AC$5675,0.35)</f>
        <v>4.071413596207113E-2</v>
      </c>
      <c r="AF3293" s="71">
        <f t="shared" si="1818"/>
        <v>5.4408688936690972E-2</v>
      </c>
      <c r="AG3293" s="70">
        <f t="shared" si="1819"/>
        <v>-0.18079093388790943</v>
      </c>
      <c r="AH3293" s="70">
        <f t="shared" si="1820"/>
        <v>-0.22707014647722412</v>
      </c>
      <c r="AI3293" s="61" t="str">
        <f t="shared" si="1815"/>
        <v>Short VOL</v>
      </c>
      <c r="AJ3293" s="68" t="str">
        <f t="shared" si="1816"/>
        <v>Short VOL</v>
      </c>
      <c r="AK3293" s="72"/>
      <c r="AL3293" s="73"/>
      <c r="AM3293" s="72"/>
      <c r="AN3293" s="73"/>
      <c r="AO3293" s="74"/>
      <c r="AP3293" s="20"/>
      <c r="AQ3293" s="74"/>
      <c r="AR3293" s="20"/>
      <c r="AS3293" s="74"/>
      <c r="AT3293" s="20"/>
      <c r="AU3293" s="74" t="str">
        <f t="shared" si="1807"/>
        <v>00631L</v>
      </c>
      <c r="AV3293" s="20">
        <f t="shared" si="1813"/>
        <v>1</v>
      </c>
      <c r="AW3293" s="74" t="str">
        <f t="shared" si="1808"/>
        <v>00631L</v>
      </c>
      <c r="AX3293" s="20">
        <f t="shared" si="1809"/>
        <v>1</v>
      </c>
      <c r="AY3293" s="20">
        <f t="shared" si="1814"/>
        <v>1</v>
      </c>
      <c r="AZ3293" s="116">
        <v>41530</v>
      </c>
      <c r="BA3293" s="116"/>
      <c r="BB3293" s="20"/>
      <c r="BC3293" s="20"/>
      <c r="BD3293" s="76"/>
      <c r="BE3293" s="77"/>
      <c r="BF3293" s="77"/>
    </row>
    <row r="3294" spans="1:58" s="23" customFormat="1" ht="15.75" customHeight="1" x14ac:dyDescent="0.4">
      <c r="A3294" s="116">
        <v>41528</v>
      </c>
      <c r="B3294" s="112">
        <v>14.55</v>
      </c>
      <c r="C3294" s="112">
        <v>15.75</v>
      </c>
      <c r="D3294" s="112">
        <v>16.7</v>
      </c>
      <c r="E3294" s="112">
        <v>17.05</v>
      </c>
      <c r="F3294" s="112">
        <v>17.850000000000001</v>
      </c>
      <c r="G3294" s="112">
        <v>18.45</v>
      </c>
      <c r="H3294" s="113">
        <v>18.95</v>
      </c>
      <c r="I3294" s="90">
        <f t="shared" si="1810"/>
        <v>15.497368421052633</v>
      </c>
      <c r="J3294" s="90">
        <f t="shared" si="1811"/>
        <v>16.5</v>
      </c>
      <c r="K3294" s="114">
        <v>4</v>
      </c>
      <c r="L3294" s="115">
        <v>5.2631578947368418E-2</v>
      </c>
      <c r="M3294" s="90">
        <v>12.31</v>
      </c>
      <c r="N3294" s="90">
        <v>13.82</v>
      </c>
      <c r="O3294" s="90">
        <v>15.61</v>
      </c>
      <c r="P3294" s="90">
        <v>16.97</v>
      </c>
      <c r="Q3294" s="90">
        <v>19.43</v>
      </c>
      <c r="R3294" s="63">
        <f t="shared" si="1799"/>
        <v>6.4499999999999957</v>
      </c>
      <c r="S3294" s="64">
        <f t="shared" si="1821"/>
        <v>-4.8864418444597324E-2</v>
      </c>
      <c r="T3294" s="65">
        <f t="shared" si="1817"/>
        <v>0.8907380607814761</v>
      </c>
      <c r="U3294" s="65">
        <f t="shared" si="1817"/>
        <v>0.88532991672005135</v>
      </c>
      <c r="V3294" s="65">
        <f t="shared" si="1800"/>
        <v>0.8143783146729523</v>
      </c>
      <c r="W3294" s="65">
        <f t="shared" si="1801"/>
        <v>0.71127123005661352</v>
      </c>
      <c r="X3294" s="61">
        <f t="shared" si="1812"/>
        <v>8.2474226804123654E-2</v>
      </c>
      <c r="Y3294" s="66">
        <f t="shared" si="1802"/>
        <v>0.11143695014662748</v>
      </c>
      <c r="Z3294" s="61">
        <f t="shared" si="1803"/>
        <v>6.4696892511461976E-2</v>
      </c>
      <c r="AA3294" s="67">
        <f t="shared" si="1804"/>
        <v>15.497368421052631</v>
      </c>
      <c r="AB3294" s="68">
        <f t="shared" si="1805"/>
        <v>5.2821997105644024E-2</v>
      </c>
      <c r="AC3294" s="69">
        <f t="shared" si="1806"/>
        <v>0.12137253408485026</v>
      </c>
      <c r="AD3294" s="70">
        <f>_xlfn.PERCENTILE.EXC(AC3294:$AC$5675,0.5)</f>
        <v>7.3364621643594641E-2</v>
      </c>
      <c r="AE3294" s="70">
        <f>_xlfn.PERCENTILE.EXC($AC3294:AC$5675,0.35)</f>
        <v>4.0709327171296161E-2</v>
      </c>
      <c r="AF3294" s="71">
        <f t="shared" si="1818"/>
        <v>5.4408688936690972E-2</v>
      </c>
      <c r="AG3294" s="70">
        <f t="shared" si="1819"/>
        <v>-0.18079093388790943</v>
      </c>
      <c r="AH3294" s="70">
        <f t="shared" si="1820"/>
        <v>-0.22707014647722412</v>
      </c>
      <c r="AI3294" s="61" t="str">
        <f t="shared" si="1815"/>
        <v>Short VOL</v>
      </c>
      <c r="AJ3294" s="68" t="str">
        <f t="shared" si="1816"/>
        <v>Short VOL</v>
      </c>
      <c r="AK3294" s="72"/>
      <c r="AL3294" s="73"/>
      <c r="AM3294" s="72"/>
      <c r="AN3294" s="73"/>
      <c r="AO3294" s="74"/>
      <c r="AP3294" s="20"/>
      <c r="AQ3294" s="74"/>
      <c r="AR3294" s="20"/>
      <c r="AS3294" s="74"/>
      <c r="AT3294" s="20"/>
      <c r="AU3294" s="74" t="str">
        <f t="shared" si="1807"/>
        <v>00631L</v>
      </c>
      <c r="AV3294" s="20">
        <f t="shared" si="1813"/>
        <v>1</v>
      </c>
      <c r="AW3294" s="74" t="str">
        <f t="shared" si="1808"/>
        <v>00631L</v>
      </c>
      <c r="AX3294" s="20">
        <f t="shared" si="1809"/>
        <v>1</v>
      </c>
      <c r="AY3294" s="20">
        <f t="shared" si="1814"/>
        <v>1</v>
      </c>
      <c r="AZ3294" s="116">
        <v>41529</v>
      </c>
      <c r="BA3294" s="116"/>
      <c r="BB3294" s="20"/>
      <c r="BC3294" s="20"/>
      <c r="BD3294" s="76"/>
      <c r="BE3294" s="77"/>
      <c r="BF3294" s="77"/>
    </row>
    <row r="3295" spans="1:58" s="23" customFormat="1" ht="15.75" customHeight="1" x14ac:dyDescent="0.4">
      <c r="A3295" s="116">
        <v>41527</v>
      </c>
      <c r="B3295" s="112">
        <v>15.15</v>
      </c>
      <c r="C3295" s="112">
        <v>16.350000000000001</v>
      </c>
      <c r="D3295" s="112">
        <v>17.149999999999999</v>
      </c>
      <c r="E3295" s="112">
        <v>17.399999999999999</v>
      </c>
      <c r="F3295" s="112">
        <v>18.2</v>
      </c>
      <c r="G3295" s="112">
        <v>18.8</v>
      </c>
      <c r="H3295" s="113">
        <v>19.2</v>
      </c>
      <c r="I3295" s="90">
        <f t="shared" si="1810"/>
        <v>16.034210526315789</v>
      </c>
      <c r="J3295" s="90">
        <f t="shared" si="1811"/>
        <v>16.939473684210526</v>
      </c>
      <c r="K3295" s="114">
        <v>5</v>
      </c>
      <c r="L3295" s="115">
        <v>5.2631578947368418E-2</v>
      </c>
      <c r="M3295" s="90">
        <v>13.35</v>
      </c>
      <c r="N3295" s="90">
        <v>14.53</v>
      </c>
      <c r="O3295" s="90">
        <v>16.11</v>
      </c>
      <c r="P3295" s="90">
        <v>17.420000000000002</v>
      </c>
      <c r="Q3295" s="90">
        <v>19.78</v>
      </c>
      <c r="R3295" s="63">
        <f t="shared" ref="R3295:R3358" si="1822">(O3295+P3295)-(N3295+M3295)</f>
        <v>5.6500000000000021</v>
      </c>
      <c r="S3295" s="64">
        <f t="shared" si="1821"/>
        <v>-7.0377479206653965E-2</v>
      </c>
      <c r="T3295" s="65">
        <f t="shared" si="1817"/>
        <v>0.91878871300757059</v>
      </c>
      <c r="U3295" s="65">
        <f t="shared" si="1817"/>
        <v>0.90192427063935443</v>
      </c>
      <c r="V3295" s="65">
        <f t="shared" si="1800"/>
        <v>0.83409873708381155</v>
      </c>
      <c r="W3295" s="65">
        <f t="shared" si="1801"/>
        <v>0.7345803842264913</v>
      </c>
      <c r="X3295" s="61">
        <f t="shared" si="1812"/>
        <v>7.9207920792079278E-2</v>
      </c>
      <c r="Y3295" s="66">
        <f t="shared" si="1802"/>
        <v>0.10344827586206902</v>
      </c>
      <c r="Z3295" s="61">
        <f t="shared" si="1803"/>
        <v>5.645823075660595E-2</v>
      </c>
      <c r="AA3295" s="67">
        <f t="shared" si="1804"/>
        <v>16.034210526315793</v>
      </c>
      <c r="AB3295" s="68">
        <f t="shared" si="1805"/>
        <v>4.2670337233310464E-2</v>
      </c>
      <c r="AC3295" s="69">
        <f t="shared" si="1806"/>
        <v>0.1035244684319197</v>
      </c>
      <c r="AD3295" s="70">
        <f>_xlfn.PERCENTILE.EXC(AC3295:$AC$5675,0.5)</f>
        <v>7.3355418835778549E-2</v>
      </c>
      <c r="AE3295" s="70">
        <f>_xlfn.PERCENTILE.EXC($AC3295:AC$5675,0.35)</f>
        <v>4.0703840348622025E-2</v>
      </c>
      <c r="AF3295" s="71">
        <f t="shared" si="1818"/>
        <v>5.4408688936690972E-2</v>
      </c>
      <c r="AG3295" s="70">
        <f t="shared" si="1819"/>
        <v>-0.18079093388790943</v>
      </c>
      <c r="AH3295" s="70">
        <f t="shared" si="1820"/>
        <v>-0.22707014647722412</v>
      </c>
      <c r="AI3295" s="61" t="str">
        <f t="shared" si="1815"/>
        <v>Short VOL</v>
      </c>
      <c r="AJ3295" s="68" t="str">
        <f t="shared" si="1816"/>
        <v>Short VOL</v>
      </c>
      <c r="AK3295" s="72"/>
      <c r="AL3295" s="73"/>
      <c r="AM3295" s="72"/>
      <c r="AN3295" s="73"/>
      <c r="AO3295" s="74"/>
      <c r="AP3295" s="20"/>
      <c r="AQ3295" s="74"/>
      <c r="AR3295" s="20"/>
      <c r="AS3295" s="74"/>
      <c r="AT3295" s="20"/>
      <c r="AU3295" s="74" t="str">
        <f t="shared" si="1807"/>
        <v>00631L</v>
      </c>
      <c r="AV3295" s="20">
        <f t="shared" si="1813"/>
        <v>1</v>
      </c>
      <c r="AW3295" s="74" t="str">
        <f t="shared" si="1808"/>
        <v>00631L</v>
      </c>
      <c r="AX3295" s="20">
        <f t="shared" si="1809"/>
        <v>1</v>
      </c>
      <c r="AY3295" s="20">
        <f t="shared" si="1814"/>
        <v>1</v>
      </c>
      <c r="AZ3295" s="116">
        <v>41528</v>
      </c>
      <c r="BA3295" s="116"/>
      <c r="BB3295" s="20"/>
      <c r="BC3295" s="20"/>
      <c r="BD3295" s="76"/>
      <c r="BE3295" s="77"/>
      <c r="BF3295" s="77"/>
    </row>
    <row r="3296" spans="1:58" s="23" customFormat="1" ht="15.75" customHeight="1" x14ac:dyDescent="0.4">
      <c r="A3296" s="116">
        <v>41526</v>
      </c>
      <c r="B3296" s="112">
        <v>15.8</v>
      </c>
      <c r="C3296" s="112">
        <v>16.8</v>
      </c>
      <c r="D3296" s="112">
        <v>17.55</v>
      </c>
      <c r="E3296" s="112">
        <v>17.899999999999999</v>
      </c>
      <c r="F3296" s="112">
        <v>18.600000000000001</v>
      </c>
      <c r="G3296" s="112">
        <v>19.05</v>
      </c>
      <c r="H3296" s="113">
        <v>19.5</v>
      </c>
      <c r="I3296" s="90">
        <f t="shared" si="1810"/>
        <v>16.484210526315792</v>
      </c>
      <c r="J3296" s="90">
        <f t="shared" si="1811"/>
        <v>17.313157894736843</v>
      </c>
      <c r="K3296" s="114">
        <v>6</v>
      </c>
      <c r="L3296" s="115">
        <v>5.2631578947368418E-2</v>
      </c>
      <c r="M3296" s="90">
        <v>15.01</v>
      </c>
      <c r="N3296" s="90">
        <v>15.63</v>
      </c>
      <c r="O3296" s="90">
        <v>16.829999999999998</v>
      </c>
      <c r="P3296" s="90">
        <v>17.95</v>
      </c>
      <c r="Q3296" s="90">
        <v>20.22</v>
      </c>
      <c r="R3296" s="63">
        <f t="shared" si="1822"/>
        <v>4.1400000000000006</v>
      </c>
      <c r="S3296" s="64">
        <f t="shared" si="1821"/>
        <v>-1.3880126182965228E-2</v>
      </c>
      <c r="T3296" s="65">
        <f t="shared" si="1817"/>
        <v>0.96033269353806772</v>
      </c>
      <c r="U3296" s="65">
        <f t="shared" si="1817"/>
        <v>0.92869875222816411</v>
      </c>
      <c r="V3296" s="65">
        <f t="shared" si="1800"/>
        <v>0.87075208913649038</v>
      </c>
      <c r="W3296" s="65">
        <f t="shared" si="1801"/>
        <v>0.77299703264094966</v>
      </c>
      <c r="X3296" s="61">
        <f t="shared" si="1812"/>
        <v>6.3291139240506319E-2</v>
      </c>
      <c r="Y3296" s="66">
        <f t="shared" si="1802"/>
        <v>8.9385474860335282E-2</v>
      </c>
      <c r="Z3296" s="61">
        <f t="shared" si="1803"/>
        <v>5.0287356321838991E-2</v>
      </c>
      <c r="AA3296" s="67">
        <f t="shared" si="1804"/>
        <v>16.484210526315788</v>
      </c>
      <c r="AB3296" s="68">
        <f t="shared" si="1805"/>
        <v>1.0876519513755593E-2</v>
      </c>
      <c r="AC3296" s="69">
        <f t="shared" si="1806"/>
        <v>5.4651985048994718E-2</v>
      </c>
      <c r="AD3296" s="70">
        <f>_xlfn.PERCENTILE.EXC(AC3296:$AC$5675,0.5)</f>
        <v>7.3302099661791714E-2</v>
      </c>
      <c r="AE3296" s="70">
        <f>_xlfn.PERCENTILE.EXC($AC3296:AC$5675,0.35)</f>
        <v>4.0698240520631361E-2</v>
      </c>
      <c r="AF3296" s="71">
        <f t="shared" si="1818"/>
        <v>5.4408688936690972E-2</v>
      </c>
      <c r="AG3296" s="70">
        <f t="shared" si="1819"/>
        <v>-0.18079093388790943</v>
      </c>
      <c r="AH3296" s="70">
        <f t="shared" si="1820"/>
        <v>-0.22707014647722412</v>
      </c>
      <c r="AI3296" s="61" t="str">
        <f t="shared" si="1815"/>
        <v>Safety</v>
      </c>
      <c r="AJ3296" s="68" t="str">
        <f t="shared" si="1816"/>
        <v>Short VOL</v>
      </c>
      <c r="AK3296" s="72"/>
      <c r="AL3296" s="73"/>
      <c r="AM3296" s="72"/>
      <c r="AN3296" s="73"/>
      <c r="AO3296" s="74"/>
      <c r="AP3296" s="20"/>
      <c r="AQ3296" s="74"/>
      <c r="AR3296" s="20"/>
      <c r="AS3296" s="74"/>
      <c r="AT3296" s="20"/>
      <c r="AU3296" s="74" t="str">
        <f t="shared" si="1807"/>
        <v>00631L</v>
      </c>
      <c r="AV3296" s="20">
        <f t="shared" si="1813"/>
        <v>1</v>
      </c>
      <c r="AW3296" s="74" t="str">
        <f t="shared" si="1808"/>
        <v>00631L</v>
      </c>
      <c r="AX3296" s="20">
        <f t="shared" si="1809"/>
        <v>1</v>
      </c>
      <c r="AY3296" s="20">
        <f t="shared" si="1814"/>
        <v>1</v>
      </c>
      <c r="AZ3296" s="116">
        <v>41527</v>
      </c>
      <c r="BA3296" s="116"/>
      <c r="BB3296" s="20"/>
      <c r="BC3296" s="20"/>
      <c r="BD3296" s="76"/>
      <c r="BE3296" s="77"/>
      <c r="BF3296" s="77"/>
    </row>
    <row r="3297" spans="1:58" s="23" customFormat="1" ht="15.75" customHeight="1" x14ac:dyDescent="0.4">
      <c r="A3297" s="116">
        <v>41523</v>
      </c>
      <c r="B3297" s="112">
        <v>16.5</v>
      </c>
      <c r="C3297" s="112">
        <v>17.5</v>
      </c>
      <c r="D3297" s="112">
        <v>18.2</v>
      </c>
      <c r="E3297" s="112">
        <v>18.45</v>
      </c>
      <c r="F3297" s="112">
        <v>19.100000000000001</v>
      </c>
      <c r="G3297" s="112">
        <v>19.600000000000001</v>
      </c>
      <c r="H3297" s="113">
        <v>20</v>
      </c>
      <c r="I3297" s="90">
        <f t="shared" si="1810"/>
        <v>17.131578947368421</v>
      </c>
      <c r="J3297" s="90">
        <f t="shared" si="1811"/>
        <v>17.942105263157895</v>
      </c>
      <c r="K3297" s="114">
        <v>7</v>
      </c>
      <c r="L3297" s="115">
        <v>5.2631578947368418E-2</v>
      </c>
      <c r="M3297" s="90">
        <v>14.57</v>
      </c>
      <c r="N3297" s="90">
        <v>15.85</v>
      </c>
      <c r="O3297" s="90">
        <v>17.170000000000002</v>
      </c>
      <c r="P3297" s="90">
        <v>18.34</v>
      </c>
      <c r="Q3297" s="90">
        <v>20.53</v>
      </c>
      <c r="R3297" s="63">
        <f t="shared" si="1822"/>
        <v>5.0900000000000034</v>
      </c>
      <c r="S3297" s="64">
        <f t="shared" si="1821"/>
        <v>5.0729232720355148E-3</v>
      </c>
      <c r="T3297" s="65">
        <f t="shared" si="1817"/>
        <v>0.91924290220820193</v>
      </c>
      <c r="U3297" s="65">
        <f t="shared" si="1817"/>
        <v>0.92312172393709946</v>
      </c>
      <c r="V3297" s="65">
        <f t="shared" si="1800"/>
        <v>0.86423118865866955</v>
      </c>
      <c r="W3297" s="65">
        <f t="shared" si="1801"/>
        <v>0.77204091573307354</v>
      </c>
      <c r="X3297" s="61">
        <f t="shared" si="1812"/>
        <v>6.0606060606060608E-2</v>
      </c>
      <c r="Y3297" s="66">
        <f t="shared" si="1802"/>
        <v>8.4010840108401125E-2</v>
      </c>
      <c r="Z3297" s="61">
        <f t="shared" si="1803"/>
        <v>4.7311827956989266E-2</v>
      </c>
      <c r="AA3297" s="67">
        <f t="shared" si="1804"/>
        <v>17.131578947368421</v>
      </c>
      <c r="AB3297" s="68">
        <f t="shared" si="1805"/>
        <v>4.1009463722397499E-2</v>
      </c>
      <c r="AC3297" s="69">
        <f t="shared" si="1806"/>
        <v>8.08567159222979E-2</v>
      </c>
      <c r="AD3297" s="70">
        <f>_xlfn.PERCENTILE.EXC(AC3297:$AC$5675,0.5)</f>
        <v>7.3355418835778549E-2</v>
      </c>
      <c r="AE3297" s="70">
        <f>_xlfn.PERCENTILE.EXC($AC3297:AC$5675,0.35)</f>
        <v>4.0692640692640697E-2</v>
      </c>
      <c r="AF3297" s="71">
        <f t="shared" si="1818"/>
        <v>5.4408688936690972E-2</v>
      </c>
      <c r="AG3297" s="70">
        <f t="shared" si="1819"/>
        <v>-0.18079093388790943</v>
      </c>
      <c r="AH3297" s="70">
        <f t="shared" si="1820"/>
        <v>-0.22707014647722412</v>
      </c>
      <c r="AI3297" s="61" t="str">
        <f t="shared" si="1815"/>
        <v>Short VOL</v>
      </c>
      <c r="AJ3297" s="68" t="str">
        <f t="shared" si="1816"/>
        <v>Short VOL</v>
      </c>
      <c r="AK3297" s="72"/>
      <c r="AL3297" s="73"/>
      <c r="AM3297" s="72"/>
      <c r="AN3297" s="73"/>
      <c r="AO3297" s="74"/>
      <c r="AP3297" s="20"/>
      <c r="AQ3297" s="74"/>
      <c r="AR3297" s="20"/>
      <c r="AS3297" s="74"/>
      <c r="AT3297" s="20"/>
      <c r="AU3297" s="74" t="str">
        <f t="shared" si="1807"/>
        <v>00631L</v>
      </c>
      <c r="AV3297" s="20">
        <f t="shared" si="1813"/>
        <v>1</v>
      </c>
      <c r="AW3297" s="74" t="str">
        <f t="shared" si="1808"/>
        <v>00631L</v>
      </c>
      <c r="AX3297" s="20">
        <f t="shared" si="1809"/>
        <v>1</v>
      </c>
      <c r="AY3297" s="20">
        <f t="shared" si="1814"/>
        <v>1</v>
      </c>
      <c r="AZ3297" s="116">
        <v>41526</v>
      </c>
      <c r="BA3297" s="116"/>
      <c r="BB3297" s="20"/>
      <c r="BC3297" s="20"/>
      <c r="BD3297" s="76"/>
      <c r="BE3297" s="77"/>
      <c r="BF3297" s="77"/>
    </row>
    <row r="3298" spans="1:58" s="23" customFormat="1" ht="15.75" customHeight="1" x14ac:dyDescent="0.4">
      <c r="A3298" s="116">
        <v>41522</v>
      </c>
      <c r="B3298" s="112">
        <v>16.399999999999999</v>
      </c>
      <c r="C3298" s="112">
        <v>17.399999999999999</v>
      </c>
      <c r="D3298" s="112">
        <v>18</v>
      </c>
      <c r="E3298" s="112">
        <v>18.350000000000001</v>
      </c>
      <c r="F3298" s="112">
        <v>19.05</v>
      </c>
      <c r="G3298" s="112">
        <v>19.5</v>
      </c>
      <c r="H3298" s="113">
        <v>19.899999999999999</v>
      </c>
      <c r="I3298" s="90">
        <f t="shared" si="1810"/>
        <v>16.97894736842105</v>
      </c>
      <c r="J3298" s="90">
        <f t="shared" si="1811"/>
        <v>17.747368421052631</v>
      </c>
      <c r="K3298" s="114">
        <v>8</v>
      </c>
      <c r="L3298" s="115">
        <v>5.2631578947368418E-2</v>
      </c>
      <c r="M3298" s="90">
        <v>14.38</v>
      </c>
      <c r="N3298" s="90">
        <v>15.77</v>
      </c>
      <c r="O3298" s="90">
        <v>17.14</v>
      </c>
      <c r="P3298" s="90">
        <v>18.38</v>
      </c>
      <c r="Q3298" s="90">
        <v>20.63</v>
      </c>
      <c r="R3298" s="63">
        <f t="shared" si="1822"/>
        <v>5.3699999999999974</v>
      </c>
      <c r="S3298" s="64">
        <f t="shared" si="1821"/>
        <v>-6.92695214105801E-3</v>
      </c>
      <c r="T3298" s="65">
        <f t="shared" si="1817"/>
        <v>0.91185795814838311</v>
      </c>
      <c r="U3298" s="65">
        <f t="shared" si="1817"/>
        <v>0.92007001166861135</v>
      </c>
      <c r="V3298" s="65">
        <f t="shared" si="1800"/>
        <v>0.8579978237214364</v>
      </c>
      <c r="W3298" s="65">
        <f t="shared" si="1801"/>
        <v>0.76442074648570046</v>
      </c>
      <c r="X3298" s="61">
        <f t="shared" si="1812"/>
        <v>6.0975609756097567E-2</v>
      </c>
      <c r="Y3298" s="66">
        <f t="shared" si="1802"/>
        <v>8.4468664850136072E-2</v>
      </c>
      <c r="Z3298" s="61">
        <f t="shared" si="1803"/>
        <v>4.5257284562926346E-2</v>
      </c>
      <c r="AA3298" s="67">
        <f t="shared" si="1804"/>
        <v>16.97894736842105</v>
      </c>
      <c r="AB3298" s="68">
        <f t="shared" si="1805"/>
        <v>3.9949270767279582E-2</v>
      </c>
      <c r="AC3298" s="69">
        <f t="shared" si="1806"/>
        <v>7.6661215499115434E-2</v>
      </c>
      <c r="AD3298" s="70">
        <f>_xlfn.PERCENTILE.EXC(AC3298:$AC$5675,0.5)</f>
        <v>7.3302099661791714E-2</v>
      </c>
      <c r="AE3298" s="70">
        <f>_xlfn.PERCENTILE.EXC($AC3298:AC$5675,0.35)</f>
        <v>4.0644215941698841E-2</v>
      </c>
      <c r="AF3298" s="71">
        <f t="shared" si="1818"/>
        <v>5.4408688936690972E-2</v>
      </c>
      <c r="AG3298" s="70">
        <f t="shared" si="1819"/>
        <v>-0.18079093388790943</v>
      </c>
      <c r="AH3298" s="70">
        <f t="shared" si="1820"/>
        <v>-0.22707014647722412</v>
      </c>
      <c r="AI3298" s="61" t="str">
        <f t="shared" si="1815"/>
        <v>Short VOL</v>
      </c>
      <c r="AJ3298" s="68" t="str">
        <f t="shared" si="1816"/>
        <v>Short VOL</v>
      </c>
      <c r="AK3298" s="72"/>
      <c r="AL3298" s="73"/>
      <c r="AM3298" s="72"/>
      <c r="AN3298" s="73"/>
      <c r="AO3298" s="74"/>
      <c r="AP3298" s="20"/>
      <c r="AQ3298" s="74"/>
      <c r="AR3298" s="20"/>
      <c r="AS3298" s="74"/>
      <c r="AT3298" s="20"/>
      <c r="AU3298" s="74" t="str">
        <f t="shared" si="1807"/>
        <v>00631L</v>
      </c>
      <c r="AV3298" s="20">
        <f t="shared" si="1813"/>
        <v>1</v>
      </c>
      <c r="AW3298" s="74" t="str">
        <f t="shared" si="1808"/>
        <v>00631L</v>
      </c>
      <c r="AX3298" s="20">
        <f t="shared" si="1809"/>
        <v>1</v>
      </c>
      <c r="AY3298" s="20">
        <f t="shared" si="1814"/>
        <v>1</v>
      </c>
      <c r="AZ3298" s="116">
        <v>41523</v>
      </c>
      <c r="BA3298" s="116"/>
      <c r="BB3298" s="20"/>
      <c r="BC3298" s="20"/>
      <c r="BD3298" s="76"/>
      <c r="BE3298" s="77"/>
      <c r="BF3298" s="77"/>
    </row>
    <row r="3299" spans="1:58" s="23" customFormat="1" ht="15.75" customHeight="1" x14ac:dyDescent="0.4">
      <c r="A3299" s="116">
        <v>41521</v>
      </c>
      <c r="B3299" s="112">
        <v>16.7</v>
      </c>
      <c r="C3299" s="112">
        <v>17.55</v>
      </c>
      <c r="D3299" s="112">
        <v>18.100000000000001</v>
      </c>
      <c r="E3299" s="112">
        <v>18.350000000000001</v>
      </c>
      <c r="F3299" s="112">
        <v>19.05</v>
      </c>
      <c r="G3299" s="112">
        <v>19.5</v>
      </c>
      <c r="H3299" s="113">
        <v>19.899999999999999</v>
      </c>
      <c r="I3299" s="90">
        <f t="shared" si="1810"/>
        <v>17.147368421052633</v>
      </c>
      <c r="J3299" s="90">
        <f t="shared" si="1811"/>
        <v>17.839473684210528</v>
      </c>
      <c r="K3299" s="114">
        <v>9</v>
      </c>
      <c r="L3299" s="115">
        <v>5.2631578947368418E-2</v>
      </c>
      <c r="M3299" s="90">
        <v>14.28</v>
      </c>
      <c r="N3299" s="90">
        <v>15.88</v>
      </c>
      <c r="O3299" s="90">
        <v>17.3</v>
      </c>
      <c r="P3299" s="90">
        <v>18.41</v>
      </c>
      <c r="Q3299" s="90">
        <v>20.55</v>
      </c>
      <c r="R3299" s="63">
        <f t="shared" si="1822"/>
        <v>5.5500000000000007</v>
      </c>
      <c r="S3299" s="64">
        <f t="shared" si="1821"/>
        <v>-4.3949428055388241E-2</v>
      </c>
      <c r="T3299" s="65">
        <f t="shared" si="1817"/>
        <v>0.89924433249370272</v>
      </c>
      <c r="U3299" s="65">
        <f t="shared" si="1817"/>
        <v>0.91791907514450866</v>
      </c>
      <c r="V3299" s="65">
        <f t="shared" si="1800"/>
        <v>0.86257468766974477</v>
      </c>
      <c r="W3299" s="65">
        <f t="shared" si="1801"/>
        <v>0.77274939172749391</v>
      </c>
      <c r="X3299" s="61">
        <f t="shared" si="1812"/>
        <v>5.089820359281446E-2</v>
      </c>
      <c r="Y3299" s="66">
        <f t="shared" si="1802"/>
        <v>8.4468664850136072E-2</v>
      </c>
      <c r="Z3299" s="61">
        <f t="shared" si="1803"/>
        <v>4.0362185389809721E-2</v>
      </c>
      <c r="AA3299" s="67">
        <f t="shared" si="1804"/>
        <v>17.147368421052633</v>
      </c>
      <c r="AB3299" s="68">
        <f t="shared" si="1805"/>
        <v>5.1637279596977233E-2</v>
      </c>
      <c r="AC3299" s="69">
        <f t="shared" si="1806"/>
        <v>7.9809094524724941E-2</v>
      </c>
      <c r="AD3299" s="70">
        <f>_xlfn.PERCENTILE.EXC(AC3299:$AC$5675,0.5)</f>
        <v>7.3248780487804865E-2</v>
      </c>
      <c r="AE3299" s="70">
        <f>_xlfn.PERCENTILE.EXC($AC3299:AC$5675,0.35)</f>
        <v>4.0595791190756986E-2</v>
      </c>
      <c r="AF3299" s="71">
        <f t="shared" si="1818"/>
        <v>5.4408688936690972E-2</v>
      </c>
      <c r="AG3299" s="70">
        <f t="shared" si="1819"/>
        <v>-0.18079093388790943</v>
      </c>
      <c r="AH3299" s="70">
        <f t="shared" si="1820"/>
        <v>-0.22707014647722412</v>
      </c>
      <c r="AI3299" s="61" t="str">
        <f t="shared" si="1815"/>
        <v>Short VOL</v>
      </c>
      <c r="AJ3299" s="68" t="str">
        <f t="shared" si="1816"/>
        <v>Short VOL</v>
      </c>
      <c r="AK3299" s="72"/>
      <c r="AL3299" s="73"/>
      <c r="AM3299" s="72"/>
      <c r="AN3299" s="73"/>
      <c r="AO3299" s="74"/>
      <c r="AP3299" s="20"/>
      <c r="AQ3299" s="74"/>
      <c r="AR3299" s="20"/>
      <c r="AS3299" s="74"/>
      <c r="AT3299" s="20"/>
      <c r="AU3299" s="74" t="str">
        <f t="shared" si="1807"/>
        <v>00631L</v>
      </c>
      <c r="AV3299" s="20">
        <f t="shared" si="1813"/>
        <v>1</v>
      </c>
      <c r="AW3299" s="74" t="str">
        <f t="shared" si="1808"/>
        <v>00631L</v>
      </c>
      <c r="AX3299" s="20">
        <f t="shared" si="1809"/>
        <v>1</v>
      </c>
      <c r="AY3299" s="20">
        <f t="shared" si="1814"/>
        <v>1</v>
      </c>
      <c r="AZ3299" s="116">
        <v>41522</v>
      </c>
      <c r="BA3299" s="116"/>
      <c r="BB3299" s="20"/>
      <c r="BC3299" s="20"/>
      <c r="BD3299" s="76"/>
      <c r="BE3299" s="77"/>
      <c r="BF3299" s="77"/>
    </row>
    <row r="3300" spans="1:58" s="23" customFormat="1" ht="15.75" customHeight="1" x14ac:dyDescent="0.4">
      <c r="A3300" s="116">
        <v>41520</v>
      </c>
      <c r="B3300" s="112">
        <v>16.850000000000001</v>
      </c>
      <c r="C3300" s="112">
        <v>17.649999999999999</v>
      </c>
      <c r="D3300" s="112">
        <v>18.2</v>
      </c>
      <c r="E3300" s="112">
        <v>18.5</v>
      </c>
      <c r="F3300" s="112">
        <v>19.149999999999999</v>
      </c>
      <c r="G3300" s="112">
        <v>19.600000000000001</v>
      </c>
      <c r="H3300" s="113">
        <v>20</v>
      </c>
      <c r="I3300" s="90">
        <f t="shared" si="1810"/>
        <v>17.228947368421053</v>
      </c>
      <c r="J3300" s="90">
        <f t="shared" si="1811"/>
        <v>17.910526315789472</v>
      </c>
      <c r="K3300" s="114">
        <v>10</v>
      </c>
      <c r="L3300" s="115">
        <v>5.2631578947368418E-2</v>
      </c>
      <c r="M3300" s="90">
        <v>15.97</v>
      </c>
      <c r="N3300" s="90">
        <v>16.61</v>
      </c>
      <c r="O3300" s="90">
        <v>17.64</v>
      </c>
      <c r="P3300" s="90">
        <v>18.75</v>
      </c>
      <c r="Q3300" s="90">
        <v>20.72</v>
      </c>
      <c r="R3300" s="63">
        <f t="shared" si="1822"/>
        <v>3.8100000000000023</v>
      </c>
      <c r="S3300" s="64">
        <f t="shared" si="1821"/>
        <v>-2.3515579071134749E-2</v>
      </c>
      <c r="T3300" s="65">
        <f t="shared" si="1817"/>
        <v>0.96146899458157742</v>
      </c>
      <c r="U3300" s="65">
        <f t="shared" si="1817"/>
        <v>0.94160997732426299</v>
      </c>
      <c r="V3300" s="65">
        <f t="shared" si="1800"/>
        <v>0.88586666666666669</v>
      </c>
      <c r="W3300" s="65">
        <f t="shared" si="1801"/>
        <v>0.80164092664092668</v>
      </c>
      <c r="X3300" s="61">
        <f t="shared" si="1812"/>
        <v>4.747774480712149E-2</v>
      </c>
      <c r="Y3300" s="66">
        <f t="shared" si="1802"/>
        <v>8.1081081081081086E-2</v>
      </c>
      <c r="Z3300" s="61">
        <f t="shared" si="1803"/>
        <v>3.9560103864365204E-2</v>
      </c>
      <c r="AA3300" s="67">
        <f t="shared" si="1804"/>
        <v>17.228947368421053</v>
      </c>
      <c r="AB3300" s="68">
        <f t="shared" si="1805"/>
        <v>1.4449127031908609E-2</v>
      </c>
      <c r="AC3300" s="69">
        <f t="shared" si="1806"/>
        <v>3.7263538134921975E-2</v>
      </c>
      <c r="AD3300" s="70">
        <f>_xlfn.PERCENTILE.EXC(AC3300:$AC$5675,0.5)</f>
        <v>7.3180994017487358E-2</v>
      </c>
      <c r="AE3300" s="70">
        <f>_xlfn.PERCENTILE.EXC($AC3300:AC$5675,0.35)</f>
        <v>4.0532742887815491E-2</v>
      </c>
      <c r="AF3300" s="71">
        <f t="shared" si="1818"/>
        <v>5.4408688936690972E-2</v>
      </c>
      <c r="AG3300" s="70">
        <f t="shared" si="1819"/>
        <v>-0.18079093388790943</v>
      </c>
      <c r="AH3300" s="70">
        <f t="shared" si="1820"/>
        <v>-0.22707014647722412</v>
      </c>
      <c r="AI3300" s="61" t="str">
        <f t="shared" si="1815"/>
        <v>Safety</v>
      </c>
      <c r="AJ3300" s="68" t="str">
        <f t="shared" si="1816"/>
        <v>Safety</v>
      </c>
      <c r="AK3300" s="72"/>
      <c r="AL3300" s="73"/>
      <c r="AM3300" s="72"/>
      <c r="AN3300" s="73"/>
      <c r="AO3300" s="74"/>
      <c r="AP3300" s="20"/>
      <c r="AQ3300" s="74"/>
      <c r="AR3300" s="20"/>
      <c r="AS3300" s="74"/>
      <c r="AT3300" s="20"/>
      <c r="AU3300" s="74" t="str">
        <f t="shared" si="1807"/>
        <v>00635U</v>
      </c>
      <c r="AV3300" s="20">
        <f t="shared" si="1813"/>
        <v>0</v>
      </c>
      <c r="AW3300" s="74" t="str">
        <f t="shared" si="1808"/>
        <v>00635U</v>
      </c>
      <c r="AX3300" s="20">
        <f t="shared" si="1809"/>
        <v>0</v>
      </c>
      <c r="AY3300" s="20">
        <f t="shared" si="1814"/>
        <v>1</v>
      </c>
      <c r="AZ3300" s="116">
        <v>41521</v>
      </c>
      <c r="BA3300" s="116"/>
      <c r="BB3300" s="20"/>
      <c r="BC3300" s="20"/>
      <c r="BD3300" s="76"/>
      <c r="BE3300" s="77"/>
      <c r="BF3300" s="77"/>
    </row>
    <row r="3301" spans="1:58" s="23" customFormat="1" ht="15.75" customHeight="1" x14ac:dyDescent="0.4">
      <c r="A3301" s="116">
        <v>41516</v>
      </c>
      <c r="B3301" s="112">
        <v>17.5</v>
      </c>
      <c r="C3301" s="112">
        <v>18.149999999999999</v>
      </c>
      <c r="D3301" s="112">
        <v>18.649999999999999</v>
      </c>
      <c r="E3301" s="112">
        <v>18.95</v>
      </c>
      <c r="F3301" s="112">
        <v>19.600000000000001</v>
      </c>
      <c r="G3301" s="112">
        <v>20</v>
      </c>
      <c r="H3301" s="113">
        <v>20.45</v>
      </c>
      <c r="I3301" s="90">
        <f t="shared" si="1810"/>
        <v>17.773684210526316</v>
      </c>
      <c r="J3301" s="90">
        <f t="shared" si="1811"/>
        <v>18.360526315789471</v>
      </c>
      <c r="K3301" s="114">
        <v>11</v>
      </c>
      <c r="L3301" s="115">
        <v>5.2631578947368418E-2</v>
      </c>
      <c r="M3301" s="90">
        <v>15.87</v>
      </c>
      <c r="N3301" s="90">
        <v>17.010000000000002</v>
      </c>
      <c r="O3301" s="90">
        <v>18.05</v>
      </c>
      <c r="P3301" s="90">
        <v>19.18</v>
      </c>
      <c r="Q3301" s="90">
        <v>20.95</v>
      </c>
      <c r="R3301" s="63">
        <f t="shared" si="1822"/>
        <v>4.3500000000000014</v>
      </c>
      <c r="S3301" s="64">
        <f t="shared" si="1821"/>
        <v>1.1897679952409449E-2</v>
      </c>
      <c r="T3301" s="65">
        <f t="shared" si="1817"/>
        <v>0.93298059964726621</v>
      </c>
      <c r="U3301" s="65">
        <f t="shared" si="1817"/>
        <v>0.94238227146814413</v>
      </c>
      <c r="V3301" s="65">
        <f t="shared" si="1800"/>
        <v>0.88686131386861322</v>
      </c>
      <c r="W3301" s="65">
        <f t="shared" si="1801"/>
        <v>0.81193317422434375</v>
      </c>
      <c r="X3301" s="61">
        <f t="shared" si="1812"/>
        <v>3.7142857142857061E-2</v>
      </c>
      <c r="Y3301" s="66">
        <f t="shared" si="1802"/>
        <v>7.9155672823219003E-2</v>
      </c>
      <c r="Z3301" s="61">
        <f t="shared" si="1803"/>
        <v>3.301747112822017E-2</v>
      </c>
      <c r="AA3301" s="67">
        <f t="shared" si="1804"/>
        <v>17.773684210526316</v>
      </c>
      <c r="AB3301" s="68">
        <f t="shared" si="1805"/>
        <v>2.8806584362139825E-2</v>
      </c>
      <c r="AC3301" s="69">
        <f t="shared" si="1806"/>
        <v>4.4896191095021409E-2</v>
      </c>
      <c r="AD3301" s="70">
        <f>_xlfn.PERCENTILE.EXC(AC3301:$AC$5675,0.5)</f>
        <v>7.3248780487804865E-2</v>
      </c>
      <c r="AE3301" s="70">
        <f>_xlfn.PERCENTILE.EXC($AC3301:AC$5675,0.35)</f>
        <v>4.0637298120135709E-2</v>
      </c>
      <c r="AF3301" s="71">
        <f t="shared" si="1818"/>
        <v>5.4607640453222951E-2</v>
      </c>
      <c r="AG3301" s="70">
        <f t="shared" si="1819"/>
        <v>-0.18079093388790943</v>
      </c>
      <c r="AH3301" s="70">
        <f t="shared" si="1820"/>
        <v>-0.22707014647722412</v>
      </c>
      <c r="AI3301" s="61" t="str">
        <f t="shared" si="1815"/>
        <v>Safety</v>
      </c>
      <c r="AJ3301" s="68" t="str">
        <f t="shared" si="1816"/>
        <v>Safety</v>
      </c>
      <c r="AK3301" s="72"/>
      <c r="AL3301" s="73"/>
      <c r="AM3301" s="72"/>
      <c r="AN3301" s="73"/>
      <c r="AO3301" s="74"/>
      <c r="AP3301" s="20"/>
      <c r="AQ3301" s="74"/>
      <c r="AR3301" s="20"/>
      <c r="AS3301" s="74"/>
      <c r="AT3301" s="20"/>
      <c r="AU3301" s="74" t="str">
        <f t="shared" si="1807"/>
        <v>00635U</v>
      </c>
      <c r="AV3301" s="20">
        <f t="shared" si="1813"/>
        <v>0</v>
      </c>
      <c r="AW3301" s="74" t="str">
        <f t="shared" si="1808"/>
        <v>00631L</v>
      </c>
      <c r="AX3301" s="20">
        <f t="shared" si="1809"/>
        <v>1</v>
      </c>
      <c r="AY3301" s="20">
        <f t="shared" si="1814"/>
        <v>1</v>
      </c>
      <c r="AZ3301" s="116">
        <v>41520</v>
      </c>
      <c r="BA3301" s="116"/>
      <c r="BB3301" s="20"/>
      <c r="BC3301" s="20"/>
      <c r="BD3301" s="76"/>
      <c r="BE3301" s="77"/>
      <c r="BF3301" s="77"/>
    </row>
    <row r="3302" spans="1:58" s="23" customFormat="1" ht="15.75" customHeight="1" x14ac:dyDescent="0.4">
      <c r="A3302" s="116">
        <v>41515</v>
      </c>
      <c r="B3302" s="112">
        <v>17.350000000000001</v>
      </c>
      <c r="C3302" s="112">
        <v>17.95</v>
      </c>
      <c r="D3302" s="112">
        <v>18.45</v>
      </c>
      <c r="E3302" s="112">
        <v>18.8</v>
      </c>
      <c r="F3302" s="112">
        <v>19.45</v>
      </c>
      <c r="G3302" s="112">
        <v>19.95</v>
      </c>
      <c r="H3302" s="113">
        <v>20.350000000000001</v>
      </c>
      <c r="I3302" s="90">
        <f t="shared" si="1810"/>
        <v>17.571052631578947</v>
      </c>
      <c r="J3302" s="90">
        <f t="shared" si="1811"/>
        <v>18.13421052631579</v>
      </c>
      <c r="K3302" s="114">
        <v>12</v>
      </c>
      <c r="L3302" s="115">
        <v>5.2631578947368418E-2</v>
      </c>
      <c r="M3302" s="90">
        <v>15.41</v>
      </c>
      <c r="N3302" s="90">
        <v>16.809999999999999</v>
      </c>
      <c r="O3302" s="90">
        <v>17.899999999999999</v>
      </c>
      <c r="P3302" s="90">
        <v>18.96</v>
      </c>
      <c r="Q3302" s="90">
        <v>20.9</v>
      </c>
      <c r="R3302" s="63">
        <f t="shared" si="1822"/>
        <v>4.6400000000000006</v>
      </c>
      <c r="S3302" s="64">
        <f t="shared" si="1821"/>
        <v>1.9405700424499715E-2</v>
      </c>
      <c r="T3302" s="65">
        <f t="shared" si="1817"/>
        <v>0.91671624033313515</v>
      </c>
      <c r="U3302" s="65">
        <f t="shared" si="1817"/>
        <v>0.93910614525139668</v>
      </c>
      <c r="V3302" s="65">
        <f t="shared" ref="V3302:V3365" si="1823">N3302/P3302</f>
        <v>0.88660337552742607</v>
      </c>
      <c r="W3302" s="65">
        <f t="shared" ref="W3302:W3365" si="1824">N3302/Q3302</f>
        <v>0.80430622009569375</v>
      </c>
      <c r="X3302" s="61">
        <f t="shared" si="1812"/>
        <v>3.458213256484137E-2</v>
      </c>
      <c r="Y3302" s="66">
        <f t="shared" ref="Y3302:Y3365" si="1825">(H3302-E3302)/E3302</f>
        <v>8.2446808510638334E-2</v>
      </c>
      <c r="Z3302" s="61">
        <f t="shared" ref="Z3302:Z3365" si="1826">(J3302-I3302)/I3302</f>
        <v>3.2050322000898669E-2</v>
      </c>
      <c r="AA3302" s="67">
        <f t="shared" ref="AA3302:AA3365" si="1827">B3302*(K3302*L3302)+C3302*(1-(K3302*L3302))</f>
        <v>17.571052631578947</v>
      </c>
      <c r="AB3302" s="68">
        <f t="shared" ref="AB3302:AB3365" si="1828">(B3302-N3302)/N3302</f>
        <v>3.2123735871505223E-2</v>
      </c>
      <c r="AC3302" s="69">
        <f t="shared" ref="AC3302:AC3365" si="1829">(AA3302-N3302)/N3302</f>
        <v>4.5273803187325913E-2</v>
      </c>
      <c r="AD3302" s="70">
        <f>_xlfn.PERCENTILE.EXC(AC3302:$AC$5675,0.5)</f>
        <v>7.3302099661791714E-2</v>
      </c>
      <c r="AE3302" s="70">
        <f>_xlfn.PERCENTILE.EXC($AC3302:AC$5675,0.35)</f>
        <v>4.0588873369193867E-2</v>
      </c>
      <c r="AF3302" s="71">
        <f t="shared" si="1818"/>
        <v>5.5017574819061853E-2</v>
      </c>
      <c r="AG3302" s="70">
        <f t="shared" si="1819"/>
        <v>-0.18079093388790943</v>
      </c>
      <c r="AH3302" s="70">
        <f t="shared" si="1820"/>
        <v>-0.22707014647722412</v>
      </c>
      <c r="AI3302" s="61" t="str">
        <f t="shared" si="1815"/>
        <v>Safety</v>
      </c>
      <c r="AJ3302" s="68" t="str">
        <f t="shared" si="1816"/>
        <v>Safety</v>
      </c>
      <c r="AK3302" s="72"/>
      <c r="AL3302" s="73"/>
      <c r="AM3302" s="72"/>
      <c r="AN3302" s="73"/>
      <c r="AO3302" s="74"/>
      <c r="AP3302" s="20"/>
      <c r="AQ3302" s="74"/>
      <c r="AR3302" s="20"/>
      <c r="AS3302" s="74"/>
      <c r="AT3302" s="20"/>
      <c r="AU3302" s="74" t="str">
        <f t="shared" si="1807"/>
        <v>00635U</v>
      </c>
      <c r="AV3302" s="20">
        <f t="shared" si="1813"/>
        <v>0</v>
      </c>
      <c r="AW3302" s="74" t="str">
        <f t="shared" si="1808"/>
        <v>00631L</v>
      </c>
      <c r="AX3302" s="20">
        <f t="shared" si="1809"/>
        <v>1</v>
      </c>
      <c r="AY3302" s="20">
        <f t="shared" si="1814"/>
        <v>1</v>
      </c>
      <c r="AZ3302" s="116">
        <v>41516</v>
      </c>
      <c r="BA3302" s="116"/>
      <c r="BB3302" s="20"/>
      <c r="BC3302" s="20"/>
      <c r="BD3302" s="76"/>
      <c r="BE3302" s="77"/>
      <c r="BF3302" s="77"/>
    </row>
    <row r="3303" spans="1:58" s="23" customFormat="1" ht="15.75" customHeight="1" x14ac:dyDescent="0.4">
      <c r="A3303" s="116">
        <v>41514</v>
      </c>
      <c r="B3303" s="112">
        <v>17.350000000000001</v>
      </c>
      <c r="C3303" s="112">
        <v>17.95</v>
      </c>
      <c r="D3303" s="112">
        <v>18.399999999999999</v>
      </c>
      <c r="E3303" s="112">
        <v>18.7</v>
      </c>
      <c r="F3303" s="112">
        <v>19.350000000000001</v>
      </c>
      <c r="G3303" s="112">
        <v>19.8</v>
      </c>
      <c r="H3303" s="113">
        <v>20.25</v>
      </c>
      <c r="I3303" s="90">
        <f t="shared" si="1810"/>
        <v>17.539473684210527</v>
      </c>
      <c r="J3303" s="90">
        <f t="shared" si="1811"/>
        <v>18.092105263157894</v>
      </c>
      <c r="K3303" s="114">
        <v>13</v>
      </c>
      <c r="L3303" s="115">
        <v>5.2631578947368418E-2</v>
      </c>
      <c r="M3303" s="90">
        <v>15.47</v>
      </c>
      <c r="N3303" s="90">
        <v>16.489999999999998</v>
      </c>
      <c r="O3303" s="90">
        <v>17.62</v>
      </c>
      <c r="P3303" s="90">
        <v>18.760000000000002</v>
      </c>
      <c r="Q3303" s="90">
        <v>20.68</v>
      </c>
      <c r="R3303" s="63">
        <f t="shared" si="1822"/>
        <v>4.4200000000000017</v>
      </c>
      <c r="S3303" s="64">
        <f t="shared" si="1821"/>
        <v>-1.6696481812760951E-2</v>
      </c>
      <c r="T3303" s="65">
        <f t="shared" si="1817"/>
        <v>0.93814432989690733</v>
      </c>
      <c r="U3303" s="65">
        <f t="shared" si="1817"/>
        <v>0.93586833144154358</v>
      </c>
      <c r="V3303" s="65">
        <f t="shared" si="1823"/>
        <v>0.87899786780383782</v>
      </c>
      <c r="W3303" s="65">
        <f t="shared" si="1824"/>
        <v>0.79738878143133451</v>
      </c>
      <c r="X3303" s="61">
        <f t="shared" si="1812"/>
        <v>3.458213256484137E-2</v>
      </c>
      <c r="Y3303" s="66">
        <f t="shared" si="1825"/>
        <v>8.2887700534759398E-2</v>
      </c>
      <c r="Z3303" s="61">
        <f t="shared" si="1826"/>
        <v>3.1507876969242191E-2</v>
      </c>
      <c r="AA3303" s="67">
        <f t="shared" si="1827"/>
        <v>17.539473684210527</v>
      </c>
      <c r="AB3303" s="68">
        <f t="shared" si="1828"/>
        <v>5.2152819890843118E-2</v>
      </c>
      <c r="AC3303" s="69">
        <f t="shared" si="1829"/>
        <v>6.3643037247454765E-2</v>
      </c>
      <c r="AD3303" s="70">
        <f>_xlfn.PERCENTILE.EXC(AC3303:$AC$5675,0.5)</f>
        <v>7.3355418835778549E-2</v>
      </c>
      <c r="AE3303" s="70">
        <f>_xlfn.PERCENTILE.EXC($AC3303:AC$5675,0.35)</f>
        <v>4.0511201514252769E-2</v>
      </c>
      <c r="AF3303" s="71">
        <f t="shared" si="1818"/>
        <v>5.5407894723721117E-2</v>
      </c>
      <c r="AG3303" s="70">
        <f t="shared" si="1819"/>
        <v>-0.18079093388790943</v>
      </c>
      <c r="AH3303" s="70">
        <f t="shared" si="1820"/>
        <v>-0.22707014647722412</v>
      </c>
      <c r="AI3303" s="61" t="str">
        <f t="shared" si="1815"/>
        <v>Safety</v>
      </c>
      <c r="AJ3303" s="68" t="str">
        <f t="shared" si="1816"/>
        <v>Short VOL</v>
      </c>
      <c r="AK3303" s="72"/>
      <c r="AL3303" s="73"/>
      <c r="AM3303" s="72"/>
      <c r="AN3303" s="73"/>
      <c r="AO3303" s="74"/>
      <c r="AP3303" s="20"/>
      <c r="AQ3303" s="74"/>
      <c r="AR3303" s="20"/>
      <c r="AS3303" s="74"/>
      <c r="AT3303" s="20"/>
      <c r="AU3303" s="74" t="str">
        <f t="shared" si="1807"/>
        <v>00631L</v>
      </c>
      <c r="AV3303" s="20">
        <f t="shared" si="1813"/>
        <v>1</v>
      </c>
      <c r="AW3303" s="74" t="str">
        <f t="shared" si="1808"/>
        <v>00631L</v>
      </c>
      <c r="AX3303" s="20">
        <f t="shared" si="1809"/>
        <v>1</v>
      </c>
      <c r="AY3303" s="20">
        <f t="shared" si="1814"/>
        <v>1</v>
      </c>
      <c r="AZ3303" s="116">
        <v>41515</v>
      </c>
      <c r="BA3303" s="116"/>
      <c r="BB3303" s="20"/>
      <c r="BC3303" s="20"/>
      <c r="BD3303" s="76"/>
      <c r="BE3303" s="77"/>
      <c r="BF3303" s="77"/>
    </row>
    <row r="3304" spans="1:58" s="23" customFormat="1" ht="15.75" customHeight="1" x14ac:dyDescent="0.4">
      <c r="A3304" s="116">
        <v>41513</v>
      </c>
      <c r="B3304" s="112">
        <v>17.2</v>
      </c>
      <c r="C3304" s="112">
        <v>17.899999999999999</v>
      </c>
      <c r="D3304" s="112">
        <v>18.399999999999999</v>
      </c>
      <c r="E3304" s="112">
        <v>18.7</v>
      </c>
      <c r="F3304" s="112">
        <v>19.350000000000001</v>
      </c>
      <c r="G3304" s="112">
        <v>19.8</v>
      </c>
      <c r="H3304" s="113">
        <v>20.149999999999999</v>
      </c>
      <c r="I3304" s="90">
        <f t="shared" si="1810"/>
        <v>17.384210526315787</v>
      </c>
      <c r="J3304" s="90">
        <f t="shared" si="1811"/>
        <v>18.03157894736842</v>
      </c>
      <c r="K3304" s="114">
        <v>14</v>
      </c>
      <c r="L3304" s="115">
        <v>5.2631578947368418E-2</v>
      </c>
      <c r="M3304" s="90">
        <v>16.04</v>
      </c>
      <c r="N3304" s="90">
        <v>16.77</v>
      </c>
      <c r="O3304" s="90">
        <v>17.68</v>
      </c>
      <c r="P3304" s="90">
        <v>18.690000000000001</v>
      </c>
      <c r="Q3304" s="90">
        <v>20.47</v>
      </c>
      <c r="R3304" s="63">
        <f t="shared" si="1822"/>
        <v>3.5600000000000023</v>
      </c>
      <c r="S3304" s="64">
        <f t="shared" si="1821"/>
        <v>0.11874583055370243</v>
      </c>
      <c r="T3304" s="65">
        <f t="shared" si="1817"/>
        <v>0.95646988670244482</v>
      </c>
      <c r="U3304" s="65">
        <f t="shared" si="1817"/>
        <v>0.94852941176470584</v>
      </c>
      <c r="V3304" s="65">
        <f t="shared" si="1823"/>
        <v>0.89727126805778479</v>
      </c>
      <c r="W3304" s="65">
        <f t="shared" si="1824"/>
        <v>0.81924767953102107</v>
      </c>
      <c r="X3304" s="61">
        <f t="shared" si="1812"/>
        <v>4.0697674418604612E-2</v>
      </c>
      <c r="Y3304" s="66">
        <f t="shared" si="1825"/>
        <v>7.7540106951871621E-2</v>
      </c>
      <c r="Z3304" s="61">
        <f t="shared" si="1826"/>
        <v>3.7238873751135416E-2</v>
      </c>
      <c r="AA3304" s="67">
        <f t="shared" si="1827"/>
        <v>17.38421052631579</v>
      </c>
      <c r="AB3304" s="68">
        <f t="shared" si="1828"/>
        <v>2.5641025641025626E-2</v>
      </c>
      <c r="AC3304" s="69">
        <f t="shared" si="1829"/>
        <v>3.6625553149421043E-2</v>
      </c>
      <c r="AD3304" s="70">
        <f>_xlfn.PERCENTILE.EXC(AC3304:$AC$5675,0.5)</f>
        <v>7.3364621643594641E-2</v>
      </c>
      <c r="AE3304" s="70">
        <f>_xlfn.PERCENTILE.EXC($AC3304:AC$5675,0.35)</f>
        <v>4.0360411899313574E-2</v>
      </c>
      <c r="AF3304" s="71">
        <f t="shared" si="1818"/>
        <v>5.5407894723721117E-2</v>
      </c>
      <c r="AG3304" s="70">
        <f t="shared" si="1819"/>
        <v>-0.18079093388790943</v>
      </c>
      <c r="AH3304" s="70">
        <f t="shared" si="1820"/>
        <v>-0.22707014647722412</v>
      </c>
      <c r="AI3304" s="61" t="str">
        <f t="shared" si="1815"/>
        <v>Safety</v>
      </c>
      <c r="AJ3304" s="68" t="str">
        <f t="shared" si="1816"/>
        <v>Safety</v>
      </c>
      <c r="AK3304" s="72"/>
      <c r="AL3304" s="73"/>
      <c r="AM3304" s="72"/>
      <c r="AN3304" s="73"/>
      <c r="AO3304" s="74"/>
      <c r="AP3304" s="20"/>
      <c r="AQ3304" s="74"/>
      <c r="AR3304" s="20"/>
      <c r="AS3304" s="74"/>
      <c r="AT3304" s="20"/>
      <c r="AU3304" s="74" t="str">
        <f t="shared" si="1807"/>
        <v>00635U</v>
      </c>
      <c r="AV3304" s="20">
        <f t="shared" si="1813"/>
        <v>0</v>
      </c>
      <c r="AW3304" s="74" t="str">
        <f t="shared" si="1808"/>
        <v>00635U</v>
      </c>
      <c r="AX3304" s="20">
        <f t="shared" si="1809"/>
        <v>0</v>
      </c>
      <c r="AY3304" s="20">
        <f t="shared" si="1814"/>
        <v>1</v>
      </c>
      <c r="AZ3304" s="116">
        <v>41514</v>
      </c>
      <c r="BA3304" s="116"/>
      <c r="BB3304" s="20"/>
      <c r="BC3304" s="20"/>
      <c r="BD3304" s="76"/>
      <c r="BE3304" s="77"/>
      <c r="BF3304" s="77"/>
    </row>
    <row r="3305" spans="1:58" s="23" customFormat="1" ht="15.75" customHeight="1" x14ac:dyDescent="0.4">
      <c r="A3305" s="116">
        <v>41512</v>
      </c>
      <c r="B3305" s="112">
        <v>15.85</v>
      </c>
      <c r="C3305" s="112">
        <v>16.7</v>
      </c>
      <c r="D3305" s="112">
        <v>17.3</v>
      </c>
      <c r="E3305" s="112">
        <v>17.7</v>
      </c>
      <c r="F3305" s="112">
        <v>18.399999999999999</v>
      </c>
      <c r="G3305" s="112">
        <v>18.899999999999999</v>
      </c>
      <c r="H3305" s="113">
        <v>19.350000000000001</v>
      </c>
      <c r="I3305" s="90">
        <f t="shared" si="1810"/>
        <v>16.028947368421051</v>
      </c>
      <c r="J3305" s="90">
        <f t="shared" si="1811"/>
        <v>16.826315789473682</v>
      </c>
      <c r="K3305" s="114">
        <v>15</v>
      </c>
      <c r="L3305" s="115">
        <v>5.2631578947368418E-2</v>
      </c>
      <c r="M3305" s="90">
        <v>13.93</v>
      </c>
      <c r="N3305" s="90">
        <v>14.99</v>
      </c>
      <c r="O3305" s="90">
        <v>16.21</v>
      </c>
      <c r="P3305" s="90">
        <v>17.5</v>
      </c>
      <c r="Q3305" s="90">
        <v>19.5</v>
      </c>
      <c r="R3305" s="63">
        <f t="shared" si="1822"/>
        <v>4.7899999999999991</v>
      </c>
      <c r="S3305" s="64">
        <f t="shared" si="1821"/>
        <v>7.2246065808297552E-2</v>
      </c>
      <c r="T3305" s="65">
        <f t="shared" si="1817"/>
        <v>0.92928619079386254</v>
      </c>
      <c r="U3305" s="65">
        <f t="shared" si="1817"/>
        <v>0.92473781616286244</v>
      </c>
      <c r="V3305" s="65">
        <f t="shared" si="1823"/>
        <v>0.85657142857142854</v>
      </c>
      <c r="W3305" s="65">
        <f t="shared" si="1824"/>
        <v>0.76871794871794874</v>
      </c>
      <c r="X3305" s="61">
        <f t="shared" si="1812"/>
        <v>5.3627760252365909E-2</v>
      </c>
      <c r="Y3305" s="66">
        <f t="shared" si="1825"/>
        <v>9.3220338983050974E-2</v>
      </c>
      <c r="Z3305" s="61">
        <f t="shared" si="1826"/>
        <v>4.974552618617633E-2</v>
      </c>
      <c r="AA3305" s="67">
        <f t="shared" si="1827"/>
        <v>16.028947368421054</v>
      </c>
      <c r="AB3305" s="68">
        <f t="shared" si="1828"/>
        <v>5.7371581054035982E-2</v>
      </c>
      <c r="AC3305" s="69">
        <f t="shared" si="1829"/>
        <v>6.9309364137495263E-2</v>
      </c>
      <c r="AD3305" s="70">
        <f>_xlfn.PERCENTILE.EXC(AC3305:$AC$5675,0.5)</f>
        <v>7.3373824451410746E-2</v>
      </c>
      <c r="AE3305" s="70">
        <f>_xlfn.PERCENTILE.EXC($AC3305:AC$5675,0.35)</f>
        <v>4.0581955547630742E-2</v>
      </c>
      <c r="AF3305" s="71">
        <f t="shared" si="1818"/>
        <v>5.5556406958638081E-2</v>
      </c>
      <c r="AG3305" s="70">
        <f t="shared" si="1819"/>
        <v>-0.18079093388790943</v>
      </c>
      <c r="AH3305" s="70">
        <f t="shared" si="1820"/>
        <v>-0.22707014647722412</v>
      </c>
      <c r="AI3305" s="61" t="str">
        <f t="shared" si="1815"/>
        <v>Safety</v>
      </c>
      <c r="AJ3305" s="68" t="str">
        <f t="shared" si="1816"/>
        <v>Short VOL</v>
      </c>
      <c r="AK3305" s="72"/>
      <c r="AL3305" s="73"/>
      <c r="AM3305" s="72"/>
      <c r="AN3305" s="73"/>
      <c r="AO3305" s="74"/>
      <c r="AP3305" s="20"/>
      <c r="AQ3305" s="74"/>
      <c r="AR3305" s="20"/>
      <c r="AS3305" s="74"/>
      <c r="AT3305" s="20"/>
      <c r="AU3305" s="74" t="str">
        <f t="shared" si="1807"/>
        <v>00631L</v>
      </c>
      <c r="AV3305" s="20">
        <f t="shared" si="1813"/>
        <v>1</v>
      </c>
      <c r="AW3305" s="74" t="str">
        <f t="shared" si="1808"/>
        <v>00631L</v>
      </c>
      <c r="AX3305" s="20">
        <f t="shared" si="1809"/>
        <v>1</v>
      </c>
      <c r="AY3305" s="20">
        <f t="shared" si="1814"/>
        <v>1</v>
      </c>
      <c r="AZ3305" s="116">
        <v>41513</v>
      </c>
      <c r="BA3305" s="116"/>
      <c r="BB3305" s="20"/>
      <c r="BC3305" s="20"/>
      <c r="BD3305" s="76"/>
      <c r="BE3305" s="77"/>
      <c r="BF3305" s="77"/>
    </row>
    <row r="3306" spans="1:58" s="23" customFormat="1" ht="15.75" customHeight="1" x14ac:dyDescent="0.4">
      <c r="A3306" s="116">
        <v>41509</v>
      </c>
      <c r="B3306" s="112">
        <v>15.2</v>
      </c>
      <c r="C3306" s="112">
        <v>16.25</v>
      </c>
      <c r="D3306" s="112">
        <v>16.95</v>
      </c>
      <c r="E3306" s="112">
        <v>17.350000000000001</v>
      </c>
      <c r="F3306" s="112">
        <v>18</v>
      </c>
      <c r="G3306" s="112">
        <v>18.55</v>
      </c>
      <c r="H3306" s="113">
        <v>19.05</v>
      </c>
      <c r="I3306" s="90">
        <f t="shared" si="1810"/>
        <v>15.36578947368421</v>
      </c>
      <c r="J3306" s="90">
        <f t="shared" si="1811"/>
        <v>16.360526315789475</v>
      </c>
      <c r="K3306" s="114">
        <v>16</v>
      </c>
      <c r="L3306" s="115">
        <v>5.2631578947368418E-2</v>
      </c>
      <c r="M3306" s="90">
        <v>11.82</v>
      </c>
      <c r="N3306" s="90">
        <v>13.98</v>
      </c>
      <c r="O3306" s="90">
        <v>15.55</v>
      </c>
      <c r="P3306" s="90">
        <v>17.059999999999999</v>
      </c>
      <c r="Q3306" s="90">
        <v>19.25</v>
      </c>
      <c r="R3306" s="63">
        <f t="shared" si="1822"/>
        <v>6.8099999999999987</v>
      </c>
      <c r="S3306" s="64">
        <f t="shared" si="1821"/>
        <v>-5.2845528455284507E-2</v>
      </c>
      <c r="T3306" s="65">
        <f t="shared" si="1817"/>
        <v>0.84549356223175964</v>
      </c>
      <c r="U3306" s="65">
        <f t="shared" si="1817"/>
        <v>0.8990353697749196</v>
      </c>
      <c r="V3306" s="65">
        <f t="shared" si="1823"/>
        <v>0.81946072684642446</v>
      </c>
      <c r="W3306" s="65">
        <f t="shared" si="1824"/>
        <v>0.72623376623376623</v>
      </c>
      <c r="X3306" s="61">
        <f t="shared" si="1812"/>
        <v>6.9078947368421101E-2</v>
      </c>
      <c r="Y3306" s="66">
        <f t="shared" si="1825"/>
        <v>9.7982708933717536E-2</v>
      </c>
      <c r="Z3306" s="61">
        <f t="shared" si="1826"/>
        <v>6.4737112519267129E-2</v>
      </c>
      <c r="AA3306" s="67">
        <f t="shared" si="1827"/>
        <v>15.36578947368421</v>
      </c>
      <c r="AB3306" s="68">
        <f t="shared" si="1828"/>
        <v>8.7267525035765292E-2</v>
      </c>
      <c r="AC3306" s="69">
        <f t="shared" si="1829"/>
        <v>9.912657179429249E-2</v>
      </c>
      <c r="AD3306" s="70">
        <f>_xlfn.PERCENTILE.EXC(AC3306:$AC$5675,0.5)</f>
        <v>7.3400578169306119E-2</v>
      </c>
      <c r="AE3306" s="70">
        <f>_xlfn.PERCENTILE.EXC($AC3306:AC$5675,0.35)</f>
        <v>4.0489660140689998E-2</v>
      </c>
      <c r="AF3306" s="71">
        <f t="shared" si="1818"/>
        <v>5.5556406958638081E-2</v>
      </c>
      <c r="AG3306" s="70">
        <f t="shared" si="1819"/>
        <v>-0.18079093388790943</v>
      </c>
      <c r="AH3306" s="70">
        <f t="shared" si="1820"/>
        <v>-0.22707014647722412</v>
      </c>
      <c r="AI3306" s="61" t="str">
        <f t="shared" si="1815"/>
        <v>Short VOL</v>
      </c>
      <c r="AJ3306" s="68" t="str">
        <f t="shared" si="1816"/>
        <v>Short VOL</v>
      </c>
      <c r="AK3306" s="72"/>
      <c r="AL3306" s="73"/>
      <c r="AM3306" s="72"/>
      <c r="AN3306" s="73"/>
      <c r="AO3306" s="74"/>
      <c r="AP3306" s="20"/>
      <c r="AQ3306" s="74"/>
      <c r="AR3306" s="20"/>
      <c r="AS3306" s="74"/>
      <c r="AT3306" s="20"/>
      <c r="AU3306" s="74" t="str">
        <f t="shared" si="1807"/>
        <v>00631L</v>
      </c>
      <c r="AV3306" s="20">
        <f t="shared" si="1813"/>
        <v>1</v>
      </c>
      <c r="AW3306" s="74" t="str">
        <f t="shared" si="1808"/>
        <v>00631L</v>
      </c>
      <c r="AX3306" s="20">
        <f t="shared" si="1809"/>
        <v>1</v>
      </c>
      <c r="AY3306" s="20">
        <f t="shared" si="1814"/>
        <v>1</v>
      </c>
      <c r="AZ3306" s="116">
        <v>41512</v>
      </c>
      <c r="BA3306" s="116"/>
      <c r="BB3306" s="20"/>
      <c r="BC3306" s="20"/>
      <c r="BD3306" s="76"/>
      <c r="BE3306" s="77"/>
      <c r="BF3306" s="77"/>
    </row>
    <row r="3307" spans="1:58" s="23" customFormat="1" ht="15.75" customHeight="1" x14ac:dyDescent="0.4">
      <c r="A3307" s="116">
        <v>41508</v>
      </c>
      <c r="B3307" s="112">
        <v>15.45</v>
      </c>
      <c r="C3307" s="112">
        <v>16.399999999999999</v>
      </c>
      <c r="D3307" s="112">
        <v>17.05</v>
      </c>
      <c r="E3307" s="112">
        <v>17.45</v>
      </c>
      <c r="F3307" s="112">
        <v>18.100000000000001</v>
      </c>
      <c r="G3307" s="112">
        <v>18.649999999999999</v>
      </c>
      <c r="H3307" s="113">
        <v>19.100000000000001</v>
      </c>
      <c r="I3307" s="90">
        <f t="shared" si="1810"/>
        <v>15.549999999999999</v>
      </c>
      <c r="J3307" s="90">
        <f t="shared" si="1811"/>
        <v>16.468421052631577</v>
      </c>
      <c r="K3307" s="114">
        <v>17</v>
      </c>
      <c r="L3307" s="115">
        <v>5.2631578947368418E-2</v>
      </c>
      <c r="M3307" s="90">
        <v>12.99</v>
      </c>
      <c r="N3307" s="90">
        <v>14.76</v>
      </c>
      <c r="O3307" s="90">
        <v>15.99</v>
      </c>
      <c r="P3307" s="90">
        <v>17.350000000000001</v>
      </c>
      <c r="Q3307" s="90">
        <v>19.489999999999998</v>
      </c>
      <c r="R3307" s="63">
        <f t="shared" si="1822"/>
        <v>5.5900000000000034</v>
      </c>
      <c r="S3307" s="64">
        <f t="shared" si="1821"/>
        <v>-7.4027603513174389E-2</v>
      </c>
      <c r="T3307" s="65">
        <f t="shared" si="1817"/>
        <v>0.88008130081300817</v>
      </c>
      <c r="U3307" s="65">
        <f t="shared" si="1817"/>
        <v>0.92307692307692302</v>
      </c>
      <c r="V3307" s="65">
        <f t="shared" si="1823"/>
        <v>0.8507204610951008</v>
      </c>
      <c r="W3307" s="65">
        <f t="shared" si="1824"/>
        <v>0.75731144176500775</v>
      </c>
      <c r="X3307" s="61">
        <f t="shared" si="1812"/>
        <v>6.1488673139158533E-2</v>
      </c>
      <c r="Y3307" s="66">
        <f t="shared" si="1825"/>
        <v>9.4555873925501563E-2</v>
      </c>
      <c r="Z3307" s="61">
        <f t="shared" si="1826"/>
        <v>5.9062447114570919E-2</v>
      </c>
      <c r="AA3307" s="67">
        <f t="shared" si="1827"/>
        <v>15.549999999999999</v>
      </c>
      <c r="AB3307" s="68">
        <f t="shared" si="1828"/>
        <v>4.6747967479674767E-2</v>
      </c>
      <c r="AC3307" s="69">
        <f t="shared" si="1829"/>
        <v>5.3523035230352248E-2</v>
      </c>
      <c r="AD3307" s="70">
        <f>_xlfn.PERCENTILE.EXC(AC3307:$AC$5675,0.5)</f>
        <v>7.3373824451410746E-2</v>
      </c>
      <c r="AE3307" s="70">
        <f>_xlfn.PERCENTILE.EXC($AC3307:AC$5675,0.35)</f>
        <v>4.0338870525750858E-2</v>
      </c>
      <c r="AF3307" s="71">
        <f t="shared" si="1818"/>
        <v>5.5556406958638081E-2</v>
      </c>
      <c r="AG3307" s="70">
        <f t="shared" si="1819"/>
        <v>-0.18079093388790943</v>
      </c>
      <c r="AH3307" s="70">
        <f t="shared" si="1820"/>
        <v>-0.22707014647722412</v>
      </c>
      <c r="AI3307" s="61" t="str">
        <f t="shared" si="1815"/>
        <v>Safety</v>
      </c>
      <c r="AJ3307" s="68" t="str">
        <f t="shared" si="1816"/>
        <v>Safety</v>
      </c>
      <c r="AK3307" s="72"/>
      <c r="AL3307" s="73"/>
      <c r="AM3307" s="72"/>
      <c r="AN3307" s="73"/>
      <c r="AO3307" s="74"/>
      <c r="AP3307" s="20"/>
      <c r="AQ3307" s="74"/>
      <c r="AR3307" s="20"/>
      <c r="AS3307" s="74"/>
      <c r="AT3307" s="20"/>
      <c r="AU3307" s="74" t="str">
        <f t="shared" si="1807"/>
        <v>00635U</v>
      </c>
      <c r="AV3307" s="20">
        <f t="shared" si="1813"/>
        <v>0</v>
      </c>
      <c r="AW3307" s="74" t="str">
        <f t="shared" si="1808"/>
        <v>00631L</v>
      </c>
      <c r="AX3307" s="20">
        <f t="shared" si="1809"/>
        <v>1</v>
      </c>
      <c r="AY3307" s="20">
        <f t="shared" si="1814"/>
        <v>1</v>
      </c>
      <c r="AZ3307" s="116">
        <v>41509</v>
      </c>
      <c r="BA3307" s="116"/>
      <c r="BB3307" s="20"/>
      <c r="BC3307" s="20"/>
      <c r="BD3307" s="76"/>
      <c r="BE3307" s="77"/>
      <c r="BF3307" s="77"/>
    </row>
    <row r="3308" spans="1:58" s="23" customFormat="1" ht="15.75" customHeight="1" x14ac:dyDescent="0.4">
      <c r="A3308" s="116">
        <v>41507</v>
      </c>
      <c r="B3308" s="112">
        <v>16.100000000000001</v>
      </c>
      <c r="C3308" s="112">
        <v>16.95</v>
      </c>
      <c r="D3308" s="112">
        <v>17.649999999999999</v>
      </c>
      <c r="E3308" s="112">
        <v>18</v>
      </c>
      <c r="F3308" s="112">
        <v>18.649999999999999</v>
      </c>
      <c r="G3308" s="112">
        <v>19.2</v>
      </c>
      <c r="H3308" s="113">
        <v>19.600000000000001</v>
      </c>
      <c r="I3308" s="90">
        <f t="shared" si="1810"/>
        <v>16.144736842105264</v>
      </c>
      <c r="J3308" s="90">
        <f t="shared" si="1811"/>
        <v>16.986842105263158</v>
      </c>
      <c r="K3308" s="114">
        <v>18</v>
      </c>
      <c r="L3308" s="115">
        <v>5.2631578947368418E-2</v>
      </c>
      <c r="M3308" s="90">
        <v>15.21</v>
      </c>
      <c r="N3308" s="90">
        <v>15.94</v>
      </c>
      <c r="O3308" s="90">
        <v>16.79</v>
      </c>
      <c r="P3308" s="90">
        <v>17.91</v>
      </c>
      <c r="Q3308" s="90">
        <v>19.809999999999999</v>
      </c>
      <c r="R3308" s="63">
        <f t="shared" si="1822"/>
        <v>3.5500000000000043</v>
      </c>
      <c r="S3308" s="64">
        <f t="shared" si="1821"/>
        <v>6.9081153588195804E-2</v>
      </c>
      <c r="T3308" s="65">
        <f t="shared" si="1817"/>
        <v>0.95420326223337526</v>
      </c>
      <c r="U3308" s="65">
        <f t="shared" si="1817"/>
        <v>0.9493746277546159</v>
      </c>
      <c r="V3308" s="65">
        <f t="shared" si="1823"/>
        <v>0.89000558347292014</v>
      </c>
      <c r="W3308" s="65">
        <f t="shared" si="1824"/>
        <v>0.80464411913175171</v>
      </c>
      <c r="X3308" s="61">
        <f t="shared" si="1812"/>
        <v>5.2795031055900485E-2</v>
      </c>
      <c r="Y3308" s="66">
        <f t="shared" si="1825"/>
        <v>8.8888888888888962E-2</v>
      </c>
      <c r="Z3308" s="61">
        <f t="shared" si="1826"/>
        <v>5.2159739201303935E-2</v>
      </c>
      <c r="AA3308" s="67">
        <f t="shared" si="1827"/>
        <v>16.144736842105264</v>
      </c>
      <c r="AB3308" s="68">
        <f t="shared" si="1828"/>
        <v>1.0037641154328853E-2</v>
      </c>
      <c r="AC3308" s="69">
        <f t="shared" si="1829"/>
        <v>1.2844218450769398E-2</v>
      </c>
      <c r="AD3308" s="70">
        <f>_xlfn.PERCENTILE.EXC(AC3308:$AC$5675,0.5)</f>
        <v>7.3400578169306119E-2</v>
      </c>
      <c r="AE3308" s="70">
        <f>_xlfn.PERCENTILE.EXC($AC3308:AC$5675,0.35)</f>
        <v>4.0188080910811663E-2</v>
      </c>
      <c r="AF3308" s="71">
        <f t="shared" si="1818"/>
        <v>5.5708675054191144E-2</v>
      </c>
      <c r="AG3308" s="70">
        <f t="shared" si="1819"/>
        <v>-0.18079093388790943</v>
      </c>
      <c r="AH3308" s="70">
        <f t="shared" si="1820"/>
        <v>-0.22707014647722412</v>
      </c>
      <c r="AI3308" s="61" t="str">
        <f t="shared" si="1815"/>
        <v>Safety</v>
      </c>
      <c r="AJ3308" s="68" t="str">
        <f t="shared" si="1816"/>
        <v>Safety</v>
      </c>
      <c r="AK3308" s="72"/>
      <c r="AL3308" s="73"/>
      <c r="AM3308" s="72"/>
      <c r="AN3308" s="73"/>
      <c r="AO3308" s="74"/>
      <c r="AP3308" s="20"/>
      <c r="AQ3308" s="74"/>
      <c r="AR3308" s="20"/>
      <c r="AS3308" s="74"/>
      <c r="AT3308" s="20"/>
      <c r="AU3308" s="74" t="str">
        <f t="shared" si="1807"/>
        <v>00635U</v>
      </c>
      <c r="AV3308" s="20">
        <f t="shared" si="1813"/>
        <v>0</v>
      </c>
      <c r="AW3308" s="74" t="str">
        <f t="shared" si="1808"/>
        <v>00635U</v>
      </c>
      <c r="AX3308" s="20">
        <f t="shared" si="1809"/>
        <v>0</v>
      </c>
      <c r="AY3308" s="20">
        <f t="shared" si="1814"/>
        <v>1</v>
      </c>
      <c r="AZ3308" s="116">
        <v>41508</v>
      </c>
      <c r="BA3308" s="116"/>
      <c r="BB3308" s="20"/>
      <c r="BC3308" s="20"/>
      <c r="BD3308" s="76"/>
      <c r="BE3308" s="77"/>
      <c r="BF3308" s="77"/>
    </row>
    <row r="3309" spans="1:58" s="23" customFormat="1" ht="15.75" customHeight="1" x14ac:dyDescent="0.4">
      <c r="A3309" s="116">
        <v>41506</v>
      </c>
      <c r="B3309" s="112">
        <v>15</v>
      </c>
      <c r="C3309" s="112">
        <v>15.65</v>
      </c>
      <c r="D3309" s="112">
        <v>16.7</v>
      </c>
      <c r="E3309" s="112">
        <v>17.45</v>
      </c>
      <c r="F3309" s="112">
        <v>17.95</v>
      </c>
      <c r="G3309" s="112">
        <v>18.649999999999999</v>
      </c>
      <c r="H3309" s="113">
        <v>19.2</v>
      </c>
      <c r="I3309" s="90">
        <f t="shared" si="1810"/>
        <v>15.65</v>
      </c>
      <c r="J3309" s="90">
        <f t="shared" si="1811"/>
        <v>16.7</v>
      </c>
      <c r="K3309" s="114">
        <v>0</v>
      </c>
      <c r="L3309" s="115">
        <v>0.04</v>
      </c>
      <c r="M3309" s="90">
        <v>14.27</v>
      </c>
      <c r="N3309" s="90">
        <v>14.91</v>
      </c>
      <c r="O3309" s="90">
        <v>16.309999999999999</v>
      </c>
      <c r="P3309" s="90">
        <v>17.55</v>
      </c>
      <c r="Q3309" s="90">
        <v>19.739999999999998</v>
      </c>
      <c r="R3309" s="63">
        <f t="shared" si="1822"/>
        <v>4.68</v>
      </c>
      <c r="S3309" s="64">
        <f t="shared" si="1821"/>
        <v>-1.258278145695361E-2</v>
      </c>
      <c r="T3309" s="65">
        <f t="shared" si="1817"/>
        <v>0.95707578806170357</v>
      </c>
      <c r="U3309" s="65">
        <f t="shared" si="1817"/>
        <v>0.91416309012875541</v>
      </c>
      <c r="V3309" s="65">
        <f t="shared" si="1823"/>
        <v>0.84957264957264955</v>
      </c>
      <c r="W3309" s="65">
        <f t="shared" si="1824"/>
        <v>0.75531914893617025</v>
      </c>
      <c r="X3309" s="61">
        <f t="shared" si="1812"/>
        <v>4.3333333333333356E-2</v>
      </c>
      <c r="Y3309" s="66">
        <f t="shared" si="1825"/>
        <v>0.10028653295128941</v>
      </c>
      <c r="Z3309" s="61">
        <f t="shared" si="1826"/>
        <v>6.7092651757188426E-2</v>
      </c>
      <c r="AA3309" s="67">
        <f t="shared" si="1827"/>
        <v>15.65</v>
      </c>
      <c r="AB3309" s="68">
        <f t="shared" si="1828"/>
        <v>6.0362173038229277E-3</v>
      </c>
      <c r="AC3309" s="69">
        <f t="shared" si="1829"/>
        <v>4.9631120053655275E-2</v>
      </c>
      <c r="AD3309" s="70">
        <f>_xlfn.PERCENTILE.EXC(AC3309:$AC$5675,0.5)</f>
        <v>7.3427331887201491E-2</v>
      </c>
      <c r="AE3309" s="70">
        <f>_xlfn.PERCENTILE.EXC($AC3309:AC$5675,0.35)</f>
        <v>4.0468118767127283E-2</v>
      </c>
      <c r="AF3309" s="71">
        <f t="shared" si="1818"/>
        <v>5.5876461799367776E-2</v>
      </c>
      <c r="AG3309" s="70">
        <f t="shared" si="1819"/>
        <v>-0.18079093388790943</v>
      </c>
      <c r="AH3309" s="70">
        <f t="shared" si="1820"/>
        <v>-0.22707014647722412</v>
      </c>
      <c r="AI3309" s="61" t="str">
        <f t="shared" si="1815"/>
        <v>Safety</v>
      </c>
      <c r="AJ3309" s="68" t="str">
        <f t="shared" si="1816"/>
        <v>Safety</v>
      </c>
      <c r="AK3309" s="72"/>
      <c r="AL3309" s="73"/>
      <c r="AM3309" s="72"/>
      <c r="AN3309" s="73"/>
      <c r="AO3309" s="74"/>
      <c r="AP3309" s="20"/>
      <c r="AQ3309" s="74"/>
      <c r="AR3309" s="20"/>
      <c r="AS3309" s="74"/>
      <c r="AT3309" s="20"/>
      <c r="AU3309" s="74" t="str">
        <f t="shared" si="1807"/>
        <v>00635U</v>
      </c>
      <c r="AV3309" s="20">
        <f t="shared" si="1813"/>
        <v>0</v>
      </c>
      <c r="AW3309" s="74" t="str">
        <f t="shared" si="1808"/>
        <v>00631L</v>
      </c>
      <c r="AX3309" s="20">
        <f t="shared" si="1809"/>
        <v>1</v>
      </c>
      <c r="AY3309" s="20">
        <f t="shared" si="1814"/>
        <v>1</v>
      </c>
      <c r="AZ3309" s="116">
        <v>41507</v>
      </c>
      <c r="BA3309" s="116"/>
      <c r="BB3309" s="20"/>
      <c r="BC3309" s="20"/>
      <c r="BD3309" s="76"/>
      <c r="BE3309" s="77"/>
      <c r="BF3309" s="77"/>
    </row>
    <row r="3310" spans="1:58" s="23" customFormat="1" ht="15.75" customHeight="1" x14ac:dyDescent="0.4">
      <c r="A3310" s="116">
        <v>41505</v>
      </c>
      <c r="B3310" s="112">
        <v>15.05</v>
      </c>
      <c r="C3310" s="112">
        <v>15.95</v>
      </c>
      <c r="D3310" s="112">
        <v>16.899999999999999</v>
      </c>
      <c r="E3310" s="112">
        <v>17.7</v>
      </c>
      <c r="F3310" s="112">
        <v>18.2</v>
      </c>
      <c r="G3310" s="112">
        <v>18.899999999999999</v>
      </c>
      <c r="H3310" s="113">
        <v>19.5</v>
      </c>
      <c r="I3310" s="90">
        <f t="shared" si="1810"/>
        <v>15.914</v>
      </c>
      <c r="J3310" s="90">
        <f t="shared" si="1811"/>
        <v>16.861999999999998</v>
      </c>
      <c r="K3310" s="114">
        <v>1</v>
      </c>
      <c r="L3310" s="115">
        <v>0.04</v>
      </c>
      <c r="M3310" s="90">
        <v>15.49</v>
      </c>
      <c r="N3310" s="90">
        <v>15.1</v>
      </c>
      <c r="O3310" s="90">
        <v>16.399999999999999</v>
      </c>
      <c r="P3310" s="90">
        <v>17.68</v>
      </c>
      <c r="Q3310" s="90">
        <v>19.8</v>
      </c>
      <c r="R3310" s="63">
        <f t="shared" si="1822"/>
        <v>3.4899999999999984</v>
      </c>
      <c r="S3310" s="64">
        <f t="shared" si="1821"/>
        <v>5.0800278357689667E-2</v>
      </c>
      <c r="T3310" s="65">
        <f t="shared" si="1817"/>
        <v>1.0258278145695365</v>
      </c>
      <c r="U3310" s="65">
        <f t="shared" si="1817"/>
        <v>0.92073170731707321</v>
      </c>
      <c r="V3310" s="65">
        <f t="shared" si="1823"/>
        <v>0.85407239819004521</v>
      </c>
      <c r="W3310" s="65">
        <f t="shared" si="1824"/>
        <v>0.76262626262626254</v>
      </c>
      <c r="X3310" s="61">
        <f t="shared" si="1812"/>
        <v>5.9800664451827149E-2</v>
      </c>
      <c r="Y3310" s="66">
        <f t="shared" si="1825"/>
        <v>0.10169491525423734</v>
      </c>
      <c r="Z3310" s="61">
        <f t="shared" si="1826"/>
        <v>5.9570189770013736E-2</v>
      </c>
      <c r="AA3310" s="67">
        <f t="shared" si="1827"/>
        <v>15.914</v>
      </c>
      <c r="AB3310" s="68">
        <f t="shared" si="1828"/>
        <v>-3.3112582781456247E-3</v>
      </c>
      <c r="AC3310" s="69">
        <f t="shared" si="1829"/>
        <v>5.3907284768211924E-2</v>
      </c>
      <c r="AD3310" s="70">
        <f>_xlfn.PERCENTILE.EXC(AC3310:$AC$5675,0.5)</f>
        <v>7.3535220024038131E-2</v>
      </c>
      <c r="AE3310" s="70">
        <f>_xlfn.PERCENTILE.EXC($AC3310:AC$5675,0.35)</f>
        <v>4.0317329152188087E-2</v>
      </c>
      <c r="AF3310" s="71">
        <f t="shared" si="1818"/>
        <v>5.6075486876200037E-2</v>
      </c>
      <c r="AG3310" s="70">
        <f t="shared" si="1819"/>
        <v>-0.18079093388790943</v>
      </c>
      <c r="AH3310" s="70">
        <f t="shared" si="1820"/>
        <v>-0.22707014647722412</v>
      </c>
      <c r="AI3310" s="61" t="str">
        <f t="shared" si="1815"/>
        <v>Safety</v>
      </c>
      <c r="AJ3310" s="68" t="str">
        <f t="shared" si="1816"/>
        <v>Safety</v>
      </c>
      <c r="AK3310" s="72"/>
      <c r="AL3310" s="73"/>
      <c r="AM3310" s="72"/>
      <c r="AN3310" s="73"/>
      <c r="AO3310" s="74"/>
      <c r="AP3310" s="20"/>
      <c r="AQ3310" s="74"/>
      <c r="AR3310" s="20"/>
      <c r="AS3310" s="74"/>
      <c r="AT3310" s="20"/>
      <c r="AU3310" s="74" t="str">
        <f t="shared" si="1807"/>
        <v>00635U</v>
      </c>
      <c r="AV3310" s="20">
        <f t="shared" si="1813"/>
        <v>0</v>
      </c>
      <c r="AW3310" s="74" t="str">
        <f t="shared" si="1808"/>
        <v>00631L</v>
      </c>
      <c r="AX3310" s="20">
        <f t="shared" si="1809"/>
        <v>1</v>
      </c>
      <c r="AY3310" s="20">
        <f t="shared" si="1814"/>
        <v>1</v>
      </c>
      <c r="AZ3310" s="116">
        <v>41506</v>
      </c>
      <c r="BA3310" s="116"/>
      <c r="BB3310" s="20"/>
      <c r="BC3310" s="20"/>
      <c r="BD3310" s="76"/>
      <c r="BE3310" s="77"/>
      <c r="BF3310" s="77"/>
    </row>
    <row r="3311" spans="1:58" s="23" customFormat="1" ht="15.75" customHeight="1" x14ac:dyDescent="0.4">
      <c r="A3311" s="116">
        <v>41502</v>
      </c>
      <c r="B3311" s="112">
        <v>14.45</v>
      </c>
      <c r="C3311" s="112">
        <v>15.6</v>
      </c>
      <c r="D3311" s="112">
        <v>16.7</v>
      </c>
      <c r="E3311" s="112">
        <v>17.45</v>
      </c>
      <c r="F3311" s="112">
        <v>18</v>
      </c>
      <c r="G3311" s="112">
        <v>18.75</v>
      </c>
      <c r="H3311" s="113">
        <v>19.3</v>
      </c>
      <c r="I3311" s="90">
        <f t="shared" si="1810"/>
        <v>15.507999999999999</v>
      </c>
      <c r="J3311" s="90">
        <f t="shared" si="1811"/>
        <v>16.611999999999998</v>
      </c>
      <c r="K3311" s="114">
        <v>2</v>
      </c>
      <c r="L3311" s="115">
        <v>0.04</v>
      </c>
      <c r="M3311" s="90">
        <v>15.71</v>
      </c>
      <c r="N3311" s="90">
        <v>14.37</v>
      </c>
      <c r="O3311" s="90">
        <v>15.94</v>
      </c>
      <c r="P3311" s="90">
        <v>17.38</v>
      </c>
      <c r="Q3311" s="90">
        <v>19.73</v>
      </c>
      <c r="R3311" s="63">
        <f t="shared" si="1822"/>
        <v>3.240000000000002</v>
      </c>
      <c r="S3311" s="64">
        <f t="shared" si="1821"/>
        <v>-2.4439918533604971E-2</v>
      </c>
      <c r="T3311" s="65">
        <f t="shared" si="1817"/>
        <v>1.093249826026444</v>
      </c>
      <c r="U3311" s="65">
        <f t="shared" si="1817"/>
        <v>0.90150564617314932</v>
      </c>
      <c r="V3311" s="65">
        <f t="shared" si="1823"/>
        <v>0.82681242807825084</v>
      </c>
      <c r="W3311" s="65">
        <f t="shared" si="1824"/>
        <v>0.7283324885960466</v>
      </c>
      <c r="X3311" s="61">
        <f t="shared" si="1812"/>
        <v>7.9584775086505216E-2</v>
      </c>
      <c r="Y3311" s="66">
        <f t="shared" si="1825"/>
        <v>0.10601719197707744</v>
      </c>
      <c r="Z3311" s="61">
        <f t="shared" si="1826"/>
        <v>7.1189063709053341E-2</v>
      </c>
      <c r="AA3311" s="67">
        <f t="shared" si="1827"/>
        <v>15.508000000000001</v>
      </c>
      <c r="AB3311" s="68">
        <f t="shared" si="1828"/>
        <v>5.5671537926235267E-3</v>
      </c>
      <c r="AC3311" s="69">
        <f t="shared" si="1829"/>
        <v>7.919276270006971E-2</v>
      </c>
      <c r="AD3311" s="70">
        <f>_xlfn.PERCENTILE.EXC(AC3311:$AC$5675,0.5)</f>
        <v>7.3643108160874771E-2</v>
      </c>
      <c r="AE3311" s="70">
        <f>_xlfn.PERCENTILE.EXC($AC3311:AC$5675,0.35)</f>
        <v>4.0166539537248892E-2</v>
      </c>
      <c r="AF3311" s="71">
        <f t="shared" si="1818"/>
        <v>5.636215208610082E-2</v>
      </c>
      <c r="AG3311" s="70">
        <f t="shared" si="1819"/>
        <v>-0.18079093388790943</v>
      </c>
      <c r="AH3311" s="70">
        <f t="shared" si="1820"/>
        <v>-0.22707014647722412</v>
      </c>
      <c r="AI3311" s="61" t="str">
        <f t="shared" si="1815"/>
        <v>Short VOL</v>
      </c>
      <c r="AJ3311" s="68" t="str">
        <f t="shared" si="1816"/>
        <v>Short VOL</v>
      </c>
      <c r="AK3311" s="72"/>
      <c r="AL3311" s="73"/>
      <c r="AM3311" s="72"/>
      <c r="AN3311" s="73"/>
      <c r="AO3311" s="74"/>
      <c r="AP3311" s="20"/>
      <c r="AQ3311" s="74"/>
      <c r="AR3311" s="20"/>
      <c r="AS3311" s="74"/>
      <c r="AT3311" s="20"/>
      <c r="AU3311" s="74" t="str">
        <f t="shared" si="1807"/>
        <v>00631L</v>
      </c>
      <c r="AV3311" s="20">
        <f t="shared" si="1813"/>
        <v>1</v>
      </c>
      <c r="AW3311" s="74" t="str">
        <f t="shared" si="1808"/>
        <v>00631L</v>
      </c>
      <c r="AX3311" s="20">
        <f t="shared" si="1809"/>
        <v>1</v>
      </c>
      <c r="AY3311" s="20">
        <f t="shared" si="1814"/>
        <v>1</v>
      </c>
      <c r="AZ3311" s="116">
        <v>41505</v>
      </c>
      <c r="BA3311" s="116"/>
      <c r="BB3311" s="20"/>
      <c r="BC3311" s="20"/>
      <c r="BD3311" s="76"/>
      <c r="BE3311" s="77"/>
      <c r="BF3311" s="77"/>
    </row>
    <row r="3312" spans="1:58" s="23" customFormat="1" ht="15.75" customHeight="1" x14ac:dyDescent="0.4">
      <c r="A3312" s="116">
        <v>41501</v>
      </c>
      <c r="B3312" s="112">
        <v>14.25</v>
      </c>
      <c r="C3312" s="112">
        <v>15.75</v>
      </c>
      <c r="D3312" s="112">
        <v>16.850000000000001</v>
      </c>
      <c r="E3312" s="112">
        <v>17.600000000000001</v>
      </c>
      <c r="F3312" s="112">
        <v>18.149999999999999</v>
      </c>
      <c r="G3312" s="112">
        <v>18.899999999999999</v>
      </c>
      <c r="H3312" s="113">
        <v>19.399999999999999</v>
      </c>
      <c r="I3312" s="90">
        <f t="shared" si="1810"/>
        <v>15.57</v>
      </c>
      <c r="J3312" s="90">
        <f t="shared" si="1811"/>
        <v>16.718</v>
      </c>
      <c r="K3312" s="114">
        <v>3</v>
      </c>
      <c r="L3312" s="115">
        <v>0.04</v>
      </c>
      <c r="M3312" s="90">
        <v>16.43</v>
      </c>
      <c r="N3312" s="90">
        <v>14.73</v>
      </c>
      <c r="O3312" s="90">
        <v>16.239999999999998</v>
      </c>
      <c r="P3312" s="90">
        <v>17.59</v>
      </c>
      <c r="Q3312" s="90">
        <v>19.79</v>
      </c>
      <c r="R3312" s="63">
        <f t="shared" si="1822"/>
        <v>2.6699999999999982</v>
      </c>
      <c r="S3312" s="64">
        <f t="shared" si="1821"/>
        <v>0.12960122699386514</v>
      </c>
      <c r="T3312" s="65">
        <f t="shared" si="1817"/>
        <v>1.1154107264086897</v>
      </c>
      <c r="U3312" s="65">
        <f t="shared" si="1817"/>
        <v>0.90701970443349766</v>
      </c>
      <c r="V3312" s="65">
        <f t="shared" si="1823"/>
        <v>0.83740761796475272</v>
      </c>
      <c r="W3312" s="65">
        <f t="shared" si="1824"/>
        <v>0.74431531076301172</v>
      </c>
      <c r="X3312" s="61">
        <f t="shared" si="1812"/>
        <v>0.10526315789473684</v>
      </c>
      <c r="Y3312" s="66">
        <f t="shared" si="1825"/>
        <v>0.1022727272727271</v>
      </c>
      <c r="Z3312" s="61">
        <f t="shared" si="1826"/>
        <v>7.3731535003211279E-2</v>
      </c>
      <c r="AA3312" s="67">
        <f t="shared" si="1827"/>
        <v>15.57</v>
      </c>
      <c r="AB3312" s="68">
        <f t="shared" si="1828"/>
        <v>-3.2586558044806542E-2</v>
      </c>
      <c r="AC3312" s="69">
        <f t="shared" si="1829"/>
        <v>5.7026476578411395E-2</v>
      </c>
      <c r="AD3312" s="70">
        <f>_xlfn.PERCENTILE.EXC(AC3312:$AC$5675,0.5)</f>
        <v>7.3535220024038131E-2</v>
      </c>
      <c r="AE3312" s="70">
        <f>_xlfn.PERCENTILE.EXC($AC3312:AC$5675,0.35)</f>
        <v>4.0109586550296512E-2</v>
      </c>
      <c r="AF3312" s="71">
        <f t="shared" si="1818"/>
        <v>5.636215208610082E-2</v>
      </c>
      <c r="AG3312" s="70">
        <f t="shared" si="1819"/>
        <v>-0.18079093388790943</v>
      </c>
      <c r="AH3312" s="70">
        <f t="shared" si="1820"/>
        <v>-0.22707014647722412</v>
      </c>
      <c r="AI3312" s="61" t="str">
        <f t="shared" si="1815"/>
        <v>Safety</v>
      </c>
      <c r="AJ3312" s="68" t="str">
        <f t="shared" si="1816"/>
        <v>Short VOL</v>
      </c>
      <c r="AK3312" s="72"/>
      <c r="AL3312" s="73"/>
      <c r="AM3312" s="72"/>
      <c r="AN3312" s="73"/>
      <c r="AO3312" s="74"/>
      <c r="AP3312" s="20"/>
      <c r="AQ3312" s="74"/>
      <c r="AR3312" s="20"/>
      <c r="AS3312" s="74"/>
      <c r="AT3312" s="20"/>
      <c r="AU3312" s="74" t="str">
        <f t="shared" ref="AU3312:AU3375" si="1830">IF(AC3312&gt;AF3312,"00631L",IF(AC3312&lt;AG3312,"Cash","00635U"))</f>
        <v>00631L</v>
      </c>
      <c r="AV3312" s="20">
        <f t="shared" si="1813"/>
        <v>1</v>
      </c>
      <c r="AW3312" s="74" t="str">
        <f t="shared" ref="AW3312:AW3375" si="1831">IF(AC3312&gt;AE3312,"00631L",IF(AC3312&lt;AH3312,"00631L","00635U"))</f>
        <v>00631L</v>
      </c>
      <c r="AX3312" s="20">
        <f t="shared" si="1809"/>
        <v>1</v>
      </c>
      <c r="AY3312" s="20">
        <f t="shared" si="1814"/>
        <v>1</v>
      </c>
      <c r="AZ3312" s="116">
        <v>41502</v>
      </c>
      <c r="BA3312" s="116"/>
      <c r="BB3312" s="20"/>
      <c r="BC3312" s="20"/>
      <c r="BD3312" s="76"/>
      <c r="BE3312" s="77"/>
      <c r="BF3312" s="77"/>
    </row>
    <row r="3313" spans="1:58" s="23" customFormat="1" ht="15.75" customHeight="1" x14ac:dyDescent="0.4">
      <c r="A3313" s="116">
        <v>41500</v>
      </c>
      <c r="B3313" s="112">
        <v>13.35</v>
      </c>
      <c r="C3313" s="112">
        <v>15.15</v>
      </c>
      <c r="D3313" s="112">
        <v>16.350000000000001</v>
      </c>
      <c r="E3313" s="112">
        <v>17.2</v>
      </c>
      <c r="F3313" s="112">
        <v>17.75</v>
      </c>
      <c r="G3313" s="112">
        <v>18.45</v>
      </c>
      <c r="H3313" s="113">
        <v>19</v>
      </c>
      <c r="I3313" s="90">
        <f t="shared" si="1810"/>
        <v>14.862</v>
      </c>
      <c r="J3313" s="90">
        <f t="shared" si="1811"/>
        <v>16.158000000000001</v>
      </c>
      <c r="K3313" s="114">
        <v>4</v>
      </c>
      <c r="L3313" s="115">
        <v>0.04</v>
      </c>
      <c r="M3313" s="90">
        <v>13.28</v>
      </c>
      <c r="N3313" s="90">
        <v>13.04</v>
      </c>
      <c r="O3313" s="90">
        <v>15.24</v>
      </c>
      <c r="P3313" s="90">
        <v>16.940000000000001</v>
      </c>
      <c r="Q3313" s="90">
        <v>19.29</v>
      </c>
      <c r="R3313" s="63">
        <f t="shared" si="1822"/>
        <v>5.8599999999999994</v>
      </c>
      <c r="S3313" s="64">
        <f t="shared" si="1821"/>
        <v>5.9301380991064065E-2</v>
      </c>
      <c r="T3313" s="65">
        <f t="shared" si="1817"/>
        <v>1.0184049079754602</v>
      </c>
      <c r="U3313" s="65">
        <f t="shared" si="1817"/>
        <v>0.85564304461942253</v>
      </c>
      <c r="V3313" s="65">
        <f t="shared" si="1823"/>
        <v>0.76977567886658782</v>
      </c>
      <c r="W3313" s="65">
        <f t="shared" si="1824"/>
        <v>0.67599792638672884</v>
      </c>
      <c r="X3313" s="61">
        <f t="shared" si="1812"/>
        <v>0.13483146067415736</v>
      </c>
      <c r="Y3313" s="66">
        <f t="shared" si="1825"/>
        <v>0.10465116279069772</v>
      </c>
      <c r="Z3313" s="61">
        <f t="shared" si="1826"/>
        <v>8.7202260799354128E-2</v>
      </c>
      <c r="AA3313" s="67">
        <f t="shared" si="1827"/>
        <v>14.861999999999998</v>
      </c>
      <c r="AB3313" s="68">
        <f t="shared" si="1828"/>
        <v>2.3773006134969365E-2</v>
      </c>
      <c r="AC3313" s="69">
        <f t="shared" si="1829"/>
        <v>0.13972392638036804</v>
      </c>
      <c r="AD3313" s="70">
        <f>_xlfn.PERCENTILE.EXC(AC3313:$AC$5675,0.5)</f>
        <v>7.3643108160874771E-2</v>
      </c>
      <c r="AE3313" s="70">
        <f>_xlfn.PERCENTILE.EXC($AC3313:AC$5675,0.35)</f>
        <v>4.0090168214538799E-2</v>
      </c>
      <c r="AF3313" s="71">
        <f t="shared" si="1818"/>
        <v>5.636215208610082E-2</v>
      </c>
      <c r="AG3313" s="70">
        <f t="shared" si="1819"/>
        <v>-0.18079093388790943</v>
      </c>
      <c r="AH3313" s="70">
        <f t="shared" si="1820"/>
        <v>-0.22707014647722412</v>
      </c>
      <c r="AI3313" s="61" t="str">
        <f t="shared" si="1815"/>
        <v>Short VOL</v>
      </c>
      <c r="AJ3313" s="68" t="str">
        <f t="shared" si="1816"/>
        <v>Short VOL</v>
      </c>
      <c r="AK3313" s="72"/>
      <c r="AL3313" s="73"/>
      <c r="AM3313" s="72"/>
      <c r="AN3313" s="73"/>
      <c r="AO3313" s="74"/>
      <c r="AP3313" s="20"/>
      <c r="AQ3313" s="74"/>
      <c r="AR3313" s="20"/>
      <c r="AS3313" s="74"/>
      <c r="AT3313" s="20"/>
      <c r="AU3313" s="74" t="str">
        <f t="shared" si="1830"/>
        <v>00631L</v>
      </c>
      <c r="AV3313" s="20">
        <f t="shared" si="1813"/>
        <v>1</v>
      </c>
      <c r="AW3313" s="74" t="str">
        <f t="shared" si="1831"/>
        <v>00631L</v>
      </c>
      <c r="AX3313" s="20">
        <f t="shared" si="1809"/>
        <v>1</v>
      </c>
      <c r="AY3313" s="20">
        <f t="shared" si="1814"/>
        <v>1</v>
      </c>
      <c r="AZ3313" s="116">
        <v>41501</v>
      </c>
      <c r="BA3313" s="116"/>
      <c r="BB3313" s="20"/>
      <c r="BC3313" s="20"/>
      <c r="BD3313" s="76"/>
      <c r="BE3313" s="77"/>
      <c r="BF3313" s="77"/>
    </row>
    <row r="3314" spans="1:58" s="23" customFormat="1" ht="15.75" customHeight="1" x14ac:dyDescent="0.4">
      <c r="A3314" s="116">
        <v>41499</v>
      </c>
      <c r="B3314" s="112">
        <v>13.1</v>
      </c>
      <c r="C3314" s="112">
        <v>14.9</v>
      </c>
      <c r="D3314" s="112">
        <v>16.149999999999999</v>
      </c>
      <c r="E3314" s="112">
        <v>17</v>
      </c>
      <c r="F3314" s="112">
        <v>17.5</v>
      </c>
      <c r="G3314" s="112">
        <v>18.25</v>
      </c>
      <c r="H3314" s="113">
        <v>18.8</v>
      </c>
      <c r="I3314" s="90">
        <f t="shared" si="1810"/>
        <v>14.540000000000001</v>
      </c>
      <c r="J3314" s="90">
        <f t="shared" si="1811"/>
        <v>15.899999999999999</v>
      </c>
      <c r="K3314" s="114">
        <v>5</v>
      </c>
      <c r="L3314" s="115">
        <v>0.04</v>
      </c>
      <c r="M3314" s="90">
        <v>12.67</v>
      </c>
      <c r="N3314" s="90">
        <v>12.31</v>
      </c>
      <c r="O3314" s="90">
        <v>14.86</v>
      </c>
      <c r="P3314" s="90">
        <v>16.63</v>
      </c>
      <c r="Q3314" s="90">
        <v>19.05</v>
      </c>
      <c r="R3314" s="63">
        <f t="shared" si="1822"/>
        <v>6.509999999999998</v>
      </c>
      <c r="S3314" s="64">
        <f t="shared" si="1821"/>
        <v>-3.9032006245121001E-2</v>
      </c>
      <c r="T3314" s="65">
        <f t="shared" si="1817"/>
        <v>1.0292445166531274</v>
      </c>
      <c r="U3314" s="65">
        <f t="shared" si="1817"/>
        <v>0.82839838492597584</v>
      </c>
      <c r="V3314" s="65">
        <f t="shared" si="1823"/>
        <v>0.7402285027059532</v>
      </c>
      <c r="W3314" s="65">
        <f t="shared" si="1824"/>
        <v>0.64619422572178475</v>
      </c>
      <c r="X3314" s="61">
        <f t="shared" si="1812"/>
        <v>0.13740458015267182</v>
      </c>
      <c r="Y3314" s="66">
        <f t="shared" si="1825"/>
        <v>0.10588235294117651</v>
      </c>
      <c r="Z3314" s="61">
        <f t="shared" si="1826"/>
        <v>9.353507565336984E-2</v>
      </c>
      <c r="AA3314" s="67">
        <f t="shared" si="1827"/>
        <v>14.540000000000003</v>
      </c>
      <c r="AB3314" s="68">
        <f t="shared" si="1828"/>
        <v>6.4175467099918698E-2</v>
      </c>
      <c r="AC3314" s="69">
        <f t="shared" si="1829"/>
        <v>0.18115353371242909</v>
      </c>
      <c r="AD3314" s="70">
        <f>_xlfn.PERCENTILE.EXC(AC3314:$AC$5675,0.5)</f>
        <v>7.3535220024038131E-2</v>
      </c>
      <c r="AE3314" s="70">
        <f>_xlfn.PERCENTILE.EXC($AC3314:AC$5675,0.35)</f>
        <v>4.0070749878781092E-2</v>
      </c>
      <c r="AF3314" s="71">
        <f t="shared" si="1818"/>
        <v>5.636215208610082E-2</v>
      </c>
      <c r="AG3314" s="70">
        <f t="shared" si="1819"/>
        <v>-0.18079093388790943</v>
      </c>
      <c r="AH3314" s="70">
        <f t="shared" si="1820"/>
        <v>-0.22707014647722412</v>
      </c>
      <c r="AI3314" s="61" t="str">
        <f t="shared" si="1815"/>
        <v>Short VOL</v>
      </c>
      <c r="AJ3314" s="68" t="str">
        <f t="shared" si="1816"/>
        <v>Short VOL</v>
      </c>
      <c r="AK3314" s="72"/>
      <c r="AL3314" s="73"/>
      <c r="AM3314" s="72"/>
      <c r="AN3314" s="73"/>
      <c r="AO3314" s="74"/>
      <c r="AP3314" s="20"/>
      <c r="AQ3314" s="74"/>
      <c r="AR3314" s="20"/>
      <c r="AS3314" s="74"/>
      <c r="AT3314" s="20"/>
      <c r="AU3314" s="74" t="str">
        <f t="shared" si="1830"/>
        <v>00631L</v>
      </c>
      <c r="AV3314" s="20">
        <f t="shared" si="1813"/>
        <v>1</v>
      </c>
      <c r="AW3314" s="74" t="str">
        <f t="shared" si="1831"/>
        <v>00631L</v>
      </c>
      <c r="AX3314" s="20">
        <f t="shared" si="1809"/>
        <v>1</v>
      </c>
      <c r="AY3314" s="20">
        <f t="shared" si="1814"/>
        <v>1</v>
      </c>
      <c r="AZ3314" s="116">
        <v>41500</v>
      </c>
      <c r="BA3314" s="116"/>
      <c r="BB3314" s="20"/>
      <c r="BC3314" s="20"/>
      <c r="BD3314" s="76"/>
      <c r="BE3314" s="77"/>
      <c r="BF3314" s="77"/>
    </row>
    <row r="3315" spans="1:58" s="23" customFormat="1" ht="15.75" customHeight="1" x14ac:dyDescent="0.4">
      <c r="A3315" s="116">
        <v>41498</v>
      </c>
      <c r="B3315" s="112">
        <v>13.35</v>
      </c>
      <c r="C3315" s="112">
        <v>15</v>
      </c>
      <c r="D3315" s="112">
        <v>16.05</v>
      </c>
      <c r="E3315" s="112">
        <v>16.850000000000001</v>
      </c>
      <c r="F3315" s="112">
        <v>17.350000000000001</v>
      </c>
      <c r="G3315" s="112">
        <v>18.05</v>
      </c>
      <c r="H3315" s="113">
        <v>18.600000000000001</v>
      </c>
      <c r="I3315" s="90">
        <f t="shared" si="1810"/>
        <v>14.603999999999999</v>
      </c>
      <c r="J3315" s="90">
        <f t="shared" si="1811"/>
        <v>15.798</v>
      </c>
      <c r="K3315" s="114">
        <v>6</v>
      </c>
      <c r="L3315" s="115">
        <v>0.04</v>
      </c>
      <c r="M3315" s="90">
        <v>13.68</v>
      </c>
      <c r="N3315" s="90">
        <v>12.81</v>
      </c>
      <c r="O3315" s="90">
        <v>15.17</v>
      </c>
      <c r="P3315" s="90">
        <v>16.87</v>
      </c>
      <c r="Q3315" s="90">
        <v>19.11</v>
      </c>
      <c r="R3315" s="63">
        <f t="shared" si="1822"/>
        <v>5.5499999999999972</v>
      </c>
      <c r="S3315" s="64">
        <f t="shared" si="1821"/>
        <v>-4.474272930648767E-2</v>
      </c>
      <c r="T3315" s="65">
        <f t="shared" si="1817"/>
        <v>1.0679156908665104</v>
      </c>
      <c r="U3315" s="65">
        <f t="shared" si="1817"/>
        <v>0.84442979564930787</v>
      </c>
      <c r="V3315" s="65">
        <f t="shared" si="1823"/>
        <v>0.75933609958506221</v>
      </c>
      <c r="W3315" s="65">
        <f t="shared" si="1824"/>
        <v>0.67032967032967039</v>
      </c>
      <c r="X3315" s="61">
        <f t="shared" si="1812"/>
        <v>0.12359550561797755</v>
      </c>
      <c r="Y3315" s="66">
        <f t="shared" si="1825"/>
        <v>0.10385756676557863</v>
      </c>
      <c r="Z3315" s="61">
        <f t="shared" si="1826"/>
        <v>8.1758422350041146E-2</v>
      </c>
      <c r="AA3315" s="67">
        <f t="shared" si="1827"/>
        <v>14.603999999999999</v>
      </c>
      <c r="AB3315" s="68">
        <f t="shared" si="1828"/>
        <v>4.2154566744730608E-2</v>
      </c>
      <c r="AC3315" s="69">
        <f t="shared" si="1829"/>
        <v>0.14004683840749405</v>
      </c>
      <c r="AD3315" s="70">
        <f>_xlfn.PERCENTILE.EXC(AC3315:$AC$5675,0.5)</f>
        <v>7.3427331887201491E-2</v>
      </c>
      <c r="AE3315" s="70">
        <f>_xlfn.PERCENTILE.EXC($AC3315:AC$5675,0.35)</f>
        <v>3.9970368849928245E-2</v>
      </c>
      <c r="AF3315" s="71">
        <f t="shared" si="1818"/>
        <v>5.636215208610082E-2</v>
      </c>
      <c r="AG3315" s="70">
        <f t="shared" si="1819"/>
        <v>-0.18079093388790943</v>
      </c>
      <c r="AH3315" s="70">
        <f t="shared" si="1820"/>
        <v>-0.22707014647722412</v>
      </c>
      <c r="AI3315" s="61" t="str">
        <f t="shared" si="1815"/>
        <v>Short VOL</v>
      </c>
      <c r="AJ3315" s="68" t="str">
        <f t="shared" si="1816"/>
        <v>Short VOL</v>
      </c>
      <c r="AK3315" s="72"/>
      <c r="AL3315" s="73"/>
      <c r="AM3315" s="72"/>
      <c r="AN3315" s="73"/>
      <c r="AO3315" s="74"/>
      <c r="AP3315" s="20"/>
      <c r="AQ3315" s="74"/>
      <c r="AR3315" s="20"/>
      <c r="AS3315" s="74"/>
      <c r="AT3315" s="20"/>
      <c r="AU3315" s="74" t="str">
        <f t="shared" si="1830"/>
        <v>00631L</v>
      </c>
      <c r="AV3315" s="20">
        <f t="shared" si="1813"/>
        <v>1</v>
      </c>
      <c r="AW3315" s="74" t="str">
        <f t="shared" si="1831"/>
        <v>00631L</v>
      </c>
      <c r="AX3315" s="20">
        <f t="shared" si="1809"/>
        <v>1</v>
      </c>
      <c r="AY3315" s="20">
        <f t="shared" si="1814"/>
        <v>1</v>
      </c>
      <c r="AZ3315" s="116">
        <v>41499</v>
      </c>
      <c r="BA3315" s="116"/>
      <c r="BB3315" s="20"/>
      <c r="BC3315" s="20"/>
      <c r="BD3315" s="76"/>
      <c r="BE3315" s="77"/>
      <c r="BF3315" s="77"/>
    </row>
    <row r="3316" spans="1:58" s="23" customFormat="1" ht="15.75" customHeight="1" x14ac:dyDescent="0.4">
      <c r="A3316" s="116">
        <v>41495</v>
      </c>
      <c r="B3316" s="112">
        <v>13.55</v>
      </c>
      <c r="C3316" s="112">
        <v>15.2</v>
      </c>
      <c r="D3316" s="112">
        <v>16.100000000000001</v>
      </c>
      <c r="E3316" s="112">
        <v>16.850000000000001</v>
      </c>
      <c r="F3316" s="112">
        <v>17.350000000000001</v>
      </c>
      <c r="G3316" s="112">
        <v>18.100000000000001</v>
      </c>
      <c r="H3316" s="113">
        <v>18.649999999999999</v>
      </c>
      <c r="I3316" s="90">
        <f t="shared" si="1810"/>
        <v>14.738</v>
      </c>
      <c r="J3316" s="90">
        <f t="shared" si="1811"/>
        <v>15.848000000000001</v>
      </c>
      <c r="K3316" s="114">
        <v>7</v>
      </c>
      <c r="L3316" s="115">
        <v>0.04</v>
      </c>
      <c r="M3316" s="90">
        <v>13.23</v>
      </c>
      <c r="N3316" s="90">
        <v>13.41</v>
      </c>
      <c r="O3316" s="90">
        <v>15.1</v>
      </c>
      <c r="P3316" s="90">
        <v>16.75</v>
      </c>
      <c r="Q3316" s="90">
        <v>19.12</v>
      </c>
      <c r="R3316" s="63">
        <f t="shared" si="1822"/>
        <v>5.2100000000000009</v>
      </c>
      <c r="S3316" s="64">
        <f t="shared" si="1821"/>
        <v>5.341712490180673E-2</v>
      </c>
      <c r="T3316" s="65">
        <f t="shared" si="1817"/>
        <v>0.98657718120805371</v>
      </c>
      <c r="U3316" s="65">
        <f t="shared" si="1817"/>
        <v>0.8880794701986755</v>
      </c>
      <c r="V3316" s="65">
        <f t="shared" si="1823"/>
        <v>0.80059701492537316</v>
      </c>
      <c r="W3316" s="65">
        <f t="shared" si="1824"/>
        <v>0.70135983263598323</v>
      </c>
      <c r="X3316" s="61">
        <f t="shared" si="1812"/>
        <v>0.12177121771217701</v>
      </c>
      <c r="Y3316" s="66">
        <f t="shared" si="1825"/>
        <v>0.10682492581602356</v>
      </c>
      <c r="Z3316" s="61">
        <f t="shared" si="1826"/>
        <v>7.5315510924141765E-2</v>
      </c>
      <c r="AA3316" s="67">
        <f t="shared" si="1827"/>
        <v>14.738</v>
      </c>
      <c r="AB3316" s="68">
        <f t="shared" si="1828"/>
        <v>1.0439970171513838E-2</v>
      </c>
      <c r="AC3316" s="69">
        <f t="shared" si="1829"/>
        <v>9.9030574198359395E-2</v>
      </c>
      <c r="AD3316" s="70">
        <f>_xlfn.PERCENTILE.EXC(AC3316:$AC$5675,0.5)</f>
        <v>7.3400578169306119E-2</v>
      </c>
      <c r="AE3316" s="70">
        <f>_xlfn.PERCENTILE.EXC($AC3316:AC$5675,0.35)</f>
        <v>3.9856494038892888E-2</v>
      </c>
      <c r="AF3316" s="71">
        <f t="shared" si="1818"/>
        <v>5.636215208610082E-2</v>
      </c>
      <c r="AG3316" s="70">
        <f t="shared" si="1819"/>
        <v>-0.18079093388790943</v>
      </c>
      <c r="AH3316" s="70">
        <f t="shared" si="1820"/>
        <v>-0.22707014647722412</v>
      </c>
      <c r="AI3316" s="61" t="str">
        <f t="shared" si="1815"/>
        <v>Short VOL</v>
      </c>
      <c r="AJ3316" s="68" t="str">
        <f t="shared" si="1816"/>
        <v>Short VOL</v>
      </c>
      <c r="AK3316" s="72"/>
      <c r="AL3316" s="73"/>
      <c r="AM3316" s="72"/>
      <c r="AN3316" s="73"/>
      <c r="AO3316" s="74"/>
      <c r="AP3316" s="20"/>
      <c r="AQ3316" s="74"/>
      <c r="AR3316" s="20"/>
      <c r="AS3316" s="74"/>
      <c r="AT3316" s="20"/>
      <c r="AU3316" s="74" t="str">
        <f t="shared" si="1830"/>
        <v>00631L</v>
      </c>
      <c r="AV3316" s="20">
        <f t="shared" si="1813"/>
        <v>1</v>
      </c>
      <c r="AW3316" s="74" t="str">
        <f t="shared" si="1831"/>
        <v>00631L</v>
      </c>
      <c r="AX3316" s="20">
        <f t="shared" si="1809"/>
        <v>1</v>
      </c>
      <c r="AY3316" s="20">
        <f t="shared" si="1814"/>
        <v>1</v>
      </c>
      <c r="AZ3316" s="116">
        <v>41498</v>
      </c>
      <c r="BA3316" s="116"/>
      <c r="BB3316" s="20"/>
      <c r="BC3316" s="20"/>
      <c r="BD3316" s="76"/>
      <c r="BE3316" s="77"/>
      <c r="BF3316" s="77"/>
    </row>
    <row r="3317" spans="1:58" s="23" customFormat="1" ht="15.75" customHeight="1" x14ac:dyDescent="0.4">
      <c r="A3317" s="116">
        <v>41494</v>
      </c>
      <c r="B3317" s="112">
        <v>13.25</v>
      </c>
      <c r="C3317" s="112">
        <v>14.85</v>
      </c>
      <c r="D3317" s="112">
        <v>15.9</v>
      </c>
      <c r="E3317" s="112">
        <v>16.600000000000001</v>
      </c>
      <c r="F3317" s="112">
        <v>17.149999999999999</v>
      </c>
      <c r="G3317" s="112">
        <v>17.899999999999999</v>
      </c>
      <c r="H3317" s="113">
        <v>18.45</v>
      </c>
      <c r="I3317" s="90">
        <f t="shared" si="1810"/>
        <v>14.337999999999999</v>
      </c>
      <c r="J3317" s="90">
        <f t="shared" si="1811"/>
        <v>15.564</v>
      </c>
      <c r="K3317" s="114">
        <v>8</v>
      </c>
      <c r="L3317" s="115">
        <v>0.04</v>
      </c>
      <c r="M3317" s="90">
        <v>11.52</v>
      </c>
      <c r="N3317" s="90">
        <v>12.73</v>
      </c>
      <c r="O3317" s="90">
        <v>14.67</v>
      </c>
      <c r="P3317" s="90">
        <v>16.489999999999998</v>
      </c>
      <c r="Q3317" s="90">
        <v>18.91</v>
      </c>
      <c r="R3317" s="63">
        <f t="shared" si="1822"/>
        <v>6.9099999999999966</v>
      </c>
      <c r="S3317" s="64">
        <f t="shared" si="1821"/>
        <v>-1.9260400616332819E-2</v>
      </c>
      <c r="T3317" s="65">
        <f t="shared" si="1817"/>
        <v>0.9049489395129614</v>
      </c>
      <c r="U3317" s="65">
        <f t="shared" si="1817"/>
        <v>0.86775732788002735</v>
      </c>
      <c r="V3317" s="65">
        <f t="shared" si="1823"/>
        <v>0.77198302001212871</v>
      </c>
      <c r="W3317" s="65">
        <f t="shared" si="1824"/>
        <v>0.67318878900052881</v>
      </c>
      <c r="X3317" s="61">
        <f t="shared" si="1812"/>
        <v>0.12075471698113205</v>
      </c>
      <c r="Y3317" s="66">
        <f t="shared" si="1825"/>
        <v>0.11144578313252998</v>
      </c>
      <c r="Z3317" s="61">
        <f t="shared" si="1826"/>
        <v>8.550704421816159E-2</v>
      </c>
      <c r="AA3317" s="67">
        <f t="shared" si="1827"/>
        <v>14.337999999999999</v>
      </c>
      <c r="AB3317" s="68">
        <f t="shared" si="1828"/>
        <v>4.0848389630793368E-2</v>
      </c>
      <c r="AC3317" s="69">
        <f t="shared" si="1829"/>
        <v>0.1263157894736841</v>
      </c>
      <c r="AD3317" s="70">
        <f>_xlfn.PERCENTILE.EXC(AC3317:$AC$5675,0.5)</f>
        <v>7.3373824451410746E-2</v>
      </c>
      <c r="AE3317" s="70">
        <f>_xlfn.PERCENTILE.EXC($AC3317:AC$5675,0.35)</f>
        <v>3.9742619227857573E-2</v>
      </c>
      <c r="AF3317" s="71">
        <f t="shared" si="1818"/>
        <v>5.636215208610082E-2</v>
      </c>
      <c r="AG3317" s="70">
        <f t="shared" si="1819"/>
        <v>-0.18079093388790943</v>
      </c>
      <c r="AH3317" s="70">
        <f t="shared" si="1820"/>
        <v>-0.22707014647722412</v>
      </c>
      <c r="AI3317" s="61" t="str">
        <f t="shared" si="1815"/>
        <v>Short VOL</v>
      </c>
      <c r="AJ3317" s="68" t="str">
        <f t="shared" si="1816"/>
        <v>Short VOL</v>
      </c>
      <c r="AK3317" s="72"/>
      <c r="AL3317" s="73"/>
      <c r="AM3317" s="72"/>
      <c r="AN3317" s="73"/>
      <c r="AO3317" s="74"/>
      <c r="AP3317" s="20"/>
      <c r="AQ3317" s="74"/>
      <c r="AR3317" s="20"/>
      <c r="AS3317" s="74"/>
      <c r="AT3317" s="20"/>
      <c r="AU3317" s="74" t="str">
        <f t="shared" si="1830"/>
        <v>00631L</v>
      </c>
      <c r="AV3317" s="20">
        <f t="shared" si="1813"/>
        <v>1</v>
      </c>
      <c r="AW3317" s="74" t="str">
        <f t="shared" si="1831"/>
        <v>00631L</v>
      </c>
      <c r="AX3317" s="20">
        <f t="shared" ref="AX3317:AX3380" si="1832">IF(AW3317="00631L",1,0)</f>
        <v>1</v>
      </c>
      <c r="AY3317" s="20">
        <f t="shared" si="1814"/>
        <v>1</v>
      </c>
      <c r="AZ3317" s="116">
        <v>41495</v>
      </c>
      <c r="BA3317" s="116"/>
      <c r="BB3317" s="20"/>
      <c r="BC3317" s="20"/>
      <c r="BD3317" s="76"/>
      <c r="BE3317" s="77"/>
      <c r="BF3317" s="77"/>
    </row>
    <row r="3318" spans="1:58" s="23" customFormat="1" ht="15.75" customHeight="1" x14ac:dyDescent="0.4">
      <c r="A3318" s="116">
        <v>41493</v>
      </c>
      <c r="B3318" s="112">
        <v>13.55</v>
      </c>
      <c r="C3318" s="112">
        <v>15.05</v>
      </c>
      <c r="D3318" s="112">
        <v>16.05</v>
      </c>
      <c r="E3318" s="112">
        <v>16.75</v>
      </c>
      <c r="F3318" s="112">
        <v>17.25</v>
      </c>
      <c r="G3318" s="112">
        <v>18</v>
      </c>
      <c r="H3318" s="113">
        <v>18.600000000000001</v>
      </c>
      <c r="I3318" s="90">
        <f t="shared" ref="I3318:I3381" si="1833">C3318-((C3318-B3318)*K3318*L3318)</f>
        <v>14.510000000000002</v>
      </c>
      <c r="J3318" s="90">
        <f t="shared" ref="J3318:J3381" si="1834">D3318-((D3318-C3318)*K3318*L3318)</f>
        <v>15.690000000000001</v>
      </c>
      <c r="K3318" s="114">
        <v>9</v>
      </c>
      <c r="L3318" s="115">
        <v>0.04</v>
      </c>
      <c r="M3318" s="90">
        <v>11.95</v>
      </c>
      <c r="N3318" s="90">
        <v>12.98</v>
      </c>
      <c r="O3318" s="90">
        <v>14.81</v>
      </c>
      <c r="P3318" s="90">
        <v>16.71</v>
      </c>
      <c r="Q3318" s="90">
        <v>19.11</v>
      </c>
      <c r="R3318" s="63">
        <f t="shared" si="1822"/>
        <v>6.5900000000000034</v>
      </c>
      <c r="S3318" s="64">
        <f t="shared" si="1821"/>
        <v>2.0440251572327026E-2</v>
      </c>
      <c r="T3318" s="65">
        <f t="shared" si="1817"/>
        <v>0.92064714946070869</v>
      </c>
      <c r="U3318" s="65">
        <f t="shared" si="1817"/>
        <v>0.87643484132343008</v>
      </c>
      <c r="V3318" s="65">
        <f t="shared" si="1823"/>
        <v>0.77678037103530817</v>
      </c>
      <c r="W3318" s="65">
        <f t="shared" si="1824"/>
        <v>0.67922553636839356</v>
      </c>
      <c r="X3318" s="61">
        <f t="shared" si="1812"/>
        <v>0.11070110701107011</v>
      </c>
      <c r="Y3318" s="66">
        <f t="shared" si="1825"/>
        <v>0.11044776119402994</v>
      </c>
      <c r="Z3318" s="61">
        <f t="shared" si="1826"/>
        <v>8.1323225361819407E-2</v>
      </c>
      <c r="AA3318" s="67">
        <f t="shared" si="1827"/>
        <v>14.510000000000002</v>
      </c>
      <c r="AB3318" s="68">
        <f t="shared" si="1828"/>
        <v>4.3913713405238849E-2</v>
      </c>
      <c r="AC3318" s="69">
        <f t="shared" si="1829"/>
        <v>0.11787365177195694</v>
      </c>
      <c r="AD3318" s="70">
        <f>_xlfn.PERCENTILE.EXC(AC3318:$AC$5675,0.5)</f>
        <v>7.3364621643594641E-2</v>
      </c>
      <c r="AE3318" s="70">
        <f>_xlfn.PERCENTILE.EXC($AC3318:AC$5675,0.35)</f>
        <v>3.973320417034816E-2</v>
      </c>
      <c r="AF3318" s="71">
        <f t="shared" si="1818"/>
        <v>5.636215208610082E-2</v>
      </c>
      <c r="AG3318" s="70">
        <f t="shared" si="1819"/>
        <v>-0.18079093388790943</v>
      </c>
      <c r="AH3318" s="70">
        <f t="shared" si="1820"/>
        <v>-0.22707014647722412</v>
      </c>
      <c r="AI3318" s="61" t="str">
        <f t="shared" si="1815"/>
        <v>Short VOL</v>
      </c>
      <c r="AJ3318" s="68" t="str">
        <f t="shared" si="1816"/>
        <v>Short VOL</v>
      </c>
      <c r="AK3318" s="72"/>
      <c r="AL3318" s="73"/>
      <c r="AM3318" s="72"/>
      <c r="AN3318" s="73"/>
      <c r="AO3318" s="74"/>
      <c r="AP3318" s="20"/>
      <c r="AQ3318" s="74"/>
      <c r="AR3318" s="20"/>
      <c r="AS3318" s="74"/>
      <c r="AT3318" s="20"/>
      <c r="AU3318" s="74" t="str">
        <f t="shared" si="1830"/>
        <v>00631L</v>
      </c>
      <c r="AV3318" s="20">
        <f t="shared" si="1813"/>
        <v>1</v>
      </c>
      <c r="AW3318" s="74" t="str">
        <f t="shared" si="1831"/>
        <v>00631L</v>
      </c>
      <c r="AX3318" s="20">
        <f t="shared" si="1832"/>
        <v>1</v>
      </c>
      <c r="AY3318" s="20">
        <f t="shared" si="1814"/>
        <v>1</v>
      </c>
      <c r="AZ3318" s="116">
        <v>41494</v>
      </c>
      <c r="BA3318" s="116"/>
      <c r="BB3318" s="20"/>
      <c r="BC3318" s="20"/>
      <c r="BD3318" s="76"/>
      <c r="BE3318" s="77"/>
      <c r="BF3318" s="77"/>
    </row>
    <row r="3319" spans="1:58" s="23" customFormat="1" ht="15.75" customHeight="1" x14ac:dyDescent="0.4">
      <c r="A3319" s="116">
        <v>41492</v>
      </c>
      <c r="B3319" s="112">
        <v>13.4</v>
      </c>
      <c r="C3319" s="112">
        <v>14.85</v>
      </c>
      <c r="D3319" s="112">
        <v>15.9</v>
      </c>
      <c r="E3319" s="112">
        <v>16.649999999999999</v>
      </c>
      <c r="F3319" s="112">
        <v>17.2</v>
      </c>
      <c r="G3319" s="112">
        <v>18</v>
      </c>
      <c r="H3319" s="113">
        <v>18.600000000000001</v>
      </c>
      <c r="I3319" s="90">
        <f t="shared" si="1833"/>
        <v>14.27</v>
      </c>
      <c r="J3319" s="90">
        <f t="shared" si="1834"/>
        <v>15.48</v>
      </c>
      <c r="K3319" s="114">
        <v>10</v>
      </c>
      <c r="L3319" s="115">
        <v>0.04</v>
      </c>
      <c r="M3319" s="90">
        <v>11.8</v>
      </c>
      <c r="N3319" s="90">
        <v>12.72</v>
      </c>
      <c r="O3319" s="90">
        <v>14.56</v>
      </c>
      <c r="P3319" s="90">
        <v>16.45</v>
      </c>
      <c r="Q3319" s="90">
        <v>18.850000000000001</v>
      </c>
      <c r="R3319" s="63">
        <f t="shared" si="1822"/>
        <v>6.4899999999999949</v>
      </c>
      <c r="S3319" s="64">
        <f t="shared" si="1821"/>
        <v>7.4324324324324398E-2</v>
      </c>
      <c r="T3319" s="65">
        <f t="shared" si="1817"/>
        <v>0.92767295597484278</v>
      </c>
      <c r="U3319" s="65">
        <f t="shared" si="1817"/>
        <v>0.87362637362637363</v>
      </c>
      <c r="V3319" s="65">
        <f t="shared" si="1823"/>
        <v>0.77325227963525844</v>
      </c>
      <c r="W3319" s="65">
        <f t="shared" si="1824"/>
        <v>0.67480106100795756</v>
      </c>
      <c r="X3319" s="61">
        <f t="shared" si="1812"/>
        <v>0.10820895522388053</v>
      </c>
      <c r="Y3319" s="66">
        <f t="shared" si="1825"/>
        <v>0.11711711711711729</v>
      </c>
      <c r="Z3319" s="61">
        <f t="shared" si="1826"/>
        <v>8.4793272599859915E-2</v>
      </c>
      <c r="AA3319" s="67">
        <f t="shared" si="1827"/>
        <v>14.27</v>
      </c>
      <c r="AB3319" s="68">
        <f t="shared" si="1828"/>
        <v>5.345911949685532E-2</v>
      </c>
      <c r="AC3319" s="69">
        <f t="shared" si="1829"/>
        <v>0.12185534591194959</v>
      </c>
      <c r="AD3319" s="70">
        <f>_xlfn.PERCENTILE.EXC(AC3319:$AC$5675,0.5)</f>
        <v>7.3355418835778549E-2</v>
      </c>
      <c r="AE3319" s="70">
        <f>_xlfn.PERCENTILE.EXC($AC3319:AC$5675,0.35)</f>
        <v>3.9723789112838748E-2</v>
      </c>
      <c r="AF3319" s="71">
        <f t="shared" si="1818"/>
        <v>5.636215208610082E-2</v>
      </c>
      <c r="AG3319" s="70">
        <f t="shared" si="1819"/>
        <v>-0.18079093388790943</v>
      </c>
      <c r="AH3319" s="70">
        <f t="shared" si="1820"/>
        <v>-0.22707014647722412</v>
      </c>
      <c r="AI3319" s="61" t="str">
        <f t="shared" si="1815"/>
        <v>Short VOL</v>
      </c>
      <c r="AJ3319" s="68" t="str">
        <f t="shared" si="1816"/>
        <v>Short VOL</v>
      </c>
      <c r="AK3319" s="72"/>
      <c r="AL3319" s="73"/>
      <c r="AM3319" s="72"/>
      <c r="AN3319" s="73"/>
      <c r="AO3319" s="74"/>
      <c r="AP3319" s="20"/>
      <c r="AQ3319" s="74"/>
      <c r="AR3319" s="20"/>
      <c r="AS3319" s="74"/>
      <c r="AT3319" s="20"/>
      <c r="AU3319" s="74" t="str">
        <f t="shared" si="1830"/>
        <v>00631L</v>
      </c>
      <c r="AV3319" s="20">
        <f t="shared" si="1813"/>
        <v>1</v>
      </c>
      <c r="AW3319" s="74" t="str">
        <f t="shared" si="1831"/>
        <v>00631L</v>
      </c>
      <c r="AX3319" s="20">
        <f t="shared" si="1832"/>
        <v>1</v>
      </c>
      <c r="AY3319" s="20">
        <f t="shared" si="1814"/>
        <v>1</v>
      </c>
      <c r="AZ3319" s="116">
        <v>41493</v>
      </c>
      <c r="BA3319" s="116"/>
      <c r="BB3319" s="20"/>
      <c r="BC3319" s="20"/>
      <c r="BD3319" s="76"/>
      <c r="BE3319" s="77"/>
      <c r="BF3319" s="77"/>
    </row>
    <row r="3320" spans="1:58" s="23" customFormat="1" ht="15.75" customHeight="1" x14ac:dyDescent="0.4">
      <c r="A3320" s="116">
        <v>41491</v>
      </c>
      <c r="B3320" s="112">
        <v>13.05</v>
      </c>
      <c r="C3320" s="112">
        <v>14.45</v>
      </c>
      <c r="D3320" s="112">
        <v>15.5</v>
      </c>
      <c r="E3320" s="112">
        <v>16.3</v>
      </c>
      <c r="F3320" s="112">
        <v>16.850000000000001</v>
      </c>
      <c r="G3320" s="112">
        <v>17.649999999999999</v>
      </c>
      <c r="H3320" s="113">
        <v>18.3</v>
      </c>
      <c r="I3320" s="90">
        <f t="shared" si="1833"/>
        <v>13.834</v>
      </c>
      <c r="J3320" s="90">
        <f t="shared" si="1834"/>
        <v>15.038</v>
      </c>
      <c r="K3320" s="114">
        <v>11</v>
      </c>
      <c r="L3320" s="115">
        <v>0.04</v>
      </c>
      <c r="M3320" s="90">
        <v>10.61</v>
      </c>
      <c r="N3320" s="90">
        <v>11.84</v>
      </c>
      <c r="O3320" s="90">
        <v>13.86</v>
      </c>
      <c r="P3320" s="90">
        <v>15.9</v>
      </c>
      <c r="Q3320" s="90">
        <v>18.559999999999999</v>
      </c>
      <c r="R3320" s="63">
        <f t="shared" si="1822"/>
        <v>7.3099999999999987</v>
      </c>
      <c r="S3320" s="64">
        <f t="shared" si="1821"/>
        <v>-1.1686143572621082E-2</v>
      </c>
      <c r="T3320" s="65">
        <f t="shared" si="1817"/>
        <v>0.8961148648648648</v>
      </c>
      <c r="U3320" s="65">
        <f t="shared" si="1817"/>
        <v>0.85425685425685427</v>
      </c>
      <c r="V3320" s="65">
        <f t="shared" si="1823"/>
        <v>0.74465408805031441</v>
      </c>
      <c r="W3320" s="65">
        <f t="shared" si="1824"/>
        <v>0.63793103448275867</v>
      </c>
      <c r="X3320" s="61">
        <f t="shared" si="1812"/>
        <v>0.10727969348658993</v>
      </c>
      <c r="Y3320" s="66">
        <f t="shared" si="1825"/>
        <v>0.12269938650306748</v>
      </c>
      <c r="Z3320" s="61">
        <f t="shared" si="1826"/>
        <v>8.7031950267457039E-2</v>
      </c>
      <c r="AA3320" s="67">
        <f t="shared" si="1827"/>
        <v>13.834</v>
      </c>
      <c r="AB3320" s="68">
        <f t="shared" si="1828"/>
        <v>0.10219594594594601</v>
      </c>
      <c r="AC3320" s="69">
        <f t="shared" si="1829"/>
        <v>0.16841216216216215</v>
      </c>
      <c r="AD3320" s="70">
        <f>_xlfn.PERCENTILE.EXC(AC3320:$AC$5675,0.5)</f>
        <v>7.3302099661791714E-2</v>
      </c>
      <c r="AE3320" s="70">
        <f>_xlfn.PERCENTILE.EXC($AC3320:AC$5675,0.35)</f>
        <v>3.9712280824053293E-2</v>
      </c>
      <c r="AF3320" s="71">
        <f t="shared" si="1818"/>
        <v>5.636215208610082E-2</v>
      </c>
      <c r="AG3320" s="70">
        <f t="shared" si="1819"/>
        <v>-0.18079093388790943</v>
      </c>
      <c r="AH3320" s="70">
        <f t="shared" si="1820"/>
        <v>-0.22707014647722412</v>
      </c>
      <c r="AI3320" s="61" t="str">
        <f t="shared" si="1815"/>
        <v>Short VOL</v>
      </c>
      <c r="AJ3320" s="68" t="str">
        <f t="shared" si="1816"/>
        <v>Short VOL</v>
      </c>
      <c r="AK3320" s="72"/>
      <c r="AL3320" s="73"/>
      <c r="AM3320" s="72"/>
      <c r="AN3320" s="73"/>
      <c r="AO3320" s="74"/>
      <c r="AP3320" s="20"/>
      <c r="AQ3320" s="74"/>
      <c r="AR3320" s="20"/>
      <c r="AS3320" s="74"/>
      <c r="AT3320" s="20"/>
      <c r="AU3320" s="74" t="str">
        <f t="shared" si="1830"/>
        <v>00631L</v>
      </c>
      <c r="AV3320" s="20">
        <f t="shared" si="1813"/>
        <v>1</v>
      </c>
      <c r="AW3320" s="74" t="str">
        <f t="shared" si="1831"/>
        <v>00631L</v>
      </c>
      <c r="AX3320" s="20">
        <f t="shared" si="1832"/>
        <v>1</v>
      </c>
      <c r="AY3320" s="20">
        <f t="shared" si="1814"/>
        <v>1</v>
      </c>
      <c r="AZ3320" s="116">
        <v>41492</v>
      </c>
      <c r="BA3320" s="116"/>
      <c r="BB3320" s="20"/>
      <c r="BC3320" s="20"/>
      <c r="BD3320" s="76"/>
      <c r="BE3320" s="77"/>
      <c r="BF3320" s="77"/>
    </row>
    <row r="3321" spans="1:58" s="23" customFormat="1" ht="15.75" customHeight="1" x14ac:dyDescent="0.4">
      <c r="A3321" s="116">
        <v>41488</v>
      </c>
      <c r="B3321" s="112">
        <v>13.15</v>
      </c>
      <c r="C3321" s="112">
        <v>14.65</v>
      </c>
      <c r="D3321" s="112">
        <v>15.75</v>
      </c>
      <c r="E3321" s="112">
        <v>16.5</v>
      </c>
      <c r="F3321" s="112">
        <v>17.05</v>
      </c>
      <c r="G3321" s="112">
        <v>17.850000000000001</v>
      </c>
      <c r="H3321" s="113">
        <v>18.45</v>
      </c>
      <c r="I3321" s="90">
        <f t="shared" si="1833"/>
        <v>13.93</v>
      </c>
      <c r="J3321" s="90">
        <f t="shared" si="1834"/>
        <v>15.222</v>
      </c>
      <c r="K3321" s="114">
        <v>12</v>
      </c>
      <c r="L3321" s="115">
        <v>0.04</v>
      </c>
      <c r="M3321" s="90">
        <v>10.199999999999999</v>
      </c>
      <c r="N3321" s="90">
        <v>11.98</v>
      </c>
      <c r="O3321" s="90">
        <v>14.03</v>
      </c>
      <c r="P3321" s="90">
        <v>16.03</v>
      </c>
      <c r="Q3321" s="90">
        <v>18.649999999999999</v>
      </c>
      <c r="R3321" s="63">
        <f t="shared" si="1822"/>
        <v>7.8800000000000026</v>
      </c>
      <c r="S3321" s="64">
        <f t="shared" si="1821"/>
        <v>-7.4188562596599616E-2</v>
      </c>
      <c r="T3321" s="65">
        <f t="shared" si="1817"/>
        <v>0.85141903171953248</v>
      </c>
      <c r="U3321" s="65">
        <f t="shared" si="1817"/>
        <v>0.85388453314326451</v>
      </c>
      <c r="V3321" s="65">
        <f t="shared" si="1823"/>
        <v>0.74734872114784778</v>
      </c>
      <c r="W3321" s="65">
        <f t="shared" si="1824"/>
        <v>0.64235924932975874</v>
      </c>
      <c r="X3321" s="61">
        <f t="shared" si="1812"/>
        <v>0.11406844106463879</v>
      </c>
      <c r="Y3321" s="66">
        <f t="shared" si="1825"/>
        <v>0.11818181818181814</v>
      </c>
      <c r="Z3321" s="61">
        <f t="shared" si="1826"/>
        <v>9.2749461593682692E-2</v>
      </c>
      <c r="AA3321" s="67">
        <f t="shared" si="1827"/>
        <v>13.93</v>
      </c>
      <c r="AB3321" s="68">
        <f t="shared" si="1828"/>
        <v>9.7662771285475777E-2</v>
      </c>
      <c r="AC3321" s="69">
        <f t="shared" si="1829"/>
        <v>0.16277128547579292</v>
      </c>
      <c r="AD3321" s="70">
        <f>_xlfn.PERCENTILE.EXC(AC3321:$AC$5675,0.5)</f>
        <v>7.3248780487804865E-2</v>
      </c>
      <c r="AE3321" s="70">
        <f>_xlfn.PERCENTILE.EXC($AC3321:AC$5675,0.35)</f>
        <v>3.968821314761159E-2</v>
      </c>
      <c r="AF3321" s="71">
        <f t="shared" si="1818"/>
        <v>5.636215208610082E-2</v>
      </c>
      <c r="AG3321" s="70">
        <f t="shared" si="1819"/>
        <v>-0.18079093388790943</v>
      </c>
      <c r="AH3321" s="70">
        <f t="shared" si="1820"/>
        <v>-0.22707014647722412</v>
      </c>
      <c r="AI3321" s="61" t="str">
        <f t="shared" si="1815"/>
        <v>Short VOL</v>
      </c>
      <c r="AJ3321" s="68" t="str">
        <f t="shared" si="1816"/>
        <v>Short VOL</v>
      </c>
      <c r="AK3321" s="72"/>
      <c r="AL3321" s="73"/>
      <c r="AM3321" s="72"/>
      <c r="AN3321" s="73"/>
      <c r="AO3321" s="74"/>
      <c r="AP3321" s="20"/>
      <c r="AQ3321" s="74"/>
      <c r="AR3321" s="20"/>
      <c r="AS3321" s="74"/>
      <c r="AT3321" s="20"/>
      <c r="AU3321" s="74" t="str">
        <f t="shared" si="1830"/>
        <v>00631L</v>
      </c>
      <c r="AV3321" s="20">
        <f t="shared" si="1813"/>
        <v>1</v>
      </c>
      <c r="AW3321" s="74" t="str">
        <f t="shared" si="1831"/>
        <v>00631L</v>
      </c>
      <c r="AX3321" s="20">
        <f t="shared" si="1832"/>
        <v>1</v>
      </c>
      <c r="AY3321" s="20">
        <f t="shared" si="1814"/>
        <v>1</v>
      </c>
      <c r="AZ3321" s="116">
        <v>41491</v>
      </c>
      <c r="BA3321" s="116"/>
      <c r="BB3321" s="20"/>
      <c r="BC3321" s="20"/>
      <c r="BD3321" s="76"/>
      <c r="BE3321" s="77"/>
      <c r="BF3321" s="77"/>
    </row>
    <row r="3322" spans="1:58" s="23" customFormat="1" ht="15.75" customHeight="1" x14ac:dyDescent="0.4">
      <c r="A3322" s="116">
        <v>41487</v>
      </c>
      <c r="B3322" s="112">
        <v>13.6</v>
      </c>
      <c r="C3322" s="112">
        <v>15.05</v>
      </c>
      <c r="D3322" s="112">
        <v>16.05</v>
      </c>
      <c r="E3322" s="112">
        <v>16.8</v>
      </c>
      <c r="F3322" s="112">
        <v>17.350000000000001</v>
      </c>
      <c r="G3322" s="112">
        <v>18.100000000000001</v>
      </c>
      <c r="H3322" s="113">
        <v>18.7</v>
      </c>
      <c r="I3322" s="90">
        <f t="shared" si="1833"/>
        <v>14.295999999999999</v>
      </c>
      <c r="J3322" s="90">
        <f t="shared" si="1834"/>
        <v>15.530000000000001</v>
      </c>
      <c r="K3322" s="114">
        <v>13</v>
      </c>
      <c r="L3322" s="115">
        <v>0.04</v>
      </c>
      <c r="M3322" s="90">
        <v>12.25</v>
      </c>
      <c r="N3322" s="90">
        <v>12.94</v>
      </c>
      <c r="O3322" s="90">
        <v>14.55</v>
      </c>
      <c r="P3322" s="90">
        <v>16.399999999999999</v>
      </c>
      <c r="Q3322" s="90">
        <v>18.91</v>
      </c>
      <c r="R3322" s="63">
        <f t="shared" si="1822"/>
        <v>5.7600000000000016</v>
      </c>
      <c r="S3322" s="64">
        <f t="shared" si="1821"/>
        <v>-3.7918215613382884E-2</v>
      </c>
      <c r="T3322" s="65">
        <f t="shared" si="1817"/>
        <v>0.94667697063369405</v>
      </c>
      <c r="U3322" s="65">
        <f t="shared" si="1817"/>
        <v>0.88934707903780064</v>
      </c>
      <c r="V3322" s="65">
        <f t="shared" si="1823"/>
        <v>0.78902439024390247</v>
      </c>
      <c r="W3322" s="65">
        <f t="shared" si="1824"/>
        <v>0.68429402432575359</v>
      </c>
      <c r="X3322" s="61">
        <f t="shared" si="1812"/>
        <v>0.10661764705882361</v>
      </c>
      <c r="Y3322" s="66">
        <f t="shared" si="1825"/>
        <v>0.11309523809523801</v>
      </c>
      <c r="Z3322" s="61">
        <f t="shared" si="1826"/>
        <v>8.6317851147174163E-2</v>
      </c>
      <c r="AA3322" s="67">
        <f t="shared" si="1827"/>
        <v>14.295999999999999</v>
      </c>
      <c r="AB3322" s="68">
        <f t="shared" si="1828"/>
        <v>5.1004636785162302E-2</v>
      </c>
      <c r="AC3322" s="69">
        <f t="shared" si="1829"/>
        <v>0.10479134466769706</v>
      </c>
      <c r="AD3322" s="70">
        <f>_xlfn.PERCENTILE.EXC(AC3322:$AC$5675,0.5)</f>
        <v>7.3180994017487358E-2</v>
      </c>
      <c r="AE3322" s="70">
        <f>_xlfn.PERCENTILE.EXC($AC3322:AC$5675,0.35)</f>
        <v>3.9664145471169893E-2</v>
      </c>
      <c r="AF3322" s="71">
        <f t="shared" si="1818"/>
        <v>5.636215208610082E-2</v>
      </c>
      <c r="AG3322" s="70">
        <f t="shared" si="1819"/>
        <v>-0.18079093388790943</v>
      </c>
      <c r="AH3322" s="70">
        <f t="shared" si="1820"/>
        <v>-0.22707014647722412</v>
      </c>
      <c r="AI3322" s="61" t="str">
        <f t="shared" si="1815"/>
        <v>Short VOL</v>
      </c>
      <c r="AJ3322" s="68" t="str">
        <f t="shared" si="1816"/>
        <v>Short VOL</v>
      </c>
      <c r="AK3322" s="72"/>
      <c r="AL3322" s="73"/>
      <c r="AM3322" s="72"/>
      <c r="AN3322" s="73"/>
      <c r="AO3322" s="74"/>
      <c r="AP3322" s="20"/>
      <c r="AQ3322" s="74"/>
      <c r="AR3322" s="20"/>
      <c r="AS3322" s="74"/>
      <c r="AT3322" s="20"/>
      <c r="AU3322" s="74" t="str">
        <f t="shared" si="1830"/>
        <v>00631L</v>
      </c>
      <c r="AV3322" s="20">
        <f t="shared" si="1813"/>
        <v>1</v>
      </c>
      <c r="AW3322" s="74" t="str">
        <f t="shared" si="1831"/>
        <v>00631L</v>
      </c>
      <c r="AX3322" s="20">
        <f t="shared" si="1832"/>
        <v>1</v>
      </c>
      <c r="AY3322" s="20">
        <f t="shared" si="1814"/>
        <v>1</v>
      </c>
      <c r="AZ3322" s="116">
        <v>41488</v>
      </c>
      <c r="BA3322" s="116"/>
      <c r="BB3322" s="20"/>
      <c r="BC3322" s="20"/>
      <c r="BD3322" s="76"/>
      <c r="BE3322" s="77"/>
      <c r="BF3322" s="77"/>
    </row>
    <row r="3323" spans="1:58" s="23" customFormat="1" ht="15.75" customHeight="1" x14ac:dyDescent="0.4">
      <c r="A3323" s="116">
        <v>41486</v>
      </c>
      <c r="B3323" s="112">
        <v>13.9</v>
      </c>
      <c r="C3323" s="112">
        <v>15.4</v>
      </c>
      <c r="D3323" s="112">
        <v>16.350000000000001</v>
      </c>
      <c r="E3323" s="112">
        <v>17.05</v>
      </c>
      <c r="F3323" s="112">
        <v>17.649999999999999</v>
      </c>
      <c r="G3323" s="112">
        <v>18.350000000000001</v>
      </c>
      <c r="H3323" s="113">
        <v>18.899999999999999</v>
      </c>
      <c r="I3323" s="90">
        <f t="shared" si="1833"/>
        <v>14.56</v>
      </c>
      <c r="J3323" s="90">
        <f t="shared" si="1834"/>
        <v>15.818000000000001</v>
      </c>
      <c r="K3323" s="114">
        <v>14</v>
      </c>
      <c r="L3323" s="115">
        <v>0.04</v>
      </c>
      <c r="M3323" s="90">
        <v>13.33</v>
      </c>
      <c r="N3323" s="90">
        <v>13.45</v>
      </c>
      <c r="O3323" s="90">
        <v>14.92</v>
      </c>
      <c r="P3323" s="90">
        <v>16.809999999999999</v>
      </c>
      <c r="Q3323" s="90">
        <v>19.2</v>
      </c>
      <c r="R3323" s="63">
        <f t="shared" si="1822"/>
        <v>4.9499999999999957</v>
      </c>
      <c r="S3323" s="64">
        <f t="shared" si="1821"/>
        <v>4.4809559372665213E-3</v>
      </c>
      <c r="T3323" s="65">
        <f t="shared" si="1817"/>
        <v>0.99107806691449818</v>
      </c>
      <c r="U3323" s="65">
        <f t="shared" si="1817"/>
        <v>0.90147453083109919</v>
      </c>
      <c r="V3323" s="65">
        <f t="shared" si="1823"/>
        <v>0.80011897679952415</v>
      </c>
      <c r="W3323" s="65">
        <f t="shared" si="1824"/>
        <v>0.70052083333333337</v>
      </c>
      <c r="X3323" s="61">
        <f t="shared" ref="X3323:X3386" si="1835">(C3323-B3323)/B3323</f>
        <v>0.1079136690647482</v>
      </c>
      <c r="Y3323" s="66">
        <f t="shared" si="1825"/>
        <v>0.10850439882697935</v>
      </c>
      <c r="Z3323" s="61">
        <f t="shared" si="1826"/>
        <v>8.6401098901098955E-2</v>
      </c>
      <c r="AA3323" s="67">
        <f t="shared" si="1827"/>
        <v>14.559999999999999</v>
      </c>
      <c r="AB3323" s="68">
        <f t="shared" si="1828"/>
        <v>3.345724907063205E-2</v>
      </c>
      <c r="AC3323" s="69">
        <f t="shared" si="1829"/>
        <v>8.2527881040892162E-2</v>
      </c>
      <c r="AD3323" s="70">
        <f>_xlfn.PERCENTILE.EXC(AC3323:$AC$5675,0.5)</f>
        <v>7.3113207547169851E-2</v>
      </c>
      <c r="AE3323" s="70">
        <f>_xlfn.PERCENTILE.EXC($AC3323:AC$5675,0.35)</f>
        <v>3.9624701522989872E-2</v>
      </c>
      <c r="AF3323" s="71">
        <f t="shared" si="1818"/>
        <v>5.636215208610082E-2</v>
      </c>
      <c r="AG3323" s="70">
        <f t="shared" si="1819"/>
        <v>-0.18079093388790943</v>
      </c>
      <c r="AH3323" s="70">
        <f t="shared" si="1820"/>
        <v>-0.22707014647722412</v>
      </c>
      <c r="AI3323" s="61" t="str">
        <f t="shared" si="1815"/>
        <v>Short VOL</v>
      </c>
      <c r="AJ3323" s="68" t="str">
        <f t="shared" si="1816"/>
        <v>Short VOL</v>
      </c>
      <c r="AK3323" s="72"/>
      <c r="AL3323" s="73"/>
      <c r="AM3323" s="72"/>
      <c r="AN3323" s="73"/>
      <c r="AO3323" s="74"/>
      <c r="AP3323" s="20"/>
      <c r="AQ3323" s="74"/>
      <c r="AR3323" s="20"/>
      <c r="AS3323" s="74"/>
      <c r="AT3323" s="20"/>
      <c r="AU3323" s="74" t="str">
        <f t="shared" si="1830"/>
        <v>00631L</v>
      </c>
      <c r="AV3323" s="20">
        <f t="shared" si="1813"/>
        <v>1</v>
      </c>
      <c r="AW3323" s="74" t="str">
        <f t="shared" si="1831"/>
        <v>00631L</v>
      </c>
      <c r="AX3323" s="20">
        <f t="shared" si="1832"/>
        <v>1</v>
      </c>
      <c r="AY3323" s="20">
        <f t="shared" si="1814"/>
        <v>1</v>
      </c>
      <c r="AZ3323" s="116">
        <v>41487</v>
      </c>
      <c r="BA3323" s="116"/>
      <c r="BB3323" s="20"/>
      <c r="BC3323" s="20"/>
      <c r="BD3323" s="76"/>
      <c r="BE3323" s="77"/>
      <c r="BF3323" s="77"/>
    </row>
    <row r="3324" spans="1:58" s="23" customFormat="1" ht="15.75" customHeight="1" x14ac:dyDescent="0.4">
      <c r="A3324" s="116">
        <v>41485</v>
      </c>
      <c r="B3324" s="112">
        <v>14.3</v>
      </c>
      <c r="C3324" s="112">
        <v>15.7</v>
      </c>
      <c r="D3324" s="112">
        <v>16.7</v>
      </c>
      <c r="E3324" s="112">
        <v>17.45</v>
      </c>
      <c r="F3324" s="112">
        <v>17.95</v>
      </c>
      <c r="G3324" s="112">
        <v>18.7</v>
      </c>
      <c r="H3324" s="113">
        <v>19.25</v>
      </c>
      <c r="I3324" s="90">
        <f t="shared" si="1833"/>
        <v>14.86</v>
      </c>
      <c r="J3324" s="90">
        <f t="shared" si="1834"/>
        <v>16.099999999999998</v>
      </c>
      <c r="K3324" s="114">
        <v>15</v>
      </c>
      <c r="L3324" s="115">
        <v>0.04</v>
      </c>
      <c r="M3324" s="90">
        <v>13.53</v>
      </c>
      <c r="N3324" s="90">
        <v>13.39</v>
      </c>
      <c r="O3324" s="90">
        <v>14.98</v>
      </c>
      <c r="P3324" s="90">
        <v>17.010000000000002</v>
      </c>
      <c r="Q3324" s="90">
        <v>19.29</v>
      </c>
      <c r="R3324" s="63">
        <f t="shared" si="1822"/>
        <v>5.07</v>
      </c>
      <c r="S3324" s="64">
        <f t="shared" si="1821"/>
        <v>0</v>
      </c>
      <c r="T3324" s="65">
        <f t="shared" si="1817"/>
        <v>1.0104555638536221</v>
      </c>
      <c r="U3324" s="65">
        <f t="shared" si="1817"/>
        <v>0.89385847797062756</v>
      </c>
      <c r="V3324" s="65">
        <f t="shared" si="1823"/>
        <v>0.78718400940623157</v>
      </c>
      <c r="W3324" s="65">
        <f t="shared" si="1824"/>
        <v>0.69414204250907208</v>
      </c>
      <c r="X3324" s="61">
        <f t="shared" si="1835"/>
        <v>9.7902097902097793E-2</v>
      </c>
      <c r="Y3324" s="66">
        <f t="shared" si="1825"/>
        <v>0.10315186246418342</v>
      </c>
      <c r="Z3324" s="61">
        <f t="shared" si="1826"/>
        <v>8.3445491251682269E-2</v>
      </c>
      <c r="AA3324" s="67">
        <f t="shared" si="1827"/>
        <v>14.86</v>
      </c>
      <c r="AB3324" s="68">
        <f t="shared" si="1828"/>
        <v>6.7961165048543701E-2</v>
      </c>
      <c r="AC3324" s="69">
        <f t="shared" si="1829"/>
        <v>0.10978342046303202</v>
      </c>
      <c r="AD3324" s="70">
        <f>_xlfn.PERCENTILE.EXC(AC3324:$AC$5675,0.5)</f>
        <v>7.3109634076615249E-2</v>
      </c>
      <c r="AE3324" s="70">
        <f>_xlfn.PERCENTILE.EXC($AC3324:AC$5675,0.35)</f>
        <v>3.9546816895464069E-2</v>
      </c>
      <c r="AF3324" s="71">
        <f t="shared" si="1818"/>
        <v>5.636215208610082E-2</v>
      </c>
      <c r="AG3324" s="70">
        <f t="shared" si="1819"/>
        <v>-0.18079093388790943</v>
      </c>
      <c r="AH3324" s="70">
        <f t="shared" si="1820"/>
        <v>-0.22707014647722412</v>
      </c>
      <c r="AI3324" s="61" t="str">
        <f t="shared" si="1815"/>
        <v>Short VOL</v>
      </c>
      <c r="AJ3324" s="68" t="str">
        <f t="shared" si="1816"/>
        <v>Short VOL</v>
      </c>
      <c r="AK3324" s="72"/>
      <c r="AL3324" s="73"/>
      <c r="AM3324" s="72"/>
      <c r="AN3324" s="73"/>
      <c r="AO3324" s="74"/>
      <c r="AP3324" s="20"/>
      <c r="AQ3324" s="74"/>
      <c r="AR3324" s="20"/>
      <c r="AS3324" s="74"/>
      <c r="AT3324" s="20"/>
      <c r="AU3324" s="74" t="str">
        <f t="shared" si="1830"/>
        <v>00631L</v>
      </c>
      <c r="AV3324" s="20">
        <f t="shared" si="1813"/>
        <v>1</v>
      </c>
      <c r="AW3324" s="74" t="str">
        <f t="shared" si="1831"/>
        <v>00631L</v>
      </c>
      <c r="AX3324" s="20">
        <f t="shared" si="1832"/>
        <v>1</v>
      </c>
      <c r="AY3324" s="20">
        <f t="shared" si="1814"/>
        <v>1</v>
      </c>
      <c r="AZ3324" s="116">
        <v>41486</v>
      </c>
      <c r="BA3324" s="116"/>
      <c r="BB3324" s="20"/>
      <c r="BC3324" s="20"/>
      <c r="BD3324" s="76"/>
      <c r="BE3324" s="77"/>
      <c r="BF3324" s="77"/>
    </row>
    <row r="3325" spans="1:58" s="23" customFormat="1" ht="15.75" customHeight="1" x14ac:dyDescent="0.4">
      <c r="A3325" s="116">
        <v>41484</v>
      </c>
      <c r="B3325" s="112">
        <v>14.65</v>
      </c>
      <c r="C3325" s="112">
        <v>15.95</v>
      </c>
      <c r="D3325" s="112">
        <v>16.899999999999999</v>
      </c>
      <c r="E3325" s="112">
        <v>17.600000000000001</v>
      </c>
      <c r="F3325" s="112">
        <v>18.149999999999999</v>
      </c>
      <c r="G3325" s="112">
        <v>18.850000000000001</v>
      </c>
      <c r="H3325" s="113">
        <v>19.45</v>
      </c>
      <c r="I3325" s="90">
        <f t="shared" si="1833"/>
        <v>15.118</v>
      </c>
      <c r="J3325" s="90">
        <f t="shared" si="1834"/>
        <v>16.291999999999998</v>
      </c>
      <c r="K3325" s="114">
        <v>16</v>
      </c>
      <c r="L3325" s="115">
        <v>0.04</v>
      </c>
      <c r="M3325" s="90">
        <v>13.23</v>
      </c>
      <c r="N3325" s="90">
        <v>13.39</v>
      </c>
      <c r="O3325" s="90">
        <v>15.11</v>
      </c>
      <c r="P3325" s="90">
        <v>17.21</v>
      </c>
      <c r="Q3325" s="90">
        <v>19.399999999999999</v>
      </c>
      <c r="R3325" s="63">
        <f t="shared" si="1822"/>
        <v>5.6999999999999993</v>
      </c>
      <c r="S3325" s="64">
        <f t="shared" si="1821"/>
        <v>5.2672955974842756E-2</v>
      </c>
      <c r="T3325" s="65">
        <f t="shared" si="1817"/>
        <v>0.98805078416728898</v>
      </c>
      <c r="U3325" s="65">
        <f t="shared" si="1817"/>
        <v>0.88616810059563211</v>
      </c>
      <c r="V3325" s="65">
        <f t="shared" si="1823"/>
        <v>0.77803602556653106</v>
      </c>
      <c r="W3325" s="65">
        <f t="shared" si="1824"/>
        <v>0.69020618556701041</v>
      </c>
      <c r="X3325" s="61">
        <f t="shared" si="1835"/>
        <v>8.8737201365187632E-2</v>
      </c>
      <c r="Y3325" s="66">
        <f t="shared" si="1825"/>
        <v>0.10511363636363623</v>
      </c>
      <c r="Z3325" s="61">
        <f t="shared" si="1826"/>
        <v>7.7655774573356109E-2</v>
      </c>
      <c r="AA3325" s="67">
        <f t="shared" si="1827"/>
        <v>15.118</v>
      </c>
      <c r="AB3325" s="68">
        <f t="shared" si="1828"/>
        <v>9.4100074682598928E-2</v>
      </c>
      <c r="AC3325" s="69">
        <f t="shared" si="1829"/>
        <v>0.12905153099327854</v>
      </c>
      <c r="AD3325" s="70">
        <f>_xlfn.PERCENTILE.EXC(AC3325:$AC$5675,0.5)</f>
        <v>7.3106060606060647E-2</v>
      </c>
      <c r="AE3325" s="70">
        <f>_xlfn.PERCENTILE.EXC($AC3325:AC$5675,0.35)</f>
        <v>3.9468932267938267E-2</v>
      </c>
      <c r="AF3325" s="71">
        <f t="shared" si="1818"/>
        <v>5.636215208610082E-2</v>
      </c>
      <c r="AG3325" s="70">
        <f t="shared" si="1819"/>
        <v>-0.18079093388790943</v>
      </c>
      <c r="AH3325" s="70">
        <f t="shared" si="1820"/>
        <v>-0.22707014647722412</v>
      </c>
      <c r="AI3325" s="61" t="str">
        <f t="shared" si="1815"/>
        <v>Short VOL</v>
      </c>
      <c r="AJ3325" s="68" t="str">
        <f t="shared" si="1816"/>
        <v>Short VOL</v>
      </c>
      <c r="AK3325" s="72"/>
      <c r="AL3325" s="73"/>
      <c r="AM3325" s="72"/>
      <c r="AN3325" s="73"/>
      <c r="AO3325" s="74"/>
      <c r="AP3325" s="20"/>
      <c r="AQ3325" s="74"/>
      <c r="AR3325" s="20"/>
      <c r="AS3325" s="74"/>
      <c r="AT3325" s="20"/>
      <c r="AU3325" s="74" t="str">
        <f t="shared" si="1830"/>
        <v>00631L</v>
      </c>
      <c r="AV3325" s="20">
        <f t="shared" si="1813"/>
        <v>1</v>
      </c>
      <c r="AW3325" s="74" t="str">
        <f t="shared" si="1831"/>
        <v>00631L</v>
      </c>
      <c r="AX3325" s="20">
        <f t="shared" si="1832"/>
        <v>1</v>
      </c>
      <c r="AY3325" s="20">
        <f t="shared" si="1814"/>
        <v>1</v>
      </c>
      <c r="AZ3325" s="116">
        <v>41485</v>
      </c>
      <c r="BA3325" s="116"/>
      <c r="BB3325" s="20"/>
      <c r="BC3325" s="20"/>
      <c r="BD3325" s="76"/>
      <c r="BE3325" s="77"/>
      <c r="BF3325" s="77"/>
    </row>
    <row r="3326" spans="1:58" s="23" customFormat="1" ht="15.75" customHeight="1" x14ac:dyDescent="0.4">
      <c r="A3326" s="116">
        <v>41481</v>
      </c>
      <c r="B3326" s="112">
        <v>14.45</v>
      </c>
      <c r="C3326" s="112">
        <v>15.85</v>
      </c>
      <c r="D3326" s="112">
        <v>16.899999999999999</v>
      </c>
      <c r="E3326" s="112">
        <v>17.600000000000001</v>
      </c>
      <c r="F3326" s="112">
        <v>18.100000000000001</v>
      </c>
      <c r="G3326" s="112">
        <v>18.899999999999999</v>
      </c>
      <c r="H3326" s="113">
        <v>19.5</v>
      </c>
      <c r="I3326" s="90">
        <f t="shared" si="1833"/>
        <v>14.898</v>
      </c>
      <c r="J3326" s="90">
        <f t="shared" si="1834"/>
        <v>16.186</v>
      </c>
      <c r="K3326" s="114">
        <v>17</v>
      </c>
      <c r="L3326" s="115">
        <v>0.04</v>
      </c>
      <c r="M3326" s="90">
        <v>11.97</v>
      </c>
      <c r="N3326" s="90">
        <v>12.72</v>
      </c>
      <c r="O3326" s="90">
        <v>14.8</v>
      </c>
      <c r="P3326" s="90">
        <v>16.87</v>
      </c>
      <c r="Q3326" s="90">
        <v>19.190000000000001</v>
      </c>
      <c r="R3326" s="63">
        <f t="shared" si="1822"/>
        <v>6.98</v>
      </c>
      <c r="S3326" s="64">
        <f t="shared" si="1821"/>
        <v>-1.9275250578257516E-2</v>
      </c>
      <c r="T3326" s="65">
        <f t="shared" si="1817"/>
        <v>0.94103773584905659</v>
      </c>
      <c r="U3326" s="65">
        <f t="shared" si="1817"/>
        <v>0.85945945945945945</v>
      </c>
      <c r="V3326" s="65">
        <f t="shared" si="1823"/>
        <v>0.75400118553645523</v>
      </c>
      <c r="W3326" s="65">
        <f t="shared" si="1824"/>
        <v>0.66284523189161015</v>
      </c>
      <c r="X3326" s="61">
        <f t="shared" si="1835"/>
        <v>9.6885813148788955E-2</v>
      </c>
      <c r="Y3326" s="66">
        <f t="shared" si="1825"/>
        <v>0.10795454545454536</v>
      </c>
      <c r="Z3326" s="61">
        <f t="shared" si="1826"/>
        <v>8.6454557658746156E-2</v>
      </c>
      <c r="AA3326" s="67">
        <f t="shared" si="1827"/>
        <v>14.898</v>
      </c>
      <c r="AB3326" s="68">
        <f t="shared" si="1828"/>
        <v>0.13600628930817599</v>
      </c>
      <c r="AC3326" s="69">
        <f t="shared" si="1829"/>
        <v>0.17122641509433953</v>
      </c>
      <c r="AD3326" s="70">
        <f>_xlfn.PERCENTILE.EXC(AC3326:$AC$5675,0.5)</f>
        <v>7.2953373945641942E-2</v>
      </c>
      <c r="AE3326" s="70">
        <f>_xlfn.PERCENTILE.EXC($AC3326:AC$5675,0.35)</f>
        <v>3.9415958252324114E-2</v>
      </c>
      <c r="AF3326" s="71">
        <f t="shared" si="1818"/>
        <v>5.636215208610082E-2</v>
      </c>
      <c r="AG3326" s="70">
        <f t="shared" si="1819"/>
        <v>-0.18079093388790943</v>
      </c>
      <c r="AH3326" s="70">
        <f t="shared" si="1820"/>
        <v>-0.22707014647722412</v>
      </c>
      <c r="AI3326" s="61" t="str">
        <f t="shared" si="1815"/>
        <v>Short VOL</v>
      </c>
      <c r="AJ3326" s="68" t="str">
        <f t="shared" si="1816"/>
        <v>Short VOL</v>
      </c>
      <c r="AK3326" s="72"/>
      <c r="AL3326" s="73"/>
      <c r="AM3326" s="72"/>
      <c r="AN3326" s="73"/>
      <c r="AO3326" s="74"/>
      <c r="AP3326" s="20"/>
      <c r="AQ3326" s="74"/>
      <c r="AR3326" s="20"/>
      <c r="AS3326" s="74"/>
      <c r="AT3326" s="20"/>
      <c r="AU3326" s="74" t="str">
        <f t="shared" si="1830"/>
        <v>00631L</v>
      </c>
      <c r="AV3326" s="20">
        <f t="shared" si="1813"/>
        <v>1</v>
      </c>
      <c r="AW3326" s="74" t="str">
        <f t="shared" si="1831"/>
        <v>00631L</v>
      </c>
      <c r="AX3326" s="20">
        <f t="shared" si="1832"/>
        <v>1</v>
      </c>
      <c r="AY3326" s="20">
        <f t="shared" si="1814"/>
        <v>1</v>
      </c>
      <c r="AZ3326" s="116">
        <v>41484</v>
      </c>
      <c r="BA3326" s="116"/>
      <c r="BB3326" s="20"/>
      <c r="BC3326" s="20"/>
      <c r="BD3326" s="76"/>
      <c r="BE3326" s="77"/>
      <c r="BF3326" s="77"/>
    </row>
    <row r="3327" spans="1:58" s="23" customFormat="1" ht="15.75" customHeight="1" x14ac:dyDescent="0.4">
      <c r="A3327" s="116">
        <v>41480</v>
      </c>
      <c r="B3327" s="112">
        <v>14.5</v>
      </c>
      <c r="C3327" s="112">
        <v>15.9</v>
      </c>
      <c r="D3327" s="112">
        <v>16.95</v>
      </c>
      <c r="E3327" s="112">
        <v>17.649999999999999</v>
      </c>
      <c r="F3327" s="112">
        <v>18.25</v>
      </c>
      <c r="G3327" s="112">
        <v>19</v>
      </c>
      <c r="H3327" s="113">
        <v>19.55</v>
      </c>
      <c r="I3327" s="90">
        <f t="shared" si="1833"/>
        <v>14.891999999999999</v>
      </c>
      <c r="J3327" s="90">
        <f t="shared" si="1834"/>
        <v>16.193999999999999</v>
      </c>
      <c r="K3327" s="114">
        <v>18</v>
      </c>
      <c r="L3327" s="115">
        <v>0.04</v>
      </c>
      <c r="M3327" s="90">
        <v>12.82</v>
      </c>
      <c r="N3327" s="90">
        <v>12.97</v>
      </c>
      <c r="O3327" s="90">
        <v>15</v>
      </c>
      <c r="P3327" s="90">
        <v>17.03</v>
      </c>
      <c r="Q3327" s="90">
        <v>19.53</v>
      </c>
      <c r="R3327" s="63">
        <f t="shared" si="1822"/>
        <v>6.240000000000002</v>
      </c>
      <c r="S3327" s="64">
        <f t="shared" si="1821"/>
        <v>-1.5933232169954407E-2</v>
      </c>
      <c r="T3327" s="65">
        <f t="shared" si="1817"/>
        <v>0.98843484965304551</v>
      </c>
      <c r="U3327" s="65">
        <f t="shared" si="1817"/>
        <v>0.86466666666666669</v>
      </c>
      <c r="V3327" s="65">
        <f t="shared" si="1823"/>
        <v>0.76159718144450972</v>
      </c>
      <c r="W3327" s="65">
        <f t="shared" si="1824"/>
        <v>0.66410650281618022</v>
      </c>
      <c r="X3327" s="61">
        <f t="shared" si="1835"/>
        <v>9.6551724137931061E-2</v>
      </c>
      <c r="Y3327" s="66">
        <f t="shared" si="1825"/>
        <v>0.10764872521246471</v>
      </c>
      <c r="Z3327" s="61">
        <f t="shared" si="1826"/>
        <v>8.7429492344883133E-2</v>
      </c>
      <c r="AA3327" s="67">
        <f t="shared" si="1827"/>
        <v>14.891999999999999</v>
      </c>
      <c r="AB3327" s="68">
        <f t="shared" si="1828"/>
        <v>0.11796453353893595</v>
      </c>
      <c r="AC3327" s="69">
        <f t="shared" si="1829"/>
        <v>0.14818812644564369</v>
      </c>
      <c r="AD3327" s="70">
        <f>_xlfn.PERCENTILE.EXC(AC3327:$AC$5675,0.5)</f>
        <v>7.2800687285223251E-2</v>
      </c>
      <c r="AE3327" s="70">
        <f>_xlfn.PERCENTILE.EXC($AC3327:AC$5675,0.35)</f>
        <v>3.9396198385925466E-2</v>
      </c>
      <c r="AF3327" s="71">
        <f t="shared" si="1818"/>
        <v>5.636215208610082E-2</v>
      </c>
      <c r="AG3327" s="70">
        <f t="shared" si="1819"/>
        <v>-0.18079093388790943</v>
      </c>
      <c r="AH3327" s="70">
        <f t="shared" si="1820"/>
        <v>-0.22707014647722412</v>
      </c>
      <c r="AI3327" s="61" t="str">
        <f t="shared" si="1815"/>
        <v>Short VOL</v>
      </c>
      <c r="AJ3327" s="68" t="str">
        <f t="shared" si="1816"/>
        <v>Short VOL</v>
      </c>
      <c r="AK3327" s="72"/>
      <c r="AL3327" s="73"/>
      <c r="AM3327" s="72"/>
      <c r="AN3327" s="73"/>
      <c r="AO3327" s="74"/>
      <c r="AP3327" s="20"/>
      <c r="AQ3327" s="74"/>
      <c r="AR3327" s="20"/>
      <c r="AS3327" s="74"/>
      <c r="AT3327" s="20"/>
      <c r="AU3327" s="74" t="str">
        <f t="shared" si="1830"/>
        <v>00631L</v>
      </c>
      <c r="AV3327" s="20">
        <f t="shared" si="1813"/>
        <v>1</v>
      </c>
      <c r="AW3327" s="74" t="str">
        <f t="shared" si="1831"/>
        <v>00631L</v>
      </c>
      <c r="AX3327" s="20">
        <f t="shared" si="1832"/>
        <v>1</v>
      </c>
      <c r="AY3327" s="20">
        <f t="shared" si="1814"/>
        <v>1</v>
      </c>
      <c r="AZ3327" s="116">
        <v>41481</v>
      </c>
      <c r="BA3327" s="116"/>
      <c r="BB3327" s="20"/>
      <c r="BC3327" s="20"/>
      <c r="BD3327" s="76"/>
      <c r="BE3327" s="77"/>
      <c r="BF3327" s="77"/>
    </row>
    <row r="3328" spans="1:58" s="23" customFormat="1" ht="15.75" customHeight="1" x14ac:dyDescent="0.4">
      <c r="A3328" s="116">
        <v>41479</v>
      </c>
      <c r="B3328" s="112">
        <v>14.8</v>
      </c>
      <c r="C3328" s="112">
        <v>16.2</v>
      </c>
      <c r="D3328" s="112">
        <v>17.25</v>
      </c>
      <c r="E3328" s="112">
        <v>17.95</v>
      </c>
      <c r="F3328" s="112">
        <v>18.45</v>
      </c>
      <c r="G3328" s="112">
        <v>19.2</v>
      </c>
      <c r="H3328" s="113">
        <v>19.75</v>
      </c>
      <c r="I3328" s="90">
        <f t="shared" si="1833"/>
        <v>15.136000000000001</v>
      </c>
      <c r="J3328" s="90">
        <f t="shared" si="1834"/>
        <v>16.451999999999998</v>
      </c>
      <c r="K3328" s="114">
        <v>19</v>
      </c>
      <c r="L3328" s="115">
        <v>0.04</v>
      </c>
      <c r="M3328" s="90">
        <v>13.13</v>
      </c>
      <c r="N3328" s="90">
        <v>13.18</v>
      </c>
      <c r="O3328" s="90">
        <v>15.19</v>
      </c>
      <c r="P3328" s="90">
        <v>17.23</v>
      </c>
      <c r="Q3328" s="90">
        <v>19.5</v>
      </c>
      <c r="R3328" s="63">
        <f t="shared" si="1822"/>
        <v>6.1099999999999994</v>
      </c>
      <c r="S3328" s="64">
        <f t="shared" si="1821"/>
        <v>4.1074249605055256E-2</v>
      </c>
      <c r="T3328" s="65">
        <f t="shared" si="1817"/>
        <v>0.9962063732928681</v>
      </c>
      <c r="U3328" s="65">
        <f t="shared" si="1817"/>
        <v>0.86767610269914419</v>
      </c>
      <c r="V3328" s="65">
        <f t="shared" si="1823"/>
        <v>0.76494486360998259</v>
      </c>
      <c r="W3328" s="65">
        <f t="shared" si="1824"/>
        <v>0.67589743589743589</v>
      </c>
      <c r="X3328" s="61">
        <f t="shared" si="1835"/>
        <v>9.4594594594594489E-2</v>
      </c>
      <c r="Y3328" s="66">
        <f t="shared" si="1825"/>
        <v>0.10027855153203347</v>
      </c>
      <c r="Z3328" s="61">
        <f t="shared" si="1826"/>
        <v>8.6945031712473378E-2</v>
      </c>
      <c r="AA3328" s="67">
        <f t="shared" si="1827"/>
        <v>15.136000000000001</v>
      </c>
      <c r="AB3328" s="68">
        <f t="shared" si="1828"/>
        <v>0.12291350531107746</v>
      </c>
      <c r="AC3328" s="69">
        <f t="shared" si="1829"/>
        <v>0.14840667678300465</v>
      </c>
      <c r="AD3328" s="70">
        <f>_xlfn.PERCENTILE.EXC(AC3328:$AC$5675,0.5)</f>
        <v>7.2760912897917751E-2</v>
      </c>
      <c r="AE3328" s="70">
        <f>_xlfn.PERCENTILE.EXC($AC3328:AC$5675,0.35)</f>
        <v>3.937643851952681E-2</v>
      </c>
      <c r="AF3328" s="71">
        <f t="shared" si="1818"/>
        <v>5.636215208610082E-2</v>
      </c>
      <c r="AG3328" s="70">
        <f t="shared" si="1819"/>
        <v>-0.18079093388790943</v>
      </c>
      <c r="AH3328" s="70">
        <f t="shared" si="1820"/>
        <v>-0.22707014647722412</v>
      </c>
      <c r="AI3328" s="61" t="str">
        <f t="shared" si="1815"/>
        <v>Short VOL</v>
      </c>
      <c r="AJ3328" s="68" t="str">
        <f t="shared" si="1816"/>
        <v>Short VOL</v>
      </c>
      <c r="AK3328" s="72"/>
      <c r="AL3328" s="73"/>
      <c r="AM3328" s="72"/>
      <c r="AN3328" s="73"/>
      <c r="AO3328" s="74"/>
      <c r="AP3328" s="20"/>
      <c r="AQ3328" s="74"/>
      <c r="AR3328" s="20"/>
      <c r="AS3328" s="74"/>
      <c r="AT3328" s="20"/>
      <c r="AU3328" s="74" t="str">
        <f t="shared" si="1830"/>
        <v>00631L</v>
      </c>
      <c r="AV3328" s="20">
        <f t="shared" si="1813"/>
        <v>1</v>
      </c>
      <c r="AW3328" s="74" t="str">
        <f t="shared" si="1831"/>
        <v>00631L</v>
      </c>
      <c r="AX3328" s="20">
        <f t="shared" si="1832"/>
        <v>1</v>
      </c>
      <c r="AY3328" s="20">
        <f t="shared" si="1814"/>
        <v>1</v>
      </c>
      <c r="AZ3328" s="116">
        <v>41480</v>
      </c>
      <c r="BA3328" s="116"/>
      <c r="BB3328" s="20"/>
      <c r="BC3328" s="20"/>
      <c r="BD3328" s="76"/>
      <c r="BE3328" s="77"/>
      <c r="BF3328" s="77"/>
    </row>
    <row r="3329" spans="1:58" s="23" customFormat="1" ht="15.75" customHeight="1" x14ac:dyDescent="0.4">
      <c r="A3329" s="116">
        <v>41478</v>
      </c>
      <c r="B3329" s="112">
        <v>14.65</v>
      </c>
      <c r="C3329" s="112">
        <v>16.149999999999999</v>
      </c>
      <c r="D3329" s="112">
        <v>17.2</v>
      </c>
      <c r="E3329" s="112">
        <v>17.899999999999999</v>
      </c>
      <c r="F3329" s="112">
        <v>18.45</v>
      </c>
      <c r="G3329" s="112">
        <v>19.2</v>
      </c>
      <c r="H3329" s="113">
        <v>19.7</v>
      </c>
      <c r="I3329" s="90">
        <f t="shared" si="1833"/>
        <v>14.95</v>
      </c>
      <c r="J3329" s="90">
        <f t="shared" si="1834"/>
        <v>16.36</v>
      </c>
      <c r="K3329" s="114">
        <v>20</v>
      </c>
      <c r="L3329" s="115">
        <v>0.04</v>
      </c>
      <c r="M3329" s="90">
        <v>12.58</v>
      </c>
      <c r="N3329" s="90">
        <v>12.66</v>
      </c>
      <c r="O3329" s="90">
        <v>14.88</v>
      </c>
      <c r="P3329" s="90">
        <v>16.93</v>
      </c>
      <c r="Q3329" s="90">
        <v>19.29</v>
      </c>
      <c r="R3329" s="63">
        <f t="shared" si="1822"/>
        <v>6.57</v>
      </c>
      <c r="S3329" s="64">
        <f t="shared" si="1821"/>
        <v>3.0105777054515951E-2</v>
      </c>
      <c r="T3329" s="65">
        <f t="shared" si="1817"/>
        <v>0.99368088467614535</v>
      </c>
      <c r="U3329" s="65">
        <f t="shared" si="1817"/>
        <v>0.85080645161290314</v>
      </c>
      <c r="V3329" s="65">
        <f t="shared" si="1823"/>
        <v>0.74778499704666279</v>
      </c>
      <c r="W3329" s="65">
        <f t="shared" si="1824"/>
        <v>0.65629860031104204</v>
      </c>
      <c r="X3329" s="61">
        <f t="shared" si="1835"/>
        <v>0.10238907849829339</v>
      </c>
      <c r="Y3329" s="66">
        <f t="shared" si="1825"/>
        <v>0.10055865921787714</v>
      </c>
      <c r="Z3329" s="61">
        <f t="shared" si="1826"/>
        <v>9.4314381270903025E-2</v>
      </c>
      <c r="AA3329" s="67">
        <f t="shared" si="1827"/>
        <v>14.95</v>
      </c>
      <c r="AB3329" s="68">
        <f t="shared" si="1828"/>
        <v>0.15718799368088468</v>
      </c>
      <c r="AC3329" s="69">
        <f t="shared" si="1829"/>
        <v>0.1808846761453396</v>
      </c>
      <c r="AD3329" s="70">
        <f>_xlfn.PERCENTILE.EXC(AC3329:$AC$5675,0.5)</f>
        <v>7.2721138510612238E-2</v>
      </c>
      <c r="AE3329" s="70">
        <f>_xlfn.PERCENTILE.EXC($AC3329:AC$5675,0.35)</f>
        <v>3.9359544543610583E-2</v>
      </c>
      <c r="AF3329" s="71">
        <f t="shared" si="1818"/>
        <v>5.636215208610082E-2</v>
      </c>
      <c r="AG3329" s="70">
        <f t="shared" si="1819"/>
        <v>-0.18079093388790943</v>
      </c>
      <c r="AH3329" s="70">
        <f t="shared" si="1820"/>
        <v>-0.22707014647722412</v>
      </c>
      <c r="AI3329" s="61" t="str">
        <f t="shared" si="1815"/>
        <v>Short VOL</v>
      </c>
      <c r="AJ3329" s="68" t="str">
        <f t="shared" si="1816"/>
        <v>Short VOL</v>
      </c>
      <c r="AK3329" s="72"/>
      <c r="AL3329" s="73"/>
      <c r="AM3329" s="72"/>
      <c r="AN3329" s="73"/>
      <c r="AO3329" s="74"/>
      <c r="AP3329" s="20"/>
      <c r="AQ3329" s="74"/>
      <c r="AR3329" s="20"/>
      <c r="AS3329" s="74"/>
      <c r="AT3329" s="20"/>
      <c r="AU3329" s="74" t="str">
        <f t="shared" si="1830"/>
        <v>00631L</v>
      </c>
      <c r="AV3329" s="20">
        <f t="shared" si="1813"/>
        <v>1</v>
      </c>
      <c r="AW3329" s="74" t="str">
        <f t="shared" si="1831"/>
        <v>00631L</v>
      </c>
      <c r="AX3329" s="20">
        <f t="shared" si="1832"/>
        <v>1</v>
      </c>
      <c r="AY3329" s="20">
        <f t="shared" si="1814"/>
        <v>1</v>
      </c>
      <c r="AZ3329" s="116">
        <v>41479</v>
      </c>
      <c r="BA3329" s="116"/>
      <c r="BB3329" s="20"/>
      <c r="BC3329" s="20"/>
      <c r="BD3329" s="76"/>
      <c r="BE3329" s="77"/>
      <c r="BF3329" s="77"/>
    </row>
    <row r="3330" spans="1:58" s="23" customFormat="1" ht="15.75" customHeight="1" x14ac:dyDescent="0.4">
      <c r="A3330" s="116">
        <v>41477</v>
      </c>
      <c r="B3330" s="112">
        <v>14.7</v>
      </c>
      <c r="C3330" s="112">
        <v>16.2</v>
      </c>
      <c r="D3330" s="112">
        <v>17.3</v>
      </c>
      <c r="E3330" s="112">
        <v>18</v>
      </c>
      <c r="F3330" s="112">
        <v>18.55</v>
      </c>
      <c r="G3330" s="112">
        <v>19.350000000000001</v>
      </c>
      <c r="H3330" s="113">
        <v>19.899999999999999</v>
      </c>
      <c r="I3330" s="90">
        <f t="shared" si="1833"/>
        <v>14.94</v>
      </c>
      <c r="J3330" s="90">
        <f t="shared" si="1834"/>
        <v>16.375999999999998</v>
      </c>
      <c r="K3330" s="114">
        <v>21</v>
      </c>
      <c r="L3330" s="115">
        <v>0.04</v>
      </c>
      <c r="M3330" s="90">
        <v>11.79</v>
      </c>
      <c r="N3330" s="90">
        <v>12.29</v>
      </c>
      <c r="O3330" s="90">
        <v>14.69</v>
      </c>
      <c r="P3330" s="90">
        <v>16.82</v>
      </c>
      <c r="Q3330" s="90">
        <v>19.059999999999999</v>
      </c>
      <c r="R3330" s="63">
        <f t="shared" si="1822"/>
        <v>7.43</v>
      </c>
      <c r="S3330" s="64">
        <f t="shared" si="1821"/>
        <v>-1.9936204146730464E-2</v>
      </c>
      <c r="T3330" s="65">
        <f t="shared" si="1817"/>
        <v>0.95931651749389746</v>
      </c>
      <c r="U3330" s="65">
        <f t="shared" si="1817"/>
        <v>0.83662355343771266</v>
      </c>
      <c r="V3330" s="65">
        <f t="shared" si="1823"/>
        <v>0.73067776456599276</v>
      </c>
      <c r="W3330" s="65">
        <f t="shared" si="1824"/>
        <v>0.64480587618048268</v>
      </c>
      <c r="X3330" s="61">
        <f t="shared" si="1835"/>
        <v>0.10204081632653061</v>
      </c>
      <c r="Y3330" s="66">
        <f t="shared" si="1825"/>
        <v>0.10555555555555547</v>
      </c>
      <c r="Z3330" s="61">
        <f t="shared" si="1826"/>
        <v>9.6117804551539371E-2</v>
      </c>
      <c r="AA3330" s="67">
        <f t="shared" si="1827"/>
        <v>14.94</v>
      </c>
      <c r="AB3330" s="68">
        <f t="shared" si="1828"/>
        <v>0.19609438567941417</v>
      </c>
      <c r="AC3330" s="69">
        <f t="shared" si="1829"/>
        <v>0.21562245728234342</v>
      </c>
      <c r="AD3330" s="70">
        <f>_xlfn.PERCENTILE.EXC(AC3330:$AC$5675,0.5)</f>
        <v>7.2716665467636721E-2</v>
      </c>
      <c r="AE3330" s="70">
        <f>_xlfn.PERCENTILE.EXC($AC3330:AC$5675,0.35)</f>
        <v>3.9344799985556164E-2</v>
      </c>
      <c r="AF3330" s="71">
        <f t="shared" si="1818"/>
        <v>5.636215208610082E-2</v>
      </c>
      <c r="AG3330" s="70">
        <f t="shared" si="1819"/>
        <v>-0.18079093388790943</v>
      </c>
      <c r="AH3330" s="70">
        <f t="shared" si="1820"/>
        <v>-0.22707014647722412</v>
      </c>
      <c r="AI3330" s="61" t="str">
        <f t="shared" si="1815"/>
        <v>Short VOL</v>
      </c>
      <c r="AJ3330" s="68" t="str">
        <f t="shared" si="1816"/>
        <v>Short VOL</v>
      </c>
      <c r="AK3330" s="72"/>
      <c r="AL3330" s="73"/>
      <c r="AM3330" s="72"/>
      <c r="AN3330" s="73"/>
      <c r="AO3330" s="74"/>
      <c r="AP3330" s="20"/>
      <c r="AQ3330" s="74"/>
      <c r="AR3330" s="20"/>
      <c r="AS3330" s="74"/>
      <c r="AT3330" s="20"/>
      <c r="AU3330" s="74" t="str">
        <f t="shared" si="1830"/>
        <v>00631L</v>
      </c>
      <c r="AV3330" s="20">
        <f t="shared" si="1813"/>
        <v>1</v>
      </c>
      <c r="AW3330" s="74" t="str">
        <f t="shared" si="1831"/>
        <v>00631L</v>
      </c>
      <c r="AX3330" s="20">
        <f t="shared" si="1832"/>
        <v>1</v>
      </c>
      <c r="AY3330" s="20">
        <f t="shared" si="1814"/>
        <v>1</v>
      </c>
      <c r="AZ3330" s="116">
        <v>41478</v>
      </c>
      <c r="BA3330" s="116"/>
      <c r="BB3330" s="20"/>
      <c r="BC3330" s="20"/>
      <c r="BD3330" s="76"/>
      <c r="BE3330" s="77"/>
      <c r="BF3330" s="77"/>
    </row>
    <row r="3331" spans="1:58" s="23" customFormat="1" ht="15.75" customHeight="1" x14ac:dyDescent="0.4">
      <c r="A3331" s="116">
        <v>41474</v>
      </c>
      <c r="B3331" s="112">
        <v>14.9</v>
      </c>
      <c r="C3331" s="112">
        <v>16.5</v>
      </c>
      <c r="D3331" s="112">
        <v>17.55</v>
      </c>
      <c r="E3331" s="112">
        <v>18.25</v>
      </c>
      <c r="F3331" s="112">
        <v>18.75</v>
      </c>
      <c r="G3331" s="112">
        <v>19.5</v>
      </c>
      <c r="H3331" s="113">
        <v>20.05</v>
      </c>
      <c r="I3331" s="90">
        <f t="shared" si="1833"/>
        <v>15.092000000000001</v>
      </c>
      <c r="J3331" s="90">
        <f t="shared" si="1834"/>
        <v>16.626000000000001</v>
      </c>
      <c r="K3331" s="114">
        <v>22</v>
      </c>
      <c r="L3331" s="115">
        <v>0.04</v>
      </c>
      <c r="M3331" s="90">
        <v>11.61</v>
      </c>
      <c r="N3331" s="90">
        <v>12.54</v>
      </c>
      <c r="O3331" s="90">
        <v>15.04</v>
      </c>
      <c r="P3331" s="90">
        <v>17.09</v>
      </c>
      <c r="Q3331" s="90">
        <v>19.3</v>
      </c>
      <c r="R3331" s="63">
        <f t="shared" si="1822"/>
        <v>7.9799999999999969</v>
      </c>
      <c r="S3331" s="64">
        <f t="shared" si="1821"/>
        <v>-8.9324618736383476E-2</v>
      </c>
      <c r="T3331" s="65">
        <f t="shared" si="1817"/>
        <v>0.92583732057416268</v>
      </c>
      <c r="U3331" s="65">
        <f t="shared" si="1817"/>
        <v>0.83377659574468088</v>
      </c>
      <c r="V3331" s="65">
        <f t="shared" si="1823"/>
        <v>0.73376243417203035</v>
      </c>
      <c r="W3331" s="65">
        <f t="shared" si="1824"/>
        <v>0.649740932642487</v>
      </c>
      <c r="X3331" s="61">
        <f t="shared" si="1835"/>
        <v>0.10738255033557044</v>
      </c>
      <c r="Y3331" s="66">
        <f t="shared" si="1825"/>
        <v>9.8630136986301409E-2</v>
      </c>
      <c r="Z3331" s="61">
        <f t="shared" si="1826"/>
        <v>0.10164325470447924</v>
      </c>
      <c r="AA3331" s="67">
        <f t="shared" si="1827"/>
        <v>15.092000000000001</v>
      </c>
      <c r="AB3331" s="68">
        <f t="shared" si="1828"/>
        <v>0.18819776714513567</v>
      </c>
      <c r="AC3331" s="69">
        <f t="shared" si="1829"/>
        <v>0.20350877192982469</v>
      </c>
      <c r="AD3331" s="70">
        <f>_xlfn.PERCENTILE.EXC(AC3331:$AC$5675,0.5)</f>
        <v>7.271219242466119E-2</v>
      </c>
      <c r="AE3331" s="70">
        <f>_xlfn.PERCENTILE.EXC($AC3331:AC$5675,0.35)</f>
        <v>3.9330055427501752E-2</v>
      </c>
      <c r="AF3331" s="71">
        <f t="shared" si="1818"/>
        <v>5.636215208610082E-2</v>
      </c>
      <c r="AG3331" s="70">
        <f t="shared" si="1819"/>
        <v>-0.18079093388790943</v>
      </c>
      <c r="AH3331" s="70">
        <f t="shared" si="1820"/>
        <v>-0.22707014647722412</v>
      </c>
      <c r="AI3331" s="61" t="str">
        <f t="shared" si="1815"/>
        <v>Short VOL</v>
      </c>
      <c r="AJ3331" s="68" t="str">
        <f t="shared" si="1816"/>
        <v>Short VOL</v>
      </c>
      <c r="AK3331" s="72"/>
      <c r="AL3331" s="73"/>
      <c r="AM3331" s="72"/>
      <c r="AN3331" s="73"/>
      <c r="AO3331" s="74"/>
      <c r="AP3331" s="20"/>
      <c r="AQ3331" s="74"/>
      <c r="AR3331" s="20"/>
      <c r="AS3331" s="74"/>
      <c r="AT3331" s="20"/>
      <c r="AU3331" s="74" t="str">
        <f t="shared" si="1830"/>
        <v>00631L</v>
      </c>
      <c r="AV3331" s="20">
        <f t="shared" ref="AV3331:AV3394" si="1836">IF(AU3331="00631L",1,0)</f>
        <v>1</v>
      </c>
      <c r="AW3331" s="74" t="str">
        <f t="shared" si="1831"/>
        <v>00631L</v>
      </c>
      <c r="AX3331" s="20">
        <f t="shared" si="1832"/>
        <v>1</v>
      </c>
      <c r="AY3331" s="20">
        <f t="shared" ref="AY3331:AY3394" si="1837">IF(AP3331=1,0,1)</f>
        <v>1</v>
      </c>
      <c r="AZ3331" s="116">
        <v>41477</v>
      </c>
      <c r="BA3331" s="116"/>
      <c r="BB3331" s="20"/>
      <c r="BC3331" s="20"/>
      <c r="BD3331" s="76"/>
      <c r="BE3331" s="77"/>
      <c r="BF3331" s="77"/>
    </row>
    <row r="3332" spans="1:58" s="23" customFormat="1" ht="15.75" customHeight="1" x14ac:dyDescent="0.4">
      <c r="A3332" s="116">
        <v>41473</v>
      </c>
      <c r="B3332" s="112">
        <v>15.45</v>
      </c>
      <c r="C3332" s="112">
        <v>16.899999999999999</v>
      </c>
      <c r="D3332" s="112">
        <v>17.850000000000001</v>
      </c>
      <c r="E3332" s="112">
        <v>18.399999999999999</v>
      </c>
      <c r="F3332" s="112">
        <v>18.8</v>
      </c>
      <c r="G3332" s="112">
        <v>19.600000000000001</v>
      </c>
      <c r="H3332" s="113">
        <v>20.100000000000001</v>
      </c>
      <c r="I3332" s="90">
        <f t="shared" si="1833"/>
        <v>15.565999999999999</v>
      </c>
      <c r="J3332" s="90">
        <f t="shared" si="1834"/>
        <v>16.975999999999999</v>
      </c>
      <c r="K3332" s="114">
        <v>23</v>
      </c>
      <c r="L3332" s="115">
        <v>0.04</v>
      </c>
      <c r="M3332" s="90">
        <v>12.48</v>
      </c>
      <c r="N3332" s="90">
        <v>13.77</v>
      </c>
      <c r="O3332" s="90">
        <v>15.56</v>
      </c>
      <c r="P3332" s="90">
        <v>17.25</v>
      </c>
      <c r="Q3332" s="90">
        <v>19.43</v>
      </c>
      <c r="R3332" s="63">
        <f t="shared" si="1822"/>
        <v>6.5600000000000023</v>
      </c>
      <c r="S3332" s="64">
        <f t="shared" si="1821"/>
        <v>-7.2568940493467256E-4</v>
      </c>
      <c r="T3332" s="65">
        <f t="shared" si="1817"/>
        <v>0.9063180827886711</v>
      </c>
      <c r="U3332" s="65">
        <f t="shared" si="1817"/>
        <v>0.88496143958868889</v>
      </c>
      <c r="V3332" s="65">
        <f t="shared" si="1823"/>
        <v>0.79826086956521736</v>
      </c>
      <c r="W3332" s="65">
        <f t="shared" si="1824"/>
        <v>0.70869788986103965</v>
      </c>
      <c r="X3332" s="61">
        <f t="shared" si="1835"/>
        <v>9.3851132686084096E-2</v>
      </c>
      <c r="Y3332" s="66">
        <f t="shared" si="1825"/>
        <v>9.2391304347826247E-2</v>
      </c>
      <c r="Z3332" s="61">
        <f t="shared" si="1826"/>
        <v>9.0582037774637039E-2</v>
      </c>
      <c r="AA3332" s="67">
        <f t="shared" si="1827"/>
        <v>15.565999999999999</v>
      </c>
      <c r="AB3332" s="68">
        <f t="shared" si="1828"/>
        <v>0.12200435729847493</v>
      </c>
      <c r="AC3332" s="69">
        <f t="shared" si="1829"/>
        <v>0.1304284676833696</v>
      </c>
      <c r="AD3332" s="70">
        <f>_xlfn.PERCENTILE.EXC(AC3332:$AC$5675,0.5)</f>
        <v>7.2678085741126386E-2</v>
      </c>
      <c r="AE3332" s="70">
        <f>_xlfn.PERCENTILE.EXC($AC3332:AC$5675,0.35)</f>
        <v>3.930673542356642E-2</v>
      </c>
      <c r="AF3332" s="71">
        <f t="shared" si="1818"/>
        <v>5.636215208610082E-2</v>
      </c>
      <c r="AG3332" s="70">
        <f t="shared" si="1819"/>
        <v>-0.18079093388790943</v>
      </c>
      <c r="AH3332" s="70">
        <f t="shared" si="1820"/>
        <v>-0.22707014647722412</v>
      </c>
      <c r="AI3332" s="61" t="str">
        <f t="shared" si="1815"/>
        <v>Short VOL</v>
      </c>
      <c r="AJ3332" s="68" t="str">
        <f t="shared" si="1816"/>
        <v>Short VOL</v>
      </c>
      <c r="AK3332" s="72"/>
      <c r="AL3332" s="73"/>
      <c r="AM3332" s="72"/>
      <c r="AN3332" s="73"/>
      <c r="AO3332" s="74"/>
      <c r="AP3332" s="20"/>
      <c r="AQ3332" s="74"/>
      <c r="AR3332" s="20"/>
      <c r="AS3332" s="74"/>
      <c r="AT3332" s="20"/>
      <c r="AU3332" s="74" t="str">
        <f t="shared" si="1830"/>
        <v>00631L</v>
      </c>
      <c r="AV3332" s="20">
        <f t="shared" si="1836"/>
        <v>1</v>
      </c>
      <c r="AW3332" s="74" t="str">
        <f t="shared" si="1831"/>
        <v>00631L</v>
      </c>
      <c r="AX3332" s="20">
        <f t="shared" si="1832"/>
        <v>1</v>
      </c>
      <c r="AY3332" s="20">
        <f t="shared" si="1837"/>
        <v>1</v>
      </c>
      <c r="AZ3332" s="116">
        <v>41474</v>
      </c>
      <c r="BA3332" s="116"/>
      <c r="BB3332" s="20"/>
      <c r="BC3332" s="20"/>
      <c r="BD3332" s="76"/>
      <c r="BE3332" s="77"/>
      <c r="BF3332" s="77"/>
    </row>
    <row r="3333" spans="1:58" s="23" customFormat="1" ht="15.75" customHeight="1" x14ac:dyDescent="0.4">
      <c r="A3333" s="116">
        <v>41472</v>
      </c>
      <c r="B3333" s="112">
        <v>15.6</v>
      </c>
      <c r="C3333" s="112">
        <v>16.95</v>
      </c>
      <c r="D3333" s="112">
        <v>17.850000000000001</v>
      </c>
      <c r="E3333" s="112">
        <v>18.45</v>
      </c>
      <c r="F3333" s="112">
        <v>18.899999999999999</v>
      </c>
      <c r="G3333" s="112">
        <v>19.7</v>
      </c>
      <c r="H3333" s="113">
        <v>20.149999999999999</v>
      </c>
      <c r="I3333" s="90">
        <f t="shared" si="1833"/>
        <v>15.654</v>
      </c>
      <c r="J3333" s="90">
        <f t="shared" si="1834"/>
        <v>16.986000000000001</v>
      </c>
      <c r="K3333" s="114">
        <v>24</v>
      </c>
      <c r="L3333" s="115">
        <v>0.04</v>
      </c>
      <c r="M3333" s="90">
        <v>12.57</v>
      </c>
      <c r="N3333" s="90">
        <v>13.78</v>
      </c>
      <c r="O3333" s="90">
        <v>15.56</v>
      </c>
      <c r="P3333" s="90">
        <v>17.25</v>
      </c>
      <c r="Q3333" s="90">
        <v>19.43</v>
      </c>
      <c r="R3333" s="63">
        <f t="shared" si="1822"/>
        <v>6.4600000000000009</v>
      </c>
      <c r="S3333" s="64">
        <f t="shared" si="1821"/>
        <v>-4.4382801664355105E-2</v>
      </c>
      <c r="T3333" s="65">
        <f t="shared" si="1817"/>
        <v>0.91219158200290285</v>
      </c>
      <c r="U3333" s="65">
        <f t="shared" si="1817"/>
        <v>0.88560411311053977</v>
      </c>
      <c r="V3333" s="65">
        <f t="shared" si="1823"/>
        <v>0.79884057971014488</v>
      </c>
      <c r="W3333" s="65">
        <f t="shared" si="1824"/>
        <v>0.70921255790015436</v>
      </c>
      <c r="X3333" s="61">
        <f t="shared" si="1835"/>
        <v>8.6538461538461522E-2</v>
      </c>
      <c r="Y3333" s="66">
        <f t="shared" si="1825"/>
        <v>9.2140921409214052E-2</v>
      </c>
      <c r="Z3333" s="61">
        <f t="shared" si="1826"/>
        <v>8.5090072824837146E-2</v>
      </c>
      <c r="AA3333" s="67">
        <f t="shared" si="1827"/>
        <v>15.654</v>
      </c>
      <c r="AB3333" s="68">
        <f t="shared" si="1828"/>
        <v>0.13207547169811323</v>
      </c>
      <c r="AC3333" s="69">
        <f t="shared" si="1829"/>
        <v>0.13599419448476058</v>
      </c>
      <c r="AD3333" s="70">
        <f>_xlfn.PERCENTILE.EXC(AC3333:$AC$5675,0.5)</f>
        <v>7.2643979057591582E-2</v>
      </c>
      <c r="AE3333" s="70">
        <f>_xlfn.PERCENTILE.EXC($AC3333:AC$5675,0.35)</f>
        <v>3.9279985241278709E-2</v>
      </c>
      <c r="AF3333" s="71">
        <f t="shared" si="1818"/>
        <v>5.636215208610082E-2</v>
      </c>
      <c r="AG3333" s="70">
        <f t="shared" si="1819"/>
        <v>-0.18079093388790943</v>
      </c>
      <c r="AH3333" s="70">
        <f t="shared" si="1820"/>
        <v>-0.22707014647722412</v>
      </c>
      <c r="AI3333" s="61" t="str">
        <f t="shared" ref="AI3333:AI3396" si="1838">IF(AC3333&gt;AD3333,"Short VOL","Safety")</f>
        <v>Short VOL</v>
      </c>
      <c r="AJ3333" s="68" t="str">
        <f t="shared" ref="AJ3333:AJ3396" si="1839">IF(AC3333&gt;AF3333,"Short VOL","Safety")</f>
        <v>Short VOL</v>
      </c>
      <c r="AK3333" s="72"/>
      <c r="AL3333" s="73"/>
      <c r="AM3333" s="72"/>
      <c r="AN3333" s="73"/>
      <c r="AO3333" s="74"/>
      <c r="AP3333" s="20"/>
      <c r="AQ3333" s="74"/>
      <c r="AR3333" s="20"/>
      <c r="AS3333" s="74"/>
      <c r="AT3333" s="20"/>
      <c r="AU3333" s="74" t="str">
        <f t="shared" si="1830"/>
        <v>00631L</v>
      </c>
      <c r="AV3333" s="20">
        <f t="shared" si="1836"/>
        <v>1</v>
      </c>
      <c r="AW3333" s="74" t="str">
        <f t="shared" si="1831"/>
        <v>00631L</v>
      </c>
      <c r="AX3333" s="20">
        <f t="shared" si="1832"/>
        <v>1</v>
      </c>
      <c r="AY3333" s="20">
        <f t="shared" si="1837"/>
        <v>1</v>
      </c>
      <c r="AZ3333" s="116">
        <v>41473</v>
      </c>
      <c r="BA3333" s="116"/>
      <c r="BB3333" s="20"/>
      <c r="BC3333" s="20"/>
      <c r="BD3333" s="76"/>
      <c r="BE3333" s="77"/>
      <c r="BF3333" s="77"/>
    </row>
    <row r="3334" spans="1:58" s="23" customFormat="1" ht="15.75" customHeight="1" x14ac:dyDescent="0.4">
      <c r="A3334" s="116">
        <v>41471</v>
      </c>
      <c r="B3334" s="112">
        <v>14.25</v>
      </c>
      <c r="C3334" s="112">
        <v>16.2</v>
      </c>
      <c r="D3334" s="112">
        <v>17.45</v>
      </c>
      <c r="E3334" s="112">
        <v>18.350000000000001</v>
      </c>
      <c r="F3334" s="112">
        <v>18.899999999999999</v>
      </c>
      <c r="G3334" s="112">
        <v>19.350000000000001</v>
      </c>
      <c r="H3334" s="113">
        <v>20.05</v>
      </c>
      <c r="I3334" s="90">
        <f t="shared" si="1833"/>
        <v>16.2</v>
      </c>
      <c r="J3334" s="90">
        <f t="shared" si="1834"/>
        <v>17.45</v>
      </c>
      <c r="K3334" s="114">
        <v>0</v>
      </c>
      <c r="L3334" s="115">
        <v>5.2631578947368418E-2</v>
      </c>
      <c r="M3334" s="90">
        <v>13.62</v>
      </c>
      <c r="N3334" s="90">
        <v>14.42</v>
      </c>
      <c r="O3334" s="90">
        <v>16.010000000000002</v>
      </c>
      <c r="P3334" s="90">
        <v>17.579999999999998</v>
      </c>
      <c r="Q3334" s="90">
        <v>19.690000000000001</v>
      </c>
      <c r="R3334" s="63">
        <f t="shared" si="1822"/>
        <v>5.5500000000000043</v>
      </c>
      <c r="S3334" s="64">
        <f t="shared" si="1821"/>
        <v>4.568527918781732E-2</v>
      </c>
      <c r="T3334" s="65">
        <f t="shared" si="1817"/>
        <v>0.94452149791955609</v>
      </c>
      <c r="U3334" s="65">
        <f t="shared" si="1817"/>
        <v>0.90068707058088682</v>
      </c>
      <c r="V3334" s="65">
        <f t="shared" si="1823"/>
        <v>0.82025028441410697</v>
      </c>
      <c r="W3334" s="65">
        <f t="shared" si="1824"/>
        <v>0.73235144743524627</v>
      </c>
      <c r="X3334" s="61">
        <f t="shared" si="1835"/>
        <v>0.13684210526315785</v>
      </c>
      <c r="Y3334" s="66">
        <f t="shared" si="1825"/>
        <v>9.2643051771117119E-2</v>
      </c>
      <c r="Z3334" s="61">
        <f t="shared" si="1826"/>
        <v>7.7160493827160503E-2</v>
      </c>
      <c r="AA3334" s="67">
        <f t="shared" si="1827"/>
        <v>16.2</v>
      </c>
      <c r="AB3334" s="68">
        <f t="shared" si="1828"/>
        <v>-1.1789181692094308E-2</v>
      </c>
      <c r="AC3334" s="69">
        <f t="shared" si="1829"/>
        <v>0.12343966712898748</v>
      </c>
      <c r="AD3334" s="70">
        <f>_xlfn.PERCENTILE.EXC(AC3334:$AC$5675,0.5)</f>
        <v>7.261821843294898E-2</v>
      </c>
      <c r="AE3334" s="70">
        <f>_xlfn.PERCENTILE.EXC($AC3334:AC$5675,0.35)</f>
        <v>3.9253235058991004E-2</v>
      </c>
      <c r="AF3334" s="71">
        <f t="shared" si="1818"/>
        <v>5.636215208610082E-2</v>
      </c>
      <c r="AG3334" s="70">
        <f t="shared" si="1819"/>
        <v>-0.18079093388790943</v>
      </c>
      <c r="AH3334" s="70">
        <f t="shared" si="1820"/>
        <v>-0.22707014647722412</v>
      </c>
      <c r="AI3334" s="61" t="str">
        <f t="shared" si="1838"/>
        <v>Short VOL</v>
      </c>
      <c r="AJ3334" s="68" t="str">
        <f t="shared" si="1839"/>
        <v>Short VOL</v>
      </c>
      <c r="AK3334" s="72"/>
      <c r="AL3334" s="73"/>
      <c r="AM3334" s="72"/>
      <c r="AN3334" s="73"/>
      <c r="AO3334" s="74"/>
      <c r="AP3334" s="20"/>
      <c r="AQ3334" s="74"/>
      <c r="AR3334" s="20"/>
      <c r="AS3334" s="74"/>
      <c r="AT3334" s="20"/>
      <c r="AU3334" s="74" t="str">
        <f t="shared" si="1830"/>
        <v>00631L</v>
      </c>
      <c r="AV3334" s="20">
        <f t="shared" si="1836"/>
        <v>1</v>
      </c>
      <c r="AW3334" s="74" t="str">
        <f t="shared" si="1831"/>
        <v>00631L</v>
      </c>
      <c r="AX3334" s="20">
        <f t="shared" si="1832"/>
        <v>1</v>
      </c>
      <c r="AY3334" s="20">
        <f t="shared" si="1837"/>
        <v>1</v>
      </c>
      <c r="AZ3334" s="116">
        <v>41472</v>
      </c>
      <c r="BA3334" s="116"/>
      <c r="BB3334" s="20"/>
      <c r="BC3334" s="20"/>
      <c r="BD3334" s="76"/>
      <c r="BE3334" s="77"/>
      <c r="BF3334" s="77"/>
    </row>
    <row r="3335" spans="1:58" s="23" customFormat="1" ht="15.75" customHeight="1" x14ac:dyDescent="0.4">
      <c r="A3335" s="116">
        <v>41470</v>
      </c>
      <c r="B3335" s="112">
        <v>14.05</v>
      </c>
      <c r="C3335" s="112">
        <v>15.75</v>
      </c>
      <c r="D3335" s="112">
        <v>16.95</v>
      </c>
      <c r="E3335" s="112">
        <v>17.75</v>
      </c>
      <c r="F3335" s="112">
        <v>18.3</v>
      </c>
      <c r="G3335" s="112">
        <v>18.7</v>
      </c>
      <c r="H3335" s="113">
        <v>19.5</v>
      </c>
      <c r="I3335" s="90">
        <f t="shared" si="1833"/>
        <v>15.660526315789474</v>
      </c>
      <c r="J3335" s="90">
        <f t="shared" si="1834"/>
        <v>16.886842105263156</v>
      </c>
      <c r="K3335" s="114">
        <v>1</v>
      </c>
      <c r="L3335" s="115">
        <v>5.2631578947368418E-2</v>
      </c>
      <c r="M3335" s="90">
        <v>13.05</v>
      </c>
      <c r="N3335" s="90">
        <v>13.79</v>
      </c>
      <c r="O3335" s="90">
        <v>15.62</v>
      </c>
      <c r="P3335" s="90">
        <v>17.260000000000002</v>
      </c>
      <c r="Q3335" s="90">
        <v>19.46</v>
      </c>
      <c r="R3335" s="63">
        <f t="shared" si="1822"/>
        <v>6.0400000000000027</v>
      </c>
      <c r="S3335" s="64">
        <f t="shared" si="1821"/>
        <v>-3.6127167630058319E-3</v>
      </c>
      <c r="T3335" s="65">
        <f t="shared" si="1817"/>
        <v>0.94633792603335765</v>
      </c>
      <c r="U3335" s="65">
        <f t="shared" si="1817"/>
        <v>0.88284250960307298</v>
      </c>
      <c r="V3335" s="65">
        <f t="shared" si="1823"/>
        <v>0.79895712630359195</v>
      </c>
      <c r="W3335" s="65">
        <f t="shared" si="1824"/>
        <v>0.70863309352517978</v>
      </c>
      <c r="X3335" s="61">
        <f t="shared" si="1835"/>
        <v>0.12099644128113873</v>
      </c>
      <c r="Y3335" s="66">
        <f t="shared" si="1825"/>
        <v>9.8591549295774641E-2</v>
      </c>
      <c r="Z3335" s="61">
        <f t="shared" si="1826"/>
        <v>7.8306167030751023E-2</v>
      </c>
      <c r="AA3335" s="67">
        <f t="shared" si="1827"/>
        <v>15.660526315789475</v>
      </c>
      <c r="AB3335" s="68">
        <f t="shared" si="1828"/>
        <v>1.8854242204496125E-2</v>
      </c>
      <c r="AC3335" s="69">
        <f t="shared" si="1829"/>
        <v>0.13564367772222455</v>
      </c>
      <c r="AD3335" s="70">
        <f>_xlfn.PERCENTILE.EXC(AC3335:$AC$5675,0.5)</f>
        <v>7.2592457808306379E-2</v>
      </c>
      <c r="AE3335" s="70">
        <f>_xlfn.PERCENTILE.EXC($AC3335:AC$5675,0.35)</f>
        <v>3.9217328112276517E-2</v>
      </c>
      <c r="AF3335" s="71">
        <f t="shared" si="1818"/>
        <v>5.636215208610082E-2</v>
      </c>
      <c r="AG3335" s="70">
        <f t="shared" si="1819"/>
        <v>-0.18079093388790943</v>
      </c>
      <c r="AH3335" s="70">
        <f t="shared" si="1820"/>
        <v>-0.22707014647722412</v>
      </c>
      <c r="AI3335" s="61" t="str">
        <f t="shared" si="1838"/>
        <v>Short VOL</v>
      </c>
      <c r="AJ3335" s="68" t="str">
        <f t="shared" si="1839"/>
        <v>Short VOL</v>
      </c>
      <c r="AK3335" s="72"/>
      <c r="AL3335" s="73"/>
      <c r="AM3335" s="72"/>
      <c r="AN3335" s="73"/>
      <c r="AO3335" s="74"/>
      <c r="AP3335" s="20"/>
      <c r="AQ3335" s="74"/>
      <c r="AR3335" s="20"/>
      <c r="AS3335" s="74"/>
      <c r="AT3335" s="20"/>
      <c r="AU3335" s="74" t="str">
        <f t="shared" si="1830"/>
        <v>00631L</v>
      </c>
      <c r="AV3335" s="20">
        <f t="shared" si="1836"/>
        <v>1</v>
      </c>
      <c r="AW3335" s="74" t="str">
        <f t="shared" si="1831"/>
        <v>00631L</v>
      </c>
      <c r="AX3335" s="20">
        <f t="shared" si="1832"/>
        <v>1</v>
      </c>
      <c r="AY3335" s="20">
        <f t="shared" si="1837"/>
        <v>1</v>
      </c>
      <c r="AZ3335" s="116">
        <v>41471</v>
      </c>
      <c r="BA3335" s="116"/>
      <c r="BB3335" s="20"/>
      <c r="BC3335" s="20"/>
      <c r="BD3335" s="76"/>
      <c r="BE3335" s="77"/>
      <c r="BF3335" s="77"/>
    </row>
    <row r="3336" spans="1:58" s="23" customFormat="1" ht="15.75" customHeight="1" x14ac:dyDescent="0.4">
      <c r="A3336" s="116">
        <v>41467</v>
      </c>
      <c r="B3336" s="112">
        <v>14.65</v>
      </c>
      <c r="C3336" s="112">
        <v>16.2</v>
      </c>
      <c r="D3336" s="112">
        <v>17.3</v>
      </c>
      <c r="E3336" s="112">
        <v>18.05</v>
      </c>
      <c r="F3336" s="112">
        <v>18.649999999999999</v>
      </c>
      <c r="G3336" s="112">
        <v>19</v>
      </c>
      <c r="H3336" s="113">
        <v>19.899999999999999</v>
      </c>
      <c r="I3336" s="90">
        <f t="shared" si="1833"/>
        <v>16.036842105263158</v>
      </c>
      <c r="J3336" s="90">
        <f t="shared" si="1834"/>
        <v>17.184210526315791</v>
      </c>
      <c r="K3336" s="114">
        <v>2</v>
      </c>
      <c r="L3336" s="115">
        <v>5.2631578947368418E-2</v>
      </c>
      <c r="M3336" s="90">
        <v>12.33</v>
      </c>
      <c r="N3336" s="90">
        <v>13.84</v>
      </c>
      <c r="O3336" s="90">
        <v>15.65</v>
      </c>
      <c r="P3336" s="90">
        <v>17.36</v>
      </c>
      <c r="Q3336" s="90">
        <v>19.59</v>
      </c>
      <c r="R3336" s="63">
        <f t="shared" si="1822"/>
        <v>6.8399999999999963</v>
      </c>
      <c r="S3336" s="64">
        <f t="shared" si="1821"/>
        <v>-1.2134189864382579E-2</v>
      </c>
      <c r="T3336" s="65">
        <f t="shared" si="1817"/>
        <v>0.89089595375722541</v>
      </c>
      <c r="U3336" s="65">
        <f t="shared" si="1817"/>
        <v>0.88434504792332269</v>
      </c>
      <c r="V3336" s="65">
        <f t="shared" si="1823"/>
        <v>0.79723502304147464</v>
      </c>
      <c r="W3336" s="65">
        <f t="shared" si="1824"/>
        <v>0.70648289943848908</v>
      </c>
      <c r="X3336" s="61">
        <f t="shared" si="1835"/>
        <v>0.10580204778156989</v>
      </c>
      <c r="Y3336" s="66">
        <f t="shared" si="1825"/>
        <v>0.10249307479224365</v>
      </c>
      <c r="Z3336" s="61">
        <f t="shared" si="1826"/>
        <v>7.1545782737118563E-2</v>
      </c>
      <c r="AA3336" s="67">
        <f t="shared" si="1827"/>
        <v>16.036842105263158</v>
      </c>
      <c r="AB3336" s="68">
        <f t="shared" si="1828"/>
        <v>5.8526011560693675E-2</v>
      </c>
      <c r="AC3336" s="69">
        <f t="shared" si="1829"/>
        <v>0.15873136598722243</v>
      </c>
      <c r="AD3336" s="70">
        <f>_xlfn.PERCENTILE.EXC(AC3336:$AC$5675,0.5)</f>
        <v>7.2571549284475623E-2</v>
      </c>
      <c r="AE3336" s="70">
        <f>_xlfn.PERCENTILE.EXC($AC3336:AC$5675,0.35)</f>
        <v>3.9179895038157581E-2</v>
      </c>
      <c r="AF3336" s="71">
        <f t="shared" si="1818"/>
        <v>5.636215208610082E-2</v>
      </c>
      <c r="AG3336" s="70">
        <f t="shared" si="1819"/>
        <v>-0.18079093388790943</v>
      </c>
      <c r="AH3336" s="70">
        <f t="shared" si="1820"/>
        <v>-0.22707014647722412</v>
      </c>
      <c r="AI3336" s="61" t="str">
        <f t="shared" si="1838"/>
        <v>Short VOL</v>
      </c>
      <c r="AJ3336" s="68" t="str">
        <f t="shared" si="1839"/>
        <v>Short VOL</v>
      </c>
      <c r="AK3336" s="72"/>
      <c r="AL3336" s="73"/>
      <c r="AM3336" s="72"/>
      <c r="AN3336" s="73"/>
      <c r="AO3336" s="74"/>
      <c r="AP3336" s="20"/>
      <c r="AQ3336" s="74"/>
      <c r="AR3336" s="20"/>
      <c r="AS3336" s="74"/>
      <c r="AT3336" s="20"/>
      <c r="AU3336" s="74" t="str">
        <f t="shared" si="1830"/>
        <v>00631L</v>
      </c>
      <c r="AV3336" s="20">
        <f t="shared" si="1836"/>
        <v>1</v>
      </c>
      <c r="AW3336" s="74" t="str">
        <f t="shared" si="1831"/>
        <v>00631L</v>
      </c>
      <c r="AX3336" s="20">
        <f t="shared" si="1832"/>
        <v>1</v>
      </c>
      <c r="AY3336" s="20">
        <f t="shared" si="1837"/>
        <v>1</v>
      </c>
      <c r="AZ3336" s="116">
        <v>41470</v>
      </c>
      <c r="BA3336" s="116"/>
      <c r="BB3336" s="20"/>
      <c r="BC3336" s="20"/>
      <c r="BD3336" s="76"/>
      <c r="BE3336" s="77"/>
      <c r="BF3336" s="77"/>
    </row>
    <row r="3337" spans="1:58" s="23" customFormat="1" ht="15.75" customHeight="1" x14ac:dyDescent="0.4">
      <c r="A3337" s="116">
        <v>41466</v>
      </c>
      <c r="B3337" s="112">
        <v>14.5</v>
      </c>
      <c r="C3337" s="112">
        <v>16.05</v>
      </c>
      <c r="D3337" s="112">
        <v>17.2</v>
      </c>
      <c r="E3337" s="112">
        <v>17.899999999999999</v>
      </c>
      <c r="F3337" s="112">
        <v>18.5</v>
      </c>
      <c r="G3337" s="112">
        <v>18.899999999999999</v>
      </c>
      <c r="H3337" s="113">
        <v>19.8</v>
      </c>
      <c r="I3337" s="90">
        <f t="shared" si="1833"/>
        <v>15.805263157894737</v>
      </c>
      <c r="J3337" s="90">
        <f t="shared" si="1834"/>
        <v>17.018421052631577</v>
      </c>
      <c r="K3337" s="114">
        <v>3</v>
      </c>
      <c r="L3337" s="115">
        <v>5.2631578947368418E-2</v>
      </c>
      <c r="M3337" s="90">
        <v>13.04</v>
      </c>
      <c r="N3337" s="90">
        <v>14.01</v>
      </c>
      <c r="O3337" s="90">
        <v>15.5</v>
      </c>
      <c r="P3337" s="90">
        <v>17.29</v>
      </c>
      <c r="Q3337" s="90">
        <v>19.440000000000001</v>
      </c>
      <c r="R3337" s="63">
        <f t="shared" si="1822"/>
        <v>5.740000000000002</v>
      </c>
      <c r="S3337" s="64">
        <f t="shared" si="1821"/>
        <v>-1.4074595355383607E-2</v>
      </c>
      <c r="T3337" s="65">
        <f t="shared" ref="T3337:U3400" si="1840">M3337/N3337</f>
        <v>0.93076374018558172</v>
      </c>
      <c r="U3337" s="65">
        <f t="shared" si="1840"/>
        <v>0.90387096774193543</v>
      </c>
      <c r="V3337" s="65">
        <f t="shared" si="1823"/>
        <v>0.81029496818970503</v>
      </c>
      <c r="W3337" s="65">
        <f t="shared" si="1824"/>
        <v>0.72067901234567899</v>
      </c>
      <c r="X3337" s="61">
        <f t="shared" si="1835"/>
        <v>0.10689655172413798</v>
      </c>
      <c r="Y3337" s="66">
        <f t="shared" si="1825"/>
        <v>0.10614525139664817</v>
      </c>
      <c r="Z3337" s="61">
        <f t="shared" si="1826"/>
        <v>7.6756576756576614E-2</v>
      </c>
      <c r="AA3337" s="67">
        <f t="shared" si="1827"/>
        <v>15.805263157894736</v>
      </c>
      <c r="AB3337" s="68">
        <f t="shared" si="1828"/>
        <v>3.4975017844396876E-2</v>
      </c>
      <c r="AC3337" s="69">
        <f t="shared" si="1829"/>
        <v>0.12814155302603397</v>
      </c>
      <c r="AD3337" s="70">
        <f>_xlfn.PERCENTILE.EXC(AC3337:$AC$5675,0.5)</f>
        <v>7.2550640760644852E-2</v>
      </c>
      <c r="AE3337" s="70">
        <f>_xlfn.PERCENTILE.EXC($AC3337:AC$5675,0.35)</f>
        <v>3.9142461964038651E-2</v>
      </c>
      <c r="AF3337" s="71">
        <f t="shared" si="1818"/>
        <v>5.636215208610082E-2</v>
      </c>
      <c r="AG3337" s="70">
        <f t="shared" si="1819"/>
        <v>-0.18079093388790943</v>
      </c>
      <c r="AH3337" s="70">
        <f t="shared" si="1820"/>
        <v>-0.22707014647722412</v>
      </c>
      <c r="AI3337" s="61" t="str">
        <f t="shared" si="1838"/>
        <v>Short VOL</v>
      </c>
      <c r="AJ3337" s="68" t="str">
        <f t="shared" si="1839"/>
        <v>Short VOL</v>
      </c>
      <c r="AK3337" s="72"/>
      <c r="AL3337" s="73"/>
      <c r="AM3337" s="72"/>
      <c r="AN3337" s="73"/>
      <c r="AO3337" s="74"/>
      <c r="AP3337" s="20"/>
      <c r="AQ3337" s="74"/>
      <c r="AR3337" s="20"/>
      <c r="AS3337" s="74"/>
      <c r="AT3337" s="20"/>
      <c r="AU3337" s="74" t="str">
        <f t="shared" si="1830"/>
        <v>00631L</v>
      </c>
      <c r="AV3337" s="20">
        <f t="shared" si="1836"/>
        <v>1</v>
      </c>
      <c r="AW3337" s="74" t="str">
        <f t="shared" si="1831"/>
        <v>00631L</v>
      </c>
      <c r="AX3337" s="20">
        <f t="shared" si="1832"/>
        <v>1</v>
      </c>
      <c r="AY3337" s="20">
        <f t="shared" si="1837"/>
        <v>1</v>
      </c>
      <c r="AZ3337" s="116">
        <v>41467</v>
      </c>
      <c r="BA3337" s="116"/>
      <c r="BB3337" s="20"/>
      <c r="BC3337" s="20"/>
      <c r="BD3337" s="76"/>
      <c r="BE3337" s="77"/>
      <c r="BF3337" s="77"/>
    </row>
    <row r="3338" spans="1:58" s="23" customFormat="1" ht="15.75" customHeight="1" x14ac:dyDescent="0.4">
      <c r="A3338" s="116">
        <v>41465</v>
      </c>
      <c r="B3338" s="112">
        <v>14.85</v>
      </c>
      <c r="C3338" s="112">
        <v>16.350000000000001</v>
      </c>
      <c r="D3338" s="112">
        <v>17.45</v>
      </c>
      <c r="E3338" s="112">
        <v>18.2</v>
      </c>
      <c r="F3338" s="112">
        <v>18.850000000000001</v>
      </c>
      <c r="G3338" s="112">
        <v>19.100000000000001</v>
      </c>
      <c r="H3338" s="113">
        <v>20.05</v>
      </c>
      <c r="I3338" s="90">
        <f t="shared" si="1833"/>
        <v>16.034210526315789</v>
      </c>
      <c r="J3338" s="90">
        <f t="shared" si="1834"/>
        <v>17.21842105263158</v>
      </c>
      <c r="K3338" s="114">
        <v>4</v>
      </c>
      <c r="L3338" s="115">
        <v>5.2631578947368418E-2</v>
      </c>
      <c r="M3338" s="90">
        <v>13.51</v>
      </c>
      <c r="N3338" s="90">
        <v>14.21</v>
      </c>
      <c r="O3338" s="90">
        <v>15.77</v>
      </c>
      <c r="P3338" s="90">
        <v>17.48</v>
      </c>
      <c r="Q3338" s="90">
        <v>19.79</v>
      </c>
      <c r="R3338" s="63">
        <f t="shared" si="1822"/>
        <v>5.5300000000000011</v>
      </c>
      <c r="S3338" s="64">
        <f t="shared" si="1821"/>
        <v>-9.7560975609755265E-3</v>
      </c>
      <c r="T3338" s="65">
        <f t="shared" si="1840"/>
        <v>0.95073891625615758</v>
      </c>
      <c r="U3338" s="65">
        <f t="shared" si="1840"/>
        <v>0.9010779961953076</v>
      </c>
      <c r="V3338" s="65">
        <f t="shared" si="1823"/>
        <v>0.8129290617848971</v>
      </c>
      <c r="W3338" s="65">
        <f t="shared" si="1824"/>
        <v>0.71803941384537651</v>
      </c>
      <c r="X3338" s="61">
        <f t="shared" si="1835"/>
        <v>0.10101010101010113</v>
      </c>
      <c r="Y3338" s="66">
        <f t="shared" si="1825"/>
        <v>0.10164835164835173</v>
      </c>
      <c r="Z3338" s="61">
        <f t="shared" si="1826"/>
        <v>7.3855243722304384E-2</v>
      </c>
      <c r="AA3338" s="67">
        <f t="shared" si="1827"/>
        <v>16.034210526315789</v>
      </c>
      <c r="AB3338" s="68">
        <f t="shared" si="1828"/>
        <v>4.5038705137227214E-2</v>
      </c>
      <c r="AC3338" s="69">
        <f t="shared" si="1829"/>
        <v>0.12837512500462969</v>
      </c>
      <c r="AD3338" s="70">
        <f>_xlfn.PERCENTILE.EXC(AC3338:$AC$5675,0.5)</f>
        <v>7.2500722884794727E-2</v>
      </c>
      <c r="AE3338" s="70">
        <f>_xlfn.PERCENTILE.EXC($AC3338:AC$5675,0.35)</f>
        <v>3.9135377712702805E-2</v>
      </c>
      <c r="AF3338" s="71">
        <f t="shared" si="1818"/>
        <v>5.636215208610082E-2</v>
      </c>
      <c r="AG3338" s="70">
        <f t="shared" si="1819"/>
        <v>-0.18079093388790943</v>
      </c>
      <c r="AH3338" s="70">
        <f t="shared" si="1820"/>
        <v>-0.22707014647722412</v>
      </c>
      <c r="AI3338" s="61" t="str">
        <f t="shared" si="1838"/>
        <v>Short VOL</v>
      </c>
      <c r="AJ3338" s="68" t="str">
        <f t="shared" si="1839"/>
        <v>Short VOL</v>
      </c>
      <c r="AK3338" s="72"/>
      <c r="AL3338" s="73"/>
      <c r="AM3338" s="72"/>
      <c r="AN3338" s="73"/>
      <c r="AO3338" s="74"/>
      <c r="AP3338" s="20"/>
      <c r="AQ3338" s="74"/>
      <c r="AR3338" s="20"/>
      <c r="AS3338" s="74"/>
      <c r="AT3338" s="20"/>
      <c r="AU3338" s="74" t="str">
        <f t="shared" si="1830"/>
        <v>00631L</v>
      </c>
      <c r="AV3338" s="20">
        <f t="shared" si="1836"/>
        <v>1</v>
      </c>
      <c r="AW3338" s="74" t="str">
        <f t="shared" si="1831"/>
        <v>00631L</v>
      </c>
      <c r="AX3338" s="20">
        <f t="shared" si="1832"/>
        <v>1</v>
      </c>
      <c r="AY3338" s="20">
        <f t="shared" si="1837"/>
        <v>1</v>
      </c>
      <c r="AZ3338" s="116">
        <v>41466</v>
      </c>
      <c r="BA3338" s="116"/>
      <c r="BB3338" s="20"/>
      <c r="BC3338" s="20"/>
      <c r="BD3338" s="76"/>
      <c r="BE3338" s="77"/>
      <c r="BF3338" s="77"/>
    </row>
    <row r="3339" spans="1:58" s="23" customFormat="1" ht="15.75" customHeight="1" x14ac:dyDescent="0.4">
      <c r="A3339" s="116">
        <v>41464</v>
      </c>
      <c r="B3339" s="112">
        <v>15.1</v>
      </c>
      <c r="C3339" s="112">
        <v>16.649999999999999</v>
      </c>
      <c r="D3339" s="112">
        <v>17.8</v>
      </c>
      <c r="E3339" s="112">
        <v>18.55</v>
      </c>
      <c r="F3339" s="112">
        <v>19.05</v>
      </c>
      <c r="G3339" s="112">
        <v>19.55</v>
      </c>
      <c r="H3339" s="113">
        <v>20.399999999999999</v>
      </c>
      <c r="I3339" s="90">
        <f t="shared" si="1833"/>
        <v>16.242105263157892</v>
      </c>
      <c r="J3339" s="90">
        <f t="shared" si="1834"/>
        <v>17.497368421052631</v>
      </c>
      <c r="K3339" s="114">
        <v>5</v>
      </c>
      <c r="L3339" s="115">
        <v>5.2631578947368418E-2</v>
      </c>
      <c r="M3339" s="90">
        <v>13.45</v>
      </c>
      <c r="N3339" s="90">
        <v>14.35</v>
      </c>
      <c r="O3339" s="90">
        <v>15.91</v>
      </c>
      <c r="P3339" s="90">
        <v>17.55</v>
      </c>
      <c r="Q3339" s="90">
        <v>19.899999999999999</v>
      </c>
      <c r="R3339" s="63">
        <f t="shared" si="1822"/>
        <v>5.6600000000000037</v>
      </c>
      <c r="S3339" s="64">
        <f t="shared" si="1821"/>
        <v>-2.9093369418132595E-2</v>
      </c>
      <c r="T3339" s="65">
        <f t="shared" si="1840"/>
        <v>0.93728222996515675</v>
      </c>
      <c r="U3339" s="65">
        <f t="shared" si="1840"/>
        <v>0.9019484600879949</v>
      </c>
      <c r="V3339" s="65">
        <f t="shared" si="1823"/>
        <v>0.81766381766381757</v>
      </c>
      <c r="W3339" s="65">
        <f t="shared" si="1824"/>
        <v>0.72110552763819102</v>
      </c>
      <c r="X3339" s="61">
        <f t="shared" si="1835"/>
        <v>0.10264900662251648</v>
      </c>
      <c r="Y3339" s="66">
        <f t="shared" si="1825"/>
        <v>9.9730458221024137E-2</v>
      </c>
      <c r="Z3339" s="61">
        <f t="shared" si="1826"/>
        <v>7.728451069345442E-2</v>
      </c>
      <c r="AA3339" s="67">
        <f t="shared" si="1827"/>
        <v>16.242105263157896</v>
      </c>
      <c r="AB3339" s="68">
        <f t="shared" si="1828"/>
        <v>5.2264808362369339E-2</v>
      </c>
      <c r="AC3339" s="69">
        <f t="shared" si="1829"/>
        <v>0.13185402530717047</v>
      </c>
      <c r="AD3339" s="70">
        <f>_xlfn.PERCENTILE.EXC(AC3339:$AC$5675,0.5)</f>
        <v>7.2450805008944616E-2</v>
      </c>
      <c r="AE3339" s="70">
        <f>_xlfn.PERCENTILE.EXC($AC3339:AC$5675,0.35)</f>
        <v>3.9128293461366953E-2</v>
      </c>
      <c r="AF3339" s="71">
        <f t="shared" si="1818"/>
        <v>5.636215208610082E-2</v>
      </c>
      <c r="AG3339" s="70">
        <f t="shared" si="1819"/>
        <v>-0.18079093388790943</v>
      </c>
      <c r="AH3339" s="70">
        <f t="shared" si="1820"/>
        <v>-0.22707014647722412</v>
      </c>
      <c r="AI3339" s="61" t="str">
        <f t="shared" si="1838"/>
        <v>Short VOL</v>
      </c>
      <c r="AJ3339" s="68" t="str">
        <f t="shared" si="1839"/>
        <v>Short VOL</v>
      </c>
      <c r="AK3339" s="72"/>
      <c r="AL3339" s="73"/>
      <c r="AM3339" s="72"/>
      <c r="AN3339" s="73"/>
      <c r="AO3339" s="74"/>
      <c r="AP3339" s="20"/>
      <c r="AQ3339" s="74"/>
      <c r="AR3339" s="20"/>
      <c r="AS3339" s="74"/>
      <c r="AT3339" s="20"/>
      <c r="AU3339" s="74" t="str">
        <f t="shared" si="1830"/>
        <v>00631L</v>
      </c>
      <c r="AV3339" s="20">
        <f t="shared" si="1836"/>
        <v>1</v>
      </c>
      <c r="AW3339" s="74" t="str">
        <f t="shared" si="1831"/>
        <v>00631L</v>
      </c>
      <c r="AX3339" s="20">
        <f t="shared" si="1832"/>
        <v>1</v>
      </c>
      <c r="AY3339" s="20">
        <f t="shared" si="1837"/>
        <v>1</v>
      </c>
      <c r="AZ3339" s="116">
        <v>41465</v>
      </c>
      <c r="BA3339" s="116"/>
      <c r="BB3339" s="20"/>
      <c r="BC3339" s="20"/>
      <c r="BD3339" s="76"/>
      <c r="BE3339" s="77"/>
      <c r="BF3339" s="77"/>
    </row>
    <row r="3340" spans="1:58" s="23" customFormat="1" ht="15.75" customHeight="1" x14ac:dyDescent="0.4">
      <c r="A3340" s="116">
        <v>41463</v>
      </c>
      <c r="B3340" s="112">
        <v>15.35</v>
      </c>
      <c r="C3340" s="112">
        <v>16.75</v>
      </c>
      <c r="D3340" s="112">
        <v>17.899999999999999</v>
      </c>
      <c r="E3340" s="112">
        <v>18.7</v>
      </c>
      <c r="F3340" s="112">
        <v>19.25</v>
      </c>
      <c r="G3340" s="112">
        <v>19.7</v>
      </c>
      <c r="H3340" s="113">
        <v>20.55</v>
      </c>
      <c r="I3340" s="90">
        <f t="shared" si="1833"/>
        <v>16.307894736842105</v>
      </c>
      <c r="J3340" s="90">
        <f t="shared" si="1834"/>
        <v>17.536842105263158</v>
      </c>
      <c r="K3340" s="114">
        <v>6</v>
      </c>
      <c r="L3340" s="115">
        <v>5.2631578947368418E-2</v>
      </c>
      <c r="M3340" s="90">
        <v>14.22</v>
      </c>
      <c r="N3340" s="90">
        <v>14.78</v>
      </c>
      <c r="O3340" s="90">
        <v>16.41</v>
      </c>
      <c r="P3340" s="90">
        <v>18.04</v>
      </c>
      <c r="Q3340" s="90">
        <v>20.260000000000002</v>
      </c>
      <c r="R3340" s="63">
        <f t="shared" si="1822"/>
        <v>5.4500000000000028</v>
      </c>
      <c r="S3340" s="64">
        <f t="shared" si="1821"/>
        <v>-7.3875083948959841E-3</v>
      </c>
      <c r="T3340" s="65">
        <f t="shared" si="1840"/>
        <v>0.96211096075778091</v>
      </c>
      <c r="U3340" s="65">
        <f t="shared" si="1840"/>
        <v>0.90067032297379646</v>
      </c>
      <c r="V3340" s="65">
        <f t="shared" si="1823"/>
        <v>0.81929046563192909</v>
      </c>
      <c r="W3340" s="65">
        <f t="shared" si="1824"/>
        <v>0.72951628825271464</v>
      </c>
      <c r="X3340" s="61">
        <f t="shared" si="1835"/>
        <v>9.1205211726384391E-2</v>
      </c>
      <c r="Y3340" s="66">
        <f t="shared" si="1825"/>
        <v>9.8930481283422536E-2</v>
      </c>
      <c r="Z3340" s="61">
        <f t="shared" si="1826"/>
        <v>7.5359044699047972E-2</v>
      </c>
      <c r="AA3340" s="67">
        <f t="shared" si="1827"/>
        <v>16.307894736842105</v>
      </c>
      <c r="AB3340" s="68">
        <f t="shared" si="1828"/>
        <v>3.8565629228687434E-2</v>
      </c>
      <c r="AC3340" s="69">
        <f t="shared" si="1829"/>
        <v>0.10337582793248346</v>
      </c>
      <c r="AD3340" s="70">
        <f>_xlfn.PERCENTILE.EXC(AC3340:$AC$5675,0.5)</f>
        <v>7.2430325229143194E-2</v>
      </c>
      <c r="AE3340" s="70">
        <f>_xlfn.PERCENTILE.EXC($AC3340:AC$5675,0.35)</f>
        <v>3.9112264029793252E-2</v>
      </c>
      <c r="AF3340" s="71">
        <f t="shared" si="1818"/>
        <v>5.636215208610082E-2</v>
      </c>
      <c r="AG3340" s="70">
        <f t="shared" si="1819"/>
        <v>-0.18079093388790943</v>
      </c>
      <c r="AH3340" s="70">
        <f t="shared" si="1820"/>
        <v>-0.22707014647722412</v>
      </c>
      <c r="AI3340" s="61" t="str">
        <f t="shared" si="1838"/>
        <v>Short VOL</v>
      </c>
      <c r="AJ3340" s="68" t="str">
        <f t="shared" si="1839"/>
        <v>Short VOL</v>
      </c>
      <c r="AK3340" s="72"/>
      <c r="AL3340" s="73"/>
      <c r="AM3340" s="72"/>
      <c r="AN3340" s="73"/>
      <c r="AO3340" s="74"/>
      <c r="AP3340" s="20"/>
      <c r="AQ3340" s="74"/>
      <c r="AR3340" s="20"/>
      <c r="AS3340" s="74"/>
      <c r="AT3340" s="20"/>
      <c r="AU3340" s="74" t="str">
        <f t="shared" si="1830"/>
        <v>00631L</v>
      </c>
      <c r="AV3340" s="20">
        <f t="shared" si="1836"/>
        <v>1</v>
      </c>
      <c r="AW3340" s="74" t="str">
        <f t="shared" si="1831"/>
        <v>00631L</v>
      </c>
      <c r="AX3340" s="20">
        <f t="shared" si="1832"/>
        <v>1</v>
      </c>
      <c r="AY3340" s="20">
        <f t="shared" si="1837"/>
        <v>1</v>
      </c>
      <c r="AZ3340" s="116">
        <v>41464</v>
      </c>
      <c r="BA3340" s="116"/>
      <c r="BB3340" s="20"/>
      <c r="BC3340" s="20"/>
      <c r="BD3340" s="76"/>
      <c r="BE3340" s="77"/>
      <c r="BF3340" s="77"/>
    </row>
    <row r="3341" spans="1:58" s="23" customFormat="1" ht="15.75" customHeight="1" x14ac:dyDescent="0.4">
      <c r="A3341" s="116">
        <v>41460</v>
      </c>
      <c r="B3341" s="112">
        <v>15.95</v>
      </c>
      <c r="C3341" s="112">
        <v>17.45</v>
      </c>
      <c r="D3341" s="112">
        <v>18.75</v>
      </c>
      <c r="E3341" s="112">
        <v>19.45</v>
      </c>
      <c r="F3341" s="112">
        <v>19.95</v>
      </c>
      <c r="G3341" s="112">
        <v>20.399999999999999</v>
      </c>
      <c r="H3341" s="113">
        <v>21.2</v>
      </c>
      <c r="I3341" s="90">
        <f t="shared" si="1833"/>
        <v>16.897368421052629</v>
      </c>
      <c r="J3341" s="90">
        <f t="shared" si="1834"/>
        <v>18.271052631578947</v>
      </c>
      <c r="K3341" s="114">
        <v>7</v>
      </c>
      <c r="L3341" s="115">
        <v>5.2631578947368418E-2</v>
      </c>
      <c r="M3341" s="90">
        <v>13.08</v>
      </c>
      <c r="N3341" s="90">
        <v>14.89</v>
      </c>
      <c r="O3341" s="90">
        <v>16.88</v>
      </c>
      <c r="P3341" s="90">
        <v>18.48</v>
      </c>
      <c r="Q3341" s="90">
        <v>20.51</v>
      </c>
      <c r="R3341" s="63">
        <f t="shared" si="1822"/>
        <v>7.3900000000000006</v>
      </c>
      <c r="S3341" s="64">
        <f t="shared" si="1821"/>
        <v>-8.0864197530864115E-2</v>
      </c>
      <c r="T3341" s="65">
        <f t="shared" si="1840"/>
        <v>0.87844190732034921</v>
      </c>
      <c r="U3341" s="65">
        <f t="shared" si="1840"/>
        <v>0.88210900473933662</v>
      </c>
      <c r="V3341" s="65">
        <f t="shared" si="1823"/>
        <v>0.80573593073593075</v>
      </c>
      <c r="W3341" s="65">
        <f t="shared" si="1824"/>
        <v>0.72598732325694781</v>
      </c>
      <c r="X3341" s="61">
        <f t="shared" si="1835"/>
        <v>9.4043887147335428E-2</v>
      </c>
      <c r="Y3341" s="66">
        <f t="shared" si="1825"/>
        <v>8.9974293059125965E-2</v>
      </c>
      <c r="Z3341" s="61">
        <f t="shared" si="1826"/>
        <v>8.1295748325806036E-2</v>
      </c>
      <c r="AA3341" s="67">
        <f t="shared" si="1827"/>
        <v>16.897368421052629</v>
      </c>
      <c r="AB3341" s="68">
        <f t="shared" si="1828"/>
        <v>7.1188717259905887E-2</v>
      </c>
      <c r="AC3341" s="69">
        <f t="shared" si="1829"/>
        <v>0.13481319147432028</v>
      </c>
      <c r="AD3341" s="70">
        <f>_xlfn.PERCENTILE.EXC(AC3341:$AC$5675,0.5)</f>
        <v>7.2409845449341773E-2</v>
      </c>
      <c r="AE3341" s="70">
        <f>_xlfn.PERCENTILE.EXC($AC3341:AC$5675,0.35)</f>
        <v>3.9042563516792493E-2</v>
      </c>
      <c r="AF3341" s="71">
        <f t="shared" si="1818"/>
        <v>5.636215208610082E-2</v>
      </c>
      <c r="AG3341" s="70">
        <f t="shared" si="1819"/>
        <v>-0.18079093388790943</v>
      </c>
      <c r="AH3341" s="70">
        <f t="shared" si="1820"/>
        <v>-0.22707014647722412</v>
      </c>
      <c r="AI3341" s="61" t="str">
        <f t="shared" si="1838"/>
        <v>Short VOL</v>
      </c>
      <c r="AJ3341" s="68" t="str">
        <f t="shared" si="1839"/>
        <v>Short VOL</v>
      </c>
      <c r="AK3341" s="72"/>
      <c r="AL3341" s="73"/>
      <c r="AM3341" s="72"/>
      <c r="AN3341" s="73"/>
      <c r="AO3341" s="74"/>
      <c r="AP3341" s="20"/>
      <c r="AQ3341" s="74"/>
      <c r="AR3341" s="20"/>
      <c r="AS3341" s="74"/>
      <c r="AT3341" s="20"/>
      <c r="AU3341" s="74" t="str">
        <f t="shared" si="1830"/>
        <v>00631L</v>
      </c>
      <c r="AV3341" s="20">
        <f t="shared" si="1836"/>
        <v>1</v>
      </c>
      <c r="AW3341" s="74" t="str">
        <f t="shared" si="1831"/>
        <v>00631L</v>
      </c>
      <c r="AX3341" s="20">
        <f t="shared" si="1832"/>
        <v>1</v>
      </c>
      <c r="AY3341" s="20">
        <f t="shared" si="1837"/>
        <v>1</v>
      </c>
      <c r="AZ3341" s="116">
        <v>41463</v>
      </c>
      <c r="BA3341" s="116"/>
      <c r="BB3341" s="20"/>
      <c r="BC3341" s="20"/>
      <c r="BD3341" s="76"/>
      <c r="BE3341" s="77"/>
      <c r="BF3341" s="77"/>
    </row>
    <row r="3342" spans="1:58" s="23" customFormat="1" ht="15.75" customHeight="1" x14ac:dyDescent="0.4">
      <c r="A3342" s="116">
        <v>41458</v>
      </c>
      <c r="B3342" s="112">
        <v>17.25</v>
      </c>
      <c r="C3342" s="112">
        <v>18.350000000000001</v>
      </c>
      <c r="D3342" s="112">
        <v>19.350000000000001</v>
      </c>
      <c r="E3342" s="112">
        <v>19.95</v>
      </c>
      <c r="F3342" s="112">
        <v>20.45</v>
      </c>
      <c r="G3342" s="112">
        <v>20.75</v>
      </c>
      <c r="H3342" s="113">
        <v>21.6</v>
      </c>
      <c r="I3342" s="90">
        <f t="shared" si="1833"/>
        <v>17.88684210526316</v>
      </c>
      <c r="J3342" s="90">
        <f t="shared" si="1834"/>
        <v>18.928947368421053</v>
      </c>
      <c r="K3342" s="114">
        <v>8</v>
      </c>
      <c r="L3342" s="115">
        <v>5.2631578947368418E-2</v>
      </c>
      <c r="M3342" s="90">
        <v>15.94</v>
      </c>
      <c r="N3342" s="90">
        <v>16.2</v>
      </c>
      <c r="O3342" s="90">
        <v>17.809999999999999</v>
      </c>
      <c r="P3342" s="90">
        <v>19.18</v>
      </c>
      <c r="Q3342" s="90">
        <v>21.01</v>
      </c>
      <c r="R3342" s="63">
        <f t="shared" si="1822"/>
        <v>4.8499999999999943</v>
      </c>
      <c r="S3342" s="64">
        <f t="shared" si="1821"/>
        <v>-1.4598540145985521E-2</v>
      </c>
      <c r="T3342" s="65">
        <f t="shared" si="1840"/>
        <v>0.98395061728395061</v>
      </c>
      <c r="U3342" s="65">
        <f t="shared" si="1840"/>
        <v>0.90960134755755195</v>
      </c>
      <c r="V3342" s="65">
        <f t="shared" si="1823"/>
        <v>0.84462982273201248</v>
      </c>
      <c r="W3342" s="65">
        <f t="shared" si="1824"/>
        <v>0.77106139933365059</v>
      </c>
      <c r="X3342" s="61">
        <f t="shared" si="1835"/>
        <v>6.3768115942029066E-2</v>
      </c>
      <c r="Y3342" s="66">
        <f t="shared" si="1825"/>
        <v>8.270676691729334E-2</v>
      </c>
      <c r="Z3342" s="61">
        <f t="shared" si="1826"/>
        <v>5.8260997498896475E-2</v>
      </c>
      <c r="AA3342" s="67">
        <f t="shared" si="1827"/>
        <v>17.88684210526316</v>
      </c>
      <c r="AB3342" s="68">
        <f t="shared" si="1828"/>
        <v>6.4814814814814867E-2</v>
      </c>
      <c r="AC3342" s="69">
        <f t="shared" si="1829"/>
        <v>0.10412605588044201</v>
      </c>
      <c r="AD3342" s="70">
        <f>_xlfn.PERCENTILE.EXC(AC3342:$AC$5675,0.5)</f>
        <v>7.2391976357023116E-2</v>
      </c>
      <c r="AE3342" s="70">
        <f>_xlfn.PERCENTILE.EXC($AC3342:AC$5675,0.35)</f>
        <v>3.8972863003791762E-2</v>
      </c>
      <c r="AF3342" s="71">
        <f t="shared" ref="AF3342:AF3405" si="1841">_xlfn.PERCENTILE.EXC($AC3342:$AC4342,0.28)</f>
        <v>5.636215208610082E-2</v>
      </c>
      <c r="AG3342" s="70">
        <f t="shared" ref="AG3342:AG3405" si="1842">_xlfn.PERCENTILE.EXC($AC3342:$AC4342,0.01)</f>
        <v>-0.18079093388790943</v>
      </c>
      <c r="AH3342" s="70">
        <f t="shared" ref="AH3342:AH3405" si="1843">_xlfn.PERCENTILE.EXC($AC3342:$AC4342,0.005)</f>
        <v>-0.22707014647722412</v>
      </c>
      <c r="AI3342" s="61" t="str">
        <f t="shared" si="1838"/>
        <v>Short VOL</v>
      </c>
      <c r="AJ3342" s="68" t="str">
        <f t="shared" si="1839"/>
        <v>Short VOL</v>
      </c>
      <c r="AK3342" s="72"/>
      <c r="AL3342" s="73"/>
      <c r="AM3342" s="72"/>
      <c r="AN3342" s="73"/>
      <c r="AO3342" s="74"/>
      <c r="AP3342" s="20"/>
      <c r="AQ3342" s="74"/>
      <c r="AR3342" s="20"/>
      <c r="AS3342" s="74"/>
      <c r="AT3342" s="20"/>
      <c r="AU3342" s="74" t="str">
        <f t="shared" si="1830"/>
        <v>00631L</v>
      </c>
      <c r="AV3342" s="20">
        <f t="shared" si="1836"/>
        <v>1</v>
      </c>
      <c r="AW3342" s="74" t="str">
        <f t="shared" si="1831"/>
        <v>00631L</v>
      </c>
      <c r="AX3342" s="20">
        <f t="shared" si="1832"/>
        <v>1</v>
      </c>
      <c r="AY3342" s="20">
        <f t="shared" si="1837"/>
        <v>1</v>
      </c>
      <c r="AZ3342" s="116">
        <v>41460</v>
      </c>
      <c r="BA3342" s="116"/>
      <c r="BB3342" s="20"/>
      <c r="BC3342" s="20"/>
      <c r="BD3342" s="76"/>
      <c r="BE3342" s="77"/>
      <c r="BF3342" s="77"/>
    </row>
    <row r="3343" spans="1:58" s="23" customFormat="1" ht="15.75" customHeight="1" x14ac:dyDescent="0.4">
      <c r="A3343" s="116">
        <v>41457</v>
      </c>
      <c r="B3343" s="112">
        <v>17.600000000000001</v>
      </c>
      <c r="C3343" s="112">
        <v>18.45</v>
      </c>
      <c r="D3343" s="112">
        <v>19.5</v>
      </c>
      <c r="E3343" s="112">
        <v>20.100000000000001</v>
      </c>
      <c r="F3343" s="112">
        <v>20.5</v>
      </c>
      <c r="G3343" s="112">
        <v>20.85</v>
      </c>
      <c r="H3343" s="113">
        <v>21.6</v>
      </c>
      <c r="I3343" s="90">
        <f t="shared" si="1833"/>
        <v>18.047368421052632</v>
      </c>
      <c r="J3343" s="90">
        <f t="shared" si="1834"/>
        <v>19.002631578947369</v>
      </c>
      <c r="K3343" s="114">
        <v>9</v>
      </c>
      <c r="L3343" s="115">
        <v>5.2631578947368418E-2</v>
      </c>
      <c r="M3343" s="90">
        <v>15.56</v>
      </c>
      <c r="N3343" s="90">
        <v>16.440000000000001</v>
      </c>
      <c r="O3343" s="90">
        <v>18.02</v>
      </c>
      <c r="P3343" s="90">
        <v>19.39</v>
      </c>
      <c r="Q3343" s="90">
        <v>21.36</v>
      </c>
      <c r="R3343" s="63">
        <f t="shared" si="1822"/>
        <v>5.4099999999999966</v>
      </c>
      <c r="S3343" s="64">
        <f t="shared" si="1821"/>
        <v>4.276114844227262E-3</v>
      </c>
      <c r="T3343" s="65">
        <f t="shared" si="1840"/>
        <v>0.94647201946472015</v>
      </c>
      <c r="U3343" s="65">
        <f t="shared" si="1840"/>
        <v>0.9123196448390678</v>
      </c>
      <c r="V3343" s="65">
        <f t="shared" si="1823"/>
        <v>0.84785972150593092</v>
      </c>
      <c r="W3343" s="65">
        <f t="shared" si="1824"/>
        <v>0.76966292134831471</v>
      </c>
      <c r="X3343" s="61">
        <f t="shared" si="1835"/>
        <v>4.8295454545454419E-2</v>
      </c>
      <c r="Y3343" s="66">
        <f t="shared" si="1825"/>
        <v>7.4626865671641784E-2</v>
      </c>
      <c r="Z3343" s="61">
        <f t="shared" si="1826"/>
        <v>5.2930883639545102E-2</v>
      </c>
      <c r="AA3343" s="67">
        <f t="shared" si="1827"/>
        <v>18.047368421052632</v>
      </c>
      <c r="AB3343" s="68">
        <f t="shared" si="1828"/>
        <v>7.0559610705596104E-2</v>
      </c>
      <c r="AC3343" s="69">
        <f t="shared" si="1829"/>
        <v>9.7771801767191607E-2</v>
      </c>
      <c r="AD3343" s="70">
        <f>_xlfn.PERCENTILE.EXC(AC3343:$AC$5675,0.5)</f>
        <v>7.237410726470446E-2</v>
      </c>
      <c r="AE3343" s="70">
        <f>_xlfn.PERCENTILE.EXC($AC3343:AC$5675,0.35)</f>
        <v>3.8911035306157277E-2</v>
      </c>
      <c r="AF3343" s="71">
        <f t="shared" si="1841"/>
        <v>5.636215208610082E-2</v>
      </c>
      <c r="AG3343" s="70">
        <f t="shared" si="1842"/>
        <v>-0.18079093388790943</v>
      </c>
      <c r="AH3343" s="70">
        <f t="shared" si="1843"/>
        <v>-0.22707014647722412</v>
      </c>
      <c r="AI3343" s="61" t="str">
        <f t="shared" si="1838"/>
        <v>Short VOL</v>
      </c>
      <c r="AJ3343" s="68" t="str">
        <f t="shared" si="1839"/>
        <v>Short VOL</v>
      </c>
      <c r="AK3343" s="72"/>
      <c r="AL3343" s="73"/>
      <c r="AM3343" s="72"/>
      <c r="AN3343" s="73"/>
      <c r="AO3343" s="74"/>
      <c r="AP3343" s="20"/>
      <c r="AQ3343" s="74"/>
      <c r="AR3343" s="20"/>
      <c r="AS3343" s="74"/>
      <c r="AT3343" s="20"/>
      <c r="AU3343" s="74" t="str">
        <f t="shared" si="1830"/>
        <v>00631L</v>
      </c>
      <c r="AV3343" s="20">
        <f t="shared" si="1836"/>
        <v>1</v>
      </c>
      <c r="AW3343" s="74" t="str">
        <f t="shared" si="1831"/>
        <v>00631L</v>
      </c>
      <c r="AX3343" s="20">
        <f t="shared" si="1832"/>
        <v>1</v>
      </c>
      <c r="AY3343" s="20">
        <f t="shared" si="1837"/>
        <v>1</v>
      </c>
      <c r="AZ3343" s="116">
        <v>41458</v>
      </c>
      <c r="BA3343" s="116"/>
      <c r="BB3343" s="20"/>
      <c r="BC3343" s="20"/>
      <c r="BD3343" s="76"/>
      <c r="BE3343" s="77"/>
      <c r="BF3343" s="77"/>
    </row>
    <row r="3344" spans="1:58" s="23" customFormat="1" ht="15.75" customHeight="1" x14ac:dyDescent="0.4">
      <c r="A3344" s="116">
        <v>41456</v>
      </c>
      <c r="B3344" s="112">
        <v>17.649999999999999</v>
      </c>
      <c r="C3344" s="112">
        <v>18.45</v>
      </c>
      <c r="D3344" s="112">
        <v>19.399999999999999</v>
      </c>
      <c r="E3344" s="112">
        <v>20</v>
      </c>
      <c r="F3344" s="112">
        <v>20.399999999999999</v>
      </c>
      <c r="G3344" s="112">
        <v>20.6</v>
      </c>
      <c r="H3344" s="113">
        <v>21.45</v>
      </c>
      <c r="I3344" s="90">
        <f t="shared" si="1833"/>
        <v>18.028947368421051</v>
      </c>
      <c r="J3344" s="90">
        <f t="shared" si="1834"/>
        <v>18.899999999999999</v>
      </c>
      <c r="K3344" s="114">
        <v>10</v>
      </c>
      <c r="L3344" s="115">
        <v>5.2631578947368418E-2</v>
      </c>
      <c r="M3344" s="90">
        <v>16.07</v>
      </c>
      <c r="N3344" s="90">
        <v>16.37</v>
      </c>
      <c r="O3344" s="90">
        <v>17.920000000000002</v>
      </c>
      <c r="P3344" s="90">
        <v>19.39</v>
      </c>
      <c r="Q3344" s="90">
        <v>21.16</v>
      </c>
      <c r="R3344" s="63">
        <f t="shared" si="1822"/>
        <v>4.8700000000000045</v>
      </c>
      <c r="S3344" s="64">
        <f t="shared" si="1821"/>
        <v>-2.9062870699881286E-2</v>
      </c>
      <c r="T3344" s="65">
        <f t="shared" si="1840"/>
        <v>0.98167379352474038</v>
      </c>
      <c r="U3344" s="65">
        <f t="shared" si="1840"/>
        <v>0.9135044642857143</v>
      </c>
      <c r="V3344" s="65">
        <f t="shared" si="1823"/>
        <v>0.84424961320268177</v>
      </c>
      <c r="W3344" s="65">
        <f t="shared" si="1824"/>
        <v>0.77362948960302458</v>
      </c>
      <c r="X3344" s="61">
        <f t="shared" si="1835"/>
        <v>4.5325779036827239E-2</v>
      </c>
      <c r="Y3344" s="66">
        <f t="shared" si="1825"/>
        <v>7.2499999999999967E-2</v>
      </c>
      <c r="Z3344" s="61">
        <f t="shared" si="1826"/>
        <v>4.8314114727777004E-2</v>
      </c>
      <c r="AA3344" s="67">
        <f t="shared" si="1827"/>
        <v>18.028947368421051</v>
      </c>
      <c r="AB3344" s="68">
        <f t="shared" si="1828"/>
        <v>7.8191814294440901E-2</v>
      </c>
      <c r="AC3344" s="69">
        <f t="shared" si="1829"/>
        <v>0.10134070668424248</v>
      </c>
      <c r="AD3344" s="70">
        <f>_xlfn.PERCENTILE.EXC(AC3344:$AC$5675,0.5)</f>
        <v>7.2141354707621008E-2</v>
      </c>
      <c r="AE3344" s="70">
        <f>_xlfn.PERCENTILE.EXC($AC3344:AC$5675,0.35)</f>
        <v>3.8868889646938444E-2</v>
      </c>
      <c r="AF3344" s="71">
        <f t="shared" si="1841"/>
        <v>5.636215208610082E-2</v>
      </c>
      <c r="AG3344" s="70">
        <f t="shared" si="1842"/>
        <v>-0.18079093388790943</v>
      </c>
      <c r="AH3344" s="70">
        <f t="shared" si="1843"/>
        <v>-0.22707014647722412</v>
      </c>
      <c r="AI3344" s="61" t="str">
        <f t="shared" si="1838"/>
        <v>Short VOL</v>
      </c>
      <c r="AJ3344" s="68" t="str">
        <f t="shared" si="1839"/>
        <v>Short VOL</v>
      </c>
      <c r="AK3344" s="72"/>
      <c r="AL3344" s="73"/>
      <c r="AM3344" s="72"/>
      <c r="AN3344" s="73"/>
      <c r="AO3344" s="74"/>
      <c r="AP3344" s="20"/>
      <c r="AQ3344" s="74"/>
      <c r="AR3344" s="20"/>
      <c r="AS3344" s="74"/>
      <c r="AT3344" s="20"/>
      <c r="AU3344" s="74" t="str">
        <f t="shared" si="1830"/>
        <v>00631L</v>
      </c>
      <c r="AV3344" s="20">
        <f t="shared" si="1836"/>
        <v>1</v>
      </c>
      <c r="AW3344" s="74" t="str">
        <f t="shared" si="1831"/>
        <v>00631L</v>
      </c>
      <c r="AX3344" s="20">
        <f t="shared" si="1832"/>
        <v>1</v>
      </c>
      <c r="AY3344" s="20">
        <f t="shared" si="1837"/>
        <v>1</v>
      </c>
      <c r="AZ3344" s="116">
        <v>41457</v>
      </c>
      <c r="BA3344" s="116"/>
      <c r="BB3344" s="20"/>
      <c r="BC3344" s="20"/>
      <c r="BD3344" s="76"/>
      <c r="BE3344" s="77"/>
      <c r="BF3344" s="77"/>
    </row>
    <row r="3345" spans="1:58" s="23" customFormat="1" ht="15.75" customHeight="1" x14ac:dyDescent="0.4">
      <c r="A3345" s="116">
        <v>41453</v>
      </c>
      <c r="B3345" s="112">
        <v>18.05</v>
      </c>
      <c r="C3345" s="112">
        <v>18.899999999999999</v>
      </c>
      <c r="D3345" s="112">
        <v>19.850000000000001</v>
      </c>
      <c r="E3345" s="112">
        <v>20.350000000000001</v>
      </c>
      <c r="F3345" s="112">
        <v>20.7</v>
      </c>
      <c r="G3345" s="112">
        <v>21</v>
      </c>
      <c r="H3345" s="113">
        <v>21.7</v>
      </c>
      <c r="I3345" s="90">
        <f t="shared" si="1833"/>
        <v>18.407894736842106</v>
      </c>
      <c r="J3345" s="90">
        <f t="shared" si="1834"/>
        <v>19.3</v>
      </c>
      <c r="K3345" s="114">
        <v>11</v>
      </c>
      <c r="L3345" s="115">
        <v>5.2631578947368418E-2</v>
      </c>
      <c r="M3345" s="90">
        <v>15.98</v>
      </c>
      <c r="N3345" s="90">
        <v>16.86</v>
      </c>
      <c r="O3345" s="90">
        <v>18.39</v>
      </c>
      <c r="P3345" s="90">
        <v>19.79</v>
      </c>
      <c r="Q3345" s="90">
        <v>20.67</v>
      </c>
      <c r="R3345" s="63">
        <f t="shared" si="1822"/>
        <v>5.3399999999999963</v>
      </c>
      <c r="S3345" s="64">
        <f t="shared" si="1821"/>
        <v>0</v>
      </c>
      <c r="T3345" s="65">
        <f t="shared" si="1840"/>
        <v>0.94780545670225391</v>
      </c>
      <c r="U3345" s="65">
        <f t="shared" si="1840"/>
        <v>0.9168026101141924</v>
      </c>
      <c r="V3345" s="65">
        <f t="shared" si="1823"/>
        <v>0.85194542698332487</v>
      </c>
      <c r="W3345" s="65">
        <f t="shared" si="1824"/>
        <v>0.8156748911465892</v>
      </c>
      <c r="X3345" s="61">
        <f t="shared" si="1835"/>
        <v>4.7091412742382155E-2</v>
      </c>
      <c r="Y3345" s="66">
        <f t="shared" si="1825"/>
        <v>6.6339066339066236E-2</v>
      </c>
      <c r="Z3345" s="61">
        <f t="shared" si="1826"/>
        <v>4.8463187991422428E-2</v>
      </c>
      <c r="AA3345" s="67">
        <f t="shared" si="1827"/>
        <v>18.407894736842106</v>
      </c>
      <c r="AB3345" s="68">
        <f t="shared" si="1828"/>
        <v>7.0581257413997706E-2</v>
      </c>
      <c r="AC3345" s="69">
        <f t="shared" si="1829"/>
        <v>9.1808703252793999E-2</v>
      </c>
      <c r="AD3345" s="70">
        <f>_xlfn.PERCENTILE.EXC(AC3345:$AC$5675,0.5)</f>
        <v>7.1908602150537557E-2</v>
      </c>
      <c r="AE3345" s="70">
        <f>_xlfn.PERCENTILE.EXC($AC3345:AC$5675,0.35)</f>
        <v>3.8826743987719618E-2</v>
      </c>
      <c r="AF3345" s="71">
        <f t="shared" si="1841"/>
        <v>5.6075486876200037E-2</v>
      </c>
      <c r="AG3345" s="70">
        <f t="shared" si="1842"/>
        <v>-0.18079093388790943</v>
      </c>
      <c r="AH3345" s="70">
        <f t="shared" si="1843"/>
        <v>-0.22707014647722412</v>
      </c>
      <c r="AI3345" s="61" t="str">
        <f t="shared" si="1838"/>
        <v>Short VOL</v>
      </c>
      <c r="AJ3345" s="68" t="str">
        <f t="shared" si="1839"/>
        <v>Short VOL</v>
      </c>
      <c r="AK3345" s="72"/>
      <c r="AL3345" s="73"/>
      <c r="AM3345" s="72"/>
      <c r="AN3345" s="73"/>
      <c r="AO3345" s="74"/>
      <c r="AP3345" s="20"/>
      <c r="AQ3345" s="74"/>
      <c r="AR3345" s="20"/>
      <c r="AS3345" s="74"/>
      <c r="AT3345" s="20"/>
      <c r="AU3345" s="74" t="str">
        <f t="shared" si="1830"/>
        <v>00631L</v>
      </c>
      <c r="AV3345" s="20">
        <f t="shared" si="1836"/>
        <v>1</v>
      </c>
      <c r="AW3345" s="74" t="str">
        <f t="shared" si="1831"/>
        <v>00631L</v>
      </c>
      <c r="AX3345" s="20">
        <f t="shared" si="1832"/>
        <v>1</v>
      </c>
      <c r="AY3345" s="20">
        <f t="shared" si="1837"/>
        <v>1</v>
      </c>
      <c r="AZ3345" s="116">
        <v>41456</v>
      </c>
      <c r="BA3345" s="116"/>
      <c r="BB3345" s="20"/>
      <c r="BC3345" s="20"/>
      <c r="BD3345" s="76"/>
      <c r="BE3345" s="77"/>
      <c r="BF3345" s="77"/>
    </row>
    <row r="3346" spans="1:58" s="23" customFormat="1" ht="15.75" customHeight="1" x14ac:dyDescent="0.4">
      <c r="A3346" s="116">
        <v>41452</v>
      </c>
      <c r="B3346" s="112">
        <v>18.2</v>
      </c>
      <c r="C3346" s="112">
        <v>19.05</v>
      </c>
      <c r="D3346" s="112">
        <v>19.899999999999999</v>
      </c>
      <c r="E3346" s="112">
        <v>20.399999999999999</v>
      </c>
      <c r="F3346" s="112">
        <v>20.8</v>
      </c>
      <c r="G3346" s="112">
        <v>21.05</v>
      </c>
      <c r="H3346" s="113">
        <v>21.7</v>
      </c>
      <c r="I3346" s="90">
        <f t="shared" si="1833"/>
        <v>18.513157894736842</v>
      </c>
      <c r="J3346" s="90">
        <f t="shared" si="1834"/>
        <v>19.36315789473684</v>
      </c>
      <c r="K3346" s="114">
        <v>12</v>
      </c>
      <c r="L3346" s="115">
        <v>5.2631578947368418E-2</v>
      </c>
      <c r="M3346" s="90">
        <v>16.100000000000001</v>
      </c>
      <c r="N3346" s="90">
        <v>16.86</v>
      </c>
      <c r="O3346" s="90">
        <v>18.559999999999999</v>
      </c>
      <c r="P3346" s="90">
        <v>19.98</v>
      </c>
      <c r="Q3346" s="90">
        <v>21.5</v>
      </c>
      <c r="R3346" s="63">
        <f t="shared" si="1822"/>
        <v>5.5799999999999983</v>
      </c>
      <c r="S3346" s="64">
        <f t="shared" ref="S3346:S3409" si="1844">(N3346-N3347)/N3347</f>
        <v>-2.0337013364323149E-2</v>
      </c>
      <c r="T3346" s="65">
        <f t="shared" si="1840"/>
        <v>0.95492289442467393</v>
      </c>
      <c r="U3346" s="65">
        <f t="shared" si="1840"/>
        <v>0.90840517241379315</v>
      </c>
      <c r="V3346" s="65">
        <f t="shared" si="1823"/>
        <v>0.84384384384384381</v>
      </c>
      <c r="W3346" s="65">
        <f t="shared" si="1824"/>
        <v>0.78418604651162793</v>
      </c>
      <c r="X3346" s="61">
        <f t="shared" si="1835"/>
        <v>4.670329670329678E-2</v>
      </c>
      <c r="Y3346" s="66">
        <f t="shared" si="1825"/>
        <v>6.3725490196078469E-2</v>
      </c>
      <c r="Z3346" s="61">
        <f t="shared" si="1826"/>
        <v>4.5913290689409976E-2</v>
      </c>
      <c r="AA3346" s="67">
        <f t="shared" si="1827"/>
        <v>18.513157894736842</v>
      </c>
      <c r="AB3346" s="68">
        <f t="shared" si="1828"/>
        <v>7.9478054567022532E-2</v>
      </c>
      <c r="AC3346" s="69">
        <f t="shared" si="1829"/>
        <v>9.8052069675969342E-2</v>
      </c>
      <c r="AD3346" s="70">
        <f>_xlfn.PERCENTILE.EXC(AC3346:$AC$5675,0.5)</f>
        <v>7.1888554562950652E-2</v>
      </c>
      <c r="AE3346" s="70">
        <f>_xlfn.PERCENTILE.EXC($AC3346:AC$5675,0.35)</f>
        <v>3.8778077318764377E-2</v>
      </c>
      <c r="AF3346" s="71">
        <f t="shared" si="1841"/>
        <v>5.5876461799367776E-2</v>
      </c>
      <c r="AG3346" s="70">
        <f t="shared" si="1842"/>
        <v>-0.18079093388790943</v>
      </c>
      <c r="AH3346" s="70">
        <f t="shared" si="1843"/>
        <v>-0.22707014647722412</v>
      </c>
      <c r="AI3346" s="61" t="str">
        <f t="shared" si="1838"/>
        <v>Short VOL</v>
      </c>
      <c r="AJ3346" s="68" t="str">
        <f t="shared" si="1839"/>
        <v>Short VOL</v>
      </c>
      <c r="AK3346" s="72"/>
      <c r="AL3346" s="73"/>
      <c r="AM3346" s="72"/>
      <c r="AN3346" s="73"/>
      <c r="AO3346" s="74"/>
      <c r="AP3346" s="20"/>
      <c r="AQ3346" s="74"/>
      <c r="AR3346" s="20"/>
      <c r="AS3346" s="74"/>
      <c r="AT3346" s="20"/>
      <c r="AU3346" s="74" t="str">
        <f t="shared" si="1830"/>
        <v>00631L</v>
      </c>
      <c r="AV3346" s="20">
        <f t="shared" si="1836"/>
        <v>1</v>
      </c>
      <c r="AW3346" s="74" t="str">
        <f t="shared" si="1831"/>
        <v>00631L</v>
      </c>
      <c r="AX3346" s="20">
        <f t="shared" si="1832"/>
        <v>1</v>
      </c>
      <c r="AY3346" s="20">
        <f t="shared" si="1837"/>
        <v>1</v>
      </c>
      <c r="AZ3346" s="116">
        <v>41453</v>
      </c>
      <c r="BA3346" s="116"/>
      <c r="BB3346" s="20"/>
      <c r="BC3346" s="20"/>
      <c r="BD3346" s="76"/>
      <c r="BE3346" s="77"/>
      <c r="BF3346" s="77"/>
    </row>
    <row r="3347" spans="1:58" s="23" customFormat="1" ht="15.75" customHeight="1" x14ac:dyDescent="0.4">
      <c r="A3347" s="116">
        <v>41451</v>
      </c>
      <c r="B3347" s="112">
        <v>18.850000000000001</v>
      </c>
      <c r="C3347" s="112">
        <v>19.600000000000001</v>
      </c>
      <c r="D3347" s="112">
        <v>20.399999999999999</v>
      </c>
      <c r="E3347" s="112">
        <v>20.8</v>
      </c>
      <c r="F3347" s="112">
        <v>21.1</v>
      </c>
      <c r="G3347" s="112">
        <v>21.4</v>
      </c>
      <c r="H3347" s="113">
        <v>22.05</v>
      </c>
      <c r="I3347" s="90">
        <f t="shared" si="1833"/>
        <v>19.086842105263159</v>
      </c>
      <c r="J3347" s="90">
        <f t="shared" si="1834"/>
        <v>19.852631578947371</v>
      </c>
      <c r="K3347" s="114">
        <v>13</v>
      </c>
      <c r="L3347" s="115">
        <v>5.2631578947368418E-2</v>
      </c>
      <c r="M3347" s="90">
        <v>17.02</v>
      </c>
      <c r="N3347" s="90">
        <v>17.21</v>
      </c>
      <c r="O3347" s="90">
        <v>18.82</v>
      </c>
      <c r="P3347" s="90">
        <v>20.11</v>
      </c>
      <c r="Q3347" s="90">
        <v>21.68</v>
      </c>
      <c r="R3347" s="63">
        <f t="shared" si="1822"/>
        <v>4.6999999999999957</v>
      </c>
      <c r="S3347" s="64">
        <f t="shared" si="1844"/>
        <v>-6.8218733080671251E-2</v>
      </c>
      <c r="T3347" s="65">
        <f t="shared" si="1840"/>
        <v>0.98895990703079595</v>
      </c>
      <c r="U3347" s="65">
        <f t="shared" si="1840"/>
        <v>0.91445270988310312</v>
      </c>
      <c r="V3347" s="65">
        <f t="shared" si="1823"/>
        <v>0.85579313774241672</v>
      </c>
      <c r="W3347" s="65">
        <f t="shared" si="1824"/>
        <v>0.79381918819188202</v>
      </c>
      <c r="X3347" s="61">
        <f t="shared" si="1835"/>
        <v>3.9787798408488062E-2</v>
      </c>
      <c r="Y3347" s="66">
        <f t="shared" si="1825"/>
        <v>6.0096153846153841E-2</v>
      </c>
      <c r="Z3347" s="61">
        <f t="shared" si="1826"/>
        <v>4.012132910519791E-2</v>
      </c>
      <c r="AA3347" s="67">
        <f t="shared" si="1827"/>
        <v>19.086842105263159</v>
      </c>
      <c r="AB3347" s="68">
        <f t="shared" si="1828"/>
        <v>9.5293434049970982E-2</v>
      </c>
      <c r="AC3347" s="69">
        <f t="shared" si="1829"/>
        <v>0.10905532279274596</v>
      </c>
      <c r="AD3347" s="70">
        <f>_xlfn.PERCENTILE.EXC(AC3347:$AC$5675,0.5)</f>
        <v>7.1868506975363733E-2</v>
      </c>
      <c r="AE3347" s="70">
        <f>_xlfn.PERCENTILE.EXC($AC3347:AC$5675,0.35)</f>
        <v>3.8720715970160621E-2</v>
      </c>
      <c r="AF3347" s="71">
        <f t="shared" si="1841"/>
        <v>5.5708675054191144E-2</v>
      </c>
      <c r="AG3347" s="70">
        <f t="shared" si="1842"/>
        <v>-0.18079093388790943</v>
      </c>
      <c r="AH3347" s="70">
        <f t="shared" si="1843"/>
        <v>-0.22707014647722412</v>
      </c>
      <c r="AI3347" s="61" t="str">
        <f t="shared" si="1838"/>
        <v>Short VOL</v>
      </c>
      <c r="AJ3347" s="68" t="str">
        <f t="shared" si="1839"/>
        <v>Short VOL</v>
      </c>
      <c r="AK3347" s="72"/>
      <c r="AL3347" s="73"/>
      <c r="AM3347" s="72"/>
      <c r="AN3347" s="73"/>
      <c r="AO3347" s="74"/>
      <c r="AP3347" s="20"/>
      <c r="AQ3347" s="74"/>
      <c r="AR3347" s="20"/>
      <c r="AS3347" s="74"/>
      <c r="AT3347" s="20"/>
      <c r="AU3347" s="74" t="str">
        <f t="shared" si="1830"/>
        <v>00631L</v>
      </c>
      <c r="AV3347" s="20">
        <f t="shared" si="1836"/>
        <v>1</v>
      </c>
      <c r="AW3347" s="74" t="str">
        <f t="shared" si="1831"/>
        <v>00631L</v>
      </c>
      <c r="AX3347" s="20">
        <f t="shared" si="1832"/>
        <v>1</v>
      </c>
      <c r="AY3347" s="20">
        <f t="shared" si="1837"/>
        <v>1</v>
      </c>
      <c r="AZ3347" s="116">
        <v>41452</v>
      </c>
      <c r="BA3347" s="116"/>
      <c r="BB3347" s="20"/>
      <c r="BC3347" s="20"/>
      <c r="BD3347" s="76"/>
      <c r="BE3347" s="77"/>
      <c r="BF3347" s="77"/>
    </row>
    <row r="3348" spans="1:58" s="23" customFormat="1" ht="15.75" customHeight="1" x14ac:dyDescent="0.4">
      <c r="A3348" s="116">
        <v>41450</v>
      </c>
      <c r="B3348" s="112">
        <v>19.45</v>
      </c>
      <c r="C3348" s="112">
        <v>19.95</v>
      </c>
      <c r="D3348" s="112">
        <v>20.55</v>
      </c>
      <c r="E3348" s="112">
        <v>20.85</v>
      </c>
      <c r="F3348" s="112">
        <v>21.15</v>
      </c>
      <c r="G3348" s="112">
        <v>21.3</v>
      </c>
      <c r="H3348" s="113">
        <v>22</v>
      </c>
      <c r="I3348" s="90">
        <f t="shared" si="1833"/>
        <v>19.581578947368421</v>
      </c>
      <c r="J3348" s="90">
        <f t="shared" si="1834"/>
        <v>20.107894736842105</v>
      </c>
      <c r="K3348" s="114">
        <v>14</v>
      </c>
      <c r="L3348" s="115">
        <v>5.2631578947368418E-2</v>
      </c>
      <c r="M3348" s="90">
        <v>18.98</v>
      </c>
      <c r="N3348" s="90">
        <v>18.47</v>
      </c>
      <c r="O3348" s="90">
        <v>19.670000000000002</v>
      </c>
      <c r="P3348" s="90">
        <v>20.71</v>
      </c>
      <c r="Q3348" s="90">
        <v>22.09</v>
      </c>
      <c r="R3348" s="63">
        <f t="shared" si="1822"/>
        <v>2.9299999999999997</v>
      </c>
      <c r="S3348" s="64">
        <f t="shared" si="1844"/>
        <v>-8.1551466931874719E-2</v>
      </c>
      <c r="T3348" s="65">
        <f t="shared" si="1840"/>
        <v>1.0276123443421765</v>
      </c>
      <c r="U3348" s="65">
        <f t="shared" si="1840"/>
        <v>0.93899339095068624</v>
      </c>
      <c r="V3348" s="65">
        <f t="shared" si="1823"/>
        <v>0.8918396909705455</v>
      </c>
      <c r="W3348" s="65">
        <f t="shared" si="1824"/>
        <v>0.83612494341330912</v>
      </c>
      <c r="X3348" s="61">
        <f t="shared" si="1835"/>
        <v>2.570694087403599E-2</v>
      </c>
      <c r="Y3348" s="66">
        <f t="shared" si="1825"/>
        <v>5.515587529976012E-2</v>
      </c>
      <c r="Z3348" s="61">
        <f t="shared" si="1826"/>
        <v>2.6878107781212243E-2</v>
      </c>
      <c r="AA3348" s="67">
        <f t="shared" si="1827"/>
        <v>19.581578947368421</v>
      </c>
      <c r="AB3348" s="68">
        <f t="shared" si="1828"/>
        <v>5.3059014618299975E-2</v>
      </c>
      <c r="AC3348" s="69">
        <f t="shared" si="1829"/>
        <v>6.0182942467158732E-2</v>
      </c>
      <c r="AD3348" s="70">
        <f>_xlfn.PERCENTILE.EXC(AC3348:$AC$5675,0.5)</f>
        <v>7.1787433235079912E-2</v>
      </c>
      <c r="AE3348" s="70">
        <f>_xlfn.PERCENTILE.EXC($AC3348:AC$5675,0.35)</f>
        <v>3.8663354621556852E-2</v>
      </c>
      <c r="AF3348" s="71">
        <f t="shared" si="1841"/>
        <v>5.5556406958638081E-2</v>
      </c>
      <c r="AG3348" s="70">
        <f t="shared" si="1842"/>
        <v>-0.18079093388790943</v>
      </c>
      <c r="AH3348" s="70">
        <f t="shared" si="1843"/>
        <v>-0.22707014647722412</v>
      </c>
      <c r="AI3348" s="61" t="str">
        <f t="shared" si="1838"/>
        <v>Safety</v>
      </c>
      <c r="AJ3348" s="68" t="str">
        <f t="shared" si="1839"/>
        <v>Short VOL</v>
      </c>
      <c r="AK3348" s="72"/>
      <c r="AL3348" s="73"/>
      <c r="AM3348" s="72"/>
      <c r="AN3348" s="73"/>
      <c r="AO3348" s="74"/>
      <c r="AP3348" s="20"/>
      <c r="AQ3348" s="74"/>
      <c r="AR3348" s="20"/>
      <c r="AS3348" s="74"/>
      <c r="AT3348" s="20"/>
      <c r="AU3348" s="74" t="str">
        <f t="shared" si="1830"/>
        <v>00631L</v>
      </c>
      <c r="AV3348" s="20">
        <f t="shared" si="1836"/>
        <v>1</v>
      </c>
      <c r="AW3348" s="74" t="str">
        <f t="shared" si="1831"/>
        <v>00631L</v>
      </c>
      <c r="AX3348" s="20">
        <f t="shared" si="1832"/>
        <v>1</v>
      </c>
      <c r="AY3348" s="20">
        <f t="shared" si="1837"/>
        <v>1</v>
      </c>
      <c r="AZ3348" s="116">
        <v>41451</v>
      </c>
      <c r="BA3348" s="116"/>
      <c r="BB3348" s="20"/>
      <c r="BC3348" s="20"/>
      <c r="BD3348" s="76"/>
      <c r="BE3348" s="77"/>
      <c r="BF3348" s="77"/>
    </row>
    <row r="3349" spans="1:58" s="23" customFormat="1" ht="15.75" customHeight="1" x14ac:dyDescent="0.4">
      <c r="A3349" s="116">
        <v>41449</v>
      </c>
      <c r="B3349" s="112">
        <v>20.149999999999999</v>
      </c>
      <c r="C3349" s="112">
        <v>20.3</v>
      </c>
      <c r="D3349" s="112">
        <v>20.85</v>
      </c>
      <c r="E3349" s="112">
        <v>21</v>
      </c>
      <c r="F3349" s="112">
        <v>21.2</v>
      </c>
      <c r="G3349" s="112">
        <v>21.35</v>
      </c>
      <c r="H3349" s="113">
        <v>22</v>
      </c>
      <c r="I3349" s="90">
        <f t="shared" si="1833"/>
        <v>20.181578947368418</v>
      </c>
      <c r="J3349" s="90">
        <f t="shared" si="1834"/>
        <v>20.41578947368421</v>
      </c>
      <c r="K3349" s="114">
        <v>15</v>
      </c>
      <c r="L3349" s="115">
        <v>5.2631578947368418E-2</v>
      </c>
      <c r="M3349" s="90">
        <v>22.32</v>
      </c>
      <c r="N3349" s="90">
        <v>20.11</v>
      </c>
      <c r="O3349" s="90">
        <v>20.73</v>
      </c>
      <c r="P3349" s="90">
        <v>21.32</v>
      </c>
      <c r="Q3349" s="90">
        <v>22.45</v>
      </c>
      <c r="R3349" s="63">
        <f t="shared" si="1822"/>
        <v>-0.38000000000000256</v>
      </c>
      <c r="S3349" s="64">
        <f t="shared" si="1844"/>
        <v>6.4021164021164076E-2</v>
      </c>
      <c r="T3349" s="65">
        <f t="shared" si="1840"/>
        <v>1.1098955743411238</v>
      </c>
      <c r="U3349" s="65">
        <f t="shared" si="1840"/>
        <v>0.97009165460684987</v>
      </c>
      <c r="V3349" s="65">
        <f t="shared" si="1823"/>
        <v>0.94324577861163228</v>
      </c>
      <c r="W3349" s="65">
        <f t="shared" si="1824"/>
        <v>0.8957683741648107</v>
      </c>
      <c r="X3349" s="61">
        <f t="shared" si="1835"/>
        <v>7.4441687344914218E-3</v>
      </c>
      <c r="Y3349" s="66">
        <f t="shared" si="1825"/>
        <v>4.7619047619047616E-2</v>
      </c>
      <c r="Z3349" s="61">
        <f t="shared" si="1826"/>
        <v>1.1605163645847036E-2</v>
      </c>
      <c r="AA3349" s="67">
        <f t="shared" si="1827"/>
        <v>20.181578947368422</v>
      </c>
      <c r="AB3349" s="68">
        <f t="shared" si="1828"/>
        <v>1.9890601690700721E-3</v>
      </c>
      <c r="AC3349" s="69">
        <f t="shared" si="1829"/>
        <v>3.5593708288623829E-3</v>
      </c>
      <c r="AD3349" s="70">
        <f>_xlfn.PERCENTILE.EXC(AC3349:$AC$5675,0.5)</f>
        <v>7.1868506975363733E-2</v>
      </c>
      <c r="AE3349" s="70">
        <f>_xlfn.PERCENTILE.EXC($AC3349:AC$5675,0.35)</f>
        <v>3.8637591049759709E-2</v>
      </c>
      <c r="AF3349" s="71">
        <f t="shared" si="1841"/>
        <v>5.5556406958638081E-2</v>
      </c>
      <c r="AG3349" s="70">
        <f t="shared" si="1842"/>
        <v>-0.18079093388790943</v>
      </c>
      <c r="AH3349" s="70">
        <f t="shared" si="1843"/>
        <v>-0.22707014647722412</v>
      </c>
      <c r="AI3349" s="61" t="str">
        <f t="shared" si="1838"/>
        <v>Safety</v>
      </c>
      <c r="AJ3349" s="68" t="str">
        <f t="shared" si="1839"/>
        <v>Safety</v>
      </c>
      <c r="AK3349" s="72"/>
      <c r="AL3349" s="73"/>
      <c r="AM3349" s="72"/>
      <c r="AN3349" s="73"/>
      <c r="AO3349" s="74"/>
      <c r="AP3349" s="20"/>
      <c r="AQ3349" s="74"/>
      <c r="AR3349" s="20"/>
      <c r="AS3349" s="74"/>
      <c r="AT3349" s="20"/>
      <c r="AU3349" s="74" t="str">
        <f t="shared" si="1830"/>
        <v>00635U</v>
      </c>
      <c r="AV3349" s="20">
        <f t="shared" si="1836"/>
        <v>0</v>
      </c>
      <c r="AW3349" s="74" t="str">
        <f t="shared" si="1831"/>
        <v>00635U</v>
      </c>
      <c r="AX3349" s="20">
        <f t="shared" si="1832"/>
        <v>0</v>
      </c>
      <c r="AY3349" s="20">
        <f t="shared" si="1837"/>
        <v>1</v>
      </c>
      <c r="AZ3349" s="116">
        <v>41450</v>
      </c>
      <c r="BA3349" s="116"/>
      <c r="BB3349" s="20"/>
      <c r="BC3349" s="20"/>
      <c r="BD3349" s="76"/>
      <c r="BE3349" s="77"/>
      <c r="BF3349" s="77"/>
    </row>
    <row r="3350" spans="1:58" s="23" customFormat="1" ht="15.75" customHeight="1" x14ac:dyDescent="0.4">
      <c r="A3350" s="116">
        <v>41446</v>
      </c>
      <c r="B3350" s="112">
        <v>19</v>
      </c>
      <c r="C3350" s="112">
        <v>19.399999999999999</v>
      </c>
      <c r="D3350" s="112">
        <v>19.899999999999999</v>
      </c>
      <c r="E3350" s="112">
        <v>20.25</v>
      </c>
      <c r="F3350" s="112">
        <v>20.6</v>
      </c>
      <c r="G3350" s="112">
        <v>20.85</v>
      </c>
      <c r="H3350" s="113">
        <v>21.5</v>
      </c>
      <c r="I3350" s="90">
        <f t="shared" si="1833"/>
        <v>19.063157894736843</v>
      </c>
      <c r="J3350" s="90">
        <f t="shared" si="1834"/>
        <v>19.47894736842105</v>
      </c>
      <c r="K3350" s="114">
        <v>16</v>
      </c>
      <c r="L3350" s="115">
        <v>5.2631578947368418E-2</v>
      </c>
      <c r="M3350" s="90">
        <v>20.56</v>
      </c>
      <c r="N3350" s="90">
        <v>18.899999999999999</v>
      </c>
      <c r="O3350" s="90">
        <v>19.489999999999998</v>
      </c>
      <c r="P3350" s="90">
        <v>20.21</v>
      </c>
      <c r="Q3350" s="90">
        <v>21.7</v>
      </c>
      <c r="R3350" s="63">
        <f t="shared" si="1822"/>
        <v>0.24000000000000909</v>
      </c>
      <c r="S3350" s="64">
        <f t="shared" si="1844"/>
        <v>-7.7598828696925332E-2</v>
      </c>
      <c r="T3350" s="65">
        <f t="shared" si="1840"/>
        <v>1.0878306878306878</v>
      </c>
      <c r="U3350" s="65">
        <f t="shared" si="1840"/>
        <v>0.96972806567470493</v>
      </c>
      <c r="V3350" s="65">
        <f t="shared" si="1823"/>
        <v>0.93518060366155353</v>
      </c>
      <c r="W3350" s="65">
        <f t="shared" si="1824"/>
        <v>0.87096774193548387</v>
      </c>
      <c r="X3350" s="61">
        <f t="shared" si="1835"/>
        <v>2.1052631578947295E-2</v>
      </c>
      <c r="Y3350" s="66">
        <f t="shared" si="1825"/>
        <v>6.1728395061728392E-2</v>
      </c>
      <c r="Z3350" s="61">
        <f t="shared" si="1826"/>
        <v>2.1811154058530995E-2</v>
      </c>
      <c r="AA3350" s="67">
        <f t="shared" si="1827"/>
        <v>19.063157894736843</v>
      </c>
      <c r="AB3350" s="68">
        <f t="shared" si="1828"/>
        <v>5.2910052910053662E-3</v>
      </c>
      <c r="AC3350" s="69">
        <f t="shared" si="1829"/>
        <v>8.6326928432192921E-3</v>
      </c>
      <c r="AD3350" s="70">
        <f>_xlfn.PERCENTILE.EXC(AC3350:$AC$5675,0.5)</f>
        <v>7.1888554562950652E-2</v>
      </c>
      <c r="AE3350" s="70">
        <f>_xlfn.PERCENTILE.EXC($AC3350:AC$5675,0.35)</f>
        <v>3.8712521491788644E-2</v>
      </c>
      <c r="AF3350" s="71">
        <f t="shared" si="1841"/>
        <v>5.5708675054191144E-2</v>
      </c>
      <c r="AG3350" s="70">
        <f t="shared" si="1842"/>
        <v>-0.18079093388790943</v>
      </c>
      <c r="AH3350" s="70">
        <f t="shared" si="1843"/>
        <v>-0.22707014647722412</v>
      </c>
      <c r="AI3350" s="61" t="str">
        <f t="shared" si="1838"/>
        <v>Safety</v>
      </c>
      <c r="AJ3350" s="68" t="str">
        <f t="shared" si="1839"/>
        <v>Safety</v>
      </c>
      <c r="AK3350" s="72"/>
      <c r="AL3350" s="73"/>
      <c r="AM3350" s="72"/>
      <c r="AN3350" s="73"/>
      <c r="AO3350" s="74"/>
      <c r="AP3350" s="20"/>
      <c r="AQ3350" s="74"/>
      <c r="AR3350" s="20"/>
      <c r="AS3350" s="74"/>
      <c r="AT3350" s="20"/>
      <c r="AU3350" s="74" t="str">
        <f t="shared" si="1830"/>
        <v>00635U</v>
      </c>
      <c r="AV3350" s="20">
        <f t="shared" si="1836"/>
        <v>0</v>
      </c>
      <c r="AW3350" s="74" t="str">
        <f t="shared" si="1831"/>
        <v>00635U</v>
      </c>
      <c r="AX3350" s="20">
        <f t="shared" si="1832"/>
        <v>0</v>
      </c>
      <c r="AY3350" s="20">
        <f t="shared" si="1837"/>
        <v>1</v>
      </c>
      <c r="AZ3350" s="116">
        <v>41449</v>
      </c>
      <c r="BA3350" s="116"/>
      <c r="BB3350" s="20"/>
      <c r="BC3350" s="20"/>
      <c r="BD3350" s="76"/>
      <c r="BE3350" s="77"/>
      <c r="BF3350" s="77"/>
    </row>
    <row r="3351" spans="1:58" s="23" customFormat="1" ht="15.75" customHeight="1" x14ac:dyDescent="0.4">
      <c r="A3351" s="116">
        <v>41445</v>
      </c>
      <c r="B3351" s="112">
        <v>19.649999999999999</v>
      </c>
      <c r="C3351" s="112">
        <v>19.45</v>
      </c>
      <c r="D3351" s="112">
        <v>20.05</v>
      </c>
      <c r="E3351" s="112">
        <v>20.399999999999999</v>
      </c>
      <c r="F3351" s="112">
        <v>20.65</v>
      </c>
      <c r="G3351" s="112">
        <v>20.85</v>
      </c>
      <c r="H3351" s="113">
        <v>21.55</v>
      </c>
      <c r="I3351" s="90">
        <f t="shared" si="1833"/>
        <v>19.628947368421052</v>
      </c>
      <c r="J3351" s="90">
        <f t="shared" si="1834"/>
        <v>19.513157894736842</v>
      </c>
      <c r="K3351" s="114">
        <v>17</v>
      </c>
      <c r="L3351" s="115">
        <v>5.2631578947368418E-2</v>
      </c>
      <c r="M3351" s="90">
        <v>23.4</v>
      </c>
      <c r="N3351" s="90">
        <v>20.49</v>
      </c>
      <c r="O3351" s="90">
        <v>20.34</v>
      </c>
      <c r="P3351" s="90">
        <v>20.68</v>
      </c>
      <c r="Q3351" s="90">
        <v>22.02</v>
      </c>
      <c r="R3351" s="63">
        <f t="shared" si="1822"/>
        <v>-2.8700000000000045</v>
      </c>
      <c r="S3351" s="64">
        <f t="shared" si="1844"/>
        <v>0.23137019230769218</v>
      </c>
      <c r="T3351" s="65">
        <f t="shared" si="1840"/>
        <v>1.1420204978038067</v>
      </c>
      <c r="U3351" s="65">
        <f t="shared" si="1840"/>
        <v>1.0073746312684364</v>
      </c>
      <c r="V3351" s="65">
        <f t="shared" si="1823"/>
        <v>0.99081237911025144</v>
      </c>
      <c r="W3351" s="65">
        <f t="shared" si="1824"/>
        <v>0.93051771117166204</v>
      </c>
      <c r="X3351" s="61">
        <f t="shared" si="1835"/>
        <v>-1.017811704834602E-2</v>
      </c>
      <c r="Y3351" s="66">
        <f t="shared" si="1825"/>
        <v>5.6372549019607948E-2</v>
      </c>
      <c r="Z3351" s="61">
        <f t="shared" si="1826"/>
        <v>-5.8989140635473426E-3</v>
      </c>
      <c r="AA3351" s="67">
        <f t="shared" si="1827"/>
        <v>19.628947368421052</v>
      </c>
      <c r="AB3351" s="68">
        <f t="shared" si="1828"/>
        <v>-4.099560761346998E-2</v>
      </c>
      <c r="AC3351" s="69">
        <f t="shared" si="1829"/>
        <v>-4.2023066450900266E-2</v>
      </c>
      <c r="AD3351" s="70">
        <f>_xlfn.PERCENTILE.EXC(AC3351:$AC$5675,0.5)</f>
        <v>7.1908602150537557E-2</v>
      </c>
      <c r="AE3351" s="70">
        <f>_xlfn.PERCENTILE.EXC($AC3351:AC$5675,0.35)</f>
        <v>3.8814702370799946E-2</v>
      </c>
      <c r="AF3351" s="71">
        <f t="shared" si="1841"/>
        <v>5.5876461799367776E-2</v>
      </c>
      <c r="AG3351" s="70">
        <f t="shared" si="1842"/>
        <v>-0.18079093388790943</v>
      </c>
      <c r="AH3351" s="70">
        <f t="shared" si="1843"/>
        <v>-0.22707014647722412</v>
      </c>
      <c r="AI3351" s="61" t="str">
        <f t="shared" si="1838"/>
        <v>Safety</v>
      </c>
      <c r="AJ3351" s="68" t="str">
        <f t="shared" si="1839"/>
        <v>Safety</v>
      </c>
      <c r="AK3351" s="72"/>
      <c r="AL3351" s="73"/>
      <c r="AM3351" s="72"/>
      <c r="AN3351" s="73"/>
      <c r="AO3351" s="74"/>
      <c r="AP3351" s="20"/>
      <c r="AQ3351" s="74"/>
      <c r="AR3351" s="20"/>
      <c r="AS3351" s="74"/>
      <c r="AT3351" s="20"/>
      <c r="AU3351" s="74" t="str">
        <f t="shared" si="1830"/>
        <v>00635U</v>
      </c>
      <c r="AV3351" s="20">
        <f t="shared" si="1836"/>
        <v>0</v>
      </c>
      <c r="AW3351" s="74" t="str">
        <f t="shared" si="1831"/>
        <v>00635U</v>
      </c>
      <c r="AX3351" s="20">
        <f t="shared" si="1832"/>
        <v>0</v>
      </c>
      <c r="AY3351" s="20">
        <f t="shared" si="1837"/>
        <v>1</v>
      </c>
      <c r="AZ3351" s="116">
        <v>41446</v>
      </c>
      <c r="BA3351" s="116"/>
      <c r="BB3351" s="20"/>
      <c r="BC3351" s="20"/>
      <c r="BD3351" s="76"/>
      <c r="BE3351" s="77"/>
      <c r="BF3351" s="77"/>
    </row>
    <row r="3352" spans="1:58" s="23" customFormat="1" ht="15.75" customHeight="1" x14ac:dyDescent="0.4">
      <c r="A3352" s="116">
        <v>41444</v>
      </c>
      <c r="B3352" s="112">
        <v>17.55</v>
      </c>
      <c r="C3352" s="112">
        <v>18.350000000000001</v>
      </c>
      <c r="D3352" s="112">
        <v>19.05</v>
      </c>
      <c r="E3352" s="112">
        <v>19.55</v>
      </c>
      <c r="F3352" s="112">
        <v>20</v>
      </c>
      <c r="G3352" s="112">
        <v>20.149999999999999</v>
      </c>
      <c r="H3352" s="113">
        <v>21</v>
      </c>
      <c r="I3352" s="90">
        <f t="shared" si="1833"/>
        <v>17.592105263157897</v>
      </c>
      <c r="J3352" s="90">
        <f t="shared" si="1834"/>
        <v>18.38684210526316</v>
      </c>
      <c r="K3352" s="114">
        <v>18</v>
      </c>
      <c r="L3352" s="115">
        <v>5.2631578947368418E-2</v>
      </c>
      <c r="M3352" s="90">
        <v>17.62</v>
      </c>
      <c r="N3352" s="90">
        <v>16.64</v>
      </c>
      <c r="O3352" s="90">
        <v>17.78</v>
      </c>
      <c r="P3352" s="90">
        <v>19.02</v>
      </c>
      <c r="Q3352" s="90">
        <v>20.64</v>
      </c>
      <c r="R3352" s="63">
        <f t="shared" si="1822"/>
        <v>2.539999999999992</v>
      </c>
      <c r="S3352" s="64">
        <f t="shared" si="1844"/>
        <v>1.8061408789886296E-3</v>
      </c>
      <c r="T3352" s="65">
        <f t="shared" si="1840"/>
        <v>1.0588942307692308</v>
      </c>
      <c r="U3352" s="65">
        <f t="shared" si="1840"/>
        <v>0.93588301462317203</v>
      </c>
      <c r="V3352" s="65">
        <f t="shared" si="1823"/>
        <v>0.87486855941114616</v>
      </c>
      <c r="W3352" s="65">
        <f t="shared" si="1824"/>
        <v>0.80620155038759689</v>
      </c>
      <c r="X3352" s="61">
        <f t="shared" si="1835"/>
        <v>4.5584045584045621E-2</v>
      </c>
      <c r="Y3352" s="66">
        <f t="shared" si="1825"/>
        <v>7.4168797953964152E-2</v>
      </c>
      <c r="Z3352" s="61">
        <f t="shared" si="1826"/>
        <v>4.5175766641735171E-2</v>
      </c>
      <c r="AA3352" s="67">
        <f t="shared" si="1827"/>
        <v>17.592105263157894</v>
      </c>
      <c r="AB3352" s="68">
        <f t="shared" si="1828"/>
        <v>5.4687500000000007E-2</v>
      </c>
      <c r="AC3352" s="69">
        <f t="shared" si="1829"/>
        <v>5.7217864372469542E-2</v>
      </c>
      <c r="AD3352" s="70">
        <f>_xlfn.PERCENTILE.EXC(AC3352:$AC$5675,0.5)</f>
        <v>7.2141354707621008E-2</v>
      </c>
      <c r="AE3352" s="70">
        <f>_xlfn.PERCENTILE.EXC($AC3352:AC$5675,0.35)</f>
        <v>3.8892972880777782E-2</v>
      </c>
      <c r="AF3352" s="71">
        <f t="shared" si="1841"/>
        <v>5.6075486876200037E-2</v>
      </c>
      <c r="AG3352" s="70">
        <f t="shared" si="1842"/>
        <v>-0.18079093388790943</v>
      </c>
      <c r="AH3352" s="70">
        <f t="shared" si="1843"/>
        <v>-0.22707014647722412</v>
      </c>
      <c r="AI3352" s="61" t="str">
        <f t="shared" si="1838"/>
        <v>Safety</v>
      </c>
      <c r="AJ3352" s="68" t="str">
        <f t="shared" si="1839"/>
        <v>Short VOL</v>
      </c>
      <c r="AK3352" s="72"/>
      <c r="AL3352" s="73"/>
      <c r="AM3352" s="72"/>
      <c r="AN3352" s="73"/>
      <c r="AO3352" s="74"/>
      <c r="AP3352" s="20"/>
      <c r="AQ3352" s="74"/>
      <c r="AR3352" s="20"/>
      <c r="AS3352" s="74"/>
      <c r="AT3352" s="20"/>
      <c r="AU3352" s="74" t="str">
        <f t="shared" si="1830"/>
        <v>00631L</v>
      </c>
      <c r="AV3352" s="20">
        <f t="shared" si="1836"/>
        <v>1</v>
      </c>
      <c r="AW3352" s="74" t="str">
        <f t="shared" si="1831"/>
        <v>00631L</v>
      </c>
      <c r="AX3352" s="20">
        <f t="shared" si="1832"/>
        <v>1</v>
      </c>
      <c r="AY3352" s="20">
        <f t="shared" si="1837"/>
        <v>1</v>
      </c>
      <c r="AZ3352" s="116">
        <v>41445</v>
      </c>
      <c r="BA3352" s="116"/>
      <c r="BB3352" s="20"/>
      <c r="BC3352" s="20"/>
      <c r="BD3352" s="76"/>
      <c r="BE3352" s="77"/>
      <c r="BF3352" s="77"/>
    </row>
    <row r="3353" spans="1:58" s="23" customFormat="1" ht="15.75" customHeight="1" x14ac:dyDescent="0.4">
      <c r="A3353" s="116">
        <v>41443</v>
      </c>
      <c r="B3353" s="112">
        <v>16.8</v>
      </c>
      <c r="C3353" s="112">
        <v>17.649999999999999</v>
      </c>
      <c r="D3353" s="112">
        <v>18.350000000000001</v>
      </c>
      <c r="E3353" s="112">
        <v>19</v>
      </c>
      <c r="F3353" s="112">
        <v>19.55</v>
      </c>
      <c r="G3353" s="112">
        <v>19.899999999999999</v>
      </c>
      <c r="H3353" s="113">
        <v>20.2</v>
      </c>
      <c r="I3353" s="90">
        <f t="shared" si="1833"/>
        <v>17.649999999999999</v>
      </c>
      <c r="J3353" s="90">
        <f t="shared" si="1834"/>
        <v>18.350000000000001</v>
      </c>
      <c r="K3353" s="114">
        <v>0</v>
      </c>
      <c r="L3353" s="115">
        <v>5.2631578947368418E-2</v>
      </c>
      <c r="M3353" s="90">
        <v>17.62</v>
      </c>
      <c r="N3353" s="90">
        <v>16.61</v>
      </c>
      <c r="O3353" s="90">
        <v>17.75</v>
      </c>
      <c r="P3353" s="90">
        <v>18.940000000000001</v>
      </c>
      <c r="Q3353" s="90">
        <v>20.78</v>
      </c>
      <c r="R3353" s="63">
        <f t="shared" si="1822"/>
        <v>2.4599999999999937</v>
      </c>
      <c r="S3353" s="64">
        <f t="shared" si="1844"/>
        <v>-1.1309523809523886E-2</v>
      </c>
      <c r="T3353" s="65">
        <f t="shared" si="1840"/>
        <v>1.0608067429259482</v>
      </c>
      <c r="U3353" s="65">
        <f t="shared" si="1840"/>
        <v>0.9357746478873239</v>
      </c>
      <c r="V3353" s="65">
        <f t="shared" si="1823"/>
        <v>0.87697993664202734</v>
      </c>
      <c r="W3353" s="65">
        <f t="shared" si="1824"/>
        <v>0.79932627526467748</v>
      </c>
      <c r="X3353" s="61">
        <f t="shared" si="1835"/>
        <v>5.0595238095237964E-2</v>
      </c>
      <c r="Y3353" s="66">
        <f t="shared" si="1825"/>
        <v>6.3157894736842066E-2</v>
      </c>
      <c r="Z3353" s="61">
        <f t="shared" si="1826"/>
        <v>3.9660056657223962E-2</v>
      </c>
      <c r="AA3353" s="67">
        <f t="shared" si="1827"/>
        <v>17.649999999999999</v>
      </c>
      <c r="AB3353" s="68">
        <f t="shared" si="1828"/>
        <v>1.1438892233594298E-2</v>
      </c>
      <c r="AC3353" s="69">
        <f t="shared" si="1829"/>
        <v>6.2612883804936736E-2</v>
      </c>
      <c r="AD3353" s="70">
        <f>_xlfn.PERCENTILE.EXC(AC3353:$AC$5675,0.5)</f>
        <v>7.237410726470446E-2</v>
      </c>
      <c r="AE3353" s="70">
        <f>_xlfn.PERCENTILE.EXC($AC3353:AC$5675,0.35)</f>
        <v>3.8850827221558949E-2</v>
      </c>
      <c r="AF3353" s="71">
        <f t="shared" si="1841"/>
        <v>5.6075486876200037E-2</v>
      </c>
      <c r="AG3353" s="70">
        <f t="shared" si="1842"/>
        <v>-0.18079093388790943</v>
      </c>
      <c r="AH3353" s="70">
        <f t="shared" si="1843"/>
        <v>-0.22707014647722412</v>
      </c>
      <c r="AI3353" s="61" t="str">
        <f t="shared" si="1838"/>
        <v>Safety</v>
      </c>
      <c r="AJ3353" s="68" t="str">
        <f t="shared" si="1839"/>
        <v>Short VOL</v>
      </c>
      <c r="AK3353" s="72"/>
      <c r="AL3353" s="73"/>
      <c r="AM3353" s="72"/>
      <c r="AN3353" s="73"/>
      <c r="AO3353" s="74"/>
      <c r="AP3353" s="20"/>
      <c r="AQ3353" s="74"/>
      <c r="AR3353" s="20"/>
      <c r="AS3353" s="74"/>
      <c r="AT3353" s="20"/>
      <c r="AU3353" s="74" t="str">
        <f t="shared" si="1830"/>
        <v>00631L</v>
      </c>
      <c r="AV3353" s="20">
        <f t="shared" si="1836"/>
        <v>1</v>
      </c>
      <c r="AW3353" s="74" t="str">
        <f t="shared" si="1831"/>
        <v>00631L</v>
      </c>
      <c r="AX3353" s="20">
        <f t="shared" si="1832"/>
        <v>1</v>
      </c>
      <c r="AY3353" s="20">
        <f t="shared" si="1837"/>
        <v>1</v>
      </c>
      <c r="AZ3353" s="116">
        <v>41444</v>
      </c>
      <c r="BA3353" s="116"/>
      <c r="BB3353" s="20"/>
      <c r="BC3353" s="20"/>
      <c r="BD3353" s="76"/>
      <c r="BE3353" s="77"/>
      <c r="BF3353" s="77"/>
    </row>
    <row r="3354" spans="1:58" s="23" customFormat="1" ht="15.75" customHeight="1" x14ac:dyDescent="0.4">
      <c r="A3354" s="116">
        <v>41442</v>
      </c>
      <c r="B3354" s="112">
        <v>16.95</v>
      </c>
      <c r="C3354" s="112">
        <v>17.8</v>
      </c>
      <c r="D3354" s="112">
        <v>18.55</v>
      </c>
      <c r="E3354" s="112">
        <v>19.100000000000001</v>
      </c>
      <c r="F3354" s="112">
        <v>19.600000000000001</v>
      </c>
      <c r="G3354" s="112">
        <v>19.95</v>
      </c>
      <c r="H3354" s="113">
        <v>20.2</v>
      </c>
      <c r="I3354" s="90">
        <f t="shared" si="1833"/>
        <v>17.755263157894738</v>
      </c>
      <c r="J3354" s="90">
        <f t="shared" si="1834"/>
        <v>18.510526315789473</v>
      </c>
      <c r="K3354" s="114">
        <v>1</v>
      </c>
      <c r="L3354" s="115">
        <v>5.2631578947368418E-2</v>
      </c>
      <c r="M3354" s="90">
        <v>17.239999999999998</v>
      </c>
      <c r="N3354" s="90">
        <v>16.8</v>
      </c>
      <c r="O3354" s="90">
        <v>17.989999999999998</v>
      </c>
      <c r="P3354" s="90">
        <v>19.2</v>
      </c>
      <c r="Q3354" s="90">
        <v>20.88</v>
      </c>
      <c r="R3354" s="63">
        <f t="shared" si="1822"/>
        <v>3.1499999999999986</v>
      </c>
      <c r="S3354" s="64">
        <f t="shared" si="1844"/>
        <v>-2.0408163265305999E-2</v>
      </c>
      <c r="T3354" s="65">
        <f t="shared" si="1840"/>
        <v>1.0261904761904761</v>
      </c>
      <c r="U3354" s="65">
        <f t="shared" si="1840"/>
        <v>0.93385214007782114</v>
      </c>
      <c r="V3354" s="65">
        <f t="shared" si="1823"/>
        <v>0.87500000000000011</v>
      </c>
      <c r="W3354" s="65">
        <f t="shared" si="1824"/>
        <v>0.80459770114942541</v>
      </c>
      <c r="X3354" s="61">
        <f t="shared" si="1835"/>
        <v>5.0147492625368814E-2</v>
      </c>
      <c r="Y3354" s="66">
        <f t="shared" si="1825"/>
        <v>5.7591623036649102E-2</v>
      </c>
      <c r="Z3354" s="61">
        <f t="shared" si="1826"/>
        <v>4.2537424040314097E-2</v>
      </c>
      <c r="AA3354" s="67">
        <f t="shared" si="1827"/>
        <v>17.755263157894738</v>
      </c>
      <c r="AB3354" s="68">
        <f t="shared" si="1828"/>
        <v>8.9285714285713431E-3</v>
      </c>
      <c r="AC3354" s="69">
        <f t="shared" si="1829"/>
        <v>5.6860902255639147E-2</v>
      </c>
      <c r="AD3354" s="70">
        <f>_xlfn.PERCENTILE.EXC(AC3354:$AC$5675,0.5)</f>
        <v>7.2391976357023116E-2</v>
      </c>
      <c r="AE3354" s="70">
        <f>_xlfn.PERCENTILE.EXC($AC3354:AC$5675,0.35)</f>
        <v>3.8808681562340124E-2</v>
      </c>
      <c r="AF3354" s="71">
        <f t="shared" si="1841"/>
        <v>5.6075486876200037E-2</v>
      </c>
      <c r="AG3354" s="70">
        <f t="shared" si="1842"/>
        <v>-0.18079093388790943</v>
      </c>
      <c r="AH3354" s="70">
        <f t="shared" si="1843"/>
        <v>-0.22707014647722412</v>
      </c>
      <c r="AI3354" s="61" t="str">
        <f t="shared" si="1838"/>
        <v>Safety</v>
      </c>
      <c r="AJ3354" s="68" t="str">
        <f t="shared" si="1839"/>
        <v>Short VOL</v>
      </c>
      <c r="AK3354" s="72"/>
      <c r="AL3354" s="73"/>
      <c r="AM3354" s="72"/>
      <c r="AN3354" s="73"/>
      <c r="AO3354" s="74"/>
      <c r="AP3354" s="20"/>
      <c r="AQ3354" s="74"/>
      <c r="AR3354" s="20"/>
      <c r="AS3354" s="74"/>
      <c r="AT3354" s="20"/>
      <c r="AU3354" s="74" t="str">
        <f t="shared" si="1830"/>
        <v>00631L</v>
      </c>
      <c r="AV3354" s="20">
        <f t="shared" si="1836"/>
        <v>1</v>
      </c>
      <c r="AW3354" s="74" t="str">
        <f t="shared" si="1831"/>
        <v>00631L</v>
      </c>
      <c r="AX3354" s="20">
        <f t="shared" si="1832"/>
        <v>1</v>
      </c>
      <c r="AY3354" s="20">
        <f t="shared" si="1837"/>
        <v>1</v>
      </c>
      <c r="AZ3354" s="116">
        <v>41443</v>
      </c>
      <c r="BA3354" s="116"/>
      <c r="BB3354" s="20"/>
      <c r="BC3354" s="20"/>
      <c r="BD3354" s="76"/>
      <c r="BE3354" s="77"/>
      <c r="BF3354" s="77"/>
    </row>
    <row r="3355" spans="1:58" s="23" customFormat="1" ht="15.75" customHeight="1" x14ac:dyDescent="0.4">
      <c r="A3355" s="116">
        <v>41439</v>
      </c>
      <c r="B3355" s="112">
        <v>17.55</v>
      </c>
      <c r="C3355" s="112">
        <v>18.3</v>
      </c>
      <c r="D3355" s="112">
        <v>18.899999999999999</v>
      </c>
      <c r="E3355" s="112">
        <v>19.399999999999999</v>
      </c>
      <c r="F3355" s="112">
        <v>19.850000000000001</v>
      </c>
      <c r="G3355" s="112">
        <v>20.149999999999999</v>
      </c>
      <c r="H3355" s="113">
        <v>20.350000000000001</v>
      </c>
      <c r="I3355" s="90">
        <f t="shared" si="1833"/>
        <v>18.221052631578949</v>
      </c>
      <c r="J3355" s="90">
        <f t="shared" si="1834"/>
        <v>18.836842105263155</v>
      </c>
      <c r="K3355" s="114">
        <v>2</v>
      </c>
      <c r="L3355" s="115">
        <v>5.2631578947368418E-2</v>
      </c>
      <c r="M3355" s="90">
        <v>16.899999999999999</v>
      </c>
      <c r="N3355" s="90">
        <v>17.149999999999999</v>
      </c>
      <c r="O3355" s="90">
        <v>18.3</v>
      </c>
      <c r="P3355" s="90">
        <v>19.46</v>
      </c>
      <c r="Q3355" s="90">
        <v>21.17</v>
      </c>
      <c r="R3355" s="63">
        <f t="shared" si="1822"/>
        <v>3.710000000000008</v>
      </c>
      <c r="S3355" s="64">
        <f t="shared" si="1844"/>
        <v>4.509445460085304E-2</v>
      </c>
      <c r="T3355" s="65">
        <f t="shared" si="1840"/>
        <v>0.98542274052478129</v>
      </c>
      <c r="U3355" s="65">
        <f t="shared" si="1840"/>
        <v>0.93715846994535512</v>
      </c>
      <c r="V3355" s="65">
        <f t="shared" si="1823"/>
        <v>0.88129496402877683</v>
      </c>
      <c r="W3355" s="65">
        <f t="shared" si="1824"/>
        <v>0.81010864430798291</v>
      </c>
      <c r="X3355" s="61">
        <f t="shared" si="1835"/>
        <v>4.2735042735042736E-2</v>
      </c>
      <c r="Y3355" s="66">
        <f t="shared" si="1825"/>
        <v>4.8969072164948606E-2</v>
      </c>
      <c r="Z3355" s="61">
        <f t="shared" si="1826"/>
        <v>3.3795493934141864E-2</v>
      </c>
      <c r="AA3355" s="67">
        <f t="shared" si="1827"/>
        <v>18.221052631578949</v>
      </c>
      <c r="AB3355" s="68">
        <f t="shared" si="1828"/>
        <v>2.3323615160349979E-2</v>
      </c>
      <c r="AC3355" s="69">
        <f t="shared" si="1829"/>
        <v>6.2452048488568564E-2</v>
      </c>
      <c r="AD3355" s="70">
        <f>_xlfn.PERCENTILE.EXC(AC3355:$AC$5675,0.5)</f>
        <v>7.2409845449341773E-2</v>
      </c>
      <c r="AE3355" s="70">
        <f>_xlfn.PERCENTILE.EXC($AC3355:AC$5675,0.35)</f>
        <v>3.8753493883648481E-2</v>
      </c>
      <c r="AF3355" s="71">
        <f t="shared" si="1841"/>
        <v>5.6075486876200037E-2</v>
      </c>
      <c r="AG3355" s="70">
        <f t="shared" si="1842"/>
        <v>-0.18079093388790943</v>
      </c>
      <c r="AH3355" s="70">
        <f t="shared" si="1843"/>
        <v>-0.22707014647722412</v>
      </c>
      <c r="AI3355" s="61" t="str">
        <f t="shared" si="1838"/>
        <v>Safety</v>
      </c>
      <c r="AJ3355" s="68" t="str">
        <f t="shared" si="1839"/>
        <v>Short VOL</v>
      </c>
      <c r="AK3355" s="72"/>
      <c r="AL3355" s="73"/>
      <c r="AM3355" s="72"/>
      <c r="AN3355" s="73"/>
      <c r="AO3355" s="74"/>
      <c r="AP3355" s="20"/>
      <c r="AQ3355" s="74"/>
      <c r="AR3355" s="20"/>
      <c r="AS3355" s="74"/>
      <c r="AT3355" s="20"/>
      <c r="AU3355" s="74" t="str">
        <f t="shared" si="1830"/>
        <v>00631L</v>
      </c>
      <c r="AV3355" s="20">
        <f t="shared" si="1836"/>
        <v>1</v>
      </c>
      <c r="AW3355" s="74" t="str">
        <f t="shared" si="1831"/>
        <v>00631L</v>
      </c>
      <c r="AX3355" s="20">
        <f t="shared" si="1832"/>
        <v>1</v>
      </c>
      <c r="AY3355" s="20">
        <f t="shared" si="1837"/>
        <v>1</v>
      </c>
      <c r="AZ3355" s="116">
        <v>41442</v>
      </c>
      <c r="BA3355" s="116"/>
      <c r="BB3355" s="20"/>
      <c r="BC3355" s="20"/>
      <c r="BD3355" s="76"/>
      <c r="BE3355" s="77"/>
      <c r="BF3355" s="77"/>
    </row>
    <row r="3356" spans="1:58" s="23" customFormat="1" ht="15.75" customHeight="1" x14ac:dyDescent="0.4">
      <c r="A3356" s="116">
        <v>41438</v>
      </c>
      <c r="B3356" s="112">
        <v>16.8</v>
      </c>
      <c r="C3356" s="112">
        <v>17.7</v>
      </c>
      <c r="D3356" s="112">
        <v>18.45</v>
      </c>
      <c r="E3356" s="112">
        <v>18.95</v>
      </c>
      <c r="F3356" s="112">
        <v>19.399999999999999</v>
      </c>
      <c r="G3356" s="112">
        <v>19.649999999999999</v>
      </c>
      <c r="H3356" s="113">
        <v>19.850000000000001</v>
      </c>
      <c r="I3356" s="90">
        <f t="shared" si="1833"/>
        <v>17.557894736842105</v>
      </c>
      <c r="J3356" s="90">
        <f t="shared" si="1834"/>
        <v>18.331578947368421</v>
      </c>
      <c r="K3356" s="114">
        <v>3</v>
      </c>
      <c r="L3356" s="115">
        <v>5.2631578947368418E-2</v>
      </c>
      <c r="M3356" s="90">
        <v>15.62</v>
      </c>
      <c r="N3356" s="90">
        <v>16.41</v>
      </c>
      <c r="O3356" s="90">
        <v>17.829999999999998</v>
      </c>
      <c r="P3356" s="90">
        <v>19.149999999999999</v>
      </c>
      <c r="Q3356" s="90">
        <v>21.2</v>
      </c>
      <c r="R3356" s="63">
        <f t="shared" si="1822"/>
        <v>4.9499999999999957</v>
      </c>
      <c r="S3356" s="64">
        <f t="shared" si="1844"/>
        <v>-0.11726734803657879</v>
      </c>
      <c r="T3356" s="65">
        <f t="shared" si="1840"/>
        <v>0.9518586227909811</v>
      </c>
      <c r="U3356" s="65">
        <f t="shared" si="1840"/>
        <v>0.92035894559730802</v>
      </c>
      <c r="V3356" s="65">
        <f t="shared" si="1823"/>
        <v>0.85691906005221941</v>
      </c>
      <c r="W3356" s="65">
        <f t="shared" si="1824"/>
        <v>0.77405660377358498</v>
      </c>
      <c r="X3356" s="61">
        <f t="shared" si="1835"/>
        <v>5.3571428571428485E-2</v>
      </c>
      <c r="Y3356" s="66">
        <f t="shared" si="1825"/>
        <v>4.7493403693931513E-2</v>
      </c>
      <c r="Z3356" s="61">
        <f t="shared" si="1826"/>
        <v>4.4064748201438846E-2</v>
      </c>
      <c r="AA3356" s="67">
        <f t="shared" si="1827"/>
        <v>17.557894736842105</v>
      </c>
      <c r="AB3356" s="68">
        <f t="shared" si="1828"/>
        <v>2.3765996343692905E-2</v>
      </c>
      <c r="AC3356" s="69">
        <f t="shared" si="1829"/>
        <v>6.9950928509573712E-2</v>
      </c>
      <c r="AD3356" s="70">
        <f>_xlfn.PERCENTILE.EXC(AC3356:$AC$5675,0.5)</f>
        <v>7.2430325229143194E-2</v>
      </c>
      <c r="AE3356" s="70">
        <f>_xlfn.PERCENTILE.EXC($AC3356:AC$5675,0.35)</f>
        <v>3.8696132535044711E-2</v>
      </c>
      <c r="AF3356" s="71">
        <f t="shared" si="1841"/>
        <v>5.5876461799367776E-2</v>
      </c>
      <c r="AG3356" s="70">
        <f t="shared" si="1842"/>
        <v>-0.18079093388790943</v>
      </c>
      <c r="AH3356" s="70">
        <f t="shared" si="1843"/>
        <v>-0.22707014647722412</v>
      </c>
      <c r="AI3356" s="61" t="str">
        <f t="shared" si="1838"/>
        <v>Safety</v>
      </c>
      <c r="AJ3356" s="68" t="str">
        <f t="shared" si="1839"/>
        <v>Short VOL</v>
      </c>
      <c r="AK3356" s="72"/>
      <c r="AL3356" s="73"/>
      <c r="AM3356" s="72"/>
      <c r="AN3356" s="73"/>
      <c r="AO3356" s="74"/>
      <c r="AP3356" s="20"/>
      <c r="AQ3356" s="74"/>
      <c r="AR3356" s="20"/>
      <c r="AS3356" s="74"/>
      <c r="AT3356" s="20"/>
      <c r="AU3356" s="74" t="str">
        <f t="shared" si="1830"/>
        <v>00631L</v>
      </c>
      <c r="AV3356" s="20">
        <f t="shared" si="1836"/>
        <v>1</v>
      </c>
      <c r="AW3356" s="74" t="str">
        <f t="shared" si="1831"/>
        <v>00631L</v>
      </c>
      <c r="AX3356" s="20">
        <f t="shared" si="1832"/>
        <v>1</v>
      </c>
      <c r="AY3356" s="20">
        <f t="shared" si="1837"/>
        <v>1</v>
      </c>
      <c r="AZ3356" s="116">
        <v>41439</v>
      </c>
      <c r="BA3356" s="116"/>
      <c r="BB3356" s="20"/>
      <c r="BC3356" s="20"/>
      <c r="BD3356" s="76"/>
      <c r="BE3356" s="77"/>
      <c r="BF3356" s="77"/>
    </row>
    <row r="3357" spans="1:58" s="23" customFormat="1" ht="15.75" customHeight="1" x14ac:dyDescent="0.4">
      <c r="A3357" s="116">
        <v>41437</v>
      </c>
      <c r="B3357" s="112">
        <v>18.25</v>
      </c>
      <c r="C3357" s="112">
        <v>18.55</v>
      </c>
      <c r="D3357" s="112">
        <v>18.8</v>
      </c>
      <c r="E3357" s="112">
        <v>19.350000000000001</v>
      </c>
      <c r="F3357" s="112">
        <v>19.75</v>
      </c>
      <c r="G3357" s="112">
        <v>20.05</v>
      </c>
      <c r="H3357" s="113">
        <v>20.25</v>
      </c>
      <c r="I3357" s="90">
        <f t="shared" si="1833"/>
        <v>18.486842105263158</v>
      </c>
      <c r="J3357" s="90">
        <f t="shared" si="1834"/>
        <v>18.747368421052631</v>
      </c>
      <c r="K3357" s="114">
        <v>4</v>
      </c>
      <c r="L3357" s="115">
        <v>5.2631578947368418E-2</v>
      </c>
      <c r="M3357" s="90">
        <v>19.100000000000001</v>
      </c>
      <c r="N3357" s="90">
        <v>18.59</v>
      </c>
      <c r="O3357" s="90">
        <v>19.07</v>
      </c>
      <c r="P3357" s="90">
        <v>19.97</v>
      </c>
      <c r="Q3357" s="90">
        <v>21.64</v>
      </c>
      <c r="R3357" s="63">
        <f t="shared" si="1822"/>
        <v>1.3500000000000014</v>
      </c>
      <c r="S3357" s="64">
        <f t="shared" si="1844"/>
        <v>8.9045108377270032E-2</v>
      </c>
      <c r="T3357" s="65">
        <f t="shared" si="1840"/>
        <v>1.0274341043571813</v>
      </c>
      <c r="U3357" s="65">
        <f t="shared" si="1840"/>
        <v>0.97482957524908231</v>
      </c>
      <c r="V3357" s="65">
        <f t="shared" si="1823"/>
        <v>0.93089634451677516</v>
      </c>
      <c r="W3357" s="65">
        <f t="shared" si="1824"/>
        <v>0.85905730129390012</v>
      </c>
      <c r="X3357" s="61">
        <f t="shared" si="1835"/>
        <v>1.6438356164383602E-2</v>
      </c>
      <c r="Y3357" s="66">
        <f t="shared" si="1825"/>
        <v>4.6511627906976667E-2</v>
      </c>
      <c r="Z3357" s="61">
        <f t="shared" si="1826"/>
        <v>1.4092526690391438E-2</v>
      </c>
      <c r="AA3357" s="67">
        <f t="shared" si="1827"/>
        <v>18.486842105263158</v>
      </c>
      <c r="AB3357" s="68">
        <f t="shared" si="1828"/>
        <v>-1.8289402904787512E-2</v>
      </c>
      <c r="AC3357" s="69">
        <f t="shared" si="1829"/>
        <v>-5.549106763681675E-3</v>
      </c>
      <c r="AD3357" s="70">
        <f>_xlfn.PERCENTILE.EXC(AC3357:$AC$5675,0.5)</f>
        <v>7.2450805008944616E-2</v>
      </c>
      <c r="AE3357" s="70">
        <f>_xlfn.PERCENTILE.EXC($AC3357:AC$5675,0.35)</f>
        <v>3.8638771186440955E-2</v>
      </c>
      <c r="AF3357" s="71">
        <f t="shared" si="1841"/>
        <v>5.5708675054191144E-2</v>
      </c>
      <c r="AG3357" s="70">
        <f t="shared" si="1842"/>
        <v>-0.18079093388790943</v>
      </c>
      <c r="AH3357" s="70">
        <f t="shared" si="1843"/>
        <v>-0.22707014647722412</v>
      </c>
      <c r="AI3357" s="61" t="str">
        <f t="shared" si="1838"/>
        <v>Safety</v>
      </c>
      <c r="AJ3357" s="68" t="str">
        <f t="shared" si="1839"/>
        <v>Safety</v>
      </c>
      <c r="AK3357" s="72"/>
      <c r="AL3357" s="73"/>
      <c r="AM3357" s="72"/>
      <c r="AN3357" s="73"/>
      <c r="AO3357" s="74"/>
      <c r="AP3357" s="20"/>
      <c r="AQ3357" s="74"/>
      <c r="AR3357" s="20"/>
      <c r="AS3357" s="74"/>
      <c r="AT3357" s="20"/>
      <c r="AU3357" s="74" t="str">
        <f t="shared" si="1830"/>
        <v>00635U</v>
      </c>
      <c r="AV3357" s="20">
        <f t="shared" si="1836"/>
        <v>0</v>
      </c>
      <c r="AW3357" s="74" t="str">
        <f t="shared" si="1831"/>
        <v>00635U</v>
      </c>
      <c r="AX3357" s="20">
        <f t="shared" si="1832"/>
        <v>0</v>
      </c>
      <c r="AY3357" s="20">
        <f t="shared" si="1837"/>
        <v>1</v>
      </c>
      <c r="AZ3357" s="116">
        <v>41438</v>
      </c>
      <c r="BA3357" s="116"/>
      <c r="BB3357" s="20"/>
      <c r="BC3357" s="20"/>
      <c r="BD3357" s="76"/>
      <c r="BE3357" s="77"/>
      <c r="BF3357" s="77"/>
    </row>
    <row r="3358" spans="1:58" s="23" customFormat="1" ht="15.75" customHeight="1" x14ac:dyDescent="0.4">
      <c r="A3358" s="116">
        <v>41436</v>
      </c>
      <c r="B3358" s="112">
        <v>16.899999999999999</v>
      </c>
      <c r="C3358" s="112">
        <v>17.600000000000001</v>
      </c>
      <c r="D3358" s="112">
        <v>18.149999999999999</v>
      </c>
      <c r="E3358" s="112">
        <v>18.75</v>
      </c>
      <c r="F3358" s="112">
        <v>19.2</v>
      </c>
      <c r="G3358" s="112">
        <v>19.5</v>
      </c>
      <c r="H3358" s="113">
        <v>19.7</v>
      </c>
      <c r="I3358" s="90">
        <f t="shared" si="1833"/>
        <v>17.41578947368421</v>
      </c>
      <c r="J3358" s="90">
        <f t="shared" si="1834"/>
        <v>18.005263157894735</v>
      </c>
      <c r="K3358" s="114">
        <v>5</v>
      </c>
      <c r="L3358" s="115">
        <v>5.2631578947368418E-2</v>
      </c>
      <c r="M3358" s="90">
        <v>17.47</v>
      </c>
      <c r="N3358" s="90">
        <v>17.07</v>
      </c>
      <c r="O3358" s="90">
        <v>17.91</v>
      </c>
      <c r="P3358" s="90">
        <v>19.12</v>
      </c>
      <c r="Q3358" s="90">
        <v>21.33</v>
      </c>
      <c r="R3358" s="63">
        <f t="shared" si="1822"/>
        <v>2.490000000000002</v>
      </c>
      <c r="S3358" s="64">
        <f t="shared" si="1844"/>
        <v>0.10556994818652855</v>
      </c>
      <c r="T3358" s="65">
        <f t="shared" si="1840"/>
        <v>1.0234329232571762</v>
      </c>
      <c r="U3358" s="65">
        <f t="shared" si="1840"/>
        <v>0.95309882747068675</v>
      </c>
      <c r="V3358" s="65">
        <f t="shared" si="1823"/>
        <v>0.8927824267782426</v>
      </c>
      <c r="W3358" s="65">
        <f t="shared" si="1824"/>
        <v>0.80028129395218006</v>
      </c>
      <c r="X3358" s="61">
        <f t="shared" si="1835"/>
        <v>4.1420118343195436E-2</v>
      </c>
      <c r="Y3358" s="66">
        <f t="shared" si="1825"/>
        <v>5.0666666666666631E-2</v>
      </c>
      <c r="Z3358" s="61">
        <f t="shared" si="1826"/>
        <v>3.3847083711090867E-2</v>
      </c>
      <c r="AA3358" s="67">
        <f t="shared" si="1827"/>
        <v>17.415789473684214</v>
      </c>
      <c r="AB3358" s="68">
        <f t="shared" si="1828"/>
        <v>-9.9589923843000413E-3</v>
      </c>
      <c r="AC3358" s="69">
        <f t="shared" si="1829"/>
        <v>2.0257145499953926E-2</v>
      </c>
      <c r="AD3358" s="70">
        <f>_xlfn.PERCENTILE.EXC(AC3358:$AC$5675,0.5)</f>
        <v>7.2500722884794727E-2</v>
      </c>
      <c r="AE3358" s="70">
        <f>_xlfn.PERCENTILE.EXC($AC3358:AC$5675,0.35)</f>
        <v>3.8745299405276525E-2</v>
      </c>
      <c r="AF3358" s="71">
        <f t="shared" si="1841"/>
        <v>5.5876461799367776E-2</v>
      </c>
      <c r="AG3358" s="70">
        <f t="shared" si="1842"/>
        <v>-0.18079093388790943</v>
      </c>
      <c r="AH3358" s="70">
        <f t="shared" si="1843"/>
        <v>-0.22707014647722412</v>
      </c>
      <c r="AI3358" s="61" t="str">
        <f t="shared" si="1838"/>
        <v>Safety</v>
      </c>
      <c r="AJ3358" s="68" t="str">
        <f t="shared" si="1839"/>
        <v>Safety</v>
      </c>
      <c r="AK3358" s="72"/>
      <c r="AL3358" s="73"/>
      <c r="AM3358" s="72"/>
      <c r="AN3358" s="73"/>
      <c r="AO3358" s="74"/>
      <c r="AP3358" s="20"/>
      <c r="AQ3358" s="74"/>
      <c r="AR3358" s="20"/>
      <c r="AS3358" s="74"/>
      <c r="AT3358" s="20"/>
      <c r="AU3358" s="74" t="str">
        <f t="shared" si="1830"/>
        <v>00635U</v>
      </c>
      <c r="AV3358" s="20">
        <f t="shared" si="1836"/>
        <v>0</v>
      </c>
      <c r="AW3358" s="74" t="str">
        <f t="shared" si="1831"/>
        <v>00635U</v>
      </c>
      <c r="AX3358" s="20">
        <f t="shared" si="1832"/>
        <v>0</v>
      </c>
      <c r="AY3358" s="20">
        <f t="shared" si="1837"/>
        <v>1</v>
      </c>
      <c r="AZ3358" s="116">
        <v>41437</v>
      </c>
      <c r="BA3358" s="116"/>
      <c r="BB3358" s="20"/>
      <c r="BC3358" s="20"/>
      <c r="BD3358" s="76"/>
      <c r="BE3358" s="77"/>
      <c r="BF3358" s="77"/>
    </row>
    <row r="3359" spans="1:58" s="23" customFormat="1" ht="15.75" customHeight="1" x14ac:dyDescent="0.4">
      <c r="A3359" s="116">
        <v>41435</v>
      </c>
      <c r="B3359" s="112">
        <v>15.6</v>
      </c>
      <c r="C3359" s="112">
        <v>16.7</v>
      </c>
      <c r="D3359" s="112">
        <v>17.5</v>
      </c>
      <c r="E3359" s="112">
        <v>18.100000000000001</v>
      </c>
      <c r="F3359" s="112">
        <v>18.600000000000001</v>
      </c>
      <c r="G3359" s="112">
        <v>19</v>
      </c>
      <c r="H3359" s="113">
        <v>19.2</v>
      </c>
      <c r="I3359" s="90">
        <f t="shared" si="1833"/>
        <v>16.352631578947367</v>
      </c>
      <c r="J3359" s="90">
        <f t="shared" si="1834"/>
        <v>17.247368421052631</v>
      </c>
      <c r="K3359" s="114">
        <v>6</v>
      </c>
      <c r="L3359" s="115">
        <v>5.2631578947368418E-2</v>
      </c>
      <c r="M3359" s="90">
        <v>15.16</v>
      </c>
      <c r="N3359" s="90">
        <v>15.44</v>
      </c>
      <c r="O3359" s="90">
        <v>16.73</v>
      </c>
      <c r="P3359" s="90">
        <v>18.16</v>
      </c>
      <c r="Q3359" s="90">
        <v>20.34</v>
      </c>
      <c r="R3359" s="63">
        <f t="shared" ref="R3359:R3422" si="1845">(O3359+P3359)-(N3359+M3359)</f>
        <v>4.2899999999999991</v>
      </c>
      <c r="S3359" s="64">
        <f t="shared" si="1844"/>
        <v>1.9815059445178265E-2</v>
      </c>
      <c r="T3359" s="65">
        <f t="shared" si="1840"/>
        <v>0.98186528497409331</v>
      </c>
      <c r="U3359" s="65">
        <f t="shared" si="1840"/>
        <v>0.92289300657501494</v>
      </c>
      <c r="V3359" s="65">
        <f t="shared" si="1823"/>
        <v>0.85022026431718056</v>
      </c>
      <c r="W3359" s="65">
        <f t="shared" si="1824"/>
        <v>0.75909537856440512</v>
      </c>
      <c r="X3359" s="61">
        <f t="shared" si="1835"/>
        <v>7.0512820512820498E-2</v>
      </c>
      <c r="Y3359" s="66">
        <f t="shared" si="1825"/>
        <v>6.0773480662983305E-2</v>
      </c>
      <c r="Z3359" s="61">
        <f t="shared" si="1826"/>
        <v>5.4715159317669813E-2</v>
      </c>
      <c r="AA3359" s="67">
        <f t="shared" si="1827"/>
        <v>16.352631578947367</v>
      </c>
      <c r="AB3359" s="68">
        <f t="shared" si="1828"/>
        <v>1.0362694300518144E-2</v>
      </c>
      <c r="AC3359" s="69">
        <f t="shared" si="1829"/>
        <v>5.9108262885192199E-2</v>
      </c>
      <c r="AD3359" s="70">
        <f>_xlfn.PERCENTILE.EXC(AC3359:$AC$5675,0.5)</f>
        <v>7.2550640760644852E-2</v>
      </c>
      <c r="AE3359" s="70">
        <f>_xlfn.PERCENTILE.EXC($AC3359:AC$5675,0.35)</f>
        <v>3.8838785604639284E-2</v>
      </c>
      <c r="AF3359" s="71">
        <f t="shared" si="1841"/>
        <v>5.6075486876200037E-2</v>
      </c>
      <c r="AG3359" s="70">
        <f t="shared" si="1842"/>
        <v>-0.18079093388790943</v>
      </c>
      <c r="AH3359" s="70">
        <f t="shared" si="1843"/>
        <v>-0.22707014647722412</v>
      </c>
      <c r="AI3359" s="61" t="str">
        <f t="shared" si="1838"/>
        <v>Safety</v>
      </c>
      <c r="AJ3359" s="68" t="str">
        <f t="shared" si="1839"/>
        <v>Short VOL</v>
      </c>
      <c r="AK3359" s="72"/>
      <c r="AL3359" s="73"/>
      <c r="AM3359" s="72"/>
      <c r="AN3359" s="73"/>
      <c r="AO3359" s="74"/>
      <c r="AP3359" s="20"/>
      <c r="AQ3359" s="74"/>
      <c r="AR3359" s="20"/>
      <c r="AS3359" s="74"/>
      <c r="AT3359" s="20"/>
      <c r="AU3359" s="74" t="str">
        <f t="shared" si="1830"/>
        <v>00631L</v>
      </c>
      <c r="AV3359" s="20">
        <f t="shared" si="1836"/>
        <v>1</v>
      </c>
      <c r="AW3359" s="74" t="str">
        <f t="shared" si="1831"/>
        <v>00631L</v>
      </c>
      <c r="AX3359" s="20">
        <f t="shared" si="1832"/>
        <v>1</v>
      </c>
      <c r="AY3359" s="20">
        <f t="shared" si="1837"/>
        <v>1</v>
      </c>
      <c r="AZ3359" s="116">
        <v>41436</v>
      </c>
      <c r="BA3359" s="116"/>
      <c r="BB3359" s="20"/>
      <c r="BC3359" s="20"/>
      <c r="BD3359" s="76"/>
      <c r="BE3359" s="77"/>
      <c r="BF3359" s="77"/>
    </row>
    <row r="3360" spans="1:58" s="23" customFormat="1" ht="15.75" customHeight="1" x14ac:dyDescent="0.4">
      <c r="A3360" s="116">
        <v>41432</v>
      </c>
      <c r="B3360" s="112">
        <v>15.8</v>
      </c>
      <c r="C3360" s="112">
        <v>16.899999999999999</v>
      </c>
      <c r="D3360" s="112">
        <v>17.7</v>
      </c>
      <c r="E3360" s="112">
        <v>18.350000000000001</v>
      </c>
      <c r="F3360" s="112">
        <v>18.850000000000001</v>
      </c>
      <c r="G3360" s="112">
        <v>19.25</v>
      </c>
      <c r="H3360" s="113">
        <v>19.45</v>
      </c>
      <c r="I3360" s="90">
        <f t="shared" si="1833"/>
        <v>16.494736842105262</v>
      </c>
      <c r="J3360" s="90">
        <f t="shared" si="1834"/>
        <v>17.405263157894737</v>
      </c>
      <c r="K3360" s="114">
        <v>7</v>
      </c>
      <c r="L3360" s="115">
        <v>5.2631578947368418E-2</v>
      </c>
      <c r="M3360" s="90">
        <v>14.21</v>
      </c>
      <c r="N3360" s="90">
        <v>15.14</v>
      </c>
      <c r="O3360" s="90">
        <v>16.72</v>
      </c>
      <c r="P3360" s="90">
        <v>18.27</v>
      </c>
      <c r="Q3360" s="90">
        <v>20.27</v>
      </c>
      <c r="R3360" s="63">
        <f t="shared" si="1845"/>
        <v>5.6399999999999935</v>
      </c>
      <c r="S3360" s="64">
        <f t="shared" si="1844"/>
        <v>-8.959711365002998E-2</v>
      </c>
      <c r="T3360" s="65">
        <f t="shared" si="1840"/>
        <v>0.93857331571994718</v>
      </c>
      <c r="U3360" s="65">
        <f t="shared" si="1840"/>
        <v>0.9055023923444977</v>
      </c>
      <c r="V3360" s="65">
        <f t="shared" si="1823"/>
        <v>0.82868089764641495</v>
      </c>
      <c r="W3360" s="65">
        <f t="shared" si="1824"/>
        <v>0.74691662555500749</v>
      </c>
      <c r="X3360" s="61">
        <f t="shared" si="1835"/>
        <v>6.962025316455682E-2</v>
      </c>
      <c r="Y3360" s="66">
        <f t="shared" si="1825"/>
        <v>5.994550408719334E-2</v>
      </c>
      <c r="Z3360" s="61">
        <f t="shared" si="1826"/>
        <v>5.5201021059349181E-2</v>
      </c>
      <c r="AA3360" s="67">
        <f t="shared" si="1827"/>
        <v>16.494736842105262</v>
      </c>
      <c r="AB3360" s="68">
        <f t="shared" si="1828"/>
        <v>4.3593130779392343E-2</v>
      </c>
      <c r="AC3360" s="69">
        <f t="shared" si="1829"/>
        <v>8.9480636862963078E-2</v>
      </c>
      <c r="AD3360" s="70">
        <f>_xlfn.PERCENTILE.EXC(AC3360:$AC$5675,0.5)</f>
        <v>7.2571549284475623E-2</v>
      </c>
      <c r="AE3360" s="70">
        <f>_xlfn.PERCENTILE.EXC($AC3360:AC$5675,0.35)</f>
        <v>3.8794466275508317E-2</v>
      </c>
      <c r="AF3360" s="71">
        <f t="shared" si="1841"/>
        <v>5.5876461799367776E-2</v>
      </c>
      <c r="AG3360" s="70">
        <f t="shared" si="1842"/>
        <v>-0.18079093388790943</v>
      </c>
      <c r="AH3360" s="70">
        <f t="shared" si="1843"/>
        <v>-0.22707014647722412</v>
      </c>
      <c r="AI3360" s="61" t="str">
        <f t="shared" si="1838"/>
        <v>Short VOL</v>
      </c>
      <c r="AJ3360" s="68" t="str">
        <f t="shared" si="1839"/>
        <v>Short VOL</v>
      </c>
      <c r="AK3360" s="72"/>
      <c r="AL3360" s="73"/>
      <c r="AM3360" s="72"/>
      <c r="AN3360" s="73"/>
      <c r="AO3360" s="74"/>
      <c r="AP3360" s="20"/>
      <c r="AQ3360" s="74"/>
      <c r="AR3360" s="20"/>
      <c r="AS3360" s="74"/>
      <c r="AT3360" s="20"/>
      <c r="AU3360" s="74" t="str">
        <f t="shared" si="1830"/>
        <v>00631L</v>
      </c>
      <c r="AV3360" s="20">
        <f t="shared" si="1836"/>
        <v>1</v>
      </c>
      <c r="AW3360" s="74" t="str">
        <f t="shared" si="1831"/>
        <v>00631L</v>
      </c>
      <c r="AX3360" s="20">
        <f t="shared" si="1832"/>
        <v>1</v>
      </c>
      <c r="AY3360" s="20">
        <f t="shared" si="1837"/>
        <v>1</v>
      </c>
      <c r="AZ3360" s="116">
        <v>41435</v>
      </c>
      <c r="BA3360" s="116"/>
      <c r="BB3360" s="20"/>
      <c r="BC3360" s="20"/>
      <c r="BD3360" s="76"/>
      <c r="BE3360" s="77"/>
      <c r="BF3360" s="77"/>
    </row>
    <row r="3361" spans="1:58" s="23" customFormat="1" ht="15.75" customHeight="1" x14ac:dyDescent="0.4">
      <c r="A3361" s="116">
        <v>41431</v>
      </c>
      <c r="B3361" s="112">
        <v>16.55</v>
      </c>
      <c r="C3361" s="112">
        <v>17.25</v>
      </c>
      <c r="D3361" s="112">
        <v>18</v>
      </c>
      <c r="E3361" s="112">
        <v>18.55</v>
      </c>
      <c r="F3361" s="112">
        <v>19.05</v>
      </c>
      <c r="G3361" s="112">
        <v>19.399999999999999</v>
      </c>
      <c r="H3361" s="113">
        <v>19.55</v>
      </c>
      <c r="I3361" s="90">
        <f t="shared" si="1833"/>
        <v>16.955263157894738</v>
      </c>
      <c r="J3361" s="90">
        <f t="shared" si="1834"/>
        <v>17.684210526315791</v>
      </c>
      <c r="K3361" s="114">
        <v>8</v>
      </c>
      <c r="L3361" s="115">
        <v>5.2631578947368418E-2</v>
      </c>
      <c r="M3361" s="90">
        <v>17.25</v>
      </c>
      <c r="N3361" s="90">
        <v>16.63</v>
      </c>
      <c r="O3361" s="90">
        <v>17.55</v>
      </c>
      <c r="P3361" s="90">
        <v>18.8</v>
      </c>
      <c r="Q3361" s="90">
        <v>20.75</v>
      </c>
      <c r="R3361" s="63">
        <f t="shared" si="1845"/>
        <v>2.470000000000006</v>
      </c>
      <c r="S3361" s="64">
        <f t="shared" si="1844"/>
        <v>-4.9714285714285773E-2</v>
      </c>
      <c r="T3361" s="65">
        <f t="shared" si="1840"/>
        <v>1.0372820204449791</v>
      </c>
      <c r="U3361" s="65">
        <f t="shared" si="1840"/>
        <v>0.94757834757834747</v>
      </c>
      <c r="V3361" s="65">
        <f t="shared" si="1823"/>
        <v>0.88457446808510631</v>
      </c>
      <c r="W3361" s="65">
        <f t="shared" si="1824"/>
        <v>0.80144578313253012</v>
      </c>
      <c r="X3361" s="61">
        <f t="shared" si="1835"/>
        <v>4.2296072507552823E-2</v>
      </c>
      <c r="Y3361" s="66">
        <f t="shared" si="1825"/>
        <v>5.3908355795148244E-2</v>
      </c>
      <c r="Z3361" s="61">
        <f t="shared" si="1826"/>
        <v>4.2992394847120953E-2</v>
      </c>
      <c r="AA3361" s="67">
        <f t="shared" si="1827"/>
        <v>16.955263157894738</v>
      </c>
      <c r="AB3361" s="68">
        <f t="shared" si="1828"/>
        <v>-4.8105832832229887E-3</v>
      </c>
      <c r="AC3361" s="69">
        <f t="shared" si="1829"/>
        <v>1.9558818875209785E-2</v>
      </c>
      <c r="AD3361" s="70">
        <f>_xlfn.PERCENTILE.EXC(AC3361:$AC$5675,0.5)</f>
        <v>7.2550640760644852E-2</v>
      </c>
      <c r="AE3361" s="70">
        <f>_xlfn.PERCENTILE.EXC($AC3361:AC$5675,0.35)</f>
        <v>3.8737104926904541E-2</v>
      </c>
      <c r="AF3361" s="71">
        <f t="shared" si="1841"/>
        <v>5.5708675054191144E-2</v>
      </c>
      <c r="AG3361" s="70">
        <f t="shared" si="1842"/>
        <v>-0.18079093388790943</v>
      </c>
      <c r="AH3361" s="70">
        <f t="shared" si="1843"/>
        <v>-0.22707014647722412</v>
      </c>
      <c r="AI3361" s="61" t="str">
        <f t="shared" si="1838"/>
        <v>Safety</v>
      </c>
      <c r="AJ3361" s="68" t="str">
        <f t="shared" si="1839"/>
        <v>Safety</v>
      </c>
      <c r="AK3361" s="72"/>
      <c r="AL3361" s="73"/>
      <c r="AM3361" s="72"/>
      <c r="AN3361" s="73"/>
      <c r="AO3361" s="74"/>
      <c r="AP3361" s="20"/>
      <c r="AQ3361" s="74"/>
      <c r="AR3361" s="20"/>
      <c r="AS3361" s="74"/>
      <c r="AT3361" s="20"/>
      <c r="AU3361" s="74" t="str">
        <f t="shared" si="1830"/>
        <v>00635U</v>
      </c>
      <c r="AV3361" s="20">
        <f t="shared" si="1836"/>
        <v>0</v>
      </c>
      <c r="AW3361" s="74" t="str">
        <f t="shared" si="1831"/>
        <v>00635U</v>
      </c>
      <c r="AX3361" s="20">
        <f t="shared" si="1832"/>
        <v>0</v>
      </c>
      <c r="AY3361" s="20">
        <f t="shared" si="1837"/>
        <v>1</v>
      </c>
      <c r="AZ3361" s="116">
        <v>41432</v>
      </c>
      <c r="BA3361" s="116"/>
      <c r="BB3361" s="20"/>
      <c r="BC3361" s="20"/>
      <c r="BD3361" s="76"/>
      <c r="BE3361" s="77"/>
      <c r="BF3361" s="77"/>
    </row>
    <row r="3362" spans="1:58" s="23" customFormat="1" ht="15.75" customHeight="1" x14ac:dyDescent="0.4">
      <c r="A3362" s="116">
        <v>41430</v>
      </c>
      <c r="B3362" s="112">
        <v>17.05</v>
      </c>
      <c r="C3362" s="112">
        <v>17.7</v>
      </c>
      <c r="D3362" s="112">
        <v>18.25</v>
      </c>
      <c r="E3362" s="112">
        <v>18.75</v>
      </c>
      <c r="F3362" s="112">
        <v>19.149999999999999</v>
      </c>
      <c r="G3362" s="112">
        <v>19.5</v>
      </c>
      <c r="H3362" s="113">
        <v>19.649999999999999</v>
      </c>
      <c r="I3362" s="90">
        <f t="shared" si="1833"/>
        <v>17.392105263157895</v>
      </c>
      <c r="J3362" s="90">
        <f t="shared" si="1834"/>
        <v>17.989473684210527</v>
      </c>
      <c r="K3362" s="114">
        <v>9</v>
      </c>
      <c r="L3362" s="115">
        <v>5.2631578947368418E-2</v>
      </c>
      <c r="M3362" s="90">
        <v>18.54</v>
      </c>
      <c r="N3362" s="90">
        <v>17.5</v>
      </c>
      <c r="O3362" s="90">
        <v>18</v>
      </c>
      <c r="P3362" s="90">
        <v>19.12</v>
      </c>
      <c r="Q3362" s="90">
        <v>20.96</v>
      </c>
      <c r="R3362" s="63">
        <f t="shared" si="1845"/>
        <v>1.0800000000000054</v>
      </c>
      <c r="S3362" s="64">
        <f t="shared" si="1844"/>
        <v>7.5599262446220061E-2</v>
      </c>
      <c r="T3362" s="65">
        <f t="shared" si="1840"/>
        <v>1.0594285714285714</v>
      </c>
      <c r="U3362" s="65">
        <f t="shared" si="1840"/>
        <v>0.97222222222222221</v>
      </c>
      <c r="V3362" s="65">
        <f t="shared" si="1823"/>
        <v>0.91527196652719656</v>
      </c>
      <c r="W3362" s="65">
        <f t="shared" si="1824"/>
        <v>0.83492366412213737</v>
      </c>
      <c r="X3362" s="61">
        <f t="shared" si="1835"/>
        <v>3.8123167155425138E-2</v>
      </c>
      <c r="Y3362" s="66">
        <f t="shared" si="1825"/>
        <v>4.7999999999999925E-2</v>
      </c>
      <c r="Z3362" s="61">
        <f t="shared" si="1826"/>
        <v>3.4347102436072058E-2</v>
      </c>
      <c r="AA3362" s="67">
        <f t="shared" si="1827"/>
        <v>17.392105263157895</v>
      </c>
      <c r="AB3362" s="68">
        <f t="shared" si="1828"/>
        <v>-2.5714285714285672E-2</v>
      </c>
      <c r="AC3362" s="69">
        <f t="shared" si="1829"/>
        <v>-6.1654135338345996E-3</v>
      </c>
      <c r="AD3362" s="70">
        <f>_xlfn.PERCENTILE.EXC(AC3362:$AC$5675,0.5)</f>
        <v>7.2571549284475623E-2</v>
      </c>
      <c r="AE3362" s="70">
        <f>_xlfn.PERCENTILE.EXC($AC3362:AC$5675,0.35)</f>
        <v>3.8832764796179454E-2</v>
      </c>
      <c r="AF3362" s="71">
        <f t="shared" si="1841"/>
        <v>5.5708675054191144E-2</v>
      </c>
      <c r="AG3362" s="70">
        <f t="shared" si="1842"/>
        <v>-0.18079093388790943</v>
      </c>
      <c r="AH3362" s="70">
        <f t="shared" si="1843"/>
        <v>-0.22707014647722412</v>
      </c>
      <c r="AI3362" s="61" t="str">
        <f t="shared" si="1838"/>
        <v>Safety</v>
      </c>
      <c r="AJ3362" s="68" t="str">
        <f t="shared" si="1839"/>
        <v>Safety</v>
      </c>
      <c r="AK3362" s="72"/>
      <c r="AL3362" s="73"/>
      <c r="AM3362" s="72"/>
      <c r="AN3362" s="73"/>
      <c r="AO3362" s="74"/>
      <c r="AP3362" s="20"/>
      <c r="AQ3362" s="74"/>
      <c r="AR3362" s="20"/>
      <c r="AS3362" s="74"/>
      <c r="AT3362" s="20"/>
      <c r="AU3362" s="74" t="str">
        <f t="shared" si="1830"/>
        <v>00635U</v>
      </c>
      <c r="AV3362" s="20">
        <f t="shared" si="1836"/>
        <v>0</v>
      </c>
      <c r="AW3362" s="74" t="str">
        <f t="shared" si="1831"/>
        <v>00635U</v>
      </c>
      <c r="AX3362" s="20">
        <f t="shared" si="1832"/>
        <v>0</v>
      </c>
      <c r="AY3362" s="20">
        <f t="shared" si="1837"/>
        <v>1</v>
      </c>
      <c r="AZ3362" s="116">
        <v>41431</v>
      </c>
      <c r="BA3362" s="116"/>
      <c r="BB3362" s="20"/>
      <c r="BC3362" s="20"/>
      <c r="BD3362" s="76"/>
      <c r="BE3362" s="77"/>
      <c r="BF3362" s="77"/>
    </row>
    <row r="3363" spans="1:58" s="23" customFormat="1" ht="15.75" customHeight="1" x14ac:dyDescent="0.4">
      <c r="A3363" s="116">
        <v>41429</v>
      </c>
      <c r="B3363" s="112">
        <v>16.100000000000001</v>
      </c>
      <c r="C3363" s="112">
        <v>17.100000000000001</v>
      </c>
      <c r="D3363" s="112">
        <v>17.8</v>
      </c>
      <c r="E3363" s="112">
        <v>18.399999999999999</v>
      </c>
      <c r="F3363" s="112">
        <v>18.899999999999999</v>
      </c>
      <c r="G3363" s="112">
        <v>19.25</v>
      </c>
      <c r="H3363" s="113">
        <v>19.45</v>
      </c>
      <c r="I3363" s="90">
        <f t="shared" si="1833"/>
        <v>16.573684210526316</v>
      </c>
      <c r="J3363" s="90">
        <f t="shared" si="1834"/>
        <v>17.431578947368422</v>
      </c>
      <c r="K3363" s="114">
        <v>10</v>
      </c>
      <c r="L3363" s="115">
        <v>5.2631578947368418E-2</v>
      </c>
      <c r="M3363" s="90">
        <v>16.89</v>
      </c>
      <c r="N3363" s="90">
        <v>16.27</v>
      </c>
      <c r="O3363" s="90">
        <v>17.260000000000002</v>
      </c>
      <c r="P3363" s="90">
        <v>18.579999999999998</v>
      </c>
      <c r="Q3363" s="90">
        <v>20.55</v>
      </c>
      <c r="R3363" s="63">
        <f t="shared" si="1845"/>
        <v>2.6800000000000068</v>
      </c>
      <c r="S3363" s="64">
        <f t="shared" si="1844"/>
        <v>-6.1425061425071019E-4</v>
      </c>
      <c r="T3363" s="65">
        <f t="shared" si="1840"/>
        <v>1.0381069452980947</v>
      </c>
      <c r="U3363" s="65">
        <f t="shared" si="1840"/>
        <v>0.94264194669756651</v>
      </c>
      <c r="V3363" s="65">
        <f t="shared" si="1823"/>
        <v>0.87567276641550063</v>
      </c>
      <c r="W3363" s="65">
        <f t="shared" si="1824"/>
        <v>0.79172749391727493</v>
      </c>
      <c r="X3363" s="61">
        <f t="shared" si="1835"/>
        <v>6.2111801242236017E-2</v>
      </c>
      <c r="Y3363" s="66">
        <f t="shared" si="1825"/>
        <v>5.7065217391304393E-2</v>
      </c>
      <c r="Z3363" s="61">
        <f t="shared" si="1826"/>
        <v>5.1762464274372831E-2</v>
      </c>
      <c r="AA3363" s="67">
        <f t="shared" si="1827"/>
        <v>16.573684210526316</v>
      </c>
      <c r="AB3363" s="68">
        <f t="shared" si="1828"/>
        <v>-1.0448678549477453E-2</v>
      </c>
      <c r="AC3363" s="69">
        <f t="shared" si="1829"/>
        <v>1.8665286449066804E-2</v>
      </c>
      <c r="AD3363" s="70">
        <f>_xlfn.PERCENTILE.EXC(AC3363:$AC$5675,0.5)</f>
        <v>7.2592457808306379E-2</v>
      </c>
      <c r="AE3363" s="70">
        <f>_xlfn.PERCENTILE.EXC($AC3363:AC$5675,0.35)</f>
        <v>3.8911035306157277E-2</v>
      </c>
      <c r="AF3363" s="71">
        <f t="shared" si="1841"/>
        <v>5.5876461799367776E-2</v>
      </c>
      <c r="AG3363" s="70">
        <f t="shared" si="1842"/>
        <v>-0.18079093388790943</v>
      </c>
      <c r="AH3363" s="70">
        <f t="shared" si="1843"/>
        <v>-0.22707014647722412</v>
      </c>
      <c r="AI3363" s="61" t="str">
        <f t="shared" si="1838"/>
        <v>Safety</v>
      </c>
      <c r="AJ3363" s="68" t="str">
        <f t="shared" si="1839"/>
        <v>Safety</v>
      </c>
      <c r="AK3363" s="72"/>
      <c r="AL3363" s="73"/>
      <c r="AM3363" s="72"/>
      <c r="AN3363" s="73"/>
      <c r="AO3363" s="74"/>
      <c r="AP3363" s="20"/>
      <c r="AQ3363" s="74"/>
      <c r="AR3363" s="20"/>
      <c r="AS3363" s="74"/>
      <c r="AT3363" s="20"/>
      <c r="AU3363" s="74" t="str">
        <f t="shared" si="1830"/>
        <v>00635U</v>
      </c>
      <c r="AV3363" s="20">
        <f t="shared" si="1836"/>
        <v>0</v>
      </c>
      <c r="AW3363" s="74" t="str">
        <f t="shared" si="1831"/>
        <v>00635U</v>
      </c>
      <c r="AX3363" s="20">
        <f t="shared" si="1832"/>
        <v>0</v>
      </c>
      <c r="AY3363" s="20">
        <f t="shared" si="1837"/>
        <v>1</v>
      </c>
      <c r="AZ3363" s="116">
        <v>41430</v>
      </c>
      <c r="BA3363" s="116"/>
      <c r="BB3363" s="20"/>
      <c r="BC3363" s="20"/>
      <c r="BD3363" s="76"/>
      <c r="BE3363" s="77"/>
      <c r="BF3363" s="77"/>
    </row>
    <row r="3364" spans="1:58" s="23" customFormat="1" ht="15.75" customHeight="1" x14ac:dyDescent="0.4">
      <c r="A3364" s="116">
        <v>41428</v>
      </c>
      <c r="B3364" s="112">
        <v>16</v>
      </c>
      <c r="C3364" s="112">
        <v>17</v>
      </c>
      <c r="D3364" s="112">
        <v>17.75</v>
      </c>
      <c r="E3364" s="112">
        <v>18.350000000000001</v>
      </c>
      <c r="F3364" s="112">
        <v>18.850000000000001</v>
      </c>
      <c r="G3364" s="112">
        <v>19.2</v>
      </c>
      <c r="H3364" s="113">
        <v>19.399999999999999</v>
      </c>
      <c r="I3364" s="90">
        <f t="shared" si="1833"/>
        <v>16.421052631578949</v>
      </c>
      <c r="J3364" s="90">
        <f t="shared" si="1834"/>
        <v>17.315789473684209</v>
      </c>
      <c r="K3364" s="114">
        <v>11</v>
      </c>
      <c r="L3364" s="115">
        <v>5.2631578947368418E-2</v>
      </c>
      <c r="M3364" s="90">
        <v>17.239999999999998</v>
      </c>
      <c r="N3364" s="90">
        <v>16.28</v>
      </c>
      <c r="O3364" s="90">
        <v>17.22</v>
      </c>
      <c r="P3364" s="90">
        <v>18.45</v>
      </c>
      <c r="Q3364" s="90">
        <v>20.51</v>
      </c>
      <c r="R3364" s="63">
        <f t="shared" si="1845"/>
        <v>2.1500000000000057</v>
      </c>
      <c r="S3364" s="64">
        <f t="shared" si="1844"/>
        <v>-1.2269938650306487E-3</v>
      </c>
      <c r="T3364" s="65">
        <f t="shared" si="1840"/>
        <v>1.0589680589680588</v>
      </c>
      <c r="U3364" s="65">
        <f t="shared" si="1840"/>
        <v>0.94541231126596992</v>
      </c>
      <c r="V3364" s="65">
        <f t="shared" si="1823"/>
        <v>0.88238482384823858</v>
      </c>
      <c r="W3364" s="65">
        <f t="shared" si="1824"/>
        <v>0.7937591418820088</v>
      </c>
      <c r="X3364" s="61">
        <f t="shared" si="1835"/>
        <v>6.25E-2</v>
      </c>
      <c r="Y3364" s="66">
        <f t="shared" si="1825"/>
        <v>5.7220708446866324E-2</v>
      </c>
      <c r="Z3364" s="61">
        <f t="shared" si="1826"/>
        <v>5.4487179487179301E-2</v>
      </c>
      <c r="AA3364" s="67">
        <f t="shared" si="1827"/>
        <v>16.421052631578945</v>
      </c>
      <c r="AB3364" s="68">
        <f t="shared" si="1828"/>
        <v>-1.7199017199017268E-2</v>
      </c>
      <c r="AC3364" s="69">
        <f t="shared" si="1829"/>
        <v>8.664166558903192E-3</v>
      </c>
      <c r="AD3364" s="70">
        <f>_xlfn.PERCENTILE.EXC(AC3364:$AC$5675,0.5)</f>
        <v>7.261821843294898E-2</v>
      </c>
      <c r="AE3364" s="70">
        <f>_xlfn.PERCENTILE.EXC($AC3364:AC$5675,0.35)</f>
        <v>3.9032606300649537E-2</v>
      </c>
      <c r="AF3364" s="71">
        <f t="shared" si="1841"/>
        <v>5.6075486876200037E-2</v>
      </c>
      <c r="AG3364" s="70">
        <f t="shared" si="1842"/>
        <v>-0.18079093388790943</v>
      </c>
      <c r="AH3364" s="70">
        <f t="shared" si="1843"/>
        <v>-0.22707014647722412</v>
      </c>
      <c r="AI3364" s="61" t="str">
        <f t="shared" si="1838"/>
        <v>Safety</v>
      </c>
      <c r="AJ3364" s="68" t="str">
        <f t="shared" si="1839"/>
        <v>Safety</v>
      </c>
      <c r="AK3364" s="72"/>
      <c r="AL3364" s="73"/>
      <c r="AM3364" s="72"/>
      <c r="AN3364" s="73"/>
      <c r="AO3364" s="74"/>
      <c r="AP3364" s="20"/>
      <c r="AQ3364" s="74"/>
      <c r="AR3364" s="20"/>
      <c r="AS3364" s="74"/>
      <c r="AT3364" s="20"/>
      <c r="AU3364" s="74" t="str">
        <f t="shared" si="1830"/>
        <v>00635U</v>
      </c>
      <c r="AV3364" s="20">
        <f t="shared" si="1836"/>
        <v>0</v>
      </c>
      <c r="AW3364" s="74" t="str">
        <f t="shared" si="1831"/>
        <v>00635U</v>
      </c>
      <c r="AX3364" s="20">
        <f t="shared" si="1832"/>
        <v>0</v>
      </c>
      <c r="AY3364" s="20">
        <f t="shared" si="1837"/>
        <v>1</v>
      </c>
      <c r="AZ3364" s="116">
        <v>41429</v>
      </c>
      <c r="BA3364" s="116"/>
      <c r="BB3364" s="20"/>
      <c r="BC3364" s="20"/>
      <c r="BD3364" s="76"/>
      <c r="BE3364" s="77"/>
      <c r="BF3364" s="77"/>
    </row>
    <row r="3365" spans="1:58" s="23" customFormat="1" ht="15.75" customHeight="1" x14ac:dyDescent="0.4">
      <c r="A3365" s="116">
        <v>41425</v>
      </c>
      <c r="B3365" s="112">
        <v>16.05</v>
      </c>
      <c r="C3365" s="112">
        <v>17.149999999999999</v>
      </c>
      <c r="D3365" s="112">
        <v>17.8</v>
      </c>
      <c r="E3365" s="112">
        <v>18.350000000000001</v>
      </c>
      <c r="F3365" s="112">
        <v>18.8</v>
      </c>
      <c r="G3365" s="112">
        <v>19.100000000000001</v>
      </c>
      <c r="H3365" s="113">
        <v>19.3</v>
      </c>
      <c r="I3365" s="90">
        <f t="shared" si="1833"/>
        <v>16.455263157894738</v>
      </c>
      <c r="J3365" s="90">
        <f t="shared" si="1834"/>
        <v>17.389473684210525</v>
      </c>
      <c r="K3365" s="114">
        <v>12</v>
      </c>
      <c r="L3365" s="115">
        <v>5.2631578947368418E-2</v>
      </c>
      <c r="M3365" s="90">
        <v>16.7</v>
      </c>
      <c r="N3365" s="90">
        <v>16.3</v>
      </c>
      <c r="O3365" s="90">
        <v>17.13</v>
      </c>
      <c r="P3365" s="90">
        <v>18.41</v>
      </c>
      <c r="Q3365" s="90">
        <v>20.34</v>
      </c>
      <c r="R3365" s="63">
        <f t="shared" si="1845"/>
        <v>2.5399999999999991</v>
      </c>
      <c r="S3365" s="64">
        <f t="shared" si="1844"/>
        <v>0.12181693048864428</v>
      </c>
      <c r="T3365" s="65">
        <f t="shared" si="1840"/>
        <v>1.0245398773006134</v>
      </c>
      <c r="U3365" s="65">
        <f t="shared" si="1840"/>
        <v>0.95154699357851735</v>
      </c>
      <c r="V3365" s="65">
        <f t="shared" si="1823"/>
        <v>0.8853883758826725</v>
      </c>
      <c r="W3365" s="65">
        <f t="shared" si="1824"/>
        <v>0.80137659783677484</v>
      </c>
      <c r="X3365" s="61">
        <f t="shared" si="1835"/>
        <v>6.8535825545171208E-2</v>
      </c>
      <c r="Y3365" s="66">
        <f t="shared" si="1825"/>
        <v>5.1771117166212494E-2</v>
      </c>
      <c r="Z3365" s="61">
        <f t="shared" si="1826"/>
        <v>5.6772749080441269E-2</v>
      </c>
      <c r="AA3365" s="67">
        <f t="shared" si="1827"/>
        <v>16.455263157894738</v>
      </c>
      <c r="AB3365" s="68">
        <f t="shared" si="1828"/>
        <v>-1.5337423312883436E-2</v>
      </c>
      <c r="AC3365" s="69">
        <f t="shared" si="1829"/>
        <v>9.5253471101065627E-3</v>
      </c>
      <c r="AD3365" s="70">
        <f>_xlfn.PERCENTILE.EXC(AC3365:$AC$5675,0.5)</f>
        <v>7.2643979057591582E-2</v>
      </c>
      <c r="AE3365" s="70">
        <f>_xlfn.PERCENTILE.EXC($AC3365:AC$5675,0.35)</f>
        <v>3.9126269389556712E-2</v>
      </c>
      <c r="AF3365" s="71">
        <f t="shared" si="1841"/>
        <v>5.636215208610082E-2</v>
      </c>
      <c r="AG3365" s="70">
        <f t="shared" si="1842"/>
        <v>-0.18079093388790943</v>
      </c>
      <c r="AH3365" s="70">
        <f t="shared" si="1843"/>
        <v>-0.22707014647722412</v>
      </c>
      <c r="AI3365" s="61" t="str">
        <f t="shared" si="1838"/>
        <v>Safety</v>
      </c>
      <c r="AJ3365" s="68" t="str">
        <f t="shared" si="1839"/>
        <v>Safety</v>
      </c>
      <c r="AK3365" s="72"/>
      <c r="AL3365" s="73"/>
      <c r="AM3365" s="72"/>
      <c r="AN3365" s="73"/>
      <c r="AO3365" s="74"/>
      <c r="AP3365" s="20"/>
      <c r="AQ3365" s="74"/>
      <c r="AR3365" s="20"/>
      <c r="AS3365" s="74"/>
      <c r="AT3365" s="20"/>
      <c r="AU3365" s="74" t="str">
        <f t="shared" si="1830"/>
        <v>00635U</v>
      </c>
      <c r="AV3365" s="20">
        <f t="shared" si="1836"/>
        <v>0</v>
      </c>
      <c r="AW3365" s="74" t="str">
        <f t="shared" si="1831"/>
        <v>00635U</v>
      </c>
      <c r="AX3365" s="20">
        <f t="shared" si="1832"/>
        <v>0</v>
      </c>
      <c r="AY3365" s="20">
        <f t="shared" si="1837"/>
        <v>1</v>
      </c>
      <c r="AZ3365" s="116">
        <v>41428</v>
      </c>
      <c r="BA3365" s="116"/>
      <c r="BB3365" s="20"/>
      <c r="BC3365" s="20"/>
      <c r="BD3365" s="76"/>
      <c r="BE3365" s="77"/>
      <c r="BF3365" s="77"/>
    </row>
    <row r="3366" spans="1:58" s="23" customFormat="1" ht="15.75" customHeight="1" x14ac:dyDescent="0.4">
      <c r="A3366" s="116">
        <v>41424</v>
      </c>
      <c r="B3366" s="112">
        <v>15.4</v>
      </c>
      <c r="C3366" s="112">
        <v>16.55</v>
      </c>
      <c r="D3366" s="112">
        <v>17.25</v>
      </c>
      <c r="E3366" s="112">
        <v>17.850000000000001</v>
      </c>
      <c r="F3366" s="112">
        <v>18.350000000000001</v>
      </c>
      <c r="G3366" s="112">
        <v>18.75</v>
      </c>
      <c r="H3366" s="113">
        <v>18.95</v>
      </c>
      <c r="I3366" s="90">
        <f t="shared" si="1833"/>
        <v>15.763157894736842</v>
      </c>
      <c r="J3366" s="90">
        <f t="shared" si="1834"/>
        <v>16.771052631578947</v>
      </c>
      <c r="K3366" s="114">
        <v>13</v>
      </c>
      <c r="L3366" s="115">
        <v>5.2631578947368418E-2</v>
      </c>
      <c r="M3366" s="90">
        <v>14.69</v>
      </c>
      <c r="N3366" s="90">
        <v>14.53</v>
      </c>
      <c r="O3366" s="90">
        <v>16.010000000000002</v>
      </c>
      <c r="P3366" s="90">
        <v>17.61</v>
      </c>
      <c r="Q3366" s="90">
        <v>19.7</v>
      </c>
      <c r="R3366" s="63">
        <f t="shared" si="1845"/>
        <v>4.4000000000000057</v>
      </c>
      <c r="S3366" s="64">
        <f t="shared" si="1844"/>
        <v>-2.0229265003371591E-2</v>
      </c>
      <c r="T3366" s="65">
        <f t="shared" si="1840"/>
        <v>1.0110116999311769</v>
      </c>
      <c r="U3366" s="65">
        <f t="shared" si="1840"/>
        <v>0.90755777638975632</v>
      </c>
      <c r="V3366" s="65">
        <f t="shared" ref="V3366:V3429" si="1846">N3366/P3366</f>
        <v>0.82509937535491196</v>
      </c>
      <c r="W3366" s="65">
        <f t="shared" ref="W3366:W3429" si="1847">N3366/Q3366</f>
        <v>0.73756345177664973</v>
      </c>
      <c r="X3366" s="61">
        <f t="shared" si="1835"/>
        <v>7.46753246753247E-2</v>
      </c>
      <c r="Y3366" s="66">
        <f t="shared" ref="Y3366:Y3429" si="1848">(H3366-E3366)/E3366</f>
        <v>6.1624649859943856E-2</v>
      </c>
      <c r="Z3366" s="61">
        <f t="shared" ref="Z3366:Z3429" si="1849">(J3366-I3366)/I3366</f>
        <v>6.3939899833055008E-2</v>
      </c>
      <c r="AA3366" s="67">
        <f t="shared" ref="AA3366:AA3429" si="1850">B3366*(K3366*L3366)+C3366*(1-(K3366*L3366))</f>
        <v>15.763157894736842</v>
      </c>
      <c r="AB3366" s="68">
        <f t="shared" ref="AB3366:AB3429" si="1851">(B3366-N3366)/N3366</f>
        <v>5.9876118375774334E-2</v>
      </c>
      <c r="AC3366" s="69">
        <f t="shared" ref="AC3366:AC3429" si="1852">(AA3366-N3366)/N3366</f>
        <v>8.4869779403774478E-2</v>
      </c>
      <c r="AD3366" s="70">
        <f>_xlfn.PERCENTILE.EXC(AC3366:$AC$5675,0.5)</f>
        <v>7.2678085741126386E-2</v>
      </c>
      <c r="AE3366" s="70">
        <f>_xlfn.PERCENTILE.EXC($AC3366:AC$5675,0.35)</f>
        <v>3.9139425856323289E-2</v>
      </c>
      <c r="AF3366" s="71">
        <f t="shared" si="1841"/>
        <v>5.6552665881056098E-2</v>
      </c>
      <c r="AG3366" s="70">
        <f t="shared" si="1842"/>
        <v>-0.18079093388790943</v>
      </c>
      <c r="AH3366" s="70">
        <f t="shared" si="1843"/>
        <v>-0.22707014647722412</v>
      </c>
      <c r="AI3366" s="61" t="str">
        <f t="shared" si="1838"/>
        <v>Short VOL</v>
      </c>
      <c r="AJ3366" s="68" t="str">
        <f t="shared" si="1839"/>
        <v>Short VOL</v>
      </c>
      <c r="AK3366" s="72"/>
      <c r="AL3366" s="73"/>
      <c r="AM3366" s="72"/>
      <c r="AN3366" s="73"/>
      <c r="AO3366" s="74"/>
      <c r="AP3366" s="20"/>
      <c r="AQ3366" s="74"/>
      <c r="AR3366" s="20"/>
      <c r="AS3366" s="74"/>
      <c r="AT3366" s="20"/>
      <c r="AU3366" s="74" t="str">
        <f t="shared" si="1830"/>
        <v>00631L</v>
      </c>
      <c r="AV3366" s="20">
        <f t="shared" si="1836"/>
        <v>1</v>
      </c>
      <c r="AW3366" s="74" t="str">
        <f t="shared" si="1831"/>
        <v>00631L</v>
      </c>
      <c r="AX3366" s="20">
        <f t="shared" si="1832"/>
        <v>1</v>
      </c>
      <c r="AY3366" s="20">
        <f t="shared" si="1837"/>
        <v>1</v>
      </c>
      <c r="AZ3366" s="116">
        <v>41425</v>
      </c>
      <c r="BA3366" s="116"/>
      <c r="BB3366" s="20"/>
      <c r="BC3366" s="20"/>
      <c r="BD3366" s="76"/>
      <c r="BE3366" s="77"/>
      <c r="BF3366" s="77"/>
    </row>
    <row r="3367" spans="1:58" s="23" customFormat="1" ht="15.75" customHeight="1" x14ac:dyDescent="0.4">
      <c r="A3367" s="116">
        <v>41423</v>
      </c>
      <c r="B3367" s="112">
        <v>15.4</v>
      </c>
      <c r="C3367" s="112">
        <v>16.399999999999999</v>
      </c>
      <c r="D3367" s="112">
        <v>17.149999999999999</v>
      </c>
      <c r="E3367" s="112">
        <v>17.8</v>
      </c>
      <c r="F3367" s="112">
        <v>18.25</v>
      </c>
      <c r="G3367" s="112">
        <v>18.7</v>
      </c>
      <c r="H3367" s="113">
        <v>18.899999999999999</v>
      </c>
      <c r="I3367" s="90">
        <f t="shared" si="1833"/>
        <v>15.663157894736843</v>
      </c>
      <c r="J3367" s="90">
        <f t="shared" si="1834"/>
        <v>16.597368421052629</v>
      </c>
      <c r="K3367" s="114">
        <v>14</v>
      </c>
      <c r="L3367" s="115">
        <v>5.2631578947368418E-2</v>
      </c>
      <c r="M3367" s="90">
        <v>15.76</v>
      </c>
      <c r="N3367" s="90">
        <v>14.83</v>
      </c>
      <c r="O3367" s="90">
        <v>16.149999999999999</v>
      </c>
      <c r="P3367" s="90">
        <v>17.71</v>
      </c>
      <c r="Q3367" s="90">
        <v>19.88</v>
      </c>
      <c r="R3367" s="63">
        <f t="shared" si="1845"/>
        <v>3.2699999999999996</v>
      </c>
      <c r="S3367" s="64">
        <f t="shared" si="1844"/>
        <v>2.4171270718232021E-2</v>
      </c>
      <c r="T3367" s="65">
        <f t="shared" si="1840"/>
        <v>1.0627107215104519</v>
      </c>
      <c r="U3367" s="65">
        <f t="shared" si="1840"/>
        <v>0.91826625386996907</v>
      </c>
      <c r="V3367" s="65">
        <f t="shared" si="1846"/>
        <v>0.83738001129305473</v>
      </c>
      <c r="W3367" s="65">
        <f t="shared" si="1847"/>
        <v>0.74597585513078479</v>
      </c>
      <c r="X3367" s="61">
        <f t="shared" si="1835"/>
        <v>6.4935064935064818E-2</v>
      </c>
      <c r="Y3367" s="66">
        <f t="shared" si="1848"/>
        <v>6.1797752808988644E-2</v>
      </c>
      <c r="Z3367" s="61">
        <f t="shared" si="1849"/>
        <v>5.9643817204300842E-2</v>
      </c>
      <c r="AA3367" s="67">
        <f t="shared" si="1850"/>
        <v>15.663157894736841</v>
      </c>
      <c r="AB3367" s="68">
        <f t="shared" si="1851"/>
        <v>3.8435603506405951E-2</v>
      </c>
      <c r="AC3367" s="69">
        <f t="shared" si="1852"/>
        <v>5.6180572807608964E-2</v>
      </c>
      <c r="AD3367" s="70">
        <f>_xlfn.PERCENTILE.EXC(AC3367:$AC$5675,0.5)</f>
        <v>7.2643979057591582E-2</v>
      </c>
      <c r="AE3367" s="70">
        <f>_xlfn.PERCENTILE.EXC($AC3367:AC$5675,0.35)</f>
        <v>3.9132341604987436E-2</v>
      </c>
      <c r="AF3367" s="71">
        <f t="shared" si="1841"/>
        <v>5.6434171507358764E-2</v>
      </c>
      <c r="AG3367" s="70">
        <f t="shared" si="1842"/>
        <v>-0.18079093388790943</v>
      </c>
      <c r="AH3367" s="70">
        <f t="shared" si="1843"/>
        <v>-0.22707014647722412</v>
      </c>
      <c r="AI3367" s="61" t="str">
        <f t="shared" si="1838"/>
        <v>Safety</v>
      </c>
      <c r="AJ3367" s="68" t="str">
        <f t="shared" si="1839"/>
        <v>Safety</v>
      </c>
      <c r="AK3367" s="72"/>
      <c r="AL3367" s="73"/>
      <c r="AM3367" s="72"/>
      <c r="AN3367" s="73"/>
      <c r="AO3367" s="74"/>
      <c r="AP3367" s="20"/>
      <c r="AQ3367" s="74"/>
      <c r="AR3367" s="20"/>
      <c r="AS3367" s="74"/>
      <c r="AT3367" s="20"/>
      <c r="AU3367" s="74" t="str">
        <f t="shared" si="1830"/>
        <v>00635U</v>
      </c>
      <c r="AV3367" s="20">
        <f t="shared" si="1836"/>
        <v>0</v>
      </c>
      <c r="AW3367" s="74" t="str">
        <f t="shared" si="1831"/>
        <v>00631L</v>
      </c>
      <c r="AX3367" s="20">
        <f t="shared" si="1832"/>
        <v>1</v>
      </c>
      <c r="AY3367" s="20">
        <f t="shared" si="1837"/>
        <v>1</v>
      </c>
      <c r="AZ3367" s="116">
        <v>41424</v>
      </c>
      <c r="BA3367" s="116"/>
      <c r="BB3367" s="20"/>
      <c r="BC3367" s="20"/>
      <c r="BD3367" s="76"/>
      <c r="BE3367" s="77"/>
      <c r="BF3367" s="77"/>
    </row>
    <row r="3368" spans="1:58" s="23" customFormat="1" ht="15.75" customHeight="1" x14ac:dyDescent="0.4">
      <c r="A3368" s="116">
        <v>41422</v>
      </c>
      <c r="B3368" s="112">
        <v>15.2</v>
      </c>
      <c r="C3368" s="112">
        <v>16.350000000000001</v>
      </c>
      <c r="D3368" s="112">
        <v>17.2</v>
      </c>
      <c r="E3368" s="112">
        <v>17.850000000000001</v>
      </c>
      <c r="F3368" s="112">
        <v>18.25</v>
      </c>
      <c r="G3368" s="112">
        <v>18.7</v>
      </c>
      <c r="H3368" s="113">
        <v>18.899999999999999</v>
      </c>
      <c r="I3368" s="90">
        <f t="shared" si="1833"/>
        <v>15.442105263157895</v>
      </c>
      <c r="J3368" s="90">
        <f t="shared" si="1834"/>
        <v>16.528947368421054</v>
      </c>
      <c r="K3368" s="114">
        <v>15</v>
      </c>
      <c r="L3368" s="115">
        <v>5.2631578947368418E-2</v>
      </c>
      <c r="M3368" s="90">
        <v>15.6</v>
      </c>
      <c r="N3368" s="90">
        <v>14.48</v>
      </c>
      <c r="O3368" s="90">
        <v>15.87</v>
      </c>
      <c r="P3368" s="90">
        <v>17.510000000000002</v>
      </c>
      <c r="Q3368" s="90">
        <v>19.670000000000002</v>
      </c>
      <c r="R3368" s="63">
        <f t="shared" si="1845"/>
        <v>3.3000000000000043</v>
      </c>
      <c r="S3368" s="64">
        <f t="shared" si="1844"/>
        <v>3.5025017869907089E-2</v>
      </c>
      <c r="T3368" s="65">
        <f t="shared" si="1840"/>
        <v>1.0773480662983426</v>
      </c>
      <c r="U3368" s="65">
        <f t="shared" si="1840"/>
        <v>0.91241335853812233</v>
      </c>
      <c r="V3368" s="65">
        <f t="shared" si="1846"/>
        <v>0.82695602512849797</v>
      </c>
      <c r="W3368" s="65">
        <f t="shared" si="1847"/>
        <v>0.73614641586171836</v>
      </c>
      <c r="X3368" s="61">
        <f t="shared" si="1835"/>
        <v>7.5657894736842243E-2</v>
      </c>
      <c r="Y3368" s="66">
        <f t="shared" si="1848"/>
        <v>5.8823529411764539E-2</v>
      </c>
      <c r="Z3368" s="61">
        <f t="shared" si="1849"/>
        <v>7.0381731424676269E-2</v>
      </c>
      <c r="AA3368" s="67">
        <f t="shared" si="1850"/>
        <v>15.442105263157895</v>
      </c>
      <c r="AB3368" s="68">
        <f t="shared" si="1851"/>
        <v>4.972375690607727E-2</v>
      </c>
      <c r="AC3368" s="69">
        <f t="shared" si="1852"/>
        <v>6.6443733643501021E-2</v>
      </c>
      <c r="AD3368" s="70">
        <f>_xlfn.PERCENTILE.EXC(AC3368:$AC$5675,0.5)</f>
        <v>7.2678085741126386E-2</v>
      </c>
      <c r="AE3368" s="70">
        <f>_xlfn.PERCENTILE.EXC($AC3368:AC$5675,0.35)</f>
        <v>3.9125257353651591E-2</v>
      </c>
      <c r="AF3368" s="71">
        <f t="shared" si="1841"/>
        <v>5.6552665881056098E-2</v>
      </c>
      <c r="AG3368" s="70">
        <f t="shared" si="1842"/>
        <v>-0.18079093388790943</v>
      </c>
      <c r="AH3368" s="70">
        <f t="shared" si="1843"/>
        <v>-0.22707014647722412</v>
      </c>
      <c r="AI3368" s="61" t="str">
        <f t="shared" si="1838"/>
        <v>Safety</v>
      </c>
      <c r="AJ3368" s="68" t="str">
        <f t="shared" si="1839"/>
        <v>Short VOL</v>
      </c>
      <c r="AK3368" s="72"/>
      <c r="AL3368" s="73"/>
      <c r="AM3368" s="72"/>
      <c r="AN3368" s="73"/>
      <c r="AO3368" s="74"/>
      <c r="AP3368" s="20"/>
      <c r="AQ3368" s="74"/>
      <c r="AR3368" s="20"/>
      <c r="AS3368" s="74"/>
      <c r="AT3368" s="20"/>
      <c r="AU3368" s="74" t="str">
        <f t="shared" si="1830"/>
        <v>00631L</v>
      </c>
      <c r="AV3368" s="20">
        <f t="shared" si="1836"/>
        <v>1</v>
      </c>
      <c r="AW3368" s="74" t="str">
        <f t="shared" si="1831"/>
        <v>00631L</v>
      </c>
      <c r="AX3368" s="20">
        <f t="shared" si="1832"/>
        <v>1</v>
      </c>
      <c r="AY3368" s="20">
        <f t="shared" si="1837"/>
        <v>1</v>
      </c>
      <c r="AZ3368" s="116">
        <v>41423</v>
      </c>
      <c r="BA3368" s="116"/>
      <c r="BB3368" s="20"/>
      <c r="BC3368" s="20"/>
      <c r="BD3368" s="76"/>
      <c r="BE3368" s="77"/>
      <c r="BF3368" s="77"/>
    </row>
    <row r="3369" spans="1:58" s="23" customFormat="1" ht="15.75" customHeight="1" x14ac:dyDescent="0.4">
      <c r="A3369" s="116">
        <v>41418</v>
      </c>
      <c r="B3369" s="112">
        <v>15.5</v>
      </c>
      <c r="C3369" s="112">
        <v>16.5</v>
      </c>
      <c r="D3369" s="112">
        <v>17.3</v>
      </c>
      <c r="E3369" s="112">
        <v>17.95</v>
      </c>
      <c r="F3369" s="112">
        <v>18.399999999999999</v>
      </c>
      <c r="G3369" s="112">
        <v>18.850000000000001</v>
      </c>
      <c r="H3369" s="113">
        <v>19</v>
      </c>
      <c r="I3369" s="90">
        <f t="shared" si="1833"/>
        <v>15.657894736842106</v>
      </c>
      <c r="J3369" s="90">
        <f t="shared" si="1834"/>
        <v>16.626315789473683</v>
      </c>
      <c r="K3369" s="114">
        <v>16</v>
      </c>
      <c r="L3369" s="115">
        <v>5.2631578947368418E-2</v>
      </c>
      <c r="M3369" s="90">
        <v>13.19</v>
      </c>
      <c r="N3369" s="90">
        <v>13.99</v>
      </c>
      <c r="O3369" s="90">
        <v>15.92</v>
      </c>
      <c r="P3369" s="90">
        <v>17.62</v>
      </c>
      <c r="Q3369" s="90">
        <v>19.809999999999999</v>
      </c>
      <c r="R3369" s="63">
        <f t="shared" si="1845"/>
        <v>6.3599999999999994</v>
      </c>
      <c r="S3369" s="64">
        <f t="shared" si="1844"/>
        <v>-5.6858564321250939E-3</v>
      </c>
      <c r="T3369" s="65">
        <f t="shared" si="1840"/>
        <v>0.94281629735525374</v>
      </c>
      <c r="U3369" s="65">
        <f t="shared" si="1840"/>
        <v>0.87876884422110557</v>
      </c>
      <c r="V3369" s="65">
        <f t="shared" si="1846"/>
        <v>0.79398410896708282</v>
      </c>
      <c r="W3369" s="65">
        <f t="shared" si="1847"/>
        <v>0.70620898536092891</v>
      </c>
      <c r="X3369" s="61">
        <f t="shared" si="1835"/>
        <v>6.4516129032258063E-2</v>
      </c>
      <c r="Y3369" s="66">
        <f t="shared" si="1848"/>
        <v>5.8495821727019538E-2</v>
      </c>
      <c r="Z3369" s="61">
        <f t="shared" si="1849"/>
        <v>6.1848739495798166E-2</v>
      </c>
      <c r="AA3369" s="67">
        <f t="shared" si="1850"/>
        <v>15.657894736842106</v>
      </c>
      <c r="AB3369" s="68">
        <f t="shared" si="1851"/>
        <v>0.10793423874195852</v>
      </c>
      <c r="AC3369" s="69">
        <f t="shared" si="1852"/>
        <v>0.11922049584289535</v>
      </c>
      <c r="AD3369" s="70">
        <f>_xlfn.PERCENTILE.EXC(AC3369:$AC$5675,0.5)</f>
        <v>7.271219242466119E-2</v>
      </c>
      <c r="AE3369" s="70">
        <f>_xlfn.PERCENTILE.EXC($AC3369:AC$5675,0.35)</f>
        <v>3.9082392381364364E-2</v>
      </c>
      <c r="AF3369" s="71">
        <f t="shared" si="1841"/>
        <v>5.6434171507358764E-2</v>
      </c>
      <c r="AG3369" s="70">
        <f t="shared" si="1842"/>
        <v>-0.18079093388790943</v>
      </c>
      <c r="AH3369" s="70">
        <f t="shared" si="1843"/>
        <v>-0.22707014647722412</v>
      </c>
      <c r="AI3369" s="61" t="str">
        <f t="shared" si="1838"/>
        <v>Short VOL</v>
      </c>
      <c r="AJ3369" s="68" t="str">
        <f t="shared" si="1839"/>
        <v>Short VOL</v>
      </c>
      <c r="AK3369" s="72"/>
      <c r="AL3369" s="73"/>
      <c r="AM3369" s="72"/>
      <c r="AN3369" s="73"/>
      <c r="AO3369" s="74"/>
      <c r="AP3369" s="20"/>
      <c r="AQ3369" s="74"/>
      <c r="AR3369" s="20"/>
      <c r="AS3369" s="74"/>
      <c r="AT3369" s="20"/>
      <c r="AU3369" s="74" t="str">
        <f t="shared" si="1830"/>
        <v>00631L</v>
      </c>
      <c r="AV3369" s="20">
        <f t="shared" si="1836"/>
        <v>1</v>
      </c>
      <c r="AW3369" s="74" t="str">
        <f t="shared" si="1831"/>
        <v>00631L</v>
      </c>
      <c r="AX3369" s="20">
        <f t="shared" si="1832"/>
        <v>1</v>
      </c>
      <c r="AY3369" s="20">
        <f t="shared" si="1837"/>
        <v>1</v>
      </c>
      <c r="AZ3369" s="116">
        <v>41422</v>
      </c>
      <c r="BA3369" s="116"/>
      <c r="BB3369" s="20"/>
      <c r="BC3369" s="20"/>
      <c r="BD3369" s="76"/>
      <c r="BE3369" s="77"/>
      <c r="BF3369" s="77"/>
    </row>
    <row r="3370" spans="1:58" s="23" customFormat="1" ht="15.75" customHeight="1" x14ac:dyDescent="0.4">
      <c r="A3370" s="116">
        <v>41417</v>
      </c>
      <c r="B3370" s="112">
        <v>15.5</v>
      </c>
      <c r="C3370" s="112">
        <v>16.55</v>
      </c>
      <c r="D3370" s="112">
        <v>17.45</v>
      </c>
      <c r="E3370" s="112">
        <v>18</v>
      </c>
      <c r="F3370" s="112">
        <v>18.399999999999999</v>
      </c>
      <c r="G3370" s="112">
        <v>18.850000000000001</v>
      </c>
      <c r="H3370" s="113">
        <v>19.05</v>
      </c>
      <c r="I3370" s="90">
        <f t="shared" si="1833"/>
        <v>15.610526315789475</v>
      </c>
      <c r="J3370" s="90">
        <f t="shared" si="1834"/>
        <v>16.644736842105264</v>
      </c>
      <c r="K3370" s="114">
        <v>17</v>
      </c>
      <c r="L3370" s="115">
        <v>5.2631578947368418E-2</v>
      </c>
      <c r="M3370" s="90">
        <v>14.07</v>
      </c>
      <c r="N3370" s="90">
        <v>14.07</v>
      </c>
      <c r="O3370" s="90">
        <v>16</v>
      </c>
      <c r="P3370" s="90">
        <v>17.72</v>
      </c>
      <c r="Q3370" s="90">
        <v>19.79</v>
      </c>
      <c r="R3370" s="63">
        <f t="shared" si="1845"/>
        <v>5.5799999999999983</v>
      </c>
      <c r="S3370" s="64">
        <f t="shared" si="1844"/>
        <v>1.8089725036179449E-2</v>
      </c>
      <c r="T3370" s="65">
        <f t="shared" si="1840"/>
        <v>1</v>
      </c>
      <c r="U3370" s="65">
        <f t="shared" si="1840"/>
        <v>0.87937500000000002</v>
      </c>
      <c r="V3370" s="65">
        <f t="shared" si="1846"/>
        <v>0.79401805869074504</v>
      </c>
      <c r="W3370" s="65">
        <f t="shared" si="1847"/>
        <v>0.71096513390601324</v>
      </c>
      <c r="X3370" s="61">
        <f t="shared" si="1835"/>
        <v>6.7741935483871016E-2</v>
      </c>
      <c r="Y3370" s="66">
        <f t="shared" si="1848"/>
        <v>5.8333333333333376E-2</v>
      </c>
      <c r="Z3370" s="61">
        <f t="shared" si="1849"/>
        <v>6.6250842886041772E-2</v>
      </c>
      <c r="AA3370" s="67">
        <f t="shared" si="1850"/>
        <v>15.610526315789473</v>
      </c>
      <c r="AB3370" s="68">
        <f t="shared" si="1851"/>
        <v>0.10163468372423594</v>
      </c>
      <c r="AC3370" s="69">
        <f t="shared" si="1852"/>
        <v>0.10949014326861924</v>
      </c>
      <c r="AD3370" s="70">
        <f>_xlfn.PERCENTILE.EXC(AC3370:$AC$5675,0.5)</f>
        <v>7.2678085741126386E-2</v>
      </c>
      <c r="AE3370" s="70">
        <f>_xlfn.PERCENTILE.EXC($AC3370:AC$5675,0.35)</f>
        <v>3.9012691868363605E-2</v>
      </c>
      <c r="AF3370" s="71">
        <f t="shared" si="1841"/>
        <v>5.6167147957801061E-2</v>
      </c>
      <c r="AG3370" s="70">
        <f t="shared" si="1842"/>
        <v>-0.18079093388790943</v>
      </c>
      <c r="AH3370" s="70">
        <f t="shared" si="1843"/>
        <v>-0.22707014647722412</v>
      </c>
      <c r="AI3370" s="61" t="str">
        <f t="shared" si="1838"/>
        <v>Short VOL</v>
      </c>
      <c r="AJ3370" s="68" t="str">
        <f t="shared" si="1839"/>
        <v>Short VOL</v>
      </c>
      <c r="AK3370" s="72"/>
      <c r="AL3370" s="73"/>
      <c r="AM3370" s="72"/>
      <c r="AN3370" s="73"/>
      <c r="AO3370" s="74"/>
      <c r="AP3370" s="20"/>
      <c r="AQ3370" s="74"/>
      <c r="AR3370" s="20"/>
      <c r="AS3370" s="74"/>
      <c r="AT3370" s="20"/>
      <c r="AU3370" s="74" t="str">
        <f t="shared" si="1830"/>
        <v>00631L</v>
      </c>
      <c r="AV3370" s="20">
        <f t="shared" si="1836"/>
        <v>1</v>
      </c>
      <c r="AW3370" s="74" t="str">
        <f t="shared" si="1831"/>
        <v>00631L</v>
      </c>
      <c r="AX3370" s="20">
        <f t="shared" si="1832"/>
        <v>1</v>
      </c>
      <c r="AY3370" s="20">
        <f t="shared" si="1837"/>
        <v>1</v>
      </c>
      <c r="AZ3370" s="116">
        <v>41418</v>
      </c>
      <c r="BA3370" s="116"/>
      <c r="BB3370" s="20"/>
      <c r="BC3370" s="20"/>
      <c r="BD3370" s="76"/>
      <c r="BE3370" s="77"/>
      <c r="BF3370" s="77"/>
    </row>
    <row r="3371" spans="1:58" s="23" customFormat="1" ht="15.75" customHeight="1" x14ac:dyDescent="0.4">
      <c r="A3371" s="116">
        <v>41416</v>
      </c>
      <c r="B3371" s="112">
        <v>15.3</v>
      </c>
      <c r="C3371" s="112">
        <v>16.399999999999999</v>
      </c>
      <c r="D3371" s="112">
        <v>17.149999999999999</v>
      </c>
      <c r="E3371" s="112">
        <v>17.75</v>
      </c>
      <c r="F3371" s="112">
        <v>18.25</v>
      </c>
      <c r="G3371" s="112">
        <v>18.75</v>
      </c>
      <c r="H3371" s="113">
        <v>18.850000000000001</v>
      </c>
      <c r="I3371" s="90">
        <f t="shared" si="1833"/>
        <v>15.357894736842105</v>
      </c>
      <c r="J3371" s="90">
        <f t="shared" si="1834"/>
        <v>16.439473684210526</v>
      </c>
      <c r="K3371" s="114">
        <v>18</v>
      </c>
      <c r="L3371" s="115">
        <v>5.2631578947368418E-2</v>
      </c>
      <c r="M3371" s="90">
        <v>14.05</v>
      </c>
      <c r="N3371" s="90">
        <v>13.82</v>
      </c>
      <c r="O3371" s="90">
        <v>15.82</v>
      </c>
      <c r="P3371" s="90">
        <v>17.52</v>
      </c>
      <c r="Q3371" s="90">
        <v>19.66</v>
      </c>
      <c r="R3371" s="63">
        <f t="shared" si="1845"/>
        <v>5.4700000000000024</v>
      </c>
      <c r="S3371" s="64">
        <f t="shared" si="1844"/>
        <v>3.3657442034405467E-2</v>
      </c>
      <c r="T3371" s="65">
        <f t="shared" si="1840"/>
        <v>1.0166425470332852</v>
      </c>
      <c r="U3371" s="65">
        <f t="shared" si="1840"/>
        <v>0.87357774968394442</v>
      </c>
      <c r="V3371" s="65">
        <f t="shared" si="1846"/>
        <v>0.78881278538812793</v>
      </c>
      <c r="W3371" s="65">
        <f t="shared" si="1847"/>
        <v>0.70295015259409965</v>
      </c>
      <c r="X3371" s="61">
        <f t="shared" si="1835"/>
        <v>7.1895424836601163E-2</v>
      </c>
      <c r="Y3371" s="66">
        <f t="shared" si="1848"/>
        <v>6.197183098591557E-2</v>
      </c>
      <c r="Z3371" s="61">
        <f t="shared" si="1849"/>
        <v>7.0424948594927997E-2</v>
      </c>
      <c r="AA3371" s="67">
        <f t="shared" si="1850"/>
        <v>15.357894736842105</v>
      </c>
      <c r="AB3371" s="68">
        <f t="shared" si="1851"/>
        <v>0.10709117221418238</v>
      </c>
      <c r="AC3371" s="69">
        <f t="shared" si="1852"/>
        <v>0.11128037169624495</v>
      </c>
      <c r="AD3371" s="70">
        <f>_xlfn.PERCENTILE.EXC(AC3371:$AC$5675,0.5)</f>
        <v>7.2643979057591582E-2</v>
      </c>
      <c r="AE3371" s="70">
        <f>_xlfn.PERCENTILE.EXC($AC3371:AC$5675,0.35)</f>
        <v>3.8942991355362853E-2</v>
      </c>
      <c r="AF3371" s="71">
        <f t="shared" si="1841"/>
        <v>5.5876461799367776E-2</v>
      </c>
      <c r="AG3371" s="70">
        <f t="shared" si="1842"/>
        <v>-0.18079093388790943</v>
      </c>
      <c r="AH3371" s="70">
        <f t="shared" si="1843"/>
        <v>-0.22707014647722412</v>
      </c>
      <c r="AI3371" s="61" t="str">
        <f t="shared" si="1838"/>
        <v>Short VOL</v>
      </c>
      <c r="AJ3371" s="68" t="str">
        <f t="shared" si="1839"/>
        <v>Short VOL</v>
      </c>
      <c r="AK3371" s="72"/>
      <c r="AL3371" s="73"/>
      <c r="AM3371" s="72"/>
      <c r="AN3371" s="73"/>
      <c r="AO3371" s="74"/>
      <c r="AP3371" s="20"/>
      <c r="AQ3371" s="74"/>
      <c r="AR3371" s="20"/>
      <c r="AS3371" s="74"/>
      <c r="AT3371" s="20"/>
      <c r="AU3371" s="74" t="str">
        <f t="shared" si="1830"/>
        <v>00631L</v>
      </c>
      <c r="AV3371" s="20">
        <f t="shared" si="1836"/>
        <v>1</v>
      </c>
      <c r="AW3371" s="74" t="str">
        <f t="shared" si="1831"/>
        <v>00631L</v>
      </c>
      <c r="AX3371" s="20">
        <f t="shared" si="1832"/>
        <v>1</v>
      </c>
      <c r="AY3371" s="20">
        <f t="shared" si="1837"/>
        <v>1</v>
      </c>
      <c r="AZ3371" s="116">
        <v>41417</v>
      </c>
      <c r="BA3371" s="116"/>
      <c r="BB3371" s="20"/>
      <c r="BC3371" s="20"/>
      <c r="BD3371" s="76"/>
      <c r="BE3371" s="77"/>
      <c r="BF3371" s="77"/>
    </row>
    <row r="3372" spans="1:58" s="23" customFormat="1" ht="15.75" customHeight="1" x14ac:dyDescent="0.4">
      <c r="A3372" s="116">
        <v>41415</v>
      </c>
      <c r="B3372" s="112">
        <v>13.55</v>
      </c>
      <c r="C3372" s="112">
        <v>15.4</v>
      </c>
      <c r="D3372" s="112">
        <v>16.5</v>
      </c>
      <c r="E3372" s="112">
        <v>17.149999999999999</v>
      </c>
      <c r="F3372" s="112">
        <v>17.8</v>
      </c>
      <c r="G3372" s="112">
        <v>18.350000000000001</v>
      </c>
      <c r="H3372" s="113">
        <v>18.899999999999999</v>
      </c>
      <c r="I3372" s="90">
        <f t="shared" si="1833"/>
        <v>15.4</v>
      </c>
      <c r="J3372" s="90">
        <f t="shared" si="1834"/>
        <v>16.5</v>
      </c>
      <c r="K3372" s="114">
        <v>0</v>
      </c>
      <c r="L3372" s="115">
        <v>4.1666666666666664E-2</v>
      </c>
      <c r="M3372" s="90">
        <v>13.56</v>
      </c>
      <c r="N3372" s="90">
        <v>13.37</v>
      </c>
      <c r="O3372" s="90">
        <v>15.78</v>
      </c>
      <c r="P3372" s="90">
        <v>17.510000000000002</v>
      </c>
      <c r="Q3372" s="90">
        <v>19.45</v>
      </c>
      <c r="R3372" s="63">
        <f t="shared" si="1845"/>
        <v>6.3599999999999994</v>
      </c>
      <c r="S3372" s="64">
        <f t="shared" si="1844"/>
        <v>2.68817204301075E-2</v>
      </c>
      <c r="T3372" s="65">
        <f t="shared" si="1840"/>
        <v>1.0142109199700824</v>
      </c>
      <c r="U3372" s="65">
        <f t="shared" si="1840"/>
        <v>0.84727503168567808</v>
      </c>
      <c r="V3372" s="65">
        <f t="shared" si="1846"/>
        <v>0.76356367789834367</v>
      </c>
      <c r="W3372" s="65">
        <f t="shared" si="1847"/>
        <v>0.68740359897172232</v>
      </c>
      <c r="X3372" s="61">
        <f t="shared" si="1835"/>
        <v>0.13653136531365309</v>
      </c>
      <c r="Y3372" s="66">
        <f t="shared" si="1848"/>
        <v>0.10204081632653061</v>
      </c>
      <c r="Z3372" s="61">
        <f t="shared" si="1849"/>
        <v>7.1428571428571411E-2</v>
      </c>
      <c r="AA3372" s="67">
        <f t="shared" si="1850"/>
        <v>15.4</v>
      </c>
      <c r="AB3372" s="68">
        <f t="shared" si="1851"/>
        <v>1.3462976813762266E-2</v>
      </c>
      <c r="AC3372" s="69">
        <f t="shared" si="1852"/>
        <v>0.1518324607329844</v>
      </c>
      <c r="AD3372" s="70">
        <f>_xlfn.PERCENTILE.EXC(AC3372:$AC$5675,0.5)</f>
        <v>7.261821843294898E-2</v>
      </c>
      <c r="AE3372" s="70">
        <f>_xlfn.PERCENTILE.EXC($AC3372:AC$5675,0.35)</f>
        <v>3.8892972880777782E-2</v>
      </c>
      <c r="AF3372" s="71">
        <f t="shared" si="1841"/>
        <v>5.5708675054191144E-2</v>
      </c>
      <c r="AG3372" s="70">
        <f t="shared" si="1842"/>
        <v>-0.18079093388790943</v>
      </c>
      <c r="AH3372" s="70">
        <f t="shared" si="1843"/>
        <v>-0.22707014647722412</v>
      </c>
      <c r="AI3372" s="61" t="str">
        <f t="shared" si="1838"/>
        <v>Short VOL</v>
      </c>
      <c r="AJ3372" s="68" t="str">
        <f t="shared" si="1839"/>
        <v>Short VOL</v>
      </c>
      <c r="AK3372" s="72"/>
      <c r="AL3372" s="73"/>
      <c r="AM3372" s="72"/>
      <c r="AN3372" s="73"/>
      <c r="AO3372" s="74"/>
      <c r="AP3372" s="20"/>
      <c r="AQ3372" s="74"/>
      <c r="AR3372" s="20"/>
      <c r="AS3372" s="74"/>
      <c r="AT3372" s="20"/>
      <c r="AU3372" s="74" t="str">
        <f t="shared" si="1830"/>
        <v>00631L</v>
      </c>
      <c r="AV3372" s="20">
        <f t="shared" si="1836"/>
        <v>1</v>
      </c>
      <c r="AW3372" s="74" t="str">
        <f t="shared" si="1831"/>
        <v>00631L</v>
      </c>
      <c r="AX3372" s="20">
        <f t="shared" si="1832"/>
        <v>1</v>
      </c>
      <c r="AY3372" s="20">
        <f t="shared" si="1837"/>
        <v>1</v>
      </c>
      <c r="AZ3372" s="116">
        <v>41416</v>
      </c>
      <c r="BA3372" s="116"/>
      <c r="BB3372" s="20"/>
      <c r="BC3372" s="20"/>
      <c r="BD3372" s="76"/>
      <c r="BE3372" s="77"/>
      <c r="BF3372" s="77"/>
    </row>
    <row r="3373" spans="1:58" s="23" customFormat="1" ht="15.75" customHeight="1" x14ac:dyDescent="0.4">
      <c r="A3373" s="116">
        <v>41414</v>
      </c>
      <c r="B3373" s="112">
        <v>13.3</v>
      </c>
      <c r="C3373" s="112">
        <v>15.1</v>
      </c>
      <c r="D3373" s="112">
        <v>16.25</v>
      </c>
      <c r="E3373" s="112">
        <v>16.95</v>
      </c>
      <c r="F3373" s="112">
        <v>17.600000000000001</v>
      </c>
      <c r="G3373" s="112">
        <v>18.05</v>
      </c>
      <c r="H3373" s="113">
        <v>18.55</v>
      </c>
      <c r="I3373" s="90">
        <f t="shared" si="1833"/>
        <v>15.025</v>
      </c>
      <c r="J3373" s="90">
        <f t="shared" si="1834"/>
        <v>16.202083333333334</v>
      </c>
      <c r="K3373" s="114">
        <v>1</v>
      </c>
      <c r="L3373" s="115">
        <v>4.1666666666666664E-2</v>
      </c>
      <c r="M3373" s="90">
        <v>13.14</v>
      </c>
      <c r="N3373" s="90">
        <v>13.02</v>
      </c>
      <c r="O3373" s="90">
        <v>15.31</v>
      </c>
      <c r="P3373" s="90">
        <v>17.14</v>
      </c>
      <c r="Q3373" s="90">
        <v>19.28</v>
      </c>
      <c r="R3373" s="63">
        <f t="shared" si="1845"/>
        <v>6.2900000000000027</v>
      </c>
      <c r="S3373" s="64">
        <f t="shared" si="1844"/>
        <v>4.5783132530120507E-2</v>
      </c>
      <c r="T3373" s="65">
        <f t="shared" si="1840"/>
        <v>1.0092165898617513</v>
      </c>
      <c r="U3373" s="65">
        <f t="shared" si="1840"/>
        <v>0.85042455911169168</v>
      </c>
      <c r="V3373" s="65">
        <f t="shared" si="1846"/>
        <v>0.75962660443407226</v>
      </c>
      <c r="W3373" s="65">
        <f t="shared" si="1847"/>
        <v>0.67531120331950201</v>
      </c>
      <c r="X3373" s="61">
        <f t="shared" si="1835"/>
        <v>0.13533834586466156</v>
      </c>
      <c r="Y3373" s="66">
        <f t="shared" si="1848"/>
        <v>9.4395280235988283E-2</v>
      </c>
      <c r="Z3373" s="61">
        <f t="shared" si="1849"/>
        <v>7.8341652800887451E-2</v>
      </c>
      <c r="AA3373" s="67">
        <f t="shared" si="1850"/>
        <v>15.025</v>
      </c>
      <c r="AB3373" s="68">
        <f t="shared" si="1851"/>
        <v>2.150537634408611E-2</v>
      </c>
      <c r="AC3373" s="69">
        <f t="shared" si="1852"/>
        <v>0.15399385560675891</v>
      </c>
      <c r="AD3373" s="70">
        <f>_xlfn.PERCENTILE.EXC(AC3373:$AC$5675,0.5)</f>
        <v>7.2592457808306379E-2</v>
      </c>
      <c r="AE3373" s="70">
        <f>_xlfn.PERCENTILE.EXC($AC3373:AC$5675,0.35)</f>
        <v>3.8850827221558949E-2</v>
      </c>
      <c r="AF3373" s="71">
        <f t="shared" si="1841"/>
        <v>5.5708675054191144E-2</v>
      </c>
      <c r="AG3373" s="70">
        <f t="shared" si="1842"/>
        <v>-0.18079093388790943</v>
      </c>
      <c r="AH3373" s="70">
        <f t="shared" si="1843"/>
        <v>-0.22707014647722412</v>
      </c>
      <c r="AI3373" s="61" t="str">
        <f t="shared" si="1838"/>
        <v>Short VOL</v>
      </c>
      <c r="AJ3373" s="68" t="str">
        <f t="shared" si="1839"/>
        <v>Short VOL</v>
      </c>
      <c r="AK3373" s="72"/>
      <c r="AL3373" s="73"/>
      <c r="AM3373" s="72"/>
      <c r="AN3373" s="73"/>
      <c r="AO3373" s="74"/>
      <c r="AP3373" s="20"/>
      <c r="AQ3373" s="74"/>
      <c r="AR3373" s="20"/>
      <c r="AS3373" s="74"/>
      <c r="AT3373" s="20"/>
      <c r="AU3373" s="74" t="str">
        <f t="shared" si="1830"/>
        <v>00631L</v>
      </c>
      <c r="AV3373" s="20">
        <f t="shared" si="1836"/>
        <v>1</v>
      </c>
      <c r="AW3373" s="74" t="str">
        <f t="shared" si="1831"/>
        <v>00631L</v>
      </c>
      <c r="AX3373" s="20">
        <f t="shared" si="1832"/>
        <v>1</v>
      </c>
      <c r="AY3373" s="20">
        <f t="shared" si="1837"/>
        <v>1</v>
      </c>
      <c r="AZ3373" s="116">
        <v>41415</v>
      </c>
      <c r="BA3373" s="116"/>
      <c r="BB3373" s="20"/>
      <c r="BC3373" s="20"/>
      <c r="BD3373" s="76"/>
      <c r="BE3373" s="77"/>
      <c r="BF3373" s="77"/>
    </row>
    <row r="3374" spans="1:58" s="23" customFormat="1" ht="15.75" customHeight="1" x14ac:dyDescent="0.4">
      <c r="A3374" s="116">
        <v>41411</v>
      </c>
      <c r="B3374" s="112">
        <v>13.2</v>
      </c>
      <c r="C3374" s="112">
        <v>15.1</v>
      </c>
      <c r="D3374" s="112">
        <v>16.149999999999999</v>
      </c>
      <c r="E3374" s="112">
        <v>16.8</v>
      </c>
      <c r="F3374" s="112">
        <v>17.399999999999999</v>
      </c>
      <c r="G3374" s="112">
        <v>17.899999999999999</v>
      </c>
      <c r="H3374" s="113">
        <v>18.350000000000001</v>
      </c>
      <c r="I3374" s="90">
        <f t="shared" si="1833"/>
        <v>14.941666666666666</v>
      </c>
      <c r="J3374" s="90">
        <f t="shared" si="1834"/>
        <v>16.0625</v>
      </c>
      <c r="K3374" s="114">
        <v>2</v>
      </c>
      <c r="L3374" s="115">
        <v>4.1666666666666664E-2</v>
      </c>
      <c r="M3374" s="90">
        <v>12.6</v>
      </c>
      <c r="N3374" s="90">
        <v>12.45</v>
      </c>
      <c r="O3374" s="90">
        <v>15.17</v>
      </c>
      <c r="P3374" s="90">
        <v>17.03</v>
      </c>
      <c r="Q3374" s="90">
        <v>19.28</v>
      </c>
      <c r="R3374" s="63">
        <f t="shared" si="1845"/>
        <v>7.1500000000000057</v>
      </c>
      <c r="S3374" s="64">
        <f t="shared" si="1844"/>
        <v>-4.7436878347360441E-2</v>
      </c>
      <c r="T3374" s="65">
        <f t="shared" si="1840"/>
        <v>1.0120481927710843</v>
      </c>
      <c r="U3374" s="65">
        <f t="shared" si="1840"/>
        <v>0.82069874752801575</v>
      </c>
      <c r="V3374" s="65">
        <f t="shared" si="1846"/>
        <v>0.73106283029947139</v>
      </c>
      <c r="W3374" s="65">
        <f t="shared" si="1847"/>
        <v>0.64574688796680491</v>
      </c>
      <c r="X3374" s="61">
        <f t="shared" si="1835"/>
        <v>0.14393939393939398</v>
      </c>
      <c r="Y3374" s="66">
        <f t="shared" si="1848"/>
        <v>9.2261904761904795E-2</v>
      </c>
      <c r="Z3374" s="61">
        <f t="shared" si="1849"/>
        <v>7.5013943112102632E-2</v>
      </c>
      <c r="AA3374" s="67">
        <f t="shared" si="1850"/>
        <v>14.941666666666665</v>
      </c>
      <c r="AB3374" s="68">
        <f t="shared" si="1851"/>
        <v>6.0240963855421693E-2</v>
      </c>
      <c r="AC3374" s="69">
        <f t="shared" si="1852"/>
        <v>0.20013386880856751</v>
      </c>
      <c r="AD3374" s="70">
        <f>_xlfn.PERCENTILE.EXC(AC3374:$AC$5675,0.5)</f>
        <v>7.2571549284475623E-2</v>
      </c>
      <c r="AE3374" s="70">
        <f>_xlfn.PERCENTILE.EXC($AC3374:AC$5675,0.35)</f>
        <v>3.8808681562340124E-2</v>
      </c>
      <c r="AF3374" s="71">
        <f t="shared" si="1841"/>
        <v>5.5556406958638081E-2</v>
      </c>
      <c r="AG3374" s="70">
        <f t="shared" si="1842"/>
        <v>-0.18079093388790943</v>
      </c>
      <c r="AH3374" s="70">
        <f t="shared" si="1843"/>
        <v>-0.22707014647722412</v>
      </c>
      <c r="AI3374" s="61" t="str">
        <f t="shared" si="1838"/>
        <v>Short VOL</v>
      </c>
      <c r="AJ3374" s="68" t="str">
        <f t="shared" si="1839"/>
        <v>Short VOL</v>
      </c>
      <c r="AK3374" s="72"/>
      <c r="AL3374" s="73"/>
      <c r="AM3374" s="72"/>
      <c r="AN3374" s="73"/>
      <c r="AO3374" s="74"/>
      <c r="AP3374" s="20"/>
      <c r="AQ3374" s="74"/>
      <c r="AR3374" s="20"/>
      <c r="AS3374" s="74"/>
      <c r="AT3374" s="20"/>
      <c r="AU3374" s="74" t="str">
        <f t="shared" si="1830"/>
        <v>00631L</v>
      </c>
      <c r="AV3374" s="20">
        <f t="shared" si="1836"/>
        <v>1</v>
      </c>
      <c r="AW3374" s="74" t="str">
        <f t="shared" si="1831"/>
        <v>00631L</v>
      </c>
      <c r="AX3374" s="20">
        <f t="shared" si="1832"/>
        <v>1</v>
      </c>
      <c r="AY3374" s="20">
        <f t="shared" si="1837"/>
        <v>1</v>
      </c>
      <c r="AZ3374" s="116">
        <v>41414</v>
      </c>
      <c r="BA3374" s="116"/>
      <c r="BB3374" s="20"/>
      <c r="BC3374" s="20"/>
      <c r="BD3374" s="76"/>
      <c r="BE3374" s="77"/>
      <c r="BF3374" s="77"/>
    </row>
    <row r="3375" spans="1:58" s="23" customFormat="1" ht="15.75" customHeight="1" x14ac:dyDescent="0.4">
      <c r="A3375" s="116">
        <v>41410</v>
      </c>
      <c r="B3375" s="112">
        <v>13.95</v>
      </c>
      <c r="C3375" s="112">
        <v>15.35</v>
      </c>
      <c r="D3375" s="112">
        <v>16.350000000000001</v>
      </c>
      <c r="E3375" s="112">
        <v>16.95</v>
      </c>
      <c r="F3375" s="112">
        <v>17.600000000000001</v>
      </c>
      <c r="G3375" s="112">
        <v>18.05</v>
      </c>
      <c r="H3375" s="113">
        <v>18.5</v>
      </c>
      <c r="I3375" s="90">
        <f t="shared" si="1833"/>
        <v>15.174999999999999</v>
      </c>
      <c r="J3375" s="90">
        <f t="shared" si="1834"/>
        <v>16.225000000000001</v>
      </c>
      <c r="K3375" s="114">
        <v>3</v>
      </c>
      <c r="L3375" s="115">
        <v>4.1666666666666664E-2</v>
      </c>
      <c r="M3375" s="90">
        <v>13.27</v>
      </c>
      <c r="N3375" s="90">
        <v>13.07</v>
      </c>
      <c r="O3375" s="90">
        <v>15.45</v>
      </c>
      <c r="P3375" s="90">
        <v>17.22</v>
      </c>
      <c r="Q3375" s="90">
        <v>19.45</v>
      </c>
      <c r="R3375" s="63">
        <f t="shared" si="1845"/>
        <v>6.3300000000000018</v>
      </c>
      <c r="S3375" s="64">
        <f t="shared" si="1844"/>
        <v>2.02966432474629E-2</v>
      </c>
      <c r="T3375" s="65">
        <f t="shared" si="1840"/>
        <v>1.0153022188217291</v>
      </c>
      <c r="U3375" s="65">
        <f t="shared" si="1840"/>
        <v>0.84595469255663436</v>
      </c>
      <c r="V3375" s="65">
        <f t="shared" si="1846"/>
        <v>0.75900116144018592</v>
      </c>
      <c r="W3375" s="65">
        <f t="shared" si="1847"/>
        <v>0.67197943444730079</v>
      </c>
      <c r="X3375" s="61">
        <f t="shared" si="1835"/>
        <v>0.10035842293906813</v>
      </c>
      <c r="Y3375" s="66">
        <f t="shared" si="1848"/>
        <v>9.144542772861361E-2</v>
      </c>
      <c r="Z3375" s="61">
        <f t="shared" si="1849"/>
        <v>6.9192751235585007E-2</v>
      </c>
      <c r="AA3375" s="67">
        <f t="shared" si="1850"/>
        <v>15.175000000000001</v>
      </c>
      <c r="AB3375" s="68">
        <f t="shared" si="1851"/>
        <v>6.732976281560818E-2</v>
      </c>
      <c r="AC3375" s="69">
        <f t="shared" si="1852"/>
        <v>0.16105585309869935</v>
      </c>
      <c r="AD3375" s="70">
        <f>_xlfn.PERCENTILE.EXC(AC3375:$AC$5675,0.5)</f>
        <v>7.2550640760644852E-2</v>
      </c>
      <c r="AE3375" s="70">
        <f>_xlfn.PERCENTILE.EXC($AC3375:AC$5675,0.35)</f>
        <v>3.8753493883648481E-2</v>
      </c>
      <c r="AF3375" s="71">
        <f t="shared" si="1841"/>
        <v>5.5407894723721117E-2</v>
      </c>
      <c r="AG3375" s="70">
        <f t="shared" si="1842"/>
        <v>-0.18079093388790943</v>
      </c>
      <c r="AH3375" s="70">
        <f t="shared" si="1843"/>
        <v>-0.22707014647722412</v>
      </c>
      <c r="AI3375" s="61" t="str">
        <f t="shared" si="1838"/>
        <v>Short VOL</v>
      </c>
      <c r="AJ3375" s="68" t="str">
        <f t="shared" si="1839"/>
        <v>Short VOL</v>
      </c>
      <c r="AK3375" s="72"/>
      <c r="AL3375" s="73"/>
      <c r="AM3375" s="72"/>
      <c r="AN3375" s="73"/>
      <c r="AO3375" s="74"/>
      <c r="AP3375" s="20"/>
      <c r="AQ3375" s="74"/>
      <c r="AR3375" s="20"/>
      <c r="AS3375" s="74"/>
      <c r="AT3375" s="20"/>
      <c r="AU3375" s="74" t="str">
        <f t="shared" si="1830"/>
        <v>00631L</v>
      </c>
      <c r="AV3375" s="20">
        <f t="shared" si="1836"/>
        <v>1</v>
      </c>
      <c r="AW3375" s="74" t="str">
        <f t="shared" si="1831"/>
        <v>00631L</v>
      </c>
      <c r="AX3375" s="20">
        <f t="shared" si="1832"/>
        <v>1</v>
      </c>
      <c r="AY3375" s="20">
        <f t="shared" si="1837"/>
        <v>1</v>
      </c>
      <c r="AZ3375" s="116">
        <v>41411</v>
      </c>
      <c r="BA3375" s="116"/>
      <c r="BB3375" s="20"/>
      <c r="BC3375" s="20"/>
      <c r="BD3375" s="76"/>
      <c r="BE3375" s="77"/>
      <c r="BF3375" s="77"/>
    </row>
    <row r="3376" spans="1:58" s="23" customFormat="1" ht="15.75" customHeight="1" x14ac:dyDescent="0.4">
      <c r="A3376" s="116">
        <v>41409</v>
      </c>
      <c r="B3376" s="112">
        <v>13.7</v>
      </c>
      <c r="C3376" s="112">
        <v>15.15</v>
      </c>
      <c r="D3376" s="112">
        <v>16.25</v>
      </c>
      <c r="E3376" s="112">
        <v>16.850000000000001</v>
      </c>
      <c r="F3376" s="112">
        <v>17.45</v>
      </c>
      <c r="G3376" s="112">
        <v>17.899999999999999</v>
      </c>
      <c r="H3376" s="113">
        <v>18.25</v>
      </c>
      <c r="I3376" s="90">
        <f t="shared" si="1833"/>
        <v>14.908333333333333</v>
      </c>
      <c r="J3376" s="90">
        <f t="shared" si="1834"/>
        <v>16.066666666666666</v>
      </c>
      <c r="K3376" s="114">
        <v>4</v>
      </c>
      <c r="L3376" s="115">
        <v>4.1666666666666664E-2</v>
      </c>
      <c r="M3376" s="90">
        <v>13.63</v>
      </c>
      <c r="N3376" s="90">
        <v>12.81</v>
      </c>
      <c r="O3376" s="90">
        <v>15.05</v>
      </c>
      <c r="P3376" s="90">
        <v>16.93</v>
      </c>
      <c r="Q3376" s="90">
        <v>19.07</v>
      </c>
      <c r="R3376" s="63">
        <f t="shared" si="1845"/>
        <v>5.5399999999999991</v>
      </c>
      <c r="S3376" s="64">
        <f t="shared" si="1844"/>
        <v>3.1323414252154209E-3</v>
      </c>
      <c r="T3376" s="65">
        <f t="shared" si="1840"/>
        <v>1.0640124902419985</v>
      </c>
      <c r="U3376" s="65">
        <f t="shared" si="1840"/>
        <v>0.85116279069767442</v>
      </c>
      <c r="V3376" s="65">
        <f t="shared" si="1846"/>
        <v>0.75664500886001185</v>
      </c>
      <c r="W3376" s="65">
        <f t="shared" si="1847"/>
        <v>0.67173571054011538</v>
      </c>
      <c r="X3376" s="61">
        <f t="shared" si="1835"/>
        <v>0.10583941605839424</v>
      </c>
      <c r="Y3376" s="66">
        <f t="shared" si="1848"/>
        <v>8.3086053412462821E-2</v>
      </c>
      <c r="Z3376" s="61">
        <f t="shared" si="1849"/>
        <v>7.7697037451089981E-2</v>
      </c>
      <c r="AA3376" s="67">
        <f t="shared" si="1850"/>
        <v>14.908333333333333</v>
      </c>
      <c r="AB3376" s="68">
        <f t="shared" si="1851"/>
        <v>6.9476971116315275E-2</v>
      </c>
      <c r="AC3376" s="69">
        <f t="shared" si="1852"/>
        <v>0.1638043195420244</v>
      </c>
      <c r="AD3376" s="70">
        <f>_xlfn.PERCENTILE.EXC(AC3376:$AC$5675,0.5)</f>
        <v>7.2500722884794727E-2</v>
      </c>
      <c r="AE3376" s="70">
        <f>_xlfn.PERCENTILE.EXC($AC3376:AC$5675,0.35)</f>
        <v>3.8696132535044711E-2</v>
      </c>
      <c r="AF3376" s="71">
        <f t="shared" si="1841"/>
        <v>5.5017574819061853E-2</v>
      </c>
      <c r="AG3376" s="70">
        <f t="shared" si="1842"/>
        <v>-0.18079093388790943</v>
      </c>
      <c r="AH3376" s="70">
        <f t="shared" si="1843"/>
        <v>-0.22707014647722412</v>
      </c>
      <c r="AI3376" s="61" t="str">
        <f t="shared" si="1838"/>
        <v>Short VOL</v>
      </c>
      <c r="AJ3376" s="68" t="str">
        <f t="shared" si="1839"/>
        <v>Short VOL</v>
      </c>
      <c r="AK3376" s="72"/>
      <c r="AL3376" s="73"/>
      <c r="AM3376" s="72"/>
      <c r="AN3376" s="73"/>
      <c r="AO3376" s="74"/>
      <c r="AP3376" s="20"/>
      <c r="AQ3376" s="74"/>
      <c r="AR3376" s="20"/>
      <c r="AS3376" s="74"/>
      <c r="AT3376" s="20"/>
      <c r="AU3376" s="74" t="str">
        <f t="shared" ref="AU3376:AU3439" si="1853">IF(AC3376&gt;AF3376,"00631L",IF(AC3376&lt;AG3376,"Cash","00635U"))</f>
        <v>00631L</v>
      </c>
      <c r="AV3376" s="20">
        <f t="shared" si="1836"/>
        <v>1</v>
      </c>
      <c r="AW3376" s="74" t="str">
        <f t="shared" ref="AW3376:AW3439" si="1854">IF(AC3376&gt;AE3376,"00631L",IF(AC3376&lt;AH3376,"00631L","00635U"))</f>
        <v>00631L</v>
      </c>
      <c r="AX3376" s="20">
        <f t="shared" si="1832"/>
        <v>1</v>
      </c>
      <c r="AY3376" s="20">
        <f t="shared" si="1837"/>
        <v>1</v>
      </c>
      <c r="AZ3376" s="116">
        <v>41410</v>
      </c>
      <c r="BA3376" s="116"/>
      <c r="BB3376" s="20"/>
      <c r="BC3376" s="20"/>
      <c r="BD3376" s="76"/>
      <c r="BE3376" s="77"/>
      <c r="BF3376" s="77"/>
    </row>
    <row r="3377" spans="1:58" s="23" customFormat="1" ht="15.75" customHeight="1" x14ac:dyDescent="0.4">
      <c r="A3377" s="116">
        <v>41408</v>
      </c>
      <c r="B3377" s="112">
        <v>13.55</v>
      </c>
      <c r="C3377" s="112">
        <v>15.05</v>
      </c>
      <c r="D3377" s="112">
        <v>16.100000000000001</v>
      </c>
      <c r="E3377" s="112">
        <v>16.8</v>
      </c>
      <c r="F3377" s="112">
        <v>17.350000000000001</v>
      </c>
      <c r="G3377" s="112">
        <v>17.8</v>
      </c>
      <c r="H3377" s="113">
        <v>18.100000000000001</v>
      </c>
      <c r="I3377" s="90">
        <f t="shared" si="1833"/>
        <v>14.737500000000001</v>
      </c>
      <c r="J3377" s="90">
        <f t="shared" si="1834"/>
        <v>15.881250000000001</v>
      </c>
      <c r="K3377" s="114">
        <v>5</v>
      </c>
      <c r="L3377" s="115">
        <v>4.1666666666666664E-2</v>
      </c>
      <c r="M3377" s="90">
        <v>13.33</v>
      </c>
      <c r="N3377" s="90">
        <v>12.77</v>
      </c>
      <c r="O3377" s="90">
        <v>14.98</v>
      </c>
      <c r="P3377" s="90">
        <v>16.75</v>
      </c>
      <c r="Q3377" s="90">
        <v>18.89</v>
      </c>
      <c r="R3377" s="63">
        <f t="shared" si="1845"/>
        <v>5.629999999999999</v>
      </c>
      <c r="S3377" s="64">
        <f t="shared" si="1844"/>
        <v>1.7529880478087557E-2</v>
      </c>
      <c r="T3377" s="65">
        <f t="shared" si="1840"/>
        <v>1.0438527799530148</v>
      </c>
      <c r="U3377" s="65">
        <f t="shared" si="1840"/>
        <v>0.85246995994659536</v>
      </c>
      <c r="V3377" s="65">
        <f t="shared" si="1846"/>
        <v>0.76238805970149248</v>
      </c>
      <c r="W3377" s="65">
        <f t="shared" si="1847"/>
        <v>0.67601905770248805</v>
      </c>
      <c r="X3377" s="61">
        <f t="shared" si="1835"/>
        <v>0.11070110701107011</v>
      </c>
      <c r="Y3377" s="66">
        <f t="shared" si="1848"/>
        <v>7.7380952380952425E-2</v>
      </c>
      <c r="Z3377" s="61">
        <f t="shared" si="1849"/>
        <v>7.7608142493638718E-2</v>
      </c>
      <c r="AA3377" s="67">
        <f t="shared" si="1850"/>
        <v>14.737500000000001</v>
      </c>
      <c r="AB3377" s="68">
        <f t="shared" si="1851"/>
        <v>6.1080657791699383E-2</v>
      </c>
      <c r="AC3377" s="69">
        <f t="shared" si="1852"/>
        <v>0.15407204385278006</v>
      </c>
      <c r="AD3377" s="70">
        <f>_xlfn.PERCENTILE.EXC(AC3377:$AC$5675,0.5)</f>
        <v>7.2450805008944616E-2</v>
      </c>
      <c r="AE3377" s="70">
        <f>_xlfn.PERCENTILE.EXC($AC3377:AC$5675,0.35)</f>
        <v>3.8638771186440955E-2</v>
      </c>
      <c r="AF3377" s="71">
        <f t="shared" si="1841"/>
        <v>5.4607640453222951E-2</v>
      </c>
      <c r="AG3377" s="70">
        <f t="shared" si="1842"/>
        <v>-0.18079093388790943</v>
      </c>
      <c r="AH3377" s="70">
        <f t="shared" si="1843"/>
        <v>-0.22707014647722412</v>
      </c>
      <c r="AI3377" s="61" t="str">
        <f t="shared" si="1838"/>
        <v>Short VOL</v>
      </c>
      <c r="AJ3377" s="68" t="str">
        <f t="shared" si="1839"/>
        <v>Short VOL</v>
      </c>
      <c r="AK3377" s="72"/>
      <c r="AL3377" s="73"/>
      <c r="AM3377" s="72"/>
      <c r="AN3377" s="73"/>
      <c r="AO3377" s="74"/>
      <c r="AP3377" s="20"/>
      <c r="AQ3377" s="74"/>
      <c r="AR3377" s="20"/>
      <c r="AS3377" s="74"/>
      <c r="AT3377" s="20"/>
      <c r="AU3377" s="74" t="str">
        <f t="shared" si="1853"/>
        <v>00631L</v>
      </c>
      <c r="AV3377" s="20">
        <f t="shared" si="1836"/>
        <v>1</v>
      </c>
      <c r="AW3377" s="74" t="str">
        <f t="shared" si="1854"/>
        <v>00631L</v>
      </c>
      <c r="AX3377" s="20">
        <f t="shared" si="1832"/>
        <v>1</v>
      </c>
      <c r="AY3377" s="20">
        <f t="shared" si="1837"/>
        <v>1</v>
      </c>
      <c r="AZ3377" s="116">
        <v>41409</v>
      </c>
      <c r="BA3377" s="116"/>
      <c r="BB3377" s="20"/>
      <c r="BC3377" s="20"/>
      <c r="BD3377" s="76"/>
      <c r="BE3377" s="77"/>
      <c r="BF3377" s="77"/>
    </row>
    <row r="3378" spans="1:58" s="23" customFormat="1" ht="15.75" customHeight="1" x14ac:dyDescent="0.4">
      <c r="A3378" s="116">
        <v>41407</v>
      </c>
      <c r="B3378" s="112">
        <v>13.65</v>
      </c>
      <c r="C3378" s="112">
        <v>15.1</v>
      </c>
      <c r="D3378" s="112">
        <v>16.2</v>
      </c>
      <c r="E3378" s="112">
        <v>16.850000000000001</v>
      </c>
      <c r="F3378" s="112">
        <v>17.399999999999999</v>
      </c>
      <c r="G3378" s="112">
        <v>17.850000000000001</v>
      </c>
      <c r="H3378" s="113">
        <v>18.149999999999999</v>
      </c>
      <c r="I3378" s="90">
        <f t="shared" si="1833"/>
        <v>14.737500000000001</v>
      </c>
      <c r="J3378" s="90">
        <f t="shared" si="1834"/>
        <v>15.924999999999999</v>
      </c>
      <c r="K3378" s="114">
        <v>6</v>
      </c>
      <c r="L3378" s="115">
        <v>4.1666666666666664E-2</v>
      </c>
      <c r="M3378" s="90">
        <v>13.08</v>
      </c>
      <c r="N3378" s="90">
        <v>12.55</v>
      </c>
      <c r="O3378" s="90">
        <v>15.05</v>
      </c>
      <c r="P3378" s="90">
        <v>16.86</v>
      </c>
      <c r="Q3378" s="90">
        <v>18.809999999999999</v>
      </c>
      <c r="R3378" s="63">
        <f t="shared" si="1845"/>
        <v>6.2799999999999976</v>
      </c>
      <c r="S3378" s="64">
        <f t="shared" si="1844"/>
        <v>-3.1771247021444913E-3</v>
      </c>
      <c r="T3378" s="65">
        <f t="shared" si="1840"/>
        <v>1.0422310756972111</v>
      </c>
      <c r="U3378" s="65">
        <f t="shared" si="1840"/>
        <v>0.83388704318936879</v>
      </c>
      <c r="V3378" s="65">
        <f t="shared" si="1846"/>
        <v>0.74436536180308432</v>
      </c>
      <c r="W3378" s="65">
        <f t="shared" si="1847"/>
        <v>0.66719829877724623</v>
      </c>
      <c r="X3378" s="61">
        <f t="shared" si="1835"/>
        <v>0.10622710622710617</v>
      </c>
      <c r="Y3378" s="66">
        <f t="shared" si="1848"/>
        <v>7.7151335311572519E-2</v>
      </c>
      <c r="Z3378" s="61">
        <f t="shared" si="1849"/>
        <v>8.0576759966072817E-2</v>
      </c>
      <c r="AA3378" s="67">
        <f t="shared" si="1850"/>
        <v>14.737499999999999</v>
      </c>
      <c r="AB3378" s="68">
        <f t="shared" si="1851"/>
        <v>8.7649402390438211E-2</v>
      </c>
      <c r="AC3378" s="69">
        <f t="shared" si="1852"/>
        <v>0.17430278884462136</v>
      </c>
      <c r="AD3378" s="70">
        <f>_xlfn.PERCENTILE.EXC(AC3378:$AC$5675,0.5)</f>
        <v>7.2430325229143194E-2</v>
      </c>
      <c r="AE3378" s="70">
        <f>_xlfn.PERCENTILE.EXC($AC3378:AC$5675,0.35)</f>
        <v>3.8636705947248773E-2</v>
      </c>
      <c r="AF3378" s="71">
        <f t="shared" si="1841"/>
        <v>5.4408688936690972E-2</v>
      </c>
      <c r="AG3378" s="70">
        <f t="shared" si="1842"/>
        <v>-0.18079093388790943</v>
      </c>
      <c r="AH3378" s="70">
        <f t="shared" si="1843"/>
        <v>-0.22707014647722412</v>
      </c>
      <c r="AI3378" s="61" t="str">
        <f t="shared" si="1838"/>
        <v>Short VOL</v>
      </c>
      <c r="AJ3378" s="68" t="str">
        <f t="shared" si="1839"/>
        <v>Short VOL</v>
      </c>
      <c r="AK3378" s="72"/>
      <c r="AL3378" s="73"/>
      <c r="AM3378" s="72"/>
      <c r="AN3378" s="73"/>
      <c r="AO3378" s="74"/>
      <c r="AP3378" s="20"/>
      <c r="AQ3378" s="74"/>
      <c r="AR3378" s="20"/>
      <c r="AS3378" s="74"/>
      <c r="AT3378" s="20"/>
      <c r="AU3378" s="74" t="str">
        <f t="shared" si="1853"/>
        <v>00631L</v>
      </c>
      <c r="AV3378" s="20">
        <f t="shared" si="1836"/>
        <v>1</v>
      </c>
      <c r="AW3378" s="74" t="str">
        <f t="shared" si="1854"/>
        <v>00631L</v>
      </c>
      <c r="AX3378" s="20">
        <f t="shared" si="1832"/>
        <v>1</v>
      </c>
      <c r="AY3378" s="20">
        <f t="shared" si="1837"/>
        <v>1</v>
      </c>
      <c r="AZ3378" s="116">
        <v>41408</v>
      </c>
      <c r="BA3378" s="116"/>
      <c r="BB3378" s="20"/>
      <c r="BC3378" s="20"/>
      <c r="BD3378" s="76"/>
      <c r="BE3378" s="77"/>
      <c r="BF3378" s="77"/>
    </row>
    <row r="3379" spans="1:58" s="23" customFormat="1" ht="15.75" customHeight="1" x14ac:dyDescent="0.4">
      <c r="A3379" s="116">
        <v>41404</v>
      </c>
      <c r="B3379" s="112">
        <v>13.85</v>
      </c>
      <c r="C3379" s="112">
        <v>15.1</v>
      </c>
      <c r="D3379" s="112">
        <v>16.2</v>
      </c>
      <c r="E3379" s="112">
        <v>16.8</v>
      </c>
      <c r="F3379" s="112">
        <v>17.3</v>
      </c>
      <c r="G3379" s="112">
        <v>17.75</v>
      </c>
      <c r="H3379" s="113">
        <v>18.05</v>
      </c>
      <c r="I3379" s="90">
        <f t="shared" si="1833"/>
        <v>14.735416666666666</v>
      </c>
      <c r="J3379" s="90">
        <f t="shared" si="1834"/>
        <v>15.879166666666666</v>
      </c>
      <c r="K3379" s="114">
        <v>7</v>
      </c>
      <c r="L3379" s="115">
        <v>4.1666666666666664E-2</v>
      </c>
      <c r="M3379" s="90">
        <v>11.15</v>
      </c>
      <c r="N3379" s="90">
        <v>12.59</v>
      </c>
      <c r="O3379" s="90">
        <v>14.71</v>
      </c>
      <c r="P3379" s="90">
        <v>16.55</v>
      </c>
      <c r="Q3379" s="90">
        <v>18.64</v>
      </c>
      <c r="R3379" s="63">
        <f t="shared" si="1845"/>
        <v>7.52</v>
      </c>
      <c r="S3379" s="64">
        <f t="shared" si="1844"/>
        <v>-4.1127189642041193E-2</v>
      </c>
      <c r="T3379" s="65">
        <f t="shared" si="1840"/>
        <v>0.88562351072279588</v>
      </c>
      <c r="U3379" s="65">
        <f t="shared" si="1840"/>
        <v>0.85588035350101965</v>
      </c>
      <c r="V3379" s="65">
        <f t="shared" si="1846"/>
        <v>0.76072507552870083</v>
      </c>
      <c r="W3379" s="65">
        <f t="shared" si="1847"/>
        <v>0.67542918454935619</v>
      </c>
      <c r="X3379" s="61">
        <f t="shared" si="1835"/>
        <v>9.0252707581227443E-2</v>
      </c>
      <c r="Y3379" s="66">
        <f t="shared" si="1848"/>
        <v>7.4404761904761904E-2</v>
      </c>
      <c r="Z3379" s="61">
        <f t="shared" si="1849"/>
        <v>7.7619114944153883E-2</v>
      </c>
      <c r="AA3379" s="67">
        <f t="shared" si="1850"/>
        <v>14.735416666666666</v>
      </c>
      <c r="AB3379" s="68">
        <f t="shared" si="1851"/>
        <v>0.1000794281175536</v>
      </c>
      <c r="AC3379" s="69">
        <f t="shared" si="1852"/>
        <v>0.17040640720148259</v>
      </c>
      <c r="AD3379" s="70">
        <f>_xlfn.PERCENTILE.EXC(AC3379:$AC$5675,0.5)</f>
        <v>7.2409845449341773E-2</v>
      </c>
      <c r="AE3379" s="70">
        <f>_xlfn.PERCENTILE.EXC($AC3379:AC$5675,0.35)</f>
        <v>3.863464070805659E-2</v>
      </c>
      <c r="AF3379" s="71">
        <f t="shared" si="1841"/>
        <v>5.4089246709699945E-2</v>
      </c>
      <c r="AG3379" s="70">
        <f t="shared" si="1842"/>
        <v>-0.18079093388790943</v>
      </c>
      <c r="AH3379" s="70">
        <f t="shared" si="1843"/>
        <v>-0.22707014647722412</v>
      </c>
      <c r="AI3379" s="61" t="str">
        <f t="shared" si="1838"/>
        <v>Short VOL</v>
      </c>
      <c r="AJ3379" s="68" t="str">
        <f t="shared" si="1839"/>
        <v>Short VOL</v>
      </c>
      <c r="AK3379" s="72"/>
      <c r="AL3379" s="73"/>
      <c r="AM3379" s="72"/>
      <c r="AN3379" s="73"/>
      <c r="AO3379" s="74"/>
      <c r="AP3379" s="20"/>
      <c r="AQ3379" s="74"/>
      <c r="AR3379" s="20"/>
      <c r="AS3379" s="74"/>
      <c r="AT3379" s="20"/>
      <c r="AU3379" s="74" t="str">
        <f t="shared" si="1853"/>
        <v>00631L</v>
      </c>
      <c r="AV3379" s="20">
        <f t="shared" si="1836"/>
        <v>1</v>
      </c>
      <c r="AW3379" s="74" t="str">
        <f t="shared" si="1854"/>
        <v>00631L</v>
      </c>
      <c r="AX3379" s="20">
        <f t="shared" si="1832"/>
        <v>1</v>
      </c>
      <c r="AY3379" s="20">
        <f t="shared" si="1837"/>
        <v>1</v>
      </c>
      <c r="AZ3379" s="116">
        <v>41407</v>
      </c>
      <c r="BA3379" s="116"/>
      <c r="BB3379" s="20"/>
      <c r="BC3379" s="20"/>
      <c r="BD3379" s="76"/>
      <c r="BE3379" s="77"/>
      <c r="BF3379" s="77"/>
    </row>
    <row r="3380" spans="1:58" s="23" customFormat="1" ht="15.75" customHeight="1" x14ac:dyDescent="0.4">
      <c r="A3380" s="116">
        <v>41403</v>
      </c>
      <c r="B3380" s="112">
        <v>14.2</v>
      </c>
      <c r="C3380" s="112">
        <v>15.35</v>
      </c>
      <c r="D3380" s="112">
        <v>16.25</v>
      </c>
      <c r="E3380" s="112">
        <v>16.75</v>
      </c>
      <c r="F3380" s="112">
        <v>17.2</v>
      </c>
      <c r="G3380" s="112">
        <v>17.55</v>
      </c>
      <c r="H3380" s="113">
        <v>17.899999999999999</v>
      </c>
      <c r="I3380" s="90">
        <f t="shared" si="1833"/>
        <v>14.966666666666667</v>
      </c>
      <c r="J3380" s="90">
        <f t="shared" si="1834"/>
        <v>15.95</v>
      </c>
      <c r="K3380" s="114">
        <v>8</v>
      </c>
      <c r="L3380" s="115">
        <v>4.1666666666666664E-2</v>
      </c>
      <c r="M3380" s="90">
        <v>11.97</v>
      </c>
      <c r="N3380" s="90">
        <v>13.13</v>
      </c>
      <c r="O3380" s="90">
        <v>14.81</v>
      </c>
      <c r="P3380" s="90">
        <v>16.52</v>
      </c>
      <c r="Q3380" s="90">
        <v>18.59</v>
      </c>
      <c r="R3380" s="63">
        <f t="shared" si="1845"/>
        <v>6.2299999999999969</v>
      </c>
      <c r="S3380" s="64">
        <f t="shared" si="1844"/>
        <v>3.7124802527646182E-2</v>
      </c>
      <c r="T3380" s="65">
        <f t="shared" si="1840"/>
        <v>0.91165270373191165</v>
      </c>
      <c r="U3380" s="65">
        <f t="shared" si="1840"/>
        <v>0.88656313301823098</v>
      </c>
      <c r="V3380" s="65">
        <f t="shared" si="1846"/>
        <v>0.7947941888619855</v>
      </c>
      <c r="W3380" s="65">
        <f t="shared" si="1847"/>
        <v>0.70629370629370636</v>
      </c>
      <c r="X3380" s="61">
        <f t="shared" si="1835"/>
        <v>8.0985915492957777E-2</v>
      </c>
      <c r="Y3380" s="66">
        <f t="shared" si="1848"/>
        <v>6.8656716417910366E-2</v>
      </c>
      <c r="Z3380" s="61">
        <f t="shared" si="1849"/>
        <v>6.5701559020044487E-2</v>
      </c>
      <c r="AA3380" s="67">
        <f t="shared" si="1850"/>
        <v>14.966666666666667</v>
      </c>
      <c r="AB3380" s="68">
        <f t="shared" si="1851"/>
        <v>8.1492764661081379E-2</v>
      </c>
      <c r="AC3380" s="69">
        <f t="shared" si="1852"/>
        <v>0.13988321909113982</v>
      </c>
      <c r="AD3380" s="70">
        <f>_xlfn.PERCENTILE.EXC(AC3380:$AC$5675,0.5)</f>
        <v>7.2391976357023116E-2</v>
      </c>
      <c r="AE3380" s="70">
        <f>_xlfn.PERCENTILE.EXC($AC3380:AC$5675,0.35)</f>
        <v>3.8629208973381859E-2</v>
      </c>
      <c r="AF3380" s="71">
        <f t="shared" si="1841"/>
        <v>5.4089246709699945E-2</v>
      </c>
      <c r="AG3380" s="70">
        <f t="shared" si="1842"/>
        <v>-0.18079093388790943</v>
      </c>
      <c r="AH3380" s="70">
        <f t="shared" si="1843"/>
        <v>-0.22707014647722412</v>
      </c>
      <c r="AI3380" s="61" t="str">
        <f t="shared" si="1838"/>
        <v>Short VOL</v>
      </c>
      <c r="AJ3380" s="68" t="str">
        <f t="shared" si="1839"/>
        <v>Short VOL</v>
      </c>
      <c r="AK3380" s="72"/>
      <c r="AL3380" s="73"/>
      <c r="AM3380" s="72"/>
      <c r="AN3380" s="73"/>
      <c r="AO3380" s="74"/>
      <c r="AP3380" s="20"/>
      <c r="AQ3380" s="74"/>
      <c r="AR3380" s="20"/>
      <c r="AS3380" s="74"/>
      <c r="AT3380" s="20"/>
      <c r="AU3380" s="74" t="str">
        <f t="shared" si="1853"/>
        <v>00631L</v>
      </c>
      <c r="AV3380" s="20">
        <f t="shared" si="1836"/>
        <v>1</v>
      </c>
      <c r="AW3380" s="74" t="str">
        <f t="shared" si="1854"/>
        <v>00631L</v>
      </c>
      <c r="AX3380" s="20">
        <f t="shared" si="1832"/>
        <v>1</v>
      </c>
      <c r="AY3380" s="20">
        <f t="shared" si="1837"/>
        <v>1</v>
      </c>
      <c r="AZ3380" s="116">
        <v>41404</v>
      </c>
      <c r="BA3380" s="116"/>
      <c r="BB3380" s="20"/>
      <c r="BC3380" s="20"/>
      <c r="BD3380" s="76"/>
      <c r="BE3380" s="77"/>
      <c r="BF3380" s="77"/>
    </row>
    <row r="3381" spans="1:58" s="23" customFormat="1" ht="15.75" customHeight="1" x14ac:dyDescent="0.4">
      <c r="A3381" s="116">
        <v>41402</v>
      </c>
      <c r="B3381" s="112">
        <v>14</v>
      </c>
      <c r="C3381" s="112">
        <v>15.1</v>
      </c>
      <c r="D3381" s="112">
        <v>15.95</v>
      </c>
      <c r="E3381" s="112">
        <v>16.45</v>
      </c>
      <c r="F3381" s="112">
        <v>16.95</v>
      </c>
      <c r="G3381" s="112">
        <v>17.399999999999999</v>
      </c>
      <c r="H3381" s="113">
        <v>17.75</v>
      </c>
      <c r="I3381" s="90">
        <f t="shared" si="1833"/>
        <v>14.6875</v>
      </c>
      <c r="J3381" s="90">
        <f t="shared" si="1834"/>
        <v>15.63125</v>
      </c>
      <c r="K3381" s="114">
        <v>9</v>
      </c>
      <c r="L3381" s="115">
        <v>4.1666666666666664E-2</v>
      </c>
      <c r="M3381" s="90">
        <v>11.27</v>
      </c>
      <c r="N3381" s="90">
        <v>12.66</v>
      </c>
      <c r="O3381" s="90">
        <v>14.4</v>
      </c>
      <c r="P3381" s="90">
        <v>16.12</v>
      </c>
      <c r="Q3381" s="90">
        <v>18.16</v>
      </c>
      <c r="R3381" s="63">
        <f t="shared" si="1845"/>
        <v>6.5900000000000034</v>
      </c>
      <c r="S3381" s="64">
        <f t="shared" si="1844"/>
        <v>-1.3250194855806698E-2</v>
      </c>
      <c r="T3381" s="65">
        <f t="shared" si="1840"/>
        <v>0.89020537124802523</v>
      </c>
      <c r="U3381" s="65">
        <f t="shared" si="1840"/>
        <v>0.87916666666666665</v>
      </c>
      <c r="V3381" s="65">
        <f t="shared" si="1846"/>
        <v>0.78535980148883366</v>
      </c>
      <c r="W3381" s="65">
        <f t="shared" si="1847"/>
        <v>0.69713656387665202</v>
      </c>
      <c r="X3381" s="61">
        <f t="shared" si="1835"/>
        <v>7.8571428571428542E-2</v>
      </c>
      <c r="Y3381" s="66">
        <f t="shared" si="1848"/>
        <v>7.9027355623100357E-2</v>
      </c>
      <c r="Z3381" s="61">
        <f t="shared" si="1849"/>
        <v>6.4255319148936146E-2</v>
      </c>
      <c r="AA3381" s="67">
        <f t="shared" si="1850"/>
        <v>14.6875</v>
      </c>
      <c r="AB3381" s="68">
        <f t="shared" si="1851"/>
        <v>0.10584518167456555</v>
      </c>
      <c r="AC3381" s="69">
        <f t="shared" si="1852"/>
        <v>0.16015007898894154</v>
      </c>
      <c r="AD3381" s="70">
        <f>_xlfn.PERCENTILE.EXC(AC3381:$AC$5675,0.5)</f>
        <v>7.237410726470446E-2</v>
      </c>
      <c r="AE3381" s="70">
        <f>_xlfn.PERCENTILE.EXC($AC3381:AC$5675,0.35)</f>
        <v>3.8603578265811858E-2</v>
      </c>
      <c r="AF3381" s="71">
        <f t="shared" si="1841"/>
        <v>5.3697564603889698E-2</v>
      </c>
      <c r="AG3381" s="70">
        <f t="shared" si="1842"/>
        <v>-0.18079093388790943</v>
      </c>
      <c r="AH3381" s="70">
        <f t="shared" si="1843"/>
        <v>-0.22707014647722412</v>
      </c>
      <c r="AI3381" s="61" t="str">
        <f t="shared" si="1838"/>
        <v>Short VOL</v>
      </c>
      <c r="AJ3381" s="68" t="str">
        <f t="shared" si="1839"/>
        <v>Short VOL</v>
      </c>
      <c r="AK3381" s="72"/>
      <c r="AL3381" s="73"/>
      <c r="AM3381" s="72"/>
      <c r="AN3381" s="73"/>
      <c r="AO3381" s="74"/>
      <c r="AP3381" s="20"/>
      <c r="AQ3381" s="74"/>
      <c r="AR3381" s="20"/>
      <c r="AS3381" s="74"/>
      <c r="AT3381" s="20"/>
      <c r="AU3381" s="74" t="str">
        <f t="shared" si="1853"/>
        <v>00631L</v>
      </c>
      <c r="AV3381" s="20">
        <f t="shared" si="1836"/>
        <v>1</v>
      </c>
      <c r="AW3381" s="74" t="str">
        <f t="shared" si="1854"/>
        <v>00631L</v>
      </c>
      <c r="AX3381" s="20">
        <f t="shared" ref="AX3381:AX3444" si="1855">IF(AW3381="00631L",1,0)</f>
        <v>1</v>
      </c>
      <c r="AY3381" s="20">
        <f t="shared" si="1837"/>
        <v>1</v>
      </c>
      <c r="AZ3381" s="116">
        <v>41403</v>
      </c>
      <c r="BA3381" s="116"/>
      <c r="BB3381" s="20"/>
      <c r="BC3381" s="20"/>
      <c r="BD3381" s="76"/>
      <c r="BE3381" s="77"/>
      <c r="BF3381" s="77"/>
    </row>
    <row r="3382" spans="1:58" s="23" customFormat="1" ht="15.75" customHeight="1" x14ac:dyDescent="0.4">
      <c r="A3382" s="116">
        <v>41401</v>
      </c>
      <c r="B3382" s="112">
        <v>13.85</v>
      </c>
      <c r="C3382" s="112">
        <v>14.9</v>
      </c>
      <c r="D3382" s="112">
        <v>15.8</v>
      </c>
      <c r="E3382" s="112">
        <v>16.3</v>
      </c>
      <c r="F3382" s="112">
        <v>16.850000000000001</v>
      </c>
      <c r="G3382" s="112">
        <v>17.3</v>
      </c>
      <c r="H3382" s="113">
        <v>17.649999999999999</v>
      </c>
      <c r="I3382" s="90">
        <f t="shared" ref="I3382:I3445" si="1856">C3382-((C3382-B3382)*K3382*L3382)</f>
        <v>14.4625</v>
      </c>
      <c r="J3382" s="90">
        <f t="shared" ref="J3382:J3445" si="1857">D3382-((D3382-C3382)*K3382*L3382)</f>
        <v>15.425000000000001</v>
      </c>
      <c r="K3382" s="114">
        <v>10</v>
      </c>
      <c r="L3382" s="115">
        <v>4.1666666666666664E-2</v>
      </c>
      <c r="M3382" s="90">
        <v>11.73</v>
      </c>
      <c r="N3382" s="90">
        <v>12.83</v>
      </c>
      <c r="O3382" s="90">
        <v>14.35</v>
      </c>
      <c r="P3382" s="90">
        <v>16.12</v>
      </c>
      <c r="Q3382" s="90">
        <v>18.25</v>
      </c>
      <c r="R3382" s="63">
        <f t="shared" si="1845"/>
        <v>5.9099999999999966</v>
      </c>
      <c r="S3382" s="64">
        <f t="shared" si="1844"/>
        <v>1.3428120063191147E-2</v>
      </c>
      <c r="T3382" s="65">
        <f t="shared" si="1840"/>
        <v>0.91426344505066259</v>
      </c>
      <c r="U3382" s="65">
        <f t="shared" si="1840"/>
        <v>0.89407665505226486</v>
      </c>
      <c r="V3382" s="65">
        <f t="shared" si="1846"/>
        <v>0.79590570719602971</v>
      </c>
      <c r="W3382" s="65">
        <f t="shared" si="1847"/>
        <v>0.70301369863013696</v>
      </c>
      <c r="X3382" s="61">
        <f t="shared" si="1835"/>
        <v>7.5812274368231097E-2</v>
      </c>
      <c r="Y3382" s="66">
        <f t="shared" si="1848"/>
        <v>8.2822085889570421E-2</v>
      </c>
      <c r="Z3382" s="61">
        <f t="shared" si="1849"/>
        <v>6.6551426101987929E-2</v>
      </c>
      <c r="AA3382" s="67">
        <f t="shared" si="1850"/>
        <v>14.462500000000002</v>
      </c>
      <c r="AB3382" s="68">
        <f t="shared" si="1851"/>
        <v>7.9501169134840191E-2</v>
      </c>
      <c r="AC3382" s="69">
        <f t="shared" si="1852"/>
        <v>0.12724084177708511</v>
      </c>
      <c r="AD3382" s="70">
        <f>_xlfn.PERCENTILE.EXC(AC3382:$AC$5675,0.5)</f>
        <v>7.2141354707621008E-2</v>
      </c>
      <c r="AE3382" s="70">
        <f>_xlfn.PERCENTILE.EXC($AC3382:AC$5675,0.35)</f>
        <v>3.8577947558241864E-2</v>
      </c>
      <c r="AF3382" s="71">
        <f t="shared" si="1841"/>
        <v>5.3366365528876414E-2</v>
      </c>
      <c r="AG3382" s="70">
        <f t="shared" si="1842"/>
        <v>-0.18079093388790943</v>
      </c>
      <c r="AH3382" s="70">
        <f t="shared" si="1843"/>
        <v>-0.22707014647722412</v>
      </c>
      <c r="AI3382" s="61" t="str">
        <f t="shared" si="1838"/>
        <v>Short VOL</v>
      </c>
      <c r="AJ3382" s="68" t="str">
        <f t="shared" si="1839"/>
        <v>Short VOL</v>
      </c>
      <c r="AK3382" s="72"/>
      <c r="AL3382" s="73"/>
      <c r="AM3382" s="72"/>
      <c r="AN3382" s="73"/>
      <c r="AO3382" s="74"/>
      <c r="AP3382" s="20"/>
      <c r="AQ3382" s="74"/>
      <c r="AR3382" s="20"/>
      <c r="AS3382" s="74"/>
      <c r="AT3382" s="20"/>
      <c r="AU3382" s="74" t="str">
        <f t="shared" si="1853"/>
        <v>00631L</v>
      </c>
      <c r="AV3382" s="20">
        <f t="shared" si="1836"/>
        <v>1</v>
      </c>
      <c r="AW3382" s="74" t="str">
        <f t="shared" si="1854"/>
        <v>00631L</v>
      </c>
      <c r="AX3382" s="20">
        <f t="shared" si="1855"/>
        <v>1</v>
      </c>
      <c r="AY3382" s="20">
        <f t="shared" si="1837"/>
        <v>1</v>
      </c>
      <c r="AZ3382" s="116">
        <v>41402</v>
      </c>
      <c r="BA3382" s="116"/>
      <c r="BB3382" s="20"/>
      <c r="BC3382" s="20"/>
      <c r="BD3382" s="76"/>
      <c r="BE3382" s="77"/>
      <c r="BF3382" s="77"/>
    </row>
    <row r="3383" spans="1:58" s="23" customFormat="1" ht="15.75" customHeight="1" x14ac:dyDescent="0.4">
      <c r="A3383" s="116">
        <v>41400</v>
      </c>
      <c r="B3383" s="112">
        <v>13.9</v>
      </c>
      <c r="C3383" s="112">
        <v>14.95</v>
      </c>
      <c r="D3383" s="112">
        <v>15.9</v>
      </c>
      <c r="E3383" s="112">
        <v>16.5</v>
      </c>
      <c r="F3383" s="112">
        <v>17</v>
      </c>
      <c r="G3383" s="112">
        <v>17.350000000000001</v>
      </c>
      <c r="H3383" s="113">
        <v>17.75</v>
      </c>
      <c r="I3383" s="90">
        <f t="shared" si="1856"/>
        <v>14.46875</v>
      </c>
      <c r="J3383" s="90">
        <f t="shared" si="1857"/>
        <v>15.464583333333334</v>
      </c>
      <c r="K3383" s="114">
        <v>11</v>
      </c>
      <c r="L3383" s="115">
        <v>4.1666666666666664E-2</v>
      </c>
      <c r="M3383" s="90">
        <v>11.64</v>
      </c>
      <c r="N3383" s="90">
        <v>12.66</v>
      </c>
      <c r="O3383" s="90">
        <v>14.31</v>
      </c>
      <c r="P3383" s="90">
        <v>16.04</v>
      </c>
      <c r="Q3383" s="90">
        <v>18.25</v>
      </c>
      <c r="R3383" s="63">
        <f t="shared" si="1845"/>
        <v>6.0500000000000007</v>
      </c>
      <c r="S3383" s="64">
        <f t="shared" si="1844"/>
        <v>-1.4785992217898794E-2</v>
      </c>
      <c r="T3383" s="65">
        <f t="shared" si="1840"/>
        <v>0.91943127962085314</v>
      </c>
      <c r="U3383" s="65">
        <f t="shared" si="1840"/>
        <v>0.88469601677148846</v>
      </c>
      <c r="V3383" s="65">
        <f t="shared" si="1846"/>
        <v>0.78927680798004995</v>
      </c>
      <c r="W3383" s="65">
        <f t="shared" si="1847"/>
        <v>0.69369863013698629</v>
      </c>
      <c r="X3383" s="61">
        <f t="shared" si="1835"/>
        <v>7.553956834532366E-2</v>
      </c>
      <c r="Y3383" s="66">
        <f t="shared" si="1848"/>
        <v>7.575757575757576E-2</v>
      </c>
      <c r="Z3383" s="61">
        <f t="shared" si="1849"/>
        <v>6.8826493880489573E-2</v>
      </c>
      <c r="AA3383" s="67">
        <f t="shared" si="1850"/>
        <v>14.468750000000002</v>
      </c>
      <c r="AB3383" s="68">
        <f t="shared" si="1851"/>
        <v>9.7946287519747252E-2</v>
      </c>
      <c r="AC3383" s="69">
        <f t="shared" si="1852"/>
        <v>0.14287124802527659</v>
      </c>
      <c r="AD3383" s="70">
        <f>_xlfn.PERCENTILE.EXC(AC3383:$AC$5675,0.5)</f>
        <v>7.1908602150537557E-2</v>
      </c>
      <c r="AE3383" s="70">
        <f>_xlfn.PERCENTILE.EXC($AC3383:AC$5675,0.35)</f>
        <v>3.8532934103811985E-2</v>
      </c>
      <c r="AF3383" s="71">
        <f t="shared" si="1841"/>
        <v>5.3224256191916355E-2</v>
      </c>
      <c r="AG3383" s="70">
        <f t="shared" si="1842"/>
        <v>-0.18079093388790943</v>
      </c>
      <c r="AH3383" s="70">
        <f t="shared" si="1843"/>
        <v>-0.22707014647722412</v>
      </c>
      <c r="AI3383" s="61" t="str">
        <f t="shared" si="1838"/>
        <v>Short VOL</v>
      </c>
      <c r="AJ3383" s="68" t="str">
        <f t="shared" si="1839"/>
        <v>Short VOL</v>
      </c>
      <c r="AK3383" s="72"/>
      <c r="AL3383" s="73"/>
      <c r="AM3383" s="72"/>
      <c r="AN3383" s="73"/>
      <c r="AO3383" s="74"/>
      <c r="AP3383" s="20"/>
      <c r="AQ3383" s="74"/>
      <c r="AR3383" s="20"/>
      <c r="AS3383" s="74"/>
      <c r="AT3383" s="20"/>
      <c r="AU3383" s="74" t="str">
        <f t="shared" si="1853"/>
        <v>00631L</v>
      </c>
      <c r="AV3383" s="20">
        <f t="shared" si="1836"/>
        <v>1</v>
      </c>
      <c r="AW3383" s="74" t="str">
        <f t="shared" si="1854"/>
        <v>00631L</v>
      </c>
      <c r="AX3383" s="20">
        <f t="shared" si="1855"/>
        <v>1</v>
      </c>
      <c r="AY3383" s="20">
        <f t="shared" si="1837"/>
        <v>1</v>
      </c>
      <c r="AZ3383" s="116">
        <v>41401</v>
      </c>
      <c r="BA3383" s="116"/>
      <c r="BB3383" s="20"/>
      <c r="BC3383" s="20"/>
      <c r="BD3383" s="76"/>
      <c r="BE3383" s="77"/>
      <c r="BF3383" s="77"/>
    </row>
    <row r="3384" spans="1:58" s="23" customFormat="1" ht="15.75" customHeight="1" x14ac:dyDescent="0.4">
      <c r="A3384" s="116">
        <v>41397</v>
      </c>
      <c r="B3384" s="112">
        <v>14.25</v>
      </c>
      <c r="C3384" s="112">
        <v>15.25</v>
      </c>
      <c r="D3384" s="112">
        <v>16.2</v>
      </c>
      <c r="E3384" s="112">
        <v>16.7</v>
      </c>
      <c r="F3384" s="112">
        <v>17.25</v>
      </c>
      <c r="G3384" s="112">
        <v>17.75</v>
      </c>
      <c r="H3384" s="113">
        <v>18.05</v>
      </c>
      <c r="I3384" s="90">
        <f t="shared" si="1856"/>
        <v>14.75</v>
      </c>
      <c r="J3384" s="90">
        <f t="shared" si="1857"/>
        <v>15.725</v>
      </c>
      <c r="K3384" s="114">
        <v>12</v>
      </c>
      <c r="L3384" s="115">
        <v>4.1666666666666664E-2</v>
      </c>
      <c r="M3384" s="90">
        <v>11.68</v>
      </c>
      <c r="N3384" s="90">
        <v>12.85</v>
      </c>
      <c r="O3384" s="90">
        <v>14.45</v>
      </c>
      <c r="P3384" s="90">
        <v>16.22</v>
      </c>
      <c r="Q3384" s="90">
        <v>18.3</v>
      </c>
      <c r="R3384" s="63">
        <f t="shared" si="1845"/>
        <v>6.139999999999997</v>
      </c>
      <c r="S3384" s="64">
        <f t="shared" si="1844"/>
        <v>-5.4451802796173676E-2</v>
      </c>
      <c r="T3384" s="65">
        <f t="shared" si="1840"/>
        <v>0.90894941634241244</v>
      </c>
      <c r="U3384" s="65">
        <f t="shared" si="1840"/>
        <v>0.88927335640138405</v>
      </c>
      <c r="V3384" s="65">
        <f t="shared" si="1846"/>
        <v>0.79223181257706543</v>
      </c>
      <c r="W3384" s="65">
        <f t="shared" si="1847"/>
        <v>0.70218579234972678</v>
      </c>
      <c r="X3384" s="61">
        <f t="shared" si="1835"/>
        <v>7.0175438596491224E-2</v>
      </c>
      <c r="Y3384" s="66">
        <f t="shared" si="1848"/>
        <v>8.0838323353293495E-2</v>
      </c>
      <c r="Z3384" s="61">
        <f t="shared" si="1849"/>
        <v>6.6101694915254208E-2</v>
      </c>
      <c r="AA3384" s="67">
        <f t="shared" si="1850"/>
        <v>14.75</v>
      </c>
      <c r="AB3384" s="68">
        <f t="shared" si="1851"/>
        <v>0.10894941634241248</v>
      </c>
      <c r="AC3384" s="69">
        <f t="shared" si="1852"/>
        <v>0.14785992217898836</v>
      </c>
      <c r="AD3384" s="70">
        <f>_xlfn.PERCENTILE.EXC(AC3384:$AC$5675,0.5)</f>
        <v>7.1888554562950652E-2</v>
      </c>
      <c r="AE3384" s="70">
        <f>_xlfn.PERCENTILE.EXC($AC3384:AC$5675,0.35)</f>
        <v>3.8439463782232432E-2</v>
      </c>
      <c r="AF3384" s="71">
        <f t="shared" si="1841"/>
        <v>5.3019972257620701E-2</v>
      </c>
      <c r="AG3384" s="70">
        <f t="shared" si="1842"/>
        <v>-0.18079093388790943</v>
      </c>
      <c r="AH3384" s="70">
        <f t="shared" si="1843"/>
        <v>-0.22707014647722412</v>
      </c>
      <c r="AI3384" s="61" t="str">
        <f t="shared" si="1838"/>
        <v>Short VOL</v>
      </c>
      <c r="AJ3384" s="68" t="str">
        <f t="shared" si="1839"/>
        <v>Short VOL</v>
      </c>
      <c r="AK3384" s="72"/>
      <c r="AL3384" s="73"/>
      <c r="AM3384" s="72"/>
      <c r="AN3384" s="73"/>
      <c r="AO3384" s="74"/>
      <c r="AP3384" s="20"/>
      <c r="AQ3384" s="74"/>
      <c r="AR3384" s="20"/>
      <c r="AS3384" s="74"/>
      <c r="AT3384" s="20"/>
      <c r="AU3384" s="74" t="str">
        <f t="shared" si="1853"/>
        <v>00631L</v>
      </c>
      <c r="AV3384" s="20">
        <f t="shared" si="1836"/>
        <v>1</v>
      </c>
      <c r="AW3384" s="74" t="str">
        <f t="shared" si="1854"/>
        <v>00631L</v>
      </c>
      <c r="AX3384" s="20">
        <f t="shared" si="1855"/>
        <v>1</v>
      </c>
      <c r="AY3384" s="20">
        <f t="shared" si="1837"/>
        <v>1</v>
      </c>
      <c r="AZ3384" s="116">
        <v>41400</v>
      </c>
      <c r="BA3384" s="116"/>
      <c r="BB3384" s="20"/>
      <c r="BC3384" s="20"/>
      <c r="BD3384" s="76"/>
      <c r="BE3384" s="77"/>
      <c r="BF3384" s="77"/>
    </row>
    <row r="3385" spans="1:58" s="23" customFormat="1" ht="15.75" customHeight="1" x14ac:dyDescent="0.4">
      <c r="A3385" s="116">
        <v>41396</v>
      </c>
      <c r="B3385" s="112">
        <v>14.55</v>
      </c>
      <c r="C3385" s="112">
        <v>15.5</v>
      </c>
      <c r="D3385" s="112">
        <v>16.399999999999999</v>
      </c>
      <c r="E3385" s="112">
        <v>16.899999999999999</v>
      </c>
      <c r="F3385" s="112">
        <v>17.5</v>
      </c>
      <c r="G3385" s="112">
        <v>17.899999999999999</v>
      </c>
      <c r="H3385" s="113">
        <v>18.25</v>
      </c>
      <c r="I3385" s="90">
        <f t="shared" si="1856"/>
        <v>14.985416666666667</v>
      </c>
      <c r="J3385" s="90">
        <f t="shared" si="1857"/>
        <v>15.9125</v>
      </c>
      <c r="K3385" s="114">
        <v>13</v>
      </c>
      <c r="L3385" s="115">
        <v>4.1666666666666664E-2</v>
      </c>
      <c r="M3385" s="90">
        <v>13.03</v>
      </c>
      <c r="N3385" s="90">
        <v>13.59</v>
      </c>
      <c r="O3385" s="90">
        <v>14.87</v>
      </c>
      <c r="P3385" s="90">
        <v>16.55</v>
      </c>
      <c r="Q3385" s="90">
        <v>18.62</v>
      </c>
      <c r="R3385" s="63">
        <f t="shared" si="1845"/>
        <v>4.8000000000000043</v>
      </c>
      <c r="S3385" s="64">
        <f t="shared" si="1844"/>
        <v>-6.2111801242236052E-2</v>
      </c>
      <c r="T3385" s="65">
        <f t="shared" si="1840"/>
        <v>0.95879323031640906</v>
      </c>
      <c r="U3385" s="65">
        <f t="shared" si="1840"/>
        <v>0.91392064559515807</v>
      </c>
      <c r="V3385" s="65">
        <f t="shared" si="1846"/>
        <v>0.82114803625377641</v>
      </c>
      <c r="W3385" s="65">
        <f t="shared" si="1847"/>
        <v>0.729860365198711</v>
      </c>
      <c r="X3385" s="61">
        <f t="shared" si="1835"/>
        <v>6.529209621993122E-2</v>
      </c>
      <c r="Y3385" s="66">
        <f t="shared" si="1848"/>
        <v>7.9881656804733817E-2</v>
      </c>
      <c r="Z3385" s="61">
        <f t="shared" si="1849"/>
        <v>6.1865702766578538E-2</v>
      </c>
      <c r="AA3385" s="67">
        <f t="shared" si="1850"/>
        <v>14.985416666666666</v>
      </c>
      <c r="AB3385" s="68">
        <f t="shared" si="1851"/>
        <v>7.064017660044157E-2</v>
      </c>
      <c r="AC3385" s="69">
        <f t="shared" si="1852"/>
        <v>0.10267966642138822</v>
      </c>
      <c r="AD3385" s="70">
        <f>_xlfn.PERCENTILE.EXC(AC3385:$AC$5675,0.5)</f>
        <v>7.1868506975363733E-2</v>
      </c>
      <c r="AE3385" s="70">
        <f>_xlfn.PERCENTILE.EXC($AC3385:AC$5675,0.35)</f>
        <v>3.8345993460652872E-2</v>
      </c>
      <c r="AF3385" s="71">
        <f t="shared" si="1841"/>
        <v>5.271367834628355E-2</v>
      </c>
      <c r="AG3385" s="70">
        <f t="shared" si="1842"/>
        <v>-0.18079093388790943</v>
      </c>
      <c r="AH3385" s="70">
        <f t="shared" si="1843"/>
        <v>-0.22707014647722412</v>
      </c>
      <c r="AI3385" s="61" t="str">
        <f t="shared" si="1838"/>
        <v>Short VOL</v>
      </c>
      <c r="AJ3385" s="68" t="str">
        <f t="shared" si="1839"/>
        <v>Short VOL</v>
      </c>
      <c r="AK3385" s="72"/>
      <c r="AL3385" s="73"/>
      <c r="AM3385" s="72"/>
      <c r="AN3385" s="73"/>
      <c r="AO3385" s="74"/>
      <c r="AP3385" s="20"/>
      <c r="AQ3385" s="74"/>
      <c r="AR3385" s="20"/>
      <c r="AS3385" s="74"/>
      <c r="AT3385" s="20"/>
      <c r="AU3385" s="74" t="str">
        <f t="shared" si="1853"/>
        <v>00631L</v>
      </c>
      <c r="AV3385" s="20">
        <f t="shared" si="1836"/>
        <v>1</v>
      </c>
      <c r="AW3385" s="74" t="str">
        <f t="shared" si="1854"/>
        <v>00631L</v>
      </c>
      <c r="AX3385" s="20">
        <f t="shared" si="1855"/>
        <v>1</v>
      </c>
      <c r="AY3385" s="20">
        <f t="shared" si="1837"/>
        <v>1</v>
      </c>
      <c r="AZ3385" s="116">
        <v>41397</v>
      </c>
      <c r="BA3385" s="116"/>
      <c r="BB3385" s="20"/>
      <c r="BC3385" s="20"/>
      <c r="BD3385" s="76"/>
      <c r="BE3385" s="77"/>
      <c r="BF3385" s="77"/>
    </row>
    <row r="3386" spans="1:58" s="23" customFormat="1" ht="15.75" customHeight="1" x14ac:dyDescent="0.4">
      <c r="A3386" s="116">
        <v>41395</v>
      </c>
      <c r="B3386" s="112">
        <v>15.15</v>
      </c>
      <c r="C3386" s="112">
        <v>15.95</v>
      </c>
      <c r="D3386" s="112">
        <v>16.7</v>
      </c>
      <c r="E3386" s="112">
        <v>17.2</v>
      </c>
      <c r="F3386" s="112">
        <v>17.649999999999999</v>
      </c>
      <c r="G3386" s="112">
        <v>18</v>
      </c>
      <c r="H3386" s="113">
        <v>18.350000000000001</v>
      </c>
      <c r="I3386" s="90">
        <f t="shared" si="1856"/>
        <v>15.483333333333333</v>
      </c>
      <c r="J3386" s="90">
        <f t="shared" si="1857"/>
        <v>16.262499999999999</v>
      </c>
      <c r="K3386" s="114">
        <v>14</v>
      </c>
      <c r="L3386" s="115">
        <v>4.1666666666666664E-2</v>
      </c>
      <c r="M3386" s="90">
        <v>15.03</v>
      </c>
      <c r="N3386" s="90">
        <v>14.49</v>
      </c>
      <c r="O3386" s="90">
        <v>15.61</v>
      </c>
      <c r="P3386" s="90">
        <v>16.95</v>
      </c>
      <c r="Q3386" s="90">
        <v>18.86</v>
      </c>
      <c r="R3386" s="63">
        <f t="shared" si="1845"/>
        <v>3.0400000000000027</v>
      </c>
      <c r="S3386" s="64">
        <f t="shared" si="1844"/>
        <v>7.1745562130177562E-2</v>
      </c>
      <c r="T3386" s="65">
        <f t="shared" si="1840"/>
        <v>1.0372670807453415</v>
      </c>
      <c r="U3386" s="65">
        <f t="shared" si="1840"/>
        <v>0.9282511210762332</v>
      </c>
      <c r="V3386" s="65">
        <f t="shared" si="1846"/>
        <v>0.85486725663716823</v>
      </c>
      <c r="W3386" s="65">
        <f t="shared" si="1847"/>
        <v>0.76829268292682928</v>
      </c>
      <c r="X3386" s="61">
        <f t="shared" si="1835"/>
        <v>5.2805280528052737E-2</v>
      </c>
      <c r="Y3386" s="66">
        <f t="shared" si="1848"/>
        <v>6.6860465116279202E-2</v>
      </c>
      <c r="Z3386" s="61">
        <f t="shared" si="1849"/>
        <v>5.0322927879440267E-2</v>
      </c>
      <c r="AA3386" s="67">
        <f t="shared" si="1850"/>
        <v>15.483333333333333</v>
      </c>
      <c r="AB3386" s="68">
        <f t="shared" si="1851"/>
        <v>4.554865424430643E-2</v>
      </c>
      <c r="AC3386" s="69">
        <f t="shared" si="1852"/>
        <v>6.8553025074764129E-2</v>
      </c>
      <c r="AD3386" s="70">
        <f>_xlfn.PERCENTILE.EXC(AC3386:$AC$5675,0.5)</f>
        <v>7.1787433235079912E-2</v>
      </c>
      <c r="AE3386" s="70">
        <f>_xlfn.PERCENTILE.EXC($AC3386:AC$5675,0.35)</f>
        <v>3.8291063945103482E-2</v>
      </c>
      <c r="AF3386" s="71">
        <f t="shared" si="1841"/>
        <v>5.247203437460346E-2</v>
      </c>
      <c r="AG3386" s="70">
        <f t="shared" si="1842"/>
        <v>-0.18079093388790943</v>
      </c>
      <c r="AH3386" s="70">
        <f t="shared" si="1843"/>
        <v>-0.22707014647722412</v>
      </c>
      <c r="AI3386" s="61" t="str">
        <f t="shared" si="1838"/>
        <v>Safety</v>
      </c>
      <c r="AJ3386" s="68" t="str">
        <f t="shared" si="1839"/>
        <v>Short VOL</v>
      </c>
      <c r="AK3386" s="72"/>
      <c r="AL3386" s="73"/>
      <c r="AM3386" s="72"/>
      <c r="AN3386" s="73"/>
      <c r="AO3386" s="74"/>
      <c r="AP3386" s="20"/>
      <c r="AQ3386" s="74"/>
      <c r="AR3386" s="20"/>
      <c r="AS3386" s="74"/>
      <c r="AT3386" s="20"/>
      <c r="AU3386" s="74" t="str">
        <f t="shared" si="1853"/>
        <v>00631L</v>
      </c>
      <c r="AV3386" s="20">
        <f t="shared" si="1836"/>
        <v>1</v>
      </c>
      <c r="AW3386" s="74" t="str">
        <f t="shared" si="1854"/>
        <v>00631L</v>
      </c>
      <c r="AX3386" s="20">
        <f t="shared" si="1855"/>
        <v>1</v>
      </c>
      <c r="AY3386" s="20">
        <f t="shared" si="1837"/>
        <v>1</v>
      </c>
      <c r="AZ3386" s="116">
        <v>41396</v>
      </c>
      <c r="BA3386" s="116"/>
      <c r="BB3386" s="20"/>
      <c r="BC3386" s="20"/>
      <c r="BD3386" s="76"/>
      <c r="BE3386" s="77"/>
      <c r="BF3386" s="77"/>
    </row>
    <row r="3387" spans="1:58" s="23" customFormat="1" ht="15.75" customHeight="1" x14ac:dyDescent="0.4">
      <c r="A3387" s="116">
        <v>41394</v>
      </c>
      <c r="B3387" s="112">
        <v>14.45</v>
      </c>
      <c r="C3387" s="112">
        <v>15.4</v>
      </c>
      <c r="D3387" s="112">
        <v>16.25</v>
      </c>
      <c r="E3387" s="112">
        <v>16.75</v>
      </c>
      <c r="F3387" s="112">
        <v>17.25</v>
      </c>
      <c r="G3387" s="112">
        <v>17.7</v>
      </c>
      <c r="H3387" s="113">
        <v>18.05</v>
      </c>
      <c r="I3387" s="90">
        <f t="shared" si="1856"/>
        <v>14.80625</v>
      </c>
      <c r="J3387" s="90">
        <f t="shared" si="1857"/>
        <v>15.71875</v>
      </c>
      <c r="K3387" s="114">
        <v>15</v>
      </c>
      <c r="L3387" s="115">
        <v>4.1666666666666664E-2</v>
      </c>
      <c r="M3387" s="90">
        <v>13.37</v>
      </c>
      <c r="N3387" s="90">
        <v>13.52</v>
      </c>
      <c r="O3387" s="90">
        <v>14.78</v>
      </c>
      <c r="P3387" s="90">
        <v>16.48</v>
      </c>
      <c r="Q3387" s="90">
        <v>18.440000000000001</v>
      </c>
      <c r="R3387" s="63">
        <f t="shared" si="1845"/>
        <v>4.3699999999999974</v>
      </c>
      <c r="S3387" s="64">
        <f t="shared" si="1844"/>
        <v>-1.3858497447118983E-2</v>
      </c>
      <c r="T3387" s="65">
        <f t="shared" si="1840"/>
        <v>0.98890532544378695</v>
      </c>
      <c r="U3387" s="65">
        <f t="shared" si="1840"/>
        <v>0.91474966170500682</v>
      </c>
      <c r="V3387" s="65">
        <f t="shared" si="1846"/>
        <v>0.82038834951456308</v>
      </c>
      <c r="W3387" s="65">
        <f t="shared" si="1847"/>
        <v>0.73318872017353576</v>
      </c>
      <c r="X3387" s="61">
        <f t="shared" ref="X3387:X3450" si="1858">(C3387-B3387)/B3387</f>
        <v>6.5743944636678278E-2</v>
      </c>
      <c r="Y3387" s="66">
        <f t="shared" si="1848"/>
        <v>7.7611940298507501E-2</v>
      </c>
      <c r="Z3387" s="61">
        <f t="shared" si="1849"/>
        <v>6.1629379485014749E-2</v>
      </c>
      <c r="AA3387" s="67">
        <f t="shared" si="1850"/>
        <v>14.80625</v>
      </c>
      <c r="AB3387" s="68">
        <f t="shared" si="1851"/>
        <v>6.8786982248520687E-2</v>
      </c>
      <c r="AC3387" s="69">
        <f t="shared" si="1852"/>
        <v>9.5136834319526686E-2</v>
      </c>
      <c r="AD3387" s="70">
        <f>_xlfn.PERCENTILE.EXC(AC3387:$AC$5675,0.5)</f>
        <v>7.1868506975363733E-2</v>
      </c>
      <c r="AE3387" s="70">
        <f>_xlfn.PERCENTILE.EXC($AC3387:AC$5675,0.35)</f>
        <v>3.8287522170927596E-2</v>
      </c>
      <c r="AF3387" s="71">
        <f t="shared" si="1841"/>
        <v>5.2111327297390597E-2</v>
      </c>
      <c r="AG3387" s="70">
        <f t="shared" si="1842"/>
        <v>-0.18079093388790943</v>
      </c>
      <c r="AH3387" s="70">
        <f t="shared" si="1843"/>
        <v>-0.22707014647722412</v>
      </c>
      <c r="AI3387" s="61" t="str">
        <f t="shared" si="1838"/>
        <v>Short VOL</v>
      </c>
      <c r="AJ3387" s="68" t="str">
        <f t="shared" si="1839"/>
        <v>Short VOL</v>
      </c>
      <c r="AK3387" s="72"/>
      <c r="AL3387" s="73"/>
      <c r="AM3387" s="72"/>
      <c r="AN3387" s="73"/>
      <c r="AO3387" s="74"/>
      <c r="AP3387" s="20"/>
      <c r="AQ3387" s="74"/>
      <c r="AR3387" s="20"/>
      <c r="AS3387" s="74"/>
      <c r="AT3387" s="20"/>
      <c r="AU3387" s="74" t="str">
        <f t="shared" si="1853"/>
        <v>00631L</v>
      </c>
      <c r="AV3387" s="20">
        <f t="shared" si="1836"/>
        <v>1</v>
      </c>
      <c r="AW3387" s="74" t="str">
        <f t="shared" si="1854"/>
        <v>00631L</v>
      </c>
      <c r="AX3387" s="20">
        <f t="shared" si="1855"/>
        <v>1</v>
      </c>
      <c r="AY3387" s="20">
        <f t="shared" si="1837"/>
        <v>1</v>
      </c>
      <c r="AZ3387" s="116">
        <v>41395</v>
      </c>
      <c r="BA3387" s="116"/>
      <c r="BB3387" s="20"/>
      <c r="BC3387" s="20"/>
      <c r="BD3387" s="76"/>
      <c r="BE3387" s="77"/>
      <c r="BF3387" s="77"/>
    </row>
    <row r="3388" spans="1:58" s="23" customFormat="1" ht="15.75" customHeight="1" x14ac:dyDescent="0.4">
      <c r="A3388" s="116">
        <v>41393</v>
      </c>
      <c r="B3388" s="112">
        <v>14.75</v>
      </c>
      <c r="C3388" s="112">
        <v>15.55</v>
      </c>
      <c r="D3388" s="112">
        <v>16.3</v>
      </c>
      <c r="E3388" s="112">
        <v>16.75</v>
      </c>
      <c r="F3388" s="112">
        <v>17.399999999999999</v>
      </c>
      <c r="G3388" s="112">
        <v>17.850000000000001</v>
      </c>
      <c r="H3388" s="113">
        <v>18.25</v>
      </c>
      <c r="I3388" s="90">
        <f t="shared" si="1856"/>
        <v>15.016666666666667</v>
      </c>
      <c r="J3388" s="90">
        <f t="shared" si="1857"/>
        <v>15.8</v>
      </c>
      <c r="K3388" s="114">
        <v>16</v>
      </c>
      <c r="L3388" s="115">
        <v>4.1666666666666664E-2</v>
      </c>
      <c r="M3388" s="90">
        <v>13.5</v>
      </c>
      <c r="N3388" s="90">
        <v>13.71</v>
      </c>
      <c r="O3388" s="90">
        <v>14.92</v>
      </c>
      <c r="P3388" s="90">
        <v>16.57</v>
      </c>
      <c r="Q3388" s="90">
        <v>18.52</v>
      </c>
      <c r="R3388" s="63">
        <f t="shared" si="1845"/>
        <v>4.2800000000000011</v>
      </c>
      <c r="S3388" s="64">
        <f t="shared" si="1844"/>
        <v>7.3475385745776214E-3</v>
      </c>
      <c r="T3388" s="65">
        <f t="shared" si="1840"/>
        <v>0.98468271334792112</v>
      </c>
      <c r="U3388" s="65">
        <f t="shared" si="1840"/>
        <v>0.91890080428954435</v>
      </c>
      <c r="V3388" s="65">
        <f t="shared" si="1846"/>
        <v>0.82739891369945684</v>
      </c>
      <c r="W3388" s="65">
        <f t="shared" si="1847"/>
        <v>0.74028077753779709</v>
      </c>
      <c r="X3388" s="61">
        <f t="shared" si="1858"/>
        <v>5.4237288135593267E-2</v>
      </c>
      <c r="Y3388" s="66">
        <f t="shared" si="1848"/>
        <v>8.9552238805970144E-2</v>
      </c>
      <c r="Z3388" s="61">
        <f t="shared" si="1849"/>
        <v>5.2164261931187561E-2</v>
      </c>
      <c r="AA3388" s="67">
        <f t="shared" si="1850"/>
        <v>15.016666666666666</v>
      </c>
      <c r="AB3388" s="68">
        <f t="shared" si="1851"/>
        <v>7.5857038657913864E-2</v>
      </c>
      <c r="AC3388" s="69">
        <f t="shared" si="1852"/>
        <v>9.5307561390712239E-2</v>
      </c>
      <c r="AD3388" s="70">
        <f>_xlfn.PERCENTILE.EXC(AC3388:$AC$5675,0.5)</f>
        <v>7.1787433235079912E-2</v>
      </c>
      <c r="AE3388" s="70">
        <f>_xlfn.PERCENTILE.EXC($AC3388:AC$5675,0.35)</f>
        <v>3.828398039675171E-2</v>
      </c>
      <c r="AF3388" s="71">
        <f t="shared" si="1841"/>
        <v>5.1720583993432268E-2</v>
      </c>
      <c r="AG3388" s="70">
        <f t="shared" si="1842"/>
        <v>-0.18079093388790943</v>
      </c>
      <c r="AH3388" s="70">
        <f t="shared" si="1843"/>
        <v>-0.22707014647722412</v>
      </c>
      <c r="AI3388" s="61" t="str">
        <f t="shared" si="1838"/>
        <v>Short VOL</v>
      </c>
      <c r="AJ3388" s="68" t="str">
        <f t="shared" si="1839"/>
        <v>Short VOL</v>
      </c>
      <c r="AK3388" s="72"/>
      <c r="AL3388" s="73"/>
      <c r="AM3388" s="72"/>
      <c r="AN3388" s="73"/>
      <c r="AO3388" s="74"/>
      <c r="AP3388" s="20"/>
      <c r="AQ3388" s="74"/>
      <c r="AR3388" s="20"/>
      <c r="AS3388" s="74"/>
      <c r="AT3388" s="20"/>
      <c r="AU3388" s="74" t="str">
        <f t="shared" si="1853"/>
        <v>00631L</v>
      </c>
      <c r="AV3388" s="20">
        <f t="shared" si="1836"/>
        <v>1</v>
      </c>
      <c r="AW3388" s="74" t="str">
        <f t="shared" si="1854"/>
        <v>00631L</v>
      </c>
      <c r="AX3388" s="20">
        <f t="shared" si="1855"/>
        <v>1</v>
      </c>
      <c r="AY3388" s="20">
        <f t="shared" si="1837"/>
        <v>1</v>
      </c>
      <c r="AZ3388" s="116">
        <v>41394</v>
      </c>
      <c r="BA3388" s="116"/>
      <c r="BB3388" s="20"/>
      <c r="BC3388" s="20"/>
      <c r="BD3388" s="76"/>
      <c r="BE3388" s="77"/>
      <c r="BF3388" s="77"/>
    </row>
    <row r="3389" spans="1:58" s="23" customFormat="1" ht="15.75" customHeight="1" x14ac:dyDescent="0.4">
      <c r="A3389" s="116">
        <v>41390</v>
      </c>
      <c r="B3389" s="112">
        <v>14.8</v>
      </c>
      <c r="C3389" s="112">
        <v>15.6</v>
      </c>
      <c r="D3389" s="112">
        <v>16.399999999999999</v>
      </c>
      <c r="E3389" s="112">
        <v>16.95</v>
      </c>
      <c r="F3389" s="112">
        <v>17.5</v>
      </c>
      <c r="G3389" s="112">
        <v>17.899999999999999</v>
      </c>
      <c r="H3389" s="113">
        <v>18.350000000000001</v>
      </c>
      <c r="I3389" s="90">
        <f t="shared" si="1856"/>
        <v>15.033333333333333</v>
      </c>
      <c r="J3389" s="90">
        <f t="shared" si="1857"/>
        <v>15.833333333333332</v>
      </c>
      <c r="K3389" s="114">
        <v>17</v>
      </c>
      <c r="L3389" s="115">
        <v>4.1666666666666664E-2</v>
      </c>
      <c r="M3389" s="90">
        <v>12.85</v>
      </c>
      <c r="N3389" s="90">
        <v>13.61</v>
      </c>
      <c r="O3389" s="90">
        <v>14.89</v>
      </c>
      <c r="P3389" s="90">
        <v>16.54</v>
      </c>
      <c r="Q3389" s="90">
        <v>18.489999999999998</v>
      </c>
      <c r="R3389" s="63">
        <f t="shared" si="1845"/>
        <v>4.9699999999999989</v>
      </c>
      <c r="S3389" s="64">
        <f t="shared" si="1844"/>
        <v>-7.3421439060204015E-4</v>
      </c>
      <c r="T3389" s="65">
        <f t="shared" si="1840"/>
        <v>0.9441587068332109</v>
      </c>
      <c r="U3389" s="65">
        <f t="shared" si="1840"/>
        <v>0.91403626595030218</v>
      </c>
      <c r="V3389" s="65">
        <f t="shared" si="1846"/>
        <v>0.82285368802902059</v>
      </c>
      <c r="W3389" s="65">
        <f t="shared" si="1847"/>
        <v>0.73607355327203894</v>
      </c>
      <c r="X3389" s="61">
        <f t="shared" si="1858"/>
        <v>5.4054054054053981E-2</v>
      </c>
      <c r="Y3389" s="66">
        <f t="shared" si="1848"/>
        <v>8.2595870206489799E-2</v>
      </c>
      <c r="Z3389" s="61">
        <f t="shared" si="1849"/>
        <v>5.3215077605321438E-2</v>
      </c>
      <c r="AA3389" s="67">
        <f t="shared" si="1850"/>
        <v>15.033333333333333</v>
      </c>
      <c r="AB3389" s="68">
        <f t="shared" si="1851"/>
        <v>8.7435709037472539E-2</v>
      </c>
      <c r="AC3389" s="69">
        <f t="shared" si="1852"/>
        <v>0.10457996571148669</v>
      </c>
      <c r="AD3389" s="70">
        <f>_xlfn.PERCENTILE.EXC(AC3389:$AC$5675,0.5)</f>
        <v>7.170635949479609E-2</v>
      </c>
      <c r="AE3389" s="70">
        <f>_xlfn.PERCENTILE.EXC($AC3389:AC$5675,0.35)</f>
        <v>3.8274286900164316E-2</v>
      </c>
      <c r="AF3389" s="71">
        <f t="shared" si="1841"/>
        <v>5.1397004947690388E-2</v>
      </c>
      <c r="AG3389" s="70">
        <f t="shared" si="1842"/>
        <v>-0.18079093388790943</v>
      </c>
      <c r="AH3389" s="70">
        <f t="shared" si="1843"/>
        <v>-0.22707014647722412</v>
      </c>
      <c r="AI3389" s="61" t="str">
        <f t="shared" si="1838"/>
        <v>Short VOL</v>
      </c>
      <c r="AJ3389" s="68" t="str">
        <f t="shared" si="1839"/>
        <v>Short VOL</v>
      </c>
      <c r="AK3389" s="72"/>
      <c r="AL3389" s="73"/>
      <c r="AM3389" s="72"/>
      <c r="AN3389" s="73"/>
      <c r="AO3389" s="74"/>
      <c r="AP3389" s="20"/>
      <c r="AQ3389" s="74"/>
      <c r="AR3389" s="20"/>
      <c r="AS3389" s="74"/>
      <c r="AT3389" s="20"/>
      <c r="AU3389" s="74" t="str">
        <f t="shared" si="1853"/>
        <v>00631L</v>
      </c>
      <c r="AV3389" s="20">
        <f t="shared" si="1836"/>
        <v>1</v>
      </c>
      <c r="AW3389" s="74" t="str">
        <f t="shared" si="1854"/>
        <v>00631L</v>
      </c>
      <c r="AX3389" s="20">
        <f t="shared" si="1855"/>
        <v>1</v>
      </c>
      <c r="AY3389" s="20">
        <f t="shared" si="1837"/>
        <v>1</v>
      </c>
      <c r="AZ3389" s="116">
        <v>41393</v>
      </c>
      <c r="BA3389" s="116"/>
      <c r="BB3389" s="20"/>
      <c r="BC3389" s="20"/>
      <c r="BD3389" s="76"/>
      <c r="BE3389" s="77"/>
      <c r="BF3389" s="77"/>
    </row>
    <row r="3390" spans="1:58" s="23" customFormat="1" ht="15.75" customHeight="1" x14ac:dyDescent="0.4">
      <c r="A3390" s="116">
        <v>41389</v>
      </c>
      <c r="B3390" s="112">
        <v>14.8</v>
      </c>
      <c r="C3390" s="112">
        <v>15.5</v>
      </c>
      <c r="D3390" s="112">
        <v>16.3</v>
      </c>
      <c r="E3390" s="112">
        <v>16.8</v>
      </c>
      <c r="F3390" s="112">
        <v>17.45</v>
      </c>
      <c r="G3390" s="112">
        <v>17.95</v>
      </c>
      <c r="H3390" s="113">
        <v>18.399999999999999</v>
      </c>
      <c r="I3390" s="90">
        <f t="shared" si="1856"/>
        <v>14.975000000000001</v>
      </c>
      <c r="J3390" s="90">
        <f t="shared" si="1857"/>
        <v>15.7</v>
      </c>
      <c r="K3390" s="114">
        <v>18</v>
      </c>
      <c r="L3390" s="115">
        <v>4.1666666666666664E-2</v>
      </c>
      <c r="M3390" s="90">
        <v>13</v>
      </c>
      <c r="N3390" s="90">
        <v>13.62</v>
      </c>
      <c r="O3390" s="90">
        <v>14.96</v>
      </c>
      <c r="P3390" s="90">
        <v>16.579999999999998</v>
      </c>
      <c r="Q3390" s="90">
        <v>18.77</v>
      </c>
      <c r="R3390" s="63">
        <f t="shared" si="1845"/>
        <v>4.9200000000000017</v>
      </c>
      <c r="S3390" s="64">
        <f t="shared" si="1844"/>
        <v>7.3475385745773599E-4</v>
      </c>
      <c r="T3390" s="65">
        <f t="shared" si="1840"/>
        <v>0.95447870778267263</v>
      </c>
      <c r="U3390" s="65">
        <f t="shared" si="1840"/>
        <v>0.91042780748663088</v>
      </c>
      <c r="V3390" s="65">
        <f t="shared" si="1846"/>
        <v>0.8214716525934862</v>
      </c>
      <c r="W3390" s="65">
        <f t="shared" si="1847"/>
        <v>0.72562599893446988</v>
      </c>
      <c r="X3390" s="61">
        <f t="shared" si="1858"/>
        <v>4.7297297297297244E-2</v>
      </c>
      <c r="Y3390" s="66">
        <f t="shared" si="1848"/>
        <v>9.5238095238095108E-2</v>
      </c>
      <c r="Z3390" s="61">
        <f t="shared" si="1849"/>
        <v>4.8414023372287E-2</v>
      </c>
      <c r="AA3390" s="67">
        <f t="shared" si="1850"/>
        <v>14.975000000000001</v>
      </c>
      <c r="AB3390" s="68">
        <f t="shared" si="1851"/>
        <v>8.6637298091042703E-2</v>
      </c>
      <c r="AC3390" s="69">
        <f t="shared" si="1852"/>
        <v>9.9486049926578723E-2</v>
      </c>
      <c r="AD3390" s="70">
        <f>_xlfn.PERCENTILE.EXC(AC3390:$AC$5675,0.5)</f>
        <v>7.1667052176815876E-2</v>
      </c>
      <c r="AE3390" s="70">
        <f>_xlfn.PERCENTILE.EXC($AC3390:AC$5675,0.35)</f>
        <v>3.8259979611768295E-2</v>
      </c>
      <c r="AF3390" s="71">
        <f t="shared" si="1841"/>
        <v>5.1273188315589524E-2</v>
      </c>
      <c r="AG3390" s="70">
        <f t="shared" si="1842"/>
        <v>-0.18079093388790943</v>
      </c>
      <c r="AH3390" s="70">
        <f t="shared" si="1843"/>
        <v>-0.22707014647722412</v>
      </c>
      <c r="AI3390" s="61" t="str">
        <f t="shared" si="1838"/>
        <v>Short VOL</v>
      </c>
      <c r="AJ3390" s="68" t="str">
        <f t="shared" si="1839"/>
        <v>Short VOL</v>
      </c>
      <c r="AK3390" s="72"/>
      <c r="AL3390" s="73"/>
      <c r="AM3390" s="72"/>
      <c r="AN3390" s="73"/>
      <c r="AO3390" s="74"/>
      <c r="AP3390" s="20"/>
      <c r="AQ3390" s="74"/>
      <c r="AR3390" s="20"/>
      <c r="AS3390" s="74"/>
      <c r="AT3390" s="20"/>
      <c r="AU3390" s="74" t="str">
        <f t="shared" si="1853"/>
        <v>00631L</v>
      </c>
      <c r="AV3390" s="20">
        <f t="shared" si="1836"/>
        <v>1</v>
      </c>
      <c r="AW3390" s="74" t="str">
        <f t="shared" si="1854"/>
        <v>00631L</v>
      </c>
      <c r="AX3390" s="20">
        <f t="shared" si="1855"/>
        <v>1</v>
      </c>
      <c r="AY3390" s="20">
        <f t="shared" si="1837"/>
        <v>1</v>
      </c>
      <c r="AZ3390" s="116">
        <v>41390</v>
      </c>
      <c r="BA3390" s="116"/>
      <c r="BB3390" s="20"/>
      <c r="BC3390" s="20"/>
      <c r="BD3390" s="76"/>
      <c r="BE3390" s="77"/>
      <c r="BF3390" s="77"/>
    </row>
    <row r="3391" spans="1:58" s="23" customFormat="1" ht="15.75" customHeight="1" x14ac:dyDescent="0.4">
      <c r="A3391" s="116">
        <v>41388</v>
      </c>
      <c r="B3391" s="112">
        <v>14.65</v>
      </c>
      <c r="C3391" s="112">
        <v>15.4</v>
      </c>
      <c r="D3391" s="112">
        <v>16.25</v>
      </c>
      <c r="E3391" s="112">
        <v>16.75</v>
      </c>
      <c r="F3391" s="112">
        <v>17.45</v>
      </c>
      <c r="G3391" s="112">
        <v>17.95</v>
      </c>
      <c r="H3391" s="113">
        <v>18.399999999999999</v>
      </c>
      <c r="I3391" s="90">
        <f t="shared" si="1856"/>
        <v>14.80625</v>
      </c>
      <c r="J3391" s="90">
        <f t="shared" si="1857"/>
        <v>15.577083333333334</v>
      </c>
      <c r="K3391" s="114">
        <v>19</v>
      </c>
      <c r="L3391" s="115">
        <v>4.1666666666666664E-2</v>
      </c>
      <c r="M3391" s="90">
        <v>13.32</v>
      </c>
      <c r="N3391" s="90">
        <v>13.61</v>
      </c>
      <c r="O3391" s="90">
        <v>14.97</v>
      </c>
      <c r="P3391" s="90">
        <v>16.71</v>
      </c>
      <c r="Q3391" s="90">
        <v>18.96</v>
      </c>
      <c r="R3391" s="63">
        <f t="shared" si="1845"/>
        <v>4.75</v>
      </c>
      <c r="S3391" s="64">
        <f t="shared" si="1844"/>
        <v>9.6439169139465129E-3</v>
      </c>
      <c r="T3391" s="65">
        <f t="shared" si="1840"/>
        <v>0.97869213813372524</v>
      </c>
      <c r="U3391" s="65">
        <f t="shared" si="1840"/>
        <v>0.9091516366065463</v>
      </c>
      <c r="V3391" s="65">
        <f t="shared" si="1846"/>
        <v>0.81448234590065827</v>
      </c>
      <c r="W3391" s="65">
        <f t="shared" si="1847"/>
        <v>0.71782700421940926</v>
      </c>
      <c r="X3391" s="61">
        <f t="shared" si="1858"/>
        <v>5.1194539249146756E-2</v>
      </c>
      <c r="Y3391" s="66">
        <f t="shared" si="1848"/>
        <v>9.8507462686567085E-2</v>
      </c>
      <c r="Z3391" s="61">
        <f t="shared" si="1849"/>
        <v>5.2061347966793341E-2</v>
      </c>
      <c r="AA3391" s="67">
        <f t="shared" si="1850"/>
        <v>14.80625</v>
      </c>
      <c r="AB3391" s="68">
        <f t="shared" si="1851"/>
        <v>7.6414401175606245E-2</v>
      </c>
      <c r="AC3391" s="69">
        <f t="shared" si="1852"/>
        <v>8.7894930198383611E-2</v>
      </c>
      <c r="AD3391" s="70">
        <f>_xlfn.PERCENTILE.EXC(AC3391:$AC$5675,0.5)</f>
        <v>7.1627744858835662E-2</v>
      </c>
      <c r="AE3391" s="70">
        <f>_xlfn.PERCENTILE.EXC($AC3391:AC$5675,0.35)</f>
        <v>3.8245672323372275E-2</v>
      </c>
      <c r="AF3391" s="71">
        <f t="shared" si="1841"/>
        <v>5.0845861787828517E-2</v>
      </c>
      <c r="AG3391" s="70">
        <f t="shared" si="1842"/>
        <v>-0.18079093388790943</v>
      </c>
      <c r="AH3391" s="70">
        <f t="shared" si="1843"/>
        <v>-0.22707014647722412</v>
      </c>
      <c r="AI3391" s="61" t="str">
        <f t="shared" si="1838"/>
        <v>Short VOL</v>
      </c>
      <c r="AJ3391" s="68" t="str">
        <f t="shared" si="1839"/>
        <v>Short VOL</v>
      </c>
      <c r="AK3391" s="72"/>
      <c r="AL3391" s="73"/>
      <c r="AM3391" s="72"/>
      <c r="AN3391" s="73"/>
      <c r="AO3391" s="74"/>
      <c r="AP3391" s="20"/>
      <c r="AQ3391" s="74"/>
      <c r="AR3391" s="20"/>
      <c r="AS3391" s="74"/>
      <c r="AT3391" s="20"/>
      <c r="AU3391" s="74" t="str">
        <f t="shared" si="1853"/>
        <v>00631L</v>
      </c>
      <c r="AV3391" s="20">
        <f t="shared" si="1836"/>
        <v>1</v>
      </c>
      <c r="AW3391" s="74" t="str">
        <f t="shared" si="1854"/>
        <v>00631L</v>
      </c>
      <c r="AX3391" s="20">
        <f t="shared" si="1855"/>
        <v>1</v>
      </c>
      <c r="AY3391" s="20">
        <f t="shared" si="1837"/>
        <v>1</v>
      </c>
      <c r="AZ3391" s="116">
        <v>41389</v>
      </c>
      <c r="BA3391" s="116"/>
      <c r="BB3391" s="20"/>
      <c r="BC3391" s="20"/>
      <c r="BD3391" s="76"/>
      <c r="BE3391" s="77"/>
      <c r="BF3391" s="77"/>
    </row>
    <row r="3392" spans="1:58" s="23" customFormat="1" ht="15.75" customHeight="1" x14ac:dyDescent="0.4">
      <c r="A3392" s="116">
        <v>41387</v>
      </c>
      <c r="B3392" s="112">
        <v>14.55</v>
      </c>
      <c r="C3392" s="112">
        <v>15.4</v>
      </c>
      <c r="D3392" s="112">
        <v>16.399999999999999</v>
      </c>
      <c r="E3392" s="112">
        <v>16.8</v>
      </c>
      <c r="F3392" s="112">
        <v>17.45</v>
      </c>
      <c r="G3392" s="112">
        <v>17.95</v>
      </c>
      <c r="H3392" s="113">
        <v>18.45</v>
      </c>
      <c r="I3392" s="90">
        <f t="shared" si="1856"/>
        <v>14.691666666666666</v>
      </c>
      <c r="J3392" s="90">
        <f t="shared" si="1857"/>
        <v>15.566666666666666</v>
      </c>
      <c r="K3392" s="114">
        <v>20</v>
      </c>
      <c r="L3392" s="115">
        <v>4.1666666666666664E-2</v>
      </c>
      <c r="M3392" s="90">
        <v>13.09</v>
      </c>
      <c r="N3392" s="90">
        <v>13.48</v>
      </c>
      <c r="O3392" s="90">
        <v>14.83</v>
      </c>
      <c r="P3392" s="90">
        <v>16.66</v>
      </c>
      <c r="Q3392" s="90">
        <v>18.989999999999998</v>
      </c>
      <c r="R3392" s="63">
        <f t="shared" si="1845"/>
        <v>4.9200000000000017</v>
      </c>
      <c r="S3392" s="64">
        <f t="shared" si="1844"/>
        <v>-6.3238359972202923E-2</v>
      </c>
      <c r="T3392" s="65">
        <f t="shared" si="1840"/>
        <v>0.97106824925816015</v>
      </c>
      <c r="U3392" s="65">
        <f t="shared" si="1840"/>
        <v>0.90896830748482804</v>
      </c>
      <c r="V3392" s="65">
        <f t="shared" si="1846"/>
        <v>0.80912364945978388</v>
      </c>
      <c r="W3392" s="65">
        <f t="shared" si="1847"/>
        <v>0.70984728804634023</v>
      </c>
      <c r="X3392" s="61">
        <f t="shared" si="1858"/>
        <v>5.8419243986254268E-2</v>
      </c>
      <c r="Y3392" s="66">
        <f t="shared" si="1848"/>
        <v>9.8214285714285629E-2</v>
      </c>
      <c r="Z3392" s="61">
        <f t="shared" si="1849"/>
        <v>5.9557572319909248E-2</v>
      </c>
      <c r="AA3392" s="67">
        <f t="shared" si="1850"/>
        <v>14.691666666666668</v>
      </c>
      <c r="AB3392" s="68">
        <f t="shared" si="1851"/>
        <v>7.9376854599406549E-2</v>
      </c>
      <c r="AC3392" s="69">
        <f t="shared" si="1852"/>
        <v>8.9886251236399678E-2</v>
      </c>
      <c r="AD3392" s="70">
        <f>_xlfn.PERCENTILE.EXC(AC3392:$AC$5675,0.5)</f>
        <v>7.1613037154030806E-2</v>
      </c>
      <c r="AE3392" s="70">
        <f>_xlfn.PERCENTILE.EXC($AC3392:AC$5675,0.35)</f>
        <v>3.8234033923471036E-2</v>
      </c>
      <c r="AF3392" s="71">
        <f t="shared" si="1841"/>
        <v>5.0086935139711901E-2</v>
      </c>
      <c r="AG3392" s="70">
        <f t="shared" si="1842"/>
        <v>-0.18079093388790943</v>
      </c>
      <c r="AH3392" s="70">
        <f t="shared" si="1843"/>
        <v>-0.22707014647722412</v>
      </c>
      <c r="AI3392" s="61" t="str">
        <f t="shared" si="1838"/>
        <v>Short VOL</v>
      </c>
      <c r="AJ3392" s="68" t="str">
        <f t="shared" si="1839"/>
        <v>Short VOL</v>
      </c>
      <c r="AK3392" s="72"/>
      <c r="AL3392" s="73"/>
      <c r="AM3392" s="72"/>
      <c r="AN3392" s="73"/>
      <c r="AO3392" s="74"/>
      <c r="AP3392" s="20"/>
      <c r="AQ3392" s="74"/>
      <c r="AR3392" s="20"/>
      <c r="AS3392" s="74"/>
      <c r="AT3392" s="20"/>
      <c r="AU3392" s="74" t="str">
        <f t="shared" si="1853"/>
        <v>00631L</v>
      </c>
      <c r="AV3392" s="20">
        <f t="shared" si="1836"/>
        <v>1</v>
      </c>
      <c r="AW3392" s="74" t="str">
        <f t="shared" si="1854"/>
        <v>00631L</v>
      </c>
      <c r="AX3392" s="20">
        <f t="shared" si="1855"/>
        <v>1</v>
      </c>
      <c r="AY3392" s="20">
        <f t="shared" si="1837"/>
        <v>1</v>
      </c>
      <c r="AZ3392" s="116">
        <v>41388</v>
      </c>
      <c r="BA3392" s="116"/>
      <c r="BB3392" s="20"/>
      <c r="BC3392" s="20"/>
      <c r="BD3392" s="76"/>
      <c r="BE3392" s="77"/>
      <c r="BF3392" s="77"/>
    </row>
    <row r="3393" spans="1:58" s="23" customFormat="1" ht="15.75" customHeight="1" x14ac:dyDescent="0.4">
      <c r="A3393" s="116">
        <v>41386</v>
      </c>
      <c r="B3393" s="112">
        <v>15.3</v>
      </c>
      <c r="C3393" s="112">
        <v>16.100000000000001</v>
      </c>
      <c r="D3393" s="112">
        <v>16.95</v>
      </c>
      <c r="E3393" s="112">
        <v>17.5</v>
      </c>
      <c r="F3393" s="112">
        <v>18.100000000000001</v>
      </c>
      <c r="G3393" s="112">
        <v>18.600000000000001</v>
      </c>
      <c r="H3393" s="113">
        <v>19</v>
      </c>
      <c r="I3393" s="90">
        <f t="shared" si="1856"/>
        <v>15.4</v>
      </c>
      <c r="J3393" s="90">
        <f t="shared" si="1857"/>
        <v>16.206250000000001</v>
      </c>
      <c r="K3393" s="114">
        <v>21</v>
      </c>
      <c r="L3393" s="115">
        <v>4.1666666666666664E-2</v>
      </c>
      <c r="M3393" s="90">
        <v>14.85</v>
      </c>
      <c r="N3393" s="90">
        <v>14.39</v>
      </c>
      <c r="O3393" s="90">
        <v>15.66</v>
      </c>
      <c r="P3393" s="90">
        <v>17.399999999999999</v>
      </c>
      <c r="Q3393" s="90">
        <v>19.61</v>
      </c>
      <c r="R3393" s="63">
        <f t="shared" si="1845"/>
        <v>3.8200000000000003</v>
      </c>
      <c r="S3393" s="64">
        <f t="shared" si="1844"/>
        <v>-3.8744154976619913E-2</v>
      </c>
      <c r="T3393" s="65">
        <f t="shared" si="1840"/>
        <v>1.0319666435024322</v>
      </c>
      <c r="U3393" s="65">
        <f t="shared" si="1840"/>
        <v>0.91890166028097064</v>
      </c>
      <c r="V3393" s="65">
        <f t="shared" si="1846"/>
        <v>0.82701149425287368</v>
      </c>
      <c r="W3393" s="65">
        <f t="shared" si="1847"/>
        <v>0.73380928097909237</v>
      </c>
      <c r="X3393" s="61">
        <f t="shared" si="1858"/>
        <v>5.2287581699346448E-2</v>
      </c>
      <c r="Y3393" s="66">
        <f t="shared" si="1848"/>
        <v>8.5714285714285715E-2</v>
      </c>
      <c r="Z3393" s="61">
        <f t="shared" si="1849"/>
        <v>5.2353896103896125E-2</v>
      </c>
      <c r="AA3393" s="67">
        <f t="shared" si="1850"/>
        <v>15.400000000000002</v>
      </c>
      <c r="AB3393" s="68">
        <f t="shared" si="1851"/>
        <v>6.3238359972202923E-2</v>
      </c>
      <c r="AC3393" s="69">
        <f t="shared" si="1852"/>
        <v>7.0187630298818734E-2</v>
      </c>
      <c r="AD3393" s="70">
        <f>_xlfn.PERCENTILE.EXC(AC3393:$AC$5675,0.5)</f>
        <v>7.1598329449225936E-2</v>
      </c>
      <c r="AE3393" s="70">
        <f>_xlfn.PERCENTILE.EXC($AC3393:AC$5675,0.35)</f>
        <v>3.8223463078967707E-2</v>
      </c>
      <c r="AF3393" s="71">
        <f t="shared" si="1841"/>
        <v>4.9705374043566286E-2</v>
      </c>
      <c r="AG3393" s="70">
        <f t="shared" si="1842"/>
        <v>-0.18079093388790943</v>
      </c>
      <c r="AH3393" s="70">
        <f t="shared" si="1843"/>
        <v>-0.22707014647722412</v>
      </c>
      <c r="AI3393" s="61" t="str">
        <f t="shared" si="1838"/>
        <v>Safety</v>
      </c>
      <c r="AJ3393" s="68" t="str">
        <f t="shared" si="1839"/>
        <v>Short VOL</v>
      </c>
      <c r="AK3393" s="72"/>
      <c r="AL3393" s="73"/>
      <c r="AM3393" s="72"/>
      <c r="AN3393" s="73"/>
      <c r="AO3393" s="74"/>
      <c r="AP3393" s="20"/>
      <c r="AQ3393" s="74"/>
      <c r="AR3393" s="20"/>
      <c r="AS3393" s="74"/>
      <c r="AT3393" s="20"/>
      <c r="AU3393" s="74" t="str">
        <f t="shared" si="1853"/>
        <v>00631L</v>
      </c>
      <c r="AV3393" s="20">
        <f t="shared" si="1836"/>
        <v>1</v>
      </c>
      <c r="AW3393" s="74" t="str">
        <f t="shared" si="1854"/>
        <v>00631L</v>
      </c>
      <c r="AX3393" s="20">
        <f t="shared" si="1855"/>
        <v>1</v>
      </c>
      <c r="AY3393" s="20">
        <f t="shared" si="1837"/>
        <v>1</v>
      </c>
      <c r="AZ3393" s="116">
        <v>41387</v>
      </c>
      <c r="BA3393" s="116"/>
      <c r="BB3393" s="20"/>
      <c r="BC3393" s="20"/>
      <c r="BD3393" s="76"/>
      <c r="BE3393" s="77"/>
      <c r="BF3393" s="77"/>
    </row>
    <row r="3394" spans="1:58" s="23" customFormat="1" ht="15.75" customHeight="1" x14ac:dyDescent="0.4">
      <c r="A3394" s="116">
        <v>41383</v>
      </c>
      <c r="B3394" s="112">
        <v>15.95</v>
      </c>
      <c r="C3394" s="112">
        <v>16.8</v>
      </c>
      <c r="D3394" s="112">
        <v>17.55</v>
      </c>
      <c r="E3394" s="112">
        <v>18.100000000000001</v>
      </c>
      <c r="F3394" s="112">
        <v>18.75</v>
      </c>
      <c r="G3394" s="112">
        <v>19.149999999999999</v>
      </c>
      <c r="H3394" s="113">
        <v>19.45</v>
      </c>
      <c r="I3394" s="90">
        <f t="shared" si="1856"/>
        <v>16.020833333333332</v>
      </c>
      <c r="J3394" s="90">
        <f t="shared" si="1857"/>
        <v>16.862500000000001</v>
      </c>
      <c r="K3394" s="114">
        <v>22</v>
      </c>
      <c r="L3394" s="115">
        <v>4.1666666666666664E-2</v>
      </c>
      <c r="M3394" s="90">
        <v>15.25</v>
      </c>
      <c r="N3394" s="90">
        <v>14.97</v>
      </c>
      <c r="O3394" s="90">
        <v>16.170000000000002</v>
      </c>
      <c r="P3394" s="90">
        <v>17.920000000000002</v>
      </c>
      <c r="Q3394" s="90">
        <v>19.86</v>
      </c>
      <c r="R3394" s="63">
        <f t="shared" si="1845"/>
        <v>3.8700000000000045</v>
      </c>
      <c r="S3394" s="64">
        <f t="shared" si="1844"/>
        <v>-0.14749430523917986</v>
      </c>
      <c r="T3394" s="65">
        <f t="shared" si="1840"/>
        <v>1.0187040748162992</v>
      </c>
      <c r="U3394" s="65">
        <f t="shared" si="1840"/>
        <v>0.92578849721706857</v>
      </c>
      <c r="V3394" s="65">
        <f t="shared" si="1846"/>
        <v>0.83537946428571419</v>
      </c>
      <c r="W3394" s="65">
        <f t="shared" si="1847"/>
        <v>0.75377643504531733</v>
      </c>
      <c r="X3394" s="61">
        <f t="shared" si="1858"/>
        <v>5.3291536050156831E-2</v>
      </c>
      <c r="Y3394" s="66">
        <f t="shared" si="1848"/>
        <v>7.4585635359115901E-2</v>
      </c>
      <c r="Z3394" s="61">
        <f t="shared" si="1849"/>
        <v>5.253576072821859E-2</v>
      </c>
      <c r="AA3394" s="67">
        <f t="shared" si="1850"/>
        <v>16.020833333333332</v>
      </c>
      <c r="AB3394" s="68">
        <f t="shared" si="1851"/>
        <v>6.5464261857047332E-2</v>
      </c>
      <c r="AC3394" s="69">
        <f t="shared" si="1852"/>
        <v>7.0195947450456347E-2</v>
      </c>
      <c r="AD3394" s="70">
        <f>_xlfn.PERCENTILE.EXC(AC3394:$AC$5675,0.5)</f>
        <v>7.1613037154030806E-2</v>
      </c>
      <c r="AE3394" s="70">
        <f>_xlfn.PERCENTILE.EXC($AC3394:AC$5675,0.35)</f>
        <v>3.8212892234464377E-2</v>
      </c>
      <c r="AF3394" s="71">
        <f t="shared" si="1841"/>
        <v>4.9484473780521926E-2</v>
      </c>
      <c r="AG3394" s="70">
        <f t="shared" si="1842"/>
        <v>-0.18079093388790943</v>
      </c>
      <c r="AH3394" s="70">
        <f t="shared" si="1843"/>
        <v>-0.22707014647722412</v>
      </c>
      <c r="AI3394" s="61" t="str">
        <f t="shared" si="1838"/>
        <v>Safety</v>
      </c>
      <c r="AJ3394" s="68" t="str">
        <f t="shared" si="1839"/>
        <v>Short VOL</v>
      </c>
      <c r="AK3394" s="72"/>
      <c r="AL3394" s="73"/>
      <c r="AM3394" s="72"/>
      <c r="AN3394" s="73"/>
      <c r="AO3394" s="74"/>
      <c r="AP3394" s="20"/>
      <c r="AQ3394" s="74"/>
      <c r="AR3394" s="20"/>
      <c r="AS3394" s="74"/>
      <c r="AT3394" s="20"/>
      <c r="AU3394" s="74" t="str">
        <f t="shared" si="1853"/>
        <v>00631L</v>
      </c>
      <c r="AV3394" s="20">
        <f t="shared" si="1836"/>
        <v>1</v>
      </c>
      <c r="AW3394" s="74" t="str">
        <f t="shared" si="1854"/>
        <v>00631L</v>
      </c>
      <c r="AX3394" s="20">
        <f t="shared" si="1855"/>
        <v>1</v>
      </c>
      <c r="AY3394" s="20">
        <f t="shared" si="1837"/>
        <v>1</v>
      </c>
      <c r="AZ3394" s="116">
        <v>41386</v>
      </c>
      <c r="BA3394" s="116"/>
      <c r="BB3394" s="20"/>
      <c r="BC3394" s="20"/>
      <c r="BD3394" s="76"/>
      <c r="BE3394" s="77"/>
      <c r="BF3394" s="77"/>
    </row>
    <row r="3395" spans="1:58" s="23" customFormat="1" ht="15.75" customHeight="1" x14ac:dyDescent="0.4">
      <c r="A3395" s="116">
        <v>41382</v>
      </c>
      <c r="B3395" s="112">
        <v>17.2</v>
      </c>
      <c r="C3395" s="112">
        <v>17.5</v>
      </c>
      <c r="D3395" s="112">
        <v>17.899999999999999</v>
      </c>
      <c r="E3395" s="112">
        <v>18.25</v>
      </c>
      <c r="F3395" s="112">
        <v>18.600000000000001</v>
      </c>
      <c r="G3395" s="112">
        <v>18.850000000000001</v>
      </c>
      <c r="H3395" s="113">
        <v>19.25</v>
      </c>
      <c r="I3395" s="90">
        <f t="shared" si="1856"/>
        <v>17.212499999999999</v>
      </c>
      <c r="J3395" s="90">
        <f t="shared" si="1857"/>
        <v>17.516666666666666</v>
      </c>
      <c r="K3395" s="114">
        <v>23</v>
      </c>
      <c r="L3395" s="115">
        <v>4.1666666666666664E-2</v>
      </c>
      <c r="M3395" s="90">
        <v>19.3</v>
      </c>
      <c r="N3395" s="90">
        <v>17.559999999999999</v>
      </c>
      <c r="O3395" s="90">
        <v>17.52</v>
      </c>
      <c r="P3395" s="90">
        <v>18.649999999999999</v>
      </c>
      <c r="Q3395" s="90">
        <v>20.399999999999999</v>
      </c>
      <c r="R3395" s="63">
        <f t="shared" si="1845"/>
        <v>-0.68999999999999773</v>
      </c>
      <c r="S3395" s="64">
        <f t="shared" si="1844"/>
        <v>6.3597819503331141E-2</v>
      </c>
      <c r="T3395" s="65">
        <f t="shared" si="1840"/>
        <v>1.0990888382687929</v>
      </c>
      <c r="U3395" s="65">
        <f t="shared" si="1840"/>
        <v>1.0022831050228309</v>
      </c>
      <c r="V3395" s="65">
        <f t="shared" si="1846"/>
        <v>0.94155495978552284</v>
      </c>
      <c r="W3395" s="65">
        <f t="shared" si="1847"/>
        <v>0.86078431372549025</v>
      </c>
      <c r="X3395" s="61">
        <f t="shared" si="1858"/>
        <v>1.744186046511632E-2</v>
      </c>
      <c r="Y3395" s="66">
        <f t="shared" si="1848"/>
        <v>5.4794520547945202E-2</v>
      </c>
      <c r="Z3395" s="61">
        <f t="shared" si="1849"/>
        <v>1.767126603727914E-2</v>
      </c>
      <c r="AA3395" s="67">
        <f t="shared" si="1850"/>
        <v>17.212499999999999</v>
      </c>
      <c r="AB3395" s="68">
        <f t="shared" si="1851"/>
        <v>-2.0501138952163978E-2</v>
      </c>
      <c r="AC3395" s="69">
        <f t="shared" si="1852"/>
        <v>-1.9789293849658322E-2</v>
      </c>
      <c r="AD3395" s="70">
        <f>_xlfn.PERCENTILE.EXC(AC3395:$AC$5675,0.5)</f>
        <v>7.1627744858835662E-2</v>
      </c>
      <c r="AE3395" s="70">
        <f>_xlfn.PERCENTILE.EXC($AC3395:AC$5675,0.35)</f>
        <v>3.820329889177846E-2</v>
      </c>
      <c r="AF3395" s="71">
        <f t="shared" si="1841"/>
        <v>4.9292552313787617E-2</v>
      </c>
      <c r="AG3395" s="70">
        <f t="shared" si="1842"/>
        <v>-0.18079093388790943</v>
      </c>
      <c r="AH3395" s="70">
        <f t="shared" si="1843"/>
        <v>-0.22707014647722412</v>
      </c>
      <c r="AI3395" s="61" t="str">
        <f t="shared" si="1838"/>
        <v>Safety</v>
      </c>
      <c r="AJ3395" s="68" t="str">
        <f t="shared" si="1839"/>
        <v>Safety</v>
      </c>
      <c r="AK3395" s="72"/>
      <c r="AL3395" s="73"/>
      <c r="AM3395" s="72"/>
      <c r="AN3395" s="73"/>
      <c r="AO3395" s="74"/>
      <c r="AP3395" s="20"/>
      <c r="AQ3395" s="74"/>
      <c r="AR3395" s="20"/>
      <c r="AS3395" s="74"/>
      <c r="AT3395" s="20"/>
      <c r="AU3395" s="74" t="str">
        <f t="shared" si="1853"/>
        <v>00635U</v>
      </c>
      <c r="AV3395" s="20">
        <f t="shared" ref="AV3395:AV3458" si="1859">IF(AU3395="00631L",1,0)</f>
        <v>0</v>
      </c>
      <c r="AW3395" s="74" t="str">
        <f t="shared" si="1854"/>
        <v>00635U</v>
      </c>
      <c r="AX3395" s="20">
        <f t="shared" si="1855"/>
        <v>0</v>
      </c>
      <c r="AY3395" s="20">
        <f t="shared" ref="AY3395:AY3458" si="1860">IF(AP3395=1,0,1)</f>
        <v>1</v>
      </c>
      <c r="AZ3395" s="116">
        <v>41383</v>
      </c>
      <c r="BA3395" s="116"/>
      <c r="BB3395" s="20"/>
      <c r="BC3395" s="20"/>
      <c r="BD3395" s="76"/>
      <c r="BE3395" s="77"/>
      <c r="BF3395" s="77"/>
    </row>
    <row r="3396" spans="1:58" s="23" customFormat="1" ht="15.75" customHeight="1" x14ac:dyDescent="0.4">
      <c r="A3396" s="116">
        <v>41381</v>
      </c>
      <c r="B3396" s="112">
        <v>16.45</v>
      </c>
      <c r="C3396" s="112">
        <v>16.75</v>
      </c>
      <c r="D3396" s="112">
        <v>17.149999999999999</v>
      </c>
      <c r="E3396" s="112">
        <v>17.5</v>
      </c>
      <c r="F3396" s="112">
        <v>18</v>
      </c>
      <c r="G3396" s="112">
        <v>18.399999999999999</v>
      </c>
      <c r="H3396" s="113">
        <v>18.850000000000001</v>
      </c>
      <c r="I3396" s="90">
        <f t="shared" si="1856"/>
        <v>16.45</v>
      </c>
      <c r="J3396" s="90">
        <f t="shared" si="1857"/>
        <v>16.75</v>
      </c>
      <c r="K3396" s="114">
        <v>24</v>
      </c>
      <c r="L3396" s="115">
        <v>4.1666666666666664E-2</v>
      </c>
      <c r="M3396" s="90">
        <v>18.77</v>
      </c>
      <c r="N3396" s="90">
        <v>16.510000000000002</v>
      </c>
      <c r="O3396" s="90">
        <v>16.93</v>
      </c>
      <c r="P3396" s="90">
        <v>18.16</v>
      </c>
      <c r="Q3396" s="90">
        <v>20.05</v>
      </c>
      <c r="R3396" s="63">
        <f t="shared" si="1845"/>
        <v>-0.18999999999999773</v>
      </c>
      <c r="S3396" s="64">
        <f t="shared" si="1844"/>
        <v>0.18266475644699146</v>
      </c>
      <c r="T3396" s="65">
        <f t="shared" si="1840"/>
        <v>1.1368867353119321</v>
      </c>
      <c r="U3396" s="65">
        <f t="shared" si="1840"/>
        <v>0.97519196692262267</v>
      </c>
      <c r="V3396" s="65">
        <f t="shared" si="1846"/>
        <v>0.90914096916299569</v>
      </c>
      <c r="W3396" s="65">
        <f t="shared" si="1847"/>
        <v>0.82344139650872827</v>
      </c>
      <c r="X3396" s="61">
        <f t="shared" si="1858"/>
        <v>1.8237082066869345E-2</v>
      </c>
      <c r="Y3396" s="66">
        <f t="shared" si="1848"/>
        <v>7.7142857142857221E-2</v>
      </c>
      <c r="Z3396" s="61">
        <f t="shared" si="1849"/>
        <v>1.8237082066869345E-2</v>
      </c>
      <c r="AA3396" s="67">
        <f t="shared" si="1850"/>
        <v>16.45</v>
      </c>
      <c r="AB3396" s="68">
        <f t="shared" si="1851"/>
        <v>-3.6341611144762123E-3</v>
      </c>
      <c r="AC3396" s="69">
        <f t="shared" si="1852"/>
        <v>-3.6341611144762123E-3</v>
      </c>
      <c r="AD3396" s="70">
        <f>_xlfn.PERCENTILE.EXC(AC3396:$AC$5675,0.5)</f>
        <v>7.1667052176815876E-2</v>
      </c>
      <c r="AE3396" s="70">
        <f>_xlfn.PERCENTILE.EXC($AC3396:AC$5675,0.35)</f>
        <v>3.8221952958324375E-2</v>
      </c>
      <c r="AF3396" s="71">
        <f t="shared" si="1841"/>
        <v>4.9292552313787617E-2</v>
      </c>
      <c r="AG3396" s="70">
        <f t="shared" si="1842"/>
        <v>-0.18079093388790943</v>
      </c>
      <c r="AH3396" s="70">
        <f t="shared" si="1843"/>
        <v>-0.22707014647722412</v>
      </c>
      <c r="AI3396" s="61" t="str">
        <f t="shared" si="1838"/>
        <v>Safety</v>
      </c>
      <c r="AJ3396" s="68" t="str">
        <f t="shared" si="1839"/>
        <v>Safety</v>
      </c>
      <c r="AK3396" s="72"/>
      <c r="AL3396" s="73"/>
      <c r="AM3396" s="72"/>
      <c r="AN3396" s="73"/>
      <c r="AO3396" s="74"/>
      <c r="AP3396" s="20"/>
      <c r="AQ3396" s="74"/>
      <c r="AR3396" s="20"/>
      <c r="AS3396" s="74"/>
      <c r="AT3396" s="20"/>
      <c r="AU3396" s="74" t="str">
        <f t="shared" si="1853"/>
        <v>00635U</v>
      </c>
      <c r="AV3396" s="20">
        <f t="shared" si="1859"/>
        <v>0</v>
      </c>
      <c r="AW3396" s="74" t="str">
        <f t="shared" si="1854"/>
        <v>00635U</v>
      </c>
      <c r="AX3396" s="20">
        <f t="shared" si="1855"/>
        <v>0</v>
      </c>
      <c r="AY3396" s="20">
        <f t="shared" si="1860"/>
        <v>1</v>
      </c>
      <c r="AZ3396" s="116">
        <v>41382</v>
      </c>
      <c r="BA3396" s="116"/>
      <c r="BB3396" s="20"/>
      <c r="BC3396" s="20"/>
      <c r="BD3396" s="76"/>
      <c r="BE3396" s="77"/>
      <c r="BF3396" s="77"/>
    </row>
    <row r="3397" spans="1:58" s="23" customFormat="1" ht="15.75" customHeight="1" x14ac:dyDescent="0.4">
      <c r="A3397" s="116">
        <v>41380</v>
      </c>
      <c r="B3397" s="112">
        <v>13.95</v>
      </c>
      <c r="C3397" s="112">
        <v>14.75</v>
      </c>
      <c r="D3397" s="112">
        <v>15.7</v>
      </c>
      <c r="E3397" s="112">
        <v>16.350000000000001</v>
      </c>
      <c r="F3397" s="112">
        <v>17</v>
      </c>
      <c r="G3397" s="112">
        <v>17.75</v>
      </c>
      <c r="H3397" s="113">
        <v>18.3</v>
      </c>
      <c r="I3397" s="90">
        <f t="shared" si="1856"/>
        <v>14.75</v>
      </c>
      <c r="J3397" s="90">
        <f t="shared" si="1857"/>
        <v>15.7</v>
      </c>
      <c r="K3397" s="114">
        <v>0</v>
      </c>
      <c r="L3397" s="115">
        <v>5.2631578947368418E-2</v>
      </c>
      <c r="M3397" s="90">
        <v>14.41</v>
      </c>
      <c r="N3397" s="90">
        <v>13.96</v>
      </c>
      <c r="O3397" s="90">
        <v>15.1</v>
      </c>
      <c r="P3397" s="90">
        <v>16.72</v>
      </c>
      <c r="Q3397" s="90">
        <v>18.82</v>
      </c>
      <c r="R3397" s="63">
        <f t="shared" si="1845"/>
        <v>3.4499999999999993</v>
      </c>
      <c r="S3397" s="64">
        <f t="shared" si="1844"/>
        <v>-0.19166184134336994</v>
      </c>
      <c r="T3397" s="65">
        <f t="shared" si="1840"/>
        <v>1.0322349570200573</v>
      </c>
      <c r="U3397" s="65">
        <f t="shared" si="1840"/>
        <v>0.92450331125827823</v>
      </c>
      <c r="V3397" s="65">
        <f t="shared" si="1846"/>
        <v>0.83492822966507185</v>
      </c>
      <c r="W3397" s="65">
        <f t="shared" si="1847"/>
        <v>0.74176408076514355</v>
      </c>
      <c r="X3397" s="61">
        <f t="shared" si="1858"/>
        <v>5.7347670250896113E-2</v>
      </c>
      <c r="Y3397" s="66">
        <f t="shared" si="1848"/>
        <v>0.11926605504587151</v>
      </c>
      <c r="Z3397" s="61">
        <f t="shared" si="1849"/>
        <v>6.4406779661016905E-2</v>
      </c>
      <c r="AA3397" s="67">
        <f t="shared" si="1850"/>
        <v>14.75</v>
      </c>
      <c r="AB3397" s="68">
        <f t="shared" si="1851"/>
        <v>-7.1633237822360768E-4</v>
      </c>
      <c r="AC3397" s="69">
        <f t="shared" si="1852"/>
        <v>5.6590257879656096E-2</v>
      </c>
      <c r="AD3397" s="70">
        <f>_xlfn.PERCENTILE.EXC(AC3397:$AC$5675,0.5)</f>
        <v>7.170635949479609E-2</v>
      </c>
      <c r="AE3397" s="70">
        <f>_xlfn.PERCENTILE.EXC($AC3397:AC$5675,0.35)</f>
        <v>3.8241584526687702E-2</v>
      </c>
      <c r="AF3397" s="71">
        <f t="shared" si="1841"/>
        <v>4.9292552313787617E-2</v>
      </c>
      <c r="AG3397" s="70">
        <f t="shared" si="1842"/>
        <v>-0.18079093388790943</v>
      </c>
      <c r="AH3397" s="70">
        <f t="shared" si="1843"/>
        <v>-0.22707014647722412</v>
      </c>
      <c r="AI3397" s="61" t="str">
        <f t="shared" ref="AI3397:AI3460" si="1861">IF(AC3397&gt;AD3397,"Short VOL","Safety")</f>
        <v>Safety</v>
      </c>
      <c r="AJ3397" s="68" t="str">
        <f t="shared" ref="AJ3397:AJ3460" si="1862">IF(AC3397&gt;AF3397,"Short VOL","Safety")</f>
        <v>Short VOL</v>
      </c>
      <c r="AK3397" s="72"/>
      <c r="AL3397" s="73"/>
      <c r="AM3397" s="72"/>
      <c r="AN3397" s="73"/>
      <c r="AO3397" s="74"/>
      <c r="AP3397" s="20"/>
      <c r="AQ3397" s="74"/>
      <c r="AR3397" s="20"/>
      <c r="AS3397" s="74"/>
      <c r="AT3397" s="20"/>
      <c r="AU3397" s="74" t="str">
        <f t="shared" si="1853"/>
        <v>00631L</v>
      </c>
      <c r="AV3397" s="20">
        <f t="shared" si="1859"/>
        <v>1</v>
      </c>
      <c r="AW3397" s="74" t="str">
        <f t="shared" si="1854"/>
        <v>00631L</v>
      </c>
      <c r="AX3397" s="20">
        <f t="shared" si="1855"/>
        <v>1</v>
      </c>
      <c r="AY3397" s="20">
        <f t="shared" si="1860"/>
        <v>1</v>
      </c>
      <c r="AZ3397" s="116">
        <v>41381</v>
      </c>
      <c r="BA3397" s="116"/>
      <c r="BB3397" s="20"/>
      <c r="BC3397" s="20"/>
      <c r="BD3397" s="76"/>
      <c r="BE3397" s="77"/>
      <c r="BF3397" s="77"/>
    </row>
    <row r="3398" spans="1:58" s="23" customFormat="1" ht="15.75" customHeight="1" x14ac:dyDescent="0.4">
      <c r="A3398" s="116">
        <v>41379</v>
      </c>
      <c r="B3398" s="112">
        <v>16.7</v>
      </c>
      <c r="C3398" s="112">
        <v>16.649999999999999</v>
      </c>
      <c r="D3398" s="112">
        <v>16.850000000000001</v>
      </c>
      <c r="E3398" s="112">
        <v>17.55</v>
      </c>
      <c r="F3398" s="112">
        <v>18</v>
      </c>
      <c r="G3398" s="112">
        <v>18.5</v>
      </c>
      <c r="H3398" s="113">
        <v>19</v>
      </c>
      <c r="I3398" s="90">
        <f t="shared" si="1856"/>
        <v>16.652631578947368</v>
      </c>
      <c r="J3398" s="90">
        <f t="shared" si="1857"/>
        <v>16.839473684210528</v>
      </c>
      <c r="K3398" s="114">
        <v>1</v>
      </c>
      <c r="L3398" s="115">
        <v>5.2631578947368418E-2</v>
      </c>
      <c r="M3398" s="90">
        <v>20.67</v>
      </c>
      <c r="N3398" s="90">
        <v>17.27</v>
      </c>
      <c r="O3398" s="90">
        <v>17.03</v>
      </c>
      <c r="P3398" s="90">
        <v>18.43</v>
      </c>
      <c r="Q3398" s="90">
        <v>19.829999999999998</v>
      </c>
      <c r="R3398" s="63">
        <f t="shared" si="1845"/>
        <v>-2.4799999999999969</v>
      </c>
      <c r="S3398" s="64">
        <f t="shared" si="1844"/>
        <v>0.43200663349917073</v>
      </c>
      <c r="T3398" s="65">
        <f t="shared" si="1840"/>
        <v>1.196873190503764</v>
      </c>
      <c r="U3398" s="65">
        <f t="shared" si="1840"/>
        <v>1.014092777451556</v>
      </c>
      <c r="V3398" s="65">
        <f t="shared" si="1846"/>
        <v>0.9370591427021161</v>
      </c>
      <c r="W3398" s="65">
        <f t="shared" si="1847"/>
        <v>0.87090267271810395</v>
      </c>
      <c r="X3398" s="61">
        <f t="shared" si="1858"/>
        <v>-2.9940119760479469E-3</v>
      </c>
      <c r="Y3398" s="66">
        <f t="shared" si="1848"/>
        <v>8.2621082621082573E-2</v>
      </c>
      <c r="Z3398" s="61">
        <f t="shared" si="1849"/>
        <v>1.1219974715550085E-2</v>
      </c>
      <c r="AA3398" s="67">
        <f t="shared" si="1850"/>
        <v>16.652631578947368</v>
      </c>
      <c r="AB3398" s="68">
        <f t="shared" si="1851"/>
        <v>-3.3005211349160408E-2</v>
      </c>
      <c r="AC3398" s="69">
        <f t="shared" si="1852"/>
        <v>-3.574802669673606E-2</v>
      </c>
      <c r="AD3398" s="70">
        <f>_xlfn.PERCENTILE.EXC(AC3398:$AC$5675,0.5)</f>
        <v>7.1787433235079912E-2</v>
      </c>
      <c r="AE3398" s="70">
        <f>_xlfn.PERCENTILE.EXC($AC3398:AC$5675,0.35)</f>
        <v>3.8231013682184373E-2</v>
      </c>
      <c r="AF3398" s="71">
        <f t="shared" si="1841"/>
        <v>4.9212129973077653E-2</v>
      </c>
      <c r="AG3398" s="70">
        <f t="shared" si="1842"/>
        <v>-0.18079093388790943</v>
      </c>
      <c r="AH3398" s="70">
        <f t="shared" si="1843"/>
        <v>-0.22707014647722412</v>
      </c>
      <c r="AI3398" s="61" t="str">
        <f t="shared" si="1861"/>
        <v>Safety</v>
      </c>
      <c r="AJ3398" s="68" t="str">
        <f t="shared" si="1862"/>
        <v>Safety</v>
      </c>
      <c r="AK3398" s="72"/>
      <c r="AL3398" s="73"/>
      <c r="AM3398" s="72"/>
      <c r="AN3398" s="73"/>
      <c r="AO3398" s="74"/>
      <c r="AP3398" s="20"/>
      <c r="AQ3398" s="74"/>
      <c r="AR3398" s="20"/>
      <c r="AS3398" s="74"/>
      <c r="AT3398" s="20"/>
      <c r="AU3398" s="74" t="str">
        <f t="shared" si="1853"/>
        <v>00635U</v>
      </c>
      <c r="AV3398" s="20">
        <f t="shared" si="1859"/>
        <v>0</v>
      </c>
      <c r="AW3398" s="74" t="str">
        <f t="shared" si="1854"/>
        <v>00635U</v>
      </c>
      <c r="AX3398" s="20">
        <f t="shared" si="1855"/>
        <v>0</v>
      </c>
      <c r="AY3398" s="20">
        <f t="shared" si="1860"/>
        <v>1</v>
      </c>
      <c r="AZ3398" s="116">
        <v>41380</v>
      </c>
      <c r="BA3398" s="116"/>
      <c r="BB3398" s="20"/>
      <c r="BC3398" s="20"/>
      <c r="BD3398" s="76"/>
      <c r="BE3398" s="77"/>
      <c r="BF3398" s="77"/>
    </row>
    <row r="3399" spans="1:58" s="23" customFormat="1" ht="15.75" customHeight="1" x14ac:dyDescent="0.4">
      <c r="A3399" s="116">
        <v>41376</v>
      </c>
      <c r="B3399" s="112">
        <v>12.75</v>
      </c>
      <c r="C3399" s="112">
        <v>14.15</v>
      </c>
      <c r="D3399" s="112">
        <v>15.3</v>
      </c>
      <c r="E3399" s="112">
        <v>16</v>
      </c>
      <c r="F3399" s="112">
        <v>16.7</v>
      </c>
      <c r="G3399" s="112">
        <v>17.45</v>
      </c>
      <c r="H3399" s="113">
        <v>18.05</v>
      </c>
      <c r="I3399" s="90">
        <f t="shared" si="1856"/>
        <v>14.002631578947369</v>
      </c>
      <c r="J3399" s="90">
        <f t="shared" si="1857"/>
        <v>15.178947368421053</v>
      </c>
      <c r="K3399" s="114">
        <v>2</v>
      </c>
      <c r="L3399" s="115">
        <v>5.2631578947368418E-2</v>
      </c>
      <c r="M3399" s="90">
        <v>11.37</v>
      </c>
      <c r="N3399" s="90">
        <v>12.06</v>
      </c>
      <c r="O3399" s="90">
        <v>14.02</v>
      </c>
      <c r="P3399" s="90">
        <v>16.149999999999999</v>
      </c>
      <c r="Q3399" s="90">
        <v>18.55</v>
      </c>
      <c r="R3399" s="63">
        <f t="shared" si="1845"/>
        <v>6.7399999999999984</v>
      </c>
      <c r="S3399" s="64">
        <f t="shared" si="1844"/>
        <v>-1.4705882352941154E-2</v>
      </c>
      <c r="T3399" s="65">
        <f t="shared" si="1840"/>
        <v>0.94278606965174117</v>
      </c>
      <c r="U3399" s="65">
        <f t="shared" si="1840"/>
        <v>0.86019971469329537</v>
      </c>
      <c r="V3399" s="65">
        <f t="shared" si="1846"/>
        <v>0.74674922600619209</v>
      </c>
      <c r="W3399" s="65">
        <f t="shared" si="1847"/>
        <v>0.6501347708894879</v>
      </c>
      <c r="X3399" s="61">
        <f t="shared" si="1858"/>
        <v>0.10980392156862748</v>
      </c>
      <c r="Y3399" s="66">
        <f t="shared" si="1848"/>
        <v>0.12812500000000004</v>
      </c>
      <c r="Z3399" s="61">
        <f t="shared" si="1849"/>
        <v>8.4006765645555301E-2</v>
      </c>
      <c r="AA3399" s="67">
        <f t="shared" si="1850"/>
        <v>14.002631578947369</v>
      </c>
      <c r="AB3399" s="68">
        <f t="shared" si="1851"/>
        <v>5.7213930348258661E-2</v>
      </c>
      <c r="AC3399" s="69">
        <f t="shared" si="1852"/>
        <v>0.16108056210177185</v>
      </c>
      <c r="AD3399" s="70">
        <f>_xlfn.PERCENTILE.EXC(AC3399:$AC$5675,0.5)</f>
        <v>7.1868506975363733E-2</v>
      </c>
      <c r="AE3399" s="70">
        <f>_xlfn.PERCENTILE.EXC($AC3399:AC$5675,0.35)</f>
        <v>3.8253847916741433E-2</v>
      </c>
      <c r="AF3399" s="71">
        <f t="shared" si="1841"/>
        <v>4.9212129973077653E-2</v>
      </c>
      <c r="AG3399" s="70">
        <f t="shared" si="1842"/>
        <v>-0.18079093388790943</v>
      </c>
      <c r="AH3399" s="70">
        <f t="shared" si="1843"/>
        <v>-0.22707014647722412</v>
      </c>
      <c r="AI3399" s="61" t="str">
        <f t="shared" si="1861"/>
        <v>Short VOL</v>
      </c>
      <c r="AJ3399" s="68" t="str">
        <f t="shared" si="1862"/>
        <v>Short VOL</v>
      </c>
      <c r="AK3399" s="72"/>
      <c r="AL3399" s="73"/>
      <c r="AM3399" s="72"/>
      <c r="AN3399" s="73"/>
      <c r="AO3399" s="74"/>
      <c r="AP3399" s="20"/>
      <c r="AQ3399" s="74"/>
      <c r="AR3399" s="20"/>
      <c r="AS3399" s="74"/>
      <c r="AT3399" s="20"/>
      <c r="AU3399" s="74" t="str">
        <f t="shared" si="1853"/>
        <v>00631L</v>
      </c>
      <c r="AV3399" s="20">
        <f t="shared" si="1859"/>
        <v>1</v>
      </c>
      <c r="AW3399" s="74" t="str">
        <f t="shared" si="1854"/>
        <v>00631L</v>
      </c>
      <c r="AX3399" s="20">
        <f t="shared" si="1855"/>
        <v>1</v>
      </c>
      <c r="AY3399" s="20">
        <f t="shared" si="1860"/>
        <v>1</v>
      </c>
      <c r="AZ3399" s="116">
        <v>41379</v>
      </c>
      <c r="BA3399" s="116"/>
      <c r="BB3399" s="20"/>
      <c r="BC3399" s="20"/>
      <c r="BD3399" s="76"/>
      <c r="BE3399" s="77"/>
      <c r="BF3399" s="77"/>
    </row>
    <row r="3400" spans="1:58" s="23" customFormat="1" ht="15.75" customHeight="1" x14ac:dyDescent="0.4">
      <c r="A3400" s="116">
        <v>41375</v>
      </c>
      <c r="B3400" s="112">
        <v>13.15</v>
      </c>
      <c r="C3400" s="112">
        <v>14.5</v>
      </c>
      <c r="D3400" s="112">
        <v>15.45</v>
      </c>
      <c r="E3400" s="112">
        <v>16.3</v>
      </c>
      <c r="F3400" s="112">
        <v>16.95</v>
      </c>
      <c r="G3400" s="112">
        <v>17.649999999999999</v>
      </c>
      <c r="H3400" s="113">
        <v>18.25</v>
      </c>
      <c r="I3400" s="90">
        <f t="shared" si="1856"/>
        <v>14.286842105263158</v>
      </c>
      <c r="J3400" s="90">
        <f t="shared" si="1857"/>
        <v>15.299999999999999</v>
      </c>
      <c r="K3400" s="114">
        <v>3</v>
      </c>
      <c r="L3400" s="115">
        <v>5.2631578947368418E-2</v>
      </c>
      <c r="M3400" s="90">
        <v>11.05</v>
      </c>
      <c r="N3400" s="90">
        <v>12.24</v>
      </c>
      <c r="O3400" s="90">
        <v>14.17</v>
      </c>
      <c r="P3400" s="90">
        <v>16.170000000000002</v>
      </c>
      <c r="Q3400" s="90">
        <v>18.54</v>
      </c>
      <c r="R3400" s="63">
        <f t="shared" si="1845"/>
        <v>7.0500000000000043</v>
      </c>
      <c r="S3400" s="64">
        <f t="shared" si="1844"/>
        <v>-9.7087378640776066E-3</v>
      </c>
      <c r="T3400" s="65">
        <f t="shared" si="1840"/>
        <v>0.90277777777777779</v>
      </c>
      <c r="U3400" s="65">
        <f t="shared" si="1840"/>
        <v>0.86379675370501063</v>
      </c>
      <c r="V3400" s="65">
        <f t="shared" si="1846"/>
        <v>0.7569573283858998</v>
      </c>
      <c r="W3400" s="65">
        <f t="shared" si="1847"/>
        <v>0.66019417475728159</v>
      </c>
      <c r="X3400" s="61">
        <f t="shared" si="1858"/>
        <v>0.10266159695817488</v>
      </c>
      <c r="Y3400" s="66">
        <f t="shared" si="1848"/>
        <v>0.11963190184049075</v>
      </c>
      <c r="Z3400" s="61">
        <f t="shared" si="1849"/>
        <v>7.0915454043101761E-2</v>
      </c>
      <c r="AA3400" s="67">
        <f t="shared" si="1850"/>
        <v>14.286842105263156</v>
      </c>
      <c r="AB3400" s="68">
        <f t="shared" si="1851"/>
        <v>7.4346405228758183E-2</v>
      </c>
      <c r="AC3400" s="69">
        <f t="shared" si="1852"/>
        <v>0.16722566219470231</v>
      </c>
      <c r="AD3400" s="70">
        <f>_xlfn.PERCENTILE.EXC(AC3400:$AC$5675,0.5)</f>
        <v>7.1787433235079912E-2</v>
      </c>
      <c r="AE3400" s="70">
        <f>_xlfn.PERCENTILE.EXC($AC3400:AC$5675,0.35)</f>
        <v>3.8240074406044371E-2</v>
      </c>
      <c r="AF3400" s="71">
        <f t="shared" si="1841"/>
        <v>4.9125827461029184E-2</v>
      </c>
      <c r="AG3400" s="70">
        <f t="shared" si="1842"/>
        <v>-0.18079093388790943</v>
      </c>
      <c r="AH3400" s="70">
        <f t="shared" si="1843"/>
        <v>-0.22707014647722412</v>
      </c>
      <c r="AI3400" s="61" t="str">
        <f t="shared" si="1861"/>
        <v>Short VOL</v>
      </c>
      <c r="AJ3400" s="68" t="str">
        <f t="shared" si="1862"/>
        <v>Short VOL</v>
      </c>
      <c r="AK3400" s="72"/>
      <c r="AL3400" s="73"/>
      <c r="AM3400" s="72"/>
      <c r="AN3400" s="73"/>
      <c r="AO3400" s="74"/>
      <c r="AP3400" s="20"/>
      <c r="AQ3400" s="74"/>
      <c r="AR3400" s="20"/>
      <c r="AS3400" s="74"/>
      <c r="AT3400" s="20"/>
      <c r="AU3400" s="74" t="str">
        <f t="shared" si="1853"/>
        <v>00631L</v>
      </c>
      <c r="AV3400" s="20">
        <f t="shared" si="1859"/>
        <v>1</v>
      </c>
      <c r="AW3400" s="74" t="str">
        <f t="shared" si="1854"/>
        <v>00631L</v>
      </c>
      <c r="AX3400" s="20">
        <f t="shared" si="1855"/>
        <v>1</v>
      </c>
      <c r="AY3400" s="20">
        <f t="shared" si="1860"/>
        <v>1</v>
      </c>
      <c r="AZ3400" s="116">
        <v>41376</v>
      </c>
      <c r="BA3400" s="116"/>
      <c r="BB3400" s="20"/>
      <c r="BC3400" s="20"/>
      <c r="BD3400" s="76"/>
      <c r="BE3400" s="77"/>
      <c r="BF3400" s="77"/>
    </row>
    <row r="3401" spans="1:58" s="23" customFormat="1" ht="15.75" customHeight="1" x14ac:dyDescent="0.4">
      <c r="A3401" s="116">
        <v>41374</v>
      </c>
      <c r="B3401" s="112">
        <v>13.1</v>
      </c>
      <c r="C3401" s="112">
        <v>14.5</v>
      </c>
      <c r="D3401" s="112">
        <v>15.55</v>
      </c>
      <c r="E3401" s="112">
        <v>16.350000000000001</v>
      </c>
      <c r="F3401" s="112">
        <v>17.100000000000001</v>
      </c>
      <c r="G3401" s="112">
        <v>17.75</v>
      </c>
      <c r="H3401" s="113">
        <v>18.25</v>
      </c>
      <c r="I3401" s="90">
        <f t="shared" si="1856"/>
        <v>14.205263157894736</v>
      </c>
      <c r="J3401" s="90">
        <f t="shared" si="1857"/>
        <v>15.328947368421053</v>
      </c>
      <c r="K3401" s="114">
        <v>4</v>
      </c>
      <c r="L3401" s="115">
        <v>5.2631578947368418E-2</v>
      </c>
      <c r="M3401" s="90">
        <v>11.47</v>
      </c>
      <c r="N3401" s="90">
        <v>12.36</v>
      </c>
      <c r="O3401" s="90">
        <v>14.12</v>
      </c>
      <c r="P3401" s="90">
        <v>16.14</v>
      </c>
      <c r="Q3401" s="90">
        <v>18.68</v>
      </c>
      <c r="R3401" s="63">
        <f t="shared" si="1845"/>
        <v>6.43</v>
      </c>
      <c r="S3401" s="64">
        <f t="shared" si="1844"/>
        <v>-3.738317757009349E-2</v>
      </c>
      <c r="T3401" s="65">
        <f t="shared" ref="T3401:U3464" si="1863">M3401/N3401</f>
        <v>0.92799352750809072</v>
      </c>
      <c r="U3401" s="65">
        <f t="shared" si="1863"/>
        <v>0.87535410764872523</v>
      </c>
      <c r="V3401" s="65">
        <f t="shared" si="1846"/>
        <v>0.76579925650557612</v>
      </c>
      <c r="W3401" s="65">
        <f t="shared" si="1847"/>
        <v>0.66167023554603854</v>
      </c>
      <c r="X3401" s="61">
        <f t="shared" si="1858"/>
        <v>0.10687022900763361</v>
      </c>
      <c r="Y3401" s="66">
        <f t="shared" si="1848"/>
        <v>0.1162079510703363</v>
      </c>
      <c r="Z3401" s="61">
        <f t="shared" si="1849"/>
        <v>7.910337161911829E-2</v>
      </c>
      <c r="AA3401" s="67">
        <f t="shared" si="1850"/>
        <v>14.205263157894738</v>
      </c>
      <c r="AB3401" s="68">
        <f t="shared" si="1851"/>
        <v>5.9870550161812315E-2</v>
      </c>
      <c r="AC3401" s="69">
        <f t="shared" si="1852"/>
        <v>0.14929313575200148</v>
      </c>
      <c r="AD3401" s="70">
        <f>_xlfn.PERCENTILE.EXC(AC3401:$AC$5675,0.5)</f>
        <v>7.170635949479609E-2</v>
      </c>
      <c r="AE3401" s="70">
        <f>_xlfn.PERCENTILE.EXC($AC3401:AC$5675,0.35)</f>
        <v>3.8229503561541034E-2</v>
      </c>
      <c r="AF3401" s="71">
        <f t="shared" si="1841"/>
        <v>4.9023068371317424E-2</v>
      </c>
      <c r="AG3401" s="70">
        <f t="shared" si="1842"/>
        <v>-0.18079093388790943</v>
      </c>
      <c r="AH3401" s="70">
        <f t="shared" si="1843"/>
        <v>-0.22707014647722412</v>
      </c>
      <c r="AI3401" s="61" t="str">
        <f t="shared" si="1861"/>
        <v>Short VOL</v>
      </c>
      <c r="AJ3401" s="68" t="str">
        <f t="shared" si="1862"/>
        <v>Short VOL</v>
      </c>
      <c r="AK3401" s="72"/>
      <c r="AL3401" s="73"/>
      <c r="AM3401" s="72"/>
      <c r="AN3401" s="73"/>
      <c r="AO3401" s="74"/>
      <c r="AP3401" s="20"/>
      <c r="AQ3401" s="74"/>
      <c r="AR3401" s="20"/>
      <c r="AS3401" s="74"/>
      <c r="AT3401" s="20"/>
      <c r="AU3401" s="74" t="str">
        <f t="shared" si="1853"/>
        <v>00631L</v>
      </c>
      <c r="AV3401" s="20">
        <f t="shared" si="1859"/>
        <v>1</v>
      </c>
      <c r="AW3401" s="74" t="str">
        <f t="shared" si="1854"/>
        <v>00631L</v>
      </c>
      <c r="AX3401" s="20">
        <f t="shared" si="1855"/>
        <v>1</v>
      </c>
      <c r="AY3401" s="20">
        <f t="shared" si="1860"/>
        <v>1</v>
      </c>
      <c r="AZ3401" s="116">
        <v>41375</v>
      </c>
      <c r="BA3401" s="116"/>
      <c r="BB3401" s="20"/>
      <c r="BC3401" s="20"/>
      <c r="BD3401" s="76"/>
      <c r="BE3401" s="77"/>
      <c r="BF3401" s="77"/>
    </row>
    <row r="3402" spans="1:58" s="23" customFormat="1" ht="15.75" customHeight="1" x14ac:dyDescent="0.4">
      <c r="A3402" s="116">
        <v>41373</v>
      </c>
      <c r="B3402" s="112">
        <v>13.6</v>
      </c>
      <c r="C3402" s="112">
        <v>15.05</v>
      </c>
      <c r="D3402" s="112">
        <v>15.95</v>
      </c>
      <c r="E3402" s="112">
        <v>16.7</v>
      </c>
      <c r="F3402" s="112">
        <v>17.3</v>
      </c>
      <c r="G3402" s="112">
        <v>17.95</v>
      </c>
      <c r="H3402" s="113">
        <v>18.5</v>
      </c>
      <c r="I3402" s="90">
        <f t="shared" si="1856"/>
        <v>14.668421052631579</v>
      </c>
      <c r="J3402" s="90">
        <f t="shared" si="1857"/>
        <v>15.713157894736842</v>
      </c>
      <c r="K3402" s="114">
        <v>5</v>
      </c>
      <c r="L3402" s="115">
        <v>5.2631578947368418E-2</v>
      </c>
      <c r="M3402" s="90">
        <v>12.42</v>
      </c>
      <c r="N3402" s="90">
        <v>12.84</v>
      </c>
      <c r="O3402" s="90">
        <v>14.46</v>
      </c>
      <c r="P3402" s="90">
        <v>16.5</v>
      </c>
      <c r="Q3402" s="90">
        <v>19.04</v>
      </c>
      <c r="R3402" s="63">
        <f t="shared" si="1845"/>
        <v>5.7000000000000028</v>
      </c>
      <c r="S3402" s="64">
        <f t="shared" si="1844"/>
        <v>-2.6535253980288071E-2</v>
      </c>
      <c r="T3402" s="65">
        <f t="shared" si="1863"/>
        <v>0.96728971962616828</v>
      </c>
      <c r="U3402" s="65">
        <f t="shared" si="1863"/>
        <v>0.88796680497925307</v>
      </c>
      <c r="V3402" s="65">
        <f t="shared" si="1846"/>
        <v>0.7781818181818182</v>
      </c>
      <c r="W3402" s="65">
        <f t="shared" si="1847"/>
        <v>0.67436974789915971</v>
      </c>
      <c r="X3402" s="61">
        <f t="shared" si="1858"/>
        <v>0.10661764705882361</v>
      </c>
      <c r="Y3402" s="66">
        <f t="shared" si="1848"/>
        <v>0.1077844311377246</v>
      </c>
      <c r="Z3402" s="61">
        <f t="shared" si="1849"/>
        <v>7.1223537854323588E-2</v>
      </c>
      <c r="AA3402" s="67">
        <f t="shared" si="1850"/>
        <v>14.668421052631579</v>
      </c>
      <c r="AB3402" s="68">
        <f t="shared" si="1851"/>
        <v>5.9190031152647961E-2</v>
      </c>
      <c r="AC3402" s="69">
        <f t="shared" si="1852"/>
        <v>0.14240039350713238</v>
      </c>
      <c r="AD3402" s="70">
        <f>_xlfn.PERCENTILE.EXC(AC3402:$AC$5675,0.5)</f>
        <v>7.1667052176815876E-2</v>
      </c>
      <c r="AE3402" s="70">
        <f>_xlfn.PERCENTILE.EXC($AC3402:AC$5675,0.35)</f>
        <v>3.8218932717037711E-2</v>
      </c>
      <c r="AF3402" s="71">
        <f t="shared" si="1841"/>
        <v>4.9023068371317424E-2</v>
      </c>
      <c r="AG3402" s="70">
        <f t="shared" si="1842"/>
        <v>-0.18079093388790943</v>
      </c>
      <c r="AH3402" s="70">
        <f t="shared" si="1843"/>
        <v>-0.22707014647722412</v>
      </c>
      <c r="AI3402" s="61" t="str">
        <f t="shared" si="1861"/>
        <v>Short VOL</v>
      </c>
      <c r="AJ3402" s="68" t="str">
        <f t="shared" si="1862"/>
        <v>Short VOL</v>
      </c>
      <c r="AK3402" s="72"/>
      <c r="AL3402" s="73"/>
      <c r="AM3402" s="72"/>
      <c r="AN3402" s="73"/>
      <c r="AO3402" s="74"/>
      <c r="AP3402" s="20"/>
      <c r="AQ3402" s="74"/>
      <c r="AR3402" s="20"/>
      <c r="AS3402" s="74"/>
      <c r="AT3402" s="20"/>
      <c r="AU3402" s="74" t="str">
        <f t="shared" si="1853"/>
        <v>00631L</v>
      </c>
      <c r="AV3402" s="20">
        <f t="shared" si="1859"/>
        <v>1</v>
      </c>
      <c r="AW3402" s="74" t="str">
        <f t="shared" si="1854"/>
        <v>00631L</v>
      </c>
      <c r="AX3402" s="20">
        <f t="shared" si="1855"/>
        <v>1</v>
      </c>
      <c r="AY3402" s="20">
        <f t="shared" si="1860"/>
        <v>1</v>
      </c>
      <c r="AZ3402" s="116">
        <v>41374</v>
      </c>
      <c r="BA3402" s="116"/>
      <c r="BB3402" s="20"/>
      <c r="BC3402" s="20"/>
      <c r="BD3402" s="76"/>
      <c r="BE3402" s="77"/>
      <c r="BF3402" s="77"/>
    </row>
    <row r="3403" spans="1:58" s="23" customFormat="1" ht="15.75" customHeight="1" x14ac:dyDescent="0.4">
      <c r="A3403" s="116">
        <v>41372</v>
      </c>
      <c r="B3403" s="112">
        <v>13.65</v>
      </c>
      <c r="C3403" s="112">
        <v>15.1</v>
      </c>
      <c r="D3403" s="112">
        <v>16.05</v>
      </c>
      <c r="E3403" s="112">
        <v>16.8</v>
      </c>
      <c r="F3403" s="112">
        <v>17.45</v>
      </c>
      <c r="G3403" s="112">
        <v>18.149999999999999</v>
      </c>
      <c r="H3403" s="113">
        <v>18.649999999999999</v>
      </c>
      <c r="I3403" s="90">
        <f t="shared" si="1856"/>
        <v>14.642105263157895</v>
      </c>
      <c r="J3403" s="90">
        <f t="shared" si="1857"/>
        <v>15.75</v>
      </c>
      <c r="K3403" s="114">
        <v>6</v>
      </c>
      <c r="L3403" s="115">
        <v>5.2631578947368418E-2</v>
      </c>
      <c r="M3403" s="90">
        <v>13.15</v>
      </c>
      <c r="N3403" s="90">
        <v>13.19</v>
      </c>
      <c r="O3403" s="90">
        <v>14.71</v>
      </c>
      <c r="P3403" s="90">
        <v>16.690000000000001</v>
      </c>
      <c r="Q3403" s="90">
        <v>19.18</v>
      </c>
      <c r="R3403" s="63">
        <f t="shared" si="1845"/>
        <v>5.0600000000000023</v>
      </c>
      <c r="S3403" s="64">
        <f t="shared" si="1844"/>
        <v>-5.2442528735632217E-2</v>
      </c>
      <c r="T3403" s="65">
        <f t="shared" si="1863"/>
        <v>0.99696739954511004</v>
      </c>
      <c r="U3403" s="65">
        <f t="shared" si="1863"/>
        <v>0.89666893269884429</v>
      </c>
      <c r="V3403" s="65">
        <f t="shared" si="1846"/>
        <v>0.79029358897543434</v>
      </c>
      <c r="W3403" s="65">
        <f t="shared" si="1847"/>
        <v>0.68769551616266944</v>
      </c>
      <c r="X3403" s="61">
        <f t="shared" si="1858"/>
        <v>0.10622710622710617</v>
      </c>
      <c r="Y3403" s="66">
        <f t="shared" si="1848"/>
        <v>0.11011904761904749</v>
      </c>
      <c r="Z3403" s="61">
        <f t="shared" si="1849"/>
        <v>7.5664989216391101E-2</v>
      </c>
      <c r="AA3403" s="67">
        <f t="shared" si="1850"/>
        <v>14.642105263157895</v>
      </c>
      <c r="AB3403" s="68">
        <f t="shared" si="1851"/>
        <v>3.4874905231235848E-2</v>
      </c>
      <c r="AC3403" s="69">
        <f t="shared" si="1852"/>
        <v>0.11009137704002236</v>
      </c>
      <c r="AD3403" s="70">
        <f>_xlfn.PERCENTILE.EXC(AC3403:$AC$5675,0.5)</f>
        <v>7.1627744858835662E-2</v>
      </c>
      <c r="AE3403" s="70">
        <f>_xlfn.PERCENTILE.EXC($AC3403:AC$5675,0.35)</f>
        <v>3.8208687706473517E-2</v>
      </c>
      <c r="AF3403" s="71">
        <f t="shared" si="1841"/>
        <v>4.8843835437486584E-2</v>
      </c>
      <c r="AG3403" s="70">
        <f t="shared" si="1842"/>
        <v>-0.18079093388790943</v>
      </c>
      <c r="AH3403" s="70">
        <f t="shared" si="1843"/>
        <v>-0.22707014647722412</v>
      </c>
      <c r="AI3403" s="61" t="str">
        <f t="shared" si="1861"/>
        <v>Short VOL</v>
      </c>
      <c r="AJ3403" s="68" t="str">
        <f t="shared" si="1862"/>
        <v>Short VOL</v>
      </c>
      <c r="AK3403" s="72"/>
      <c r="AL3403" s="73"/>
      <c r="AM3403" s="72"/>
      <c r="AN3403" s="73"/>
      <c r="AO3403" s="74"/>
      <c r="AP3403" s="20"/>
      <c r="AQ3403" s="74"/>
      <c r="AR3403" s="20"/>
      <c r="AS3403" s="74"/>
      <c r="AT3403" s="20"/>
      <c r="AU3403" s="74" t="str">
        <f t="shared" si="1853"/>
        <v>00631L</v>
      </c>
      <c r="AV3403" s="20">
        <f t="shared" si="1859"/>
        <v>1</v>
      </c>
      <c r="AW3403" s="74" t="str">
        <f t="shared" si="1854"/>
        <v>00631L</v>
      </c>
      <c r="AX3403" s="20">
        <f t="shared" si="1855"/>
        <v>1</v>
      </c>
      <c r="AY3403" s="20">
        <f t="shared" si="1860"/>
        <v>1</v>
      </c>
      <c r="AZ3403" s="116">
        <v>41373</v>
      </c>
      <c r="BA3403" s="116"/>
      <c r="BB3403" s="20"/>
      <c r="BC3403" s="20"/>
      <c r="BD3403" s="76"/>
      <c r="BE3403" s="77"/>
      <c r="BF3403" s="77"/>
    </row>
    <row r="3404" spans="1:58" s="23" customFormat="1" ht="15.75" customHeight="1" x14ac:dyDescent="0.4">
      <c r="A3404" s="116">
        <v>41369</v>
      </c>
      <c r="B3404" s="112">
        <v>14.35</v>
      </c>
      <c r="C3404" s="112">
        <v>15.5</v>
      </c>
      <c r="D3404" s="112">
        <v>16.45</v>
      </c>
      <c r="E3404" s="112">
        <v>17.25</v>
      </c>
      <c r="F3404" s="112">
        <v>17.899999999999999</v>
      </c>
      <c r="G3404" s="112">
        <v>18.55</v>
      </c>
      <c r="H3404" s="113">
        <v>19</v>
      </c>
      <c r="I3404" s="90">
        <f t="shared" si="1856"/>
        <v>15.076315789473684</v>
      </c>
      <c r="J3404" s="90">
        <f t="shared" si="1857"/>
        <v>16.099999999999998</v>
      </c>
      <c r="K3404" s="114">
        <v>7</v>
      </c>
      <c r="L3404" s="115">
        <v>5.2631578947368418E-2</v>
      </c>
      <c r="M3404" s="90">
        <v>13.59</v>
      </c>
      <c r="N3404" s="90">
        <v>13.92</v>
      </c>
      <c r="O3404" s="90">
        <v>15.38</v>
      </c>
      <c r="P3404" s="90">
        <v>17.18</v>
      </c>
      <c r="Q3404" s="90">
        <v>19.54</v>
      </c>
      <c r="R3404" s="63">
        <f t="shared" si="1845"/>
        <v>5.0500000000000043</v>
      </c>
      <c r="S3404" s="64">
        <f t="shared" si="1844"/>
        <v>2.1598272138228479E-3</v>
      </c>
      <c r="T3404" s="65">
        <f t="shared" si="1863"/>
        <v>0.97629310344827591</v>
      </c>
      <c r="U3404" s="65">
        <f t="shared" si="1863"/>
        <v>0.90507152145643688</v>
      </c>
      <c r="V3404" s="65">
        <f t="shared" si="1846"/>
        <v>0.81024447031431901</v>
      </c>
      <c r="W3404" s="65">
        <f t="shared" si="1847"/>
        <v>0.71238485158648923</v>
      </c>
      <c r="X3404" s="61">
        <f t="shared" si="1858"/>
        <v>8.0139372822299673E-2</v>
      </c>
      <c r="Y3404" s="66">
        <f t="shared" si="1848"/>
        <v>0.10144927536231885</v>
      </c>
      <c r="Z3404" s="61">
        <f t="shared" si="1849"/>
        <v>6.7900157095479016E-2</v>
      </c>
      <c r="AA3404" s="67">
        <f t="shared" si="1850"/>
        <v>15.076315789473682</v>
      </c>
      <c r="AB3404" s="68">
        <f t="shared" si="1851"/>
        <v>3.0890804597701129E-2</v>
      </c>
      <c r="AC3404" s="69">
        <f t="shared" si="1852"/>
        <v>8.3068663036902454E-2</v>
      </c>
      <c r="AD3404" s="70">
        <f>_xlfn.PERCENTILE.EXC(AC3404:$AC$5675,0.5)</f>
        <v>7.1613037154030806E-2</v>
      </c>
      <c r="AE3404" s="70">
        <f>_xlfn.PERCENTILE.EXC($AC3404:AC$5675,0.35)</f>
        <v>3.8199257280757175E-2</v>
      </c>
      <c r="AF3404" s="71">
        <f t="shared" si="1841"/>
        <v>4.8843835437486584E-2</v>
      </c>
      <c r="AG3404" s="70">
        <f t="shared" si="1842"/>
        <v>-0.18079093388790943</v>
      </c>
      <c r="AH3404" s="70">
        <f t="shared" si="1843"/>
        <v>-0.22707014647722412</v>
      </c>
      <c r="AI3404" s="61" t="str">
        <f t="shared" si="1861"/>
        <v>Short VOL</v>
      </c>
      <c r="AJ3404" s="68" t="str">
        <f t="shared" si="1862"/>
        <v>Short VOL</v>
      </c>
      <c r="AK3404" s="72"/>
      <c r="AL3404" s="73"/>
      <c r="AM3404" s="72"/>
      <c r="AN3404" s="73"/>
      <c r="AO3404" s="74"/>
      <c r="AP3404" s="20"/>
      <c r="AQ3404" s="74"/>
      <c r="AR3404" s="20"/>
      <c r="AS3404" s="74"/>
      <c r="AT3404" s="20"/>
      <c r="AU3404" s="74" t="str">
        <f t="shared" si="1853"/>
        <v>00631L</v>
      </c>
      <c r="AV3404" s="20">
        <f t="shared" si="1859"/>
        <v>1</v>
      </c>
      <c r="AW3404" s="74" t="str">
        <f t="shared" si="1854"/>
        <v>00631L</v>
      </c>
      <c r="AX3404" s="20">
        <f t="shared" si="1855"/>
        <v>1</v>
      </c>
      <c r="AY3404" s="20">
        <f t="shared" si="1860"/>
        <v>1</v>
      </c>
      <c r="AZ3404" s="116">
        <v>41372</v>
      </c>
      <c r="BA3404" s="116"/>
      <c r="BB3404" s="20"/>
      <c r="BC3404" s="20"/>
      <c r="BD3404" s="76"/>
      <c r="BE3404" s="77"/>
      <c r="BF3404" s="77"/>
    </row>
    <row r="3405" spans="1:58" s="23" customFormat="1" ht="15.75" customHeight="1" x14ac:dyDescent="0.4">
      <c r="A3405" s="116">
        <v>41368</v>
      </c>
      <c r="B3405" s="112">
        <v>14.25</v>
      </c>
      <c r="C3405" s="112">
        <v>15.55</v>
      </c>
      <c r="D3405" s="112">
        <v>16.5</v>
      </c>
      <c r="E3405" s="112">
        <v>17.25</v>
      </c>
      <c r="F3405" s="112">
        <v>17.850000000000001</v>
      </c>
      <c r="G3405" s="112">
        <v>18.45</v>
      </c>
      <c r="H3405" s="113">
        <v>18.899999999999999</v>
      </c>
      <c r="I3405" s="90">
        <f t="shared" si="1856"/>
        <v>15.002631578947369</v>
      </c>
      <c r="J3405" s="90">
        <f t="shared" si="1857"/>
        <v>16.100000000000001</v>
      </c>
      <c r="K3405" s="114">
        <v>8</v>
      </c>
      <c r="L3405" s="115">
        <v>5.2631578947368418E-2</v>
      </c>
      <c r="M3405" s="90">
        <v>13.62</v>
      </c>
      <c r="N3405" s="90">
        <v>13.89</v>
      </c>
      <c r="O3405" s="90">
        <v>15.3</v>
      </c>
      <c r="P3405" s="90">
        <v>17</v>
      </c>
      <c r="Q3405" s="90">
        <v>19.47</v>
      </c>
      <c r="R3405" s="63">
        <f t="shared" si="1845"/>
        <v>4.7899999999999991</v>
      </c>
      <c r="S3405" s="64">
        <f t="shared" si="1844"/>
        <v>-2.2519352568613669E-2</v>
      </c>
      <c r="T3405" s="65">
        <f t="shared" si="1863"/>
        <v>0.98056155507559384</v>
      </c>
      <c r="U3405" s="65">
        <f t="shared" si="1863"/>
        <v>0.90784313725490196</v>
      </c>
      <c r="V3405" s="65">
        <f t="shared" si="1846"/>
        <v>0.81705882352941184</v>
      </c>
      <c r="W3405" s="65">
        <f t="shared" si="1847"/>
        <v>0.71340523882896767</v>
      </c>
      <c r="X3405" s="61">
        <f t="shared" si="1858"/>
        <v>9.1228070175438644E-2</v>
      </c>
      <c r="Y3405" s="66">
        <f t="shared" si="1848"/>
        <v>9.5652173913043398E-2</v>
      </c>
      <c r="Z3405" s="61">
        <f t="shared" si="1849"/>
        <v>7.3145062269777267E-2</v>
      </c>
      <c r="AA3405" s="67">
        <f t="shared" si="1850"/>
        <v>15.002631578947369</v>
      </c>
      <c r="AB3405" s="68">
        <f t="shared" si="1851"/>
        <v>2.5917926565874688E-2</v>
      </c>
      <c r="AC3405" s="69">
        <f t="shared" si="1852"/>
        <v>8.0103065438975427E-2</v>
      </c>
      <c r="AD3405" s="70">
        <f>_xlfn.PERCENTILE.EXC(AC3405:$AC$5675,0.5)</f>
        <v>7.1598329449225936E-2</v>
      </c>
      <c r="AE3405" s="70">
        <f>_xlfn.PERCENTILE.EXC($AC3405:AC$5675,0.35)</f>
        <v>3.8189826855040826E-2</v>
      </c>
      <c r="AF3405" s="71">
        <f t="shared" si="1841"/>
        <v>4.8843835437486584E-2</v>
      </c>
      <c r="AG3405" s="70">
        <f t="shared" si="1842"/>
        <v>-0.18079093388790943</v>
      </c>
      <c r="AH3405" s="70">
        <f t="shared" si="1843"/>
        <v>-0.22707014647722412</v>
      </c>
      <c r="AI3405" s="61" t="str">
        <f t="shared" si="1861"/>
        <v>Short VOL</v>
      </c>
      <c r="AJ3405" s="68" t="str">
        <f t="shared" si="1862"/>
        <v>Short VOL</v>
      </c>
      <c r="AK3405" s="72"/>
      <c r="AL3405" s="73"/>
      <c r="AM3405" s="72"/>
      <c r="AN3405" s="73"/>
      <c r="AO3405" s="74"/>
      <c r="AP3405" s="20"/>
      <c r="AQ3405" s="74"/>
      <c r="AR3405" s="20"/>
      <c r="AS3405" s="74"/>
      <c r="AT3405" s="20"/>
      <c r="AU3405" s="74" t="str">
        <f t="shared" si="1853"/>
        <v>00631L</v>
      </c>
      <c r="AV3405" s="20">
        <f t="shared" si="1859"/>
        <v>1</v>
      </c>
      <c r="AW3405" s="74" t="str">
        <f t="shared" si="1854"/>
        <v>00631L</v>
      </c>
      <c r="AX3405" s="20">
        <f t="shared" si="1855"/>
        <v>1</v>
      </c>
      <c r="AY3405" s="20">
        <f t="shared" si="1860"/>
        <v>1</v>
      </c>
      <c r="AZ3405" s="116">
        <v>41369</v>
      </c>
      <c r="BA3405" s="116"/>
      <c r="BB3405" s="20"/>
      <c r="BC3405" s="20"/>
      <c r="BD3405" s="76"/>
      <c r="BE3405" s="77"/>
      <c r="BF3405" s="77"/>
    </row>
    <row r="3406" spans="1:58" s="23" customFormat="1" ht="15.75" customHeight="1" x14ac:dyDescent="0.4">
      <c r="A3406" s="116">
        <v>41367</v>
      </c>
      <c r="B3406" s="112">
        <v>14.65</v>
      </c>
      <c r="C3406" s="112">
        <v>15.75</v>
      </c>
      <c r="D3406" s="112">
        <v>16.5</v>
      </c>
      <c r="E3406" s="112">
        <v>17.3</v>
      </c>
      <c r="F3406" s="112">
        <v>17.899999999999999</v>
      </c>
      <c r="G3406" s="112">
        <v>18.5</v>
      </c>
      <c r="H3406" s="113">
        <v>18.95</v>
      </c>
      <c r="I3406" s="90">
        <f t="shared" si="1856"/>
        <v>15.228947368421053</v>
      </c>
      <c r="J3406" s="90">
        <f t="shared" si="1857"/>
        <v>16.144736842105264</v>
      </c>
      <c r="K3406" s="114">
        <v>9</v>
      </c>
      <c r="L3406" s="115">
        <v>5.2631578947368418E-2</v>
      </c>
      <c r="M3406" s="90">
        <v>14.3</v>
      </c>
      <c r="N3406" s="90">
        <v>14.21</v>
      </c>
      <c r="O3406" s="90">
        <v>15.49</v>
      </c>
      <c r="P3406" s="90">
        <v>17.14</v>
      </c>
      <c r="Q3406" s="90">
        <v>19.28</v>
      </c>
      <c r="R3406" s="63">
        <f t="shared" si="1845"/>
        <v>4.120000000000001</v>
      </c>
      <c r="S3406" s="64">
        <f t="shared" si="1844"/>
        <v>0.11189358372456976</v>
      </c>
      <c r="T3406" s="65">
        <f t="shared" si="1863"/>
        <v>1.0063335679099226</v>
      </c>
      <c r="U3406" s="65">
        <f t="shared" si="1863"/>
        <v>0.91736604260813437</v>
      </c>
      <c r="V3406" s="65">
        <f t="shared" si="1846"/>
        <v>0.82905484247374561</v>
      </c>
      <c r="W3406" s="65">
        <f t="shared" si="1847"/>
        <v>0.73703319502074693</v>
      </c>
      <c r="X3406" s="61">
        <f t="shared" si="1858"/>
        <v>7.508532423208189E-2</v>
      </c>
      <c r="Y3406" s="66">
        <f t="shared" si="1848"/>
        <v>9.5375722543352512E-2</v>
      </c>
      <c r="Z3406" s="61">
        <f t="shared" si="1849"/>
        <v>6.0134784862623102E-2</v>
      </c>
      <c r="AA3406" s="67">
        <f t="shared" si="1850"/>
        <v>15.228947368421053</v>
      </c>
      <c r="AB3406" s="68">
        <f t="shared" si="1851"/>
        <v>3.0964109781843736E-2</v>
      </c>
      <c r="AC3406" s="69">
        <f t="shared" si="1852"/>
        <v>7.170635949479609E-2</v>
      </c>
      <c r="AD3406" s="70">
        <f>_xlfn.PERCENTILE.EXC(AC3406:$AC$5675,0.5)</f>
        <v>7.1580033791011868E-2</v>
      </c>
      <c r="AE3406" s="70">
        <f>_xlfn.PERCENTILE.EXC($AC3406:AC$5675,0.35)</f>
        <v>3.8179541078878269E-2</v>
      </c>
      <c r="AF3406" s="71">
        <f t="shared" ref="AF3406:AF3469" si="1864">_xlfn.PERCENTILE.EXC($AC3406:$AC4406,0.28)</f>
        <v>4.8579014593266009E-2</v>
      </c>
      <c r="AG3406" s="70">
        <f t="shared" ref="AG3406:AG3469" si="1865">_xlfn.PERCENTILE.EXC($AC3406:$AC4406,0.01)</f>
        <v>-0.18079093388790943</v>
      </c>
      <c r="AH3406" s="70">
        <f t="shared" ref="AH3406:AH3469" si="1866">_xlfn.PERCENTILE.EXC($AC3406:$AC4406,0.005)</f>
        <v>-0.22707014647722412</v>
      </c>
      <c r="AI3406" s="61" t="str">
        <f t="shared" si="1861"/>
        <v>Short VOL</v>
      </c>
      <c r="AJ3406" s="68" t="str">
        <f t="shared" si="1862"/>
        <v>Short VOL</v>
      </c>
      <c r="AK3406" s="72"/>
      <c r="AL3406" s="73"/>
      <c r="AM3406" s="72"/>
      <c r="AN3406" s="73"/>
      <c r="AO3406" s="74"/>
      <c r="AP3406" s="20"/>
      <c r="AQ3406" s="74"/>
      <c r="AR3406" s="20"/>
      <c r="AS3406" s="74"/>
      <c r="AT3406" s="20"/>
      <c r="AU3406" s="74" t="str">
        <f t="shared" si="1853"/>
        <v>00631L</v>
      </c>
      <c r="AV3406" s="20">
        <f t="shared" si="1859"/>
        <v>1</v>
      </c>
      <c r="AW3406" s="74" t="str">
        <f t="shared" si="1854"/>
        <v>00631L</v>
      </c>
      <c r="AX3406" s="20">
        <f t="shared" si="1855"/>
        <v>1</v>
      </c>
      <c r="AY3406" s="20">
        <f t="shared" si="1860"/>
        <v>1</v>
      </c>
      <c r="AZ3406" s="116">
        <v>41368</v>
      </c>
      <c r="BA3406" s="116"/>
      <c r="BB3406" s="20"/>
      <c r="BC3406" s="20"/>
      <c r="BD3406" s="76"/>
      <c r="BE3406" s="77"/>
      <c r="BF3406" s="77"/>
    </row>
    <row r="3407" spans="1:58" s="23" customFormat="1" ht="15.75" customHeight="1" x14ac:dyDescent="0.4">
      <c r="A3407" s="116">
        <v>41366</v>
      </c>
      <c r="B3407" s="112">
        <v>13.8</v>
      </c>
      <c r="C3407" s="112">
        <v>15.25</v>
      </c>
      <c r="D3407" s="112">
        <v>16.350000000000001</v>
      </c>
      <c r="E3407" s="112">
        <v>17.149999999999999</v>
      </c>
      <c r="F3407" s="112">
        <v>17.75</v>
      </c>
      <c r="G3407" s="112">
        <v>18.350000000000001</v>
      </c>
      <c r="H3407" s="113">
        <v>18.850000000000001</v>
      </c>
      <c r="I3407" s="90">
        <f t="shared" si="1856"/>
        <v>14.486842105263158</v>
      </c>
      <c r="J3407" s="90">
        <f t="shared" si="1857"/>
        <v>15.771052631578948</v>
      </c>
      <c r="K3407" s="114">
        <v>10</v>
      </c>
      <c r="L3407" s="115">
        <v>5.2631578947368418E-2</v>
      </c>
      <c r="M3407" s="90">
        <v>11.62</v>
      </c>
      <c r="N3407" s="90">
        <v>12.78</v>
      </c>
      <c r="O3407" s="90">
        <v>14.71</v>
      </c>
      <c r="P3407" s="90">
        <v>16.59</v>
      </c>
      <c r="Q3407" s="90">
        <v>18.88</v>
      </c>
      <c r="R3407" s="63">
        <f t="shared" si="1845"/>
        <v>6.9000000000000021</v>
      </c>
      <c r="S3407" s="64">
        <f t="shared" si="1844"/>
        <v>-5.8910162002945562E-2</v>
      </c>
      <c r="T3407" s="65">
        <f t="shared" si="1863"/>
        <v>0.90923317683881066</v>
      </c>
      <c r="U3407" s="65">
        <f t="shared" si="1863"/>
        <v>0.8687967369136641</v>
      </c>
      <c r="V3407" s="65">
        <f t="shared" si="1846"/>
        <v>0.77034358047016271</v>
      </c>
      <c r="W3407" s="65">
        <f t="shared" si="1847"/>
        <v>0.67690677966101698</v>
      </c>
      <c r="X3407" s="61">
        <f t="shared" si="1858"/>
        <v>0.10507246376811588</v>
      </c>
      <c r="Y3407" s="66">
        <f t="shared" si="1848"/>
        <v>9.9125364431487048E-2</v>
      </c>
      <c r="Z3407" s="61">
        <f t="shared" si="1849"/>
        <v>8.8646684831971023E-2</v>
      </c>
      <c r="AA3407" s="67">
        <f t="shared" si="1850"/>
        <v>14.486842105263158</v>
      </c>
      <c r="AB3407" s="68">
        <f t="shared" si="1851"/>
        <v>7.9812206572770064E-2</v>
      </c>
      <c r="AC3407" s="69">
        <f t="shared" si="1852"/>
        <v>0.1335557202866321</v>
      </c>
      <c r="AD3407" s="70">
        <f>_xlfn.PERCENTILE.EXC(AC3407:$AC$5675,0.5)</f>
        <v>7.15617381327978E-2</v>
      </c>
      <c r="AE3407" s="70">
        <f>_xlfn.PERCENTILE.EXC($AC3407:AC$5675,0.35)</f>
        <v>3.8168114835454098E-2</v>
      </c>
      <c r="AF3407" s="71">
        <f t="shared" si="1864"/>
        <v>4.8579014593266009E-2</v>
      </c>
      <c r="AG3407" s="70">
        <f t="shared" si="1865"/>
        <v>-0.18079093388790943</v>
      </c>
      <c r="AH3407" s="70">
        <f t="shared" si="1866"/>
        <v>-0.22707014647722412</v>
      </c>
      <c r="AI3407" s="61" t="str">
        <f t="shared" si="1861"/>
        <v>Short VOL</v>
      </c>
      <c r="AJ3407" s="68" t="str">
        <f t="shared" si="1862"/>
        <v>Short VOL</v>
      </c>
      <c r="AK3407" s="72"/>
      <c r="AL3407" s="73"/>
      <c r="AM3407" s="72"/>
      <c r="AN3407" s="73"/>
      <c r="AO3407" s="74"/>
      <c r="AP3407" s="20"/>
      <c r="AQ3407" s="74"/>
      <c r="AR3407" s="20"/>
      <c r="AS3407" s="74"/>
      <c r="AT3407" s="20"/>
      <c r="AU3407" s="74" t="str">
        <f t="shared" si="1853"/>
        <v>00631L</v>
      </c>
      <c r="AV3407" s="20">
        <f t="shared" si="1859"/>
        <v>1</v>
      </c>
      <c r="AW3407" s="74" t="str">
        <f t="shared" si="1854"/>
        <v>00631L</v>
      </c>
      <c r="AX3407" s="20">
        <f t="shared" si="1855"/>
        <v>1</v>
      </c>
      <c r="AY3407" s="20">
        <f t="shared" si="1860"/>
        <v>1</v>
      </c>
      <c r="AZ3407" s="116">
        <v>41367</v>
      </c>
      <c r="BA3407" s="116"/>
      <c r="BB3407" s="20"/>
      <c r="BC3407" s="20"/>
      <c r="BD3407" s="76"/>
      <c r="BE3407" s="77"/>
      <c r="BF3407" s="77"/>
    </row>
    <row r="3408" spans="1:58" s="23" customFormat="1" ht="15.75" customHeight="1" x14ac:dyDescent="0.4">
      <c r="A3408" s="116">
        <v>41365</v>
      </c>
      <c r="B3408" s="112">
        <v>14.4</v>
      </c>
      <c r="C3408" s="112">
        <v>15.75</v>
      </c>
      <c r="D3408" s="112">
        <v>16.7</v>
      </c>
      <c r="E3408" s="112">
        <v>17.5</v>
      </c>
      <c r="F3408" s="112">
        <v>18.100000000000001</v>
      </c>
      <c r="G3408" s="112">
        <v>18.649999999999999</v>
      </c>
      <c r="H3408" s="113">
        <v>19.100000000000001</v>
      </c>
      <c r="I3408" s="90">
        <f t="shared" si="1856"/>
        <v>14.968421052631578</v>
      </c>
      <c r="J3408" s="90">
        <f t="shared" si="1857"/>
        <v>16.149999999999999</v>
      </c>
      <c r="K3408" s="114">
        <v>11</v>
      </c>
      <c r="L3408" s="115">
        <v>5.2631578947368418E-2</v>
      </c>
      <c r="M3408" s="90">
        <v>12.97</v>
      </c>
      <c r="N3408" s="90">
        <v>13.58</v>
      </c>
      <c r="O3408" s="90">
        <v>15.28</v>
      </c>
      <c r="P3408" s="90">
        <v>17.03</v>
      </c>
      <c r="Q3408" s="90">
        <v>19.13</v>
      </c>
      <c r="R3408" s="63">
        <f t="shared" si="1845"/>
        <v>5.7600000000000016</v>
      </c>
      <c r="S3408" s="64">
        <f t="shared" si="1844"/>
        <v>6.9291338582677234E-2</v>
      </c>
      <c r="T3408" s="65">
        <f t="shared" si="1863"/>
        <v>0.9550810014727541</v>
      </c>
      <c r="U3408" s="65">
        <f t="shared" si="1863"/>
        <v>0.88874345549738221</v>
      </c>
      <c r="V3408" s="65">
        <f t="shared" si="1846"/>
        <v>0.7974163241338813</v>
      </c>
      <c r="W3408" s="65">
        <f t="shared" si="1847"/>
        <v>0.70987976999477265</v>
      </c>
      <c r="X3408" s="61">
        <f t="shared" si="1858"/>
        <v>9.3749999999999972E-2</v>
      </c>
      <c r="Y3408" s="66">
        <f t="shared" si="1848"/>
        <v>9.1428571428571512E-2</v>
      </c>
      <c r="Z3408" s="61">
        <f t="shared" si="1849"/>
        <v>7.8938115330520336E-2</v>
      </c>
      <c r="AA3408" s="67">
        <f t="shared" si="1850"/>
        <v>14.96842105263158</v>
      </c>
      <c r="AB3408" s="68">
        <f t="shared" si="1851"/>
        <v>6.0382916053019167E-2</v>
      </c>
      <c r="AC3408" s="69">
        <f t="shared" si="1852"/>
        <v>0.10224013642353315</v>
      </c>
      <c r="AD3408" s="70">
        <f>_xlfn.PERCENTILE.EXC(AC3408:$AC$5675,0.5)</f>
        <v>7.1557866432509498E-2</v>
      </c>
      <c r="AE3408" s="70">
        <f>_xlfn.PERCENTILE.EXC($AC3408:AC$5675,0.35)</f>
        <v>3.8156688592029919E-2</v>
      </c>
      <c r="AF3408" s="71">
        <f t="shared" si="1864"/>
        <v>4.8579014593266009E-2</v>
      </c>
      <c r="AG3408" s="70">
        <f t="shared" si="1865"/>
        <v>-0.18079093388790943</v>
      </c>
      <c r="AH3408" s="70">
        <f t="shared" si="1866"/>
        <v>-0.22707014647722412</v>
      </c>
      <c r="AI3408" s="61" t="str">
        <f t="shared" si="1861"/>
        <v>Short VOL</v>
      </c>
      <c r="AJ3408" s="68" t="str">
        <f t="shared" si="1862"/>
        <v>Short VOL</v>
      </c>
      <c r="AK3408" s="72"/>
      <c r="AL3408" s="73"/>
      <c r="AM3408" s="72"/>
      <c r="AN3408" s="73"/>
      <c r="AO3408" s="74"/>
      <c r="AP3408" s="20"/>
      <c r="AQ3408" s="74"/>
      <c r="AR3408" s="20"/>
      <c r="AS3408" s="74"/>
      <c r="AT3408" s="20"/>
      <c r="AU3408" s="74" t="str">
        <f t="shared" si="1853"/>
        <v>00631L</v>
      </c>
      <c r="AV3408" s="20">
        <f t="shared" si="1859"/>
        <v>1</v>
      </c>
      <c r="AW3408" s="74" t="str">
        <f t="shared" si="1854"/>
        <v>00631L</v>
      </c>
      <c r="AX3408" s="20">
        <f t="shared" si="1855"/>
        <v>1</v>
      </c>
      <c r="AY3408" s="20">
        <f t="shared" si="1860"/>
        <v>1</v>
      </c>
      <c r="AZ3408" s="116">
        <v>41366</v>
      </c>
      <c r="BA3408" s="116"/>
      <c r="BB3408" s="20"/>
      <c r="BC3408" s="20"/>
      <c r="BD3408" s="76"/>
      <c r="BE3408" s="77"/>
      <c r="BF3408" s="77"/>
    </row>
    <row r="3409" spans="1:58" s="23" customFormat="1" ht="15.75" customHeight="1" x14ac:dyDescent="0.4">
      <c r="A3409" s="116">
        <v>41361</v>
      </c>
      <c r="B3409" s="112">
        <v>14.2</v>
      </c>
      <c r="C3409" s="112">
        <v>15.6</v>
      </c>
      <c r="D3409" s="112">
        <v>16.600000000000001</v>
      </c>
      <c r="E3409" s="112">
        <v>17.350000000000001</v>
      </c>
      <c r="F3409" s="112">
        <v>17.850000000000001</v>
      </c>
      <c r="G3409" s="112">
        <v>18.45</v>
      </c>
      <c r="H3409" s="113">
        <v>18.899999999999999</v>
      </c>
      <c r="I3409" s="90">
        <f t="shared" si="1856"/>
        <v>14.715789473684209</v>
      </c>
      <c r="J3409" s="90">
        <f t="shared" si="1857"/>
        <v>15.96842105263158</v>
      </c>
      <c r="K3409" s="114">
        <v>12</v>
      </c>
      <c r="L3409" s="115">
        <v>5.2631578947368418E-2</v>
      </c>
      <c r="M3409" s="90">
        <v>11.03</v>
      </c>
      <c r="N3409" s="90">
        <v>12.7</v>
      </c>
      <c r="O3409" s="90">
        <v>14.64</v>
      </c>
      <c r="P3409" s="90">
        <v>16.61</v>
      </c>
      <c r="Q3409" s="90">
        <v>18.670000000000002</v>
      </c>
      <c r="R3409" s="63">
        <f t="shared" si="1845"/>
        <v>7.5200000000000031</v>
      </c>
      <c r="S3409" s="64">
        <f t="shared" si="1844"/>
        <v>-3.4220532319391712E-2</v>
      </c>
      <c r="T3409" s="65">
        <f t="shared" si="1863"/>
        <v>0.86850393700787398</v>
      </c>
      <c r="U3409" s="65">
        <f t="shared" si="1863"/>
        <v>0.86748633879781412</v>
      </c>
      <c r="V3409" s="65">
        <f t="shared" si="1846"/>
        <v>0.76459963877182413</v>
      </c>
      <c r="W3409" s="65">
        <f t="shared" si="1847"/>
        <v>0.68023567220139247</v>
      </c>
      <c r="X3409" s="61">
        <f t="shared" si="1858"/>
        <v>9.8591549295774683E-2</v>
      </c>
      <c r="Y3409" s="66">
        <f t="shared" si="1848"/>
        <v>8.9337175792507037E-2</v>
      </c>
      <c r="Z3409" s="61">
        <f t="shared" si="1849"/>
        <v>8.5121602288984438E-2</v>
      </c>
      <c r="AA3409" s="67">
        <f t="shared" si="1850"/>
        <v>14.715789473684211</v>
      </c>
      <c r="AB3409" s="68">
        <f t="shared" si="1851"/>
        <v>0.11811023622047245</v>
      </c>
      <c r="AC3409" s="69">
        <f t="shared" si="1852"/>
        <v>0.15872358060505604</v>
      </c>
      <c r="AD3409" s="70">
        <f>_xlfn.PERCENTILE.EXC(AC3409:$AC$5675,0.5)</f>
        <v>7.1553994732221196E-2</v>
      </c>
      <c r="AE3409" s="70">
        <f>_xlfn.PERCENTILE.EXC($AC3409:AC$5675,0.35)</f>
        <v>3.8136375833185583E-2</v>
      </c>
      <c r="AF3409" s="71">
        <f t="shared" si="1864"/>
        <v>4.8345557519834159E-2</v>
      </c>
      <c r="AG3409" s="70">
        <f t="shared" si="1865"/>
        <v>-0.18079093388790943</v>
      </c>
      <c r="AH3409" s="70">
        <f t="shared" si="1866"/>
        <v>-0.22707014647722412</v>
      </c>
      <c r="AI3409" s="61" t="str">
        <f t="shared" si="1861"/>
        <v>Short VOL</v>
      </c>
      <c r="AJ3409" s="68" t="str">
        <f t="shared" si="1862"/>
        <v>Short VOL</v>
      </c>
      <c r="AK3409" s="72"/>
      <c r="AL3409" s="73"/>
      <c r="AM3409" s="72"/>
      <c r="AN3409" s="73"/>
      <c r="AO3409" s="74"/>
      <c r="AP3409" s="20"/>
      <c r="AQ3409" s="74"/>
      <c r="AR3409" s="20"/>
      <c r="AS3409" s="74"/>
      <c r="AT3409" s="20"/>
      <c r="AU3409" s="74" t="str">
        <f t="shared" si="1853"/>
        <v>00631L</v>
      </c>
      <c r="AV3409" s="20">
        <f t="shared" si="1859"/>
        <v>1</v>
      </c>
      <c r="AW3409" s="74" t="str">
        <f t="shared" si="1854"/>
        <v>00631L</v>
      </c>
      <c r="AX3409" s="20">
        <f t="shared" si="1855"/>
        <v>1</v>
      </c>
      <c r="AY3409" s="20">
        <f t="shared" si="1860"/>
        <v>1</v>
      </c>
      <c r="AZ3409" s="116">
        <v>41365</v>
      </c>
      <c r="BA3409" s="116"/>
      <c r="BB3409" s="20"/>
      <c r="BC3409" s="20"/>
      <c r="BD3409" s="76"/>
      <c r="BE3409" s="77"/>
      <c r="BF3409" s="77"/>
    </row>
    <row r="3410" spans="1:58" s="23" customFormat="1" ht="15.75" customHeight="1" x14ac:dyDescent="0.4">
      <c r="A3410" s="116">
        <v>41360</v>
      </c>
      <c r="B3410" s="112">
        <v>14.4</v>
      </c>
      <c r="C3410" s="112">
        <v>15.7</v>
      </c>
      <c r="D3410" s="112">
        <v>16.649999999999999</v>
      </c>
      <c r="E3410" s="112">
        <v>17.3</v>
      </c>
      <c r="F3410" s="112">
        <v>17.8</v>
      </c>
      <c r="G3410" s="112">
        <v>18.399999999999999</v>
      </c>
      <c r="H3410" s="113">
        <v>18.850000000000001</v>
      </c>
      <c r="I3410" s="90">
        <f t="shared" si="1856"/>
        <v>14.810526315789474</v>
      </c>
      <c r="J3410" s="90">
        <f t="shared" si="1857"/>
        <v>16</v>
      </c>
      <c r="K3410" s="114">
        <v>13</v>
      </c>
      <c r="L3410" s="115">
        <v>5.2631578947368418E-2</v>
      </c>
      <c r="M3410" s="90">
        <v>12.29</v>
      </c>
      <c r="N3410" s="90">
        <v>13.15</v>
      </c>
      <c r="O3410" s="90">
        <v>14.93</v>
      </c>
      <c r="P3410" s="90">
        <v>16.760000000000002</v>
      </c>
      <c r="Q3410" s="90">
        <v>18.899999999999999</v>
      </c>
      <c r="R3410" s="63">
        <f t="shared" si="1845"/>
        <v>6.2500000000000036</v>
      </c>
      <c r="S3410" s="64">
        <f t="shared" ref="S3410:S3473" si="1867">(N3410-N3411)/N3411</f>
        <v>2.9757243539545872E-2</v>
      </c>
      <c r="T3410" s="65">
        <f t="shared" si="1863"/>
        <v>0.93460076045627372</v>
      </c>
      <c r="U3410" s="65">
        <f t="shared" si="1863"/>
        <v>0.88077695914266585</v>
      </c>
      <c r="V3410" s="65">
        <f t="shared" si="1846"/>
        <v>0.78460620525059666</v>
      </c>
      <c r="W3410" s="65">
        <f t="shared" si="1847"/>
        <v>0.69576719576719581</v>
      </c>
      <c r="X3410" s="61">
        <f t="shared" si="1858"/>
        <v>9.0277777777777707E-2</v>
      </c>
      <c r="Y3410" s="66">
        <f t="shared" si="1848"/>
        <v>8.9595375722543391E-2</v>
      </c>
      <c r="Z3410" s="61">
        <f t="shared" si="1849"/>
        <v>8.0312722103766859E-2</v>
      </c>
      <c r="AA3410" s="67">
        <f t="shared" si="1850"/>
        <v>14.810526315789474</v>
      </c>
      <c r="AB3410" s="68">
        <f t="shared" si="1851"/>
        <v>9.5057034220532313E-2</v>
      </c>
      <c r="AC3410" s="69">
        <f t="shared" si="1852"/>
        <v>0.12627576545927555</v>
      </c>
      <c r="AD3410" s="70">
        <f>_xlfn.PERCENTILE.EXC(AC3410:$AC$5675,0.5)</f>
        <v>7.1539893786418257E-2</v>
      </c>
      <c r="AE3410" s="70">
        <f>_xlfn.PERCENTILE.EXC($AC3410:AC$5675,0.35)</f>
        <v>3.8109398187776117E-2</v>
      </c>
      <c r="AF3410" s="71">
        <f t="shared" si="1864"/>
        <v>4.7670408968493519E-2</v>
      </c>
      <c r="AG3410" s="70">
        <f t="shared" si="1865"/>
        <v>-0.18079093388790943</v>
      </c>
      <c r="AH3410" s="70">
        <f t="shared" si="1866"/>
        <v>-0.22707014647722412</v>
      </c>
      <c r="AI3410" s="61" t="str">
        <f t="shared" si="1861"/>
        <v>Short VOL</v>
      </c>
      <c r="AJ3410" s="68" t="str">
        <f t="shared" si="1862"/>
        <v>Short VOL</v>
      </c>
      <c r="AK3410" s="72"/>
      <c r="AL3410" s="73"/>
      <c r="AM3410" s="72"/>
      <c r="AN3410" s="73"/>
      <c r="AO3410" s="74"/>
      <c r="AP3410" s="20"/>
      <c r="AQ3410" s="74"/>
      <c r="AR3410" s="20"/>
      <c r="AS3410" s="74"/>
      <c r="AT3410" s="20"/>
      <c r="AU3410" s="74" t="str">
        <f t="shared" si="1853"/>
        <v>00631L</v>
      </c>
      <c r="AV3410" s="20">
        <f t="shared" si="1859"/>
        <v>1</v>
      </c>
      <c r="AW3410" s="74" t="str">
        <f t="shared" si="1854"/>
        <v>00631L</v>
      </c>
      <c r="AX3410" s="20">
        <f t="shared" si="1855"/>
        <v>1</v>
      </c>
      <c r="AY3410" s="20">
        <f t="shared" si="1860"/>
        <v>1</v>
      </c>
      <c r="AZ3410" s="116">
        <v>41361</v>
      </c>
      <c r="BA3410" s="116"/>
      <c r="BB3410" s="20"/>
      <c r="BC3410" s="20"/>
      <c r="BD3410" s="76"/>
      <c r="BE3410" s="77"/>
      <c r="BF3410" s="77"/>
    </row>
    <row r="3411" spans="1:58" s="23" customFormat="1" ht="15.75" customHeight="1" x14ac:dyDescent="0.4">
      <c r="A3411" s="116">
        <v>41359</v>
      </c>
      <c r="B3411" s="112">
        <v>14.2</v>
      </c>
      <c r="C3411" s="112">
        <v>15.6</v>
      </c>
      <c r="D3411" s="112">
        <v>16.55</v>
      </c>
      <c r="E3411" s="112">
        <v>17.25</v>
      </c>
      <c r="F3411" s="112">
        <v>17.75</v>
      </c>
      <c r="G3411" s="112">
        <v>18.350000000000001</v>
      </c>
      <c r="H3411" s="113">
        <v>18.8</v>
      </c>
      <c r="I3411" s="90">
        <f t="shared" si="1856"/>
        <v>14.568421052631578</v>
      </c>
      <c r="J3411" s="90">
        <f t="shared" si="1857"/>
        <v>15.85</v>
      </c>
      <c r="K3411" s="114">
        <v>14</v>
      </c>
      <c r="L3411" s="115">
        <v>5.2631578947368418E-2</v>
      </c>
      <c r="M3411" s="90">
        <v>11.75</v>
      </c>
      <c r="N3411" s="90">
        <v>12.77</v>
      </c>
      <c r="O3411" s="90">
        <v>14.75</v>
      </c>
      <c r="P3411" s="90">
        <v>16.59</v>
      </c>
      <c r="Q3411" s="90">
        <v>18.68</v>
      </c>
      <c r="R3411" s="63">
        <f t="shared" si="1845"/>
        <v>6.82</v>
      </c>
      <c r="S3411" s="64">
        <f t="shared" si="1867"/>
        <v>-7.0596797671033523E-2</v>
      </c>
      <c r="T3411" s="65">
        <f t="shared" si="1863"/>
        <v>0.92012529365700868</v>
      </c>
      <c r="U3411" s="65">
        <f t="shared" si="1863"/>
        <v>0.86576271186440679</v>
      </c>
      <c r="V3411" s="65">
        <f t="shared" si="1846"/>
        <v>0.76974080771549125</v>
      </c>
      <c r="W3411" s="65">
        <f t="shared" si="1847"/>
        <v>0.68361884368308345</v>
      </c>
      <c r="X3411" s="61">
        <f t="shared" si="1858"/>
        <v>9.8591549295774683E-2</v>
      </c>
      <c r="Y3411" s="66">
        <f t="shared" si="1848"/>
        <v>8.9855072463768157E-2</v>
      </c>
      <c r="Z3411" s="61">
        <f t="shared" si="1849"/>
        <v>8.7969653179190796E-2</v>
      </c>
      <c r="AA3411" s="67">
        <f t="shared" si="1850"/>
        <v>14.568421052631578</v>
      </c>
      <c r="AB3411" s="68">
        <f t="shared" si="1851"/>
        <v>0.11198120595144868</v>
      </c>
      <c r="AC3411" s="69">
        <f t="shared" si="1852"/>
        <v>0.14083171907843214</v>
      </c>
      <c r="AD3411" s="70">
        <f>_xlfn.PERCENTILE.EXC(AC3411:$AC$5675,0.5)</f>
        <v>7.1525792840615304E-2</v>
      </c>
      <c r="AE3411" s="70">
        <f>_xlfn.PERCENTILE.EXC($AC3411:AC$5675,0.35)</f>
        <v>3.8082420542366657E-2</v>
      </c>
      <c r="AF3411" s="71">
        <f t="shared" si="1864"/>
        <v>4.7670408968493519E-2</v>
      </c>
      <c r="AG3411" s="70">
        <f t="shared" si="1865"/>
        <v>-0.18079093388790943</v>
      </c>
      <c r="AH3411" s="70">
        <f t="shared" si="1866"/>
        <v>-0.22707014647722412</v>
      </c>
      <c r="AI3411" s="61" t="str">
        <f t="shared" si="1861"/>
        <v>Short VOL</v>
      </c>
      <c r="AJ3411" s="68" t="str">
        <f t="shared" si="1862"/>
        <v>Short VOL</v>
      </c>
      <c r="AK3411" s="72"/>
      <c r="AL3411" s="73"/>
      <c r="AM3411" s="72"/>
      <c r="AN3411" s="73"/>
      <c r="AO3411" s="74"/>
      <c r="AP3411" s="20"/>
      <c r="AQ3411" s="74"/>
      <c r="AR3411" s="20"/>
      <c r="AS3411" s="74"/>
      <c r="AT3411" s="20"/>
      <c r="AU3411" s="74" t="str">
        <f t="shared" si="1853"/>
        <v>00631L</v>
      </c>
      <c r="AV3411" s="20">
        <f t="shared" si="1859"/>
        <v>1</v>
      </c>
      <c r="AW3411" s="74" t="str">
        <f t="shared" si="1854"/>
        <v>00631L</v>
      </c>
      <c r="AX3411" s="20">
        <f t="shared" si="1855"/>
        <v>1</v>
      </c>
      <c r="AY3411" s="20">
        <f t="shared" si="1860"/>
        <v>1</v>
      </c>
      <c r="AZ3411" s="116">
        <v>41360</v>
      </c>
      <c r="BA3411" s="116"/>
      <c r="BB3411" s="20"/>
      <c r="BC3411" s="20"/>
      <c r="BD3411" s="76"/>
      <c r="BE3411" s="77"/>
      <c r="BF3411" s="77"/>
    </row>
    <row r="3412" spans="1:58" s="23" customFormat="1" ht="15.75" customHeight="1" x14ac:dyDescent="0.4">
      <c r="A3412" s="116">
        <v>41358</v>
      </c>
      <c r="B3412" s="112">
        <v>14.55</v>
      </c>
      <c r="C3412" s="112">
        <v>15.8</v>
      </c>
      <c r="D3412" s="112">
        <v>16.7</v>
      </c>
      <c r="E3412" s="112">
        <v>17.350000000000001</v>
      </c>
      <c r="F3412" s="112">
        <v>17.850000000000001</v>
      </c>
      <c r="G3412" s="112">
        <v>18.350000000000001</v>
      </c>
      <c r="H3412" s="113">
        <v>18.850000000000001</v>
      </c>
      <c r="I3412" s="90">
        <f t="shared" si="1856"/>
        <v>14.813157894736843</v>
      </c>
      <c r="J3412" s="90">
        <f t="shared" si="1857"/>
        <v>15.989473684210527</v>
      </c>
      <c r="K3412" s="114">
        <v>15</v>
      </c>
      <c r="L3412" s="115">
        <v>5.2631578947368418E-2</v>
      </c>
      <c r="M3412" s="90">
        <v>14.22</v>
      </c>
      <c r="N3412" s="90">
        <v>13.74</v>
      </c>
      <c r="O3412" s="90">
        <v>15.3</v>
      </c>
      <c r="P3412" s="90">
        <v>17.010000000000002</v>
      </c>
      <c r="Q3412" s="90">
        <v>18.899999999999999</v>
      </c>
      <c r="R3412" s="63">
        <f t="shared" si="1845"/>
        <v>4.3500000000000014</v>
      </c>
      <c r="S3412" s="64">
        <f t="shared" si="1867"/>
        <v>1.2527634487840819E-2</v>
      </c>
      <c r="T3412" s="65">
        <f t="shared" si="1863"/>
        <v>1.034934497816594</v>
      </c>
      <c r="U3412" s="65">
        <f t="shared" si="1863"/>
        <v>0.89803921568627443</v>
      </c>
      <c r="V3412" s="65">
        <f t="shared" si="1846"/>
        <v>0.80776014109347438</v>
      </c>
      <c r="W3412" s="65">
        <f t="shared" si="1847"/>
        <v>0.72698412698412707</v>
      </c>
      <c r="X3412" s="61">
        <f t="shared" si="1858"/>
        <v>8.5910652920962199E-2</v>
      </c>
      <c r="Y3412" s="66">
        <f t="shared" si="1848"/>
        <v>8.6455331412103736E-2</v>
      </c>
      <c r="Z3412" s="61">
        <f t="shared" si="1849"/>
        <v>7.9410197193107074E-2</v>
      </c>
      <c r="AA3412" s="67">
        <f t="shared" si="1850"/>
        <v>14.813157894736843</v>
      </c>
      <c r="AB3412" s="68">
        <f t="shared" si="1851"/>
        <v>5.8951965065502217E-2</v>
      </c>
      <c r="AC3412" s="69">
        <f t="shared" si="1852"/>
        <v>7.8104650271968196E-2</v>
      </c>
      <c r="AD3412" s="70">
        <f>_xlfn.PERCENTILE.EXC(AC3412:$AC$5675,0.5)</f>
        <v>7.1388824178842972E-2</v>
      </c>
      <c r="AE3412" s="70">
        <f>_xlfn.PERCENTILE.EXC($AC3412:AC$5675,0.35)</f>
        <v>3.8074450150692024E-2</v>
      </c>
      <c r="AF3412" s="71">
        <f t="shared" si="1864"/>
        <v>4.6631119637585129E-2</v>
      </c>
      <c r="AG3412" s="70">
        <f t="shared" si="1865"/>
        <v>-0.18079093388790943</v>
      </c>
      <c r="AH3412" s="70">
        <f t="shared" si="1866"/>
        <v>-0.22707014647722412</v>
      </c>
      <c r="AI3412" s="61" t="str">
        <f t="shared" si="1861"/>
        <v>Short VOL</v>
      </c>
      <c r="AJ3412" s="68" t="str">
        <f t="shared" si="1862"/>
        <v>Short VOL</v>
      </c>
      <c r="AK3412" s="72"/>
      <c r="AL3412" s="73"/>
      <c r="AM3412" s="72"/>
      <c r="AN3412" s="73"/>
      <c r="AO3412" s="74"/>
      <c r="AP3412" s="20"/>
      <c r="AQ3412" s="74"/>
      <c r="AR3412" s="20"/>
      <c r="AS3412" s="74"/>
      <c r="AT3412" s="20"/>
      <c r="AU3412" s="74" t="str">
        <f t="shared" si="1853"/>
        <v>00631L</v>
      </c>
      <c r="AV3412" s="20">
        <f t="shared" si="1859"/>
        <v>1</v>
      </c>
      <c r="AW3412" s="74" t="str">
        <f t="shared" si="1854"/>
        <v>00631L</v>
      </c>
      <c r="AX3412" s="20">
        <f t="shared" si="1855"/>
        <v>1</v>
      </c>
      <c r="AY3412" s="20">
        <f t="shared" si="1860"/>
        <v>1</v>
      </c>
      <c r="AZ3412" s="116">
        <v>41359</v>
      </c>
      <c r="BA3412" s="116"/>
      <c r="BB3412" s="20"/>
      <c r="BC3412" s="20"/>
      <c r="BD3412" s="76"/>
      <c r="BE3412" s="77"/>
      <c r="BF3412" s="77"/>
    </row>
    <row r="3413" spans="1:58" s="23" customFormat="1" ht="15.75" customHeight="1" x14ac:dyDescent="0.4">
      <c r="A3413" s="116">
        <v>41355</v>
      </c>
      <c r="B3413" s="112">
        <v>14.8</v>
      </c>
      <c r="C3413" s="112">
        <v>16</v>
      </c>
      <c r="D3413" s="112">
        <v>16.899999999999999</v>
      </c>
      <c r="E3413" s="112">
        <v>17.649999999999999</v>
      </c>
      <c r="F3413" s="112">
        <v>18.2</v>
      </c>
      <c r="G3413" s="112">
        <v>18.8</v>
      </c>
      <c r="H3413" s="113">
        <v>19.2</v>
      </c>
      <c r="I3413" s="90">
        <f t="shared" si="1856"/>
        <v>14.989473684210527</v>
      </c>
      <c r="J3413" s="90">
        <f t="shared" si="1857"/>
        <v>16.142105263157895</v>
      </c>
      <c r="K3413" s="114">
        <v>16</v>
      </c>
      <c r="L3413" s="115">
        <v>5.2631578947368418E-2</v>
      </c>
      <c r="M3413" s="90">
        <v>15.23</v>
      </c>
      <c r="N3413" s="90">
        <v>13.57</v>
      </c>
      <c r="O3413" s="90">
        <v>15.26</v>
      </c>
      <c r="P3413" s="90">
        <v>16.96</v>
      </c>
      <c r="Q3413" s="90">
        <v>18.809999999999999</v>
      </c>
      <c r="R3413" s="63">
        <f t="shared" si="1845"/>
        <v>3.4199999999999982</v>
      </c>
      <c r="S3413" s="64">
        <f t="shared" si="1867"/>
        <v>-3.0021443888491775E-2</v>
      </c>
      <c r="T3413" s="65">
        <f t="shared" si="1863"/>
        <v>1.1223286661753868</v>
      </c>
      <c r="U3413" s="65">
        <f t="shared" si="1863"/>
        <v>0.88925294888597639</v>
      </c>
      <c r="V3413" s="65">
        <f t="shared" si="1846"/>
        <v>0.80011792452830188</v>
      </c>
      <c r="W3413" s="65">
        <f t="shared" si="1847"/>
        <v>0.72142477405635308</v>
      </c>
      <c r="X3413" s="61">
        <f t="shared" si="1858"/>
        <v>8.108108108108103E-2</v>
      </c>
      <c r="Y3413" s="66">
        <f t="shared" si="1848"/>
        <v>8.7818696883852743E-2</v>
      </c>
      <c r="Z3413" s="61">
        <f t="shared" si="1849"/>
        <v>7.6896067415730296E-2</v>
      </c>
      <c r="AA3413" s="67">
        <f t="shared" si="1850"/>
        <v>14.989473684210527</v>
      </c>
      <c r="AB3413" s="68">
        <f t="shared" si="1851"/>
        <v>9.0641120117907176E-2</v>
      </c>
      <c r="AC3413" s="69">
        <f t="shared" si="1852"/>
        <v>0.10460380871116629</v>
      </c>
      <c r="AD3413" s="70">
        <f>_xlfn.PERCENTILE.EXC(AC3413:$AC$5675,0.5)</f>
        <v>7.1251855517070639E-2</v>
      </c>
      <c r="AE3413" s="70">
        <f>_xlfn.PERCENTILE.EXC($AC3413:AC$5675,0.35)</f>
        <v>3.8074082660511308E-2</v>
      </c>
      <c r="AF3413" s="71">
        <f t="shared" si="1864"/>
        <v>4.6340753484106025E-2</v>
      </c>
      <c r="AG3413" s="70">
        <f t="shared" si="1865"/>
        <v>-0.18079093388790943</v>
      </c>
      <c r="AH3413" s="70">
        <f t="shared" si="1866"/>
        <v>-0.22707014647722412</v>
      </c>
      <c r="AI3413" s="61" t="str">
        <f t="shared" si="1861"/>
        <v>Short VOL</v>
      </c>
      <c r="AJ3413" s="68" t="str">
        <f t="shared" si="1862"/>
        <v>Short VOL</v>
      </c>
      <c r="AK3413" s="72"/>
      <c r="AL3413" s="73"/>
      <c r="AM3413" s="72"/>
      <c r="AN3413" s="73"/>
      <c r="AO3413" s="74"/>
      <c r="AP3413" s="20"/>
      <c r="AQ3413" s="74"/>
      <c r="AR3413" s="20"/>
      <c r="AS3413" s="74"/>
      <c r="AT3413" s="20"/>
      <c r="AU3413" s="74" t="str">
        <f t="shared" si="1853"/>
        <v>00631L</v>
      </c>
      <c r="AV3413" s="20">
        <f t="shared" si="1859"/>
        <v>1</v>
      </c>
      <c r="AW3413" s="74" t="str">
        <f t="shared" si="1854"/>
        <v>00631L</v>
      </c>
      <c r="AX3413" s="20">
        <f t="shared" si="1855"/>
        <v>1</v>
      </c>
      <c r="AY3413" s="20">
        <f t="shared" si="1860"/>
        <v>1</v>
      </c>
      <c r="AZ3413" s="116">
        <v>41358</v>
      </c>
      <c r="BA3413" s="116"/>
      <c r="BB3413" s="20"/>
      <c r="BC3413" s="20"/>
      <c r="BD3413" s="76"/>
      <c r="BE3413" s="77"/>
      <c r="BF3413" s="77"/>
    </row>
    <row r="3414" spans="1:58" s="23" customFormat="1" ht="15.75" customHeight="1" x14ac:dyDescent="0.4">
      <c r="A3414" s="116">
        <v>41354</v>
      </c>
      <c r="B3414" s="112">
        <v>14.95</v>
      </c>
      <c r="C3414" s="112">
        <v>16.149999999999999</v>
      </c>
      <c r="D3414" s="112">
        <v>16.95</v>
      </c>
      <c r="E3414" s="112">
        <v>17.649999999999999</v>
      </c>
      <c r="F3414" s="112">
        <v>18.100000000000001</v>
      </c>
      <c r="G3414" s="112">
        <v>18.649999999999999</v>
      </c>
      <c r="H3414" s="113">
        <v>19.149999999999999</v>
      </c>
      <c r="I3414" s="90">
        <f t="shared" si="1856"/>
        <v>15.076315789473684</v>
      </c>
      <c r="J3414" s="90">
        <f t="shared" si="1857"/>
        <v>16.234210526315788</v>
      </c>
      <c r="K3414" s="114">
        <v>17</v>
      </c>
      <c r="L3414" s="115">
        <v>5.2631578947368418E-2</v>
      </c>
      <c r="M3414" s="90">
        <v>16.010000000000002</v>
      </c>
      <c r="N3414" s="90">
        <v>13.99</v>
      </c>
      <c r="O3414" s="90">
        <v>15.53</v>
      </c>
      <c r="P3414" s="90">
        <v>17.12</v>
      </c>
      <c r="Q3414" s="90">
        <v>18.98</v>
      </c>
      <c r="R3414" s="63">
        <f t="shared" si="1845"/>
        <v>2.6499999999999986</v>
      </c>
      <c r="S3414" s="64">
        <f t="shared" si="1867"/>
        <v>0.10418310970797161</v>
      </c>
      <c r="T3414" s="65">
        <f t="shared" si="1863"/>
        <v>1.1443888491779843</v>
      </c>
      <c r="U3414" s="65">
        <f t="shared" si="1863"/>
        <v>0.90083708950418551</v>
      </c>
      <c r="V3414" s="65">
        <f t="shared" si="1846"/>
        <v>0.81717289719626163</v>
      </c>
      <c r="W3414" s="65">
        <f t="shared" si="1847"/>
        <v>0.73709167544783982</v>
      </c>
      <c r="X3414" s="61">
        <f t="shared" si="1858"/>
        <v>8.0267558528428054E-2</v>
      </c>
      <c r="Y3414" s="66">
        <f t="shared" si="1848"/>
        <v>8.4985835694050993E-2</v>
      </c>
      <c r="Z3414" s="61">
        <f t="shared" si="1849"/>
        <v>7.6802234246814399E-2</v>
      </c>
      <c r="AA3414" s="67">
        <f t="shared" si="1850"/>
        <v>15.076315789473684</v>
      </c>
      <c r="AB3414" s="68">
        <f t="shared" si="1851"/>
        <v>6.8620443173695436E-2</v>
      </c>
      <c r="AC3414" s="69">
        <f t="shared" si="1852"/>
        <v>7.7649448854444872E-2</v>
      </c>
      <c r="AD3414" s="70">
        <f>_xlfn.PERCENTILE.EXC(AC3414:$AC$5675,0.5)</f>
        <v>7.1208749844424921E-2</v>
      </c>
      <c r="AE3414" s="70">
        <f>_xlfn.PERCENTILE.EXC($AC3414:AC$5675,0.35)</f>
        <v>3.8073715170330591E-2</v>
      </c>
      <c r="AF3414" s="71">
        <f t="shared" si="1864"/>
        <v>4.6085154055320432E-2</v>
      </c>
      <c r="AG3414" s="70">
        <f t="shared" si="1865"/>
        <v>-0.18079093388790943</v>
      </c>
      <c r="AH3414" s="70">
        <f t="shared" si="1866"/>
        <v>-0.22707014647722412</v>
      </c>
      <c r="AI3414" s="61" t="str">
        <f t="shared" si="1861"/>
        <v>Short VOL</v>
      </c>
      <c r="AJ3414" s="68" t="str">
        <f t="shared" si="1862"/>
        <v>Short VOL</v>
      </c>
      <c r="AK3414" s="72"/>
      <c r="AL3414" s="73"/>
      <c r="AM3414" s="72"/>
      <c r="AN3414" s="73"/>
      <c r="AO3414" s="74"/>
      <c r="AP3414" s="20"/>
      <c r="AQ3414" s="74"/>
      <c r="AR3414" s="20"/>
      <c r="AS3414" s="74"/>
      <c r="AT3414" s="20"/>
      <c r="AU3414" s="74" t="str">
        <f t="shared" si="1853"/>
        <v>00631L</v>
      </c>
      <c r="AV3414" s="20">
        <f t="shared" si="1859"/>
        <v>1</v>
      </c>
      <c r="AW3414" s="74" t="str">
        <f t="shared" si="1854"/>
        <v>00631L</v>
      </c>
      <c r="AX3414" s="20">
        <f t="shared" si="1855"/>
        <v>1</v>
      </c>
      <c r="AY3414" s="20">
        <f t="shared" si="1860"/>
        <v>1</v>
      </c>
      <c r="AZ3414" s="116">
        <v>41355</v>
      </c>
      <c r="BA3414" s="116"/>
      <c r="BB3414" s="20"/>
      <c r="BC3414" s="20"/>
      <c r="BD3414" s="76"/>
      <c r="BE3414" s="77"/>
      <c r="BF3414" s="77"/>
    </row>
    <row r="3415" spans="1:58" s="23" customFormat="1" ht="15.75" customHeight="1" x14ac:dyDescent="0.4">
      <c r="A3415" s="116">
        <v>41353</v>
      </c>
      <c r="B3415" s="112">
        <v>14.5</v>
      </c>
      <c r="C3415" s="112">
        <v>15.95</v>
      </c>
      <c r="D3415" s="112">
        <v>16.75</v>
      </c>
      <c r="E3415" s="112">
        <v>17.5</v>
      </c>
      <c r="F3415" s="112">
        <v>18.100000000000001</v>
      </c>
      <c r="G3415" s="112">
        <v>18.7</v>
      </c>
      <c r="H3415" s="113">
        <v>19.05</v>
      </c>
      <c r="I3415" s="90">
        <f t="shared" si="1856"/>
        <v>14.576315789473684</v>
      </c>
      <c r="J3415" s="90">
        <f t="shared" si="1857"/>
        <v>15.992105263157894</v>
      </c>
      <c r="K3415" s="114">
        <v>18</v>
      </c>
      <c r="L3415" s="115">
        <v>5.2631578947368418E-2</v>
      </c>
      <c r="M3415" s="90">
        <v>13.65</v>
      </c>
      <c r="N3415" s="90">
        <v>12.67</v>
      </c>
      <c r="O3415" s="90">
        <v>14.93</v>
      </c>
      <c r="P3415" s="90">
        <v>16.62</v>
      </c>
      <c r="Q3415" s="90">
        <v>18.55</v>
      </c>
      <c r="R3415" s="63">
        <f t="shared" si="1845"/>
        <v>5.23</v>
      </c>
      <c r="S3415" s="64">
        <f t="shared" si="1867"/>
        <v>-0.11952744961779017</v>
      </c>
      <c r="T3415" s="65">
        <f t="shared" si="1863"/>
        <v>1.0773480662983426</v>
      </c>
      <c r="U3415" s="65">
        <f t="shared" si="1863"/>
        <v>0.84862692565304754</v>
      </c>
      <c r="V3415" s="65">
        <f t="shared" si="1846"/>
        <v>0.76233453670276774</v>
      </c>
      <c r="W3415" s="65">
        <f t="shared" si="1847"/>
        <v>0.68301886792452826</v>
      </c>
      <c r="X3415" s="61">
        <f t="shared" si="1858"/>
        <v>9.999999999999995E-2</v>
      </c>
      <c r="Y3415" s="66">
        <f t="shared" si="1848"/>
        <v>8.8571428571428606E-2</v>
      </c>
      <c r="Z3415" s="61">
        <f t="shared" si="1849"/>
        <v>9.7129445748330004E-2</v>
      </c>
      <c r="AA3415" s="67">
        <f t="shared" si="1850"/>
        <v>14.576315789473684</v>
      </c>
      <c r="AB3415" s="68">
        <f t="shared" si="1851"/>
        <v>0.14443567482241515</v>
      </c>
      <c r="AC3415" s="69">
        <f t="shared" si="1852"/>
        <v>0.15045902047937521</v>
      </c>
      <c r="AD3415" s="70">
        <f>_xlfn.PERCENTILE.EXC(AC3415:$AC$5675,0.5)</f>
        <v>7.1165644171779202E-2</v>
      </c>
      <c r="AE3415" s="70">
        <f>_xlfn.PERCENTILE.EXC($AC3415:AC$5675,0.35)</f>
        <v>3.8061959105730458E-2</v>
      </c>
      <c r="AF3415" s="71">
        <f t="shared" si="1864"/>
        <v>4.5687225370577414E-2</v>
      </c>
      <c r="AG3415" s="70">
        <f t="shared" si="1865"/>
        <v>-0.18079093388790943</v>
      </c>
      <c r="AH3415" s="70">
        <f t="shared" si="1866"/>
        <v>-0.22707014647722412</v>
      </c>
      <c r="AI3415" s="61" t="str">
        <f t="shared" si="1861"/>
        <v>Short VOL</v>
      </c>
      <c r="AJ3415" s="68" t="str">
        <f t="shared" si="1862"/>
        <v>Short VOL</v>
      </c>
      <c r="AK3415" s="72"/>
      <c r="AL3415" s="73"/>
      <c r="AM3415" s="72"/>
      <c r="AN3415" s="73"/>
      <c r="AO3415" s="74"/>
      <c r="AP3415" s="20"/>
      <c r="AQ3415" s="74"/>
      <c r="AR3415" s="20"/>
      <c r="AS3415" s="74"/>
      <c r="AT3415" s="20"/>
      <c r="AU3415" s="74" t="str">
        <f t="shared" si="1853"/>
        <v>00631L</v>
      </c>
      <c r="AV3415" s="20">
        <f t="shared" si="1859"/>
        <v>1</v>
      </c>
      <c r="AW3415" s="74" t="str">
        <f t="shared" si="1854"/>
        <v>00631L</v>
      </c>
      <c r="AX3415" s="20">
        <f t="shared" si="1855"/>
        <v>1</v>
      </c>
      <c r="AY3415" s="20">
        <f t="shared" si="1860"/>
        <v>1</v>
      </c>
      <c r="AZ3415" s="116">
        <v>41354</v>
      </c>
      <c r="BA3415" s="116"/>
      <c r="BB3415" s="20"/>
      <c r="BC3415" s="20"/>
      <c r="BD3415" s="76"/>
      <c r="BE3415" s="77"/>
      <c r="BF3415" s="77"/>
    </row>
    <row r="3416" spans="1:58" s="23" customFormat="1" ht="15.75" customHeight="1" x14ac:dyDescent="0.4">
      <c r="A3416" s="116">
        <v>41352</v>
      </c>
      <c r="B3416" s="112">
        <v>14.8</v>
      </c>
      <c r="C3416" s="112">
        <v>15.4</v>
      </c>
      <c r="D3416" s="112">
        <v>16.25</v>
      </c>
      <c r="E3416" s="112">
        <v>17</v>
      </c>
      <c r="F3416" s="112">
        <v>17.649999999999999</v>
      </c>
      <c r="G3416" s="112">
        <v>18.149999999999999</v>
      </c>
      <c r="H3416" s="113">
        <v>18.75</v>
      </c>
      <c r="I3416" s="90">
        <f t="shared" si="1856"/>
        <v>15.4</v>
      </c>
      <c r="J3416" s="90">
        <f t="shared" si="1857"/>
        <v>16.25</v>
      </c>
      <c r="K3416" s="114">
        <v>0</v>
      </c>
      <c r="L3416" s="115">
        <v>4.1666666666666664E-2</v>
      </c>
      <c r="M3416" s="90">
        <v>14.84</v>
      </c>
      <c r="N3416" s="90">
        <v>14.39</v>
      </c>
      <c r="O3416" s="90">
        <v>15.71</v>
      </c>
      <c r="P3416" s="90">
        <v>17.2</v>
      </c>
      <c r="Q3416" s="90">
        <v>18.88</v>
      </c>
      <c r="R3416" s="63">
        <f t="shared" si="1845"/>
        <v>3.6799999999999962</v>
      </c>
      <c r="S3416" s="64">
        <f t="shared" si="1867"/>
        <v>7.7095808383233627E-2</v>
      </c>
      <c r="T3416" s="65">
        <f t="shared" si="1863"/>
        <v>1.0312717164697707</v>
      </c>
      <c r="U3416" s="65">
        <f t="shared" si="1863"/>
        <v>0.9159770846594526</v>
      </c>
      <c r="V3416" s="65">
        <f t="shared" si="1846"/>
        <v>0.83662790697674427</v>
      </c>
      <c r="W3416" s="65">
        <f t="shared" si="1847"/>
        <v>0.76218220338983056</v>
      </c>
      <c r="X3416" s="61">
        <f t="shared" si="1858"/>
        <v>4.0540540540540515E-2</v>
      </c>
      <c r="Y3416" s="66">
        <f t="shared" si="1848"/>
        <v>0.10294117647058823</v>
      </c>
      <c r="Z3416" s="61">
        <f t="shared" si="1849"/>
        <v>5.5194805194805172E-2</v>
      </c>
      <c r="AA3416" s="67">
        <f t="shared" si="1850"/>
        <v>15.4</v>
      </c>
      <c r="AB3416" s="68">
        <f t="shared" si="1851"/>
        <v>2.8492008339124401E-2</v>
      </c>
      <c r="AC3416" s="69">
        <f t="shared" si="1852"/>
        <v>7.018763029881861E-2</v>
      </c>
      <c r="AD3416" s="70">
        <f>_xlfn.PERCENTILE.EXC(AC3416:$AC$5675,0.5)</f>
        <v>7.1047250026907871E-2</v>
      </c>
      <c r="AE3416" s="70">
        <f>_xlfn.PERCENTILE.EXC($AC3416:AC$5675,0.35)</f>
        <v>3.8048304945393761E-2</v>
      </c>
      <c r="AF3416" s="71">
        <f t="shared" si="1864"/>
        <v>4.5525408593854094E-2</v>
      </c>
      <c r="AG3416" s="70">
        <f t="shared" si="1865"/>
        <v>-0.18079093388790943</v>
      </c>
      <c r="AH3416" s="70">
        <f t="shared" si="1866"/>
        <v>-0.22707014647722412</v>
      </c>
      <c r="AI3416" s="61" t="str">
        <f t="shared" si="1861"/>
        <v>Safety</v>
      </c>
      <c r="AJ3416" s="68" t="str">
        <f t="shared" si="1862"/>
        <v>Short VOL</v>
      </c>
      <c r="AK3416" s="72"/>
      <c r="AL3416" s="73"/>
      <c r="AM3416" s="72"/>
      <c r="AN3416" s="73"/>
      <c r="AO3416" s="74"/>
      <c r="AP3416" s="20"/>
      <c r="AQ3416" s="74"/>
      <c r="AR3416" s="20"/>
      <c r="AS3416" s="74"/>
      <c r="AT3416" s="20"/>
      <c r="AU3416" s="74" t="str">
        <f t="shared" si="1853"/>
        <v>00631L</v>
      </c>
      <c r="AV3416" s="20">
        <f t="shared" si="1859"/>
        <v>1</v>
      </c>
      <c r="AW3416" s="74" t="str">
        <f t="shared" si="1854"/>
        <v>00631L</v>
      </c>
      <c r="AX3416" s="20">
        <f t="shared" si="1855"/>
        <v>1</v>
      </c>
      <c r="AY3416" s="20">
        <f t="shared" si="1860"/>
        <v>1</v>
      </c>
      <c r="AZ3416" s="116">
        <v>41353</v>
      </c>
      <c r="BA3416" s="116"/>
      <c r="BB3416" s="20"/>
      <c r="BC3416" s="20"/>
      <c r="BD3416" s="76"/>
      <c r="BE3416" s="77"/>
      <c r="BF3416" s="77"/>
    </row>
    <row r="3417" spans="1:58" s="23" customFormat="1" ht="15.75" customHeight="1" x14ac:dyDescent="0.4">
      <c r="A3417" s="116">
        <v>41351</v>
      </c>
      <c r="B3417" s="112">
        <v>13.7</v>
      </c>
      <c r="C3417" s="112">
        <v>15.4</v>
      </c>
      <c r="D3417" s="112">
        <v>16.350000000000001</v>
      </c>
      <c r="E3417" s="112">
        <v>16.95</v>
      </c>
      <c r="F3417" s="112">
        <v>17.649999999999999</v>
      </c>
      <c r="G3417" s="112">
        <v>18.100000000000001</v>
      </c>
      <c r="H3417" s="113">
        <v>18.649999999999999</v>
      </c>
      <c r="I3417" s="90">
        <f t="shared" si="1856"/>
        <v>15.329166666666667</v>
      </c>
      <c r="J3417" s="90">
        <f t="shared" si="1857"/>
        <v>16.310416666666669</v>
      </c>
      <c r="K3417" s="114">
        <v>1</v>
      </c>
      <c r="L3417" s="115">
        <v>4.1666666666666664E-2</v>
      </c>
      <c r="M3417" s="90">
        <v>13.46</v>
      </c>
      <c r="N3417" s="90">
        <v>13.36</v>
      </c>
      <c r="O3417" s="90">
        <v>15.39</v>
      </c>
      <c r="P3417" s="90">
        <v>16.91</v>
      </c>
      <c r="Q3417" s="90">
        <v>18.63</v>
      </c>
      <c r="R3417" s="63">
        <f t="shared" si="1845"/>
        <v>5.4799999999999969</v>
      </c>
      <c r="S3417" s="64">
        <f t="shared" si="1867"/>
        <v>0.18230088495575208</v>
      </c>
      <c r="T3417" s="65">
        <f t="shared" si="1863"/>
        <v>1.0074850299401199</v>
      </c>
      <c r="U3417" s="65">
        <f t="shared" si="1863"/>
        <v>0.86809616634178033</v>
      </c>
      <c r="V3417" s="65">
        <f t="shared" si="1846"/>
        <v>0.79006505026611473</v>
      </c>
      <c r="W3417" s="65">
        <f t="shared" si="1847"/>
        <v>0.71712292002147071</v>
      </c>
      <c r="X3417" s="61">
        <f t="shared" si="1858"/>
        <v>0.124087591240876</v>
      </c>
      <c r="Y3417" s="66">
        <f t="shared" si="1848"/>
        <v>0.10029498525073742</v>
      </c>
      <c r="Z3417" s="61">
        <f t="shared" si="1849"/>
        <v>6.4011959771677146E-2</v>
      </c>
      <c r="AA3417" s="67">
        <f t="shared" si="1850"/>
        <v>15.329166666666667</v>
      </c>
      <c r="AB3417" s="68">
        <f t="shared" si="1851"/>
        <v>2.5449101796407175E-2</v>
      </c>
      <c r="AC3417" s="69">
        <f t="shared" si="1852"/>
        <v>0.1473927145708584</v>
      </c>
      <c r="AD3417" s="70">
        <f>_xlfn.PERCENTILE.EXC(AC3417:$AC$5675,0.5)</f>
        <v>7.1165644171779202E-2</v>
      </c>
      <c r="AE3417" s="70">
        <f>_xlfn.PERCENTILE.EXC($AC3417:AC$5675,0.35)</f>
        <v>3.8034650785057071E-2</v>
      </c>
      <c r="AF3417" s="71">
        <f t="shared" si="1864"/>
        <v>4.482023215840783E-2</v>
      </c>
      <c r="AG3417" s="70">
        <f t="shared" si="1865"/>
        <v>-0.18079093388790943</v>
      </c>
      <c r="AH3417" s="70">
        <f t="shared" si="1866"/>
        <v>-0.22707014647722412</v>
      </c>
      <c r="AI3417" s="61" t="str">
        <f t="shared" si="1861"/>
        <v>Short VOL</v>
      </c>
      <c r="AJ3417" s="68" t="str">
        <f t="shared" si="1862"/>
        <v>Short VOL</v>
      </c>
      <c r="AK3417" s="72"/>
      <c r="AL3417" s="73"/>
      <c r="AM3417" s="72"/>
      <c r="AN3417" s="73"/>
      <c r="AO3417" s="74"/>
      <c r="AP3417" s="20"/>
      <c r="AQ3417" s="74"/>
      <c r="AR3417" s="20"/>
      <c r="AS3417" s="74"/>
      <c r="AT3417" s="20"/>
      <c r="AU3417" s="74" t="str">
        <f t="shared" si="1853"/>
        <v>00631L</v>
      </c>
      <c r="AV3417" s="20">
        <f t="shared" si="1859"/>
        <v>1</v>
      </c>
      <c r="AW3417" s="74" t="str">
        <f t="shared" si="1854"/>
        <v>00631L</v>
      </c>
      <c r="AX3417" s="20">
        <f t="shared" si="1855"/>
        <v>1</v>
      </c>
      <c r="AY3417" s="20">
        <f t="shared" si="1860"/>
        <v>1</v>
      </c>
      <c r="AZ3417" s="116">
        <v>41352</v>
      </c>
      <c r="BA3417" s="116"/>
      <c r="BB3417" s="20"/>
      <c r="BC3417" s="20"/>
      <c r="BD3417" s="76"/>
      <c r="BE3417" s="77"/>
      <c r="BF3417" s="77"/>
    </row>
    <row r="3418" spans="1:58" s="23" customFormat="1" ht="15.75" customHeight="1" x14ac:dyDescent="0.4">
      <c r="A3418" s="116">
        <v>41348</v>
      </c>
      <c r="B3418" s="112">
        <v>12.55</v>
      </c>
      <c r="C3418" s="112">
        <v>14.7</v>
      </c>
      <c r="D3418" s="112">
        <v>15.85</v>
      </c>
      <c r="E3418" s="112">
        <v>16.649999999999999</v>
      </c>
      <c r="F3418" s="112">
        <v>17.350000000000001</v>
      </c>
      <c r="G3418" s="112">
        <v>17.899999999999999</v>
      </c>
      <c r="H3418" s="113">
        <v>18.399999999999999</v>
      </c>
      <c r="I3418" s="90">
        <f t="shared" si="1856"/>
        <v>14.520833333333332</v>
      </c>
      <c r="J3418" s="90">
        <f t="shared" si="1857"/>
        <v>15.754166666666666</v>
      </c>
      <c r="K3418" s="114">
        <v>2</v>
      </c>
      <c r="L3418" s="115">
        <v>4.1666666666666664E-2</v>
      </c>
      <c r="M3418" s="90">
        <v>10.5</v>
      </c>
      <c r="N3418" s="90">
        <v>11.3</v>
      </c>
      <c r="O3418" s="90">
        <v>14.26</v>
      </c>
      <c r="P3418" s="90">
        <v>16.100000000000001</v>
      </c>
      <c r="Q3418" s="90">
        <v>18.61</v>
      </c>
      <c r="R3418" s="63">
        <f t="shared" si="1845"/>
        <v>8.5599999999999987</v>
      </c>
      <c r="S3418" s="64">
        <f t="shared" si="1867"/>
        <v>0</v>
      </c>
      <c r="T3418" s="65">
        <f t="shared" si="1863"/>
        <v>0.92920353982300874</v>
      </c>
      <c r="U3418" s="65">
        <f t="shared" si="1863"/>
        <v>0.79242636746143069</v>
      </c>
      <c r="V3418" s="65">
        <f t="shared" si="1846"/>
        <v>0.70186335403726707</v>
      </c>
      <c r="W3418" s="65">
        <f t="shared" si="1847"/>
        <v>0.60720042987641054</v>
      </c>
      <c r="X3418" s="61">
        <f t="shared" si="1858"/>
        <v>0.17131474103585645</v>
      </c>
      <c r="Y3418" s="66">
        <f t="shared" si="1848"/>
        <v>0.10510510510510511</v>
      </c>
      <c r="Z3418" s="61">
        <f t="shared" si="1849"/>
        <v>8.4935437589670093E-2</v>
      </c>
      <c r="AA3418" s="67">
        <f t="shared" si="1850"/>
        <v>14.520833333333332</v>
      </c>
      <c r="AB3418" s="68">
        <f t="shared" si="1851"/>
        <v>0.11061946902654866</v>
      </c>
      <c r="AC3418" s="69">
        <f t="shared" si="1852"/>
        <v>0.28502949852507359</v>
      </c>
      <c r="AD3418" s="70">
        <f>_xlfn.PERCENTILE.EXC(AC3418:$AC$5675,0.5)</f>
        <v>7.1047250026907871E-2</v>
      </c>
      <c r="AE3418" s="70">
        <f>_xlfn.PERCENTILE.EXC($AC3418:AC$5675,0.35)</f>
        <v>3.8012779478932994E-2</v>
      </c>
      <c r="AF3418" s="71">
        <f t="shared" si="1864"/>
        <v>4.3853586635419606E-2</v>
      </c>
      <c r="AG3418" s="70">
        <f t="shared" si="1865"/>
        <v>-0.18079093388790943</v>
      </c>
      <c r="AH3418" s="70">
        <f t="shared" si="1866"/>
        <v>-0.22707014647722412</v>
      </c>
      <c r="AI3418" s="61" t="str">
        <f t="shared" si="1861"/>
        <v>Short VOL</v>
      </c>
      <c r="AJ3418" s="68" t="str">
        <f t="shared" si="1862"/>
        <v>Short VOL</v>
      </c>
      <c r="AK3418" s="72"/>
      <c r="AL3418" s="73"/>
      <c r="AM3418" s="72"/>
      <c r="AN3418" s="73"/>
      <c r="AO3418" s="74"/>
      <c r="AP3418" s="20"/>
      <c r="AQ3418" s="74"/>
      <c r="AR3418" s="20"/>
      <c r="AS3418" s="74"/>
      <c r="AT3418" s="20"/>
      <c r="AU3418" s="74" t="str">
        <f t="shared" si="1853"/>
        <v>00631L</v>
      </c>
      <c r="AV3418" s="20">
        <f t="shared" si="1859"/>
        <v>1</v>
      </c>
      <c r="AW3418" s="74" t="str">
        <f t="shared" si="1854"/>
        <v>00631L</v>
      </c>
      <c r="AX3418" s="20">
        <f t="shared" si="1855"/>
        <v>1</v>
      </c>
      <c r="AY3418" s="20">
        <f t="shared" si="1860"/>
        <v>1</v>
      </c>
      <c r="AZ3418" s="116">
        <v>41351</v>
      </c>
      <c r="BA3418" s="116"/>
      <c r="BB3418" s="20"/>
      <c r="BC3418" s="20"/>
      <c r="BD3418" s="76"/>
      <c r="BE3418" s="77"/>
      <c r="BF3418" s="77"/>
    </row>
    <row r="3419" spans="1:58" s="23" customFormat="1" ht="15.75" customHeight="1" x14ac:dyDescent="0.4">
      <c r="A3419" s="116">
        <v>41347</v>
      </c>
      <c r="B3419" s="112">
        <v>12.55</v>
      </c>
      <c r="C3419" s="112">
        <v>14.6</v>
      </c>
      <c r="D3419" s="112">
        <v>15.75</v>
      </c>
      <c r="E3419" s="112">
        <v>16.55</v>
      </c>
      <c r="F3419" s="112">
        <v>17.25</v>
      </c>
      <c r="G3419" s="112">
        <v>17.850000000000001</v>
      </c>
      <c r="H3419" s="113">
        <v>18.399999999999999</v>
      </c>
      <c r="I3419" s="90">
        <f t="shared" si="1856"/>
        <v>14.34375</v>
      </c>
      <c r="J3419" s="90">
        <f t="shared" si="1857"/>
        <v>15.606249999999999</v>
      </c>
      <c r="K3419" s="114">
        <v>3</v>
      </c>
      <c r="L3419" s="115">
        <v>4.1666666666666664E-2</v>
      </c>
      <c r="M3419" s="90">
        <v>11.08</v>
      </c>
      <c r="N3419" s="90">
        <v>11.3</v>
      </c>
      <c r="O3419" s="90">
        <v>14.1</v>
      </c>
      <c r="P3419" s="90">
        <v>15.81</v>
      </c>
      <c r="Q3419" s="90">
        <v>18.22</v>
      </c>
      <c r="R3419" s="63">
        <f t="shared" si="1845"/>
        <v>7.5299999999999976</v>
      </c>
      <c r="S3419" s="64">
        <f t="shared" si="1867"/>
        <v>-4.4801352493660129E-2</v>
      </c>
      <c r="T3419" s="65">
        <f t="shared" si="1863"/>
        <v>0.98053097345132734</v>
      </c>
      <c r="U3419" s="65">
        <f t="shared" si="1863"/>
        <v>0.8014184397163121</v>
      </c>
      <c r="V3419" s="65">
        <f t="shared" si="1846"/>
        <v>0.71473750790638835</v>
      </c>
      <c r="W3419" s="65">
        <f t="shared" si="1847"/>
        <v>0.62019758507135025</v>
      </c>
      <c r="X3419" s="61">
        <f t="shared" si="1858"/>
        <v>0.16334661354581664</v>
      </c>
      <c r="Y3419" s="66">
        <f t="shared" si="1848"/>
        <v>0.11178247734138959</v>
      </c>
      <c r="Z3419" s="61">
        <f t="shared" si="1849"/>
        <v>8.8017429193899738E-2</v>
      </c>
      <c r="AA3419" s="67">
        <f t="shared" si="1850"/>
        <v>14.34375</v>
      </c>
      <c r="AB3419" s="68">
        <f t="shared" si="1851"/>
        <v>0.11061946902654866</v>
      </c>
      <c r="AC3419" s="69">
        <f t="shared" si="1852"/>
        <v>0.26935840707964592</v>
      </c>
      <c r="AD3419" s="70">
        <f>_xlfn.PERCENTILE.EXC(AC3419:$AC$5675,0.5)</f>
        <v>7.0928855882036554E-2</v>
      </c>
      <c r="AE3419" s="70">
        <f>_xlfn.PERCENTILE.EXC($AC3419:AC$5675,0.35)</f>
        <v>3.7990908172808917E-2</v>
      </c>
      <c r="AF3419" s="71">
        <f t="shared" si="1864"/>
        <v>4.3743346430859455E-2</v>
      </c>
      <c r="AG3419" s="70">
        <f t="shared" si="1865"/>
        <v>-0.18079093388790943</v>
      </c>
      <c r="AH3419" s="70">
        <f t="shared" si="1866"/>
        <v>-0.22707014647722412</v>
      </c>
      <c r="AI3419" s="61" t="str">
        <f t="shared" si="1861"/>
        <v>Short VOL</v>
      </c>
      <c r="AJ3419" s="68" t="str">
        <f t="shared" si="1862"/>
        <v>Short VOL</v>
      </c>
      <c r="AK3419" s="72"/>
      <c r="AL3419" s="73"/>
      <c r="AM3419" s="72"/>
      <c r="AN3419" s="73"/>
      <c r="AO3419" s="74"/>
      <c r="AP3419" s="20"/>
      <c r="AQ3419" s="74"/>
      <c r="AR3419" s="20"/>
      <c r="AS3419" s="74"/>
      <c r="AT3419" s="20"/>
      <c r="AU3419" s="74" t="str">
        <f t="shared" si="1853"/>
        <v>00631L</v>
      </c>
      <c r="AV3419" s="20">
        <f t="shared" si="1859"/>
        <v>1</v>
      </c>
      <c r="AW3419" s="74" t="str">
        <f t="shared" si="1854"/>
        <v>00631L</v>
      </c>
      <c r="AX3419" s="20">
        <f t="shared" si="1855"/>
        <v>1</v>
      </c>
      <c r="AY3419" s="20">
        <f t="shared" si="1860"/>
        <v>1</v>
      </c>
      <c r="AZ3419" s="116">
        <v>41348</v>
      </c>
      <c r="BA3419" s="116"/>
      <c r="BB3419" s="20"/>
      <c r="BC3419" s="20"/>
      <c r="BD3419" s="76"/>
      <c r="BE3419" s="77"/>
      <c r="BF3419" s="77"/>
    </row>
    <row r="3420" spans="1:58" s="23" customFormat="1" ht="15.75" customHeight="1" x14ac:dyDescent="0.4">
      <c r="A3420" s="116">
        <v>41346</v>
      </c>
      <c r="B3420" s="112">
        <v>12.95</v>
      </c>
      <c r="C3420" s="112">
        <v>14.7</v>
      </c>
      <c r="D3420" s="112">
        <v>15.85</v>
      </c>
      <c r="E3420" s="112">
        <v>16.600000000000001</v>
      </c>
      <c r="F3420" s="112">
        <v>17.399999999999999</v>
      </c>
      <c r="G3420" s="112">
        <v>17.95</v>
      </c>
      <c r="H3420" s="113">
        <v>18.45</v>
      </c>
      <c r="I3420" s="90">
        <f t="shared" si="1856"/>
        <v>14.408333333333333</v>
      </c>
      <c r="J3420" s="90">
        <f t="shared" si="1857"/>
        <v>15.658333333333333</v>
      </c>
      <c r="K3420" s="114">
        <v>4</v>
      </c>
      <c r="L3420" s="115">
        <v>4.1666666666666664E-2</v>
      </c>
      <c r="M3420" s="90">
        <v>11.42</v>
      </c>
      <c r="N3420" s="90">
        <v>11.83</v>
      </c>
      <c r="O3420" s="90">
        <v>14.51</v>
      </c>
      <c r="P3420" s="90">
        <v>16.21</v>
      </c>
      <c r="Q3420" s="90">
        <v>18.559999999999999</v>
      </c>
      <c r="R3420" s="63">
        <f t="shared" si="1845"/>
        <v>7.4699999999999989</v>
      </c>
      <c r="S3420" s="64">
        <f t="shared" si="1867"/>
        <v>-3.585982070089646E-2</v>
      </c>
      <c r="T3420" s="65">
        <f t="shared" si="1863"/>
        <v>0.9653423499577346</v>
      </c>
      <c r="U3420" s="65">
        <f t="shared" si="1863"/>
        <v>0.81529979324603719</v>
      </c>
      <c r="V3420" s="65">
        <f t="shared" si="1846"/>
        <v>0.72979642196175198</v>
      </c>
      <c r="W3420" s="65">
        <f t="shared" si="1847"/>
        <v>0.63739224137931039</v>
      </c>
      <c r="X3420" s="61">
        <f t="shared" si="1858"/>
        <v>0.13513513513513514</v>
      </c>
      <c r="Y3420" s="66">
        <f t="shared" si="1848"/>
        <v>0.11144578313252998</v>
      </c>
      <c r="Z3420" s="61">
        <f t="shared" si="1849"/>
        <v>8.6755349913244656E-2</v>
      </c>
      <c r="AA3420" s="67">
        <f t="shared" si="1850"/>
        <v>14.408333333333333</v>
      </c>
      <c r="AB3420" s="68">
        <f t="shared" si="1851"/>
        <v>9.467455621301768E-2</v>
      </c>
      <c r="AC3420" s="69">
        <f t="shared" si="1852"/>
        <v>0.21794871794871792</v>
      </c>
      <c r="AD3420" s="70">
        <f>_xlfn.PERCENTILE.EXC(AC3420:$AC$5675,0.5)</f>
        <v>7.0835606980319682E-2</v>
      </c>
      <c r="AE3420" s="70">
        <f>_xlfn.PERCENTILE.EXC($AC3420:AC$5675,0.35)</f>
        <v>3.7965314176723837E-2</v>
      </c>
      <c r="AF3420" s="71">
        <f t="shared" si="1864"/>
        <v>4.3697004365848266E-2</v>
      </c>
      <c r="AG3420" s="70">
        <f t="shared" si="1865"/>
        <v>-0.18079093388790943</v>
      </c>
      <c r="AH3420" s="70">
        <f t="shared" si="1866"/>
        <v>-0.22707014647722412</v>
      </c>
      <c r="AI3420" s="61" t="str">
        <f t="shared" si="1861"/>
        <v>Short VOL</v>
      </c>
      <c r="AJ3420" s="68" t="str">
        <f t="shared" si="1862"/>
        <v>Short VOL</v>
      </c>
      <c r="AK3420" s="72"/>
      <c r="AL3420" s="73"/>
      <c r="AM3420" s="72"/>
      <c r="AN3420" s="73"/>
      <c r="AO3420" s="74"/>
      <c r="AP3420" s="20"/>
      <c r="AQ3420" s="74"/>
      <c r="AR3420" s="20"/>
      <c r="AS3420" s="74"/>
      <c r="AT3420" s="20"/>
      <c r="AU3420" s="74" t="str">
        <f t="shared" si="1853"/>
        <v>00631L</v>
      </c>
      <c r="AV3420" s="20">
        <f t="shared" si="1859"/>
        <v>1</v>
      </c>
      <c r="AW3420" s="74" t="str">
        <f t="shared" si="1854"/>
        <v>00631L</v>
      </c>
      <c r="AX3420" s="20">
        <f t="shared" si="1855"/>
        <v>1</v>
      </c>
      <c r="AY3420" s="20">
        <f t="shared" si="1860"/>
        <v>1</v>
      </c>
      <c r="AZ3420" s="116">
        <v>41347</v>
      </c>
      <c r="BA3420" s="116"/>
      <c r="BB3420" s="20"/>
      <c r="BC3420" s="20"/>
      <c r="BD3420" s="76"/>
      <c r="BE3420" s="77"/>
      <c r="BF3420" s="77"/>
    </row>
    <row r="3421" spans="1:58" s="23" customFormat="1" ht="15.75" customHeight="1" x14ac:dyDescent="0.4">
      <c r="A3421" s="116">
        <v>41345</v>
      </c>
      <c r="B3421" s="112">
        <v>13.25</v>
      </c>
      <c r="C3421" s="112">
        <v>14.8</v>
      </c>
      <c r="D3421" s="112">
        <v>15.8</v>
      </c>
      <c r="E3421" s="112">
        <v>16.55</v>
      </c>
      <c r="F3421" s="112">
        <v>17.3</v>
      </c>
      <c r="G3421" s="112">
        <v>17.850000000000001</v>
      </c>
      <c r="H3421" s="113">
        <v>18.350000000000001</v>
      </c>
      <c r="I3421" s="90">
        <f t="shared" si="1856"/>
        <v>14.477083333333335</v>
      </c>
      <c r="J3421" s="90">
        <f t="shared" si="1857"/>
        <v>15.591666666666667</v>
      </c>
      <c r="K3421" s="114">
        <v>5</v>
      </c>
      <c r="L3421" s="115">
        <v>4.1666666666666664E-2</v>
      </c>
      <c r="M3421" s="90">
        <v>12.48</v>
      </c>
      <c r="N3421" s="90">
        <v>12.27</v>
      </c>
      <c r="O3421" s="90">
        <v>14.58</v>
      </c>
      <c r="P3421" s="90">
        <v>16.12</v>
      </c>
      <c r="Q3421" s="90">
        <v>18.43</v>
      </c>
      <c r="R3421" s="63">
        <f t="shared" si="1845"/>
        <v>5.9500000000000028</v>
      </c>
      <c r="S3421" s="64">
        <f t="shared" si="1867"/>
        <v>6.141868512110718E-2</v>
      </c>
      <c r="T3421" s="65">
        <f t="shared" si="1863"/>
        <v>1.0171149144254279</v>
      </c>
      <c r="U3421" s="65">
        <f t="shared" si="1863"/>
        <v>0.84156378600823045</v>
      </c>
      <c r="V3421" s="65">
        <f t="shared" si="1846"/>
        <v>0.76116625310173691</v>
      </c>
      <c r="W3421" s="65">
        <f t="shared" si="1847"/>
        <v>0.66576234400434076</v>
      </c>
      <c r="X3421" s="61">
        <f t="shared" si="1858"/>
        <v>0.11698113207547176</v>
      </c>
      <c r="Y3421" s="66">
        <f t="shared" si="1848"/>
        <v>0.10876132930513599</v>
      </c>
      <c r="Z3421" s="61">
        <f t="shared" si="1849"/>
        <v>7.6989494891351179E-2</v>
      </c>
      <c r="AA3421" s="67">
        <f t="shared" si="1850"/>
        <v>14.477083333333335</v>
      </c>
      <c r="AB3421" s="68">
        <f t="shared" si="1851"/>
        <v>7.9869600651996775E-2</v>
      </c>
      <c r="AC3421" s="69">
        <f t="shared" si="1852"/>
        <v>0.17987639228470539</v>
      </c>
      <c r="AD3421" s="70">
        <f>_xlfn.PERCENTILE.EXC(AC3421:$AC$5675,0.5)</f>
        <v>7.0742358078602824E-2</v>
      </c>
      <c r="AE3421" s="70">
        <f>_xlfn.PERCENTILE.EXC($AC3421:AC$5675,0.35)</f>
        <v>3.791738404087279E-2</v>
      </c>
      <c r="AF3421" s="71">
        <f t="shared" si="1864"/>
        <v>4.3599571746612178E-2</v>
      </c>
      <c r="AG3421" s="70">
        <f t="shared" si="1865"/>
        <v>-0.18079093388790943</v>
      </c>
      <c r="AH3421" s="70">
        <f t="shared" si="1866"/>
        <v>-0.22707014647722412</v>
      </c>
      <c r="AI3421" s="61" t="str">
        <f t="shared" si="1861"/>
        <v>Short VOL</v>
      </c>
      <c r="AJ3421" s="68" t="str">
        <f t="shared" si="1862"/>
        <v>Short VOL</v>
      </c>
      <c r="AK3421" s="72"/>
      <c r="AL3421" s="73"/>
      <c r="AM3421" s="72"/>
      <c r="AN3421" s="73"/>
      <c r="AO3421" s="74"/>
      <c r="AP3421" s="20"/>
      <c r="AQ3421" s="74"/>
      <c r="AR3421" s="20"/>
      <c r="AS3421" s="74"/>
      <c r="AT3421" s="20"/>
      <c r="AU3421" s="74" t="str">
        <f t="shared" si="1853"/>
        <v>00631L</v>
      </c>
      <c r="AV3421" s="20">
        <f t="shared" si="1859"/>
        <v>1</v>
      </c>
      <c r="AW3421" s="74" t="str">
        <f t="shared" si="1854"/>
        <v>00631L</v>
      </c>
      <c r="AX3421" s="20">
        <f t="shared" si="1855"/>
        <v>1</v>
      </c>
      <c r="AY3421" s="20">
        <f t="shared" si="1860"/>
        <v>1</v>
      </c>
      <c r="AZ3421" s="116">
        <v>41346</v>
      </c>
      <c r="BA3421" s="116"/>
      <c r="BB3421" s="20"/>
      <c r="BC3421" s="20"/>
      <c r="BD3421" s="76"/>
      <c r="BE3421" s="77"/>
      <c r="BF3421" s="77"/>
    </row>
    <row r="3422" spans="1:58" s="23" customFormat="1" ht="15.75" customHeight="1" x14ac:dyDescent="0.4">
      <c r="A3422" s="116">
        <v>41344</v>
      </c>
      <c r="B3422" s="112">
        <v>13</v>
      </c>
      <c r="C3422" s="112">
        <v>14.45</v>
      </c>
      <c r="D3422" s="112">
        <v>15.55</v>
      </c>
      <c r="E3422" s="112">
        <v>16.399999999999999</v>
      </c>
      <c r="F3422" s="112">
        <v>17.149999999999999</v>
      </c>
      <c r="G3422" s="112">
        <v>17.7</v>
      </c>
      <c r="H3422" s="113">
        <v>18.2</v>
      </c>
      <c r="I3422" s="90">
        <f t="shared" si="1856"/>
        <v>14.087499999999999</v>
      </c>
      <c r="J3422" s="90">
        <f t="shared" si="1857"/>
        <v>15.275</v>
      </c>
      <c r="K3422" s="114">
        <v>6</v>
      </c>
      <c r="L3422" s="115">
        <v>4.1666666666666664E-2</v>
      </c>
      <c r="M3422" s="90">
        <v>11.25</v>
      </c>
      <c r="N3422" s="90">
        <v>11.56</v>
      </c>
      <c r="O3422" s="90">
        <v>14.3</v>
      </c>
      <c r="P3422" s="90">
        <v>15.94</v>
      </c>
      <c r="Q3422" s="90">
        <v>18.29</v>
      </c>
      <c r="R3422" s="63">
        <f t="shared" si="1845"/>
        <v>7.43</v>
      </c>
      <c r="S3422" s="64">
        <f t="shared" si="1867"/>
        <v>-8.1810961080222344E-2</v>
      </c>
      <c r="T3422" s="65">
        <f t="shared" si="1863"/>
        <v>0.97318339100346019</v>
      </c>
      <c r="U3422" s="65">
        <f t="shared" si="1863"/>
        <v>0.8083916083916084</v>
      </c>
      <c r="V3422" s="65">
        <f t="shared" si="1846"/>
        <v>0.72521957340025101</v>
      </c>
      <c r="W3422" s="65">
        <f t="shared" si="1847"/>
        <v>0.63203936577364683</v>
      </c>
      <c r="X3422" s="61">
        <f t="shared" si="1858"/>
        <v>0.11153846153846149</v>
      </c>
      <c r="Y3422" s="66">
        <f t="shared" si="1848"/>
        <v>0.10975609756097567</v>
      </c>
      <c r="Z3422" s="61">
        <f t="shared" si="1849"/>
        <v>8.4294587400177604E-2</v>
      </c>
      <c r="AA3422" s="67">
        <f t="shared" si="1850"/>
        <v>14.087499999999999</v>
      </c>
      <c r="AB3422" s="68">
        <f t="shared" si="1851"/>
        <v>0.12456747404844286</v>
      </c>
      <c r="AC3422" s="69">
        <f t="shared" si="1852"/>
        <v>0.21864186851211054</v>
      </c>
      <c r="AD3422" s="70">
        <f>_xlfn.PERCENTILE.EXC(AC3422:$AC$5675,0.5)</f>
        <v>7.0669545022871025E-2</v>
      </c>
      <c r="AE3422" s="70">
        <f>_xlfn.PERCENTILE.EXC($AC3422:AC$5675,0.35)</f>
        <v>3.7869453905021756E-2</v>
      </c>
      <c r="AF3422" s="71">
        <f t="shared" si="1864"/>
        <v>4.345656267378939E-2</v>
      </c>
      <c r="AG3422" s="70">
        <f t="shared" si="1865"/>
        <v>-0.18079093388790943</v>
      </c>
      <c r="AH3422" s="70">
        <f t="shared" si="1866"/>
        <v>-0.22707014647722412</v>
      </c>
      <c r="AI3422" s="61" t="str">
        <f t="shared" si="1861"/>
        <v>Short VOL</v>
      </c>
      <c r="AJ3422" s="68" t="str">
        <f t="shared" si="1862"/>
        <v>Short VOL</v>
      </c>
      <c r="AK3422" s="72"/>
      <c r="AL3422" s="73"/>
      <c r="AM3422" s="72"/>
      <c r="AN3422" s="73"/>
      <c r="AO3422" s="74"/>
      <c r="AP3422" s="20"/>
      <c r="AQ3422" s="74"/>
      <c r="AR3422" s="20"/>
      <c r="AS3422" s="74"/>
      <c r="AT3422" s="20"/>
      <c r="AU3422" s="74" t="str">
        <f t="shared" si="1853"/>
        <v>00631L</v>
      </c>
      <c r="AV3422" s="20">
        <f t="shared" si="1859"/>
        <v>1</v>
      </c>
      <c r="AW3422" s="74" t="str">
        <f t="shared" si="1854"/>
        <v>00631L</v>
      </c>
      <c r="AX3422" s="20">
        <f t="shared" si="1855"/>
        <v>1</v>
      </c>
      <c r="AY3422" s="20">
        <f t="shared" si="1860"/>
        <v>1</v>
      </c>
      <c r="AZ3422" s="116">
        <v>41345</v>
      </c>
      <c r="BA3422" s="116"/>
      <c r="BB3422" s="20"/>
      <c r="BC3422" s="20"/>
      <c r="BD3422" s="76"/>
      <c r="BE3422" s="77"/>
      <c r="BF3422" s="77"/>
    </row>
    <row r="3423" spans="1:58" s="23" customFormat="1" ht="15.75" customHeight="1" x14ac:dyDescent="0.4">
      <c r="A3423" s="116">
        <v>41341</v>
      </c>
      <c r="B3423" s="112">
        <v>13.8</v>
      </c>
      <c r="C3423" s="112">
        <v>15.1</v>
      </c>
      <c r="D3423" s="112">
        <v>16.05</v>
      </c>
      <c r="E3423" s="112">
        <v>16.649999999999999</v>
      </c>
      <c r="F3423" s="112">
        <v>17.3</v>
      </c>
      <c r="G3423" s="112">
        <v>17.75</v>
      </c>
      <c r="H3423" s="113">
        <v>18.25</v>
      </c>
      <c r="I3423" s="90">
        <f t="shared" si="1856"/>
        <v>14.720833333333333</v>
      </c>
      <c r="J3423" s="90">
        <f t="shared" si="1857"/>
        <v>15.772916666666667</v>
      </c>
      <c r="K3423" s="114">
        <v>7</v>
      </c>
      <c r="L3423" s="115">
        <v>4.1666666666666664E-2</v>
      </c>
      <c r="M3423" s="90">
        <v>10.77</v>
      </c>
      <c r="N3423" s="90">
        <v>12.59</v>
      </c>
      <c r="O3423" s="90">
        <v>14.52</v>
      </c>
      <c r="P3423" s="90">
        <v>16.2</v>
      </c>
      <c r="Q3423" s="90">
        <v>18.57</v>
      </c>
      <c r="R3423" s="63">
        <f t="shared" ref="R3423:R3486" si="1868">(O3423+P3423)-(N3423+M3423)</f>
        <v>7.3599999999999994</v>
      </c>
      <c r="S3423" s="64">
        <f t="shared" si="1867"/>
        <v>-3.5987748851454872E-2</v>
      </c>
      <c r="T3423" s="65">
        <f t="shared" si="1863"/>
        <v>0.85544082605242255</v>
      </c>
      <c r="U3423" s="65">
        <f t="shared" si="1863"/>
        <v>0.86707988980716255</v>
      </c>
      <c r="V3423" s="65">
        <f t="shared" si="1846"/>
        <v>0.77716049382716057</v>
      </c>
      <c r="W3423" s="65">
        <f t="shared" si="1847"/>
        <v>0.67797522886375872</v>
      </c>
      <c r="X3423" s="61">
        <f t="shared" si="1858"/>
        <v>9.4202898550724556E-2</v>
      </c>
      <c r="Y3423" s="66">
        <f t="shared" si="1848"/>
        <v>9.6096096096096192E-2</v>
      </c>
      <c r="Z3423" s="61">
        <f t="shared" si="1849"/>
        <v>7.1469006510048158E-2</v>
      </c>
      <c r="AA3423" s="67">
        <f t="shared" si="1850"/>
        <v>14.720833333333331</v>
      </c>
      <c r="AB3423" s="68">
        <f t="shared" si="1851"/>
        <v>9.6108022239872984E-2</v>
      </c>
      <c r="AC3423" s="69">
        <f t="shared" si="1852"/>
        <v>0.16924808048715898</v>
      </c>
      <c r="AD3423" s="70">
        <f>_xlfn.PERCENTILE.EXC(AC3423:$AC$5675,0.5)</f>
        <v>7.0596731967139226E-2</v>
      </c>
      <c r="AE3423" s="70">
        <f>_xlfn.PERCENTILE.EXC($AC3423:AC$5675,0.35)</f>
        <v>3.7791656736444953E-2</v>
      </c>
      <c r="AF3423" s="71">
        <f t="shared" si="1864"/>
        <v>4.2693140461018894E-2</v>
      </c>
      <c r="AG3423" s="70">
        <f t="shared" si="1865"/>
        <v>-0.18079093388790943</v>
      </c>
      <c r="AH3423" s="70">
        <f t="shared" si="1866"/>
        <v>-0.22707014647722412</v>
      </c>
      <c r="AI3423" s="61" t="str">
        <f t="shared" si="1861"/>
        <v>Short VOL</v>
      </c>
      <c r="AJ3423" s="68" t="str">
        <f t="shared" si="1862"/>
        <v>Short VOL</v>
      </c>
      <c r="AK3423" s="72"/>
      <c r="AL3423" s="73"/>
      <c r="AM3423" s="72"/>
      <c r="AN3423" s="73"/>
      <c r="AO3423" s="74"/>
      <c r="AP3423" s="20"/>
      <c r="AQ3423" s="74"/>
      <c r="AR3423" s="20"/>
      <c r="AS3423" s="74"/>
      <c r="AT3423" s="20"/>
      <c r="AU3423" s="74" t="str">
        <f t="shared" si="1853"/>
        <v>00631L</v>
      </c>
      <c r="AV3423" s="20">
        <f t="shared" si="1859"/>
        <v>1</v>
      </c>
      <c r="AW3423" s="74" t="str">
        <f t="shared" si="1854"/>
        <v>00631L</v>
      </c>
      <c r="AX3423" s="20">
        <f t="shared" si="1855"/>
        <v>1</v>
      </c>
      <c r="AY3423" s="20">
        <f t="shared" si="1860"/>
        <v>1</v>
      </c>
      <c r="AZ3423" s="116">
        <v>41344</v>
      </c>
      <c r="BA3423" s="116"/>
      <c r="BB3423" s="20"/>
      <c r="BC3423" s="20"/>
      <c r="BD3423" s="76"/>
      <c r="BE3423" s="77"/>
      <c r="BF3423" s="77"/>
    </row>
    <row r="3424" spans="1:58" s="23" customFormat="1" ht="15.75" customHeight="1" x14ac:dyDescent="0.4">
      <c r="A3424" s="116">
        <v>41340</v>
      </c>
      <c r="B3424" s="112">
        <v>14.2</v>
      </c>
      <c r="C3424" s="112">
        <v>15.25</v>
      </c>
      <c r="D3424" s="112">
        <v>16.100000000000001</v>
      </c>
      <c r="E3424" s="112">
        <v>16.7</v>
      </c>
      <c r="F3424" s="112">
        <v>17.399999999999999</v>
      </c>
      <c r="G3424" s="112">
        <v>17.850000000000001</v>
      </c>
      <c r="H3424" s="113">
        <v>18.399999999999999</v>
      </c>
      <c r="I3424" s="90">
        <f t="shared" si="1856"/>
        <v>14.9</v>
      </c>
      <c r="J3424" s="90">
        <f t="shared" si="1857"/>
        <v>15.816666666666668</v>
      </c>
      <c r="K3424" s="114">
        <v>8</v>
      </c>
      <c r="L3424" s="115">
        <v>4.1666666666666664E-2</v>
      </c>
      <c r="M3424" s="90">
        <v>11.69</v>
      </c>
      <c r="N3424" s="90">
        <v>13.06</v>
      </c>
      <c r="O3424" s="90">
        <v>14.74</v>
      </c>
      <c r="P3424" s="90">
        <v>16.38</v>
      </c>
      <c r="Q3424" s="90">
        <v>18.579999999999998</v>
      </c>
      <c r="R3424" s="63">
        <f t="shared" si="1868"/>
        <v>6.3699999999999974</v>
      </c>
      <c r="S3424" s="64">
        <f t="shared" si="1867"/>
        <v>-3.4737620103473678E-2</v>
      </c>
      <c r="T3424" s="65">
        <f t="shared" si="1863"/>
        <v>0.89509954058192953</v>
      </c>
      <c r="U3424" s="65">
        <f t="shared" si="1863"/>
        <v>0.88602442333785625</v>
      </c>
      <c r="V3424" s="65">
        <f t="shared" si="1846"/>
        <v>0.79731379731379737</v>
      </c>
      <c r="W3424" s="65">
        <f t="shared" si="1847"/>
        <v>0.70290635091496245</v>
      </c>
      <c r="X3424" s="61">
        <f t="shared" si="1858"/>
        <v>7.394366197183104E-2</v>
      </c>
      <c r="Y3424" s="66">
        <f t="shared" si="1848"/>
        <v>0.1017964071856287</v>
      </c>
      <c r="Z3424" s="61">
        <f t="shared" si="1849"/>
        <v>6.1521252796420657E-2</v>
      </c>
      <c r="AA3424" s="67">
        <f t="shared" si="1850"/>
        <v>14.9</v>
      </c>
      <c r="AB3424" s="68">
        <f t="shared" si="1851"/>
        <v>8.7289433384379694E-2</v>
      </c>
      <c r="AC3424" s="69">
        <f t="shared" si="1852"/>
        <v>0.14088820826952525</v>
      </c>
      <c r="AD3424" s="70">
        <f>_xlfn.PERCENTILE.EXC(AC3424:$AC$5675,0.5)</f>
        <v>7.0520588205791851E-2</v>
      </c>
      <c r="AE3424" s="70">
        <f>_xlfn.PERCENTILE.EXC($AC3424:AC$5675,0.35)</f>
        <v>3.7639191986053776E-2</v>
      </c>
      <c r="AF3424" s="71">
        <f t="shared" si="1864"/>
        <v>4.1732469378179621E-2</v>
      </c>
      <c r="AG3424" s="70">
        <f t="shared" si="1865"/>
        <v>-0.18079093388790943</v>
      </c>
      <c r="AH3424" s="70">
        <f t="shared" si="1866"/>
        <v>-0.22707014647722412</v>
      </c>
      <c r="AI3424" s="61" t="str">
        <f t="shared" si="1861"/>
        <v>Short VOL</v>
      </c>
      <c r="AJ3424" s="68" t="str">
        <f t="shared" si="1862"/>
        <v>Short VOL</v>
      </c>
      <c r="AK3424" s="72"/>
      <c r="AL3424" s="73"/>
      <c r="AM3424" s="72"/>
      <c r="AN3424" s="73"/>
      <c r="AO3424" s="74"/>
      <c r="AP3424" s="20"/>
      <c r="AQ3424" s="74"/>
      <c r="AR3424" s="20"/>
      <c r="AS3424" s="74"/>
      <c r="AT3424" s="20"/>
      <c r="AU3424" s="74" t="str">
        <f t="shared" si="1853"/>
        <v>00631L</v>
      </c>
      <c r="AV3424" s="20">
        <f t="shared" si="1859"/>
        <v>1</v>
      </c>
      <c r="AW3424" s="74" t="str">
        <f t="shared" si="1854"/>
        <v>00631L</v>
      </c>
      <c r="AX3424" s="20">
        <f t="shared" si="1855"/>
        <v>1</v>
      </c>
      <c r="AY3424" s="20">
        <f t="shared" si="1860"/>
        <v>1</v>
      </c>
      <c r="AZ3424" s="116">
        <v>41341</v>
      </c>
      <c r="BA3424" s="116"/>
      <c r="BB3424" s="20"/>
      <c r="BC3424" s="20"/>
      <c r="BD3424" s="76"/>
      <c r="BE3424" s="77"/>
      <c r="BF3424" s="77"/>
    </row>
    <row r="3425" spans="1:58" s="23" customFormat="1" ht="15.75" customHeight="1" x14ac:dyDescent="0.4">
      <c r="A3425" s="116">
        <v>41339</v>
      </c>
      <c r="B3425" s="112">
        <v>14.7</v>
      </c>
      <c r="C3425" s="112">
        <v>15.55</v>
      </c>
      <c r="D3425" s="112">
        <v>16.350000000000001</v>
      </c>
      <c r="E3425" s="112">
        <v>16.850000000000001</v>
      </c>
      <c r="F3425" s="112">
        <v>17.45</v>
      </c>
      <c r="G3425" s="112">
        <v>17.850000000000001</v>
      </c>
      <c r="H3425" s="113">
        <v>18.350000000000001</v>
      </c>
      <c r="I3425" s="90">
        <f t="shared" si="1856"/>
        <v>15.231249999999999</v>
      </c>
      <c r="J3425" s="90">
        <f t="shared" si="1857"/>
        <v>16.05</v>
      </c>
      <c r="K3425" s="114">
        <v>9</v>
      </c>
      <c r="L3425" s="115">
        <v>4.1666666666666664E-2</v>
      </c>
      <c r="M3425" s="90">
        <v>12.22</v>
      </c>
      <c r="N3425" s="90">
        <v>13.53</v>
      </c>
      <c r="O3425" s="90">
        <v>15.03</v>
      </c>
      <c r="P3425" s="90">
        <v>16.54</v>
      </c>
      <c r="Q3425" s="90">
        <v>18.78</v>
      </c>
      <c r="R3425" s="63">
        <f t="shared" si="1868"/>
        <v>5.82</v>
      </c>
      <c r="S3425" s="64">
        <f t="shared" si="1867"/>
        <v>3.7091988130563006E-3</v>
      </c>
      <c r="T3425" s="65">
        <f t="shared" si="1863"/>
        <v>0.90317812269031794</v>
      </c>
      <c r="U3425" s="65">
        <f t="shared" si="1863"/>
        <v>0.90019960079840322</v>
      </c>
      <c r="V3425" s="65">
        <f t="shared" si="1846"/>
        <v>0.81801692865779929</v>
      </c>
      <c r="W3425" s="65">
        <f t="shared" si="1847"/>
        <v>0.7204472843450479</v>
      </c>
      <c r="X3425" s="61">
        <f t="shared" si="1858"/>
        <v>5.7823129251700779E-2</v>
      </c>
      <c r="Y3425" s="66">
        <f t="shared" si="1848"/>
        <v>8.9020771513353109E-2</v>
      </c>
      <c r="Z3425" s="61">
        <f t="shared" si="1849"/>
        <v>5.3754616331555288E-2</v>
      </c>
      <c r="AA3425" s="67">
        <f t="shared" si="1850"/>
        <v>15.231249999999999</v>
      </c>
      <c r="AB3425" s="68">
        <f t="shared" si="1851"/>
        <v>8.6474501108647447E-2</v>
      </c>
      <c r="AC3425" s="69">
        <f t="shared" si="1852"/>
        <v>0.1257390983000739</v>
      </c>
      <c r="AD3425" s="70">
        <f>_xlfn.PERCENTILE.EXC(AC3425:$AC$5675,0.5)</f>
        <v>7.0444444444444476E-2</v>
      </c>
      <c r="AE3425" s="70">
        <f>_xlfn.PERCENTILE.EXC($AC3425:AC$5675,0.35)</f>
        <v>3.7486727235662598E-2</v>
      </c>
      <c r="AF3425" s="71">
        <f t="shared" si="1864"/>
        <v>4.1528227233109928E-2</v>
      </c>
      <c r="AG3425" s="70">
        <f t="shared" si="1865"/>
        <v>-0.18079093388790943</v>
      </c>
      <c r="AH3425" s="70">
        <f t="shared" si="1866"/>
        <v>-0.22707014647722412</v>
      </c>
      <c r="AI3425" s="61" t="str">
        <f t="shared" si="1861"/>
        <v>Short VOL</v>
      </c>
      <c r="AJ3425" s="68" t="str">
        <f t="shared" si="1862"/>
        <v>Short VOL</v>
      </c>
      <c r="AK3425" s="72"/>
      <c r="AL3425" s="73"/>
      <c r="AM3425" s="72"/>
      <c r="AN3425" s="73"/>
      <c r="AO3425" s="74"/>
      <c r="AP3425" s="20"/>
      <c r="AQ3425" s="74"/>
      <c r="AR3425" s="20"/>
      <c r="AS3425" s="74"/>
      <c r="AT3425" s="20"/>
      <c r="AU3425" s="74" t="str">
        <f t="shared" si="1853"/>
        <v>00631L</v>
      </c>
      <c r="AV3425" s="20">
        <f t="shared" si="1859"/>
        <v>1</v>
      </c>
      <c r="AW3425" s="74" t="str">
        <f t="shared" si="1854"/>
        <v>00631L</v>
      </c>
      <c r="AX3425" s="20">
        <f t="shared" si="1855"/>
        <v>1</v>
      </c>
      <c r="AY3425" s="20">
        <f t="shared" si="1860"/>
        <v>1</v>
      </c>
      <c r="AZ3425" s="116">
        <v>41340</v>
      </c>
      <c r="BA3425" s="116"/>
      <c r="BB3425" s="20"/>
      <c r="BC3425" s="20"/>
      <c r="BD3425" s="76"/>
      <c r="BE3425" s="77"/>
      <c r="BF3425" s="77"/>
    </row>
    <row r="3426" spans="1:58" s="23" customFormat="1" ht="15.75" customHeight="1" x14ac:dyDescent="0.4">
      <c r="A3426" s="116">
        <v>41338</v>
      </c>
      <c r="B3426" s="112">
        <v>14.55</v>
      </c>
      <c r="C3426" s="112">
        <v>15.55</v>
      </c>
      <c r="D3426" s="112">
        <v>16.350000000000001</v>
      </c>
      <c r="E3426" s="112">
        <v>16.899999999999999</v>
      </c>
      <c r="F3426" s="112">
        <v>17.399999999999999</v>
      </c>
      <c r="G3426" s="112">
        <v>17.8</v>
      </c>
      <c r="H3426" s="113">
        <v>18.45</v>
      </c>
      <c r="I3426" s="90">
        <f t="shared" si="1856"/>
        <v>15.133333333333335</v>
      </c>
      <c r="J3426" s="90">
        <f t="shared" si="1857"/>
        <v>16.016666666666669</v>
      </c>
      <c r="K3426" s="114">
        <v>10</v>
      </c>
      <c r="L3426" s="115">
        <v>4.1666666666666664E-2</v>
      </c>
      <c r="M3426" s="90">
        <v>12.54</v>
      </c>
      <c r="N3426" s="90">
        <v>13.48</v>
      </c>
      <c r="O3426" s="90">
        <v>14.95</v>
      </c>
      <c r="P3426" s="90">
        <v>16.54</v>
      </c>
      <c r="Q3426" s="90">
        <v>18.760000000000002</v>
      </c>
      <c r="R3426" s="63">
        <f t="shared" si="1868"/>
        <v>5.4699999999999989</v>
      </c>
      <c r="S3426" s="64">
        <f t="shared" si="1867"/>
        <v>-3.7830121341898601E-2</v>
      </c>
      <c r="T3426" s="65">
        <f t="shared" si="1863"/>
        <v>0.93026706231453993</v>
      </c>
      <c r="U3426" s="65">
        <f t="shared" si="1863"/>
        <v>0.90167224080267561</v>
      </c>
      <c r="V3426" s="65">
        <f t="shared" si="1846"/>
        <v>0.81499395405078601</v>
      </c>
      <c r="W3426" s="65">
        <f t="shared" si="1847"/>
        <v>0.71855010660980811</v>
      </c>
      <c r="X3426" s="61">
        <f t="shared" si="1858"/>
        <v>6.8728522336769751E-2</v>
      </c>
      <c r="Y3426" s="66">
        <f t="shared" si="1848"/>
        <v>9.1715976331360999E-2</v>
      </c>
      <c r="Z3426" s="61">
        <f t="shared" si="1849"/>
        <v>5.8370044052863515E-2</v>
      </c>
      <c r="AA3426" s="67">
        <f t="shared" si="1850"/>
        <v>15.133333333333335</v>
      </c>
      <c r="AB3426" s="68">
        <f t="shared" si="1851"/>
        <v>7.9376854599406549E-2</v>
      </c>
      <c r="AC3426" s="69">
        <f t="shared" si="1852"/>
        <v>0.12265084075173102</v>
      </c>
      <c r="AD3426" s="70">
        <f>_xlfn.PERCENTILE.EXC(AC3426:$AC$5675,0.5)</f>
        <v>7.0399320718098096E-2</v>
      </c>
      <c r="AE3426" s="70">
        <f>_xlfn.PERCENTILE.EXC($AC3426:AC$5675,0.35)</f>
        <v>3.7393714122309983E-2</v>
      </c>
      <c r="AF3426" s="71">
        <f t="shared" si="1864"/>
        <v>4.1281267300942052E-2</v>
      </c>
      <c r="AG3426" s="70">
        <f t="shared" si="1865"/>
        <v>-0.18079093388790943</v>
      </c>
      <c r="AH3426" s="70">
        <f t="shared" si="1866"/>
        <v>-0.22707014647722412</v>
      </c>
      <c r="AI3426" s="61" t="str">
        <f t="shared" si="1861"/>
        <v>Short VOL</v>
      </c>
      <c r="AJ3426" s="68" t="str">
        <f t="shared" si="1862"/>
        <v>Short VOL</v>
      </c>
      <c r="AK3426" s="72"/>
      <c r="AL3426" s="73"/>
      <c r="AM3426" s="72"/>
      <c r="AN3426" s="73"/>
      <c r="AO3426" s="74"/>
      <c r="AP3426" s="20"/>
      <c r="AQ3426" s="74"/>
      <c r="AR3426" s="20"/>
      <c r="AS3426" s="74"/>
      <c r="AT3426" s="20"/>
      <c r="AU3426" s="74" t="str">
        <f t="shared" si="1853"/>
        <v>00631L</v>
      </c>
      <c r="AV3426" s="20">
        <f t="shared" si="1859"/>
        <v>1</v>
      </c>
      <c r="AW3426" s="74" t="str">
        <f t="shared" si="1854"/>
        <v>00631L</v>
      </c>
      <c r="AX3426" s="20">
        <f t="shared" si="1855"/>
        <v>1</v>
      </c>
      <c r="AY3426" s="20">
        <f t="shared" si="1860"/>
        <v>1</v>
      </c>
      <c r="AZ3426" s="116">
        <v>41339</v>
      </c>
      <c r="BA3426" s="116"/>
      <c r="BB3426" s="20"/>
      <c r="BC3426" s="20"/>
      <c r="BD3426" s="76"/>
      <c r="BE3426" s="77"/>
      <c r="BF3426" s="77"/>
    </row>
    <row r="3427" spans="1:58" s="23" customFormat="1" ht="15.75" customHeight="1" x14ac:dyDescent="0.4">
      <c r="A3427" s="116">
        <v>41337</v>
      </c>
      <c r="B3427" s="112">
        <v>15</v>
      </c>
      <c r="C3427" s="112">
        <v>15.85</v>
      </c>
      <c r="D3427" s="112">
        <v>16.55</v>
      </c>
      <c r="E3427" s="112">
        <v>17.100000000000001</v>
      </c>
      <c r="F3427" s="112">
        <v>17.75</v>
      </c>
      <c r="G3427" s="112">
        <v>18.2</v>
      </c>
      <c r="H3427" s="113">
        <v>18.850000000000001</v>
      </c>
      <c r="I3427" s="90">
        <f t="shared" si="1856"/>
        <v>15.460416666666667</v>
      </c>
      <c r="J3427" s="90">
        <f t="shared" si="1857"/>
        <v>16.229166666666668</v>
      </c>
      <c r="K3427" s="114">
        <v>11</v>
      </c>
      <c r="L3427" s="115">
        <v>4.1666666666666664E-2</v>
      </c>
      <c r="M3427" s="90">
        <v>12.93</v>
      </c>
      <c r="N3427" s="90">
        <v>14.01</v>
      </c>
      <c r="O3427" s="90">
        <v>15.42</v>
      </c>
      <c r="P3427" s="90">
        <v>16.920000000000002</v>
      </c>
      <c r="Q3427" s="90">
        <v>19.05</v>
      </c>
      <c r="R3427" s="63">
        <f t="shared" si="1868"/>
        <v>5.4000000000000057</v>
      </c>
      <c r="S3427" s="64">
        <f t="shared" si="1867"/>
        <v>-8.7890624999999986E-2</v>
      </c>
      <c r="T3427" s="65">
        <f t="shared" si="1863"/>
        <v>0.92291220556745179</v>
      </c>
      <c r="U3427" s="65">
        <f t="shared" si="1863"/>
        <v>0.90856031128404668</v>
      </c>
      <c r="V3427" s="65">
        <f t="shared" si="1846"/>
        <v>0.82801418439716301</v>
      </c>
      <c r="W3427" s="65">
        <f t="shared" si="1847"/>
        <v>0.73543307086614174</v>
      </c>
      <c r="X3427" s="61">
        <f t="shared" si="1858"/>
        <v>5.6666666666666643E-2</v>
      </c>
      <c r="Y3427" s="66">
        <f t="shared" si="1848"/>
        <v>0.1023391812865497</v>
      </c>
      <c r="Z3427" s="61">
        <f t="shared" si="1849"/>
        <v>4.9723756906077395E-2</v>
      </c>
      <c r="AA3427" s="67">
        <f t="shared" si="1850"/>
        <v>15.460416666666667</v>
      </c>
      <c r="AB3427" s="68">
        <f t="shared" si="1851"/>
        <v>7.0663811563169185E-2</v>
      </c>
      <c r="AC3427" s="69">
        <f t="shared" si="1852"/>
        <v>0.10352724244587205</v>
      </c>
      <c r="AD3427" s="70">
        <f>_xlfn.PERCENTILE.EXC(AC3427:$AC$5675,0.5)</f>
        <v>7.0354196991751716E-2</v>
      </c>
      <c r="AE3427" s="70">
        <f>_xlfn.PERCENTILE.EXC($AC3427:AC$5675,0.35)</f>
        <v>3.7379969858342063E-2</v>
      </c>
      <c r="AF3427" s="71">
        <f t="shared" si="1864"/>
        <v>4.0986132614661656E-2</v>
      </c>
      <c r="AG3427" s="70">
        <f t="shared" si="1865"/>
        <v>-0.18079093388790943</v>
      </c>
      <c r="AH3427" s="70">
        <f t="shared" si="1866"/>
        <v>-0.22707014647722412</v>
      </c>
      <c r="AI3427" s="61" t="str">
        <f t="shared" si="1861"/>
        <v>Short VOL</v>
      </c>
      <c r="AJ3427" s="68" t="str">
        <f t="shared" si="1862"/>
        <v>Short VOL</v>
      </c>
      <c r="AK3427" s="72"/>
      <c r="AL3427" s="73"/>
      <c r="AM3427" s="72"/>
      <c r="AN3427" s="73"/>
      <c r="AO3427" s="74"/>
      <c r="AP3427" s="20"/>
      <c r="AQ3427" s="74"/>
      <c r="AR3427" s="20"/>
      <c r="AS3427" s="74"/>
      <c r="AT3427" s="20"/>
      <c r="AU3427" s="74" t="str">
        <f t="shared" si="1853"/>
        <v>00631L</v>
      </c>
      <c r="AV3427" s="20">
        <f t="shared" si="1859"/>
        <v>1</v>
      </c>
      <c r="AW3427" s="74" t="str">
        <f t="shared" si="1854"/>
        <v>00631L</v>
      </c>
      <c r="AX3427" s="20">
        <f t="shared" si="1855"/>
        <v>1</v>
      </c>
      <c r="AY3427" s="20">
        <f t="shared" si="1860"/>
        <v>1</v>
      </c>
      <c r="AZ3427" s="116">
        <v>41338</v>
      </c>
      <c r="BA3427" s="116"/>
      <c r="BB3427" s="20"/>
      <c r="BC3427" s="20"/>
      <c r="BD3427" s="76"/>
      <c r="BE3427" s="77"/>
      <c r="BF3427" s="77"/>
    </row>
    <row r="3428" spans="1:58" s="23" customFormat="1" ht="15.75" customHeight="1" x14ac:dyDescent="0.4">
      <c r="A3428" s="116">
        <v>41334</v>
      </c>
      <c r="B3428" s="112">
        <v>16.399999999999999</v>
      </c>
      <c r="C3428" s="112">
        <v>16.95</v>
      </c>
      <c r="D3428" s="112">
        <v>17.350000000000001</v>
      </c>
      <c r="E3428" s="112">
        <v>17.600000000000001</v>
      </c>
      <c r="F3428" s="112">
        <v>18.05</v>
      </c>
      <c r="G3428" s="112">
        <v>18.5</v>
      </c>
      <c r="H3428" s="113">
        <v>19.05</v>
      </c>
      <c r="I3428" s="90">
        <f t="shared" si="1856"/>
        <v>16.674999999999997</v>
      </c>
      <c r="J3428" s="90">
        <f t="shared" si="1857"/>
        <v>17.149999999999999</v>
      </c>
      <c r="K3428" s="114">
        <v>12</v>
      </c>
      <c r="L3428" s="115">
        <v>4.1666666666666664E-2</v>
      </c>
      <c r="M3428" s="90">
        <v>14.55</v>
      </c>
      <c r="N3428" s="90">
        <v>15.36</v>
      </c>
      <c r="O3428" s="90">
        <v>16.29</v>
      </c>
      <c r="P3428" s="90">
        <v>17.510000000000002</v>
      </c>
      <c r="Q3428" s="90">
        <v>19.43</v>
      </c>
      <c r="R3428" s="63">
        <f t="shared" si="1868"/>
        <v>3.889999999999997</v>
      </c>
      <c r="S3428" s="64">
        <f t="shared" si="1867"/>
        <v>-9.6711798839458647E-3</v>
      </c>
      <c r="T3428" s="65">
        <f t="shared" si="1863"/>
        <v>0.94726562500000011</v>
      </c>
      <c r="U3428" s="65">
        <f t="shared" si="1863"/>
        <v>0.94290976058931864</v>
      </c>
      <c r="V3428" s="65">
        <f t="shared" si="1846"/>
        <v>0.87721302113078226</v>
      </c>
      <c r="W3428" s="65">
        <f t="shared" si="1847"/>
        <v>0.79053010808028823</v>
      </c>
      <c r="X3428" s="61">
        <f t="shared" si="1858"/>
        <v>3.3536585365853702E-2</v>
      </c>
      <c r="Y3428" s="66">
        <f t="shared" si="1848"/>
        <v>8.2386363636363591E-2</v>
      </c>
      <c r="Z3428" s="61">
        <f t="shared" si="1849"/>
        <v>2.8485757121439369E-2</v>
      </c>
      <c r="AA3428" s="67">
        <f t="shared" si="1850"/>
        <v>16.674999999999997</v>
      </c>
      <c r="AB3428" s="68">
        <f t="shared" si="1851"/>
        <v>6.7708333333333287E-2</v>
      </c>
      <c r="AC3428" s="69">
        <f t="shared" si="1852"/>
        <v>8.5611979166666519E-2</v>
      </c>
      <c r="AD3428" s="70">
        <f>_xlfn.PERCENTILE.EXC(AC3428:$AC$5675,0.5)</f>
        <v>7.0342906190185933E-2</v>
      </c>
      <c r="AE3428" s="70">
        <f>_xlfn.PERCENTILE.EXC($AC3428:AC$5675,0.35)</f>
        <v>3.7366225594374136E-2</v>
      </c>
      <c r="AF3428" s="71">
        <f t="shared" si="1864"/>
        <v>4.0747583236527003E-2</v>
      </c>
      <c r="AG3428" s="70">
        <f t="shared" si="1865"/>
        <v>-0.18079093388790943</v>
      </c>
      <c r="AH3428" s="70">
        <f t="shared" si="1866"/>
        <v>-0.22707014647722412</v>
      </c>
      <c r="AI3428" s="61" t="str">
        <f t="shared" si="1861"/>
        <v>Short VOL</v>
      </c>
      <c r="AJ3428" s="68" t="str">
        <f t="shared" si="1862"/>
        <v>Short VOL</v>
      </c>
      <c r="AK3428" s="72"/>
      <c r="AL3428" s="73"/>
      <c r="AM3428" s="72"/>
      <c r="AN3428" s="73"/>
      <c r="AO3428" s="74"/>
      <c r="AP3428" s="20"/>
      <c r="AQ3428" s="74"/>
      <c r="AR3428" s="20"/>
      <c r="AS3428" s="74"/>
      <c r="AT3428" s="20"/>
      <c r="AU3428" s="74" t="str">
        <f t="shared" si="1853"/>
        <v>00631L</v>
      </c>
      <c r="AV3428" s="20">
        <f t="shared" si="1859"/>
        <v>1</v>
      </c>
      <c r="AW3428" s="74" t="str">
        <f t="shared" si="1854"/>
        <v>00631L</v>
      </c>
      <c r="AX3428" s="20">
        <f t="shared" si="1855"/>
        <v>1</v>
      </c>
      <c r="AY3428" s="20">
        <f t="shared" si="1860"/>
        <v>1</v>
      </c>
      <c r="AZ3428" s="116">
        <v>41337</v>
      </c>
      <c r="BA3428" s="116"/>
      <c r="BB3428" s="20"/>
      <c r="BC3428" s="20"/>
      <c r="BD3428" s="76"/>
      <c r="BE3428" s="77"/>
      <c r="BF3428" s="77"/>
    </row>
    <row r="3429" spans="1:58" s="23" customFormat="1" ht="15.75" customHeight="1" x14ac:dyDescent="0.4">
      <c r="A3429" s="116">
        <v>41333</v>
      </c>
      <c r="B3429" s="112">
        <v>16.149999999999999</v>
      </c>
      <c r="C3429" s="112">
        <v>16.7</v>
      </c>
      <c r="D3429" s="112">
        <v>17.05</v>
      </c>
      <c r="E3429" s="112">
        <v>17.5</v>
      </c>
      <c r="F3429" s="112">
        <v>17.95</v>
      </c>
      <c r="G3429" s="112">
        <v>18.399999999999999</v>
      </c>
      <c r="H3429" s="113">
        <v>18.95</v>
      </c>
      <c r="I3429" s="90">
        <f t="shared" si="1856"/>
        <v>16.402083333333334</v>
      </c>
      <c r="J3429" s="90">
        <f t="shared" si="1857"/>
        <v>16.860416666666666</v>
      </c>
      <c r="K3429" s="114">
        <v>13</v>
      </c>
      <c r="L3429" s="115">
        <v>4.1666666666666664E-2</v>
      </c>
      <c r="M3429" s="90">
        <v>15.99</v>
      </c>
      <c r="N3429" s="90">
        <v>15.51</v>
      </c>
      <c r="O3429" s="90">
        <v>16.18</v>
      </c>
      <c r="P3429" s="90">
        <v>17.399999999999999</v>
      </c>
      <c r="Q3429" s="90">
        <v>19.34</v>
      </c>
      <c r="R3429" s="63">
        <f t="shared" si="1868"/>
        <v>2.0799999999999983</v>
      </c>
      <c r="S3429" s="64">
        <f t="shared" si="1867"/>
        <v>5.2953156822810543E-2</v>
      </c>
      <c r="T3429" s="65">
        <f t="shared" si="1863"/>
        <v>1.0309477756286267</v>
      </c>
      <c r="U3429" s="65">
        <f t="shared" si="1863"/>
        <v>0.95859085290482082</v>
      </c>
      <c r="V3429" s="65">
        <f t="shared" si="1846"/>
        <v>0.89137931034482765</v>
      </c>
      <c r="W3429" s="65">
        <f t="shared" si="1847"/>
        <v>0.80196483971044463</v>
      </c>
      <c r="X3429" s="61">
        <f t="shared" si="1858"/>
        <v>3.4055727554179613E-2</v>
      </c>
      <c r="Y3429" s="66">
        <f t="shared" si="1848"/>
        <v>8.285714285714281E-2</v>
      </c>
      <c r="Z3429" s="61">
        <f t="shared" si="1849"/>
        <v>2.7943604725009452E-2</v>
      </c>
      <c r="AA3429" s="67">
        <f t="shared" si="1850"/>
        <v>16.40208333333333</v>
      </c>
      <c r="AB3429" s="68">
        <f t="shared" si="1851"/>
        <v>4.1263700838168847E-2</v>
      </c>
      <c r="AC3429" s="69">
        <f t="shared" si="1852"/>
        <v>5.7516655920911042E-2</v>
      </c>
      <c r="AD3429" s="70">
        <f>_xlfn.PERCENTILE.EXC(AC3429:$AC$5675,0.5)</f>
        <v>7.0331615388620136E-2</v>
      </c>
      <c r="AE3429" s="70">
        <f>_xlfn.PERCENTILE.EXC($AC3429:AC$5675,0.35)</f>
        <v>3.7352338624667518E-2</v>
      </c>
      <c r="AF3429" s="71">
        <f t="shared" si="1864"/>
        <v>4.0648417652910232E-2</v>
      </c>
      <c r="AG3429" s="70">
        <f t="shared" si="1865"/>
        <v>-0.18079093388790943</v>
      </c>
      <c r="AH3429" s="70">
        <f t="shared" si="1866"/>
        <v>-0.22707014647722412</v>
      </c>
      <c r="AI3429" s="61" t="str">
        <f t="shared" si="1861"/>
        <v>Safety</v>
      </c>
      <c r="AJ3429" s="68" t="str">
        <f t="shared" si="1862"/>
        <v>Short VOL</v>
      </c>
      <c r="AK3429" s="72"/>
      <c r="AL3429" s="73"/>
      <c r="AM3429" s="72"/>
      <c r="AN3429" s="73"/>
      <c r="AO3429" s="74"/>
      <c r="AP3429" s="20"/>
      <c r="AQ3429" s="74"/>
      <c r="AR3429" s="20"/>
      <c r="AS3429" s="74"/>
      <c r="AT3429" s="20"/>
      <c r="AU3429" s="74" t="str">
        <f t="shared" si="1853"/>
        <v>00631L</v>
      </c>
      <c r="AV3429" s="20">
        <f t="shared" si="1859"/>
        <v>1</v>
      </c>
      <c r="AW3429" s="74" t="str">
        <f t="shared" si="1854"/>
        <v>00631L</v>
      </c>
      <c r="AX3429" s="20">
        <f t="shared" si="1855"/>
        <v>1</v>
      </c>
      <c r="AY3429" s="20">
        <f t="shared" si="1860"/>
        <v>1</v>
      </c>
      <c r="AZ3429" s="116">
        <v>41334</v>
      </c>
      <c r="BA3429" s="116"/>
      <c r="BB3429" s="20"/>
      <c r="BC3429" s="20"/>
      <c r="BD3429" s="76"/>
      <c r="BE3429" s="77"/>
      <c r="BF3429" s="77"/>
    </row>
    <row r="3430" spans="1:58" s="23" customFormat="1" ht="15.75" customHeight="1" x14ac:dyDescent="0.4">
      <c r="A3430" s="116">
        <v>41332</v>
      </c>
      <c r="B3430" s="112">
        <v>15.4</v>
      </c>
      <c r="C3430" s="112">
        <v>16.100000000000001</v>
      </c>
      <c r="D3430" s="112">
        <v>16.75</v>
      </c>
      <c r="E3430" s="112">
        <v>17.100000000000001</v>
      </c>
      <c r="F3430" s="112">
        <v>17.649999999999999</v>
      </c>
      <c r="G3430" s="112">
        <v>18.149999999999999</v>
      </c>
      <c r="H3430" s="113">
        <v>18.7</v>
      </c>
      <c r="I3430" s="90">
        <f t="shared" si="1856"/>
        <v>15.691666666666668</v>
      </c>
      <c r="J3430" s="90">
        <f t="shared" si="1857"/>
        <v>16.370833333333334</v>
      </c>
      <c r="K3430" s="114">
        <v>14</v>
      </c>
      <c r="L3430" s="115">
        <v>4.1666666666666664E-2</v>
      </c>
      <c r="M3430" s="90">
        <v>14.91</v>
      </c>
      <c r="N3430" s="90">
        <v>14.73</v>
      </c>
      <c r="O3430" s="90">
        <v>15.66</v>
      </c>
      <c r="P3430" s="90">
        <v>17.03</v>
      </c>
      <c r="Q3430" s="90">
        <v>19.11</v>
      </c>
      <c r="R3430" s="63">
        <f t="shared" si="1868"/>
        <v>3.0499999999999972</v>
      </c>
      <c r="S3430" s="64">
        <f t="shared" si="1867"/>
        <v>-0.12685240071132189</v>
      </c>
      <c r="T3430" s="65">
        <f t="shared" si="1863"/>
        <v>1.0122199592668024</v>
      </c>
      <c r="U3430" s="65">
        <f t="shared" si="1863"/>
        <v>0.94061302681992343</v>
      </c>
      <c r="V3430" s="65">
        <f t="shared" ref="V3430:V3493" si="1869">N3430/P3430</f>
        <v>0.8649442160892542</v>
      </c>
      <c r="W3430" s="65">
        <f t="shared" ref="W3430:W3493" si="1870">N3430/Q3430</f>
        <v>0.77080062794348514</v>
      </c>
      <c r="X3430" s="61">
        <f t="shared" si="1858"/>
        <v>4.5454545454545525E-2</v>
      </c>
      <c r="Y3430" s="66">
        <f t="shared" ref="Y3430:Y3493" si="1871">(H3430-E3430)/E3430</f>
        <v>9.3567251461988174E-2</v>
      </c>
      <c r="Z3430" s="61">
        <f t="shared" ref="Z3430:Z3493" si="1872">(J3430-I3430)/I3430</f>
        <v>4.3281996813595236E-2</v>
      </c>
      <c r="AA3430" s="67">
        <f t="shared" ref="AA3430:AA3493" si="1873">B3430*(K3430*L3430)+C3430*(1-(K3430*L3430))</f>
        <v>15.691666666666666</v>
      </c>
      <c r="AB3430" s="68">
        <f t="shared" ref="AB3430:AB3493" si="1874">(B3430-N3430)/N3430</f>
        <v>4.5485403937542426E-2</v>
      </c>
      <c r="AC3430" s="69">
        <f t="shared" ref="AC3430:AC3493" si="1875">(AA3430-N3430)/N3430</f>
        <v>6.5286263860601892E-2</v>
      </c>
      <c r="AD3430" s="70">
        <f>_xlfn.PERCENTILE.EXC(AC3430:$AC$5675,0.5)</f>
        <v>7.0342906190185933E-2</v>
      </c>
      <c r="AE3430" s="70">
        <f>_xlfn.PERCENTILE.EXC($AC3430:AC$5675,0.35)</f>
        <v>3.7338344625656876E-2</v>
      </c>
      <c r="AF3430" s="71">
        <f t="shared" si="1864"/>
        <v>4.0155059066804902E-2</v>
      </c>
      <c r="AG3430" s="70">
        <f t="shared" si="1865"/>
        <v>-0.18079093388790943</v>
      </c>
      <c r="AH3430" s="70">
        <f t="shared" si="1866"/>
        <v>-0.22707014647722412</v>
      </c>
      <c r="AI3430" s="61" t="str">
        <f t="shared" si="1861"/>
        <v>Safety</v>
      </c>
      <c r="AJ3430" s="68" t="str">
        <f t="shared" si="1862"/>
        <v>Short VOL</v>
      </c>
      <c r="AK3430" s="72"/>
      <c r="AL3430" s="73"/>
      <c r="AM3430" s="72"/>
      <c r="AN3430" s="73"/>
      <c r="AO3430" s="74"/>
      <c r="AP3430" s="20"/>
      <c r="AQ3430" s="74"/>
      <c r="AR3430" s="20"/>
      <c r="AS3430" s="74"/>
      <c r="AT3430" s="20"/>
      <c r="AU3430" s="74" t="str">
        <f t="shared" si="1853"/>
        <v>00631L</v>
      </c>
      <c r="AV3430" s="20">
        <f t="shared" si="1859"/>
        <v>1</v>
      </c>
      <c r="AW3430" s="74" t="str">
        <f t="shared" si="1854"/>
        <v>00631L</v>
      </c>
      <c r="AX3430" s="20">
        <f t="shared" si="1855"/>
        <v>1</v>
      </c>
      <c r="AY3430" s="20">
        <f t="shared" si="1860"/>
        <v>1</v>
      </c>
      <c r="AZ3430" s="116">
        <v>41333</v>
      </c>
      <c r="BA3430" s="116"/>
      <c r="BB3430" s="20"/>
      <c r="BC3430" s="20"/>
      <c r="BD3430" s="76"/>
      <c r="BE3430" s="77"/>
      <c r="BF3430" s="77"/>
    </row>
    <row r="3431" spans="1:58" s="23" customFormat="1" ht="15.75" customHeight="1" x14ac:dyDescent="0.4">
      <c r="A3431" s="116">
        <v>41331</v>
      </c>
      <c r="B3431" s="112">
        <v>17.05</v>
      </c>
      <c r="C3431" s="112">
        <v>17.350000000000001</v>
      </c>
      <c r="D3431" s="112">
        <v>17.600000000000001</v>
      </c>
      <c r="E3431" s="112">
        <v>17.899999999999999</v>
      </c>
      <c r="F3431" s="112">
        <v>18.350000000000001</v>
      </c>
      <c r="G3431" s="112">
        <v>18.7</v>
      </c>
      <c r="H3431" s="113">
        <v>19.3</v>
      </c>
      <c r="I3431" s="90">
        <f t="shared" si="1856"/>
        <v>17.162500000000001</v>
      </c>
      <c r="J3431" s="90">
        <f t="shared" si="1857"/>
        <v>17.443750000000001</v>
      </c>
      <c r="K3431" s="114">
        <v>15</v>
      </c>
      <c r="L3431" s="115">
        <v>4.1666666666666664E-2</v>
      </c>
      <c r="M3431" s="90">
        <v>18.11</v>
      </c>
      <c r="N3431" s="90">
        <v>16.87</v>
      </c>
      <c r="O3431" s="90">
        <v>17.25</v>
      </c>
      <c r="P3431" s="90">
        <v>18.16</v>
      </c>
      <c r="Q3431" s="90">
        <v>19.899999999999999</v>
      </c>
      <c r="R3431" s="63">
        <f t="shared" si="1868"/>
        <v>0.42999999999999261</v>
      </c>
      <c r="S3431" s="64">
        <f t="shared" si="1867"/>
        <v>-0.11163770405476554</v>
      </c>
      <c r="T3431" s="65">
        <f t="shared" si="1863"/>
        <v>1.0735032602252519</v>
      </c>
      <c r="U3431" s="65">
        <f t="shared" si="1863"/>
        <v>0.9779710144927537</v>
      </c>
      <c r="V3431" s="65">
        <f t="shared" si="1869"/>
        <v>0.92896475770925113</v>
      </c>
      <c r="W3431" s="65">
        <f t="shared" si="1870"/>
        <v>0.84773869346733677</v>
      </c>
      <c r="X3431" s="61">
        <f t="shared" si="1858"/>
        <v>1.7595307917888603E-2</v>
      </c>
      <c r="Y3431" s="66">
        <f t="shared" si="1871"/>
        <v>7.8212290502793422E-2</v>
      </c>
      <c r="Z3431" s="61">
        <f t="shared" si="1872"/>
        <v>1.6387472687545521E-2</v>
      </c>
      <c r="AA3431" s="67">
        <f t="shared" si="1873"/>
        <v>17.162500000000001</v>
      </c>
      <c r="AB3431" s="68">
        <f t="shared" si="1874"/>
        <v>1.0669828097213972E-2</v>
      </c>
      <c r="AC3431" s="69">
        <f t="shared" si="1875"/>
        <v>1.7338470657972758E-2</v>
      </c>
      <c r="AD3431" s="70">
        <f>_xlfn.PERCENTILE.EXC(AC3431:$AC$5675,0.5)</f>
        <v>7.0354196991751716E-2</v>
      </c>
      <c r="AE3431" s="70">
        <f>_xlfn.PERCENTILE.EXC($AC3431:AC$5675,0.35)</f>
        <v>3.7324350626646241E-2</v>
      </c>
      <c r="AF3431" s="71">
        <f t="shared" si="1864"/>
        <v>3.9549042170536244E-2</v>
      </c>
      <c r="AG3431" s="70">
        <f t="shared" si="1865"/>
        <v>-0.18079093388790943</v>
      </c>
      <c r="AH3431" s="70">
        <f t="shared" si="1866"/>
        <v>-0.22707014647722412</v>
      </c>
      <c r="AI3431" s="61" t="str">
        <f t="shared" si="1861"/>
        <v>Safety</v>
      </c>
      <c r="AJ3431" s="68" t="str">
        <f t="shared" si="1862"/>
        <v>Safety</v>
      </c>
      <c r="AK3431" s="72"/>
      <c r="AL3431" s="73"/>
      <c r="AM3431" s="72"/>
      <c r="AN3431" s="73"/>
      <c r="AO3431" s="74"/>
      <c r="AP3431" s="20"/>
      <c r="AQ3431" s="74"/>
      <c r="AR3431" s="20"/>
      <c r="AS3431" s="74"/>
      <c r="AT3431" s="20"/>
      <c r="AU3431" s="74" t="str">
        <f t="shared" si="1853"/>
        <v>00635U</v>
      </c>
      <c r="AV3431" s="20">
        <f t="shared" si="1859"/>
        <v>0</v>
      </c>
      <c r="AW3431" s="74" t="str">
        <f t="shared" si="1854"/>
        <v>00635U</v>
      </c>
      <c r="AX3431" s="20">
        <f t="shared" si="1855"/>
        <v>0</v>
      </c>
      <c r="AY3431" s="20">
        <f t="shared" si="1860"/>
        <v>1</v>
      </c>
      <c r="AZ3431" s="116">
        <v>41332</v>
      </c>
      <c r="BA3431" s="116"/>
      <c r="BB3431" s="20"/>
      <c r="BC3431" s="20"/>
      <c r="BD3431" s="76"/>
      <c r="BE3431" s="77"/>
      <c r="BF3431" s="77"/>
    </row>
    <row r="3432" spans="1:58" s="23" customFormat="1" ht="15.75" customHeight="1" x14ac:dyDescent="0.4">
      <c r="A3432" s="116">
        <v>41330</v>
      </c>
      <c r="B3432" s="112">
        <v>17.649999999999999</v>
      </c>
      <c r="C3432" s="112">
        <v>17.5</v>
      </c>
      <c r="D3432" s="112">
        <v>17.55</v>
      </c>
      <c r="E3432" s="112">
        <v>17.95</v>
      </c>
      <c r="F3432" s="112">
        <v>18.3</v>
      </c>
      <c r="G3432" s="112">
        <v>18.7</v>
      </c>
      <c r="H3432" s="113">
        <v>19.25</v>
      </c>
      <c r="I3432" s="90">
        <f t="shared" si="1856"/>
        <v>17.599999999999998</v>
      </c>
      <c r="J3432" s="90">
        <f t="shared" si="1857"/>
        <v>17.516666666666666</v>
      </c>
      <c r="K3432" s="114">
        <v>16</v>
      </c>
      <c r="L3432" s="115">
        <v>4.1666666666666664E-2</v>
      </c>
      <c r="M3432" s="90">
        <v>21.87</v>
      </c>
      <c r="N3432" s="90">
        <v>18.989999999999998</v>
      </c>
      <c r="O3432" s="90">
        <v>17.940000000000001</v>
      </c>
      <c r="P3432" s="90">
        <v>18.61</v>
      </c>
      <c r="Q3432" s="90">
        <v>20.170000000000002</v>
      </c>
      <c r="R3432" s="63">
        <f t="shared" si="1868"/>
        <v>-4.3100000000000023</v>
      </c>
      <c r="S3432" s="64">
        <f t="shared" si="1867"/>
        <v>0.34015525758645015</v>
      </c>
      <c r="T3432" s="65">
        <f t="shared" si="1863"/>
        <v>1.1516587677725121</v>
      </c>
      <c r="U3432" s="65">
        <f t="shared" si="1863"/>
        <v>1.0585284280936453</v>
      </c>
      <c r="V3432" s="65">
        <f t="shared" si="1869"/>
        <v>1.0204191295002687</v>
      </c>
      <c r="W3432" s="65">
        <f t="shared" si="1870"/>
        <v>0.94149727317798693</v>
      </c>
      <c r="X3432" s="61">
        <f t="shared" si="1858"/>
        <v>-8.4985835694050185E-3</v>
      </c>
      <c r="Y3432" s="66">
        <f t="shared" si="1871"/>
        <v>7.2423398328690852E-2</v>
      </c>
      <c r="Z3432" s="61">
        <f t="shared" si="1872"/>
        <v>-4.7348484848484182E-3</v>
      </c>
      <c r="AA3432" s="67">
        <f t="shared" si="1873"/>
        <v>17.600000000000001</v>
      </c>
      <c r="AB3432" s="68">
        <f t="shared" si="1874"/>
        <v>-7.0563454449710378E-2</v>
      </c>
      <c r="AC3432" s="69">
        <f t="shared" si="1875"/>
        <v>-7.3196419167983001E-2</v>
      </c>
      <c r="AD3432" s="70">
        <f>_xlfn.PERCENTILE.EXC(AC3432:$AC$5675,0.5)</f>
        <v>7.0399320718098096E-2</v>
      </c>
      <c r="AE3432" s="70">
        <f>_xlfn.PERCENTILE.EXC($AC3432:AC$5675,0.35)</f>
        <v>3.7350339481951711E-2</v>
      </c>
      <c r="AF3432" s="71">
        <f t="shared" si="1864"/>
        <v>3.9549042170536244E-2</v>
      </c>
      <c r="AG3432" s="70">
        <f t="shared" si="1865"/>
        <v>-0.18079093388790943</v>
      </c>
      <c r="AH3432" s="70">
        <f t="shared" si="1866"/>
        <v>-0.22707014647722412</v>
      </c>
      <c r="AI3432" s="61" t="str">
        <f t="shared" si="1861"/>
        <v>Safety</v>
      </c>
      <c r="AJ3432" s="68" t="str">
        <f t="shared" si="1862"/>
        <v>Safety</v>
      </c>
      <c r="AK3432" s="72"/>
      <c r="AL3432" s="73"/>
      <c r="AM3432" s="72"/>
      <c r="AN3432" s="73"/>
      <c r="AO3432" s="74"/>
      <c r="AP3432" s="20"/>
      <c r="AQ3432" s="74"/>
      <c r="AR3432" s="20"/>
      <c r="AS3432" s="74"/>
      <c r="AT3432" s="20"/>
      <c r="AU3432" s="74" t="str">
        <f t="shared" si="1853"/>
        <v>00635U</v>
      </c>
      <c r="AV3432" s="20">
        <f t="shared" si="1859"/>
        <v>0</v>
      </c>
      <c r="AW3432" s="74" t="str">
        <f t="shared" si="1854"/>
        <v>00635U</v>
      </c>
      <c r="AX3432" s="20">
        <f t="shared" si="1855"/>
        <v>0</v>
      </c>
      <c r="AY3432" s="20">
        <f t="shared" si="1860"/>
        <v>1</v>
      </c>
      <c r="AZ3432" s="116">
        <v>41331</v>
      </c>
      <c r="BA3432" s="116"/>
      <c r="BB3432" s="20"/>
      <c r="BC3432" s="20"/>
      <c r="BD3432" s="76"/>
      <c r="BE3432" s="77"/>
      <c r="BF3432" s="77"/>
    </row>
    <row r="3433" spans="1:58" s="23" customFormat="1" ht="15.75" customHeight="1" x14ac:dyDescent="0.4">
      <c r="A3433" s="116">
        <v>41327</v>
      </c>
      <c r="B3433" s="112">
        <v>14.85</v>
      </c>
      <c r="C3433" s="112">
        <v>15.7</v>
      </c>
      <c r="D3433" s="112">
        <v>16.45</v>
      </c>
      <c r="E3433" s="112">
        <v>17</v>
      </c>
      <c r="F3433" s="112">
        <v>17.7</v>
      </c>
      <c r="G3433" s="112">
        <v>18.25</v>
      </c>
      <c r="H3433" s="113">
        <v>18.95</v>
      </c>
      <c r="I3433" s="90">
        <f t="shared" si="1856"/>
        <v>15.097916666666666</v>
      </c>
      <c r="J3433" s="90">
        <f t="shared" si="1857"/>
        <v>15.918749999999999</v>
      </c>
      <c r="K3433" s="114">
        <v>17</v>
      </c>
      <c r="L3433" s="115">
        <v>4.1666666666666664E-2</v>
      </c>
      <c r="M3433" s="90">
        <v>14.58</v>
      </c>
      <c r="N3433" s="90">
        <v>14.17</v>
      </c>
      <c r="O3433" s="90">
        <v>14.98</v>
      </c>
      <c r="P3433" s="90">
        <v>16.53</v>
      </c>
      <c r="Q3433" s="90">
        <v>18.78</v>
      </c>
      <c r="R3433" s="63">
        <f t="shared" si="1868"/>
        <v>2.7600000000000016</v>
      </c>
      <c r="S3433" s="64">
        <f t="shared" si="1867"/>
        <v>-6.8988173455979018E-2</v>
      </c>
      <c r="T3433" s="65">
        <f t="shared" si="1863"/>
        <v>1.0289343683839096</v>
      </c>
      <c r="U3433" s="65">
        <f t="shared" si="1863"/>
        <v>0.94592790387182912</v>
      </c>
      <c r="V3433" s="65">
        <f t="shared" si="1869"/>
        <v>0.85722928009679367</v>
      </c>
      <c r="W3433" s="65">
        <f t="shared" si="1870"/>
        <v>0.7545260915867944</v>
      </c>
      <c r="X3433" s="61">
        <f t="shared" si="1858"/>
        <v>5.7239057239057214E-2</v>
      </c>
      <c r="Y3433" s="66">
        <f t="shared" si="1871"/>
        <v>0.11470588235294113</v>
      </c>
      <c r="Z3433" s="61">
        <f t="shared" si="1872"/>
        <v>5.4367324410100698E-2</v>
      </c>
      <c r="AA3433" s="67">
        <f t="shared" si="1873"/>
        <v>15.097916666666666</v>
      </c>
      <c r="AB3433" s="68">
        <f t="shared" si="1874"/>
        <v>4.7988708539167237E-2</v>
      </c>
      <c r="AC3433" s="69">
        <f t="shared" si="1875"/>
        <v>6.5484591860738642E-2</v>
      </c>
      <c r="AD3433" s="70">
        <f>_xlfn.PERCENTILE.EXC(AC3433:$AC$5675,0.5)</f>
        <v>7.0444444444444476E-2</v>
      </c>
      <c r="AE3433" s="70">
        <f>_xlfn.PERCENTILE.EXC($AC3433:AC$5675,0.35)</f>
        <v>3.7376042925779798E-2</v>
      </c>
      <c r="AF3433" s="71">
        <f t="shared" si="1864"/>
        <v>3.9549042170536244E-2</v>
      </c>
      <c r="AG3433" s="70">
        <f t="shared" si="1865"/>
        <v>-0.18079093388790943</v>
      </c>
      <c r="AH3433" s="70">
        <f t="shared" si="1866"/>
        <v>-0.22707014647722412</v>
      </c>
      <c r="AI3433" s="61" t="str">
        <f t="shared" si="1861"/>
        <v>Safety</v>
      </c>
      <c r="AJ3433" s="68" t="str">
        <f t="shared" si="1862"/>
        <v>Short VOL</v>
      </c>
      <c r="AK3433" s="72"/>
      <c r="AL3433" s="73"/>
      <c r="AM3433" s="72"/>
      <c r="AN3433" s="73"/>
      <c r="AO3433" s="74"/>
      <c r="AP3433" s="20"/>
      <c r="AQ3433" s="74"/>
      <c r="AR3433" s="20"/>
      <c r="AS3433" s="74"/>
      <c r="AT3433" s="20"/>
      <c r="AU3433" s="74" t="str">
        <f t="shared" si="1853"/>
        <v>00631L</v>
      </c>
      <c r="AV3433" s="20">
        <f t="shared" si="1859"/>
        <v>1</v>
      </c>
      <c r="AW3433" s="74" t="str">
        <f t="shared" si="1854"/>
        <v>00631L</v>
      </c>
      <c r="AX3433" s="20">
        <f t="shared" si="1855"/>
        <v>1</v>
      </c>
      <c r="AY3433" s="20">
        <f t="shared" si="1860"/>
        <v>1</v>
      </c>
      <c r="AZ3433" s="116">
        <v>41330</v>
      </c>
      <c r="BA3433" s="116"/>
      <c r="BB3433" s="20"/>
      <c r="BC3433" s="20"/>
      <c r="BD3433" s="76"/>
      <c r="BE3433" s="77"/>
      <c r="BF3433" s="77"/>
    </row>
    <row r="3434" spans="1:58" s="23" customFormat="1" ht="15.75" customHeight="1" x14ac:dyDescent="0.4">
      <c r="A3434" s="116">
        <v>41326</v>
      </c>
      <c r="B3434" s="112">
        <v>15.5</v>
      </c>
      <c r="C3434" s="112">
        <v>16.149999999999999</v>
      </c>
      <c r="D3434" s="112">
        <v>16.75</v>
      </c>
      <c r="E3434" s="112">
        <v>17.3</v>
      </c>
      <c r="F3434" s="112">
        <v>17.95</v>
      </c>
      <c r="G3434" s="112">
        <v>18.600000000000001</v>
      </c>
      <c r="H3434" s="113">
        <v>19.2</v>
      </c>
      <c r="I3434" s="90">
        <f t="shared" si="1856"/>
        <v>15.6625</v>
      </c>
      <c r="J3434" s="90">
        <f t="shared" si="1857"/>
        <v>16.299999999999997</v>
      </c>
      <c r="K3434" s="114">
        <v>18</v>
      </c>
      <c r="L3434" s="115">
        <v>4.1666666666666664E-2</v>
      </c>
      <c r="M3434" s="90">
        <v>16.010000000000002</v>
      </c>
      <c r="N3434" s="90">
        <v>15.22</v>
      </c>
      <c r="O3434" s="90">
        <v>15.71</v>
      </c>
      <c r="P3434" s="90">
        <v>17.05</v>
      </c>
      <c r="Q3434" s="90">
        <v>19.2</v>
      </c>
      <c r="R3434" s="63">
        <f t="shared" si="1868"/>
        <v>1.5300000000000011</v>
      </c>
      <c r="S3434" s="64">
        <f t="shared" si="1867"/>
        <v>3.6784741144414233E-2</v>
      </c>
      <c r="T3434" s="65">
        <f t="shared" si="1863"/>
        <v>1.0519053876478319</v>
      </c>
      <c r="U3434" s="65">
        <f t="shared" si="1863"/>
        <v>0.96880967536600893</v>
      </c>
      <c r="V3434" s="65">
        <f t="shared" si="1869"/>
        <v>0.89266862170087979</v>
      </c>
      <c r="W3434" s="65">
        <f t="shared" si="1870"/>
        <v>0.79270833333333335</v>
      </c>
      <c r="X3434" s="61">
        <f t="shared" si="1858"/>
        <v>4.1935483870967648E-2</v>
      </c>
      <c r="Y3434" s="66">
        <f t="shared" si="1871"/>
        <v>0.10982658959537564</v>
      </c>
      <c r="Z3434" s="61">
        <f t="shared" si="1872"/>
        <v>4.0702314445331046E-2</v>
      </c>
      <c r="AA3434" s="67">
        <f t="shared" si="1873"/>
        <v>15.6625</v>
      </c>
      <c r="AB3434" s="68">
        <f t="shared" si="1874"/>
        <v>1.8396846254927685E-2</v>
      </c>
      <c r="AC3434" s="69">
        <f t="shared" si="1875"/>
        <v>2.9073587385019643E-2</v>
      </c>
      <c r="AD3434" s="70">
        <f>_xlfn.PERCENTILE.EXC(AC3434:$AC$5675,0.5)</f>
        <v>7.0520588205791851E-2</v>
      </c>
      <c r="AE3434" s="70">
        <f>_xlfn.PERCENTILE.EXC($AC3434:AC$5675,0.35)</f>
        <v>3.7362298661811871E-2</v>
      </c>
      <c r="AF3434" s="71">
        <f t="shared" si="1864"/>
        <v>3.9381049775753976E-2</v>
      </c>
      <c r="AG3434" s="70">
        <f t="shared" si="1865"/>
        <v>-0.18079093388790943</v>
      </c>
      <c r="AH3434" s="70">
        <f t="shared" si="1866"/>
        <v>-0.22707014647722412</v>
      </c>
      <c r="AI3434" s="61" t="str">
        <f t="shared" si="1861"/>
        <v>Safety</v>
      </c>
      <c r="AJ3434" s="68" t="str">
        <f t="shared" si="1862"/>
        <v>Safety</v>
      </c>
      <c r="AK3434" s="72"/>
      <c r="AL3434" s="73"/>
      <c r="AM3434" s="72"/>
      <c r="AN3434" s="73"/>
      <c r="AO3434" s="74"/>
      <c r="AP3434" s="20"/>
      <c r="AQ3434" s="74"/>
      <c r="AR3434" s="20"/>
      <c r="AS3434" s="74"/>
      <c r="AT3434" s="20"/>
      <c r="AU3434" s="74" t="str">
        <f t="shared" si="1853"/>
        <v>00635U</v>
      </c>
      <c r="AV3434" s="20">
        <f t="shared" si="1859"/>
        <v>0</v>
      </c>
      <c r="AW3434" s="74" t="str">
        <f t="shared" si="1854"/>
        <v>00635U</v>
      </c>
      <c r="AX3434" s="20">
        <f t="shared" si="1855"/>
        <v>0</v>
      </c>
      <c r="AY3434" s="20">
        <f t="shared" si="1860"/>
        <v>1</v>
      </c>
      <c r="AZ3434" s="116">
        <v>41327</v>
      </c>
      <c r="BA3434" s="116"/>
      <c r="BB3434" s="20"/>
      <c r="BC3434" s="20"/>
      <c r="BD3434" s="76"/>
      <c r="BE3434" s="77"/>
      <c r="BF3434" s="77"/>
    </row>
    <row r="3435" spans="1:58" s="23" customFormat="1" ht="15.75" customHeight="1" x14ac:dyDescent="0.4">
      <c r="A3435" s="116">
        <v>41325</v>
      </c>
      <c r="B3435" s="112">
        <v>15.4</v>
      </c>
      <c r="C3435" s="112">
        <v>16</v>
      </c>
      <c r="D3435" s="112">
        <v>16.55</v>
      </c>
      <c r="E3435" s="112">
        <v>17.149999999999999</v>
      </c>
      <c r="F3435" s="112">
        <v>17.8</v>
      </c>
      <c r="G3435" s="112">
        <v>18.399999999999999</v>
      </c>
      <c r="H3435" s="113">
        <v>19.05</v>
      </c>
      <c r="I3435" s="90">
        <f t="shared" si="1856"/>
        <v>15.525</v>
      </c>
      <c r="J3435" s="90">
        <f t="shared" si="1857"/>
        <v>16.114583333333332</v>
      </c>
      <c r="K3435" s="114">
        <v>19</v>
      </c>
      <c r="L3435" s="115">
        <v>4.1666666666666664E-2</v>
      </c>
      <c r="M3435" s="90">
        <v>15.36</v>
      </c>
      <c r="N3435" s="90">
        <v>14.68</v>
      </c>
      <c r="O3435" s="90">
        <v>15.41</v>
      </c>
      <c r="P3435" s="90">
        <v>16.82</v>
      </c>
      <c r="Q3435" s="90">
        <v>19.059999999999999</v>
      </c>
      <c r="R3435" s="63">
        <f t="shared" si="1868"/>
        <v>2.1900000000000048</v>
      </c>
      <c r="S3435" s="64">
        <f t="shared" si="1867"/>
        <v>0.19252640129975623</v>
      </c>
      <c r="T3435" s="65">
        <f t="shared" si="1863"/>
        <v>1.0463215258855585</v>
      </c>
      <c r="U3435" s="65">
        <f t="shared" si="1863"/>
        <v>0.95262816353017521</v>
      </c>
      <c r="V3435" s="65">
        <f t="shared" si="1869"/>
        <v>0.87277051129607608</v>
      </c>
      <c r="W3435" s="65">
        <f t="shared" si="1870"/>
        <v>0.77019937040923403</v>
      </c>
      <c r="X3435" s="61">
        <f t="shared" si="1858"/>
        <v>3.8961038961038939E-2</v>
      </c>
      <c r="Y3435" s="66">
        <f t="shared" si="1871"/>
        <v>0.11078717201166194</v>
      </c>
      <c r="Z3435" s="61">
        <f t="shared" si="1872"/>
        <v>3.7976382179280628E-2</v>
      </c>
      <c r="AA3435" s="67">
        <f t="shared" si="1873"/>
        <v>15.525</v>
      </c>
      <c r="AB3435" s="68">
        <f t="shared" si="1874"/>
        <v>4.9046321525885603E-2</v>
      </c>
      <c r="AC3435" s="69">
        <f t="shared" si="1875"/>
        <v>5.7561307901907402E-2</v>
      </c>
      <c r="AD3435" s="70">
        <f>_xlfn.PERCENTILE.EXC(AC3435:$AC$5675,0.5)</f>
        <v>7.0596731967139226E-2</v>
      </c>
      <c r="AE3435" s="70">
        <f>_xlfn.PERCENTILE.EXC($AC3435:AC$5675,0.35)</f>
        <v>3.7387823723466593E-2</v>
      </c>
      <c r="AF3435" s="71">
        <f t="shared" si="1864"/>
        <v>3.9381049775753976E-2</v>
      </c>
      <c r="AG3435" s="70">
        <f t="shared" si="1865"/>
        <v>-0.18079093388790943</v>
      </c>
      <c r="AH3435" s="70">
        <f t="shared" si="1866"/>
        <v>-0.22707014647722412</v>
      </c>
      <c r="AI3435" s="61" t="str">
        <f t="shared" si="1861"/>
        <v>Safety</v>
      </c>
      <c r="AJ3435" s="68" t="str">
        <f t="shared" si="1862"/>
        <v>Short VOL</v>
      </c>
      <c r="AK3435" s="72"/>
      <c r="AL3435" s="73"/>
      <c r="AM3435" s="72"/>
      <c r="AN3435" s="73"/>
      <c r="AO3435" s="74"/>
      <c r="AP3435" s="20"/>
      <c r="AQ3435" s="74"/>
      <c r="AR3435" s="20"/>
      <c r="AS3435" s="74"/>
      <c r="AT3435" s="20"/>
      <c r="AU3435" s="74" t="str">
        <f t="shared" si="1853"/>
        <v>00631L</v>
      </c>
      <c r="AV3435" s="20">
        <f t="shared" si="1859"/>
        <v>1</v>
      </c>
      <c r="AW3435" s="74" t="str">
        <f t="shared" si="1854"/>
        <v>00631L</v>
      </c>
      <c r="AX3435" s="20">
        <f t="shared" si="1855"/>
        <v>1</v>
      </c>
      <c r="AY3435" s="20">
        <f t="shared" si="1860"/>
        <v>1</v>
      </c>
      <c r="AZ3435" s="116">
        <v>41326</v>
      </c>
      <c r="BA3435" s="116"/>
      <c r="BB3435" s="20"/>
      <c r="BC3435" s="20"/>
      <c r="BD3435" s="76"/>
      <c r="BE3435" s="77"/>
      <c r="BF3435" s="77"/>
    </row>
    <row r="3436" spans="1:58" s="23" customFormat="1" ht="15.75" customHeight="1" x14ac:dyDescent="0.4">
      <c r="A3436" s="116">
        <v>41324</v>
      </c>
      <c r="B3436" s="112">
        <v>13.9</v>
      </c>
      <c r="C3436" s="112">
        <v>14.95</v>
      </c>
      <c r="D3436" s="112">
        <v>15.75</v>
      </c>
      <c r="E3436" s="112">
        <v>16.55</v>
      </c>
      <c r="F3436" s="112">
        <v>17.3</v>
      </c>
      <c r="G3436" s="112">
        <v>17.95</v>
      </c>
      <c r="H3436" s="113">
        <v>18.649999999999999</v>
      </c>
      <c r="I3436" s="90">
        <f t="shared" si="1856"/>
        <v>14.074999999999999</v>
      </c>
      <c r="J3436" s="90">
        <f t="shared" si="1857"/>
        <v>15.083333333333332</v>
      </c>
      <c r="K3436" s="114">
        <v>20</v>
      </c>
      <c r="L3436" s="115">
        <v>4.1666666666666664E-2</v>
      </c>
      <c r="M3436" s="90">
        <v>11.43</v>
      </c>
      <c r="N3436" s="90">
        <v>12.31</v>
      </c>
      <c r="O3436" s="90">
        <v>13.99</v>
      </c>
      <c r="P3436" s="90">
        <v>15.83</v>
      </c>
      <c r="Q3436" s="90">
        <v>18.22</v>
      </c>
      <c r="R3436" s="63">
        <f t="shared" si="1868"/>
        <v>6.0799999999999983</v>
      </c>
      <c r="S3436" s="64">
        <f t="shared" si="1867"/>
        <v>-1.2038523274478359E-2</v>
      </c>
      <c r="T3436" s="65">
        <f t="shared" si="1863"/>
        <v>0.92851340373679925</v>
      </c>
      <c r="U3436" s="65">
        <f t="shared" si="1863"/>
        <v>0.87991422444603296</v>
      </c>
      <c r="V3436" s="65">
        <f t="shared" si="1869"/>
        <v>0.77763739734680992</v>
      </c>
      <c r="W3436" s="65">
        <f t="shared" si="1870"/>
        <v>0.67563117453347976</v>
      </c>
      <c r="X3436" s="61">
        <f t="shared" si="1858"/>
        <v>7.553956834532366E-2</v>
      </c>
      <c r="Y3436" s="66">
        <f t="shared" si="1871"/>
        <v>0.12688821752265847</v>
      </c>
      <c r="Z3436" s="61">
        <f t="shared" si="1872"/>
        <v>7.1640023682652432E-2</v>
      </c>
      <c r="AA3436" s="67">
        <f t="shared" si="1873"/>
        <v>14.074999999999999</v>
      </c>
      <c r="AB3436" s="68">
        <f t="shared" si="1874"/>
        <v>0.12916328188464662</v>
      </c>
      <c r="AC3436" s="69">
        <f t="shared" si="1875"/>
        <v>0.14337936636880574</v>
      </c>
      <c r="AD3436" s="70">
        <f>_xlfn.PERCENTILE.EXC(AC3436:$AC$5675,0.5)</f>
        <v>7.0669545022871025E-2</v>
      </c>
      <c r="AE3436" s="70">
        <f>_xlfn.PERCENTILE.EXC($AC3436:AC$5675,0.35)</f>
        <v>3.7374079459498659E-2</v>
      </c>
      <c r="AF3436" s="71">
        <f t="shared" si="1864"/>
        <v>3.9236249258324217E-2</v>
      </c>
      <c r="AG3436" s="70">
        <f t="shared" si="1865"/>
        <v>-0.18079093388790943</v>
      </c>
      <c r="AH3436" s="70">
        <f t="shared" si="1866"/>
        <v>-0.22707014647722412</v>
      </c>
      <c r="AI3436" s="61" t="str">
        <f t="shared" si="1861"/>
        <v>Short VOL</v>
      </c>
      <c r="AJ3436" s="68" t="str">
        <f t="shared" si="1862"/>
        <v>Short VOL</v>
      </c>
      <c r="AK3436" s="72"/>
      <c r="AL3436" s="73"/>
      <c r="AM3436" s="72"/>
      <c r="AN3436" s="73"/>
      <c r="AO3436" s="74"/>
      <c r="AP3436" s="20"/>
      <c r="AQ3436" s="74"/>
      <c r="AR3436" s="20"/>
      <c r="AS3436" s="74"/>
      <c r="AT3436" s="20"/>
      <c r="AU3436" s="74" t="str">
        <f t="shared" si="1853"/>
        <v>00631L</v>
      </c>
      <c r="AV3436" s="20">
        <f t="shared" si="1859"/>
        <v>1</v>
      </c>
      <c r="AW3436" s="74" t="str">
        <f t="shared" si="1854"/>
        <v>00631L</v>
      </c>
      <c r="AX3436" s="20">
        <f t="shared" si="1855"/>
        <v>1</v>
      </c>
      <c r="AY3436" s="20">
        <f t="shared" si="1860"/>
        <v>1</v>
      </c>
      <c r="AZ3436" s="116">
        <v>41325</v>
      </c>
      <c r="BA3436" s="116"/>
      <c r="BB3436" s="20"/>
      <c r="BC3436" s="20"/>
      <c r="BD3436" s="76"/>
      <c r="BE3436" s="77"/>
      <c r="BF3436" s="77"/>
    </row>
    <row r="3437" spans="1:58" s="23" customFormat="1" ht="15.75" customHeight="1" x14ac:dyDescent="0.4">
      <c r="A3437" s="116">
        <v>41320</v>
      </c>
      <c r="B3437" s="112">
        <v>14.5</v>
      </c>
      <c r="C3437" s="112">
        <v>15.65</v>
      </c>
      <c r="D3437" s="112">
        <v>16.399999999999999</v>
      </c>
      <c r="E3437" s="112">
        <v>17.100000000000001</v>
      </c>
      <c r="F3437" s="112">
        <v>17.75</v>
      </c>
      <c r="G3437" s="112">
        <v>18.399999999999999</v>
      </c>
      <c r="H3437" s="113">
        <v>19.05</v>
      </c>
      <c r="I3437" s="90">
        <f t="shared" si="1856"/>
        <v>14.643750000000001</v>
      </c>
      <c r="J3437" s="90">
        <f t="shared" si="1857"/>
        <v>15.74375</v>
      </c>
      <c r="K3437" s="114">
        <v>21</v>
      </c>
      <c r="L3437" s="115">
        <v>4.1666666666666664E-2</v>
      </c>
      <c r="M3437" s="90">
        <v>10.79</v>
      </c>
      <c r="N3437" s="90">
        <v>12.46</v>
      </c>
      <c r="O3437" s="90">
        <v>14.26</v>
      </c>
      <c r="P3437" s="90">
        <v>16.12</v>
      </c>
      <c r="Q3437" s="90">
        <v>18.46</v>
      </c>
      <c r="R3437" s="63">
        <f t="shared" si="1868"/>
        <v>7.1300000000000026</v>
      </c>
      <c r="S3437" s="64">
        <f t="shared" si="1867"/>
        <v>-1.5797788309636594E-2</v>
      </c>
      <c r="T3437" s="65">
        <f t="shared" si="1863"/>
        <v>0.86597110754414108</v>
      </c>
      <c r="U3437" s="65">
        <f t="shared" si="1863"/>
        <v>0.87377279102384298</v>
      </c>
      <c r="V3437" s="65">
        <f t="shared" si="1869"/>
        <v>0.77295285359801491</v>
      </c>
      <c r="W3437" s="65">
        <f t="shared" si="1870"/>
        <v>0.67497291440953411</v>
      </c>
      <c r="X3437" s="61">
        <f t="shared" si="1858"/>
        <v>7.9310344827586227E-2</v>
      </c>
      <c r="Y3437" s="66">
        <f t="shared" si="1871"/>
        <v>0.1140350877192982</v>
      </c>
      <c r="Z3437" s="61">
        <f t="shared" si="1872"/>
        <v>7.5117370892018753E-2</v>
      </c>
      <c r="AA3437" s="67">
        <f t="shared" si="1873"/>
        <v>14.643750000000001</v>
      </c>
      <c r="AB3437" s="68">
        <f t="shared" si="1874"/>
        <v>0.16372391653290522</v>
      </c>
      <c r="AC3437" s="69">
        <f t="shared" si="1875"/>
        <v>0.175260834670947</v>
      </c>
      <c r="AD3437" s="70">
        <f>_xlfn.PERCENTILE.EXC(AC3437:$AC$5675,0.5)</f>
        <v>7.0596731967139226E-2</v>
      </c>
      <c r="AE3437" s="70">
        <f>_xlfn.PERCENTILE.EXC($AC3437:AC$5675,0.35)</f>
        <v>3.7360335195530739E-2</v>
      </c>
      <c r="AF3437" s="71">
        <f t="shared" si="1864"/>
        <v>3.890690691905957E-2</v>
      </c>
      <c r="AG3437" s="70">
        <f t="shared" si="1865"/>
        <v>-0.18079093388790943</v>
      </c>
      <c r="AH3437" s="70">
        <f t="shared" si="1866"/>
        <v>-0.22707014647722412</v>
      </c>
      <c r="AI3437" s="61" t="str">
        <f t="shared" si="1861"/>
        <v>Short VOL</v>
      </c>
      <c r="AJ3437" s="68" t="str">
        <f t="shared" si="1862"/>
        <v>Short VOL</v>
      </c>
      <c r="AK3437" s="72"/>
      <c r="AL3437" s="73"/>
      <c r="AM3437" s="72"/>
      <c r="AN3437" s="73"/>
      <c r="AO3437" s="74"/>
      <c r="AP3437" s="20"/>
      <c r="AQ3437" s="74"/>
      <c r="AR3437" s="20"/>
      <c r="AS3437" s="74"/>
      <c r="AT3437" s="20"/>
      <c r="AU3437" s="74" t="str">
        <f t="shared" si="1853"/>
        <v>00631L</v>
      </c>
      <c r="AV3437" s="20">
        <f t="shared" si="1859"/>
        <v>1</v>
      </c>
      <c r="AW3437" s="74" t="str">
        <f t="shared" si="1854"/>
        <v>00631L</v>
      </c>
      <c r="AX3437" s="20">
        <f t="shared" si="1855"/>
        <v>1</v>
      </c>
      <c r="AY3437" s="20">
        <f t="shared" si="1860"/>
        <v>1</v>
      </c>
      <c r="AZ3437" s="116">
        <v>41324</v>
      </c>
      <c r="BA3437" s="116"/>
      <c r="BB3437" s="20"/>
      <c r="BC3437" s="20"/>
      <c r="BD3437" s="76"/>
      <c r="BE3437" s="77"/>
      <c r="BF3437" s="77"/>
    </row>
    <row r="3438" spans="1:58" s="23" customFormat="1" ht="15.75" customHeight="1" x14ac:dyDescent="0.4">
      <c r="A3438" s="116">
        <v>41319</v>
      </c>
      <c r="B3438" s="112">
        <v>14.55</v>
      </c>
      <c r="C3438" s="112">
        <v>15.75</v>
      </c>
      <c r="D3438" s="112">
        <v>16.45</v>
      </c>
      <c r="E3438" s="112">
        <v>17.05</v>
      </c>
      <c r="F3438" s="112">
        <v>17.7</v>
      </c>
      <c r="G3438" s="112">
        <v>18.350000000000001</v>
      </c>
      <c r="H3438" s="113">
        <v>18.899999999999999</v>
      </c>
      <c r="I3438" s="90">
        <f t="shared" si="1856"/>
        <v>14.65</v>
      </c>
      <c r="J3438" s="90">
        <f t="shared" si="1857"/>
        <v>15.808333333333334</v>
      </c>
      <c r="K3438" s="114">
        <v>22</v>
      </c>
      <c r="L3438" s="115">
        <v>4.1666666666666664E-2</v>
      </c>
      <c r="M3438" s="90">
        <v>10.81</v>
      </c>
      <c r="N3438" s="90">
        <v>12.66</v>
      </c>
      <c r="O3438" s="90">
        <v>14.43</v>
      </c>
      <c r="P3438" s="90">
        <v>16.16</v>
      </c>
      <c r="Q3438" s="90">
        <v>18.45</v>
      </c>
      <c r="R3438" s="63">
        <f t="shared" si="1868"/>
        <v>7.120000000000001</v>
      </c>
      <c r="S3438" s="64">
        <f t="shared" si="1867"/>
        <v>-2.4653312788906031E-2</v>
      </c>
      <c r="T3438" s="65">
        <f t="shared" si="1863"/>
        <v>0.85387045813586104</v>
      </c>
      <c r="U3438" s="65">
        <f t="shared" si="1863"/>
        <v>0.87733887733887739</v>
      </c>
      <c r="V3438" s="65">
        <f t="shared" si="1869"/>
        <v>0.78341584158415845</v>
      </c>
      <c r="W3438" s="65">
        <f t="shared" si="1870"/>
        <v>0.68617886178861787</v>
      </c>
      <c r="X3438" s="61">
        <f t="shared" si="1858"/>
        <v>8.2474226804123654E-2</v>
      </c>
      <c r="Y3438" s="66">
        <f t="shared" si="1871"/>
        <v>0.10850439882697935</v>
      </c>
      <c r="Z3438" s="61">
        <f t="shared" si="1872"/>
        <v>7.9067121729237758E-2</v>
      </c>
      <c r="AA3438" s="67">
        <f t="shared" si="1873"/>
        <v>14.65</v>
      </c>
      <c r="AB3438" s="68">
        <f t="shared" si="1874"/>
        <v>0.14928909952606639</v>
      </c>
      <c r="AC3438" s="69">
        <f t="shared" si="1875"/>
        <v>0.15718799368088468</v>
      </c>
      <c r="AD3438" s="70">
        <f>_xlfn.PERCENTILE.EXC(AC3438:$AC$5675,0.5)</f>
        <v>7.0520588205791851E-2</v>
      </c>
      <c r="AE3438" s="70">
        <f>_xlfn.PERCENTILE.EXC($AC3438:AC$5675,0.35)</f>
        <v>3.7346341196520104E-2</v>
      </c>
      <c r="AF3438" s="71">
        <f t="shared" si="1864"/>
        <v>3.8421195799146914E-2</v>
      </c>
      <c r="AG3438" s="70">
        <f t="shared" si="1865"/>
        <v>-0.18079093388790943</v>
      </c>
      <c r="AH3438" s="70">
        <f t="shared" si="1866"/>
        <v>-0.22707014647722412</v>
      </c>
      <c r="AI3438" s="61" t="str">
        <f t="shared" si="1861"/>
        <v>Short VOL</v>
      </c>
      <c r="AJ3438" s="68" t="str">
        <f t="shared" si="1862"/>
        <v>Short VOL</v>
      </c>
      <c r="AK3438" s="72"/>
      <c r="AL3438" s="73"/>
      <c r="AM3438" s="72"/>
      <c r="AN3438" s="73"/>
      <c r="AO3438" s="74"/>
      <c r="AP3438" s="20"/>
      <c r="AQ3438" s="74"/>
      <c r="AR3438" s="20"/>
      <c r="AS3438" s="74"/>
      <c r="AT3438" s="20"/>
      <c r="AU3438" s="74" t="str">
        <f t="shared" si="1853"/>
        <v>00631L</v>
      </c>
      <c r="AV3438" s="20">
        <f t="shared" si="1859"/>
        <v>1</v>
      </c>
      <c r="AW3438" s="74" t="str">
        <f t="shared" si="1854"/>
        <v>00631L</v>
      </c>
      <c r="AX3438" s="20">
        <f t="shared" si="1855"/>
        <v>1</v>
      </c>
      <c r="AY3438" s="20">
        <f t="shared" si="1860"/>
        <v>1</v>
      </c>
      <c r="AZ3438" s="116">
        <v>41320</v>
      </c>
      <c r="BA3438" s="116"/>
      <c r="BB3438" s="20"/>
      <c r="BC3438" s="20"/>
      <c r="BD3438" s="76"/>
      <c r="BE3438" s="77"/>
      <c r="BF3438" s="77"/>
    </row>
    <row r="3439" spans="1:58" s="23" customFormat="1" ht="15.75" customHeight="1" x14ac:dyDescent="0.4">
      <c r="A3439" s="116">
        <v>41318</v>
      </c>
      <c r="B3439" s="112">
        <v>14.75</v>
      </c>
      <c r="C3439" s="112">
        <v>15.85</v>
      </c>
      <c r="D3439" s="112">
        <v>16.55</v>
      </c>
      <c r="E3439" s="112">
        <v>17.05</v>
      </c>
      <c r="F3439" s="112">
        <v>17.649999999999999</v>
      </c>
      <c r="G3439" s="112">
        <v>18.2</v>
      </c>
      <c r="H3439" s="113">
        <v>18.899999999999999</v>
      </c>
      <c r="I3439" s="90">
        <f t="shared" si="1856"/>
        <v>14.795833333333334</v>
      </c>
      <c r="J3439" s="90">
        <f t="shared" si="1857"/>
        <v>15.879166666666666</v>
      </c>
      <c r="K3439" s="114">
        <v>23</v>
      </c>
      <c r="L3439" s="115">
        <v>4.1666666666666664E-2</v>
      </c>
      <c r="M3439" s="90">
        <v>11.09</v>
      </c>
      <c r="N3439" s="90">
        <v>12.98</v>
      </c>
      <c r="O3439" s="90">
        <v>14.63</v>
      </c>
      <c r="P3439" s="90">
        <v>16.350000000000001</v>
      </c>
      <c r="Q3439" s="90">
        <v>18.510000000000002</v>
      </c>
      <c r="R3439" s="63">
        <f t="shared" si="1868"/>
        <v>6.9100000000000037</v>
      </c>
      <c r="S3439" s="64">
        <f t="shared" si="1867"/>
        <v>2.6898734177215177E-2</v>
      </c>
      <c r="T3439" s="65">
        <f t="shared" si="1863"/>
        <v>0.8543913713405239</v>
      </c>
      <c r="U3439" s="65">
        <f t="shared" si="1863"/>
        <v>0.88721804511278191</v>
      </c>
      <c r="V3439" s="65">
        <f t="shared" si="1869"/>
        <v>0.79388379204892967</v>
      </c>
      <c r="W3439" s="65">
        <f t="shared" si="1870"/>
        <v>0.70124257158292813</v>
      </c>
      <c r="X3439" s="61">
        <f t="shared" si="1858"/>
        <v>7.4576271186440654E-2</v>
      </c>
      <c r="Y3439" s="66">
        <f t="shared" si="1871"/>
        <v>0.10850439882697935</v>
      </c>
      <c r="Z3439" s="61">
        <f t="shared" si="1872"/>
        <v>7.3218811602365444E-2</v>
      </c>
      <c r="AA3439" s="67">
        <f t="shared" si="1873"/>
        <v>14.795833333333334</v>
      </c>
      <c r="AB3439" s="68">
        <f t="shared" si="1874"/>
        <v>0.13636363636363633</v>
      </c>
      <c r="AC3439" s="69">
        <f t="shared" si="1875"/>
        <v>0.13989470980996407</v>
      </c>
      <c r="AD3439" s="70">
        <f>_xlfn.PERCENTILE.EXC(AC3439:$AC$5675,0.5)</f>
        <v>7.0444444444444476E-2</v>
      </c>
      <c r="AE3439" s="70">
        <f>_xlfn.PERCENTILE.EXC($AC3439:AC$5675,0.35)</f>
        <v>3.7332347197509462E-2</v>
      </c>
      <c r="AF3439" s="71">
        <f t="shared" si="1864"/>
        <v>3.8100249658540065E-2</v>
      </c>
      <c r="AG3439" s="70">
        <f t="shared" si="1865"/>
        <v>-0.18079093388790943</v>
      </c>
      <c r="AH3439" s="70">
        <f t="shared" si="1866"/>
        <v>-0.22707014647722412</v>
      </c>
      <c r="AI3439" s="61" t="str">
        <f t="shared" si="1861"/>
        <v>Short VOL</v>
      </c>
      <c r="AJ3439" s="68" t="str">
        <f t="shared" si="1862"/>
        <v>Short VOL</v>
      </c>
      <c r="AK3439" s="72"/>
      <c r="AL3439" s="73"/>
      <c r="AM3439" s="72"/>
      <c r="AN3439" s="73"/>
      <c r="AO3439" s="74"/>
      <c r="AP3439" s="20"/>
      <c r="AQ3439" s="74"/>
      <c r="AR3439" s="20"/>
      <c r="AS3439" s="74"/>
      <c r="AT3439" s="20"/>
      <c r="AU3439" s="74" t="str">
        <f t="shared" si="1853"/>
        <v>00631L</v>
      </c>
      <c r="AV3439" s="20">
        <f t="shared" si="1859"/>
        <v>1</v>
      </c>
      <c r="AW3439" s="74" t="str">
        <f t="shared" si="1854"/>
        <v>00631L</v>
      </c>
      <c r="AX3439" s="20">
        <f t="shared" si="1855"/>
        <v>1</v>
      </c>
      <c r="AY3439" s="20">
        <f t="shared" si="1860"/>
        <v>1</v>
      </c>
      <c r="AZ3439" s="116">
        <v>41319</v>
      </c>
      <c r="BA3439" s="116"/>
      <c r="BB3439" s="20"/>
      <c r="BC3439" s="20"/>
      <c r="BD3439" s="76"/>
      <c r="BE3439" s="77"/>
      <c r="BF3439" s="77"/>
    </row>
    <row r="3440" spans="1:58" s="23" customFormat="1" ht="15.75" customHeight="1" x14ac:dyDescent="0.4">
      <c r="A3440" s="116">
        <v>41317</v>
      </c>
      <c r="B3440" s="112">
        <v>13</v>
      </c>
      <c r="C3440" s="112">
        <v>14.8</v>
      </c>
      <c r="D3440" s="112">
        <v>15.8</v>
      </c>
      <c r="E3440" s="112">
        <v>16.45</v>
      </c>
      <c r="F3440" s="112">
        <v>17</v>
      </c>
      <c r="G3440" s="112">
        <v>17.7</v>
      </c>
      <c r="H3440" s="113">
        <v>18.399999999999999</v>
      </c>
      <c r="I3440" s="90">
        <f t="shared" si="1856"/>
        <v>14.8</v>
      </c>
      <c r="J3440" s="90">
        <f t="shared" si="1857"/>
        <v>15.8</v>
      </c>
      <c r="K3440" s="114">
        <v>0</v>
      </c>
      <c r="L3440" s="115">
        <v>5.2631578947368418E-2</v>
      </c>
      <c r="M3440" s="90">
        <v>11.05</v>
      </c>
      <c r="N3440" s="90">
        <v>12.64</v>
      </c>
      <c r="O3440" s="90">
        <v>14.53</v>
      </c>
      <c r="P3440" s="90">
        <v>16.18</v>
      </c>
      <c r="Q3440" s="90">
        <v>18.52</v>
      </c>
      <c r="R3440" s="63">
        <f t="shared" si="1868"/>
        <v>7.02</v>
      </c>
      <c r="S3440" s="64">
        <f t="shared" si="1867"/>
        <v>-2.3183925811437321E-2</v>
      </c>
      <c r="T3440" s="65">
        <f t="shared" si="1863"/>
        <v>0.87420886075949367</v>
      </c>
      <c r="U3440" s="65">
        <f t="shared" si="1863"/>
        <v>0.86992429456297327</v>
      </c>
      <c r="V3440" s="65">
        <f t="shared" si="1869"/>
        <v>0.78121137206427693</v>
      </c>
      <c r="W3440" s="65">
        <f t="shared" si="1870"/>
        <v>0.68250539956803458</v>
      </c>
      <c r="X3440" s="61">
        <f t="shared" si="1858"/>
        <v>0.13846153846153852</v>
      </c>
      <c r="Y3440" s="66">
        <f t="shared" si="1871"/>
        <v>0.11854103343465042</v>
      </c>
      <c r="Z3440" s="61">
        <f t="shared" si="1872"/>
        <v>6.7567567567567557E-2</v>
      </c>
      <c r="AA3440" s="67">
        <f t="shared" si="1873"/>
        <v>14.8</v>
      </c>
      <c r="AB3440" s="68">
        <f t="shared" si="1874"/>
        <v>2.8481012658227802E-2</v>
      </c>
      <c r="AC3440" s="69">
        <f t="shared" si="1875"/>
        <v>0.17088607594936708</v>
      </c>
      <c r="AD3440" s="70">
        <f>_xlfn.PERCENTILE.EXC(AC3440:$AC$5675,0.5)</f>
        <v>7.0399320718098096E-2</v>
      </c>
      <c r="AE3440" s="70">
        <f>_xlfn.PERCENTILE.EXC($AC3440:AC$5675,0.35)</f>
        <v>3.7319188379800305E-2</v>
      </c>
      <c r="AF3440" s="71">
        <f t="shared" si="1864"/>
        <v>3.8007155428786805E-2</v>
      </c>
      <c r="AG3440" s="70">
        <f t="shared" si="1865"/>
        <v>-0.18079093388790943</v>
      </c>
      <c r="AH3440" s="70">
        <f t="shared" si="1866"/>
        <v>-0.22707014647722412</v>
      </c>
      <c r="AI3440" s="61" t="str">
        <f t="shared" si="1861"/>
        <v>Short VOL</v>
      </c>
      <c r="AJ3440" s="68" t="str">
        <f t="shared" si="1862"/>
        <v>Short VOL</v>
      </c>
      <c r="AK3440" s="72"/>
      <c r="AL3440" s="73"/>
      <c r="AM3440" s="72"/>
      <c r="AN3440" s="73"/>
      <c r="AO3440" s="74"/>
      <c r="AP3440" s="20"/>
      <c r="AQ3440" s="74"/>
      <c r="AR3440" s="20"/>
      <c r="AS3440" s="74"/>
      <c r="AT3440" s="20"/>
      <c r="AU3440" s="74" t="str">
        <f t="shared" ref="AU3440:AU3503" si="1876">IF(AC3440&gt;AF3440,"00631L",IF(AC3440&lt;AG3440,"Cash","00635U"))</f>
        <v>00631L</v>
      </c>
      <c r="AV3440" s="20">
        <f t="shared" si="1859"/>
        <v>1</v>
      </c>
      <c r="AW3440" s="74" t="str">
        <f t="shared" ref="AW3440:AW3503" si="1877">IF(AC3440&gt;AE3440,"00631L",IF(AC3440&lt;AH3440,"00631L","00635U"))</f>
        <v>00631L</v>
      </c>
      <c r="AX3440" s="20">
        <f t="shared" si="1855"/>
        <v>1</v>
      </c>
      <c r="AY3440" s="20">
        <f t="shared" si="1860"/>
        <v>1</v>
      </c>
      <c r="AZ3440" s="116">
        <v>41318</v>
      </c>
      <c r="BA3440" s="116"/>
      <c r="BB3440" s="20"/>
      <c r="BC3440" s="20"/>
      <c r="BD3440" s="76"/>
      <c r="BE3440" s="77"/>
      <c r="BF3440" s="77"/>
    </row>
    <row r="3441" spans="1:58" s="23" customFormat="1" ht="15.75" customHeight="1" x14ac:dyDescent="0.4">
      <c r="A3441" s="116">
        <v>41316</v>
      </c>
      <c r="B3441" s="112">
        <v>13.5</v>
      </c>
      <c r="C3441" s="112">
        <v>14.95</v>
      </c>
      <c r="D3441" s="112">
        <v>15.85</v>
      </c>
      <c r="E3441" s="112">
        <v>16.5</v>
      </c>
      <c r="F3441" s="112">
        <v>17.100000000000001</v>
      </c>
      <c r="G3441" s="112">
        <v>17.8</v>
      </c>
      <c r="H3441" s="113">
        <v>18.45</v>
      </c>
      <c r="I3441" s="90">
        <f t="shared" si="1856"/>
        <v>14.873684210526315</v>
      </c>
      <c r="J3441" s="90">
        <f t="shared" si="1857"/>
        <v>15.802631578947368</v>
      </c>
      <c r="K3441" s="114">
        <v>1</v>
      </c>
      <c r="L3441" s="115">
        <v>5.2631578947368418E-2</v>
      </c>
      <c r="M3441" s="90">
        <v>11.86</v>
      </c>
      <c r="N3441" s="90">
        <v>12.94</v>
      </c>
      <c r="O3441" s="90">
        <v>14.68</v>
      </c>
      <c r="P3441" s="90">
        <v>16.39</v>
      </c>
      <c r="Q3441" s="90">
        <v>18.68</v>
      </c>
      <c r="R3441" s="63">
        <f t="shared" si="1868"/>
        <v>6.2700000000000031</v>
      </c>
      <c r="S3441" s="64">
        <f t="shared" si="1867"/>
        <v>-6.1443932411674408E-3</v>
      </c>
      <c r="T3441" s="65">
        <f t="shared" si="1863"/>
        <v>0.91653786707882534</v>
      </c>
      <c r="U3441" s="65">
        <f t="shared" si="1863"/>
        <v>0.88147138964577654</v>
      </c>
      <c r="V3441" s="65">
        <f t="shared" si="1869"/>
        <v>0.78950579621720551</v>
      </c>
      <c r="W3441" s="65">
        <f t="shared" si="1870"/>
        <v>0.69271948608137046</v>
      </c>
      <c r="X3441" s="61">
        <f t="shared" si="1858"/>
        <v>0.10740740740740735</v>
      </c>
      <c r="Y3441" s="66">
        <f t="shared" si="1871"/>
        <v>0.11818181818181814</v>
      </c>
      <c r="Z3441" s="61">
        <f t="shared" si="1872"/>
        <v>6.2455767869780618E-2</v>
      </c>
      <c r="AA3441" s="67">
        <f t="shared" si="1873"/>
        <v>14.873684210526317</v>
      </c>
      <c r="AB3441" s="68">
        <f t="shared" si="1874"/>
        <v>4.3276661514683193E-2</v>
      </c>
      <c r="AC3441" s="69">
        <f t="shared" si="1875"/>
        <v>0.14943463759863351</v>
      </c>
      <c r="AD3441" s="70">
        <f>_xlfn.PERCENTILE.EXC(AC3441:$AC$5675,0.5)</f>
        <v>7.0354196991751716E-2</v>
      </c>
      <c r="AE3441" s="70">
        <f>_xlfn.PERCENTILE.EXC($AC3441:AC$5675,0.35)</f>
        <v>3.7311040649900026E-2</v>
      </c>
      <c r="AF3441" s="71">
        <f t="shared" si="1864"/>
        <v>3.7720236339140928E-2</v>
      </c>
      <c r="AG3441" s="70">
        <f t="shared" si="1865"/>
        <v>-0.18079093388790943</v>
      </c>
      <c r="AH3441" s="70">
        <f t="shared" si="1866"/>
        <v>-0.22707014647722412</v>
      </c>
      <c r="AI3441" s="61" t="str">
        <f t="shared" si="1861"/>
        <v>Short VOL</v>
      </c>
      <c r="AJ3441" s="68" t="str">
        <f t="shared" si="1862"/>
        <v>Short VOL</v>
      </c>
      <c r="AK3441" s="72"/>
      <c r="AL3441" s="73"/>
      <c r="AM3441" s="72"/>
      <c r="AN3441" s="73"/>
      <c r="AO3441" s="74"/>
      <c r="AP3441" s="20"/>
      <c r="AQ3441" s="74"/>
      <c r="AR3441" s="20"/>
      <c r="AS3441" s="74"/>
      <c r="AT3441" s="20"/>
      <c r="AU3441" s="74" t="str">
        <f t="shared" si="1876"/>
        <v>00631L</v>
      </c>
      <c r="AV3441" s="20">
        <f t="shared" si="1859"/>
        <v>1</v>
      </c>
      <c r="AW3441" s="74" t="str">
        <f t="shared" si="1877"/>
        <v>00631L</v>
      </c>
      <c r="AX3441" s="20">
        <f t="shared" si="1855"/>
        <v>1</v>
      </c>
      <c r="AY3441" s="20">
        <f t="shared" si="1860"/>
        <v>1</v>
      </c>
      <c r="AZ3441" s="116">
        <v>41317</v>
      </c>
      <c r="BA3441" s="116"/>
      <c r="BB3441" s="20"/>
      <c r="BC3441" s="20"/>
      <c r="BD3441" s="76"/>
      <c r="BE3441" s="77"/>
      <c r="BF3441" s="77"/>
    </row>
    <row r="3442" spans="1:58" s="23" customFormat="1" ht="15.75" customHeight="1" x14ac:dyDescent="0.4">
      <c r="A3442" s="116">
        <v>41313</v>
      </c>
      <c r="B3442" s="112">
        <v>13.8</v>
      </c>
      <c r="C3442" s="112">
        <v>15.05</v>
      </c>
      <c r="D3442" s="112">
        <v>16.100000000000001</v>
      </c>
      <c r="E3442" s="112">
        <v>16.7</v>
      </c>
      <c r="F3442" s="112">
        <v>17.350000000000001</v>
      </c>
      <c r="G3442" s="112">
        <v>18</v>
      </c>
      <c r="H3442" s="113">
        <v>18.600000000000001</v>
      </c>
      <c r="I3442" s="90">
        <f t="shared" si="1856"/>
        <v>14.918421052631579</v>
      </c>
      <c r="J3442" s="90">
        <f t="shared" si="1857"/>
        <v>15.989473684210529</v>
      </c>
      <c r="K3442" s="114">
        <v>2</v>
      </c>
      <c r="L3442" s="115">
        <v>5.2631578947368418E-2</v>
      </c>
      <c r="M3442" s="90">
        <v>11.38</v>
      </c>
      <c r="N3442" s="90">
        <v>13.02</v>
      </c>
      <c r="O3442" s="90">
        <v>14.8</v>
      </c>
      <c r="P3442" s="90">
        <v>16.45</v>
      </c>
      <c r="Q3442" s="90">
        <v>18.739999999999998</v>
      </c>
      <c r="R3442" s="63">
        <f t="shared" si="1868"/>
        <v>6.8500000000000014</v>
      </c>
      <c r="S3442" s="64">
        <f t="shared" si="1867"/>
        <v>-3.555555555555559E-2</v>
      </c>
      <c r="T3442" s="65">
        <f t="shared" si="1863"/>
        <v>0.87403993855606765</v>
      </c>
      <c r="U3442" s="65">
        <f t="shared" si="1863"/>
        <v>0.87972972972972963</v>
      </c>
      <c r="V3442" s="65">
        <f t="shared" si="1869"/>
        <v>0.79148936170212769</v>
      </c>
      <c r="W3442" s="65">
        <f t="shared" si="1870"/>
        <v>0.69477054429028817</v>
      </c>
      <c r="X3442" s="61">
        <f t="shared" si="1858"/>
        <v>9.0579710144927536E-2</v>
      </c>
      <c r="Y3442" s="66">
        <f t="shared" si="1871"/>
        <v>0.11377245508982049</v>
      </c>
      <c r="Z3442" s="61">
        <f t="shared" si="1872"/>
        <v>7.1793967189980712E-2</v>
      </c>
      <c r="AA3442" s="67">
        <f t="shared" si="1873"/>
        <v>14.918421052631579</v>
      </c>
      <c r="AB3442" s="68">
        <f t="shared" si="1874"/>
        <v>5.9907834101382576E-2</v>
      </c>
      <c r="AC3442" s="69">
        <f t="shared" si="1875"/>
        <v>0.1458080685584931</v>
      </c>
      <c r="AD3442" s="70">
        <f>_xlfn.PERCENTILE.EXC(AC3442:$AC$5675,0.5)</f>
        <v>7.0342906190185933E-2</v>
      </c>
      <c r="AE3442" s="70">
        <f>_xlfn.PERCENTILE.EXC($AC3442:AC$5675,0.35)</f>
        <v>3.7302892919999754E-2</v>
      </c>
      <c r="AF3442" s="71">
        <f t="shared" si="1864"/>
        <v>3.7364733561980334E-2</v>
      </c>
      <c r="AG3442" s="70">
        <f t="shared" si="1865"/>
        <v>-0.18079093388790943</v>
      </c>
      <c r="AH3442" s="70">
        <f t="shared" si="1866"/>
        <v>-0.22707014647722412</v>
      </c>
      <c r="AI3442" s="61" t="str">
        <f t="shared" si="1861"/>
        <v>Short VOL</v>
      </c>
      <c r="AJ3442" s="68" t="str">
        <f t="shared" si="1862"/>
        <v>Short VOL</v>
      </c>
      <c r="AK3442" s="72"/>
      <c r="AL3442" s="73"/>
      <c r="AM3442" s="72"/>
      <c r="AN3442" s="73"/>
      <c r="AO3442" s="74"/>
      <c r="AP3442" s="20"/>
      <c r="AQ3442" s="74"/>
      <c r="AR3442" s="20"/>
      <c r="AS3442" s="74"/>
      <c r="AT3442" s="20"/>
      <c r="AU3442" s="74" t="str">
        <f t="shared" si="1876"/>
        <v>00631L</v>
      </c>
      <c r="AV3442" s="20">
        <f t="shared" si="1859"/>
        <v>1</v>
      </c>
      <c r="AW3442" s="74" t="str">
        <f t="shared" si="1877"/>
        <v>00631L</v>
      </c>
      <c r="AX3442" s="20">
        <f t="shared" si="1855"/>
        <v>1</v>
      </c>
      <c r="AY3442" s="20">
        <f t="shared" si="1860"/>
        <v>1</v>
      </c>
      <c r="AZ3442" s="116">
        <v>41316</v>
      </c>
      <c r="BA3442" s="116"/>
      <c r="BB3442" s="20"/>
      <c r="BC3442" s="20"/>
      <c r="BD3442" s="76"/>
      <c r="BE3442" s="77"/>
      <c r="BF3442" s="77"/>
    </row>
    <row r="3443" spans="1:58" s="23" customFormat="1" ht="15.75" customHeight="1" x14ac:dyDescent="0.4">
      <c r="A3443" s="116">
        <v>41312</v>
      </c>
      <c r="B3443" s="112">
        <v>14.1</v>
      </c>
      <c r="C3443" s="112">
        <v>15.35</v>
      </c>
      <c r="D3443" s="112">
        <v>16.350000000000001</v>
      </c>
      <c r="E3443" s="112">
        <v>17</v>
      </c>
      <c r="F3443" s="112">
        <v>17.55</v>
      </c>
      <c r="G3443" s="112">
        <v>18.25</v>
      </c>
      <c r="H3443" s="113">
        <v>18.899999999999999</v>
      </c>
      <c r="I3443" s="90">
        <f t="shared" si="1856"/>
        <v>15.152631578947368</v>
      </c>
      <c r="J3443" s="90">
        <f t="shared" si="1857"/>
        <v>16.192105263157895</v>
      </c>
      <c r="K3443" s="114">
        <v>3</v>
      </c>
      <c r="L3443" s="115">
        <v>5.2631578947368418E-2</v>
      </c>
      <c r="M3443" s="90">
        <v>12.03</v>
      </c>
      <c r="N3443" s="90">
        <v>13.5</v>
      </c>
      <c r="O3443" s="90">
        <v>15.19</v>
      </c>
      <c r="P3443" s="90">
        <v>16.829999999999998</v>
      </c>
      <c r="Q3443" s="90">
        <v>18.96</v>
      </c>
      <c r="R3443" s="63">
        <f t="shared" si="1868"/>
        <v>6.4899999999999949</v>
      </c>
      <c r="S3443" s="64">
        <f t="shared" si="1867"/>
        <v>6.7114093959731438E-3</v>
      </c>
      <c r="T3443" s="65">
        <f t="shared" si="1863"/>
        <v>0.89111111111111108</v>
      </c>
      <c r="U3443" s="65">
        <f t="shared" si="1863"/>
        <v>0.88874259381171827</v>
      </c>
      <c r="V3443" s="65">
        <f t="shared" si="1869"/>
        <v>0.80213903743315518</v>
      </c>
      <c r="W3443" s="65">
        <f t="shared" si="1870"/>
        <v>0.71202531645569622</v>
      </c>
      <c r="X3443" s="61">
        <f t="shared" si="1858"/>
        <v>8.8652482269503549E-2</v>
      </c>
      <c r="Y3443" s="66">
        <f t="shared" si="1871"/>
        <v>0.11176470588235286</v>
      </c>
      <c r="Z3443" s="61">
        <f t="shared" si="1872"/>
        <v>6.86002084056965E-2</v>
      </c>
      <c r="AA3443" s="67">
        <f t="shared" si="1873"/>
        <v>15.152631578947368</v>
      </c>
      <c r="AB3443" s="68">
        <f t="shared" si="1874"/>
        <v>4.4444444444444418E-2</v>
      </c>
      <c r="AC3443" s="69">
        <f t="shared" si="1875"/>
        <v>0.12241715399610131</v>
      </c>
      <c r="AD3443" s="70">
        <f>_xlfn.PERCENTILE.EXC(AC3443:$AC$5675,0.5)</f>
        <v>7.0331615388620136E-2</v>
      </c>
      <c r="AE3443" s="70">
        <f>_xlfn.PERCENTILE.EXC($AC3443:AC$5675,0.35)</f>
        <v>3.7292478197267928E-2</v>
      </c>
      <c r="AF3443" s="71">
        <f t="shared" si="1864"/>
        <v>3.7310109480768572E-2</v>
      </c>
      <c r="AG3443" s="70">
        <f t="shared" si="1865"/>
        <v>-0.18079093388790943</v>
      </c>
      <c r="AH3443" s="70">
        <f t="shared" si="1866"/>
        <v>-0.22707014647722412</v>
      </c>
      <c r="AI3443" s="61" t="str">
        <f t="shared" si="1861"/>
        <v>Short VOL</v>
      </c>
      <c r="AJ3443" s="68" t="str">
        <f t="shared" si="1862"/>
        <v>Short VOL</v>
      </c>
      <c r="AK3443" s="72"/>
      <c r="AL3443" s="73"/>
      <c r="AM3443" s="72"/>
      <c r="AN3443" s="73"/>
      <c r="AO3443" s="74"/>
      <c r="AP3443" s="20"/>
      <c r="AQ3443" s="74"/>
      <c r="AR3443" s="20"/>
      <c r="AS3443" s="74"/>
      <c r="AT3443" s="20"/>
      <c r="AU3443" s="74" t="str">
        <f t="shared" si="1876"/>
        <v>00631L</v>
      </c>
      <c r="AV3443" s="20">
        <f t="shared" si="1859"/>
        <v>1</v>
      </c>
      <c r="AW3443" s="74" t="str">
        <f t="shared" si="1877"/>
        <v>00631L</v>
      </c>
      <c r="AX3443" s="20">
        <f t="shared" si="1855"/>
        <v>1</v>
      </c>
      <c r="AY3443" s="20">
        <f t="shared" si="1860"/>
        <v>1</v>
      </c>
      <c r="AZ3443" s="116">
        <v>41313</v>
      </c>
      <c r="BA3443" s="116"/>
      <c r="BB3443" s="20"/>
      <c r="BC3443" s="20"/>
      <c r="BD3443" s="76"/>
      <c r="BE3443" s="77"/>
      <c r="BF3443" s="77"/>
    </row>
    <row r="3444" spans="1:58" s="23" customFormat="1" ht="15.75" customHeight="1" x14ac:dyDescent="0.4">
      <c r="A3444" s="116">
        <v>41311</v>
      </c>
      <c r="B3444" s="112">
        <v>14.15</v>
      </c>
      <c r="C3444" s="112">
        <v>15.35</v>
      </c>
      <c r="D3444" s="112">
        <v>16.45</v>
      </c>
      <c r="E3444" s="112">
        <v>17.05</v>
      </c>
      <c r="F3444" s="112">
        <v>17.649999999999999</v>
      </c>
      <c r="G3444" s="112">
        <v>18.3</v>
      </c>
      <c r="H3444" s="113">
        <v>18.95</v>
      </c>
      <c r="I3444" s="90">
        <f t="shared" si="1856"/>
        <v>15.097368421052632</v>
      </c>
      <c r="J3444" s="90">
        <f t="shared" si="1857"/>
        <v>16.218421052631577</v>
      </c>
      <c r="K3444" s="114">
        <v>4</v>
      </c>
      <c r="L3444" s="115">
        <v>5.2631578947368418E-2</v>
      </c>
      <c r="M3444" s="90">
        <v>12.04</v>
      </c>
      <c r="N3444" s="90">
        <v>13.41</v>
      </c>
      <c r="O3444" s="90">
        <v>15.14</v>
      </c>
      <c r="P3444" s="90">
        <v>16.77</v>
      </c>
      <c r="Q3444" s="90">
        <v>18.88</v>
      </c>
      <c r="R3444" s="63">
        <f t="shared" si="1868"/>
        <v>6.4600000000000009</v>
      </c>
      <c r="S3444" s="64">
        <f t="shared" si="1867"/>
        <v>-2.2594752186588955E-2</v>
      </c>
      <c r="T3444" s="65">
        <f t="shared" si="1863"/>
        <v>0.8978374347501864</v>
      </c>
      <c r="U3444" s="65">
        <f t="shared" si="1863"/>
        <v>0.88573315719947154</v>
      </c>
      <c r="V3444" s="65">
        <f t="shared" si="1869"/>
        <v>0.79964221824686943</v>
      </c>
      <c r="W3444" s="65">
        <f t="shared" si="1870"/>
        <v>0.71027542372881358</v>
      </c>
      <c r="X3444" s="61">
        <f t="shared" si="1858"/>
        <v>8.48056537102473E-2</v>
      </c>
      <c r="Y3444" s="66">
        <f t="shared" si="1871"/>
        <v>0.11143695014662748</v>
      </c>
      <c r="Z3444" s="61">
        <f t="shared" si="1872"/>
        <v>7.425483702283403E-2</v>
      </c>
      <c r="AA3444" s="67">
        <f t="shared" si="1873"/>
        <v>15.097368421052632</v>
      </c>
      <c r="AB3444" s="68">
        <f t="shared" si="1874"/>
        <v>5.5182699478001508E-2</v>
      </c>
      <c r="AC3444" s="69">
        <f t="shared" si="1875"/>
        <v>0.12582911417245579</v>
      </c>
      <c r="AD3444" s="70">
        <f>_xlfn.PERCENTILE.EXC(AC3444:$AC$5675,0.5)</f>
        <v>7.0214832654456771E-2</v>
      </c>
      <c r="AE3444" s="70">
        <f>_xlfn.PERCENTILE.EXC($AC3444:AC$5675,0.35)</f>
        <v>3.7276395992457238E-2</v>
      </c>
      <c r="AF3444" s="71">
        <f t="shared" si="1864"/>
        <v>3.7276855484023264E-2</v>
      </c>
      <c r="AG3444" s="70">
        <f t="shared" si="1865"/>
        <v>-0.18079093388790943</v>
      </c>
      <c r="AH3444" s="70">
        <f t="shared" si="1866"/>
        <v>-0.22707014647722412</v>
      </c>
      <c r="AI3444" s="61" t="str">
        <f t="shared" si="1861"/>
        <v>Short VOL</v>
      </c>
      <c r="AJ3444" s="68" t="str">
        <f t="shared" si="1862"/>
        <v>Short VOL</v>
      </c>
      <c r="AK3444" s="72"/>
      <c r="AL3444" s="73"/>
      <c r="AM3444" s="72"/>
      <c r="AN3444" s="73"/>
      <c r="AO3444" s="74"/>
      <c r="AP3444" s="20"/>
      <c r="AQ3444" s="74"/>
      <c r="AR3444" s="20"/>
      <c r="AS3444" s="74"/>
      <c r="AT3444" s="20"/>
      <c r="AU3444" s="74" t="str">
        <f t="shared" si="1876"/>
        <v>00631L</v>
      </c>
      <c r="AV3444" s="20">
        <f t="shared" si="1859"/>
        <v>1</v>
      </c>
      <c r="AW3444" s="74" t="str">
        <f t="shared" si="1877"/>
        <v>00631L</v>
      </c>
      <c r="AX3444" s="20">
        <f t="shared" si="1855"/>
        <v>1</v>
      </c>
      <c r="AY3444" s="20">
        <f t="shared" si="1860"/>
        <v>1</v>
      </c>
      <c r="AZ3444" s="116">
        <v>41312</v>
      </c>
      <c r="BA3444" s="116"/>
      <c r="BB3444" s="20"/>
      <c r="BC3444" s="20"/>
      <c r="BD3444" s="76"/>
      <c r="BE3444" s="77"/>
      <c r="BF3444" s="77"/>
    </row>
    <row r="3445" spans="1:58" s="23" customFormat="1" ht="15.75" customHeight="1" x14ac:dyDescent="0.4">
      <c r="A3445" s="116">
        <v>41310</v>
      </c>
      <c r="B3445" s="112">
        <v>14.4</v>
      </c>
      <c r="C3445" s="112">
        <v>15.6</v>
      </c>
      <c r="D3445" s="112">
        <v>16.600000000000001</v>
      </c>
      <c r="E3445" s="112">
        <v>17.2</v>
      </c>
      <c r="F3445" s="112">
        <v>17.8</v>
      </c>
      <c r="G3445" s="112">
        <v>18.5</v>
      </c>
      <c r="H3445" s="113">
        <v>19.05</v>
      </c>
      <c r="I3445" s="90">
        <f t="shared" si="1856"/>
        <v>15.284210526315789</v>
      </c>
      <c r="J3445" s="90">
        <f t="shared" si="1857"/>
        <v>16.336842105263159</v>
      </c>
      <c r="K3445" s="114">
        <v>5</v>
      </c>
      <c r="L3445" s="115">
        <v>5.2631578947368418E-2</v>
      </c>
      <c r="M3445" s="90">
        <v>12.78</v>
      </c>
      <c r="N3445" s="90">
        <v>13.72</v>
      </c>
      <c r="O3445" s="90">
        <v>15.3</v>
      </c>
      <c r="P3445" s="90">
        <v>16.809999999999999</v>
      </c>
      <c r="Q3445" s="90">
        <v>18.93</v>
      </c>
      <c r="R3445" s="63">
        <f t="shared" si="1868"/>
        <v>5.6099999999999994</v>
      </c>
      <c r="S3445" s="64">
        <f t="shared" si="1867"/>
        <v>-6.4758009543285575E-2</v>
      </c>
      <c r="T3445" s="65">
        <f t="shared" si="1863"/>
        <v>0.93148688046647221</v>
      </c>
      <c r="U3445" s="65">
        <f t="shared" si="1863"/>
        <v>0.89673202614379088</v>
      </c>
      <c r="V3445" s="65">
        <f t="shared" si="1869"/>
        <v>0.81618084473527674</v>
      </c>
      <c r="W3445" s="65">
        <f t="shared" si="1870"/>
        <v>0.72477548864236663</v>
      </c>
      <c r="X3445" s="61">
        <f t="shared" si="1858"/>
        <v>8.3333333333333287E-2</v>
      </c>
      <c r="Y3445" s="66">
        <f t="shared" si="1871"/>
        <v>0.10755813953488381</v>
      </c>
      <c r="Z3445" s="61">
        <f t="shared" si="1872"/>
        <v>6.887052341597806E-2</v>
      </c>
      <c r="AA3445" s="67">
        <f t="shared" si="1873"/>
        <v>15.284210526315789</v>
      </c>
      <c r="AB3445" s="68">
        <f t="shared" si="1874"/>
        <v>4.956268221574342E-2</v>
      </c>
      <c r="AC3445" s="69">
        <f t="shared" si="1875"/>
        <v>0.11400951357986795</v>
      </c>
      <c r="AD3445" s="70">
        <f>_xlfn.PERCENTILE.EXC(AC3445:$AC$5675,0.5)</f>
        <v>7.0098049920293407E-2</v>
      </c>
      <c r="AE3445" s="70">
        <f>_xlfn.PERCENTILE.EXC($AC3445:AC$5675,0.35)</f>
        <v>3.7260313787646548E-2</v>
      </c>
      <c r="AF3445" s="71">
        <f t="shared" si="1864"/>
        <v>3.7071642662277728E-2</v>
      </c>
      <c r="AG3445" s="70">
        <f t="shared" si="1865"/>
        <v>-0.18079093388790943</v>
      </c>
      <c r="AH3445" s="70">
        <f t="shared" si="1866"/>
        <v>-0.22707014647722412</v>
      </c>
      <c r="AI3445" s="61" t="str">
        <f t="shared" si="1861"/>
        <v>Short VOL</v>
      </c>
      <c r="AJ3445" s="68" t="str">
        <f t="shared" si="1862"/>
        <v>Short VOL</v>
      </c>
      <c r="AK3445" s="72"/>
      <c r="AL3445" s="73"/>
      <c r="AM3445" s="72"/>
      <c r="AN3445" s="73"/>
      <c r="AO3445" s="74"/>
      <c r="AP3445" s="20"/>
      <c r="AQ3445" s="74"/>
      <c r="AR3445" s="20"/>
      <c r="AS3445" s="74"/>
      <c r="AT3445" s="20"/>
      <c r="AU3445" s="74" t="str">
        <f t="shared" si="1876"/>
        <v>00631L</v>
      </c>
      <c r="AV3445" s="20">
        <f t="shared" si="1859"/>
        <v>1</v>
      </c>
      <c r="AW3445" s="74" t="str">
        <f t="shared" si="1877"/>
        <v>00631L</v>
      </c>
      <c r="AX3445" s="20">
        <f t="shared" ref="AX3445:AX3508" si="1878">IF(AW3445="00631L",1,0)</f>
        <v>1</v>
      </c>
      <c r="AY3445" s="20">
        <f t="shared" si="1860"/>
        <v>1</v>
      </c>
      <c r="AZ3445" s="116">
        <v>41311</v>
      </c>
      <c r="BA3445" s="116"/>
      <c r="BB3445" s="20"/>
      <c r="BC3445" s="20"/>
      <c r="BD3445" s="76"/>
      <c r="BE3445" s="77"/>
      <c r="BF3445" s="77"/>
    </row>
    <row r="3446" spans="1:58" s="23" customFormat="1" ht="15.75" customHeight="1" x14ac:dyDescent="0.4">
      <c r="A3446" s="116">
        <v>41309</v>
      </c>
      <c r="B3446" s="112">
        <v>15.3</v>
      </c>
      <c r="C3446" s="112">
        <v>15.9</v>
      </c>
      <c r="D3446" s="112">
        <v>16.75</v>
      </c>
      <c r="E3446" s="112">
        <v>17.3</v>
      </c>
      <c r="F3446" s="112">
        <v>17.899999999999999</v>
      </c>
      <c r="G3446" s="112">
        <v>18.55</v>
      </c>
      <c r="H3446" s="113">
        <v>19.149999999999999</v>
      </c>
      <c r="I3446" s="90">
        <f t="shared" ref="I3446:I3509" si="1879">C3446-((C3446-B3446)*K3446*L3446)</f>
        <v>15.710526315789474</v>
      </c>
      <c r="J3446" s="90">
        <f t="shared" ref="J3446:J3509" si="1880">D3446-((D3446-C3446)*K3446*L3446)</f>
        <v>16.481578947368423</v>
      </c>
      <c r="K3446" s="114">
        <v>6</v>
      </c>
      <c r="L3446" s="115">
        <v>5.2631578947368418E-2</v>
      </c>
      <c r="M3446" s="90">
        <v>14.25</v>
      </c>
      <c r="N3446" s="90">
        <v>14.67</v>
      </c>
      <c r="O3446" s="90">
        <v>15.79</v>
      </c>
      <c r="P3446" s="90">
        <v>17.23</v>
      </c>
      <c r="Q3446" s="90">
        <v>19.25</v>
      </c>
      <c r="R3446" s="63">
        <f t="shared" si="1868"/>
        <v>4.0999999999999943</v>
      </c>
      <c r="S3446" s="64">
        <f t="shared" si="1867"/>
        <v>0.13720930232558134</v>
      </c>
      <c r="T3446" s="65">
        <f t="shared" si="1863"/>
        <v>0.97137014314928427</v>
      </c>
      <c r="U3446" s="65">
        <f t="shared" si="1863"/>
        <v>0.92906903103229899</v>
      </c>
      <c r="V3446" s="65">
        <f t="shared" si="1869"/>
        <v>0.8514219384793964</v>
      </c>
      <c r="W3446" s="65">
        <f t="shared" si="1870"/>
        <v>0.76207792207792202</v>
      </c>
      <c r="X3446" s="61">
        <f t="shared" si="1858"/>
        <v>3.9215686274509776E-2</v>
      </c>
      <c r="Y3446" s="66">
        <f t="shared" si="1871"/>
        <v>0.10693641618497098</v>
      </c>
      <c r="Z3446" s="61">
        <f t="shared" si="1872"/>
        <v>4.9078726968174266E-2</v>
      </c>
      <c r="AA3446" s="67">
        <f t="shared" si="1873"/>
        <v>15.710526315789476</v>
      </c>
      <c r="AB3446" s="68">
        <f t="shared" si="1874"/>
        <v>4.294478527607367E-2</v>
      </c>
      <c r="AC3446" s="69">
        <f t="shared" si="1875"/>
        <v>7.0928855882036554E-2</v>
      </c>
      <c r="AD3446" s="70">
        <f>_xlfn.PERCENTILE.EXC(AC3446:$AC$5675,0.5)</f>
        <v>7.0045274022412257E-2</v>
      </c>
      <c r="AE3446" s="70">
        <f>_xlfn.PERCENTILE.EXC($AC3446:AC$5675,0.35)</f>
        <v>3.7232660932082794E-2</v>
      </c>
      <c r="AF3446" s="71">
        <f t="shared" si="1864"/>
        <v>3.6763930846512957E-2</v>
      </c>
      <c r="AG3446" s="70">
        <f t="shared" si="1865"/>
        <v>-0.18079093388790943</v>
      </c>
      <c r="AH3446" s="70">
        <f t="shared" si="1866"/>
        <v>-0.22707014647722412</v>
      </c>
      <c r="AI3446" s="61" t="str">
        <f t="shared" si="1861"/>
        <v>Short VOL</v>
      </c>
      <c r="AJ3446" s="68" t="str">
        <f t="shared" si="1862"/>
        <v>Short VOL</v>
      </c>
      <c r="AK3446" s="72"/>
      <c r="AL3446" s="73"/>
      <c r="AM3446" s="72"/>
      <c r="AN3446" s="73"/>
      <c r="AO3446" s="74"/>
      <c r="AP3446" s="20"/>
      <c r="AQ3446" s="74"/>
      <c r="AR3446" s="20"/>
      <c r="AS3446" s="74"/>
      <c r="AT3446" s="20"/>
      <c r="AU3446" s="74" t="str">
        <f t="shared" si="1876"/>
        <v>00631L</v>
      </c>
      <c r="AV3446" s="20">
        <f t="shared" si="1859"/>
        <v>1</v>
      </c>
      <c r="AW3446" s="74" t="str">
        <f t="shared" si="1877"/>
        <v>00631L</v>
      </c>
      <c r="AX3446" s="20">
        <f t="shared" si="1878"/>
        <v>1</v>
      </c>
      <c r="AY3446" s="20">
        <f t="shared" si="1860"/>
        <v>1</v>
      </c>
      <c r="AZ3446" s="116">
        <v>41310</v>
      </c>
      <c r="BA3446" s="116"/>
      <c r="BB3446" s="20"/>
      <c r="BC3446" s="20"/>
      <c r="BD3446" s="76"/>
      <c r="BE3446" s="77"/>
      <c r="BF3446" s="77"/>
    </row>
    <row r="3447" spans="1:58" s="23" customFormat="1" ht="15.75" customHeight="1" x14ac:dyDescent="0.4">
      <c r="A3447" s="116">
        <v>41306</v>
      </c>
      <c r="B3447" s="112">
        <v>14.3</v>
      </c>
      <c r="C3447" s="112">
        <v>15.4</v>
      </c>
      <c r="D3447" s="112">
        <v>16.350000000000001</v>
      </c>
      <c r="E3447" s="112">
        <v>17.05</v>
      </c>
      <c r="F3447" s="112">
        <v>17.75</v>
      </c>
      <c r="G3447" s="112">
        <v>18.45</v>
      </c>
      <c r="H3447" s="113">
        <v>19</v>
      </c>
      <c r="I3447" s="90">
        <f t="shared" si="1879"/>
        <v>14.994736842105263</v>
      </c>
      <c r="J3447" s="90">
        <f t="shared" si="1880"/>
        <v>16</v>
      </c>
      <c r="K3447" s="114">
        <v>7</v>
      </c>
      <c r="L3447" s="115">
        <v>5.2631578947368418E-2</v>
      </c>
      <c r="M3447" s="90">
        <v>10.85</v>
      </c>
      <c r="N3447" s="90">
        <v>12.9</v>
      </c>
      <c r="O3447" s="90">
        <v>14.79</v>
      </c>
      <c r="P3447" s="90">
        <v>16.5</v>
      </c>
      <c r="Q3447" s="90">
        <v>18.600000000000001</v>
      </c>
      <c r="R3447" s="63">
        <f t="shared" si="1868"/>
        <v>7.5399999999999991</v>
      </c>
      <c r="S3447" s="64">
        <f t="shared" si="1867"/>
        <v>-9.6638655462184808E-2</v>
      </c>
      <c r="T3447" s="65">
        <f t="shared" si="1863"/>
        <v>0.8410852713178294</v>
      </c>
      <c r="U3447" s="65">
        <f t="shared" si="1863"/>
        <v>0.87221095334685605</v>
      </c>
      <c r="V3447" s="65">
        <f t="shared" si="1869"/>
        <v>0.78181818181818186</v>
      </c>
      <c r="W3447" s="65">
        <f t="shared" si="1870"/>
        <v>0.69354838709677413</v>
      </c>
      <c r="X3447" s="61">
        <f t="shared" si="1858"/>
        <v>7.69230769230769E-2</v>
      </c>
      <c r="Y3447" s="66">
        <f t="shared" si="1871"/>
        <v>0.11436950146627561</v>
      </c>
      <c r="Z3447" s="61">
        <f t="shared" si="1872"/>
        <v>6.7041067041067021E-2</v>
      </c>
      <c r="AA3447" s="67">
        <f t="shared" si="1873"/>
        <v>14.994736842105263</v>
      </c>
      <c r="AB3447" s="68">
        <f t="shared" si="1874"/>
        <v>0.10852713178294576</v>
      </c>
      <c r="AC3447" s="69">
        <f t="shared" si="1875"/>
        <v>0.16238270093839247</v>
      </c>
      <c r="AD3447" s="70">
        <f>_xlfn.PERCENTILE.EXC(AC3447:$AC$5675,0.5)</f>
        <v>6.9992498124531122E-2</v>
      </c>
      <c r="AE3447" s="70">
        <f>_xlfn.PERCENTILE.EXC($AC3447:AC$5675,0.35)</f>
        <v>3.7189580542181633E-2</v>
      </c>
      <c r="AF3447" s="71">
        <f t="shared" si="1864"/>
        <v>3.648871415993634E-2</v>
      </c>
      <c r="AG3447" s="70">
        <f t="shared" si="1865"/>
        <v>-0.18079093388790943</v>
      </c>
      <c r="AH3447" s="70">
        <f t="shared" si="1866"/>
        <v>-0.22707014647722412</v>
      </c>
      <c r="AI3447" s="61" t="str">
        <f t="shared" si="1861"/>
        <v>Short VOL</v>
      </c>
      <c r="AJ3447" s="68" t="str">
        <f t="shared" si="1862"/>
        <v>Short VOL</v>
      </c>
      <c r="AK3447" s="72"/>
      <c r="AL3447" s="73"/>
      <c r="AM3447" s="72"/>
      <c r="AN3447" s="73"/>
      <c r="AO3447" s="74"/>
      <c r="AP3447" s="20"/>
      <c r="AQ3447" s="74"/>
      <c r="AR3447" s="20"/>
      <c r="AS3447" s="74"/>
      <c r="AT3447" s="20"/>
      <c r="AU3447" s="74" t="str">
        <f t="shared" si="1876"/>
        <v>00631L</v>
      </c>
      <c r="AV3447" s="20">
        <f t="shared" si="1859"/>
        <v>1</v>
      </c>
      <c r="AW3447" s="74" t="str">
        <f t="shared" si="1877"/>
        <v>00631L</v>
      </c>
      <c r="AX3447" s="20">
        <f t="shared" si="1878"/>
        <v>1</v>
      </c>
      <c r="AY3447" s="20">
        <f t="shared" si="1860"/>
        <v>1</v>
      </c>
      <c r="AZ3447" s="116">
        <v>41309</v>
      </c>
      <c r="BA3447" s="116"/>
      <c r="BB3447" s="20"/>
      <c r="BC3447" s="20"/>
      <c r="BD3447" s="76"/>
      <c r="BE3447" s="77"/>
      <c r="BF3447" s="77"/>
    </row>
    <row r="3448" spans="1:58" s="23" customFormat="1" ht="15.75" customHeight="1" x14ac:dyDescent="0.4">
      <c r="A3448" s="116">
        <v>41305</v>
      </c>
      <c r="B3448" s="112">
        <v>14.9</v>
      </c>
      <c r="C3448" s="112">
        <v>15.75</v>
      </c>
      <c r="D3448" s="112">
        <v>16.7</v>
      </c>
      <c r="E3448" s="112">
        <v>17.3</v>
      </c>
      <c r="F3448" s="112">
        <v>17.8</v>
      </c>
      <c r="G3448" s="112">
        <v>18.5</v>
      </c>
      <c r="H3448" s="113">
        <v>19.05</v>
      </c>
      <c r="I3448" s="90">
        <f t="shared" si="1879"/>
        <v>15.392105263157895</v>
      </c>
      <c r="J3448" s="90">
        <f t="shared" si="1880"/>
        <v>16.3</v>
      </c>
      <c r="K3448" s="114">
        <v>8</v>
      </c>
      <c r="L3448" s="115">
        <v>5.2631578947368418E-2</v>
      </c>
      <c r="M3448" s="90">
        <v>14.03</v>
      </c>
      <c r="N3448" s="90">
        <v>14.28</v>
      </c>
      <c r="O3448" s="90">
        <v>15.55</v>
      </c>
      <c r="P3448" s="90">
        <v>17.25</v>
      </c>
      <c r="Q3448" s="90">
        <v>19.02</v>
      </c>
      <c r="R3448" s="63">
        <f t="shared" si="1868"/>
        <v>4.4899999999999984</v>
      </c>
      <c r="S3448" s="64">
        <f t="shared" si="1867"/>
        <v>-2.7932960893855391E-3</v>
      </c>
      <c r="T3448" s="65">
        <f t="shared" si="1863"/>
        <v>0.9824929971988795</v>
      </c>
      <c r="U3448" s="65">
        <f t="shared" si="1863"/>
        <v>0.91832797427652724</v>
      </c>
      <c r="V3448" s="65">
        <f t="shared" si="1869"/>
        <v>0.82782608695652171</v>
      </c>
      <c r="W3448" s="65">
        <f t="shared" si="1870"/>
        <v>0.75078864353312302</v>
      </c>
      <c r="X3448" s="61">
        <f t="shared" si="1858"/>
        <v>5.7046979865771785E-2</v>
      </c>
      <c r="Y3448" s="66">
        <f t="shared" si="1871"/>
        <v>0.10115606936416184</v>
      </c>
      <c r="Z3448" s="61">
        <f t="shared" si="1872"/>
        <v>5.8984441784920558E-2</v>
      </c>
      <c r="AA3448" s="67">
        <f t="shared" si="1873"/>
        <v>15.392105263157895</v>
      </c>
      <c r="AB3448" s="68">
        <f t="shared" si="1874"/>
        <v>4.3417366946778786E-2</v>
      </c>
      <c r="AC3448" s="69">
        <f t="shared" si="1875"/>
        <v>7.7878519828984263E-2</v>
      </c>
      <c r="AD3448" s="70">
        <f>_xlfn.PERCENTILE.EXC(AC3448:$AC$5675,0.5)</f>
        <v>6.9950377502632555E-2</v>
      </c>
      <c r="AE3448" s="70">
        <f>_xlfn.PERCENTILE.EXC($AC3448:AC$5675,0.35)</f>
        <v>3.7146500152280465E-2</v>
      </c>
      <c r="AF3448" s="71">
        <f t="shared" si="1864"/>
        <v>3.6003143765381447E-2</v>
      </c>
      <c r="AG3448" s="70">
        <f t="shared" si="1865"/>
        <v>-0.18079093388790943</v>
      </c>
      <c r="AH3448" s="70">
        <f t="shared" si="1866"/>
        <v>-0.22707014647722412</v>
      </c>
      <c r="AI3448" s="61" t="str">
        <f t="shared" si="1861"/>
        <v>Short VOL</v>
      </c>
      <c r="AJ3448" s="68" t="str">
        <f t="shared" si="1862"/>
        <v>Short VOL</v>
      </c>
      <c r="AK3448" s="72"/>
      <c r="AL3448" s="73"/>
      <c r="AM3448" s="72"/>
      <c r="AN3448" s="73"/>
      <c r="AO3448" s="74"/>
      <c r="AP3448" s="20"/>
      <c r="AQ3448" s="74"/>
      <c r="AR3448" s="20"/>
      <c r="AS3448" s="74"/>
      <c r="AT3448" s="20"/>
      <c r="AU3448" s="74" t="str">
        <f t="shared" si="1876"/>
        <v>00631L</v>
      </c>
      <c r="AV3448" s="20">
        <f t="shared" si="1859"/>
        <v>1</v>
      </c>
      <c r="AW3448" s="74" t="str">
        <f t="shared" si="1877"/>
        <v>00631L</v>
      </c>
      <c r="AX3448" s="20">
        <f t="shared" si="1878"/>
        <v>1</v>
      </c>
      <c r="AY3448" s="20">
        <f t="shared" si="1860"/>
        <v>1</v>
      </c>
      <c r="AZ3448" s="116">
        <v>41306</v>
      </c>
      <c r="BA3448" s="116"/>
      <c r="BB3448" s="20"/>
      <c r="BC3448" s="20"/>
      <c r="BD3448" s="76"/>
      <c r="BE3448" s="77"/>
      <c r="BF3448" s="77"/>
    </row>
    <row r="3449" spans="1:58" s="23" customFormat="1" ht="15.75" customHeight="1" x14ac:dyDescent="0.4">
      <c r="A3449" s="116">
        <v>41304</v>
      </c>
      <c r="B3449" s="112">
        <v>15.15</v>
      </c>
      <c r="C3449" s="112">
        <v>15.8</v>
      </c>
      <c r="D3449" s="112">
        <v>16.600000000000001</v>
      </c>
      <c r="E3449" s="112">
        <v>17.149999999999999</v>
      </c>
      <c r="F3449" s="112">
        <v>17.7</v>
      </c>
      <c r="G3449" s="112">
        <v>18.399999999999999</v>
      </c>
      <c r="H3449" s="113">
        <v>18.95</v>
      </c>
      <c r="I3449" s="90">
        <f t="shared" si="1879"/>
        <v>15.492105263157896</v>
      </c>
      <c r="J3449" s="90">
        <f t="shared" si="1880"/>
        <v>16.221052631578949</v>
      </c>
      <c r="K3449" s="114">
        <v>9</v>
      </c>
      <c r="L3449" s="115">
        <v>5.2631578947368418E-2</v>
      </c>
      <c r="M3449" s="90">
        <v>14.24</v>
      </c>
      <c r="N3449" s="90">
        <v>14.32</v>
      </c>
      <c r="O3449" s="90">
        <v>15.42</v>
      </c>
      <c r="P3449" s="90">
        <v>16.84</v>
      </c>
      <c r="Q3449" s="90">
        <v>18.760000000000002</v>
      </c>
      <c r="R3449" s="63">
        <f t="shared" si="1868"/>
        <v>3.6999999999999957</v>
      </c>
      <c r="S3449" s="64">
        <f t="shared" si="1867"/>
        <v>7.5882794891059341E-2</v>
      </c>
      <c r="T3449" s="65">
        <f t="shared" si="1863"/>
        <v>0.994413407821229</v>
      </c>
      <c r="U3449" s="65">
        <f t="shared" si="1863"/>
        <v>0.92866407263294426</v>
      </c>
      <c r="V3449" s="65">
        <f t="shared" si="1869"/>
        <v>0.85035629453681716</v>
      </c>
      <c r="W3449" s="65">
        <f t="shared" si="1870"/>
        <v>0.7633262260127931</v>
      </c>
      <c r="X3449" s="61">
        <f t="shared" si="1858"/>
        <v>4.2904290429042924E-2</v>
      </c>
      <c r="Y3449" s="66">
        <f t="shared" si="1871"/>
        <v>0.10495626822157439</v>
      </c>
      <c r="Z3449" s="61">
        <f t="shared" si="1872"/>
        <v>4.7052828265670171E-2</v>
      </c>
      <c r="AA3449" s="67">
        <f t="shared" si="1873"/>
        <v>15.492105263157896</v>
      </c>
      <c r="AB3449" s="68">
        <f t="shared" si="1874"/>
        <v>5.7960893854748605E-2</v>
      </c>
      <c r="AC3449" s="69">
        <f t="shared" si="1875"/>
        <v>8.1850926198177062E-2</v>
      </c>
      <c r="AD3449" s="70">
        <f>_xlfn.PERCENTILE.EXC(AC3449:$AC$5675,0.5)</f>
        <v>6.9908256880733988E-2</v>
      </c>
      <c r="AE3449" s="70">
        <f>_xlfn.PERCENTILE.EXC($AC3449:AC$5675,0.35)</f>
        <v>3.7102429702429669E-2</v>
      </c>
      <c r="AF3449" s="71">
        <f t="shared" si="1864"/>
        <v>3.5607183540898306E-2</v>
      </c>
      <c r="AG3449" s="70">
        <f t="shared" si="1865"/>
        <v>-0.18079093388790943</v>
      </c>
      <c r="AH3449" s="70">
        <f t="shared" si="1866"/>
        <v>-0.22707014647722412</v>
      </c>
      <c r="AI3449" s="61" t="str">
        <f t="shared" si="1861"/>
        <v>Short VOL</v>
      </c>
      <c r="AJ3449" s="68" t="str">
        <f t="shared" si="1862"/>
        <v>Short VOL</v>
      </c>
      <c r="AK3449" s="72"/>
      <c r="AL3449" s="73"/>
      <c r="AM3449" s="72"/>
      <c r="AN3449" s="73"/>
      <c r="AO3449" s="74"/>
      <c r="AP3449" s="20"/>
      <c r="AQ3449" s="74"/>
      <c r="AR3449" s="20"/>
      <c r="AS3449" s="74"/>
      <c r="AT3449" s="20"/>
      <c r="AU3449" s="74" t="str">
        <f t="shared" si="1876"/>
        <v>00631L</v>
      </c>
      <c r="AV3449" s="20">
        <f t="shared" si="1859"/>
        <v>1</v>
      </c>
      <c r="AW3449" s="74" t="str">
        <f t="shared" si="1877"/>
        <v>00631L</v>
      </c>
      <c r="AX3449" s="20">
        <f t="shared" si="1878"/>
        <v>1</v>
      </c>
      <c r="AY3449" s="20">
        <f t="shared" si="1860"/>
        <v>1</v>
      </c>
      <c r="AZ3449" s="116">
        <v>41305</v>
      </c>
      <c r="BA3449" s="116"/>
      <c r="BB3449" s="20"/>
      <c r="BC3449" s="20"/>
      <c r="BD3449" s="76"/>
      <c r="BE3449" s="77"/>
      <c r="BF3449" s="77"/>
    </row>
    <row r="3450" spans="1:58" s="23" customFormat="1" ht="15.75" customHeight="1" x14ac:dyDescent="0.4">
      <c r="A3450" s="116">
        <v>41303</v>
      </c>
      <c r="B3450" s="112">
        <v>14.05</v>
      </c>
      <c r="C3450" s="112">
        <v>14.95</v>
      </c>
      <c r="D3450" s="112">
        <v>16</v>
      </c>
      <c r="E3450" s="112">
        <v>16.7</v>
      </c>
      <c r="F3450" s="112">
        <v>17.350000000000001</v>
      </c>
      <c r="G3450" s="112">
        <v>18.05</v>
      </c>
      <c r="H3450" s="113">
        <v>18.7</v>
      </c>
      <c r="I3450" s="90">
        <f t="shared" si="1879"/>
        <v>14.476315789473684</v>
      </c>
      <c r="J3450" s="90">
        <f t="shared" si="1880"/>
        <v>15.447368421052632</v>
      </c>
      <c r="K3450" s="114">
        <v>10</v>
      </c>
      <c r="L3450" s="115">
        <v>5.2631578947368418E-2</v>
      </c>
      <c r="M3450" s="90">
        <v>13.16</v>
      </c>
      <c r="N3450" s="90">
        <v>13.31</v>
      </c>
      <c r="O3450" s="90">
        <v>14.74</v>
      </c>
      <c r="P3450" s="90">
        <v>16.27</v>
      </c>
      <c r="Q3450" s="90">
        <v>18.399999999999999</v>
      </c>
      <c r="R3450" s="63">
        <f t="shared" si="1868"/>
        <v>4.5399999999999991</v>
      </c>
      <c r="S3450" s="64">
        <f t="shared" si="1867"/>
        <v>-1.9159911569638893E-2</v>
      </c>
      <c r="T3450" s="65">
        <f t="shared" si="1863"/>
        <v>0.98873027798647628</v>
      </c>
      <c r="U3450" s="65">
        <f t="shared" si="1863"/>
        <v>0.90298507462686572</v>
      </c>
      <c r="V3450" s="65">
        <f t="shared" si="1869"/>
        <v>0.81807006760909651</v>
      </c>
      <c r="W3450" s="65">
        <f t="shared" si="1870"/>
        <v>0.72336956521739137</v>
      </c>
      <c r="X3450" s="61">
        <f t="shared" si="1858"/>
        <v>6.405693950177925E-2</v>
      </c>
      <c r="Y3450" s="66">
        <f t="shared" si="1871"/>
        <v>0.11976047904191617</v>
      </c>
      <c r="Z3450" s="61">
        <f t="shared" si="1872"/>
        <v>6.7078712961279791E-2</v>
      </c>
      <c r="AA3450" s="67">
        <f t="shared" si="1873"/>
        <v>14.476315789473684</v>
      </c>
      <c r="AB3450" s="68">
        <f t="shared" si="1874"/>
        <v>5.5597295266716772E-2</v>
      </c>
      <c r="AC3450" s="69">
        <f t="shared" si="1875"/>
        <v>8.7627031515678716E-2</v>
      </c>
      <c r="AD3450" s="70">
        <f>_xlfn.PERCENTILE.EXC(AC3450:$AC$5675,0.5)</f>
        <v>6.9839472408462777E-2</v>
      </c>
      <c r="AE3450" s="70">
        <f>_xlfn.PERCENTILE.EXC($AC3450:AC$5675,0.35)</f>
        <v>3.7057616707616647E-2</v>
      </c>
      <c r="AF3450" s="71">
        <f t="shared" si="1864"/>
        <v>3.5513082274652226E-2</v>
      </c>
      <c r="AG3450" s="70">
        <f t="shared" si="1865"/>
        <v>-0.18079093388790943</v>
      </c>
      <c r="AH3450" s="70">
        <f t="shared" si="1866"/>
        <v>-0.22707014647722412</v>
      </c>
      <c r="AI3450" s="61" t="str">
        <f t="shared" si="1861"/>
        <v>Short VOL</v>
      </c>
      <c r="AJ3450" s="68" t="str">
        <f t="shared" si="1862"/>
        <v>Short VOL</v>
      </c>
      <c r="AK3450" s="72"/>
      <c r="AL3450" s="73"/>
      <c r="AM3450" s="72"/>
      <c r="AN3450" s="73"/>
      <c r="AO3450" s="74"/>
      <c r="AP3450" s="20"/>
      <c r="AQ3450" s="74"/>
      <c r="AR3450" s="20"/>
      <c r="AS3450" s="74"/>
      <c r="AT3450" s="20"/>
      <c r="AU3450" s="74" t="str">
        <f t="shared" si="1876"/>
        <v>00631L</v>
      </c>
      <c r="AV3450" s="20">
        <f t="shared" si="1859"/>
        <v>1</v>
      </c>
      <c r="AW3450" s="74" t="str">
        <f t="shared" si="1877"/>
        <v>00631L</v>
      </c>
      <c r="AX3450" s="20">
        <f t="shared" si="1878"/>
        <v>1</v>
      </c>
      <c r="AY3450" s="20">
        <f t="shared" si="1860"/>
        <v>1</v>
      </c>
      <c r="AZ3450" s="116">
        <v>41304</v>
      </c>
      <c r="BA3450" s="116"/>
      <c r="BB3450" s="20"/>
      <c r="BC3450" s="20"/>
      <c r="BD3450" s="76"/>
      <c r="BE3450" s="77"/>
      <c r="BF3450" s="77"/>
    </row>
    <row r="3451" spans="1:58" s="23" customFormat="1" ht="15.75" customHeight="1" x14ac:dyDescent="0.4">
      <c r="A3451" s="116">
        <v>41302</v>
      </c>
      <c r="B3451" s="112">
        <v>14.6</v>
      </c>
      <c r="C3451" s="112">
        <v>15.35</v>
      </c>
      <c r="D3451" s="112">
        <v>16.3</v>
      </c>
      <c r="E3451" s="112">
        <v>16.899999999999999</v>
      </c>
      <c r="F3451" s="112">
        <v>17.55</v>
      </c>
      <c r="G3451" s="112">
        <v>18.2</v>
      </c>
      <c r="H3451" s="113">
        <v>18.75</v>
      </c>
      <c r="I3451" s="90">
        <f t="shared" si="1879"/>
        <v>14.91578947368421</v>
      </c>
      <c r="J3451" s="90">
        <f t="shared" si="1880"/>
        <v>15.75</v>
      </c>
      <c r="K3451" s="114">
        <v>11</v>
      </c>
      <c r="L3451" s="115">
        <v>5.2631578947368418E-2</v>
      </c>
      <c r="M3451" s="90">
        <v>13.01</v>
      </c>
      <c r="N3451" s="90">
        <v>13.57</v>
      </c>
      <c r="O3451" s="90">
        <v>15.07</v>
      </c>
      <c r="P3451" s="90">
        <v>16.5</v>
      </c>
      <c r="Q3451" s="90">
        <v>18.73</v>
      </c>
      <c r="R3451" s="63">
        <f t="shared" si="1868"/>
        <v>4.990000000000002</v>
      </c>
      <c r="S3451" s="64">
        <f t="shared" si="1867"/>
        <v>5.275407292474784E-2</v>
      </c>
      <c r="T3451" s="65">
        <f t="shared" si="1863"/>
        <v>0.95873249815770079</v>
      </c>
      <c r="U3451" s="65">
        <f t="shared" si="1863"/>
        <v>0.90046449900464498</v>
      </c>
      <c r="V3451" s="65">
        <f t="shared" si="1869"/>
        <v>0.82242424242424239</v>
      </c>
      <c r="W3451" s="65">
        <f t="shared" si="1870"/>
        <v>0.72450613988254142</v>
      </c>
      <c r="X3451" s="61">
        <f t="shared" ref="X3451:X3514" si="1881">(C3451-B3451)/B3451</f>
        <v>5.1369863013698634E-2</v>
      </c>
      <c r="Y3451" s="66">
        <f t="shared" si="1871"/>
        <v>0.10946745562130186</v>
      </c>
      <c r="Z3451" s="61">
        <f t="shared" si="1872"/>
        <v>5.5928016937191266E-2</v>
      </c>
      <c r="AA3451" s="67">
        <f t="shared" si="1873"/>
        <v>14.91578947368421</v>
      </c>
      <c r="AB3451" s="68">
        <f t="shared" si="1874"/>
        <v>7.5902726602800244E-2</v>
      </c>
      <c r="AC3451" s="69">
        <f t="shared" si="1875"/>
        <v>9.9173874258232125E-2</v>
      </c>
      <c r="AD3451" s="70">
        <f>_xlfn.PERCENTILE.EXC(AC3451:$AC$5675,0.5)</f>
        <v>6.977068793619158E-2</v>
      </c>
      <c r="AE3451" s="70">
        <f>_xlfn.PERCENTILE.EXC($AC3451:AC$5675,0.35)</f>
        <v>3.7012803712803632E-2</v>
      </c>
      <c r="AF3451" s="71">
        <f t="shared" si="1864"/>
        <v>3.5419987909340214E-2</v>
      </c>
      <c r="AG3451" s="70">
        <f t="shared" si="1865"/>
        <v>-0.18079093388790943</v>
      </c>
      <c r="AH3451" s="70">
        <f t="shared" si="1866"/>
        <v>-0.22707014647722412</v>
      </c>
      <c r="AI3451" s="61" t="str">
        <f t="shared" si="1861"/>
        <v>Short VOL</v>
      </c>
      <c r="AJ3451" s="68" t="str">
        <f t="shared" si="1862"/>
        <v>Short VOL</v>
      </c>
      <c r="AK3451" s="72"/>
      <c r="AL3451" s="73"/>
      <c r="AM3451" s="72"/>
      <c r="AN3451" s="73"/>
      <c r="AO3451" s="74"/>
      <c r="AP3451" s="20"/>
      <c r="AQ3451" s="74"/>
      <c r="AR3451" s="20"/>
      <c r="AS3451" s="74"/>
      <c r="AT3451" s="20"/>
      <c r="AU3451" s="74" t="str">
        <f t="shared" si="1876"/>
        <v>00631L</v>
      </c>
      <c r="AV3451" s="20">
        <f t="shared" si="1859"/>
        <v>1</v>
      </c>
      <c r="AW3451" s="74" t="str">
        <f t="shared" si="1877"/>
        <v>00631L</v>
      </c>
      <c r="AX3451" s="20">
        <f t="shared" si="1878"/>
        <v>1</v>
      </c>
      <c r="AY3451" s="20">
        <f t="shared" si="1860"/>
        <v>1</v>
      </c>
      <c r="AZ3451" s="116">
        <v>41303</v>
      </c>
      <c r="BA3451" s="116"/>
      <c r="BB3451" s="20"/>
      <c r="BC3451" s="20"/>
      <c r="BD3451" s="76"/>
      <c r="BE3451" s="77"/>
      <c r="BF3451" s="77"/>
    </row>
    <row r="3452" spans="1:58" s="23" customFormat="1" ht="15.75" customHeight="1" x14ac:dyDescent="0.4">
      <c r="A3452" s="116">
        <v>41299</v>
      </c>
      <c r="B3452" s="112">
        <v>14.1</v>
      </c>
      <c r="C3452" s="112">
        <v>15.15</v>
      </c>
      <c r="D3452" s="112">
        <v>16.100000000000001</v>
      </c>
      <c r="E3452" s="112">
        <v>16.8</v>
      </c>
      <c r="F3452" s="112">
        <v>17.45</v>
      </c>
      <c r="G3452" s="112">
        <v>18.100000000000001</v>
      </c>
      <c r="H3452" s="113">
        <v>18.75</v>
      </c>
      <c r="I3452" s="90">
        <f t="shared" si="1879"/>
        <v>14.486842105263158</v>
      </c>
      <c r="J3452" s="90">
        <f t="shared" si="1880"/>
        <v>15.5</v>
      </c>
      <c r="K3452" s="114">
        <v>12</v>
      </c>
      <c r="L3452" s="115">
        <v>5.2631578947368418E-2</v>
      </c>
      <c r="M3452" s="90">
        <v>11.63</v>
      </c>
      <c r="N3452" s="90">
        <v>12.89</v>
      </c>
      <c r="O3452" s="90">
        <v>14.66</v>
      </c>
      <c r="P3452" s="90">
        <v>16.350000000000001</v>
      </c>
      <c r="Q3452" s="90">
        <v>18.739999999999998</v>
      </c>
      <c r="R3452" s="63">
        <f t="shared" si="1868"/>
        <v>6.4899999999999984</v>
      </c>
      <c r="S3452" s="64">
        <f t="shared" si="1867"/>
        <v>1.5760441292356271E-2</v>
      </c>
      <c r="T3452" s="65">
        <f t="shared" si="1863"/>
        <v>0.90224980605120253</v>
      </c>
      <c r="U3452" s="65">
        <f t="shared" si="1863"/>
        <v>0.8792633015006821</v>
      </c>
      <c r="V3452" s="65">
        <f t="shared" si="1869"/>
        <v>0.78837920489296631</v>
      </c>
      <c r="W3452" s="65">
        <f t="shared" si="1870"/>
        <v>0.68783351120597658</v>
      </c>
      <c r="X3452" s="61">
        <f t="shared" si="1881"/>
        <v>7.4468085106383031E-2</v>
      </c>
      <c r="Y3452" s="66">
        <f t="shared" si="1871"/>
        <v>0.11607142857142852</v>
      </c>
      <c r="Z3452" s="61">
        <f t="shared" si="1872"/>
        <v>6.9936421435059071E-2</v>
      </c>
      <c r="AA3452" s="67">
        <f t="shared" si="1873"/>
        <v>14.486842105263158</v>
      </c>
      <c r="AB3452" s="68">
        <f t="shared" si="1874"/>
        <v>9.3871217998448331E-2</v>
      </c>
      <c r="AC3452" s="69">
        <f t="shared" si="1875"/>
        <v>0.12388224245641248</v>
      </c>
      <c r="AD3452" s="70">
        <f>_xlfn.PERCENTILE.EXC(AC3452:$AC$5675,0.5)</f>
        <v>6.9749851568888854E-2</v>
      </c>
      <c r="AE3452" s="70">
        <f>_xlfn.PERCENTILE.EXC($AC3452:AC$5675,0.35)</f>
        <v>3.6960802981099418E-2</v>
      </c>
      <c r="AF3452" s="71">
        <f t="shared" si="1864"/>
        <v>3.4950466037841223E-2</v>
      </c>
      <c r="AG3452" s="70">
        <f t="shared" si="1865"/>
        <v>-0.18079093388790943</v>
      </c>
      <c r="AH3452" s="70">
        <f t="shared" si="1866"/>
        <v>-0.22707014647722412</v>
      </c>
      <c r="AI3452" s="61" t="str">
        <f t="shared" si="1861"/>
        <v>Short VOL</v>
      </c>
      <c r="AJ3452" s="68" t="str">
        <f t="shared" si="1862"/>
        <v>Short VOL</v>
      </c>
      <c r="AK3452" s="72"/>
      <c r="AL3452" s="73"/>
      <c r="AM3452" s="72"/>
      <c r="AN3452" s="73"/>
      <c r="AO3452" s="74"/>
      <c r="AP3452" s="20"/>
      <c r="AQ3452" s="74"/>
      <c r="AR3452" s="20"/>
      <c r="AS3452" s="74"/>
      <c r="AT3452" s="20"/>
      <c r="AU3452" s="74" t="str">
        <f t="shared" si="1876"/>
        <v>00631L</v>
      </c>
      <c r="AV3452" s="20">
        <f t="shared" si="1859"/>
        <v>1</v>
      </c>
      <c r="AW3452" s="74" t="str">
        <f t="shared" si="1877"/>
        <v>00631L</v>
      </c>
      <c r="AX3452" s="20">
        <f t="shared" si="1878"/>
        <v>1</v>
      </c>
      <c r="AY3452" s="20">
        <f t="shared" si="1860"/>
        <v>1</v>
      </c>
      <c r="AZ3452" s="116">
        <v>41302</v>
      </c>
      <c r="BA3452" s="116"/>
      <c r="BB3452" s="20"/>
      <c r="BC3452" s="20"/>
      <c r="BD3452" s="76"/>
      <c r="BE3452" s="77"/>
      <c r="BF3452" s="77"/>
    </row>
    <row r="3453" spans="1:58" s="23" customFormat="1" ht="15.75" customHeight="1" x14ac:dyDescent="0.4">
      <c r="A3453" s="116">
        <v>41298</v>
      </c>
      <c r="B3453" s="112">
        <v>13.95</v>
      </c>
      <c r="C3453" s="112">
        <v>15.1</v>
      </c>
      <c r="D3453" s="112">
        <v>16.149999999999999</v>
      </c>
      <c r="E3453" s="112">
        <v>16.899999999999999</v>
      </c>
      <c r="F3453" s="112">
        <v>17.55</v>
      </c>
      <c r="G3453" s="112">
        <v>18.2</v>
      </c>
      <c r="H3453" s="113">
        <v>18.850000000000001</v>
      </c>
      <c r="I3453" s="90">
        <f t="shared" si="1879"/>
        <v>14.313157894736841</v>
      </c>
      <c r="J3453" s="90">
        <f t="shared" si="1880"/>
        <v>15.43157894736842</v>
      </c>
      <c r="K3453" s="114">
        <v>13</v>
      </c>
      <c r="L3453" s="115">
        <v>5.2631578947368418E-2</v>
      </c>
      <c r="M3453" s="90">
        <v>11.12</v>
      </c>
      <c r="N3453" s="90">
        <v>12.69</v>
      </c>
      <c r="O3453" s="90">
        <v>14.67</v>
      </c>
      <c r="P3453" s="90">
        <v>16.46</v>
      </c>
      <c r="Q3453" s="90">
        <v>18.809999999999999</v>
      </c>
      <c r="R3453" s="63">
        <f t="shared" si="1868"/>
        <v>7.3200000000000038</v>
      </c>
      <c r="S3453" s="64">
        <f t="shared" si="1867"/>
        <v>1.8459069020866664E-2</v>
      </c>
      <c r="T3453" s="65">
        <f t="shared" si="1863"/>
        <v>0.87628053585500387</v>
      </c>
      <c r="U3453" s="65">
        <f t="shared" si="1863"/>
        <v>0.86503067484662577</v>
      </c>
      <c r="V3453" s="65">
        <f t="shared" si="1869"/>
        <v>0.77095990279465365</v>
      </c>
      <c r="W3453" s="65">
        <f t="shared" si="1870"/>
        <v>0.67464114832535882</v>
      </c>
      <c r="X3453" s="61">
        <f t="shared" si="1881"/>
        <v>8.2437275985663111E-2</v>
      </c>
      <c r="Y3453" s="66">
        <f t="shared" si="1871"/>
        <v>0.11538461538461556</v>
      </c>
      <c r="Z3453" s="61">
        <f t="shared" si="1872"/>
        <v>7.8139363853649557E-2</v>
      </c>
      <c r="AA3453" s="67">
        <f t="shared" si="1873"/>
        <v>14.31315789473684</v>
      </c>
      <c r="AB3453" s="68">
        <f t="shared" si="1874"/>
        <v>9.9290780141843962E-2</v>
      </c>
      <c r="AC3453" s="69">
        <f t="shared" si="1875"/>
        <v>0.12790842354112217</v>
      </c>
      <c r="AD3453" s="70">
        <f>_xlfn.PERCENTILE.EXC(AC3453:$AC$5675,0.5)</f>
        <v>6.9729015201586114E-2</v>
      </c>
      <c r="AE3453" s="70">
        <f>_xlfn.PERCENTILE.EXC($AC3453:AC$5675,0.35)</f>
        <v>3.690592715463871E-2</v>
      </c>
      <c r="AF3453" s="71">
        <f t="shared" si="1864"/>
        <v>3.4467457932416179E-2</v>
      </c>
      <c r="AG3453" s="70">
        <f t="shared" si="1865"/>
        <v>-0.18079093388790943</v>
      </c>
      <c r="AH3453" s="70">
        <f t="shared" si="1866"/>
        <v>-0.22707014647722412</v>
      </c>
      <c r="AI3453" s="61" t="str">
        <f t="shared" si="1861"/>
        <v>Short VOL</v>
      </c>
      <c r="AJ3453" s="68" t="str">
        <f t="shared" si="1862"/>
        <v>Short VOL</v>
      </c>
      <c r="AK3453" s="72"/>
      <c r="AL3453" s="73"/>
      <c r="AM3453" s="72"/>
      <c r="AN3453" s="73"/>
      <c r="AO3453" s="74"/>
      <c r="AP3453" s="20"/>
      <c r="AQ3453" s="74"/>
      <c r="AR3453" s="20"/>
      <c r="AS3453" s="74"/>
      <c r="AT3453" s="20"/>
      <c r="AU3453" s="74" t="str">
        <f t="shared" si="1876"/>
        <v>00631L</v>
      </c>
      <c r="AV3453" s="20">
        <f t="shared" si="1859"/>
        <v>1</v>
      </c>
      <c r="AW3453" s="74" t="str">
        <f t="shared" si="1877"/>
        <v>00631L</v>
      </c>
      <c r="AX3453" s="20">
        <f t="shared" si="1878"/>
        <v>1</v>
      </c>
      <c r="AY3453" s="20">
        <f t="shared" si="1860"/>
        <v>1</v>
      </c>
      <c r="AZ3453" s="116">
        <v>41299</v>
      </c>
      <c r="BA3453" s="116"/>
      <c r="BB3453" s="20"/>
      <c r="BC3453" s="20"/>
      <c r="BD3453" s="76"/>
      <c r="BE3453" s="77"/>
      <c r="BF3453" s="77"/>
    </row>
    <row r="3454" spans="1:58" s="23" customFormat="1" ht="15.75" customHeight="1" x14ac:dyDescent="0.4">
      <c r="A3454" s="116">
        <v>41297</v>
      </c>
      <c r="B3454" s="112">
        <v>13.7</v>
      </c>
      <c r="C3454" s="112">
        <v>15.05</v>
      </c>
      <c r="D3454" s="112">
        <v>16.25</v>
      </c>
      <c r="E3454" s="112">
        <v>16.95</v>
      </c>
      <c r="F3454" s="112">
        <v>17.600000000000001</v>
      </c>
      <c r="G3454" s="112">
        <v>18.25</v>
      </c>
      <c r="H3454" s="113">
        <v>18.899999999999999</v>
      </c>
      <c r="I3454" s="90">
        <f t="shared" si="1879"/>
        <v>14.055263157894737</v>
      </c>
      <c r="J3454" s="90">
        <f t="shared" si="1880"/>
        <v>15.365789473684211</v>
      </c>
      <c r="K3454" s="114">
        <v>14</v>
      </c>
      <c r="L3454" s="115">
        <v>5.2631578947368418E-2</v>
      </c>
      <c r="M3454" s="90">
        <v>11.04</v>
      </c>
      <c r="N3454" s="90">
        <v>12.46</v>
      </c>
      <c r="O3454" s="90">
        <v>14.5</v>
      </c>
      <c r="P3454" s="90">
        <v>16.27</v>
      </c>
      <c r="Q3454" s="90">
        <v>18.66</v>
      </c>
      <c r="R3454" s="63">
        <f t="shared" si="1868"/>
        <v>7.27</v>
      </c>
      <c r="S3454" s="64">
        <f t="shared" si="1867"/>
        <v>2.4135156878520624E-3</v>
      </c>
      <c r="T3454" s="65">
        <f t="shared" si="1863"/>
        <v>0.88603531300160498</v>
      </c>
      <c r="U3454" s="65">
        <f t="shared" si="1863"/>
        <v>0.85931034482758628</v>
      </c>
      <c r="V3454" s="65">
        <f t="shared" si="1869"/>
        <v>0.76582667486170874</v>
      </c>
      <c r="W3454" s="65">
        <f t="shared" si="1870"/>
        <v>0.66773847802786712</v>
      </c>
      <c r="X3454" s="61">
        <f t="shared" si="1881"/>
        <v>9.8540145985401575E-2</v>
      </c>
      <c r="Y3454" s="66">
        <f t="shared" si="1871"/>
        <v>0.11504424778761058</v>
      </c>
      <c r="Z3454" s="61">
        <f t="shared" si="1872"/>
        <v>9.3240966111215143E-2</v>
      </c>
      <c r="AA3454" s="67">
        <f t="shared" si="1873"/>
        <v>14.055263157894736</v>
      </c>
      <c r="AB3454" s="68">
        <f t="shared" si="1874"/>
        <v>9.9518459069020737E-2</v>
      </c>
      <c r="AC3454" s="69">
        <f t="shared" si="1875"/>
        <v>0.12803075103489042</v>
      </c>
      <c r="AD3454" s="70">
        <f>_xlfn.PERCENTILE.EXC(AC3454:$AC$5675,0.5)</f>
        <v>6.9719025211819108E-2</v>
      </c>
      <c r="AE3454" s="70">
        <f>_xlfn.PERCENTILE.EXC($AC3454:AC$5675,0.35)</f>
        <v>3.6851051328178001E-2</v>
      </c>
      <c r="AF3454" s="71">
        <f t="shared" si="1864"/>
        <v>3.4362515007591216E-2</v>
      </c>
      <c r="AG3454" s="70">
        <f t="shared" si="1865"/>
        <v>-0.18079093388790943</v>
      </c>
      <c r="AH3454" s="70">
        <f t="shared" si="1866"/>
        <v>-0.22707014647722412</v>
      </c>
      <c r="AI3454" s="61" t="str">
        <f t="shared" si="1861"/>
        <v>Short VOL</v>
      </c>
      <c r="AJ3454" s="68" t="str">
        <f t="shared" si="1862"/>
        <v>Short VOL</v>
      </c>
      <c r="AK3454" s="72"/>
      <c r="AL3454" s="73"/>
      <c r="AM3454" s="72"/>
      <c r="AN3454" s="73"/>
      <c r="AO3454" s="74"/>
      <c r="AP3454" s="20"/>
      <c r="AQ3454" s="74"/>
      <c r="AR3454" s="20"/>
      <c r="AS3454" s="74"/>
      <c r="AT3454" s="20"/>
      <c r="AU3454" s="74" t="str">
        <f t="shared" si="1876"/>
        <v>00631L</v>
      </c>
      <c r="AV3454" s="20">
        <f t="shared" si="1859"/>
        <v>1</v>
      </c>
      <c r="AW3454" s="74" t="str">
        <f t="shared" si="1877"/>
        <v>00631L</v>
      </c>
      <c r="AX3454" s="20">
        <f t="shared" si="1878"/>
        <v>1</v>
      </c>
      <c r="AY3454" s="20">
        <f t="shared" si="1860"/>
        <v>1</v>
      </c>
      <c r="AZ3454" s="116">
        <v>41298</v>
      </c>
      <c r="BA3454" s="116"/>
      <c r="BB3454" s="20"/>
      <c r="BC3454" s="20"/>
      <c r="BD3454" s="76"/>
      <c r="BE3454" s="77"/>
      <c r="BF3454" s="77"/>
    </row>
    <row r="3455" spans="1:58" s="23" customFormat="1" ht="15.75" customHeight="1" x14ac:dyDescent="0.4">
      <c r="A3455" s="116">
        <v>41296</v>
      </c>
      <c r="B3455" s="112">
        <v>14.05</v>
      </c>
      <c r="C3455" s="112">
        <v>15.4</v>
      </c>
      <c r="D3455" s="112">
        <v>16.5</v>
      </c>
      <c r="E3455" s="112">
        <v>17.100000000000001</v>
      </c>
      <c r="F3455" s="112">
        <v>17.8</v>
      </c>
      <c r="G3455" s="112">
        <v>18.55</v>
      </c>
      <c r="H3455" s="113">
        <v>19.2</v>
      </c>
      <c r="I3455" s="90">
        <f t="shared" si="1879"/>
        <v>14.33421052631579</v>
      </c>
      <c r="J3455" s="90">
        <f t="shared" si="1880"/>
        <v>15.631578947368421</v>
      </c>
      <c r="K3455" s="114">
        <v>15</v>
      </c>
      <c r="L3455" s="115">
        <v>5.2631578947368418E-2</v>
      </c>
      <c r="M3455" s="90">
        <v>11.21</v>
      </c>
      <c r="N3455" s="90">
        <v>12.43</v>
      </c>
      <c r="O3455" s="90">
        <v>14.72</v>
      </c>
      <c r="P3455" s="90">
        <v>16.600000000000001</v>
      </c>
      <c r="Q3455" s="90">
        <v>19.059999999999999</v>
      </c>
      <c r="R3455" s="63">
        <f t="shared" si="1868"/>
        <v>7.68</v>
      </c>
      <c r="S3455" s="64">
        <f t="shared" si="1867"/>
        <v>-2.4077046548957571E-3</v>
      </c>
      <c r="T3455" s="65">
        <f t="shared" si="1863"/>
        <v>0.90185036202735325</v>
      </c>
      <c r="U3455" s="65">
        <f t="shared" si="1863"/>
        <v>0.84442934782608692</v>
      </c>
      <c r="V3455" s="65">
        <f t="shared" si="1869"/>
        <v>0.74879518072289153</v>
      </c>
      <c r="W3455" s="65">
        <f t="shared" si="1870"/>
        <v>0.6521511017838405</v>
      </c>
      <c r="X3455" s="61">
        <f t="shared" si="1881"/>
        <v>9.6085409252669007E-2</v>
      </c>
      <c r="Y3455" s="66">
        <f t="shared" si="1871"/>
        <v>0.12280701754385952</v>
      </c>
      <c r="Z3455" s="61">
        <f t="shared" si="1872"/>
        <v>9.050853680925279E-2</v>
      </c>
      <c r="AA3455" s="67">
        <f t="shared" si="1873"/>
        <v>14.33421052631579</v>
      </c>
      <c r="AB3455" s="68">
        <f t="shared" si="1874"/>
        <v>0.13032984714400653</v>
      </c>
      <c r="AC3455" s="69">
        <f t="shared" si="1875"/>
        <v>0.15319473260786726</v>
      </c>
      <c r="AD3455" s="70">
        <f>_xlfn.PERCENTILE.EXC(AC3455:$AC$5675,0.5)</f>
        <v>6.9709035222052101E-2</v>
      </c>
      <c r="AE3455" s="70">
        <f>_xlfn.PERCENTILE.EXC($AC3455:AC$5675,0.35)</f>
        <v>3.6789156644021798E-2</v>
      </c>
      <c r="AF3455" s="71">
        <f t="shared" si="1864"/>
        <v>3.4169524608964282E-2</v>
      </c>
      <c r="AG3455" s="70">
        <f t="shared" si="1865"/>
        <v>-0.18079093388790943</v>
      </c>
      <c r="AH3455" s="70">
        <f t="shared" si="1866"/>
        <v>-0.22707014647722412</v>
      </c>
      <c r="AI3455" s="61" t="str">
        <f t="shared" si="1861"/>
        <v>Short VOL</v>
      </c>
      <c r="AJ3455" s="68" t="str">
        <f t="shared" si="1862"/>
        <v>Short VOL</v>
      </c>
      <c r="AK3455" s="72"/>
      <c r="AL3455" s="73"/>
      <c r="AM3455" s="72"/>
      <c r="AN3455" s="73"/>
      <c r="AO3455" s="74"/>
      <c r="AP3455" s="20"/>
      <c r="AQ3455" s="74"/>
      <c r="AR3455" s="20"/>
      <c r="AS3455" s="74"/>
      <c r="AT3455" s="20"/>
      <c r="AU3455" s="74" t="str">
        <f t="shared" si="1876"/>
        <v>00631L</v>
      </c>
      <c r="AV3455" s="20">
        <f t="shared" si="1859"/>
        <v>1</v>
      </c>
      <c r="AW3455" s="74" t="str">
        <f t="shared" si="1877"/>
        <v>00631L</v>
      </c>
      <c r="AX3455" s="20">
        <f t="shared" si="1878"/>
        <v>1</v>
      </c>
      <c r="AY3455" s="20">
        <f t="shared" si="1860"/>
        <v>1</v>
      </c>
      <c r="AZ3455" s="116">
        <v>41297</v>
      </c>
      <c r="BA3455" s="116"/>
      <c r="BB3455" s="20"/>
      <c r="BC3455" s="20"/>
      <c r="BD3455" s="76"/>
      <c r="BE3455" s="77"/>
      <c r="BF3455" s="77"/>
    </row>
    <row r="3456" spans="1:58" s="23" customFormat="1" ht="15.75" customHeight="1" x14ac:dyDescent="0.4">
      <c r="A3456" s="116">
        <v>41292</v>
      </c>
      <c r="B3456" s="112">
        <v>14.65</v>
      </c>
      <c r="C3456" s="112">
        <v>16.3</v>
      </c>
      <c r="D3456" s="112">
        <v>17.25</v>
      </c>
      <c r="E3456" s="112">
        <v>17.850000000000001</v>
      </c>
      <c r="F3456" s="112">
        <v>18.5</v>
      </c>
      <c r="G3456" s="112">
        <v>19.149999999999999</v>
      </c>
      <c r="H3456" s="113">
        <v>19.8</v>
      </c>
      <c r="I3456" s="90">
        <f t="shared" si="1879"/>
        <v>14.910526315789474</v>
      </c>
      <c r="J3456" s="90">
        <f t="shared" si="1880"/>
        <v>16.45</v>
      </c>
      <c r="K3456" s="114">
        <v>16</v>
      </c>
      <c r="L3456" s="115">
        <v>5.2631578947368418E-2</v>
      </c>
      <c r="M3456" s="90">
        <v>10.9</v>
      </c>
      <c r="N3456" s="90">
        <v>12.46</v>
      </c>
      <c r="O3456" s="90">
        <v>15.29</v>
      </c>
      <c r="P3456" s="90">
        <v>17.21</v>
      </c>
      <c r="Q3456" s="90">
        <v>19.7</v>
      </c>
      <c r="R3456" s="63">
        <f t="shared" si="1868"/>
        <v>9.14</v>
      </c>
      <c r="S3456" s="64">
        <f t="shared" si="1867"/>
        <v>-8.1798084008842989E-2</v>
      </c>
      <c r="T3456" s="65">
        <f t="shared" si="1863"/>
        <v>0.87479935794542529</v>
      </c>
      <c r="U3456" s="65">
        <f t="shared" si="1863"/>
        <v>0.81491170699803805</v>
      </c>
      <c r="V3456" s="65">
        <f t="shared" si="1869"/>
        <v>0.72399767576990126</v>
      </c>
      <c r="W3456" s="65">
        <f t="shared" si="1870"/>
        <v>0.63248730964467015</v>
      </c>
      <c r="X3456" s="61">
        <f t="shared" si="1881"/>
        <v>0.11262798634812289</v>
      </c>
      <c r="Y3456" s="66">
        <f t="shared" si="1871"/>
        <v>0.10924369747899154</v>
      </c>
      <c r="Z3456" s="61">
        <f t="shared" si="1872"/>
        <v>0.10324744087539706</v>
      </c>
      <c r="AA3456" s="67">
        <f t="shared" si="1873"/>
        <v>14.910526315789474</v>
      </c>
      <c r="AB3456" s="68">
        <f t="shared" si="1874"/>
        <v>0.17576243980738357</v>
      </c>
      <c r="AC3456" s="69">
        <f t="shared" si="1875"/>
        <v>0.19667145391568802</v>
      </c>
      <c r="AD3456" s="70">
        <f>_xlfn.PERCENTILE.EXC(AC3456:$AC$5675,0.5)</f>
        <v>6.9638566639971311E-2</v>
      </c>
      <c r="AE3456" s="70">
        <f>_xlfn.PERCENTILE.EXC($AC3456:AC$5675,0.35)</f>
        <v>3.6726092150249676E-2</v>
      </c>
      <c r="AF3456" s="71">
        <f t="shared" si="1864"/>
        <v>3.391563513501019E-2</v>
      </c>
      <c r="AG3456" s="70">
        <f t="shared" si="1865"/>
        <v>-0.18079093388790943</v>
      </c>
      <c r="AH3456" s="70">
        <f t="shared" si="1866"/>
        <v>-0.22707014647722412</v>
      </c>
      <c r="AI3456" s="61" t="str">
        <f t="shared" si="1861"/>
        <v>Short VOL</v>
      </c>
      <c r="AJ3456" s="68" t="str">
        <f t="shared" si="1862"/>
        <v>Short VOL</v>
      </c>
      <c r="AK3456" s="72"/>
      <c r="AL3456" s="73"/>
      <c r="AM3456" s="72"/>
      <c r="AN3456" s="73"/>
      <c r="AO3456" s="74"/>
      <c r="AP3456" s="20"/>
      <c r="AQ3456" s="74"/>
      <c r="AR3456" s="20"/>
      <c r="AS3456" s="74"/>
      <c r="AT3456" s="20"/>
      <c r="AU3456" s="74" t="str">
        <f t="shared" si="1876"/>
        <v>00631L</v>
      </c>
      <c r="AV3456" s="20">
        <f t="shared" si="1859"/>
        <v>1</v>
      </c>
      <c r="AW3456" s="74" t="str">
        <f t="shared" si="1877"/>
        <v>00631L</v>
      </c>
      <c r="AX3456" s="20">
        <f t="shared" si="1878"/>
        <v>1</v>
      </c>
      <c r="AY3456" s="20">
        <f t="shared" si="1860"/>
        <v>1</v>
      </c>
      <c r="AZ3456" s="116">
        <v>41296</v>
      </c>
      <c r="BA3456" s="116"/>
      <c r="BB3456" s="20"/>
      <c r="BC3456" s="20"/>
      <c r="BD3456" s="76"/>
      <c r="BE3456" s="77"/>
      <c r="BF3456" s="77"/>
    </row>
    <row r="3457" spans="1:58" s="23" customFormat="1" ht="15.75" customHeight="1" x14ac:dyDescent="0.4">
      <c r="A3457" s="116">
        <v>41291</v>
      </c>
      <c r="B3457" s="112">
        <v>15.7</v>
      </c>
      <c r="C3457" s="112">
        <v>17</v>
      </c>
      <c r="D3457" s="112">
        <v>17.899999999999999</v>
      </c>
      <c r="E3457" s="112">
        <v>18.55</v>
      </c>
      <c r="F3457" s="112">
        <v>19.100000000000001</v>
      </c>
      <c r="G3457" s="112">
        <v>19.8</v>
      </c>
      <c r="H3457" s="113">
        <v>20.45</v>
      </c>
      <c r="I3457" s="90">
        <f t="shared" si="1879"/>
        <v>15.836842105263157</v>
      </c>
      <c r="J3457" s="90">
        <f t="shared" si="1880"/>
        <v>17.094736842105263</v>
      </c>
      <c r="K3457" s="114">
        <v>17</v>
      </c>
      <c r="L3457" s="115">
        <v>5.2631578947368418E-2</v>
      </c>
      <c r="M3457" s="90">
        <v>12.39</v>
      </c>
      <c r="N3457" s="90">
        <v>13.57</v>
      </c>
      <c r="O3457" s="90">
        <v>16.079999999999998</v>
      </c>
      <c r="P3457" s="90">
        <v>17.760000000000002</v>
      </c>
      <c r="Q3457" s="90">
        <v>20.03</v>
      </c>
      <c r="R3457" s="63">
        <f t="shared" si="1868"/>
        <v>7.8800000000000026</v>
      </c>
      <c r="S3457" s="64">
        <f t="shared" si="1867"/>
        <v>1.117734724292104E-2</v>
      </c>
      <c r="T3457" s="65">
        <f t="shared" si="1863"/>
        <v>0.91304347826086962</v>
      </c>
      <c r="U3457" s="65">
        <f t="shared" si="1863"/>
        <v>0.84390547263681603</v>
      </c>
      <c r="V3457" s="65">
        <f t="shared" si="1869"/>
        <v>0.76407657657657657</v>
      </c>
      <c r="W3457" s="65">
        <f t="shared" si="1870"/>
        <v>0.67748377433849227</v>
      </c>
      <c r="X3457" s="61">
        <f t="shared" si="1881"/>
        <v>8.2802547770700688E-2</v>
      </c>
      <c r="Y3457" s="66">
        <f t="shared" si="1871"/>
        <v>0.1024258760107816</v>
      </c>
      <c r="Z3457" s="61">
        <f t="shared" si="1872"/>
        <v>7.9428381522100411E-2</v>
      </c>
      <c r="AA3457" s="67">
        <f t="shared" si="1873"/>
        <v>15.836842105263157</v>
      </c>
      <c r="AB3457" s="68">
        <f t="shared" si="1874"/>
        <v>0.15696389093588792</v>
      </c>
      <c r="AC3457" s="69">
        <f t="shared" si="1875"/>
        <v>0.1670480549199084</v>
      </c>
      <c r="AD3457" s="70">
        <f>_xlfn.PERCENTILE.EXC(AC3457:$AC$5675,0.5)</f>
        <v>6.9568098057890534E-2</v>
      </c>
      <c r="AE3457" s="70">
        <f>_xlfn.PERCENTILE.EXC($AC3457:AC$5675,0.35)</f>
        <v>3.6663027656477575E-2</v>
      </c>
      <c r="AF3457" s="71">
        <f t="shared" si="1864"/>
        <v>3.391563513501019E-2</v>
      </c>
      <c r="AG3457" s="70">
        <f t="shared" si="1865"/>
        <v>-0.18079093388790943</v>
      </c>
      <c r="AH3457" s="70">
        <f t="shared" si="1866"/>
        <v>-0.22707014647722412</v>
      </c>
      <c r="AI3457" s="61" t="str">
        <f t="shared" si="1861"/>
        <v>Short VOL</v>
      </c>
      <c r="AJ3457" s="68" t="str">
        <f t="shared" si="1862"/>
        <v>Short VOL</v>
      </c>
      <c r="AK3457" s="72"/>
      <c r="AL3457" s="73"/>
      <c r="AM3457" s="72"/>
      <c r="AN3457" s="73"/>
      <c r="AO3457" s="74"/>
      <c r="AP3457" s="20"/>
      <c r="AQ3457" s="74"/>
      <c r="AR3457" s="20"/>
      <c r="AS3457" s="74"/>
      <c r="AT3457" s="20"/>
      <c r="AU3457" s="74" t="str">
        <f t="shared" si="1876"/>
        <v>00631L</v>
      </c>
      <c r="AV3457" s="20">
        <f t="shared" si="1859"/>
        <v>1</v>
      </c>
      <c r="AW3457" s="74" t="str">
        <f t="shared" si="1877"/>
        <v>00631L</v>
      </c>
      <c r="AX3457" s="20">
        <f t="shared" si="1878"/>
        <v>1</v>
      </c>
      <c r="AY3457" s="20">
        <f t="shared" si="1860"/>
        <v>1</v>
      </c>
      <c r="AZ3457" s="116">
        <v>41292</v>
      </c>
      <c r="BA3457" s="116"/>
      <c r="BB3457" s="20"/>
      <c r="BC3457" s="20"/>
      <c r="BD3457" s="76"/>
      <c r="BE3457" s="77"/>
      <c r="BF3457" s="77"/>
    </row>
    <row r="3458" spans="1:58" s="23" customFormat="1" ht="15.75" customHeight="1" x14ac:dyDescent="0.4">
      <c r="A3458" s="116">
        <v>41290</v>
      </c>
      <c r="B3458" s="112">
        <v>15.5</v>
      </c>
      <c r="C3458" s="112">
        <v>17.100000000000001</v>
      </c>
      <c r="D3458" s="112">
        <v>17.95</v>
      </c>
      <c r="E3458" s="112">
        <v>18.649999999999999</v>
      </c>
      <c r="F3458" s="112">
        <v>19.350000000000001</v>
      </c>
      <c r="G3458" s="112">
        <v>20.100000000000001</v>
      </c>
      <c r="H3458" s="113">
        <v>20.75</v>
      </c>
      <c r="I3458" s="90">
        <f t="shared" si="1879"/>
        <v>15.58421052631579</v>
      </c>
      <c r="J3458" s="90">
        <f t="shared" si="1880"/>
        <v>17.144736842105264</v>
      </c>
      <c r="K3458" s="114">
        <v>18</v>
      </c>
      <c r="L3458" s="115">
        <v>5.2631578947368418E-2</v>
      </c>
      <c r="M3458" s="90">
        <v>11.83</v>
      </c>
      <c r="N3458" s="90">
        <v>13.42</v>
      </c>
      <c r="O3458" s="90">
        <v>16.239999999999998</v>
      </c>
      <c r="P3458" s="90">
        <v>17.96</v>
      </c>
      <c r="Q3458" s="90">
        <v>20.309999999999999</v>
      </c>
      <c r="R3458" s="63">
        <f t="shared" si="1868"/>
        <v>8.9500000000000028</v>
      </c>
      <c r="S3458" s="64">
        <f t="shared" si="1867"/>
        <v>-9.594095940959467E-3</v>
      </c>
      <c r="T3458" s="65">
        <f t="shared" si="1863"/>
        <v>0.88152011922503726</v>
      </c>
      <c r="U3458" s="65">
        <f t="shared" si="1863"/>
        <v>0.82635467980295574</v>
      </c>
      <c r="V3458" s="65">
        <f t="shared" si="1869"/>
        <v>0.74721603563474381</v>
      </c>
      <c r="W3458" s="65">
        <f t="shared" si="1870"/>
        <v>0.66075824716888232</v>
      </c>
      <c r="X3458" s="61">
        <f t="shared" si="1881"/>
        <v>0.103225806451613</v>
      </c>
      <c r="Y3458" s="66">
        <f t="shared" si="1871"/>
        <v>0.11260053619302958</v>
      </c>
      <c r="Z3458" s="61">
        <f t="shared" si="1872"/>
        <v>0.10013508949679165</v>
      </c>
      <c r="AA3458" s="67">
        <f t="shared" si="1873"/>
        <v>15.58421052631579</v>
      </c>
      <c r="AB3458" s="68">
        <f t="shared" si="1874"/>
        <v>0.15499254843517138</v>
      </c>
      <c r="AC3458" s="69">
        <f t="shared" si="1875"/>
        <v>0.16126755039610952</v>
      </c>
      <c r="AD3458" s="70">
        <f>_xlfn.PERCENTILE.EXC(AC3458:$AC$5675,0.5)</f>
        <v>6.951830668348026E-2</v>
      </c>
      <c r="AE3458" s="70">
        <f>_xlfn.PERCENTILE.EXC($AC3458:AC$5675,0.35)</f>
        <v>3.6631186317321811E-2</v>
      </c>
      <c r="AF3458" s="71">
        <f t="shared" si="1864"/>
        <v>3.391563513501019E-2</v>
      </c>
      <c r="AG3458" s="70">
        <f t="shared" si="1865"/>
        <v>-0.18079093388790943</v>
      </c>
      <c r="AH3458" s="70">
        <f t="shared" si="1866"/>
        <v>-0.22707014647722412</v>
      </c>
      <c r="AI3458" s="61" t="str">
        <f t="shared" si="1861"/>
        <v>Short VOL</v>
      </c>
      <c r="AJ3458" s="68" t="str">
        <f t="shared" si="1862"/>
        <v>Short VOL</v>
      </c>
      <c r="AK3458" s="72"/>
      <c r="AL3458" s="73"/>
      <c r="AM3458" s="72"/>
      <c r="AN3458" s="73"/>
      <c r="AO3458" s="74"/>
      <c r="AP3458" s="20"/>
      <c r="AQ3458" s="74"/>
      <c r="AR3458" s="20"/>
      <c r="AS3458" s="74"/>
      <c r="AT3458" s="20"/>
      <c r="AU3458" s="74" t="str">
        <f t="shared" si="1876"/>
        <v>00631L</v>
      </c>
      <c r="AV3458" s="20">
        <f t="shared" si="1859"/>
        <v>1</v>
      </c>
      <c r="AW3458" s="74" t="str">
        <f t="shared" si="1877"/>
        <v>00631L</v>
      </c>
      <c r="AX3458" s="20">
        <f t="shared" si="1878"/>
        <v>1</v>
      </c>
      <c r="AY3458" s="20">
        <f t="shared" si="1860"/>
        <v>1</v>
      </c>
      <c r="AZ3458" s="116">
        <v>41291</v>
      </c>
      <c r="BA3458" s="116"/>
      <c r="BB3458" s="20"/>
      <c r="BC3458" s="20"/>
      <c r="BD3458" s="76"/>
      <c r="BE3458" s="77"/>
      <c r="BF3458" s="77"/>
    </row>
    <row r="3459" spans="1:58" s="23" customFormat="1" ht="15.75" customHeight="1" x14ac:dyDescent="0.4">
      <c r="A3459" s="116">
        <v>41289</v>
      </c>
      <c r="B3459" s="112">
        <v>14.2</v>
      </c>
      <c r="C3459" s="112">
        <v>15.8</v>
      </c>
      <c r="D3459" s="112">
        <v>17.25</v>
      </c>
      <c r="E3459" s="112">
        <v>18.149999999999999</v>
      </c>
      <c r="F3459" s="112">
        <v>18.899999999999999</v>
      </c>
      <c r="G3459" s="112">
        <v>19.55</v>
      </c>
      <c r="H3459" s="113">
        <v>20.3</v>
      </c>
      <c r="I3459" s="90">
        <f t="shared" si="1879"/>
        <v>15.8</v>
      </c>
      <c r="J3459" s="90">
        <f t="shared" si="1880"/>
        <v>17.25</v>
      </c>
      <c r="K3459" s="114">
        <v>0</v>
      </c>
      <c r="L3459" s="115">
        <v>5.5555555555555552E-2</v>
      </c>
      <c r="M3459" s="90">
        <v>12.05</v>
      </c>
      <c r="N3459" s="90">
        <v>13.55</v>
      </c>
      <c r="O3459" s="90">
        <v>16.329999999999998</v>
      </c>
      <c r="P3459" s="90">
        <v>18.02</v>
      </c>
      <c r="Q3459" s="90">
        <v>20.34</v>
      </c>
      <c r="R3459" s="63">
        <f t="shared" si="1868"/>
        <v>8.7499999999999929</v>
      </c>
      <c r="S3459" s="64">
        <f t="shared" si="1867"/>
        <v>2.2189349112426877E-3</v>
      </c>
      <c r="T3459" s="65">
        <f t="shared" si="1863"/>
        <v>0.88929889298892995</v>
      </c>
      <c r="U3459" s="65">
        <f t="shared" si="1863"/>
        <v>0.82976117575015318</v>
      </c>
      <c r="V3459" s="65">
        <f t="shared" si="1869"/>
        <v>0.75194228634850169</v>
      </c>
      <c r="W3459" s="65">
        <f t="shared" si="1870"/>
        <v>0.66617502458210431</v>
      </c>
      <c r="X3459" s="61">
        <f t="shared" si="1881"/>
        <v>0.11267605633802827</v>
      </c>
      <c r="Y3459" s="66">
        <f t="shared" si="1871"/>
        <v>0.11845730027548222</v>
      </c>
      <c r="Z3459" s="61">
        <f t="shared" si="1872"/>
        <v>9.1772151898734125E-2</v>
      </c>
      <c r="AA3459" s="67">
        <f t="shared" si="1873"/>
        <v>15.8</v>
      </c>
      <c r="AB3459" s="68">
        <f t="shared" si="1874"/>
        <v>4.7970479704796939E-2</v>
      </c>
      <c r="AC3459" s="69">
        <f t="shared" si="1875"/>
        <v>0.16605166051660517</v>
      </c>
      <c r="AD3459" s="70">
        <f>_xlfn.PERCENTILE.EXC(AC3459:$AC$5675,0.5)</f>
        <v>6.9468515309069986E-2</v>
      </c>
      <c r="AE3459" s="70">
        <f>_xlfn.PERCENTILE.EXC($AC3459:AC$5675,0.35)</f>
        <v>3.659934497816604E-2</v>
      </c>
      <c r="AF3459" s="71">
        <f t="shared" si="1864"/>
        <v>3.3639369830192577E-2</v>
      </c>
      <c r="AG3459" s="70">
        <f t="shared" si="1865"/>
        <v>-0.18079093388790943</v>
      </c>
      <c r="AH3459" s="70">
        <f t="shared" si="1866"/>
        <v>-0.22707014647722412</v>
      </c>
      <c r="AI3459" s="61" t="str">
        <f t="shared" si="1861"/>
        <v>Short VOL</v>
      </c>
      <c r="AJ3459" s="68" t="str">
        <f t="shared" si="1862"/>
        <v>Short VOL</v>
      </c>
      <c r="AK3459" s="72"/>
      <c r="AL3459" s="73"/>
      <c r="AM3459" s="72"/>
      <c r="AN3459" s="73"/>
      <c r="AO3459" s="74"/>
      <c r="AP3459" s="20"/>
      <c r="AQ3459" s="74"/>
      <c r="AR3459" s="20"/>
      <c r="AS3459" s="74"/>
      <c r="AT3459" s="20"/>
      <c r="AU3459" s="74" t="str">
        <f t="shared" si="1876"/>
        <v>00631L</v>
      </c>
      <c r="AV3459" s="20">
        <f t="shared" ref="AV3459:AV3522" si="1882">IF(AU3459="00631L",1,0)</f>
        <v>1</v>
      </c>
      <c r="AW3459" s="74" t="str">
        <f t="shared" si="1877"/>
        <v>00631L</v>
      </c>
      <c r="AX3459" s="20">
        <f t="shared" si="1878"/>
        <v>1</v>
      </c>
      <c r="AY3459" s="20">
        <f t="shared" ref="AY3459:AY3522" si="1883">IF(AP3459=1,0,1)</f>
        <v>1</v>
      </c>
      <c r="AZ3459" s="116">
        <v>41290</v>
      </c>
      <c r="BA3459" s="116"/>
      <c r="BB3459" s="20"/>
      <c r="BC3459" s="20"/>
      <c r="BD3459" s="76"/>
      <c r="BE3459" s="77"/>
      <c r="BF3459" s="77"/>
    </row>
    <row r="3460" spans="1:58" s="23" customFormat="1" ht="15.75" customHeight="1" x14ac:dyDescent="0.4">
      <c r="A3460" s="116">
        <v>41288</v>
      </c>
      <c r="B3460" s="112">
        <v>14.1</v>
      </c>
      <c r="C3460" s="112">
        <v>15.95</v>
      </c>
      <c r="D3460" s="112">
        <v>17.350000000000001</v>
      </c>
      <c r="E3460" s="112">
        <v>18.2</v>
      </c>
      <c r="F3460" s="112">
        <v>18.8</v>
      </c>
      <c r="G3460" s="112">
        <v>19.55</v>
      </c>
      <c r="H3460" s="113">
        <v>20.3</v>
      </c>
      <c r="I3460" s="90">
        <f t="shared" si="1879"/>
        <v>15.847222222222221</v>
      </c>
      <c r="J3460" s="90">
        <f t="shared" si="1880"/>
        <v>17.272222222222222</v>
      </c>
      <c r="K3460" s="114">
        <v>1</v>
      </c>
      <c r="L3460" s="115">
        <v>5.5555555555555552E-2</v>
      </c>
      <c r="M3460" s="90">
        <v>12.15</v>
      </c>
      <c r="N3460" s="90">
        <v>13.52</v>
      </c>
      <c r="O3460" s="90">
        <v>16.29</v>
      </c>
      <c r="P3460" s="90">
        <v>18.05</v>
      </c>
      <c r="Q3460" s="90">
        <v>20.38</v>
      </c>
      <c r="R3460" s="63">
        <f t="shared" si="1868"/>
        <v>8.6700000000000017</v>
      </c>
      <c r="S3460" s="64">
        <f t="shared" si="1867"/>
        <v>1.1976047904191628E-2</v>
      </c>
      <c r="T3460" s="65">
        <f t="shared" si="1863"/>
        <v>0.89866863905325445</v>
      </c>
      <c r="U3460" s="65">
        <f t="shared" si="1863"/>
        <v>0.82995702885205647</v>
      </c>
      <c r="V3460" s="65">
        <f t="shared" si="1869"/>
        <v>0.74903047091412733</v>
      </c>
      <c r="W3460" s="65">
        <f t="shared" si="1870"/>
        <v>0.66339548577036311</v>
      </c>
      <c r="X3460" s="61">
        <f t="shared" si="1881"/>
        <v>0.13120567375886522</v>
      </c>
      <c r="Y3460" s="66">
        <f t="shared" si="1871"/>
        <v>0.11538461538461546</v>
      </c>
      <c r="Z3460" s="61">
        <f t="shared" si="1872"/>
        <v>8.9921121822962358E-2</v>
      </c>
      <c r="AA3460" s="67">
        <f t="shared" si="1873"/>
        <v>15.847222222222221</v>
      </c>
      <c r="AB3460" s="68">
        <f t="shared" si="1874"/>
        <v>4.2899408284023673E-2</v>
      </c>
      <c r="AC3460" s="69">
        <f t="shared" si="1875"/>
        <v>0.1721318211702827</v>
      </c>
      <c r="AD3460" s="70">
        <f>_xlfn.PERCENTILE.EXC(AC3460:$AC$5675,0.5)</f>
        <v>6.9420752831383922E-2</v>
      </c>
      <c r="AE3460" s="70">
        <f>_xlfn.PERCENTILE.EXC($AC3460:AC$5675,0.35)</f>
        <v>3.6571567019612783E-2</v>
      </c>
      <c r="AF3460" s="71">
        <f t="shared" si="1864"/>
        <v>3.3639369830192577E-2</v>
      </c>
      <c r="AG3460" s="70">
        <f t="shared" si="1865"/>
        <v>-0.18079093388790943</v>
      </c>
      <c r="AH3460" s="70">
        <f t="shared" si="1866"/>
        <v>-0.22707014647722412</v>
      </c>
      <c r="AI3460" s="61" t="str">
        <f t="shared" si="1861"/>
        <v>Short VOL</v>
      </c>
      <c r="AJ3460" s="68" t="str">
        <f t="shared" si="1862"/>
        <v>Short VOL</v>
      </c>
      <c r="AK3460" s="72"/>
      <c r="AL3460" s="73"/>
      <c r="AM3460" s="72"/>
      <c r="AN3460" s="73"/>
      <c r="AO3460" s="74"/>
      <c r="AP3460" s="20"/>
      <c r="AQ3460" s="74"/>
      <c r="AR3460" s="20"/>
      <c r="AS3460" s="74"/>
      <c r="AT3460" s="20"/>
      <c r="AU3460" s="74" t="str">
        <f t="shared" si="1876"/>
        <v>00631L</v>
      </c>
      <c r="AV3460" s="20">
        <f t="shared" si="1882"/>
        <v>1</v>
      </c>
      <c r="AW3460" s="74" t="str">
        <f t="shared" si="1877"/>
        <v>00631L</v>
      </c>
      <c r="AX3460" s="20">
        <f t="shared" si="1878"/>
        <v>1</v>
      </c>
      <c r="AY3460" s="20">
        <f t="shared" si="1883"/>
        <v>1</v>
      </c>
      <c r="AZ3460" s="116">
        <v>41289</v>
      </c>
      <c r="BA3460" s="116"/>
      <c r="BB3460" s="20"/>
      <c r="BC3460" s="20"/>
      <c r="BD3460" s="76"/>
      <c r="BE3460" s="77"/>
      <c r="BF3460" s="77"/>
    </row>
    <row r="3461" spans="1:58" s="23" customFormat="1" ht="15.75" customHeight="1" x14ac:dyDescent="0.4">
      <c r="A3461" s="116">
        <v>41285</v>
      </c>
      <c r="B3461" s="112">
        <v>14.15</v>
      </c>
      <c r="C3461" s="112">
        <v>16</v>
      </c>
      <c r="D3461" s="112">
        <v>17.649999999999999</v>
      </c>
      <c r="E3461" s="112">
        <v>18.350000000000001</v>
      </c>
      <c r="F3461" s="112">
        <v>19.100000000000001</v>
      </c>
      <c r="G3461" s="112">
        <v>19.7</v>
      </c>
      <c r="H3461" s="113">
        <v>20.5</v>
      </c>
      <c r="I3461" s="90">
        <f t="shared" si="1879"/>
        <v>15.794444444444444</v>
      </c>
      <c r="J3461" s="90">
        <f t="shared" si="1880"/>
        <v>17.466666666666665</v>
      </c>
      <c r="K3461" s="114">
        <v>2</v>
      </c>
      <c r="L3461" s="115">
        <v>5.5555555555555552E-2</v>
      </c>
      <c r="M3461" s="90">
        <v>11.22</v>
      </c>
      <c r="N3461" s="90">
        <v>13.36</v>
      </c>
      <c r="O3461" s="90">
        <v>16.010000000000002</v>
      </c>
      <c r="P3461" s="90">
        <v>17.89</v>
      </c>
      <c r="Q3461" s="90">
        <v>20.3</v>
      </c>
      <c r="R3461" s="63">
        <f t="shared" si="1868"/>
        <v>9.3200000000000074</v>
      </c>
      <c r="S3461" s="64">
        <f t="shared" si="1867"/>
        <v>-9.6367679762787827E-3</v>
      </c>
      <c r="T3461" s="65">
        <f t="shared" si="1863"/>
        <v>0.83982035928143717</v>
      </c>
      <c r="U3461" s="65">
        <f t="shared" si="1863"/>
        <v>0.83447845096814477</v>
      </c>
      <c r="V3461" s="65">
        <f t="shared" si="1869"/>
        <v>0.74678591391839011</v>
      </c>
      <c r="W3461" s="65">
        <f t="shared" si="1870"/>
        <v>0.65812807881773394</v>
      </c>
      <c r="X3461" s="61">
        <f t="shared" si="1881"/>
        <v>0.13074204946996465</v>
      </c>
      <c r="Y3461" s="66">
        <f t="shared" si="1871"/>
        <v>0.11716621253405986</v>
      </c>
      <c r="Z3461" s="61">
        <f t="shared" si="1872"/>
        <v>0.10587407667956375</v>
      </c>
      <c r="AA3461" s="67">
        <f t="shared" si="1873"/>
        <v>15.794444444444444</v>
      </c>
      <c r="AB3461" s="68">
        <f t="shared" si="1874"/>
        <v>5.9131736526946178E-2</v>
      </c>
      <c r="AC3461" s="69">
        <f t="shared" si="1875"/>
        <v>0.18221889554224888</v>
      </c>
      <c r="AD3461" s="70">
        <f>_xlfn.PERCENTILE.EXC(AC3461:$AC$5675,0.5)</f>
        <v>6.9372990353697858E-2</v>
      </c>
      <c r="AE3461" s="70">
        <f>_xlfn.PERCENTILE.EXC($AC3461:AC$5675,0.35)</f>
        <v>3.656816934467455E-2</v>
      </c>
      <c r="AF3461" s="71">
        <f t="shared" si="1864"/>
        <v>3.3639369830192577E-2</v>
      </c>
      <c r="AG3461" s="70">
        <f t="shared" si="1865"/>
        <v>-0.18079093388790943</v>
      </c>
      <c r="AH3461" s="70">
        <f t="shared" si="1866"/>
        <v>-0.22707014647722412</v>
      </c>
      <c r="AI3461" s="61" t="str">
        <f t="shared" ref="AI3461:AI3524" si="1884">IF(AC3461&gt;AD3461,"Short VOL","Safety")</f>
        <v>Short VOL</v>
      </c>
      <c r="AJ3461" s="68" t="str">
        <f t="shared" ref="AJ3461:AJ3524" si="1885">IF(AC3461&gt;AF3461,"Short VOL","Safety")</f>
        <v>Short VOL</v>
      </c>
      <c r="AK3461" s="72"/>
      <c r="AL3461" s="73"/>
      <c r="AM3461" s="72"/>
      <c r="AN3461" s="73"/>
      <c r="AO3461" s="74"/>
      <c r="AP3461" s="20"/>
      <c r="AQ3461" s="74"/>
      <c r="AR3461" s="20"/>
      <c r="AS3461" s="74"/>
      <c r="AT3461" s="20"/>
      <c r="AU3461" s="74" t="str">
        <f t="shared" si="1876"/>
        <v>00631L</v>
      </c>
      <c r="AV3461" s="20">
        <f t="shared" si="1882"/>
        <v>1</v>
      </c>
      <c r="AW3461" s="74" t="str">
        <f t="shared" si="1877"/>
        <v>00631L</v>
      </c>
      <c r="AX3461" s="20">
        <f t="shared" si="1878"/>
        <v>1</v>
      </c>
      <c r="AY3461" s="20">
        <f t="shared" si="1883"/>
        <v>1</v>
      </c>
      <c r="AZ3461" s="116">
        <v>41288</v>
      </c>
      <c r="BA3461" s="116"/>
      <c r="BB3461" s="20"/>
      <c r="BC3461" s="20"/>
      <c r="BD3461" s="76"/>
      <c r="BE3461" s="77"/>
      <c r="BF3461" s="77"/>
    </row>
    <row r="3462" spans="1:58" s="23" customFormat="1" ht="15.75" customHeight="1" x14ac:dyDescent="0.4">
      <c r="A3462" s="116">
        <v>41284</v>
      </c>
      <c r="B3462" s="112">
        <v>14.2</v>
      </c>
      <c r="C3462" s="112">
        <v>16.100000000000001</v>
      </c>
      <c r="D3462" s="112">
        <v>17.75</v>
      </c>
      <c r="E3462" s="112">
        <v>18.399999999999999</v>
      </c>
      <c r="F3462" s="112">
        <v>19.05</v>
      </c>
      <c r="G3462" s="112">
        <v>19.899999999999999</v>
      </c>
      <c r="H3462" s="113">
        <v>20.6</v>
      </c>
      <c r="I3462" s="90">
        <f t="shared" si="1879"/>
        <v>15.783333333333335</v>
      </c>
      <c r="J3462" s="90">
        <f t="shared" si="1880"/>
        <v>17.475000000000001</v>
      </c>
      <c r="K3462" s="114">
        <v>3</v>
      </c>
      <c r="L3462" s="115">
        <v>5.5555555555555552E-2</v>
      </c>
      <c r="M3462" s="90">
        <v>11.17</v>
      </c>
      <c r="N3462" s="90">
        <v>13.49</v>
      </c>
      <c r="O3462" s="90">
        <v>16.12</v>
      </c>
      <c r="P3462" s="90">
        <v>17.97</v>
      </c>
      <c r="Q3462" s="90">
        <v>20.48</v>
      </c>
      <c r="R3462" s="63">
        <f t="shared" si="1868"/>
        <v>9.4300000000000033</v>
      </c>
      <c r="S3462" s="64">
        <f t="shared" si="1867"/>
        <v>-2.3171614771904436E-2</v>
      </c>
      <c r="T3462" s="65">
        <f t="shared" si="1863"/>
        <v>0.82802075611564119</v>
      </c>
      <c r="U3462" s="65">
        <f t="shared" si="1863"/>
        <v>0.83684863523573194</v>
      </c>
      <c r="V3462" s="65">
        <f t="shared" si="1869"/>
        <v>0.75069560378408462</v>
      </c>
      <c r="W3462" s="65">
        <f t="shared" si="1870"/>
        <v>0.65869140625</v>
      </c>
      <c r="X3462" s="61">
        <f t="shared" si="1881"/>
        <v>0.13380281690140861</v>
      </c>
      <c r="Y3462" s="66">
        <f t="shared" si="1871"/>
        <v>0.11956521739130452</v>
      </c>
      <c r="Z3462" s="61">
        <f t="shared" si="1872"/>
        <v>0.10718057022175288</v>
      </c>
      <c r="AA3462" s="67">
        <f t="shared" si="1873"/>
        <v>15.783333333333335</v>
      </c>
      <c r="AB3462" s="68">
        <f t="shared" si="1874"/>
        <v>5.2631578947368349E-2</v>
      </c>
      <c r="AC3462" s="69">
        <f t="shared" si="1875"/>
        <v>0.17000247096614787</v>
      </c>
      <c r="AD3462" s="70">
        <f>_xlfn.PERCENTILE.EXC(AC3462:$AC$5675,0.5)</f>
        <v>6.9352487079682945E-2</v>
      </c>
      <c r="AE3462" s="70">
        <f>_xlfn.PERCENTILE.EXC($AC3462:AC$5675,0.35)</f>
        <v>3.6564771669736318E-2</v>
      </c>
      <c r="AF3462" s="71">
        <f t="shared" si="1864"/>
        <v>3.3639369830192577E-2</v>
      </c>
      <c r="AG3462" s="70">
        <f t="shared" si="1865"/>
        <v>-0.18079093388790943</v>
      </c>
      <c r="AH3462" s="70">
        <f t="shared" si="1866"/>
        <v>-0.22707014647722412</v>
      </c>
      <c r="AI3462" s="61" t="str">
        <f t="shared" si="1884"/>
        <v>Short VOL</v>
      </c>
      <c r="AJ3462" s="68" t="str">
        <f t="shared" si="1885"/>
        <v>Short VOL</v>
      </c>
      <c r="AK3462" s="72"/>
      <c r="AL3462" s="73"/>
      <c r="AM3462" s="72"/>
      <c r="AN3462" s="73"/>
      <c r="AO3462" s="74"/>
      <c r="AP3462" s="20"/>
      <c r="AQ3462" s="74"/>
      <c r="AR3462" s="20"/>
      <c r="AS3462" s="74"/>
      <c r="AT3462" s="20"/>
      <c r="AU3462" s="74" t="str">
        <f t="shared" si="1876"/>
        <v>00631L</v>
      </c>
      <c r="AV3462" s="20">
        <f t="shared" si="1882"/>
        <v>1</v>
      </c>
      <c r="AW3462" s="74" t="str">
        <f t="shared" si="1877"/>
        <v>00631L</v>
      </c>
      <c r="AX3462" s="20">
        <f t="shared" si="1878"/>
        <v>1</v>
      </c>
      <c r="AY3462" s="20">
        <f t="shared" si="1883"/>
        <v>1</v>
      </c>
      <c r="AZ3462" s="116">
        <v>41285</v>
      </c>
      <c r="BA3462" s="116"/>
      <c r="BB3462" s="20"/>
      <c r="BC3462" s="20"/>
      <c r="BD3462" s="76"/>
      <c r="BE3462" s="77"/>
      <c r="BF3462" s="77"/>
    </row>
    <row r="3463" spans="1:58" s="23" customFormat="1" ht="15.75" customHeight="1" x14ac:dyDescent="0.4">
      <c r="A3463" s="116">
        <v>41283</v>
      </c>
      <c r="B3463" s="112">
        <v>14.7</v>
      </c>
      <c r="C3463" s="112">
        <v>16.399999999999999</v>
      </c>
      <c r="D3463" s="112">
        <v>17.95</v>
      </c>
      <c r="E3463" s="112">
        <v>18.600000000000001</v>
      </c>
      <c r="F3463" s="112">
        <v>19.45</v>
      </c>
      <c r="G3463" s="112">
        <v>20.05</v>
      </c>
      <c r="H3463" s="113">
        <v>20.9</v>
      </c>
      <c r="I3463" s="90">
        <f t="shared" si="1879"/>
        <v>16.022222222222222</v>
      </c>
      <c r="J3463" s="90">
        <f t="shared" si="1880"/>
        <v>17.605555555555554</v>
      </c>
      <c r="K3463" s="114">
        <v>4</v>
      </c>
      <c r="L3463" s="115">
        <v>5.5555555555555552E-2</v>
      </c>
      <c r="M3463" s="90">
        <v>11.6</v>
      </c>
      <c r="N3463" s="90">
        <v>13.81</v>
      </c>
      <c r="O3463" s="90">
        <v>16.5</v>
      </c>
      <c r="P3463" s="90">
        <v>18.36</v>
      </c>
      <c r="Q3463" s="90">
        <v>20.83</v>
      </c>
      <c r="R3463" s="63">
        <f t="shared" si="1868"/>
        <v>9.4499999999999993</v>
      </c>
      <c r="S3463" s="64">
        <f t="shared" si="1867"/>
        <v>1.3950073421439155E-2</v>
      </c>
      <c r="T3463" s="65">
        <f t="shared" si="1863"/>
        <v>0.83997103548153507</v>
      </c>
      <c r="U3463" s="65">
        <f t="shared" si="1863"/>
        <v>0.83696969696969703</v>
      </c>
      <c r="V3463" s="65">
        <f t="shared" si="1869"/>
        <v>0.7521786492374728</v>
      </c>
      <c r="W3463" s="65">
        <f t="shared" si="1870"/>
        <v>0.66298607777244367</v>
      </c>
      <c r="X3463" s="61">
        <f t="shared" si="1881"/>
        <v>0.11564625850340132</v>
      </c>
      <c r="Y3463" s="66">
        <f t="shared" si="1871"/>
        <v>0.12365591397849446</v>
      </c>
      <c r="Z3463" s="61">
        <f t="shared" si="1872"/>
        <v>9.8821081830790497E-2</v>
      </c>
      <c r="AA3463" s="67">
        <f t="shared" si="1873"/>
        <v>16.022222222222222</v>
      </c>
      <c r="AB3463" s="68">
        <f t="shared" si="1874"/>
        <v>6.4446053584359064E-2</v>
      </c>
      <c r="AC3463" s="69">
        <f t="shared" si="1875"/>
        <v>0.16018987850993638</v>
      </c>
      <c r="AD3463" s="70">
        <f>_xlfn.PERCENTILE.EXC(AC3463:$AC$5675,0.5)</f>
        <v>6.9331983805668032E-2</v>
      </c>
      <c r="AE3463" s="70">
        <f>_xlfn.PERCENTILE.EXC($AC3463:AC$5675,0.35)</f>
        <v>3.6543615187043417E-2</v>
      </c>
      <c r="AF3463" s="71">
        <f t="shared" si="1864"/>
        <v>3.3445964744618611E-2</v>
      </c>
      <c r="AG3463" s="70">
        <f t="shared" si="1865"/>
        <v>-0.18079093388790943</v>
      </c>
      <c r="AH3463" s="70">
        <f t="shared" si="1866"/>
        <v>-0.22707014647722412</v>
      </c>
      <c r="AI3463" s="61" t="str">
        <f t="shared" si="1884"/>
        <v>Short VOL</v>
      </c>
      <c r="AJ3463" s="68" t="str">
        <f t="shared" si="1885"/>
        <v>Short VOL</v>
      </c>
      <c r="AK3463" s="72"/>
      <c r="AL3463" s="73"/>
      <c r="AM3463" s="72"/>
      <c r="AN3463" s="73"/>
      <c r="AO3463" s="74"/>
      <c r="AP3463" s="20"/>
      <c r="AQ3463" s="74"/>
      <c r="AR3463" s="20"/>
      <c r="AS3463" s="74"/>
      <c r="AT3463" s="20"/>
      <c r="AU3463" s="74" t="str">
        <f t="shared" si="1876"/>
        <v>00631L</v>
      </c>
      <c r="AV3463" s="20">
        <f t="shared" si="1882"/>
        <v>1</v>
      </c>
      <c r="AW3463" s="74" t="str">
        <f t="shared" si="1877"/>
        <v>00631L</v>
      </c>
      <c r="AX3463" s="20">
        <f t="shared" si="1878"/>
        <v>1</v>
      </c>
      <c r="AY3463" s="20">
        <f t="shared" si="1883"/>
        <v>1</v>
      </c>
      <c r="AZ3463" s="116">
        <v>41284</v>
      </c>
      <c r="BA3463" s="116"/>
      <c r="BB3463" s="20"/>
      <c r="BC3463" s="20"/>
      <c r="BD3463" s="76"/>
      <c r="BE3463" s="77"/>
      <c r="BF3463" s="77"/>
    </row>
    <row r="3464" spans="1:58" s="23" customFormat="1" ht="15.75" customHeight="1" x14ac:dyDescent="0.4">
      <c r="A3464" s="116">
        <v>41282</v>
      </c>
      <c r="B3464" s="112">
        <v>14.65</v>
      </c>
      <c r="C3464" s="112">
        <v>16.45</v>
      </c>
      <c r="D3464" s="112">
        <v>17.899999999999999</v>
      </c>
      <c r="E3464" s="112">
        <v>18.7</v>
      </c>
      <c r="F3464" s="112">
        <v>19.45</v>
      </c>
      <c r="G3464" s="112">
        <v>20.2</v>
      </c>
      <c r="H3464" s="113">
        <v>21.15</v>
      </c>
      <c r="I3464" s="90">
        <f t="shared" si="1879"/>
        <v>15.95</v>
      </c>
      <c r="J3464" s="90">
        <f t="shared" si="1880"/>
        <v>17.49722222222222</v>
      </c>
      <c r="K3464" s="114">
        <v>5</v>
      </c>
      <c r="L3464" s="115">
        <v>5.5555555555555552E-2</v>
      </c>
      <c r="M3464" s="90">
        <v>11.76</v>
      </c>
      <c r="N3464" s="90">
        <v>13.62</v>
      </c>
      <c r="O3464" s="90">
        <v>16.45</v>
      </c>
      <c r="P3464" s="90">
        <v>18.25</v>
      </c>
      <c r="Q3464" s="90">
        <v>20.77</v>
      </c>
      <c r="R3464" s="63">
        <f t="shared" si="1868"/>
        <v>9.3200000000000038</v>
      </c>
      <c r="S3464" s="64">
        <f t="shared" si="1867"/>
        <v>-1.2327773749093541E-2</v>
      </c>
      <c r="T3464" s="65">
        <f t="shared" si="1863"/>
        <v>0.86343612334801767</v>
      </c>
      <c r="U3464" s="65">
        <f t="shared" si="1863"/>
        <v>0.8279635258358663</v>
      </c>
      <c r="V3464" s="65">
        <f t="shared" si="1869"/>
        <v>0.74630136986301365</v>
      </c>
      <c r="W3464" s="65">
        <f t="shared" si="1870"/>
        <v>0.65575349061145882</v>
      </c>
      <c r="X3464" s="61">
        <f t="shared" si="1881"/>
        <v>0.12286689419795215</v>
      </c>
      <c r="Y3464" s="66">
        <f t="shared" si="1871"/>
        <v>0.13101604278074863</v>
      </c>
      <c r="Z3464" s="61">
        <f t="shared" si="1872"/>
        <v>9.7004528039010704E-2</v>
      </c>
      <c r="AA3464" s="67">
        <f t="shared" si="1873"/>
        <v>15.95</v>
      </c>
      <c r="AB3464" s="68">
        <f t="shared" si="1874"/>
        <v>7.5624082232011836E-2</v>
      </c>
      <c r="AC3464" s="69">
        <f t="shared" si="1875"/>
        <v>0.17107195301027903</v>
      </c>
      <c r="AD3464" s="70">
        <f>_xlfn.PERCENTILE.EXC(AC3464:$AC$5675,0.5)</f>
        <v>6.9315476438916501E-2</v>
      </c>
      <c r="AE3464" s="70">
        <f>_xlfn.PERCENTILE.EXC($AC3464:AC$5675,0.35)</f>
        <v>3.6478061684963863E-2</v>
      </c>
      <c r="AF3464" s="71">
        <f t="shared" si="1864"/>
        <v>3.3445964744618611E-2</v>
      </c>
      <c r="AG3464" s="70">
        <f t="shared" si="1865"/>
        <v>-0.18079093388790943</v>
      </c>
      <c r="AH3464" s="70">
        <f t="shared" si="1866"/>
        <v>-0.22707014647722412</v>
      </c>
      <c r="AI3464" s="61" t="str">
        <f t="shared" si="1884"/>
        <v>Short VOL</v>
      </c>
      <c r="AJ3464" s="68" t="str">
        <f t="shared" si="1885"/>
        <v>Short VOL</v>
      </c>
      <c r="AK3464" s="72"/>
      <c r="AL3464" s="73"/>
      <c r="AM3464" s="72"/>
      <c r="AN3464" s="73"/>
      <c r="AO3464" s="74"/>
      <c r="AP3464" s="20"/>
      <c r="AQ3464" s="74"/>
      <c r="AR3464" s="20"/>
      <c r="AS3464" s="74"/>
      <c r="AT3464" s="20"/>
      <c r="AU3464" s="74" t="str">
        <f t="shared" si="1876"/>
        <v>00631L</v>
      </c>
      <c r="AV3464" s="20">
        <f t="shared" si="1882"/>
        <v>1</v>
      </c>
      <c r="AW3464" s="74" t="str">
        <f t="shared" si="1877"/>
        <v>00631L</v>
      </c>
      <c r="AX3464" s="20">
        <f t="shared" si="1878"/>
        <v>1</v>
      </c>
      <c r="AY3464" s="20">
        <f t="shared" si="1883"/>
        <v>1</v>
      </c>
      <c r="AZ3464" s="116">
        <v>41283</v>
      </c>
      <c r="BA3464" s="116"/>
      <c r="BB3464" s="20"/>
      <c r="BC3464" s="20"/>
      <c r="BD3464" s="76"/>
      <c r="BE3464" s="77"/>
      <c r="BF3464" s="77"/>
    </row>
    <row r="3465" spans="1:58" s="23" customFormat="1" ht="15.75" customHeight="1" x14ac:dyDescent="0.4">
      <c r="A3465" s="116">
        <v>41281</v>
      </c>
      <c r="B3465" s="112">
        <v>14.75</v>
      </c>
      <c r="C3465" s="112">
        <v>16.45</v>
      </c>
      <c r="D3465" s="112">
        <v>17.95</v>
      </c>
      <c r="E3465" s="112">
        <v>18.8</v>
      </c>
      <c r="F3465" s="112">
        <v>19.600000000000001</v>
      </c>
      <c r="G3465" s="112">
        <v>20.350000000000001</v>
      </c>
      <c r="H3465" s="113">
        <v>21.2</v>
      </c>
      <c r="I3465" s="90">
        <f t="shared" si="1879"/>
        <v>15.883333333333333</v>
      </c>
      <c r="J3465" s="90">
        <f t="shared" si="1880"/>
        <v>17.45</v>
      </c>
      <c r="K3465" s="114">
        <v>6</v>
      </c>
      <c r="L3465" s="115">
        <v>5.5555555555555552E-2</v>
      </c>
      <c r="M3465" s="90">
        <v>11.99</v>
      </c>
      <c r="N3465" s="90">
        <v>13.79</v>
      </c>
      <c r="O3465" s="90">
        <v>16.45</v>
      </c>
      <c r="P3465" s="90">
        <v>18.25</v>
      </c>
      <c r="Q3465" s="90">
        <v>20.71</v>
      </c>
      <c r="R3465" s="63">
        <f t="shared" si="1868"/>
        <v>8.9200000000000017</v>
      </c>
      <c r="S3465" s="64">
        <f t="shared" si="1867"/>
        <v>-2.8922631959508983E-3</v>
      </c>
      <c r="T3465" s="65">
        <f t="shared" ref="T3465:U3528" si="1886">M3465/N3465</f>
        <v>0.86947063089195076</v>
      </c>
      <c r="U3465" s="65">
        <f t="shared" si="1886"/>
        <v>0.83829787234042552</v>
      </c>
      <c r="V3465" s="65">
        <f t="shared" si="1869"/>
        <v>0.75561643835616432</v>
      </c>
      <c r="W3465" s="65">
        <f t="shared" si="1870"/>
        <v>0.66586190246257837</v>
      </c>
      <c r="X3465" s="61">
        <f t="shared" si="1881"/>
        <v>0.11525423728813554</v>
      </c>
      <c r="Y3465" s="66">
        <f t="shared" si="1871"/>
        <v>0.12765957446808501</v>
      </c>
      <c r="Z3465" s="61">
        <f t="shared" si="1872"/>
        <v>9.8635886673662104E-2</v>
      </c>
      <c r="AA3465" s="67">
        <f t="shared" si="1873"/>
        <v>15.883333333333333</v>
      </c>
      <c r="AB3465" s="68">
        <f t="shared" si="1874"/>
        <v>6.9615663524293034E-2</v>
      </c>
      <c r="AC3465" s="69">
        <f t="shared" si="1875"/>
        <v>0.15180082185158331</v>
      </c>
      <c r="AD3465" s="70">
        <f>_xlfn.PERCENTILE.EXC(AC3465:$AC$5675,0.5)</f>
        <v>6.929896907216497E-2</v>
      </c>
      <c r="AE3465" s="70">
        <f>_xlfn.PERCENTILE.EXC($AC3465:AC$5675,0.35)</f>
        <v>3.6412508182884315E-2</v>
      </c>
      <c r="AF3465" s="71">
        <f t="shared" si="1864"/>
        <v>3.3066194735697392E-2</v>
      </c>
      <c r="AG3465" s="70">
        <f t="shared" si="1865"/>
        <v>-0.18079093388790943</v>
      </c>
      <c r="AH3465" s="70">
        <f t="shared" si="1866"/>
        <v>-0.22707014647722412</v>
      </c>
      <c r="AI3465" s="61" t="str">
        <f t="shared" si="1884"/>
        <v>Short VOL</v>
      </c>
      <c r="AJ3465" s="68" t="str">
        <f t="shared" si="1885"/>
        <v>Short VOL</v>
      </c>
      <c r="AK3465" s="72"/>
      <c r="AL3465" s="73"/>
      <c r="AM3465" s="72"/>
      <c r="AN3465" s="73"/>
      <c r="AO3465" s="74"/>
      <c r="AP3465" s="20"/>
      <c r="AQ3465" s="74"/>
      <c r="AR3465" s="20"/>
      <c r="AS3465" s="74"/>
      <c r="AT3465" s="20"/>
      <c r="AU3465" s="74" t="str">
        <f t="shared" si="1876"/>
        <v>00631L</v>
      </c>
      <c r="AV3465" s="20">
        <f t="shared" si="1882"/>
        <v>1</v>
      </c>
      <c r="AW3465" s="74" t="str">
        <f t="shared" si="1877"/>
        <v>00631L</v>
      </c>
      <c r="AX3465" s="20">
        <f t="shared" si="1878"/>
        <v>1</v>
      </c>
      <c r="AY3465" s="20">
        <f t="shared" si="1883"/>
        <v>1</v>
      </c>
      <c r="AZ3465" s="116">
        <v>41282</v>
      </c>
      <c r="BA3465" s="116"/>
      <c r="BB3465" s="20"/>
      <c r="BC3465" s="20"/>
      <c r="BD3465" s="76"/>
      <c r="BE3465" s="77"/>
      <c r="BF3465" s="77"/>
    </row>
    <row r="3466" spans="1:58" s="23" customFormat="1" ht="15.75" customHeight="1" x14ac:dyDescent="0.4">
      <c r="A3466" s="116">
        <v>41278</v>
      </c>
      <c r="B3466" s="112">
        <v>15.3</v>
      </c>
      <c r="C3466" s="112">
        <v>16.7</v>
      </c>
      <c r="D3466" s="112">
        <v>18.05</v>
      </c>
      <c r="E3466" s="112">
        <v>18.75</v>
      </c>
      <c r="F3466" s="112">
        <v>19.55</v>
      </c>
      <c r="G3466" s="112">
        <v>20.25</v>
      </c>
      <c r="H3466" s="113">
        <v>21.15</v>
      </c>
      <c r="I3466" s="90">
        <f t="shared" si="1879"/>
        <v>16.155555555555555</v>
      </c>
      <c r="J3466" s="90">
        <f t="shared" si="1880"/>
        <v>17.524999999999999</v>
      </c>
      <c r="K3466" s="114">
        <v>7</v>
      </c>
      <c r="L3466" s="115">
        <v>5.5555555555555552E-2</v>
      </c>
      <c r="M3466" s="90">
        <v>11.62</v>
      </c>
      <c r="N3466" s="90">
        <v>13.83</v>
      </c>
      <c r="O3466" s="90">
        <v>16.34</v>
      </c>
      <c r="P3466" s="90">
        <v>18.170000000000002</v>
      </c>
      <c r="Q3466" s="90">
        <v>20.47</v>
      </c>
      <c r="R3466" s="63">
        <f t="shared" si="1868"/>
        <v>9.0600000000000058</v>
      </c>
      <c r="S3466" s="64">
        <f t="shared" si="1867"/>
        <v>-5.0137362637362667E-2</v>
      </c>
      <c r="T3466" s="65">
        <f t="shared" si="1886"/>
        <v>0.84020245842371655</v>
      </c>
      <c r="U3466" s="65">
        <f t="shared" si="1886"/>
        <v>0.84638922888616897</v>
      </c>
      <c r="V3466" s="65">
        <f t="shared" si="1869"/>
        <v>0.76114474408365429</v>
      </c>
      <c r="W3466" s="65">
        <f t="shared" si="1870"/>
        <v>0.67562286272594041</v>
      </c>
      <c r="X3466" s="61">
        <f t="shared" si="1881"/>
        <v>9.1503267973856106E-2</v>
      </c>
      <c r="Y3466" s="66">
        <f t="shared" si="1871"/>
        <v>0.12799999999999992</v>
      </c>
      <c r="Z3466" s="61">
        <f t="shared" si="1872"/>
        <v>8.4766162310866519E-2</v>
      </c>
      <c r="AA3466" s="67">
        <f t="shared" si="1873"/>
        <v>16.155555555555555</v>
      </c>
      <c r="AB3466" s="68">
        <f t="shared" si="1874"/>
        <v>0.1062906724511931</v>
      </c>
      <c r="AC3466" s="69">
        <f t="shared" si="1875"/>
        <v>0.16815296858680803</v>
      </c>
      <c r="AD3466" s="70">
        <f>_xlfn.PERCENTILE.EXC(AC3466:$AC$5675,0.5)</f>
        <v>6.9126182004945469E-2</v>
      </c>
      <c r="AE3466" s="70">
        <f>_xlfn.PERCENTILE.EXC($AC3466:AC$5675,0.35)</f>
        <v>3.6374427174619757E-2</v>
      </c>
      <c r="AF3466" s="71">
        <f t="shared" si="1864"/>
        <v>3.2747414499335742E-2</v>
      </c>
      <c r="AG3466" s="70">
        <f t="shared" si="1865"/>
        <v>-0.18079093388790943</v>
      </c>
      <c r="AH3466" s="70">
        <f t="shared" si="1866"/>
        <v>-0.22707014647722412</v>
      </c>
      <c r="AI3466" s="61" t="str">
        <f t="shared" si="1884"/>
        <v>Short VOL</v>
      </c>
      <c r="AJ3466" s="68" t="str">
        <f t="shared" si="1885"/>
        <v>Short VOL</v>
      </c>
      <c r="AK3466" s="72"/>
      <c r="AL3466" s="73"/>
      <c r="AM3466" s="72"/>
      <c r="AN3466" s="73"/>
      <c r="AO3466" s="74"/>
      <c r="AP3466" s="20"/>
      <c r="AQ3466" s="74"/>
      <c r="AR3466" s="20"/>
      <c r="AS3466" s="74"/>
      <c r="AT3466" s="20"/>
      <c r="AU3466" s="74" t="str">
        <f t="shared" si="1876"/>
        <v>00631L</v>
      </c>
      <c r="AV3466" s="20">
        <f t="shared" si="1882"/>
        <v>1</v>
      </c>
      <c r="AW3466" s="74" t="str">
        <f t="shared" si="1877"/>
        <v>00631L</v>
      </c>
      <c r="AX3466" s="20">
        <f t="shared" si="1878"/>
        <v>1</v>
      </c>
      <c r="AY3466" s="20">
        <f t="shared" si="1883"/>
        <v>1</v>
      </c>
      <c r="AZ3466" s="116">
        <v>41281</v>
      </c>
      <c r="BA3466" s="116"/>
      <c r="BB3466" s="20"/>
      <c r="BC3466" s="20"/>
      <c r="BD3466" s="76"/>
      <c r="BE3466" s="77"/>
      <c r="BF3466" s="77"/>
    </row>
    <row r="3467" spans="1:58" s="23" customFormat="1" ht="15.75" customHeight="1" x14ac:dyDescent="0.4">
      <c r="A3467" s="116">
        <v>41277</v>
      </c>
      <c r="B3467" s="112">
        <v>15.9</v>
      </c>
      <c r="C3467" s="112">
        <v>16.95</v>
      </c>
      <c r="D3467" s="112">
        <v>18.149999999999999</v>
      </c>
      <c r="E3467" s="112">
        <v>18.95</v>
      </c>
      <c r="F3467" s="112">
        <v>19.600000000000001</v>
      </c>
      <c r="G3467" s="112">
        <v>20.399999999999999</v>
      </c>
      <c r="H3467" s="113">
        <v>21.4</v>
      </c>
      <c r="I3467" s="90">
        <f t="shared" si="1879"/>
        <v>16.483333333333334</v>
      </c>
      <c r="J3467" s="90">
        <f t="shared" si="1880"/>
        <v>17.616666666666667</v>
      </c>
      <c r="K3467" s="114">
        <v>8</v>
      </c>
      <c r="L3467" s="115">
        <v>5.5555555555555552E-2</v>
      </c>
      <c r="M3467" s="90">
        <v>13.3</v>
      </c>
      <c r="N3467" s="90">
        <v>14.56</v>
      </c>
      <c r="O3467" s="90">
        <v>16.739999999999998</v>
      </c>
      <c r="P3467" s="90">
        <v>18.489999999999998</v>
      </c>
      <c r="Q3467" s="90">
        <v>20.78</v>
      </c>
      <c r="R3467" s="63">
        <f t="shared" si="1868"/>
        <v>7.3699999999999974</v>
      </c>
      <c r="S3467" s="64">
        <f t="shared" si="1867"/>
        <v>-8.1743869209808737E-3</v>
      </c>
      <c r="T3467" s="65">
        <f t="shared" si="1886"/>
        <v>0.91346153846153844</v>
      </c>
      <c r="U3467" s="65">
        <f t="shared" si="1886"/>
        <v>0.86977299880525694</v>
      </c>
      <c r="V3467" s="65">
        <f t="shared" si="1869"/>
        <v>0.78745267712276912</v>
      </c>
      <c r="W3467" s="65">
        <f t="shared" si="1870"/>
        <v>0.70067372473532241</v>
      </c>
      <c r="X3467" s="61">
        <f t="shared" si="1881"/>
        <v>6.6037735849056534E-2</v>
      </c>
      <c r="Y3467" s="66">
        <f t="shared" si="1871"/>
        <v>0.12928759894459099</v>
      </c>
      <c r="Z3467" s="61">
        <f t="shared" si="1872"/>
        <v>6.875631951466124E-2</v>
      </c>
      <c r="AA3467" s="67">
        <f t="shared" si="1873"/>
        <v>16.483333333333334</v>
      </c>
      <c r="AB3467" s="68">
        <f t="shared" si="1874"/>
        <v>9.2032967032967025E-2</v>
      </c>
      <c r="AC3467" s="69">
        <f t="shared" si="1875"/>
        <v>0.13209706959706963</v>
      </c>
      <c r="AD3467" s="70">
        <f>_xlfn.PERCENTILE.EXC(AC3467:$AC$5675,0.5)</f>
        <v>6.8953394937725954E-2</v>
      </c>
      <c r="AE3467" s="70">
        <f>_xlfn.PERCENTILE.EXC($AC3467:AC$5675,0.35)</f>
        <v>3.6372976158108486E-2</v>
      </c>
      <c r="AF3467" s="71">
        <f t="shared" si="1864"/>
        <v>3.2747414499335742E-2</v>
      </c>
      <c r="AG3467" s="70">
        <f t="shared" si="1865"/>
        <v>-0.18079093388790943</v>
      </c>
      <c r="AH3467" s="70">
        <f t="shared" si="1866"/>
        <v>-0.22707014647722412</v>
      </c>
      <c r="AI3467" s="61" t="str">
        <f t="shared" si="1884"/>
        <v>Short VOL</v>
      </c>
      <c r="AJ3467" s="68" t="str">
        <f t="shared" si="1885"/>
        <v>Short VOL</v>
      </c>
      <c r="AK3467" s="72"/>
      <c r="AL3467" s="73"/>
      <c r="AM3467" s="72"/>
      <c r="AN3467" s="73"/>
      <c r="AO3467" s="74"/>
      <c r="AP3467" s="20"/>
      <c r="AQ3467" s="74"/>
      <c r="AR3467" s="20"/>
      <c r="AS3467" s="74"/>
      <c r="AT3467" s="20"/>
      <c r="AU3467" s="74" t="str">
        <f t="shared" si="1876"/>
        <v>00631L</v>
      </c>
      <c r="AV3467" s="20">
        <f t="shared" si="1882"/>
        <v>1</v>
      </c>
      <c r="AW3467" s="74" t="str">
        <f t="shared" si="1877"/>
        <v>00631L</v>
      </c>
      <c r="AX3467" s="20">
        <f t="shared" si="1878"/>
        <v>1</v>
      </c>
      <c r="AY3467" s="20">
        <f t="shared" si="1883"/>
        <v>1</v>
      </c>
      <c r="AZ3467" s="116">
        <v>41278</v>
      </c>
      <c r="BA3467" s="116"/>
      <c r="BB3467" s="20"/>
      <c r="BC3467" s="20"/>
      <c r="BD3467" s="76"/>
      <c r="BE3467" s="77"/>
      <c r="BF3467" s="77"/>
    </row>
    <row r="3468" spans="1:58" s="23" customFormat="1" ht="15.75" customHeight="1" x14ac:dyDescent="0.4">
      <c r="A3468" s="116">
        <v>41276</v>
      </c>
      <c r="B3468" s="112">
        <v>15.6</v>
      </c>
      <c r="C3468" s="112">
        <v>16.75</v>
      </c>
      <c r="D3468" s="112">
        <v>18.100000000000001</v>
      </c>
      <c r="E3468" s="112">
        <v>18.850000000000001</v>
      </c>
      <c r="F3468" s="112">
        <v>19.55</v>
      </c>
      <c r="G3468" s="112">
        <v>20.45</v>
      </c>
      <c r="H3468" s="113">
        <v>21.45</v>
      </c>
      <c r="I3468" s="90">
        <f t="shared" si="1879"/>
        <v>16.175000000000001</v>
      </c>
      <c r="J3468" s="90">
        <f t="shared" si="1880"/>
        <v>17.425000000000001</v>
      </c>
      <c r="K3468" s="114">
        <v>9</v>
      </c>
      <c r="L3468" s="115">
        <v>5.5555555555555552E-2</v>
      </c>
      <c r="M3468" s="90">
        <v>12.94</v>
      </c>
      <c r="N3468" s="90">
        <v>14.68</v>
      </c>
      <c r="O3468" s="90">
        <v>16.690000000000001</v>
      </c>
      <c r="P3468" s="90">
        <v>18.63</v>
      </c>
      <c r="Q3468" s="90">
        <v>20.76</v>
      </c>
      <c r="R3468" s="63">
        <f t="shared" si="1868"/>
        <v>7.7000000000000028</v>
      </c>
      <c r="S3468" s="64">
        <f t="shared" si="1867"/>
        <v>-0.1853496115427303</v>
      </c>
      <c r="T3468" s="65">
        <f t="shared" si="1886"/>
        <v>0.88147138964577654</v>
      </c>
      <c r="U3468" s="65">
        <f t="shared" si="1886"/>
        <v>0.87956860395446368</v>
      </c>
      <c r="V3468" s="65">
        <f t="shared" si="1869"/>
        <v>0.78797638217928079</v>
      </c>
      <c r="W3468" s="65">
        <f t="shared" si="1870"/>
        <v>0.70712909441233129</v>
      </c>
      <c r="X3468" s="61">
        <f t="shared" si="1881"/>
        <v>7.3717948717948747E-2</v>
      </c>
      <c r="Y3468" s="66">
        <f t="shared" si="1871"/>
        <v>0.13793103448275851</v>
      </c>
      <c r="Z3468" s="61">
        <f t="shared" si="1872"/>
        <v>7.7279752704791344E-2</v>
      </c>
      <c r="AA3468" s="67">
        <f t="shared" si="1873"/>
        <v>16.175000000000001</v>
      </c>
      <c r="AB3468" s="68">
        <f t="shared" si="1874"/>
        <v>6.2670299727520432E-2</v>
      </c>
      <c r="AC3468" s="69">
        <f t="shared" si="1875"/>
        <v>0.10183923705722078</v>
      </c>
      <c r="AD3468" s="70">
        <f>_xlfn.PERCENTILE.EXC(AC3468:$AC$5675,0.5)</f>
        <v>6.8848025318451744E-2</v>
      </c>
      <c r="AE3468" s="70">
        <f>_xlfn.PERCENTILE.EXC($AC3468:AC$5675,0.35)</f>
        <v>3.6371525141597215E-2</v>
      </c>
      <c r="AF3468" s="71">
        <f t="shared" si="1864"/>
        <v>3.2747414499335742E-2</v>
      </c>
      <c r="AG3468" s="70">
        <f t="shared" si="1865"/>
        <v>-0.18079093388790943</v>
      </c>
      <c r="AH3468" s="70">
        <f t="shared" si="1866"/>
        <v>-0.22707014647722412</v>
      </c>
      <c r="AI3468" s="61" t="str">
        <f t="shared" si="1884"/>
        <v>Short VOL</v>
      </c>
      <c r="AJ3468" s="68" t="str">
        <f t="shared" si="1885"/>
        <v>Short VOL</v>
      </c>
      <c r="AK3468" s="72"/>
      <c r="AL3468" s="73"/>
      <c r="AM3468" s="72"/>
      <c r="AN3468" s="73"/>
      <c r="AO3468" s="74"/>
      <c r="AP3468" s="20"/>
      <c r="AQ3468" s="74"/>
      <c r="AR3468" s="20"/>
      <c r="AS3468" s="74"/>
      <c r="AT3468" s="20"/>
      <c r="AU3468" s="74" t="str">
        <f t="shared" si="1876"/>
        <v>00631L</v>
      </c>
      <c r="AV3468" s="20">
        <f t="shared" si="1882"/>
        <v>1</v>
      </c>
      <c r="AW3468" s="74" t="str">
        <f t="shared" si="1877"/>
        <v>00631L</v>
      </c>
      <c r="AX3468" s="20">
        <f t="shared" si="1878"/>
        <v>1</v>
      </c>
      <c r="AY3468" s="20">
        <f t="shared" si="1883"/>
        <v>1</v>
      </c>
      <c r="AZ3468" s="116">
        <v>41277</v>
      </c>
      <c r="BA3468" s="116"/>
      <c r="BB3468" s="20"/>
      <c r="BC3468" s="20"/>
      <c r="BD3468" s="76"/>
      <c r="BE3468" s="77"/>
      <c r="BF3468" s="77"/>
    </row>
    <row r="3469" spans="1:58" s="23" customFormat="1" ht="15.75" customHeight="1" x14ac:dyDescent="0.4">
      <c r="A3469" s="116">
        <v>41274</v>
      </c>
      <c r="B3469" s="112">
        <v>17.7</v>
      </c>
      <c r="C3469" s="112">
        <v>18.5</v>
      </c>
      <c r="D3469" s="112">
        <v>19.600000000000001</v>
      </c>
      <c r="E3469" s="112">
        <v>20.399999999999999</v>
      </c>
      <c r="F3469" s="112">
        <v>21</v>
      </c>
      <c r="G3469" s="112">
        <v>21.9</v>
      </c>
      <c r="H3469" s="113">
        <v>22.75</v>
      </c>
      <c r="I3469" s="90">
        <f t="shared" si="1879"/>
        <v>18.055555555555554</v>
      </c>
      <c r="J3469" s="90">
        <f t="shared" si="1880"/>
        <v>18.988888888888891</v>
      </c>
      <c r="K3469" s="114">
        <v>10</v>
      </c>
      <c r="L3469" s="115">
        <v>5.5555555555555552E-2</v>
      </c>
      <c r="M3469" s="90">
        <v>20.27</v>
      </c>
      <c r="N3469" s="90">
        <v>18.02</v>
      </c>
      <c r="O3469" s="90">
        <v>18.73</v>
      </c>
      <c r="P3469" s="90">
        <v>20.25</v>
      </c>
      <c r="Q3469" s="90">
        <v>21.76</v>
      </c>
      <c r="R3469" s="63">
        <f t="shared" si="1868"/>
        <v>0.69000000000000483</v>
      </c>
      <c r="S3469" s="64">
        <f t="shared" si="1867"/>
        <v>-0.20686619718309857</v>
      </c>
      <c r="T3469" s="65">
        <f t="shared" si="1886"/>
        <v>1.1248612652608214</v>
      </c>
      <c r="U3469" s="65">
        <f t="shared" si="1886"/>
        <v>0.96209289909236517</v>
      </c>
      <c r="V3469" s="65">
        <f t="shared" si="1869"/>
        <v>0.88987654320987652</v>
      </c>
      <c r="W3469" s="65">
        <f t="shared" si="1870"/>
        <v>0.82812499999999989</v>
      </c>
      <c r="X3469" s="61">
        <f t="shared" si="1881"/>
        <v>4.5197740112994392E-2</v>
      </c>
      <c r="Y3469" s="66">
        <f t="shared" si="1871"/>
        <v>0.11519607843137263</v>
      </c>
      <c r="Z3469" s="61">
        <f t="shared" si="1872"/>
        <v>5.1692307692307905E-2</v>
      </c>
      <c r="AA3469" s="67">
        <f t="shared" si="1873"/>
        <v>18.055555555555557</v>
      </c>
      <c r="AB3469" s="68">
        <f t="shared" si="1874"/>
        <v>-1.7758046614872382E-2</v>
      </c>
      <c r="AC3469" s="69">
        <f t="shared" si="1875"/>
        <v>1.973116290541485E-3</v>
      </c>
      <c r="AD3469" s="70">
        <f>_xlfn.PERCENTILE.EXC(AC3469:$AC$5675,0.5)</f>
        <v>6.8742655699177535E-2</v>
      </c>
      <c r="AE3469" s="70">
        <f>_xlfn.PERCENTILE.EXC($AC3469:AC$5675,0.35)</f>
        <v>3.6350094745679247E-2</v>
      </c>
      <c r="AF3469" s="71">
        <f t="shared" si="1864"/>
        <v>3.2747414499335742E-2</v>
      </c>
      <c r="AG3469" s="70">
        <f t="shared" si="1865"/>
        <v>-0.18079093388790943</v>
      </c>
      <c r="AH3469" s="70">
        <f t="shared" si="1866"/>
        <v>-0.22707014647722412</v>
      </c>
      <c r="AI3469" s="61" t="str">
        <f t="shared" si="1884"/>
        <v>Safety</v>
      </c>
      <c r="AJ3469" s="68" t="str">
        <f t="shared" si="1885"/>
        <v>Safety</v>
      </c>
      <c r="AK3469" s="72"/>
      <c r="AL3469" s="73"/>
      <c r="AM3469" s="72"/>
      <c r="AN3469" s="73"/>
      <c r="AO3469" s="74"/>
      <c r="AP3469" s="20"/>
      <c r="AQ3469" s="74"/>
      <c r="AR3469" s="20"/>
      <c r="AS3469" s="74"/>
      <c r="AT3469" s="20"/>
      <c r="AU3469" s="74" t="str">
        <f t="shared" si="1876"/>
        <v>00635U</v>
      </c>
      <c r="AV3469" s="20">
        <f t="shared" si="1882"/>
        <v>0</v>
      </c>
      <c r="AW3469" s="74" t="str">
        <f t="shared" si="1877"/>
        <v>00635U</v>
      </c>
      <c r="AX3469" s="20">
        <f t="shared" si="1878"/>
        <v>0</v>
      </c>
      <c r="AY3469" s="20">
        <f t="shared" si="1883"/>
        <v>1</v>
      </c>
      <c r="AZ3469" s="116">
        <v>41276</v>
      </c>
      <c r="BA3469" s="116"/>
      <c r="BB3469" s="20"/>
      <c r="BC3469" s="20"/>
      <c r="BD3469" s="76"/>
      <c r="BE3469" s="77"/>
      <c r="BF3469" s="77"/>
    </row>
    <row r="3470" spans="1:58" s="23" customFormat="1" ht="15.75" customHeight="1" x14ac:dyDescent="0.4">
      <c r="A3470" s="116">
        <v>41271</v>
      </c>
      <c r="B3470" s="112">
        <v>22.35</v>
      </c>
      <c r="C3470" s="112">
        <v>21.95</v>
      </c>
      <c r="D3470" s="112">
        <v>22</v>
      </c>
      <c r="E3470" s="112">
        <v>22</v>
      </c>
      <c r="F3470" s="112">
        <v>22.15</v>
      </c>
      <c r="G3470" s="112">
        <v>22.7</v>
      </c>
      <c r="H3470" s="113">
        <v>23.65</v>
      </c>
      <c r="I3470" s="90">
        <f t="shared" si="1879"/>
        <v>22.194444444444446</v>
      </c>
      <c r="J3470" s="90">
        <f t="shared" si="1880"/>
        <v>21.969444444444445</v>
      </c>
      <c r="K3470" s="114">
        <v>11</v>
      </c>
      <c r="L3470" s="115">
        <v>5.5555555555555552E-2</v>
      </c>
      <c r="M3470" s="90">
        <v>26.93</v>
      </c>
      <c r="N3470" s="90">
        <v>22.72</v>
      </c>
      <c r="O3470" s="90">
        <v>21.88</v>
      </c>
      <c r="P3470" s="90">
        <v>22.4</v>
      </c>
      <c r="Q3470" s="90">
        <v>23.79</v>
      </c>
      <c r="R3470" s="63">
        <f t="shared" si="1868"/>
        <v>-5.3699999999999974</v>
      </c>
      <c r="S3470" s="64">
        <f t="shared" si="1867"/>
        <v>0.16692347200821778</v>
      </c>
      <c r="T3470" s="65">
        <f t="shared" si="1886"/>
        <v>1.185299295774648</v>
      </c>
      <c r="U3470" s="65">
        <f t="shared" si="1886"/>
        <v>1.0383912248628884</v>
      </c>
      <c r="V3470" s="65">
        <f t="shared" si="1869"/>
        <v>1.0142857142857142</v>
      </c>
      <c r="W3470" s="65">
        <f t="shared" si="1870"/>
        <v>0.95502311895754521</v>
      </c>
      <c r="X3470" s="61">
        <f t="shared" si="1881"/>
        <v>-1.7897091722595172E-2</v>
      </c>
      <c r="Y3470" s="66">
        <f t="shared" si="1871"/>
        <v>7.4999999999999942E-2</v>
      </c>
      <c r="Z3470" s="61">
        <f t="shared" si="1872"/>
        <v>-1.0137672090112704E-2</v>
      </c>
      <c r="AA3470" s="67">
        <f t="shared" si="1873"/>
        <v>22.194444444444443</v>
      </c>
      <c r="AB3470" s="68">
        <f t="shared" si="1874"/>
        <v>-1.6285211267605522E-2</v>
      </c>
      <c r="AC3470" s="69">
        <f t="shared" si="1875"/>
        <v>-2.3131846635367784E-2</v>
      </c>
      <c r="AD3470" s="70">
        <f>_xlfn.PERCENTILE.EXC(AC3470:$AC$5675,0.5)</f>
        <v>6.8848025318451744E-2</v>
      </c>
      <c r="AE3470" s="70">
        <f>_xlfn.PERCENTILE.EXC($AC3470:AC$5675,0.35)</f>
        <v>3.6372768870035446E-2</v>
      </c>
      <c r="AF3470" s="71">
        <f t="shared" ref="AF3470:AF3533" si="1887">_xlfn.PERCENTILE.EXC($AC3470:$AC4470,0.28)</f>
        <v>3.2747414499335742E-2</v>
      </c>
      <c r="AG3470" s="70">
        <f t="shared" ref="AG3470:AG3533" si="1888">_xlfn.PERCENTILE.EXC($AC3470:$AC4470,0.01)</f>
        <v>-0.18079093388790943</v>
      </c>
      <c r="AH3470" s="70">
        <f t="shared" ref="AH3470:AH3533" si="1889">_xlfn.PERCENTILE.EXC($AC3470:$AC4470,0.005)</f>
        <v>-0.22707014647722412</v>
      </c>
      <c r="AI3470" s="61" t="str">
        <f t="shared" si="1884"/>
        <v>Safety</v>
      </c>
      <c r="AJ3470" s="68" t="str">
        <f t="shared" si="1885"/>
        <v>Safety</v>
      </c>
      <c r="AK3470" s="72"/>
      <c r="AL3470" s="73"/>
      <c r="AM3470" s="72"/>
      <c r="AN3470" s="73"/>
      <c r="AO3470" s="74"/>
      <c r="AP3470" s="20"/>
      <c r="AQ3470" s="74"/>
      <c r="AR3470" s="20"/>
      <c r="AS3470" s="74"/>
      <c r="AT3470" s="20"/>
      <c r="AU3470" s="74" t="str">
        <f t="shared" si="1876"/>
        <v>00635U</v>
      </c>
      <c r="AV3470" s="20">
        <f t="shared" si="1882"/>
        <v>0</v>
      </c>
      <c r="AW3470" s="74" t="str">
        <f t="shared" si="1877"/>
        <v>00635U</v>
      </c>
      <c r="AX3470" s="20">
        <f t="shared" si="1878"/>
        <v>0</v>
      </c>
      <c r="AY3470" s="20">
        <f t="shared" si="1883"/>
        <v>1</v>
      </c>
      <c r="AZ3470" s="116">
        <v>41274</v>
      </c>
      <c r="BA3470" s="116"/>
      <c r="BB3470" s="20"/>
      <c r="BC3470" s="20"/>
      <c r="BD3470" s="76"/>
      <c r="BE3470" s="77"/>
      <c r="BF3470" s="77"/>
    </row>
    <row r="3471" spans="1:58" s="23" customFormat="1" ht="15.75" customHeight="1" x14ac:dyDescent="0.4">
      <c r="A3471" s="116">
        <v>41270</v>
      </c>
      <c r="B3471" s="112">
        <v>19.100000000000001</v>
      </c>
      <c r="C3471" s="112">
        <v>19.399999999999999</v>
      </c>
      <c r="D3471" s="112">
        <v>20.100000000000001</v>
      </c>
      <c r="E3471" s="112">
        <v>20.5</v>
      </c>
      <c r="F3471" s="112">
        <v>21</v>
      </c>
      <c r="G3471" s="112">
        <v>21.75</v>
      </c>
      <c r="H3471" s="113">
        <v>22.65</v>
      </c>
      <c r="I3471" s="90">
        <f t="shared" si="1879"/>
        <v>19.2</v>
      </c>
      <c r="J3471" s="90">
        <f t="shared" si="1880"/>
        <v>19.633333333333333</v>
      </c>
      <c r="K3471" s="114">
        <v>12</v>
      </c>
      <c r="L3471" s="115">
        <v>5.5555555555555552E-2</v>
      </c>
      <c r="M3471" s="90">
        <v>21.68</v>
      </c>
      <c r="N3471" s="90">
        <v>19.47</v>
      </c>
      <c r="O3471" s="90">
        <v>19.920000000000002</v>
      </c>
      <c r="P3471" s="90">
        <v>20.89</v>
      </c>
      <c r="Q3471" s="90">
        <v>22.77</v>
      </c>
      <c r="R3471" s="63">
        <f t="shared" si="1868"/>
        <v>-0.33999999999999631</v>
      </c>
      <c r="S3471" s="64">
        <f t="shared" si="1867"/>
        <v>-5.1334702258734924E-4</v>
      </c>
      <c r="T3471" s="65">
        <f t="shared" si="1886"/>
        <v>1.1135079609655882</v>
      </c>
      <c r="U3471" s="65">
        <f t="shared" si="1886"/>
        <v>0.9774096385542167</v>
      </c>
      <c r="V3471" s="65">
        <f t="shared" si="1869"/>
        <v>0.93202489229296304</v>
      </c>
      <c r="W3471" s="65">
        <f t="shared" si="1870"/>
        <v>0.85507246376811585</v>
      </c>
      <c r="X3471" s="61">
        <f t="shared" si="1881"/>
        <v>1.5706806282722363E-2</v>
      </c>
      <c r="Y3471" s="66">
        <f t="shared" si="1871"/>
        <v>0.10487804878048773</v>
      </c>
      <c r="Z3471" s="61">
        <f t="shared" si="1872"/>
        <v>2.2569444444444458E-2</v>
      </c>
      <c r="AA3471" s="67">
        <f t="shared" si="1873"/>
        <v>19.200000000000003</v>
      </c>
      <c r="AB3471" s="68">
        <f t="shared" si="1874"/>
        <v>-1.9003595274781585E-2</v>
      </c>
      <c r="AC3471" s="69">
        <f t="shared" si="1875"/>
        <v>-1.3867488443759428E-2</v>
      </c>
      <c r="AD3471" s="70">
        <f>_xlfn.PERCENTILE.EXC(AC3471:$AC$5675,0.5)</f>
        <v>6.8953394937725954E-2</v>
      </c>
      <c r="AE3471" s="70">
        <f>_xlfn.PERCENTILE.EXC($AC3471:AC$5675,0.35)</f>
        <v>3.6393778610861578E-2</v>
      </c>
      <c r="AF3471" s="71">
        <f t="shared" si="1887"/>
        <v>3.2747414499335742E-2</v>
      </c>
      <c r="AG3471" s="70">
        <f t="shared" si="1888"/>
        <v>-0.18079093388790943</v>
      </c>
      <c r="AH3471" s="70">
        <f t="shared" si="1889"/>
        <v>-0.22707014647722412</v>
      </c>
      <c r="AI3471" s="61" t="str">
        <f t="shared" si="1884"/>
        <v>Safety</v>
      </c>
      <c r="AJ3471" s="68" t="str">
        <f t="shared" si="1885"/>
        <v>Safety</v>
      </c>
      <c r="AK3471" s="72"/>
      <c r="AL3471" s="73"/>
      <c r="AM3471" s="72"/>
      <c r="AN3471" s="73"/>
      <c r="AO3471" s="74"/>
      <c r="AP3471" s="20"/>
      <c r="AQ3471" s="74"/>
      <c r="AR3471" s="20"/>
      <c r="AS3471" s="74"/>
      <c r="AT3471" s="20"/>
      <c r="AU3471" s="74" t="str">
        <f t="shared" si="1876"/>
        <v>00635U</v>
      </c>
      <c r="AV3471" s="20">
        <f t="shared" si="1882"/>
        <v>0</v>
      </c>
      <c r="AW3471" s="74" t="str">
        <f t="shared" si="1877"/>
        <v>00635U</v>
      </c>
      <c r="AX3471" s="20">
        <f t="shared" si="1878"/>
        <v>0</v>
      </c>
      <c r="AY3471" s="20">
        <f t="shared" si="1883"/>
        <v>1</v>
      </c>
      <c r="AZ3471" s="116">
        <v>41271</v>
      </c>
      <c r="BA3471" s="116"/>
      <c r="BB3471" s="20"/>
      <c r="BC3471" s="20"/>
      <c r="BD3471" s="76"/>
      <c r="BE3471" s="77"/>
      <c r="BF3471" s="77"/>
    </row>
    <row r="3472" spans="1:58" s="23" customFormat="1" ht="15.75" customHeight="1" x14ac:dyDescent="0.4">
      <c r="A3472" s="116">
        <v>41269</v>
      </c>
      <c r="B3472" s="112">
        <v>19.5</v>
      </c>
      <c r="C3472" s="112">
        <v>19.55</v>
      </c>
      <c r="D3472" s="112">
        <v>20.2</v>
      </c>
      <c r="E3472" s="112">
        <v>20.8</v>
      </c>
      <c r="F3472" s="112">
        <v>21.4</v>
      </c>
      <c r="G3472" s="112">
        <v>22.15</v>
      </c>
      <c r="H3472" s="113">
        <v>22.95</v>
      </c>
      <c r="I3472" s="90">
        <f t="shared" si="1879"/>
        <v>19.513888888888889</v>
      </c>
      <c r="J3472" s="90">
        <f t="shared" si="1880"/>
        <v>19.730555555555554</v>
      </c>
      <c r="K3472" s="114">
        <v>13</v>
      </c>
      <c r="L3472" s="115">
        <v>5.5555555555555552E-2</v>
      </c>
      <c r="M3472" s="90">
        <v>21.48</v>
      </c>
      <c r="N3472" s="90">
        <v>19.48</v>
      </c>
      <c r="O3472" s="90">
        <v>19.93</v>
      </c>
      <c r="P3472" s="90">
        <v>20.87</v>
      </c>
      <c r="Q3472" s="90">
        <v>22.73</v>
      </c>
      <c r="R3472" s="63">
        <f t="shared" si="1868"/>
        <v>-0.16000000000000369</v>
      </c>
      <c r="S3472" s="64">
        <f t="shared" si="1867"/>
        <v>9.1928251121076263E-2</v>
      </c>
      <c r="T3472" s="65">
        <f t="shared" si="1886"/>
        <v>1.1026694045174539</v>
      </c>
      <c r="U3472" s="65">
        <f t="shared" si="1886"/>
        <v>0.97742097340692424</v>
      </c>
      <c r="V3472" s="65">
        <f t="shared" si="1869"/>
        <v>0.93339722089123145</v>
      </c>
      <c r="W3472" s="65">
        <f t="shared" si="1870"/>
        <v>0.85701715794104705</v>
      </c>
      <c r="X3472" s="61">
        <f t="shared" si="1881"/>
        <v>2.5641025641026005E-3</v>
      </c>
      <c r="Y3472" s="66">
        <f t="shared" si="1871"/>
        <v>0.10336538461538454</v>
      </c>
      <c r="Z3472" s="61">
        <f t="shared" si="1872"/>
        <v>1.1103202846975004E-2</v>
      </c>
      <c r="AA3472" s="67">
        <f t="shared" si="1873"/>
        <v>19.513888888888889</v>
      </c>
      <c r="AB3472" s="68">
        <f t="shared" si="1874"/>
        <v>1.0266940451745161E-3</v>
      </c>
      <c r="AC3472" s="69">
        <f t="shared" si="1875"/>
        <v>1.7396760209901878E-3</v>
      </c>
      <c r="AD3472" s="70">
        <f>_xlfn.PERCENTILE.EXC(AC3472:$AC$5675,0.5)</f>
        <v>6.9126182004945469E-2</v>
      </c>
      <c r="AE3472" s="70">
        <f>_xlfn.PERCENTILE.EXC($AC3472:AC$5675,0.35)</f>
        <v>3.6515520829009329E-2</v>
      </c>
      <c r="AF3472" s="71">
        <f t="shared" si="1887"/>
        <v>3.2747414499335742E-2</v>
      </c>
      <c r="AG3472" s="70">
        <f t="shared" si="1888"/>
        <v>-0.18079093388790943</v>
      </c>
      <c r="AH3472" s="70">
        <f t="shared" si="1889"/>
        <v>-0.22707014647722412</v>
      </c>
      <c r="AI3472" s="61" t="str">
        <f t="shared" si="1884"/>
        <v>Safety</v>
      </c>
      <c r="AJ3472" s="68" t="str">
        <f t="shared" si="1885"/>
        <v>Safety</v>
      </c>
      <c r="AK3472" s="72"/>
      <c r="AL3472" s="73"/>
      <c r="AM3472" s="72"/>
      <c r="AN3472" s="73"/>
      <c r="AO3472" s="74"/>
      <c r="AP3472" s="20"/>
      <c r="AQ3472" s="74"/>
      <c r="AR3472" s="20"/>
      <c r="AS3472" s="74"/>
      <c r="AT3472" s="20"/>
      <c r="AU3472" s="74" t="str">
        <f t="shared" si="1876"/>
        <v>00635U</v>
      </c>
      <c r="AV3472" s="20">
        <f t="shared" si="1882"/>
        <v>0</v>
      </c>
      <c r="AW3472" s="74" t="str">
        <f t="shared" si="1877"/>
        <v>00635U</v>
      </c>
      <c r="AX3472" s="20">
        <f t="shared" si="1878"/>
        <v>0</v>
      </c>
      <c r="AY3472" s="20">
        <f t="shared" si="1883"/>
        <v>1</v>
      </c>
      <c r="AZ3472" s="116">
        <v>41270</v>
      </c>
      <c r="BA3472" s="116"/>
      <c r="BB3472" s="20"/>
      <c r="BC3472" s="20"/>
      <c r="BD3472" s="76"/>
      <c r="BE3472" s="77"/>
      <c r="BF3472" s="77"/>
    </row>
    <row r="3473" spans="1:58" s="23" customFormat="1" ht="15.75" customHeight="1" x14ac:dyDescent="0.4">
      <c r="A3473" s="116">
        <v>41267</v>
      </c>
      <c r="B3473" s="112">
        <v>18.649999999999999</v>
      </c>
      <c r="C3473" s="112">
        <v>18.95</v>
      </c>
      <c r="D3473" s="112">
        <v>19.7</v>
      </c>
      <c r="E3473" s="112">
        <v>20.399999999999999</v>
      </c>
      <c r="F3473" s="112">
        <v>21.05</v>
      </c>
      <c r="G3473" s="112">
        <v>21.8</v>
      </c>
      <c r="H3473" s="113">
        <v>22.75</v>
      </c>
      <c r="I3473" s="90">
        <f t="shared" si="1879"/>
        <v>18.716666666666665</v>
      </c>
      <c r="J3473" s="90">
        <f t="shared" si="1880"/>
        <v>19.116666666666667</v>
      </c>
      <c r="K3473" s="114">
        <v>14</v>
      </c>
      <c r="L3473" s="115">
        <v>5.5555555555555552E-2</v>
      </c>
      <c r="M3473" s="90">
        <v>20.12</v>
      </c>
      <c r="N3473" s="90">
        <v>17.84</v>
      </c>
      <c r="O3473" s="90">
        <v>18.87</v>
      </c>
      <c r="P3473" s="90">
        <v>20.32</v>
      </c>
      <c r="Q3473" s="90">
        <v>22.4</v>
      </c>
      <c r="R3473" s="63">
        <f t="shared" si="1868"/>
        <v>1.2299999999999969</v>
      </c>
      <c r="S3473" s="64">
        <f t="shared" si="1867"/>
        <v>0</v>
      </c>
      <c r="T3473" s="65">
        <f t="shared" si="1886"/>
        <v>1.1278026905829597</v>
      </c>
      <c r="U3473" s="65">
        <f t="shared" si="1886"/>
        <v>0.94541600423953365</v>
      </c>
      <c r="V3473" s="65">
        <f t="shared" si="1869"/>
        <v>0.87795275590551181</v>
      </c>
      <c r="W3473" s="65">
        <f t="shared" si="1870"/>
        <v>0.79642857142857149</v>
      </c>
      <c r="X3473" s="61">
        <f t="shared" si="1881"/>
        <v>1.6085790884718537E-2</v>
      </c>
      <c r="Y3473" s="66">
        <f t="shared" si="1871"/>
        <v>0.11519607843137263</v>
      </c>
      <c r="Z3473" s="61">
        <f t="shared" si="1872"/>
        <v>2.1371326803205814E-2</v>
      </c>
      <c r="AA3473" s="67">
        <f t="shared" si="1873"/>
        <v>18.716666666666665</v>
      </c>
      <c r="AB3473" s="68">
        <f t="shared" si="1874"/>
        <v>4.5403587443946118E-2</v>
      </c>
      <c r="AC3473" s="69">
        <f t="shared" si="1875"/>
        <v>4.9140508221225628E-2</v>
      </c>
      <c r="AD3473" s="70">
        <f>_xlfn.PERCENTILE.EXC(AC3473:$AC$5675,0.5)</f>
        <v>6.929896907216497E-2</v>
      </c>
      <c r="AE3473" s="70">
        <f>_xlfn.PERCENTILE.EXC($AC3473:AC$5675,0.35)</f>
        <v>3.6566227816138414E-2</v>
      </c>
      <c r="AF3473" s="71">
        <f t="shared" si="1887"/>
        <v>3.2747414499335742E-2</v>
      </c>
      <c r="AG3473" s="70">
        <f t="shared" si="1888"/>
        <v>-0.18079093388790943</v>
      </c>
      <c r="AH3473" s="70">
        <f t="shared" si="1889"/>
        <v>-0.22707014647722412</v>
      </c>
      <c r="AI3473" s="61" t="str">
        <f t="shared" si="1884"/>
        <v>Safety</v>
      </c>
      <c r="AJ3473" s="68" t="str">
        <f t="shared" si="1885"/>
        <v>Short VOL</v>
      </c>
      <c r="AK3473" s="72"/>
      <c r="AL3473" s="73"/>
      <c r="AM3473" s="72"/>
      <c r="AN3473" s="73"/>
      <c r="AO3473" s="74"/>
      <c r="AP3473" s="20"/>
      <c r="AQ3473" s="74"/>
      <c r="AR3473" s="20"/>
      <c r="AS3473" s="74"/>
      <c r="AT3473" s="20"/>
      <c r="AU3473" s="74" t="str">
        <f t="shared" si="1876"/>
        <v>00631L</v>
      </c>
      <c r="AV3473" s="20">
        <f t="shared" si="1882"/>
        <v>1</v>
      </c>
      <c r="AW3473" s="74" t="str">
        <f t="shared" si="1877"/>
        <v>00631L</v>
      </c>
      <c r="AX3473" s="20">
        <f t="shared" si="1878"/>
        <v>1</v>
      </c>
      <c r="AY3473" s="20">
        <f t="shared" si="1883"/>
        <v>1</v>
      </c>
      <c r="AZ3473" s="116">
        <v>41269</v>
      </c>
      <c r="BA3473" s="116"/>
      <c r="BB3473" s="20"/>
      <c r="BC3473" s="20"/>
      <c r="BD3473" s="76"/>
      <c r="BE3473" s="77"/>
      <c r="BF3473" s="77"/>
    </row>
    <row r="3474" spans="1:58" s="23" customFormat="1" ht="15.75" customHeight="1" x14ac:dyDescent="0.4">
      <c r="A3474" s="116">
        <v>41264</v>
      </c>
      <c r="B3474" s="112">
        <v>18.25</v>
      </c>
      <c r="C3474" s="112">
        <v>18.55</v>
      </c>
      <c r="D3474" s="112">
        <v>19.5</v>
      </c>
      <c r="E3474" s="112">
        <v>20.399999999999999</v>
      </c>
      <c r="F3474" s="112">
        <v>21.15</v>
      </c>
      <c r="G3474" s="112">
        <v>21.8</v>
      </c>
      <c r="H3474" s="113">
        <v>22.65</v>
      </c>
      <c r="I3474" s="90">
        <f t="shared" si="1879"/>
        <v>18.3</v>
      </c>
      <c r="J3474" s="90">
        <f t="shared" si="1880"/>
        <v>18.708333333333336</v>
      </c>
      <c r="K3474" s="114">
        <v>15</v>
      </c>
      <c r="L3474" s="115">
        <v>5.5555555555555552E-2</v>
      </c>
      <c r="M3474" s="90">
        <v>18.2</v>
      </c>
      <c r="N3474" s="90">
        <v>17.84</v>
      </c>
      <c r="O3474" s="90">
        <v>18.87</v>
      </c>
      <c r="P3474" s="90">
        <v>19.95</v>
      </c>
      <c r="Q3474" s="90">
        <v>22.03</v>
      </c>
      <c r="R3474" s="63">
        <f t="shared" si="1868"/>
        <v>2.7800000000000011</v>
      </c>
      <c r="S3474" s="64">
        <f t="shared" ref="S3474:S3537" si="1890">(N3474-N3475)/N3475</f>
        <v>9.6208262591962728E-3</v>
      </c>
      <c r="T3474" s="65">
        <f t="shared" si="1886"/>
        <v>1.0201793721973094</v>
      </c>
      <c r="U3474" s="65">
        <f t="shared" si="1886"/>
        <v>0.94541600423953365</v>
      </c>
      <c r="V3474" s="65">
        <f t="shared" si="1869"/>
        <v>0.89423558897243105</v>
      </c>
      <c r="W3474" s="65">
        <f t="shared" si="1870"/>
        <v>0.80980481162051743</v>
      </c>
      <c r="X3474" s="61">
        <f t="shared" si="1881"/>
        <v>1.6438356164383602E-2</v>
      </c>
      <c r="Y3474" s="66">
        <f t="shared" si="1871"/>
        <v>0.11029411764705883</v>
      </c>
      <c r="Z3474" s="61">
        <f t="shared" si="1872"/>
        <v>2.2313296903460927E-2</v>
      </c>
      <c r="AA3474" s="67">
        <f t="shared" si="1873"/>
        <v>18.3</v>
      </c>
      <c r="AB3474" s="68">
        <f t="shared" si="1874"/>
        <v>2.2982062780269066E-2</v>
      </c>
      <c r="AC3474" s="69">
        <f t="shared" si="1875"/>
        <v>2.5784753363228746E-2</v>
      </c>
      <c r="AD3474" s="70">
        <f>_xlfn.PERCENTILE.EXC(AC3474:$AC$5675,0.5)</f>
        <v>6.9315476438916501E-2</v>
      </c>
      <c r="AE3474" s="70">
        <f>_xlfn.PERCENTILE.EXC($AC3474:AC$5675,0.35)</f>
        <v>3.6562830141200181E-2</v>
      </c>
      <c r="AF3474" s="71">
        <f t="shared" si="1887"/>
        <v>3.2690482173493747E-2</v>
      </c>
      <c r="AG3474" s="70">
        <f t="shared" si="1888"/>
        <v>-0.18079093388790943</v>
      </c>
      <c r="AH3474" s="70">
        <f t="shared" si="1889"/>
        <v>-0.22707014647722412</v>
      </c>
      <c r="AI3474" s="61" t="str">
        <f t="shared" si="1884"/>
        <v>Safety</v>
      </c>
      <c r="AJ3474" s="68" t="str">
        <f t="shared" si="1885"/>
        <v>Safety</v>
      </c>
      <c r="AK3474" s="72"/>
      <c r="AL3474" s="73"/>
      <c r="AM3474" s="72"/>
      <c r="AN3474" s="73"/>
      <c r="AO3474" s="74"/>
      <c r="AP3474" s="20"/>
      <c r="AQ3474" s="74"/>
      <c r="AR3474" s="20"/>
      <c r="AS3474" s="74"/>
      <c r="AT3474" s="20"/>
      <c r="AU3474" s="74" t="str">
        <f t="shared" si="1876"/>
        <v>00635U</v>
      </c>
      <c r="AV3474" s="20">
        <f t="shared" si="1882"/>
        <v>0</v>
      </c>
      <c r="AW3474" s="74" t="str">
        <f t="shared" si="1877"/>
        <v>00635U</v>
      </c>
      <c r="AX3474" s="20">
        <f t="shared" si="1878"/>
        <v>0</v>
      </c>
      <c r="AY3474" s="20">
        <f t="shared" si="1883"/>
        <v>1</v>
      </c>
      <c r="AZ3474" s="116">
        <v>41267</v>
      </c>
      <c r="BA3474" s="116"/>
      <c r="BB3474" s="20"/>
      <c r="BC3474" s="20"/>
      <c r="BD3474" s="76"/>
      <c r="BE3474" s="77"/>
      <c r="BF3474" s="77"/>
    </row>
    <row r="3475" spans="1:58" s="23" customFormat="1" ht="15.75" customHeight="1" x14ac:dyDescent="0.4">
      <c r="A3475" s="116">
        <v>41263</v>
      </c>
      <c r="B3475" s="112">
        <v>17.5</v>
      </c>
      <c r="C3475" s="112">
        <v>18.149999999999999</v>
      </c>
      <c r="D3475" s="112">
        <v>19.05</v>
      </c>
      <c r="E3475" s="112">
        <v>19.8</v>
      </c>
      <c r="F3475" s="112">
        <v>20.45</v>
      </c>
      <c r="G3475" s="112">
        <v>21.25</v>
      </c>
      <c r="H3475" s="113">
        <v>22.1</v>
      </c>
      <c r="I3475" s="90">
        <f t="shared" si="1879"/>
        <v>17.572222222222223</v>
      </c>
      <c r="J3475" s="90">
        <f t="shared" si="1880"/>
        <v>18.25</v>
      </c>
      <c r="K3475" s="114">
        <v>16</v>
      </c>
      <c r="L3475" s="115">
        <v>5.5555555555555552E-2</v>
      </c>
      <c r="M3475" s="90">
        <v>19.04</v>
      </c>
      <c r="N3475" s="90">
        <v>17.670000000000002</v>
      </c>
      <c r="O3475" s="90">
        <v>18.14</v>
      </c>
      <c r="P3475" s="90">
        <v>19.23</v>
      </c>
      <c r="Q3475" s="90">
        <v>21.48</v>
      </c>
      <c r="R3475" s="63">
        <f t="shared" si="1868"/>
        <v>0.66000000000000369</v>
      </c>
      <c r="S3475" s="64">
        <f t="shared" si="1890"/>
        <v>1.7857142857142988E-2</v>
      </c>
      <c r="T3475" s="65">
        <f t="shared" si="1886"/>
        <v>1.0775325410299943</v>
      </c>
      <c r="U3475" s="65">
        <f t="shared" si="1886"/>
        <v>0.97409040793825807</v>
      </c>
      <c r="V3475" s="65">
        <f t="shared" si="1869"/>
        <v>0.91887675507020283</v>
      </c>
      <c r="W3475" s="65">
        <f t="shared" si="1870"/>
        <v>0.82262569832402244</v>
      </c>
      <c r="X3475" s="61">
        <f t="shared" si="1881"/>
        <v>3.7142857142857061E-2</v>
      </c>
      <c r="Y3475" s="66">
        <f t="shared" si="1871"/>
        <v>0.11616161616161619</v>
      </c>
      <c r="Z3475" s="61">
        <f t="shared" si="1872"/>
        <v>3.8570976920644921E-2</v>
      </c>
      <c r="AA3475" s="67">
        <f t="shared" si="1873"/>
        <v>17.572222222222223</v>
      </c>
      <c r="AB3475" s="68">
        <f t="shared" si="1874"/>
        <v>-9.620826259196474E-3</v>
      </c>
      <c r="AC3475" s="69">
        <f t="shared" si="1875"/>
        <v>-5.5335471294724872E-3</v>
      </c>
      <c r="AD3475" s="70">
        <f>_xlfn.PERCENTILE.EXC(AC3475:$AC$5675,0.5)</f>
        <v>6.9331983805668032E-2</v>
      </c>
      <c r="AE3475" s="70">
        <f>_xlfn.PERCENTILE.EXC($AC3475:AC$5675,0.35)</f>
        <v>3.6569140108942619E-2</v>
      </c>
      <c r="AF3475" s="71">
        <f t="shared" si="1887"/>
        <v>3.2747414499335742E-2</v>
      </c>
      <c r="AG3475" s="70">
        <f t="shared" si="1888"/>
        <v>-0.18079093388790943</v>
      </c>
      <c r="AH3475" s="70">
        <f t="shared" si="1889"/>
        <v>-0.22707014647722412</v>
      </c>
      <c r="AI3475" s="61" t="str">
        <f t="shared" si="1884"/>
        <v>Safety</v>
      </c>
      <c r="AJ3475" s="68" t="str">
        <f t="shared" si="1885"/>
        <v>Safety</v>
      </c>
      <c r="AK3475" s="72"/>
      <c r="AL3475" s="73"/>
      <c r="AM3475" s="72"/>
      <c r="AN3475" s="73"/>
      <c r="AO3475" s="74"/>
      <c r="AP3475" s="20"/>
      <c r="AQ3475" s="74"/>
      <c r="AR3475" s="20"/>
      <c r="AS3475" s="74"/>
      <c r="AT3475" s="20"/>
      <c r="AU3475" s="74" t="str">
        <f t="shared" si="1876"/>
        <v>00635U</v>
      </c>
      <c r="AV3475" s="20">
        <f t="shared" si="1882"/>
        <v>0</v>
      </c>
      <c r="AW3475" s="74" t="str">
        <f t="shared" si="1877"/>
        <v>00635U</v>
      </c>
      <c r="AX3475" s="20">
        <f t="shared" si="1878"/>
        <v>0</v>
      </c>
      <c r="AY3475" s="20">
        <f t="shared" si="1883"/>
        <v>1</v>
      </c>
      <c r="AZ3475" s="116">
        <v>41264</v>
      </c>
      <c r="BA3475" s="116"/>
      <c r="BB3475" s="20"/>
      <c r="BC3475" s="20"/>
      <c r="BD3475" s="76"/>
      <c r="BE3475" s="77"/>
      <c r="BF3475" s="77"/>
    </row>
    <row r="3476" spans="1:58" s="23" customFormat="1" ht="15.75" customHeight="1" x14ac:dyDescent="0.4">
      <c r="A3476" s="116">
        <v>41262</v>
      </c>
      <c r="B3476" s="112">
        <v>17.100000000000001</v>
      </c>
      <c r="C3476" s="112">
        <v>17.899999999999999</v>
      </c>
      <c r="D3476" s="112">
        <v>18.75</v>
      </c>
      <c r="E3476" s="112">
        <v>19.600000000000001</v>
      </c>
      <c r="F3476" s="112">
        <v>20.350000000000001</v>
      </c>
      <c r="G3476" s="112">
        <v>21.1</v>
      </c>
      <c r="H3476" s="113">
        <v>21.95</v>
      </c>
      <c r="I3476" s="90">
        <f t="shared" si="1879"/>
        <v>17.144444444444446</v>
      </c>
      <c r="J3476" s="90">
        <f t="shared" si="1880"/>
        <v>17.947222222222219</v>
      </c>
      <c r="K3476" s="114">
        <v>17</v>
      </c>
      <c r="L3476" s="115">
        <v>5.5555555555555552E-2</v>
      </c>
      <c r="M3476" s="90">
        <v>18.47</v>
      </c>
      <c r="N3476" s="90">
        <v>17.36</v>
      </c>
      <c r="O3476" s="90">
        <v>17.86</v>
      </c>
      <c r="P3476" s="90">
        <v>19.059999999999999</v>
      </c>
      <c r="Q3476" s="90">
        <v>21.55</v>
      </c>
      <c r="R3476" s="63">
        <f t="shared" si="1868"/>
        <v>1.0900000000000034</v>
      </c>
      <c r="S3476" s="64">
        <f t="shared" si="1890"/>
        <v>0.11496467565831722</v>
      </c>
      <c r="T3476" s="65">
        <f t="shared" si="1886"/>
        <v>1.0639400921658986</v>
      </c>
      <c r="U3476" s="65">
        <f t="shared" si="1886"/>
        <v>0.97200447928331468</v>
      </c>
      <c r="V3476" s="65">
        <f t="shared" si="1869"/>
        <v>0.91080797481636944</v>
      </c>
      <c r="W3476" s="65">
        <f t="shared" si="1870"/>
        <v>0.805568445475638</v>
      </c>
      <c r="X3476" s="61">
        <f t="shared" si="1881"/>
        <v>4.6783625730993983E-2</v>
      </c>
      <c r="Y3476" s="66">
        <f t="shared" si="1871"/>
        <v>0.11989795918367335</v>
      </c>
      <c r="Z3476" s="61">
        <f t="shared" si="1872"/>
        <v>4.6824368114063264E-2</v>
      </c>
      <c r="AA3476" s="67">
        <f t="shared" si="1873"/>
        <v>17.144444444444446</v>
      </c>
      <c r="AB3476" s="68">
        <f t="shared" si="1874"/>
        <v>-1.4976958525345509E-2</v>
      </c>
      <c r="AC3476" s="69">
        <f t="shared" si="1875"/>
        <v>-1.2416794674859085E-2</v>
      </c>
      <c r="AD3476" s="70">
        <f>_xlfn.PERCENTILE.EXC(AC3476:$AC$5675,0.5)</f>
        <v>6.9352487079682945E-2</v>
      </c>
      <c r="AE3476" s="70">
        <f>_xlfn.PERCENTILE.EXC($AC3476:AC$5675,0.35)</f>
        <v>3.6603893740902574E-2</v>
      </c>
      <c r="AF3476" s="71">
        <f t="shared" si="1887"/>
        <v>3.3066194735697392E-2</v>
      </c>
      <c r="AG3476" s="70">
        <f t="shared" si="1888"/>
        <v>-0.18079093388790943</v>
      </c>
      <c r="AH3476" s="70">
        <f t="shared" si="1889"/>
        <v>-0.22707014647722412</v>
      </c>
      <c r="AI3476" s="61" t="str">
        <f t="shared" si="1884"/>
        <v>Safety</v>
      </c>
      <c r="AJ3476" s="68" t="str">
        <f t="shared" si="1885"/>
        <v>Safety</v>
      </c>
      <c r="AK3476" s="72"/>
      <c r="AL3476" s="73"/>
      <c r="AM3476" s="72"/>
      <c r="AN3476" s="73"/>
      <c r="AO3476" s="74"/>
      <c r="AP3476" s="20"/>
      <c r="AQ3476" s="74"/>
      <c r="AR3476" s="20"/>
      <c r="AS3476" s="74"/>
      <c r="AT3476" s="20"/>
      <c r="AU3476" s="74" t="str">
        <f t="shared" si="1876"/>
        <v>00635U</v>
      </c>
      <c r="AV3476" s="20">
        <f t="shared" si="1882"/>
        <v>0</v>
      </c>
      <c r="AW3476" s="74" t="str">
        <f t="shared" si="1877"/>
        <v>00635U</v>
      </c>
      <c r="AX3476" s="20">
        <f t="shared" si="1878"/>
        <v>0</v>
      </c>
      <c r="AY3476" s="20">
        <f t="shared" si="1883"/>
        <v>1</v>
      </c>
      <c r="AZ3476" s="116">
        <v>41263</v>
      </c>
      <c r="BA3476" s="116"/>
      <c r="BB3476" s="20"/>
      <c r="BC3476" s="20"/>
      <c r="BD3476" s="76"/>
      <c r="BE3476" s="77"/>
      <c r="BF3476" s="77"/>
    </row>
    <row r="3477" spans="1:58" s="23" customFormat="1" ht="15.75" customHeight="1" x14ac:dyDescent="0.4">
      <c r="A3477" s="116">
        <v>41261</v>
      </c>
      <c r="B3477" s="112">
        <v>15.55</v>
      </c>
      <c r="C3477" s="112">
        <v>16.149999999999999</v>
      </c>
      <c r="D3477" s="112">
        <v>17.100000000000001</v>
      </c>
      <c r="E3477" s="112">
        <v>18.149999999999999</v>
      </c>
      <c r="F3477" s="112">
        <v>19.100000000000001</v>
      </c>
      <c r="G3477" s="112">
        <v>19.899999999999999</v>
      </c>
      <c r="H3477" s="113">
        <v>20.85</v>
      </c>
      <c r="I3477" s="90">
        <f t="shared" si="1879"/>
        <v>16.149999999999999</v>
      </c>
      <c r="J3477" s="90">
        <f t="shared" si="1880"/>
        <v>17.100000000000001</v>
      </c>
      <c r="K3477" s="114">
        <v>0</v>
      </c>
      <c r="L3477" s="115">
        <v>5.2631578947368418E-2</v>
      </c>
      <c r="M3477" s="90">
        <v>16.22</v>
      </c>
      <c r="N3477" s="90">
        <v>15.57</v>
      </c>
      <c r="O3477" s="90">
        <v>16.809999999999999</v>
      </c>
      <c r="P3477" s="90">
        <v>18.440000000000001</v>
      </c>
      <c r="Q3477" s="90">
        <v>20.98</v>
      </c>
      <c r="R3477" s="63">
        <f t="shared" si="1868"/>
        <v>3.4600000000000009</v>
      </c>
      <c r="S3477" s="64">
        <f t="shared" si="1890"/>
        <v>-4.7123623011015886E-2</v>
      </c>
      <c r="T3477" s="65">
        <f t="shared" si="1886"/>
        <v>1.0417469492614</v>
      </c>
      <c r="U3477" s="65">
        <f t="shared" si="1886"/>
        <v>0.92623438429506255</v>
      </c>
      <c r="V3477" s="65">
        <f t="shared" si="1869"/>
        <v>0.84436008676789587</v>
      </c>
      <c r="W3477" s="65">
        <f t="shared" si="1870"/>
        <v>0.74213536701620586</v>
      </c>
      <c r="X3477" s="61">
        <f t="shared" si="1881"/>
        <v>3.8585209003215298E-2</v>
      </c>
      <c r="Y3477" s="66">
        <f t="shared" si="1871"/>
        <v>0.14876033057851257</v>
      </c>
      <c r="Z3477" s="61">
        <f t="shared" si="1872"/>
        <v>5.8823529411764885E-2</v>
      </c>
      <c r="AA3477" s="67">
        <f t="shared" si="1873"/>
        <v>16.149999999999999</v>
      </c>
      <c r="AB3477" s="68">
        <f t="shared" si="1874"/>
        <v>-1.2845215157353612E-3</v>
      </c>
      <c r="AC3477" s="69">
        <f t="shared" si="1875"/>
        <v>3.7251123956326161E-2</v>
      </c>
      <c r="AD3477" s="70">
        <f>_xlfn.PERCENTILE.EXC(AC3477:$AC$5675,0.5)</f>
        <v>6.9372990353697858E-2</v>
      </c>
      <c r="AE3477" s="70">
        <f>_xlfn.PERCENTILE.EXC($AC3477:AC$5675,0.35)</f>
        <v>3.6663027656477575E-2</v>
      </c>
      <c r="AF3477" s="71">
        <f t="shared" si="1887"/>
        <v>3.3445964744618611E-2</v>
      </c>
      <c r="AG3477" s="70">
        <f t="shared" si="1888"/>
        <v>-0.18079093388790943</v>
      </c>
      <c r="AH3477" s="70">
        <f t="shared" si="1889"/>
        <v>-0.22707014647722412</v>
      </c>
      <c r="AI3477" s="61" t="str">
        <f t="shared" si="1884"/>
        <v>Safety</v>
      </c>
      <c r="AJ3477" s="68" t="str">
        <f t="shared" si="1885"/>
        <v>Short VOL</v>
      </c>
      <c r="AK3477" s="72"/>
      <c r="AL3477" s="73"/>
      <c r="AM3477" s="72"/>
      <c r="AN3477" s="73"/>
      <c r="AO3477" s="74"/>
      <c r="AP3477" s="20"/>
      <c r="AQ3477" s="74"/>
      <c r="AR3477" s="20"/>
      <c r="AS3477" s="74"/>
      <c r="AT3477" s="20"/>
      <c r="AU3477" s="74" t="str">
        <f t="shared" si="1876"/>
        <v>00631L</v>
      </c>
      <c r="AV3477" s="20">
        <f t="shared" si="1882"/>
        <v>1</v>
      </c>
      <c r="AW3477" s="74" t="str">
        <f t="shared" si="1877"/>
        <v>00631L</v>
      </c>
      <c r="AX3477" s="20">
        <f t="shared" si="1878"/>
        <v>1</v>
      </c>
      <c r="AY3477" s="20">
        <f t="shared" si="1883"/>
        <v>1</v>
      </c>
      <c r="AZ3477" s="116">
        <v>41262</v>
      </c>
      <c r="BA3477" s="116"/>
      <c r="BB3477" s="20"/>
      <c r="BC3477" s="20"/>
      <c r="BD3477" s="76"/>
      <c r="BE3477" s="77"/>
      <c r="BF3477" s="77"/>
    </row>
    <row r="3478" spans="1:58" s="23" customFormat="1" ht="15.75" customHeight="1" x14ac:dyDescent="0.4">
      <c r="A3478" s="116">
        <v>41260</v>
      </c>
      <c r="B3478" s="112">
        <v>16.2</v>
      </c>
      <c r="C3478" s="112">
        <v>16.5</v>
      </c>
      <c r="D3478" s="112">
        <v>17.55</v>
      </c>
      <c r="E3478" s="112">
        <v>18.600000000000001</v>
      </c>
      <c r="F3478" s="112">
        <v>19.55</v>
      </c>
      <c r="G3478" s="112">
        <v>20.350000000000001</v>
      </c>
      <c r="H3478" s="113">
        <v>21.25</v>
      </c>
      <c r="I3478" s="90">
        <f t="shared" si="1879"/>
        <v>16.484210526315788</v>
      </c>
      <c r="J3478" s="90">
        <f t="shared" si="1880"/>
        <v>17.494736842105265</v>
      </c>
      <c r="K3478" s="114">
        <v>1</v>
      </c>
      <c r="L3478" s="115">
        <v>5.2631578947368418E-2</v>
      </c>
      <c r="M3478" s="90">
        <v>16.57</v>
      </c>
      <c r="N3478" s="90">
        <v>16.34</v>
      </c>
      <c r="O3478" s="90">
        <v>17.5</v>
      </c>
      <c r="P3478" s="90">
        <v>19.11</v>
      </c>
      <c r="Q3478" s="90">
        <v>21.34</v>
      </c>
      <c r="R3478" s="63">
        <f t="shared" si="1868"/>
        <v>3.7000000000000028</v>
      </c>
      <c r="S3478" s="64">
        <f t="shared" si="1890"/>
        <v>-3.8823529411764715E-2</v>
      </c>
      <c r="T3478" s="65">
        <f t="shared" si="1886"/>
        <v>1.0140758873929008</v>
      </c>
      <c r="U3478" s="65">
        <f t="shared" si="1886"/>
        <v>0.93371428571428572</v>
      </c>
      <c r="V3478" s="65">
        <f t="shared" si="1869"/>
        <v>0.85504971219256931</v>
      </c>
      <c r="W3478" s="65">
        <f t="shared" si="1870"/>
        <v>0.76569821930646675</v>
      </c>
      <c r="X3478" s="61">
        <f t="shared" si="1881"/>
        <v>1.8518518518518563E-2</v>
      </c>
      <c r="Y3478" s="66">
        <f t="shared" si="1871"/>
        <v>0.14247311827956979</v>
      </c>
      <c r="Z3478" s="61">
        <f t="shared" si="1872"/>
        <v>6.1302681992337363E-2</v>
      </c>
      <c r="AA3478" s="67">
        <f t="shared" si="1873"/>
        <v>16.484210526315788</v>
      </c>
      <c r="AB3478" s="68">
        <f t="shared" si="1874"/>
        <v>-8.5679314565483833E-3</v>
      </c>
      <c r="AC3478" s="69">
        <f t="shared" si="1875"/>
        <v>8.8256136056174082E-3</v>
      </c>
      <c r="AD3478" s="70">
        <f>_xlfn.PERCENTILE.EXC(AC3478:$AC$5675,0.5)</f>
        <v>6.9420752831383922E-2</v>
      </c>
      <c r="AE3478" s="70">
        <f>_xlfn.PERCENTILE.EXC($AC3478:AC$5675,0.35)</f>
        <v>3.6631186317321811E-2</v>
      </c>
      <c r="AF3478" s="71">
        <f t="shared" si="1887"/>
        <v>3.3445964744618611E-2</v>
      </c>
      <c r="AG3478" s="70">
        <f t="shared" si="1888"/>
        <v>-0.18079093388790943</v>
      </c>
      <c r="AH3478" s="70">
        <f t="shared" si="1889"/>
        <v>-0.22707014647722412</v>
      </c>
      <c r="AI3478" s="61" t="str">
        <f t="shared" si="1884"/>
        <v>Safety</v>
      </c>
      <c r="AJ3478" s="68" t="str">
        <f t="shared" si="1885"/>
        <v>Safety</v>
      </c>
      <c r="AK3478" s="72"/>
      <c r="AL3478" s="73"/>
      <c r="AM3478" s="72"/>
      <c r="AN3478" s="73"/>
      <c r="AO3478" s="74"/>
      <c r="AP3478" s="20"/>
      <c r="AQ3478" s="74"/>
      <c r="AR3478" s="20"/>
      <c r="AS3478" s="74"/>
      <c r="AT3478" s="20"/>
      <c r="AU3478" s="74" t="str">
        <f t="shared" si="1876"/>
        <v>00635U</v>
      </c>
      <c r="AV3478" s="20">
        <f t="shared" si="1882"/>
        <v>0</v>
      </c>
      <c r="AW3478" s="74" t="str">
        <f t="shared" si="1877"/>
        <v>00635U</v>
      </c>
      <c r="AX3478" s="20">
        <f t="shared" si="1878"/>
        <v>0</v>
      </c>
      <c r="AY3478" s="20">
        <f t="shared" si="1883"/>
        <v>1</v>
      </c>
      <c r="AZ3478" s="116">
        <v>41261</v>
      </c>
      <c r="BA3478" s="116"/>
      <c r="BB3478" s="20"/>
      <c r="BC3478" s="20"/>
      <c r="BD3478" s="76"/>
      <c r="BE3478" s="77"/>
      <c r="BF3478" s="77"/>
    </row>
    <row r="3479" spans="1:58" s="23" customFormat="1" ht="15.75" customHeight="1" x14ac:dyDescent="0.4">
      <c r="A3479" s="116">
        <v>41257</v>
      </c>
      <c r="B3479" s="112">
        <v>16.850000000000001</v>
      </c>
      <c r="C3479" s="112">
        <v>17.2</v>
      </c>
      <c r="D3479" s="112">
        <v>18.25</v>
      </c>
      <c r="E3479" s="112">
        <v>19.3</v>
      </c>
      <c r="F3479" s="112">
        <v>20.3</v>
      </c>
      <c r="G3479" s="112">
        <v>21.05</v>
      </c>
      <c r="H3479" s="113">
        <v>21.9</v>
      </c>
      <c r="I3479" s="90">
        <f t="shared" si="1879"/>
        <v>17.163157894736841</v>
      </c>
      <c r="J3479" s="90">
        <f t="shared" si="1880"/>
        <v>18.139473684210525</v>
      </c>
      <c r="K3479" s="114">
        <v>2</v>
      </c>
      <c r="L3479" s="115">
        <v>5.2631578947368418E-2</v>
      </c>
      <c r="M3479" s="90">
        <v>16.489999999999998</v>
      </c>
      <c r="N3479" s="90">
        <v>17</v>
      </c>
      <c r="O3479" s="90">
        <v>18.03</v>
      </c>
      <c r="P3479" s="90">
        <v>19.66</v>
      </c>
      <c r="Q3479" s="90">
        <v>21.91</v>
      </c>
      <c r="R3479" s="63">
        <f t="shared" si="1868"/>
        <v>4.2000000000000028</v>
      </c>
      <c r="S3479" s="64">
        <f t="shared" si="1890"/>
        <v>2.6570048309178824E-2</v>
      </c>
      <c r="T3479" s="65">
        <f t="shared" si="1886"/>
        <v>0.96999999999999986</v>
      </c>
      <c r="U3479" s="65">
        <f t="shared" si="1886"/>
        <v>0.9428729894620077</v>
      </c>
      <c r="V3479" s="65">
        <f t="shared" si="1869"/>
        <v>0.86469989827060023</v>
      </c>
      <c r="W3479" s="65">
        <f t="shared" si="1870"/>
        <v>0.77590141487905062</v>
      </c>
      <c r="X3479" s="61">
        <f t="shared" si="1881"/>
        <v>2.0771513353115598E-2</v>
      </c>
      <c r="Y3479" s="66">
        <f t="shared" si="1871"/>
        <v>0.13471502590673565</v>
      </c>
      <c r="Z3479" s="61">
        <f t="shared" si="1872"/>
        <v>5.6884391291015031E-2</v>
      </c>
      <c r="AA3479" s="67">
        <f t="shared" si="1873"/>
        <v>17.163157894736841</v>
      </c>
      <c r="AB3479" s="68">
        <f t="shared" si="1874"/>
        <v>-8.8235294117646225E-3</v>
      </c>
      <c r="AC3479" s="69">
        <f t="shared" si="1875"/>
        <v>9.5975232198141792E-3</v>
      </c>
      <c r="AD3479" s="70">
        <f>_xlfn.PERCENTILE.EXC(AC3479:$AC$5675,0.5)</f>
        <v>6.9468515309069986E-2</v>
      </c>
      <c r="AE3479" s="70">
        <f>_xlfn.PERCENTILE.EXC($AC3479:AC$5675,0.35)</f>
        <v>3.6717082936853669E-2</v>
      </c>
      <c r="AF3479" s="71">
        <f t="shared" si="1887"/>
        <v>3.3593351283985634E-2</v>
      </c>
      <c r="AG3479" s="70">
        <f t="shared" si="1888"/>
        <v>-0.18079093388790943</v>
      </c>
      <c r="AH3479" s="70">
        <f t="shared" si="1889"/>
        <v>-0.22707014647722412</v>
      </c>
      <c r="AI3479" s="61" t="str">
        <f t="shared" si="1884"/>
        <v>Safety</v>
      </c>
      <c r="AJ3479" s="68" t="str">
        <f t="shared" si="1885"/>
        <v>Safety</v>
      </c>
      <c r="AK3479" s="72"/>
      <c r="AL3479" s="73"/>
      <c r="AM3479" s="72"/>
      <c r="AN3479" s="73"/>
      <c r="AO3479" s="74"/>
      <c r="AP3479" s="20"/>
      <c r="AQ3479" s="74"/>
      <c r="AR3479" s="20"/>
      <c r="AS3479" s="74"/>
      <c r="AT3479" s="20"/>
      <c r="AU3479" s="74" t="str">
        <f t="shared" si="1876"/>
        <v>00635U</v>
      </c>
      <c r="AV3479" s="20">
        <f t="shared" si="1882"/>
        <v>0</v>
      </c>
      <c r="AW3479" s="74" t="str">
        <f t="shared" si="1877"/>
        <v>00635U</v>
      </c>
      <c r="AX3479" s="20">
        <f t="shared" si="1878"/>
        <v>0</v>
      </c>
      <c r="AY3479" s="20">
        <f t="shared" si="1883"/>
        <v>1</v>
      </c>
      <c r="AZ3479" s="116">
        <v>41260</v>
      </c>
      <c r="BA3479" s="116"/>
      <c r="BB3479" s="20"/>
      <c r="BC3479" s="20"/>
      <c r="BD3479" s="76"/>
      <c r="BE3479" s="77"/>
      <c r="BF3479" s="77"/>
    </row>
    <row r="3480" spans="1:58" s="23" customFormat="1" ht="15.75" customHeight="1" x14ac:dyDescent="0.4">
      <c r="A3480" s="116">
        <v>41256</v>
      </c>
      <c r="B3480" s="112">
        <v>16.600000000000001</v>
      </c>
      <c r="C3480" s="112">
        <v>17.350000000000001</v>
      </c>
      <c r="D3480" s="112">
        <v>18.399999999999999</v>
      </c>
      <c r="E3480" s="112">
        <v>19.2</v>
      </c>
      <c r="F3480" s="112">
        <v>20.3</v>
      </c>
      <c r="G3480" s="112">
        <v>21.1</v>
      </c>
      <c r="H3480" s="113">
        <v>21.85</v>
      </c>
      <c r="I3480" s="90">
        <f t="shared" si="1879"/>
        <v>17.231578947368423</v>
      </c>
      <c r="J3480" s="90">
        <f t="shared" si="1880"/>
        <v>18.234210526315788</v>
      </c>
      <c r="K3480" s="114">
        <v>3</v>
      </c>
      <c r="L3480" s="115">
        <v>5.2631578947368418E-2</v>
      </c>
      <c r="M3480" s="90">
        <v>15.77</v>
      </c>
      <c r="N3480" s="90">
        <v>16.559999999999999</v>
      </c>
      <c r="O3480" s="90">
        <v>17.88</v>
      </c>
      <c r="P3480" s="90">
        <v>19.52</v>
      </c>
      <c r="Q3480" s="90">
        <v>21.79</v>
      </c>
      <c r="R3480" s="63">
        <f t="shared" si="1868"/>
        <v>5.07</v>
      </c>
      <c r="S3480" s="64">
        <f t="shared" si="1890"/>
        <v>3.8244514106583041E-2</v>
      </c>
      <c r="T3480" s="65">
        <f t="shared" si="1886"/>
        <v>0.95229468599033817</v>
      </c>
      <c r="U3480" s="65">
        <f t="shared" si="1886"/>
        <v>0.9261744966442953</v>
      </c>
      <c r="V3480" s="65">
        <f t="shared" si="1869"/>
        <v>0.84836065573770492</v>
      </c>
      <c r="W3480" s="65">
        <f t="shared" si="1870"/>
        <v>0.75998164295548409</v>
      </c>
      <c r="X3480" s="61">
        <f t="shared" si="1881"/>
        <v>4.5180722891566258E-2</v>
      </c>
      <c r="Y3480" s="66">
        <f t="shared" si="1871"/>
        <v>0.13802083333333345</v>
      </c>
      <c r="Z3480" s="61">
        <f t="shared" si="1872"/>
        <v>5.8185705558949134E-2</v>
      </c>
      <c r="AA3480" s="67">
        <f t="shared" si="1873"/>
        <v>17.231578947368423</v>
      </c>
      <c r="AB3480" s="68">
        <f t="shared" si="1874"/>
        <v>2.415458937198231E-3</v>
      </c>
      <c r="AC3480" s="69">
        <f t="shared" si="1875"/>
        <v>4.0554284261378262E-2</v>
      </c>
      <c r="AD3480" s="70">
        <f>_xlfn.PERCENTILE.EXC(AC3480:$AC$5675,0.5)</f>
        <v>6.951830668348026E-2</v>
      </c>
      <c r="AE3480" s="70">
        <f>_xlfn.PERCENTILE.EXC($AC3480:AC$5675,0.35)</f>
        <v>3.6834202711001879E-2</v>
      </c>
      <c r="AF3480" s="71">
        <f t="shared" si="1887"/>
        <v>3.3593351283985634E-2</v>
      </c>
      <c r="AG3480" s="70">
        <f t="shared" si="1888"/>
        <v>-0.18079093388790943</v>
      </c>
      <c r="AH3480" s="70">
        <f t="shared" si="1889"/>
        <v>-0.22707014647722412</v>
      </c>
      <c r="AI3480" s="61" t="str">
        <f t="shared" si="1884"/>
        <v>Safety</v>
      </c>
      <c r="AJ3480" s="68" t="str">
        <f t="shared" si="1885"/>
        <v>Short VOL</v>
      </c>
      <c r="AK3480" s="72"/>
      <c r="AL3480" s="73"/>
      <c r="AM3480" s="72"/>
      <c r="AN3480" s="73"/>
      <c r="AO3480" s="74"/>
      <c r="AP3480" s="20"/>
      <c r="AQ3480" s="74"/>
      <c r="AR3480" s="20"/>
      <c r="AS3480" s="74"/>
      <c r="AT3480" s="20"/>
      <c r="AU3480" s="74" t="str">
        <f t="shared" si="1876"/>
        <v>00631L</v>
      </c>
      <c r="AV3480" s="20">
        <f t="shared" si="1882"/>
        <v>1</v>
      </c>
      <c r="AW3480" s="74" t="str">
        <f t="shared" si="1877"/>
        <v>00631L</v>
      </c>
      <c r="AX3480" s="20">
        <f t="shared" si="1878"/>
        <v>1</v>
      </c>
      <c r="AY3480" s="20">
        <f t="shared" si="1883"/>
        <v>1</v>
      </c>
      <c r="AZ3480" s="116">
        <v>41257</v>
      </c>
      <c r="BA3480" s="116"/>
      <c r="BB3480" s="20"/>
      <c r="BC3480" s="20"/>
      <c r="BD3480" s="76"/>
      <c r="BE3480" s="77"/>
      <c r="BF3480" s="77"/>
    </row>
    <row r="3481" spans="1:58" s="23" customFormat="1" ht="15.75" customHeight="1" x14ac:dyDescent="0.4">
      <c r="A3481" s="116">
        <v>41255</v>
      </c>
      <c r="B3481" s="112">
        <v>16.100000000000001</v>
      </c>
      <c r="C3481" s="112">
        <v>17.149999999999999</v>
      </c>
      <c r="D3481" s="112">
        <v>18.100000000000001</v>
      </c>
      <c r="E3481" s="112">
        <v>18.899999999999999</v>
      </c>
      <c r="F3481" s="112">
        <v>19.95</v>
      </c>
      <c r="G3481" s="112">
        <v>20.65</v>
      </c>
      <c r="H3481" s="113">
        <v>21.55</v>
      </c>
      <c r="I3481" s="90">
        <f t="shared" si="1879"/>
        <v>16.928947368421053</v>
      </c>
      <c r="J3481" s="90">
        <f t="shared" si="1880"/>
        <v>17.900000000000002</v>
      </c>
      <c r="K3481" s="114">
        <v>4</v>
      </c>
      <c r="L3481" s="115">
        <v>5.2631578947368418E-2</v>
      </c>
      <c r="M3481" s="90">
        <v>15.26</v>
      </c>
      <c r="N3481" s="90">
        <v>15.95</v>
      </c>
      <c r="O3481" s="90">
        <v>17.43</v>
      </c>
      <c r="P3481" s="90">
        <v>19.25</v>
      </c>
      <c r="Q3481" s="90">
        <v>21.36</v>
      </c>
      <c r="R3481" s="63">
        <f t="shared" si="1868"/>
        <v>5.4699999999999989</v>
      </c>
      <c r="S3481" s="64">
        <f t="shared" si="1890"/>
        <v>2.4405908798972319E-2</v>
      </c>
      <c r="T3481" s="65">
        <f t="shared" si="1886"/>
        <v>0.95673981191222568</v>
      </c>
      <c r="U3481" s="65">
        <f t="shared" si="1886"/>
        <v>0.91508892713711987</v>
      </c>
      <c r="V3481" s="65">
        <f t="shared" si="1869"/>
        <v>0.82857142857142851</v>
      </c>
      <c r="W3481" s="65">
        <f t="shared" si="1870"/>
        <v>0.74672284644194753</v>
      </c>
      <c r="X3481" s="61">
        <f t="shared" si="1881"/>
        <v>6.5217391304347644E-2</v>
      </c>
      <c r="Y3481" s="66">
        <f t="shared" si="1871"/>
        <v>0.14021164021164034</v>
      </c>
      <c r="Z3481" s="61">
        <f t="shared" si="1872"/>
        <v>5.7360484999222874E-2</v>
      </c>
      <c r="AA3481" s="67">
        <f t="shared" si="1873"/>
        <v>16.928947368421053</v>
      </c>
      <c r="AB3481" s="68">
        <f t="shared" si="1874"/>
        <v>9.4043887147336764E-3</v>
      </c>
      <c r="AC3481" s="69">
        <f t="shared" si="1875"/>
        <v>6.1376010559313701E-2</v>
      </c>
      <c r="AD3481" s="70">
        <f>_xlfn.PERCENTILE.EXC(AC3481:$AC$5675,0.5)</f>
        <v>6.9568098057890534E-2</v>
      </c>
      <c r="AE3481" s="70">
        <f>_xlfn.PERCENTILE.EXC($AC3481:AC$5675,0.35)</f>
        <v>3.6771138217229757E-2</v>
      </c>
      <c r="AF3481" s="71">
        <f t="shared" si="1887"/>
        <v>3.3445964744618611E-2</v>
      </c>
      <c r="AG3481" s="70">
        <f t="shared" si="1888"/>
        <v>-0.18079093388790943</v>
      </c>
      <c r="AH3481" s="70">
        <f t="shared" si="1889"/>
        <v>-0.22707014647722412</v>
      </c>
      <c r="AI3481" s="61" t="str">
        <f t="shared" si="1884"/>
        <v>Safety</v>
      </c>
      <c r="AJ3481" s="68" t="str">
        <f t="shared" si="1885"/>
        <v>Short VOL</v>
      </c>
      <c r="AK3481" s="72"/>
      <c r="AL3481" s="73"/>
      <c r="AM3481" s="72"/>
      <c r="AN3481" s="73"/>
      <c r="AO3481" s="74"/>
      <c r="AP3481" s="20"/>
      <c r="AQ3481" s="74"/>
      <c r="AR3481" s="20"/>
      <c r="AS3481" s="74"/>
      <c r="AT3481" s="20"/>
      <c r="AU3481" s="74" t="str">
        <f t="shared" si="1876"/>
        <v>00631L</v>
      </c>
      <c r="AV3481" s="20">
        <f t="shared" si="1882"/>
        <v>1</v>
      </c>
      <c r="AW3481" s="74" t="str">
        <f t="shared" si="1877"/>
        <v>00631L</v>
      </c>
      <c r="AX3481" s="20">
        <f t="shared" si="1878"/>
        <v>1</v>
      </c>
      <c r="AY3481" s="20">
        <f t="shared" si="1883"/>
        <v>1</v>
      </c>
      <c r="AZ3481" s="116">
        <v>41256</v>
      </c>
      <c r="BA3481" s="116"/>
      <c r="BB3481" s="20"/>
      <c r="BC3481" s="20"/>
      <c r="BD3481" s="76"/>
      <c r="BE3481" s="77"/>
      <c r="BF3481" s="77"/>
    </row>
    <row r="3482" spans="1:58" s="23" customFormat="1" ht="15.75" customHeight="1" x14ac:dyDescent="0.4">
      <c r="A3482" s="116">
        <v>41254</v>
      </c>
      <c r="B3482" s="112">
        <v>15.55</v>
      </c>
      <c r="C3482" s="112">
        <v>16.5</v>
      </c>
      <c r="D3482" s="112">
        <v>17.649999999999999</v>
      </c>
      <c r="E3482" s="112">
        <v>18.55</v>
      </c>
      <c r="F3482" s="112">
        <v>19.7</v>
      </c>
      <c r="G3482" s="112">
        <v>20.5</v>
      </c>
      <c r="H3482" s="113">
        <v>21.3</v>
      </c>
      <c r="I3482" s="90">
        <f t="shared" si="1879"/>
        <v>16.25</v>
      </c>
      <c r="J3482" s="90">
        <f t="shared" si="1880"/>
        <v>17.347368421052632</v>
      </c>
      <c r="K3482" s="114">
        <v>5</v>
      </c>
      <c r="L3482" s="115">
        <v>5.2631578947368418E-2</v>
      </c>
      <c r="M3482" s="90">
        <v>15.21</v>
      </c>
      <c r="N3482" s="90">
        <v>15.57</v>
      </c>
      <c r="O3482" s="90">
        <v>17</v>
      </c>
      <c r="P3482" s="90">
        <v>18.97</v>
      </c>
      <c r="Q3482" s="90">
        <v>21.06</v>
      </c>
      <c r="R3482" s="63">
        <f t="shared" si="1868"/>
        <v>5.1899999999999977</v>
      </c>
      <c r="S3482" s="64">
        <f t="shared" si="1890"/>
        <v>-2.9906542056074792E-2</v>
      </c>
      <c r="T3482" s="65">
        <f t="shared" si="1886"/>
        <v>0.97687861271676302</v>
      </c>
      <c r="U3482" s="65">
        <f t="shared" si="1886"/>
        <v>0.91588235294117648</v>
      </c>
      <c r="V3482" s="65">
        <f t="shared" si="1869"/>
        <v>0.82076963626779131</v>
      </c>
      <c r="W3482" s="65">
        <f t="shared" si="1870"/>
        <v>0.73931623931623935</v>
      </c>
      <c r="X3482" s="61">
        <f t="shared" si="1881"/>
        <v>6.1093247588424389E-2</v>
      </c>
      <c r="Y3482" s="66">
        <f t="shared" si="1871"/>
        <v>0.14824797843665768</v>
      </c>
      <c r="Z3482" s="61">
        <f t="shared" si="1872"/>
        <v>6.7530364372469676E-2</v>
      </c>
      <c r="AA3482" s="67">
        <f t="shared" si="1873"/>
        <v>16.25</v>
      </c>
      <c r="AB3482" s="68">
        <f t="shared" si="1874"/>
        <v>-1.2845215157353612E-3</v>
      </c>
      <c r="AC3482" s="69">
        <f t="shared" si="1875"/>
        <v>4.3673731535003195E-2</v>
      </c>
      <c r="AD3482" s="70">
        <f>_xlfn.PERCENTILE.EXC(AC3482:$AC$5675,0.5)</f>
        <v>6.9638566639971311E-2</v>
      </c>
      <c r="AE3482" s="70">
        <f>_xlfn.PERCENTILE.EXC($AC3482:AC$5675,0.35)</f>
        <v>3.6708073723457656E-2</v>
      </c>
      <c r="AF3482" s="71">
        <f t="shared" si="1887"/>
        <v>3.3445964744618611E-2</v>
      </c>
      <c r="AG3482" s="70">
        <f t="shared" si="1888"/>
        <v>-0.18079093388790943</v>
      </c>
      <c r="AH3482" s="70">
        <f t="shared" si="1889"/>
        <v>-0.22707014647722412</v>
      </c>
      <c r="AI3482" s="61" t="str">
        <f t="shared" si="1884"/>
        <v>Safety</v>
      </c>
      <c r="AJ3482" s="68" t="str">
        <f t="shared" si="1885"/>
        <v>Short VOL</v>
      </c>
      <c r="AK3482" s="72"/>
      <c r="AL3482" s="73"/>
      <c r="AM3482" s="72"/>
      <c r="AN3482" s="73"/>
      <c r="AO3482" s="74"/>
      <c r="AP3482" s="20"/>
      <c r="AQ3482" s="74"/>
      <c r="AR3482" s="20"/>
      <c r="AS3482" s="74"/>
      <c r="AT3482" s="20"/>
      <c r="AU3482" s="74" t="str">
        <f t="shared" si="1876"/>
        <v>00631L</v>
      </c>
      <c r="AV3482" s="20">
        <f t="shared" si="1882"/>
        <v>1</v>
      </c>
      <c r="AW3482" s="74" t="str">
        <f t="shared" si="1877"/>
        <v>00631L</v>
      </c>
      <c r="AX3482" s="20">
        <f t="shared" si="1878"/>
        <v>1</v>
      </c>
      <c r="AY3482" s="20">
        <f t="shared" si="1883"/>
        <v>1</v>
      </c>
      <c r="AZ3482" s="116">
        <v>41255</v>
      </c>
      <c r="BA3482" s="116"/>
      <c r="BB3482" s="20"/>
      <c r="BC3482" s="20"/>
      <c r="BD3482" s="76"/>
      <c r="BE3482" s="77"/>
      <c r="BF3482" s="77"/>
    </row>
    <row r="3483" spans="1:58" s="23" customFormat="1" ht="15.75" customHeight="1" x14ac:dyDescent="0.4">
      <c r="A3483" s="116">
        <v>41253</v>
      </c>
      <c r="B3483" s="112">
        <v>16</v>
      </c>
      <c r="C3483" s="112">
        <v>17.05</v>
      </c>
      <c r="D3483" s="112">
        <v>18.100000000000001</v>
      </c>
      <c r="E3483" s="112">
        <v>18.899999999999999</v>
      </c>
      <c r="F3483" s="112">
        <v>20</v>
      </c>
      <c r="G3483" s="112">
        <v>20.75</v>
      </c>
      <c r="H3483" s="113">
        <v>21.55</v>
      </c>
      <c r="I3483" s="90">
        <f t="shared" si="1879"/>
        <v>16.71842105263158</v>
      </c>
      <c r="J3483" s="90">
        <f t="shared" si="1880"/>
        <v>17.768421052631581</v>
      </c>
      <c r="K3483" s="114">
        <v>6</v>
      </c>
      <c r="L3483" s="115">
        <v>5.2631578947368418E-2</v>
      </c>
      <c r="M3483" s="90">
        <v>15.16</v>
      </c>
      <c r="N3483" s="90">
        <v>16.05</v>
      </c>
      <c r="O3483" s="90">
        <v>17.350000000000001</v>
      </c>
      <c r="P3483" s="90">
        <v>19.149999999999999</v>
      </c>
      <c r="Q3483" s="90">
        <v>21.08</v>
      </c>
      <c r="R3483" s="63">
        <f t="shared" si="1868"/>
        <v>5.2899999999999991</v>
      </c>
      <c r="S3483" s="64">
        <f t="shared" si="1890"/>
        <v>9.4339622641509656E-3</v>
      </c>
      <c r="T3483" s="65">
        <f t="shared" si="1886"/>
        <v>0.9445482866043613</v>
      </c>
      <c r="U3483" s="65">
        <f t="shared" si="1886"/>
        <v>0.9250720461095101</v>
      </c>
      <c r="V3483" s="65">
        <f t="shared" si="1869"/>
        <v>0.83812010443864238</v>
      </c>
      <c r="W3483" s="65">
        <f t="shared" si="1870"/>
        <v>0.7613851992409868</v>
      </c>
      <c r="X3483" s="61">
        <f t="shared" si="1881"/>
        <v>6.5625000000000044E-2</v>
      </c>
      <c r="Y3483" s="66">
        <f t="shared" si="1871"/>
        <v>0.14021164021164034</v>
      </c>
      <c r="Z3483" s="61">
        <f t="shared" si="1872"/>
        <v>6.2804974028018296E-2</v>
      </c>
      <c r="AA3483" s="67">
        <f t="shared" si="1873"/>
        <v>16.71842105263158</v>
      </c>
      <c r="AB3483" s="68">
        <f t="shared" si="1874"/>
        <v>-3.1152647975078323E-3</v>
      </c>
      <c r="AC3483" s="69">
        <f t="shared" si="1875"/>
        <v>4.1646171503525196E-2</v>
      </c>
      <c r="AD3483" s="70">
        <f>_xlfn.PERCENTILE.EXC(AC3483:$AC$5675,0.5)</f>
        <v>6.9709035222052101E-2</v>
      </c>
      <c r="AE3483" s="70">
        <f>_xlfn.PERCENTILE.EXC($AC3483:AC$5675,0.35)</f>
        <v>3.66539301310045E-2</v>
      </c>
      <c r="AF3483" s="71">
        <f t="shared" si="1887"/>
        <v>3.3445964744618611E-2</v>
      </c>
      <c r="AG3483" s="70">
        <f t="shared" si="1888"/>
        <v>-0.18079093388790943</v>
      </c>
      <c r="AH3483" s="70">
        <f t="shared" si="1889"/>
        <v>-0.22707014647722412</v>
      </c>
      <c r="AI3483" s="61" t="str">
        <f t="shared" si="1884"/>
        <v>Safety</v>
      </c>
      <c r="AJ3483" s="68" t="str">
        <f t="shared" si="1885"/>
        <v>Short VOL</v>
      </c>
      <c r="AK3483" s="72"/>
      <c r="AL3483" s="73"/>
      <c r="AM3483" s="72"/>
      <c r="AN3483" s="73"/>
      <c r="AO3483" s="74"/>
      <c r="AP3483" s="20"/>
      <c r="AQ3483" s="74"/>
      <c r="AR3483" s="20"/>
      <c r="AS3483" s="74"/>
      <c r="AT3483" s="20"/>
      <c r="AU3483" s="74" t="str">
        <f t="shared" si="1876"/>
        <v>00631L</v>
      </c>
      <c r="AV3483" s="20">
        <f t="shared" si="1882"/>
        <v>1</v>
      </c>
      <c r="AW3483" s="74" t="str">
        <f t="shared" si="1877"/>
        <v>00631L</v>
      </c>
      <c r="AX3483" s="20">
        <f t="shared" si="1878"/>
        <v>1</v>
      </c>
      <c r="AY3483" s="20">
        <f t="shared" si="1883"/>
        <v>1</v>
      </c>
      <c r="AZ3483" s="116">
        <v>41254</v>
      </c>
      <c r="BA3483" s="116"/>
      <c r="BB3483" s="20"/>
      <c r="BC3483" s="20"/>
      <c r="BD3483" s="76"/>
      <c r="BE3483" s="77"/>
      <c r="BF3483" s="77"/>
    </row>
    <row r="3484" spans="1:58" s="23" customFormat="1" ht="15.75" customHeight="1" x14ac:dyDescent="0.4">
      <c r="A3484" s="116">
        <v>41250</v>
      </c>
      <c r="B3484" s="112">
        <v>16</v>
      </c>
      <c r="C3484" s="112">
        <v>17.25</v>
      </c>
      <c r="D3484" s="112">
        <v>18.3</v>
      </c>
      <c r="E3484" s="112">
        <v>19.100000000000001</v>
      </c>
      <c r="F3484" s="112">
        <v>20.2</v>
      </c>
      <c r="G3484" s="112">
        <v>20.95</v>
      </c>
      <c r="H3484" s="113">
        <v>21.7</v>
      </c>
      <c r="I3484" s="90">
        <f t="shared" si="1879"/>
        <v>16.789473684210527</v>
      </c>
      <c r="J3484" s="90">
        <f t="shared" si="1880"/>
        <v>17.913157894736841</v>
      </c>
      <c r="K3484" s="114">
        <v>7</v>
      </c>
      <c r="L3484" s="115">
        <v>5.2631578947368418E-2</v>
      </c>
      <c r="M3484" s="90">
        <v>15.25</v>
      </c>
      <c r="N3484" s="90">
        <v>15.9</v>
      </c>
      <c r="O3484" s="90">
        <v>17.29</v>
      </c>
      <c r="P3484" s="90">
        <v>19.100000000000001</v>
      </c>
      <c r="Q3484" s="90">
        <v>21.26</v>
      </c>
      <c r="R3484" s="63">
        <f t="shared" si="1868"/>
        <v>5.240000000000002</v>
      </c>
      <c r="S3484" s="64">
        <f t="shared" si="1890"/>
        <v>-4.1013268998793609E-2</v>
      </c>
      <c r="T3484" s="65">
        <f t="shared" si="1886"/>
        <v>0.95911949685534592</v>
      </c>
      <c r="U3484" s="65">
        <f t="shared" si="1886"/>
        <v>0.91960670908039333</v>
      </c>
      <c r="V3484" s="65">
        <f t="shared" si="1869"/>
        <v>0.83246073298429313</v>
      </c>
      <c r="W3484" s="65">
        <f t="shared" si="1870"/>
        <v>0.74788334901222953</v>
      </c>
      <c r="X3484" s="61">
        <f t="shared" si="1881"/>
        <v>7.8125E-2</v>
      </c>
      <c r="Y3484" s="66">
        <f t="shared" si="1871"/>
        <v>0.13612565445026165</v>
      </c>
      <c r="Z3484" s="61">
        <f t="shared" si="1872"/>
        <v>6.6927899686520242E-2</v>
      </c>
      <c r="AA3484" s="67">
        <f t="shared" si="1873"/>
        <v>16.789473684210524</v>
      </c>
      <c r="AB3484" s="68">
        <f t="shared" si="1874"/>
        <v>6.2893081761006067E-3</v>
      </c>
      <c r="AC3484" s="69">
        <f t="shared" si="1875"/>
        <v>5.5941741145315943E-2</v>
      </c>
      <c r="AD3484" s="70">
        <f>_xlfn.PERCENTILE.EXC(AC3484:$AC$5675,0.5)</f>
        <v>6.9719025211819108E-2</v>
      </c>
      <c r="AE3484" s="70">
        <f>_xlfn.PERCENTILE.EXC($AC3484:AC$5675,0.35)</f>
        <v>3.662208879184873E-2</v>
      </c>
      <c r="AF3484" s="71">
        <f t="shared" si="1887"/>
        <v>3.3445964744618611E-2</v>
      </c>
      <c r="AG3484" s="70">
        <f t="shared" si="1888"/>
        <v>-0.18079093388790943</v>
      </c>
      <c r="AH3484" s="70">
        <f t="shared" si="1889"/>
        <v>-0.22707014647722412</v>
      </c>
      <c r="AI3484" s="61" t="str">
        <f t="shared" si="1884"/>
        <v>Safety</v>
      </c>
      <c r="AJ3484" s="68" t="str">
        <f t="shared" si="1885"/>
        <v>Short VOL</v>
      </c>
      <c r="AK3484" s="72"/>
      <c r="AL3484" s="73"/>
      <c r="AM3484" s="72"/>
      <c r="AN3484" s="73"/>
      <c r="AO3484" s="74"/>
      <c r="AP3484" s="20"/>
      <c r="AQ3484" s="74"/>
      <c r="AR3484" s="20"/>
      <c r="AS3484" s="74"/>
      <c r="AT3484" s="20"/>
      <c r="AU3484" s="74" t="str">
        <f t="shared" si="1876"/>
        <v>00631L</v>
      </c>
      <c r="AV3484" s="20">
        <f t="shared" si="1882"/>
        <v>1</v>
      </c>
      <c r="AW3484" s="74" t="str">
        <f t="shared" si="1877"/>
        <v>00631L</v>
      </c>
      <c r="AX3484" s="20">
        <f t="shared" si="1878"/>
        <v>1</v>
      </c>
      <c r="AY3484" s="20">
        <f t="shared" si="1883"/>
        <v>1</v>
      </c>
      <c r="AZ3484" s="116">
        <v>41253</v>
      </c>
      <c r="BA3484" s="116"/>
      <c r="BB3484" s="20"/>
      <c r="BC3484" s="20"/>
      <c r="BD3484" s="76"/>
      <c r="BE3484" s="77"/>
      <c r="BF3484" s="77"/>
    </row>
    <row r="3485" spans="1:58" s="23" customFormat="1" ht="15.75" customHeight="1" x14ac:dyDescent="0.4">
      <c r="A3485" s="116">
        <v>41249</v>
      </c>
      <c r="B3485" s="112">
        <v>16.399999999999999</v>
      </c>
      <c r="C3485" s="112">
        <v>17.649999999999999</v>
      </c>
      <c r="D3485" s="112">
        <v>18.55</v>
      </c>
      <c r="E3485" s="112">
        <v>19.350000000000001</v>
      </c>
      <c r="F3485" s="112">
        <v>20.45</v>
      </c>
      <c r="G3485" s="112">
        <v>21.25</v>
      </c>
      <c r="H3485" s="113">
        <v>21.9</v>
      </c>
      <c r="I3485" s="90">
        <f t="shared" si="1879"/>
        <v>17.123684210526314</v>
      </c>
      <c r="J3485" s="90">
        <f t="shared" si="1880"/>
        <v>18.171052631578949</v>
      </c>
      <c r="K3485" s="114">
        <v>8</v>
      </c>
      <c r="L3485" s="115">
        <v>5.2631578947368418E-2</v>
      </c>
      <c r="M3485" s="90">
        <v>15.95</v>
      </c>
      <c r="N3485" s="90">
        <v>16.579999999999998</v>
      </c>
      <c r="O3485" s="90">
        <v>17.84</v>
      </c>
      <c r="P3485" s="90">
        <v>19.43</v>
      </c>
      <c r="Q3485" s="90">
        <v>21.48</v>
      </c>
      <c r="R3485" s="63">
        <f t="shared" si="1868"/>
        <v>4.7399999999999949</v>
      </c>
      <c r="S3485" s="64">
        <f t="shared" si="1890"/>
        <v>7.2904009720533075E-3</v>
      </c>
      <c r="T3485" s="65">
        <f t="shared" si="1886"/>
        <v>0.96200241254523533</v>
      </c>
      <c r="U3485" s="65">
        <f t="shared" si="1886"/>
        <v>0.929372197309417</v>
      </c>
      <c r="V3485" s="65">
        <f t="shared" si="1869"/>
        <v>0.85331960885229019</v>
      </c>
      <c r="W3485" s="65">
        <f t="shared" si="1870"/>
        <v>0.77188081936685282</v>
      </c>
      <c r="X3485" s="61">
        <f t="shared" si="1881"/>
        <v>7.6219512195121963E-2</v>
      </c>
      <c r="Y3485" s="66">
        <f t="shared" si="1871"/>
        <v>0.13178294573643395</v>
      </c>
      <c r="Z3485" s="61">
        <f t="shared" si="1872"/>
        <v>6.1164899339173406E-2</v>
      </c>
      <c r="AA3485" s="67">
        <f t="shared" si="1873"/>
        <v>17.123684210526314</v>
      </c>
      <c r="AB3485" s="68">
        <f t="shared" si="1874"/>
        <v>-1.0856453558504207E-2</v>
      </c>
      <c r="AC3485" s="69">
        <f t="shared" si="1875"/>
        <v>3.2791568789283194E-2</v>
      </c>
      <c r="AD3485" s="70">
        <f>_xlfn.PERCENTILE.EXC(AC3485:$AC$5675,0.5)</f>
        <v>6.9729015201586114E-2</v>
      </c>
      <c r="AE3485" s="70">
        <f>_xlfn.PERCENTILE.EXC($AC3485:AC$5675,0.35)</f>
        <v>3.6590247452692966E-2</v>
      </c>
      <c r="AF3485" s="71">
        <f t="shared" si="1887"/>
        <v>3.3066194735697392E-2</v>
      </c>
      <c r="AG3485" s="70">
        <f t="shared" si="1888"/>
        <v>-0.18079093388790943</v>
      </c>
      <c r="AH3485" s="70">
        <f t="shared" si="1889"/>
        <v>-0.22707014647722412</v>
      </c>
      <c r="AI3485" s="61" t="str">
        <f t="shared" si="1884"/>
        <v>Safety</v>
      </c>
      <c r="AJ3485" s="68" t="str">
        <f t="shared" si="1885"/>
        <v>Safety</v>
      </c>
      <c r="AK3485" s="72"/>
      <c r="AL3485" s="73"/>
      <c r="AM3485" s="72"/>
      <c r="AN3485" s="73"/>
      <c r="AO3485" s="74"/>
      <c r="AP3485" s="20"/>
      <c r="AQ3485" s="74"/>
      <c r="AR3485" s="20"/>
      <c r="AS3485" s="74"/>
      <c r="AT3485" s="20"/>
      <c r="AU3485" s="74" t="str">
        <f t="shared" si="1876"/>
        <v>00635U</v>
      </c>
      <c r="AV3485" s="20">
        <f t="shared" si="1882"/>
        <v>0</v>
      </c>
      <c r="AW3485" s="74" t="str">
        <f t="shared" si="1877"/>
        <v>00635U</v>
      </c>
      <c r="AX3485" s="20">
        <f t="shared" si="1878"/>
        <v>0</v>
      </c>
      <c r="AY3485" s="20">
        <f t="shared" si="1883"/>
        <v>1</v>
      </c>
      <c r="AZ3485" s="116">
        <v>41250</v>
      </c>
      <c r="BA3485" s="116"/>
      <c r="BB3485" s="20"/>
      <c r="BC3485" s="20"/>
      <c r="BD3485" s="76"/>
      <c r="BE3485" s="77"/>
      <c r="BF3485" s="77"/>
    </row>
    <row r="3486" spans="1:58" s="23" customFormat="1" ht="15.75" customHeight="1" x14ac:dyDescent="0.4">
      <c r="A3486" s="116">
        <v>41248</v>
      </c>
      <c r="B3486" s="112">
        <v>16.100000000000001</v>
      </c>
      <c r="C3486" s="112">
        <v>17.350000000000001</v>
      </c>
      <c r="D3486" s="112">
        <v>18.350000000000001</v>
      </c>
      <c r="E3486" s="112">
        <v>19.25</v>
      </c>
      <c r="F3486" s="112">
        <v>20.399999999999999</v>
      </c>
      <c r="G3486" s="112">
        <v>21.15</v>
      </c>
      <c r="H3486" s="113">
        <v>21.8</v>
      </c>
      <c r="I3486" s="90">
        <f t="shared" si="1879"/>
        <v>16.757894736842108</v>
      </c>
      <c r="J3486" s="90">
        <f t="shared" si="1880"/>
        <v>17.876315789473686</v>
      </c>
      <c r="K3486" s="114">
        <v>9</v>
      </c>
      <c r="L3486" s="115">
        <v>5.2631578947368418E-2</v>
      </c>
      <c r="M3486" s="90">
        <v>15.98</v>
      </c>
      <c r="N3486" s="90">
        <v>16.46</v>
      </c>
      <c r="O3486" s="90">
        <v>17.829999999999998</v>
      </c>
      <c r="P3486" s="90">
        <v>19.63</v>
      </c>
      <c r="Q3486" s="90">
        <v>21.52</v>
      </c>
      <c r="R3486" s="63">
        <f t="shared" si="1868"/>
        <v>5.019999999999996</v>
      </c>
      <c r="S3486" s="64">
        <f t="shared" si="1890"/>
        <v>-3.8551401869158883E-2</v>
      </c>
      <c r="T3486" s="65">
        <f t="shared" si="1886"/>
        <v>0.97083839611178613</v>
      </c>
      <c r="U3486" s="65">
        <f t="shared" si="1886"/>
        <v>0.92316320807627605</v>
      </c>
      <c r="V3486" s="65">
        <f t="shared" si="1869"/>
        <v>0.83851248089658692</v>
      </c>
      <c r="W3486" s="65">
        <f t="shared" si="1870"/>
        <v>0.76486988847583648</v>
      </c>
      <c r="X3486" s="61">
        <f t="shared" si="1881"/>
        <v>7.7639751552795025E-2</v>
      </c>
      <c r="Y3486" s="66">
        <f t="shared" si="1871"/>
        <v>0.13246753246753251</v>
      </c>
      <c r="Z3486" s="61">
        <f t="shared" si="1872"/>
        <v>6.6739949748743699E-2</v>
      </c>
      <c r="AA3486" s="67">
        <f t="shared" si="1873"/>
        <v>16.757894736842108</v>
      </c>
      <c r="AB3486" s="68">
        <f t="shared" si="1874"/>
        <v>-2.1871202916160352E-2</v>
      </c>
      <c r="AC3486" s="69">
        <f t="shared" si="1875"/>
        <v>1.8098100658694213E-2</v>
      </c>
      <c r="AD3486" s="70">
        <f>_xlfn.PERCENTILE.EXC(AC3486:$AC$5675,0.5)</f>
        <v>6.9749851568888854E-2</v>
      </c>
      <c r="AE3486" s="70">
        <f>_xlfn.PERCENTILE.EXC($AC3486:AC$5675,0.35)</f>
        <v>3.6649381368267953E-2</v>
      </c>
      <c r="AF3486" s="71">
        <f t="shared" si="1887"/>
        <v>3.3022040445749946E-2</v>
      </c>
      <c r="AG3486" s="70">
        <f t="shared" si="1888"/>
        <v>-0.18079093388790943</v>
      </c>
      <c r="AH3486" s="70">
        <f t="shared" si="1889"/>
        <v>-0.22707014647722412</v>
      </c>
      <c r="AI3486" s="61" t="str">
        <f t="shared" si="1884"/>
        <v>Safety</v>
      </c>
      <c r="AJ3486" s="68" t="str">
        <f t="shared" si="1885"/>
        <v>Safety</v>
      </c>
      <c r="AK3486" s="72"/>
      <c r="AL3486" s="73"/>
      <c r="AM3486" s="72"/>
      <c r="AN3486" s="73"/>
      <c r="AO3486" s="74"/>
      <c r="AP3486" s="20"/>
      <c r="AQ3486" s="74"/>
      <c r="AR3486" s="20"/>
      <c r="AS3486" s="74"/>
      <c r="AT3486" s="20"/>
      <c r="AU3486" s="74" t="str">
        <f t="shared" si="1876"/>
        <v>00635U</v>
      </c>
      <c r="AV3486" s="20">
        <f t="shared" si="1882"/>
        <v>0</v>
      </c>
      <c r="AW3486" s="74" t="str">
        <f t="shared" si="1877"/>
        <v>00635U</v>
      </c>
      <c r="AX3486" s="20">
        <f t="shared" si="1878"/>
        <v>0</v>
      </c>
      <c r="AY3486" s="20">
        <f t="shared" si="1883"/>
        <v>1</v>
      </c>
      <c r="AZ3486" s="116">
        <v>41249</v>
      </c>
      <c r="BA3486" s="116"/>
      <c r="BB3486" s="20"/>
      <c r="BC3486" s="20"/>
      <c r="BD3486" s="76"/>
      <c r="BE3486" s="77"/>
      <c r="BF3486" s="77"/>
    </row>
    <row r="3487" spans="1:58" s="23" customFormat="1" ht="15.75" customHeight="1" x14ac:dyDescent="0.4">
      <c r="A3487" s="116">
        <v>41247</v>
      </c>
      <c r="B3487" s="112">
        <v>16.5</v>
      </c>
      <c r="C3487" s="112">
        <v>17.899999999999999</v>
      </c>
      <c r="D3487" s="112">
        <v>18.95</v>
      </c>
      <c r="E3487" s="112">
        <v>19.850000000000001</v>
      </c>
      <c r="F3487" s="112">
        <v>20.95</v>
      </c>
      <c r="G3487" s="112">
        <v>21.7</v>
      </c>
      <c r="H3487" s="113">
        <v>22.3</v>
      </c>
      <c r="I3487" s="90">
        <f t="shared" si="1879"/>
        <v>17.163157894736841</v>
      </c>
      <c r="J3487" s="90">
        <f t="shared" si="1880"/>
        <v>18.397368421052629</v>
      </c>
      <c r="K3487" s="114">
        <v>10</v>
      </c>
      <c r="L3487" s="115">
        <v>5.2631578947368418E-2</v>
      </c>
      <c r="M3487" s="90">
        <v>17.190000000000001</v>
      </c>
      <c r="N3487" s="90">
        <v>17.12</v>
      </c>
      <c r="O3487" s="90">
        <v>18.190000000000001</v>
      </c>
      <c r="P3487" s="90">
        <v>19.97</v>
      </c>
      <c r="Q3487" s="90">
        <v>21.53</v>
      </c>
      <c r="R3487" s="63">
        <f t="shared" ref="R3487:R3550" si="1891">(O3487+P3487)-(N3487+M3487)</f>
        <v>3.8499999999999943</v>
      </c>
      <c r="S3487" s="64">
        <f t="shared" si="1890"/>
        <v>2.8846153846153872E-2</v>
      </c>
      <c r="T3487" s="65">
        <f t="shared" si="1886"/>
        <v>1.004088785046729</v>
      </c>
      <c r="U3487" s="65">
        <f t="shared" si="1886"/>
        <v>0.94117647058823528</v>
      </c>
      <c r="V3487" s="65">
        <f t="shared" si="1869"/>
        <v>0.8572859288933401</v>
      </c>
      <c r="W3487" s="65">
        <f t="shared" si="1870"/>
        <v>0.79516953088713427</v>
      </c>
      <c r="X3487" s="61">
        <f t="shared" si="1881"/>
        <v>8.4848484848484756E-2</v>
      </c>
      <c r="Y3487" s="66">
        <f t="shared" si="1871"/>
        <v>0.12342569269521406</v>
      </c>
      <c r="Z3487" s="61">
        <f t="shared" si="1872"/>
        <v>7.1910456915056667E-2</v>
      </c>
      <c r="AA3487" s="67">
        <f t="shared" si="1873"/>
        <v>17.163157894736841</v>
      </c>
      <c r="AB3487" s="68">
        <f t="shared" si="1874"/>
        <v>-3.621495327102809E-2</v>
      </c>
      <c r="AC3487" s="69">
        <f t="shared" si="1875"/>
        <v>2.5209050664042093E-3</v>
      </c>
      <c r="AD3487" s="70">
        <f>_xlfn.PERCENTILE.EXC(AC3487:$AC$5675,0.5)</f>
        <v>6.977068793619158E-2</v>
      </c>
      <c r="AE3487" s="70">
        <f>_xlfn.PERCENTILE.EXC($AC3487:AC$5675,0.35)</f>
        <v>3.6753119790437744E-2</v>
      </c>
      <c r="AF3487" s="71">
        <f t="shared" si="1887"/>
        <v>3.3022040445749946E-2</v>
      </c>
      <c r="AG3487" s="70">
        <f t="shared" si="1888"/>
        <v>-0.18079093388790943</v>
      </c>
      <c r="AH3487" s="70">
        <f t="shared" si="1889"/>
        <v>-0.22707014647722412</v>
      </c>
      <c r="AI3487" s="61" t="str">
        <f t="shared" si="1884"/>
        <v>Safety</v>
      </c>
      <c r="AJ3487" s="68" t="str">
        <f t="shared" si="1885"/>
        <v>Safety</v>
      </c>
      <c r="AK3487" s="72"/>
      <c r="AL3487" s="73"/>
      <c r="AM3487" s="72"/>
      <c r="AN3487" s="73"/>
      <c r="AO3487" s="74"/>
      <c r="AP3487" s="20"/>
      <c r="AQ3487" s="74"/>
      <c r="AR3487" s="20"/>
      <c r="AS3487" s="74"/>
      <c r="AT3487" s="20"/>
      <c r="AU3487" s="74" t="str">
        <f t="shared" si="1876"/>
        <v>00635U</v>
      </c>
      <c r="AV3487" s="20">
        <f t="shared" si="1882"/>
        <v>0</v>
      </c>
      <c r="AW3487" s="74" t="str">
        <f t="shared" si="1877"/>
        <v>00635U</v>
      </c>
      <c r="AX3487" s="20">
        <f t="shared" si="1878"/>
        <v>0</v>
      </c>
      <c r="AY3487" s="20">
        <f t="shared" si="1883"/>
        <v>1</v>
      </c>
      <c r="AZ3487" s="116">
        <v>41248</v>
      </c>
      <c r="BA3487" s="116"/>
      <c r="BB3487" s="20"/>
      <c r="BC3487" s="20"/>
      <c r="BD3487" s="76"/>
      <c r="BE3487" s="77"/>
      <c r="BF3487" s="77"/>
    </row>
    <row r="3488" spans="1:58" s="23" customFormat="1" ht="15.75" customHeight="1" x14ac:dyDescent="0.4">
      <c r="A3488" s="116">
        <v>41246</v>
      </c>
      <c r="B3488" s="112">
        <v>16.399999999999999</v>
      </c>
      <c r="C3488" s="112">
        <v>17.7</v>
      </c>
      <c r="D3488" s="112">
        <v>18.850000000000001</v>
      </c>
      <c r="E3488" s="112">
        <v>19.7</v>
      </c>
      <c r="F3488" s="112">
        <v>20.9</v>
      </c>
      <c r="G3488" s="112">
        <v>21.7</v>
      </c>
      <c r="H3488" s="113">
        <v>22.35</v>
      </c>
      <c r="I3488" s="90">
        <f t="shared" si="1879"/>
        <v>16.94736842105263</v>
      </c>
      <c r="J3488" s="90">
        <f t="shared" si="1880"/>
        <v>18.184210526315791</v>
      </c>
      <c r="K3488" s="114">
        <v>11</v>
      </c>
      <c r="L3488" s="115">
        <v>5.2631578947368418E-2</v>
      </c>
      <c r="M3488" s="90">
        <v>17.100000000000001</v>
      </c>
      <c r="N3488" s="90">
        <v>16.64</v>
      </c>
      <c r="O3488" s="90">
        <v>17.82</v>
      </c>
      <c r="P3488" s="90">
        <v>19.89</v>
      </c>
      <c r="Q3488" s="90">
        <v>21.57</v>
      </c>
      <c r="R3488" s="63">
        <f t="shared" si="1891"/>
        <v>3.9699999999999989</v>
      </c>
      <c r="S3488" s="64">
        <f t="shared" si="1890"/>
        <v>4.8519218651543884E-2</v>
      </c>
      <c r="T3488" s="65">
        <f t="shared" si="1886"/>
        <v>1.0276442307692308</v>
      </c>
      <c r="U3488" s="65">
        <f t="shared" si="1886"/>
        <v>0.93378226711560042</v>
      </c>
      <c r="V3488" s="65">
        <f t="shared" si="1869"/>
        <v>0.83660130718954251</v>
      </c>
      <c r="W3488" s="65">
        <f t="shared" si="1870"/>
        <v>0.77144181733889661</v>
      </c>
      <c r="X3488" s="61">
        <f t="shared" si="1881"/>
        <v>7.9268292682926886E-2</v>
      </c>
      <c r="Y3488" s="66">
        <f t="shared" si="1871"/>
        <v>0.13451776649746205</v>
      </c>
      <c r="Z3488" s="61">
        <f t="shared" si="1872"/>
        <v>7.2981366459627522E-2</v>
      </c>
      <c r="AA3488" s="67">
        <f t="shared" si="1873"/>
        <v>16.94736842105263</v>
      </c>
      <c r="AB3488" s="68">
        <f t="shared" si="1874"/>
        <v>-1.4423076923077042E-2</v>
      </c>
      <c r="AC3488" s="69">
        <f t="shared" si="1875"/>
        <v>1.8471659919028216E-2</v>
      </c>
      <c r="AD3488" s="70">
        <f>_xlfn.PERCENTILE.EXC(AC3488:$AC$5675,0.5)</f>
        <v>6.9839472408462777E-2</v>
      </c>
      <c r="AE3488" s="70">
        <f>_xlfn.PERCENTILE.EXC($AC3488:AC$5675,0.35)</f>
        <v>3.6866730135738206E-2</v>
      </c>
      <c r="AF3488" s="71">
        <f t="shared" si="1887"/>
        <v>3.3022040445749946E-2</v>
      </c>
      <c r="AG3488" s="70">
        <f t="shared" si="1888"/>
        <v>-0.18079093388790943</v>
      </c>
      <c r="AH3488" s="70">
        <f t="shared" si="1889"/>
        <v>-0.22707014647722412</v>
      </c>
      <c r="AI3488" s="61" t="str">
        <f t="shared" si="1884"/>
        <v>Safety</v>
      </c>
      <c r="AJ3488" s="68" t="str">
        <f t="shared" si="1885"/>
        <v>Safety</v>
      </c>
      <c r="AK3488" s="72"/>
      <c r="AL3488" s="73"/>
      <c r="AM3488" s="72"/>
      <c r="AN3488" s="73"/>
      <c r="AO3488" s="74"/>
      <c r="AP3488" s="20"/>
      <c r="AQ3488" s="74"/>
      <c r="AR3488" s="20"/>
      <c r="AS3488" s="74"/>
      <c r="AT3488" s="20"/>
      <c r="AU3488" s="74" t="str">
        <f t="shared" si="1876"/>
        <v>00635U</v>
      </c>
      <c r="AV3488" s="20">
        <f t="shared" si="1882"/>
        <v>0</v>
      </c>
      <c r="AW3488" s="74" t="str">
        <f t="shared" si="1877"/>
        <v>00635U</v>
      </c>
      <c r="AX3488" s="20">
        <f t="shared" si="1878"/>
        <v>0</v>
      </c>
      <c r="AY3488" s="20">
        <f t="shared" si="1883"/>
        <v>1</v>
      </c>
      <c r="AZ3488" s="116">
        <v>41247</v>
      </c>
      <c r="BA3488" s="116"/>
      <c r="BB3488" s="20"/>
      <c r="BC3488" s="20"/>
      <c r="BD3488" s="76"/>
      <c r="BE3488" s="77"/>
      <c r="BF3488" s="77"/>
    </row>
    <row r="3489" spans="1:58" s="23" customFormat="1" ht="15.75" customHeight="1" x14ac:dyDescent="0.4">
      <c r="A3489" s="116">
        <v>41243</v>
      </c>
      <c r="B3489" s="112">
        <v>15.55</v>
      </c>
      <c r="C3489" s="112">
        <v>17.149999999999999</v>
      </c>
      <c r="D3489" s="112">
        <v>18.399999999999999</v>
      </c>
      <c r="E3489" s="112">
        <v>19.3</v>
      </c>
      <c r="F3489" s="112">
        <v>20.399999999999999</v>
      </c>
      <c r="G3489" s="112">
        <v>21.3</v>
      </c>
      <c r="H3489" s="113">
        <v>21.9</v>
      </c>
      <c r="I3489" s="90">
        <f t="shared" si="1879"/>
        <v>16.139473684210525</v>
      </c>
      <c r="J3489" s="90">
        <f t="shared" si="1880"/>
        <v>17.610526315789471</v>
      </c>
      <c r="K3489" s="114">
        <v>12</v>
      </c>
      <c r="L3489" s="115">
        <v>5.2631578947368418E-2</v>
      </c>
      <c r="M3489" s="90">
        <v>15.81</v>
      </c>
      <c r="N3489" s="90">
        <v>15.87</v>
      </c>
      <c r="O3489" s="90">
        <v>17.27</v>
      </c>
      <c r="P3489" s="90">
        <v>19.329999999999998</v>
      </c>
      <c r="Q3489" s="90">
        <v>21.22</v>
      </c>
      <c r="R3489" s="63">
        <f t="shared" si="1891"/>
        <v>4.9199999999999946</v>
      </c>
      <c r="S3489" s="64">
        <f t="shared" si="1890"/>
        <v>5.3784860557768835E-2</v>
      </c>
      <c r="T3489" s="65">
        <f t="shared" si="1886"/>
        <v>0.99621928166351614</v>
      </c>
      <c r="U3489" s="65">
        <f t="shared" si="1886"/>
        <v>0.91893456861609724</v>
      </c>
      <c r="V3489" s="65">
        <f t="shared" si="1869"/>
        <v>0.82100362131401972</v>
      </c>
      <c r="W3489" s="65">
        <f t="shared" si="1870"/>
        <v>0.74787935909519321</v>
      </c>
      <c r="X3489" s="61">
        <f t="shared" si="1881"/>
        <v>0.10289389067524102</v>
      </c>
      <c r="Y3489" s="66">
        <f t="shared" si="1871"/>
        <v>0.13471502590673565</v>
      </c>
      <c r="Z3489" s="61">
        <f t="shared" si="1872"/>
        <v>9.1146257948801476E-2</v>
      </c>
      <c r="AA3489" s="67">
        <f t="shared" si="1873"/>
        <v>16.139473684210525</v>
      </c>
      <c r="AB3489" s="68">
        <f t="shared" si="1874"/>
        <v>-2.0163831127914211E-2</v>
      </c>
      <c r="AC3489" s="69">
        <f t="shared" si="1875"/>
        <v>1.6980068318243609E-2</v>
      </c>
      <c r="AD3489" s="70">
        <f>_xlfn.PERCENTILE.EXC(AC3489:$AC$5675,0.5)</f>
        <v>6.9908256880733988E-2</v>
      </c>
      <c r="AE3489" s="70">
        <f>_xlfn.PERCENTILE.EXC($AC3489:AC$5675,0.35)</f>
        <v>3.6968642384879513E-2</v>
      </c>
      <c r="AF3489" s="71">
        <f t="shared" si="1887"/>
        <v>3.3022040445749946E-2</v>
      </c>
      <c r="AG3489" s="70">
        <f t="shared" si="1888"/>
        <v>-0.18079093388790943</v>
      </c>
      <c r="AH3489" s="70">
        <f t="shared" si="1889"/>
        <v>-0.22707014647722412</v>
      </c>
      <c r="AI3489" s="61" t="str">
        <f t="shared" si="1884"/>
        <v>Safety</v>
      </c>
      <c r="AJ3489" s="68" t="str">
        <f t="shared" si="1885"/>
        <v>Safety</v>
      </c>
      <c r="AK3489" s="72"/>
      <c r="AL3489" s="73"/>
      <c r="AM3489" s="72"/>
      <c r="AN3489" s="73"/>
      <c r="AO3489" s="74"/>
      <c r="AP3489" s="20"/>
      <c r="AQ3489" s="74"/>
      <c r="AR3489" s="20"/>
      <c r="AS3489" s="74"/>
      <c r="AT3489" s="20"/>
      <c r="AU3489" s="74" t="str">
        <f t="shared" si="1876"/>
        <v>00635U</v>
      </c>
      <c r="AV3489" s="20">
        <f t="shared" si="1882"/>
        <v>0</v>
      </c>
      <c r="AW3489" s="74" t="str">
        <f t="shared" si="1877"/>
        <v>00635U</v>
      </c>
      <c r="AX3489" s="20">
        <f t="shared" si="1878"/>
        <v>0</v>
      </c>
      <c r="AY3489" s="20">
        <f t="shared" si="1883"/>
        <v>1</v>
      </c>
      <c r="AZ3489" s="116">
        <v>41246</v>
      </c>
      <c r="BA3489" s="116"/>
      <c r="BB3489" s="20"/>
      <c r="BC3489" s="20"/>
      <c r="BD3489" s="76"/>
      <c r="BE3489" s="77"/>
      <c r="BF3489" s="77"/>
    </row>
    <row r="3490" spans="1:58" s="23" customFormat="1" ht="15.75" customHeight="1" x14ac:dyDescent="0.4">
      <c r="A3490" s="116">
        <v>41242</v>
      </c>
      <c r="B3490" s="112">
        <v>15.25</v>
      </c>
      <c r="C3490" s="112">
        <v>17</v>
      </c>
      <c r="D3490" s="112">
        <v>18.25</v>
      </c>
      <c r="E3490" s="112">
        <v>19.2</v>
      </c>
      <c r="F3490" s="112">
        <v>20.3</v>
      </c>
      <c r="G3490" s="112">
        <v>21.1</v>
      </c>
      <c r="H3490" s="113">
        <v>21.8</v>
      </c>
      <c r="I3490" s="90">
        <f t="shared" si="1879"/>
        <v>15.802631578947368</v>
      </c>
      <c r="J3490" s="90">
        <f t="shared" si="1880"/>
        <v>17.394736842105264</v>
      </c>
      <c r="K3490" s="114">
        <v>13</v>
      </c>
      <c r="L3490" s="115">
        <v>5.2631578947368418E-2</v>
      </c>
      <c r="M3490" s="90">
        <v>15.2</v>
      </c>
      <c r="N3490" s="90">
        <v>15.06</v>
      </c>
      <c r="O3490" s="90">
        <v>16.82</v>
      </c>
      <c r="P3490" s="90">
        <v>19.149999999999999</v>
      </c>
      <c r="Q3490" s="90">
        <v>21.06</v>
      </c>
      <c r="R3490" s="63">
        <f t="shared" si="1891"/>
        <v>5.7100000000000009</v>
      </c>
      <c r="S3490" s="64">
        <f t="shared" si="1890"/>
        <v>-2.9013539651837478E-2</v>
      </c>
      <c r="T3490" s="65">
        <f t="shared" si="1886"/>
        <v>1.0092961487383798</v>
      </c>
      <c r="U3490" s="65">
        <f t="shared" si="1886"/>
        <v>0.89536266349583826</v>
      </c>
      <c r="V3490" s="65">
        <f t="shared" si="1869"/>
        <v>0.78642297650130555</v>
      </c>
      <c r="W3490" s="65">
        <f t="shared" si="1870"/>
        <v>0.71509971509971515</v>
      </c>
      <c r="X3490" s="61">
        <f t="shared" si="1881"/>
        <v>0.11475409836065574</v>
      </c>
      <c r="Y3490" s="66">
        <f t="shared" si="1871"/>
        <v>0.13541666666666674</v>
      </c>
      <c r="Z3490" s="61">
        <f t="shared" si="1872"/>
        <v>0.10074937552039973</v>
      </c>
      <c r="AA3490" s="67">
        <f t="shared" si="1873"/>
        <v>15.802631578947368</v>
      </c>
      <c r="AB3490" s="68">
        <f t="shared" si="1874"/>
        <v>1.2616201859229714E-2</v>
      </c>
      <c r="AC3490" s="69">
        <f t="shared" si="1875"/>
        <v>4.9311525826518432E-2</v>
      </c>
      <c r="AD3490" s="70">
        <f>_xlfn.PERCENTILE.EXC(AC3490:$AC$5675,0.5)</f>
        <v>6.9950377502632555E-2</v>
      </c>
      <c r="AE3490" s="70">
        <f>_xlfn.PERCENTILE.EXC($AC3490:AC$5675,0.35)</f>
        <v>3.7057616707616647E-2</v>
      </c>
      <c r="AF3490" s="71">
        <f t="shared" si="1887"/>
        <v>3.3022040445749946E-2</v>
      </c>
      <c r="AG3490" s="70">
        <f t="shared" si="1888"/>
        <v>-0.18079093388790943</v>
      </c>
      <c r="AH3490" s="70">
        <f t="shared" si="1889"/>
        <v>-0.22707014647722412</v>
      </c>
      <c r="AI3490" s="61" t="str">
        <f t="shared" si="1884"/>
        <v>Safety</v>
      </c>
      <c r="AJ3490" s="68" t="str">
        <f t="shared" si="1885"/>
        <v>Short VOL</v>
      </c>
      <c r="AK3490" s="72"/>
      <c r="AL3490" s="73"/>
      <c r="AM3490" s="72"/>
      <c r="AN3490" s="73"/>
      <c r="AO3490" s="74"/>
      <c r="AP3490" s="20"/>
      <c r="AQ3490" s="74"/>
      <c r="AR3490" s="20"/>
      <c r="AS3490" s="74"/>
      <c r="AT3490" s="20"/>
      <c r="AU3490" s="74" t="str">
        <f t="shared" si="1876"/>
        <v>00631L</v>
      </c>
      <c r="AV3490" s="20">
        <f t="shared" si="1882"/>
        <v>1</v>
      </c>
      <c r="AW3490" s="74" t="str">
        <f t="shared" si="1877"/>
        <v>00631L</v>
      </c>
      <c r="AX3490" s="20">
        <f t="shared" si="1878"/>
        <v>1</v>
      </c>
      <c r="AY3490" s="20">
        <f t="shared" si="1883"/>
        <v>1</v>
      </c>
      <c r="AZ3490" s="116">
        <v>41243</v>
      </c>
      <c r="BA3490" s="116"/>
      <c r="BB3490" s="20"/>
      <c r="BC3490" s="20"/>
      <c r="BD3490" s="76"/>
      <c r="BE3490" s="77"/>
      <c r="BF3490" s="77"/>
    </row>
    <row r="3491" spans="1:58" s="23" customFormat="1" ht="15.75" customHeight="1" x14ac:dyDescent="0.4">
      <c r="A3491" s="116">
        <v>41241</v>
      </c>
      <c r="B3491" s="112">
        <v>15.5</v>
      </c>
      <c r="C3491" s="112">
        <v>17.3</v>
      </c>
      <c r="D3491" s="112">
        <v>18.55</v>
      </c>
      <c r="E3491" s="112">
        <v>19.55</v>
      </c>
      <c r="F3491" s="112">
        <v>20.7</v>
      </c>
      <c r="G3491" s="112">
        <v>21.5</v>
      </c>
      <c r="H3491" s="113">
        <v>22.1</v>
      </c>
      <c r="I3491" s="90">
        <f t="shared" si="1879"/>
        <v>15.973684210526317</v>
      </c>
      <c r="J3491" s="90">
        <f t="shared" si="1880"/>
        <v>17.628947368421052</v>
      </c>
      <c r="K3491" s="114">
        <v>14</v>
      </c>
      <c r="L3491" s="115">
        <v>5.2631578947368418E-2</v>
      </c>
      <c r="M3491" s="90">
        <v>15.72</v>
      </c>
      <c r="N3491" s="90">
        <v>15.51</v>
      </c>
      <c r="O3491" s="90">
        <v>17.2</v>
      </c>
      <c r="P3491" s="90">
        <v>19.41</v>
      </c>
      <c r="Q3491" s="90">
        <v>21.37</v>
      </c>
      <c r="R3491" s="63">
        <f t="shared" si="1891"/>
        <v>5.379999999999999</v>
      </c>
      <c r="S3491" s="64">
        <f t="shared" si="1890"/>
        <v>-2.5753768844221113E-2</v>
      </c>
      <c r="T3491" s="65">
        <f t="shared" si="1886"/>
        <v>1.0135396518375241</v>
      </c>
      <c r="U3491" s="65">
        <f t="shared" si="1886"/>
        <v>0.90174418604651163</v>
      </c>
      <c r="V3491" s="65">
        <f t="shared" si="1869"/>
        <v>0.79907264296754243</v>
      </c>
      <c r="W3491" s="65">
        <f t="shared" si="1870"/>
        <v>0.72578380907814688</v>
      </c>
      <c r="X3491" s="61">
        <f t="shared" si="1881"/>
        <v>0.11612903225806456</v>
      </c>
      <c r="Y3491" s="66">
        <f t="shared" si="1871"/>
        <v>0.13043478260869568</v>
      </c>
      <c r="Z3491" s="61">
        <f t="shared" si="1872"/>
        <v>0.10362438220757815</v>
      </c>
      <c r="AA3491" s="67">
        <f t="shared" si="1873"/>
        <v>15.973684210526315</v>
      </c>
      <c r="AB3491" s="68">
        <f t="shared" si="1874"/>
        <v>-6.4474532559637566E-4</v>
      </c>
      <c r="AC3491" s="69">
        <f t="shared" si="1875"/>
        <v>2.9895822728969391E-2</v>
      </c>
      <c r="AD3491" s="70">
        <f>_xlfn.PERCENTILE.EXC(AC3491:$AC$5675,0.5)</f>
        <v>6.9992498124531122E-2</v>
      </c>
      <c r="AE3491" s="70">
        <f>_xlfn.PERCENTILE.EXC($AC3491:AC$5675,0.35)</f>
        <v>3.7012803712803632E-2</v>
      </c>
      <c r="AF3491" s="71">
        <f t="shared" si="1887"/>
        <v>3.2690482173493747E-2</v>
      </c>
      <c r="AG3491" s="70">
        <f t="shared" si="1888"/>
        <v>-0.18079093388790943</v>
      </c>
      <c r="AH3491" s="70">
        <f t="shared" si="1889"/>
        <v>-0.22707014647722412</v>
      </c>
      <c r="AI3491" s="61" t="str">
        <f t="shared" si="1884"/>
        <v>Safety</v>
      </c>
      <c r="AJ3491" s="68" t="str">
        <f t="shared" si="1885"/>
        <v>Safety</v>
      </c>
      <c r="AK3491" s="72"/>
      <c r="AL3491" s="73"/>
      <c r="AM3491" s="72"/>
      <c r="AN3491" s="73"/>
      <c r="AO3491" s="74"/>
      <c r="AP3491" s="20"/>
      <c r="AQ3491" s="74"/>
      <c r="AR3491" s="20"/>
      <c r="AS3491" s="74"/>
      <c r="AT3491" s="20"/>
      <c r="AU3491" s="74" t="str">
        <f t="shared" si="1876"/>
        <v>00635U</v>
      </c>
      <c r="AV3491" s="20">
        <f t="shared" si="1882"/>
        <v>0</v>
      </c>
      <c r="AW3491" s="74" t="str">
        <f t="shared" si="1877"/>
        <v>00635U</v>
      </c>
      <c r="AX3491" s="20">
        <f t="shared" si="1878"/>
        <v>0</v>
      </c>
      <c r="AY3491" s="20">
        <f t="shared" si="1883"/>
        <v>1</v>
      </c>
      <c r="AZ3491" s="116">
        <v>41242</v>
      </c>
      <c r="BA3491" s="116"/>
      <c r="BB3491" s="20"/>
      <c r="BC3491" s="20"/>
      <c r="BD3491" s="76"/>
      <c r="BE3491" s="77"/>
      <c r="BF3491" s="77"/>
    </row>
    <row r="3492" spans="1:58" s="23" customFormat="1" ht="15.75" customHeight="1" x14ac:dyDescent="0.4">
      <c r="A3492" s="116">
        <v>41240</v>
      </c>
      <c r="B3492" s="112">
        <v>16.149999999999999</v>
      </c>
      <c r="C3492" s="112">
        <v>17.8</v>
      </c>
      <c r="D3492" s="112">
        <v>19</v>
      </c>
      <c r="E3492" s="112">
        <v>19.850000000000001</v>
      </c>
      <c r="F3492" s="112">
        <v>20.9</v>
      </c>
      <c r="G3492" s="112">
        <v>21.55</v>
      </c>
      <c r="H3492" s="113">
        <v>22.25</v>
      </c>
      <c r="I3492" s="90">
        <f t="shared" si="1879"/>
        <v>16.497368421052631</v>
      </c>
      <c r="J3492" s="90">
        <f t="shared" si="1880"/>
        <v>18.05263157894737</v>
      </c>
      <c r="K3492" s="114">
        <v>15</v>
      </c>
      <c r="L3492" s="115">
        <v>5.2631578947368418E-2</v>
      </c>
      <c r="M3492" s="90">
        <v>16.12</v>
      </c>
      <c r="N3492" s="90">
        <v>15.92</v>
      </c>
      <c r="O3492" s="90">
        <v>17.62</v>
      </c>
      <c r="P3492" s="90">
        <v>19.72</v>
      </c>
      <c r="Q3492" s="90">
        <v>21.62</v>
      </c>
      <c r="R3492" s="63">
        <f t="shared" si="1891"/>
        <v>5.3000000000000043</v>
      </c>
      <c r="S3492" s="64">
        <f t="shared" si="1890"/>
        <v>2.7096774193548383E-2</v>
      </c>
      <c r="T3492" s="65">
        <f t="shared" si="1886"/>
        <v>1.0125628140703518</v>
      </c>
      <c r="U3492" s="65">
        <f t="shared" si="1886"/>
        <v>0.9035187287173666</v>
      </c>
      <c r="V3492" s="65">
        <f t="shared" si="1869"/>
        <v>0.80730223123732259</v>
      </c>
      <c r="W3492" s="65">
        <f t="shared" si="1870"/>
        <v>0.73635522664199815</v>
      </c>
      <c r="X3492" s="61">
        <f t="shared" si="1881"/>
        <v>0.10216718266253884</v>
      </c>
      <c r="Y3492" s="66">
        <f t="shared" si="1871"/>
        <v>0.12090680100755659</v>
      </c>
      <c r="Z3492" s="61">
        <f t="shared" si="1872"/>
        <v>9.4273408837135253E-2</v>
      </c>
      <c r="AA3492" s="67">
        <f t="shared" si="1873"/>
        <v>16.497368421052631</v>
      </c>
      <c r="AB3492" s="68">
        <f t="shared" si="1874"/>
        <v>1.4447236180904438E-2</v>
      </c>
      <c r="AC3492" s="69">
        <f t="shared" si="1875"/>
        <v>3.6266860618883852E-2</v>
      </c>
      <c r="AD3492" s="70">
        <f>_xlfn.PERCENTILE.EXC(AC3492:$AC$5675,0.5)</f>
        <v>7.0045274022412257E-2</v>
      </c>
      <c r="AE3492" s="70">
        <f>_xlfn.PERCENTILE.EXC($AC3492:AC$5675,0.35)</f>
        <v>3.7096027846027814E-2</v>
      </c>
      <c r="AF3492" s="71">
        <f t="shared" si="1887"/>
        <v>3.2690482173493747E-2</v>
      </c>
      <c r="AG3492" s="70">
        <f t="shared" si="1888"/>
        <v>-0.18079093388790943</v>
      </c>
      <c r="AH3492" s="70">
        <f t="shared" si="1889"/>
        <v>-0.22707014647722412</v>
      </c>
      <c r="AI3492" s="61" t="str">
        <f t="shared" si="1884"/>
        <v>Safety</v>
      </c>
      <c r="AJ3492" s="68" t="str">
        <f t="shared" si="1885"/>
        <v>Short VOL</v>
      </c>
      <c r="AK3492" s="72"/>
      <c r="AL3492" s="73"/>
      <c r="AM3492" s="72"/>
      <c r="AN3492" s="73"/>
      <c r="AO3492" s="74"/>
      <c r="AP3492" s="20"/>
      <c r="AQ3492" s="74"/>
      <c r="AR3492" s="20"/>
      <c r="AS3492" s="74"/>
      <c r="AT3492" s="20"/>
      <c r="AU3492" s="74" t="str">
        <f t="shared" si="1876"/>
        <v>00631L</v>
      </c>
      <c r="AV3492" s="20">
        <f t="shared" si="1882"/>
        <v>1</v>
      </c>
      <c r="AW3492" s="74" t="str">
        <f t="shared" si="1877"/>
        <v>00635U</v>
      </c>
      <c r="AX3492" s="20">
        <f t="shared" si="1878"/>
        <v>0</v>
      </c>
      <c r="AY3492" s="20">
        <f t="shared" si="1883"/>
        <v>1</v>
      </c>
      <c r="AZ3492" s="116">
        <v>41241</v>
      </c>
      <c r="BA3492" s="116"/>
      <c r="BB3492" s="20"/>
      <c r="BC3492" s="20"/>
      <c r="BD3492" s="76"/>
      <c r="BE3492" s="77"/>
      <c r="BF3492" s="77"/>
    </row>
    <row r="3493" spans="1:58" s="23" customFormat="1" ht="15.75" customHeight="1" x14ac:dyDescent="0.4">
      <c r="A3493" s="116">
        <v>41239</v>
      </c>
      <c r="B3493" s="112">
        <v>15.6</v>
      </c>
      <c r="C3493" s="112">
        <v>17.45</v>
      </c>
      <c r="D3493" s="112">
        <v>18.75</v>
      </c>
      <c r="E3493" s="112">
        <v>19.600000000000001</v>
      </c>
      <c r="F3493" s="112">
        <v>20.75</v>
      </c>
      <c r="G3493" s="112">
        <v>21.45</v>
      </c>
      <c r="H3493" s="113">
        <v>22.1</v>
      </c>
      <c r="I3493" s="90">
        <f t="shared" si="1879"/>
        <v>15.892105263157895</v>
      </c>
      <c r="J3493" s="90">
        <f t="shared" si="1880"/>
        <v>17.655263157894737</v>
      </c>
      <c r="K3493" s="114">
        <v>16</v>
      </c>
      <c r="L3493" s="115">
        <v>5.2631578947368418E-2</v>
      </c>
      <c r="M3493" s="90">
        <v>16.010000000000002</v>
      </c>
      <c r="N3493" s="90">
        <v>15.5</v>
      </c>
      <c r="O3493" s="90">
        <v>17.309999999999999</v>
      </c>
      <c r="P3493" s="90">
        <v>19.46</v>
      </c>
      <c r="Q3493" s="90">
        <v>21.37</v>
      </c>
      <c r="R3493" s="63">
        <f t="shared" si="1891"/>
        <v>5.2599999999999945</v>
      </c>
      <c r="S3493" s="64">
        <f t="shared" si="1890"/>
        <v>2.3778071334213963E-2</v>
      </c>
      <c r="T3493" s="65">
        <f t="shared" si="1886"/>
        <v>1.0329032258064517</v>
      </c>
      <c r="U3493" s="65">
        <f t="shared" si="1886"/>
        <v>0.89543616406701332</v>
      </c>
      <c r="V3493" s="65">
        <f t="shared" si="1869"/>
        <v>0.79650565262076045</v>
      </c>
      <c r="W3493" s="65">
        <f t="shared" si="1870"/>
        <v>0.72531586335985021</v>
      </c>
      <c r="X3493" s="61">
        <f t="shared" si="1881"/>
        <v>0.11858974358974357</v>
      </c>
      <c r="Y3493" s="66">
        <f t="shared" si="1871"/>
        <v>0.12755102040816327</v>
      </c>
      <c r="Z3493" s="61">
        <f t="shared" si="1872"/>
        <v>0.11094552078158638</v>
      </c>
      <c r="AA3493" s="67">
        <f t="shared" si="1873"/>
        <v>15.892105263157895</v>
      </c>
      <c r="AB3493" s="68">
        <f t="shared" si="1874"/>
        <v>6.4516129032257839E-3</v>
      </c>
      <c r="AC3493" s="69">
        <f t="shared" si="1875"/>
        <v>2.5297113752122225E-2</v>
      </c>
      <c r="AD3493" s="70">
        <f>_xlfn.PERCENTILE.EXC(AC3493:$AC$5675,0.5)</f>
        <v>7.0098049920293407E-2</v>
      </c>
      <c r="AE3493" s="70">
        <f>_xlfn.PERCENTILE.EXC($AC3493:AC$5675,0.35)</f>
        <v>3.7195651521993514E-2</v>
      </c>
      <c r="AF3493" s="71">
        <f t="shared" si="1887"/>
        <v>3.2640860176229823E-2</v>
      </c>
      <c r="AG3493" s="70">
        <f t="shared" si="1888"/>
        <v>-0.18079093388790943</v>
      </c>
      <c r="AH3493" s="70">
        <f t="shared" si="1889"/>
        <v>-0.22707014647722412</v>
      </c>
      <c r="AI3493" s="61" t="str">
        <f t="shared" si="1884"/>
        <v>Safety</v>
      </c>
      <c r="AJ3493" s="68" t="str">
        <f t="shared" si="1885"/>
        <v>Safety</v>
      </c>
      <c r="AK3493" s="72"/>
      <c r="AL3493" s="73"/>
      <c r="AM3493" s="72"/>
      <c r="AN3493" s="73"/>
      <c r="AO3493" s="74"/>
      <c r="AP3493" s="20"/>
      <c r="AQ3493" s="74"/>
      <c r="AR3493" s="20"/>
      <c r="AS3493" s="74"/>
      <c r="AT3493" s="20"/>
      <c r="AU3493" s="74" t="str">
        <f t="shared" si="1876"/>
        <v>00635U</v>
      </c>
      <c r="AV3493" s="20">
        <f t="shared" si="1882"/>
        <v>0</v>
      </c>
      <c r="AW3493" s="74" t="str">
        <f t="shared" si="1877"/>
        <v>00635U</v>
      </c>
      <c r="AX3493" s="20">
        <f t="shared" si="1878"/>
        <v>0</v>
      </c>
      <c r="AY3493" s="20">
        <f t="shared" si="1883"/>
        <v>1</v>
      </c>
      <c r="AZ3493" s="116">
        <v>41240</v>
      </c>
      <c r="BA3493" s="116"/>
      <c r="BB3493" s="20"/>
      <c r="BC3493" s="20"/>
      <c r="BD3493" s="76"/>
      <c r="BE3493" s="77"/>
      <c r="BF3493" s="77"/>
    </row>
    <row r="3494" spans="1:58" s="23" customFormat="1" ht="15.75" customHeight="1" x14ac:dyDescent="0.4">
      <c r="A3494" s="116">
        <v>41236</v>
      </c>
      <c r="B3494" s="112">
        <v>16.100000000000001</v>
      </c>
      <c r="C3494" s="112">
        <v>17.899999999999999</v>
      </c>
      <c r="D3494" s="112">
        <v>19.149999999999999</v>
      </c>
      <c r="E3494" s="112">
        <v>19.95</v>
      </c>
      <c r="F3494" s="112">
        <v>20.9</v>
      </c>
      <c r="G3494" s="112">
        <v>21.6</v>
      </c>
      <c r="H3494" s="113">
        <v>22.25</v>
      </c>
      <c r="I3494" s="90">
        <f t="shared" si="1879"/>
        <v>16.289473684210527</v>
      </c>
      <c r="J3494" s="90">
        <f t="shared" si="1880"/>
        <v>18.03157894736842</v>
      </c>
      <c r="K3494" s="114">
        <v>17</v>
      </c>
      <c r="L3494" s="115">
        <v>5.2631578947368418E-2</v>
      </c>
      <c r="M3494" s="90">
        <v>15.25</v>
      </c>
      <c r="N3494" s="90">
        <v>15.14</v>
      </c>
      <c r="O3494" s="90">
        <v>17.579999999999998</v>
      </c>
      <c r="P3494" s="90">
        <v>19.350000000000001</v>
      </c>
      <c r="Q3494" s="90">
        <v>21.41</v>
      </c>
      <c r="R3494" s="63">
        <f t="shared" si="1891"/>
        <v>6.5399999999999991</v>
      </c>
      <c r="S3494" s="64">
        <f t="shared" si="1890"/>
        <v>-1.1103853690398428E-2</v>
      </c>
      <c r="T3494" s="65">
        <f t="shared" si="1886"/>
        <v>1.0072655217965654</v>
      </c>
      <c r="U3494" s="65">
        <f t="shared" si="1886"/>
        <v>0.86120591581342443</v>
      </c>
      <c r="V3494" s="65">
        <f t="shared" ref="V3494:V3557" si="1892">N3494/P3494</f>
        <v>0.78242894056847545</v>
      </c>
      <c r="W3494" s="65">
        <f t="shared" ref="W3494:W3557" si="1893">N3494/Q3494</f>
        <v>0.70714619336758522</v>
      </c>
      <c r="X3494" s="61">
        <f t="shared" si="1881"/>
        <v>0.11180124223602465</v>
      </c>
      <c r="Y3494" s="66">
        <f t="shared" ref="Y3494:Y3557" si="1894">(H3494-E3494)/E3494</f>
        <v>0.11528822055137848</v>
      </c>
      <c r="Z3494" s="61">
        <f t="shared" ref="Z3494:Z3557" si="1895">(J3494-I3494)/I3494</f>
        <v>0.10694668820678499</v>
      </c>
      <c r="AA3494" s="67">
        <f t="shared" ref="AA3494:AA3557" si="1896">B3494*(K3494*L3494)+C3494*(1-(K3494*L3494))</f>
        <v>16.289473684210527</v>
      </c>
      <c r="AB3494" s="68">
        <f t="shared" ref="AB3494:AB3557" si="1897">(B3494-N3494)/N3494</f>
        <v>6.3408190224570726E-2</v>
      </c>
      <c r="AC3494" s="69">
        <f t="shared" ref="AC3494:AC3557" si="1898">(AA3494-N3494)/N3494</f>
        <v>7.5922964610999136E-2</v>
      </c>
      <c r="AD3494" s="70">
        <f>_xlfn.PERCENTILE.EXC(AC3494:$AC$5675,0.5)</f>
        <v>7.0214832654456771E-2</v>
      </c>
      <c r="AE3494" s="70">
        <f>_xlfn.PERCENTILE.EXC($AC3494:AC$5675,0.35)</f>
        <v>3.7298237074342447E-2</v>
      </c>
      <c r="AF3494" s="71">
        <f t="shared" si="1887"/>
        <v>3.2640860176229823E-2</v>
      </c>
      <c r="AG3494" s="70">
        <f t="shared" si="1888"/>
        <v>-0.18079093388790943</v>
      </c>
      <c r="AH3494" s="70">
        <f t="shared" si="1889"/>
        <v>-0.22707014647722412</v>
      </c>
      <c r="AI3494" s="61" t="str">
        <f t="shared" si="1884"/>
        <v>Short VOL</v>
      </c>
      <c r="AJ3494" s="68" t="str">
        <f t="shared" si="1885"/>
        <v>Short VOL</v>
      </c>
      <c r="AK3494" s="72"/>
      <c r="AL3494" s="73"/>
      <c r="AM3494" s="72"/>
      <c r="AN3494" s="73"/>
      <c r="AO3494" s="74"/>
      <c r="AP3494" s="20"/>
      <c r="AQ3494" s="74"/>
      <c r="AR3494" s="20"/>
      <c r="AS3494" s="74"/>
      <c r="AT3494" s="20"/>
      <c r="AU3494" s="74" t="str">
        <f t="shared" si="1876"/>
        <v>00631L</v>
      </c>
      <c r="AV3494" s="20">
        <f t="shared" si="1882"/>
        <v>1</v>
      </c>
      <c r="AW3494" s="74" t="str">
        <f t="shared" si="1877"/>
        <v>00631L</v>
      </c>
      <c r="AX3494" s="20">
        <f t="shared" si="1878"/>
        <v>1</v>
      </c>
      <c r="AY3494" s="20">
        <f t="shared" si="1883"/>
        <v>1</v>
      </c>
      <c r="AZ3494" s="116">
        <v>41239</v>
      </c>
      <c r="BA3494" s="116"/>
      <c r="BB3494" s="20"/>
      <c r="BC3494" s="20"/>
      <c r="BD3494" s="76"/>
      <c r="BE3494" s="77"/>
      <c r="BF3494" s="77"/>
    </row>
    <row r="3495" spans="1:58" s="23" customFormat="1" ht="15.75" customHeight="1" x14ac:dyDescent="0.4">
      <c r="A3495" s="116">
        <v>41234</v>
      </c>
      <c r="B3495" s="112">
        <v>16.45</v>
      </c>
      <c r="C3495" s="112">
        <v>18.350000000000001</v>
      </c>
      <c r="D3495" s="112">
        <v>19.399999999999999</v>
      </c>
      <c r="E3495" s="112">
        <v>20.149999999999999</v>
      </c>
      <c r="F3495" s="112">
        <v>21.25</v>
      </c>
      <c r="G3495" s="112">
        <v>22.1</v>
      </c>
      <c r="H3495" s="113">
        <v>22.6</v>
      </c>
      <c r="I3495" s="90">
        <f t="shared" si="1879"/>
        <v>16.55</v>
      </c>
      <c r="J3495" s="90">
        <f t="shared" si="1880"/>
        <v>18.405263157894737</v>
      </c>
      <c r="K3495" s="114">
        <v>18</v>
      </c>
      <c r="L3495" s="115">
        <v>5.2631578947368418E-2</v>
      </c>
      <c r="M3495" s="90">
        <v>15.33</v>
      </c>
      <c r="N3495" s="90">
        <v>15.31</v>
      </c>
      <c r="O3495" s="90">
        <v>17.579999999999998</v>
      </c>
      <c r="P3495" s="90">
        <v>19.64</v>
      </c>
      <c r="Q3495" s="90">
        <v>21.67</v>
      </c>
      <c r="R3495" s="63">
        <f t="shared" si="1891"/>
        <v>6.5799999999999983</v>
      </c>
      <c r="S3495" s="64">
        <f t="shared" si="1890"/>
        <v>1.5251989389920452E-2</v>
      </c>
      <c r="T3495" s="65">
        <f t="shared" si="1886"/>
        <v>1.0013063357282821</v>
      </c>
      <c r="U3495" s="65">
        <f t="shared" si="1886"/>
        <v>0.87087599544937444</v>
      </c>
      <c r="V3495" s="65">
        <f t="shared" si="1892"/>
        <v>0.77953156822810588</v>
      </c>
      <c r="W3495" s="65">
        <f t="shared" si="1893"/>
        <v>0.70650669127826482</v>
      </c>
      <c r="X3495" s="61">
        <f t="shared" si="1881"/>
        <v>0.11550151975683905</v>
      </c>
      <c r="Y3495" s="66">
        <f t="shared" si="1894"/>
        <v>0.12158808933002496</v>
      </c>
      <c r="Z3495" s="61">
        <f t="shared" si="1895"/>
        <v>0.11210049292415325</v>
      </c>
      <c r="AA3495" s="67">
        <f t="shared" si="1896"/>
        <v>16.55</v>
      </c>
      <c r="AB3495" s="68">
        <f t="shared" si="1897"/>
        <v>7.4461136512083526E-2</v>
      </c>
      <c r="AC3495" s="69">
        <f t="shared" si="1898"/>
        <v>8.0992815153494463E-2</v>
      </c>
      <c r="AD3495" s="70">
        <f>_xlfn.PERCENTILE.EXC(AC3495:$AC$5675,0.5)</f>
        <v>7.0098049920293407E-2</v>
      </c>
      <c r="AE3495" s="70">
        <f>_xlfn.PERCENTILE.EXC($AC3495:AC$5675,0.35)</f>
        <v>3.7246362317460813E-2</v>
      </c>
      <c r="AF3495" s="71">
        <f t="shared" si="1887"/>
        <v>3.2513005153238808E-2</v>
      </c>
      <c r="AG3495" s="70">
        <f t="shared" si="1888"/>
        <v>-0.18079093388790943</v>
      </c>
      <c r="AH3495" s="70">
        <f t="shared" si="1889"/>
        <v>-0.22707014647722412</v>
      </c>
      <c r="AI3495" s="61" t="str">
        <f t="shared" si="1884"/>
        <v>Short VOL</v>
      </c>
      <c r="AJ3495" s="68" t="str">
        <f t="shared" si="1885"/>
        <v>Short VOL</v>
      </c>
      <c r="AK3495" s="72"/>
      <c r="AL3495" s="73"/>
      <c r="AM3495" s="72"/>
      <c r="AN3495" s="73"/>
      <c r="AO3495" s="74"/>
      <c r="AP3495" s="20"/>
      <c r="AQ3495" s="74"/>
      <c r="AR3495" s="20"/>
      <c r="AS3495" s="74"/>
      <c r="AT3495" s="20"/>
      <c r="AU3495" s="74" t="str">
        <f t="shared" si="1876"/>
        <v>00631L</v>
      </c>
      <c r="AV3495" s="20">
        <f t="shared" si="1882"/>
        <v>1</v>
      </c>
      <c r="AW3495" s="74" t="str">
        <f t="shared" si="1877"/>
        <v>00631L</v>
      </c>
      <c r="AX3495" s="20">
        <f t="shared" si="1878"/>
        <v>1</v>
      </c>
      <c r="AY3495" s="20">
        <f t="shared" si="1883"/>
        <v>1</v>
      </c>
      <c r="AZ3495" s="116">
        <v>41236</v>
      </c>
      <c r="BA3495" s="116"/>
      <c r="BB3495" s="20"/>
      <c r="BC3495" s="20"/>
      <c r="BD3495" s="76"/>
      <c r="BE3495" s="77"/>
      <c r="BF3495" s="77"/>
    </row>
    <row r="3496" spans="1:58" s="23" customFormat="1" ht="15.75" customHeight="1" x14ac:dyDescent="0.4">
      <c r="A3496" s="116">
        <v>41233</v>
      </c>
      <c r="B3496" s="112">
        <v>15.15</v>
      </c>
      <c r="C3496" s="112">
        <v>16.399999999999999</v>
      </c>
      <c r="D3496" s="112">
        <v>18.05</v>
      </c>
      <c r="E3496" s="112">
        <v>19.2</v>
      </c>
      <c r="F3496" s="112">
        <v>20.05</v>
      </c>
      <c r="G3496" s="112">
        <v>21.2</v>
      </c>
      <c r="H3496" s="113">
        <v>22</v>
      </c>
      <c r="I3496" s="90">
        <f t="shared" si="1879"/>
        <v>16.399999999999999</v>
      </c>
      <c r="J3496" s="90">
        <f t="shared" si="1880"/>
        <v>18.05</v>
      </c>
      <c r="K3496" s="114">
        <v>0</v>
      </c>
      <c r="L3496" s="115">
        <v>4.3478260869565216E-2</v>
      </c>
      <c r="M3496" s="90">
        <v>15.24</v>
      </c>
      <c r="N3496" s="90">
        <v>15.08</v>
      </c>
      <c r="O3496" s="90">
        <v>17.28</v>
      </c>
      <c r="P3496" s="90">
        <v>19.579999999999998</v>
      </c>
      <c r="Q3496" s="90">
        <v>21.66</v>
      </c>
      <c r="R3496" s="63">
        <f t="shared" si="1891"/>
        <v>6.5399999999999991</v>
      </c>
      <c r="S3496" s="64">
        <f t="shared" si="1890"/>
        <v>-1.0498687664042003E-2</v>
      </c>
      <c r="T3496" s="65">
        <f t="shared" si="1886"/>
        <v>1.0106100795755968</v>
      </c>
      <c r="U3496" s="65">
        <f t="shared" si="1886"/>
        <v>0.87268518518518512</v>
      </c>
      <c r="V3496" s="65">
        <f t="shared" si="1892"/>
        <v>0.77017364657814102</v>
      </c>
      <c r="W3496" s="65">
        <f t="shared" si="1893"/>
        <v>0.69621421975992615</v>
      </c>
      <c r="X3496" s="61">
        <f t="shared" si="1881"/>
        <v>8.2508250825082383E-2</v>
      </c>
      <c r="Y3496" s="66">
        <f t="shared" si="1894"/>
        <v>0.14583333333333337</v>
      </c>
      <c r="Z3496" s="61">
        <f t="shared" si="1895"/>
        <v>0.10060975609756112</v>
      </c>
      <c r="AA3496" s="67">
        <f t="shared" si="1896"/>
        <v>16.399999999999999</v>
      </c>
      <c r="AB3496" s="68">
        <f t="shared" si="1897"/>
        <v>4.6419098143236264E-3</v>
      </c>
      <c r="AC3496" s="69">
        <f t="shared" si="1898"/>
        <v>8.7533156498673645E-2</v>
      </c>
      <c r="AD3496" s="70">
        <f>_xlfn.PERCENTILE.EXC(AC3496:$AC$5675,0.5)</f>
        <v>7.0045274022412257E-2</v>
      </c>
      <c r="AE3496" s="70">
        <f>_xlfn.PERCENTILE.EXC($AC3496:AC$5675,0.35)</f>
        <v>3.7187199722748948E-2</v>
      </c>
      <c r="AF3496" s="71">
        <f t="shared" si="1887"/>
        <v>3.237684416088165E-2</v>
      </c>
      <c r="AG3496" s="70">
        <f t="shared" si="1888"/>
        <v>-0.18079093388790943</v>
      </c>
      <c r="AH3496" s="70">
        <f t="shared" si="1889"/>
        <v>-0.22707014647722412</v>
      </c>
      <c r="AI3496" s="61" t="str">
        <f t="shared" si="1884"/>
        <v>Short VOL</v>
      </c>
      <c r="AJ3496" s="68" t="str">
        <f t="shared" si="1885"/>
        <v>Short VOL</v>
      </c>
      <c r="AK3496" s="72"/>
      <c r="AL3496" s="73"/>
      <c r="AM3496" s="72"/>
      <c r="AN3496" s="73"/>
      <c r="AO3496" s="74"/>
      <c r="AP3496" s="20"/>
      <c r="AQ3496" s="74"/>
      <c r="AR3496" s="20"/>
      <c r="AS3496" s="74"/>
      <c r="AT3496" s="20"/>
      <c r="AU3496" s="74" t="str">
        <f t="shared" si="1876"/>
        <v>00631L</v>
      </c>
      <c r="AV3496" s="20">
        <f t="shared" si="1882"/>
        <v>1</v>
      </c>
      <c r="AW3496" s="74" t="str">
        <f t="shared" si="1877"/>
        <v>00631L</v>
      </c>
      <c r="AX3496" s="20">
        <f t="shared" si="1878"/>
        <v>1</v>
      </c>
      <c r="AY3496" s="20">
        <f t="shared" si="1883"/>
        <v>1</v>
      </c>
      <c r="AZ3496" s="116">
        <v>41234</v>
      </c>
      <c r="BA3496" s="116"/>
      <c r="BB3496" s="20"/>
      <c r="BC3496" s="20"/>
      <c r="BD3496" s="76"/>
      <c r="BE3496" s="77"/>
      <c r="BF3496" s="77"/>
    </row>
    <row r="3497" spans="1:58" s="23" customFormat="1" ht="15.75" customHeight="1" x14ac:dyDescent="0.4">
      <c r="A3497" s="116">
        <v>41232</v>
      </c>
      <c r="B3497" s="112">
        <v>15.25</v>
      </c>
      <c r="C3497" s="112">
        <v>16.600000000000001</v>
      </c>
      <c r="D3497" s="112">
        <v>18.649999999999999</v>
      </c>
      <c r="E3497" s="112">
        <v>19.649999999999999</v>
      </c>
      <c r="F3497" s="112">
        <v>20.45</v>
      </c>
      <c r="G3497" s="112">
        <v>21.5</v>
      </c>
      <c r="H3497" s="113">
        <v>22.25</v>
      </c>
      <c r="I3497" s="90">
        <f t="shared" si="1879"/>
        <v>16.541304347826088</v>
      </c>
      <c r="J3497" s="90">
        <f t="shared" si="1880"/>
        <v>18.560869565217391</v>
      </c>
      <c r="K3497" s="114">
        <v>1</v>
      </c>
      <c r="L3497" s="115">
        <v>4.3478260869565216E-2</v>
      </c>
      <c r="M3497" s="90">
        <v>15.57</v>
      </c>
      <c r="N3497" s="90">
        <v>15.24</v>
      </c>
      <c r="O3497" s="90">
        <v>17.59</v>
      </c>
      <c r="P3497" s="90">
        <v>19.91</v>
      </c>
      <c r="Q3497" s="90">
        <v>21.77</v>
      </c>
      <c r="R3497" s="63">
        <f t="shared" si="1891"/>
        <v>6.6899999999999977</v>
      </c>
      <c r="S3497" s="64">
        <f t="shared" si="1890"/>
        <v>-7.1297989031078604E-2</v>
      </c>
      <c r="T3497" s="65">
        <f t="shared" si="1886"/>
        <v>1.0216535433070866</v>
      </c>
      <c r="U3497" s="65">
        <f t="shared" si="1886"/>
        <v>0.86640136441159754</v>
      </c>
      <c r="V3497" s="65">
        <f t="shared" si="1892"/>
        <v>0.76544450025113009</v>
      </c>
      <c r="W3497" s="65">
        <f t="shared" si="1893"/>
        <v>0.70004593477262289</v>
      </c>
      <c r="X3497" s="61">
        <f t="shared" si="1881"/>
        <v>8.8524590163934519E-2</v>
      </c>
      <c r="Y3497" s="66">
        <f t="shared" si="1894"/>
        <v>0.1323155216284988</v>
      </c>
      <c r="Z3497" s="61">
        <f t="shared" si="1895"/>
        <v>0.12209225916677612</v>
      </c>
      <c r="AA3497" s="67">
        <f t="shared" si="1896"/>
        <v>16.541304347826088</v>
      </c>
      <c r="AB3497" s="68">
        <f t="shared" si="1897"/>
        <v>6.5616797900261068E-4</v>
      </c>
      <c r="AC3497" s="69">
        <f t="shared" si="1898"/>
        <v>8.5387424398037259E-2</v>
      </c>
      <c r="AD3497" s="70">
        <f>_xlfn.PERCENTILE.EXC(AC3497:$AC$5675,0.5)</f>
        <v>6.9992498124531122E-2</v>
      </c>
      <c r="AE3497" s="70">
        <f>_xlfn.PERCENTILE.EXC($AC3497:AC$5675,0.35)</f>
        <v>3.7128037128037111E-2</v>
      </c>
      <c r="AF3497" s="71">
        <f t="shared" si="1887"/>
        <v>3.2290459979805397E-2</v>
      </c>
      <c r="AG3497" s="70">
        <f t="shared" si="1888"/>
        <v>-0.18079093388790943</v>
      </c>
      <c r="AH3497" s="70">
        <f t="shared" si="1889"/>
        <v>-0.22707014647722412</v>
      </c>
      <c r="AI3497" s="61" t="str">
        <f t="shared" si="1884"/>
        <v>Short VOL</v>
      </c>
      <c r="AJ3497" s="68" t="str">
        <f t="shared" si="1885"/>
        <v>Short VOL</v>
      </c>
      <c r="AK3497" s="72"/>
      <c r="AL3497" s="73"/>
      <c r="AM3497" s="72"/>
      <c r="AN3497" s="73"/>
      <c r="AO3497" s="74"/>
      <c r="AP3497" s="20"/>
      <c r="AQ3497" s="74"/>
      <c r="AR3497" s="20"/>
      <c r="AS3497" s="74"/>
      <c r="AT3497" s="20"/>
      <c r="AU3497" s="74" t="str">
        <f t="shared" si="1876"/>
        <v>00631L</v>
      </c>
      <c r="AV3497" s="20">
        <f t="shared" si="1882"/>
        <v>1</v>
      </c>
      <c r="AW3497" s="74" t="str">
        <f t="shared" si="1877"/>
        <v>00631L</v>
      </c>
      <c r="AX3497" s="20">
        <f t="shared" si="1878"/>
        <v>1</v>
      </c>
      <c r="AY3497" s="20">
        <f t="shared" si="1883"/>
        <v>1</v>
      </c>
      <c r="AZ3497" s="116">
        <v>41233</v>
      </c>
      <c r="BA3497" s="116"/>
      <c r="BB3497" s="20"/>
      <c r="BC3497" s="20"/>
      <c r="BD3497" s="76"/>
      <c r="BE3497" s="77"/>
      <c r="BF3497" s="77"/>
    </row>
    <row r="3498" spans="1:58" s="23" customFormat="1" ht="15.75" customHeight="1" x14ac:dyDescent="0.4">
      <c r="A3498" s="116">
        <v>41229</v>
      </c>
      <c r="B3498" s="112">
        <v>16.75</v>
      </c>
      <c r="C3498" s="112">
        <v>18.2</v>
      </c>
      <c r="D3498" s="112">
        <v>19.899999999999999</v>
      </c>
      <c r="E3498" s="112">
        <v>20.7</v>
      </c>
      <c r="F3498" s="112">
        <v>21.4</v>
      </c>
      <c r="G3498" s="112">
        <v>22.4</v>
      </c>
      <c r="H3498" s="113">
        <v>23.05</v>
      </c>
      <c r="I3498" s="90">
        <f t="shared" si="1879"/>
        <v>18.07391304347826</v>
      </c>
      <c r="J3498" s="90">
        <f t="shared" si="1880"/>
        <v>19.752173913043478</v>
      </c>
      <c r="K3498" s="114">
        <v>2</v>
      </c>
      <c r="L3498" s="115">
        <v>4.3478260869565216E-2</v>
      </c>
      <c r="M3498" s="90">
        <v>17.059999999999999</v>
      </c>
      <c r="N3498" s="90">
        <v>16.41</v>
      </c>
      <c r="O3498" s="90">
        <v>18.93</v>
      </c>
      <c r="P3498" s="90">
        <v>21.11</v>
      </c>
      <c r="Q3498" s="90">
        <v>22.7</v>
      </c>
      <c r="R3498" s="63">
        <f t="shared" si="1891"/>
        <v>6.57</v>
      </c>
      <c r="S3498" s="64">
        <f t="shared" si="1890"/>
        <v>-8.78265703168426E-2</v>
      </c>
      <c r="T3498" s="65">
        <f t="shared" si="1886"/>
        <v>1.0396099939061547</v>
      </c>
      <c r="U3498" s="65">
        <f t="shared" si="1886"/>
        <v>0.86687797147385104</v>
      </c>
      <c r="V3498" s="65">
        <f t="shared" si="1892"/>
        <v>0.77735670298436765</v>
      </c>
      <c r="W3498" s="65">
        <f t="shared" si="1893"/>
        <v>0.72290748898678414</v>
      </c>
      <c r="X3498" s="61">
        <f t="shared" si="1881"/>
        <v>8.6567164179104442E-2</v>
      </c>
      <c r="Y3498" s="66">
        <f t="shared" si="1894"/>
        <v>0.11352657004830925</v>
      </c>
      <c r="Z3498" s="61">
        <f t="shared" si="1895"/>
        <v>9.2855424585037316E-2</v>
      </c>
      <c r="AA3498" s="67">
        <f t="shared" si="1896"/>
        <v>18.07391304347826</v>
      </c>
      <c r="AB3498" s="68">
        <f t="shared" si="1897"/>
        <v>2.0719073735527109E-2</v>
      </c>
      <c r="AC3498" s="69">
        <f t="shared" si="1898"/>
        <v>0.1013962854039159</v>
      </c>
      <c r="AD3498" s="70">
        <f>_xlfn.PERCENTILE.EXC(AC3498:$AC$5675,0.5)</f>
        <v>6.9950377502632555E-2</v>
      </c>
      <c r="AE3498" s="70">
        <f>_xlfn.PERCENTILE.EXC($AC3498:AC$5675,0.35)</f>
        <v>3.7083224133224089E-2</v>
      </c>
      <c r="AF3498" s="71">
        <f t="shared" si="1887"/>
        <v>3.2179155093460428E-2</v>
      </c>
      <c r="AG3498" s="70">
        <f t="shared" si="1888"/>
        <v>-0.18079093388790943</v>
      </c>
      <c r="AH3498" s="70">
        <f t="shared" si="1889"/>
        <v>-0.22707014647722412</v>
      </c>
      <c r="AI3498" s="61" t="str">
        <f t="shared" si="1884"/>
        <v>Short VOL</v>
      </c>
      <c r="AJ3498" s="68" t="str">
        <f t="shared" si="1885"/>
        <v>Short VOL</v>
      </c>
      <c r="AK3498" s="72"/>
      <c r="AL3498" s="73"/>
      <c r="AM3498" s="72"/>
      <c r="AN3498" s="73"/>
      <c r="AO3498" s="74"/>
      <c r="AP3498" s="20"/>
      <c r="AQ3498" s="74"/>
      <c r="AR3498" s="20"/>
      <c r="AS3498" s="74"/>
      <c r="AT3498" s="20"/>
      <c r="AU3498" s="74" t="str">
        <f t="shared" si="1876"/>
        <v>00631L</v>
      </c>
      <c r="AV3498" s="20">
        <f t="shared" si="1882"/>
        <v>1</v>
      </c>
      <c r="AW3498" s="74" t="str">
        <f t="shared" si="1877"/>
        <v>00631L</v>
      </c>
      <c r="AX3498" s="20">
        <f t="shared" si="1878"/>
        <v>1</v>
      </c>
      <c r="AY3498" s="20">
        <f t="shared" si="1883"/>
        <v>1</v>
      </c>
      <c r="AZ3498" s="116">
        <v>41232</v>
      </c>
      <c r="BA3498" s="116"/>
      <c r="BB3498" s="20"/>
      <c r="BC3498" s="20"/>
      <c r="BD3498" s="76"/>
      <c r="BE3498" s="77"/>
      <c r="BF3498" s="77"/>
    </row>
    <row r="3499" spans="1:58" s="23" customFormat="1" ht="15.75" customHeight="1" x14ac:dyDescent="0.4">
      <c r="A3499" s="116">
        <v>41228</v>
      </c>
      <c r="B3499" s="112">
        <v>18.05</v>
      </c>
      <c r="C3499" s="112">
        <v>19.149999999999999</v>
      </c>
      <c r="D3499" s="112">
        <v>20.6</v>
      </c>
      <c r="E3499" s="112">
        <v>21.35</v>
      </c>
      <c r="F3499" s="112">
        <v>22</v>
      </c>
      <c r="G3499" s="112">
        <v>22.85</v>
      </c>
      <c r="H3499" s="113">
        <v>23.4</v>
      </c>
      <c r="I3499" s="90">
        <f t="shared" si="1879"/>
        <v>19.006521739130434</v>
      </c>
      <c r="J3499" s="90">
        <f t="shared" si="1880"/>
        <v>20.410869565217393</v>
      </c>
      <c r="K3499" s="114">
        <v>3</v>
      </c>
      <c r="L3499" s="115">
        <v>4.3478260869565216E-2</v>
      </c>
      <c r="M3499" s="90">
        <v>18.93</v>
      </c>
      <c r="N3499" s="90">
        <v>17.989999999999998</v>
      </c>
      <c r="O3499" s="90">
        <v>19.79</v>
      </c>
      <c r="P3499" s="90">
        <v>21.73</v>
      </c>
      <c r="Q3499" s="90">
        <v>23.2</v>
      </c>
      <c r="R3499" s="63">
        <f t="shared" si="1891"/>
        <v>4.5999999999999943</v>
      </c>
      <c r="S3499" s="64">
        <f t="shared" si="1890"/>
        <v>3.9062499999998174E-3</v>
      </c>
      <c r="T3499" s="65">
        <f t="shared" si="1886"/>
        <v>1.0522512506948305</v>
      </c>
      <c r="U3499" s="65">
        <f t="shared" si="1886"/>
        <v>0.90904497220818592</v>
      </c>
      <c r="V3499" s="65">
        <f t="shared" si="1892"/>
        <v>0.82788771283939244</v>
      </c>
      <c r="W3499" s="65">
        <f t="shared" si="1893"/>
        <v>0.77543103448275863</v>
      </c>
      <c r="X3499" s="61">
        <f t="shared" si="1881"/>
        <v>6.0941828254847522E-2</v>
      </c>
      <c r="Y3499" s="66">
        <f t="shared" si="1894"/>
        <v>9.6018735362997515E-2</v>
      </c>
      <c r="Z3499" s="61">
        <f t="shared" si="1895"/>
        <v>7.3887681573830591E-2</v>
      </c>
      <c r="AA3499" s="67">
        <f t="shared" si="1896"/>
        <v>19.006521739130434</v>
      </c>
      <c r="AB3499" s="68">
        <f t="shared" si="1897"/>
        <v>3.335186214563773E-3</v>
      </c>
      <c r="AC3499" s="69">
        <f t="shared" si="1898"/>
        <v>5.650482151920156E-2</v>
      </c>
      <c r="AD3499" s="70">
        <f>_xlfn.PERCENTILE.EXC(AC3499:$AC$5675,0.5)</f>
        <v>6.9908256880733988E-2</v>
      </c>
      <c r="AE3499" s="70">
        <f>_xlfn.PERCENTILE.EXC($AC3499:AC$5675,0.35)</f>
        <v>3.7038411138411075E-2</v>
      </c>
      <c r="AF3499" s="71">
        <f t="shared" si="1887"/>
        <v>3.2055087647483486E-2</v>
      </c>
      <c r="AG3499" s="70">
        <f t="shared" si="1888"/>
        <v>-0.18079093388790943</v>
      </c>
      <c r="AH3499" s="70">
        <f t="shared" si="1889"/>
        <v>-0.22707014647722412</v>
      </c>
      <c r="AI3499" s="61" t="str">
        <f t="shared" si="1884"/>
        <v>Safety</v>
      </c>
      <c r="AJ3499" s="68" t="str">
        <f t="shared" si="1885"/>
        <v>Short VOL</v>
      </c>
      <c r="AK3499" s="72"/>
      <c r="AL3499" s="73"/>
      <c r="AM3499" s="72"/>
      <c r="AN3499" s="73"/>
      <c r="AO3499" s="74"/>
      <c r="AP3499" s="20"/>
      <c r="AQ3499" s="74"/>
      <c r="AR3499" s="20"/>
      <c r="AS3499" s="74"/>
      <c r="AT3499" s="20"/>
      <c r="AU3499" s="74" t="str">
        <f t="shared" si="1876"/>
        <v>00631L</v>
      </c>
      <c r="AV3499" s="20">
        <f t="shared" si="1882"/>
        <v>1</v>
      </c>
      <c r="AW3499" s="74" t="str">
        <f t="shared" si="1877"/>
        <v>00631L</v>
      </c>
      <c r="AX3499" s="20">
        <f t="shared" si="1878"/>
        <v>1</v>
      </c>
      <c r="AY3499" s="20">
        <f t="shared" si="1883"/>
        <v>1</v>
      </c>
      <c r="AZ3499" s="116">
        <v>41229</v>
      </c>
      <c r="BA3499" s="116"/>
      <c r="BB3499" s="20"/>
      <c r="BC3499" s="20"/>
      <c r="BD3499" s="76"/>
      <c r="BE3499" s="77"/>
      <c r="BF3499" s="77"/>
    </row>
    <row r="3500" spans="1:58" s="23" customFormat="1" ht="15.75" customHeight="1" x14ac:dyDescent="0.4">
      <c r="A3500" s="116">
        <v>41227</v>
      </c>
      <c r="B3500" s="112">
        <v>17.850000000000001</v>
      </c>
      <c r="C3500" s="112">
        <v>19</v>
      </c>
      <c r="D3500" s="112">
        <v>20.5</v>
      </c>
      <c r="E3500" s="112">
        <v>21.25</v>
      </c>
      <c r="F3500" s="112">
        <v>21.95</v>
      </c>
      <c r="G3500" s="112">
        <v>22.65</v>
      </c>
      <c r="H3500" s="113">
        <v>23.15</v>
      </c>
      <c r="I3500" s="90">
        <f t="shared" si="1879"/>
        <v>18.8</v>
      </c>
      <c r="J3500" s="90">
        <f t="shared" si="1880"/>
        <v>20.239130434782609</v>
      </c>
      <c r="K3500" s="114">
        <v>4</v>
      </c>
      <c r="L3500" s="115">
        <v>4.3478260869565216E-2</v>
      </c>
      <c r="M3500" s="90">
        <v>18.670000000000002</v>
      </c>
      <c r="N3500" s="90">
        <v>17.920000000000002</v>
      </c>
      <c r="O3500" s="90">
        <v>19.87</v>
      </c>
      <c r="P3500" s="90">
        <v>21.75</v>
      </c>
      <c r="Q3500" s="90">
        <v>23.21</v>
      </c>
      <c r="R3500" s="63">
        <f t="shared" si="1891"/>
        <v>5.0300000000000011</v>
      </c>
      <c r="S3500" s="64">
        <f t="shared" si="1890"/>
        <v>7.6276276276276464E-2</v>
      </c>
      <c r="T3500" s="65">
        <f t="shared" si="1886"/>
        <v>1.0418526785714286</v>
      </c>
      <c r="U3500" s="65">
        <f t="shared" si="1886"/>
        <v>0.90186210367388031</v>
      </c>
      <c r="V3500" s="65">
        <f t="shared" si="1892"/>
        <v>0.82390804597701162</v>
      </c>
      <c r="W3500" s="65">
        <f t="shared" si="1893"/>
        <v>0.77208099956915133</v>
      </c>
      <c r="X3500" s="61">
        <f t="shared" si="1881"/>
        <v>6.4425770308123159E-2</v>
      </c>
      <c r="Y3500" s="66">
        <f t="shared" si="1894"/>
        <v>8.9411764705882288E-2</v>
      </c>
      <c r="Z3500" s="61">
        <f t="shared" si="1895"/>
        <v>7.6549491211840875E-2</v>
      </c>
      <c r="AA3500" s="67">
        <f t="shared" si="1896"/>
        <v>18.8</v>
      </c>
      <c r="AB3500" s="68">
        <f t="shared" si="1897"/>
        <v>-3.9062500000000156E-3</v>
      </c>
      <c r="AC3500" s="69">
        <f t="shared" si="1898"/>
        <v>4.9107142857142794E-2</v>
      </c>
      <c r="AD3500" s="70">
        <f>_xlfn.PERCENTILE.EXC(AC3500:$AC$5675,0.5)</f>
        <v>6.9950377502632555E-2</v>
      </c>
      <c r="AE3500" s="70">
        <f>_xlfn.PERCENTILE.EXC($AC3500:AC$5675,0.35)</f>
        <v>3.6992160596219813E-2</v>
      </c>
      <c r="AF3500" s="71">
        <f t="shared" si="1887"/>
        <v>3.195992493437777E-2</v>
      </c>
      <c r="AG3500" s="70">
        <f t="shared" si="1888"/>
        <v>-0.18079093388790943</v>
      </c>
      <c r="AH3500" s="70">
        <f t="shared" si="1889"/>
        <v>-0.22707014647722412</v>
      </c>
      <c r="AI3500" s="61" t="str">
        <f t="shared" si="1884"/>
        <v>Safety</v>
      </c>
      <c r="AJ3500" s="68" t="str">
        <f t="shared" si="1885"/>
        <v>Short VOL</v>
      </c>
      <c r="AK3500" s="72"/>
      <c r="AL3500" s="73"/>
      <c r="AM3500" s="72"/>
      <c r="AN3500" s="73"/>
      <c r="AO3500" s="74"/>
      <c r="AP3500" s="20"/>
      <c r="AQ3500" s="74"/>
      <c r="AR3500" s="20"/>
      <c r="AS3500" s="74"/>
      <c r="AT3500" s="20"/>
      <c r="AU3500" s="74" t="str">
        <f t="shared" si="1876"/>
        <v>00631L</v>
      </c>
      <c r="AV3500" s="20">
        <f t="shared" si="1882"/>
        <v>1</v>
      </c>
      <c r="AW3500" s="74" t="str">
        <f t="shared" si="1877"/>
        <v>00631L</v>
      </c>
      <c r="AX3500" s="20">
        <f t="shared" si="1878"/>
        <v>1</v>
      </c>
      <c r="AY3500" s="20">
        <f t="shared" si="1883"/>
        <v>1</v>
      </c>
      <c r="AZ3500" s="116">
        <v>41228</v>
      </c>
      <c r="BA3500" s="116"/>
      <c r="BB3500" s="20"/>
      <c r="BC3500" s="20"/>
      <c r="BD3500" s="76"/>
      <c r="BE3500" s="77"/>
      <c r="BF3500" s="77"/>
    </row>
    <row r="3501" spans="1:58" s="23" customFormat="1" ht="15.75" customHeight="1" x14ac:dyDescent="0.4">
      <c r="A3501" s="116">
        <v>41226</v>
      </c>
      <c r="B3501" s="112">
        <v>16.95</v>
      </c>
      <c r="C3501" s="112">
        <v>18.2</v>
      </c>
      <c r="D3501" s="112">
        <v>19.899999999999999</v>
      </c>
      <c r="E3501" s="112">
        <v>20.7</v>
      </c>
      <c r="F3501" s="112">
        <v>21.45</v>
      </c>
      <c r="G3501" s="112">
        <v>22.15</v>
      </c>
      <c r="H3501" s="113">
        <v>22.7</v>
      </c>
      <c r="I3501" s="90">
        <f t="shared" si="1879"/>
        <v>17.928260869565218</v>
      </c>
      <c r="J3501" s="90">
        <f t="shared" si="1880"/>
        <v>19.530434782608694</v>
      </c>
      <c r="K3501" s="114">
        <v>5</v>
      </c>
      <c r="L3501" s="115">
        <v>4.3478260869565216E-2</v>
      </c>
      <c r="M3501" s="90">
        <v>16.25</v>
      </c>
      <c r="N3501" s="90">
        <v>16.649999999999999</v>
      </c>
      <c r="O3501" s="90">
        <v>18.97</v>
      </c>
      <c r="P3501" s="90">
        <v>21.04</v>
      </c>
      <c r="Q3501" s="90">
        <v>22.72</v>
      </c>
      <c r="R3501" s="63">
        <f t="shared" si="1891"/>
        <v>7.1099999999999994</v>
      </c>
      <c r="S3501" s="64">
        <f t="shared" si="1890"/>
        <v>-1.7985611510792049E-3</v>
      </c>
      <c r="T3501" s="65">
        <f t="shared" si="1886"/>
        <v>0.97597597597597607</v>
      </c>
      <c r="U3501" s="65">
        <f t="shared" si="1886"/>
        <v>0.87770163415919866</v>
      </c>
      <c r="V3501" s="65">
        <f t="shared" si="1892"/>
        <v>0.79134980988593151</v>
      </c>
      <c r="W3501" s="65">
        <f t="shared" si="1893"/>
        <v>0.7328345070422535</v>
      </c>
      <c r="X3501" s="61">
        <f t="shared" si="1881"/>
        <v>7.3746312684365781E-2</v>
      </c>
      <c r="Y3501" s="66">
        <f t="shared" si="1894"/>
        <v>9.6618357487922704E-2</v>
      </c>
      <c r="Z3501" s="61">
        <f t="shared" si="1895"/>
        <v>8.9365829998787311E-2</v>
      </c>
      <c r="AA3501" s="67">
        <f t="shared" si="1896"/>
        <v>17.928260869565218</v>
      </c>
      <c r="AB3501" s="68">
        <f t="shared" si="1897"/>
        <v>1.8018018018018063E-2</v>
      </c>
      <c r="AC3501" s="69">
        <f t="shared" si="1898"/>
        <v>7.6772424598511677E-2</v>
      </c>
      <c r="AD3501" s="70">
        <f>_xlfn.PERCENTILE.EXC(AC3501:$AC$5675,0.5)</f>
        <v>6.9992498124531122E-2</v>
      </c>
      <c r="AE3501" s="70">
        <f>_xlfn.PERCENTILE.EXC($AC3501:AC$5675,0.35)</f>
        <v>3.6937284769759104E-2</v>
      </c>
      <c r="AF3501" s="71">
        <f t="shared" si="1887"/>
        <v>3.137384372075714E-2</v>
      </c>
      <c r="AG3501" s="70">
        <f t="shared" si="1888"/>
        <v>-0.18079093388790943</v>
      </c>
      <c r="AH3501" s="70">
        <f t="shared" si="1889"/>
        <v>-0.22707014647722412</v>
      </c>
      <c r="AI3501" s="61" t="str">
        <f t="shared" si="1884"/>
        <v>Short VOL</v>
      </c>
      <c r="AJ3501" s="68" t="str">
        <f t="shared" si="1885"/>
        <v>Short VOL</v>
      </c>
      <c r="AK3501" s="72"/>
      <c r="AL3501" s="73"/>
      <c r="AM3501" s="72"/>
      <c r="AN3501" s="73"/>
      <c r="AO3501" s="74"/>
      <c r="AP3501" s="20"/>
      <c r="AQ3501" s="74"/>
      <c r="AR3501" s="20"/>
      <c r="AS3501" s="74"/>
      <c r="AT3501" s="20"/>
      <c r="AU3501" s="74" t="str">
        <f t="shared" si="1876"/>
        <v>00631L</v>
      </c>
      <c r="AV3501" s="20">
        <f t="shared" si="1882"/>
        <v>1</v>
      </c>
      <c r="AW3501" s="74" t="str">
        <f t="shared" si="1877"/>
        <v>00631L</v>
      </c>
      <c r="AX3501" s="20">
        <f t="shared" si="1878"/>
        <v>1</v>
      </c>
      <c r="AY3501" s="20">
        <f t="shared" si="1883"/>
        <v>1</v>
      </c>
      <c r="AZ3501" s="116">
        <v>41227</v>
      </c>
      <c r="BA3501" s="116"/>
      <c r="BB3501" s="20"/>
      <c r="BC3501" s="20"/>
      <c r="BD3501" s="76"/>
      <c r="BE3501" s="77"/>
      <c r="BF3501" s="77"/>
    </row>
    <row r="3502" spans="1:58" s="23" customFormat="1" ht="15.75" customHeight="1" x14ac:dyDescent="0.4">
      <c r="A3502" s="116">
        <v>41225</v>
      </c>
      <c r="B3502" s="112">
        <v>17.100000000000001</v>
      </c>
      <c r="C3502" s="112">
        <v>18.350000000000001</v>
      </c>
      <c r="D3502" s="112">
        <v>20</v>
      </c>
      <c r="E3502" s="112">
        <v>20.7</v>
      </c>
      <c r="F3502" s="112">
        <v>21.5</v>
      </c>
      <c r="G3502" s="112">
        <v>22.3</v>
      </c>
      <c r="H3502" s="113">
        <v>22.8</v>
      </c>
      <c r="I3502" s="90">
        <f t="shared" si="1879"/>
        <v>18.023913043478263</v>
      </c>
      <c r="J3502" s="90">
        <f t="shared" si="1880"/>
        <v>19.569565217391304</v>
      </c>
      <c r="K3502" s="114">
        <v>6</v>
      </c>
      <c r="L3502" s="115">
        <v>4.3478260869565216E-2</v>
      </c>
      <c r="M3502" s="90">
        <v>16.27</v>
      </c>
      <c r="N3502" s="90">
        <v>16.68</v>
      </c>
      <c r="O3502" s="90">
        <v>19.149999999999999</v>
      </c>
      <c r="P3502" s="90">
        <v>21.14</v>
      </c>
      <c r="Q3502" s="90">
        <v>22.92</v>
      </c>
      <c r="R3502" s="63">
        <f t="shared" si="1891"/>
        <v>7.3399999999999963</v>
      </c>
      <c r="S3502" s="64">
        <f t="shared" si="1890"/>
        <v>-0.10370768404083824</v>
      </c>
      <c r="T3502" s="65">
        <f t="shared" si="1886"/>
        <v>0.97541966426858517</v>
      </c>
      <c r="U3502" s="65">
        <f t="shared" si="1886"/>
        <v>0.87101827676240218</v>
      </c>
      <c r="V3502" s="65">
        <f t="shared" si="1892"/>
        <v>0.78902554399243141</v>
      </c>
      <c r="W3502" s="65">
        <f t="shared" si="1893"/>
        <v>0.72774869109947637</v>
      </c>
      <c r="X3502" s="61">
        <f t="shared" si="1881"/>
        <v>7.3099415204678359E-2</v>
      </c>
      <c r="Y3502" s="66">
        <f t="shared" si="1894"/>
        <v>0.10144927536231892</v>
      </c>
      <c r="Z3502" s="61">
        <f t="shared" si="1895"/>
        <v>8.5755638644312959E-2</v>
      </c>
      <c r="AA3502" s="67">
        <f t="shared" si="1896"/>
        <v>18.02391304347826</v>
      </c>
      <c r="AB3502" s="68">
        <f t="shared" si="1897"/>
        <v>2.5179856115108017E-2</v>
      </c>
      <c r="AC3502" s="69">
        <f t="shared" si="1898"/>
        <v>8.0570326347617502E-2</v>
      </c>
      <c r="AD3502" s="70">
        <f>_xlfn.PERCENTILE.EXC(AC3502:$AC$5675,0.5)</f>
        <v>6.9950377502632555E-2</v>
      </c>
      <c r="AE3502" s="70">
        <f>_xlfn.PERCENTILE.EXC($AC3502:AC$5675,0.35)</f>
        <v>3.688240894329841E-2</v>
      </c>
      <c r="AF3502" s="71">
        <f t="shared" si="1887"/>
        <v>3.0591934968236825E-2</v>
      </c>
      <c r="AG3502" s="70">
        <f t="shared" si="1888"/>
        <v>-0.18917533395752137</v>
      </c>
      <c r="AH3502" s="70">
        <f t="shared" si="1889"/>
        <v>-0.22707014647722412</v>
      </c>
      <c r="AI3502" s="61" t="str">
        <f t="shared" si="1884"/>
        <v>Short VOL</v>
      </c>
      <c r="AJ3502" s="68" t="str">
        <f t="shared" si="1885"/>
        <v>Short VOL</v>
      </c>
      <c r="AK3502" s="72"/>
      <c r="AL3502" s="73"/>
      <c r="AM3502" s="72"/>
      <c r="AN3502" s="73"/>
      <c r="AO3502" s="74"/>
      <c r="AP3502" s="20"/>
      <c r="AQ3502" s="74"/>
      <c r="AR3502" s="20"/>
      <c r="AS3502" s="74"/>
      <c r="AT3502" s="20"/>
      <c r="AU3502" s="74" t="str">
        <f t="shared" si="1876"/>
        <v>00631L</v>
      </c>
      <c r="AV3502" s="20">
        <f t="shared" si="1882"/>
        <v>1</v>
      </c>
      <c r="AW3502" s="74" t="str">
        <f t="shared" si="1877"/>
        <v>00631L</v>
      </c>
      <c r="AX3502" s="20">
        <f t="shared" si="1878"/>
        <v>1</v>
      </c>
      <c r="AY3502" s="20">
        <f t="shared" si="1883"/>
        <v>1</v>
      </c>
      <c r="AZ3502" s="116">
        <v>41226</v>
      </c>
      <c r="BA3502" s="116"/>
      <c r="BB3502" s="20"/>
      <c r="BC3502" s="20"/>
      <c r="BD3502" s="76"/>
      <c r="BE3502" s="77"/>
      <c r="BF3502" s="77"/>
    </row>
    <row r="3503" spans="1:58" s="23" customFormat="1" ht="15.75" customHeight="1" x14ac:dyDescent="0.4">
      <c r="A3503" s="116">
        <v>41222</v>
      </c>
      <c r="B3503" s="112">
        <v>18.600000000000001</v>
      </c>
      <c r="C3503" s="112">
        <v>19.600000000000001</v>
      </c>
      <c r="D3503" s="112">
        <v>20.9</v>
      </c>
      <c r="E3503" s="112">
        <v>21.55</v>
      </c>
      <c r="F3503" s="112">
        <v>22.3</v>
      </c>
      <c r="G3503" s="112">
        <v>22.9</v>
      </c>
      <c r="H3503" s="113">
        <v>23.4</v>
      </c>
      <c r="I3503" s="90">
        <f t="shared" si="1879"/>
        <v>19.295652173913044</v>
      </c>
      <c r="J3503" s="90">
        <f t="shared" si="1880"/>
        <v>20.504347826086956</v>
      </c>
      <c r="K3503" s="114">
        <v>7</v>
      </c>
      <c r="L3503" s="115">
        <v>4.3478260869565216E-2</v>
      </c>
      <c r="M3503" s="90">
        <v>18.5</v>
      </c>
      <c r="N3503" s="90">
        <v>18.61</v>
      </c>
      <c r="O3503" s="90">
        <v>20.07</v>
      </c>
      <c r="P3503" s="90">
        <v>21.78</v>
      </c>
      <c r="Q3503" s="90">
        <v>23.65</v>
      </c>
      <c r="R3503" s="63">
        <f t="shared" si="1891"/>
        <v>4.740000000000002</v>
      </c>
      <c r="S3503" s="64">
        <f t="shared" si="1890"/>
        <v>6.4899945916712283E-3</v>
      </c>
      <c r="T3503" s="65">
        <f t="shared" si="1886"/>
        <v>0.99408919935518536</v>
      </c>
      <c r="U3503" s="65">
        <f t="shared" si="1886"/>
        <v>0.92725460886895861</v>
      </c>
      <c r="V3503" s="65">
        <f t="shared" si="1892"/>
        <v>0.85445362718089979</v>
      </c>
      <c r="W3503" s="65">
        <f t="shared" si="1893"/>
        <v>0.78689217758985208</v>
      </c>
      <c r="X3503" s="61">
        <f t="shared" si="1881"/>
        <v>5.3763440860215048E-2</v>
      </c>
      <c r="Y3503" s="66">
        <f t="shared" si="1894"/>
        <v>8.5846867749419853E-2</v>
      </c>
      <c r="Z3503" s="61">
        <f t="shared" si="1895"/>
        <v>6.2640829202343332E-2</v>
      </c>
      <c r="AA3503" s="67">
        <f t="shared" si="1896"/>
        <v>19.295652173913044</v>
      </c>
      <c r="AB3503" s="68">
        <f t="shared" si="1897"/>
        <v>-5.3734551316485821E-4</v>
      </c>
      <c r="AC3503" s="69">
        <f t="shared" si="1898"/>
        <v>3.6843211924397906E-2</v>
      </c>
      <c r="AD3503" s="70">
        <f>_xlfn.PERCENTILE.EXC(AC3503:$AC$5675,0.5)</f>
        <v>6.9908256880733988E-2</v>
      </c>
      <c r="AE3503" s="70">
        <f>_xlfn.PERCENTILE.EXC($AC3503:AC$5675,0.35)</f>
        <v>3.6825193497605872E-2</v>
      </c>
      <c r="AF3503" s="71">
        <f t="shared" si="1887"/>
        <v>3.0059477720591244E-2</v>
      </c>
      <c r="AG3503" s="70">
        <f t="shared" si="1888"/>
        <v>-0.18917533395752137</v>
      </c>
      <c r="AH3503" s="70">
        <f t="shared" si="1889"/>
        <v>-0.22707014647722412</v>
      </c>
      <c r="AI3503" s="61" t="str">
        <f t="shared" si="1884"/>
        <v>Safety</v>
      </c>
      <c r="AJ3503" s="68" t="str">
        <f t="shared" si="1885"/>
        <v>Short VOL</v>
      </c>
      <c r="AK3503" s="72"/>
      <c r="AL3503" s="73"/>
      <c r="AM3503" s="72"/>
      <c r="AN3503" s="73"/>
      <c r="AO3503" s="74"/>
      <c r="AP3503" s="20"/>
      <c r="AQ3503" s="74"/>
      <c r="AR3503" s="20"/>
      <c r="AS3503" s="74"/>
      <c r="AT3503" s="20"/>
      <c r="AU3503" s="74" t="str">
        <f t="shared" si="1876"/>
        <v>00631L</v>
      </c>
      <c r="AV3503" s="20">
        <f t="shared" si="1882"/>
        <v>1</v>
      </c>
      <c r="AW3503" s="74" t="str">
        <f t="shared" si="1877"/>
        <v>00631L</v>
      </c>
      <c r="AX3503" s="20">
        <f t="shared" si="1878"/>
        <v>1</v>
      </c>
      <c r="AY3503" s="20">
        <f t="shared" si="1883"/>
        <v>1</v>
      </c>
      <c r="AZ3503" s="116">
        <v>41225</v>
      </c>
      <c r="BA3503" s="116"/>
      <c r="BB3503" s="20"/>
      <c r="BC3503" s="20"/>
      <c r="BD3503" s="76"/>
      <c r="BE3503" s="77"/>
      <c r="BF3503" s="77"/>
    </row>
    <row r="3504" spans="1:58" s="23" customFormat="1" ht="15.75" customHeight="1" x14ac:dyDescent="0.4">
      <c r="A3504" s="116">
        <v>41221</v>
      </c>
      <c r="B3504" s="112">
        <v>18.5</v>
      </c>
      <c r="C3504" s="112">
        <v>19.3</v>
      </c>
      <c r="D3504" s="112">
        <v>20.55</v>
      </c>
      <c r="E3504" s="112">
        <v>21.15</v>
      </c>
      <c r="F3504" s="112">
        <v>21.85</v>
      </c>
      <c r="G3504" s="112">
        <v>22.55</v>
      </c>
      <c r="H3504" s="113">
        <v>23.2</v>
      </c>
      <c r="I3504" s="90">
        <f t="shared" si="1879"/>
        <v>19.021739130434781</v>
      </c>
      <c r="J3504" s="90">
        <f t="shared" si="1880"/>
        <v>20.115217391304348</v>
      </c>
      <c r="K3504" s="114">
        <v>8</v>
      </c>
      <c r="L3504" s="115">
        <v>4.3478260869565216E-2</v>
      </c>
      <c r="M3504" s="90">
        <v>18.18</v>
      </c>
      <c r="N3504" s="90">
        <v>18.489999999999998</v>
      </c>
      <c r="O3504" s="90">
        <v>19.829999999999998</v>
      </c>
      <c r="P3504" s="90">
        <v>21.63</v>
      </c>
      <c r="Q3504" s="90">
        <v>23.58</v>
      </c>
      <c r="R3504" s="63">
        <f t="shared" si="1891"/>
        <v>4.789999999999992</v>
      </c>
      <c r="S3504" s="64">
        <f t="shared" si="1890"/>
        <v>-3.0922431865828087E-2</v>
      </c>
      <c r="T3504" s="65">
        <f t="shared" si="1886"/>
        <v>0.98323418063818291</v>
      </c>
      <c r="U3504" s="65">
        <f t="shared" si="1886"/>
        <v>0.93242561775088251</v>
      </c>
      <c r="V3504" s="65">
        <f t="shared" si="1892"/>
        <v>0.85483125288950523</v>
      </c>
      <c r="W3504" s="65">
        <f t="shared" si="1893"/>
        <v>0.7841391009329941</v>
      </c>
      <c r="X3504" s="61">
        <f t="shared" si="1881"/>
        <v>4.324324324324328E-2</v>
      </c>
      <c r="Y3504" s="66">
        <f t="shared" si="1894"/>
        <v>9.6926713947990586E-2</v>
      </c>
      <c r="Z3504" s="61">
        <f t="shared" si="1895"/>
        <v>5.7485714285714383E-2</v>
      </c>
      <c r="AA3504" s="67">
        <f t="shared" si="1896"/>
        <v>19.021739130434781</v>
      </c>
      <c r="AB3504" s="68">
        <f t="shared" si="1897"/>
        <v>5.4083288263934908E-4</v>
      </c>
      <c r="AC3504" s="69">
        <f t="shared" si="1898"/>
        <v>2.8758200672513952E-2</v>
      </c>
      <c r="AD3504" s="70">
        <f>_xlfn.PERCENTILE.EXC(AC3504:$AC$5675,0.5)</f>
        <v>6.9950377502632555E-2</v>
      </c>
      <c r="AE3504" s="70">
        <f>_xlfn.PERCENTILE.EXC($AC3504:AC$5675,0.35)</f>
        <v>3.6848362445414853E-2</v>
      </c>
      <c r="AF3504" s="71">
        <f t="shared" si="1887"/>
        <v>2.9489258114236024E-2</v>
      </c>
      <c r="AG3504" s="70">
        <f t="shared" si="1888"/>
        <v>-0.18917533395752137</v>
      </c>
      <c r="AH3504" s="70">
        <f t="shared" si="1889"/>
        <v>-0.22707014647722412</v>
      </c>
      <c r="AI3504" s="61" t="str">
        <f t="shared" si="1884"/>
        <v>Safety</v>
      </c>
      <c r="AJ3504" s="68" t="str">
        <f t="shared" si="1885"/>
        <v>Safety</v>
      </c>
      <c r="AK3504" s="72"/>
      <c r="AL3504" s="73"/>
      <c r="AM3504" s="72"/>
      <c r="AN3504" s="73"/>
      <c r="AO3504" s="74"/>
      <c r="AP3504" s="20"/>
      <c r="AQ3504" s="74"/>
      <c r="AR3504" s="20"/>
      <c r="AS3504" s="74"/>
      <c r="AT3504" s="20"/>
      <c r="AU3504" s="74" t="str">
        <f t="shared" ref="AU3504:AU3567" si="1899">IF(AC3504&gt;AF3504,"00631L",IF(AC3504&lt;AG3504,"Cash","00635U"))</f>
        <v>00635U</v>
      </c>
      <c r="AV3504" s="20">
        <f t="shared" si="1882"/>
        <v>0</v>
      </c>
      <c r="AW3504" s="74" t="str">
        <f t="shared" ref="AW3504:AW3567" si="1900">IF(AC3504&gt;AE3504,"00631L",IF(AC3504&lt;AH3504,"00631L","00635U"))</f>
        <v>00635U</v>
      </c>
      <c r="AX3504" s="20">
        <f t="shared" si="1878"/>
        <v>0</v>
      </c>
      <c r="AY3504" s="20">
        <f t="shared" si="1883"/>
        <v>1</v>
      </c>
      <c r="AZ3504" s="116">
        <v>41222</v>
      </c>
      <c r="BA3504" s="116"/>
      <c r="BB3504" s="20"/>
      <c r="BC3504" s="20"/>
      <c r="BD3504" s="76"/>
      <c r="BE3504" s="77"/>
      <c r="BF3504" s="77"/>
    </row>
    <row r="3505" spans="1:58" s="23" customFormat="1" ht="15.75" customHeight="1" x14ac:dyDescent="0.4">
      <c r="A3505" s="116">
        <v>41220</v>
      </c>
      <c r="B3505" s="112">
        <v>18.850000000000001</v>
      </c>
      <c r="C3505" s="112">
        <v>19.5</v>
      </c>
      <c r="D3505" s="112">
        <v>20.55</v>
      </c>
      <c r="E3505" s="112">
        <v>21.15</v>
      </c>
      <c r="F3505" s="112">
        <v>21.7</v>
      </c>
      <c r="G3505" s="112">
        <v>22.45</v>
      </c>
      <c r="H3505" s="113">
        <v>23.1</v>
      </c>
      <c r="I3505" s="90">
        <f t="shared" si="1879"/>
        <v>19.245652173913044</v>
      </c>
      <c r="J3505" s="90">
        <f t="shared" si="1880"/>
        <v>20.139130434782608</v>
      </c>
      <c r="K3505" s="114">
        <v>9</v>
      </c>
      <c r="L3505" s="115">
        <v>4.3478260869565216E-2</v>
      </c>
      <c r="M3505" s="90">
        <v>19.87</v>
      </c>
      <c r="N3505" s="90">
        <v>19.079999999999998</v>
      </c>
      <c r="O3505" s="90">
        <v>19.809999999999999</v>
      </c>
      <c r="P3505" s="90">
        <v>21.52</v>
      </c>
      <c r="Q3505" s="90">
        <v>23.5</v>
      </c>
      <c r="R3505" s="63">
        <f t="shared" si="1891"/>
        <v>2.3799999999999955</v>
      </c>
      <c r="S3505" s="64">
        <f t="shared" si="1890"/>
        <v>8.5324232081911269E-2</v>
      </c>
      <c r="T3505" s="65">
        <f t="shared" si="1886"/>
        <v>1.0414046121593292</v>
      </c>
      <c r="U3505" s="65">
        <f t="shared" si="1886"/>
        <v>0.96314992428066626</v>
      </c>
      <c r="V3505" s="65">
        <f t="shared" si="1892"/>
        <v>0.88661710037174712</v>
      </c>
      <c r="W3505" s="65">
        <f t="shared" si="1893"/>
        <v>0.81191489361702118</v>
      </c>
      <c r="X3505" s="61">
        <f t="shared" si="1881"/>
        <v>3.4482758620689578E-2</v>
      </c>
      <c r="Y3505" s="66">
        <f t="shared" si="1894"/>
        <v>9.2198581560283835E-2</v>
      </c>
      <c r="Z3505" s="61">
        <f t="shared" si="1895"/>
        <v>4.64249406980684E-2</v>
      </c>
      <c r="AA3505" s="67">
        <f t="shared" si="1896"/>
        <v>19.245652173913044</v>
      </c>
      <c r="AB3505" s="68">
        <f t="shared" si="1897"/>
        <v>-1.2054507337526043E-2</v>
      </c>
      <c r="AC3505" s="69">
        <f t="shared" si="1898"/>
        <v>8.6819797648346672E-3</v>
      </c>
      <c r="AD3505" s="70">
        <f>_xlfn.PERCENTILE.EXC(AC3505:$AC$5675,0.5)</f>
        <v>6.9992498124531122E-2</v>
      </c>
      <c r="AE3505" s="70">
        <f>_xlfn.PERCENTILE.EXC($AC3505:AC$5675,0.35)</f>
        <v>3.702560742560735E-2</v>
      </c>
      <c r="AF3505" s="71">
        <f t="shared" si="1887"/>
        <v>2.9489258114236024E-2</v>
      </c>
      <c r="AG3505" s="70">
        <f t="shared" si="1888"/>
        <v>-0.18917533395752137</v>
      </c>
      <c r="AH3505" s="70">
        <f t="shared" si="1889"/>
        <v>-0.22707014647722412</v>
      </c>
      <c r="AI3505" s="61" t="str">
        <f t="shared" si="1884"/>
        <v>Safety</v>
      </c>
      <c r="AJ3505" s="68" t="str">
        <f t="shared" si="1885"/>
        <v>Safety</v>
      </c>
      <c r="AK3505" s="72"/>
      <c r="AL3505" s="73"/>
      <c r="AM3505" s="72"/>
      <c r="AN3505" s="73"/>
      <c r="AO3505" s="74"/>
      <c r="AP3505" s="20"/>
      <c r="AQ3505" s="74"/>
      <c r="AR3505" s="20"/>
      <c r="AS3505" s="74"/>
      <c r="AT3505" s="20"/>
      <c r="AU3505" s="74" t="str">
        <f t="shared" si="1899"/>
        <v>00635U</v>
      </c>
      <c r="AV3505" s="20">
        <f t="shared" si="1882"/>
        <v>0</v>
      </c>
      <c r="AW3505" s="74" t="str">
        <f t="shared" si="1900"/>
        <v>00635U</v>
      </c>
      <c r="AX3505" s="20">
        <f t="shared" si="1878"/>
        <v>0</v>
      </c>
      <c r="AY3505" s="20">
        <f t="shared" si="1883"/>
        <v>1</v>
      </c>
      <c r="AZ3505" s="116">
        <v>41221</v>
      </c>
      <c r="BA3505" s="116"/>
      <c r="BB3505" s="20"/>
      <c r="BC3505" s="20"/>
      <c r="BD3505" s="76"/>
      <c r="BE3505" s="77"/>
      <c r="BF3505" s="77"/>
    </row>
    <row r="3506" spans="1:58" s="23" customFormat="1" ht="15.75" customHeight="1" x14ac:dyDescent="0.4">
      <c r="A3506" s="116">
        <v>41219</v>
      </c>
      <c r="B3506" s="112">
        <v>17.05</v>
      </c>
      <c r="C3506" s="112">
        <v>18.100000000000001</v>
      </c>
      <c r="D3506" s="112">
        <v>19.45</v>
      </c>
      <c r="E3506" s="112">
        <v>20.149999999999999</v>
      </c>
      <c r="F3506" s="112">
        <v>21.05</v>
      </c>
      <c r="G3506" s="112">
        <v>21.9</v>
      </c>
      <c r="H3506" s="113">
        <v>22.55</v>
      </c>
      <c r="I3506" s="90">
        <f t="shared" si="1879"/>
        <v>17.643478260869568</v>
      </c>
      <c r="J3506" s="90">
        <f t="shared" si="1880"/>
        <v>18.86304347826087</v>
      </c>
      <c r="K3506" s="114">
        <v>10</v>
      </c>
      <c r="L3506" s="115">
        <v>4.3478260869565216E-2</v>
      </c>
      <c r="M3506" s="90">
        <v>19.3</v>
      </c>
      <c r="N3506" s="90">
        <v>17.579999999999998</v>
      </c>
      <c r="O3506" s="90">
        <v>18.239999999999998</v>
      </c>
      <c r="P3506" s="90">
        <v>20.260000000000002</v>
      </c>
      <c r="Q3506" s="90">
        <v>22.16</v>
      </c>
      <c r="R3506" s="63">
        <f t="shared" si="1891"/>
        <v>1.6200000000000045</v>
      </c>
      <c r="S3506" s="64">
        <f t="shared" si="1890"/>
        <v>-4.5602605863192362E-2</v>
      </c>
      <c r="T3506" s="65">
        <f t="shared" si="1886"/>
        <v>1.0978384527872584</v>
      </c>
      <c r="U3506" s="65">
        <f t="shared" si="1886"/>
        <v>0.96381578947368418</v>
      </c>
      <c r="V3506" s="65">
        <f t="shared" si="1892"/>
        <v>0.86771964461994067</v>
      </c>
      <c r="W3506" s="65">
        <f t="shared" si="1893"/>
        <v>0.79332129963898912</v>
      </c>
      <c r="X3506" s="61">
        <f t="shared" si="1881"/>
        <v>6.1583577712610013E-2</v>
      </c>
      <c r="Y3506" s="66">
        <f t="shared" si="1894"/>
        <v>0.11910669975186115</v>
      </c>
      <c r="Z3506" s="61">
        <f t="shared" si="1895"/>
        <v>6.9122720551995948E-2</v>
      </c>
      <c r="AA3506" s="67">
        <f t="shared" si="1896"/>
        <v>17.643478260869568</v>
      </c>
      <c r="AB3506" s="68">
        <f t="shared" si="1897"/>
        <v>-3.0147895335608511E-2</v>
      </c>
      <c r="AC3506" s="69">
        <f t="shared" si="1898"/>
        <v>3.6108225750608324E-3</v>
      </c>
      <c r="AD3506" s="70">
        <f>_xlfn.PERCENTILE.EXC(AC3506:$AC$5675,0.5)</f>
        <v>7.0045274022412257E-2</v>
      </c>
      <c r="AE3506" s="70">
        <f>_xlfn.PERCENTILE.EXC($AC3506:AC$5675,0.35)</f>
        <v>3.7108831558831525E-2</v>
      </c>
      <c r="AF3506" s="71">
        <f t="shared" si="1887"/>
        <v>2.9489258114236024E-2</v>
      </c>
      <c r="AG3506" s="70">
        <f t="shared" si="1888"/>
        <v>-0.18917533395752137</v>
      </c>
      <c r="AH3506" s="70">
        <f t="shared" si="1889"/>
        <v>-0.22707014647722412</v>
      </c>
      <c r="AI3506" s="61" t="str">
        <f t="shared" si="1884"/>
        <v>Safety</v>
      </c>
      <c r="AJ3506" s="68" t="str">
        <f t="shared" si="1885"/>
        <v>Safety</v>
      </c>
      <c r="AK3506" s="72"/>
      <c r="AL3506" s="73"/>
      <c r="AM3506" s="72"/>
      <c r="AN3506" s="73"/>
      <c r="AO3506" s="74"/>
      <c r="AP3506" s="20"/>
      <c r="AQ3506" s="74"/>
      <c r="AR3506" s="20"/>
      <c r="AS3506" s="74"/>
      <c r="AT3506" s="20"/>
      <c r="AU3506" s="74" t="str">
        <f t="shared" si="1899"/>
        <v>00635U</v>
      </c>
      <c r="AV3506" s="20">
        <f t="shared" si="1882"/>
        <v>0</v>
      </c>
      <c r="AW3506" s="74" t="str">
        <f t="shared" si="1900"/>
        <v>00635U</v>
      </c>
      <c r="AX3506" s="20">
        <f t="shared" si="1878"/>
        <v>0</v>
      </c>
      <c r="AY3506" s="20">
        <f t="shared" si="1883"/>
        <v>1</v>
      </c>
      <c r="AZ3506" s="116">
        <v>41220</v>
      </c>
      <c r="BA3506" s="116"/>
      <c r="BB3506" s="20"/>
      <c r="BC3506" s="20"/>
      <c r="BD3506" s="76"/>
      <c r="BE3506" s="77"/>
      <c r="BF3506" s="77"/>
    </row>
    <row r="3507" spans="1:58" s="23" customFormat="1" ht="15.75" customHeight="1" x14ac:dyDescent="0.4">
      <c r="A3507" s="116">
        <v>41218</v>
      </c>
      <c r="B3507" s="112">
        <v>18.100000000000001</v>
      </c>
      <c r="C3507" s="112">
        <v>18.899999999999999</v>
      </c>
      <c r="D3507" s="112">
        <v>20.25</v>
      </c>
      <c r="E3507" s="112">
        <v>20.95</v>
      </c>
      <c r="F3507" s="112">
        <v>21.7</v>
      </c>
      <c r="G3507" s="112">
        <v>22.6</v>
      </c>
      <c r="H3507" s="113">
        <v>23.25</v>
      </c>
      <c r="I3507" s="90">
        <f t="shared" si="1879"/>
        <v>18.517391304347825</v>
      </c>
      <c r="J3507" s="90">
        <f t="shared" si="1880"/>
        <v>19.604347826086954</v>
      </c>
      <c r="K3507" s="114">
        <v>11</v>
      </c>
      <c r="L3507" s="115">
        <v>4.3478260869565216E-2</v>
      </c>
      <c r="M3507" s="90">
        <v>20.45</v>
      </c>
      <c r="N3507" s="90">
        <v>18.420000000000002</v>
      </c>
      <c r="O3507" s="90">
        <v>18.97</v>
      </c>
      <c r="P3507" s="90">
        <v>20.83</v>
      </c>
      <c r="Q3507" s="90">
        <v>22.91</v>
      </c>
      <c r="R3507" s="63">
        <f t="shared" si="1891"/>
        <v>0.92999999999999261</v>
      </c>
      <c r="S3507" s="64">
        <f t="shared" si="1890"/>
        <v>4.7185901080159284E-2</v>
      </c>
      <c r="T3507" s="65">
        <f t="shared" si="1886"/>
        <v>1.1102062975027143</v>
      </c>
      <c r="U3507" s="65">
        <f t="shared" si="1886"/>
        <v>0.97100685292567224</v>
      </c>
      <c r="V3507" s="65">
        <f t="shared" si="1892"/>
        <v>0.88430148823811827</v>
      </c>
      <c r="W3507" s="65">
        <f t="shared" si="1893"/>
        <v>0.80401571366215629</v>
      </c>
      <c r="X3507" s="61">
        <f t="shared" si="1881"/>
        <v>4.4198895027624148E-2</v>
      </c>
      <c r="Y3507" s="66">
        <f t="shared" si="1894"/>
        <v>0.10978520286396184</v>
      </c>
      <c r="Z3507" s="61">
        <f t="shared" si="1895"/>
        <v>5.869922517022768E-2</v>
      </c>
      <c r="AA3507" s="67">
        <f t="shared" si="1896"/>
        <v>18.517391304347825</v>
      </c>
      <c r="AB3507" s="68">
        <f t="shared" si="1897"/>
        <v>-1.7372421281216084E-2</v>
      </c>
      <c r="AC3507" s="69">
        <f t="shared" si="1898"/>
        <v>5.2872586508047438E-3</v>
      </c>
      <c r="AD3507" s="70">
        <f>_xlfn.PERCENTILE.EXC(AC3507:$AC$5675,0.5)</f>
        <v>7.0098049920293407E-2</v>
      </c>
      <c r="AE3507" s="70">
        <f>_xlfn.PERCENTILE.EXC($AC3507:AC$5675,0.35)</f>
        <v>3.7212555120482618E-2</v>
      </c>
      <c r="AF3507" s="71">
        <f t="shared" si="1887"/>
        <v>2.9489258114236024E-2</v>
      </c>
      <c r="AG3507" s="70">
        <f t="shared" si="1888"/>
        <v>-0.18917533395752137</v>
      </c>
      <c r="AH3507" s="70">
        <f t="shared" si="1889"/>
        <v>-0.22707014647722412</v>
      </c>
      <c r="AI3507" s="61" t="str">
        <f t="shared" si="1884"/>
        <v>Safety</v>
      </c>
      <c r="AJ3507" s="68" t="str">
        <f t="shared" si="1885"/>
        <v>Safety</v>
      </c>
      <c r="AK3507" s="72"/>
      <c r="AL3507" s="73"/>
      <c r="AM3507" s="72"/>
      <c r="AN3507" s="73"/>
      <c r="AO3507" s="74"/>
      <c r="AP3507" s="20"/>
      <c r="AQ3507" s="74"/>
      <c r="AR3507" s="20"/>
      <c r="AS3507" s="74"/>
      <c r="AT3507" s="20"/>
      <c r="AU3507" s="74" t="str">
        <f t="shared" si="1899"/>
        <v>00635U</v>
      </c>
      <c r="AV3507" s="20">
        <f t="shared" si="1882"/>
        <v>0</v>
      </c>
      <c r="AW3507" s="74" t="str">
        <f t="shared" si="1900"/>
        <v>00635U</v>
      </c>
      <c r="AX3507" s="20">
        <f t="shared" si="1878"/>
        <v>0</v>
      </c>
      <c r="AY3507" s="20">
        <f t="shared" si="1883"/>
        <v>1</v>
      </c>
      <c r="AZ3507" s="116">
        <v>41219</v>
      </c>
      <c r="BA3507" s="116"/>
      <c r="BB3507" s="20"/>
      <c r="BC3507" s="20"/>
      <c r="BD3507" s="76"/>
      <c r="BE3507" s="77"/>
      <c r="BF3507" s="77"/>
    </row>
    <row r="3508" spans="1:58" s="23" customFormat="1" ht="15.75" customHeight="1" x14ac:dyDescent="0.4">
      <c r="A3508" s="116">
        <v>41215</v>
      </c>
      <c r="B3508" s="112">
        <v>17.8</v>
      </c>
      <c r="C3508" s="112">
        <v>18.600000000000001</v>
      </c>
      <c r="D3508" s="112">
        <v>20</v>
      </c>
      <c r="E3508" s="112">
        <v>20.7</v>
      </c>
      <c r="F3508" s="112">
        <v>21.5</v>
      </c>
      <c r="G3508" s="112">
        <v>22.45</v>
      </c>
      <c r="H3508" s="113">
        <v>23.15</v>
      </c>
      <c r="I3508" s="90">
        <f t="shared" si="1879"/>
        <v>18.182608695652174</v>
      </c>
      <c r="J3508" s="90">
        <f t="shared" si="1880"/>
        <v>19.269565217391307</v>
      </c>
      <c r="K3508" s="114">
        <v>12</v>
      </c>
      <c r="L3508" s="115">
        <v>4.3478260869565216E-2</v>
      </c>
      <c r="M3508" s="90">
        <v>18.510000000000002</v>
      </c>
      <c r="N3508" s="90">
        <v>17.59</v>
      </c>
      <c r="O3508" s="90">
        <v>18.55</v>
      </c>
      <c r="P3508" s="90">
        <v>20.51</v>
      </c>
      <c r="Q3508" s="90">
        <v>22.69</v>
      </c>
      <c r="R3508" s="63">
        <f t="shared" si="1891"/>
        <v>2.9600000000000009</v>
      </c>
      <c r="S3508" s="64">
        <f t="shared" si="1890"/>
        <v>5.3924505692031069E-2</v>
      </c>
      <c r="T3508" s="65">
        <f t="shared" si="1886"/>
        <v>1.0523024445707789</v>
      </c>
      <c r="U3508" s="65">
        <f t="shared" si="1886"/>
        <v>0.94824797843665765</v>
      </c>
      <c r="V3508" s="65">
        <f t="shared" si="1892"/>
        <v>0.85763042418332514</v>
      </c>
      <c r="W3508" s="65">
        <f t="shared" si="1893"/>
        <v>0.77523137946231813</v>
      </c>
      <c r="X3508" s="61">
        <f t="shared" si="1881"/>
        <v>4.4943820224719142E-2</v>
      </c>
      <c r="Y3508" s="66">
        <f t="shared" si="1894"/>
        <v>0.11835748792270528</v>
      </c>
      <c r="Z3508" s="61">
        <f t="shared" si="1895"/>
        <v>5.9780009564801645E-2</v>
      </c>
      <c r="AA3508" s="67">
        <f t="shared" si="1896"/>
        <v>18.182608695652174</v>
      </c>
      <c r="AB3508" s="68">
        <f t="shared" si="1897"/>
        <v>1.1938601478112612E-2</v>
      </c>
      <c r="AC3508" s="69">
        <f t="shared" si="1898"/>
        <v>3.3690090713597173E-2</v>
      </c>
      <c r="AD3508" s="70">
        <f>_xlfn.PERCENTILE.EXC(AC3508:$AC$5675,0.5)</f>
        <v>7.0214832654456771E-2</v>
      </c>
      <c r="AE3508" s="70">
        <f>_xlfn.PERCENTILE.EXC($AC3508:AC$5675,0.35)</f>
        <v>3.7300564997171104E-2</v>
      </c>
      <c r="AF3508" s="71">
        <f t="shared" si="1887"/>
        <v>2.9489258114236024E-2</v>
      </c>
      <c r="AG3508" s="70">
        <f t="shared" si="1888"/>
        <v>-0.18917533395752137</v>
      </c>
      <c r="AH3508" s="70">
        <f t="shared" si="1889"/>
        <v>-0.22707014647722412</v>
      </c>
      <c r="AI3508" s="61" t="str">
        <f t="shared" si="1884"/>
        <v>Safety</v>
      </c>
      <c r="AJ3508" s="68" t="str">
        <f t="shared" si="1885"/>
        <v>Short VOL</v>
      </c>
      <c r="AK3508" s="72"/>
      <c r="AL3508" s="73"/>
      <c r="AM3508" s="72"/>
      <c r="AN3508" s="73"/>
      <c r="AO3508" s="74"/>
      <c r="AP3508" s="20"/>
      <c r="AQ3508" s="74"/>
      <c r="AR3508" s="20"/>
      <c r="AS3508" s="74"/>
      <c r="AT3508" s="20"/>
      <c r="AU3508" s="74" t="str">
        <f t="shared" si="1899"/>
        <v>00631L</v>
      </c>
      <c r="AV3508" s="20">
        <f t="shared" si="1882"/>
        <v>1</v>
      </c>
      <c r="AW3508" s="74" t="str">
        <f t="shared" si="1900"/>
        <v>00635U</v>
      </c>
      <c r="AX3508" s="20">
        <f t="shared" si="1878"/>
        <v>0</v>
      </c>
      <c r="AY3508" s="20">
        <f t="shared" si="1883"/>
        <v>1</v>
      </c>
      <c r="AZ3508" s="116">
        <v>41218</v>
      </c>
      <c r="BA3508" s="116"/>
      <c r="BB3508" s="20"/>
      <c r="BC3508" s="20"/>
      <c r="BD3508" s="76"/>
      <c r="BE3508" s="77"/>
      <c r="BF3508" s="77"/>
    </row>
    <row r="3509" spans="1:58" s="23" customFormat="1" ht="15.75" customHeight="1" x14ac:dyDescent="0.4">
      <c r="A3509" s="116">
        <v>41214</v>
      </c>
      <c r="B3509" s="112">
        <v>16.899999999999999</v>
      </c>
      <c r="C3509" s="112">
        <v>17.899999999999999</v>
      </c>
      <c r="D3509" s="112">
        <v>19.2</v>
      </c>
      <c r="E3509" s="112">
        <v>20</v>
      </c>
      <c r="F3509" s="112">
        <v>20.9</v>
      </c>
      <c r="G3509" s="112">
        <v>21.85</v>
      </c>
      <c r="H3509" s="113">
        <v>22.5</v>
      </c>
      <c r="I3509" s="90">
        <f t="shared" si="1879"/>
        <v>17.334782608695651</v>
      </c>
      <c r="J3509" s="90">
        <f t="shared" si="1880"/>
        <v>18.465217391304346</v>
      </c>
      <c r="K3509" s="114">
        <v>13</v>
      </c>
      <c r="L3509" s="115">
        <v>4.3478260869565216E-2</v>
      </c>
      <c r="M3509" s="90">
        <v>17.350000000000001</v>
      </c>
      <c r="N3509" s="90">
        <v>16.690000000000001</v>
      </c>
      <c r="O3509" s="90">
        <v>17.73</v>
      </c>
      <c r="P3509" s="90">
        <v>20.03</v>
      </c>
      <c r="Q3509" s="90">
        <v>22.31</v>
      </c>
      <c r="R3509" s="63">
        <f t="shared" si="1891"/>
        <v>3.7199999999999989</v>
      </c>
      <c r="S3509" s="64">
        <f t="shared" si="1890"/>
        <v>-0.10268817204301076</v>
      </c>
      <c r="T3509" s="65">
        <f t="shared" si="1886"/>
        <v>1.0395446375074895</v>
      </c>
      <c r="U3509" s="65">
        <f t="shared" si="1886"/>
        <v>0.94134235758601248</v>
      </c>
      <c r="V3509" s="65">
        <f t="shared" si="1892"/>
        <v>0.83325012481278082</v>
      </c>
      <c r="W3509" s="65">
        <f t="shared" si="1893"/>
        <v>0.74809502465262223</v>
      </c>
      <c r="X3509" s="61">
        <f t="shared" si="1881"/>
        <v>5.9171597633136098E-2</v>
      </c>
      <c r="Y3509" s="66">
        <f t="shared" si="1894"/>
        <v>0.125</v>
      </c>
      <c r="Z3509" s="61">
        <f t="shared" si="1895"/>
        <v>6.5211938801103569E-2</v>
      </c>
      <c r="AA3509" s="67">
        <f t="shared" si="1896"/>
        <v>17.334782608695651</v>
      </c>
      <c r="AB3509" s="68">
        <f t="shared" si="1897"/>
        <v>1.2582384661473774E-2</v>
      </c>
      <c r="AC3509" s="69">
        <f t="shared" si="1898"/>
        <v>3.8632870503034725E-2</v>
      </c>
      <c r="AD3509" s="70">
        <f>_xlfn.PERCENTILE.EXC(AC3509:$AC$5675,0.5)</f>
        <v>7.0331615388620136E-2</v>
      </c>
      <c r="AE3509" s="70">
        <f>_xlfn.PERCENTILE.EXC($AC3509:AC$5675,0.35)</f>
        <v>3.7315696495557334E-2</v>
      </c>
      <c r="AF3509" s="71">
        <f t="shared" si="1887"/>
        <v>2.9098620492988076E-2</v>
      </c>
      <c r="AG3509" s="70">
        <f t="shared" si="1888"/>
        <v>-0.18917533395752137</v>
      </c>
      <c r="AH3509" s="70">
        <f t="shared" si="1889"/>
        <v>-0.22707014647722412</v>
      </c>
      <c r="AI3509" s="61" t="str">
        <f t="shared" si="1884"/>
        <v>Safety</v>
      </c>
      <c r="AJ3509" s="68" t="str">
        <f t="shared" si="1885"/>
        <v>Short VOL</v>
      </c>
      <c r="AK3509" s="72"/>
      <c r="AL3509" s="73"/>
      <c r="AM3509" s="72"/>
      <c r="AN3509" s="73"/>
      <c r="AO3509" s="74"/>
      <c r="AP3509" s="20"/>
      <c r="AQ3509" s="74"/>
      <c r="AR3509" s="20"/>
      <c r="AS3509" s="74"/>
      <c r="AT3509" s="20"/>
      <c r="AU3509" s="74" t="str">
        <f t="shared" si="1899"/>
        <v>00631L</v>
      </c>
      <c r="AV3509" s="20">
        <f t="shared" si="1882"/>
        <v>1</v>
      </c>
      <c r="AW3509" s="74" t="str">
        <f t="shared" si="1900"/>
        <v>00631L</v>
      </c>
      <c r="AX3509" s="20">
        <f t="shared" ref="AX3509:AX3572" si="1901">IF(AW3509="00631L",1,0)</f>
        <v>1</v>
      </c>
      <c r="AY3509" s="20">
        <f t="shared" si="1883"/>
        <v>1</v>
      </c>
      <c r="AZ3509" s="116">
        <v>41215</v>
      </c>
      <c r="BA3509" s="116"/>
      <c r="BB3509" s="20"/>
      <c r="BC3509" s="20"/>
      <c r="BD3509" s="76"/>
      <c r="BE3509" s="77"/>
      <c r="BF3509" s="77"/>
    </row>
    <row r="3510" spans="1:58" s="23" customFormat="1" ht="15.75" customHeight="1" x14ac:dyDescent="0.4">
      <c r="A3510" s="116">
        <v>41213</v>
      </c>
      <c r="B3510" s="112">
        <v>18.95</v>
      </c>
      <c r="C3510" s="112">
        <v>19.5</v>
      </c>
      <c r="D3510" s="112">
        <v>20.65</v>
      </c>
      <c r="E3510" s="112">
        <v>21.2</v>
      </c>
      <c r="F3510" s="112">
        <v>21.95</v>
      </c>
      <c r="G3510" s="112">
        <v>22.85</v>
      </c>
      <c r="H3510" s="113">
        <v>23.5</v>
      </c>
      <c r="I3510" s="90">
        <f t="shared" ref="I3510:I3573" si="1902">C3510-((C3510-B3510)*K3510*L3510)</f>
        <v>19.165217391304349</v>
      </c>
      <c r="J3510" s="90">
        <f t="shared" ref="J3510:J3573" si="1903">D3510-((D3510-C3510)*K3510*L3510)</f>
        <v>19.95</v>
      </c>
      <c r="K3510" s="114">
        <v>14</v>
      </c>
      <c r="L3510" s="115">
        <v>4.3478260869565216E-2</v>
      </c>
      <c r="M3510" s="90">
        <v>19.149999999999999</v>
      </c>
      <c r="N3510" s="90">
        <v>18.600000000000001</v>
      </c>
      <c r="O3510" s="90">
        <v>19.309999999999999</v>
      </c>
      <c r="P3510" s="90">
        <v>20.73</v>
      </c>
      <c r="Q3510" s="90">
        <v>23.41</v>
      </c>
      <c r="R3510" s="63">
        <f t="shared" si="1891"/>
        <v>2.2899999999999991</v>
      </c>
      <c r="S3510" s="64">
        <f t="shared" si="1890"/>
        <v>4.4357102751263491E-2</v>
      </c>
      <c r="T3510" s="65">
        <f t="shared" si="1886"/>
        <v>1.029569892473118</v>
      </c>
      <c r="U3510" s="65">
        <f t="shared" si="1886"/>
        <v>0.96323148627654076</v>
      </c>
      <c r="V3510" s="65">
        <f t="shared" si="1892"/>
        <v>0.89725036179450079</v>
      </c>
      <c r="W3510" s="65">
        <f t="shared" si="1893"/>
        <v>0.79453225117471171</v>
      </c>
      <c r="X3510" s="61">
        <f t="shared" si="1881"/>
        <v>2.9023746701847004E-2</v>
      </c>
      <c r="Y3510" s="66">
        <f t="shared" si="1894"/>
        <v>0.10849056603773588</v>
      </c>
      <c r="Z3510" s="61">
        <f t="shared" si="1895"/>
        <v>4.094827586206886E-2</v>
      </c>
      <c r="AA3510" s="67">
        <f t="shared" si="1896"/>
        <v>19.165217391304346</v>
      </c>
      <c r="AB3510" s="68">
        <f t="shared" si="1897"/>
        <v>1.8817204301075151E-2</v>
      </c>
      <c r="AC3510" s="69">
        <f t="shared" si="1898"/>
        <v>3.0388031790556134E-2</v>
      </c>
      <c r="AD3510" s="70">
        <f>_xlfn.PERCENTILE.EXC(AC3510:$AC$5675,0.5)</f>
        <v>7.0342906190185933E-2</v>
      </c>
      <c r="AE3510" s="70">
        <f>_xlfn.PERCENTILE.EXC($AC3510:AC$5675,0.35)</f>
        <v>3.7307548765657055E-2</v>
      </c>
      <c r="AF3510" s="71">
        <f t="shared" si="1887"/>
        <v>2.8775118818103979E-2</v>
      </c>
      <c r="AG3510" s="70">
        <f t="shared" si="1888"/>
        <v>-0.18917533395752137</v>
      </c>
      <c r="AH3510" s="70">
        <f t="shared" si="1889"/>
        <v>-0.22707014647722412</v>
      </c>
      <c r="AI3510" s="61" t="str">
        <f t="shared" si="1884"/>
        <v>Safety</v>
      </c>
      <c r="AJ3510" s="68" t="str">
        <f t="shared" si="1885"/>
        <v>Short VOL</v>
      </c>
      <c r="AK3510" s="72"/>
      <c r="AL3510" s="73"/>
      <c r="AM3510" s="72"/>
      <c r="AN3510" s="73"/>
      <c r="AO3510" s="74"/>
      <c r="AP3510" s="20"/>
      <c r="AQ3510" s="74"/>
      <c r="AR3510" s="20"/>
      <c r="AS3510" s="74"/>
      <c r="AT3510" s="20"/>
      <c r="AU3510" s="74" t="str">
        <f t="shared" si="1899"/>
        <v>00631L</v>
      </c>
      <c r="AV3510" s="20">
        <f t="shared" si="1882"/>
        <v>1</v>
      </c>
      <c r="AW3510" s="74" t="str">
        <f t="shared" si="1900"/>
        <v>00635U</v>
      </c>
      <c r="AX3510" s="20">
        <f t="shared" si="1901"/>
        <v>0</v>
      </c>
      <c r="AY3510" s="20">
        <f t="shared" si="1883"/>
        <v>1</v>
      </c>
      <c r="AZ3510" s="116">
        <v>41214</v>
      </c>
      <c r="BA3510" s="116"/>
      <c r="BB3510" s="20"/>
      <c r="BC3510" s="20"/>
      <c r="BD3510" s="76"/>
      <c r="BE3510" s="77"/>
      <c r="BF3510" s="77"/>
    </row>
    <row r="3511" spans="1:58" s="23" customFormat="1" ht="15.75" customHeight="1" x14ac:dyDescent="0.4">
      <c r="A3511" s="116">
        <v>41208</v>
      </c>
      <c r="B3511" s="112">
        <v>18.25</v>
      </c>
      <c r="C3511" s="112">
        <v>18.899999999999999</v>
      </c>
      <c r="D3511" s="112">
        <v>20.149999999999999</v>
      </c>
      <c r="E3511" s="112">
        <v>20.85</v>
      </c>
      <c r="F3511" s="112">
        <v>21.7</v>
      </c>
      <c r="G3511" s="112">
        <v>22.55</v>
      </c>
      <c r="H3511" s="113">
        <v>23.1</v>
      </c>
      <c r="I3511" s="90">
        <f t="shared" si="1902"/>
        <v>18.476086956521737</v>
      </c>
      <c r="J3511" s="90">
        <f t="shared" si="1903"/>
        <v>19.334782608695651</v>
      </c>
      <c r="K3511" s="114">
        <v>15</v>
      </c>
      <c r="L3511" s="115">
        <v>4.3478260869565216E-2</v>
      </c>
      <c r="M3511" s="90">
        <v>16.8</v>
      </c>
      <c r="N3511" s="90">
        <v>17.809999999999999</v>
      </c>
      <c r="O3511" s="90">
        <v>19.02</v>
      </c>
      <c r="P3511" s="90">
        <v>21.01</v>
      </c>
      <c r="Q3511" s="90">
        <v>23.25</v>
      </c>
      <c r="R3511" s="63">
        <f t="shared" si="1891"/>
        <v>5.4200000000000017</v>
      </c>
      <c r="S3511" s="64">
        <f t="shared" si="1890"/>
        <v>-1.7108167770419552E-2</v>
      </c>
      <c r="T3511" s="65">
        <f t="shared" si="1886"/>
        <v>0.94329028635597989</v>
      </c>
      <c r="U3511" s="65">
        <f t="shared" si="1886"/>
        <v>0.93638275499474233</v>
      </c>
      <c r="V3511" s="65">
        <f t="shared" si="1892"/>
        <v>0.84769157544026641</v>
      </c>
      <c r="W3511" s="65">
        <f t="shared" si="1893"/>
        <v>0.76602150537634406</v>
      </c>
      <c r="X3511" s="61">
        <f t="shared" si="1881"/>
        <v>3.5616438356164307E-2</v>
      </c>
      <c r="Y3511" s="66">
        <f t="shared" si="1894"/>
        <v>0.1079136690647482</v>
      </c>
      <c r="Z3511" s="61">
        <f t="shared" si="1895"/>
        <v>4.6476056006589064E-2</v>
      </c>
      <c r="AA3511" s="67">
        <f t="shared" si="1896"/>
        <v>18.47608695652174</v>
      </c>
      <c r="AB3511" s="68">
        <f t="shared" si="1897"/>
        <v>2.470522178551383E-2</v>
      </c>
      <c r="AC3511" s="69">
        <f t="shared" si="1898"/>
        <v>3.7399604521153387E-2</v>
      </c>
      <c r="AD3511" s="70">
        <f>_xlfn.PERCENTILE.EXC(AC3511:$AC$5675,0.5)</f>
        <v>7.0354196991751716E-2</v>
      </c>
      <c r="AE3511" s="70">
        <f>_xlfn.PERCENTILE.EXC($AC3511:AC$5675,0.35)</f>
        <v>3.7324350626646241E-2</v>
      </c>
      <c r="AF3511" s="71">
        <f t="shared" si="1887"/>
        <v>2.8655365972169177E-2</v>
      </c>
      <c r="AG3511" s="70">
        <f t="shared" si="1888"/>
        <v>-0.18917533395752137</v>
      </c>
      <c r="AH3511" s="70">
        <f t="shared" si="1889"/>
        <v>-0.22707014647722412</v>
      </c>
      <c r="AI3511" s="61" t="str">
        <f t="shared" si="1884"/>
        <v>Safety</v>
      </c>
      <c r="AJ3511" s="68" t="str">
        <f t="shared" si="1885"/>
        <v>Short VOL</v>
      </c>
      <c r="AK3511" s="72"/>
      <c r="AL3511" s="73"/>
      <c r="AM3511" s="72"/>
      <c r="AN3511" s="73"/>
      <c r="AO3511" s="74"/>
      <c r="AP3511" s="20"/>
      <c r="AQ3511" s="74"/>
      <c r="AR3511" s="20"/>
      <c r="AS3511" s="74"/>
      <c r="AT3511" s="20"/>
      <c r="AU3511" s="74" t="str">
        <f t="shared" si="1899"/>
        <v>00631L</v>
      </c>
      <c r="AV3511" s="20">
        <f t="shared" si="1882"/>
        <v>1</v>
      </c>
      <c r="AW3511" s="74" t="str">
        <f t="shared" si="1900"/>
        <v>00631L</v>
      </c>
      <c r="AX3511" s="20">
        <f t="shared" si="1901"/>
        <v>1</v>
      </c>
      <c r="AY3511" s="20">
        <f t="shared" si="1883"/>
        <v>1</v>
      </c>
      <c r="AZ3511" s="116">
        <v>41213</v>
      </c>
      <c r="BA3511" s="116"/>
      <c r="BB3511" s="20"/>
      <c r="BC3511" s="20"/>
      <c r="BD3511" s="76"/>
      <c r="BE3511" s="77"/>
      <c r="BF3511" s="77"/>
    </row>
    <row r="3512" spans="1:58" s="23" customFormat="1" ht="15.75" customHeight="1" x14ac:dyDescent="0.4">
      <c r="A3512" s="116">
        <v>41207</v>
      </c>
      <c r="B3512" s="112">
        <v>18.3</v>
      </c>
      <c r="C3512" s="112">
        <v>18.899999999999999</v>
      </c>
      <c r="D3512" s="112">
        <v>20.149999999999999</v>
      </c>
      <c r="E3512" s="112">
        <v>20.9</v>
      </c>
      <c r="F3512" s="112">
        <v>21.7</v>
      </c>
      <c r="G3512" s="112">
        <v>22.55</v>
      </c>
      <c r="H3512" s="113">
        <v>23.15</v>
      </c>
      <c r="I3512" s="90">
        <f t="shared" si="1902"/>
        <v>18.482608695652175</v>
      </c>
      <c r="J3512" s="90">
        <f t="shared" si="1903"/>
        <v>19.280434782608694</v>
      </c>
      <c r="K3512" s="114">
        <v>16</v>
      </c>
      <c r="L3512" s="115">
        <v>4.3478260869565216E-2</v>
      </c>
      <c r="M3512" s="90">
        <v>18.27</v>
      </c>
      <c r="N3512" s="90">
        <v>18.12</v>
      </c>
      <c r="O3512" s="90">
        <v>19.11</v>
      </c>
      <c r="P3512" s="90">
        <v>21.06</v>
      </c>
      <c r="Q3512" s="90">
        <v>23.36</v>
      </c>
      <c r="R3512" s="63">
        <f t="shared" si="1891"/>
        <v>3.7800000000000011</v>
      </c>
      <c r="S3512" s="64">
        <f t="shared" si="1890"/>
        <v>-1.1456628477904927E-2</v>
      </c>
      <c r="T3512" s="65">
        <f t="shared" si="1886"/>
        <v>1.0082781456953642</v>
      </c>
      <c r="U3512" s="65">
        <f t="shared" si="1886"/>
        <v>0.94819466248037687</v>
      </c>
      <c r="V3512" s="65">
        <f t="shared" si="1892"/>
        <v>0.86039886039886049</v>
      </c>
      <c r="W3512" s="65">
        <f t="shared" si="1893"/>
        <v>0.77568493150684936</v>
      </c>
      <c r="X3512" s="61">
        <f t="shared" si="1881"/>
        <v>3.2786885245901523E-2</v>
      </c>
      <c r="Y3512" s="66">
        <f t="shared" si="1894"/>
        <v>0.1076555023923445</v>
      </c>
      <c r="Z3512" s="61">
        <f t="shared" si="1895"/>
        <v>4.3166313808515495E-2</v>
      </c>
      <c r="AA3512" s="67">
        <f t="shared" si="1896"/>
        <v>18.482608695652175</v>
      </c>
      <c r="AB3512" s="68">
        <f t="shared" si="1897"/>
        <v>9.9337748344370692E-3</v>
      </c>
      <c r="AC3512" s="69">
        <f t="shared" si="1898"/>
        <v>2.0011517420097897E-2</v>
      </c>
      <c r="AD3512" s="70">
        <f>_xlfn.PERCENTILE.EXC(AC3512:$AC$5675,0.5)</f>
        <v>7.0399320718098096E-2</v>
      </c>
      <c r="AE3512" s="70">
        <f>_xlfn.PERCENTILE.EXC($AC3512:AC$5675,0.35)</f>
        <v>3.7314532534143005E-2</v>
      </c>
      <c r="AF3512" s="71">
        <f t="shared" si="1887"/>
        <v>2.8619912914123462E-2</v>
      </c>
      <c r="AG3512" s="70">
        <f t="shared" si="1888"/>
        <v>-0.18931160129114533</v>
      </c>
      <c r="AH3512" s="70">
        <f t="shared" si="1889"/>
        <v>-0.22707014647722412</v>
      </c>
      <c r="AI3512" s="61" t="str">
        <f t="shared" si="1884"/>
        <v>Safety</v>
      </c>
      <c r="AJ3512" s="68" t="str">
        <f t="shared" si="1885"/>
        <v>Safety</v>
      </c>
      <c r="AK3512" s="72"/>
      <c r="AL3512" s="73"/>
      <c r="AM3512" s="72"/>
      <c r="AN3512" s="73"/>
      <c r="AO3512" s="74"/>
      <c r="AP3512" s="20"/>
      <c r="AQ3512" s="74"/>
      <c r="AR3512" s="20"/>
      <c r="AS3512" s="74"/>
      <c r="AT3512" s="20"/>
      <c r="AU3512" s="74" t="str">
        <f t="shared" si="1899"/>
        <v>00635U</v>
      </c>
      <c r="AV3512" s="20">
        <f t="shared" si="1882"/>
        <v>0</v>
      </c>
      <c r="AW3512" s="74" t="str">
        <f t="shared" si="1900"/>
        <v>00635U</v>
      </c>
      <c r="AX3512" s="20">
        <f t="shared" si="1901"/>
        <v>0</v>
      </c>
      <c r="AY3512" s="20">
        <f t="shared" si="1883"/>
        <v>1</v>
      </c>
      <c r="AZ3512" s="116">
        <v>41208</v>
      </c>
      <c r="BA3512" s="116"/>
      <c r="BB3512" s="20"/>
      <c r="BC3512" s="20"/>
      <c r="BD3512" s="76"/>
      <c r="BE3512" s="77"/>
      <c r="BF3512" s="77"/>
    </row>
    <row r="3513" spans="1:58" s="23" customFormat="1" ht="15.75" customHeight="1" x14ac:dyDescent="0.4">
      <c r="A3513" s="116">
        <v>41206</v>
      </c>
      <c r="B3513" s="112">
        <v>18.75</v>
      </c>
      <c r="C3513" s="112">
        <v>19.100000000000001</v>
      </c>
      <c r="D3513" s="112">
        <v>20.350000000000001</v>
      </c>
      <c r="E3513" s="112">
        <v>21.05</v>
      </c>
      <c r="F3513" s="112">
        <v>21.8</v>
      </c>
      <c r="G3513" s="112">
        <v>22.7</v>
      </c>
      <c r="H3513" s="113">
        <v>23.35</v>
      </c>
      <c r="I3513" s="90">
        <f t="shared" si="1902"/>
        <v>18.841304347826089</v>
      </c>
      <c r="J3513" s="90">
        <f t="shared" si="1903"/>
        <v>19.42608695652174</v>
      </c>
      <c r="K3513" s="114">
        <v>17</v>
      </c>
      <c r="L3513" s="115">
        <v>4.3478260869565216E-2</v>
      </c>
      <c r="M3513" s="90">
        <v>18.940000000000001</v>
      </c>
      <c r="N3513" s="90">
        <v>18.329999999999998</v>
      </c>
      <c r="O3513" s="90">
        <v>19.27</v>
      </c>
      <c r="P3513" s="90">
        <v>21.27</v>
      </c>
      <c r="Q3513" s="90">
        <v>23.48</v>
      </c>
      <c r="R3513" s="63">
        <f t="shared" si="1891"/>
        <v>3.2700000000000031</v>
      </c>
      <c r="S3513" s="64">
        <f t="shared" si="1890"/>
        <v>-2.6553372278279343E-2</v>
      </c>
      <c r="T3513" s="65">
        <f t="shared" si="1886"/>
        <v>1.0332787779596291</v>
      </c>
      <c r="U3513" s="65">
        <f t="shared" si="1886"/>
        <v>0.95121951219512191</v>
      </c>
      <c r="V3513" s="65">
        <f t="shared" si="1892"/>
        <v>0.86177715091678408</v>
      </c>
      <c r="W3513" s="65">
        <f t="shared" si="1893"/>
        <v>0.78066439522998288</v>
      </c>
      <c r="X3513" s="61">
        <f t="shared" si="1881"/>
        <v>1.8666666666666741E-2</v>
      </c>
      <c r="Y3513" s="66">
        <f t="shared" si="1894"/>
        <v>0.10926365795724469</v>
      </c>
      <c r="Z3513" s="61">
        <f t="shared" si="1895"/>
        <v>3.1037267797392337E-2</v>
      </c>
      <c r="AA3513" s="67">
        <f t="shared" si="1896"/>
        <v>18.841304347826089</v>
      </c>
      <c r="AB3513" s="68">
        <f t="shared" si="1897"/>
        <v>2.2913256955810243E-2</v>
      </c>
      <c r="AC3513" s="69">
        <f t="shared" si="1898"/>
        <v>2.7894399772290815E-2</v>
      </c>
      <c r="AD3513" s="70">
        <f>_xlfn.PERCENTILE.EXC(AC3513:$AC$5675,0.5)</f>
        <v>7.0444444444444476E-2</v>
      </c>
      <c r="AE3513" s="70">
        <f>_xlfn.PERCENTILE.EXC($AC3513:AC$5675,0.35)</f>
        <v>3.7336345482941076E-2</v>
      </c>
      <c r="AF3513" s="71">
        <f t="shared" si="1887"/>
        <v>2.8619912914123462E-2</v>
      </c>
      <c r="AG3513" s="70">
        <f t="shared" si="1888"/>
        <v>-0.18931160129114533</v>
      </c>
      <c r="AH3513" s="70">
        <f t="shared" si="1889"/>
        <v>-0.22707014647722412</v>
      </c>
      <c r="AI3513" s="61" t="str">
        <f t="shared" si="1884"/>
        <v>Safety</v>
      </c>
      <c r="AJ3513" s="68" t="str">
        <f t="shared" si="1885"/>
        <v>Safety</v>
      </c>
      <c r="AK3513" s="72"/>
      <c r="AL3513" s="73"/>
      <c r="AM3513" s="72"/>
      <c r="AN3513" s="73"/>
      <c r="AO3513" s="74"/>
      <c r="AP3513" s="20"/>
      <c r="AQ3513" s="74"/>
      <c r="AR3513" s="20"/>
      <c r="AS3513" s="74"/>
      <c r="AT3513" s="20"/>
      <c r="AU3513" s="74" t="str">
        <f t="shared" si="1899"/>
        <v>00635U</v>
      </c>
      <c r="AV3513" s="20">
        <f t="shared" si="1882"/>
        <v>0</v>
      </c>
      <c r="AW3513" s="74" t="str">
        <f t="shared" si="1900"/>
        <v>00635U</v>
      </c>
      <c r="AX3513" s="20">
        <f t="shared" si="1901"/>
        <v>0</v>
      </c>
      <c r="AY3513" s="20">
        <f t="shared" si="1883"/>
        <v>1</v>
      </c>
      <c r="AZ3513" s="116">
        <v>41207</v>
      </c>
      <c r="BA3513" s="116"/>
      <c r="BB3513" s="20"/>
      <c r="BC3513" s="20"/>
      <c r="BD3513" s="76"/>
      <c r="BE3513" s="77"/>
      <c r="BF3513" s="77"/>
    </row>
    <row r="3514" spans="1:58" s="23" customFormat="1" ht="15.75" customHeight="1" x14ac:dyDescent="0.4">
      <c r="A3514" s="116">
        <v>41205</v>
      </c>
      <c r="B3514" s="112">
        <v>19.2</v>
      </c>
      <c r="C3514" s="112">
        <v>19.399999999999999</v>
      </c>
      <c r="D3514" s="112">
        <v>20.6</v>
      </c>
      <c r="E3514" s="112">
        <v>21.35</v>
      </c>
      <c r="F3514" s="112">
        <v>22.05</v>
      </c>
      <c r="G3514" s="112">
        <v>22.95</v>
      </c>
      <c r="H3514" s="113">
        <v>23.6</v>
      </c>
      <c r="I3514" s="90">
        <f t="shared" si="1902"/>
        <v>19.243478260869566</v>
      </c>
      <c r="J3514" s="90">
        <f t="shared" si="1903"/>
        <v>19.660869565217389</v>
      </c>
      <c r="K3514" s="114">
        <v>18</v>
      </c>
      <c r="L3514" s="115">
        <v>4.3478260869565216E-2</v>
      </c>
      <c r="M3514" s="90">
        <v>20.61</v>
      </c>
      <c r="N3514" s="90">
        <v>18.829999999999998</v>
      </c>
      <c r="O3514" s="90">
        <v>19.45</v>
      </c>
      <c r="P3514" s="90">
        <v>21.34</v>
      </c>
      <c r="Q3514" s="90">
        <v>23.53</v>
      </c>
      <c r="R3514" s="63">
        <f t="shared" si="1891"/>
        <v>1.3500000000000014</v>
      </c>
      <c r="S3514" s="64">
        <f t="shared" si="1890"/>
        <v>0.13297232250300825</v>
      </c>
      <c r="T3514" s="65">
        <f t="shared" si="1886"/>
        <v>1.0945300053106746</v>
      </c>
      <c r="U3514" s="65">
        <f t="shared" si="1886"/>
        <v>0.96812339331619535</v>
      </c>
      <c r="V3514" s="65">
        <f t="shared" si="1892"/>
        <v>0.88238050609184626</v>
      </c>
      <c r="W3514" s="65">
        <f t="shared" si="1893"/>
        <v>0.80025499362515928</v>
      </c>
      <c r="X3514" s="61">
        <f t="shared" si="1881"/>
        <v>1.041666666666663E-2</v>
      </c>
      <c r="Y3514" s="66">
        <f t="shared" si="1894"/>
        <v>0.10538641686182669</v>
      </c>
      <c r="Z3514" s="61">
        <f t="shared" si="1895"/>
        <v>2.1690013556258346E-2</v>
      </c>
      <c r="AA3514" s="67">
        <f t="shared" si="1896"/>
        <v>19.243478260869566</v>
      </c>
      <c r="AB3514" s="68">
        <f t="shared" si="1897"/>
        <v>1.9649495485926767E-2</v>
      </c>
      <c r="AC3514" s="69">
        <f t="shared" si="1898"/>
        <v>2.1958484379690245E-2</v>
      </c>
      <c r="AD3514" s="70">
        <f>_xlfn.PERCENTILE.EXC(AC3514:$AC$5675,0.5)</f>
        <v>7.0520588205791851E-2</v>
      </c>
      <c r="AE3514" s="70">
        <f>_xlfn.PERCENTILE.EXC($AC3514:AC$5675,0.35)</f>
        <v>3.7384079340439157E-2</v>
      </c>
      <c r="AF3514" s="71">
        <f t="shared" si="1887"/>
        <v>2.8619912914123462E-2</v>
      </c>
      <c r="AG3514" s="70">
        <f t="shared" si="1888"/>
        <v>-0.18931160129114533</v>
      </c>
      <c r="AH3514" s="70">
        <f t="shared" si="1889"/>
        <v>-0.22707014647722412</v>
      </c>
      <c r="AI3514" s="61" t="str">
        <f t="shared" si="1884"/>
        <v>Safety</v>
      </c>
      <c r="AJ3514" s="68" t="str">
        <f t="shared" si="1885"/>
        <v>Safety</v>
      </c>
      <c r="AK3514" s="72"/>
      <c r="AL3514" s="73"/>
      <c r="AM3514" s="72"/>
      <c r="AN3514" s="73"/>
      <c r="AO3514" s="74"/>
      <c r="AP3514" s="20"/>
      <c r="AQ3514" s="74"/>
      <c r="AR3514" s="20"/>
      <c r="AS3514" s="74"/>
      <c r="AT3514" s="20"/>
      <c r="AU3514" s="74" t="str">
        <f t="shared" si="1899"/>
        <v>00635U</v>
      </c>
      <c r="AV3514" s="20">
        <f t="shared" si="1882"/>
        <v>0</v>
      </c>
      <c r="AW3514" s="74" t="str">
        <f t="shared" si="1900"/>
        <v>00635U</v>
      </c>
      <c r="AX3514" s="20">
        <f t="shared" si="1901"/>
        <v>0</v>
      </c>
      <c r="AY3514" s="20">
        <f t="shared" si="1883"/>
        <v>1</v>
      </c>
      <c r="AZ3514" s="116">
        <v>41206</v>
      </c>
      <c r="BA3514" s="116"/>
      <c r="BB3514" s="20"/>
      <c r="BC3514" s="20"/>
      <c r="BD3514" s="76"/>
      <c r="BE3514" s="77"/>
      <c r="BF3514" s="77"/>
    </row>
    <row r="3515" spans="1:58" s="23" customFormat="1" ht="15.75" customHeight="1" x14ac:dyDescent="0.4">
      <c r="A3515" s="116">
        <v>41204</v>
      </c>
      <c r="B3515" s="112">
        <v>17.350000000000001</v>
      </c>
      <c r="C3515" s="112">
        <v>18.05</v>
      </c>
      <c r="D3515" s="112">
        <v>19.600000000000001</v>
      </c>
      <c r="E3515" s="112">
        <v>20.55</v>
      </c>
      <c r="F3515" s="112">
        <v>21.6</v>
      </c>
      <c r="G3515" s="112">
        <v>22.6</v>
      </c>
      <c r="H3515" s="113">
        <v>23.3</v>
      </c>
      <c r="I3515" s="90">
        <f t="shared" si="1902"/>
        <v>17.471739130434784</v>
      </c>
      <c r="J3515" s="90">
        <f t="shared" si="1903"/>
        <v>18.319565217391304</v>
      </c>
      <c r="K3515" s="114">
        <v>19</v>
      </c>
      <c r="L3515" s="115">
        <v>4.3478260869565216E-2</v>
      </c>
      <c r="M3515" s="90">
        <v>16.78</v>
      </c>
      <c r="N3515" s="90">
        <v>16.62</v>
      </c>
      <c r="O3515" s="90">
        <v>17.87</v>
      </c>
      <c r="P3515" s="90">
        <v>20.149999999999999</v>
      </c>
      <c r="Q3515" s="90">
        <v>22.4</v>
      </c>
      <c r="R3515" s="63">
        <f t="shared" si="1891"/>
        <v>4.6199999999999903</v>
      </c>
      <c r="S3515" s="64">
        <f t="shared" si="1890"/>
        <v>-2.5791324736224957E-2</v>
      </c>
      <c r="T3515" s="65">
        <f t="shared" si="1886"/>
        <v>1.009626955475331</v>
      </c>
      <c r="U3515" s="65">
        <f t="shared" si="1886"/>
        <v>0.93005036373810857</v>
      </c>
      <c r="V3515" s="65">
        <f t="shared" si="1892"/>
        <v>0.82481389578163777</v>
      </c>
      <c r="W3515" s="65">
        <f t="shared" si="1893"/>
        <v>0.74196428571428585</v>
      </c>
      <c r="X3515" s="61">
        <f t="shared" ref="X3515:X3578" si="1904">(C3515-B3515)/B3515</f>
        <v>4.0345821325648373E-2</v>
      </c>
      <c r="Y3515" s="66">
        <f t="shared" si="1894"/>
        <v>0.13381995133819952</v>
      </c>
      <c r="Z3515" s="61">
        <f t="shared" si="1895"/>
        <v>4.852556924225445E-2</v>
      </c>
      <c r="AA3515" s="67">
        <f t="shared" si="1896"/>
        <v>17.471739130434784</v>
      </c>
      <c r="AB3515" s="68">
        <f t="shared" si="1897"/>
        <v>4.3922984356197375E-2</v>
      </c>
      <c r="AC3515" s="69">
        <f t="shared" si="1898"/>
        <v>5.124784178307961E-2</v>
      </c>
      <c r="AD3515" s="70">
        <f>_xlfn.PERCENTILE.EXC(AC3515:$AC$5675,0.5)</f>
        <v>7.0596731967139226E-2</v>
      </c>
      <c r="AE3515" s="70">
        <f>_xlfn.PERCENTILE.EXC($AC3515:AC$5675,0.35)</f>
        <v>3.7692753224248893E-2</v>
      </c>
      <c r="AF3515" s="71">
        <f t="shared" si="1887"/>
        <v>2.8619912914123462E-2</v>
      </c>
      <c r="AG3515" s="70">
        <f t="shared" si="1888"/>
        <v>-0.18931160129114533</v>
      </c>
      <c r="AH3515" s="70">
        <f t="shared" si="1889"/>
        <v>-0.22707014647722412</v>
      </c>
      <c r="AI3515" s="61" t="str">
        <f t="shared" si="1884"/>
        <v>Safety</v>
      </c>
      <c r="AJ3515" s="68" t="str">
        <f t="shared" si="1885"/>
        <v>Short VOL</v>
      </c>
      <c r="AK3515" s="72"/>
      <c r="AL3515" s="73"/>
      <c r="AM3515" s="72"/>
      <c r="AN3515" s="73"/>
      <c r="AO3515" s="74"/>
      <c r="AP3515" s="20"/>
      <c r="AQ3515" s="74"/>
      <c r="AR3515" s="20"/>
      <c r="AS3515" s="74"/>
      <c r="AT3515" s="20"/>
      <c r="AU3515" s="74" t="str">
        <f t="shared" si="1899"/>
        <v>00631L</v>
      </c>
      <c r="AV3515" s="20">
        <f t="shared" si="1882"/>
        <v>1</v>
      </c>
      <c r="AW3515" s="74" t="str">
        <f t="shared" si="1900"/>
        <v>00631L</v>
      </c>
      <c r="AX3515" s="20">
        <f t="shared" si="1901"/>
        <v>1</v>
      </c>
      <c r="AY3515" s="20">
        <f t="shared" si="1883"/>
        <v>1</v>
      </c>
      <c r="AZ3515" s="116">
        <v>41205</v>
      </c>
      <c r="BA3515" s="116"/>
      <c r="BB3515" s="20"/>
      <c r="BC3515" s="20"/>
      <c r="BD3515" s="76"/>
      <c r="BE3515" s="77"/>
      <c r="BF3515" s="77"/>
    </row>
    <row r="3516" spans="1:58" s="23" customFormat="1" ht="15.75" customHeight="1" x14ac:dyDescent="0.4">
      <c r="A3516" s="116">
        <v>41201</v>
      </c>
      <c r="B3516" s="112">
        <v>17.600000000000001</v>
      </c>
      <c r="C3516" s="112">
        <v>18.45</v>
      </c>
      <c r="D3516" s="112">
        <v>20</v>
      </c>
      <c r="E3516" s="112">
        <v>20.85</v>
      </c>
      <c r="F3516" s="112">
        <v>21.8</v>
      </c>
      <c r="G3516" s="112">
        <v>22.85</v>
      </c>
      <c r="H3516" s="113">
        <v>23.55</v>
      </c>
      <c r="I3516" s="90">
        <f t="shared" si="1902"/>
        <v>17.710869565217394</v>
      </c>
      <c r="J3516" s="90">
        <f t="shared" si="1903"/>
        <v>18.652173913043477</v>
      </c>
      <c r="K3516" s="114">
        <v>20</v>
      </c>
      <c r="L3516" s="115">
        <v>4.3478260869565216E-2</v>
      </c>
      <c r="M3516" s="90">
        <v>17.64</v>
      </c>
      <c r="N3516" s="90">
        <v>17.059999999999999</v>
      </c>
      <c r="O3516" s="90">
        <v>18.12</v>
      </c>
      <c r="P3516" s="90">
        <v>20.32</v>
      </c>
      <c r="Q3516" s="90">
        <v>22.71</v>
      </c>
      <c r="R3516" s="63">
        <f t="shared" si="1891"/>
        <v>3.7399999999999949</v>
      </c>
      <c r="S3516" s="64">
        <f t="shared" si="1890"/>
        <v>0.13506320691949431</v>
      </c>
      <c r="T3516" s="65">
        <f t="shared" si="1886"/>
        <v>1.033997655334115</v>
      </c>
      <c r="U3516" s="65">
        <f t="shared" si="1886"/>
        <v>0.94150110375275931</v>
      </c>
      <c r="V3516" s="65">
        <f t="shared" si="1892"/>
        <v>0.83956692913385822</v>
      </c>
      <c r="W3516" s="65">
        <f t="shared" si="1893"/>
        <v>0.75121092029942749</v>
      </c>
      <c r="X3516" s="61">
        <f t="shared" si="1904"/>
        <v>4.8295454545454419E-2</v>
      </c>
      <c r="Y3516" s="66">
        <f t="shared" si="1894"/>
        <v>0.12949640287769779</v>
      </c>
      <c r="Z3516" s="61">
        <f t="shared" si="1895"/>
        <v>5.3148398183380165E-2</v>
      </c>
      <c r="AA3516" s="67">
        <f t="shared" si="1896"/>
        <v>17.710869565217394</v>
      </c>
      <c r="AB3516" s="68">
        <f t="shared" si="1897"/>
        <v>3.1652989449003681E-2</v>
      </c>
      <c r="AC3516" s="69">
        <f t="shared" si="1898"/>
        <v>3.8151791630562419E-2</v>
      </c>
      <c r="AD3516" s="70">
        <f>_xlfn.PERCENTILE.EXC(AC3516:$AC$5675,0.5)</f>
        <v>7.0669545022871025E-2</v>
      </c>
      <c r="AE3516" s="70">
        <f>_xlfn.PERCENTILE.EXC($AC3516:AC$5675,0.35)</f>
        <v>3.7526544209889788E-2</v>
      </c>
      <c r="AF3516" s="71">
        <f t="shared" si="1887"/>
        <v>2.8575932343892878E-2</v>
      </c>
      <c r="AG3516" s="70">
        <f t="shared" si="1888"/>
        <v>-0.18931160129114533</v>
      </c>
      <c r="AH3516" s="70">
        <f t="shared" si="1889"/>
        <v>-0.22707014647722412</v>
      </c>
      <c r="AI3516" s="61" t="str">
        <f t="shared" si="1884"/>
        <v>Safety</v>
      </c>
      <c r="AJ3516" s="68" t="str">
        <f t="shared" si="1885"/>
        <v>Short VOL</v>
      </c>
      <c r="AK3516" s="72"/>
      <c r="AL3516" s="73"/>
      <c r="AM3516" s="72"/>
      <c r="AN3516" s="73"/>
      <c r="AO3516" s="74"/>
      <c r="AP3516" s="20"/>
      <c r="AQ3516" s="74"/>
      <c r="AR3516" s="20"/>
      <c r="AS3516" s="74"/>
      <c r="AT3516" s="20"/>
      <c r="AU3516" s="74" t="str">
        <f t="shared" si="1899"/>
        <v>00631L</v>
      </c>
      <c r="AV3516" s="20">
        <f t="shared" si="1882"/>
        <v>1</v>
      </c>
      <c r="AW3516" s="74" t="str">
        <f t="shared" si="1900"/>
        <v>00631L</v>
      </c>
      <c r="AX3516" s="20">
        <f t="shared" si="1901"/>
        <v>1</v>
      </c>
      <c r="AY3516" s="20">
        <f t="shared" si="1883"/>
        <v>1</v>
      </c>
      <c r="AZ3516" s="116">
        <v>41204</v>
      </c>
      <c r="BA3516" s="116"/>
      <c r="BB3516" s="20"/>
      <c r="BC3516" s="20"/>
      <c r="BD3516" s="76"/>
      <c r="BE3516" s="77"/>
      <c r="BF3516" s="77"/>
    </row>
    <row r="3517" spans="1:58" s="23" customFormat="1" ht="15.75" customHeight="1" x14ac:dyDescent="0.4">
      <c r="A3517" s="116">
        <v>41200</v>
      </c>
      <c r="B3517" s="112">
        <v>16.7</v>
      </c>
      <c r="C3517" s="112">
        <v>17.600000000000001</v>
      </c>
      <c r="D3517" s="112">
        <v>19.2</v>
      </c>
      <c r="E3517" s="112">
        <v>20.2</v>
      </c>
      <c r="F3517" s="112">
        <v>21.3</v>
      </c>
      <c r="G3517" s="112">
        <v>22.4</v>
      </c>
      <c r="H3517" s="113">
        <v>23.05</v>
      </c>
      <c r="I3517" s="90">
        <f t="shared" si="1902"/>
        <v>16.778260869565216</v>
      </c>
      <c r="J3517" s="90">
        <f t="shared" si="1903"/>
        <v>17.739130434782609</v>
      </c>
      <c r="K3517" s="114">
        <v>21</v>
      </c>
      <c r="L3517" s="115">
        <v>4.3478260869565216E-2</v>
      </c>
      <c r="M3517" s="90">
        <v>13.65</v>
      </c>
      <c r="N3517" s="90">
        <v>15.03</v>
      </c>
      <c r="O3517" s="90">
        <v>16.579999999999998</v>
      </c>
      <c r="P3517" s="90">
        <v>19.16</v>
      </c>
      <c r="Q3517" s="90">
        <v>21.78</v>
      </c>
      <c r="R3517" s="63">
        <f t="shared" si="1891"/>
        <v>7.0599999999999952</v>
      </c>
      <c r="S3517" s="64">
        <f t="shared" si="1890"/>
        <v>-2.6542800265428614E-3</v>
      </c>
      <c r="T3517" s="65">
        <f t="shared" si="1886"/>
        <v>0.90818363273453095</v>
      </c>
      <c r="U3517" s="65">
        <f t="shared" si="1886"/>
        <v>0.90651387213510259</v>
      </c>
      <c r="V3517" s="65">
        <f t="shared" si="1892"/>
        <v>0.78444676409185798</v>
      </c>
      <c r="W3517" s="65">
        <f t="shared" si="1893"/>
        <v>0.6900826446280991</v>
      </c>
      <c r="X3517" s="61">
        <f t="shared" si="1904"/>
        <v>5.3892215568862409E-2</v>
      </c>
      <c r="Y3517" s="66">
        <f t="shared" si="1894"/>
        <v>0.14108910891089116</v>
      </c>
      <c r="Z3517" s="61">
        <f t="shared" si="1895"/>
        <v>5.7268722466960492E-2</v>
      </c>
      <c r="AA3517" s="67">
        <f t="shared" si="1896"/>
        <v>16.778260869565216</v>
      </c>
      <c r="AB3517" s="68">
        <f t="shared" si="1897"/>
        <v>0.1111111111111111</v>
      </c>
      <c r="AC3517" s="69">
        <f t="shared" si="1898"/>
        <v>0.11631808846075958</v>
      </c>
      <c r="AD3517" s="70">
        <f>_xlfn.PERCENTILE.EXC(AC3517:$AC$5675,0.5)</f>
        <v>7.0742358078602824E-2</v>
      </c>
      <c r="AE3517" s="70">
        <f>_xlfn.PERCENTILE.EXC($AC3517:AC$5675,0.35)</f>
        <v>3.7360335195530739E-2</v>
      </c>
      <c r="AF3517" s="71">
        <f t="shared" si="1887"/>
        <v>2.8341868810694129E-2</v>
      </c>
      <c r="AG3517" s="70">
        <f t="shared" si="1888"/>
        <v>-0.18931160129114533</v>
      </c>
      <c r="AH3517" s="70">
        <f t="shared" si="1889"/>
        <v>-0.22707014647722412</v>
      </c>
      <c r="AI3517" s="61" t="str">
        <f t="shared" si="1884"/>
        <v>Short VOL</v>
      </c>
      <c r="AJ3517" s="68" t="str">
        <f t="shared" si="1885"/>
        <v>Short VOL</v>
      </c>
      <c r="AK3517" s="72"/>
      <c r="AL3517" s="73"/>
      <c r="AM3517" s="72"/>
      <c r="AN3517" s="73"/>
      <c r="AO3517" s="74"/>
      <c r="AP3517" s="20"/>
      <c r="AQ3517" s="74"/>
      <c r="AR3517" s="20"/>
      <c r="AS3517" s="74"/>
      <c r="AT3517" s="20"/>
      <c r="AU3517" s="74" t="str">
        <f t="shared" si="1899"/>
        <v>00631L</v>
      </c>
      <c r="AV3517" s="20">
        <f t="shared" si="1882"/>
        <v>1</v>
      </c>
      <c r="AW3517" s="74" t="str">
        <f t="shared" si="1900"/>
        <v>00631L</v>
      </c>
      <c r="AX3517" s="20">
        <f t="shared" si="1901"/>
        <v>1</v>
      </c>
      <c r="AY3517" s="20">
        <f t="shared" si="1883"/>
        <v>1</v>
      </c>
      <c r="AZ3517" s="116">
        <v>41201</v>
      </c>
      <c r="BA3517" s="116"/>
      <c r="BB3517" s="20"/>
      <c r="BC3517" s="20"/>
      <c r="BD3517" s="76"/>
      <c r="BE3517" s="77"/>
      <c r="BF3517" s="77"/>
    </row>
    <row r="3518" spans="1:58" s="23" customFormat="1" ht="15.75" customHeight="1" x14ac:dyDescent="0.4">
      <c r="A3518" s="116">
        <v>41199</v>
      </c>
      <c r="B3518" s="112">
        <v>16.45</v>
      </c>
      <c r="C3518" s="112">
        <v>17.5</v>
      </c>
      <c r="D3518" s="112">
        <v>19</v>
      </c>
      <c r="E3518" s="112">
        <v>20.05</v>
      </c>
      <c r="F3518" s="112">
        <v>21.25</v>
      </c>
      <c r="G3518" s="112">
        <v>22.25</v>
      </c>
      <c r="H3518" s="113">
        <v>22.9</v>
      </c>
      <c r="I3518" s="90">
        <f t="shared" si="1902"/>
        <v>16.495652173913044</v>
      </c>
      <c r="J3518" s="90">
        <f t="shared" si="1903"/>
        <v>17.565217391304348</v>
      </c>
      <c r="K3518" s="114">
        <v>22</v>
      </c>
      <c r="L3518" s="115">
        <v>4.3478260869565216E-2</v>
      </c>
      <c r="M3518" s="90">
        <v>13.22</v>
      </c>
      <c r="N3518" s="90">
        <v>15.07</v>
      </c>
      <c r="O3518" s="90">
        <v>16.61</v>
      </c>
      <c r="P3518" s="90">
        <v>19.190000000000001</v>
      </c>
      <c r="Q3518" s="90">
        <v>21.64</v>
      </c>
      <c r="R3518" s="63">
        <f t="shared" si="1891"/>
        <v>7.509999999999998</v>
      </c>
      <c r="S3518" s="64">
        <f t="shared" si="1890"/>
        <v>-9.8554533508541618E-3</v>
      </c>
      <c r="T3518" s="65">
        <f t="shared" si="1886"/>
        <v>0.87723954877239552</v>
      </c>
      <c r="U3518" s="65">
        <f t="shared" si="1886"/>
        <v>0.90728476821192061</v>
      </c>
      <c r="V3518" s="65">
        <f t="shared" si="1892"/>
        <v>0.78530484627410102</v>
      </c>
      <c r="W3518" s="65">
        <f t="shared" si="1893"/>
        <v>0.69639556377079481</v>
      </c>
      <c r="X3518" s="61">
        <f t="shared" si="1904"/>
        <v>6.3829787234042604E-2</v>
      </c>
      <c r="Y3518" s="66">
        <f t="shared" si="1894"/>
        <v>0.14214463840398991</v>
      </c>
      <c r="Z3518" s="61">
        <f t="shared" si="1895"/>
        <v>6.4839219820769609E-2</v>
      </c>
      <c r="AA3518" s="67">
        <f t="shared" si="1896"/>
        <v>16.495652173913044</v>
      </c>
      <c r="AB3518" s="68">
        <f t="shared" si="1897"/>
        <v>9.1572660915726536E-2</v>
      </c>
      <c r="AC3518" s="69">
        <f t="shared" si="1898"/>
        <v>9.4602002250367842E-2</v>
      </c>
      <c r="AD3518" s="70">
        <f>_xlfn.PERCENTILE.EXC(AC3518:$AC$5675,0.5)</f>
        <v>7.0669545022871025E-2</v>
      </c>
      <c r="AE3518" s="70">
        <f>_xlfn.PERCENTILE.EXC($AC3518:AC$5675,0.35)</f>
        <v>3.7346341196520104E-2</v>
      </c>
      <c r="AF3518" s="71">
        <f t="shared" si="1887"/>
        <v>2.8112265136507646E-2</v>
      </c>
      <c r="AG3518" s="70">
        <f t="shared" si="1888"/>
        <v>-0.18974207653899433</v>
      </c>
      <c r="AH3518" s="70">
        <f t="shared" si="1889"/>
        <v>-0.23904088543135904</v>
      </c>
      <c r="AI3518" s="61" t="str">
        <f t="shared" si="1884"/>
        <v>Short VOL</v>
      </c>
      <c r="AJ3518" s="68" t="str">
        <f t="shared" si="1885"/>
        <v>Short VOL</v>
      </c>
      <c r="AK3518" s="72"/>
      <c r="AL3518" s="73"/>
      <c r="AM3518" s="72"/>
      <c r="AN3518" s="73"/>
      <c r="AO3518" s="74"/>
      <c r="AP3518" s="20"/>
      <c r="AQ3518" s="74"/>
      <c r="AR3518" s="20"/>
      <c r="AS3518" s="74"/>
      <c r="AT3518" s="20"/>
      <c r="AU3518" s="74" t="str">
        <f t="shared" si="1899"/>
        <v>00631L</v>
      </c>
      <c r="AV3518" s="20">
        <f t="shared" si="1882"/>
        <v>1</v>
      </c>
      <c r="AW3518" s="74" t="str">
        <f t="shared" si="1900"/>
        <v>00631L</v>
      </c>
      <c r="AX3518" s="20">
        <f t="shared" si="1901"/>
        <v>1</v>
      </c>
      <c r="AY3518" s="20">
        <f t="shared" si="1883"/>
        <v>1</v>
      </c>
      <c r="AZ3518" s="116">
        <v>41200</v>
      </c>
      <c r="BA3518" s="116"/>
      <c r="BB3518" s="20"/>
      <c r="BC3518" s="20"/>
      <c r="BD3518" s="76"/>
      <c r="BE3518" s="77"/>
      <c r="BF3518" s="77"/>
    </row>
    <row r="3519" spans="1:58" s="23" customFormat="1" ht="15.75" customHeight="1" x14ac:dyDescent="0.4">
      <c r="A3519" s="116">
        <v>41198</v>
      </c>
      <c r="B3519" s="112">
        <v>15.5</v>
      </c>
      <c r="C3519" s="112">
        <v>16.75</v>
      </c>
      <c r="D3519" s="112">
        <v>17.649999999999999</v>
      </c>
      <c r="E3519" s="112">
        <v>19.2</v>
      </c>
      <c r="F3519" s="112">
        <v>20.350000000000001</v>
      </c>
      <c r="G3519" s="112">
        <v>21.4</v>
      </c>
      <c r="H3519" s="113">
        <v>22.55</v>
      </c>
      <c r="I3519" s="90">
        <f t="shared" si="1902"/>
        <v>16.75</v>
      </c>
      <c r="J3519" s="90">
        <f t="shared" si="1903"/>
        <v>17.649999999999999</v>
      </c>
      <c r="K3519" s="114">
        <v>0</v>
      </c>
      <c r="L3519" s="115">
        <v>0.05</v>
      </c>
      <c r="M3519" s="90">
        <v>13.57</v>
      </c>
      <c r="N3519" s="90">
        <v>15.22</v>
      </c>
      <c r="O3519" s="90">
        <v>16.97</v>
      </c>
      <c r="P3519" s="90">
        <v>19.37</v>
      </c>
      <c r="Q3519" s="90">
        <v>21.93</v>
      </c>
      <c r="R3519" s="63">
        <f t="shared" si="1891"/>
        <v>7.5500000000000043</v>
      </c>
      <c r="S3519" s="64">
        <f t="shared" si="1890"/>
        <v>-3.2743942370660729E-3</v>
      </c>
      <c r="T3519" s="65">
        <f t="shared" si="1886"/>
        <v>0.89159001314060449</v>
      </c>
      <c r="U3519" s="65">
        <f t="shared" si="1886"/>
        <v>0.8968768414849736</v>
      </c>
      <c r="V3519" s="65">
        <f t="shared" si="1892"/>
        <v>0.78575116159008773</v>
      </c>
      <c r="W3519" s="65">
        <f t="shared" si="1893"/>
        <v>0.69402644778841771</v>
      </c>
      <c r="X3519" s="61">
        <f t="shared" si="1904"/>
        <v>8.0645161290322578E-2</v>
      </c>
      <c r="Y3519" s="66">
        <f t="shared" si="1894"/>
        <v>0.17447916666666674</v>
      </c>
      <c r="Z3519" s="61">
        <f t="shared" si="1895"/>
        <v>5.3731343283582006E-2</v>
      </c>
      <c r="AA3519" s="67">
        <f t="shared" si="1896"/>
        <v>16.75</v>
      </c>
      <c r="AB3519" s="68">
        <f t="shared" si="1897"/>
        <v>1.8396846254927685E-2</v>
      </c>
      <c r="AC3519" s="69">
        <f t="shared" si="1898"/>
        <v>0.10052562417871218</v>
      </c>
      <c r="AD3519" s="70">
        <f>_xlfn.PERCENTILE.EXC(AC3519:$AC$5675,0.5)</f>
        <v>7.0596731967139226E-2</v>
      </c>
      <c r="AE3519" s="70">
        <f>_xlfn.PERCENTILE.EXC($AC3519:AC$5675,0.35)</f>
        <v>3.7332347197509462E-2</v>
      </c>
      <c r="AF3519" s="71">
        <f t="shared" si="1887"/>
        <v>2.7801784272830064E-2</v>
      </c>
      <c r="AG3519" s="70">
        <f t="shared" si="1888"/>
        <v>-0.2138912654331635</v>
      </c>
      <c r="AH3519" s="70">
        <f t="shared" si="1889"/>
        <v>-0.23915818934906619</v>
      </c>
      <c r="AI3519" s="61" t="str">
        <f t="shared" si="1884"/>
        <v>Short VOL</v>
      </c>
      <c r="AJ3519" s="68" t="str">
        <f t="shared" si="1885"/>
        <v>Short VOL</v>
      </c>
      <c r="AK3519" s="72"/>
      <c r="AL3519" s="73"/>
      <c r="AM3519" s="72"/>
      <c r="AN3519" s="73"/>
      <c r="AO3519" s="74"/>
      <c r="AP3519" s="20"/>
      <c r="AQ3519" s="74"/>
      <c r="AR3519" s="20"/>
      <c r="AS3519" s="74"/>
      <c r="AT3519" s="20"/>
      <c r="AU3519" s="74" t="str">
        <f t="shared" si="1899"/>
        <v>00631L</v>
      </c>
      <c r="AV3519" s="20">
        <f t="shared" si="1882"/>
        <v>1</v>
      </c>
      <c r="AW3519" s="74" t="str">
        <f t="shared" si="1900"/>
        <v>00631L</v>
      </c>
      <c r="AX3519" s="20">
        <f t="shared" si="1901"/>
        <v>1</v>
      </c>
      <c r="AY3519" s="20">
        <f t="shared" si="1883"/>
        <v>1</v>
      </c>
      <c r="AZ3519" s="116">
        <v>41199</v>
      </c>
      <c r="BA3519" s="116"/>
      <c r="BB3519" s="20"/>
      <c r="BC3519" s="20"/>
      <c r="BD3519" s="76"/>
      <c r="BE3519" s="77"/>
      <c r="BF3519" s="77"/>
    </row>
    <row r="3520" spans="1:58" s="23" customFormat="1" ht="15.75" customHeight="1" x14ac:dyDescent="0.4">
      <c r="A3520" s="116">
        <v>41197</v>
      </c>
      <c r="B3520" s="112">
        <v>15.7</v>
      </c>
      <c r="C3520" s="112">
        <v>17.149999999999999</v>
      </c>
      <c r="D3520" s="112">
        <v>18.05</v>
      </c>
      <c r="E3520" s="112">
        <v>19.7</v>
      </c>
      <c r="F3520" s="112">
        <v>20.75</v>
      </c>
      <c r="G3520" s="112">
        <v>21.75</v>
      </c>
      <c r="H3520" s="113">
        <v>22.85</v>
      </c>
      <c r="I3520" s="90">
        <f t="shared" si="1902"/>
        <v>17.077499999999997</v>
      </c>
      <c r="J3520" s="90">
        <f t="shared" si="1903"/>
        <v>18.004999999999999</v>
      </c>
      <c r="K3520" s="114">
        <v>1</v>
      </c>
      <c r="L3520" s="115">
        <v>0.05</v>
      </c>
      <c r="M3520" s="90">
        <v>14.32</v>
      </c>
      <c r="N3520" s="90">
        <v>15.27</v>
      </c>
      <c r="O3520" s="90">
        <v>17.11</v>
      </c>
      <c r="P3520" s="90">
        <v>19.62</v>
      </c>
      <c r="Q3520" s="90">
        <v>22.25</v>
      </c>
      <c r="R3520" s="63">
        <f t="shared" si="1891"/>
        <v>7.1400000000000041</v>
      </c>
      <c r="S3520" s="64">
        <f t="shared" si="1890"/>
        <v>-5.3903345724907126E-2</v>
      </c>
      <c r="T3520" s="65">
        <f t="shared" si="1886"/>
        <v>0.93778650949574338</v>
      </c>
      <c r="U3520" s="65">
        <f t="shared" si="1886"/>
        <v>0.8924605493863238</v>
      </c>
      <c r="V3520" s="65">
        <f t="shared" si="1892"/>
        <v>0.77828746177370023</v>
      </c>
      <c r="W3520" s="65">
        <f t="shared" si="1893"/>
        <v>0.68629213483146068</v>
      </c>
      <c r="X3520" s="61">
        <f t="shared" si="1904"/>
        <v>9.2356687898089138E-2</v>
      </c>
      <c r="Y3520" s="66">
        <f t="shared" si="1894"/>
        <v>0.15989847715736052</v>
      </c>
      <c r="Z3520" s="61">
        <f t="shared" si="1895"/>
        <v>5.4311228224271826E-2</v>
      </c>
      <c r="AA3520" s="67">
        <f t="shared" si="1896"/>
        <v>17.077499999999997</v>
      </c>
      <c r="AB3520" s="68">
        <f t="shared" si="1897"/>
        <v>2.815979043876881E-2</v>
      </c>
      <c r="AC3520" s="69">
        <f t="shared" si="1898"/>
        <v>0.11836935166994089</v>
      </c>
      <c r="AD3520" s="70">
        <f>_xlfn.PERCENTILE.EXC(AC3520:$AC$5675,0.5)</f>
        <v>7.0520588205791851E-2</v>
      </c>
      <c r="AE3520" s="70">
        <f>_xlfn.PERCENTILE.EXC($AC3520:AC$5675,0.35)</f>
        <v>3.7319188379800305E-2</v>
      </c>
      <c r="AF3520" s="71">
        <f t="shared" si="1887"/>
        <v>2.7386805284175274E-2</v>
      </c>
      <c r="AG3520" s="70">
        <f t="shared" si="1888"/>
        <v>-0.21544709072865881</v>
      </c>
      <c r="AH3520" s="70">
        <f t="shared" si="1889"/>
        <v>-0.24614161437535648</v>
      </c>
      <c r="AI3520" s="61" t="str">
        <f t="shared" si="1884"/>
        <v>Short VOL</v>
      </c>
      <c r="AJ3520" s="68" t="str">
        <f t="shared" si="1885"/>
        <v>Short VOL</v>
      </c>
      <c r="AK3520" s="72"/>
      <c r="AL3520" s="73"/>
      <c r="AM3520" s="72"/>
      <c r="AN3520" s="73"/>
      <c r="AO3520" s="74"/>
      <c r="AP3520" s="20"/>
      <c r="AQ3520" s="74"/>
      <c r="AR3520" s="20"/>
      <c r="AS3520" s="74"/>
      <c r="AT3520" s="20"/>
      <c r="AU3520" s="74" t="str">
        <f t="shared" si="1899"/>
        <v>00631L</v>
      </c>
      <c r="AV3520" s="20">
        <f t="shared" si="1882"/>
        <v>1</v>
      </c>
      <c r="AW3520" s="74" t="str">
        <f t="shared" si="1900"/>
        <v>00631L</v>
      </c>
      <c r="AX3520" s="20">
        <f t="shared" si="1901"/>
        <v>1</v>
      </c>
      <c r="AY3520" s="20">
        <f t="shared" si="1883"/>
        <v>1</v>
      </c>
      <c r="AZ3520" s="116">
        <v>41198</v>
      </c>
      <c r="BA3520" s="116"/>
      <c r="BB3520" s="20"/>
      <c r="BC3520" s="20"/>
      <c r="BD3520" s="76"/>
      <c r="BE3520" s="77"/>
      <c r="BF3520" s="77"/>
    </row>
    <row r="3521" spans="1:58" s="23" customFormat="1" ht="15.75" customHeight="1" x14ac:dyDescent="0.4">
      <c r="A3521" s="116">
        <v>41194</v>
      </c>
      <c r="B3521" s="112">
        <v>16.649999999999999</v>
      </c>
      <c r="C3521" s="112">
        <v>18</v>
      </c>
      <c r="D3521" s="112">
        <v>18.649999999999999</v>
      </c>
      <c r="E3521" s="112">
        <v>20.05</v>
      </c>
      <c r="F3521" s="112">
        <v>21</v>
      </c>
      <c r="G3521" s="112">
        <v>22</v>
      </c>
      <c r="H3521" s="113">
        <v>22.9</v>
      </c>
      <c r="I3521" s="90">
        <f t="shared" si="1902"/>
        <v>17.864999999999998</v>
      </c>
      <c r="J3521" s="90">
        <f t="shared" si="1903"/>
        <v>18.584999999999997</v>
      </c>
      <c r="K3521" s="114">
        <v>2</v>
      </c>
      <c r="L3521" s="115">
        <v>0.05</v>
      </c>
      <c r="M3521" s="90">
        <v>15.49</v>
      </c>
      <c r="N3521" s="90">
        <v>16.14</v>
      </c>
      <c r="O3521" s="90">
        <v>17.739999999999998</v>
      </c>
      <c r="P3521" s="90">
        <v>20.100000000000001</v>
      </c>
      <c r="Q3521" s="90">
        <v>22.61</v>
      </c>
      <c r="R3521" s="63">
        <f t="shared" si="1891"/>
        <v>6.2100000000000009</v>
      </c>
      <c r="S3521" s="64">
        <f t="shared" si="1890"/>
        <v>3.527902501603597E-2</v>
      </c>
      <c r="T3521" s="65">
        <f t="shared" si="1886"/>
        <v>0.959727385377943</v>
      </c>
      <c r="U3521" s="65">
        <f t="shared" si="1886"/>
        <v>0.90980834272829769</v>
      </c>
      <c r="V3521" s="65">
        <f t="shared" si="1892"/>
        <v>0.80298507462686564</v>
      </c>
      <c r="W3521" s="65">
        <f t="shared" si="1893"/>
        <v>0.71384343210968604</v>
      </c>
      <c r="X3521" s="61">
        <f t="shared" si="1904"/>
        <v>8.1081081081081169E-2</v>
      </c>
      <c r="Y3521" s="66">
        <f t="shared" si="1894"/>
        <v>0.14214463840398991</v>
      </c>
      <c r="Z3521" s="61">
        <f t="shared" si="1895"/>
        <v>4.0302267002518828E-2</v>
      </c>
      <c r="AA3521" s="67">
        <f t="shared" si="1896"/>
        <v>17.864999999999998</v>
      </c>
      <c r="AB3521" s="68">
        <f t="shared" si="1897"/>
        <v>3.1598513011152289E-2</v>
      </c>
      <c r="AC3521" s="69">
        <f t="shared" si="1898"/>
        <v>0.10687732342007421</v>
      </c>
      <c r="AD3521" s="70">
        <f>_xlfn.PERCENTILE.EXC(AC3521:$AC$5675,0.5)</f>
        <v>7.0444444444444476E-2</v>
      </c>
      <c r="AE3521" s="70">
        <f>_xlfn.PERCENTILE.EXC($AC3521:AC$5675,0.35)</f>
        <v>3.7311040649900026E-2</v>
      </c>
      <c r="AF3521" s="71">
        <f t="shared" si="1887"/>
        <v>2.7237979306147318E-2</v>
      </c>
      <c r="AG3521" s="70">
        <f t="shared" si="1888"/>
        <v>-0.22333757667610468</v>
      </c>
      <c r="AH3521" s="70">
        <f t="shared" si="1889"/>
        <v>-0.26201981351981352</v>
      </c>
      <c r="AI3521" s="61" t="str">
        <f t="shared" si="1884"/>
        <v>Short VOL</v>
      </c>
      <c r="AJ3521" s="68" t="str">
        <f t="shared" si="1885"/>
        <v>Short VOL</v>
      </c>
      <c r="AK3521" s="72"/>
      <c r="AL3521" s="73"/>
      <c r="AM3521" s="72"/>
      <c r="AN3521" s="73"/>
      <c r="AO3521" s="74"/>
      <c r="AP3521" s="20"/>
      <c r="AQ3521" s="74"/>
      <c r="AR3521" s="20"/>
      <c r="AS3521" s="74"/>
      <c r="AT3521" s="20"/>
      <c r="AU3521" s="74" t="str">
        <f t="shared" si="1899"/>
        <v>00631L</v>
      </c>
      <c r="AV3521" s="20">
        <f t="shared" si="1882"/>
        <v>1</v>
      </c>
      <c r="AW3521" s="74" t="str">
        <f t="shared" si="1900"/>
        <v>00631L</v>
      </c>
      <c r="AX3521" s="20">
        <f t="shared" si="1901"/>
        <v>1</v>
      </c>
      <c r="AY3521" s="20">
        <f t="shared" si="1883"/>
        <v>1</v>
      </c>
      <c r="AZ3521" s="116">
        <v>41197</v>
      </c>
      <c r="BA3521" s="116"/>
      <c r="BB3521" s="20"/>
      <c r="BC3521" s="20"/>
      <c r="BD3521" s="76"/>
      <c r="BE3521" s="77"/>
      <c r="BF3521" s="77"/>
    </row>
    <row r="3522" spans="1:58" s="23" customFormat="1" ht="15.75" customHeight="1" x14ac:dyDescent="0.4">
      <c r="A3522" s="116">
        <v>41193</v>
      </c>
      <c r="B3522" s="112">
        <v>16.2</v>
      </c>
      <c r="C3522" s="112">
        <v>17.55</v>
      </c>
      <c r="D3522" s="112">
        <v>18.5</v>
      </c>
      <c r="E3522" s="112">
        <v>19.95</v>
      </c>
      <c r="F3522" s="112">
        <v>21.15</v>
      </c>
      <c r="G3522" s="112">
        <v>22.2</v>
      </c>
      <c r="H3522" s="113">
        <v>23.3</v>
      </c>
      <c r="I3522" s="90">
        <f t="shared" si="1902"/>
        <v>17.3475</v>
      </c>
      <c r="J3522" s="90">
        <f t="shared" si="1903"/>
        <v>18.357500000000002</v>
      </c>
      <c r="K3522" s="114">
        <v>3</v>
      </c>
      <c r="L3522" s="115">
        <v>0.05</v>
      </c>
      <c r="M3522" s="90">
        <v>14.47</v>
      </c>
      <c r="N3522" s="90">
        <v>15.59</v>
      </c>
      <c r="O3522" s="90">
        <v>17.57</v>
      </c>
      <c r="P3522" s="90">
        <v>20.100000000000001</v>
      </c>
      <c r="Q3522" s="90">
        <v>22.57</v>
      </c>
      <c r="R3522" s="63">
        <f t="shared" si="1891"/>
        <v>7.6099999999999994</v>
      </c>
      <c r="S3522" s="64">
        <f t="shared" si="1890"/>
        <v>-4.2971147943523594E-2</v>
      </c>
      <c r="T3522" s="65">
        <f t="shared" si="1886"/>
        <v>0.92815907633098149</v>
      </c>
      <c r="U3522" s="65">
        <f t="shared" si="1886"/>
        <v>0.88730791121229369</v>
      </c>
      <c r="V3522" s="65">
        <f t="shared" si="1892"/>
        <v>0.7756218905472636</v>
      </c>
      <c r="W3522" s="65">
        <f t="shared" si="1893"/>
        <v>0.69073992024811692</v>
      </c>
      <c r="X3522" s="61">
        <f t="shared" si="1904"/>
        <v>8.3333333333333426E-2</v>
      </c>
      <c r="Y3522" s="66">
        <f t="shared" si="1894"/>
        <v>0.16791979949874694</v>
      </c>
      <c r="Z3522" s="61">
        <f t="shared" si="1895"/>
        <v>5.8221645770283992E-2</v>
      </c>
      <c r="AA3522" s="67">
        <f t="shared" si="1896"/>
        <v>17.3475</v>
      </c>
      <c r="AB3522" s="68">
        <f t="shared" si="1897"/>
        <v>3.9127645926876169E-2</v>
      </c>
      <c r="AC3522" s="69">
        <f t="shared" si="1898"/>
        <v>0.11273252084669662</v>
      </c>
      <c r="AD3522" s="70">
        <f>_xlfn.PERCENTILE.EXC(AC3522:$AC$5675,0.5)</f>
        <v>7.0399320718098096E-2</v>
      </c>
      <c r="AE3522" s="70">
        <f>_xlfn.PERCENTILE.EXC($AC3522:AC$5675,0.35)</f>
        <v>3.7302892919999754E-2</v>
      </c>
      <c r="AF3522" s="71">
        <f t="shared" si="1887"/>
        <v>2.7084601339014018E-2</v>
      </c>
      <c r="AG3522" s="70">
        <f t="shared" si="1888"/>
        <v>-0.22703406584822108</v>
      </c>
      <c r="AH3522" s="70">
        <f t="shared" si="1889"/>
        <v>-0.27666781257090994</v>
      </c>
      <c r="AI3522" s="61" t="str">
        <f t="shared" si="1884"/>
        <v>Short VOL</v>
      </c>
      <c r="AJ3522" s="68" t="str">
        <f t="shared" si="1885"/>
        <v>Short VOL</v>
      </c>
      <c r="AK3522" s="72"/>
      <c r="AL3522" s="73"/>
      <c r="AM3522" s="72"/>
      <c r="AN3522" s="73"/>
      <c r="AO3522" s="74"/>
      <c r="AP3522" s="20"/>
      <c r="AQ3522" s="74"/>
      <c r="AR3522" s="20"/>
      <c r="AS3522" s="74"/>
      <c r="AT3522" s="20"/>
      <c r="AU3522" s="74" t="str">
        <f t="shared" si="1899"/>
        <v>00631L</v>
      </c>
      <c r="AV3522" s="20">
        <f t="shared" si="1882"/>
        <v>1</v>
      </c>
      <c r="AW3522" s="74" t="str">
        <f t="shared" si="1900"/>
        <v>00631L</v>
      </c>
      <c r="AX3522" s="20">
        <f t="shared" si="1901"/>
        <v>1</v>
      </c>
      <c r="AY3522" s="20">
        <f t="shared" si="1883"/>
        <v>1</v>
      </c>
      <c r="AZ3522" s="116">
        <v>41194</v>
      </c>
      <c r="BA3522" s="116"/>
      <c r="BB3522" s="20"/>
      <c r="BC3522" s="20"/>
      <c r="BD3522" s="76"/>
      <c r="BE3522" s="77"/>
      <c r="BF3522" s="77"/>
    </row>
    <row r="3523" spans="1:58" s="23" customFormat="1" ht="15.75" customHeight="1" x14ac:dyDescent="0.4">
      <c r="A3523" s="116">
        <v>41192</v>
      </c>
      <c r="B3523" s="112">
        <v>16.75</v>
      </c>
      <c r="C3523" s="112">
        <v>18.149999999999999</v>
      </c>
      <c r="D3523" s="112">
        <v>19</v>
      </c>
      <c r="E3523" s="112">
        <v>20.399999999999999</v>
      </c>
      <c r="F3523" s="112">
        <v>21.55</v>
      </c>
      <c r="G3523" s="112">
        <v>22.55</v>
      </c>
      <c r="H3523" s="113">
        <v>23.8</v>
      </c>
      <c r="I3523" s="90">
        <f t="shared" si="1902"/>
        <v>17.869999999999997</v>
      </c>
      <c r="J3523" s="90">
        <f t="shared" si="1903"/>
        <v>18.829999999999998</v>
      </c>
      <c r="K3523" s="114">
        <v>4</v>
      </c>
      <c r="L3523" s="115">
        <v>0.05</v>
      </c>
      <c r="M3523" s="90">
        <v>15.93</v>
      </c>
      <c r="N3523" s="90">
        <v>16.29</v>
      </c>
      <c r="O3523" s="90">
        <v>18.13</v>
      </c>
      <c r="P3523" s="90">
        <v>20.46</v>
      </c>
      <c r="Q3523" s="90">
        <v>23.05</v>
      </c>
      <c r="R3523" s="63">
        <f t="shared" si="1891"/>
        <v>6.3700000000000045</v>
      </c>
      <c r="S3523" s="64">
        <f t="shared" si="1890"/>
        <v>-4.8869883934026786E-3</v>
      </c>
      <c r="T3523" s="65">
        <f t="shared" si="1886"/>
        <v>0.9779005524861879</v>
      </c>
      <c r="U3523" s="65">
        <f t="shared" si="1886"/>
        <v>0.89851075565361282</v>
      </c>
      <c r="V3523" s="65">
        <f t="shared" si="1892"/>
        <v>0.79618768328445744</v>
      </c>
      <c r="W3523" s="65">
        <f t="shared" si="1893"/>
        <v>0.70672451193058561</v>
      </c>
      <c r="X3523" s="61">
        <f t="shared" si="1904"/>
        <v>8.3582089552238725E-2</v>
      </c>
      <c r="Y3523" s="66">
        <f t="shared" si="1894"/>
        <v>0.1666666666666668</v>
      </c>
      <c r="Z3523" s="61">
        <f t="shared" si="1895"/>
        <v>5.3721320649132681E-2</v>
      </c>
      <c r="AA3523" s="67">
        <f t="shared" si="1896"/>
        <v>17.87</v>
      </c>
      <c r="AB3523" s="68">
        <f t="shared" si="1897"/>
        <v>2.8238182934315584E-2</v>
      </c>
      <c r="AC3523" s="69">
        <f t="shared" si="1898"/>
        <v>9.6992019643953459E-2</v>
      </c>
      <c r="AD3523" s="70">
        <f>_xlfn.PERCENTILE.EXC(AC3523:$AC$5675,0.5)</f>
        <v>7.0354196991751716E-2</v>
      </c>
      <c r="AE3523" s="70">
        <f>_xlfn.PERCENTILE.EXC($AC3523:AC$5675,0.35)</f>
        <v>3.7280169514439021E-2</v>
      </c>
      <c r="AF3523" s="71">
        <f t="shared" si="1887"/>
        <v>2.7077638855578567E-2</v>
      </c>
      <c r="AG3523" s="70">
        <f t="shared" si="1888"/>
        <v>-0.23860201104152701</v>
      </c>
      <c r="AH3523" s="70">
        <f t="shared" si="1889"/>
        <v>-0.29524228598462654</v>
      </c>
      <c r="AI3523" s="61" t="str">
        <f t="shared" si="1884"/>
        <v>Short VOL</v>
      </c>
      <c r="AJ3523" s="68" t="str">
        <f t="shared" si="1885"/>
        <v>Short VOL</v>
      </c>
      <c r="AK3523" s="72"/>
      <c r="AL3523" s="73"/>
      <c r="AM3523" s="72"/>
      <c r="AN3523" s="73"/>
      <c r="AO3523" s="74"/>
      <c r="AP3523" s="20"/>
      <c r="AQ3523" s="74"/>
      <c r="AR3523" s="20"/>
      <c r="AS3523" s="74"/>
      <c r="AT3523" s="20"/>
      <c r="AU3523" s="74" t="str">
        <f t="shared" si="1899"/>
        <v>00631L</v>
      </c>
      <c r="AV3523" s="20">
        <f t="shared" ref="AV3523:AV3586" si="1905">IF(AU3523="00631L",1,0)</f>
        <v>1</v>
      </c>
      <c r="AW3523" s="74" t="str">
        <f t="shared" si="1900"/>
        <v>00631L</v>
      </c>
      <c r="AX3523" s="20">
        <f t="shared" si="1901"/>
        <v>1</v>
      </c>
      <c r="AY3523" s="20">
        <f t="shared" ref="AY3523:AY3586" si="1906">IF(AP3523=1,0,1)</f>
        <v>1</v>
      </c>
      <c r="AZ3523" s="116">
        <v>41193</v>
      </c>
      <c r="BA3523" s="116"/>
      <c r="BB3523" s="20"/>
      <c r="BC3523" s="20"/>
      <c r="BD3523" s="76"/>
      <c r="BE3523" s="77"/>
      <c r="BF3523" s="77"/>
    </row>
    <row r="3524" spans="1:58" s="23" customFormat="1" ht="15.75" customHeight="1" x14ac:dyDescent="0.4">
      <c r="A3524" s="116">
        <v>41191</v>
      </c>
      <c r="B3524" s="112">
        <v>16.7</v>
      </c>
      <c r="C3524" s="112">
        <v>18.05</v>
      </c>
      <c r="D3524" s="112">
        <v>18.75</v>
      </c>
      <c r="E3524" s="112">
        <v>20.149999999999999</v>
      </c>
      <c r="F3524" s="112">
        <v>21.4</v>
      </c>
      <c r="G3524" s="112">
        <v>22.55</v>
      </c>
      <c r="H3524" s="113">
        <v>23.7</v>
      </c>
      <c r="I3524" s="90">
        <f t="shared" si="1902"/>
        <v>17.712499999999999</v>
      </c>
      <c r="J3524" s="90">
        <f t="shared" si="1903"/>
        <v>18.574999999999999</v>
      </c>
      <c r="K3524" s="114">
        <v>5</v>
      </c>
      <c r="L3524" s="115">
        <v>0.05</v>
      </c>
      <c r="M3524" s="90">
        <v>15.98</v>
      </c>
      <c r="N3524" s="90">
        <v>16.37</v>
      </c>
      <c r="O3524" s="90">
        <v>18.010000000000002</v>
      </c>
      <c r="P3524" s="90">
        <v>20.48</v>
      </c>
      <c r="Q3524" s="90">
        <v>22.91</v>
      </c>
      <c r="R3524" s="63">
        <f t="shared" si="1891"/>
        <v>6.1400000000000006</v>
      </c>
      <c r="S3524" s="64">
        <f t="shared" si="1890"/>
        <v>8.3388484447385947E-2</v>
      </c>
      <c r="T3524" s="65">
        <f t="shared" si="1886"/>
        <v>0.97617593158216243</v>
      </c>
      <c r="U3524" s="65">
        <f t="shared" si="1886"/>
        <v>0.90893947806774011</v>
      </c>
      <c r="V3524" s="65">
        <f t="shared" si="1892"/>
        <v>0.79931640625</v>
      </c>
      <c r="W3524" s="65">
        <f t="shared" si="1893"/>
        <v>0.71453513749454389</v>
      </c>
      <c r="X3524" s="61">
        <f t="shared" si="1904"/>
        <v>8.0838323353293495E-2</v>
      </c>
      <c r="Y3524" s="66">
        <f t="shared" si="1894"/>
        <v>0.17617866004962784</v>
      </c>
      <c r="Z3524" s="61">
        <f t="shared" si="1895"/>
        <v>4.8694424841213876E-2</v>
      </c>
      <c r="AA3524" s="67">
        <f t="shared" si="1896"/>
        <v>17.712500000000002</v>
      </c>
      <c r="AB3524" s="68">
        <f t="shared" si="1897"/>
        <v>2.0158827122785477E-2</v>
      </c>
      <c r="AC3524" s="69">
        <f t="shared" si="1898"/>
        <v>8.2009773976786868E-2</v>
      </c>
      <c r="AD3524" s="70">
        <f>_xlfn.PERCENTILE.EXC(AC3524:$AC$5675,0.5)</f>
        <v>7.0342906190185933E-2</v>
      </c>
      <c r="AE3524" s="70">
        <f>_xlfn.PERCENTILE.EXC($AC3524:AC$5675,0.35)</f>
        <v>3.7221006919727163E-2</v>
      </c>
      <c r="AF3524" s="71">
        <f t="shared" si="1887"/>
        <v>2.7027674285798341E-2</v>
      </c>
      <c r="AG3524" s="70">
        <f t="shared" si="1888"/>
        <v>-0.23860201104152701</v>
      </c>
      <c r="AH3524" s="70">
        <f t="shared" si="1889"/>
        <v>-0.29524228598462654</v>
      </c>
      <c r="AI3524" s="61" t="str">
        <f t="shared" si="1884"/>
        <v>Short VOL</v>
      </c>
      <c r="AJ3524" s="68" t="str">
        <f t="shared" si="1885"/>
        <v>Short VOL</v>
      </c>
      <c r="AK3524" s="72"/>
      <c r="AL3524" s="73"/>
      <c r="AM3524" s="72"/>
      <c r="AN3524" s="73"/>
      <c r="AO3524" s="74"/>
      <c r="AP3524" s="20"/>
      <c r="AQ3524" s="74"/>
      <c r="AR3524" s="20"/>
      <c r="AS3524" s="74"/>
      <c r="AT3524" s="20"/>
      <c r="AU3524" s="74" t="str">
        <f t="shared" si="1899"/>
        <v>00631L</v>
      </c>
      <c r="AV3524" s="20">
        <f t="shared" si="1905"/>
        <v>1</v>
      </c>
      <c r="AW3524" s="74" t="str">
        <f t="shared" si="1900"/>
        <v>00631L</v>
      </c>
      <c r="AX3524" s="20">
        <f t="shared" si="1901"/>
        <v>1</v>
      </c>
      <c r="AY3524" s="20">
        <f t="shared" si="1906"/>
        <v>1</v>
      </c>
      <c r="AZ3524" s="116">
        <v>41192</v>
      </c>
      <c r="BA3524" s="116"/>
      <c r="BB3524" s="20"/>
      <c r="BC3524" s="20"/>
      <c r="BD3524" s="76"/>
      <c r="BE3524" s="77"/>
      <c r="BF3524" s="77"/>
    </row>
    <row r="3525" spans="1:58" s="23" customFormat="1" ht="15.75" customHeight="1" x14ac:dyDescent="0.4">
      <c r="A3525" s="116">
        <v>41190</v>
      </c>
      <c r="B3525" s="112">
        <v>15.9</v>
      </c>
      <c r="C3525" s="112">
        <v>17.399999999999999</v>
      </c>
      <c r="D3525" s="112">
        <v>18.350000000000001</v>
      </c>
      <c r="E3525" s="112">
        <v>19.850000000000001</v>
      </c>
      <c r="F3525" s="112">
        <v>21.15</v>
      </c>
      <c r="G3525" s="112">
        <v>22.3</v>
      </c>
      <c r="H3525" s="113">
        <v>23.55</v>
      </c>
      <c r="I3525" s="90">
        <f t="shared" si="1902"/>
        <v>16.95</v>
      </c>
      <c r="J3525" s="90">
        <f t="shared" si="1903"/>
        <v>18.065000000000001</v>
      </c>
      <c r="K3525" s="114">
        <v>6</v>
      </c>
      <c r="L3525" s="115">
        <v>0.05</v>
      </c>
      <c r="M3525" s="90">
        <v>14.17</v>
      </c>
      <c r="N3525" s="90">
        <v>15.11</v>
      </c>
      <c r="O3525" s="90">
        <v>17.36</v>
      </c>
      <c r="P3525" s="90">
        <v>20</v>
      </c>
      <c r="Q3525" s="90">
        <v>22.8</v>
      </c>
      <c r="R3525" s="63">
        <f t="shared" si="1891"/>
        <v>8.0799999999999983</v>
      </c>
      <c r="S3525" s="64">
        <f t="shared" si="1890"/>
        <v>5.4431263084438193E-2</v>
      </c>
      <c r="T3525" s="65">
        <f t="shared" si="1886"/>
        <v>0.93778954334877562</v>
      </c>
      <c r="U3525" s="65">
        <f t="shared" si="1886"/>
        <v>0.87039170506912444</v>
      </c>
      <c r="V3525" s="65">
        <f t="shared" si="1892"/>
        <v>0.75549999999999995</v>
      </c>
      <c r="W3525" s="65">
        <f t="shared" si="1893"/>
        <v>0.66271929824561404</v>
      </c>
      <c r="X3525" s="61">
        <f t="shared" si="1904"/>
        <v>9.4339622641509316E-2</v>
      </c>
      <c r="Y3525" s="66">
        <f t="shared" si="1894"/>
        <v>0.18639798488664983</v>
      </c>
      <c r="Z3525" s="61">
        <f t="shared" si="1895"/>
        <v>6.5781710914454394E-2</v>
      </c>
      <c r="AA3525" s="67">
        <f t="shared" si="1896"/>
        <v>16.95</v>
      </c>
      <c r="AB3525" s="68">
        <f t="shared" si="1897"/>
        <v>5.2283256121773723E-2</v>
      </c>
      <c r="AC3525" s="69">
        <f t="shared" si="1898"/>
        <v>0.12177365982792852</v>
      </c>
      <c r="AD3525" s="70">
        <f>_xlfn.PERCENTILE.EXC(AC3525:$AC$5675,0.5)</f>
        <v>7.0331615388620136E-2</v>
      </c>
      <c r="AE3525" s="70">
        <f>_xlfn.PERCENTILE.EXC($AC3525:AC$5675,0.35)</f>
        <v>3.7161844325015306E-2</v>
      </c>
      <c r="AF3525" s="71">
        <f t="shared" si="1887"/>
        <v>2.6953535774708312E-2</v>
      </c>
      <c r="AG3525" s="70">
        <f t="shared" si="1888"/>
        <v>-0.23860201104152701</v>
      </c>
      <c r="AH3525" s="70">
        <f t="shared" si="1889"/>
        <v>-0.29524228598462654</v>
      </c>
      <c r="AI3525" s="61" t="str">
        <f t="shared" ref="AI3525:AI3588" si="1907">IF(AC3525&gt;AD3525,"Short VOL","Safety")</f>
        <v>Short VOL</v>
      </c>
      <c r="AJ3525" s="68" t="str">
        <f t="shared" ref="AJ3525:AJ3588" si="1908">IF(AC3525&gt;AF3525,"Short VOL","Safety")</f>
        <v>Short VOL</v>
      </c>
      <c r="AK3525" s="72"/>
      <c r="AL3525" s="73"/>
      <c r="AM3525" s="72"/>
      <c r="AN3525" s="73"/>
      <c r="AO3525" s="74"/>
      <c r="AP3525" s="20"/>
      <c r="AQ3525" s="74"/>
      <c r="AR3525" s="20"/>
      <c r="AS3525" s="74"/>
      <c r="AT3525" s="20"/>
      <c r="AU3525" s="74" t="str">
        <f t="shared" si="1899"/>
        <v>00631L</v>
      </c>
      <c r="AV3525" s="20">
        <f t="shared" si="1905"/>
        <v>1</v>
      </c>
      <c r="AW3525" s="74" t="str">
        <f t="shared" si="1900"/>
        <v>00631L</v>
      </c>
      <c r="AX3525" s="20">
        <f t="shared" si="1901"/>
        <v>1</v>
      </c>
      <c r="AY3525" s="20">
        <f t="shared" si="1906"/>
        <v>1</v>
      </c>
      <c r="AZ3525" s="116">
        <v>41191</v>
      </c>
      <c r="BA3525" s="116"/>
      <c r="BB3525" s="20"/>
      <c r="BC3525" s="20"/>
      <c r="BD3525" s="76"/>
      <c r="BE3525" s="77"/>
      <c r="BF3525" s="77"/>
    </row>
    <row r="3526" spans="1:58" s="23" customFormat="1" ht="15.75" customHeight="1" x14ac:dyDescent="0.4">
      <c r="A3526" s="116">
        <v>41187</v>
      </c>
      <c r="B3526" s="112">
        <v>15.75</v>
      </c>
      <c r="C3526" s="112">
        <v>17.25</v>
      </c>
      <c r="D3526" s="112">
        <v>18.25</v>
      </c>
      <c r="E3526" s="112">
        <v>19.850000000000001</v>
      </c>
      <c r="F3526" s="112">
        <v>21.15</v>
      </c>
      <c r="G3526" s="112">
        <v>22.4</v>
      </c>
      <c r="H3526" s="113">
        <v>23.55</v>
      </c>
      <c r="I3526" s="90">
        <f t="shared" si="1902"/>
        <v>16.725000000000001</v>
      </c>
      <c r="J3526" s="90">
        <f t="shared" si="1903"/>
        <v>17.899999999999999</v>
      </c>
      <c r="K3526" s="114">
        <v>7</v>
      </c>
      <c r="L3526" s="115">
        <v>0.05</v>
      </c>
      <c r="M3526" s="90">
        <v>12.23</v>
      </c>
      <c r="N3526" s="90">
        <v>14.33</v>
      </c>
      <c r="O3526" s="90">
        <v>16.93</v>
      </c>
      <c r="P3526" s="90">
        <v>19.66</v>
      </c>
      <c r="Q3526" s="90">
        <v>22.57</v>
      </c>
      <c r="R3526" s="63">
        <f t="shared" si="1891"/>
        <v>10.030000000000001</v>
      </c>
      <c r="S3526" s="64">
        <f t="shared" si="1890"/>
        <v>-1.5120274914089391E-2</v>
      </c>
      <c r="T3526" s="65">
        <f t="shared" si="1886"/>
        <v>0.85345429169574327</v>
      </c>
      <c r="U3526" s="65">
        <f t="shared" si="1886"/>
        <v>0.84642646190194926</v>
      </c>
      <c r="V3526" s="65">
        <f t="shared" si="1892"/>
        <v>0.72889114954221768</v>
      </c>
      <c r="W3526" s="65">
        <f t="shared" si="1893"/>
        <v>0.63491360212671688</v>
      </c>
      <c r="X3526" s="61">
        <f t="shared" si="1904"/>
        <v>9.5238095238095233E-2</v>
      </c>
      <c r="Y3526" s="66">
        <f t="shared" si="1894"/>
        <v>0.18639798488664983</v>
      </c>
      <c r="Z3526" s="61">
        <f t="shared" si="1895"/>
        <v>7.0254110612854831E-2</v>
      </c>
      <c r="AA3526" s="67">
        <f t="shared" si="1896"/>
        <v>16.724999999999998</v>
      </c>
      <c r="AB3526" s="68">
        <f t="shared" si="1897"/>
        <v>9.9092812281926027E-2</v>
      </c>
      <c r="AC3526" s="69">
        <f t="shared" si="1898"/>
        <v>0.16713189113747368</v>
      </c>
      <c r="AD3526" s="70">
        <f>_xlfn.PERCENTILE.EXC(AC3526:$AC$5675,0.5)</f>
        <v>7.0214832654456771E-2</v>
      </c>
      <c r="AE3526" s="70">
        <f>_xlfn.PERCENTILE.EXC($AC3526:AC$5675,0.35)</f>
        <v>3.7108831558831525E-2</v>
      </c>
      <c r="AF3526" s="71">
        <f t="shared" si="1887"/>
        <v>2.6910463652345434E-2</v>
      </c>
      <c r="AG3526" s="70">
        <f t="shared" si="1888"/>
        <v>-0.23915494116247907</v>
      </c>
      <c r="AH3526" s="70">
        <f t="shared" si="1889"/>
        <v>-0.29749022287715482</v>
      </c>
      <c r="AI3526" s="61" t="str">
        <f t="shared" si="1907"/>
        <v>Short VOL</v>
      </c>
      <c r="AJ3526" s="68" t="str">
        <f t="shared" si="1908"/>
        <v>Short VOL</v>
      </c>
      <c r="AK3526" s="72"/>
      <c r="AL3526" s="73"/>
      <c r="AM3526" s="72"/>
      <c r="AN3526" s="73"/>
      <c r="AO3526" s="74"/>
      <c r="AP3526" s="20"/>
      <c r="AQ3526" s="74"/>
      <c r="AR3526" s="20"/>
      <c r="AS3526" s="74"/>
      <c r="AT3526" s="20"/>
      <c r="AU3526" s="74" t="str">
        <f t="shared" si="1899"/>
        <v>00631L</v>
      </c>
      <c r="AV3526" s="20">
        <f t="shared" si="1905"/>
        <v>1</v>
      </c>
      <c r="AW3526" s="74" t="str">
        <f t="shared" si="1900"/>
        <v>00631L</v>
      </c>
      <c r="AX3526" s="20">
        <f t="shared" si="1901"/>
        <v>1</v>
      </c>
      <c r="AY3526" s="20">
        <f t="shared" si="1906"/>
        <v>1</v>
      </c>
      <c r="AZ3526" s="116">
        <v>41190</v>
      </c>
      <c r="BA3526" s="116"/>
      <c r="BB3526" s="20"/>
      <c r="BC3526" s="20"/>
      <c r="BD3526" s="76"/>
      <c r="BE3526" s="77"/>
      <c r="BF3526" s="77"/>
    </row>
    <row r="3527" spans="1:58" s="23" customFormat="1" ht="15.75" customHeight="1" x14ac:dyDescent="0.4">
      <c r="A3527" s="116">
        <v>41186</v>
      </c>
      <c r="B3527" s="112">
        <v>15.8</v>
      </c>
      <c r="C3527" s="112">
        <v>17.399999999999999</v>
      </c>
      <c r="D3527" s="112">
        <v>18.399999999999999</v>
      </c>
      <c r="E3527" s="112">
        <v>20</v>
      </c>
      <c r="F3527" s="112">
        <v>21.25</v>
      </c>
      <c r="G3527" s="112">
        <v>22.45</v>
      </c>
      <c r="H3527" s="113">
        <v>23.65</v>
      </c>
      <c r="I3527" s="90">
        <f t="shared" si="1902"/>
        <v>16.759999999999998</v>
      </c>
      <c r="J3527" s="90">
        <f t="shared" si="1903"/>
        <v>18</v>
      </c>
      <c r="K3527" s="114">
        <v>8</v>
      </c>
      <c r="L3527" s="115">
        <v>0.05</v>
      </c>
      <c r="M3527" s="90">
        <v>13.43</v>
      </c>
      <c r="N3527" s="90">
        <v>14.55</v>
      </c>
      <c r="O3527" s="90">
        <v>17.059999999999999</v>
      </c>
      <c r="P3527" s="90">
        <v>20.02</v>
      </c>
      <c r="Q3527" s="90">
        <v>23</v>
      </c>
      <c r="R3527" s="63">
        <f t="shared" si="1891"/>
        <v>9.0999999999999979</v>
      </c>
      <c r="S3527" s="64">
        <f t="shared" si="1890"/>
        <v>-5.7031756318859303E-2</v>
      </c>
      <c r="T3527" s="65">
        <f t="shared" si="1886"/>
        <v>0.92302405498281781</v>
      </c>
      <c r="U3527" s="65">
        <f t="shared" si="1886"/>
        <v>0.85287221570926153</v>
      </c>
      <c r="V3527" s="65">
        <f t="shared" si="1892"/>
        <v>0.72677322677322687</v>
      </c>
      <c r="W3527" s="65">
        <f t="shared" si="1893"/>
        <v>0.63260869565217392</v>
      </c>
      <c r="X3527" s="61">
        <f t="shared" si="1904"/>
        <v>0.10126582278480999</v>
      </c>
      <c r="Y3527" s="66">
        <f t="shared" si="1894"/>
        <v>0.18249999999999994</v>
      </c>
      <c r="Z3527" s="61">
        <f t="shared" si="1895"/>
        <v>7.3985680190930922E-2</v>
      </c>
      <c r="AA3527" s="67">
        <f t="shared" si="1896"/>
        <v>16.759999999999998</v>
      </c>
      <c r="AB3527" s="68">
        <f t="shared" si="1897"/>
        <v>8.5910652920962199E-2</v>
      </c>
      <c r="AC3527" s="69">
        <f t="shared" si="1898"/>
        <v>0.15189003436426096</v>
      </c>
      <c r="AD3527" s="70">
        <f>_xlfn.PERCENTILE.EXC(AC3527:$AC$5675,0.5)</f>
        <v>7.0098049920293407E-2</v>
      </c>
      <c r="AE3527" s="70">
        <f>_xlfn.PERCENTILE.EXC($AC3527:AC$5675,0.35)</f>
        <v>3.7064018564018517E-2</v>
      </c>
      <c r="AF3527" s="71">
        <f t="shared" si="1887"/>
        <v>2.6661488618544702E-2</v>
      </c>
      <c r="AG3527" s="70">
        <f t="shared" si="1888"/>
        <v>-0.24607110753859179</v>
      </c>
      <c r="AH3527" s="70">
        <f t="shared" si="1889"/>
        <v>-0.31214223181170214</v>
      </c>
      <c r="AI3527" s="61" t="str">
        <f t="shared" si="1907"/>
        <v>Short VOL</v>
      </c>
      <c r="AJ3527" s="68" t="str">
        <f t="shared" si="1908"/>
        <v>Short VOL</v>
      </c>
      <c r="AK3527" s="72"/>
      <c r="AL3527" s="73"/>
      <c r="AM3527" s="72"/>
      <c r="AN3527" s="73"/>
      <c r="AO3527" s="74"/>
      <c r="AP3527" s="20"/>
      <c r="AQ3527" s="74"/>
      <c r="AR3527" s="20"/>
      <c r="AS3527" s="74"/>
      <c r="AT3527" s="20"/>
      <c r="AU3527" s="74" t="str">
        <f t="shared" si="1899"/>
        <v>00631L</v>
      </c>
      <c r="AV3527" s="20">
        <f t="shared" si="1905"/>
        <v>1</v>
      </c>
      <c r="AW3527" s="74" t="str">
        <f t="shared" si="1900"/>
        <v>00631L</v>
      </c>
      <c r="AX3527" s="20">
        <f t="shared" si="1901"/>
        <v>1</v>
      </c>
      <c r="AY3527" s="20">
        <f t="shared" si="1906"/>
        <v>1</v>
      </c>
      <c r="AZ3527" s="116">
        <v>41187</v>
      </c>
      <c r="BA3527" s="116"/>
      <c r="BB3527" s="20"/>
      <c r="BC3527" s="20"/>
      <c r="BD3527" s="76"/>
      <c r="BE3527" s="77"/>
      <c r="BF3527" s="77"/>
    </row>
    <row r="3528" spans="1:58" s="23" customFormat="1" ht="15.75" customHeight="1" x14ac:dyDescent="0.4">
      <c r="A3528" s="116">
        <v>41185</v>
      </c>
      <c r="B3528" s="112">
        <v>16.5</v>
      </c>
      <c r="C3528" s="112">
        <v>17.7</v>
      </c>
      <c r="D3528" s="112">
        <v>18.8</v>
      </c>
      <c r="E3528" s="112">
        <v>20.5</v>
      </c>
      <c r="F3528" s="112">
        <v>21.8</v>
      </c>
      <c r="G3528" s="112">
        <v>22.95</v>
      </c>
      <c r="H3528" s="113">
        <v>24.15</v>
      </c>
      <c r="I3528" s="90">
        <f t="shared" si="1902"/>
        <v>17.16</v>
      </c>
      <c r="J3528" s="90">
        <f t="shared" si="1903"/>
        <v>18.305</v>
      </c>
      <c r="K3528" s="114">
        <v>9</v>
      </c>
      <c r="L3528" s="115">
        <v>0.05</v>
      </c>
      <c r="M3528" s="90">
        <v>14.11</v>
      </c>
      <c r="N3528" s="90">
        <v>15.43</v>
      </c>
      <c r="O3528" s="90">
        <v>17.579999999999998</v>
      </c>
      <c r="P3528" s="90">
        <v>20.37</v>
      </c>
      <c r="Q3528" s="90">
        <v>23.36</v>
      </c>
      <c r="R3528" s="63">
        <f t="shared" si="1891"/>
        <v>8.4100000000000037</v>
      </c>
      <c r="S3528" s="64">
        <f t="shared" si="1890"/>
        <v>-1.7823042647994978E-2</v>
      </c>
      <c r="T3528" s="65">
        <f t="shared" si="1886"/>
        <v>0.91445236552171094</v>
      </c>
      <c r="U3528" s="65">
        <f t="shared" si="1886"/>
        <v>0.87770193401592722</v>
      </c>
      <c r="V3528" s="65">
        <f t="shared" si="1892"/>
        <v>0.75748649975454097</v>
      </c>
      <c r="W3528" s="65">
        <f t="shared" si="1893"/>
        <v>0.66053082191780821</v>
      </c>
      <c r="X3528" s="61">
        <f t="shared" si="1904"/>
        <v>7.2727272727272682E-2</v>
      </c>
      <c r="Y3528" s="66">
        <f t="shared" si="1894"/>
        <v>0.17804878048780481</v>
      </c>
      <c r="Z3528" s="61">
        <f t="shared" si="1895"/>
        <v>6.67249417249417E-2</v>
      </c>
      <c r="AA3528" s="67">
        <f t="shared" si="1896"/>
        <v>17.16</v>
      </c>
      <c r="AB3528" s="68">
        <f t="shared" si="1897"/>
        <v>6.9345430978613107E-2</v>
      </c>
      <c r="AC3528" s="69">
        <f t="shared" si="1898"/>
        <v>0.11211924821775765</v>
      </c>
      <c r="AD3528" s="70">
        <f>_xlfn.PERCENTILE.EXC(AC3528:$AC$5675,0.5)</f>
        <v>7.0045274022412257E-2</v>
      </c>
      <c r="AE3528" s="70">
        <f>_xlfn.PERCENTILE.EXC($AC3528:AC$5675,0.35)</f>
        <v>3.7019205569205495E-2</v>
      </c>
      <c r="AF3528" s="71">
        <f t="shared" si="1887"/>
        <v>2.6272603166741178E-2</v>
      </c>
      <c r="AG3528" s="70">
        <f t="shared" si="1888"/>
        <v>-0.2618601398601399</v>
      </c>
      <c r="AH3528" s="70">
        <f t="shared" si="1889"/>
        <v>-0.31271010340034755</v>
      </c>
      <c r="AI3528" s="61" t="str">
        <f t="shared" si="1907"/>
        <v>Short VOL</v>
      </c>
      <c r="AJ3528" s="68" t="str">
        <f t="shared" si="1908"/>
        <v>Short VOL</v>
      </c>
      <c r="AK3528" s="72"/>
      <c r="AL3528" s="73"/>
      <c r="AM3528" s="72"/>
      <c r="AN3528" s="73"/>
      <c r="AO3528" s="74"/>
      <c r="AP3528" s="20"/>
      <c r="AQ3528" s="74"/>
      <c r="AR3528" s="20"/>
      <c r="AS3528" s="74"/>
      <c r="AT3528" s="20"/>
      <c r="AU3528" s="74" t="str">
        <f t="shared" si="1899"/>
        <v>00631L</v>
      </c>
      <c r="AV3528" s="20">
        <f t="shared" si="1905"/>
        <v>1</v>
      </c>
      <c r="AW3528" s="74" t="str">
        <f t="shared" si="1900"/>
        <v>00631L</v>
      </c>
      <c r="AX3528" s="20">
        <f t="shared" si="1901"/>
        <v>1</v>
      </c>
      <c r="AY3528" s="20">
        <f t="shared" si="1906"/>
        <v>1</v>
      </c>
      <c r="AZ3528" s="116">
        <v>41186</v>
      </c>
      <c r="BA3528" s="116"/>
      <c r="BB3528" s="20"/>
      <c r="BC3528" s="20"/>
      <c r="BD3528" s="76"/>
      <c r="BE3528" s="77"/>
      <c r="BF3528" s="77"/>
    </row>
    <row r="3529" spans="1:58" s="23" customFormat="1" ht="15.75" customHeight="1" x14ac:dyDescent="0.4">
      <c r="A3529" s="116">
        <v>41184</v>
      </c>
      <c r="B3529" s="112">
        <v>16.600000000000001</v>
      </c>
      <c r="C3529" s="112">
        <v>17.95</v>
      </c>
      <c r="D3529" s="112">
        <v>19</v>
      </c>
      <c r="E3529" s="112">
        <v>20.7</v>
      </c>
      <c r="F3529" s="112">
        <v>22.05</v>
      </c>
      <c r="G3529" s="112">
        <v>23.25</v>
      </c>
      <c r="H3529" s="113">
        <v>24.35</v>
      </c>
      <c r="I3529" s="90">
        <f t="shared" si="1902"/>
        <v>17.274999999999999</v>
      </c>
      <c r="J3529" s="90">
        <f t="shared" si="1903"/>
        <v>18.475000000000001</v>
      </c>
      <c r="K3529" s="114">
        <v>10</v>
      </c>
      <c r="L3529" s="115">
        <v>0.05</v>
      </c>
      <c r="M3529" s="90">
        <v>14.56</v>
      </c>
      <c r="N3529" s="90">
        <v>15.71</v>
      </c>
      <c r="O3529" s="90">
        <v>17.739999999999998</v>
      </c>
      <c r="P3529" s="90">
        <v>20.51</v>
      </c>
      <c r="Q3529" s="90">
        <v>23.33</v>
      </c>
      <c r="R3529" s="63">
        <f t="shared" si="1891"/>
        <v>7.9799999999999969</v>
      </c>
      <c r="S3529" s="64">
        <f t="shared" si="1890"/>
        <v>-3.7377450980392121E-2</v>
      </c>
      <c r="T3529" s="65">
        <f t="shared" ref="T3529:U3592" si="1909">M3529/N3529</f>
        <v>0.92679821769573523</v>
      </c>
      <c r="U3529" s="65">
        <f t="shared" si="1909"/>
        <v>0.88556933483652778</v>
      </c>
      <c r="V3529" s="65">
        <f t="shared" si="1892"/>
        <v>0.76596782057532908</v>
      </c>
      <c r="W3529" s="65">
        <f t="shared" si="1893"/>
        <v>0.67338191170167172</v>
      </c>
      <c r="X3529" s="61">
        <f t="shared" si="1904"/>
        <v>8.1325301204819136E-2</v>
      </c>
      <c r="Y3529" s="66">
        <f t="shared" si="1894"/>
        <v>0.17632850241545905</v>
      </c>
      <c r="Z3529" s="61">
        <f t="shared" si="1895"/>
        <v>6.946454413892926E-2</v>
      </c>
      <c r="AA3529" s="67">
        <f t="shared" si="1896"/>
        <v>17.274999999999999</v>
      </c>
      <c r="AB3529" s="68">
        <f t="shared" si="1897"/>
        <v>5.6651814131126702E-2</v>
      </c>
      <c r="AC3529" s="69">
        <f t="shared" si="1898"/>
        <v>9.9618077657542811E-2</v>
      </c>
      <c r="AD3529" s="70">
        <f>_xlfn.PERCENTILE.EXC(AC3529:$AC$5675,0.5)</f>
        <v>6.9992498124531122E-2</v>
      </c>
      <c r="AE3529" s="70">
        <f>_xlfn.PERCENTILE.EXC($AC3529:AC$5675,0.35)</f>
        <v>3.6932605531295438E-2</v>
      </c>
      <c r="AF3529" s="71">
        <f t="shared" si="1887"/>
        <v>2.5846997662994087E-2</v>
      </c>
      <c r="AG3529" s="70">
        <f t="shared" si="1888"/>
        <v>-0.27131723385750234</v>
      </c>
      <c r="AH3529" s="70">
        <f t="shared" si="1889"/>
        <v>-0.31271010340034755</v>
      </c>
      <c r="AI3529" s="61" t="str">
        <f t="shared" si="1907"/>
        <v>Short VOL</v>
      </c>
      <c r="AJ3529" s="68" t="str">
        <f t="shared" si="1908"/>
        <v>Short VOL</v>
      </c>
      <c r="AK3529" s="72"/>
      <c r="AL3529" s="73"/>
      <c r="AM3529" s="72"/>
      <c r="AN3529" s="73"/>
      <c r="AO3529" s="74"/>
      <c r="AP3529" s="20"/>
      <c r="AQ3529" s="74"/>
      <c r="AR3529" s="20"/>
      <c r="AS3529" s="74"/>
      <c r="AT3529" s="20"/>
      <c r="AU3529" s="74" t="str">
        <f t="shared" si="1899"/>
        <v>00631L</v>
      </c>
      <c r="AV3529" s="20">
        <f t="shared" si="1905"/>
        <v>1</v>
      </c>
      <c r="AW3529" s="74" t="str">
        <f t="shared" si="1900"/>
        <v>00631L</v>
      </c>
      <c r="AX3529" s="20">
        <f t="shared" si="1901"/>
        <v>1</v>
      </c>
      <c r="AY3529" s="20">
        <f t="shared" si="1906"/>
        <v>1</v>
      </c>
      <c r="AZ3529" s="116">
        <v>41185</v>
      </c>
      <c r="BA3529" s="116"/>
      <c r="BB3529" s="20"/>
      <c r="BC3529" s="20"/>
      <c r="BD3529" s="76"/>
      <c r="BE3529" s="77"/>
      <c r="BF3529" s="77"/>
    </row>
    <row r="3530" spans="1:58" s="23" customFormat="1" ht="15.75" customHeight="1" x14ac:dyDescent="0.4">
      <c r="A3530" s="116">
        <v>41183</v>
      </c>
      <c r="B3530" s="112">
        <v>16.95</v>
      </c>
      <c r="C3530" s="112">
        <v>18.3</v>
      </c>
      <c r="D3530" s="112">
        <v>19.2</v>
      </c>
      <c r="E3530" s="112">
        <v>20.85</v>
      </c>
      <c r="F3530" s="112">
        <v>22.2</v>
      </c>
      <c r="G3530" s="112">
        <v>23.45</v>
      </c>
      <c r="H3530" s="113">
        <v>24.5</v>
      </c>
      <c r="I3530" s="90">
        <f t="shared" si="1902"/>
        <v>17.557500000000001</v>
      </c>
      <c r="J3530" s="90">
        <f t="shared" si="1903"/>
        <v>18.704999999999998</v>
      </c>
      <c r="K3530" s="114">
        <v>11</v>
      </c>
      <c r="L3530" s="115">
        <v>0.05</v>
      </c>
      <c r="M3530" s="90">
        <v>15.63</v>
      </c>
      <c r="N3530" s="90">
        <v>16.32</v>
      </c>
      <c r="O3530" s="90">
        <v>17.920000000000002</v>
      </c>
      <c r="P3530" s="90">
        <v>20.58</v>
      </c>
      <c r="Q3530" s="90">
        <v>24.1</v>
      </c>
      <c r="R3530" s="63">
        <f t="shared" si="1891"/>
        <v>6.5499999999999972</v>
      </c>
      <c r="S3530" s="64">
        <f t="shared" si="1890"/>
        <v>3.7507946598855681E-2</v>
      </c>
      <c r="T3530" s="65">
        <f t="shared" si="1909"/>
        <v>0.95772058823529416</v>
      </c>
      <c r="U3530" s="65">
        <f t="shared" si="1909"/>
        <v>0.9107142857142857</v>
      </c>
      <c r="V3530" s="65">
        <f t="shared" si="1892"/>
        <v>0.79300291545189516</v>
      </c>
      <c r="W3530" s="65">
        <f t="shared" si="1893"/>
        <v>0.67717842323651445</v>
      </c>
      <c r="X3530" s="61">
        <f t="shared" si="1904"/>
        <v>7.9646017699115126E-2</v>
      </c>
      <c r="Y3530" s="66">
        <f t="shared" si="1894"/>
        <v>0.17505995203836922</v>
      </c>
      <c r="Z3530" s="61">
        <f t="shared" si="1895"/>
        <v>6.5356685177274512E-2</v>
      </c>
      <c r="AA3530" s="67">
        <f t="shared" si="1896"/>
        <v>17.557499999999997</v>
      </c>
      <c r="AB3530" s="68">
        <f t="shared" si="1897"/>
        <v>3.8602941176470527E-2</v>
      </c>
      <c r="AC3530" s="69">
        <f t="shared" si="1898"/>
        <v>7.5827205882352769E-2</v>
      </c>
      <c r="AD3530" s="70">
        <f>_xlfn.PERCENTILE.EXC(AC3530:$AC$5675,0.5)</f>
        <v>6.9950377502632555E-2</v>
      </c>
      <c r="AE3530" s="70">
        <f>_xlfn.PERCENTILE.EXC($AC3530:AC$5675,0.35)</f>
        <v>3.6814665211062608E-2</v>
      </c>
      <c r="AF3530" s="71">
        <f t="shared" si="1887"/>
        <v>2.5413205034832631E-2</v>
      </c>
      <c r="AG3530" s="70">
        <f t="shared" si="1888"/>
        <v>-0.27670795047586638</v>
      </c>
      <c r="AH3530" s="70">
        <f t="shared" si="1889"/>
        <v>-0.31271010340034755</v>
      </c>
      <c r="AI3530" s="61" t="str">
        <f t="shared" si="1907"/>
        <v>Short VOL</v>
      </c>
      <c r="AJ3530" s="68" t="str">
        <f t="shared" si="1908"/>
        <v>Short VOL</v>
      </c>
      <c r="AK3530" s="72"/>
      <c r="AL3530" s="73"/>
      <c r="AM3530" s="72"/>
      <c r="AN3530" s="73"/>
      <c r="AO3530" s="74"/>
      <c r="AP3530" s="20"/>
      <c r="AQ3530" s="74"/>
      <c r="AR3530" s="20"/>
      <c r="AS3530" s="74"/>
      <c r="AT3530" s="20"/>
      <c r="AU3530" s="74" t="str">
        <f t="shared" si="1899"/>
        <v>00631L</v>
      </c>
      <c r="AV3530" s="20">
        <f t="shared" si="1905"/>
        <v>1</v>
      </c>
      <c r="AW3530" s="74" t="str">
        <f t="shared" si="1900"/>
        <v>00631L</v>
      </c>
      <c r="AX3530" s="20">
        <f t="shared" si="1901"/>
        <v>1</v>
      </c>
      <c r="AY3530" s="20">
        <f t="shared" si="1906"/>
        <v>1</v>
      </c>
      <c r="AZ3530" s="116">
        <v>41184</v>
      </c>
      <c r="BA3530" s="116"/>
      <c r="BB3530" s="20"/>
      <c r="BC3530" s="20"/>
      <c r="BD3530" s="76"/>
      <c r="BE3530" s="77"/>
      <c r="BF3530" s="77"/>
    </row>
    <row r="3531" spans="1:58" s="23" customFormat="1" ht="15.75" customHeight="1" x14ac:dyDescent="0.4">
      <c r="A3531" s="116">
        <v>41180</v>
      </c>
      <c r="B3531" s="112">
        <v>16.399999999999999</v>
      </c>
      <c r="C3531" s="112">
        <v>18.05</v>
      </c>
      <c r="D3531" s="112">
        <v>19.2</v>
      </c>
      <c r="E3531" s="112">
        <v>20.9</v>
      </c>
      <c r="F3531" s="112">
        <v>22.15</v>
      </c>
      <c r="G3531" s="112">
        <v>23.35</v>
      </c>
      <c r="H3531" s="113">
        <v>24.5</v>
      </c>
      <c r="I3531" s="90">
        <f t="shared" si="1902"/>
        <v>17.059999999999999</v>
      </c>
      <c r="J3531" s="90">
        <f t="shared" si="1903"/>
        <v>18.510000000000002</v>
      </c>
      <c r="K3531" s="114">
        <v>12</v>
      </c>
      <c r="L3531" s="115">
        <v>0.05</v>
      </c>
      <c r="M3531" s="90">
        <v>15.24</v>
      </c>
      <c r="N3531" s="90">
        <v>15.73</v>
      </c>
      <c r="O3531" s="90">
        <v>17.61</v>
      </c>
      <c r="P3531" s="90">
        <v>20.37</v>
      </c>
      <c r="Q3531" s="90">
        <v>23.32</v>
      </c>
      <c r="R3531" s="63">
        <f t="shared" si="1891"/>
        <v>7.0100000000000051</v>
      </c>
      <c r="S3531" s="64">
        <f t="shared" si="1890"/>
        <v>5.9973045822102465E-2</v>
      </c>
      <c r="T3531" s="65">
        <f t="shared" si="1909"/>
        <v>0.96884933248569616</v>
      </c>
      <c r="U3531" s="65">
        <f t="shared" si="1909"/>
        <v>0.89324247586598526</v>
      </c>
      <c r="V3531" s="65">
        <f t="shared" si="1892"/>
        <v>0.7722140402552774</v>
      </c>
      <c r="W3531" s="65">
        <f t="shared" si="1893"/>
        <v>0.67452830188679247</v>
      </c>
      <c r="X3531" s="61">
        <f t="shared" si="1904"/>
        <v>0.10060975609756112</v>
      </c>
      <c r="Y3531" s="66">
        <f t="shared" si="1894"/>
        <v>0.17224880382775126</v>
      </c>
      <c r="Z3531" s="61">
        <f t="shared" si="1895"/>
        <v>8.4994138335287392E-2</v>
      </c>
      <c r="AA3531" s="67">
        <f t="shared" si="1896"/>
        <v>17.059999999999999</v>
      </c>
      <c r="AB3531" s="68">
        <f t="shared" si="1897"/>
        <v>4.2593769866497024E-2</v>
      </c>
      <c r="AC3531" s="69">
        <f t="shared" si="1898"/>
        <v>8.4551811824538983E-2</v>
      </c>
      <c r="AD3531" s="70">
        <f>_xlfn.PERCENTILE.EXC(AC3531:$AC$5675,0.5)</f>
        <v>6.9908256880733988E-2</v>
      </c>
      <c r="AE3531" s="70">
        <f>_xlfn.PERCENTILE.EXC($AC3531:AC$5675,0.35)</f>
        <v>3.6696724890829778E-2</v>
      </c>
      <c r="AF3531" s="71">
        <f t="shared" si="1887"/>
        <v>2.5333978642558399E-2</v>
      </c>
      <c r="AG3531" s="70">
        <f t="shared" si="1888"/>
        <v>-0.28039964015983598</v>
      </c>
      <c r="AH3531" s="70">
        <f t="shared" si="1889"/>
        <v>-0.31776773489833599</v>
      </c>
      <c r="AI3531" s="61" t="str">
        <f t="shared" si="1907"/>
        <v>Short VOL</v>
      </c>
      <c r="AJ3531" s="68" t="str">
        <f t="shared" si="1908"/>
        <v>Short VOL</v>
      </c>
      <c r="AK3531" s="72"/>
      <c r="AL3531" s="73"/>
      <c r="AM3531" s="72"/>
      <c r="AN3531" s="73"/>
      <c r="AO3531" s="74"/>
      <c r="AP3531" s="20"/>
      <c r="AQ3531" s="74"/>
      <c r="AR3531" s="20"/>
      <c r="AS3531" s="74"/>
      <c r="AT3531" s="20"/>
      <c r="AU3531" s="74" t="str">
        <f t="shared" si="1899"/>
        <v>00631L</v>
      </c>
      <c r="AV3531" s="20">
        <f t="shared" si="1905"/>
        <v>1</v>
      </c>
      <c r="AW3531" s="74" t="str">
        <f t="shared" si="1900"/>
        <v>00631L</v>
      </c>
      <c r="AX3531" s="20">
        <f t="shared" si="1901"/>
        <v>1</v>
      </c>
      <c r="AY3531" s="20">
        <f t="shared" si="1906"/>
        <v>1</v>
      </c>
      <c r="AZ3531" s="116">
        <v>41183</v>
      </c>
      <c r="BA3531" s="116"/>
      <c r="BB3531" s="20"/>
      <c r="BC3531" s="20"/>
      <c r="BD3531" s="76"/>
      <c r="BE3531" s="77"/>
      <c r="BF3531" s="77"/>
    </row>
    <row r="3532" spans="1:58" s="23" customFormat="1" ht="15.75" customHeight="1" x14ac:dyDescent="0.4">
      <c r="A3532" s="116">
        <v>41179</v>
      </c>
      <c r="B3532" s="112">
        <v>16.100000000000001</v>
      </c>
      <c r="C3532" s="112">
        <v>17.75</v>
      </c>
      <c r="D3532" s="112">
        <v>18.95</v>
      </c>
      <c r="E3532" s="112">
        <v>20.75</v>
      </c>
      <c r="F3532" s="112">
        <v>22.05</v>
      </c>
      <c r="G3532" s="112">
        <v>23.25</v>
      </c>
      <c r="H3532" s="113">
        <v>24.4</v>
      </c>
      <c r="I3532" s="90">
        <f t="shared" si="1902"/>
        <v>16.677500000000002</v>
      </c>
      <c r="J3532" s="90">
        <f t="shared" si="1903"/>
        <v>18.169999999999998</v>
      </c>
      <c r="K3532" s="114">
        <v>13</v>
      </c>
      <c r="L3532" s="115">
        <v>0.05</v>
      </c>
      <c r="M3532" s="90">
        <v>14.05</v>
      </c>
      <c r="N3532" s="90">
        <v>14.84</v>
      </c>
      <c r="O3532" s="90">
        <v>17.07</v>
      </c>
      <c r="P3532" s="90">
        <v>20.100000000000001</v>
      </c>
      <c r="Q3532" s="90">
        <v>23.14</v>
      </c>
      <c r="R3532" s="63">
        <f t="shared" si="1891"/>
        <v>8.2800000000000011</v>
      </c>
      <c r="S3532" s="64">
        <f t="shared" si="1890"/>
        <v>-0.11719214753123135</v>
      </c>
      <c r="T3532" s="65">
        <f t="shared" si="1909"/>
        <v>0.9467654986522912</v>
      </c>
      <c r="U3532" s="65">
        <f t="shared" si="1909"/>
        <v>0.86936145284124189</v>
      </c>
      <c r="V3532" s="65">
        <f t="shared" si="1892"/>
        <v>0.73830845771144271</v>
      </c>
      <c r="W3532" s="65">
        <f t="shared" si="1893"/>
        <v>0.64131374243733796</v>
      </c>
      <c r="X3532" s="61">
        <f t="shared" si="1904"/>
        <v>0.10248447204968934</v>
      </c>
      <c r="Y3532" s="66">
        <f t="shared" si="1894"/>
        <v>0.17590361445783126</v>
      </c>
      <c r="Z3532" s="61">
        <f t="shared" si="1895"/>
        <v>8.9491830310298059E-2</v>
      </c>
      <c r="AA3532" s="67">
        <f t="shared" si="1896"/>
        <v>16.677500000000002</v>
      </c>
      <c r="AB3532" s="68">
        <f t="shared" si="1897"/>
        <v>8.4905660377358597E-2</v>
      </c>
      <c r="AC3532" s="69">
        <f t="shared" si="1898"/>
        <v>0.12382075471698127</v>
      </c>
      <c r="AD3532" s="70">
        <f>_xlfn.PERCENTILE.EXC(AC3532:$AC$5675,0.5)</f>
        <v>6.9839472408462777E-2</v>
      </c>
      <c r="AE3532" s="70">
        <f>_xlfn.PERCENTILE.EXC($AC3532:AC$5675,0.35)</f>
        <v>3.6640283842794885E-2</v>
      </c>
      <c r="AF3532" s="71">
        <f t="shared" si="1887"/>
        <v>2.5311035956271693E-2</v>
      </c>
      <c r="AG3532" s="70">
        <f t="shared" si="1888"/>
        <v>-0.29512931636969669</v>
      </c>
      <c r="AH3532" s="70">
        <f t="shared" si="1889"/>
        <v>-0.32968343849479942</v>
      </c>
      <c r="AI3532" s="61" t="str">
        <f t="shared" si="1907"/>
        <v>Short VOL</v>
      </c>
      <c r="AJ3532" s="68" t="str">
        <f t="shared" si="1908"/>
        <v>Short VOL</v>
      </c>
      <c r="AK3532" s="72"/>
      <c r="AL3532" s="73"/>
      <c r="AM3532" s="72"/>
      <c r="AN3532" s="73"/>
      <c r="AO3532" s="74"/>
      <c r="AP3532" s="20"/>
      <c r="AQ3532" s="74"/>
      <c r="AR3532" s="20"/>
      <c r="AS3532" s="74"/>
      <c r="AT3532" s="20"/>
      <c r="AU3532" s="74" t="str">
        <f t="shared" si="1899"/>
        <v>00631L</v>
      </c>
      <c r="AV3532" s="20">
        <f t="shared" si="1905"/>
        <v>1</v>
      </c>
      <c r="AW3532" s="74" t="str">
        <f t="shared" si="1900"/>
        <v>00631L</v>
      </c>
      <c r="AX3532" s="20">
        <f t="shared" si="1901"/>
        <v>1</v>
      </c>
      <c r="AY3532" s="20">
        <f t="shared" si="1906"/>
        <v>1</v>
      </c>
      <c r="AZ3532" s="116">
        <v>41180</v>
      </c>
      <c r="BA3532" s="116"/>
      <c r="BB3532" s="20"/>
      <c r="BC3532" s="20"/>
      <c r="BD3532" s="76"/>
      <c r="BE3532" s="77"/>
      <c r="BF3532" s="77"/>
    </row>
    <row r="3533" spans="1:58" s="23" customFormat="1" ht="15.75" customHeight="1" x14ac:dyDescent="0.4">
      <c r="A3533" s="116">
        <v>41178</v>
      </c>
      <c r="B3533" s="112">
        <v>17.75</v>
      </c>
      <c r="C3533" s="112">
        <v>18.899999999999999</v>
      </c>
      <c r="D3533" s="112">
        <v>19.95</v>
      </c>
      <c r="E3533" s="112">
        <v>21.45</v>
      </c>
      <c r="F3533" s="112">
        <v>22.6</v>
      </c>
      <c r="G3533" s="112">
        <v>23.75</v>
      </c>
      <c r="H3533" s="113">
        <v>24.95</v>
      </c>
      <c r="I3533" s="90">
        <f t="shared" si="1902"/>
        <v>18.094999999999999</v>
      </c>
      <c r="J3533" s="90">
        <f t="shared" si="1903"/>
        <v>19.215</v>
      </c>
      <c r="K3533" s="114">
        <v>14</v>
      </c>
      <c r="L3533" s="115">
        <v>0.05</v>
      </c>
      <c r="M3533" s="90">
        <v>16.440000000000001</v>
      </c>
      <c r="N3533" s="90">
        <v>16.809999999999999</v>
      </c>
      <c r="O3533" s="90">
        <v>18.5</v>
      </c>
      <c r="P3533" s="90">
        <v>21.13</v>
      </c>
      <c r="Q3533" s="90">
        <v>23.94</v>
      </c>
      <c r="R3533" s="63">
        <f t="shared" si="1891"/>
        <v>6.3799999999999955</v>
      </c>
      <c r="S3533" s="64">
        <f t="shared" si="1890"/>
        <v>8.943616331821122E-2</v>
      </c>
      <c r="T3533" s="65">
        <f t="shared" si="1909"/>
        <v>0.97798929208804297</v>
      </c>
      <c r="U3533" s="65">
        <f t="shared" si="1909"/>
        <v>0.90864864864864858</v>
      </c>
      <c r="V3533" s="65">
        <f t="shared" si="1892"/>
        <v>0.79555134879318501</v>
      </c>
      <c r="W3533" s="65">
        <f t="shared" si="1893"/>
        <v>0.70217209690893889</v>
      </c>
      <c r="X3533" s="61">
        <f t="shared" si="1904"/>
        <v>6.4788732394366111E-2</v>
      </c>
      <c r="Y3533" s="66">
        <f t="shared" si="1894"/>
        <v>0.16317016317016317</v>
      </c>
      <c r="Z3533" s="61">
        <f t="shared" si="1895"/>
        <v>6.1895551257253441E-2</v>
      </c>
      <c r="AA3533" s="67">
        <f t="shared" si="1896"/>
        <v>18.094999999999999</v>
      </c>
      <c r="AB3533" s="68">
        <f t="shared" si="1897"/>
        <v>5.5919095776323695E-2</v>
      </c>
      <c r="AC3533" s="69">
        <f t="shared" si="1898"/>
        <v>7.6442593694229635E-2</v>
      </c>
      <c r="AD3533" s="70">
        <f>_xlfn.PERCENTILE.EXC(AC3533:$AC$5675,0.5)</f>
        <v>6.977068793619158E-2</v>
      </c>
      <c r="AE3533" s="70">
        <f>_xlfn.PERCENTILE.EXC($AC3533:AC$5675,0.35)</f>
        <v>3.6608442503639121E-2</v>
      </c>
      <c r="AF3533" s="71">
        <f t="shared" si="1887"/>
        <v>2.469673743492597E-2</v>
      </c>
      <c r="AG3533" s="70">
        <f t="shared" si="1888"/>
        <v>-0.29746939667312788</v>
      </c>
      <c r="AH3533" s="70">
        <f t="shared" si="1889"/>
        <v>-0.32971727920942479</v>
      </c>
      <c r="AI3533" s="61" t="str">
        <f t="shared" si="1907"/>
        <v>Short VOL</v>
      </c>
      <c r="AJ3533" s="68" t="str">
        <f t="shared" si="1908"/>
        <v>Short VOL</v>
      </c>
      <c r="AK3533" s="72"/>
      <c r="AL3533" s="73"/>
      <c r="AM3533" s="72"/>
      <c r="AN3533" s="73"/>
      <c r="AO3533" s="74"/>
      <c r="AP3533" s="20"/>
      <c r="AQ3533" s="74"/>
      <c r="AR3533" s="20"/>
      <c r="AS3533" s="74"/>
      <c r="AT3533" s="20"/>
      <c r="AU3533" s="74" t="str">
        <f t="shared" si="1899"/>
        <v>00631L</v>
      </c>
      <c r="AV3533" s="20">
        <f t="shared" si="1905"/>
        <v>1</v>
      </c>
      <c r="AW3533" s="74" t="str">
        <f t="shared" si="1900"/>
        <v>00631L</v>
      </c>
      <c r="AX3533" s="20">
        <f t="shared" si="1901"/>
        <v>1</v>
      </c>
      <c r="AY3533" s="20">
        <f t="shared" si="1906"/>
        <v>1</v>
      </c>
      <c r="AZ3533" s="116">
        <v>41179</v>
      </c>
      <c r="BA3533" s="116"/>
      <c r="BB3533" s="20"/>
      <c r="BC3533" s="20"/>
      <c r="BD3533" s="76"/>
      <c r="BE3533" s="77"/>
      <c r="BF3533" s="77"/>
    </row>
    <row r="3534" spans="1:58" s="23" customFormat="1" ht="15.75" customHeight="1" x14ac:dyDescent="0.4">
      <c r="A3534" s="116">
        <v>41177</v>
      </c>
      <c r="B3534" s="112">
        <v>17.149999999999999</v>
      </c>
      <c r="C3534" s="112">
        <v>18.350000000000001</v>
      </c>
      <c r="D3534" s="112">
        <v>19.5</v>
      </c>
      <c r="E3534" s="112">
        <v>21.1</v>
      </c>
      <c r="F3534" s="112">
        <v>22.4</v>
      </c>
      <c r="G3534" s="112">
        <v>23.65</v>
      </c>
      <c r="H3534" s="113">
        <v>24.85</v>
      </c>
      <c r="I3534" s="90">
        <f t="shared" si="1902"/>
        <v>17.45</v>
      </c>
      <c r="J3534" s="90">
        <f t="shared" si="1903"/>
        <v>18.637500000000003</v>
      </c>
      <c r="K3534" s="114">
        <v>15</v>
      </c>
      <c r="L3534" s="115">
        <v>0.05</v>
      </c>
      <c r="M3534" s="90">
        <v>14.8</v>
      </c>
      <c r="N3534" s="90">
        <v>15.43</v>
      </c>
      <c r="O3534" s="90">
        <v>17.600000000000001</v>
      </c>
      <c r="P3534" s="90">
        <v>20.46</v>
      </c>
      <c r="Q3534" s="90">
        <v>23.52</v>
      </c>
      <c r="R3534" s="63">
        <f t="shared" si="1891"/>
        <v>7.8300000000000018</v>
      </c>
      <c r="S3534" s="64">
        <f t="shared" si="1890"/>
        <v>9.0459363957597128E-2</v>
      </c>
      <c r="T3534" s="65">
        <f t="shared" si="1909"/>
        <v>0.95917044718081668</v>
      </c>
      <c r="U3534" s="65">
        <f t="shared" si="1909"/>
        <v>0.87670454545454535</v>
      </c>
      <c r="V3534" s="65">
        <f t="shared" si="1892"/>
        <v>0.7541544477028348</v>
      </c>
      <c r="W3534" s="65">
        <f t="shared" si="1893"/>
        <v>0.65603741496598644</v>
      </c>
      <c r="X3534" s="61">
        <f t="shared" si="1904"/>
        <v>6.9970845481049732E-2</v>
      </c>
      <c r="Y3534" s="66">
        <f t="shared" si="1894"/>
        <v>0.1777251184834123</v>
      </c>
      <c r="Z3534" s="61">
        <f t="shared" si="1895"/>
        <v>6.8051575931232303E-2</v>
      </c>
      <c r="AA3534" s="67">
        <f t="shared" si="1896"/>
        <v>17.45</v>
      </c>
      <c r="AB3534" s="68">
        <f t="shared" si="1897"/>
        <v>0.11147116007777051</v>
      </c>
      <c r="AC3534" s="69">
        <f t="shared" si="1898"/>
        <v>0.1309138042773817</v>
      </c>
      <c r="AD3534" s="70">
        <f>_xlfn.PERCENTILE.EXC(AC3534:$AC$5675,0.5)</f>
        <v>6.9749851568888854E-2</v>
      </c>
      <c r="AE3534" s="70">
        <f>_xlfn.PERCENTILE.EXC($AC3534:AC$5675,0.35)</f>
        <v>3.6576601164483351E-2</v>
      </c>
      <c r="AF3534" s="71">
        <f t="shared" ref="AF3534:AF3597" si="1910">_xlfn.PERCENTILE.EXC($AC3534:$AC4534,0.28)</f>
        <v>2.3762726320657322E-2</v>
      </c>
      <c r="AG3534" s="70">
        <f t="shared" ref="AG3534:AG3597" si="1911">_xlfn.PERCENTILE.EXC($AC3534:$AC4534,0.01)</f>
        <v>-0.30455081710680998</v>
      </c>
      <c r="AH3534" s="70">
        <f t="shared" ref="AH3534:AH3597" si="1912">_xlfn.PERCENTILE.EXC($AC3534:$AC4534,0.005)</f>
        <v>-0.32971727920942479</v>
      </c>
      <c r="AI3534" s="61" t="str">
        <f t="shared" si="1907"/>
        <v>Short VOL</v>
      </c>
      <c r="AJ3534" s="68" t="str">
        <f t="shared" si="1908"/>
        <v>Short VOL</v>
      </c>
      <c r="AK3534" s="72"/>
      <c r="AL3534" s="73"/>
      <c r="AM3534" s="72"/>
      <c r="AN3534" s="73"/>
      <c r="AO3534" s="74"/>
      <c r="AP3534" s="20"/>
      <c r="AQ3534" s="74"/>
      <c r="AR3534" s="20"/>
      <c r="AS3534" s="74"/>
      <c r="AT3534" s="20"/>
      <c r="AU3534" s="74" t="str">
        <f t="shared" si="1899"/>
        <v>00631L</v>
      </c>
      <c r="AV3534" s="20">
        <f t="shared" si="1905"/>
        <v>1</v>
      </c>
      <c r="AW3534" s="74" t="str">
        <f t="shared" si="1900"/>
        <v>00631L</v>
      </c>
      <c r="AX3534" s="20">
        <f t="shared" si="1901"/>
        <v>1</v>
      </c>
      <c r="AY3534" s="20">
        <f t="shared" si="1906"/>
        <v>1</v>
      </c>
      <c r="AZ3534" s="116">
        <v>41178</v>
      </c>
      <c r="BA3534" s="116"/>
      <c r="BB3534" s="20"/>
      <c r="BC3534" s="20"/>
      <c r="BD3534" s="76"/>
      <c r="BE3534" s="77"/>
      <c r="BF3534" s="77"/>
    </row>
    <row r="3535" spans="1:58" s="23" customFormat="1" ht="15.75" customHeight="1" x14ac:dyDescent="0.4">
      <c r="A3535" s="116">
        <v>41176</v>
      </c>
      <c r="B3535" s="112">
        <v>15.9</v>
      </c>
      <c r="C3535" s="112">
        <v>17.600000000000001</v>
      </c>
      <c r="D3535" s="112">
        <v>19</v>
      </c>
      <c r="E3535" s="112">
        <v>20.7</v>
      </c>
      <c r="F3535" s="112">
        <v>22.15</v>
      </c>
      <c r="G3535" s="112">
        <v>23.4</v>
      </c>
      <c r="H3535" s="113">
        <v>24.6</v>
      </c>
      <c r="I3535" s="90">
        <f t="shared" si="1902"/>
        <v>16.240000000000002</v>
      </c>
      <c r="J3535" s="90">
        <f t="shared" si="1903"/>
        <v>17.880000000000003</v>
      </c>
      <c r="K3535" s="114">
        <v>16</v>
      </c>
      <c r="L3535" s="115">
        <v>0.05</v>
      </c>
      <c r="M3535" s="90">
        <v>13.23</v>
      </c>
      <c r="N3535" s="90">
        <v>14.15</v>
      </c>
      <c r="O3535" s="90">
        <v>16.59</v>
      </c>
      <c r="P3535" s="90">
        <v>19.760000000000002</v>
      </c>
      <c r="Q3535" s="90">
        <v>22.79</v>
      </c>
      <c r="R3535" s="63">
        <f t="shared" si="1891"/>
        <v>8.9699999999999989</v>
      </c>
      <c r="S3535" s="64">
        <f t="shared" si="1890"/>
        <v>1.2160228898426318E-2</v>
      </c>
      <c r="T3535" s="65">
        <f t="shared" si="1909"/>
        <v>0.93498233215547699</v>
      </c>
      <c r="U3535" s="65">
        <f t="shared" si="1909"/>
        <v>0.85292344786015672</v>
      </c>
      <c r="V3535" s="65">
        <f t="shared" si="1892"/>
        <v>0.7160931174089068</v>
      </c>
      <c r="W3535" s="65">
        <f t="shared" si="1893"/>
        <v>0.62088635366388767</v>
      </c>
      <c r="X3535" s="61">
        <f t="shared" si="1904"/>
        <v>0.10691823899371075</v>
      </c>
      <c r="Y3535" s="66">
        <f t="shared" si="1894"/>
        <v>0.18840579710144939</v>
      </c>
      <c r="Z3535" s="61">
        <f t="shared" si="1895"/>
        <v>0.10098522167487688</v>
      </c>
      <c r="AA3535" s="67">
        <f t="shared" si="1896"/>
        <v>16.240000000000002</v>
      </c>
      <c r="AB3535" s="68">
        <f t="shared" si="1897"/>
        <v>0.12367491166077738</v>
      </c>
      <c r="AC3535" s="69">
        <f t="shared" si="1898"/>
        <v>0.14770318021201426</v>
      </c>
      <c r="AD3535" s="70">
        <f>_xlfn.PERCENTILE.EXC(AC3535:$AC$5675,0.5)</f>
        <v>6.9729015201586114E-2</v>
      </c>
      <c r="AE3535" s="70">
        <f>_xlfn.PERCENTILE.EXC($AC3535:AC$5675,0.35)</f>
        <v>3.6569140108942619E-2</v>
      </c>
      <c r="AF3535" s="71">
        <f t="shared" si="1910"/>
        <v>2.3384528079804488E-2</v>
      </c>
      <c r="AG3535" s="70">
        <f t="shared" si="1911"/>
        <v>-0.31213811082236831</v>
      </c>
      <c r="AH3535" s="70">
        <f t="shared" si="1912"/>
        <v>-0.33113240783537945</v>
      </c>
      <c r="AI3535" s="61" t="str">
        <f t="shared" si="1907"/>
        <v>Short VOL</v>
      </c>
      <c r="AJ3535" s="68" t="str">
        <f t="shared" si="1908"/>
        <v>Short VOL</v>
      </c>
      <c r="AK3535" s="72"/>
      <c r="AL3535" s="73"/>
      <c r="AM3535" s="72"/>
      <c r="AN3535" s="73"/>
      <c r="AO3535" s="74"/>
      <c r="AP3535" s="20"/>
      <c r="AQ3535" s="74"/>
      <c r="AR3535" s="20"/>
      <c r="AS3535" s="74"/>
      <c r="AT3535" s="20"/>
      <c r="AU3535" s="74" t="str">
        <f t="shared" si="1899"/>
        <v>00631L</v>
      </c>
      <c r="AV3535" s="20">
        <f t="shared" si="1905"/>
        <v>1</v>
      </c>
      <c r="AW3535" s="74" t="str">
        <f t="shared" si="1900"/>
        <v>00631L</v>
      </c>
      <c r="AX3535" s="20">
        <f t="shared" si="1901"/>
        <v>1</v>
      </c>
      <c r="AY3535" s="20">
        <f t="shared" si="1906"/>
        <v>1</v>
      </c>
      <c r="AZ3535" s="116">
        <v>41177</v>
      </c>
      <c r="BA3535" s="116"/>
      <c r="BB3535" s="20"/>
      <c r="BC3535" s="20"/>
      <c r="BD3535" s="76"/>
      <c r="BE3535" s="77"/>
      <c r="BF3535" s="77"/>
    </row>
    <row r="3536" spans="1:58" s="23" customFormat="1" ht="15.75" customHeight="1" x14ac:dyDescent="0.4">
      <c r="A3536" s="116">
        <v>41173</v>
      </c>
      <c r="B3536" s="112">
        <v>16.05</v>
      </c>
      <c r="C3536" s="112">
        <v>17.899999999999999</v>
      </c>
      <c r="D3536" s="112">
        <v>19.25</v>
      </c>
      <c r="E3536" s="112">
        <v>20.95</v>
      </c>
      <c r="F3536" s="112">
        <v>22.35</v>
      </c>
      <c r="G3536" s="112">
        <v>23.7</v>
      </c>
      <c r="H3536" s="113">
        <v>24.75</v>
      </c>
      <c r="I3536" s="90">
        <f t="shared" si="1902"/>
        <v>16.327500000000001</v>
      </c>
      <c r="J3536" s="90">
        <f t="shared" si="1903"/>
        <v>18.102499999999999</v>
      </c>
      <c r="K3536" s="114">
        <v>17</v>
      </c>
      <c r="L3536" s="115">
        <v>0.05</v>
      </c>
      <c r="M3536" s="90">
        <v>13.22</v>
      </c>
      <c r="N3536" s="90">
        <v>13.98</v>
      </c>
      <c r="O3536" s="90">
        <v>16.79</v>
      </c>
      <c r="P3536" s="90">
        <v>19.829999999999998</v>
      </c>
      <c r="Q3536" s="90">
        <v>23.72</v>
      </c>
      <c r="R3536" s="63">
        <f t="shared" si="1891"/>
        <v>9.4199999999999946</v>
      </c>
      <c r="S3536" s="64">
        <f t="shared" si="1890"/>
        <v>-6.3965884861407144E-3</v>
      </c>
      <c r="T3536" s="65">
        <f t="shared" si="1909"/>
        <v>0.94563662374821178</v>
      </c>
      <c r="U3536" s="65">
        <f t="shared" si="1909"/>
        <v>0.83263847528290658</v>
      </c>
      <c r="V3536" s="65">
        <f t="shared" si="1892"/>
        <v>0.70499243570347969</v>
      </c>
      <c r="W3536" s="65">
        <f t="shared" si="1893"/>
        <v>0.5893760539629006</v>
      </c>
      <c r="X3536" s="61">
        <f t="shared" si="1904"/>
        <v>0.11526479750778802</v>
      </c>
      <c r="Y3536" s="66">
        <f t="shared" si="1894"/>
        <v>0.18138424821002391</v>
      </c>
      <c r="Z3536" s="61">
        <f t="shared" si="1895"/>
        <v>0.10871229520747197</v>
      </c>
      <c r="AA3536" s="67">
        <f t="shared" si="1896"/>
        <v>16.327500000000001</v>
      </c>
      <c r="AB3536" s="68">
        <f t="shared" si="1897"/>
        <v>0.14806866952789702</v>
      </c>
      <c r="AC3536" s="69">
        <f t="shared" si="1898"/>
        <v>0.16791845493562232</v>
      </c>
      <c r="AD3536" s="70">
        <f>_xlfn.PERCENTILE.EXC(AC3536:$AC$5675,0.5)</f>
        <v>6.9719025211819108E-2</v>
      </c>
      <c r="AE3536" s="70">
        <f>_xlfn.PERCENTILE.EXC($AC3536:AC$5675,0.35)</f>
        <v>3.6565742434004379E-2</v>
      </c>
      <c r="AF3536" s="71">
        <f t="shared" si="1910"/>
        <v>2.2867365220022896E-2</v>
      </c>
      <c r="AG3536" s="70">
        <f t="shared" si="1911"/>
        <v>-0.31213811082236831</v>
      </c>
      <c r="AH3536" s="70">
        <f t="shared" si="1912"/>
        <v>-0.33113240783537945</v>
      </c>
      <c r="AI3536" s="61" t="str">
        <f t="shared" si="1907"/>
        <v>Short VOL</v>
      </c>
      <c r="AJ3536" s="68" t="str">
        <f t="shared" si="1908"/>
        <v>Short VOL</v>
      </c>
      <c r="AK3536" s="72"/>
      <c r="AL3536" s="73"/>
      <c r="AM3536" s="72"/>
      <c r="AN3536" s="73"/>
      <c r="AO3536" s="74"/>
      <c r="AP3536" s="20"/>
      <c r="AQ3536" s="74"/>
      <c r="AR3536" s="20"/>
      <c r="AS3536" s="74"/>
      <c r="AT3536" s="20"/>
      <c r="AU3536" s="74" t="str">
        <f t="shared" si="1899"/>
        <v>00631L</v>
      </c>
      <c r="AV3536" s="20">
        <f t="shared" si="1905"/>
        <v>1</v>
      </c>
      <c r="AW3536" s="74" t="str">
        <f t="shared" si="1900"/>
        <v>00631L</v>
      </c>
      <c r="AX3536" s="20">
        <f t="shared" si="1901"/>
        <v>1</v>
      </c>
      <c r="AY3536" s="20">
        <f t="shared" si="1906"/>
        <v>1</v>
      </c>
      <c r="AZ3536" s="116">
        <v>41176</v>
      </c>
      <c r="BA3536" s="116"/>
      <c r="BB3536" s="20"/>
      <c r="BC3536" s="20"/>
      <c r="BD3536" s="76"/>
      <c r="BE3536" s="77"/>
      <c r="BF3536" s="77"/>
    </row>
    <row r="3537" spans="1:58" s="23" customFormat="1" ht="15.75" customHeight="1" x14ac:dyDescent="0.4">
      <c r="A3537" s="116">
        <v>41172</v>
      </c>
      <c r="B3537" s="112">
        <v>16.399999999999999</v>
      </c>
      <c r="C3537" s="112">
        <v>18.05</v>
      </c>
      <c r="D3537" s="112">
        <v>19.2</v>
      </c>
      <c r="E3537" s="112">
        <v>20.9</v>
      </c>
      <c r="F3537" s="112">
        <v>22.2</v>
      </c>
      <c r="G3537" s="112">
        <v>23.5</v>
      </c>
      <c r="H3537" s="113">
        <v>24.6</v>
      </c>
      <c r="I3537" s="90">
        <f t="shared" si="1902"/>
        <v>16.564999999999998</v>
      </c>
      <c r="J3537" s="90">
        <f t="shared" si="1903"/>
        <v>18.164999999999999</v>
      </c>
      <c r="K3537" s="114">
        <v>18</v>
      </c>
      <c r="L3537" s="115">
        <v>0.05</v>
      </c>
      <c r="M3537" s="90">
        <v>12.89</v>
      </c>
      <c r="N3537" s="90">
        <v>14.07</v>
      </c>
      <c r="O3537" s="90">
        <v>16.75</v>
      </c>
      <c r="P3537" s="90">
        <v>19.75</v>
      </c>
      <c r="Q3537" s="90">
        <v>23.3</v>
      </c>
      <c r="R3537" s="63">
        <f t="shared" si="1891"/>
        <v>9.5399999999999991</v>
      </c>
      <c r="S3537" s="64">
        <f t="shared" si="1890"/>
        <v>1.3688760806916389E-2</v>
      </c>
      <c r="T3537" s="65">
        <f t="shared" si="1909"/>
        <v>0.91613361762615497</v>
      </c>
      <c r="U3537" s="65">
        <f t="shared" si="1909"/>
        <v>0.84</v>
      </c>
      <c r="V3537" s="65">
        <f t="shared" si="1892"/>
        <v>0.71240506329113928</v>
      </c>
      <c r="W3537" s="65">
        <f t="shared" si="1893"/>
        <v>0.60386266094420604</v>
      </c>
      <c r="X3537" s="61">
        <f t="shared" si="1904"/>
        <v>0.10060975609756112</v>
      </c>
      <c r="Y3537" s="66">
        <f t="shared" si="1894"/>
        <v>0.17703349282296665</v>
      </c>
      <c r="Z3537" s="61">
        <f t="shared" si="1895"/>
        <v>9.6589194083911964E-2</v>
      </c>
      <c r="AA3537" s="67">
        <f t="shared" si="1896"/>
        <v>16.564999999999998</v>
      </c>
      <c r="AB3537" s="68">
        <f t="shared" si="1897"/>
        <v>0.16560056858564309</v>
      </c>
      <c r="AC3537" s="69">
        <f t="shared" si="1898"/>
        <v>0.17732764747690102</v>
      </c>
      <c r="AD3537" s="70">
        <f>_xlfn.PERCENTILE.EXC(AC3537:$AC$5675,0.5)</f>
        <v>6.9709035222052101E-2</v>
      </c>
      <c r="AE3537" s="70">
        <f>_xlfn.PERCENTILE.EXC($AC3537:AC$5675,0.35)</f>
        <v>3.6562344759066147E-2</v>
      </c>
      <c r="AF3537" s="71">
        <f t="shared" si="1910"/>
        <v>2.2420341688555917E-2</v>
      </c>
      <c r="AG3537" s="70">
        <f t="shared" si="1911"/>
        <v>-0.31213811082236831</v>
      </c>
      <c r="AH3537" s="70">
        <f t="shared" si="1912"/>
        <v>-0.33113240783537945</v>
      </c>
      <c r="AI3537" s="61" t="str">
        <f t="shared" si="1907"/>
        <v>Short VOL</v>
      </c>
      <c r="AJ3537" s="68" t="str">
        <f t="shared" si="1908"/>
        <v>Short VOL</v>
      </c>
      <c r="AK3537" s="72"/>
      <c r="AL3537" s="73"/>
      <c r="AM3537" s="72"/>
      <c r="AN3537" s="73"/>
      <c r="AO3537" s="74"/>
      <c r="AP3537" s="20"/>
      <c r="AQ3537" s="74"/>
      <c r="AR3537" s="20"/>
      <c r="AS3537" s="74"/>
      <c r="AT3537" s="20"/>
      <c r="AU3537" s="74" t="str">
        <f t="shared" si="1899"/>
        <v>00631L</v>
      </c>
      <c r="AV3537" s="20">
        <f t="shared" si="1905"/>
        <v>1</v>
      </c>
      <c r="AW3537" s="74" t="str">
        <f t="shared" si="1900"/>
        <v>00631L</v>
      </c>
      <c r="AX3537" s="20">
        <f t="shared" si="1901"/>
        <v>1</v>
      </c>
      <c r="AY3537" s="20">
        <f t="shared" si="1906"/>
        <v>1</v>
      </c>
      <c r="AZ3537" s="116">
        <v>41173</v>
      </c>
      <c r="BA3537" s="116"/>
      <c r="BB3537" s="20"/>
      <c r="BC3537" s="20"/>
      <c r="BD3537" s="76"/>
      <c r="BE3537" s="77"/>
      <c r="BF3537" s="77"/>
    </row>
    <row r="3538" spans="1:58" s="23" customFormat="1" ht="15.75" customHeight="1" x14ac:dyDescent="0.4">
      <c r="A3538" s="116">
        <v>41171</v>
      </c>
      <c r="B3538" s="112">
        <v>16.05</v>
      </c>
      <c r="C3538" s="112">
        <v>17.7</v>
      </c>
      <c r="D3538" s="112">
        <v>19</v>
      </c>
      <c r="E3538" s="112">
        <v>20.8</v>
      </c>
      <c r="F3538" s="112">
        <v>22.2</v>
      </c>
      <c r="G3538" s="112">
        <v>23.6</v>
      </c>
      <c r="H3538" s="113">
        <v>24.55</v>
      </c>
      <c r="I3538" s="90">
        <f t="shared" si="1902"/>
        <v>16.1325</v>
      </c>
      <c r="J3538" s="90">
        <f t="shared" si="1903"/>
        <v>17.765000000000001</v>
      </c>
      <c r="K3538" s="114">
        <v>19</v>
      </c>
      <c r="L3538" s="115">
        <v>0.05</v>
      </c>
      <c r="M3538" s="90">
        <v>13.07</v>
      </c>
      <c r="N3538" s="90">
        <v>13.88</v>
      </c>
      <c r="O3538" s="90">
        <v>16.489999999999998</v>
      </c>
      <c r="P3538" s="90">
        <v>19.52</v>
      </c>
      <c r="Q3538" s="90">
        <v>22.98</v>
      </c>
      <c r="R3538" s="63">
        <f t="shared" si="1891"/>
        <v>9.0599999999999952</v>
      </c>
      <c r="S3538" s="64">
        <f t="shared" ref="S3538:S3601" si="1913">(N3538-N3539)/N3539</f>
        <v>-2.1156558533145201E-2</v>
      </c>
      <c r="T3538" s="65">
        <f t="shared" si="1909"/>
        <v>0.94164265129682989</v>
      </c>
      <c r="U3538" s="65">
        <f t="shared" si="1909"/>
        <v>0.84172225591267447</v>
      </c>
      <c r="V3538" s="65">
        <f t="shared" si="1892"/>
        <v>0.71106557377049184</v>
      </c>
      <c r="W3538" s="65">
        <f t="shared" si="1893"/>
        <v>0.60400348128807657</v>
      </c>
      <c r="X3538" s="61">
        <f t="shared" si="1904"/>
        <v>0.10280373831775691</v>
      </c>
      <c r="Y3538" s="66">
        <f t="shared" si="1894"/>
        <v>0.18028846153846154</v>
      </c>
      <c r="Z3538" s="61">
        <f t="shared" si="1895"/>
        <v>0.10119324345265769</v>
      </c>
      <c r="AA3538" s="67">
        <f t="shared" si="1896"/>
        <v>16.1325</v>
      </c>
      <c r="AB3538" s="68">
        <f t="shared" si="1897"/>
        <v>0.1563400576368876</v>
      </c>
      <c r="AC3538" s="69">
        <f t="shared" si="1898"/>
        <v>0.16228386167146969</v>
      </c>
      <c r="AD3538" s="70">
        <f>_xlfn.PERCENTILE.EXC(AC3538:$AC$5675,0.5)</f>
        <v>6.9638566639971311E-2</v>
      </c>
      <c r="AE3538" s="70">
        <f>_xlfn.PERCENTILE.EXC($AC3538:AC$5675,0.35)</f>
        <v>3.6496791256986592E-2</v>
      </c>
      <c r="AF3538" s="71">
        <f t="shared" si="1910"/>
        <v>2.2092011497086509E-2</v>
      </c>
      <c r="AG3538" s="70">
        <f t="shared" si="1911"/>
        <v>-0.31213811082236831</v>
      </c>
      <c r="AH3538" s="70">
        <f t="shared" si="1912"/>
        <v>-0.33113240783537945</v>
      </c>
      <c r="AI3538" s="61" t="str">
        <f t="shared" si="1907"/>
        <v>Short VOL</v>
      </c>
      <c r="AJ3538" s="68" t="str">
        <f t="shared" si="1908"/>
        <v>Short VOL</v>
      </c>
      <c r="AK3538" s="72"/>
      <c r="AL3538" s="73"/>
      <c r="AM3538" s="72"/>
      <c r="AN3538" s="73"/>
      <c r="AO3538" s="74"/>
      <c r="AP3538" s="20"/>
      <c r="AQ3538" s="74"/>
      <c r="AR3538" s="20"/>
      <c r="AS3538" s="74"/>
      <c r="AT3538" s="20"/>
      <c r="AU3538" s="74" t="str">
        <f t="shared" si="1899"/>
        <v>00631L</v>
      </c>
      <c r="AV3538" s="20">
        <f t="shared" si="1905"/>
        <v>1</v>
      </c>
      <c r="AW3538" s="74" t="str">
        <f t="shared" si="1900"/>
        <v>00631L</v>
      </c>
      <c r="AX3538" s="20">
        <f t="shared" si="1901"/>
        <v>1</v>
      </c>
      <c r="AY3538" s="20">
        <f t="shared" si="1906"/>
        <v>1</v>
      </c>
      <c r="AZ3538" s="116">
        <v>41172</v>
      </c>
      <c r="BA3538" s="116"/>
      <c r="BB3538" s="20"/>
      <c r="BC3538" s="20"/>
      <c r="BD3538" s="76"/>
      <c r="BE3538" s="77"/>
      <c r="BF3538" s="77"/>
    </row>
    <row r="3539" spans="1:58" s="23" customFormat="1" ht="15.75" customHeight="1" x14ac:dyDescent="0.4">
      <c r="A3539" s="116">
        <v>41170</v>
      </c>
      <c r="B3539" s="112">
        <v>14.3</v>
      </c>
      <c r="C3539" s="112">
        <v>16.25</v>
      </c>
      <c r="D3539" s="112">
        <v>17.75</v>
      </c>
      <c r="E3539" s="112">
        <v>19.05</v>
      </c>
      <c r="F3539" s="112">
        <v>20.95</v>
      </c>
      <c r="G3539" s="112">
        <v>22.45</v>
      </c>
      <c r="H3539" s="113">
        <v>23.9</v>
      </c>
      <c r="I3539" s="90">
        <f t="shared" si="1902"/>
        <v>16.25</v>
      </c>
      <c r="J3539" s="90">
        <f t="shared" si="1903"/>
        <v>17.75</v>
      </c>
      <c r="K3539" s="114">
        <v>0</v>
      </c>
      <c r="L3539" s="115">
        <v>5.2631578947368418E-2</v>
      </c>
      <c r="M3539" s="90">
        <v>13.44</v>
      </c>
      <c r="N3539" s="90">
        <v>14.18</v>
      </c>
      <c r="O3539" s="90">
        <v>16.63</v>
      </c>
      <c r="P3539" s="90">
        <v>19.68</v>
      </c>
      <c r="Q3539" s="90">
        <v>23.39</v>
      </c>
      <c r="R3539" s="63">
        <f t="shared" si="1891"/>
        <v>8.6900000000000048</v>
      </c>
      <c r="S3539" s="64">
        <f t="shared" si="1913"/>
        <v>-2.8101439342015089E-2</v>
      </c>
      <c r="T3539" s="65">
        <f t="shared" si="1909"/>
        <v>0.94781382228490829</v>
      </c>
      <c r="U3539" s="65">
        <f t="shared" si="1909"/>
        <v>0.85267588695129293</v>
      </c>
      <c r="V3539" s="65">
        <f t="shared" si="1892"/>
        <v>0.72052845528455289</v>
      </c>
      <c r="W3539" s="65">
        <f t="shared" si="1893"/>
        <v>0.60624198375374094</v>
      </c>
      <c r="X3539" s="61">
        <f t="shared" si="1904"/>
        <v>0.1363636363636363</v>
      </c>
      <c r="Y3539" s="66">
        <f t="shared" si="1894"/>
        <v>0.25459317585301827</v>
      </c>
      <c r="Z3539" s="61">
        <f t="shared" si="1895"/>
        <v>9.2307692307692313E-2</v>
      </c>
      <c r="AA3539" s="67">
        <f t="shared" si="1896"/>
        <v>16.25</v>
      </c>
      <c r="AB3539" s="68">
        <f t="shared" si="1897"/>
        <v>8.4626234132581801E-3</v>
      </c>
      <c r="AC3539" s="69">
        <f t="shared" si="1898"/>
        <v>0.14598025387870242</v>
      </c>
      <c r="AD3539" s="70">
        <f>_xlfn.PERCENTILE.EXC(AC3539:$AC$5675,0.5)</f>
        <v>6.9568098057890534E-2</v>
      </c>
      <c r="AE3539" s="70">
        <f>_xlfn.PERCENTILE.EXC($AC3539:AC$5675,0.35)</f>
        <v>3.6431237754907045E-2</v>
      </c>
      <c r="AF3539" s="71">
        <f t="shared" si="1910"/>
        <v>2.1624919594082085E-2</v>
      </c>
      <c r="AG3539" s="70">
        <f t="shared" si="1911"/>
        <v>-0.31213811082236831</v>
      </c>
      <c r="AH3539" s="70">
        <f t="shared" si="1912"/>
        <v>-0.33113240783537945</v>
      </c>
      <c r="AI3539" s="61" t="str">
        <f t="shared" si="1907"/>
        <v>Short VOL</v>
      </c>
      <c r="AJ3539" s="68" t="str">
        <f t="shared" si="1908"/>
        <v>Short VOL</v>
      </c>
      <c r="AK3539" s="72"/>
      <c r="AL3539" s="73"/>
      <c r="AM3539" s="72"/>
      <c r="AN3539" s="73"/>
      <c r="AO3539" s="74"/>
      <c r="AP3539" s="20"/>
      <c r="AQ3539" s="74"/>
      <c r="AR3539" s="20"/>
      <c r="AS3539" s="74"/>
      <c r="AT3539" s="20"/>
      <c r="AU3539" s="74" t="str">
        <f t="shared" si="1899"/>
        <v>00631L</v>
      </c>
      <c r="AV3539" s="20">
        <f t="shared" si="1905"/>
        <v>1</v>
      </c>
      <c r="AW3539" s="74" t="str">
        <f t="shared" si="1900"/>
        <v>00631L</v>
      </c>
      <c r="AX3539" s="20">
        <f t="shared" si="1901"/>
        <v>1</v>
      </c>
      <c r="AY3539" s="20">
        <f t="shared" si="1906"/>
        <v>1</v>
      </c>
      <c r="AZ3539" s="116">
        <v>41171</v>
      </c>
      <c r="BA3539" s="116"/>
      <c r="BB3539" s="20"/>
      <c r="BC3539" s="20"/>
      <c r="BD3539" s="76"/>
      <c r="BE3539" s="77"/>
      <c r="BF3539" s="77"/>
    </row>
    <row r="3540" spans="1:58" s="23" customFormat="1" ht="15.75" customHeight="1" x14ac:dyDescent="0.4">
      <c r="A3540" s="116">
        <v>41169</v>
      </c>
      <c r="B3540" s="112">
        <v>15</v>
      </c>
      <c r="C3540" s="112">
        <v>16.850000000000001</v>
      </c>
      <c r="D3540" s="112">
        <v>18.25</v>
      </c>
      <c r="E3540" s="112">
        <v>19.149999999999999</v>
      </c>
      <c r="F3540" s="112">
        <v>21.4</v>
      </c>
      <c r="G3540" s="112">
        <v>22.9</v>
      </c>
      <c r="H3540" s="113">
        <v>24.25</v>
      </c>
      <c r="I3540" s="90">
        <f t="shared" si="1902"/>
        <v>16.752631578947369</v>
      </c>
      <c r="J3540" s="90">
        <f t="shared" si="1903"/>
        <v>18.176315789473684</v>
      </c>
      <c r="K3540" s="114">
        <v>1</v>
      </c>
      <c r="L3540" s="115">
        <v>5.2631578947368418E-2</v>
      </c>
      <c r="M3540" s="90">
        <v>14.1</v>
      </c>
      <c r="N3540" s="90">
        <v>14.59</v>
      </c>
      <c r="O3540" s="90">
        <v>17.13</v>
      </c>
      <c r="P3540" s="90">
        <v>20</v>
      </c>
      <c r="Q3540" s="90">
        <v>23.7</v>
      </c>
      <c r="R3540" s="63">
        <f t="shared" si="1891"/>
        <v>8.4399999999999977</v>
      </c>
      <c r="S3540" s="64">
        <f t="shared" si="1913"/>
        <v>5.5134390075809838E-3</v>
      </c>
      <c r="T3540" s="65">
        <f t="shared" si="1909"/>
        <v>0.96641535298149417</v>
      </c>
      <c r="U3540" s="65">
        <f t="shared" si="1909"/>
        <v>0.8517221249270287</v>
      </c>
      <c r="V3540" s="65">
        <f t="shared" si="1892"/>
        <v>0.72950000000000004</v>
      </c>
      <c r="W3540" s="65">
        <f t="shared" si="1893"/>
        <v>0.61561181434599155</v>
      </c>
      <c r="X3540" s="61">
        <f t="shared" si="1904"/>
        <v>0.12333333333333343</v>
      </c>
      <c r="Y3540" s="66">
        <f t="shared" si="1894"/>
        <v>0.26631853785900794</v>
      </c>
      <c r="Z3540" s="61">
        <f t="shared" si="1895"/>
        <v>8.4982720703738523E-2</v>
      </c>
      <c r="AA3540" s="67">
        <f t="shared" si="1896"/>
        <v>16.752631578947373</v>
      </c>
      <c r="AB3540" s="68">
        <f t="shared" si="1897"/>
        <v>2.8101439342015089E-2</v>
      </c>
      <c r="AC3540" s="69">
        <f t="shared" si="1898"/>
        <v>0.14822697593881926</v>
      </c>
      <c r="AD3540" s="70">
        <f>_xlfn.PERCENTILE.EXC(AC3540:$AC$5675,0.5)</f>
        <v>6.951830668348026E-2</v>
      </c>
      <c r="AE3540" s="70">
        <f>_xlfn.PERCENTILE.EXC($AC3540:AC$5675,0.35)</f>
        <v>3.6374841750765829E-2</v>
      </c>
      <c r="AF3540" s="71">
        <f t="shared" si="1910"/>
        <v>2.1386504362510498E-2</v>
      </c>
      <c r="AG3540" s="70">
        <f t="shared" si="1911"/>
        <v>-0.31270586014919505</v>
      </c>
      <c r="AH3540" s="70">
        <f t="shared" si="1912"/>
        <v>-0.33113240783537945</v>
      </c>
      <c r="AI3540" s="61" t="str">
        <f t="shared" si="1907"/>
        <v>Short VOL</v>
      </c>
      <c r="AJ3540" s="68" t="str">
        <f t="shared" si="1908"/>
        <v>Short VOL</v>
      </c>
      <c r="AK3540" s="72"/>
      <c r="AL3540" s="73"/>
      <c r="AM3540" s="72"/>
      <c r="AN3540" s="73"/>
      <c r="AO3540" s="74"/>
      <c r="AP3540" s="20"/>
      <c r="AQ3540" s="74"/>
      <c r="AR3540" s="20"/>
      <c r="AS3540" s="74"/>
      <c r="AT3540" s="20"/>
      <c r="AU3540" s="74" t="str">
        <f t="shared" si="1899"/>
        <v>00631L</v>
      </c>
      <c r="AV3540" s="20">
        <f t="shared" si="1905"/>
        <v>1</v>
      </c>
      <c r="AW3540" s="74" t="str">
        <f t="shared" si="1900"/>
        <v>00631L</v>
      </c>
      <c r="AX3540" s="20">
        <f t="shared" si="1901"/>
        <v>1</v>
      </c>
      <c r="AY3540" s="20">
        <f t="shared" si="1906"/>
        <v>1</v>
      </c>
      <c r="AZ3540" s="116">
        <v>41170</v>
      </c>
      <c r="BA3540" s="116"/>
      <c r="BB3540" s="20"/>
      <c r="BC3540" s="20"/>
      <c r="BD3540" s="76"/>
      <c r="BE3540" s="77"/>
      <c r="BF3540" s="77"/>
    </row>
    <row r="3541" spans="1:58" s="23" customFormat="1" ht="15.75" customHeight="1" x14ac:dyDescent="0.4">
      <c r="A3541" s="116">
        <v>41166</v>
      </c>
      <c r="B3541" s="112">
        <v>15.75</v>
      </c>
      <c r="C3541" s="112">
        <v>17.350000000000001</v>
      </c>
      <c r="D3541" s="112">
        <v>18.399999999999999</v>
      </c>
      <c r="E3541" s="112">
        <v>19.350000000000001</v>
      </c>
      <c r="F3541" s="112">
        <v>21.6</v>
      </c>
      <c r="G3541" s="112">
        <v>23.15</v>
      </c>
      <c r="H3541" s="113">
        <v>24.6</v>
      </c>
      <c r="I3541" s="90">
        <f t="shared" si="1902"/>
        <v>17.181578947368422</v>
      </c>
      <c r="J3541" s="90">
        <f t="shared" si="1903"/>
        <v>18.289473684210524</v>
      </c>
      <c r="K3541" s="114">
        <v>2</v>
      </c>
      <c r="L3541" s="115">
        <v>5.2631578947368418E-2</v>
      </c>
      <c r="M3541" s="90">
        <v>14.12</v>
      </c>
      <c r="N3541" s="90">
        <v>14.51</v>
      </c>
      <c r="O3541" s="90">
        <v>16.899999999999999</v>
      </c>
      <c r="P3541" s="90">
        <v>19.809999999999999</v>
      </c>
      <c r="Q3541" s="90">
        <v>23.58</v>
      </c>
      <c r="R3541" s="63">
        <f t="shared" si="1891"/>
        <v>8.0799999999999947</v>
      </c>
      <c r="S3541" s="64">
        <f t="shared" si="1913"/>
        <v>3.2740213523131605E-2</v>
      </c>
      <c r="T3541" s="65">
        <f t="shared" si="1909"/>
        <v>0.97312198483804269</v>
      </c>
      <c r="U3541" s="65">
        <f t="shared" si="1909"/>
        <v>0.85857988165680477</v>
      </c>
      <c r="V3541" s="65">
        <f t="shared" si="1892"/>
        <v>0.73245835436648166</v>
      </c>
      <c r="W3541" s="65">
        <f t="shared" si="1893"/>
        <v>0.61535199321458867</v>
      </c>
      <c r="X3541" s="61">
        <f t="shared" si="1904"/>
        <v>0.10158730158730168</v>
      </c>
      <c r="Y3541" s="66">
        <f t="shared" si="1894"/>
        <v>0.27131782945736432</v>
      </c>
      <c r="Z3541" s="61">
        <f t="shared" si="1895"/>
        <v>6.4481543881145464E-2</v>
      </c>
      <c r="AA3541" s="67">
        <f t="shared" si="1896"/>
        <v>17.181578947368422</v>
      </c>
      <c r="AB3541" s="68">
        <f t="shared" si="1897"/>
        <v>8.5458304617505185E-2</v>
      </c>
      <c r="AC3541" s="69">
        <f t="shared" si="1898"/>
        <v>0.18411984475316487</v>
      </c>
      <c r="AD3541" s="70">
        <f>_xlfn.PERCENTILE.EXC(AC3541:$AC$5675,0.5)</f>
        <v>6.9468515309069986E-2</v>
      </c>
      <c r="AE3541" s="70">
        <f>_xlfn.PERCENTILE.EXC($AC3541:AC$5675,0.35)</f>
        <v>3.6373390734254565E-2</v>
      </c>
      <c r="AF3541" s="71">
        <f t="shared" si="1910"/>
        <v>2.1375961418903276E-2</v>
      </c>
      <c r="AG3541" s="70">
        <f t="shared" si="1911"/>
        <v>-0.31270586014919505</v>
      </c>
      <c r="AH3541" s="70">
        <f t="shared" si="1912"/>
        <v>-0.33113240783537945</v>
      </c>
      <c r="AI3541" s="61" t="str">
        <f t="shared" si="1907"/>
        <v>Short VOL</v>
      </c>
      <c r="AJ3541" s="68" t="str">
        <f t="shared" si="1908"/>
        <v>Short VOL</v>
      </c>
      <c r="AK3541" s="72"/>
      <c r="AL3541" s="73"/>
      <c r="AM3541" s="72"/>
      <c r="AN3541" s="73"/>
      <c r="AO3541" s="74"/>
      <c r="AP3541" s="20"/>
      <c r="AQ3541" s="74"/>
      <c r="AR3541" s="20"/>
      <c r="AS3541" s="74"/>
      <c r="AT3541" s="20"/>
      <c r="AU3541" s="74" t="str">
        <f t="shared" si="1899"/>
        <v>00631L</v>
      </c>
      <c r="AV3541" s="20">
        <f t="shared" si="1905"/>
        <v>1</v>
      </c>
      <c r="AW3541" s="74" t="str">
        <f t="shared" si="1900"/>
        <v>00631L</v>
      </c>
      <c r="AX3541" s="20">
        <f t="shared" si="1901"/>
        <v>1</v>
      </c>
      <c r="AY3541" s="20">
        <f t="shared" si="1906"/>
        <v>1</v>
      </c>
      <c r="AZ3541" s="116">
        <v>41169</v>
      </c>
      <c r="BA3541" s="116"/>
      <c r="BB3541" s="20"/>
      <c r="BC3541" s="20"/>
      <c r="BD3541" s="76"/>
      <c r="BE3541" s="77"/>
      <c r="BF3541" s="77"/>
    </row>
    <row r="3542" spans="1:58" s="23" customFormat="1" ht="15.75" customHeight="1" x14ac:dyDescent="0.4">
      <c r="A3542" s="116">
        <v>41165</v>
      </c>
      <c r="B3542" s="112">
        <v>14.9</v>
      </c>
      <c r="C3542" s="112">
        <v>16.45</v>
      </c>
      <c r="D3542" s="112">
        <v>17.95</v>
      </c>
      <c r="E3542" s="112">
        <v>19.2</v>
      </c>
      <c r="F3542" s="112">
        <v>21.5</v>
      </c>
      <c r="G3542" s="112">
        <v>23.1</v>
      </c>
      <c r="H3542" s="113">
        <v>24.5</v>
      </c>
      <c r="I3542" s="90">
        <f t="shared" si="1902"/>
        <v>16.205263157894738</v>
      </c>
      <c r="J3542" s="90">
        <f t="shared" si="1903"/>
        <v>17.713157894736842</v>
      </c>
      <c r="K3542" s="114">
        <v>3</v>
      </c>
      <c r="L3542" s="115">
        <v>5.2631578947368418E-2</v>
      </c>
      <c r="M3542" s="90">
        <v>14.46</v>
      </c>
      <c r="N3542" s="90">
        <v>14.05</v>
      </c>
      <c r="O3542" s="90">
        <v>16.45</v>
      </c>
      <c r="P3542" s="90">
        <v>19.63</v>
      </c>
      <c r="Q3542" s="90">
        <v>23.22</v>
      </c>
      <c r="R3542" s="63">
        <f t="shared" si="1891"/>
        <v>7.5699999999999967</v>
      </c>
      <c r="S3542" s="64">
        <f t="shared" si="1913"/>
        <v>-0.11075949367088607</v>
      </c>
      <c r="T3542" s="65">
        <f t="shared" si="1909"/>
        <v>1.0291814946619218</v>
      </c>
      <c r="U3542" s="65">
        <f t="shared" si="1909"/>
        <v>0.85410334346504568</v>
      </c>
      <c r="V3542" s="65">
        <f t="shared" si="1892"/>
        <v>0.71574121242995425</v>
      </c>
      <c r="W3542" s="65">
        <f t="shared" si="1893"/>
        <v>0.60508182601205862</v>
      </c>
      <c r="X3542" s="61">
        <f t="shared" si="1904"/>
        <v>0.10402684563758381</v>
      </c>
      <c r="Y3542" s="66">
        <f t="shared" si="1894"/>
        <v>0.27604166666666674</v>
      </c>
      <c r="Z3542" s="61">
        <f t="shared" si="1895"/>
        <v>9.3049691458265596E-2</v>
      </c>
      <c r="AA3542" s="67">
        <f t="shared" si="1896"/>
        <v>16.205263157894734</v>
      </c>
      <c r="AB3542" s="68">
        <f t="shared" si="1897"/>
        <v>6.0498220640569367E-2</v>
      </c>
      <c r="AC3542" s="69">
        <f t="shared" si="1898"/>
        <v>0.15339951301741875</v>
      </c>
      <c r="AD3542" s="70">
        <f>_xlfn.PERCENTILE.EXC(AC3542:$AC$5675,0.5)</f>
        <v>6.9420752831383922E-2</v>
      </c>
      <c r="AE3542" s="70">
        <f>_xlfn.PERCENTILE.EXC($AC3542:AC$5675,0.35)</f>
        <v>3.6371939717743294E-2</v>
      </c>
      <c r="AF3542" s="71">
        <f t="shared" si="1910"/>
        <v>2.1067511827540575E-2</v>
      </c>
      <c r="AG3542" s="70">
        <f t="shared" si="1911"/>
        <v>-0.31270586014919505</v>
      </c>
      <c r="AH3542" s="70">
        <f t="shared" si="1912"/>
        <v>-0.33113240783537945</v>
      </c>
      <c r="AI3542" s="61" t="str">
        <f t="shared" si="1907"/>
        <v>Short VOL</v>
      </c>
      <c r="AJ3542" s="68" t="str">
        <f t="shared" si="1908"/>
        <v>Short VOL</v>
      </c>
      <c r="AK3542" s="72"/>
      <c r="AL3542" s="73"/>
      <c r="AM3542" s="72"/>
      <c r="AN3542" s="73"/>
      <c r="AO3542" s="74"/>
      <c r="AP3542" s="20"/>
      <c r="AQ3542" s="74"/>
      <c r="AR3542" s="20"/>
      <c r="AS3542" s="74"/>
      <c r="AT3542" s="20"/>
      <c r="AU3542" s="74" t="str">
        <f t="shared" si="1899"/>
        <v>00631L</v>
      </c>
      <c r="AV3542" s="20">
        <f t="shared" si="1905"/>
        <v>1</v>
      </c>
      <c r="AW3542" s="74" t="str">
        <f t="shared" si="1900"/>
        <v>00631L</v>
      </c>
      <c r="AX3542" s="20">
        <f t="shared" si="1901"/>
        <v>1</v>
      </c>
      <c r="AY3542" s="20">
        <f t="shared" si="1906"/>
        <v>1</v>
      </c>
      <c r="AZ3542" s="116">
        <v>41166</v>
      </c>
      <c r="BA3542" s="116"/>
      <c r="BB3542" s="20"/>
      <c r="BC3542" s="20"/>
      <c r="BD3542" s="76"/>
      <c r="BE3542" s="77"/>
      <c r="BF3542" s="77"/>
    </row>
    <row r="3543" spans="1:58" s="23" customFormat="1" ht="15.75" customHeight="1" x14ac:dyDescent="0.4">
      <c r="A3543" s="116">
        <v>41164</v>
      </c>
      <c r="B3543" s="112">
        <v>15.8</v>
      </c>
      <c r="C3543" s="112">
        <v>17.600000000000001</v>
      </c>
      <c r="D3543" s="112">
        <v>19.149999999999999</v>
      </c>
      <c r="E3543" s="112">
        <v>20.399999999999999</v>
      </c>
      <c r="F3543" s="112">
        <v>22.65</v>
      </c>
      <c r="G3543" s="112">
        <v>24.1</v>
      </c>
      <c r="H3543" s="113">
        <v>25.3</v>
      </c>
      <c r="I3543" s="90">
        <f t="shared" si="1902"/>
        <v>17.221052631578949</v>
      </c>
      <c r="J3543" s="90">
        <f t="shared" si="1903"/>
        <v>18.823684210526316</v>
      </c>
      <c r="K3543" s="114">
        <v>4</v>
      </c>
      <c r="L3543" s="115">
        <v>5.2631578947368418E-2</v>
      </c>
      <c r="M3543" s="90">
        <v>15.95</v>
      </c>
      <c r="N3543" s="90">
        <v>15.8</v>
      </c>
      <c r="O3543" s="90">
        <v>17.600000000000001</v>
      </c>
      <c r="P3543" s="90">
        <v>20.66</v>
      </c>
      <c r="Q3543" s="90">
        <v>24.07</v>
      </c>
      <c r="R3543" s="63">
        <f t="shared" si="1891"/>
        <v>6.5100000000000051</v>
      </c>
      <c r="S3543" s="64">
        <f t="shared" si="1913"/>
        <v>-3.7172455819622148E-2</v>
      </c>
      <c r="T3543" s="65">
        <f t="shared" si="1909"/>
        <v>1.0094936708860758</v>
      </c>
      <c r="U3543" s="65">
        <f t="shared" si="1909"/>
        <v>0.89772727272727271</v>
      </c>
      <c r="V3543" s="65">
        <f t="shared" si="1892"/>
        <v>0.76476282671829621</v>
      </c>
      <c r="W3543" s="65">
        <f t="shared" si="1893"/>
        <v>0.65641877856252595</v>
      </c>
      <c r="X3543" s="61">
        <f t="shared" si="1904"/>
        <v>0.11392405063291143</v>
      </c>
      <c r="Y3543" s="66">
        <f t="shared" si="1894"/>
        <v>0.24019607843137267</v>
      </c>
      <c r="Z3543" s="61">
        <f t="shared" si="1895"/>
        <v>9.3062347188263964E-2</v>
      </c>
      <c r="AA3543" s="67">
        <f t="shared" si="1896"/>
        <v>17.221052631578949</v>
      </c>
      <c r="AB3543" s="68">
        <f t="shared" si="1897"/>
        <v>0</v>
      </c>
      <c r="AC3543" s="69">
        <f t="shared" si="1898"/>
        <v>8.9940039973351177E-2</v>
      </c>
      <c r="AD3543" s="70">
        <f>_xlfn.PERCENTILE.EXC(AC3543:$AC$5675,0.5)</f>
        <v>6.9372990353697858E-2</v>
      </c>
      <c r="AE3543" s="70">
        <f>_xlfn.PERCENTILE.EXC($AC3543:AC$5675,0.35)</f>
        <v>3.6352488408589283E-2</v>
      </c>
      <c r="AF3543" s="71">
        <f t="shared" si="1910"/>
        <v>2.0683781313711212E-2</v>
      </c>
      <c r="AG3543" s="70">
        <f t="shared" si="1911"/>
        <v>-0.31270586014919505</v>
      </c>
      <c r="AH3543" s="70">
        <f t="shared" si="1912"/>
        <v>-0.33113240783537945</v>
      </c>
      <c r="AI3543" s="61" t="str">
        <f t="shared" si="1907"/>
        <v>Short VOL</v>
      </c>
      <c r="AJ3543" s="68" t="str">
        <f t="shared" si="1908"/>
        <v>Short VOL</v>
      </c>
      <c r="AK3543" s="72"/>
      <c r="AL3543" s="73"/>
      <c r="AM3543" s="72"/>
      <c r="AN3543" s="73"/>
      <c r="AO3543" s="74"/>
      <c r="AP3543" s="20"/>
      <c r="AQ3543" s="74"/>
      <c r="AR3543" s="20"/>
      <c r="AS3543" s="74"/>
      <c r="AT3543" s="20"/>
      <c r="AU3543" s="74" t="str">
        <f t="shared" si="1899"/>
        <v>00631L</v>
      </c>
      <c r="AV3543" s="20">
        <f t="shared" si="1905"/>
        <v>1</v>
      </c>
      <c r="AW3543" s="74" t="str">
        <f t="shared" si="1900"/>
        <v>00631L</v>
      </c>
      <c r="AX3543" s="20">
        <f t="shared" si="1901"/>
        <v>1</v>
      </c>
      <c r="AY3543" s="20">
        <f t="shared" si="1906"/>
        <v>1</v>
      </c>
      <c r="AZ3543" s="116">
        <v>41165</v>
      </c>
      <c r="BA3543" s="116"/>
      <c r="BB3543" s="20"/>
      <c r="BC3543" s="20"/>
      <c r="BD3543" s="76"/>
      <c r="BE3543" s="77"/>
      <c r="BF3543" s="77"/>
    </row>
    <row r="3544" spans="1:58" s="23" customFormat="1" ht="15.75" customHeight="1" x14ac:dyDescent="0.4">
      <c r="A3544" s="116">
        <v>41163</v>
      </c>
      <c r="B3544" s="112">
        <v>16.600000000000001</v>
      </c>
      <c r="C3544" s="112">
        <v>18.350000000000001</v>
      </c>
      <c r="D3544" s="112">
        <v>19.95</v>
      </c>
      <c r="E3544" s="112">
        <v>21.25</v>
      </c>
      <c r="F3544" s="112">
        <v>23.4</v>
      </c>
      <c r="G3544" s="112">
        <v>24.8</v>
      </c>
      <c r="H3544" s="113">
        <v>25.95</v>
      </c>
      <c r="I3544" s="90">
        <f t="shared" si="1902"/>
        <v>17.889473684210529</v>
      </c>
      <c r="J3544" s="90">
        <f t="shared" si="1903"/>
        <v>19.528947368421054</v>
      </c>
      <c r="K3544" s="114">
        <v>5</v>
      </c>
      <c r="L3544" s="115">
        <v>5.2631578947368418E-2</v>
      </c>
      <c r="M3544" s="90">
        <v>16.940000000000001</v>
      </c>
      <c r="N3544" s="90">
        <v>16.41</v>
      </c>
      <c r="O3544" s="90">
        <v>18.29</v>
      </c>
      <c r="P3544" s="90">
        <v>21.23</v>
      </c>
      <c r="Q3544" s="90">
        <v>24.41</v>
      </c>
      <c r="R3544" s="63">
        <f t="shared" si="1891"/>
        <v>6.1699999999999946</v>
      </c>
      <c r="S3544" s="64">
        <f t="shared" si="1913"/>
        <v>7.9852579852579229E-3</v>
      </c>
      <c r="T3544" s="65">
        <f t="shared" si="1909"/>
        <v>1.0322973796465571</v>
      </c>
      <c r="U3544" s="65">
        <f t="shared" si="1909"/>
        <v>0.89721159103335157</v>
      </c>
      <c r="V3544" s="65">
        <f t="shared" si="1892"/>
        <v>0.77296278850682998</v>
      </c>
      <c r="W3544" s="65">
        <f t="shared" si="1893"/>
        <v>0.67226546497337158</v>
      </c>
      <c r="X3544" s="61">
        <f t="shared" si="1904"/>
        <v>0.10542168674698794</v>
      </c>
      <c r="Y3544" s="66">
        <f t="shared" si="1894"/>
        <v>0.22117647058823525</v>
      </c>
      <c r="Z3544" s="61">
        <f t="shared" si="1895"/>
        <v>9.1644601353339142E-2</v>
      </c>
      <c r="AA3544" s="67">
        <f t="shared" si="1896"/>
        <v>17.889473684210529</v>
      </c>
      <c r="AB3544" s="68">
        <f t="shared" si="1897"/>
        <v>1.1578305911029938E-2</v>
      </c>
      <c r="AC3544" s="69">
        <f t="shared" si="1898"/>
        <v>9.0156836332146786E-2</v>
      </c>
      <c r="AD3544" s="70">
        <f>_xlfn.PERCENTILE.EXC(AC3544:$AC$5675,0.5)</f>
        <v>6.9352487079682945E-2</v>
      </c>
      <c r="AE3544" s="70">
        <f>_xlfn.PERCENTILE.EXC($AC3544:AC$5675,0.35)</f>
        <v>3.6288036367828423E-2</v>
      </c>
      <c r="AF3544" s="71">
        <f t="shared" si="1910"/>
        <v>2.0568762381399094E-2</v>
      </c>
      <c r="AG3544" s="70">
        <f t="shared" si="1911"/>
        <v>-0.31270586014919505</v>
      </c>
      <c r="AH3544" s="70">
        <f t="shared" si="1912"/>
        <v>-0.33113240783537945</v>
      </c>
      <c r="AI3544" s="61" t="str">
        <f t="shared" si="1907"/>
        <v>Short VOL</v>
      </c>
      <c r="AJ3544" s="68" t="str">
        <f t="shared" si="1908"/>
        <v>Short VOL</v>
      </c>
      <c r="AK3544" s="72"/>
      <c r="AL3544" s="73"/>
      <c r="AM3544" s="72"/>
      <c r="AN3544" s="73"/>
      <c r="AO3544" s="74"/>
      <c r="AP3544" s="20"/>
      <c r="AQ3544" s="74"/>
      <c r="AR3544" s="20"/>
      <c r="AS3544" s="74"/>
      <c r="AT3544" s="20"/>
      <c r="AU3544" s="74" t="str">
        <f t="shared" si="1899"/>
        <v>00631L</v>
      </c>
      <c r="AV3544" s="20">
        <f t="shared" si="1905"/>
        <v>1</v>
      </c>
      <c r="AW3544" s="74" t="str">
        <f t="shared" si="1900"/>
        <v>00631L</v>
      </c>
      <c r="AX3544" s="20">
        <f t="shared" si="1901"/>
        <v>1</v>
      </c>
      <c r="AY3544" s="20">
        <f t="shared" si="1906"/>
        <v>1</v>
      </c>
      <c r="AZ3544" s="116">
        <v>41164</v>
      </c>
      <c r="BA3544" s="116"/>
      <c r="BB3544" s="20"/>
      <c r="BC3544" s="20"/>
      <c r="BD3544" s="76"/>
      <c r="BE3544" s="77"/>
      <c r="BF3544" s="77"/>
    </row>
    <row r="3545" spans="1:58" s="23" customFormat="1" ht="15.75" customHeight="1" x14ac:dyDescent="0.4">
      <c r="A3545" s="116">
        <v>41162</v>
      </c>
      <c r="B3545" s="112">
        <v>16.5</v>
      </c>
      <c r="C3545" s="112">
        <v>18.55</v>
      </c>
      <c r="D3545" s="112">
        <v>20.399999999999999</v>
      </c>
      <c r="E3545" s="112">
        <v>21.55</v>
      </c>
      <c r="F3545" s="112">
        <v>23.65</v>
      </c>
      <c r="G3545" s="112">
        <v>25.1</v>
      </c>
      <c r="H3545" s="113">
        <v>26.25</v>
      </c>
      <c r="I3545" s="90">
        <f t="shared" si="1902"/>
        <v>17.902631578947368</v>
      </c>
      <c r="J3545" s="90">
        <f t="shared" si="1903"/>
        <v>19.815789473684209</v>
      </c>
      <c r="K3545" s="114">
        <v>6</v>
      </c>
      <c r="L3545" s="115">
        <v>5.2631578947368418E-2</v>
      </c>
      <c r="M3545" s="90">
        <v>16.940000000000001</v>
      </c>
      <c r="N3545" s="90">
        <v>16.28</v>
      </c>
      <c r="O3545" s="90">
        <v>18.3</v>
      </c>
      <c r="P3545" s="90">
        <v>21.39</v>
      </c>
      <c r="Q3545" s="90">
        <v>24.56</v>
      </c>
      <c r="R3545" s="63">
        <f t="shared" si="1891"/>
        <v>6.4699999999999989</v>
      </c>
      <c r="S3545" s="64">
        <f t="shared" si="1913"/>
        <v>0.13212795549374132</v>
      </c>
      <c r="T3545" s="65">
        <f t="shared" si="1909"/>
        <v>1.0405405405405406</v>
      </c>
      <c r="U3545" s="65">
        <f t="shared" si="1909"/>
        <v>0.88961748633879789</v>
      </c>
      <c r="V3545" s="65">
        <f t="shared" si="1892"/>
        <v>0.76110331930808794</v>
      </c>
      <c r="W3545" s="65">
        <f t="shared" si="1893"/>
        <v>0.66286644951140072</v>
      </c>
      <c r="X3545" s="61">
        <f t="shared" si="1904"/>
        <v>0.12424242424242428</v>
      </c>
      <c r="Y3545" s="66">
        <f t="shared" si="1894"/>
        <v>0.21809744779582363</v>
      </c>
      <c r="Z3545" s="61">
        <f t="shared" si="1895"/>
        <v>0.10686461855063938</v>
      </c>
      <c r="AA3545" s="67">
        <f t="shared" si="1896"/>
        <v>17.902631578947368</v>
      </c>
      <c r="AB3545" s="68">
        <f t="shared" si="1897"/>
        <v>1.3513513513513443E-2</v>
      </c>
      <c r="AC3545" s="69">
        <f t="shared" si="1898"/>
        <v>9.9670244407086397E-2</v>
      </c>
      <c r="AD3545" s="70">
        <f>_xlfn.PERCENTILE.EXC(AC3545:$AC$5675,0.5)</f>
        <v>6.9331983805668032E-2</v>
      </c>
      <c r="AE3545" s="70">
        <f>_xlfn.PERCENTILE.EXC($AC3545:AC$5675,0.35)</f>
        <v>3.6223584327067557E-2</v>
      </c>
      <c r="AF3545" s="71">
        <f t="shared" si="1910"/>
        <v>2.0375865313475905E-2</v>
      </c>
      <c r="AG3545" s="70">
        <f t="shared" si="1911"/>
        <v>-0.31270586014919505</v>
      </c>
      <c r="AH3545" s="70">
        <f t="shared" si="1912"/>
        <v>-0.33113240783537945</v>
      </c>
      <c r="AI3545" s="61" t="str">
        <f t="shared" si="1907"/>
        <v>Short VOL</v>
      </c>
      <c r="AJ3545" s="68" t="str">
        <f t="shared" si="1908"/>
        <v>Short VOL</v>
      </c>
      <c r="AK3545" s="72"/>
      <c r="AL3545" s="73"/>
      <c r="AM3545" s="72"/>
      <c r="AN3545" s="73"/>
      <c r="AO3545" s="74"/>
      <c r="AP3545" s="20"/>
      <c r="AQ3545" s="74"/>
      <c r="AR3545" s="20"/>
      <c r="AS3545" s="74"/>
      <c r="AT3545" s="20"/>
      <c r="AU3545" s="74" t="str">
        <f t="shared" si="1899"/>
        <v>00631L</v>
      </c>
      <c r="AV3545" s="20">
        <f t="shared" si="1905"/>
        <v>1</v>
      </c>
      <c r="AW3545" s="74" t="str">
        <f t="shared" si="1900"/>
        <v>00631L</v>
      </c>
      <c r="AX3545" s="20">
        <f t="shared" si="1901"/>
        <v>1</v>
      </c>
      <c r="AY3545" s="20">
        <f t="shared" si="1906"/>
        <v>1</v>
      </c>
      <c r="AZ3545" s="116">
        <v>41163</v>
      </c>
      <c r="BA3545" s="116"/>
      <c r="BB3545" s="20"/>
      <c r="BC3545" s="20"/>
      <c r="BD3545" s="76"/>
      <c r="BE3545" s="77"/>
      <c r="BF3545" s="77"/>
    </row>
    <row r="3546" spans="1:58" s="23" customFormat="1" ht="15.75" customHeight="1" x14ac:dyDescent="0.4">
      <c r="A3546" s="116">
        <v>41159</v>
      </c>
      <c r="B3546" s="112">
        <v>15.1</v>
      </c>
      <c r="C3546" s="112">
        <v>17.55</v>
      </c>
      <c r="D3546" s="112">
        <v>19.7</v>
      </c>
      <c r="E3546" s="112">
        <v>21.05</v>
      </c>
      <c r="F3546" s="112">
        <v>23.25</v>
      </c>
      <c r="G3546" s="112">
        <v>24.8</v>
      </c>
      <c r="H3546" s="113">
        <v>25.85</v>
      </c>
      <c r="I3546" s="90">
        <f t="shared" si="1902"/>
        <v>16.647368421052633</v>
      </c>
      <c r="J3546" s="90">
        <f t="shared" si="1903"/>
        <v>18.907894736842106</v>
      </c>
      <c r="K3546" s="114">
        <v>7</v>
      </c>
      <c r="L3546" s="115">
        <v>5.2631578947368418E-2</v>
      </c>
      <c r="M3546" s="90">
        <v>13.25</v>
      </c>
      <c r="N3546" s="90">
        <v>14.38</v>
      </c>
      <c r="O3546" s="90">
        <v>17.59</v>
      </c>
      <c r="P3546" s="90">
        <v>20.99</v>
      </c>
      <c r="Q3546" s="90">
        <v>24.81</v>
      </c>
      <c r="R3546" s="63">
        <f t="shared" si="1891"/>
        <v>10.949999999999996</v>
      </c>
      <c r="S3546" s="64">
        <f t="shared" si="1913"/>
        <v>-7.8205128205128135E-2</v>
      </c>
      <c r="T3546" s="65">
        <f t="shared" si="1909"/>
        <v>0.92141863699582749</v>
      </c>
      <c r="U3546" s="65">
        <f t="shared" si="1909"/>
        <v>0.81750994883456518</v>
      </c>
      <c r="V3546" s="65">
        <f t="shared" si="1892"/>
        <v>0.6850881372081945</v>
      </c>
      <c r="W3546" s="65">
        <f t="shared" si="1893"/>
        <v>0.57960499798468368</v>
      </c>
      <c r="X3546" s="61">
        <f t="shared" si="1904"/>
        <v>0.16225165562913915</v>
      </c>
      <c r="Y3546" s="66">
        <f t="shared" si="1894"/>
        <v>0.22802850356294541</v>
      </c>
      <c r="Z3546" s="61">
        <f t="shared" si="1895"/>
        <v>0.13578880809358201</v>
      </c>
      <c r="AA3546" s="67">
        <f t="shared" si="1896"/>
        <v>16.647368421052633</v>
      </c>
      <c r="AB3546" s="68">
        <f t="shared" si="1897"/>
        <v>5.0069541029207153E-2</v>
      </c>
      <c r="AC3546" s="69">
        <f t="shared" si="1898"/>
        <v>0.15767513359197718</v>
      </c>
      <c r="AD3546" s="70">
        <f>_xlfn.PERCENTILE.EXC(AC3546:$AC$5675,0.5)</f>
        <v>6.9315476438916501E-2</v>
      </c>
      <c r="AE3546" s="70">
        <f>_xlfn.PERCENTILE.EXC($AC3546:AC$5675,0.35)</f>
        <v>3.6158257139565213E-2</v>
      </c>
      <c r="AF3546" s="71">
        <f t="shared" si="1910"/>
        <v>2.0111831050988523E-2</v>
      </c>
      <c r="AG3546" s="70">
        <f t="shared" si="1911"/>
        <v>-0.31270586014919505</v>
      </c>
      <c r="AH3546" s="70">
        <f t="shared" si="1912"/>
        <v>-0.33113240783537945</v>
      </c>
      <c r="AI3546" s="61" t="str">
        <f t="shared" si="1907"/>
        <v>Short VOL</v>
      </c>
      <c r="AJ3546" s="68" t="str">
        <f t="shared" si="1908"/>
        <v>Short VOL</v>
      </c>
      <c r="AK3546" s="72"/>
      <c r="AL3546" s="73"/>
      <c r="AM3546" s="72"/>
      <c r="AN3546" s="73"/>
      <c r="AO3546" s="74"/>
      <c r="AP3546" s="20"/>
      <c r="AQ3546" s="74"/>
      <c r="AR3546" s="20"/>
      <c r="AS3546" s="74"/>
      <c r="AT3546" s="20"/>
      <c r="AU3546" s="74" t="str">
        <f t="shared" si="1899"/>
        <v>00631L</v>
      </c>
      <c r="AV3546" s="20">
        <f t="shared" si="1905"/>
        <v>1</v>
      </c>
      <c r="AW3546" s="74" t="str">
        <f t="shared" si="1900"/>
        <v>00631L</v>
      </c>
      <c r="AX3546" s="20">
        <f t="shared" si="1901"/>
        <v>1</v>
      </c>
      <c r="AY3546" s="20">
        <f t="shared" si="1906"/>
        <v>1</v>
      </c>
      <c r="AZ3546" s="116">
        <v>41162</v>
      </c>
      <c r="BA3546" s="116"/>
      <c r="BB3546" s="20"/>
      <c r="BC3546" s="20"/>
      <c r="BD3546" s="76"/>
      <c r="BE3546" s="77"/>
      <c r="BF3546" s="77"/>
    </row>
    <row r="3547" spans="1:58" s="23" customFormat="1" ht="15.75" customHeight="1" x14ac:dyDescent="0.4">
      <c r="A3547" s="116">
        <v>41158</v>
      </c>
      <c r="B3547" s="112">
        <v>16.100000000000001</v>
      </c>
      <c r="C3547" s="112">
        <v>18.55</v>
      </c>
      <c r="D3547" s="112">
        <v>20.6</v>
      </c>
      <c r="E3547" s="112">
        <v>21.95</v>
      </c>
      <c r="F3547" s="112">
        <v>24.05</v>
      </c>
      <c r="G3547" s="112">
        <v>25.35</v>
      </c>
      <c r="H3547" s="113">
        <v>26.4</v>
      </c>
      <c r="I3547" s="90">
        <f t="shared" si="1902"/>
        <v>17.518421052631581</v>
      </c>
      <c r="J3547" s="90">
        <f t="shared" si="1903"/>
        <v>19.736842105263158</v>
      </c>
      <c r="K3547" s="114">
        <v>8</v>
      </c>
      <c r="L3547" s="115">
        <v>5.2631578947368418E-2</v>
      </c>
      <c r="M3547" s="90">
        <v>14.98</v>
      </c>
      <c r="N3547" s="90">
        <v>15.6</v>
      </c>
      <c r="O3547" s="90">
        <v>18.62</v>
      </c>
      <c r="P3547" s="90">
        <v>21.72</v>
      </c>
      <c r="Q3547" s="90">
        <v>25.3</v>
      </c>
      <c r="R3547" s="63">
        <f t="shared" si="1891"/>
        <v>9.7600000000000051</v>
      </c>
      <c r="S3547" s="64">
        <f t="shared" si="1913"/>
        <v>-0.12063134160090186</v>
      </c>
      <c r="T3547" s="65">
        <f t="shared" si="1909"/>
        <v>0.96025641025641029</v>
      </c>
      <c r="U3547" s="65">
        <f t="shared" si="1909"/>
        <v>0.83780880773361965</v>
      </c>
      <c r="V3547" s="65">
        <f t="shared" si="1892"/>
        <v>0.71823204419889508</v>
      </c>
      <c r="W3547" s="65">
        <f t="shared" si="1893"/>
        <v>0.61660079051383399</v>
      </c>
      <c r="X3547" s="61">
        <f t="shared" si="1904"/>
        <v>0.15217391304347822</v>
      </c>
      <c r="Y3547" s="66">
        <f t="shared" si="1894"/>
        <v>0.20273348519362183</v>
      </c>
      <c r="Z3547" s="61">
        <f t="shared" si="1895"/>
        <v>0.12663361874718326</v>
      </c>
      <c r="AA3547" s="67">
        <f t="shared" si="1896"/>
        <v>17.518421052631581</v>
      </c>
      <c r="AB3547" s="68">
        <f t="shared" si="1897"/>
        <v>3.2051282051282166E-2</v>
      </c>
      <c r="AC3547" s="69">
        <f t="shared" si="1898"/>
        <v>0.12297570850202444</v>
      </c>
      <c r="AD3547" s="70">
        <f>_xlfn.PERCENTILE.EXC(AC3547:$AC$5675,0.5)</f>
        <v>6.929896907216497E-2</v>
      </c>
      <c r="AE3547" s="70">
        <f>_xlfn.PERCENTILE.EXC($AC3547:AC$5675,0.35)</f>
        <v>3.6091763089740922E-2</v>
      </c>
      <c r="AF3547" s="71">
        <f t="shared" si="1910"/>
        <v>1.9528424960269561E-2</v>
      </c>
      <c r="AG3547" s="70">
        <f t="shared" si="1911"/>
        <v>-0.31270586014919505</v>
      </c>
      <c r="AH3547" s="70">
        <f t="shared" si="1912"/>
        <v>-0.33113240783537945</v>
      </c>
      <c r="AI3547" s="61" t="str">
        <f t="shared" si="1907"/>
        <v>Short VOL</v>
      </c>
      <c r="AJ3547" s="68" t="str">
        <f t="shared" si="1908"/>
        <v>Short VOL</v>
      </c>
      <c r="AK3547" s="72"/>
      <c r="AL3547" s="73"/>
      <c r="AM3547" s="72"/>
      <c r="AN3547" s="73"/>
      <c r="AO3547" s="74"/>
      <c r="AP3547" s="20"/>
      <c r="AQ3547" s="74"/>
      <c r="AR3547" s="20"/>
      <c r="AS3547" s="74"/>
      <c r="AT3547" s="20"/>
      <c r="AU3547" s="74" t="str">
        <f t="shared" si="1899"/>
        <v>00631L</v>
      </c>
      <c r="AV3547" s="20">
        <f t="shared" si="1905"/>
        <v>1</v>
      </c>
      <c r="AW3547" s="74" t="str">
        <f t="shared" si="1900"/>
        <v>00631L</v>
      </c>
      <c r="AX3547" s="20">
        <f t="shared" si="1901"/>
        <v>1</v>
      </c>
      <c r="AY3547" s="20">
        <f t="shared" si="1906"/>
        <v>1</v>
      </c>
      <c r="AZ3547" s="116">
        <v>41159</v>
      </c>
      <c r="BA3547" s="116"/>
      <c r="BB3547" s="20"/>
      <c r="BC3547" s="20"/>
      <c r="BD3547" s="76"/>
      <c r="BE3547" s="77"/>
      <c r="BF3547" s="77"/>
    </row>
    <row r="3548" spans="1:58" s="23" customFormat="1" ht="15.75" customHeight="1" x14ac:dyDescent="0.4">
      <c r="A3548" s="116">
        <v>41157</v>
      </c>
      <c r="B3548" s="112">
        <v>18.149999999999999</v>
      </c>
      <c r="C3548" s="112">
        <v>20.350000000000001</v>
      </c>
      <c r="D3548" s="112">
        <v>22.15</v>
      </c>
      <c r="E3548" s="112">
        <v>23.15</v>
      </c>
      <c r="F3548" s="112">
        <v>25.1</v>
      </c>
      <c r="G3548" s="112">
        <v>26.35</v>
      </c>
      <c r="H3548" s="113">
        <v>27.3</v>
      </c>
      <c r="I3548" s="90">
        <f t="shared" si="1902"/>
        <v>19.307894736842105</v>
      </c>
      <c r="J3548" s="90">
        <f t="shared" si="1903"/>
        <v>21.297368421052632</v>
      </c>
      <c r="K3548" s="114">
        <v>9</v>
      </c>
      <c r="L3548" s="115">
        <v>5.2631578947368418E-2</v>
      </c>
      <c r="M3548" s="90">
        <v>17.899999999999999</v>
      </c>
      <c r="N3548" s="90">
        <v>17.739999999999998</v>
      </c>
      <c r="O3548" s="90">
        <v>19.989999999999998</v>
      </c>
      <c r="P3548" s="90">
        <v>22.62</v>
      </c>
      <c r="Q3548" s="90">
        <v>25.85</v>
      </c>
      <c r="R3548" s="63">
        <f t="shared" si="1891"/>
        <v>6.9699999999999989</v>
      </c>
      <c r="S3548" s="64">
        <f t="shared" si="1913"/>
        <v>-1.3348164627363848E-2</v>
      </c>
      <c r="T3548" s="65">
        <f t="shared" si="1909"/>
        <v>1.0090191657271703</v>
      </c>
      <c r="U3548" s="65">
        <f t="shared" si="1909"/>
        <v>0.88744372186093046</v>
      </c>
      <c r="V3548" s="65">
        <f t="shared" si="1892"/>
        <v>0.78426171529619793</v>
      </c>
      <c r="W3548" s="65">
        <f t="shared" si="1893"/>
        <v>0.68626692456479677</v>
      </c>
      <c r="X3548" s="61">
        <f t="shared" si="1904"/>
        <v>0.12121212121212138</v>
      </c>
      <c r="Y3548" s="66">
        <f t="shared" si="1894"/>
        <v>0.17926565874730033</v>
      </c>
      <c r="Z3548" s="61">
        <f t="shared" si="1895"/>
        <v>0.103039389396211</v>
      </c>
      <c r="AA3548" s="67">
        <f t="shared" si="1896"/>
        <v>19.307894736842108</v>
      </c>
      <c r="AB3548" s="68">
        <f t="shared" si="1897"/>
        <v>2.3111612175873743E-2</v>
      </c>
      <c r="AC3548" s="69">
        <f t="shared" si="1898"/>
        <v>8.8381890464605983E-2</v>
      </c>
      <c r="AD3548" s="70">
        <f>_xlfn.PERCENTILE.EXC(AC3548:$AC$5675,0.5)</f>
        <v>6.9126182004945469E-2</v>
      </c>
      <c r="AE3548" s="70">
        <f>_xlfn.PERCENTILE.EXC($AC3548:AC$5675,0.35)</f>
        <v>3.6025269039916603E-2</v>
      </c>
      <c r="AF3548" s="71">
        <f t="shared" si="1910"/>
        <v>1.8999089673564649E-2</v>
      </c>
      <c r="AG3548" s="70">
        <f t="shared" si="1911"/>
        <v>-0.31270586014919505</v>
      </c>
      <c r="AH3548" s="70">
        <f t="shared" si="1912"/>
        <v>-0.33113240783537945</v>
      </c>
      <c r="AI3548" s="61" t="str">
        <f t="shared" si="1907"/>
        <v>Short VOL</v>
      </c>
      <c r="AJ3548" s="68" t="str">
        <f t="shared" si="1908"/>
        <v>Short VOL</v>
      </c>
      <c r="AK3548" s="72"/>
      <c r="AL3548" s="73"/>
      <c r="AM3548" s="72"/>
      <c r="AN3548" s="73"/>
      <c r="AO3548" s="74"/>
      <c r="AP3548" s="20"/>
      <c r="AQ3548" s="74"/>
      <c r="AR3548" s="20"/>
      <c r="AS3548" s="74"/>
      <c r="AT3548" s="20"/>
      <c r="AU3548" s="74" t="str">
        <f t="shared" si="1899"/>
        <v>00631L</v>
      </c>
      <c r="AV3548" s="20">
        <f t="shared" si="1905"/>
        <v>1</v>
      </c>
      <c r="AW3548" s="74" t="str">
        <f t="shared" si="1900"/>
        <v>00631L</v>
      </c>
      <c r="AX3548" s="20">
        <f t="shared" si="1901"/>
        <v>1</v>
      </c>
      <c r="AY3548" s="20">
        <f t="shared" si="1906"/>
        <v>1</v>
      </c>
      <c r="AZ3548" s="116">
        <v>41158</v>
      </c>
      <c r="BA3548" s="116"/>
      <c r="BB3548" s="20"/>
      <c r="BC3548" s="20"/>
      <c r="BD3548" s="76"/>
      <c r="BE3548" s="77"/>
      <c r="BF3548" s="77"/>
    </row>
    <row r="3549" spans="1:58" s="23" customFormat="1" ht="15.75" customHeight="1" x14ac:dyDescent="0.4">
      <c r="A3549" s="116">
        <v>41156</v>
      </c>
      <c r="B3549" s="112">
        <v>18.649999999999999</v>
      </c>
      <c r="C3549" s="112">
        <v>20.75</v>
      </c>
      <c r="D3549" s="112">
        <v>22.55</v>
      </c>
      <c r="E3549" s="112">
        <v>23.65</v>
      </c>
      <c r="F3549" s="112">
        <v>25.55</v>
      </c>
      <c r="G3549" s="112">
        <v>26.75</v>
      </c>
      <c r="H3549" s="113">
        <v>27.75</v>
      </c>
      <c r="I3549" s="90">
        <f t="shared" si="1902"/>
        <v>19.644736842105264</v>
      </c>
      <c r="J3549" s="90">
        <f t="shared" si="1903"/>
        <v>21.602631578947367</v>
      </c>
      <c r="K3549" s="114">
        <v>10</v>
      </c>
      <c r="L3549" s="115">
        <v>5.2631578947368418E-2</v>
      </c>
      <c r="M3549" s="90">
        <v>17.43</v>
      </c>
      <c r="N3549" s="90">
        <v>17.98</v>
      </c>
      <c r="O3549" s="90">
        <v>20.68</v>
      </c>
      <c r="P3549" s="90">
        <v>23.3</v>
      </c>
      <c r="Q3549" s="90">
        <v>26.8</v>
      </c>
      <c r="R3549" s="63">
        <f t="shared" si="1891"/>
        <v>8.5700000000000074</v>
      </c>
      <c r="S3549" s="64">
        <f t="shared" si="1913"/>
        <v>2.919290211791652E-2</v>
      </c>
      <c r="T3549" s="65">
        <f t="shared" si="1909"/>
        <v>0.96941045606229137</v>
      </c>
      <c r="U3549" s="65">
        <f t="shared" si="1909"/>
        <v>0.86943907156673117</v>
      </c>
      <c r="V3549" s="65">
        <f t="shared" si="1892"/>
        <v>0.77167381974248928</v>
      </c>
      <c r="W3549" s="65">
        <f t="shared" si="1893"/>
        <v>0.67089552238805972</v>
      </c>
      <c r="X3549" s="61">
        <f t="shared" si="1904"/>
        <v>0.11260053619302958</v>
      </c>
      <c r="Y3549" s="66">
        <f t="shared" si="1894"/>
        <v>0.17336152219873158</v>
      </c>
      <c r="Z3549" s="61">
        <f t="shared" si="1895"/>
        <v>9.9665103817816375E-2</v>
      </c>
      <c r="AA3549" s="67">
        <f t="shared" si="1896"/>
        <v>19.64473684210526</v>
      </c>
      <c r="AB3549" s="68">
        <f t="shared" si="1897"/>
        <v>3.7263626251390333E-2</v>
      </c>
      <c r="AC3549" s="69">
        <f t="shared" si="1898"/>
        <v>9.2588255956910989E-2</v>
      </c>
      <c r="AD3549" s="70">
        <f>_xlfn.PERCENTILE.EXC(AC3549:$AC$5675,0.5)</f>
        <v>6.8953394937725954E-2</v>
      </c>
      <c r="AE3549" s="70">
        <f>_xlfn.PERCENTILE.EXC($AC3549:AC$5675,0.35)</f>
        <v>3.5995693134062506E-2</v>
      </c>
      <c r="AF3549" s="71">
        <f t="shared" si="1910"/>
        <v>1.8774777756902981E-2</v>
      </c>
      <c r="AG3549" s="70">
        <f t="shared" si="1911"/>
        <v>-0.31270586014919505</v>
      </c>
      <c r="AH3549" s="70">
        <f t="shared" si="1912"/>
        <v>-0.33113240783537945</v>
      </c>
      <c r="AI3549" s="61" t="str">
        <f t="shared" si="1907"/>
        <v>Short VOL</v>
      </c>
      <c r="AJ3549" s="68" t="str">
        <f t="shared" si="1908"/>
        <v>Short VOL</v>
      </c>
      <c r="AK3549" s="72"/>
      <c r="AL3549" s="73"/>
      <c r="AM3549" s="72"/>
      <c r="AN3549" s="73"/>
      <c r="AO3549" s="74"/>
      <c r="AP3549" s="20"/>
      <c r="AQ3549" s="74"/>
      <c r="AR3549" s="20"/>
      <c r="AS3549" s="74"/>
      <c r="AT3549" s="20"/>
      <c r="AU3549" s="74" t="str">
        <f t="shared" si="1899"/>
        <v>00631L</v>
      </c>
      <c r="AV3549" s="20">
        <f t="shared" si="1905"/>
        <v>1</v>
      </c>
      <c r="AW3549" s="74" t="str">
        <f t="shared" si="1900"/>
        <v>00631L</v>
      </c>
      <c r="AX3549" s="20">
        <f t="shared" si="1901"/>
        <v>1</v>
      </c>
      <c r="AY3549" s="20">
        <f t="shared" si="1906"/>
        <v>1</v>
      </c>
      <c r="AZ3549" s="116">
        <v>41157</v>
      </c>
      <c r="BA3549" s="116"/>
      <c r="BB3549" s="20"/>
      <c r="BC3549" s="20"/>
      <c r="BD3549" s="76"/>
      <c r="BE3549" s="77"/>
      <c r="BF3549" s="77"/>
    </row>
    <row r="3550" spans="1:58" s="23" customFormat="1" ht="15.75" customHeight="1" x14ac:dyDescent="0.4">
      <c r="A3550" s="116">
        <v>41152</v>
      </c>
      <c r="B3550" s="112">
        <v>18.95</v>
      </c>
      <c r="C3550" s="112">
        <v>21.2</v>
      </c>
      <c r="D3550" s="112">
        <v>22.85</v>
      </c>
      <c r="E3550" s="112">
        <v>23.8</v>
      </c>
      <c r="F3550" s="112">
        <v>25.6</v>
      </c>
      <c r="G3550" s="112">
        <v>26.65</v>
      </c>
      <c r="H3550" s="113">
        <v>27.65</v>
      </c>
      <c r="I3550" s="90">
        <f t="shared" si="1902"/>
        <v>19.897368421052629</v>
      </c>
      <c r="J3550" s="90">
        <f t="shared" si="1903"/>
        <v>21.894736842105264</v>
      </c>
      <c r="K3550" s="114">
        <v>11</v>
      </c>
      <c r="L3550" s="115">
        <v>5.2631578947368418E-2</v>
      </c>
      <c r="M3550" s="90">
        <v>15.73</v>
      </c>
      <c r="N3550" s="90">
        <v>17.47</v>
      </c>
      <c r="O3550" s="90">
        <v>20.62</v>
      </c>
      <c r="P3550" s="90">
        <v>23.27</v>
      </c>
      <c r="Q3550" s="90">
        <v>26.75</v>
      </c>
      <c r="R3550" s="63">
        <f t="shared" si="1891"/>
        <v>10.689999999999998</v>
      </c>
      <c r="S3550" s="64">
        <f t="shared" si="1913"/>
        <v>-2.0190689848569796E-2</v>
      </c>
      <c r="T3550" s="65">
        <f t="shared" si="1909"/>
        <v>0.90040068689181463</v>
      </c>
      <c r="U3550" s="65">
        <f t="shared" si="1909"/>
        <v>0.84723569350145478</v>
      </c>
      <c r="V3550" s="65">
        <f t="shared" si="1892"/>
        <v>0.75075204125483452</v>
      </c>
      <c r="W3550" s="65">
        <f t="shared" si="1893"/>
        <v>0.65308411214953266</v>
      </c>
      <c r="X3550" s="61">
        <f t="shared" si="1904"/>
        <v>0.1187335092348285</v>
      </c>
      <c r="Y3550" s="66">
        <f t="shared" si="1894"/>
        <v>0.16176470588235284</v>
      </c>
      <c r="Z3550" s="61">
        <f t="shared" si="1895"/>
        <v>0.10038354714984805</v>
      </c>
      <c r="AA3550" s="67">
        <f t="shared" si="1896"/>
        <v>19.897368421052633</v>
      </c>
      <c r="AB3550" s="68">
        <f t="shared" si="1897"/>
        <v>8.4716657126502601E-2</v>
      </c>
      <c r="AC3550" s="69">
        <f t="shared" si="1898"/>
        <v>0.13894495827433509</v>
      </c>
      <c r="AD3550" s="70">
        <f>_xlfn.PERCENTILE.EXC(AC3550:$AC$5675,0.5)</f>
        <v>6.8848025318451744E-2</v>
      </c>
      <c r="AE3550" s="70">
        <f>_xlfn.PERCENTILE.EXC($AC3550:AC$5675,0.35)</f>
        <v>3.5993805836186055E-2</v>
      </c>
      <c r="AF3550" s="71">
        <f t="shared" si="1910"/>
        <v>1.8501503914686974E-2</v>
      </c>
      <c r="AG3550" s="70">
        <f t="shared" si="1911"/>
        <v>-0.31270586014919505</v>
      </c>
      <c r="AH3550" s="70">
        <f t="shared" si="1912"/>
        <v>-0.33113240783537945</v>
      </c>
      <c r="AI3550" s="61" t="str">
        <f t="shared" si="1907"/>
        <v>Short VOL</v>
      </c>
      <c r="AJ3550" s="68" t="str">
        <f t="shared" si="1908"/>
        <v>Short VOL</v>
      </c>
      <c r="AK3550" s="72"/>
      <c r="AL3550" s="73"/>
      <c r="AM3550" s="72"/>
      <c r="AN3550" s="73"/>
      <c r="AO3550" s="74"/>
      <c r="AP3550" s="20"/>
      <c r="AQ3550" s="74"/>
      <c r="AR3550" s="20"/>
      <c r="AS3550" s="74"/>
      <c r="AT3550" s="20"/>
      <c r="AU3550" s="74" t="str">
        <f t="shared" si="1899"/>
        <v>00631L</v>
      </c>
      <c r="AV3550" s="20">
        <f t="shared" si="1905"/>
        <v>1</v>
      </c>
      <c r="AW3550" s="74" t="str">
        <f t="shared" si="1900"/>
        <v>00631L</v>
      </c>
      <c r="AX3550" s="20">
        <f t="shared" si="1901"/>
        <v>1</v>
      </c>
      <c r="AY3550" s="20">
        <f t="shared" si="1906"/>
        <v>1</v>
      </c>
      <c r="AZ3550" s="116">
        <v>41156</v>
      </c>
      <c r="BA3550" s="116"/>
      <c r="BB3550" s="20"/>
      <c r="BC3550" s="20"/>
      <c r="BD3550" s="76"/>
      <c r="BE3550" s="77"/>
      <c r="BF3550" s="77"/>
    </row>
    <row r="3551" spans="1:58" s="23" customFormat="1" ht="15.75" customHeight="1" x14ac:dyDescent="0.4">
      <c r="A3551" s="116">
        <v>41151</v>
      </c>
      <c r="B3551" s="112">
        <v>19.7</v>
      </c>
      <c r="C3551" s="112">
        <v>22</v>
      </c>
      <c r="D3551" s="112">
        <v>23.55</v>
      </c>
      <c r="E3551" s="112">
        <v>24.35</v>
      </c>
      <c r="F3551" s="112">
        <v>26.05</v>
      </c>
      <c r="G3551" s="112">
        <v>27.05</v>
      </c>
      <c r="H3551" s="113">
        <v>28.05</v>
      </c>
      <c r="I3551" s="90">
        <f t="shared" si="1902"/>
        <v>20.547368421052632</v>
      </c>
      <c r="J3551" s="90">
        <f t="shared" si="1903"/>
        <v>22.571052631578947</v>
      </c>
      <c r="K3551" s="114">
        <v>12</v>
      </c>
      <c r="L3551" s="115">
        <v>5.2631578947368418E-2</v>
      </c>
      <c r="M3551" s="90">
        <v>16.87</v>
      </c>
      <c r="N3551" s="90">
        <v>17.829999999999998</v>
      </c>
      <c r="O3551" s="90">
        <v>20.92</v>
      </c>
      <c r="P3551" s="90">
        <v>23.5</v>
      </c>
      <c r="Q3551" s="90">
        <v>26.39</v>
      </c>
      <c r="R3551" s="63">
        <f t="shared" ref="R3551:R3614" si="1914">(O3551+P3551)-(N3551+M3551)</f>
        <v>9.7199999999999989</v>
      </c>
      <c r="S3551" s="64">
        <f t="shared" si="1913"/>
        <v>4.5134818288393885E-2</v>
      </c>
      <c r="T3551" s="65">
        <f t="shared" si="1909"/>
        <v>0.94615816040381395</v>
      </c>
      <c r="U3551" s="65">
        <f t="shared" si="1909"/>
        <v>0.85229445506692147</v>
      </c>
      <c r="V3551" s="65">
        <f t="shared" si="1892"/>
        <v>0.75872340425531903</v>
      </c>
      <c r="W3551" s="65">
        <f t="shared" si="1893"/>
        <v>0.67563471011746867</v>
      </c>
      <c r="X3551" s="61">
        <f t="shared" si="1904"/>
        <v>0.11675126903553304</v>
      </c>
      <c r="Y3551" s="66">
        <f t="shared" si="1894"/>
        <v>0.15195071868583157</v>
      </c>
      <c r="Z3551" s="61">
        <f t="shared" si="1895"/>
        <v>9.8488729508196718E-2</v>
      </c>
      <c r="AA3551" s="67">
        <f t="shared" si="1896"/>
        <v>20.547368421052632</v>
      </c>
      <c r="AB3551" s="68">
        <f t="shared" si="1897"/>
        <v>0.10487941671340444</v>
      </c>
      <c r="AC3551" s="69">
        <f t="shared" si="1898"/>
        <v>0.15240428609381007</v>
      </c>
      <c r="AD3551" s="70">
        <f>_xlfn.PERCENTILE.EXC(AC3551:$AC$5675,0.5)</f>
        <v>6.8742655699177535E-2</v>
      </c>
      <c r="AE3551" s="70">
        <f>_xlfn.PERCENTILE.EXC($AC3551:AC$5675,0.35)</f>
        <v>3.5991918538309603E-2</v>
      </c>
      <c r="AF3551" s="71">
        <f t="shared" si="1910"/>
        <v>1.8223602802257918E-2</v>
      </c>
      <c r="AG3551" s="70">
        <f t="shared" si="1911"/>
        <v>-0.31270586014919505</v>
      </c>
      <c r="AH3551" s="70">
        <f t="shared" si="1912"/>
        <v>-0.33113240783537945</v>
      </c>
      <c r="AI3551" s="61" t="str">
        <f t="shared" si="1907"/>
        <v>Short VOL</v>
      </c>
      <c r="AJ3551" s="68" t="str">
        <f t="shared" si="1908"/>
        <v>Short VOL</v>
      </c>
      <c r="AK3551" s="72"/>
      <c r="AL3551" s="73"/>
      <c r="AM3551" s="72"/>
      <c r="AN3551" s="73"/>
      <c r="AO3551" s="74"/>
      <c r="AP3551" s="20"/>
      <c r="AQ3551" s="74"/>
      <c r="AR3551" s="20"/>
      <c r="AS3551" s="74"/>
      <c r="AT3551" s="20"/>
      <c r="AU3551" s="74" t="str">
        <f t="shared" si="1899"/>
        <v>00631L</v>
      </c>
      <c r="AV3551" s="20">
        <f t="shared" si="1905"/>
        <v>1</v>
      </c>
      <c r="AW3551" s="74" t="str">
        <f t="shared" si="1900"/>
        <v>00631L</v>
      </c>
      <c r="AX3551" s="20">
        <f t="shared" si="1901"/>
        <v>1</v>
      </c>
      <c r="AY3551" s="20">
        <f t="shared" si="1906"/>
        <v>1</v>
      </c>
      <c r="AZ3551" s="116">
        <v>41152</v>
      </c>
      <c r="BA3551" s="116"/>
      <c r="BB3551" s="20"/>
      <c r="BC3551" s="20"/>
      <c r="BD3551" s="76"/>
      <c r="BE3551" s="77"/>
      <c r="BF3551" s="77"/>
    </row>
    <row r="3552" spans="1:58" s="23" customFormat="1" ht="15.75" customHeight="1" x14ac:dyDescent="0.4">
      <c r="A3552" s="116">
        <v>41150</v>
      </c>
      <c r="B3552" s="112">
        <v>19.25</v>
      </c>
      <c r="C3552" s="112">
        <v>21.7</v>
      </c>
      <c r="D3552" s="112">
        <v>23.25</v>
      </c>
      <c r="E3552" s="112">
        <v>24.15</v>
      </c>
      <c r="F3552" s="112">
        <v>25.8</v>
      </c>
      <c r="G3552" s="112">
        <v>26.95</v>
      </c>
      <c r="H3552" s="113">
        <v>27.95</v>
      </c>
      <c r="I3552" s="90">
        <f t="shared" si="1902"/>
        <v>20.023684210526316</v>
      </c>
      <c r="J3552" s="90">
        <f t="shared" si="1903"/>
        <v>22.189473684210526</v>
      </c>
      <c r="K3552" s="114">
        <v>13</v>
      </c>
      <c r="L3552" s="115">
        <v>5.2631578947368418E-2</v>
      </c>
      <c r="M3552" s="90">
        <v>15.29</v>
      </c>
      <c r="N3552" s="90">
        <v>17.059999999999999</v>
      </c>
      <c r="O3552" s="90">
        <v>20.46</v>
      </c>
      <c r="P3552" s="90">
        <v>23.15</v>
      </c>
      <c r="Q3552" s="90">
        <v>26.17</v>
      </c>
      <c r="R3552" s="63">
        <f t="shared" si="1914"/>
        <v>11.260000000000005</v>
      </c>
      <c r="S3552" s="64">
        <f t="shared" si="1913"/>
        <v>3.4566403881140108E-2</v>
      </c>
      <c r="T3552" s="65">
        <f t="shared" si="1909"/>
        <v>0.89624853458382181</v>
      </c>
      <c r="U3552" s="65">
        <f t="shared" si="1909"/>
        <v>0.83382209188660794</v>
      </c>
      <c r="V3552" s="65">
        <f t="shared" si="1892"/>
        <v>0.7369330453563715</v>
      </c>
      <c r="W3552" s="65">
        <f t="shared" si="1893"/>
        <v>0.65189147879251041</v>
      </c>
      <c r="X3552" s="61">
        <f t="shared" si="1904"/>
        <v>0.12727272727272723</v>
      </c>
      <c r="Y3552" s="66">
        <f t="shared" si="1894"/>
        <v>0.15734989648033129</v>
      </c>
      <c r="Z3552" s="61">
        <f t="shared" si="1895"/>
        <v>0.10816138783020106</v>
      </c>
      <c r="AA3552" s="67">
        <f t="shared" si="1896"/>
        <v>20.023684210526316</v>
      </c>
      <c r="AB3552" s="68">
        <f t="shared" si="1897"/>
        <v>0.12837045720984769</v>
      </c>
      <c r="AC3552" s="69">
        <f t="shared" si="1898"/>
        <v>0.1737212315666071</v>
      </c>
      <c r="AD3552" s="70">
        <f>_xlfn.PERCENTILE.EXC(AC3552:$AC$5675,0.5)</f>
        <v>6.8633469048146128E-2</v>
      </c>
      <c r="AE3552" s="70">
        <f>_xlfn.PERCENTILE.EXC($AC3552:AC$5675,0.35)</f>
        <v>3.5986698350814708E-2</v>
      </c>
      <c r="AF3552" s="71">
        <f t="shared" si="1910"/>
        <v>1.8063296201832398E-2</v>
      </c>
      <c r="AG3552" s="70">
        <f t="shared" si="1911"/>
        <v>-0.31270586014919505</v>
      </c>
      <c r="AH3552" s="70">
        <f t="shared" si="1912"/>
        <v>-0.33113240783537945</v>
      </c>
      <c r="AI3552" s="61" t="str">
        <f t="shared" si="1907"/>
        <v>Short VOL</v>
      </c>
      <c r="AJ3552" s="68" t="str">
        <f t="shared" si="1908"/>
        <v>Short VOL</v>
      </c>
      <c r="AK3552" s="72"/>
      <c r="AL3552" s="73"/>
      <c r="AM3552" s="72"/>
      <c r="AN3552" s="73"/>
      <c r="AO3552" s="74"/>
      <c r="AP3552" s="20"/>
      <c r="AQ3552" s="74"/>
      <c r="AR3552" s="20"/>
      <c r="AS3552" s="74"/>
      <c r="AT3552" s="20"/>
      <c r="AU3552" s="74" t="str">
        <f t="shared" si="1899"/>
        <v>00631L</v>
      </c>
      <c r="AV3552" s="20">
        <f t="shared" si="1905"/>
        <v>1</v>
      </c>
      <c r="AW3552" s="74" t="str">
        <f t="shared" si="1900"/>
        <v>00631L</v>
      </c>
      <c r="AX3552" s="20">
        <f t="shared" si="1901"/>
        <v>1</v>
      </c>
      <c r="AY3552" s="20">
        <f t="shared" si="1906"/>
        <v>1</v>
      </c>
      <c r="AZ3552" s="116">
        <v>41151</v>
      </c>
      <c r="BA3552" s="116"/>
      <c r="BB3552" s="20"/>
      <c r="BC3552" s="20"/>
      <c r="BD3552" s="76"/>
      <c r="BE3552" s="77"/>
      <c r="BF3552" s="77"/>
    </row>
    <row r="3553" spans="1:58" s="23" customFormat="1" ht="15.75" customHeight="1" x14ac:dyDescent="0.4">
      <c r="A3553" s="116">
        <v>41149</v>
      </c>
      <c r="B3553" s="112">
        <v>19</v>
      </c>
      <c r="C3553" s="112">
        <v>21.45</v>
      </c>
      <c r="D3553" s="112">
        <v>23.1</v>
      </c>
      <c r="E3553" s="112">
        <v>24.05</v>
      </c>
      <c r="F3553" s="112">
        <v>25.75</v>
      </c>
      <c r="G3553" s="112">
        <v>26.8</v>
      </c>
      <c r="H3553" s="113">
        <v>27.8</v>
      </c>
      <c r="I3553" s="90">
        <f t="shared" si="1902"/>
        <v>19.644736842105264</v>
      </c>
      <c r="J3553" s="90">
        <f t="shared" si="1903"/>
        <v>21.88421052631579</v>
      </c>
      <c r="K3553" s="114">
        <v>14</v>
      </c>
      <c r="L3553" s="115">
        <v>5.2631578947368418E-2</v>
      </c>
      <c r="M3553" s="90">
        <v>15.21</v>
      </c>
      <c r="N3553" s="90">
        <v>16.489999999999998</v>
      </c>
      <c r="O3553" s="90">
        <v>19.82</v>
      </c>
      <c r="P3553" s="90">
        <v>22.73</v>
      </c>
      <c r="Q3553" s="90">
        <v>25.85</v>
      </c>
      <c r="R3553" s="63">
        <f t="shared" si="1914"/>
        <v>10.849999999999998</v>
      </c>
      <c r="S3553" s="64">
        <f t="shared" si="1913"/>
        <v>8.562691131498287E-3</v>
      </c>
      <c r="T3553" s="65">
        <f t="shared" si="1909"/>
        <v>0.92237719830200138</v>
      </c>
      <c r="U3553" s="65">
        <f t="shared" si="1909"/>
        <v>0.83198789101917248</v>
      </c>
      <c r="V3553" s="65">
        <f t="shared" si="1892"/>
        <v>0.72547294324681033</v>
      </c>
      <c r="W3553" s="65">
        <f t="shared" si="1893"/>
        <v>0.63791102514506759</v>
      </c>
      <c r="X3553" s="61">
        <f t="shared" si="1904"/>
        <v>0.12894736842105259</v>
      </c>
      <c r="Y3553" s="66">
        <f t="shared" si="1894"/>
        <v>0.15592515592515593</v>
      </c>
      <c r="Z3553" s="61">
        <f t="shared" si="1895"/>
        <v>0.11399866041527128</v>
      </c>
      <c r="AA3553" s="67">
        <f t="shared" si="1896"/>
        <v>19.644736842105264</v>
      </c>
      <c r="AB3553" s="68">
        <f t="shared" si="1897"/>
        <v>0.15221346270466959</v>
      </c>
      <c r="AC3553" s="69">
        <f t="shared" si="1898"/>
        <v>0.19131211898758432</v>
      </c>
      <c r="AD3553" s="70">
        <f>_xlfn.PERCENTILE.EXC(AC3553:$AC$5675,0.5)</f>
        <v>6.8524282397114736E-2</v>
      </c>
      <c r="AE3553" s="70">
        <f>_xlfn.PERCENTILE.EXC($AC3553:AC$5675,0.35)</f>
        <v>3.598014500747243E-2</v>
      </c>
      <c r="AF3553" s="71">
        <f t="shared" si="1910"/>
        <v>1.7913714399524078E-2</v>
      </c>
      <c r="AG3553" s="70">
        <f t="shared" si="1911"/>
        <v>-0.31270586014919505</v>
      </c>
      <c r="AH3553" s="70">
        <f t="shared" si="1912"/>
        <v>-0.33113240783537945</v>
      </c>
      <c r="AI3553" s="61" t="str">
        <f t="shared" si="1907"/>
        <v>Short VOL</v>
      </c>
      <c r="AJ3553" s="68" t="str">
        <f t="shared" si="1908"/>
        <v>Short VOL</v>
      </c>
      <c r="AK3553" s="72"/>
      <c r="AL3553" s="73"/>
      <c r="AM3553" s="72"/>
      <c r="AN3553" s="73"/>
      <c r="AO3553" s="74"/>
      <c r="AP3553" s="20"/>
      <c r="AQ3553" s="74"/>
      <c r="AR3553" s="20"/>
      <c r="AS3553" s="74"/>
      <c r="AT3553" s="20"/>
      <c r="AU3553" s="74" t="str">
        <f t="shared" si="1899"/>
        <v>00631L</v>
      </c>
      <c r="AV3553" s="20">
        <f t="shared" si="1905"/>
        <v>1</v>
      </c>
      <c r="AW3553" s="74" t="str">
        <f t="shared" si="1900"/>
        <v>00631L</v>
      </c>
      <c r="AX3553" s="20">
        <f t="shared" si="1901"/>
        <v>1</v>
      </c>
      <c r="AY3553" s="20">
        <f t="shared" si="1906"/>
        <v>1</v>
      </c>
      <c r="AZ3553" s="116">
        <v>41150</v>
      </c>
      <c r="BA3553" s="116"/>
      <c r="BB3553" s="20"/>
      <c r="BC3553" s="20"/>
      <c r="BD3553" s="76"/>
      <c r="BE3553" s="77"/>
      <c r="BF3553" s="77"/>
    </row>
    <row r="3554" spans="1:58" s="23" customFormat="1" ht="15.75" customHeight="1" x14ac:dyDescent="0.4">
      <c r="A3554" s="116">
        <v>41148</v>
      </c>
      <c r="B3554" s="112">
        <v>18.8</v>
      </c>
      <c r="C3554" s="112">
        <v>21.3</v>
      </c>
      <c r="D3554" s="112">
        <v>22.9</v>
      </c>
      <c r="E3554" s="112">
        <v>23.85</v>
      </c>
      <c r="F3554" s="112">
        <v>25.65</v>
      </c>
      <c r="G3554" s="112">
        <v>26.75</v>
      </c>
      <c r="H3554" s="113">
        <v>27.75</v>
      </c>
      <c r="I3554" s="90">
        <f t="shared" si="1902"/>
        <v>19.326315789473686</v>
      </c>
      <c r="J3554" s="90">
        <f t="shared" si="1903"/>
        <v>21.63684210526316</v>
      </c>
      <c r="K3554" s="114">
        <v>15</v>
      </c>
      <c r="L3554" s="115">
        <v>5.2631578947368418E-2</v>
      </c>
      <c r="M3554" s="90">
        <v>14.89</v>
      </c>
      <c r="N3554" s="90">
        <v>16.350000000000001</v>
      </c>
      <c r="O3554" s="90">
        <v>19.920000000000002</v>
      </c>
      <c r="P3554" s="90">
        <v>22.68</v>
      </c>
      <c r="Q3554" s="90">
        <v>26.18</v>
      </c>
      <c r="R3554" s="63">
        <f t="shared" si="1914"/>
        <v>11.36</v>
      </c>
      <c r="S3554" s="64">
        <f t="shared" si="1913"/>
        <v>7.7075098814229359E-2</v>
      </c>
      <c r="T3554" s="65">
        <f t="shared" si="1909"/>
        <v>0.91070336391437301</v>
      </c>
      <c r="U3554" s="65">
        <f t="shared" si="1909"/>
        <v>0.82078313253012047</v>
      </c>
      <c r="V3554" s="65">
        <f t="shared" si="1892"/>
        <v>0.72089947089947093</v>
      </c>
      <c r="W3554" s="65">
        <f t="shared" si="1893"/>
        <v>0.62452253628724219</v>
      </c>
      <c r="X3554" s="61">
        <f t="shared" si="1904"/>
        <v>0.13297872340425532</v>
      </c>
      <c r="Y3554" s="66">
        <f t="shared" si="1894"/>
        <v>0.16352201257861629</v>
      </c>
      <c r="Z3554" s="61">
        <f t="shared" si="1895"/>
        <v>0.11955337690631809</v>
      </c>
      <c r="AA3554" s="67">
        <f t="shared" si="1896"/>
        <v>19.326315789473686</v>
      </c>
      <c r="AB3554" s="68">
        <f t="shared" si="1897"/>
        <v>0.14984709480122319</v>
      </c>
      <c r="AC3554" s="69">
        <f t="shared" si="1898"/>
        <v>0.18203766296475132</v>
      </c>
      <c r="AD3554" s="70">
        <f>_xlfn.PERCENTILE.EXC(AC3554:$AC$5675,0.5)</f>
        <v>6.8402943620964607E-2</v>
      </c>
      <c r="AE3554" s="70">
        <f>_xlfn.PERCENTILE.EXC($AC3554:AC$5675,0.35)</f>
        <v>3.5973591664130153E-2</v>
      </c>
      <c r="AF3554" s="71">
        <f t="shared" si="1910"/>
        <v>1.7459365708622533E-2</v>
      </c>
      <c r="AG3554" s="70">
        <f t="shared" si="1911"/>
        <v>-0.31270586014919505</v>
      </c>
      <c r="AH3554" s="70">
        <f t="shared" si="1912"/>
        <v>-0.33113240783537945</v>
      </c>
      <c r="AI3554" s="61" t="str">
        <f t="shared" si="1907"/>
        <v>Short VOL</v>
      </c>
      <c r="AJ3554" s="68" t="str">
        <f t="shared" si="1908"/>
        <v>Short VOL</v>
      </c>
      <c r="AK3554" s="72"/>
      <c r="AL3554" s="73"/>
      <c r="AM3554" s="72"/>
      <c r="AN3554" s="73"/>
      <c r="AO3554" s="74"/>
      <c r="AP3554" s="20"/>
      <c r="AQ3554" s="74"/>
      <c r="AR3554" s="20"/>
      <c r="AS3554" s="74"/>
      <c r="AT3554" s="20"/>
      <c r="AU3554" s="74" t="str">
        <f t="shared" si="1899"/>
        <v>00631L</v>
      </c>
      <c r="AV3554" s="20">
        <f t="shared" si="1905"/>
        <v>1</v>
      </c>
      <c r="AW3554" s="74" t="str">
        <f t="shared" si="1900"/>
        <v>00631L</v>
      </c>
      <c r="AX3554" s="20">
        <f t="shared" si="1901"/>
        <v>1</v>
      </c>
      <c r="AY3554" s="20">
        <f t="shared" si="1906"/>
        <v>1</v>
      </c>
      <c r="AZ3554" s="116">
        <v>41149</v>
      </c>
      <c r="BA3554" s="116"/>
      <c r="BB3554" s="20"/>
      <c r="BC3554" s="20"/>
      <c r="BD3554" s="76"/>
      <c r="BE3554" s="77"/>
      <c r="BF3554" s="77"/>
    </row>
    <row r="3555" spans="1:58" s="23" customFormat="1" ht="15.75" customHeight="1" x14ac:dyDescent="0.4">
      <c r="A3555" s="116">
        <v>41145</v>
      </c>
      <c r="B3555" s="112">
        <v>18.55</v>
      </c>
      <c r="C3555" s="112">
        <v>21.2</v>
      </c>
      <c r="D3555" s="112">
        <v>22.95</v>
      </c>
      <c r="E3555" s="112">
        <v>24</v>
      </c>
      <c r="F3555" s="112">
        <v>25.85</v>
      </c>
      <c r="G3555" s="112">
        <v>27.05</v>
      </c>
      <c r="H3555" s="113">
        <v>27.9</v>
      </c>
      <c r="I3555" s="90">
        <f t="shared" si="1902"/>
        <v>18.96842105263158</v>
      </c>
      <c r="J3555" s="90">
        <f t="shared" si="1903"/>
        <v>21.476315789473684</v>
      </c>
      <c r="K3555" s="114">
        <v>16</v>
      </c>
      <c r="L3555" s="115">
        <v>5.2631578947368418E-2</v>
      </c>
      <c r="M3555" s="90">
        <v>13.1</v>
      </c>
      <c r="N3555" s="90">
        <v>15.18</v>
      </c>
      <c r="O3555" s="90">
        <v>19.239999999999998</v>
      </c>
      <c r="P3555" s="90">
        <v>22.21</v>
      </c>
      <c r="Q3555" s="90">
        <v>25.72</v>
      </c>
      <c r="R3555" s="63">
        <f t="shared" si="1914"/>
        <v>13.170000000000002</v>
      </c>
      <c r="S3555" s="64">
        <f t="shared" si="1913"/>
        <v>-4.8872180451127886E-2</v>
      </c>
      <c r="T3555" s="65">
        <f t="shared" si="1909"/>
        <v>0.86297760210803687</v>
      </c>
      <c r="U3555" s="65">
        <f t="shared" si="1909"/>
        <v>0.78898128898128905</v>
      </c>
      <c r="V3555" s="65">
        <f t="shared" si="1892"/>
        <v>0.68347591175146327</v>
      </c>
      <c r="W3555" s="65">
        <f t="shared" si="1893"/>
        <v>0.59020217729393465</v>
      </c>
      <c r="X3555" s="61">
        <f t="shared" si="1904"/>
        <v>0.14285714285714277</v>
      </c>
      <c r="Y3555" s="66">
        <f t="shared" si="1894"/>
        <v>0.16249999999999995</v>
      </c>
      <c r="Z3555" s="61">
        <f t="shared" si="1895"/>
        <v>0.13221420643729181</v>
      </c>
      <c r="AA3555" s="67">
        <f t="shared" si="1896"/>
        <v>18.96842105263158</v>
      </c>
      <c r="AB3555" s="68">
        <f t="shared" si="1897"/>
        <v>0.22200263504611337</v>
      </c>
      <c r="AC3555" s="69">
        <f t="shared" si="1898"/>
        <v>0.24956660425767987</v>
      </c>
      <c r="AD3555" s="70">
        <f>_xlfn.PERCENTILE.EXC(AC3555:$AC$5675,0.5)</f>
        <v>6.8281604844814478E-2</v>
      </c>
      <c r="AE3555" s="70">
        <f>_xlfn.PERCENTILE.EXC($AC3555:AC$5675,0.35)</f>
        <v>3.5964074692489564E-2</v>
      </c>
      <c r="AF3555" s="71">
        <f t="shared" si="1910"/>
        <v>1.6697218899521655E-2</v>
      </c>
      <c r="AG3555" s="70">
        <f t="shared" si="1911"/>
        <v>-0.31270586014919505</v>
      </c>
      <c r="AH3555" s="70">
        <f t="shared" si="1912"/>
        <v>-0.33113240783537945</v>
      </c>
      <c r="AI3555" s="61" t="str">
        <f t="shared" si="1907"/>
        <v>Short VOL</v>
      </c>
      <c r="AJ3555" s="68" t="str">
        <f t="shared" si="1908"/>
        <v>Short VOL</v>
      </c>
      <c r="AK3555" s="72"/>
      <c r="AL3555" s="73"/>
      <c r="AM3555" s="72"/>
      <c r="AN3555" s="73"/>
      <c r="AO3555" s="74"/>
      <c r="AP3555" s="20"/>
      <c r="AQ3555" s="74"/>
      <c r="AR3555" s="20"/>
      <c r="AS3555" s="74"/>
      <c r="AT3555" s="20"/>
      <c r="AU3555" s="74" t="str">
        <f t="shared" si="1899"/>
        <v>00631L</v>
      </c>
      <c r="AV3555" s="20">
        <f t="shared" si="1905"/>
        <v>1</v>
      </c>
      <c r="AW3555" s="74" t="str">
        <f t="shared" si="1900"/>
        <v>00631L</v>
      </c>
      <c r="AX3555" s="20">
        <f t="shared" si="1901"/>
        <v>1</v>
      </c>
      <c r="AY3555" s="20">
        <f t="shared" si="1906"/>
        <v>1</v>
      </c>
      <c r="AZ3555" s="116">
        <v>41148</v>
      </c>
      <c r="BA3555" s="116"/>
      <c r="BB3555" s="20"/>
      <c r="BC3555" s="20"/>
      <c r="BD3555" s="76"/>
      <c r="BE3555" s="77"/>
      <c r="BF3555" s="77"/>
    </row>
    <row r="3556" spans="1:58" s="23" customFormat="1" ht="15.75" customHeight="1" x14ac:dyDescent="0.4">
      <c r="A3556" s="116">
        <v>41144</v>
      </c>
      <c r="B3556" s="112">
        <v>19.3</v>
      </c>
      <c r="C3556" s="112">
        <v>21.6</v>
      </c>
      <c r="D3556" s="112">
        <v>23.2</v>
      </c>
      <c r="E3556" s="112">
        <v>24.3</v>
      </c>
      <c r="F3556" s="112">
        <v>26</v>
      </c>
      <c r="G3556" s="112">
        <v>27.1</v>
      </c>
      <c r="H3556" s="113">
        <v>27.9</v>
      </c>
      <c r="I3556" s="90">
        <f t="shared" si="1902"/>
        <v>19.542105263157897</v>
      </c>
      <c r="J3556" s="90">
        <f t="shared" si="1903"/>
        <v>21.768421052631581</v>
      </c>
      <c r="K3556" s="114">
        <v>17</v>
      </c>
      <c r="L3556" s="115">
        <v>5.2631578947368418E-2</v>
      </c>
      <c r="M3556" s="90">
        <v>13.67</v>
      </c>
      <c r="N3556" s="90">
        <v>15.96</v>
      </c>
      <c r="O3556" s="90">
        <v>20.09</v>
      </c>
      <c r="P3556" s="90">
        <v>22.91</v>
      </c>
      <c r="Q3556" s="90">
        <v>26.2</v>
      </c>
      <c r="R3556" s="63">
        <f t="shared" si="1914"/>
        <v>13.369999999999997</v>
      </c>
      <c r="S3556" s="64">
        <f t="shared" si="1913"/>
        <v>5.6254136333554035E-2</v>
      </c>
      <c r="T3556" s="65">
        <f t="shared" si="1909"/>
        <v>0.85651629072681701</v>
      </c>
      <c r="U3556" s="65">
        <f t="shared" si="1909"/>
        <v>0.79442508710801396</v>
      </c>
      <c r="V3556" s="65">
        <f t="shared" si="1892"/>
        <v>0.69663902226102137</v>
      </c>
      <c r="W3556" s="65">
        <f t="shared" si="1893"/>
        <v>0.60916030534351151</v>
      </c>
      <c r="X3556" s="61">
        <f t="shared" si="1904"/>
        <v>0.11917098445595858</v>
      </c>
      <c r="Y3556" s="66">
        <f t="shared" si="1894"/>
        <v>0.14814814814814806</v>
      </c>
      <c r="Z3556" s="61">
        <f t="shared" si="1895"/>
        <v>0.11392405063291139</v>
      </c>
      <c r="AA3556" s="67">
        <f t="shared" si="1896"/>
        <v>19.542105263157897</v>
      </c>
      <c r="AB3556" s="68">
        <f t="shared" si="1897"/>
        <v>0.20927318295739347</v>
      </c>
      <c r="AC3556" s="69">
        <f t="shared" si="1898"/>
        <v>0.22444268566152228</v>
      </c>
      <c r="AD3556" s="70">
        <f>_xlfn.PERCENTILE.EXC(AC3556:$AC$5675,0.5)</f>
        <v>6.8113552512045039E-2</v>
      </c>
      <c r="AE3556" s="70">
        <f>_xlfn.PERCENTILE.EXC($AC3556:AC$5675,0.35)</f>
        <v>3.5954063782799257E-2</v>
      </c>
      <c r="AF3556" s="71">
        <f t="shared" si="1910"/>
        <v>1.6697218899521655E-2</v>
      </c>
      <c r="AG3556" s="70">
        <f t="shared" si="1911"/>
        <v>-0.31270586014919505</v>
      </c>
      <c r="AH3556" s="70">
        <f t="shared" si="1912"/>
        <v>-0.33113240783537945</v>
      </c>
      <c r="AI3556" s="61" t="str">
        <f t="shared" si="1907"/>
        <v>Short VOL</v>
      </c>
      <c r="AJ3556" s="68" t="str">
        <f t="shared" si="1908"/>
        <v>Short VOL</v>
      </c>
      <c r="AK3556" s="72"/>
      <c r="AL3556" s="73"/>
      <c r="AM3556" s="72"/>
      <c r="AN3556" s="73"/>
      <c r="AO3556" s="74"/>
      <c r="AP3556" s="20"/>
      <c r="AQ3556" s="74"/>
      <c r="AR3556" s="20"/>
      <c r="AS3556" s="74"/>
      <c r="AT3556" s="20"/>
      <c r="AU3556" s="74" t="str">
        <f t="shared" si="1899"/>
        <v>00631L</v>
      </c>
      <c r="AV3556" s="20">
        <f t="shared" si="1905"/>
        <v>1</v>
      </c>
      <c r="AW3556" s="74" t="str">
        <f t="shared" si="1900"/>
        <v>00631L</v>
      </c>
      <c r="AX3556" s="20">
        <f t="shared" si="1901"/>
        <v>1</v>
      </c>
      <c r="AY3556" s="20">
        <f t="shared" si="1906"/>
        <v>1</v>
      </c>
      <c r="AZ3556" s="116">
        <v>41145</v>
      </c>
      <c r="BA3556" s="116"/>
      <c r="BB3556" s="20"/>
      <c r="BC3556" s="20"/>
      <c r="BD3556" s="76"/>
      <c r="BE3556" s="77"/>
      <c r="BF3556" s="77"/>
    </row>
    <row r="3557" spans="1:58" s="23" customFormat="1" ht="15.75" customHeight="1" x14ac:dyDescent="0.4">
      <c r="A3557" s="116">
        <v>41143</v>
      </c>
      <c r="B3557" s="112">
        <v>19</v>
      </c>
      <c r="C3557" s="112">
        <v>21.25</v>
      </c>
      <c r="D3557" s="112">
        <v>22.8</v>
      </c>
      <c r="E3557" s="112">
        <v>23.8</v>
      </c>
      <c r="F3557" s="112">
        <v>25.65</v>
      </c>
      <c r="G3557" s="112">
        <v>26.9</v>
      </c>
      <c r="H3557" s="113">
        <v>27.65</v>
      </c>
      <c r="I3557" s="90">
        <f t="shared" si="1902"/>
        <v>19.118421052631579</v>
      </c>
      <c r="J3557" s="90">
        <f t="shared" si="1903"/>
        <v>21.331578947368421</v>
      </c>
      <c r="K3557" s="114">
        <v>18</v>
      </c>
      <c r="L3557" s="115">
        <v>5.2631578947368418E-2</v>
      </c>
      <c r="M3557" s="90">
        <v>13.15</v>
      </c>
      <c r="N3557" s="90">
        <v>15.11</v>
      </c>
      <c r="O3557" s="90">
        <v>19.420000000000002</v>
      </c>
      <c r="P3557" s="90">
        <v>22.42</v>
      </c>
      <c r="Q3557" s="90">
        <v>26</v>
      </c>
      <c r="R3557" s="63">
        <f t="shared" si="1914"/>
        <v>13.580000000000005</v>
      </c>
      <c r="S3557" s="64">
        <f t="shared" si="1913"/>
        <v>5.9920106524633731E-3</v>
      </c>
      <c r="T3557" s="65">
        <f t="shared" si="1909"/>
        <v>0.87028457974851092</v>
      </c>
      <c r="U3557" s="65">
        <f t="shared" si="1909"/>
        <v>0.77806385169927894</v>
      </c>
      <c r="V3557" s="65">
        <f t="shared" si="1892"/>
        <v>0.67395182872435322</v>
      </c>
      <c r="W3557" s="65">
        <f t="shared" si="1893"/>
        <v>0.58115384615384613</v>
      </c>
      <c r="X3557" s="61">
        <f t="shared" si="1904"/>
        <v>0.11842105263157894</v>
      </c>
      <c r="Y3557" s="66">
        <f t="shared" si="1894"/>
        <v>0.16176470588235284</v>
      </c>
      <c r="Z3557" s="61">
        <f t="shared" si="1895"/>
        <v>0.11576049552649689</v>
      </c>
      <c r="AA3557" s="67">
        <f t="shared" si="1896"/>
        <v>19.118421052631579</v>
      </c>
      <c r="AB3557" s="68">
        <f t="shared" si="1897"/>
        <v>0.25744540039708808</v>
      </c>
      <c r="AC3557" s="69">
        <f t="shared" si="1898"/>
        <v>0.26528266397297018</v>
      </c>
      <c r="AD3557" s="70">
        <f>_xlfn.PERCENTILE.EXC(AC3557:$AC$5675,0.5)</f>
        <v>6.7945500179275586E-2</v>
      </c>
      <c r="AE3557" s="70">
        <f>_xlfn.PERCENTILE.EXC($AC3557:AC$5675,0.35)</f>
        <v>3.5944052873108957E-2</v>
      </c>
      <c r="AF3557" s="71">
        <f t="shared" si="1910"/>
        <v>1.6373562781709171E-2</v>
      </c>
      <c r="AG3557" s="70">
        <f t="shared" si="1911"/>
        <v>-0.31270586014919505</v>
      </c>
      <c r="AH3557" s="70">
        <f t="shared" si="1912"/>
        <v>-0.33113240783537945</v>
      </c>
      <c r="AI3557" s="61" t="str">
        <f t="shared" si="1907"/>
        <v>Short VOL</v>
      </c>
      <c r="AJ3557" s="68" t="str">
        <f t="shared" si="1908"/>
        <v>Short VOL</v>
      </c>
      <c r="AK3557" s="72"/>
      <c r="AL3557" s="73"/>
      <c r="AM3557" s="72"/>
      <c r="AN3557" s="73"/>
      <c r="AO3557" s="74"/>
      <c r="AP3557" s="20"/>
      <c r="AQ3557" s="74"/>
      <c r="AR3557" s="20"/>
      <c r="AS3557" s="74"/>
      <c r="AT3557" s="20"/>
      <c r="AU3557" s="74" t="str">
        <f t="shared" si="1899"/>
        <v>00631L</v>
      </c>
      <c r="AV3557" s="20">
        <f t="shared" si="1905"/>
        <v>1</v>
      </c>
      <c r="AW3557" s="74" t="str">
        <f t="shared" si="1900"/>
        <v>00631L</v>
      </c>
      <c r="AX3557" s="20">
        <f t="shared" si="1901"/>
        <v>1</v>
      </c>
      <c r="AY3557" s="20">
        <f t="shared" si="1906"/>
        <v>1</v>
      </c>
      <c r="AZ3557" s="116">
        <v>41144</v>
      </c>
      <c r="BA3557" s="116"/>
      <c r="BB3557" s="20"/>
      <c r="BC3557" s="20"/>
      <c r="BD3557" s="76"/>
      <c r="BE3557" s="77"/>
      <c r="BF3557" s="77"/>
    </row>
    <row r="3558" spans="1:58" s="23" customFormat="1" ht="15.75" customHeight="1" x14ac:dyDescent="0.4">
      <c r="A3558" s="116">
        <v>41142</v>
      </c>
      <c r="B3558" s="112">
        <v>14.9</v>
      </c>
      <c r="C3558" s="112">
        <v>18.75</v>
      </c>
      <c r="D3558" s="112">
        <v>20.85</v>
      </c>
      <c r="E3558" s="112">
        <v>22.6</v>
      </c>
      <c r="F3558" s="112">
        <v>23.8</v>
      </c>
      <c r="G3558" s="112">
        <v>25.75</v>
      </c>
      <c r="H3558" s="113">
        <v>26.9</v>
      </c>
      <c r="I3558" s="90">
        <f t="shared" si="1902"/>
        <v>18.75</v>
      </c>
      <c r="J3558" s="90">
        <f t="shared" si="1903"/>
        <v>20.85</v>
      </c>
      <c r="K3558" s="114">
        <v>0</v>
      </c>
      <c r="L3558" s="115">
        <v>0.04</v>
      </c>
      <c r="M3558" s="90">
        <v>13.21</v>
      </c>
      <c r="N3558" s="90">
        <v>15.02</v>
      </c>
      <c r="O3558" s="90">
        <v>18.8</v>
      </c>
      <c r="P3558" s="90">
        <v>22.12</v>
      </c>
      <c r="Q3558" s="90">
        <v>25.61</v>
      </c>
      <c r="R3558" s="63">
        <f t="shared" si="1914"/>
        <v>12.690000000000001</v>
      </c>
      <c r="S3558" s="64">
        <f t="shared" si="1913"/>
        <v>7.1326676176890161E-2</v>
      </c>
      <c r="T3558" s="65">
        <f t="shared" si="1909"/>
        <v>0.87949400798934763</v>
      </c>
      <c r="U3558" s="65">
        <f t="shared" si="1909"/>
        <v>0.79893617021276586</v>
      </c>
      <c r="V3558" s="65">
        <f t="shared" ref="V3558:V3621" si="1915">N3558/P3558</f>
        <v>0.67902350813743217</v>
      </c>
      <c r="W3558" s="65">
        <f t="shared" ref="W3558:W3621" si="1916">N3558/Q3558</f>
        <v>0.58648965247950025</v>
      </c>
      <c r="X3558" s="61">
        <f t="shared" si="1904"/>
        <v>0.2583892617449664</v>
      </c>
      <c r="Y3558" s="66">
        <f t="shared" ref="Y3558:Y3621" si="1917">(H3558-E3558)/E3558</f>
        <v>0.19026548672566357</v>
      </c>
      <c r="Z3558" s="61">
        <f t="shared" ref="Z3558:Z3621" si="1918">(J3558-I3558)/I3558</f>
        <v>0.11200000000000007</v>
      </c>
      <c r="AA3558" s="67">
        <f t="shared" ref="AA3558:AA3621" si="1919">B3558*(K3558*L3558)+C3558*(1-(K3558*L3558))</f>
        <v>18.75</v>
      </c>
      <c r="AB3558" s="68">
        <f t="shared" ref="AB3558:AB3621" si="1920">(B3558-N3558)/N3558</f>
        <v>-7.9893475366177909E-3</v>
      </c>
      <c r="AC3558" s="69">
        <f t="shared" ref="AC3558:AC3621" si="1921">(AA3558-N3558)/N3558</f>
        <v>0.24833555259653797</v>
      </c>
      <c r="AD3558" s="70">
        <f>_xlfn.PERCENTILE.EXC(AC3558:$AC$5675,0.5)</f>
        <v>6.7903918291285933E-2</v>
      </c>
      <c r="AE3558" s="70">
        <f>_xlfn.PERCENTILE.EXC($AC3558:AC$5675,0.35)</f>
        <v>3.5941759367520795E-2</v>
      </c>
      <c r="AF3558" s="71">
        <f t="shared" si="1910"/>
        <v>1.6373562781709171E-2</v>
      </c>
      <c r="AG3558" s="70">
        <f t="shared" si="1911"/>
        <v>-0.31270586014919505</v>
      </c>
      <c r="AH3558" s="70">
        <f t="shared" si="1912"/>
        <v>-0.33113240783537945</v>
      </c>
      <c r="AI3558" s="61" t="str">
        <f t="shared" si="1907"/>
        <v>Short VOL</v>
      </c>
      <c r="AJ3558" s="68" t="str">
        <f t="shared" si="1908"/>
        <v>Short VOL</v>
      </c>
      <c r="AK3558" s="72"/>
      <c r="AL3558" s="73"/>
      <c r="AM3558" s="72"/>
      <c r="AN3558" s="73"/>
      <c r="AO3558" s="74"/>
      <c r="AP3558" s="20"/>
      <c r="AQ3558" s="74"/>
      <c r="AR3558" s="20"/>
      <c r="AS3558" s="74"/>
      <c r="AT3558" s="20"/>
      <c r="AU3558" s="74" t="str">
        <f t="shared" si="1899"/>
        <v>00631L</v>
      </c>
      <c r="AV3558" s="20">
        <f t="shared" si="1905"/>
        <v>1</v>
      </c>
      <c r="AW3558" s="74" t="str">
        <f t="shared" si="1900"/>
        <v>00631L</v>
      </c>
      <c r="AX3558" s="20">
        <f t="shared" si="1901"/>
        <v>1</v>
      </c>
      <c r="AY3558" s="20">
        <f t="shared" si="1906"/>
        <v>1</v>
      </c>
      <c r="AZ3558" s="116">
        <v>41143</v>
      </c>
      <c r="BA3558" s="116"/>
      <c r="BB3558" s="20"/>
      <c r="BC3558" s="20"/>
      <c r="BD3558" s="76"/>
      <c r="BE3558" s="77"/>
      <c r="BF3558" s="77"/>
    </row>
    <row r="3559" spans="1:58" s="23" customFormat="1" ht="15.75" customHeight="1" x14ac:dyDescent="0.4">
      <c r="A3559" s="116">
        <v>41141</v>
      </c>
      <c r="B3559" s="112">
        <v>14.65</v>
      </c>
      <c r="C3559" s="112">
        <v>18.25</v>
      </c>
      <c r="D3559" s="112">
        <v>20.5</v>
      </c>
      <c r="E3559" s="112">
        <v>22.2</v>
      </c>
      <c r="F3559" s="112">
        <v>23.4</v>
      </c>
      <c r="G3559" s="112">
        <v>25.3</v>
      </c>
      <c r="H3559" s="113">
        <v>26.45</v>
      </c>
      <c r="I3559" s="90">
        <f t="shared" si="1902"/>
        <v>18.106000000000002</v>
      </c>
      <c r="J3559" s="90">
        <f t="shared" si="1903"/>
        <v>20.41</v>
      </c>
      <c r="K3559" s="114">
        <v>1</v>
      </c>
      <c r="L3559" s="115">
        <v>0.04</v>
      </c>
      <c r="M3559" s="90">
        <v>12.24</v>
      </c>
      <c r="N3559" s="90">
        <v>14.02</v>
      </c>
      <c r="O3559" s="90">
        <v>18.59</v>
      </c>
      <c r="P3559" s="90">
        <v>21.67</v>
      </c>
      <c r="Q3559" s="90">
        <v>25.29</v>
      </c>
      <c r="R3559" s="63">
        <f t="shared" si="1914"/>
        <v>14.000000000000007</v>
      </c>
      <c r="S3559" s="64">
        <f t="shared" si="1913"/>
        <v>4.237918215613385E-2</v>
      </c>
      <c r="T3559" s="65">
        <f t="shared" si="1909"/>
        <v>0.87303851640513552</v>
      </c>
      <c r="U3559" s="65">
        <f t="shared" si="1909"/>
        <v>0.75416890801506187</v>
      </c>
      <c r="V3559" s="65">
        <f t="shared" si="1915"/>
        <v>0.64697738809413929</v>
      </c>
      <c r="W3559" s="65">
        <f t="shared" si="1916"/>
        <v>0.55436931593515226</v>
      </c>
      <c r="X3559" s="61">
        <f t="shared" si="1904"/>
        <v>0.2457337883959044</v>
      </c>
      <c r="Y3559" s="66">
        <f t="shared" si="1917"/>
        <v>0.19144144144144146</v>
      </c>
      <c r="Z3559" s="61">
        <f t="shared" si="1918"/>
        <v>0.12725063514856944</v>
      </c>
      <c r="AA3559" s="67">
        <f t="shared" si="1919"/>
        <v>18.105999999999998</v>
      </c>
      <c r="AB3559" s="68">
        <f t="shared" si="1920"/>
        <v>4.4935805991440855E-2</v>
      </c>
      <c r="AC3559" s="69">
        <f t="shared" si="1921"/>
        <v>0.29144079885877311</v>
      </c>
      <c r="AD3559" s="70">
        <f>_xlfn.PERCENTILE.EXC(AC3559:$AC$5675,0.5)</f>
        <v>6.7862336403296281E-2</v>
      </c>
      <c r="AE3559" s="70">
        <f>_xlfn.PERCENTILE.EXC($AC3559:AC$5675,0.35)</f>
        <v>3.5939465861932633E-2</v>
      </c>
      <c r="AF3559" s="71">
        <f t="shared" si="1910"/>
        <v>1.6373562781709171E-2</v>
      </c>
      <c r="AG3559" s="70">
        <f t="shared" si="1911"/>
        <v>-0.31270586014919505</v>
      </c>
      <c r="AH3559" s="70">
        <f t="shared" si="1912"/>
        <v>-0.33113240783537945</v>
      </c>
      <c r="AI3559" s="61" t="str">
        <f t="shared" si="1907"/>
        <v>Short VOL</v>
      </c>
      <c r="AJ3559" s="68" t="str">
        <f t="shared" si="1908"/>
        <v>Short VOL</v>
      </c>
      <c r="AK3559" s="72"/>
      <c r="AL3559" s="73"/>
      <c r="AM3559" s="72"/>
      <c r="AN3559" s="73"/>
      <c r="AO3559" s="74"/>
      <c r="AP3559" s="20"/>
      <c r="AQ3559" s="74"/>
      <c r="AR3559" s="20"/>
      <c r="AS3559" s="74"/>
      <c r="AT3559" s="20"/>
      <c r="AU3559" s="74" t="str">
        <f t="shared" si="1899"/>
        <v>00631L</v>
      </c>
      <c r="AV3559" s="20">
        <f t="shared" si="1905"/>
        <v>1</v>
      </c>
      <c r="AW3559" s="74" t="str">
        <f t="shared" si="1900"/>
        <v>00631L</v>
      </c>
      <c r="AX3559" s="20">
        <f t="shared" si="1901"/>
        <v>1</v>
      </c>
      <c r="AY3559" s="20">
        <f t="shared" si="1906"/>
        <v>1</v>
      </c>
      <c r="AZ3559" s="116">
        <v>41142</v>
      </c>
      <c r="BA3559" s="116"/>
      <c r="BB3559" s="20"/>
      <c r="BC3559" s="20"/>
      <c r="BD3559" s="76"/>
      <c r="BE3559" s="77"/>
      <c r="BF3559" s="77"/>
    </row>
    <row r="3560" spans="1:58" s="23" customFormat="1" ht="15.75" customHeight="1" x14ac:dyDescent="0.4">
      <c r="A3560" s="116">
        <v>41138</v>
      </c>
      <c r="B3560" s="112">
        <v>15.1</v>
      </c>
      <c r="C3560" s="112">
        <v>18.2</v>
      </c>
      <c r="D3560" s="112">
        <v>20.3</v>
      </c>
      <c r="E3560" s="112">
        <v>21.95</v>
      </c>
      <c r="F3560" s="112">
        <v>23.05</v>
      </c>
      <c r="G3560" s="112">
        <v>24.95</v>
      </c>
      <c r="H3560" s="113">
        <v>26.05</v>
      </c>
      <c r="I3560" s="90">
        <f t="shared" si="1902"/>
        <v>17.951999999999998</v>
      </c>
      <c r="J3560" s="90">
        <f t="shared" si="1903"/>
        <v>20.132000000000001</v>
      </c>
      <c r="K3560" s="114">
        <v>2</v>
      </c>
      <c r="L3560" s="115">
        <v>0.04</v>
      </c>
      <c r="M3560" s="90">
        <v>11.5</v>
      </c>
      <c r="N3560" s="90">
        <v>13.45</v>
      </c>
      <c r="O3560" s="90">
        <v>18.350000000000001</v>
      </c>
      <c r="P3560" s="90">
        <v>21.54</v>
      </c>
      <c r="Q3560" s="90">
        <v>24.81</v>
      </c>
      <c r="R3560" s="63">
        <f t="shared" si="1914"/>
        <v>14.940000000000001</v>
      </c>
      <c r="S3560" s="64">
        <f t="shared" si="1913"/>
        <v>-5.878236529041287E-2</v>
      </c>
      <c r="T3560" s="65">
        <f t="shared" si="1909"/>
        <v>0.85501858736059488</v>
      </c>
      <c r="U3560" s="65">
        <f t="shared" si="1909"/>
        <v>0.73297002724795635</v>
      </c>
      <c r="V3560" s="65">
        <f t="shared" si="1915"/>
        <v>0.62441968430826367</v>
      </c>
      <c r="W3560" s="65">
        <f t="shared" si="1916"/>
        <v>0.54212011285771866</v>
      </c>
      <c r="X3560" s="61">
        <f t="shared" si="1904"/>
        <v>0.20529801324503311</v>
      </c>
      <c r="Y3560" s="66">
        <f t="shared" si="1917"/>
        <v>0.18678815489749437</v>
      </c>
      <c r="Z3560" s="61">
        <f t="shared" si="1918"/>
        <v>0.12143493761140839</v>
      </c>
      <c r="AA3560" s="67">
        <f t="shared" si="1919"/>
        <v>17.951999999999998</v>
      </c>
      <c r="AB3560" s="68">
        <f t="shared" si="1920"/>
        <v>0.12267657992565059</v>
      </c>
      <c r="AC3560" s="69">
        <f t="shared" si="1921"/>
        <v>0.33472118959107799</v>
      </c>
      <c r="AD3560" s="70">
        <f>_xlfn.PERCENTILE.EXC(AC3560:$AC$5675,0.5)</f>
        <v>6.7847834868314832E-2</v>
      </c>
      <c r="AE3560" s="70">
        <f>_xlfn.PERCENTILE.EXC($AC3560:AC$5675,0.35)</f>
        <v>3.5937007849014352E-2</v>
      </c>
      <c r="AF3560" s="71">
        <f t="shared" si="1910"/>
        <v>1.6373562781709171E-2</v>
      </c>
      <c r="AG3560" s="70">
        <f t="shared" si="1911"/>
        <v>-0.31270586014919505</v>
      </c>
      <c r="AH3560" s="70">
        <f t="shared" si="1912"/>
        <v>-0.33113240783537945</v>
      </c>
      <c r="AI3560" s="61" t="str">
        <f t="shared" si="1907"/>
        <v>Short VOL</v>
      </c>
      <c r="AJ3560" s="68" t="str">
        <f t="shared" si="1908"/>
        <v>Short VOL</v>
      </c>
      <c r="AK3560" s="72"/>
      <c r="AL3560" s="73"/>
      <c r="AM3560" s="72"/>
      <c r="AN3560" s="73"/>
      <c r="AO3560" s="74"/>
      <c r="AP3560" s="20"/>
      <c r="AQ3560" s="74"/>
      <c r="AR3560" s="20"/>
      <c r="AS3560" s="74"/>
      <c r="AT3560" s="20"/>
      <c r="AU3560" s="74" t="str">
        <f t="shared" si="1899"/>
        <v>00631L</v>
      </c>
      <c r="AV3560" s="20">
        <f t="shared" si="1905"/>
        <v>1</v>
      </c>
      <c r="AW3560" s="74" t="str">
        <f t="shared" si="1900"/>
        <v>00631L</v>
      </c>
      <c r="AX3560" s="20">
        <f t="shared" si="1901"/>
        <v>1</v>
      </c>
      <c r="AY3560" s="20">
        <f t="shared" si="1906"/>
        <v>1</v>
      </c>
      <c r="AZ3560" s="116">
        <v>41141</v>
      </c>
      <c r="BA3560" s="116"/>
      <c r="BB3560" s="20"/>
      <c r="BC3560" s="20"/>
      <c r="BD3560" s="76"/>
      <c r="BE3560" s="77"/>
      <c r="BF3560" s="77"/>
    </row>
    <row r="3561" spans="1:58" s="23" customFormat="1" ht="15.75" customHeight="1" x14ac:dyDescent="0.4">
      <c r="A3561" s="116">
        <v>41137</v>
      </c>
      <c r="B3561" s="112">
        <v>15.9</v>
      </c>
      <c r="C3561" s="112">
        <v>18.75</v>
      </c>
      <c r="D3561" s="112">
        <v>20.7</v>
      </c>
      <c r="E3561" s="112">
        <v>22.25</v>
      </c>
      <c r="F3561" s="112">
        <v>23.35</v>
      </c>
      <c r="G3561" s="112">
        <v>25.1</v>
      </c>
      <c r="H3561" s="113">
        <v>26.1</v>
      </c>
      <c r="I3561" s="90">
        <f t="shared" si="1902"/>
        <v>18.408000000000001</v>
      </c>
      <c r="J3561" s="90">
        <f t="shared" si="1903"/>
        <v>20.466000000000001</v>
      </c>
      <c r="K3561" s="114">
        <v>3</v>
      </c>
      <c r="L3561" s="115">
        <v>0.04</v>
      </c>
      <c r="M3561" s="90">
        <v>12.35</v>
      </c>
      <c r="N3561" s="90">
        <v>14.29</v>
      </c>
      <c r="O3561" s="90">
        <v>18.55</v>
      </c>
      <c r="P3561" s="90">
        <v>21.73</v>
      </c>
      <c r="Q3561" s="90">
        <v>24.62</v>
      </c>
      <c r="R3561" s="63">
        <f t="shared" si="1914"/>
        <v>13.64</v>
      </c>
      <c r="S3561" s="64">
        <f t="shared" si="1913"/>
        <v>-2.3239917976760192E-2</v>
      </c>
      <c r="T3561" s="65">
        <f t="shared" si="1909"/>
        <v>0.8642407277816655</v>
      </c>
      <c r="U3561" s="65">
        <f t="shared" si="1909"/>
        <v>0.77035040431266844</v>
      </c>
      <c r="V3561" s="65">
        <f t="shared" si="1915"/>
        <v>0.65761619880349742</v>
      </c>
      <c r="W3561" s="65">
        <f t="shared" si="1916"/>
        <v>0.58042242079610062</v>
      </c>
      <c r="X3561" s="61">
        <f t="shared" si="1904"/>
        <v>0.17924528301886788</v>
      </c>
      <c r="Y3561" s="66">
        <f t="shared" si="1917"/>
        <v>0.17303370786516861</v>
      </c>
      <c r="Z3561" s="61">
        <f t="shared" si="1918"/>
        <v>0.11179921773142111</v>
      </c>
      <c r="AA3561" s="67">
        <f t="shared" si="1919"/>
        <v>18.408000000000001</v>
      </c>
      <c r="AB3561" s="68">
        <f t="shared" si="1920"/>
        <v>0.11266620013995811</v>
      </c>
      <c r="AC3561" s="69">
        <f t="shared" si="1921"/>
        <v>0.2881735479356195</v>
      </c>
      <c r="AD3561" s="70">
        <f>_xlfn.PERCENTILE.EXC(AC3561:$AC$5675,0.5)</f>
        <v>6.7833333333333398E-2</v>
      </c>
      <c r="AE3561" s="70">
        <f>_xlfn.PERCENTILE.EXC($AC3561:AC$5675,0.35)</f>
        <v>3.5933562792115341E-2</v>
      </c>
      <c r="AF3561" s="71">
        <f t="shared" si="1910"/>
        <v>1.6373562781709171E-2</v>
      </c>
      <c r="AG3561" s="70">
        <f t="shared" si="1911"/>
        <v>-0.31270586014919505</v>
      </c>
      <c r="AH3561" s="70">
        <f t="shared" si="1912"/>
        <v>-0.33113240783537945</v>
      </c>
      <c r="AI3561" s="61" t="str">
        <f t="shared" si="1907"/>
        <v>Short VOL</v>
      </c>
      <c r="AJ3561" s="68" t="str">
        <f t="shared" si="1908"/>
        <v>Short VOL</v>
      </c>
      <c r="AK3561" s="72"/>
      <c r="AL3561" s="73"/>
      <c r="AM3561" s="72"/>
      <c r="AN3561" s="73"/>
      <c r="AO3561" s="74"/>
      <c r="AP3561" s="20"/>
      <c r="AQ3561" s="74"/>
      <c r="AR3561" s="20"/>
      <c r="AS3561" s="74"/>
      <c r="AT3561" s="20"/>
      <c r="AU3561" s="74" t="str">
        <f t="shared" si="1899"/>
        <v>00631L</v>
      </c>
      <c r="AV3561" s="20">
        <f t="shared" si="1905"/>
        <v>1</v>
      </c>
      <c r="AW3561" s="74" t="str">
        <f t="shared" si="1900"/>
        <v>00631L</v>
      </c>
      <c r="AX3561" s="20">
        <f t="shared" si="1901"/>
        <v>1</v>
      </c>
      <c r="AY3561" s="20">
        <f t="shared" si="1906"/>
        <v>1</v>
      </c>
      <c r="AZ3561" s="116">
        <v>41138</v>
      </c>
      <c r="BA3561" s="116"/>
      <c r="BB3561" s="20"/>
      <c r="BC3561" s="20"/>
      <c r="BD3561" s="76"/>
      <c r="BE3561" s="77"/>
      <c r="BF3561" s="77"/>
    </row>
    <row r="3562" spans="1:58" s="23" customFormat="1" ht="15.75" customHeight="1" x14ac:dyDescent="0.4">
      <c r="A3562" s="116">
        <v>41136</v>
      </c>
      <c r="B3562" s="112">
        <v>16.2</v>
      </c>
      <c r="C3562" s="112">
        <v>19</v>
      </c>
      <c r="D3562" s="112">
        <v>20.95</v>
      </c>
      <c r="E3562" s="112">
        <v>22.5</v>
      </c>
      <c r="F3562" s="112">
        <v>23.5</v>
      </c>
      <c r="G3562" s="112">
        <v>25.2</v>
      </c>
      <c r="H3562" s="113">
        <v>26.15</v>
      </c>
      <c r="I3562" s="90">
        <f t="shared" si="1902"/>
        <v>18.552</v>
      </c>
      <c r="J3562" s="90">
        <f t="shared" si="1903"/>
        <v>20.637999999999998</v>
      </c>
      <c r="K3562" s="114">
        <v>4</v>
      </c>
      <c r="L3562" s="115">
        <v>0.04</v>
      </c>
      <c r="M3562" s="90">
        <v>12.37</v>
      </c>
      <c r="N3562" s="90">
        <v>14.63</v>
      </c>
      <c r="O3562" s="90">
        <v>18.86</v>
      </c>
      <c r="P3562" s="90">
        <v>21.82</v>
      </c>
      <c r="Q3562" s="90">
        <v>25.11</v>
      </c>
      <c r="R3562" s="63">
        <f t="shared" si="1914"/>
        <v>13.68</v>
      </c>
      <c r="S3562" s="64">
        <f t="shared" si="1913"/>
        <v>-1.4814814814814739E-2</v>
      </c>
      <c r="T3562" s="65">
        <f t="shared" si="1909"/>
        <v>0.84552289815447701</v>
      </c>
      <c r="U3562" s="65">
        <f t="shared" si="1909"/>
        <v>0.77571580063626733</v>
      </c>
      <c r="V3562" s="65">
        <f t="shared" si="1915"/>
        <v>0.67048579285059584</v>
      </c>
      <c r="W3562" s="65">
        <f t="shared" si="1916"/>
        <v>0.58263639984070092</v>
      </c>
      <c r="X3562" s="61">
        <f t="shared" si="1904"/>
        <v>0.17283950617283955</v>
      </c>
      <c r="Y3562" s="66">
        <f t="shared" si="1917"/>
        <v>0.16222222222222216</v>
      </c>
      <c r="Z3562" s="61">
        <f t="shared" si="1918"/>
        <v>0.11244070720137983</v>
      </c>
      <c r="AA3562" s="67">
        <f t="shared" si="1919"/>
        <v>18.552</v>
      </c>
      <c r="AB3562" s="68">
        <f t="shared" si="1920"/>
        <v>0.10731373889268615</v>
      </c>
      <c r="AC3562" s="69">
        <f t="shared" si="1921"/>
        <v>0.26807928913192064</v>
      </c>
      <c r="AD3562" s="70">
        <f>_xlfn.PERCENTILE.EXC(AC3562:$AC$5675,0.5)</f>
        <v>6.7777778715550949E-2</v>
      </c>
      <c r="AE3562" s="70">
        <f>_xlfn.PERCENTILE.EXC($AC3562:AC$5675,0.35)</f>
        <v>3.5930117735216337E-2</v>
      </c>
      <c r="AF3562" s="71">
        <f t="shared" si="1910"/>
        <v>1.6373562781709171E-2</v>
      </c>
      <c r="AG3562" s="70">
        <f t="shared" si="1911"/>
        <v>-0.31270586014919505</v>
      </c>
      <c r="AH3562" s="70">
        <f t="shared" si="1912"/>
        <v>-0.33113240783537945</v>
      </c>
      <c r="AI3562" s="61" t="str">
        <f t="shared" si="1907"/>
        <v>Short VOL</v>
      </c>
      <c r="AJ3562" s="68" t="str">
        <f t="shared" si="1908"/>
        <v>Short VOL</v>
      </c>
      <c r="AK3562" s="72"/>
      <c r="AL3562" s="73"/>
      <c r="AM3562" s="72"/>
      <c r="AN3562" s="73"/>
      <c r="AO3562" s="74"/>
      <c r="AP3562" s="20"/>
      <c r="AQ3562" s="74"/>
      <c r="AR3562" s="20"/>
      <c r="AS3562" s="74"/>
      <c r="AT3562" s="20"/>
      <c r="AU3562" s="74" t="str">
        <f t="shared" si="1899"/>
        <v>00631L</v>
      </c>
      <c r="AV3562" s="20">
        <f t="shared" si="1905"/>
        <v>1</v>
      </c>
      <c r="AW3562" s="74" t="str">
        <f t="shared" si="1900"/>
        <v>00631L</v>
      </c>
      <c r="AX3562" s="20">
        <f t="shared" si="1901"/>
        <v>1</v>
      </c>
      <c r="AY3562" s="20">
        <f t="shared" si="1906"/>
        <v>1</v>
      </c>
      <c r="AZ3562" s="116">
        <v>41137</v>
      </c>
      <c r="BA3562" s="116"/>
      <c r="BB3562" s="20"/>
      <c r="BC3562" s="20"/>
      <c r="BD3562" s="76"/>
      <c r="BE3562" s="77"/>
      <c r="BF3562" s="77"/>
    </row>
    <row r="3563" spans="1:58" s="23" customFormat="1" ht="15.75" customHeight="1" x14ac:dyDescent="0.4">
      <c r="A3563" s="116">
        <v>41135</v>
      </c>
      <c r="B3563" s="112">
        <v>16.399999999999999</v>
      </c>
      <c r="C3563" s="112">
        <v>19</v>
      </c>
      <c r="D3563" s="112">
        <v>20.85</v>
      </c>
      <c r="E3563" s="112">
        <v>22.5</v>
      </c>
      <c r="F3563" s="112">
        <v>23.45</v>
      </c>
      <c r="G3563" s="112">
        <v>25.15</v>
      </c>
      <c r="H3563" s="113">
        <v>26.2</v>
      </c>
      <c r="I3563" s="90">
        <f t="shared" si="1902"/>
        <v>18.48</v>
      </c>
      <c r="J3563" s="90">
        <f t="shared" si="1903"/>
        <v>20.48</v>
      </c>
      <c r="K3563" s="114">
        <v>5</v>
      </c>
      <c r="L3563" s="115">
        <v>0.04</v>
      </c>
      <c r="M3563" s="90">
        <v>13.02</v>
      </c>
      <c r="N3563" s="90">
        <v>14.85</v>
      </c>
      <c r="O3563" s="90">
        <v>18.510000000000002</v>
      </c>
      <c r="P3563" s="90">
        <v>21.67</v>
      </c>
      <c r="Q3563" s="90">
        <v>24.87</v>
      </c>
      <c r="R3563" s="63">
        <f t="shared" si="1914"/>
        <v>12.310000000000009</v>
      </c>
      <c r="S3563" s="64">
        <f t="shared" si="1913"/>
        <v>8.3941605839416095E-2</v>
      </c>
      <c r="T3563" s="65">
        <f t="shared" si="1909"/>
        <v>0.87676767676767675</v>
      </c>
      <c r="U3563" s="65">
        <f t="shared" si="1909"/>
        <v>0.80226904376012953</v>
      </c>
      <c r="V3563" s="65">
        <f t="shared" si="1915"/>
        <v>0.68527918781725883</v>
      </c>
      <c r="W3563" s="65">
        <f t="shared" si="1916"/>
        <v>0.59710494571773221</v>
      </c>
      <c r="X3563" s="61">
        <f t="shared" si="1904"/>
        <v>0.15853658536585377</v>
      </c>
      <c r="Y3563" s="66">
        <f t="shared" si="1917"/>
        <v>0.16444444444444442</v>
      </c>
      <c r="Z3563" s="61">
        <f t="shared" si="1918"/>
        <v>0.10822510822510822</v>
      </c>
      <c r="AA3563" s="67">
        <f t="shared" si="1919"/>
        <v>18.48</v>
      </c>
      <c r="AB3563" s="68">
        <f t="shared" si="1920"/>
        <v>0.1043771043771043</v>
      </c>
      <c r="AC3563" s="69">
        <f t="shared" si="1921"/>
        <v>0.24444444444444449</v>
      </c>
      <c r="AD3563" s="70">
        <f>_xlfn.PERCENTILE.EXC(AC3563:$AC$5675,0.5)</f>
        <v>6.7722224097768499E-2</v>
      </c>
      <c r="AE3563" s="70">
        <f>_xlfn.PERCENTILE.EXC($AC3563:AC$5675,0.35)</f>
        <v>3.592385679950099E-2</v>
      </c>
      <c r="AF3563" s="71">
        <f t="shared" si="1910"/>
        <v>1.6373562781709171E-2</v>
      </c>
      <c r="AG3563" s="70">
        <f t="shared" si="1911"/>
        <v>-0.31270586014919505</v>
      </c>
      <c r="AH3563" s="70">
        <f t="shared" si="1912"/>
        <v>-0.33113240783537945</v>
      </c>
      <c r="AI3563" s="61" t="str">
        <f t="shared" si="1907"/>
        <v>Short VOL</v>
      </c>
      <c r="AJ3563" s="68" t="str">
        <f t="shared" si="1908"/>
        <v>Short VOL</v>
      </c>
      <c r="AK3563" s="72"/>
      <c r="AL3563" s="73"/>
      <c r="AM3563" s="72"/>
      <c r="AN3563" s="73"/>
      <c r="AO3563" s="74"/>
      <c r="AP3563" s="20"/>
      <c r="AQ3563" s="74"/>
      <c r="AR3563" s="20"/>
      <c r="AS3563" s="74"/>
      <c r="AT3563" s="20"/>
      <c r="AU3563" s="74" t="str">
        <f t="shared" si="1899"/>
        <v>00631L</v>
      </c>
      <c r="AV3563" s="20">
        <f t="shared" si="1905"/>
        <v>1</v>
      </c>
      <c r="AW3563" s="74" t="str">
        <f t="shared" si="1900"/>
        <v>00631L</v>
      </c>
      <c r="AX3563" s="20">
        <f t="shared" si="1901"/>
        <v>1</v>
      </c>
      <c r="AY3563" s="20">
        <f t="shared" si="1906"/>
        <v>1</v>
      </c>
      <c r="AZ3563" s="116">
        <v>41136</v>
      </c>
      <c r="BA3563" s="116"/>
      <c r="BB3563" s="20"/>
      <c r="BC3563" s="20"/>
      <c r="BD3563" s="76"/>
      <c r="BE3563" s="77"/>
      <c r="BF3563" s="77"/>
    </row>
    <row r="3564" spans="1:58" s="23" customFormat="1" ht="15.75" customHeight="1" x14ac:dyDescent="0.4">
      <c r="A3564" s="116">
        <v>41134</v>
      </c>
      <c r="B3564" s="112">
        <v>15.8</v>
      </c>
      <c r="C3564" s="112">
        <v>18.25</v>
      </c>
      <c r="D3564" s="112">
        <v>20.3</v>
      </c>
      <c r="E3564" s="112">
        <v>22</v>
      </c>
      <c r="F3564" s="112">
        <v>23.05</v>
      </c>
      <c r="G3564" s="112">
        <v>24.7</v>
      </c>
      <c r="H3564" s="113">
        <v>25.8</v>
      </c>
      <c r="I3564" s="90">
        <f t="shared" si="1902"/>
        <v>17.661999999999999</v>
      </c>
      <c r="J3564" s="90">
        <f t="shared" si="1903"/>
        <v>19.808</v>
      </c>
      <c r="K3564" s="114">
        <v>6</v>
      </c>
      <c r="L3564" s="115">
        <v>0.04</v>
      </c>
      <c r="M3564" s="90">
        <v>13.15</v>
      </c>
      <c r="N3564" s="90">
        <v>13.7</v>
      </c>
      <c r="O3564" s="90">
        <v>18.07</v>
      </c>
      <c r="P3564" s="90">
        <v>21.27</v>
      </c>
      <c r="Q3564" s="90">
        <v>24.3</v>
      </c>
      <c r="R3564" s="63">
        <f t="shared" si="1914"/>
        <v>12.490000000000002</v>
      </c>
      <c r="S3564" s="64">
        <f t="shared" si="1913"/>
        <v>-7.0556309362279579E-2</v>
      </c>
      <c r="T3564" s="65">
        <f t="shared" si="1909"/>
        <v>0.95985401459854025</v>
      </c>
      <c r="U3564" s="65">
        <f t="shared" si="1909"/>
        <v>0.75816270060874369</v>
      </c>
      <c r="V3564" s="65">
        <f t="shared" si="1915"/>
        <v>0.64409967089797837</v>
      </c>
      <c r="W3564" s="65">
        <f t="shared" si="1916"/>
        <v>0.56378600823045266</v>
      </c>
      <c r="X3564" s="61">
        <f t="shared" si="1904"/>
        <v>0.15506329113924044</v>
      </c>
      <c r="Y3564" s="66">
        <f t="shared" si="1917"/>
        <v>0.17272727272727276</v>
      </c>
      <c r="Z3564" s="61">
        <f t="shared" si="1918"/>
        <v>0.12150379345487493</v>
      </c>
      <c r="AA3564" s="67">
        <f t="shared" si="1919"/>
        <v>17.661999999999999</v>
      </c>
      <c r="AB3564" s="68">
        <f t="shared" si="1920"/>
        <v>0.15328467153284683</v>
      </c>
      <c r="AC3564" s="69">
        <f t="shared" si="1921"/>
        <v>0.28919708029197078</v>
      </c>
      <c r="AD3564" s="70">
        <f>_xlfn.PERCENTILE.EXC(AC3564:$AC$5675,0.5)</f>
        <v>6.7638975020569439E-2</v>
      </c>
      <c r="AE3564" s="70">
        <f>_xlfn.PERCENTILE.EXC($AC3564:AC$5675,0.35)</f>
        <v>3.5910556166744823E-2</v>
      </c>
      <c r="AF3564" s="71">
        <f t="shared" si="1910"/>
        <v>1.6373562781709171E-2</v>
      </c>
      <c r="AG3564" s="70">
        <f t="shared" si="1911"/>
        <v>-0.31270586014919505</v>
      </c>
      <c r="AH3564" s="70">
        <f t="shared" si="1912"/>
        <v>-0.33113240783537945</v>
      </c>
      <c r="AI3564" s="61" t="str">
        <f t="shared" si="1907"/>
        <v>Short VOL</v>
      </c>
      <c r="AJ3564" s="68" t="str">
        <f t="shared" si="1908"/>
        <v>Short VOL</v>
      </c>
      <c r="AK3564" s="72"/>
      <c r="AL3564" s="73"/>
      <c r="AM3564" s="72"/>
      <c r="AN3564" s="73"/>
      <c r="AO3564" s="74"/>
      <c r="AP3564" s="20"/>
      <c r="AQ3564" s="74"/>
      <c r="AR3564" s="20"/>
      <c r="AS3564" s="74"/>
      <c r="AT3564" s="20"/>
      <c r="AU3564" s="74" t="str">
        <f t="shared" si="1899"/>
        <v>00631L</v>
      </c>
      <c r="AV3564" s="20">
        <f t="shared" si="1905"/>
        <v>1</v>
      </c>
      <c r="AW3564" s="74" t="str">
        <f t="shared" si="1900"/>
        <v>00631L</v>
      </c>
      <c r="AX3564" s="20">
        <f t="shared" si="1901"/>
        <v>1</v>
      </c>
      <c r="AY3564" s="20">
        <f t="shared" si="1906"/>
        <v>1</v>
      </c>
      <c r="AZ3564" s="116">
        <v>41135</v>
      </c>
      <c r="BA3564" s="116"/>
      <c r="BB3564" s="20"/>
      <c r="BC3564" s="20"/>
      <c r="BD3564" s="76"/>
      <c r="BE3564" s="77"/>
      <c r="BF3564" s="77"/>
    </row>
    <row r="3565" spans="1:58" s="23" customFormat="1" ht="15.75" customHeight="1" x14ac:dyDescent="0.4">
      <c r="A3565" s="116">
        <v>41131</v>
      </c>
      <c r="B3565" s="112">
        <v>16.350000000000001</v>
      </c>
      <c r="C3565" s="112">
        <v>18.55</v>
      </c>
      <c r="D3565" s="112">
        <v>20.5</v>
      </c>
      <c r="E3565" s="112">
        <v>22.15</v>
      </c>
      <c r="F3565" s="112">
        <v>23.2</v>
      </c>
      <c r="G3565" s="112">
        <v>24.85</v>
      </c>
      <c r="H3565" s="113">
        <v>25.85</v>
      </c>
      <c r="I3565" s="90">
        <f t="shared" si="1902"/>
        <v>17.934000000000001</v>
      </c>
      <c r="J3565" s="90">
        <f t="shared" si="1903"/>
        <v>19.954000000000001</v>
      </c>
      <c r="K3565" s="114">
        <v>7</v>
      </c>
      <c r="L3565" s="115">
        <v>0.04</v>
      </c>
      <c r="M3565" s="90">
        <v>12.45</v>
      </c>
      <c r="N3565" s="90">
        <v>14.74</v>
      </c>
      <c r="O3565" s="90">
        <v>18.14</v>
      </c>
      <c r="P3565" s="90">
        <v>21.2</v>
      </c>
      <c r="Q3565" s="90">
        <v>24.34</v>
      </c>
      <c r="R3565" s="63">
        <f t="shared" si="1914"/>
        <v>12.150000000000006</v>
      </c>
      <c r="S3565" s="64">
        <f t="shared" si="1913"/>
        <v>-3.5340314136125602E-2</v>
      </c>
      <c r="T3565" s="65">
        <f t="shared" si="1909"/>
        <v>0.84464043419267298</v>
      </c>
      <c r="U3565" s="65">
        <f t="shared" si="1909"/>
        <v>0.8125689084895259</v>
      </c>
      <c r="V3565" s="65">
        <f t="shared" si="1915"/>
        <v>0.69528301886792454</v>
      </c>
      <c r="W3565" s="65">
        <f t="shared" si="1916"/>
        <v>0.60558751027115865</v>
      </c>
      <c r="X3565" s="61">
        <f t="shared" si="1904"/>
        <v>0.13455657492354733</v>
      </c>
      <c r="Y3565" s="66">
        <f t="shared" si="1917"/>
        <v>0.16704288939051934</v>
      </c>
      <c r="Z3565" s="61">
        <f t="shared" si="1918"/>
        <v>0.11263521802163486</v>
      </c>
      <c r="AA3565" s="67">
        <f t="shared" si="1919"/>
        <v>17.934000000000001</v>
      </c>
      <c r="AB3565" s="68">
        <f t="shared" si="1920"/>
        <v>0.10922659430122125</v>
      </c>
      <c r="AC3565" s="69">
        <f t="shared" si="1921"/>
        <v>0.2166892808683854</v>
      </c>
      <c r="AD3565" s="70">
        <f>_xlfn.PERCENTILE.EXC(AC3565:$AC$5675,0.5)</f>
        <v>6.7555725943370379E-2</v>
      </c>
      <c r="AE3565" s="70">
        <f>_xlfn.PERCENTILE.EXC($AC3565:AC$5675,0.35)</f>
        <v>3.5897255533988655E-2</v>
      </c>
      <c r="AF3565" s="71">
        <f t="shared" si="1910"/>
        <v>1.6373562781709171E-2</v>
      </c>
      <c r="AG3565" s="70">
        <f t="shared" si="1911"/>
        <v>-0.31270586014919505</v>
      </c>
      <c r="AH3565" s="70">
        <f t="shared" si="1912"/>
        <v>-0.33113240783537945</v>
      </c>
      <c r="AI3565" s="61" t="str">
        <f t="shared" si="1907"/>
        <v>Short VOL</v>
      </c>
      <c r="AJ3565" s="68" t="str">
        <f t="shared" si="1908"/>
        <v>Short VOL</v>
      </c>
      <c r="AK3565" s="72"/>
      <c r="AL3565" s="73"/>
      <c r="AM3565" s="72"/>
      <c r="AN3565" s="73"/>
      <c r="AO3565" s="74"/>
      <c r="AP3565" s="20"/>
      <c r="AQ3565" s="74"/>
      <c r="AR3565" s="20"/>
      <c r="AS3565" s="74"/>
      <c r="AT3565" s="20"/>
      <c r="AU3565" s="74" t="str">
        <f t="shared" si="1899"/>
        <v>00631L</v>
      </c>
      <c r="AV3565" s="20">
        <f t="shared" si="1905"/>
        <v>1</v>
      </c>
      <c r="AW3565" s="74" t="str">
        <f t="shared" si="1900"/>
        <v>00631L</v>
      </c>
      <c r="AX3565" s="20">
        <f t="shared" si="1901"/>
        <v>1</v>
      </c>
      <c r="AY3565" s="20">
        <f t="shared" si="1906"/>
        <v>1</v>
      </c>
      <c r="AZ3565" s="116">
        <v>41134</v>
      </c>
      <c r="BA3565" s="116"/>
      <c r="BB3565" s="20"/>
      <c r="BC3565" s="20"/>
      <c r="BD3565" s="76"/>
      <c r="BE3565" s="77"/>
      <c r="BF3565" s="77"/>
    </row>
    <row r="3566" spans="1:58" s="23" customFormat="1" ht="15.75" customHeight="1" x14ac:dyDescent="0.4">
      <c r="A3566" s="116">
        <v>41130</v>
      </c>
      <c r="B3566" s="112">
        <v>16.55</v>
      </c>
      <c r="C3566" s="112">
        <v>18.649999999999999</v>
      </c>
      <c r="D3566" s="112">
        <v>20.65</v>
      </c>
      <c r="E3566" s="112">
        <v>22.35</v>
      </c>
      <c r="F3566" s="112">
        <v>23.35</v>
      </c>
      <c r="G3566" s="112">
        <v>25.1</v>
      </c>
      <c r="H3566" s="113">
        <v>26.05</v>
      </c>
      <c r="I3566" s="90">
        <f t="shared" si="1902"/>
        <v>17.977999999999998</v>
      </c>
      <c r="J3566" s="90">
        <f t="shared" si="1903"/>
        <v>20.009999999999998</v>
      </c>
      <c r="K3566" s="114">
        <v>8</v>
      </c>
      <c r="L3566" s="115">
        <v>0.04</v>
      </c>
      <c r="M3566" s="90">
        <v>13</v>
      </c>
      <c r="N3566" s="90">
        <v>15.28</v>
      </c>
      <c r="O3566" s="90">
        <v>18.23</v>
      </c>
      <c r="P3566" s="90">
        <v>21.37</v>
      </c>
      <c r="Q3566" s="90">
        <v>24.42</v>
      </c>
      <c r="R3566" s="63">
        <f t="shared" si="1914"/>
        <v>11.32</v>
      </c>
      <c r="S3566" s="64">
        <f t="shared" si="1913"/>
        <v>-2.6109660574413136E-3</v>
      </c>
      <c r="T3566" s="65">
        <f t="shared" si="1909"/>
        <v>0.85078534031413611</v>
      </c>
      <c r="U3566" s="65">
        <f t="shared" si="1909"/>
        <v>0.8381788261108063</v>
      </c>
      <c r="V3566" s="65">
        <f t="shared" si="1915"/>
        <v>0.71502105755732326</v>
      </c>
      <c r="W3566" s="65">
        <f t="shared" si="1916"/>
        <v>0.62571662571662567</v>
      </c>
      <c r="X3566" s="61">
        <f t="shared" si="1904"/>
        <v>0.12688821752265847</v>
      </c>
      <c r="Y3566" s="66">
        <f t="shared" si="1917"/>
        <v>0.16554809843400442</v>
      </c>
      <c r="Z3566" s="61">
        <f t="shared" si="1918"/>
        <v>0.11302703304038271</v>
      </c>
      <c r="AA3566" s="67">
        <f t="shared" si="1919"/>
        <v>17.977999999999998</v>
      </c>
      <c r="AB3566" s="68">
        <f t="shared" si="1920"/>
        <v>8.3115183246073393E-2</v>
      </c>
      <c r="AC3566" s="69">
        <f t="shared" si="1921"/>
        <v>0.17657068062827216</v>
      </c>
      <c r="AD3566" s="70">
        <f>_xlfn.PERCENTILE.EXC(AC3566:$AC$5675,0.5)</f>
        <v>6.7497539028795642E-2</v>
      </c>
      <c r="AE3566" s="70">
        <f>_xlfn.PERCENTILE.EXC($AC3566:AC$5675,0.35)</f>
        <v>3.5888274556830815E-2</v>
      </c>
      <c r="AF3566" s="71">
        <f t="shared" si="1910"/>
        <v>1.6373562781709171E-2</v>
      </c>
      <c r="AG3566" s="70">
        <f t="shared" si="1911"/>
        <v>-0.31270586014919505</v>
      </c>
      <c r="AH3566" s="70">
        <f t="shared" si="1912"/>
        <v>-0.33113240783537945</v>
      </c>
      <c r="AI3566" s="61" t="str">
        <f t="shared" si="1907"/>
        <v>Short VOL</v>
      </c>
      <c r="AJ3566" s="68" t="str">
        <f t="shared" si="1908"/>
        <v>Short VOL</v>
      </c>
      <c r="AK3566" s="72"/>
      <c r="AL3566" s="73"/>
      <c r="AM3566" s="72"/>
      <c r="AN3566" s="73"/>
      <c r="AO3566" s="74"/>
      <c r="AP3566" s="20"/>
      <c r="AQ3566" s="74"/>
      <c r="AR3566" s="20"/>
      <c r="AS3566" s="74"/>
      <c r="AT3566" s="20"/>
      <c r="AU3566" s="74" t="str">
        <f t="shared" si="1899"/>
        <v>00631L</v>
      </c>
      <c r="AV3566" s="20">
        <f t="shared" si="1905"/>
        <v>1</v>
      </c>
      <c r="AW3566" s="74" t="str">
        <f t="shared" si="1900"/>
        <v>00631L</v>
      </c>
      <c r="AX3566" s="20">
        <f t="shared" si="1901"/>
        <v>1</v>
      </c>
      <c r="AY3566" s="20">
        <f t="shared" si="1906"/>
        <v>1</v>
      </c>
      <c r="AZ3566" s="116">
        <v>41131</v>
      </c>
      <c r="BA3566" s="116"/>
      <c r="BB3566" s="20"/>
      <c r="BC3566" s="20"/>
      <c r="BD3566" s="76"/>
      <c r="BE3566" s="77"/>
      <c r="BF3566" s="77"/>
    </row>
    <row r="3567" spans="1:58" s="23" customFormat="1" ht="15.75" customHeight="1" x14ac:dyDescent="0.4">
      <c r="A3567" s="116">
        <v>41129</v>
      </c>
      <c r="B3567" s="112">
        <v>16.8</v>
      </c>
      <c r="C3567" s="112">
        <v>18.899999999999999</v>
      </c>
      <c r="D3567" s="112">
        <v>20.75</v>
      </c>
      <c r="E3567" s="112">
        <v>22.5</v>
      </c>
      <c r="F3567" s="112">
        <v>23.5</v>
      </c>
      <c r="G3567" s="112">
        <v>25.15</v>
      </c>
      <c r="H3567" s="113">
        <v>26.05</v>
      </c>
      <c r="I3567" s="90">
        <f t="shared" si="1902"/>
        <v>18.143999999999998</v>
      </c>
      <c r="J3567" s="90">
        <f t="shared" si="1903"/>
        <v>20.084</v>
      </c>
      <c r="K3567" s="114">
        <v>9</v>
      </c>
      <c r="L3567" s="115">
        <v>0.04</v>
      </c>
      <c r="M3567" s="90">
        <v>13.52</v>
      </c>
      <c r="N3567" s="90">
        <v>15.32</v>
      </c>
      <c r="O3567" s="90">
        <v>18.579999999999998</v>
      </c>
      <c r="P3567" s="90">
        <v>21.63</v>
      </c>
      <c r="Q3567" s="90">
        <v>24.57</v>
      </c>
      <c r="R3567" s="63">
        <f t="shared" si="1914"/>
        <v>11.369999999999994</v>
      </c>
      <c r="S3567" s="64">
        <f t="shared" si="1913"/>
        <v>-4.1901188242651655E-2</v>
      </c>
      <c r="T3567" s="65">
        <f t="shared" si="1909"/>
        <v>0.88250652741514357</v>
      </c>
      <c r="U3567" s="65">
        <f t="shared" si="1909"/>
        <v>0.82454251883745977</v>
      </c>
      <c r="V3567" s="65">
        <f t="shared" si="1915"/>
        <v>0.70827554322699959</v>
      </c>
      <c r="W3567" s="65">
        <f t="shared" si="1916"/>
        <v>0.62352462352462357</v>
      </c>
      <c r="X3567" s="61">
        <f t="shared" si="1904"/>
        <v>0.12499999999999986</v>
      </c>
      <c r="Y3567" s="66">
        <f t="shared" si="1917"/>
        <v>0.15777777777777782</v>
      </c>
      <c r="Z3567" s="61">
        <f t="shared" si="1918"/>
        <v>0.10692239858906534</v>
      </c>
      <c r="AA3567" s="67">
        <f t="shared" si="1919"/>
        <v>18.143999999999998</v>
      </c>
      <c r="AB3567" s="68">
        <f t="shared" si="1920"/>
        <v>9.6605744125326395E-2</v>
      </c>
      <c r="AC3567" s="69">
        <f t="shared" si="1921"/>
        <v>0.18433420365535236</v>
      </c>
      <c r="AD3567" s="70">
        <f>_xlfn.PERCENTILE.EXC(AC3567:$AC$5675,0.5)</f>
        <v>6.7439352114220905E-2</v>
      </c>
      <c r="AE3567" s="70">
        <f>_xlfn.PERCENTILE.EXC($AC3567:AC$5675,0.35)</f>
        <v>3.5885053120470745E-2</v>
      </c>
      <c r="AF3567" s="71">
        <f t="shared" si="1910"/>
        <v>1.6373562781709171E-2</v>
      </c>
      <c r="AG3567" s="70">
        <f t="shared" si="1911"/>
        <v>-0.31270586014919505</v>
      </c>
      <c r="AH3567" s="70">
        <f t="shared" si="1912"/>
        <v>-0.33113240783537945</v>
      </c>
      <c r="AI3567" s="61" t="str">
        <f t="shared" si="1907"/>
        <v>Short VOL</v>
      </c>
      <c r="AJ3567" s="68" t="str">
        <f t="shared" si="1908"/>
        <v>Short VOL</v>
      </c>
      <c r="AK3567" s="72"/>
      <c r="AL3567" s="73"/>
      <c r="AM3567" s="72"/>
      <c r="AN3567" s="73"/>
      <c r="AO3567" s="74"/>
      <c r="AP3567" s="20"/>
      <c r="AQ3567" s="74"/>
      <c r="AR3567" s="20"/>
      <c r="AS3567" s="74"/>
      <c r="AT3567" s="20"/>
      <c r="AU3567" s="74" t="str">
        <f t="shared" si="1899"/>
        <v>00631L</v>
      </c>
      <c r="AV3567" s="20">
        <f t="shared" si="1905"/>
        <v>1</v>
      </c>
      <c r="AW3567" s="74" t="str">
        <f t="shared" si="1900"/>
        <v>00631L</v>
      </c>
      <c r="AX3567" s="20">
        <f t="shared" si="1901"/>
        <v>1</v>
      </c>
      <c r="AY3567" s="20">
        <f t="shared" si="1906"/>
        <v>1</v>
      </c>
      <c r="AZ3567" s="116">
        <v>41130</v>
      </c>
      <c r="BA3567" s="116"/>
      <c r="BB3567" s="20"/>
      <c r="BC3567" s="20"/>
      <c r="BD3567" s="76"/>
      <c r="BE3567" s="77"/>
      <c r="BF3567" s="77"/>
    </row>
    <row r="3568" spans="1:58" s="23" customFormat="1" ht="15.75" customHeight="1" x14ac:dyDescent="0.4">
      <c r="A3568" s="116">
        <v>41128</v>
      </c>
      <c r="B3568" s="112">
        <v>17.649999999999999</v>
      </c>
      <c r="C3568" s="112">
        <v>19.7</v>
      </c>
      <c r="D3568" s="112">
        <v>21.5</v>
      </c>
      <c r="E3568" s="112">
        <v>23</v>
      </c>
      <c r="F3568" s="112">
        <v>23.8</v>
      </c>
      <c r="G3568" s="112">
        <v>25.4</v>
      </c>
      <c r="H3568" s="113">
        <v>26.35</v>
      </c>
      <c r="I3568" s="90">
        <f t="shared" si="1902"/>
        <v>18.88</v>
      </c>
      <c r="J3568" s="90">
        <f t="shared" si="1903"/>
        <v>20.78</v>
      </c>
      <c r="K3568" s="114">
        <v>10</v>
      </c>
      <c r="L3568" s="115">
        <v>0.04</v>
      </c>
      <c r="M3568" s="90">
        <v>14.68</v>
      </c>
      <c r="N3568" s="90">
        <v>15.99</v>
      </c>
      <c r="O3568" s="90">
        <v>18.809999999999999</v>
      </c>
      <c r="P3568" s="90">
        <v>21.84</v>
      </c>
      <c r="Q3568" s="90">
        <v>24.66</v>
      </c>
      <c r="R3568" s="63">
        <f t="shared" si="1914"/>
        <v>9.9799999999999969</v>
      </c>
      <c r="S3568" s="64">
        <f t="shared" si="1913"/>
        <v>2.5078369905956691E-3</v>
      </c>
      <c r="T3568" s="65">
        <f t="shared" si="1909"/>
        <v>0.91807379612257656</v>
      </c>
      <c r="U3568" s="65">
        <f t="shared" si="1909"/>
        <v>0.85007974481658699</v>
      </c>
      <c r="V3568" s="65">
        <f t="shared" si="1915"/>
        <v>0.73214285714285721</v>
      </c>
      <c r="W3568" s="65">
        <f t="shared" si="1916"/>
        <v>0.64841849148418496</v>
      </c>
      <c r="X3568" s="61">
        <f t="shared" si="1904"/>
        <v>0.11614730878186974</v>
      </c>
      <c r="Y3568" s="66">
        <f t="shared" si="1917"/>
        <v>0.14565217391304355</v>
      </c>
      <c r="Z3568" s="61">
        <f t="shared" si="1918"/>
        <v>0.1006355932203391</v>
      </c>
      <c r="AA3568" s="67">
        <f t="shared" si="1919"/>
        <v>18.88</v>
      </c>
      <c r="AB3568" s="68">
        <f t="shared" si="1920"/>
        <v>0.10381488430268908</v>
      </c>
      <c r="AC3568" s="69">
        <f t="shared" si="1921"/>
        <v>0.18073796122576602</v>
      </c>
      <c r="AD3568" s="70">
        <f>_xlfn.PERCENTILE.EXC(AC3568:$AC$5675,0.5)</f>
        <v>6.7439340027241196E-2</v>
      </c>
      <c r="AE3568" s="70">
        <f>_xlfn.PERCENTILE.EXC($AC3568:AC$5675,0.35)</f>
        <v>3.5881831684110667E-2</v>
      </c>
      <c r="AF3568" s="71">
        <f t="shared" si="1910"/>
        <v>1.6373562781709171E-2</v>
      </c>
      <c r="AG3568" s="70">
        <f t="shared" si="1911"/>
        <v>-0.31270586014919505</v>
      </c>
      <c r="AH3568" s="70">
        <f t="shared" si="1912"/>
        <v>-0.33113240783537945</v>
      </c>
      <c r="AI3568" s="61" t="str">
        <f t="shared" si="1907"/>
        <v>Short VOL</v>
      </c>
      <c r="AJ3568" s="68" t="str">
        <f t="shared" si="1908"/>
        <v>Short VOL</v>
      </c>
      <c r="AK3568" s="72"/>
      <c r="AL3568" s="73"/>
      <c r="AM3568" s="72"/>
      <c r="AN3568" s="73"/>
      <c r="AO3568" s="74"/>
      <c r="AP3568" s="20"/>
      <c r="AQ3568" s="74"/>
      <c r="AR3568" s="20"/>
      <c r="AS3568" s="74"/>
      <c r="AT3568" s="20"/>
      <c r="AU3568" s="74" t="str">
        <f t="shared" ref="AU3568:AU3631" si="1922">IF(AC3568&gt;AF3568,"00631L",IF(AC3568&lt;AG3568,"Cash","00635U"))</f>
        <v>00631L</v>
      </c>
      <c r="AV3568" s="20">
        <f t="shared" si="1905"/>
        <v>1</v>
      </c>
      <c r="AW3568" s="74" t="str">
        <f t="shared" ref="AW3568:AW3631" si="1923">IF(AC3568&gt;AE3568,"00631L",IF(AC3568&lt;AH3568,"00631L","00635U"))</f>
        <v>00631L</v>
      </c>
      <c r="AX3568" s="20">
        <f t="shared" si="1901"/>
        <v>1</v>
      </c>
      <c r="AY3568" s="20">
        <f t="shared" si="1906"/>
        <v>1</v>
      </c>
      <c r="AZ3568" s="116">
        <v>41129</v>
      </c>
      <c r="BA3568" s="116"/>
      <c r="BB3568" s="20"/>
      <c r="BC3568" s="20"/>
      <c r="BD3568" s="76"/>
      <c r="BE3568" s="77"/>
      <c r="BF3568" s="77"/>
    </row>
    <row r="3569" spans="1:58" s="23" customFormat="1" ht="15.75" customHeight="1" x14ac:dyDescent="0.4">
      <c r="A3569" s="116">
        <v>41127</v>
      </c>
      <c r="B3569" s="112">
        <v>16.850000000000001</v>
      </c>
      <c r="C3569" s="112">
        <v>19</v>
      </c>
      <c r="D3569" s="112">
        <v>21.05</v>
      </c>
      <c r="E3569" s="112">
        <v>22.7</v>
      </c>
      <c r="F3569" s="112">
        <v>23.65</v>
      </c>
      <c r="G3569" s="112">
        <v>25.2</v>
      </c>
      <c r="H3569" s="113">
        <v>26.1</v>
      </c>
      <c r="I3569" s="90">
        <f t="shared" si="1902"/>
        <v>18.054000000000002</v>
      </c>
      <c r="J3569" s="90">
        <f t="shared" si="1903"/>
        <v>20.148</v>
      </c>
      <c r="K3569" s="114">
        <v>11</v>
      </c>
      <c r="L3569" s="115">
        <v>0.04</v>
      </c>
      <c r="M3569" s="90">
        <v>14.85</v>
      </c>
      <c r="N3569" s="90">
        <v>15.95</v>
      </c>
      <c r="O3569" s="90">
        <v>18.739999999999998</v>
      </c>
      <c r="P3569" s="90">
        <v>21.93</v>
      </c>
      <c r="Q3569" s="90">
        <v>24.82</v>
      </c>
      <c r="R3569" s="63">
        <f t="shared" si="1914"/>
        <v>9.8700000000000045</v>
      </c>
      <c r="S3569" s="64">
        <f t="shared" si="1913"/>
        <v>1.982097186700759E-2</v>
      </c>
      <c r="T3569" s="65">
        <f t="shared" si="1909"/>
        <v>0.93103448275862066</v>
      </c>
      <c r="U3569" s="65">
        <f t="shared" si="1909"/>
        <v>0.85112059765208115</v>
      </c>
      <c r="V3569" s="65">
        <f t="shared" si="1915"/>
        <v>0.72731418148654814</v>
      </c>
      <c r="W3569" s="65">
        <f t="shared" si="1916"/>
        <v>0.64262691377921033</v>
      </c>
      <c r="X3569" s="61">
        <f t="shared" si="1904"/>
        <v>0.12759643916913938</v>
      </c>
      <c r="Y3569" s="66">
        <f t="shared" si="1917"/>
        <v>0.14977973568281949</v>
      </c>
      <c r="Z3569" s="61">
        <f t="shared" si="1918"/>
        <v>0.11598537720172801</v>
      </c>
      <c r="AA3569" s="67">
        <f t="shared" si="1919"/>
        <v>18.054000000000002</v>
      </c>
      <c r="AB3569" s="68">
        <f t="shared" si="1920"/>
        <v>5.6426332288401389E-2</v>
      </c>
      <c r="AC3569" s="69">
        <f t="shared" si="1921"/>
        <v>0.13191222570532934</v>
      </c>
      <c r="AD3569" s="70">
        <f>_xlfn.PERCENTILE.EXC(AC3569:$AC$5675,0.5)</f>
        <v>6.7439327940261473E-2</v>
      </c>
      <c r="AE3569" s="70">
        <f>_xlfn.PERCENTILE.EXC($AC3569:AC$5675,0.35)</f>
        <v>3.5864402803373538E-2</v>
      </c>
      <c r="AF3569" s="71">
        <f t="shared" si="1910"/>
        <v>1.6373562781709171E-2</v>
      </c>
      <c r="AG3569" s="70">
        <f t="shared" si="1911"/>
        <v>-0.31270586014919505</v>
      </c>
      <c r="AH3569" s="70">
        <f t="shared" si="1912"/>
        <v>-0.33113240783537945</v>
      </c>
      <c r="AI3569" s="61" t="str">
        <f t="shared" si="1907"/>
        <v>Short VOL</v>
      </c>
      <c r="AJ3569" s="68" t="str">
        <f t="shared" si="1908"/>
        <v>Short VOL</v>
      </c>
      <c r="AK3569" s="72"/>
      <c r="AL3569" s="73"/>
      <c r="AM3569" s="72"/>
      <c r="AN3569" s="73"/>
      <c r="AO3569" s="74"/>
      <c r="AP3569" s="20"/>
      <c r="AQ3569" s="74"/>
      <c r="AR3569" s="20"/>
      <c r="AS3569" s="74"/>
      <c r="AT3569" s="20"/>
      <c r="AU3569" s="74" t="str">
        <f t="shared" si="1922"/>
        <v>00631L</v>
      </c>
      <c r="AV3569" s="20">
        <f t="shared" si="1905"/>
        <v>1</v>
      </c>
      <c r="AW3569" s="74" t="str">
        <f t="shared" si="1923"/>
        <v>00631L</v>
      </c>
      <c r="AX3569" s="20">
        <f t="shared" si="1901"/>
        <v>1</v>
      </c>
      <c r="AY3569" s="20">
        <f t="shared" si="1906"/>
        <v>1</v>
      </c>
      <c r="AZ3569" s="116">
        <v>41128</v>
      </c>
      <c r="BA3569" s="116"/>
      <c r="BB3569" s="20"/>
      <c r="BC3569" s="20"/>
      <c r="BD3569" s="76"/>
      <c r="BE3569" s="77"/>
      <c r="BF3569" s="77"/>
    </row>
    <row r="3570" spans="1:58" s="23" customFormat="1" ht="15.75" customHeight="1" x14ac:dyDescent="0.4">
      <c r="A3570" s="116">
        <v>41124</v>
      </c>
      <c r="B3570" s="112">
        <v>17.2</v>
      </c>
      <c r="C3570" s="112">
        <v>19.399999999999999</v>
      </c>
      <c r="D3570" s="112">
        <v>21.45</v>
      </c>
      <c r="E3570" s="112">
        <v>22.85</v>
      </c>
      <c r="F3570" s="112">
        <v>23.7</v>
      </c>
      <c r="G3570" s="112">
        <v>25.3</v>
      </c>
      <c r="H3570" s="113">
        <v>26.25</v>
      </c>
      <c r="I3570" s="90">
        <f t="shared" si="1902"/>
        <v>18.343999999999998</v>
      </c>
      <c r="J3570" s="90">
        <f t="shared" si="1903"/>
        <v>20.465999999999998</v>
      </c>
      <c r="K3570" s="114">
        <v>12</v>
      </c>
      <c r="L3570" s="115">
        <v>0.04</v>
      </c>
      <c r="M3570" s="90">
        <v>14.2</v>
      </c>
      <c r="N3570" s="90">
        <v>15.64</v>
      </c>
      <c r="O3570" s="90">
        <v>18.68</v>
      </c>
      <c r="P3570" s="90">
        <v>21.79</v>
      </c>
      <c r="Q3570" s="90">
        <v>25.53</v>
      </c>
      <c r="R3570" s="63">
        <f t="shared" si="1914"/>
        <v>10.629999999999999</v>
      </c>
      <c r="S3570" s="64">
        <f t="shared" si="1913"/>
        <v>-0.10984632896983493</v>
      </c>
      <c r="T3570" s="65">
        <f t="shared" si="1909"/>
        <v>0.90792838874680304</v>
      </c>
      <c r="U3570" s="65">
        <f t="shared" si="1909"/>
        <v>0.83725910064239828</v>
      </c>
      <c r="V3570" s="65">
        <f t="shared" si="1915"/>
        <v>0.7177604405690684</v>
      </c>
      <c r="W3570" s="65">
        <f t="shared" si="1916"/>
        <v>0.61261261261261257</v>
      </c>
      <c r="X3570" s="61">
        <f t="shared" si="1904"/>
        <v>0.12790697674418602</v>
      </c>
      <c r="Y3570" s="66">
        <f t="shared" si="1917"/>
        <v>0.14879649890590801</v>
      </c>
      <c r="Z3570" s="61">
        <f t="shared" si="1918"/>
        <v>0.11567815089402531</v>
      </c>
      <c r="AA3570" s="67">
        <f t="shared" si="1919"/>
        <v>18.344000000000001</v>
      </c>
      <c r="AB3570" s="68">
        <f t="shared" si="1920"/>
        <v>9.9744245524296588E-2</v>
      </c>
      <c r="AC3570" s="69">
        <f t="shared" si="1921"/>
        <v>0.17289002557544761</v>
      </c>
      <c r="AD3570" s="70">
        <f>_xlfn.PERCENTILE.EXC(AC3570:$AC$5675,0.5)</f>
        <v>6.7426227676694483E-2</v>
      </c>
      <c r="AE3570" s="70">
        <f>_xlfn.PERCENTILE.EXC($AC3570:AC$5675,0.35)</f>
        <v>3.5836318339353621E-2</v>
      </c>
      <c r="AF3570" s="71">
        <f t="shared" si="1910"/>
        <v>1.6373562781709171E-2</v>
      </c>
      <c r="AG3570" s="70">
        <f t="shared" si="1911"/>
        <v>-0.31270586014919505</v>
      </c>
      <c r="AH3570" s="70">
        <f t="shared" si="1912"/>
        <v>-0.33113240783537945</v>
      </c>
      <c r="AI3570" s="61" t="str">
        <f t="shared" si="1907"/>
        <v>Short VOL</v>
      </c>
      <c r="AJ3570" s="68" t="str">
        <f t="shared" si="1908"/>
        <v>Short VOL</v>
      </c>
      <c r="AK3570" s="72"/>
      <c r="AL3570" s="73"/>
      <c r="AM3570" s="72"/>
      <c r="AN3570" s="73"/>
      <c r="AO3570" s="74"/>
      <c r="AP3570" s="20"/>
      <c r="AQ3570" s="74"/>
      <c r="AR3570" s="20"/>
      <c r="AS3570" s="74"/>
      <c r="AT3570" s="20"/>
      <c r="AU3570" s="74" t="str">
        <f t="shared" si="1922"/>
        <v>00631L</v>
      </c>
      <c r="AV3570" s="20">
        <f t="shared" si="1905"/>
        <v>1</v>
      </c>
      <c r="AW3570" s="74" t="str">
        <f t="shared" si="1923"/>
        <v>00631L</v>
      </c>
      <c r="AX3570" s="20">
        <f t="shared" si="1901"/>
        <v>1</v>
      </c>
      <c r="AY3570" s="20">
        <f t="shared" si="1906"/>
        <v>1</v>
      </c>
      <c r="AZ3570" s="116">
        <v>41127</v>
      </c>
      <c r="BA3570" s="116"/>
      <c r="BB3570" s="20"/>
      <c r="BC3570" s="20"/>
      <c r="BD3570" s="76"/>
      <c r="BE3570" s="77"/>
      <c r="BF3570" s="77"/>
    </row>
    <row r="3571" spans="1:58" s="23" customFormat="1" ht="15.75" customHeight="1" x14ac:dyDescent="0.4">
      <c r="A3571" s="116">
        <v>41123</v>
      </c>
      <c r="B3571" s="112">
        <v>18.7</v>
      </c>
      <c r="C3571" s="112">
        <v>20.7</v>
      </c>
      <c r="D3571" s="112">
        <v>22.6</v>
      </c>
      <c r="E3571" s="112">
        <v>23.8</v>
      </c>
      <c r="F3571" s="112">
        <v>24.6</v>
      </c>
      <c r="G3571" s="112">
        <v>26.15</v>
      </c>
      <c r="H3571" s="113">
        <v>26.95</v>
      </c>
      <c r="I3571" s="90">
        <f t="shared" si="1902"/>
        <v>19.66</v>
      </c>
      <c r="J3571" s="90">
        <f t="shared" si="1903"/>
        <v>21.612000000000002</v>
      </c>
      <c r="K3571" s="114">
        <v>13</v>
      </c>
      <c r="L3571" s="115">
        <v>0.04</v>
      </c>
      <c r="M3571" s="90">
        <v>16.64</v>
      </c>
      <c r="N3571" s="90">
        <v>17.57</v>
      </c>
      <c r="O3571" s="90">
        <v>20.23</v>
      </c>
      <c r="P3571" s="90">
        <v>22.97</v>
      </c>
      <c r="Q3571" s="90">
        <v>25.61</v>
      </c>
      <c r="R3571" s="63">
        <f t="shared" si="1914"/>
        <v>8.990000000000002</v>
      </c>
      <c r="S3571" s="64">
        <f t="shared" si="1913"/>
        <v>-7.3312236286919852E-2</v>
      </c>
      <c r="T3571" s="65">
        <f t="shared" si="1909"/>
        <v>0.94706886738759255</v>
      </c>
      <c r="U3571" s="65">
        <f t="shared" si="1909"/>
        <v>0.86851211072664358</v>
      </c>
      <c r="V3571" s="65">
        <f t="shared" si="1915"/>
        <v>0.76491075315629087</v>
      </c>
      <c r="W3571" s="65">
        <f t="shared" si="1916"/>
        <v>0.68606013276064037</v>
      </c>
      <c r="X3571" s="61">
        <f t="shared" si="1904"/>
        <v>0.10695187165775401</v>
      </c>
      <c r="Y3571" s="66">
        <f t="shared" si="1917"/>
        <v>0.13235294117647053</v>
      </c>
      <c r="Z3571" s="61">
        <f t="shared" si="1918"/>
        <v>9.9287894201424295E-2</v>
      </c>
      <c r="AA3571" s="67">
        <f t="shared" si="1919"/>
        <v>19.66</v>
      </c>
      <c r="AB3571" s="68">
        <f t="shared" si="1920"/>
        <v>6.4314171883892948E-2</v>
      </c>
      <c r="AC3571" s="69">
        <f t="shared" si="1921"/>
        <v>0.11895276038702332</v>
      </c>
      <c r="AD3571" s="70">
        <f>_xlfn.PERCENTILE.EXC(AC3571:$AC$5675,0.5)</f>
        <v>6.7413127413127508E-2</v>
      </c>
      <c r="AE3571" s="70">
        <f>_xlfn.PERCENTILE.EXC($AC3571:AC$5675,0.35)</f>
        <v>3.5808233875333696E-2</v>
      </c>
      <c r="AF3571" s="71">
        <f t="shared" si="1910"/>
        <v>1.6373562781709171E-2</v>
      </c>
      <c r="AG3571" s="70">
        <f t="shared" si="1911"/>
        <v>-0.31270586014919505</v>
      </c>
      <c r="AH3571" s="70">
        <f t="shared" si="1912"/>
        <v>-0.33113240783537945</v>
      </c>
      <c r="AI3571" s="61" t="str">
        <f t="shared" si="1907"/>
        <v>Short VOL</v>
      </c>
      <c r="AJ3571" s="68" t="str">
        <f t="shared" si="1908"/>
        <v>Short VOL</v>
      </c>
      <c r="AK3571" s="72"/>
      <c r="AL3571" s="73"/>
      <c r="AM3571" s="72"/>
      <c r="AN3571" s="73"/>
      <c r="AO3571" s="74"/>
      <c r="AP3571" s="20"/>
      <c r="AQ3571" s="74"/>
      <c r="AR3571" s="20"/>
      <c r="AS3571" s="74"/>
      <c r="AT3571" s="20"/>
      <c r="AU3571" s="74" t="str">
        <f t="shared" si="1922"/>
        <v>00631L</v>
      </c>
      <c r="AV3571" s="20">
        <f t="shared" si="1905"/>
        <v>1</v>
      </c>
      <c r="AW3571" s="74" t="str">
        <f t="shared" si="1923"/>
        <v>00631L</v>
      </c>
      <c r="AX3571" s="20">
        <f t="shared" si="1901"/>
        <v>1</v>
      </c>
      <c r="AY3571" s="20">
        <f t="shared" si="1906"/>
        <v>1</v>
      </c>
      <c r="AZ3571" s="116">
        <v>41124</v>
      </c>
      <c r="BA3571" s="116"/>
      <c r="BB3571" s="20"/>
      <c r="BC3571" s="20"/>
      <c r="BD3571" s="76"/>
      <c r="BE3571" s="77"/>
      <c r="BF3571" s="77"/>
    </row>
    <row r="3572" spans="1:58" s="23" customFormat="1" ht="15.75" customHeight="1" x14ac:dyDescent="0.4">
      <c r="A3572" s="116">
        <v>41122</v>
      </c>
      <c r="B3572" s="112">
        <v>19.7</v>
      </c>
      <c r="C3572" s="112">
        <v>21.35</v>
      </c>
      <c r="D3572" s="112">
        <v>23</v>
      </c>
      <c r="E3572" s="112">
        <v>24.05</v>
      </c>
      <c r="F3572" s="112">
        <v>24.8</v>
      </c>
      <c r="G3572" s="112">
        <v>26.25</v>
      </c>
      <c r="H3572" s="113">
        <v>27</v>
      </c>
      <c r="I3572" s="90">
        <f t="shared" si="1902"/>
        <v>20.426000000000002</v>
      </c>
      <c r="J3572" s="90">
        <f t="shared" si="1903"/>
        <v>22.076000000000001</v>
      </c>
      <c r="K3572" s="114">
        <v>14</v>
      </c>
      <c r="L3572" s="115">
        <v>0.04</v>
      </c>
      <c r="M3572" s="90">
        <v>20.79</v>
      </c>
      <c r="N3572" s="90">
        <v>18.96</v>
      </c>
      <c r="O3572" s="90">
        <v>20.67</v>
      </c>
      <c r="P3572" s="90">
        <v>23.12</v>
      </c>
      <c r="Q3572" s="90">
        <v>25.76</v>
      </c>
      <c r="R3572" s="63">
        <f t="shared" si="1914"/>
        <v>4.0400000000000063</v>
      </c>
      <c r="S3572" s="64">
        <f t="shared" si="1913"/>
        <v>1.584786053882786E-3</v>
      </c>
      <c r="T3572" s="65">
        <f t="shared" si="1909"/>
        <v>1.096518987341772</v>
      </c>
      <c r="U3572" s="65">
        <f t="shared" si="1909"/>
        <v>0.91727140783744554</v>
      </c>
      <c r="V3572" s="65">
        <f t="shared" si="1915"/>
        <v>0.82006920415224915</v>
      </c>
      <c r="W3572" s="65">
        <f t="shared" si="1916"/>
        <v>0.7360248447204969</v>
      </c>
      <c r="X3572" s="61">
        <f t="shared" si="1904"/>
        <v>8.3756345177665087E-2</v>
      </c>
      <c r="Y3572" s="66">
        <f t="shared" si="1917"/>
        <v>0.12266112266112263</v>
      </c>
      <c r="Z3572" s="61">
        <f t="shared" si="1918"/>
        <v>8.0779398805443964E-2</v>
      </c>
      <c r="AA3572" s="67">
        <f t="shared" si="1919"/>
        <v>20.426000000000002</v>
      </c>
      <c r="AB3572" s="68">
        <f t="shared" si="1920"/>
        <v>3.9029535864978822E-2</v>
      </c>
      <c r="AC3572" s="69">
        <f t="shared" si="1921"/>
        <v>7.7320675105485279E-2</v>
      </c>
      <c r="AD3572" s="70">
        <f>_xlfn.PERCENTILE.EXC(AC3572:$AC$5675,0.5)</f>
        <v>6.7399979344423794E-2</v>
      </c>
      <c r="AE3572" s="70">
        <f>_xlfn.PERCENTILE.EXC($AC3572:AC$5675,0.35)</f>
        <v>3.5767033340480217E-2</v>
      </c>
      <c r="AF3572" s="71">
        <f t="shared" si="1910"/>
        <v>1.6373562781709171E-2</v>
      </c>
      <c r="AG3572" s="70">
        <f t="shared" si="1911"/>
        <v>-0.31270586014919505</v>
      </c>
      <c r="AH3572" s="70">
        <f t="shared" si="1912"/>
        <v>-0.33113240783537945</v>
      </c>
      <c r="AI3572" s="61" t="str">
        <f t="shared" si="1907"/>
        <v>Short VOL</v>
      </c>
      <c r="AJ3572" s="68" t="str">
        <f t="shared" si="1908"/>
        <v>Short VOL</v>
      </c>
      <c r="AK3572" s="72"/>
      <c r="AL3572" s="73"/>
      <c r="AM3572" s="72"/>
      <c r="AN3572" s="73"/>
      <c r="AO3572" s="74"/>
      <c r="AP3572" s="20"/>
      <c r="AQ3572" s="74"/>
      <c r="AR3572" s="20"/>
      <c r="AS3572" s="74"/>
      <c r="AT3572" s="20"/>
      <c r="AU3572" s="74" t="str">
        <f t="shared" si="1922"/>
        <v>00631L</v>
      </c>
      <c r="AV3572" s="20">
        <f t="shared" si="1905"/>
        <v>1</v>
      </c>
      <c r="AW3572" s="74" t="str">
        <f t="shared" si="1923"/>
        <v>00631L</v>
      </c>
      <c r="AX3572" s="20">
        <f t="shared" si="1901"/>
        <v>1</v>
      </c>
      <c r="AY3572" s="20">
        <f t="shared" si="1906"/>
        <v>1</v>
      </c>
      <c r="AZ3572" s="116">
        <v>41123</v>
      </c>
      <c r="BA3572" s="116"/>
      <c r="BB3572" s="20"/>
      <c r="BC3572" s="20"/>
      <c r="BD3572" s="76"/>
      <c r="BE3572" s="77"/>
      <c r="BF3572" s="77"/>
    </row>
    <row r="3573" spans="1:58" s="23" customFormat="1" ht="15.75" customHeight="1" x14ac:dyDescent="0.4">
      <c r="A3573" s="116">
        <v>41121</v>
      </c>
      <c r="B3573" s="112">
        <v>19.899999999999999</v>
      </c>
      <c r="C3573" s="112">
        <v>21.65</v>
      </c>
      <c r="D3573" s="112">
        <v>23.1</v>
      </c>
      <c r="E3573" s="112">
        <v>24</v>
      </c>
      <c r="F3573" s="112">
        <v>24.6</v>
      </c>
      <c r="G3573" s="112">
        <v>26.05</v>
      </c>
      <c r="H3573" s="113">
        <v>26.8</v>
      </c>
      <c r="I3573" s="90">
        <f t="shared" si="1902"/>
        <v>20.599999999999998</v>
      </c>
      <c r="J3573" s="90">
        <f t="shared" si="1903"/>
        <v>22.23</v>
      </c>
      <c r="K3573" s="114">
        <v>15</v>
      </c>
      <c r="L3573" s="115">
        <v>0.04</v>
      </c>
      <c r="M3573" s="90">
        <v>19.86</v>
      </c>
      <c r="N3573" s="90">
        <v>18.93</v>
      </c>
      <c r="O3573" s="90">
        <v>20.78</v>
      </c>
      <c r="P3573" s="90">
        <v>23.27</v>
      </c>
      <c r="Q3573" s="90">
        <v>25.79</v>
      </c>
      <c r="R3573" s="63">
        <f t="shared" si="1914"/>
        <v>5.259999999999998</v>
      </c>
      <c r="S3573" s="64">
        <f t="shared" si="1913"/>
        <v>4.9916805324459156E-2</v>
      </c>
      <c r="T3573" s="65">
        <f t="shared" si="1909"/>
        <v>1.0491283676703644</v>
      </c>
      <c r="U3573" s="65">
        <f t="shared" si="1909"/>
        <v>0.91097208854667944</v>
      </c>
      <c r="V3573" s="65">
        <f t="shared" si="1915"/>
        <v>0.81349376880103141</v>
      </c>
      <c r="W3573" s="65">
        <f t="shared" si="1916"/>
        <v>0.73400542846064365</v>
      </c>
      <c r="X3573" s="61">
        <f t="shared" si="1904"/>
        <v>8.7939698492462318E-2</v>
      </c>
      <c r="Y3573" s="66">
        <f t="shared" si="1917"/>
        <v>0.1166666666666667</v>
      </c>
      <c r="Z3573" s="61">
        <f t="shared" si="1918"/>
        <v>7.9126213592233138E-2</v>
      </c>
      <c r="AA3573" s="67">
        <f t="shared" si="1919"/>
        <v>20.6</v>
      </c>
      <c r="AB3573" s="68">
        <f t="shared" si="1920"/>
        <v>5.1241415742208078E-2</v>
      </c>
      <c r="AC3573" s="69">
        <f t="shared" si="1921"/>
        <v>8.8219756999471835E-2</v>
      </c>
      <c r="AD3573" s="70">
        <f>_xlfn.PERCENTILE.EXC(AC3573:$AC$5675,0.5)</f>
        <v>6.7386831275720094E-2</v>
      </c>
      <c r="AE3573" s="70">
        <f>_xlfn.PERCENTILE.EXC($AC3573:AC$5675,0.35)</f>
        <v>3.5720586377293299E-2</v>
      </c>
      <c r="AF3573" s="71">
        <f t="shared" si="1910"/>
        <v>1.6373562781709171E-2</v>
      </c>
      <c r="AG3573" s="70">
        <f t="shared" si="1911"/>
        <v>-0.31270586014919505</v>
      </c>
      <c r="AH3573" s="70">
        <f t="shared" si="1912"/>
        <v>-0.33113240783537945</v>
      </c>
      <c r="AI3573" s="61" t="str">
        <f t="shared" si="1907"/>
        <v>Short VOL</v>
      </c>
      <c r="AJ3573" s="68" t="str">
        <f t="shared" si="1908"/>
        <v>Short VOL</v>
      </c>
      <c r="AK3573" s="72"/>
      <c r="AL3573" s="73"/>
      <c r="AM3573" s="72"/>
      <c r="AN3573" s="73"/>
      <c r="AO3573" s="74"/>
      <c r="AP3573" s="20"/>
      <c r="AQ3573" s="74"/>
      <c r="AR3573" s="20"/>
      <c r="AS3573" s="74"/>
      <c r="AT3573" s="20"/>
      <c r="AU3573" s="74" t="str">
        <f t="shared" si="1922"/>
        <v>00631L</v>
      </c>
      <c r="AV3573" s="20">
        <f t="shared" si="1905"/>
        <v>1</v>
      </c>
      <c r="AW3573" s="74" t="str">
        <f t="shared" si="1923"/>
        <v>00631L</v>
      </c>
      <c r="AX3573" s="20">
        <f t="shared" ref="AX3573:AX3636" si="1924">IF(AW3573="00631L",1,0)</f>
        <v>1</v>
      </c>
      <c r="AY3573" s="20">
        <f t="shared" si="1906"/>
        <v>1</v>
      </c>
      <c r="AZ3573" s="116">
        <v>41122</v>
      </c>
      <c r="BA3573" s="116"/>
      <c r="BB3573" s="20"/>
      <c r="BC3573" s="20"/>
      <c r="BD3573" s="76"/>
      <c r="BE3573" s="77"/>
      <c r="BF3573" s="77"/>
    </row>
    <row r="3574" spans="1:58" s="23" customFormat="1" ht="15.75" customHeight="1" x14ac:dyDescent="0.4">
      <c r="A3574" s="116">
        <v>41120</v>
      </c>
      <c r="B3574" s="112">
        <v>19.5</v>
      </c>
      <c r="C3574" s="112">
        <v>21.25</v>
      </c>
      <c r="D3574" s="112">
        <v>22.9</v>
      </c>
      <c r="E3574" s="112">
        <v>23.8</v>
      </c>
      <c r="F3574" s="112">
        <v>24.35</v>
      </c>
      <c r="G3574" s="112">
        <v>25.75</v>
      </c>
      <c r="H3574" s="113">
        <v>26.5</v>
      </c>
      <c r="I3574" s="90">
        <f t="shared" ref="I3574:I3637" si="1925">C3574-((C3574-B3574)*K3574*L3574)</f>
        <v>20.13</v>
      </c>
      <c r="J3574" s="90">
        <f t="shared" ref="J3574:J3637" si="1926">D3574-((D3574-C3574)*K3574*L3574)</f>
        <v>21.844000000000001</v>
      </c>
      <c r="K3574" s="114">
        <v>16</v>
      </c>
      <c r="L3574" s="115">
        <v>0.04</v>
      </c>
      <c r="M3574" s="90">
        <v>18.86</v>
      </c>
      <c r="N3574" s="90">
        <v>18.03</v>
      </c>
      <c r="O3574" s="90">
        <v>20.13</v>
      </c>
      <c r="P3574" s="90">
        <v>22.81</v>
      </c>
      <c r="Q3574" s="90">
        <v>25.7</v>
      </c>
      <c r="R3574" s="63">
        <f t="shared" si="1914"/>
        <v>6.0499999999999972</v>
      </c>
      <c r="S3574" s="64">
        <f t="shared" si="1913"/>
        <v>7.9640718562874371E-2</v>
      </c>
      <c r="T3574" s="65">
        <f t="shared" si="1909"/>
        <v>1.0460343871325568</v>
      </c>
      <c r="U3574" s="65">
        <f t="shared" si="1909"/>
        <v>0.89567809239940399</v>
      </c>
      <c r="V3574" s="65">
        <f t="shared" si="1915"/>
        <v>0.7904427882507673</v>
      </c>
      <c r="W3574" s="65">
        <f t="shared" si="1916"/>
        <v>0.7015564202334631</v>
      </c>
      <c r="X3574" s="61">
        <f t="shared" si="1904"/>
        <v>8.9743589743589744E-2</v>
      </c>
      <c r="Y3574" s="66">
        <f t="shared" si="1917"/>
        <v>0.11344537815126048</v>
      </c>
      <c r="Z3574" s="61">
        <f t="shared" si="1918"/>
        <v>8.5146547441629528E-2</v>
      </c>
      <c r="AA3574" s="67">
        <f t="shared" si="1919"/>
        <v>20.13</v>
      </c>
      <c r="AB3574" s="68">
        <f t="shared" si="1920"/>
        <v>8.1530782029950011E-2</v>
      </c>
      <c r="AC3574" s="69">
        <f t="shared" si="1921"/>
        <v>0.11647254575707142</v>
      </c>
      <c r="AD3574" s="70">
        <f>_xlfn.PERCENTILE.EXC(AC3574:$AC$5675,0.5)</f>
        <v>6.7285232534289849E-2</v>
      </c>
      <c r="AE3574" s="70">
        <f>_xlfn.PERCENTILE.EXC($AC3574:AC$5675,0.35)</f>
        <v>3.5674139414106382E-2</v>
      </c>
      <c r="AF3574" s="71">
        <f t="shared" si="1910"/>
        <v>1.6373562781709171E-2</v>
      </c>
      <c r="AG3574" s="70">
        <f t="shared" si="1911"/>
        <v>-0.31270586014919505</v>
      </c>
      <c r="AH3574" s="70">
        <f t="shared" si="1912"/>
        <v>-0.33113240783537945</v>
      </c>
      <c r="AI3574" s="61" t="str">
        <f t="shared" si="1907"/>
        <v>Short VOL</v>
      </c>
      <c r="AJ3574" s="68" t="str">
        <f t="shared" si="1908"/>
        <v>Short VOL</v>
      </c>
      <c r="AK3574" s="72"/>
      <c r="AL3574" s="73"/>
      <c r="AM3574" s="72"/>
      <c r="AN3574" s="73"/>
      <c r="AO3574" s="74"/>
      <c r="AP3574" s="20"/>
      <c r="AQ3574" s="74"/>
      <c r="AR3574" s="20"/>
      <c r="AS3574" s="74"/>
      <c r="AT3574" s="20"/>
      <c r="AU3574" s="74" t="str">
        <f t="shared" si="1922"/>
        <v>00631L</v>
      </c>
      <c r="AV3574" s="20">
        <f t="shared" si="1905"/>
        <v>1</v>
      </c>
      <c r="AW3574" s="74" t="str">
        <f t="shared" si="1923"/>
        <v>00631L</v>
      </c>
      <c r="AX3574" s="20">
        <f t="shared" si="1924"/>
        <v>1</v>
      </c>
      <c r="AY3574" s="20">
        <f t="shared" si="1906"/>
        <v>1</v>
      </c>
      <c r="AZ3574" s="116">
        <v>41121</v>
      </c>
      <c r="BA3574" s="116"/>
      <c r="BB3574" s="20"/>
      <c r="BC3574" s="20"/>
      <c r="BD3574" s="76"/>
      <c r="BE3574" s="77"/>
      <c r="BF3574" s="77"/>
    </row>
    <row r="3575" spans="1:58" s="23" customFormat="1" ht="15.75" customHeight="1" x14ac:dyDescent="0.4">
      <c r="A3575" s="116">
        <v>41117</v>
      </c>
      <c r="B3575" s="112">
        <v>18.600000000000001</v>
      </c>
      <c r="C3575" s="112">
        <v>20.65</v>
      </c>
      <c r="D3575" s="112">
        <v>22.45</v>
      </c>
      <c r="E3575" s="112">
        <v>23.5</v>
      </c>
      <c r="F3575" s="112">
        <v>24.15</v>
      </c>
      <c r="G3575" s="112">
        <v>25.6</v>
      </c>
      <c r="H3575" s="113">
        <v>26.25</v>
      </c>
      <c r="I3575" s="90">
        <f t="shared" si="1925"/>
        <v>19.256</v>
      </c>
      <c r="J3575" s="90">
        <f t="shared" si="1926"/>
        <v>21.225999999999999</v>
      </c>
      <c r="K3575" s="114">
        <v>17</v>
      </c>
      <c r="L3575" s="115">
        <v>0.04</v>
      </c>
      <c r="M3575" s="90">
        <v>16.3</v>
      </c>
      <c r="N3575" s="90">
        <v>16.7</v>
      </c>
      <c r="O3575" s="90">
        <v>19.66</v>
      </c>
      <c r="P3575" s="90">
        <v>22.45</v>
      </c>
      <c r="Q3575" s="90">
        <v>25.15</v>
      </c>
      <c r="R3575" s="63">
        <f t="shared" si="1914"/>
        <v>9.11</v>
      </c>
      <c r="S3575" s="64">
        <f t="shared" si="1913"/>
        <v>-4.7347404449515219E-2</v>
      </c>
      <c r="T3575" s="65">
        <f t="shared" si="1909"/>
        <v>0.9760479041916168</v>
      </c>
      <c r="U3575" s="65">
        <f t="shared" si="1909"/>
        <v>0.84944048830111896</v>
      </c>
      <c r="V3575" s="65">
        <f t="shared" si="1915"/>
        <v>0.74387527839643652</v>
      </c>
      <c r="W3575" s="65">
        <f t="shared" si="1916"/>
        <v>0.66401590457256465</v>
      </c>
      <c r="X3575" s="61">
        <f t="shared" si="1904"/>
        <v>0.11021505376344069</v>
      </c>
      <c r="Y3575" s="66">
        <f t="shared" si="1917"/>
        <v>0.11702127659574468</v>
      </c>
      <c r="Z3575" s="61">
        <f t="shared" si="1918"/>
        <v>0.1023057748234316</v>
      </c>
      <c r="AA3575" s="67">
        <f t="shared" si="1919"/>
        <v>19.256</v>
      </c>
      <c r="AB3575" s="68">
        <f t="shared" si="1920"/>
        <v>0.11377245508982049</v>
      </c>
      <c r="AC3575" s="69">
        <f t="shared" si="1921"/>
        <v>0.15305389221556892</v>
      </c>
      <c r="AD3575" s="70">
        <f>_xlfn.PERCENTILE.EXC(AC3575:$AC$5675,0.5)</f>
        <v>6.7183633792859604E-2</v>
      </c>
      <c r="AE3575" s="70">
        <f>_xlfn.PERCENTILE.EXC($AC3575:AC$5675,0.35)</f>
        <v>3.5626376456774189E-2</v>
      </c>
      <c r="AF3575" s="71">
        <f t="shared" si="1910"/>
        <v>1.6373562781709171E-2</v>
      </c>
      <c r="AG3575" s="70">
        <f t="shared" si="1911"/>
        <v>-0.31270586014919505</v>
      </c>
      <c r="AH3575" s="70">
        <f t="shared" si="1912"/>
        <v>-0.33113240783537945</v>
      </c>
      <c r="AI3575" s="61" t="str">
        <f t="shared" si="1907"/>
        <v>Short VOL</v>
      </c>
      <c r="AJ3575" s="68" t="str">
        <f t="shared" si="1908"/>
        <v>Short VOL</v>
      </c>
      <c r="AK3575" s="72"/>
      <c r="AL3575" s="73"/>
      <c r="AM3575" s="72"/>
      <c r="AN3575" s="73"/>
      <c r="AO3575" s="74"/>
      <c r="AP3575" s="20"/>
      <c r="AQ3575" s="74"/>
      <c r="AR3575" s="20"/>
      <c r="AS3575" s="74"/>
      <c r="AT3575" s="20"/>
      <c r="AU3575" s="74" t="str">
        <f t="shared" si="1922"/>
        <v>00631L</v>
      </c>
      <c r="AV3575" s="20">
        <f t="shared" si="1905"/>
        <v>1</v>
      </c>
      <c r="AW3575" s="74" t="str">
        <f t="shared" si="1923"/>
        <v>00631L</v>
      </c>
      <c r="AX3575" s="20">
        <f t="shared" si="1924"/>
        <v>1</v>
      </c>
      <c r="AY3575" s="20">
        <f t="shared" si="1906"/>
        <v>1</v>
      </c>
      <c r="AZ3575" s="116">
        <v>41120</v>
      </c>
      <c r="BA3575" s="116"/>
      <c r="BB3575" s="20"/>
      <c r="BC3575" s="20"/>
      <c r="BD3575" s="76"/>
      <c r="BE3575" s="77"/>
      <c r="BF3575" s="77"/>
    </row>
    <row r="3576" spans="1:58" s="23" customFormat="1" ht="15.75" customHeight="1" x14ac:dyDescent="0.4">
      <c r="A3576" s="116">
        <v>41116</v>
      </c>
      <c r="B3576" s="112">
        <v>19.149999999999999</v>
      </c>
      <c r="C3576" s="112">
        <v>20.9</v>
      </c>
      <c r="D3576" s="112">
        <v>22.6</v>
      </c>
      <c r="E3576" s="112">
        <v>23.55</v>
      </c>
      <c r="F3576" s="112">
        <v>24.05</v>
      </c>
      <c r="G3576" s="112">
        <v>25.45</v>
      </c>
      <c r="H3576" s="113">
        <v>26.15</v>
      </c>
      <c r="I3576" s="90">
        <f t="shared" si="1925"/>
        <v>19.639999999999997</v>
      </c>
      <c r="J3576" s="90">
        <f t="shared" si="1926"/>
        <v>21.375999999999998</v>
      </c>
      <c r="K3576" s="114">
        <v>18</v>
      </c>
      <c r="L3576" s="115">
        <v>0.04</v>
      </c>
      <c r="M3576" s="90">
        <v>17.8</v>
      </c>
      <c r="N3576" s="90">
        <v>17.53</v>
      </c>
      <c r="O3576" s="90">
        <v>20.239999999999998</v>
      </c>
      <c r="P3576" s="90">
        <v>23.11</v>
      </c>
      <c r="Q3576" s="90">
        <v>24.29</v>
      </c>
      <c r="R3576" s="63">
        <f t="shared" si="1914"/>
        <v>8.019999999999996</v>
      </c>
      <c r="S3576" s="64">
        <f t="shared" si="1913"/>
        <v>-9.3588417786969941E-2</v>
      </c>
      <c r="T3576" s="65">
        <f t="shared" si="1909"/>
        <v>1.0154021677124929</v>
      </c>
      <c r="U3576" s="65">
        <f t="shared" si="1909"/>
        <v>0.8661067193675891</v>
      </c>
      <c r="V3576" s="65">
        <f t="shared" si="1915"/>
        <v>0.7585460839463436</v>
      </c>
      <c r="W3576" s="65">
        <f t="shared" si="1916"/>
        <v>0.72169617126389463</v>
      </c>
      <c r="X3576" s="61">
        <f t="shared" si="1904"/>
        <v>9.1383812010443877E-2</v>
      </c>
      <c r="Y3576" s="66">
        <f t="shared" si="1917"/>
        <v>0.11040339702760076</v>
      </c>
      <c r="Z3576" s="61">
        <f t="shared" si="1918"/>
        <v>8.8391038696537721E-2</v>
      </c>
      <c r="AA3576" s="67">
        <f t="shared" si="1919"/>
        <v>19.64</v>
      </c>
      <c r="AB3576" s="68">
        <f t="shared" si="1920"/>
        <v>9.2413006274957063E-2</v>
      </c>
      <c r="AC3576" s="69">
        <f t="shared" si="1921"/>
        <v>0.12036508841985165</v>
      </c>
      <c r="AD3576" s="70">
        <f>_xlfn.PERCENTILE.EXC(AC3576:$AC$5675,0.5)</f>
        <v>6.7162709619610572E-2</v>
      </c>
      <c r="AE3576" s="70">
        <f>_xlfn.PERCENTILE.EXC($AC3576:AC$5675,0.35)</f>
        <v>3.5578394167084457E-2</v>
      </c>
      <c r="AF3576" s="71">
        <f t="shared" si="1910"/>
        <v>1.6373562781709171E-2</v>
      </c>
      <c r="AG3576" s="70">
        <f t="shared" si="1911"/>
        <v>-0.31270586014919505</v>
      </c>
      <c r="AH3576" s="70">
        <f t="shared" si="1912"/>
        <v>-0.33113240783537945</v>
      </c>
      <c r="AI3576" s="61" t="str">
        <f t="shared" si="1907"/>
        <v>Short VOL</v>
      </c>
      <c r="AJ3576" s="68" t="str">
        <f t="shared" si="1908"/>
        <v>Short VOL</v>
      </c>
      <c r="AK3576" s="72"/>
      <c r="AL3576" s="73"/>
      <c r="AM3576" s="72"/>
      <c r="AN3576" s="73"/>
      <c r="AO3576" s="74"/>
      <c r="AP3576" s="20"/>
      <c r="AQ3576" s="74"/>
      <c r="AR3576" s="20"/>
      <c r="AS3576" s="74"/>
      <c r="AT3576" s="20"/>
      <c r="AU3576" s="74" t="str">
        <f t="shared" si="1922"/>
        <v>00631L</v>
      </c>
      <c r="AV3576" s="20">
        <f t="shared" si="1905"/>
        <v>1</v>
      </c>
      <c r="AW3576" s="74" t="str">
        <f t="shared" si="1923"/>
        <v>00631L</v>
      </c>
      <c r="AX3576" s="20">
        <f t="shared" si="1924"/>
        <v>1</v>
      </c>
      <c r="AY3576" s="20">
        <f t="shared" si="1906"/>
        <v>1</v>
      </c>
      <c r="AZ3576" s="116">
        <v>41117</v>
      </c>
      <c r="BA3576" s="116"/>
      <c r="BB3576" s="20"/>
      <c r="BC3576" s="20"/>
      <c r="BD3576" s="76"/>
      <c r="BE3576" s="77"/>
      <c r="BF3576" s="77"/>
    </row>
    <row r="3577" spans="1:58" s="23" customFormat="1" ht="15.75" customHeight="1" x14ac:dyDescent="0.4">
      <c r="A3577" s="116">
        <v>41115</v>
      </c>
      <c r="B3577" s="112">
        <v>21.1</v>
      </c>
      <c r="C3577" s="112">
        <v>22.45</v>
      </c>
      <c r="D3577" s="112">
        <v>23.95</v>
      </c>
      <c r="E3577" s="112">
        <v>24.7</v>
      </c>
      <c r="F3577" s="112">
        <v>25.2</v>
      </c>
      <c r="G3577" s="112">
        <v>26.5</v>
      </c>
      <c r="H3577" s="113">
        <v>27.15</v>
      </c>
      <c r="I3577" s="90">
        <f t="shared" si="1925"/>
        <v>21.423999999999999</v>
      </c>
      <c r="J3577" s="90">
        <f t="shared" si="1926"/>
        <v>22.81</v>
      </c>
      <c r="K3577" s="114">
        <v>19</v>
      </c>
      <c r="L3577" s="115">
        <v>0.04</v>
      </c>
      <c r="M3577" s="90">
        <v>19.309999999999999</v>
      </c>
      <c r="N3577" s="90">
        <v>19.34</v>
      </c>
      <c r="O3577" s="90">
        <v>21.88</v>
      </c>
      <c r="P3577" s="90">
        <v>24.32</v>
      </c>
      <c r="Q3577" s="90">
        <v>26.65</v>
      </c>
      <c r="R3577" s="63">
        <f t="shared" si="1914"/>
        <v>7.5500000000000043</v>
      </c>
      <c r="S3577" s="64">
        <f t="shared" si="1913"/>
        <v>-5.5202735710796244E-2</v>
      </c>
      <c r="T3577" s="65">
        <f t="shared" si="1909"/>
        <v>0.99844881075491199</v>
      </c>
      <c r="U3577" s="65">
        <f t="shared" si="1909"/>
        <v>0.88391224862888484</v>
      </c>
      <c r="V3577" s="65">
        <f t="shared" si="1915"/>
        <v>0.79523026315789469</v>
      </c>
      <c r="W3577" s="65">
        <f t="shared" si="1916"/>
        <v>0.72570356472795505</v>
      </c>
      <c r="X3577" s="61">
        <f t="shared" si="1904"/>
        <v>6.3981042654028333E-2</v>
      </c>
      <c r="Y3577" s="66">
        <f t="shared" si="1917"/>
        <v>9.9190283400809695E-2</v>
      </c>
      <c r="Z3577" s="61">
        <f t="shared" si="1918"/>
        <v>6.4693801344286747E-2</v>
      </c>
      <c r="AA3577" s="67">
        <f t="shared" si="1919"/>
        <v>21.423999999999999</v>
      </c>
      <c r="AB3577" s="68">
        <f t="shared" si="1920"/>
        <v>9.1003102378490255E-2</v>
      </c>
      <c r="AC3577" s="69">
        <f t="shared" si="1921"/>
        <v>0.10775594622543949</v>
      </c>
      <c r="AD3577" s="70">
        <f>_xlfn.PERCENTILE.EXC(AC3577:$AC$5675,0.5)</f>
        <v>6.7141785446361554E-2</v>
      </c>
      <c r="AE3577" s="70">
        <f>_xlfn.PERCENTILE.EXC($AC3577:AC$5675,0.35)</f>
        <v>3.5530411877394738E-2</v>
      </c>
      <c r="AF3577" s="71">
        <f t="shared" si="1910"/>
        <v>1.6373562781709171E-2</v>
      </c>
      <c r="AG3577" s="70">
        <f t="shared" si="1911"/>
        <v>-0.31270586014919505</v>
      </c>
      <c r="AH3577" s="70">
        <f t="shared" si="1912"/>
        <v>-0.33113240783537945</v>
      </c>
      <c r="AI3577" s="61" t="str">
        <f t="shared" si="1907"/>
        <v>Short VOL</v>
      </c>
      <c r="AJ3577" s="68" t="str">
        <f t="shared" si="1908"/>
        <v>Short VOL</v>
      </c>
      <c r="AK3577" s="72"/>
      <c r="AL3577" s="73"/>
      <c r="AM3577" s="72"/>
      <c r="AN3577" s="73"/>
      <c r="AO3577" s="74"/>
      <c r="AP3577" s="20"/>
      <c r="AQ3577" s="74"/>
      <c r="AR3577" s="20"/>
      <c r="AS3577" s="74"/>
      <c r="AT3577" s="20"/>
      <c r="AU3577" s="74" t="str">
        <f t="shared" si="1922"/>
        <v>00631L</v>
      </c>
      <c r="AV3577" s="20">
        <f t="shared" si="1905"/>
        <v>1</v>
      </c>
      <c r="AW3577" s="74" t="str">
        <f t="shared" si="1923"/>
        <v>00631L</v>
      </c>
      <c r="AX3577" s="20">
        <f t="shared" si="1924"/>
        <v>1</v>
      </c>
      <c r="AY3577" s="20">
        <f t="shared" si="1906"/>
        <v>1</v>
      </c>
      <c r="AZ3577" s="116">
        <v>41116</v>
      </c>
      <c r="BA3577" s="116"/>
      <c r="BB3577" s="20"/>
      <c r="BC3577" s="20"/>
      <c r="BD3577" s="76"/>
      <c r="BE3577" s="77"/>
      <c r="BF3577" s="77"/>
    </row>
    <row r="3578" spans="1:58" s="23" customFormat="1" ht="15.75" customHeight="1" x14ac:dyDescent="0.4">
      <c r="A3578" s="116">
        <v>41114</v>
      </c>
      <c r="B3578" s="112">
        <v>21.85</v>
      </c>
      <c r="C3578" s="112">
        <v>23.2</v>
      </c>
      <c r="D3578" s="112">
        <v>24.5</v>
      </c>
      <c r="E3578" s="112">
        <v>25.15</v>
      </c>
      <c r="F3578" s="112">
        <v>25.5</v>
      </c>
      <c r="G3578" s="112">
        <v>26.7</v>
      </c>
      <c r="H3578" s="113">
        <v>27.4</v>
      </c>
      <c r="I3578" s="90">
        <f t="shared" si="1925"/>
        <v>22.12</v>
      </c>
      <c r="J3578" s="90">
        <f t="shared" si="1926"/>
        <v>23.46</v>
      </c>
      <c r="K3578" s="114">
        <v>20</v>
      </c>
      <c r="L3578" s="115">
        <v>0.04</v>
      </c>
      <c r="M3578" s="90">
        <v>21.16</v>
      </c>
      <c r="N3578" s="90">
        <v>20.47</v>
      </c>
      <c r="O3578" s="90">
        <v>22.26</v>
      </c>
      <c r="P3578" s="90">
        <v>24.48</v>
      </c>
      <c r="Q3578" s="90">
        <v>26.9</v>
      </c>
      <c r="R3578" s="63">
        <f t="shared" si="1914"/>
        <v>5.1100000000000065</v>
      </c>
      <c r="S3578" s="64">
        <f t="shared" si="1913"/>
        <v>9.9355531686358634E-2</v>
      </c>
      <c r="T3578" s="65">
        <f t="shared" si="1909"/>
        <v>1.0337078651685394</v>
      </c>
      <c r="U3578" s="65">
        <f t="shared" si="1909"/>
        <v>0.91958670260557041</v>
      </c>
      <c r="V3578" s="65">
        <f t="shared" si="1915"/>
        <v>0.83619281045751626</v>
      </c>
      <c r="W3578" s="65">
        <f t="shared" si="1916"/>
        <v>0.76096654275092934</v>
      </c>
      <c r="X3578" s="61">
        <f t="shared" si="1904"/>
        <v>6.1784897025171523E-2</v>
      </c>
      <c r="Y3578" s="66">
        <f t="shared" si="1917"/>
        <v>8.9463220675944338E-2</v>
      </c>
      <c r="Z3578" s="61">
        <f t="shared" si="1918"/>
        <v>6.057866184448462E-2</v>
      </c>
      <c r="AA3578" s="67">
        <f t="shared" si="1919"/>
        <v>22.119999999999997</v>
      </c>
      <c r="AB3578" s="68">
        <f t="shared" si="1920"/>
        <v>6.7415730337078775E-2</v>
      </c>
      <c r="AC3578" s="69">
        <f t="shared" si="1921"/>
        <v>8.0605764533463534E-2</v>
      </c>
      <c r="AD3578" s="70">
        <f>_xlfn.PERCENTILE.EXC(AC3578:$AC$5675,0.5)</f>
        <v>6.7122860432565185E-2</v>
      </c>
      <c r="AE3578" s="70">
        <f>_xlfn.PERCENTILE.EXC($AC3578:AC$5675,0.35)</f>
        <v>3.5516642720306635E-2</v>
      </c>
      <c r="AF3578" s="71">
        <f t="shared" si="1910"/>
        <v>1.6373562781709171E-2</v>
      </c>
      <c r="AG3578" s="70">
        <f t="shared" si="1911"/>
        <v>-0.31270586014919505</v>
      </c>
      <c r="AH3578" s="70">
        <f t="shared" si="1912"/>
        <v>-0.33113240783537945</v>
      </c>
      <c r="AI3578" s="61" t="str">
        <f t="shared" si="1907"/>
        <v>Short VOL</v>
      </c>
      <c r="AJ3578" s="68" t="str">
        <f t="shared" si="1908"/>
        <v>Short VOL</v>
      </c>
      <c r="AK3578" s="72"/>
      <c r="AL3578" s="73"/>
      <c r="AM3578" s="72"/>
      <c r="AN3578" s="73"/>
      <c r="AO3578" s="74"/>
      <c r="AP3578" s="20"/>
      <c r="AQ3578" s="74"/>
      <c r="AR3578" s="20"/>
      <c r="AS3578" s="74"/>
      <c r="AT3578" s="20"/>
      <c r="AU3578" s="74" t="str">
        <f t="shared" si="1922"/>
        <v>00631L</v>
      </c>
      <c r="AV3578" s="20">
        <f t="shared" si="1905"/>
        <v>1</v>
      </c>
      <c r="AW3578" s="74" t="str">
        <f t="shared" si="1923"/>
        <v>00631L</v>
      </c>
      <c r="AX3578" s="20">
        <f t="shared" si="1924"/>
        <v>1</v>
      </c>
      <c r="AY3578" s="20">
        <f t="shared" si="1906"/>
        <v>1</v>
      </c>
      <c r="AZ3578" s="116">
        <v>41115</v>
      </c>
      <c r="BA3578" s="116"/>
      <c r="BB3578" s="20"/>
      <c r="BC3578" s="20"/>
      <c r="BD3578" s="76"/>
      <c r="BE3578" s="77"/>
      <c r="BF3578" s="77"/>
    </row>
    <row r="3579" spans="1:58" s="23" customFormat="1" ht="15.75" customHeight="1" x14ac:dyDescent="0.4">
      <c r="A3579" s="116">
        <v>41113</v>
      </c>
      <c r="B3579" s="112">
        <v>20.8</v>
      </c>
      <c r="C3579" s="112">
        <v>22.3</v>
      </c>
      <c r="D3579" s="112">
        <v>23.9</v>
      </c>
      <c r="E3579" s="112">
        <v>24.6</v>
      </c>
      <c r="F3579" s="112">
        <v>25.1</v>
      </c>
      <c r="G3579" s="112">
        <v>26.45</v>
      </c>
      <c r="H3579" s="113">
        <v>27.1</v>
      </c>
      <c r="I3579" s="90">
        <f t="shared" si="1925"/>
        <v>21.04</v>
      </c>
      <c r="J3579" s="90">
        <f t="shared" si="1926"/>
        <v>22.556000000000001</v>
      </c>
      <c r="K3579" s="114">
        <v>21</v>
      </c>
      <c r="L3579" s="115">
        <v>0.04</v>
      </c>
      <c r="M3579" s="90">
        <v>19.02</v>
      </c>
      <c r="N3579" s="90">
        <v>18.62</v>
      </c>
      <c r="O3579" s="90">
        <v>21.18</v>
      </c>
      <c r="P3579" s="90">
        <v>23.63</v>
      </c>
      <c r="Q3579" s="90">
        <v>26.04</v>
      </c>
      <c r="R3579" s="63">
        <f t="shared" si="1914"/>
        <v>7.1700000000000017</v>
      </c>
      <c r="S3579" s="64">
        <f t="shared" si="1913"/>
        <v>0.14443761524277821</v>
      </c>
      <c r="T3579" s="65">
        <f t="shared" si="1909"/>
        <v>1.0214822771213747</v>
      </c>
      <c r="U3579" s="65">
        <f t="shared" si="1909"/>
        <v>0.8791312559017942</v>
      </c>
      <c r="V3579" s="65">
        <f t="shared" si="1915"/>
        <v>0.78798137960220072</v>
      </c>
      <c r="W3579" s="65">
        <f t="shared" si="1916"/>
        <v>0.71505376344086025</v>
      </c>
      <c r="X3579" s="61">
        <f t="shared" ref="X3579:X3642" si="1927">(C3579-B3579)/B3579</f>
        <v>7.2115384615384609E-2</v>
      </c>
      <c r="Y3579" s="66">
        <f t="shared" si="1917"/>
        <v>0.1016260162601626</v>
      </c>
      <c r="Z3579" s="61">
        <f t="shared" si="1918"/>
        <v>7.2053231939163589E-2</v>
      </c>
      <c r="AA3579" s="67">
        <f t="shared" si="1919"/>
        <v>21.040000000000003</v>
      </c>
      <c r="AB3579" s="68">
        <f t="shared" si="1920"/>
        <v>0.11707841031149299</v>
      </c>
      <c r="AC3579" s="69">
        <f t="shared" si="1921"/>
        <v>0.12996777658431802</v>
      </c>
      <c r="AD3579" s="70">
        <f>_xlfn.PERCENTILE.EXC(AC3579:$AC$5675,0.5)</f>
        <v>6.7103935418768829E-2</v>
      </c>
      <c r="AE3579" s="70">
        <f>_xlfn.PERCENTILE.EXC($AC3579:AC$5675,0.35)</f>
        <v>3.5502873563218532E-2</v>
      </c>
      <c r="AF3579" s="71">
        <f t="shared" si="1910"/>
        <v>1.5993298963858697E-2</v>
      </c>
      <c r="AG3579" s="70">
        <f t="shared" si="1911"/>
        <v>-0.31270586014919505</v>
      </c>
      <c r="AH3579" s="70">
        <f t="shared" si="1912"/>
        <v>-0.33113240783537945</v>
      </c>
      <c r="AI3579" s="61" t="str">
        <f t="shared" si="1907"/>
        <v>Short VOL</v>
      </c>
      <c r="AJ3579" s="68" t="str">
        <f t="shared" si="1908"/>
        <v>Short VOL</v>
      </c>
      <c r="AK3579" s="72"/>
      <c r="AL3579" s="73"/>
      <c r="AM3579" s="72"/>
      <c r="AN3579" s="73"/>
      <c r="AO3579" s="74"/>
      <c r="AP3579" s="20"/>
      <c r="AQ3579" s="74"/>
      <c r="AR3579" s="20"/>
      <c r="AS3579" s="74"/>
      <c r="AT3579" s="20"/>
      <c r="AU3579" s="74" t="str">
        <f t="shared" si="1922"/>
        <v>00631L</v>
      </c>
      <c r="AV3579" s="20">
        <f t="shared" si="1905"/>
        <v>1</v>
      </c>
      <c r="AW3579" s="74" t="str">
        <f t="shared" si="1923"/>
        <v>00631L</v>
      </c>
      <c r="AX3579" s="20">
        <f t="shared" si="1924"/>
        <v>1</v>
      </c>
      <c r="AY3579" s="20">
        <f t="shared" si="1906"/>
        <v>1</v>
      </c>
      <c r="AZ3579" s="116">
        <v>41114</v>
      </c>
      <c r="BA3579" s="116"/>
      <c r="BB3579" s="20"/>
      <c r="BC3579" s="20"/>
      <c r="BD3579" s="76"/>
      <c r="BE3579" s="77"/>
      <c r="BF3579" s="77"/>
    </row>
    <row r="3580" spans="1:58" s="23" customFormat="1" ht="15.75" customHeight="1" x14ac:dyDescent="0.4">
      <c r="A3580" s="116">
        <v>41110</v>
      </c>
      <c r="B3580" s="112">
        <v>19.149999999999999</v>
      </c>
      <c r="C3580" s="112">
        <v>20.95</v>
      </c>
      <c r="D3580" s="112">
        <v>22.65</v>
      </c>
      <c r="E3580" s="112">
        <v>23.55</v>
      </c>
      <c r="F3580" s="112">
        <v>24.15</v>
      </c>
      <c r="G3580" s="112">
        <v>25.55</v>
      </c>
      <c r="H3580" s="113">
        <v>26.3</v>
      </c>
      <c r="I3580" s="90">
        <f t="shared" si="1925"/>
        <v>19.366</v>
      </c>
      <c r="J3580" s="90">
        <f t="shared" si="1926"/>
        <v>21.154</v>
      </c>
      <c r="K3580" s="114">
        <v>22</v>
      </c>
      <c r="L3580" s="115">
        <v>0.04</v>
      </c>
      <c r="M3580" s="90">
        <v>15.61</v>
      </c>
      <c r="N3580" s="90">
        <v>16.27</v>
      </c>
      <c r="O3580" s="90">
        <v>19.64</v>
      </c>
      <c r="P3580" s="90">
        <v>22.39</v>
      </c>
      <c r="Q3580" s="90">
        <v>25.1</v>
      </c>
      <c r="R3580" s="63">
        <f t="shared" si="1914"/>
        <v>10.150000000000002</v>
      </c>
      <c r="S3580" s="64">
        <f t="shared" si="1913"/>
        <v>5.3074433656957951E-2</v>
      </c>
      <c r="T3580" s="65">
        <f t="shared" si="1909"/>
        <v>0.95943454210202828</v>
      </c>
      <c r="U3580" s="65">
        <f t="shared" si="1909"/>
        <v>0.82841140529531565</v>
      </c>
      <c r="V3580" s="65">
        <f t="shared" si="1915"/>
        <v>0.72666368914694057</v>
      </c>
      <c r="W3580" s="65">
        <f t="shared" si="1916"/>
        <v>0.64820717131474104</v>
      </c>
      <c r="X3580" s="61">
        <f t="shared" si="1927"/>
        <v>9.3994778067885157E-2</v>
      </c>
      <c r="Y3580" s="66">
        <f t="shared" si="1917"/>
        <v>0.11677282377919321</v>
      </c>
      <c r="Z3580" s="61">
        <f t="shared" si="1918"/>
        <v>9.232675823608387E-2</v>
      </c>
      <c r="AA3580" s="67">
        <f t="shared" si="1919"/>
        <v>19.366</v>
      </c>
      <c r="AB3580" s="68">
        <f t="shared" si="1920"/>
        <v>0.17701290719114929</v>
      </c>
      <c r="AC3580" s="69">
        <f t="shared" si="1921"/>
        <v>0.19028887523048557</v>
      </c>
      <c r="AD3580" s="70">
        <f>_xlfn.PERCENTILE.EXC(AC3580:$AC$5675,0.5)</f>
        <v>6.7048845497073947E-2</v>
      </c>
      <c r="AE3580" s="70">
        <f>_xlfn.PERCENTILE.EXC($AC3580:AC$5675,0.35)</f>
        <v>3.5491069177973823E-2</v>
      </c>
      <c r="AF3580" s="71">
        <f t="shared" si="1910"/>
        <v>1.5993298963858697E-2</v>
      </c>
      <c r="AG3580" s="70">
        <f t="shared" si="1911"/>
        <v>-0.31270586014919505</v>
      </c>
      <c r="AH3580" s="70">
        <f t="shared" si="1912"/>
        <v>-0.33113240783537945</v>
      </c>
      <c r="AI3580" s="61" t="str">
        <f t="shared" si="1907"/>
        <v>Short VOL</v>
      </c>
      <c r="AJ3580" s="68" t="str">
        <f t="shared" si="1908"/>
        <v>Short VOL</v>
      </c>
      <c r="AK3580" s="72"/>
      <c r="AL3580" s="73"/>
      <c r="AM3580" s="72"/>
      <c r="AN3580" s="73"/>
      <c r="AO3580" s="74"/>
      <c r="AP3580" s="20"/>
      <c r="AQ3580" s="74"/>
      <c r="AR3580" s="20"/>
      <c r="AS3580" s="74"/>
      <c r="AT3580" s="20"/>
      <c r="AU3580" s="74" t="str">
        <f t="shared" si="1922"/>
        <v>00631L</v>
      </c>
      <c r="AV3580" s="20">
        <f t="shared" si="1905"/>
        <v>1</v>
      </c>
      <c r="AW3580" s="74" t="str">
        <f t="shared" si="1923"/>
        <v>00631L</v>
      </c>
      <c r="AX3580" s="20">
        <f t="shared" si="1924"/>
        <v>1</v>
      </c>
      <c r="AY3580" s="20">
        <f t="shared" si="1906"/>
        <v>1</v>
      </c>
      <c r="AZ3580" s="116">
        <v>41113</v>
      </c>
      <c r="BA3580" s="116"/>
      <c r="BB3580" s="20"/>
      <c r="BC3580" s="20"/>
      <c r="BD3580" s="76"/>
      <c r="BE3580" s="77"/>
      <c r="BF3580" s="77"/>
    </row>
    <row r="3581" spans="1:58" s="23" customFormat="1" ht="15.75" customHeight="1" x14ac:dyDescent="0.4">
      <c r="A3581" s="116">
        <v>41109</v>
      </c>
      <c r="B3581" s="112">
        <v>18.2</v>
      </c>
      <c r="C3581" s="112">
        <v>20.149999999999999</v>
      </c>
      <c r="D3581" s="112">
        <v>21.95</v>
      </c>
      <c r="E3581" s="112">
        <v>23</v>
      </c>
      <c r="F3581" s="112">
        <v>23.8</v>
      </c>
      <c r="G3581" s="112">
        <v>25.25</v>
      </c>
      <c r="H3581" s="113">
        <v>25.9</v>
      </c>
      <c r="I3581" s="90">
        <f t="shared" si="1925"/>
        <v>18.355999999999998</v>
      </c>
      <c r="J3581" s="90">
        <f t="shared" si="1926"/>
        <v>20.293999999999997</v>
      </c>
      <c r="K3581" s="114">
        <v>23</v>
      </c>
      <c r="L3581" s="115">
        <v>0.04</v>
      </c>
      <c r="M3581" s="90">
        <v>14.32</v>
      </c>
      <c r="N3581" s="90">
        <v>15.45</v>
      </c>
      <c r="O3581" s="90">
        <v>18.61</v>
      </c>
      <c r="P3581" s="90">
        <v>21.55</v>
      </c>
      <c r="Q3581" s="90">
        <v>24.56</v>
      </c>
      <c r="R3581" s="63">
        <f t="shared" si="1914"/>
        <v>10.389999999999997</v>
      </c>
      <c r="S3581" s="64">
        <f t="shared" si="1913"/>
        <v>-4.3935643564356489E-2</v>
      </c>
      <c r="T3581" s="65">
        <f t="shared" si="1909"/>
        <v>0.92686084142394831</v>
      </c>
      <c r="U3581" s="65">
        <f t="shared" si="1909"/>
        <v>0.83019881783987104</v>
      </c>
      <c r="V3581" s="65">
        <f t="shared" si="1915"/>
        <v>0.71693735498839906</v>
      </c>
      <c r="W3581" s="65">
        <f t="shared" si="1916"/>
        <v>0.62907166123778502</v>
      </c>
      <c r="X3581" s="61">
        <f t="shared" si="1927"/>
        <v>0.10714285714285711</v>
      </c>
      <c r="Y3581" s="66">
        <f t="shared" si="1917"/>
        <v>0.12608695652173907</v>
      </c>
      <c r="Z3581" s="61">
        <f t="shared" si="1918"/>
        <v>0.10557855741991715</v>
      </c>
      <c r="AA3581" s="67">
        <f t="shared" si="1919"/>
        <v>18.355999999999998</v>
      </c>
      <c r="AB3581" s="68">
        <f t="shared" si="1920"/>
        <v>0.17799352750809061</v>
      </c>
      <c r="AC3581" s="69">
        <f t="shared" si="1921"/>
        <v>0.18809061488673132</v>
      </c>
      <c r="AD3581" s="70">
        <f>_xlfn.PERCENTILE.EXC(AC3581:$AC$5675,0.5)</f>
        <v>6.6993755575379066E-2</v>
      </c>
      <c r="AE3581" s="70">
        <f>_xlfn.PERCENTILE.EXC($AC3581:AC$5675,0.35)</f>
        <v>3.5491053423789477E-2</v>
      </c>
      <c r="AF3581" s="71">
        <f t="shared" si="1910"/>
        <v>1.537042782407512E-2</v>
      </c>
      <c r="AG3581" s="70">
        <f t="shared" si="1911"/>
        <v>-0.31270586014919505</v>
      </c>
      <c r="AH3581" s="70">
        <f t="shared" si="1912"/>
        <v>-0.33113240783537945</v>
      </c>
      <c r="AI3581" s="61" t="str">
        <f t="shared" si="1907"/>
        <v>Short VOL</v>
      </c>
      <c r="AJ3581" s="68" t="str">
        <f t="shared" si="1908"/>
        <v>Short VOL</v>
      </c>
      <c r="AK3581" s="72"/>
      <c r="AL3581" s="73"/>
      <c r="AM3581" s="72"/>
      <c r="AN3581" s="73"/>
      <c r="AO3581" s="74"/>
      <c r="AP3581" s="20"/>
      <c r="AQ3581" s="74"/>
      <c r="AR3581" s="20"/>
      <c r="AS3581" s="74"/>
      <c r="AT3581" s="20"/>
      <c r="AU3581" s="74" t="str">
        <f t="shared" si="1922"/>
        <v>00631L</v>
      </c>
      <c r="AV3581" s="20">
        <f t="shared" si="1905"/>
        <v>1</v>
      </c>
      <c r="AW3581" s="74" t="str">
        <f t="shared" si="1923"/>
        <v>00631L</v>
      </c>
      <c r="AX3581" s="20">
        <f t="shared" si="1924"/>
        <v>1</v>
      </c>
      <c r="AY3581" s="20">
        <f t="shared" si="1906"/>
        <v>1</v>
      </c>
      <c r="AZ3581" s="116">
        <v>41110</v>
      </c>
      <c r="BA3581" s="116"/>
      <c r="BB3581" s="20"/>
      <c r="BC3581" s="20"/>
      <c r="BD3581" s="76"/>
      <c r="BE3581" s="77"/>
      <c r="BF3581" s="77"/>
    </row>
    <row r="3582" spans="1:58" s="23" customFormat="1" ht="15.75" customHeight="1" x14ac:dyDescent="0.4">
      <c r="A3582" s="116">
        <v>41108</v>
      </c>
      <c r="B3582" s="112">
        <v>18.649999999999999</v>
      </c>
      <c r="C3582" s="112">
        <v>20.6</v>
      </c>
      <c r="D3582" s="112">
        <v>22.25</v>
      </c>
      <c r="E3582" s="112">
        <v>23.25</v>
      </c>
      <c r="F3582" s="112">
        <v>23.95</v>
      </c>
      <c r="G3582" s="112">
        <v>25.45</v>
      </c>
      <c r="H3582" s="113">
        <v>26.05</v>
      </c>
      <c r="I3582" s="90">
        <f t="shared" si="1925"/>
        <v>18.727999999999998</v>
      </c>
      <c r="J3582" s="90">
        <f t="shared" si="1926"/>
        <v>20.666</v>
      </c>
      <c r="K3582" s="114">
        <v>24</v>
      </c>
      <c r="L3582" s="115">
        <v>0.04</v>
      </c>
      <c r="M3582" s="90">
        <v>15</v>
      </c>
      <c r="N3582" s="90">
        <v>16.16</v>
      </c>
      <c r="O3582" s="90">
        <v>18.940000000000001</v>
      </c>
      <c r="P3582" s="90">
        <v>21.71</v>
      </c>
      <c r="Q3582" s="90">
        <v>24.73</v>
      </c>
      <c r="R3582" s="63">
        <f t="shared" si="1914"/>
        <v>9.4900000000000055</v>
      </c>
      <c r="S3582" s="64">
        <f t="shared" si="1913"/>
        <v>-1.9417475728155355E-2</v>
      </c>
      <c r="T3582" s="65">
        <f t="shared" si="1909"/>
        <v>0.92821782178217827</v>
      </c>
      <c r="U3582" s="65">
        <f t="shared" si="1909"/>
        <v>0.85322069693769798</v>
      </c>
      <c r="V3582" s="65">
        <f t="shared" si="1915"/>
        <v>0.74435743896821738</v>
      </c>
      <c r="W3582" s="65">
        <f t="shared" si="1916"/>
        <v>0.65345733926405181</v>
      </c>
      <c r="X3582" s="61">
        <f t="shared" si="1927"/>
        <v>0.10455764075067041</v>
      </c>
      <c r="Y3582" s="66">
        <f t="shared" si="1917"/>
        <v>0.12043010752688176</v>
      </c>
      <c r="Z3582" s="61">
        <f t="shared" si="1918"/>
        <v>0.1034814181973517</v>
      </c>
      <c r="AA3582" s="67">
        <f t="shared" si="1919"/>
        <v>18.727999999999998</v>
      </c>
      <c r="AB3582" s="68">
        <f t="shared" si="1920"/>
        <v>0.1540841584158415</v>
      </c>
      <c r="AC3582" s="69">
        <f t="shared" si="1921"/>
        <v>0.15891089108910877</v>
      </c>
      <c r="AD3582" s="70">
        <f>_xlfn.PERCENTILE.EXC(AC3582:$AC$5675,0.5)</f>
        <v>6.697298238642721E-2</v>
      </c>
      <c r="AE3582" s="70">
        <f>_xlfn.PERCENTILE.EXC($AC3582:AC$5675,0.35)</f>
        <v>3.5491037669605124E-2</v>
      </c>
      <c r="AF3582" s="71">
        <f t="shared" si="1910"/>
        <v>1.537042782407512E-2</v>
      </c>
      <c r="AG3582" s="70">
        <f t="shared" si="1911"/>
        <v>-0.31270586014919505</v>
      </c>
      <c r="AH3582" s="70">
        <f t="shared" si="1912"/>
        <v>-0.33113240783537945</v>
      </c>
      <c r="AI3582" s="61" t="str">
        <f t="shared" si="1907"/>
        <v>Short VOL</v>
      </c>
      <c r="AJ3582" s="68" t="str">
        <f t="shared" si="1908"/>
        <v>Short VOL</v>
      </c>
      <c r="AK3582" s="72"/>
      <c r="AL3582" s="73"/>
      <c r="AM3582" s="72"/>
      <c r="AN3582" s="73"/>
      <c r="AO3582" s="74"/>
      <c r="AP3582" s="20"/>
      <c r="AQ3582" s="74"/>
      <c r="AR3582" s="20"/>
      <c r="AS3582" s="74"/>
      <c r="AT3582" s="20"/>
      <c r="AU3582" s="74" t="str">
        <f t="shared" si="1922"/>
        <v>00631L</v>
      </c>
      <c r="AV3582" s="20">
        <f t="shared" si="1905"/>
        <v>1</v>
      </c>
      <c r="AW3582" s="74" t="str">
        <f t="shared" si="1923"/>
        <v>00631L</v>
      </c>
      <c r="AX3582" s="20">
        <f t="shared" si="1924"/>
        <v>1</v>
      </c>
      <c r="AY3582" s="20">
        <f t="shared" si="1906"/>
        <v>1</v>
      </c>
      <c r="AZ3582" s="116">
        <v>41109</v>
      </c>
      <c r="BA3582" s="116"/>
      <c r="BB3582" s="20"/>
      <c r="BC3582" s="20"/>
      <c r="BD3582" s="76"/>
      <c r="BE3582" s="77"/>
      <c r="BF3582" s="77"/>
    </row>
    <row r="3583" spans="1:58" s="23" customFormat="1" ht="15.75" customHeight="1" x14ac:dyDescent="0.4">
      <c r="A3583" s="116">
        <v>41107</v>
      </c>
      <c r="B3583" s="112">
        <v>16.649999999999999</v>
      </c>
      <c r="C3583" s="112">
        <v>18.55</v>
      </c>
      <c r="D3583" s="112">
        <v>20.55</v>
      </c>
      <c r="E3583" s="112">
        <v>22.1</v>
      </c>
      <c r="F3583" s="112">
        <v>23.15</v>
      </c>
      <c r="G3583" s="112">
        <v>23.8</v>
      </c>
      <c r="H3583" s="113">
        <v>25.25</v>
      </c>
      <c r="I3583" s="90">
        <f t="shared" si="1925"/>
        <v>18.55</v>
      </c>
      <c r="J3583" s="90">
        <f t="shared" si="1926"/>
        <v>20.55</v>
      </c>
      <c r="K3583" s="114">
        <v>0</v>
      </c>
      <c r="L3583" s="115">
        <v>5.2631578947368418E-2</v>
      </c>
      <c r="M3583" s="90">
        <v>15.63</v>
      </c>
      <c r="N3583" s="90">
        <v>16.48</v>
      </c>
      <c r="O3583" s="90">
        <v>18.920000000000002</v>
      </c>
      <c r="P3583" s="90">
        <v>21.81</v>
      </c>
      <c r="Q3583" s="90">
        <v>24.72</v>
      </c>
      <c r="R3583" s="63">
        <f t="shared" si="1914"/>
        <v>8.6200000000000045</v>
      </c>
      <c r="S3583" s="64">
        <f t="shared" si="1913"/>
        <v>-3.6820572764465168E-2</v>
      </c>
      <c r="T3583" s="65">
        <f t="shared" si="1909"/>
        <v>0.94842233009708743</v>
      </c>
      <c r="U3583" s="65">
        <f t="shared" si="1909"/>
        <v>0.87103594080338265</v>
      </c>
      <c r="V3583" s="65">
        <f t="shared" si="1915"/>
        <v>0.7556166895919304</v>
      </c>
      <c r="W3583" s="65">
        <f t="shared" si="1916"/>
        <v>0.66666666666666674</v>
      </c>
      <c r="X3583" s="61">
        <f t="shared" si="1927"/>
        <v>0.11411411411411425</v>
      </c>
      <c r="Y3583" s="66">
        <f t="shared" si="1917"/>
        <v>0.14253393665158365</v>
      </c>
      <c r="Z3583" s="61">
        <f t="shared" si="1918"/>
        <v>0.10781671159029649</v>
      </c>
      <c r="AA3583" s="67">
        <f t="shared" si="1919"/>
        <v>18.55</v>
      </c>
      <c r="AB3583" s="68">
        <f t="shared" si="1920"/>
        <v>1.0315533980582412E-2</v>
      </c>
      <c r="AC3583" s="69">
        <f t="shared" si="1921"/>
        <v>0.12560679611650488</v>
      </c>
      <c r="AD3583" s="70">
        <f>_xlfn.PERCENTILE.EXC(AC3583:$AC$5675,0.5)</f>
        <v>6.695220919747534E-2</v>
      </c>
      <c r="AE3583" s="70">
        <f>_xlfn.PERCENTILE.EXC($AC3583:AC$5675,0.35)</f>
        <v>3.5486544292052245E-2</v>
      </c>
      <c r="AF3583" s="71">
        <f t="shared" si="1910"/>
        <v>1.537042782407512E-2</v>
      </c>
      <c r="AG3583" s="70">
        <f t="shared" si="1911"/>
        <v>-0.31270586014919505</v>
      </c>
      <c r="AH3583" s="70">
        <f t="shared" si="1912"/>
        <v>-0.33113240783537945</v>
      </c>
      <c r="AI3583" s="61" t="str">
        <f t="shared" si="1907"/>
        <v>Short VOL</v>
      </c>
      <c r="AJ3583" s="68" t="str">
        <f t="shared" si="1908"/>
        <v>Short VOL</v>
      </c>
      <c r="AK3583" s="72"/>
      <c r="AL3583" s="73"/>
      <c r="AM3583" s="72"/>
      <c r="AN3583" s="73"/>
      <c r="AO3583" s="74"/>
      <c r="AP3583" s="20"/>
      <c r="AQ3583" s="74"/>
      <c r="AR3583" s="20"/>
      <c r="AS3583" s="74"/>
      <c r="AT3583" s="20"/>
      <c r="AU3583" s="74" t="str">
        <f t="shared" si="1922"/>
        <v>00631L</v>
      </c>
      <c r="AV3583" s="20">
        <f t="shared" si="1905"/>
        <v>1</v>
      </c>
      <c r="AW3583" s="74" t="str">
        <f t="shared" si="1923"/>
        <v>00631L</v>
      </c>
      <c r="AX3583" s="20">
        <f t="shared" si="1924"/>
        <v>1</v>
      </c>
      <c r="AY3583" s="20">
        <f t="shared" si="1906"/>
        <v>1</v>
      </c>
      <c r="AZ3583" s="116">
        <v>41108</v>
      </c>
      <c r="BA3583" s="116"/>
      <c r="BB3583" s="20"/>
      <c r="BC3583" s="20"/>
      <c r="BD3583" s="76"/>
      <c r="BE3583" s="77"/>
      <c r="BF3583" s="77"/>
    </row>
    <row r="3584" spans="1:58" s="23" customFormat="1" ht="15.75" customHeight="1" x14ac:dyDescent="0.4">
      <c r="A3584" s="116">
        <v>41106</v>
      </c>
      <c r="B3584" s="112">
        <v>17.3</v>
      </c>
      <c r="C3584" s="112">
        <v>19.3</v>
      </c>
      <c r="D3584" s="112">
        <v>21.3</v>
      </c>
      <c r="E3584" s="112">
        <v>22.75</v>
      </c>
      <c r="F3584" s="112">
        <v>23.75</v>
      </c>
      <c r="G3584" s="112">
        <v>24.35</v>
      </c>
      <c r="H3584" s="113">
        <v>25.8</v>
      </c>
      <c r="I3584" s="90">
        <f t="shared" si="1925"/>
        <v>19.194736842105264</v>
      </c>
      <c r="J3584" s="90">
        <f t="shared" si="1926"/>
        <v>21.194736842105264</v>
      </c>
      <c r="K3584" s="114">
        <v>1</v>
      </c>
      <c r="L3584" s="115">
        <v>5.2631578947368418E-2</v>
      </c>
      <c r="M3584" s="90">
        <v>16.53</v>
      </c>
      <c r="N3584" s="90">
        <v>17.11</v>
      </c>
      <c r="O3584" s="90">
        <v>19.61</v>
      </c>
      <c r="P3584" s="90">
        <v>22.41</v>
      </c>
      <c r="Q3584" s="90">
        <v>25.23</v>
      </c>
      <c r="R3584" s="63">
        <f t="shared" si="1914"/>
        <v>8.3799999999999955</v>
      </c>
      <c r="S3584" s="64">
        <f t="shared" si="1913"/>
        <v>2.2102747909199583E-2</v>
      </c>
      <c r="T3584" s="65">
        <f t="shared" si="1909"/>
        <v>0.96610169491525433</v>
      </c>
      <c r="U3584" s="65">
        <f t="shared" si="1909"/>
        <v>0.87251402345741969</v>
      </c>
      <c r="V3584" s="65">
        <f t="shared" si="1915"/>
        <v>0.7634984381972334</v>
      </c>
      <c r="W3584" s="65">
        <f t="shared" si="1916"/>
        <v>0.67816091954022983</v>
      </c>
      <c r="X3584" s="61">
        <f t="shared" si="1927"/>
        <v>0.11560693641618497</v>
      </c>
      <c r="Y3584" s="66">
        <f t="shared" si="1917"/>
        <v>0.13406593406593409</v>
      </c>
      <c r="Z3584" s="61">
        <f t="shared" si="1918"/>
        <v>0.10419522895530572</v>
      </c>
      <c r="AA3584" s="67">
        <f t="shared" si="1919"/>
        <v>19.194736842105264</v>
      </c>
      <c r="AB3584" s="68">
        <f t="shared" si="1920"/>
        <v>1.1104617182934031E-2</v>
      </c>
      <c r="AC3584" s="69">
        <f t="shared" si="1921"/>
        <v>0.12184318188809264</v>
      </c>
      <c r="AD3584" s="70">
        <f>_xlfn.PERCENTILE.EXC(AC3584:$AC$5675,0.5)</f>
        <v>6.690386663839773E-2</v>
      </c>
      <c r="AE3584" s="70">
        <f>_xlfn.PERCENTILE.EXC($AC3584:AC$5675,0.35)</f>
        <v>3.5470856856078044E-2</v>
      </c>
      <c r="AF3584" s="71">
        <f t="shared" si="1910"/>
        <v>1.5020357025087036E-2</v>
      </c>
      <c r="AG3584" s="70">
        <f t="shared" si="1911"/>
        <v>-0.31270586014919505</v>
      </c>
      <c r="AH3584" s="70">
        <f t="shared" si="1912"/>
        <v>-0.33113240783537945</v>
      </c>
      <c r="AI3584" s="61" t="str">
        <f t="shared" si="1907"/>
        <v>Short VOL</v>
      </c>
      <c r="AJ3584" s="68" t="str">
        <f t="shared" si="1908"/>
        <v>Short VOL</v>
      </c>
      <c r="AK3584" s="72"/>
      <c r="AL3584" s="73"/>
      <c r="AM3584" s="72"/>
      <c r="AN3584" s="73"/>
      <c r="AO3584" s="74"/>
      <c r="AP3584" s="20"/>
      <c r="AQ3584" s="74"/>
      <c r="AR3584" s="20"/>
      <c r="AS3584" s="74"/>
      <c r="AT3584" s="20"/>
      <c r="AU3584" s="74" t="str">
        <f t="shared" si="1922"/>
        <v>00631L</v>
      </c>
      <c r="AV3584" s="20">
        <f t="shared" si="1905"/>
        <v>1</v>
      </c>
      <c r="AW3584" s="74" t="str">
        <f t="shared" si="1923"/>
        <v>00631L</v>
      </c>
      <c r="AX3584" s="20">
        <f t="shared" si="1924"/>
        <v>1</v>
      </c>
      <c r="AY3584" s="20">
        <f t="shared" si="1906"/>
        <v>1</v>
      </c>
      <c r="AZ3584" s="116">
        <v>41107</v>
      </c>
      <c r="BA3584" s="116"/>
      <c r="BB3584" s="20"/>
      <c r="BC3584" s="20"/>
      <c r="BD3584" s="76"/>
      <c r="BE3584" s="77"/>
      <c r="BF3584" s="77"/>
    </row>
    <row r="3585" spans="1:58" s="23" customFormat="1" ht="15.75" customHeight="1" x14ac:dyDescent="0.4">
      <c r="A3585" s="116">
        <v>41103</v>
      </c>
      <c r="B3585" s="112">
        <v>17.45</v>
      </c>
      <c r="C3585" s="112">
        <v>19.350000000000001</v>
      </c>
      <c r="D3585" s="112">
        <v>21.45</v>
      </c>
      <c r="E3585" s="112">
        <v>22.75</v>
      </c>
      <c r="F3585" s="112">
        <v>23.7</v>
      </c>
      <c r="G3585" s="112">
        <v>24.25</v>
      </c>
      <c r="H3585" s="113">
        <v>25.75</v>
      </c>
      <c r="I3585" s="90">
        <f t="shared" si="1925"/>
        <v>19.150000000000002</v>
      </c>
      <c r="J3585" s="90">
        <f t="shared" si="1926"/>
        <v>21.228947368421053</v>
      </c>
      <c r="K3585" s="114">
        <v>2</v>
      </c>
      <c r="L3585" s="115">
        <v>5.2631578947368418E-2</v>
      </c>
      <c r="M3585" s="90">
        <v>14.7</v>
      </c>
      <c r="N3585" s="90">
        <v>16.739999999999998</v>
      </c>
      <c r="O3585" s="90">
        <v>19.39</v>
      </c>
      <c r="P3585" s="90">
        <v>22.22</v>
      </c>
      <c r="Q3585" s="90">
        <v>25.2</v>
      </c>
      <c r="R3585" s="63">
        <f t="shared" si="1914"/>
        <v>10.170000000000002</v>
      </c>
      <c r="S3585" s="64">
        <f t="shared" si="1913"/>
        <v>-8.6743044189852694E-2</v>
      </c>
      <c r="T3585" s="65">
        <f t="shared" si="1909"/>
        <v>0.87813620071684595</v>
      </c>
      <c r="U3585" s="65">
        <f t="shared" si="1909"/>
        <v>0.86333161423414118</v>
      </c>
      <c r="V3585" s="65">
        <f t="shared" si="1915"/>
        <v>0.7533753375337533</v>
      </c>
      <c r="W3585" s="65">
        <f t="shared" si="1916"/>
        <v>0.66428571428571426</v>
      </c>
      <c r="X3585" s="61">
        <f t="shared" si="1927"/>
        <v>0.10888252148997148</v>
      </c>
      <c r="Y3585" s="66">
        <f t="shared" si="1917"/>
        <v>0.13186813186813187</v>
      </c>
      <c r="Z3585" s="61">
        <f t="shared" si="1918"/>
        <v>0.10856122028308361</v>
      </c>
      <c r="AA3585" s="67">
        <f t="shared" si="1919"/>
        <v>19.150000000000002</v>
      </c>
      <c r="AB3585" s="68">
        <f t="shared" si="1920"/>
        <v>4.2413381123058598E-2</v>
      </c>
      <c r="AC3585" s="69">
        <f t="shared" si="1921"/>
        <v>0.14396654719235388</v>
      </c>
      <c r="AD3585" s="70">
        <f>_xlfn.PERCENTILE.EXC(AC3585:$AC$5675,0.5)</f>
        <v>6.6855524079320106E-2</v>
      </c>
      <c r="AE3585" s="70">
        <f>_xlfn.PERCENTILE.EXC($AC3585:AC$5675,0.35)</f>
        <v>3.5455169420103835E-2</v>
      </c>
      <c r="AF3585" s="71">
        <f t="shared" si="1910"/>
        <v>1.5020357025087036E-2</v>
      </c>
      <c r="AG3585" s="70">
        <f t="shared" si="1911"/>
        <v>-0.31270586014919505</v>
      </c>
      <c r="AH3585" s="70">
        <f t="shared" si="1912"/>
        <v>-0.33113240783537945</v>
      </c>
      <c r="AI3585" s="61" t="str">
        <f t="shared" si="1907"/>
        <v>Short VOL</v>
      </c>
      <c r="AJ3585" s="68" t="str">
        <f t="shared" si="1908"/>
        <v>Short VOL</v>
      </c>
      <c r="AK3585" s="72"/>
      <c r="AL3585" s="73"/>
      <c r="AM3585" s="72"/>
      <c r="AN3585" s="73"/>
      <c r="AO3585" s="74"/>
      <c r="AP3585" s="20"/>
      <c r="AQ3585" s="74"/>
      <c r="AR3585" s="20"/>
      <c r="AS3585" s="74"/>
      <c r="AT3585" s="20"/>
      <c r="AU3585" s="74" t="str">
        <f t="shared" si="1922"/>
        <v>00631L</v>
      </c>
      <c r="AV3585" s="20">
        <f t="shared" si="1905"/>
        <v>1</v>
      </c>
      <c r="AW3585" s="74" t="str">
        <f t="shared" si="1923"/>
        <v>00631L</v>
      </c>
      <c r="AX3585" s="20">
        <f t="shared" si="1924"/>
        <v>1</v>
      </c>
      <c r="AY3585" s="20">
        <f t="shared" si="1906"/>
        <v>1</v>
      </c>
      <c r="AZ3585" s="116">
        <v>41106</v>
      </c>
      <c r="BA3585" s="116"/>
      <c r="BB3585" s="20"/>
      <c r="BC3585" s="20"/>
      <c r="BD3585" s="76"/>
      <c r="BE3585" s="77"/>
      <c r="BF3585" s="77"/>
    </row>
    <row r="3586" spans="1:58" s="23" customFormat="1" ht="15.75" customHeight="1" x14ac:dyDescent="0.4">
      <c r="A3586" s="116">
        <v>41102</v>
      </c>
      <c r="B3586" s="112">
        <v>18.5</v>
      </c>
      <c r="C3586" s="112">
        <v>20.6</v>
      </c>
      <c r="D3586" s="112">
        <v>22.45</v>
      </c>
      <c r="E3586" s="112">
        <v>23.5</v>
      </c>
      <c r="F3586" s="112">
        <v>24.25</v>
      </c>
      <c r="G3586" s="112">
        <v>24.75</v>
      </c>
      <c r="H3586" s="113">
        <v>26.35</v>
      </c>
      <c r="I3586" s="90">
        <f t="shared" si="1925"/>
        <v>20.268421052631581</v>
      </c>
      <c r="J3586" s="90">
        <f t="shared" si="1926"/>
        <v>22.157894736842106</v>
      </c>
      <c r="K3586" s="114">
        <v>3</v>
      </c>
      <c r="L3586" s="115">
        <v>5.2631578947368418E-2</v>
      </c>
      <c r="M3586" s="90">
        <v>18.010000000000002</v>
      </c>
      <c r="N3586" s="90">
        <v>18.329999999999998</v>
      </c>
      <c r="O3586" s="90">
        <v>20.69</v>
      </c>
      <c r="P3586" s="90">
        <v>23.15</v>
      </c>
      <c r="Q3586" s="90">
        <v>26.36</v>
      </c>
      <c r="R3586" s="63">
        <f t="shared" si="1914"/>
        <v>7.5</v>
      </c>
      <c r="S3586" s="64">
        <f t="shared" si="1913"/>
        <v>2.1169916434540335E-2</v>
      </c>
      <c r="T3586" s="65">
        <f t="shared" si="1909"/>
        <v>0.98254228041462099</v>
      </c>
      <c r="U3586" s="65">
        <f t="shared" si="1909"/>
        <v>0.88593523441275968</v>
      </c>
      <c r="V3586" s="65">
        <f t="shared" si="1915"/>
        <v>0.791792656587473</v>
      </c>
      <c r="W3586" s="65">
        <f t="shared" si="1916"/>
        <v>0.69537177541729889</v>
      </c>
      <c r="X3586" s="61">
        <f t="shared" si="1927"/>
        <v>0.11351351351351359</v>
      </c>
      <c r="Y3586" s="66">
        <f t="shared" si="1917"/>
        <v>0.12127659574468092</v>
      </c>
      <c r="Z3586" s="61">
        <f t="shared" si="1918"/>
        <v>9.3222539600103807E-2</v>
      </c>
      <c r="AA3586" s="67">
        <f t="shared" si="1919"/>
        <v>20.268421052631581</v>
      </c>
      <c r="AB3586" s="68">
        <f t="shared" si="1920"/>
        <v>9.274413529732772E-3</v>
      </c>
      <c r="AC3586" s="69">
        <f t="shared" si="1921"/>
        <v>0.10575128492261772</v>
      </c>
      <c r="AD3586" s="70">
        <f>_xlfn.PERCENTILE.EXC(AC3586:$AC$5675,0.5)</f>
        <v>6.6831354415026578E-2</v>
      </c>
      <c r="AE3586" s="70">
        <f>_xlfn.PERCENTILE.EXC($AC3586:AC$5675,0.35)</f>
        <v>3.5428710684886768E-2</v>
      </c>
      <c r="AF3586" s="71">
        <f t="shared" si="1910"/>
        <v>1.4707926060629609E-2</v>
      </c>
      <c r="AG3586" s="70">
        <f t="shared" si="1911"/>
        <v>-0.31270586014919505</v>
      </c>
      <c r="AH3586" s="70">
        <f t="shared" si="1912"/>
        <v>-0.33113240783537945</v>
      </c>
      <c r="AI3586" s="61" t="str">
        <f t="shared" si="1907"/>
        <v>Short VOL</v>
      </c>
      <c r="AJ3586" s="68" t="str">
        <f t="shared" si="1908"/>
        <v>Short VOL</v>
      </c>
      <c r="AK3586" s="72"/>
      <c r="AL3586" s="73"/>
      <c r="AM3586" s="72"/>
      <c r="AN3586" s="73"/>
      <c r="AO3586" s="74"/>
      <c r="AP3586" s="20"/>
      <c r="AQ3586" s="74"/>
      <c r="AR3586" s="20"/>
      <c r="AS3586" s="74"/>
      <c r="AT3586" s="20"/>
      <c r="AU3586" s="74" t="str">
        <f t="shared" si="1922"/>
        <v>00631L</v>
      </c>
      <c r="AV3586" s="20">
        <f t="shared" si="1905"/>
        <v>1</v>
      </c>
      <c r="AW3586" s="74" t="str">
        <f t="shared" si="1923"/>
        <v>00631L</v>
      </c>
      <c r="AX3586" s="20">
        <f t="shared" si="1924"/>
        <v>1</v>
      </c>
      <c r="AY3586" s="20">
        <f t="shared" si="1906"/>
        <v>1</v>
      </c>
      <c r="AZ3586" s="116">
        <v>41103</v>
      </c>
      <c r="BA3586" s="116"/>
      <c r="BB3586" s="20"/>
      <c r="BC3586" s="20"/>
      <c r="BD3586" s="76"/>
      <c r="BE3586" s="77"/>
      <c r="BF3586" s="77"/>
    </row>
    <row r="3587" spans="1:58" s="23" customFormat="1" ht="15.75" customHeight="1" x14ac:dyDescent="0.4">
      <c r="A3587" s="116">
        <v>41101</v>
      </c>
      <c r="B3587" s="112">
        <v>18.3</v>
      </c>
      <c r="C3587" s="112">
        <v>20.45</v>
      </c>
      <c r="D3587" s="112">
        <v>22.25</v>
      </c>
      <c r="E3587" s="112">
        <v>23.25</v>
      </c>
      <c r="F3587" s="112">
        <v>24.1</v>
      </c>
      <c r="G3587" s="112">
        <v>24.7</v>
      </c>
      <c r="H3587" s="113">
        <v>26.2</v>
      </c>
      <c r="I3587" s="90">
        <f t="shared" si="1925"/>
        <v>19.997368421052631</v>
      </c>
      <c r="J3587" s="90">
        <f t="shared" si="1926"/>
        <v>21.871052631578948</v>
      </c>
      <c r="K3587" s="114">
        <v>4</v>
      </c>
      <c r="L3587" s="115">
        <v>5.2631578947368418E-2</v>
      </c>
      <c r="M3587" s="90">
        <v>17.260000000000002</v>
      </c>
      <c r="N3587" s="90">
        <v>17.95</v>
      </c>
      <c r="O3587" s="90">
        <v>20.25</v>
      </c>
      <c r="P3587" s="90">
        <v>22.94</v>
      </c>
      <c r="Q3587" s="90">
        <v>26.01</v>
      </c>
      <c r="R3587" s="63">
        <f t="shared" si="1914"/>
        <v>7.9799999999999969</v>
      </c>
      <c r="S3587" s="64">
        <f t="shared" si="1913"/>
        <v>-4.1132478632478611E-2</v>
      </c>
      <c r="T3587" s="65">
        <f t="shared" si="1909"/>
        <v>0.96155988857938735</v>
      </c>
      <c r="U3587" s="65">
        <f t="shared" si="1909"/>
        <v>0.88641975308641974</v>
      </c>
      <c r="V3587" s="65">
        <f t="shared" si="1915"/>
        <v>0.78247602441150821</v>
      </c>
      <c r="W3587" s="65">
        <f t="shared" si="1916"/>
        <v>0.69011918492887347</v>
      </c>
      <c r="X3587" s="61">
        <f t="shared" si="1927"/>
        <v>0.11748633879781413</v>
      </c>
      <c r="Y3587" s="66">
        <f t="shared" si="1917"/>
        <v>0.12688172043010751</v>
      </c>
      <c r="Z3587" s="61">
        <f t="shared" si="1918"/>
        <v>9.3696539018291947E-2</v>
      </c>
      <c r="AA3587" s="67">
        <f t="shared" si="1919"/>
        <v>19.997368421052631</v>
      </c>
      <c r="AB3587" s="68">
        <f t="shared" si="1920"/>
        <v>1.9498607242339913E-2</v>
      </c>
      <c r="AC3587" s="69">
        <f t="shared" si="1921"/>
        <v>0.11405952206421346</v>
      </c>
      <c r="AD3587" s="70">
        <f>_xlfn.PERCENTILE.EXC(AC3587:$AC$5675,0.5)</f>
        <v>6.6807184750733065E-2</v>
      </c>
      <c r="AE3587" s="70">
        <f>_xlfn.PERCENTILE.EXC($AC3587:AC$5675,0.35)</f>
        <v>3.538789021734591E-2</v>
      </c>
      <c r="AF3587" s="71">
        <f t="shared" si="1910"/>
        <v>1.4707926060629609E-2</v>
      </c>
      <c r="AG3587" s="70">
        <f t="shared" si="1911"/>
        <v>-0.31270586014919505</v>
      </c>
      <c r="AH3587" s="70">
        <f t="shared" si="1912"/>
        <v>-0.33113240783537945</v>
      </c>
      <c r="AI3587" s="61" t="str">
        <f t="shared" si="1907"/>
        <v>Short VOL</v>
      </c>
      <c r="AJ3587" s="68" t="str">
        <f t="shared" si="1908"/>
        <v>Short VOL</v>
      </c>
      <c r="AK3587" s="72"/>
      <c r="AL3587" s="73"/>
      <c r="AM3587" s="72"/>
      <c r="AN3587" s="73"/>
      <c r="AO3587" s="74"/>
      <c r="AP3587" s="20"/>
      <c r="AQ3587" s="74"/>
      <c r="AR3587" s="20"/>
      <c r="AS3587" s="74"/>
      <c r="AT3587" s="20"/>
      <c r="AU3587" s="74" t="str">
        <f t="shared" si="1922"/>
        <v>00631L</v>
      </c>
      <c r="AV3587" s="20">
        <f t="shared" ref="AV3587:AV3650" si="1928">IF(AU3587="00631L",1,0)</f>
        <v>1</v>
      </c>
      <c r="AW3587" s="74" t="str">
        <f t="shared" si="1923"/>
        <v>00631L</v>
      </c>
      <c r="AX3587" s="20">
        <f t="shared" si="1924"/>
        <v>1</v>
      </c>
      <c r="AY3587" s="20">
        <f t="shared" ref="AY3587:AY3650" si="1929">IF(AP3587=1,0,1)</f>
        <v>1</v>
      </c>
      <c r="AZ3587" s="116">
        <v>41102</v>
      </c>
      <c r="BA3587" s="116"/>
      <c r="BB3587" s="20"/>
      <c r="BC3587" s="20"/>
      <c r="BD3587" s="76"/>
      <c r="BE3587" s="77"/>
      <c r="BF3587" s="77"/>
    </row>
    <row r="3588" spans="1:58" s="23" customFormat="1" ht="15.75" customHeight="1" x14ac:dyDescent="0.4">
      <c r="A3588" s="116">
        <v>41100</v>
      </c>
      <c r="B3588" s="112">
        <v>19.25</v>
      </c>
      <c r="C3588" s="112">
        <v>21.2</v>
      </c>
      <c r="D3588" s="112">
        <v>22.7</v>
      </c>
      <c r="E3588" s="112">
        <v>23.65</v>
      </c>
      <c r="F3588" s="112">
        <v>24.4</v>
      </c>
      <c r="G3588" s="112">
        <v>25</v>
      </c>
      <c r="H3588" s="113">
        <v>26.55</v>
      </c>
      <c r="I3588" s="90">
        <f t="shared" si="1925"/>
        <v>20.686842105263157</v>
      </c>
      <c r="J3588" s="90">
        <f t="shared" si="1926"/>
        <v>22.305263157894736</v>
      </c>
      <c r="K3588" s="114">
        <v>5</v>
      </c>
      <c r="L3588" s="115">
        <v>5.2631578947368418E-2</v>
      </c>
      <c r="M3588" s="90">
        <v>18.100000000000001</v>
      </c>
      <c r="N3588" s="90">
        <v>18.72</v>
      </c>
      <c r="O3588" s="90">
        <v>20.87</v>
      </c>
      <c r="P3588" s="90">
        <v>23.4</v>
      </c>
      <c r="Q3588" s="90">
        <v>26.32</v>
      </c>
      <c r="R3588" s="63">
        <f t="shared" si="1914"/>
        <v>7.4499999999999957</v>
      </c>
      <c r="S3588" s="64">
        <f t="shared" si="1913"/>
        <v>4.1156840934371434E-2</v>
      </c>
      <c r="T3588" s="65">
        <f t="shared" si="1909"/>
        <v>0.966880341880342</v>
      </c>
      <c r="U3588" s="65">
        <f t="shared" si="1909"/>
        <v>0.89698131288931471</v>
      </c>
      <c r="V3588" s="65">
        <f t="shared" si="1915"/>
        <v>0.8</v>
      </c>
      <c r="W3588" s="65">
        <f t="shared" si="1916"/>
        <v>0.71124620060790267</v>
      </c>
      <c r="X3588" s="61">
        <f t="shared" si="1927"/>
        <v>0.10129870129870126</v>
      </c>
      <c r="Y3588" s="66">
        <f t="shared" si="1917"/>
        <v>0.1226215644820297</v>
      </c>
      <c r="Z3588" s="61">
        <f t="shared" si="1918"/>
        <v>7.8234321333163714E-2</v>
      </c>
      <c r="AA3588" s="67">
        <f t="shared" si="1919"/>
        <v>20.68684210526316</v>
      </c>
      <c r="AB3588" s="68">
        <f t="shared" si="1920"/>
        <v>2.8311965811965874E-2</v>
      </c>
      <c r="AC3588" s="69">
        <f t="shared" si="1921"/>
        <v>0.10506635177687829</v>
      </c>
      <c r="AD3588" s="70">
        <f>_xlfn.PERCENTILE.EXC(AC3588:$AC$5675,0.5)</f>
        <v>6.669368797222501E-2</v>
      </c>
      <c r="AE3588" s="70">
        <f>_xlfn.PERCENTILE.EXC($AC3588:AC$5675,0.35)</f>
        <v>3.5347069749805032E-2</v>
      </c>
      <c r="AF3588" s="71">
        <f t="shared" si="1910"/>
        <v>1.4707926060629609E-2</v>
      </c>
      <c r="AG3588" s="70">
        <f t="shared" si="1911"/>
        <v>-0.31270586014919505</v>
      </c>
      <c r="AH3588" s="70">
        <f t="shared" si="1912"/>
        <v>-0.33113240783537945</v>
      </c>
      <c r="AI3588" s="61" t="str">
        <f t="shared" si="1907"/>
        <v>Short VOL</v>
      </c>
      <c r="AJ3588" s="68" t="str">
        <f t="shared" si="1908"/>
        <v>Short VOL</v>
      </c>
      <c r="AK3588" s="72"/>
      <c r="AL3588" s="73"/>
      <c r="AM3588" s="72"/>
      <c r="AN3588" s="73"/>
      <c r="AO3588" s="74"/>
      <c r="AP3588" s="20"/>
      <c r="AQ3588" s="74"/>
      <c r="AR3588" s="20"/>
      <c r="AS3588" s="74"/>
      <c r="AT3588" s="20"/>
      <c r="AU3588" s="74" t="str">
        <f t="shared" si="1922"/>
        <v>00631L</v>
      </c>
      <c r="AV3588" s="20">
        <f t="shared" si="1928"/>
        <v>1</v>
      </c>
      <c r="AW3588" s="74" t="str">
        <f t="shared" si="1923"/>
        <v>00631L</v>
      </c>
      <c r="AX3588" s="20">
        <f t="shared" si="1924"/>
        <v>1</v>
      </c>
      <c r="AY3588" s="20">
        <f t="shared" si="1929"/>
        <v>1</v>
      </c>
      <c r="AZ3588" s="116">
        <v>41101</v>
      </c>
      <c r="BA3588" s="116"/>
      <c r="BB3588" s="20"/>
      <c r="BC3588" s="20"/>
      <c r="BD3588" s="76"/>
      <c r="BE3588" s="77"/>
      <c r="BF3588" s="77"/>
    </row>
    <row r="3589" spans="1:58" s="23" customFormat="1" ht="15.75" customHeight="1" x14ac:dyDescent="0.4">
      <c r="A3589" s="116">
        <v>41099</v>
      </c>
      <c r="B3589" s="112">
        <v>18.399999999999999</v>
      </c>
      <c r="C3589" s="112">
        <v>20.5</v>
      </c>
      <c r="D3589" s="112">
        <v>22.2</v>
      </c>
      <c r="E3589" s="112">
        <v>23.25</v>
      </c>
      <c r="F3589" s="112">
        <v>24.2</v>
      </c>
      <c r="G3589" s="112">
        <v>24.9</v>
      </c>
      <c r="H3589" s="113">
        <v>26.4</v>
      </c>
      <c r="I3589" s="90">
        <f t="shared" si="1925"/>
        <v>19.836842105263159</v>
      </c>
      <c r="J3589" s="90">
        <f t="shared" si="1926"/>
        <v>21.663157894736841</v>
      </c>
      <c r="K3589" s="114">
        <v>6</v>
      </c>
      <c r="L3589" s="115">
        <v>5.2631578947368418E-2</v>
      </c>
      <c r="M3589" s="90">
        <v>17.13</v>
      </c>
      <c r="N3589" s="90">
        <v>17.98</v>
      </c>
      <c r="O3589" s="90">
        <v>20.37</v>
      </c>
      <c r="P3589" s="90">
        <v>23.05</v>
      </c>
      <c r="Q3589" s="90">
        <v>26.15</v>
      </c>
      <c r="R3589" s="63">
        <f t="shared" si="1914"/>
        <v>8.3100000000000023</v>
      </c>
      <c r="S3589" s="64">
        <f t="shared" si="1913"/>
        <v>5.1461988304093507E-2</v>
      </c>
      <c r="T3589" s="65">
        <f t="shared" si="1909"/>
        <v>0.95272525027808663</v>
      </c>
      <c r="U3589" s="65">
        <f t="shared" si="1909"/>
        <v>0.88267059401080017</v>
      </c>
      <c r="V3589" s="65">
        <f t="shared" si="1915"/>
        <v>0.78004338394793926</v>
      </c>
      <c r="W3589" s="65">
        <f t="shared" si="1916"/>
        <v>0.68757170172084137</v>
      </c>
      <c r="X3589" s="61">
        <f t="shared" si="1927"/>
        <v>0.11413043478260879</v>
      </c>
      <c r="Y3589" s="66">
        <f t="shared" si="1917"/>
        <v>0.13548387096774187</v>
      </c>
      <c r="Z3589" s="61">
        <f t="shared" si="1918"/>
        <v>9.206686123640212E-2</v>
      </c>
      <c r="AA3589" s="67">
        <f t="shared" si="1919"/>
        <v>19.836842105263159</v>
      </c>
      <c r="AB3589" s="68">
        <f t="shared" si="1920"/>
        <v>2.3359288097886437E-2</v>
      </c>
      <c r="AC3589" s="69">
        <f t="shared" si="1921"/>
        <v>0.10327264211697211</v>
      </c>
      <c r="AD3589" s="70">
        <f>_xlfn.PERCENTILE.EXC(AC3589:$AC$5675,0.5)</f>
        <v>6.6580191193716956E-2</v>
      </c>
      <c r="AE3589" s="70">
        <f>_xlfn.PERCENTILE.EXC($AC3589:AC$5675,0.35)</f>
        <v>3.5290441872343696E-2</v>
      </c>
      <c r="AF3589" s="71">
        <f t="shared" si="1910"/>
        <v>1.4707926060629609E-2</v>
      </c>
      <c r="AG3589" s="70">
        <f t="shared" si="1911"/>
        <v>-0.31270586014919505</v>
      </c>
      <c r="AH3589" s="70">
        <f t="shared" si="1912"/>
        <v>-0.33113240783537945</v>
      </c>
      <c r="AI3589" s="61" t="str">
        <f t="shared" ref="AI3589:AI3652" si="1930">IF(AC3589&gt;AD3589,"Short VOL","Safety")</f>
        <v>Short VOL</v>
      </c>
      <c r="AJ3589" s="68" t="str">
        <f t="shared" ref="AJ3589:AJ3652" si="1931">IF(AC3589&gt;AF3589,"Short VOL","Safety")</f>
        <v>Short VOL</v>
      </c>
      <c r="AK3589" s="72"/>
      <c r="AL3589" s="73"/>
      <c r="AM3589" s="72"/>
      <c r="AN3589" s="73"/>
      <c r="AO3589" s="74"/>
      <c r="AP3589" s="20"/>
      <c r="AQ3589" s="74"/>
      <c r="AR3589" s="20"/>
      <c r="AS3589" s="74"/>
      <c r="AT3589" s="20"/>
      <c r="AU3589" s="74" t="str">
        <f t="shared" si="1922"/>
        <v>00631L</v>
      </c>
      <c r="AV3589" s="20">
        <f t="shared" si="1928"/>
        <v>1</v>
      </c>
      <c r="AW3589" s="74" t="str">
        <f t="shared" si="1923"/>
        <v>00631L</v>
      </c>
      <c r="AX3589" s="20">
        <f t="shared" si="1924"/>
        <v>1</v>
      </c>
      <c r="AY3589" s="20">
        <f t="shared" si="1929"/>
        <v>1</v>
      </c>
      <c r="AZ3589" s="116">
        <v>41100</v>
      </c>
      <c r="BA3589" s="116"/>
      <c r="BB3589" s="20"/>
      <c r="BC3589" s="20"/>
      <c r="BD3589" s="76"/>
      <c r="BE3589" s="77"/>
      <c r="BF3589" s="77"/>
    </row>
    <row r="3590" spans="1:58" s="23" customFormat="1" ht="15.75" customHeight="1" x14ac:dyDescent="0.4">
      <c r="A3590" s="116">
        <v>41096</v>
      </c>
      <c r="B3590" s="112">
        <v>18.25</v>
      </c>
      <c r="C3590" s="112">
        <v>20.6</v>
      </c>
      <c r="D3590" s="112">
        <v>22.3</v>
      </c>
      <c r="E3590" s="112">
        <v>23.4</v>
      </c>
      <c r="F3590" s="112">
        <v>24.3</v>
      </c>
      <c r="G3590" s="112">
        <v>24.9</v>
      </c>
      <c r="H3590" s="113">
        <v>26.5</v>
      </c>
      <c r="I3590" s="90">
        <f t="shared" si="1925"/>
        <v>19.734210526315792</v>
      </c>
      <c r="J3590" s="90">
        <f t="shared" si="1926"/>
        <v>21.673684210526318</v>
      </c>
      <c r="K3590" s="114">
        <v>7</v>
      </c>
      <c r="L3590" s="115">
        <v>5.2631578947368418E-2</v>
      </c>
      <c r="M3590" s="90">
        <v>15.01</v>
      </c>
      <c r="N3590" s="90">
        <v>17.100000000000001</v>
      </c>
      <c r="O3590" s="90">
        <v>20.04</v>
      </c>
      <c r="P3590" s="90">
        <v>22.9</v>
      </c>
      <c r="Q3590" s="90">
        <v>26.15</v>
      </c>
      <c r="R3590" s="63">
        <f t="shared" si="1914"/>
        <v>10.829999999999998</v>
      </c>
      <c r="S3590" s="64">
        <f t="shared" si="1913"/>
        <v>-2.2857142857142777E-2</v>
      </c>
      <c r="T3590" s="65">
        <f t="shared" si="1909"/>
        <v>0.87777777777777766</v>
      </c>
      <c r="U3590" s="65">
        <f t="shared" si="1909"/>
        <v>0.85329341317365281</v>
      </c>
      <c r="V3590" s="65">
        <f t="shared" si="1915"/>
        <v>0.7467248908296944</v>
      </c>
      <c r="W3590" s="65">
        <f t="shared" si="1916"/>
        <v>0.65391969407265782</v>
      </c>
      <c r="X3590" s="61">
        <f t="shared" si="1927"/>
        <v>0.12876712328767131</v>
      </c>
      <c r="Y3590" s="66">
        <f t="shared" si="1917"/>
        <v>0.13247863247863254</v>
      </c>
      <c r="Z3590" s="61">
        <f t="shared" si="1918"/>
        <v>9.8279770636084784E-2</v>
      </c>
      <c r="AA3590" s="67">
        <f t="shared" si="1919"/>
        <v>19.734210526315788</v>
      </c>
      <c r="AB3590" s="68">
        <f t="shared" si="1920"/>
        <v>6.7251461988304007E-2</v>
      </c>
      <c r="AC3590" s="69">
        <f t="shared" si="1921"/>
        <v>0.1540473991997536</v>
      </c>
      <c r="AD3590" s="70">
        <f>_xlfn.PERCENTILE.EXC(AC3590:$AC$5675,0.5)</f>
        <v>6.6530198867082196E-2</v>
      </c>
      <c r="AE3590" s="70">
        <f>_xlfn.PERCENTILE.EXC($AC3590:AC$5675,0.35)</f>
        <v>3.5221958437442018E-2</v>
      </c>
      <c r="AF3590" s="71">
        <f t="shared" si="1910"/>
        <v>1.4356468896974528E-2</v>
      </c>
      <c r="AG3590" s="70">
        <f t="shared" si="1911"/>
        <v>-0.31270586014919505</v>
      </c>
      <c r="AH3590" s="70">
        <f t="shared" si="1912"/>
        <v>-0.33113240783537945</v>
      </c>
      <c r="AI3590" s="61" t="str">
        <f t="shared" si="1930"/>
        <v>Short VOL</v>
      </c>
      <c r="AJ3590" s="68" t="str">
        <f t="shared" si="1931"/>
        <v>Short VOL</v>
      </c>
      <c r="AK3590" s="72"/>
      <c r="AL3590" s="73"/>
      <c r="AM3590" s="72"/>
      <c r="AN3590" s="73"/>
      <c r="AO3590" s="74"/>
      <c r="AP3590" s="20"/>
      <c r="AQ3590" s="74"/>
      <c r="AR3590" s="20"/>
      <c r="AS3590" s="74"/>
      <c r="AT3590" s="20"/>
      <c r="AU3590" s="74" t="str">
        <f t="shared" si="1922"/>
        <v>00631L</v>
      </c>
      <c r="AV3590" s="20">
        <f t="shared" si="1928"/>
        <v>1</v>
      </c>
      <c r="AW3590" s="74" t="str">
        <f t="shared" si="1923"/>
        <v>00631L</v>
      </c>
      <c r="AX3590" s="20">
        <f t="shared" si="1924"/>
        <v>1</v>
      </c>
      <c r="AY3590" s="20">
        <f t="shared" si="1929"/>
        <v>1</v>
      </c>
      <c r="AZ3590" s="116">
        <v>41099</v>
      </c>
      <c r="BA3590" s="116"/>
      <c r="BB3590" s="20"/>
      <c r="BC3590" s="20"/>
      <c r="BD3590" s="76"/>
      <c r="BE3590" s="77"/>
      <c r="BF3590" s="77"/>
    </row>
    <row r="3591" spans="1:58" s="23" customFormat="1" ht="15.75" customHeight="1" x14ac:dyDescent="0.4">
      <c r="A3591" s="116">
        <v>41095</v>
      </c>
      <c r="B3591" s="112">
        <v>18.8</v>
      </c>
      <c r="C3591" s="112">
        <v>20.9</v>
      </c>
      <c r="D3591" s="112">
        <v>22.7</v>
      </c>
      <c r="E3591" s="112">
        <v>23.7</v>
      </c>
      <c r="F3591" s="112">
        <v>24.65</v>
      </c>
      <c r="G3591" s="112">
        <v>25.25</v>
      </c>
      <c r="H3591" s="113">
        <v>26.85</v>
      </c>
      <c r="I3591" s="90">
        <f t="shared" si="1925"/>
        <v>20.015789473684212</v>
      </c>
      <c r="J3591" s="90">
        <f t="shared" si="1926"/>
        <v>21.942105263157895</v>
      </c>
      <c r="K3591" s="114">
        <v>8</v>
      </c>
      <c r="L3591" s="115">
        <v>5.2631578947368418E-2</v>
      </c>
      <c r="M3591" s="90">
        <v>15.78</v>
      </c>
      <c r="N3591" s="90">
        <v>17.5</v>
      </c>
      <c r="O3591" s="90">
        <v>20.11</v>
      </c>
      <c r="P3591" s="90">
        <v>22.89</v>
      </c>
      <c r="Q3591" s="90">
        <v>26.11</v>
      </c>
      <c r="R3591" s="63">
        <f t="shared" si="1914"/>
        <v>9.7199999999999989</v>
      </c>
      <c r="S3591" s="64">
        <f t="shared" si="1913"/>
        <v>5.0420168067226885E-2</v>
      </c>
      <c r="T3591" s="65">
        <f t="shared" si="1909"/>
        <v>0.90171428571428569</v>
      </c>
      <c r="U3591" s="65">
        <f t="shared" si="1909"/>
        <v>0.87021382396817504</v>
      </c>
      <c r="V3591" s="65">
        <f t="shared" si="1915"/>
        <v>0.76452599388379205</v>
      </c>
      <c r="W3591" s="65">
        <f t="shared" si="1916"/>
        <v>0.67024128686327078</v>
      </c>
      <c r="X3591" s="61">
        <f t="shared" si="1927"/>
        <v>0.11170212765957435</v>
      </c>
      <c r="Y3591" s="66">
        <f t="shared" si="1917"/>
        <v>0.13291139240506339</v>
      </c>
      <c r="Z3591" s="61">
        <f t="shared" si="1918"/>
        <v>9.6239810675782245E-2</v>
      </c>
      <c r="AA3591" s="67">
        <f t="shared" si="1919"/>
        <v>20.015789473684208</v>
      </c>
      <c r="AB3591" s="68">
        <f t="shared" si="1920"/>
        <v>7.428571428571433E-2</v>
      </c>
      <c r="AC3591" s="69">
        <f t="shared" si="1921"/>
        <v>0.14375939849624048</v>
      </c>
      <c r="AD3591" s="70">
        <f>_xlfn.PERCENTILE.EXC(AC3591:$AC$5675,0.5)</f>
        <v>6.6480206540447423E-2</v>
      </c>
      <c r="AE3591" s="70">
        <f>_xlfn.PERCENTILE.EXC($AC3591:AC$5675,0.35)</f>
        <v>3.5153475002540339E-2</v>
      </c>
      <c r="AF3591" s="71">
        <f t="shared" si="1910"/>
        <v>1.3934093981834017E-2</v>
      </c>
      <c r="AG3591" s="70">
        <f t="shared" si="1911"/>
        <v>-0.31270586014919505</v>
      </c>
      <c r="AH3591" s="70">
        <f t="shared" si="1912"/>
        <v>-0.33113240783537945</v>
      </c>
      <c r="AI3591" s="61" t="str">
        <f t="shared" si="1930"/>
        <v>Short VOL</v>
      </c>
      <c r="AJ3591" s="68" t="str">
        <f t="shared" si="1931"/>
        <v>Short VOL</v>
      </c>
      <c r="AK3591" s="72"/>
      <c r="AL3591" s="73"/>
      <c r="AM3591" s="72"/>
      <c r="AN3591" s="73"/>
      <c r="AO3591" s="74"/>
      <c r="AP3591" s="20"/>
      <c r="AQ3591" s="74"/>
      <c r="AR3591" s="20"/>
      <c r="AS3591" s="74"/>
      <c r="AT3591" s="20"/>
      <c r="AU3591" s="74" t="str">
        <f t="shared" si="1922"/>
        <v>00631L</v>
      </c>
      <c r="AV3591" s="20">
        <f t="shared" si="1928"/>
        <v>1</v>
      </c>
      <c r="AW3591" s="74" t="str">
        <f t="shared" si="1923"/>
        <v>00631L</v>
      </c>
      <c r="AX3591" s="20">
        <f t="shared" si="1924"/>
        <v>1</v>
      </c>
      <c r="AY3591" s="20">
        <f t="shared" si="1929"/>
        <v>1</v>
      </c>
      <c r="AZ3591" s="116">
        <v>41096</v>
      </c>
      <c r="BA3591" s="116"/>
      <c r="BB3591" s="20"/>
      <c r="BC3591" s="20"/>
      <c r="BD3591" s="76"/>
      <c r="BE3591" s="77"/>
      <c r="BF3591" s="77"/>
    </row>
    <row r="3592" spans="1:58" s="23" customFormat="1" ht="15.75" customHeight="1" x14ac:dyDescent="0.4">
      <c r="A3592" s="116">
        <v>41093</v>
      </c>
      <c r="B3592" s="112">
        <v>17.7</v>
      </c>
      <c r="C3592" s="112">
        <v>20.2</v>
      </c>
      <c r="D3592" s="112">
        <v>22</v>
      </c>
      <c r="E3592" s="112">
        <v>23.2</v>
      </c>
      <c r="F3592" s="112">
        <v>24.3</v>
      </c>
      <c r="G3592" s="112">
        <v>25.05</v>
      </c>
      <c r="H3592" s="113">
        <v>26.65</v>
      </c>
      <c r="I3592" s="90">
        <f t="shared" si="1925"/>
        <v>19.015789473684208</v>
      </c>
      <c r="J3592" s="90">
        <f t="shared" si="1926"/>
        <v>21.147368421052633</v>
      </c>
      <c r="K3592" s="114">
        <v>9</v>
      </c>
      <c r="L3592" s="115">
        <v>5.2631578947368418E-2</v>
      </c>
      <c r="M3592" s="90">
        <v>14.68</v>
      </c>
      <c r="N3592" s="90">
        <v>16.66</v>
      </c>
      <c r="O3592" s="90">
        <v>19.32</v>
      </c>
      <c r="P3592" s="90">
        <v>22.35</v>
      </c>
      <c r="Q3592" s="90">
        <v>25.64</v>
      </c>
      <c r="R3592" s="63">
        <f t="shared" si="1914"/>
        <v>10.330000000000002</v>
      </c>
      <c r="S3592" s="64">
        <f t="shared" si="1913"/>
        <v>-8.3333333333333662E-3</v>
      </c>
      <c r="T3592" s="65">
        <f t="shared" si="1909"/>
        <v>0.8811524609843937</v>
      </c>
      <c r="U3592" s="65">
        <f t="shared" si="1909"/>
        <v>0.86231884057971009</v>
      </c>
      <c r="V3592" s="65">
        <f t="shared" si="1915"/>
        <v>0.74541387024608496</v>
      </c>
      <c r="W3592" s="65">
        <f t="shared" si="1916"/>
        <v>0.64976599063962559</v>
      </c>
      <c r="X3592" s="61">
        <f t="shared" si="1927"/>
        <v>0.14124293785310735</v>
      </c>
      <c r="Y3592" s="66">
        <f t="shared" si="1917"/>
        <v>0.14870689655172412</v>
      </c>
      <c r="Z3592" s="61">
        <f t="shared" si="1918"/>
        <v>0.11209521173540016</v>
      </c>
      <c r="AA3592" s="67">
        <f t="shared" si="1919"/>
        <v>19.015789473684212</v>
      </c>
      <c r="AB3592" s="68">
        <f t="shared" si="1920"/>
        <v>6.2424969987995148E-2</v>
      </c>
      <c r="AC3592" s="69">
        <f t="shared" si="1921"/>
        <v>0.1414039299930499</v>
      </c>
      <c r="AD3592" s="70">
        <f>_xlfn.PERCENTILE.EXC(AC3592:$AC$5675,0.5)</f>
        <v>6.6450859418235642E-2</v>
      </c>
      <c r="AE3592" s="70">
        <f>_xlfn.PERCENTILE.EXC($AC3592:AC$5675,0.35)</f>
        <v>3.5093400171201973E-2</v>
      </c>
      <c r="AF3592" s="71">
        <f t="shared" si="1910"/>
        <v>1.3595644306806955E-2</v>
      </c>
      <c r="AG3592" s="70">
        <f t="shared" si="1911"/>
        <v>-0.31270586014919505</v>
      </c>
      <c r="AH3592" s="70">
        <f t="shared" si="1912"/>
        <v>-0.33113240783537945</v>
      </c>
      <c r="AI3592" s="61" t="str">
        <f t="shared" si="1930"/>
        <v>Short VOL</v>
      </c>
      <c r="AJ3592" s="68" t="str">
        <f t="shared" si="1931"/>
        <v>Short VOL</v>
      </c>
      <c r="AK3592" s="72"/>
      <c r="AL3592" s="73"/>
      <c r="AM3592" s="72"/>
      <c r="AN3592" s="73"/>
      <c r="AO3592" s="74"/>
      <c r="AP3592" s="20"/>
      <c r="AQ3592" s="74"/>
      <c r="AR3592" s="20"/>
      <c r="AS3592" s="74"/>
      <c r="AT3592" s="20"/>
      <c r="AU3592" s="74" t="str">
        <f t="shared" si="1922"/>
        <v>00631L</v>
      </c>
      <c r="AV3592" s="20">
        <f t="shared" si="1928"/>
        <v>1</v>
      </c>
      <c r="AW3592" s="74" t="str">
        <f t="shared" si="1923"/>
        <v>00631L</v>
      </c>
      <c r="AX3592" s="20">
        <f t="shared" si="1924"/>
        <v>1</v>
      </c>
      <c r="AY3592" s="20">
        <f t="shared" si="1929"/>
        <v>1</v>
      </c>
      <c r="AZ3592" s="116">
        <v>41095</v>
      </c>
      <c r="BA3592" s="116"/>
      <c r="BB3592" s="20"/>
      <c r="BC3592" s="20"/>
      <c r="BD3592" s="76"/>
      <c r="BE3592" s="77"/>
      <c r="BF3592" s="77"/>
    </row>
    <row r="3593" spans="1:58" s="23" customFormat="1" ht="15.75" customHeight="1" x14ac:dyDescent="0.4">
      <c r="A3593" s="116">
        <v>41092</v>
      </c>
      <c r="B3593" s="112">
        <v>18.149999999999999</v>
      </c>
      <c r="C3593" s="112">
        <v>20.65</v>
      </c>
      <c r="D3593" s="112">
        <v>22.6</v>
      </c>
      <c r="E3593" s="112">
        <v>23.85</v>
      </c>
      <c r="F3593" s="112">
        <v>24.9</v>
      </c>
      <c r="G3593" s="112">
        <v>25.6</v>
      </c>
      <c r="H3593" s="113">
        <v>27.15</v>
      </c>
      <c r="I3593" s="90">
        <f t="shared" si="1925"/>
        <v>19.33421052631579</v>
      </c>
      <c r="J3593" s="90">
        <f t="shared" si="1926"/>
        <v>21.573684210526316</v>
      </c>
      <c r="K3593" s="114">
        <v>10</v>
      </c>
      <c r="L3593" s="115">
        <v>5.2631578947368418E-2</v>
      </c>
      <c r="M3593" s="90">
        <v>15.11</v>
      </c>
      <c r="N3593" s="90">
        <v>16.8</v>
      </c>
      <c r="O3593" s="90">
        <v>19.79</v>
      </c>
      <c r="P3593" s="90">
        <v>22.53</v>
      </c>
      <c r="Q3593" s="90">
        <v>25.85</v>
      </c>
      <c r="R3593" s="63">
        <f t="shared" si="1914"/>
        <v>10.41</v>
      </c>
      <c r="S3593" s="64">
        <f t="shared" si="1913"/>
        <v>-1.6393442622950678E-2</v>
      </c>
      <c r="T3593" s="65">
        <f t="shared" ref="T3593:U3656" si="1932">M3593/N3593</f>
        <v>0.89940476190476182</v>
      </c>
      <c r="U3593" s="65">
        <f t="shared" si="1932"/>
        <v>0.8489135927235979</v>
      </c>
      <c r="V3593" s="65">
        <f t="shared" si="1915"/>
        <v>0.7456724367509987</v>
      </c>
      <c r="W3593" s="65">
        <f t="shared" si="1916"/>
        <v>0.6499032882011605</v>
      </c>
      <c r="X3593" s="61">
        <f t="shared" si="1927"/>
        <v>0.13774104683195593</v>
      </c>
      <c r="Y3593" s="66">
        <f t="shared" si="1917"/>
        <v>0.13836477987421372</v>
      </c>
      <c r="Z3593" s="61">
        <f t="shared" si="1918"/>
        <v>0.11582959030896967</v>
      </c>
      <c r="AA3593" s="67">
        <f t="shared" si="1919"/>
        <v>19.334210526315786</v>
      </c>
      <c r="AB3593" s="68">
        <f t="shared" si="1920"/>
        <v>8.0357142857142724E-2</v>
      </c>
      <c r="AC3593" s="69">
        <f t="shared" si="1921"/>
        <v>0.15084586466165389</v>
      </c>
      <c r="AD3593" s="70">
        <f>_xlfn.PERCENTILE.EXC(AC3593:$AC$5675,0.5)</f>
        <v>6.6421512296023874E-2</v>
      </c>
      <c r="AE3593" s="70">
        <f>_xlfn.PERCENTILE.EXC($AC3593:AC$5675,0.35)</f>
        <v>3.5036688781288898E-2</v>
      </c>
      <c r="AF3593" s="71">
        <f t="shared" si="1910"/>
        <v>1.3464406539490294E-2</v>
      </c>
      <c r="AG3593" s="70">
        <f t="shared" si="1911"/>
        <v>-0.31270586014919505</v>
      </c>
      <c r="AH3593" s="70">
        <f t="shared" si="1912"/>
        <v>-0.33113240783537945</v>
      </c>
      <c r="AI3593" s="61" t="str">
        <f t="shared" si="1930"/>
        <v>Short VOL</v>
      </c>
      <c r="AJ3593" s="68" t="str">
        <f t="shared" si="1931"/>
        <v>Short VOL</v>
      </c>
      <c r="AK3593" s="72"/>
      <c r="AL3593" s="73"/>
      <c r="AM3593" s="72"/>
      <c r="AN3593" s="73"/>
      <c r="AO3593" s="74"/>
      <c r="AP3593" s="20"/>
      <c r="AQ3593" s="74"/>
      <c r="AR3593" s="20"/>
      <c r="AS3593" s="74"/>
      <c r="AT3593" s="20"/>
      <c r="AU3593" s="74" t="str">
        <f t="shared" si="1922"/>
        <v>00631L</v>
      </c>
      <c r="AV3593" s="20">
        <f t="shared" si="1928"/>
        <v>1</v>
      </c>
      <c r="AW3593" s="74" t="str">
        <f t="shared" si="1923"/>
        <v>00631L</v>
      </c>
      <c r="AX3593" s="20">
        <f t="shared" si="1924"/>
        <v>1</v>
      </c>
      <c r="AY3593" s="20">
        <f t="shared" si="1929"/>
        <v>1</v>
      </c>
      <c r="AZ3593" s="116">
        <v>41093</v>
      </c>
      <c r="BA3593" s="116"/>
      <c r="BB3593" s="20"/>
      <c r="BC3593" s="20"/>
      <c r="BD3593" s="76"/>
      <c r="BE3593" s="77"/>
      <c r="BF3593" s="77"/>
    </row>
    <row r="3594" spans="1:58" s="23" customFormat="1" ht="15.75" customHeight="1" x14ac:dyDescent="0.4">
      <c r="A3594" s="116">
        <v>41089</v>
      </c>
      <c r="B3594" s="112">
        <v>19.55</v>
      </c>
      <c r="C3594" s="112">
        <v>21.95</v>
      </c>
      <c r="D3594" s="112">
        <v>23.65</v>
      </c>
      <c r="E3594" s="112">
        <v>24.6</v>
      </c>
      <c r="F3594" s="112">
        <v>25.45</v>
      </c>
      <c r="G3594" s="112">
        <v>26</v>
      </c>
      <c r="H3594" s="113">
        <v>27.65</v>
      </c>
      <c r="I3594" s="90">
        <f t="shared" si="1925"/>
        <v>20.560526315789474</v>
      </c>
      <c r="J3594" s="90">
        <f t="shared" si="1926"/>
        <v>22.66578947368421</v>
      </c>
      <c r="K3594" s="114">
        <v>11</v>
      </c>
      <c r="L3594" s="115">
        <v>5.2631578947368418E-2</v>
      </c>
      <c r="M3594" s="90">
        <v>15.01</v>
      </c>
      <c r="N3594" s="90">
        <v>17.079999999999998</v>
      </c>
      <c r="O3594" s="90">
        <v>20.32</v>
      </c>
      <c r="P3594" s="90">
        <v>22.87</v>
      </c>
      <c r="Q3594" s="90">
        <v>26.03</v>
      </c>
      <c r="R3594" s="63">
        <f t="shared" si="1914"/>
        <v>11.100000000000001</v>
      </c>
      <c r="S3594" s="64">
        <f t="shared" si="1913"/>
        <v>-0.13343480466768151</v>
      </c>
      <c r="T3594" s="65">
        <f t="shared" si="1932"/>
        <v>0.87880562060889933</v>
      </c>
      <c r="U3594" s="65">
        <f t="shared" si="1932"/>
        <v>0.84055118110236215</v>
      </c>
      <c r="V3594" s="65">
        <f t="shared" si="1915"/>
        <v>0.74682990817665051</v>
      </c>
      <c r="W3594" s="65">
        <f t="shared" si="1916"/>
        <v>0.65616596235113323</v>
      </c>
      <c r="X3594" s="61">
        <f t="shared" si="1927"/>
        <v>0.12276214833759583</v>
      </c>
      <c r="Y3594" s="66">
        <f t="shared" si="1917"/>
        <v>0.12398373983739826</v>
      </c>
      <c r="Z3594" s="61">
        <f t="shared" si="1918"/>
        <v>0.10239344681940353</v>
      </c>
      <c r="AA3594" s="67">
        <f t="shared" si="1919"/>
        <v>20.560526315789474</v>
      </c>
      <c r="AB3594" s="68">
        <f t="shared" si="1920"/>
        <v>0.14461358313817346</v>
      </c>
      <c r="AC3594" s="69">
        <f t="shared" si="1921"/>
        <v>0.20377788734130423</v>
      </c>
      <c r="AD3594" s="70">
        <f>_xlfn.PERCENTILE.EXC(AC3594:$AC$5675,0.5)</f>
        <v>6.634276650176521E-2</v>
      </c>
      <c r="AE3594" s="70">
        <f>_xlfn.PERCENTILE.EXC($AC3594:AC$5675,0.35)</f>
        <v>3.497997739137583E-2</v>
      </c>
      <c r="AF3594" s="71">
        <f t="shared" si="1910"/>
        <v>1.3253693745586499E-2</v>
      </c>
      <c r="AG3594" s="70">
        <f t="shared" si="1911"/>
        <v>-0.31270586014919505</v>
      </c>
      <c r="AH3594" s="70">
        <f t="shared" si="1912"/>
        <v>-0.33113240783537945</v>
      </c>
      <c r="AI3594" s="61" t="str">
        <f t="shared" si="1930"/>
        <v>Short VOL</v>
      </c>
      <c r="AJ3594" s="68" t="str">
        <f t="shared" si="1931"/>
        <v>Short VOL</v>
      </c>
      <c r="AK3594" s="72"/>
      <c r="AL3594" s="73"/>
      <c r="AM3594" s="72"/>
      <c r="AN3594" s="73"/>
      <c r="AO3594" s="74"/>
      <c r="AP3594" s="20"/>
      <c r="AQ3594" s="74"/>
      <c r="AR3594" s="20"/>
      <c r="AS3594" s="74"/>
      <c r="AT3594" s="20"/>
      <c r="AU3594" s="74" t="str">
        <f t="shared" si="1922"/>
        <v>00631L</v>
      </c>
      <c r="AV3594" s="20">
        <f t="shared" si="1928"/>
        <v>1</v>
      </c>
      <c r="AW3594" s="74" t="str">
        <f t="shared" si="1923"/>
        <v>00631L</v>
      </c>
      <c r="AX3594" s="20">
        <f t="shared" si="1924"/>
        <v>1</v>
      </c>
      <c r="AY3594" s="20">
        <f t="shared" si="1929"/>
        <v>1</v>
      </c>
      <c r="AZ3594" s="116">
        <v>41092</v>
      </c>
      <c r="BA3594" s="116"/>
      <c r="BB3594" s="20"/>
      <c r="BC3594" s="20"/>
      <c r="BD3594" s="76"/>
      <c r="BE3594" s="77"/>
      <c r="BF3594" s="77"/>
    </row>
    <row r="3595" spans="1:58" s="23" customFormat="1" ht="15.75" customHeight="1" x14ac:dyDescent="0.4">
      <c r="A3595" s="116">
        <v>41088</v>
      </c>
      <c r="B3595" s="112">
        <v>21.35</v>
      </c>
      <c r="C3595" s="112">
        <v>23.3</v>
      </c>
      <c r="D3595" s="112">
        <v>24.75</v>
      </c>
      <c r="E3595" s="112">
        <v>25.55</v>
      </c>
      <c r="F3595" s="112">
        <v>26.35</v>
      </c>
      <c r="G3595" s="112">
        <v>27</v>
      </c>
      <c r="H3595" s="113">
        <v>28.4</v>
      </c>
      <c r="I3595" s="90">
        <f t="shared" si="1925"/>
        <v>22.068421052631582</v>
      </c>
      <c r="J3595" s="90">
        <f t="shared" si="1926"/>
        <v>23.83421052631579</v>
      </c>
      <c r="K3595" s="114">
        <v>12</v>
      </c>
      <c r="L3595" s="115">
        <v>5.2631578947368418E-2</v>
      </c>
      <c r="M3595" s="90">
        <v>18.14</v>
      </c>
      <c r="N3595" s="90">
        <v>19.71</v>
      </c>
      <c r="O3595" s="90">
        <v>22.25</v>
      </c>
      <c r="P3595" s="90">
        <v>24.66</v>
      </c>
      <c r="Q3595" s="90">
        <v>27.31</v>
      </c>
      <c r="R3595" s="63">
        <f t="shared" si="1914"/>
        <v>9.0599999999999952</v>
      </c>
      <c r="S3595" s="64">
        <f t="shared" si="1913"/>
        <v>1.3367609254498796E-2</v>
      </c>
      <c r="T3595" s="65">
        <f t="shared" si="1932"/>
        <v>0.92034500253678331</v>
      </c>
      <c r="U3595" s="65">
        <f t="shared" si="1932"/>
        <v>0.88584269662921356</v>
      </c>
      <c r="V3595" s="65">
        <f t="shared" si="1915"/>
        <v>0.79927007299270081</v>
      </c>
      <c r="W3595" s="65">
        <f t="shared" si="1916"/>
        <v>0.72171365800073239</v>
      </c>
      <c r="X3595" s="61">
        <f t="shared" si="1927"/>
        <v>9.1334894613583101E-2</v>
      </c>
      <c r="Y3595" s="66">
        <f t="shared" si="1917"/>
        <v>0.11154598825831694</v>
      </c>
      <c r="Z3595" s="61">
        <f t="shared" si="1918"/>
        <v>8.0014309563558192E-2</v>
      </c>
      <c r="AA3595" s="67">
        <f t="shared" si="1919"/>
        <v>22.068421052631578</v>
      </c>
      <c r="AB3595" s="68">
        <f t="shared" si="1920"/>
        <v>8.3206494165398298E-2</v>
      </c>
      <c r="AC3595" s="69">
        <f t="shared" si="1921"/>
        <v>0.11965606558252548</v>
      </c>
      <c r="AD3595" s="70">
        <f>_xlfn.PERCENTILE.EXC(AC3595:$AC$5675,0.5)</f>
        <v>6.6264020707506532E-2</v>
      </c>
      <c r="AE3595" s="70">
        <f>_xlfn.PERCENTILE.EXC($AC3595:AC$5675,0.35)</f>
        <v>3.4947863628132972E-2</v>
      </c>
      <c r="AF3595" s="71">
        <f t="shared" si="1910"/>
        <v>1.3100350814719768E-2</v>
      </c>
      <c r="AG3595" s="70">
        <f t="shared" si="1911"/>
        <v>-0.31270586014919505</v>
      </c>
      <c r="AH3595" s="70">
        <f t="shared" si="1912"/>
        <v>-0.33113240783537945</v>
      </c>
      <c r="AI3595" s="61" t="str">
        <f t="shared" si="1930"/>
        <v>Short VOL</v>
      </c>
      <c r="AJ3595" s="68" t="str">
        <f t="shared" si="1931"/>
        <v>Short VOL</v>
      </c>
      <c r="AK3595" s="72"/>
      <c r="AL3595" s="73"/>
      <c r="AM3595" s="72"/>
      <c r="AN3595" s="73"/>
      <c r="AO3595" s="74"/>
      <c r="AP3595" s="20"/>
      <c r="AQ3595" s="74"/>
      <c r="AR3595" s="20"/>
      <c r="AS3595" s="74"/>
      <c r="AT3595" s="20"/>
      <c r="AU3595" s="74" t="str">
        <f t="shared" si="1922"/>
        <v>00631L</v>
      </c>
      <c r="AV3595" s="20">
        <f t="shared" si="1928"/>
        <v>1</v>
      </c>
      <c r="AW3595" s="74" t="str">
        <f t="shared" si="1923"/>
        <v>00631L</v>
      </c>
      <c r="AX3595" s="20">
        <f t="shared" si="1924"/>
        <v>1</v>
      </c>
      <c r="AY3595" s="20">
        <f t="shared" si="1929"/>
        <v>1</v>
      </c>
      <c r="AZ3595" s="116">
        <v>41089</v>
      </c>
      <c r="BA3595" s="116"/>
      <c r="BB3595" s="20"/>
      <c r="BC3595" s="20"/>
      <c r="BD3595" s="76"/>
      <c r="BE3595" s="77"/>
      <c r="BF3595" s="77"/>
    </row>
    <row r="3596" spans="1:58" s="23" customFormat="1" ht="15.75" customHeight="1" x14ac:dyDescent="0.4">
      <c r="A3596" s="116">
        <v>41087</v>
      </c>
      <c r="B3596" s="112">
        <v>21.7</v>
      </c>
      <c r="C3596" s="112">
        <v>23.65</v>
      </c>
      <c r="D3596" s="112">
        <v>25.1</v>
      </c>
      <c r="E3596" s="112">
        <v>25.9</v>
      </c>
      <c r="F3596" s="112">
        <v>26.7</v>
      </c>
      <c r="G3596" s="112">
        <v>27.25</v>
      </c>
      <c r="H3596" s="113">
        <v>28.7</v>
      </c>
      <c r="I3596" s="90">
        <f t="shared" si="1925"/>
        <v>22.315789473684209</v>
      </c>
      <c r="J3596" s="90">
        <f t="shared" si="1926"/>
        <v>24.107894736842105</v>
      </c>
      <c r="K3596" s="114">
        <v>13</v>
      </c>
      <c r="L3596" s="115">
        <v>5.2631578947368418E-2</v>
      </c>
      <c r="M3596" s="90">
        <v>17.12</v>
      </c>
      <c r="N3596" s="90">
        <v>19.45</v>
      </c>
      <c r="O3596" s="90">
        <v>22.36</v>
      </c>
      <c r="P3596" s="90">
        <v>24.75</v>
      </c>
      <c r="Q3596" s="90">
        <v>27.34</v>
      </c>
      <c r="R3596" s="63">
        <f t="shared" si="1914"/>
        <v>10.54</v>
      </c>
      <c r="S3596" s="64">
        <f t="shared" si="1913"/>
        <v>-1.3691683569979695E-2</v>
      </c>
      <c r="T3596" s="65">
        <f t="shared" si="1932"/>
        <v>0.88020565552699237</v>
      </c>
      <c r="U3596" s="65">
        <f t="shared" si="1932"/>
        <v>0.86985688729874777</v>
      </c>
      <c r="V3596" s="65">
        <f t="shared" si="1915"/>
        <v>0.78585858585858581</v>
      </c>
      <c r="W3596" s="65">
        <f t="shared" si="1916"/>
        <v>0.71141185076810531</v>
      </c>
      <c r="X3596" s="61">
        <f t="shared" si="1927"/>
        <v>8.9861751152073704E-2</v>
      </c>
      <c r="Y3596" s="66">
        <f t="shared" si="1917"/>
        <v>0.10810810810810814</v>
      </c>
      <c r="Z3596" s="61">
        <f t="shared" si="1918"/>
        <v>8.0306603773584992E-2</v>
      </c>
      <c r="AA3596" s="67">
        <f t="shared" si="1919"/>
        <v>22.315789473684209</v>
      </c>
      <c r="AB3596" s="68">
        <f t="shared" si="1920"/>
        <v>0.11568123393316196</v>
      </c>
      <c r="AC3596" s="69">
        <f t="shared" si="1921"/>
        <v>0.1473413611148694</v>
      </c>
      <c r="AD3596" s="70">
        <f>_xlfn.PERCENTILE.EXC(AC3596:$AC$5675,0.5)</f>
        <v>6.6254373222951579E-2</v>
      </c>
      <c r="AE3596" s="70">
        <f>_xlfn.PERCENTILE.EXC($AC3596:AC$5675,0.35)</f>
        <v>3.491984946933515E-2</v>
      </c>
      <c r="AF3596" s="71">
        <f t="shared" si="1910"/>
        <v>1.2741942026791889E-2</v>
      </c>
      <c r="AG3596" s="70">
        <f t="shared" si="1911"/>
        <v>-0.31270586014919505</v>
      </c>
      <c r="AH3596" s="70">
        <f t="shared" si="1912"/>
        <v>-0.33113240783537945</v>
      </c>
      <c r="AI3596" s="61" t="str">
        <f t="shared" si="1930"/>
        <v>Short VOL</v>
      </c>
      <c r="AJ3596" s="68" t="str">
        <f t="shared" si="1931"/>
        <v>Short VOL</v>
      </c>
      <c r="AK3596" s="72"/>
      <c r="AL3596" s="73"/>
      <c r="AM3596" s="72"/>
      <c r="AN3596" s="73"/>
      <c r="AO3596" s="74"/>
      <c r="AP3596" s="20"/>
      <c r="AQ3596" s="74"/>
      <c r="AR3596" s="20"/>
      <c r="AS3596" s="74"/>
      <c r="AT3596" s="20"/>
      <c r="AU3596" s="74" t="str">
        <f t="shared" si="1922"/>
        <v>00631L</v>
      </c>
      <c r="AV3596" s="20">
        <f t="shared" si="1928"/>
        <v>1</v>
      </c>
      <c r="AW3596" s="74" t="str">
        <f t="shared" si="1923"/>
        <v>00631L</v>
      </c>
      <c r="AX3596" s="20">
        <f t="shared" si="1924"/>
        <v>1</v>
      </c>
      <c r="AY3596" s="20">
        <f t="shared" si="1929"/>
        <v>1</v>
      </c>
      <c r="AZ3596" s="116">
        <v>41088</v>
      </c>
      <c r="BA3596" s="116"/>
      <c r="BB3596" s="20"/>
      <c r="BC3596" s="20"/>
      <c r="BD3596" s="76"/>
      <c r="BE3596" s="77"/>
      <c r="BF3596" s="77"/>
    </row>
    <row r="3597" spans="1:58" s="23" customFormat="1" ht="15.75" customHeight="1" x14ac:dyDescent="0.4">
      <c r="A3597" s="116">
        <v>41086</v>
      </c>
      <c r="B3597" s="112">
        <v>21.75</v>
      </c>
      <c r="C3597" s="112">
        <v>23.7</v>
      </c>
      <c r="D3597" s="112">
        <v>25.2</v>
      </c>
      <c r="E3597" s="112">
        <v>26.05</v>
      </c>
      <c r="F3597" s="112">
        <v>27</v>
      </c>
      <c r="G3597" s="112">
        <v>27.65</v>
      </c>
      <c r="H3597" s="113">
        <v>29</v>
      </c>
      <c r="I3597" s="90">
        <f t="shared" si="1925"/>
        <v>22.263157894736842</v>
      </c>
      <c r="J3597" s="90">
        <f t="shared" si="1926"/>
        <v>24.094736842105263</v>
      </c>
      <c r="K3597" s="114">
        <v>14</v>
      </c>
      <c r="L3597" s="115">
        <v>5.2631578947368418E-2</v>
      </c>
      <c r="M3597" s="90">
        <v>18.739999999999998</v>
      </c>
      <c r="N3597" s="90">
        <v>19.72</v>
      </c>
      <c r="O3597" s="90">
        <v>22.47</v>
      </c>
      <c r="P3597" s="90">
        <v>25.1</v>
      </c>
      <c r="Q3597" s="90">
        <v>27.68</v>
      </c>
      <c r="R3597" s="63">
        <f t="shared" si="1914"/>
        <v>9.1100000000000065</v>
      </c>
      <c r="S3597" s="64">
        <f t="shared" si="1913"/>
        <v>-3.2384690873405307E-2</v>
      </c>
      <c r="T3597" s="65">
        <f t="shared" si="1932"/>
        <v>0.9503042596348884</v>
      </c>
      <c r="U3597" s="65">
        <f t="shared" si="1932"/>
        <v>0.8776145972407654</v>
      </c>
      <c r="V3597" s="65">
        <f t="shared" si="1915"/>
        <v>0.78565737051792817</v>
      </c>
      <c r="W3597" s="65">
        <f t="shared" si="1916"/>
        <v>0.71242774566473988</v>
      </c>
      <c r="X3597" s="61">
        <f t="shared" si="1927"/>
        <v>8.9655172413793074E-2</v>
      </c>
      <c r="Y3597" s="66">
        <f t="shared" si="1917"/>
        <v>0.11324376199616119</v>
      </c>
      <c r="Z3597" s="61">
        <f t="shared" si="1918"/>
        <v>8.2269503546099271E-2</v>
      </c>
      <c r="AA3597" s="67">
        <f t="shared" si="1919"/>
        <v>22.263157894736842</v>
      </c>
      <c r="AB3597" s="68">
        <f t="shared" si="1920"/>
        <v>0.1029411764705883</v>
      </c>
      <c r="AC3597" s="69">
        <f t="shared" si="1921"/>
        <v>0.12896338208604685</v>
      </c>
      <c r="AD3597" s="70">
        <f>_xlfn.PERCENTILE.EXC(AC3597:$AC$5675,0.5)</f>
        <v>6.624472573839664E-2</v>
      </c>
      <c r="AE3597" s="70">
        <f>_xlfn.PERCENTILE.EXC($AC3597:AC$5675,0.35)</f>
        <v>3.4891835310537335E-2</v>
      </c>
      <c r="AF3597" s="71">
        <f t="shared" si="1910"/>
        <v>1.2353482829595971E-2</v>
      </c>
      <c r="AG3597" s="70">
        <f t="shared" si="1911"/>
        <v>-0.31270586014919505</v>
      </c>
      <c r="AH3597" s="70">
        <f t="shared" si="1912"/>
        <v>-0.33113240783537945</v>
      </c>
      <c r="AI3597" s="61" t="str">
        <f t="shared" si="1930"/>
        <v>Short VOL</v>
      </c>
      <c r="AJ3597" s="68" t="str">
        <f t="shared" si="1931"/>
        <v>Short VOL</v>
      </c>
      <c r="AK3597" s="72"/>
      <c r="AL3597" s="73"/>
      <c r="AM3597" s="72"/>
      <c r="AN3597" s="73"/>
      <c r="AO3597" s="74"/>
      <c r="AP3597" s="20"/>
      <c r="AQ3597" s="74"/>
      <c r="AR3597" s="20"/>
      <c r="AS3597" s="74"/>
      <c r="AT3597" s="20"/>
      <c r="AU3597" s="74" t="str">
        <f t="shared" si="1922"/>
        <v>00631L</v>
      </c>
      <c r="AV3597" s="20">
        <f t="shared" si="1928"/>
        <v>1</v>
      </c>
      <c r="AW3597" s="74" t="str">
        <f t="shared" si="1923"/>
        <v>00631L</v>
      </c>
      <c r="AX3597" s="20">
        <f t="shared" si="1924"/>
        <v>1</v>
      </c>
      <c r="AY3597" s="20">
        <f t="shared" si="1929"/>
        <v>1</v>
      </c>
      <c r="AZ3597" s="116">
        <v>41087</v>
      </c>
      <c r="BA3597" s="116"/>
      <c r="BB3597" s="20"/>
      <c r="BC3597" s="20"/>
      <c r="BD3597" s="76"/>
      <c r="BE3597" s="77"/>
      <c r="BF3597" s="77"/>
    </row>
    <row r="3598" spans="1:58" s="23" customFormat="1" ht="15.75" customHeight="1" x14ac:dyDescent="0.4">
      <c r="A3598" s="116">
        <v>41085</v>
      </c>
      <c r="B3598" s="112">
        <v>22.45</v>
      </c>
      <c r="C3598" s="112">
        <v>24.25</v>
      </c>
      <c r="D3598" s="112">
        <v>25.7</v>
      </c>
      <c r="E3598" s="112">
        <v>26.55</v>
      </c>
      <c r="F3598" s="112">
        <v>27.45</v>
      </c>
      <c r="G3598" s="112">
        <v>28.1</v>
      </c>
      <c r="H3598" s="113">
        <v>29.6</v>
      </c>
      <c r="I3598" s="90">
        <f t="shared" si="1925"/>
        <v>22.828947368421051</v>
      </c>
      <c r="J3598" s="90">
        <f t="shared" si="1926"/>
        <v>24.555263157894736</v>
      </c>
      <c r="K3598" s="114">
        <v>15</v>
      </c>
      <c r="L3598" s="115">
        <v>5.2631578947368418E-2</v>
      </c>
      <c r="M3598" s="90">
        <v>20.399999999999999</v>
      </c>
      <c r="N3598" s="90">
        <v>20.38</v>
      </c>
      <c r="O3598" s="90">
        <v>23.03</v>
      </c>
      <c r="P3598" s="90">
        <v>25.42</v>
      </c>
      <c r="Q3598" s="90">
        <v>28.23</v>
      </c>
      <c r="R3598" s="63">
        <f t="shared" si="1914"/>
        <v>7.6700000000000017</v>
      </c>
      <c r="S3598" s="64">
        <f t="shared" si="1913"/>
        <v>0.12534511319712863</v>
      </c>
      <c r="T3598" s="65">
        <f t="shared" si="1932"/>
        <v>1.000981354268891</v>
      </c>
      <c r="U3598" s="65">
        <f t="shared" si="1932"/>
        <v>0.88493269648284834</v>
      </c>
      <c r="V3598" s="65">
        <f t="shared" si="1915"/>
        <v>0.80173092053501172</v>
      </c>
      <c r="W3598" s="65">
        <f t="shared" si="1916"/>
        <v>0.72192702798441366</v>
      </c>
      <c r="X3598" s="61">
        <f t="shared" si="1927"/>
        <v>8.0178173719376425E-2</v>
      </c>
      <c r="Y3598" s="66">
        <f t="shared" si="1917"/>
        <v>0.11487758945386066</v>
      </c>
      <c r="Z3598" s="61">
        <f t="shared" si="1918"/>
        <v>7.5619596541786752E-2</v>
      </c>
      <c r="AA3598" s="67">
        <f t="shared" si="1919"/>
        <v>22.828947368421051</v>
      </c>
      <c r="AB3598" s="68">
        <f t="shared" si="1920"/>
        <v>0.10157016683022572</v>
      </c>
      <c r="AC3598" s="69">
        <f t="shared" si="1921"/>
        <v>0.12016424771447755</v>
      </c>
      <c r="AD3598" s="70">
        <f>_xlfn.PERCENTILE.EXC(AC3598:$AC$5675,0.5)</f>
        <v>6.6183216638498937E-2</v>
      </c>
      <c r="AE3598" s="70">
        <f>_xlfn.PERCENTILE.EXC($AC3598:AC$5675,0.35)</f>
        <v>3.4862852674071486E-2</v>
      </c>
      <c r="AF3598" s="71">
        <f t="shared" ref="AF3598:AF3661" si="1933">_xlfn.PERCENTILE.EXC($AC3598:$AC4598,0.28)</f>
        <v>1.2353482829595971E-2</v>
      </c>
      <c r="AG3598" s="70">
        <f t="shared" ref="AG3598:AG3661" si="1934">_xlfn.PERCENTILE.EXC($AC3598:$AC4598,0.01)</f>
        <v>-0.31270586014919505</v>
      </c>
      <c r="AH3598" s="70">
        <f t="shared" ref="AH3598:AH3661" si="1935">_xlfn.PERCENTILE.EXC($AC3598:$AC4598,0.005)</f>
        <v>-0.33113240783537945</v>
      </c>
      <c r="AI3598" s="61" t="str">
        <f t="shared" si="1930"/>
        <v>Short VOL</v>
      </c>
      <c r="AJ3598" s="68" t="str">
        <f t="shared" si="1931"/>
        <v>Short VOL</v>
      </c>
      <c r="AK3598" s="72"/>
      <c r="AL3598" s="73"/>
      <c r="AM3598" s="72"/>
      <c r="AN3598" s="73"/>
      <c r="AO3598" s="74"/>
      <c r="AP3598" s="20"/>
      <c r="AQ3598" s="74"/>
      <c r="AR3598" s="20"/>
      <c r="AS3598" s="74"/>
      <c r="AT3598" s="20"/>
      <c r="AU3598" s="74" t="str">
        <f t="shared" si="1922"/>
        <v>00631L</v>
      </c>
      <c r="AV3598" s="20">
        <f t="shared" si="1928"/>
        <v>1</v>
      </c>
      <c r="AW3598" s="74" t="str">
        <f t="shared" si="1923"/>
        <v>00631L</v>
      </c>
      <c r="AX3598" s="20">
        <f t="shared" si="1924"/>
        <v>1</v>
      </c>
      <c r="AY3598" s="20">
        <f t="shared" si="1929"/>
        <v>1</v>
      </c>
      <c r="AZ3598" s="116">
        <v>41086</v>
      </c>
      <c r="BA3598" s="116"/>
      <c r="BB3598" s="20"/>
      <c r="BC3598" s="20"/>
      <c r="BD3598" s="76"/>
      <c r="BE3598" s="77"/>
      <c r="BF3598" s="77"/>
    </row>
    <row r="3599" spans="1:58" s="23" customFormat="1" ht="15.75" customHeight="1" x14ac:dyDescent="0.4">
      <c r="A3599" s="116">
        <v>41082</v>
      </c>
      <c r="B3599" s="112">
        <v>21.85</v>
      </c>
      <c r="C3599" s="112">
        <v>23.9</v>
      </c>
      <c r="D3599" s="112">
        <v>25.5</v>
      </c>
      <c r="E3599" s="112">
        <v>26.25</v>
      </c>
      <c r="F3599" s="112">
        <v>27.2</v>
      </c>
      <c r="G3599" s="112">
        <v>27.9</v>
      </c>
      <c r="H3599" s="113">
        <v>29.75</v>
      </c>
      <c r="I3599" s="90">
        <f t="shared" si="1925"/>
        <v>22.173684210526318</v>
      </c>
      <c r="J3599" s="90">
        <f t="shared" si="1926"/>
        <v>24.152631578947368</v>
      </c>
      <c r="K3599" s="114">
        <v>16</v>
      </c>
      <c r="L3599" s="115">
        <v>5.2631578947368418E-2</v>
      </c>
      <c r="M3599" s="90">
        <v>17.940000000000001</v>
      </c>
      <c r="N3599" s="90">
        <v>18.11</v>
      </c>
      <c r="O3599" s="90">
        <v>21.51</v>
      </c>
      <c r="P3599" s="90">
        <v>24.34</v>
      </c>
      <c r="Q3599" s="90">
        <v>27.42</v>
      </c>
      <c r="R3599" s="63">
        <f t="shared" si="1914"/>
        <v>9.8000000000000043</v>
      </c>
      <c r="S3599" s="64">
        <f t="shared" si="1913"/>
        <v>-9.8107569721115492E-2</v>
      </c>
      <c r="T3599" s="65">
        <f t="shared" si="1932"/>
        <v>0.99061292103810061</v>
      </c>
      <c r="U3599" s="65">
        <f t="shared" si="1932"/>
        <v>0.84193398419339838</v>
      </c>
      <c r="V3599" s="65">
        <f t="shared" si="1915"/>
        <v>0.7440427280197206</v>
      </c>
      <c r="W3599" s="65">
        <f t="shared" si="1916"/>
        <v>0.66046681254558715</v>
      </c>
      <c r="X3599" s="61">
        <f t="shared" si="1927"/>
        <v>9.3821510297482702E-2</v>
      </c>
      <c r="Y3599" s="66">
        <f t="shared" si="1917"/>
        <v>0.13333333333333333</v>
      </c>
      <c r="Z3599" s="61">
        <f t="shared" si="1918"/>
        <v>8.9247567054355437E-2</v>
      </c>
      <c r="AA3599" s="67">
        <f t="shared" si="1919"/>
        <v>22.173684210526314</v>
      </c>
      <c r="AB3599" s="68">
        <f t="shared" si="1920"/>
        <v>0.20651573716178917</v>
      </c>
      <c r="AC3599" s="69">
        <f t="shared" si="1921"/>
        <v>0.22438896800255742</v>
      </c>
      <c r="AD3599" s="70">
        <f>_xlfn.PERCENTILE.EXC(AC3599:$AC$5675,0.5)</f>
        <v>6.6121707538601249E-2</v>
      </c>
      <c r="AE3599" s="70">
        <f>_xlfn.PERCENTILE.EXC($AC3599:AC$5675,0.35)</f>
        <v>3.483387003760563E-2</v>
      </c>
      <c r="AF3599" s="71">
        <f t="shared" si="1933"/>
        <v>1.2172858144174304E-2</v>
      </c>
      <c r="AG3599" s="70">
        <f t="shared" si="1934"/>
        <v>-0.31270586014919505</v>
      </c>
      <c r="AH3599" s="70">
        <f t="shared" si="1935"/>
        <v>-0.33113240783537945</v>
      </c>
      <c r="AI3599" s="61" t="str">
        <f t="shared" si="1930"/>
        <v>Short VOL</v>
      </c>
      <c r="AJ3599" s="68" t="str">
        <f t="shared" si="1931"/>
        <v>Short VOL</v>
      </c>
      <c r="AK3599" s="72"/>
      <c r="AL3599" s="73"/>
      <c r="AM3599" s="72"/>
      <c r="AN3599" s="73"/>
      <c r="AO3599" s="74"/>
      <c r="AP3599" s="20"/>
      <c r="AQ3599" s="74"/>
      <c r="AR3599" s="20"/>
      <c r="AS3599" s="74"/>
      <c r="AT3599" s="20"/>
      <c r="AU3599" s="74" t="str">
        <f t="shared" si="1922"/>
        <v>00631L</v>
      </c>
      <c r="AV3599" s="20">
        <f t="shared" si="1928"/>
        <v>1</v>
      </c>
      <c r="AW3599" s="74" t="str">
        <f t="shared" si="1923"/>
        <v>00631L</v>
      </c>
      <c r="AX3599" s="20">
        <f t="shared" si="1924"/>
        <v>1</v>
      </c>
      <c r="AY3599" s="20">
        <f t="shared" si="1929"/>
        <v>1</v>
      </c>
      <c r="AZ3599" s="116">
        <v>41085</v>
      </c>
      <c r="BA3599" s="116"/>
      <c r="BB3599" s="20"/>
      <c r="BC3599" s="20"/>
      <c r="BD3599" s="76"/>
      <c r="BE3599" s="77"/>
      <c r="BF3599" s="77"/>
    </row>
    <row r="3600" spans="1:58" s="23" customFormat="1" ht="15.75" customHeight="1" x14ac:dyDescent="0.4">
      <c r="A3600" s="116">
        <v>41081</v>
      </c>
      <c r="B3600" s="112">
        <v>23.35</v>
      </c>
      <c r="C3600" s="112">
        <v>24.75</v>
      </c>
      <c r="D3600" s="112">
        <v>26.05</v>
      </c>
      <c r="E3600" s="112">
        <v>26.9</v>
      </c>
      <c r="F3600" s="112">
        <v>27.55</v>
      </c>
      <c r="G3600" s="112">
        <v>28.05</v>
      </c>
      <c r="H3600" s="113">
        <v>29.35</v>
      </c>
      <c r="I3600" s="90">
        <f t="shared" si="1925"/>
        <v>23.497368421052634</v>
      </c>
      <c r="J3600" s="90">
        <f t="shared" si="1926"/>
        <v>24.88684210526316</v>
      </c>
      <c r="K3600" s="114">
        <v>17</v>
      </c>
      <c r="L3600" s="115">
        <v>5.2631578947368418E-2</v>
      </c>
      <c r="M3600" s="90">
        <v>20.92</v>
      </c>
      <c r="N3600" s="90">
        <v>20.079999999999998</v>
      </c>
      <c r="O3600" s="90">
        <v>23.16</v>
      </c>
      <c r="P3600" s="90">
        <v>25.53</v>
      </c>
      <c r="Q3600" s="90">
        <v>28.33</v>
      </c>
      <c r="R3600" s="63">
        <f t="shared" si="1914"/>
        <v>7.6899999999999977</v>
      </c>
      <c r="S3600" s="64">
        <f t="shared" si="1913"/>
        <v>0.16473317865429235</v>
      </c>
      <c r="T3600" s="65">
        <f t="shared" si="1932"/>
        <v>1.0418326693227093</v>
      </c>
      <c r="U3600" s="65">
        <f t="shared" si="1932"/>
        <v>0.86701208981001721</v>
      </c>
      <c r="V3600" s="65">
        <f t="shared" si="1915"/>
        <v>0.78652565609087333</v>
      </c>
      <c r="W3600" s="65">
        <f t="shared" si="1916"/>
        <v>0.708789269325803</v>
      </c>
      <c r="X3600" s="61">
        <f t="shared" si="1927"/>
        <v>5.9957173447537405E-2</v>
      </c>
      <c r="Y3600" s="66">
        <f t="shared" si="1917"/>
        <v>9.1078066914498254E-2</v>
      </c>
      <c r="Z3600" s="61">
        <f t="shared" si="1918"/>
        <v>5.9133161608242751E-2</v>
      </c>
      <c r="AA3600" s="67">
        <f t="shared" si="1919"/>
        <v>23.497368421052634</v>
      </c>
      <c r="AB3600" s="68">
        <f t="shared" si="1920"/>
        <v>0.1628486055776894</v>
      </c>
      <c r="AC3600" s="69">
        <f t="shared" si="1921"/>
        <v>0.17018767037114724</v>
      </c>
      <c r="AD3600" s="70">
        <f>_xlfn.PERCENTILE.EXC(AC3600:$AC$5675,0.5)</f>
        <v>6.6081527582470628E-2</v>
      </c>
      <c r="AE3600" s="70">
        <f>_xlfn.PERCENTILE.EXC($AC3600:AC$5675,0.35)</f>
        <v>3.480570874183004E-2</v>
      </c>
      <c r="AF3600" s="71">
        <f t="shared" si="1933"/>
        <v>1.1732133249533696E-2</v>
      </c>
      <c r="AG3600" s="70">
        <f t="shared" si="1934"/>
        <v>-0.31270586014919505</v>
      </c>
      <c r="AH3600" s="70">
        <f t="shared" si="1935"/>
        <v>-0.33113240783537945</v>
      </c>
      <c r="AI3600" s="61" t="str">
        <f t="shared" si="1930"/>
        <v>Short VOL</v>
      </c>
      <c r="AJ3600" s="68" t="str">
        <f t="shared" si="1931"/>
        <v>Short VOL</v>
      </c>
      <c r="AK3600" s="72"/>
      <c r="AL3600" s="73"/>
      <c r="AM3600" s="72"/>
      <c r="AN3600" s="73"/>
      <c r="AO3600" s="74"/>
      <c r="AP3600" s="20"/>
      <c r="AQ3600" s="74"/>
      <c r="AR3600" s="20"/>
      <c r="AS3600" s="74"/>
      <c r="AT3600" s="20"/>
      <c r="AU3600" s="74" t="str">
        <f t="shared" si="1922"/>
        <v>00631L</v>
      </c>
      <c r="AV3600" s="20">
        <f t="shared" si="1928"/>
        <v>1</v>
      </c>
      <c r="AW3600" s="74" t="str">
        <f t="shared" si="1923"/>
        <v>00631L</v>
      </c>
      <c r="AX3600" s="20">
        <f t="shared" si="1924"/>
        <v>1</v>
      </c>
      <c r="AY3600" s="20">
        <f t="shared" si="1929"/>
        <v>1</v>
      </c>
      <c r="AZ3600" s="116">
        <v>41082</v>
      </c>
      <c r="BA3600" s="116"/>
      <c r="BB3600" s="20"/>
      <c r="BC3600" s="20"/>
      <c r="BD3600" s="76"/>
      <c r="BE3600" s="77"/>
      <c r="BF3600" s="77"/>
    </row>
    <row r="3601" spans="1:58" s="23" customFormat="1" ht="15.75" customHeight="1" x14ac:dyDescent="0.4">
      <c r="A3601" s="116">
        <v>41080</v>
      </c>
      <c r="B3601" s="112">
        <v>20.45</v>
      </c>
      <c r="C3601" s="112">
        <v>22.7</v>
      </c>
      <c r="D3601" s="112">
        <v>24.35</v>
      </c>
      <c r="E3601" s="112">
        <v>25.6</v>
      </c>
      <c r="F3601" s="112">
        <v>26.55</v>
      </c>
      <c r="G3601" s="112">
        <v>27.15</v>
      </c>
      <c r="H3601" s="113">
        <v>28.4</v>
      </c>
      <c r="I3601" s="90">
        <f t="shared" si="1925"/>
        <v>20.568421052631578</v>
      </c>
      <c r="J3601" s="90">
        <f t="shared" si="1926"/>
        <v>22.786842105263158</v>
      </c>
      <c r="K3601" s="114">
        <v>18</v>
      </c>
      <c r="L3601" s="115">
        <v>5.2631578947368418E-2</v>
      </c>
      <c r="M3601" s="90">
        <v>17.440000000000001</v>
      </c>
      <c r="N3601" s="90">
        <v>17.239999999999998</v>
      </c>
      <c r="O3601" s="90">
        <v>20.84</v>
      </c>
      <c r="P3601" s="90">
        <v>23.97</v>
      </c>
      <c r="Q3601" s="90">
        <v>27.06</v>
      </c>
      <c r="R3601" s="63">
        <f t="shared" si="1914"/>
        <v>10.130000000000003</v>
      </c>
      <c r="S3601" s="64">
        <f t="shared" si="1913"/>
        <v>-6.2023939064200249E-2</v>
      </c>
      <c r="T3601" s="65">
        <f t="shared" si="1932"/>
        <v>1.0116009280742462</v>
      </c>
      <c r="U3601" s="65">
        <f t="shared" si="1932"/>
        <v>0.82725527831094048</v>
      </c>
      <c r="V3601" s="65">
        <f t="shared" si="1915"/>
        <v>0.71923237380058402</v>
      </c>
      <c r="W3601" s="65">
        <f t="shared" si="1916"/>
        <v>0.63710273466371026</v>
      </c>
      <c r="X3601" s="61">
        <f t="shared" si="1927"/>
        <v>0.11002444987775062</v>
      </c>
      <c r="Y3601" s="66">
        <f t="shared" si="1917"/>
        <v>0.10937499999999989</v>
      </c>
      <c r="Z3601" s="61">
        <f t="shared" si="1918"/>
        <v>0.10785568065506659</v>
      </c>
      <c r="AA3601" s="67">
        <f t="shared" si="1919"/>
        <v>20.568421052631578</v>
      </c>
      <c r="AB3601" s="68">
        <f t="shared" si="1920"/>
        <v>0.1861948955916474</v>
      </c>
      <c r="AC3601" s="69">
        <f t="shared" si="1921"/>
        <v>0.19306386616192459</v>
      </c>
      <c r="AD3601" s="70">
        <f>_xlfn.PERCENTILE.EXC(AC3601:$AC$5675,0.5)</f>
        <v>6.6041347626340022E-2</v>
      </c>
      <c r="AE3601" s="70">
        <f>_xlfn.PERCENTILE.EXC($AC3601:AC$5675,0.35)</f>
        <v>3.4782475490196016E-2</v>
      </c>
      <c r="AF3601" s="71">
        <f t="shared" si="1933"/>
        <v>1.1256724068314598E-2</v>
      </c>
      <c r="AG3601" s="70">
        <f t="shared" si="1934"/>
        <v>-0.31270586014919505</v>
      </c>
      <c r="AH3601" s="70">
        <f t="shared" si="1935"/>
        <v>-0.33113240783537945</v>
      </c>
      <c r="AI3601" s="61" t="str">
        <f t="shared" si="1930"/>
        <v>Short VOL</v>
      </c>
      <c r="AJ3601" s="68" t="str">
        <f t="shared" si="1931"/>
        <v>Short VOL</v>
      </c>
      <c r="AK3601" s="72"/>
      <c r="AL3601" s="73"/>
      <c r="AM3601" s="72"/>
      <c r="AN3601" s="73"/>
      <c r="AO3601" s="74"/>
      <c r="AP3601" s="20"/>
      <c r="AQ3601" s="74"/>
      <c r="AR3601" s="20"/>
      <c r="AS3601" s="74"/>
      <c r="AT3601" s="20"/>
      <c r="AU3601" s="74" t="str">
        <f t="shared" si="1922"/>
        <v>00631L</v>
      </c>
      <c r="AV3601" s="20">
        <f t="shared" si="1928"/>
        <v>1</v>
      </c>
      <c r="AW3601" s="74" t="str">
        <f t="shared" si="1923"/>
        <v>00631L</v>
      </c>
      <c r="AX3601" s="20">
        <f t="shared" si="1924"/>
        <v>1</v>
      </c>
      <c r="AY3601" s="20">
        <f t="shared" si="1929"/>
        <v>1</v>
      </c>
      <c r="AZ3601" s="116">
        <v>41081</v>
      </c>
      <c r="BA3601" s="116"/>
      <c r="BB3601" s="20"/>
      <c r="BC3601" s="20"/>
      <c r="BD3601" s="76"/>
      <c r="BE3601" s="77"/>
      <c r="BF3601" s="77"/>
    </row>
    <row r="3602" spans="1:58" s="23" customFormat="1" ht="15.75" customHeight="1" x14ac:dyDescent="0.4">
      <c r="A3602" s="116">
        <v>41079</v>
      </c>
      <c r="B3602" s="112">
        <v>18.45</v>
      </c>
      <c r="C3602" s="112">
        <v>21.9</v>
      </c>
      <c r="D3602" s="112">
        <v>23.8</v>
      </c>
      <c r="E3602" s="112">
        <v>25.35</v>
      </c>
      <c r="F3602" s="112">
        <v>26.65</v>
      </c>
      <c r="G3602" s="112">
        <v>27.5</v>
      </c>
      <c r="H3602" s="113">
        <v>27.95</v>
      </c>
      <c r="I3602" s="90">
        <f t="shared" si="1925"/>
        <v>21.9</v>
      </c>
      <c r="J3602" s="90">
        <f t="shared" si="1926"/>
        <v>23.8</v>
      </c>
      <c r="K3602" s="114">
        <v>0</v>
      </c>
      <c r="L3602" s="115">
        <v>4.1666666666666664E-2</v>
      </c>
      <c r="M3602" s="90">
        <v>19.53</v>
      </c>
      <c r="N3602" s="90">
        <v>18.38</v>
      </c>
      <c r="O3602" s="90">
        <v>21.92</v>
      </c>
      <c r="P3602" s="90">
        <v>24.44</v>
      </c>
      <c r="Q3602" s="90">
        <v>28.04</v>
      </c>
      <c r="R3602" s="63">
        <f t="shared" si="1914"/>
        <v>8.4500000000000028</v>
      </c>
      <c r="S3602" s="64">
        <f t="shared" ref="S3602:S3665" si="1936">(N3602-N3603)/N3603</f>
        <v>3.2751091703056069E-3</v>
      </c>
      <c r="T3602" s="65">
        <f t="shared" si="1932"/>
        <v>1.0625680087051144</v>
      </c>
      <c r="U3602" s="65">
        <f t="shared" si="1932"/>
        <v>0.83850364963503643</v>
      </c>
      <c r="V3602" s="65">
        <f t="shared" si="1915"/>
        <v>0.7520458265139115</v>
      </c>
      <c r="W3602" s="65">
        <f t="shared" si="1916"/>
        <v>0.65549215406562056</v>
      </c>
      <c r="X3602" s="61">
        <f t="shared" si="1927"/>
        <v>0.18699186991869915</v>
      </c>
      <c r="Y3602" s="66">
        <f t="shared" si="1917"/>
        <v>0.10256410256410248</v>
      </c>
      <c r="Z3602" s="61">
        <f t="shared" si="1918"/>
        <v>8.6757990867580015E-2</v>
      </c>
      <c r="AA3602" s="67">
        <f t="shared" si="1919"/>
        <v>21.9</v>
      </c>
      <c r="AB3602" s="68">
        <f t="shared" si="1920"/>
        <v>3.8084874863982747E-3</v>
      </c>
      <c r="AC3602" s="69">
        <f t="shared" si="1921"/>
        <v>0.19151251360174101</v>
      </c>
      <c r="AD3602" s="70">
        <f>_xlfn.PERCENTILE.EXC(AC3602:$AC$5675,0.5)</f>
        <v>6.6021786669938853E-2</v>
      </c>
      <c r="AE3602" s="70">
        <f>_xlfn.PERCENTILE.EXC($AC3602:AC$5675,0.35)</f>
        <v>3.4759242238561999E-2</v>
      </c>
      <c r="AF3602" s="71">
        <f t="shared" si="1933"/>
        <v>1.1256724068314598E-2</v>
      </c>
      <c r="AG3602" s="70">
        <f t="shared" si="1934"/>
        <v>-0.31270586014919505</v>
      </c>
      <c r="AH3602" s="70">
        <f t="shared" si="1935"/>
        <v>-0.33113240783537945</v>
      </c>
      <c r="AI3602" s="61" t="str">
        <f t="shared" si="1930"/>
        <v>Short VOL</v>
      </c>
      <c r="AJ3602" s="68" t="str">
        <f t="shared" si="1931"/>
        <v>Short VOL</v>
      </c>
      <c r="AK3602" s="72"/>
      <c r="AL3602" s="73"/>
      <c r="AM3602" s="72"/>
      <c r="AN3602" s="73"/>
      <c r="AO3602" s="74"/>
      <c r="AP3602" s="20"/>
      <c r="AQ3602" s="74"/>
      <c r="AR3602" s="20"/>
      <c r="AS3602" s="74"/>
      <c r="AT3602" s="20"/>
      <c r="AU3602" s="74" t="str">
        <f t="shared" si="1922"/>
        <v>00631L</v>
      </c>
      <c r="AV3602" s="20">
        <f t="shared" si="1928"/>
        <v>1</v>
      </c>
      <c r="AW3602" s="74" t="str">
        <f t="shared" si="1923"/>
        <v>00631L</v>
      </c>
      <c r="AX3602" s="20">
        <f t="shared" si="1924"/>
        <v>1</v>
      </c>
      <c r="AY3602" s="20">
        <f t="shared" si="1929"/>
        <v>1</v>
      </c>
      <c r="AZ3602" s="116">
        <v>41080</v>
      </c>
      <c r="BA3602" s="116"/>
      <c r="BB3602" s="20"/>
      <c r="BC3602" s="20"/>
      <c r="BD3602" s="76"/>
      <c r="BE3602" s="77"/>
      <c r="BF3602" s="77"/>
    </row>
    <row r="3603" spans="1:58" s="23" customFormat="1" ht="15.75" customHeight="1" x14ac:dyDescent="0.4">
      <c r="A3603" s="116">
        <v>41078</v>
      </c>
      <c r="B3603" s="112">
        <v>19</v>
      </c>
      <c r="C3603" s="112">
        <v>21.8</v>
      </c>
      <c r="D3603" s="112">
        <v>23.9</v>
      </c>
      <c r="E3603" s="112">
        <v>25.45</v>
      </c>
      <c r="F3603" s="112">
        <v>26.8</v>
      </c>
      <c r="G3603" s="112">
        <v>27.55</v>
      </c>
      <c r="H3603" s="113">
        <v>27.95</v>
      </c>
      <c r="I3603" s="90">
        <f t="shared" si="1925"/>
        <v>21.683333333333334</v>
      </c>
      <c r="J3603" s="90">
        <f t="shared" si="1926"/>
        <v>23.8125</v>
      </c>
      <c r="K3603" s="114">
        <v>1</v>
      </c>
      <c r="L3603" s="115">
        <v>4.1666666666666664E-2</v>
      </c>
      <c r="M3603" s="90">
        <v>19.170000000000002</v>
      </c>
      <c r="N3603" s="90">
        <v>18.32</v>
      </c>
      <c r="O3603" s="90">
        <v>22.13</v>
      </c>
      <c r="P3603" s="90">
        <v>25.01</v>
      </c>
      <c r="Q3603" s="90">
        <v>28.37</v>
      </c>
      <c r="R3603" s="63">
        <f t="shared" si="1914"/>
        <v>9.6499999999999986</v>
      </c>
      <c r="S3603" s="64">
        <f t="shared" si="1936"/>
        <v>-0.13216485078162005</v>
      </c>
      <c r="T3603" s="65">
        <f t="shared" si="1932"/>
        <v>1.0463973799126638</v>
      </c>
      <c r="U3603" s="65">
        <f t="shared" si="1932"/>
        <v>0.82783551739719841</v>
      </c>
      <c r="V3603" s="65">
        <f t="shared" si="1915"/>
        <v>0.73250699720111956</v>
      </c>
      <c r="W3603" s="65">
        <f t="shared" si="1916"/>
        <v>0.64575255551639055</v>
      </c>
      <c r="X3603" s="61">
        <f t="shared" si="1927"/>
        <v>0.14736842105263162</v>
      </c>
      <c r="Y3603" s="66">
        <f t="shared" si="1917"/>
        <v>9.8231827111984291E-2</v>
      </c>
      <c r="Z3603" s="61">
        <f t="shared" si="1918"/>
        <v>9.8193697156033807E-2</v>
      </c>
      <c r="AA3603" s="67">
        <f t="shared" si="1919"/>
        <v>21.683333333333337</v>
      </c>
      <c r="AB3603" s="68">
        <f t="shared" si="1920"/>
        <v>3.7117903930130987E-2</v>
      </c>
      <c r="AC3603" s="69">
        <f t="shared" si="1921"/>
        <v>0.18358806404657951</v>
      </c>
      <c r="AD3603" s="70">
        <f>_xlfn.PERCENTILE.EXC(AC3603:$AC$5675,0.5)</f>
        <v>6.6002225713537685E-2</v>
      </c>
      <c r="AE3603" s="70">
        <f>_xlfn.PERCENTILE.EXC($AC3603:AC$5675,0.35)</f>
        <v>3.4725442032708172E-2</v>
      </c>
      <c r="AF3603" s="71">
        <f t="shared" si="1933"/>
        <v>1.1069993602047338E-2</v>
      </c>
      <c r="AG3603" s="70">
        <f t="shared" si="1934"/>
        <v>-0.31270586014919505</v>
      </c>
      <c r="AH3603" s="70">
        <f t="shared" si="1935"/>
        <v>-0.33113240783537945</v>
      </c>
      <c r="AI3603" s="61" t="str">
        <f t="shared" si="1930"/>
        <v>Short VOL</v>
      </c>
      <c r="AJ3603" s="68" t="str">
        <f t="shared" si="1931"/>
        <v>Short VOL</v>
      </c>
      <c r="AK3603" s="72"/>
      <c r="AL3603" s="73"/>
      <c r="AM3603" s="72"/>
      <c r="AN3603" s="73"/>
      <c r="AO3603" s="74"/>
      <c r="AP3603" s="20"/>
      <c r="AQ3603" s="74"/>
      <c r="AR3603" s="20"/>
      <c r="AS3603" s="74"/>
      <c r="AT3603" s="20"/>
      <c r="AU3603" s="74" t="str">
        <f t="shared" si="1922"/>
        <v>00631L</v>
      </c>
      <c r="AV3603" s="20">
        <f t="shared" si="1928"/>
        <v>1</v>
      </c>
      <c r="AW3603" s="74" t="str">
        <f t="shared" si="1923"/>
        <v>00631L</v>
      </c>
      <c r="AX3603" s="20">
        <f t="shared" si="1924"/>
        <v>1</v>
      </c>
      <c r="AY3603" s="20">
        <f t="shared" si="1929"/>
        <v>1</v>
      </c>
      <c r="AZ3603" s="116">
        <v>41079</v>
      </c>
      <c r="BA3603" s="116"/>
      <c r="BB3603" s="20"/>
      <c r="BC3603" s="20"/>
      <c r="BD3603" s="76"/>
      <c r="BE3603" s="77"/>
      <c r="BF3603" s="77"/>
    </row>
    <row r="3604" spans="1:58" s="23" customFormat="1" ht="15.75" customHeight="1" x14ac:dyDescent="0.4">
      <c r="A3604" s="116">
        <v>41075</v>
      </c>
      <c r="B3604" s="112">
        <v>21.5</v>
      </c>
      <c r="C3604" s="112">
        <v>23.65</v>
      </c>
      <c r="D3604" s="112">
        <v>25.25</v>
      </c>
      <c r="E3604" s="112">
        <v>26.4</v>
      </c>
      <c r="F3604" s="112">
        <v>27.45</v>
      </c>
      <c r="G3604" s="112">
        <v>28</v>
      </c>
      <c r="H3604" s="113">
        <v>28.4</v>
      </c>
      <c r="I3604" s="90">
        <f t="shared" si="1925"/>
        <v>23.470833333333331</v>
      </c>
      <c r="J3604" s="90">
        <f t="shared" si="1926"/>
        <v>25.116666666666667</v>
      </c>
      <c r="K3604" s="114">
        <v>2</v>
      </c>
      <c r="L3604" s="115">
        <v>4.1666666666666664E-2</v>
      </c>
      <c r="M3604" s="90">
        <v>24.32</v>
      </c>
      <c r="N3604" s="90">
        <v>21.11</v>
      </c>
      <c r="O3604" s="90">
        <v>23.67</v>
      </c>
      <c r="P3604" s="90">
        <v>26.02</v>
      </c>
      <c r="Q3604" s="90">
        <v>29.53</v>
      </c>
      <c r="R3604" s="63">
        <f t="shared" si="1914"/>
        <v>4.259999999999998</v>
      </c>
      <c r="S3604" s="64">
        <f t="shared" si="1936"/>
        <v>-2.6291512915129166E-2</v>
      </c>
      <c r="T3604" s="65">
        <f t="shared" si="1932"/>
        <v>1.1520606347702511</v>
      </c>
      <c r="U3604" s="65">
        <f t="shared" si="1932"/>
        <v>0.89184621884241644</v>
      </c>
      <c r="V3604" s="65">
        <f t="shared" si="1915"/>
        <v>0.81129900076863948</v>
      </c>
      <c r="W3604" s="65">
        <f t="shared" si="1916"/>
        <v>0.7148662377243481</v>
      </c>
      <c r="X3604" s="61">
        <f t="shared" si="1927"/>
        <v>9.9999999999999936E-2</v>
      </c>
      <c r="Y3604" s="66">
        <f t="shared" si="1917"/>
        <v>7.575757575757576E-2</v>
      </c>
      <c r="Z3604" s="61">
        <f t="shared" si="1918"/>
        <v>7.0122492455174976E-2</v>
      </c>
      <c r="AA3604" s="67">
        <f t="shared" si="1919"/>
        <v>23.470833333333331</v>
      </c>
      <c r="AB3604" s="68">
        <f t="shared" si="1920"/>
        <v>1.8474656560871654E-2</v>
      </c>
      <c r="AC3604" s="69">
        <f t="shared" si="1921"/>
        <v>0.1118348334122848</v>
      </c>
      <c r="AD3604" s="70">
        <f>_xlfn.PERCENTILE.EXC(AC3604:$AC$5675,0.5)</f>
        <v>6.5929960071330312E-2</v>
      </c>
      <c r="AE3604" s="70">
        <f>_xlfn.PERCENTILE.EXC($AC3604:AC$5675,0.35)</f>
        <v>3.4665224441304821E-2</v>
      </c>
      <c r="AF3604" s="71">
        <f t="shared" si="1933"/>
        <v>1.1069993602047338E-2</v>
      </c>
      <c r="AG3604" s="70">
        <f t="shared" si="1934"/>
        <v>-0.31270586014919505</v>
      </c>
      <c r="AH3604" s="70">
        <f t="shared" si="1935"/>
        <v>-0.33113240783537945</v>
      </c>
      <c r="AI3604" s="61" t="str">
        <f t="shared" si="1930"/>
        <v>Short VOL</v>
      </c>
      <c r="AJ3604" s="68" t="str">
        <f t="shared" si="1931"/>
        <v>Short VOL</v>
      </c>
      <c r="AK3604" s="72"/>
      <c r="AL3604" s="73"/>
      <c r="AM3604" s="72"/>
      <c r="AN3604" s="73"/>
      <c r="AO3604" s="74"/>
      <c r="AP3604" s="20"/>
      <c r="AQ3604" s="74"/>
      <c r="AR3604" s="20"/>
      <c r="AS3604" s="74"/>
      <c r="AT3604" s="20"/>
      <c r="AU3604" s="74" t="str">
        <f t="shared" si="1922"/>
        <v>00631L</v>
      </c>
      <c r="AV3604" s="20">
        <f t="shared" si="1928"/>
        <v>1</v>
      </c>
      <c r="AW3604" s="74" t="str">
        <f t="shared" si="1923"/>
        <v>00631L</v>
      </c>
      <c r="AX3604" s="20">
        <f t="shared" si="1924"/>
        <v>1</v>
      </c>
      <c r="AY3604" s="20">
        <f t="shared" si="1929"/>
        <v>1</v>
      </c>
      <c r="AZ3604" s="116">
        <v>41078</v>
      </c>
      <c r="BA3604" s="116"/>
      <c r="BB3604" s="20"/>
      <c r="BC3604" s="20"/>
      <c r="BD3604" s="76"/>
      <c r="BE3604" s="77"/>
      <c r="BF3604" s="77"/>
    </row>
    <row r="3605" spans="1:58" s="23" customFormat="1" ht="15.75" customHeight="1" x14ac:dyDescent="0.4">
      <c r="A3605" s="116">
        <v>41074</v>
      </c>
      <c r="B3605" s="112">
        <v>22.95</v>
      </c>
      <c r="C3605" s="112">
        <v>25.1</v>
      </c>
      <c r="D3605" s="112">
        <v>26.5</v>
      </c>
      <c r="E3605" s="112">
        <v>27.85</v>
      </c>
      <c r="F3605" s="112">
        <v>28.85</v>
      </c>
      <c r="G3605" s="112">
        <v>29.45</v>
      </c>
      <c r="H3605" s="113">
        <v>29.55</v>
      </c>
      <c r="I3605" s="90">
        <f t="shared" si="1925"/>
        <v>24.831250000000001</v>
      </c>
      <c r="J3605" s="90">
        <f t="shared" si="1926"/>
        <v>26.324999999999999</v>
      </c>
      <c r="K3605" s="114">
        <v>3</v>
      </c>
      <c r="L3605" s="115">
        <v>4.1666666666666664E-2</v>
      </c>
      <c r="M3605" s="90">
        <v>25.22</v>
      </c>
      <c r="N3605" s="90">
        <v>21.68</v>
      </c>
      <c r="O3605" s="90">
        <v>25</v>
      </c>
      <c r="P3605" s="90">
        <v>26.97</v>
      </c>
      <c r="Q3605" s="90">
        <v>29.91</v>
      </c>
      <c r="R3605" s="63">
        <f t="shared" si="1914"/>
        <v>5.07</v>
      </c>
      <c r="S3605" s="64">
        <f t="shared" si="1936"/>
        <v>-0.10671611042439225</v>
      </c>
      <c r="T3605" s="65">
        <f t="shared" si="1932"/>
        <v>1.1632841328413284</v>
      </c>
      <c r="U3605" s="65">
        <f t="shared" si="1932"/>
        <v>0.86719999999999997</v>
      </c>
      <c r="V3605" s="65">
        <f t="shared" si="1915"/>
        <v>0.8038561364479051</v>
      </c>
      <c r="W3605" s="65">
        <f t="shared" si="1916"/>
        <v>0.72484119023737881</v>
      </c>
      <c r="X3605" s="61">
        <f t="shared" si="1927"/>
        <v>9.3681917211329069E-2</v>
      </c>
      <c r="Y3605" s="66">
        <f t="shared" si="1917"/>
        <v>6.1041292639138212E-2</v>
      </c>
      <c r="Z3605" s="61">
        <f t="shared" si="1918"/>
        <v>6.0156053360181164E-2</v>
      </c>
      <c r="AA3605" s="67">
        <f t="shared" si="1919"/>
        <v>24.831250000000001</v>
      </c>
      <c r="AB3605" s="68">
        <f t="shared" si="1920"/>
        <v>5.8579335793357917E-2</v>
      </c>
      <c r="AC3605" s="69">
        <f t="shared" si="1921"/>
        <v>0.14535285977859783</v>
      </c>
      <c r="AD3605" s="70">
        <f>_xlfn.PERCENTILE.EXC(AC3605:$AC$5675,0.5)</f>
        <v>6.5857694429122954E-2</v>
      </c>
      <c r="AE3605" s="70">
        <f>_xlfn.PERCENTILE.EXC($AC3605:AC$5675,0.35)</f>
        <v>3.4605006849901476E-2</v>
      </c>
      <c r="AF3605" s="71">
        <f t="shared" si="1933"/>
        <v>1.1069993602047338E-2</v>
      </c>
      <c r="AG3605" s="70">
        <f t="shared" si="1934"/>
        <v>-0.31270586014919505</v>
      </c>
      <c r="AH3605" s="70">
        <f t="shared" si="1935"/>
        <v>-0.33113240783537945</v>
      </c>
      <c r="AI3605" s="61" t="str">
        <f t="shared" si="1930"/>
        <v>Short VOL</v>
      </c>
      <c r="AJ3605" s="68" t="str">
        <f t="shared" si="1931"/>
        <v>Short VOL</v>
      </c>
      <c r="AK3605" s="72"/>
      <c r="AL3605" s="73"/>
      <c r="AM3605" s="72"/>
      <c r="AN3605" s="73"/>
      <c r="AO3605" s="74"/>
      <c r="AP3605" s="20"/>
      <c r="AQ3605" s="74"/>
      <c r="AR3605" s="20"/>
      <c r="AS3605" s="74"/>
      <c r="AT3605" s="20"/>
      <c r="AU3605" s="74" t="str">
        <f t="shared" si="1922"/>
        <v>00631L</v>
      </c>
      <c r="AV3605" s="20">
        <f t="shared" si="1928"/>
        <v>1</v>
      </c>
      <c r="AW3605" s="74" t="str">
        <f t="shared" si="1923"/>
        <v>00631L</v>
      </c>
      <c r="AX3605" s="20">
        <f t="shared" si="1924"/>
        <v>1</v>
      </c>
      <c r="AY3605" s="20">
        <f t="shared" si="1929"/>
        <v>1</v>
      </c>
      <c r="AZ3605" s="116">
        <v>41075</v>
      </c>
      <c r="BA3605" s="116"/>
      <c r="BB3605" s="20"/>
      <c r="BC3605" s="20"/>
      <c r="BD3605" s="76"/>
      <c r="BE3605" s="77"/>
      <c r="BF3605" s="77"/>
    </row>
    <row r="3606" spans="1:58" s="23" customFormat="1" ht="15.75" customHeight="1" x14ac:dyDescent="0.4">
      <c r="A3606" s="116">
        <v>41073</v>
      </c>
      <c r="B3606" s="112">
        <v>24.95</v>
      </c>
      <c r="C3606" s="112">
        <v>26.75</v>
      </c>
      <c r="D3606" s="112">
        <v>27.9</v>
      </c>
      <c r="E3606" s="112">
        <v>29</v>
      </c>
      <c r="F3606" s="112">
        <v>29.95</v>
      </c>
      <c r="G3606" s="112">
        <v>30.55</v>
      </c>
      <c r="H3606" s="113">
        <v>30.6</v>
      </c>
      <c r="I3606" s="90">
        <f t="shared" si="1925"/>
        <v>26.45</v>
      </c>
      <c r="J3606" s="90">
        <f t="shared" si="1926"/>
        <v>27.708333333333332</v>
      </c>
      <c r="K3606" s="114">
        <v>4</v>
      </c>
      <c r="L3606" s="115">
        <v>4.1666666666666664E-2</v>
      </c>
      <c r="M3606" s="90">
        <v>26.19</v>
      </c>
      <c r="N3606" s="90">
        <v>24.27</v>
      </c>
      <c r="O3606" s="90">
        <v>26.5</v>
      </c>
      <c r="P3606" s="90">
        <v>28.27</v>
      </c>
      <c r="Q3606" s="90">
        <v>30.82</v>
      </c>
      <c r="R3606" s="63">
        <f t="shared" si="1914"/>
        <v>4.3099999999999952</v>
      </c>
      <c r="S3606" s="64">
        <f t="shared" si="1936"/>
        <v>9.8687188773200527E-2</v>
      </c>
      <c r="T3606" s="65">
        <f t="shared" si="1932"/>
        <v>1.0791100123609394</v>
      </c>
      <c r="U3606" s="65">
        <f t="shared" si="1932"/>
        <v>0.91584905660377358</v>
      </c>
      <c r="V3606" s="65">
        <f t="shared" si="1915"/>
        <v>0.85850725150336049</v>
      </c>
      <c r="W3606" s="65">
        <f t="shared" si="1916"/>
        <v>0.78747566515249834</v>
      </c>
      <c r="X3606" s="61">
        <f t="shared" si="1927"/>
        <v>7.2144288577154339E-2</v>
      </c>
      <c r="Y3606" s="66">
        <f t="shared" si="1917"/>
        <v>5.5172413793103496E-2</v>
      </c>
      <c r="Z3606" s="61">
        <f t="shared" si="1918"/>
        <v>4.7574039067422795E-2</v>
      </c>
      <c r="AA3606" s="67">
        <f t="shared" si="1919"/>
        <v>26.450000000000003</v>
      </c>
      <c r="AB3606" s="68">
        <f t="shared" si="1920"/>
        <v>2.8018129377832705E-2</v>
      </c>
      <c r="AC3606" s="69">
        <f t="shared" si="1921"/>
        <v>8.9822826534816783E-2</v>
      </c>
      <c r="AD3606" s="70">
        <f>_xlfn.PERCENTILE.EXC(AC3606:$AC$5675,0.5)</f>
        <v>6.5785482044880536E-2</v>
      </c>
      <c r="AE3606" s="70">
        <f>_xlfn.PERCENTILE.EXC($AC3606:AC$5675,0.35)</f>
        <v>3.4568124566791252E-2</v>
      </c>
      <c r="AF3606" s="71">
        <f t="shared" si="1933"/>
        <v>1.1069993602047338E-2</v>
      </c>
      <c r="AG3606" s="70">
        <f t="shared" si="1934"/>
        <v>-0.31270586014919505</v>
      </c>
      <c r="AH3606" s="70">
        <f t="shared" si="1935"/>
        <v>-0.33113240783537945</v>
      </c>
      <c r="AI3606" s="61" t="str">
        <f t="shared" si="1930"/>
        <v>Short VOL</v>
      </c>
      <c r="AJ3606" s="68" t="str">
        <f t="shared" si="1931"/>
        <v>Short VOL</v>
      </c>
      <c r="AK3606" s="72"/>
      <c r="AL3606" s="73"/>
      <c r="AM3606" s="72"/>
      <c r="AN3606" s="73"/>
      <c r="AO3606" s="74"/>
      <c r="AP3606" s="20"/>
      <c r="AQ3606" s="74"/>
      <c r="AR3606" s="20"/>
      <c r="AS3606" s="74"/>
      <c r="AT3606" s="20"/>
      <c r="AU3606" s="74" t="str">
        <f t="shared" si="1922"/>
        <v>00631L</v>
      </c>
      <c r="AV3606" s="20">
        <f t="shared" si="1928"/>
        <v>1</v>
      </c>
      <c r="AW3606" s="74" t="str">
        <f t="shared" si="1923"/>
        <v>00631L</v>
      </c>
      <c r="AX3606" s="20">
        <f t="shared" si="1924"/>
        <v>1</v>
      </c>
      <c r="AY3606" s="20">
        <f t="shared" si="1929"/>
        <v>1</v>
      </c>
      <c r="AZ3606" s="116">
        <v>41074</v>
      </c>
      <c r="BA3606" s="116"/>
      <c r="BB3606" s="20"/>
      <c r="BC3606" s="20"/>
      <c r="BD3606" s="76"/>
      <c r="BE3606" s="77"/>
      <c r="BF3606" s="77"/>
    </row>
    <row r="3607" spans="1:58" s="23" customFormat="1" ht="15.75" customHeight="1" x14ac:dyDescent="0.4">
      <c r="A3607" s="116">
        <v>41072</v>
      </c>
      <c r="B3607" s="112">
        <v>23.45</v>
      </c>
      <c r="C3607" s="112">
        <v>25.55</v>
      </c>
      <c r="D3607" s="112">
        <v>26.75</v>
      </c>
      <c r="E3607" s="112">
        <v>27.95</v>
      </c>
      <c r="F3607" s="112">
        <v>29.1</v>
      </c>
      <c r="G3607" s="112">
        <v>29.65</v>
      </c>
      <c r="H3607" s="113">
        <v>29.7</v>
      </c>
      <c r="I3607" s="90">
        <f t="shared" si="1925"/>
        <v>25.112500000000001</v>
      </c>
      <c r="J3607" s="90">
        <f t="shared" si="1926"/>
        <v>26.5</v>
      </c>
      <c r="K3607" s="114">
        <v>5</v>
      </c>
      <c r="L3607" s="115">
        <v>4.1666666666666664E-2</v>
      </c>
      <c r="M3607" s="90">
        <v>24.22</v>
      </c>
      <c r="N3607" s="90">
        <v>22.09</v>
      </c>
      <c r="O3607" s="90">
        <v>24.94</v>
      </c>
      <c r="P3607" s="90">
        <v>27.22</v>
      </c>
      <c r="Q3607" s="90">
        <v>30.1</v>
      </c>
      <c r="R3607" s="63">
        <f t="shared" si="1914"/>
        <v>5.8499999999999943</v>
      </c>
      <c r="S3607" s="64">
        <f t="shared" si="1936"/>
        <v>-6.2393887945670586E-2</v>
      </c>
      <c r="T3607" s="65">
        <f t="shared" si="1932"/>
        <v>1.0964237211407877</v>
      </c>
      <c r="U3607" s="65">
        <f t="shared" si="1932"/>
        <v>0.88572574178027264</v>
      </c>
      <c r="V3607" s="65">
        <f t="shared" si="1915"/>
        <v>0.81153563556208674</v>
      </c>
      <c r="W3607" s="65">
        <f t="shared" si="1916"/>
        <v>0.7338870431893687</v>
      </c>
      <c r="X3607" s="61">
        <f t="shared" si="1927"/>
        <v>8.9552238805970213E-2</v>
      </c>
      <c r="Y3607" s="66">
        <f t="shared" si="1917"/>
        <v>6.2611806797853317E-2</v>
      </c>
      <c r="Z3607" s="61">
        <f t="shared" si="1918"/>
        <v>5.5251368840218987E-2</v>
      </c>
      <c r="AA3607" s="67">
        <f t="shared" si="1919"/>
        <v>25.112500000000004</v>
      </c>
      <c r="AB3607" s="68">
        <f t="shared" si="1920"/>
        <v>6.1566319601629671E-2</v>
      </c>
      <c r="AC3607" s="69">
        <f t="shared" si="1921"/>
        <v>0.13682661837935736</v>
      </c>
      <c r="AD3607" s="70">
        <f>_xlfn.PERCENTILE.EXC(AC3607:$AC$5675,0.5)</f>
        <v>6.5713269660638118E-2</v>
      </c>
      <c r="AE3607" s="70">
        <f>_xlfn.PERCENTILE.EXC($AC3607:AC$5675,0.35)</f>
        <v>3.4562356028071811E-2</v>
      </c>
      <c r="AF3607" s="71">
        <f t="shared" si="1933"/>
        <v>1.1069993602047338E-2</v>
      </c>
      <c r="AG3607" s="70">
        <f t="shared" si="1934"/>
        <v>-0.31270586014919505</v>
      </c>
      <c r="AH3607" s="70">
        <f t="shared" si="1935"/>
        <v>-0.33113240783537945</v>
      </c>
      <c r="AI3607" s="61" t="str">
        <f t="shared" si="1930"/>
        <v>Short VOL</v>
      </c>
      <c r="AJ3607" s="68" t="str">
        <f t="shared" si="1931"/>
        <v>Short VOL</v>
      </c>
      <c r="AK3607" s="72"/>
      <c r="AL3607" s="73"/>
      <c r="AM3607" s="72"/>
      <c r="AN3607" s="73"/>
      <c r="AO3607" s="74"/>
      <c r="AP3607" s="20"/>
      <c r="AQ3607" s="74"/>
      <c r="AR3607" s="20"/>
      <c r="AS3607" s="74"/>
      <c r="AT3607" s="20"/>
      <c r="AU3607" s="74" t="str">
        <f t="shared" si="1922"/>
        <v>00631L</v>
      </c>
      <c r="AV3607" s="20">
        <f t="shared" si="1928"/>
        <v>1</v>
      </c>
      <c r="AW3607" s="74" t="str">
        <f t="shared" si="1923"/>
        <v>00631L</v>
      </c>
      <c r="AX3607" s="20">
        <f t="shared" si="1924"/>
        <v>1</v>
      </c>
      <c r="AY3607" s="20">
        <f t="shared" si="1929"/>
        <v>1</v>
      </c>
      <c r="AZ3607" s="116">
        <v>41073</v>
      </c>
      <c r="BA3607" s="116"/>
      <c r="BB3607" s="20"/>
      <c r="BC3607" s="20"/>
      <c r="BD3607" s="76"/>
      <c r="BE3607" s="77"/>
      <c r="BF3607" s="77"/>
    </row>
    <row r="3608" spans="1:58" s="23" customFormat="1" ht="15.75" customHeight="1" x14ac:dyDescent="0.4">
      <c r="A3608" s="116">
        <v>41071</v>
      </c>
      <c r="B3608" s="112">
        <v>24.55</v>
      </c>
      <c r="C3608" s="112">
        <v>26.4</v>
      </c>
      <c r="D3608" s="112">
        <v>27.25</v>
      </c>
      <c r="E3608" s="112">
        <v>28.4</v>
      </c>
      <c r="F3608" s="112">
        <v>29.45</v>
      </c>
      <c r="G3608" s="112">
        <v>30</v>
      </c>
      <c r="H3608" s="113">
        <v>29.95</v>
      </c>
      <c r="I3608" s="90">
        <f t="shared" si="1925"/>
        <v>25.9375</v>
      </c>
      <c r="J3608" s="90">
        <f t="shared" si="1926"/>
        <v>27.037500000000001</v>
      </c>
      <c r="K3608" s="114">
        <v>6</v>
      </c>
      <c r="L3608" s="115">
        <v>4.1666666666666664E-2</v>
      </c>
      <c r="M3608" s="90">
        <v>26.39</v>
      </c>
      <c r="N3608" s="90">
        <v>23.56</v>
      </c>
      <c r="O3608" s="90">
        <v>25.5</v>
      </c>
      <c r="P3608" s="90">
        <v>27.5</v>
      </c>
      <c r="Q3608" s="90">
        <v>30.28</v>
      </c>
      <c r="R3608" s="63">
        <f t="shared" si="1914"/>
        <v>3.0499999999999972</v>
      </c>
      <c r="S3608" s="64">
        <f t="shared" si="1936"/>
        <v>0.10975035327366925</v>
      </c>
      <c r="T3608" s="65">
        <f t="shared" si="1932"/>
        <v>1.1201188455008491</v>
      </c>
      <c r="U3608" s="65">
        <f t="shared" si="1932"/>
        <v>0.9239215686274509</v>
      </c>
      <c r="V3608" s="65">
        <f t="shared" si="1915"/>
        <v>0.85672727272727267</v>
      </c>
      <c r="W3608" s="65">
        <f t="shared" si="1916"/>
        <v>0.77807133421400254</v>
      </c>
      <c r="X3608" s="61">
        <f t="shared" si="1927"/>
        <v>7.5356415478614977E-2</v>
      </c>
      <c r="Y3608" s="66">
        <f t="shared" si="1917"/>
        <v>5.4577464788732419E-2</v>
      </c>
      <c r="Z3608" s="61">
        <f t="shared" si="1918"/>
        <v>4.2409638554216922E-2</v>
      </c>
      <c r="AA3608" s="67">
        <f t="shared" si="1919"/>
        <v>25.937499999999996</v>
      </c>
      <c r="AB3608" s="68">
        <f t="shared" si="1920"/>
        <v>4.2020373514431324E-2</v>
      </c>
      <c r="AC3608" s="69">
        <f t="shared" si="1921"/>
        <v>0.1009125636672325</v>
      </c>
      <c r="AD3608" s="70">
        <f>_xlfn.PERCENTILE.EXC(AC3608:$AC$5675,0.5)</f>
        <v>6.5701823114837896E-2</v>
      </c>
      <c r="AE3608" s="70">
        <f>_xlfn.PERCENTILE.EXC($AC3608:AC$5675,0.35)</f>
        <v>3.4556587489352378E-2</v>
      </c>
      <c r="AF3608" s="71">
        <f t="shared" si="1933"/>
        <v>1.1069993602047338E-2</v>
      </c>
      <c r="AG3608" s="70">
        <f t="shared" si="1934"/>
        <v>-0.31270586014919505</v>
      </c>
      <c r="AH3608" s="70">
        <f t="shared" si="1935"/>
        <v>-0.33113240783537945</v>
      </c>
      <c r="AI3608" s="61" t="str">
        <f t="shared" si="1930"/>
        <v>Short VOL</v>
      </c>
      <c r="AJ3608" s="68" t="str">
        <f t="shared" si="1931"/>
        <v>Short VOL</v>
      </c>
      <c r="AK3608" s="72"/>
      <c r="AL3608" s="73"/>
      <c r="AM3608" s="72"/>
      <c r="AN3608" s="73"/>
      <c r="AO3608" s="74"/>
      <c r="AP3608" s="20"/>
      <c r="AQ3608" s="74"/>
      <c r="AR3608" s="20"/>
      <c r="AS3608" s="74"/>
      <c r="AT3608" s="20"/>
      <c r="AU3608" s="74" t="str">
        <f t="shared" si="1922"/>
        <v>00631L</v>
      </c>
      <c r="AV3608" s="20">
        <f t="shared" si="1928"/>
        <v>1</v>
      </c>
      <c r="AW3608" s="74" t="str">
        <f t="shared" si="1923"/>
        <v>00631L</v>
      </c>
      <c r="AX3608" s="20">
        <f t="shared" si="1924"/>
        <v>1</v>
      </c>
      <c r="AY3608" s="20">
        <f t="shared" si="1929"/>
        <v>1</v>
      </c>
      <c r="AZ3608" s="116">
        <v>41072</v>
      </c>
      <c r="BA3608" s="116"/>
      <c r="BB3608" s="20"/>
      <c r="BC3608" s="20"/>
      <c r="BD3608" s="76"/>
      <c r="BE3608" s="77"/>
      <c r="BF3608" s="77"/>
    </row>
    <row r="3609" spans="1:58" s="23" customFormat="1" ht="15.75" customHeight="1" x14ac:dyDescent="0.4">
      <c r="A3609" s="116">
        <v>41068</v>
      </c>
      <c r="B3609" s="112">
        <v>21.7</v>
      </c>
      <c r="C3609" s="112">
        <v>23.85</v>
      </c>
      <c r="D3609" s="112">
        <v>25.1</v>
      </c>
      <c r="E3609" s="112">
        <v>26.2</v>
      </c>
      <c r="F3609" s="112">
        <v>27.15</v>
      </c>
      <c r="G3609" s="112">
        <v>27.75</v>
      </c>
      <c r="H3609" s="113">
        <v>27.8</v>
      </c>
      <c r="I3609" s="90">
        <f t="shared" si="1925"/>
        <v>23.222916666666666</v>
      </c>
      <c r="J3609" s="90">
        <f t="shared" si="1926"/>
        <v>24.735416666666669</v>
      </c>
      <c r="K3609" s="114">
        <v>7</v>
      </c>
      <c r="L3609" s="115">
        <v>4.1666666666666664E-2</v>
      </c>
      <c r="M3609" s="90">
        <v>19.850000000000001</v>
      </c>
      <c r="N3609" s="90">
        <v>21.23</v>
      </c>
      <c r="O3609" s="90">
        <v>23.64</v>
      </c>
      <c r="P3609" s="90">
        <v>26.26</v>
      </c>
      <c r="Q3609" s="90">
        <v>30.13</v>
      </c>
      <c r="R3609" s="63">
        <f t="shared" si="1914"/>
        <v>8.8200000000000074</v>
      </c>
      <c r="S3609" s="64">
        <f t="shared" si="1936"/>
        <v>-2.2559852670349836E-2</v>
      </c>
      <c r="T3609" s="65">
        <f t="shared" si="1932"/>
        <v>0.93499764484220449</v>
      </c>
      <c r="U3609" s="65">
        <f t="shared" si="1932"/>
        <v>0.89805414551607443</v>
      </c>
      <c r="V3609" s="65">
        <f t="shared" si="1915"/>
        <v>0.80845392231530844</v>
      </c>
      <c r="W3609" s="65">
        <f t="shared" si="1916"/>
        <v>0.70461334218386995</v>
      </c>
      <c r="X3609" s="61">
        <f t="shared" si="1927"/>
        <v>9.9078341013824983E-2</v>
      </c>
      <c r="Y3609" s="66">
        <f t="shared" si="1917"/>
        <v>6.1068702290076389E-2</v>
      </c>
      <c r="Z3609" s="61">
        <f t="shared" si="1918"/>
        <v>6.5129631290930412E-2</v>
      </c>
      <c r="AA3609" s="67">
        <f t="shared" si="1919"/>
        <v>23.222916666666666</v>
      </c>
      <c r="AB3609" s="68">
        <f t="shared" si="1920"/>
        <v>2.2138483278379598E-2</v>
      </c>
      <c r="AC3609" s="69">
        <f t="shared" si="1921"/>
        <v>9.3872664468519357E-2</v>
      </c>
      <c r="AD3609" s="70">
        <f>_xlfn.PERCENTILE.EXC(AC3609:$AC$5675,0.5)</f>
        <v>6.5690376569037673E-2</v>
      </c>
      <c r="AE3609" s="70">
        <f>_xlfn.PERCENTILE.EXC($AC3609:AC$5675,0.35)</f>
        <v>3.4538008577635226E-2</v>
      </c>
      <c r="AF3609" s="71">
        <f t="shared" si="1933"/>
        <v>1.1069993602047338E-2</v>
      </c>
      <c r="AG3609" s="70">
        <f t="shared" si="1934"/>
        <v>-0.31270586014919505</v>
      </c>
      <c r="AH3609" s="70">
        <f t="shared" si="1935"/>
        <v>-0.33113240783537945</v>
      </c>
      <c r="AI3609" s="61" t="str">
        <f t="shared" si="1930"/>
        <v>Short VOL</v>
      </c>
      <c r="AJ3609" s="68" t="str">
        <f t="shared" si="1931"/>
        <v>Short VOL</v>
      </c>
      <c r="AK3609" s="72"/>
      <c r="AL3609" s="73"/>
      <c r="AM3609" s="72"/>
      <c r="AN3609" s="73"/>
      <c r="AO3609" s="74"/>
      <c r="AP3609" s="20"/>
      <c r="AQ3609" s="74"/>
      <c r="AR3609" s="20"/>
      <c r="AS3609" s="74"/>
      <c r="AT3609" s="20"/>
      <c r="AU3609" s="74" t="str">
        <f t="shared" si="1922"/>
        <v>00631L</v>
      </c>
      <c r="AV3609" s="20">
        <f t="shared" si="1928"/>
        <v>1</v>
      </c>
      <c r="AW3609" s="74" t="str">
        <f t="shared" si="1923"/>
        <v>00631L</v>
      </c>
      <c r="AX3609" s="20">
        <f t="shared" si="1924"/>
        <v>1</v>
      </c>
      <c r="AY3609" s="20">
        <f t="shared" si="1929"/>
        <v>1</v>
      </c>
      <c r="AZ3609" s="116">
        <v>41071</v>
      </c>
      <c r="BA3609" s="116"/>
      <c r="BB3609" s="20"/>
      <c r="BC3609" s="20"/>
      <c r="BD3609" s="76"/>
      <c r="BE3609" s="77"/>
      <c r="BF3609" s="77"/>
    </row>
    <row r="3610" spans="1:58" s="23" customFormat="1" ht="15.75" customHeight="1" x14ac:dyDescent="0.4">
      <c r="A3610" s="116">
        <v>41067</v>
      </c>
      <c r="B3610" s="112">
        <v>23.05</v>
      </c>
      <c r="C3610" s="112">
        <v>25.3</v>
      </c>
      <c r="D3610" s="112">
        <v>26.35</v>
      </c>
      <c r="E3610" s="112">
        <v>27.55</v>
      </c>
      <c r="F3610" s="112">
        <v>28.45</v>
      </c>
      <c r="G3610" s="112">
        <v>28.95</v>
      </c>
      <c r="H3610" s="113">
        <v>29</v>
      </c>
      <c r="I3610" s="90">
        <f t="shared" si="1925"/>
        <v>24.55</v>
      </c>
      <c r="J3610" s="90">
        <f t="shared" si="1926"/>
        <v>26</v>
      </c>
      <c r="K3610" s="114">
        <v>8</v>
      </c>
      <c r="L3610" s="115">
        <v>4.1666666666666664E-2</v>
      </c>
      <c r="M3610" s="90">
        <v>19.62</v>
      </c>
      <c r="N3610" s="90">
        <v>21.72</v>
      </c>
      <c r="O3610" s="90">
        <v>24.47</v>
      </c>
      <c r="P3610" s="90">
        <v>26.72</v>
      </c>
      <c r="Q3610" s="90">
        <v>30.09</v>
      </c>
      <c r="R3610" s="63">
        <f t="shared" si="1914"/>
        <v>9.8499999999999943</v>
      </c>
      <c r="S3610" s="64">
        <f t="shared" si="1936"/>
        <v>-1.9855595667870093E-2</v>
      </c>
      <c r="T3610" s="65">
        <f t="shared" si="1932"/>
        <v>0.9033149171270719</v>
      </c>
      <c r="U3610" s="65">
        <f t="shared" si="1932"/>
        <v>0.88761749080506747</v>
      </c>
      <c r="V3610" s="65">
        <f t="shared" si="1915"/>
        <v>0.81287425149700598</v>
      </c>
      <c r="W3610" s="65">
        <f t="shared" si="1916"/>
        <v>0.7218344965104686</v>
      </c>
      <c r="X3610" s="61">
        <f t="shared" si="1927"/>
        <v>9.7613882863340565E-2</v>
      </c>
      <c r="Y3610" s="66">
        <f t="shared" si="1917"/>
        <v>5.2631578947368397E-2</v>
      </c>
      <c r="Z3610" s="61">
        <f t="shared" si="1918"/>
        <v>5.9063136456211779E-2</v>
      </c>
      <c r="AA3610" s="67">
        <f t="shared" si="1919"/>
        <v>24.550000000000004</v>
      </c>
      <c r="AB3610" s="68">
        <f t="shared" si="1920"/>
        <v>6.1233885819521265E-2</v>
      </c>
      <c r="AC3610" s="69">
        <f t="shared" si="1921"/>
        <v>0.13029465930018441</v>
      </c>
      <c r="AD3610" s="70">
        <f>_xlfn.PERCENTILE.EXC(AC3610:$AC$5675,0.5)</f>
        <v>6.5663721103051617E-2</v>
      </c>
      <c r="AE3610" s="70">
        <f>_xlfn.PERCENTILE.EXC($AC3610:AC$5675,0.35)</f>
        <v>3.4509821886169786E-2</v>
      </c>
      <c r="AF3610" s="71">
        <f t="shared" si="1933"/>
        <v>1.1069993602047338E-2</v>
      </c>
      <c r="AG3610" s="70">
        <f t="shared" si="1934"/>
        <v>-0.31270586014919505</v>
      </c>
      <c r="AH3610" s="70">
        <f t="shared" si="1935"/>
        <v>-0.33113240783537945</v>
      </c>
      <c r="AI3610" s="61" t="str">
        <f t="shared" si="1930"/>
        <v>Short VOL</v>
      </c>
      <c r="AJ3610" s="68" t="str">
        <f t="shared" si="1931"/>
        <v>Short VOL</v>
      </c>
      <c r="AK3610" s="72"/>
      <c r="AL3610" s="73"/>
      <c r="AM3610" s="72"/>
      <c r="AN3610" s="73"/>
      <c r="AO3610" s="74"/>
      <c r="AP3610" s="20"/>
      <c r="AQ3610" s="74"/>
      <c r="AR3610" s="20"/>
      <c r="AS3610" s="74"/>
      <c r="AT3610" s="20"/>
      <c r="AU3610" s="74" t="str">
        <f t="shared" si="1922"/>
        <v>00631L</v>
      </c>
      <c r="AV3610" s="20">
        <f t="shared" si="1928"/>
        <v>1</v>
      </c>
      <c r="AW3610" s="74" t="str">
        <f t="shared" si="1923"/>
        <v>00631L</v>
      </c>
      <c r="AX3610" s="20">
        <f t="shared" si="1924"/>
        <v>1</v>
      </c>
      <c r="AY3610" s="20">
        <f t="shared" si="1929"/>
        <v>1</v>
      </c>
      <c r="AZ3610" s="116">
        <v>41068</v>
      </c>
      <c r="BA3610" s="116"/>
      <c r="BB3610" s="20"/>
      <c r="BC3610" s="20"/>
      <c r="BD3610" s="76"/>
      <c r="BE3610" s="77"/>
      <c r="BF3610" s="77"/>
    </row>
    <row r="3611" spans="1:58" s="23" customFormat="1" ht="15.75" customHeight="1" x14ac:dyDescent="0.4">
      <c r="A3611" s="116">
        <v>41066</v>
      </c>
      <c r="B3611" s="112">
        <v>23.4</v>
      </c>
      <c r="C3611" s="112">
        <v>25.5</v>
      </c>
      <c r="D3611" s="112">
        <v>26.6</v>
      </c>
      <c r="E3611" s="112">
        <v>27.65</v>
      </c>
      <c r="F3611" s="112">
        <v>28.65</v>
      </c>
      <c r="G3611" s="112">
        <v>29.15</v>
      </c>
      <c r="H3611" s="113">
        <v>29.05</v>
      </c>
      <c r="I3611" s="90">
        <f t="shared" si="1925"/>
        <v>24.712499999999999</v>
      </c>
      <c r="J3611" s="90">
        <f t="shared" si="1926"/>
        <v>26.1875</v>
      </c>
      <c r="K3611" s="114">
        <v>9</v>
      </c>
      <c r="L3611" s="115">
        <v>4.1666666666666664E-2</v>
      </c>
      <c r="M3611" s="90">
        <v>19.309999999999999</v>
      </c>
      <c r="N3611" s="90">
        <v>22.16</v>
      </c>
      <c r="O3611" s="90">
        <v>24.71</v>
      </c>
      <c r="P3611" s="90">
        <v>26.87</v>
      </c>
      <c r="Q3611" s="90">
        <v>29.44</v>
      </c>
      <c r="R3611" s="63">
        <f t="shared" si="1914"/>
        <v>10.11</v>
      </c>
      <c r="S3611" s="64">
        <f t="shared" si="1936"/>
        <v>-0.10210696920583467</v>
      </c>
      <c r="T3611" s="65">
        <f t="shared" si="1932"/>
        <v>0.87138989169675085</v>
      </c>
      <c r="U3611" s="65">
        <f t="shared" si="1932"/>
        <v>0.89680291380008093</v>
      </c>
      <c r="V3611" s="65">
        <f t="shared" si="1915"/>
        <v>0.82471157424637143</v>
      </c>
      <c r="W3611" s="65">
        <f t="shared" si="1916"/>
        <v>0.75271739130434778</v>
      </c>
      <c r="X3611" s="61">
        <f t="shared" si="1927"/>
        <v>8.9743589743589813E-2</v>
      </c>
      <c r="Y3611" s="66">
        <f t="shared" si="1917"/>
        <v>5.0632911392405146E-2</v>
      </c>
      <c r="Z3611" s="61">
        <f t="shared" si="1918"/>
        <v>5.9686393525543814E-2</v>
      </c>
      <c r="AA3611" s="67">
        <f t="shared" si="1919"/>
        <v>24.712499999999999</v>
      </c>
      <c r="AB3611" s="68">
        <f t="shared" si="1920"/>
        <v>5.5956678700360939E-2</v>
      </c>
      <c r="AC3611" s="69">
        <f t="shared" si="1921"/>
        <v>0.11518501805054145</v>
      </c>
      <c r="AD3611" s="70">
        <f>_xlfn.PERCENTILE.EXC(AC3611:$AC$5675,0.5)</f>
        <v>6.5637065637065561E-2</v>
      </c>
      <c r="AE3611" s="70">
        <f>_xlfn.PERCENTILE.EXC($AC3611:AC$5675,0.35)</f>
        <v>3.4481635194704346E-2</v>
      </c>
      <c r="AF3611" s="71">
        <f t="shared" si="1933"/>
        <v>1.1069993602047338E-2</v>
      </c>
      <c r="AG3611" s="70">
        <f t="shared" si="1934"/>
        <v>-0.31270586014919505</v>
      </c>
      <c r="AH3611" s="70">
        <f t="shared" si="1935"/>
        <v>-0.33113240783537945</v>
      </c>
      <c r="AI3611" s="61" t="str">
        <f t="shared" si="1930"/>
        <v>Short VOL</v>
      </c>
      <c r="AJ3611" s="68" t="str">
        <f t="shared" si="1931"/>
        <v>Short VOL</v>
      </c>
      <c r="AK3611" s="72"/>
      <c r="AL3611" s="73"/>
      <c r="AM3611" s="72"/>
      <c r="AN3611" s="73"/>
      <c r="AO3611" s="74"/>
      <c r="AP3611" s="20"/>
      <c r="AQ3611" s="74"/>
      <c r="AR3611" s="20"/>
      <c r="AS3611" s="74"/>
      <c r="AT3611" s="20"/>
      <c r="AU3611" s="74" t="str">
        <f t="shared" si="1922"/>
        <v>00631L</v>
      </c>
      <c r="AV3611" s="20">
        <f t="shared" si="1928"/>
        <v>1</v>
      </c>
      <c r="AW3611" s="74" t="str">
        <f t="shared" si="1923"/>
        <v>00631L</v>
      </c>
      <c r="AX3611" s="20">
        <f t="shared" si="1924"/>
        <v>1</v>
      </c>
      <c r="AY3611" s="20">
        <f t="shared" si="1929"/>
        <v>1</v>
      </c>
      <c r="AZ3611" s="116">
        <v>41067</v>
      </c>
      <c r="BA3611" s="116"/>
      <c r="BB3611" s="20"/>
      <c r="BC3611" s="20"/>
      <c r="BD3611" s="76"/>
      <c r="BE3611" s="77"/>
      <c r="BF3611" s="77"/>
    </row>
    <row r="3612" spans="1:58" s="23" customFormat="1" ht="15.75" customHeight="1" x14ac:dyDescent="0.4">
      <c r="A3612" s="116">
        <v>41065</v>
      </c>
      <c r="B3612" s="112">
        <v>25.6</v>
      </c>
      <c r="C3612" s="112">
        <v>27.35</v>
      </c>
      <c r="D3612" s="112">
        <v>28.05</v>
      </c>
      <c r="E3612" s="112">
        <v>28.85</v>
      </c>
      <c r="F3612" s="112">
        <v>29.55</v>
      </c>
      <c r="G3612" s="112">
        <v>29.9</v>
      </c>
      <c r="H3612" s="113">
        <v>29.75</v>
      </c>
      <c r="I3612" s="90">
        <f t="shared" si="1925"/>
        <v>26.620833333333334</v>
      </c>
      <c r="J3612" s="90">
        <f t="shared" si="1926"/>
        <v>27.758333333333333</v>
      </c>
      <c r="K3612" s="114">
        <v>10</v>
      </c>
      <c r="L3612" s="115">
        <v>4.1666666666666664E-2</v>
      </c>
      <c r="M3612" s="90">
        <v>23.17</v>
      </c>
      <c r="N3612" s="90">
        <v>24.68</v>
      </c>
      <c r="O3612" s="90">
        <v>26.87</v>
      </c>
      <c r="P3612" s="90">
        <v>28.57</v>
      </c>
      <c r="Q3612" s="90">
        <v>30.96</v>
      </c>
      <c r="R3612" s="63">
        <f t="shared" si="1914"/>
        <v>7.5899999999999963</v>
      </c>
      <c r="S3612" s="64">
        <f t="shared" si="1936"/>
        <v>-5.5130168453292543E-2</v>
      </c>
      <c r="T3612" s="65">
        <f t="shared" si="1932"/>
        <v>0.93881685575364671</v>
      </c>
      <c r="U3612" s="65">
        <f t="shared" si="1932"/>
        <v>0.91849646445850386</v>
      </c>
      <c r="V3612" s="65">
        <f t="shared" si="1915"/>
        <v>0.86384319215960792</v>
      </c>
      <c r="W3612" s="65">
        <f t="shared" si="1916"/>
        <v>0.79715762273901802</v>
      </c>
      <c r="X3612" s="61">
        <f t="shared" si="1927"/>
        <v>6.8359375E-2</v>
      </c>
      <c r="Y3612" s="66">
        <f t="shared" si="1917"/>
        <v>3.1195840554592669E-2</v>
      </c>
      <c r="Z3612" s="61">
        <f t="shared" si="1918"/>
        <v>4.2729691657536366E-2</v>
      </c>
      <c r="AA3612" s="67">
        <f t="shared" si="1919"/>
        <v>26.620833333333337</v>
      </c>
      <c r="AB3612" s="68">
        <f t="shared" si="1920"/>
        <v>3.7277147487844477E-2</v>
      </c>
      <c r="AC3612" s="69">
        <f t="shared" si="1921"/>
        <v>7.8639924365208155E-2</v>
      </c>
      <c r="AD3612" s="70">
        <f>_xlfn.PERCENTILE.EXC(AC3612:$AC$5675,0.5)</f>
        <v>6.5582065582065502E-2</v>
      </c>
      <c r="AE3612" s="70">
        <f>_xlfn.PERCENTILE.EXC($AC3612:AC$5675,0.35)</f>
        <v>3.4472177237396179E-2</v>
      </c>
      <c r="AF3612" s="71">
        <f t="shared" si="1933"/>
        <v>1.1069993602047338E-2</v>
      </c>
      <c r="AG3612" s="70">
        <f t="shared" si="1934"/>
        <v>-0.31270586014919505</v>
      </c>
      <c r="AH3612" s="70">
        <f t="shared" si="1935"/>
        <v>-0.33113240783537945</v>
      </c>
      <c r="AI3612" s="61" t="str">
        <f t="shared" si="1930"/>
        <v>Short VOL</v>
      </c>
      <c r="AJ3612" s="68" t="str">
        <f t="shared" si="1931"/>
        <v>Short VOL</v>
      </c>
      <c r="AK3612" s="72"/>
      <c r="AL3612" s="73"/>
      <c r="AM3612" s="72"/>
      <c r="AN3612" s="73"/>
      <c r="AO3612" s="74"/>
      <c r="AP3612" s="20"/>
      <c r="AQ3612" s="74"/>
      <c r="AR3612" s="20"/>
      <c r="AS3612" s="74"/>
      <c r="AT3612" s="20"/>
      <c r="AU3612" s="74" t="str">
        <f t="shared" si="1922"/>
        <v>00631L</v>
      </c>
      <c r="AV3612" s="20">
        <f t="shared" si="1928"/>
        <v>1</v>
      </c>
      <c r="AW3612" s="74" t="str">
        <f t="shared" si="1923"/>
        <v>00631L</v>
      </c>
      <c r="AX3612" s="20">
        <f t="shared" si="1924"/>
        <v>1</v>
      </c>
      <c r="AY3612" s="20">
        <f t="shared" si="1929"/>
        <v>1</v>
      </c>
      <c r="AZ3612" s="116">
        <v>41066</v>
      </c>
      <c r="BA3612" s="116"/>
      <c r="BB3612" s="20"/>
      <c r="BC3612" s="20"/>
      <c r="BD3612" s="76"/>
      <c r="BE3612" s="77"/>
      <c r="BF3612" s="77"/>
    </row>
    <row r="3613" spans="1:58" s="23" customFormat="1" ht="15.75" customHeight="1" x14ac:dyDescent="0.4">
      <c r="A3613" s="116">
        <v>41064</v>
      </c>
      <c r="B3613" s="112">
        <v>26.95</v>
      </c>
      <c r="C3613" s="112">
        <v>28.45</v>
      </c>
      <c r="D3613" s="112">
        <v>28.9</v>
      </c>
      <c r="E3613" s="112">
        <v>29.6</v>
      </c>
      <c r="F3613" s="112">
        <v>30.25</v>
      </c>
      <c r="G3613" s="112">
        <v>30.5</v>
      </c>
      <c r="H3613" s="113">
        <v>30.2</v>
      </c>
      <c r="I3613" s="90">
        <f t="shared" si="1925"/>
        <v>27.762499999999999</v>
      </c>
      <c r="J3613" s="90">
        <f t="shared" si="1926"/>
        <v>28.693749999999998</v>
      </c>
      <c r="K3613" s="114">
        <v>11</v>
      </c>
      <c r="L3613" s="115">
        <v>4.1666666666666664E-2</v>
      </c>
      <c r="M3613" s="90">
        <v>24.67</v>
      </c>
      <c r="N3613" s="90">
        <v>26.12</v>
      </c>
      <c r="O3613" s="90">
        <v>28.12</v>
      </c>
      <c r="P3613" s="90">
        <v>29.36</v>
      </c>
      <c r="Q3613" s="90">
        <v>31.72</v>
      </c>
      <c r="R3613" s="63">
        <f t="shared" si="1914"/>
        <v>6.6899999999999977</v>
      </c>
      <c r="S3613" s="64">
        <f t="shared" si="1936"/>
        <v>-2.0255063765941453E-2</v>
      </c>
      <c r="T3613" s="65">
        <f t="shared" si="1932"/>
        <v>0.94448698315467083</v>
      </c>
      <c r="U3613" s="65">
        <f t="shared" si="1932"/>
        <v>0.92887624466571839</v>
      </c>
      <c r="V3613" s="65">
        <f t="shared" si="1915"/>
        <v>0.88964577656675758</v>
      </c>
      <c r="W3613" s="65">
        <f t="shared" si="1916"/>
        <v>0.82345523329129888</v>
      </c>
      <c r="X3613" s="61">
        <f t="shared" si="1927"/>
        <v>5.5658627087198514E-2</v>
      </c>
      <c r="Y3613" s="66">
        <f t="shared" si="1917"/>
        <v>2.0270270270270199E-2</v>
      </c>
      <c r="Z3613" s="61">
        <f t="shared" si="1918"/>
        <v>3.3543448896893244E-2</v>
      </c>
      <c r="AA3613" s="67">
        <f t="shared" si="1919"/>
        <v>27.762500000000003</v>
      </c>
      <c r="AB3613" s="68">
        <f t="shared" si="1920"/>
        <v>3.1776416539050473E-2</v>
      </c>
      <c r="AC3613" s="69">
        <f t="shared" si="1921"/>
        <v>6.2882848392036825E-2</v>
      </c>
      <c r="AD3613" s="70">
        <f>_xlfn.PERCENTILE.EXC(AC3613:$AC$5675,0.5)</f>
        <v>6.5527065527065442E-2</v>
      </c>
      <c r="AE3613" s="70">
        <f>_xlfn.PERCENTILE.EXC($AC3613:AC$5675,0.35)</f>
        <v>3.4470210773750912E-2</v>
      </c>
      <c r="AF3613" s="71">
        <f t="shared" si="1933"/>
        <v>1.1069993602047338E-2</v>
      </c>
      <c r="AG3613" s="70">
        <f t="shared" si="1934"/>
        <v>-0.31270586014919505</v>
      </c>
      <c r="AH3613" s="70">
        <f t="shared" si="1935"/>
        <v>-0.33113240783537945</v>
      </c>
      <c r="AI3613" s="61" t="str">
        <f t="shared" si="1930"/>
        <v>Safety</v>
      </c>
      <c r="AJ3613" s="68" t="str">
        <f t="shared" si="1931"/>
        <v>Short VOL</v>
      </c>
      <c r="AK3613" s="72"/>
      <c r="AL3613" s="73"/>
      <c r="AM3613" s="72"/>
      <c r="AN3613" s="73"/>
      <c r="AO3613" s="74"/>
      <c r="AP3613" s="20"/>
      <c r="AQ3613" s="74"/>
      <c r="AR3613" s="20"/>
      <c r="AS3613" s="74"/>
      <c r="AT3613" s="20"/>
      <c r="AU3613" s="74" t="str">
        <f t="shared" si="1922"/>
        <v>00631L</v>
      </c>
      <c r="AV3613" s="20">
        <f t="shared" si="1928"/>
        <v>1</v>
      </c>
      <c r="AW3613" s="74" t="str">
        <f t="shared" si="1923"/>
        <v>00631L</v>
      </c>
      <c r="AX3613" s="20">
        <f t="shared" si="1924"/>
        <v>1</v>
      </c>
      <c r="AY3613" s="20">
        <f t="shared" si="1929"/>
        <v>1</v>
      </c>
      <c r="AZ3613" s="116">
        <v>41065</v>
      </c>
      <c r="BA3613" s="116"/>
      <c r="BB3613" s="20"/>
      <c r="BC3613" s="20"/>
      <c r="BD3613" s="76"/>
      <c r="BE3613" s="77"/>
      <c r="BF3613" s="77"/>
    </row>
    <row r="3614" spans="1:58" s="23" customFormat="1" ht="15.75" customHeight="1" x14ac:dyDescent="0.4">
      <c r="A3614" s="116">
        <v>41061</v>
      </c>
      <c r="B3614" s="112">
        <v>27.75</v>
      </c>
      <c r="C3614" s="112">
        <v>29.15</v>
      </c>
      <c r="D3614" s="112">
        <v>29.2</v>
      </c>
      <c r="E3614" s="112">
        <v>29.5</v>
      </c>
      <c r="F3614" s="112">
        <v>30</v>
      </c>
      <c r="G3614" s="112">
        <v>30.1</v>
      </c>
      <c r="H3614" s="113">
        <v>29.85</v>
      </c>
      <c r="I3614" s="90">
        <f t="shared" si="1925"/>
        <v>28.45</v>
      </c>
      <c r="J3614" s="90">
        <f t="shared" si="1926"/>
        <v>29.174999999999997</v>
      </c>
      <c r="K3614" s="114">
        <v>12</v>
      </c>
      <c r="L3614" s="115">
        <v>4.1666666666666664E-2</v>
      </c>
      <c r="M3614" s="90">
        <v>26.2</v>
      </c>
      <c r="N3614" s="90">
        <v>26.66</v>
      </c>
      <c r="O3614" s="90">
        <v>28.47</v>
      </c>
      <c r="P3614" s="90">
        <v>30.21</v>
      </c>
      <c r="Q3614" s="90">
        <v>31.47</v>
      </c>
      <c r="R3614" s="63">
        <f t="shared" si="1914"/>
        <v>5.82</v>
      </c>
      <c r="S3614" s="64">
        <f t="shared" si="1936"/>
        <v>0.10806317539484628</v>
      </c>
      <c r="T3614" s="65">
        <f t="shared" si="1932"/>
        <v>0.98274568642160542</v>
      </c>
      <c r="U3614" s="65">
        <f t="shared" si="1932"/>
        <v>0.93642430628731999</v>
      </c>
      <c r="V3614" s="65">
        <f t="shared" si="1915"/>
        <v>0.88248924197285661</v>
      </c>
      <c r="W3614" s="65">
        <f t="shared" si="1916"/>
        <v>0.84715602160788051</v>
      </c>
      <c r="X3614" s="61">
        <f t="shared" si="1927"/>
        <v>5.04504504504504E-2</v>
      </c>
      <c r="Y3614" s="66">
        <f t="shared" si="1917"/>
        <v>1.1864406779661066E-2</v>
      </c>
      <c r="Z3614" s="61">
        <f t="shared" si="1918"/>
        <v>2.5483304042179189E-2</v>
      </c>
      <c r="AA3614" s="67">
        <f t="shared" si="1919"/>
        <v>28.45</v>
      </c>
      <c r="AB3614" s="68">
        <f t="shared" si="1920"/>
        <v>4.0885221305326326E-2</v>
      </c>
      <c r="AC3614" s="69">
        <f t="shared" si="1921"/>
        <v>6.7141785446361554E-2</v>
      </c>
      <c r="AD3614" s="70">
        <f>_xlfn.PERCENTILE.EXC(AC3614:$AC$5675,0.5)</f>
        <v>6.5582065582065502E-2</v>
      </c>
      <c r="AE3614" s="70">
        <f>_xlfn.PERCENTILE.EXC($AC3614:AC$5675,0.35)</f>
        <v>3.4468244310105638E-2</v>
      </c>
      <c r="AF3614" s="71">
        <f t="shared" si="1933"/>
        <v>1.1069993602047338E-2</v>
      </c>
      <c r="AG3614" s="70">
        <f t="shared" si="1934"/>
        <v>-0.31270586014919505</v>
      </c>
      <c r="AH3614" s="70">
        <f t="shared" si="1935"/>
        <v>-0.33113240783537945</v>
      </c>
      <c r="AI3614" s="61" t="str">
        <f t="shared" si="1930"/>
        <v>Short VOL</v>
      </c>
      <c r="AJ3614" s="68" t="str">
        <f t="shared" si="1931"/>
        <v>Short VOL</v>
      </c>
      <c r="AK3614" s="72"/>
      <c r="AL3614" s="73"/>
      <c r="AM3614" s="72"/>
      <c r="AN3614" s="73"/>
      <c r="AO3614" s="74"/>
      <c r="AP3614" s="20"/>
      <c r="AQ3614" s="74"/>
      <c r="AR3614" s="20"/>
      <c r="AS3614" s="74"/>
      <c r="AT3614" s="20"/>
      <c r="AU3614" s="74" t="str">
        <f t="shared" si="1922"/>
        <v>00631L</v>
      </c>
      <c r="AV3614" s="20">
        <f t="shared" si="1928"/>
        <v>1</v>
      </c>
      <c r="AW3614" s="74" t="str">
        <f t="shared" si="1923"/>
        <v>00631L</v>
      </c>
      <c r="AX3614" s="20">
        <f t="shared" si="1924"/>
        <v>1</v>
      </c>
      <c r="AY3614" s="20">
        <f t="shared" si="1929"/>
        <v>1</v>
      </c>
      <c r="AZ3614" s="116">
        <v>41064</v>
      </c>
      <c r="BA3614" s="116"/>
      <c r="BB3614" s="20"/>
      <c r="BC3614" s="20"/>
      <c r="BD3614" s="76"/>
      <c r="BE3614" s="77"/>
      <c r="BF3614" s="77"/>
    </row>
    <row r="3615" spans="1:58" s="23" customFormat="1" ht="15.75" customHeight="1" x14ac:dyDescent="0.4">
      <c r="A3615" s="116">
        <v>41060</v>
      </c>
      <c r="B3615" s="112">
        <v>26</v>
      </c>
      <c r="C3615" s="112">
        <v>27.35</v>
      </c>
      <c r="D3615" s="112">
        <v>27.55</v>
      </c>
      <c r="E3615" s="112">
        <v>28.05</v>
      </c>
      <c r="F3615" s="112">
        <v>28.65</v>
      </c>
      <c r="G3615" s="112">
        <v>28.95</v>
      </c>
      <c r="H3615" s="113">
        <v>28.7</v>
      </c>
      <c r="I3615" s="90">
        <f t="shared" si="1925"/>
        <v>26.618750000000002</v>
      </c>
      <c r="J3615" s="90">
        <f t="shared" si="1926"/>
        <v>27.441666666666666</v>
      </c>
      <c r="K3615" s="114">
        <v>13</v>
      </c>
      <c r="L3615" s="115">
        <v>4.1666666666666664E-2</v>
      </c>
      <c r="M3615" s="90">
        <v>22.41</v>
      </c>
      <c r="N3615" s="90">
        <v>24.06</v>
      </c>
      <c r="O3615" s="90">
        <v>26.22</v>
      </c>
      <c r="P3615" s="90">
        <v>27.74</v>
      </c>
      <c r="Q3615" s="90">
        <v>30.4</v>
      </c>
      <c r="R3615" s="63">
        <f t="shared" ref="R3615:R3678" si="1937">(O3615+P3615)-(N3615+M3615)</f>
        <v>7.4899999999999949</v>
      </c>
      <c r="S3615" s="64">
        <f t="shared" si="1936"/>
        <v>-3.3140016570009051E-3</v>
      </c>
      <c r="T3615" s="65">
        <f t="shared" si="1932"/>
        <v>0.93142144638404001</v>
      </c>
      <c r="U3615" s="65">
        <f t="shared" si="1932"/>
        <v>0.91762013729977121</v>
      </c>
      <c r="V3615" s="65">
        <f t="shared" si="1915"/>
        <v>0.86733958183129056</v>
      </c>
      <c r="W3615" s="65">
        <f t="shared" si="1916"/>
        <v>0.79144736842105268</v>
      </c>
      <c r="X3615" s="61">
        <f t="shared" si="1927"/>
        <v>5.1923076923076975E-2</v>
      </c>
      <c r="Y3615" s="66">
        <f t="shared" si="1917"/>
        <v>2.3172905525846652E-2</v>
      </c>
      <c r="Z3615" s="61">
        <f t="shared" si="1918"/>
        <v>3.0914925256319857E-2</v>
      </c>
      <c r="AA3615" s="67">
        <f t="shared" si="1919"/>
        <v>26.618749999999999</v>
      </c>
      <c r="AB3615" s="68">
        <f t="shared" si="1920"/>
        <v>8.063175394846224E-2</v>
      </c>
      <c r="AC3615" s="69">
        <f t="shared" si="1921"/>
        <v>0.10634871155444721</v>
      </c>
      <c r="AD3615" s="70">
        <f>_xlfn.PERCENTILE.EXC(AC3615:$AC$5675,0.5)</f>
        <v>6.5527065527065442E-2</v>
      </c>
      <c r="AE3615" s="70">
        <f>_xlfn.PERCENTILE.EXC($AC3615:AC$5675,0.35)</f>
        <v>3.4467618758788045E-2</v>
      </c>
      <c r="AF3615" s="71">
        <f t="shared" si="1933"/>
        <v>1.1069993602047338E-2</v>
      </c>
      <c r="AG3615" s="70">
        <f t="shared" si="1934"/>
        <v>-0.31270586014919505</v>
      </c>
      <c r="AH3615" s="70">
        <f t="shared" si="1935"/>
        <v>-0.33113240783537945</v>
      </c>
      <c r="AI3615" s="61" t="str">
        <f t="shared" si="1930"/>
        <v>Short VOL</v>
      </c>
      <c r="AJ3615" s="68" t="str">
        <f t="shared" si="1931"/>
        <v>Short VOL</v>
      </c>
      <c r="AK3615" s="72"/>
      <c r="AL3615" s="73"/>
      <c r="AM3615" s="72"/>
      <c r="AN3615" s="73"/>
      <c r="AO3615" s="74"/>
      <c r="AP3615" s="20"/>
      <c r="AQ3615" s="74"/>
      <c r="AR3615" s="20"/>
      <c r="AS3615" s="74"/>
      <c r="AT3615" s="20"/>
      <c r="AU3615" s="74" t="str">
        <f t="shared" si="1922"/>
        <v>00631L</v>
      </c>
      <c r="AV3615" s="20">
        <f t="shared" si="1928"/>
        <v>1</v>
      </c>
      <c r="AW3615" s="74" t="str">
        <f t="shared" si="1923"/>
        <v>00631L</v>
      </c>
      <c r="AX3615" s="20">
        <f t="shared" si="1924"/>
        <v>1</v>
      </c>
      <c r="AY3615" s="20">
        <f t="shared" si="1929"/>
        <v>1</v>
      </c>
      <c r="AZ3615" s="116">
        <v>41061</v>
      </c>
      <c r="BA3615" s="116"/>
      <c r="BB3615" s="20"/>
      <c r="BC3615" s="20"/>
      <c r="BD3615" s="76"/>
      <c r="BE3615" s="77"/>
      <c r="BF3615" s="77"/>
    </row>
    <row r="3616" spans="1:58" s="23" customFormat="1" ht="15.75" customHeight="1" x14ac:dyDescent="0.4">
      <c r="A3616" s="116">
        <v>41059</v>
      </c>
      <c r="B3616" s="112">
        <v>25.7</v>
      </c>
      <c r="C3616" s="112">
        <v>26.9</v>
      </c>
      <c r="D3616" s="112">
        <v>27.15</v>
      </c>
      <c r="E3616" s="112">
        <v>27.65</v>
      </c>
      <c r="F3616" s="112">
        <v>28.2</v>
      </c>
      <c r="G3616" s="112">
        <v>28.55</v>
      </c>
      <c r="H3616" s="113">
        <v>28.4</v>
      </c>
      <c r="I3616" s="90">
        <f t="shared" si="1925"/>
        <v>26.2</v>
      </c>
      <c r="J3616" s="90">
        <f t="shared" si="1926"/>
        <v>27.004166666666666</v>
      </c>
      <c r="K3616" s="114">
        <v>14</v>
      </c>
      <c r="L3616" s="115">
        <v>4.1666666666666664E-2</v>
      </c>
      <c r="M3616" s="90">
        <v>23.39</v>
      </c>
      <c r="N3616" s="90">
        <v>24.14</v>
      </c>
      <c r="O3616" s="90">
        <v>26.19</v>
      </c>
      <c r="P3616" s="90">
        <v>27.71</v>
      </c>
      <c r="Q3616" s="90">
        <v>30.34</v>
      </c>
      <c r="R3616" s="63">
        <f t="shared" si="1937"/>
        <v>6.3700000000000045</v>
      </c>
      <c r="S3616" s="64">
        <f t="shared" si="1936"/>
        <v>0.1478839752734189</v>
      </c>
      <c r="T3616" s="65">
        <f t="shared" si="1932"/>
        <v>0.96893123446561724</v>
      </c>
      <c r="U3616" s="65">
        <f t="shared" si="1932"/>
        <v>0.92172584956090109</v>
      </c>
      <c r="V3616" s="65">
        <f t="shared" si="1915"/>
        <v>0.87116564417177911</v>
      </c>
      <c r="W3616" s="65">
        <f t="shared" si="1916"/>
        <v>0.79564930784442978</v>
      </c>
      <c r="X3616" s="61">
        <f t="shared" si="1927"/>
        <v>4.6692607003891023E-2</v>
      </c>
      <c r="Y3616" s="66">
        <f t="shared" si="1917"/>
        <v>2.7124773960217001E-2</v>
      </c>
      <c r="Z3616" s="61">
        <f t="shared" si="1918"/>
        <v>3.0693384223918593E-2</v>
      </c>
      <c r="AA3616" s="67">
        <f t="shared" si="1919"/>
        <v>26.199999999999996</v>
      </c>
      <c r="AB3616" s="68">
        <f t="shared" si="1920"/>
        <v>6.4623032311516102E-2</v>
      </c>
      <c r="AC3616" s="69">
        <f t="shared" si="1921"/>
        <v>8.533554266777113E-2</v>
      </c>
      <c r="AD3616" s="70">
        <f>_xlfn.PERCENTILE.EXC(AC3616:$AC$5675,0.5)</f>
        <v>6.5526326677778912E-2</v>
      </c>
      <c r="AE3616" s="70">
        <f>_xlfn.PERCENTILE.EXC($AC3616:AC$5675,0.35)</f>
        <v>3.4467216692858391E-2</v>
      </c>
      <c r="AF3616" s="71">
        <f t="shared" si="1933"/>
        <v>1.0770745044429274E-2</v>
      </c>
      <c r="AG3616" s="70">
        <f t="shared" si="1934"/>
        <v>-0.31270586014919505</v>
      </c>
      <c r="AH3616" s="70">
        <f t="shared" si="1935"/>
        <v>-0.33113240783537945</v>
      </c>
      <c r="AI3616" s="61" t="str">
        <f t="shared" si="1930"/>
        <v>Short VOL</v>
      </c>
      <c r="AJ3616" s="68" t="str">
        <f t="shared" si="1931"/>
        <v>Short VOL</v>
      </c>
      <c r="AK3616" s="72"/>
      <c r="AL3616" s="73"/>
      <c r="AM3616" s="72"/>
      <c r="AN3616" s="73"/>
      <c r="AO3616" s="74"/>
      <c r="AP3616" s="20"/>
      <c r="AQ3616" s="74"/>
      <c r="AR3616" s="20"/>
      <c r="AS3616" s="74"/>
      <c r="AT3616" s="20"/>
      <c r="AU3616" s="74" t="str">
        <f t="shared" si="1922"/>
        <v>00631L</v>
      </c>
      <c r="AV3616" s="20">
        <f t="shared" si="1928"/>
        <v>1</v>
      </c>
      <c r="AW3616" s="74" t="str">
        <f t="shared" si="1923"/>
        <v>00631L</v>
      </c>
      <c r="AX3616" s="20">
        <f t="shared" si="1924"/>
        <v>1</v>
      </c>
      <c r="AY3616" s="20">
        <f t="shared" si="1929"/>
        <v>1</v>
      </c>
      <c r="AZ3616" s="116">
        <v>41060</v>
      </c>
      <c r="BA3616" s="116"/>
      <c r="BB3616" s="20"/>
      <c r="BC3616" s="20"/>
      <c r="BD3616" s="76"/>
      <c r="BE3616" s="77"/>
      <c r="BF3616" s="77"/>
    </row>
    <row r="3617" spans="1:58" s="23" customFormat="1" ht="15.75" customHeight="1" x14ac:dyDescent="0.4">
      <c r="A3617" s="116">
        <v>41058</v>
      </c>
      <c r="B3617" s="112">
        <v>23</v>
      </c>
      <c r="C3617" s="112">
        <v>24.8</v>
      </c>
      <c r="D3617" s="112">
        <v>25.6</v>
      </c>
      <c r="E3617" s="112">
        <v>26.4</v>
      </c>
      <c r="F3617" s="112">
        <v>27.25</v>
      </c>
      <c r="G3617" s="112">
        <v>27.75</v>
      </c>
      <c r="H3617" s="113">
        <v>27.6</v>
      </c>
      <c r="I3617" s="90">
        <f t="shared" si="1925"/>
        <v>23.675000000000001</v>
      </c>
      <c r="J3617" s="90">
        <f t="shared" si="1926"/>
        <v>25.1</v>
      </c>
      <c r="K3617" s="114">
        <v>15</v>
      </c>
      <c r="L3617" s="115">
        <v>4.1666666666666664E-2</v>
      </c>
      <c r="M3617" s="90">
        <v>19.48</v>
      </c>
      <c r="N3617" s="90">
        <v>21.03</v>
      </c>
      <c r="O3617" s="90">
        <v>23.89</v>
      </c>
      <c r="P3617" s="90">
        <v>26.13</v>
      </c>
      <c r="Q3617" s="90">
        <v>28.84</v>
      </c>
      <c r="R3617" s="63">
        <f t="shared" si="1937"/>
        <v>9.5099999999999909</v>
      </c>
      <c r="S3617" s="64">
        <f t="shared" si="1936"/>
        <v>-3.3547794117647078E-2</v>
      </c>
      <c r="T3617" s="65">
        <f t="shared" si="1932"/>
        <v>0.9262957679505468</v>
      </c>
      <c r="U3617" s="65">
        <f t="shared" si="1932"/>
        <v>0.8802846379238175</v>
      </c>
      <c r="V3617" s="65">
        <f t="shared" si="1915"/>
        <v>0.80482204362801391</v>
      </c>
      <c r="W3617" s="65">
        <f t="shared" si="1916"/>
        <v>0.72919556171983357</v>
      </c>
      <c r="X3617" s="61">
        <f t="shared" si="1927"/>
        <v>7.8260869565217425E-2</v>
      </c>
      <c r="Y3617" s="66">
        <f t="shared" si="1917"/>
        <v>4.5454545454545567E-2</v>
      </c>
      <c r="Z3617" s="61">
        <f t="shared" si="1918"/>
        <v>6.0190073917634666E-2</v>
      </c>
      <c r="AA3617" s="67">
        <f t="shared" si="1919"/>
        <v>23.675000000000001</v>
      </c>
      <c r="AB3617" s="68">
        <f t="shared" si="1920"/>
        <v>9.3675701378982346E-2</v>
      </c>
      <c r="AC3617" s="69">
        <f t="shared" si="1921"/>
        <v>0.12577270565858295</v>
      </c>
      <c r="AD3617" s="70">
        <f>_xlfn.PERCENTILE.EXC(AC3617:$AC$5675,0.5)</f>
        <v>6.5525587828492368E-2</v>
      </c>
      <c r="AE3617" s="70">
        <f>_xlfn.PERCENTILE.EXC($AC3617:AC$5675,0.35)</f>
        <v>3.4466814626928736E-2</v>
      </c>
      <c r="AF3617" s="71">
        <f t="shared" si="1933"/>
        <v>1.0428826749376841E-2</v>
      </c>
      <c r="AG3617" s="70">
        <f t="shared" si="1934"/>
        <v>-0.31270586014919505</v>
      </c>
      <c r="AH3617" s="70">
        <f t="shared" si="1935"/>
        <v>-0.33113240783537945</v>
      </c>
      <c r="AI3617" s="61" t="str">
        <f t="shared" si="1930"/>
        <v>Short VOL</v>
      </c>
      <c r="AJ3617" s="68" t="str">
        <f t="shared" si="1931"/>
        <v>Short VOL</v>
      </c>
      <c r="AK3617" s="72"/>
      <c r="AL3617" s="73"/>
      <c r="AM3617" s="72"/>
      <c r="AN3617" s="73"/>
      <c r="AO3617" s="74"/>
      <c r="AP3617" s="20"/>
      <c r="AQ3617" s="74"/>
      <c r="AR3617" s="20"/>
      <c r="AS3617" s="74"/>
      <c r="AT3617" s="20"/>
      <c r="AU3617" s="74" t="str">
        <f t="shared" si="1922"/>
        <v>00631L</v>
      </c>
      <c r="AV3617" s="20">
        <f t="shared" si="1928"/>
        <v>1</v>
      </c>
      <c r="AW3617" s="74" t="str">
        <f t="shared" si="1923"/>
        <v>00631L</v>
      </c>
      <c r="AX3617" s="20">
        <f t="shared" si="1924"/>
        <v>1</v>
      </c>
      <c r="AY3617" s="20">
        <f t="shared" si="1929"/>
        <v>1</v>
      </c>
      <c r="AZ3617" s="116">
        <v>41059</v>
      </c>
      <c r="BA3617" s="116"/>
      <c r="BB3617" s="20"/>
      <c r="BC3617" s="20"/>
      <c r="BD3617" s="76"/>
      <c r="BE3617" s="77"/>
      <c r="BF3617" s="77"/>
    </row>
    <row r="3618" spans="1:58" s="23" customFormat="1" ht="15.75" customHeight="1" x14ac:dyDescent="0.4">
      <c r="A3618" s="116">
        <v>41054</v>
      </c>
      <c r="B3618" s="112">
        <v>24.55</v>
      </c>
      <c r="C3618" s="112">
        <v>26.1</v>
      </c>
      <c r="D3618" s="112">
        <v>26.55</v>
      </c>
      <c r="E3618" s="112">
        <v>27.1</v>
      </c>
      <c r="F3618" s="112">
        <v>27.75</v>
      </c>
      <c r="G3618" s="112">
        <v>28.2</v>
      </c>
      <c r="H3618" s="113">
        <v>28.05</v>
      </c>
      <c r="I3618" s="90">
        <f t="shared" si="1925"/>
        <v>25.066666666666666</v>
      </c>
      <c r="J3618" s="90">
        <f t="shared" si="1926"/>
        <v>26.25</v>
      </c>
      <c r="K3618" s="114">
        <v>16</v>
      </c>
      <c r="L3618" s="115">
        <v>4.1666666666666664E-2</v>
      </c>
      <c r="M3618" s="90">
        <v>19.21</v>
      </c>
      <c r="N3618" s="90">
        <v>21.76</v>
      </c>
      <c r="O3618" s="90">
        <v>24.93</v>
      </c>
      <c r="P3618" s="90">
        <v>27.14</v>
      </c>
      <c r="Q3618" s="90">
        <v>29.84</v>
      </c>
      <c r="R3618" s="63">
        <f t="shared" si="1937"/>
        <v>11.100000000000001</v>
      </c>
      <c r="S3618" s="64">
        <f t="shared" si="1936"/>
        <v>1.0213556174559072E-2</v>
      </c>
      <c r="T3618" s="65">
        <f t="shared" si="1932"/>
        <v>0.8828125</v>
      </c>
      <c r="U3618" s="65">
        <f t="shared" si="1932"/>
        <v>0.87284396309667078</v>
      </c>
      <c r="V3618" s="65">
        <f t="shared" si="1915"/>
        <v>0.80176860722181287</v>
      </c>
      <c r="W3618" s="65">
        <f t="shared" si="1916"/>
        <v>0.72922252010723865</v>
      </c>
      <c r="X3618" s="61">
        <f t="shared" si="1927"/>
        <v>6.3136456211812658E-2</v>
      </c>
      <c r="Y3618" s="66">
        <f t="shared" si="1917"/>
        <v>3.5055350553505504E-2</v>
      </c>
      <c r="Z3618" s="61">
        <f t="shared" si="1918"/>
        <v>4.7207446808510647E-2</v>
      </c>
      <c r="AA3618" s="67">
        <f t="shared" si="1919"/>
        <v>25.06666666666667</v>
      </c>
      <c r="AB3618" s="68">
        <f t="shared" si="1920"/>
        <v>0.12821691176470584</v>
      </c>
      <c r="AC3618" s="69">
        <f t="shared" si="1921"/>
        <v>0.15196078431372556</v>
      </c>
      <c r="AD3618" s="70">
        <f>_xlfn.PERCENTILE.EXC(AC3618:$AC$5675,0.5)</f>
        <v>6.5508108136958398E-2</v>
      </c>
      <c r="AE3618" s="70">
        <f>_xlfn.PERCENTILE.EXC($AC3618:AC$5675,0.35)</f>
        <v>3.4447382704688653E-2</v>
      </c>
      <c r="AF3618" s="71">
        <f t="shared" si="1933"/>
        <v>1.0200233349320827E-2</v>
      </c>
      <c r="AG3618" s="70">
        <f t="shared" si="1934"/>
        <v>-0.31270586014919505</v>
      </c>
      <c r="AH3618" s="70">
        <f t="shared" si="1935"/>
        <v>-0.33113240783537945</v>
      </c>
      <c r="AI3618" s="61" t="str">
        <f t="shared" si="1930"/>
        <v>Short VOL</v>
      </c>
      <c r="AJ3618" s="68" t="str">
        <f t="shared" si="1931"/>
        <v>Short VOL</v>
      </c>
      <c r="AK3618" s="72"/>
      <c r="AL3618" s="73"/>
      <c r="AM3618" s="72"/>
      <c r="AN3618" s="73"/>
      <c r="AO3618" s="74"/>
      <c r="AP3618" s="20"/>
      <c r="AQ3618" s="74"/>
      <c r="AR3618" s="20"/>
      <c r="AS3618" s="74"/>
      <c r="AT3618" s="20"/>
      <c r="AU3618" s="74" t="str">
        <f t="shared" si="1922"/>
        <v>00631L</v>
      </c>
      <c r="AV3618" s="20">
        <f t="shared" si="1928"/>
        <v>1</v>
      </c>
      <c r="AW3618" s="74" t="str">
        <f t="shared" si="1923"/>
        <v>00631L</v>
      </c>
      <c r="AX3618" s="20">
        <f t="shared" si="1924"/>
        <v>1</v>
      </c>
      <c r="AY3618" s="20">
        <f t="shared" si="1929"/>
        <v>1</v>
      </c>
      <c r="AZ3618" s="116">
        <v>41058</v>
      </c>
      <c r="BA3618" s="116"/>
      <c r="BB3618" s="20"/>
      <c r="BC3618" s="20"/>
      <c r="BD3618" s="76"/>
      <c r="BE3618" s="77"/>
      <c r="BF3618" s="77"/>
    </row>
    <row r="3619" spans="1:58" s="23" customFormat="1" ht="15.75" customHeight="1" x14ac:dyDescent="0.4">
      <c r="A3619" s="116">
        <v>41053</v>
      </c>
      <c r="B3619" s="112">
        <v>24.25</v>
      </c>
      <c r="C3619" s="112">
        <v>26</v>
      </c>
      <c r="D3619" s="112">
        <v>26.55</v>
      </c>
      <c r="E3619" s="112">
        <v>27.4</v>
      </c>
      <c r="F3619" s="112">
        <v>28.25</v>
      </c>
      <c r="G3619" s="112">
        <v>28.7</v>
      </c>
      <c r="H3619" s="113">
        <v>28.4</v>
      </c>
      <c r="I3619" s="90">
        <f t="shared" si="1925"/>
        <v>24.760416666666668</v>
      </c>
      <c r="J3619" s="90">
        <f t="shared" si="1926"/>
        <v>26.160416666666666</v>
      </c>
      <c r="K3619" s="114">
        <v>17</v>
      </c>
      <c r="L3619" s="115">
        <v>4.1666666666666664E-2</v>
      </c>
      <c r="M3619" s="90">
        <v>19.22</v>
      </c>
      <c r="N3619" s="90">
        <v>21.54</v>
      </c>
      <c r="O3619" s="90">
        <v>24.78</v>
      </c>
      <c r="P3619" s="90">
        <v>27.71</v>
      </c>
      <c r="Q3619" s="90">
        <v>29.5</v>
      </c>
      <c r="R3619" s="63">
        <f t="shared" si="1937"/>
        <v>11.730000000000004</v>
      </c>
      <c r="S3619" s="64">
        <f t="shared" si="1936"/>
        <v>-3.5378414688759484E-2</v>
      </c>
      <c r="T3619" s="65">
        <f t="shared" si="1932"/>
        <v>0.89229340761374187</v>
      </c>
      <c r="U3619" s="65">
        <f t="shared" si="1932"/>
        <v>0.86924939467312345</v>
      </c>
      <c r="V3619" s="65">
        <f t="shared" si="1915"/>
        <v>0.77733670155178636</v>
      </c>
      <c r="W3619" s="65">
        <f t="shared" si="1916"/>
        <v>0.73016949152542365</v>
      </c>
      <c r="X3619" s="61">
        <f t="shared" si="1927"/>
        <v>7.2164948453608241E-2</v>
      </c>
      <c r="Y3619" s="66">
        <f t="shared" si="1917"/>
        <v>3.6496350364963508E-2</v>
      </c>
      <c r="Z3619" s="61">
        <f t="shared" si="1918"/>
        <v>5.654185948674794E-2</v>
      </c>
      <c r="AA3619" s="67">
        <f t="shared" si="1919"/>
        <v>24.760416666666668</v>
      </c>
      <c r="AB3619" s="68">
        <f t="shared" si="1920"/>
        <v>0.12581244196843086</v>
      </c>
      <c r="AC3619" s="69">
        <f t="shared" si="1921"/>
        <v>0.14950866604766336</v>
      </c>
      <c r="AD3619" s="70">
        <f>_xlfn.PERCENTILE.EXC(AC3619:$AC$5675,0.5)</f>
        <v>6.5490628445424415E-2</v>
      </c>
      <c r="AE3619" s="70">
        <f>_xlfn.PERCENTILE.EXC($AC3619:AC$5675,0.35)</f>
        <v>3.4427950782448577E-2</v>
      </c>
      <c r="AF3619" s="71">
        <f t="shared" si="1933"/>
        <v>1.002005563764023E-2</v>
      </c>
      <c r="AG3619" s="70">
        <f t="shared" si="1934"/>
        <v>-0.31270586014919505</v>
      </c>
      <c r="AH3619" s="70">
        <f t="shared" si="1935"/>
        <v>-0.33113240783537945</v>
      </c>
      <c r="AI3619" s="61" t="str">
        <f t="shared" si="1930"/>
        <v>Short VOL</v>
      </c>
      <c r="AJ3619" s="68" t="str">
        <f t="shared" si="1931"/>
        <v>Short VOL</v>
      </c>
      <c r="AK3619" s="72"/>
      <c r="AL3619" s="73"/>
      <c r="AM3619" s="72"/>
      <c r="AN3619" s="73"/>
      <c r="AO3619" s="74"/>
      <c r="AP3619" s="20"/>
      <c r="AQ3619" s="74"/>
      <c r="AR3619" s="20"/>
      <c r="AS3619" s="74"/>
      <c r="AT3619" s="20"/>
      <c r="AU3619" s="74" t="str">
        <f t="shared" si="1922"/>
        <v>00631L</v>
      </c>
      <c r="AV3619" s="20">
        <f t="shared" si="1928"/>
        <v>1</v>
      </c>
      <c r="AW3619" s="74" t="str">
        <f t="shared" si="1923"/>
        <v>00631L</v>
      </c>
      <c r="AX3619" s="20">
        <f t="shared" si="1924"/>
        <v>1</v>
      </c>
      <c r="AY3619" s="20">
        <f t="shared" si="1929"/>
        <v>1</v>
      </c>
      <c r="AZ3619" s="116">
        <v>41054</v>
      </c>
      <c r="BA3619" s="116"/>
      <c r="BB3619" s="20"/>
      <c r="BC3619" s="20"/>
      <c r="BD3619" s="76"/>
      <c r="BE3619" s="77"/>
      <c r="BF3619" s="77"/>
    </row>
    <row r="3620" spans="1:58" s="23" customFormat="1" ht="15.75" customHeight="1" x14ac:dyDescent="0.4">
      <c r="A3620" s="116">
        <v>41052</v>
      </c>
      <c r="B3620" s="112">
        <v>24.8</v>
      </c>
      <c r="C3620" s="112">
        <v>26.35</v>
      </c>
      <c r="D3620" s="112">
        <v>26.9</v>
      </c>
      <c r="E3620" s="112">
        <v>27.55</v>
      </c>
      <c r="F3620" s="112">
        <v>28.2</v>
      </c>
      <c r="G3620" s="112">
        <v>28.7</v>
      </c>
      <c r="H3620" s="113">
        <v>28.55</v>
      </c>
      <c r="I3620" s="90">
        <f t="shared" si="1925"/>
        <v>25.1875</v>
      </c>
      <c r="J3620" s="90">
        <f t="shared" si="1926"/>
        <v>26.487500000000001</v>
      </c>
      <c r="K3620" s="114">
        <v>18</v>
      </c>
      <c r="L3620" s="115">
        <v>4.1666666666666664E-2</v>
      </c>
      <c r="M3620" s="90">
        <v>21.75</v>
      </c>
      <c r="N3620" s="90">
        <v>22.33</v>
      </c>
      <c r="O3620" s="90">
        <v>25.11</v>
      </c>
      <c r="P3620" s="90">
        <v>27.47</v>
      </c>
      <c r="Q3620" s="90">
        <v>29.78</v>
      </c>
      <c r="R3620" s="63">
        <f t="shared" si="1937"/>
        <v>8.5</v>
      </c>
      <c r="S3620" s="64">
        <f t="shared" si="1936"/>
        <v>-6.672597864768778E-3</v>
      </c>
      <c r="T3620" s="65">
        <f t="shared" si="1932"/>
        <v>0.97402597402597413</v>
      </c>
      <c r="U3620" s="65">
        <f t="shared" si="1932"/>
        <v>0.88928713659896452</v>
      </c>
      <c r="V3620" s="65">
        <f t="shared" si="1915"/>
        <v>0.81288678558427374</v>
      </c>
      <c r="W3620" s="65">
        <f t="shared" si="1916"/>
        <v>0.74983210208193407</v>
      </c>
      <c r="X3620" s="61">
        <f t="shared" si="1927"/>
        <v>6.2500000000000028E-2</v>
      </c>
      <c r="Y3620" s="66">
        <f t="shared" si="1917"/>
        <v>3.6297640653357534E-2</v>
      </c>
      <c r="Z3620" s="61">
        <f t="shared" si="1918"/>
        <v>5.1612903225806479E-2</v>
      </c>
      <c r="AA3620" s="67">
        <f t="shared" si="1919"/>
        <v>25.1875</v>
      </c>
      <c r="AB3620" s="68">
        <f t="shared" si="1920"/>
        <v>0.11061352440662797</v>
      </c>
      <c r="AC3620" s="69">
        <f t="shared" si="1921"/>
        <v>0.1279668607254815</v>
      </c>
      <c r="AD3620" s="70">
        <f>_xlfn.PERCENTILE.EXC(AC3620:$AC$5675,0.5)</f>
        <v>6.5462596939994899E-2</v>
      </c>
      <c r="AE3620" s="70">
        <f>_xlfn.PERCENTILE.EXC($AC3620:AC$5675,0.35)</f>
        <v>3.4404690783214009E-2</v>
      </c>
      <c r="AF3620" s="71">
        <f t="shared" si="1933"/>
        <v>1.002005563764023E-2</v>
      </c>
      <c r="AG3620" s="70">
        <f t="shared" si="1934"/>
        <v>-0.31270586014919505</v>
      </c>
      <c r="AH3620" s="70">
        <f t="shared" si="1935"/>
        <v>-0.33113240783537945</v>
      </c>
      <c r="AI3620" s="61" t="str">
        <f t="shared" si="1930"/>
        <v>Short VOL</v>
      </c>
      <c r="AJ3620" s="68" t="str">
        <f t="shared" si="1931"/>
        <v>Short VOL</v>
      </c>
      <c r="AK3620" s="72"/>
      <c r="AL3620" s="73"/>
      <c r="AM3620" s="72"/>
      <c r="AN3620" s="73"/>
      <c r="AO3620" s="74"/>
      <c r="AP3620" s="20"/>
      <c r="AQ3620" s="74"/>
      <c r="AR3620" s="20"/>
      <c r="AS3620" s="74"/>
      <c r="AT3620" s="20"/>
      <c r="AU3620" s="74" t="str">
        <f t="shared" si="1922"/>
        <v>00631L</v>
      </c>
      <c r="AV3620" s="20">
        <f t="shared" si="1928"/>
        <v>1</v>
      </c>
      <c r="AW3620" s="74" t="str">
        <f t="shared" si="1923"/>
        <v>00631L</v>
      </c>
      <c r="AX3620" s="20">
        <f t="shared" si="1924"/>
        <v>1</v>
      </c>
      <c r="AY3620" s="20">
        <f t="shared" si="1929"/>
        <v>1</v>
      </c>
      <c r="AZ3620" s="116">
        <v>41053</v>
      </c>
      <c r="BA3620" s="116"/>
      <c r="BB3620" s="20"/>
      <c r="BC3620" s="20"/>
      <c r="BD3620" s="76"/>
      <c r="BE3620" s="77"/>
      <c r="BF3620" s="77"/>
    </row>
    <row r="3621" spans="1:58" s="23" customFormat="1" ht="15.75" customHeight="1" x14ac:dyDescent="0.4">
      <c r="A3621" s="116">
        <v>41051</v>
      </c>
      <c r="B3621" s="112">
        <v>24.95</v>
      </c>
      <c r="C3621" s="112">
        <v>26.5</v>
      </c>
      <c r="D3621" s="112">
        <v>27.1</v>
      </c>
      <c r="E3621" s="112">
        <v>27.9</v>
      </c>
      <c r="F3621" s="112">
        <v>28.7</v>
      </c>
      <c r="G3621" s="112">
        <v>29.2</v>
      </c>
      <c r="H3621" s="113">
        <v>29</v>
      </c>
      <c r="I3621" s="90">
        <f t="shared" si="1925"/>
        <v>25.272916666666667</v>
      </c>
      <c r="J3621" s="90">
        <f t="shared" si="1926"/>
        <v>26.625</v>
      </c>
      <c r="K3621" s="114">
        <v>19</v>
      </c>
      <c r="L3621" s="115">
        <v>4.1666666666666664E-2</v>
      </c>
      <c r="M3621" s="90">
        <v>22.03</v>
      </c>
      <c r="N3621" s="90">
        <v>22.48</v>
      </c>
      <c r="O3621" s="90">
        <v>25.23</v>
      </c>
      <c r="P3621" s="90">
        <v>27.33</v>
      </c>
      <c r="Q3621" s="90">
        <v>29.77</v>
      </c>
      <c r="R3621" s="63">
        <f t="shared" si="1937"/>
        <v>8.0499999999999972</v>
      </c>
      <c r="S3621" s="64">
        <f t="shared" si="1936"/>
        <v>2.1353930031803671E-2</v>
      </c>
      <c r="T3621" s="65">
        <f t="shared" si="1932"/>
        <v>0.979982206405694</v>
      </c>
      <c r="U3621" s="65">
        <f t="shared" si="1932"/>
        <v>0.89100277447483156</v>
      </c>
      <c r="V3621" s="65">
        <f t="shared" si="1915"/>
        <v>0.82253933406512991</v>
      </c>
      <c r="W3621" s="65">
        <f t="shared" si="1916"/>
        <v>0.75512260665099096</v>
      </c>
      <c r="X3621" s="61">
        <f t="shared" si="1927"/>
        <v>6.2124248496994015E-2</v>
      </c>
      <c r="Y3621" s="66">
        <f t="shared" si="1917"/>
        <v>3.9426523297491092E-2</v>
      </c>
      <c r="Z3621" s="61">
        <f t="shared" si="1918"/>
        <v>5.3499299315802468E-2</v>
      </c>
      <c r="AA3621" s="67">
        <f t="shared" si="1919"/>
        <v>25.272916666666667</v>
      </c>
      <c r="AB3621" s="68">
        <f t="shared" si="1920"/>
        <v>0.1098754448398576</v>
      </c>
      <c r="AC3621" s="69">
        <f t="shared" si="1921"/>
        <v>0.12424006524317913</v>
      </c>
      <c r="AD3621" s="70">
        <f>_xlfn.PERCENTILE.EXC(AC3621:$AC$5675,0.5)</f>
        <v>6.543456543456537E-2</v>
      </c>
      <c r="AE3621" s="70">
        <f>_xlfn.PERCENTILE.EXC($AC3621:AC$5675,0.35)</f>
        <v>3.4358462322012562E-2</v>
      </c>
      <c r="AF3621" s="71">
        <f t="shared" si="1933"/>
        <v>1.002005563764023E-2</v>
      </c>
      <c r="AG3621" s="70">
        <f t="shared" si="1934"/>
        <v>-0.31270586014919505</v>
      </c>
      <c r="AH3621" s="70">
        <f t="shared" si="1935"/>
        <v>-0.33113240783537945</v>
      </c>
      <c r="AI3621" s="61" t="str">
        <f t="shared" si="1930"/>
        <v>Short VOL</v>
      </c>
      <c r="AJ3621" s="68" t="str">
        <f t="shared" si="1931"/>
        <v>Short VOL</v>
      </c>
      <c r="AK3621" s="72"/>
      <c r="AL3621" s="73"/>
      <c r="AM3621" s="72"/>
      <c r="AN3621" s="73"/>
      <c r="AO3621" s="74"/>
      <c r="AP3621" s="20"/>
      <c r="AQ3621" s="74"/>
      <c r="AR3621" s="20"/>
      <c r="AS3621" s="74"/>
      <c r="AT3621" s="20"/>
      <c r="AU3621" s="74" t="str">
        <f t="shared" si="1922"/>
        <v>00631L</v>
      </c>
      <c r="AV3621" s="20">
        <f t="shared" si="1928"/>
        <v>1</v>
      </c>
      <c r="AW3621" s="74" t="str">
        <f t="shared" si="1923"/>
        <v>00631L</v>
      </c>
      <c r="AX3621" s="20">
        <f t="shared" si="1924"/>
        <v>1</v>
      </c>
      <c r="AY3621" s="20">
        <f t="shared" si="1929"/>
        <v>1</v>
      </c>
      <c r="AZ3621" s="116">
        <v>41052</v>
      </c>
      <c r="BA3621" s="116"/>
      <c r="BB3621" s="20"/>
      <c r="BC3621" s="20"/>
      <c r="BD3621" s="76"/>
      <c r="BE3621" s="77"/>
      <c r="BF3621" s="77"/>
    </row>
    <row r="3622" spans="1:58" s="23" customFormat="1" ht="15.75" customHeight="1" x14ac:dyDescent="0.4">
      <c r="A3622" s="116">
        <v>41050</v>
      </c>
      <c r="B3622" s="112">
        <v>24.25</v>
      </c>
      <c r="C3622" s="112">
        <v>25.85</v>
      </c>
      <c r="D3622" s="112">
        <v>26.55</v>
      </c>
      <c r="E3622" s="112">
        <v>27.5</v>
      </c>
      <c r="F3622" s="112">
        <v>28.35</v>
      </c>
      <c r="G3622" s="112">
        <v>28.85</v>
      </c>
      <c r="H3622" s="113">
        <v>28.55</v>
      </c>
      <c r="I3622" s="90">
        <f t="shared" si="1925"/>
        <v>24.516666666666666</v>
      </c>
      <c r="J3622" s="90">
        <f t="shared" si="1926"/>
        <v>25.966666666666669</v>
      </c>
      <c r="K3622" s="114">
        <v>20</v>
      </c>
      <c r="L3622" s="115">
        <v>4.1666666666666664E-2</v>
      </c>
      <c r="M3622" s="90">
        <v>21.93</v>
      </c>
      <c r="N3622" s="90">
        <v>22.01</v>
      </c>
      <c r="O3622" s="90">
        <v>24.71</v>
      </c>
      <c r="P3622" s="90">
        <v>27.49</v>
      </c>
      <c r="Q3622" s="90">
        <v>29.46</v>
      </c>
      <c r="R3622" s="63">
        <f t="shared" si="1937"/>
        <v>8.2600000000000051</v>
      </c>
      <c r="S3622" s="64">
        <f t="shared" si="1936"/>
        <v>-0.12310756972111553</v>
      </c>
      <c r="T3622" s="65">
        <f t="shared" si="1932"/>
        <v>0.99636528850522477</v>
      </c>
      <c r="U3622" s="65">
        <f t="shared" si="1932"/>
        <v>0.89073249696479162</v>
      </c>
      <c r="V3622" s="65">
        <f t="shared" ref="V3622:V3685" si="1938">N3622/P3622</f>
        <v>0.8006547835576574</v>
      </c>
      <c r="W3622" s="65">
        <f t="shared" ref="W3622:W3685" si="1939">N3622/Q3622</f>
        <v>0.74711473183978283</v>
      </c>
      <c r="X3622" s="61">
        <f t="shared" si="1927"/>
        <v>6.5979381443299026E-2</v>
      </c>
      <c r="Y3622" s="66">
        <f t="shared" ref="Y3622:Y3685" si="1940">(H3622-E3622)/E3622</f>
        <v>3.8181818181818206E-2</v>
      </c>
      <c r="Z3622" s="61">
        <f t="shared" ref="Z3622:Z3685" si="1941">(J3622-I3622)/I3622</f>
        <v>5.91434398368458E-2</v>
      </c>
      <c r="AA3622" s="67">
        <f t="shared" ref="AA3622:AA3685" si="1942">B3622*(K3622*L3622)+C3622*(1-(K3622*L3622))</f>
        <v>24.516666666666666</v>
      </c>
      <c r="AB3622" s="68">
        <f t="shared" ref="AB3622:AB3685" si="1943">(B3622-N3622)/N3622</f>
        <v>0.10177192185370279</v>
      </c>
      <c r="AC3622" s="69">
        <f t="shared" ref="AC3622:AC3685" si="1944">(AA3622-N3622)/N3622</f>
        <v>0.11388762683628642</v>
      </c>
      <c r="AD3622" s="70">
        <f>_xlfn.PERCENTILE.EXC(AC3622:$AC$5675,0.5)</f>
        <v>6.533524746998301E-2</v>
      </c>
      <c r="AE3622" s="70">
        <f>_xlfn.PERCENTILE.EXC($AC3622:AC$5675,0.35)</f>
        <v>3.4312233860811135E-2</v>
      </c>
      <c r="AF3622" s="71">
        <f t="shared" si="1933"/>
        <v>1.002005563764023E-2</v>
      </c>
      <c r="AG3622" s="70">
        <f t="shared" si="1934"/>
        <v>-0.31270586014919505</v>
      </c>
      <c r="AH3622" s="70">
        <f t="shared" si="1935"/>
        <v>-0.33113240783537945</v>
      </c>
      <c r="AI3622" s="61" t="str">
        <f t="shared" si="1930"/>
        <v>Short VOL</v>
      </c>
      <c r="AJ3622" s="68" t="str">
        <f t="shared" si="1931"/>
        <v>Short VOL</v>
      </c>
      <c r="AK3622" s="72"/>
      <c r="AL3622" s="73"/>
      <c r="AM3622" s="72"/>
      <c r="AN3622" s="73"/>
      <c r="AO3622" s="74"/>
      <c r="AP3622" s="20"/>
      <c r="AQ3622" s="74"/>
      <c r="AR3622" s="20"/>
      <c r="AS3622" s="74"/>
      <c r="AT3622" s="20"/>
      <c r="AU3622" s="74" t="str">
        <f t="shared" si="1922"/>
        <v>00631L</v>
      </c>
      <c r="AV3622" s="20">
        <f t="shared" si="1928"/>
        <v>1</v>
      </c>
      <c r="AW3622" s="74" t="str">
        <f t="shared" si="1923"/>
        <v>00631L</v>
      </c>
      <c r="AX3622" s="20">
        <f t="shared" si="1924"/>
        <v>1</v>
      </c>
      <c r="AY3622" s="20">
        <f t="shared" si="1929"/>
        <v>1</v>
      </c>
      <c r="AZ3622" s="116">
        <v>41051</v>
      </c>
      <c r="BA3622" s="116"/>
      <c r="BB3622" s="20"/>
      <c r="BC3622" s="20"/>
      <c r="BD3622" s="76"/>
      <c r="BE3622" s="77"/>
      <c r="BF3622" s="77"/>
    </row>
    <row r="3623" spans="1:58" s="23" customFormat="1" ht="15.75" customHeight="1" x14ac:dyDescent="0.4">
      <c r="A3623" s="116">
        <v>41047</v>
      </c>
      <c r="B3623" s="112">
        <v>28.2</v>
      </c>
      <c r="C3623" s="112">
        <v>28.15</v>
      </c>
      <c r="D3623" s="112">
        <v>28.4</v>
      </c>
      <c r="E3623" s="112">
        <v>28.85</v>
      </c>
      <c r="F3623" s="112">
        <v>29.35</v>
      </c>
      <c r="G3623" s="112">
        <v>29.65</v>
      </c>
      <c r="H3623" s="113">
        <v>29.4</v>
      </c>
      <c r="I3623" s="90">
        <f t="shared" si="1925"/>
        <v>28.193749999999998</v>
      </c>
      <c r="J3623" s="90">
        <f t="shared" si="1926"/>
        <v>28.181249999999999</v>
      </c>
      <c r="K3623" s="114">
        <v>21</v>
      </c>
      <c r="L3623" s="115">
        <v>4.1666666666666664E-2</v>
      </c>
      <c r="M3623" s="90">
        <v>26.6</v>
      </c>
      <c r="N3623" s="90">
        <v>25.1</v>
      </c>
      <c r="O3623" s="90">
        <v>27.66</v>
      </c>
      <c r="P3623" s="90">
        <v>28.64</v>
      </c>
      <c r="Q3623" s="90">
        <v>30.95</v>
      </c>
      <c r="R3623" s="63">
        <f t="shared" si="1937"/>
        <v>4.5999999999999943</v>
      </c>
      <c r="S3623" s="64">
        <f t="shared" si="1936"/>
        <v>2.4908125765618742E-2</v>
      </c>
      <c r="T3623" s="65">
        <f t="shared" si="1932"/>
        <v>1.0597609561752988</v>
      </c>
      <c r="U3623" s="65">
        <f t="shared" si="1932"/>
        <v>0.90744757772957341</v>
      </c>
      <c r="V3623" s="65">
        <f t="shared" si="1938"/>
        <v>0.87639664804469275</v>
      </c>
      <c r="W3623" s="65">
        <f t="shared" si="1939"/>
        <v>0.81098546042003239</v>
      </c>
      <c r="X3623" s="61">
        <f t="shared" si="1927"/>
        <v>-1.7730496453900962E-3</v>
      </c>
      <c r="Y3623" s="66">
        <f t="shared" si="1940"/>
        <v>1.906412478336212E-2</v>
      </c>
      <c r="Z3623" s="61">
        <f t="shared" si="1941"/>
        <v>-4.4336067390819917E-4</v>
      </c>
      <c r="AA3623" s="67">
        <f t="shared" si="1942"/>
        <v>28.193750000000001</v>
      </c>
      <c r="AB3623" s="68">
        <f t="shared" si="1943"/>
        <v>0.12350597609561743</v>
      </c>
      <c r="AC3623" s="69">
        <f t="shared" si="1944"/>
        <v>0.12325697211155377</v>
      </c>
      <c r="AD3623" s="70">
        <f>_xlfn.PERCENTILE.EXC(AC3623:$AC$5675,0.5)</f>
        <v>6.5235929505400636E-2</v>
      </c>
      <c r="AE3623" s="70">
        <f>_xlfn.PERCENTILE.EXC($AC3623:AC$5675,0.35)</f>
        <v>3.4277153342782654E-2</v>
      </c>
      <c r="AF3623" s="71">
        <f t="shared" si="1933"/>
        <v>1.002005563764023E-2</v>
      </c>
      <c r="AG3623" s="70">
        <f t="shared" si="1934"/>
        <v>-0.31270586014919505</v>
      </c>
      <c r="AH3623" s="70">
        <f t="shared" si="1935"/>
        <v>-0.33113240783537945</v>
      </c>
      <c r="AI3623" s="61" t="str">
        <f t="shared" si="1930"/>
        <v>Short VOL</v>
      </c>
      <c r="AJ3623" s="68" t="str">
        <f t="shared" si="1931"/>
        <v>Short VOL</v>
      </c>
      <c r="AK3623" s="72"/>
      <c r="AL3623" s="73"/>
      <c r="AM3623" s="72"/>
      <c r="AN3623" s="73"/>
      <c r="AO3623" s="74"/>
      <c r="AP3623" s="20"/>
      <c r="AQ3623" s="74"/>
      <c r="AR3623" s="20"/>
      <c r="AS3623" s="74"/>
      <c r="AT3623" s="20"/>
      <c r="AU3623" s="74" t="str">
        <f t="shared" si="1922"/>
        <v>00631L</v>
      </c>
      <c r="AV3623" s="20">
        <f t="shared" si="1928"/>
        <v>1</v>
      </c>
      <c r="AW3623" s="74" t="str">
        <f t="shared" si="1923"/>
        <v>00631L</v>
      </c>
      <c r="AX3623" s="20">
        <f t="shared" si="1924"/>
        <v>1</v>
      </c>
      <c r="AY3623" s="20">
        <f t="shared" si="1929"/>
        <v>1</v>
      </c>
      <c r="AZ3623" s="116">
        <v>41050</v>
      </c>
      <c r="BA3623" s="116"/>
      <c r="BB3623" s="20"/>
      <c r="BC3623" s="20"/>
      <c r="BD3623" s="76"/>
      <c r="BE3623" s="77"/>
      <c r="BF3623" s="77"/>
    </row>
    <row r="3624" spans="1:58" s="23" customFormat="1" ht="15.75" customHeight="1" x14ac:dyDescent="0.4">
      <c r="A3624" s="116">
        <v>41046</v>
      </c>
      <c r="B3624" s="112">
        <v>26.2</v>
      </c>
      <c r="C3624" s="112">
        <v>26.7</v>
      </c>
      <c r="D3624" s="112">
        <v>27.15</v>
      </c>
      <c r="E3624" s="112">
        <v>27.75</v>
      </c>
      <c r="F3624" s="112">
        <v>28.35</v>
      </c>
      <c r="G3624" s="112">
        <v>28.75</v>
      </c>
      <c r="H3624" s="113">
        <v>28.5</v>
      </c>
      <c r="I3624" s="90">
        <f t="shared" si="1925"/>
        <v>26.241666666666667</v>
      </c>
      <c r="J3624" s="90">
        <f t="shared" si="1926"/>
        <v>26.737500000000001</v>
      </c>
      <c r="K3624" s="114">
        <v>22</v>
      </c>
      <c r="L3624" s="115">
        <v>4.1666666666666664E-2</v>
      </c>
      <c r="M3624" s="90">
        <v>25.44</v>
      </c>
      <c r="N3624" s="90">
        <v>24.49</v>
      </c>
      <c r="O3624" s="90">
        <v>26.41</v>
      </c>
      <c r="P3624" s="90">
        <v>27.73</v>
      </c>
      <c r="Q3624" s="90">
        <v>30.14</v>
      </c>
      <c r="R3624" s="63">
        <f t="shared" si="1937"/>
        <v>4.2100000000000009</v>
      </c>
      <c r="S3624" s="64">
        <f t="shared" si="1936"/>
        <v>9.9685675797036327E-2</v>
      </c>
      <c r="T3624" s="65">
        <f t="shared" si="1932"/>
        <v>1.0387913434054716</v>
      </c>
      <c r="U3624" s="65">
        <f t="shared" si="1932"/>
        <v>0.92730026505111696</v>
      </c>
      <c r="V3624" s="65">
        <f t="shared" si="1938"/>
        <v>0.88315903353768477</v>
      </c>
      <c r="W3624" s="65">
        <f t="shared" si="1939"/>
        <v>0.81254147312541469</v>
      </c>
      <c r="X3624" s="61">
        <f t="shared" si="1927"/>
        <v>1.9083969465648856E-2</v>
      </c>
      <c r="Y3624" s="66">
        <f t="shared" si="1940"/>
        <v>2.7027027027027029E-2</v>
      </c>
      <c r="Z3624" s="61">
        <f t="shared" si="1941"/>
        <v>1.8894887265798674E-2</v>
      </c>
      <c r="AA3624" s="67">
        <f t="shared" si="1942"/>
        <v>26.241666666666667</v>
      </c>
      <c r="AB3624" s="68">
        <f t="shared" si="1943"/>
        <v>6.9824418129848964E-2</v>
      </c>
      <c r="AC3624" s="69">
        <f t="shared" si="1944"/>
        <v>7.1525792840615304E-2</v>
      </c>
      <c r="AD3624" s="70">
        <f>_xlfn.PERCENTILE.EXC(AC3624:$AC$5675,0.5)</f>
        <v>6.5219170609720115E-2</v>
      </c>
      <c r="AE3624" s="70">
        <f>_xlfn.PERCENTILE.EXC($AC3624:AC$5675,0.35)</f>
        <v>3.4269942682686572E-2</v>
      </c>
      <c r="AF3624" s="71">
        <f t="shared" si="1933"/>
        <v>1.002005563764023E-2</v>
      </c>
      <c r="AG3624" s="70">
        <f t="shared" si="1934"/>
        <v>-0.31270586014919505</v>
      </c>
      <c r="AH3624" s="70">
        <f t="shared" si="1935"/>
        <v>-0.33113240783537945</v>
      </c>
      <c r="AI3624" s="61" t="str">
        <f t="shared" si="1930"/>
        <v>Short VOL</v>
      </c>
      <c r="AJ3624" s="68" t="str">
        <f t="shared" si="1931"/>
        <v>Short VOL</v>
      </c>
      <c r="AK3624" s="72"/>
      <c r="AL3624" s="73"/>
      <c r="AM3624" s="72"/>
      <c r="AN3624" s="73"/>
      <c r="AO3624" s="74"/>
      <c r="AP3624" s="20"/>
      <c r="AQ3624" s="74"/>
      <c r="AR3624" s="20"/>
      <c r="AS3624" s="74"/>
      <c r="AT3624" s="20"/>
      <c r="AU3624" s="74" t="str">
        <f t="shared" si="1922"/>
        <v>00631L</v>
      </c>
      <c r="AV3624" s="20">
        <f t="shared" si="1928"/>
        <v>1</v>
      </c>
      <c r="AW3624" s="74" t="str">
        <f t="shared" si="1923"/>
        <v>00631L</v>
      </c>
      <c r="AX3624" s="20">
        <f t="shared" si="1924"/>
        <v>1</v>
      </c>
      <c r="AY3624" s="20">
        <f t="shared" si="1929"/>
        <v>1</v>
      </c>
      <c r="AZ3624" s="116">
        <v>41047</v>
      </c>
      <c r="BA3624" s="116"/>
      <c r="BB3624" s="20"/>
      <c r="BC3624" s="20"/>
      <c r="BD3624" s="76"/>
      <c r="BE3624" s="77"/>
      <c r="BF3624" s="77"/>
    </row>
    <row r="3625" spans="1:58" s="23" customFormat="1" ht="15.75" customHeight="1" x14ac:dyDescent="0.4">
      <c r="A3625" s="116">
        <v>41045</v>
      </c>
      <c r="B3625" s="112">
        <v>24.4</v>
      </c>
      <c r="C3625" s="112">
        <v>25.45</v>
      </c>
      <c r="D3625" s="112">
        <v>26.15</v>
      </c>
      <c r="E3625" s="112">
        <v>27.2</v>
      </c>
      <c r="F3625" s="112">
        <v>28.05</v>
      </c>
      <c r="G3625" s="112">
        <v>28.75</v>
      </c>
      <c r="H3625" s="113">
        <v>28.35</v>
      </c>
      <c r="I3625" s="90">
        <f t="shared" si="1925"/>
        <v>24.443749999999998</v>
      </c>
      <c r="J3625" s="90">
        <f t="shared" si="1926"/>
        <v>25.479166666666664</v>
      </c>
      <c r="K3625" s="114">
        <v>23</v>
      </c>
      <c r="L3625" s="115">
        <v>4.1666666666666664E-2</v>
      </c>
      <c r="M3625" s="90">
        <v>22.41</v>
      </c>
      <c r="N3625" s="90">
        <v>22.27</v>
      </c>
      <c r="O3625" s="90">
        <v>24.92</v>
      </c>
      <c r="P3625" s="90">
        <v>26.42</v>
      </c>
      <c r="Q3625" s="90">
        <v>28.07</v>
      </c>
      <c r="R3625" s="63">
        <f t="shared" si="1937"/>
        <v>6.6600000000000037</v>
      </c>
      <c r="S3625" s="64">
        <f t="shared" si="1936"/>
        <v>1.3654984069185286E-2</v>
      </c>
      <c r="T3625" s="65">
        <f t="shared" si="1932"/>
        <v>1.0062864840592727</v>
      </c>
      <c r="U3625" s="65">
        <f t="shared" si="1932"/>
        <v>0.89365971107544129</v>
      </c>
      <c r="V3625" s="65">
        <f t="shared" si="1938"/>
        <v>0.84292202876608624</v>
      </c>
      <c r="W3625" s="65">
        <f t="shared" si="1939"/>
        <v>0.79337370858567868</v>
      </c>
      <c r="X3625" s="61">
        <f t="shared" si="1927"/>
        <v>4.3032786885245936E-2</v>
      </c>
      <c r="Y3625" s="66">
        <f t="shared" si="1940"/>
        <v>4.2279411764705961E-2</v>
      </c>
      <c r="Z3625" s="61">
        <f t="shared" si="1941"/>
        <v>4.2359157930623025E-2</v>
      </c>
      <c r="AA3625" s="67">
        <f t="shared" si="1942"/>
        <v>24.443749999999998</v>
      </c>
      <c r="AB3625" s="68">
        <f t="shared" si="1943"/>
        <v>9.5644364616075395E-2</v>
      </c>
      <c r="AC3625" s="69">
        <f t="shared" si="1944"/>
        <v>9.7608890884598037E-2</v>
      </c>
      <c r="AD3625" s="70">
        <f>_xlfn.PERCENTILE.EXC(AC3625:$AC$5675,0.5)</f>
        <v>6.5202411714039593E-2</v>
      </c>
      <c r="AE3625" s="70">
        <f>_xlfn.PERCENTILE.EXC($AC3625:AC$5675,0.35)</f>
        <v>3.4262732022590496E-2</v>
      </c>
      <c r="AF3625" s="71">
        <f t="shared" si="1933"/>
        <v>1.002005563764023E-2</v>
      </c>
      <c r="AG3625" s="70">
        <f t="shared" si="1934"/>
        <v>-0.31270586014919505</v>
      </c>
      <c r="AH3625" s="70">
        <f t="shared" si="1935"/>
        <v>-0.33113240783537945</v>
      </c>
      <c r="AI3625" s="61" t="str">
        <f t="shared" si="1930"/>
        <v>Short VOL</v>
      </c>
      <c r="AJ3625" s="68" t="str">
        <f t="shared" si="1931"/>
        <v>Short VOL</v>
      </c>
      <c r="AK3625" s="72"/>
      <c r="AL3625" s="73"/>
      <c r="AM3625" s="72"/>
      <c r="AN3625" s="73"/>
      <c r="AO3625" s="74"/>
      <c r="AP3625" s="20"/>
      <c r="AQ3625" s="74"/>
      <c r="AR3625" s="20"/>
      <c r="AS3625" s="74"/>
      <c r="AT3625" s="20"/>
      <c r="AU3625" s="74" t="str">
        <f t="shared" si="1922"/>
        <v>00631L</v>
      </c>
      <c r="AV3625" s="20">
        <f t="shared" si="1928"/>
        <v>1</v>
      </c>
      <c r="AW3625" s="74" t="str">
        <f t="shared" si="1923"/>
        <v>00631L</v>
      </c>
      <c r="AX3625" s="20">
        <f t="shared" si="1924"/>
        <v>1</v>
      </c>
      <c r="AY3625" s="20">
        <f t="shared" si="1929"/>
        <v>1</v>
      </c>
      <c r="AZ3625" s="116">
        <v>41046</v>
      </c>
      <c r="BA3625" s="116"/>
      <c r="BB3625" s="20"/>
      <c r="BC3625" s="20"/>
      <c r="BD3625" s="76"/>
      <c r="BE3625" s="77"/>
      <c r="BF3625" s="77"/>
    </row>
    <row r="3626" spans="1:58" s="23" customFormat="1" ht="15.75" customHeight="1" x14ac:dyDescent="0.4">
      <c r="A3626" s="116">
        <v>41044</v>
      </c>
      <c r="B3626" s="112">
        <v>21.85</v>
      </c>
      <c r="C3626" s="112">
        <v>23.9</v>
      </c>
      <c r="D3626" s="112">
        <v>24.75</v>
      </c>
      <c r="E3626" s="112">
        <v>25.55</v>
      </c>
      <c r="F3626" s="112">
        <v>26.7</v>
      </c>
      <c r="G3626" s="112">
        <v>27.55</v>
      </c>
      <c r="H3626" s="113">
        <v>28.25</v>
      </c>
      <c r="I3626" s="90">
        <f t="shared" si="1925"/>
        <v>23.9</v>
      </c>
      <c r="J3626" s="90">
        <f t="shared" si="1926"/>
        <v>24.75</v>
      </c>
      <c r="K3626" s="114">
        <v>0</v>
      </c>
      <c r="L3626" s="115">
        <v>0.05</v>
      </c>
      <c r="M3626" s="90">
        <v>22.63</v>
      </c>
      <c r="N3626" s="90">
        <v>21.97</v>
      </c>
      <c r="O3626" s="90">
        <v>23.92</v>
      </c>
      <c r="P3626" s="90">
        <v>25.74</v>
      </c>
      <c r="Q3626" s="90">
        <v>27.52</v>
      </c>
      <c r="R3626" s="63">
        <f t="shared" si="1937"/>
        <v>5.0600000000000023</v>
      </c>
      <c r="S3626" s="64">
        <f t="shared" si="1936"/>
        <v>4.5724737082760798E-3</v>
      </c>
      <c r="T3626" s="65">
        <f t="shared" si="1932"/>
        <v>1.0300409649522075</v>
      </c>
      <c r="U3626" s="65">
        <f t="shared" si="1932"/>
        <v>0.91847826086956508</v>
      </c>
      <c r="V3626" s="65">
        <f t="shared" si="1938"/>
        <v>0.85353535353535359</v>
      </c>
      <c r="W3626" s="65">
        <f t="shared" si="1939"/>
        <v>0.79832848837209303</v>
      </c>
      <c r="X3626" s="61">
        <f t="shared" si="1927"/>
        <v>9.3821510297482702E-2</v>
      </c>
      <c r="Y3626" s="66">
        <f t="shared" si="1940"/>
        <v>0.10567514677103715</v>
      </c>
      <c r="Z3626" s="61">
        <f t="shared" si="1941"/>
        <v>3.5564853556485421E-2</v>
      </c>
      <c r="AA3626" s="67">
        <f t="shared" si="1942"/>
        <v>23.9</v>
      </c>
      <c r="AB3626" s="68">
        <f t="shared" si="1943"/>
        <v>-5.4619936276739849E-3</v>
      </c>
      <c r="AC3626" s="69">
        <f t="shared" si="1944"/>
        <v>8.7847064178425111E-2</v>
      </c>
      <c r="AD3626" s="70">
        <f>_xlfn.PERCENTILE.EXC(AC3626:$AC$5675,0.5)</f>
        <v>6.5082194450175712E-2</v>
      </c>
      <c r="AE3626" s="70">
        <f>_xlfn.PERCENTILE.EXC($AC3626:AC$5675,0.35)</f>
        <v>3.4254285404212617E-2</v>
      </c>
      <c r="AF3626" s="71">
        <f t="shared" si="1933"/>
        <v>1.002005563764023E-2</v>
      </c>
      <c r="AG3626" s="70">
        <f t="shared" si="1934"/>
        <v>-0.31270586014919505</v>
      </c>
      <c r="AH3626" s="70">
        <f t="shared" si="1935"/>
        <v>-0.33113240783537945</v>
      </c>
      <c r="AI3626" s="61" t="str">
        <f t="shared" si="1930"/>
        <v>Short VOL</v>
      </c>
      <c r="AJ3626" s="68" t="str">
        <f t="shared" si="1931"/>
        <v>Short VOL</v>
      </c>
      <c r="AK3626" s="72"/>
      <c r="AL3626" s="73"/>
      <c r="AM3626" s="72"/>
      <c r="AN3626" s="73"/>
      <c r="AO3626" s="74"/>
      <c r="AP3626" s="20"/>
      <c r="AQ3626" s="74"/>
      <c r="AR3626" s="20"/>
      <c r="AS3626" s="74"/>
      <c r="AT3626" s="20"/>
      <c r="AU3626" s="74" t="str">
        <f t="shared" si="1922"/>
        <v>00631L</v>
      </c>
      <c r="AV3626" s="20">
        <f t="shared" si="1928"/>
        <v>1</v>
      </c>
      <c r="AW3626" s="74" t="str">
        <f t="shared" si="1923"/>
        <v>00631L</v>
      </c>
      <c r="AX3626" s="20">
        <f t="shared" si="1924"/>
        <v>1</v>
      </c>
      <c r="AY3626" s="20">
        <f t="shared" si="1929"/>
        <v>1</v>
      </c>
      <c r="AZ3626" s="116">
        <v>41045</v>
      </c>
      <c r="BA3626" s="116"/>
      <c r="BB3626" s="20"/>
      <c r="BC3626" s="20"/>
      <c r="BD3626" s="76"/>
      <c r="BE3626" s="77"/>
      <c r="BF3626" s="77"/>
    </row>
    <row r="3627" spans="1:58" s="23" customFormat="1" ht="15.75" customHeight="1" x14ac:dyDescent="0.4">
      <c r="A3627" s="116">
        <v>41043</v>
      </c>
      <c r="B3627" s="112">
        <v>21.95</v>
      </c>
      <c r="C3627" s="112">
        <v>23</v>
      </c>
      <c r="D3627" s="112">
        <v>24.1</v>
      </c>
      <c r="E3627" s="112">
        <v>24.85</v>
      </c>
      <c r="F3627" s="112">
        <v>25.95</v>
      </c>
      <c r="G3627" s="112">
        <v>26.9</v>
      </c>
      <c r="H3627" s="113">
        <v>27.65</v>
      </c>
      <c r="I3627" s="90">
        <f t="shared" si="1925"/>
        <v>22.947500000000002</v>
      </c>
      <c r="J3627" s="90">
        <f t="shared" si="1926"/>
        <v>24.045000000000002</v>
      </c>
      <c r="K3627" s="114">
        <v>1</v>
      </c>
      <c r="L3627" s="115">
        <v>0.05</v>
      </c>
      <c r="M3627" s="90">
        <v>22.56</v>
      </c>
      <c r="N3627" s="90">
        <v>21.87</v>
      </c>
      <c r="O3627" s="90">
        <v>22.97</v>
      </c>
      <c r="P3627" s="90">
        <v>24.95</v>
      </c>
      <c r="Q3627" s="90">
        <v>26.84</v>
      </c>
      <c r="R3627" s="63">
        <f t="shared" si="1937"/>
        <v>3.490000000000002</v>
      </c>
      <c r="S3627" s="64">
        <f t="shared" si="1936"/>
        <v>9.9547511312217216E-2</v>
      </c>
      <c r="T3627" s="65">
        <f t="shared" si="1932"/>
        <v>1.0315500685871055</v>
      </c>
      <c r="U3627" s="65">
        <f t="shared" si="1932"/>
        <v>0.95211144971702233</v>
      </c>
      <c r="V3627" s="65">
        <f t="shared" si="1938"/>
        <v>0.87655310621242488</v>
      </c>
      <c r="W3627" s="65">
        <f t="shared" si="1939"/>
        <v>0.81482861400894191</v>
      </c>
      <c r="X3627" s="61">
        <f t="shared" si="1927"/>
        <v>4.7835990888382723E-2</v>
      </c>
      <c r="Y3627" s="66">
        <f t="shared" si="1940"/>
        <v>0.11267605633802805</v>
      </c>
      <c r="Z3627" s="61">
        <f t="shared" si="1941"/>
        <v>4.7826560627519339E-2</v>
      </c>
      <c r="AA3627" s="67">
        <f t="shared" si="1942"/>
        <v>22.947499999999998</v>
      </c>
      <c r="AB3627" s="68">
        <f t="shared" si="1943"/>
        <v>3.6579789666208637E-3</v>
      </c>
      <c r="AC3627" s="69">
        <f t="shared" si="1944"/>
        <v>4.9268404206675671E-2</v>
      </c>
      <c r="AD3627" s="70">
        <f>_xlfn.PERCENTILE.EXC(AC3627:$AC$5675,0.5)</f>
        <v>6.4961977186311817E-2</v>
      </c>
      <c r="AE3627" s="70">
        <f>_xlfn.PERCENTILE.EXC($AC3627:AC$5675,0.35)</f>
        <v>3.4244190841459007E-2</v>
      </c>
      <c r="AF3627" s="71">
        <f t="shared" si="1933"/>
        <v>1.002005563764023E-2</v>
      </c>
      <c r="AG3627" s="70">
        <f t="shared" si="1934"/>
        <v>-0.31270586014919505</v>
      </c>
      <c r="AH3627" s="70">
        <f t="shared" si="1935"/>
        <v>-0.33113240783537945</v>
      </c>
      <c r="AI3627" s="61" t="str">
        <f t="shared" si="1930"/>
        <v>Safety</v>
      </c>
      <c r="AJ3627" s="68" t="str">
        <f t="shared" si="1931"/>
        <v>Short VOL</v>
      </c>
      <c r="AK3627" s="72"/>
      <c r="AL3627" s="73"/>
      <c r="AM3627" s="72"/>
      <c r="AN3627" s="73"/>
      <c r="AO3627" s="74"/>
      <c r="AP3627" s="20"/>
      <c r="AQ3627" s="74"/>
      <c r="AR3627" s="20"/>
      <c r="AS3627" s="74"/>
      <c r="AT3627" s="20"/>
      <c r="AU3627" s="74" t="str">
        <f t="shared" si="1922"/>
        <v>00631L</v>
      </c>
      <c r="AV3627" s="20">
        <f t="shared" si="1928"/>
        <v>1</v>
      </c>
      <c r="AW3627" s="74" t="str">
        <f t="shared" si="1923"/>
        <v>00631L</v>
      </c>
      <c r="AX3627" s="20">
        <f t="shared" si="1924"/>
        <v>1</v>
      </c>
      <c r="AY3627" s="20">
        <f t="shared" si="1929"/>
        <v>1</v>
      </c>
      <c r="AZ3627" s="116">
        <v>41044</v>
      </c>
      <c r="BA3627" s="116"/>
      <c r="BB3627" s="20"/>
      <c r="BC3627" s="20"/>
      <c r="BD3627" s="76"/>
      <c r="BE3627" s="77"/>
      <c r="BF3627" s="77"/>
    </row>
    <row r="3628" spans="1:58" s="23" customFormat="1" ht="15.75" customHeight="1" x14ac:dyDescent="0.4">
      <c r="A3628" s="116">
        <v>41040</v>
      </c>
      <c r="B3628" s="112">
        <v>20.100000000000001</v>
      </c>
      <c r="C3628" s="112">
        <v>21.6</v>
      </c>
      <c r="D3628" s="112">
        <v>23</v>
      </c>
      <c r="E3628" s="112">
        <v>23.75</v>
      </c>
      <c r="F3628" s="112">
        <v>25</v>
      </c>
      <c r="G3628" s="112">
        <v>25.85</v>
      </c>
      <c r="H3628" s="113">
        <v>26.6</v>
      </c>
      <c r="I3628" s="90">
        <f t="shared" si="1925"/>
        <v>21.450000000000003</v>
      </c>
      <c r="J3628" s="90">
        <f t="shared" si="1926"/>
        <v>22.86</v>
      </c>
      <c r="K3628" s="114">
        <v>2</v>
      </c>
      <c r="L3628" s="115">
        <v>0.05</v>
      </c>
      <c r="M3628" s="90">
        <v>20.190000000000001</v>
      </c>
      <c r="N3628" s="90">
        <v>19.89</v>
      </c>
      <c r="O3628" s="90">
        <v>21.55</v>
      </c>
      <c r="P3628" s="90">
        <v>23.75</v>
      </c>
      <c r="Q3628" s="90">
        <v>25.95</v>
      </c>
      <c r="R3628" s="63">
        <f t="shared" si="1937"/>
        <v>5.2199999999999989</v>
      </c>
      <c r="S3628" s="64">
        <f t="shared" si="1936"/>
        <v>5.6293149229952329E-2</v>
      </c>
      <c r="T3628" s="65">
        <f t="shared" si="1932"/>
        <v>1.0150829562594268</v>
      </c>
      <c r="U3628" s="65">
        <f t="shared" si="1932"/>
        <v>0.9229698375870069</v>
      </c>
      <c r="V3628" s="65">
        <f t="shared" si="1938"/>
        <v>0.83747368421052637</v>
      </c>
      <c r="W3628" s="65">
        <f t="shared" si="1939"/>
        <v>0.76647398843930636</v>
      </c>
      <c r="X3628" s="61">
        <f t="shared" si="1927"/>
        <v>7.4626865671641784E-2</v>
      </c>
      <c r="Y3628" s="66">
        <f t="shared" si="1940"/>
        <v>0.12000000000000006</v>
      </c>
      <c r="Z3628" s="61">
        <f t="shared" si="1941"/>
        <v>6.5734265734265565E-2</v>
      </c>
      <c r="AA3628" s="67">
        <f t="shared" si="1942"/>
        <v>21.450000000000003</v>
      </c>
      <c r="AB3628" s="68">
        <f t="shared" si="1943"/>
        <v>1.0558069381598836E-2</v>
      </c>
      <c r="AC3628" s="69">
        <f t="shared" si="1944"/>
        <v>7.8431372549019718E-2</v>
      </c>
      <c r="AD3628" s="70">
        <f>_xlfn.PERCENTILE.EXC(AC3628:$AC$5675,0.5)</f>
        <v>6.5082194450175712E-2</v>
      </c>
      <c r="AE3628" s="70">
        <f>_xlfn.PERCENTILE.EXC($AC3628:AC$5675,0.35)</f>
        <v>3.4234096278705391E-2</v>
      </c>
      <c r="AF3628" s="71">
        <f t="shared" si="1933"/>
        <v>1.002005563764023E-2</v>
      </c>
      <c r="AG3628" s="70">
        <f t="shared" si="1934"/>
        <v>-0.31270586014919505</v>
      </c>
      <c r="AH3628" s="70">
        <f t="shared" si="1935"/>
        <v>-0.33113240783537945</v>
      </c>
      <c r="AI3628" s="61" t="str">
        <f t="shared" si="1930"/>
        <v>Short VOL</v>
      </c>
      <c r="AJ3628" s="68" t="str">
        <f t="shared" si="1931"/>
        <v>Short VOL</v>
      </c>
      <c r="AK3628" s="72"/>
      <c r="AL3628" s="73"/>
      <c r="AM3628" s="72"/>
      <c r="AN3628" s="73"/>
      <c r="AO3628" s="74"/>
      <c r="AP3628" s="20"/>
      <c r="AQ3628" s="74"/>
      <c r="AR3628" s="20"/>
      <c r="AS3628" s="74"/>
      <c r="AT3628" s="20"/>
      <c r="AU3628" s="74" t="str">
        <f t="shared" si="1922"/>
        <v>00631L</v>
      </c>
      <c r="AV3628" s="20">
        <f t="shared" si="1928"/>
        <v>1</v>
      </c>
      <c r="AW3628" s="74" t="str">
        <f t="shared" si="1923"/>
        <v>00631L</v>
      </c>
      <c r="AX3628" s="20">
        <f t="shared" si="1924"/>
        <v>1</v>
      </c>
      <c r="AY3628" s="20">
        <f t="shared" si="1929"/>
        <v>1</v>
      </c>
      <c r="AZ3628" s="116">
        <v>41043</v>
      </c>
      <c r="BA3628" s="116"/>
      <c r="BB3628" s="20"/>
      <c r="BC3628" s="20"/>
      <c r="BD3628" s="76"/>
      <c r="BE3628" s="77"/>
      <c r="BF3628" s="77"/>
    </row>
    <row r="3629" spans="1:58" s="23" customFormat="1" ht="15.75" customHeight="1" x14ac:dyDescent="0.4">
      <c r="A3629" s="116">
        <v>41039</v>
      </c>
      <c r="B3629" s="112">
        <v>19.350000000000001</v>
      </c>
      <c r="C3629" s="112">
        <v>20.85</v>
      </c>
      <c r="D3629" s="112">
        <v>22.45</v>
      </c>
      <c r="E3629" s="112">
        <v>23.25</v>
      </c>
      <c r="F3629" s="112">
        <v>24.5</v>
      </c>
      <c r="G3629" s="112">
        <v>25.35</v>
      </c>
      <c r="H3629" s="113">
        <v>26</v>
      </c>
      <c r="I3629" s="90">
        <f t="shared" si="1925"/>
        <v>20.625</v>
      </c>
      <c r="J3629" s="90">
        <f t="shared" si="1926"/>
        <v>22.21</v>
      </c>
      <c r="K3629" s="114">
        <v>3</v>
      </c>
      <c r="L3629" s="115">
        <v>0.05</v>
      </c>
      <c r="M3629" s="90">
        <v>18.64</v>
      </c>
      <c r="N3629" s="90">
        <v>18.829999999999998</v>
      </c>
      <c r="O3629" s="90">
        <v>20.87</v>
      </c>
      <c r="P3629" s="90">
        <v>23.23</v>
      </c>
      <c r="Q3629" s="90">
        <v>26.29</v>
      </c>
      <c r="R3629" s="63">
        <f t="shared" si="1937"/>
        <v>6.6300000000000026</v>
      </c>
      <c r="S3629" s="64">
        <f t="shared" si="1936"/>
        <v>-6.2250996015936262E-2</v>
      </c>
      <c r="T3629" s="65">
        <f t="shared" si="1932"/>
        <v>0.98990971853425402</v>
      </c>
      <c r="U3629" s="65">
        <f t="shared" si="1932"/>
        <v>0.9022520364159079</v>
      </c>
      <c r="V3629" s="65">
        <f t="shared" si="1938"/>
        <v>0.81058975462763661</v>
      </c>
      <c r="W3629" s="65">
        <f t="shared" si="1939"/>
        <v>0.71624191707873708</v>
      </c>
      <c r="X3629" s="61">
        <f t="shared" si="1927"/>
        <v>7.7519379844961239E-2</v>
      </c>
      <c r="Y3629" s="66">
        <f t="shared" si="1940"/>
        <v>0.11827956989247312</v>
      </c>
      <c r="Z3629" s="61">
        <f t="shared" si="1941"/>
        <v>7.6848484848484888E-2</v>
      </c>
      <c r="AA3629" s="67">
        <f t="shared" si="1942"/>
        <v>20.625</v>
      </c>
      <c r="AB3629" s="68">
        <f t="shared" si="1943"/>
        <v>2.7615507169410684E-2</v>
      </c>
      <c r="AC3629" s="69">
        <f t="shared" si="1944"/>
        <v>9.5326606479022941E-2</v>
      </c>
      <c r="AD3629" s="70">
        <f>_xlfn.PERCENTILE.EXC(AC3629:$AC$5675,0.5)</f>
        <v>6.4961977186311817E-2</v>
      </c>
      <c r="AE3629" s="70">
        <f>_xlfn.PERCENTILE.EXC($AC3629:AC$5675,0.35)</f>
        <v>3.4202385751815723E-2</v>
      </c>
      <c r="AF3629" s="71">
        <f t="shared" si="1933"/>
        <v>1.002005563764023E-2</v>
      </c>
      <c r="AG3629" s="70">
        <f t="shared" si="1934"/>
        <v>-0.31270586014919505</v>
      </c>
      <c r="AH3629" s="70">
        <f t="shared" si="1935"/>
        <v>-0.33113240783537945</v>
      </c>
      <c r="AI3629" s="61" t="str">
        <f t="shared" si="1930"/>
        <v>Short VOL</v>
      </c>
      <c r="AJ3629" s="68" t="str">
        <f t="shared" si="1931"/>
        <v>Short VOL</v>
      </c>
      <c r="AK3629" s="72"/>
      <c r="AL3629" s="73"/>
      <c r="AM3629" s="72"/>
      <c r="AN3629" s="73"/>
      <c r="AO3629" s="74"/>
      <c r="AP3629" s="20"/>
      <c r="AQ3629" s="74"/>
      <c r="AR3629" s="20"/>
      <c r="AS3629" s="74"/>
      <c r="AT3629" s="20"/>
      <c r="AU3629" s="74" t="str">
        <f t="shared" si="1922"/>
        <v>00631L</v>
      </c>
      <c r="AV3629" s="20">
        <f t="shared" si="1928"/>
        <v>1</v>
      </c>
      <c r="AW3629" s="74" t="str">
        <f t="shared" si="1923"/>
        <v>00631L</v>
      </c>
      <c r="AX3629" s="20">
        <f t="shared" si="1924"/>
        <v>1</v>
      </c>
      <c r="AY3629" s="20">
        <f t="shared" si="1929"/>
        <v>1</v>
      </c>
      <c r="AZ3629" s="116">
        <v>41040</v>
      </c>
      <c r="BA3629" s="116"/>
      <c r="BB3629" s="20"/>
      <c r="BC3629" s="20"/>
      <c r="BD3629" s="76"/>
      <c r="BE3629" s="77"/>
      <c r="BF3629" s="77"/>
    </row>
    <row r="3630" spans="1:58" s="23" customFormat="1" ht="15.75" customHeight="1" x14ac:dyDescent="0.4">
      <c r="A3630" s="116">
        <v>41038</v>
      </c>
      <c r="B3630" s="112">
        <v>20.5</v>
      </c>
      <c r="C3630" s="112">
        <v>21.85</v>
      </c>
      <c r="D3630" s="112">
        <v>23.2</v>
      </c>
      <c r="E3630" s="112">
        <v>23.9</v>
      </c>
      <c r="F3630" s="112">
        <v>25</v>
      </c>
      <c r="G3630" s="112">
        <v>25.8</v>
      </c>
      <c r="H3630" s="113">
        <v>26.45</v>
      </c>
      <c r="I3630" s="90">
        <f t="shared" si="1925"/>
        <v>21.580000000000002</v>
      </c>
      <c r="J3630" s="90">
        <f t="shared" si="1926"/>
        <v>22.93</v>
      </c>
      <c r="K3630" s="114">
        <v>4</v>
      </c>
      <c r="L3630" s="115">
        <v>0.05</v>
      </c>
      <c r="M3630" s="90">
        <v>20.239999999999998</v>
      </c>
      <c r="N3630" s="90">
        <v>20.079999999999998</v>
      </c>
      <c r="O3630" s="90">
        <v>21.53</v>
      </c>
      <c r="P3630" s="90">
        <v>23.79</v>
      </c>
      <c r="Q3630" s="90">
        <v>26.69</v>
      </c>
      <c r="R3630" s="63">
        <f t="shared" si="1937"/>
        <v>5.0000000000000071</v>
      </c>
      <c r="S3630" s="64">
        <f t="shared" si="1936"/>
        <v>5.4068241469816147E-2</v>
      </c>
      <c r="T3630" s="65">
        <f t="shared" si="1932"/>
        <v>1.0079681274900398</v>
      </c>
      <c r="U3630" s="65">
        <f t="shared" si="1932"/>
        <v>0.93265211333023679</v>
      </c>
      <c r="V3630" s="65">
        <f t="shared" si="1938"/>
        <v>0.84405212274064734</v>
      </c>
      <c r="W3630" s="65">
        <f t="shared" si="1939"/>
        <v>0.75234170101161468</v>
      </c>
      <c r="X3630" s="61">
        <f t="shared" si="1927"/>
        <v>6.5853658536585438E-2</v>
      </c>
      <c r="Y3630" s="66">
        <f t="shared" si="1940"/>
        <v>0.10669456066945611</v>
      </c>
      <c r="Z3630" s="61">
        <f t="shared" si="1941"/>
        <v>6.2557924003707036E-2</v>
      </c>
      <c r="AA3630" s="67">
        <f t="shared" si="1942"/>
        <v>21.580000000000002</v>
      </c>
      <c r="AB3630" s="68">
        <f t="shared" si="1943"/>
        <v>2.0916334661354667E-2</v>
      </c>
      <c r="AC3630" s="69">
        <f t="shared" si="1944"/>
        <v>7.4701195219123689E-2</v>
      </c>
      <c r="AD3630" s="70">
        <f>_xlfn.PERCENTILE.EXC(AC3630:$AC$5675,0.5)</f>
        <v>6.4954045881868316E-2</v>
      </c>
      <c r="AE3630" s="70">
        <f>_xlfn.PERCENTILE.EXC($AC3630:AC$5675,0.35)</f>
        <v>3.4154463251824023E-2</v>
      </c>
      <c r="AF3630" s="71">
        <f t="shared" si="1933"/>
        <v>1.002005563764023E-2</v>
      </c>
      <c r="AG3630" s="70">
        <f t="shared" si="1934"/>
        <v>-0.31270586014919505</v>
      </c>
      <c r="AH3630" s="70">
        <f t="shared" si="1935"/>
        <v>-0.33113240783537945</v>
      </c>
      <c r="AI3630" s="61" t="str">
        <f t="shared" si="1930"/>
        <v>Short VOL</v>
      </c>
      <c r="AJ3630" s="68" t="str">
        <f t="shared" si="1931"/>
        <v>Short VOL</v>
      </c>
      <c r="AK3630" s="72"/>
      <c r="AL3630" s="73"/>
      <c r="AM3630" s="72"/>
      <c r="AN3630" s="73"/>
      <c r="AO3630" s="74"/>
      <c r="AP3630" s="20"/>
      <c r="AQ3630" s="74"/>
      <c r="AR3630" s="20"/>
      <c r="AS3630" s="74"/>
      <c r="AT3630" s="20"/>
      <c r="AU3630" s="74" t="str">
        <f t="shared" si="1922"/>
        <v>00631L</v>
      </c>
      <c r="AV3630" s="20">
        <f t="shared" si="1928"/>
        <v>1</v>
      </c>
      <c r="AW3630" s="74" t="str">
        <f t="shared" si="1923"/>
        <v>00631L</v>
      </c>
      <c r="AX3630" s="20">
        <f t="shared" si="1924"/>
        <v>1</v>
      </c>
      <c r="AY3630" s="20">
        <f t="shared" si="1929"/>
        <v>1</v>
      </c>
      <c r="AZ3630" s="116">
        <v>41039</v>
      </c>
      <c r="BA3630" s="116"/>
      <c r="BB3630" s="20"/>
      <c r="BC3630" s="20"/>
      <c r="BD3630" s="76"/>
      <c r="BE3630" s="77"/>
      <c r="BF3630" s="77"/>
    </row>
    <row r="3631" spans="1:58" s="23" customFormat="1" ht="15.75" customHeight="1" x14ac:dyDescent="0.4">
      <c r="A3631" s="116">
        <v>41037</v>
      </c>
      <c r="B3631" s="112">
        <v>19.55</v>
      </c>
      <c r="C3631" s="112">
        <v>21</v>
      </c>
      <c r="D3631" s="112">
        <v>22.5</v>
      </c>
      <c r="E3631" s="112">
        <v>23.35</v>
      </c>
      <c r="F3631" s="112">
        <v>24.5</v>
      </c>
      <c r="G3631" s="112">
        <v>25.4</v>
      </c>
      <c r="H3631" s="113">
        <v>26</v>
      </c>
      <c r="I3631" s="90">
        <f t="shared" si="1925"/>
        <v>20.637499999999999</v>
      </c>
      <c r="J3631" s="90">
        <f t="shared" si="1926"/>
        <v>22.125</v>
      </c>
      <c r="K3631" s="114">
        <v>5</v>
      </c>
      <c r="L3631" s="115">
        <v>0.05</v>
      </c>
      <c r="M3631" s="90">
        <v>19.09</v>
      </c>
      <c r="N3631" s="90">
        <v>19.05</v>
      </c>
      <c r="O3631" s="90">
        <v>20.81</v>
      </c>
      <c r="P3631" s="90">
        <v>23.14</v>
      </c>
      <c r="Q3631" s="90">
        <v>25.74</v>
      </c>
      <c r="R3631" s="63">
        <f t="shared" si="1937"/>
        <v>5.8100000000000023</v>
      </c>
      <c r="S3631" s="64">
        <f t="shared" si="1936"/>
        <v>5.8078141499471716E-3</v>
      </c>
      <c r="T3631" s="65">
        <f t="shared" si="1932"/>
        <v>1.0020997375328085</v>
      </c>
      <c r="U3631" s="65">
        <f t="shared" si="1932"/>
        <v>0.91542527630946668</v>
      </c>
      <c r="V3631" s="65">
        <f t="shared" si="1938"/>
        <v>0.82324978392394121</v>
      </c>
      <c r="W3631" s="65">
        <f t="shared" si="1939"/>
        <v>0.74009324009324018</v>
      </c>
      <c r="X3631" s="61">
        <f t="shared" si="1927"/>
        <v>7.4168797953964152E-2</v>
      </c>
      <c r="Y3631" s="66">
        <f t="shared" si="1940"/>
        <v>0.11349036402569586</v>
      </c>
      <c r="Z3631" s="61">
        <f t="shared" si="1941"/>
        <v>7.2077528770442198E-2</v>
      </c>
      <c r="AA3631" s="67">
        <f t="shared" si="1942"/>
        <v>20.637499999999999</v>
      </c>
      <c r="AB3631" s="68">
        <f t="shared" si="1943"/>
        <v>2.6246719160104987E-2</v>
      </c>
      <c r="AC3631" s="69">
        <f t="shared" si="1944"/>
        <v>8.3333333333333259E-2</v>
      </c>
      <c r="AD3631" s="70">
        <f>_xlfn.PERCENTILE.EXC(AC3631:$AC$5675,0.5)</f>
        <v>6.4946114577424829E-2</v>
      </c>
      <c r="AE3631" s="70">
        <f>_xlfn.PERCENTILE.EXC($AC3631:AC$5675,0.35)</f>
        <v>3.4106540751832316E-2</v>
      </c>
      <c r="AF3631" s="71">
        <f t="shared" si="1933"/>
        <v>1.002005563764023E-2</v>
      </c>
      <c r="AG3631" s="70">
        <f t="shared" si="1934"/>
        <v>-0.31270586014919505</v>
      </c>
      <c r="AH3631" s="70">
        <f t="shared" si="1935"/>
        <v>-0.33113240783537945</v>
      </c>
      <c r="AI3631" s="61" t="str">
        <f t="shared" si="1930"/>
        <v>Short VOL</v>
      </c>
      <c r="AJ3631" s="68" t="str">
        <f t="shared" si="1931"/>
        <v>Short VOL</v>
      </c>
      <c r="AK3631" s="72"/>
      <c r="AL3631" s="73"/>
      <c r="AM3631" s="72"/>
      <c r="AN3631" s="73"/>
      <c r="AO3631" s="74"/>
      <c r="AP3631" s="20"/>
      <c r="AQ3631" s="74"/>
      <c r="AR3631" s="20"/>
      <c r="AS3631" s="74"/>
      <c r="AT3631" s="20"/>
      <c r="AU3631" s="74" t="str">
        <f t="shared" si="1922"/>
        <v>00631L</v>
      </c>
      <c r="AV3631" s="20">
        <f t="shared" si="1928"/>
        <v>1</v>
      </c>
      <c r="AW3631" s="74" t="str">
        <f t="shared" si="1923"/>
        <v>00631L</v>
      </c>
      <c r="AX3631" s="20">
        <f t="shared" si="1924"/>
        <v>1</v>
      </c>
      <c r="AY3631" s="20">
        <f t="shared" si="1929"/>
        <v>1</v>
      </c>
      <c r="AZ3631" s="116">
        <v>41038</v>
      </c>
      <c r="BA3631" s="116"/>
      <c r="BB3631" s="20"/>
      <c r="BC3631" s="20"/>
      <c r="BD3631" s="76"/>
      <c r="BE3631" s="77"/>
      <c r="BF3631" s="77"/>
    </row>
    <row r="3632" spans="1:58" s="23" customFormat="1" ht="15.75" customHeight="1" x14ac:dyDescent="0.4">
      <c r="A3632" s="116">
        <v>41036</v>
      </c>
      <c r="B3632" s="112">
        <v>19.350000000000001</v>
      </c>
      <c r="C3632" s="112">
        <v>20.85</v>
      </c>
      <c r="D3632" s="112">
        <v>22.3</v>
      </c>
      <c r="E3632" s="112">
        <v>23.1</v>
      </c>
      <c r="F3632" s="112">
        <v>24.2</v>
      </c>
      <c r="G3632" s="112">
        <v>25.1</v>
      </c>
      <c r="H3632" s="113">
        <v>25.75</v>
      </c>
      <c r="I3632" s="90">
        <f t="shared" si="1925"/>
        <v>20.400000000000002</v>
      </c>
      <c r="J3632" s="90">
        <f t="shared" si="1926"/>
        <v>21.865000000000002</v>
      </c>
      <c r="K3632" s="114">
        <v>6</v>
      </c>
      <c r="L3632" s="115">
        <v>0.05</v>
      </c>
      <c r="M3632" s="90">
        <v>18.46</v>
      </c>
      <c r="N3632" s="90">
        <v>18.940000000000001</v>
      </c>
      <c r="O3632" s="90">
        <v>20.45</v>
      </c>
      <c r="P3632" s="90">
        <v>22.85</v>
      </c>
      <c r="Q3632" s="90">
        <v>25.96</v>
      </c>
      <c r="R3632" s="63">
        <f t="shared" si="1937"/>
        <v>5.8999999999999915</v>
      </c>
      <c r="S3632" s="64">
        <f t="shared" si="1936"/>
        <v>-1.1482254697285954E-2</v>
      </c>
      <c r="T3632" s="65">
        <f t="shared" si="1932"/>
        <v>0.97465681098204859</v>
      </c>
      <c r="U3632" s="65">
        <f t="shared" si="1932"/>
        <v>0.92616136919315417</v>
      </c>
      <c r="V3632" s="65">
        <f t="shared" si="1938"/>
        <v>0.82888402625820568</v>
      </c>
      <c r="W3632" s="65">
        <f t="shared" si="1939"/>
        <v>0.72958397534668729</v>
      </c>
      <c r="X3632" s="61">
        <f t="shared" si="1927"/>
        <v>7.7519379844961239E-2</v>
      </c>
      <c r="Y3632" s="66">
        <f t="shared" si="1940"/>
        <v>0.11471861471861465</v>
      </c>
      <c r="Z3632" s="61">
        <f t="shared" si="1941"/>
        <v>7.1813725490196059E-2</v>
      </c>
      <c r="AA3632" s="67">
        <f t="shared" si="1942"/>
        <v>20.400000000000002</v>
      </c>
      <c r="AB3632" s="68">
        <f t="shared" si="1943"/>
        <v>2.1647307286166848E-2</v>
      </c>
      <c r="AC3632" s="69">
        <f t="shared" si="1944"/>
        <v>7.7085533262935629E-2</v>
      </c>
      <c r="AD3632" s="70">
        <f>_xlfn.PERCENTILE.EXC(AC3632:$AC$5675,0.5)</f>
        <v>6.4916820069898545E-2</v>
      </c>
      <c r="AE3632" s="70">
        <f>_xlfn.PERCENTILE.EXC($AC3632:AC$5675,0.35)</f>
        <v>3.4077700972862175E-2</v>
      </c>
      <c r="AF3632" s="71">
        <f t="shared" si="1933"/>
        <v>1.002005563764023E-2</v>
      </c>
      <c r="AG3632" s="70">
        <f t="shared" si="1934"/>
        <v>-0.31270586014919505</v>
      </c>
      <c r="AH3632" s="70">
        <f t="shared" si="1935"/>
        <v>-0.33113240783537945</v>
      </c>
      <c r="AI3632" s="61" t="str">
        <f t="shared" si="1930"/>
        <v>Short VOL</v>
      </c>
      <c r="AJ3632" s="68" t="str">
        <f t="shared" si="1931"/>
        <v>Short VOL</v>
      </c>
      <c r="AK3632" s="72"/>
      <c r="AL3632" s="73"/>
      <c r="AM3632" s="72"/>
      <c r="AN3632" s="73"/>
      <c r="AO3632" s="74"/>
      <c r="AP3632" s="20"/>
      <c r="AQ3632" s="74"/>
      <c r="AR3632" s="20"/>
      <c r="AS3632" s="74"/>
      <c r="AT3632" s="20"/>
      <c r="AU3632" s="74" t="str">
        <f t="shared" ref="AU3632:AU3695" si="1945">IF(AC3632&gt;AF3632,"00631L",IF(AC3632&lt;AG3632,"Cash","00635U"))</f>
        <v>00631L</v>
      </c>
      <c r="AV3632" s="20">
        <f t="shared" si="1928"/>
        <v>1</v>
      </c>
      <c r="AW3632" s="74" t="str">
        <f t="shared" ref="AW3632:AW3695" si="1946">IF(AC3632&gt;AE3632,"00631L",IF(AC3632&lt;AH3632,"00631L","00635U"))</f>
        <v>00631L</v>
      </c>
      <c r="AX3632" s="20">
        <f t="shared" si="1924"/>
        <v>1</v>
      </c>
      <c r="AY3632" s="20">
        <f t="shared" si="1929"/>
        <v>1</v>
      </c>
      <c r="AZ3632" s="116">
        <v>41037</v>
      </c>
      <c r="BA3632" s="116"/>
      <c r="BB3632" s="20"/>
      <c r="BC3632" s="20"/>
      <c r="BD3632" s="76"/>
      <c r="BE3632" s="77"/>
      <c r="BF3632" s="77"/>
    </row>
    <row r="3633" spans="1:58" s="23" customFormat="1" ht="15.75" customHeight="1" x14ac:dyDescent="0.4">
      <c r="A3633" s="116">
        <v>41033</v>
      </c>
      <c r="B3633" s="112">
        <v>20</v>
      </c>
      <c r="C3633" s="112">
        <v>21.45</v>
      </c>
      <c r="D3633" s="112">
        <v>22.7</v>
      </c>
      <c r="E3633" s="112">
        <v>23.5</v>
      </c>
      <c r="F3633" s="112">
        <v>24.6</v>
      </c>
      <c r="G3633" s="112">
        <v>25.45</v>
      </c>
      <c r="H3633" s="113">
        <v>26.05</v>
      </c>
      <c r="I3633" s="90">
        <f t="shared" si="1925"/>
        <v>20.942499999999999</v>
      </c>
      <c r="J3633" s="90">
        <f t="shared" si="1926"/>
        <v>22.262499999999999</v>
      </c>
      <c r="K3633" s="114">
        <v>7</v>
      </c>
      <c r="L3633" s="115">
        <v>0.05</v>
      </c>
      <c r="M3633" s="90">
        <v>18.420000000000002</v>
      </c>
      <c r="N3633" s="90">
        <v>19.16</v>
      </c>
      <c r="O3633" s="90">
        <v>20.72</v>
      </c>
      <c r="P3633" s="90">
        <v>22.94</v>
      </c>
      <c r="Q3633" s="90">
        <v>26.19</v>
      </c>
      <c r="R3633" s="63">
        <f t="shared" si="1937"/>
        <v>6.0799999999999983</v>
      </c>
      <c r="S3633" s="64">
        <f t="shared" si="1936"/>
        <v>9.1116173120729019E-2</v>
      </c>
      <c r="T3633" s="65">
        <f t="shared" si="1932"/>
        <v>0.96137787056367441</v>
      </c>
      <c r="U3633" s="65">
        <f t="shared" si="1932"/>
        <v>0.92471042471042475</v>
      </c>
      <c r="V3633" s="65">
        <f t="shared" si="1938"/>
        <v>0.83522231909328681</v>
      </c>
      <c r="W3633" s="65">
        <f t="shared" si="1939"/>
        <v>0.73157693776250476</v>
      </c>
      <c r="X3633" s="61">
        <f t="shared" si="1927"/>
        <v>7.2499999999999967E-2</v>
      </c>
      <c r="Y3633" s="66">
        <f t="shared" si="1940"/>
        <v>0.10851063829787237</v>
      </c>
      <c r="Z3633" s="61">
        <f t="shared" si="1941"/>
        <v>6.3029724244956439E-2</v>
      </c>
      <c r="AA3633" s="67">
        <f t="shared" si="1942"/>
        <v>20.942499999999999</v>
      </c>
      <c r="AB3633" s="68">
        <f t="shared" si="1943"/>
        <v>4.3841336116910219E-2</v>
      </c>
      <c r="AC3633" s="69">
        <f t="shared" si="1944"/>
        <v>9.3032359081419561E-2</v>
      </c>
      <c r="AD3633" s="70">
        <f>_xlfn.PERCENTILE.EXC(AC3633:$AC$5675,0.5)</f>
        <v>6.4887525562372261E-2</v>
      </c>
      <c r="AE3633" s="70">
        <f>_xlfn.PERCENTILE.EXC($AC3633:AC$5675,0.35)</f>
        <v>3.4056494282300641E-2</v>
      </c>
      <c r="AF3633" s="71">
        <f t="shared" si="1933"/>
        <v>1.002005563764023E-2</v>
      </c>
      <c r="AG3633" s="70">
        <f t="shared" si="1934"/>
        <v>-0.31270586014919505</v>
      </c>
      <c r="AH3633" s="70">
        <f t="shared" si="1935"/>
        <v>-0.33113240783537945</v>
      </c>
      <c r="AI3633" s="61" t="str">
        <f t="shared" si="1930"/>
        <v>Short VOL</v>
      </c>
      <c r="AJ3633" s="68" t="str">
        <f t="shared" si="1931"/>
        <v>Short VOL</v>
      </c>
      <c r="AK3633" s="72"/>
      <c r="AL3633" s="73"/>
      <c r="AM3633" s="72"/>
      <c r="AN3633" s="73"/>
      <c r="AO3633" s="74"/>
      <c r="AP3633" s="20"/>
      <c r="AQ3633" s="74"/>
      <c r="AR3633" s="20"/>
      <c r="AS3633" s="74"/>
      <c r="AT3633" s="20"/>
      <c r="AU3633" s="74" t="str">
        <f t="shared" si="1945"/>
        <v>00631L</v>
      </c>
      <c r="AV3633" s="20">
        <f t="shared" si="1928"/>
        <v>1</v>
      </c>
      <c r="AW3633" s="74" t="str">
        <f t="shared" si="1946"/>
        <v>00631L</v>
      </c>
      <c r="AX3633" s="20">
        <f t="shared" si="1924"/>
        <v>1</v>
      </c>
      <c r="AY3633" s="20">
        <f t="shared" si="1929"/>
        <v>1</v>
      </c>
      <c r="AZ3633" s="116">
        <v>41036</v>
      </c>
      <c r="BA3633" s="116"/>
      <c r="BB3633" s="20"/>
      <c r="BC3633" s="20"/>
      <c r="BD3633" s="76"/>
      <c r="BE3633" s="77"/>
      <c r="BF3633" s="77"/>
    </row>
    <row r="3634" spans="1:58" s="23" customFormat="1" ht="15.75" customHeight="1" x14ac:dyDescent="0.4">
      <c r="A3634" s="116">
        <v>41032</v>
      </c>
      <c r="B3634" s="112">
        <v>18.8</v>
      </c>
      <c r="C3634" s="112">
        <v>20.55</v>
      </c>
      <c r="D3634" s="112">
        <v>22</v>
      </c>
      <c r="E3634" s="112">
        <v>22.9</v>
      </c>
      <c r="F3634" s="112">
        <v>24.1</v>
      </c>
      <c r="G3634" s="112">
        <v>25.1</v>
      </c>
      <c r="H3634" s="113">
        <v>25.75</v>
      </c>
      <c r="I3634" s="90">
        <f t="shared" si="1925"/>
        <v>19.850000000000001</v>
      </c>
      <c r="J3634" s="90">
        <f t="shared" si="1926"/>
        <v>21.42</v>
      </c>
      <c r="K3634" s="114">
        <v>8</v>
      </c>
      <c r="L3634" s="115">
        <v>0.05</v>
      </c>
      <c r="M3634" s="90">
        <v>16.940000000000001</v>
      </c>
      <c r="N3634" s="90">
        <v>17.559999999999999</v>
      </c>
      <c r="O3634" s="90">
        <v>19.5</v>
      </c>
      <c r="P3634" s="90">
        <v>22</v>
      </c>
      <c r="Q3634" s="90">
        <v>25.43</v>
      </c>
      <c r="R3634" s="63">
        <f t="shared" si="1937"/>
        <v>7</v>
      </c>
      <c r="S3634" s="64">
        <f t="shared" si="1936"/>
        <v>4.0284360189573445E-2</v>
      </c>
      <c r="T3634" s="65">
        <f t="shared" si="1932"/>
        <v>0.96469248291571763</v>
      </c>
      <c r="U3634" s="65">
        <f t="shared" si="1932"/>
        <v>0.90051282051282044</v>
      </c>
      <c r="V3634" s="65">
        <f t="shared" si="1938"/>
        <v>0.7981818181818181</v>
      </c>
      <c r="W3634" s="65">
        <f t="shared" si="1939"/>
        <v>0.69052300432559965</v>
      </c>
      <c r="X3634" s="61">
        <f t="shared" si="1927"/>
        <v>9.3085106382978719E-2</v>
      </c>
      <c r="Y3634" s="66">
        <f t="shared" si="1940"/>
        <v>0.12445414847161579</v>
      </c>
      <c r="Z3634" s="61">
        <f t="shared" si="1941"/>
        <v>7.9093198992443339E-2</v>
      </c>
      <c r="AA3634" s="67">
        <f t="shared" si="1942"/>
        <v>19.850000000000001</v>
      </c>
      <c r="AB3634" s="68">
        <f t="shared" si="1943"/>
        <v>7.0615034168565044E-2</v>
      </c>
      <c r="AC3634" s="69">
        <f t="shared" si="1944"/>
        <v>0.13041002277904346</v>
      </c>
      <c r="AD3634" s="70">
        <f>_xlfn.PERCENTILE.EXC(AC3634:$AC$5675,0.5)</f>
        <v>6.4872291730678544E-2</v>
      </c>
      <c r="AE3634" s="70">
        <f>_xlfn.PERCENTILE.EXC($AC3634:AC$5675,0.35)</f>
        <v>3.4035287591739107E-2</v>
      </c>
      <c r="AF3634" s="71">
        <f t="shared" si="1933"/>
        <v>1.002005563764023E-2</v>
      </c>
      <c r="AG3634" s="70">
        <f t="shared" si="1934"/>
        <v>-0.31270586014919505</v>
      </c>
      <c r="AH3634" s="70">
        <f t="shared" si="1935"/>
        <v>-0.33113240783537945</v>
      </c>
      <c r="AI3634" s="61" t="str">
        <f t="shared" si="1930"/>
        <v>Short VOL</v>
      </c>
      <c r="AJ3634" s="68" t="str">
        <f t="shared" si="1931"/>
        <v>Short VOL</v>
      </c>
      <c r="AK3634" s="72"/>
      <c r="AL3634" s="73"/>
      <c r="AM3634" s="72"/>
      <c r="AN3634" s="73"/>
      <c r="AO3634" s="74"/>
      <c r="AP3634" s="20"/>
      <c r="AQ3634" s="74"/>
      <c r="AR3634" s="20"/>
      <c r="AS3634" s="74"/>
      <c r="AT3634" s="20"/>
      <c r="AU3634" s="74" t="str">
        <f t="shared" si="1945"/>
        <v>00631L</v>
      </c>
      <c r="AV3634" s="20">
        <f t="shared" si="1928"/>
        <v>1</v>
      </c>
      <c r="AW3634" s="74" t="str">
        <f t="shared" si="1946"/>
        <v>00631L</v>
      </c>
      <c r="AX3634" s="20">
        <f t="shared" si="1924"/>
        <v>1</v>
      </c>
      <c r="AY3634" s="20">
        <f t="shared" si="1929"/>
        <v>1</v>
      </c>
      <c r="AZ3634" s="116">
        <v>41033</v>
      </c>
      <c r="BA3634" s="116"/>
      <c r="BB3634" s="20"/>
      <c r="BC3634" s="20"/>
      <c r="BD3634" s="76"/>
      <c r="BE3634" s="77"/>
      <c r="BF3634" s="77"/>
    </row>
    <row r="3635" spans="1:58" s="23" customFormat="1" ht="15.75" customHeight="1" x14ac:dyDescent="0.4">
      <c r="A3635" s="116">
        <v>41031</v>
      </c>
      <c r="B3635" s="112">
        <v>18.05</v>
      </c>
      <c r="C3635" s="112">
        <v>19.95</v>
      </c>
      <c r="D3635" s="112">
        <v>21.6</v>
      </c>
      <c r="E3635" s="112">
        <v>22.6</v>
      </c>
      <c r="F3635" s="112">
        <v>23.85</v>
      </c>
      <c r="G3635" s="112">
        <v>24.9</v>
      </c>
      <c r="H3635" s="113">
        <v>25.6</v>
      </c>
      <c r="I3635" s="90">
        <f t="shared" si="1925"/>
        <v>19.094999999999999</v>
      </c>
      <c r="J3635" s="90">
        <f t="shared" si="1926"/>
        <v>20.857500000000002</v>
      </c>
      <c r="K3635" s="114">
        <v>9</v>
      </c>
      <c r="L3635" s="115">
        <v>0.05</v>
      </c>
      <c r="M3635" s="90">
        <v>16.23</v>
      </c>
      <c r="N3635" s="90">
        <v>16.88</v>
      </c>
      <c r="O3635" s="90">
        <v>19.010000000000002</v>
      </c>
      <c r="P3635" s="90">
        <v>21.61</v>
      </c>
      <c r="Q3635" s="90">
        <v>25.05</v>
      </c>
      <c r="R3635" s="63">
        <f t="shared" si="1937"/>
        <v>7.5100000000000051</v>
      </c>
      <c r="S3635" s="64">
        <f t="shared" si="1936"/>
        <v>1.6867469879517927E-2</v>
      </c>
      <c r="T3635" s="65">
        <f t="shared" si="1932"/>
        <v>0.9614928909952607</v>
      </c>
      <c r="U3635" s="65">
        <f t="shared" si="1932"/>
        <v>0.88795370857443434</v>
      </c>
      <c r="V3635" s="65">
        <f t="shared" si="1938"/>
        <v>0.78111985192040723</v>
      </c>
      <c r="W3635" s="65">
        <f t="shared" si="1939"/>
        <v>0.67385229540918157</v>
      </c>
      <c r="X3635" s="61">
        <f t="shared" si="1927"/>
        <v>0.10526315789473675</v>
      </c>
      <c r="Y3635" s="66">
        <f t="shared" si="1940"/>
        <v>0.13274336283185839</v>
      </c>
      <c r="Z3635" s="61">
        <f t="shared" si="1941"/>
        <v>9.2301649646504474E-2</v>
      </c>
      <c r="AA3635" s="67">
        <f t="shared" si="1942"/>
        <v>19.094999999999999</v>
      </c>
      <c r="AB3635" s="68">
        <f t="shared" si="1943"/>
        <v>6.9312796208530911E-2</v>
      </c>
      <c r="AC3635" s="69">
        <f t="shared" si="1944"/>
        <v>0.13122037914691942</v>
      </c>
      <c r="AD3635" s="70">
        <f>_xlfn.PERCENTILE.EXC(AC3635:$AC$5675,0.5)</f>
        <v>6.4857057898984813E-2</v>
      </c>
      <c r="AE3635" s="70">
        <f>_xlfn.PERCENTILE.EXC($AC3635:AC$5675,0.35)</f>
        <v>3.3996145398165201E-2</v>
      </c>
      <c r="AF3635" s="71">
        <f t="shared" si="1933"/>
        <v>1.002005563764023E-2</v>
      </c>
      <c r="AG3635" s="70">
        <f t="shared" si="1934"/>
        <v>-0.31270586014919505</v>
      </c>
      <c r="AH3635" s="70">
        <f t="shared" si="1935"/>
        <v>-0.33113240783537945</v>
      </c>
      <c r="AI3635" s="61" t="str">
        <f t="shared" si="1930"/>
        <v>Short VOL</v>
      </c>
      <c r="AJ3635" s="68" t="str">
        <f t="shared" si="1931"/>
        <v>Short VOL</v>
      </c>
      <c r="AK3635" s="72"/>
      <c r="AL3635" s="73"/>
      <c r="AM3635" s="72"/>
      <c r="AN3635" s="73"/>
      <c r="AO3635" s="74"/>
      <c r="AP3635" s="20"/>
      <c r="AQ3635" s="74"/>
      <c r="AR3635" s="20"/>
      <c r="AS3635" s="74"/>
      <c r="AT3635" s="20"/>
      <c r="AU3635" s="74" t="str">
        <f t="shared" si="1945"/>
        <v>00631L</v>
      </c>
      <c r="AV3635" s="20">
        <f t="shared" si="1928"/>
        <v>1</v>
      </c>
      <c r="AW3635" s="74" t="str">
        <f t="shared" si="1946"/>
        <v>00631L</v>
      </c>
      <c r="AX3635" s="20">
        <f t="shared" si="1924"/>
        <v>1</v>
      </c>
      <c r="AY3635" s="20">
        <f t="shared" si="1929"/>
        <v>1</v>
      </c>
      <c r="AZ3635" s="116">
        <v>41032</v>
      </c>
      <c r="BA3635" s="116"/>
      <c r="BB3635" s="20"/>
      <c r="BC3635" s="20"/>
      <c r="BD3635" s="76"/>
      <c r="BE3635" s="77"/>
      <c r="BF3635" s="77"/>
    </row>
    <row r="3636" spans="1:58" s="23" customFormat="1" ht="15.75" customHeight="1" x14ac:dyDescent="0.4">
      <c r="A3636" s="116">
        <v>41030</v>
      </c>
      <c r="B3636" s="112">
        <v>18</v>
      </c>
      <c r="C3636" s="112">
        <v>20.05</v>
      </c>
      <c r="D3636" s="112">
        <v>21.65</v>
      </c>
      <c r="E3636" s="112">
        <v>22.8</v>
      </c>
      <c r="F3636" s="112">
        <v>24.15</v>
      </c>
      <c r="G3636" s="112">
        <v>25.2</v>
      </c>
      <c r="H3636" s="113">
        <v>25.85</v>
      </c>
      <c r="I3636" s="90">
        <f t="shared" si="1925"/>
        <v>19.024999999999999</v>
      </c>
      <c r="J3636" s="90">
        <f t="shared" si="1926"/>
        <v>20.85</v>
      </c>
      <c r="K3636" s="114">
        <v>10</v>
      </c>
      <c r="L3636" s="115">
        <v>0.05</v>
      </c>
      <c r="M3636" s="90">
        <v>15.63</v>
      </c>
      <c r="N3636" s="90">
        <v>16.600000000000001</v>
      </c>
      <c r="O3636" s="90">
        <v>19.13</v>
      </c>
      <c r="P3636" s="90">
        <v>21.68</v>
      </c>
      <c r="Q3636" s="90">
        <v>25.2</v>
      </c>
      <c r="R3636" s="63">
        <f t="shared" si="1937"/>
        <v>8.5799999999999983</v>
      </c>
      <c r="S3636" s="64">
        <f t="shared" si="1936"/>
        <v>-3.206997084548089E-2</v>
      </c>
      <c r="T3636" s="65">
        <f t="shared" si="1932"/>
        <v>0.94156626506024088</v>
      </c>
      <c r="U3636" s="65">
        <f t="shared" si="1932"/>
        <v>0.86774699424986945</v>
      </c>
      <c r="V3636" s="65">
        <f t="shared" si="1938"/>
        <v>0.76568265682656833</v>
      </c>
      <c r="W3636" s="65">
        <f t="shared" si="1939"/>
        <v>0.65873015873015883</v>
      </c>
      <c r="X3636" s="61">
        <f t="shared" si="1927"/>
        <v>0.11388888888888893</v>
      </c>
      <c r="Y3636" s="66">
        <f t="shared" si="1940"/>
        <v>0.13377192982456143</v>
      </c>
      <c r="Z3636" s="61">
        <f t="shared" si="1941"/>
        <v>9.5926412614980444E-2</v>
      </c>
      <c r="AA3636" s="67">
        <f t="shared" si="1942"/>
        <v>19.024999999999999</v>
      </c>
      <c r="AB3636" s="68">
        <f t="shared" si="1943"/>
        <v>8.4337349397590272E-2</v>
      </c>
      <c r="AC3636" s="69">
        <f t="shared" si="1944"/>
        <v>0.14608433734939741</v>
      </c>
      <c r="AD3636" s="70">
        <f>_xlfn.PERCENTILE.EXC(AC3636:$AC$5675,0.5)</f>
        <v>6.4660089116636385E-2</v>
      </c>
      <c r="AE3636" s="70">
        <f>_xlfn.PERCENTILE.EXC($AC3636:AC$5675,0.35)</f>
        <v>3.3954013954089243E-2</v>
      </c>
      <c r="AF3636" s="71">
        <f t="shared" si="1933"/>
        <v>1.002005563764023E-2</v>
      </c>
      <c r="AG3636" s="70">
        <f t="shared" si="1934"/>
        <v>-0.31270586014919505</v>
      </c>
      <c r="AH3636" s="70">
        <f t="shared" si="1935"/>
        <v>-0.33113240783537945</v>
      </c>
      <c r="AI3636" s="61" t="str">
        <f t="shared" si="1930"/>
        <v>Short VOL</v>
      </c>
      <c r="AJ3636" s="68" t="str">
        <f t="shared" si="1931"/>
        <v>Short VOL</v>
      </c>
      <c r="AK3636" s="72"/>
      <c r="AL3636" s="73"/>
      <c r="AM3636" s="72"/>
      <c r="AN3636" s="73"/>
      <c r="AO3636" s="74"/>
      <c r="AP3636" s="20"/>
      <c r="AQ3636" s="74"/>
      <c r="AR3636" s="20"/>
      <c r="AS3636" s="74"/>
      <c r="AT3636" s="20"/>
      <c r="AU3636" s="74" t="str">
        <f t="shared" si="1945"/>
        <v>00631L</v>
      </c>
      <c r="AV3636" s="20">
        <f t="shared" si="1928"/>
        <v>1</v>
      </c>
      <c r="AW3636" s="74" t="str">
        <f t="shared" si="1946"/>
        <v>00631L</v>
      </c>
      <c r="AX3636" s="20">
        <f t="shared" si="1924"/>
        <v>1</v>
      </c>
      <c r="AY3636" s="20">
        <f t="shared" si="1929"/>
        <v>1</v>
      </c>
      <c r="AZ3636" s="116">
        <v>41031</v>
      </c>
      <c r="BA3636" s="116"/>
      <c r="BB3636" s="20"/>
      <c r="BC3636" s="20"/>
      <c r="BD3636" s="76"/>
      <c r="BE3636" s="77"/>
      <c r="BF3636" s="77"/>
    </row>
    <row r="3637" spans="1:58" s="23" customFormat="1" ht="15.75" customHeight="1" x14ac:dyDescent="0.4">
      <c r="A3637" s="116">
        <v>41029</v>
      </c>
      <c r="B3637" s="112">
        <v>18.45</v>
      </c>
      <c r="C3637" s="112">
        <v>20.5</v>
      </c>
      <c r="D3637" s="112">
        <v>21.9</v>
      </c>
      <c r="E3637" s="112">
        <v>23</v>
      </c>
      <c r="F3637" s="112">
        <v>24.35</v>
      </c>
      <c r="G3637" s="112">
        <v>25.4</v>
      </c>
      <c r="H3637" s="113">
        <v>26</v>
      </c>
      <c r="I3637" s="90">
        <f t="shared" si="1925"/>
        <v>19.372499999999999</v>
      </c>
      <c r="J3637" s="90">
        <f t="shared" si="1926"/>
        <v>21.13</v>
      </c>
      <c r="K3637" s="114">
        <v>11</v>
      </c>
      <c r="L3637" s="115">
        <v>0.05</v>
      </c>
      <c r="M3637" s="90">
        <v>16.55</v>
      </c>
      <c r="N3637" s="90">
        <v>17.149999999999999</v>
      </c>
      <c r="O3637" s="90">
        <v>19.32</v>
      </c>
      <c r="P3637" s="90">
        <v>21.7</v>
      </c>
      <c r="Q3637" s="90">
        <v>25.43</v>
      </c>
      <c r="R3637" s="63">
        <f t="shared" si="1937"/>
        <v>7.3199999999999932</v>
      </c>
      <c r="S3637" s="64">
        <f t="shared" si="1936"/>
        <v>5.0857843137254798E-2</v>
      </c>
      <c r="T3637" s="65">
        <f t="shared" si="1932"/>
        <v>0.96501457725947537</v>
      </c>
      <c r="U3637" s="65">
        <f t="shared" si="1932"/>
        <v>0.8876811594202898</v>
      </c>
      <c r="V3637" s="65">
        <f t="shared" si="1938"/>
        <v>0.79032258064516125</v>
      </c>
      <c r="W3637" s="65">
        <f t="shared" si="1939"/>
        <v>0.67440031458906802</v>
      </c>
      <c r="X3637" s="61">
        <f t="shared" si="1927"/>
        <v>0.11111111111111116</v>
      </c>
      <c r="Y3637" s="66">
        <f t="shared" si="1940"/>
        <v>0.13043478260869565</v>
      </c>
      <c r="Z3637" s="61">
        <f t="shared" si="1941"/>
        <v>9.0721383404310255E-2</v>
      </c>
      <c r="AA3637" s="67">
        <f t="shared" si="1942"/>
        <v>19.372500000000002</v>
      </c>
      <c r="AB3637" s="68">
        <f t="shared" si="1943"/>
        <v>7.5801749271137073E-2</v>
      </c>
      <c r="AC3637" s="69">
        <f t="shared" si="1944"/>
        <v>0.1295918367346941</v>
      </c>
      <c r="AD3637" s="70">
        <f>_xlfn.PERCENTILE.EXC(AC3637:$AC$5675,0.5)</f>
        <v>6.4463120334287957E-2</v>
      </c>
      <c r="AE3637" s="70">
        <f>_xlfn.PERCENTILE.EXC($AC3637:AC$5675,0.35)</f>
        <v>3.3911882510013293E-2</v>
      </c>
      <c r="AF3637" s="71">
        <f t="shared" si="1933"/>
        <v>1.002005563764023E-2</v>
      </c>
      <c r="AG3637" s="70">
        <f t="shared" si="1934"/>
        <v>-0.31270586014919505</v>
      </c>
      <c r="AH3637" s="70">
        <f t="shared" si="1935"/>
        <v>-0.33113240783537945</v>
      </c>
      <c r="AI3637" s="61" t="str">
        <f t="shared" si="1930"/>
        <v>Short VOL</v>
      </c>
      <c r="AJ3637" s="68" t="str">
        <f t="shared" si="1931"/>
        <v>Short VOL</v>
      </c>
      <c r="AK3637" s="72"/>
      <c r="AL3637" s="73"/>
      <c r="AM3637" s="72"/>
      <c r="AN3637" s="73"/>
      <c r="AO3637" s="74"/>
      <c r="AP3637" s="20"/>
      <c r="AQ3637" s="74"/>
      <c r="AR3637" s="20"/>
      <c r="AS3637" s="74"/>
      <c r="AT3637" s="20"/>
      <c r="AU3637" s="74" t="str">
        <f t="shared" si="1945"/>
        <v>00631L</v>
      </c>
      <c r="AV3637" s="20">
        <f t="shared" si="1928"/>
        <v>1</v>
      </c>
      <c r="AW3637" s="74" t="str">
        <f t="shared" si="1946"/>
        <v>00631L</v>
      </c>
      <c r="AX3637" s="20">
        <f t="shared" ref="AX3637:AX3700" si="1947">IF(AW3637="00631L",1,0)</f>
        <v>1</v>
      </c>
      <c r="AY3637" s="20">
        <f t="shared" si="1929"/>
        <v>1</v>
      </c>
      <c r="AZ3637" s="116">
        <v>41030</v>
      </c>
      <c r="BA3637" s="116"/>
      <c r="BB3637" s="20"/>
      <c r="BC3637" s="20"/>
      <c r="BD3637" s="76"/>
      <c r="BE3637" s="77"/>
      <c r="BF3637" s="77"/>
    </row>
    <row r="3638" spans="1:58" s="23" customFormat="1" ht="15.75" customHeight="1" x14ac:dyDescent="0.4">
      <c r="A3638" s="116">
        <v>41026</v>
      </c>
      <c r="B3638" s="112">
        <v>18.05</v>
      </c>
      <c r="C3638" s="112">
        <v>20.149999999999999</v>
      </c>
      <c r="D3638" s="112">
        <v>21.65</v>
      </c>
      <c r="E3638" s="112">
        <v>22.9</v>
      </c>
      <c r="F3638" s="112">
        <v>24.2</v>
      </c>
      <c r="G3638" s="112">
        <v>25.35</v>
      </c>
      <c r="H3638" s="113">
        <v>25.9</v>
      </c>
      <c r="I3638" s="90">
        <f t="shared" ref="I3638:I3701" si="1948">C3638-((C3638-B3638)*K3638*L3638)</f>
        <v>18.89</v>
      </c>
      <c r="J3638" s="90">
        <f t="shared" ref="J3638:J3701" si="1949">D3638-((D3638-C3638)*K3638*L3638)</f>
        <v>20.75</v>
      </c>
      <c r="K3638" s="114">
        <v>12</v>
      </c>
      <c r="L3638" s="115">
        <v>0.05</v>
      </c>
      <c r="M3638" s="90">
        <v>14.65</v>
      </c>
      <c r="N3638" s="90">
        <v>16.32</v>
      </c>
      <c r="O3638" s="90">
        <v>18.739999999999998</v>
      </c>
      <c r="P3638" s="90">
        <v>21.58</v>
      </c>
      <c r="Q3638" s="90">
        <v>25.12</v>
      </c>
      <c r="R3638" s="63">
        <f t="shared" si="1937"/>
        <v>9.3499999999999943</v>
      </c>
      <c r="S3638" s="64">
        <f t="shared" si="1936"/>
        <v>4.926108374384351E-3</v>
      </c>
      <c r="T3638" s="65">
        <f t="shared" si="1932"/>
        <v>0.89767156862745101</v>
      </c>
      <c r="U3638" s="65">
        <f t="shared" si="1932"/>
        <v>0.87086446104589121</v>
      </c>
      <c r="V3638" s="65">
        <f t="shared" si="1938"/>
        <v>0.75625579240037077</v>
      </c>
      <c r="W3638" s="65">
        <f t="shared" si="1939"/>
        <v>0.64968152866242035</v>
      </c>
      <c r="X3638" s="61">
        <f t="shared" si="1927"/>
        <v>0.11634349030470902</v>
      </c>
      <c r="Y3638" s="66">
        <f t="shared" si="1940"/>
        <v>0.13100436681222707</v>
      </c>
      <c r="Z3638" s="61">
        <f t="shared" si="1941"/>
        <v>9.8464796188459464E-2</v>
      </c>
      <c r="AA3638" s="67">
        <f t="shared" si="1942"/>
        <v>18.89</v>
      </c>
      <c r="AB3638" s="68">
        <f t="shared" si="1943"/>
        <v>0.10600490196078434</v>
      </c>
      <c r="AC3638" s="69">
        <f t="shared" si="1944"/>
        <v>0.15747549019607845</v>
      </c>
      <c r="AD3638" s="70">
        <f>_xlfn.PERCENTILE.EXC(AC3638:$AC$5675,0.5)</f>
        <v>6.4417940095459383E-2</v>
      </c>
      <c r="AE3638" s="70">
        <f>_xlfn.PERCENTILE.EXC($AC3638:AC$5675,0.35)</f>
        <v>3.3808478552483236E-2</v>
      </c>
      <c r="AF3638" s="71">
        <f t="shared" si="1933"/>
        <v>1.002005563764023E-2</v>
      </c>
      <c r="AG3638" s="70">
        <f t="shared" si="1934"/>
        <v>-0.31270586014919505</v>
      </c>
      <c r="AH3638" s="70">
        <f t="shared" si="1935"/>
        <v>-0.33113240783537945</v>
      </c>
      <c r="AI3638" s="61" t="str">
        <f t="shared" si="1930"/>
        <v>Short VOL</v>
      </c>
      <c r="AJ3638" s="68" t="str">
        <f t="shared" si="1931"/>
        <v>Short VOL</v>
      </c>
      <c r="AK3638" s="72"/>
      <c r="AL3638" s="73"/>
      <c r="AM3638" s="72"/>
      <c r="AN3638" s="73"/>
      <c r="AO3638" s="74"/>
      <c r="AP3638" s="20"/>
      <c r="AQ3638" s="74"/>
      <c r="AR3638" s="20"/>
      <c r="AS3638" s="74"/>
      <c r="AT3638" s="20"/>
      <c r="AU3638" s="74" t="str">
        <f t="shared" si="1945"/>
        <v>00631L</v>
      </c>
      <c r="AV3638" s="20">
        <f t="shared" si="1928"/>
        <v>1</v>
      </c>
      <c r="AW3638" s="74" t="str">
        <f t="shared" si="1946"/>
        <v>00631L</v>
      </c>
      <c r="AX3638" s="20">
        <f t="shared" si="1947"/>
        <v>1</v>
      </c>
      <c r="AY3638" s="20">
        <f t="shared" si="1929"/>
        <v>1</v>
      </c>
      <c r="AZ3638" s="116">
        <v>41029</v>
      </c>
      <c r="BA3638" s="116"/>
      <c r="BB3638" s="20"/>
      <c r="BC3638" s="20"/>
      <c r="BD3638" s="76"/>
      <c r="BE3638" s="77"/>
      <c r="BF3638" s="77"/>
    </row>
    <row r="3639" spans="1:58" s="23" customFormat="1" ht="15.75" customHeight="1" x14ac:dyDescent="0.4">
      <c r="A3639" s="116">
        <v>41025</v>
      </c>
      <c r="B3639" s="112">
        <v>18</v>
      </c>
      <c r="C3639" s="112">
        <v>20.3</v>
      </c>
      <c r="D3639" s="112">
        <v>21.9</v>
      </c>
      <c r="E3639" s="112">
        <v>23.1</v>
      </c>
      <c r="F3639" s="112">
        <v>24.45</v>
      </c>
      <c r="G3639" s="112">
        <v>25.55</v>
      </c>
      <c r="H3639" s="113">
        <v>25.95</v>
      </c>
      <c r="I3639" s="90">
        <f t="shared" si="1948"/>
        <v>18.805</v>
      </c>
      <c r="J3639" s="90">
        <f t="shared" si="1949"/>
        <v>20.86</v>
      </c>
      <c r="K3639" s="114">
        <v>13</v>
      </c>
      <c r="L3639" s="115">
        <v>0.05</v>
      </c>
      <c r="M3639" s="90">
        <v>14.7</v>
      </c>
      <c r="N3639" s="90">
        <v>16.239999999999998</v>
      </c>
      <c r="O3639" s="90">
        <v>18.55</v>
      </c>
      <c r="P3639" s="90">
        <v>21.55</v>
      </c>
      <c r="Q3639" s="90">
        <v>24.99</v>
      </c>
      <c r="R3639" s="63">
        <f t="shared" si="1937"/>
        <v>9.1600000000000037</v>
      </c>
      <c r="S3639" s="64">
        <f t="shared" si="1936"/>
        <v>-3.4482758620689766E-2</v>
      </c>
      <c r="T3639" s="65">
        <f t="shared" si="1932"/>
        <v>0.90517241379310354</v>
      </c>
      <c r="U3639" s="65">
        <f t="shared" si="1932"/>
        <v>0.87547169811320746</v>
      </c>
      <c r="V3639" s="65">
        <f t="shared" si="1938"/>
        <v>0.75359628770301612</v>
      </c>
      <c r="W3639" s="65">
        <f t="shared" si="1939"/>
        <v>0.64985994397759106</v>
      </c>
      <c r="X3639" s="61">
        <f t="shared" si="1927"/>
        <v>0.12777777777777782</v>
      </c>
      <c r="Y3639" s="66">
        <f t="shared" si="1940"/>
        <v>0.12337662337662328</v>
      </c>
      <c r="Z3639" s="61">
        <f t="shared" si="1941"/>
        <v>0.1092794469555969</v>
      </c>
      <c r="AA3639" s="67">
        <f t="shared" si="1942"/>
        <v>18.805</v>
      </c>
      <c r="AB3639" s="68">
        <f t="shared" si="1943"/>
        <v>0.10837438423645331</v>
      </c>
      <c r="AC3639" s="69">
        <f t="shared" si="1944"/>
        <v>0.15794334975369467</v>
      </c>
      <c r="AD3639" s="70">
        <f>_xlfn.PERCENTILE.EXC(AC3639:$AC$5675,0.5)</f>
        <v>6.437275985663081E-2</v>
      </c>
      <c r="AE3639" s="70">
        <f>_xlfn.PERCENTILE.EXC($AC3639:AC$5675,0.35)</f>
        <v>3.3705074594953179E-2</v>
      </c>
      <c r="AF3639" s="71">
        <f t="shared" si="1933"/>
        <v>1.002005563764023E-2</v>
      </c>
      <c r="AG3639" s="70">
        <f t="shared" si="1934"/>
        <v>-0.31270586014919505</v>
      </c>
      <c r="AH3639" s="70">
        <f t="shared" si="1935"/>
        <v>-0.33113240783537945</v>
      </c>
      <c r="AI3639" s="61" t="str">
        <f t="shared" si="1930"/>
        <v>Short VOL</v>
      </c>
      <c r="AJ3639" s="68" t="str">
        <f t="shared" si="1931"/>
        <v>Short VOL</v>
      </c>
      <c r="AK3639" s="72"/>
      <c r="AL3639" s="73"/>
      <c r="AM3639" s="72"/>
      <c r="AN3639" s="73"/>
      <c r="AO3639" s="74"/>
      <c r="AP3639" s="20"/>
      <c r="AQ3639" s="74"/>
      <c r="AR3639" s="20"/>
      <c r="AS3639" s="74"/>
      <c r="AT3639" s="20"/>
      <c r="AU3639" s="74" t="str">
        <f t="shared" si="1945"/>
        <v>00631L</v>
      </c>
      <c r="AV3639" s="20">
        <f t="shared" si="1928"/>
        <v>1</v>
      </c>
      <c r="AW3639" s="74" t="str">
        <f t="shared" si="1946"/>
        <v>00631L</v>
      </c>
      <c r="AX3639" s="20">
        <f t="shared" si="1947"/>
        <v>1</v>
      </c>
      <c r="AY3639" s="20">
        <f t="shared" si="1929"/>
        <v>1</v>
      </c>
      <c r="AZ3639" s="116">
        <v>41026</v>
      </c>
      <c r="BA3639" s="116"/>
      <c r="BB3639" s="20"/>
      <c r="BC3639" s="20"/>
      <c r="BD3639" s="76"/>
      <c r="BE3639" s="77"/>
      <c r="BF3639" s="77"/>
    </row>
    <row r="3640" spans="1:58" s="23" customFormat="1" ht="15.75" customHeight="1" x14ac:dyDescent="0.4">
      <c r="A3640" s="116">
        <v>41024</v>
      </c>
      <c r="B3640" s="112">
        <v>18.55</v>
      </c>
      <c r="C3640" s="112">
        <v>20.8</v>
      </c>
      <c r="D3640" s="112">
        <v>22.3</v>
      </c>
      <c r="E3640" s="112">
        <v>23.45</v>
      </c>
      <c r="F3640" s="112">
        <v>24.7</v>
      </c>
      <c r="G3640" s="112">
        <v>25.75</v>
      </c>
      <c r="H3640" s="113">
        <v>26.15</v>
      </c>
      <c r="I3640" s="90">
        <f t="shared" si="1948"/>
        <v>19.225000000000001</v>
      </c>
      <c r="J3640" s="90">
        <f t="shared" si="1949"/>
        <v>21.25</v>
      </c>
      <c r="K3640" s="114">
        <v>14</v>
      </c>
      <c r="L3640" s="115">
        <v>0.05</v>
      </c>
      <c r="M3640" s="90">
        <v>16.14</v>
      </c>
      <c r="N3640" s="90">
        <v>16.82</v>
      </c>
      <c r="O3640" s="90">
        <v>19.46</v>
      </c>
      <c r="P3640" s="90">
        <v>22.15</v>
      </c>
      <c r="Q3640" s="90">
        <v>25.43</v>
      </c>
      <c r="R3640" s="63">
        <f t="shared" si="1937"/>
        <v>8.6499999999999986</v>
      </c>
      <c r="S3640" s="64">
        <f t="shared" si="1936"/>
        <v>-7.0718232044198956E-2</v>
      </c>
      <c r="T3640" s="65">
        <f t="shared" si="1932"/>
        <v>0.95957193816884667</v>
      </c>
      <c r="U3640" s="65">
        <f t="shared" si="1932"/>
        <v>0.86433710174717371</v>
      </c>
      <c r="V3640" s="65">
        <f t="shared" si="1938"/>
        <v>0.75936794582392786</v>
      </c>
      <c r="W3640" s="65">
        <f t="shared" si="1939"/>
        <v>0.66142351553283529</v>
      </c>
      <c r="X3640" s="61">
        <f t="shared" si="1927"/>
        <v>0.12129380053908355</v>
      </c>
      <c r="Y3640" s="66">
        <f t="shared" si="1940"/>
        <v>0.11513859275053302</v>
      </c>
      <c r="Z3640" s="61">
        <f t="shared" si="1941"/>
        <v>0.10533159947984387</v>
      </c>
      <c r="AA3640" s="67">
        <f t="shared" si="1942"/>
        <v>19.225000000000001</v>
      </c>
      <c r="AB3640" s="68">
        <f t="shared" si="1943"/>
        <v>0.10285374554102261</v>
      </c>
      <c r="AC3640" s="69">
        <f t="shared" si="1944"/>
        <v>0.14298454221165285</v>
      </c>
      <c r="AD3640" s="70">
        <f>_xlfn.PERCENTILE.EXC(AC3640:$AC$5675,0.5)</f>
        <v>6.4322982380154284E-2</v>
      </c>
      <c r="AE3640" s="70">
        <f>_xlfn.PERCENTILE.EXC($AC3640:AC$5675,0.35)</f>
        <v>3.3616016236699589E-2</v>
      </c>
      <c r="AF3640" s="71">
        <f t="shared" si="1933"/>
        <v>1.002005563764023E-2</v>
      </c>
      <c r="AG3640" s="70">
        <f t="shared" si="1934"/>
        <v>-0.31270586014919505</v>
      </c>
      <c r="AH3640" s="70">
        <f t="shared" si="1935"/>
        <v>-0.33113240783537945</v>
      </c>
      <c r="AI3640" s="61" t="str">
        <f t="shared" si="1930"/>
        <v>Short VOL</v>
      </c>
      <c r="AJ3640" s="68" t="str">
        <f t="shared" si="1931"/>
        <v>Short VOL</v>
      </c>
      <c r="AK3640" s="72"/>
      <c r="AL3640" s="73"/>
      <c r="AM3640" s="72"/>
      <c r="AN3640" s="73"/>
      <c r="AO3640" s="74"/>
      <c r="AP3640" s="20"/>
      <c r="AQ3640" s="74"/>
      <c r="AR3640" s="20"/>
      <c r="AS3640" s="74"/>
      <c r="AT3640" s="20"/>
      <c r="AU3640" s="74" t="str">
        <f t="shared" si="1945"/>
        <v>00631L</v>
      </c>
      <c r="AV3640" s="20">
        <f t="shared" si="1928"/>
        <v>1</v>
      </c>
      <c r="AW3640" s="74" t="str">
        <f t="shared" si="1946"/>
        <v>00631L</v>
      </c>
      <c r="AX3640" s="20">
        <f t="shared" si="1947"/>
        <v>1</v>
      </c>
      <c r="AY3640" s="20">
        <f t="shared" si="1929"/>
        <v>1</v>
      </c>
      <c r="AZ3640" s="116">
        <v>41025</v>
      </c>
      <c r="BA3640" s="116"/>
      <c r="BB3640" s="20"/>
      <c r="BC3640" s="20"/>
      <c r="BD3640" s="76"/>
      <c r="BE3640" s="77"/>
      <c r="BF3640" s="77"/>
    </row>
    <row r="3641" spans="1:58" s="23" customFormat="1" ht="15.75" customHeight="1" x14ac:dyDescent="0.4">
      <c r="A3641" s="116">
        <v>41023</v>
      </c>
      <c r="B3641" s="112">
        <v>19.75</v>
      </c>
      <c r="C3641" s="112">
        <v>21.8</v>
      </c>
      <c r="D3641" s="112">
        <v>23.4</v>
      </c>
      <c r="E3641" s="112">
        <v>24.5</v>
      </c>
      <c r="F3641" s="112">
        <v>25.7</v>
      </c>
      <c r="G3641" s="112">
        <v>26.65</v>
      </c>
      <c r="H3641" s="113">
        <v>27</v>
      </c>
      <c r="I3641" s="90">
        <f t="shared" si="1948"/>
        <v>20.262499999999999</v>
      </c>
      <c r="J3641" s="90">
        <f t="shared" si="1949"/>
        <v>22.2</v>
      </c>
      <c r="K3641" s="114">
        <v>15</v>
      </c>
      <c r="L3641" s="115">
        <v>0.05</v>
      </c>
      <c r="M3641" s="90">
        <v>17.87</v>
      </c>
      <c r="N3641" s="90">
        <v>18.100000000000001</v>
      </c>
      <c r="O3641" s="90">
        <v>20.51</v>
      </c>
      <c r="P3641" s="90">
        <v>23.22</v>
      </c>
      <c r="Q3641" s="90">
        <v>26.07</v>
      </c>
      <c r="R3641" s="63">
        <f t="shared" si="1937"/>
        <v>7.7600000000000051</v>
      </c>
      <c r="S3641" s="64">
        <f t="shared" si="1936"/>
        <v>-4.5861887190300342E-2</v>
      </c>
      <c r="T3641" s="65">
        <f t="shared" si="1932"/>
        <v>0.98729281767955801</v>
      </c>
      <c r="U3641" s="65">
        <f t="shared" si="1932"/>
        <v>0.8824963432471965</v>
      </c>
      <c r="V3641" s="65">
        <f t="shared" si="1938"/>
        <v>0.7795004306632215</v>
      </c>
      <c r="W3641" s="65">
        <f t="shared" si="1939"/>
        <v>0.69428461833525135</v>
      </c>
      <c r="X3641" s="61">
        <f t="shared" si="1927"/>
        <v>0.10379746835443042</v>
      </c>
      <c r="Y3641" s="66">
        <f t="shared" si="1940"/>
        <v>0.10204081632653061</v>
      </c>
      <c r="Z3641" s="61">
        <f t="shared" si="1941"/>
        <v>9.5619987661937078E-2</v>
      </c>
      <c r="AA3641" s="67">
        <f t="shared" si="1942"/>
        <v>20.262499999999999</v>
      </c>
      <c r="AB3641" s="68">
        <f t="shared" si="1943"/>
        <v>9.1160220994475058E-2</v>
      </c>
      <c r="AC3641" s="69">
        <f t="shared" si="1944"/>
        <v>0.11947513812154684</v>
      </c>
      <c r="AD3641" s="70">
        <f>_xlfn.PERCENTILE.EXC(AC3641:$AC$5675,0.5)</f>
        <v>6.4273204903677758E-2</v>
      </c>
      <c r="AE3641" s="70">
        <f>_xlfn.PERCENTILE.EXC($AC3641:AC$5675,0.35)</f>
        <v>3.361303147410466E-2</v>
      </c>
      <c r="AF3641" s="71">
        <f t="shared" si="1933"/>
        <v>1.002005563764023E-2</v>
      </c>
      <c r="AG3641" s="70">
        <f t="shared" si="1934"/>
        <v>-0.31270586014919505</v>
      </c>
      <c r="AH3641" s="70">
        <f t="shared" si="1935"/>
        <v>-0.33113240783537945</v>
      </c>
      <c r="AI3641" s="61" t="str">
        <f t="shared" si="1930"/>
        <v>Short VOL</v>
      </c>
      <c r="AJ3641" s="68" t="str">
        <f t="shared" si="1931"/>
        <v>Short VOL</v>
      </c>
      <c r="AK3641" s="72"/>
      <c r="AL3641" s="73"/>
      <c r="AM3641" s="72"/>
      <c r="AN3641" s="73"/>
      <c r="AO3641" s="74"/>
      <c r="AP3641" s="20"/>
      <c r="AQ3641" s="74"/>
      <c r="AR3641" s="20"/>
      <c r="AS3641" s="74"/>
      <c r="AT3641" s="20"/>
      <c r="AU3641" s="74" t="str">
        <f t="shared" si="1945"/>
        <v>00631L</v>
      </c>
      <c r="AV3641" s="20">
        <f t="shared" si="1928"/>
        <v>1</v>
      </c>
      <c r="AW3641" s="74" t="str">
        <f t="shared" si="1946"/>
        <v>00631L</v>
      </c>
      <c r="AX3641" s="20">
        <f t="shared" si="1947"/>
        <v>1</v>
      </c>
      <c r="AY3641" s="20">
        <f t="shared" si="1929"/>
        <v>1</v>
      </c>
      <c r="AZ3641" s="116">
        <v>41024</v>
      </c>
      <c r="BA3641" s="116"/>
      <c r="BB3641" s="20"/>
      <c r="BC3641" s="20"/>
      <c r="BD3641" s="76"/>
      <c r="BE3641" s="77"/>
      <c r="BF3641" s="77"/>
    </row>
    <row r="3642" spans="1:58" s="23" customFormat="1" ht="15.75" customHeight="1" x14ac:dyDescent="0.4">
      <c r="A3642" s="116">
        <v>41022</v>
      </c>
      <c r="B3642" s="112">
        <v>20.6</v>
      </c>
      <c r="C3642" s="112">
        <v>22.55</v>
      </c>
      <c r="D3642" s="112">
        <v>23.9</v>
      </c>
      <c r="E3642" s="112">
        <v>24.85</v>
      </c>
      <c r="F3642" s="112">
        <v>25.9</v>
      </c>
      <c r="G3642" s="112">
        <v>26.85</v>
      </c>
      <c r="H3642" s="113">
        <v>27.15</v>
      </c>
      <c r="I3642" s="90">
        <f t="shared" si="1948"/>
        <v>20.990000000000002</v>
      </c>
      <c r="J3642" s="90">
        <f t="shared" si="1949"/>
        <v>22.82</v>
      </c>
      <c r="K3642" s="114">
        <v>16</v>
      </c>
      <c r="L3642" s="115">
        <v>0.05</v>
      </c>
      <c r="M3642" s="90">
        <v>19.100000000000001</v>
      </c>
      <c r="N3642" s="90">
        <v>18.97</v>
      </c>
      <c r="O3642" s="90">
        <v>21.39</v>
      </c>
      <c r="P3642" s="90">
        <v>23.77</v>
      </c>
      <c r="Q3642" s="90">
        <v>26.41</v>
      </c>
      <c r="R3642" s="63">
        <f t="shared" si="1937"/>
        <v>7.0899999999999963</v>
      </c>
      <c r="S3642" s="64">
        <f t="shared" si="1936"/>
        <v>8.7729357798164986E-2</v>
      </c>
      <c r="T3642" s="65">
        <f t="shared" si="1932"/>
        <v>1.0068529256721139</v>
      </c>
      <c r="U3642" s="65">
        <f t="shared" si="1932"/>
        <v>0.88686302010285167</v>
      </c>
      <c r="V3642" s="65">
        <f t="shared" si="1938"/>
        <v>0.79806478754732857</v>
      </c>
      <c r="W3642" s="65">
        <f t="shared" si="1939"/>
        <v>0.71828852707307833</v>
      </c>
      <c r="X3642" s="61">
        <f t="shared" si="1927"/>
        <v>9.466019417475724E-2</v>
      </c>
      <c r="Y3642" s="66">
        <f t="shared" si="1940"/>
        <v>9.2555331991951595E-2</v>
      </c>
      <c r="Z3642" s="61">
        <f t="shared" si="1941"/>
        <v>8.718437351119572E-2</v>
      </c>
      <c r="AA3642" s="67">
        <f t="shared" si="1942"/>
        <v>20.99</v>
      </c>
      <c r="AB3642" s="68">
        <f t="shared" si="1943"/>
        <v>8.5925144965735514E-2</v>
      </c>
      <c r="AC3642" s="69">
        <f t="shared" si="1944"/>
        <v>0.10648392198207694</v>
      </c>
      <c r="AD3642" s="70">
        <f>_xlfn.PERCENTILE.EXC(AC3642:$AC$5675,0.5)</f>
        <v>6.4195730594198447E-2</v>
      </c>
      <c r="AE3642" s="70">
        <f>_xlfn.PERCENTILE.EXC($AC3642:AC$5675,0.35)</f>
        <v>3.3610046711509731E-2</v>
      </c>
      <c r="AF3642" s="71">
        <f t="shared" si="1933"/>
        <v>1.002005563764023E-2</v>
      </c>
      <c r="AG3642" s="70">
        <f t="shared" si="1934"/>
        <v>-0.31270586014919505</v>
      </c>
      <c r="AH3642" s="70">
        <f t="shared" si="1935"/>
        <v>-0.33113240783537945</v>
      </c>
      <c r="AI3642" s="61" t="str">
        <f t="shared" si="1930"/>
        <v>Short VOL</v>
      </c>
      <c r="AJ3642" s="68" t="str">
        <f t="shared" si="1931"/>
        <v>Short VOL</v>
      </c>
      <c r="AK3642" s="72"/>
      <c r="AL3642" s="73"/>
      <c r="AM3642" s="72"/>
      <c r="AN3642" s="73"/>
      <c r="AO3642" s="74"/>
      <c r="AP3642" s="20"/>
      <c r="AQ3642" s="74"/>
      <c r="AR3642" s="20"/>
      <c r="AS3642" s="74"/>
      <c r="AT3642" s="20"/>
      <c r="AU3642" s="74" t="str">
        <f t="shared" si="1945"/>
        <v>00631L</v>
      </c>
      <c r="AV3642" s="20">
        <f t="shared" si="1928"/>
        <v>1</v>
      </c>
      <c r="AW3642" s="74" t="str">
        <f t="shared" si="1946"/>
        <v>00631L</v>
      </c>
      <c r="AX3642" s="20">
        <f t="shared" si="1947"/>
        <v>1</v>
      </c>
      <c r="AY3642" s="20">
        <f t="shared" si="1929"/>
        <v>1</v>
      </c>
      <c r="AZ3642" s="116">
        <v>41023</v>
      </c>
      <c r="BA3642" s="116"/>
      <c r="BB3642" s="20"/>
      <c r="BC3642" s="20"/>
      <c r="BD3642" s="76"/>
      <c r="BE3642" s="77"/>
      <c r="BF3642" s="77"/>
    </row>
    <row r="3643" spans="1:58" s="23" customFormat="1" ht="15.75" customHeight="1" x14ac:dyDescent="0.4">
      <c r="A3643" s="116">
        <v>41019</v>
      </c>
      <c r="B3643" s="112">
        <v>19.7</v>
      </c>
      <c r="C3643" s="112">
        <v>21.9</v>
      </c>
      <c r="D3643" s="112">
        <v>23.3</v>
      </c>
      <c r="E3643" s="112">
        <v>24.25</v>
      </c>
      <c r="F3643" s="112">
        <v>25.35</v>
      </c>
      <c r="G3643" s="112">
        <v>26.25</v>
      </c>
      <c r="H3643" s="113">
        <v>26.55</v>
      </c>
      <c r="I3643" s="90">
        <f t="shared" si="1948"/>
        <v>20.029999999999998</v>
      </c>
      <c r="J3643" s="90">
        <f t="shared" si="1949"/>
        <v>22.11</v>
      </c>
      <c r="K3643" s="114">
        <v>17</v>
      </c>
      <c r="L3643" s="115">
        <v>0.05</v>
      </c>
      <c r="M3643" s="90">
        <v>16.850000000000001</v>
      </c>
      <c r="N3643" s="90">
        <v>17.440000000000001</v>
      </c>
      <c r="O3643" s="90">
        <v>20.48</v>
      </c>
      <c r="P3643" s="90">
        <v>23.09</v>
      </c>
      <c r="Q3643" s="90">
        <v>25.63</v>
      </c>
      <c r="R3643" s="63">
        <f t="shared" si="1937"/>
        <v>9.279999999999994</v>
      </c>
      <c r="S3643" s="64">
        <f t="shared" si="1936"/>
        <v>-5.0108932461873541E-2</v>
      </c>
      <c r="T3643" s="65">
        <f t="shared" si="1932"/>
        <v>0.96616972477064222</v>
      </c>
      <c r="U3643" s="65">
        <f t="shared" si="1932"/>
        <v>0.8515625</v>
      </c>
      <c r="V3643" s="65">
        <f t="shared" si="1938"/>
        <v>0.75530532698137731</v>
      </c>
      <c r="W3643" s="65">
        <f t="shared" si="1939"/>
        <v>0.68045259461568486</v>
      </c>
      <c r="X3643" s="61">
        <f t="shared" ref="X3643:X3706" si="1950">(C3643-B3643)/B3643</f>
        <v>0.11167512690355327</v>
      </c>
      <c r="Y3643" s="66">
        <f t="shared" si="1940"/>
        <v>9.4845360824742292E-2</v>
      </c>
      <c r="Z3643" s="61">
        <f t="shared" si="1941"/>
        <v>0.10384423364952582</v>
      </c>
      <c r="AA3643" s="67">
        <f t="shared" si="1942"/>
        <v>20.029999999999998</v>
      </c>
      <c r="AB3643" s="68">
        <f t="shared" si="1943"/>
        <v>0.12958715596330264</v>
      </c>
      <c r="AC3643" s="69">
        <f t="shared" si="1944"/>
        <v>0.1485091743119264</v>
      </c>
      <c r="AD3643" s="70">
        <f>_xlfn.PERCENTILE.EXC(AC3643:$AC$5675,0.5)</f>
        <v>6.4118256284719122E-2</v>
      </c>
      <c r="AE3643" s="70">
        <f>_xlfn.PERCENTILE.EXC($AC3643:AC$5675,0.35)</f>
        <v>3.3604604862263548E-2</v>
      </c>
      <c r="AF3643" s="71">
        <f t="shared" si="1933"/>
        <v>1.002005563764023E-2</v>
      </c>
      <c r="AG3643" s="70">
        <f t="shared" si="1934"/>
        <v>-0.31270586014919505</v>
      </c>
      <c r="AH3643" s="70">
        <f t="shared" si="1935"/>
        <v>-0.33113240783537945</v>
      </c>
      <c r="AI3643" s="61" t="str">
        <f t="shared" si="1930"/>
        <v>Short VOL</v>
      </c>
      <c r="AJ3643" s="68" t="str">
        <f t="shared" si="1931"/>
        <v>Short VOL</v>
      </c>
      <c r="AK3643" s="72"/>
      <c r="AL3643" s="73"/>
      <c r="AM3643" s="72"/>
      <c r="AN3643" s="73"/>
      <c r="AO3643" s="74"/>
      <c r="AP3643" s="20"/>
      <c r="AQ3643" s="74"/>
      <c r="AR3643" s="20"/>
      <c r="AS3643" s="74"/>
      <c r="AT3643" s="20"/>
      <c r="AU3643" s="74" t="str">
        <f t="shared" si="1945"/>
        <v>00631L</v>
      </c>
      <c r="AV3643" s="20">
        <f t="shared" si="1928"/>
        <v>1</v>
      </c>
      <c r="AW3643" s="74" t="str">
        <f t="shared" si="1946"/>
        <v>00631L</v>
      </c>
      <c r="AX3643" s="20">
        <f t="shared" si="1947"/>
        <v>1</v>
      </c>
      <c r="AY3643" s="20">
        <f t="shared" si="1929"/>
        <v>1</v>
      </c>
      <c r="AZ3643" s="116">
        <v>41022</v>
      </c>
      <c r="BA3643" s="116"/>
      <c r="BB3643" s="20"/>
      <c r="BC3643" s="20"/>
      <c r="BD3643" s="76"/>
      <c r="BE3643" s="77"/>
      <c r="BF3643" s="77"/>
    </row>
    <row r="3644" spans="1:58" s="23" customFormat="1" ht="15.75" customHeight="1" x14ac:dyDescent="0.4">
      <c r="A3644" s="116">
        <v>41018</v>
      </c>
      <c r="B3644" s="112">
        <v>20.399999999999999</v>
      </c>
      <c r="C3644" s="112">
        <v>22.45</v>
      </c>
      <c r="D3644" s="112">
        <v>23.75</v>
      </c>
      <c r="E3644" s="112">
        <v>24.75</v>
      </c>
      <c r="F3644" s="112">
        <v>25.8</v>
      </c>
      <c r="G3644" s="112">
        <v>26.75</v>
      </c>
      <c r="H3644" s="113">
        <v>27.05</v>
      </c>
      <c r="I3644" s="90">
        <f t="shared" si="1948"/>
        <v>20.604999999999997</v>
      </c>
      <c r="J3644" s="90">
        <f t="shared" si="1949"/>
        <v>22.58</v>
      </c>
      <c r="K3644" s="114">
        <v>18</v>
      </c>
      <c r="L3644" s="115">
        <v>0.05</v>
      </c>
      <c r="M3644" s="90">
        <v>18.09</v>
      </c>
      <c r="N3644" s="90">
        <v>18.36</v>
      </c>
      <c r="O3644" s="90">
        <v>21.23</v>
      </c>
      <c r="P3644" s="90">
        <v>23.61</v>
      </c>
      <c r="Q3644" s="90">
        <v>26.04</v>
      </c>
      <c r="R3644" s="63">
        <f t="shared" si="1937"/>
        <v>8.39</v>
      </c>
      <c r="S3644" s="64">
        <f t="shared" si="1936"/>
        <v>-1.5021459227467872E-2</v>
      </c>
      <c r="T3644" s="65">
        <f t="shared" si="1932"/>
        <v>0.98529411764705888</v>
      </c>
      <c r="U3644" s="65">
        <f t="shared" si="1932"/>
        <v>0.86481394253414978</v>
      </c>
      <c r="V3644" s="65">
        <f t="shared" si="1938"/>
        <v>0.77763659466327828</v>
      </c>
      <c r="W3644" s="65">
        <f t="shared" si="1939"/>
        <v>0.70506912442396319</v>
      </c>
      <c r="X3644" s="61">
        <f t="shared" si="1950"/>
        <v>0.10049019607843142</v>
      </c>
      <c r="Y3644" s="66">
        <f t="shared" si="1940"/>
        <v>9.2929292929292959E-2</v>
      </c>
      <c r="Z3644" s="61">
        <f t="shared" si="1941"/>
        <v>9.5850521718029685E-2</v>
      </c>
      <c r="AA3644" s="67">
        <f t="shared" si="1942"/>
        <v>20.604999999999997</v>
      </c>
      <c r="AB3644" s="68">
        <f t="shared" si="1943"/>
        <v>0.11111111111111106</v>
      </c>
      <c r="AC3644" s="69">
        <f t="shared" si="1944"/>
        <v>0.12227668845315891</v>
      </c>
      <c r="AD3644" s="70">
        <f>_xlfn.PERCENTILE.EXC(AC3644:$AC$5675,0.5)</f>
        <v>6.4107610343713595E-2</v>
      </c>
      <c r="AE3644" s="70">
        <f>_xlfn.PERCENTILE.EXC($AC3644:AC$5675,0.35)</f>
        <v>3.3593020296389227E-2</v>
      </c>
      <c r="AF3644" s="71">
        <f t="shared" si="1933"/>
        <v>1.002005563764023E-2</v>
      </c>
      <c r="AG3644" s="70">
        <f t="shared" si="1934"/>
        <v>-0.31270586014919505</v>
      </c>
      <c r="AH3644" s="70">
        <f t="shared" si="1935"/>
        <v>-0.33113240783537945</v>
      </c>
      <c r="AI3644" s="61" t="str">
        <f t="shared" si="1930"/>
        <v>Short VOL</v>
      </c>
      <c r="AJ3644" s="68" t="str">
        <f t="shared" si="1931"/>
        <v>Short VOL</v>
      </c>
      <c r="AK3644" s="72"/>
      <c r="AL3644" s="73"/>
      <c r="AM3644" s="72"/>
      <c r="AN3644" s="73"/>
      <c r="AO3644" s="74"/>
      <c r="AP3644" s="20"/>
      <c r="AQ3644" s="74"/>
      <c r="AR3644" s="20"/>
      <c r="AS3644" s="74"/>
      <c r="AT3644" s="20"/>
      <c r="AU3644" s="74" t="str">
        <f t="shared" si="1945"/>
        <v>00631L</v>
      </c>
      <c r="AV3644" s="20">
        <f t="shared" si="1928"/>
        <v>1</v>
      </c>
      <c r="AW3644" s="74" t="str">
        <f t="shared" si="1946"/>
        <v>00631L</v>
      </c>
      <c r="AX3644" s="20">
        <f t="shared" si="1947"/>
        <v>1</v>
      </c>
      <c r="AY3644" s="20">
        <f t="shared" si="1929"/>
        <v>1</v>
      </c>
      <c r="AZ3644" s="116">
        <v>41019</v>
      </c>
      <c r="BA3644" s="116"/>
      <c r="BB3644" s="20"/>
      <c r="BC3644" s="20"/>
      <c r="BD3644" s="76"/>
      <c r="BE3644" s="77"/>
      <c r="BF3644" s="77"/>
    </row>
    <row r="3645" spans="1:58" s="23" customFormat="1" ht="15.75" customHeight="1" x14ac:dyDescent="0.4">
      <c r="A3645" s="116">
        <v>41017</v>
      </c>
      <c r="B3645" s="112">
        <v>20.55</v>
      </c>
      <c r="C3645" s="112">
        <v>22.45</v>
      </c>
      <c r="D3645" s="112">
        <v>23.65</v>
      </c>
      <c r="E3645" s="112">
        <v>24.8</v>
      </c>
      <c r="F3645" s="112">
        <v>25.9</v>
      </c>
      <c r="G3645" s="112">
        <v>26.95</v>
      </c>
      <c r="H3645" s="113">
        <v>27.05</v>
      </c>
      <c r="I3645" s="90">
        <f t="shared" si="1948"/>
        <v>20.645</v>
      </c>
      <c r="J3645" s="90">
        <f t="shared" si="1949"/>
        <v>22.509999999999998</v>
      </c>
      <c r="K3645" s="114">
        <v>19</v>
      </c>
      <c r="L3645" s="115">
        <v>0.05</v>
      </c>
      <c r="M3645" s="90">
        <v>18.850000000000001</v>
      </c>
      <c r="N3645" s="90">
        <v>18.64</v>
      </c>
      <c r="O3645" s="90">
        <v>21.12</v>
      </c>
      <c r="P3645" s="90">
        <v>23.46</v>
      </c>
      <c r="Q3645" s="90">
        <v>25.82</v>
      </c>
      <c r="R3645" s="63">
        <f t="shared" si="1937"/>
        <v>7.0899999999999963</v>
      </c>
      <c r="S3645" s="64">
        <f t="shared" si="1936"/>
        <v>9.7508125677139602E-3</v>
      </c>
      <c r="T3645" s="65">
        <f t="shared" si="1932"/>
        <v>1.0112660944206009</v>
      </c>
      <c r="U3645" s="65">
        <f t="shared" si="1932"/>
        <v>0.88257575757575757</v>
      </c>
      <c r="V3645" s="65">
        <f t="shared" si="1938"/>
        <v>0.79454390451832901</v>
      </c>
      <c r="W3645" s="65">
        <f t="shared" si="1939"/>
        <v>0.72192099147947331</v>
      </c>
      <c r="X3645" s="61">
        <f t="shared" si="1950"/>
        <v>9.2457420924574138E-2</v>
      </c>
      <c r="Y3645" s="66">
        <f t="shared" si="1940"/>
        <v>9.0725806451612906E-2</v>
      </c>
      <c r="Z3645" s="61">
        <f t="shared" si="1941"/>
        <v>9.0336643255025356E-2</v>
      </c>
      <c r="AA3645" s="67">
        <f t="shared" si="1942"/>
        <v>20.645</v>
      </c>
      <c r="AB3645" s="68">
        <f t="shared" si="1943"/>
        <v>0.10246781115879829</v>
      </c>
      <c r="AC3645" s="69">
        <f t="shared" si="1944"/>
        <v>0.10756437768240337</v>
      </c>
      <c r="AD3645" s="70">
        <f>_xlfn.PERCENTILE.EXC(AC3645:$AC$5675,0.5)</f>
        <v>6.4096964402708068E-2</v>
      </c>
      <c r="AE3645" s="70">
        <f>_xlfn.PERCENTILE.EXC($AC3645:AC$5675,0.35)</f>
        <v>3.3581435730514898E-2</v>
      </c>
      <c r="AF3645" s="71">
        <f t="shared" si="1933"/>
        <v>1.002005563764023E-2</v>
      </c>
      <c r="AG3645" s="70">
        <f t="shared" si="1934"/>
        <v>-0.31270586014919505</v>
      </c>
      <c r="AH3645" s="70">
        <f t="shared" si="1935"/>
        <v>-0.33113240783537945</v>
      </c>
      <c r="AI3645" s="61" t="str">
        <f t="shared" si="1930"/>
        <v>Short VOL</v>
      </c>
      <c r="AJ3645" s="68" t="str">
        <f t="shared" si="1931"/>
        <v>Short VOL</v>
      </c>
      <c r="AK3645" s="72"/>
      <c r="AL3645" s="73"/>
      <c r="AM3645" s="72"/>
      <c r="AN3645" s="73"/>
      <c r="AO3645" s="74"/>
      <c r="AP3645" s="20"/>
      <c r="AQ3645" s="74"/>
      <c r="AR3645" s="20"/>
      <c r="AS3645" s="74"/>
      <c r="AT3645" s="20"/>
      <c r="AU3645" s="74" t="str">
        <f t="shared" si="1945"/>
        <v>00631L</v>
      </c>
      <c r="AV3645" s="20">
        <f t="shared" si="1928"/>
        <v>1</v>
      </c>
      <c r="AW3645" s="74" t="str">
        <f t="shared" si="1946"/>
        <v>00631L</v>
      </c>
      <c r="AX3645" s="20">
        <f t="shared" si="1947"/>
        <v>1</v>
      </c>
      <c r="AY3645" s="20">
        <f t="shared" si="1929"/>
        <v>1</v>
      </c>
      <c r="AZ3645" s="116">
        <v>41018</v>
      </c>
      <c r="BA3645" s="116"/>
      <c r="BB3645" s="20"/>
      <c r="BC3645" s="20"/>
      <c r="BD3645" s="76"/>
      <c r="BE3645" s="77"/>
      <c r="BF3645" s="77"/>
    </row>
    <row r="3646" spans="1:58" s="23" customFormat="1" ht="15.75" customHeight="1" x14ac:dyDescent="0.4">
      <c r="A3646" s="116">
        <v>41016</v>
      </c>
      <c r="B3646" s="112">
        <v>18.2</v>
      </c>
      <c r="C3646" s="112">
        <v>19.95</v>
      </c>
      <c r="D3646" s="112">
        <v>22</v>
      </c>
      <c r="E3646" s="112">
        <v>23.25</v>
      </c>
      <c r="F3646" s="112">
        <v>24.7</v>
      </c>
      <c r="G3646" s="112">
        <v>25.85</v>
      </c>
      <c r="H3646" s="113">
        <v>26.8</v>
      </c>
      <c r="I3646" s="90">
        <f t="shared" si="1948"/>
        <v>19.95</v>
      </c>
      <c r="J3646" s="90">
        <f t="shared" si="1949"/>
        <v>22</v>
      </c>
      <c r="K3646" s="114">
        <v>0</v>
      </c>
      <c r="L3646" s="115">
        <v>5.2631578947368418E-2</v>
      </c>
      <c r="M3646" s="90">
        <v>18.84</v>
      </c>
      <c r="N3646" s="90">
        <v>18.46</v>
      </c>
      <c r="O3646" s="90">
        <v>20.85</v>
      </c>
      <c r="P3646" s="90">
        <v>23.23</v>
      </c>
      <c r="Q3646" s="90">
        <v>25.75</v>
      </c>
      <c r="R3646" s="63">
        <f t="shared" si="1937"/>
        <v>6.7800000000000011</v>
      </c>
      <c r="S3646" s="64">
        <f t="shared" si="1936"/>
        <v>-5.5754475703324799E-2</v>
      </c>
      <c r="T3646" s="65">
        <f t="shared" si="1932"/>
        <v>1.0205850487540629</v>
      </c>
      <c r="U3646" s="65">
        <f t="shared" si="1932"/>
        <v>0.88537170263788967</v>
      </c>
      <c r="V3646" s="65">
        <f t="shared" si="1938"/>
        <v>0.79466207490314256</v>
      </c>
      <c r="W3646" s="65">
        <f t="shared" si="1939"/>
        <v>0.7168932038834952</v>
      </c>
      <c r="X3646" s="61">
        <f t="shared" si="1950"/>
        <v>9.6153846153846159E-2</v>
      </c>
      <c r="Y3646" s="66">
        <f t="shared" si="1940"/>
        <v>0.15268817204301077</v>
      </c>
      <c r="Z3646" s="61">
        <f t="shared" si="1941"/>
        <v>0.10275689223057648</v>
      </c>
      <c r="AA3646" s="67">
        <f t="shared" si="1942"/>
        <v>19.95</v>
      </c>
      <c r="AB3646" s="68">
        <f t="shared" si="1943"/>
        <v>-1.4084507042253605E-2</v>
      </c>
      <c r="AC3646" s="69">
        <f t="shared" si="1944"/>
        <v>8.0715059588298943E-2</v>
      </c>
      <c r="AD3646" s="70">
        <f>_xlfn.PERCENTILE.EXC(AC3646:$AC$5675,0.5)</f>
        <v>6.4088712086411495E-2</v>
      </c>
      <c r="AE3646" s="70">
        <f>_xlfn.PERCENTILE.EXC($AC3646:AC$5675,0.35)</f>
        <v>3.3569279502376356E-2</v>
      </c>
      <c r="AF3646" s="71">
        <f t="shared" si="1933"/>
        <v>1.002005563764023E-2</v>
      </c>
      <c r="AG3646" s="70">
        <f t="shared" si="1934"/>
        <v>-0.31270586014919505</v>
      </c>
      <c r="AH3646" s="70">
        <f t="shared" si="1935"/>
        <v>-0.33113240783537945</v>
      </c>
      <c r="AI3646" s="61" t="str">
        <f t="shared" si="1930"/>
        <v>Short VOL</v>
      </c>
      <c r="AJ3646" s="68" t="str">
        <f t="shared" si="1931"/>
        <v>Short VOL</v>
      </c>
      <c r="AK3646" s="72"/>
      <c r="AL3646" s="73"/>
      <c r="AM3646" s="72"/>
      <c r="AN3646" s="73"/>
      <c r="AO3646" s="74"/>
      <c r="AP3646" s="20"/>
      <c r="AQ3646" s="74"/>
      <c r="AR3646" s="20"/>
      <c r="AS3646" s="74"/>
      <c r="AT3646" s="20"/>
      <c r="AU3646" s="74" t="str">
        <f t="shared" si="1945"/>
        <v>00631L</v>
      </c>
      <c r="AV3646" s="20">
        <f t="shared" si="1928"/>
        <v>1</v>
      </c>
      <c r="AW3646" s="74" t="str">
        <f t="shared" si="1946"/>
        <v>00631L</v>
      </c>
      <c r="AX3646" s="20">
        <f t="shared" si="1947"/>
        <v>1</v>
      </c>
      <c r="AY3646" s="20">
        <f t="shared" si="1929"/>
        <v>1</v>
      </c>
      <c r="AZ3646" s="116">
        <v>41017</v>
      </c>
      <c r="BA3646" s="116"/>
      <c r="BB3646" s="20"/>
      <c r="BC3646" s="20"/>
      <c r="BD3646" s="76"/>
      <c r="BE3646" s="77"/>
      <c r="BF3646" s="77"/>
    </row>
    <row r="3647" spans="1:58" s="23" customFormat="1" ht="15.75" customHeight="1" x14ac:dyDescent="0.4">
      <c r="A3647" s="116">
        <v>41015</v>
      </c>
      <c r="B3647" s="112">
        <v>19.850000000000001</v>
      </c>
      <c r="C3647" s="112">
        <v>21.35</v>
      </c>
      <c r="D3647" s="112">
        <v>22.95</v>
      </c>
      <c r="E3647" s="112">
        <v>24.1</v>
      </c>
      <c r="F3647" s="112">
        <v>25.2</v>
      </c>
      <c r="G3647" s="112">
        <v>26.35</v>
      </c>
      <c r="H3647" s="113">
        <v>27.35</v>
      </c>
      <c r="I3647" s="90">
        <f t="shared" si="1948"/>
        <v>21.27105263157895</v>
      </c>
      <c r="J3647" s="90">
        <f t="shared" si="1949"/>
        <v>22.86578947368421</v>
      </c>
      <c r="K3647" s="114">
        <v>1</v>
      </c>
      <c r="L3647" s="115">
        <v>5.2631578947368418E-2</v>
      </c>
      <c r="M3647" s="90">
        <v>20.13</v>
      </c>
      <c r="N3647" s="90">
        <v>19.55</v>
      </c>
      <c r="O3647" s="90">
        <v>22.04</v>
      </c>
      <c r="P3647" s="90">
        <v>24.25</v>
      </c>
      <c r="Q3647" s="90">
        <v>26.6</v>
      </c>
      <c r="R3647" s="63">
        <f t="shared" si="1937"/>
        <v>6.6099999999999994</v>
      </c>
      <c r="S3647" s="64">
        <f t="shared" si="1936"/>
        <v>0</v>
      </c>
      <c r="T3647" s="65">
        <f t="shared" si="1932"/>
        <v>1.0296675191815856</v>
      </c>
      <c r="U3647" s="65">
        <f t="shared" si="1932"/>
        <v>0.88702359346642479</v>
      </c>
      <c r="V3647" s="65">
        <f t="shared" si="1938"/>
        <v>0.8061855670103093</v>
      </c>
      <c r="W3647" s="65">
        <f t="shared" si="1939"/>
        <v>0.73496240601503759</v>
      </c>
      <c r="X3647" s="61">
        <f t="shared" si="1950"/>
        <v>7.5566750629722915E-2</v>
      </c>
      <c r="Y3647" s="66">
        <f t="shared" si="1940"/>
        <v>0.13485477178423236</v>
      </c>
      <c r="Z3647" s="61">
        <f t="shared" si="1941"/>
        <v>7.4972163800568911E-2</v>
      </c>
      <c r="AA3647" s="67">
        <f t="shared" si="1942"/>
        <v>21.27105263157895</v>
      </c>
      <c r="AB3647" s="68">
        <f t="shared" si="1943"/>
        <v>1.5345268542199524E-2</v>
      </c>
      <c r="AC3647" s="69">
        <f t="shared" si="1944"/>
        <v>8.8033382689460329E-2</v>
      </c>
      <c r="AD3647" s="70">
        <f>_xlfn.PERCENTILE.EXC(AC3647:$AC$5675,0.5)</f>
        <v>6.4080459770114923E-2</v>
      </c>
      <c r="AE3647" s="70">
        <f>_xlfn.PERCENTILE.EXC($AC3647:AC$5675,0.35)</f>
        <v>3.3556361057885523E-2</v>
      </c>
      <c r="AF3647" s="71">
        <f t="shared" si="1933"/>
        <v>1.002005563764023E-2</v>
      </c>
      <c r="AG3647" s="70">
        <f t="shared" si="1934"/>
        <v>-0.31270586014919505</v>
      </c>
      <c r="AH3647" s="70">
        <f t="shared" si="1935"/>
        <v>-0.33113240783537945</v>
      </c>
      <c r="AI3647" s="61" t="str">
        <f t="shared" si="1930"/>
        <v>Short VOL</v>
      </c>
      <c r="AJ3647" s="68" t="str">
        <f t="shared" si="1931"/>
        <v>Short VOL</v>
      </c>
      <c r="AK3647" s="72"/>
      <c r="AL3647" s="73"/>
      <c r="AM3647" s="72"/>
      <c r="AN3647" s="73"/>
      <c r="AO3647" s="74"/>
      <c r="AP3647" s="20"/>
      <c r="AQ3647" s="74"/>
      <c r="AR3647" s="20"/>
      <c r="AS3647" s="74"/>
      <c r="AT3647" s="20"/>
      <c r="AU3647" s="74" t="str">
        <f t="shared" si="1945"/>
        <v>00631L</v>
      </c>
      <c r="AV3647" s="20">
        <f t="shared" si="1928"/>
        <v>1</v>
      </c>
      <c r="AW3647" s="74" t="str">
        <f t="shared" si="1946"/>
        <v>00631L</v>
      </c>
      <c r="AX3647" s="20">
        <f t="shared" si="1947"/>
        <v>1</v>
      </c>
      <c r="AY3647" s="20">
        <f t="shared" si="1929"/>
        <v>1</v>
      </c>
      <c r="AZ3647" s="116">
        <v>41016</v>
      </c>
      <c r="BA3647" s="116"/>
      <c r="BB3647" s="20"/>
      <c r="BC3647" s="20"/>
      <c r="BD3647" s="76"/>
      <c r="BE3647" s="77"/>
      <c r="BF3647" s="77"/>
    </row>
    <row r="3648" spans="1:58" s="23" customFormat="1" ht="15.75" customHeight="1" x14ac:dyDescent="0.4">
      <c r="A3648" s="116">
        <v>41012</v>
      </c>
      <c r="B3648" s="112">
        <v>19.95</v>
      </c>
      <c r="C3648" s="112">
        <v>21.7</v>
      </c>
      <c r="D3648" s="112">
        <v>23.3</v>
      </c>
      <c r="E3648" s="112">
        <v>24.35</v>
      </c>
      <c r="F3648" s="112">
        <v>25.5</v>
      </c>
      <c r="G3648" s="112">
        <v>26.65</v>
      </c>
      <c r="H3648" s="113">
        <v>27.6</v>
      </c>
      <c r="I3648" s="90">
        <f t="shared" si="1948"/>
        <v>21.515789473684208</v>
      </c>
      <c r="J3648" s="90">
        <f t="shared" si="1949"/>
        <v>23.131578947368421</v>
      </c>
      <c r="K3648" s="114">
        <v>2</v>
      </c>
      <c r="L3648" s="115">
        <v>5.2631578947368418E-2</v>
      </c>
      <c r="M3648" s="90">
        <v>19.07</v>
      </c>
      <c r="N3648" s="90">
        <v>19.55</v>
      </c>
      <c r="O3648" s="90">
        <v>21.99</v>
      </c>
      <c r="P3648" s="90">
        <v>24.25</v>
      </c>
      <c r="Q3648" s="90">
        <v>27.35</v>
      </c>
      <c r="R3648" s="63">
        <f t="shared" si="1937"/>
        <v>7.6199999999999903</v>
      </c>
      <c r="S3648" s="64">
        <f t="shared" si="1936"/>
        <v>0.13662790697674426</v>
      </c>
      <c r="T3648" s="65">
        <f t="shared" si="1932"/>
        <v>0.97544757033248075</v>
      </c>
      <c r="U3648" s="65">
        <f t="shared" si="1932"/>
        <v>0.88904047294224653</v>
      </c>
      <c r="V3648" s="65">
        <f t="shared" si="1938"/>
        <v>0.8061855670103093</v>
      </c>
      <c r="W3648" s="65">
        <f t="shared" si="1939"/>
        <v>0.71480804387568553</v>
      </c>
      <c r="X3648" s="61">
        <f t="shared" si="1950"/>
        <v>8.7719298245614044E-2</v>
      </c>
      <c r="Y3648" s="66">
        <f t="shared" si="1940"/>
        <v>0.13347022587268992</v>
      </c>
      <c r="Z3648" s="61">
        <f t="shared" si="1941"/>
        <v>7.5097847358121458E-2</v>
      </c>
      <c r="AA3648" s="67">
        <f t="shared" si="1942"/>
        <v>21.515789473684208</v>
      </c>
      <c r="AB3648" s="68">
        <f t="shared" si="1943"/>
        <v>2.046035805626591E-2</v>
      </c>
      <c r="AC3648" s="69">
        <f t="shared" si="1944"/>
        <v>0.10055189123704386</v>
      </c>
      <c r="AD3648" s="70">
        <f>_xlfn.PERCENTILE.EXC(AC3648:$AC$5675,0.5)</f>
        <v>6.4070370510773147E-2</v>
      </c>
      <c r="AE3648" s="70">
        <f>_xlfn.PERCENTILE.EXC($AC3648:AC$5675,0.35)</f>
        <v>3.3543442613394675E-2</v>
      </c>
      <c r="AF3648" s="71">
        <f t="shared" si="1933"/>
        <v>1.002005563764023E-2</v>
      </c>
      <c r="AG3648" s="70">
        <f t="shared" si="1934"/>
        <v>-0.31270586014919505</v>
      </c>
      <c r="AH3648" s="70">
        <f t="shared" si="1935"/>
        <v>-0.33113240783537945</v>
      </c>
      <c r="AI3648" s="61" t="str">
        <f t="shared" si="1930"/>
        <v>Short VOL</v>
      </c>
      <c r="AJ3648" s="68" t="str">
        <f t="shared" si="1931"/>
        <v>Short VOL</v>
      </c>
      <c r="AK3648" s="72"/>
      <c r="AL3648" s="73"/>
      <c r="AM3648" s="72"/>
      <c r="AN3648" s="73"/>
      <c r="AO3648" s="74"/>
      <c r="AP3648" s="20"/>
      <c r="AQ3648" s="74"/>
      <c r="AR3648" s="20"/>
      <c r="AS3648" s="74"/>
      <c r="AT3648" s="20"/>
      <c r="AU3648" s="74" t="str">
        <f t="shared" si="1945"/>
        <v>00631L</v>
      </c>
      <c r="AV3648" s="20">
        <f t="shared" si="1928"/>
        <v>1</v>
      </c>
      <c r="AW3648" s="74" t="str">
        <f t="shared" si="1946"/>
        <v>00631L</v>
      </c>
      <c r="AX3648" s="20">
        <f t="shared" si="1947"/>
        <v>1</v>
      </c>
      <c r="AY3648" s="20">
        <f t="shared" si="1929"/>
        <v>1</v>
      </c>
      <c r="AZ3648" s="116">
        <v>41015</v>
      </c>
      <c r="BA3648" s="116"/>
      <c r="BB3648" s="20"/>
      <c r="BC3648" s="20"/>
      <c r="BD3648" s="76"/>
      <c r="BE3648" s="77"/>
      <c r="BF3648" s="77"/>
    </row>
    <row r="3649" spans="1:58" s="23" customFormat="1" ht="15.75" customHeight="1" x14ac:dyDescent="0.4">
      <c r="A3649" s="116">
        <v>41011</v>
      </c>
      <c r="B3649" s="112">
        <v>18.2</v>
      </c>
      <c r="C3649" s="112">
        <v>20</v>
      </c>
      <c r="D3649" s="112">
        <v>21.95</v>
      </c>
      <c r="E3649" s="112">
        <v>23.15</v>
      </c>
      <c r="F3649" s="112">
        <v>24.35</v>
      </c>
      <c r="G3649" s="112">
        <v>25.65</v>
      </c>
      <c r="H3649" s="113">
        <v>26.6</v>
      </c>
      <c r="I3649" s="90">
        <f t="shared" si="1948"/>
        <v>19.715789473684211</v>
      </c>
      <c r="J3649" s="90">
        <f t="shared" si="1949"/>
        <v>21.642105263157895</v>
      </c>
      <c r="K3649" s="114">
        <v>3</v>
      </c>
      <c r="L3649" s="115">
        <v>5.2631578947368418E-2</v>
      </c>
      <c r="M3649" s="90">
        <v>15.99</v>
      </c>
      <c r="N3649" s="90">
        <v>17.2</v>
      </c>
      <c r="O3649" s="90">
        <v>20.25</v>
      </c>
      <c r="P3649" s="90">
        <v>23.02</v>
      </c>
      <c r="Q3649" s="90">
        <v>25.5</v>
      </c>
      <c r="R3649" s="63">
        <f t="shared" si="1937"/>
        <v>10.079999999999998</v>
      </c>
      <c r="S3649" s="64">
        <f t="shared" si="1936"/>
        <v>-0.14085914085914086</v>
      </c>
      <c r="T3649" s="65">
        <f t="shared" si="1932"/>
        <v>0.9296511627906977</v>
      </c>
      <c r="U3649" s="65">
        <f t="shared" si="1932"/>
        <v>0.84938271604938265</v>
      </c>
      <c r="V3649" s="65">
        <f t="shared" si="1938"/>
        <v>0.74717636837532575</v>
      </c>
      <c r="W3649" s="65">
        <f t="shared" si="1939"/>
        <v>0.67450980392156856</v>
      </c>
      <c r="X3649" s="61">
        <f t="shared" si="1950"/>
        <v>9.8901098901098938E-2</v>
      </c>
      <c r="Y3649" s="66">
        <f t="shared" si="1940"/>
        <v>0.14902807775377983</v>
      </c>
      <c r="Z3649" s="61">
        <f t="shared" si="1941"/>
        <v>9.7704217832354473E-2</v>
      </c>
      <c r="AA3649" s="67">
        <f t="shared" si="1942"/>
        <v>19.715789473684211</v>
      </c>
      <c r="AB3649" s="68">
        <f t="shared" si="1943"/>
        <v>5.8139534883720929E-2</v>
      </c>
      <c r="AC3649" s="69">
        <f t="shared" si="1944"/>
        <v>0.14626682986536116</v>
      </c>
      <c r="AD3649" s="70">
        <f>_xlfn.PERCENTILE.EXC(AC3649:$AC$5675,0.5)</f>
        <v>6.4060281251431372E-2</v>
      </c>
      <c r="AE3649" s="70">
        <f>_xlfn.PERCENTILE.EXC($AC3649:AC$5675,0.35)</f>
        <v>3.3537273550230853E-2</v>
      </c>
      <c r="AF3649" s="71">
        <f t="shared" si="1933"/>
        <v>1.002005563764023E-2</v>
      </c>
      <c r="AG3649" s="70">
        <f t="shared" si="1934"/>
        <v>-0.31270586014919505</v>
      </c>
      <c r="AH3649" s="70">
        <f t="shared" si="1935"/>
        <v>-0.33113240783537945</v>
      </c>
      <c r="AI3649" s="61" t="str">
        <f t="shared" si="1930"/>
        <v>Short VOL</v>
      </c>
      <c r="AJ3649" s="68" t="str">
        <f t="shared" si="1931"/>
        <v>Short VOL</v>
      </c>
      <c r="AK3649" s="72"/>
      <c r="AL3649" s="73"/>
      <c r="AM3649" s="72"/>
      <c r="AN3649" s="73"/>
      <c r="AO3649" s="74"/>
      <c r="AP3649" s="20"/>
      <c r="AQ3649" s="74"/>
      <c r="AR3649" s="20"/>
      <c r="AS3649" s="74"/>
      <c r="AT3649" s="20"/>
      <c r="AU3649" s="74" t="str">
        <f t="shared" si="1945"/>
        <v>00631L</v>
      </c>
      <c r="AV3649" s="20">
        <f t="shared" si="1928"/>
        <v>1</v>
      </c>
      <c r="AW3649" s="74" t="str">
        <f t="shared" si="1946"/>
        <v>00631L</v>
      </c>
      <c r="AX3649" s="20">
        <f t="shared" si="1947"/>
        <v>1</v>
      </c>
      <c r="AY3649" s="20">
        <f t="shared" si="1929"/>
        <v>1</v>
      </c>
      <c r="AZ3649" s="116">
        <v>41012</v>
      </c>
      <c r="BA3649" s="116"/>
      <c r="BB3649" s="20"/>
      <c r="BC3649" s="20"/>
      <c r="BD3649" s="76"/>
      <c r="BE3649" s="77"/>
      <c r="BF3649" s="77"/>
    </row>
    <row r="3650" spans="1:58" s="23" customFormat="1" ht="15.75" customHeight="1" x14ac:dyDescent="0.4">
      <c r="A3650" s="116">
        <v>41010</v>
      </c>
      <c r="B3650" s="112">
        <v>20.7</v>
      </c>
      <c r="C3650" s="112">
        <v>22.35</v>
      </c>
      <c r="D3650" s="112">
        <v>23.7</v>
      </c>
      <c r="E3650" s="112">
        <v>24.7</v>
      </c>
      <c r="F3650" s="112">
        <v>25.95</v>
      </c>
      <c r="G3650" s="112">
        <v>27.1</v>
      </c>
      <c r="H3650" s="113">
        <v>27.95</v>
      </c>
      <c r="I3650" s="90">
        <f t="shared" si="1948"/>
        <v>22.002631578947369</v>
      </c>
      <c r="J3650" s="90">
        <f t="shared" si="1949"/>
        <v>23.41578947368421</v>
      </c>
      <c r="K3650" s="114">
        <v>4</v>
      </c>
      <c r="L3650" s="115">
        <v>5.2631578947368418E-2</v>
      </c>
      <c r="M3650" s="90">
        <v>18.690000000000001</v>
      </c>
      <c r="N3650" s="90">
        <v>20.02</v>
      </c>
      <c r="O3650" s="90">
        <v>22.47</v>
      </c>
      <c r="P3650" s="90">
        <v>24.62</v>
      </c>
      <c r="Q3650" s="90">
        <v>26.68</v>
      </c>
      <c r="R3650" s="63">
        <f t="shared" si="1937"/>
        <v>8.3800000000000026</v>
      </c>
      <c r="S3650" s="64">
        <f t="shared" si="1936"/>
        <v>-1.8146150073565522E-2</v>
      </c>
      <c r="T3650" s="65">
        <f t="shared" si="1932"/>
        <v>0.93356643356643365</v>
      </c>
      <c r="U3650" s="65">
        <f t="shared" si="1932"/>
        <v>0.8909657320872274</v>
      </c>
      <c r="V3650" s="65">
        <f t="shared" si="1938"/>
        <v>0.81316003249390734</v>
      </c>
      <c r="W3650" s="65">
        <f t="shared" si="1939"/>
        <v>0.75037481259370309</v>
      </c>
      <c r="X3650" s="61">
        <f t="shared" si="1950"/>
        <v>7.9710144927536336E-2</v>
      </c>
      <c r="Y3650" s="66">
        <f t="shared" si="1940"/>
        <v>0.13157894736842105</v>
      </c>
      <c r="Z3650" s="61">
        <f t="shared" si="1941"/>
        <v>6.4226767133117993E-2</v>
      </c>
      <c r="AA3650" s="67">
        <f t="shared" si="1942"/>
        <v>22.002631578947369</v>
      </c>
      <c r="AB3650" s="68">
        <f t="shared" si="1943"/>
        <v>3.3966033966033954E-2</v>
      </c>
      <c r="AC3650" s="69">
        <f t="shared" si="1944"/>
        <v>9.9032546400967522E-2</v>
      </c>
      <c r="AD3650" s="70">
        <f>_xlfn.PERCENTILE.EXC(AC3650:$AC$5675,0.5)</f>
        <v>6.3989891464239876E-2</v>
      </c>
      <c r="AE3650" s="70">
        <f>_xlfn.PERCENTILE.EXC($AC3650:AC$5675,0.35)</f>
        <v>3.353616652306228E-2</v>
      </c>
      <c r="AF3650" s="71">
        <f t="shared" si="1933"/>
        <v>1.002005563764023E-2</v>
      </c>
      <c r="AG3650" s="70">
        <f t="shared" si="1934"/>
        <v>-0.31270586014919505</v>
      </c>
      <c r="AH3650" s="70">
        <f t="shared" si="1935"/>
        <v>-0.33113240783537945</v>
      </c>
      <c r="AI3650" s="61" t="str">
        <f t="shared" si="1930"/>
        <v>Short VOL</v>
      </c>
      <c r="AJ3650" s="68" t="str">
        <f t="shared" si="1931"/>
        <v>Short VOL</v>
      </c>
      <c r="AK3650" s="72"/>
      <c r="AL3650" s="73"/>
      <c r="AM3650" s="72"/>
      <c r="AN3650" s="73"/>
      <c r="AO3650" s="74"/>
      <c r="AP3650" s="20"/>
      <c r="AQ3650" s="74"/>
      <c r="AR3650" s="20"/>
      <c r="AS3650" s="74"/>
      <c r="AT3650" s="20"/>
      <c r="AU3650" s="74" t="str">
        <f t="shared" si="1945"/>
        <v>00631L</v>
      </c>
      <c r="AV3650" s="20">
        <f t="shared" si="1928"/>
        <v>1</v>
      </c>
      <c r="AW3650" s="74" t="str">
        <f t="shared" si="1946"/>
        <v>00631L</v>
      </c>
      <c r="AX3650" s="20">
        <f t="shared" si="1947"/>
        <v>1</v>
      </c>
      <c r="AY3650" s="20">
        <f t="shared" si="1929"/>
        <v>1</v>
      </c>
      <c r="AZ3650" s="116">
        <v>41011</v>
      </c>
      <c r="BA3650" s="116"/>
      <c r="BB3650" s="20"/>
      <c r="BC3650" s="20"/>
      <c r="BD3650" s="76"/>
      <c r="BE3650" s="77"/>
      <c r="BF3650" s="77"/>
    </row>
    <row r="3651" spans="1:58" s="23" customFormat="1" ht="15.75" customHeight="1" x14ac:dyDescent="0.4">
      <c r="A3651" s="116">
        <v>41009</v>
      </c>
      <c r="B3651" s="112">
        <v>21.15</v>
      </c>
      <c r="C3651" s="112">
        <v>22.7</v>
      </c>
      <c r="D3651" s="112">
        <v>23.8</v>
      </c>
      <c r="E3651" s="112">
        <v>24.8</v>
      </c>
      <c r="F3651" s="112">
        <v>25.9</v>
      </c>
      <c r="G3651" s="112">
        <v>26.95</v>
      </c>
      <c r="H3651" s="113">
        <v>27.85</v>
      </c>
      <c r="I3651" s="90">
        <f t="shared" si="1948"/>
        <v>22.292105263157893</v>
      </c>
      <c r="J3651" s="90">
        <f t="shared" si="1949"/>
        <v>23.510526315789473</v>
      </c>
      <c r="K3651" s="114">
        <v>5</v>
      </c>
      <c r="L3651" s="115">
        <v>5.2631578947368418E-2</v>
      </c>
      <c r="M3651" s="90">
        <v>19.84</v>
      </c>
      <c r="N3651" s="90">
        <v>20.39</v>
      </c>
      <c r="O3651" s="90">
        <v>22.62</v>
      </c>
      <c r="P3651" s="90">
        <v>24.75</v>
      </c>
      <c r="Q3651" s="90">
        <v>26.68</v>
      </c>
      <c r="R3651" s="63">
        <f t="shared" si="1937"/>
        <v>7.1400000000000006</v>
      </c>
      <c r="S3651" s="64">
        <f t="shared" si="1936"/>
        <v>8.399787347155778E-2</v>
      </c>
      <c r="T3651" s="65">
        <f t="shared" si="1932"/>
        <v>0.97302599313388916</v>
      </c>
      <c r="U3651" s="65">
        <f t="shared" si="1932"/>
        <v>0.90141467727674618</v>
      </c>
      <c r="V3651" s="65">
        <f t="shared" si="1938"/>
        <v>0.82383838383838381</v>
      </c>
      <c r="W3651" s="65">
        <f t="shared" si="1939"/>
        <v>0.76424287856071971</v>
      </c>
      <c r="X3651" s="61">
        <f t="shared" si="1950"/>
        <v>7.3286052009456301E-2</v>
      </c>
      <c r="Y3651" s="66">
        <f t="shared" si="1940"/>
        <v>0.12298387096774197</v>
      </c>
      <c r="Z3651" s="61">
        <f t="shared" si="1941"/>
        <v>5.4657065281548872E-2</v>
      </c>
      <c r="AA3651" s="67">
        <f t="shared" si="1942"/>
        <v>22.292105263157893</v>
      </c>
      <c r="AB3651" s="68">
        <f t="shared" si="1943"/>
        <v>3.7273173124080336E-2</v>
      </c>
      <c r="AC3651" s="69">
        <f t="shared" si="1944"/>
        <v>9.3286182597248288E-2</v>
      </c>
      <c r="AD3651" s="70">
        <f>_xlfn.PERCENTILE.EXC(AC3651:$AC$5675,0.5)</f>
        <v>6.3919501677048379E-2</v>
      </c>
      <c r="AE3651" s="70">
        <f>_xlfn.PERCENTILE.EXC($AC3651:AC$5675,0.35)</f>
        <v>3.3535059495893714E-2</v>
      </c>
      <c r="AF3651" s="71">
        <f t="shared" si="1933"/>
        <v>1.002005563764023E-2</v>
      </c>
      <c r="AG3651" s="70">
        <f t="shared" si="1934"/>
        <v>-0.31270586014919505</v>
      </c>
      <c r="AH3651" s="70">
        <f t="shared" si="1935"/>
        <v>-0.33113240783537945</v>
      </c>
      <c r="AI3651" s="61" t="str">
        <f t="shared" si="1930"/>
        <v>Short VOL</v>
      </c>
      <c r="AJ3651" s="68" t="str">
        <f t="shared" si="1931"/>
        <v>Short VOL</v>
      </c>
      <c r="AK3651" s="72"/>
      <c r="AL3651" s="73"/>
      <c r="AM3651" s="72"/>
      <c r="AN3651" s="73"/>
      <c r="AO3651" s="74"/>
      <c r="AP3651" s="20"/>
      <c r="AQ3651" s="74"/>
      <c r="AR3651" s="20"/>
      <c r="AS3651" s="74"/>
      <c r="AT3651" s="20"/>
      <c r="AU3651" s="74" t="str">
        <f t="shared" si="1945"/>
        <v>00631L</v>
      </c>
      <c r="AV3651" s="20">
        <f t="shared" ref="AV3651:AV3714" si="1951">IF(AU3651="00631L",1,0)</f>
        <v>1</v>
      </c>
      <c r="AW3651" s="74" t="str">
        <f t="shared" si="1946"/>
        <v>00631L</v>
      </c>
      <c r="AX3651" s="20">
        <f t="shared" si="1947"/>
        <v>1</v>
      </c>
      <c r="AY3651" s="20">
        <f t="shared" ref="AY3651:AY3714" si="1952">IF(AP3651=1,0,1)</f>
        <v>1</v>
      </c>
      <c r="AZ3651" s="116">
        <v>41010</v>
      </c>
      <c r="BA3651" s="116"/>
      <c r="BB3651" s="20"/>
      <c r="BC3651" s="20"/>
      <c r="BD3651" s="76"/>
      <c r="BE3651" s="77"/>
      <c r="BF3651" s="77"/>
    </row>
    <row r="3652" spans="1:58" s="23" customFormat="1" ht="15.75" customHeight="1" x14ac:dyDescent="0.4">
      <c r="A3652" s="116">
        <v>41008</v>
      </c>
      <c r="B3652" s="112">
        <v>19.600000000000001</v>
      </c>
      <c r="C3652" s="112">
        <v>21.45</v>
      </c>
      <c r="D3652" s="112">
        <v>22.6</v>
      </c>
      <c r="E3652" s="112">
        <v>23.65</v>
      </c>
      <c r="F3652" s="112">
        <v>24.9</v>
      </c>
      <c r="G3652" s="112">
        <v>26.05</v>
      </c>
      <c r="H3652" s="113">
        <v>26.9</v>
      </c>
      <c r="I3652" s="90">
        <f t="shared" si="1948"/>
        <v>20.86578947368421</v>
      </c>
      <c r="J3652" s="90">
        <f t="shared" si="1949"/>
        <v>22.236842105263158</v>
      </c>
      <c r="K3652" s="114">
        <v>6</v>
      </c>
      <c r="L3652" s="115">
        <v>5.2631578947368418E-2</v>
      </c>
      <c r="M3652" s="90">
        <v>17.87</v>
      </c>
      <c r="N3652" s="90">
        <v>18.809999999999999</v>
      </c>
      <c r="O3652" s="90">
        <v>21.21</v>
      </c>
      <c r="P3652" s="90">
        <v>23.22</v>
      </c>
      <c r="Q3652" s="90">
        <v>25.46</v>
      </c>
      <c r="R3652" s="63">
        <f t="shared" si="1937"/>
        <v>7.75</v>
      </c>
      <c r="S3652" s="64">
        <f t="shared" si="1936"/>
        <v>0.12634730538922154</v>
      </c>
      <c r="T3652" s="65">
        <f t="shared" si="1932"/>
        <v>0.95002658160552911</v>
      </c>
      <c r="U3652" s="65">
        <f t="shared" si="1932"/>
        <v>0.88684582743988671</v>
      </c>
      <c r="V3652" s="65">
        <f t="shared" si="1938"/>
        <v>0.81007751937984496</v>
      </c>
      <c r="W3652" s="65">
        <f t="shared" si="1939"/>
        <v>0.73880597014925364</v>
      </c>
      <c r="X3652" s="61">
        <f t="shared" si="1950"/>
        <v>9.4387755102040699E-2</v>
      </c>
      <c r="Y3652" s="66">
        <f t="shared" si="1940"/>
        <v>0.13742071881606766</v>
      </c>
      <c r="Z3652" s="61">
        <f t="shared" si="1941"/>
        <v>6.5708159919283679E-2</v>
      </c>
      <c r="AA3652" s="67">
        <f t="shared" si="1942"/>
        <v>20.86578947368421</v>
      </c>
      <c r="AB3652" s="68">
        <f t="shared" si="1943"/>
        <v>4.1998936735778987E-2</v>
      </c>
      <c r="AC3652" s="69">
        <f t="shared" si="1944"/>
        <v>0.10929236968018134</v>
      </c>
      <c r="AD3652" s="70">
        <f>_xlfn.PERCENTILE.EXC(AC3652:$AC$5675,0.5)</f>
        <v>6.3824050140997221E-2</v>
      </c>
      <c r="AE3652" s="70">
        <f>_xlfn.PERCENTILE.EXC($AC3652:AC$5675,0.35)</f>
        <v>3.3523810476552542E-2</v>
      </c>
      <c r="AF3652" s="71">
        <f t="shared" si="1933"/>
        <v>1.002005563764023E-2</v>
      </c>
      <c r="AG3652" s="70">
        <f t="shared" si="1934"/>
        <v>-0.31270586014919505</v>
      </c>
      <c r="AH3652" s="70">
        <f t="shared" si="1935"/>
        <v>-0.33113240783537945</v>
      </c>
      <c r="AI3652" s="61" t="str">
        <f t="shared" si="1930"/>
        <v>Short VOL</v>
      </c>
      <c r="AJ3652" s="68" t="str">
        <f t="shared" si="1931"/>
        <v>Short VOL</v>
      </c>
      <c r="AK3652" s="72"/>
      <c r="AL3652" s="73"/>
      <c r="AM3652" s="72"/>
      <c r="AN3652" s="73"/>
      <c r="AO3652" s="74"/>
      <c r="AP3652" s="20"/>
      <c r="AQ3652" s="74"/>
      <c r="AR3652" s="20"/>
      <c r="AS3652" s="74"/>
      <c r="AT3652" s="20"/>
      <c r="AU3652" s="74" t="str">
        <f t="shared" si="1945"/>
        <v>00631L</v>
      </c>
      <c r="AV3652" s="20">
        <f t="shared" si="1951"/>
        <v>1</v>
      </c>
      <c r="AW3652" s="74" t="str">
        <f t="shared" si="1946"/>
        <v>00631L</v>
      </c>
      <c r="AX3652" s="20">
        <f t="shared" si="1947"/>
        <v>1</v>
      </c>
      <c r="AY3652" s="20">
        <f t="shared" si="1952"/>
        <v>1</v>
      </c>
      <c r="AZ3652" s="116">
        <v>41009</v>
      </c>
      <c r="BA3652" s="116"/>
      <c r="BB3652" s="20"/>
      <c r="BC3652" s="20"/>
      <c r="BD3652" s="76"/>
      <c r="BE3652" s="77"/>
      <c r="BF3652" s="77"/>
    </row>
    <row r="3653" spans="1:58" s="23" customFormat="1" ht="15.75" customHeight="1" x14ac:dyDescent="0.4">
      <c r="A3653" s="116">
        <v>41004</v>
      </c>
      <c r="B3653" s="112">
        <v>18.45</v>
      </c>
      <c r="C3653" s="112">
        <v>20.45</v>
      </c>
      <c r="D3653" s="112">
        <v>21.65</v>
      </c>
      <c r="E3653" s="112">
        <v>22.9</v>
      </c>
      <c r="F3653" s="112">
        <v>24.2</v>
      </c>
      <c r="G3653" s="112">
        <v>25.25</v>
      </c>
      <c r="H3653" s="113">
        <v>26.05</v>
      </c>
      <c r="I3653" s="90">
        <f t="shared" si="1948"/>
        <v>19.713157894736842</v>
      </c>
      <c r="J3653" s="90">
        <f t="shared" si="1949"/>
        <v>21.207894736842103</v>
      </c>
      <c r="K3653" s="114">
        <v>7</v>
      </c>
      <c r="L3653" s="115">
        <v>5.2631578947368418E-2</v>
      </c>
      <c r="M3653" s="90">
        <v>14.7</v>
      </c>
      <c r="N3653" s="90">
        <v>16.7</v>
      </c>
      <c r="O3653" s="90">
        <v>19.82</v>
      </c>
      <c r="P3653" s="90">
        <v>22.18</v>
      </c>
      <c r="Q3653" s="90">
        <v>24.59</v>
      </c>
      <c r="R3653" s="63">
        <f t="shared" si="1937"/>
        <v>10.600000000000001</v>
      </c>
      <c r="S3653" s="64">
        <f t="shared" si="1936"/>
        <v>1.5815085158150728E-2</v>
      </c>
      <c r="T3653" s="65">
        <f t="shared" si="1932"/>
        <v>0.88023952095808378</v>
      </c>
      <c r="U3653" s="65">
        <f t="shared" si="1932"/>
        <v>0.84258324924318861</v>
      </c>
      <c r="V3653" s="65">
        <f t="shared" si="1938"/>
        <v>0.75293056807935077</v>
      </c>
      <c r="W3653" s="65">
        <f t="shared" si="1939"/>
        <v>0.6791378609190728</v>
      </c>
      <c r="X3653" s="61">
        <f t="shared" si="1950"/>
        <v>0.10840108401084012</v>
      </c>
      <c r="Y3653" s="66">
        <f t="shared" si="1940"/>
        <v>0.13755458515283853</v>
      </c>
      <c r="Z3653" s="61">
        <f t="shared" si="1941"/>
        <v>7.5824322520357687E-2</v>
      </c>
      <c r="AA3653" s="67">
        <f t="shared" si="1942"/>
        <v>19.713157894736838</v>
      </c>
      <c r="AB3653" s="68">
        <f t="shared" si="1943"/>
        <v>0.10479041916167665</v>
      </c>
      <c r="AC3653" s="69">
        <f t="shared" si="1944"/>
        <v>0.18042861645130773</v>
      </c>
      <c r="AD3653" s="70">
        <f>_xlfn.PERCENTILE.EXC(AC3653:$AC$5675,0.5)</f>
        <v>6.3728598604946063E-2</v>
      </c>
      <c r="AE3653" s="70">
        <f>_xlfn.PERCENTILE.EXC($AC3653:AC$5675,0.35)</f>
        <v>3.3508504660342331E-2</v>
      </c>
      <c r="AF3653" s="71">
        <f t="shared" si="1933"/>
        <v>1.002005563764023E-2</v>
      </c>
      <c r="AG3653" s="70">
        <f t="shared" si="1934"/>
        <v>-0.31270586014919505</v>
      </c>
      <c r="AH3653" s="70">
        <f t="shared" si="1935"/>
        <v>-0.33113240783537945</v>
      </c>
      <c r="AI3653" s="61" t="str">
        <f t="shared" ref="AI3653:AI3716" si="1953">IF(AC3653&gt;AD3653,"Short VOL","Safety")</f>
        <v>Short VOL</v>
      </c>
      <c r="AJ3653" s="68" t="str">
        <f t="shared" ref="AJ3653:AJ3716" si="1954">IF(AC3653&gt;AF3653,"Short VOL","Safety")</f>
        <v>Short VOL</v>
      </c>
      <c r="AK3653" s="72"/>
      <c r="AL3653" s="73"/>
      <c r="AM3653" s="72"/>
      <c r="AN3653" s="73"/>
      <c r="AO3653" s="74"/>
      <c r="AP3653" s="20"/>
      <c r="AQ3653" s="74"/>
      <c r="AR3653" s="20"/>
      <c r="AS3653" s="74"/>
      <c r="AT3653" s="20"/>
      <c r="AU3653" s="74" t="str">
        <f t="shared" si="1945"/>
        <v>00631L</v>
      </c>
      <c r="AV3653" s="20">
        <f t="shared" si="1951"/>
        <v>1</v>
      </c>
      <c r="AW3653" s="74" t="str">
        <f t="shared" si="1946"/>
        <v>00631L</v>
      </c>
      <c r="AX3653" s="20">
        <f t="shared" si="1947"/>
        <v>1</v>
      </c>
      <c r="AY3653" s="20">
        <f t="shared" si="1952"/>
        <v>1</v>
      </c>
      <c r="AZ3653" s="116">
        <v>41008</v>
      </c>
      <c r="BA3653" s="116"/>
      <c r="BB3653" s="20"/>
      <c r="BC3653" s="20"/>
      <c r="BD3653" s="76"/>
      <c r="BE3653" s="77"/>
      <c r="BF3653" s="77"/>
    </row>
    <row r="3654" spans="1:58" s="23" customFormat="1" ht="15.75" customHeight="1" x14ac:dyDescent="0.4">
      <c r="A3654" s="116">
        <v>41003</v>
      </c>
      <c r="B3654" s="112">
        <v>17.95</v>
      </c>
      <c r="C3654" s="112">
        <v>19.899999999999999</v>
      </c>
      <c r="D3654" s="112">
        <v>21.25</v>
      </c>
      <c r="E3654" s="112">
        <v>22.45</v>
      </c>
      <c r="F3654" s="112">
        <v>23.75</v>
      </c>
      <c r="G3654" s="112">
        <v>24.85</v>
      </c>
      <c r="H3654" s="113">
        <v>25.8</v>
      </c>
      <c r="I3654" s="90">
        <f t="shared" si="1948"/>
        <v>19.078947368421051</v>
      </c>
      <c r="J3654" s="90">
        <f t="shared" si="1949"/>
        <v>20.681578947368422</v>
      </c>
      <c r="K3654" s="114">
        <v>8</v>
      </c>
      <c r="L3654" s="115">
        <v>5.2631578947368418E-2</v>
      </c>
      <c r="M3654" s="90">
        <v>12.92</v>
      </c>
      <c r="N3654" s="90">
        <v>16.440000000000001</v>
      </c>
      <c r="O3654" s="90">
        <v>19.45</v>
      </c>
      <c r="P3654" s="90">
        <v>21.9</v>
      </c>
      <c r="Q3654" s="90">
        <v>24.3</v>
      </c>
      <c r="R3654" s="63">
        <f t="shared" si="1937"/>
        <v>11.989999999999995</v>
      </c>
      <c r="S3654" s="64">
        <f t="shared" si="1936"/>
        <v>4.980842911877402E-2</v>
      </c>
      <c r="T3654" s="65">
        <f t="shared" si="1932"/>
        <v>0.78588807785888071</v>
      </c>
      <c r="U3654" s="65">
        <f t="shared" si="1932"/>
        <v>0.84524421593830346</v>
      </c>
      <c r="V3654" s="65">
        <f t="shared" si="1938"/>
        <v>0.75068493150684945</v>
      </c>
      <c r="W3654" s="65">
        <f t="shared" si="1939"/>
        <v>0.67654320987654326</v>
      </c>
      <c r="X3654" s="61">
        <f t="shared" si="1950"/>
        <v>0.10863509749303618</v>
      </c>
      <c r="Y3654" s="66">
        <f t="shared" si="1940"/>
        <v>0.14922048997772835</v>
      </c>
      <c r="Z3654" s="61">
        <f t="shared" si="1941"/>
        <v>8.4000000000000116E-2</v>
      </c>
      <c r="AA3654" s="67">
        <f t="shared" si="1942"/>
        <v>19.078947368421051</v>
      </c>
      <c r="AB3654" s="68">
        <f t="shared" si="1943"/>
        <v>9.1849148418491358E-2</v>
      </c>
      <c r="AC3654" s="69">
        <f t="shared" si="1944"/>
        <v>0.16051991292098844</v>
      </c>
      <c r="AD3654" s="70">
        <f>_xlfn.PERCENTILE.EXC(AC3654:$AC$5675,0.5)</f>
        <v>6.3705951626053081E-2</v>
      </c>
      <c r="AE3654" s="70">
        <f>_xlfn.PERCENTILE.EXC($AC3654:AC$5675,0.35)</f>
        <v>3.3493198844132127E-2</v>
      </c>
      <c r="AF3654" s="71">
        <f t="shared" si="1933"/>
        <v>1.002005563764023E-2</v>
      </c>
      <c r="AG3654" s="70">
        <f t="shared" si="1934"/>
        <v>-0.31270586014919505</v>
      </c>
      <c r="AH3654" s="70">
        <f t="shared" si="1935"/>
        <v>-0.33113240783537945</v>
      </c>
      <c r="AI3654" s="61" t="str">
        <f t="shared" si="1953"/>
        <v>Short VOL</v>
      </c>
      <c r="AJ3654" s="68" t="str">
        <f t="shared" si="1954"/>
        <v>Short VOL</v>
      </c>
      <c r="AK3654" s="72"/>
      <c r="AL3654" s="73"/>
      <c r="AM3654" s="72"/>
      <c r="AN3654" s="73"/>
      <c r="AO3654" s="74"/>
      <c r="AP3654" s="20"/>
      <c r="AQ3654" s="74"/>
      <c r="AR3654" s="20"/>
      <c r="AS3654" s="74"/>
      <c r="AT3654" s="20"/>
      <c r="AU3654" s="74" t="str">
        <f t="shared" si="1945"/>
        <v>00631L</v>
      </c>
      <c r="AV3654" s="20">
        <f t="shared" si="1951"/>
        <v>1</v>
      </c>
      <c r="AW3654" s="74" t="str">
        <f t="shared" si="1946"/>
        <v>00631L</v>
      </c>
      <c r="AX3654" s="20">
        <f t="shared" si="1947"/>
        <v>1</v>
      </c>
      <c r="AY3654" s="20">
        <f t="shared" si="1952"/>
        <v>1</v>
      </c>
      <c r="AZ3654" s="116">
        <v>41004</v>
      </c>
      <c r="BA3654" s="116"/>
      <c r="BB3654" s="20"/>
      <c r="BC3654" s="20"/>
      <c r="BD3654" s="76"/>
      <c r="BE3654" s="77"/>
      <c r="BF3654" s="77"/>
    </row>
    <row r="3655" spans="1:58" s="23" customFormat="1" ht="15.75" customHeight="1" x14ac:dyDescent="0.4">
      <c r="A3655" s="116">
        <v>41002</v>
      </c>
      <c r="B3655" s="112">
        <v>17.25</v>
      </c>
      <c r="C3655" s="112">
        <v>19.3</v>
      </c>
      <c r="D3655" s="112">
        <v>20.9</v>
      </c>
      <c r="E3655" s="112">
        <v>22.2</v>
      </c>
      <c r="F3655" s="112">
        <v>23.55</v>
      </c>
      <c r="G3655" s="112">
        <v>24.75</v>
      </c>
      <c r="H3655" s="113">
        <v>25.65</v>
      </c>
      <c r="I3655" s="90">
        <f t="shared" si="1948"/>
        <v>18.328947368421055</v>
      </c>
      <c r="J3655" s="90">
        <f t="shared" si="1949"/>
        <v>20.142105263157895</v>
      </c>
      <c r="K3655" s="114">
        <v>9</v>
      </c>
      <c r="L3655" s="115">
        <v>5.2631578947368418E-2</v>
      </c>
      <c r="M3655" s="90">
        <v>14.36</v>
      </c>
      <c r="N3655" s="90">
        <v>15.66</v>
      </c>
      <c r="O3655" s="90">
        <v>18.809999999999999</v>
      </c>
      <c r="P3655" s="90">
        <v>21.28</v>
      </c>
      <c r="Q3655" s="90">
        <v>23.72</v>
      </c>
      <c r="R3655" s="63">
        <f t="shared" si="1937"/>
        <v>10.070000000000004</v>
      </c>
      <c r="S3655" s="64">
        <f t="shared" si="1936"/>
        <v>1.2787723785165968E-3</v>
      </c>
      <c r="T3655" s="65">
        <f t="shared" si="1932"/>
        <v>0.91698595146871009</v>
      </c>
      <c r="U3655" s="65">
        <f t="shared" si="1932"/>
        <v>0.83253588516746413</v>
      </c>
      <c r="V3655" s="65">
        <f t="shared" si="1938"/>
        <v>0.73590225563909772</v>
      </c>
      <c r="W3655" s="65">
        <f t="shared" si="1939"/>
        <v>0.66020236087689721</v>
      </c>
      <c r="X3655" s="61">
        <f t="shared" si="1950"/>
        <v>0.11884057971014497</v>
      </c>
      <c r="Y3655" s="66">
        <f t="shared" si="1940"/>
        <v>0.15540540540540537</v>
      </c>
      <c r="Z3655" s="61">
        <f t="shared" si="1941"/>
        <v>9.8923187365398277E-2</v>
      </c>
      <c r="AA3655" s="67">
        <f t="shared" si="1942"/>
        <v>18.328947368421055</v>
      </c>
      <c r="AB3655" s="68">
        <f t="shared" si="1943"/>
        <v>0.10153256704980843</v>
      </c>
      <c r="AC3655" s="69">
        <f t="shared" si="1944"/>
        <v>0.17043086643812611</v>
      </c>
      <c r="AD3655" s="70">
        <f>_xlfn.PERCENTILE.EXC(AC3655:$AC$5675,0.5)</f>
        <v>6.3683304647160086E-2</v>
      </c>
      <c r="AE3655" s="70">
        <f>_xlfn.PERCENTILE.EXC($AC3655:AC$5675,0.35)</f>
        <v>3.3458522133147366E-2</v>
      </c>
      <c r="AF3655" s="71">
        <f t="shared" si="1933"/>
        <v>1.002005563764023E-2</v>
      </c>
      <c r="AG3655" s="70">
        <f t="shared" si="1934"/>
        <v>-0.31270586014919505</v>
      </c>
      <c r="AH3655" s="70">
        <f t="shared" si="1935"/>
        <v>-0.33113240783537945</v>
      </c>
      <c r="AI3655" s="61" t="str">
        <f t="shared" si="1953"/>
        <v>Short VOL</v>
      </c>
      <c r="AJ3655" s="68" t="str">
        <f t="shared" si="1954"/>
        <v>Short VOL</v>
      </c>
      <c r="AK3655" s="72"/>
      <c r="AL3655" s="73"/>
      <c r="AM3655" s="72"/>
      <c r="AN3655" s="73"/>
      <c r="AO3655" s="74"/>
      <c r="AP3655" s="20"/>
      <c r="AQ3655" s="74"/>
      <c r="AR3655" s="20"/>
      <c r="AS3655" s="74"/>
      <c r="AT3655" s="20"/>
      <c r="AU3655" s="74" t="str">
        <f t="shared" si="1945"/>
        <v>00631L</v>
      </c>
      <c r="AV3655" s="20">
        <f t="shared" si="1951"/>
        <v>1</v>
      </c>
      <c r="AW3655" s="74" t="str">
        <f t="shared" si="1946"/>
        <v>00631L</v>
      </c>
      <c r="AX3655" s="20">
        <f t="shared" si="1947"/>
        <v>1</v>
      </c>
      <c r="AY3655" s="20">
        <f t="shared" si="1952"/>
        <v>1</v>
      </c>
      <c r="AZ3655" s="116">
        <v>41003</v>
      </c>
      <c r="BA3655" s="116"/>
      <c r="BB3655" s="20"/>
      <c r="BC3655" s="20"/>
      <c r="BD3655" s="76"/>
      <c r="BE3655" s="77"/>
      <c r="BF3655" s="77"/>
    </row>
    <row r="3656" spans="1:58" s="23" customFormat="1" ht="15.75" customHeight="1" x14ac:dyDescent="0.4">
      <c r="A3656" s="116">
        <v>41001</v>
      </c>
      <c r="B3656" s="112">
        <v>17</v>
      </c>
      <c r="C3656" s="112">
        <v>18.850000000000001</v>
      </c>
      <c r="D3656" s="112">
        <v>20.65</v>
      </c>
      <c r="E3656" s="112">
        <v>22.05</v>
      </c>
      <c r="F3656" s="112">
        <v>23.55</v>
      </c>
      <c r="G3656" s="112">
        <v>24.75</v>
      </c>
      <c r="H3656" s="113">
        <v>25.8</v>
      </c>
      <c r="I3656" s="90">
        <f t="shared" si="1948"/>
        <v>17.876315789473686</v>
      </c>
      <c r="J3656" s="90">
        <f t="shared" si="1949"/>
        <v>19.702631578947368</v>
      </c>
      <c r="K3656" s="114">
        <v>10</v>
      </c>
      <c r="L3656" s="115">
        <v>5.2631578947368418E-2</v>
      </c>
      <c r="M3656" s="90">
        <v>14.77</v>
      </c>
      <c r="N3656" s="90">
        <v>15.64</v>
      </c>
      <c r="O3656" s="90">
        <v>18.46</v>
      </c>
      <c r="P3656" s="90">
        <v>21.05</v>
      </c>
      <c r="Q3656" s="90">
        <v>23.62</v>
      </c>
      <c r="R3656" s="63">
        <f t="shared" si="1937"/>
        <v>9.100000000000005</v>
      </c>
      <c r="S3656" s="64">
        <f t="shared" si="1936"/>
        <v>9.0322580645161663E-3</v>
      </c>
      <c r="T3656" s="65">
        <f t="shared" si="1932"/>
        <v>0.94437340153452676</v>
      </c>
      <c r="U3656" s="65">
        <f t="shared" si="1932"/>
        <v>0.84723726977248104</v>
      </c>
      <c r="V3656" s="65">
        <f t="shared" si="1938"/>
        <v>0.74299287410926362</v>
      </c>
      <c r="W3656" s="65">
        <f t="shared" si="1939"/>
        <v>0.66215071972904316</v>
      </c>
      <c r="X3656" s="61">
        <f t="shared" si="1950"/>
        <v>0.10882352941176479</v>
      </c>
      <c r="Y3656" s="66">
        <f t="shared" si="1940"/>
        <v>0.17006802721088435</v>
      </c>
      <c r="Z3656" s="61">
        <f t="shared" si="1941"/>
        <v>0.10216399234506096</v>
      </c>
      <c r="AA3656" s="67">
        <f t="shared" si="1942"/>
        <v>17.876315789473686</v>
      </c>
      <c r="AB3656" s="68">
        <f t="shared" si="1943"/>
        <v>8.6956521739130391E-2</v>
      </c>
      <c r="AC3656" s="69">
        <f t="shared" si="1944"/>
        <v>0.14298694306097734</v>
      </c>
      <c r="AD3656" s="70">
        <f>_xlfn.PERCENTILE.EXC(AC3656:$AC$5675,0.5)</f>
        <v>6.3673950460226086E-2</v>
      </c>
      <c r="AE3656" s="70">
        <f>_xlfn.PERCENTILE.EXC($AC3656:AC$5675,0.35)</f>
        <v>3.3420616939700179E-2</v>
      </c>
      <c r="AF3656" s="71">
        <f t="shared" si="1933"/>
        <v>1.002005563764023E-2</v>
      </c>
      <c r="AG3656" s="70">
        <f t="shared" si="1934"/>
        <v>-0.31270586014919505</v>
      </c>
      <c r="AH3656" s="70">
        <f t="shared" si="1935"/>
        <v>-0.33113240783537945</v>
      </c>
      <c r="AI3656" s="61" t="str">
        <f t="shared" si="1953"/>
        <v>Short VOL</v>
      </c>
      <c r="AJ3656" s="68" t="str">
        <f t="shared" si="1954"/>
        <v>Short VOL</v>
      </c>
      <c r="AK3656" s="72"/>
      <c r="AL3656" s="73"/>
      <c r="AM3656" s="72"/>
      <c r="AN3656" s="73"/>
      <c r="AO3656" s="74"/>
      <c r="AP3656" s="20"/>
      <c r="AQ3656" s="74"/>
      <c r="AR3656" s="20"/>
      <c r="AS3656" s="74"/>
      <c r="AT3656" s="20"/>
      <c r="AU3656" s="74" t="str">
        <f t="shared" si="1945"/>
        <v>00631L</v>
      </c>
      <c r="AV3656" s="20">
        <f t="shared" si="1951"/>
        <v>1</v>
      </c>
      <c r="AW3656" s="74" t="str">
        <f t="shared" si="1946"/>
        <v>00631L</v>
      </c>
      <c r="AX3656" s="20">
        <f t="shared" si="1947"/>
        <v>1</v>
      </c>
      <c r="AY3656" s="20">
        <f t="shared" si="1952"/>
        <v>1</v>
      </c>
      <c r="AZ3656" s="116">
        <v>41002</v>
      </c>
      <c r="BA3656" s="116"/>
      <c r="BB3656" s="20"/>
      <c r="BC3656" s="20"/>
      <c r="BD3656" s="76"/>
      <c r="BE3656" s="77"/>
      <c r="BF3656" s="77"/>
    </row>
    <row r="3657" spans="1:58" s="23" customFormat="1" ht="15.75" customHeight="1" x14ac:dyDescent="0.4">
      <c r="A3657" s="116">
        <v>40998</v>
      </c>
      <c r="B3657" s="112">
        <v>16.8</v>
      </c>
      <c r="C3657" s="112">
        <v>19</v>
      </c>
      <c r="D3657" s="112">
        <v>20.65</v>
      </c>
      <c r="E3657" s="112">
        <v>22.05</v>
      </c>
      <c r="F3657" s="112">
        <v>23.4</v>
      </c>
      <c r="G3657" s="112">
        <v>24.7</v>
      </c>
      <c r="H3657" s="113">
        <v>25.75</v>
      </c>
      <c r="I3657" s="90">
        <f t="shared" si="1948"/>
        <v>17.726315789473684</v>
      </c>
      <c r="J3657" s="90">
        <f t="shared" si="1949"/>
        <v>19.694736842105264</v>
      </c>
      <c r="K3657" s="114">
        <v>11</v>
      </c>
      <c r="L3657" s="115">
        <v>5.2631578947368418E-2</v>
      </c>
      <c r="M3657" s="90">
        <v>14.2</v>
      </c>
      <c r="N3657" s="90">
        <v>15.5</v>
      </c>
      <c r="O3657" s="90">
        <v>18.61</v>
      </c>
      <c r="P3657" s="90">
        <v>21</v>
      </c>
      <c r="Q3657" s="90">
        <v>23.65</v>
      </c>
      <c r="R3657" s="63">
        <f t="shared" si="1937"/>
        <v>9.91</v>
      </c>
      <c r="S3657" s="64">
        <f t="shared" si="1936"/>
        <v>1.2919896640826599E-3</v>
      </c>
      <c r="T3657" s="65">
        <f t="shared" ref="T3657:U3720" si="1955">M3657/N3657</f>
        <v>0.91612903225806452</v>
      </c>
      <c r="U3657" s="65">
        <f t="shared" si="1955"/>
        <v>0.83288554540569593</v>
      </c>
      <c r="V3657" s="65">
        <f t="shared" si="1938"/>
        <v>0.73809523809523814</v>
      </c>
      <c r="W3657" s="65">
        <f t="shared" si="1939"/>
        <v>0.65539112050739967</v>
      </c>
      <c r="X3657" s="61">
        <f t="shared" si="1950"/>
        <v>0.1309523809523809</v>
      </c>
      <c r="Y3657" s="66">
        <f t="shared" si="1940"/>
        <v>0.16780045351473918</v>
      </c>
      <c r="Z3657" s="61">
        <f t="shared" si="1941"/>
        <v>0.11104513064133023</v>
      </c>
      <c r="AA3657" s="67">
        <f t="shared" si="1942"/>
        <v>17.726315789473684</v>
      </c>
      <c r="AB3657" s="68">
        <f t="shared" si="1943"/>
        <v>8.3870967741935532E-2</v>
      </c>
      <c r="AC3657" s="69">
        <f t="shared" si="1944"/>
        <v>0.14363327674023768</v>
      </c>
      <c r="AD3657" s="70">
        <f>_xlfn.PERCENTILE.EXC(AC3657:$AC$5675,0.5)</f>
        <v>6.3664596273292087E-2</v>
      </c>
      <c r="AE3657" s="70">
        <f>_xlfn.PERCENTILE.EXC($AC3657:AC$5675,0.35)</f>
        <v>3.3382711746253006E-2</v>
      </c>
      <c r="AF3657" s="71">
        <f t="shared" si="1933"/>
        <v>1.002005563764023E-2</v>
      </c>
      <c r="AG3657" s="70">
        <f t="shared" si="1934"/>
        <v>-0.31270586014919505</v>
      </c>
      <c r="AH3657" s="70">
        <f t="shared" si="1935"/>
        <v>-0.33113240783537945</v>
      </c>
      <c r="AI3657" s="61" t="str">
        <f t="shared" si="1953"/>
        <v>Short VOL</v>
      </c>
      <c r="AJ3657" s="68" t="str">
        <f t="shared" si="1954"/>
        <v>Short VOL</v>
      </c>
      <c r="AK3657" s="72"/>
      <c r="AL3657" s="73"/>
      <c r="AM3657" s="72"/>
      <c r="AN3657" s="73"/>
      <c r="AO3657" s="74"/>
      <c r="AP3657" s="20"/>
      <c r="AQ3657" s="74"/>
      <c r="AR3657" s="20"/>
      <c r="AS3657" s="74"/>
      <c r="AT3657" s="20"/>
      <c r="AU3657" s="74" t="str">
        <f t="shared" si="1945"/>
        <v>00631L</v>
      </c>
      <c r="AV3657" s="20">
        <f t="shared" si="1951"/>
        <v>1</v>
      </c>
      <c r="AW3657" s="74" t="str">
        <f t="shared" si="1946"/>
        <v>00631L</v>
      </c>
      <c r="AX3657" s="20">
        <f t="shared" si="1947"/>
        <v>1</v>
      </c>
      <c r="AY3657" s="20">
        <f t="shared" si="1952"/>
        <v>1</v>
      </c>
      <c r="AZ3657" s="116">
        <v>41001</v>
      </c>
      <c r="BA3657" s="116"/>
      <c r="BB3657" s="20"/>
      <c r="BC3657" s="20"/>
      <c r="BD3657" s="76"/>
      <c r="BE3657" s="77"/>
      <c r="BF3657" s="77"/>
    </row>
    <row r="3658" spans="1:58" s="23" customFormat="1" ht="15.75" customHeight="1" x14ac:dyDescent="0.4">
      <c r="A3658" s="116">
        <v>40997</v>
      </c>
      <c r="B3658" s="112">
        <v>17.100000000000001</v>
      </c>
      <c r="C3658" s="112">
        <v>19.55</v>
      </c>
      <c r="D3658" s="112">
        <v>21.3</v>
      </c>
      <c r="E3658" s="112">
        <v>22.6</v>
      </c>
      <c r="F3658" s="112">
        <v>24.1</v>
      </c>
      <c r="G3658" s="112">
        <v>25.3</v>
      </c>
      <c r="H3658" s="113">
        <v>26.25</v>
      </c>
      <c r="I3658" s="90">
        <f t="shared" si="1948"/>
        <v>18.002631578947369</v>
      </c>
      <c r="J3658" s="90">
        <f t="shared" si="1949"/>
        <v>20.194736842105264</v>
      </c>
      <c r="K3658" s="114">
        <v>12</v>
      </c>
      <c r="L3658" s="115">
        <v>5.2631578947368418E-2</v>
      </c>
      <c r="M3658" s="90">
        <v>14.55</v>
      </c>
      <c r="N3658" s="90">
        <v>15.48</v>
      </c>
      <c r="O3658" s="90">
        <v>18.84</v>
      </c>
      <c r="P3658" s="90">
        <v>21.37</v>
      </c>
      <c r="Q3658" s="90">
        <v>23.72</v>
      </c>
      <c r="R3658" s="63">
        <f t="shared" si="1937"/>
        <v>10.18</v>
      </c>
      <c r="S3658" s="64">
        <f t="shared" si="1936"/>
        <v>6.4641241111827968E-4</v>
      </c>
      <c r="T3658" s="65">
        <f t="shared" si="1955"/>
        <v>0.93992248062015504</v>
      </c>
      <c r="U3658" s="65">
        <f t="shared" si="1955"/>
        <v>0.82165605095541405</v>
      </c>
      <c r="V3658" s="65">
        <f t="shared" si="1938"/>
        <v>0.72437997192325687</v>
      </c>
      <c r="W3658" s="65">
        <f t="shared" si="1939"/>
        <v>0.65261382799325474</v>
      </c>
      <c r="X3658" s="61">
        <f t="shared" si="1950"/>
        <v>0.14327485380116953</v>
      </c>
      <c r="Y3658" s="66">
        <f t="shared" si="1940"/>
        <v>0.16150442477876098</v>
      </c>
      <c r="Z3658" s="61">
        <f t="shared" si="1941"/>
        <v>0.12176582370998394</v>
      </c>
      <c r="AA3658" s="67">
        <f t="shared" si="1942"/>
        <v>18.002631578947369</v>
      </c>
      <c r="AB3658" s="68">
        <f t="shared" si="1943"/>
        <v>0.10465116279069774</v>
      </c>
      <c r="AC3658" s="69">
        <f t="shared" si="1944"/>
        <v>0.1629606963144295</v>
      </c>
      <c r="AD3658" s="70">
        <f>_xlfn.PERCENTILE.EXC(AC3658:$AC$5675,0.5)</f>
        <v>6.3593070796378645E-2</v>
      </c>
      <c r="AE3658" s="70">
        <f>_xlfn.PERCENTILE.EXC($AC3658:AC$5675,0.35)</f>
        <v>3.3370971003033441E-2</v>
      </c>
      <c r="AF3658" s="71">
        <f t="shared" si="1933"/>
        <v>1.002005563764023E-2</v>
      </c>
      <c r="AG3658" s="70">
        <f t="shared" si="1934"/>
        <v>-0.31270586014919505</v>
      </c>
      <c r="AH3658" s="70">
        <f t="shared" si="1935"/>
        <v>-0.33113240783537945</v>
      </c>
      <c r="AI3658" s="61" t="str">
        <f t="shared" si="1953"/>
        <v>Short VOL</v>
      </c>
      <c r="AJ3658" s="68" t="str">
        <f t="shared" si="1954"/>
        <v>Short VOL</v>
      </c>
      <c r="AK3658" s="72"/>
      <c r="AL3658" s="73"/>
      <c r="AM3658" s="72"/>
      <c r="AN3658" s="73"/>
      <c r="AO3658" s="74"/>
      <c r="AP3658" s="20"/>
      <c r="AQ3658" s="74"/>
      <c r="AR3658" s="20"/>
      <c r="AS3658" s="74"/>
      <c r="AT3658" s="20"/>
      <c r="AU3658" s="74" t="str">
        <f t="shared" si="1945"/>
        <v>00631L</v>
      </c>
      <c r="AV3658" s="20">
        <f t="shared" si="1951"/>
        <v>1</v>
      </c>
      <c r="AW3658" s="74" t="str">
        <f t="shared" si="1946"/>
        <v>00631L</v>
      </c>
      <c r="AX3658" s="20">
        <f t="shared" si="1947"/>
        <v>1</v>
      </c>
      <c r="AY3658" s="20">
        <f t="shared" si="1952"/>
        <v>1</v>
      </c>
      <c r="AZ3658" s="116">
        <v>40998</v>
      </c>
      <c r="BA3658" s="116"/>
      <c r="BB3658" s="20"/>
      <c r="BC3658" s="20"/>
      <c r="BD3658" s="76"/>
      <c r="BE3658" s="77"/>
      <c r="BF3658" s="77"/>
    </row>
    <row r="3659" spans="1:58" s="23" customFormat="1" ht="15.75" customHeight="1" x14ac:dyDescent="0.4">
      <c r="A3659" s="116">
        <v>40996</v>
      </c>
      <c r="B3659" s="112">
        <v>17.649999999999999</v>
      </c>
      <c r="C3659" s="112">
        <v>19.7</v>
      </c>
      <c r="D3659" s="112">
        <v>21.4</v>
      </c>
      <c r="E3659" s="112">
        <v>22.7</v>
      </c>
      <c r="F3659" s="112">
        <v>24.1</v>
      </c>
      <c r="G3659" s="112">
        <v>25.2</v>
      </c>
      <c r="H3659" s="113">
        <v>26.35</v>
      </c>
      <c r="I3659" s="90">
        <f t="shared" si="1948"/>
        <v>18.297368421052632</v>
      </c>
      <c r="J3659" s="90">
        <f t="shared" si="1949"/>
        <v>20.236842105263158</v>
      </c>
      <c r="K3659" s="114">
        <v>13</v>
      </c>
      <c r="L3659" s="115">
        <v>5.2631578947368418E-2</v>
      </c>
      <c r="M3659" s="90">
        <v>14.93</v>
      </c>
      <c r="N3659" s="90">
        <v>15.47</v>
      </c>
      <c r="O3659" s="90">
        <v>18.79</v>
      </c>
      <c r="P3659" s="90">
        <v>21.24</v>
      </c>
      <c r="Q3659" s="90">
        <v>24.35</v>
      </c>
      <c r="R3659" s="63">
        <f t="shared" si="1937"/>
        <v>9.6300000000000026</v>
      </c>
      <c r="S3659" s="64">
        <f t="shared" si="1936"/>
        <v>-7.6972418216805141E-3</v>
      </c>
      <c r="T3659" s="65">
        <f t="shared" si="1955"/>
        <v>0.96509372979961205</v>
      </c>
      <c r="U3659" s="65">
        <f t="shared" si="1955"/>
        <v>0.82331027142096869</v>
      </c>
      <c r="V3659" s="65">
        <f t="shared" si="1938"/>
        <v>0.72834274952919031</v>
      </c>
      <c r="W3659" s="65">
        <f t="shared" si="1939"/>
        <v>0.63531827515400408</v>
      </c>
      <c r="X3659" s="61">
        <f t="shared" si="1950"/>
        <v>0.11614730878186974</v>
      </c>
      <c r="Y3659" s="66">
        <f t="shared" si="1940"/>
        <v>0.16079295154185033</v>
      </c>
      <c r="Z3659" s="61">
        <f t="shared" si="1941"/>
        <v>0.10599741118941462</v>
      </c>
      <c r="AA3659" s="67">
        <f t="shared" si="1942"/>
        <v>18.297368421052632</v>
      </c>
      <c r="AB3659" s="68">
        <f t="shared" si="1943"/>
        <v>0.14091790562378784</v>
      </c>
      <c r="AC3659" s="69">
        <f t="shared" si="1944"/>
        <v>0.18276460381723533</v>
      </c>
      <c r="AD3659" s="70">
        <f>_xlfn.PERCENTILE.EXC(AC3659:$AC$5675,0.5)</f>
        <v>6.3521545319465203E-2</v>
      </c>
      <c r="AE3659" s="70">
        <f>_xlfn.PERCENTILE.EXC($AC3659:AC$5675,0.35)</f>
        <v>3.3359230259813882E-2</v>
      </c>
      <c r="AF3659" s="71">
        <f t="shared" si="1933"/>
        <v>1.002005563764023E-2</v>
      </c>
      <c r="AG3659" s="70">
        <f t="shared" si="1934"/>
        <v>-0.31270586014919505</v>
      </c>
      <c r="AH3659" s="70">
        <f t="shared" si="1935"/>
        <v>-0.33113240783537945</v>
      </c>
      <c r="AI3659" s="61" t="str">
        <f t="shared" si="1953"/>
        <v>Short VOL</v>
      </c>
      <c r="AJ3659" s="68" t="str">
        <f t="shared" si="1954"/>
        <v>Short VOL</v>
      </c>
      <c r="AK3659" s="72"/>
      <c r="AL3659" s="73"/>
      <c r="AM3659" s="72"/>
      <c r="AN3659" s="73"/>
      <c r="AO3659" s="74"/>
      <c r="AP3659" s="20"/>
      <c r="AQ3659" s="74"/>
      <c r="AR3659" s="20"/>
      <c r="AS3659" s="74"/>
      <c r="AT3659" s="20"/>
      <c r="AU3659" s="74" t="str">
        <f t="shared" si="1945"/>
        <v>00631L</v>
      </c>
      <c r="AV3659" s="20">
        <f t="shared" si="1951"/>
        <v>1</v>
      </c>
      <c r="AW3659" s="74" t="str">
        <f t="shared" si="1946"/>
        <v>00631L</v>
      </c>
      <c r="AX3659" s="20">
        <f t="shared" si="1947"/>
        <v>1</v>
      </c>
      <c r="AY3659" s="20">
        <f t="shared" si="1952"/>
        <v>1</v>
      </c>
      <c r="AZ3659" s="116">
        <v>40997</v>
      </c>
      <c r="BA3659" s="116"/>
      <c r="BB3659" s="20"/>
      <c r="BC3659" s="20"/>
      <c r="BD3659" s="76"/>
      <c r="BE3659" s="77"/>
      <c r="BF3659" s="77"/>
    </row>
    <row r="3660" spans="1:58" s="23" customFormat="1" ht="15.75" customHeight="1" x14ac:dyDescent="0.4">
      <c r="A3660" s="116">
        <v>40995</v>
      </c>
      <c r="B3660" s="112">
        <v>17.600000000000001</v>
      </c>
      <c r="C3660" s="112">
        <v>19.55</v>
      </c>
      <c r="D3660" s="112">
        <v>21.35</v>
      </c>
      <c r="E3660" s="112">
        <v>22.85</v>
      </c>
      <c r="F3660" s="112">
        <v>24.4</v>
      </c>
      <c r="G3660" s="112">
        <v>25.55</v>
      </c>
      <c r="H3660" s="113">
        <v>26.4</v>
      </c>
      <c r="I3660" s="90">
        <f t="shared" si="1948"/>
        <v>18.113157894736844</v>
      </c>
      <c r="J3660" s="90">
        <f t="shared" si="1949"/>
        <v>20.023684210526316</v>
      </c>
      <c r="K3660" s="114">
        <v>14</v>
      </c>
      <c r="L3660" s="115">
        <v>5.2631578947368418E-2</v>
      </c>
      <c r="M3660" s="90">
        <v>15.43</v>
      </c>
      <c r="N3660" s="90">
        <v>15.59</v>
      </c>
      <c r="O3660" s="90">
        <v>18.57</v>
      </c>
      <c r="P3660" s="90">
        <v>21.06</v>
      </c>
      <c r="Q3660" s="90">
        <v>23.9</v>
      </c>
      <c r="R3660" s="63">
        <f t="shared" si="1937"/>
        <v>8.6099999999999959</v>
      </c>
      <c r="S3660" s="64">
        <f t="shared" si="1936"/>
        <v>9.32678821879383E-2</v>
      </c>
      <c r="T3660" s="65">
        <f t="shared" si="1955"/>
        <v>0.9897370109044259</v>
      </c>
      <c r="U3660" s="65">
        <f t="shared" si="1955"/>
        <v>0.83952611739364569</v>
      </c>
      <c r="V3660" s="65">
        <f t="shared" si="1938"/>
        <v>0.74026590693257366</v>
      </c>
      <c r="W3660" s="65">
        <f t="shared" si="1939"/>
        <v>0.65230125523012561</v>
      </c>
      <c r="X3660" s="61">
        <f t="shared" si="1950"/>
        <v>0.1107954545454545</v>
      </c>
      <c r="Y3660" s="66">
        <f t="shared" si="1940"/>
        <v>0.15536105032822745</v>
      </c>
      <c r="Z3660" s="61">
        <f t="shared" si="1941"/>
        <v>0.10547726282144403</v>
      </c>
      <c r="AA3660" s="67">
        <f t="shared" si="1942"/>
        <v>18.113157894736844</v>
      </c>
      <c r="AB3660" s="68">
        <f t="shared" si="1943"/>
        <v>0.12892880051314956</v>
      </c>
      <c r="AC3660" s="69">
        <f t="shared" si="1944"/>
        <v>0.16184463725059936</v>
      </c>
      <c r="AD3660" s="70">
        <f>_xlfn.PERCENTILE.EXC(AC3660:$AC$5675,0.5)</f>
        <v>6.3494905593265871E-2</v>
      </c>
      <c r="AE3660" s="70">
        <f>_xlfn.PERCENTILE.EXC($AC3660:AC$5675,0.35)</f>
        <v>3.3345807040595539E-2</v>
      </c>
      <c r="AF3660" s="71">
        <f t="shared" si="1933"/>
        <v>1.002005563764023E-2</v>
      </c>
      <c r="AG3660" s="70">
        <f t="shared" si="1934"/>
        <v>-0.31270586014919505</v>
      </c>
      <c r="AH3660" s="70">
        <f t="shared" si="1935"/>
        <v>-0.33113240783537945</v>
      </c>
      <c r="AI3660" s="61" t="str">
        <f t="shared" si="1953"/>
        <v>Short VOL</v>
      </c>
      <c r="AJ3660" s="68" t="str">
        <f t="shared" si="1954"/>
        <v>Short VOL</v>
      </c>
      <c r="AK3660" s="72"/>
      <c r="AL3660" s="73"/>
      <c r="AM3660" s="72"/>
      <c r="AN3660" s="73"/>
      <c r="AO3660" s="74"/>
      <c r="AP3660" s="20"/>
      <c r="AQ3660" s="74"/>
      <c r="AR3660" s="20"/>
      <c r="AS3660" s="74"/>
      <c r="AT3660" s="20"/>
      <c r="AU3660" s="74" t="str">
        <f t="shared" si="1945"/>
        <v>00631L</v>
      </c>
      <c r="AV3660" s="20">
        <f t="shared" si="1951"/>
        <v>1</v>
      </c>
      <c r="AW3660" s="74" t="str">
        <f t="shared" si="1946"/>
        <v>00631L</v>
      </c>
      <c r="AX3660" s="20">
        <f t="shared" si="1947"/>
        <v>1</v>
      </c>
      <c r="AY3660" s="20">
        <f t="shared" si="1952"/>
        <v>1</v>
      </c>
      <c r="AZ3660" s="116">
        <v>40996</v>
      </c>
      <c r="BA3660" s="116"/>
      <c r="BB3660" s="20"/>
      <c r="BC3660" s="20"/>
      <c r="BD3660" s="76"/>
      <c r="BE3660" s="77"/>
      <c r="BF3660" s="77"/>
    </row>
    <row r="3661" spans="1:58" s="23" customFormat="1" ht="15.75" customHeight="1" x14ac:dyDescent="0.4">
      <c r="A3661" s="116">
        <v>40994</v>
      </c>
      <c r="B3661" s="112">
        <v>15.6</v>
      </c>
      <c r="C3661" s="112">
        <v>18.3</v>
      </c>
      <c r="D3661" s="112">
        <v>20.6</v>
      </c>
      <c r="E3661" s="112">
        <v>22.2</v>
      </c>
      <c r="F3661" s="112">
        <v>23.8</v>
      </c>
      <c r="G3661" s="112">
        <v>24.85</v>
      </c>
      <c r="H3661" s="113">
        <v>25.6</v>
      </c>
      <c r="I3661" s="90">
        <f t="shared" si="1948"/>
        <v>16.168421052631579</v>
      </c>
      <c r="J3661" s="90">
        <f t="shared" si="1949"/>
        <v>18.784210526315789</v>
      </c>
      <c r="K3661" s="114">
        <v>15</v>
      </c>
      <c r="L3661" s="115">
        <v>5.2631578947368418E-2</v>
      </c>
      <c r="M3661" s="90">
        <v>14.3</v>
      </c>
      <c r="N3661" s="90">
        <v>14.26</v>
      </c>
      <c r="O3661" s="90">
        <v>17.43</v>
      </c>
      <c r="P3661" s="90">
        <v>20.329999999999998</v>
      </c>
      <c r="Q3661" s="90">
        <v>23.39</v>
      </c>
      <c r="R3661" s="63">
        <f t="shared" si="1937"/>
        <v>9.1999999999999957</v>
      </c>
      <c r="S3661" s="64">
        <f t="shared" si="1936"/>
        <v>-3.7786774628879922E-2</v>
      </c>
      <c r="T3661" s="65">
        <f t="shared" si="1955"/>
        <v>1.0028050490883591</v>
      </c>
      <c r="U3661" s="65">
        <f t="shared" si="1955"/>
        <v>0.81812966150315547</v>
      </c>
      <c r="V3661" s="65">
        <f t="shared" si="1938"/>
        <v>0.70142646335464831</v>
      </c>
      <c r="W3661" s="65">
        <f t="shared" si="1939"/>
        <v>0.60966224882428388</v>
      </c>
      <c r="X3661" s="61">
        <f t="shared" si="1950"/>
        <v>0.17307692307692316</v>
      </c>
      <c r="Y3661" s="66">
        <f t="shared" si="1940"/>
        <v>0.15315315315315325</v>
      </c>
      <c r="Z3661" s="61">
        <f t="shared" si="1941"/>
        <v>0.1617838541666666</v>
      </c>
      <c r="AA3661" s="67">
        <f t="shared" si="1942"/>
        <v>16.168421052631579</v>
      </c>
      <c r="AB3661" s="68">
        <f t="shared" si="1943"/>
        <v>9.3969144460028048E-2</v>
      </c>
      <c r="AC3661" s="69">
        <f t="shared" si="1944"/>
        <v>0.13383036834723561</v>
      </c>
      <c r="AD3661" s="70">
        <f>_xlfn.PERCENTILE.EXC(AC3661:$AC$5675,0.5)</f>
        <v>6.3468265867066539E-2</v>
      </c>
      <c r="AE3661" s="70">
        <f>_xlfn.PERCENTILE.EXC($AC3661:AC$5675,0.35)</f>
        <v>3.3322288965384542E-2</v>
      </c>
      <c r="AF3661" s="71">
        <f t="shared" si="1933"/>
        <v>1.002005563764023E-2</v>
      </c>
      <c r="AG3661" s="70">
        <f t="shared" si="1934"/>
        <v>-0.31270586014919505</v>
      </c>
      <c r="AH3661" s="70">
        <f t="shared" si="1935"/>
        <v>-0.33113240783537945</v>
      </c>
      <c r="AI3661" s="61" t="str">
        <f t="shared" si="1953"/>
        <v>Short VOL</v>
      </c>
      <c r="AJ3661" s="68" t="str">
        <f t="shared" si="1954"/>
        <v>Short VOL</v>
      </c>
      <c r="AK3661" s="72"/>
      <c r="AL3661" s="73"/>
      <c r="AM3661" s="72"/>
      <c r="AN3661" s="73"/>
      <c r="AO3661" s="74"/>
      <c r="AP3661" s="20"/>
      <c r="AQ3661" s="74"/>
      <c r="AR3661" s="20"/>
      <c r="AS3661" s="74"/>
      <c r="AT3661" s="20"/>
      <c r="AU3661" s="74" t="str">
        <f t="shared" si="1945"/>
        <v>00631L</v>
      </c>
      <c r="AV3661" s="20">
        <f t="shared" si="1951"/>
        <v>1</v>
      </c>
      <c r="AW3661" s="74" t="str">
        <f t="shared" si="1946"/>
        <v>00631L</v>
      </c>
      <c r="AX3661" s="20">
        <f t="shared" si="1947"/>
        <v>1</v>
      </c>
      <c r="AY3661" s="20">
        <f t="shared" si="1952"/>
        <v>1</v>
      </c>
      <c r="AZ3661" s="116">
        <v>40995</v>
      </c>
      <c r="BA3661" s="116"/>
      <c r="BB3661" s="20"/>
      <c r="BC3661" s="20"/>
      <c r="BD3661" s="76"/>
      <c r="BE3661" s="77"/>
      <c r="BF3661" s="77"/>
    </row>
    <row r="3662" spans="1:58" s="23" customFormat="1" ht="15.75" customHeight="1" x14ac:dyDescent="0.4">
      <c r="A3662" s="116">
        <v>40991</v>
      </c>
      <c r="B3662" s="112">
        <v>17</v>
      </c>
      <c r="C3662" s="112">
        <v>20.2</v>
      </c>
      <c r="D3662" s="112">
        <v>22.35</v>
      </c>
      <c r="E3662" s="112">
        <v>23.75</v>
      </c>
      <c r="F3662" s="112">
        <v>25.2</v>
      </c>
      <c r="G3662" s="112">
        <v>26.2</v>
      </c>
      <c r="H3662" s="113">
        <v>26.8</v>
      </c>
      <c r="I3662" s="90">
        <f t="shared" si="1948"/>
        <v>17.505263157894738</v>
      </c>
      <c r="J3662" s="90">
        <f t="shared" si="1949"/>
        <v>20.539473684210527</v>
      </c>
      <c r="K3662" s="114">
        <v>16</v>
      </c>
      <c r="L3662" s="115">
        <v>5.2631578947368418E-2</v>
      </c>
      <c r="M3662" s="90">
        <v>14.33</v>
      </c>
      <c r="N3662" s="90">
        <v>14.82</v>
      </c>
      <c r="O3662" s="90">
        <v>18.64</v>
      </c>
      <c r="P3662" s="90">
        <v>21.49</v>
      </c>
      <c r="Q3662" s="90">
        <v>24.32</v>
      </c>
      <c r="R3662" s="63">
        <f t="shared" si="1937"/>
        <v>10.979999999999997</v>
      </c>
      <c r="S3662" s="64">
        <f t="shared" si="1936"/>
        <v>-4.8169556840077073E-2</v>
      </c>
      <c r="T3662" s="65">
        <f t="shared" si="1955"/>
        <v>0.96693657219973006</v>
      </c>
      <c r="U3662" s="65">
        <f t="shared" si="1955"/>
        <v>0.79506437768240346</v>
      </c>
      <c r="V3662" s="65">
        <f t="shared" si="1938"/>
        <v>0.68962308050255938</v>
      </c>
      <c r="W3662" s="65">
        <f t="shared" si="1939"/>
        <v>0.609375</v>
      </c>
      <c r="X3662" s="61">
        <f t="shared" si="1950"/>
        <v>0.18823529411764703</v>
      </c>
      <c r="Y3662" s="66">
        <f t="shared" si="1940"/>
        <v>0.12842105263157896</v>
      </c>
      <c r="Z3662" s="61">
        <f t="shared" si="1941"/>
        <v>0.17333132892363196</v>
      </c>
      <c r="AA3662" s="67">
        <f t="shared" si="1942"/>
        <v>17.505263157894735</v>
      </c>
      <c r="AB3662" s="68">
        <f t="shared" si="1943"/>
        <v>0.14709851551956812</v>
      </c>
      <c r="AC3662" s="69">
        <f t="shared" si="1944"/>
        <v>0.18119184601179045</v>
      </c>
      <c r="AD3662" s="70">
        <f>_xlfn.PERCENTILE.EXC(AC3662:$AC$5675,0.5)</f>
        <v>6.3462178259312246E-2</v>
      </c>
      <c r="AE3662" s="70">
        <f>_xlfn.PERCENTILE.EXC($AC3662:AC$5675,0.35)</f>
        <v>3.3298770890173551E-2</v>
      </c>
      <c r="AF3662" s="71">
        <f t="shared" ref="AF3662:AF3725" si="1956">_xlfn.PERCENTILE.EXC($AC3662:$AC4662,0.28)</f>
        <v>1.002005563764023E-2</v>
      </c>
      <c r="AG3662" s="70">
        <f t="shared" ref="AG3662:AG3725" si="1957">_xlfn.PERCENTILE.EXC($AC3662:$AC4662,0.01)</f>
        <v>-0.31270586014919505</v>
      </c>
      <c r="AH3662" s="70">
        <f t="shared" ref="AH3662:AH3725" si="1958">_xlfn.PERCENTILE.EXC($AC3662:$AC4662,0.005)</f>
        <v>-0.33113240783537945</v>
      </c>
      <c r="AI3662" s="61" t="str">
        <f t="shared" si="1953"/>
        <v>Short VOL</v>
      </c>
      <c r="AJ3662" s="68" t="str">
        <f t="shared" si="1954"/>
        <v>Short VOL</v>
      </c>
      <c r="AK3662" s="72"/>
      <c r="AL3662" s="73"/>
      <c r="AM3662" s="72"/>
      <c r="AN3662" s="73"/>
      <c r="AO3662" s="74"/>
      <c r="AP3662" s="20"/>
      <c r="AQ3662" s="74"/>
      <c r="AR3662" s="20"/>
      <c r="AS3662" s="74"/>
      <c r="AT3662" s="20"/>
      <c r="AU3662" s="74" t="str">
        <f t="shared" si="1945"/>
        <v>00631L</v>
      </c>
      <c r="AV3662" s="20">
        <f t="shared" si="1951"/>
        <v>1</v>
      </c>
      <c r="AW3662" s="74" t="str">
        <f t="shared" si="1946"/>
        <v>00631L</v>
      </c>
      <c r="AX3662" s="20">
        <f t="shared" si="1947"/>
        <v>1</v>
      </c>
      <c r="AY3662" s="20">
        <f t="shared" si="1952"/>
        <v>1</v>
      </c>
      <c r="AZ3662" s="116">
        <v>40994</v>
      </c>
      <c r="BA3662" s="116"/>
      <c r="BB3662" s="20"/>
      <c r="BC3662" s="20"/>
      <c r="BD3662" s="76"/>
      <c r="BE3662" s="77"/>
      <c r="BF3662" s="77"/>
    </row>
    <row r="3663" spans="1:58" s="23" customFormat="1" ht="15.75" customHeight="1" x14ac:dyDescent="0.4">
      <c r="A3663" s="116">
        <v>40990</v>
      </c>
      <c r="B3663" s="112">
        <v>18.350000000000001</v>
      </c>
      <c r="C3663" s="112">
        <v>21.6</v>
      </c>
      <c r="D3663" s="112">
        <v>23.3</v>
      </c>
      <c r="E3663" s="112">
        <v>24.65</v>
      </c>
      <c r="F3663" s="112">
        <v>25.75</v>
      </c>
      <c r="G3663" s="112">
        <v>26.7</v>
      </c>
      <c r="H3663" s="113">
        <v>27.2</v>
      </c>
      <c r="I3663" s="90">
        <f t="shared" si="1948"/>
        <v>18.692105263157895</v>
      </c>
      <c r="J3663" s="90">
        <f t="shared" si="1949"/>
        <v>21.778947368421054</v>
      </c>
      <c r="K3663" s="114">
        <v>17</v>
      </c>
      <c r="L3663" s="115">
        <v>5.2631578947368418E-2</v>
      </c>
      <c r="M3663" s="90">
        <v>15.9</v>
      </c>
      <c r="N3663" s="90">
        <v>15.57</v>
      </c>
      <c r="O3663" s="90">
        <v>19.55</v>
      </c>
      <c r="P3663" s="90">
        <v>22.02</v>
      </c>
      <c r="Q3663" s="90">
        <v>24.84</v>
      </c>
      <c r="R3663" s="63">
        <f t="shared" si="1937"/>
        <v>10.100000000000001</v>
      </c>
      <c r="S3663" s="64">
        <f t="shared" si="1936"/>
        <v>2.9081295439524091E-2</v>
      </c>
      <c r="T3663" s="65">
        <f t="shared" si="1955"/>
        <v>1.0211946050096339</v>
      </c>
      <c r="U3663" s="65">
        <f t="shared" si="1955"/>
        <v>0.79641943734015341</v>
      </c>
      <c r="V3663" s="65">
        <f t="shared" si="1938"/>
        <v>0.7070844686648502</v>
      </c>
      <c r="W3663" s="65">
        <f t="shared" si="1939"/>
        <v>0.62681159420289856</v>
      </c>
      <c r="X3663" s="61">
        <f t="shared" si="1950"/>
        <v>0.17711171662125338</v>
      </c>
      <c r="Y3663" s="66">
        <f t="shared" si="1940"/>
        <v>0.10344827586206901</v>
      </c>
      <c r="Z3663" s="61">
        <f t="shared" si="1941"/>
        <v>0.16514148951147409</v>
      </c>
      <c r="AA3663" s="67">
        <f t="shared" si="1942"/>
        <v>18.692105263157899</v>
      </c>
      <c r="AB3663" s="68">
        <f t="shared" si="1943"/>
        <v>0.17854849068721909</v>
      </c>
      <c r="AC3663" s="69">
        <f t="shared" si="1944"/>
        <v>0.2005205692458509</v>
      </c>
      <c r="AD3663" s="70">
        <f>_xlfn.PERCENTILE.EXC(AC3663:$AC$5675,0.5)</f>
        <v>6.3456090651557967E-2</v>
      </c>
      <c r="AE3663" s="70">
        <f>_xlfn.PERCENTILE.EXC($AC3663:AC$5675,0.35)</f>
        <v>3.3274498031374701E-2</v>
      </c>
      <c r="AF3663" s="71">
        <f t="shared" si="1956"/>
        <v>1.002005563764023E-2</v>
      </c>
      <c r="AG3663" s="70">
        <f t="shared" si="1957"/>
        <v>-0.31270586014919505</v>
      </c>
      <c r="AH3663" s="70">
        <f t="shared" si="1958"/>
        <v>-0.33113240783537945</v>
      </c>
      <c r="AI3663" s="61" t="str">
        <f t="shared" si="1953"/>
        <v>Short VOL</v>
      </c>
      <c r="AJ3663" s="68" t="str">
        <f t="shared" si="1954"/>
        <v>Short VOL</v>
      </c>
      <c r="AK3663" s="72"/>
      <c r="AL3663" s="73"/>
      <c r="AM3663" s="72"/>
      <c r="AN3663" s="73"/>
      <c r="AO3663" s="74"/>
      <c r="AP3663" s="20"/>
      <c r="AQ3663" s="74"/>
      <c r="AR3663" s="20"/>
      <c r="AS3663" s="74"/>
      <c r="AT3663" s="20"/>
      <c r="AU3663" s="74" t="str">
        <f t="shared" si="1945"/>
        <v>00631L</v>
      </c>
      <c r="AV3663" s="20">
        <f t="shared" si="1951"/>
        <v>1</v>
      </c>
      <c r="AW3663" s="74" t="str">
        <f t="shared" si="1946"/>
        <v>00631L</v>
      </c>
      <c r="AX3663" s="20">
        <f t="shared" si="1947"/>
        <v>1</v>
      </c>
      <c r="AY3663" s="20">
        <f t="shared" si="1952"/>
        <v>1</v>
      </c>
      <c r="AZ3663" s="116">
        <v>40991</v>
      </c>
      <c r="BA3663" s="116"/>
      <c r="BB3663" s="20"/>
      <c r="BC3663" s="20"/>
      <c r="BD3663" s="76"/>
      <c r="BE3663" s="77"/>
      <c r="BF3663" s="77"/>
    </row>
    <row r="3664" spans="1:58" s="23" customFormat="1" ht="15.75" customHeight="1" x14ac:dyDescent="0.4">
      <c r="A3664" s="116">
        <v>40989</v>
      </c>
      <c r="B3664" s="112">
        <v>18.100000000000001</v>
      </c>
      <c r="C3664" s="112">
        <v>21.2</v>
      </c>
      <c r="D3664" s="112">
        <v>22.85</v>
      </c>
      <c r="E3664" s="112">
        <v>24.15</v>
      </c>
      <c r="F3664" s="112">
        <v>25.2</v>
      </c>
      <c r="G3664" s="112">
        <v>26.05</v>
      </c>
      <c r="H3664" s="113">
        <v>26.5</v>
      </c>
      <c r="I3664" s="90">
        <f t="shared" si="1948"/>
        <v>18.263157894736842</v>
      </c>
      <c r="J3664" s="90">
        <f t="shared" si="1949"/>
        <v>21.286842105263158</v>
      </c>
      <c r="K3664" s="114">
        <v>18</v>
      </c>
      <c r="L3664" s="115">
        <v>5.2631578947368418E-2</v>
      </c>
      <c r="M3664" s="90">
        <v>15.37</v>
      </c>
      <c r="N3664" s="90">
        <v>15.13</v>
      </c>
      <c r="O3664" s="90">
        <v>19.25</v>
      </c>
      <c r="P3664" s="90">
        <v>21.83</v>
      </c>
      <c r="Q3664" s="90">
        <v>24.74</v>
      </c>
      <c r="R3664" s="63">
        <f t="shared" si="1937"/>
        <v>10.579999999999998</v>
      </c>
      <c r="S3664" s="64">
        <f t="shared" si="1936"/>
        <v>-2.8883183568677747E-2</v>
      </c>
      <c r="T3664" s="65">
        <f t="shared" si="1955"/>
        <v>1.0158625247851949</v>
      </c>
      <c r="U3664" s="65">
        <f t="shared" si="1955"/>
        <v>0.78597402597402599</v>
      </c>
      <c r="V3664" s="65">
        <f t="shared" si="1938"/>
        <v>0.69308291342189654</v>
      </c>
      <c r="W3664" s="65">
        <f t="shared" si="1939"/>
        <v>0.61156022635408258</v>
      </c>
      <c r="X3664" s="61">
        <f t="shared" si="1950"/>
        <v>0.17127071823204407</v>
      </c>
      <c r="Y3664" s="66">
        <f t="shared" si="1940"/>
        <v>9.7308488612836502E-2</v>
      </c>
      <c r="Z3664" s="61">
        <f t="shared" si="1941"/>
        <v>0.16556195965417866</v>
      </c>
      <c r="AA3664" s="67">
        <f t="shared" si="1942"/>
        <v>18.263157894736846</v>
      </c>
      <c r="AB3664" s="68">
        <f t="shared" si="1943"/>
        <v>0.19629874421678786</v>
      </c>
      <c r="AC3664" s="69">
        <f t="shared" si="1944"/>
        <v>0.2070824781716355</v>
      </c>
      <c r="AD3664" s="70">
        <f>_xlfn.PERCENTILE.EXC(AC3664:$AC$5675,0.5)</f>
        <v>6.3227601670055866E-2</v>
      </c>
      <c r="AE3664" s="70">
        <f>_xlfn.PERCENTILE.EXC($AC3664:AC$5675,0.35)</f>
        <v>3.3248338213606239E-2</v>
      </c>
      <c r="AF3664" s="71">
        <f t="shared" si="1956"/>
        <v>1.002005563764023E-2</v>
      </c>
      <c r="AG3664" s="70">
        <f t="shared" si="1957"/>
        <v>-0.31270586014919505</v>
      </c>
      <c r="AH3664" s="70">
        <f t="shared" si="1958"/>
        <v>-0.33113240783537945</v>
      </c>
      <c r="AI3664" s="61" t="str">
        <f t="shared" si="1953"/>
        <v>Short VOL</v>
      </c>
      <c r="AJ3664" s="68" t="str">
        <f t="shared" si="1954"/>
        <v>Short VOL</v>
      </c>
      <c r="AK3664" s="72"/>
      <c r="AL3664" s="73"/>
      <c r="AM3664" s="72"/>
      <c r="AN3664" s="73"/>
      <c r="AO3664" s="74"/>
      <c r="AP3664" s="20"/>
      <c r="AQ3664" s="74"/>
      <c r="AR3664" s="20"/>
      <c r="AS3664" s="74"/>
      <c r="AT3664" s="20"/>
      <c r="AU3664" s="74" t="str">
        <f t="shared" si="1945"/>
        <v>00631L</v>
      </c>
      <c r="AV3664" s="20">
        <f t="shared" si="1951"/>
        <v>1</v>
      </c>
      <c r="AW3664" s="74" t="str">
        <f t="shared" si="1946"/>
        <v>00631L</v>
      </c>
      <c r="AX3664" s="20">
        <f t="shared" si="1947"/>
        <v>1</v>
      </c>
      <c r="AY3664" s="20">
        <f t="shared" si="1952"/>
        <v>1</v>
      </c>
      <c r="AZ3664" s="116">
        <v>40990</v>
      </c>
      <c r="BA3664" s="116"/>
      <c r="BB3664" s="20"/>
      <c r="BC3664" s="20"/>
      <c r="BD3664" s="76"/>
      <c r="BE3664" s="77"/>
      <c r="BF3664" s="77"/>
    </row>
    <row r="3665" spans="1:58" s="23" customFormat="1" ht="15.75" customHeight="1" x14ac:dyDescent="0.4">
      <c r="A3665" s="116">
        <v>40988</v>
      </c>
      <c r="B3665" s="112">
        <v>15.65</v>
      </c>
      <c r="C3665" s="112">
        <v>19.100000000000001</v>
      </c>
      <c r="D3665" s="112">
        <v>22.1</v>
      </c>
      <c r="E3665" s="112">
        <v>23.6</v>
      </c>
      <c r="F3665" s="112">
        <v>25.05</v>
      </c>
      <c r="G3665" s="112">
        <v>26</v>
      </c>
      <c r="H3665" s="113">
        <v>26.8</v>
      </c>
      <c r="I3665" s="90">
        <f t="shared" si="1948"/>
        <v>19.100000000000001</v>
      </c>
      <c r="J3665" s="90">
        <f t="shared" si="1949"/>
        <v>22.1</v>
      </c>
      <c r="K3665" s="114">
        <v>0</v>
      </c>
      <c r="L3665" s="115">
        <v>4.1666666666666664E-2</v>
      </c>
      <c r="M3665" s="90">
        <v>15.31</v>
      </c>
      <c r="N3665" s="90">
        <v>15.58</v>
      </c>
      <c r="O3665" s="90">
        <v>19.96</v>
      </c>
      <c r="P3665" s="90">
        <v>22.49</v>
      </c>
      <c r="Q3665" s="90">
        <v>25.09</v>
      </c>
      <c r="R3665" s="63">
        <f t="shared" si="1937"/>
        <v>11.560000000000002</v>
      </c>
      <c r="S3665" s="64">
        <f t="shared" si="1936"/>
        <v>3.5904255319149002E-2</v>
      </c>
      <c r="T3665" s="65">
        <f t="shared" si="1955"/>
        <v>0.98267008985879334</v>
      </c>
      <c r="U3665" s="65">
        <f t="shared" si="1955"/>
        <v>0.78056112224448893</v>
      </c>
      <c r="V3665" s="65">
        <f t="shared" si="1938"/>
        <v>0.6927523343708315</v>
      </c>
      <c r="W3665" s="65">
        <f t="shared" si="1939"/>
        <v>0.62096452770027899</v>
      </c>
      <c r="X3665" s="61">
        <f t="shared" si="1950"/>
        <v>0.22044728434504798</v>
      </c>
      <c r="Y3665" s="66">
        <f t="shared" si="1940"/>
        <v>0.13559322033898302</v>
      </c>
      <c r="Z3665" s="61">
        <f t="shared" si="1941"/>
        <v>0.15706806282722513</v>
      </c>
      <c r="AA3665" s="67">
        <f t="shared" si="1942"/>
        <v>19.100000000000001</v>
      </c>
      <c r="AB3665" s="68">
        <f t="shared" si="1943"/>
        <v>4.492939666238786E-3</v>
      </c>
      <c r="AC3665" s="69">
        <f t="shared" si="1944"/>
        <v>0.22593068035943525</v>
      </c>
      <c r="AD3665" s="70">
        <f>_xlfn.PERCENTILE.EXC(AC3665:$AC$5675,0.5)</f>
        <v>6.2999112688553766E-2</v>
      </c>
      <c r="AE3665" s="70">
        <f>_xlfn.PERCENTILE.EXC($AC3665:AC$5675,0.35)</f>
        <v>3.3222178395837777E-2</v>
      </c>
      <c r="AF3665" s="71">
        <f t="shared" si="1956"/>
        <v>1.002005563764023E-2</v>
      </c>
      <c r="AG3665" s="70">
        <f t="shared" si="1957"/>
        <v>-0.31270586014919505</v>
      </c>
      <c r="AH3665" s="70">
        <f t="shared" si="1958"/>
        <v>-0.33113240783537945</v>
      </c>
      <c r="AI3665" s="61" t="str">
        <f t="shared" si="1953"/>
        <v>Short VOL</v>
      </c>
      <c r="AJ3665" s="68" t="str">
        <f t="shared" si="1954"/>
        <v>Short VOL</v>
      </c>
      <c r="AK3665" s="72"/>
      <c r="AL3665" s="73"/>
      <c r="AM3665" s="72"/>
      <c r="AN3665" s="73"/>
      <c r="AO3665" s="74"/>
      <c r="AP3665" s="20"/>
      <c r="AQ3665" s="74"/>
      <c r="AR3665" s="20"/>
      <c r="AS3665" s="74"/>
      <c r="AT3665" s="20"/>
      <c r="AU3665" s="74" t="str">
        <f t="shared" si="1945"/>
        <v>00631L</v>
      </c>
      <c r="AV3665" s="20">
        <f t="shared" si="1951"/>
        <v>1</v>
      </c>
      <c r="AW3665" s="74" t="str">
        <f t="shared" si="1946"/>
        <v>00631L</v>
      </c>
      <c r="AX3665" s="20">
        <f t="shared" si="1947"/>
        <v>1</v>
      </c>
      <c r="AY3665" s="20">
        <f t="shared" si="1952"/>
        <v>1</v>
      </c>
      <c r="AZ3665" s="116">
        <v>40989</v>
      </c>
      <c r="BA3665" s="116"/>
      <c r="BB3665" s="20"/>
      <c r="BC3665" s="20"/>
      <c r="BD3665" s="76"/>
      <c r="BE3665" s="77"/>
      <c r="BF3665" s="77"/>
    </row>
    <row r="3666" spans="1:58" s="23" customFormat="1" ht="15.75" customHeight="1" x14ac:dyDescent="0.4">
      <c r="A3666" s="116">
        <v>40987</v>
      </c>
      <c r="B3666" s="112">
        <v>15.55</v>
      </c>
      <c r="C3666" s="112">
        <v>20</v>
      </c>
      <c r="D3666" s="112">
        <v>22.75</v>
      </c>
      <c r="E3666" s="112">
        <v>23.95</v>
      </c>
      <c r="F3666" s="112">
        <v>25.2</v>
      </c>
      <c r="G3666" s="112">
        <v>26</v>
      </c>
      <c r="H3666" s="113">
        <v>26.8</v>
      </c>
      <c r="I3666" s="90">
        <f t="shared" si="1948"/>
        <v>19.814583333333335</v>
      </c>
      <c r="J3666" s="90">
        <f t="shared" si="1949"/>
        <v>22.635416666666668</v>
      </c>
      <c r="K3666" s="114">
        <v>1</v>
      </c>
      <c r="L3666" s="115">
        <v>4.1666666666666664E-2</v>
      </c>
      <c r="M3666" s="90">
        <v>14.62</v>
      </c>
      <c r="N3666" s="90">
        <v>15.04</v>
      </c>
      <c r="O3666" s="90">
        <v>19.940000000000001</v>
      </c>
      <c r="P3666" s="90">
        <v>22.46</v>
      </c>
      <c r="Q3666" s="90">
        <v>25.16</v>
      </c>
      <c r="R3666" s="63">
        <f t="shared" si="1937"/>
        <v>12.740000000000009</v>
      </c>
      <c r="S3666" s="64">
        <f t="shared" ref="S3666:S3729" si="1959">(N3666-N3667)/N3667</f>
        <v>3.9391845196959124E-2</v>
      </c>
      <c r="T3666" s="65">
        <f t="shared" si="1955"/>
        <v>0.97207446808510634</v>
      </c>
      <c r="U3666" s="65">
        <f t="shared" si="1955"/>
        <v>0.75426278836509519</v>
      </c>
      <c r="V3666" s="65">
        <f t="shared" si="1938"/>
        <v>0.66963490650044522</v>
      </c>
      <c r="W3666" s="65">
        <f t="shared" si="1939"/>
        <v>0.59777424483306829</v>
      </c>
      <c r="X3666" s="61">
        <f t="shared" si="1950"/>
        <v>0.28617363344051439</v>
      </c>
      <c r="Y3666" s="66">
        <f t="shared" si="1940"/>
        <v>0.11899791231732783</v>
      </c>
      <c r="Z3666" s="61">
        <f t="shared" si="1941"/>
        <v>0.14236147618546943</v>
      </c>
      <c r="AA3666" s="67">
        <f t="shared" si="1942"/>
        <v>19.814583333333335</v>
      </c>
      <c r="AB3666" s="68">
        <f t="shared" si="1943"/>
        <v>3.3909574468085214E-2</v>
      </c>
      <c r="AC3666" s="69">
        <f t="shared" si="1944"/>
        <v>0.31745899822695056</v>
      </c>
      <c r="AD3666" s="70">
        <f>_xlfn.PERCENTILE.EXC(AC3666:$AC$5675,0.5)</f>
        <v>6.2993221061625748E-2</v>
      </c>
      <c r="AE3666" s="70">
        <f>_xlfn.PERCENTILE.EXC($AC3666:AC$5675,0.35)</f>
        <v>3.3199039517658943E-2</v>
      </c>
      <c r="AF3666" s="71">
        <f t="shared" si="1956"/>
        <v>1.002005563764023E-2</v>
      </c>
      <c r="AG3666" s="70">
        <f t="shared" si="1957"/>
        <v>-0.31270586014919505</v>
      </c>
      <c r="AH3666" s="70">
        <f t="shared" si="1958"/>
        <v>-0.33113240783537945</v>
      </c>
      <c r="AI3666" s="61" t="str">
        <f t="shared" si="1953"/>
        <v>Short VOL</v>
      </c>
      <c r="AJ3666" s="68" t="str">
        <f t="shared" si="1954"/>
        <v>Short VOL</v>
      </c>
      <c r="AK3666" s="72"/>
      <c r="AL3666" s="73"/>
      <c r="AM3666" s="72"/>
      <c r="AN3666" s="73"/>
      <c r="AO3666" s="74"/>
      <c r="AP3666" s="20"/>
      <c r="AQ3666" s="74"/>
      <c r="AR3666" s="20"/>
      <c r="AS3666" s="74"/>
      <c r="AT3666" s="20"/>
      <c r="AU3666" s="74" t="str">
        <f t="shared" si="1945"/>
        <v>00631L</v>
      </c>
      <c r="AV3666" s="20">
        <f t="shared" si="1951"/>
        <v>1</v>
      </c>
      <c r="AW3666" s="74" t="str">
        <f t="shared" si="1946"/>
        <v>00631L</v>
      </c>
      <c r="AX3666" s="20">
        <f t="shared" si="1947"/>
        <v>1</v>
      </c>
      <c r="AY3666" s="20">
        <f t="shared" si="1952"/>
        <v>1</v>
      </c>
      <c r="AZ3666" s="116">
        <v>40988</v>
      </c>
      <c r="BA3666" s="116"/>
      <c r="BB3666" s="20"/>
      <c r="BC3666" s="20"/>
      <c r="BD3666" s="76"/>
      <c r="BE3666" s="77"/>
      <c r="BF3666" s="77"/>
    </row>
    <row r="3667" spans="1:58" s="23" customFormat="1" ht="15.75" customHeight="1" x14ac:dyDescent="0.4">
      <c r="A3667" s="116">
        <v>40984</v>
      </c>
      <c r="B3667" s="112">
        <v>16.149999999999999</v>
      </c>
      <c r="C3667" s="112">
        <v>21.6</v>
      </c>
      <c r="D3667" s="112">
        <v>23.8</v>
      </c>
      <c r="E3667" s="112">
        <v>24.75</v>
      </c>
      <c r="F3667" s="112">
        <v>25.9</v>
      </c>
      <c r="G3667" s="112">
        <v>26.6</v>
      </c>
      <c r="H3667" s="113">
        <v>27.4</v>
      </c>
      <c r="I3667" s="90">
        <f t="shared" si="1948"/>
        <v>21.145833333333336</v>
      </c>
      <c r="J3667" s="90">
        <f t="shared" si="1949"/>
        <v>23.616666666666667</v>
      </c>
      <c r="K3667" s="114">
        <v>2</v>
      </c>
      <c r="L3667" s="115">
        <v>4.1666666666666664E-2</v>
      </c>
      <c r="M3667" s="90">
        <v>13.47</v>
      </c>
      <c r="N3667" s="90">
        <v>14.47</v>
      </c>
      <c r="O3667" s="90">
        <v>20.37</v>
      </c>
      <c r="P3667" s="90">
        <v>22.85</v>
      </c>
      <c r="Q3667" s="90">
        <v>27.15</v>
      </c>
      <c r="R3667" s="63">
        <f t="shared" si="1937"/>
        <v>15.279999999999998</v>
      </c>
      <c r="S3667" s="64">
        <f t="shared" si="1959"/>
        <v>-6.1608300907911757E-2</v>
      </c>
      <c r="T3667" s="65">
        <f t="shared" si="1955"/>
        <v>0.9308914996544575</v>
      </c>
      <c r="U3667" s="65">
        <f t="shared" si="1955"/>
        <v>0.71035837015218461</v>
      </c>
      <c r="V3667" s="65">
        <f t="shared" si="1938"/>
        <v>0.6332603938730853</v>
      </c>
      <c r="W3667" s="65">
        <f t="shared" si="1939"/>
        <v>0.53296500920810319</v>
      </c>
      <c r="X3667" s="61">
        <f t="shared" si="1950"/>
        <v>0.33746130030959776</v>
      </c>
      <c r="Y3667" s="66">
        <f t="shared" si="1940"/>
        <v>0.10707070707070701</v>
      </c>
      <c r="Z3667" s="61">
        <f t="shared" si="1941"/>
        <v>0.11684729064039398</v>
      </c>
      <c r="AA3667" s="67">
        <f t="shared" si="1942"/>
        <v>21.145833333333336</v>
      </c>
      <c r="AB3667" s="68">
        <f t="shared" si="1943"/>
        <v>0.11610228058051125</v>
      </c>
      <c r="AC3667" s="69">
        <f t="shared" si="1944"/>
        <v>0.46135683022345092</v>
      </c>
      <c r="AD3667" s="70">
        <f>_xlfn.PERCENTILE.EXC(AC3667:$AC$5675,0.5)</f>
        <v>6.2987329434697731E-2</v>
      </c>
      <c r="AE3667" s="70">
        <f>_xlfn.PERCENTILE.EXC($AC3667:AC$5675,0.35)</f>
        <v>3.3179928558932939E-2</v>
      </c>
      <c r="AF3667" s="71">
        <f t="shared" si="1956"/>
        <v>1.002005563764023E-2</v>
      </c>
      <c r="AG3667" s="70">
        <f t="shared" si="1957"/>
        <v>-0.31270586014919505</v>
      </c>
      <c r="AH3667" s="70">
        <f t="shared" si="1958"/>
        <v>-0.33113240783537945</v>
      </c>
      <c r="AI3667" s="61" t="str">
        <f t="shared" si="1953"/>
        <v>Short VOL</v>
      </c>
      <c r="AJ3667" s="68" t="str">
        <f t="shared" si="1954"/>
        <v>Short VOL</v>
      </c>
      <c r="AK3667" s="72"/>
      <c r="AL3667" s="73"/>
      <c r="AM3667" s="72"/>
      <c r="AN3667" s="73"/>
      <c r="AO3667" s="74"/>
      <c r="AP3667" s="20"/>
      <c r="AQ3667" s="74"/>
      <c r="AR3667" s="20"/>
      <c r="AS3667" s="74"/>
      <c r="AT3667" s="20"/>
      <c r="AU3667" s="74" t="str">
        <f t="shared" si="1945"/>
        <v>00631L</v>
      </c>
      <c r="AV3667" s="20">
        <f t="shared" si="1951"/>
        <v>1</v>
      </c>
      <c r="AW3667" s="74" t="str">
        <f t="shared" si="1946"/>
        <v>00631L</v>
      </c>
      <c r="AX3667" s="20">
        <f t="shared" si="1947"/>
        <v>1</v>
      </c>
      <c r="AY3667" s="20">
        <f t="shared" si="1952"/>
        <v>1</v>
      </c>
      <c r="AZ3667" s="116">
        <v>40987</v>
      </c>
      <c r="BA3667" s="116"/>
      <c r="BB3667" s="20"/>
      <c r="BC3667" s="20"/>
      <c r="BD3667" s="76"/>
      <c r="BE3667" s="77"/>
      <c r="BF3667" s="77"/>
    </row>
    <row r="3668" spans="1:58" s="23" customFormat="1" ht="15.75" customHeight="1" x14ac:dyDescent="0.4">
      <c r="A3668" s="116">
        <v>40983</v>
      </c>
      <c r="B3668" s="112">
        <v>17.05</v>
      </c>
      <c r="C3668" s="112">
        <v>21.75</v>
      </c>
      <c r="D3668" s="112">
        <v>23.85</v>
      </c>
      <c r="E3668" s="112">
        <v>24.85</v>
      </c>
      <c r="F3668" s="112">
        <v>25.95</v>
      </c>
      <c r="G3668" s="112">
        <v>26.65</v>
      </c>
      <c r="H3668" s="113">
        <v>27.45</v>
      </c>
      <c r="I3668" s="90">
        <f t="shared" si="1948"/>
        <v>21.162500000000001</v>
      </c>
      <c r="J3668" s="90">
        <f t="shared" si="1949"/>
        <v>23.587500000000002</v>
      </c>
      <c r="K3668" s="114">
        <v>3</v>
      </c>
      <c r="L3668" s="115">
        <v>4.1666666666666664E-2</v>
      </c>
      <c r="M3668" s="90">
        <v>14.29</v>
      </c>
      <c r="N3668" s="90">
        <v>15.42</v>
      </c>
      <c r="O3668" s="90">
        <v>20.54</v>
      </c>
      <c r="P3668" s="90">
        <v>23.08</v>
      </c>
      <c r="Q3668" s="90">
        <v>26.16</v>
      </c>
      <c r="R3668" s="63">
        <f t="shared" si="1937"/>
        <v>13.909999999999997</v>
      </c>
      <c r="S3668" s="64">
        <f t="shared" si="1959"/>
        <v>7.1848465055518894E-3</v>
      </c>
      <c r="T3668" s="65">
        <f t="shared" si="1955"/>
        <v>0.92671854734111536</v>
      </c>
      <c r="U3668" s="65">
        <f t="shared" si="1955"/>
        <v>0.75073028237585204</v>
      </c>
      <c r="V3668" s="65">
        <f t="shared" si="1938"/>
        <v>0.66811091854419413</v>
      </c>
      <c r="W3668" s="65">
        <f t="shared" si="1939"/>
        <v>0.58944954128440363</v>
      </c>
      <c r="X3668" s="61">
        <f t="shared" si="1950"/>
        <v>0.27565982404692074</v>
      </c>
      <c r="Y3668" s="66">
        <f t="shared" si="1940"/>
        <v>0.10462776659959749</v>
      </c>
      <c r="Z3668" s="61">
        <f t="shared" si="1941"/>
        <v>0.11458948611931485</v>
      </c>
      <c r="AA3668" s="67">
        <f t="shared" si="1942"/>
        <v>21.162500000000001</v>
      </c>
      <c r="AB3668" s="68">
        <f t="shared" si="1943"/>
        <v>0.10570687418936452</v>
      </c>
      <c r="AC3668" s="69">
        <f t="shared" si="1944"/>
        <v>0.37240596627756173</v>
      </c>
      <c r="AD3668" s="70">
        <f>_xlfn.PERCENTILE.EXC(AC3668:$AC$5675,0.5)</f>
        <v>6.2902235405152107E-2</v>
      </c>
      <c r="AE3668" s="70">
        <f>_xlfn.PERCENTILE.EXC($AC3668:AC$5675,0.35)</f>
        <v>3.3160817600206935E-2</v>
      </c>
      <c r="AF3668" s="71">
        <f t="shared" si="1956"/>
        <v>1.002005563764023E-2</v>
      </c>
      <c r="AG3668" s="70">
        <f t="shared" si="1957"/>
        <v>-0.31270586014919505</v>
      </c>
      <c r="AH3668" s="70">
        <f t="shared" si="1958"/>
        <v>-0.33113240783537945</v>
      </c>
      <c r="AI3668" s="61" t="str">
        <f t="shared" si="1953"/>
        <v>Short VOL</v>
      </c>
      <c r="AJ3668" s="68" t="str">
        <f t="shared" si="1954"/>
        <v>Short VOL</v>
      </c>
      <c r="AK3668" s="72"/>
      <c r="AL3668" s="73"/>
      <c r="AM3668" s="72"/>
      <c r="AN3668" s="73"/>
      <c r="AO3668" s="74"/>
      <c r="AP3668" s="20"/>
      <c r="AQ3668" s="74"/>
      <c r="AR3668" s="20"/>
      <c r="AS3668" s="74"/>
      <c r="AT3668" s="20"/>
      <c r="AU3668" s="74" t="str">
        <f t="shared" si="1945"/>
        <v>00631L</v>
      </c>
      <c r="AV3668" s="20">
        <f t="shared" si="1951"/>
        <v>1</v>
      </c>
      <c r="AW3668" s="74" t="str">
        <f t="shared" si="1946"/>
        <v>00631L</v>
      </c>
      <c r="AX3668" s="20">
        <f t="shared" si="1947"/>
        <v>1</v>
      </c>
      <c r="AY3668" s="20">
        <f t="shared" si="1952"/>
        <v>1</v>
      </c>
      <c r="AZ3668" s="116">
        <v>40984</v>
      </c>
      <c r="BA3668" s="116"/>
      <c r="BB3668" s="20"/>
      <c r="BC3668" s="20"/>
      <c r="BD3668" s="76"/>
      <c r="BE3668" s="77"/>
      <c r="BF3668" s="77"/>
    </row>
    <row r="3669" spans="1:58" s="23" customFormat="1" ht="15.75" customHeight="1" x14ac:dyDescent="0.4">
      <c r="A3669" s="116">
        <v>40982</v>
      </c>
      <c r="B3669" s="112">
        <v>17.8</v>
      </c>
      <c r="C3669" s="112">
        <v>22.1</v>
      </c>
      <c r="D3669" s="112">
        <v>24</v>
      </c>
      <c r="E3669" s="112">
        <v>25.05</v>
      </c>
      <c r="F3669" s="112">
        <v>26.2</v>
      </c>
      <c r="G3669" s="112">
        <v>26.95</v>
      </c>
      <c r="H3669" s="113">
        <v>27.75</v>
      </c>
      <c r="I3669" s="90">
        <f t="shared" si="1948"/>
        <v>21.383333333333333</v>
      </c>
      <c r="J3669" s="90">
        <f t="shared" si="1949"/>
        <v>23.683333333333334</v>
      </c>
      <c r="K3669" s="114">
        <v>4</v>
      </c>
      <c r="L3669" s="115">
        <v>4.1666666666666664E-2</v>
      </c>
      <c r="M3669" s="90">
        <v>16.72</v>
      </c>
      <c r="N3669" s="90">
        <v>15.31</v>
      </c>
      <c r="O3669" s="90">
        <v>20.75</v>
      </c>
      <c r="P3669" s="90">
        <v>23.38</v>
      </c>
      <c r="Q3669" s="90">
        <v>26.23</v>
      </c>
      <c r="R3669" s="63">
        <f t="shared" si="1937"/>
        <v>12.099999999999994</v>
      </c>
      <c r="S3669" s="64">
        <f t="shared" si="1959"/>
        <v>3.4459459459459441E-2</v>
      </c>
      <c r="T3669" s="65">
        <f t="shared" si="1955"/>
        <v>1.0920966688438927</v>
      </c>
      <c r="U3669" s="65">
        <f t="shared" si="1955"/>
        <v>0.73783132530120488</v>
      </c>
      <c r="V3669" s="65">
        <f t="shared" si="1938"/>
        <v>0.6548331907613345</v>
      </c>
      <c r="W3669" s="65">
        <f t="shared" si="1939"/>
        <v>0.58368280594738853</v>
      </c>
      <c r="X3669" s="61">
        <f t="shared" si="1950"/>
        <v>0.2415730337078652</v>
      </c>
      <c r="Y3669" s="66">
        <f t="shared" si="1940"/>
        <v>0.10778443113772453</v>
      </c>
      <c r="Z3669" s="61">
        <f t="shared" si="1941"/>
        <v>0.10756040530007797</v>
      </c>
      <c r="AA3669" s="67">
        <f t="shared" si="1942"/>
        <v>21.383333333333333</v>
      </c>
      <c r="AB3669" s="68">
        <f t="shared" si="1943"/>
        <v>0.16263879817113</v>
      </c>
      <c r="AC3669" s="69">
        <f t="shared" si="1944"/>
        <v>0.39669061615501844</v>
      </c>
      <c r="AD3669" s="70">
        <f>_xlfn.PERCENTILE.EXC(AC3669:$AC$5675,0.5)</f>
        <v>6.2817141375606469E-2</v>
      </c>
      <c r="AE3669" s="70">
        <f>_xlfn.PERCENTILE.EXC($AC3669:AC$5675,0.35)</f>
        <v>3.3116488525777033E-2</v>
      </c>
      <c r="AF3669" s="71">
        <f t="shared" si="1956"/>
        <v>1.002005563764023E-2</v>
      </c>
      <c r="AG3669" s="70">
        <f t="shared" si="1957"/>
        <v>-0.31270586014919505</v>
      </c>
      <c r="AH3669" s="70">
        <f t="shared" si="1958"/>
        <v>-0.33113240783537945</v>
      </c>
      <c r="AI3669" s="61" t="str">
        <f t="shared" si="1953"/>
        <v>Short VOL</v>
      </c>
      <c r="AJ3669" s="68" t="str">
        <f t="shared" si="1954"/>
        <v>Short VOL</v>
      </c>
      <c r="AK3669" s="72"/>
      <c r="AL3669" s="73"/>
      <c r="AM3669" s="72"/>
      <c r="AN3669" s="73"/>
      <c r="AO3669" s="74"/>
      <c r="AP3669" s="20"/>
      <c r="AQ3669" s="74"/>
      <c r="AR3669" s="20"/>
      <c r="AS3669" s="74"/>
      <c r="AT3669" s="20"/>
      <c r="AU3669" s="74" t="str">
        <f t="shared" si="1945"/>
        <v>00631L</v>
      </c>
      <c r="AV3669" s="20">
        <f t="shared" si="1951"/>
        <v>1</v>
      </c>
      <c r="AW3669" s="74" t="str">
        <f t="shared" si="1946"/>
        <v>00631L</v>
      </c>
      <c r="AX3669" s="20">
        <f t="shared" si="1947"/>
        <v>1</v>
      </c>
      <c r="AY3669" s="20">
        <f t="shared" si="1952"/>
        <v>1</v>
      </c>
      <c r="AZ3669" s="116">
        <v>40983</v>
      </c>
      <c r="BA3669" s="116"/>
      <c r="BB3669" s="20"/>
      <c r="BC3669" s="20"/>
      <c r="BD3669" s="76"/>
      <c r="BE3669" s="77"/>
      <c r="BF3669" s="77"/>
    </row>
    <row r="3670" spans="1:58" s="23" customFormat="1" ht="15.75" customHeight="1" x14ac:dyDescent="0.4">
      <c r="A3670" s="116">
        <v>40981</v>
      </c>
      <c r="B3670" s="112">
        <v>17</v>
      </c>
      <c r="C3670" s="112">
        <v>21</v>
      </c>
      <c r="D3670" s="112">
        <v>23.2</v>
      </c>
      <c r="E3670" s="112">
        <v>24.35</v>
      </c>
      <c r="F3670" s="112">
        <v>25.75</v>
      </c>
      <c r="G3670" s="112">
        <v>26.55</v>
      </c>
      <c r="H3670" s="113">
        <v>27.3</v>
      </c>
      <c r="I3670" s="90">
        <f t="shared" si="1948"/>
        <v>20.166666666666668</v>
      </c>
      <c r="J3670" s="90">
        <f t="shared" si="1949"/>
        <v>22.741666666666667</v>
      </c>
      <c r="K3670" s="114">
        <v>5</v>
      </c>
      <c r="L3670" s="115">
        <v>4.1666666666666664E-2</v>
      </c>
      <c r="M3670" s="90">
        <v>16.350000000000001</v>
      </c>
      <c r="N3670" s="90">
        <v>14.8</v>
      </c>
      <c r="O3670" s="90">
        <v>19.600000000000001</v>
      </c>
      <c r="P3670" s="90">
        <v>22.6</v>
      </c>
      <c r="Q3670" s="90">
        <v>25.18</v>
      </c>
      <c r="R3670" s="63">
        <f t="shared" si="1937"/>
        <v>11.05</v>
      </c>
      <c r="S3670" s="64">
        <f t="shared" si="1959"/>
        <v>-5.3708439897698197E-2</v>
      </c>
      <c r="T3670" s="65">
        <f t="shared" si="1955"/>
        <v>1.1047297297297298</v>
      </c>
      <c r="U3670" s="65">
        <f t="shared" si="1955"/>
        <v>0.75510204081632648</v>
      </c>
      <c r="V3670" s="65">
        <f t="shared" si="1938"/>
        <v>0.65486725663716816</v>
      </c>
      <c r="W3670" s="65">
        <f t="shared" si="1939"/>
        <v>0.58776806989674346</v>
      </c>
      <c r="X3670" s="61">
        <f t="shared" si="1950"/>
        <v>0.23529411764705882</v>
      </c>
      <c r="Y3670" s="66">
        <f t="shared" si="1940"/>
        <v>0.12114989733059545</v>
      </c>
      <c r="Z3670" s="61">
        <f t="shared" si="1941"/>
        <v>0.12768595041322309</v>
      </c>
      <c r="AA3670" s="67">
        <f t="shared" si="1942"/>
        <v>20.166666666666668</v>
      </c>
      <c r="AB3670" s="68">
        <f t="shared" si="1943"/>
        <v>0.1486486486486486</v>
      </c>
      <c r="AC3670" s="69">
        <f t="shared" si="1944"/>
        <v>0.36261261261261263</v>
      </c>
      <c r="AD3670" s="70">
        <f>_xlfn.PERCENTILE.EXC(AC3670:$AC$5675,0.5)</f>
        <v>6.277836965928521E-2</v>
      </c>
      <c r="AE3670" s="70">
        <f>_xlfn.PERCENTILE.EXC($AC3670:AC$5675,0.35)</f>
        <v>3.3053245864569224E-2</v>
      </c>
      <c r="AF3670" s="71">
        <f t="shared" si="1956"/>
        <v>1.002005563764023E-2</v>
      </c>
      <c r="AG3670" s="70">
        <f t="shared" si="1957"/>
        <v>-0.31270586014919505</v>
      </c>
      <c r="AH3670" s="70">
        <f t="shared" si="1958"/>
        <v>-0.33113240783537945</v>
      </c>
      <c r="AI3670" s="61" t="str">
        <f t="shared" si="1953"/>
        <v>Short VOL</v>
      </c>
      <c r="AJ3670" s="68" t="str">
        <f t="shared" si="1954"/>
        <v>Short VOL</v>
      </c>
      <c r="AK3670" s="72"/>
      <c r="AL3670" s="73"/>
      <c r="AM3670" s="72"/>
      <c r="AN3670" s="73"/>
      <c r="AO3670" s="74"/>
      <c r="AP3670" s="20"/>
      <c r="AQ3670" s="74"/>
      <c r="AR3670" s="20"/>
      <c r="AS3670" s="74"/>
      <c r="AT3670" s="20"/>
      <c r="AU3670" s="74" t="str">
        <f t="shared" si="1945"/>
        <v>00631L</v>
      </c>
      <c r="AV3670" s="20">
        <f t="shared" si="1951"/>
        <v>1</v>
      </c>
      <c r="AW3670" s="74" t="str">
        <f t="shared" si="1946"/>
        <v>00631L</v>
      </c>
      <c r="AX3670" s="20">
        <f t="shared" si="1947"/>
        <v>1</v>
      </c>
      <c r="AY3670" s="20">
        <f t="shared" si="1952"/>
        <v>1</v>
      </c>
      <c r="AZ3670" s="116">
        <v>40982</v>
      </c>
      <c r="BA3670" s="116"/>
      <c r="BB3670" s="20"/>
      <c r="BC3670" s="20"/>
      <c r="BD3670" s="76"/>
      <c r="BE3670" s="77"/>
      <c r="BF3670" s="77"/>
    </row>
    <row r="3671" spans="1:58" s="23" customFormat="1" ht="15.75" customHeight="1" x14ac:dyDescent="0.4">
      <c r="A3671" s="116">
        <v>40980</v>
      </c>
      <c r="B3671" s="112">
        <v>17.75</v>
      </c>
      <c r="C3671" s="112">
        <v>21.75</v>
      </c>
      <c r="D3671" s="112">
        <v>23.95</v>
      </c>
      <c r="E3671" s="112">
        <v>25</v>
      </c>
      <c r="F3671" s="112">
        <v>26.3</v>
      </c>
      <c r="G3671" s="112">
        <v>27.1</v>
      </c>
      <c r="H3671" s="113">
        <v>27.8</v>
      </c>
      <c r="I3671" s="90">
        <f t="shared" si="1948"/>
        <v>20.75</v>
      </c>
      <c r="J3671" s="90">
        <f t="shared" si="1949"/>
        <v>23.4</v>
      </c>
      <c r="K3671" s="114">
        <v>6</v>
      </c>
      <c r="L3671" s="115">
        <v>4.1666666666666664E-2</v>
      </c>
      <c r="M3671" s="90">
        <v>15.54</v>
      </c>
      <c r="N3671" s="90">
        <v>15.64</v>
      </c>
      <c r="O3671" s="90">
        <v>20.81</v>
      </c>
      <c r="P3671" s="90">
        <v>23.71</v>
      </c>
      <c r="Q3671" s="90">
        <v>25.98</v>
      </c>
      <c r="R3671" s="63">
        <f t="shared" si="1937"/>
        <v>13.339999999999996</v>
      </c>
      <c r="S3671" s="64">
        <f t="shared" si="1959"/>
        <v>-8.5914669783752132E-2</v>
      </c>
      <c r="T3671" s="65">
        <f t="shared" si="1955"/>
        <v>0.99360613810741683</v>
      </c>
      <c r="U3671" s="65">
        <f t="shared" si="1955"/>
        <v>0.75156174915905827</v>
      </c>
      <c r="V3671" s="65">
        <f t="shared" si="1938"/>
        <v>0.65963728384647824</v>
      </c>
      <c r="W3671" s="65">
        <f t="shared" si="1939"/>
        <v>0.60200153964588143</v>
      </c>
      <c r="X3671" s="61">
        <f t="shared" si="1950"/>
        <v>0.22535211267605634</v>
      </c>
      <c r="Y3671" s="66">
        <f t="shared" si="1940"/>
        <v>0.11200000000000003</v>
      </c>
      <c r="Z3671" s="61">
        <f t="shared" si="1941"/>
        <v>0.12771084337349392</v>
      </c>
      <c r="AA3671" s="67">
        <f t="shared" si="1942"/>
        <v>20.75</v>
      </c>
      <c r="AB3671" s="68">
        <f t="shared" si="1943"/>
        <v>0.1349104859335038</v>
      </c>
      <c r="AC3671" s="69">
        <f t="shared" si="1944"/>
        <v>0.32672634271099738</v>
      </c>
      <c r="AD3671" s="70">
        <f>_xlfn.PERCENTILE.EXC(AC3671:$AC$5675,0.5)</f>
        <v>6.2739597942963937E-2</v>
      </c>
      <c r="AE3671" s="70">
        <f>_xlfn.PERCENTILE.EXC($AC3671:AC$5675,0.35)</f>
        <v>3.2990003203361415E-2</v>
      </c>
      <c r="AF3671" s="71">
        <f t="shared" si="1956"/>
        <v>1.002005563764023E-2</v>
      </c>
      <c r="AG3671" s="70">
        <f t="shared" si="1957"/>
        <v>-0.31270586014919505</v>
      </c>
      <c r="AH3671" s="70">
        <f t="shared" si="1958"/>
        <v>-0.33113240783537945</v>
      </c>
      <c r="AI3671" s="61" t="str">
        <f t="shared" si="1953"/>
        <v>Short VOL</v>
      </c>
      <c r="AJ3671" s="68" t="str">
        <f t="shared" si="1954"/>
        <v>Short VOL</v>
      </c>
      <c r="AK3671" s="72"/>
      <c r="AL3671" s="73"/>
      <c r="AM3671" s="72"/>
      <c r="AN3671" s="73"/>
      <c r="AO3671" s="74"/>
      <c r="AP3671" s="20"/>
      <c r="AQ3671" s="74"/>
      <c r="AR3671" s="20"/>
      <c r="AS3671" s="74"/>
      <c r="AT3671" s="20"/>
      <c r="AU3671" s="74" t="str">
        <f t="shared" si="1945"/>
        <v>00631L</v>
      </c>
      <c r="AV3671" s="20">
        <f t="shared" si="1951"/>
        <v>1</v>
      </c>
      <c r="AW3671" s="74" t="str">
        <f t="shared" si="1946"/>
        <v>00631L</v>
      </c>
      <c r="AX3671" s="20">
        <f t="shared" si="1947"/>
        <v>1</v>
      </c>
      <c r="AY3671" s="20">
        <f t="shared" si="1952"/>
        <v>1</v>
      </c>
      <c r="AZ3671" s="116">
        <v>40981</v>
      </c>
      <c r="BA3671" s="116"/>
      <c r="BB3671" s="20"/>
      <c r="BC3671" s="20"/>
      <c r="BD3671" s="76"/>
      <c r="BE3671" s="77"/>
      <c r="BF3671" s="77"/>
    </row>
    <row r="3672" spans="1:58" s="23" customFormat="1" ht="15.75" customHeight="1" x14ac:dyDescent="0.4">
      <c r="A3672" s="116">
        <v>40977</v>
      </c>
      <c r="B3672" s="112">
        <v>19.05</v>
      </c>
      <c r="C3672" s="112">
        <v>22.75</v>
      </c>
      <c r="D3672" s="112">
        <v>24.6</v>
      </c>
      <c r="E3672" s="112">
        <v>25.55</v>
      </c>
      <c r="F3672" s="112">
        <v>26.75</v>
      </c>
      <c r="G3672" s="112">
        <v>27.6</v>
      </c>
      <c r="H3672" s="113">
        <v>28.3</v>
      </c>
      <c r="I3672" s="90">
        <f t="shared" si="1948"/>
        <v>21.670833333333334</v>
      </c>
      <c r="J3672" s="90">
        <f t="shared" si="1949"/>
        <v>24.060416666666669</v>
      </c>
      <c r="K3672" s="114">
        <v>7</v>
      </c>
      <c r="L3672" s="115">
        <v>4.1666666666666664E-2</v>
      </c>
      <c r="M3672" s="90">
        <v>15.3</v>
      </c>
      <c r="N3672" s="90">
        <v>17.11</v>
      </c>
      <c r="O3672" s="90">
        <v>21.22</v>
      </c>
      <c r="P3672" s="90">
        <v>24.04</v>
      </c>
      <c r="Q3672" s="90">
        <v>26.4</v>
      </c>
      <c r="R3672" s="63">
        <f t="shared" si="1937"/>
        <v>12.850000000000001</v>
      </c>
      <c r="S3672" s="64">
        <f t="shared" si="1959"/>
        <v>-4.6796657381615592E-2</v>
      </c>
      <c r="T3672" s="65">
        <f t="shared" si="1955"/>
        <v>0.89421390999415551</v>
      </c>
      <c r="U3672" s="65">
        <f t="shared" si="1955"/>
        <v>0.80631479736098022</v>
      </c>
      <c r="V3672" s="65">
        <f t="shared" si="1938"/>
        <v>0.71173044925124795</v>
      </c>
      <c r="W3672" s="65">
        <f t="shared" si="1939"/>
        <v>0.64810606060606057</v>
      </c>
      <c r="X3672" s="61">
        <f t="shared" si="1950"/>
        <v>0.19422572178477684</v>
      </c>
      <c r="Y3672" s="66">
        <f t="shared" si="1940"/>
        <v>0.10763209393346379</v>
      </c>
      <c r="Z3672" s="61">
        <f t="shared" si="1941"/>
        <v>0.11026725629686603</v>
      </c>
      <c r="AA3672" s="67">
        <f t="shared" si="1942"/>
        <v>21.670833333333334</v>
      </c>
      <c r="AB3672" s="68">
        <f t="shared" si="1943"/>
        <v>0.11338398597311522</v>
      </c>
      <c r="AC3672" s="69">
        <f t="shared" si="1944"/>
        <v>0.26655951685174373</v>
      </c>
      <c r="AD3672" s="70">
        <f>_xlfn.PERCENTILE.EXC(AC3672:$AC$5675,0.5)</f>
        <v>6.2614778891160711E-2</v>
      </c>
      <c r="AE3672" s="70">
        <f>_xlfn.PERCENTILE.EXC($AC3672:AC$5675,0.35)</f>
        <v>3.2947132221872677E-2</v>
      </c>
      <c r="AF3672" s="71">
        <f t="shared" si="1956"/>
        <v>1.002005563764023E-2</v>
      </c>
      <c r="AG3672" s="70">
        <f t="shared" si="1957"/>
        <v>-0.31270586014919505</v>
      </c>
      <c r="AH3672" s="70">
        <f t="shared" si="1958"/>
        <v>-0.33113240783537945</v>
      </c>
      <c r="AI3672" s="61" t="str">
        <f t="shared" si="1953"/>
        <v>Short VOL</v>
      </c>
      <c r="AJ3672" s="68" t="str">
        <f t="shared" si="1954"/>
        <v>Short VOL</v>
      </c>
      <c r="AK3672" s="72"/>
      <c r="AL3672" s="73"/>
      <c r="AM3672" s="72"/>
      <c r="AN3672" s="73"/>
      <c r="AO3672" s="74"/>
      <c r="AP3672" s="20"/>
      <c r="AQ3672" s="74"/>
      <c r="AR3672" s="20"/>
      <c r="AS3672" s="74"/>
      <c r="AT3672" s="20"/>
      <c r="AU3672" s="74" t="str">
        <f t="shared" si="1945"/>
        <v>00631L</v>
      </c>
      <c r="AV3672" s="20">
        <f t="shared" si="1951"/>
        <v>1</v>
      </c>
      <c r="AW3672" s="74" t="str">
        <f t="shared" si="1946"/>
        <v>00631L</v>
      </c>
      <c r="AX3672" s="20">
        <f t="shared" si="1947"/>
        <v>1</v>
      </c>
      <c r="AY3672" s="20">
        <f t="shared" si="1952"/>
        <v>1</v>
      </c>
      <c r="AZ3672" s="116">
        <v>40980</v>
      </c>
      <c r="BA3672" s="116"/>
      <c r="BB3672" s="20"/>
      <c r="BC3672" s="20"/>
      <c r="BD3672" s="76"/>
      <c r="BE3672" s="77"/>
      <c r="BF3672" s="77"/>
    </row>
    <row r="3673" spans="1:58" s="23" customFormat="1" ht="15.75" customHeight="1" x14ac:dyDescent="0.4">
      <c r="A3673" s="116">
        <v>40976</v>
      </c>
      <c r="B3673" s="112">
        <v>19.7</v>
      </c>
      <c r="C3673" s="112">
        <v>23.25</v>
      </c>
      <c r="D3673" s="112">
        <v>25</v>
      </c>
      <c r="E3673" s="112">
        <v>26</v>
      </c>
      <c r="F3673" s="112">
        <v>27.25</v>
      </c>
      <c r="G3673" s="112">
        <v>27.95</v>
      </c>
      <c r="H3673" s="113">
        <v>28.65</v>
      </c>
      <c r="I3673" s="90">
        <f t="shared" si="1948"/>
        <v>22.066666666666666</v>
      </c>
      <c r="J3673" s="90">
        <f t="shared" si="1949"/>
        <v>24.416666666666668</v>
      </c>
      <c r="K3673" s="114">
        <v>8</v>
      </c>
      <c r="L3673" s="115">
        <v>4.1666666666666664E-2</v>
      </c>
      <c r="M3673" s="90">
        <v>16.98</v>
      </c>
      <c r="N3673" s="90">
        <v>17.95</v>
      </c>
      <c r="O3673" s="90">
        <v>21.84</v>
      </c>
      <c r="P3673" s="90">
        <v>24.62</v>
      </c>
      <c r="Q3673" s="90">
        <v>27.05</v>
      </c>
      <c r="R3673" s="63">
        <f t="shared" si="1937"/>
        <v>11.530000000000001</v>
      </c>
      <c r="S3673" s="64">
        <f t="shared" si="1959"/>
        <v>-5.8730991085474617E-2</v>
      </c>
      <c r="T3673" s="65">
        <f t="shared" si="1955"/>
        <v>0.94596100278551543</v>
      </c>
      <c r="U3673" s="65">
        <f t="shared" si="1955"/>
        <v>0.82188644688644685</v>
      </c>
      <c r="V3673" s="65">
        <f t="shared" si="1938"/>
        <v>0.72908204711616564</v>
      </c>
      <c r="W3673" s="65">
        <f t="shared" si="1939"/>
        <v>0.66358595194085024</v>
      </c>
      <c r="X3673" s="61">
        <f t="shared" si="1950"/>
        <v>0.18020304568527923</v>
      </c>
      <c r="Y3673" s="66">
        <f t="shared" si="1940"/>
        <v>0.10192307692307687</v>
      </c>
      <c r="Z3673" s="61">
        <f t="shared" si="1941"/>
        <v>0.10649546827794569</v>
      </c>
      <c r="AA3673" s="67">
        <f t="shared" si="1942"/>
        <v>22.06666666666667</v>
      </c>
      <c r="AB3673" s="68">
        <f t="shared" si="1943"/>
        <v>9.7493036211699163E-2</v>
      </c>
      <c r="AC3673" s="69">
        <f t="shared" si="1944"/>
        <v>0.2293407613741878</v>
      </c>
      <c r="AD3673" s="70">
        <f>_xlfn.PERCENTILE.EXC(AC3673:$AC$5675,0.5)</f>
        <v>6.248995983935747E-2</v>
      </c>
      <c r="AE3673" s="70">
        <f>_xlfn.PERCENTILE.EXC($AC3673:AC$5675,0.35)</f>
        <v>3.2912409912271547E-2</v>
      </c>
      <c r="AF3673" s="71">
        <f t="shared" si="1956"/>
        <v>1.002005563764023E-2</v>
      </c>
      <c r="AG3673" s="70">
        <f t="shared" si="1957"/>
        <v>-0.31270586014919505</v>
      </c>
      <c r="AH3673" s="70">
        <f t="shared" si="1958"/>
        <v>-0.33113240783537945</v>
      </c>
      <c r="AI3673" s="61" t="str">
        <f t="shared" si="1953"/>
        <v>Short VOL</v>
      </c>
      <c r="AJ3673" s="68" t="str">
        <f t="shared" si="1954"/>
        <v>Short VOL</v>
      </c>
      <c r="AK3673" s="72"/>
      <c r="AL3673" s="73"/>
      <c r="AM3673" s="72"/>
      <c r="AN3673" s="73"/>
      <c r="AO3673" s="74"/>
      <c r="AP3673" s="20"/>
      <c r="AQ3673" s="74"/>
      <c r="AR3673" s="20"/>
      <c r="AS3673" s="74"/>
      <c r="AT3673" s="20"/>
      <c r="AU3673" s="74" t="str">
        <f t="shared" si="1945"/>
        <v>00631L</v>
      </c>
      <c r="AV3673" s="20">
        <f t="shared" si="1951"/>
        <v>1</v>
      </c>
      <c r="AW3673" s="74" t="str">
        <f t="shared" si="1946"/>
        <v>00631L</v>
      </c>
      <c r="AX3673" s="20">
        <f t="shared" si="1947"/>
        <v>1</v>
      </c>
      <c r="AY3673" s="20">
        <f t="shared" si="1952"/>
        <v>1</v>
      </c>
      <c r="AZ3673" s="116">
        <v>40977</v>
      </c>
      <c r="BA3673" s="116"/>
      <c r="BB3673" s="20"/>
      <c r="BC3673" s="20"/>
      <c r="BD3673" s="76"/>
      <c r="BE3673" s="77"/>
      <c r="BF3673" s="77"/>
    </row>
    <row r="3674" spans="1:58" s="23" customFormat="1" ht="15.75" customHeight="1" x14ac:dyDescent="0.4">
      <c r="A3674" s="116">
        <v>40975</v>
      </c>
      <c r="B3674" s="112">
        <v>20.65</v>
      </c>
      <c r="C3674" s="112">
        <v>23.95</v>
      </c>
      <c r="D3674" s="112">
        <v>25.6</v>
      </c>
      <c r="E3674" s="112">
        <v>26.55</v>
      </c>
      <c r="F3674" s="112">
        <v>27.6</v>
      </c>
      <c r="G3674" s="112">
        <v>28.25</v>
      </c>
      <c r="H3674" s="113">
        <v>29</v>
      </c>
      <c r="I3674" s="90">
        <f t="shared" si="1948"/>
        <v>22.712499999999999</v>
      </c>
      <c r="J3674" s="90">
        <f t="shared" si="1949"/>
        <v>24.981249999999999</v>
      </c>
      <c r="K3674" s="114">
        <v>9</v>
      </c>
      <c r="L3674" s="115">
        <v>4.1666666666666664E-2</v>
      </c>
      <c r="M3674" s="90">
        <v>17.37</v>
      </c>
      <c r="N3674" s="90">
        <v>19.07</v>
      </c>
      <c r="O3674" s="90">
        <v>22.72</v>
      </c>
      <c r="P3674" s="90">
        <v>25.37</v>
      </c>
      <c r="Q3674" s="90">
        <v>27.52</v>
      </c>
      <c r="R3674" s="63">
        <f t="shared" si="1937"/>
        <v>11.650000000000006</v>
      </c>
      <c r="S3674" s="64">
        <f t="shared" si="1959"/>
        <v>-8.6248203162434145E-2</v>
      </c>
      <c r="T3674" s="65">
        <f t="shared" si="1955"/>
        <v>0.91085474567383329</v>
      </c>
      <c r="U3674" s="65">
        <f t="shared" si="1955"/>
        <v>0.83934859154929586</v>
      </c>
      <c r="V3674" s="65">
        <f t="shared" si="1938"/>
        <v>0.75167520693732759</v>
      </c>
      <c r="W3674" s="65">
        <f t="shared" si="1939"/>
        <v>0.69295058139534882</v>
      </c>
      <c r="X3674" s="61">
        <f t="shared" si="1950"/>
        <v>0.1598062953995158</v>
      </c>
      <c r="Y3674" s="66">
        <f t="shared" si="1940"/>
        <v>9.2278719397363429E-2</v>
      </c>
      <c r="Z3674" s="61">
        <f t="shared" si="1941"/>
        <v>9.9889928453494814E-2</v>
      </c>
      <c r="AA3674" s="67">
        <f t="shared" si="1942"/>
        <v>22.712499999999999</v>
      </c>
      <c r="AB3674" s="68">
        <f t="shared" si="1943"/>
        <v>8.2852648138437249E-2</v>
      </c>
      <c r="AC3674" s="69">
        <f t="shared" si="1944"/>
        <v>0.1910068169900366</v>
      </c>
      <c r="AD3674" s="70">
        <f>_xlfn.PERCENTILE.EXC(AC3674:$AC$5675,0.5)</f>
        <v>6.2436163393226884E-2</v>
      </c>
      <c r="AE3674" s="70">
        <f>_xlfn.PERCENTILE.EXC($AC3674:AC$5675,0.35)</f>
        <v>3.2877687602670416E-2</v>
      </c>
      <c r="AF3674" s="71">
        <f t="shared" si="1956"/>
        <v>9.785687638325373E-3</v>
      </c>
      <c r="AG3674" s="70">
        <f t="shared" si="1957"/>
        <v>-0.31270586014919505</v>
      </c>
      <c r="AH3674" s="70">
        <f t="shared" si="1958"/>
        <v>-0.33113240783537945</v>
      </c>
      <c r="AI3674" s="61" t="str">
        <f t="shared" si="1953"/>
        <v>Short VOL</v>
      </c>
      <c r="AJ3674" s="68" t="str">
        <f t="shared" si="1954"/>
        <v>Short VOL</v>
      </c>
      <c r="AK3674" s="72"/>
      <c r="AL3674" s="73"/>
      <c r="AM3674" s="72"/>
      <c r="AN3674" s="73"/>
      <c r="AO3674" s="74"/>
      <c r="AP3674" s="20"/>
      <c r="AQ3674" s="74"/>
      <c r="AR3674" s="20"/>
      <c r="AS3674" s="74"/>
      <c r="AT3674" s="20"/>
      <c r="AU3674" s="74" t="str">
        <f t="shared" si="1945"/>
        <v>00631L</v>
      </c>
      <c r="AV3674" s="20">
        <f t="shared" si="1951"/>
        <v>1</v>
      </c>
      <c r="AW3674" s="74" t="str">
        <f t="shared" si="1946"/>
        <v>00631L</v>
      </c>
      <c r="AX3674" s="20">
        <f t="shared" si="1947"/>
        <v>1</v>
      </c>
      <c r="AY3674" s="20">
        <f t="shared" si="1952"/>
        <v>1</v>
      </c>
      <c r="AZ3674" s="116">
        <v>40976</v>
      </c>
      <c r="BA3674" s="116"/>
      <c r="BB3674" s="20"/>
      <c r="BC3674" s="20"/>
      <c r="BD3674" s="76"/>
      <c r="BE3674" s="77"/>
      <c r="BF3674" s="77"/>
    </row>
    <row r="3675" spans="1:58" s="23" customFormat="1" ht="15.75" customHeight="1" x14ac:dyDescent="0.4">
      <c r="A3675" s="116">
        <v>40974</v>
      </c>
      <c r="B3675" s="112">
        <v>22.5</v>
      </c>
      <c r="C3675" s="112">
        <v>25.3</v>
      </c>
      <c r="D3675" s="112">
        <v>26.6</v>
      </c>
      <c r="E3675" s="112">
        <v>27.4</v>
      </c>
      <c r="F3675" s="112">
        <v>28.3</v>
      </c>
      <c r="G3675" s="112">
        <v>28.85</v>
      </c>
      <c r="H3675" s="113">
        <v>29.65</v>
      </c>
      <c r="I3675" s="90">
        <f t="shared" si="1948"/>
        <v>24.133333333333333</v>
      </c>
      <c r="J3675" s="90">
        <f t="shared" si="1949"/>
        <v>26.058333333333334</v>
      </c>
      <c r="K3675" s="114">
        <v>10</v>
      </c>
      <c r="L3675" s="115">
        <v>4.1666666666666664E-2</v>
      </c>
      <c r="M3675" s="90">
        <v>20.100000000000001</v>
      </c>
      <c r="N3675" s="90">
        <v>20.87</v>
      </c>
      <c r="O3675" s="90">
        <v>23.9</v>
      </c>
      <c r="P3675" s="90">
        <v>26.16</v>
      </c>
      <c r="Q3675" s="90">
        <v>28.2</v>
      </c>
      <c r="R3675" s="63">
        <f t="shared" si="1937"/>
        <v>9.0900000000000034</v>
      </c>
      <c r="S3675" s="64">
        <f t="shared" si="1959"/>
        <v>0.15623268698060944</v>
      </c>
      <c r="T3675" s="65">
        <f t="shared" si="1955"/>
        <v>0.96310493531384767</v>
      </c>
      <c r="U3675" s="65">
        <f t="shared" si="1955"/>
        <v>0.87322175732217577</v>
      </c>
      <c r="V3675" s="65">
        <f t="shared" si="1938"/>
        <v>0.797782874617737</v>
      </c>
      <c r="W3675" s="65">
        <f t="shared" si="1939"/>
        <v>0.7400709219858157</v>
      </c>
      <c r="X3675" s="61">
        <f t="shared" si="1950"/>
        <v>0.12444444444444448</v>
      </c>
      <c r="Y3675" s="66">
        <f t="shared" si="1940"/>
        <v>8.2116788321167894E-2</v>
      </c>
      <c r="Z3675" s="61">
        <f t="shared" si="1941"/>
        <v>7.9765193370165771E-2</v>
      </c>
      <c r="AA3675" s="67">
        <f t="shared" si="1942"/>
        <v>24.133333333333333</v>
      </c>
      <c r="AB3675" s="68">
        <f t="shared" si="1943"/>
        <v>7.8102539530426396E-2</v>
      </c>
      <c r="AC3675" s="69">
        <f t="shared" si="1944"/>
        <v>0.15636479795559807</v>
      </c>
      <c r="AD3675" s="70">
        <f>_xlfn.PERCENTILE.EXC(AC3675:$AC$5675,0.5)</f>
        <v>6.2382366947096306E-2</v>
      </c>
      <c r="AE3675" s="70">
        <f>_xlfn.PERCENTILE.EXC($AC3675:AC$5675,0.35)</f>
        <v>3.2818274530002682E-2</v>
      </c>
      <c r="AF3675" s="71">
        <f t="shared" si="1956"/>
        <v>9.785687638325373E-3</v>
      </c>
      <c r="AG3675" s="70">
        <f t="shared" si="1957"/>
        <v>-0.31270586014919505</v>
      </c>
      <c r="AH3675" s="70">
        <f t="shared" si="1958"/>
        <v>-0.33113240783537945</v>
      </c>
      <c r="AI3675" s="61" t="str">
        <f t="shared" si="1953"/>
        <v>Short VOL</v>
      </c>
      <c r="AJ3675" s="68" t="str">
        <f t="shared" si="1954"/>
        <v>Short VOL</v>
      </c>
      <c r="AK3675" s="72"/>
      <c r="AL3675" s="73"/>
      <c r="AM3675" s="72"/>
      <c r="AN3675" s="73"/>
      <c r="AO3675" s="74"/>
      <c r="AP3675" s="20"/>
      <c r="AQ3675" s="74"/>
      <c r="AR3675" s="20"/>
      <c r="AS3675" s="74"/>
      <c r="AT3675" s="20"/>
      <c r="AU3675" s="74" t="str">
        <f t="shared" si="1945"/>
        <v>00631L</v>
      </c>
      <c r="AV3675" s="20">
        <f t="shared" si="1951"/>
        <v>1</v>
      </c>
      <c r="AW3675" s="74" t="str">
        <f t="shared" si="1946"/>
        <v>00631L</v>
      </c>
      <c r="AX3675" s="20">
        <f t="shared" si="1947"/>
        <v>1</v>
      </c>
      <c r="AY3675" s="20">
        <f t="shared" si="1952"/>
        <v>1</v>
      </c>
      <c r="AZ3675" s="116">
        <v>40975</v>
      </c>
      <c r="BA3675" s="116"/>
      <c r="BB3675" s="20"/>
      <c r="BC3675" s="20"/>
      <c r="BD3675" s="76"/>
      <c r="BE3675" s="77"/>
      <c r="BF3675" s="77"/>
    </row>
    <row r="3676" spans="1:58" s="23" customFormat="1" ht="15.75" customHeight="1" x14ac:dyDescent="0.4">
      <c r="A3676" s="116">
        <v>40973</v>
      </c>
      <c r="B3676" s="112">
        <v>20.149999999999999</v>
      </c>
      <c r="C3676" s="112">
        <v>23.65</v>
      </c>
      <c r="D3676" s="112">
        <v>25.55</v>
      </c>
      <c r="E3676" s="112">
        <v>26.65</v>
      </c>
      <c r="F3676" s="112">
        <v>27.95</v>
      </c>
      <c r="G3676" s="112">
        <v>28.6</v>
      </c>
      <c r="H3676" s="113">
        <v>29.25</v>
      </c>
      <c r="I3676" s="90">
        <f t="shared" si="1948"/>
        <v>22.045833333333331</v>
      </c>
      <c r="J3676" s="90">
        <f t="shared" si="1949"/>
        <v>24.679166666666667</v>
      </c>
      <c r="K3676" s="114">
        <v>11</v>
      </c>
      <c r="L3676" s="115">
        <v>4.1666666666666664E-2</v>
      </c>
      <c r="M3676" s="90">
        <v>15.98</v>
      </c>
      <c r="N3676" s="90">
        <v>18.05</v>
      </c>
      <c r="O3676" s="90">
        <v>21.99</v>
      </c>
      <c r="P3676" s="90">
        <v>24.62</v>
      </c>
      <c r="Q3676" s="90">
        <v>27.03</v>
      </c>
      <c r="R3676" s="63">
        <f t="shared" si="1937"/>
        <v>12.579999999999998</v>
      </c>
      <c r="S3676" s="64">
        <f t="shared" si="1959"/>
        <v>4.395604395604405E-2</v>
      </c>
      <c r="T3676" s="65">
        <f t="shared" si="1955"/>
        <v>0.88531855955678673</v>
      </c>
      <c r="U3676" s="65">
        <f t="shared" si="1955"/>
        <v>0.82082764893133253</v>
      </c>
      <c r="V3676" s="65">
        <f t="shared" si="1938"/>
        <v>0.7331437855402112</v>
      </c>
      <c r="W3676" s="65">
        <f t="shared" si="1939"/>
        <v>0.66777654458009617</v>
      </c>
      <c r="X3676" s="61">
        <f t="shared" si="1950"/>
        <v>0.17369727047146402</v>
      </c>
      <c r="Y3676" s="66">
        <f t="shared" si="1940"/>
        <v>9.7560975609756156E-2</v>
      </c>
      <c r="Z3676" s="61">
        <f t="shared" si="1941"/>
        <v>0.1194481194481196</v>
      </c>
      <c r="AA3676" s="67">
        <f t="shared" si="1942"/>
        <v>22.045833333333334</v>
      </c>
      <c r="AB3676" s="68">
        <f t="shared" si="1943"/>
        <v>0.11634349030470902</v>
      </c>
      <c r="AC3676" s="69">
        <f t="shared" si="1944"/>
        <v>0.22137580794090489</v>
      </c>
      <c r="AD3676" s="70">
        <f>_xlfn.PERCENTILE.EXC(AC3676:$AC$5675,0.5)</f>
        <v>6.2325356935371785E-2</v>
      </c>
      <c r="AE3676" s="70">
        <f>_xlfn.PERCENTILE.EXC($AC3676:AC$5675,0.35)</f>
        <v>3.2754746330157188E-2</v>
      </c>
      <c r="AF3676" s="71">
        <f t="shared" si="1956"/>
        <v>9.6164405926438372E-3</v>
      </c>
      <c r="AG3676" s="70">
        <f t="shared" si="1957"/>
        <v>-0.31270586014919505</v>
      </c>
      <c r="AH3676" s="70">
        <f t="shared" si="1958"/>
        <v>-0.33113240783537945</v>
      </c>
      <c r="AI3676" s="61" t="str">
        <f t="shared" si="1953"/>
        <v>Short VOL</v>
      </c>
      <c r="AJ3676" s="68" t="str">
        <f t="shared" si="1954"/>
        <v>Short VOL</v>
      </c>
      <c r="AK3676" s="72"/>
      <c r="AL3676" s="73"/>
      <c r="AM3676" s="72"/>
      <c r="AN3676" s="73"/>
      <c r="AO3676" s="74"/>
      <c r="AP3676" s="20"/>
      <c r="AQ3676" s="74"/>
      <c r="AR3676" s="20"/>
      <c r="AS3676" s="74"/>
      <c r="AT3676" s="20"/>
      <c r="AU3676" s="74" t="str">
        <f t="shared" si="1945"/>
        <v>00631L</v>
      </c>
      <c r="AV3676" s="20">
        <f t="shared" si="1951"/>
        <v>1</v>
      </c>
      <c r="AW3676" s="74" t="str">
        <f t="shared" si="1946"/>
        <v>00631L</v>
      </c>
      <c r="AX3676" s="20">
        <f t="shared" si="1947"/>
        <v>1</v>
      </c>
      <c r="AY3676" s="20">
        <f t="shared" si="1952"/>
        <v>1</v>
      </c>
      <c r="AZ3676" s="116">
        <v>40974</v>
      </c>
      <c r="BA3676" s="116"/>
      <c r="BB3676" s="20"/>
      <c r="BC3676" s="20"/>
      <c r="BD3676" s="76"/>
      <c r="BE3676" s="77"/>
      <c r="BF3676" s="77"/>
    </row>
    <row r="3677" spans="1:58" s="23" customFormat="1" ht="15.75" customHeight="1" x14ac:dyDescent="0.4">
      <c r="A3677" s="116">
        <v>40970</v>
      </c>
      <c r="B3677" s="112">
        <v>20.399999999999999</v>
      </c>
      <c r="C3677" s="112">
        <v>23.7</v>
      </c>
      <c r="D3677" s="112">
        <v>25.45</v>
      </c>
      <c r="E3677" s="112">
        <v>26.55</v>
      </c>
      <c r="F3677" s="112">
        <v>27.75</v>
      </c>
      <c r="G3677" s="112">
        <v>28.3</v>
      </c>
      <c r="H3677" s="113">
        <v>29.05</v>
      </c>
      <c r="I3677" s="90">
        <f t="shared" si="1948"/>
        <v>22.049999999999997</v>
      </c>
      <c r="J3677" s="90">
        <f t="shared" si="1949"/>
        <v>24.574999999999999</v>
      </c>
      <c r="K3677" s="114">
        <v>12</v>
      </c>
      <c r="L3677" s="115">
        <v>4.1666666666666664E-2</v>
      </c>
      <c r="M3677" s="90">
        <v>14.44</v>
      </c>
      <c r="N3677" s="90">
        <v>17.29</v>
      </c>
      <c r="O3677" s="90">
        <v>21.26</v>
      </c>
      <c r="P3677" s="90">
        <v>24.12</v>
      </c>
      <c r="Q3677" s="90">
        <v>26.67</v>
      </c>
      <c r="R3677" s="63">
        <f t="shared" si="1937"/>
        <v>13.650000000000006</v>
      </c>
      <c r="S3677" s="64">
        <f t="shared" si="1959"/>
        <v>1.7381228273463257E-3</v>
      </c>
      <c r="T3677" s="65">
        <f t="shared" si="1955"/>
        <v>0.8351648351648352</v>
      </c>
      <c r="U3677" s="65">
        <f t="shared" si="1955"/>
        <v>0.81326434619002808</v>
      </c>
      <c r="V3677" s="65">
        <f t="shared" si="1938"/>
        <v>0.71683250414593691</v>
      </c>
      <c r="W3677" s="65">
        <f t="shared" si="1939"/>
        <v>0.6482939632545931</v>
      </c>
      <c r="X3677" s="61">
        <f t="shared" si="1950"/>
        <v>0.16176470588235298</v>
      </c>
      <c r="Y3677" s="66">
        <f t="shared" si="1940"/>
        <v>9.4161958568738227E-2</v>
      </c>
      <c r="Z3677" s="61">
        <f t="shared" si="1941"/>
        <v>0.11451247165532891</v>
      </c>
      <c r="AA3677" s="67">
        <f t="shared" si="1942"/>
        <v>22.049999999999997</v>
      </c>
      <c r="AB3677" s="68">
        <f t="shared" si="1943"/>
        <v>0.17987275882012721</v>
      </c>
      <c r="AC3677" s="69">
        <f t="shared" si="1944"/>
        <v>0.27530364372469623</v>
      </c>
      <c r="AD3677" s="70">
        <f>_xlfn.PERCENTILE.EXC(AC3677:$AC$5675,0.5)</f>
        <v>6.2268346923647265E-2</v>
      </c>
      <c r="AE3677" s="70">
        <f>_xlfn.PERCENTILE.EXC($AC3677:AC$5675,0.35)</f>
        <v>3.2691218130311714E-2</v>
      </c>
      <c r="AF3677" s="71">
        <f t="shared" si="1956"/>
        <v>9.3961062052811267E-3</v>
      </c>
      <c r="AG3677" s="70">
        <f t="shared" si="1957"/>
        <v>-0.31270586014919505</v>
      </c>
      <c r="AH3677" s="70">
        <f t="shared" si="1958"/>
        <v>-0.33113240783537945</v>
      </c>
      <c r="AI3677" s="61" t="str">
        <f t="shared" si="1953"/>
        <v>Short VOL</v>
      </c>
      <c r="AJ3677" s="68" t="str">
        <f t="shared" si="1954"/>
        <v>Short VOL</v>
      </c>
      <c r="AK3677" s="72"/>
      <c r="AL3677" s="73"/>
      <c r="AM3677" s="72"/>
      <c r="AN3677" s="73"/>
      <c r="AO3677" s="74"/>
      <c r="AP3677" s="20"/>
      <c r="AQ3677" s="74"/>
      <c r="AR3677" s="20"/>
      <c r="AS3677" s="74"/>
      <c r="AT3677" s="20"/>
      <c r="AU3677" s="74" t="str">
        <f t="shared" si="1945"/>
        <v>00631L</v>
      </c>
      <c r="AV3677" s="20">
        <f t="shared" si="1951"/>
        <v>1</v>
      </c>
      <c r="AW3677" s="74" t="str">
        <f t="shared" si="1946"/>
        <v>00631L</v>
      </c>
      <c r="AX3677" s="20">
        <f t="shared" si="1947"/>
        <v>1</v>
      </c>
      <c r="AY3677" s="20">
        <f t="shared" si="1952"/>
        <v>1</v>
      </c>
      <c r="AZ3677" s="116">
        <v>40973</v>
      </c>
      <c r="BA3677" s="116"/>
      <c r="BB3677" s="20"/>
      <c r="BC3677" s="20"/>
      <c r="BD3677" s="76"/>
      <c r="BE3677" s="77"/>
      <c r="BF3677" s="77"/>
    </row>
    <row r="3678" spans="1:58" s="23" customFormat="1" ht="15.75" customHeight="1" x14ac:dyDescent="0.4">
      <c r="A3678" s="116">
        <v>40969</v>
      </c>
      <c r="B3678" s="112">
        <v>20.05</v>
      </c>
      <c r="C3678" s="112">
        <v>23.3</v>
      </c>
      <c r="D3678" s="112">
        <v>25</v>
      </c>
      <c r="E3678" s="112">
        <v>25.9</v>
      </c>
      <c r="F3678" s="112">
        <v>27.05</v>
      </c>
      <c r="G3678" s="112">
        <v>27.6</v>
      </c>
      <c r="H3678" s="113">
        <v>28.4</v>
      </c>
      <c r="I3678" s="90">
        <f t="shared" si="1948"/>
        <v>21.539583333333333</v>
      </c>
      <c r="J3678" s="90">
        <f t="shared" si="1949"/>
        <v>24.079166666666666</v>
      </c>
      <c r="K3678" s="114">
        <v>13</v>
      </c>
      <c r="L3678" s="115">
        <v>4.1666666666666664E-2</v>
      </c>
      <c r="M3678" s="90">
        <v>15.06</v>
      </c>
      <c r="N3678" s="90">
        <v>17.260000000000002</v>
      </c>
      <c r="O3678" s="90">
        <v>21.03</v>
      </c>
      <c r="P3678" s="90">
        <v>23.92</v>
      </c>
      <c r="Q3678" s="90">
        <v>26.94</v>
      </c>
      <c r="R3678" s="63">
        <f t="shared" si="1937"/>
        <v>12.630000000000003</v>
      </c>
      <c r="S3678" s="64">
        <f t="shared" si="1959"/>
        <v>-6.3483450895279334E-2</v>
      </c>
      <c r="T3678" s="65">
        <f t="shared" si="1955"/>
        <v>0.87253765932792582</v>
      </c>
      <c r="U3678" s="65">
        <f t="shared" si="1955"/>
        <v>0.82073228720874947</v>
      </c>
      <c r="V3678" s="65">
        <f t="shared" si="1938"/>
        <v>0.72157190635451507</v>
      </c>
      <c r="W3678" s="65">
        <f t="shared" si="1939"/>
        <v>0.64068299925760952</v>
      </c>
      <c r="X3678" s="61">
        <f t="shared" si="1950"/>
        <v>0.16209476309226933</v>
      </c>
      <c r="Y3678" s="66">
        <f t="shared" si="1940"/>
        <v>9.6525096525096526E-2</v>
      </c>
      <c r="Z3678" s="61">
        <f t="shared" si="1941"/>
        <v>0.11790308540477801</v>
      </c>
      <c r="AA3678" s="67">
        <f t="shared" si="1942"/>
        <v>21.539583333333333</v>
      </c>
      <c r="AB3678" s="68">
        <f t="shared" si="1943"/>
        <v>0.16164542294322126</v>
      </c>
      <c r="AC3678" s="69">
        <f t="shared" si="1944"/>
        <v>0.24794804943993806</v>
      </c>
      <c r="AD3678" s="70">
        <f>_xlfn.PERCENTILE.EXC(AC3678:$AC$5675,0.5)</f>
        <v>6.2262248101348727E-2</v>
      </c>
      <c r="AE3678" s="70">
        <f>_xlfn.PERCENTILE.EXC($AC3678:AC$5675,0.35)</f>
        <v>3.2690632710115602E-2</v>
      </c>
      <c r="AF3678" s="71">
        <f t="shared" si="1956"/>
        <v>9.2858549171792194E-3</v>
      </c>
      <c r="AG3678" s="70">
        <f t="shared" si="1957"/>
        <v>-0.31270586014919505</v>
      </c>
      <c r="AH3678" s="70">
        <f t="shared" si="1958"/>
        <v>-0.33113240783537945</v>
      </c>
      <c r="AI3678" s="61" t="str">
        <f t="shared" si="1953"/>
        <v>Short VOL</v>
      </c>
      <c r="AJ3678" s="68" t="str">
        <f t="shared" si="1954"/>
        <v>Short VOL</v>
      </c>
      <c r="AK3678" s="72"/>
      <c r="AL3678" s="73"/>
      <c r="AM3678" s="72"/>
      <c r="AN3678" s="73"/>
      <c r="AO3678" s="74"/>
      <c r="AP3678" s="20"/>
      <c r="AQ3678" s="74"/>
      <c r="AR3678" s="20"/>
      <c r="AS3678" s="74"/>
      <c r="AT3678" s="20"/>
      <c r="AU3678" s="74" t="str">
        <f t="shared" si="1945"/>
        <v>00631L</v>
      </c>
      <c r="AV3678" s="20">
        <f t="shared" si="1951"/>
        <v>1</v>
      </c>
      <c r="AW3678" s="74" t="str">
        <f t="shared" si="1946"/>
        <v>00631L</v>
      </c>
      <c r="AX3678" s="20">
        <f t="shared" si="1947"/>
        <v>1</v>
      </c>
      <c r="AY3678" s="20">
        <f t="shared" si="1952"/>
        <v>1</v>
      </c>
      <c r="AZ3678" s="116">
        <v>40970</v>
      </c>
      <c r="BA3678" s="116"/>
      <c r="BB3678" s="20"/>
      <c r="BC3678" s="20"/>
      <c r="BD3678" s="76"/>
      <c r="BE3678" s="77"/>
      <c r="BF3678" s="77"/>
    </row>
    <row r="3679" spans="1:58" s="23" customFormat="1" ht="15.75" customHeight="1" x14ac:dyDescent="0.4">
      <c r="A3679" s="116">
        <v>40968</v>
      </c>
      <c r="B3679" s="112">
        <v>21</v>
      </c>
      <c r="C3679" s="112">
        <v>24</v>
      </c>
      <c r="D3679" s="112">
        <v>25.6</v>
      </c>
      <c r="E3679" s="112">
        <v>26.5</v>
      </c>
      <c r="F3679" s="112">
        <v>27.7</v>
      </c>
      <c r="G3679" s="112">
        <v>28.35</v>
      </c>
      <c r="H3679" s="113">
        <v>29.05</v>
      </c>
      <c r="I3679" s="90">
        <f t="shared" si="1948"/>
        <v>22.25</v>
      </c>
      <c r="J3679" s="90">
        <f t="shared" si="1949"/>
        <v>24.666666666666668</v>
      </c>
      <c r="K3679" s="114">
        <v>14</v>
      </c>
      <c r="L3679" s="115">
        <v>4.1666666666666664E-2</v>
      </c>
      <c r="M3679" s="90">
        <v>16.850000000000001</v>
      </c>
      <c r="N3679" s="90">
        <v>18.43</v>
      </c>
      <c r="O3679" s="90">
        <v>21.8</v>
      </c>
      <c r="P3679" s="90">
        <v>24.43</v>
      </c>
      <c r="Q3679" s="90">
        <v>27.19</v>
      </c>
      <c r="R3679" s="63">
        <f t="shared" ref="R3679:R3742" si="1960">(O3679+P3679)-(N3679+M3679)</f>
        <v>10.950000000000003</v>
      </c>
      <c r="S3679" s="64">
        <f t="shared" si="1959"/>
        <v>2.6169265033407507E-2</v>
      </c>
      <c r="T3679" s="65">
        <f t="shared" si="1955"/>
        <v>0.91427021161150313</v>
      </c>
      <c r="U3679" s="65">
        <f t="shared" si="1955"/>
        <v>0.84541284403669725</v>
      </c>
      <c r="V3679" s="65">
        <f t="shared" si="1938"/>
        <v>0.75440032746623009</v>
      </c>
      <c r="W3679" s="65">
        <f t="shared" si="1939"/>
        <v>0.67782272894446483</v>
      </c>
      <c r="X3679" s="61">
        <f t="shared" si="1950"/>
        <v>0.14285714285714285</v>
      </c>
      <c r="Y3679" s="66">
        <f t="shared" si="1940"/>
        <v>9.6226415094339643E-2</v>
      </c>
      <c r="Z3679" s="61">
        <f t="shared" si="1941"/>
        <v>0.10861423220973788</v>
      </c>
      <c r="AA3679" s="67">
        <f t="shared" si="1942"/>
        <v>22.25</v>
      </c>
      <c r="AB3679" s="68">
        <f t="shared" si="1943"/>
        <v>0.13944655453065655</v>
      </c>
      <c r="AC3679" s="69">
        <f t="shared" si="1944"/>
        <v>0.20727075420510041</v>
      </c>
      <c r="AD3679" s="70">
        <f>_xlfn.PERCENTILE.EXC(AC3679:$AC$5675,0.5)</f>
        <v>6.2256149279050196E-2</v>
      </c>
      <c r="AE3679" s="70">
        <f>_xlfn.PERCENTILE.EXC($AC3679:AC$5675,0.35)</f>
        <v>3.2690047289919491E-2</v>
      </c>
      <c r="AF3679" s="71">
        <f t="shared" si="1956"/>
        <v>9.1740732107243976E-3</v>
      </c>
      <c r="AG3679" s="70">
        <f t="shared" si="1957"/>
        <v>-0.31270586014919505</v>
      </c>
      <c r="AH3679" s="70">
        <f t="shared" si="1958"/>
        <v>-0.33113240783537945</v>
      </c>
      <c r="AI3679" s="61" t="str">
        <f t="shared" si="1953"/>
        <v>Short VOL</v>
      </c>
      <c r="AJ3679" s="68" t="str">
        <f t="shared" si="1954"/>
        <v>Short VOL</v>
      </c>
      <c r="AK3679" s="72"/>
      <c r="AL3679" s="73"/>
      <c r="AM3679" s="72"/>
      <c r="AN3679" s="73"/>
      <c r="AO3679" s="74"/>
      <c r="AP3679" s="20"/>
      <c r="AQ3679" s="74"/>
      <c r="AR3679" s="20"/>
      <c r="AS3679" s="74"/>
      <c r="AT3679" s="20"/>
      <c r="AU3679" s="74" t="str">
        <f t="shared" si="1945"/>
        <v>00631L</v>
      </c>
      <c r="AV3679" s="20">
        <f t="shared" si="1951"/>
        <v>1</v>
      </c>
      <c r="AW3679" s="74" t="str">
        <f t="shared" si="1946"/>
        <v>00631L</v>
      </c>
      <c r="AX3679" s="20">
        <f t="shared" si="1947"/>
        <v>1</v>
      </c>
      <c r="AY3679" s="20">
        <f t="shared" si="1952"/>
        <v>1</v>
      </c>
      <c r="AZ3679" s="116">
        <v>40969</v>
      </c>
      <c r="BA3679" s="116"/>
      <c r="BB3679" s="20"/>
      <c r="BC3679" s="20"/>
      <c r="BD3679" s="76"/>
      <c r="BE3679" s="77"/>
      <c r="BF3679" s="77"/>
    </row>
    <row r="3680" spans="1:58" s="23" customFormat="1" ht="15.75" customHeight="1" x14ac:dyDescent="0.4">
      <c r="A3680" s="116">
        <v>40967</v>
      </c>
      <c r="B3680" s="112">
        <v>20.85</v>
      </c>
      <c r="C3680" s="112">
        <v>24.05</v>
      </c>
      <c r="D3680" s="112">
        <v>25.75</v>
      </c>
      <c r="E3680" s="112">
        <v>26.7</v>
      </c>
      <c r="F3680" s="112">
        <v>27.85</v>
      </c>
      <c r="G3680" s="112">
        <v>28.45</v>
      </c>
      <c r="H3680" s="113">
        <v>29.2</v>
      </c>
      <c r="I3680" s="90">
        <f t="shared" si="1948"/>
        <v>22.05</v>
      </c>
      <c r="J3680" s="90">
        <f t="shared" si="1949"/>
        <v>24.6875</v>
      </c>
      <c r="K3680" s="114">
        <v>15</v>
      </c>
      <c r="L3680" s="115">
        <v>4.1666666666666664E-2</v>
      </c>
      <c r="M3680" s="90">
        <v>16.57</v>
      </c>
      <c r="N3680" s="90">
        <v>17.96</v>
      </c>
      <c r="O3680" s="90">
        <v>21.6</v>
      </c>
      <c r="P3680" s="90">
        <v>24.53</v>
      </c>
      <c r="Q3680" s="90">
        <v>27.27</v>
      </c>
      <c r="R3680" s="63">
        <f t="shared" si="1960"/>
        <v>11.600000000000001</v>
      </c>
      <c r="S3680" s="64">
        <f t="shared" si="1959"/>
        <v>-1.264431006047281E-2</v>
      </c>
      <c r="T3680" s="65">
        <f t="shared" si="1955"/>
        <v>0.92260579064587966</v>
      </c>
      <c r="U3680" s="65">
        <f t="shared" si="1955"/>
        <v>0.83148148148148149</v>
      </c>
      <c r="V3680" s="65">
        <f t="shared" si="1938"/>
        <v>0.73216469629025682</v>
      </c>
      <c r="W3680" s="65">
        <f t="shared" si="1939"/>
        <v>0.65859919325265859</v>
      </c>
      <c r="X3680" s="61">
        <f t="shared" si="1950"/>
        <v>0.15347721822541963</v>
      </c>
      <c r="Y3680" s="66">
        <f t="shared" si="1940"/>
        <v>9.3632958801498134E-2</v>
      </c>
      <c r="Z3680" s="61">
        <f t="shared" si="1941"/>
        <v>0.11961451247165529</v>
      </c>
      <c r="AA3680" s="67">
        <f t="shared" si="1942"/>
        <v>22.05</v>
      </c>
      <c r="AB3680" s="68">
        <f t="shared" si="1943"/>
        <v>0.16091314031180404</v>
      </c>
      <c r="AC3680" s="69">
        <f t="shared" si="1944"/>
        <v>0.22772828507795098</v>
      </c>
      <c r="AD3680" s="70">
        <f>_xlfn.PERCENTILE.EXC(AC3680:$AC$5675,0.5)</f>
        <v>6.2250523619116982E-2</v>
      </c>
      <c r="AE3680" s="70">
        <f>_xlfn.PERCENTILE.EXC($AC3680:AC$5675,0.35)</f>
        <v>3.2684013077890171E-2</v>
      </c>
      <c r="AF3680" s="71">
        <f t="shared" si="1956"/>
        <v>9.0451792596320767E-3</v>
      </c>
      <c r="AG3680" s="70">
        <f t="shared" si="1957"/>
        <v>-0.31270586014919505</v>
      </c>
      <c r="AH3680" s="70">
        <f t="shared" si="1958"/>
        <v>-0.33113240783537945</v>
      </c>
      <c r="AI3680" s="61" t="str">
        <f t="shared" si="1953"/>
        <v>Short VOL</v>
      </c>
      <c r="AJ3680" s="68" t="str">
        <f t="shared" si="1954"/>
        <v>Short VOL</v>
      </c>
      <c r="AK3680" s="72"/>
      <c r="AL3680" s="73"/>
      <c r="AM3680" s="72"/>
      <c r="AN3680" s="73"/>
      <c r="AO3680" s="74"/>
      <c r="AP3680" s="20"/>
      <c r="AQ3680" s="74"/>
      <c r="AR3680" s="20"/>
      <c r="AS3680" s="74"/>
      <c r="AT3680" s="20"/>
      <c r="AU3680" s="74" t="str">
        <f t="shared" si="1945"/>
        <v>00631L</v>
      </c>
      <c r="AV3680" s="20">
        <f t="shared" si="1951"/>
        <v>1</v>
      </c>
      <c r="AW3680" s="74" t="str">
        <f t="shared" si="1946"/>
        <v>00631L</v>
      </c>
      <c r="AX3680" s="20">
        <f t="shared" si="1947"/>
        <v>1</v>
      </c>
      <c r="AY3680" s="20">
        <f t="shared" si="1952"/>
        <v>1</v>
      </c>
      <c r="AZ3680" s="116">
        <v>40968</v>
      </c>
      <c r="BA3680" s="116"/>
      <c r="BB3680" s="20"/>
      <c r="BC3680" s="20"/>
      <c r="BD3680" s="76"/>
      <c r="BE3680" s="77"/>
      <c r="BF3680" s="77"/>
    </row>
    <row r="3681" spans="1:58" s="23" customFormat="1" ht="15.75" customHeight="1" x14ac:dyDescent="0.4">
      <c r="A3681" s="116">
        <v>40966</v>
      </c>
      <c r="B3681" s="112">
        <v>21.55</v>
      </c>
      <c r="C3681" s="112">
        <v>24.55</v>
      </c>
      <c r="D3681" s="112">
        <v>26.2</v>
      </c>
      <c r="E3681" s="112">
        <v>27.15</v>
      </c>
      <c r="F3681" s="112">
        <v>28.35</v>
      </c>
      <c r="G3681" s="112">
        <v>28.85</v>
      </c>
      <c r="H3681" s="113">
        <v>29.65</v>
      </c>
      <c r="I3681" s="90">
        <f t="shared" si="1948"/>
        <v>22.55</v>
      </c>
      <c r="J3681" s="90">
        <f t="shared" si="1949"/>
        <v>25.1</v>
      </c>
      <c r="K3681" s="114">
        <v>16</v>
      </c>
      <c r="L3681" s="115">
        <v>4.1666666666666664E-2</v>
      </c>
      <c r="M3681" s="90">
        <v>16.940000000000001</v>
      </c>
      <c r="N3681" s="90">
        <v>18.190000000000001</v>
      </c>
      <c r="O3681" s="90">
        <v>21.87</v>
      </c>
      <c r="P3681" s="90">
        <v>24.66</v>
      </c>
      <c r="Q3681" s="90">
        <v>27.14</v>
      </c>
      <c r="R3681" s="63">
        <f t="shared" si="1960"/>
        <v>11.399999999999999</v>
      </c>
      <c r="S3681" s="64">
        <f t="shared" si="1959"/>
        <v>5.0837666088966067E-2</v>
      </c>
      <c r="T3681" s="65">
        <f t="shared" si="1955"/>
        <v>0.93128092358438708</v>
      </c>
      <c r="U3681" s="65">
        <f t="shared" si="1955"/>
        <v>0.83173296753543668</v>
      </c>
      <c r="V3681" s="65">
        <f t="shared" si="1938"/>
        <v>0.73763179237631793</v>
      </c>
      <c r="W3681" s="65">
        <f t="shared" si="1939"/>
        <v>0.6702284450994842</v>
      </c>
      <c r="X3681" s="61">
        <f t="shared" si="1950"/>
        <v>0.13921113689095127</v>
      </c>
      <c r="Y3681" s="66">
        <f t="shared" si="1940"/>
        <v>9.2081031307550645E-2</v>
      </c>
      <c r="Z3681" s="61">
        <f t="shared" si="1941"/>
        <v>0.11308203991130823</v>
      </c>
      <c r="AA3681" s="67">
        <f t="shared" si="1942"/>
        <v>22.550000000000004</v>
      </c>
      <c r="AB3681" s="68">
        <f t="shared" si="1943"/>
        <v>0.18471687740516762</v>
      </c>
      <c r="AC3681" s="69">
        <f t="shared" si="1944"/>
        <v>0.23969213853765819</v>
      </c>
      <c r="AD3681" s="70">
        <f>_xlfn.PERCENTILE.EXC(AC3681:$AC$5675,0.5)</f>
        <v>6.2244897959183768E-2</v>
      </c>
      <c r="AE3681" s="70">
        <f>_xlfn.PERCENTILE.EXC($AC3681:AC$5675,0.35)</f>
        <v>3.2645286114861644E-2</v>
      </c>
      <c r="AF3681" s="71">
        <f t="shared" si="1956"/>
        <v>8.7316523168998877E-3</v>
      </c>
      <c r="AG3681" s="70">
        <f t="shared" si="1957"/>
        <v>-0.31270586014919505</v>
      </c>
      <c r="AH3681" s="70">
        <f t="shared" si="1958"/>
        <v>-0.33113240783537945</v>
      </c>
      <c r="AI3681" s="61" t="str">
        <f t="shared" si="1953"/>
        <v>Short VOL</v>
      </c>
      <c r="AJ3681" s="68" t="str">
        <f t="shared" si="1954"/>
        <v>Short VOL</v>
      </c>
      <c r="AK3681" s="72"/>
      <c r="AL3681" s="73"/>
      <c r="AM3681" s="72"/>
      <c r="AN3681" s="73"/>
      <c r="AO3681" s="74"/>
      <c r="AP3681" s="20"/>
      <c r="AQ3681" s="74"/>
      <c r="AR3681" s="20"/>
      <c r="AS3681" s="74"/>
      <c r="AT3681" s="20"/>
      <c r="AU3681" s="74" t="str">
        <f t="shared" si="1945"/>
        <v>00631L</v>
      </c>
      <c r="AV3681" s="20">
        <f t="shared" si="1951"/>
        <v>1</v>
      </c>
      <c r="AW3681" s="74" t="str">
        <f t="shared" si="1946"/>
        <v>00631L</v>
      </c>
      <c r="AX3681" s="20">
        <f t="shared" si="1947"/>
        <v>1</v>
      </c>
      <c r="AY3681" s="20">
        <f t="shared" si="1952"/>
        <v>1</v>
      </c>
      <c r="AZ3681" s="116">
        <v>40967</v>
      </c>
      <c r="BA3681" s="116"/>
      <c r="BB3681" s="20"/>
      <c r="BC3681" s="20"/>
      <c r="BD3681" s="76"/>
      <c r="BE3681" s="77"/>
      <c r="BF3681" s="77"/>
    </row>
    <row r="3682" spans="1:58" s="23" customFormat="1" ht="15.75" customHeight="1" x14ac:dyDescent="0.4">
      <c r="A3682" s="116">
        <v>40963</v>
      </c>
      <c r="B3682" s="112">
        <v>21.2</v>
      </c>
      <c r="C3682" s="112">
        <v>24.3</v>
      </c>
      <c r="D3682" s="112">
        <v>25.8</v>
      </c>
      <c r="E3682" s="112">
        <v>26.75</v>
      </c>
      <c r="F3682" s="112">
        <v>28</v>
      </c>
      <c r="G3682" s="112">
        <v>28.6</v>
      </c>
      <c r="H3682" s="113">
        <v>29.4</v>
      </c>
      <c r="I3682" s="90">
        <f t="shared" si="1948"/>
        <v>22.104166666666668</v>
      </c>
      <c r="J3682" s="90">
        <f t="shared" si="1949"/>
        <v>24.737500000000001</v>
      </c>
      <c r="K3682" s="114">
        <v>17</v>
      </c>
      <c r="L3682" s="115">
        <v>4.1666666666666664E-2</v>
      </c>
      <c r="M3682" s="90">
        <v>15.09</v>
      </c>
      <c r="N3682" s="90">
        <v>17.309999999999999</v>
      </c>
      <c r="O3682" s="90">
        <v>21.18</v>
      </c>
      <c r="P3682" s="90">
        <v>24.3</v>
      </c>
      <c r="Q3682" s="90">
        <v>26.69</v>
      </c>
      <c r="R3682" s="63">
        <f t="shared" si="1960"/>
        <v>13.080000000000005</v>
      </c>
      <c r="S3682" s="64">
        <f t="shared" si="1959"/>
        <v>3.0357142857142739E-2</v>
      </c>
      <c r="T3682" s="65">
        <f t="shared" si="1955"/>
        <v>0.87175043327556334</v>
      </c>
      <c r="U3682" s="65">
        <f t="shared" si="1955"/>
        <v>0.81728045325779031</v>
      </c>
      <c r="V3682" s="65">
        <f t="shared" si="1938"/>
        <v>0.71234567901234558</v>
      </c>
      <c r="W3682" s="65">
        <f t="shared" si="1939"/>
        <v>0.64855751217684521</v>
      </c>
      <c r="X3682" s="61">
        <f t="shared" si="1950"/>
        <v>0.1462264150943397</v>
      </c>
      <c r="Y3682" s="66">
        <f t="shared" si="1940"/>
        <v>9.9065420560747616E-2</v>
      </c>
      <c r="Z3682" s="61">
        <f t="shared" si="1941"/>
        <v>0.1191328934967012</v>
      </c>
      <c r="AA3682" s="67">
        <f t="shared" si="1942"/>
        <v>22.104166666666664</v>
      </c>
      <c r="AB3682" s="68">
        <f t="shared" si="1943"/>
        <v>0.22472559214326984</v>
      </c>
      <c r="AC3682" s="69">
        <f t="shared" si="1944"/>
        <v>0.27695936838051216</v>
      </c>
      <c r="AD3682" s="70">
        <f>_xlfn.PERCENTILE.EXC(AC3682:$AC$5675,0.5)</f>
        <v>6.209373193558522E-2</v>
      </c>
      <c r="AE3682" s="70">
        <f>_xlfn.PERCENTILE.EXC($AC3682:AC$5675,0.35)</f>
        <v>3.2606559151833137E-2</v>
      </c>
      <c r="AF3682" s="71">
        <f t="shared" si="1956"/>
        <v>8.389494747233826E-3</v>
      </c>
      <c r="AG3682" s="70">
        <f t="shared" si="1957"/>
        <v>-0.31270586014919505</v>
      </c>
      <c r="AH3682" s="70">
        <f t="shared" si="1958"/>
        <v>-0.33113240783537945</v>
      </c>
      <c r="AI3682" s="61" t="str">
        <f t="shared" si="1953"/>
        <v>Short VOL</v>
      </c>
      <c r="AJ3682" s="68" t="str">
        <f t="shared" si="1954"/>
        <v>Short VOL</v>
      </c>
      <c r="AK3682" s="72"/>
      <c r="AL3682" s="73"/>
      <c r="AM3682" s="72"/>
      <c r="AN3682" s="73"/>
      <c r="AO3682" s="74"/>
      <c r="AP3682" s="20"/>
      <c r="AQ3682" s="74"/>
      <c r="AR3682" s="20"/>
      <c r="AS3682" s="74"/>
      <c r="AT3682" s="20"/>
      <c r="AU3682" s="74" t="str">
        <f t="shared" si="1945"/>
        <v>00631L</v>
      </c>
      <c r="AV3682" s="20">
        <f t="shared" si="1951"/>
        <v>1</v>
      </c>
      <c r="AW3682" s="74" t="str">
        <f t="shared" si="1946"/>
        <v>00631L</v>
      </c>
      <c r="AX3682" s="20">
        <f t="shared" si="1947"/>
        <v>1</v>
      </c>
      <c r="AY3682" s="20">
        <f t="shared" si="1952"/>
        <v>1</v>
      </c>
      <c r="AZ3682" s="116">
        <v>40966</v>
      </c>
      <c r="BA3682" s="116"/>
      <c r="BB3682" s="20"/>
      <c r="BC3682" s="20"/>
      <c r="BD3682" s="76"/>
      <c r="BE3682" s="77"/>
      <c r="BF3682" s="77"/>
    </row>
    <row r="3683" spans="1:58" s="23" customFormat="1" ht="15.75" customHeight="1" x14ac:dyDescent="0.4">
      <c r="A3683" s="116">
        <v>40962</v>
      </c>
      <c r="B3683" s="112">
        <v>20.25</v>
      </c>
      <c r="C3683" s="112">
        <v>23.35</v>
      </c>
      <c r="D3683" s="112">
        <v>24.8</v>
      </c>
      <c r="E3683" s="112">
        <v>26.1</v>
      </c>
      <c r="F3683" s="112">
        <v>27.4</v>
      </c>
      <c r="G3683" s="112">
        <v>28.1</v>
      </c>
      <c r="H3683" s="113">
        <v>28.8</v>
      </c>
      <c r="I3683" s="90">
        <f t="shared" si="1948"/>
        <v>21.024999999999999</v>
      </c>
      <c r="J3683" s="90">
        <f t="shared" si="1949"/>
        <v>23.712500000000002</v>
      </c>
      <c r="K3683" s="114">
        <v>18</v>
      </c>
      <c r="L3683" s="115">
        <v>4.1666666666666664E-2</v>
      </c>
      <c r="M3683" s="90">
        <v>14.83</v>
      </c>
      <c r="N3683" s="90">
        <v>16.8</v>
      </c>
      <c r="O3683" s="90">
        <v>20.78</v>
      </c>
      <c r="P3683" s="90">
        <v>24.02</v>
      </c>
      <c r="Q3683" s="90">
        <v>26.65</v>
      </c>
      <c r="R3683" s="63">
        <f t="shared" si="1960"/>
        <v>13.169999999999995</v>
      </c>
      <c r="S3683" s="64">
        <f t="shared" si="1959"/>
        <v>-7.6415612974161648E-2</v>
      </c>
      <c r="T3683" s="65">
        <f t="shared" si="1955"/>
        <v>0.88273809523809521</v>
      </c>
      <c r="U3683" s="65">
        <f t="shared" si="1955"/>
        <v>0.80846968238691053</v>
      </c>
      <c r="V3683" s="65">
        <f t="shared" si="1938"/>
        <v>0.69941715237302249</v>
      </c>
      <c r="W3683" s="65">
        <f t="shared" si="1939"/>
        <v>0.6303939962476548</v>
      </c>
      <c r="X3683" s="61">
        <f t="shared" si="1950"/>
        <v>0.15308641975308648</v>
      </c>
      <c r="Y3683" s="66">
        <f t="shared" si="1940"/>
        <v>0.10344827586206894</v>
      </c>
      <c r="Z3683" s="61">
        <f t="shared" si="1941"/>
        <v>0.12782401902497045</v>
      </c>
      <c r="AA3683" s="67">
        <f t="shared" si="1942"/>
        <v>21.024999999999999</v>
      </c>
      <c r="AB3683" s="68">
        <f t="shared" si="1943"/>
        <v>0.20535714285714279</v>
      </c>
      <c r="AC3683" s="69">
        <f t="shared" si="1944"/>
        <v>0.25148809523809512</v>
      </c>
      <c r="AD3683" s="70">
        <f>_xlfn.PERCENTILE.EXC(AC3683:$AC$5675,0.5)</f>
        <v>6.1942565911986665E-2</v>
      </c>
      <c r="AE3683" s="70">
        <f>_xlfn.PERCENTILE.EXC($AC3683:AC$5675,0.35)</f>
        <v>3.2563921607623871E-2</v>
      </c>
      <c r="AF3683" s="71">
        <f t="shared" si="1956"/>
        <v>8.3429575705228302E-3</v>
      </c>
      <c r="AG3683" s="70">
        <f t="shared" si="1957"/>
        <v>-0.31270586014919505</v>
      </c>
      <c r="AH3683" s="70">
        <f t="shared" si="1958"/>
        <v>-0.33113240783537945</v>
      </c>
      <c r="AI3683" s="61" t="str">
        <f t="shared" si="1953"/>
        <v>Short VOL</v>
      </c>
      <c r="AJ3683" s="68" t="str">
        <f t="shared" si="1954"/>
        <v>Short VOL</v>
      </c>
      <c r="AK3683" s="72"/>
      <c r="AL3683" s="73"/>
      <c r="AM3683" s="72"/>
      <c r="AN3683" s="73"/>
      <c r="AO3683" s="74"/>
      <c r="AP3683" s="20"/>
      <c r="AQ3683" s="74"/>
      <c r="AR3683" s="20"/>
      <c r="AS3683" s="74"/>
      <c r="AT3683" s="20"/>
      <c r="AU3683" s="74" t="str">
        <f t="shared" si="1945"/>
        <v>00631L</v>
      </c>
      <c r="AV3683" s="20">
        <f t="shared" si="1951"/>
        <v>1</v>
      </c>
      <c r="AW3683" s="74" t="str">
        <f t="shared" si="1946"/>
        <v>00631L</v>
      </c>
      <c r="AX3683" s="20">
        <f t="shared" si="1947"/>
        <v>1</v>
      </c>
      <c r="AY3683" s="20">
        <f t="shared" si="1952"/>
        <v>1</v>
      </c>
      <c r="AZ3683" s="116">
        <v>40963</v>
      </c>
      <c r="BA3683" s="116"/>
      <c r="BB3683" s="20"/>
      <c r="BC3683" s="20"/>
      <c r="BD3683" s="76"/>
      <c r="BE3683" s="77"/>
      <c r="BF3683" s="77"/>
    </row>
    <row r="3684" spans="1:58" s="23" customFormat="1" ht="15.75" customHeight="1" x14ac:dyDescent="0.4">
      <c r="A3684" s="116">
        <v>40961</v>
      </c>
      <c r="B3684" s="112">
        <v>21.8</v>
      </c>
      <c r="C3684" s="112">
        <v>24.55</v>
      </c>
      <c r="D3684" s="112">
        <v>25.65</v>
      </c>
      <c r="E3684" s="112">
        <v>26.6</v>
      </c>
      <c r="F3684" s="112">
        <v>27.65</v>
      </c>
      <c r="G3684" s="112">
        <v>28.2</v>
      </c>
      <c r="H3684" s="113">
        <v>28.95</v>
      </c>
      <c r="I3684" s="90">
        <f t="shared" si="1948"/>
        <v>22.372916666666669</v>
      </c>
      <c r="J3684" s="90">
        <f t="shared" si="1949"/>
        <v>24.779166666666669</v>
      </c>
      <c r="K3684" s="114">
        <v>19</v>
      </c>
      <c r="L3684" s="115">
        <v>4.1666666666666664E-2</v>
      </c>
      <c r="M3684" s="90">
        <v>17.09</v>
      </c>
      <c r="N3684" s="90">
        <v>18.190000000000001</v>
      </c>
      <c r="O3684" s="90">
        <v>22.09</v>
      </c>
      <c r="P3684" s="90">
        <v>25.01</v>
      </c>
      <c r="Q3684" s="90">
        <v>27.47</v>
      </c>
      <c r="R3684" s="63">
        <f t="shared" si="1960"/>
        <v>11.82</v>
      </c>
      <c r="S3684" s="64">
        <f t="shared" si="1959"/>
        <v>0</v>
      </c>
      <c r="T3684" s="65">
        <f t="shared" si="1955"/>
        <v>0.93952721275426054</v>
      </c>
      <c r="U3684" s="65">
        <f t="shared" si="1955"/>
        <v>0.82344952467179722</v>
      </c>
      <c r="V3684" s="65">
        <f t="shared" si="1938"/>
        <v>0.72730907636945219</v>
      </c>
      <c r="W3684" s="65">
        <f t="shared" si="1939"/>
        <v>0.66217692027666553</v>
      </c>
      <c r="X3684" s="61">
        <f t="shared" si="1950"/>
        <v>0.12614678899082568</v>
      </c>
      <c r="Y3684" s="66">
        <f t="shared" si="1940"/>
        <v>8.8345864661654047E-2</v>
      </c>
      <c r="Z3684" s="61">
        <f t="shared" si="1941"/>
        <v>0.10755191358599496</v>
      </c>
      <c r="AA3684" s="67">
        <f t="shared" si="1942"/>
        <v>22.372916666666669</v>
      </c>
      <c r="AB3684" s="68">
        <f t="shared" si="1943"/>
        <v>0.19846069268829022</v>
      </c>
      <c r="AC3684" s="69">
        <f t="shared" si="1944"/>
        <v>0.22995693604544623</v>
      </c>
      <c r="AD3684" s="70">
        <f>_xlfn.PERCENTILE.EXC(AC3684:$AC$5675,0.5)</f>
        <v>6.1814753661057875E-2</v>
      </c>
      <c r="AE3684" s="70">
        <f>_xlfn.PERCENTILE.EXC($AC3684:AC$5675,0.35)</f>
        <v>3.2511507610462766E-2</v>
      </c>
      <c r="AF3684" s="71">
        <f t="shared" si="1956"/>
        <v>8.3429575705228302E-3</v>
      </c>
      <c r="AG3684" s="70">
        <f t="shared" si="1957"/>
        <v>-0.31270586014919505</v>
      </c>
      <c r="AH3684" s="70">
        <f t="shared" si="1958"/>
        <v>-0.33113240783537945</v>
      </c>
      <c r="AI3684" s="61" t="str">
        <f t="shared" si="1953"/>
        <v>Short VOL</v>
      </c>
      <c r="AJ3684" s="68" t="str">
        <f t="shared" si="1954"/>
        <v>Short VOL</v>
      </c>
      <c r="AK3684" s="72"/>
      <c r="AL3684" s="73"/>
      <c r="AM3684" s="72"/>
      <c r="AN3684" s="73"/>
      <c r="AO3684" s="74"/>
      <c r="AP3684" s="20"/>
      <c r="AQ3684" s="74"/>
      <c r="AR3684" s="20"/>
      <c r="AS3684" s="74"/>
      <c r="AT3684" s="20"/>
      <c r="AU3684" s="74" t="str">
        <f t="shared" si="1945"/>
        <v>00631L</v>
      </c>
      <c r="AV3684" s="20">
        <f t="shared" si="1951"/>
        <v>1</v>
      </c>
      <c r="AW3684" s="74" t="str">
        <f t="shared" si="1946"/>
        <v>00631L</v>
      </c>
      <c r="AX3684" s="20">
        <f t="shared" si="1947"/>
        <v>1</v>
      </c>
      <c r="AY3684" s="20">
        <f t="shared" si="1952"/>
        <v>1</v>
      </c>
      <c r="AZ3684" s="116">
        <v>40962</v>
      </c>
      <c r="BA3684" s="116"/>
      <c r="BB3684" s="20"/>
      <c r="BC3684" s="20"/>
      <c r="BD3684" s="76"/>
      <c r="BE3684" s="77"/>
      <c r="BF3684" s="77"/>
    </row>
    <row r="3685" spans="1:58" s="23" customFormat="1" ht="15.75" customHeight="1" x14ac:dyDescent="0.4">
      <c r="A3685" s="116">
        <v>40960</v>
      </c>
      <c r="B3685" s="112">
        <v>22.55</v>
      </c>
      <c r="C3685" s="112">
        <v>25.15</v>
      </c>
      <c r="D3685" s="112">
        <v>26.2</v>
      </c>
      <c r="E3685" s="112">
        <v>27.15</v>
      </c>
      <c r="F3685" s="112">
        <v>28.25</v>
      </c>
      <c r="G3685" s="112">
        <v>28.85</v>
      </c>
      <c r="H3685" s="113">
        <v>29.5</v>
      </c>
      <c r="I3685" s="90">
        <f t="shared" si="1948"/>
        <v>22.983333333333334</v>
      </c>
      <c r="J3685" s="90">
        <f t="shared" si="1949"/>
        <v>25.324999999999999</v>
      </c>
      <c r="K3685" s="114">
        <v>20</v>
      </c>
      <c r="L3685" s="115">
        <v>4.1666666666666664E-2</v>
      </c>
      <c r="M3685" s="90">
        <v>17.440000000000001</v>
      </c>
      <c r="N3685" s="90">
        <v>18.190000000000001</v>
      </c>
      <c r="O3685" s="90">
        <v>22.35</v>
      </c>
      <c r="P3685" s="90">
        <v>25.14</v>
      </c>
      <c r="Q3685" s="90">
        <v>27.08</v>
      </c>
      <c r="R3685" s="63">
        <f t="shared" si="1960"/>
        <v>11.86</v>
      </c>
      <c r="S3685" s="64">
        <f t="shared" si="1959"/>
        <v>2.305961754780653E-2</v>
      </c>
      <c r="T3685" s="65">
        <f t="shared" si="1955"/>
        <v>0.95876855415063222</v>
      </c>
      <c r="U3685" s="65">
        <f t="shared" si="1955"/>
        <v>0.81387024608501124</v>
      </c>
      <c r="V3685" s="65">
        <f t="shared" si="1938"/>
        <v>0.72354813046937161</v>
      </c>
      <c r="W3685" s="65">
        <f t="shared" si="1939"/>
        <v>0.67171344165435753</v>
      </c>
      <c r="X3685" s="61">
        <f t="shared" si="1950"/>
        <v>0.11529933481152983</v>
      </c>
      <c r="Y3685" s="66">
        <f t="shared" si="1940"/>
        <v>8.6556169429097662E-2</v>
      </c>
      <c r="Z3685" s="61">
        <f t="shared" si="1941"/>
        <v>0.10188542422044952</v>
      </c>
      <c r="AA3685" s="67">
        <f t="shared" si="1942"/>
        <v>22.983333333333334</v>
      </c>
      <c r="AB3685" s="68">
        <f t="shared" si="1943"/>
        <v>0.239692138537658</v>
      </c>
      <c r="AC3685" s="69">
        <f t="shared" si="1944"/>
        <v>0.26351475169507049</v>
      </c>
      <c r="AD3685" s="70">
        <f>_xlfn.PERCENTILE.EXC(AC3685:$AC$5675,0.5)</f>
        <v>6.1686941410129092E-2</v>
      </c>
      <c r="AE3685" s="70">
        <f>_xlfn.PERCENTILE.EXC($AC3685:AC$5675,0.35)</f>
        <v>3.2459093613301661E-2</v>
      </c>
      <c r="AF3685" s="71">
        <f t="shared" si="1956"/>
        <v>8.3429575705228302E-3</v>
      </c>
      <c r="AG3685" s="70">
        <f t="shared" si="1957"/>
        <v>-0.31270586014919505</v>
      </c>
      <c r="AH3685" s="70">
        <f t="shared" si="1958"/>
        <v>-0.33113240783537945</v>
      </c>
      <c r="AI3685" s="61" t="str">
        <f t="shared" si="1953"/>
        <v>Short VOL</v>
      </c>
      <c r="AJ3685" s="68" t="str">
        <f t="shared" si="1954"/>
        <v>Short VOL</v>
      </c>
      <c r="AK3685" s="72"/>
      <c r="AL3685" s="73"/>
      <c r="AM3685" s="72"/>
      <c r="AN3685" s="73"/>
      <c r="AO3685" s="74"/>
      <c r="AP3685" s="20"/>
      <c r="AQ3685" s="74"/>
      <c r="AR3685" s="20"/>
      <c r="AS3685" s="74"/>
      <c r="AT3685" s="20"/>
      <c r="AU3685" s="74" t="str">
        <f t="shared" si="1945"/>
        <v>00631L</v>
      </c>
      <c r="AV3685" s="20">
        <f t="shared" si="1951"/>
        <v>1</v>
      </c>
      <c r="AW3685" s="74" t="str">
        <f t="shared" si="1946"/>
        <v>00631L</v>
      </c>
      <c r="AX3685" s="20">
        <f t="shared" si="1947"/>
        <v>1</v>
      </c>
      <c r="AY3685" s="20">
        <f t="shared" si="1952"/>
        <v>1</v>
      </c>
      <c r="AZ3685" s="116">
        <v>40961</v>
      </c>
      <c r="BA3685" s="116"/>
      <c r="BB3685" s="20"/>
      <c r="BC3685" s="20"/>
      <c r="BD3685" s="76"/>
      <c r="BE3685" s="77"/>
      <c r="BF3685" s="77"/>
    </row>
    <row r="3686" spans="1:58" s="23" customFormat="1" ht="15.75" customHeight="1" x14ac:dyDescent="0.4">
      <c r="A3686" s="116">
        <v>40956</v>
      </c>
      <c r="B3686" s="112">
        <v>22.6</v>
      </c>
      <c r="C3686" s="112">
        <v>24.8</v>
      </c>
      <c r="D3686" s="112">
        <v>25.75</v>
      </c>
      <c r="E3686" s="112">
        <v>26.85</v>
      </c>
      <c r="F3686" s="112">
        <v>27.95</v>
      </c>
      <c r="G3686" s="112">
        <v>28.55</v>
      </c>
      <c r="H3686" s="113">
        <v>29.2</v>
      </c>
      <c r="I3686" s="90">
        <f t="shared" si="1948"/>
        <v>22.875</v>
      </c>
      <c r="J3686" s="90">
        <f t="shared" si="1949"/>
        <v>24.918749999999999</v>
      </c>
      <c r="K3686" s="114">
        <v>21</v>
      </c>
      <c r="L3686" s="115">
        <v>4.1666666666666664E-2</v>
      </c>
      <c r="M3686" s="90">
        <v>16.23</v>
      </c>
      <c r="N3686" s="90">
        <v>17.78</v>
      </c>
      <c r="O3686" s="90">
        <v>22.39</v>
      </c>
      <c r="P3686" s="90">
        <v>24.92</v>
      </c>
      <c r="Q3686" s="90">
        <v>27.31</v>
      </c>
      <c r="R3686" s="63">
        <f t="shared" si="1960"/>
        <v>13.299999999999997</v>
      </c>
      <c r="S3686" s="64">
        <f t="shared" si="1959"/>
        <v>-7.492195629552538E-2</v>
      </c>
      <c r="T3686" s="65">
        <f t="shared" si="1955"/>
        <v>0.91282339707536553</v>
      </c>
      <c r="U3686" s="65">
        <f t="shared" si="1955"/>
        <v>0.79410451094238499</v>
      </c>
      <c r="V3686" s="65">
        <f t="shared" ref="V3686:V3749" si="1961">N3686/P3686</f>
        <v>0.7134831460674157</v>
      </c>
      <c r="W3686" s="65">
        <f t="shared" ref="W3686:W3749" si="1962">N3686/Q3686</f>
        <v>0.65104357378249733</v>
      </c>
      <c r="X3686" s="61">
        <f t="shared" si="1950"/>
        <v>9.7345132743362789E-2</v>
      </c>
      <c r="Y3686" s="66">
        <f t="shared" ref="Y3686:Y3749" si="1963">(H3686-E3686)/E3686</f>
        <v>8.7523277467411467E-2</v>
      </c>
      <c r="Z3686" s="61">
        <f t="shared" ref="Z3686:Z3749" si="1964">(J3686-I3686)/I3686</f>
        <v>8.9344262295081939E-2</v>
      </c>
      <c r="AA3686" s="67">
        <f t="shared" ref="AA3686:AA3749" si="1965">B3686*(K3686*L3686)+C3686*(1-(K3686*L3686))</f>
        <v>22.875000000000004</v>
      </c>
      <c r="AB3686" s="68">
        <f t="shared" ref="AB3686:AB3749" si="1966">(B3686-N3686)/N3686</f>
        <v>0.27109111361079863</v>
      </c>
      <c r="AC3686" s="69">
        <f t="shared" ref="AC3686:AC3749" si="1967">(AA3686-N3686)/N3686</f>
        <v>0.28655793025871779</v>
      </c>
      <c r="AD3686" s="70">
        <f>_xlfn.PERCENTILE.EXC(AC3686:$AC$5675,0.5)</f>
        <v>6.1680829803293209E-2</v>
      </c>
      <c r="AE3686" s="70">
        <f>_xlfn.PERCENTILE.EXC($AC3686:AC$5675,0.35)</f>
        <v>3.2427356636001693E-2</v>
      </c>
      <c r="AF3686" s="71">
        <f t="shared" si="1956"/>
        <v>8.1884252007137556E-3</v>
      </c>
      <c r="AG3686" s="70">
        <f t="shared" si="1957"/>
        <v>-0.31270586014919505</v>
      </c>
      <c r="AH3686" s="70">
        <f t="shared" si="1958"/>
        <v>-0.33113240783537945</v>
      </c>
      <c r="AI3686" s="61" t="str">
        <f t="shared" si="1953"/>
        <v>Short VOL</v>
      </c>
      <c r="AJ3686" s="68" t="str">
        <f t="shared" si="1954"/>
        <v>Short VOL</v>
      </c>
      <c r="AK3686" s="72"/>
      <c r="AL3686" s="73"/>
      <c r="AM3686" s="72"/>
      <c r="AN3686" s="73"/>
      <c r="AO3686" s="74"/>
      <c r="AP3686" s="20"/>
      <c r="AQ3686" s="74"/>
      <c r="AR3686" s="20"/>
      <c r="AS3686" s="74"/>
      <c r="AT3686" s="20"/>
      <c r="AU3686" s="74" t="str">
        <f t="shared" si="1945"/>
        <v>00631L</v>
      </c>
      <c r="AV3686" s="20">
        <f t="shared" si="1951"/>
        <v>1</v>
      </c>
      <c r="AW3686" s="74" t="str">
        <f t="shared" si="1946"/>
        <v>00631L</v>
      </c>
      <c r="AX3686" s="20">
        <f t="shared" si="1947"/>
        <v>1</v>
      </c>
      <c r="AY3686" s="20">
        <f t="shared" si="1952"/>
        <v>1</v>
      </c>
      <c r="AZ3686" s="116">
        <v>40960</v>
      </c>
      <c r="BA3686" s="116"/>
      <c r="BB3686" s="20"/>
      <c r="BC3686" s="20"/>
      <c r="BD3686" s="76"/>
      <c r="BE3686" s="77"/>
      <c r="BF3686" s="77"/>
    </row>
    <row r="3687" spans="1:58" s="23" customFormat="1" ht="15.75" customHeight="1" x14ac:dyDescent="0.4">
      <c r="A3687" s="116">
        <v>40955</v>
      </c>
      <c r="B3687" s="112">
        <v>22.8</v>
      </c>
      <c r="C3687" s="112">
        <v>24.65</v>
      </c>
      <c r="D3687" s="112">
        <v>25.65</v>
      </c>
      <c r="E3687" s="112">
        <v>26.65</v>
      </c>
      <c r="F3687" s="112">
        <v>27.65</v>
      </c>
      <c r="G3687" s="112">
        <v>28.25</v>
      </c>
      <c r="H3687" s="113">
        <v>28.75</v>
      </c>
      <c r="I3687" s="90">
        <f t="shared" si="1948"/>
        <v>22.954166666666666</v>
      </c>
      <c r="J3687" s="90">
        <f t="shared" si="1949"/>
        <v>24.733333333333331</v>
      </c>
      <c r="K3687" s="114">
        <v>22</v>
      </c>
      <c r="L3687" s="115">
        <v>4.1666666666666664E-2</v>
      </c>
      <c r="M3687" s="90">
        <v>17.12</v>
      </c>
      <c r="N3687" s="90">
        <v>19.22</v>
      </c>
      <c r="O3687" s="90">
        <v>23.17</v>
      </c>
      <c r="P3687" s="90">
        <v>25.33</v>
      </c>
      <c r="Q3687" s="90">
        <v>27.07</v>
      </c>
      <c r="R3687" s="63">
        <f t="shared" si="1960"/>
        <v>12.159999999999997</v>
      </c>
      <c r="S3687" s="64">
        <f t="shared" si="1959"/>
        <v>-9.0823084200567727E-2</v>
      </c>
      <c r="T3687" s="65">
        <f t="shared" si="1955"/>
        <v>0.89073881373569208</v>
      </c>
      <c r="U3687" s="65">
        <f t="shared" si="1955"/>
        <v>0.82952093223996537</v>
      </c>
      <c r="V3687" s="65">
        <f t="shared" si="1961"/>
        <v>0.75878405053296483</v>
      </c>
      <c r="W3687" s="65">
        <f t="shared" si="1962"/>
        <v>0.71001108237901733</v>
      </c>
      <c r="X3687" s="61">
        <f t="shared" si="1950"/>
        <v>8.1140350877192888E-2</v>
      </c>
      <c r="Y3687" s="66">
        <f t="shared" si="1963"/>
        <v>7.8799249530956905E-2</v>
      </c>
      <c r="Z3687" s="61">
        <f t="shared" si="1964"/>
        <v>7.7509529860228646E-2</v>
      </c>
      <c r="AA3687" s="67">
        <f t="shared" si="1965"/>
        <v>22.954166666666666</v>
      </c>
      <c r="AB3687" s="68">
        <f t="shared" si="1966"/>
        <v>0.18626430801248711</v>
      </c>
      <c r="AC3687" s="69">
        <f t="shared" si="1967"/>
        <v>0.19428546652792233</v>
      </c>
      <c r="AD3687" s="70">
        <f>_xlfn.PERCENTILE.EXC(AC3687:$AC$5675,0.5)</f>
        <v>6.1674718196457326E-2</v>
      </c>
      <c r="AE3687" s="70">
        <f>_xlfn.PERCENTILE.EXC($AC3687:AC$5675,0.35)</f>
        <v>3.2423189018516541E-2</v>
      </c>
      <c r="AF3687" s="71">
        <f t="shared" si="1956"/>
        <v>7.8940000705139211E-3</v>
      </c>
      <c r="AG3687" s="70">
        <f t="shared" si="1957"/>
        <v>-0.31270586014919505</v>
      </c>
      <c r="AH3687" s="70">
        <f t="shared" si="1958"/>
        <v>-0.33113240783537945</v>
      </c>
      <c r="AI3687" s="61" t="str">
        <f t="shared" si="1953"/>
        <v>Short VOL</v>
      </c>
      <c r="AJ3687" s="68" t="str">
        <f t="shared" si="1954"/>
        <v>Short VOL</v>
      </c>
      <c r="AK3687" s="72"/>
      <c r="AL3687" s="73"/>
      <c r="AM3687" s="72"/>
      <c r="AN3687" s="73"/>
      <c r="AO3687" s="74"/>
      <c r="AP3687" s="20"/>
      <c r="AQ3687" s="74"/>
      <c r="AR3687" s="20"/>
      <c r="AS3687" s="74"/>
      <c r="AT3687" s="20"/>
      <c r="AU3687" s="74" t="str">
        <f t="shared" si="1945"/>
        <v>00631L</v>
      </c>
      <c r="AV3687" s="20">
        <f t="shared" si="1951"/>
        <v>1</v>
      </c>
      <c r="AW3687" s="74" t="str">
        <f t="shared" si="1946"/>
        <v>00631L</v>
      </c>
      <c r="AX3687" s="20">
        <f t="shared" si="1947"/>
        <v>1</v>
      </c>
      <c r="AY3687" s="20">
        <f t="shared" si="1952"/>
        <v>1</v>
      </c>
      <c r="AZ3687" s="116">
        <v>40956</v>
      </c>
      <c r="BA3687" s="116"/>
      <c r="BB3687" s="20"/>
      <c r="BC3687" s="20"/>
      <c r="BD3687" s="76"/>
      <c r="BE3687" s="77"/>
      <c r="BF3687" s="77"/>
    </row>
    <row r="3688" spans="1:58" s="23" customFormat="1" ht="15.75" customHeight="1" x14ac:dyDescent="0.4">
      <c r="A3688" s="116">
        <v>40954</v>
      </c>
      <c r="B3688" s="112">
        <v>24.25</v>
      </c>
      <c r="C3688" s="112">
        <v>25.6</v>
      </c>
      <c r="D3688" s="112">
        <v>26.3</v>
      </c>
      <c r="E3688" s="112">
        <v>27.25</v>
      </c>
      <c r="F3688" s="112">
        <v>28</v>
      </c>
      <c r="G3688" s="112">
        <v>28.45</v>
      </c>
      <c r="H3688" s="113">
        <v>28.95</v>
      </c>
      <c r="I3688" s="90">
        <f t="shared" si="1948"/>
        <v>24.306249999999999</v>
      </c>
      <c r="J3688" s="90">
        <f t="shared" si="1949"/>
        <v>25.629166666666666</v>
      </c>
      <c r="K3688" s="114">
        <v>23</v>
      </c>
      <c r="L3688" s="115">
        <v>4.1666666666666664E-2</v>
      </c>
      <c r="M3688" s="90">
        <v>21.26</v>
      </c>
      <c r="N3688" s="90">
        <v>21.14</v>
      </c>
      <c r="O3688" s="90">
        <v>24.12</v>
      </c>
      <c r="P3688" s="90">
        <v>26.17</v>
      </c>
      <c r="Q3688" s="90">
        <v>27.98</v>
      </c>
      <c r="R3688" s="63">
        <f t="shared" si="1960"/>
        <v>7.8900000000000006</v>
      </c>
      <c r="S3688" s="64">
        <f t="shared" si="1959"/>
        <v>8.1883316274309184E-2</v>
      </c>
      <c r="T3688" s="65">
        <f t="shared" si="1955"/>
        <v>1.0056764427625355</v>
      </c>
      <c r="U3688" s="65">
        <f t="shared" si="1955"/>
        <v>0.87645107794361521</v>
      </c>
      <c r="V3688" s="65">
        <f t="shared" si="1961"/>
        <v>0.80779518532670991</v>
      </c>
      <c r="W3688" s="65">
        <f t="shared" si="1962"/>
        <v>0.75553967119370979</v>
      </c>
      <c r="X3688" s="61">
        <f t="shared" si="1950"/>
        <v>5.5670103092783564E-2</v>
      </c>
      <c r="Y3688" s="66">
        <f t="shared" si="1963"/>
        <v>6.2385321100917407E-2</v>
      </c>
      <c r="Z3688" s="61">
        <f t="shared" si="1964"/>
        <v>5.4427016370960882E-2</v>
      </c>
      <c r="AA3688" s="67">
        <f t="shared" si="1965"/>
        <v>24.306250000000002</v>
      </c>
      <c r="AB3688" s="68">
        <f t="shared" si="1966"/>
        <v>0.14711447492904445</v>
      </c>
      <c r="AC3688" s="69">
        <f t="shared" si="1967"/>
        <v>0.14977530747398304</v>
      </c>
      <c r="AD3688" s="70">
        <f>_xlfn.PERCENTILE.EXC(AC3688:$AC$5675,0.5)</f>
        <v>6.167174046293239E-2</v>
      </c>
      <c r="AE3688" s="70">
        <f>_xlfn.PERCENTILE.EXC($AC3688:AC$5675,0.35)</f>
        <v>3.2419021401031395E-2</v>
      </c>
      <c r="AF3688" s="71">
        <f t="shared" si="1956"/>
        <v>7.8940000705139211E-3</v>
      </c>
      <c r="AG3688" s="70">
        <f t="shared" si="1957"/>
        <v>-0.31270586014919505</v>
      </c>
      <c r="AH3688" s="70">
        <f t="shared" si="1958"/>
        <v>-0.33113240783537945</v>
      </c>
      <c r="AI3688" s="61" t="str">
        <f t="shared" si="1953"/>
        <v>Short VOL</v>
      </c>
      <c r="AJ3688" s="68" t="str">
        <f t="shared" si="1954"/>
        <v>Short VOL</v>
      </c>
      <c r="AK3688" s="72"/>
      <c r="AL3688" s="73"/>
      <c r="AM3688" s="72"/>
      <c r="AN3688" s="73"/>
      <c r="AO3688" s="74"/>
      <c r="AP3688" s="20"/>
      <c r="AQ3688" s="74"/>
      <c r="AR3688" s="20"/>
      <c r="AS3688" s="74"/>
      <c r="AT3688" s="20"/>
      <c r="AU3688" s="74" t="str">
        <f t="shared" si="1945"/>
        <v>00631L</v>
      </c>
      <c r="AV3688" s="20">
        <f t="shared" si="1951"/>
        <v>1</v>
      </c>
      <c r="AW3688" s="74" t="str">
        <f t="shared" si="1946"/>
        <v>00631L</v>
      </c>
      <c r="AX3688" s="20">
        <f t="shared" si="1947"/>
        <v>1</v>
      </c>
      <c r="AY3688" s="20">
        <f t="shared" si="1952"/>
        <v>1</v>
      </c>
      <c r="AZ3688" s="116">
        <v>40955</v>
      </c>
      <c r="BA3688" s="116"/>
      <c r="BB3688" s="20"/>
      <c r="BC3688" s="20"/>
      <c r="BD3688" s="76"/>
      <c r="BE3688" s="77"/>
      <c r="BF3688" s="77"/>
    </row>
    <row r="3689" spans="1:58" s="23" customFormat="1" ht="15.75" customHeight="1" x14ac:dyDescent="0.4">
      <c r="A3689" s="116">
        <v>40953</v>
      </c>
      <c r="B3689" s="112">
        <v>19.8</v>
      </c>
      <c r="C3689" s="112">
        <v>22.45</v>
      </c>
      <c r="D3689" s="112">
        <v>23.95</v>
      </c>
      <c r="E3689" s="112">
        <v>25.1</v>
      </c>
      <c r="F3689" s="112">
        <v>26.2</v>
      </c>
      <c r="G3689" s="112">
        <v>27.15</v>
      </c>
      <c r="H3689" s="113">
        <v>27.75</v>
      </c>
      <c r="I3689" s="90">
        <f t="shared" si="1948"/>
        <v>22.45</v>
      </c>
      <c r="J3689" s="90">
        <f t="shared" si="1949"/>
        <v>23.95</v>
      </c>
      <c r="K3689" s="114">
        <v>0</v>
      </c>
      <c r="L3689" s="115">
        <v>0.05</v>
      </c>
      <c r="M3689" s="90">
        <v>19.23</v>
      </c>
      <c r="N3689" s="90">
        <v>19.54</v>
      </c>
      <c r="O3689" s="90">
        <v>22.82</v>
      </c>
      <c r="P3689" s="90">
        <v>25.22</v>
      </c>
      <c r="Q3689" s="90">
        <v>27.08</v>
      </c>
      <c r="R3689" s="63">
        <f t="shared" si="1960"/>
        <v>9.2700000000000031</v>
      </c>
      <c r="S3689" s="64">
        <f t="shared" si="1959"/>
        <v>2.6260504201680673E-2</v>
      </c>
      <c r="T3689" s="65">
        <f t="shared" si="1955"/>
        <v>0.98413510747185262</v>
      </c>
      <c r="U3689" s="65">
        <f t="shared" si="1955"/>
        <v>0.85626643295354943</v>
      </c>
      <c r="V3689" s="65">
        <f t="shared" si="1961"/>
        <v>0.77478191911181604</v>
      </c>
      <c r="W3689" s="65">
        <f t="shared" si="1962"/>
        <v>0.72156573116691292</v>
      </c>
      <c r="X3689" s="61">
        <f t="shared" si="1950"/>
        <v>0.13383838383838376</v>
      </c>
      <c r="Y3689" s="66">
        <f t="shared" si="1963"/>
        <v>0.10557768924302782</v>
      </c>
      <c r="Z3689" s="61">
        <f t="shared" si="1964"/>
        <v>6.6815144766147E-2</v>
      </c>
      <c r="AA3689" s="67">
        <f t="shared" si="1965"/>
        <v>22.45</v>
      </c>
      <c r="AB3689" s="68">
        <f t="shared" si="1966"/>
        <v>1.3306038894575311E-2</v>
      </c>
      <c r="AC3689" s="69">
        <f t="shared" si="1967"/>
        <v>0.14892528147389972</v>
      </c>
      <c r="AD3689" s="70">
        <f>_xlfn.PERCENTILE.EXC(AC3689:$AC$5675,0.5)</f>
        <v>6.1668762729407453E-2</v>
      </c>
      <c r="AE3689" s="70">
        <f>_xlfn.PERCENTILE.EXC($AC3689:AC$5675,0.35)</f>
        <v>3.2395844685458114E-2</v>
      </c>
      <c r="AF3689" s="71">
        <f t="shared" si="1956"/>
        <v>7.8940000705139211E-3</v>
      </c>
      <c r="AG3689" s="70">
        <f t="shared" si="1957"/>
        <v>-0.31270586014919505</v>
      </c>
      <c r="AH3689" s="70">
        <f t="shared" si="1958"/>
        <v>-0.33113240783537945</v>
      </c>
      <c r="AI3689" s="61" t="str">
        <f t="shared" si="1953"/>
        <v>Short VOL</v>
      </c>
      <c r="AJ3689" s="68" t="str">
        <f t="shared" si="1954"/>
        <v>Short VOL</v>
      </c>
      <c r="AK3689" s="72"/>
      <c r="AL3689" s="73"/>
      <c r="AM3689" s="72"/>
      <c r="AN3689" s="73"/>
      <c r="AO3689" s="74"/>
      <c r="AP3689" s="20"/>
      <c r="AQ3689" s="74"/>
      <c r="AR3689" s="20"/>
      <c r="AS3689" s="74"/>
      <c r="AT3689" s="20"/>
      <c r="AU3689" s="74" t="str">
        <f t="shared" si="1945"/>
        <v>00631L</v>
      </c>
      <c r="AV3689" s="20">
        <f t="shared" si="1951"/>
        <v>1</v>
      </c>
      <c r="AW3689" s="74" t="str">
        <f t="shared" si="1946"/>
        <v>00631L</v>
      </c>
      <c r="AX3689" s="20">
        <f t="shared" si="1947"/>
        <v>1</v>
      </c>
      <c r="AY3689" s="20">
        <f t="shared" si="1952"/>
        <v>1</v>
      </c>
      <c r="AZ3689" s="116">
        <v>40954</v>
      </c>
      <c r="BA3689" s="116"/>
      <c r="BB3689" s="20"/>
      <c r="BC3689" s="20"/>
      <c r="BD3689" s="76"/>
      <c r="BE3689" s="77"/>
      <c r="BF3689" s="77"/>
    </row>
    <row r="3690" spans="1:58" s="23" customFormat="1" ht="15.75" customHeight="1" x14ac:dyDescent="0.4">
      <c r="A3690" s="116">
        <v>40952</v>
      </c>
      <c r="B3690" s="112">
        <v>19.25</v>
      </c>
      <c r="C3690" s="112">
        <v>21.9</v>
      </c>
      <c r="D3690" s="112">
        <v>23.65</v>
      </c>
      <c r="E3690" s="112">
        <v>24.65</v>
      </c>
      <c r="F3690" s="112">
        <v>25.75</v>
      </c>
      <c r="G3690" s="112">
        <v>26.65</v>
      </c>
      <c r="H3690" s="113">
        <v>27.25</v>
      </c>
      <c r="I3690" s="90">
        <f t="shared" si="1948"/>
        <v>21.767499999999998</v>
      </c>
      <c r="J3690" s="90">
        <f t="shared" si="1949"/>
        <v>23.5625</v>
      </c>
      <c r="K3690" s="114">
        <v>1</v>
      </c>
      <c r="L3690" s="115">
        <v>0.05</v>
      </c>
      <c r="M3690" s="90">
        <v>18.45</v>
      </c>
      <c r="N3690" s="90">
        <v>19.04</v>
      </c>
      <c r="O3690" s="90">
        <v>22.12</v>
      </c>
      <c r="P3690" s="90">
        <v>24.47</v>
      </c>
      <c r="Q3690" s="90">
        <v>26.35</v>
      </c>
      <c r="R3690" s="63">
        <f t="shared" si="1960"/>
        <v>9.1000000000000085</v>
      </c>
      <c r="S3690" s="64">
        <f t="shared" si="1959"/>
        <v>-8.4175084175084181E-2</v>
      </c>
      <c r="T3690" s="65">
        <f t="shared" si="1955"/>
        <v>0.96901260504201681</v>
      </c>
      <c r="U3690" s="65">
        <f t="shared" si="1955"/>
        <v>0.860759493670886</v>
      </c>
      <c r="V3690" s="65">
        <f t="shared" si="1961"/>
        <v>0.77809562729873316</v>
      </c>
      <c r="W3690" s="65">
        <f t="shared" si="1962"/>
        <v>0.72258064516129028</v>
      </c>
      <c r="X3690" s="61">
        <f t="shared" si="1950"/>
        <v>0.1376623376623376</v>
      </c>
      <c r="Y3690" s="66">
        <f t="shared" si="1963"/>
        <v>0.10547667342799195</v>
      </c>
      <c r="Z3690" s="61">
        <f t="shared" si="1964"/>
        <v>8.2462386585506003E-2</v>
      </c>
      <c r="AA3690" s="67">
        <f t="shared" si="1965"/>
        <v>21.767499999999995</v>
      </c>
      <c r="AB3690" s="68">
        <f t="shared" si="1966"/>
        <v>1.1029411764705928E-2</v>
      </c>
      <c r="AC3690" s="69">
        <f t="shared" si="1967"/>
        <v>0.14325105042016784</v>
      </c>
      <c r="AD3690" s="70">
        <f>_xlfn.PERCENTILE.EXC(AC3690:$AC$5675,0.5)</f>
        <v>6.1616117299111442E-2</v>
      </c>
      <c r="AE3690" s="70">
        <f>_xlfn.PERCENTILE.EXC($AC3690:AC$5675,0.35)</f>
        <v>3.2358411146318745E-2</v>
      </c>
      <c r="AF3690" s="71">
        <f t="shared" si="1956"/>
        <v>7.8940000705139211E-3</v>
      </c>
      <c r="AG3690" s="70">
        <f t="shared" si="1957"/>
        <v>-0.31270586014919505</v>
      </c>
      <c r="AH3690" s="70">
        <f t="shared" si="1958"/>
        <v>-0.33113240783537945</v>
      </c>
      <c r="AI3690" s="61" t="str">
        <f t="shared" si="1953"/>
        <v>Short VOL</v>
      </c>
      <c r="AJ3690" s="68" t="str">
        <f t="shared" si="1954"/>
        <v>Short VOL</v>
      </c>
      <c r="AK3690" s="72"/>
      <c r="AL3690" s="73"/>
      <c r="AM3690" s="72"/>
      <c r="AN3690" s="73"/>
      <c r="AO3690" s="74"/>
      <c r="AP3690" s="20"/>
      <c r="AQ3690" s="74"/>
      <c r="AR3690" s="20"/>
      <c r="AS3690" s="74"/>
      <c r="AT3690" s="20"/>
      <c r="AU3690" s="74" t="str">
        <f t="shared" si="1945"/>
        <v>00631L</v>
      </c>
      <c r="AV3690" s="20">
        <f t="shared" si="1951"/>
        <v>1</v>
      </c>
      <c r="AW3690" s="74" t="str">
        <f t="shared" si="1946"/>
        <v>00631L</v>
      </c>
      <c r="AX3690" s="20">
        <f t="shared" si="1947"/>
        <v>1</v>
      </c>
      <c r="AY3690" s="20">
        <f t="shared" si="1952"/>
        <v>1</v>
      </c>
      <c r="AZ3690" s="116">
        <v>40953</v>
      </c>
      <c r="BA3690" s="116"/>
      <c r="BB3690" s="20"/>
      <c r="BC3690" s="20"/>
      <c r="BD3690" s="76"/>
      <c r="BE3690" s="77"/>
      <c r="BF3690" s="77"/>
    </row>
    <row r="3691" spans="1:58" s="23" customFormat="1" ht="15.75" customHeight="1" x14ac:dyDescent="0.4">
      <c r="A3691" s="116">
        <v>40949</v>
      </c>
      <c r="B3691" s="112">
        <v>21.75</v>
      </c>
      <c r="C3691" s="112">
        <v>23.55</v>
      </c>
      <c r="D3691" s="112">
        <v>24.25</v>
      </c>
      <c r="E3691" s="112">
        <v>25.1</v>
      </c>
      <c r="F3691" s="112">
        <v>26.1</v>
      </c>
      <c r="G3691" s="112">
        <v>27.05</v>
      </c>
      <c r="H3691" s="113">
        <v>27.55</v>
      </c>
      <c r="I3691" s="90">
        <f t="shared" si="1948"/>
        <v>23.37</v>
      </c>
      <c r="J3691" s="90">
        <f t="shared" si="1949"/>
        <v>24.18</v>
      </c>
      <c r="K3691" s="114">
        <v>2</v>
      </c>
      <c r="L3691" s="115">
        <v>0.05</v>
      </c>
      <c r="M3691" s="90">
        <v>19.66</v>
      </c>
      <c r="N3691" s="90">
        <v>20.79</v>
      </c>
      <c r="O3691" s="90">
        <v>23.28</v>
      </c>
      <c r="P3691" s="90">
        <v>25.17</v>
      </c>
      <c r="Q3691" s="90">
        <v>26.94</v>
      </c>
      <c r="R3691" s="63">
        <f t="shared" si="1960"/>
        <v>8</v>
      </c>
      <c r="S3691" s="64">
        <f t="shared" si="1959"/>
        <v>0.11594202898550726</v>
      </c>
      <c r="T3691" s="65">
        <f t="shared" si="1955"/>
        <v>0.94564694564694574</v>
      </c>
      <c r="U3691" s="65">
        <f t="shared" si="1955"/>
        <v>0.893041237113402</v>
      </c>
      <c r="V3691" s="65">
        <f t="shared" si="1961"/>
        <v>0.82598331346841469</v>
      </c>
      <c r="W3691" s="65">
        <f t="shared" si="1962"/>
        <v>0.77171492204899772</v>
      </c>
      <c r="X3691" s="61">
        <f t="shared" si="1950"/>
        <v>8.2758620689655199E-2</v>
      </c>
      <c r="Y3691" s="66">
        <f t="shared" si="1963"/>
        <v>9.7609561752988017E-2</v>
      </c>
      <c r="Z3691" s="61">
        <f t="shared" si="1964"/>
        <v>3.4659820282413295E-2</v>
      </c>
      <c r="AA3691" s="67">
        <f t="shared" si="1965"/>
        <v>23.37</v>
      </c>
      <c r="AB3691" s="68">
        <f t="shared" si="1966"/>
        <v>4.6176046176046218E-2</v>
      </c>
      <c r="AC3691" s="69">
        <f t="shared" si="1967"/>
        <v>0.12409812409812419</v>
      </c>
      <c r="AD3691" s="70">
        <f>_xlfn.PERCENTILE.EXC(AC3691:$AC$5675,0.5)</f>
        <v>6.1563471868815438E-2</v>
      </c>
      <c r="AE3691" s="70">
        <f>_xlfn.PERCENTILE.EXC($AC3691:AC$5675,0.35)</f>
        <v>3.232097760717937E-2</v>
      </c>
      <c r="AF3691" s="71">
        <f t="shared" si="1956"/>
        <v>7.8940000705139211E-3</v>
      </c>
      <c r="AG3691" s="70">
        <f t="shared" si="1957"/>
        <v>-0.31270586014919505</v>
      </c>
      <c r="AH3691" s="70">
        <f t="shared" si="1958"/>
        <v>-0.33113240783537945</v>
      </c>
      <c r="AI3691" s="61" t="str">
        <f t="shared" si="1953"/>
        <v>Short VOL</v>
      </c>
      <c r="AJ3691" s="68" t="str">
        <f t="shared" si="1954"/>
        <v>Short VOL</v>
      </c>
      <c r="AK3691" s="72"/>
      <c r="AL3691" s="73"/>
      <c r="AM3691" s="72"/>
      <c r="AN3691" s="73"/>
      <c r="AO3691" s="74"/>
      <c r="AP3691" s="20"/>
      <c r="AQ3691" s="74"/>
      <c r="AR3691" s="20"/>
      <c r="AS3691" s="74"/>
      <c r="AT3691" s="20"/>
      <c r="AU3691" s="74" t="str">
        <f t="shared" si="1945"/>
        <v>00631L</v>
      </c>
      <c r="AV3691" s="20">
        <f t="shared" si="1951"/>
        <v>1</v>
      </c>
      <c r="AW3691" s="74" t="str">
        <f t="shared" si="1946"/>
        <v>00631L</v>
      </c>
      <c r="AX3691" s="20">
        <f t="shared" si="1947"/>
        <v>1</v>
      </c>
      <c r="AY3691" s="20">
        <f t="shared" si="1952"/>
        <v>1</v>
      </c>
      <c r="AZ3691" s="116">
        <v>40952</v>
      </c>
      <c r="BA3691" s="116"/>
      <c r="BB3691" s="20"/>
      <c r="BC3691" s="20"/>
      <c r="BD3691" s="76"/>
      <c r="BE3691" s="77"/>
      <c r="BF3691" s="77"/>
    </row>
    <row r="3692" spans="1:58" s="23" customFormat="1" ht="15.75" customHeight="1" x14ac:dyDescent="0.4">
      <c r="A3692" s="116">
        <v>40948</v>
      </c>
      <c r="B3692" s="112">
        <v>20</v>
      </c>
      <c r="C3692" s="112">
        <v>21.95</v>
      </c>
      <c r="D3692" s="112">
        <v>23.3</v>
      </c>
      <c r="E3692" s="112">
        <v>24.4</v>
      </c>
      <c r="F3692" s="112">
        <v>25.6</v>
      </c>
      <c r="G3692" s="112">
        <v>26.55</v>
      </c>
      <c r="H3692" s="113">
        <v>27</v>
      </c>
      <c r="I3692" s="90">
        <f t="shared" si="1948"/>
        <v>21.657499999999999</v>
      </c>
      <c r="J3692" s="90">
        <f t="shared" si="1949"/>
        <v>23.0975</v>
      </c>
      <c r="K3692" s="114">
        <v>3</v>
      </c>
      <c r="L3692" s="115">
        <v>0.05</v>
      </c>
      <c r="M3692" s="90">
        <v>16.559999999999999</v>
      </c>
      <c r="N3692" s="90">
        <v>18.63</v>
      </c>
      <c r="O3692" s="90">
        <v>21.34</v>
      </c>
      <c r="P3692" s="90">
        <v>23.77</v>
      </c>
      <c r="Q3692" s="90">
        <v>25.85</v>
      </c>
      <c r="R3692" s="63">
        <f t="shared" si="1960"/>
        <v>9.9200000000000017</v>
      </c>
      <c r="S3692" s="64">
        <f t="shared" si="1959"/>
        <v>2.5881057268722404E-2</v>
      </c>
      <c r="T3692" s="65">
        <f t="shared" si="1955"/>
        <v>0.88888888888888884</v>
      </c>
      <c r="U3692" s="65">
        <f t="shared" si="1955"/>
        <v>0.87300843486410495</v>
      </c>
      <c r="V3692" s="65">
        <f t="shared" si="1961"/>
        <v>0.78376104333193097</v>
      </c>
      <c r="W3692" s="65">
        <f t="shared" si="1962"/>
        <v>0.72069632495164404</v>
      </c>
      <c r="X3692" s="61">
        <f t="shared" si="1950"/>
        <v>9.7499999999999962E-2</v>
      </c>
      <c r="Y3692" s="66">
        <f t="shared" si="1963"/>
        <v>0.10655737704918039</v>
      </c>
      <c r="Z3692" s="61">
        <f t="shared" si="1964"/>
        <v>6.6489668705991059E-2</v>
      </c>
      <c r="AA3692" s="67">
        <f t="shared" si="1965"/>
        <v>21.657499999999999</v>
      </c>
      <c r="AB3692" s="68">
        <f t="shared" si="1966"/>
        <v>7.3537305421363455E-2</v>
      </c>
      <c r="AC3692" s="69">
        <f t="shared" si="1967"/>
        <v>0.16250670960815888</v>
      </c>
      <c r="AD3692" s="70">
        <f>_xlfn.PERCENTILE.EXC(AC3692:$AC$5675,0.5)</f>
        <v>6.143179859104933E-2</v>
      </c>
      <c r="AE3692" s="70">
        <f>_xlfn.PERCENTILE.EXC($AC3692:AC$5675,0.35)</f>
        <v>3.2299019622511388E-2</v>
      </c>
      <c r="AF3692" s="71">
        <f t="shared" si="1956"/>
        <v>7.8940000705139211E-3</v>
      </c>
      <c r="AG3692" s="70">
        <f t="shared" si="1957"/>
        <v>-0.31270586014919505</v>
      </c>
      <c r="AH3692" s="70">
        <f t="shared" si="1958"/>
        <v>-0.33113240783537945</v>
      </c>
      <c r="AI3692" s="61" t="str">
        <f t="shared" si="1953"/>
        <v>Short VOL</v>
      </c>
      <c r="AJ3692" s="68" t="str">
        <f t="shared" si="1954"/>
        <v>Short VOL</v>
      </c>
      <c r="AK3692" s="72"/>
      <c r="AL3692" s="73"/>
      <c r="AM3692" s="72"/>
      <c r="AN3692" s="73"/>
      <c r="AO3692" s="74"/>
      <c r="AP3692" s="20"/>
      <c r="AQ3692" s="74"/>
      <c r="AR3692" s="20"/>
      <c r="AS3692" s="74"/>
      <c r="AT3692" s="20"/>
      <c r="AU3692" s="74" t="str">
        <f t="shared" si="1945"/>
        <v>00631L</v>
      </c>
      <c r="AV3692" s="20">
        <f t="shared" si="1951"/>
        <v>1</v>
      </c>
      <c r="AW3692" s="74" t="str">
        <f t="shared" si="1946"/>
        <v>00631L</v>
      </c>
      <c r="AX3692" s="20">
        <f t="shared" si="1947"/>
        <v>1</v>
      </c>
      <c r="AY3692" s="20">
        <f t="shared" si="1952"/>
        <v>1</v>
      </c>
      <c r="AZ3692" s="116">
        <v>40949</v>
      </c>
      <c r="BA3692" s="116"/>
      <c r="BB3692" s="20"/>
      <c r="BC3692" s="20"/>
      <c r="BD3692" s="76"/>
      <c r="BE3692" s="77"/>
      <c r="BF3692" s="77"/>
    </row>
    <row r="3693" spans="1:58" s="23" customFormat="1" ht="15.75" customHeight="1" x14ac:dyDescent="0.4">
      <c r="A3693" s="116">
        <v>40947</v>
      </c>
      <c r="B3693" s="112">
        <v>19.2</v>
      </c>
      <c r="C3693" s="112">
        <v>21</v>
      </c>
      <c r="D3693" s="112">
        <v>22.45</v>
      </c>
      <c r="E3693" s="112">
        <v>23.65</v>
      </c>
      <c r="F3693" s="112">
        <v>24.75</v>
      </c>
      <c r="G3693" s="112">
        <v>25.75</v>
      </c>
      <c r="H3693" s="113">
        <v>26.35</v>
      </c>
      <c r="I3693" s="90">
        <f t="shared" si="1948"/>
        <v>20.64</v>
      </c>
      <c r="J3693" s="90">
        <f t="shared" si="1949"/>
        <v>22.16</v>
      </c>
      <c r="K3693" s="114">
        <v>4</v>
      </c>
      <c r="L3693" s="115">
        <v>0.05</v>
      </c>
      <c r="M3693" s="90">
        <v>16.329999999999998</v>
      </c>
      <c r="N3693" s="90">
        <v>18.16</v>
      </c>
      <c r="O3693" s="90">
        <v>20.68</v>
      </c>
      <c r="P3693" s="90">
        <v>23.14</v>
      </c>
      <c r="Q3693" s="90">
        <v>25.35</v>
      </c>
      <c r="R3693" s="63">
        <f t="shared" si="1960"/>
        <v>9.3300000000000054</v>
      </c>
      <c r="S3693" s="64">
        <f t="shared" si="1959"/>
        <v>2.8895184135977428E-2</v>
      </c>
      <c r="T3693" s="65">
        <f t="shared" si="1955"/>
        <v>0.8992290748898677</v>
      </c>
      <c r="U3693" s="65">
        <f t="shared" si="1955"/>
        <v>0.87814313346228245</v>
      </c>
      <c r="V3693" s="65">
        <f t="shared" si="1961"/>
        <v>0.78478824546240278</v>
      </c>
      <c r="W3693" s="65">
        <f t="shared" si="1962"/>
        <v>0.716370808678501</v>
      </c>
      <c r="X3693" s="61">
        <f t="shared" si="1950"/>
        <v>9.3750000000000042E-2</v>
      </c>
      <c r="Y3693" s="66">
        <f t="shared" si="1963"/>
        <v>0.11416490486257941</v>
      </c>
      <c r="Z3693" s="61">
        <f t="shared" si="1964"/>
        <v>7.3643410852713156E-2</v>
      </c>
      <c r="AA3693" s="67">
        <f t="shared" si="1965"/>
        <v>20.64</v>
      </c>
      <c r="AB3693" s="68">
        <f t="shared" si="1966"/>
        <v>5.7268722466960305E-2</v>
      </c>
      <c r="AC3693" s="69">
        <f t="shared" si="1967"/>
        <v>0.13656387665198241</v>
      </c>
      <c r="AD3693" s="70">
        <f>_xlfn.PERCENTILE.EXC(AC3693:$AC$5675,0.5)</f>
        <v>6.130012531328323E-2</v>
      </c>
      <c r="AE3693" s="70">
        <f>_xlfn.PERCENTILE.EXC($AC3693:AC$5675,0.35)</f>
        <v>3.2283251859631934E-2</v>
      </c>
      <c r="AF3693" s="71">
        <f t="shared" si="1956"/>
        <v>7.8940000705139211E-3</v>
      </c>
      <c r="AG3693" s="70">
        <f t="shared" si="1957"/>
        <v>-0.31270586014919505</v>
      </c>
      <c r="AH3693" s="70">
        <f t="shared" si="1958"/>
        <v>-0.33113240783537945</v>
      </c>
      <c r="AI3693" s="61" t="str">
        <f t="shared" si="1953"/>
        <v>Short VOL</v>
      </c>
      <c r="AJ3693" s="68" t="str">
        <f t="shared" si="1954"/>
        <v>Short VOL</v>
      </c>
      <c r="AK3693" s="72"/>
      <c r="AL3693" s="73"/>
      <c r="AM3693" s="72"/>
      <c r="AN3693" s="73"/>
      <c r="AO3693" s="74"/>
      <c r="AP3693" s="20"/>
      <c r="AQ3693" s="74"/>
      <c r="AR3693" s="20"/>
      <c r="AS3693" s="74"/>
      <c r="AT3693" s="20"/>
      <c r="AU3693" s="74" t="str">
        <f t="shared" si="1945"/>
        <v>00631L</v>
      </c>
      <c r="AV3693" s="20">
        <f t="shared" si="1951"/>
        <v>1</v>
      </c>
      <c r="AW3693" s="74" t="str">
        <f t="shared" si="1946"/>
        <v>00631L</v>
      </c>
      <c r="AX3693" s="20">
        <f t="shared" si="1947"/>
        <v>1</v>
      </c>
      <c r="AY3693" s="20">
        <f t="shared" si="1952"/>
        <v>1</v>
      </c>
      <c r="AZ3693" s="116">
        <v>40948</v>
      </c>
      <c r="BA3693" s="116"/>
      <c r="BB3693" s="20"/>
      <c r="BC3693" s="20"/>
      <c r="BD3693" s="76"/>
      <c r="BE3693" s="77"/>
      <c r="BF3693" s="77"/>
    </row>
    <row r="3694" spans="1:58" s="23" customFormat="1" ht="15.75" customHeight="1" x14ac:dyDescent="0.4">
      <c r="A3694" s="116">
        <v>40946</v>
      </c>
      <c r="B3694" s="112">
        <v>18.399999999999999</v>
      </c>
      <c r="C3694" s="112">
        <v>20.399999999999999</v>
      </c>
      <c r="D3694" s="112">
        <v>22.05</v>
      </c>
      <c r="E3694" s="112">
        <v>23.3</v>
      </c>
      <c r="F3694" s="112">
        <v>24.5</v>
      </c>
      <c r="G3694" s="112">
        <v>25.5</v>
      </c>
      <c r="H3694" s="113">
        <v>26.1</v>
      </c>
      <c r="I3694" s="90">
        <f t="shared" si="1948"/>
        <v>19.899999999999999</v>
      </c>
      <c r="J3694" s="90">
        <f t="shared" si="1949"/>
        <v>21.637499999999999</v>
      </c>
      <c r="K3694" s="114">
        <v>5</v>
      </c>
      <c r="L3694" s="115">
        <v>0.05</v>
      </c>
      <c r="M3694" s="90">
        <v>16.11</v>
      </c>
      <c r="N3694" s="90">
        <v>17.649999999999999</v>
      </c>
      <c r="O3694" s="90">
        <v>20.14</v>
      </c>
      <c r="P3694" s="90">
        <v>22.85</v>
      </c>
      <c r="Q3694" s="90">
        <v>25.12</v>
      </c>
      <c r="R3694" s="63">
        <f t="shared" si="1960"/>
        <v>9.230000000000004</v>
      </c>
      <c r="S3694" s="64">
        <f t="shared" si="1959"/>
        <v>-6.1936936936938611E-3</v>
      </c>
      <c r="T3694" s="65">
        <f t="shared" si="1955"/>
        <v>0.91274787535410773</v>
      </c>
      <c r="U3694" s="65">
        <f t="shared" si="1955"/>
        <v>0.87636544190665333</v>
      </c>
      <c r="V3694" s="65">
        <f t="shared" si="1961"/>
        <v>0.77242888402625809</v>
      </c>
      <c r="W3694" s="65">
        <f t="shared" si="1962"/>
        <v>0.70262738853503182</v>
      </c>
      <c r="X3694" s="61">
        <f t="shared" si="1950"/>
        <v>0.10869565217391305</v>
      </c>
      <c r="Y3694" s="66">
        <f t="shared" si="1963"/>
        <v>0.12017167381974252</v>
      </c>
      <c r="Z3694" s="61">
        <f t="shared" si="1964"/>
        <v>8.7311557788944769E-2</v>
      </c>
      <c r="AA3694" s="67">
        <f t="shared" si="1965"/>
        <v>19.899999999999999</v>
      </c>
      <c r="AB3694" s="68">
        <f t="shared" si="1966"/>
        <v>4.2492917847025496E-2</v>
      </c>
      <c r="AC3694" s="69">
        <f t="shared" si="1967"/>
        <v>0.12747875354107649</v>
      </c>
      <c r="AD3694" s="70">
        <f>_xlfn.PERCENTILE.EXC(AC3694:$AC$5675,0.5)</f>
        <v>6.1173649064320296E-2</v>
      </c>
      <c r="AE3694" s="70">
        <f>_xlfn.PERCENTILE.EXC($AC3694:AC$5675,0.35)</f>
        <v>3.2267484096752487E-2</v>
      </c>
      <c r="AF3694" s="71">
        <f t="shared" si="1956"/>
        <v>7.8940000705139211E-3</v>
      </c>
      <c r="AG3694" s="70">
        <f t="shared" si="1957"/>
        <v>-0.31270586014919505</v>
      </c>
      <c r="AH3694" s="70">
        <f t="shared" si="1958"/>
        <v>-0.33113240783537945</v>
      </c>
      <c r="AI3694" s="61" t="str">
        <f t="shared" si="1953"/>
        <v>Short VOL</v>
      </c>
      <c r="AJ3694" s="68" t="str">
        <f t="shared" si="1954"/>
        <v>Short VOL</v>
      </c>
      <c r="AK3694" s="72"/>
      <c r="AL3694" s="73"/>
      <c r="AM3694" s="72"/>
      <c r="AN3694" s="73"/>
      <c r="AO3694" s="74"/>
      <c r="AP3694" s="20"/>
      <c r="AQ3694" s="74"/>
      <c r="AR3694" s="20"/>
      <c r="AS3694" s="74"/>
      <c r="AT3694" s="20"/>
      <c r="AU3694" s="74" t="str">
        <f t="shared" si="1945"/>
        <v>00631L</v>
      </c>
      <c r="AV3694" s="20">
        <f t="shared" si="1951"/>
        <v>1</v>
      </c>
      <c r="AW3694" s="74" t="str">
        <f t="shared" si="1946"/>
        <v>00631L</v>
      </c>
      <c r="AX3694" s="20">
        <f t="shared" si="1947"/>
        <v>1</v>
      </c>
      <c r="AY3694" s="20">
        <f t="shared" si="1952"/>
        <v>1</v>
      </c>
      <c r="AZ3694" s="116">
        <v>40947</v>
      </c>
      <c r="BA3694" s="116"/>
      <c r="BB3694" s="20"/>
      <c r="BC3694" s="20"/>
      <c r="BD3694" s="76"/>
      <c r="BE3694" s="77"/>
      <c r="BF3694" s="77"/>
    </row>
    <row r="3695" spans="1:58" s="23" customFormat="1" ht="15.75" customHeight="1" x14ac:dyDescent="0.4">
      <c r="A3695" s="116">
        <v>40945</v>
      </c>
      <c r="B3695" s="112">
        <v>18.100000000000001</v>
      </c>
      <c r="C3695" s="112">
        <v>20.2</v>
      </c>
      <c r="D3695" s="112">
        <v>22.15</v>
      </c>
      <c r="E3695" s="112">
        <v>23.45</v>
      </c>
      <c r="F3695" s="112">
        <v>24.6</v>
      </c>
      <c r="G3695" s="112">
        <v>25.55</v>
      </c>
      <c r="H3695" s="113">
        <v>26.15</v>
      </c>
      <c r="I3695" s="90">
        <f t="shared" si="1948"/>
        <v>19.57</v>
      </c>
      <c r="J3695" s="90">
        <f t="shared" si="1949"/>
        <v>21.564999999999998</v>
      </c>
      <c r="K3695" s="114">
        <v>6</v>
      </c>
      <c r="L3695" s="115">
        <v>0.05</v>
      </c>
      <c r="M3695" s="90">
        <v>16.64</v>
      </c>
      <c r="N3695" s="90">
        <v>17.760000000000002</v>
      </c>
      <c r="O3695" s="90">
        <v>20.39</v>
      </c>
      <c r="P3695" s="90">
        <v>23.11</v>
      </c>
      <c r="Q3695" s="90">
        <v>25.29</v>
      </c>
      <c r="R3695" s="63">
        <f t="shared" si="1960"/>
        <v>9.0999999999999943</v>
      </c>
      <c r="S3695" s="64">
        <f t="shared" si="1959"/>
        <v>3.8596491228070177E-2</v>
      </c>
      <c r="T3695" s="65">
        <f t="shared" si="1955"/>
        <v>0.93693693693693691</v>
      </c>
      <c r="U3695" s="65">
        <f t="shared" si="1955"/>
        <v>0.87101520353114281</v>
      </c>
      <c r="V3695" s="65">
        <f t="shared" si="1961"/>
        <v>0.76849848550411082</v>
      </c>
      <c r="W3695" s="65">
        <f t="shared" si="1962"/>
        <v>0.70225385527876638</v>
      </c>
      <c r="X3695" s="61">
        <f t="shared" si="1950"/>
        <v>0.11602209944751368</v>
      </c>
      <c r="Y3695" s="66">
        <f t="shared" si="1963"/>
        <v>0.11513859275053302</v>
      </c>
      <c r="Z3695" s="61">
        <f t="shared" si="1964"/>
        <v>0.10194174757281541</v>
      </c>
      <c r="AA3695" s="67">
        <f t="shared" si="1965"/>
        <v>19.57</v>
      </c>
      <c r="AB3695" s="68">
        <f t="shared" si="1966"/>
        <v>1.9144144144144136E-2</v>
      </c>
      <c r="AC3695" s="69">
        <f t="shared" si="1967"/>
        <v>0.10191441441441433</v>
      </c>
      <c r="AD3695" s="70">
        <f>_xlfn.PERCENTILE.EXC(AC3695:$AC$5675,0.5)</f>
        <v>6.1047172815357362E-2</v>
      </c>
      <c r="AE3695" s="70">
        <f>_xlfn.PERCENTILE.EXC($AC3695:AC$5675,0.35)</f>
        <v>3.2225356285670845E-2</v>
      </c>
      <c r="AF3695" s="71">
        <f t="shared" si="1956"/>
        <v>7.6170023596439269E-3</v>
      </c>
      <c r="AG3695" s="70">
        <f t="shared" si="1957"/>
        <v>-0.31270586014919505</v>
      </c>
      <c r="AH3695" s="70">
        <f t="shared" si="1958"/>
        <v>-0.33113240783537945</v>
      </c>
      <c r="AI3695" s="61" t="str">
        <f t="shared" si="1953"/>
        <v>Short VOL</v>
      </c>
      <c r="AJ3695" s="68" t="str">
        <f t="shared" si="1954"/>
        <v>Short VOL</v>
      </c>
      <c r="AK3695" s="72"/>
      <c r="AL3695" s="73"/>
      <c r="AM3695" s="72"/>
      <c r="AN3695" s="73"/>
      <c r="AO3695" s="74"/>
      <c r="AP3695" s="20"/>
      <c r="AQ3695" s="74"/>
      <c r="AR3695" s="20"/>
      <c r="AS3695" s="74"/>
      <c r="AT3695" s="20"/>
      <c r="AU3695" s="74" t="str">
        <f t="shared" si="1945"/>
        <v>00631L</v>
      </c>
      <c r="AV3695" s="20">
        <f t="shared" si="1951"/>
        <v>1</v>
      </c>
      <c r="AW3695" s="74" t="str">
        <f t="shared" si="1946"/>
        <v>00631L</v>
      </c>
      <c r="AX3695" s="20">
        <f t="shared" si="1947"/>
        <v>1</v>
      </c>
      <c r="AY3695" s="20">
        <f t="shared" si="1952"/>
        <v>1</v>
      </c>
      <c r="AZ3695" s="116">
        <v>40946</v>
      </c>
      <c r="BA3695" s="116"/>
      <c r="BB3695" s="20"/>
      <c r="BC3695" s="20"/>
      <c r="BD3695" s="76"/>
      <c r="BE3695" s="77"/>
      <c r="BF3695" s="77"/>
    </row>
    <row r="3696" spans="1:58" s="23" customFormat="1" ht="15.75" customHeight="1" x14ac:dyDescent="0.4">
      <c r="A3696" s="116">
        <v>40942</v>
      </c>
      <c r="B3696" s="112">
        <v>17.95</v>
      </c>
      <c r="C3696" s="112">
        <v>20.55</v>
      </c>
      <c r="D3696" s="112">
        <v>22.5</v>
      </c>
      <c r="E3696" s="112">
        <v>23.85</v>
      </c>
      <c r="F3696" s="112">
        <v>25.15</v>
      </c>
      <c r="G3696" s="112">
        <v>26.05</v>
      </c>
      <c r="H3696" s="113">
        <v>26.5</v>
      </c>
      <c r="I3696" s="90">
        <f t="shared" si="1948"/>
        <v>19.64</v>
      </c>
      <c r="J3696" s="90">
        <f t="shared" si="1949"/>
        <v>21.817499999999999</v>
      </c>
      <c r="K3696" s="114">
        <v>7</v>
      </c>
      <c r="L3696" s="115">
        <v>0.05</v>
      </c>
      <c r="M3696" s="90">
        <v>15.34</v>
      </c>
      <c r="N3696" s="90">
        <v>17.100000000000001</v>
      </c>
      <c r="O3696" s="90">
        <v>20.05</v>
      </c>
      <c r="P3696" s="90">
        <v>23</v>
      </c>
      <c r="Q3696" s="90">
        <v>25.28</v>
      </c>
      <c r="R3696" s="63">
        <f t="shared" si="1960"/>
        <v>10.61</v>
      </c>
      <c r="S3696" s="64">
        <f t="shared" si="1959"/>
        <v>-4.8943270300333651E-2</v>
      </c>
      <c r="T3696" s="65">
        <f t="shared" si="1955"/>
        <v>0.8970760233918128</v>
      </c>
      <c r="U3696" s="65">
        <f t="shared" si="1955"/>
        <v>0.85286783042394021</v>
      </c>
      <c r="V3696" s="65">
        <f t="shared" si="1961"/>
        <v>0.74347826086956526</v>
      </c>
      <c r="W3696" s="65">
        <f t="shared" si="1962"/>
        <v>0.67642405063291144</v>
      </c>
      <c r="X3696" s="61">
        <f t="shared" si="1950"/>
        <v>0.1448467966573817</v>
      </c>
      <c r="Y3696" s="66">
        <f t="shared" si="1963"/>
        <v>0.11111111111111105</v>
      </c>
      <c r="Z3696" s="61">
        <f t="shared" si="1964"/>
        <v>0.1108706720977596</v>
      </c>
      <c r="AA3696" s="67">
        <f t="shared" si="1965"/>
        <v>19.64</v>
      </c>
      <c r="AB3696" s="68">
        <f t="shared" si="1966"/>
        <v>4.9707602339181159E-2</v>
      </c>
      <c r="AC3696" s="69">
        <f t="shared" si="1967"/>
        <v>0.14853801169590636</v>
      </c>
      <c r="AD3696" s="70">
        <f>_xlfn.PERCENTILE.EXC(AC3696:$AC$5675,0.5)</f>
        <v>6.1024839540510772E-2</v>
      </c>
      <c r="AE3696" s="70">
        <f>_xlfn.PERCENTILE.EXC($AC3696:AC$5675,0.35)</f>
        <v>3.2178835133222172E-2</v>
      </c>
      <c r="AF3696" s="71">
        <f t="shared" si="1956"/>
        <v>7.6170023596439269E-3</v>
      </c>
      <c r="AG3696" s="70">
        <f t="shared" si="1957"/>
        <v>-0.31270586014919505</v>
      </c>
      <c r="AH3696" s="70">
        <f t="shared" si="1958"/>
        <v>-0.33113240783537945</v>
      </c>
      <c r="AI3696" s="61" t="str">
        <f t="shared" si="1953"/>
        <v>Short VOL</v>
      </c>
      <c r="AJ3696" s="68" t="str">
        <f t="shared" si="1954"/>
        <v>Short VOL</v>
      </c>
      <c r="AK3696" s="72"/>
      <c r="AL3696" s="73"/>
      <c r="AM3696" s="72"/>
      <c r="AN3696" s="73"/>
      <c r="AO3696" s="74"/>
      <c r="AP3696" s="20"/>
      <c r="AQ3696" s="74"/>
      <c r="AR3696" s="20"/>
      <c r="AS3696" s="74"/>
      <c r="AT3696" s="20"/>
      <c r="AU3696" s="74" t="str">
        <f t="shared" ref="AU3696:AU3759" si="1968">IF(AC3696&gt;AF3696,"00631L",IF(AC3696&lt;AG3696,"Cash","00635U"))</f>
        <v>00631L</v>
      </c>
      <c r="AV3696" s="20">
        <f t="shared" si="1951"/>
        <v>1</v>
      </c>
      <c r="AW3696" s="74" t="str">
        <f t="shared" ref="AW3696:AW3759" si="1969">IF(AC3696&gt;AE3696,"00631L",IF(AC3696&lt;AH3696,"00631L","00635U"))</f>
        <v>00631L</v>
      </c>
      <c r="AX3696" s="20">
        <f t="shared" si="1947"/>
        <v>1</v>
      </c>
      <c r="AY3696" s="20">
        <f t="shared" si="1952"/>
        <v>1</v>
      </c>
      <c r="AZ3696" s="116">
        <v>40945</v>
      </c>
      <c r="BA3696" s="116"/>
      <c r="BB3696" s="20"/>
      <c r="BC3696" s="20"/>
      <c r="BD3696" s="76"/>
      <c r="BE3696" s="77"/>
      <c r="BF3696" s="77"/>
    </row>
    <row r="3697" spans="1:58" s="23" customFormat="1" ht="15.75" customHeight="1" x14ac:dyDescent="0.4">
      <c r="A3697" s="116">
        <v>40941</v>
      </c>
      <c r="B3697" s="112">
        <v>19.149999999999999</v>
      </c>
      <c r="C3697" s="112">
        <v>21.35</v>
      </c>
      <c r="D3697" s="112">
        <v>23.15</v>
      </c>
      <c r="E3697" s="112">
        <v>24.5</v>
      </c>
      <c r="F3697" s="112">
        <v>25.65</v>
      </c>
      <c r="G3697" s="112">
        <v>26.55</v>
      </c>
      <c r="H3697" s="113">
        <v>26.95</v>
      </c>
      <c r="I3697" s="90">
        <f t="shared" si="1948"/>
        <v>20.47</v>
      </c>
      <c r="J3697" s="90">
        <f t="shared" si="1949"/>
        <v>22.43</v>
      </c>
      <c r="K3697" s="114">
        <v>8</v>
      </c>
      <c r="L3697" s="115">
        <v>0.05</v>
      </c>
      <c r="M3697" s="90">
        <v>15.78</v>
      </c>
      <c r="N3697" s="90">
        <v>17.98</v>
      </c>
      <c r="O3697" s="90">
        <v>21.01</v>
      </c>
      <c r="P3697" s="90">
        <v>23.89</v>
      </c>
      <c r="Q3697" s="90">
        <v>25.96</v>
      </c>
      <c r="R3697" s="63">
        <f t="shared" si="1960"/>
        <v>11.140000000000008</v>
      </c>
      <c r="S3697" s="64">
        <f t="shared" si="1959"/>
        <v>-3.0727762803234516E-2</v>
      </c>
      <c r="T3697" s="65">
        <f t="shared" si="1955"/>
        <v>0.8776418242491657</v>
      </c>
      <c r="U3697" s="65">
        <f t="shared" si="1955"/>
        <v>0.85578296049500235</v>
      </c>
      <c r="V3697" s="65">
        <f t="shared" si="1961"/>
        <v>0.75261615738802845</v>
      </c>
      <c r="W3697" s="65">
        <f t="shared" si="1962"/>
        <v>0.69260400616332818</v>
      </c>
      <c r="X3697" s="61">
        <f t="shared" si="1950"/>
        <v>0.1148825065274153</v>
      </c>
      <c r="Y3697" s="66">
        <f t="shared" si="1963"/>
        <v>9.9999999999999978E-2</v>
      </c>
      <c r="Z3697" s="61">
        <f t="shared" si="1964"/>
        <v>9.574987787005379E-2</v>
      </c>
      <c r="AA3697" s="67">
        <f t="shared" si="1965"/>
        <v>20.47</v>
      </c>
      <c r="AB3697" s="68">
        <f t="shared" si="1966"/>
        <v>6.5072302558398118E-2</v>
      </c>
      <c r="AC3697" s="69">
        <f t="shared" si="1967"/>
        <v>0.13848720800889869</v>
      </c>
      <c r="AD3697" s="70">
        <f>_xlfn.PERCENTILE.EXC(AC3697:$AC$5675,0.5)</f>
        <v>6.1002506265664183E-2</v>
      </c>
      <c r="AE3697" s="70">
        <f>_xlfn.PERCENTILE.EXC($AC3697:AC$5675,0.35)</f>
        <v>3.2132313980773514E-2</v>
      </c>
      <c r="AF3697" s="71">
        <f t="shared" si="1956"/>
        <v>7.6170023596439269E-3</v>
      </c>
      <c r="AG3697" s="70">
        <f t="shared" si="1957"/>
        <v>-0.31270586014919505</v>
      </c>
      <c r="AH3697" s="70">
        <f t="shared" si="1958"/>
        <v>-0.33113240783537945</v>
      </c>
      <c r="AI3697" s="61" t="str">
        <f t="shared" si="1953"/>
        <v>Short VOL</v>
      </c>
      <c r="AJ3697" s="68" t="str">
        <f t="shared" si="1954"/>
        <v>Short VOL</v>
      </c>
      <c r="AK3697" s="72"/>
      <c r="AL3697" s="73"/>
      <c r="AM3697" s="72"/>
      <c r="AN3697" s="73"/>
      <c r="AO3697" s="74"/>
      <c r="AP3697" s="20"/>
      <c r="AQ3697" s="74"/>
      <c r="AR3697" s="20"/>
      <c r="AS3697" s="74"/>
      <c r="AT3697" s="20"/>
      <c r="AU3697" s="74" t="str">
        <f t="shared" si="1968"/>
        <v>00631L</v>
      </c>
      <c r="AV3697" s="20">
        <f t="shared" si="1951"/>
        <v>1</v>
      </c>
      <c r="AW3697" s="74" t="str">
        <f t="shared" si="1969"/>
        <v>00631L</v>
      </c>
      <c r="AX3697" s="20">
        <f t="shared" si="1947"/>
        <v>1</v>
      </c>
      <c r="AY3697" s="20">
        <f t="shared" si="1952"/>
        <v>1</v>
      </c>
      <c r="AZ3697" s="116">
        <v>40942</v>
      </c>
      <c r="BA3697" s="116"/>
      <c r="BB3697" s="20"/>
      <c r="BC3697" s="20"/>
      <c r="BD3697" s="76"/>
      <c r="BE3697" s="77"/>
      <c r="BF3697" s="77"/>
    </row>
    <row r="3698" spans="1:58" s="23" customFormat="1" ht="15.75" customHeight="1" x14ac:dyDescent="0.4">
      <c r="A3698" s="116">
        <v>40940</v>
      </c>
      <c r="B3698" s="112">
        <v>19.850000000000001</v>
      </c>
      <c r="C3698" s="112">
        <v>22.05</v>
      </c>
      <c r="D3698" s="112">
        <v>23.75</v>
      </c>
      <c r="E3698" s="112">
        <v>24.8</v>
      </c>
      <c r="F3698" s="112">
        <v>26</v>
      </c>
      <c r="G3698" s="112">
        <v>26.95</v>
      </c>
      <c r="H3698" s="113">
        <v>27.3</v>
      </c>
      <c r="I3698" s="90">
        <f t="shared" si="1948"/>
        <v>21.060000000000002</v>
      </c>
      <c r="J3698" s="90">
        <f t="shared" si="1949"/>
        <v>22.984999999999999</v>
      </c>
      <c r="K3698" s="114">
        <v>9</v>
      </c>
      <c r="L3698" s="115">
        <v>0.05</v>
      </c>
      <c r="M3698" s="90">
        <v>16.87</v>
      </c>
      <c r="N3698" s="90">
        <v>18.55</v>
      </c>
      <c r="O3698" s="90">
        <v>21.54</v>
      </c>
      <c r="P3698" s="90">
        <v>24.37</v>
      </c>
      <c r="Q3698" s="90">
        <v>26.39</v>
      </c>
      <c r="R3698" s="63">
        <f t="shared" si="1960"/>
        <v>10.489999999999995</v>
      </c>
      <c r="S3698" s="64">
        <f t="shared" si="1959"/>
        <v>-4.5781893004115254E-2</v>
      </c>
      <c r="T3698" s="65">
        <f t="shared" si="1955"/>
        <v>0.90943396226415096</v>
      </c>
      <c r="U3698" s="65">
        <f t="shared" si="1955"/>
        <v>0.86118848653667601</v>
      </c>
      <c r="V3698" s="65">
        <f t="shared" si="1961"/>
        <v>0.76118178087812882</v>
      </c>
      <c r="W3698" s="65">
        <f t="shared" si="1962"/>
        <v>0.70291777188328919</v>
      </c>
      <c r="X3698" s="61">
        <f t="shared" si="1950"/>
        <v>0.11083123425692691</v>
      </c>
      <c r="Y3698" s="66">
        <f t="shared" si="1963"/>
        <v>0.10080645161290322</v>
      </c>
      <c r="Z3698" s="61">
        <f t="shared" si="1964"/>
        <v>9.1405508072174596E-2</v>
      </c>
      <c r="AA3698" s="67">
        <f t="shared" si="1965"/>
        <v>21.060000000000002</v>
      </c>
      <c r="AB3698" s="68">
        <f t="shared" si="1966"/>
        <v>7.0080862533692764E-2</v>
      </c>
      <c r="AC3698" s="69">
        <f t="shared" si="1967"/>
        <v>0.13530997304582218</v>
      </c>
      <c r="AD3698" s="70">
        <f>_xlfn.PERCENTILE.EXC(AC3698:$AC$5675,0.5)</f>
        <v>6.0978390309770411E-2</v>
      </c>
      <c r="AE3698" s="70">
        <f>_xlfn.PERCENTILE.EXC($AC3698:AC$5675,0.35)</f>
        <v>3.2110365217294344E-2</v>
      </c>
      <c r="AF3698" s="71">
        <f t="shared" si="1956"/>
        <v>7.6170023596439269E-3</v>
      </c>
      <c r="AG3698" s="70">
        <f t="shared" si="1957"/>
        <v>-0.31270586014919505</v>
      </c>
      <c r="AH3698" s="70">
        <f t="shared" si="1958"/>
        <v>-0.33113240783537945</v>
      </c>
      <c r="AI3698" s="61" t="str">
        <f t="shared" si="1953"/>
        <v>Short VOL</v>
      </c>
      <c r="AJ3698" s="68" t="str">
        <f t="shared" si="1954"/>
        <v>Short VOL</v>
      </c>
      <c r="AK3698" s="72"/>
      <c r="AL3698" s="73"/>
      <c r="AM3698" s="72"/>
      <c r="AN3698" s="73"/>
      <c r="AO3698" s="74"/>
      <c r="AP3698" s="20"/>
      <c r="AQ3698" s="74"/>
      <c r="AR3698" s="20"/>
      <c r="AS3698" s="74"/>
      <c r="AT3698" s="20"/>
      <c r="AU3698" s="74" t="str">
        <f t="shared" si="1968"/>
        <v>00631L</v>
      </c>
      <c r="AV3698" s="20">
        <f t="shared" si="1951"/>
        <v>1</v>
      </c>
      <c r="AW3698" s="74" t="str">
        <f t="shared" si="1969"/>
        <v>00631L</v>
      </c>
      <c r="AX3698" s="20">
        <f t="shared" si="1947"/>
        <v>1</v>
      </c>
      <c r="AY3698" s="20">
        <f t="shared" si="1952"/>
        <v>1</v>
      </c>
      <c r="AZ3698" s="116">
        <v>40941</v>
      </c>
      <c r="BA3698" s="116"/>
      <c r="BB3698" s="20"/>
      <c r="BC3698" s="20"/>
      <c r="BD3698" s="76"/>
      <c r="BE3698" s="77"/>
      <c r="BF3698" s="77"/>
    </row>
    <row r="3699" spans="1:58" s="23" customFormat="1" ht="15.75" customHeight="1" x14ac:dyDescent="0.4">
      <c r="A3699" s="116">
        <v>40939</v>
      </c>
      <c r="B3699" s="112">
        <v>20.9</v>
      </c>
      <c r="C3699" s="112">
        <v>22.75</v>
      </c>
      <c r="D3699" s="112">
        <v>24.25</v>
      </c>
      <c r="E3699" s="112">
        <v>25.35</v>
      </c>
      <c r="F3699" s="112">
        <v>26.4</v>
      </c>
      <c r="G3699" s="112">
        <v>27.35</v>
      </c>
      <c r="H3699" s="113">
        <v>27.65</v>
      </c>
      <c r="I3699" s="90">
        <f t="shared" si="1948"/>
        <v>21.824999999999999</v>
      </c>
      <c r="J3699" s="90">
        <f t="shared" si="1949"/>
        <v>23.5</v>
      </c>
      <c r="K3699" s="114">
        <v>10</v>
      </c>
      <c r="L3699" s="115">
        <v>0.05</v>
      </c>
      <c r="M3699" s="90">
        <v>18.440000000000001</v>
      </c>
      <c r="N3699" s="90">
        <v>19.440000000000001</v>
      </c>
      <c r="O3699" s="90">
        <v>22.09</v>
      </c>
      <c r="P3699" s="90">
        <v>24.6</v>
      </c>
      <c r="Q3699" s="90">
        <v>26.74</v>
      </c>
      <c r="R3699" s="63">
        <f t="shared" si="1960"/>
        <v>8.8099999999999952</v>
      </c>
      <c r="S3699" s="64">
        <f t="shared" si="1959"/>
        <v>2.061855670103232E-3</v>
      </c>
      <c r="T3699" s="65">
        <f t="shared" si="1955"/>
        <v>0.94855967078189296</v>
      </c>
      <c r="U3699" s="65">
        <f t="shared" si="1955"/>
        <v>0.88003621548211863</v>
      </c>
      <c r="V3699" s="65">
        <f t="shared" si="1961"/>
        <v>0.79024390243902443</v>
      </c>
      <c r="W3699" s="65">
        <f t="shared" si="1962"/>
        <v>0.72700074794315639</v>
      </c>
      <c r="X3699" s="61">
        <f t="shared" si="1950"/>
        <v>8.8516746411483327E-2</v>
      </c>
      <c r="Y3699" s="66">
        <f t="shared" si="1963"/>
        <v>9.0729783037475226E-2</v>
      </c>
      <c r="Z3699" s="61">
        <f t="shared" si="1964"/>
        <v>7.6746849942726264E-2</v>
      </c>
      <c r="AA3699" s="67">
        <f t="shared" si="1965"/>
        <v>21.824999999999999</v>
      </c>
      <c r="AB3699" s="68">
        <f t="shared" si="1966"/>
        <v>7.5102880658436066E-2</v>
      </c>
      <c r="AC3699" s="69">
        <f t="shared" si="1967"/>
        <v>0.12268518518518508</v>
      </c>
      <c r="AD3699" s="70">
        <f>_xlfn.PERCENTILE.EXC(AC3699:$AC$5675,0.5)</f>
        <v>6.0954274353876646E-2</v>
      </c>
      <c r="AE3699" s="70">
        <f>_xlfn.PERCENTILE.EXC($AC3699:AC$5675,0.35)</f>
        <v>3.2088416453815174E-2</v>
      </c>
      <c r="AF3699" s="71">
        <f t="shared" si="1956"/>
        <v>7.6170023596439269E-3</v>
      </c>
      <c r="AG3699" s="70">
        <f t="shared" si="1957"/>
        <v>-0.31270586014919505</v>
      </c>
      <c r="AH3699" s="70">
        <f t="shared" si="1958"/>
        <v>-0.33113240783537945</v>
      </c>
      <c r="AI3699" s="61" t="str">
        <f t="shared" si="1953"/>
        <v>Short VOL</v>
      </c>
      <c r="AJ3699" s="68" t="str">
        <f t="shared" si="1954"/>
        <v>Short VOL</v>
      </c>
      <c r="AK3699" s="72"/>
      <c r="AL3699" s="73"/>
      <c r="AM3699" s="72"/>
      <c r="AN3699" s="73"/>
      <c r="AO3699" s="74"/>
      <c r="AP3699" s="20"/>
      <c r="AQ3699" s="74"/>
      <c r="AR3699" s="20"/>
      <c r="AS3699" s="74"/>
      <c r="AT3699" s="20"/>
      <c r="AU3699" s="74" t="str">
        <f t="shared" si="1968"/>
        <v>00631L</v>
      </c>
      <c r="AV3699" s="20">
        <f t="shared" si="1951"/>
        <v>1</v>
      </c>
      <c r="AW3699" s="74" t="str">
        <f t="shared" si="1969"/>
        <v>00631L</v>
      </c>
      <c r="AX3699" s="20">
        <f t="shared" si="1947"/>
        <v>1</v>
      </c>
      <c r="AY3699" s="20">
        <f t="shared" si="1952"/>
        <v>1</v>
      </c>
      <c r="AZ3699" s="116">
        <v>40940</v>
      </c>
      <c r="BA3699" s="116"/>
      <c r="BB3699" s="20"/>
      <c r="BC3699" s="20"/>
      <c r="BD3699" s="76"/>
      <c r="BE3699" s="77"/>
      <c r="BF3699" s="77"/>
    </row>
    <row r="3700" spans="1:58" s="23" customFormat="1" ht="15.75" customHeight="1" x14ac:dyDescent="0.4">
      <c r="A3700" s="116">
        <v>40938</v>
      </c>
      <c r="B3700" s="112">
        <v>20.7</v>
      </c>
      <c r="C3700" s="112">
        <v>22.55</v>
      </c>
      <c r="D3700" s="112">
        <v>24.1</v>
      </c>
      <c r="E3700" s="112">
        <v>25.15</v>
      </c>
      <c r="F3700" s="112">
        <v>26.25</v>
      </c>
      <c r="G3700" s="112">
        <v>27.2</v>
      </c>
      <c r="H3700" s="113">
        <v>27.4</v>
      </c>
      <c r="I3700" s="90">
        <f t="shared" si="1948"/>
        <v>21.532499999999999</v>
      </c>
      <c r="J3700" s="90">
        <f t="shared" si="1949"/>
        <v>23.247500000000002</v>
      </c>
      <c r="K3700" s="114">
        <v>11</v>
      </c>
      <c r="L3700" s="115">
        <v>0.05</v>
      </c>
      <c r="M3700" s="90">
        <v>18.47</v>
      </c>
      <c r="N3700" s="90">
        <v>19.399999999999999</v>
      </c>
      <c r="O3700" s="90">
        <v>21.92</v>
      </c>
      <c r="P3700" s="90">
        <v>24.49</v>
      </c>
      <c r="Q3700" s="90">
        <v>26.56</v>
      </c>
      <c r="R3700" s="63">
        <f t="shared" si="1960"/>
        <v>8.5399999999999991</v>
      </c>
      <c r="S3700" s="64">
        <f t="shared" si="1959"/>
        <v>4.6950890447922146E-2</v>
      </c>
      <c r="T3700" s="65">
        <f t="shared" si="1955"/>
        <v>0.95206185567010315</v>
      </c>
      <c r="U3700" s="65">
        <f t="shared" si="1955"/>
        <v>0.88503649635036485</v>
      </c>
      <c r="V3700" s="65">
        <f t="shared" si="1961"/>
        <v>0.79216006533278893</v>
      </c>
      <c r="W3700" s="65">
        <f t="shared" si="1962"/>
        <v>0.73042168674698793</v>
      </c>
      <c r="X3700" s="61">
        <f t="shared" si="1950"/>
        <v>8.937198067632858E-2</v>
      </c>
      <c r="Y3700" s="66">
        <f t="shared" si="1963"/>
        <v>8.9463220675944338E-2</v>
      </c>
      <c r="Z3700" s="61">
        <f t="shared" si="1964"/>
        <v>7.9647045164286709E-2</v>
      </c>
      <c r="AA3700" s="67">
        <f t="shared" si="1965"/>
        <v>21.532499999999999</v>
      </c>
      <c r="AB3700" s="68">
        <f t="shared" si="1966"/>
        <v>6.7010309278350555E-2</v>
      </c>
      <c r="AC3700" s="69">
        <f t="shared" si="1967"/>
        <v>0.10992268041237116</v>
      </c>
      <c r="AD3700" s="70">
        <f>_xlfn.PERCENTILE.EXC(AC3700:$AC$5675,0.5)</f>
        <v>6.0887009367330547E-2</v>
      </c>
      <c r="AE3700" s="70">
        <f>_xlfn.PERCENTILE.EXC($AC3700:AC$5675,0.35)</f>
        <v>3.206795373019266E-2</v>
      </c>
      <c r="AF3700" s="71">
        <f t="shared" si="1956"/>
        <v>7.2837287239806625E-3</v>
      </c>
      <c r="AG3700" s="70">
        <f t="shared" si="1957"/>
        <v>-0.31270586014919505</v>
      </c>
      <c r="AH3700" s="70">
        <f t="shared" si="1958"/>
        <v>-0.33113240783537945</v>
      </c>
      <c r="AI3700" s="61" t="str">
        <f t="shared" si="1953"/>
        <v>Short VOL</v>
      </c>
      <c r="AJ3700" s="68" t="str">
        <f t="shared" si="1954"/>
        <v>Short VOL</v>
      </c>
      <c r="AK3700" s="72"/>
      <c r="AL3700" s="73"/>
      <c r="AM3700" s="72"/>
      <c r="AN3700" s="73"/>
      <c r="AO3700" s="74"/>
      <c r="AP3700" s="20"/>
      <c r="AQ3700" s="74"/>
      <c r="AR3700" s="20"/>
      <c r="AS3700" s="74"/>
      <c r="AT3700" s="20"/>
      <c r="AU3700" s="74" t="str">
        <f t="shared" si="1968"/>
        <v>00631L</v>
      </c>
      <c r="AV3700" s="20">
        <f t="shared" si="1951"/>
        <v>1</v>
      </c>
      <c r="AW3700" s="74" t="str">
        <f t="shared" si="1969"/>
        <v>00631L</v>
      </c>
      <c r="AX3700" s="20">
        <f t="shared" si="1947"/>
        <v>1</v>
      </c>
      <c r="AY3700" s="20">
        <f t="shared" si="1952"/>
        <v>1</v>
      </c>
      <c r="AZ3700" s="116">
        <v>40939</v>
      </c>
      <c r="BA3700" s="116"/>
      <c r="BB3700" s="20"/>
      <c r="BC3700" s="20"/>
      <c r="BD3700" s="76"/>
      <c r="BE3700" s="77"/>
      <c r="BF3700" s="77"/>
    </row>
    <row r="3701" spans="1:58" s="23" customFormat="1" ht="15.75" customHeight="1" x14ac:dyDescent="0.4">
      <c r="A3701" s="116">
        <v>40935</v>
      </c>
      <c r="B3701" s="112">
        <v>20.149999999999999</v>
      </c>
      <c r="C3701" s="112">
        <v>22.2</v>
      </c>
      <c r="D3701" s="112">
        <v>23.85</v>
      </c>
      <c r="E3701" s="112">
        <v>24.85</v>
      </c>
      <c r="F3701" s="112">
        <v>25.95</v>
      </c>
      <c r="G3701" s="112">
        <v>26.8</v>
      </c>
      <c r="H3701" s="113">
        <v>27.05</v>
      </c>
      <c r="I3701" s="90">
        <f t="shared" si="1948"/>
        <v>20.97</v>
      </c>
      <c r="J3701" s="90">
        <f t="shared" si="1949"/>
        <v>22.86</v>
      </c>
      <c r="K3701" s="114">
        <v>12</v>
      </c>
      <c r="L3701" s="115">
        <v>0.05</v>
      </c>
      <c r="M3701" s="90">
        <v>16.63</v>
      </c>
      <c r="N3701" s="90">
        <v>18.53</v>
      </c>
      <c r="O3701" s="90">
        <v>21.4</v>
      </c>
      <c r="P3701" s="90">
        <v>24.13</v>
      </c>
      <c r="Q3701" s="90">
        <v>26.27</v>
      </c>
      <c r="R3701" s="63">
        <f t="shared" si="1960"/>
        <v>10.370000000000005</v>
      </c>
      <c r="S3701" s="64">
        <f t="shared" si="1959"/>
        <v>-2.1540118470651129E-3</v>
      </c>
      <c r="T3701" s="65">
        <f t="shared" si="1955"/>
        <v>0.8974635725849972</v>
      </c>
      <c r="U3701" s="65">
        <f t="shared" si="1955"/>
        <v>0.86588785046728978</v>
      </c>
      <c r="V3701" s="65">
        <f t="shared" si="1961"/>
        <v>0.76792374637380867</v>
      </c>
      <c r="W3701" s="65">
        <f t="shared" si="1962"/>
        <v>0.70536733917015615</v>
      </c>
      <c r="X3701" s="61">
        <f t="shared" si="1950"/>
        <v>0.10173697270471468</v>
      </c>
      <c r="Y3701" s="66">
        <f t="shared" si="1963"/>
        <v>8.8531187122736388E-2</v>
      </c>
      <c r="Z3701" s="61">
        <f t="shared" si="1964"/>
        <v>9.0128755364806898E-2</v>
      </c>
      <c r="AA3701" s="67">
        <f t="shared" si="1965"/>
        <v>20.97</v>
      </c>
      <c r="AB3701" s="68">
        <f t="shared" si="1966"/>
        <v>8.7425796006475848E-2</v>
      </c>
      <c r="AC3701" s="69">
        <f t="shared" si="1967"/>
        <v>0.13167835941716122</v>
      </c>
      <c r="AD3701" s="70">
        <f>_xlfn.PERCENTILE.EXC(AC3701:$AC$5675,0.5)</f>
        <v>6.0819744380784441E-2</v>
      </c>
      <c r="AE3701" s="70">
        <f>_xlfn.PERCENTILE.EXC($AC3701:AC$5675,0.35)</f>
        <v>3.2056407245710065E-2</v>
      </c>
      <c r="AF3701" s="71">
        <f t="shared" si="1956"/>
        <v>6.9058849246545631E-3</v>
      </c>
      <c r="AG3701" s="70">
        <f t="shared" si="1957"/>
        <v>-0.31270586014919505</v>
      </c>
      <c r="AH3701" s="70">
        <f t="shared" si="1958"/>
        <v>-0.33113240783537945</v>
      </c>
      <c r="AI3701" s="61" t="str">
        <f t="shared" si="1953"/>
        <v>Short VOL</v>
      </c>
      <c r="AJ3701" s="68" t="str">
        <f t="shared" si="1954"/>
        <v>Short VOL</v>
      </c>
      <c r="AK3701" s="72"/>
      <c r="AL3701" s="73"/>
      <c r="AM3701" s="72"/>
      <c r="AN3701" s="73"/>
      <c r="AO3701" s="74"/>
      <c r="AP3701" s="20"/>
      <c r="AQ3701" s="74"/>
      <c r="AR3701" s="20"/>
      <c r="AS3701" s="74"/>
      <c r="AT3701" s="20"/>
      <c r="AU3701" s="74" t="str">
        <f t="shared" si="1968"/>
        <v>00631L</v>
      </c>
      <c r="AV3701" s="20">
        <f t="shared" si="1951"/>
        <v>1</v>
      </c>
      <c r="AW3701" s="74" t="str">
        <f t="shared" si="1969"/>
        <v>00631L</v>
      </c>
      <c r="AX3701" s="20">
        <f t="shared" ref="AX3701:AX3764" si="1970">IF(AW3701="00631L",1,0)</f>
        <v>1</v>
      </c>
      <c r="AY3701" s="20">
        <f t="shared" si="1952"/>
        <v>1</v>
      </c>
      <c r="AZ3701" s="116">
        <v>40938</v>
      </c>
      <c r="BA3701" s="116"/>
      <c r="BB3701" s="20"/>
      <c r="BC3701" s="20"/>
      <c r="BD3701" s="76"/>
      <c r="BE3701" s="77"/>
      <c r="BF3701" s="77"/>
    </row>
    <row r="3702" spans="1:58" s="23" customFormat="1" ht="15.75" customHeight="1" x14ac:dyDescent="0.4">
      <c r="A3702" s="116">
        <v>40934</v>
      </c>
      <c r="B3702" s="112">
        <v>20.55</v>
      </c>
      <c r="C3702" s="112">
        <v>22.55</v>
      </c>
      <c r="D3702" s="112">
        <v>24.3</v>
      </c>
      <c r="E3702" s="112">
        <v>25.3</v>
      </c>
      <c r="F3702" s="112">
        <v>26.3</v>
      </c>
      <c r="G3702" s="112">
        <v>27.15</v>
      </c>
      <c r="H3702" s="113">
        <v>27.4</v>
      </c>
      <c r="I3702" s="90">
        <f t="shared" ref="I3702:I3765" si="1971">C3702-((C3702-B3702)*K3702*L3702)</f>
        <v>21.25</v>
      </c>
      <c r="J3702" s="90">
        <f t="shared" ref="J3702:J3765" si="1972">D3702-((D3702-C3702)*K3702*L3702)</f>
        <v>23.162500000000001</v>
      </c>
      <c r="K3702" s="114">
        <v>13</v>
      </c>
      <c r="L3702" s="115">
        <v>0.05</v>
      </c>
      <c r="M3702" s="90">
        <v>16.399999999999999</v>
      </c>
      <c r="N3702" s="90">
        <v>18.57</v>
      </c>
      <c r="O3702" s="90">
        <v>21.68</v>
      </c>
      <c r="P3702" s="90">
        <v>24.25</v>
      </c>
      <c r="Q3702" s="90">
        <v>26.35</v>
      </c>
      <c r="R3702" s="63">
        <f t="shared" si="1960"/>
        <v>10.96</v>
      </c>
      <c r="S3702" s="64">
        <f t="shared" si="1959"/>
        <v>1.4199890770071086E-2</v>
      </c>
      <c r="T3702" s="65">
        <f t="shared" si="1955"/>
        <v>0.88314485729671499</v>
      </c>
      <c r="U3702" s="65">
        <f t="shared" si="1955"/>
        <v>0.85654981549815501</v>
      </c>
      <c r="V3702" s="65">
        <f t="shared" si="1961"/>
        <v>0.76577319587628867</v>
      </c>
      <c r="W3702" s="65">
        <f t="shared" si="1962"/>
        <v>0.70474383301707777</v>
      </c>
      <c r="X3702" s="61">
        <f t="shared" si="1950"/>
        <v>9.7323600973236002E-2</v>
      </c>
      <c r="Y3702" s="66">
        <f t="shared" si="1963"/>
        <v>8.300395256916987E-2</v>
      </c>
      <c r="Z3702" s="61">
        <f t="shared" si="1964"/>
        <v>9.0000000000000066E-2</v>
      </c>
      <c r="AA3702" s="67">
        <f t="shared" si="1965"/>
        <v>21.25</v>
      </c>
      <c r="AB3702" s="68">
        <f t="shared" si="1966"/>
        <v>0.10662358642972539</v>
      </c>
      <c r="AC3702" s="69">
        <f t="shared" si="1967"/>
        <v>0.14431879375336562</v>
      </c>
      <c r="AD3702" s="70">
        <f>_xlfn.PERCENTILE.EXC(AC3702:$AC$5675,0.5)</f>
        <v>6.0778724649408575E-2</v>
      </c>
      <c r="AE3702" s="70">
        <f>_xlfn.PERCENTILE.EXC($AC3702:AC$5675,0.35)</f>
        <v>3.2044860761227471E-2</v>
      </c>
      <c r="AF3702" s="71">
        <f t="shared" si="1956"/>
        <v>6.7525931158085037E-3</v>
      </c>
      <c r="AG3702" s="70">
        <f t="shared" si="1957"/>
        <v>-0.31270586014919505</v>
      </c>
      <c r="AH3702" s="70">
        <f t="shared" si="1958"/>
        <v>-0.33113240783537945</v>
      </c>
      <c r="AI3702" s="61" t="str">
        <f t="shared" si="1953"/>
        <v>Short VOL</v>
      </c>
      <c r="AJ3702" s="68" t="str">
        <f t="shared" si="1954"/>
        <v>Short VOL</v>
      </c>
      <c r="AK3702" s="72"/>
      <c r="AL3702" s="73"/>
      <c r="AM3702" s="72"/>
      <c r="AN3702" s="73"/>
      <c r="AO3702" s="74"/>
      <c r="AP3702" s="20"/>
      <c r="AQ3702" s="74"/>
      <c r="AR3702" s="20"/>
      <c r="AS3702" s="74"/>
      <c r="AT3702" s="20"/>
      <c r="AU3702" s="74" t="str">
        <f t="shared" si="1968"/>
        <v>00631L</v>
      </c>
      <c r="AV3702" s="20">
        <f t="shared" si="1951"/>
        <v>1</v>
      </c>
      <c r="AW3702" s="74" t="str">
        <f t="shared" si="1969"/>
        <v>00631L</v>
      </c>
      <c r="AX3702" s="20">
        <f t="shared" si="1970"/>
        <v>1</v>
      </c>
      <c r="AY3702" s="20">
        <f t="shared" si="1952"/>
        <v>1</v>
      </c>
      <c r="AZ3702" s="116">
        <v>40935</v>
      </c>
      <c r="BA3702" s="116"/>
      <c r="BB3702" s="20"/>
      <c r="BC3702" s="20"/>
      <c r="BD3702" s="76"/>
      <c r="BE3702" s="77"/>
      <c r="BF3702" s="77"/>
    </row>
    <row r="3703" spans="1:58" s="23" customFormat="1" ht="15.75" customHeight="1" x14ac:dyDescent="0.4">
      <c r="A3703" s="116">
        <v>40933</v>
      </c>
      <c r="B3703" s="112">
        <v>20.6</v>
      </c>
      <c r="C3703" s="112">
        <v>22.5</v>
      </c>
      <c r="D3703" s="112">
        <v>24.15</v>
      </c>
      <c r="E3703" s="112">
        <v>24.95</v>
      </c>
      <c r="F3703" s="112">
        <v>25.9</v>
      </c>
      <c r="G3703" s="112">
        <v>26.8</v>
      </c>
      <c r="H3703" s="113">
        <v>27.05</v>
      </c>
      <c r="I3703" s="90">
        <f t="shared" si="1971"/>
        <v>21.17</v>
      </c>
      <c r="J3703" s="90">
        <f t="shared" si="1972"/>
        <v>22.995000000000001</v>
      </c>
      <c r="K3703" s="114">
        <v>14</v>
      </c>
      <c r="L3703" s="115">
        <v>0.05</v>
      </c>
      <c r="M3703" s="90">
        <v>17.36</v>
      </c>
      <c r="N3703" s="90">
        <v>18.309999999999999</v>
      </c>
      <c r="O3703" s="90">
        <v>21.36</v>
      </c>
      <c r="P3703" s="90">
        <v>24.06</v>
      </c>
      <c r="Q3703" s="90">
        <v>26.21</v>
      </c>
      <c r="R3703" s="63">
        <f t="shared" si="1960"/>
        <v>9.75</v>
      </c>
      <c r="S3703" s="64">
        <f t="shared" si="1959"/>
        <v>-3.1729243786356498E-2</v>
      </c>
      <c r="T3703" s="65">
        <f t="shared" si="1955"/>
        <v>0.94811578372474059</v>
      </c>
      <c r="U3703" s="65">
        <f t="shared" si="1955"/>
        <v>0.85720973782771537</v>
      </c>
      <c r="V3703" s="65">
        <f t="shared" si="1961"/>
        <v>0.76101413133832085</v>
      </c>
      <c r="W3703" s="65">
        <f t="shared" si="1962"/>
        <v>0.69858832506676838</v>
      </c>
      <c r="X3703" s="61">
        <f t="shared" si="1950"/>
        <v>9.2233009708737795E-2</v>
      </c>
      <c r="Y3703" s="66">
        <f t="shared" si="1963"/>
        <v>8.416833667334675E-2</v>
      </c>
      <c r="Z3703" s="61">
        <f t="shared" si="1964"/>
        <v>8.6206896551724102E-2</v>
      </c>
      <c r="AA3703" s="67">
        <f t="shared" si="1965"/>
        <v>21.17</v>
      </c>
      <c r="AB3703" s="68">
        <f t="shared" si="1966"/>
        <v>0.12506826870562548</v>
      </c>
      <c r="AC3703" s="69">
        <f t="shared" si="1967"/>
        <v>0.15619879847078116</v>
      </c>
      <c r="AD3703" s="70">
        <f>_xlfn.PERCENTILE.EXC(AC3703:$AC$5675,0.5)</f>
        <v>6.0737704918032709E-2</v>
      </c>
      <c r="AE3703" s="70">
        <f>_xlfn.PERCENTILE.EXC($AC3703:AC$5675,0.35)</f>
        <v>3.2026868294890085E-2</v>
      </c>
      <c r="AF3703" s="71">
        <f t="shared" si="1956"/>
        <v>6.6985210466438553E-3</v>
      </c>
      <c r="AG3703" s="70">
        <f t="shared" si="1957"/>
        <v>-0.31270586014919505</v>
      </c>
      <c r="AH3703" s="70">
        <f t="shared" si="1958"/>
        <v>-0.33113240783537945</v>
      </c>
      <c r="AI3703" s="61" t="str">
        <f t="shared" si="1953"/>
        <v>Short VOL</v>
      </c>
      <c r="AJ3703" s="68" t="str">
        <f t="shared" si="1954"/>
        <v>Short VOL</v>
      </c>
      <c r="AK3703" s="72"/>
      <c r="AL3703" s="73"/>
      <c r="AM3703" s="72"/>
      <c r="AN3703" s="73"/>
      <c r="AO3703" s="74"/>
      <c r="AP3703" s="20"/>
      <c r="AQ3703" s="74"/>
      <c r="AR3703" s="20"/>
      <c r="AS3703" s="74"/>
      <c r="AT3703" s="20"/>
      <c r="AU3703" s="74" t="str">
        <f t="shared" si="1968"/>
        <v>00631L</v>
      </c>
      <c r="AV3703" s="20">
        <f t="shared" si="1951"/>
        <v>1</v>
      </c>
      <c r="AW3703" s="74" t="str">
        <f t="shared" si="1969"/>
        <v>00631L</v>
      </c>
      <c r="AX3703" s="20">
        <f t="shared" si="1970"/>
        <v>1</v>
      </c>
      <c r="AY3703" s="20">
        <f t="shared" si="1952"/>
        <v>1</v>
      </c>
      <c r="AZ3703" s="116">
        <v>40934</v>
      </c>
      <c r="BA3703" s="116"/>
      <c r="BB3703" s="20"/>
      <c r="BC3703" s="20"/>
      <c r="BD3703" s="76"/>
      <c r="BE3703" s="77"/>
      <c r="BF3703" s="77"/>
    </row>
    <row r="3704" spans="1:58" s="23" customFormat="1" ht="15.75" customHeight="1" x14ac:dyDescent="0.4">
      <c r="A3704" s="116">
        <v>40932</v>
      </c>
      <c r="B3704" s="112">
        <v>21.2</v>
      </c>
      <c r="C3704" s="112">
        <v>23.25</v>
      </c>
      <c r="D3704" s="112">
        <v>24.65</v>
      </c>
      <c r="E3704" s="112">
        <v>25.4</v>
      </c>
      <c r="F3704" s="112">
        <v>26.2</v>
      </c>
      <c r="G3704" s="112">
        <v>27.15</v>
      </c>
      <c r="H3704" s="113">
        <v>27.3</v>
      </c>
      <c r="I3704" s="90">
        <f t="shared" si="1971"/>
        <v>21.712499999999999</v>
      </c>
      <c r="J3704" s="90">
        <f t="shared" si="1972"/>
        <v>23.6</v>
      </c>
      <c r="K3704" s="114">
        <v>15</v>
      </c>
      <c r="L3704" s="115">
        <v>0.05</v>
      </c>
      <c r="M3704" s="90">
        <v>18.079999999999998</v>
      </c>
      <c r="N3704" s="90">
        <v>18.91</v>
      </c>
      <c r="O3704" s="90">
        <v>22.03</v>
      </c>
      <c r="P3704" s="90">
        <v>24.85</v>
      </c>
      <c r="Q3704" s="90">
        <v>26.62</v>
      </c>
      <c r="R3704" s="63">
        <f t="shared" si="1960"/>
        <v>9.8900000000000077</v>
      </c>
      <c r="S3704" s="64">
        <f t="shared" si="1959"/>
        <v>1.2854847348687649E-2</v>
      </c>
      <c r="T3704" s="65">
        <f t="shared" si="1955"/>
        <v>0.95610787942887354</v>
      </c>
      <c r="U3704" s="65">
        <f t="shared" si="1955"/>
        <v>0.85837494325919195</v>
      </c>
      <c r="V3704" s="65">
        <f t="shared" si="1961"/>
        <v>0.76096579476861159</v>
      </c>
      <c r="W3704" s="65">
        <f t="shared" si="1962"/>
        <v>0.71036814425244177</v>
      </c>
      <c r="X3704" s="61">
        <f t="shared" si="1950"/>
        <v>9.6698113207547204E-2</v>
      </c>
      <c r="Y3704" s="66">
        <f t="shared" si="1963"/>
        <v>7.4803149606299302E-2</v>
      </c>
      <c r="Z3704" s="61">
        <f t="shared" si="1964"/>
        <v>8.6931491076568931E-2</v>
      </c>
      <c r="AA3704" s="67">
        <f t="shared" si="1965"/>
        <v>21.712499999999999</v>
      </c>
      <c r="AB3704" s="68">
        <f t="shared" si="1966"/>
        <v>0.12109994711792697</v>
      </c>
      <c r="AC3704" s="69">
        <f t="shared" si="1967"/>
        <v>0.14820200951877305</v>
      </c>
      <c r="AD3704" s="70">
        <f>_xlfn.PERCENTILE.EXC(AC3704:$AC$5675,0.5)</f>
        <v>6.0705931110701779E-2</v>
      </c>
      <c r="AE3704" s="70">
        <f>_xlfn.PERCENTILE.EXC($AC3704:AC$5675,0.35)</f>
        <v>3.1992760873915713E-2</v>
      </c>
      <c r="AF3704" s="71">
        <f t="shared" si="1956"/>
        <v>6.6555344718532373E-3</v>
      </c>
      <c r="AG3704" s="70">
        <f t="shared" si="1957"/>
        <v>-0.31270586014919505</v>
      </c>
      <c r="AH3704" s="70">
        <f t="shared" si="1958"/>
        <v>-0.33113240783537945</v>
      </c>
      <c r="AI3704" s="61" t="str">
        <f t="shared" si="1953"/>
        <v>Short VOL</v>
      </c>
      <c r="AJ3704" s="68" t="str">
        <f t="shared" si="1954"/>
        <v>Short VOL</v>
      </c>
      <c r="AK3704" s="72"/>
      <c r="AL3704" s="73"/>
      <c r="AM3704" s="72"/>
      <c r="AN3704" s="73"/>
      <c r="AO3704" s="74"/>
      <c r="AP3704" s="20"/>
      <c r="AQ3704" s="74"/>
      <c r="AR3704" s="20"/>
      <c r="AS3704" s="74"/>
      <c r="AT3704" s="20"/>
      <c r="AU3704" s="74" t="str">
        <f t="shared" si="1968"/>
        <v>00631L</v>
      </c>
      <c r="AV3704" s="20">
        <f t="shared" si="1951"/>
        <v>1</v>
      </c>
      <c r="AW3704" s="74" t="str">
        <f t="shared" si="1969"/>
        <v>00631L</v>
      </c>
      <c r="AX3704" s="20">
        <f t="shared" si="1970"/>
        <v>1</v>
      </c>
      <c r="AY3704" s="20">
        <f t="shared" si="1952"/>
        <v>1</v>
      </c>
      <c r="AZ3704" s="116">
        <v>40933</v>
      </c>
      <c r="BA3704" s="116"/>
      <c r="BB3704" s="20"/>
      <c r="BC3704" s="20"/>
      <c r="BD3704" s="76"/>
      <c r="BE3704" s="77"/>
      <c r="BF3704" s="77"/>
    </row>
    <row r="3705" spans="1:58" s="23" customFormat="1" ht="15.75" customHeight="1" x14ac:dyDescent="0.4">
      <c r="A3705" s="116">
        <v>40931</v>
      </c>
      <c r="B3705" s="112">
        <v>21.3</v>
      </c>
      <c r="C3705" s="112">
        <v>23.5</v>
      </c>
      <c r="D3705" s="112">
        <v>24.85</v>
      </c>
      <c r="E3705" s="112">
        <v>25.65</v>
      </c>
      <c r="F3705" s="112">
        <v>26.35</v>
      </c>
      <c r="G3705" s="112">
        <v>27.3</v>
      </c>
      <c r="H3705" s="113">
        <v>27.4</v>
      </c>
      <c r="I3705" s="90">
        <f t="shared" si="1971"/>
        <v>21.740000000000002</v>
      </c>
      <c r="J3705" s="90">
        <f t="shared" si="1972"/>
        <v>23.77</v>
      </c>
      <c r="K3705" s="114">
        <v>16</v>
      </c>
      <c r="L3705" s="115">
        <v>0.05</v>
      </c>
      <c r="M3705" s="90">
        <v>18.12</v>
      </c>
      <c r="N3705" s="90">
        <v>18.670000000000002</v>
      </c>
      <c r="O3705" s="90">
        <v>22.32</v>
      </c>
      <c r="P3705" s="90">
        <v>25.07</v>
      </c>
      <c r="Q3705" s="90">
        <v>26.98</v>
      </c>
      <c r="R3705" s="63">
        <f t="shared" si="1960"/>
        <v>10.599999999999994</v>
      </c>
      <c r="S3705" s="64">
        <f t="shared" si="1959"/>
        <v>2.1334792122538321E-2</v>
      </c>
      <c r="T3705" s="65">
        <f t="shared" si="1955"/>
        <v>0.97054097482592394</v>
      </c>
      <c r="U3705" s="65">
        <f t="shared" si="1955"/>
        <v>0.83646953405017932</v>
      </c>
      <c r="V3705" s="65">
        <f t="shared" si="1961"/>
        <v>0.74471479856402079</v>
      </c>
      <c r="W3705" s="65">
        <f t="shared" si="1962"/>
        <v>0.69199406968124544</v>
      </c>
      <c r="X3705" s="61">
        <f t="shared" si="1950"/>
        <v>0.10328638497652579</v>
      </c>
      <c r="Y3705" s="66">
        <f t="shared" si="1963"/>
        <v>6.8226120857699815E-2</v>
      </c>
      <c r="Z3705" s="61">
        <f t="shared" si="1964"/>
        <v>9.3376264949401905E-2</v>
      </c>
      <c r="AA3705" s="67">
        <f t="shared" si="1965"/>
        <v>21.740000000000002</v>
      </c>
      <c r="AB3705" s="68">
        <f t="shared" si="1966"/>
        <v>0.14086770219603637</v>
      </c>
      <c r="AC3705" s="69">
        <f t="shared" si="1967"/>
        <v>0.16443492233529727</v>
      </c>
      <c r="AD3705" s="70">
        <f>_xlfn.PERCENTILE.EXC(AC3705:$AC$5675,0.5)</f>
        <v>6.0674157303370849E-2</v>
      </c>
      <c r="AE3705" s="70">
        <f>_xlfn.PERCENTILE.EXC($AC3705:AC$5675,0.35)</f>
        <v>3.1958653452941341E-2</v>
      </c>
      <c r="AF3705" s="71">
        <f t="shared" si="1956"/>
        <v>6.3858317520556415E-3</v>
      </c>
      <c r="AG3705" s="70">
        <f t="shared" si="1957"/>
        <v>-0.31270586014919505</v>
      </c>
      <c r="AH3705" s="70">
        <f t="shared" si="1958"/>
        <v>-0.33113240783537945</v>
      </c>
      <c r="AI3705" s="61" t="str">
        <f t="shared" si="1953"/>
        <v>Short VOL</v>
      </c>
      <c r="AJ3705" s="68" t="str">
        <f t="shared" si="1954"/>
        <v>Short VOL</v>
      </c>
      <c r="AK3705" s="72"/>
      <c r="AL3705" s="73"/>
      <c r="AM3705" s="72"/>
      <c r="AN3705" s="73"/>
      <c r="AO3705" s="74"/>
      <c r="AP3705" s="20"/>
      <c r="AQ3705" s="74"/>
      <c r="AR3705" s="20"/>
      <c r="AS3705" s="74"/>
      <c r="AT3705" s="20"/>
      <c r="AU3705" s="74" t="str">
        <f t="shared" si="1968"/>
        <v>00631L</v>
      </c>
      <c r="AV3705" s="20">
        <f t="shared" si="1951"/>
        <v>1</v>
      </c>
      <c r="AW3705" s="74" t="str">
        <f t="shared" si="1969"/>
        <v>00631L</v>
      </c>
      <c r="AX3705" s="20">
        <f t="shared" si="1970"/>
        <v>1</v>
      </c>
      <c r="AY3705" s="20">
        <f t="shared" si="1952"/>
        <v>1</v>
      </c>
      <c r="AZ3705" s="116">
        <v>40932</v>
      </c>
      <c r="BA3705" s="116"/>
      <c r="BB3705" s="20"/>
      <c r="BC3705" s="20"/>
      <c r="BD3705" s="76"/>
      <c r="BE3705" s="77"/>
      <c r="BF3705" s="77"/>
    </row>
    <row r="3706" spans="1:58" s="23" customFormat="1" ht="15.75" customHeight="1" x14ac:dyDescent="0.4">
      <c r="A3706" s="116">
        <v>40928</v>
      </c>
      <c r="B3706" s="112">
        <v>21.85</v>
      </c>
      <c r="C3706" s="112">
        <v>23.9</v>
      </c>
      <c r="D3706" s="112">
        <v>25.3</v>
      </c>
      <c r="E3706" s="112">
        <v>26.15</v>
      </c>
      <c r="F3706" s="112">
        <v>26.8</v>
      </c>
      <c r="G3706" s="112">
        <v>27.6</v>
      </c>
      <c r="H3706" s="113">
        <v>27.75</v>
      </c>
      <c r="I3706" s="90">
        <f t="shared" si="1971"/>
        <v>22.157500000000002</v>
      </c>
      <c r="J3706" s="90">
        <f t="shared" si="1972"/>
        <v>24.11</v>
      </c>
      <c r="K3706" s="114">
        <v>17</v>
      </c>
      <c r="L3706" s="115">
        <v>0.05</v>
      </c>
      <c r="M3706" s="90">
        <v>16.12</v>
      </c>
      <c r="N3706" s="90">
        <v>18.28</v>
      </c>
      <c r="O3706" s="90">
        <v>22.82</v>
      </c>
      <c r="P3706" s="90">
        <v>25.42</v>
      </c>
      <c r="Q3706" s="90">
        <v>27.39</v>
      </c>
      <c r="R3706" s="63">
        <f t="shared" si="1960"/>
        <v>13.839999999999996</v>
      </c>
      <c r="S3706" s="64">
        <f t="shared" si="1959"/>
        <v>-8.002013085052842E-2</v>
      </c>
      <c r="T3706" s="65">
        <f t="shared" si="1955"/>
        <v>0.88183807439824946</v>
      </c>
      <c r="U3706" s="65">
        <f t="shared" si="1955"/>
        <v>0.80105170902716916</v>
      </c>
      <c r="V3706" s="65">
        <f t="shared" si="1961"/>
        <v>0.71911880409126672</v>
      </c>
      <c r="W3706" s="65">
        <f t="shared" si="1962"/>
        <v>0.66739686016794453</v>
      </c>
      <c r="X3706" s="61">
        <f t="shared" si="1950"/>
        <v>9.3821510297482702E-2</v>
      </c>
      <c r="Y3706" s="66">
        <f t="shared" si="1963"/>
        <v>6.118546845124289E-2</v>
      </c>
      <c r="Z3706" s="61">
        <f t="shared" si="1964"/>
        <v>8.8119147015683033E-2</v>
      </c>
      <c r="AA3706" s="67">
        <f t="shared" si="1965"/>
        <v>22.157499999999999</v>
      </c>
      <c r="AB3706" s="68">
        <f t="shared" si="1966"/>
        <v>0.19529540481400437</v>
      </c>
      <c r="AC3706" s="69">
        <f t="shared" si="1967"/>
        <v>0.21211706783369788</v>
      </c>
      <c r="AD3706" s="70">
        <f>_xlfn.PERCENTILE.EXC(AC3706:$AC$5675,0.5)</f>
        <v>6.0648484584981857E-2</v>
      </c>
      <c r="AE3706" s="70">
        <f>_xlfn.PERCENTILE.EXC($AC3706:AC$5675,0.35)</f>
        <v>3.1927637212662459E-2</v>
      </c>
      <c r="AF3706" s="71">
        <f t="shared" si="1956"/>
        <v>6.3858317520556415E-3</v>
      </c>
      <c r="AG3706" s="70">
        <f t="shared" si="1957"/>
        <v>-0.31270586014919505</v>
      </c>
      <c r="AH3706" s="70">
        <f t="shared" si="1958"/>
        <v>-0.33113240783537945</v>
      </c>
      <c r="AI3706" s="61" t="str">
        <f t="shared" si="1953"/>
        <v>Short VOL</v>
      </c>
      <c r="AJ3706" s="68" t="str">
        <f t="shared" si="1954"/>
        <v>Short VOL</v>
      </c>
      <c r="AK3706" s="72"/>
      <c r="AL3706" s="73"/>
      <c r="AM3706" s="72"/>
      <c r="AN3706" s="73"/>
      <c r="AO3706" s="74"/>
      <c r="AP3706" s="20"/>
      <c r="AQ3706" s="74"/>
      <c r="AR3706" s="20"/>
      <c r="AS3706" s="74"/>
      <c r="AT3706" s="20"/>
      <c r="AU3706" s="74" t="str">
        <f t="shared" si="1968"/>
        <v>00631L</v>
      </c>
      <c r="AV3706" s="20">
        <f t="shared" si="1951"/>
        <v>1</v>
      </c>
      <c r="AW3706" s="74" t="str">
        <f t="shared" si="1969"/>
        <v>00631L</v>
      </c>
      <c r="AX3706" s="20">
        <f t="shared" si="1970"/>
        <v>1</v>
      </c>
      <c r="AY3706" s="20">
        <f t="shared" si="1952"/>
        <v>1</v>
      </c>
      <c r="AZ3706" s="116">
        <v>40931</v>
      </c>
      <c r="BA3706" s="116"/>
      <c r="BB3706" s="20"/>
      <c r="BC3706" s="20"/>
      <c r="BD3706" s="76"/>
      <c r="BE3706" s="77"/>
      <c r="BF3706" s="77"/>
    </row>
    <row r="3707" spans="1:58" s="23" customFormat="1" ht="15.75" customHeight="1" x14ac:dyDescent="0.4">
      <c r="A3707" s="116">
        <v>40927</v>
      </c>
      <c r="B3707" s="112">
        <v>22.55</v>
      </c>
      <c r="C3707" s="112">
        <v>24.4</v>
      </c>
      <c r="D3707" s="112">
        <v>25.8</v>
      </c>
      <c r="E3707" s="112">
        <v>26.55</v>
      </c>
      <c r="F3707" s="112">
        <v>27.25</v>
      </c>
      <c r="G3707" s="112">
        <v>28</v>
      </c>
      <c r="H3707" s="113">
        <v>28.05</v>
      </c>
      <c r="I3707" s="90">
        <f t="shared" si="1971"/>
        <v>22.734999999999999</v>
      </c>
      <c r="J3707" s="90">
        <f t="shared" si="1972"/>
        <v>24.54</v>
      </c>
      <c r="K3707" s="114">
        <v>18</v>
      </c>
      <c r="L3707" s="115">
        <v>0.05</v>
      </c>
      <c r="M3707" s="90">
        <v>17.41</v>
      </c>
      <c r="N3707" s="90">
        <v>19.87</v>
      </c>
      <c r="O3707" s="90">
        <v>23.65</v>
      </c>
      <c r="P3707" s="90">
        <v>26.02</v>
      </c>
      <c r="Q3707" s="90">
        <v>27.91</v>
      </c>
      <c r="R3707" s="63">
        <f t="shared" si="1960"/>
        <v>12.39</v>
      </c>
      <c r="S3707" s="64">
        <f t="shared" si="1959"/>
        <v>-4.8827190043082794E-2</v>
      </c>
      <c r="T3707" s="65">
        <f t="shared" si="1955"/>
        <v>0.87619526925012581</v>
      </c>
      <c r="U3707" s="65">
        <f t="shared" si="1955"/>
        <v>0.84016913319238906</v>
      </c>
      <c r="V3707" s="65">
        <f t="shared" si="1961"/>
        <v>0.76364335126825522</v>
      </c>
      <c r="W3707" s="65">
        <f t="shared" si="1962"/>
        <v>0.71193120745252603</v>
      </c>
      <c r="X3707" s="61">
        <f t="shared" ref="X3707:X3770" si="1973">(C3707-B3707)/B3707</f>
        <v>8.20399113082039E-2</v>
      </c>
      <c r="Y3707" s="66">
        <f t="shared" si="1963"/>
        <v>5.6497175141242938E-2</v>
      </c>
      <c r="Z3707" s="61">
        <f t="shared" si="1964"/>
        <v>7.9393006377831532E-2</v>
      </c>
      <c r="AA3707" s="67">
        <f t="shared" si="1965"/>
        <v>22.734999999999999</v>
      </c>
      <c r="AB3707" s="68">
        <f t="shared" si="1966"/>
        <v>0.13487669854051332</v>
      </c>
      <c r="AC3707" s="69">
        <f t="shared" si="1967"/>
        <v>0.14418721690991435</v>
      </c>
      <c r="AD3707" s="70">
        <f>_xlfn.PERCENTILE.EXC(AC3707:$AC$5675,0.5)</f>
        <v>6.0622811866592859E-2</v>
      </c>
      <c r="AE3707" s="70">
        <f>_xlfn.PERCENTILE.EXC($AC3707:AC$5675,0.35)</f>
        <v>3.1900742546644226E-2</v>
      </c>
      <c r="AF3707" s="71">
        <f t="shared" si="1956"/>
        <v>5.9993503178801264E-3</v>
      </c>
      <c r="AG3707" s="70">
        <f t="shared" si="1957"/>
        <v>-0.31270586014919505</v>
      </c>
      <c r="AH3707" s="70">
        <f t="shared" si="1958"/>
        <v>-0.33113240783537945</v>
      </c>
      <c r="AI3707" s="61" t="str">
        <f t="shared" si="1953"/>
        <v>Short VOL</v>
      </c>
      <c r="AJ3707" s="68" t="str">
        <f t="shared" si="1954"/>
        <v>Short VOL</v>
      </c>
      <c r="AK3707" s="72"/>
      <c r="AL3707" s="73"/>
      <c r="AM3707" s="72"/>
      <c r="AN3707" s="73"/>
      <c r="AO3707" s="74"/>
      <c r="AP3707" s="20"/>
      <c r="AQ3707" s="74"/>
      <c r="AR3707" s="20"/>
      <c r="AS3707" s="74"/>
      <c r="AT3707" s="20"/>
      <c r="AU3707" s="74" t="str">
        <f t="shared" si="1968"/>
        <v>00631L</v>
      </c>
      <c r="AV3707" s="20">
        <f t="shared" si="1951"/>
        <v>1</v>
      </c>
      <c r="AW3707" s="74" t="str">
        <f t="shared" si="1969"/>
        <v>00631L</v>
      </c>
      <c r="AX3707" s="20">
        <f t="shared" si="1970"/>
        <v>1</v>
      </c>
      <c r="AY3707" s="20">
        <f t="shared" si="1952"/>
        <v>1</v>
      </c>
      <c r="AZ3707" s="116">
        <v>40928</v>
      </c>
      <c r="BA3707" s="116"/>
      <c r="BB3707" s="20"/>
      <c r="BC3707" s="20"/>
      <c r="BD3707" s="76"/>
      <c r="BE3707" s="77"/>
      <c r="BF3707" s="77"/>
    </row>
    <row r="3708" spans="1:58" s="23" customFormat="1" ht="15.75" customHeight="1" x14ac:dyDescent="0.4">
      <c r="A3708" s="116">
        <v>40926</v>
      </c>
      <c r="B3708" s="112">
        <v>23.2</v>
      </c>
      <c r="C3708" s="112">
        <v>24.95</v>
      </c>
      <c r="D3708" s="112">
        <v>26.15</v>
      </c>
      <c r="E3708" s="112">
        <v>26.85</v>
      </c>
      <c r="F3708" s="112">
        <v>27.5</v>
      </c>
      <c r="G3708" s="112">
        <v>28.15</v>
      </c>
      <c r="H3708" s="113">
        <v>28.2</v>
      </c>
      <c r="I3708" s="90">
        <f t="shared" si="1971"/>
        <v>23.287499999999998</v>
      </c>
      <c r="J3708" s="90">
        <f t="shared" si="1972"/>
        <v>25.009999999999998</v>
      </c>
      <c r="K3708" s="114">
        <v>19</v>
      </c>
      <c r="L3708" s="115">
        <v>0.05</v>
      </c>
      <c r="M3708" s="90">
        <v>20.67</v>
      </c>
      <c r="N3708" s="90">
        <v>20.89</v>
      </c>
      <c r="O3708" s="90">
        <v>24.18</v>
      </c>
      <c r="P3708" s="90">
        <v>26.57</v>
      </c>
      <c r="Q3708" s="90">
        <v>28.19</v>
      </c>
      <c r="R3708" s="63">
        <f t="shared" si="1960"/>
        <v>9.1899999999999977</v>
      </c>
      <c r="S3708" s="64">
        <f t="shared" si="1959"/>
        <v>-5.9009009009008954E-2</v>
      </c>
      <c r="T3708" s="65">
        <f t="shared" si="1955"/>
        <v>0.98946864528482537</v>
      </c>
      <c r="U3708" s="65">
        <f t="shared" si="1955"/>
        <v>0.86393713813068651</v>
      </c>
      <c r="V3708" s="65">
        <f t="shared" si="1961"/>
        <v>0.78622506586375618</v>
      </c>
      <c r="W3708" s="65">
        <f t="shared" si="1962"/>
        <v>0.74104292302234831</v>
      </c>
      <c r="X3708" s="61">
        <f t="shared" si="1973"/>
        <v>7.5431034482758619E-2</v>
      </c>
      <c r="Y3708" s="66">
        <f t="shared" si="1963"/>
        <v>5.0279329608938467E-2</v>
      </c>
      <c r="Z3708" s="61">
        <f t="shared" si="1964"/>
        <v>7.3966720343531953E-2</v>
      </c>
      <c r="AA3708" s="67">
        <f t="shared" si="1965"/>
        <v>23.287499999999998</v>
      </c>
      <c r="AB3708" s="68">
        <f t="shared" si="1966"/>
        <v>0.11057922450933455</v>
      </c>
      <c r="AC3708" s="69">
        <f t="shared" si="1967"/>
        <v>0.11476783149832442</v>
      </c>
      <c r="AD3708" s="70">
        <f>_xlfn.PERCENTILE.EXC(AC3708:$AC$5675,0.5)</f>
        <v>6.0620015235300896E-2</v>
      </c>
      <c r="AE3708" s="70">
        <f>_xlfn.PERCENTILE.EXC($AC3708:AC$5675,0.35)</f>
        <v>3.1873847880625993E-2</v>
      </c>
      <c r="AF3708" s="71">
        <f t="shared" si="1956"/>
        <v>5.8574140036494332E-3</v>
      </c>
      <c r="AG3708" s="70">
        <f t="shared" si="1957"/>
        <v>-0.31270586014919505</v>
      </c>
      <c r="AH3708" s="70">
        <f t="shared" si="1958"/>
        <v>-0.33113240783537945</v>
      </c>
      <c r="AI3708" s="61" t="str">
        <f t="shared" si="1953"/>
        <v>Short VOL</v>
      </c>
      <c r="AJ3708" s="68" t="str">
        <f t="shared" si="1954"/>
        <v>Short VOL</v>
      </c>
      <c r="AK3708" s="72"/>
      <c r="AL3708" s="73"/>
      <c r="AM3708" s="72"/>
      <c r="AN3708" s="73"/>
      <c r="AO3708" s="74"/>
      <c r="AP3708" s="20"/>
      <c r="AQ3708" s="74"/>
      <c r="AR3708" s="20"/>
      <c r="AS3708" s="74"/>
      <c r="AT3708" s="20"/>
      <c r="AU3708" s="74" t="str">
        <f t="shared" si="1968"/>
        <v>00631L</v>
      </c>
      <c r="AV3708" s="20">
        <f t="shared" si="1951"/>
        <v>1</v>
      </c>
      <c r="AW3708" s="74" t="str">
        <f t="shared" si="1969"/>
        <v>00631L</v>
      </c>
      <c r="AX3708" s="20">
        <f t="shared" si="1970"/>
        <v>1</v>
      </c>
      <c r="AY3708" s="20">
        <f t="shared" si="1952"/>
        <v>1</v>
      </c>
      <c r="AZ3708" s="116">
        <v>40927</v>
      </c>
      <c r="BA3708" s="116"/>
      <c r="BB3708" s="20"/>
      <c r="BC3708" s="20"/>
      <c r="BD3708" s="76"/>
      <c r="BE3708" s="77"/>
      <c r="BF3708" s="77"/>
    </row>
    <row r="3709" spans="1:58" s="23" customFormat="1" ht="15.75" customHeight="1" x14ac:dyDescent="0.4">
      <c r="A3709" s="116">
        <v>40925</v>
      </c>
      <c r="B3709" s="112">
        <v>22.45</v>
      </c>
      <c r="C3709" s="112">
        <v>23.95</v>
      </c>
      <c r="D3709" s="112">
        <v>25.55</v>
      </c>
      <c r="E3709" s="112">
        <v>26.7</v>
      </c>
      <c r="F3709" s="112">
        <v>27.3</v>
      </c>
      <c r="G3709" s="112">
        <v>27.9</v>
      </c>
      <c r="H3709" s="113">
        <v>28.55</v>
      </c>
      <c r="I3709" s="90">
        <f t="shared" si="1971"/>
        <v>23.95</v>
      </c>
      <c r="J3709" s="90">
        <f t="shared" si="1972"/>
        <v>25.55</v>
      </c>
      <c r="K3709" s="114">
        <v>0</v>
      </c>
      <c r="L3709" s="115">
        <v>5.8823529411764705E-2</v>
      </c>
      <c r="M3709" s="90">
        <v>22.07</v>
      </c>
      <c r="N3709" s="90">
        <v>22.2</v>
      </c>
      <c r="O3709" s="90">
        <v>25</v>
      </c>
      <c r="P3709" s="90">
        <v>27.51</v>
      </c>
      <c r="Q3709" s="90">
        <v>28.63</v>
      </c>
      <c r="R3709" s="63">
        <f t="shared" si="1960"/>
        <v>8.2400000000000091</v>
      </c>
      <c r="S3709" s="64">
        <f t="shared" si="1959"/>
        <v>6.1692969870875136E-2</v>
      </c>
      <c r="T3709" s="65">
        <f t="shared" si="1955"/>
        <v>0.9941441441441442</v>
      </c>
      <c r="U3709" s="65">
        <f t="shared" si="1955"/>
        <v>0.88800000000000001</v>
      </c>
      <c r="V3709" s="65">
        <f t="shared" si="1961"/>
        <v>0.80697928026172294</v>
      </c>
      <c r="W3709" s="65">
        <f t="shared" si="1962"/>
        <v>0.77541040866224242</v>
      </c>
      <c r="X3709" s="61">
        <f t="shared" si="1973"/>
        <v>6.6815144766147E-2</v>
      </c>
      <c r="Y3709" s="66">
        <f t="shared" si="1963"/>
        <v>6.9288389513108672E-2</v>
      </c>
      <c r="Z3709" s="61">
        <f t="shared" si="1964"/>
        <v>6.6805845511482317E-2</v>
      </c>
      <c r="AA3709" s="67">
        <f t="shared" si="1965"/>
        <v>23.95</v>
      </c>
      <c r="AB3709" s="68">
        <f t="shared" si="1966"/>
        <v>1.1261261261261262E-2</v>
      </c>
      <c r="AC3709" s="69">
        <f t="shared" si="1967"/>
        <v>7.8828828828828829E-2</v>
      </c>
      <c r="AD3709" s="70">
        <f>_xlfn.PERCENTILE.EXC(AC3709:$AC$5675,0.5)</f>
        <v>6.0617218604008934E-2</v>
      </c>
      <c r="AE3709" s="70">
        <f>_xlfn.PERCENTILE.EXC($AC3709:AC$5675,0.35)</f>
        <v>3.1835101362714315E-2</v>
      </c>
      <c r="AF3709" s="71">
        <f t="shared" si="1956"/>
        <v>5.7110592591473738E-3</v>
      </c>
      <c r="AG3709" s="70">
        <f t="shared" si="1957"/>
        <v>-0.31270586014919505</v>
      </c>
      <c r="AH3709" s="70">
        <f t="shared" si="1958"/>
        <v>-0.33113240783537945</v>
      </c>
      <c r="AI3709" s="61" t="str">
        <f t="shared" si="1953"/>
        <v>Short VOL</v>
      </c>
      <c r="AJ3709" s="68" t="str">
        <f t="shared" si="1954"/>
        <v>Short VOL</v>
      </c>
      <c r="AK3709" s="72"/>
      <c r="AL3709" s="73"/>
      <c r="AM3709" s="72"/>
      <c r="AN3709" s="73"/>
      <c r="AO3709" s="74"/>
      <c r="AP3709" s="20"/>
      <c r="AQ3709" s="74"/>
      <c r="AR3709" s="20"/>
      <c r="AS3709" s="74"/>
      <c r="AT3709" s="20"/>
      <c r="AU3709" s="74" t="str">
        <f t="shared" si="1968"/>
        <v>00631L</v>
      </c>
      <c r="AV3709" s="20">
        <f t="shared" si="1951"/>
        <v>1</v>
      </c>
      <c r="AW3709" s="74" t="str">
        <f t="shared" si="1969"/>
        <v>00631L</v>
      </c>
      <c r="AX3709" s="20">
        <f t="shared" si="1970"/>
        <v>1</v>
      </c>
      <c r="AY3709" s="20">
        <f t="shared" si="1952"/>
        <v>1</v>
      </c>
      <c r="AZ3709" s="116">
        <v>40926</v>
      </c>
      <c r="BA3709" s="116"/>
      <c r="BB3709" s="20"/>
      <c r="BC3709" s="20"/>
      <c r="BD3709" s="76"/>
      <c r="BE3709" s="77"/>
      <c r="BF3709" s="77"/>
    </row>
    <row r="3710" spans="1:58" s="23" customFormat="1" ht="15.75" customHeight="1" x14ac:dyDescent="0.4">
      <c r="A3710" s="116">
        <v>40921</v>
      </c>
      <c r="B3710" s="112">
        <v>22.55</v>
      </c>
      <c r="C3710" s="112">
        <v>24.1</v>
      </c>
      <c r="D3710" s="112">
        <v>25.65</v>
      </c>
      <c r="E3710" s="112">
        <v>26.6</v>
      </c>
      <c r="F3710" s="112">
        <v>27.15</v>
      </c>
      <c r="G3710" s="112">
        <v>27.7</v>
      </c>
      <c r="H3710" s="113">
        <v>28.3</v>
      </c>
      <c r="I3710" s="90">
        <f t="shared" si="1971"/>
        <v>24.008823529411767</v>
      </c>
      <c r="J3710" s="90">
        <f t="shared" si="1972"/>
        <v>25.558823529411764</v>
      </c>
      <c r="K3710" s="114">
        <v>1</v>
      </c>
      <c r="L3710" s="115">
        <v>5.8823529411764705E-2</v>
      </c>
      <c r="M3710" s="90">
        <v>17.690000000000001</v>
      </c>
      <c r="N3710" s="90">
        <v>20.91</v>
      </c>
      <c r="O3710" s="90">
        <v>24.67</v>
      </c>
      <c r="P3710" s="90">
        <v>26.98</v>
      </c>
      <c r="Q3710" s="90">
        <v>28.44</v>
      </c>
      <c r="R3710" s="63">
        <f t="shared" si="1960"/>
        <v>13.050000000000004</v>
      </c>
      <c r="S3710" s="64">
        <f t="shared" si="1959"/>
        <v>2.1494870542257027E-2</v>
      </c>
      <c r="T3710" s="65">
        <f t="shared" si="1955"/>
        <v>0.84600669536107131</v>
      </c>
      <c r="U3710" s="65">
        <f t="shared" si="1955"/>
        <v>0.8475881637616538</v>
      </c>
      <c r="V3710" s="65">
        <f t="shared" si="1961"/>
        <v>0.77501853224610817</v>
      </c>
      <c r="W3710" s="65">
        <f t="shared" si="1962"/>
        <v>0.73523206751054848</v>
      </c>
      <c r="X3710" s="61">
        <f t="shared" si="1973"/>
        <v>6.8736141906873646E-2</v>
      </c>
      <c r="Y3710" s="66">
        <f t="shared" si="1963"/>
        <v>6.3909774436090194E-2</v>
      </c>
      <c r="Z3710" s="61">
        <f t="shared" si="1964"/>
        <v>6.4559598186940945E-2</v>
      </c>
      <c r="AA3710" s="67">
        <f t="shared" si="1965"/>
        <v>24.008823529411767</v>
      </c>
      <c r="AB3710" s="68">
        <f t="shared" si="1966"/>
        <v>7.8431372549019635E-2</v>
      </c>
      <c r="AC3710" s="69">
        <f t="shared" si="1967"/>
        <v>0.14819816018229398</v>
      </c>
      <c r="AD3710" s="70">
        <f>_xlfn.PERCENTILE.EXC(AC3710:$AC$5675,0.5)</f>
        <v>6.0510554626262654E-2</v>
      </c>
      <c r="AE3710" s="70">
        <f>_xlfn.PERCENTILE.EXC($AC3710:AC$5675,0.35)</f>
        <v>3.1787465955882568E-2</v>
      </c>
      <c r="AF3710" s="71">
        <f t="shared" si="1956"/>
        <v>5.6135798515616125E-3</v>
      </c>
      <c r="AG3710" s="70">
        <f t="shared" si="1957"/>
        <v>-0.31270586014919505</v>
      </c>
      <c r="AH3710" s="70">
        <f t="shared" si="1958"/>
        <v>-0.33113240783537945</v>
      </c>
      <c r="AI3710" s="61" t="str">
        <f t="shared" si="1953"/>
        <v>Short VOL</v>
      </c>
      <c r="AJ3710" s="68" t="str">
        <f t="shared" si="1954"/>
        <v>Short VOL</v>
      </c>
      <c r="AK3710" s="72"/>
      <c r="AL3710" s="73"/>
      <c r="AM3710" s="72"/>
      <c r="AN3710" s="73"/>
      <c r="AO3710" s="74"/>
      <c r="AP3710" s="20"/>
      <c r="AQ3710" s="74"/>
      <c r="AR3710" s="20"/>
      <c r="AS3710" s="74"/>
      <c r="AT3710" s="20"/>
      <c r="AU3710" s="74" t="str">
        <f t="shared" si="1968"/>
        <v>00631L</v>
      </c>
      <c r="AV3710" s="20">
        <f t="shared" si="1951"/>
        <v>1</v>
      </c>
      <c r="AW3710" s="74" t="str">
        <f t="shared" si="1969"/>
        <v>00631L</v>
      </c>
      <c r="AX3710" s="20">
        <f t="shared" si="1970"/>
        <v>1</v>
      </c>
      <c r="AY3710" s="20">
        <f t="shared" si="1952"/>
        <v>1</v>
      </c>
      <c r="AZ3710" s="116">
        <v>40925</v>
      </c>
      <c r="BA3710" s="116"/>
      <c r="BB3710" s="20"/>
      <c r="BC3710" s="20"/>
      <c r="BD3710" s="76"/>
      <c r="BE3710" s="77"/>
      <c r="BF3710" s="77"/>
    </row>
    <row r="3711" spans="1:58" s="23" customFormat="1" ht="15.75" customHeight="1" x14ac:dyDescent="0.4">
      <c r="A3711" s="116">
        <v>40920</v>
      </c>
      <c r="B3711" s="112">
        <v>22.2</v>
      </c>
      <c r="C3711" s="112">
        <v>23.75</v>
      </c>
      <c r="D3711" s="112">
        <v>25.25</v>
      </c>
      <c r="E3711" s="112">
        <v>26.2</v>
      </c>
      <c r="F3711" s="112">
        <v>26.75</v>
      </c>
      <c r="G3711" s="112">
        <v>27.3</v>
      </c>
      <c r="H3711" s="113">
        <v>27.9</v>
      </c>
      <c r="I3711" s="90">
        <f t="shared" si="1971"/>
        <v>23.567647058823528</v>
      </c>
      <c r="J3711" s="90">
        <f t="shared" si="1972"/>
        <v>25.073529411764707</v>
      </c>
      <c r="K3711" s="114">
        <v>2</v>
      </c>
      <c r="L3711" s="115">
        <v>5.8823529411764705E-2</v>
      </c>
      <c r="M3711" s="90">
        <v>16.649999999999999</v>
      </c>
      <c r="N3711" s="90">
        <v>20.47</v>
      </c>
      <c r="O3711" s="90">
        <v>24.04</v>
      </c>
      <c r="P3711" s="90">
        <v>26.44</v>
      </c>
      <c r="Q3711" s="90">
        <v>28.08</v>
      </c>
      <c r="R3711" s="63">
        <f t="shared" si="1960"/>
        <v>13.360000000000007</v>
      </c>
      <c r="S3711" s="64">
        <f t="shared" si="1959"/>
        <v>-2.7553444180522652E-2</v>
      </c>
      <c r="T3711" s="65">
        <f t="shared" si="1955"/>
        <v>0.81338544211040542</v>
      </c>
      <c r="U3711" s="65">
        <f t="shared" si="1955"/>
        <v>0.8514975041597338</v>
      </c>
      <c r="V3711" s="65">
        <f t="shared" si="1961"/>
        <v>0.77420574886535543</v>
      </c>
      <c r="W3711" s="65">
        <f t="shared" si="1962"/>
        <v>0.72898860398860399</v>
      </c>
      <c r="X3711" s="61">
        <f t="shared" si="1973"/>
        <v>6.9819819819819856E-2</v>
      </c>
      <c r="Y3711" s="66">
        <f t="shared" si="1963"/>
        <v>6.4885496183206076E-2</v>
      </c>
      <c r="Z3711" s="61">
        <f t="shared" si="1964"/>
        <v>6.3896168725820615E-2</v>
      </c>
      <c r="AA3711" s="67">
        <f t="shared" si="1965"/>
        <v>23.567647058823532</v>
      </c>
      <c r="AB3711" s="68">
        <f t="shared" si="1966"/>
        <v>8.4513922813873987E-2</v>
      </c>
      <c r="AC3711" s="69">
        <f t="shared" si="1967"/>
        <v>0.15132618753412472</v>
      </c>
      <c r="AD3711" s="70">
        <f>_xlfn.PERCENTILE.EXC(AC3711:$AC$5675,0.5)</f>
        <v>6.0403890648516374E-2</v>
      </c>
      <c r="AE3711" s="70">
        <f>_xlfn.PERCENTILE.EXC($AC3711:AC$5675,0.35)</f>
        <v>3.1739830549050815E-2</v>
      </c>
      <c r="AF3711" s="71">
        <f t="shared" si="1956"/>
        <v>5.5658888236377125E-3</v>
      </c>
      <c r="AG3711" s="70">
        <f t="shared" si="1957"/>
        <v>-0.31270586014919505</v>
      </c>
      <c r="AH3711" s="70">
        <f t="shared" si="1958"/>
        <v>-0.33113240783537945</v>
      </c>
      <c r="AI3711" s="61" t="str">
        <f t="shared" si="1953"/>
        <v>Short VOL</v>
      </c>
      <c r="AJ3711" s="68" t="str">
        <f t="shared" si="1954"/>
        <v>Short VOL</v>
      </c>
      <c r="AK3711" s="72"/>
      <c r="AL3711" s="73"/>
      <c r="AM3711" s="72"/>
      <c r="AN3711" s="73"/>
      <c r="AO3711" s="74"/>
      <c r="AP3711" s="20"/>
      <c r="AQ3711" s="74"/>
      <c r="AR3711" s="20"/>
      <c r="AS3711" s="74"/>
      <c r="AT3711" s="20"/>
      <c r="AU3711" s="74" t="str">
        <f t="shared" si="1968"/>
        <v>00631L</v>
      </c>
      <c r="AV3711" s="20">
        <f t="shared" si="1951"/>
        <v>1</v>
      </c>
      <c r="AW3711" s="74" t="str">
        <f t="shared" si="1969"/>
        <v>00631L</v>
      </c>
      <c r="AX3711" s="20">
        <f t="shared" si="1970"/>
        <v>1</v>
      </c>
      <c r="AY3711" s="20">
        <f t="shared" si="1952"/>
        <v>1</v>
      </c>
      <c r="AZ3711" s="116">
        <v>40921</v>
      </c>
      <c r="BA3711" s="116"/>
      <c r="BB3711" s="20"/>
      <c r="BC3711" s="20"/>
      <c r="BD3711" s="76"/>
      <c r="BE3711" s="77"/>
      <c r="BF3711" s="77"/>
    </row>
    <row r="3712" spans="1:58" s="23" customFormat="1" ht="15.75" customHeight="1" x14ac:dyDescent="0.4">
      <c r="A3712" s="116">
        <v>40919</v>
      </c>
      <c r="B3712" s="112">
        <v>22.95</v>
      </c>
      <c r="C3712" s="112">
        <v>24.15</v>
      </c>
      <c r="D3712" s="112">
        <v>25.4</v>
      </c>
      <c r="E3712" s="112">
        <v>26.3</v>
      </c>
      <c r="F3712" s="112">
        <v>26.9</v>
      </c>
      <c r="G3712" s="112">
        <v>27.4</v>
      </c>
      <c r="H3712" s="113">
        <v>28.05</v>
      </c>
      <c r="I3712" s="90">
        <f t="shared" si="1971"/>
        <v>23.938235294117646</v>
      </c>
      <c r="J3712" s="90">
        <f t="shared" si="1972"/>
        <v>25.179411764705883</v>
      </c>
      <c r="K3712" s="114">
        <v>3</v>
      </c>
      <c r="L3712" s="115">
        <v>5.8823529411764705E-2</v>
      </c>
      <c r="M3712" s="90">
        <v>17.12</v>
      </c>
      <c r="N3712" s="90">
        <v>21.05</v>
      </c>
      <c r="O3712" s="90">
        <v>24.11</v>
      </c>
      <c r="P3712" s="90">
        <v>26.45</v>
      </c>
      <c r="Q3712" s="90">
        <v>28</v>
      </c>
      <c r="R3712" s="63">
        <f t="shared" si="1960"/>
        <v>12.39</v>
      </c>
      <c r="S3712" s="64">
        <f t="shared" si="1959"/>
        <v>1.7399710004833223E-2</v>
      </c>
      <c r="T3712" s="65">
        <f t="shared" si="1955"/>
        <v>0.81330166270783855</v>
      </c>
      <c r="U3712" s="65">
        <f t="shared" si="1955"/>
        <v>0.87308170883450853</v>
      </c>
      <c r="V3712" s="65">
        <f t="shared" si="1961"/>
        <v>0.79584120982986772</v>
      </c>
      <c r="W3712" s="65">
        <f t="shared" si="1962"/>
        <v>0.75178571428571428</v>
      </c>
      <c r="X3712" s="61">
        <f t="shared" si="1973"/>
        <v>5.2287581699346379E-2</v>
      </c>
      <c r="Y3712" s="66">
        <f t="shared" si="1963"/>
        <v>6.6539923954372623E-2</v>
      </c>
      <c r="Z3712" s="61">
        <f t="shared" si="1964"/>
        <v>5.1849121513699511E-2</v>
      </c>
      <c r="AA3712" s="67">
        <f t="shared" si="1965"/>
        <v>23.938235294117646</v>
      </c>
      <c r="AB3712" s="68">
        <f t="shared" si="1966"/>
        <v>9.0261282660332467E-2</v>
      </c>
      <c r="AC3712" s="69">
        <f t="shared" si="1967"/>
        <v>0.13720832751152712</v>
      </c>
      <c r="AD3712" s="70">
        <f>_xlfn.PERCENTILE.EXC(AC3712:$AC$5675,0.5)</f>
        <v>6.0354694815093132E-2</v>
      </c>
      <c r="AE3712" s="70">
        <f>_xlfn.PERCENTILE.EXC($AC3712:AC$5675,0.35)</f>
        <v>3.1688971607332403E-2</v>
      </c>
      <c r="AF3712" s="71">
        <f t="shared" si="1956"/>
        <v>5.3532499062725145E-3</v>
      </c>
      <c r="AG3712" s="70">
        <f t="shared" si="1957"/>
        <v>-0.31270586014919505</v>
      </c>
      <c r="AH3712" s="70">
        <f t="shared" si="1958"/>
        <v>-0.33113240783537945</v>
      </c>
      <c r="AI3712" s="61" t="str">
        <f t="shared" si="1953"/>
        <v>Short VOL</v>
      </c>
      <c r="AJ3712" s="68" t="str">
        <f t="shared" si="1954"/>
        <v>Short VOL</v>
      </c>
      <c r="AK3712" s="72"/>
      <c r="AL3712" s="73"/>
      <c r="AM3712" s="72"/>
      <c r="AN3712" s="73"/>
      <c r="AO3712" s="74"/>
      <c r="AP3712" s="20"/>
      <c r="AQ3712" s="74"/>
      <c r="AR3712" s="20"/>
      <c r="AS3712" s="74"/>
      <c r="AT3712" s="20"/>
      <c r="AU3712" s="74" t="str">
        <f t="shared" si="1968"/>
        <v>00631L</v>
      </c>
      <c r="AV3712" s="20">
        <f t="shared" si="1951"/>
        <v>1</v>
      </c>
      <c r="AW3712" s="74" t="str">
        <f t="shared" si="1969"/>
        <v>00631L</v>
      </c>
      <c r="AX3712" s="20">
        <f t="shared" si="1970"/>
        <v>1</v>
      </c>
      <c r="AY3712" s="20">
        <f t="shared" si="1952"/>
        <v>1</v>
      </c>
      <c r="AZ3712" s="116">
        <v>40920</v>
      </c>
      <c r="BA3712" s="116"/>
      <c r="BB3712" s="20"/>
      <c r="BC3712" s="20"/>
      <c r="BD3712" s="76"/>
      <c r="BE3712" s="77"/>
      <c r="BF3712" s="77"/>
    </row>
    <row r="3713" spans="1:58" s="23" customFormat="1" ht="15.75" customHeight="1" x14ac:dyDescent="0.4">
      <c r="A3713" s="116">
        <v>40918</v>
      </c>
      <c r="B3713" s="112">
        <v>22.35</v>
      </c>
      <c r="C3713" s="112">
        <v>23.65</v>
      </c>
      <c r="D3713" s="112">
        <v>25.1</v>
      </c>
      <c r="E3713" s="112">
        <v>26.05</v>
      </c>
      <c r="F3713" s="112">
        <v>26.6</v>
      </c>
      <c r="G3713" s="112">
        <v>27.15</v>
      </c>
      <c r="H3713" s="113">
        <v>27.8</v>
      </c>
      <c r="I3713" s="90">
        <f t="shared" si="1971"/>
        <v>23.344117647058823</v>
      </c>
      <c r="J3713" s="90">
        <f t="shared" si="1972"/>
        <v>24.758823529411764</v>
      </c>
      <c r="K3713" s="114">
        <v>4</v>
      </c>
      <c r="L3713" s="115">
        <v>5.8823529411764705E-2</v>
      </c>
      <c r="M3713" s="90">
        <v>17.48</v>
      </c>
      <c r="N3713" s="90">
        <v>20.69</v>
      </c>
      <c r="O3713" s="90">
        <v>23.68</v>
      </c>
      <c r="P3713" s="90">
        <v>26.1</v>
      </c>
      <c r="Q3713" s="90">
        <v>27.77</v>
      </c>
      <c r="R3713" s="63">
        <f t="shared" si="1960"/>
        <v>11.61</v>
      </c>
      <c r="S3713" s="64">
        <f t="shared" si="1959"/>
        <v>-1.8035121025154199E-2</v>
      </c>
      <c r="T3713" s="65">
        <f t="shared" si="1955"/>
        <v>0.84485258579023681</v>
      </c>
      <c r="U3713" s="65">
        <f t="shared" si="1955"/>
        <v>0.87373310810810823</v>
      </c>
      <c r="V3713" s="65">
        <f t="shared" si="1961"/>
        <v>0.79272030651340997</v>
      </c>
      <c r="W3713" s="65">
        <f t="shared" si="1962"/>
        <v>0.74504861361181141</v>
      </c>
      <c r="X3713" s="61">
        <f t="shared" si="1973"/>
        <v>5.8165548098433877E-2</v>
      </c>
      <c r="Y3713" s="66">
        <f t="shared" si="1963"/>
        <v>6.71785028790787E-2</v>
      </c>
      <c r="Z3713" s="61">
        <f t="shared" si="1964"/>
        <v>6.0602242660955E-2</v>
      </c>
      <c r="AA3713" s="67">
        <f t="shared" si="1965"/>
        <v>23.34411764705882</v>
      </c>
      <c r="AB3713" s="68">
        <f t="shared" si="1966"/>
        <v>8.0231996133397779E-2</v>
      </c>
      <c r="AC3713" s="69">
        <f t="shared" si="1967"/>
        <v>0.12828021493759392</v>
      </c>
      <c r="AD3713" s="70">
        <f>_xlfn.PERCENTILE.EXC(AC3713:$AC$5675,0.5)</f>
        <v>6.0305498981669883E-2</v>
      </c>
      <c r="AE3713" s="70">
        <f>_xlfn.PERCENTILE.EXC($AC3713:AC$5675,0.35)</f>
        <v>3.1636823251659299E-2</v>
      </c>
      <c r="AF3713" s="71">
        <f t="shared" si="1956"/>
        <v>5.1137763618150584E-3</v>
      </c>
      <c r="AG3713" s="70">
        <f t="shared" si="1957"/>
        <v>-0.31270586014919505</v>
      </c>
      <c r="AH3713" s="70">
        <f t="shared" si="1958"/>
        <v>-0.33113240783537945</v>
      </c>
      <c r="AI3713" s="61" t="str">
        <f t="shared" si="1953"/>
        <v>Short VOL</v>
      </c>
      <c r="AJ3713" s="68" t="str">
        <f t="shared" si="1954"/>
        <v>Short VOL</v>
      </c>
      <c r="AK3713" s="72"/>
      <c r="AL3713" s="73"/>
      <c r="AM3713" s="72"/>
      <c r="AN3713" s="73"/>
      <c r="AO3713" s="74"/>
      <c r="AP3713" s="20"/>
      <c r="AQ3713" s="74"/>
      <c r="AR3713" s="20"/>
      <c r="AS3713" s="74"/>
      <c r="AT3713" s="20"/>
      <c r="AU3713" s="74" t="str">
        <f t="shared" si="1968"/>
        <v>00631L</v>
      </c>
      <c r="AV3713" s="20">
        <f t="shared" si="1951"/>
        <v>1</v>
      </c>
      <c r="AW3713" s="74" t="str">
        <f t="shared" si="1969"/>
        <v>00631L</v>
      </c>
      <c r="AX3713" s="20">
        <f t="shared" si="1970"/>
        <v>1</v>
      </c>
      <c r="AY3713" s="20">
        <f t="shared" si="1952"/>
        <v>1</v>
      </c>
      <c r="AZ3713" s="116">
        <v>40919</v>
      </c>
      <c r="BA3713" s="116"/>
      <c r="BB3713" s="20"/>
      <c r="BC3713" s="20"/>
      <c r="BD3713" s="76"/>
      <c r="BE3713" s="77"/>
      <c r="BF3713" s="77"/>
    </row>
    <row r="3714" spans="1:58" s="23" customFormat="1" ht="15.75" customHeight="1" x14ac:dyDescent="0.4">
      <c r="A3714" s="116">
        <v>40917</v>
      </c>
      <c r="B3714" s="112">
        <v>22.85</v>
      </c>
      <c r="C3714" s="112">
        <v>24.15</v>
      </c>
      <c r="D3714" s="112">
        <v>25.4</v>
      </c>
      <c r="E3714" s="112">
        <v>26.3</v>
      </c>
      <c r="F3714" s="112">
        <v>26.9</v>
      </c>
      <c r="G3714" s="112">
        <v>27.4</v>
      </c>
      <c r="H3714" s="113">
        <v>28</v>
      </c>
      <c r="I3714" s="90">
        <f t="shared" si="1971"/>
        <v>23.767647058823528</v>
      </c>
      <c r="J3714" s="90">
        <f t="shared" si="1972"/>
        <v>25.03235294117647</v>
      </c>
      <c r="K3714" s="114">
        <v>5</v>
      </c>
      <c r="L3714" s="115">
        <v>5.8823529411764705E-2</v>
      </c>
      <c r="M3714" s="90">
        <v>17.61</v>
      </c>
      <c r="N3714" s="90">
        <v>21.07</v>
      </c>
      <c r="O3714" s="90">
        <v>24.12</v>
      </c>
      <c r="P3714" s="90">
        <v>26.57</v>
      </c>
      <c r="Q3714" s="90">
        <v>28.11</v>
      </c>
      <c r="R3714" s="63">
        <f t="shared" si="1960"/>
        <v>12.009999999999998</v>
      </c>
      <c r="S3714" s="64">
        <f t="shared" si="1959"/>
        <v>2.1328162869607432E-2</v>
      </c>
      <c r="T3714" s="65">
        <f t="shared" si="1955"/>
        <v>0.83578547698149019</v>
      </c>
      <c r="U3714" s="65">
        <f t="shared" si="1955"/>
        <v>0.87354892205638468</v>
      </c>
      <c r="V3714" s="65">
        <f t="shared" si="1961"/>
        <v>0.79299962363567933</v>
      </c>
      <c r="W3714" s="65">
        <f t="shared" si="1962"/>
        <v>0.74955531839203138</v>
      </c>
      <c r="X3714" s="61">
        <f t="shared" si="1973"/>
        <v>5.6892778993435318E-2</v>
      </c>
      <c r="Y3714" s="66">
        <f t="shared" si="1963"/>
        <v>6.4638783269961947E-2</v>
      </c>
      <c r="Z3714" s="61">
        <f t="shared" si="1964"/>
        <v>5.3211236233139503E-2</v>
      </c>
      <c r="AA3714" s="67">
        <f t="shared" si="1965"/>
        <v>23.767647058823528</v>
      </c>
      <c r="AB3714" s="68">
        <f t="shared" si="1966"/>
        <v>8.4480303749406793E-2</v>
      </c>
      <c r="AC3714" s="69">
        <f t="shared" si="1967"/>
        <v>0.12803260839219399</v>
      </c>
      <c r="AD3714" s="70">
        <f>_xlfn.PERCENTILE.EXC(AC3714:$AC$5675,0.5)</f>
        <v>6.0196533336900143E-2</v>
      </c>
      <c r="AE3714" s="70">
        <f>_xlfn.PERCENTILE.EXC($AC3714:AC$5675,0.35)</f>
        <v>3.1584674895986202E-2</v>
      </c>
      <c r="AF3714" s="71">
        <f t="shared" si="1956"/>
        <v>5.0476759146710331E-3</v>
      </c>
      <c r="AG3714" s="70">
        <f t="shared" si="1957"/>
        <v>-0.31270586014919505</v>
      </c>
      <c r="AH3714" s="70">
        <f t="shared" si="1958"/>
        <v>-0.33113240783537945</v>
      </c>
      <c r="AI3714" s="61" t="str">
        <f t="shared" si="1953"/>
        <v>Short VOL</v>
      </c>
      <c r="AJ3714" s="68" t="str">
        <f t="shared" si="1954"/>
        <v>Short VOL</v>
      </c>
      <c r="AK3714" s="72"/>
      <c r="AL3714" s="73"/>
      <c r="AM3714" s="72"/>
      <c r="AN3714" s="73"/>
      <c r="AO3714" s="74"/>
      <c r="AP3714" s="20"/>
      <c r="AQ3714" s="74"/>
      <c r="AR3714" s="20"/>
      <c r="AS3714" s="74"/>
      <c r="AT3714" s="20"/>
      <c r="AU3714" s="74" t="str">
        <f t="shared" si="1968"/>
        <v>00631L</v>
      </c>
      <c r="AV3714" s="20">
        <f t="shared" si="1951"/>
        <v>1</v>
      </c>
      <c r="AW3714" s="74" t="str">
        <f t="shared" si="1969"/>
        <v>00631L</v>
      </c>
      <c r="AX3714" s="20">
        <f t="shared" si="1970"/>
        <v>1</v>
      </c>
      <c r="AY3714" s="20">
        <f t="shared" si="1952"/>
        <v>1</v>
      </c>
      <c r="AZ3714" s="116">
        <v>40918</v>
      </c>
      <c r="BA3714" s="116"/>
      <c r="BB3714" s="20"/>
      <c r="BC3714" s="20"/>
      <c r="BD3714" s="76"/>
      <c r="BE3714" s="77"/>
      <c r="BF3714" s="77"/>
    </row>
    <row r="3715" spans="1:58" s="23" customFormat="1" ht="15.75" customHeight="1" x14ac:dyDescent="0.4">
      <c r="A3715" s="116">
        <v>40914</v>
      </c>
      <c r="B3715" s="112">
        <v>23.05</v>
      </c>
      <c r="C3715" s="112">
        <v>24.4</v>
      </c>
      <c r="D3715" s="112">
        <v>25.55</v>
      </c>
      <c r="E3715" s="112">
        <v>26.45</v>
      </c>
      <c r="F3715" s="112">
        <v>27</v>
      </c>
      <c r="G3715" s="112">
        <v>27.55</v>
      </c>
      <c r="H3715" s="113">
        <v>28.15</v>
      </c>
      <c r="I3715" s="90">
        <f t="shared" si="1971"/>
        <v>23.923529411764704</v>
      </c>
      <c r="J3715" s="90">
        <f t="shared" si="1972"/>
        <v>25.144117647058824</v>
      </c>
      <c r="K3715" s="114">
        <v>6</v>
      </c>
      <c r="L3715" s="115">
        <v>5.8823529411764705E-2</v>
      </c>
      <c r="M3715" s="90">
        <v>17.010000000000002</v>
      </c>
      <c r="N3715" s="90">
        <v>20.63</v>
      </c>
      <c r="O3715" s="90">
        <v>24.09</v>
      </c>
      <c r="P3715" s="90">
        <v>26.73</v>
      </c>
      <c r="Q3715" s="90">
        <v>28.29</v>
      </c>
      <c r="R3715" s="63">
        <f t="shared" si="1960"/>
        <v>13.18</v>
      </c>
      <c r="S3715" s="64">
        <f t="shared" si="1959"/>
        <v>-3.9571694599627623E-2</v>
      </c>
      <c r="T3715" s="65">
        <f t="shared" si="1955"/>
        <v>0.8245273873000486</v>
      </c>
      <c r="U3715" s="65">
        <f t="shared" si="1955"/>
        <v>0.8563719385637194</v>
      </c>
      <c r="V3715" s="65">
        <f t="shared" si="1961"/>
        <v>0.77179199401421616</v>
      </c>
      <c r="W3715" s="65">
        <f t="shared" si="1962"/>
        <v>0.72923294450335807</v>
      </c>
      <c r="X3715" s="61">
        <f t="shared" si="1973"/>
        <v>5.8568329718004242E-2</v>
      </c>
      <c r="Y3715" s="66">
        <f t="shared" si="1963"/>
        <v>6.4272211720226818E-2</v>
      </c>
      <c r="Z3715" s="61">
        <f t="shared" si="1964"/>
        <v>5.1020408163265391E-2</v>
      </c>
      <c r="AA3715" s="67">
        <f t="shared" si="1965"/>
        <v>23.923529411764704</v>
      </c>
      <c r="AB3715" s="68">
        <f t="shared" si="1966"/>
        <v>0.11730489578284062</v>
      </c>
      <c r="AC3715" s="69">
        <f t="shared" si="1967"/>
        <v>0.15964757206809044</v>
      </c>
      <c r="AD3715" s="70">
        <f>_xlfn.PERCENTILE.EXC(AC3715:$AC$5675,0.5)</f>
        <v>6.008756769213041E-2</v>
      </c>
      <c r="AE3715" s="70">
        <f>_xlfn.PERCENTILE.EXC($AC3715:AC$5675,0.35)</f>
        <v>3.1455771451533582E-2</v>
      </c>
      <c r="AF3715" s="71">
        <f t="shared" si="1956"/>
        <v>4.9402280928486442E-3</v>
      </c>
      <c r="AG3715" s="70">
        <f t="shared" si="1957"/>
        <v>-0.31270586014919505</v>
      </c>
      <c r="AH3715" s="70">
        <f t="shared" si="1958"/>
        <v>-0.33113240783537945</v>
      </c>
      <c r="AI3715" s="61" t="str">
        <f t="shared" si="1953"/>
        <v>Short VOL</v>
      </c>
      <c r="AJ3715" s="68" t="str">
        <f t="shared" si="1954"/>
        <v>Short VOL</v>
      </c>
      <c r="AK3715" s="72"/>
      <c r="AL3715" s="73"/>
      <c r="AM3715" s="72"/>
      <c r="AN3715" s="73"/>
      <c r="AO3715" s="74"/>
      <c r="AP3715" s="20"/>
      <c r="AQ3715" s="74"/>
      <c r="AR3715" s="20"/>
      <c r="AS3715" s="74"/>
      <c r="AT3715" s="20"/>
      <c r="AU3715" s="74" t="str">
        <f t="shared" si="1968"/>
        <v>00631L</v>
      </c>
      <c r="AV3715" s="20">
        <f t="shared" ref="AV3715:AV3778" si="1974">IF(AU3715="00631L",1,0)</f>
        <v>1</v>
      </c>
      <c r="AW3715" s="74" t="str">
        <f t="shared" si="1969"/>
        <v>00631L</v>
      </c>
      <c r="AX3715" s="20">
        <f t="shared" si="1970"/>
        <v>1</v>
      </c>
      <c r="AY3715" s="20">
        <f t="shared" ref="AY3715:AY3778" si="1975">IF(AP3715=1,0,1)</f>
        <v>1</v>
      </c>
      <c r="AZ3715" s="116">
        <v>40917</v>
      </c>
      <c r="BA3715" s="116"/>
      <c r="BB3715" s="20"/>
      <c r="BC3715" s="20"/>
      <c r="BD3715" s="76"/>
      <c r="BE3715" s="77"/>
      <c r="BF3715" s="77"/>
    </row>
    <row r="3716" spans="1:58" s="23" customFormat="1" ht="15.75" customHeight="1" x14ac:dyDescent="0.4">
      <c r="A3716" s="116">
        <v>40913</v>
      </c>
      <c r="B3716" s="112">
        <v>23.75</v>
      </c>
      <c r="C3716" s="112">
        <v>24.9</v>
      </c>
      <c r="D3716" s="112">
        <v>26</v>
      </c>
      <c r="E3716" s="112">
        <v>26.8</v>
      </c>
      <c r="F3716" s="112">
        <v>27.4</v>
      </c>
      <c r="G3716" s="112">
        <v>27.95</v>
      </c>
      <c r="H3716" s="113">
        <v>28.55</v>
      </c>
      <c r="I3716" s="90">
        <f t="shared" si="1971"/>
        <v>24.426470588235293</v>
      </c>
      <c r="J3716" s="90">
        <f t="shared" si="1972"/>
        <v>25.547058823529412</v>
      </c>
      <c r="K3716" s="114">
        <v>7</v>
      </c>
      <c r="L3716" s="115">
        <v>5.8823529411764705E-2</v>
      </c>
      <c r="M3716" s="90">
        <v>18.25</v>
      </c>
      <c r="N3716" s="90">
        <v>21.48</v>
      </c>
      <c r="O3716" s="90">
        <v>24.7</v>
      </c>
      <c r="P3716" s="90">
        <v>27.2</v>
      </c>
      <c r="Q3716" s="90">
        <v>28.55</v>
      </c>
      <c r="R3716" s="63">
        <f t="shared" si="1960"/>
        <v>12.169999999999995</v>
      </c>
      <c r="S3716" s="64">
        <f t="shared" si="1959"/>
        <v>-3.3303330333033232E-2</v>
      </c>
      <c r="T3716" s="65">
        <f t="shared" si="1955"/>
        <v>0.8496275605214153</v>
      </c>
      <c r="U3716" s="65">
        <f t="shared" si="1955"/>
        <v>0.86963562753036439</v>
      </c>
      <c r="V3716" s="65">
        <f t="shared" si="1961"/>
        <v>0.78970588235294126</v>
      </c>
      <c r="W3716" s="65">
        <f t="shared" si="1962"/>
        <v>0.75236427320490362</v>
      </c>
      <c r="X3716" s="61">
        <f t="shared" si="1973"/>
        <v>4.8421052631578886E-2</v>
      </c>
      <c r="Y3716" s="66">
        <f t="shared" si="1963"/>
        <v>6.5298507462686561E-2</v>
      </c>
      <c r="Z3716" s="61">
        <f t="shared" si="1964"/>
        <v>4.587597832630947E-2</v>
      </c>
      <c r="AA3716" s="67">
        <f t="shared" si="1965"/>
        <v>24.426470588235293</v>
      </c>
      <c r="AB3716" s="68">
        <f t="shared" si="1966"/>
        <v>0.1056797020484171</v>
      </c>
      <c r="AC3716" s="69">
        <f t="shared" si="1967"/>
        <v>0.13717274619344941</v>
      </c>
      <c r="AD3716" s="70">
        <f>_xlfn.PERCENTILE.EXC(AC3716:$AC$5675,0.5)</f>
        <v>6.0052595830363792E-2</v>
      </c>
      <c r="AE3716" s="70">
        <f>_xlfn.PERCENTILE.EXC($AC3716:AC$5675,0.35)</f>
        <v>3.1314075492284391E-2</v>
      </c>
      <c r="AF3716" s="71">
        <f t="shared" si="1956"/>
        <v>4.8584673992133768E-3</v>
      </c>
      <c r="AG3716" s="70">
        <f t="shared" si="1957"/>
        <v>-0.31270586014919505</v>
      </c>
      <c r="AH3716" s="70">
        <f t="shared" si="1958"/>
        <v>-0.33113240783537945</v>
      </c>
      <c r="AI3716" s="61" t="str">
        <f t="shared" si="1953"/>
        <v>Short VOL</v>
      </c>
      <c r="AJ3716" s="68" t="str">
        <f t="shared" si="1954"/>
        <v>Short VOL</v>
      </c>
      <c r="AK3716" s="72"/>
      <c r="AL3716" s="73"/>
      <c r="AM3716" s="72"/>
      <c r="AN3716" s="73"/>
      <c r="AO3716" s="74"/>
      <c r="AP3716" s="20"/>
      <c r="AQ3716" s="74"/>
      <c r="AR3716" s="20"/>
      <c r="AS3716" s="74"/>
      <c r="AT3716" s="20"/>
      <c r="AU3716" s="74" t="str">
        <f t="shared" si="1968"/>
        <v>00631L</v>
      </c>
      <c r="AV3716" s="20">
        <f t="shared" si="1974"/>
        <v>1</v>
      </c>
      <c r="AW3716" s="74" t="str">
        <f t="shared" si="1969"/>
        <v>00631L</v>
      </c>
      <c r="AX3716" s="20">
        <f t="shared" si="1970"/>
        <v>1</v>
      </c>
      <c r="AY3716" s="20">
        <f t="shared" si="1975"/>
        <v>1</v>
      </c>
      <c r="AZ3716" s="116">
        <v>40914</v>
      </c>
      <c r="BA3716" s="116"/>
      <c r="BB3716" s="20"/>
      <c r="BC3716" s="20"/>
      <c r="BD3716" s="76"/>
      <c r="BE3716" s="77"/>
      <c r="BF3716" s="77"/>
    </row>
    <row r="3717" spans="1:58" s="23" customFormat="1" ht="15.75" customHeight="1" x14ac:dyDescent="0.4">
      <c r="A3717" s="116">
        <v>40912</v>
      </c>
      <c r="B3717" s="112">
        <v>24.2</v>
      </c>
      <c r="C3717" s="112">
        <v>25.3</v>
      </c>
      <c r="D3717" s="112">
        <v>26.35</v>
      </c>
      <c r="E3717" s="112">
        <v>27.05</v>
      </c>
      <c r="F3717" s="112">
        <v>27.6</v>
      </c>
      <c r="G3717" s="112">
        <v>28</v>
      </c>
      <c r="H3717" s="113">
        <v>28.65</v>
      </c>
      <c r="I3717" s="90">
        <f t="shared" si="1971"/>
        <v>24.78235294117647</v>
      </c>
      <c r="J3717" s="90">
        <f t="shared" si="1972"/>
        <v>25.855882352941176</v>
      </c>
      <c r="K3717" s="114">
        <v>8</v>
      </c>
      <c r="L3717" s="115">
        <v>5.8823529411764705E-2</v>
      </c>
      <c r="M3717" s="90">
        <v>19.32</v>
      </c>
      <c r="N3717" s="90">
        <v>22.22</v>
      </c>
      <c r="O3717" s="90">
        <v>25.31</v>
      </c>
      <c r="P3717" s="90">
        <v>27.67</v>
      </c>
      <c r="Q3717" s="90">
        <v>28.91</v>
      </c>
      <c r="R3717" s="63">
        <f t="shared" si="1960"/>
        <v>11.440000000000005</v>
      </c>
      <c r="S3717" s="64">
        <f t="shared" si="1959"/>
        <v>-3.2651284283848503E-2</v>
      </c>
      <c r="T3717" s="65">
        <f t="shared" si="1955"/>
        <v>0.86948694869486953</v>
      </c>
      <c r="U3717" s="65">
        <f t="shared" si="1955"/>
        <v>0.8779138680363493</v>
      </c>
      <c r="V3717" s="65">
        <f t="shared" si="1961"/>
        <v>0.80303577882182864</v>
      </c>
      <c r="W3717" s="65">
        <f t="shared" si="1962"/>
        <v>0.76859218263576612</v>
      </c>
      <c r="X3717" s="61">
        <f t="shared" si="1973"/>
        <v>4.5454545454545511E-2</v>
      </c>
      <c r="Y3717" s="66">
        <f t="shared" si="1963"/>
        <v>5.9149722735674599E-2</v>
      </c>
      <c r="Z3717" s="61">
        <f t="shared" si="1964"/>
        <v>4.3318300498457182E-2</v>
      </c>
      <c r="AA3717" s="67">
        <f t="shared" si="1965"/>
        <v>24.78235294117647</v>
      </c>
      <c r="AB3717" s="68">
        <f t="shared" si="1966"/>
        <v>8.9108910891089133E-2</v>
      </c>
      <c r="AC3717" s="69">
        <f t="shared" si="1967"/>
        <v>0.11531741409435062</v>
      </c>
      <c r="AD3717" s="70">
        <f>_xlfn.PERCENTILE.EXC(AC3717:$AC$5675,0.5)</f>
        <v>6.0017623968597181E-2</v>
      </c>
      <c r="AE3717" s="70">
        <f>_xlfn.PERCENTILE.EXC($AC3717:AC$5675,0.35)</f>
        <v>3.1172379533035244E-2</v>
      </c>
      <c r="AF3717" s="71">
        <f t="shared" si="1956"/>
        <v>4.8584673992133768E-3</v>
      </c>
      <c r="AG3717" s="70">
        <f t="shared" si="1957"/>
        <v>-0.31270586014919505</v>
      </c>
      <c r="AH3717" s="70">
        <f t="shared" si="1958"/>
        <v>-0.33113240783537945</v>
      </c>
      <c r="AI3717" s="61" t="str">
        <f t="shared" ref="AI3717:AI3780" si="1976">IF(AC3717&gt;AD3717,"Short VOL","Safety")</f>
        <v>Short VOL</v>
      </c>
      <c r="AJ3717" s="68" t="str">
        <f t="shared" ref="AJ3717:AJ3780" si="1977">IF(AC3717&gt;AF3717,"Short VOL","Safety")</f>
        <v>Short VOL</v>
      </c>
      <c r="AK3717" s="72"/>
      <c r="AL3717" s="73"/>
      <c r="AM3717" s="72"/>
      <c r="AN3717" s="73"/>
      <c r="AO3717" s="74"/>
      <c r="AP3717" s="20"/>
      <c r="AQ3717" s="74"/>
      <c r="AR3717" s="20"/>
      <c r="AS3717" s="74"/>
      <c r="AT3717" s="20"/>
      <c r="AU3717" s="74" t="str">
        <f t="shared" si="1968"/>
        <v>00631L</v>
      </c>
      <c r="AV3717" s="20">
        <f t="shared" si="1974"/>
        <v>1</v>
      </c>
      <c r="AW3717" s="74" t="str">
        <f t="shared" si="1969"/>
        <v>00631L</v>
      </c>
      <c r="AX3717" s="20">
        <f t="shared" si="1970"/>
        <v>1</v>
      </c>
      <c r="AY3717" s="20">
        <f t="shared" si="1975"/>
        <v>1</v>
      </c>
      <c r="AZ3717" s="116">
        <v>40913</v>
      </c>
      <c r="BA3717" s="116"/>
      <c r="BB3717" s="20"/>
      <c r="BC3717" s="20"/>
      <c r="BD3717" s="76"/>
      <c r="BE3717" s="77"/>
      <c r="BF3717" s="77"/>
    </row>
    <row r="3718" spans="1:58" s="23" customFormat="1" ht="15.75" customHeight="1" x14ac:dyDescent="0.4">
      <c r="A3718" s="116">
        <v>40911</v>
      </c>
      <c r="B3718" s="112">
        <v>24.8</v>
      </c>
      <c r="C3718" s="112">
        <v>25.8</v>
      </c>
      <c r="D3718" s="112">
        <v>26.8</v>
      </c>
      <c r="E3718" s="112">
        <v>27.5</v>
      </c>
      <c r="F3718" s="112">
        <v>27.85</v>
      </c>
      <c r="G3718" s="112">
        <v>28.2</v>
      </c>
      <c r="H3718" s="113">
        <v>29</v>
      </c>
      <c r="I3718" s="90">
        <f t="shared" si="1971"/>
        <v>25.270588235294117</v>
      </c>
      <c r="J3718" s="90">
        <f t="shared" si="1972"/>
        <v>26.270588235294117</v>
      </c>
      <c r="K3718" s="114">
        <v>9</v>
      </c>
      <c r="L3718" s="115">
        <v>5.8823529411764705E-2</v>
      </c>
      <c r="M3718" s="90">
        <v>20.63</v>
      </c>
      <c r="N3718" s="90">
        <v>22.97</v>
      </c>
      <c r="O3718" s="90">
        <v>26.05</v>
      </c>
      <c r="P3718" s="90">
        <v>28.26</v>
      </c>
      <c r="Q3718" s="90">
        <v>29.69</v>
      </c>
      <c r="R3718" s="63">
        <f t="shared" si="1960"/>
        <v>10.710000000000008</v>
      </c>
      <c r="S3718" s="64">
        <f t="shared" si="1959"/>
        <v>-1.8376068376068366E-2</v>
      </c>
      <c r="T3718" s="65">
        <f t="shared" si="1955"/>
        <v>0.89812799303439272</v>
      </c>
      <c r="U3718" s="65">
        <f t="shared" si="1955"/>
        <v>0.88176583493282146</v>
      </c>
      <c r="V3718" s="65">
        <f t="shared" si="1961"/>
        <v>0.81280962491153563</v>
      </c>
      <c r="W3718" s="65">
        <f t="shared" si="1962"/>
        <v>0.7736611653755473</v>
      </c>
      <c r="X3718" s="61">
        <f t="shared" si="1973"/>
        <v>4.0322580645161289E-2</v>
      </c>
      <c r="Y3718" s="66">
        <f t="shared" si="1963"/>
        <v>5.4545454545454543E-2</v>
      </c>
      <c r="Z3718" s="61">
        <f t="shared" si="1964"/>
        <v>3.957169459962756E-2</v>
      </c>
      <c r="AA3718" s="67">
        <f t="shared" si="1965"/>
        <v>25.27058823529412</v>
      </c>
      <c r="AB3718" s="68">
        <f t="shared" si="1966"/>
        <v>7.9669133652590415E-2</v>
      </c>
      <c r="AC3718" s="69">
        <f t="shared" si="1967"/>
        <v>0.10015621398755427</v>
      </c>
      <c r="AD3718" s="70">
        <f>_xlfn.PERCENTILE.EXC(AC3718:$AC$5675,0.5)</f>
        <v>6.000387637160956E-2</v>
      </c>
      <c r="AE3718" s="70">
        <f>_xlfn.PERCENTILE.EXC($AC3718:AC$5675,0.35)</f>
        <v>3.1112603135264653E-2</v>
      </c>
      <c r="AF3718" s="71">
        <f t="shared" si="1956"/>
        <v>4.8584673992133768E-3</v>
      </c>
      <c r="AG3718" s="70">
        <f t="shared" si="1957"/>
        <v>-0.31270586014919505</v>
      </c>
      <c r="AH3718" s="70">
        <f t="shared" si="1958"/>
        <v>-0.33113240783537945</v>
      </c>
      <c r="AI3718" s="61" t="str">
        <f t="shared" si="1976"/>
        <v>Short VOL</v>
      </c>
      <c r="AJ3718" s="68" t="str">
        <f t="shared" si="1977"/>
        <v>Short VOL</v>
      </c>
      <c r="AK3718" s="72"/>
      <c r="AL3718" s="73"/>
      <c r="AM3718" s="72"/>
      <c r="AN3718" s="73"/>
      <c r="AO3718" s="74"/>
      <c r="AP3718" s="20"/>
      <c r="AQ3718" s="74"/>
      <c r="AR3718" s="20"/>
      <c r="AS3718" s="74"/>
      <c r="AT3718" s="20"/>
      <c r="AU3718" s="74" t="str">
        <f t="shared" si="1968"/>
        <v>00631L</v>
      </c>
      <c r="AV3718" s="20">
        <f t="shared" si="1974"/>
        <v>1</v>
      </c>
      <c r="AW3718" s="74" t="str">
        <f t="shared" si="1969"/>
        <v>00631L</v>
      </c>
      <c r="AX3718" s="20">
        <f t="shared" si="1970"/>
        <v>1</v>
      </c>
      <c r="AY3718" s="20">
        <f t="shared" si="1975"/>
        <v>1</v>
      </c>
      <c r="AZ3718" s="116">
        <v>40912</v>
      </c>
      <c r="BA3718" s="116"/>
      <c r="BB3718" s="20"/>
      <c r="BC3718" s="20"/>
      <c r="BD3718" s="76"/>
      <c r="BE3718" s="77"/>
      <c r="BF3718" s="77"/>
    </row>
    <row r="3719" spans="1:58" s="23" customFormat="1" ht="15.75" customHeight="1" x14ac:dyDescent="0.4">
      <c r="A3719" s="116">
        <v>40907</v>
      </c>
      <c r="B3719" s="112">
        <v>26.7</v>
      </c>
      <c r="C3719" s="112">
        <v>27.15</v>
      </c>
      <c r="D3719" s="112">
        <v>27.75</v>
      </c>
      <c r="E3719" s="112">
        <v>28.4</v>
      </c>
      <c r="F3719" s="112">
        <v>28.7</v>
      </c>
      <c r="G3719" s="112">
        <v>29.1</v>
      </c>
      <c r="H3719" s="113">
        <v>29.75</v>
      </c>
      <c r="I3719" s="90">
        <f t="shared" si="1971"/>
        <v>26.885294117647057</v>
      </c>
      <c r="J3719" s="90">
        <f t="shared" si="1972"/>
        <v>27.397058823529409</v>
      </c>
      <c r="K3719" s="114">
        <v>10</v>
      </c>
      <c r="L3719" s="115">
        <v>5.8823529411764705E-2</v>
      </c>
      <c r="M3719" s="90">
        <v>19.36</v>
      </c>
      <c r="N3719" s="90">
        <v>23.4</v>
      </c>
      <c r="O3719" s="90">
        <v>26.86</v>
      </c>
      <c r="P3719" s="90">
        <v>28.34</v>
      </c>
      <c r="Q3719" s="90">
        <v>30.07</v>
      </c>
      <c r="R3719" s="63">
        <f t="shared" si="1960"/>
        <v>12.440000000000005</v>
      </c>
      <c r="S3719" s="64">
        <f t="shared" si="1959"/>
        <v>3.3112582781456956E-2</v>
      </c>
      <c r="T3719" s="65">
        <f t="shared" si="1955"/>
        <v>0.82735042735042741</v>
      </c>
      <c r="U3719" s="65">
        <f t="shared" si="1955"/>
        <v>0.87118391660461647</v>
      </c>
      <c r="V3719" s="65">
        <f t="shared" si="1961"/>
        <v>0.82568807339449535</v>
      </c>
      <c r="W3719" s="65">
        <f t="shared" si="1962"/>
        <v>0.7781842367808447</v>
      </c>
      <c r="X3719" s="61">
        <f t="shared" si="1973"/>
        <v>1.6853932584269638E-2</v>
      </c>
      <c r="Y3719" s="66">
        <f t="shared" si="1963"/>
        <v>4.7535211267605688E-2</v>
      </c>
      <c r="Z3719" s="61">
        <f t="shared" si="1964"/>
        <v>1.9035116508040694E-2</v>
      </c>
      <c r="AA3719" s="67">
        <f t="shared" si="1965"/>
        <v>26.885294117647057</v>
      </c>
      <c r="AB3719" s="68">
        <f t="shared" si="1966"/>
        <v>0.14102564102564105</v>
      </c>
      <c r="AC3719" s="69">
        <f t="shared" si="1967"/>
        <v>0.14894419306184009</v>
      </c>
      <c r="AD3719" s="70">
        <f>_xlfn.PERCENTILE.EXC(AC3719:$AC$5675,0.5)</f>
        <v>5.9990128774621947E-2</v>
      </c>
      <c r="AE3719" s="70">
        <f>_xlfn.PERCENTILE.EXC($AC3719:AC$5675,0.35)</f>
        <v>3.1052826737494061E-2</v>
      </c>
      <c r="AF3719" s="71">
        <f t="shared" si="1956"/>
        <v>4.8584673992133768E-3</v>
      </c>
      <c r="AG3719" s="70">
        <f t="shared" si="1957"/>
        <v>-0.31270586014919505</v>
      </c>
      <c r="AH3719" s="70">
        <f t="shared" si="1958"/>
        <v>-0.33113240783537945</v>
      </c>
      <c r="AI3719" s="61" t="str">
        <f t="shared" si="1976"/>
        <v>Short VOL</v>
      </c>
      <c r="AJ3719" s="68" t="str">
        <f t="shared" si="1977"/>
        <v>Short VOL</v>
      </c>
      <c r="AK3719" s="72"/>
      <c r="AL3719" s="73"/>
      <c r="AM3719" s="72"/>
      <c r="AN3719" s="73"/>
      <c r="AO3719" s="74"/>
      <c r="AP3719" s="20"/>
      <c r="AQ3719" s="74"/>
      <c r="AR3719" s="20"/>
      <c r="AS3719" s="74"/>
      <c r="AT3719" s="20"/>
      <c r="AU3719" s="74" t="str">
        <f t="shared" si="1968"/>
        <v>00631L</v>
      </c>
      <c r="AV3719" s="20">
        <f t="shared" si="1974"/>
        <v>1</v>
      </c>
      <c r="AW3719" s="74" t="str">
        <f t="shared" si="1969"/>
        <v>00631L</v>
      </c>
      <c r="AX3719" s="20">
        <f t="shared" si="1970"/>
        <v>1</v>
      </c>
      <c r="AY3719" s="20">
        <f t="shared" si="1975"/>
        <v>1</v>
      </c>
      <c r="AZ3719" s="116">
        <v>40911</v>
      </c>
      <c r="BA3719" s="116"/>
      <c r="BB3719" s="20"/>
      <c r="BC3719" s="20"/>
      <c r="BD3719" s="76"/>
      <c r="BE3719" s="77"/>
      <c r="BF3719" s="77"/>
    </row>
    <row r="3720" spans="1:58" s="23" customFormat="1" ht="15.75" customHeight="1" x14ac:dyDescent="0.4">
      <c r="A3720" s="116">
        <v>40906</v>
      </c>
      <c r="B3720" s="112">
        <v>25.95</v>
      </c>
      <c r="C3720" s="112">
        <v>26.55</v>
      </c>
      <c r="D3720" s="112">
        <v>27.35</v>
      </c>
      <c r="E3720" s="112">
        <v>28.05</v>
      </c>
      <c r="F3720" s="112">
        <v>28.45</v>
      </c>
      <c r="G3720" s="112">
        <v>28.9</v>
      </c>
      <c r="H3720" s="113">
        <v>29.5</v>
      </c>
      <c r="I3720" s="90">
        <f t="shared" si="1971"/>
        <v>26.161764705882351</v>
      </c>
      <c r="J3720" s="90">
        <f t="shared" si="1972"/>
        <v>26.83235294117647</v>
      </c>
      <c r="K3720" s="114">
        <v>11</v>
      </c>
      <c r="L3720" s="115">
        <v>5.8823529411764705E-2</v>
      </c>
      <c r="M3720" s="90">
        <v>19.420000000000002</v>
      </c>
      <c r="N3720" s="90">
        <v>22.65</v>
      </c>
      <c r="O3720" s="90">
        <v>26.25</v>
      </c>
      <c r="P3720" s="90">
        <v>28.52</v>
      </c>
      <c r="Q3720" s="90">
        <v>29.91</v>
      </c>
      <c r="R3720" s="63">
        <f t="shared" si="1960"/>
        <v>12.699999999999996</v>
      </c>
      <c r="S3720" s="64">
        <f t="shared" si="1959"/>
        <v>-3.6989795918367388E-2</v>
      </c>
      <c r="T3720" s="65">
        <f t="shared" si="1955"/>
        <v>0.85739514348785884</v>
      </c>
      <c r="U3720" s="65">
        <f t="shared" si="1955"/>
        <v>0.86285714285714277</v>
      </c>
      <c r="V3720" s="65">
        <f t="shared" si="1961"/>
        <v>0.79417952314165496</v>
      </c>
      <c r="W3720" s="65">
        <f t="shared" si="1962"/>
        <v>0.75727181544633893</v>
      </c>
      <c r="X3720" s="61">
        <f t="shared" si="1973"/>
        <v>2.3121387283237049E-2</v>
      </c>
      <c r="Y3720" s="66">
        <f t="shared" si="1963"/>
        <v>5.169340463458108E-2</v>
      </c>
      <c r="Z3720" s="61">
        <f t="shared" si="1964"/>
        <v>2.5632377740303587E-2</v>
      </c>
      <c r="AA3720" s="67">
        <f t="shared" si="1965"/>
        <v>26.161764705882355</v>
      </c>
      <c r="AB3720" s="68">
        <f t="shared" si="1966"/>
        <v>0.14569536423841065</v>
      </c>
      <c r="AC3720" s="69">
        <f t="shared" si="1967"/>
        <v>0.15504479937670448</v>
      </c>
      <c r="AD3720" s="70">
        <f>_xlfn.PERCENTILE.EXC(AC3720:$AC$5675,0.5)</f>
        <v>5.9900400015538174E-2</v>
      </c>
      <c r="AE3720" s="70">
        <f>_xlfn.PERCENTILE.EXC($AC3720:AC$5675,0.35)</f>
        <v>3.0998170519948576E-2</v>
      </c>
      <c r="AF3720" s="71">
        <f t="shared" si="1956"/>
        <v>4.8584673992133768E-3</v>
      </c>
      <c r="AG3720" s="70">
        <f t="shared" si="1957"/>
        <v>-0.31270586014919505</v>
      </c>
      <c r="AH3720" s="70">
        <f t="shared" si="1958"/>
        <v>-0.33113240783537945</v>
      </c>
      <c r="AI3720" s="61" t="str">
        <f t="shared" si="1976"/>
        <v>Short VOL</v>
      </c>
      <c r="AJ3720" s="68" t="str">
        <f t="shared" si="1977"/>
        <v>Short VOL</v>
      </c>
      <c r="AK3720" s="72"/>
      <c r="AL3720" s="73"/>
      <c r="AM3720" s="72"/>
      <c r="AN3720" s="73"/>
      <c r="AO3720" s="74"/>
      <c r="AP3720" s="20"/>
      <c r="AQ3720" s="74"/>
      <c r="AR3720" s="20"/>
      <c r="AS3720" s="74"/>
      <c r="AT3720" s="20"/>
      <c r="AU3720" s="74" t="str">
        <f t="shared" si="1968"/>
        <v>00631L</v>
      </c>
      <c r="AV3720" s="20">
        <f t="shared" si="1974"/>
        <v>1</v>
      </c>
      <c r="AW3720" s="74" t="str">
        <f t="shared" si="1969"/>
        <v>00631L</v>
      </c>
      <c r="AX3720" s="20">
        <f t="shared" si="1970"/>
        <v>1</v>
      </c>
      <c r="AY3720" s="20">
        <f t="shared" si="1975"/>
        <v>1</v>
      </c>
      <c r="AZ3720" s="116">
        <v>40907</v>
      </c>
      <c r="BA3720" s="116"/>
      <c r="BB3720" s="20"/>
      <c r="BC3720" s="20"/>
      <c r="BD3720" s="76"/>
      <c r="BE3720" s="77"/>
      <c r="BF3720" s="77"/>
    </row>
    <row r="3721" spans="1:58" s="23" customFormat="1" ht="15.75" customHeight="1" x14ac:dyDescent="0.4">
      <c r="A3721" s="116">
        <v>40905</v>
      </c>
      <c r="B3721" s="112">
        <v>26.7</v>
      </c>
      <c r="C3721" s="112">
        <v>27.1</v>
      </c>
      <c r="D3721" s="112">
        <v>27.8</v>
      </c>
      <c r="E3721" s="112">
        <v>28.4</v>
      </c>
      <c r="F3721" s="112">
        <v>28.9</v>
      </c>
      <c r="G3721" s="112">
        <v>29.25</v>
      </c>
      <c r="H3721" s="113">
        <v>29.85</v>
      </c>
      <c r="I3721" s="90">
        <f t="shared" si="1971"/>
        <v>26.817647058823528</v>
      </c>
      <c r="J3721" s="90">
        <f t="shared" si="1972"/>
        <v>27.305882352941179</v>
      </c>
      <c r="K3721" s="114">
        <v>12</v>
      </c>
      <c r="L3721" s="115">
        <v>5.8823529411764705E-2</v>
      </c>
      <c r="M3721" s="90">
        <v>22.42</v>
      </c>
      <c r="N3721" s="90">
        <v>23.52</v>
      </c>
      <c r="O3721" s="90">
        <v>26.75</v>
      </c>
      <c r="P3721" s="90">
        <v>29.02</v>
      </c>
      <c r="Q3721" s="90">
        <v>30.51</v>
      </c>
      <c r="R3721" s="63">
        <f t="shared" si="1960"/>
        <v>9.8299999999999983</v>
      </c>
      <c r="S3721" s="64">
        <f t="shared" si="1959"/>
        <v>7.3482428115015944E-2</v>
      </c>
      <c r="T3721" s="65">
        <f t="shared" ref="T3721:U3784" si="1978">M3721/N3721</f>
        <v>0.95323129251700689</v>
      </c>
      <c r="U3721" s="65">
        <f t="shared" si="1978"/>
        <v>0.87925233644859813</v>
      </c>
      <c r="V3721" s="65">
        <f t="shared" si="1961"/>
        <v>0.81047553411440387</v>
      </c>
      <c r="W3721" s="65">
        <f t="shared" si="1962"/>
        <v>0.77089478859390359</v>
      </c>
      <c r="X3721" s="61">
        <f t="shared" si="1973"/>
        <v>1.498127340823978E-2</v>
      </c>
      <c r="Y3721" s="66">
        <f t="shared" si="1963"/>
        <v>5.105633802816912E-2</v>
      </c>
      <c r="Z3721" s="61">
        <f t="shared" si="1964"/>
        <v>1.8205746874314678E-2</v>
      </c>
      <c r="AA3721" s="67">
        <f t="shared" si="1965"/>
        <v>26.817647058823528</v>
      </c>
      <c r="AB3721" s="68">
        <f t="shared" si="1966"/>
        <v>0.13520408163265304</v>
      </c>
      <c r="AC3721" s="69">
        <f t="shared" si="1967"/>
        <v>0.14020608243297317</v>
      </c>
      <c r="AD3721" s="70">
        <f>_xlfn.PERCENTILE.EXC(AC3721:$AC$5675,0.5)</f>
        <v>5.9810671256454409E-2</v>
      </c>
      <c r="AE3721" s="70">
        <f>_xlfn.PERCENTILE.EXC($AC3721:AC$5675,0.35)</f>
        <v>3.097423538375367E-2</v>
      </c>
      <c r="AF3721" s="71">
        <f t="shared" si="1956"/>
        <v>4.8584673992133768E-3</v>
      </c>
      <c r="AG3721" s="70">
        <f t="shared" si="1957"/>
        <v>-0.31270586014919505</v>
      </c>
      <c r="AH3721" s="70">
        <f t="shared" si="1958"/>
        <v>-0.33113240783537945</v>
      </c>
      <c r="AI3721" s="61" t="str">
        <f t="shared" si="1976"/>
        <v>Short VOL</v>
      </c>
      <c r="AJ3721" s="68" t="str">
        <f t="shared" si="1977"/>
        <v>Short VOL</v>
      </c>
      <c r="AK3721" s="72"/>
      <c r="AL3721" s="73"/>
      <c r="AM3721" s="72"/>
      <c r="AN3721" s="73"/>
      <c r="AO3721" s="74"/>
      <c r="AP3721" s="20"/>
      <c r="AQ3721" s="74"/>
      <c r="AR3721" s="20"/>
      <c r="AS3721" s="74"/>
      <c r="AT3721" s="20"/>
      <c r="AU3721" s="74" t="str">
        <f t="shared" si="1968"/>
        <v>00631L</v>
      </c>
      <c r="AV3721" s="20">
        <f t="shared" si="1974"/>
        <v>1</v>
      </c>
      <c r="AW3721" s="74" t="str">
        <f t="shared" si="1969"/>
        <v>00631L</v>
      </c>
      <c r="AX3721" s="20">
        <f t="shared" si="1970"/>
        <v>1</v>
      </c>
      <c r="AY3721" s="20">
        <f t="shared" si="1975"/>
        <v>1</v>
      </c>
      <c r="AZ3721" s="116">
        <v>40906</v>
      </c>
      <c r="BA3721" s="116"/>
      <c r="BB3721" s="20"/>
      <c r="BC3721" s="20"/>
      <c r="BD3721" s="76"/>
      <c r="BE3721" s="77"/>
      <c r="BF3721" s="77"/>
    </row>
    <row r="3722" spans="1:58" s="23" customFormat="1" ht="15.75" customHeight="1" x14ac:dyDescent="0.4">
      <c r="A3722" s="116">
        <v>40904</v>
      </c>
      <c r="B3722" s="112">
        <v>25.45</v>
      </c>
      <c r="C3722" s="112">
        <v>26.2</v>
      </c>
      <c r="D3722" s="112">
        <v>27.2</v>
      </c>
      <c r="E3722" s="112">
        <v>27.9</v>
      </c>
      <c r="F3722" s="112">
        <v>28.3</v>
      </c>
      <c r="G3722" s="112">
        <v>28.7</v>
      </c>
      <c r="H3722" s="113">
        <v>29.35</v>
      </c>
      <c r="I3722" s="90">
        <f t="shared" si="1971"/>
        <v>25.626470588235293</v>
      </c>
      <c r="J3722" s="90">
        <f t="shared" si="1972"/>
        <v>26.435294117647057</v>
      </c>
      <c r="K3722" s="114">
        <v>13</v>
      </c>
      <c r="L3722" s="115">
        <v>5.8823529411764705E-2</v>
      </c>
      <c r="M3722" s="90">
        <v>20.6</v>
      </c>
      <c r="N3722" s="90">
        <v>21.91</v>
      </c>
      <c r="O3722" s="90">
        <v>25.54</v>
      </c>
      <c r="P3722" s="90">
        <v>28.09</v>
      </c>
      <c r="Q3722" s="90">
        <v>29.41</v>
      </c>
      <c r="R3722" s="63">
        <f t="shared" si="1960"/>
        <v>11.11999999999999</v>
      </c>
      <c r="S3722" s="64">
        <f t="shared" si="1959"/>
        <v>5.692233478051132E-2</v>
      </c>
      <c r="T3722" s="65">
        <f t="shared" si="1978"/>
        <v>0.94020994979461436</v>
      </c>
      <c r="U3722" s="65">
        <f t="shared" si="1978"/>
        <v>0.85787000783085354</v>
      </c>
      <c r="V3722" s="65">
        <f t="shared" si="1961"/>
        <v>0.77999288002847988</v>
      </c>
      <c r="W3722" s="65">
        <f t="shared" si="1962"/>
        <v>0.74498469908194487</v>
      </c>
      <c r="X3722" s="61">
        <f t="shared" si="1973"/>
        <v>2.9469548133595286E-2</v>
      </c>
      <c r="Y3722" s="66">
        <f t="shared" si="1963"/>
        <v>5.1971326164874654E-2</v>
      </c>
      <c r="Z3722" s="61">
        <f t="shared" si="1964"/>
        <v>3.1562033742683342E-2</v>
      </c>
      <c r="AA3722" s="67">
        <f t="shared" si="1965"/>
        <v>25.626470588235293</v>
      </c>
      <c r="AB3722" s="68">
        <f t="shared" si="1966"/>
        <v>0.16157005933363758</v>
      </c>
      <c r="AC3722" s="69">
        <f t="shared" si="1967"/>
        <v>0.1696243992804789</v>
      </c>
      <c r="AD3722" s="70">
        <f>_xlfn.PERCENTILE.EXC(AC3722:$AC$5675,0.5)</f>
        <v>5.978033562822721E-2</v>
      </c>
      <c r="AE3722" s="70">
        <f>_xlfn.PERCENTILE.EXC($AC3722:AC$5675,0.35)</f>
        <v>3.0950300247558772E-2</v>
      </c>
      <c r="AF3722" s="71">
        <f t="shared" si="1956"/>
        <v>4.8584673992133768E-3</v>
      </c>
      <c r="AG3722" s="70">
        <f t="shared" si="1957"/>
        <v>-0.31270586014919505</v>
      </c>
      <c r="AH3722" s="70">
        <f t="shared" si="1958"/>
        <v>-0.33113240783537945</v>
      </c>
      <c r="AI3722" s="61" t="str">
        <f t="shared" si="1976"/>
        <v>Short VOL</v>
      </c>
      <c r="AJ3722" s="68" t="str">
        <f t="shared" si="1977"/>
        <v>Short VOL</v>
      </c>
      <c r="AK3722" s="72"/>
      <c r="AL3722" s="73"/>
      <c r="AM3722" s="72"/>
      <c r="AN3722" s="73"/>
      <c r="AO3722" s="74"/>
      <c r="AP3722" s="20"/>
      <c r="AQ3722" s="74"/>
      <c r="AR3722" s="20"/>
      <c r="AS3722" s="74"/>
      <c r="AT3722" s="20"/>
      <c r="AU3722" s="74" t="str">
        <f t="shared" si="1968"/>
        <v>00631L</v>
      </c>
      <c r="AV3722" s="20">
        <f t="shared" si="1974"/>
        <v>1</v>
      </c>
      <c r="AW3722" s="74" t="str">
        <f t="shared" si="1969"/>
        <v>00631L</v>
      </c>
      <c r="AX3722" s="20">
        <f t="shared" si="1970"/>
        <v>1</v>
      </c>
      <c r="AY3722" s="20">
        <f t="shared" si="1975"/>
        <v>1</v>
      </c>
      <c r="AZ3722" s="116">
        <v>40905</v>
      </c>
      <c r="BA3722" s="116"/>
      <c r="BB3722" s="20"/>
      <c r="BC3722" s="20"/>
      <c r="BD3722" s="76"/>
      <c r="BE3722" s="77"/>
      <c r="BF3722" s="77"/>
    </row>
    <row r="3723" spans="1:58" s="23" customFormat="1" ht="15.75" customHeight="1" x14ac:dyDescent="0.4">
      <c r="A3723" s="116">
        <v>40900</v>
      </c>
      <c r="B3723" s="112">
        <v>25.7</v>
      </c>
      <c r="C3723" s="112">
        <v>26.4</v>
      </c>
      <c r="D3723" s="112">
        <v>27.45</v>
      </c>
      <c r="E3723" s="112">
        <v>28.15</v>
      </c>
      <c r="F3723" s="112">
        <v>28.55</v>
      </c>
      <c r="G3723" s="112">
        <v>28.95</v>
      </c>
      <c r="H3723" s="113">
        <v>29.6</v>
      </c>
      <c r="I3723" s="90">
        <f t="shared" si="1971"/>
        <v>25.823529411764707</v>
      </c>
      <c r="J3723" s="90">
        <f t="shared" si="1972"/>
        <v>26.585294117647056</v>
      </c>
      <c r="K3723" s="114">
        <v>14</v>
      </c>
      <c r="L3723" s="115">
        <v>5.8823529411764705E-2</v>
      </c>
      <c r="M3723" s="90">
        <v>17.809999999999999</v>
      </c>
      <c r="N3723" s="90">
        <v>20.73</v>
      </c>
      <c r="O3723" s="90">
        <v>25.22</v>
      </c>
      <c r="P3723" s="90">
        <v>27.96</v>
      </c>
      <c r="Q3723" s="90">
        <v>29.49</v>
      </c>
      <c r="R3723" s="63">
        <f t="shared" si="1960"/>
        <v>14.64</v>
      </c>
      <c r="S3723" s="64">
        <f t="shared" si="1959"/>
        <v>-2.032136105860112E-2</v>
      </c>
      <c r="T3723" s="65">
        <f t="shared" si="1978"/>
        <v>0.85914134105161588</v>
      </c>
      <c r="U3723" s="65">
        <f t="shared" si="1978"/>
        <v>0.8219666931007138</v>
      </c>
      <c r="V3723" s="65">
        <f t="shared" si="1961"/>
        <v>0.74141630901287547</v>
      </c>
      <c r="W3723" s="65">
        <f t="shared" si="1962"/>
        <v>0.70295015259409976</v>
      </c>
      <c r="X3723" s="61">
        <f t="shared" si="1973"/>
        <v>2.7237354085603085E-2</v>
      </c>
      <c r="Y3723" s="66">
        <f t="shared" si="1963"/>
        <v>5.1509769094138645E-2</v>
      </c>
      <c r="Z3723" s="61">
        <f t="shared" si="1964"/>
        <v>2.9498861047835851E-2</v>
      </c>
      <c r="AA3723" s="67">
        <f t="shared" si="1965"/>
        <v>25.823529411764707</v>
      </c>
      <c r="AB3723" s="68">
        <f t="shared" si="1966"/>
        <v>0.23974915581283157</v>
      </c>
      <c r="AC3723" s="69">
        <f t="shared" si="1967"/>
        <v>0.24570812406004369</v>
      </c>
      <c r="AD3723" s="70">
        <f>_xlfn.PERCENTILE.EXC(AC3723:$AC$5675,0.5)</f>
        <v>5.9750000000000011E-2</v>
      </c>
      <c r="AE3723" s="70">
        <f>_xlfn.PERCENTILE.EXC($AC3723:AC$5675,0.35)</f>
        <v>3.0915097810319047E-2</v>
      </c>
      <c r="AF3723" s="71">
        <f t="shared" si="1956"/>
        <v>4.8584673992133768E-3</v>
      </c>
      <c r="AG3723" s="70">
        <f t="shared" si="1957"/>
        <v>-0.31270586014919505</v>
      </c>
      <c r="AH3723" s="70">
        <f t="shared" si="1958"/>
        <v>-0.33113240783537945</v>
      </c>
      <c r="AI3723" s="61" t="str">
        <f t="shared" si="1976"/>
        <v>Short VOL</v>
      </c>
      <c r="AJ3723" s="68" t="str">
        <f t="shared" si="1977"/>
        <v>Short VOL</v>
      </c>
      <c r="AK3723" s="72"/>
      <c r="AL3723" s="73"/>
      <c r="AM3723" s="72"/>
      <c r="AN3723" s="73"/>
      <c r="AO3723" s="74"/>
      <c r="AP3723" s="20"/>
      <c r="AQ3723" s="74"/>
      <c r="AR3723" s="20"/>
      <c r="AS3723" s="74"/>
      <c r="AT3723" s="20"/>
      <c r="AU3723" s="74" t="str">
        <f t="shared" si="1968"/>
        <v>00631L</v>
      </c>
      <c r="AV3723" s="20">
        <f t="shared" si="1974"/>
        <v>1</v>
      </c>
      <c r="AW3723" s="74" t="str">
        <f t="shared" si="1969"/>
        <v>00631L</v>
      </c>
      <c r="AX3723" s="20">
        <f t="shared" si="1970"/>
        <v>1</v>
      </c>
      <c r="AY3723" s="20">
        <f t="shared" si="1975"/>
        <v>1</v>
      </c>
      <c r="AZ3723" s="116">
        <v>40904</v>
      </c>
      <c r="BA3723" s="116"/>
      <c r="BB3723" s="20"/>
      <c r="BC3723" s="20"/>
      <c r="BD3723" s="76"/>
      <c r="BE3723" s="77"/>
      <c r="BF3723" s="77"/>
    </row>
    <row r="3724" spans="1:58" s="23" customFormat="1" ht="15.75" customHeight="1" x14ac:dyDescent="0.4">
      <c r="A3724" s="116">
        <v>40899</v>
      </c>
      <c r="B3724" s="112">
        <v>25.1</v>
      </c>
      <c r="C3724" s="112">
        <v>26</v>
      </c>
      <c r="D3724" s="112">
        <v>27.2</v>
      </c>
      <c r="E3724" s="112">
        <v>28.1</v>
      </c>
      <c r="F3724" s="112">
        <v>28.5</v>
      </c>
      <c r="G3724" s="112">
        <v>28.85</v>
      </c>
      <c r="H3724" s="113">
        <v>29.45</v>
      </c>
      <c r="I3724" s="90">
        <f t="shared" si="1971"/>
        <v>25.205882352941178</v>
      </c>
      <c r="J3724" s="90">
        <f t="shared" si="1972"/>
        <v>26.141176470588235</v>
      </c>
      <c r="K3724" s="114">
        <v>15</v>
      </c>
      <c r="L3724" s="115">
        <v>5.8823529411764705E-2</v>
      </c>
      <c r="M3724" s="90">
        <v>19.72</v>
      </c>
      <c r="N3724" s="90">
        <v>21.16</v>
      </c>
      <c r="O3724" s="90">
        <v>25.28</v>
      </c>
      <c r="P3724" s="90">
        <v>28.06</v>
      </c>
      <c r="Q3724" s="90">
        <v>29.44</v>
      </c>
      <c r="R3724" s="63">
        <f t="shared" si="1960"/>
        <v>12.460000000000008</v>
      </c>
      <c r="S3724" s="64">
        <f t="shared" si="1959"/>
        <v>-1.2599160055996247E-2</v>
      </c>
      <c r="T3724" s="65">
        <f t="shared" si="1978"/>
        <v>0.93194706994328913</v>
      </c>
      <c r="U3724" s="65">
        <f t="shared" si="1978"/>
        <v>0.83702531645569622</v>
      </c>
      <c r="V3724" s="65">
        <f t="shared" si="1961"/>
        <v>0.75409836065573776</v>
      </c>
      <c r="W3724" s="65">
        <f t="shared" si="1962"/>
        <v>0.71875</v>
      </c>
      <c r="X3724" s="61">
        <f t="shared" si="1973"/>
        <v>3.5856573705179223E-2</v>
      </c>
      <c r="Y3724" s="66">
        <f t="shared" si="1963"/>
        <v>4.8042704626334441E-2</v>
      </c>
      <c r="Z3724" s="61">
        <f t="shared" si="1964"/>
        <v>3.7106184364060615E-2</v>
      </c>
      <c r="AA3724" s="67">
        <f t="shared" si="1965"/>
        <v>25.205882352941178</v>
      </c>
      <c r="AB3724" s="68">
        <f t="shared" si="1966"/>
        <v>0.18620037807183371</v>
      </c>
      <c r="AC3724" s="69">
        <f t="shared" si="1967"/>
        <v>0.19120426998776829</v>
      </c>
      <c r="AD3724" s="70">
        <f>_xlfn.PERCENTILE.EXC(AC3724:$AC$5675,0.5)</f>
        <v>5.970797448946296E-2</v>
      </c>
      <c r="AE3724" s="70">
        <f>_xlfn.PERCENTILE.EXC($AC3724:AC$5675,0.35)</f>
        <v>3.0851727120467277E-2</v>
      </c>
      <c r="AF3724" s="71">
        <f t="shared" si="1956"/>
        <v>4.8584673992133768E-3</v>
      </c>
      <c r="AG3724" s="70">
        <f t="shared" si="1957"/>
        <v>-0.31270586014919505</v>
      </c>
      <c r="AH3724" s="70">
        <f t="shared" si="1958"/>
        <v>-0.33113240783537945</v>
      </c>
      <c r="AI3724" s="61" t="str">
        <f t="shared" si="1976"/>
        <v>Short VOL</v>
      </c>
      <c r="AJ3724" s="68" t="str">
        <f t="shared" si="1977"/>
        <v>Short VOL</v>
      </c>
      <c r="AK3724" s="72"/>
      <c r="AL3724" s="73"/>
      <c r="AM3724" s="72"/>
      <c r="AN3724" s="73"/>
      <c r="AO3724" s="74"/>
      <c r="AP3724" s="20"/>
      <c r="AQ3724" s="74"/>
      <c r="AR3724" s="20"/>
      <c r="AS3724" s="74"/>
      <c r="AT3724" s="20"/>
      <c r="AU3724" s="74" t="str">
        <f t="shared" si="1968"/>
        <v>00631L</v>
      </c>
      <c r="AV3724" s="20">
        <f t="shared" si="1974"/>
        <v>1</v>
      </c>
      <c r="AW3724" s="74" t="str">
        <f t="shared" si="1969"/>
        <v>00631L</v>
      </c>
      <c r="AX3724" s="20">
        <f t="shared" si="1970"/>
        <v>1</v>
      </c>
      <c r="AY3724" s="20">
        <f t="shared" si="1975"/>
        <v>1</v>
      </c>
      <c r="AZ3724" s="116">
        <v>40900</v>
      </c>
      <c r="BA3724" s="116"/>
      <c r="BB3724" s="20"/>
      <c r="BC3724" s="20"/>
      <c r="BD3724" s="76"/>
      <c r="BE3724" s="77"/>
      <c r="BF3724" s="77"/>
    </row>
    <row r="3725" spans="1:58" s="23" customFormat="1" ht="15.75" customHeight="1" x14ac:dyDescent="0.4">
      <c r="A3725" s="116">
        <v>40898</v>
      </c>
      <c r="B3725" s="112">
        <v>24.5</v>
      </c>
      <c r="C3725" s="112">
        <v>25.85</v>
      </c>
      <c r="D3725" s="112">
        <v>27.05</v>
      </c>
      <c r="E3725" s="112">
        <v>27.9</v>
      </c>
      <c r="F3725" s="112">
        <v>28.45</v>
      </c>
      <c r="G3725" s="112">
        <v>28.75</v>
      </c>
      <c r="H3725" s="113">
        <v>29.35</v>
      </c>
      <c r="I3725" s="90">
        <f t="shared" si="1971"/>
        <v>24.579411764705881</v>
      </c>
      <c r="J3725" s="90">
        <f t="shared" si="1972"/>
        <v>25.920588235294119</v>
      </c>
      <c r="K3725" s="114">
        <v>16</v>
      </c>
      <c r="L3725" s="115">
        <v>5.8823529411764705E-2</v>
      </c>
      <c r="M3725" s="90">
        <v>20.62</v>
      </c>
      <c r="N3725" s="90">
        <v>21.43</v>
      </c>
      <c r="O3725" s="90">
        <v>25.56</v>
      </c>
      <c r="P3725" s="90">
        <v>28.56</v>
      </c>
      <c r="Q3725" s="90">
        <v>30.12</v>
      </c>
      <c r="R3725" s="63">
        <f t="shared" si="1960"/>
        <v>12.07</v>
      </c>
      <c r="S3725" s="64">
        <f t="shared" si="1959"/>
        <v>-7.7088716623600312E-2</v>
      </c>
      <c r="T3725" s="65">
        <f t="shared" si="1978"/>
        <v>0.96220251983201122</v>
      </c>
      <c r="U3725" s="65">
        <f t="shared" si="1978"/>
        <v>0.83841940532081383</v>
      </c>
      <c r="V3725" s="65">
        <f t="shared" si="1961"/>
        <v>0.75035014005602241</v>
      </c>
      <c r="W3725" s="65">
        <f t="shared" si="1962"/>
        <v>0.71148738379814069</v>
      </c>
      <c r="X3725" s="61">
        <f t="shared" si="1973"/>
        <v>5.5102040816326588E-2</v>
      </c>
      <c r="Y3725" s="66">
        <f t="shared" si="1963"/>
        <v>5.1971326164874654E-2</v>
      </c>
      <c r="Z3725" s="61">
        <f t="shared" si="1964"/>
        <v>5.4565035299748814E-2</v>
      </c>
      <c r="AA3725" s="67">
        <f t="shared" si="1965"/>
        <v>24.579411764705881</v>
      </c>
      <c r="AB3725" s="68">
        <f t="shared" si="1966"/>
        <v>0.14325711619225387</v>
      </c>
      <c r="AC3725" s="69">
        <f t="shared" si="1967"/>
        <v>0.14696275150284094</v>
      </c>
      <c r="AD3725" s="70">
        <f>_xlfn.PERCENTILE.EXC(AC3725:$AC$5675,0.5)</f>
        <v>5.9665948978925909E-2</v>
      </c>
      <c r="AE3725" s="70">
        <f>_xlfn.PERCENTILE.EXC($AC3725:AC$5675,0.35)</f>
        <v>3.0788356430615508E-2</v>
      </c>
      <c r="AF3725" s="71">
        <f t="shared" si="1956"/>
        <v>4.8584673992133768E-3</v>
      </c>
      <c r="AG3725" s="70">
        <f t="shared" si="1957"/>
        <v>-0.31270586014919505</v>
      </c>
      <c r="AH3725" s="70">
        <f t="shared" si="1958"/>
        <v>-0.33113240783537945</v>
      </c>
      <c r="AI3725" s="61" t="str">
        <f t="shared" si="1976"/>
        <v>Short VOL</v>
      </c>
      <c r="AJ3725" s="68" t="str">
        <f t="shared" si="1977"/>
        <v>Short VOL</v>
      </c>
      <c r="AK3725" s="72"/>
      <c r="AL3725" s="73"/>
      <c r="AM3725" s="72"/>
      <c r="AN3725" s="73"/>
      <c r="AO3725" s="74"/>
      <c r="AP3725" s="20"/>
      <c r="AQ3725" s="74"/>
      <c r="AR3725" s="20"/>
      <c r="AS3725" s="74"/>
      <c r="AT3725" s="20"/>
      <c r="AU3725" s="74" t="str">
        <f t="shared" si="1968"/>
        <v>00631L</v>
      </c>
      <c r="AV3725" s="20">
        <f t="shared" si="1974"/>
        <v>1</v>
      </c>
      <c r="AW3725" s="74" t="str">
        <f t="shared" si="1969"/>
        <v>00631L</v>
      </c>
      <c r="AX3725" s="20">
        <f t="shared" si="1970"/>
        <v>1</v>
      </c>
      <c r="AY3725" s="20">
        <f t="shared" si="1975"/>
        <v>1</v>
      </c>
      <c r="AZ3725" s="116">
        <v>40899</v>
      </c>
      <c r="BA3725" s="116"/>
      <c r="BB3725" s="20"/>
      <c r="BC3725" s="20"/>
      <c r="BD3725" s="76"/>
      <c r="BE3725" s="77"/>
      <c r="BF3725" s="77"/>
    </row>
    <row r="3726" spans="1:58" s="23" customFormat="1" ht="15.75" customHeight="1" x14ac:dyDescent="0.4">
      <c r="A3726" s="116">
        <v>40897</v>
      </c>
      <c r="B3726" s="112">
        <v>23.85</v>
      </c>
      <c r="C3726" s="112">
        <v>26.55</v>
      </c>
      <c r="D3726" s="112">
        <v>27.65</v>
      </c>
      <c r="E3726" s="112">
        <v>28.65</v>
      </c>
      <c r="F3726" s="112">
        <v>29.45</v>
      </c>
      <c r="G3726" s="112">
        <v>29.85</v>
      </c>
      <c r="H3726" s="113">
        <v>30.2</v>
      </c>
      <c r="I3726" s="90">
        <f t="shared" si="1971"/>
        <v>26.55</v>
      </c>
      <c r="J3726" s="90">
        <f t="shared" si="1972"/>
        <v>27.65</v>
      </c>
      <c r="K3726" s="114">
        <v>0</v>
      </c>
      <c r="L3726" s="115">
        <v>4.1666666666666664E-2</v>
      </c>
      <c r="M3726" s="90">
        <v>21.55</v>
      </c>
      <c r="N3726" s="90">
        <v>23.22</v>
      </c>
      <c r="O3726" s="90">
        <v>26.87</v>
      </c>
      <c r="P3726" s="90">
        <v>29.52</v>
      </c>
      <c r="Q3726" s="90">
        <v>31.06</v>
      </c>
      <c r="R3726" s="63">
        <f t="shared" si="1960"/>
        <v>11.620000000000005</v>
      </c>
      <c r="S3726" s="64">
        <f t="shared" si="1959"/>
        <v>-6.821829855537731E-2</v>
      </c>
      <c r="T3726" s="65">
        <f t="shared" si="1978"/>
        <v>0.92807924203273051</v>
      </c>
      <c r="U3726" s="65">
        <f t="shared" si="1978"/>
        <v>0.86416077409750647</v>
      </c>
      <c r="V3726" s="65">
        <f t="shared" si="1961"/>
        <v>0.78658536585365846</v>
      </c>
      <c r="W3726" s="65">
        <f t="shared" si="1962"/>
        <v>0.74758531873792655</v>
      </c>
      <c r="X3726" s="61">
        <f t="shared" si="1973"/>
        <v>0.11320754716981128</v>
      </c>
      <c r="Y3726" s="66">
        <f t="shared" si="1963"/>
        <v>5.4101221640488681E-2</v>
      </c>
      <c r="Z3726" s="61">
        <f t="shared" si="1964"/>
        <v>4.143126177024474E-2</v>
      </c>
      <c r="AA3726" s="67">
        <f t="shared" si="1965"/>
        <v>26.55</v>
      </c>
      <c r="AB3726" s="68">
        <f t="shared" si="1966"/>
        <v>2.7131782945736545E-2</v>
      </c>
      <c r="AC3726" s="69">
        <f t="shared" si="1967"/>
        <v>0.14341085271317838</v>
      </c>
      <c r="AD3726" s="70">
        <f>_xlfn.PERCENTILE.EXC(AC3726:$AC$5675,0.5)</f>
        <v>5.9582560582178111E-2</v>
      </c>
      <c r="AE3726" s="70">
        <f>_xlfn.PERCENTILE.EXC($AC3726:AC$5675,0.35)</f>
        <v>3.0741595643939353E-2</v>
      </c>
      <c r="AF3726" s="71">
        <f t="shared" ref="AF3726:AF3789" si="1979">_xlfn.PERCENTILE.EXC($AC3726:$AC4726,0.28)</f>
        <v>4.8584673992133768E-3</v>
      </c>
      <c r="AG3726" s="70">
        <f t="shared" ref="AG3726:AG3789" si="1980">_xlfn.PERCENTILE.EXC($AC3726:$AC4726,0.01)</f>
        <v>-0.31270586014919505</v>
      </c>
      <c r="AH3726" s="70">
        <f t="shared" ref="AH3726:AH3789" si="1981">_xlfn.PERCENTILE.EXC($AC3726:$AC4726,0.005)</f>
        <v>-0.33113240783537945</v>
      </c>
      <c r="AI3726" s="61" t="str">
        <f t="shared" si="1976"/>
        <v>Short VOL</v>
      </c>
      <c r="AJ3726" s="68" t="str">
        <f t="shared" si="1977"/>
        <v>Short VOL</v>
      </c>
      <c r="AK3726" s="72"/>
      <c r="AL3726" s="73"/>
      <c r="AM3726" s="72"/>
      <c r="AN3726" s="73"/>
      <c r="AO3726" s="74"/>
      <c r="AP3726" s="20"/>
      <c r="AQ3726" s="74"/>
      <c r="AR3726" s="20"/>
      <c r="AS3726" s="74"/>
      <c r="AT3726" s="20"/>
      <c r="AU3726" s="74" t="str">
        <f t="shared" si="1968"/>
        <v>00631L</v>
      </c>
      <c r="AV3726" s="20">
        <f t="shared" si="1974"/>
        <v>1</v>
      </c>
      <c r="AW3726" s="74" t="str">
        <f t="shared" si="1969"/>
        <v>00631L</v>
      </c>
      <c r="AX3726" s="20">
        <f t="shared" si="1970"/>
        <v>1</v>
      </c>
      <c r="AY3726" s="20">
        <f t="shared" si="1975"/>
        <v>1</v>
      </c>
      <c r="AZ3726" s="116">
        <v>40898</v>
      </c>
      <c r="BA3726" s="116"/>
      <c r="BB3726" s="20"/>
      <c r="BC3726" s="20"/>
      <c r="BD3726" s="76"/>
      <c r="BE3726" s="77"/>
      <c r="BF3726" s="77"/>
    </row>
    <row r="3727" spans="1:58" s="23" customFormat="1" ht="15.75" customHeight="1" x14ac:dyDescent="0.4">
      <c r="A3727" s="116">
        <v>40896</v>
      </c>
      <c r="B3727" s="112">
        <v>25.6</v>
      </c>
      <c r="C3727" s="112">
        <v>28.35</v>
      </c>
      <c r="D3727" s="112">
        <v>29.3</v>
      </c>
      <c r="E3727" s="112">
        <v>30.05</v>
      </c>
      <c r="F3727" s="112">
        <v>30.7</v>
      </c>
      <c r="G3727" s="112">
        <v>30.85</v>
      </c>
      <c r="H3727" s="113">
        <v>31.1</v>
      </c>
      <c r="I3727" s="90">
        <f t="shared" si="1971"/>
        <v>28.235416666666669</v>
      </c>
      <c r="J3727" s="90">
        <f t="shared" si="1972"/>
        <v>29.260416666666668</v>
      </c>
      <c r="K3727" s="114">
        <v>1</v>
      </c>
      <c r="L3727" s="115">
        <v>4.1666666666666664E-2</v>
      </c>
      <c r="M3727" s="90">
        <v>23.16</v>
      </c>
      <c r="N3727" s="90">
        <v>24.92</v>
      </c>
      <c r="O3727" s="90">
        <v>28.74</v>
      </c>
      <c r="P3727" s="90">
        <v>31.49</v>
      </c>
      <c r="Q3727" s="90">
        <v>32.6</v>
      </c>
      <c r="R3727" s="63">
        <f t="shared" si="1960"/>
        <v>12.149999999999999</v>
      </c>
      <c r="S3727" s="64">
        <f t="shared" si="1959"/>
        <v>2.5936599423631228E-2</v>
      </c>
      <c r="T3727" s="65">
        <f t="shared" si="1978"/>
        <v>0.9293739967897271</v>
      </c>
      <c r="U3727" s="65">
        <f t="shared" si="1978"/>
        <v>0.86708420320111357</v>
      </c>
      <c r="V3727" s="65">
        <f t="shared" si="1961"/>
        <v>0.79136233724992067</v>
      </c>
      <c r="W3727" s="65">
        <f t="shared" si="1962"/>
        <v>0.76441717791411046</v>
      </c>
      <c r="X3727" s="61">
        <f t="shared" si="1973"/>
        <v>0.107421875</v>
      </c>
      <c r="Y3727" s="66">
        <f t="shared" si="1963"/>
        <v>3.4941763727121489E-2</v>
      </c>
      <c r="Z3727" s="61">
        <f t="shared" si="1964"/>
        <v>3.6301925772891555E-2</v>
      </c>
      <c r="AA3727" s="67">
        <f t="shared" si="1965"/>
        <v>28.235416666666669</v>
      </c>
      <c r="AB3727" s="68">
        <f t="shared" si="1966"/>
        <v>2.7287319422150871E-2</v>
      </c>
      <c r="AC3727" s="69">
        <f t="shared" si="1967"/>
        <v>0.13304240235420015</v>
      </c>
      <c r="AD3727" s="70">
        <f>_xlfn.PERCENTILE.EXC(AC3727:$AC$5675,0.5)</f>
        <v>5.9499172185430313E-2</v>
      </c>
      <c r="AE3727" s="70">
        <f>_xlfn.PERCENTILE.EXC($AC3727:AC$5675,0.35)</f>
        <v>3.0716981394830676E-2</v>
      </c>
      <c r="AF3727" s="71">
        <f t="shared" si="1979"/>
        <v>4.8584673992133768E-3</v>
      </c>
      <c r="AG3727" s="70">
        <f t="shared" si="1980"/>
        <v>-0.31270586014919505</v>
      </c>
      <c r="AH3727" s="70">
        <f t="shared" si="1981"/>
        <v>-0.33113240783537945</v>
      </c>
      <c r="AI3727" s="61" t="str">
        <f t="shared" si="1976"/>
        <v>Short VOL</v>
      </c>
      <c r="AJ3727" s="68" t="str">
        <f t="shared" si="1977"/>
        <v>Short VOL</v>
      </c>
      <c r="AK3727" s="72"/>
      <c r="AL3727" s="73"/>
      <c r="AM3727" s="72"/>
      <c r="AN3727" s="73"/>
      <c r="AO3727" s="74"/>
      <c r="AP3727" s="20"/>
      <c r="AQ3727" s="74"/>
      <c r="AR3727" s="20"/>
      <c r="AS3727" s="74"/>
      <c r="AT3727" s="20"/>
      <c r="AU3727" s="74" t="str">
        <f t="shared" si="1968"/>
        <v>00631L</v>
      </c>
      <c r="AV3727" s="20">
        <f t="shared" si="1974"/>
        <v>1</v>
      </c>
      <c r="AW3727" s="74" t="str">
        <f t="shared" si="1969"/>
        <v>00631L</v>
      </c>
      <c r="AX3727" s="20">
        <f t="shared" si="1970"/>
        <v>1</v>
      </c>
      <c r="AY3727" s="20">
        <f t="shared" si="1975"/>
        <v>1</v>
      </c>
      <c r="AZ3727" s="116">
        <v>40897</v>
      </c>
      <c r="BA3727" s="116"/>
      <c r="BB3727" s="20"/>
      <c r="BC3727" s="20"/>
      <c r="BD3727" s="76"/>
      <c r="BE3727" s="77"/>
      <c r="BF3727" s="77"/>
    </row>
    <row r="3728" spans="1:58" s="23" customFormat="1" ht="15.75" customHeight="1" x14ac:dyDescent="0.4">
      <c r="A3728" s="116">
        <v>40893</v>
      </c>
      <c r="B3728" s="112">
        <v>26.1</v>
      </c>
      <c r="C3728" s="112">
        <v>28.85</v>
      </c>
      <c r="D3728" s="112">
        <v>29.85</v>
      </c>
      <c r="E3728" s="112">
        <v>30.35</v>
      </c>
      <c r="F3728" s="112">
        <v>30.95</v>
      </c>
      <c r="G3728" s="112">
        <v>31.1</v>
      </c>
      <c r="H3728" s="113">
        <v>31.3</v>
      </c>
      <c r="I3728" s="90">
        <f t="shared" si="1971"/>
        <v>28.620833333333334</v>
      </c>
      <c r="J3728" s="90">
        <f t="shared" si="1972"/>
        <v>29.766666666666669</v>
      </c>
      <c r="K3728" s="114">
        <v>2</v>
      </c>
      <c r="L3728" s="115">
        <v>4.1666666666666664E-2</v>
      </c>
      <c r="M3728" s="90">
        <v>22.76</v>
      </c>
      <c r="N3728" s="90">
        <v>24.29</v>
      </c>
      <c r="O3728" s="90">
        <v>29.03</v>
      </c>
      <c r="P3728" s="90">
        <v>31.92</v>
      </c>
      <c r="Q3728" s="90">
        <v>32.81</v>
      </c>
      <c r="R3728" s="63">
        <f t="shared" si="1960"/>
        <v>13.900000000000006</v>
      </c>
      <c r="S3728" s="64">
        <f t="shared" si="1959"/>
        <v>-3.2656312226204715E-2</v>
      </c>
      <c r="T3728" s="65">
        <f t="shared" si="1978"/>
        <v>0.93701111568546736</v>
      </c>
      <c r="U3728" s="65">
        <f t="shared" si="1978"/>
        <v>0.8367206338270754</v>
      </c>
      <c r="V3728" s="65">
        <f t="shared" si="1961"/>
        <v>0.76096491228070173</v>
      </c>
      <c r="W3728" s="65">
        <f t="shared" si="1962"/>
        <v>0.7403230722340749</v>
      </c>
      <c r="X3728" s="61">
        <f t="shared" si="1973"/>
        <v>0.1053639846743295</v>
      </c>
      <c r="Y3728" s="66">
        <f t="shared" si="1963"/>
        <v>3.1301482701812169E-2</v>
      </c>
      <c r="Z3728" s="61">
        <f t="shared" si="1964"/>
        <v>4.0034939583636714E-2</v>
      </c>
      <c r="AA3728" s="67">
        <f t="shared" si="1965"/>
        <v>28.620833333333334</v>
      </c>
      <c r="AB3728" s="68">
        <f t="shared" si="1966"/>
        <v>7.4516261836146652E-2</v>
      </c>
      <c r="AC3728" s="69">
        <f t="shared" si="1967"/>
        <v>0.17829696720186639</v>
      </c>
      <c r="AD3728" s="70">
        <f>_xlfn.PERCENTILE.EXC(AC3728:$AC$5675,0.5)</f>
        <v>5.9396402282454741E-2</v>
      </c>
      <c r="AE3728" s="70">
        <f>_xlfn.PERCENTILE.EXC($AC3728:AC$5675,0.35)</f>
        <v>3.0692367145721988E-2</v>
      </c>
      <c r="AF3728" s="71">
        <f t="shared" si="1979"/>
        <v>4.8584673992133768E-3</v>
      </c>
      <c r="AG3728" s="70">
        <f t="shared" si="1980"/>
        <v>-0.31270586014919505</v>
      </c>
      <c r="AH3728" s="70">
        <f t="shared" si="1981"/>
        <v>-0.33113240783537945</v>
      </c>
      <c r="AI3728" s="61" t="str">
        <f t="shared" si="1976"/>
        <v>Short VOL</v>
      </c>
      <c r="AJ3728" s="68" t="str">
        <f t="shared" si="1977"/>
        <v>Short VOL</v>
      </c>
      <c r="AK3728" s="72"/>
      <c r="AL3728" s="73"/>
      <c r="AM3728" s="72"/>
      <c r="AN3728" s="73"/>
      <c r="AO3728" s="74"/>
      <c r="AP3728" s="20"/>
      <c r="AQ3728" s="74"/>
      <c r="AR3728" s="20"/>
      <c r="AS3728" s="74"/>
      <c r="AT3728" s="20"/>
      <c r="AU3728" s="74" t="str">
        <f t="shared" si="1968"/>
        <v>00631L</v>
      </c>
      <c r="AV3728" s="20">
        <f t="shared" si="1974"/>
        <v>1</v>
      </c>
      <c r="AW3728" s="74" t="str">
        <f t="shared" si="1969"/>
        <v>00631L</v>
      </c>
      <c r="AX3728" s="20">
        <f t="shared" si="1970"/>
        <v>1</v>
      </c>
      <c r="AY3728" s="20">
        <f t="shared" si="1975"/>
        <v>1</v>
      </c>
      <c r="AZ3728" s="116">
        <v>40896</v>
      </c>
      <c r="BA3728" s="116"/>
      <c r="BB3728" s="20"/>
      <c r="BC3728" s="20"/>
      <c r="BD3728" s="76"/>
      <c r="BE3728" s="77"/>
      <c r="BF3728" s="77"/>
    </row>
    <row r="3729" spans="1:58" s="23" customFormat="1" ht="15.75" customHeight="1" x14ac:dyDescent="0.4">
      <c r="A3729" s="116">
        <v>40892</v>
      </c>
      <c r="B3729" s="112">
        <v>26.35</v>
      </c>
      <c r="C3729" s="112">
        <v>28.9</v>
      </c>
      <c r="D3729" s="112">
        <v>30.2</v>
      </c>
      <c r="E3729" s="112">
        <v>30.55</v>
      </c>
      <c r="F3729" s="112">
        <v>31.05</v>
      </c>
      <c r="G3729" s="112">
        <v>31.15</v>
      </c>
      <c r="H3729" s="113">
        <v>31.35</v>
      </c>
      <c r="I3729" s="90">
        <f t="shared" si="1971"/>
        <v>28.581249999999997</v>
      </c>
      <c r="J3729" s="90">
        <f t="shared" si="1972"/>
        <v>30.037499999999998</v>
      </c>
      <c r="K3729" s="114">
        <v>3</v>
      </c>
      <c r="L3729" s="115">
        <v>4.1666666666666664E-2</v>
      </c>
      <c r="M3729" s="90">
        <v>24.07</v>
      </c>
      <c r="N3729" s="90">
        <v>25.11</v>
      </c>
      <c r="O3729" s="90">
        <v>29.46</v>
      </c>
      <c r="P3729" s="90">
        <v>31.37</v>
      </c>
      <c r="Q3729" s="90">
        <v>33.200000000000003</v>
      </c>
      <c r="R3729" s="63">
        <f t="shared" si="1960"/>
        <v>11.649999999999999</v>
      </c>
      <c r="S3729" s="64">
        <f t="shared" si="1959"/>
        <v>-3.5714285714285705E-2</v>
      </c>
      <c r="T3729" s="65">
        <f t="shared" si="1978"/>
        <v>0.95858223815213062</v>
      </c>
      <c r="U3729" s="65">
        <f t="shared" si="1978"/>
        <v>0.8523421588594704</v>
      </c>
      <c r="V3729" s="65">
        <f t="shared" si="1961"/>
        <v>0.80044628626075864</v>
      </c>
      <c r="W3729" s="65">
        <f t="shared" si="1962"/>
        <v>0.75632530120481922</v>
      </c>
      <c r="X3729" s="61">
        <f t="shared" si="1973"/>
        <v>9.6774193548386983E-2</v>
      </c>
      <c r="Y3729" s="66">
        <f t="shared" si="1963"/>
        <v>2.6186579378068762E-2</v>
      </c>
      <c r="Z3729" s="61">
        <f t="shared" si="1964"/>
        <v>5.0951235512792507E-2</v>
      </c>
      <c r="AA3729" s="67">
        <f t="shared" si="1965"/>
        <v>28.581249999999997</v>
      </c>
      <c r="AB3729" s="68">
        <f t="shared" si="1966"/>
        <v>4.9382716049382797E-2</v>
      </c>
      <c r="AC3729" s="69">
        <f t="shared" si="1967"/>
        <v>0.13824173636001585</v>
      </c>
      <c r="AD3729" s="70">
        <f>_xlfn.PERCENTILE.EXC(AC3729:$AC$5675,0.5)</f>
        <v>5.9293632379479176E-2</v>
      </c>
      <c r="AE3729" s="70">
        <f>_xlfn.PERCENTILE.EXC($AC3729:AC$5675,0.35)</f>
        <v>3.0631059519151394E-2</v>
      </c>
      <c r="AF3729" s="71">
        <f t="shared" si="1979"/>
        <v>4.8584673992133768E-3</v>
      </c>
      <c r="AG3729" s="70">
        <f t="shared" si="1980"/>
        <v>-0.31270586014919505</v>
      </c>
      <c r="AH3729" s="70">
        <f t="shared" si="1981"/>
        <v>-0.33113240783537945</v>
      </c>
      <c r="AI3729" s="61" t="str">
        <f t="shared" si="1976"/>
        <v>Short VOL</v>
      </c>
      <c r="AJ3729" s="68" t="str">
        <f t="shared" si="1977"/>
        <v>Short VOL</v>
      </c>
      <c r="AK3729" s="72"/>
      <c r="AL3729" s="73"/>
      <c r="AM3729" s="72"/>
      <c r="AN3729" s="73"/>
      <c r="AO3729" s="74"/>
      <c r="AP3729" s="20"/>
      <c r="AQ3729" s="74"/>
      <c r="AR3729" s="20"/>
      <c r="AS3729" s="74"/>
      <c r="AT3729" s="20"/>
      <c r="AU3729" s="74" t="str">
        <f t="shared" si="1968"/>
        <v>00631L</v>
      </c>
      <c r="AV3729" s="20">
        <f t="shared" si="1974"/>
        <v>1</v>
      </c>
      <c r="AW3729" s="74" t="str">
        <f t="shared" si="1969"/>
        <v>00631L</v>
      </c>
      <c r="AX3729" s="20">
        <f t="shared" si="1970"/>
        <v>1</v>
      </c>
      <c r="AY3729" s="20">
        <f t="shared" si="1975"/>
        <v>1</v>
      </c>
      <c r="AZ3729" s="116">
        <v>40893</v>
      </c>
      <c r="BA3729" s="116"/>
      <c r="BB3729" s="20"/>
      <c r="BC3729" s="20"/>
      <c r="BD3729" s="76"/>
      <c r="BE3729" s="77"/>
      <c r="BF3729" s="77"/>
    </row>
    <row r="3730" spans="1:58" s="23" customFormat="1" ht="15.75" customHeight="1" x14ac:dyDescent="0.4">
      <c r="A3730" s="116">
        <v>40891</v>
      </c>
      <c r="B3730" s="112">
        <v>27.1</v>
      </c>
      <c r="C3730" s="112">
        <v>30.1</v>
      </c>
      <c r="D3730" s="112">
        <v>31.1</v>
      </c>
      <c r="E3730" s="112">
        <v>31.25</v>
      </c>
      <c r="F3730" s="112">
        <v>31.7</v>
      </c>
      <c r="G3730" s="112">
        <v>31.7</v>
      </c>
      <c r="H3730" s="113">
        <v>31.85</v>
      </c>
      <c r="I3730" s="90">
        <f t="shared" si="1971"/>
        <v>29.6</v>
      </c>
      <c r="J3730" s="90">
        <f t="shared" si="1972"/>
        <v>30.933333333333334</v>
      </c>
      <c r="K3730" s="114">
        <v>4</v>
      </c>
      <c r="L3730" s="115">
        <v>4.1666666666666664E-2</v>
      </c>
      <c r="M3730" s="90">
        <v>25.62</v>
      </c>
      <c r="N3730" s="90">
        <v>26.04</v>
      </c>
      <c r="O3730" s="90">
        <v>30.42</v>
      </c>
      <c r="P3730" s="90">
        <v>31.95</v>
      </c>
      <c r="Q3730" s="90">
        <v>33.5</v>
      </c>
      <c r="R3730" s="63">
        <f t="shared" si="1960"/>
        <v>10.710000000000008</v>
      </c>
      <c r="S3730" s="64">
        <f t="shared" ref="S3730:S3793" si="1982">(N3730-N3731)/N3731</f>
        <v>2.4793388429752025E-2</v>
      </c>
      <c r="T3730" s="65">
        <f t="shared" si="1978"/>
        <v>0.98387096774193561</v>
      </c>
      <c r="U3730" s="65">
        <f t="shared" si="1978"/>
        <v>0.8560157790927021</v>
      </c>
      <c r="V3730" s="65">
        <f t="shared" si="1961"/>
        <v>0.81502347417840371</v>
      </c>
      <c r="W3730" s="65">
        <f t="shared" si="1962"/>
        <v>0.77731343283582088</v>
      </c>
      <c r="X3730" s="61">
        <f t="shared" si="1973"/>
        <v>0.11070110701107011</v>
      </c>
      <c r="Y3730" s="66">
        <f t="shared" si="1963"/>
        <v>1.9200000000000047E-2</v>
      </c>
      <c r="Z3730" s="61">
        <f t="shared" si="1964"/>
        <v>4.5045045045045001E-2</v>
      </c>
      <c r="AA3730" s="67">
        <f t="shared" si="1965"/>
        <v>29.6</v>
      </c>
      <c r="AB3730" s="68">
        <f t="shared" si="1966"/>
        <v>4.0706605222734345E-2</v>
      </c>
      <c r="AC3730" s="69">
        <f t="shared" si="1967"/>
        <v>0.13671274961597552</v>
      </c>
      <c r="AD3730" s="70">
        <f>_xlfn.PERCENTILE.EXC(AC3730:$AC$5675,0.5)</f>
        <v>5.9230722654663955E-2</v>
      </c>
      <c r="AE3730" s="70">
        <f>_xlfn.PERCENTILE.EXC($AC3730:AC$5675,0.35)</f>
        <v>3.0542231859484379E-2</v>
      </c>
      <c r="AF3730" s="71">
        <f t="shared" si="1979"/>
        <v>4.8584673992133768E-3</v>
      </c>
      <c r="AG3730" s="70">
        <f t="shared" si="1980"/>
        <v>-0.31270586014919505</v>
      </c>
      <c r="AH3730" s="70">
        <f t="shared" si="1981"/>
        <v>-0.33113240783537945</v>
      </c>
      <c r="AI3730" s="61" t="str">
        <f t="shared" si="1976"/>
        <v>Short VOL</v>
      </c>
      <c r="AJ3730" s="68" t="str">
        <f t="shared" si="1977"/>
        <v>Short VOL</v>
      </c>
      <c r="AK3730" s="72"/>
      <c r="AL3730" s="73"/>
      <c r="AM3730" s="72"/>
      <c r="AN3730" s="73"/>
      <c r="AO3730" s="74"/>
      <c r="AP3730" s="20"/>
      <c r="AQ3730" s="74"/>
      <c r="AR3730" s="20"/>
      <c r="AS3730" s="74"/>
      <c r="AT3730" s="20"/>
      <c r="AU3730" s="74" t="str">
        <f t="shared" si="1968"/>
        <v>00631L</v>
      </c>
      <c r="AV3730" s="20">
        <f t="shared" si="1974"/>
        <v>1</v>
      </c>
      <c r="AW3730" s="74" t="str">
        <f t="shared" si="1969"/>
        <v>00631L</v>
      </c>
      <c r="AX3730" s="20">
        <f t="shared" si="1970"/>
        <v>1</v>
      </c>
      <c r="AY3730" s="20">
        <f t="shared" si="1975"/>
        <v>1</v>
      </c>
      <c r="AZ3730" s="116">
        <v>40892</v>
      </c>
      <c r="BA3730" s="116"/>
      <c r="BB3730" s="20"/>
      <c r="BC3730" s="20"/>
      <c r="BD3730" s="76"/>
      <c r="BE3730" s="77"/>
      <c r="BF3730" s="77"/>
    </row>
    <row r="3731" spans="1:58" s="23" customFormat="1" ht="15.75" customHeight="1" x14ac:dyDescent="0.4">
      <c r="A3731" s="116">
        <v>40890</v>
      </c>
      <c r="B3731" s="112">
        <v>27.1</v>
      </c>
      <c r="C3731" s="112">
        <v>29.9</v>
      </c>
      <c r="D3731" s="112">
        <v>30.75</v>
      </c>
      <c r="E3731" s="112">
        <v>31.1</v>
      </c>
      <c r="F3731" s="112">
        <v>31.6</v>
      </c>
      <c r="G3731" s="112">
        <v>31.55</v>
      </c>
      <c r="H3731" s="113">
        <v>31.7</v>
      </c>
      <c r="I3731" s="90">
        <f t="shared" si="1971"/>
        <v>29.316666666666666</v>
      </c>
      <c r="J3731" s="90">
        <f t="shared" si="1972"/>
        <v>30.572916666666668</v>
      </c>
      <c r="K3731" s="114">
        <v>5</v>
      </c>
      <c r="L3731" s="115">
        <v>4.1666666666666664E-2</v>
      </c>
      <c r="M3731" s="90">
        <v>25.63</v>
      </c>
      <c r="N3731" s="90">
        <v>25.41</v>
      </c>
      <c r="O3731" s="90">
        <v>30.17</v>
      </c>
      <c r="P3731" s="90">
        <v>31.85</v>
      </c>
      <c r="Q3731" s="90">
        <v>33.08</v>
      </c>
      <c r="R3731" s="63">
        <f t="shared" si="1960"/>
        <v>10.980000000000004</v>
      </c>
      <c r="S3731" s="64">
        <f t="shared" si="1982"/>
        <v>-1.0128554733151598E-2</v>
      </c>
      <c r="T3731" s="65">
        <f t="shared" si="1978"/>
        <v>1.0086580086580086</v>
      </c>
      <c r="U3731" s="65">
        <f t="shared" si="1978"/>
        <v>0.84222737819025517</v>
      </c>
      <c r="V3731" s="65">
        <f t="shared" si="1961"/>
        <v>0.79780219780219774</v>
      </c>
      <c r="W3731" s="65">
        <f t="shared" si="1962"/>
        <v>0.76813784764207982</v>
      </c>
      <c r="X3731" s="61">
        <f t="shared" si="1973"/>
        <v>0.10332103321033199</v>
      </c>
      <c r="Y3731" s="66">
        <f t="shared" si="1963"/>
        <v>1.9292604501607649E-2</v>
      </c>
      <c r="Z3731" s="61">
        <f t="shared" si="1964"/>
        <v>4.2851051733939785E-2</v>
      </c>
      <c r="AA3731" s="67">
        <f t="shared" si="1965"/>
        <v>29.316666666666666</v>
      </c>
      <c r="AB3731" s="68">
        <f t="shared" si="1966"/>
        <v>6.6509248327430201E-2</v>
      </c>
      <c r="AC3731" s="69">
        <f t="shared" si="1967"/>
        <v>0.15374524465433556</v>
      </c>
      <c r="AD3731" s="70">
        <f>_xlfn.PERCENTILE.EXC(AC3731:$AC$5675,0.5)</f>
        <v>5.9167812929848733E-2</v>
      </c>
      <c r="AE3731" s="70">
        <f>_xlfn.PERCENTILE.EXC($AC3731:AC$5675,0.35)</f>
        <v>3.0453404199817364E-2</v>
      </c>
      <c r="AF3731" s="71">
        <f t="shared" si="1979"/>
        <v>4.8584673992133768E-3</v>
      </c>
      <c r="AG3731" s="70">
        <f t="shared" si="1980"/>
        <v>-0.31270586014919505</v>
      </c>
      <c r="AH3731" s="70">
        <f t="shared" si="1981"/>
        <v>-0.33113240783537945</v>
      </c>
      <c r="AI3731" s="61" t="str">
        <f t="shared" si="1976"/>
        <v>Short VOL</v>
      </c>
      <c r="AJ3731" s="68" t="str">
        <f t="shared" si="1977"/>
        <v>Short VOL</v>
      </c>
      <c r="AK3731" s="72"/>
      <c r="AL3731" s="73"/>
      <c r="AM3731" s="72"/>
      <c r="AN3731" s="73"/>
      <c r="AO3731" s="74"/>
      <c r="AP3731" s="20"/>
      <c r="AQ3731" s="74"/>
      <c r="AR3731" s="20"/>
      <c r="AS3731" s="74"/>
      <c r="AT3731" s="20"/>
      <c r="AU3731" s="74" t="str">
        <f t="shared" si="1968"/>
        <v>00631L</v>
      </c>
      <c r="AV3731" s="20">
        <f t="shared" si="1974"/>
        <v>1</v>
      </c>
      <c r="AW3731" s="74" t="str">
        <f t="shared" si="1969"/>
        <v>00631L</v>
      </c>
      <c r="AX3731" s="20">
        <f t="shared" si="1970"/>
        <v>1</v>
      </c>
      <c r="AY3731" s="20">
        <f t="shared" si="1975"/>
        <v>1</v>
      </c>
      <c r="AZ3731" s="116">
        <v>40891</v>
      </c>
      <c r="BA3731" s="116"/>
      <c r="BB3731" s="20"/>
      <c r="BC3731" s="20"/>
      <c r="BD3731" s="76"/>
      <c r="BE3731" s="77"/>
      <c r="BF3731" s="77"/>
    </row>
    <row r="3732" spans="1:58" s="23" customFormat="1" ht="15.75" customHeight="1" x14ac:dyDescent="0.4">
      <c r="A3732" s="116">
        <v>40889</v>
      </c>
      <c r="B3732" s="112">
        <v>27.6</v>
      </c>
      <c r="C3732" s="112">
        <v>30.1</v>
      </c>
      <c r="D3732" s="112">
        <v>30.8</v>
      </c>
      <c r="E3732" s="112">
        <v>30.9</v>
      </c>
      <c r="F3732" s="112">
        <v>31.35</v>
      </c>
      <c r="G3732" s="112">
        <v>31.3</v>
      </c>
      <c r="H3732" s="113">
        <v>31.45</v>
      </c>
      <c r="I3732" s="90">
        <f t="shared" si="1971"/>
        <v>29.475000000000001</v>
      </c>
      <c r="J3732" s="90">
        <f t="shared" si="1972"/>
        <v>30.625</v>
      </c>
      <c r="K3732" s="114">
        <v>6</v>
      </c>
      <c r="L3732" s="115">
        <v>4.1666666666666664E-2</v>
      </c>
      <c r="M3732" s="90">
        <v>25.99</v>
      </c>
      <c r="N3732" s="90">
        <v>25.67</v>
      </c>
      <c r="O3732" s="90">
        <v>30.17</v>
      </c>
      <c r="P3732" s="90">
        <v>31.55</v>
      </c>
      <c r="Q3732" s="90">
        <v>32.64</v>
      </c>
      <c r="R3732" s="63">
        <f t="shared" si="1960"/>
        <v>10.060000000000002</v>
      </c>
      <c r="S3732" s="64">
        <f t="shared" si="1982"/>
        <v>-2.6914329037149253E-2</v>
      </c>
      <c r="T3732" s="65">
        <f t="shared" si="1978"/>
        <v>1.0124659135177247</v>
      </c>
      <c r="U3732" s="65">
        <f t="shared" si="1978"/>
        <v>0.85084521047398076</v>
      </c>
      <c r="V3732" s="65">
        <f t="shared" si="1961"/>
        <v>0.81362916006339148</v>
      </c>
      <c r="W3732" s="65">
        <f t="shared" si="1962"/>
        <v>0.78645833333333337</v>
      </c>
      <c r="X3732" s="61">
        <f t="shared" si="1973"/>
        <v>9.0579710144927536E-2</v>
      </c>
      <c r="Y3732" s="66">
        <f t="shared" si="1963"/>
        <v>1.7799352750809086E-2</v>
      </c>
      <c r="Z3732" s="61">
        <f t="shared" si="1964"/>
        <v>3.9016115351993168E-2</v>
      </c>
      <c r="AA3732" s="67">
        <f t="shared" si="1965"/>
        <v>29.475000000000001</v>
      </c>
      <c r="AB3732" s="68">
        <f t="shared" si="1966"/>
        <v>7.5185040903778713E-2</v>
      </c>
      <c r="AC3732" s="69">
        <f t="shared" si="1967"/>
        <v>0.14822750292169845</v>
      </c>
      <c r="AD3732" s="70">
        <f>_xlfn.PERCENTILE.EXC(AC3732:$AC$5675,0.5)</f>
        <v>5.9159134730108934E-2</v>
      </c>
      <c r="AE3732" s="70">
        <f>_xlfn.PERCENTILE.EXC($AC3732:AC$5675,0.35)</f>
        <v>3.0366950409893165E-2</v>
      </c>
      <c r="AF3732" s="71">
        <f t="shared" si="1979"/>
        <v>4.8584673992133768E-3</v>
      </c>
      <c r="AG3732" s="70">
        <f t="shared" si="1980"/>
        <v>-0.31270586014919505</v>
      </c>
      <c r="AH3732" s="70">
        <f t="shared" si="1981"/>
        <v>-0.33113240783537945</v>
      </c>
      <c r="AI3732" s="61" t="str">
        <f t="shared" si="1976"/>
        <v>Short VOL</v>
      </c>
      <c r="AJ3732" s="68" t="str">
        <f t="shared" si="1977"/>
        <v>Short VOL</v>
      </c>
      <c r="AK3732" s="72"/>
      <c r="AL3732" s="73"/>
      <c r="AM3732" s="72"/>
      <c r="AN3732" s="73"/>
      <c r="AO3732" s="74"/>
      <c r="AP3732" s="20"/>
      <c r="AQ3732" s="74"/>
      <c r="AR3732" s="20"/>
      <c r="AS3732" s="74"/>
      <c r="AT3732" s="20"/>
      <c r="AU3732" s="74" t="str">
        <f t="shared" si="1968"/>
        <v>00631L</v>
      </c>
      <c r="AV3732" s="20">
        <f t="shared" si="1974"/>
        <v>1</v>
      </c>
      <c r="AW3732" s="74" t="str">
        <f t="shared" si="1969"/>
        <v>00631L</v>
      </c>
      <c r="AX3732" s="20">
        <f t="shared" si="1970"/>
        <v>1</v>
      </c>
      <c r="AY3732" s="20">
        <f t="shared" si="1975"/>
        <v>1</v>
      </c>
      <c r="AZ3732" s="116">
        <v>40890</v>
      </c>
      <c r="BA3732" s="116"/>
      <c r="BB3732" s="20"/>
      <c r="BC3732" s="20"/>
      <c r="BD3732" s="76"/>
      <c r="BE3732" s="77"/>
      <c r="BF3732" s="77"/>
    </row>
    <row r="3733" spans="1:58" s="23" customFormat="1" ht="15.75" customHeight="1" x14ac:dyDescent="0.4">
      <c r="A3733" s="116">
        <v>40886</v>
      </c>
      <c r="B3733" s="112">
        <v>27.2</v>
      </c>
      <c r="C3733" s="112">
        <v>29.55</v>
      </c>
      <c r="D3733" s="112">
        <v>30.25</v>
      </c>
      <c r="E3733" s="112">
        <v>30.4</v>
      </c>
      <c r="F3733" s="112">
        <v>30.8</v>
      </c>
      <c r="G3733" s="112">
        <v>30.8</v>
      </c>
      <c r="H3733" s="113">
        <v>31</v>
      </c>
      <c r="I3733" s="90">
        <f t="shared" si="1971"/>
        <v>28.864583333333332</v>
      </c>
      <c r="J3733" s="90">
        <f t="shared" si="1972"/>
        <v>30.045833333333334</v>
      </c>
      <c r="K3733" s="114">
        <v>7</v>
      </c>
      <c r="L3733" s="115">
        <v>4.1666666666666664E-2</v>
      </c>
      <c r="M3733" s="90">
        <v>24.44</v>
      </c>
      <c r="N3733" s="90">
        <v>26.38</v>
      </c>
      <c r="O3733" s="90">
        <v>29.53</v>
      </c>
      <c r="P3733" s="90">
        <v>31.25</v>
      </c>
      <c r="Q3733" s="90">
        <v>32.090000000000003</v>
      </c>
      <c r="R3733" s="63">
        <f t="shared" si="1960"/>
        <v>9.9600000000000009</v>
      </c>
      <c r="S3733" s="64">
        <f t="shared" si="1982"/>
        <v>-0.1376266753841125</v>
      </c>
      <c r="T3733" s="65">
        <f t="shared" si="1978"/>
        <v>0.92645943896891592</v>
      </c>
      <c r="U3733" s="65">
        <f t="shared" si="1978"/>
        <v>0.89332881815103282</v>
      </c>
      <c r="V3733" s="65">
        <f t="shared" si="1961"/>
        <v>0.84416000000000002</v>
      </c>
      <c r="W3733" s="65">
        <f t="shared" si="1962"/>
        <v>0.82206294795886559</v>
      </c>
      <c r="X3733" s="61">
        <f t="shared" si="1973"/>
        <v>8.6397058823529466E-2</v>
      </c>
      <c r="Y3733" s="66">
        <f t="shared" si="1963"/>
        <v>1.9736842105263205E-2</v>
      </c>
      <c r="Z3733" s="61">
        <f t="shared" si="1964"/>
        <v>4.0923854204258467E-2</v>
      </c>
      <c r="AA3733" s="67">
        <f t="shared" si="1965"/>
        <v>28.864583333333336</v>
      </c>
      <c r="AB3733" s="68">
        <f t="shared" si="1966"/>
        <v>3.1084154662623213E-2</v>
      </c>
      <c r="AC3733" s="69">
        <f t="shared" si="1967"/>
        <v>9.4184356835986985E-2</v>
      </c>
      <c r="AD3733" s="70">
        <f>_xlfn.PERCENTILE.EXC(AC3733:$AC$5675,0.5)</f>
        <v>5.9150456530369128E-2</v>
      </c>
      <c r="AE3733" s="70">
        <f>_xlfn.PERCENTILE.EXC($AC3733:AC$5675,0.35)</f>
        <v>3.0281446167866051E-2</v>
      </c>
      <c r="AF3733" s="71">
        <f t="shared" si="1979"/>
        <v>4.8584673992133768E-3</v>
      </c>
      <c r="AG3733" s="70">
        <f t="shared" si="1980"/>
        <v>-0.31270586014919505</v>
      </c>
      <c r="AH3733" s="70">
        <f t="shared" si="1981"/>
        <v>-0.33113240783537945</v>
      </c>
      <c r="AI3733" s="61" t="str">
        <f t="shared" si="1976"/>
        <v>Short VOL</v>
      </c>
      <c r="AJ3733" s="68" t="str">
        <f t="shared" si="1977"/>
        <v>Short VOL</v>
      </c>
      <c r="AK3733" s="72"/>
      <c r="AL3733" s="73"/>
      <c r="AM3733" s="72"/>
      <c r="AN3733" s="73"/>
      <c r="AO3733" s="74"/>
      <c r="AP3733" s="20"/>
      <c r="AQ3733" s="74"/>
      <c r="AR3733" s="20"/>
      <c r="AS3733" s="74"/>
      <c r="AT3733" s="20"/>
      <c r="AU3733" s="74" t="str">
        <f t="shared" si="1968"/>
        <v>00631L</v>
      </c>
      <c r="AV3733" s="20">
        <f t="shared" si="1974"/>
        <v>1</v>
      </c>
      <c r="AW3733" s="74" t="str">
        <f t="shared" si="1969"/>
        <v>00631L</v>
      </c>
      <c r="AX3733" s="20">
        <f t="shared" si="1970"/>
        <v>1</v>
      </c>
      <c r="AY3733" s="20">
        <f t="shared" si="1975"/>
        <v>1</v>
      </c>
      <c r="AZ3733" s="116">
        <v>40889</v>
      </c>
      <c r="BA3733" s="116"/>
      <c r="BB3733" s="20"/>
      <c r="BC3733" s="20"/>
      <c r="BD3733" s="76"/>
      <c r="BE3733" s="77"/>
      <c r="BF3733" s="77"/>
    </row>
    <row r="3734" spans="1:58" s="23" customFormat="1" ht="15.75" customHeight="1" x14ac:dyDescent="0.4">
      <c r="A3734" s="116">
        <v>40885</v>
      </c>
      <c r="B3734" s="112">
        <v>30.15</v>
      </c>
      <c r="C3734" s="112">
        <v>32.1</v>
      </c>
      <c r="D3734" s="112">
        <v>31.75</v>
      </c>
      <c r="E3734" s="112">
        <v>31.5</v>
      </c>
      <c r="F3734" s="112">
        <v>31.7</v>
      </c>
      <c r="G3734" s="112">
        <v>31.55</v>
      </c>
      <c r="H3734" s="113">
        <v>31.6</v>
      </c>
      <c r="I3734" s="90">
        <f t="shared" si="1971"/>
        <v>31.45</v>
      </c>
      <c r="J3734" s="90">
        <f t="shared" si="1972"/>
        <v>31.866666666666667</v>
      </c>
      <c r="K3734" s="114">
        <v>8</v>
      </c>
      <c r="L3734" s="115">
        <v>4.1666666666666664E-2</v>
      </c>
      <c r="M3734" s="90">
        <v>31.62</v>
      </c>
      <c r="N3734" s="90">
        <v>30.59</v>
      </c>
      <c r="O3734" s="90">
        <v>32.090000000000003</v>
      </c>
      <c r="P3734" s="90">
        <v>33.229999999999997</v>
      </c>
      <c r="Q3734" s="90">
        <v>33.57</v>
      </c>
      <c r="R3734" s="63">
        <f t="shared" si="1960"/>
        <v>3.1099999999999923</v>
      </c>
      <c r="S3734" s="64">
        <f t="shared" si="1982"/>
        <v>6.6968957098011789E-2</v>
      </c>
      <c r="T3734" s="65">
        <f t="shared" si="1978"/>
        <v>1.0336711343576332</v>
      </c>
      <c r="U3734" s="65">
        <f t="shared" si="1978"/>
        <v>0.95325646618884374</v>
      </c>
      <c r="V3734" s="65">
        <f t="shared" si="1961"/>
        <v>0.92055371652121587</v>
      </c>
      <c r="W3734" s="65">
        <f t="shared" si="1962"/>
        <v>0.91123026511766458</v>
      </c>
      <c r="X3734" s="61">
        <f t="shared" si="1973"/>
        <v>6.467661691542298E-2</v>
      </c>
      <c r="Y3734" s="66">
        <f t="shared" si="1963"/>
        <v>3.1746031746032197E-3</v>
      </c>
      <c r="Z3734" s="61">
        <f t="shared" si="1964"/>
        <v>1.3248542660307405E-2</v>
      </c>
      <c r="AA3734" s="67">
        <f t="shared" si="1965"/>
        <v>31.450000000000003</v>
      </c>
      <c r="AB3734" s="68">
        <f t="shared" si="1966"/>
        <v>-1.4383785550833647E-2</v>
      </c>
      <c r="AC3734" s="69">
        <f t="shared" si="1967"/>
        <v>2.8113762667538508E-2</v>
      </c>
      <c r="AD3734" s="70">
        <f>_xlfn.PERCENTILE.EXC(AC3734:$AC$5675,0.5)</f>
        <v>5.9120500701081963E-2</v>
      </c>
      <c r="AE3734" s="70">
        <f>_xlfn.PERCENTILE.EXC($AC3734:AC$5675,0.35)</f>
        <v>3.0195941925838937E-2</v>
      </c>
      <c r="AF3734" s="71">
        <f t="shared" si="1979"/>
        <v>4.8584673992133768E-3</v>
      </c>
      <c r="AG3734" s="70">
        <f t="shared" si="1980"/>
        <v>-0.31270586014919505</v>
      </c>
      <c r="AH3734" s="70">
        <f t="shared" si="1981"/>
        <v>-0.33113240783537945</v>
      </c>
      <c r="AI3734" s="61" t="str">
        <f t="shared" si="1976"/>
        <v>Safety</v>
      </c>
      <c r="AJ3734" s="68" t="str">
        <f t="shared" si="1977"/>
        <v>Short VOL</v>
      </c>
      <c r="AK3734" s="72"/>
      <c r="AL3734" s="73"/>
      <c r="AM3734" s="72"/>
      <c r="AN3734" s="73"/>
      <c r="AO3734" s="74"/>
      <c r="AP3734" s="20"/>
      <c r="AQ3734" s="74"/>
      <c r="AR3734" s="20"/>
      <c r="AS3734" s="74"/>
      <c r="AT3734" s="20"/>
      <c r="AU3734" s="74" t="str">
        <f t="shared" si="1968"/>
        <v>00631L</v>
      </c>
      <c r="AV3734" s="20">
        <f t="shared" si="1974"/>
        <v>1</v>
      </c>
      <c r="AW3734" s="74" t="str">
        <f t="shared" si="1969"/>
        <v>00635U</v>
      </c>
      <c r="AX3734" s="20">
        <f t="shared" si="1970"/>
        <v>0</v>
      </c>
      <c r="AY3734" s="20">
        <f t="shared" si="1975"/>
        <v>1</v>
      </c>
      <c r="AZ3734" s="116">
        <v>40886</v>
      </c>
      <c r="BA3734" s="116"/>
      <c r="BB3734" s="20"/>
      <c r="BC3734" s="20"/>
      <c r="BD3734" s="76"/>
      <c r="BE3734" s="77"/>
      <c r="BF3734" s="77"/>
    </row>
    <row r="3735" spans="1:58" s="23" customFormat="1" ht="15.75" customHeight="1" x14ac:dyDescent="0.4">
      <c r="A3735" s="116">
        <v>40884</v>
      </c>
      <c r="B3735" s="112">
        <v>28.6</v>
      </c>
      <c r="C3735" s="112">
        <v>30.6</v>
      </c>
      <c r="D3735" s="112">
        <v>30.6</v>
      </c>
      <c r="E3735" s="112">
        <v>30.55</v>
      </c>
      <c r="F3735" s="112">
        <v>30.85</v>
      </c>
      <c r="G3735" s="112">
        <v>30.7</v>
      </c>
      <c r="H3735" s="113">
        <v>30.8</v>
      </c>
      <c r="I3735" s="90">
        <f t="shared" si="1971"/>
        <v>29.85</v>
      </c>
      <c r="J3735" s="90">
        <f t="shared" si="1972"/>
        <v>30.6</v>
      </c>
      <c r="K3735" s="114">
        <v>9</v>
      </c>
      <c r="L3735" s="115">
        <v>4.1666666666666664E-2</v>
      </c>
      <c r="M3735" s="90">
        <v>30.19</v>
      </c>
      <c r="N3735" s="90">
        <v>28.67</v>
      </c>
      <c r="O3735" s="90">
        <v>30.62</v>
      </c>
      <c r="P3735" s="90">
        <v>31.96</v>
      </c>
      <c r="Q3735" s="90">
        <v>32.67</v>
      </c>
      <c r="R3735" s="63">
        <f t="shared" si="1960"/>
        <v>3.7199999999999989</v>
      </c>
      <c r="S3735" s="64">
        <f t="shared" si="1982"/>
        <v>1.9196587273373721E-2</v>
      </c>
      <c r="T3735" s="65">
        <f t="shared" si="1978"/>
        <v>1.053017091035926</v>
      </c>
      <c r="U3735" s="65">
        <f t="shared" si="1978"/>
        <v>0.9363161332462443</v>
      </c>
      <c r="V3735" s="65">
        <f t="shared" si="1961"/>
        <v>0.8970588235294118</v>
      </c>
      <c r="W3735" s="65">
        <f t="shared" si="1962"/>
        <v>0.87756351392715026</v>
      </c>
      <c r="X3735" s="61">
        <f t="shared" si="1973"/>
        <v>6.9930069930069921E-2</v>
      </c>
      <c r="Y3735" s="66">
        <f t="shared" si="1963"/>
        <v>8.1833060556464818E-3</v>
      </c>
      <c r="Z3735" s="61">
        <f t="shared" si="1964"/>
        <v>2.5125628140703515E-2</v>
      </c>
      <c r="AA3735" s="67">
        <f t="shared" si="1965"/>
        <v>29.85</v>
      </c>
      <c r="AB3735" s="68">
        <f t="shared" si="1966"/>
        <v>-2.4415765608650254E-3</v>
      </c>
      <c r="AC3735" s="69">
        <f t="shared" si="1967"/>
        <v>4.1158004883153111E-2</v>
      </c>
      <c r="AD3735" s="70">
        <f>_xlfn.PERCENTILE.EXC(AC3735:$AC$5675,0.5)</f>
        <v>5.9150456530369128E-2</v>
      </c>
      <c r="AE3735" s="70">
        <f>_xlfn.PERCENTILE.EXC($AC3735:AC$5675,0.35)</f>
        <v>3.035473551817499E-2</v>
      </c>
      <c r="AF3735" s="71">
        <f t="shared" si="1979"/>
        <v>4.8584673992133768E-3</v>
      </c>
      <c r="AG3735" s="70">
        <f t="shared" si="1980"/>
        <v>-0.31270586014919505</v>
      </c>
      <c r="AH3735" s="70">
        <f t="shared" si="1981"/>
        <v>-0.33113240783537945</v>
      </c>
      <c r="AI3735" s="61" t="str">
        <f t="shared" si="1976"/>
        <v>Safety</v>
      </c>
      <c r="AJ3735" s="68" t="str">
        <f t="shared" si="1977"/>
        <v>Short VOL</v>
      </c>
      <c r="AK3735" s="72"/>
      <c r="AL3735" s="73"/>
      <c r="AM3735" s="72"/>
      <c r="AN3735" s="73"/>
      <c r="AO3735" s="74"/>
      <c r="AP3735" s="20"/>
      <c r="AQ3735" s="74"/>
      <c r="AR3735" s="20"/>
      <c r="AS3735" s="74"/>
      <c r="AT3735" s="20"/>
      <c r="AU3735" s="74" t="str">
        <f t="shared" si="1968"/>
        <v>00631L</v>
      </c>
      <c r="AV3735" s="20">
        <f t="shared" si="1974"/>
        <v>1</v>
      </c>
      <c r="AW3735" s="74" t="str">
        <f t="shared" si="1969"/>
        <v>00631L</v>
      </c>
      <c r="AX3735" s="20">
        <f t="shared" si="1970"/>
        <v>1</v>
      </c>
      <c r="AY3735" s="20">
        <f t="shared" si="1975"/>
        <v>1</v>
      </c>
      <c r="AZ3735" s="116">
        <v>40885</v>
      </c>
      <c r="BA3735" s="116"/>
      <c r="BB3735" s="20"/>
      <c r="BC3735" s="20"/>
      <c r="BD3735" s="76"/>
      <c r="BE3735" s="77"/>
      <c r="BF3735" s="77"/>
    </row>
    <row r="3736" spans="1:58" s="23" customFormat="1" ht="15.75" customHeight="1" x14ac:dyDescent="0.4">
      <c r="A3736" s="116">
        <v>40883</v>
      </c>
      <c r="B3736" s="112">
        <v>28.1</v>
      </c>
      <c r="C3736" s="112">
        <v>29.95</v>
      </c>
      <c r="D3736" s="112">
        <v>30.2</v>
      </c>
      <c r="E3736" s="112">
        <v>30.2</v>
      </c>
      <c r="F3736" s="112">
        <v>30.5</v>
      </c>
      <c r="G3736" s="112">
        <v>30.35</v>
      </c>
      <c r="H3736" s="113">
        <v>30.45</v>
      </c>
      <c r="I3736" s="90">
        <f t="shared" si="1971"/>
        <v>29.179166666666667</v>
      </c>
      <c r="J3736" s="90">
        <f t="shared" si="1972"/>
        <v>30.095833333333331</v>
      </c>
      <c r="K3736" s="114">
        <v>10</v>
      </c>
      <c r="L3736" s="115">
        <v>4.1666666666666664E-2</v>
      </c>
      <c r="M3736" s="90">
        <v>28.5</v>
      </c>
      <c r="N3736" s="90">
        <v>28.13</v>
      </c>
      <c r="O3736" s="90">
        <v>30.16</v>
      </c>
      <c r="P3736" s="90">
        <v>31.6</v>
      </c>
      <c r="Q3736" s="90">
        <v>32.630000000000003</v>
      </c>
      <c r="R3736" s="63">
        <f t="shared" si="1960"/>
        <v>5.1300000000000097</v>
      </c>
      <c r="S3736" s="64">
        <f t="shared" si="1982"/>
        <v>1.0416666666666637E-2</v>
      </c>
      <c r="T3736" s="65">
        <f t="shared" si="1978"/>
        <v>1.0131532172058302</v>
      </c>
      <c r="U3736" s="65">
        <f t="shared" si="1978"/>
        <v>0.93269230769230771</v>
      </c>
      <c r="V3736" s="65">
        <f t="shared" si="1961"/>
        <v>0.89018987341772149</v>
      </c>
      <c r="W3736" s="65">
        <f t="shared" si="1962"/>
        <v>0.8620901011339257</v>
      </c>
      <c r="X3736" s="61">
        <f t="shared" si="1973"/>
        <v>6.5836298932384268E-2</v>
      </c>
      <c r="Y3736" s="66">
        <f t="shared" si="1963"/>
        <v>8.2781456953642391E-3</v>
      </c>
      <c r="Z3736" s="61">
        <f t="shared" si="1964"/>
        <v>3.1415107810938085E-2</v>
      </c>
      <c r="AA3736" s="67">
        <f t="shared" si="1965"/>
        <v>29.179166666666667</v>
      </c>
      <c r="AB3736" s="68">
        <f t="shared" si="1966"/>
        <v>-1.0664770707428932E-3</v>
      </c>
      <c r="AC3736" s="69">
        <f t="shared" si="1967"/>
        <v>3.7297073112928125E-2</v>
      </c>
      <c r="AD3736" s="70">
        <f>_xlfn.PERCENTILE.EXC(AC3736:$AC$5675,0.5)</f>
        <v>5.9159134730108934E-2</v>
      </c>
      <c r="AE3736" s="70">
        <f>_xlfn.PERCENTILE.EXC($AC3736:AC$5675,0.35)</f>
        <v>3.0269231276147876E-2</v>
      </c>
      <c r="AF3736" s="71">
        <f t="shared" si="1979"/>
        <v>4.8584673992133768E-3</v>
      </c>
      <c r="AG3736" s="70">
        <f t="shared" si="1980"/>
        <v>-0.31270586014919505</v>
      </c>
      <c r="AH3736" s="70">
        <f t="shared" si="1981"/>
        <v>-0.33113240783537945</v>
      </c>
      <c r="AI3736" s="61" t="str">
        <f t="shared" si="1976"/>
        <v>Safety</v>
      </c>
      <c r="AJ3736" s="68" t="str">
        <f t="shared" si="1977"/>
        <v>Short VOL</v>
      </c>
      <c r="AK3736" s="72"/>
      <c r="AL3736" s="73"/>
      <c r="AM3736" s="72"/>
      <c r="AN3736" s="73"/>
      <c r="AO3736" s="74"/>
      <c r="AP3736" s="20"/>
      <c r="AQ3736" s="74"/>
      <c r="AR3736" s="20"/>
      <c r="AS3736" s="74"/>
      <c r="AT3736" s="20"/>
      <c r="AU3736" s="74" t="str">
        <f t="shared" si="1968"/>
        <v>00631L</v>
      </c>
      <c r="AV3736" s="20">
        <f t="shared" si="1974"/>
        <v>1</v>
      </c>
      <c r="AW3736" s="74" t="str">
        <f t="shared" si="1969"/>
        <v>00631L</v>
      </c>
      <c r="AX3736" s="20">
        <f t="shared" si="1970"/>
        <v>1</v>
      </c>
      <c r="AY3736" s="20">
        <f t="shared" si="1975"/>
        <v>1</v>
      </c>
      <c r="AZ3736" s="116">
        <v>40884</v>
      </c>
      <c r="BA3736" s="116"/>
      <c r="BB3736" s="20"/>
      <c r="BC3736" s="20"/>
      <c r="BD3736" s="76"/>
      <c r="BE3736" s="77"/>
      <c r="BF3736" s="77"/>
    </row>
    <row r="3737" spans="1:58" s="23" customFormat="1" ht="15.75" customHeight="1" x14ac:dyDescent="0.4">
      <c r="A3737" s="116">
        <v>40882</v>
      </c>
      <c r="B3737" s="112">
        <v>27.8</v>
      </c>
      <c r="C3737" s="112">
        <v>29.7</v>
      </c>
      <c r="D3737" s="112">
        <v>30.1</v>
      </c>
      <c r="E3737" s="112">
        <v>30.15</v>
      </c>
      <c r="F3737" s="112">
        <v>30.55</v>
      </c>
      <c r="G3737" s="112">
        <v>30.35</v>
      </c>
      <c r="H3737" s="113">
        <v>30.45</v>
      </c>
      <c r="I3737" s="90">
        <f t="shared" si="1971"/>
        <v>28.829166666666666</v>
      </c>
      <c r="J3737" s="90">
        <f t="shared" si="1972"/>
        <v>29.916666666666668</v>
      </c>
      <c r="K3737" s="114">
        <v>11</v>
      </c>
      <c r="L3737" s="115">
        <v>4.1666666666666664E-2</v>
      </c>
      <c r="M3737" s="90">
        <v>28.84</v>
      </c>
      <c r="N3737" s="90">
        <v>27.84</v>
      </c>
      <c r="O3737" s="90">
        <v>29.9</v>
      </c>
      <c r="P3737" s="90">
        <v>31.41</v>
      </c>
      <c r="Q3737" s="90">
        <v>32.29</v>
      </c>
      <c r="R3737" s="63">
        <f t="shared" si="1960"/>
        <v>4.6300000000000026</v>
      </c>
      <c r="S3737" s="64">
        <f t="shared" si="1982"/>
        <v>1.1627906976744196E-2</v>
      </c>
      <c r="T3737" s="65">
        <f t="shared" si="1978"/>
        <v>1.0359195402298851</v>
      </c>
      <c r="U3737" s="65">
        <f t="shared" si="1978"/>
        <v>0.93110367892976598</v>
      </c>
      <c r="V3737" s="65">
        <f t="shared" si="1961"/>
        <v>0.88634192932187206</v>
      </c>
      <c r="W3737" s="65">
        <f t="shared" si="1962"/>
        <v>0.86218643542892537</v>
      </c>
      <c r="X3737" s="61">
        <f t="shared" si="1973"/>
        <v>6.8345323741007144E-2</v>
      </c>
      <c r="Y3737" s="66">
        <f t="shared" si="1963"/>
        <v>9.9502487562189296E-3</v>
      </c>
      <c r="Z3737" s="61">
        <f t="shared" si="1964"/>
        <v>3.77222141928025E-2</v>
      </c>
      <c r="AA3737" s="67">
        <f t="shared" si="1965"/>
        <v>28.829166666666669</v>
      </c>
      <c r="AB3737" s="68">
        <f t="shared" si="1966"/>
        <v>-1.4367816091953717E-3</v>
      </c>
      <c r="AC3737" s="69">
        <f t="shared" si="1967"/>
        <v>3.5530411877394738E-2</v>
      </c>
      <c r="AD3737" s="70">
        <f>_xlfn.PERCENTILE.EXC(AC3737:$AC$5675,0.5)</f>
        <v>5.9167812929848733E-2</v>
      </c>
      <c r="AE3737" s="70">
        <f>_xlfn.PERCENTILE.EXC($AC3737:AC$5675,0.35)</f>
        <v>3.018372703412079E-2</v>
      </c>
      <c r="AF3737" s="71">
        <f t="shared" si="1979"/>
        <v>4.8584673992133768E-3</v>
      </c>
      <c r="AG3737" s="70">
        <f t="shared" si="1980"/>
        <v>-0.31270586014919505</v>
      </c>
      <c r="AH3737" s="70">
        <f t="shared" si="1981"/>
        <v>-0.33113240783537945</v>
      </c>
      <c r="AI3737" s="61" t="str">
        <f t="shared" si="1976"/>
        <v>Safety</v>
      </c>
      <c r="AJ3737" s="68" t="str">
        <f t="shared" si="1977"/>
        <v>Short VOL</v>
      </c>
      <c r="AK3737" s="72"/>
      <c r="AL3737" s="73"/>
      <c r="AM3737" s="72"/>
      <c r="AN3737" s="73"/>
      <c r="AO3737" s="74"/>
      <c r="AP3737" s="20"/>
      <c r="AQ3737" s="74"/>
      <c r="AR3737" s="20"/>
      <c r="AS3737" s="74"/>
      <c r="AT3737" s="20"/>
      <c r="AU3737" s="74" t="str">
        <f t="shared" si="1968"/>
        <v>00631L</v>
      </c>
      <c r="AV3737" s="20">
        <f t="shared" si="1974"/>
        <v>1</v>
      </c>
      <c r="AW3737" s="74" t="str">
        <f t="shared" si="1969"/>
        <v>00631L</v>
      </c>
      <c r="AX3737" s="20">
        <f t="shared" si="1970"/>
        <v>1</v>
      </c>
      <c r="AY3737" s="20">
        <f t="shared" si="1975"/>
        <v>1</v>
      </c>
      <c r="AZ3737" s="116">
        <v>40883</v>
      </c>
      <c r="BA3737" s="116"/>
      <c r="BB3737" s="20"/>
      <c r="BC3737" s="20"/>
      <c r="BD3737" s="76"/>
      <c r="BE3737" s="77"/>
      <c r="BF3737" s="77"/>
    </row>
    <row r="3738" spans="1:58" s="23" customFormat="1" ht="15.75" customHeight="1" x14ac:dyDescent="0.4">
      <c r="A3738" s="116">
        <v>40879</v>
      </c>
      <c r="B3738" s="112">
        <v>27.8</v>
      </c>
      <c r="C3738" s="112">
        <v>29.9</v>
      </c>
      <c r="D3738" s="112">
        <v>30.45</v>
      </c>
      <c r="E3738" s="112">
        <v>30.6</v>
      </c>
      <c r="F3738" s="112">
        <v>30.95</v>
      </c>
      <c r="G3738" s="112">
        <v>30.65</v>
      </c>
      <c r="H3738" s="113">
        <v>30.8</v>
      </c>
      <c r="I3738" s="90">
        <f t="shared" si="1971"/>
        <v>28.85</v>
      </c>
      <c r="J3738" s="90">
        <f t="shared" si="1972"/>
        <v>30.174999999999997</v>
      </c>
      <c r="K3738" s="114">
        <v>12</v>
      </c>
      <c r="L3738" s="115">
        <v>4.1666666666666664E-2</v>
      </c>
      <c r="M3738" s="90">
        <v>27.78</v>
      </c>
      <c r="N3738" s="90">
        <v>27.52</v>
      </c>
      <c r="O3738" s="90">
        <v>29.85</v>
      </c>
      <c r="P3738" s="90">
        <v>31.53</v>
      </c>
      <c r="Q3738" s="90">
        <v>32.61</v>
      </c>
      <c r="R3738" s="63">
        <f t="shared" si="1960"/>
        <v>6.0800000000000054</v>
      </c>
      <c r="S3738" s="64">
        <f t="shared" si="1982"/>
        <v>4.0131338927398555E-3</v>
      </c>
      <c r="T3738" s="65">
        <f t="shared" si="1978"/>
        <v>1.0094476744186047</v>
      </c>
      <c r="U3738" s="65">
        <f t="shared" si="1978"/>
        <v>0.92194304857621434</v>
      </c>
      <c r="V3738" s="65">
        <f t="shared" si="1961"/>
        <v>0.87281953694893744</v>
      </c>
      <c r="W3738" s="65">
        <f t="shared" si="1962"/>
        <v>0.84391291015026071</v>
      </c>
      <c r="X3738" s="61">
        <f t="shared" si="1973"/>
        <v>7.553956834532366E-2</v>
      </c>
      <c r="Y3738" s="66">
        <f t="shared" si="1963"/>
        <v>6.5359477124182774E-3</v>
      </c>
      <c r="Z3738" s="61">
        <f t="shared" si="1964"/>
        <v>4.5927209705372465E-2</v>
      </c>
      <c r="AA3738" s="67">
        <f t="shared" si="1965"/>
        <v>28.85</v>
      </c>
      <c r="AB3738" s="68">
        <f t="shared" si="1966"/>
        <v>1.0174418604651203E-2</v>
      </c>
      <c r="AC3738" s="69">
        <f t="shared" si="1967"/>
        <v>4.8328488372093088E-2</v>
      </c>
      <c r="AD3738" s="70">
        <f>_xlfn.PERCENTILE.EXC(AC3738:$AC$5675,0.5)</f>
        <v>5.9230722654663955E-2</v>
      </c>
      <c r="AE3738" s="70">
        <f>_xlfn.PERCENTILE.EXC($AC3738:AC$5675,0.35)</f>
        <v>3.0103774286038401E-2</v>
      </c>
      <c r="AF3738" s="71">
        <f t="shared" si="1979"/>
        <v>4.8584673992133768E-3</v>
      </c>
      <c r="AG3738" s="70">
        <f t="shared" si="1980"/>
        <v>-0.31270586014919505</v>
      </c>
      <c r="AH3738" s="70">
        <f t="shared" si="1981"/>
        <v>-0.33113240783537945</v>
      </c>
      <c r="AI3738" s="61" t="str">
        <f t="shared" si="1976"/>
        <v>Safety</v>
      </c>
      <c r="AJ3738" s="68" t="str">
        <f t="shared" si="1977"/>
        <v>Short VOL</v>
      </c>
      <c r="AK3738" s="72"/>
      <c r="AL3738" s="73"/>
      <c r="AM3738" s="72"/>
      <c r="AN3738" s="73"/>
      <c r="AO3738" s="74"/>
      <c r="AP3738" s="20"/>
      <c r="AQ3738" s="74"/>
      <c r="AR3738" s="20"/>
      <c r="AS3738" s="74"/>
      <c r="AT3738" s="20"/>
      <c r="AU3738" s="74" t="str">
        <f t="shared" si="1968"/>
        <v>00631L</v>
      </c>
      <c r="AV3738" s="20">
        <f t="shared" si="1974"/>
        <v>1</v>
      </c>
      <c r="AW3738" s="74" t="str">
        <f t="shared" si="1969"/>
        <v>00631L</v>
      </c>
      <c r="AX3738" s="20">
        <f t="shared" si="1970"/>
        <v>1</v>
      </c>
      <c r="AY3738" s="20">
        <f t="shared" si="1975"/>
        <v>1</v>
      </c>
      <c r="AZ3738" s="116">
        <v>40882</v>
      </c>
      <c r="BA3738" s="116"/>
      <c r="BB3738" s="20"/>
      <c r="BC3738" s="20"/>
      <c r="BD3738" s="76"/>
      <c r="BE3738" s="77"/>
      <c r="BF3738" s="77"/>
    </row>
    <row r="3739" spans="1:58" s="23" customFormat="1" ht="15.75" customHeight="1" x14ac:dyDescent="0.4">
      <c r="A3739" s="116">
        <v>40878</v>
      </c>
      <c r="B3739" s="112">
        <v>27.9</v>
      </c>
      <c r="C3739" s="112">
        <v>30.15</v>
      </c>
      <c r="D3739" s="112">
        <v>30.6</v>
      </c>
      <c r="E3739" s="112">
        <v>30.7</v>
      </c>
      <c r="F3739" s="112">
        <v>31.05</v>
      </c>
      <c r="G3739" s="112">
        <v>30.85</v>
      </c>
      <c r="H3739" s="113">
        <v>30.85</v>
      </c>
      <c r="I3739" s="90">
        <f t="shared" si="1971"/>
        <v>28.931249999999999</v>
      </c>
      <c r="J3739" s="90">
        <f t="shared" si="1972"/>
        <v>30.356249999999999</v>
      </c>
      <c r="K3739" s="114">
        <v>13</v>
      </c>
      <c r="L3739" s="115">
        <v>4.1666666666666664E-2</v>
      </c>
      <c r="M3739" s="90">
        <v>27</v>
      </c>
      <c r="N3739" s="90">
        <v>27.41</v>
      </c>
      <c r="O3739" s="90">
        <v>30.03</v>
      </c>
      <c r="P3739" s="90">
        <v>31.92</v>
      </c>
      <c r="Q3739" s="90">
        <v>32.71</v>
      </c>
      <c r="R3739" s="63">
        <f t="shared" si="1960"/>
        <v>7.5400000000000063</v>
      </c>
      <c r="S3739" s="64">
        <f t="shared" si="1982"/>
        <v>-1.4028776978417286E-2</v>
      </c>
      <c r="T3739" s="65">
        <f t="shared" si="1978"/>
        <v>0.98504195549069684</v>
      </c>
      <c r="U3739" s="65">
        <f t="shared" si="1978"/>
        <v>0.91275391275391271</v>
      </c>
      <c r="V3739" s="65">
        <f t="shared" si="1961"/>
        <v>0.85870927318295731</v>
      </c>
      <c r="W3739" s="65">
        <f t="shared" si="1962"/>
        <v>0.83797003974319784</v>
      </c>
      <c r="X3739" s="61">
        <f t="shared" si="1973"/>
        <v>8.0645161290322578E-2</v>
      </c>
      <c r="Y3739" s="66">
        <f t="shared" si="1963"/>
        <v>4.8859934853420894E-3</v>
      </c>
      <c r="Z3739" s="61">
        <f t="shared" si="1964"/>
        <v>4.9254698639014931E-2</v>
      </c>
      <c r="AA3739" s="67">
        <f t="shared" si="1965"/>
        <v>28.931249999999999</v>
      </c>
      <c r="AB3739" s="68">
        <f t="shared" si="1966"/>
        <v>1.7876687340386662E-2</v>
      </c>
      <c r="AC3739" s="69">
        <f t="shared" si="1967"/>
        <v>5.5499817584823002E-2</v>
      </c>
      <c r="AD3739" s="70">
        <f>_xlfn.PERCENTILE.EXC(AC3739:$AC$5675,0.5)</f>
        <v>5.9293632379479176E-2</v>
      </c>
      <c r="AE3739" s="70">
        <f>_xlfn.PERCENTILE.EXC($AC3739:AC$5675,0.35)</f>
        <v>3.0023821537956009E-2</v>
      </c>
      <c r="AF3739" s="71">
        <f t="shared" si="1979"/>
        <v>4.8584673992133768E-3</v>
      </c>
      <c r="AG3739" s="70">
        <f t="shared" si="1980"/>
        <v>-0.31270586014919505</v>
      </c>
      <c r="AH3739" s="70">
        <f t="shared" si="1981"/>
        <v>-0.33113240783537945</v>
      </c>
      <c r="AI3739" s="61" t="str">
        <f t="shared" si="1976"/>
        <v>Safety</v>
      </c>
      <c r="AJ3739" s="68" t="str">
        <f t="shared" si="1977"/>
        <v>Short VOL</v>
      </c>
      <c r="AK3739" s="72"/>
      <c r="AL3739" s="73"/>
      <c r="AM3739" s="72"/>
      <c r="AN3739" s="73"/>
      <c r="AO3739" s="74"/>
      <c r="AP3739" s="20"/>
      <c r="AQ3739" s="74"/>
      <c r="AR3739" s="20"/>
      <c r="AS3739" s="74"/>
      <c r="AT3739" s="20"/>
      <c r="AU3739" s="74" t="str">
        <f t="shared" si="1968"/>
        <v>00631L</v>
      </c>
      <c r="AV3739" s="20">
        <f t="shared" si="1974"/>
        <v>1</v>
      </c>
      <c r="AW3739" s="74" t="str">
        <f t="shared" si="1969"/>
        <v>00631L</v>
      </c>
      <c r="AX3739" s="20">
        <f t="shared" si="1970"/>
        <v>1</v>
      </c>
      <c r="AY3739" s="20">
        <f t="shared" si="1975"/>
        <v>1</v>
      </c>
      <c r="AZ3739" s="116">
        <v>40879</v>
      </c>
      <c r="BA3739" s="116"/>
      <c r="BB3739" s="20"/>
      <c r="BC3739" s="20"/>
      <c r="BD3739" s="76"/>
      <c r="BE3739" s="77"/>
      <c r="BF3739" s="77"/>
    </row>
    <row r="3740" spans="1:58" s="23" customFormat="1" ht="15.75" customHeight="1" x14ac:dyDescent="0.4">
      <c r="A3740" s="116">
        <v>40877</v>
      </c>
      <c r="B3740" s="112">
        <v>28.35</v>
      </c>
      <c r="C3740" s="112">
        <v>30.9</v>
      </c>
      <c r="D3740" s="112">
        <v>31.3</v>
      </c>
      <c r="E3740" s="112">
        <v>31.2</v>
      </c>
      <c r="F3740" s="112">
        <v>31.35</v>
      </c>
      <c r="G3740" s="112">
        <v>31.05</v>
      </c>
      <c r="H3740" s="113">
        <v>31</v>
      </c>
      <c r="I3740" s="90">
        <f t="shared" si="1971"/>
        <v>29.412500000000001</v>
      </c>
      <c r="J3740" s="90">
        <f t="shared" si="1972"/>
        <v>31.066666666666666</v>
      </c>
      <c r="K3740" s="114">
        <v>14</v>
      </c>
      <c r="L3740" s="115">
        <v>4.1666666666666664E-2</v>
      </c>
      <c r="M3740" s="90">
        <v>27.43</v>
      </c>
      <c r="N3740" s="90">
        <v>27.8</v>
      </c>
      <c r="O3740" s="90">
        <v>30.58</v>
      </c>
      <c r="P3740" s="90">
        <v>31.94</v>
      </c>
      <c r="Q3740" s="90">
        <v>33.24</v>
      </c>
      <c r="R3740" s="63">
        <f t="shared" si="1960"/>
        <v>7.289999999999992</v>
      </c>
      <c r="S3740" s="64">
        <f t="shared" si="1982"/>
        <v>-9.2689295039164482E-2</v>
      </c>
      <c r="T3740" s="65">
        <f t="shared" si="1978"/>
        <v>0.9866906474820144</v>
      </c>
      <c r="U3740" s="65">
        <f t="shared" si="1978"/>
        <v>0.90909090909090917</v>
      </c>
      <c r="V3740" s="65">
        <f t="shared" si="1961"/>
        <v>0.87038196618659991</v>
      </c>
      <c r="W3740" s="65">
        <f t="shared" si="1962"/>
        <v>0.83634175691937418</v>
      </c>
      <c r="X3740" s="61">
        <f t="shared" si="1973"/>
        <v>8.9947089947089845E-2</v>
      </c>
      <c r="Y3740" s="66">
        <f t="shared" si="1963"/>
        <v>-6.4102564102563875E-3</v>
      </c>
      <c r="Z3740" s="61">
        <f t="shared" si="1964"/>
        <v>5.6240260660150102E-2</v>
      </c>
      <c r="AA3740" s="67">
        <f t="shared" si="1965"/>
        <v>29.412500000000001</v>
      </c>
      <c r="AB3740" s="68">
        <f t="shared" si="1966"/>
        <v>1.978417266187053E-2</v>
      </c>
      <c r="AC3740" s="69">
        <f t="shared" si="1967"/>
        <v>5.8003597122302179E-2</v>
      </c>
      <c r="AD3740" s="70">
        <f>_xlfn.PERCENTILE.EXC(AC3740:$AC$5675,0.5)</f>
        <v>5.9396402282454741E-2</v>
      </c>
      <c r="AE3740" s="70">
        <f>_xlfn.PERCENTILE.EXC($AC3740:AC$5675,0.35)</f>
        <v>2.994070650861139E-2</v>
      </c>
      <c r="AF3740" s="71">
        <f t="shared" si="1979"/>
        <v>4.8584673992133768E-3</v>
      </c>
      <c r="AG3740" s="70">
        <f t="shared" si="1980"/>
        <v>-0.31270586014919505</v>
      </c>
      <c r="AH3740" s="70">
        <f t="shared" si="1981"/>
        <v>-0.33113240783537945</v>
      </c>
      <c r="AI3740" s="61" t="str">
        <f t="shared" si="1976"/>
        <v>Safety</v>
      </c>
      <c r="AJ3740" s="68" t="str">
        <f t="shared" si="1977"/>
        <v>Short VOL</v>
      </c>
      <c r="AK3740" s="72"/>
      <c r="AL3740" s="73"/>
      <c r="AM3740" s="72"/>
      <c r="AN3740" s="73"/>
      <c r="AO3740" s="74"/>
      <c r="AP3740" s="20"/>
      <c r="AQ3740" s="74"/>
      <c r="AR3740" s="20"/>
      <c r="AS3740" s="74"/>
      <c r="AT3740" s="20"/>
      <c r="AU3740" s="74" t="str">
        <f t="shared" si="1968"/>
        <v>00631L</v>
      </c>
      <c r="AV3740" s="20">
        <f t="shared" si="1974"/>
        <v>1</v>
      </c>
      <c r="AW3740" s="74" t="str">
        <f t="shared" si="1969"/>
        <v>00631L</v>
      </c>
      <c r="AX3740" s="20">
        <f t="shared" si="1970"/>
        <v>1</v>
      </c>
      <c r="AY3740" s="20">
        <f t="shared" si="1975"/>
        <v>1</v>
      </c>
      <c r="AZ3740" s="116">
        <v>40878</v>
      </c>
      <c r="BA3740" s="116"/>
      <c r="BB3740" s="20"/>
      <c r="BC3740" s="20"/>
      <c r="BD3740" s="76"/>
      <c r="BE3740" s="77"/>
      <c r="BF3740" s="77"/>
    </row>
    <row r="3741" spans="1:58" s="23" customFormat="1" ht="15.75" customHeight="1" x14ac:dyDescent="0.4">
      <c r="A3741" s="116">
        <v>40876</v>
      </c>
      <c r="B3741" s="112">
        <v>31.35</v>
      </c>
      <c r="C3741" s="112">
        <v>33.200000000000003</v>
      </c>
      <c r="D3741" s="112">
        <v>33</v>
      </c>
      <c r="E3741" s="112">
        <v>32.700000000000003</v>
      </c>
      <c r="F3741" s="112">
        <v>32.9</v>
      </c>
      <c r="G3741" s="112">
        <v>32.549999999999997</v>
      </c>
      <c r="H3741" s="113">
        <v>32.700000000000003</v>
      </c>
      <c r="I3741" s="90">
        <f t="shared" si="1971"/>
        <v>32.043750000000003</v>
      </c>
      <c r="J3741" s="90">
        <f t="shared" si="1972"/>
        <v>33.125</v>
      </c>
      <c r="K3741" s="114">
        <v>15</v>
      </c>
      <c r="L3741" s="115">
        <v>4.1666666666666664E-2</v>
      </c>
      <c r="M3741" s="90">
        <v>30.4</v>
      </c>
      <c r="N3741" s="90">
        <v>30.64</v>
      </c>
      <c r="O3741" s="90">
        <v>33.21</v>
      </c>
      <c r="P3741" s="90">
        <v>34.64</v>
      </c>
      <c r="Q3741" s="90">
        <v>34.74</v>
      </c>
      <c r="R3741" s="63">
        <f t="shared" si="1960"/>
        <v>6.8099999999999952</v>
      </c>
      <c r="S3741" s="64">
        <f t="shared" si="1982"/>
        <v>-4.6374105197634664E-2</v>
      </c>
      <c r="T3741" s="65">
        <f t="shared" si="1978"/>
        <v>0.9921671018276762</v>
      </c>
      <c r="U3741" s="65">
        <f t="shared" si="1978"/>
        <v>0.92261367058115029</v>
      </c>
      <c r="V3741" s="65">
        <f t="shared" si="1961"/>
        <v>0.88452655889145493</v>
      </c>
      <c r="W3741" s="65">
        <f t="shared" si="1962"/>
        <v>0.88198042602187676</v>
      </c>
      <c r="X3741" s="61">
        <f t="shared" si="1973"/>
        <v>5.9011164274322209E-2</v>
      </c>
      <c r="Y3741" s="66">
        <f t="shared" si="1963"/>
        <v>0</v>
      </c>
      <c r="Z3741" s="61">
        <f t="shared" si="1964"/>
        <v>3.3742929588453194E-2</v>
      </c>
      <c r="AA3741" s="67">
        <f t="shared" si="1965"/>
        <v>32.043750000000003</v>
      </c>
      <c r="AB3741" s="68">
        <f t="shared" si="1966"/>
        <v>2.3172323759791152E-2</v>
      </c>
      <c r="AC3741" s="69">
        <f t="shared" si="1967"/>
        <v>4.5814295039164565E-2</v>
      </c>
      <c r="AD3741" s="70">
        <f>_xlfn.PERCENTILE.EXC(AC3741:$AC$5675,0.5)</f>
        <v>5.9499172185430313E-2</v>
      </c>
      <c r="AE3741" s="70">
        <f>_xlfn.PERCENTILE.EXC($AC3741:AC$5675,0.35)</f>
        <v>2.9838617791693434E-2</v>
      </c>
      <c r="AF3741" s="71">
        <f t="shared" si="1979"/>
        <v>4.7684579538849053E-3</v>
      </c>
      <c r="AG3741" s="70">
        <f t="shared" si="1980"/>
        <v>-0.31270586014919505</v>
      </c>
      <c r="AH3741" s="70">
        <f t="shared" si="1981"/>
        <v>-0.33113240783537945</v>
      </c>
      <c r="AI3741" s="61" t="str">
        <f t="shared" si="1976"/>
        <v>Safety</v>
      </c>
      <c r="AJ3741" s="68" t="str">
        <f t="shared" si="1977"/>
        <v>Short VOL</v>
      </c>
      <c r="AK3741" s="72"/>
      <c r="AL3741" s="73"/>
      <c r="AM3741" s="72"/>
      <c r="AN3741" s="73"/>
      <c r="AO3741" s="74"/>
      <c r="AP3741" s="20"/>
      <c r="AQ3741" s="74"/>
      <c r="AR3741" s="20"/>
      <c r="AS3741" s="74"/>
      <c r="AT3741" s="20"/>
      <c r="AU3741" s="74" t="str">
        <f t="shared" si="1968"/>
        <v>00631L</v>
      </c>
      <c r="AV3741" s="20">
        <f t="shared" si="1974"/>
        <v>1</v>
      </c>
      <c r="AW3741" s="74" t="str">
        <f t="shared" si="1969"/>
        <v>00631L</v>
      </c>
      <c r="AX3741" s="20">
        <f t="shared" si="1970"/>
        <v>1</v>
      </c>
      <c r="AY3741" s="20">
        <f t="shared" si="1975"/>
        <v>1</v>
      </c>
      <c r="AZ3741" s="116">
        <v>40877</v>
      </c>
      <c r="BA3741" s="116"/>
      <c r="BB3741" s="20"/>
      <c r="BC3741" s="20"/>
      <c r="BD3741" s="76"/>
      <c r="BE3741" s="77"/>
      <c r="BF3741" s="77"/>
    </row>
    <row r="3742" spans="1:58" s="23" customFormat="1" ht="15.75" customHeight="1" x14ac:dyDescent="0.4">
      <c r="A3742" s="116">
        <v>40875</v>
      </c>
      <c r="B3742" s="112">
        <v>32</v>
      </c>
      <c r="C3742" s="112">
        <v>33.700000000000003</v>
      </c>
      <c r="D3742" s="112">
        <v>33.299999999999997</v>
      </c>
      <c r="E3742" s="112">
        <v>32.950000000000003</v>
      </c>
      <c r="F3742" s="112">
        <v>33.15</v>
      </c>
      <c r="G3742" s="112">
        <v>32.85</v>
      </c>
      <c r="H3742" s="113">
        <v>33</v>
      </c>
      <c r="I3742" s="90">
        <f t="shared" si="1971"/>
        <v>32.56666666666667</v>
      </c>
      <c r="J3742" s="90">
        <f t="shared" si="1972"/>
        <v>33.56666666666667</v>
      </c>
      <c r="K3742" s="114">
        <v>16</v>
      </c>
      <c r="L3742" s="115">
        <v>4.1666666666666664E-2</v>
      </c>
      <c r="M3742" s="90">
        <v>31.88</v>
      </c>
      <c r="N3742" s="90">
        <v>32.130000000000003</v>
      </c>
      <c r="O3742" s="90">
        <v>33.94</v>
      </c>
      <c r="P3742" s="90">
        <v>35.1</v>
      </c>
      <c r="Q3742" s="90">
        <v>35.25</v>
      </c>
      <c r="R3742" s="63">
        <f t="shared" si="1960"/>
        <v>5.0299999999999869</v>
      </c>
      <c r="S3742" s="64">
        <f t="shared" si="1982"/>
        <v>-6.788511749347248E-2</v>
      </c>
      <c r="T3742" s="65">
        <f t="shared" si="1978"/>
        <v>0.99221910986616857</v>
      </c>
      <c r="U3742" s="65">
        <f t="shared" si="1978"/>
        <v>0.94667059516794361</v>
      </c>
      <c r="V3742" s="65">
        <f t="shared" si="1961"/>
        <v>0.91538461538461546</v>
      </c>
      <c r="W3742" s="65">
        <f t="shared" si="1962"/>
        <v>0.91148936170212769</v>
      </c>
      <c r="X3742" s="61">
        <f t="shared" si="1973"/>
        <v>5.3125000000000089E-2</v>
      </c>
      <c r="Y3742" s="66">
        <f t="shared" si="1963"/>
        <v>1.5174506828527208E-3</v>
      </c>
      <c r="Z3742" s="61">
        <f t="shared" si="1964"/>
        <v>3.0706243602865915E-2</v>
      </c>
      <c r="AA3742" s="67">
        <f t="shared" si="1965"/>
        <v>32.56666666666667</v>
      </c>
      <c r="AB3742" s="68">
        <f t="shared" si="1966"/>
        <v>-4.0460628695923604E-3</v>
      </c>
      <c r="AC3742" s="69">
        <f t="shared" si="1967"/>
        <v>1.3590621433758712E-2</v>
      </c>
      <c r="AD3742" s="70">
        <f>_xlfn.PERCENTILE.EXC(AC3742:$AC$5675,0.5)</f>
        <v>5.9582560582178111E-2</v>
      </c>
      <c r="AE3742" s="70">
        <f>_xlfn.PERCENTILE.EXC($AC3742:AC$5675,0.35)</f>
        <v>2.973652907477551E-2</v>
      </c>
      <c r="AF3742" s="71">
        <f t="shared" si="1979"/>
        <v>4.7684579538849053E-3</v>
      </c>
      <c r="AG3742" s="70">
        <f t="shared" si="1980"/>
        <v>-0.31270586014919505</v>
      </c>
      <c r="AH3742" s="70">
        <f t="shared" si="1981"/>
        <v>-0.33113240783537945</v>
      </c>
      <c r="AI3742" s="61" t="str">
        <f t="shared" si="1976"/>
        <v>Safety</v>
      </c>
      <c r="AJ3742" s="68" t="str">
        <f t="shared" si="1977"/>
        <v>Short VOL</v>
      </c>
      <c r="AK3742" s="72"/>
      <c r="AL3742" s="73"/>
      <c r="AM3742" s="72"/>
      <c r="AN3742" s="73"/>
      <c r="AO3742" s="74"/>
      <c r="AP3742" s="20"/>
      <c r="AQ3742" s="74"/>
      <c r="AR3742" s="20"/>
      <c r="AS3742" s="74"/>
      <c r="AT3742" s="20"/>
      <c r="AU3742" s="74" t="str">
        <f t="shared" si="1968"/>
        <v>00631L</v>
      </c>
      <c r="AV3742" s="20">
        <f t="shared" si="1974"/>
        <v>1</v>
      </c>
      <c r="AW3742" s="74" t="str">
        <f t="shared" si="1969"/>
        <v>00635U</v>
      </c>
      <c r="AX3742" s="20">
        <f t="shared" si="1970"/>
        <v>0</v>
      </c>
      <c r="AY3742" s="20">
        <f t="shared" si="1975"/>
        <v>1</v>
      </c>
      <c r="AZ3742" s="116">
        <v>40876</v>
      </c>
      <c r="BA3742" s="116"/>
      <c r="BB3742" s="20"/>
      <c r="BC3742" s="20"/>
      <c r="BD3742" s="76"/>
      <c r="BE3742" s="77"/>
      <c r="BF3742" s="77"/>
    </row>
    <row r="3743" spans="1:58" s="23" customFormat="1" ht="15.75" customHeight="1" x14ac:dyDescent="0.4">
      <c r="A3743" s="116">
        <v>40872</v>
      </c>
      <c r="B3743" s="112">
        <v>34.5</v>
      </c>
      <c r="C3743" s="112">
        <v>35.6</v>
      </c>
      <c r="D3743" s="112">
        <v>35.049999999999997</v>
      </c>
      <c r="E3743" s="112">
        <v>34.549999999999997</v>
      </c>
      <c r="F3743" s="112">
        <v>34.700000000000003</v>
      </c>
      <c r="G3743" s="112">
        <v>34.1</v>
      </c>
      <c r="H3743" s="113">
        <v>34.15</v>
      </c>
      <c r="I3743" s="90">
        <f t="shared" si="1971"/>
        <v>34.820833333333333</v>
      </c>
      <c r="J3743" s="90">
        <f t="shared" si="1972"/>
        <v>35.439583333333331</v>
      </c>
      <c r="K3743" s="114">
        <v>17</v>
      </c>
      <c r="L3743" s="115">
        <v>4.1666666666666664E-2</v>
      </c>
      <c r="M3743" s="90">
        <v>33.950000000000003</v>
      </c>
      <c r="N3743" s="90">
        <v>34.47</v>
      </c>
      <c r="O3743" s="90">
        <v>36.450000000000003</v>
      </c>
      <c r="P3743" s="90">
        <v>37.83</v>
      </c>
      <c r="Q3743" s="90">
        <v>37.25</v>
      </c>
      <c r="R3743" s="63">
        <f t="shared" ref="R3743:R3806" si="1983">(O3743+P3743)-(N3743+M3743)</f>
        <v>5.8599999999999994</v>
      </c>
      <c r="S3743" s="64">
        <f t="shared" si="1982"/>
        <v>1.4420247204237846E-2</v>
      </c>
      <c r="T3743" s="65">
        <f t="shared" si="1978"/>
        <v>0.98491441833478399</v>
      </c>
      <c r="U3743" s="65">
        <f t="shared" si="1978"/>
        <v>0.94567901234567886</v>
      </c>
      <c r="V3743" s="65">
        <f t="shared" si="1961"/>
        <v>0.91118160190325137</v>
      </c>
      <c r="W3743" s="65">
        <f t="shared" si="1962"/>
        <v>0.92536912751677847</v>
      </c>
      <c r="X3743" s="61">
        <f t="shared" si="1973"/>
        <v>3.1884057971014533E-2</v>
      </c>
      <c r="Y3743" s="66">
        <f t="shared" si="1963"/>
        <v>-1.1577424023154807E-2</v>
      </c>
      <c r="Z3743" s="61">
        <f t="shared" si="1964"/>
        <v>1.7769534521957599E-2</v>
      </c>
      <c r="AA3743" s="67">
        <f t="shared" si="1965"/>
        <v>34.820833333333333</v>
      </c>
      <c r="AB3743" s="68">
        <f t="shared" si="1966"/>
        <v>8.7032201914711746E-4</v>
      </c>
      <c r="AC3743" s="69">
        <f t="shared" si="1967"/>
        <v>1.0177932501692312E-2</v>
      </c>
      <c r="AD3743" s="70">
        <f>_xlfn.PERCENTILE.EXC(AC3743:$AC$5675,0.5)</f>
        <v>5.9665948978925909E-2</v>
      </c>
      <c r="AE3743" s="70">
        <f>_xlfn.PERCENTILE.EXC($AC3743:AC$5675,0.35)</f>
        <v>2.9926122406194553E-2</v>
      </c>
      <c r="AF3743" s="71">
        <f t="shared" si="1979"/>
        <v>4.7684579538849053E-3</v>
      </c>
      <c r="AG3743" s="70">
        <f t="shared" si="1980"/>
        <v>-0.31270586014919505</v>
      </c>
      <c r="AH3743" s="70">
        <f t="shared" si="1981"/>
        <v>-0.33113240783537945</v>
      </c>
      <c r="AI3743" s="61" t="str">
        <f t="shared" si="1976"/>
        <v>Safety</v>
      </c>
      <c r="AJ3743" s="68" t="str">
        <f t="shared" si="1977"/>
        <v>Short VOL</v>
      </c>
      <c r="AK3743" s="72"/>
      <c r="AL3743" s="73"/>
      <c r="AM3743" s="72"/>
      <c r="AN3743" s="73"/>
      <c r="AO3743" s="74"/>
      <c r="AP3743" s="20"/>
      <c r="AQ3743" s="74"/>
      <c r="AR3743" s="20"/>
      <c r="AS3743" s="74"/>
      <c r="AT3743" s="20"/>
      <c r="AU3743" s="74" t="str">
        <f t="shared" si="1968"/>
        <v>00631L</v>
      </c>
      <c r="AV3743" s="20">
        <f t="shared" si="1974"/>
        <v>1</v>
      </c>
      <c r="AW3743" s="74" t="str">
        <f t="shared" si="1969"/>
        <v>00635U</v>
      </c>
      <c r="AX3743" s="20">
        <f t="shared" si="1970"/>
        <v>0</v>
      </c>
      <c r="AY3743" s="20">
        <f t="shared" si="1975"/>
        <v>1</v>
      </c>
      <c r="AZ3743" s="116">
        <v>40875</v>
      </c>
      <c r="BA3743" s="116"/>
      <c r="BB3743" s="20"/>
      <c r="BC3743" s="20"/>
      <c r="BD3743" s="76"/>
      <c r="BE3743" s="77"/>
      <c r="BF3743" s="77"/>
    </row>
    <row r="3744" spans="1:58" s="23" customFormat="1" ht="15.75" customHeight="1" x14ac:dyDescent="0.4">
      <c r="A3744" s="116">
        <v>40870</v>
      </c>
      <c r="B3744" s="112">
        <v>33.6</v>
      </c>
      <c r="C3744" s="112">
        <v>35.049999999999997</v>
      </c>
      <c r="D3744" s="112">
        <v>34.450000000000003</v>
      </c>
      <c r="E3744" s="112">
        <v>34</v>
      </c>
      <c r="F3744" s="112">
        <v>34.1</v>
      </c>
      <c r="G3744" s="112">
        <v>33.65</v>
      </c>
      <c r="H3744" s="113">
        <v>33.700000000000003</v>
      </c>
      <c r="I3744" s="90">
        <f t="shared" si="1971"/>
        <v>33.962499999999999</v>
      </c>
      <c r="J3744" s="90">
        <f t="shared" si="1972"/>
        <v>34.9</v>
      </c>
      <c r="K3744" s="114">
        <v>18</v>
      </c>
      <c r="L3744" s="115">
        <v>4.1666666666666664E-2</v>
      </c>
      <c r="M3744" s="90">
        <v>33.6</v>
      </c>
      <c r="N3744" s="90">
        <v>33.979999999999997</v>
      </c>
      <c r="O3744" s="90">
        <v>35.869999999999997</v>
      </c>
      <c r="P3744" s="90">
        <v>37.049999999999997</v>
      </c>
      <c r="Q3744" s="90">
        <v>36.880000000000003</v>
      </c>
      <c r="R3744" s="63">
        <f t="shared" si="1983"/>
        <v>5.3399999999999892</v>
      </c>
      <c r="S3744" s="64">
        <f t="shared" si="1982"/>
        <v>6.2871441976853237E-2</v>
      </c>
      <c r="T3744" s="65">
        <f t="shared" si="1978"/>
        <v>0.98881695114773405</v>
      </c>
      <c r="U3744" s="65">
        <f t="shared" si="1978"/>
        <v>0.94730972957903536</v>
      </c>
      <c r="V3744" s="65">
        <f t="shared" si="1961"/>
        <v>0.91713900134952764</v>
      </c>
      <c r="W3744" s="65">
        <f t="shared" si="1962"/>
        <v>0.92136659436008661</v>
      </c>
      <c r="X3744" s="61">
        <f t="shared" si="1973"/>
        <v>4.3154761904761779E-2</v>
      </c>
      <c r="Y3744" s="66">
        <f t="shared" si="1963"/>
        <v>-8.8235294117646225E-3</v>
      </c>
      <c r="Z3744" s="61">
        <f t="shared" si="1964"/>
        <v>2.7603974972396025E-2</v>
      </c>
      <c r="AA3744" s="67">
        <f t="shared" si="1965"/>
        <v>33.962500000000006</v>
      </c>
      <c r="AB3744" s="68">
        <f t="shared" si="1966"/>
        <v>-1.1183048852265906E-2</v>
      </c>
      <c r="AC3744" s="69">
        <f t="shared" si="1967"/>
        <v>-5.1500882872251884E-4</v>
      </c>
      <c r="AD3744" s="70">
        <f>_xlfn.PERCENTILE.EXC(AC3744:$AC$5675,0.5)</f>
        <v>5.970797448946296E-2</v>
      </c>
      <c r="AE3744" s="70">
        <f>_xlfn.PERCENTILE.EXC($AC3744:AC$5675,0.35)</f>
        <v>3.0080930643729142E-2</v>
      </c>
      <c r="AF3744" s="71">
        <f t="shared" si="1979"/>
        <v>4.7684579538849053E-3</v>
      </c>
      <c r="AG3744" s="70">
        <f t="shared" si="1980"/>
        <v>-0.31270586014919505</v>
      </c>
      <c r="AH3744" s="70">
        <f t="shared" si="1981"/>
        <v>-0.33113240783537945</v>
      </c>
      <c r="AI3744" s="61" t="str">
        <f t="shared" si="1976"/>
        <v>Safety</v>
      </c>
      <c r="AJ3744" s="68" t="str">
        <f t="shared" si="1977"/>
        <v>Safety</v>
      </c>
      <c r="AK3744" s="72"/>
      <c r="AL3744" s="73"/>
      <c r="AM3744" s="72"/>
      <c r="AN3744" s="73"/>
      <c r="AO3744" s="74"/>
      <c r="AP3744" s="20"/>
      <c r="AQ3744" s="74"/>
      <c r="AR3744" s="20"/>
      <c r="AS3744" s="74"/>
      <c r="AT3744" s="20"/>
      <c r="AU3744" s="74" t="str">
        <f t="shared" si="1968"/>
        <v>00635U</v>
      </c>
      <c r="AV3744" s="20">
        <f t="shared" si="1974"/>
        <v>0</v>
      </c>
      <c r="AW3744" s="74" t="str">
        <f t="shared" si="1969"/>
        <v>00635U</v>
      </c>
      <c r="AX3744" s="20">
        <f t="shared" si="1970"/>
        <v>0</v>
      </c>
      <c r="AY3744" s="20">
        <f t="shared" si="1975"/>
        <v>1</v>
      </c>
      <c r="AZ3744" s="116">
        <v>40872</v>
      </c>
      <c r="BA3744" s="116"/>
      <c r="BB3744" s="20"/>
      <c r="BC3744" s="20"/>
      <c r="BD3744" s="76"/>
      <c r="BE3744" s="77"/>
      <c r="BF3744" s="77"/>
    </row>
    <row r="3745" spans="1:58" s="23" customFormat="1" ht="15.75" customHeight="1" x14ac:dyDescent="0.4">
      <c r="A3745" s="116">
        <v>40869</v>
      </c>
      <c r="B3745" s="112">
        <v>32.299999999999997</v>
      </c>
      <c r="C3745" s="112">
        <v>33.85</v>
      </c>
      <c r="D3745" s="112">
        <v>33.4</v>
      </c>
      <c r="E3745" s="112">
        <v>33.15</v>
      </c>
      <c r="F3745" s="112">
        <v>33.299999999999997</v>
      </c>
      <c r="G3745" s="112">
        <v>32.85</v>
      </c>
      <c r="H3745" s="113">
        <v>33.049999999999997</v>
      </c>
      <c r="I3745" s="90">
        <f t="shared" si="1971"/>
        <v>32.622916666666661</v>
      </c>
      <c r="J3745" s="90">
        <f t="shared" si="1972"/>
        <v>33.756250000000001</v>
      </c>
      <c r="K3745" s="114">
        <v>19</v>
      </c>
      <c r="L3745" s="115">
        <v>4.1666666666666664E-2</v>
      </c>
      <c r="M3745" s="90">
        <v>31.03</v>
      </c>
      <c r="N3745" s="90">
        <v>31.97</v>
      </c>
      <c r="O3745" s="90">
        <v>34.24</v>
      </c>
      <c r="P3745" s="90">
        <v>35.69</v>
      </c>
      <c r="Q3745" s="90">
        <v>35.78</v>
      </c>
      <c r="R3745" s="63">
        <f t="shared" si="1983"/>
        <v>6.9300000000000068</v>
      </c>
      <c r="S3745" s="64">
        <f t="shared" si="1982"/>
        <v>-2.8562746885445089E-2</v>
      </c>
      <c r="T3745" s="65">
        <f t="shared" si="1978"/>
        <v>0.97059743509540197</v>
      </c>
      <c r="U3745" s="65">
        <f t="shared" si="1978"/>
        <v>0.9337032710280373</v>
      </c>
      <c r="V3745" s="65">
        <f t="shared" si="1961"/>
        <v>0.89576912300364253</v>
      </c>
      <c r="W3745" s="65">
        <f t="shared" si="1962"/>
        <v>0.89351593068753488</v>
      </c>
      <c r="X3745" s="61">
        <f t="shared" si="1973"/>
        <v>4.7987616099071345E-2</v>
      </c>
      <c r="Y3745" s="66">
        <f t="shared" si="1963"/>
        <v>-3.0165912518854126E-3</v>
      </c>
      <c r="Z3745" s="61">
        <f t="shared" si="1964"/>
        <v>3.4740404878983541E-2</v>
      </c>
      <c r="AA3745" s="67">
        <f t="shared" si="1965"/>
        <v>32.622916666666661</v>
      </c>
      <c r="AB3745" s="68">
        <f t="shared" si="1966"/>
        <v>1.0322177040975862E-2</v>
      </c>
      <c r="AC3745" s="69">
        <f t="shared" si="1967"/>
        <v>2.0422792201021663E-2</v>
      </c>
      <c r="AD3745" s="70">
        <f>_xlfn.PERCENTILE.EXC(AC3745:$AC$5675,0.5)</f>
        <v>5.9750000000000011E-2</v>
      </c>
      <c r="AE3745" s="70">
        <f>_xlfn.PERCENTILE.EXC($AC3745:AC$5675,0.35)</f>
        <v>3.0232586600993407E-2</v>
      </c>
      <c r="AF3745" s="71">
        <f t="shared" si="1979"/>
        <v>4.8584673992133768E-3</v>
      </c>
      <c r="AG3745" s="70">
        <f t="shared" si="1980"/>
        <v>-0.31270586014919505</v>
      </c>
      <c r="AH3745" s="70">
        <f t="shared" si="1981"/>
        <v>-0.33113240783537945</v>
      </c>
      <c r="AI3745" s="61" t="str">
        <f t="shared" si="1976"/>
        <v>Safety</v>
      </c>
      <c r="AJ3745" s="68" t="str">
        <f t="shared" si="1977"/>
        <v>Short VOL</v>
      </c>
      <c r="AK3745" s="72"/>
      <c r="AL3745" s="73"/>
      <c r="AM3745" s="72"/>
      <c r="AN3745" s="73"/>
      <c r="AO3745" s="74"/>
      <c r="AP3745" s="20"/>
      <c r="AQ3745" s="74"/>
      <c r="AR3745" s="20"/>
      <c r="AS3745" s="74"/>
      <c r="AT3745" s="20"/>
      <c r="AU3745" s="74" t="str">
        <f t="shared" si="1968"/>
        <v>00631L</v>
      </c>
      <c r="AV3745" s="20">
        <f t="shared" si="1974"/>
        <v>1</v>
      </c>
      <c r="AW3745" s="74" t="str">
        <f t="shared" si="1969"/>
        <v>00635U</v>
      </c>
      <c r="AX3745" s="20">
        <f t="shared" si="1970"/>
        <v>0</v>
      </c>
      <c r="AY3745" s="20">
        <f t="shared" si="1975"/>
        <v>1</v>
      </c>
      <c r="AZ3745" s="116">
        <v>40870</v>
      </c>
      <c r="BA3745" s="116"/>
      <c r="BB3745" s="20"/>
      <c r="BC3745" s="20"/>
      <c r="BD3745" s="76"/>
      <c r="BE3745" s="77"/>
      <c r="BF3745" s="77"/>
    </row>
    <row r="3746" spans="1:58" s="23" customFormat="1" ht="15.75" customHeight="1" x14ac:dyDescent="0.4">
      <c r="A3746" s="116">
        <v>40868</v>
      </c>
      <c r="B3746" s="112">
        <v>32.950000000000003</v>
      </c>
      <c r="C3746" s="112">
        <v>34.35</v>
      </c>
      <c r="D3746" s="112">
        <v>33.799999999999997</v>
      </c>
      <c r="E3746" s="112">
        <v>33.5</v>
      </c>
      <c r="F3746" s="112">
        <v>33.5</v>
      </c>
      <c r="G3746" s="112">
        <v>33.1</v>
      </c>
      <c r="H3746" s="113">
        <v>33.25</v>
      </c>
      <c r="I3746" s="90">
        <f t="shared" si="1971"/>
        <v>33.183333333333337</v>
      </c>
      <c r="J3746" s="90">
        <f t="shared" si="1972"/>
        <v>34.258333333333333</v>
      </c>
      <c r="K3746" s="114">
        <v>20</v>
      </c>
      <c r="L3746" s="115">
        <v>4.1666666666666664E-2</v>
      </c>
      <c r="M3746" s="90">
        <v>33.340000000000003</v>
      </c>
      <c r="N3746" s="90">
        <v>32.909999999999997</v>
      </c>
      <c r="O3746" s="90">
        <v>34.78</v>
      </c>
      <c r="P3746" s="90">
        <v>36.17</v>
      </c>
      <c r="Q3746" s="90">
        <v>36.450000000000003</v>
      </c>
      <c r="R3746" s="63">
        <f t="shared" si="1983"/>
        <v>4.7000000000000028</v>
      </c>
      <c r="S3746" s="64">
        <f t="shared" si="1982"/>
        <v>2.8437499999999893E-2</v>
      </c>
      <c r="T3746" s="65">
        <f t="shared" si="1978"/>
        <v>1.0130659374050444</v>
      </c>
      <c r="U3746" s="65">
        <f t="shared" si="1978"/>
        <v>0.9462334675100631</v>
      </c>
      <c r="V3746" s="65">
        <f t="shared" si="1961"/>
        <v>0.90987005805916488</v>
      </c>
      <c r="W3746" s="65">
        <f t="shared" si="1962"/>
        <v>0.90288065843621379</v>
      </c>
      <c r="X3746" s="61">
        <f t="shared" si="1973"/>
        <v>4.2488619119878557E-2</v>
      </c>
      <c r="Y3746" s="66">
        <f t="shared" si="1963"/>
        <v>-7.462686567164179E-3</v>
      </c>
      <c r="Z3746" s="61">
        <f t="shared" si="1964"/>
        <v>3.239578101456541E-2</v>
      </c>
      <c r="AA3746" s="67">
        <f t="shared" si="1965"/>
        <v>33.183333333333337</v>
      </c>
      <c r="AB3746" s="68">
        <f t="shared" si="1966"/>
        <v>1.2154360376787072E-3</v>
      </c>
      <c r="AC3746" s="69">
        <f t="shared" si="1967"/>
        <v>8.3054795908034211E-3</v>
      </c>
      <c r="AD3746" s="70">
        <f>_xlfn.PERCENTILE.EXC(AC3746:$AC$5675,0.5)</f>
        <v>5.978033562822721E-2</v>
      </c>
      <c r="AE3746" s="70">
        <f>_xlfn.PERCENTILE.EXC($AC3746:AC$5675,0.35)</f>
        <v>3.0391380193329459E-2</v>
      </c>
      <c r="AF3746" s="71">
        <f t="shared" si="1979"/>
        <v>4.8584673992133768E-3</v>
      </c>
      <c r="AG3746" s="70">
        <f t="shared" si="1980"/>
        <v>-0.31270586014919505</v>
      </c>
      <c r="AH3746" s="70">
        <f t="shared" si="1981"/>
        <v>-0.33113240783537945</v>
      </c>
      <c r="AI3746" s="61" t="str">
        <f t="shared" si="1976"/>
        <v>Safety</v>
      </c>
      <c r="AJ3746" s="68" t="str">
        <f t="shared" si="1977"/>
        <v>Short VOL</v>
      </c>
      <c r="AK3746" s="72"/>
      <c r="AL3746" s="73"/>
      <c r="AM3746" s="72"/>
      <c r="AN3746" s="73"/>
      <c r="AO3746" s="74"/>
      <c r="AP3746" s="20"/>
      <c r="AQ3746" s="74"/>
      <c r="AR3746" s="20"/>
      <c r="AS3746" s="74"/>
      <c r="AT3746" s="20"/>
      <c r="AU3746" s="74" t="str">
        <f t="shared" si="1968"/>
        <v>00631L</v>
      </c>
      <c r="AV3746" s="20">
        <f t="shared" si="1974"/>
        <v>1</v>
      </c>
      <c r="AW3746" s="74" t="str">
        <f t="shared" si="1969"/>
        <v>00635U</v>
      </c>
      <c r="AX3746" s="20">
        <f t="shared" si="1970"/>
        <v>0</v>
      </c>
      <c r="AY3746" s="20">
        <f t="shared" si="1975"/>
        <v>1</v>
      </c>
      <c r="AZ3746" s="116">
        <v>40869</v>
      </c>
      <c r="BA3746" s="116"/>
      <c r="BB3746" s="20"/>
      <c r="BC3746" s="20"/>
      <c r="BD3746" s="76"/>
      <c r="BE3746" s="77"/>
      <c r="BF3746" s="77"/>
    </row>
    <row r="3747" spans="1:58" s="23" customFormat="1" ht="15.75" customHeight="1" x14ac:dyDescent="0.4">
      <c r="A3747" s="116">
        <v>40865</v>
      </c>
      <c r="B3747" s="112">
        <v>32.35</v>
      </c>
      <c r="C3747" s="112">
        <v>33.75</v>
      </c>
      <c r="D3747" s="112">
        <v>33.299999999999997</v>
      </c>
      <c r="E3747" s="112">
        <v>33.1</v>
      </c>
      <c r="F3747" s="112">
        <v>33.200000000000003</v>
      </c>
      <c r="G3747" s="112">
        <v>32.65</v>
      </c>
      <c r="H3747" s="113">
        <v>32.6</v>
      </c>
      <c r="I3747" s="90">
        <f t="shared" si="1971"/>
        <v>32.524999999999999</v>
      </c>
      <c r="J3747" s="90">
        <f t="shared" si="1972"/>
        <v>33.693750000000001</v>
      </c>
      <c r="K3747" s="114">
        <v>21</v>
      </c>
      <c r="L3747" s="115">
        <v>4.1666666666666664E-2</v>
      </c>
      <c r="M3747" s="90">
        <v>30.26</v>
      </c>
      <c r="N3747" s="90">
        <v>32</v>
      </c>
      <c r="O3747" s="90">
        <v>34.200000000000003</v>
      </c>
      <c r="P3747" s="90">
        <v>35.549999999999997</v>
      </c>
      <c r="Q3747" s="90">
        <v>35.869999999999997</v>
      </c>
      <c r="R3747" s="63">
        <f t="shared" si="1983"/>
        <v>7.4899999999999949</v>
      </c>
      <c r="S3747" s="64">
        <f t="shared" si="1982"/>
        <v>-7.2732541292378966E-2</v>
      </c>
      <c r="T3747" s="65">
        <f t="shared" si="1978"/>
        <v>0.94562500000000005</v>
      </c>
      <c r="U3747" s="65">
        <f t="shared" si="1978"/>
        <v>0.93567251461988299</v>
      </c>
      <c r="V3747" s="65">
        <f t="shared" si="1961"/>
        <v>0.90014064697609009</v>
      </c>
      <c r="W3747" s="65">
        <f t="shared" si="1962"/>
        <v>0.8921103986618345</v>
      </c>
      <c r="X3747" s="61">
        <f t="shared" si="1973"/>
        <v>4.327666151468311E-2</v>
      </c>
      <c r="Y3747" s="66">
        <f t="shared" si="1963"/>
        <v>-1.5105740181268881E-2</v>
      </c>
      <c r="Z3747" s="61">
        <f t="shared" si="1964"/>
        <v>3.5933897002306009E-2</v>
      </c>
      <c r="AA3747" s="67">
        <f t="shared" si="1965"/>
        <v>32.525000000000006</v>
      </c>
      <c r="AB3747" s="68">
        <f t="shared" si="1966"/>
        <v>1.0937500000000044E-2</v>
      </c>
      <c r="AC3747" s="69">
        <f t="shared" si="1967"/>
        <v>1.6406250000000178E-2</v>
      </c>
      <c r="AD3747" s="70">
        <f>_xlfn.PERCENTILE.EXC(AC3747:$AC$5675,0.5)</f>
        <v>5.9810671256454409E-2</v>
      </c>
      <c r="AE3747" s="70">
        <f>_xlfn.PERCENTILE.EXC($AC3747:AC$5675,0.35)</f>
        <v>3.0554921525151112E-2</v>
      </c>
      <c r="AF3747" s="71">
        <f t="shared" si="1979"/>
        <v>4.8584673992133768E-3</v>
      </c>
      <c r="AG3747" s="70">
        <f t="shared" si="1980"/>
        <v>-0.31270586014919505</v>
      </c>
      <c r="AH3747" s="70">
        <f t="shared" si="1981"/>
        <v>-0.33113240783537945</v>
      </c>
      <c r="AI3747" s="61" t="str">
        <f t="shared" si="1976"/>
        <v>Safety</v>
      </c>
      <c r="AJ3747" s="68" t="str">
        <f t="shared" si="1977"/>
        <v>Short VOL</v>
      </c>
      <c r="AK3747" s="72"/>
      <c r="AL3747" s="73"/>
      <c r="AM3747" s="72"/>
      <c r="AN3747" s="73"/>
      <c r="AO3747" s="74"/>
      <c r="AP3747" s="20"/>
      <c r="AQ3747" s="74"/>
      <c r="AR3747" s="20"/>
      <c r="AS3747" s="74"/>
      <c r="AT3747" s="20"/>
      <c r="AU3747" s="74" t="str">
        <f t="shared" si="1968"/>
        <v>00631L</v>
      </c>
      <c r="AV3747" s="20">
        <f t="shared" si="1974"/>
        <v>1</v>
      </c>
      <c r="AW3747" s="74" t="str">
        <f t="shared" si="1969"/>
        <v>00635U</v>
      </c>
      <c r="AX3747" s="20">
        <f t="shared" si="1970"/>
        <v>0</v>
      </c>
      <c r="AY3747" s="20">
        <f t="shared" si="1975"/>
        <v>1</v>
      </c>
      <c r="AZ3747" s="116">
        <v>40868</v>
      </c>
      <c r="BA3747" s="116"/>
      <c r="BB3747" s="20"/>
      <c r="BC3747" s="20"/>
      <c r="BD3747" s="76"/>
      <c r="BE3747" s="77"/>
      <c r="BF3747" s="77"/>
    </row>
    <row r="3748" spans="1:58" s="23" customFormat="1" ht="15.75" customHeight="1" x14ac:dyDescent="0.4">
      <c r="A3748" s="116">
        <v>40864</v>
      </c>
      <c r="B3748" s="112">
        <v>33.75</v>
      </c>
      <c r="C3748" s="112">
        <v>34.65</v>
      </c>
      <c r="D3748" s="112">
        <v>33.799999999999997</v>
      </c>
      <c r="E3748" s="112">
        <v>33.299999999999997</v>
      </c>
      <c r="F3748" s="112">
        <v>33.35</v>
      </c>
      <c r="G3748" s="112">
        <v>32.799999999999997</v>
      </c>
      <c r="H3748" s="113">
        <v>32.6</v>
      </c>
      <c r="I3748" s="90">
        <f t="shared" si="1971"/>
        <v>33.825000000000003</v>
      </c>
      <c r="J3748" s="90">
        <f t="shared" si="1972"/>
        <v>34.579166666666666</v>
      </c>
      <c r="K3748" s="114">
        <v>22</v>
      </c>
      <c r="L3748" s="115">
        <v>4.1666666666666664E-2</v>
      </c>
      <c r="M3748" s="90">
        <v>32.619999999999997</v>
      </c>
      <c r="N3748" s="90">
        <v>34.51</v>
      </c>
      <c r="O3748" s="90">
        <v>35.32</v>
      </c>
      <c r="P3748" s="90">
        <v>36.14</v>
      </c>
      <c r="Q3748" s="90">
        <v>36.32</v>
      </c>
      <c r="R3748" s="63">
        <f t="shared" si="1983"/>
        <v>4.3300000000000125</v>
      </c>
      <c r="S3748" s="64">
        <f t="shared" si="1982"/>
        <v>2.9841838257236648E-2</v>
      </c>
      <c r="T3748" s="65">
        <f t="shared" si="1978"/>
        <v>0.94523326572008115</v>
      </c>
      <c r="U3748" s="65">
        <f t="shared" si="1978"/>
        <v>0.97706681766704406</v>
      </c>
      <c r="V3748" s="65">
        <f t="shared" si="1961"/>
        <v>0.95489762036524617</v>
      </c>
      <c r="W3748" s="65">
        <f t="shared" si="1962"/>
        <v>0.95016519823788537</v>
      </c>
      <c r="X3748" s="61">
        <f t="shared" si="1973"/>
        <v>2.6666666666666623E-2</v>
      </c>
      <c r="Y3748" s="66">
        <f t="shared" si="1963"/>
        <v>-2.1021021021020894E-2</v>
      </c>
      <c r="Z3748" s="61">
        <f t="shared" si="1964"/>
        <v>2.2296132052229498E-2</v>
      </c>
      <c r="AA3748" s="67">
        <f t="shared" si="1965"/>
        <v>33.825000000000003</v>
      </c>
      <c r="AB3748" s="68">
        <f t="shared" si="1966"/>
        <v>-2.2022602144305941E-2</v>
      </c>
      <c r="AC3748" s="69">
        <f t="shared" si="1967"/>
        <v>-1.9849319037959872E-2</v>
      </c>
      <c r="AD3748" s="70">
        <f>_xlfn.PERCENTILE.EXC(AC3748:$AC$5675,0.5)</f>
        <v>5.9900400015538174E-2</v>
      </c>
      <c r="AE3748" s="70">
        <f>_xlfn.PERCENTILE.EXC($AC3748:AC$5675,0.35)</f>
        <v>3.0692367145721988E-2</v>
      </c>
      <c r="AF3748" s="71">
        <f t="shared" si="1979"/>
        <v>4.8584673992133768E-3</v>
      </c>
      <c r="AG3748" s="70">
        <f t="shared" si="1980"/>
        <v>-0.31270586014919505</v>
      </c>
      <c r="AH3748" s="70">
        <f t="shared" si="1981"/>
        <v>-0.33113240783537945</v>
      </c>
      <c r="AI3748" s="61" t="str">
        <f t="shared" si="1976"/>
        <v>Safety</v>
      </c>
      <c r="AJ3748" s="68" t="str">
        <f t="shared" si="1977"/>
        <v>Safety</v>
      </c>
      <c r="AK3748" s="72"/>
      <c r="AL3748" s="73"/>
      <c r="AM3748" s="72"/>
      <c r="AN3748" s="73"/>
      <c r="AO3748" s="74"/>
      <c r="AP3748" s="20"/>
      <c r="AQ3748" s="74"/>
      <c r="AR3748" s="20"/>
      <c r="AS3748" s="74"/>
      <c r="AT3748" s="20"/>
      <c r="AU3748" s="74" t="str">
        <f t="shared" si="1968"/>
        <v>00635U</v>
      </c>
      <c r="AV3748" s="20">
        <f t="shared" si="1974"/>
        <v>0</v>
      </c>
      <c r="AW3748" s="74" t="str">
        <f t="shared" si="1969"/>
        <v>00635U</v>
      </c>
      <c r="AX3748" s="20">
        <f t="shared" si="1970"/>
        <v>0</v>
      </c>
      <c r="AY3748" s="20">
        <f t="shared" si="1975"/>
        <v>1</v>
      </c>
      <c r="AZ3748" s="116">
        <v>40865</v>
      </c>
      <c r="BA3748" s="116"/>
      <c r="BB3748" s="20"/>
      <c r="BC3748" s="20"/>
      <c r="BD3748" s="76"/>
      <c r="BE3748" s="77"/>
      <c r="BF3748" s="77"/>
    </row>
    <row r="3749" spans="1:58" s="23" customFormat="1" ht="15.75" customHeight="1" x14ac:dyDescent="0.4">
      <c r="A3749" s="116">
        <v>40863</v>
      </c>
      <c r="B3749" s="112">
        <v>32.65</v>
      </c>
      <c r="C3749" s="112">
        <v>33.6</v>
      </c>
      <c r="D3749" s="112">
        <v>32.799999999999997</v>
      </c>
      <c r="E3749" s="112">
        <v>32.25</v>
      </c>
      <c r="F3749" s="112">
        <v>32.35</v>
      </c>
      <c r="G3749" s="112">
        <v>32</v>
      </c>
      <c r="H3749" s="113">
        <v>32</v>
      </c>
      <c r="I3749" s="90">
        <f t="shared" si="1971"/>
        <v>32.689583333333331</v>
      </c>
      <c r="J3749" s="90">
        <f t="shared" si="1972"/>
        <v>33.56666666666667</v>
      </c>
      <c r="K3749" s="114">
        <v>23</v>
      </c>
      <c r="L3749" s="115">
        <v>4.1666666666666664E-2</v>
      </c>
      <c r="M3749" s="90">
        <v>34.119999999999997</v>
      </c>
      <c r="N3749" s="90">
        <v>33.51</v>
      </c>
      <c r="O3749" s="90">
        <v>34.39</v>
      </c>
      <c r="P3749" s="90">
        <v>35.14</v>
      </c>
      <c r="Q3749" s="90">
        <v>35.19</v>
      </c>
      <c r="R3749" s="63">
        <f t="shared" si="1983"/>
        <v>1.9000000000000057</v>
      </c>
      <c r="S3749" s="64">
        <f t="shared" si="1982"/>
        <v>7.3350416399743726E-2</v>
      </c>
      <c r="T3749" s="65">
        <f t="shared" si="1978"/>
        <v>1.0182035213369143</v>
      </c>
      <c r="U3749" s="65">
        <f t="shared" si="1978"/>
        <v>0.97441116603663847</v>
      </c>
      <c r="V3749" s="65">
        <f t="shared" si="1961"/>
        <v>0.95361411496869652</v>
      </c>
      <c r="W3749" s="65">
        <f t="shared" si="1962"/>
        <v>0.9522591645353794</v>
      </c>
      <c r="X3749" s="61">
        <f t="shared" si="1973"/>
        <v>2.9096477794793352E-2</v>
      </c>
      <c r="Y3749" s="66">
        <f t="shared" si="1963"/>
        <v>-7.7519379844961239E-3</v>
      </c>
      <c r="Z3749" s="61">
        <f t="shared" si="1964"/>
        <v>2.683066726148764E-2</v>
      </c>
      <c r="AA3749" s="67">
        <f t="shared" si="1965"/>
        <v>32.689583333333331</v>
      </c>
      <c r="AB3749" s="68">
        <f t="shared" si="1966"/>
        <v>-2.5663980901223502E-2</v>
      </c>
      <c r="AC3749" s="69">
        <f t="shared" si="1967"/>
        <v>-2.4482741470207896E-2</v>
      </c>
      <c r="AD3749" s="70">
        <f>_xlfn.PERCENTILE.EXC(AC3749:$AC$5675,0.5)</f>
        <v>5.9990128774621947E-2</v>
      </c>
      <c r="AE3749" s="70">
        <f>_xlfn.PERCENTILE.EXC($AC3749:AC$5675,0.35)</f>
        <v>3.0738079322638116E-2</v>
      </c>
      <c r="AF3749" s="71">
        <f t="shared" si="1979"/>
        <v>4.9402280928486442E-3</v>
      </c>
      <c r="AG3749" s="70">
        <f t="shared" si="1980"/>
        <v>-0.31270586014919505</v>
      </c>
      <c r="AH3749" s="70">
        <f t="shared" si="1981"/>
        <v>-0.33113240783537945</v>
      </c>
      <c r="AI3749" s="61" t="str">
        <f t="shared" si="1976"/>
        <v>Safety</v>
      </c>
      <c r="AJ3749" s="68" t="str">
        <f t="shared" si="1977"/>
        <v>Safety</v>
      </c>
      <c r="AK3749" s="72"/>
      <c r="AL3749" s="73"/>
      <c r="AM3749" s="72"/>
      <c r="AN3749" s="73"/>
      <c r="AO3749" s="74"/>
      <c r="AP3749" s="20"/>
      <c r="AQ3749" s="74"/>
      <c r="AR3749" s="20"/>
      <c r="AS3749" s="74"/>
      <c r="AT3749" s="20"/>
      <c r="AU3749" s="74" t="str">
        <f t="shared" si="1968"/>
        <v>00635U</v>
      </c>
      <c r="AV3749" s="20">
        <f t="shared" si="1974"/>
        <v>0</v>
      </c>
      <c r="AW3749" s="74" t="str">
        <f t="shared" si="1969"/>
        <v>00635U</v>
      </c>
      <c r="AX3749" s="20">
        <f t="shared" si="1970"/>
        <v>0</v>
      </c>
      <c r="AY3749" s="20">
        <f t="shared" si="1975"/>
        <v>1</v>
      </c>
      <c r="AZ3749" s="116">
        <v>40864</v>
      </c>
      <c r="BA3749" s="116"/>
      <c r="BB3749" s="20"/>
      <c r="BC3749" s="20"/>
      <c r="BD3749" s="76"/>
      <c r="BE3749" s="77"/>
      <c r="BF3749" s="77"/>
    </row>
    <row r="3750" spans="1:58" s="23" customFormat="1" ht="15.75" customHeight="1" x14ac:dyDescent="0.4">
      <c r="A3750" s="116">
        <v>40862</v>
      </c>
      <c r="B3750" s="112">
        <v>32.049999999999997</v>
      </c>
      <c r="C3750" s="112">
        <v>30.7</v>
      </c>
      <c r="D3750" s="112">
        <v>32.200000000000003</v>
      </c>
      <c r="E3750" s="112">
        <v>31.7</v>
      </c>
      <c r="F3750" s="112">
        <v>31.45</v>
      </c>
      <c r="G3750" s="112">
        <v>31.65</v>
      </c>
      <c r="H3750" s="113">
        <v>31.35</v>
      </c>
      <c r="I3750" s="90">
        <f t="shared" si="1971"/>
        <v>30.7</v>
      </c>
      <c r="J3750" s="90">
        <f t="shared" si="1972"/>
        <v>32.200000000000003</v>
      </c>
      <c r="K3750" s="114">
        <v>0</v>
      </c>
      <c r="L3750" s="115">
        <v>0.05</v>
      </c>
      <c r="M3750" s="90">
        <v>31.57</v>
      </c>
      <c r="N3750" s="90">
        <v>31.22</v>
      </c>
      <c r="O3750" s="90">
        <v>32.520000000000003</v>
      </c>
      <c r="P3750" s="90">
        <v>33.79</v>
      </c>
      <c r="Q3750" s="90">
        <v>33.96</v>
      </c>
      <c r="R3750" s="63">
        <f t="shared" si="1983"/>
        <v>3.5200000000000031</v>
      </c>
      <c r="S3750" s="64">
        <f t="shared" si="1982"/>
        <v>2.891101831031155E-3</v>
      </c>
      <c r="T3750" s="65">
        <f t="shared" si="1978"/>
        <v>1.0112107623318387</v>
      </c>
      <c r="U3750" s="65">
        <f t="shared" si="1978"/>
        <v>0.96002460024600234</v>
      </c>
      <c r="V3750" s="65">
        <f t="shared" ref="V3750:V3813" si="1984">N3750/P3750</f>
        <v>0.92394199467298022</v>
      </c>
      <c r="W3750" s="65">
        <f t="shared" ref="W3750:W3813" si="1985">N3750/Q3750</f>
        <v>0.91931684334511188</v>
      </c>
      <c r="X3750" s="61">
        <f t="shared" si="1973"/>
        <v>-4.2121684867394635E-2</v>
      </c>
      <c r="Y3750" s="66">
        <f t="shared" ref="Y3750:Y3813" si="1986">(H3750-E3750)/E3750</f>
        <v>-1.1041009463722331E-2</v>
      </c>
      <c r="Z3750" s="61">
        <f t="shared" ref="Z3750:Z3813" si="1987">(J3750-I3750)/I3750</f>
        <v>4.8859934853420314E-2</v>
      </c>
      <c r="AA3750" s="67">
        <f t="shared" ref="AA3750:AA3813" si="1988">B3750*(K3750*L3750)+C3750*(1-(K3750*L3750))</f>
        <v>30.7</v>
      </c>
      <c r="AB3750" s="68">
        <f t="shared" ref="AB3750:AB3813" si="1989">(B3750-N3750)/N3750</f>
        <v>2.6585522101217115E-2</v>
      </c>
      <c r="AC3750" s="69">
        <f t="shared" ref="AC3750:AC3813" si="1990">(AA3750-N3750)/N3750</f>
        <v>-1.6655989750160142E-2</v>
      </c>
      <c r="AD3750" s="70">
        <f>_xlfn.PERCENTILE.EXC(AC3750:$AC$5675,0.5)</f>
        <v>6.000387637160956E-2</v>
      </c>
      <c r="AE3750" s="70">
        <f>_xlfn.PERCENTILE.EXC($AC3750:AC$5675,0.35)</f>
        <v>3.0833621209081053E-2</v>
      </c>
      <c r="AF3750" s="71">
        <f t="shared" si="1979"/>
        <v>5.0476759146710331E-3</v>
      </c>
      <c r="AG3750" s="70">
        <f t="shared" si="1980"/>
        <v>-0.31270586014919505</v>
      </c>
      <c r="AH3750" s="70">
        <f t="shared" si="1981"/>
        <v>-0.33113240783537945</v>
      </c>
      <c r="AI3750" s="61" t="str">
        <f t="shared" si="1976"/>
        <v>Safety</v>
      </c>
      <c r="AJ3750" s="68" t="str">
        <f t="shared" si="1977"/>
        <v>Safety</v>
      </c>
      <c r="AK3750" s="72"/>
      <c r="AL3750" s="73"/>
      <c r="AM3750" s="72"/>
      <c r="AN3750" s="73"/>
      <c r="AO3750" s="74"/>
      <c r="AP3750" s="20"/>
      <c r="AQ3750" s="74"/>
      <c r="AR3750" s="20"/>
      <c r="AS3750" s="74"/>
      <c r="AT3750" s="20"/>
      <c r="AU3750" s="74" t="str">
        <f t="shared" si="1968"/>
        <v>00635U</v>
      </c>
      <c r="AV3750" s="20">
        <f t="shared" si="1974"/>
        <v>0</v>
      </c>
      <c r="AW3750" s="74" t="str">
        <f t="shared" si="1969"/>
        <v>00635U</v>
      </c>
      <c r="AX3750" s="20">
        <f t="shared" si="1970"/>
        <v>0</v>
      </c>
      <c r="AY3750" s="20">
        <f t="shared" si="1975"/>
        <v>1</v>
      </c>
      <c r="AZ3750" s="116">
        <v>40863</v>
      </c>
      <c r="BA3750" s="116"/>
      <c r="BB3750" s="20"/>
      <c r="BC3750" s="20"/>
      <c r="BD3750" s="76"/>
      <c r="BE3750" s="77"/>
      <c r="BF3750" s="77"/>
    </row>
    <row r="3751" spans="1:58" s="23" customFormat="1" ht="15.75" customHeight="1" x14ac:dyDescent="0.4">
      <c r="A3751" s="116">
        <v>40861</v>
      </c>
      <c r="B3751" s="112">
        <v>32.1</v>
      </c>
      <c r="C3751" s="112">
        <v>30.75</v>
      </c>
      <c r="D3751" s="112">
        <v>32.1</v>
      </c>
      <c r="E3751" s="112">
        <v>31.6</v>
      </c>
      <c r="F3751" s="112">
        <v>31.4</v>
      </c>
      <c r="G3751" s="112">
        <v>31.55</v>
      </c>
      <c r="H3751" s="113">
        <v>31.2</v>
      </c>
      <c r="I3751" s="90">
        <f t="shared" si="1971"/>
        <v>30.817499999999999</v>
      </c>
      <c r="J3751" s="90">
        <f t="shared" si="1972"/>
        <v>32.032499999999999</v>
      </c>
      <c r="K3751" s="114">
        <v>1</v>
      </c>
      <c r="L3751" s="115">
        <v>0.05</v>
      </c>
      <c r="M3751" s="90">
        <v>31.23</v>
      </c>
      <c r="N3751" s="90">
        <v>31.13</v>
      </c>
      <c r="O3751" s="90">
        <v>32.72</v>
      </c>
      <c r="P3751" s="90">
        <v>33.880000000000003</v>
      </c>
      <c r="Q3751" s="90">
        <v>34.06</v>
      </c>
      <c r="R3751" s="63">
        <f t="shared" si="1983"/>
        <v>4.2399999999999949</v>
      </c>
      <c r="S3751" s="64">
        <f t="shared" si="1982"/>
        <v>3.6284953395472698E-2</v>
      </c>
      <c r="T3751" s="65">
        <f t="shared" si="1978"/>
        <v>1.0032123353678124</v>
      </c>
      <c r="U3751" s="65">
        <f t="shared" si="1978"/>
        <v>0.95140586797066018</v>
      </c>
      <c r="V3751" s="65">
        <f t="shared" si="1984"/>
        <v>0.91883116883116878</v>
      </c>
      <c r="W3751" s="65">
        <f t="shared" si="1985"/>
        <v>0.91397533763945971</v>
      </c>
      <c r="X3751" s="61">
        <f t="shared" si="1973"/>
        <v>-4.205607476635518E-2</v>
      </c>
      <c r="Y3751" s="66">
        <f t="shared" si="1986"/>
        <v>-1.2658227848101333E-2</v>
      </c>
      <c r="Z3751" s="61">
        <f t="shared" si="1987"/>
        <v>3.9425651009978094E-2</v>
      </c>
      <c r="AA3751" s="67">
        <f t="shared" si="1988"/>
        <v>30.817499999999999</v>
      </c>
      <c r="AB3751" s="68">
        <f t="shared" si="1989"/>
        <v>3.1159653067780353E-2</v>
      </c>
      <c r="AC3751" s="69">
        <f t="shared" si="1990"/>
        <v>-1.0038548024413748E-2</v>
      </c>
      <c r="AD3751" s="70">
        <f>_xlfn.PERCENTILE.EXC(AC3751:$AC$5675,0.5)</f>
        <v>6.0017623968597181E-2</v>
      </c>
      <c r="AE3751" s="70">
        <f>_xlfn.PERCENTILE.EXC($AC3751:AC$5675,0.35)</f>
        <v>3.0940042332046662E-2</v>
      </c>
      <c r="AF3751" s="71">
        <f t="shared" si="1979"/>
        <v>5.1137763618150584E-3</v>
      </c>
      <c r="AG3751" s="70">
        <f t="shared" si="1980"/>
        <v>-0.31270586014919505</v>
      </c>
      <c r="AH3751" s="70">
        <f t="shared" si="1981"/>
        <v>-0.33113240783537945</v>
      </c>
      <c r="AI3751" s="61" t="str">
        <f t="shared" si="1976"/>
        <v>Safety</v>
      </c>
      <c r="AJ3751" s="68" t="str">
        <f t="shared" si="1977"/>
        <v>Safety</v>
      </c>
      <c r="AK3751" s="72"/>
      <c r="AL3751" s="73"/>
      <c r="AM3751" s="72"/>
      <c r="AN3751" s="73"/>
      <c r="AO3751" s="74"/>
      <c r="AP3751" s="20"/>
      <c r="AQ3751" s="74"/>
      <c r="AR3751" s="20"/>
      <c r="AS3751" s="74"/>
      <c r="AT3751" s="20"/>
      <c r="AU3751" s="74" t="str">
        <f t="shared" si="1968"/>
        <v>00635U</v>
      </c>
      <c r="AV3751" s="20">
        <f t="shared" si="1974"/>
        <v>0</v>
      </c>
      <c r="AW3751" s="74" t="str">
        <f t="shared" si="1969"/>
        <v>00635U</v>
      </c>
      <c r="AX3751" s="20">
        <f t="shared" si="1970"/>
        <v>0</v>
      </c>
      <c r="AY3751" s="20">
        <f t="shared" si="1975"/>
        <v>1</v>
      </c>
      <c r="AZ3751" s="116">
        <v>40862</v>
      </c>
      <c r="BA3751" s="116"/>
      <c r="BB3751" s="20"/>
      <c r="BC3751" s="20"/>
      <c r="BD3751" s="76"/>
      <c r="BE3751" s="77"/>
      <c r="BF3751" s="77"/>
    </row>
    <row r="3752" spans="1:58" s="23" customFormat="1" ht="15.75" customHeight="1" x14ac:dyDescent="0.4">
      <c r="A3752" s="116">
        <v>40858</v>
      </c>
      <c r="B3752" s="112">
        <v>31.4</v>
      </c>
      <c r="C3752" s="112">
        <v>30.2</v>
      </c>
      <c r="D3752" s="112">
        <v>31.75</v>
      </c>
      <c r="E3752" s="112">
        <v>31.25</v>
      </c>
      <c r="F3752" s="112">
        <v>31.1</v>
      </c>
      <c r="G3752" s="112">
        <v>31.25</v>
      </c>
      <c r="H3752" s="113">
        <v>30.9</v>
      </c>
      <c r="I3752" s="90">
        <f t="shared" si="1971"/>
        <v>30.32</v>
      </c>
      <c r="J3752" s="90">
        <f t="shared" si="1972"/>
        <v>31.594999999999999</v>
      </c>
      <c r="K3752" s="114">
        <v>2</v>
      </c>
      <c r="L3752" s="115">
        <v>0.05</v>
      </c>
      <c r="M3752" s="90">
        <v>28.03</v>
      </c>
      <c r="N3752" s="90">
        <v>30.04</v>
      </c>
      <c r="O3752" s="90">
        <v>31.6</v>
      </c>
      <c r="P3752" s="90">
        <v>33.31</v>
      </c>
      <c r="Q3752" s="90">
        <v>33.47</v>
      </c>
      <c r="R3752" s="63">
        <f t="shared" si="1983"/>
        <v>6.8399999999999963</v>
      </c>
      <c r="S3752" s="64">
        <f t="shared" si="1982"/>
        <v>-8.442548003657431E-2</v>
      </c>
      <c r="T3752" s="65">
        <f t="shared" si="1978"/>
        <v>0.93308921438082559</v>
      </c>
      <c r="U3752" s="65">
        <f t="shared" si="1978"/>
        <v>0.95063291139240502</v>
      </c>
      <c r="V3752" s="65">
        <f t="shared" si="1984"/>
        <v>0.90183128189732809</v>
      </c>
      <c r="W3752" s="65">
        <f t="shared" si="1985"/>
        <v>0.89752016731401252</v>
      </c>
      <c r="X3752" s="61">
        <f t="shared" si="1973"/>
        <v>-3.8216560509554118E-2</v>
      </c>
      <c r="Y3752" s="66">
        <f t="shared" si="1986"/>
        <v>-1.1200000000000045E-2</v>
      </c>
      <c r="Z3752" s="61">
        <f t="shared" si="1987"/>
        <v>4.2051451187335047E-2</v>
      </c>
      <c r="AA3752" s="67">
        <f t="shared" si="1988"/>
        <v>30.32</v>
      </c>
      <c r="AB3752" s="68">
        <f t="shared" si="1989"/>
        <v>4.5272969374167756E-2</v>
      </c>
      <c r="AC3752" s="69">
        <f t="shared" si="1990"/>
        <v>9.3209054593875219E-3</v>
      </c>
      <c r="AD3752" s="70">
        <f>_xlfn.PERCENTILE.EXC(AC3752:$AC$5675,0.5)</f>
        <v>6.0052595830363792E-2</v>
      </c>
      <c r="AE3752" s="70">
        <f>_xlfn.PERCENTILE.EXC($AC3752:AC$5675,0.35)</f>
        <v>3.0984493299265777E-2</v>
      </c>
      <c r="AF3752" s="71">
        <f t="shared" si="1979"/>
        <v>5.1137763618150584E-3</v>
      </c>
      <c r="AG3752" s="70">
        <f t="shared" si="1980"/>
        <v>-0.31270586014919505</v>
      </c>
      <c r="AH3752" s="70">
        <f t="shared" si="1981"/>
        <v>-0.33113240783537945</v>
      </c>
      <c r="AI3752" s="61" t="str">
        <f t="shared" si="1976"/>
        <v>Safety</v>
      </c>
      <c r="AJ3752" s="68" t="str">
        <f t="shared" si="1977"/>
        <v>Short VOL</v>
      </c>
      <c r="AK3752" s="72"/>
      <c r="AL3752" s="73"/>
      <c r="AM3752" s="72"/>
      <c r="AN3752" s="73"/>
      <c r="AO3752" s="74"/>
      <c r="AP3752" s="20"/>
      <c r="AQ3752" s="74"/>
      <c r="AR3752" s="20"/>
      <c r="AS3752" s="74"/>
      <c r="AT3752" s="20"/>
      <c r="AU3752" s="74" t="str">
        <f t="shared" si="1968"/>
        <v>00631L</v>
      </c>
      <c r="AV3752" s="20">
        <f t="shared" si="1974"/>
        <v>1</v>
      </c>
      <c r="AW3752" s="74" t="str">
        <f t="shared" si="1969"/>
        <v>00635U</v>
      </c>
      <c r="AX3752" s="20">
        <f t="shared" si="1970"/>
        <v>0</v>
      </c>
      <c r="AY3752" s="20">
        <f t="shared" si="1975"/>
        <v>1</v>
      </c>
      <c r="AZ3752" s="116">
        <v>40861</v>
      </c>
      <c r="BA3752" s="116"/>
      <c r="BB3752" s="20"/>
      <c r="BC3752" s="20"/>
      <c r="BD3752" s="76"/>
      <c r="BE3752" s="77"/>
      <c r="BF3752" s="77"/>
    </row>
    <row r="3753" spans="1:58" s="23" customFormat="1" ht="15.75" customHeight="1" x14ac:dyDescent="0.4">
      <c r="A3753" s="116">
        <v>40857</v>
      </c>
      <c r="B3753" s="112">
        <v>33.450000000000003</v>
      </c>
      <c r="C3753" s="112">
        <v>31.5</v>
      </c>
      <c r="D3753" s="112">
        <v>32.9</v>
      </c>
      <c r="E3753" s="112">
        <v>32.049999999999997</v>
      </c>
      <c r="F3753" s="112">
        <v>31.85</v>
      </c>
      <c r="G3753" s="112">
        <v>32.049999999999997</v>
      </c>
      <c r="H3753" s="113">
        <v>31.6</v>
      </c>
      <c r="I3753" s="90">
        <f t="shared" si="1971"/>
        <v>31.7925</v>
      </c>
      <c r="J3753" s="90">
        <f t="shared" si="1972"/>
        <v>32.69</v>
      </c>
      <c r="K3753" s="114">
        <v>3</v>
      </c>
      <c r="L3753" s="115">
        <v>0.05</v>
      </c>
      <c r="M3753" s="90">
        <v>32.130000000000003</v>
      </c>
      <c r="N3753" s="90">
        <v>32.81</v>
      </c>
      <c r="O3753" s="90">
        <v>33.75</v>
      </c>
      <c r="P3753" s="90">
        <v>34.700000000000003</v>
      </c>
      <c r="Q3753" s="90">
        <v>34.54</v>
      </c>
      <c r="R3753" s="63">
        <f t="shared" si="1983"/>
        <v>3.5100000000000051</v>
      </c>
      <c r="S3753" s="64">
        <f t="shared" si="1982"/>
        <v>-9.2643805309734359E-2</v>
      </c>
      <c r="T3753" s="65">
        <f t="shared" si="1978"/>
        <v>0.97927461139896377</v>
      </c>
      <c r="U3753" s="65">
        <f t="shared" si="1978"/>
        <v>0.97214814814814821</v>
      </c>
      <c r="V3753" s="65">
        <f t="shared" si="1984"/>
        <v>0.94553314121037457</v>
      </c>
      <c r="W3753" s="65">
        <f t="shared" si="1985"/>
        <v>0.9499131441806602</v>
      </c>
      <c r="X3753" s="61">
        <f t="shared" si="1973"/>
        <v>-5.8295964125560616E-2</v>
      </c>
      <c r="Y3753" s="66">
        <f t="shared" si="1986"/>
        <v>-1.4040561622464767E-2</v>
      </c>
      <c r="Z3753" s="61">
        <f t="shared" si="1987"/>
        <v>2.8229928442242581E-2</v>
      </c>
      <c r="AA3753" s="67">
        <f t="shared" si="1988"/>
        <v>31.7925</v>
      </c>
      <c r="AB3753" s="68">
        <f t="shared" si="1989"/>
        <v>1.9506248095092975E-2</v>
      </c>
      <c r="AC3753" s="69">
        <f t="shared" si="1990"/>
        <v>-3.1011886619933003E-2</v>
      </c>
      <c r="AD3753" s="70">
        <f>_xlfn.PERCENTILE.EXC(AC3753:$AC$5675,0.5)</f>
        <v>6.008756769213041E-2</v>
      </c>
      <c r="AE3753" s="70">
        <f>_xlfn.PERCENTILE.EXC($AC3753:AC$5675,0.35)</f>
        <v>3.1069905708285661E-2</v>
      </c>
      <c r="AF3753" s="71">
        <f t="shared" si="1979"/>
        <v>5.1137763618150584E-3</v>
      </c>
      <c r="AG3753" s="70">
        <f t="shared" si="1980"/>
        <v>-0.31270586014919505</v>
      </c>
      <c r="AH3753" s="70">
        <f t="shared" si="1981"/>
        <v>-0.33113240783537945</v>
      </c>
      <c r="AI3753" s="61" t="str">
        <f t="shared" si="1976"/>
        <v>Safety</v>
      </c>
      <c r="AJ3753" s="68" t="str">
        <f t="shared" si="1977"/>
        <v>Safety</v>
      </c>
      <c r="AK3753" s="72"/>
      <c r="AL3753" s="73"/>
      <c r="AM3753" s="72"/>
      <c r="AN3753" s="73"/>
      <c r="AO3753" s="74"/>
      <c r="AP3753" s="20"/>
      <c r="AQ3753" s="74"/>
      <c r="AR3753" s="20"/>
      <c r="AS3753" s="74"/>
      <c r="AT3753" s="20"/>
      <c r="AU3753" s="74" t="str">
        <f t="shared" si="1968"/>
        <v>00635U</v>
      </c>
      <c r="AV3753" s="20">
        <f t="shared" si="1974"/>
        <v>0</v>
      </c>
      <c r="AW3753" s="74" t="str">
        <f t="shared" si="1969"/>
        <v>00635U</v>
      </c>
      <c r="AX3753" s="20">
        <f t="shared" si="1970"/>
        <v>0</v>
      </c>
      <c r="AY3753" s="20">
        <f t="shared" si="1975"/>
        <v>1</v>
      </c>
      <c r="AZ3753" s="116">
        <v>40858</v>
      </c>
      <c r="BA3753" s="116"/>
      <c r="BB3753" s="20"/>
      <c r="BC3753" s="20"/>
      <c r="BD3753" s="76"/>
      <c r="BE3753" s="77"/>
      <c r="BF3753" s="77"/>
    </row>
    <row r="3754" spans="1:58" s="23" customFormat="1" ht="15.75" customHeight="1" x14ac:dyDescent="0.4">
      <c r="A3754" s="116">
        <v>40856</v>
      </c>
      <c r="B3754" s="112">
        <v>36.450000000000003</v>
      </c>
      <c r="C3754" s="112">
        <v>33.450000000000003</v>
      </c>
      <c r="D3754" s="112">
        <v>34.35</v>
      </c>
      <c r="E3754" s="112">
        <v>32.950000000000003</v>
      </c>
      <c r="F3754" s="112">
        <v>32.65</v>
      </c>
      <c r="G3754" s="112">
        <v>32.65</v>
      </c>
      <c r="H3754" s="113">
        <v>32.25</v>
      </c>
      <c r="I3754" s="90">
        <f t="shared" si="1971"/>
        <v>34.050000000000004</v>
      </c>
      <c r="J3754" s="90">
        <f t="shared" si="1972"/>
        <v>34.17</v>
      </c>
      <c r="K3754" s="114">
        <v>4</v>
      </c>
      <c r="L3754" s="115">
        <v>0.05</v>
      </c>
      <c r="M3754" s="90">
        <v>38.14</v>
      </c>
      <c r="N3754" s="90">
        <v>36.159999999999997</v>
      </c>
      <c r="O3754" s="90">
        <v>35.49</v>
      </c>
      <c r="P3754" s="90">
        <v>35.549999999999997</v>
      </c>
      <c r="Q3754" s="90">
        <v>35.28</v>
      </c>
      <c r="R3754" s="63">
        <f t="shared" si="1983"/>
        <v>-3.2600000000000051</v>
      </c>
      <c r="S3754" s="64">
        <f t="shared" si="1982"/>
        <v>0.31586608442503622</v>
      </c>
      <c r="T3754" s="65">
        <f t="shared" si="1978"/>
        <v>1.0547566371681416</v>
      </c>
      <c r="U3754" s="65">
        <f t="shared" si="1978"/>
        <v>1.0188785573400956</v>
      </c>
      <c r="V3754" s="65">
        <f t="shared" si="1984"/>
        <v>1.0171589310829816</v>
      </c>
      <c r="W3754" s="65">
        <f t="shared" si="1985"/>
        <v>1.0249433106575963</v>
      </c>
      <c r="X3754" s="61">
        <f t="shared" si="1973"/>
        <v>-8.2304526748971193E-2</v>
      </c>
      <c r="Y3754" s="66">
        <f t="shared" si="1986"/>
        <v>-2.1244309559939386E-2</v>
      </c>
      <c r="Z3754" s="61">
        <f t="shared" si="1987"/>
        <v>3.5242290748897921E-3</v>
      </c>
      <c r="AA3754" s="67">
        <f t="shared" si="1988"/>
        <v>34.050000000000004</v>
      </c>
      <c r="AB3754" s="68">
        <f t="shared" si="1989"/>
        <v>8.0199115044249526E-3</v>
      </c>
      <c r="AC3754" s="69">
        <f t="shared" si="1990"/>
        <v>-5.8351769911504217E-2</v>
      </c>
      <c r="AD3754" s="70">
        <f>_xlfn.PERCENTILE.EXC(AC3754:$AC$5675,0.5)</f>
        <v>6.0196533336900143E-2</v>
      </c>
      <c r="AE3754" s="70">
        <f>_xlfn.PERCENTILE.EXC($AC3754:AC$5675,0.35)</f>
        <v>3.1192621812927965E-2</v>
      </c>
      <c r="AF3754" s="71">
        <f t="shared" si="1979"/>
        <v>5.1137763618150584E-3</v>
      </c>
      <c r="AG3754" s="70">
        <f t="shared" si="1980"/>
        <v>-0.31270586014919505</v>
      </c>
      <c r="AH3754" s="70">
        <f t="shared" si="1981"/>
        <v>-0.33113240783537945</v>
      </c>
      <c r="AI3754" s="61" t="str">
        <f t="shared" si="1976"/>
        <v>Safety</v>
      </c>
      <c r="AJ3754" s="68" t="str">
        <f t="shared" si="1977"/>
        <v>Safety</v>
      </c>
      <c r="AK3754" s="72"/>
      <c r="AL3754" s="73"/>
      <c r="AM3754" s="72"/>
      <c r="AN3754" s="73"/>
      <c r="AO3754" s="74"/>
      <c r="AP3754" s="20"/>
      <c r="AQ3754" s="74"/>
      <c r="AR3754" s="20"/>
      <c r="AS3754" s="74"/>
      <c r="AT3754" s="20"/>
      <c r="AU3754" s="74" t="str">
        <f t="shared" si="1968"/>
        <v>00635U</v>
      </c>
      <c r="AV3754" s="20">
        <f t="shared" si="1974"/>
        <v>0</v>
      </c>
      <c r="AW3754" s="74" t="str">
        <f t="shared" si="1969"/>
        <v>00635U</v>
      </c>
      <c r="AX3754" s="20">
        <f t="shared" si="1970"/>
        <v>0</v>
      </c>
      <c r="AY3754" s="20">
        <f t="shared" si="1975"/>
        <v>1</v>
      </c>
      <c r="AZ3754" s="116">
        <v>40857</v>
      </c>
      <c r="BA3754" s="116"/>
      <c r="BB3754" s="20"/>
      <c r="BC3754" s="20"/>
      <c r="BD3754" s="76"/>
      <c r="BE3754" s="77"/>
      <c r="BF3754" s="77"/>
    </row>
    <row r="3755" spans="1:58" s="23" customFormat="1" ht="15.75" customHeight="1" x14ac:dyDescent="0.4">
      <c r="A3755" s="116">
        <v>40855</v>
      </c>
      <c r="B3755" s="112">
        <v>28.9</v>
      </c>
      <c r="C3755" s="112">
        <v>28.35</v>
      </c>
      <c r="D3755" s="112">
        <v>30</v>
      </c>
      <c r="E3755" s="112">
        <v>29.5</v>
      </c>
      <c r="F3755" s="112">
        <v>29.65</v>
      </c>
      <c r="G3755" s="112">
        <v>29.9</v>
      </c>
      <c r="H3755" s="113">
        <v>29.85</v>
      </c>
      <c r="I3755" s="90">
        <f t="shared" si="1971"/>
        <v>28.487500000000001</v>
      </c>
      <c r="J3755" s="90">
        <f t="shared" si="1972"/>
        <v>29.587499999999999</v>
      </c>
      <c r="K3755" s="114">
        <v>5</v>
      </c>
      <c r="L3755" s="115">
        <v>0.05</v>
      </c>
      <c r="M3755" s="90">
        <v>24.57</v>
      </c>
      <c r="N3755" s="90">
        <v>27.48</v>
      </c>
      <c r="O3755" s="90">
        <v>29.52</v>
      </c>
      <c r="P3755" s="90">
        <v>31.17</v>
      </c>
      <c r="Q3755" s="90">
        <v>32.229999999999997</v>
      </c>
      <c r="R3755" s="63">
        <f t="shared" si="1983"/>
        <v>8.64</v>
      </c>
      <c r="S3755" s="64">
        <f t="shared" si="1982"/>
        <v>-7.9396984924623146E-2</v>
      </c>
      <c r="T3755" s="65">
        <f t="shared" si="1978"/>
        <v>0.89410480349344978</v>
      </c>
      <c r="U3755" s="65">
        <f t="shared" si="1978"/>
        <v>0.93089430894308944</v>
      </c>
      <c r="V3755" s="65">
        <f t="shared" si="1984"/>
        <v>0.88161693936477381</v>
      </c>
      <c r="W3755" s="65">
        <f t="shared" si="1985"/>
        <v>0.85262178094942609</v>
      </c>
      <c r="X3755" s="61">
        <f t="shared" si="1973"/>
        <v>-1.9031141868512014E-2</v>
      </c>
      <c r="Y3755" s="66">
        <f t="shared" si="1986"/>
        <v>1.1864406779661066E-2</v>
      </c>
      <c r="Z3755" s="61">
        <f t="shared" si="1987"/>
        <v>3.8613426941640994E-2</v>
      </c>
      <c r="AA3755" s="67">
        <f t="shared" si="1988"/>
        <v>28.487500000000004</v>
      </c>
      <c r="AB3755" s="68">
        <f t="shared" si="1989"/>
        <v>5.1673944687045059E-2</v>
      </c>
      <c r="AC3755" s="69">
        <f t="shared" si="1990"/>
        <v>3.6663027656477575E-2</v>
      </c>
      <c r="AD3755" s="70">
        <f>_xlfn.PERCENTILE.EXC(AC3755:$AC$5675,0.5)</f>
        <v>6.0305498981669883E-2</v>
      </c>
      <c r="AE3755" s="70">
        <f>_xlfn.PERCENTILE.EXC($AC3755:AC$5675,0.35)</f>
        <v>3.1455771451533582E-2</v>
      </c>
      <c r="AF3755" s="71">
        <f t="shared" si="1979"/>
        <v>5.3532499062725145E-3</v>
      </c>
      <c r="AG3755" s="70">
        <f t="shared" si="1980"/>
        <v>-0.31270586014919505</v>
      </c>
      <c r="AH3755" s="70">
        <f t="shared" si="1981"/>
        <v>-0.33113240783537945</v>
      </c>
      <c r="AI3755" s="61" t="str">
        <f t="shared" si="1976"/>
        <v>Safety</v>
      </c>
      <c r="AJ3755" s="68" t="str">
        <f t="shared" si="1977"/>
        <v>Short VOL</v>
      </c>
      <c r="AK3755" s="72"/>
      <c r="AL3755" s="73"/>
      <c r="AM3755" s="72"/>
      <c r="AN3755" s="73"/>
      <c r="AO3755" s="74"/>
      <c r="AP3755" s="20"/>
      <c r="AQ3755" s="74"/>
      <c r="AR3755" s="20"/>
      <c r="AS3755" s="74"/>
      <c r="AT3755" s="20"/>
      <c r="AU3755" s="74" t="str">
        <f t="shared" si="1968"/>
        <v>00631L</v>
      </c>
      <c r="AV3755" s="20">
        <f t="shared" si="1974"/>
        <v>1</v>
      </c>
      <c r="AW3755" s="74" t="str">
        <f t="shared" si="1969"/>
        <v>00631L</v>
      </c>
      <c r="AX3755" s="20">
        <f t="shared" si="1970"/>
        <v>1</v>
      </c>
      <c r="AY3755" s="20">
        <f t="shared" si="1975"/>
        <v>1</v>
      </c>
      <c r="AZ3755" s="116">
        <v>40856</v>
      </c>
      <c r="BA3755" s="116"/>
      <c r="BB3755" s="20"/>
      <c r="BC3755" s="20"/>
      <c r="BD3755" s="76"/>
      <c r="BE3755" s="77"/>
      <c r="BF3755" s="77"/>
    </row>
    <row r="3756" spans="1:58" s="23" customFormat="1" ht="15.75" customHeight="1" x14ac:dyDescent="0.4">
      <c r="A3756" s="116">
        <v>40854</v>
      </c>
      <c r="B3756" s="112">
        <v>31.1</v>
      </c>
      <c r="C3756" s="112">
        <v>29.75</v>
      </c>
      <c r="D3756" s="112">
        <v>30.95</v>
      </c>
      <c r="E3756" s="112">
        <v>30.2</v>
      </c>
      <c r="F3756" s="112">
        <v>30.15</v>
      </c>
      <c r="G3756" s="112">
        <v>30.4</v>
      </c>
      <c r="H3756" s="113">
        <v>30.3</v>
      </c>
      <c r="I3756" s="90">
        <f t="shared" si="1971"/>
        <v>30.155000000000001</v>
      </c>
      <c r="J3756" s="90">
        <f t="shared" si="1972"/>
        <v>30.59</v>
      </c>
      <c r="K3756" s="114">
        <v>6</v>
      </c>
      <c r="L3756" s="115">
        <v>0.05</v>
      </c>
      <c r="M3756" s="90">
        <v>28.39</v>
      </c>
      <c r="N3756" s="90">
        <v>29.85</v>
      </c>
      <c r="O3756" s="90">
        <v>31.38</v>
      </c>
      <c r="P3756" s="90">
        <v>32.33</v>
      </c>
      <c r="Q3756" s="90">
        <v>32.79</v>
      </c>
      <c r="R3756" s="63">
        <f t="shared" si="1983"/>
        <v>5.4699999999999918</v>
      </c>
      <c r="S3756" s="64">
        <f t="shared" si="1982"/>
        <v>-1.0278514588859373E-2</v>
      </c>
      <c r="T3756" s="65">
        <f t="shared" si="1978"/>
        <v>0.95108877721943041</v>
      </c>
      <c r="U3756" s="65">
        <f t="shared" si="1978"/>
        <v>0.95124282982791597</v>
      </c>
      <c r="V3756" s="65">
        <f t="shared" si="1984"/>
        <v>0.92329106093411706</v>
      </c>
      <c r="W3756" s="65">
        <f t="shared" si="1985"/>
        <v>0.91033851784080522</v>
      </c>
      <c r="X3756" s="61">
        <f t="shared" si="1973"/>
        <v>-4.3408360128617408E-2</v>
      </c>
      <c r="Y3756" s="66">
        <f t="shared" si="1986"/>
        <v>3.3112582781457426E-3</v>
      </c>
      <c r="Z3756" s="61">
        <f t="shared" si="1987"/>
        <v>1.4425468413198432E-2</v>
      </c>
      <c r="AA3756" s="67">
        <f t="shared" si="1988"/>
        <v>30.155000000000001</v>
      </c>
      <c r="AB3756" s="68">
        <f t="shared" si="1989"/>
        <v>4.1876046901172526E-2</v>
      </c>
      <c r="AC3756" s="69">
        <f t="shared" si="1990"/>
        <v>1.0217755443886088E-2</v>
      </c>
      <c r="AD3756" s="70">
        <f>_xlfn.PERCENTILE.EXC(AC3756:$AC$5675,0.5)</f>
        <v>6.0354694815093132E-2</v>
      </c>
      <c r="AE3756" s="70">
        <f>_xlfn.PERCENTILE.EXC($AC3756:AC$5675,0.35)</f>
        <v>3.1314075492284391E-2</v>
      </c>
      <c r="AF3756" s="71">
        <f t="shared" si="1979"/>
        <v>5.3532499062725145E-3</v>
      </c>
      <c r="AG3756" s="70">
        <f t="shared" si="1980"/>
        <v>-0.31270586014919505</v>
      </c>
      <c r="AH3756" s="70">
        <f t="shared" si="1981"/>
        <v>-0.33113240783537945</v>
      </c>
      <c r="AI3756" s="61" t="str">
        <f t="shared" si="1976"/>
        <v>Safety</v>
      </c>
      <c r="AJ3756" s="68" t="str">
        <f t="shared" si="1977"/>
        <v>Short VOL</v>
      </c>
      <c r="AK3756" s="72"/>
      <c r="AL3756" s="73"/>
      <c r="AM3756" s="72"/>
      <c r="AN3756" s="73"/>
      <c r="AO3756" s="74"/>
      <c r="AP3756" s="20"/>
      <c r="AQ3756" s="74"/>
      <c r="AR3756" s="20"/>
      <c r="AS3756" s="74"/>
      <c r="AT3756" s="20"/>
      <c r="AU3756" s="74" t="str">
        <f t="shared" si="1968"/>
        <v>00631L</v>
      </c>
      <c r="AV3756" s="20">
        <f t="shared" si="1974"/>
        <v>1</v>
      </c>
      <c r="AW3756" s="74" t="str">
        <f t="shared" si="1969"/>
        <v>00635U</v>
      </c>
      <c r="AX3756" s="20">
        <f t="shared" si="1970"/>
        <v>0</v>
      </c>
      <c r="AY3756" s="20">
        <f t="shared" si="1975"/>
        <v>1</v>
      </c>
      <c r="AZ3756" s="116">
        <v>40855</v>
      </c>
      <c r="BA3756" s="116"/>
      <c r="BB3756" s="20"/>
      <c r="BC3756" s="20"/>
      <c r="BD3756" s="76"/>
      <c r="BE3756" s="77"/>
      <c r="BF3756" s="77"/>
    </row>
    <row r="3757" spans="1:58" s="23" customFormat="1" ht="15.75" customHeight="1" x14ac:dyDescent="0.4">
      <c r="A3757" s="116">
        <v>40851</v>
      </c>
      <c r="B3757" s="112">
        <v>31.4</v>
      </c>
      <c r="C3757" s="112">
        <v>29.85</v>
      </c>
      <c r="D3757" s="112">
        <v>30.95</v>
      </c>
      <c r="E3757" s="112">
        <v>30.25</v>
      </c>
      <c r="F3757" s="112">
        <v>30.1</v>
      </c>
      <c r="G3757" s="112">
        <v>30.3</v>
      </c>
      <c r="H3757" s="113">
        <v>30.2</v>
      </c>
      <c r="I3757" s="90">
        <f t="shared" si="1971"/>
        <v>30.392500000000002</v>
      </c>
      <c r="J3757" s="90">
        <f t="shared" si="1972"/>
        <v>30.565000000000001</v>
      </c>
      <c r="K3757" s="114">
        <v>7</v>
      </c>
      <c r="L3757" s="115">
        <v>0.05</v>
      </c>
      <c r="M3757" s="90">
        <v>28.43</v>
      </c>
      <c r="N3757" s="90">
        <v>30.16</v>
      </c>
      <c r="O3757" s="90">
        <v>31.23</v>
      </c>
      <c r="P3757" s="90">
        <v>32.46</v>
      </c>
      <c r="Q3757" s="90">
        <v>33.01</v>
      </c>
      <c r="R3757" s="63">
        <f t="shared" si="1983"/>
        <v>5.0999999999999943</v>
      </c>
      <c r="S3757" s="64">
        <f t="shared" si="1982"/>
        <v>-1.1147540983606553E-2</v>
      </c>
      <c r="T3757" s="65">
        <f t="shared" si="1978"/>
        <v>0.94263925729442966</v>
      </c>
      <c r="U3757" s="65">
        <f t="shared" si="1978"/>
        <v>0.96573807236631448</v>
      </c>
      <c r="V3757" s="65">
        <f t="shared" si="1984"/>
        <v>0.929143561306223</v>
      </c>
      <c r="W3757" s="65">
        <f t="shared" si="1985"/>
        <v>0.9136625265071191</v>
      </c>
      <c r="X3757" s="61">
        <f t="shared" si="1973"/>
        <v>-4.9363057324840677E-2</v>
      </c>
      <c r="Y3757" s="66">
        <f t="shared" si="1986"/>
        <v>-1.6528925619834947E-3</v>
      </c>
      <c r="Z3757" s="61">
        <f t="shared" si="1987"/>
        <v>5.6757423706506353E-3</v>
      </c>
      <c r="AA3757" s="67">
        <f t="shared" si="1988"/>
        <v>30.392499999999998</v>
      </c>
      <c r="AB3757" s="68">
        <f t="shared" si="1989"/>
        <v>4.1114058355437612E-2</v>
      </c>
      <c r="AC3757" s="69">
        <f t="shared" si="1990"/>
        <v>7.7088859416445006E-3</v>
      </c>
      <c r="AD3757" s="70">
        <f>_xlfn.PERCENTILE.EXC(AC3757:$AC$5675,0.5)</f>
        <v>6.0403890648516374E-2</v>
      </c>
      <c r="AE3757" s="70">
        <f>_xlfn.PERCENTILE.EXC($AC3757:AC$5675,0.35)</f>
        <v>3.1577225130890049E-2</v>
      </c>
      <c r="AF3757" s="71">
        <f t="shared" si="1979"/>
        <v>5.3532499062725145E-3</v>
      </c>
      <c r="AG3757" s="70">
        <f t="shared" si="1980"/>
        <v>-0.31270586014919505</v>
      </c>
      <c r="AH3757" s="70">
        <f t="shared" si="1981"/>
        <v>-0.33113240783537945</v>
      </c>
      <c r="AI3757" s="61" t="str">
        <f t="shared" si="1976"/>
        <v>Safety</v>
      </c>
      <c r="AJ3757" s="68" t="str">
        <f t="shared" si="1977"/>
        <v>Short VOL</v>
      </c>
      <c r="AK3757" s="72"/>
      <c r="AL3757" s="73"/>
      <c r="AM3757" s="72"/>
      <c r="AN3757" s="73"/>
      <c r="AO3757" s="74"/>
      <c r="AP3757" s="20"/>
      <c r="AQ3757" s="74"/>
      <c r="AR3757" s="20"/>
      <c r="AS3757" s="74"/>
      <c r="AT3757" s="20"/>
      <c r="AU3757" s="74" t="str">
        <f t="shared" si="1968"/>
        <v>00631L</v>
      </c>
      <c r="AV3757" s="20">
        <f t="shared" si="1974"/>
        <v>1</v>
      </c>
      <c r="AW3757" s="74" t="str">
        <f t="shared" si="1969"/>
        <v>00635U</v>
      </c>
      <c r="AX3757" s="20">
        <f t="shared" si="1970"/>
        <v>0</v>
      </c>
      <c r="AY3757" s="20">
        <f t="shared" si="1975"/>
        <v>1</v>
      </c>
      <c r="AZ3757" s="116">
        <v>40854</v>
      </c>
      <c r="BA3757" s="116"/>
      <c r="BB3757" s="20"/>
      <c r="BC3757" s="20"/>
      <c r="BD3757" s="76"/>
      <c r="BE3757" s="77"/>
      <c r="BF3757" s="77"/>
    </row>
    <row r="3758" spans="1:58" s="23" customFormat="1" ht="15.75" customHeight="1" x14ac:dyDescent="0.4">
      <c r="A3758" s="116">
        <v>40850</v>
      </c>
      <c r="B3758" s="112">
        <v>30.95</v>
      </c>
      <c r="C3758" s="112">
        <v>29.25</v>
      </c>
      <c r="D3758" s="112">
        <v>30.6</v>
      </c>
      <c r="E3758" s="112">
        <v>29.95</v>
      </c>
      <c r="F3758" s="112">
        <v>29.9</v>
      </c>
      <c r="G3758" s="112">
        <v>30.15</v>
      </c>
      <c r="H3758" s="113">
        <v>30.1</v>
      </c>
      <c r="I3758" s="90">
        <f t="shared" si="1971"/>
        <v>29.93</v>
      </c>
      <c r="J3758" s="90">
        <f t="shared" si="1972"/>
        <v>30.060000000000002</v>
      </c>
      <c r="K3758" s="114">
        <v>8</v>
      </c>
      <c r="L3758" s="115">
        <v>0.05</v>
      </c>
      <c r="M3758" s="90">
        <v>29.5</v>
      </c>
      <c r="N3758" s="90">
        <v>30.5</v>
      </c>
      <c r="O3758" s="90">
        <v>31.62</v>
      </c>
      <c r="P3758" s="90">
        <v>32.450000000000003</v>
      </c>
      <c r="Q3758" s="90">
        <v>32.78</v>
      </c>
      <c r="R3758" s="63">
        <f t="shared" si="1983"/>
        <v>4.0700000000000074</v>
      </c>
      <c r="S3758" s="64">
        <f t="shared" si="1982"/>
        <v>-6.841783750763597E-2</v>
      </c>
      <c r="T3758" s="65">
        <f t="shared" si="1978"/>
        <v>0.96721311475409832</v>
      </c>
      <c r="U3758" s="65">
        <f t="shared" si="1978"/>
        <v>0.96457938013915245</v>
      </c>
      <c r="V3758" s="65">
        <f t="shared" si="1984"/>
        <v>0.93990755007704152</v>
      </c>
      <c r="W3758" s="65">
        <f t="shared" si="1985"/>
        <v>0.93044539353264177</v>
      </c>
      <c r="X3758" s="61">
        <f t="shared" si="1973"/>
        <v>-5.4927302100161529E-2</v>
      </c>
      <c r="Y3758" s="66">
        <f t="shared" si="1986"/>
        <v>5.0083472454090861E-3</v>
      </c>
      <c r="Z3758" s="61">
        <f t="shared" si="1987"/>
        <v>4.3434680922152542E-3</v>
      </c>
      <c r="AA3758" s="67">
        <f t="shared" si="1988"/>
        <v>29.93</v>
      </c>
      <c r="AB3758" s="68">
        <f t="shared" si="1989"/>
        <v>1.4754098360655714E-2</v>
      </c>
      <c r="AC3758" s="69">
        <f t="shared" si="1990"/>
        <v>-1.8688524590163944E-2</v>
      </c>
      <c r="AD3758" s="70">
        <f>_xlfn.PERCENTILE.EXC(AC3758:$AC$5675,0.5)</f>
        <v>6.0510554626262654E-2</v>
      </c>
      <c r="AE3758" s="70">
        <f>_xlfn.PERCENTILE.EXC($AC3758:AC$5675,0.35)</f>
        <v>3.1674072077140084E-2</v>
      </c>
      <c r="AF3758" s="71">
        <f t="shared" si="1979"/>
        <v>5.1137763618150584E-3</v>
      </c>
      <c r="AG3758" s="70">
        <f t="shared" si="1980"/>
        <v>-0.31270586014919505</v>
      </c>
      <c r="AH3758" s="70">
        <f t="shared" si="1981"/>
        <v>-0.33113240783537945</v>
      </c>
      <c r="AI3758" s="61" t="str">
        <f t="shared" si="1976"/>
        <v>Safety</v>
      </c>
      <c r="AJ3758" s="68" t="str">
        <f t="shared" si="1977"/>
        <v>Safety</v>
      </c>
      <c r="AK3758" s="72"/>
      <c r="AL3758" s="73"/>
      <c r="AM3758" s="72"/>
      <c r="AN3758" s="73"/>
      <c r="AO3758" s="74"/>
      <c r="AP3758" s="20"/>
      <c r="AQ3758" s="74"/>
      <c r="AR3758" s="20"/>
      <c r="AS3758" s="74"/>
      <c r="AT3758" s="20"/>
      <c r="AU3758" s="74" t="str">
        <f t="shared" si="1968"/>
        <v>00635U</v>
      </c>
      <c r="AV3758" s="20">
        <f t="shared" si="1974"/>
        <v>0</v>
      </c>
      <c r="AW3758" s="74" t="str">
        <f t="shared" si="1969"/>
        <v>00635U</v>
      </c>
      <c r="AX3758" s="20">
        <f t="shared" si="1970"/>
        <v>0</v>
      </c>
      <c r="AY3758" s="20">
        <f t="shared" si="1975"/>
        <v>1</v>
      </c>
      <c r="AZ3758" s="116">
        <v>40851</v>
      </c>
      <c r="BA3758" s="116"/>
      <c r="BB3758" s="20"/>
      <c r="BC3758" s="20"/>
      <c r="BD3758" s="76"/>
      <c r="BE3758" s="77"/>
      <c r="BF3758" s="77"/>
    </row>
    <row r="3759" spans="1:58" s="23" customFormat="1" ht="15.75" customHeight="1" x14ac:dyDescent="0.4">
      <c r="A3759" s="116">
        <v>40849</v>
      </c>
      <c r="B3759" s="112">
        <v>32.700000000000003</v>
      </c>
      <c r="C3759" s="112">
        <v>30.4</v>
      </c>
      <c r="D3759" s="112">
        <v>31.55</v>
      </c>
      <c r="E3759" s="112">
        <v>30.75</v>
      </c>
      <c r="F3759" s="112">
        <v>30.55</v>
      </c>
      <c r="G3759" s="112">
        <v>30.8</v>
      </c>
      <c r="H3759" s="113">
        <v>30.65</v>
      </c>
      <c r="I3759" s="90">
        <f t="shared" si="1971"/>
        <v>31.435000000000002</v>
      </c>
      <c r="J3759" s="90">
        <f t="shared" si="1972"/>
        <v>31.032499999999999</v>
      </c>
      <c r="K3759" s="114">
        <v>9</v>
      </c>
      <c r="L3759" s="115">
        <v>0.05</v>
      </c>
      <c r="M3759" s="90">
        <v>33.06</v>
      </c>
      <c r="N3759" s="90">
        <v>32.74</v>
      </c>
      <c r="O3759" s="90">
        <v>32.880000000000003</v>
      </c>
      <c r="P3759" s="90">
        <v>33.64</v>
      </c>
      <c r="Q3759" s="90">
        <v>33.75</v>
      </c>
      <c r="R3759" s="63">
        <f t="shared" si="1983"/>
        <v>0.71999999999999886</v>
      </c>
      <c r="S3759" s="64">
        <f t="shared" si="1982"/>
        <v>-5.8383664078228384E-2</v>
      </c>
      <c r="T3759" s="65">
        <f t="shared" si="1978"/>
        <v>1.0097739767868052</v>
      </c>
      <c r="U3759" s="65">
        <f t="shared" si="1978"/>
        <v>0.99574209245742096</v>
      </c>
      <c r="V3759" s="65">
        <f t="shared" si="1984"/>
        <v>0.97324613555291328</v>
      </c>
      <c r="W3759" s="65">
        <f t="shared" si="1985"/>
        <v>0.97007407407407409</v>
      </c>
      <c r="X3759" s="61">
        <f t="shared" si="1973"/>
        <v>-7.0336391437308993E-2</v>
      </c>
      <c r="Y3759" s="66">
        <f t="shared" si="1986"/>
        <v>-3.2520325203252497E-3</v>
      </c>
      <c r="Z3759" s="61">
        <f t="shared" si="1987"/>
        <v>-1.2804199141084886E-2</v>
      </c>
      <c r="AA3759" s="67">
        <f t="shared" si="1988"/>
        <v>31.435000000000002</v>
      </c>
      <c r="AB3759" s="68">
        <f t="shared" si="1989"/>
        <v>-1.2217470983506152E-3</v>
      </c>
      <c r="AC3759" s="69">
        <f t="shared" si="1990"/>
        <v>-3.9859499083689666E-2</v>
      </c>
      <c r="AD3759" s="70">
        <f>_xlfn.PERCENTILE.EXC(AC3759:$AC$5675,0.5)</f>
        <v>6.0617218604008934E-2</v>
      </c>
      <c r="AE3759" s="70">
        <f>_xlfn.PERCENTILE.EXC($AC3759:AC$5675,0.35)</f>
        <v>3.1767050781526106E-2</v>
      </c>
      <c r="AF3759" s="71">
        <f t="shared" si="1979"/>
        <v>5.1137763618150584E-3</v>
      </c>
      <c r="AG3759" s="70">
        <f t="shared" si="1980"/>
        <v>-0.31270586014919505</v>
      </c>
      <c r="AH3759" s="70">
        <f t="shared" si="1981"/>
        <v>-0.33113240783537945</v>
      </c>
      <c r="AI3759" s="61" t="str">
        <f t="shared" si="1976"/>
        <v>Safety</v>
      </c>
      <c r="AJ3759" s="68" t="str">
        <f t="shared" si="1977"/>
        <v>Safety</v>
      </c>
      <c r="AK3759" s="72"/>
      <c r="AL3759" s="73"/>
      <c r="AM3759" s="72"/>
      <c r="AN3759" s="73"/>
      <c r="AO3759" s="74"/>
      <c r="AP3759" s="20"/>
      <c r="AQ3759" s="74"/>
      <c r="AR3759" s="20"/>
      <c r="AS3759" s="74"/>
      <c r="AT3759" s="20"/>
      <c r="AU3759" s="74" t="str">
        <f t="shared" si="1968"/>
        <v>00635U</v>
      </c>
      <c r="AV3759" s="20">
        <f t="shared" si="1974"/>
        <v>0</v>
      </c>
      <c r="AW3759" s="74" t="str">
        <f t="shared" si="1969"/>
        <v>00635U</v>
      </c>
      <c r="AX3759" s="20">
        <f t="shared" si="1970"/>
        <v>0</v>
      </c>
      <c r="AY3759" s="20">
        <f t="shared" si="1975"/>
        <v>1</v>
      </c>
      <c r="AZ3759" s="116">
        <v>40850</v>
      </c>
      <c r="BA3759" s="116"/>
      <c r="BB3759" s="20"/>
      <c r="BC3759" s="20"/>
      <c r="BD3759" s="76"/>
      <c r="BE3759" s="77"/>
      <c r="BF3759" s="77"/>
    </row>
    <row r="3760" spans="1:58" s="23" customFormat="1" ht="15.75" customHeight="1" x14ac:dyDescent="0.4">
      <c r="A3760" s="116">
        <v>40848</v>
      </c>
      <c r="B3760" s="112">
        <v>33.950000000000003</v>
      </c>
      <c r="C3760" s="112">
        <v>31.25</v>
      </c>
      <c r="D3760" s="112">
        <v>32.15</v>
      </c>
      <c r="E3760" s="112">
        <v>31.3</v>
      </c>
      <c r="F3760" s="112">
        <v>31.05</v>
      </c>
      <c r="G3760" s="112">
        <v>31.2</v>
      </c>
      <c r="H3760" s="113">
        <v>30.9</v>
      </c>
      <c r="I3760" s="90">
        <f t="shared" si="1971"/>
        <v>32.6</v>
      </c>
      <c r="J3760" s="90">
        <f t="shared" si="1972"/>
        <v>31.7</v>
      </c>
      <c r="K3760" s="114">
        <v>10</v>
      </c>
      <c r="L3760" s="115">
        <v>0.05</v>
      </c>
      <c r="M3760" s="90">
        <v>36.72</v>
      </c>
      <c r="N3760" s="90">
        <v>34.770000000000003</v>
      </c>
      <c r="O3760" s="90">
        <v>34.020000000000003</v>
      </c>
      <c r="P3760" s="90">
        <v>34.5</v>
      </c>
      <c r="Q3760" s="90">
        <v>34.28</v>
      </c>
      <c r="R3760" s="63">
        <f t="shared" si="1983"/>
        <v>-2.9699999999999989</v>
      </c>
      <c r="S3760" s="64">
        <f t="shared" si="1982"/>
        <v>0.16054739652870501</v>
      </c>
      <c r="T3760" s="65">
        <f t="shared" si="1978"/>
        <v>1.0560828300258842</v>
      </c>
      <c r="U3760" s="65">
        <f t="shared" si="1978"/>
        <v>1.0220458553791887</v>
      </c>
      <c r="V3760" s="65">
        <f t="shared" si="1984"/>
        <v>1.0078260869565219</v>
      </c>
      <c r="W3760" s="65">
        <f t="shared" si="1985"/>
        <v>1.014294049008168</v>
      </c>
      <c r="X3760" s="61">
        <f t="shared" si="1973"/>
        <v>-7.9528718703976514E-2</v>
      </c>
      <c r="Y3760" s="66">
        <f t="shared" si="1986"/>
        <v>-1.2779552715655019E-2</v>
      </c>
      <c r="Z3760" s="61">
        <f t="shared" si="1987"/>
        <v>-2.7607361963190247E-2</v>
      </c>
      <c r="AA3760" s="67">
        <f t="shared" si="1988"/>
        <v>32.6</v>
      </c>
      <c r="AB3760" s="68">
        <f t="shared" si="1989"/>
        <v>-2.3583549036525746E-2</v>
      </c>
      <c r="AC3760" s="69">
        <f t="shared" si="1990"/>
        <v>-6.2410123669830356E-2</v>
      </c>
      <c r="AD3760" s="70">
        <f>_xlfn.PERCENTILE.EXC(AC3760:$AC$5675,0.5)</f>
        <v>6.0620015235300896E-2</v>
      </c>
      <c r="AE3760" s="70">
        <f>_xlfn.PERCENTILE.EXC($AC3760:AC$5675,0.35)</f>
        <v>3.1855516537070777E-2</v>
      </c>
      <c r="AF3760" s="71">
        <f t="shared" si="1979"/>
        <v>5.3532499062725145E-3</v>
      </c>
      <c r="AG3760" s="70">
        <f t="shared" si="1980"/>
        <v>-0.31270586014919505</v>
      </c>
      <c r="AH3760" s="70">
        <f t="shared" si="1981"/>
        <v>-0.33113240783537945</v>
      </c>
      <c r="AI3760" s="61" t="str">
        <f t="shared" si="1976"/>
        <v>Safety</v>
      </c>
      <c r="AJ3760" s="68" t="str">
        <f t="shared" si="1977"/>
        <v>Safety</v>
      </c>
      <c r="AK3760" s="72"/>
      <c r="AL3760" s="73"/>
      <c r="AM3760" s="72"/>
      <c r="AN3760" s="73"/>
      <c r="AO3760" s="74"/>
      <c r="AP3760" s="20"/>
      <c r="AQ3760" s="74"/>
      <c r="AR3760" s="20"/>
      <c r="AS3760" s="74"/>
      <c r="AT3760" s="20"/>
      <c r="AU3760" s="74" t="str">
        <f t="shared" ref="AU3760:AU3823" si="1991">IF(AC3760&gt;AF3760,"00631L",IF(AC3760&lt;AG3760,"Cash","00635U"))</f>
        <v>00635U</v>
      </c>
      <c r="AV3760" s="20">
        <f t="shared" si="1974"/>
        <v>0</v>
      </c>
      <c r="AW3760" s="74" t="str">
        <f t="shared" ref="AW3760:AW3823" si="1992">IF(AC3760&gt;AE3760,"00631L",IF(AC3760&lt;AH3760,"00631L","00635U"))</f>
        <v>00635U</v>
      </c>
      <c r="AX3760" s="20">
        <f t="shared" si="1970"/>
        <v>0</v>
      </c>
      <c r="AY3760" s="20">
        <f t="shared" si="1975"/>
        <v>1</v>
      </c>
      <c r="AZ3760" s="116">
        <v>40849</v>
      </c>
      <c r="BA3760" s="116"/>
      <c r="BB3760" s="20"/>
      <c r="BC3760" s="20"/>
      <c r="BD3760" s="76"/>
      <c r="BE3760" s="77"/>
      <c r="BF3760" s="77"/>
    </row>
    <row r="3761" spans="1:58" s="23" customFormat="1" ht="15.75" customHeight="1" x14ac:dyDescent="0.4">
      <c r="A3761" s="116">
        <v>40847</v>
      </c>
      <c r="B3761" s="112">
        <v>29.95</v>
      </c>
      <c r="C3761" s="112">
        <v>28.2</v>
      </c>
      <c r="D3761" s="112">
        <v>29.8</v>
      </c>
      <c r="E3761" s="112">
        <v>29</v>
      </c>
      <c r="F3761" s="112">
        <v>28.9</v>
      </c>
      <c r="G3761" s="112">
        <v>29.2</v>
      </c>
      <c r="H3761" s="113">
        <v>29.1</v>
      </c>
      <c r="I3761" s="90">
        <f t="shared" si="1971"/>
        <v>29.162499999999998</v>
      </c>
      <c r="J3761" s="90">
        <f t="shared" si="1972"/>
        <v>28.92</v>
      </c>
      <c r="K3761" s="114">
        <v>11</v>
      </c>
      <c r="L3761" s="115">
        <v>0.05</v>
      </c>
      <c r="M3761" s="90">
        <v>30.88</v>
      </c>
      <c r="N3761" s="90">
        <v>29.96</v>
      </c>
      <c r="O3761" s="90">
        <v>30.37</v>
      </c>
      <c r="P3761" s="90">
        <v>30.99</v>
      </c>
      <c r="Q3761" s="90">
        <v>31.69</v>
      </c>
      <c r="R3761" s="63">
        <f t="shared" si="1983"/>
        <v>0.51999999999999602</v>
      </c>
      <c r="S3761" s="64">
        <f t="shared" si="1982"/>
        <v>0.22136159804321237</v>
      </c>
      <c r="T3761" s="65">
        <f t="shared" si="1978"/>
        <v>1.0307076101468624</v>
      </c>
      <c r="U3761" s="65">
        <f t="shared" si="1978"/>
        <v>0.98649983536384589</v>
      </c>
      <c r="V3761" s="65">
        <f t="shared" si="1984"/>
        <v>0.96676347208777036</v>
      </c>
      <c r="W3761" s="65">
        <f t="shared" si="1985"/>
        <v>0.94540864626065002</v>
      </c>
      <c r="X3761" s="61">
        <f t="shared" si="1973"/>
        <v>-5.8430717863105178E-2</v>
      </c>
      <c r="Y3761" s="66">
        <f t="shared" si="1986"/>
        <v>3.4482758620690145E-3</v>
      </c>
      <c r="Z3761" s="61">
        <f t="shared" si="1987"/>
        <v>-8.3154736390911674E-3</v>
      </c>
      <c r="AA3761" s="67">
        <f t="shared" si="1988"/>
        <v>29.162499999999998</v>
      </c>
      <c r="AB3761" s="68">
        <f t="shared" si="1989"/>
        <v>-3.3377837116160087E-4</v>
      </c>
      <c r="AC3761" s="69">
        <f t="shared" si="1990"/>
        <v>-2.6618825100133608E-2</v>
      </c>
      <c r="AD3761" s="70">
        <f>_xlfn.PERCENTILE.EXC(AC3761:$AC$5675,0.5)</f>
        <v>6.0622811866592859E-2</v>
      </c>
      <c r="AE3761" s="70">
        <f>_xlfn.PERCENTILE.EXC($AC3761:AC$5675,0.35)</f>
        <v>3.1908426736935148E-2</v>
      </c>
      <c r="AF3761" s="71">
        <f t="shared" si="1979"/>
        <v>5.3532499062725145E-3</v>
      </c>
      <c r="AG3761" s="70">
        <f t="shared" si="1980"/>
        <v>-0.31270586014919505</v>
      </c>
      <c r="AH3761" s="70">
        <f t="shared" si="1981"/>
        <v>-0.33113240783537945</v>
      </c>
      <c r="AI3761" s="61" t="str">
        <f t="shared" si="1976"/>
        <v>Safety</v>
      </c>
      <c r="AJ3761" s="68" t="str">
        <f t="shared" si="1977"/>
        <v>Safety</v>
      </c>
      <c r="AK3761" s="72"/>
      <c r="AL3761" s="73"/>
      <c r="AM3761" s="72"/>
      <c r="AN3761" s="73"/>
      <c r="AO3761" s="74"/>
      <c r="AP3761" s="20"/>
      <c r="AQ3761" s="74"/>
      <c r="AR3761" s="20"/>
      <c r="AS3761" s="74"/>
      <c r="AT3761" s="20"/>
      <c r="AU3761" s="74" t="str">
        <f t="shared" si="1991"/>
        <v>00635U</v>
      </c>
      <c r="AV3761" s="20">
        <f t="shared" si="1974"/>
        <v>0</v>
      </c>
      <c r="AW3761" s="74" t="str">
        <f t="shared" si="1992"/>
        <v>00635U</v>
      </c>
      <c r="AX3761" s="20">
        <f t="shared" si="1970"/>
        <v>0</v>
      </c>
      <c r="AY3761" s="20">
        <f t="shared" si="1975"/>
        <v>1</v>
      </c>
      <c r="AZ3761" s="116">
        <v>40848</v>
      </c>
      <c r="BA3761" s="116"/>
      <c r="BB3761" s="20"/>
      <c r="BC3761" s="20"/>
      <c r="BD3761" s="76"/>
      <c r="BE3761" s="77"/>
      <c r="BF3761" s="77"/>
    </row>
    <row r="3762" spans="1:58" s="23" customFormat="1" ht="15.75" customHeight="1" x14ac:dyDescent="0.4">
      <c r="A3762" s="116">
        <v>40844</v>
      </c>
      <c r="B3762" s="112">
        <v>26.25</v>
      </c>
      <c r="C3762" s="112">
        <v>25.55</v>
      </c>
      <c r="D3762" s="112">
        <v>27.35</v>
      </c>
      <c r="E3762" s="112">
        <v>26.95</v>
      </c>
      <c r="F3762" s="112">
        <v>27.2</v>
      </c>
      <c r="G3762" s="112">
        <v>27.55</v>
      </c>
      <c r="H3762" s="113">
        <v>27.5</v>
      </c>
      <c r="I3762" s="90">
        <f t="shared" si="1971"/>
        <v>25.97</v>
      </c>
      <c r="J3762" s="90">
        <f t="shared" si="1972"/>
        <v>26.27</v>
      </c>
      <c r="K3762" s="114">
        <v>12</v>
      </c>
      <c r="L3762" s="115">
        <v>0.05</v>
      </c>
      <c r="M3762" s="90">
        <v>23.03</v>
      </c>
      <c r="N3762" s="90">
        <v>24.53</v>
      </c>
      <c r="O3762" s="90">
        <v>26.52</v>
      </c>
      <c r="P3762" s="90">
        <v>28.31</v>
      </c>
      <c r="Q3762" s="90">
        <v>29.44</v>
      </c>
      <c r="R3762" s="63">
        <f t="shared" si="1983"/>
        <v>7.269999999999996</v>
      </c>
      <c r="S3762" s="64">
        <f t="shared" si="1982"/>
        <v>-3.6527886881382546E-2</v>
      </c>
      <c r="T3762" s="65">
        <f t="shared" si="1978"/>
        <v>0.93885038728088055</v>
      </c>
      <c r="U3762" s="65">
        <f t="shared" si="1978"/>
        <v>0.92496229260935148</v>
      </c>
      <c r="V3762" s="65">
        <f t="shared" si="1984"/>
        <v>0.86647827622748153</v>
      </c>
      <c r="W3762" s="65">
        <f t="shared" si="1985"/>
        <v>0.83322010869565222</v>
      </c>
      <c r="X3762" s="61">
        <f t="shared" si="1973"/>
        <v>-2.6666666666666641E-2</v>
      </c>
      <c r="Y3762" s="66">
        <f t="shared" si="1986"/>
        <v>2.0408163265306149E-2</v>
      </c>
      <c r="Z3762" s="61">
        <f t="shared" si="1987"/>
        <v>1.1551790527531795E-2</v>
      </c>
      <c r="AA3762" s="67">
        <f t="shared" si="1988"/>
        <v>25.97</v>
      </c>
      <c r="AB3762" s="68">
        <f t="shared" si="1989"/>
        <v>7.0118222584590245E-2</v>
      </c>
      <c r="AC3762" s="69">
        <f t="shared" si="1990"/>
        <v>5.8703628210354575E-2</v>
      </c>
      <c r="AD3762" s="70">
        <f>_xlfn.PERCENTILE.EXC(AC3762:$AC$5675,0.5)</f>
        <v>6.0648484584981857E-2</v>
      </c>
      <c r="AE3762" s="70">
        <f>_xlfn.PERCENTILE.EXC($AC3762:AC$5675,0.35)</f>
        <v>3.1963525941651971E-2</v>
      </c>
      <c r="AF3762" s="71">
        <f t="shared" si="1979"/>
        <v>5.3532499062725145E-3</v>
      </c>
      <c r="AG3762" s="70">
        <f t="shared" si="1980"/>
        <v>-0.31270586014919505</v>
      </c>
      <c r="AH3762" s="70">
        <f t="shared" si="1981"/>
        <v>-0.33113240783537945</v>
      </c>
      <c r="AI3762" s="61" t="str">
        <f t="shared" si="1976"/>
        <v>Safety</v>
      </c>
      <c r="AJ3762" s="68" t="str">
        <f t="shared" si="1977"/>
        <v>Short VOL</v>
      </c>
      <c r="AK3762" s="72"/>
      <c r="AL3762" s="73"/>
      <c r="AM3762" s="72"/>
      <c r="AN3762" s="73"/>
      <c r="AO3762" s="74"/>
      <c r="AP3762" s="20"/>
      <c r="AQ3762" s="74"/>
      <c r="AR3762" s="20"/>
      <c r="AS3762" s="74"/>
      <c r="AT3762" s="20"/>
      <c r="AU3762" s="74" t="str">
        <f t="shared" si="1991"/>
        <v>00631L</v>
      </c>
      <c r="AV3762" s="20">
        <f t="shared" si="1974"/>
        <v>1</v>
      </c>
      <c r="AW3762" s="74" t="str">
        <f t="shared" si="1992"/>
        <v>00631L</v>
      </c>
      <c r="AX3762" s="20">
        <f t="shared" si="1970"/>
        <v>1</v>
      </c>
      <c r="AY3762" s="20">
        <f t="shared" si="1975"/>
        <v>1</v>
      </c>
      <c r="AZ3762" s="116">
        <v>40847</v>
      </c>
      <c r="BA3762" s="116"/>
      <c r="BB3762" s="20"/>
      <c r="BC3762" s="20"/>
      <c r="BD3762" s="76"/>
      <c r="BE3762" s="77"/>
      <c r="BF3762" s="77"/>
    </row>
    <row r="3763" spans="1:58" s="23" customFormat="1" ht="15.75" customHeight="1" x14ac:dyDescent="0.4">
      <c r="A3763" s="116">
        <v>40843</v>
      </c>
      <c r="B3763" s="112">
        <v>26.2</v>
      </c>
      <c r="C3763" s="112">
        <v>25.8</v>
      </c>
      <c r="D3763" s="112">
        <v>27.5</v>
      </c>
      <c r="E3763" s="112">
        <v>27.1</v>
      </c>
      <c r="F3763" s="112">
        <v>27.3</v>
      </c>
      <c r="G3763" s="112">
        <v>27.7</v>
      </c>
      <c r="H3763" s="113">
        <v>27.65</v>
      </c>
      <c r="I3763" s="90">
        <f t="shared" si="1971"/>
        <v>26.06</v>
      </c>
      <c r="J3763" s="90">
        <f t="shared" si="1972"/>
        <v>26.395</v>
      </c>
      <c r="K3763" s="114">
        <v>13</v>
      </c>
      <c r="L3763" s="115">
        <v>0.05</v>
      </c>
      <c r="M3763" s="90">
        <v>24.95</v>
      </c>
      <c r="N3763" s="90">
        <v>25.46</v>
      </c>
      <c r="O3763" s="90">
        <v>27.03</v>
      </c>
      <c r="P3763" s="90">
        <v>28.76</v>
      </c>
      <c r="Q3763" s="90">
        <v>29.77</v>
      </c>
      <c r="R3763" s="63">
        <f t="shared" si="1983"/>
        <v>5.3800000000000097</v>
      </c>
      <c r="S3763" s="64">
        <f t="shared" si="1982"/>
        <v>-0.14735432016075012</v>
      </c>
      <c r="T3763" s="65">
        <f t="shared" si="1978"/>
        <v>0.97996857816182237</v>
      </c>
      <c r="U3763" s="65">
        <f t="shared" si="1978"/>
        <v>0.94191638919718834</v>
      </c>
      <c r="V3763" s="65">
        <f t="shared" si="1984"/>
        <v>0.88525730180806672</v>
      </c>
      <c r="W3763" s="65">
        <f t="shared" si="1985"/>
        <v>0.85522337924084657</v>
      </c>
      <c r="X3763" s="61">
        <f t="shared" si="1973"/>
        <v>-1.526717557251903E-2</v>
      </c>
      <c r="Y3763" s="66">
        <f t="shared" si="1986"/>
        <v>2.0295202952029415E-2</v>
      </c>
      <c r="Z3763" s="61">
        <f t="shared" si="1987"/>
        <v>1.2854950115118989E-2</v>
      </c>
      <c r="AA3763" s="67">
        <f t="shared" si="1988"/>
        <v>26.060000000000002</v>
      </c>
      <c r="AB3763" s="68">
        <f t="shared" si="1989"/>
        <v>2.9065200314218321E-2</v>
      </c>
      <c r="AC3763" s="69">
        <f t="shared" si="1990"/>
        <v>2.3566378633150094E-2</v>
      </c>
      <c r="AD3763" s="70">
        <f>_xlfn.PERCENTILE.EXC(AC3763:$AC$5675,0.5)</f>
        <v>6.0674157303370849E-2</v>
      </c>
      <c r="AE3763" s="70">
        <f>_xlfn.PERCENTILE.EXC($AC3763:AC$5675,0.35)</f>
        <v>3.1931479307807924E-2</v>
      </c>
      <c r="AF3763" s="71">
        <f t="shared" si="1979"/>
        <v>5.1137763618150584E-3</v>
      </c>
      <c r="AG3763" s="70">
        <f t="shared" si="1980"/>
        <v>-0.31270586014919505</v>
      </c>
      <c r="AH3763" s="70">
        <f t="shared" si="1981"/>
        <v>-0.33113240783537945</v>
      </c>
      <c r="AI3763" s="61" t="str">
        <f t="shared" si="1976"/>
        <v>Safety</v>
      </c>
      <c r="AJ3763" s="68" t="str">
        <f t="shared" si="1977"/>
        <v>Short VOL</v>
      </c>
      <c r="AK3763" s="72"/>
      <c r="AL3763" s="73"/>
      <c r="AM3763" s="72"/>
      <c r="AN3763" s="73"/>
      <c r="AO3763" s="74"/>
      <c r="AP3763" s="20"/>
      <c r="AQ3763" s="74"/>
      <c r="AR3763" s="20"/>
      <c r="AS3763" s="74"/>
      <c r="AT3763" s="20"/>
      <c r="AU3763" s="74" t="str">
        <f t="shared" si="1991"/>
        <v>00631L</v>
      </c>
      <c r="AV3763" s="20">
        <f t="shared" si="1974"/>
        <v>1</v>
      </c>
      <c r="AW3763" s="74" t="str">
        <f t="shared" si="1992"/>
        <v>00635U</v>
      </c>
      <c r="AX3763" s="20">
        <f t="shared" si="1970"/>
        <v>0</v>
      </c>
      <c r="AY3763" s="20">
        <f t="shared" si="1975"/>
        <v>1</v>
      </c>
      <c r="AZ3763" s="116">
        <v>40844</v>
      </c>
      <c r="BA3763" s="116"/>
      <c r="BB3763" s="20"/>
      <c r="BC3763" s="20"/>
      <c r="BD3763" s="76"/>
      <c r="BE3763" s="77"/>
      <c r="BF3763" s="77"/>
    </row>
    <row r="3764" spans="1:58" s="23" customFormat="1" ht="15.75" customHeight="1" x14ac:dyDescent="0.4">
      <c r="A3764" s="116">
        <v>40842</v>
      </c>
      <c r="B3764" s="112">
        <v>30.5</v>
      </c>
      <c r="C3764" s="112">
        <v>29.2</v>
      </c>
      <c r="D3764" s="112">
        <v>30.4</v>
      </c>
      <c r="E3764" s="112">
        <v>29.9</v>
      </c>
      <c r="F3764" s="112">
        <v>29.9</v>
      </c>
      <c r="G3764" s="112">
        <v>30.2</v>
      </c>
      <c r="H3764" s="113">
        <v>30.05</v>
      </c>
      <c r="I3764" s="90">
        <f t="shared" si="1971"/>
        <v>30.11</v>
      </c>
      <c r="J3764" s="90">
        <f t="shared" si="1972"/>
        <v>29.56</v>
      </c>
      <c r="K3764" s="114">
        <v>14</v>
      </c>
      <c r="L3764" s="115">
        <v>0.05</v>
      </c>
      <c r="M3764" s="90">
        <v>30.33</v>
      </c>
      <c r="N3764" s="90">
        <v>29.86</v>
      </c>
      <c r="O3764" s="90">
        <v>30.94</v>
      </c>
      <c r="P3764" s="90">
        <v>31.82</v>
      </c>
      <c r="Q3764" s="90">
        <v>32.42</v>
      </c>
      <c r="R3764" s="63">
        <f t="shared" si="1983"/>
        <v>2.5700000000000074</v>
      </c>
      <c r="S3764" s="64">
        <f t="shared" si="1982"/>
        <v>-7.3246430788330208E-2</v>
      </c>
      <c r="T3764" s="65">
        <f t="shared" si="1978"/>
        <v>1.0157401205626255</v>
      </c>
      <c r="U3764" s="65">
        <f t="shared" si="1978"/>
        <v>0.96509372979961205</v>
      </c>
      <c r="V3764" s="65">
        <f t="shared" si="1984"/>
        <v>0.9384035197988686</v>
      </c>
      <c r="W3764" s="65">
        <f t="shared" si="1985"/>
        <v>0.92103639728562614</v>
      </c>
      <c r="X3764" s="61">
        <f t="shared" si="1973"/>
        <v>-4.2622950819672156E-2</v>
      </c>
      <c r="Y3764" s="66">
        <f t="shared" si="1986"/>
        <v>5.0167224080268271E-3</v>
      </c>
      <c r="Z3764" s="61">
        <f t="shared" si="1987"/>
        <v>-1.8266356692128886E-2</v>
      </c>
      <c r="AA3764" s="67">
        <f t="shared" si="1988"/>
        <v>30.11</v>
      </c>
      <c r="AB3764" s="68">
        <f t="shared" si="1989"/>
        <v>2.1433355659745499E-2</v>
      </c>
      <c r="AC3764" s="69">
        <f t="shared" si="1990"/>
        <v>8.3724045545880785E-3</v>
      </c>
      <c r="AD3764" s="70">
        <f>_xlfn.PERCENTILE.EXC(AC3764:$AC$5675,0.5)</f>
        <v>6.0705931110701779E-2</v>
      </c>
      <c r="AE3764" s="70">
        <f>_xlfn.PERCENTILE.EXC($AC3764:AC$5675,0.35)</f>
        <v>3.1992760873915713E-2</v>
      </c>
      <c r="AF3764" s="71">
        <f t="shared" si="1979"/>
        <v>5.0476759146710331E-3</v>
      </c>
      <c r="AG3764" s="70">
        <f t="shared" si="1980"/>
        <v>-0.31270586014919505</v>
      </c>
      <c r="AH3764" s="70">
        <f t="shared" si="1981"/>
        <v>-0.33113240783537945</v>
      </c>
      <c r="AI3764" s="61" t="str">
        <f t="shared" si="1976"/>
        <v>Safety</v>
      </c>
      <c r="AJ3764" s="68" t="str">
        <f t="shared" si="1977"/>
        <v>Short VOL</v>
      </c>
      <c r="AK3764" s="72"/>
      <c r="AL3764" s="73"/>
      <c r="AM3764" s="72"/>
      <c r="AN3764" s="73"/>
      <c r="AO3764" s="74"/>
      <c r="AP3764" s="20"/>
      <c r="AQ3764" s="74"/>
      <c r="AR3764" s="20"/>
      <c r="AS3764" s="74"/>
      <c r="AT3764" s="20"/>
      <c r="AU3764" s="74" t="str">
        <f t="shared" si="1991"/>
        <v>00631L</v>
      </c>
      <c r="AV3764" s="20">
        <f t="shared" si="1974"/>
        <v>1</v>
      </c>
      <c r="AW3764" s="74" t="str">
        <f t="shared" si="1992"/>
        <v>00635U</v>
      </c>
      <c r="AX3764" s="20">
        <f t="shared" si="1970"/>
        <v>0</v>
      </c>
      <c r="AY3764" s="20">
        <f t="shared" si="1975"/>
        <v>1</v>
      </c>
      <c r="AZ3764" s="116">
        <v>40843</v>
      </c>
      <c r="BA3764" s="116"/>
      <c r="BB3764" s="20"/>
      <c r="BC3764" s="20"/>
      <c r="BD3764" s="76"/>
      <c r="BE3764" s="77"/>
      <c r="BF3764" s="77"/>
    </row>
    <row r="3765" spans="1:58" s="23" customFormat="1" ht="15.75" customHeight="1" x14ac:dyDescent="0.4">
      <c r="A3765" s="116">
        <v>40841</v>
      </c>
      <c r="B3765" s="112">
        <v>32.4</v>
      </c>
      <c r="C3765" s="112">
        <v>30.25</v>
      </c>
      <c r="D3765" s="112">
        <v>31.4</v>
      </c>
      <c r="E3765" s="112">
        <v>30.85</v>
      </c>
      <c r="F3765" s="112">
        <v>30.8</v>
      </c>
      <c r="G3765" s="112">
        <v>31</v>
      </c>
      <c r="H3765" s="113">
        <v>30.8</v>
      </c>
      <c r="I3765" s="90">
        <f t="shared" si="1971"/>
        <v>31.862499999999997</v>
      </c>
      <c r="J3765" s="90">
        <f t="shared" si="1972"/>
        <v>30.537500000000001</v>
      </c>
      <c r="K3765" s="114">
        <v>15</v>
      </c>
      <c r="L3765" s="115">
        <v>0.05</v>
      </c>
      <c r="M3765" s="90">
        <v>33.57</v>
      </c>
      <c r="N3765" s="90">
        <v>32.22</v>
      </c>
      <c r="O3765" s="90">
        <v>32.36</v>
      </c>
      <c r="P3765" s="90">
        <v>33.119999999999997</v>
      </c>
      <c r="Q3765" s="90">
        <v>33.299999999999997</v>
      </c>
      <c r="R3765" s="63">
        <f t="shared" si="1983"/>
        <v>-0.31000000000000227</v>
      </c>
      <c r="S3765" s="64">
        <f t="shared" si="1982"/>
        <v>0.10116199589883791</v>
      </c>
      <c r="T3765" s="65">
        <f t="shared" si="1978"/>
        <v>1.0418994413407823</v>
      </c>
      <c r="U3765" s="65">
        <f t="shared" si="1978"/>
        <v>0.99567367119901107</v>
      </c>
      <c r="V3765" s="65">
        <f t="shared" si="1984"/>
        <v>0.97282608695652173</v>
      </c>
      <c r="W3765" s="65">
        <f t="shared" si="1985"/>
        <v>0.96756756756756757</v>
      </c>
      <c r="X3765" s="61">
        <f t="shared" si="1973"/>
        <v>-6.6358024691357986E-2</v>
      </c>
      <c r="Y3765" s="66">
        <f t="shared" si="1986"/>
        <v>-1.6207455429497798E-3</v>
      </c>
      <c r="Z3765" s="61">
        <f t="shared" si="1987"/>
        <v>-4.1584935268732706E-2</v>
      </c>
      <c r="AA3765" s="67">
        <f t="shared" si="1988"/>
        <v>31.862499999999997</v>
      </c>
      <c r="AB3765" s="68">
        <f t="shared" si="1989"/>
        <v>5.5865921787709412E-3</v>
      </c>
      <c r="AC3765" s="69">
        <f t="shared" si="1990"/>
        <v>-1.1095592799503467E-2</v>
      </c>
      <c r="AD3765" s="70">
        <f>_xlfn.PERCENTILE.EXC(AC3765:$AC$5675,0.5)</f>
        <v>6.0737704918032709E-2</v>
      </c>
      <c r="AE3765" s="70">
        <f>_xlfn.PERCENTILE.EXC($AC3765:AC$5675,0.35)</f>
        <v>3.2043211263444241E-2</v>
      </c>
      <c r="AF3765" s="71">
        <f t="shared" si="1979"/>
        <v>5.0476759146710331E-3</v>
      </c>
      <c r="AG3765" s="70">
        <f t="shared" si="1980"/>
        <v>-0.31270586014919505</v>
      </c>
      <c r="AH3765" s="70">
        <f t="shared" si="1981"/>
        <v>-0.33113240783537945</v>
      </c>
      <c r="AI3765" s="61" t="str">
        <f t="shared" si="1976"/>
        <v>Safety</v>
      </c>
      <c r="AJ3765" s="68" t="str">
        <f t="shared" si="1977"/>
        <v>Safety</v>
      </c>
      <c r="AK3765" s="72"/>
      <c r="AL3765" s="73"/>
      <c r="AM3765" s="72"/>
      <c r="AN3765" s="73"/>
      <c r="AO3765" s="74"/>
      <c r="AP3765" s="20"/>
      <c r="AQ3765" s="74"/>
      <c r="AR3765" s="20"/>
      <c r="AS3765" s="74"/>
      <c r="AT3765" s="20"/>
      <c r="AU3765" s="74" t="str">
        <f t="shared" si="1991"/>
        <v>00635U</v>
      </c>
      <c r="AV3765" s="20">
        <f t="shared" si="1974"/>
        <v>0</v>
      </c>
      <c r="AW3765" s="74" t="str">
        <f t="shared" si="1992"/>
        <v>00635U</v>
      </c>
      <c r="AX3765" s="20">
        <f t="shared" ref="AX3765:AX3828" si="1993">IF(AW3765="00631L",1,0)</f>
        <v>0</v>
      </c>
      <c r="AY3765" s="20">
        <f t="shared" si="1975"/>
        <v>1</v>
      </c>
      <c r="AZ3765" s="116">
        <v>40842</v>
      </c>
      <c r="BA3765" s="116"/>
      <c r="BB3765" s="20"/>
      <c r="BC3765" s="20"/>
      <c r="BD3765" s="76"/>
      <c r="BE3765" s="77"/>
      <c r="BF3765" s="77"/>
    </row>
    <row r="3766" spans="1:58" s="23" customFormat="1" ht="15.75" customHeight="1" x14ac:dyDescent="0.4">
      <c r="A3766" s="116">
        <v>40840</v>
      </c>
      <c r="B3766" s="112">
        <v>29.75</v>
      </c>
      <c r="C3766" s="112">
        <v>28.85</v>
      </c>
      <c r="D3766" s="112">
        <v>30.25</v>
      </c>
      <c r="E3766" s="112">
        <v>29.85</v>
      </c>
      <c r="F3766" s="112">
        <v>29.85</v>
      </c>
      <c r="G3766" s="112">
        <v>30.1</v>
      </c>
      <c r="H3766" s="113">
        <v>30.1</v>
      </c>
      <c r="I3766" s="90">
        <f t="shared" ref="I3766:I3829" si="1994">C3766-((C3766-B3766)*K3766*L3766)</f>
        <v>29.57</v>
      </c>
      <c r="J3766" s="90">
        <f t="shared" ref="J3766:J3829" si="1995">D3766-((D3766-C3766)*K3766*L3766)</f>
        <v>29.130000000000003</v>
      </c>
      <c r="K3766" s="114">
        <v>16</v>
      </c>
      <c r="L3766" s="115">
        <v>0.05</v>
      </c>
      <c r="M3766" s="90">
        <v>30.19</v>
      </c>
      <c r="N3766" s="90">
        <v>29.26</v>
      </c>
      <c r="O3766" s="90">
        <v>30.47</v>
      </c>
      <c r="P3766" s="90">
        <v>31.8</v>
      </c>
      <c r="Q3766" s="90">
        <v>32.32</v>
      </c>
      <c r="R3766" s="63">
        <f t="shared" si="1983"/>
        <v>2.8199999999999932</v>
      </c>
      <c r="S3766" s="64">
        <f t="shared" si="1982"/>
        <v>-6.5772669220945046E-2</v>
      </c>
      <c r="T3766" s="65">
        <f t="shared" si="1978"/>
        <v>1.0317840054682159</v>
      </c>
      <c r="U3766" s="65">
        <f t="shared" si="1978"/>
        <v>0.96028880866426003</v>
      </c>
      <c r="V3766" s="65">
        <f t="shared" si="1984"/>
        <v>0.92012578616352203</v>
      </c>
      <c r="W3766" s="65">
        <f t="shared" si="1985"/>
        <v>0.9053217821782179</v>
      </c>
      <c r="X3766" s="61">
        <f t="shared" si="1973"/>
        <v>-3.0252100840336086E-2</v>
      </c>
      <c r="Y3766" s="66">
        <f t="shared" si="1986"/>
        <v>8.3752093802345051E-3</v>
      </c>
      <c r="Z3766" s="61">
        <f t="shared" si="1987"/>
        <v>-1.4879945891105773E-2</v>
      </c>
      <c r="AA3766" s="67">
        <f t="shared" si="1988"/>
        <v>29.57</v>
      </c>
      <c r="AB3766" s="68">
        <f t="shared" si="1989"/>
        <v>1.6746411483253534E-2</v>
      </c>
      <c r="AC3766" s="69">
        <f t="shared" si="1990"/>
        <v>1.0594668489405287E-2</v>
      </c>
      <c r="AD3766" s="70">
        <f>_xlfn.PERCENTILE.EXC(AC3766:$AC$5675,0.5)</f>
        <v>6.0778724649408575E-2</v>
      </c>
      <c r="AE3766" s="70">
        <f>_xlfn.PERCENTILE.EXC($AC3766:AC$5675,0.35)</f>
        <v>3.2064654734626205E-2</v>
      </c>
      <c r="AF3766" s="71">
        <f t="shared" si="1979"/>
        <v>5.0476759146710331E-3</v>
      </c>
      <c r="AG3766" s="70">
        <f t="shared" si="1980"/>
        <v>-0.31270586014919505</v>
      </c>
      <c r="AH3766" s="70">
        <f t="shared" si="1981"/>
        <v>-0.33113240783537945</v>
      </c>
      <c r="AI3766" s="61" t="str">
        <f t="shared" si="1976"/>
        <v>Safety</v>
      </c>
      <c r="AJ3766" s="68" t="str">
        <f t="shared" si="1977"/>
        <v>Short VOL</v>
      </c>
      <c r="AK3766" s="72"/>
      <c r="AL3766" s="73"/>
      <c r="AM3766" s="72"/>
      <c r="AN3766" s="73"/>
      <c r="AO3766" s="74"/>
      <c r="AP3766" s="20"/>
      <c r="AQ3766" s="74"/>
      <c r="AR3766" s="20"/>
      <c r="AS3766" s="74"/>
      <c r="AT3766" s="20"/>
      <c r="AU3766" s="74" t="str">
        <f t="shared" si="1991"/>
        <v>00631L</v>
      </c>
      <c r="AV3766" s="20">
        <f t="shared" si="1974"/>
        <v>1</v>
      </c>
      <c r="AW3766" s="74" t="str">
        <f t="shared" si="1992"/>
        <v>00635U</v>
      </c>
      <c r="AX3766" s="20">
        <f t="shared" si="1993"/>
        <v>0</v>
      </c>
      <c r="AY3766" s="20">
        <f t="shared" si="1975"/>
        <v>1</v>
      </c>
      <c r="AZ3766" s="116">
        <v>40841</v>
      </c>
      <c r="BA3766" s="116"/>
      <c r="BB3766" s="20"/>
      <c r="BC3766" s="20"/>
      <c r="BD3766" s="76"/>
      <c r="BE3766" s="77"/>
      <c r="BF3766" s="77"/>
    </row>
    <row r="3767" spans="1:58" s="23" customFormat="1" ht="15.75" customHeight="1" x14ac:dyDescent="0.4">
      <c r="A3767" s="116">
        <v>40837</v>
      </c>
      <c r="B3767" s="112">
        <v>31.6</v>
      </c>
      <c r="C3767" s="112">
        <v>30</v>
      </c>
      <c r="D3767" s="112">
        <v>31.2</v>
      </c>
      <c r="E3767" s="112">
        <v>30.65</v>
      </c>
      <c r="F3767" s="112">
        <v>30.6</v>
      </c>
      <c r="G3767" s="112">
        <v>30.85</v>
      </c>
      <c r="H3767" s="113">
        <v>30.85</v>
      </c>
      <c r="I3767" s="90">
        <f t="shared" si="1994"/>
        <v>31.36</v>
      </c>
      <c r="J3767" s="90">
        <f t="shared" si="1995"/>
        <v>30.18</v>
      </c>
      <c r="K3767" s="114">
        <v>17</v>
      </c>
      <c r="L3767" s="115">
        <v>0.05</v>
      </c>
      <c r="M3767" s="90">
        <v>32.15</v>
      </c>
      <c r="N3767" s="90">
        <v>31.32</v>
      </c>
      <c r="O3767" s="90">
        <v>31.97</v>
      </c>
      <c r="P3767" s="90">
        <v>32.979999999999997</v>
      </c>
      <c r="Q3767" s="90">
        <v>33.54</v>
      </c>
      <c r="R3767" s="63">
        <f t="shared" si="1983"/>
        <v>1.4799999999999898</v>
      </c>
      <c r="S3767" s="64">
        <f t="shared" si="1982"/>
        <v>-9.9482461184588866E-2</v>
      </c>
      <c r="T3767" s="65">
        <f t="shared" si="1978"/>
        <v>1.0265006385696041</v>
      </c>
      <c r="U3767" s="65">
        <f t="shared" si="1978"/>
        <v>0.9796684391617142</v>
      </c>
      <c r="V3767" s="65">
        <f t="shared" si="1984"/>
        <v>0.94966646452395398</v>
      </c>
      <c r="W3767" s="65">
        <f t="shared" si="1985"/>
        <v>0.9338103756708408</v>
      </c>
      <c r="X3767" s="61">
        <f t="shared" si="1973"/>
        <v>-5.0632911392405104E-2</v>
      </c>
      <c r="Y3767" s="66">
        <f t="shared" si="1986"/>
        <v>6.5252854812398974E-3</v>
      </c>
      <c r="Z3767" s="61">
        <f t="shared" si="1987"/>
        <v>-3.7627551020408156E-2</v>
      </c>
      <c r="AA3767" s="67">
        <f t="shared" si="1988"/>
        <v>31.36</v>
      </c>
      <c r="AB3767" s="68">
        <f t="shared" si="1989"/>
        <v>8.9399744572158726E-3</v>
      </c>
      <c r="AC3767" s="69">
        <f t="shared" si="1990"/>
        <v>1.2771392081736637E-3</v>
      </c>
      <c r="AD3767" s="70">
        <f>_xlfn.PERCENTILE.EXC(AC3767:$AC$5675,0.5)</f>
        <v>6.0819744380784441E-2</v>
      </c>
      <c r="AE3767" s="70">
        <f>_xlfn.PERCENTILE.EXC($AC3767:AC$5675,0.35)</f>
        <v>3.2100958604374702E-2</v>
      </c>
      <c r="AF3767" s="71">
        <f t="shared" si="1979"/>
        <v>4.9402280928486442E-3</v>
      </c>
      <c r="AG3767" s="70">
        <f t="shared" si="1980"/>
        <v>-0.31270586014919505</v>
      </c>
      <c r="AH3767" s="70">
        <f t="shared" si="1981"/>
        <v>-0.33113240783537945</v>
      </c>
      <c r="AI3767" s="61" t="str">
        <f t="shared" si="1976"/>
        <v>Safety</v>
      </c>
      <c r="AJ3767" s="68" t="str">
        <f t="shared" si="1977"/>
        <v>Safety</v>
      </c>
      <c r="AK3767" s="72"/>
      <c r="AL3767" s="73"/>
      <c r="AM3767" s="72"/>
      <c r="AN3767" s="73"/>
      <c r="AO3767" s="74"/>
      <c r="AP3767" s="20"/>
      <c r="AQ3767" s="74"/>
      <c r="AR3767" s="20"/>
      <c r="AS3767" s="74"/>
      <c r="AT3767" s="20"/>
      <c r="AU3767" s="74" t="str">
        <f t="shared" si="1991"/>
        <v>00635U</v>
      </c>
      <c r="AV3767" s="20">
        <f t="shared" si="1974"/>
        <v>0</v>
      </c>
      <c r="AW3767" s="74" t="str">
        <f t="shared" si="1992"/>
        <v>00635U</v>
      </c>
      <c r="AX3767" s="20">
        <f t="shared" si="1993"/>
        <v>0</v>
      </c>
      <c r="AY3767" s="20">
        <f t="shared" si="1975"/>
        <v>1</v>
      </c>
      <c r="AZ3767" s="116">
        <v>40840</v>
      </c>
      <c r="BA3767" s="116"/>
      <c r="BB3767" s="20"/>
      <c r="BC3767" s="20"/>
      <c r="BD3767" s="76"/>
      <c r="BE3767" s="77"/>
      <c r="BF3767" s="77"/>
    </row>
    <row r="3768" spans="1:58" s="23" customFormat="1" ht="15.75" customHeight="1" x14ac:dyDescent="0.4">
      <c r="A3768" s="116">
        <v>40836</v>
      </c>
      <c r="B3768" s="112">
        <v>34.1</v>
      </c>
      <c r="C3768" s="112">
        <v>31.55</v>
      </c>
      <c r="D3768" s="112">
        <v>32.6</v>
      </c>
      <c r="E3768" s="112">
        <v>31.9</v>
      </c>
      <c r="F3768" s="112">
        <v>31.85</v>
      </c>
      <c r="G3768" s="112">
        <v>32.049999999999997</v>
      </c>
      <c r="H3768" s="113">
        <v>32</v>
      </c>
      <c r="I3768" s="90">
        <f t="shared" si="1994"/>
        <v>33.844999999999999</v>
      </c>
      <c r="J3768" s="90">
        <f t="shared" si="1995"/>
        <v>31.655000000000001</v>
      </c>
      <c r="K3768" s="114">
        <v>18</v>
      </c>
      <c r="L3768" s="115">
        <v>0.05</v>
      </c>
      <c r="M3768" s="90">
        <v>36.700000000000003</v>
      </c>
      <c r="N3768" s="90">
        <v>34.78</v>
      </c>
      <c r="O3768" s="90">
        <v>34.200000000000003</v>
      </c>
      <c r="P3768" s="90">
        <v>34.51</v>
      </c>
      <c r="Q3768" s="90">
        <v>35.15</v>
      </c>
      <c r="R3768" s="63">
        <f t="shared" si="1983"/>
        <v>-2.769999999999996</v>
      </c>
      <c r="S3768" s="64">
        <f t="shared" si="1982"/>
        <v>9.872241579558752E-3</v>
      </c>
      <c r="T3768" s="65">
        <f t="shared" si="1978"/>
        <v>1.0552041403105232</v>
      </c>
      <c r="U3768" s="65">
        <f t="shared" si="1978"/>
        <v>1.0169590643274853</v>
      </c>
      <c r="V3768" s="65">
        <f t="shared" si="1984"/>
        <v>1.0078238191828457</v>
      </c>
      <c r="W3768" s="65">
        <f t="shared" si="1985"/>
        <v>0.98947368421052639</v>
      </c>
      <c r="X3768" s="61">
        <f t="shared" si="1973"/>
        <v>-7.478005865102641E-2</v>
      </c>
      <c r="Y3768" s="66">
        <f t="shared" si="1986"/>
        <v>3.1347962382445587E-3</v>
      </c>
      <c r="Z3768" s="61">
        <f t="shared" si="1987"/>
        <v>-6.470675136652379E-2</v>
      </c>
      <c r="AA3768" s="67">
        <f t="shared" si="1988"/>
        <v>33.844999999999999</v>
      </c>
      <c r="AB3768" s="68">
        <f t="shared" si="1989"/>
        <v>-1.9551466359976989E-2</v>
      </c>
      <c r="AC3768" s="69">
        <f t="shared" si="1990"/>
        <v>-2.6883266244968437E-2</v>
      </c>
      <c r="AD3768" s="70">
        <f>_xlfn.PERCENTILE.EXC(AC3768:$AC$5675,0.5)</f>
        <v>6.0887009367330547E-2</v>
      </c>
      <c r="AE3768" s="70">
        <f>_xlfn.PERCENTILE.EXC($AC3768:AC$5675,0.35)</f>
        <v>3.2152251617537229E-2</v>
      </c>
      <c r="AF3768" s="71">
        <f t="shared" si="1979"/>
        <v>4.9402280928486442E-3</v>
      </c>
      <c r="AG3768" s="70">
        <f t="shared" si="1980"/>
        <v>-0.31270586014919505</v>
      </c>
      <c r="AH3768" s="70">
        <f t="shared" si="1981"/>
        <v>-0.33113240783537945</v>
      </c>
      <c r="AI3768" s="61" t="str">
        <f t="shared" si="1976"/>
        <v>Safety</v>
      </c>
      <c r="AJ3768" s="68" t="str">
        <f t="shared" si="1977"/>
        <v>Safety</v>
      </c>
      <c r="AK3768" s="72"/>
      <c r="AL3768" s="73"/>
      <c r="AM3768" s="72"/>
      <c r="AN3768" s="73"/>
      <c r="AO3768" s="74"/>
      <c r="AP3768" s="20"/>
      <c r="AQ3768" s="74"/>
      <c r="AR3768" s="20"/>
      <c r="AS3768" s="74"/>
      <c r="AT3768" s="20"/>
      <c r="AU3768" s="74" t="str">
        <f t="shared" si="1991"/>
        <v>00635U</v>
      </c>
      <c r="AV3768" s="20">
        <f t="shared" si="1974"/>
        <v>0</v>
      </c>
      <c r="AW3768" s="74" t="str">
        <f t="shared" si="1992"/>
        <v>00635U</v>
      </c>
      <c r="AX3768" s="20">
        <f t="shared" si="1993"/>
        <v>0</v>
      </c>
      <c r="AY3768" s="20">
        <f t="shared" si="1975"/>
        <v>1</v>
      </c>
      <c r="AZ3768" s="116">
        <v>40837</v>
      </c>
      <c r="BA3768" s="116"/>
      <c r="BB3768" s="20"/>
      <c r="BC3768" s="20"/>
      <c r="BD3768" s="76"/>
      <c r="BE3768" s="77"/>
      <c r="BF3768" s="77"/>
    </row>
    <row r="3769" spans="1:58" s="23" customFormat="1" ht="15.75" customHeight="1" x14ac:dyDescent="0.4">
      <c r="A3769" s="116">
        <v>40835</v>
      </c>
      <c r="B3769" s="112">
        <v>33.85</v>
      </c>
      <c r="C3769" s="112">
        <v>31.55</v>
      </c>
      <c r="D3769" s="112">
        <v>32.6</v>
      </c>
      <c r="E3769" s="112">
        <v>31.9</v>
      </c>
      <c r="F3769" s="112">
        <v>31.8</v>
      </c>
      <c r="G3769" s="112">
        <v>32.049999999999997</v>
      </c>
      <c r="H3769" s="113">
        <v>32</v>
      </c>
      <c r="I3769" s="90">
        <f t="shared" si="1994"/>
        <v>33.734999999999999</v>
      </c>
      <c r="J3769" s="90">
        <f t="shared" si="1995"/>
        <v>31.602499999999999</v>
      </c>
      <c r="K3769" s="114">
        <v>19</v>
      </c>
      <c r="L3769" s="115">
        <v>0.05</v>
      </c>
      <c r="M3769" s="90">
        <v>34.700000000000003</v>
      </c>
      <c r="N3769" s="90">
        <v>34.44</v>
      </c>
      <c r="O3769" s="90">
        <v>34.39</v>
      </c>
      <c r="P3769" s="90">
        <v>34.57</v>
      </c>
      <c r="Q3769" s="90">
        <v>34.729999999999997</v>
      </c>
      <c r="R3769" s="63">
        <f t="shared" si="1983"/>
        <v>-0.17999999999999261</v>
      </c>
      <c r="S3769" s="64">
        <f t="shared" si="1982"/>
        <v>9.1254752851711002E-2</v>
      </c>
      <c r="T3769" s="65">
        <f t="shared" si="1978"/>
        <v>1.0075493612078978</v>
      </c>
      <c r="U3769" s="65">
        <f t="shared" si="1978"/>
        <v>1.0014539110206455</v>
      </c>
      <c r="V3769" s="65">
        <f t="shared" si="1984"/>
        <v>0.99623951402950528</v>
      </c>
      <c r="W3769" s="65">
        <f t="shared" si="1985"/>
        <v>0.99164987042902397</v>
      </c>
      <c r="X3769" s="61">
        <f t="shared" si="1973"/>
        <v>-6.7946824224519961E-2</v>
      </c>
      <c r="Y3769" s="66">
        <f t="shared" si="1986"/>
        <v>3.1347962382445587E-3</v>
      </c>
      <c r="Z3769" s="61">
        <f t="shared" si="1987"/>
        <v>-6.3213279976285772E-2</v>
      </c>
      <c r="AA3769" s="67">
        <f t="shared" si="1988"/>
        <v>33.735000000000007</v>
      </c>
      <c r="AB3769" s="68">
        <f t="shared" si="1989"/>
        <v>-1.7131242740998733E-2</v>
      </c>
      <c r="AC3769" s="69">
        <f t="shared" si="1990"/>
        <v>-2.0470383275261069E-2</v>
      </c>
      <c r="AD3769" s="70">
        <f>_xlfn.PERCENTILE.EXC(AC3769:$AC$5675,0.5)</f>
        <v>6.0954274353876646E-2</v>
      </c>
      <c r="AE3769" s="70">
        <f>_xlfn.PERCENTILE.EXC($AC3769:AC$5675,0.35)</f>
        <v>3.2238648043513327E-2</v>
      </c>
      <c r="AF3769" s="71">
        <f t="shared" si="1979"/>
        <v>5.0476759146710331E-3</v>
      </c>
      <c r="AG3769" s="70">
        <f t="shared" si="1980"/>
        <v>-0.31270586014919505</v>
      </c>
      <c r="AH3769" s="70">
        <f t="shared" si="1981"/>
        <v>-0.33113240783537945</v>
      </c>
      <c r="AI3769" s="61" t="str">
        <f t="shared" si="1976"/>
        <v>Safety</v>
      </c>
      <c r="AJ3769" s="68" t="str">
        <f t="shared" si="1977"/>
        <v>Safety</v>
      </c>
      <c r="AK3769" s="72"/>
      <c r="AL3769" s="73"/>
      <c r="AM3769" s="72"/>
      <c r="AN3769" s="73"/>
      <c r="AO3769" s="74"/>
      <c r="AP3769" s="20"/>
      <c r="AQ3769" s="74"/>
      <c r="AR3769" s="20"/>
      <c r="AS3769" s="74"/>
      <c r="AT3769" s="20"/>
      <c r="AU3769" s="74" t="str">
        <f t="shared" si="1991"/>
        <v>00635U</v>
      </c>
      <c r="AV3769" s="20">
        <f t="shared" si="1974"/>
        <v>0</v>
      </c>
      <c r="AW3769" s="74" t="str">
        <f t="shared" si="1992"/>
        <v>00635U</v>
      </c>
      <c r="AX3769" s="20">
        <f t="shared" si="1993"/>
        <v>0</v>
      </c>
      <c r="AY3769" s="20">
        <f t="shared" si="1975"/>
        <v>1</v>
      </c>
      <c r="AZ3769" s="116">
        <v>40836</v>
      </c>
      <c r="BA3769" s="116"/>
      <c r="BB3769" s="20"/>
      <c r="BC3769" s="20"/>
      <c r="BD3769" s="76"/>
      <c r="BE3769" s="77"/>
      <c r="BF3769" s="77"/>
    </row>
    <row r="3770" spans="1:58" s="23" customFormat="1" ht="15.75" customHeight="1" x14ac:dyDescent="0.4">
      <c r="A3770" s="116">
        <v>40834</v>
      </c>
      <c r="B3770" s="112">
        <v>32.15</v>
      </c>
      <c r="C3770" s="112">
        <v>31</v>
      </c>
      <c r="D3770" s="112">
        <v>29.95</v>
      </c>
      <c r="E3770" s="112">
        <v>31.2</v>
      </c>
      <c r="F3770" s="112">
        <v>30.8</v>
      </c>
      <c r="G3770" s="112">
        <v>30.9</v>
      </c>
      <c r="H3770" s="113">
        <v>31.2</v>
      </c>
      <c r="I3770" s="90">
        <f t="shared" si="1994"/>
        <v>31</v>
      </c>
      <c r="J3770" s="90">
        <f t="shared" si="1995"/>
        <v>29.95</v>
      </c>
      <c r="K3770" s="114">
        <v>0</v>
      </c>
      <c r="L3770" s="115">
        <v>0.05</v>
      </c>
      <c r="M3770" s="90">
        <v>32.21</v>
      </c>
      <c r="N3770" s="90">
        <v>31.56</v>
      </c>
      <c r="O3770" s="90">
        <v>31.98</v>
      </c>
      <c r="P3770" s="90">
        <v>32.869999999999997</v>
      </c>
      <c r="Q3770" s="90">
        <v>33.56</v>
      </c>
      <c r="R3770" s="63">
        <f t="shared" si="1983"/>
        <v>1.0799999999999983</v>
      </c>
      <c r="S3770" s="64">
        <f t="shared" si="1982"/>
        <v>-5.4806828391734105E-2</v>
      </c>
      <c r="T3770" s="65">
        <f t="shared" si="1978"/>
        <v>1.020595690747782</v>
      </c>
      <c r="U3770" s="65">
        <f t="shared" si="1978"/>
        <v>0.98686679174484049</v>
      </c>
      <c r="V3770" s="65">
        <f t="shared" si="1984"/>
        <v>0.96014602981442043</v>
      </c>
      <c r="W3770" s="65">
        <f t="shared" si="1985"/>
        <v>0.94040524433849815</v>
      </c>
      <c r="X3770" s="61">
        <f t="shared" si="1973"/>
        <v>-3.5769828926905091E-2</v>
      </c>
      <c r="Y3770" s="66">
        <f t="shared" si="1986"/>
        <v>0</v>
      </c>
      <c r="Z3770" s="61">
        <f t="shared" si="1987"/>
        <v>-3.3870967741935508E-2</v>
      </c>
      <c r="AA3770" s="67">
        <f t="shared" si="1988"/>
        <v>31</v>
      </c>
      <c r="AB3770" s="68">
        <f t="shared" si="1989"/>
        <v>1.8694550063371354E-2</v>
      </c>
      <c r="AC3770" s="69">
        <f t="shared" si="1990"/>
        <v>-1.7743979721165992E-2</v>
      </c>
      <c r="AD3770" s="70">
        <f>_xlfn.PERCENTILE.EXC(AC3770:$AC$5675,0.5)</f>
        <v>6.0978390309770411E-2</v>
      </c>
      <c r="AE3770" s="70">
        <f>_xlfn.PERCENTILE.EXC($AC3770:AC$5675,0.35)</f>
        <v>3.2285504397186145E-2</v>
      </c>
      <c r="AF3770" s="71">
        <f t="shared" si="1979"/>
        <v>5.1137763618150584E-3</v>
      </c>
      <c r="AG3770" s="70">
        <f t="shared" si="1980"/>
        <v>-0.31270586014919505</v>
      </c>
      <c r="AH3770" s="70">
        <f t="shared" si="1981"/>
        <v>-0.33113240783537945</v>
      </c>
      <c r="AI3770" s="61" t="str">
        <f t="shared" si="1976"/>
        <v>Safety</v>
      </c>
      <c r="AJ3770" s="68" t="str">
        <f t="shared" si="1977"/>
        <v>Safety</v>
      </c>
      <c r="AK3770" s="72"/>
      <c r="AL3770" s="73"/>
      <c r="AM3770" s="72"/>
      <c r="AN3770" s="73"/>
      <c r="AO3770" s="74"/>
      <c r="AP3770" s="20"/>
      <c r="AQ3770" s="74"/>
      <c r="AR3770" s="20"/>
      <c r="AS3770" s="74"/>
      <c r="AT3770" s="20"/>
      <c r="AU3770" s="74" t="str">
        <f t="shared" si="1991"/>
        <v>00635U</v>
      </c>
      <c r="AV3770" s="20">
        <f t="shared" si="1974"/>
        <v>0</v>
      </c>
      <c r="AW3770" s="74" t="str">
        <f t="shared" si="1992"/>
        <v>00635U</v>
      </c>
      <c r="AX3770" s="20">
        <f t="shared" si="1993"/>
        <v>0</v>
      </c>
      <c r="AY3770" s="20">
        <f t="shared" si="1975"/>
        <v>1</v>
      </c>
      <c r="AZ3770" s="116">
        <v>40835</v>
      </c>
      <c r="BA3770" s="116"/>
      <c r="BB3770" s="20"/>
      <c r="BC3770" s="20"/>
      <c r="BD3770" s="76"/>
      <c r="BE3770" s="77"/>
      <c r="BF3770" s="77"/>
    </row>
    <row r="3771" spans="1:58" s="23" customFormat="1" ht="15.75" customHeight="1" x14ac:dyDescent="0.4">
      <c r="A3771" s="116">
        <v>40833</v>
      </c>
      <c r="B3771" s="112">
        <v>34.200000000000003</v>
      </c>
      <c r="C3771" s="112">
        <v>32.950000000000003</v>
      </c>
      <c r="D3771" s="112">
        <v>31</v>
      </c>
      <c r="E3771" s="112">
        <v>32.200000000000003</v>
      </c>
      <c r="F3771" s="112">
        <v>31.7</v>
      </c>
      <c r="G3771" s="112">
        <v>31.55</v>
      </c>
      <c r="H3771" s="113">
        <v>31.85</v>
      </c>
      <c r="I3771" s="90">
        <f t="shared" si="1994"/>
        <v>33.012500000000003</v>
      </c>
      <c r="J3771" s="90">
        <f t="shared" si="1995"/>
        <v>31.0975</v>
      </c>
      <c r="K3771" s="114">
        <v>1</v>
      </c>
      <c r="L3771" s="115">
        <v>0.05</v>
      </c>
      <c r="M3771" s="90">
        <v>33.950000000000003</v>
      </c>
      <c r="N3771" s="90">
        <v>33.39</v>
      </c>
      <c r="O3771" s="90">
        <v>33.6</v>
      </c>
      <c r="P3771" s="90">
        <v>33.81</v>
      </c>
      <c r="Q3771" s="90">
        <v>33.979999999999997</v>
      </c>
      <c r="R3771" s="63">
        <f t="shared" si="1983"/>
        <v>6.9999999999993179E-2</v>
      </c>
      <c r="S3771" s="64">
        <f t="shared" si="1982"/>
        <v>0.18236543909348452</v>
      </c>
      <c r="T3771" s="65">
        <f t="shared" si="1978"/>
        <v>1.0167714884696017</v>
      </c>
      <c r="U3771" s="65">
        <f t="shared" si="1978"/>
        <v>0.99375000000000002</v>
      </c>
      <c r="V3771" s="65">
        <f t="shared" si="1984"/>
        <v>0.98757763975155277</v>
      </c>
      <c r="W3771" s="65">
        <f t="shared" si="1985"/>
        <v>0.98263684520306072</v>
      </c>
      <c r="X3771" s="61">
        <f t="shared" ref="X3771:X3834" si="1996">(C3771-B3771)/B3771</f>
        <v>-3.6549707602339179E-2</v>
      </c>
      <c r="Y3771" s="66">
        <f t="shared" si="1986"/>
        <v>-1.0869565217391347E-2</v>
      </c>
      <c r="Z3771" s="61">
        <f t="shared" si="1987"/>
        <v>-5.8008330177962968E-2</v>
      </c>
      <c r="AA3771" s="67">
        <f t="shared" si="1988"/>
        <v>33.012500000000003</v>
      </c>
      <c r="AB3771" s="68">
        <f t="shared" si="1989"/>
        <v>2.4258760107816781E-2</v>
      </c>
      <c r="AC3771" s="69">
        <f t="shared" si="1990"/>
        <v>-1.1305780173704634E-2</v>
      </c>
      <c r="AD3771" s="70">
        <f>_xlfn.PERCENTILE.EXC(AC3771:$AC$5675,0.5)</f>
        <v>6.1002506265664183E-2</v>
      </c>
      <c r="AE3771" s="70">
        <f>_xlfn.PERCENTILE.EXC($AC3771:AC$5675,0.35)</f>
        <v>3.232097760717937E-2</v>
      </c>
      <c r="AF3771" s="71">
        <f t="shared" si="1979"/>
        <v>5.3532499062725145E-3</v>
      </c>
      <c r="AG3771" s="70">
        <f t="shared" si="1980"/>
        <v>-0.31270586014919505</v>
      </c>
      <c r="AH3771" s="70">
        <f t="shared" si="1981"/>
        <v>-0.33113240783537945</v>
      </c>
      <c r="AI3771" s="61" t="str">
        <f t="shared" si="1976"/>
        <v>Safety</v>
      </c>
      <c r="AJ3771" s="68" t="str">
        <f t="shared" si="1977"/>
        <v>Safety</v>
      </c>
      <c r="AK3771" s="72"/>
      <c r="AL3771" s="73"/>
      <c r="AM3771" s="72"/>
      <c r="AN3771" s="73"/>
      <c r="AO3771" s="74"/>
      <c r="AP3771" s="20"/>
      <c r="AQ3771" s="74"/>
      <c r="AR3771" s="20"/>
      <c r="AS3771" s="74"/>
      <c r="AT3771" s="20"/>
      <c r="AU3771" s="74" t="str">
        <f t="shared" si="1991"/>
        <v>00635U</v>
      </c>
      <c r="AV3771" s="20">
        <f t="shared" si="1974"/>
        <v>0</v>
      </c>
      <c r="AW3771" s="74" t="str">
        <f t="shared" si="1992"/>
        <v>00635U</v>
      </c>
      <c r="AX3771" s="20">
        <f t="shared" si="1993"/>
        <v>0</v>
      </c>
      <c r="AY3771" s="20">
        <f t="shared" si="1975"/>
        <v>1</v>
      </c>
      <c r="AZ3771" s="116">
        <v>40834</v>
      </c>
      <c r="BA3771" s="116"/>
      <c r="BB3771" s="20"/>
      <c r="BC3771" s="20"/>
      <c r="BD3771" s="76"/>
      <c r="BE3771" s="77"/>
      <c r="BF3771" s="77"/>
    </row>
    <row r="3772" spans="1:58" s="23" customFormat="1" ht="15.75" customHeight="1" x14ac:dyDescent="0.4">
      <c r="A3772" s="116">
        <v>40830</v>
      </c>
      <c r="B3772" s="112">
        <v>29.75</v>
      </c>
      <c r="C3772" s="112">
        <v>29.35</v>
      </c>
      <c r="D3772" s="112">
        <v>28.9</v>
      </c>
      <c r="E3772" s="112">
        <v>30.35</v>
      </c>
      <c r="F3772" s="112">
        <v>30.15</v>
      </c>
      <c r="G3772" s="112">
        <v>30.2</v>
      </c>
      <c r="H3772" s="113">
        <v>30.45</v>
      </c>
      <c r="I3772" s="90">
        <f t="shared" si="1994"/>
        <v>29.39</v>
      </c>
      <c r="J3772" s="90">
        <f t="shared" si="1995"/>
        <v>28.945</v>
      </c>
      <c r="K3772" s="114">
        <v>2</v>
      </c>
      <c r="L3772" s="115">
        <v>0.05</v>
      </c>
      <c r="M3772" s="90">
        <v>26.49</v>
      </c>
      <c r="N3772" s="90">
        <v>28.24</v>
      </c>
      <c r="O3772" s="90">
        <v>30.39</v>
      </c>
      <c r="P3772" s="90">
        <v>31.67</v>
      </c>
      <c r="Q3772" s="90">
        <v>32.26</v>
      </c>
      <c r="R3772" s="63">
        <f t="shared" si="1983"/>
        <v>7.3300000000000054</v>
      </c>
      <c r="S3772" s="64">
        <f t="shared" si="1982"/>
        <v>-8.0130293159609151E-2</v>
      </c>
      <c r="T3772" s="65">
        <f t="shared" si="1978"/>
        <v>0.93803116147308785</v>
      </c>
      <c r="U3772" s="65">
        <f t="shared" si="1978"/>
        <v>0.9292530437643961</v>
      </c>
      <c r="V3772" s="65">
        <f t="shared" si="1984"/>
        <v>0.89169561098831696</v>
      </c>
      <c r="W3772" s="65">
        <f t="shared" si="1985"/>
        <v>0.87538747675139494</v>
      </c>
      <c r="X3772" s="61">
        <f t="shared" si="1996"/>
        <v>-1.3445378151260456E-2</v>
      </c>
      <c r="Y3772" s="66">
        <f t="shared" si="1986"/>
        <v>3.2948929159801604E-3</v>
      </c>
      <c r="Z3772" s="61">
        <f t="shared" si="1987"/>
        <v>-1.514120449132359E-2</v>
      </c>
      <c r="AA3772" s="67">
        <f t="shared" si="1988"/>
        <v>29.390000000000004</v>
      </c>
      <c r="AB3772" s="68">
        <f t="shared" si="1989"/>
        <v>5.3470254957507138E-2</v>
      </c>
      <c r="AC3772" s="69">
        <f t="shared" si="1990"/>
        <v>4.0722379603399639E-2</v>
      </c>
      <c r="AD3772" s="70">
        <f>_xlfn.PERCENTILE.EXC(AC3772:$AC$5675,0.5)</f>
        <v>6.1024839540510772E-2</v>
      </c>
      <c r="AE3772" s="70">
        <f>_xlfn.PERCENTILE.EXC($AC3772:AC$5675,0.35)</f>
        <v>3.2390497037009643E-2</v>
      </c>
      <c r="AF3772" s="71">
        <f t="shared" si="1979"/>
        <v>5.5658888236377125E-3</v>
      </c>
      <c r="AG3772" s="70">
        <f t="shared" si="1980"/>
        <v>-0.31270586014919505</v>
      </c>
      <c r="AH3772" s="70">
        <f t="shared" si="1981"/>
        <v>-0.33113240783537945</v>
      </c>
      <c r="AI3772" s="61" t="str">
        <f t="shared" si="1976"/>
        <v>Safety</v>
      </c>
      <c r="AJ3772" s="68" t="str">
        <f t="shared" si="1977"/>
        <v>Short VOL</v>
      </c>
      <c r="AK3772" s="72"/>
      <c r="AL3772" s="73"/>
      <c r="AM3772" s="72"/>
      <c r="AN3772" s="73"/>
      <c r="AO3772" s="74"/>
      <c r="AP3772" s="20"/>
      <c r="AQ3772" s="74"/>
      <c r="AR3772" s="20"/>
      <c r="AS3772" s="74"/>
      <c r="AT3772" s="20"/>
      <c r="AU3772" s="74" t="str">
        <f t="shared" si="1991"/>
        <v>00631L</v>
      </c>
      <c r="AV3772" s="20">
        <f t="shared" si="1974"/>
        <v>1</v>
      </c>
      <c r="AW3772" s="74" t="str">
        <f t="shared" si="1992"/>
        <v>00631L</v>
      </c>
      <c r="AX3772" s="20">
        <f t="shared" si="1993"/>
        <v>1</v>
      </c>
      <c r="AY3772" s="20">
        <f t="shared" si="1975"/>
        <v>1</v>
      </c>
      <c r="AZ3772" s="116">
        <v>40833</v>
      </c>
      <c r="BA3772" s="116"/>
      <c r="BB3772" s="20"/>
      <c r="BC3772" s="20"/>
      <c r="BD3772" s="76"/>
      <c r="BE3772" s="77"/>
      <c r="BF3772" s="77"/>
    </row>
    <row r="3773" spans="1:58" s="23" customFormat="1" ht="15.75" customHeight="1" x14ac:dyDescent="0.4">
      <c r="A3773" s="116">
        <v>40829</v>
      </c>
      <c r="B3773" s="112">
        <v>32.1</v>
      </c>
      <c r="C3773" s="112">
        <v>31.2</v>
      </c>
      <c r="D3773" s="112">
        <v>30.3</v>
      </c>
      <c r="E3773" s="112">
        <v>31.5</v>
      </c>
      <c r="F3773" s="112">
        <v>31.3</v>
      </c>
      <c r="G3773" s="112">
        <v>31.25</v>
      </c>
      <c r="H3773" s="113">
        <v>31.6</v>
      </c>
      <c r="I3773" s="90">
        <f t="shared" si="1994"/>
        <v>31.335000000000001</v>
      </c>
      <c r="J3773" s="90">
        <f t="shared" si="1995"/>
        <v>30.435000000000002</v>
      </c>
      <c r="K3773" s="114">
        <v>3</v>
      </c>
      <c r="L3773" s="115">
        <v>0.05</v>
      </c>
      <c r="M3773" s="90">
        <v>27.71</v>
      </c>
      <c r="N3773" s="90">
        <v>30.7</v>
      </c>
      <c r="O3773" s="90">
        <v>32.71</v>
      </c>
      <c r="P3773" s="90">
        <v>33.29</v>
      </c>
      <c r="Q3773" s="90">
        <v>33.56</v>
      </c>
      <c r="R3773" s="63">
        <f t="shared" si="1983"/>
        <v>7.5900000000000034</v>
      </c>
      <c r="S3773" s="64">
        <f t="shared" si="1982"/>
        <v>-1.7914267434421056E-2</v>
      </c>
      <c r="T3773" s="65">
        <f t="shared" si="1978"/>
        <v>0.9026058631921825</v>
      </c>
      <c r="U3773" s="65">
        <f t="shared" si="1978"/>
        <v>0.93855090186487311</v>
      </c>
      <c r="V3773" s="65">
        <f t="shared" si="1984"/>
        <v>0.92219885851607086</v>
      </c>
      <c r="W3773" s="65">
        <f t="shared" si="1985"/>
        <v>0.91477949940405234</v>
      </c>
      <c r="X3773" s="61">
        <f t="shared" si="1996"/>
        <v>-2.8037383177570159E-2</v>
      </c>
      <c r="Y3773" s="66">
        <f t="shared" si="1986"/>
        <v>3.1746031746032197E-3</v>
      </c>
      <c r="Z3773" s="61">
        <f t="shared" si="1987"/>
        <v>-2.8721876495931022E-2</v>
      </c>
      <c r="AA3773" s="67">
        <f t="shared" si="1988"/>
        <v>31.335000000000001</v>
      </c>
      <c r="AB3773" s="68">
        <f t="shared" si="1989"/>
        <v>4.5602605863192251E-2</v>
      </c>
      <c r="AC3773" s="69">
        <f t="shared" si="1990"/>
        <v>2.0684039087947935E-2</v>
      </c>
      <c r="AD3773" s="70">
        <f>_xlfn.PERCENTILE.EXC(AC3773:$AC$5675,0.5)</f>
        <v>6.1047172815357362E-2</v>
      </c>
      <c r="AE3773" s="70">
        <f>_xlfn.PERCENTILE.EXC($AC3773:AC$5675,0.35)</f>
        <v>3.2353063497870267E-2</v>
      </c>
      <c r="AF3773" s="71">
        <f t="shared" si="1979"/>
        <v>5.5658888236377125E-3</v>
      </c>
      <c r="AG3773" s="70">
        <f t="shared" si="1980"/>
        <v>-0.31270586014919505</v>
      </c>
      <c r="AH3773" s="70">
        <f t="shared" si="1981"/>
        <v>-0.33113240783537945</v>
      </c>
      <c r="AI3773" s="61" t="str">
        <f t="shared" si="1976"/>
        <v>Safety</v>
      </c>
      <c r="AJ3773" s="68" t="str">
        <f t="shared" si="1977"/>
        <v>Short VOL</v>
      </c>
      <c r="AK3773" s="72"/>
      <c r="AL3773" s="73"/>
      <c r="AM3773" s="72"/>
      <c r="AN3773" s="73"/>
      <c r="AO3773" s="74"/>
      <c r="AP3773" s="20"/>
      <c r="AQ3773" s="74"/>
      <c r="AR3773" s="20"/>
      <c r="AS3773" s="74"/>
      <c r="AT3773" s="20"/>
      <c r="AU3773" s="74" t="str">
        <f t="shared" si="1991"/>
        <v>00631L</v>
      </c>
      <c r="AV3773" s="20">
        <f t="shared" si="1974"/>
        <v>1</v>
      </c>
      <c r="AW3773" s="74" t="str">
        <f t="shared" si="1992"/>
        <v>00635U</v>
      </c>
      <c r="AX3773" s="20">
        <f t="shared" si="1993"/>
        <v>0</v>
      </c>
      <c r="AY3773" s="20">
        <f t="shared" si="1975"/>
        <v>1</v>
      </c>
      <c r="AZ3773" s="116">
        <v>40830</v>
      </c>
      <c r="BA3773" s="116"/>
      <c r="BB3773" s="20"/>
      <c r="BC3773" s="20"/>
      <c r="BD3773" s="76"/>
      <c r="BE3773" s="77"/>
      <c r="BF3773" s="77"/>
    </row>
    <row r="3774" spans="1:58" s="23" customFormat="1" ht="15.75" customHeight="1" x14ac:dyDescent="0.4">
      <c r="A3774" s="116">
        <v>40828</v>
      </c>
      <c r="B3774" s="112">
        <v>32.25</v>
      </c>
      <c r="C3774" s="112">
        <v>31.45</v>
      </c>
      <c r="D3774" s="112">
        <v>30.55</v>
      </c>
      <c r="E3774" s="112">
        <v>31.65</v>
      </c>
      <c r="F3774" s="112">
        <v>31.35</v>
      </c>
      <c r="G3774" s="112">
        <v>31.3</v>
      </c>
      <c r="H3774" s="113">
        <v>31.55</v>
      </c>
      <c r="I3774" s="90">
        <f t="shared" si="1994"/>
        <v>31.61</v>
      </c>
      <c r="J3774" s="90">
        <f t="shared" si="1995"/>
        <v>30.73</v>
      </c>
      <c r="K3774" s="114">
        <v>4</v>
      </c>
      <c r="L3774" s="115">
        <v>0.05</v>
      </c>
      <c r="M3774" s="90">
        <v>29.02</v>
      </c>
      <c r="N3774" s="90">
        <v>31.26</v>
      </c>
      <c r="O3774" s="90">
        <v>32.97</v>
      </c>
      <c r="P3774" s="90">
        <v>33.39</v>
      </c>
      <c r="Q3774" s="90">
        <v>33.92</v>
      </c>
      <c r="R3774" s="63">
        <f t="shared" si="1983"/>
        <v>6.0799999999999983</v>
      </c>
      <c r="S3774" s="64">
        <f t="shared" si="1982"/>
        <v>-4.8691418137553191E-2</v>
      </c>
      <c r="T3774" s="65">
        <f t="shared" si="1978"/>
        <v>0.92834293026231596</v>
      </c>
      <c r="U3774" s="65">
        <f t="shared" si="1978"/>
        <v>0.94813466787989087</v>
      </c>
      <c r="V3774" s="65">
        <f t="shared" si="1984"/>
        <v>0.9362084456424079</v>
      </c>
      <c r="W3774" s="65">
        <f t="shared" si="1985"/>
        <v>0.92158018867924529</v>
      </c>
      <c r="X3774" s="61">
        <f t="shared" si="1996"/>
        <v>-2.4806201550387617E-2</v>
      </c>
      <c r="Y3774" s="66">
        <f t="shared" si="1986"/>
        <v>-3.1595576619272629E-3</v>
      </c>
      <c r="Z3774" s="61">
        <f t="shared" si="1987"/>
        <v>-2.7839291363492533E-2</v>
      </c>
      <c r="AA3774" s="67">
        <f t="shared" si="1988"/>
        <v>31.61</v>
      </c>
      <c r="AB3774" s="68">
        <f t="shared" si="1989"/>
        <v>3.1669865642994191E-2</v>
      </c>
      <c r="AC3774" s="69">
        <f t="shared" si="1990"/>
        <v>1.1196417146513047E-2</v>
      </c>
      <c r="AD3774" s="70">
        <f>_xlfn.PERCENTILE.EXC(AC3774:$AC$5675,0.5)</f>
        <v>6.1173649064320296E-2</v>
      </c>
      <c r="AE3774" s="70">
        <f>_xlfn.PERCENTILE.EXC($AC3774:AC$5675,0.35)</f>
        <v>3.2417830653178499E-2</v>
      </c>
      <c r="AF3774" s="71">
        <f t="shared" si="1979"/>
        <v>5.5658888236377125E-3</v>
      </c>
      <c r="AG3774" s="70">
        <f t="shared" si="1980"/>
        <v>-0.31270586014919505</v>
      </c>
      <c r="AH3774" s="70">
        <f t="shared" si="1981"/>
        <v>-0.33113240783537945</v>
      </c>
      <c r="AI3774" s="61" t="str">
        <f t="shared" si="1976"/>
        <v>Safety</v>
      </c>
      <c r="AJ3774" s="68" t="str">
        <f t="shared" si="1977"/>
        <v>Short VOL</v>
      </c>
      <c r="AK3774" s="72"/>
      <c r="AL3774" s="73"/>
      <c r="AM3774" s="72"/>
      <c r="AN3774" s="73"/>
      <c r="AO3774" s="74"/>
      <c r="AP3774" s="20"/>
      <c r="AQ3774" s="74"/>
      <c r="AR3774" s="20"/>
      <c r="AS3774" s="74"/>
      <c r="AT3774" s="20"/>
      <c r="AU3774" s="74" t="str">
        <f t="shared" si="1991"/>
        <v>00631L</v>
      </c>
      <c r="AV3774" s="20">
        <f t="shared" si="1974"/>
        <v>1</v>
      </c>
      <c r="AW3774" s="74" t="str">
        <f t="shared" si="1992"/>
        <v>00635U</v>
      </c>
      <c r="AX3774" s="20">
        <f t="shared" si="1993"/>
        <v>0</v>
      </c>
      <c r="AY3774" s="20">
        <f t="shared" si="1975"/>
        <v>1</v>
      </c>
      <c r="AZ3774" s="116">
        <v>40829</v>
      </c>
      <c r="BA3774" s="116"/>
      <c r="BB3774" s="20"/>
      <c r="BC3774" s="20"/>
      <c r="BD3774" s="76"/>
      <c r="BE3774" s="77"/>
      <c r="BF3774" s="77"/>
    </row>
    <row r="3775" spans="1:58" s="23" customFormat="1" ht="15.75" customHeight="1" x14ac:dyDescent="0.4">
      <c r="A3775" s="116">
        <v>40827</v>
      </c>
      <c r="B3775" s="112">
        <v>34.5</v>
      </c>
      <c r="C3775" s="112">
        <v>33.5</v>
      </c>
      <c r="D3775" s="112">
        <v>32.049999999999997</v>
      </c>
      <c r="E3775" s="112">
        <v>33</v>
      </c>
      <c r="F3775" s="112">
        <v>32.549999999999997</v>
      </c>
      <c r="G3775" s="112">
        <v>32.35</v>
      </c>
      <c r="H3775" s="113">
        <v>32.6</v>
      </c>
      <c r="I3775" s="90">
        <f t="shared" si="1994"/>
        <v>33.75</v>
      </c>
      <c r="J3775" s="90">
        <f t="shared" si="1995"/>
        <v>32.412499999999994</v>
      </c>
      <c r="K3775" s="114">
        <v>5</v>
      </c>
      <c r="L3775" s="115">
        <v>0.05</v>
      </c>
      <c r="M3775" s="90">
        <v>30.01</v>
      </c>
      <c r="N3775" s="90">
        <v>32.86</v>
      </c>
      <c r="O3775" s="90">
        <v>34.06</v>
      </c>
      <c r="P3775" s="90">
        <v>34.81</v>
      </c>
      <c r="Q3775" s="90">
        <v>34.97</v>
      </c>
      <c r="R3775" s="63">
        <f t="shared" si="1983"/>
        <v>6</v>
      </c>
      <c r="S3775" s="64">
        <f t="shared" si="1982"/>
        <v>-4.8455481526348786E-3</v>
      </c>
      <c r="T3775" s="65">
        <f t="shared" si="1978"/>
        <v>0.91326841144248327</v>
      </c>
      <c r="U3775" s="65">
        <f t="shared" si="1978"/>
        <v>0.96476805637110974</v>
      </c>
      <c r="V3775" s="65">
        <f t="shared" si="1984"/>
        <v>0.94398161447859807</v>
      </c>
      <c r="W3775" s="65">
        <f t="shared" si="1985"/>
        <v>0.93966256791535607</v>
      </c>
      <c r="X3775" s="61">
        <f t="shared" si="1996"/>
        <v>-2.8985507246376812E-2</v>
      </c>
      <c r="Y3775" s="66">
        <f t="shared" si="1986"/>
        <v>-1.2121212121212078E-2</v>
      </c>
      <c r="Z3775" s="61">
        <f t="shared" si="1987"/>
        <v>-3.9629629629629799E-2</v>
      </c>
      <c r="AA3775" s="67">
        <f t="shared" si="1988"/>
        <v>33.75</v>
      </c>
      <c r="AB3775" s="68">
        <f t="shared" si="1989"/>
        <v>4.9908703590992108E-2</v>
      </c>
      <c r="AC3775" s="69">
        <f t="shared" si="1990"/>
        <v>2.7084601339014018E-2</v>
      </c>
      <c r="AD3775" s="70">
        <f>_xlfn.PERCENTILE.EXC(AC3775:$AC$5675,0.5)</f>
        <v>6.130012531328323E-2</v>
      </c>
      <c r="AE3775" s="70">
        <f>_xlfn.PERCENTILE.EXC($AC3775:AC$5675,0.35)</f>
        <v>3.2425570514222339E-2</v>
      </c>
      <c r="AF3775" s="71">
        <f t="shared" si="1979"/>
        <v>5.5658888236377125E-3</v>
      </c>
      <c r="AG3775" s="70">
        <f t="shared" si="1980"/>
        <v>-0.31270586014919505</v>
      </c>
      <c r="AH3775" s="70">
        <f t="shared" si="1981"/>
        <v>-0.33113240783537945</v>
      </c>
      <c r="AI3775" s="61" t="str">
        <f t="shared" si="1976"/>
        <v>Safety</v>
      </c>
      <c r="AJ3775" s="68" t="str">
        <f t="shared" si="1977"/>
        <v>Short VOL</v>
      </c>
      <c r="AK3775" s="72"/>
      <c r="AL3775" s="73"/>
      <c r="AM3775" s="72"/>
      <c r="AN3775" s="73"/>
      <c r="AO3775" s="74"/>
      <c r="AP3775" s="20"/>
      <c r="AQ3775" s="74"/>
      <c r="AR3775" s="20"/>
      <c r="AS3775" s="74"/>
      <c r="AT3775" s="20"/>
      <c r="AU3775" s="74" t="str">
        <f t="shared" si="1991"/>
        <v>00631L</v>
      </c>
      <c r="AV3775" s="20">
        <f t="shared" si="1974"/>
        <v>1</v>
      </c>
      <c r="AW3775" s="74" t="str">
        <f t="shared" si="1992"/>
        <v>00635U</v>
      </c>
      <c r="AX3775" s="20">
        <f t="shared" si="1993"/>
        <v>0</v>
      </c>
      <c r="AY3775" s="20">
        <f t="shared" si="1975"/>
        <v>1</v>
      </c>
      <c r="AZ3775" s="116">
        <v>40828</v>
      </c>
      <c r="BA3775" s="116"/>
      <c r="BB3775" s="20"/>
      <c r="BC3775" s="20"/>
      <c r="BD3775" s="76"/>
      <c r="BE3775" s="77"/>
      <c r="BF3775" s="77"/>
    </row>
    <row r="3776" spans="1:58" s="23" customFormat="1" ht="15.75" customHeight="1" x14ac:dyDescent="0.4">
      <c r="A3776" s="116">
        <v>40826</v>
      </c>
      <c r="B3776" s="112">
        <v>34.700000000000003</v>
      </c>
      <c r="C3776" s="112">
        <v>33.65</v>
      </c>
      <c r="D3776" s="112">
        <v>32.1</v>
      </c>
      <c r="E3776" s="112">
        <v>33.049999999999997</v>
      </c>
      <c r="F3776" s="112">
        <v>32.65</v>
      </c>
      <c r="G3776" s="112">
        <v>32.450000000000003</v>
      </c>
      <c r="H3776" s="113">
        <v>32.6</v>
      </c>
      <c r="I3776" s="90">
        <f t="shared" si="1994"/>
        <v>33.965000000000003</v>
      </c>
      <c r="J3776" s="90">
        <f t="shared" si="1995"/>
        <v>32.564999999999998</v>
      </c>
      <c r="K3776" s="114">
        <v>6</v>
      </c>
      <c r="L3776" s="115">
        <v>0.05</v>
      </c>
      <c r="M3776" s="90">
        <v>31.3</v>
      </c>
      <c r="N3776" s="90">
        <v>33.020000000000003</v>
      </c>
      <c r="O3776" s="90">
        <v>34.79</v>
      </c>
      <c r="P3776" s="90">
        <v>35.17</v>
      </c>
      <c r="Q3776" s="90">
        <v>35.25</v>
      </c>
      <c r="R3776" s="63">
        <f t="shared" si="1983"/>
        <v>5.6400000000000006</v>
      </c>
      <c r="S3776" s="64">
        <f t="shared" si="1982"/>
        <v>-8.7845303867403302E-2</v>
      </c>
      <c r="T3776" s="65">
        <f t="shared" si="1978"/>
        <v>0.94791035735917617</v>
      </c>
      <c r="U3776" s="65">
        <f t="shared" si="1978"/>
        <v>0.94912331129634964</v>
      </c>
      <c r="V3776" s="65">
        <f t="shared" si="1984"/>
        <v>0.93886835371054878</v>
      </c>
      <c r="W3776" s="65">
        <f t="shared" si="1985"/>
        <v>0.93673758865248236</v>
      </c>
      <c r="X3776" s="61">
        <f t="shared" si="1996"/>
        <v>-3.0259365994236433E-2</v>
      </c>
      <c r="Y3776" s="66">
        <f t="shared" si="1986"/>
        <v>-1.3615733736762354E-2</v>
      </c>
      <c r="Z3776" s="61">
        <f t="shared" si="1987"/>
        <v>-4.1218901810687637E-2</v>
      </c>
      <c r="AA3776" s="67">
        <f t="shared" si="1988"/>
        <v>33.964999999999996</v>
      </c>
      <c r="AB3776" s="68">
        <f t="shared" si="1989"/>
        <v>5.087825560266504E-2</v>
      </c>
      <c r="AC3776" s="69">
        <f t="shared" si="1990"/>
        <v>2.8619018776498882E-2</v>
      </c>
      <c r="AD3776" s="70">
        <f>_xlfn.PERCENTILE.EXC(AC3776:$AC$5675,0.5)</f>
        <v>6.143179859104933E-2</v>
      </c>
      <c r="AE3776" s="70">
        <f>_xlfn.PERCENTILE.EXC($AC3776:AC$5675,0.35)</f>
        <v>3.2481556754942131E-2</v>
      </c>
      <c r="AF3776" s="71">
        <f t="shared" si="1979"/>
        <v>5.5658888236377125E-3</v>
      </c>
      <c r="AG3776" s="70">
        <f t="shared" si="1980"/>
        <v>-0.31270586014919505</v>
      </c>
      <c r="AH3776" s="70">
        <f t="shared" si="1981"/>
        <v>-0.33113240783537945</v>
      </c>
      <c r="AI3776" s="61" t="str">
        <f t="shared" si="1976"/>
        <v>Safety</v>
      </c>
      <c r="AJ3776" s="68" t="str">
        <f t="shared" si="1977"/>
        <v>Short VOL</v>
      </c>
      <c r="AK3776" s="72"/>
      <c r="AL3776" s="73"/>
      <c r="AM3776" s="72"/>
      <c r="AN3776" s="73"/>
      <c r="AO3776" s="74"/>
      <c r="AP3776" s="20"/>
      <c r="AQ3776" s="74"/>
      <c r="AR3776" s="20"/>
      <c r="AS3776" s="74"/>
      <c r="AT3776" s="20"/>
      <c r="AU3776" s="74" t="str">
        <f t="shared" si="1991"/>
        <v>00631L</v>
      </c>
      <c r="AV3776" s="20">
        <f t="shared" si="1974"/>
        <v>1</v>
      </c>
      <c r="AW3776" s="74" t="str">
        <f t="shared" si="1992"/>
        <v>00635U</v>
      </c>
      <c r="AX3776" s="20">
        <f t="shared" si="1993"/>
        <v>0</v>
      </c>
      <c r="AY3776" s="20">
        <f t="shared" si="1975"/>
        <v>1</v>
      </c>
      <c r="AZ3776" s="116">
        <v>40827</v>
      </c>
      <c r="BA3776" s="116"/>
      <c r="BB3776" s="20"/>
      <c r="BC3776" s="20"/>
      <c r="BD3776" s="76"/>
      <c r="BE3776" s="77"/>
      <c r="BF3776" s="77"/>
    </row>
    <row r="3777" spans="1:58" s="23" customFormat="1" ht="15.75" customHeight="1" x14ac:dyDescent="0.4">
      <c r="A3777" s="116">
        <v>40823</v>
      </c>
      <c r="B3777" s="112">
        <v>37.950000000000003</v>
      </c>
      <c r="C3777" s="112">
        <v>35.950000000000003</v>
      </c>
      <c r="D3777" s="112">
        <v>33.85</v>
      </c>
      <c r="E3777" s="112">
        <v>34.9</v>
      </c>
      <c r="F3777" s="112">
        <v>34.200000000000003</v>
      </c>
      <c r="G3777" s="112">
        <v>33.85</v>
      </c>
      <c r="H3777" s="113">
        <v>33.85</v>
      </c>
      <c r="I3777" s="90">
        <f t="shared" si="1994"/>
        <v>36.650000000000006</v>
      </c>
      <c r="J3777" s="90">
        <f t="shared" si="1995"/>
        <v>34.585000000000001</v>
      </c>
      <c r="K3777" s="114">
        <v>7</v>
      </c>
      <c r="L3777" s="115">
        <v>0.05</v>
      </c>
      <c r="M3777" s="90">
        <v>33.619999999999997</v>
      </c>
      <c r="N3777" s="90">
        <v>36.200000000000003</v>
      </c>
      <c r="O3777" s="90">
        <v>37.31</v>
      </c>
      <c r="P3777" s="90">
        <v>37.25</v>
      </c>
      <c r="Q3777" s="90">
        <v>36.479999999999997</v>
      </c>
      <c r="R3777" s="63">
        <f t="shared" si="1983"/>
        <v>4.7400000000000091</v>
      </c>
      <c r="S3777" s="64">
        <f t="shared" si="1982"/>
        <v>-1.9299696719051634E-3</v>
      </c>
      <c r="T3777" s="65">
        <f t="shared" si="1978"/>
        <v>0.92872928176795566</v>
      </c>
      <c r="U3777" s="65">
        <f t="shared" si="1978"/>
        <v>0.97024926293218983</v>
      </c>
      <c r="V3777" s="65">
        <f t="shared" si="1984"/>
        <v>0.97181208053691281</v>
      </c>
      <c r="W3777" s="65">
        <f t="shared" si="1985"/>
        <v>0.99232456140350889</v>
      </c>
      <c r="X3777" s="61">
        <f t="shared" si="1996"/>
        <v>-5.2700922266139656E-2</v>
      </c>
      <c r="Y3777" s="66">
        <f t="shared" si="1986"/>
        <v>-3.0085959885386739E-2</v>
      </c>
      <c r="Z3777" s="61">
        <f t="shared" si="1987"/>
        <v>-5.634379263301513E-2</v>
      </c>
      <c r="AA3777" s="67">
        <f t="shared" si="1988"/>
        <v>36.650000000000006</v>
      </c>
      <c r="AB3777" s="68">
        <f t="shared" si="1989"/>
        <v>4.8342541436464083E-2</v>
      </c>
      <c r="AC3777" s="69">
        <f t="shared" si="1990"/>
        <v>1.2430939226519415E-2</v>
      </c>
      <c r="AD3777" s="70">
        <f>_xlfn.PERCENTILE.EXC(AC3777:$AC$5675,0.5)</f>
        <v>6.1563471868815438E-2</v>
      </c>
      <c r="AE3777" s="70">
        <f>_xlfn.PERCENTILE.EXC($AC3777:AC$5675,0.35)</f>
        <v>3.2578897035384191E-2</v>
      </c>
      <c r="AF3777" s="71">
        <f t="shared" si="1979"/>
        <v>5.3532499062725145E-3</v>
      </c>
      <c r="AG3777" s="70">
        <f t="shared" si="1980"/>
        <v>-0.31270586014919505</v>
      </c>
      <c r="AH3777" s="70">
        <f t="shared" si="1981"/>
        <v>-0.33113240783537945</v>
      </c>
      <c r="AI3777" s="61" t="str">
        <f t="shared" si="1976"/>
        <v>Safety</v>
      </c>
      <c r="AJ3777" s="68" t="str">
        <f t="shared" si="1977"/>
        <v>Short VOL</v>
      </c>
      <c r="AK3777" s="72"/>
      <c r="AL3777" s="73"/>
      <c r="AM3777" s="72"/>
      <c r="AN3777" s="73"/>
      <c r="AO3777" s="74"/>
      <c r="AP3777" s="20"/>
      <c r="AQ3777" s="74"/>
      <c r="AR3777" s="20"/>
      <c r="AS3777" s="74"/>
      <c r="AT3777" s="20"/>
      <c r="AU3777" s="74" t="str">
        <f t="shared" si="1991"/>
        <v>00631L</v>
      </c>
      <c r="AV3777" s="20">
        <f t="shared" si="1974"/>
        <v>1</v>
      </c>
      <c r="AW3777" s="74" t="str">
        <f t="shared" si="1992"/>
        <v>00635U</v>
      </c>
      <c r="AX3777" s="20">
        <f t="shared" si="1993"/>
        <v>0</v>
      </c>
      <c r="AY3777" s="20">
        <f t="shared" si="1975"/>
        <v>1</v>
      </c>
      <c r="AZ3777" s="116">
        <v>40826</v>
      </c>
      <c r="BA3777" s="116"/>
      <c r="BB3777" s="20"/>
      <c r="BC3777" s="20"/>
      <c r="BD3777" s="76"/>
      <c r="BE3777" s="77"/>
      <c r="BF3777" s="77"/>
    </row>
    <row r="3778" spans="1:58" s="23" customFormat="1" ht="15.75" customHeight="1" x14ac:dyDescent="0.4">
      <c r="A3778" s="116">
        <v>40822</v>
      </c>
      <c r="B3778" s="112">
        <v>37.85</v>
      </c>
      <c r="C3778" s="112">
        <v>35.9</v>
      </c>
      <c r="D3778" s="112">
        <v>33.75</v>
      </c>
      <c r="E3778" s="112">
        <v>34.75</v>
      </c>
      <c r="F3778" s="112">
        <v>34</v>
      </c>
      <c r="G3778" s="112">
        <v>33.5</v>
      </c>
      <c r="H3778" s="113">
        <v>33.6</v>
      </c>
      <c r="I3778" s="90">
        <f t="shared" si="1994"/>
        <v>36.68</v>
      </c>
      <c r="J3778" s="90">
        <f t="shared" si="1995"/>
        <v>34.61</v>
      </c>
      <c r="K3778" s="114">
        <v>8</v>
      </c>
      <c r="L3778" s="115">
        <v>0.05</v>
      </c>
      <c r="M3778" s="90">
        <v>34.96</v>
      </c>
      <c r="N3778" s="90">
        <v>36.270000000000003</v>
      </c>
      <c r="O3778" s="90">
        <v>37.04</v>
      </c>
      <c r="P3778" s="90">
        <v>36.909999999999997</v>
      </c>
      <c r="Q3778" s="90">
        <v>36.229999999999997</v>
      </c>
      <c r="R3778" s="63">
        <f t="shared" si="1983"/>
        <v>2.7199999999999847</v>
      </c>
      <c r="S3778" s="64">
        <f t="shared" si="1982"/>
        <v>-4.0729965617561467E-2</v>
      </c>
      <c r="T3778" s="65">
        <f t="shared" si="1978"/>
        <v>0.96388199614006065</v>
      </c>
      <c r="U3778" s="65">
        <f t="shared" si="1978"/>
        <v>0.97921166306695473</v>
      </c>
      <c r="V3778" s="65">
        <f t="shared" si="1984"/>
        <v>0.9826605256028178</v>
      </c>
      <c r="W3778" s="65">
        <f t="shared" si="1985"/>
        <v>1.0011040574109855</v>
      </c>
      <c r="X3778" s="61">
        <f t="shared" si="1996"/>
        <v>-5.1519154557463746E-2</v>
      </c>
      <c r="Y3778" s="66">
        <f t="shared" si="1986"/>
        <v>-3.3093525179856073E-2</v>
      </c>
      <c r="Z3778" s="61">
        <f t="shared" si="1987"/>
        <v>-5.6434023991275908E-2</v>
      </c>
      <c r="AA3778" s="67">
        <f t="shared" si="1988"/>
        <v>36.68</v>
      </c>
      <c r="AB3778" s="68">
        <f t="shared" si="1989"/>
        <v>4.3562172594430605E-2</v>
      </c>
      <c r="AC3778" s="69">
        <f t="shared" si="1990"/>
        <v>1.1304108078301532E-2</v>
      </c>
      <c r="AD3778" s="70">
        <f>_xlfn.PERCENTILE.EXC(AC3778:$AC$5675,0.5)</f>
        <v>6.1616117299111442E-2</v>
      </c>
      <c r="AE3778" s="70">
        <f>_xlfn.PERCENTILE.EXC($AC3778:AC$5675,0.35)</f>
        <v>3.2650818538151445E-2</v>
      </c>
      <c r="AF3778" s="71">
        <f t="shared" si="1979"/>
        <v>5.3532499062725145E-3</v>
      </c>
      <c r="AG3778" s="70">
        <f t="shared" si="1980"/>
        <v>-0.31270586014919505</v>
      </c>
      <c r="AH3778" s="70">
        <f t="shared" si="1981"/>
        <v>-0.33113240783537945</v>
      </c>
      <c r="AI3778" s="61" t="str">
        <f t="shared" si="1976"/>
        <v>Safety</v>
      </c>
      <c r="AJ3778" s="68" t="str">
        <f t="shared" si="1977"/>
        <v>Short VOL</v>
      </c>
      <c r="AK3778" s="72"/>
      <c r="AL3778" s="73"/>
      <c r="AM3778" s="72"/>
      <c r="AN3778" s="73"/>
      <c r="AO3778" s="74"/>
      <c r="AP3778" s="20"/>
      <c r="AQ3778" s="74"/>
      <c r="AR3778" s="20"/>
      <c r="AS3778" s="74"/>
      <c r="AT3778" s="20"/>
      <c r="AU3778" s="74" t="str">
        <f t="shared" si="1991"/>
        <v>00631L</v>
      </c>
      <c r="AV3778" s="20">
        <f t="shared" si="1974"/>
        <v>1</v>
      </c>
      <c r="AW3778" s="74" t="str">
        <f t="shared" si="1992"/>
        <v>00635U</v>
      </c>
      <c r="AX3778" s="20">
        <f t="shared" si="1993"/>
        <v>0</v>
      </c>
      <c r="AY3778" s="20">
        <f t="shared" si="1975"/>
        <v>1</v>
      </c>
      <c r="AZ3778" s="116">
        <v>40823</v>
      </c>
      <c r="BA3778" s="116"/>
      <c r="BB3778" s="20"/>
      <c r="BC3778" s="20"/>
      <c r="BD3778" s="76"/>
      <c r="BE3778" s="77"/>
      <c r="BF3778" s="77"/>
    </row>
    <row r="3779" spans="1:58" s="23" customFormat="1" ht="15.75" customHeight="1" x14ac:dyDescent="0.4">
      <c r="A3779" s="116">
        <v>40821</v>
      </c>
      <c r="B3779" s="112">
        <v>38.450000000000003</v>
      </c>
      <c r="C3779" s="112">
        <v>36.299999999999997</v>
      </c>
      <c r="D3779" s="112">
        <v>34.1</v>
      </c>
      <c r="E3779" s="112">
        <v>35.1</v>
      </c>
      <c r="F3779" s="112">
        <v>34.35</v>
      </c>
      <c r="G3779" s="112">
        <v>33.9</v>
      </c>
      <c r="H3779" s="113">
        <v>33.950000000000003</v>
      </c>
      <c r="I3779" s="90">
        <f t="shared" si="1994"/>
        <v>37.267499999999998</v>
      </c>
      <c r="J3779" s="90">
        <f t="shared" si="1995"/>
        <v>35.089999999999996</v>
      </c>
      <c r="K3779" s="114">
        <v>9</v>
      </c>
      <c r="L3779" s="115">
        <v>0.05</v>
      </c>
      <c r="M3779" s="90">
        <v>37.58</v>
      </c>
      <c r="N3779" s="90">
        <v>37.81</v>
      </c>
      <c r="O3779" s="90">
        <v>38.31</v>
      </c>
      <c r="P3779" s="90">
        <v>37.86</v>
      </c>
      <c r="Q3779" s="90">
        <v>37.31</v>
      </c>
      <c r="R3779" s="63">
        <f t="shared" si="1983"/>
        <v>0.78000000000000114</v>
      </c>
      <c r="S3779" s="64">
        <f t="shared" si="1982"/>
        <v>-7.3738363547280694E-2</v>
      </c>
      <c r="T3779" s="65">
        <f t="shared" si="1978"/>
        <v>0.99391695318698747</v>
      </c>
      <c r="U3779" s="65">
        <f t="shared" si="1978"/>
        <v>0.98694857739493602</v>
      </c>
      <c r="V3779" s="65">
        <f t="shared" si="1984"/>
        <v>0.9986793449550978</v>
      </c>
      <c r="W3779" s="65">
        <f t="shared" si="1985"/>
        <v>1.0134012329134281</v>
      </c>
      <c r="X3779" s="61">
        <f t="shared" si="1996"/>
        <v>-5.5916775032509899E-2</v>
      </c>
      <c r="Y3779" s="66">
        <f t="shared" si="1986"/>
        <v>-3.2763532763532721E-2</v>
      </c>
      <c r="Z3779" s="61">
        <f t="shared" si="1987"/>
        <v>-5.8428926007915799E-2</v>
      </c>
      <c r="AA3779" s="67">
        <f t="shared" si="1988"/>
        <v>37.267499999999998</v>
      </c>
      <c r="AB3779" s="68">
        <f t="shared" si="1989"/>
        <v>1.6926738957947648E-2</v>
      </c>
      <c r="AC3779" s="69">
        <f t="shared" si="1990"/>
        <v>-1.4348056069822902E-2</v>
      </c>
      <c r="AD3779" s="70">
        <f>_xlfn.PERCENTILE.EXC(AC3779:$AC$5675,0.5)</f>
        <v>6.1668762729407453E-2</v>
      </c>
      <c r="AE3779" s="70">
        <f>_xlfn.PERCENTILE.EXC($AC3779:AC$5675,0.35)</f>
        <v>3.2690047289919491E-2</v>
      </c>
      <c r="AF3779" s="71">
        <f t="shared" si="1979"/>
        <v>5.3532499062725145E-3</v>
      </c>
      <c r="AG3779" s="70">
        <f t="shared" si="1980"/>
        <v>-0.31270586014919505</v>
      </c>
      <c r="AH3779" s="70">
        <f t="shared" si="1981"/>
        <v>-0.33113240783537945</v>
      </c>
      <c r="AI3779" s="61" t="str">
        <f t="shared" si="1976"/>
        <v>Safety</v>
      </c>
      <c r="AJ3779" s="68" t="str">
        <f t="shared" si="1977"/>
        <v>Safety</v>
      </c>
      <c r="AK3779" s="72"/>
      <c r="AL3779" s="73"/>
      <c r="AM3779" s="72"/>
      <c r="AN3779" s="73"/>
      <c r="AO3779" s="74"/>
      <c r="AP3779" s="20"/>
      <c r="AQ3779" s="74"/>
      <c r="AR3779" s="20"/>
      <c r="AS3779" s="74"/>
      <c r="AT3779" s="20"/>
      <c r="AU3779" s="74" t="str">
        <f t="shared" si="1991"/>
        <v>00635U</v>
      </c>
      <c r="AV3779" s="20">
        <f t="shared" ref="AV3779:AV3842" si="1997">IF(AU3779="00631L",1,0)</f>
        <v>0</v>
      </c>
      <c r="AW3779" s="74" t="str">
        <f t="shared" si="1992"/>
        <v>00635U</v>
      </c>
      <c r="AX3779" s="20">
        <f t="shared" si="1993"/>
        <v>0</v>
      </c>
      <c r="AY3779" s="20">
        <f t="shared" ref="AY3779:AY3842" si="1998">IF(AP3779=1,0,1)</f>
        <v>1</v>
      </c>
      <c r="AZ3779" s="116">
        <v>40822</v>
      </c>
      <c r="BA3779" s="116"/>
      <c r="BB3779" s="20"/>
      <c r="BC3779" s="20"/>
      <c r="BD3779" s="76"/>
      <c r="BE3779" s="77"/>
      <c r="BF3779" s="77"/>
    </row>
    <row r="3780" spans="1:58" s="23" customFormat="1" ht="15.75" customHeight="1" x14ac:dyDescent="0.4">
      <c r="A3780" s="116">
        <v>40820</v>
      </c>
      <c r="B3780" s="112">
        <v>40.799999999999997</v>
      </c>
      <c r="C3780" s="112">
        <v>38.1</v>
      </c>
      <c r="D3780" s="112">
        <v>35.200000000000003</v>
      </c>
      <c r="E3780" s="112">
        <v>35.85</v>
      </c>
      <c r="F3780" s="112">
        <v>34.65</v>
      </c>
      <c r="G3780" s="112">
        <v>33.950000000000003</v>
      </c>
      <c r="H3780" s="113">
        <v>33.9</v>
      </c>
      <c r="I3780" s="90">
        <f t="shared" si="1994"/>
        <v>39.450000000000003</v>
      </c>
      <c r="J3780" s="90">
        <f t="shared" si="1995"/>
        <v>36.650000000000006</v>
      </c>
      <c r="K3780" s="114">
        <v>10</v>
      </c>
      <c r="L3780" s="115">
        <v>0.05</v>
      </c>
      <c r="M3780" s="90">
        <v>41.47</v>
      </c>
      <c r="N3780" s="90">
        <v>40.82</v>
      </c>
      <c r="O3780" s="90">
        <v>40.450000000000003</v>
      </c>
      <c r="P3780" s="90">
        <v>39.130000000000003</v>
      </c>
      <c r="Q3780" s="90">
        <v>38.340000000000003</v>
      </c>
      <c r="R3780" s="63">
        <f t="shared" si="1983"/>
        <v>-2.7099999999999795</v>
      </c>
      <c r="S3780" s="64">
        <f t="shared" si="1982"/>
        <v>-0.10187018701870192</v>
      </c>
      <c r="T3780" s="65">
        <f t="shared" si="1978"/>
        <v>1.0159235668789808</v>
      </c>
      <c r="U3780" s="65">
        <f t="shared" si="1978"/>
        <v>1.0091470951792336</v>
      </c>
      <c r="V3780" s="65">
        <f t="shared" si="1984"/>
        <v>1.0431893687707641</v>
      </c>
      <c r="W3780" s="65">
        <f t="shared" si="1985"/>
        <v>1.0646844027125717</v>
      </c>
      <c r="X3780" s="61">
        <f t="shared" si="1996"/>
        <v>-6.6176470588235198E-2</v>
      </c>
      <c r="Y3780" s="66">
        <f t="shared" si="1986"/>
        <v>-5.4393305439330623E-2</v>
      </c>
      <c r="Z3780" s="61">
        <f t="shared" si="1987"/>
        <v>-7.0975918884664049E-2</v>
      </c>
      <c r="AA3780" s="67">
        <f t="shared" si="1988"/>
        <v>39.450000000000003</v>
      </c>
      <c r="AB3780" s="68">
        <f t="shared" si="1989"/>
        <v>-4.8995590396871936E-4</v>
      </c>
      <c r="AC3780" s="69">
        <f t="shared" si="1990"/>
        <v>-3.3561979421851969E-2</v>
      </c>
      <c r="AD3780" s="70">
        <f>_xlfn.PERCENTILE.EXC(AC3780:$AC$5675,0.5)</f>
        <v>6.167174046293239E-2</v>
      </c>
      <c r="AE3780" s="70">
        <f>_xlfn.PERCENTILE.EXC($AC3780:AC$5675,0.35)</f>
        <v>3.2691134498855128E-2</v>
      </c>
      <c r="AF3780" s="71">
        <f t="shared" si="1979"/>
        <v>5.5658888236377125E-3</v>
      </c>
      <c r="AG3780" s="70">
        <f t="shared" si="1980"/>
        <v>-0.31270586014919505</v>
      </c>
      <c r="AH3780" s="70">
        <f t="shared" si="1981"/>
        <v>-0.33113240783537945</v>
      </c>
      <c r="AI3780" s="61" t="str">
        <f t="shared" si="1976"/>
        <v>Safety</v>
      </c>
      <c r="AJ3780" s="68" t="str">
        <f t="shared" si="1977"/>
        <v>Safety</v>
      </c>
      <c r="AK3780" s="72"/>
      <c r="AL3780" s="73"/>
      <c r="AM3780" s="72"/>
      <c r="AN3780" s="73"/>
      <c r="AO3780" s="74"/>
      <c r="AP3780" s="20"/>
      <c r="AQ3780" s="74"/>
      <c r="AR3780" s="20"/>
      <c r="AS3780" s="74"/>
      <c r="AT3780" s="20"/>
      <c r="AU3780" s="74" t="str">
        <f t="shared" si="1991"/>
        <v>00635U</v>
      </c>
      <c r="AV3780" s="20">
        <f t="shared" si="1997"/>
        <v>0</v>
      </c>
      <c r="AW3780" s="74" t="str">
        <f t="shared" si="1992"/>
        <v>00635U</v>
      </c>
      <c r="AX3780" s="20">
        <f t="shared" si="1993"/>
        <v>0</v>
      </c>
      <c r="AY3780" s="20">
        <f t="shared" si="1998"/>
        <v>1</v>
      </c>
      <c r="AZ3780" s="116">
        <v>40821</v>
      </c>
      <c r="BA3780" s="116"/>
      <c r="BB3780" s="20"/>
      <c r="BC3780" s="20"/>
      <c r="BD3780" s="76"/>
      <c r="BE3780" s="77"/>
      <c r="BF3780" s="77"/>
    </row>
    <row r="3781" spans="1:58" s="23" customFormat="1" ht="15.75" customHeight="1" x14ac:dyDescent="0.4">
      <c r="A3781" s="116">
        <v>40819</v>
      </c>
      <c r="B3781" s="112">
        <v>45.05</v>
      </c>
      <c r="C3781" s="112">
        <v>40.549999999999997</v>
      </c>
      <c r="D3781" s="112">
        <v>36.700000000000003</v>
      </c>
      <c r="E3781" s="112">
        <v>37.049999999999997</v>
      </c>
      <c r="F3781" s="112">
        <v>35.6</v>
      </c>
      <c r="G3781" s="112">
        <v>35.15</v>
      </c>
      <c r="H3781" s="113">
        <v>35.299999999999997</v>
      </c>
      <c r="I3781" s="90">
        <f t="shared" si="1994"/>
        <v>43.024999999999999</v>
      </c>
      <c r="J3781" s="90">
        <f t="shared" si="1995"/>
        <v>38.817500000000003</v>
      </c>
      <c r="K3781" s="114">
        <v>11</v>
      </c>
      <c r="L3781" s="115">
        <v>0.05</v>
      </c>
      <c r="M3781" s="90">
        <v>48.64</v>
      </c>
      <c r="N3781" s="90">
        <v>45.45</v>
      </c>
      <c r="O3781" s="90">
        <v>43.38</v>
      </c>
      <c r="P3781" s="90">
        <v>41.36</v>
      </c>
      <c r="Q3781" s="90">
        <v>39.89</v>
      </c>
      <c r="R3781" s="63">
        <f t="shared" si="1983"/>
        <v>-9.3499999999999943</v>
      </c>
      <c r="S3781" s="64">
        <f t="shared" si="1982"/>
        <v>5.7960893854748646E-2</v>
      </c>
      <c r="T3781" s="65">
        <f t="shared" si="1978"/>
        <v>1.0701870187018701</v>
      </c>
      <c r="U3781" s="65">
        <f t="shared" si="1978"/>
        <v>1.0477178423236515</v>
      </c>
      <c r="V3781" s="65">
        <f t="shared" si="1984"/>
        <v>1.0988878143133463</v>
      </c>
      <c r="W3781" s="65">
        <f t="shared" si="1985"/>
        <v>1.1393833040862371</v>
      </c>
      <c r="X3781" s="61">
        <f t="shared" si="1996"/>
        <v>-9.9889012208657049E-2</v>
      </c>
      <c r="Y3781" s="66">
        <f t="shared" si="1986"/>
        <v>-4.7233468286099867E-2</v>
      </c>
      <c r="Z3781" s="61">
        <f t="shared" si="1987"/>
        <v>-9.779198140615912E-2</v>
      </c>
      <c r="AA3781" s="67">
        <f t="shared" si="1988"/>
        <v>43.024999999999991</v>
      </c>
      <c r="AB3781" s="68">
        <f t="shared" si="1989"/>
        <v>-8.8008800880089253E-3</v>
      </c>
      <c r="AC3781" s="69">
        <f t="shared" si="1990"/>
        <v>-5.3355335533553601E-2</v>
      </c>
      <c r="AD3781" s="70">
        <f>_xlfn.PERCENTILE.EXC(AC3781:$AC$5675,0.5)</f>
        <v>6.1674718196457326E-2</v>
      </c>
      <c r="AE3781" s="70">
        <f>_xlfn.PERCENTILE.EXC($AC3781:AC$5675,0.35)</f>
        <v>3.2800123615761109E-2</v>
      </c>
      <c r="AF3781" s="71">
        <f t="shared" si="1979"/>
        <v>5.6135798515616125E-3</v>
      </c>
      <c r="AG3781" s="70">
        <f t="shared" si="1980"/>
        <v>-0.31270586014919505</v>
      </c>
      <c r="AH3781" s="70">
        <f t="shared" si="1981"/>
        <v>-0.33113240783537945</v>
      </c>
      <c r="AI3781" s="61" t="str">
        <f t="shared" ref="AI3781:AI3844" si="1999">IF(AC3781&gt;AD3781,"Short VOL","Safety")</f>
        <v>Safety</v>
      </c>
      <c r="AJ3781" s="68" t="str">
        <f t="shared" ref="AJ3781:AJ3844" si="2000">IF(AC3781&gt;AF3781,"Short VOL","Safety")</f>
        <v>Safety</v>
      </c>
      <c r="AK3781" s="72"/>
      <c r="AL3781" s="73"/>
      <c r="AM3781" s="72"/>
      <c r="AN3781" s="73"/>
      <c r="AO3781" s="74"/>
      <c r="AP3781" s="20"/>
      <c r="AQ3781" s="74"/>
      <c r="AR3781" s="20"/>
      <c r="AS3781" s="74"/>
      <c r="AT3781" s="20"/>
      <c r="AU3781" s="74" t="str">
        <f t="shared" si="1991"/>
        <v>00635U</v>
      </c>
      <c r="AV3781" s="20">
        <f t="shared" si="1997"/>
        <v>0</v>
      </c>
      <c r="AW3781" s="74" t="str">
        <f t="shared" si="1992"/>
        <v>00635U</v>
      </c>
      <c r="AX3781" s="20">
        <f t="shared" si="1993"/>
        <v>0</v>
      </c>
      <c r="AY3781" s="20">
        <f t="shared" si="1998"/>
        <v>1</v>
      </c>
      <c r="AZ3781" s="116">
        <v>40820</v>
      </c>
      <c r="BA3781" s="116"/>
      <c r="BB3781" s="20"/>
      <c r="BC3781" s="20"/>
      <c r="BD3781" s="76"/>
      <c r="BE3781" s="77"/>
      <c r="BF3781" s="77"/>
    </row>
    <row r="3782" spans="1:58" s="23" customFormat="1" ht="15.75" customHeight="1" x14ac:dyDescent="0.4">
      <c r="A3782" s="116">
        <v>40816</v>
      </c>
      <c r="B3782" s="112">
        <v>42.15</v>
      </c>
      <c r="C3782" s="112">
        <v>37.75</v>
      </c>
      <c r="D3782" s="112">
        <v>34.799999999999997</v>
      </c>
      <c r="E3782" s="112">
        <v>35.5</v>
      </c>
      <c r="F3782" s="112">
        <v>34.700000000000003</v>
      </c>
      <c r="G3782" s="112">
        <v>34.25</v>
      </c>
      <c r="H3782" s="113">
        <v>34.35</v>
      </c>
      <c r="I3782" s="90">
        <f t="shared" si="1994"/>
        <v>40.39</v>
      </c>
      <c r="J3782" s="90">
        <f t="shared" si="1995"/>
        <v>36.57</v>
      </c>
      <c r="K3782" s="114">
        <v>12</v>
      </c>
      <c r="L3782" s="115">
        <v>0.05</v>
      </c>
      <c r="M3782" s="90">
        <v>43.73</v>
      </c>
      <c r="N3782" s="90">
        <v>42.96</v>
      </c>
      <c r="O3782" s="90">
        <v>41.24</v>
      </c>
      <c r="P3782" s="90">
        <v>39.229999999999997</v>
      </c>
      <c r="Q3782" s="90">
        <v>37.96</v>
      </c>
      <c r="R3782" s="63">
        <f t="shared" si="1983"/>
        <v>-6.2199999999999989</v>
      </c>
      <c r="S3782" s="64">
        <f t="shared" si="1982"/>
        <v>0.10607621009268788</v>
      </c>
      <c r="T3782" s="65">
        <f t="shared" si="1978"/>
        <v>1.01792364990689</v>
      </c>
      <c r="U3782" s="65">
        <f t="shared" si="1978"/>
        <v>1.0417070805043647</v>
      </c>
      <c r="V3782" s="65">
        <f t="shared" si="1984"/>
        <v>1.0950802956920724</v>
      </c>
      <c r="W3782" s="65">
        <f t="shared" si="1985"/>
        <v>1.1317175974710221</v>
      </c>
      <c r="X3782" s="61">
        <f t="shared" si="1996"/>
        <v>-0.10438908659549226</v>
      </c>
      <c r="Y3782" s="66">
        <f t="shared" si="1986"/>
        <v>-3.2394366197183055E-2</v>
      </c>
      <c r="Z3782" s="61">
        <f t="shared" si="1987"/>
        <v>-9.4577865808368411E-2</v>
      </c>
      <c r="AA3782" s="67">
        <f t="shared" si="1988"/>
        <v>40.39</v>
      </c>
      <c r="AB3782" s="68">
        <f t="shared" si="1989"/>
        <v>-1.8854748603352008E-2</v>
      </c>
      <c r="AC3782" s="69">
        <f t="shared" si="1990"/>
        <v>-5.982309124767226E-2</v>
      </c>
      <c r="AD3782" s="70">
        <f>_xlfn.PERCENTILE.EXC(AC3782:$AC$5675,0.5)</f>
        <v>6.1680829803293209E-2</v>
      </c>
      <c r="AE3782" s="70">
        <f>_xlfn.PERCENTILE.EXC($AC3782:AC$5675,0.35)</f>
        <v>3.2897528922442493E-2</v>
      </c>
      <c r="AF3782" s="71">
        <f t="shared" si="1979"/>
        <v>5.7110592591473738E-3</v>
      </c>
      <c r="AG3782" s="70">
        <f t="shared" si="1980"/>
        <v>-0.31270586014919505</v>
      </c>
      <c r="AH3782" s="70">
        <f t="shared" si="1981"/>
        <v>-0.33113240783537945</v>
      </c>
      <c r="AI3782" s="61" t="str">
        <f t="shared" si="1999"/>
        <v>Safety</v>
      </c>
      <c r="AJ3782" s="68" t="str">
        <f t="shared" si="2000"/>
        <v>Safety</v>
      </c>
      <c r="AK3782" s="72"/>
      <c r="AL3782" s="73"/>
      <c r="AM3782" s="72"/>
      <c r="AN3782" s="73"/>
      <c r="AO3782" s="74"/>
      <c r="AP3782" s="20"/>
      <c r="AQ3782" s="74"/>
      <c r="AR3782" s="20"/>
      <c r="AS3782" s="74"/>
      <c r="AT3782" s="20"/>
      <c r="AU3782" s="74" t="str">
        <f t="shared" si="1991"/>
        <v>00635U</v>
      </c>
      <c r="AV3782" s="20">
        <f t="shared" si="1997"/>
        <v>0</v>
      </c>
      <c r="AW3782" s="74" t="str">
        <f t="shared" si="1992"/>
        <v>00635U</v>
      </c>
      <c r="AX3782" s="20">
        <f t="shared" si="1993"/>
        <v>0</v>
      </c>
      <c r="AY3782" s="20">
        <f t="shared" si="1998"/>
        <v>1</v>
      </c>
      <c r="AZ3782" s="116">
        <v>40819</v>
      </c>
      <c r="BA3782" s="116"/>
      <c r="BB3782" s="20"/>
      <c r="BC3782" s="20"/>
      <c r="BD3782" s="76"/>
      <c r="BE3782" s="77"/>
      <c r="BF3782" s="77"/>
    </row>
    <row r="3783" spans="1:58" s="23" customFormat="1" ht="15.75" customHeight="1" x14ac:dyDescent="0.4">
      <c r="A3783" s="116">
        <v>40815</v>
      </c>
      <c r="B3783" s="112">
        <v>38.6</v>
      </c>
      <c r="C3783" s="112">
        <v>35.299999999999997</v>
      </c>
      <c r="D3783" s="112">
        <v>32.950000000000003</v>
      </c>
      <c r="E3783" s="112">
        <v>33.799999999999997</v>
      </c>
      <c r="F3783" s="112">
        <v>33.25</v>
      </c>
      <c r="G3783" s="112">
        <v>33</v>
      </c>
      <c r="H3783" s="113">
        <v>33.049999999999997</v>
      </c>
      <c r="I3783" s="90">
        <f t="shared" si="1994"/>
        <v>37.445</v>
      </c>
      <c r="J3783" s="90">
        <f t="shared" si="1995"/>
        <v>34.477499999999999</v>
      </c>
      <c r="K3783" s="114">
        <v>13</v>
      </c>
      <c r="L3783" s="115">
        <v>0.05</v>
      </c>
      <c r="M3783" s="90">
        <v>39.79</v>
      </c>
      <c r="N3783" s="90">
        <v>38.840000000000003</v>
      </c>
      <c r="O3783" s="90">
        <v>38.18</v>
      </c>
      <c r="P3783" s="90">
        <v>37.200000000000003</v>
      </c>
      <c r="Q3783" s="90">
        <v>36.14</v>
      </c>
      <c r="R3783" s="63">
        <f t="shared" si="1983"/>
        <v>-3.25</v>
      </c>
      <c r="S3783" s="64">
        <f t="shared" si="1982"/>
        <v>-5.4527750730282251E-2</v>
      </c>
      <c r="T3783" s="65">
        <f t="shared" si="1978"/>
        <v>1.0244593202883625</v>
      </c>
      <c r="U3783" s="65">
        <f t="shared" si="1978"/>
        <v>1.0172865374541646</v>
      </c>
      <c r="V3783" s="65">
        <f t="shared" si="1984"/>
        <v>1.0440860215053764</v>
      </c>
      <c r="W3783" s="65">
        <f t="shared" si="1985"/>
        <v>1.074709463198672</v>
      </c>
      <c r="X3783" s="61">
        <f t="shared" si="1996"/>
        <v>-8.5492227979274721E-2</v>
      </c>
      <c r="Y3783" s="66">
        <f t="shared" si="1986"/>
        <v>-2.2189349112426038E-2</v>
      </c>
      <c r="Z3783" s="61">
        <f t="shared" si="1987"/>
        <v>-7.9249566030177618E-2</v>
      </c>
      <c r="AA3783" s="67">
        <f t="shared" si="1988"/>
        <v>37.445</v>
      </c>
      <c r="AB3783" s="68">
        <f t="shared" si="1989"/>
        <v>-6.1791967044284753E-3</v>
      </c>
      <c r="AC3783" s="69">
        <f t="shared" si="1990"/>
        <v>-3.5916580844490294E-2</v>
      </c>
      <c r="AD3783" s="70">
        <f>_xlfn.PERCENTILE.EXC(AC3783:$AC$5675,0.5)</f>
        <v>6.1686941410129092E-2</v>
      </c>
      <c r="AE3783" s="70">
        <f>_xlfn.PERCENTILE.EXC($AC3783:AC$5675,0.35)</f>
        <v>3.2962013211701731E-2</v>
      </c>
      <c r="AF3783" s="71">
        <f t="shared" si="1979"/>
        <v>5.8574140036494332E-3</v>
      </c>
      <c r="AG3783" s="70">
        <f t="shared" si="1980"/>
        <v>-0.31270586014919505</v>
      </c>
      <c r="AH3783" s="70">
        <f t="shared" si="1981"/>
        <v>-0.33113240783537945</v>
      </c>
      <c r="AI3783" s="61" t="str">
        <f t="shared" si="1999"/>
        <v>Safety</v>
      </c>
      <c r="AJ3783" s="68" t="str">
        <f t="shared" si="2000"/>
        <v>Safety</v>
      </c>
      <c r="AK3783" s="72"/>
      <c r="AL3783" s="73"/>
      <c r="AM3783" s="72"/>
      <c r="AN3783" s="73"/>
      <c r="AO3783" s="74"/>
      <c r="AP3783" s="20"/>
      <c r="AQ3783" s="74"/>
      <c r="AR3783" s="20"/>
      <c r="AS3783" s="74"/>
      <c r="AT3783" s="20"/>
      <c r="AU3783" s="74" t="str">
        <f t="shared" si="1991"/>
        <v>00635U</v>
      </c>
      <c r="AV3783" s="20">
        <f t="shared" si="1997"/>
        <v>0</v>
      </c>
      <c r="AW3783" s="74" t="str">
        <f t="shared" si="1992"/>
        <v>00635U</v>
      </c>
      <c r="AX3783" s="20">
        <f t="shared" si="1993"/>
        <v>0</v>
      </c>
      <c r="AY3783" s="20">
        <f t="shared" si="1998"/>
        <v>1</v>
      </c>
      <c r="AZ3783" s="116">
        <v>40816</v>
      </c>
      <c r="BA3783" s="116"/>
      <c r="BB3783" s="20"/>
      <c r="BC3783" s="20"/>
      <c r="BD3783" s="76"/>
      <c r="BE3783" s="77"/>
      <c r="BF3783" s="77"/>
    </row>
    <row r="3784" spans="1:58" s="23" customFormat="1" ht="15.75" customHeight="1" x14ac:dyDescent="0.4">
      <c r="A3784" s="116">
        <v>40814</v>
      </c>
      <c r="B3784" s="112">
        <v>39.450000000000003</v>
      </c>
      <c r="C3784" s="112">
        <v>36.049999999999997</v>
      </c>
      <c r="D3784" s="112">
        <v>33.5</v>
      </c>
      <c r="E3784" s="112">
        <v>34.299999999999997</v>
      </c>
      <c r="F3784" s="112">
        <v>33.65</v>
      </c>
      <c r="G3784" s="112">
        <v>33.35</v>
      </c>
      <c r="H3784" s="113">
        <v>33.4</v>
      </c>
      <c r="I3784" s="90">
        <f t="shared" si="1994"/>
        <v>38.43</v>
      </c>
      <c r="J3784" s="90">
        <f t="shared" si="1995"/>
        <v>35.284999999999997</v>
      </c>
      <c r="K3784" s="114">
        <v>14</v>
      </c>
      <c r="L3784" s="115">
        <v>0.05</v>
      </c>
      <c r="M3784" s="90">
        <v>42.81</v>
      </c>
      <c r="N3784" s="90">
        <v>41.08</v>
      </c>
      <c r="O3784" s="90">
        <v>39.520000000000003</v>
      </c>
      <c r="P3784" s="90">
        <v>38.21</v>
      </c>
      <c r="Q3784" s="90">
        <v>36.909999999999997</v>
      </c>
      <c r="R3784" s="63">
        <f t="shared" si="1983"/>
        <v>-6.1599999999999966</v>
      </c>
      <c r="S3784" s="64">
        <f t="shared" si="1982"/>
        <v>8.9366215857862571E-2</v>
      </c>
      <c r="T3784" s="65">
        <f t="shared" si="1978"/>
        <v>1.0421129503407986</v>
      </c>
      <c r="U3784" s="65">
        <f t="shared" si="1978"/>
        <v>1.0394736842105261</v>
      </c>
      <c r="V3784" s="65">
        <f t="shared" si="1984"/>
        <v>1.0751112274273749</v>
      </c>
      <c r="W3784" s="65">
        <f t="shared" si="1985"/>
        <v>1.1129775128691413</v>
      </c>
      <c r="X3784" s="61">
        <f t="shared" si="1996"/>
        <v>-8.6185044359949448E-2</v>
      </c>
      <c r="Y3784" s="66">
        <f t="shared" si="1986"/>
        <v>-2.6239067055393545E-2</v>
      </c>
      <c r="Z3784" s="61">
        <f t="shared" si="1987"/>
        <v>-8.1837106427270448E-2</v>
      </c>
      <c r="AA3784" s="67">
        <f t="shared" si="1988"/>
        <v>38.43</v>
      </c>
      <c r="AB3784" s="68">
        <f t="shared" si="1989"/>
        <v>-3.9678675754625012E-2</v>
      </c>
      <c r="AC3784" s="69">
        <f t="shared" si="1990"/>
        <v>-6.4508276533592951E-2</v>
      </c>
      <c r="AD3784" s="70">
        <f>_xlfn.PERCENTILE.EXC(AC3784:$AC$5675,0.5)</f>
        <v>6.1814753661057875E-2</v>
      </c>
      <c r="AE3784" s="70">
        <f>_xlfn.PERCENTILE.EXC($AC3784:AC$5675,0.35)</f>
        <v>3.3071315196342883E-2</v>
      </c>
      <c r="AF3784" s="71">
        <f t="shared" si="1979"/>
        <v>5.9993503178801264E-3</v>
      </c>
      <c r="AG3784" s="70">
        <f t="shared" si="1980"/>
        <v>-0.31270586014919505</v>
      </c>
      <c r="AH3784" s="70">
        <f t="shared" si="1981"/>
        <v>-0.33113240783537945</v>
      </c>
      <c r="AI3784" s="61" t="str">
        <f t="shared" si="1999"/>
        <v>Safety</v>
      </c>
      <c r="AJ3784" s="68" t="str">
        <f t="shared" si="2000"/>
        <v>Safety</v>
      </c>
      <c r="AK3784" s="72"/>
      <c r="AL3784" s="73"/>
      <c r="AM3784" s="72"/>
      <c r="AN3784" s="73"/>
      <c r="AO3784" s="74"/>
      <c r="AP3784" s="20"/>
      <c r="AQ3784" s="74"/>
      <c r="AR3784" s="20"/>
      <c r="AS3784" s="74"/>
      <c r="AT3784" s="20"/>
      <c r="AU3784" s="74" t="str">
        <f t="shared" si="1991"/>
        <v>00635U</v>
      </c>
      <c r="AV3784" s="20">
        <f t="shared" si="1997"/>
        <v>0</v>
      </c>
      <c r="AW3784" s="74" t="str">
        <f t="shared" si="1992"/>
        <v>00635U</v>
      </c>
      <c r="AX3784" s="20">
        <f t="shared" si="1993"/>
        <v>0</v>
      </c>
      <c r="AY3784" s="20">
        <f t="shared" si="1998"/>
        <v>1</v>
      </c>
      <c r="AZ3784" s="116">
        <v>40815</v>
      </c>
      <c r="BA3784" s="116"/>
      <c r="BB3784" s="20"/>
      <c r="BC3784" s="20"/>
      <c r="BD3784" s="76"/>
      <c r="BE3784" s="77"/>
      <c r="BF3784" s="77"/>
    </row>
    <row r="3785" spans="1:58" s="23" customFormat="1" ht="15.75" customHeight="1" x14ac:dyDescent="0.4">
      <c r="A3785" s="116">
        <v>40813</v>
      </c>
      <c r="B3785" s="112">
        <v>36.75</v>
      </c>
      <c r="C3785" s="112">
        <v>34.299999999999997</v>
      </c>
      <c r="D3785" s="112">
        <v>32</v>
      </c>
      <c r="E3785" s="112">
        <v>33.049999999999997</v>
      </c>
      <c r="F3785" s="112">
        <v>32.65</v>
      </c>
      <c r="G3785" s="112">
        <v>32.450000000000003</v>
      </c>
      <c r="H3785" s="113">
        <v>32.549999999999997</v>
      </c>
      <c r="I3785" s="90">
        <f t="shared" si="1994"/>
        <v>36.137500000000003</v>
      </c>
      <c r="J3785" s="90">
        <f t="shared" si="1995"/>
        <v>33.724999999999994</v>
      </c>
      <c r="K3785" s="114">
        <v>15</v>
      </c>
      <c r="L3785" s="115">
        <v>0.05</v>
      </c>
      <c r="M3785" s="90">
        <v>38.93</v>
      </c>
      <c r="N3785" s="90">
        <v>37.71</v>
      </c>
      <c r="O3785" s="90">
        <v>37.21</v>
      </c>
      <c r="P3785" s="90">
        <v>36.54</v>
      </c>
      <c r="Q3785" s="90">
        <v>35.49</v>
      </c>
      <c r="R3785" s="63">
        <f t="shared" si="1983"/>
        <v>-2.8900000000000006</v>
      </c>
      <c r="S3785" s="64">
        <f t="shared" si="1982"/>
        <v>-3.3572526909277346E-2</v>
      </c>
      <c r="T3785" s="65">
        <f t="shared" ref="T3785:U3848" si="2001">M3785/N3785</f>
        <v>1.0323521612304429</v>
      </c>
      <c r="U3785" s="65">
        <f t="shared" si="2001"/>
        <v>1.013437248051599</v>
      </c>
      <c r="V3785" s="65">
        <f t="shared" si="1984"/>
        <v>1.0320197044334976</v>
      </c>
      <c r="W3785" s="65">
        <f t="shared" si="1985"/>
        <v>1.062552831783601</v>
      </c>
      <c r="X3785" s="61">
        <f t="shared" si="1996"/>
        <v>-6.6666666666666749E-2</v>
      </c>
      <c r="Y3785" s="66">
        <f t="shared" si="1986"/>
        <v>-1.5128593040847203E-2</v>
      </c>
      <c r="Z3785" s="61">
        <f t="shared" si="1987"/>
        <v>-6.6758906952611788E-2</v>
      </c>
      <c r="AA3785" s="67">
        <f t="shared" si="1988"/>
        <v>36.137500000000003</v>
      </c>
      <c r="AB3785" s="68">
        <f t="shared" si="1989"/>
        <v>-2.545743834526653E-2</v>
      </c>
      <c r="AC3785" s="69">
        <f t="shared" si="1990"/>
        <v>-4.1699814372845347E-2</v>
      </c>
      <c r="AD3785" s="70">
        <f>_xlfn.PERCENTILE.EXC(AC3785:$AC$5675,0.5)</f>
        <v>6.1942565911986665E-2</v>
      </c>
      <c r="AE3785" s="70">
        <f>_xlfn.PERCENTILE.EXC($AC3785:AC$5675,0.35)</f>
        <v>3.3163547737167787E-2</v>
      </c>
      <c r="AF3785" s="71">
        <f t="shared" si="1979"/>
        <v>6.3858317520556415E-3</v>
      </c>
      <c r="AG3785" s="70">
        <f t="shared" si="1980"/>
        <v>-0.31270586014919505</v>
      </c>
      <c r="AH3785" s="70">
        <f t="shared" si="1981"/>
        <v>-0.33113240783537945</v>
      </c>
      <c r="AI3785" s="61" t="str">
        <f t="shared" si="1999"/>
        <v>Safety</v>
      </c>
      <c r="AJ3785" s="68" t="str">
        <f t="shared" si="2000"/>
        <v>Safety</v>
      </c>
      <c r="AK3785" s="72"/>
      <c r="AL3785" s="73"/>
      <c r="AM3785" s="72"/>
      <c r="AN3785" s="73"/>
      <c r="AO3785" s="74"/>
      <c r="AP3785" s="20"/>
      <c r="AQ3785" s="74"/>
      <c r="AR3785" s="20"/>
      <c r="AS3785" s="74"/>
      <c r="AT3785" s="20"/>
      <c r="AU3785" s="74" t="str">
        <f t="shared" si="1991"/>
        <v>00635U</v>
      </c>
      <c r="AV3785" s="20">
        <f t="shared" si="1997"/>
        <v>0</v>
      </c>
      <c r="AW3785" s="74" t="str">
        <f t="shared" si="1992"/>
        <v>00635U</v>
      </c>
      <c r="AX3785" s="20">
        <f t="shared" si="1993"/>
        <v>0</v>
      </c>
      <c r="AY3785" s="20">
        <f t="shared" si="1998"/>
        <v>1</v>
      </c>
      <c r="AZ3785" s="116">
        <v>40814</v>
      </c>
      <c r="BA3785" s="116"/>
      <c r="BB3785" s="20"/>
      <c r="BC3785" s="20"/>
      <c r="BD3785" s="76"/>
      <c r="BE3785" s="77"/>
      <c r="BF3785" s="77"/>
    </row>
    <row r="3786" spans="1:58" s="23" customFormat="1" ht="15.75" customHeight="1" x14ac:dyDescent="0.4">
      <c r="A3786" s="116">
        <v>40812</v>
      </c>
      <c r="B3786" s="112">
        <v>37.5</v>
      </c>
      <c r="C3786" s="112">
        <v>34.700000000000003</v>
      </c>
      <c r="D3786" s="112">
        <v>32.35</v>
      </c>
      <c r="E3786" s="112">
        <v>33.299999999999997</v>
      </c>
      <c r="F3786" s="112">
        <v>32.950000000000003</v>
      </c>
      <c r="G3786" s="112">
        <v>32.700000000000003</v>
      </c>
      <c r="H3786" s="113">
        <v>32.799999999999997</v>
      </c>
      <c r="I3786" s="90">
        <f t="shared" si="1994"/>
        <v>36.94</v>
      </c>
      <c r="J3786" s="90">
        <f t="shared" si="1995"/>
        <v>34.230000000000004</v>
      </c>
      <c r="K3786" s="114">
        <v>16</v>
      </c>
      <c r="L3786" s="115">
        <v>0.05</v>
      </c>
      <c r="M3786" s="90">
        <v>40.17</v>
      </c>
      <c r="N3786" s="90">
        <v>39.020000000000003</v>
      </c>
      <c r="O3786" s="90">
        <v>38.03</v>
      </c>
      <c r="P3786" s="90">
        <v>37.08</v>
      </c>
      <c r="Q3786" s="90">
        <v>35.549999999999997</v>
      </c>
      <c r="R3786" s="63">
        <f t="shared" si="1983"/>
        <v>-4.0799999999999983</v>
      </c>
      <c r="S3786" s="64">
        <f t="shared" si="1982"/>
        <v>-5.4060606060605983E-2</v>
      </c>
      <c r="T3786" s="65">
        <f t="shared" si="2001"/>
        <v>1.0294720656073808</v>
      </c>
      <c r="U3786" s="65">
        <f t="shared" si="2001"/>
        <v>1.026032079936892</v>
      </c>
      <c r="V3786" s="65">
        <f t="shared" si="1984"/>
        <v>1.0523193096008632</v>
      </c>
      <c r="W3786" s="65">
        <f t="shared" si="1985"/>
        <v>1.0976090014064699</v>
      </c>
      <c r="X3786" s="61">
        <f t="shared" si="1996"/>
        <v>-7.466666666666659E-2</v>
      </c>
      <c r="Y3786" s="66">
        <f t="shared" si="1986"/>
        <v>-1.5015015015015017E-2</v>
      </c>
      <c r="Z3786" s="61">
        <f t="shared" si="1987"/>
        <v>-7.3362208987547209E-2</v>
      </c>
      <c r="AA3786" s="67">
        <f t="shared" si="1988"/>
        <v>36.94</v>
      </c>
      <c r="AB3786" s="68">
        <f t="shared" si="1989"/>
        <v>-3.8954382368016481E-2</v>
      </c>
      <c r="AC3786" s="69">
        <f t="shared" si="1990"/>
        <v>-5.330599692465416E-2</v>
      </c>
      <c r="AD3786" s="70">
        <f>_xlfn.PERCENTILE.EXC(AC3786:$AC$5675,0.5)</f>
        <v>6.209373193558522E-2</v>
      </c>
      <c r="AE3786" s="70">
        <f>_xlfn.PERCENTILE.EXC($AC3786:AC$5675,0.35)</f>
        <v>3.3199039517658943E-2</v>
      </c>
      <c r="AF3786" s="71">
        <f t="shared" si="1979"/>
        <v>6.6555344718532373E-3</v>
      </c>
      <c r="AG3786" s="70">
        <f t="shared" si="1980"/>
        <v>-0.31270586014919505</v>
      </c>
      <c r="AH3786" s="70">
        <f t="shared" si="1981"/>
        <v>-0.33113240783537945</v>
      </c>
      <c r="AI3786" s="61" t="str">
        <f t="shared" si="1999"/>
        <v>Safety</v>
      </c>
      <c r="AJ3786" s="68" t="str">
        <f t="shared" si="2000"/>
        <v>Safety</v>
      </c>
      <c r="AK3786" s="72"/>
      <c r="AL3786" s="73"/>
      <c r="AM3786" s="72"/>
      <c r="AN3786" s="73"/>
      <c r="AO3786" s="74"/>
      <c r="AP3786" s="20"/>
      <c r="AQ3786" s="74"/>
      <c r="AR3786" s="20"/>
      <c r="AS3786" s="74"/>
      <c r="AT3786" s="20"/>
      <c r="AU3786" s="74" t="str">
        <f t="shared" si="1991"/>
        <v>00635U</v>
      </c>
      <c r="AV3786" s="20">
        <f t="shared" si="1997"/>
        <v>0</v>
      </c>
      <c r="AW3786" s="74" t="str">
        <f t="shared" si="1992"/>
        <v>00635U</v>
      </c>
      <c r="AX3786" s="20">
        <f t="shared" si="1993"/>
        <v>0</v>
      </c>
      <c r="AY3786" s="20">
        <f t="shared" si="1998"/>
        <v>1</v>
      </c>
      <c r="AZ3786" s="116">
        <v>40813</v>
      </c>
      <c r="BA3786" s="116"/>
      <c r="BB3786" s="20"/>
      <c r="BC3786" s="20"/>
      <c r="BD3786" s="76"/>
      <c r="BE3786" s="77"/>
      <c r="BF3786" s="77"/>
    </row>
    <row r="3787" spans="1:58" s="23" customFormat="1" ht="15.75" customHeight="1" x14ac:dyDescent="0.4">
      <c r="A3787" s="116">
        <v>40809</v>
      </c>
      <c r="B3787" s="112">
        <v>39.1</v>
      </c>
      <c r="C3787" s="112">
        <v>35.9</v>
      </c>
      <c r="D3787" s="112">
        <v>33.25</v>
      </c>
      <c r="E3787" s="112">
        <v>33.950000000000003</v>
      </c>
      <c r="F3787" s="112">
        <v>33.6</v>
      </c>
      <c r="G3787" s="112">
        <v>33.299999999999997</v>
      </c>
      <c r="H3787" s="113">
        <v>33.35</v>
      </c>
      <c r="I3787" s="90">
        <f t="shared" si="1994"/>
        <v>38.620000000000005</v>
      </c>
      <c r="J3787" s="90">
        <f t="shared" si="1995"/>
        <v>35.502499999999998</v>
      </c>
      <c r="K3787" s="114">
        <v>17</v>
      </c>
      <c r="L3787" s="115">
        <v>0.05</v>
      </c>
      <c r="M3787" s="90">
        <v>42.66</v>
      </c>
      <c r="N3787" s="90">
        <v>41.25</v>
      </c>
      <c r="O3787" s="90">
        <v>39.549999999999997</v>
      </c>
      <c r="P3787" s="90">
        <v>37.92</v>
      </c>
      <c r="Q3787" s="90">
        <v>36.270000000000003</v>
      </c>
      <c r="R3787" s="63">
        <f t="shared" si="1983"/>
        <v>-6.4399999999999977</v>
      </c>
      <c r="S3787" s="64">
        <f t="shared" si="1982"/>
        <v>-2.418379685610675E-3</v>
      </c>
      <c r="T3787" s="65">
        <f t="shared" si="2001"/>
        <v>1.0341818181818181</v>
      </c>
      <c r="U3787" s="65">
        <f t="shared" si="2001"/>
        <v>1.042983565107459</v>
      </c>
      <c r="V3787" s="65">
        <f t="shared" si="1984"/>
        <v>1.0878164556962024</v>
      </c>
      <c r="W3787" s="65">
        <f t="shared" si="1985"/>
        <v>1.1373035566583953</v>
      </c>
      <c r="X3787" s="61">
        <f t="shared" si="1996"/>
        <v>-8.1841432225064015E-2</v>
      </c>
      <c r="Y3787" s="66">
        <f t="shared" si="1986"/>
        <v>-1.7673048600883694E-2</v>
      </c>
      <c r="Z3787" s="61">
        <f t="shared" si="1987"/>
        <v>-8.0722423614707578E-2</v>
      </c>
      <c r="AA3787" s="67">
        <f t="shared" si="1988"/>
        <v>38.620000000000005</v>
      </c>
      <c r="AB3787" s="68">
        <f t="shared" si="1989"/>
        <v>-5.2121212121212089E-2</v>
      </c>
      <c r="AC3787" s="69">
        <f t="shared" si="1990"/>
        <v>-6.3757575757575652E-2</v>
      </c>
      <c r="AD3787" s="70">
        <f>_xlfn.PERCENTILE.EXC(AC3787:$AC$5675,0.5)</f>
        <v>6.2244897959183768E-2</v>
      </c>
      <c r="AE3787" s="70">
        <f>_xlfn.PERCENTILE.EXC($AC3787:AC$5675,0.35)</f>
        <v>3.3244601096782178E-2</v>
      </c>
      <c r="AF3787" s="71">
        <f t="shared" si="1979"/>
        <v>6.6985210466438553E-3</v>
      </c>
      <c r="AG3787" s="70">
        <f t="shared" si="1980"/>
        <v>-0.31270586014919505</v>
      </c>
      <c r="AH3787" s="70">
        <f t="shared" si="1981"/>
        <v>-0.33113240783537945</v>
      </c>
      <c r="AI3787" s="61" t="str">
        <f t="shared" si="1999"/>
        <v>Safety</v>
      </c>
      <c r="AJ3787" s="68" t="str">
        <f t="shared" si="2000"/>
        <v>Safety</v>
      </c>
      <c r="AK3787" s="72"/>
      <c r="AL3787" s="73"/>
      <c r="AM3787" s="72"/>
      <c r="AN3787" s="73"/>
      <c r="AO3787" s="74"/>
      <c r="AP3787" s="20"/>
      <c r="AQ3787" s="74"/>
      <c r="AR3787" s="20"/>
      <c r="AS3787" s="74"/>
      <c r="AT3787" s="20"/>
      <c r="AU3787" s="74" t="str">
        <f t="shared" si="1991"/>
        <v>00635U</v>
      </c>
      <c r="AV3787" s="20">
        <f t="shared" si="1997"/>
        <v>0</v>
      </c>
      <c r="AW3787" s="74" t="str">
        <f t="shared" si="1992"/>
        <v>00635U</v>
      </c>
      <c r="AX3787" s="20">
        <f t="shared" si="1993"/>
        <v>0</v>
      </c>
      <c r="AY3787" s="20">
        <f t="shared" si="1998"/>
        <v>1</v>
      </c>
      <c r="AZ3787" s="116">
        <v>40812</v>
      </c>
      <c r="BA3787" s="116"/>
      <c r="BB3787" s="20"/>
      <c r="BC3787" s="20"/>
      <c r="BD3787" s="76"/>
      <c r="BE3787" s="77"/>
      <c r="BF3787" s="77"/>
    </row>
    <row r="3788" spans="1:58" s="23" customFormat="1" ht="15.75" customHeight="1" x14ac:dyDescent="0.4">
      <c r="A3788" s="116">
        <v>40808</v>
      </c>
      <c r="B3788" s="112">
        <v>38.549999999999997</v>
      </c>
      <c r="C3788" s="112">
        <v>35.75</v>
      </c>
      <c r="D3788" s="112">
        <v>33.15</v>
      </c>
      <c r="E3788" s="112">
        <v>33.799999999999997</v>
      </c>
      <c r="F3788" s="112">
        <v>33.4</v>
      </c>
      <c r="G3788" s="112">
        <v>33.200000000000003</v>
      </c>
      <c r="H3788" s="113">
        <v>33.299999999999997</v>
      </c>
      <c r="I3788" s="90">
        <f t="shared" si="1994"/>
        <v>38.269999999999996</v>
      </c>
      <c r="J3788" s="90">
        <f t="shared" si="1995"/>
        <v>35.49</v>
      </c>
      <c r="K3788" s="114">
        <v>18</v>
      </c>
      <c r="L3788" s="115">
        <v>0.05</v>
      </c>
      <c r="M3788" s="90">
        <v>43.49</v>
      </c>
      <c r="N3788" s="90">
        <v>41.35</v>
      </c>
      <c r="O3788" s="90">
        <v>39.15</v>
      </c>
      <c r="P3788" s="90">
        <v>37.61</v>
      </c>
      <c r="Q3788" s="90">
        <v>35.76</v>
      </c>
      <c r="R3788" s="63">
        <f t="shared" si="1983"/>
        <v>-8.0800000000000125</v>
      </c>
      <c r="S3788" s="64">
        <f t="shared" si="1982"/>
        <v>0.10798499464094323</v>
      </c>
      <c r="T3788" s="65">
        <f t="shared" si="2001"/>
        <v>1.0517533252720677</v>
      </c>
      <c r="U3788" s="65">
        <f t="shared" si="2001"/>
        <v>1.0561941251596425</v>
      </c>
      <c r="V3788" s="65">
        <f t="shared" si="1984"/>
        <v>1.0994416378622707</v>
      </c>
      <c r="W3788" s="65">
        <f t="shared" si="1985"/>
        <v>1.1563199105145414</v>
      </c>
      <c r="X3788" s="61">
        <f t="shared" si="1996"/>
        <v>-7.2632944228274904E-2</v>
      </c>
      <c r="Y3788" s="66">
        <f t="shared" si="1986"/>
        <v>-1.4792899408284025E-2</v>
      </c>
      <c r="Z3788" s="61">
        <f t="shared" si="1987"/>
        <v>-7.2641755944603981E-2</v>
      </c>
      <c r="AA3788" s="67">
        <f t="shared" si="1988"/>
        <v>38.269999999999996</v>
      </c>
      <c r="AB3788" s="68">
        <f t="shared" si="1989"/>
        <v>-6.7714631197098044E-2</v>
      </c>
      <c r="AC3788" s="69">
        <f t="shared" si="1990"/>
        <v>-7.448609431680786E-2</v>
      </c>
      <c r="AD3788" s="70">
        <f>_xlfn.PERCENTILE.EXC(AC3788:$AC$5675,0.5)</f>
        <v>6.2250523619116982E-2</v>
      </c>
      <c r="AE3788" s="70">
        <f>_xlfn.PERCENTILE.EXC($AC3788:AC$5675,0.35)</f>
        <v>3.3292051440113261E-2</v>
      </c>
      <c r="AF3788" s="71">
        <f t="shared" si="1979"/>
        <v>6.7525931158085037E-3</v>
      </c>
      <c r="AG3788" s="70">
        <f t="shared" si="1980"/>
        <v>-0.31270586014919505</v>
      </c>
      <c r="AH3788" s="70">
        <f t="shared" si="1981"/>
        <v>-0.33113240783537945</v>
      </c>
      <c r="AI3788" s="61" t="str">
        <f t="shared" si="1999"/>
        <v>Safety</v>
      </c>
      <c r="AJ3788" s="68" t="str">
        <f t="shared" si="2000"/>
        <v>Safety</v>
      </c>
      <c r="AK3788" s="72"/>
      <c r="AL3788" s="73"/>
      <c r="AM3788" s="72"/>
      <c r="AN3788" s="73"/>
      <c r="AO3788" s="74"/>
      <c r="AP3788" s="20"/>
      <c r="AQ3788" s="74"/>
      <c r="AR3788" s="20"/>
      <c r="AS3788" s="74"/>
      <c r="AT3788" s="20"/>
      <c r="AU3788" s="74" t="str">
        <f t="shared" si="1991"/>
        <v>00635U</v>
      </c>
      <c r="AV3788" s="20">
        <f t="shared" si="1997"/>
        <v>0</v>
      </c>
      <c r="AW3788" s="74" t="str">
        <f t="shared" si="1992"/>
        <v>00635U</v>
      </c>
      <c r="AX3788" s="20">
        <f t="shared" si="1993"/>
        <v>0</v>
      </c>
      <c r="AY3788" s="20">
        <f t="shared" si="1998"/>
        <v>1</v>
      </c>
      <c r="AZ3788" s="116">
        <v>40809</v>
      </c>
      <c r="BA3788" s="116"/>
      <c r="BB3788" s="20"/>
      <c r="BC3788" s="20"/>
      <c r="BD3788" s="76"/>
      <c r="BE3788" s="77"/>
      <c r="BF3788" s="77"/>
    </row>
    <row r="3789" spans="1:58" s="23" customFormat="1" ht="15.75" customHeight="1" x14ac:dyDescent="0.4">
      <c r="A3789" s="116">
        <v>40807</v>
      </c>
      <c r="B3789" s="112">
        <v>35.75</v>
      </c>
      <c r="C3789" s="112">
        <v>33.75</v>
      </c>
      <c r="D3789" s="112">
        <v>31.55</v>
      </c>
      <c r="E3789" s="112">
        <v>32.299999999999997</v>
      </c>
      <c r="F3789" s="112">
        <v>32.200000000000003</v>
      </c>
      <c r="G3789" s="112">
        <v>32</v>
      </c>
      <c r="H3789" s="113">
        <v>32.299999999999997</v>
      </c>
      <c r="I3789" s="90">
        <f t="shared" si="1994"/>
        <v>35.65</v>
      </c>
      <c r="J3789" s="90">
        <f t="shared" si="1995"/>
        <v>33.64</v>
      </c>
      <c r="K3789" s="114">
        <v>19</v>
      </c>
      <c r="L3789" s="115">
        <v>0.05</v>
      </c>
      <c r="M3789" s="90">
        <v>37.76</v>
      </c>
      <c r="N3789" s="90">
        <v>37.32</v>
      </c>
      <c r="O3789" s="90">
        <v>36.19</v>
      </c>
      <c r="P3789" s="90">
        <v>35.630000000000003</v>
      </c>
      <c r="Q3789" s="90">
        <v>35.03</v>
      </c>
      <c r="R3789" s="63">
        <f t="shared" si="1983"/>
        <v>-3.2600000000000051</v>
      </c>
      <c r="S3789" s="64">
        <f t="shared" si="1982"/>
        <v>0.13572732805842974</v>
      </c>
      <c r="T3789" s="65">
        <f t="shared" si="2001"/>
        <v>1.0117899249732047</v>
      </c>
      <c r="U3789" s="65">
        <f t="shared" si="2001"/>
        <v>1.0312240950538825</v>
      </c>
      <c r="V3789" s="65">
        <f t="shared" si="1984"/>
        <v>1.0474319393769296</v>
      </c>
      <c r="W3789" s="65">
        <f t="shared" si="1985"/>
        <v>1.0653725378247216</v>
      </c>
      <c r="X3789" s="61">
        <f t="shared" si="1996"/>
        <v>-5.5944055944055944E-2</v>
      </c>
      <c r="Y3789" s="66">
        <f t="shared" si="1986"/>
        <v>0</v>
      </c>
      <c r="Z3789" s="61">
        <f t="shared" si="1987"/>
        <v>-5.6381486676016779E-2</v>
      </c>
      <c r="AA3789" s="67">
        <f t="shared" si="1988"/>
        <v>35.650000000000006</v>
      </c>
      <c r="AB3789" s="68">
        <f t="shared" si="1989"/>
        <v>-4.2068595927116835E-2</v>
      </c>
      <c r="AC3789" s="69">
        <f t="shared" si="1990"/>
        <v>-4.4748124330117753E-2</v>
      </c>
      <c r="AD3789" s="70">
        <f>_xlfn.PERCENTILE.EXC(AC3789:$AC$5675,0.5)</f>
        <v>6.2256149279050196E-2</v>
      </c>
      <c r="AE3789" s="70">
        <f>_xlfn.PERCENTILE.EXC($AC3789:AC$5675,0.35)</f>
        <v>3.3335727865505115E-2</v>
      </c>
      <c r="AF3789" s="71">
        <f t="shared" si="1979"/>
        <v>6.9058849246545631E-3</v>
      </c>
      <c r="AG3789" s="70">
        <f t="shared" si="1980"/>
        <v>-0.31270586014919505</v>
      </c>
      <c r="AH3789" s="70">
        <f t="shared" si="1981"/>
        <v>-0.33113240783537945</v>
      </c>
      <c r="AI3789" s="61" t="str">
        <f t="shared" si="1999"/>
        <v>Safety</v>
      </c>
      <c r="AJ3789" s="68" t="str">
        <f t="shared" si="2000"/>
        <v>Safety</v>
      </c>
      <c r="AK3789" s="72"/>
      <c r="AL3789" s="73"/>
      <c r="AM3789" s="72"/>
      <c r="AN3789" s="73"/>
      <c r="AO3789" s="74"/>
      <c r="AP3789" s="20"/>
      <c r="AQ3789" s="74"/>
      <c r="AR3789" s="20"/>
      <c r="AS3789" s="74"/>
      <c r="AT3789" s="20"/>
      <c r="AU3789" s="74" t="str">
        <f t="shared" si="1991"/>
        <v>00635U</v>
      </c>
      <c r="AV3789" s="20">
        <f t="shared" si="1997"/>
        <v>0</v>
      </c>
      <c r="AW3789" s="74" t="str">
        <f t="shared" si="1992"/>
        <v>00635U</v>
      </c>
      <c r="AX3789" s="20">
        <f t="shared" si="1993"/>
        <v>0</v>
      </c>
      <c r="AY3789" s="20">
        <f t="shared" si="1998"/>
        <v>1</v>
      </c>
      <c r="AZ3789" s="116">
        <v>40808</v>
      </c>
      <c r="BA3789" s="116"/>
      <c r="BB3789" s="20"/>
      <c r="BC3789" s="20"/>
      <c r="BD3789" s="76"/>
      <c r="BE3789" s="77"/>
      <c r="BF3789" s="77"/>
    </row>
    <row r="3790" spans="1:58" s="23" customFormat="1" ht="15.75" customHeight="1" x14ac:dyDescent="0.4">
      <c r="A3790" s="116">
        <v>40806</v>
      </c>
      <c r="B3790" s="112">
        <v>33.5</v>
      </c>
      <c r="C3790" s="112">
        <v>32.950000000000003</v>
      </c>
      <c r="D3790" s="112">
        <v>31.85</v>
      </c>
      <c r="E3790" s="112">
        <v>30.2</v>
      </c>
      <c r="F3790" s="112">
        <v>31.3</v>
      </c>
      <c r="G3790" s="112">
        <v>31.3</v>
      </c>
      <c r="H3790" s="113">
        <v>31.35</v>
      </c>
      <c r="I3790" s="90">
        <f t="shared" si="1994"/>
        <v>32.950000000000003</v>
      </c>
      <c r="J3790" s="90">
        <f t="shared" si="1995"/>
        <v>31.85</v>
      </c>
      <c r="K3790" s="114">
        <v>0</v>
      </c>
      <c r="L3790" s="115">
        <v>4.1666666666666664E-2</v>
      </c>
      <c r="M3790" s="90">
        <v>34.49</v>
      </c>
      <c r="N3790" s="90">
        <v>32.86</v>
      </c>
      <c r="O3790" s="90">
        <v>33.619999999999997</v>
      </c>
      <c r="P3790" s="90">
        <v>33.57</v>
      </c>
      <c r="Q3790" s="90">
        <v>32.950000000000003</v>
      </c>
      <c r="R3790" s="63">
        <f t="shared" si="1983"/>
        <v>-0.15999999999999659</v>
      </c>
      <c r="S3790" s="64">
        <f t="shared" si="1982"/>
        <v>3.9718912312863598E-3</v>
      </c>
      <c r="T3790" s="65">
        <f t="shared" si="2001"/>
        <v>1.0496043822276324</v>
      </c>
      <c r="U3790" s="65">
        <f t="shared" si="2001"/>
        <v>0.97739440809042244</v>
      </c>
      <c r="V3790" s="65">
        <f t="shared" si="1984"/>
        <v>0.97885016383675894</v>
      </c>
      <c r="W3790" s="65">
        <f t="shared" si="1985"/>
        <v>0.99726858877086488</v>
      </c>
      <c r="X3790" s="61">
        <f t="shared" si="1996"/>
        <v>-1.641791044776111E-2</v>
      </c>
      <c r="Y3790" s="66">
        <f t="shared" si="1986"/>
        <v>3.8079470198675566E-2</v>
      </c>
      <c r="Z3790" s="61">
        <f t="shared" si="1987"/>
        <v>-3.33839150227618E-2</v>
      </c>
      <c r="AA3790" s="67">
        <f t="shared" si="1988"/>
        <v>32.950000000000003</v>
      </c>
      <c r="AB3790" s="68">
        <f t="shared" si="1989"/>
        <v>1.947656725502132E-2</v>
      </c>
      <c r="AC3790" s="69">
        <f t="shared" si="1990"/>
        <v>2.7388922702374745E-3</v>
      </c>
      <c r="AD3790" s="70">
        <f>_xlfn.PERCENTILE.EXC(AC3790:$AC$5675,0.5)</f>
        <v>6.2262248101348727E-2</v>
      </c>
      <c r="AE3790" s="70">
        <f>_xlfn.PERCENTILE.EXC($AC3790:AC$5675,0.35)</f>
        <v>3.336426200690798E-2</v>
      </c>
      <c r="AF3790" s="71">
        <f t="shared" ref="AF3790:AF3853" si="2002">_xlfn.PERCENTILE.EXC($AC3790:$AC4790,0.28)</f>
        <v>7.2837287239806625E-3</v>
      </c>
      <c r="AG3790" s="70">
        <f t="shared" ref="AG3790:AG3853" si="2003">_xlfn.PERCENTILE.EXC($AC3790:$AC4790,0.01)</f>
        <v>-0.31270586014919505</v>
      </c>
      <c r="AH3790" s="70">
        <f t="shared" ref="AH3790:AH3853" si="2004">_xlfn.PERCENTILE.EXC($AC3790:$AC4790,0.005)</f>
        <v>-0.33113240783537945</v>
      </c>
      <c r="AI3790" s="61" t="str">
        <f t="shared" si="1999"/>
        <v>Safety</v>
      </c>
      <c r="AJ3790" s="68" t="str">
        <f t="shared" si="2000"/>
        <v>Safety</v>
      </c>
      <c r="AK3790" s="72"/>
      <c r="AL3790" s="73"/>
      <c r="AM3790" s="72"/>
      <c r="AN3790" s="73"/>
      <c r="AO3790" s="74"/>
      <c r="AP3790" s="20"/>
      <c r="AQ3790" s="74"/>
      <c r="AR3790" s="20"/>
      <c r="AS3790" s="74"/>
      <c r="AT3790" s="20"/>
      <c r="AU3790" s="74" t="str">
        <f t="shared" si="1991"/>
        <v>00635U</v>
      </c>
      <c r="AV3790" s="20">
        <f t="shared" si="1997"/>
        <v>0</v>
      </c>
      <c r="AW3790" s="74" t="str">
        <f t="shared" si="1992"/>
        <v>00635U</v>
      </c>
      <c r="AX3790" s="20">
        <f t="shared" si="1993"/>
        <v>0</v>
      </c>
      <c r="AY3790" s="20">
        <f t="shared" si="1998"/>
        <v>1</v>
      </c>
      <c r="AZ3790" s="116">
        <v>40807</v>
      </c>
      <c r="BA3790" s="116"/>
      <c r="BB3790" s="20"/>
      <c r="BC3790" s="20"/>
      <c r="BD3790" s="76"/>
      <c r="BE3790" s="77"/>
      <c r="BF3790" s="77"/>
    </row>
    <row r="3791" spans="1:58" s="23" customFormat="1" ht="15.75" customHeight="1" x14ac:dyDescent="0.4">
      <c r="A3791" s="116">
        <v>40805</v>
      </c>
      <c r="B3791" s="112">
        <v>33.700000000000003</v>
      </c>
      <c r="C3791" s="112">
        <v>33.1</v>
      </c>
      <c r="D3791" s="112">
        <v>32.15</v>
      </c>
      <c r="E3791" s="112">
        <v>30.4</v>
      </c>
      <c r="F3791" s="112">
        <v>31.45</v>
      </c>
      <c r="G3791" s="112">
        <v>31.5</v>
      </c>
      <c r="H3791" s="113">
        <v>31.6</v>
      </c>
      <c r="I3791" s="90">
        <f t="shared" si="1994"/>
        <v>33.125</v>
      </c>
      <c r="J3791" s="90">
        <f t="shared" si="1995"/>
        <v>32.189583333333331</v>
      </c>
      <c r="K3791" s="114">
        <v>1</v>
      </c>
      <c r="L3791" s="115">
        <v>4.1666666666666664E-2</v>
      </c>
      <c r="M3791" s="90">
        <v>34.6</v>
      </c>
      <c r="N3791" s="90">
        <v>32.729999999999997</v>
      </c>
      <c r="O3791" s="90">
        <v>33.81</v>
      </c>
      <c r="P3791" s="90">
        <v>33.78</v>
      </c>
      <c r="Q3791" s="90">
        <v>33.24</v>
      </c>
      <c r="R3791" s="63">
        <f t="shared" si="1983"/>
        <v>0.26000000000000512</v>
      </c>
      <c r="S3791" s="64">
        <f t="shared" si="1982"/>
        <v>5.6488056810845594E-2</v>
      </c>
      <c r="T3791" s="65">
        <f t="shared" si="2001"/>
        <v>1.0571341277115798</v>
      </c>
      <c r="U3791" s="65">
        <f t="shared" si="2001"/>
        <v>0.96805678793256422</v>
      </c>
      <c r="V3791" s="65">
        <f t="shared" si="1984"/>
        <v>0.96891651865008865</v>
      </c>
      <c r="W3791" s="65">
        <f t="shared" si="1985"/>
        <v>0.98465703971119123</v>
      </c>
      <c r="X3791" s="61">
        <f t="shared" si="1996"/>
        <v>-1.7804154302670665E-2</v>
      </c>
      <c r="Y3791" s="66">
        <f t="shared" si="1986"/>
        <v>3.9473684210526411E-2</v>
      </c>
      <c r="Z3791" s="61">
        <f t="shared" si="1987"/>
        <v>-2.8238993710691881E-2</v>
      </c>
      <c r="AA3791" s="67">
        <f t="shared" si="1988"/>
        <v>33.125</v>
      </c>
      <c r="AB3791" s="68">
        <f t="shared" si="1989"/>
        <v>2.9636419187290132E-2</v>
      </c>
      <c r="AC3791" s="69">
        <f t="shared" si="1990"/>
        <v>1.2068438741216107E-2</v>
      </c>
      <c r="AD3791" s="70">
        <f>_xlfn.PERCENTILE.EXC(AC3791:$AC$5675,0.5)</f>
        <v>6.2268346923647265E-2</v>
      </c>
      <c r="AE3791" s="70">
        <f>_xlfn.PERCENTILE.EXC($AC3791:AC$5675,0.35)</f>
        <v>3.3393541801523617E-2</v>
      </c>
      <c r="AF3791" s="71">
        <f t="shared" si="2002"/>
        <v>7.6056740728545425E-3</v>
      </c>
      <c r="AG3791" s="70">
        <f t="shared" si="2003"/>
        <v>-0.31270586014919505</v>
      </c>
      <c r="AH3791" s="70">
        <f t="shared" si="2004"/>
        <v>-0.33113240783537945</v>
      </c>
      <c r="AI3791" s="61" t="str">
        <f t="shared" si="1999"/>
        <v>Safety</v>
      </c>
      <c r="AJ3791" s="68" t="str">
        <f t="shared" si="2000"/>
        <v>Short VOL</v>
      </c>
      <c r="AK3791" s="72"/>
      <c r="AL3791" s="73"/>
      <c r="AM3791" s="72"/>
      <c r="AN3791" s="73"/>
      <c r="AO3791" s="74"/>
      <c r="AP3791" s="20"/>
      <c r="AQ3791" s="74"/>
      <c r="AR3791" s="20"/>
      <c r="AS3791" s="74"/>
      <c r="AT3791" s="20"/>
      <c r="AU3791" s="74" t="str">
        <f t="shared" si="1991"/>
        <v>00631L</v>
      </c>
      <c r="AV3791" s="20">
        <f t="shared" si="1997"/>
        <v>1</v>
      </c>
      <c r="AW3791" s="74" t="str">
        <f t="shared" si="1992"/>
        <v>00635U</v>
      </c>
      <c r="AX3791" s="20">
        <f t="shared" si="1993"/>
        <v>0</v>
      </c>
      <c r="AY3791" s="20">
        <f t="shared" si="1998"/>
        <v>1</v>
      </c>
      <c r="AZ3791" s="116">
        <v>40806</v>
      </c>
      <c r="BA3791" s="116"/>
      <c r="BB3791" s="20"/>
      <c r="BC3791" s="20"/>
      <c r="BD3791" s="76"/>
      <c r="BE3791" s="77"/>
      <c r="BF3791" s="77"/>
    </row>
    <row r="3792" spans="1:58" s="23" customFormat="1" ht="15.75" customHeight="1" x14ac:dyDescent="0.4">
      <c r="A3792" s="116">
        <v>40802</v>
      </c>
      <c r="B3792" s="112">
        <v>32.049999999999997</v>
      </c>
      <c r="C3792" s="112">
        <v>31.85</v>
      </c>
      <c r="D3792" s="112">
        <v>31.25</v>
      </c>
      <c r="E3792" s="112">
        <v>29.7</v>
      </c>
      <c r="F3792" s="112">
        <v>30.8</v>
      </c>
      <c r="G3792" s="112">
        <v>30.9</v>
      </c>
      <c r="H3792" s="113">
        <v>31.05</v>
      </c>
      <c r="I3792" s="90">
        <f t="shared" si="1994"/>
        <v>31.866666666666667</v>
      </c>
      <c r="J3792" s="90">
        <f t="shared" si="1995"/>
        <v>31.3</v>
      </c>
      <c r="K3792" s="114">
        <v>2</v>
      </c>
      <c r="L3792" s="115">
        <v>4.1666666666666664E-2</v>
      </c>
      <c r="M3792" s="90">
        <v>32.520000000000003</v>
      </c>
      <c r="N3792" s="90">
        <v>30.98</v>
      </c>
      <c r="O3792" s="90">
        <v>32.950000000000003</v>
      </c>
      <c r="P3792" s="90">
        <v>33.020000000000003</v>
      </c>
      <c r="Q3792" s="90">
        <v>33.090000000000003</v>
      </c>
      <c r="R3792" s="63">
        <f t="shared" si="1983"/>
        <v>2.4699999999999989</v>
      </c>
      <c r="S3792" s="64">
        <f t="shared" si="1982"/>
        <v>-3.0966531122927698E-2</v>
      </c>
      <c r="T3792" s="65">
        <f t="shared" si="2001"/>
        <v>1.0497094899935444</v>
      </c>
      <c r="U3792" s="65">
        <f t="shared" si="2001"/>
        <v>0.94021244309559937</v>
      </c>
      <c r="V3792" s="65">
        <f t="shared" si="1984"/>
        <v>0.93821926105390663</v>
      </c>
      <c r="W3792" s="65">
        <f t="shared" si="1985"/>
        <v>0.93623451193714102</v>
      </c>
      <c r="X3792" s="61">
        <f t="shared" si="1996"/>
        <v>-6.2402496099842669E-3</v>
      </c>
      <c r="Y3792" s="66">
        <f t="shared" si="1986"/>
        <v>4.5454545454545504E-2</v>
      </c>
      <c r="Z3792" s="61">
        <f t="shared" si="1987"/>
        <v>-1.7782426778242669E-2</v>
      </c>
      <c r="AA3792" s="67">
        <f t="shared" si="1988"/>
        <v>31.866666666666667</v>
      </c>
      <c r="AB3792" s="68">
        <f t="shared" si="1989"/>
        <v>3.453841187863127E-2</v>
      </c>
      <c r="AC3792" s="69">
        <f t="shared" si="1990"/>
        <v>2.8620615450828491E-2</v>
      </c>
      <c r="AD3792" s="70">
        <f>_xlfn.PERCENTILE.EXC(AC3792:$AC$5675,0.5)</f>
        <v>6.2325356935371785E-2</v>
      </c>
      <c r="AE3792" s="70">
        <f>_xlfn.PERCENTILE.EXC($AC3792:AC$5675,0.35)</f>
        <v>3.3463937160782678E-2</v>
      </c>
      <c r="AF3792" s="71">
        <f t="shared" si="2002"/>
        <v>7.6056740728545425E-3</v>
      </c>
      <c r="AG3792" s="70">
        <f t="shared" si="2003"/>
        <v>-0.31270586014919505</v>
      </c>
      <c r="AH3792" s="70">
        <f t="shared" si="2004"/>
        <v>-0.33113240783537945</v>
      </c>
      <c r="AI3792" s="61" t="str">
        <f t="shared" si="1999"/>
        <v>Safety</v>
      </c>
      <c r="AJ3792" s="68" t="str">
        <f t="shared" si="2000"/>
        <v>Short VOL</v>
      </c>
      <c r="AK3792" s="72"/>
      <c r="AL3792" s="73"/>
      <c r="AM3792" s="72"/>
      <c r="AN3792" s="73"/>
      <c r="AO3792" s="74"/>
      <c r="AP3792" s="20"/>
      <c r="AQ3792" s="74"/>
      <c r="AR3792" s="20"/>
      <c r="AS3792" s="74"/>
      <c r="AT3792" s="20"/>
      <c r="AU3792" s="74" t="str">
        <f t="shared" si="1991"/>
        <v>00631L</v>
      </c>
      <c r="AV3792" s="20">
        <f t="shared" si="1997"/>
        <v>1</v>
      </c>
      <c r="AW3792" s="74" t="str">
        <f t="shared" si="1992"/>
        <v>00635U</v>
      </c>
      <c r="AX3792" s="20">
        <f t="shared" si="1993"/>
        <v>0</v>
      </c>
      <c r="AY3792" s="20">
        <f t="shared" si="1998"/>
        <v>1</v>
      </c>
      <c r="AZ3792" s="116">
        <v>40805</v>
      </c>
      <c r="BA3792" s="116"/>
      <c r="BB3792" s="20"/>
      <c r="BC3792" s="20"/>
      <c r="BD3792" s="76"/>
      <c r="BE3792" s="77"/>
      <c r="BF3792" s="77"/>
    </row>
    <row r="3793" spans="1:58" s="23" customFormat="1" ht="15.75" customHeight="1" x14ac:dyDescent="0.4">
      <c r="A3793" s="116">
        <v>40801</v>
      </c>
      <c r="B3793" s="112">
        <v>33.200000000000003</v>
      </c>
      <c r="C3793" s="112">
        <v>32.549999999999997</v>
      </c>
      <c r="D3793" s="112">
        <v>31.7</v>
      </c>
      <c r="E3793" s="112">
        <v>29.9</v>
      </c>
      <c r="F3793" s="112">
        <v>31</v>
      </c>
      <c r="G3793" s="112">
        <v>31.05</v>
      </c>
      <c r="H3793" s="113">
        <v>31.15</v>
      </c>
      <c r="I3793" s="90">
        <f t="shared" si="1994"/>
        <v>32.631249999999994</v>
      </c>
      <c r="J3793" s="90">
        <f t="shared" si="1995"/>
        <v>31.806249999999999</v>
      </c>
      <c r="K3793" s="114">
        <v>3</v>
      </c>
      <c r="L3793" s="115">
        <v>4.1666666666666664E-2</v>
      </c>
      <c r="M3793" s="90">
        <v>32.79</v>
      </c>
      <c r="N3793" s="90">
        <v>31.97</v>
      </c>
      <c r="O3793" s="90">
        <v>33.520000000000003</v>
      </c>
      <c r="P3793" s="90">
        <v>33.44</v>
      </c>
      <c r="Q3793" s="90">
        <v>33.29</v>
      </c>
      <c r="R3793" s="63">
        <f t="shared" si="1983"/>
        <v>2.2000000000000171</v>
      </c>
      <c r="S3793" s="64">
        <f t="shared" si="1982"/>
        <v>-7.6011560693641692E-2</v>
      </c>
      <c r="T3793" s="65">
        <f t="shared" si="2001"/>
        <v>1.0256490459806069</v>
      </c>
      <c r="U3793" s="65">
        <f t="shared" si="2001"/>
        <v>0.95375894988066812</v>
      </c>
      <c r="V3793" s="65">
        <f t="shared" si="1984"/>
        <v>0.95604066985645941</v>
      </c>
      <c r="W3793" s="65">
        <f t="shared" si="1985"/>
        <v>0.96034845298888549</v>
      </c>
      <c r="X3793" s="61">
        <f t="shared" si="1996"/>
        <v>-1.9578313253012219E-2</v>
      </c>
      <c r="Y3793" s="66">
        <f t="shared" si="1986"/>
        <v>4.1806020066889632E-2</v>
      </c>
      <c r="Z3793" s="61">
        <f t="shared" si="1987"/>
        <v>-2.528251292855762E-2</v>
      </c>
      <c r="AA3793" s="67">
        <f t="shared" si="1988"/>
        <v>32.631249999999994</v>
      </c>
      <c r="AB3793" s="68">
        <f t="shared" si="1989"/>
        <v>3.8473568970910352E-2</v>
      </c>
      <c r="AC3793" s="69">
        <f t="shared" si="1990"/>
        <v>2.0683453237409929E-2</v>
      </c>
      <c r="AD3793" s="70">
        <f>_xlfn.PERCENTILE.EXC(AC3793:$AC$5675,0.5)</f>
        <v>6.2382366947096306E-2</v>
      </c>
      <c r="AE3793" s="70">
        <f>_xlfn.PERCENTILE.EXC($AC3793:AC$5675,0.35)</f>
        <v>3.3508504660342331E-2</v>
      </c>
      <c r="AF3793" s="71">
        <f t="shared" si="2002"/>
        <v>7.6056740728545425E-3</v>
      </c>
      <c r="AG3793" s="70">
        <f t="shared" si="2003"/>
        <v>-0.31270586014919505</v>
      </c>
      <c r="AH3793" s="70">
        <f t="shared" si="2004"/>
        <v>-0.33113240783537945</v>
      </c>
      <c r="AI3793" s="61" t="str">
        <f t="shared" si="1999"/>
        <v>Safety</v>
      </c>
      <c r="AJ3793" s="68" t="str">
        <f t="shared" si="2000"/>
        <v>Short VOL</v>
      </c>
      <c r="AK3793" s="72"/>
      <c r="AL3793" s="73"/>
      <c r="AM3793" s="72"/>
      <c r="AN3793" s="73"/>
      <c r="AO3793" s="74"/>
      <c r="AP3793" s="20"/>
      <c r="AQ3793" s="74"/>
      <c r="AR3793" s="20"/>
      <c r="AS3793" s="74"/>
      <c r="AT3793" s="20"/>
      <c r="AU3793" s="74" t="str">
        <f t="shared" si="1991"/>
        <v>00631L</v>
      </c>
      <c r="AV3793" s="20">
        <f t="shared" si="1997"/>
        <v>1</v>
      </c>
      <c r="AW3793" s="74" t="str">
        <f t="shared" si="1992"/>
        <v>00635U</v>
      </c>
      <c r="AX3793" s="20">
        <f t="shared" si="1993"/>
        <v>0</v>
      </c>
      <c r="AY3793" s="20">
        <f t="shared" si="1998"/>
        <v>1</v>
      </c>
      <c r="AZ3793" s="116">
        <v>40802</v>
      </c>
      <c r="BA3793" s="116"/>
      <c r="BB3793" s="20"/>
      <c r="BC3793" s="20"/>
      <c r="BD3793" s="76"/>
      <c r="BE3793" s="77"/>
      <c r="BF3793" s="77"/>
    </row>
    <row r="3794" spans="1:58" s="23" customFormat="1" ht="15.75" customHeight="1" x14ac:dyDescent="0.4">
      <c r="A3794" s="116">
        <v>40800</v>
      </c>
      <c r="B3794" s="112">
        <v>35.75</v>
      </c>
      <c r="C3794" s="112">
        <v>34.1</v>
      </c>
      <c r="D3794" s="112">
        <v>32.75</v>
      </c>
      <c r="E3794" s="112">
        <v>30.7</v>
      </c>
      <c r="F3794" s="112">
        <v>31.75</v>
      </c>
      <c r="G3794" s="112">
        <v>31.65</v>
      </c>
      <c r="H3794" s="113">
        <v>31.7</v>
      </c>
      <c r="I3794" s="90">
        <f t="shared" si="1994"/>
        <v>34.375</v>
      </c>
      <c r="J3794" s="90">
        <f t="shared" si="1995"/>
        <v>32.975000000000001</v>
      </c>
      <c r="K3794" s="114">
        <v>4</v>
      </c>
      <c r="L3794" s="115">
        <v>4.1666666666666664E-2</v>
      </c>
      <c r="M3794" s="90">
        <v>35.03</v>
      </c>
      <c r="N3794" s="90">
        <v>34.6</v>
      </c>
      <c r="O3794" s="90">
        <v>34.96</v>
      </c>
      <c r="P3794" s="90">
        <v>34.020000000000003</v>
      </c>
      <c r="Q3794" s="90">
        <v>34.159999999999997</v>
      </c>
      <c r="R3794" s="63">
        <f t="shared" si="1983"/>
        <v>-0.64999999999999147</v>
      </c>
      <c r="S3794" s="64">
        <f t="shared" ref="S3794:S3857" si="2005">(N3794-N3795)/N3795</f>
        <v>-6.2584665402329862E-2</v>
      </c>
      <c r="T3794" s="65">
        <f t="shared" si="2001"/>
        <v>1.0124277456647399</v>
      </c>
      <c r="U3794" s="65">
        <f t="shared" si="2001"/>
        <v>0.98970251716247137</v>
      </c>
      <c r="V3794" s="65">
        <f t="shared" si="1984"/>
        <v>1.0170487948265725</v>
      </c>
      <c r="W3794" s="65">
        <f t="shared" si="1985"/>
        <v>1.0128805620608901</v>
      </c>
      <c r="X3794" s="61">
        <f t="shared" si="1996"/>
        <v>-4.6153846153846115E-2</v>
      </c>
      <c r="Y3794" s="66">
        <f t="shared" si="1986"/>
        <v>3.2573289902280131E-2</v>
      </c>
      <c r="Z3794" s="61">
        <f t="shared" si="1987"/>
        <v>-4.0727272727272688E-2</v>
      </c>
      <c r="AA3794" s="67">
        <f t="shared" si="1988"/>
        <v>34.375</v>
      </c>
      <c r="AB3794" s="68">
        <f t="shared" si="1989"/>
        <v>3.3236994219653135E-2</v>
      </c>
      <c r="AC3794" s="69">
        <f t="shared" si="1990"/>
        <v>-6.5028901734104456E-3</v>
      </c>
      <c r="AD3794" s="70">
        <f>_xlfn.PERCENTILE.EXC(AC3794:$AC$5675,0.5)</f>
        <v>6.2436163393226884E-2</v>
      </c>
      <c r="AE3794" s="70">
        <f>_xlfn.PERCENTILE.EXC($AC3794:AC$5675,0.35)</f>
        <v>3.3534901349155342E-2</v>
      </c>
      <c r="AF3794" s="71">
        <f t="shared" si="2002"/>
        <v>7.6056740728545425E-3</v>
      </c>
      <c r="AG3794" s="70">
        <f t="shared" si="2003"/>
        <v>-0.31270586014919505</v>
      </c>
      <c r="AH3794" s="70">
        <f t="shared" si="2004"/>
        <v>-0.33113240783537945</v>
      </c>
      <c r="AI3794" s="61" t="str">
        <f t="shared" si="1999"/>
        <v>Safety</v>
      </c>
      <c r="AJ3794" s="68" t="str">
        <f t="shared" si="2000"/>
        <v>Safety</v>
      </c>
      <c r="AK3794" s="72"/>
      <c r="AL3794" s="73"/>
      <c r="AM3794" s="72"/>
      <c r="AN3794" s="73"/>
      <c r="AO3794" s="74"/>
      <c r="AP3794" s="20"/>
      <c r="AQ3794" s="74"/>
      <c r="AR3794" s="20"/>
      <c r="AS3794" s="74"/>
      <c r="AT3794" s="20"/>
      <c r="AU3794" s="74" t="str">
        <f t="shared" si="1991"/>
        <v>00635U</v>
      </c>
      <c r="AV3794" s="20">
        <f t="shared" si="1997"/>
        <v>0</v>
      </c>
      <c r="AW3794" s="74" t="str">
        <f t="shared" si="1992"/>
        <v>00635U</v>
      </c>
      <c r="AX3794" s="20">
        <f t="shared" si="1993"/>
        <v>0</v>
      </c>
      <c r="AY3794" s="20">
        <f t="shared" si="1998"/>
        <v>1</v>
      </c>
      <c r="AZ3794" s="116">
        <v>40801</v>
      </c>
      <c r="BA3794" s="116"/>
      <c r="BB3794" s="20"/>
      <c r="BC3794" s="20"/>
      <c r="BD3794" s="76"/>
      <c r="BE3794" s="77"/>
      <c r="BF3794" s="77"/>
    </row>
    <row r="3795" spans="1:58" s="23" customFormat="1" ht="15.75" customHeight="1" x14ac:dyDescent="0.4">
      <c r="A3795" s="116">
        <v>40799</v>
      </c>
      <c r="B3795" s="112">
        <v>37.85</v>
      </c>
      <c r="C3795" s="112">
        <v>35.15</v>
      </c>
      <c r="D3795" s="112">
        <v>33.35</v>
      </c>
      <c r="E3795" s="112">
        <v>31.25</v>
      </c>
      <c r="F3795" s="112">
        <v>32.200000000000003</v>
      </c>
      <c r="G3795" s="112">
        <v>32.1</v>
      </c>
      <c r="H3795" s="113">
        <v>32.15</v>
      </c>
      <c r="I3795" s="90">
        <f t="shared" si="1994"/>
        <v>35.712499999999999</v>
      </c>
      <c r="J3795" s="90">
        <f t="shared" si="1995"/>
        <v>33.725000000000001</v>
      </c>
      <c r="K3795" s="114">
        <v>5</v>
      </c>
      <c r="L3795" s="115">
        <v>4.1666666666666664E-2</v>
      </c>
      <c r="M3795" s="90">
        <v>37.630000000000003</v>
      </c>
      <c r="N3795" s="90">
        <v>36.909999999999997</v>
      </c>
      <c r="O3795" s="90">
        <v>36.06</v>
      </c>
      <c r="P3795" s="90">
        <v>35.32</v>
      </c>
      <c r="Q3795" s="90">
        <v>34.78</v>
      </c>
      <c r="R3795" s="63">
        <f t="shared" si="1983"/>
        <v>-3.1599999999999966</v>
      </c>
      <c r="S3795" s="64">
        <f t="shared" si="2005"/>
        <v>-4.3534594454522069E-2</v>
      </c>
      <c r="T3795" s="65">
        <f t="shared" si="2001"/>
        <v>1.0195069086968302</v>
      </c>
      <c r="U3795" s="65">
        <f t="shared" si="2001"/>
        <v>1.02357182473655</v>
      </c>
      <c r="V3795" s="65">
        <f t="shared" si="1984"/>
        <v>1.0450169875424689</v>
      </c>
      <c r="W3795" s="65">
        <f t="shared" si="1985"/>
        <v>1.0612420931569866</v>
      </c>
      <c r="X3795" s="61">
        <f t="shared" si="1996"/>
        <v>-7.1334214002642074E-2</v>
      </c>
      <c r="Y3795" s="66">
        <f t="shared" si="1986"/>
        <v>2.8799999999999954E-2</v>
      </c>
      <c r="Z3795" s="61">
        <f t="shared" si="1987"/>
        <v>-5.5652782639131877E-2</v>
      </c>
      <c r="AA3795" s="67">
        <f t="shared" si="1988"/>
        <v>35.712499999999999</v>
      </c>
      <c r="AB3795" s="68">
        <f t="shared" si="1989"/>
        <v>2.5467353020861689E-2</v>
      </c>
      <c r="AC3795" s="69">
        <f t="shared" si="1990"/>
        <v>-3.2443782172852834E-2</v>
      </c>
      <c r="AD3795" s="70">
        <f>_xlfn.PERCENTILE.EXC(AC3795:$AC$5675,0.5)</f>
        <v>6.248995983935747E-2</v>
      </c>
      <c r="AE3795" s="70">
        <f>_xlfn.PERCENTILE.EXC($AC3795:AC$5675,0.35)</f>
        <v>3.3536957256754117E-2</v>
      </c>
      <c r="AF3795" s="71">
        <f t="shared" si="2002"/>
        <v>7.8850992737508323E-3</v>
      </c>
      <c r="AG3795" s="70">
        <f t="shared" si="2003"/>
        <v>-0.31270586014919505</v>
      </c>
      <c r="AH3795" s="70">
        <f t="shared" si="2004"/>
        <v>-0.33113240783537945</v>
      </c>
      <c r="AI3795" s="61" t="str">
        <f t="shared" si="1999"/>
        <v>Safety</v>
      </c>
      <c r="AJ3795" s="68" t="str">
        <f t="shared" si="2000"/>
        <v>Safety</v>
      </c>
      <c r="AK3795" s="72"/>
      <c r="AL3795" s="73"/>
      <c r="AM3795" s="72"/>
      <c r="AN3795" s="73"/>
      <c r="AO3795" s="74"/>
      <c r="AP3795" s="20"/>
      <c r="AQ3795" s="74"/>
      <c r="AR3795" s="20"/>
      <c r="AS3795" s="74"/>
      <c r="AT3795" s="20"/>
      <c r="AU3795" s="74" t="str">
        <f t="shared" si="1991"/>
        <v>00635U</v>
      </c>
      <c r="AV3795" s="20">
        <f t="shared" si="1997"/>
        <v>0</v>
      </c>
      <c r="AW3795" s="74" t="str">
        <f t="shared" si="1992"/>
        <v>00635U</v>
      </c>
      <c r="AX3795" s="20">
        <f t="shared" si="1993"/>
        <v>0</v>
      </c>
      <c r="AY3795" s="20">
        <f t="shared" si="1998"/>
        <v>1</v>
      </c>
      <c r="AZ3795" s="116">
        <v>40800</v>
      </c>
      <c r="BA3795" s="116"/>
      <c r="BB3795" s="20"/>
      <c r="BC3795" s="20"/>
      <c r="BD3795" s="76"/>
      <c r="BE3795" s="77"/>
      <c r="BF3795" s="77"/>
    </row>
    <row r="3796" spans="1:58" s="23" customFormat="1" ht="15.75" customHeight="1" x14ac:dyDescent="0.4">
      <c r="A3796" s="116">
        <v>40798</v>
      </c>
      <c r="B3796" s="112">
        <v>38.299999999999997</v>
      </c>
      <c r="C3796" s="112">
        <v>35.049999999999997</v>
      </c>
      <c r="D3796" s="112">
        <v>33.25</v>
      </c>
      <c r="E3796" s="112">
        <v>31.15</v>
      </c>
      <c r="F3796" s="112">
        <v>32.25</v>
      </c>
      <c r="G3796" s="112">
        <v>32.15</v>
      </c>
      <c r="H3796" s="113">
        <v>32.15</v>
      </c>
      <c r="I3796" s="90">
        <f t="shared" si="1994"/>
        <v>35.862499999999997</v>
      </c>
      <c r="J3796" s="90">
        <f t="shared" si="1995"/>
        <v>33.700000000000003</v>
      </c>
      <c r="K3796" s="114">
        <v>6</v>
      </c>
      <c r="L3796" s="115">
        <v>4.1666666666666664E-2</v>
      </c>
      <c r="M3796" s="90">
        <v>40.450000000000003</v>
      </c>
      <c r="N3796" s="90">
        <v>38.590000000000003</v>
      </c>
      <c r="O3796" s="90">
        <v>37.06</v>
      </c>
      <c r="P3796" s="90">
        <v>35.770000000000003</v>
      </c>
      <c r="Q3796" s="90">
        <v>34.81</v>
      </c>
      <c r="R3796" s="63">
        <f t="shared" si="1983"/>
        <v>-6.2099999999999937</v>
      </c>
      <c r="S3796" s="64">
        <f t="shared" si="2005"/>
        <v>1.817237798546217E-3</v>
      </c>
      <c r="T3796" s="65">
        <f t="shared" si="2001"/>
        <v>1.0481990152889349</v>
      </c>
      <c r="U3796" s="65">
        <f t="shared" si="2001"/>
        <v>1.0412844036697249</v>
      </c>
      <c r="V3796" s="65">
        <f t="shared" si="1984"/>
        <v>1.0788370142577579</v>
      </c>
      <c r="W3796" s="65">
        <f t="shared" si="1985"/>
        <v>1.1085894857799483</v>
      </c>
      <c r="X3796" s="61">
        <f t="shared" si="1996"/>
        <v>-8.4856396866840739E-2</v>
      </c>
      <c r="Y3796" s="66">
        <f t="shared" si="1986"/>
        <v>3.2102728731942219E-2</v>
      </c>
      <c r="Z3796" s="61">
        <f t="shared" si="1987"/>
        <v>-6.0299756012547771E-2</v>
      </c>
      <c r="AA3796" s="67">
        <f t="shared" si="1988"/>
        <v>35.862499999999997</v>
      </c>
      <c r="AB3796" s="68">
        <f t="shared" si="1989"/>
        <v>-7.5149002332212033E-3</v>
      </c>
      <c r="AC3796" s="69">
        <f t="shared" si="1990"/>
        <v>-7.0678932365898062E-2</v>
      </c>
      <c r="AD3796" s="70">
        <f>_xlfn.PERCENTILE.EXC(AC3796:$AC$5675,0.5)</f>
        <v>6.2614778891160711E-2</v>
      </c>
      <c r="AE3796" s="70">
        <f>_xlfn.PERCENTILE.EXC($AC3796:AC$5675,0.35)</f>
        <v>3.3550824581675152E-2</v>
      </c>
      <c r="AF3796" s="71">
        <f t="shared" si="2002"/>
        <v>8.2429933730789103E-3</v>
      </c>
      <c r="AG3796" s="70">
        <f t="shared" si="2003"/>
        <v>-0.31270586014919505</v>
      </c>
      <c r="AH3796" s="70">
        <f t="shared" si="2004"/>
        <v>-0.33113240783537945</v>
      </c>
      <c r="AI3796" s="61" t="str">
        <f t="shared" si="1999"/>
        <v>Safety</v>
      </c>
      <c r="AJ3796" s="68" t="str">
        <f t="shared" si="2000"/>
        <v>Safety</v>
      </c>
      <c r="AK3796" s="72"/>
      <c r="AL3796" s="73"/>
      <c r="AM3796" s="72"/>
      <c r="AN3796" s="73"/>
      <c r="AO3796" s="74"/>
      <c r="AP3796" s="20"/>
      <c r="AQ3796" s="74"/>
      <c r="AR3796" s="20"/>
      <c r="AS3796" s="74"/>
      <c r="AT3796" s="20"/>
      <c r="AU3796" s="74" t="str">
        <f t="shared" si="1991"/>
        <v>00635U</v>
      </c>
      <c r="AV3796" s="20">
        <f t="shared" si="1997"/>
        <v>0</v>
      </c>
      <c r="AW3796" s="74" t="str">
        <f t="shared" si="1992"/>
        <v>00635U</v>
      </c>
      <c r="AX3796" s="20">
        <f t="shared" si="1993"/>
        <v>0</v>
      </c>
      <c r="AY3796" s="20">
        <f t="shared" si="1998"/>
        <v>1</v>
      </c>
      <c r="AZ3796" s="116">
        <v>40799</v>
      </c>
      <c r="BA3796" s="116"/>
      <c r="BB3796" s="20"/>
      <c r="BC3796" s="20"/>
      <c r="BD3796" s="76"/>
      <c r="BE3796" s="77"/>
      <c r="BF3796" s="77"/>
    </row>
    <row r="3797" spans="1:58" s="23" customFormat="1" ht="15.75" customHeight="1" x14ac:dyDescent="0.4">
      <c r="A3797" s="116">
        <v>40795</v>
      </c>
      <c r="B3797" s="112">
        <v>38.549999999999997</v>
      </c>
      <c r="C3797" s="112">
        <v>34.549999999999997</v>
      </c>
      <c r="D3797" s="112">
        <v>32.85</v>
      </c>
      <c r="E3797" s="112">
        <v>30.8</v>
      </c>
      <c r="F3797" s="112">
        <v>31.85</v>
      </c>
      <c r="G3797" s="112">
        <v>31.75</v>
      </c>
      <c r="H3797" s="113">
        <v>31.9</v>
      </c>
      <c r="I3797" s="90">
        <f t="shared" si="1994"/>
        <v>35.716666666666661</v>
      </c>
      <c r="J3797" s="90">
        <f t="shared" si="1995"/>
        <v>33.345833333333331</v>
      </c>
      <c r="K3797" s="114">
        <v>7</v>
      </c>
      <c r="L3797" s="115">
        <v>4.1666666666666664E-2</v>
      </c>
      <c r="M3797" s="90">
        <v>40.42</v>
      </c>
      <c r="N3797" s="90">
        <v>38.520000000000003</v>
      </c>
      <c r="O3797" s="90">
        <v>36.64</v>
      </c>
      <c r="P3797" s="90">
        <v>35.32</v>
      </c>
      <c r="Q3797" s="90">
        <v>34.619999999999997</v>
      </c>
      <c r="R3797" s="63">
        <f t="shared" si="1983"/>
        <v>-6.9799999999999898</v>
      </c>
      <c r="S3797" s="64">
        <f t="shared" si="2005"/>
        <v>0.12237762237762245</v>
      </c>
      <c r="T3797" s="65">
        <f t="shared" si="2001"/>
        <v>1.04932502596054</v>
      </c>
      <c r="U3797" s="65">
        <f t="shared" si="2001"/>
        <v>1.0513100436681224</v>
      </c>
      <c r="V3797" s="65">
        <f t="shared" si="1984"/>
        <v>1.0906002265005663</v>
      </c>
      <c r="W3797" s="65">
        <f t="shared" si="1985"/>
        <v>1.1126516464471405</v>
      </c>
      <c r="X3797" s="61">
        <f t="shared" si="1996"/>
        <v>-0.10376134889753567</v>
      </c>
      <c r="Y3797" s="66">
        <f t="shared" si="1986"/>
        <v>3.5714285714285643E-2</v>
      </c>
      <c r="Z3797" s="61">
        <f t="shared" si="1987"/>
        <v>-6.6378908072795062E-2</v>
      </c>
      <c r="AA3797" s="67">
        <f t="shared" si="1988"/>
        <v>35.716666666666669</v>
      </c>
      <c r="AB3797" s="68">
        <f t="shared" si="1989"/>
        <v>7.7881619937679198E-4</v>
      </c>
      <c r="AC3797" s="69">
        <f t="shared" si="1990"/>
        <v>-7.2776047075112524E-2</v>
      </c>
      <c r="AD3797" s="70">
        <f>_xlfn.PERCENTILE.EXC(AC3797:$AC$5675,0.5)</f>
        <v>6.2739597942963937E-2</v>
      </c>
      <c r="AE3797" s="70">
        <f>_xlfn.PERCENTILE.EXC($AC3797:AC$5675,0.35)</f>
        <v>3.357481597858672E-2</v>
      </c>
      <c r="AF3797" s="71">
        <f t="shared" si="2002"/>
        <v>8.7316523168998877E-3</v>
      </c>
      <c r="AG3797" s="70">
        <f t="shared" si="2003"/>
        <v>-0.31270586014919505</v>
      </c>
      <c r="AH3797" s="70">
        <f t="shared" si="2004"/>
        <v>-0.33113240783537945</v>
      </c>
      <c r="AI3797" s="61" t="str">
        <f t="shared" si="1999"/>
        <v>Safety</v>
      </c>
      <c r="AJ3797" s="68" t="str">
        <f t="shared" si="2000"/>
        <v>Safety</v>
      </c>
      <c r="AK3797" s="72"/>
      <c r="AL3797" s="73"/>
      <c r="AM3797" s="72"/>
      <c r="AN3797" s="73"/>
      <c r="AO3797" s="74"/>
      <c r="AP3797" s="20"/>
      <c r="AQ3797" s="74"/>
      <c r="AR3797" s="20"/>
      <c r="AS3797" s="74"/>
      <c r="AT3797" s="20"/>
      <c r="AU3797" s="74" t="str">
        <f t="shared" si="1991"/>
        <v>00635U</v>
      </c>
      <c r="AV3797" s="20">
        <f t="shared" si="1997"/>
        <v>0</v>
      </c>
      <c r="AW3797" s="74" t="str">
        <f t="shared" si="1992"/>
        <v>00635U</v>
      </c>
      <c r="AX3797" s="20">
        <f t="shared" si="1993"/>
        <v>0</v>
      </c>
      <c r="AY3797" s="20">
        <f t="shared" si="1998"/>
        <v>1</v>
      </c>
      <c r="AZ3797" s="116">
        <v>40798</v>
      </c>
      <c r="BA3797" s="116"/>
      <c r="BB3797" s="20"/>
      <c r="BC3797" s="20"/>
      <c r="BD3797" s="76"/>
      <c r="BE3797" s="77"/>
      <c r="BF3797" s="77"/>
    </row>
    <row r="3798" spans="1:58" s="23" customFormat="1" ht="15.75" customHeight="1" x14ac:dyDescent="0.4">
      <c r="A3798" s="116">
        <v>40794</v>
      </c>
      <c r="B3798" s="112">
        <v>34.6</v>
      </c>
      <c r="C3798" s="112">
        <v>32.15</v>
      </c>
      <c r="D3798" s="112">
        <v>30.9</v>
      </c>
      <c r="E3798" s="112">
        <v>29.4</v>
      </c>
      <c r="F3798" s="112">
        <v>30.7</v>
      </c>
      <c r="G3798" s="112">
        <v>30.75</v>
      </c>
      <c r="H3798" s="113">
        <v>30.8</v>
      </c>
      <c r="I3798" s="90">
        <f t="shared" si="1994"/>
        <v>32.966666666666669</v>
      </c>
      <c r="J3798" s="90">
        <f t="shared" si="1995"/>
        <v>31.316666666666666</v>
      </c>
      <c r="K3798" s="114">
        <v>8</v>
      </c>
      <c r="L3798" s="115">
        <v>4.1666666666666664E-2</v>
      </c>
      <c r="M3798" s="90">
        <v>34.409999999999997</v>
      </c>
      <c r="N3798" s="90">
        <v>34.32</v>
      </c>
      <c r="O3798" s="90">
        <v>33.71</v>
      </c>
      <c r="P3798" s="90">
        <v>33.14</v>
      </c>
      <c r="Q3798" s="90">
        <v>33</v>
      </c>
      <c r="R3798" s="63">
        <f t="shared" si="1983"/>
        <v>-1.8799999999999955</v>
      </c>
      <c r="S3798" s="64">
        <f t="shared" si="2005"/>
        <v>2.8160575194727311E-2</v>
      </c>
      <c r="T3798" s="65">
        <f t="shared" si="2001"/>
        <v>1.0026223776223775</v>
      </c>
      <c r="U3798" s="65">
        <f t="shared" si="2001"/>
        <v>1.0180955206170275</v>
      </c>
      <c r="V3798" s="65">
        <f t="shared" si="1984"/>
        <v>1.035606517803259</v>
      </c>
      <c r="W3798" s="65">
        <f t="shared" si="1985"/>
        <v>1.04</v>
      </c>
      <c r="X3798" s="61">
        <f t="shared" si="1996"/>
        <v>-7.080924855491337E-2</v>
      </c>
      <c r="Y3798" s="66">
        <f t="shared" si="1986"/>
        <v>4.7619047619047693E-2</v>
      </c>
      <c r="Z3798" s="61">
        <f t="shared" si="1987"/>
        <v>-5.0050556117290257E-2</v>
      </c>
      <c r="AA3798" s="67">
        <f t="shared" si="1988"/>
        <v>32.966666666666669</v>
      </c>
      <c r="AB3798" s="68">
        <f t="shared" si="1989"/>
        <v>8.158508158508191E-3</v>
      </c>
      <c r="AC3798" s="69">
        <f t="shared" si="1990"/>
        <v>-3.9432789432789384E-2</v>
      </c>
      <c r="AD3798" s="70">
        <f>_xlfn.PERCENTILE.EXC(AC3798:$AC$5675,0.5)</f>
        <v>6.277836965928521E-2</v>
      </c>
      <c r="AE3798" s="70">
        <f>_xlfn.PERCENTILE.EXC($AC3798:AC$5675,0.35)</f>
        <v>3.359633017235332E-2</v>
      </c>
      <c r="AF3798" s="71">
        <f t="shared" si="2002"/>
        <v>9.0451792596320767E-3</v>
      </c>
      <c r="AG3798" s="70">
        <f t="shared" si="2003"/>
        <v>-0.31270586014919505</v>
      </c>
      <c r="AH3798" s="70">
        <f t="shared" si="2004"/>
        <v>-0.33113240783537945</v>
      </c>
      <c r="AI3798" s="61" t="str">
        <f t="shared" si="1999"/>
        <v>Safety</v>
      </c>
      <c r="AJ3798" s="68" t="str">
        <f t="shared" si="2000"/>
        <v>Safety</v>
      </c>
      <c r="AK3798" s="72"/>
      <c r="AL3798" s="73"/>
      <c r="AM3798" s="72"/>
      <c r="AN3798" s="73"/>
      <c r="AO3798" s="74"/>
      <c r="AP3798" s="20"/>
      <c r="AQ3798" s="74"/>
      <c r="AR3798" s="20"/>
      <c r="AS3798" s="74"/>
      <c r="AT3798" s="20"/>
      <c r="AU3798" s="74" t="str">
        <f t="shared" si="1991"/>
        <v>00635U</v>
      </c>
      <c r="AV3798" s="20">
        <f t="shared" si="1997"/>
        <v>0</v>
      </c>
      <c r="AW3798" s="74" t="str">
        <f t="shared" si="1992"/>
        <v>00635U</v>
      </c>
      <c r="AX3798" s="20">
        <f t="shared" si="1993"/>
        <v>0</v>
      </c>
      <c r="AY3798" s="20">
        <f t="shared" si="1998"/>
        <v>1</v>
      </c>
      <c r="AZ3798" s="116">
        <v>40795</v>
      </c>
      <c r="BA3798" s="116"/>
      <c r="BB3798" s="20"/>
      <c r="BC3798" s="20"/>
      <c r="BD3798" s="76"/>
      <c r="BE3798" s="77"/>
      <c r="BF3798" s="77"/>
    </row>
    <row r="3799" spans="1:58" s="23" customFormat="1" ht="15.75" customHeight="1" x14ac:dyDescent="0.4">
      <c r="A3799" s="116">
        <v>40793</v>
      </c>
      <c r="B3799" s="112">
        <v>33.549999999999997</v>
      </c>
      <c r="C3799" s="112">
        <v>31.4</v>
      </c>
      <c r="D3799" s="112">
        <v>30.45</v>
      </c>
      <c r="E3799" s="112">
        <v>29.1</v>
      </c>
      <c r="F3799" s="112">
        <v>30.25</v>
      </c>
      <c r="G3799" s="112">
        <v>30.3</v>
      </c>
      <c r="H3799" s="113">
        <v>30.4</v>
      </c>
      <c r="I3799" s="90">
        <f t="shared" si="1994"/>
        <v>32.206249999999997</v>
      </c>
      <c r="J3799" s="90">
        <f t="shared" si="1995"/>
        <v>30.806249999999999</v>
      </c>
      <c r="K3799" s="114">
        <v>9</v>
      </c>
      <c r="L3799" s="115">
        <v>4.1666666666666664E-2</v>
      </c>
      <c r="M3799" s="90">
        <v>32.44</v>
      </c>
      <c r="N3799" s="90">
        <v>33.380000000000003</v>
      </c>
      <c r="O3799" s="90">
        <v>32.96</v>
      </c>
      <c r="P3799" s="90">
        <v>32.14</v>
      </c>
      <c r="Q3799" s="90">
        <v>32.44</v>
      </c>
      <c r="R3799" s="63">
        <f t="shared" si="1983"/>
        <v>-0.71999999999999886</v>
      </c>
      <c r="S3799" s="64">
        <f t="shared" si="2005"/>
        <v>-9.7837837837837768E-2</v>
      </c>
      <c r="T3799" s="65">
        <f t="shared" si="2001"/>
        <v>0.97183942480527252</v>
      </c>
      <c r="U3799" s="65">
        <f t="shared" si="2001"/>
        <v>1.012742718446602</v>
      </c>
      <c r="V3799" s="65">
        <f t="shared" si="1984"/>
        <v>1.0385812072184195</v>
      </c>
      <c r="W3799" s="65">
        <f t="shared" si="1985"/>
        <v>1.0289765721331692</v>
      </c>
      <c r="X3799" s="61">
        <f t="shared" si="1996"/>
        <v>-6.408345752608044E-2</v>
      </c>
      <c r="Y3799" s="66">
        <f t="shared" si="1986"/>
        <v>4.467353951890024E-2</v>
      </c>
      <c r="Z3799" s="61">
        <f t="shared" si="1987"/>
        <v>-4.3469823403842381E-2</v>
      </c>
      <c r="AA3799" s="67">
        <f t="shared" si="1988"/>
        <v>32.206249999999997</v>
      </c>
      <c r="AB3799" s="68">
        <f t="shared" si="1989"/>
        <v>5.0928699820250029E-3</v>
      </c>
      <c r="AC3799" s="69">
        <f t="shared" si="1990"/>
        <v>-3.5163271420012139E-2</v>
      </c>
      <c r="AD3799" s="70">
        <f>_xlfn.PERCENTILE.EXC(AC3799:$AC$5675,0.5)</f>
        <v>6.2817141375606469E-2</v>
      </c>
      <c r="AE3799" s="70">
        <f>_xlfn.PERCENTILE.EXC($AC3799:AC$5675,0.35)</f>
        <v>3.3610473106166147E-2</v>
      </c>
      <c r="AF3799" s="71">
        <f t="shared" si="2002"/>
        <v>9.1740732107243976E-3</v>
      </c>
      <c r="AG3799" s="70">
        <f t="shared" si="2003"/>
        <v>-0.31270586014919505</v>
      </c>
      <c r="AH3799" s="70">
        <f t="shared" si="2004"/>
        <v>-0.33113240783537945</v>
      </c>
      <c r="AI3799" s="61" t="str">
        <f t="shared" si="1999"/>
        <v>Safety</v>
      </c>
      <c r="AJ3799" s="68" t="str">
        <f t="shared" si="2000"/>
        <v>Safety</v>
      </c>
      <c r="AK3799" s="72"/>
      <c r="AL3799" s="73"/>
      <c r="AM3799" s="72"/>
      <c r="AN3799" s="73"/>
      <c r="AO3799" s="74"/>
      <c r="AP3799" s="20"/>
      <c r="AQ3799" s="74"/>
      <c r="AR3799" s="20"/>
      <c r="AS3799" s="74"/>
      <c r="AT3799" s="20"/>
      <c r="AU3799" s="74" t="str">
        <f t="shared" si="1991"/>
        <v>00635U</v>
      </c>
      <c r="AV3799" s="20">
        <f t="shared" si="1997"/>
        <v>0</v>
      </c>
      <c r="AW3799" s="74" t="str">
        <f t="shared" si="1992"/>
        <v>00635U</v>
      </c>
      <c r="AX3799" s="20">
        <f t="shared" si="1993"/>
        <v>0</v>
      </c>
      <c r="AY3799" s="20">
        <f t="shared" si="1998"/>
        <v>1</v>
      </c>
      <c r="AZ3799" s="116">
        <v>40794</v>
      </c>
      <c r="BA3799" s="116"/>
      <c r="BB3799" s="20"/>
      <c r="BC3799" s="20"/>
      <c r="BD3799" s="76"/>
      <c r="BE3799" s="77"/>
      <c r="BF3799" s="77"/>
    </row>
    <row r="3800" spans="1:58" s="23" customFormat="1" ht="15.75" customHeight="1" x14ac:dyDescent="0.4">
      <c r="A3800" s="116">
        <v>40792</v>
      </c>
      <c r="B3800" s="112">
        <v>35.75</v>
      </c>
      <c r="C3800" s="112">
        <v>32.85</v>
      </c>
      <c r="D3800" s="112">
        <v>31.45</v>
      </c>
      <c r="E3800" s="112">
        <v>29.85</v>
      </c>
      <c r="F3800" s="112">
        <v>31</v>
      </c>
      <c r="G3800" s="112">
        <v>31</v>
      </c>
      <c r="H3800" s="113">
        <v>31.2</v>
      </c>
      <c r="I3800" s="90">
        <f t="shared" si="1994"/>
        <v>34.058333333333337</v>
      </c>
      <c r="J3800" s="90">
        <f t="shared" si="1995"/>
        <v>32.033333333333331</v>
      </c>
      <c r="K3800" s="114">
        <v>10</v>
      </c>
      <c r="L3800" s="115">
        <v>4.1666666666666664E-2</v>
      </c>
      <c r="M3800" s="90">
        <v>39.24</v>
      </c>
      <c r="N3800" s="90">
        <v>37</v>
      </c>
      <c r="O3800" s="90">
        <v>35.380000000000003</v>
      </c>
      <c r="P3800" s="90">
        <v>34.229999999999997</v>
      </c>
      <c r="Q3800" s="90">
        <v>33.76</v>
      </c>
      <c r="R3800" s="63">
        <f t="shared" si="1983"/>
        <v>-6.6300000000000097</v>
      </c>
      <c r="S3800" s="64">
        <f t="shared" si="2005"/>
        <v>9.0801886792452782E-2</v>
      </c>
      <c r="T3800" s="65">
        <f t="shared" si="2001"/>
        <v>1.0605405405405406</v>
      </c>
      <c r="U3800" s="65">
        <f t="shared" si="2001"/>
        <v>1.0457885811192764</v>
      </c>
      <c r="V3800" s="65">
        <f t="shared" si="1984"/>
        <v>1.0809231668127375</v>
      </c>
      <c r="W3800" s="65">
        <f t="shared" si="1985"/>
        <v>1.0959715639810428</v>
      </c>
      <c r="X3800" s="61">
        <f t="shared" si="1996"/>
        <v>-8.1118881118881075E-2</v>
      </c>
      <c r="Y3800" s="66">
        <f t="shared" si="1986"/>
        <v>4.5226130653266257E-2</v>
      </c>
      <c r="Z3800" s="61">
        <f t="shared" si="1987"/>
        <v>-5.9456814289209847E-2</v>
      </c>
      <c r="AA3800" s="67">
        <f t="shared" si="1988"/>
        <v>34.058333333333337</v>
      </c>
      <c r="AB3800" s="68">
        <f t="shared" si="1989"/>
        <v>-3.3783783783783786E-2</v>
      </c>
      <c r="AC3800" s="69">
        <f t="shared" si="1990"/>
        <v>-7.95045045045044E-2</v>
      </c>
      <c r="AD3800" s="70">
        <f>_xlfn.PERCENTILE.EXC(AC3800:$AC$5675,0.5)</f>
        <v>6.2902235405152107E-2</v>
      </c>
      <c r="AE3800" s="70">
        <f>_xlfn.PERCENTILE.EXC($AC3800:AC$5675,0.35)</f>
        <v>3.3616016236699589E-2</v>
      </c>
      <c r="AF3800" s="71">
        <f t="shared" si="2002"/>
        <v>9.2594602946139849E-3</v>
      </c>
      <c r="AG3800" s="70">
        <f t="shared" si="2003"/>
        <v>-0.31270586014919505</v>
      </c>
      <c r="AH3800" s="70">
        <f t="shared" si="2004"/>
        <v>-0.33113240783537945</v>
      </c>
      <c r="AI3800" s="61" t="str">
        <f t="shared" si="1999"/>
        <v>Safety</v>
      </c>
      <c r="AJ3800" s="68" t="str">
        <f t="shared" si="2000"/>
        <v>Safety</v>
      </c>
      <c r="AK3800" s="72"/>
      <c r="AL3800" s="73"/>
      <c r="AM3800" s="72"/>
      <c r="AN3800" s="73"/>
      <c r="AO3800" s="74"/>
      <c r="AP3800" s="20"/>
      <c r="AQ3800" s="74"/>
      <c r="AR3800" s="20"/>
      <c r="AS3800" s="74"/>
      <c r="AT3800" s="20"/>
      <c r="AU3800" s="74" t="str">
        <f t="shared" si="1991"/>
        <v>00635U</v>
      </c>
      <c r="AV3800" s="20">
        <f t="shared" si="1997"/>
        <v>0</v>
      </c>
      <c r="AW3800" s="74" t="str">
        <f t="shared" si="1992"/>
        <v>00635U</v>
      </c>
      <c r="AX3800" s="20">
        <f t="shared" si="1993"/>
        <v>0</v>
      </c>
      <c r="AY3800" s="20">
        <f t="shared" si="1998"/>
        <v>1</v>
      </c>
      <c r="AZ3800" s="116">
        <v>40793</v>
      </c>
      <c r="BA3800" s="116"/>
      <c r="BB3800" s="20"/>
      <c r="BC3800" s="20"/>
      <c r="BD3800" s="76"/>
      <c r="BE3800" s="77"/>
      <c r="BF3800" s="77"/>
    </row>
    <row r="3801" spans="1:58" s="23" customFormat="1" ht="15.75" customHeight="1" x14ac:dyDescent="0.4">
      <c r="A3801" s="116">
        <v>40788</v>
      </c>
      <c r="B3801" s="112">
        <v>34.5</v>
      </c>
      <c r="C3801" s="112">
        <v>32.049999999999997</v>
      </c>
      <c r="D3801" s="112">
        <v>30.75</v>
      </c>
      <c r="E3801" s="112">
        <v>29.25</v>
      </c>
      <c r="F3801" s="112">
        <v>30.4</v>
      </c>
      <c r="G3801" s="112">
        <v>30.5</v>
      </c>
      <c r="H3801" s="113">
        <v>30.7</v>
      </c>
      <c r="I3801" s="90">
        <f t="shared" si="1994"/>
        <v>33.172916666666666</v>
      </c>
      <c r="J3801" s="90">
        <f t="shared" si="1995"/>
        <v>31.345833333333331</v>
      </c>
      <c r="K3801" s="114">
        <v>11</v>
      </c>
      <c r="L3801" s="115">
        <v>4.1666666666666664E-2</v>
      </c>
      <c r="M3801" s="90">
        <v>31.94</v>
      </c>
      <c r="N3801" s="90">
        <v>33.92</v>
      </c>
      <c r="O3801" s="90">
        <v>33.79</v>
      </c>
      <c r="P3801" s="90">
        <v>32.99</v>
      </c>
      <c r="Q3801" s="90">
        <v>33.229999999999997</v>
      </c>
      <c r="R3801" s="63">
        <f t="shared" si="1983"/>
        <v>0.92000000000000171</v>
      </c>
      <c r="S3801" s="64">
        <f t="shared" si="2005"/>
        <v>6.59962287869265E-2</v>
      </c>
      <c r="T3801" s="65">
        <f t="shared" si="2001"/>
        <v>0.941627358490566</v>
      </c>
      <c r="U3801" s="65">
        <f t="shared" si="2001"/>
        <v>1.003847292098254</v>
      </c>
      <c r="V3801" s="65">
        <f t="shared" si="1984"/>
        <v>1.0281903607153682</v>
      </c>
      <c r="W3801" s="65">
        <f t="shared" si="1985"/>
        <v>1.0207643695455915</v>
      </c>
      <c r="X3801" s="61">
        <f t="shared" si="1996"/>
        <v>-7.1014492753623273E-2</v>
      </c>
      <c r="Y3801" s="66">
        <f t="shared" si="1986"/>
        <v>4.9572649572649549E-2</v>
      </c>
      <c r="Z3801" s="61">
        <f t="shared" si="1987"/>
        <v>-5.507756076116313E-2</v>
      </c>
      <c r="AA3801" s="67">
        <f t="shared" si="1988"/>
        <v>33.172916666666666</v>
      </c>
      <c r="AB3801" s="68">
        <f t="shared" si="1989"/>
        <v>1.7099056603773533E-2</v>
      </c>
      <c r="AC3801" s="69">
        <f t="shared" si="1990"/>
        <v>-2.2024862421383726E-2</v>
      </c>
      <c r="AD3801" s="70">
        <f>_xlfn.PERCENTILE.EXC(AC3801:$AC$5675,0.5)</f>
        <v>6.2987329434697731E-2</v>
      </c>
      <c r="AE3801" s="70">
        <f>_xlfn.PERCENTILE.EXC($AC3801:AC$5675,0.35)</f>
        <v>3.3793706558550352E-2</v>
      </c>
      <c r="AF3801" s="71">
        <f t="shared" si="2002"/>
        <v>9.2594602946139849E-3</v>
      </c>
      <c r="AG3801" s="70">
        <f t="shared" si="2003"/>
        <v>-0.31270586014919505</v>
      </c>
      <c r="AH3801" s="70">
        <f t="shared" si="2004"/>
        <v>-0.33113240783537945</v>
      </c>
      <c r="AI3801" s="61" t="str">
        <f t="shared" si="1999"/>
        <v>Safety</v>
      </c>
      <c r="AJ3801" s="68" t="str">
        <f t="shared" si="2000"/>
        <v>Safety</v>
      </c>
      <c r="AK3801" s="72"/>
      <c r="AL3801" s="73"/>
      <c r="AM3801" s="72"/>
      <c r="AN3801" s="73"/>
      <c r="AO3801" s="74"/>
      <c r="AP3801" s="20"/>
      <c r="AQ3801" s="74"/>
      <c r="AR3801" s="20"/>
      <c r="AS3801" s="74"/>
      <c r="AT3801" s="20"/>
      <c r="AU3801" s="74" t="str">
        <f t="shared" si="1991"/>
        <v>00635U</v>
      </c>
      <c r="AV3801" s="20">
        <f t="shared" si="1997"/>
        <v>0</v>
      </c>
      <c r="AW3801" s="74" t="str">
        <f t="shared" si="1992"/>
        <v>00635U</v>
      </c>
      <c r="AX3801" s="20">
        <f t="shared" si="1993"/>
        <v>0</v>
      </c>
      <c r="AY3801" s="20">
        <f t="shared" si="1998"/>
        <v>1</v>
      </c>
      <c r="AZ3801" s="116">
        <v>40792</v>
      </c>
      <c r="BA3801" s="116"/>
      <c r="BB3801" s="20"/>
      <c r="BC3801" s="20"/>
      <c r="BD3801" s="76"/>
      <c r="BE3801" s="77"/>
      <c r="BF3801" s="77"/>
    </row>
    <row r="3802" spans="1:58" s="23" customFormat="1" ht="15.75" customHeight="1" x14ac:dyDescent="0.4">
      <c r="A3802" s="116">
        <v>40787</v>
      </c>
      <c r="B3802" s="112">
        <v>32.15</v>
      </c>
      <c r="C3802" s="112">
        <v>30.7</v>
      </c>
      <c r="D3802" s="112">
        <v>29.95</v>
      </c>
      <c r="E3802" s="112">
        <v>28.65</v>
      </c>
      <c r="F3802" s="112">
        <v>29.95</v>
      </c>
      <c r="G3802" s="112">
        <v>30.05</v>
      </c>
      <c r="H3802" s="113">
        <v>30.3</v>
      </c>
      <c r="I3802" s="90">
        <f t="shared" si="1994"/>
        <v>31.424999999999997</v>
      </c>
      <c r="J3802" s="90">
        <f t="shared" si="1995"/>
        <v>30.324999999999999</v>
      </c>
      <c r="K3802" s="114">
        <v>12</v>
      </c>
      <c r="L3802" s="115">
        <v>4.1666666666666664E-2</v>
      </c>
      <c r="M3802" s="90">
        <v>31.78</v>
      </c>
      <c r="N3802" s="90">
        <v>31.82</v>
      </c>
      <c r="O3802" s="90">
        <v>31.99</v>
      </c>
      <c r="P3802" s="90">
        <v>31.88</v>
      </c>
      <c r="Q3802" s="90">
        <v>32.200000000000003</v>
      </c>
      <c r="R3802" s="63">
        <f t="shared" si="1983"/>
        <v>0.26999999999999602</v>
      </c>
      <c r="S3802" s="64">
        <f t="shared" si="2005"/>
        <v>6.3251106894370423E-3</v>
      </c>
      <c r="T3802" s="65">
        <f t="shared" si="2001"/>
        <v>0.99874292897548711</v>
      </c>
      <c r="U3802" s="65">
        <f t="shared" si="2001"/>
        <v>0.99468583932478905</v>
      </c>
      <c r="V3802" s="65">
        <f t="shared" si="1984"/>
        <v>0.99811794228356343</v>
      </c>
      <c r="W3802" s="65">
        <f t="shared" si="1985"/>
        <v>0.98819875776397503</v>
      </c>
      <c r="X3802" s="61">
        <f t="shared" si="1996"/>
        <v>-4.5101088646967318E-2</v>
      </c>
      <c r="Y3802" s="66">
        <f t="shared" si="1986"/>
        <v>5.7591623036649289E-2</v>
      </c>
      <c r="Z3802" s="61">
        <f t="shared" si="1987"/>
        <v>-3.5003977724741384E-2</v>
      </c>
      <c r="AA3802" s="67">
        <f t="shared" si="1988"/>
        <v>31.424999999999997</v>
      </c>
      <c r="AB3802" s="68">
        <f t="shared" si="1989"/>
        <v>1.0370835952231247E-2</v>
      </c>
      <c r="AC3802" s="69">
        <f t="shared" si="1990"/>
        <v>-1.2413576367064838E-2</v>
      </c>
      <c r="AD3802" s="70">
        <f>_xlfn.PERCENTILE.EXC(AC3802:$AC$5675,0.5)</f>
        <v>6.2993221061625748E-2</v>
      </c>
      <c r="AE3802" s="70">
        <f>_xlfn.PERCENTILE.EXC($AC3802:AC$5675,0.35)</f>
        <v>3.3941976398638982E-2</v>
      </c>
      <c r="AF3802" s="71">
        <f t="shared" si="2002"/>
        <v>9.2594602946139849E-3</v>
      </c>
      <c r="AG3802" s="70">
        <f t="shared" si="2003"/>
        <v>-0.31270586014919505</v>
      </c>
      <c r="AH3802" s="70">
        <f t="shared" si="2004"/>
        <v>-0.33113240783537945</v>
      </c>
      <c r="AI3802" s="61" t="str">
        <f t="shared" si="1999"/>
        <v>Safety</v>
      </c>
      <c r="AJ3802" s="68" t="str">
        <f t="shared" si="2000"/>
        <v>Safety</v>
      </c>
      <c r="AK3802" s="72"/>
      <c r="AL3802" s="73"/>
      <c r="AM3802" s="72"/>
      <c r="AN3802" s="73"/>
      <c r="AO3802" s="74"/>
      <c r="AP3802" s="20"/>
      <c r="AQ3802" s="74"/>
      <c r="AR3802" s="20"/>
      <c r="AS3802" s="74"/>
      <c r="AT3802" s="20"/>
      <c r="AU3802" s="74" t="str">
        <f t="shared" si="1991"/>
        <v>00635U</v>
      </c>
      <c r="AV3802" s="20">
        <f t="shared" si="1997"/>
        <v>0</v>
      </c>
      <c r="AW3802" s="74" t="str">
        <f t="shared" si="1992"/>
        <v>00635U</v>
      </c>
      <c r="AX3802" s="20">
        <f t="shared" si="1993"/>
        <v>0</v>
      </c>
      <c r="AY3802" s="20">
        <f t="shared" si="1998"/>
        <v>1</v>
      </c>
      <c r="AZ3802" s="116">
        <v>40788</v>
      </c>
      <c r="BA3802" s="116"/>
      <c r="BB3802" s="20"/>
      <c r="BC3802" s="20"/>
      <c r="BD3802" s="76"/>
      <c r="BE3802" s="77"/>
      <c r="BF3802" s="77"/>
    </row>
    <row r="3803" spans="1:58" s="23" customFormat="1" ht="15.75" customHeight="1" x14ac:dyDescent="0.4">
      <c r="A3803" s="116">
        <v>40786</v>
      </c>
      <c r="B3803" s="112">
        <v>31.65</v>
      </c>
      <c r="C3803" s="112">
        <v>30.2</v>
      </c>
      <c r="D3803" s="112">
        <v>29.65</v>
      </c>
      <c r="E3803" s="112">
        <v>28.4</v>
      </c>
      <c r="F3803" s="112">
        <v>29.7</v>
      </c>
      <c r="G3803" s="112">
        <v>29.85</v>
      </c>
      <c r="H3803" s="113">
        <v>30.05</v>
      </c>
      <c r="I3803" s="90">
        <f t="shared" si="1994"/>
        <v>30.985416666666666</v>
      </c>
      <c r="J3803" s="90">
        <f t="shared" si="1995"/>
        <v>29.947916666666664</v>
      </c>
      <c r="K3803" s="114">
        <v>13</v>
      </c>
      <c r="L3803" s="115">
        <v>4.1666666666666664E-2</v>
      </c>
      <c r="M3803" s="90">
        <v>32.33</v>
      </c>
      <c r="N3803" s="90">
        <v>31.62</v>
      </c>
      <c r="O3803" s="90">
        <v>31.67</v>
      </c>
      <c r="P3803" s="90">
        <v>31.59</v>
      </c>
      <c r="Q3803" s="90">
        <v>31.7</v>
      </c>
      <c r="R3803" s="63">
        <f t="shared" si="1983"/>
        <v>-0.68999999999999773</v>
      </c>
      <c r="S3803" s="64">
        <f t="shared" si="2005"/>
        <v>-3.8613560352690771E-2</v>
      </c>
      <c r="T3803" s="65">
        <f t="shared" si="2001"/>
        <v>1.0224541429475016</v>
      </c>
      <c r="U3803" s="65">
        <f t="shared" si="2001"/>
        <v>0.99842121881907164</v>
      </c>
      <c r="V3803" s="65">
        <f t="shared" si="1984"/>
        <v>1.0009496676163343</v>
      </c>
      <c r="W3803" s="65">
        <f t="shared" si="1985"/>
        <v>0.99747634069400637</v>
      </c>
      <c r="X3803" s="61">
        <f t="shared" si="1996"/>
        <v>-4.5813586097946266E-2</v>
      </c>
      <c r="Y3803" s="66">
        <f t="shared" si="1986"/>
        <v>5.809859154929585E-2</v>
      </c>
      <c r="Z3803" s="61">
        <f t="shared" si="1987"/>
        <v>-3.3483493578968647E-2</v>
      </c>
      <c r="AA3803" s="67">
        <f t="shared" si="1988"/>
        <v>30.985416666666666</v>
      </c>
      <c r="AB3803" s="68">
        <f t="shared" si="1989"/>
        <v>9.4876660341548335E-4</v>
      </c>
      <c r="AC3803" s="69">
        <f t="shared" si="1990"/>
        <v>-2.0069049125026415E-2</v>
      </c>
      <c r="AD3803" s="70">
        <f>_xlfn.PERCENTILE.EXC(AC3803:$AC$5675,0.5)</f>
        <v>6.2999112688553766E-2</v>
      </c>
      <c r="AE3803" s="70">
        <f>_xlfn.PERCENTILE.EXC($AC3803:AC$5675,0.35)</f>
        <v>3.4020220509065759E-2</v>
      </c>
      <c r="AF3803" s="71">
        <f t="shared" si="2002"/>
        <v>9.2594602946139849E-3</v>
      </c>
      <c r="AG3803" s="70">
        <f t="shared" si="2003"/>
        <v>-0.31270586014919505</v>
      </c>
      <c r="AH3803" s="70">
        <f t="shared" si="2004"/>
        <v>-0.33113240783537945</v>
      </c>
      <c r="AI3803" s="61" t="str">
        <f t="shared" si="1999"/>
        <v>Safety</v>
      </c>
      <c r="AJ3803" s="68" t="str">
        <f t="shared" si="2000"/>
        <v>Safety</v>
      </c>
      <c r="AK3803" s="72"/>
      <c r="AL3803" s="73"/>
      <c r="AM3803" s="72"/>
      <c r="AN3803" s="73"/>
      <c r="AO3803" s="74"/>
      <c r="AP3803" s="20"/>
      <c r="AQ3803" s="74"/>
      <c r="AR3803" s="20"/>
      <c r="AS3803" s="74"/>
      <c r="AT3803" s="20"/>
      <c r="AU3803" s="74" t="str">
        <f t="shared" si="1991"/>
        <v>00635U</v>
      </c>
      <c r="AV3803" s="20">
        <f t="shared" si="1997"/>
        <v>0</v>
      </c>
      <c r="AW3803" s="74" t="str">
        <f t="shared" si="1992"/>
        <v>00635U</v>
      </c>
      <c r="AX3803" s="20">
        <f t="shared" si="1993"/>
        <v>0</v>
      </c>
      <c r="AY3803" s="20">
        <f t="shared" si="1998"/>
        <v>1</v>
      </c>
      <c r="AZ3803" s="116">
        <v>40787</v>
      </c>
      <c r="BA3803" s="116"/>
      <c r="BB3803" s="20"/>
      <c r="BC3803" s="20"/>
      <c r="BD3803" s="76"/>
      <c r="BE3803" s="77"/>
      <c r="BF3803" s="77"/>
    </row>
    <row r="3804" spans="1:58" s="23" customFormat="1" ht="15.75" customHeight="1" x14ac:dyDescent="0.4">
      <c r="A3804" s="116">
        <v>40785</v>
      </c>
      <c r="B3804" s="112">
        <v>32.5</v>
      </c>
      <c r="C3804" s="112">
        <v>30.55</v>
      </c>
      <c r="D3804" s="112">
        <v>30.05</v>
      </c>
      <c r="E3804" s="112">
        <v>29.15</v>
      </c>
      <c r="F3804" s="112">
        <v>30.35</v>
      </c>
      <c r="G3804" s="112">
        <v>30.5</v>
      </c>
      <c r="H3804" s="113">
        <v>30.65</v>
      </c>
      <c r="I3804" s="90">
        <f t="shared" si="1994"/>
        <v>31.6875</v>
      </c>
      <c r="J3804" s="90">
        <f t="shared" si="1995"/>
        <v>30.341666666666669</v>
      </c>
      <c r="K3804" s="114">
        <v>14</v>
      </c>
      <c r="L3804" s="115">
        <v>4.1666666666666664E-2</v>
      </c>
      <c r="M3804" s="90">
        <v>34.67</v>
      </c>
      <c r="N3804" s="90">
        <v>32.89</v>
      </c>
      <c r="O3804" s="90">
        <v>32.47</v>
      </c>
      <c r="P3804" s="90">
        <v>32.159999999999997</v>
      </c>
      <c r="Q3804" s="90">
        <v>32.21</v>
      </c>
      <c r="R3804" s="63">
        <f t="shared" si="1983"/>
        <v>-2.9300000000000068</v>
      </c>
      <c r="S3804" s="64">
        <f t="shared" si="2005"/>
        <v>1.8897149938042115E-2</v>
      </c>
      <c r="T3804" s="65">
        <f t="shared" si="2001"/>
        <v>1.054119793250228</v>
      </c>
      <c r="U3804" s="65">
        <f t="shared" si="2001"/>
        <v>1.0129350169387128</v>
      </c>
      <c r="V3804" s="65">
        <f t="shared" si="1984"/>
        <v>1.0226990049751246</v>
      </c>
      <c r="W3804" s="65">
        <f t="shared" si="1985"/>
        <v>1.0211114560695436</v>
      </c>
      <c r="X3804" s="61">
        <f t="shared" si="1996"/>
        <v>-5.9999999999999977E-2</v>
      </c>
      <c r="Y3804" s="66">
        <f t="shared" si="1986"/>
        <v>5.1457975986277875E-2</v>
      </c>
      <c r="Z3804" s="61">
        <f t="shared" si="1987"/>
        <v>-4.2472057856673184E-2</v>
      </c>
      <c r="AA3804" s="67">
        <f t="shared" si="1988"/>
        <v>31.6875</v>
      </c>
      <c r="AB3804" s="68">
        <f t="shared" si="1989"/>
        <v>-1.1857707509881439E-2</v>
      </c>
      <c r="AC3804" s="69">
        <f t="shared" si="1990"/>
        <v>-3.6561264822134405E-2</v>
      </c>
      <c r="AD3804" s="70">
        <f>_xlfn.PERCENTILE.EXC(AC3804:$AC$5675,0.5)</f>
        <v>6.3227601670055866E-2</v>
      </c>
      <c r="AE3804" s="70">
        <f>_xlfn.PERCENTILE.EXC($AC3804:AC$5675,0.35)</f>
        <v>3.4065582863969872E-2</v>
      </c>
      <c r="AF3804" s="71">
        <f t="shared" si="2002"/>
        <v>9.2594602946139849E-3</v>
      </c>
      <c r="AG3804" s="70">
        <f t="shared" si="2003"/>
        <v>-0.31270586014919505</v>
      </c>
      <c r="AH3804" s="70">
        <f t="shared" si="2004"/>
        <v>-0.33113240783537945</v>
      </c>
      <c r="AI3804" s="61" t="str">
        <f t="shared" si="1999"/>
        <v>Safety</v>
      </c>
      <c r="AJ3804" s="68" t="str">
        <f t="shared" si="2000"/>
        <v>Safety</v>
      </c>
      <c r="AK3804" s="72"/>
      <c r="AL3804" s="73"/>
      <c r="AM3804" s="72"/>
      <c r="AN3804" s="73"/>
      <c r="AO3804" s="74"/>
      <c r="AP3804" s="20"/>
      <c r="AQ3804" s="74"/>
      <c r="AR3804" s="20"/>
      <c r="AS3804" s="74"/>
      <c r="AT3804" s="20"/>
      <c r="AU3804" s="74" t="str">
        <f t="shared" si="1991"/>
        <v>00635U</v>
      </c>
      <c r="AV3804" s="20">
        <f t="shared" si="1997"/>
        <v>0</v>
      </c>
      <c r="AW3804" s="74" t="str">
        <f t="shared" si="1992"/>
        <v>00635U</v>
      </c>
      <c r="AX3804" s="20">
        <f t="shared" si="1993"/>
        <v>0</v>
      </c>
      <c r="AY3804" s="20">
        <f t="shared" si="1998"/>
        <v>1</v>
      </c>
      <c r="AZ3804" s="116">
        <v>40786</v>
      </c>
      <c r="BA3804" s="116"/>
      <c r="BB3804" s="20"/>
      <c r="BC3804" s="20"/>
      <c r="BD3804" s="76"/>
      <c r="BE3804" s="77"/>
      <c r="BF3804" s="77"/>
    </row>
    <row r="3805" spans="1:58" s="23" customFormat="1" ht="15.75" customHeight="1" x14ac:dyDescent="0.4">
      <c r="A3805" s="116">
        <v>40784</v>
      </c>
      <c r="B3805" s="112">
        <v>31.65</v>
      </c>
      <c r="C3805" s="112">
        <v>29.7</v>
      </c>
      <c r="D3805" s="112">
        <v>29.3</v>
      </c>
      <c r="E3805" s="112">
        <v>28.4</v>
      </c>
      <c r="F3805" s="112">
        <v>29.55</v>
      </c>
      <c r="G3805" s="112">
        <v>29.7</v>
      </c>
      <c r="H3805" s="113">
        <v>29.95</v>
      </c>
      <c r="I3805" s="90">
        <f t="shared" si="1994"/>
        <v>30.918749999999999</v>
      </c>
      <c r="J3805" s="90">
        <f t="shared" si="1995"/>
        <v>29.55</v>
      </c>
      <c r="K3805" s="114">
        <v>15</v>
      </c>
      <c r="L3805" s="115">
        <v>4.1666666666666664E-2</v>
      </c>
      <c r="M3805" s="90">
        <v>33.39</v>
      </c>
      <c r="N3805" s="90">
        <v>32.28</v>
      </c>
      <c r="O3805" s="90">
        <v>31.98</v>
      </c>
      <c r="P3805" s="90">
        <v>31.76</v>
      </c>
      <c r="Q3805" s="90">
        <v>32.18</v>
      </c>
      <c r="R3805" s="63">
        <f t="shared" si="1983"/>
        <v>-1.9299999999999997</v>
      </c>
      <c r="S3805" s="64">
        <f t="shared" si="2005"/>
        <v>-9.3003652711435847E-2</v>
      </c>
      <c r="T3805" s="65">
        <f t="shared" si="2001"/>
        <v>1.0343866171003717</v>
      </c>
      <c r="U3805" s="65">
        <f t="shared" si="2001"/>
        <v>1.0093808630393997</v>
      </c>
      <c r="V3805" s="65">
        <f t="shared" si="1984"/>
        <v>1.0163727959697733</v>
      </c>
      <c r="W3805" s="65">
        <f t="shared" si="1985"/>
        <v>1.0031075201988813</v>
      </c>
      <c r="X3805" s="61">
        <f t="shared" si="1996"/>
        <v>-6.1611374407582915E-2</v>
      </c>
      <c r="Y3805" s="66">
        <f t="shared" si="1986"/>
        <v>5.4577464788732419E-2</v>
      </c>
      <c r="Z3805" s="61">
        <f t="shared" si="1987"/>
        <v>-4.4269254093389887E-2</v>
      </c>
      <c r="AA3805" s="67">
        <f t="shared" si="1988"/>
        <v>30.918749999999999</v>
      </c>
      <c r="AB3805" s="68">
        <f t="shared" si="1989"/>
        <v>-1.9516728624535396E-2</v>
      </c>
      <c r="AC3805" s="69">
        <f t="shared" si="1990"/>
        <v>-4.2170074349442435E-2</v>
      </c>
      <c r="AD3805" s="70">
        <f>_xlfn.PERCENTILE.EXC(AC3805:$AC$5675,0.5)</f>
        <v>6.3456090651557967E-2</v>
      </c>
      <c r="AE3805" s="70">
        <f>_xlfn.PERCENTILE.EXC($AC3805:AC$5675,0.35)</f>
        <v>3.4120232894687089E-2</v>
      </c>
      <c r="AF3805" s="71">
        <f t="shared" si="2002"/>
        <v>9.2594602946139849E-3</v>
      </c>
      <c r="AG3805" s="70">
        <f t="shared" si="2003"/>
        <v>-0.31270586014919505</v>
      </c>
      <c r="AH3805" s="70">
        <f t="shared" si="2004"/>
        <v>-0.33113240783537945</v>
      </c>
      <c r="AI3805" s="61" t="str">
        <f t="shared" si="1999"/>
        <v>Safety</v>
      </c>
      <c r="AJ3805" s="68" t="str">
        <f t="shared" si="2000"/>
        <v>Safety</v>
      </c>
      <c r="AK3805" s="72"/>
      <c r="AL3805" s="73"/>
      <c r="AM3805" s="72"/>
      <c r="AN3805" s="73"/>
      <c r="AO3805" s="74"/>
      <c r="AP3805" s="20"/>
      <c r="AQ3805" s="74"/>
      <c r="AR3805" s="20"/>
      <c r="AS3805" s="74"/>
      <c r="AT3805" s="20"/>
      <c r="AU3805" s="74" t="str">
        <f t="shared" si="1991"/>
        <v>00635U</v>
      </c>
      <c r="AV3805" s="20">
        <f t="shared" si="1997"/>
        <v>0</v>
      </c>
      <c r="AW3805" s="74" t="str">
        <f t="shared" si="1992"/>
        <v>00635U</v>
      </c>
      <c r="AX3805" s="20">
        <f t="shared" si="1993"/>
        <v>0</v>
      </c>
      <c r="AY3805" s="20">
        <f t="shared" si="1998"/>
        <v>1</v>
      </c>
      <c r="AZ3805" s="116">
        <v>40785</v>
      </c>
      <c r="BA3805" s="116"/>
      <c r="BB3805" s="20"/>
      <c r="BC3805" s="20"/>
      <c r="BD3805" s="76"/>
      <c r="BE3805" s="77"/>
      <c r="BF3805" s="77"/>
    </row>
    <row r="3806" spans="1:58" s="23" customFormat="1" ht="15.75" customHeight="1" x14ac:dyDescent="0.4">
      <c r="A3806" s="116">
        <v>40781</v>
      </c>
      <c r="B3806" s="112">
        <v>34</v>
      </c>
      <c r="C3806" s="112">
        <v>31</v>
      </c>
      <c r="D3806" s="112">
        <v>30.2</v>
      </c>
      <c r="E3806" s="112">
        <v>29.4</v>
      </c>
      <c r="F3806" s="112">
        <v>30.45</v>
      </c>
      <c r="G3806" s="112">
        <v>30.5</v>
      </c>
      <c r="H3806" s="113">
        <v>30.7</v>
      </c>
      <c r="I3806" s="90">
        <f t="shared" si="1994"/>
        <v>33</v>
      </c>
      <c r="J3806" s="90">
        <f t="shared" si="1995"/>
        <v>30.733333333333334</v>
      </c>
      <c r="K3806" s="114">
        <v>16</v>
      </c>
      <c r="L3806" s="115">
        <v>4.1666666666666664E-2</v>
      </c>
      <c r="M3806" s="90">
        <v>36.340000000000003</v>
      </c>
      <c r="N3806" s="90">
        <v>35.590000000000003</v>
      </c>
      <c r="O3806" s="90">
        <v>34.409999999999997</v>
      </c>
      <c r="P3806" s="90">
        <v>33.25</v>
      </c>
      <c r="Q3806" s="90">
        <v>33.36</v>
      </c>
      <c r="R3806" s="63">
        <f t="shared" si="1983"/>
        <v>-4.2700000000000102</v>
      </c>
      <c r="S3806" s="64">
        <f t="shared" si="2005"/>
        <v>-0.10487927565392341</v>
      </c>
      <c r="T3806" s="65">
        <f t="shared" si="2001"/>
        <v>1.0210733352065187</v>
      </c>
      <c r="U3806" s="65">
        <f t="shared" si="2001"/>
        <v>1.0342923568730022</v>
      </c>
      <c r="V3806" s="65">
        <f t="shared" si="1984"/>
        <v>1.0703759398496242</v>
      </c>
      <c r="W3806" s="65">
        <f t="shared" si="1985"/>
        <v>1.0668465227817747</v>
      </c>
      <c r="X3806" s="61">
        <f t="shared" si="1996"/>
        <v>-8.8235294117647065E-2</v>
      </c>
      <c r="Y3806" s="66">
        <f t="shared" si="1986"/>
        <v>4.421768707482996E-2</v>
      </c>
      <c r="Z3806" s="61">
        <f t="shared" si="1987"/>
        <v>-6.8686868686868657E-2</v>
      </c>
      <c r="AA3806" s="67">
        <f t="shared" si="1988"/>
        <v>33</v>
      </c>
      <c r="AB3806" s="68">
        <f t="shared" si="1989"/>
        <v>-4.4675470637819702E-2</v>
      </c>
      <c r="AC3806" s="69">
        <f t="shared" si="1990"/>
        <v>-7.2773250913177948E-2</v>
      </c>
      <c r="AD3806" s="70">
        <f>_xlfn.PERCENTILE.EXC(AC3806:$AC$5675,0.5)</f>
        <v>6.3462178259312246E-2</v>
      </c>
      <c r="AE3806" s="70">
        <f>_xlfn.PERCENTILE.EXC($AC3806:AC$5675,0.35)</f>
        <v>3.4209231823243105E-2</v>
      </c>
      <c r="AF3806" s="71">
        <f t="shared" si="2002"/>
        <v>9.2594602946139849E-3</v>
      </c>
      <c r="AG3806" s="70">
        <f t="shared" si="2003"/>
        <v>-0.31270586014919505</v>
      </c>
      <c r="AH3806" s="70">
        <f t="shared" si="2004"/>
        <v>-0.33113240783537945</v>
      </c>
      <c r="AI3806" s="61" t="str">
        <f t="shared" si="1999"/>
        <v>Safety</v>
      </c>
      <c r="AJ3806" s="68" t="str">
        <f t="shared" si="2000"/>
        <v>Safety</v>
      </c>
      <c r="AK3806" s="72"/>
      <c r="AL3806" s="73"/>
      <c r="AM3806" s="72"/>
      <c r="AN3806" s="73"/>
      <c r="AO3806" s="74"/>
      <c r="AP3806" s="20"/>
      <c r="AQ3806" s="74"/>
      <c r="AR3806" s="20"/>
      <c r="AS3806" s="74"/>
      <c r="AT3806" s="20"/>
      <c r="AU3806" s="74" t="str">
        <f t="shared" si="1991"/>
        <v>00635U</v>
      </c>
      <c r="AV3806" s="20">
        <f t="shared" si="1997"/>
        <v>0</v>
      </c>
      <c r="AW3806" s="74" t="str">
        <f t="shared" si="1992"/>
        <v>00635U</v>
      </c>
      <c r="AX3806" s="20">
        <f t="shared" si="1993"/>
        <v>0</v>
      </c>
      <c r="AY3806" s="20">
        <f t="shared" si="1998"/>
        <v>1</v>
      </c>
      <c r="AZ3806" s="116">
        <v>40784</v>
      </c>
      <c r="BA3806" s="116"/>
      <c r="BB3806" s="20"/>
      <c r="BC3806" s="20"/>
      <c r="BD3806" s="76"/>
      <c r="BE3806" s="77"/>
      <c r="BF3806" s="77"/>
    </row>
    <row r="3807" spans="1:58" s="23" customFormat="1" ht="15.75" customHeight="1" x14ac:dyDescent="0.4">
      <c r="A3807" s="116">
        <v>40780</v>
      </c>
      <c r="B3807" s="112">
        <v>34.75</v>
      </c>
      <c r="C3807" s="112">
        <v>31.75</v>
      </c>
      <c r="D3807" s="112">
        <v>30.75</v>
      </c>
      <c r="E3807" s="112">
        <v>29.8</v>
      </c>
      <c r="F3807" s="112">
        <v>30.85</v>
      </c>
      <c r="G3807" s="112">
        <v>30.9</v>
      </c>
      <c r="H3807" s="113">
        <v>30.95</v>
      </c>
      <c r="I3807" s="90">
        <f t="shared" si="1994"/>
        <v>33.875</v>
      </c>
      <c r="J3807" s="90">
        <f t="shared" si="1995"/>
        <v>31.458333333333332</v>
      </c>
      <c r="K3807" s="114">
        <v>17</v>
      </c>
      <c r="L3807" s="115">
        <v>4.1666666666666664E-2</v>
      </c>
      <c r="M3807" s="90">
        <v>44.08</v>
      </c>
      <c r="N3807" s="90">
        <v>39.76</v>
      </c>
      <c r="O3807" s="90">
        <v>36.61</v>
      </c>
      <c r="P3807" s="90">
        <v>34.67</v>
      </c>
      <c r="Q3807" s="90">
        <v>34.28</v>
      </c>
      <c r="R3807" s="63">
        <f t="shared" ref="R3807:R3870" si="2006">(O3807+P3807)-(N3807+M3807)</f>
        <v>-12.560000000000002</v>
      </c>
      <c r="S3807" s="64">
        <f t="shared" si="2005"/>
        <v>0.10752089136490249</v>
      </c>
      <c r="T3807" s="65">
        <f t="shared" si="2001"/>
        <v>1.1086519114688129</v>
      </c>
      <c r="U3807" s="65">
        <f t="shared" si="2001"/>
        <v>1.0860420650095601</v>
      </c>
      <c r="V3807" s="65">
        <f t="shared" si="1984"/>
        <v>1.1468128064609171</v>
      </c>
      <c r="W3807" s="65">
        <f t="shared" si="1985"/>
        <v>1.1598599766627771</v>
      </c>
      <c r="X3807" s="61">
        <f t="shared" si="1996"/>
        <v>-8.6330935251798566E-2</v>
      </c>
      <c r="Y3807" s="66">
        <f t="shared" si="1986"/>
        <v>3.8590604026845589E-2</v>
      </c>
      <c r="Z3807" s="61">
        <f t="shared" si="1987"/>
        <v>-7.1340713407134104E-2</v>
      </c>
      <c r="AA3807" s="67">
        <f t="shared" si="1988"/>
        <v>33.875</v>
      </c>
      <c r="AB3807" s="68">
        <f t="shared" si="1989"/>
        <v>-0.12600603621730377</v>
      </c>
      <c r="AC3807" s="69">
        <f t="shared" si="1990"/>
        <v>-0.1480130784708249</v>
      </c>
      <c r="AD3807" s="70">
        <f>_xlfn.PERCENTILE.EXC(AC3807:$AC$5675,0.5)</f>
        <v>6.3468265867066539E-2</v>
      </c>
      <c r="AE3807" s="70">
        <f>_xlfn.PERCENTILE.EXC($AC3807:AC$5675,0.35)</f>
        <v>3.4244190841459007E-2</v>
      </c>
      <c r="AF3807" s="71">
        <f t="shared" si="2002"/>
        <v>9.2594602946139849E-3</v>
      </c>
      <c r="AG3807" s="70">
        <f t="shared" si="2003"/>
        <v>-0.31270586014919505</v>
      </c>
      <c r="AH3807" s="70">
        <f t="shared" si="2004"/>
        <v>-0.33113240783537945</v>
      </c>
      <c r="AI3807" s="61" t="str">
        <f t="shared" si="1999"/>
        <v>Safety</v>
      </c>
      <c r="AJ3807" s="68" t="str">
        <f t="shared" si="2000"/>
        <v>Safety</v>
      </c>
      <c r="AK3807" s="72"/>
      <c r="AL3807" s="73"/>
      <c r="AM3807" s="72"/>
      <c r="AN3807" s="73"/>
      <c r="AO3807" s="74"/>
      <c r="AP3807" s="20"/>
      <c r="AQ3807" s="74"/>
      <c r="AR3807" s="20"/>
      <c r="AS3807" s="74"/>
      <c r="AT3807" s="20"/>
      <c r="AU3807" s="74" t="str">
        <f t="shared" si="1991"/>
        <v>00635U</v>
      </c>
      <c r="AV3807" s="20">
        <f t="shared" si="1997"/>
        <v>0</v>
      </c>
      <c r="AW3807" s="74" t="str">
        <f t="shared" si="1992"/>
        <v>00635U</v>
      </c>
      <c r="AX3807" s="20">
        <f t="shared" si="1993"/>
        <v>0</v>
      </c>
      <c r="AY3807" s="20">
        <f t="shared" si="1998"/>
        <v>1</v>
      </c>
      <c r="AZ3807" s="116">
        <v>40781</v>
      </c>
      <c r="BA3807" s="116"/>
      <c r="BB3807" s="20"/>
      <c r="BC3807" s="20"/>
      <c r="BD3807" s="76"/>
      <c r="BE3807" s="77"/>
      <c r="BF3807" s="77"/>
    </row>
    <row r="3808" spans="1:58" s="23" customFormat="1" ht="15.75" customHeight="1" x14ac:dyDescent="0.4">
      <c r="A3808" s="116">
        <v>40779</v>
      </c>
      <c r="B3808" s="112">
        <v>33.549999999999997</v>
      </c>
      <c r="C3808" s="112">
        <v>31.45</v>
      </c>
      <c r="D3808" s="112">
        <v>30.6</v>
      </c>
      <c r="E3808" s="112">
        <v>29.25</v>
      </c>
      <c r="F3808" s="112">
        <v>30.3</v>
      </c>
      <c r="G3808" s="112">
        <v>30.25</v>
      </c>
      <c r="H3808" s="113">
        <v>30.35</v>
      </c>
      <c r="I3808" s="90">
        <f t="shared" si="1994"/>
        <v>33.024999999999999</v>
      </c>
      <c r="J3808" s="90">
        <f t="shared" si="1995"/>
        <v>31.237500000000001</v>
      </c>
      <c r="K3808" s="114">
        <v>18</v>
      </c>
      <c r="L3808" s="115">
        <v>4.1666666666666664E-2</v>
      </c>
      <c r="M3808" s="90">
        <v>37.43</v>
      </c>
      <c r="N3808" s="90">
        <v>35.9</v>
      </c>
      <c r="O3808" s="90">
        <v>34.799999999999997</v>
      </c>
      <c r="P3808" s="90">
        <v>33.35</v>
      </c>
      <c r="Q3808" s="90">
        <v>33.119999999999997</v>
      </c>
      <c r="R3808" s="63">
        <f t="shared" si="2006"/>
        <v>-5.1799999999999926</v>
      </c>
      <c r="S3808" s="64">
        <f t="shared" si="2005"/>
        <v>-1.0201268265784519E-2</v>
      </c>
      <c r="T3808" s="65">
        <f t="shared" si="2001"/>
        <v>1.0426183844011143</v>
      </c>
      <c r="U3808" s="65">
        <f t="shared" si="2001"/>
        <v>1.0316091954022988</v>
      </c>
      <c r="V3808" s="65">
        <f t="shared" si="1984"/>
        <v>1.0764617691154421</v>
      </c>
      <c r="W3808" s="65">
        <f t="shared" si="1985"/>
        <v>1.0839371980676329</v>
      </c>
      <c r="X3808" s="61">
        <f t="shared" si="1996"/>
        <v>-6.2593144560357611E-2</v>
      </c>
      <c r="Y3808" s="66">
        <f t="shared" si="1986"/>
        <v>3.7606837606837654E-2</v>
      </c>
      <c r="Z3808" s="61">
        <f t="shared" si="1987"/>
        <v>-5.4125662376987072E-2</v>
      </c>
      <c r="AA3808" s="67">
        <f t="shared" si="1988"/>
        <v>33.024999999999999</v>
      </c>
      <c r="AB3808" s="68">
        <f t="shared" si="1989"/>
        <v>-6.5459610027855192E-2</v>
      </c>
      <c r="AC3808" s="69">
        <f t="shared" si="1990"/>
        <v>-8.0083565459610026E-2</v>
      </c>
      <c r="AD3808" s="70">
        <f>_xlfn.PERCENTILE.EXC(AC3808:$AC$5675,0.5)</f>
        <v>6.3494905593265871E-2</v>
      </c>
      <c r="AE3808" s="70">
        <f>_xlfn.PERCENTILE.EXC($AC3808:AC$5675,0.35)</f>
        <v>3.4261701928291061E-2</v>
      </c>
      <c r="AF3808" s="71">
        <f t="shared" si="2002"/>
        <v>9.2594602946139849E-3</v>
      </c>
      <c r="AG3808" s="70">
        <f t="shared" si="2003"/>
        <v>-0.31270586014919505</v>
      </c>
      <c r="AH3808" s="70">
        <f t="shared" si="2004"/>
        <v>-0.33113240783537945</v>
      </c>
      <c r="AI3808" s="61" t="str">
        <f t="shared" si="1999"/>
        <v>Safety</v>
      </c>
      <c r="AJ3808" s="68" t="str">
        <f t="shared" si="2000"/>
        <v>Safety</v>
      </c>
      <c r="AK3808" s="72"/>
      <c r="AL3808" s="73"/>
      <c r="AM3808" s="72"/>
      <c r="AN3808" s="73"/>
      <c r="AO3808" s="74"/>
      <c r="AP3808" s="20"/>
      <c r="AQ3808" s="74"/>
      <c r="AR3808" s="20"/>
      <c r="AS3808" s="74"/>
      <c r="AT3808" s="20"/>
      <c r="AU3808" s="74" t="str">
        <f t="shared" si="1991"/>
        <v>00635U</v>
      </c>
      <c r="AV3808" s="20">
        <f t="shared" si="1997"/>
        <v>0</v>
      </c>
      <c r="AW3808" s="74" t="str">
        <f t="shared" si="1992"/>
        <v>00635U</v>
      </c>
      <c r="AX3808" s="20">
        <f t="shared" si="1993"/>
        <v>0</v>
      </c>
      <c r="AY3808" s="20">
        <f t="shared" si="1998"/>
        <v>1</v>
      </c>
      <c r="AZ3808" s="116">
        <v>40780</v>
      </c>
      <c r="BA3808" s="116"/>
      <c r="BB3808" s="20"/>
      <c r="BC3808" s="20"/>
      <c r="BD3808" s="76"/>
      <c r="BE3808" s="77"/>
      <c r="BF3808" s="77"/>
    </row>
    <row r="3809" spans="1:58" s="23" customFormat="1" ht="15.75" customHeight="1" x14ac:dyDescent="0.4">
      <c r="A3809" s="116">
        <v>40778</v>
      </c>
      <c r="B3809" s="112">
        <v>34.299999999999997</v>
      </c>
      <c r="C3809" s="112">
        <v>31.75</v>
      </c>
      <c r="D3809" s="112">
        <v>30.6</v>
      </c>
      <c r="E3809" s="112">
        <v>28.9</v>
      </c>
      <c r="F3809" s="112">
        <v>29.9</v>
      </c>
      <c r="G3809" s="112">
        <v>29.85</v>
      </c>
      <c r="H3809" s="113">
        <v>29.8</v>
      </c>
      <c r="I3809" s="90">
        <f t="shared" si="1994"/>
        <v>33.768749999999997</v>
      </c>
      <c r="J3809" s="90">
        <f t="shared" si="1995"/>
        <v>31.510416666666668</v>
      </c>
      <c r="K3809" s="114">
        <v>19</v>
      </c>
      <c r="L3809" s="115">
        <v>4.1666666666666664E-2</v>
      </c>
      <c r="M3809" s="90">
        <v>37.81</v>
      </c>
      <c r="N3809" s="90">
        <v>36.270000000000003</v>
      </c>
      <c r="O3809" s="90">
        <v>34.79</v>
      </c>
      <c r="P3809" s="90">
        <v>33.21</v>
      </c>
      <c r="Q3809" s="90">
        <v>32.31</v>
      </c>
      <c r="R3809" s="63">
        <f t="shared" si="2006"/>
        <v>-6.0800000000000125</v>
      </c>
      <c r="S3809" s="64">
        <f t="shared" si="2005"/>
        <v>-0.14538171536286509</v>
      </c>
      <c r="T3809" s="65">
        <f t="shared" si="2001"/>
        <v>1.0424593327819134</v>
      </c>
      <c r="U3809" s="65">
        <f t="shared" si="2001"/>
        <v>1.0425409600459903</v>
      </c>
      <c r="V3809" s="65">
        <f t="shared" si="1984"/>
        <v>1.0921409214092141</v>
      </c>
      <c r="W3809" s="65">
        <f t="shared" si="1985"/>
        <v>1.1225626740947074</v>
      </c>
      <c r="X3809" s="61">
        <f t="shared" si="1996"/>
        <v>-7.4344023323615088E-2</v>
      </c>
      <c r="Y3809" s="66">
        <f t="shared" si="1986"/>
        <v>3.1141868512110801E-2</v>
      </c>
      <c r="Z3809" s="61">
        <f t="shared" si="1987"/>
        <v>-6.6876426676537606E-2</v>
      </c>
      <c r="AA3809" s="67">
        <f t="shared" si="1988"/>
        <v>33.768749999999997</v>
      </c>
      <c r="AB3809" s="68">
        <f t="shared" si="1989"/>
        <v>-5.4314860766473828E-2</v>
      </c>
      <c r="AC3809" s="69">
        <f t="shared" si="1990"/>
        <v>-6.8961952026468321E-2</v>
      </c>
      <c r="AD3809" s="70">
        <f>_xlfn.PERCENTILE.EXC(AC3809:$AC$5675,0.5)</f>
        <v>6.3521545319465203E-2</v>
      </c>
      <c r="AE3809" s="70">
        <f>_xlfn.PERCENTILE.EXC($AC3809:AC$5675,0.35)</f>
        <v>3.4275093154183769E-2</v>
      </c>
      <c r="AF3809" s="71">
        <f t="shared" si="2002"/>
        <v>9.2594602946139849E-3</v>
      </c>
      <c r="AG3809" s="70">
        <f t="shared" si="2003"/>
        <v>-0.31270586014919505</v>
      </c>
      <c r="AH3809" s="70">
        <f t="shared" si="2004"/>
        <v>-0.33113240783537945</v>
      </c>
      <c r="AI3809" s="61" t="str">
        <f t="shared" si="1999"/>
        <v>Safety</v>
      </c>
      <c r="AJ3809" s="68" t="str">
        <f t="shared" si="2000"/>
        <v>Safety</v>
      </c>
      <c r="AK3809" s="72"/>
      <c r="AL3809" s="73"/>
      <c r="AM3809" s="72"/>
      <c r="AN3809" s="73"/>
      <c r="AO3809" s="74"/>
      <c r="AP3809" s="20"/>
      <c r="AQ3809" s="74"/>
      <c r="AR3809" s="20"/>
      <c r="AS3809" s="74"/>
      <c r="AT3809" s="20"/>
      <c r="AU3809" s="74" t="str">
        <f t="shared" si="1991"/>
        <v>00635U</v>
      </c>
      <c r="AV3809" s="20">
        <f t="shared" si="1997"/>
        <v>0</v>
      </c>
      <c r="AW3809" s="74" t="str">
        <f t="shared" si="1992"/>
        <v>00635U</v>
      </c>
      <c r="AX3809" s="20">
        <f t="shared" si="1993"/>
        <v>0</v>
      </c>
      <c r="AY3809" s="20">
        <f t="shared" si="1998"/>
        <v>1</v>
      </c>
      <c r="AZ3809" s="116">
        <v>40779</v>
      </c>
      <c r="BA3809" s="116"/>
      <c r="BB3809" s="20"/>
      <c r="BC3809" s="20"/>
      <c r="BD3809" s="76"/>
      <c r="BE3809" s="77"/>
      <c r="BF3809" s="77"/>
    </row>
    <row r="3810" spans="1:58" s="23" customFormat="1" ht="15.75" customHeight="1" x14ac:dyDescent="0.4">
      <c r="A3810" s="116">
        <v>40777</v>
      </c>
      <c r="B3810" s="112">
        <v>36.450000000000003</v>
      </c>
      <c r="C3810" s="112">
        <v>32.65</v>
      </c>
      <c r="D3810" s="112">
        <v>31</v>
      </c>
      <c r="E3810" s="112">
        <v>29.1</v>
      </c>
      <c r="F3810" s="112">
        <v>30.05</v>
      </c>
      <c r="G3810" s="112">
        <v>29.9</v>
      </c>
      <c r="H3810" s="113">
        <v>29.85</v>
      </c>
      <c r="I3810" s="90">
        <f t="shared" si="1994"/>
        <v>35.81666666666667</v>
      </c>
      <c r="J3810" s="90">
        <f t="shared" si="1995"/>
        <v>32.375</v>
      </c>
      <c r="K3810" s="114">
        <v>20</v>
      </c>
      <c r="L3810" s="115">
        <v>4.1666666666666664E-2</v>
      </c>
      <c r="M3810" s="90">
        <v>44.57</v>
      </c>
      <c r="N3810" s="90">
        <v>42.44</v>
      </c>
      <c r="O3810" s="90">
        <v>38.26</v>
      </c>
      <c r="P3810" s="90">
        <v>35.19</v>
      </c>
      <c r="Q3810" s="90">
        <v>33.840000000000003</v>
      </c>
      <c r="R3810" s="63">
        <f t="shared" si="2006"/>
        <v>-13.560000000000002</v>
      </c>
      <c r="S3810" s="64">
        <f t="shared" si="2005"/>
        <v>-1.416957026713123E-2</v>
      </c>
      <c r="T3810" s="65">
        <f t="shared" si="2001"/>
        <v>1.0501885014137606</v>
      </c>
      <c r="U3810" s="65">
        <f t="shared" si="2001"/>
        <v>1.1092524830109776</v>
      </c>
      <c r="V3810" s="65">
        <f t="shared" si="1984"/>
        <v>1.2060244387610117</v>
      </c>
      <c r="W3810" s="65">
        <f t="shared" si="1985"/>
        <v>1.2541371158392434</v>
      </c>
      <c r="X3810" s="61">
        <f t="shared" si="1996"/>
        <v>-0.10425240054869696</v>
      </c>
      <c r="Y3810" s="66">
        <f t="shared" si="1986"/>
        <v>2.5773195876288658E-2</v>
      </c>
      <c r="Z3810" s="61">
        <f t="shared" si="1987"/>
        <v>-9.6091205211726469E-2</v>
      </c>
      <c r="AA3810" s="67">
        <f t="shared" si="1988"/>
        <v>35.81666666666667</v>
      </c>
      <c r="AB3810" s="68">
        <f t="shared" si="1989"/>
        <v>-0.14114043355325154</v>
      </c>
      <c r="AC3810" s="69">
        <f t="shared" si="1990"/>
        <v>-0.15606346214263261</v>
      </c>
      <c r="AD3810" s="70">
        <f>_xlfn.PERCENTILE.EXC(AC3810:$AC$5675,0.5)</f>
        <v>6.3593070796378645E-2</v>
      </c>
      <c r="AE3810" s="70">
        <f>_xlfn.PERCENTILE.EXC($AC3810:AC$5675,0.35)</f>
        <v>3.4338650124354803E-2</v>
      </c>
      <c r="AF3810" s="71">
        <f t="shared" si="2002"/>
        <v>9.2594602946139849E-3</v>
      </c>
      <c r="AG3810" s="70">
        <f t="shared" si="2003"/>
        <v>-0.31270586014919505</v>
      </c>
      <c r="AH3810" s="70">
        <f t="shared" si="2004"/>
        <v>-0.33113240783537945</v>
      </c>
      <c r="AI3810" s="61" t="str">
        <f t="shared" si="1999"/>
        <v>Safety</v>
      </c>
      <c r="AJ3810" s="68" t="str">
        <f t="shared" si="2000"/>
        <v>Safety</v>
      </c>
      <c r="AK3810" s="72"/>
      <c r="AL3810" s="73"/>
      <c r="AM3810" s="72"/>
      <c r="AN3810" s="73"/>
      <c r="AO3810" s="74"/>
      <c r="AP3810" s="20"/>
      <c r="AQ3810" s="74"/>
      <c r="AR3810" s="20"/>
      <c r="AS3810" s="74"/>
      <c r="AT3810" s="20"/>
      <c r="AU3810" s="74" t="str">
        <f t="shared" si="1991"/>
        <v>00635U</v>
      </c>
      <c r="AV3810" s="20">
        <f t="shared" si="1997"/>
        <v>0</v>
      </c>
      <c r="AW3810" s="74" t="str">
        <f t="shared" si="1992"/>
        <v>00635U</v>
      </c>
      <c r="AX3810" s="20">
        <f t="shared" si="1993"/>
        <v>0</v>
      </c>
      <c r="AY3810" s="20">
        <f t="shared" si="1998"/>
        <v>1</v>
      </c>
      <c r="AZ3810" s="116">
        <v>40778</v>
      </c>
      <c r="BA3810" s="116"/>
      <c r="BB3810" s="20"/>
      <c r="BC3810" s="20"/>
      <c r="BD3810" s="76"/>
      <c r="BE3810" s="77"/>
      <c r="BF3810" s="77"/>
    </row>
    <row r="3811" spans="1:58" s="23" customFormat="1" ht="15.75" customHeight="1" x14ac:dyDescent="0.4">
      <c r="A3811" s="116">
        <v>40774</v>
      </c>
      <c r="B3811" s="112">
        <v>35.35</v>
      </c>
      <c r="C3811" s="112">
        <v>31.6</v>
      </c>
      <c r="D3811" s="112">
        <v>30.35</v>
      </c>
      <c r="E3811" s="112">
        <v>28.7</v>
      </c>
      <c r="F3811" s="112">
        <v>29.7</v>
      </c>
      <c r="G3811" s="112">
        <v>29.65</v>
      </c>
      <c r="H3811" s="113">
        <v>29.65</v>
      </c>
      <c r="I3811" s="90">
        <f t="shared" si="1994"/>
        <v>34.881250000000001</v>
      </c>
      <c r="J3811" s="90">
        <f t="shared" si="1995"/>
        <v>31.443750000000001</v>
      </c>
      <c r="K3811" s="114">
        <v>21</v>
      </c>
      <c r="L3811" s="115">
        <v>4.1666666666666664E-2</v>
      </c>
      <c r="M3811" s="90">
        <v>47.41</v>
      </c>
      <c r="N3811" s="90">
        <v>43.05</v>
      </c>
      <c r="O3811" s="90">
        <v>37.9</v>
      </c>
      <c r="P3811" s="90">
        <v>35.130000000000003</v>
      </c>
      <c r="Q3811" s="90">
        <v>33.69</v>
      </c>
      <c r="R3811" s="63">
        <f t="shared" si="2006"/>
        <v>-17.429999999999993</v>
      </c>
      <c r="S3811" s="64">
        <f t="shared" si="2005"/>
        <v>8.9055542535738334E-3</v>
      </c>
      <c r="T3811" s="65">
        <f t="shared" si="2001"/>
        <v>1.1012775842044136</v>
      </c>
      <c r="U3811" s="65">
        <f t="shared" si="2001"/>
        <v>1.1358839050131926</v>
      </c>
      <c r="V3811" s="65">
        <f t="shared" si="1984"/>
        <v>1.2254483347566181</v>
      </c>
      <c r="W3811" s="65">
        <f t="shared" si="1985"/>
        <v>1.2778272484416742</v>
      </c>
      <c r="X3811" s="61">
        <f t="shared" si="1996"/>
        <v>-0.10608203677510608</v>
      </c>
      <c r="Y3811" s="66">
        <f t="shared" si="1986"/>
        <v>3.3101045296167225E-2</v>
      </c>
      <c r="Z3811" s="61">
        <f t="shared" si="1987"/>
        <v>-9.8548647195843039E-2</v>
      </c>
      <c r="AA3811" s="67">
        <f t="shared" si="1988"/>
        <v>34.881250000000001</v>
      </c>
      <c r="AB3811" s="68">
        <f t="shared" si="1989"/>
        <v>-0.1788617886178861</v>
      </c>
      <c r="AC3811" s="69">
        <f t="shared" si="1990"/>
        <v>-0.18975029036004637</v>
      </c>
      <c r="AD3811" s="70">
        <f>_xlfn.PERCENTILE.EXC(AC3811:$AC$5675,0.5)</f>
        <v>6.3664596273292087E-2</v>
      </c>
      <c r="AE3811" s="70">
        <f>_xlfn.PERCENTILE.EXC($AC3811:AC$5675,0.35)</f>
        <v>3.4416846826882813E-2</v>
      </c>
      <c r="AF3811" s="71">
        <f t="shared" si="2002"/>
        <v>9.2594602946139849E-3</v>
      </c>
      <c r="AG3811" s="70">
        <f t="shared" si="2003"/>
        <v>-0.31270586014919505</v>
      </c>
      <c r="AH3811" s="70">
        <f t="shared" si="2004"/>
        <v>-0.33113240783537945</v>
      </c>
      <c r="AI3811" s="61" t="str">
        <f t="shared" si="1999"/>
        <v>Safety</v>
      </c>
      <c r="AJ3811" s="68" t="str">
        <f t="shared" si="2000"/>
        <v>Safety</v>
      </c>
      <c r="AK3811" s="72"/>
      <c r="AL3811" s="73"/>
      <c r="AM3811" s="72"/>
      <c r="AN3811" s="73"/>
      <c r="AO3811" s="74"/>
      <c r="AP3811" s="20"/>
      <c r="AQ3811" s="74"/>
      <c r="AR3811" s="20"/>
      <c r="AS3811" s="74"/>
      <c r="AT3811" s="20"/>
      <c r="AU3811" s="74" t="str">
        <f t="shared" si="1991"/>
        <v>00635U</v>
      </c>
      <c r="AV3811" s="20">
        <f t="shared" si="1997"/>
        <v>0</v>
      </c>
      <c r="AW3811" s="74" t="str">
        <f t="shared" si="1992"/>
        <v>00635U</v>
      </c>
      <c r="AX3811" s="20">
        <f t="shared" si="1993"/>
        <v>0</v>
      </c>
      <c r="AY3811" s="20">
        <f t="shared" si="1998"/>
        <v>1</v>
      </c>
      <c r="AZ3811" s="116">
        <v>40777</v>
      </c>
      <c r="BA3811" s="116"/>
      <c r="BB3811" s="20"/>
      <c r="BC3811" s="20"/>
      <c r="BD3811" s="76"/>
      <c r="BE3811" s="77"/>
      <c r="BF3811" s="77"/>
    </row>
    <row r="3812" spans="1:58" s="23" customFormat="1" ht="15.75" customHeight="1" x14ac:dyDescent="0.4">
      <c r="A3812" s="116">
        <v>40773</v>
      </c>
      <c r="B3812" s="112">
        <v>33.4</v>
      </c>
      <c r="C3812" s="112">
        <v>30.2</v>
      </c>
      <c r="D3812" s="112">
        <v>29.2</v>
      </c>
      <c r="E3812" s="112">
        <v>27.8</v>
      </c>
      <c r="F3812" s="112">
        <v>28.85</v>
      </c>
      <c r="G3812" s="112">
        <v>28.85</v>
      </c>
      <c r="H3812" s="113">
        <v>29.05</v>
      </c>
      <c r="I3812" s="90">
        <f t="shared" si="1994"/>
        <v>33.133333333333333</v>
      </c>
      <c r="J3812" s="90">
        <f t="shared" si="1995"/>
        <v>30.116666666666667</v>
      </c>
      <c r="K3812" s="114">
        <v>22</v>
      </c>
      <c r="L3812" s="115">
        <v>4.1666666666666664E-2</v>
      </c>
      <c r="M3812" s="90">
        <v>46.55</v>
      </c>
      <c r="N3812" s="90">
        <v>42.67</v>
      </c>
      <c r="O3812" s="90">
        <v>36.6</v>
      </c>
      <c r="P3812" s="90">
        <v>33.229999999999997</v>
      </c>
      <c r="Q3812" s="90">
        <v>32.33</v>
      </c>
      <c r="R3812" s="63">
        <f t="shared" si="2006"/>
        <v>-19.39</v>
      </c>
      <c r="S3812" s="64">
        <f t="shared" si="2005"/>
        <v>0.35117162761241305</v>
      </c>
      <c r="T3812" s="65">
        <f t="shared" si="2001"/>
        <v>1.0909303960628074</v>
      </c>
      <c r="U3812" s="65">
        <f t="shared" si="2001"/>
        <v>1.1658469945355192</v>
      </c>
      <c r="V3812" s="65">
        <f t="shared" si="1984"/>
        <v>1.2840806500150468</v>
      </c>
      <c r="W3812" s="65">
        <f t="shared" si="1985"/>
        <v>1.3198267862666255</v>
      </c>
      <c r="X3812" s="61">
        <f t="shared" si="1996"/>
        <v>-9.5808383233532912E-2</v>
      </c>
      <c r="Y3812" s="66">
        <f t="shared" si="1986"/>
        <v>4.4964028776978415E-2</v>
      </c>
      <c r="Z3812" s="61">
        <f t="shared" si="1987"/>
        <v>-9.1046277665995948E-2</v>
      </c>
      <c r="AA3812" s="67">
        <f t="shared" si="1988"/>
        <v>33.133333333333333</v>
      </c>
      <c r="AB3812" s="68">
        <f t="shared" si="1989"/>
        <v>-0.2172486524490275</v>
      </c>
      <c r="AC3812" s="69">
        <f t="shared" si="1990"/>
        <v>-0.22349816420592145</v>
      </c>
      <c r="AD3812" s="70">
        <f>_xlfn.PERCENTILE.EXC(AC3812:$AC$5675,0.5)</f>
        <v>6.3673950460226086E-2</v>
      </c>
      <c r="AE3812" s="70">
        <f>_xlfn.PERCENTILE.EXC($AC3812:AC$5675,0.35)</f>
        <v>3.4452934682471535E-2</v>
      </c>
      <c r="AF3812" s="71">
        <f t="shared" si="2002"/>
        <v>9.2594602946139849E-3</v>
      </c>
      <c r="AG3812" s="70">
        <f t="shared" si="2003"/>
        <v>-0.31270586014919505</v>
      </c>
      <c r="AH3812" s="70">
        <f t="shared" si="2004"/>
        <v>-0.33113240783537945</v>
      </c>
      <c r="AI3812" s="61" t="str">
        <f t="shared" si="1999"/>
        <v>Safety</v>
      </c>
      <c r="AJ3812" s="68" t="str">
        <f t="shared" si="2000"/>
        <v>Safety</v>
      </c>
      <c r="AK3812" s="72"/>
      <c r="AL3812" s="73"/>
      <c r="AM3812" s="72"/>
      <c r="AN3812" s="73"/>
      <c r="AO3812" s="74"/>
      <c r="AP3812" s="20"/>
      <c r="AQ3812" s="74"/>
      <c r="AR3812" s="20"/>
      <c r="AS3812" s="74"/>
      <c r="AT3812" s="20"/>
      <c r="AU3812" s="74" t="str">
        <f t="shared" si="1991"/>
        <v>00635U</v>
      </c>
      <c r="AV3812" s="20">
        <f t="shared" si="1997"/>
        <v>0</v>
      </c>
      <c r="AW3812" s="74" t="str">
        <f t="shared" si="1992"/>
        <v>00635U</v>
      </c>
      <c r="AX3812" s="20">
        <f t="shared" si="1993"/>
        <v>0</v>
      </c>
      <c r="AY3812" s="20">
        <f t="shared" si="1998"/>
        <v>1</v>
      </c>
      <c r="AZ3812" s="116">
        <v>40774</v>
      </c>
      <c r="BA3812" s="116"/>
      <c r="BB3812" s="20"/>
      <c r="BC3812" s="20"/>
      <c r="BD3812" s="76"/>
      <c r="BE3812" s="77"/>
      <c r="BF3812" s="77"/>
    </row>
    <row r="3813" spans="1:58" s="23" customFormat="1" ht="15.75" customHeight="1" x14ac:dyDescent="0.4">
      <c r="A3813" s="116">
        <v>40772</v>
      </c>
      <c r="B3813" s="112">
        <v>27.95</v>
      </c>
      <c r="C3813" s="112">
        <v>26.8</v>
      </c>
      <c r="D3813" s="112">
        <v>26</v>
      </c>
      <c r="E3813" s="112">
        <v>24.9</v>
      </c>
      <c r="F3813" s="112">
        <v>26.1</v>
      </c>
      <c r="G3813" s="112">
        <v>26.2</v>
      </c>
      <c r="H3813" s="113">
        <v>26.3</v>
      </c>
      <c r="I3813" s="90">
        <f t="shared" si="1994"/>
        <v>27.902083333333334</v>
      </c>
      <c r="J3813" s="90">
        <f t="shared" si="1995"/>
        <v>26.766666666666666</v>
      </c>
      <c r="K3813" s="114">
        <v>23</v>
      </c>
      <c r="L3813" s="115">
        <v>4.1666666666666664E-2</v>
      </c>
      <c r="M3813" s="90">
        <v>31.22</v>
      </c>
      <c r="N3813" s="90">
        <v>31.58</v>
      </c>
      <c r="O3813" s="90">
        <v>30.03</v>
      </c>
      <c r="P3813" s="90">
        <v>29.53</v>
      </c>
      <c r="Q3813" s="90">
        <v>29.57</v>
      </c>
      <c r="R3813" s="63">
        <f t="shared" si="2006"/>
        <v>-3.2399999999999949</v>
      </c>
      <c r="S3813" s="64">
        <f t="shared" si="2005"/>
        <v>-3.866057838660588E-2</v>
      </c>
      <c r="T3813" s="65">
        <f t="shared" si="2001"/>
        <v>0.98860037998733374</v>
      </c>
      <c r="U3813" s="65">
        <f t="shared" si="2001"/>
        <v>1.0516150516150515</v>
      </c>
      <c r="V3813" s="65">
        <f t="shared" si="1984"/>
        <v>1.0694209278699627</v>
      </c>
      <c r="W3813" s="65">
        <f t="shared" si="1985"/>
        <v>1.0679742982752789</v>
      </c>
      <c r="X3813" s="61">
        <f t="shared" si="1996"/>
        <v>-4.1144901610017839E-2</v>
      </c>
      <c r="Y3813" s="66">
        <f t="shared" si="1986"/>
        <v>5.6224899598393663E-2</v>
      </c>
      <c r="Z3813" s="61">
        <f t="shared" si="1987"/>
        <v>-4.0692899275741101E-2</v>
      </c>
      <c r="AA3813" s="67">
        <f t="shared" si="1988"/>
        <v>27.90208333333333</v>
      </c>
      <c r="AB3813" s="68">
        <f t="shared" si="1989"/>
        <v>-0.11494616846105127</v>
      </c>
      <c r="AC3813" s="69">
        <f t="shared" si="1990"/>
        <v>-0.11646347899514467</v>
      </c>
      <c r="AD3813" s="70">
        <f>_xlfn.PERCENTILE.EXC(AC3813:$AC$5675,0.5)</f>
        <v>6.3683304647160086E-2</v>
      </c>
      <c r="AE3813" s="70">
        <f>_xlfn.PERCENTILE.EXC($AC3813:AC$5675,0.35)</f>
        <v>3.4467274130848338E-2</v>
      </c>
      <c r="AF3813" s="71">
        <f t="shared" si="2002"/>
        <v>9.2594602946139849E-3</v>
      </c>
      <c r="AG3813" s="70">
        <f t="shared" si="2003"/>
        <v>-0.31270586014919505</v>
      </c>
      <c r="AH3813" s="70">
        <f t="shared" si="2004"/>
        <v>-0.33113240783537945</v>
      </c>
      <c r="AI3813" s="61" t="str">
        <f t="shared" si="1999"/>
        <v>Safety</v>
      </c>
      <c r="AJ3813" s="68" t="str">
        <f t="shared" si="2000"/>
        <v>Safety</v>
      </c>
      <c r="AK3813" s="72"/>
      <c r="AL3813" s="73"/>
      <c r="AM3813" s="72"/>
      <c r="AN3813" s="73"/>
      <c r="AO3813" s="74"/>
      <c r="AP3813" s="20"/>
      <c r="AQ3813" s="74"/>
      <c r="AR3813" s="20"/>
      <c r="AS3813" s="74"/>
      <c r="AT3813" s="20"/>
      <c r="AU3813" s="74" t="str">
        <f t="shared" si="1991"/>
        <v>00635U</v>
      </c>
      <c r="AV3813" s="20">
        <f t="shared" si="1997"/>
        <v>0</v>
      </c>
      <c r="AW3813" s="74" t="str">
        <f t="shared" si="1992"/>
        <v>00635U</v>
      </c>
      <c r="AX3813" s="20">
        <f t="shared" si="1993"/>
        <v>0</v>
      </c>
      <c r="AY3813" s="20">
        <f t="shared" si="1998"/>
        <v>1</v>
      </c>
      <c r="AZ3813" s="116">
        <v>40773</v>
      </c>
      <c r="BA3813" s="116"/>
      <c r="BB3813" s="20"/>
      <c r="BC3813" s="20"/>
      <c r="BD3813" s="76"/>
      <c r="BE3813" s="77"/>
      <c r="BF3813" s="77"/>
    </row>
    <row r="3814" spans="1:58" s="23" customFormat="1" ht="15.75" customHeight="1" x14ac:dyDescent="0.4">
      <c r="A3814" s="116">
        <v>40771</v>
      </c>
      <c r="B3814" s="112">
        <v>33.65</v>
      </c>
      <c r="C3814" s="112">
        <v>26.9</v>
      </c>
      <c r="D3814" s="112">
        <v>26.25</v>
      </c>
      <c r="E3814" s="112">
        <v>25.65</v>
      </c>
      <c r="F3814" s="112">
        <v>24.75</v>
      </c>
      <c r="G3814" s="112">
        <v>25.85</v>
      </c>
      <c r="H3814" s="113">
        <v>26</v>
      </c>
      <c r="I3814" s="90">
        <f t="shared" si="1994"/>
        <v>26.9</v>
      </c>
      <c r="J3814" s="90">
        <f t="shared" si="1995"/>
        <v>26.25</v>
      </c>
      <c r="K3814" s="114">
        <v>0</v>
      </c>
      <c r="L3814" s="115">
        <v>0.05</v>
      </c>
      <c r="M3814" s="90">
        <v>33.090000000000003</v>
      </c>
      <c r="N3814" s="90">
        <v>32.85</v>
      </c>
      <c r="O3814" s="90">
        <v>30.44</v>
      </c>
      <c r="P3814" s="90">
        <v>29.82</v>
      </c>
      <c r="Q3814" s="90">
        <v>29.73</v>
      </c>
      <c r="R3814" s="63">
        <f t="shared" si="2006"/>
        <v>-5.6799999999999926</v>
      </c>
      <c r="S3814" s="64">
        <f t="shared" si="2005"/>
        <v>3.0749921556322574E-2</v>
      </c>
      <c r="T3814" s="65">
        <f t="shared" si="2001"/>
        <v>1.0073059360730594</v>
      </c>
      <c r="U3814" s="65">
        <f t="shared" si="2001"/>
        <v>1.0791721419185283</v>
      </c>
      <c r="V3814" s="65">
        <f t="shared" ref="V3814:V3877" si="2007">N3814/P3814</f>
        <v>1.1016096579476862</v>
      </c>
      <c r="W3814" s="65">
        <f t="shared" ref="W3814:W3877" si="2008">N3814/Q3814</f>
        <v>1.1049445005045408</v>
      </c>
      <c r="X3814" s="61">
        <f t="shared" si="1996"/>
        <v>-0.20059435364041606</v>
      </c>
      <c r="Y3814" s="66">
        <f t="shared" ref="Y3814:Y3877" si="2009">(H3814-E3814)/E3814</f>
        <v>1.3645224171540018E-2</v>
      </c>
      <c r="Z3814" s="61">
        <f t="shared" ref="Z3814:Z3877" si="2010">(J3814-I3814)/I3814</f>
        <v>-2.416356877323415E-2</v>
      </c>
      <c r="AA3814" s="67">
        <f t="shared" ref="AA3814:AA3877" si="2011">B3814*(K3814*L3814)+C3814*(1-(K3814*L3814))</f>
        <v>26.9</v>
      </c>
      <c r="AB3814" s="68">
        <f t="shared" ref="AB3814:AB3877" si="2012">(B3814-N3814)/N3814</f>
        <v>2.4353120243531114E-2</v>
      </c>
      <c r="AC3814" s="69">
        <f t="shared" ref="AC3814:AC3877" si="2013">(AA3814-N3814)/N3814</f>
        <v>-0.18112633181126339</v>
      </c>
      <c r="AD3814" s="70">
        <f>_xlfn.PERCENTILE.EXC(AC3814:$AC$5675,0.5)</f>
        <v>6.3705951626053081E-2</v>
      </c>
      <c r="AE3814" s="70">
        <f>_xlfn.PERCENTILE.EXC($AC3814:AC$5675,0.35)</f>
        <v>3.4468244310105638E-2</v>
      </c>
      <c r="AF3814" s="71">
        <f t="shared" si="2002"/>
        <v>9.2594602946139849E-3</v>
      </c>
      <c r="AG3814" s="70">
        <f t="shared" si="2003"/>
        <v>-0.31270586014919505</v>
      </c>
      <c r="AH3814" s="70">
        <f t="shared" si="2004"/>
        <v>-0.33113240783537945</v>
      </c>
      <c r="AI3814" s="61" t="str">
        <f t="shared" si="1999"/>
        <v>Safety</v>
      </c>
      <c r="AJ3814" s="68" t="str">
        <f t="shared" si="2000"/>
        <v>Safety</v>
      </c>
      <c r="AK3814" s="72"/>
      <c r="AL3814" s="73"/>
      <c r="AM3814" s="72"/>
      <c r="AN3814" s="73"/>
      <c r="AO3814" s="74"/>
      <c r="AP3814" s="20"/>
      <c r="AQ3814" s="74"/>
      <c r="AR3814" s="20"/>
      <c r="AS3814" s="74"/>
      <c r="AT3814" s="20"/>
      <c r="AU3814" s="74" t="str">
        <f t="shared" si="1991"/>
        <v>00635U</v>
      </c>
      <c r="AV3814" s="20">
        <f t="shared" si="1997"/>
        <v>0</v>
      </c>
      <c r="AW3814" s="74" t="str">
        <f t="shared" si="1992"/>
        <v>00635U</v>
      </c>
      <c r="AX3814" s="20">
        <f t="shared" si="1993"/>
        <v>0</v>
      </c>
      <c r="AY3814" s="20">
        <f t="shared" si="1998"/>
        <v>1</v>
      </c>
      <c r="AZ3814" s="116">
        <v>40772</v>
      </c>
      <c r="BA3814" s="116"/>
      <c r="BB3814" s="20"/>
      <c r="BC3814" s="20"/>
      <c r="BD3814" s="76"/>
      <c r="BE3814" s="77"/>
      <c r="BF3814" s="77"/>
    </row>
    <row r="3815" spans="1:58" s="23" customFormat="1" ht="15.75" customHeight="1" x14ac:dyDescent="0.4">
      <c r="A3815" s="116">
        <v>40770</v>
      </c>
      <c r="B3815" s="112">
        <v>32.1</v>
      </c>
      <c r="C3815" s="112">
        <v>26.7</v>
      </c>
      <c r="D3815" s="112">
        <v>25.95</v>
      </c>
      <c r="E3815" s="112">
        <v>25.45</v>
      </c>
      <c r="F3815" s="112">
        <v>24.5</v>
      </c>
      <c r="G3815" s="112">
        <v>25.7</v>
      </c>
      <c r="H3815" s="113">
        <v>25.8</v>
      </c>
      <c r="I3815" s="90">
        <f t="shared" si="1994"/>
        <v>26.97</v>
      </c>
      <c r="J3815" s="90">
        <f t="shared" si="1995"/>
        <v>25.987500000000001</v>
      </c>
      <c r="K3815" s="114">
        <v>1</v>
      </c>
      <c r="L3815" s="115">
        <v>0.05</v>
      </c>
      <c r="M3815" s="90">
        <v>32.94</v>
      </c>
      <c r="N3815" s="90">
        <v>31.87</v>
      </c>
      <c r="O3815" s="90">
        <v>30.08</v>
      </c>
      <c r="P3815" s="90">
        <v>29.58</v>
      </c>
      <c r="Q3815" s="90">
        <v>29.96</v>
      </c>
      <c r="R3815" s="63">
        <f t="shared" si="2006"/>
        <v>-5.1500000000000057</v>
      </c>
      <c r="S3815" s="64">
        <f t="shared" si="2005"/>
        <v>-0.12348734873487345</v>
      </c>
      <c r="T3815" s="65">
        <f t="shared" si="2001"/>
        <v>1.0335738939441479</v>
      </c>
      <c r="U3815" s="65">
        <f t="shared" si="2001"/>
        <v>1.0595079787234043</v>
      </c>
      <c r="V3815" s="65">
        <f t="shared" si="2007"/>
        <v>1.0774171737660583</v>
      </c>
      <c r="W3815" s="65">
        <f t="shared" si="2008"/>
        <v>1.0637516688918558</v>
      </c>
      <c r="X3815" s="61">
        <f t="shared" si="1996"/>
        <v>-0.16822429906542061</v>
      </c>
      <c r="Y3815" s="66">
        <f t="shared" si="2009"/>
        <v>1.3752455795677855E-2</v>
      </c>
      <c r="Z3815" s="61">
        <f t="shared" si="2010"/>
        <v>-3.6429365962180132E-2</v>
      </c>
      <c r="AA3815" s="67">
        <f t="shared" si="2011"/>
        <v>26.97</v>
      </c>
      <c r="AB3815" s="68">
        <f t="shared" si="2012"/>
        <v>7.2168183244430634E-3</v>
      </c>
      <c r="AC3815" s="69">
        <f t="shared" si="2013"/>
        <v>-0.15374960778161287</v>
      </c>
      <c r="AD3815" s="70">
        <f>_xlfn.PERCENTILE.EXC(AC3815:$AC$5675,0.5)</f>
        <v>6.3728598604946063E-2</v>
      </c>
      <c r="AE3815" s="70">
        <f>_xlfn.PERCENTILE.EXC($AC3815:AC$5675,0.35)</f>
        <v>3.4471896314018285E-2</v>
      </c>
      <c r="AF3815" s="71">
        <f t="shared" si="2002"/>
        <v>9.3753675732655868E-3</v>
      </c>
      <c r="AG3815" s="70">
        <f t="shared" si="2003"/>
        <v>-0.31270586014919505</v>
      </c>
      <c r="AH3815" s="70">
        <f t="shared" si="2004"/>
        <v>-0.33113240783537945</v>
      </c>
      <c r="AI3815" s="61" t="str">
        <f t="shared" si="1999"/>
        <v>Safety</v>
      </c>
      <c r="AJ3815" s="68" t="str">
        <f t="shared" si="2000"/>
        <v>Safety</v>
      </c>
      <c r="AK3815" s="72"/>
      <c r="AL3815" s="73"/>
      <c r="AM3815" s="72"/>
      <c r="AN3815" s="73"/>
      <c r="AO3815" s="74"/>
      <c r="AP3815" s="20"/>
      <c r="AQ3815" s="74"/>
      <c r="AR3815" s="20"/>
      <c r="AS3815" s="74"/>
      <c r="AT3815" s="20"/>
      <c r="AU3815" s="74" t="str">
        <f t="shared" si="1991"/>
        <v>00635U</v>
      </c>
      <c r="AV3815" s="20">
        <f t="shared" si="1997"/>
        <v>0</v>
      </c>
      <c r="AW3815" s="74" t="str">
        <f t="shared" si="1992"/>
        <v>00635U</v>
      </c>
      <c r="AX3815" s="20">
        <f t="shared" si="1993"/>
        <v>0</v>
      </c>
      <c r="AY3815" s="20">
        <f t="shared" si="1998"/>
        <v>1</v>
      </c>
      <c r="AZ3815" s="116">
        <v>40771</v>
      </c>
      <c r="BA3815" s="116"/>
      <c r="BB3815" s="20"/>
      <c r="BC3815" s="20"/>
      <c r="BD3815" s="76"/>
      <c r="BE3815" s="77"/>
      <c r="BF3815" s="77"/>
    </row>
    <row r="3816" spans="1:58" s="23" customFormat="1" ht="15.75" customHeight="1" x14ac:dyDescent="0.4">
      <c r="A3816" s="116">
        <v>40767</v>
      </c>
      <c r="B3816" s="112">
        <v>35</v>
      </c>
      <c r="C3816" s="112">
        <v>27.85</v>
      </c>
      <c r="D3816" s="112">
        <v>26.9</v>
      </c>
      <c r="E3816" s="112">
        <v>26.4</v>
      </c>
      <c r="F3816" s="112">
        <v>25.4</v>
      </c>
      <c r="G3816" s="112">
        <v>26.65</v>
      </c>
      <c r="H3816" s="113">
        <v>26.85</v>
      </c>
      <c r="I3816" s="90">
        <f t="shared" si="1994"/>
        <v>28.565000000000001</v>
      </c>
      <c r="J3816" s="90">
        <f t="shared" si="1995"/>
        <v>26.994999999999997</v>
      </c>
      <c r="K3816" s="114">
        <v>2</v>
      </c>
      <c r="L3816" s="115">
        <v>0.05</v>
      </c>
      <c r="M3816" s="90">
        <v>38.409999999999997</v>
      </c>
      <c r="N3816" s="90">
        <v>36.36</v>
      </c>
      <c r="O3816" s="90">
        <v>32.75</v>
      </c>
      <c r="P3816" s="90">
        <v>31.19</v>
      </c>
      <c r="Q3816" s="90">
        <v>30.67</v>
      </c>
      <c r="R3816" s="63">
        <f t="shared" si="2006"/>
        <v>-10.829999999999998</v>
      </c>
      <c r="S3816" s="64">
        <f t="shared" si="2005"/>
        <v>-6.7692307692307704E-2</v>
      </c>
      <c r="T3816" s="65">
        <f t="shared" si="2001"/>
        <v>1.0563806380638063</v>
      </c>
      <c r="U3816" s="65">
        <f t="shared" si="2001"/>
        <v>1.1102290076335877</v>
      </c>
      <c r="V3816" s="65">
        <f t="shared" si="2007"/>
        <v>1.1657582558512343</v>
      </c>
      <c r="W3816" s="65">
        <f t="shared" si="2008"/>
        <v>1.1855233126834039</v>
      </c>
      <c r="X3816" s="61">
        <f t="shared" si="1996"/>
        <v>-0.20428571428571424</v>
      </c>
      <c r="Y3816" s="66">
        <f t="shared" si="2009"/>
        <v>1.7045454545454655E-2</v>
      </c>
      <c r="Z3816" s="61">
        <f t="shared" si="2010"/>
        <v>-5.4962366532469935E-2</v>
      </c>
      <c r="AA3816" s="67">
        <f t="shared" si="2011"/>
        <v>28.565000000000001</v>
      </c>
      <c r="AB3816" s="68">
        <f t="shared" si="2012"/>
        <v>-3.7403740374037389E-2</v>
      </c>
      <c r="AC3816" s="69">
        <f t="shared" si="2013"/>
        <v>-0.21438393839383935</v>
      </c>
      <c r="AD3816" s="70">
        <f>_xlfn.PERCENTILE.EXC(AC3816:$AC$5675,0.5)</f>
        <v>6.3824050140997221E-2</v>
      </c>
      <c r="AE3816" s="70">
        <f>_xlfn.PERCENTILE.EXC($AC3816:AC$5675,0.35)</f>
        <v>3.4501768545751085E-2</v>
      </c>
      <c r="AF3816" s="71">
        <f t="shared" si="2002"/>
        <v>9.6164405926438372E-3</v>
      </c>
      <c r="AG3816" s="70">
        <f t="shared" si="2003"/>
        <v>-0.31270586014919505</v>
      </c>
      <c r="AH3816" s="70">
        <f t="shared" si="2004"/>
        <v>-0.33113240783537945</v>
      </c>
      <c r="AI3816" s="61" t="str">
        <f t="shared" si="1999"/>
        <v>Safety</v>
      </c>
      <c r="AJ3816" s="68" t="str">
        <f t="shared" si="2000"/>
        <v>Safety</v>
      </c>
      <c r="AK3816" s="72"/>
      <c r="AL3816" s="73"/>
      <c r="AM3816" s="72"/>
      <c r="AN3816" s="73"/>
      <c r="AO3816" s="74"/>
      <c r="AP3816" s="20"/>
      <c r="AQ3816" s="74"/>
      <c r="AR3816" s="20"/>
      <c r="AS3816" s="74"/>
      <c r="AT3816" s="20"/>
      <c r="AU3816" s="74" t="str">
        <f t="shared" si="1991"/>
        <v>00635U</v>
      </c>
      <c r="AV3816" s="20">
        <f t="shared" si="1997"/>
        <v>0</v>
      </c>
      <c r="AW3816" s="74" t="str">
        <f t="shared" si="1992"/>
        <v>00635U</v>
      </c>
      <c r="AX3816" s="20">
        <f t="shared" si="1993"/>
        <v>0</v>
      </c>
      <c r="AY3816" s="20">
        <f t="shared" si="1998"/>
        <v>1</v>
      </c>
      <c r="AZ3816" s="116">
        <v>40770</v>
      </c>
      <c r="BA3816" s="116"/>
      <c r="BB3816" s="20"/>
      <c r="BC3816" s="20"/>
      <c r="BD3816" s="76"/>
      <c r="BE3816" s="77"/>
      <c r="BF3816" s="77"/>
    </row>
    <row r="3817" spans="1:58" s="23" customFormat="1" ht="15.75" customHeight="1" x14ac:dyDescent="0.4">
      <c r="A3817" s="116">
        <v>40766</v>
      </c>
      <c r="B3817" s="112">
        <v>35.15</v>
      </c>
      <c r="C3817" s="112">
        <v>27.65</v>
      </c>
      <c r="D3817" s="112">
        <v>27.1</v>
      </c>
      <c r="E3817" s="112">
        <v>26.6</v>
      </c>
      <c r="F3817" s="112">
        <v>25.55</v>
      </c>
      <c r="G3817" s="112">
        <v>26.8</v>
      </c>
      <c r="H3817" s="113">
        <v>27.2</v>
      </c>
      <c r="I3817" s="90">
        <f t="shared" si="1994"/>
        <v>28.774999999999999</v>
      </c>
      <c r="J3817" s="90">
        <f t="shared" si="1995"/>
        <v>27.182500000000001</v>
      </c>
      <c r="K3817" s="114">
        <v>3</v>
      </c>
      <c r="L3817" s="115">
        <v>0.05</v>
      </c>
      <c r="M3817" s="90">
        <v>46.98</v>
      </c>
      <c r="N3817" s="90">
        <v>39</v>
      </c>
      <c r="O3817" s="90">
        <v>33.82</v>
      </c>
      <c r="P3817" s="90">
        <v>32.130000000000003</v>
      </c>
      <c r="Q3817" s="90">
        <v>31.15</v>
      </c>
      <c r="R3817" s="63">
        <f t="shared" si="2006"/>
        <v>-20.029999999999987</v>
      </c>
      <c r="S3817" s="64">
        <f t="shared" si="2005"/>
        <v>-9.2812281926029347E-2</v>
      </c>
      <c r="T3817" s="65">
        <f t="shared" si="2001"/>
        <v>1.2046153846153846</v>
      </c>
      <c r="U3817" s="65">
        <f t="shared" si="2001"/>
        <v>1.1531638083973981</v>
      </c>
      <c r="V3817" s="65">
        <f t="shared" si="2007"/>
        <v>1.2138188608776843</v>
      </c>
      <c r="W3817" s="65">
        <f t="shared" si="2008"/>
        <v>1.2520064205457464</v>
      </c>
      <c r="X3817" s="61">
        <f t="shared" si="1996"/>
        <v>-0.21337126600284495</v>
      </c>
      <c r="Y3817" s="66">
        <f t="shared" si="2009"/>
        <v>2.2556390977443528E-2</v>
      </c>
      <c r="Z3817" s="61">
        <f t="shared" si="2010"/>
        <v>-5.5343179843614164E-2</v>
      </c>
      <c r="AA3817" s="67">
        <f t="shared" si="2011"/>
        <v>28.774999999999999</v>
      </c>
      <c r="AB3817" s="68">
        <f t="shared" si="2012"/>
        <v>-9.8717948717948756E-2</v>
      </c>
      <c r="AC3817" s="69">
        <f t="shared" si="2013"/>
        <v>-0.26217948717948719</v>
      </c>
      <c r="AD3817" s="70">
        <f>_xlfn.PERCENTILE.EXC(AC3817:$AC$5675,0.5)</f>
        <v>6.3919501677048379E-2</v>
      </c>
      <c r="AE3817" s="70">
        <f>_xlfn.PERCENTILE.EXC($AC3817:AC$5675,0.35)</f>
        <v>3.4554115258472622E-2</v>
      </c>
      <c r="AF3817" s="71">
        <f t="shared" si="2002"/>
        <v>9.785687638325373E-3</v>
      </c>
      <c r="AG3817" s="70">
        <f t="shared" si="2003"/>
        <v>-0.31270586014919505</v>
      </c>
      <c r="AH3817" s="70">
        <f t="shared" si="2004"/>
        <v>-0.33113240783537945</v>
      </c>
      <c r="AI3817" s="61" t="str">
        <f t="shared" si="1999"/>
        <v>Safety</v>
      </c>
      <c r="AJ3817" s="68" t="str">
        <f t="shared" si="2000"/>
        <v>Safety</v>
      </c>
      <c r="AK3817" s="72"/>
      <c r="AL3817" s="73"/>
      <c r="AM3817" s="72"/>
      <c r="AN3817" s="73"/>
      <c r="AO3817" s="74"/>
      <c r="AP3817" s="20"/>
      <c r="AQ3817" s="74"/>
      <c r="AR3817" s="20"/>
      <c r="AS3817" s="74"/>
      <c r="AT3817" s="20"/>
      <c r="AU3817" s="74" t="str">
        <f t="shared" si="1991"/>
        <v>00635U</v>
      </c>
      <c r="AV3817" s="20">
        <f t="shared" si="1997"/>
        <v>0</v>
      </c>
      <c r="AW3817" s="74" t="str">
        <f t="shared" si="1992"/>
        <v>00635U</v>
      </c>
      <c r="AX3817" s="20">
        <f t="shared" si="1993"/>
        <v>0</v>
      </c>
      <c r="AY3817" s="20">
        <f t="shared" si="1998"/>
        <v>1</v>
      </c>
      <c r="AZ3817" s="116">
        <v>40767</v>
      </c>
      <c r="BA3817" s="116"/>
      <c r="BB3817" s="20"/>
      <c r="BC3817" s="20"/>
      <c r="BD3817" s="76"/>
      <c r="BE3817" s="77"/>
      <c r="BF3817" s="77"/>
    </row>
    <row r="3818" spans="1:58" s="23" customFormat="1" ht="15.75" customHeight="1" x14ac:dyDescent="0.4">
      <c r="A3818" s="116">
        <v>40765</v>
      </c>
      <c r="B3818" s="112">
        <v>36</v>
      </c>
      <c r="C3818" s="112">
        <v>28.75</v>
      </c>
      <c r="D3818" s="112">
        <v>28.3</v>
      </c>
      <c r="E3818" s="112">
        <v>27.4</v>
      </c>
      <c r="F3818" s="112">
        <v>26.3</v>
      </c>
      <c r="G3818" s="112">
        <v>27.55</v>
      </c>
      <c r="H3818" s="113">
        <v>27.8</v>
      </c>
      <c r="I3818" s="90">
        <f t="shared" si="1994"/>
        <v>30.2</v>
      </c>
      <c r="J3818" s="90">
        <f t="shared" si="1995"/>
        <v>28.39</v>
      </c>
      <c r="K3818" s="114">
        <v>4</v>
      </c>
      <c r="L3818" s="115">
        <v>0.05</v>
      </c>
      <c r="M3818" s="90">
        <v>56.66</v>
      </c>
      <c r="N3818" s="90">
        <v>42.99</v>
      </c>
      <c r="O3818" s="90">
        <v>36.58</v>
      </c>
      <c r="P3818" s="90">
        <v>33.9</v>
      </c>
      <c r="Q3818" s="90">
        <v>32.590000000000003</v>
      </c>
      <c r="R3818" s="63">
        <f t="shared" si="2006"/>
        <v>-29.170000000000016</v>
      </c>
      <c r="S3818" s="64">
        <f t="shared" si="2005"/>
        <v>0.22618368511123785</v>
      </c>
      <c r="T3818" s="65">
        <f t="shared" si="2001"/>
        <v>1.3179809257966968</v>
      </c>
      <c r="U3818" s="65">
        <f t="shared" si="2001"/>
        <v>1.1752323674138874</v>
      </c>
      <c r="V3818" s="65">
        <f t="shared" si="2007"/>
        <v>1.2681415929203541</v>
      </c>
      <c r="W3818" s="65">
        <f t="shared" si="2008"/>
        <v>1.3191162933415157</v>
      </c>
      <c r="X3818" s="61">
        <f t="shared" si="1996"/>
        <v>-0.2013888888888889</v>
      </c>
      <c r="Y3818" s="66">
        <f t="shared" si="2009"/>
        <v>1.4598540145985481E-2</v>
      </c>
      <c r="Z3818" s="61">
        <f t="shared" si="2010"/>
        <v>-5.9933774834437042E-2</v>
      </c>
      <c r="AA3818" s="67">
        <f t="shared" si="2011"/>
        <v>30.2</v>
      </c>
      <c r="AB3818" s="68">
        <f t="shared" si="2012"/>
        <v>-0.16259595254710402</v>
      </c>
      <c r="AC3818" s="69">
        <f t="shared" si="2013"/>
        <v>-0.2975110490811817</v>
      </c>
      <c r="AD3818" s="70">
        <f>_xlfn.PERCENTILE.EXC(AC3818:$AC$5675,0.5)</f>
        <v>6.3989891464239876E-2</v>
      </c>
      <c r="AE3818" s="70">
        <f>_xlfn.PERCENTILE.EXC($AC3818:AC$5675,0.35)</f>
        <v>3.4564828258951574E-2</v>
      </c>
      <c r="AF3818" s="71">
        <f t="shared" si="2002"/>
        <v>9.785687638325373E-3</v>
      </c>
      <c r="AG3818" s="70">
        <f t="shared" si="2003"/>
        <v>-0.31270586014919505</v>
      </c>
      <c r="AH3818" s="70">
        <f t="shared" si="2004"/>
        <v>-0.33113240783537945</v>
      </c>
      <c r="AI3818" s="61" t="str">
        <f t="shared" si="1999"/>
        <v>Safety</v>
      </c>
      <c r="AJ3818" s="68" t="str">
        <f t="shared" si="2000"/>
        <v>Safety</v>
      </c>
      <c r="AK3818" s="72"/>
      <c r="AL3818" s="73"/>
      <c r="AM3818" s="72"/>
      <c r="AN3818" s="73"/>
      <c r="AO3818" s="74"/>
      <c r="AP3818" s="20"/>
      <c r="AQ3818" s="74"/>
      <c r="AR3818" s="20"/>
      <c r="AS3818" s="74"/>
      <c r="AT3818" s="20"/>
      <c r="AU3818" s="74" t="str">
        <f t="shared" si="1991"/>
        <v>00635U</v>
      </c>
      <c r="AV3818" s="20">
        <f t="shared" si="1997"/>
        <v>0</v>
      </c>
      <c r="AW3818" s="74" t="str">
        <f t="shared" si="1992"/>
        <v>00635U</v>
      </c>
      <c r="AX3818" s="20">
        <f t="shared" si="1993"/>
        <v>0</v>
      </c>
      <c r="AY3818" s="20">
        <f t="shared" si="1998"/>
        <v>1</v>
      </c>
      <c r="AZ3818" s="116">
        <v>40766</v>
      </c>
      <c r="BA3818" s="116"/>
      <c r="BB3818" s="20"/>
      <c r="BC3818" s="20"/>
      <c r="BD3818" s="76"/>
      <c r="BE3818" s="77"/>
      <c r="BF3818" s="77"/>
    </row>
    <row r="3819" spans="1:58" s="23" customFormat="1" ht="15.75" customHeight="1" x14ac:dyDescent="0.4">
      <c r="A3819" s="116">
        <v>40764</v>
      </c>
      <c r="B3819" s="112">
        <v>30.5</v>
      </c>
      <c r="C3819" s="112">
        <v>25.4</v>
      </c>
      <c r="D3819" s="112">
        <v>25.3</v>
      </c>
      <c r="E3819" s="112">
        <v>24.8</v>
      </c>
      <c r="F3819" s="112">
        <v>24.05</v>
      </c>
      <c r="G3819" s="112">
        <v>25.4</v>
      </c>
      <c r="H3819" s="113">
        <v>25.75</v>
      </c>
      <c r="I3819" s="90">
        <f t="shared" si="1994"/>
        <v>26.674999999999997</v>
      </c>
      <c r="J3819" s="90">
        <f t="shared" si="1995"/>
        <v>25.324999999999999</v>
      </c>
      <c r="K3819" s="114">
        <v>5</v>
      </c>
      <c r="L3819" s="115">
        <v>0.05</v>
      </c>
      <c r="M3819" s="90">
        <v>43.38</v>
      </c>
      <c r="N3819" s="90">
        <v>35.06</v>
      </c>
      <c r="O3819" s="90">
        <v>31.07</v>
      </c>
      <c r="P3819" s="90">
        <v>29.97</v>
      </c>
      <c r="Q3819" s="90">
        <v>29.59</v>
      </c>
      <c r="R3819" s="63">
        <f t="shared" si="2006"/>
        <v>-17.399999999999999</v>
      </c>
      <c r="S3819" s="64">
        <f t="shared" si="2005"/>
        <v>-0.26958333333333329</v>
      </c>
      <c r="T3819" s="65">
        <f t="shared" si="2001"/>
        <v>1.2373074729035938</v>
      </c>
      <c r="U3819" s="65">
        <f t="shared" si="2001"/>
        <v>1.1284196974573544</v>
      </c>
      <c r="V3819" s="65">
        <f t="shared" si="2007"/>
        <v>1.1698365031698366</v>
      </c>
      <c r="W3819" s="65">
        <f t="shared" si="2008"/>
        <v>1.184859749915512</v>
      </c>
      <c r="X3819" s="61">
        <f t="shared" si="1996"/>
        <v>-0.16721311475409842</v>
      </c>
      <c r="Y3819" s="66">
        <f t="shared" si="2009"/>
        <v>3.8306451612903199E-2</v>
      </c>
      <c r="Z3819" s="61">
        <f t="shared" si="2010"/>
        <v>-5.0609184629803114E-2</v>
      </c>
      <c r="AA3819" s="67">
        <f t="shared" si="2011"/>
        <v>26.674999999999997</v>
      </c>
      <c r="AB3819" s="68">
        <f t="shared" si="2012"/>
        <v>-0.13006274957216207</v>
      </c>
      <c r="AC3819" s="69">
        <f t="shared" si="2013"/>
        <v>-0.2391614375356533</v>
      </c>
      <c r="AD3819" s="70">
        <f>_xlfn.PERCENTILE.EXC(AC3819:$AC$5675,0.5)</f>
        <v>6.4060281251431372E-2</v>
      </c>
      <c r="AE3819" s="70">
        <f>_xlfn.PERCENTILE.EXC($AC3819:AC$5675,0.35)</f>
        <v>3.4622211876016724E-2</v>
      </c>
      <c r="AF3819" s="71">
        <f t="shared" si="2002"/>
        <v>9.785687638325373E-3</v>
      </c>
      <c r="AG3819" s="70">
        <f t="shared" si="2003"/>
        <v>-0.31270586014919505</v>
      </c>
      <c r="AH3819" s="70">
        <f t="shared" si="2004"/>
        <v>-0.33113240783537945</v>
      </c>
      <c r="AI3819" s="61" t="str">
        <f t="shared" si="1999"/>
        <v>Safety</v>
      </c>
      <c r="AJ3819" s="68" t="str">
        <f t="shared" si="2000"/>
        <v>Safety</v>
      </c>
      <c r="AK3819" s="72"/>
      <c r="AL3819" s="73"/>
      <c r="AM3819" s="72"/>
      <c r="AN3819" s="73"/>
      <c r="AO3819" s="74"/>
      <c r="AP3819" s="20"/>
      <c r="AQ3819" s="74"/>
      <c r="AR3819" s="20"/>
      <c r="AS3819" s="74"/>
      <c r="AT3819" s="20"/>
      <c r="AU3819" s="74" t="str">
        <f t="shared" si="1991"/>
        <v>00635U</v>
      </c>
      <c r="AV3819" s="20">
        <f t="shared" si="1997"/>
        <v>0</v>
      </c>
      <c r="AW3819" s="74" t="str">
        <f t="shared" si="1992"/>
        <v>00635U</v>
      </c>
      <c r="AX3819" s="20">
        <f t="shared" si="1993"/>
        <v>0</v>
      </c>
      <c r="AY3819" s="20">
        <f t="shared" si="1998"/>
        <v>1</v>
      </c>
      <c r="AZ3819" s="116">
        <v>40765</v>
      </c>
      <c r="BA3819" s="116"/>
      <c r="BB3819" s="20"/>
      <c r="BC3819" s="20"/>
      <c r="BD3819" s="76"/>
      <c r="BE3819" s="77"/>
      <c r="BF3819" s="77"/>
    </row>
    <row r="3820" spans="1:58" s="23" customFormat="1" ht="15.75" customHeight="1" x14ac:dyDescent="0.4">
      <c r="A3820" s="116">
        <v>40763</v>
      </c>
      <c r="B3820" s="112">
        <v>36.549999999999997</v>
      </c>
      <c r="C3820" s="112">
        <v>30.2</v>
      </c>
      <c r="D3820" s="112">
        <v>29.1</v>
      </c>
      <c r="E3820" s="112">
        <v>27.65</v>
      </c>
      <c r="F3820" s="112">
        <v>26.05</v>
      </c>
      <c r="G3820" s="112">
        <v>27.35</v>
      </c>
      <c r="H3820" s="113">
        <v>27.55</v>
      </c>
      <c r="I3820" s="90">
        <f t="shared" si="1994"/>
        <v>32.104999999999997</v>
      </c>
      <c r="J3820" s="90">
        <f t="shared" si="1995"/>
        <v>29.43</v>
      </c>
      <c r="K3820" s="114">
        <v>6</v>
      </c>
      <c r="L3820" s="115">
        <v>0.05</v>
      </c>
      <c r="M3820" s="90">
        <v>68</v>
      </c>
      <c r="N3820" s="90">
        <v>48</v>
      </c>
      <c r="O3820" s="90">
        <v>38.1</v>
      </c>
      <c r="P3820" s="90">
        <v>35</v>
      </c>
      <c r="Q3820" s="90">
        <v>33.6</v>
      </c>
      <c r="R3820" s="63">
        <f t="shared" si="2006"/>
        <v>-42.900000000000006</v>
      </c>
      <c r="S3820" s="64">
        <f t="shared" si="2005"/>
        <v>0.5</v>
      </c>
      <c r="T3820" s="65">
        <f t="shared" si="2001"/>
        <v>1.4166666666666667</v>
      </c>
      <c r="U3820" s="65">
        <f t="shared" si="2001"/>
        <v>1.2598425196850394</v>
      </c>
      <c r="V3820" s="65">
        <f t="shared" si="2007"/>
        <v>1.3714285714285714</v>
      </c>
      <c r="W3820" s="65">
        <f t="shared" si="2008"/>
        <v>1.4285714285714286</v>
      </c>
      <c r="X3820" s="61">
        <f t="shared" si="1996"/>
        <v>-0.17373461012311897</v>
      </c>
      <c r="Y3820" s="66">
        <f t="shared" si="2009"/>
        <v>-3.6166365280288562E-3</v>
      </c>
      <c r="Z3820" s="61">
        <f t="shared" si="2010"/>
        <v>-8.3320355084877659E-2</v>
      </c>
      <c r="AA3820" s="67">
        <f t="shared" si="2011"/>
        <v>32.104999999999997</v>
      </c>
      <c r="AB3820" s="68">
        <f t="shared" si="2012"/>
        <v>-0.23854166666666674</v>
      </c>
      <c r="AC3820" s="69">
        <f t="shared" si="2013"/>
        <v>-0.33114583333333342</v>
      </c>
      <c r="AD3820" s="70">
        <f>_xlfn.PERCENTILE.EXC(AC3820:$AC$5675,0.5)</f>
        <v>6.4070370510773147E-2</v>
      </c>
      <c r="AE3820" s="70">
        <f>_xlfn.PERCENTILE.EXC($AC3820:AC$5675,0.35)</f>
        <v>3.4734044545765778E-2</v>
      </c>
      <c r="AF3820" s="71">
        <f t="shared" si="2002"/>
        <v>9.785687638325373E-3</v>
      </c>
      <c r="AG3820" s="70">
        <f t="shared" si="2003"/>
        <v>-0.31270586014919505</v>
      </c>
      <c r="AH3820" s="70">
        <f t="shared" si="2004"/>
        <v>-0.33113240783537945</v>
      </c>
      <c r="AI3820" s="61" t="str">
        <f t="shared" si="1999"/>
        <v>Safety</v>
      </c>
      <c r="AJ3820" s="68" t="str">
        <f t="shared" si="2000"/>
        <v>Safety</v>
      </c>
      <c r="AK3820" s="72"/>
      <c r="AL3820" s="73"/>
      <c r="AM3820" s="72"/>
      <c r="AN3820" s="73"/>
      <c r="AO3820" s="74"/>
      <c r="AP3820" s="20"/>
      <c r="AQ3820" s="74"/>
      <c r="AR3820" s="20"/>
      <c r="AS3820" s="74"/>
      <c r="AT3820" s="20"/>
      <c r="AU3820" s="74" t="str">
        <f t="shared" si="1991"/>
        <v>Cash</v>
      </c>
      <c r="AV3820" s="20">
        <f t="shared" si="1997"/>
        <v>0</v>
      </c>
      <c r="AW3820" s="74" t="str">
        <f t="shared" si="1992"/>
        <v>00631L</v>
      </c>
      <c r="AX3820" s="20">
        <f t="shared" si="1993"/>
        <v>1</v>
      </c>
      <c r="AY3820" s="20">
        <f t="shared" si="1998"/>
        <v>1</v>
      </c>
      <c r="AZ3820" s="116">
        <v>40764</v>
      </c>
      <c r="BA3820" s="116"/>
      <c r="BB3820" s="20"/>
      <c r="BC3820" s="20"/>
      <c r="BD3820" s="76"/>
      <c r="BE3820" s="77"/>
      <c r="BF3820" s="77"/>
    </row>
    <row r="3821" spans="1:58" s="23" customFormat="1" ht="15.75" customHeight="1" x14ac:dyDescent="0.4">
      <c r="A3821" s="116">
        <v>40760</v>
      </c>
      <c r="B3821" s="112">
        <v>29.15</v>
      </c>
      <c r="C3821" s="112">
        <v>26.2</v>
      </c>
      <c r="D3821" s="112">
        <v>25.75</v>
      </c>
      <c r="E3821" s="112">
        <v>25.15</v>
      </c>
      <c r="F3821" s="112">
        <v>24.25</v>
      </c>
      <c r="G3821" s="112">
        <v>25.65</v>
      </c>
      <c r="H3821" s="113">
        <v>25.9</v>
      </c>
      <c r="I3821" s="90">
        <f t="shared" si="1994"/>
        <v>27.232499999999998</v>
      </c>
      <c r="J3821" s="90">
        <f t="shared" si="1995"/>
        <v>25.907499999999999</v>
      </c>
      <c r="K3821" s="114">
        <v>7</v>
      </c>
      <c r="L3821" s="115">
        <v>0.05</v>
      </c>
      <c r="M3821" s="90">
        <v>37.58</v>
      </c>
      <c r="N3821" s="90">
        <v>32</v>
      </c>
      <c r="O3821" s="90">
        <v>29.59</v>
      </c>
      <c r="P3821" s="90">
        <v>28.81</v>
      </c>
      <c r="Q3821" s="90">
        <v>29.06</v>
      </c>
      <c r="R3821" s="63">
        <f t="shared" si="2006"/>
        <v>-11.18</v>
      </c>
      <c r="S3821" s="64">
        <f t="shared" si="2005"/>
        <v>1.0739102969046111E-2</v>
      </c>
      <c r="T3821" s="65">
        <f t="shared" si="2001"/>
        <v>1.1743749999999999</v>
      </c>
      <c r="U3821" s="65">
        <f t="shared" si="2001"/>
        <v>1.081446434606286</v>
      </c>
      <c r="V3821" s="65">
        <f t="shared" si="2007"/>
        <v>1.1107254425546687</v>
      </c>
      <c r="W3821" s="65">
        <f t="shared" si="2008"/>
        <v>1.1011699931176875</v>
      </c>
      <c r="X3821" s="61">
        <f t="shared" si="1996"/>
        <v>-0.10120068610634646</v>
      </c>
      <c r="Y3821" s="66">
        <f t="shared" si="2009"/>
        <v>2.9821073558648114E-2</v>
      </c>
      <c r="Z3821" s="61">
        <f t="shared" si="2010"/>
        <v>-4.8655099605251058E-2</v>
      </c>
      <c r="AA3821" s="67">
        <f t="shared" si="2011"/>
        <v>27.232499999999998</v>
      </c>
      <c r="AB3821" s="68">
        <f t="shared" si="2012"/>
        <v>-8.9062500000000044E-2</v>
      </c>
      <c r="AC3821" s="69">
        <f t="shared" si="2013"/>
        <v>-0.14898437500000006</v>
      </c>
      <c r="AD3821" s="70">
        <f>_xlfn.PERCENTILE.EXC(AC3821:$AC$5675,0.5)</f>
        <v>6.4080459770114923E-2</v>
      </c>
      <c r="AE3821" s="70">
        <f>_xlfn.PERCENTILE.EXC($AC3821:AC$5675,0.35)</f>
        <v>3.4782475490196016E-2</v>
      </c>
      <c r="AF3821" s="71">
        <f t="shared" si="2002"/>
        <v>9.785687638325373E-3</v>
      </c>
      <c r="AG3821" s="70">
        <f t="shared" si="2003"/>
        <v>-0.31213811082236831</v>
      </c>
      <c r="AH3821" s="70">
        <f t="shared" si="2004"/>
        <v>-0.32972785344228484</v>
      </c>
      <c r="AI3821" s="61" t="str">
        <f t="shared" si="1999"/>
        <v>Safety</v>
      </c>
      <c r="AJ3821" s="68" t="str">
        <f t="shared" si="2000"/>
        <v>Safety</v>
      </c>
      <c r="AK3821" s="72"/>
      <c r="AL3821" s="73"/>
      <c r="AM3821" s="72"/>
      <c r="AN3821" s="73"/>
      <c r="AO3821" s="74"/>
      <c r="AP3821" s="20"/>
      <c r="AQ3821" s="74"/>
      <c r="AR3821" s="20"/>
      <c r="AS3821" s="74"/>
      <c r="AT3821" s="20"/>
      <c r="AU3821" s="74" t="str">
        <f t="shared" si="1991"/>
        <v>00635U</v>
      </c>
      <c r="AV3821" s="20">
        <f t="shared" si="1997"/>
        <v>0</v>
      </c>
      <c r="AW3821" s="74" t="str">
        <f t="shared" si="1992"/>
        <v>00635U</v>
      </c>
      <c r="AX3821" s="20">
        <f t="shared" si="1993"/>
        <v>0</v>
      </c>
      <c r="AY3821" s="20">
        <f t="shared" si="1998"/>
        <v>1</v>
      </c>
      <c r="AZ3821" s="116">
        <v>40763</v>
      </c>
      <c r="BA3821" s="116"/>
      <c r="BB3821" s="20"/>
      <c r="BC3821" s="20"/>
      <c r="BD3821" s="76"/>
      <c r="BE3821" s="77"/>
      <c r="BF3821" s="77"/>
    </row>
    <row r="3822" spans="1:58" s="23" customFormat="1" ht="15.75" customHeight="1" x14ac:dyDescent="0.4">
      <c r="A3822" s="116">
        <v>40759</v>
      </c>
      <c r="B3822" s="112">
        <v>27.45</v>
      </c>
      <c r="C3822" s="112">
        <v>25.9</v>
      </c>
      <c r="D3822" s="112">
        <v>25.1</v>
      </c>
      <c r="E3822" s="112">
        <v>24.55</v>
      </c>
      <c r="F3822" s="112">
        <v>24.05</v>
      </c>
      <c r="G3822" s="112">
        <v>25.35</v>
      </c>
      <c r="H3822" s="113">
        <v>25.7</v>
      </c>
      <c r="I3822" s="90">
        <f t="shared" si="1994"/>
        <v>26.52</v>
      </c>
      <c r="J3822" s="90">
        <f t="shared" si="1995"/>
        <v>25.42</v>
      </c>
      <c r="K3822" s="114">
        <v>8</v>
      </c>
      <c r="L3822" s="115">
        <v>0.05</v>
      </c>
      <c r="M3822" s="90">
        <v>39.89</v>
      </c>
      <c r="N3822" s="90">
        <v>31.66</v>
      </c>
      <c r="O3822" s="90">
        <v>28.56</v>
      </c>
      <c r="P3822" s="90">
        <v>27.88</v>
      </c>
      <c r="Q3822" s="90">
        <v>28.11</v>
      </c>
      <c r="R3822" s="63">
        <f t="shared" si="2006"/>
        <v>-15.11</v>
      </c>
      <c r="S3822" s="64">
        <f t="shared" si="2005"/>
        <v>0.35414884516680928</v>
      </c>
      <c r="T3822" s="65">
        <f t="shared" si="2001"/>
        <v>1.2599494630448516</v>
      </c>
      <c r="U3822" s="65">
        <f t="shared" si="2001"/>
        <v>1.1085434173669468</v>
      </c>
      <c r="V3822" s="65">
        <f t="shared" si="2007"/>
        <v>1.13558106169297</v>
      </c>
      <c r="W3822" s="65">
        <f t="shared" si="2008"/>
        <v>1.1262895766631091</v>
      </c>
      <c r="X3822" s="61">
        <f t="shared" si="1996"/>
        <v>-5.6466302367941743E-2</v>
      </c>
      <c r="Y3822" s="66">
        <f t="shared" si="2009"/>
        <v>4.6843177189409307E-2</v>
      </c>
      <c r="Z3822" s="61">
        <f t="shared" si="2010"/>
        <v>-4.1478129713423753E-2</v>
      </c>
      <c r="AA3822" s="67">
        <f t="shared" si="2011"/>
        <v>26.52</v>
      </c>
      <c r="AB3822" s="68">
        <f t="shared" si="2012"/>
        <v>-0.13297536323436515</v>
      </c>
      <c r="AC3822" s="69">
        <f t="shared" si="2013"/>
        <v>-0.16234996841440305</v>
      </c>
      <c r="AD3822" s="70">
        <f>_xlfn.PERCENTILE.EXC(AC3822:$AC$5675,0.5)</f>
        <v>6.4088712086411495E-2</v>
      </c>
      <c r="AE3822" s="70">
        <f>_xlfn.PERCENTILE.EXC($AC3822:AC$5675,0.35)</f>
        <v>3.4829729660967659E-2</v>
      </c>
      <c r="AF3822" s="71">
        <f t="shared" si="2002"/>
        <v>9.785687638325373E-3</v>
      </c>
      <c r="AG3822" s="70">
        <f t="shared" si="2003"/>
        <v>-0.31213811082236831</v>
      </c>
      <c r="AH3822" s="70">
        <f t="shared" si="2004"/>
        <v>-0.32972785344228484</v>
      </c>
      <c r="AI3822" s="61" t="str">
        <f t="shared" si="1999"/>
        <v>Safety</v>
      </c>
      <c r="AJ3822" s="68" t="str">
        <f t="shared" si="2000"/>
        <v>Safety</v>
      </c>
      <c r="AK3822" s="72"/>
      <c r="AL3822" s="73"/>
      <c r="AM3822" s="72"/>
      <c r="AN3822" s="73"/>
      <c r="AO3822" s="74"/>
      <c r="AP3822" s="20"/>
      <c r="AQ3822" s="74"/>
      <c r="AR3822" s="20"/>
      <c r="AS3822" s="74"/>
      <c r="AT3822" s="20"/>
      <c r="AU3822" s="74" t="str">
        <f t="shared" si="1991"/>
        <v>00635U</v>
      </c>
      <c r="AV3822" s="20">
        <f t="shared" si="1997"/>
        <v>0</v>
      </c>
      <c r="AW3822" s="74" t="str">
        <f t="shared" si="1992"/>
        <v>00635U</v>
      </c>
      <c r="AX3822" s="20">
        <f t="shared" si="1993"/>
        <v>0</v>
      </c>
      <c r="AY3822" s="20">
        <f t="shared" si="1998"/>
        <v>1</v>
      </c>
      <c r="AZ3822" s="116">
        <v>40760</v>
      </c>
      <c r="BA3822" s="116"/>
      <c r="BB3822" s="20"/>
      <c r="BC3822" s="20"/>
      <c r="BD3822" s="76"/>
      <c r="BE3822" s="77"/>
      <c r="BF3822" s="77"/>
    </row>
    <row r="3823" spans="1:58" s="23" customFormat="1" ht="15.75" customHeight="1" x14ac:dyDescent="0.4">
      <c r="A3823" s="116">
        <v>40758</v>
      </c>
      <c r="B3823" s="112">
        <v>22</v>
      </c>
      <c r="C3823" s="112">
        <v>21.85</v>
      </c>
      <c r="D3823" s="112">
        <v>22.05</v>
      </c>
      <c r="E3823" s="112">
        <v>22.15</v>
      </c>
      <c r="F3823" s="112">
        <v>22.15</v>
      </c>
      <c r="G3823" s="112">
        <v>23.45</v>
      </c>
      <c r="H3823" s="113">
        <v>23.95</v>
      </c>
      <c r="I3823" s="90">
        <f t="shared" si="1994"/>
        <v>21.9175</v>
      </c>
      <c r="J3823" s="90">
        <f t="shared" si="1995"/>
        <v>21.96</v>
      </c>
      <c r="K3823" s="114">
        <v>9</v>
      </c>
      <c r="L3823" s="115">
        <v>0.05</v>
      </c>
      <c r="M3823" s="90">
        <v>24.7</v>
      </c>
      <c r="N3823" s="90">
        <v>23.38</v>
      </c>
      <c r="O3823" s="90">
        <v>23.12</v>
      </c>
      <c r="P3823" s="90">
        <v>23.85</v>
      </c>
      <c r="Q3823" s="90">
        <v>25.23</v>
      </c>
      <c r="R3823" s="63">
        <f t="shared" si="2006"/>
        <v>-1.1099999999999994</v>
      </c>
      <c r="S3823" s="64">
        <f t="shared" si="2005"/>
        <v>-5.6877773295683748E-2</v>
      </c>
      <c r="T3823" s="65">
        <f t="shared" si="2001"/>
        <v>1.0564585115483318</v>
      </c>
      <c r="U3823" s="65">
        <f t="shared" si="2001"/>
        <v>1.0112456747404843</v>
      </c>
      <c r="V3823" s="65">
        <f t="shared" si="2007"/>
        <v>0.98029350104821789</v>
      </c>
      <c r="W3823" s="65">
        <f t="shared" si="2008"/>
        <v>0.92667459373761385</v>
      </c>
      <c r="X3823" s="61">
        <f t="shared" si="1996"/>
        <v>-6.8181818181817537E-3</v>
      </c>
      <c r="Y3823" s="66">
        <f t="shared" si="2009"/>
        <v>8.126410835214451E-2</v>
      </c>
      <c r="Z3823" s="61">
        <f t="shared" si="2010"/>
        <v>1.9390897684498883E-3</v>
      </c>
      <c r="AA3823" s="67">
        <f t="shared" si="2011"/>
        <v>21.917500000000004</v>
      </c>
      <c r="AB3823" s="68">
        <f t="shared" si="2012"/>
        <v>-5.9024807527801502E-2</v>
      </c>
      <c r="AC3823" s="69">
        <f t="shared" si="2013"/>
        <v>-6.2553464499572067E-2</v>
      </c>
      <c r="AD3823" s="70">
        <f>_xlfn.PERCENTILE.EXC(AC3823:$AC$5675,0.5)</f>
        <v>6.4096964402708068E-2</v>
      </c>
      <c r="AE3823" s="70">
        <f>_xlfn.PERCENTILE.EXC($AC3823:AC$5675,0.35)</f>
        <v>3.4883554557261373E-2</v>
      </c>
      <c r="AF3823" s="71">
        <f t="shared" si="2002"/>
        <v>9.785687638325373E-3</v>
      </c>
      <c r="AG3823" s="70">
        <f t="shared" si="2003"/>
        <v>-0.31213811082236831</v>
      </c>
      <c r="AH3823" s="70">
        <f t="shared" si="2004"/>
        <v>-0.32972785344228484</v>
      </c>
      <c r="AI3823" s="61" t="str">
        <f t="shared" si="1999"/>
        <v>Safety</v>
      </c>
      <c r="AJ3823" s="68" t="str">
        <f t="shared" si="2000"/>
        <v>Safety</v>
      </c>
      <c r="AK3823" s="72"/>
      <c r="AL3823" s="73"/>
      <c r="AM3823" s="72"/>
      <c r="AN3823" s="73"/>
      <c r="AO3823" s="74"/>
      <c r="AP3823" s="20"/>
      <c r="AQ3823" s="74"/>
      <c r="AR3823" s="20"/>
      <c r="AS3823" s="74"/>
      <c r="AT3823" s="20"/>
      <c r="AU3823" s="74" t="str">
        <f t="shared" si="1991"/>
        <v>00635U</v>
      </c>
      <c r="AV3823" s="20">
        <f t="shared" si="1997"/>
        <v>0</v>
      </c>
      <c r="AW3823" s="74" t="str">
        <f t="shared" si="1992"/>
        <v>00635U</v>
      </c>
      <c r="AX3823" s="20">
        <f t="shared" si="1993"/>
        <v>0</v>
      </c>
      <c r="AY3823" s="20">
        <f t="shared" si="1998"/>
        <v>1</v>
      </c>
      <c r="AZ3823" s="116">
        <v>40759</v>
      </c>
      <c r="BA3823" s="116"/>
      <c r="BB3823" s="20"/>
      <c r="BC3823" s="20"/>
      <c r="BD3823" s="76"/>
      <c r="BE3823" s="77"/>
      <c r="BF3823" s="77"/>
    </row>
    <row r="3824" spans="1:58" s="23" customFormat="1" ht="15.75" customHeight="1" x14ac:dyDescent="0.4">
      <c r="A3824" s="116">
        <v>40757</v>
      </c>
      <c r="B3824" s="112">
        <v>22.3</v>
      </c>
      <c r="C3824" s="112">
        <v>22</v>
      </c>
      <c r="D3824" s="112">
        <v>22.25</v>
      </c>
      <c r="E3824" s="112">
        <v>22.35</v>
      </c>
      <c r="F3824" s="112">
        <v>22.35</v>
      </c>
      <c r="G3824" s="112">
        <v>23.6</v>
      </c>
      <c r="H3824" s="113">
        <v>24.1</v>
      </c>
      <c r="I3824" s="90">
        <f t="shared" si="1994"/>
        <v>22.15</v>
      </c>
      <c r="J3824" s="90">
        <f t="shared" si="1995"/>
        <v>22.125</v>
      </c>
      <c r="K3824" s="114">
        <v>10</v>
      </c>
      <c r="L3824" s="115">
        <v>0.05</v>
      </c>
      <c r="M3824" s="90">
        <v>27.78</v>
      </c>
      <c r="N3824" s="90">
        <v>24.79</v>
      </c>
      <c r="O3824" s="90">
        <v>23.6</v>
      </c>
      <c r="P3824" s="90">
        <v>24.01</v>
      </c>
      <c r="Q3824" s="90">
        <v>25.38</v>
      </c>
      <c r="R3824" s="63">
        <f t="shared" si="2006"/>
        <v>-4.9600000000000009</v>
      </c>
      <c r="S3824" s="64">
        <f t="shared" si="2005"/>
        <v>4.7759932375316949E-2</v>
      </c>
      <c r="T3824" s="65">
        <f t="shared" si="2001"/>
        <v>1.1206131504638968</v>
      </c>
      <c r="U3824" s="65">
        <f t="shared" si="2001"/>
        <v>1.0504237288135592</v>
      </c>
      <c r="V3824" s="65">
        <f t="shared" si="2007"/>
        <v>1.0324864639733444</v>
      </c>
      <c r="W3824" s="65">
        <f t="shared" si="2008"/>
        <v>0.97675334909377465</v>
      </c>
      <c r="X3824" s="61">
        <f t="shared" si="1996"/>
        <v>-1.345291479820631E-2</v>
      </c>
      <c r="Y3824" s="66">
        <f t="shared" si="2009"/>
        <v>7.8299776286353456E-2</v>
      </c>
      <c r="Z3824" s="61">
        <f t="shared" si="2010"/>
        <v>-1.128668171557498E-3</v>
      </c>
      <c r="AA3824" s="67">
        <f t="shared" si="2011"/>
        <v>22.15</v>
      </c>
      <c r="AB3824" s="68">
        <f t="shared" si="2012"/>
        <v>-0.10044372730939889</v>
      </c>
      <c r="AC3824" s="69">
        <f t="shared" si="2013"/>
        <v>-0.10649455425574832</v>
      </c>
      <c r="AD3824" s="70">
        <f>_xlfn.PERCENTILE.EXC(AC3824:$AC$5675,0.5)</f>
        <v>6.4107610343713595E-2</v>
      </c>
      <c r="AE3824" s="70">
        <f>_xlfn.PERCENTILE.EXC($AC3824:AC$5675,0.35)</f>
        <v>3.4935857560076763E-2</v>
      </c>
      <c r="AF3824" s="71">
        <f t="shared" si="2002"/>
        <v>9.785687638325373E-3</v>
      </c>
      <c r="AG3824" s="70">
        <f t="shared" si="2003"/>
        <v>-0.31213811082236831</v>
      </c>
      <c r="AH3824" s="70">
        <f t="shared" si="2004"/>
        <v>-0.32972785344228484</v>
      </c>
      <c r="AI3824" s="61" t="str">
        <f t="shared" si="1999"/>
        <v>Safety</v>
      </c>
      <c r="AJ3824" s="68" t="str">
        <f t="shared" si="2000"/>
        <v>Safety</v>
      </c>
      <c r="AK3824" s="72"/>
      <c r="AL3824" s="73"/>
      <c r="AM3824" s="72"/>
      <c r="AN3824" s="73"/>
      <c r="AO3824" s="74"/>
      <c r="AP3824" s="20"/>
      <c r="AQ3824" s="74"/>
      <c r="AR3824" s="20"/>
      <c r="AS3824" s="74"/>
      <c r="AT3824" s="20"/>
      <c r="AU3824" s="74" t="str">
        <f t="shared" ref="AU3824:AU3887" si="2014">IF(AC3824&gt;AF3824,"00631L",IF(AC3824&lt;AG3824,"Cash","00635U"))</f>
        <v>00635U</v>
      </c>
      <c r="AV3824" s="20">
        <f t="shared" si="1997"/>
        <v>0</v>
      </c>
      <c r="AW3824" s="74" t="str">
        <f t="shared" ref="AW3824:AW3887" si="2015">IF(AC3824&gt;AE3824,"00631L",IF(AC3824&lt;AH3824,"00631L","00635U"))</f>
        <v>00635U</v>
      </c>
      <c r="AX3824" s="20">
        <f t="shared" si="1993"/>
        <v>0</v>
      </c>
      <c r="AY3824" s="20">
        <f t="shared" si="1998"/>
        <v>1</v>
      </c>
      <c r="AZ3824" s="116">
        <v>40758</v>
      </c>
      <c r="BA3824" s="116"/>
      <c r="BB3824" s="20"/>
      <c r="BC3824" s="20"/>
      <c r="BD3824" s="76"/>
      <c r="BE3824" s="77"/>
      <c r="BF3824" s="77"/>
    </row>
    <row r="3825" spans="1:58" s="23" customFormat="1" ht="15.75" customHeight="1" x14ac:dyDescent="0.4">
      <c r="A3825" s="116">
        <v>40756</v>
      </c>
      <c r="B3825" s="112">
        <v>20.7</v>
      </c>
      <c r="C3825" s="112">
        <v>20.6</v>
      </c>
      <c r="D3825" s="112">
        <v>21.3</v>
      </c>
      <c r="E3825" s="112">
        <v>21.5</v>
      </c>
      <c r="F3825" s="112">
        <v>21.5</v>
      </c>
      <c r="G3825" s="112">
        <v>22.75</v>
      </c>
      <c r="H3825" s="113">
        <v>23.35</v>
      </c>
      <c r="I3825" s="90">
        <f t="shared" si="1994"/>
        <v>20.655000000000001</v>
      </c>
      <c r="J3825" s="90">
        <f t="shared" si="1995"/>
        <v>20.915000000000003</v>
      </c>
      <c r="K3825" s="114">
        <v>11</v>
      </c>
      <c r="L3825" s="115">
        <v>0.05</v>
      </c>
      <c r="M3825" s="90">
        <v>26.85</v>
      </c>
      <c r="N3825" s="90">
        <v>23.66</v>
      </c>
      <c r="O3825" s="90">
        <v>22.38</v>
      </c>
      <c r="P3825" s="90">
        <v>23.03</v>
      </c>
      <c r="Q3825" s="90">
        <v>24.31</v>
      </c>
      <c r="R3825" s="63">
        <f t="shared" si="2006"/>
        <v>-5.1000000000000085</v>
      </c>
      <c r="S3825" s="64">
        <f t="shared" si="2005"/>
        <v>-6.2970297029702971E-2</v>
      </c>
      <c r="T3825" s="65">
        <f t="shared" si="2001"/>
        <v>1.1348267117497888</v>
      </c>
      <c r="U3825" s="65">
        <f t="shared" si="2001"/>
        <v>1.0571939231456657</v>
      </c>
      <c r="V3825" s="65">
        <f t="shared" si="2007"/>
        <v>1.0273556231003038</v>
      </c>
      <c r="W3825" s="65">
        <f t="shared" si="2008"/>
        <v>0.9732620320855615</v>
      </c>
      <c r="X3825" s="61">
        <f t="shared" si="1996"/>
        <v>-4.8309178743960327E-3</v>
      </c>
      <c r="Y3825" s="66">
        <f t="shared" si="2009"/>
        <v>8.6046511627907038E-2</v>
      </c>
      <c r="Z3825" s="61">
        <f t="shared" si="2010"/>
        <v>1.2587751149842728E-2</v>
      </c>
      <c r="AA3825" s="67">
        <f t="shared" si="2011"/>
        <v>20.655000000000001</v>
      </c>
      <c r="AB3825" s="68">
        <f t="shared" si="2012"/>
        <v>-0.12510566356720207</v>
      </c>
      <c r="AC3825" s="69">
        <f t="shared" si="2013"/>
        <v>-0.1270076077768385</v>
      </c>
      <c r="AD3825" s="70">
        <f>_xlfn.PERCENTILE.EXC(AC3825:$AC$5675,0.5)</f>
        <v>6.4118256284719122E-2</v>
      </c>
      <c r="AE3825" s="70">
        <f>_xlfn.PERCENTILE.EXC($AC3825:AC$5675,0.35)</f>
        <v>3.500428227276714E-2</v>
      </c>
      <c r="AF3825" s="71">
        <f t="shared" si="2002"/>
        <v>9.785687638325373E-3</v>
      </c>
      <c r="AG3825" s="70">
        <f t="shared" si="2003"/>
        <v>-0.31213811082236831</v>
      </c>
      <c r="AH3825" s="70">
        <f t="shared" si="2004"/>
        <v>-0.32972785344228484</v>
      </c>
      <c r="AI3825" s="61" t="str">
        <f t="shared" si="1999"/>
        <v>Safety</v>
      </c>
      <c r="AJ3825" s="68" t="str">
        <f t="shared" si="2000"/>
        <v>Safety</v>
      </c>
      <c r="AK3825" s="72"/>
      <c r="AL3825" s="73"/>
      <c r="AM3825" s="72"/>
      <c r="AN3825" s="73"/>
      <c r="AO3825" s="74"/>
      <c r="AP3825" s="20"/>
      <c r="AQ3825" s="74"/>
      <c r="AR3825" s="20"/>
      <c r="AS3825" s="74"/>
      <c r="AT3825" s="20"/>
      <c r="AU3825" s="74" t="str">
        <f t="shared" si="2014"/>
        <v>00635U</v>
      </c>
      <c r="AV3825" s="20">
        <f t="shared" si="1997"/>
        <v>0</v>
      </c>
      <c r="AW3825" s="74" t="str">
        <f t="shared" si="2015"/>
        <v>00635U</v>
      </c>
      <c r="AX3825" s="20">
        <f t="shared" si="1993"/>
        <v>0</v>
      </c>
      <c r="AY3825" s="20">
        <f t="shared" si="1998"/>
        <v>1</v>
      </c>
      <c r="AZ3825" s="116">
        <v>40757</v>
      </c>
      <c r="BA3825" s="116"/>
      <c r="BB3825" s="20"/>
      <c r="BC3825" s="20"/>
      <c r="BD3825" s="76"/>
      <c r="BE3825" s="77"/>
      <c r="BF3825" s="77"/>
    </row>
    <row r="3826" spans="1:58" s="23" customFormat="1" ht="15.75" customHeight="1" x14ac:dyDescent="0.4">
      <c r="A3826" s="116">
        <v>40753</v>
      </c>
      <c r="B3826" s="112">
        <v>21.1</v>
      </c>
      <c r="C3826" s="112">
        <v>21.1</v>
      </c>
      <c r="D3826" s="112">
        <v>21.9</v>
      </c>
      <c r="E3826" s="112">
        <v>21.95</v>
      </c>
      <c r="F3826" s="112">
        <v>22.05</v>
      </c>
      <c r="G3826" s="112">
        <v>23.2</v>
      </c>
      <c r="H3826" s="113">
        <v>23.8</v>
      </c>
      <c r="I3826" s="90">
        <f t="shared" si="1994"/>
        <v>21.1</v>
      </c>
      <c r="J3826" s="90">
        <f t="shared" si="1995"/>
        <v>21.42</v>
      </c>
      <c r="K3826" s="114">
        <v>12</v>
      </c>
      <c r="L3826" s="115">
        <v>0.05</v>
      </c>
      <c r="M3826" s="90">
        <v>30.35</v>
      </c>
      <c r="N3826" s="90">
        <v>25.25</v>
      </c>
      <c r="O3826" s="90">
        <v>22.91</v>
      </c>
      <c r="P3826" s="90">
        <v>23.63</v>
      </c>
      <c r="Q3826" s="90">
        <v>25.04</v>
      </c>
      <c r="R3826" s="63">
        <f t="shared" si="2006"/>
        <v>-9.0600000000000023</v>
      </c>
      <c r="S3826" s="64">
        <f t="shared" si="2005"/>
        <v>6.3605728727885502E-2</v>
      </c>
      <c r="T3826" s="65">
        <f t="shared" si="2001"/>
        <v>1.2019801980198019</v>
      </c>
      <c r="U3826" s="65">
        <f t="shared" si="2001"/>
        <v>1.1021388040157136</v>
      </c>
      <c r="V3826" s="65">
        <f t="shared" si="2007"/>
        <v>1.068556919170546</v>
      </c>
      <c r="W3826" s="65">
        <f t="shared" si="2008"/>
        <v>1.0083865814696487</v>
      </c>
      <c r="X3826" s="61">
        <f t="shared" si="1996"/>
        <v>0</v>
      </c>
      <c r="Y3826" s="66">
        <f t="shared" si="2009"/>
        <v>8.4282460136674328E-2</v>
      </c>
      <c r="Z3826" s="61">
        <f t="shared" si="2010"/>
        <v>1.5165876777251197E-2</v>
      </c>
      <c r="AA3826" s="67">
        <f t="shared" si="2011"/>
        <v>21.1</v>
      </c>
      <c r="AB3826" s="68">
        <f t="shared" si="2012"/>
        <v>-0.16435643564356431</v>
      </c>
      <c r="AC3826" s="69">
        <f t="shared" si="2013"/>
        <v>-0.16435643564356431</v>
      </c>
      <c r="AD3826" s="70">
        <f>_xlfn.PERCENTILE.EXC(AC3826:$AC$5675,0.5)</f>
        <v>6.4195730594198447E-2</v>
      </c>
      <c r="AE3826" s="70">
        <f>_xlfn.PERCENTILE.EXC($AC3826:AC$5675,0.35)</f>
        <v>3.5109603425462835E-2</v>
      </c>
      <c r="AF3826" s="71">
        <f t="shared" si="2002"/>
        <v>9.785687638325373E-3</v>
      </c>
      <c r="AG3826" s="70">
        <f t="shared" si="2003"/>
        <v>-0.31213811082236831</v>
      </c>
      <c r="AH3826" s="70">
        <f t="shared" si="2004"/>
        <v>-0.32972785344228484</v>
      </c>
      <c r="AI3826" s="61" t="str">
        <f t="shared" si="1999"/>
        <v>Safety</v>
      </c>
      <c r="AJ3826" s="68" t="str">
        <f t="shared" si="2000"/>
        <v>Safety</v>
      </c>
      <c r="AK3826" s="72"/>
      <c r="AL3826" s="73"/>
      <c r="AM3826" s="72"/>
      <c r="AN3826" s="73"/>
      <c r="AO3826" s="74"/>
      <c r="AP3826" s="20"/>
      <c r="AQ3826" s="74"/>
      <c r="AR3826" s="20"/>
      <c r="AS3826" s="74"/>
      <c r="AT3826" s="20"/>
      <c r="AU3826" s="74" t="str">
        <f t="shared" si="2014"/>
        <v>00635U</v>
      </c>
      <c r="AV3826" s="20">
        <f t="shared" si="1997"/>
        <v>0</v>
      </c>
      <c r="AW3826" s="74" t="str">
        <f t="shared" si="2015"/>
        <v>00635U</v>
      </c>
      <c r="AX3826" s="20">
        <f t="shared" si="1993"/>
        <v>0</v>
      </c>
      <c r="AY3826" s="20">
        <f t="shared" si="1998"/>
        <v>1</v>
      </c>
      <c r="AZ3826" s="116">
        <v>40756</v>
      </c>
      <c r="BA3826" s="116"/>
      <c r="BB3826" s="20"/>
      <c r="BC3826" s="20"/>
      <c r="BD3826" s="76"/>
      <c r="BE3826" s="77"/>
      <c r="BF3826" s="77"/>
    </row>
    <row r="3827" spans="1:58" s="23" customFormat="1" ht="15.75" customHeight="1" x14ac:dyDescent="0.4">
      <c r="A3827" s="116">
        <v>40752</v>
      </c>
      <c r="B3827" s="112">
        <v>21.35</v>
      </c>
      <c r="C3827" s="112">
        <v>21.7</v>
      </c>
      <c r="D3827" s="112">
        <v>22.55</v>
      </c>
      <c r="E3827" s="112">
        <v>22.55</v>
      </c>
      <c r="F3827" s="112">
        <v>22.6</v>
      </c>
      <c r="G3827" s="112">
        <v>23.85</v>
      </c>
      <c r="H3827" s="113">
        <v>24.4</v>
      </c>
      <c r="I3827" s="90">
        <f t="shared" si="1994"/>
        <v>21.4725</v>
      </c>
      <c r="J3827" s="90">
        <f t="shared" si="1995"/>
        <v>21.997499999999999</v>
      </c>
      <c r="K3827" s="114">
        <v>13</v>
      </c>
      <c r="L3827" s="115">
        <v>0.05</v>
      </c>
      <c r="M3827" s="90">
        <v>27.52</v>
      </c>
      <c r="N3827" s="90">
        <v>23.74</v>
      </c>
      <c r="O3827" s="90">
        <v>22.95</v>
      </c>
      <c r="P3827" s="90">
        <v>23.62</v>
      </c>
      <c r="Q3827" s="90">
        <v>24.75</v>
      </c>
      <c r="R3827" s="63">
        <f t="shared" si="2006"/>
        <v>-4.6899999999999977</v>
      </c>
      <c r="S3827" s="64">
        <f t="shared" si="2005"/>
        <v>3.3072236727589119E-2</v>
      </c>
      <c r="T3827" s="65">
        <f t="shared" si="2001"/>
        <v>1.1592249368155014</v>
      </c>
      <c r="U3827" s="65">
        <f t="shared" si="2001"/>
        <v>1.0344226579520697</v>
      </c>
      <c r="V3827" s="65">
        <f t="shared" si="2007"/>
        <v>1.0050804403048264</v>
      </c>
      <c r="W3827" s="65">
        <f t="shared" si="2008"/>
        <v>0.95919191919191915</v>
      </c>
      <c r="X3827" s="61">
        <f t="shared" si="1996"/>
        <v>1.639344262295072E-2</v>
      </c>
      <c r="Y3827" s="66">
        <f t="shared" si="2009"/>
        <v>8.20399113082039E-2</v>
      </c>
      <c r="Z3827" s="61">
        <f t="shared" si="2010"/>
        <v>2.4449877750611179E-2</v>
      </c>
      <c r="AA3827" s="67">
        <f t="shared" si="2011"/>
        <v>21.4725</v>
      </c>
      <c r="AB3827" s="68">
        <f t="shared" si="2012"/>
        <v>-0.10067396798652052</v>
      </c>
      <c r="AC3827" s="69">
        <f t="shared" si="2013"/>
        <v>-9.5513900589721923E-2</v>
      </c>
      <c r="AD3827" s="70">
        <f>_xlfn.PERCENTILE.EXC(AC3827:$AC$5675,0.5)</f>
        <v>6.4273204903677758E-2</v>
      </c>
      <c r="AE3827" s="70">
        <f>_xlfn.PERCENTILE.EXC($AC3827:AC$5675,0.35)</f>
        <v>3.5231741785285126E-2</v>
      </c>
      <c r="AF3827" s="71">
        <f t="shared" si="2002"/>
        <v>9.785687638325373E-3</v>
      </c>
      <c r="AG3827" s="70">
        <f t="shared" si="2003"/>
        <v>-0.31213811082236831</v>
      </c>
      <c r="AH3827" s="70">
        <f t="shared" si="2004"/>
        <v>-0.32972785344228484</v>
      </c>
      <c r="AI3827" s="61" t="str">
        <f t="shared" si="1999"/>
        <v>Safety</v>
      </c>
      <c r="AJ3827" s="68" t="str">
        <f t="shared" si="2000"/>
        <v>Safety</v>
      </c>
      <c r="AK3827" s="72"/>
      <c r="AL3827" s="73"/>
      <c r="AM3827" s="72"/>
      <c r="AN3827" s="73"/>
      <c r="AO3827" s="74"/>
      <c r="AP3827" s="20"/>
      <c r="AQ3827" s="74"/>
      <c r="AR3827" s="20"/>
      <c r="AS3827" s="74"/>
      <c r="AT3827" s="20"/>
      <c r="AU3827" s="74" t="str">
        <f t="shared" si="2014"/>
        <v>00635U</v>
      </c>
      <c r="AV3827" s="20">
        <f t="shared" si="1997"/>
        <v>0</v>
      </c>
      <c r="AW3827" s="74" t="str">
        <f t="shared" si="2015"/>
        <v>00635U</v>
      </c>
      <c r="AX3827" s="20">
        <f t="shared" si="1993"/>
        <v>0</v>
      </c>
      <c r="AY3827" s="20">
        <f t="shared" si="1998"/>
        <v>1</v>
      </c>
      <c r="AZ3827" s="116">
        <v>40753</v>
      </c>
      <c r="BA3827" s="116"/>
      <c r="BB3827" s="20"/>
      <c r="BC3827" s="20"/>
      <c r="BD3827" s="76"/>
      <c r="BE3827" s="77"/>
      <c r="BF3827" s="77"/>
    </row>
    <row r="3828" spans="1:58" s="23" customFormat="1" ht="15.75" customHeight="1" x14ac:dyDescent="0.4">
      <c r="A3828" s="116">
        <v>40751</v>
      </c>
      <c r="B3828" s="112">
        <v>21.3</v>
      </c>
      <c r="C3828" s="112">
        <v>21.75</v>
      </c>
      <c r="D3828" s="112">
        <v>22.55</v>
      </c>
      <c r="E3828" s="112">
        <v>22.6</v>
      </c>
      <c r="F3828" s="112">
        <v>22.7</v>
      </c>
      <c r="G3828" s="112">
        <v>24</v>
      </c>
      <c r="H3828" s="113">
        <v>24.45</v>
      </c>
      <c r="I3828" s="90">
        <f t="shared" si="1994"/>
        <v>21.435000000000002</v>
      </c>
      <c r="J3828" s="90">
        <f t="shared" si="1995"/>
        <v>21.990000000000002</v>
      </c>
      <c r="K3828" s="114">
        <v>14</v>
      </c>
      <c r="L3828" s="115">
        <v>0.05</v>
      </c>
      <c r="M3828" s="90">
        <v>24.41</v>
      </c>
      <c r="N3828" s="90">
        <v>22.98</v>
      </c>
      <c r="O3828" s="90">
        <v>22.69</v>
      </c>
      <c r="P3828" s="90">
        <v>23.55</v>
      </c>
      <c r="Q3828" s="90">
        <v>24.81</v>
      </c>
      <c r="R3828" s="63">
        <f t="shared" si="2006"/>
        <v>-1.1499999999999986</v>
      </c>
      <c r="S3828" s="64">
        <f t="shared" si="2005"/>
        <v>0.13593672763222936</v>
      </c>
      <c r="T3828" s="65">
        <f t="shared" si="2001"/>
        <v>1.0622280243690165</v>
      </c>
      <c r="U3828" s="65">
        <f t="shared" si="2001"/>
        <v>1.0127809607756721</v>
      </c>
      <c r="V3828" s="65">
        <f t="shared" si="2007"/>
        <v>0.97579617834394905</v>
      </c>
      <c r="W3828" s="65">
        <f t="shared" si="2008"/>
        <v>0.92623941958887557</v>
      </c>
      <c r="X3828" s="61">
        <f t="shared" si="1996"/>
        <v>2.1126760563380247E-2</v>
      </c>
      <c r="Y3828" s="66">
        <f t="shared" si="2009"/>
        <v>8.1858407079645923E-2</v>
      </c>
      <c r="Z3828" s="61">
        <f t="shared" si="2010"/>
        <v>2.5892232330300895E-2</v>
      </c>
      <c r="AA3828" s="67">
        <f t="shared" si="2011"/>
        <v>21.435000000000002</v>
      </c>
      <c r="AB3828" s="68">
        <f t="shared" si="2012"/>
        <v>-7.3107049608355082E-2</v>
      </c>
      <c r="AC3828" s="69">
        <f t="shared" si="2013"/>
        <v>-6.7232375979112191E-2</v>
      </c>
      <c r="AD3828" s="70">
        <f>_xlfn.PERCENTILE.EXC(AC3828:$AC$5675,0.5)</f>
        <v>6.4322982380154284E-2</v>
      </c>
      <c r="AE3828" s="70">
        <f>_xlfn.PERCENTILE.EXC($AC3828:AC$5675,0.35)</f>
        <v>3.5347069749805032E-2</v>
      </c>
      <c r="AF3828" s="71">
        <f t="shared" si="2002"/>
        <v>9.785687638325373E-3</v>
      </c>
      <c r="AG3828" s="70">
        <f t="shared" si="2003"/>
        <v>-0.31213811082236831</v>
      </c>
      <c r="AH3828" s="70">
        <f t="shared" si="2004"/>
        <v>-0.32972785344228484</v>
      </c>
      <c r="AI3828" s="61" t="str">
        <f t="shared" si="1999"/>
        <v>Safety</v>
      </c>
      <c r="AJ3828" s="68" t="str">
        <f t="shared" si="2000"/>
        <v>Safety</v>
      </c>
      <c r="AK3828" s="72"/>
      <c r="AL3828" s="73"/>
      <c r="AM3828" s="72"/>
      <c r="AN3828" s="73"/>
      <c r="AO3828" s="74"/>
      <c r="AP3828" s="20"/>
      <c r="AQ3828" s="74"/>
      <c r="AR3828" s="20"/>
      <c r="AS3828" s="74"/>
      <c r="AT3828" s="20"/>
      <c r="AU3828" s="74" t="str">
        <f t="shared" si="2014"/>
        <v>00635U</v>
      </c>
      <c r="AV3828" s="20">
        <f t="shared" si="1997"/>
        <v>0</v>
      </c>
      <c r="AW3828" s="74" t="str">
        <f t="shared" si="2015"/>
        <v>00635U</v>
      </c>
      <c r="AX3828" s="20">
        <f t="shared" si="1993"/>
        <v>0</v>
      </c>
      <c r="AY3828" s="20">
        <f t="shared" si="1998"/>
        <v>1</v>
      </c>
      <c r="AZ3828" s="116">
        <v>40752</v>
      </c>
      <c r="BA3828" s="116"/>
      <c r="BB3828" s="20"/>
      <c r="BC3828" s="20"/>
      <c r="BD3828" s="76"/>
      <c r="BE3828" s="77"/>
      <c r="BF3828" s="77"/>
    </row>
    <row r="3829" spans="1:58" s="23" customFormat="1" ht="15.75" customHeight="1" x14ac:dyDescent="0.4">
      <c r="A3829" s="116">
        <v>40750</v>
      </c>
      <c r="B3829" s="112">
        <v>19.649999999999999</v>
      </c>
      <c r="C3829" s="112">
        <v>20.7</v>
      </c>
      <c r="D3829" s="112">
        <v>21.8</v>
      </c>
      <c r="E3829" s="112">
        <v>22</v>
      </c>
      <c r="F3829" s="112">
        <v>22.1</v>
      </c>
      <c r="G3829" s="112">
        <v>23.35</v>
      </c>
      <c r="H3829" s="113">
        <v>23.9</v>
      </c>
      <c r="I3829" s="90">
        <f t="shared" si="1994"/>
        <v>19.912499999999998</v>
      </c>
      <c r="J3829" s="90">
        <f t="shared" si="1995"/>
        <v>20.975000000000001</v>
      </c>
      <c r="K3829" s="114">
        <v>15</v>
      </c>
      <c r="L3829" s="115">
        <v>0.05</v>
      </c>
      <c r="M3829" s="90">
        <v>20.83</v>
      </c>
      <c r="N3829" s="90">
        <v>20.23</v>
      </c>
      <c r="O3829" s="90">
        <v>20.89</v>
      </c>
      <c r="P3829" s="90">
        <v>22.35</v>
      </c>
      <c r="Q3829" s="90">
        <v>23.89</v>
      </c>
      <c r="R3829" s="63">
        <f t="shared" si="2006"/>
        <v>2.1799999999999997</v>
      </c>
      <c r="S3829" s="64">
        <f t="shared" si="2005"/>
        <v>4.5478036175710543E-2</v>
      </c>
      <c r="T3829" s="65">
        <f t="shared" si="2001"/>
        <v>1.0296589223924864</v>
      </c>
      <c r="U3829" s="65">
        <f t="shared" si="2001"/>
        <v>0.96840593585447587</v>
      </c>
      <c r="V3829" s="65">
        <f t="shared" si="2007"/>
        <v>0.90514541387024605</v>
      </c>
      <c r="W3829" s="65">
        <f t="shared" si="2008"/>
        <v>0.84679782335705311</v>
      </c>
      <c r="X3829" s="61">
        <f t="shared" si="1996"/>
        <v>5.3435114503816834E-2</v>
      </c>
      <c r="Y3829" s="66">
        <f t="shared" si="2009"/>
        <v>8.6363636363636295E-2</v>
      </c>
      <c r="Z3829" s="61">
        <f t="shared" si="2010"/>
        <v>5.3358443188951846E-2</v>
      </c>
      <c r="AA3829" s="67">
        <f t="shared" si="2011"/>
        <v>19.912499999999998</v>
      </c>
      <c r="AB3829" s="68">
        <f t="shared" si="2012"/>
        <v>-2.8670291646070285E-2</v>
      </c>
      <c r="AC3829" s="69">
        <f t="shared" si="2013"/>
        <v>-1.5694513099357515E-2</v>
      </c>
      <c r="AD3829" s="70">
        <f>_xlfn.PERCENTILE.EXC(AC3829:$AC$5675,0.5)</f>
        <v>6.437275985663081E-2</v>
      </c>
      <c r="AE3829" s="70">
        <f>_xlfn.PERCENTILE.EXC($AC3829:AC$5675,0.35)</f>
        <v>3.542287918952379E-2</v>
      </c>
      <c r="AF3829" s="71">
        <f t="shared" si="2002"/>
        <v>9.785687638325373E-3</v>
      </c>
      <c r="AG3829" s="70">
        <f t="shared" si="2003"/>
        <v>-0.31213811082236831</v>
      </c>
      <c r="AH3829" s="70">
        <f t="shared" si="2004"/>
        <v>-0.32972785344228484</v>
      </c>
      <c r="AI3829" s="61" t="str">
        <f t="shared" si="1999"/>
        <v>Safety</v>
      </c>
      <c r="AJ3829" s="68" t="str">
        <f t="shared" si="2000"/>
        <v>Safety</v>
      </c>
      <c r="AK3829" s="72"/>
      <c r="AL3829" s="73"/>
      <c r="AM3829" s="72"/>
      <c r="AN3829" s="73"/>
      <c r="AO3829" s="74"/>
      <c r="AP3829" s="20"/>
      <c r="AQ3829" s="74"/>
      <c r="AR3829" s="20"/>
      <c r="AS3829" s="74"/>
      <c r="AT3829" s="20"/>
      <c r="AU3829" s="74" t="str">
        <f t="shared" si="2014"/>
        <v>00635U</v>
      </c>
      <c r="AV3829" s="20">
        <f t="shared" si="1997"/>
        <v>0</v>
      </c>
      <c r="AW3829" s="74" t="str">
        <f t="shared" si="2015"/>
        <v>00635U</v>
      </c>
      <c r="AX3829" s="20">
        <f t="shared" ref="AX3829:AX3892" si="2016">IF(AW3829="00631L",1,0)</f>
        <v>0</v>
      </c>
      <c r="AY3829" s="20">
        <f t="shared" si="1998"/>
        <v>1</v>
      </c>
      <c r="AZ3829" s="116">
        <v>40751</v>
      </c>
      <c r="BA3829" s="116"/>
      <c r="BB3829" s="20"/>
      <c r="BC3829" s="20"/>
      <c r="BD3829" s="76"/>
      <c r="BE3829" s="77"/>
      <c r="BF3829" s="77"/>
    </row>
    <row r="3830" spans="1:58" s="23" customFormat="1" ht="15.75" customHeight="1" x14ac:dyDescent="0.4">
      <c r="A3830" s="116">
        <v>40749</v>
      </c>
      <c r="B3830" s="112">
        <v>19.350000000000001</v>
      </c>
      <c r="C3830" s="112">
        <v>20.3</v>
      </c>
      <c r="D3830" s="112">
        <v>21.5</v>
      </c>
      <c r="E3830" s="112">
        <v>21.8</v>
      </c>
      <c r="F3830" s="112">
        <v>21.95</v>
      </c>
      <c r="G3830" s="112">
        <v>23.25</v>
      </c>
      <c r="H3830" s="113">
        <v>23.8</v>
      </c>
      <c r="I3830" s="90">
        <f t="shared" ref="I3830:I3893" si="2017">C3830-((C3830-B3830)*K3830*L3830)</f>
        <v>19.540000000000003</v>
      </c>
      <c r="J3830" s="90">
        <f t="shared" ref="J3830:J3893" si="2018">D3830-((D3830-C3830)*K3830*L3830)</f>
        <v>20.54</v>
      </c>
      <c r="K3830" s="114">
        <v>16</v>
      </c>
      <c r="L3830" s="115">
        <v>0.05</v>
      </c>
      <c r="M3830" s="90">
        <v>20.399999999999999</v>
      </c>
      <c r="N3830" s="90">
        <v>19.350000000000001</v>
      </c>
      <c r="O3830" s="90">
        <v>20.260000000000002</v>
      </c>
      <c r="P3830" s="90">
        <v>22.06</v>
      </c>
      <c r="Q3830" s="90">
        <v>23.71</v>
      </c>
      <c r="R3830" s="63">
        <f t="shared" si="2006"/>
        <v>2.5700000000000003</v>
      </c>
      <c r="S3830" s="64">
        <f t="shared" si="2005"/>
        <v>0.10445205479452066</v>
      </c>
      <c r="T3830" s="65">
        <f t="shared" si="2001"/>
        <v>1.0542635658914727</v>
      </c>
      <c r="U3830" s="65">
        <f t="shared" si="2001"/>
        <v>0.95508390918065156</v>
      </c>
      <c r="V3830" s="65">
        <f t="shared" si="2007"/>
        <v>0.87715321849501371</v>
      </c>
      <c r="W3830" s="65">
        <f t="shared" si="2008"/>
        <v>0.81611134542387187</v>
      </c>
      <c r="X3830" s="61">
        <f t="shared" si="1996"/>
        <v>4.9095607235142079E-2</v>
      </c>
      <c r="Y3830" s="66">
        <f t="shared" si="2009"/>
        <v>9.1743119266055037E-2</v>
      </c>
      <c r="Z3830" s="61">
        <f t="shared" si="2010"/>
        <v>5.1177072671443002E-2</v>
      </c>
      <c r="AA3830" s="67">
        <f t="shared" si="2011"/>
        <v>19.540000000000003</v>
      </c>
      <c r="AB3830" s="68">
        <f t="shared" si="2012"/>
        <v>0</v>
      </c>
      <c r="AC3830" s="69">
        <f t="shared" si="2013"/>
        <v>9.819121447028489E-3</v>
      </c>
      <c r="AD3830" s="70">
        <f>_xlfn.PERCENTILE.EXC(AC3830:$AC$5675,0.5)</f>
        <v>6.4417940095459383E-2</v>
      </c>
      <c r="AE3830" s="70">
        <f>_xlfn.PERCENTILE.EXC($AC3830:AC$5675,0.35)</f>
        <v>3.5466374731513983E-2</v>
      </c>
      <c r="AF3830" s="71">
        <f t="shared" si="2002"/>
        <v>9.785687638325373E-3</v>
      </c>
      <c r="AG3830" s="70">
        <f t="shared" si="2003"/>
        <v>-0.31213811082236831</v>
      </c>
      <c r="AH3830" s="70">
        <f t="shared" si="2004"/>
        <v>-0.32972785344228484</v>
      </c>
      <c r="AI3830" s="61" t="str">
        <f t="shared" si="1999"/>
        <v>Safety</v>
      </c>
      <c r="AJ3830" s="68" t="str">
        <f t="shared" si="2000"/>
        <v>Short VOL</v>
      </c>
      <c r="AK3830" s="72"/>
      <c r="AL3830" s="73"/>
      <c r="AM3830" s="72"/>
      <c r="AN3830" s="73"/>
      <c r="AO3830" s="74"/>
      <c r="AP3830" s="20"/>
      <c r="AQ3830" s="74"/>
      <c r="AR3830" s="20"/>
      <c r="AS3830" s="74"/>
      <c r="AT3830" s="20"/>
      <c r="AU3830" s="74" t="str">
        <f t="shared" si="2014"/>
        <v>00631L</v>
      </c>
      <c r="AV3830" s="20">
        <f t="shared" si="1997"/>
        <v>1</v>
      </c>
      <c r="AW3830" s="74" t="str">
        <f t="shared" si="2015"/>
        <v>00635U</v>
      </c>
      <c r="AX3830" s="20">
        <f t="shared" si="2016"/>
        <v>0</v>
      </c>
      <c r="AY3830" s="20">
        <f t="shared" si="1998"/>
        <v>1</v>
      </c>
      <c r="AZ3830" s="116">
        <v>40750</v>
      </c>
      <c r="BA3830" s="116"/>
      <c r="BB3830" s="20"/>
      <c r="BC3830" s="20"/>
      <c r="BD3830" s="76"/>
      <c r="BE3830" s="77"/>
      <c r="BF3830" s="77"/>
    </row>
    <row r="3831" spans="1:58" s="23" customFormat="1" ht="15.75" customHeight="1" x14ac:dyDescent="0.4">
      <c r="A3831" s="116">
        <v>40746</v>
      </c>
      <c r="B3831" s="112">
        <v>18.25</v>
      </c>
      <c r="C3831" s="112">
        <v>19.899999999999999</v>
      </c>
      <c r="D3831" s="112">
        <v>21.05</v>
      </c>
      <c r="E3831" s="112">
        <v>21.4</v>
      </c>
      <c r="F3831" s="112">
        <v>21.65</v>
      </c>
      <c r="G3831" s="112">
        <v>22.95</v>
      </c>
      <c r="H3831" s="113">
        <v>23.45</v>
      </c>
      <c r="I3831" s="90">
        <f t="shared" si="2017"/>
        <v>18.497499999999999</v>
      </c>
      <c r="J3831" s="90">
        <f t="shared" si="2018"/>
        <v>20.072499999999998</v>
      </c>
      <c r="K3831" s="114">
        <v>17</v>
      </c>
      <c r="L3831" s="115">
        <v>0.05</v>
      </c>
      <c r="M3831" s="90">
        <v>16.96</v>
      </c>
      <c r="N3831" s="90">
        <v>17.52</v>
      </c>
      <c r="O3831" s="90">
        <v>19.2</v>
      </c>
      <c r="P3831" s="90">
        <v>21.57</v>
      </c>
      <c r="Q3831" s="90">
        <v>23.17</v>
      </c>
      <c r="R3831" s="63">
        <f t="shared" si="2006"/>
        <v>6.289999999999992</v>
      </c>
      <c r="S3831" s="64">
        <f t="shared" si="2005"/>
        <v>-2.277904328018175E-3</v>
      </c>
      <c r="T3831" s="65">
        <f t="shared" si="2001"/>
        <v>0.96803652968036535</v>
      </c>
      <c r="U3831" s="65">
        <f t="shared" si="2001"/>
        <v>0.91249999999999998</v>
      </c>
      <c r="V3831" s="65">
        <f t="shared" si="2007"/>
        <v>0.81223922114047287</v>
      </c>
      <c r="W3831" s="65">
        <f t="shared" si="2008"/>
        <v>0.75615019421665941</v>
      </c>
      <c r="X3831" s="61">
        <f t="shared" si="1996"/>
        <v>9.0410958904109509E-2</v>
      </c>
      <c r="Y3831" s="66">
        <f t="shared" si="2009"/>
        <v>9.5794392523364524E-2</v>
      </c>
      <c r="Z3831" s="61">
        <f t="shared" si="2010"/>
        <v>8.5146641438032133E-2</v>
      </c>
      <c r="AA3831" s="67">
        <f t="shared" si="2011"/>
        <v>18.497499999999999</v>
      </c>
      <c r="AB3831" s="68">
        <f t="shared" si="2012"/>
        <v>4.1666666666666692E-2</v>
      </c>
      <c r="AC3831" s="69">
        <f t="shared" si="2013"/>
        <v>5.579337899543374E-2</v>
      </c>
      <c r="AD3831" s="70">
        <f>_xlfn.PERCENTILE.EXC(AC3831:$AC$5675,0.5)</f>
        <v>6.4463120334287957E-2</v>
      </c>
      <c r="AE3831" s="70">
        <f>_xlfn.PERCENTILE.EXC($AC3831:AC$5675,0.35)</f>
        <v>3.5491030917811833E-2</v>
      </c>
      <c r="AF3831" s="71">
        <f t="shared" si="2002"/>
        <v>9.6164405926438372E-3</v>
      </c>
      <c r="AG3831" s="70">
        <f t="shared" si="2003"/>
        <v>-0.31213811082236831</v>
      </c>
      <c r="AH3831" s="70">
        <f t="shared" si="2004"/>
        <v>-0.32972785344228484</v>
      </c>
      <c r="AI3831" s="61" t="str">
        <f t="shared" si="1999"/>
        <v>Safety</v>
      </c>
      <c r="AJ3831" s="68" t="str">
        <f t="shared" si="2000"/>
        <v>Short VOL</v>
      </c>
      <c r="AK3831" s="72"/>
      <c r="AL3831" s="73"/>
      <c r="AM3831" s="72"/>
      <c r="AN3831" s="73"/>
      <c r="AO3831" s="74"/>
      <c r="AP3831" s="20"/>
      <c r="AQ3831" s="74"/>
      <c r="AR3831" s="20"/>
      <c r="AS3831" s="74"/>
      <c r="AT3831" s="20"/>
      <c r="AU3831" s="74" t="str">
        <f t="shared" si="2014"/>
        <v>00631L</v>
      </c>
      <c r="AV3831" s="20">
        <f t="shared" si="1997"/>
        <v>1</v>
      </c>
      <c r="AW3831" s="74" t="str">
        <f t="shared" si="2015"/>
        <v>00631L</v>
      </c>
      <c r="AX3831" s="20">
        <f t="shared" si="2016"/>
        <v>1</v>
      </c>
      <c r="AY3831" s="20">
        <f t="shared" si="1998"/>
        <v>1</v>
      </c>
      <c r="AZ3831" s="116">
        <v>40749</v>
      </c>
      <c r="BA3831" s="116"/>
      <c r="BB3831" s="20"/>
      <c r="BC3831" s="20"/>
      <c r="BD3831" s="76"/>
      <c r="BE3831" s="77"/>
      <c r="BF3831" s="77"/>
    </row>
    <row r="3832" spans="1:58" s="23" customFormat="1" ht="15.75" customHeight="1" x14ac:dyDescent="0.4">
      <c r="A3832" s="116">
        <v>40745</v>
      </c>
      <c r="B3832" s="112">
        <v>18.350000000000001</v>
      </c>
      <c r="C3832" s="112">
        <v>20.05</v>
      </c>
      <c r="D3832" s="112">
        <v>21.25</v>
      </c>
      <c r="E3832" s="112">
        <v>21.5</v>
      </c>
      <c r="F3832" s="112">
        <v>21.7</v>
      </c>
      <c r="G3832" s="112">
        <v>23</v>
      </c>
      <c r="H3832" s="113">
        <v>23.45</v>
      </c>
      <c r="I3832" s="90">
        <f t="shared" si="2017"/>
        <v>18.520000000000003</v>
      </c>
      <c r="J3832" s="90">
        <f t="shared" si="2018"/>
        <v>20.170000000000002</v>
      </c>
      <c r="K3832" s="114">
        <v>18</v>
      </c>
      <c r="L3832" s="115">
        <v>0.05</v>
      </c>
      <c r="M3832" s="90">
        <v>17.54</v>
      </c>
      <c r="N3832" s="90">
        <v>17.559999999999999</v>
      </c>
      <c r="O3832" s="90">
        <v>19.2</v>
      </c>
      <c r="P3832" s="90">
        <v>21.39</v>
      </c>
      <c r="Q3832" s="90">
        <v>23.24</v>
      </c>
      <c r="R3832" s="63">
        <f t="shared" si="2006"/>
        <v>5.4900000000000091</v>
      </c>
      <c r="S3832" s="64">
        <f t="shared" si="2005"/>
        <v>-8.0146673651126307E-2</v>
      </c>
      <c r="T3832" s="65">
        <f t="shared" si="2001"/>
        <v>0.99886104783599095</v>
      </c>
      <c r="U3832" s="65">
        <f t="shared" si="2001"/>
        <v>0.9145833333333333</v>
      </c>
      <c r="V3832" s="65">
        <f t="shared" si="2007"/>
        <v>0.82094436652641412</v>
      </c>
      <c r="W3832" s="65">
        <f t="shared" si="2008"/>
        <v>0.75559380378657481</v>
      </c>
      <c r="X3832" s="61">
        <f t="shared" si="1996"/>
        <v>9.2643051771117119E-2</v>
      </c>
      <c r="Y3832" s="66">
        <f t="shared" si="2009"/>
        <v>9.0697674418604615E-2</v>
      </c>
      <c r="Z3832" s="61">
        <f t="shared" si="2010"/>
        <v>8.9092872570194298E-2</v>
      </c>
      <c r="AA3832" s="67">
        <f t="shared" si="2011"/>
        <v>18.52</v>
      </c>
      <c r="AB3832" s="68">
        <f t="shared" si="2012"/>
        <v>4.4988610478360065E-2</v>
      </c>
      <c r="AC3832" s="69">
        <f t="shared" si="2013"/>
        <v>5.4669703872437407E-2</v>
      </c>
      <c r="AD3832" s="70">
        <f>_xlfn.PERCENTILE.EXC(AC3832:$AC$5675,0.5)</f>
        <v>6.4660089116636385E-2</v>
      </c>
      <c r="AE3832" s="70">
        <f>_xlfn.PERCENTILE.EXC($AC3832:AC$5675,0.35)</f>
        <v>3.5479821105206158E-2</v>
      </c>
      <c r="AF3832" s="71">
        <f t="shared" si="2002"/>
        <v>9.3753675732655868E-3</v>
      </c>
      <c r="AG3832" s="70">
        <f t="shared" si="2003"/>
        <v>-0.31213811082236831</v>
      </c>
      <c r="AH3832" s="70">
        <f t="shared" si="2004"/>
        <v>-0.32972785344228484</v>
      </c>
      <c r="AI3832" s="61" t="str">
        <f t="shared" si="1999"/>
        <v>Safety</v>
      </c>
      <c r="AJ3832" s="68" t="str">
        <f t="shared" si="2000"/>
        <v>Short VOL</v>
      </c>
      <c r="AK3832" s="72"/>
      <c r="AL3832" s="73"/>
      <c r="AM3832" s="72"/>
      <c r="AN3832" s="73"/>
      <c r="AO3832" s="74"/>
      <c r="AP3832" s="20"/>
      <c r="AQ3832" s="74"/>
      <c r="AR3832" s="20"/>
      <c r="AS3832" s="74"/>
      <c r="AT3832" s="20"/>
      <c r="AU3832" s="74" t="str">
        <f t="shared" si="2014"/>
        <v>00631L</v>
      </c>
      <c r="AV3832" s="20">
        <f t="shared" si="1997"/>
        <v>1</v>
      </c>
      <c r="AW3832" s="74" t="str">
        <f t="shared" si="2015"/>
        <v>00631L</v>
      </c>
      <c r="AX3832" s="20">
        <f t="shared" si="2016"/>
        <v>1</v>
      </c>
      <c r="AY3832" s="20">
        <f t="shared" si="1998"/>
        <v>1</v>
      </c>
      <c r="AZ3832" s="116">
        <v>40746</v>
      </c>
      <c r="BA3832" s="116"/>
      <c r="BB3832" s="20"/>
      <c r="BC3832" s="20"/>
      <c r="BD3832" s="76"/>
      <c r="BE3832" s="77"/>
      <c r="BF3832" s="77"/>
    </row>
    <row r="3833" spans="1:58" s="23" customFormat="1" ht="15.75" customHeight="1" x14ac:dyDescent="0.4">
      <c r="A3833" s="116">
        <v>40744</v>
      </c>
      <c r="B3833" s="112">
        <v>19.350000000000001</v>
      </c>
      <c r="C3833" s="112">
        <v>21</v>
      </c>
      <c r="D3833" s="112">
        <v>21.8</v>
      </c>
      <c r="E3833" s="112">
        <v>22.05</v>
      </c>
      <c r="F3833" s="112">
        <v>22.25</v>
      </c>
      <c r="G3833" s="112">
        <v>23.55</v>
      </c>
      <c r="H3833" s="113">
        <v>24</v>
      </c>
      <c r="I3833" s="90">
        <f t="shared" si="2017"/>
        <v>19.432500000000001</v>
      </c>
      <c r="J3833" s="90">
        <f t="shared" si="2018"/>
        <v>21.04</v>
      </c>
      <c r="K3833" s="114">
        <v>19</v>
      </c>
      <c r="L3833" s="115">
        <v>0.05</v>
      </c>
      <c r="M3833" s="90">
        <v>19.75</v>
      </c>
      <c r="N3833" s="90">
        <v>19.09</v>
      </c>
      <c r="O3833" s="90">
        <v>20.37</v>
      </c>
      <c r="P3833" s="90">
        <v>22.34</v>
      </c>
      <c r="Q3833" s="90">
        <v>24.24</v>
      </c>
      <c r="R3833" s="63">
        <f t="shared" si="2006"/>
        <v>3.8699999999999974</v>
      </c>
      <c r="S3833" s="64">
        <f t="shared" si="2005"/>
        <v>-6.2467464862051526E-3</v>
      </c>
      <c r="T3833" s="65">
        <f t="shared" si="2001"/>
        <v>1.0345730749083291</v>
      </c>
      <c r="U3833" s="65">
        <f t="shared" si="2001"/>
        <v>0.93716249386352479</v>
      </c>
      <c r="V3833" s="65">
        <f t="shared" si="2007"/>
        <v>0.85452103849597139</v>
      </c>
      <c r="W3833" s="65">
        <f t="shared" si="2008"/>
        <v>0.78754125412541254</v>
      </c>
      <c r="X3833" s="61">
        <f t="shared" si="1996"/>
        <v>8.527131782945728E-2</v>
      </c>
      <c r="Y3833" s="66">
        <f t="shared" si="2009"/>
        <v>8.8435374149659823E-2</v>
      </c>
      <c r="Z3833" s="61">
        <f t="shared" si="2010"/>
        <v>8.2722243663964912E-2</v>
      </c>
      <c r="AA3833" s="67">
        <f t="shared" si="2011"/>
        <v>19.432500000000001</v>
      </c>
      <c r="AB3833" s="68">
        <f t="shared" si="2012"/>
        <v>1.3619696176008464E-2</v>
      </c>
      <c r="AC3833" s="69">
        <f t="shared" si="2013"/>
        <v>1.7941330539549563E-2</v>
      </c>
      <c r="AD3833" s="70">
        <f>_xlfn.PERCENTILE.EXC(AC3833:$AC$5675,0.5)</f>
        <v>6.4857057898984813E-2</v>
      </c>
      <c r="AE3833" s="70">
        <f>_xlfn.PERCENTILE.EXC($AC3833:AC$5675,0.35)</f>
        <v>3.5464133669231956E-2</v>
      </c>
      <c r="AF3833" s="71">
        <f t="shared" si="2002"/>
        <v>9.2594602946139849E-3</v>
      </c>
      <c r="AG3833" s="70">
        <f t="shared" si="2003"/>
        <v>-0.31213811082236831</v>
      </c>
      <c r="AH3833" s="70">
        <f t="shared" si="2004"/>
        <v>-0.32972785344228484</v>
      </c>
      <c r="AI3833" s="61" t="str">
        <f t="shared" si="1999"/>
        <v>Safety</v>
      </c>
      <c r="AJ3833" s="68" t="str">
        <f t="shared" si="2000"/>
        <v>Short VOL</v>
      </c>
      <c r="AK3833" s="72"/>
      <c r="AL3833" s="73"/>
      <c r="AM3833" s="72"/>
      <c r="AN3833" s="73"/>
      <c r="AO3833" s="74"/>
      <c r="AP3833" s="20"/>
      <c r="AQ3833" s="74"/>
      <c r="AR3833" s="20"/>
      <c r="AS3833" s="74"/>
      <c r="AT3833" s="20"/>
      <c r="AU3833" s="74" t="str">
        <f t="shared" si="2014"/>
        <v>00631L</v>
      </c>
      <c r="AV3833" s="20">
        <f t="shared" si="1997"/>
        <v>1</v>
      </c>
      <c r="AW3833" s="74" t="str">
        <f t="shared" si="2015"/>
        <v>00635U</v>
      </c>
      <c r="AX3833" s="20">
        <f t="shared" si="2016"/>
        <v>0</v>
      </c>
      <c r="AY3833" s="20">
        <f t="shared" si="1998"/>
        <v>1</v>
      </c>
      <c r="AZ3833" s="116">
        <v>40745</v>
      </c>
      <c r="BA3833" s="116"/>
      <c r="BB3833" s="20"/>
      <c r="BC3833" s="20"/>
      <c r="BD3833" s="76"/>
      <c r="BE3833" s="77"/>
      <c r="BF3833" s="77"/>
    </row>
    <row r="3834" spans="1:58" s="23" customFormat="1" ht="15.75" customHeight="1" x14ac:dyDescent="0.4">
      <c r="A3834" s="116">
        <v>40743</v>
      </c>
      <c r="B3834" s="112">
        <v>19.25</v>
      </c>
      <c r="C3834" s="112">
        <v>19.75</v>
      </c>
      <c r="D3834" s="112">
        <v>21.3</v>
      </c>
      <c r="E3834" s="112">
        <v>21.95</v>
      </c>
      <c r="F3834" s="112">
        <v>22.3</v>
      </c>
      <c r="G3834" s="112">
        <v>22.45</v>
      </c>
      <c r="H3834" s="113">
        <v>23.7</v>
      </c>
      <c r="I3834" s="90">
        <f t="shared" si="2017"/>
        <v>19.75</v>
      </c>
      <c r="J3834" s="90">
        <f t="shared" si="2018"/>
        <v>21.3</v>
      </c>
      <c r="K3834" s="114">
        <v>0</v>
      </c>
      <c r="L3834" s="115">
        <v>4.1666666666666664E-2</v>
      </c>
      <c r="M3834" s="90">
        <v>19.690000000000001</v>
      </c>
      <c r="N3834" s="90">
        <v>19.21</v>
      </c>
      <c r="O3834" s="90">
        <v>20.5</v>
      </c>
      <c r="P3834" s="90">
        <v>22.43</v>
      </c>
      <c r="Q3834" s="90">
        <v>24.21</v>
      </c>
      <c r="R3834" s="63">
        <f t="shared" si="2006"/>
        <v>4.029999999999994</v>
      </c>
      <c r="S3834" s="64">
        <f t="shared" si="2005"/>
        <v>-8.3054892601431909E-2</v>
      </c>
      <c r="T3834" s="65">
        <f t="shared" si="2001"/>
        <v>1.0249869859448204</v>
      </c>
      <c r="U3834" s="65">
        <f t="shared" si="2001"/>
        <v>0.93707317073170737</v>
      </c>
      <c r="V3834" s="65">
        <f t="shared" si="2007"/>
        <v>0.85644226482389663</v>
      </c>
      <c r="W3834" s="65">
        <f t="shared" si="2008"/>
        <v>0.79347377116893847</v>
      </c>
      <c r="X3834" s="61">
        <f t="shared" si="1996"/>
        <v>2.5974025974025976E-2</v>
      </c>
      <c r="Y3834" s="66">
        <f t="shared" si="2009"/>
        <v>7.9726651480637817E-2</v>
      </c>
      <c r="Z3834" s="61">
        <f t="shared" si="2010"/>
        <v>7.8481012658227878E-2</v>
      </c>
      <c r="AA3834" s="67">
        <f t="shared" si="2011"/>
        <v>19.75</v>
      </c>
      <c r="AB3834" s="68">
        <f t="shared" si="2012"/>
        <v>2.0822488287349896E-3</v>
      </c>
      <c r="AC3834" s="69">
        <f t="shared" si="2013"/>
        <v>2.8110359187922911E-2</v>
      </c>
      <c r="AD3834" s="70">
        <f>_xlfn.PERCENTILE.EXC(AC3834:$AC$5675,0.5)</f>
        <v>6.4872291730678544E-2</v>
      </c>
      <c r="AE3834" s="70">
        <f>_xlfn.PERCENTILE.EXC($AC3834:AC$5675,0.35)</f>
        <v>3.549102866721407E-2</v>
      </c>
      <c r="AF3834" s="71">
        <f t="shared" si="2002"/>
        <v>9.1740732107243976E-3</v>
      </c>
      <c r="AG3834" s="70">
        <f t="shared" si="2003"/>
        <v>-0.31213811082236831</v>
      </c>
      <c r="AH3834" s="70">
        <f t="shared" si="2004"/>
        <v>-0.32972785344228484</v>
      </c>
      <c r="AI3834" s="61" t="str">
        <f t="shared" si="1999"/>
        <v>Safety</v>
      </c>
      <c r="AJ3834" s="68" t="str">
        <f t="shared" si="2000"/>
        <v>Short VOL</v>
      </c>
      <c r="AK3834" s="72"/>
      <c r="AL3834" s="73"/>
      <c r="AM3834" s="72"/>
      <c r="AN3834" s="73"/>
      <c r="AO3834" s="74"/>
      <c r="AP3834" s="20"/>
      <c r="AQ3834" s="74"/>
      <c r="AR3834" s="20"/>
      <c r="AS3834" s="74"/>
      <c r="AT3834" s="20"/>
      <c r="AU3834" s="74" t="str">
        <f t="shared" si="2014"/>
        <v>00631L</v>
      </c>
      <c r="AV3834" s="20">
        <f t="shared" si="1997"/>
        <v>1</v>
      </c>
      <c r="AW3834" s="74" t="str">
        <f t="shared" si="2015"/>
        <v>00635U</v>
      </c>
      <c r="AX3834" s="20">
        <f t="shared" si="2016"/>
        <v>0</v>
      </c>
      <c r="AY3834" s="20">
        <f t="shared" si="1998"/>
        <v>1</v>
      </c>
      <c r="AZ3834" s="116">
        <v>40744</v>
      </c>
      <c r="BA3834" s="116"/>
      <c r="BB3834" s="20"/>
      <c r="BC3834" s="20"/>
      <c r="BD3834" s="76"/>
      <c r="BE3834" s="77"/>
      <c r="BF3834" s="77"/>
    </row>
    <row r="3835" spans="1:58" s="23" customFormat="1" ht="15.75" customHeight="1" x14ac:dyDescent="0.4">
      <c r="A3835" s="116">
        <v>40742</v>
      </c>
      <c r="B3835" s="112">
        <v>21.15</v>
      </c>
      <c r="C3835" s="112">
        <v>21</v>
      </c>
      <c r="D3835" s="112">
        <v>22.15</v>
      </c>
      <c r="E3835" s="112">
        <v>22.75</v>
      </c>
      <c r="F3835" s="112">
        <v>23</v>
      </c>
      <c r="G3835" s="112">
        <v>23.05</v>
      </c>
      <c r="H3835" s="113">
        <v>24.35</v>
      </c>
      <c r="I3835" s="90">
        <f t="shared" si="2017"/>
        <v>21.006250000000001</v>
      </c>
      <c r="J3835" s="90">
        <f t="shared" si="2018"/>
        <v>22.102083333333333</v>
      </c>
      <c r="K3835" s="114">
        <v>1</v>
      </c>
      <c r="L3835" s="115">
        <v>4.1666666666666664E-2</v>
      </c>
      <c r="M3835" s="90">
        <v>22.13</v>
      </c>
      <c r="N3835" s="90">
        <v>20.95</v>
      </c>
      <c r="O3835" s="90">
        <v>21.84</v>
      </c>
      <c r="P3835" s="90">
        <v>23.33</v>
      </c>
      <c r="Q3835" s="90">
        <v>25</v>
      </c>
      <c r="R3835" s="63">
        <f t="shared" si="2006"/>
        <v>2.0900000000000034</v>
      </c>
      <c r="S3835" s="64">
        <f t="shared" si="2005"/>
        <v>7.2708653353814545E-2</v>
      </c>
      <c r="T3835" s="65">
        <f t="shared" si="2001"/>
        <v>1.056324582338902</v>
      </c>
      <c r="U3835" s="65">
        <f t="shared" si="2001"/>
        <v>0.95924908424908417</v>
      </c>
      <c r="V3835" s="65">
        <f t="shared" si="2007"/>
        <v>0.89798542648949853</v>
      </c>
      <c r="W3835" s="65">
        <f t="shared" si="2008"/>
        <v>0.83799999999999997</v>
      </c>
      <c r="X3835" s="61">
        <f t="shared" ref="X3835:X3898" si="2019">(C3835-B3835)/B3835</f>
        <v>-7.0921985815602167E-3</v>
      </c>
      <c r="Y3835" s="66">
        <f t="shared" si="2009"/>
        <v>7.0329670329670399E-2</v>
      </c>
      <c r="Z3835" s="61">
        <f t="shared" si="2010"/>
        <v>5.2167013785579593E-2</v>
      </c>
      <c r="AA3835" s="67">
        <f t="shared" si="2011"/>
        <v>21.006250000000001</v>
      </c>
      <c r="AB3835" s="68">
        <f t="shared" si="2012"/>
        <v>9.5465393794749061E-3</v>
      </c>
      <c r="AC3835" s="69">
        <f t="shared" si="2013"/>
        <v>2.6849642004774287E-3</v>
      </c>
      <c r="AD3835" s="70">
        <f>_xlfn.PERCENTILE.EXC(AC3835:$AC$5675,0.5)</f>
        <v>6.4887525562372261E-2</v>
      </c>
      <c r="AE3835" s="70">
        <f>_xlfn.PERCENTILE.EXC($AC3835:AC$5675,0.35)</f>
        <v>3.5491057924985005E-2</v>
      </c>
      <c r="AF3835" s="71">
        <f t="shared" si="2002"/>
        <v>9.0451792596320767E-3</v>
      </c>
      <c r="AG3835" s="70">
        <f t="shared" si="2003"/>
        <v>-0.31213811082236831</v>
      </c>
      <c r="AH3835" s="70">
        <f t="shared" si="2004"/>
        <v>-0.32972785344228484</v>
      </c>
      <c r="AI3835" s="61" t="str">
        <f t="shared" si="1999"/>
        <v>Safety</v>
      </c>
      <c r="AJ3835" s="68" t="str">
        <f t="shared" si="2000"/>
        <v>Safety</v>
      </c>
      <c r="AK3835" s="72"/>
      <c r="AL3835" s="73"/>
      <c r="AM3835" s="72"/>
      <c r="AN3835" s="73"/>
      <c r="AO3835" s="74"/>
      <c r="AP3835" s="20"/>
      <c r="AQ3835" s="74"/>
      <c r="AR3835" s="20"/>
      <c r="AS3835" s="74"/>
      <c r="AT3835" s="20"/>
      <c r="AU3835" s="74" t="str">
        <f t="shared" si="2014"/>
        <v>00635U</v>
      </c>
      <c r="AV3835" s="20">
        <f t="shared" si="1997"/>
        <v>0</v>
      </c>
      <c r="AW3835" s="74" t="str">
        <f t="shared" si="2015"/>
        <v>00635U</v>
      </c>
      <c r="AX3835" s="20">
        <f t="shared" si="2016"/>
        <v>0</v>
      </c>
      <c r="AY3835" s="20">
        <f t="shared" si="1998"/>
        <v>1</v>
      </c>
      <c r="AZ3835" s="116">
        <v>40743</v>
      </c>
      <c r="BA3835" s="116"/>
      <c r="BB3835" s="20"/>
      <c r="BC3835" s="20"/>
      <c r="BD3835" s="76"/>
      <c r="BE3835" s="77"/>
      <c r="BF3835" s="77"/>
    </row>
    <row r="3836" spans="1:58" s="23" customFormat="1" ht="15.75" customHeight="1" x14ac:dyDescent="0.4">
      <c r="A3836" s="116">
        <v>40739</v>
      </c>
      <c r="B3836" s="112">
        <v>20.149999999999999</v>
      </c>
      <c r="C3836" s="112">
        <v>20.2</v>
      </c>
      <c r="D3836" s="112">
        <v>21.6</v>
      </c>
      <c r="E3836" s="112">
        <v>22.25</v>
      </c>
      <c r="F3836" s="112">
        <v>22.55</v>
      </c>
      <c r="G3836" s="112">
        <v>22.65</v>
      </c>
      <c r="H3836" s="113">
        <v>24</v>
      </c>
      <c r="I3836" s="90">
        <f t="shared" si="2017"/>
        <v>20.195833333333333</v>
      </c>
      <c r="J3836" s="90">
        <f t="shared" si="2018"/>
        <v>21.483333333333334</v>
      </c>
      <c r="K3836" s="114">
        <v>2</v>
      </c>
      <c r="L3836" s="115">
        <v>4.1666666666666664E-2</v>
      </c>
      <c r="M3836" s="90">
        <v>19.82</v>
      </c>
      <c r="N3836" s="90">
        <v>19.53</v>
      </c>
      <c r="O3836" s="90">
        <v>20.94</v>
      </c>
      <c r="P3836" s="90">
        <v>22.72</v>
      </c>
      <c r="Q3836" s="90">
        <v>24.42</v>
      </c>
      <c r="R3836" s="63">
        <f t="shared" si="2006"/>
        <v>4.3099999999999952</v>
      </c>
      <c r="S3836" s="64">
        <f t="shared" si="2005"/>
        <v>-6.1057692307692285E-2</v>
      </c>
      <c r="T3836" s="65">
        <f t="shared" si="2001"/>
        <v>1.0148489503328213</v>
      </c>
      <c r="U3836" s="65">
        <f t="shared" si="2001"/>
        <v>0.93266475644699143</v>
      </c>
      <c r="V3836" s="65">
        <f t="shared" si="2007"/>
        <v>0.85959507042253536</v>
      </c>
      <c r="W3836" s="65">
        <f t="shared" si="2008"/>
        <v>0.79975429975429979</v>
      </c>
      <c r="X3836" s="61">
        <f t="shared" si="2019"/>
        <v>2.4813895781638073E-3</v>
      </c>
      <c r="Y3836" s="66">
        <f t="shared" si="2009"/>
        <v>7.8651685393258425E-2</v>
      </c>
      <c r="Z3836" s="61">
        <f t="shared" si="2010"/>
        <v>6.3750773674437863E-2</v>
      </c>
      <c r="AA3836" s="67">
        <f t="shared" si="2011"/>
        <v>20.195833333333333</v>
      </c>
      <c r="AB3836" s="68">
        <f t="shared" si="2012"/>
        <v>3.1746031746031612E-2</v>
      </c>
      <c r="AC3836" s="69">
        <f t="shared" si="2013"/>
        <v>3.4092848608977558E-2</v>
      </c>
      <c r="AD3836" s="70">
        <f>_xlfn.PERCENTILE.EXC(AC3836:$AC$5675,0.5)</f>
        <v>6.4916820069898545E-2</v>
      </c>
      <c r="AE3836" s="70">
        <f>_xlfn.PERCENTILE.EXC($AC3836:AC$5675,0.35)</f>
        <v>3.5552822875349402E-2</v>
      </c>
      <c r="AF3836" s="71">
        <f t="shared" si="2002"/>
        <v>9.0451792596320767E-3</v>
      </c>
      <c r="AG3836" s="70">
        <f t="shared" si="2003"/>
        <v>-0.31213811082236831</v>
      </c>
      <c r="AH3836" s="70">
        <f t="shared" si="2004"/>
        <v>-0.32972785344228484</v>
      </c>
      <c r="AI3836" s="61" t="str">
        <f t="shared" si="1999"/>
        <v>Safety</v>
      </c>
      <c r="AJ3836" s="68" t="str">
        <f t="shared" si="2000"/>
        <v>Short VOL</v>
      </c>
      <c r="AK3836" s="72"/>
      <c r="AL3836" s="73"/>
      <c r="AM3836" s="72"/>
      <c r="AN3836" s="73"/>
      <c r="AO3836" s="74"/>
      <c r="AP3836" s="20"/>
      <c r="AQ3836" s="74"/>
      <c r="AR3836" s="20"/>
      <c r="AS3836" s="74"/>
      <c r="AT3836" s="20"/>
      <c r="AU3836" s="74" t="str">
        <f t="shared" si="2014"/>
        <v>00631L</v>
      </c>
      <c r="AV3836" s="20">
        <f t="shared" si="1997"/>
        <v>1</v>
      </c>
      <c r="AW3836" s="74" t="str">
        <f t="shared" si="2015"/>
        <v>00635U</v>
      </c>
      <c r="AX3836" s="20">
        <f t="shared" si="2016"/>
        <v>0</v>
      </c>
      <c r="AY3836" s="20">
        <f t="shared" si="1998"/>
        <v>1</v>
      </c>
      <c r="AZ3836" s="116">
        <v>40742</v>
      </c>
      <c r="BA3836" s="116"/>
      <c r="BB3836" s="20"/>
      <c r="BC3836" s="20"/>
      <c r="BD3836" s="76"/>
      <c r="BE3836" s="77"/>
      <c r="BF3836" s="77"/>
    </row>
    <row r="3837" spans="1:58" s="23" customFormat="1" ht="15.75" customHeight="1" x14ac:dyDescent="0.4">
      <c r="A3837" s="116">
        <v>40738</v>
      </c>
      <c r="B3837" s="112">
        <v>20.65</v>
      </c>
      <c r="C3837" s="112">
        <v>20.65</v>
      </c>
      <c r="D3837" s="112">
        <v>21.9</v>
      </c>
      <c r="E3837" s="112">
        <v>22.6</v>
      </c>
      <c r="F3837" s="112">
        <v>22.9</v>
      </c>
      <c r="G3837" s="112">
        <v>22.95</v>
      </c>
      <c r="H3837" s="113">
        <v>24.35</v>
      </c>
      <c r="I3837" s="90">
        <f t="shared" si="2017"/>
        <v>20.65</v>
      </c>
      <c r="J3837" s="90">
        <f t="shared" si="2018"/>
        <v>21.743749999999999</v>
      </c>
      <c r="K3837" s="114">
        <v>3</v>
      </c>
      <c r="L3837" s="115">
        <v>4.1666666666666664E-2</v>
      </c>
      <c r="M3837" s="90">
        <v>22.19</v>
      </c>
      <c r="N3837" s="90">
        <v>20.8</v>
      </c>
      <c r="O3837" s="90">
        <v>21.59</v>
      </c>
      <c r="P3837" s="90">
        <v>23.03</v>
      </c>
      <c r="Q3837" s="90">
        <v>24.72</v>
      </c>
      <c r="R3837" s="63">
        <f t="shared" si="2006"/>
        <v>1.6300000000000026</v>
      </c>
      <c r="S3837" s="64">
        <f t="shared" si="2005"/>
        <v>4.4701155198392795E-2</v>
      </c>
      <c r="T3837" s="65">
        <f t="shared" si="2001"/>
        <v>1.0668269230769232</v>
      </c>
      <c r="U3837" s="65">
        <f t="shared" si="2001"/>
        <v>0.96340898564150068</v>
      </c>
      <c r="V3837" s="65">
        <f t="shared" si="2007"/>
        <v>0.90316977854971769</v>
      </c>
      <c r="W3837" s="65">
        <f t="shared" si="2008"/>
        <v>0.84142394822006483</v>
      </c>
      <c r="X3837" s="61">
        <f t="shared" si="2019"/>
        <v>0</v>
      </c>
      <c r="Y3837" s="66">
        <f t="shared" si="2009"/>
        <v>7.7433628318584066E-2</v>
      </c>
      <c r="Z3837" s="61">
        <f t="shared" si="2010"/>
        <v>5.2966101694915259E-2</v>
      </c>
      <c r="AA3837" s="67">
        <f t="shared" si="2011"/>
        <v>20.65</v>
      </c>
      <c r="AB3837" s="68">
        <f t="shared" si="2012"/>
        <v>-7.2115384615385634E-3</v>
      </c>
      <c r="AC3837" s="69">
        <f t="shared" si="2013"/>
        <v>-7.2115384615385634E-3</v>
      </c>
      <c r="AD3837" s="70">
        <f>_xlfn.PERCENTILE.EXC(AC3837:$AC$5675,0.5)</f>
        <v>6.4946114577424829E-2</v>
      </c>
      <c r="AE3837" s="70">
        <f>_xlfn.PERCENTILE.EXC($AC3837:AC$5675,0.35)</f>
        <v>3.5667504133651114E-2</v>
      </c>
      <c r="AF3837" s="71">
        <f t="shared" si="2002"/>
        <v>8.7316523168998877E-3</v>
      </c>
      <c r="AG3837" s="70">
        <f t="shared" si="2003"/>
        <v>-0.31213811082236831</v>
      </c>
      <c r="AH3837" s="70">
        <f t="shared" si="2004"/>
        <v>-0.32972785344228484</v>
      </c>
      <c r="AI3837" s="61" t="str">
        <f t="shared" si="1999"/>
        <v>Safety</v>
      </c>
      <c r="AJ3837" s="68" t="str">
        <f t="shared" si="2000"/>
        <v>Safety</v>
      </c>
      <c r="AK3837" s="72"/>
      <c r="AL3837" s="73"/>
      <c r="AM3837" s="72"/>
      <c r="AN3837" s="73"/>
      <c r="AO3837" s="74"/>
      <c r="AP3837" s="20"/>
      <c r="AQ3837" s="74"/>
      <c r="AR3837" s="20"/>
      <c r="AS3837" s="74"/>
      <c r="AT3837" s="20"/>
      <c r="AU3837" s="74" t="str">
        <f t="shared" si="2014"/>
        <v>00635U</v>
      </c>
      <c r="AV3837" s="20">
        <f t="shared" si="1997"/>
        <v>0</v>
      </c>
      <c r="AW3837" s="74" t="str">
        <f t="shared" si="2015"/>
        <v>00635U</v>
      </c>
      <c r="AX3837" s="20">
        <f t="shared" si="2016"/>
        <v>0</v>
      </c>
      <c r="AY3837" s="20">
        <f t="shared" si="1998"/>
        <v>1</v>
      </c>
      <c r="AZ3837" s="116">
        <v>40739</v>
      </c>
      <c r="BA3837" s="116"/>
      <c r="BB3837" s="20"/>
      <c r="BC3837" s="20"/>
      <c r="BD3837" s="76"/>
      <c r="BE3837" s="77"/>
      <c r="BF3837" s="77"/>
    </row>
    <row r="3838" spans="1:58" s="23" customFormat="1" ht="15.75" customHeight="1" x14ac:dyDescent="0.4">
      <c r="A3838" s="116">
        <v>40737</v>
      </c>
      <c r="B3838" s="112">
        <v>19.899999999999999</v>
      </c>
      <c r="C3838" s="112">
        <v>20.05</v>
      </c>
      <c r="D3838" s="112">
        <v>21.45</v>
      </c>
      <c r="E3838" s="112">
        <v>22.1</v>
      </c>
      <c r="F3838" s="112">
        <v>22.55</v>
      </c>
      <c r="G3838" s="112">
        <v>22.65</v>
      </c>
      <c r="H3838" s="113">
        <v>24.05</v>
      </c>
      <c r="I3838" s="90">
        <f t="shared" si="2017"/>
        <v>20.024999999999999</v>
      </c>
      <c r="J3838" s="90">
        <f t="shared" si="2018"/>
        <v>21.216666666666665</v>
      </c>
      <c r="K3838" s="114">
        <v>4</v>
      </c>
      <c r="L3838" s="115">
        <v>4.1666666666666664E-2</v>
      </c>
      <c r="M3838" s="90">
        <v>20.65</v>
      </c>
      <c r="N3838" s="90">
        <v>19.91</v>
      </c>
      <c r="O3838" s="90">
        <v>20.85</v>
      </c>
      <c r="P3838" s="90">
        <v>22.47</v>
      </c>
      <c r="Q3838" s="90">
        <v>24.27</v>
      </c>
      <c r="R3838" s="63">
        <f t="shared" si="2006"/>
        <v>2.759999999999998</v>
      </c>
      <c r="S3838" s="64">
        <f t="shared" si="2005"/>
        <v>2.0130850528434397E-3</v>
      </c>
      <c r="T3838" s="65">
        <f t="shared" si="2001"/>
        <v>1.0371672526368658</v>
      </c>
      <c r="U3838" s="65">
        <f t="shared" si="2001"/>
        <v>0.95491606714628297</v>
      </c>
      <c r="V3838" s="65">
        <f t="shared" si="2007"/>
        <v>0.88607031597685804</v>
      </c>
      <c r="W3838" s="65">
        <f t="shared" si="2008"/>
        <v>0.82035434693036668</v>
      </c>
      <c r="X3838" s="61">
        <f t="shared" si="2019"/>
        <v>7.5376884422111625E-3</v>
      </c>
      <c r="Y3838" s="66">
        <f t="shared" si="2009"/>
        <v>8.8235294117647023E-2</v>
      </c>
      <c r="Z3838" s="61">
        <f t="shared" si="2010"/>
        <v>5.9508947149396578E-2</v>
      </c>
      <c r="AA3838" s="67">
        <f t="shared" si="2011"/>
        <v>20.025000000000002</v>
      </c>
      <c r="AB3838" s="68">
        <f t="shared" si="2012"/>
        <v>-5.0226017076853661E-4</v>
      </c>
      <c r="AC3838" s="69">
        <f t="shared" si="2013"/>
        <v>5.7759919638373678E-3</v>
      </c>
      <c r="AD3838" s="70">
        <f>_xlfn.PERCENTILE.EXC(AC3838:$AC$5675,0.5)</f>
        <v>6.4954045881868316E-2</v>
      </c>
      <c r="AE3838" s="70">
        <f>_xlfn.PERCENTILE.EXC($AC3838:AC$5675,0.35)</f>
        <v>3.5753762779569667E-2</v>
      </c>
      <c r="AF3838" s="71">
        <f t="shared" si="2002"/>
        <v>8.7316523168998877E-3</v>
      </c>
      <c r="AG3838" s="70">
        <f t="shared" si="2003"/>
        <v>-0.31213811082236831</v>
      </c>
      <c r="AH3838" s="70">
        <f t="shared" si="2004"/>
        <v>-0.32972785344228484</v>
      </c>
      <c r="AI3838" s="61" t="str">
        <f t="shared" si="1999"/>
        <v>Safety</v>
      </c>
      <c r="AJ3838" s="68" t="str">
        <f t="shared" si="2000"/>
        <v>Safety</v>
      </c>
      <c r="AK3838" s="72"/>
      <c r="AL3838" s="73"/>
      <c r="AM3838" s="72"/>
      <c r="AN3838" s="73"/>
      <c r="AO3838" s="74"/>
      <c r="AP3838" s="20"/>
      <c r="AQ3838" s="74"/>
      <c r="AR3838" s="20"/>
      <c r="AS3838" s="74"/>
      <c r="AT3838" s="20"/>
      <c r="AU3838" s="74" t="str">
        <f t="shared" si="2014"/>
        <v>00635U</v>
      </c>
      <c r="AV3838" s="20">
        <f t="shared" si="1997"/>
        <v>0</v>
      </c>
      <c r="AW3838" s="74" t="str">
        <f t="shared" si="2015"/>
        <v>00635U</v>
      </c>
      <c r="AX3838" s="20">
        <f t="shared" si="2016"/>
        <v>0</v>
      </c>
      <c r="AY3838" s="20">
        <f t="shared" si="1998"/>
        <v>1</v>
      </c>
      <c r="AZ3838" s="116">
        <v>40738</v>
      </c>
      <c r="BA3838" s="116"/>
      <c r="BB3838" s="20"/>
      <c r="BC3838" s="20"/>
      <c r="BD3838" s="76"/>
      <c r="BE3838" s="77"/>
      <c r="BF3838" s="77"/>
    </row>
    <row r="3839" spans="1:58" s="23" customFormat="1" ht="15.75" customHeight="1" x14ac:dyDescent="0.4">
      <c r="A3839" s="116">
        <v>40736</v>
      </c>
      <c r="B3839" s="112">
        <v>19.600000000000001</v>
      </c>
      <c r="C3839" s="112">
        <v>20</v>
      </c>
      <c r="D3839" s="112">
        <v>21.35</v>
      </c>
      <c r="E3839" s="112">
        <v>22.1</v>
      </c>
      <c r="F3839" s="112">
        <v>22.55</v>
      </c>
      <c r="G3839" s="112">
        <v>22.65</v>
      </c>
      <c r="H3839" s="113">
        <v>24.1</v>
      </c>
      <c r="I3839" s="90">
        <f t="shared" si="2017"/>
        <v>19.916666666666668</v>
      </c>
      <c r="J3839" s="90">
        <f t="shared" si="2018"/>
        <v>21.068750000000001</v>
      </c>
      <c r="K3839" s="114">
        <v>5</v>
      </c>
      <c r="L3839" s="115">
        <v>4.1666666666666664E-2</v>
      </c>
      <c r="M3839" s="90">
        <v>21.5</v>
      </c>
      <c r="N3839" s="90">
        <v>19.87</v>
      </c>
      <c r="O3839" s="90">
        <v>20.93</v>
      </c>
      <c r="P3839" s="90">
        <v>22.45</v>
      </c>
      <c r="Q3839" s="90">
        <v>24.2</v>
      </c>
      <c r="R3839" s="63">
        <f t="shared" si="2006"/>
        <v>2.0099999999999909</v>
      </c>
      <c r="S3839" s="64">
        <f t="shared" si="2005"/>
        <v>8.047852093529094E-2</v>
      </c>
      <c r="T3839" s="65">
        <f t="shared" si="2001"/>
        <v>1.0820332159033719</v>
      </c>
      <c r="U3839" s="65">
        <f t="shared" si="2001"/>
        <v>0.94935499283325375</v>
      </c>
      <c r="V3839" s="65">
        <f t="shared" si="2007"/>
        <v>0.88507795100222719</v>
      </c>
      <c r="W3839" s="65">
        <f t="shared" si="2008"/>
        <v>0.82107438016528933</v>
      </c>
      <c r="X3839" s="61">
        <f t="shared" si="2019"/>
        <v>2.0408163265306048E-2</v>
      </c>
      <c r="Y3839" s="66">
        <f t="shared" si="2009"/>
        <v>9.0497737556561084E-2</v>
      </c>
      <c r="Z3839" s="61">
        <f t="shared" si="2010"/>
        <v>5.7845188284518838E-2</v>
      </c>
      <c r="AA3839" s="67">
        <f t="shared" si="2011"/>
        <v>19.916666666666668</v>
      </c>
      <c r="AB3839" s="68">
        <f t="shared" si="2012"/>
        <v>-1.3588324106693486E-2</v>
      </c>
      <c r="AC3839" s="69">
        <f t="shared" si="2013"/>
        <v>2.348599228317406E-3</v>
      </c>
      <c r="AD3839" s="70">
        <f>_xlfn.PERCENTILE.EXC(AC3839:$AC$5675,0.5)</f>
        <v>6.4961977186311817E-2</v>
      </c>
      <c r="AE3839" s="70">
        <f>_xlfn.PERCENTILE.EXC($AC3839:AC$5675,0.35)</f>
        <v>3.582428214048794E-2</v>
      </c>
      <c r="AF3839" s="71">
        <f t="shared" si="2002"/>
        <v>8.7316523168998877E-3</v>
      </c>
      <c r="AG3839" s="70">
        <f t="shared" si="2003"/>
        <v>-0.31213811082236831</v>
      </c>
      <c r="AH3839" s="70">
        <f t="shared" si="2004"/>
        <v>-0.32972785344228484</v>
      </c>
      <c r="AI3839" s="61" t="str">
        <f t="shared" si="1999"/>
        <v>Safety</v>
      </c>
      <c r="AJ3839" s="68" t="str">
        <f t="shared" si="2000"/>
        <v>Safety</v>
      </c>
      <c r="AK3839" s="72"/>
      <c r="AL3839" s="73"/>
      <c r="AM3839" s="72"/>
      <c r="AN3839" s="73"/>
      <c r="AO3839" s="74"/>
      <c r="AP3839" s="20"/>
      <c r="AQ3839" s="74"/>
      <c r="AR3839" s="20"/>
      <c r="AS3839" s="74"/>
      <c r="AT3839" s="20"/>
      <c r="AU3839" s="74" t="str">
        <f t="shared" si="2014"/>
        <v>00635U</v>
      </c>
      <c r="AV3839" s="20">
        <f t="shared" si="1997"/>
        <v>0</v>
      </c>
      <c r="AW3839" s="74" t="str">
        <f t="shared" si="2015"/>
        <v>00635U</v>
      </c>
      <c r="AX3839" s="20">
        <f t="shared" si="2016"/>
        <v>0</v>
      </c>
      <c r="AY3839" s="20">
        <f t="shared" si="1998"/>
        <v>1</v>
      </c>
      <c r="AZ3839" s="116">
        <v>40737</v>
      </c>
      <c r="BA3839" s="116"/>
      <c r="BB3839" s="20"/>
      <c r="BC3839" s="20"/>
      <c r="BD3839" s="76"/>
      <c r="BE3839" s="77"/>
      <c r="BF3839" s="77"/>
    </row>
    <row r="3840" spans="1:58" s="23" customFormat="1" ht="15.75" customHeight="1" x14ac:dyDescent="0.4">
      <c r="A3840" s="116">
        <v>40735</v>
      </c>
      <c r="B3840" s="112">
        <v>18.850000000000001</v>
      </c>
      <c r="C3840" s="112">
        <v>19.600000000000001</v>
      </c>
      <c r="D3840" s="112">
        <v>20.8</v>
      </c>
      <c r="E3840" s="112">
        <v>21.5</v>
      </c>
      <c r="F3840" s="112">
        <v>22.05</v>
      </c>
      <c r="G3840" s="112">
        <v>22.15</v>
      </c>
      <c r="H3840" s="113">
        <v>23.55</v>
      </c>
      <c r="I3840" s="90">
        <f t="shared" si="2017"/>
        <v>19.412500000000001</v>
      </c>
      <c r="J3840" s="90">
        <f t="shared" si="2018"/>
        <v>20.5</v>
      </c>
      <c r="K3840" s="114">
        <v>6</v>
      </c>
      <c r="L3840" s="115">
        <v>4.1666666666666664E-2</v>
      </c>
      <c r="M3840" s="90">
        <v>20.14</v>
      </c>
      <c r="N3840" s="90">
        <v>18.39</v>
      </c>
      <c r="O3840" s="90">
        <v>19.98</v>
      </c>
      <c r="P3840" s="90">
        <v>21.86</v>
      </c>
      <c r="Q3840" s="90">
        <v>23.59</v>
      </c>
      <c r="R3840" s="63">
        <f t="shared" si="2006"/>
        <v>3.3100000000000023</v>
      </c>
      <c r="S3840" s="64">
        <f t="shared" si="2005"/>
        <v>0.15297805642633239</v>
      </c>
      <c r="T3840" s="65">
        <f t="shared" si="2001"/>
        <v>1.0951604132680806</v>
      </c>
      <c r="U3840" s="65">
        <f t="shared" si="2001"/>
        <v>0.92042042042042038</v>
      </c>
      <c r="V3840" s="65">
        <f t="shared" si="2007"/>
        <v>0.84126258005489485</v>
      </c>
      <c r="W3840" s="65">
        <f t="shared" si="2008"/>
        <v>0.77956761339550662</v>
      </c>
      <c r="X3840" s="61">
        <f t="shared" si="2019"/>
        <v>3.9787798408488062E-2</v>
      </c>
      <c r="Y3840" s="66">
        <f t="shared" si="2009"/>
        <v>9.5348837209302359E-2</v>
      </c>
      <c r="Z3840" s="61">
        <f t="shared" si="2010"/>
        <v>5.6020605280102949E-2</v>
      </c>
      <c r="AA3840" s="67">
        <f t="shared" si="2011"/>
        <v>19.412500000000001</v>
      </c>
      <c r="AB3840" s="68">
        <f t="shared" si="2012"/>
        <v>2.5013594344752629E-2</v>
      </c>
      <c r="AC3840" s="69">
        <f t="shared" si="2013"/>
        <v>5.5600870038064208E-2</v>
      </c>
      <c r="AD3840" s="70">
        <f>_xlfn.PERCENTILE.EXC(AC3840:$AC$5675,0.5)</f>
        <v>6.5082194450175712E-2</v>
      </c>
      <c r="AE3840" s="70">
        <f>_xlfn.PERCENTILE.EXC($AC3840:AC$5675,0.35)</f>
        <v>3.5876439002239219E-2</v>
      </c>
      <c r="AF3840" s="71">
        <f t="shared" si="2002"/>
        <v>9.0451792596320767E-3</v>
      </c>
      <c r="AG3840" s="70">
        <f t="shared" si="2003"/>
        <v>-0.31213811082236831</v>
      </c>
      <c r="AH3840" s="70">
        <f t="shared" si="2004"/>
        <v>-0.32972785344228484</v>
      </c>
      <c r="AI3840" s="61" t="str">
        <f t="shared" si="1999"/>
        <v>Safety</v>
      </c>
      <c r="AJ3840" s="68" t="str">
        <f t="shared" si="2000"/>
        <v>Short VOL</v>
      </c>
      <c r="AK3840" s="72"/>
      <c r="AL3840" s="73"/>
      <c r="AM3840" s="72"/>
      <c r="AN3840" s="73"/>
      <c r="AO3840" s="74"/>
      <c r="AP3840" s="20"/>
      <c r="AQ3840" s="74"/>
      <c r="AR3840" s="20"/>
      <c r="AS3840" s="74"/>
      <c r="AT3840" s="20"/>
      <c r="AU3840" s="74" t="str">
        <f t="shared" si="2014"/>
        <v>00631L</v>
      </c>
      <c r="AV3840" s="20">
        <f t="shared" si="1997"/>
        <v>1</v>
      </c>
      <c r="AW3840" s="74" t="str">
        <f t="shared" si="2015"/>
        <v>00631L</v>
      </c>
      <c r="AX3840" s="20">
        <f t="shared" si="2016"/>
        <v>1</v>
      </c>
      <c r="AY3840" s="20">
        <f t="shared" si="1998"/>
        <v>1</v>
      </c>
      <c r="AZ3840" s="116">
        <v>40736</v>
      </c>
      <c r="BA3840" s="116"/>
      <c r="BB3840" s="20"/>
      <c r="BC3840" s="20"/>
      <c r="BD3840" s="76"/>
      <c r="BE3840" s="77"/>
      <c r="BF3840" s="77"/>
    </row>
    <row r="3841" spans="1:58" s="23" customFormat="1" ht="15.75" customHeight="1" x14ac:dyDescent="0.4">
      <c r="A3841" s="116">
        <v>40732</v>
      </c>
      <c r="B3841" s="112">
        <v>17.100000000000001</v>
      </c>
      <c r="C3841" s="112">
        <v>18.25</v>
      </c>
      <c r="D3841" s="112">
        <v>19.850000000000001</v>
      </c>
      <c r="E3841" s="112">
        <v>20.65</v>
      </c>
      <c r="F3841" s="112">
        <v>21.2</v>
      </c>
      <c r="G3841" s="112">
        <v>21.4</v>
      </c>
      <c r="H3841" s="113">
        <v>22.9</v>
      </c>
      <c r="I3841" s="90">
        <f t="shared" si="2017"/>
        <v>17.914583333333333</v>
      </c>
      <c r="J3841" s="90">
        <f t="shared" si="2018"/>
        <v>19.383333333333333</v>
      </c>
      <c r="K3841" s="114">
        <v>7</v>
      </c>
      <c r="L3841" s="115">
        <v>4.1666666666666664E-2</v>
      </c>
      <c r="M3841" s="90">
        <v>15.56</v>
      </c>
      <c r="N3841" s="90">
        <v>15.95</v>
      </c>
      <c r="O3841" s="90">
        <v>17.96</v>
      </c>
      <c r="P3841" s="90">
        <v>20.350000000000001</v>
      </c>
      <c r="Q3841" s="90">
        <v>22.47</v>
      </c>
      <c r="R3841" s="63">
        <f t="shared" si="2006"/>
        <v>6.8000000000000043</v>
      </c>
      <c r="S3841" s="64">
        <f t="shared" si="2005"/>
        <v>0</v>
      </c>
      <c r="T3841" s="65">
        <f t="shared" si="2001"/>
        <v>0.97554858934169286</v>
      </c>
      <c r="U3841" s="65">
        <f t="shared" si="2001"/>
        <v>0.88808463251670366</v>
      </c>
      <c r="V3841" s="65">
        <f t="shared" si="2007"/>
        <v>0.78378378378378366</v>
      </c>
      <c r="W3841" s="65">
        <f t="shared" si="2008"/>
        <v>0.7098353360035603</v>
      </c>
      <c r="X3841" s="61">
        <f t="shared" si="2019"/>
        <v>6.7251461988304007E-2</v>
      </c>
      <c r="Y3841" s="66">
        <f t="shared" si="2009"/>
        <v>0.10895883777239711</v>
      </c>
      <c r="Z3841" s="61">
        <f t="shared" si="2010"/>
        <v>8.1986277474124902E-2</v>
      </c>
      <c r="AA3841" s="67">
        <f t="shared" si="2011"/>
        <v>17.914583333333333</v>
      </c>
      <c r="AB3841" s="68">
        <f t="shared" si="2012"/>
        <v>7.2100313479623965E-2</v>
      </c>
      <c r="AC3841" s="69">
        <f t="shared" si="2013"/>
        <v>0.12317136886102405</v>
      </c>
      <c r="AD3841" s="70">
        <f>_xlfn.PERCENTILE.EXC(AC3841:$AC$5675,0.5)</f>
        <v>6.5202411714039593E-2</v>
      </c>
      <c r="AE3841" s="70">
        <f>_xlfn.PERCENTILE.EXC($AC3841:AC$5675,0.35)</f>
        <v>3.5848354538219294E-2</v>
      </c>
      <c r="AF3841" s="71">
        <f t="shared" si="2002"/>
        <v>9.0451792596320767E-3</v>
      </c>
      <c r="AG3841" s="70">
        <f t="shared" si="2003"/>
        <v>-0.31213811082236831</v>
      </c>
      <c r="AH3841" s="70">
        <f t="shared" si="2004"/>
        <v>-0.32972785344228484</v>
      </c>
      <c r="AI3841" s="61" t="str">
        <f t="shared" si="1999"/>
        <v>Short VOL</v>
      </c>
      <c r="AJ3841" s="68" t="str">
        <f t="shared" si="2000"/>
        <v>Short VOL</v>
      </c>
      <c r="AK3841" s="72"/>
      <c r="AL3841" s="73"/>
      <c r="AM3841" s="72"/>
      <c r="AN3841" s="73"/>
      <c r="AO3841" s="74"/>
      <c r="AP3841" s="20"/>
      <c r="AQ3841" s="74"/>
      <c r="AR3841" s="20"/>
      <c r="AS3841" s="74"/>
      <c r="AT3841" s="20"/>
      <c r="AU3841" s="74" t="str">
        <f t="shared" si="2014"/>
        <v>00631L</v>
      </c>
      <c r="AV3841" s="20">
        <f t="shared" si="1997"/>
        <v>1</v>
      </c>
      <c r="AW3841" s="74" t="str">
        <f t="shared" si="2015"/>
        <v>00631L</v>
      </c>
      <c r="AX3841" s="20">
        <f t="shared" si="2016"/>
        <v>1</v>
      </c>
      <c r="AY3841" s="20">
        <f t="shared" si="1998"/>
        <v>1</v>
      </c>
      <c r="AZ3841" s="116">
        <v>40735</v>
      </c>
      <c r="BA3841" s="116"/>
      <c r="BB3841" s="20"/>
      <c r="BC3841" s="20"/>
      <c r="BD3841" s="76"/>
      <c r="BE3841" s="77"/>
      <c r="BF3841" s="77"/>
    </row>
    <row r="3842" spans="1:58" s="23" customFormat="1" ht="15.75" customHeight="1" x14ac:dyDescent="0.4">
      <c r="A3842" s="116">
        <v>40731</v>
      </c>
      <c r="B3842" s="112">
        <v>16.75</v>
      </c>
      <c r="C3842" s="112">
        <v>17.850000000000001</v>
      </c>
      <c r="D3842" s="112">
        <v>19.5</v>
      </c>
      <c r="E3842" s="112">
        <v>20.399999999999999</v>
      </c>
      <c r="F3842" s="112">
        <v>20.9</v>
      </c>
      <c r="G3842" s="112">
        <v>21.1</v>
      </c>
      <c r="H3842" s="113">
        <v>22.75</v>
      </c>
      <c r="I3842" s="90">
        <f t="shared" si="2017"/>
        <v>17.483333333333334</v>
      </c>
      <c r="J3842" s="90">
        <f t="shared" si="2018"/>
        <v>18.95</v>
      </c>
      <c r="K3842" s="114">
        <v>8</v>
      </c>
      <c r="L3842" s="115">
        <v>4.1666666666666664E-2</v>
      </c>
      <c r="M3842" s="90">
        <v>15.29</v>
      </c>
      <c r="N3842" s="90">
        <v>15.95</v>
      </c>
      <c r="O3842" s="90">
        <v>17.77</v>
      </c>
      <c r="P3842" s="90">
        <v>20.12</v>
      </c>
      <c r="Q3842" s="90">
        <v>21.68</v>
      </c>
      <c r="R3842" s="63">
        <f t="shared" si="2006"/>
        <v>6.6500000000000021</v>
      </c>
      <c r="S3842" s="64">
        <f t="shared" si="2005"/>
        <v>-2.3867809057527573E-2</v>
      </c>
      <c r="T3842" s="65">
        <f t="shared" si="2001"/>
        <v>0.95862068965517244</v>
      </c>
      <c r="U3842" s="65">
        <f t="shared" si="2001"/>
        <v>0.89758019133370848</v>
      </c>
      <c r="V3842" s="65">
        <f t="shared" si="2007"/>
        <v>0.79274353876739556</v>
      </c>
      <c r="W3842" s="65">
        <f t="shared" si="2008"/>
        <v>0.73570110701107005</v>
      </c>
      <c r="X3842" s="61">
        <f t="shared" si="2019"/>
        <v>6.5671641791044857E-2</v>
      </c>
      <c r="Y3842" s="66">
        <f t="shared" si="2009"/>
        <v>0.11519607843137263</v>
      </c>
      <c r="Z3842" s="61">
        <f t="shared" si="2010"/>
        <v>8.3889418493803519E-2</v>
      </c>
      <c r="AA3842" s="67">
        <f t="shared" si="2011"/>
        <v>17.483333333333334</v>
      </c>
      <c r="AB3842" s="68">
        <f t="shared" si="2012"/>
        <v>5.0156739811912272E-2</v>
      </c>
      <c r="AC3842" s="69">
        <f t="shared" si="2013"/>
        <v>9.6133751306165208E-2</v>
      </c>
      <c r="AD3842" s="70">
        <f>_xlfn.PERCENTILE.EXC(AC3842:$AC$5675,0.5)</f>
        <v>6.5082194450175712E-2</v>
      </c>
      <c r="AE3842" s="70">
        <f>_xlfn.PERCENTILE.EXC($AC3842:AC$5675,0.35)</f>
        <v>3.5820270074199384E-2</v>
      </c>
      <c r="AF3842" s="71">
        <f t="shared" si="2002"/>
        <v>9.0451792596320767E-3</v>
      </c>
      <c r="AG3842" s="70">
        <f t="shared" si="2003"/>
        <v>-0.31213811082236831</v>
      </c>
      <c r="AH3842" s="70">
        <f t="shared" si="2004"/>
        <v>-0.32972785344228484</v>
      </c>
      <c r="AI3842" s="61" t="str">
        <f t="shared" si="1999"/>
        <v>Short VOL</v>
      </c>
      <c r="AJ3842" s="68" t="str">
        <f t="shared" si="2000"/>
        <v>Short VOL</v>
      </c>
      <c r="AK3842" s="72"/>
      <c r="AL3842" s="73"/>
      <c r="AM3842" s="72"/>
      <c r="AN3842" s="73"/>
      <c r="AO3842" s="74"/>
      <c r="AP3842" s="20"/>
      <c r="AQ3842" s="74"/>
      <c r="AR3842" s="20"/>
      <c r="AS3842" s="74"/>
      <c r="AT3842" s="20"/>
      <c r="AU3842" s="74" t="str">
        <f t="shared" si="2014"/>
        <v>00631L</v>
      </c>
      <c r="AV3842" s="20">
        <f t="shared" si="1997"/>
        <v>1</v>
      </c>
      <c r="AW3842" s="74" t="str">
        <f t="shared" si="2015"/>
        <v>00631L</v>
      </c>
      <c r="AX3842" s="20">
        <f t="shared" si="2016"/>
        <v>1</v>
      </c>
      <c r="AY3842" s="20">
        <f t="shared" si="1998"/>
        <v>1</v>
      </c>
      <c r="AZ3842" s="116">
        <v>40732</v>
      </c>
      <c r="BA3842" s="116"/>
      <c r="BB3842" s="20"/>
      <c r="BC3842" s="20"/>
      <c r="BD3842" s="76"/>
      <c r="BE3842" s="77"/>
      <c r="BF3842" s="77"/>
    </row>
    <row r="3843" spans="1:58" s="23" customFormat="1" ht="15.75" customHeight="1" x14ac:dyDescent="0.4">
      <c r="A3843" s="116">
        <v>40730</v>
      </c>
      <c r="B3843" s="112">
        <v>17.25</v>
      </c>
      <c r="C3843" s="112">
        <v>18.350000000000001</v>
      </c>
      <c r="D3843" s="112">
        <v>20.100000000000001</v>
      </c>
      <c r="E3843" s="112">
        <v>20.95</v>
      </c>
      <c r="F3843" s="112">
        <v>21.45</v>
      </c>
      <c r="G3843" s="112">
        <v>21.65</v>
      </c>
      <c r="H3843" s="113">
        <v>23.3</v>
      </c>
      <c r="I3843" s="90">
        <f t="shared" si="2017"/>
        <v>17.9375</v>
      </c>
      <c r="J3843" s="90">
        <f t="shared" si="2018"/>
        <v>19.443750000000001</v>
      </c>
      <c r="K3843" s="114">
        <v>9</v>
      </c>
      <c r="L3843" s="115">
        <v>4.1666666666666664E-2</v>
      </c>
      <c r="M3843" s="90">
        <v>15.66</v>
      </c>
      <c r="N3843" s="90">
        <v>16.34</v>
      </c>
      <c r="O3843" s="90">
        <v>18.41</v>
      </c>
      <c r="P3843" s="90">
        <v>20.62</v>
      </c>
      <c r="Q3843" s="90">
        <v>23.12</v>
      </c>
      <c r="R3843" s="63">
        <f t="shared" si="2006"/>
        <v>7.0300000000000011</v>
      </c>
      <c r="S3843" s="64">
        <f t="shared" si="2005"/>
        <v>1.7434620174346275E-2</v>
      </c>
      <c r="T3843" s="65">
        <f t="shared" si="2001"/>
        <v>0.95838433292533665</v>
      </c>
      <c r="U3843" s="65">
        <f t="shared" si="2001"/>
        <v>0.88756110809342748</v>
      </c>
      <c r="V3843" s="65">
        <f t="shared" si="2007"/>
        <v>0.79243452958292915</v>
      </c>
      <c r="W3843" s="65">
        <f t="shared" si="2008"/>
        <v>0.70674740484429066</v>
      </c>
      <c r="X3843" s="61">
        <f t="shared" si="2019"/>
        <v>6.3768115942029066E-2</v>
      </c>
      <c r="Y3843" s="66">
        <f t="shared" si="2009"/>
        <v>0.11217183770883062</v>
      </c>
      <c r="Z3843" s="61">
        <f t="shared" si="2010"/>
        <v>8.3972125435540154E-2</v>
      </c>
      <c r="AA3843" s="67">
        <f t="shared" si="2011"/>
        <v>17.9375</v>
      </c>
      <c r="AB3843" s="68">
        <f t="shared" si="2012"/>
        <v>5.5691554467564269E-2</v>
      </c>
      <c r="AC3843" s="69">
        <f t="shared" si="2013"/>
        <v>9.7766217870257049E-2</v>
      </c>
      <c r="AD3843" s="70">
        <f>_xlfn.PERCENTILE.EXC(AC3843:$AC$5675,0.5)</f>
        <v>6.4961977186311817E-2</v>
      </c>
      <c r="AE3843" s="70">
        <f>_xlfn.PERCENTILE.EXC($AC3843:AC$5675,0.35)</f>
        <v>3.5786939181846035E-2</v>
      </c>
      <c r="AF3843" s="71">
        <f t="shared" si="2002"/>
        <v>9.0451792596320767E-3</v>
      </c>
      <c r="AG3843" s="70">
        <f t="shared" si="2003"/>
        <v>-0.31213811082236831</v>
      </c>
      <c r="AH3843" s="70">
        <f t="shared" si="2004"/>
        <v>-0.32972785344228484</v>
      </c>
      <c r="AI3843" s="61" t="str">
        <f t="shared" si="1999"/>
        <v>Short VOL</v>
      </c>
      <c r="AJ3843" s="68" t="str">
        <f t="shared" si="2000"/>
        <v>Short VOL</v>
      </c>
      <c r="AK3843" s="72"/>
      <c r="AL3843" s="73"/>
      <c r="AM3843" s="72"/>
      <c r="AN3843" s="73"/>
      <c r="AO3843" s="74"/>
      <c r="AP3843" s="20"/>
      <c r="AQ3843" s="74"/>
      <c r="AR3843" s="20"/>
      <c r="AS3843" s="74"/>
      <c r="AT3843" s="20"/>
      <c r="AU3843" s="74" t="str">
        <f t="shared" si="2014"/>
        <v>00631L</v>
      </c>
      <c r="AV3843" s="20">
        <f t="shared" ref="AV3843:AV3906" si="2020">IF(AU3843="00631L",1,0)</f>
        <v>1</v>
      </c>
      <c r="AW3843" s="74" t="str">
        <f t="shared" si="2015"/>
        <v>00631L</v>
      </c>
      <c r="AX3843" s="20">
        <f t="shared" si="2016"/>
        <v>1</v>
      </c>
      <c r="AY3843" s="20">
        <f t="shared" ref="AY3843:AY3906" si="2021">IF(AP3843=1,0,1)</f>
        <v>1</v>
      </c>
      <c r="AZ3843" s="116">
        <v>40731</v>
      </c>
      <c r="BA3843" s="116"/>
      <c r="BB3843" s="20"/>
      <c r="BC3843" s="20"/>
      <c r="BD3843" s="76"/>
      <c r="BE3843" s="77"/>
      <c r="BF3843" s="77"/>
    </row>
    <row r="3844" spans="1:58" s="23" customFormat="1" ht="15.75" customHeight="1" x14ac:dyDescent="0.4">
      <c r="A3844" s="116">
        <v>40729</v>
      </c>
      <c r="B3844" s="112">
        <v>16.95</v>
      </c>
      <c r="C3844" s="112">
        <v>18.100000000000001</v>
      </c>
      <c r="D3844" s="112">
        <v>20</v>
      </c>
      <c r="E3844" s="112">
        <v>21</v>
      </c>
      <c r="F3844" s="112">
        <v>21.6</v>
      </c>
      <c r="G3844" s="112">
        <v>21.85</v>
      </c>
      <c r="H3844" s="113">
        <v>23.35</v>
      </c>
      <c r="I3844" s="90">
        <f t="shared" si="2017"/>
        <v>17.620833333333334</v>
      </c>
      <c r="J3844" s="90">
        <f t="shared" si="2018"/>
        <v>19.208333333333336</v>
      </c>
      <c r="K3844" s="114">
        <v>10</v>
      </c>
      <c r="L3844" s="115">
        <v>4.1666666666666664E-2</v>
      </c>
      <c r="M3844" s="90">
        <v>15.85</v>
      </c>
      <c r="N3844" s="90">
        <v>16.059999999999999</v>
      </c>
      <c r="O3844" s="90">
        <v>18.11</v>
      </c>
      <c r="P3844" s="90">
        <v>20.57</v>
      </c>
      <c r="Q3844" s="90">
        <v>22.95</v>
      </c>
      <c r="R3844" s="63">
        <f t="shared" si="2006"/>
        <v>6.7700000000000031</v>
      </c>
      <c r="S3844" s="64">
        <f t="shared" si="2005"/>
        <v>1.1972274732199088E-2</v>
      </c>
      <c r="T3844" s="65">
        <f t="shared" si="2001"/>
        <v>0.98692403486924041</v>
      </c>
      <c r="U3844" s="65">
        <f t="shared" si="2001"/>
        <v>0.88680287134180003</v>
      </c>
      <c r="V3844" s="65">
        <f t="shared" si="2007"/>
        <v>0.78074866310160418</v>
      </c>
      <c r="W3844" s="65">
        <f t="shared" si="2008"/>
        <v>0.69978213507625264</v>
      </c>
      <c r="X3844" s="61">
        <f t="shared" si="2019"/>
        <v>6.7846607669616643E-2</v>
      </c>
      <c r="Y3844" s="66">
        <f t="shared" si="2009"/>
        <v>0.11190476190476198</v>
      </c>
      <c r="Z3844" s="61">
        <f t="shared" si="2010"/>
        <v>9.009222038306941E-2</v>
      </c>
      <c r="AA3844" s="67">
        <f t="shared" si="2011"/>
        <v>17.620833333333334</v>
      </c>
      <c r="AB3844" s="68">
        <f t="shared" si="2012"/>
        <v>5.5417185554171897E-2</v>
      </c>
      <c r="AC3844" s="69">
        <f t="shared" si="2013"/>
        <v>9.7187629721876403E-2</v>
      </c>
      <c r="AD3844" s="70">
        <f>_xlfn.PERCENTILE.EXC(AC3844:$AC$5675,0.5)</f>
        <v>6.4954045881868316E-2</v>
      </c>
      <c r="AE3844" s="70">
        <f>_xlfn.PERCENTILE.EXC($AC3844:AC$5675,0.35)</f>
        <v>3.5740492218659117E-2</v>
      </c>
      <c r="AF3844" s="71">
        <f t="shared" si="2002"/>
        <v>9.0451792596320767E-3</v>
      </c>
      <c r="AG3844" s="70">
        <f t="shared" si="2003"/>
        <v>-0.31213811082236831</v>
      </c>
      <c r="AH3844" s="70">
        <f t="shared" si="2004"/>
        <v>-0.32972785344228484</v>
      </c>
      <c r="AI3844" s="61" t="str">
        <f t="shared" si="1999"/>
        <v>Short VOL</v>
      </c>
      <c r="AJ3844" s="68" t="str">
        <f t="shared" si="2000"/>
        <v>Short VOL</v>
      </c>
      <c r="AK3844" s="72"/>
      <c r="AL3844" s="73"/>
      <c r="AM3844" s="72"/>
      <c r="AN3844" s="73"/>
      <c r="AO3844" s="74"/>
      <c r="AP3844" s="20"/>
      <c r="AQ3844" s="74"/>
      <c r="AR3844" s="20"/>
      <c r="AS3844" s="74"/>
      <c r="AT3844" s="20"/>
      <c r="AU3844" s="74" t="str">
        <f t="shared" si="2014"/>
        <v>00631L</v>
      </c>
      <c r="AV3844" s="20">
        <f t="shared" si="2020"/>
        <v>1</v>
      </c>
      <c r="AW3844" s="74" t="str">
        <f t="shared" si="2015"/>
        <v>00631L</v>
      </c>
      <c r="AX3844" s="20">
        <f t="shared" si="2016"/>
        <v>1</v>
      </c>
      <c r="AY3844" s="20">
        <f t="shared" si="2021"/>
        <v>1</v>
      </c>
      <c r="AZ3844" s="116">
        <v>40730</v>
      </c>
      <c r="BA3844" s="116"/>
      <c r="BB3844" s="20"/>
      <c r="BC3844" s="20"/>
      <c r="BD3844" s="76"/>
      <c r="BE3844" s="77"/>
      <c r="BF3844" s="77"/>
    </row>
    <row r="3845" spans="1:58" s="23" customFormat="1" ht="15.75" customHeight="1" x14ac:dyDescent="0.4">
      <c r="A3845" s="116">
        <v>40725</v>
      </c>
      <c r="B3845" s="112">
        <v>16.95</v>
      </c>
      <c r="C3845" s="112">
        <v>17.95</v>
      </c>
      <c r="D3845" s="112">
        <v>19.899999999999999</v>
      </c>
      <c r="E3845" s="112">
        <v>21</v>
      </c>
      <c r="F3845" s="112">
        <v>21.55</v>
      </c>
      <c r="G3845" s="112">
        <v>21.75</v>
      </c>
      <c r="H3845" s="113">
        <v>23.2</v>
      </c>
      <c r="I3845" s="90">
        <f t="shared" si="2017"/>
        <v>17.491666666666667</v>
      </c>
      <c r="J3845" s="90">
        <f t="shared" si="2018"/>
        <v>19.006249999999998</v>
      </c>
      <c r="K3845" s="114">
        <v>11</v>
      </c>
      <c r="L3845" s="115">
        <v>4.1666666666666664E-2</v>
      </c>
      <c r="M3845" s="90">
        <v>15.29</v>
      </c>
      <c r="N3845" s="90">
        <v>15.87</v>
      </c>
      <c r="O3845" s="90">
        <v>17.93</v>
      </c>
      <c r="P3845" s="90">
        <v>20.43</v>
      </c>
      <c r="Q3845" s="90">
        <v>23.04</v>
      </c>
      <c r="R3845" s="63">
        <f t="shared" si="2006"/>
        <v>7.2000000000000028</v>
      </c>
      <c r="S3845" s="64">
        <f t="shared" si="2005"/>
        <v>-3.9346246973365639E-2</v>
      </c>
      <c r="T3845" s="65">
        <f t="shared" si="2001"/>
        <v>0.96345305608065535</v>
      </c>
      <c r="U3845" s="65">
        <f t="shared" si="2001"/>
        <v>0.88510875627440044</v>
      </c>
      <c r="V3845" s="65">
        <f t="shared" si="2007"/>
        <v>0.77679882525697497</v>
      </c>
      <c r="W3845" s="65">
        <f t="shared" si="2008"/>
        <v>0.68880208333333337</v>
      </c>
      <c r="X3845" s="61">
        <f t="shared" si="2019"/>
        <v>5.8997050147492625E-2</v>
      </c>
      <c r="Y3845" s="66">
        <f t="shared" si="2009"/>
        <v>0.10476190476190472</v>
      </c>
      <c r="Z3845" s="61">
        <f t="shared" si="2010"/>
        <v>8.6588851834206615E-2</v>
      </c>
      <c r="AA3845" s="67">
        <f t="shared" si="2011"/>
        <v>17.491666666666667</v>
      </c>
      <c r="AB3845" s="68">
        <f t="shared" si="2012"/>
        <v>6.8052930056710786E-2</v>
      </c>
      <c r="AC3845" s="69">
        <f t="shared" si="2013"/>
        <v>0.10218441503885747</v>
      </c>
      <c r="AD3845" s="70">
        <f>_xlfn.PERCENTILE.EXC(AC3845:$AC$5675,0.5)</f>
        <v>6.4946114577424829E-2</v>
      </c>
      <c r="AE3845" s="70">
        <f>_xlfn.PERCENTILE.EXC($AC3845:AC$5675,0.35)</f>
        <v>3.56940452554722E-2</v>
      </c>
      <c r="AF3845" s="71">
        <f t="shared" si="2002"/>
        <v>9.0451792596320767E-3</v>
      </c>
      <c r="AG3845" s="70">
        <f t="shared" si="2003"/>
        <v>-0.31213811082236831</v>
      </c>
      <c r="AH3845" s="70">
        <f t="shared" si="2004"/>
        <v>-0.32972785344228484</v>
      </c>
      <c r="AI3845" s="61" t="str">
        <f t="shared" ref="AI3845:AI3908" si="2022">IF(AC3845&gt;AD3845,"Short VOL","Safety")</f>
        <v>Short VOL</v>
      </c>
      <c r="AJ3845" s="68" t="str">
        <f t="shared" ref="AJ3845:AJ3908" si="2023">IF(AC3845&gt;AF3845,"Short VOL","Safety")</f>
        <v>Short VOL</v>
      </c>
      <c r="AK3845" s="72"/>
      <c r="AL3845" s="73"/>
      <c r="AM3845" s="72"/>
      <c r="AN3845" s="73"/>
      <c r="AO3845" s="74"/>
      <c r="AP3845" s="20"/>
      <c r="AQ3845" s="74"/>
      <c r="AR3845" s="20"/>
      <c r="AS3845" s="74"/>
      <c r="AT3845" s="20"/>
      <c r="AU3845" s="74" t="str">
        <f t="shared" si="2014"/>
        <v>00631L</v>
      </c>
      <c r="AV3845" s="20">
        <f t="shared" si="2020"/>
        <v>1</v>
      </c>
      <c r="AW3845" s="74" t="str">
        <f t="shared" si="2015"/>
        <v>00631L</v>
      </c>
      <c r="AX3845" s="20">
        <f t="shared" si="2016"/>
        <v>1</v>
      </c>
      <c r="AY3845" s="20">
        <f t="shared" si="2021"/>
        <v>1</v>
      </c>
      <c r="AZ3845" s="116">
        <v>40729</v>
      </c>
      <c r="BA3845" s="116"/>
      <c r="BB3845" s="20"/>
      <c r="BC3845" s="20"/>
      <c r="BD3845" s="76"/>
      <c r="BE3845" s="77"/>
      <c r="BF3845" s="77"/>
    </row>
    <row r="3846" spans="1:58" s="23" customFormat="1" ht="15.75" customHeight="1" x14ac:dyDescent="0.4">
      <c r="A3846" s="116">
        <v>40724</v>
      </c>
      <c r="B3846" s="112">
        <v>17.7</v>
      </c>
      <c r="C3846" s="112">
        <v>18.75</v>
      </c>
      <c r="D3846" s="112">
        <v>20.75</v>
      </c>
      <c r="E3846" s="112">
        <v>22</v>
      </c>
      <c r="F3846" s="112">
        <v>22.55</v>
      </c>
      <c r="G3846" s="112">
        <v>22.7</v>
      </c>
      <c r="H3846" s="113">
        <v>24.3</v>
      </c>
      <c r="I3846" s="90">
        <f t="shared" si="2017"/>
        <v>18.225000000000001</v>
      </c>
      <c r="J3846" s="90">
        <f t="shared" si="2018"/>
        <v>19.75</v>
      </c>
      <c r="K3846" s="114">
        <v>12</v>
      </c>
      <c r="L3846" s="115">
        <v>4.1666666666666664E-2</v>
      </c>
      <c r="M3846" s="90">
        <v>15.14</v>
      </c>
      <c r="N3846" s="90">
        <v>16.52</v>
      </c>
      <c r="O3846" s="90">
        <v>18.91</v>
      </c>
      <c r="P3846" s="90">
        <v>20.97</v>
      </c>
      <c r="Q3846" s="90">
        <v>23.97</v>
      </c>
      <c r="R3846" s="63">
        <f t="shared" si="2006"/>
        <v>8.2199999999999953</v>
      </c>
      <c r="S3846" s="64">
        <f t="shared" si="2005"/>
        <v>-4.3427909669947889E-2</v>
      </c>
      <c r="T3846" s="65">
        <f t="shared" si="2001"/>
        <v>0.91646489104116224</v>
      </c>
      <c r="U3846" s="65">
        <f t="shared" si="2001"/>
        <v>0.8736118455843469</v>
      </c>
      <c r="V3846" s="65">
        <f t="shared" si="2007"/>
        <v>0.78779208392942301</v>
      </c>
      <c r="W3846" s="65">
        <f t="shared" si="2008"/>
        <v>0.68919482686691702</v>
      </c>
      <c r="X3846" s="61">
        <f t="shared" si="2019"/>
        <v>5.9322033898305128E-2</v>
      </c>
      <c r="Y3846" s="66">
        <f t="shared" si="2009"/>
        <v>0.10454545454545458</v>
      </c>
      <c r="Z3846" s="61">
        <f t="shared" si="2010"/>
        <v>8.3676268861453962E-2</v>
      </c>
      <c r="AA3846" s="67">
        <f t="shared" si="2011"/>
        <v>18.225000000000001</v>
      </c>
      <c r="AB3846" s="68">
        <f t="shared" si="2012"/>
        <v>7.1428571428571411E-2</v>
      </c>
      <c r="AC3846" s="69">
        <f t="shared" si="2013"/>
        <v>0.1032082324455207</v>
      </c>
      <c r="AD3846" s="70">
        <f>_xlfn.PERCENTILE.EXC(AC3846:$AC$5675,0.5)</f>
        <v>6.4916820069898545E-2</v>
      </c>
      <c r="AE3846" s="70">
        <f>_xlfn.PERCENTILE.EXC($AC3846:AC$5675,0.35)</f>
        <v>3.5641039227889165E-2</v>
      </c>
      <c r="AF3846" s="71">
        <f t="shared" si="2002"/>
        <v>9.0451792596320767E-3</v>
      </c>
      <c r="AG3846" s="70">
        <f t="shared" si="2003"/>
        <v>-0.31213811082236831</v>
      </c>
      <c r="AH3846" s="70">
        <f t="shared" si="2004"/>
        <v>-0.32972785344228484</v>
      </c>
      <c r="AI3846" s="61" t="str">
        <f t="shared" si="2022"/>
        <v>Short VOL</v>
      </c>
      <c r="AJ3846" s="68" t="str">
        <f t="shared" si="2023"/>
        <v>Short VOL</v>
      </c>
      <c r="AK3846" s="72"/>
      <c r="AL3846" s="73"/>
      <c r="AM3846" s="72"/>
      <c r="AN3846" s="73"/>
      <c r="AO3846" s="74"/>
      <c r="AP3846" s="20"/>
      <c r="AQ3846" s="74"/>
      <c r="AR3846" s="20"/>
      <c r="AS3846" s="74"/>
      <c r="AT3846" s="20"/>
      <c r="AU3846" s="74" t="str">
        <f t="shared" si="2014"/>
        <v>00631L</v>
      </c>
      <c r="AV3846" s="20">
        <f t="shared" si="2020"/>
        <v>1</v>
      </c>
      <c r="AW3846" s="74" t="str">
        <f t="shared" si="2015"/>
        <v>00631L</v>
      </c>
      <c r="AX3846" s="20">
        <f t="shared" si="2016"/>
        <v>1</v>
      </c>
      <c r="AY3846" s="20">
        <f t="shared" si="2021"/>
        <v>1</v>
      </c>
      <c r="AZ3846" s="116">
        <v>40725</v>
      </c>
      <c r="BA3846" s="116"/>
      <c r="BB3846" s="20"/>
      <c r="BC3846" s="20"/>
      <c r="BD3846" s="76"/>
      <c r="BE3846" s="77"/>
      <c r="BF3846" s="77"/>
    </row>
    <row r="3847" spans="1:58" s="23" customFormat="1" ht="15.75" customHeight="1" x14ac:dyDescent="0.4">
      <c r="A3847" s="116">
        <v>40723</v>
      </c>
      <c r="B3847" s="112">
        <v>18.5</v>
      </c>
      <c r="C3847" s="112">
        <v>19.350000000000001</v>
      </c>
      <c r="D3847" s="112">
        <v>21.5</v>
      </c>
      <c r="E3847" s="112">
        <v>22.6</v>
      </c>
      <c r="F3847" s="112">
        <v>23.05</v>
      </c>
      <c r="G3847" s="112">
        <v>23.2</v>
      </c>
      <c r="H3847" s="113">
        <v>24.75</v>
      </c>
      <c r="I3847" s="90">
        <f t="shared" si="2017"/>
        <v>18.889583333333334</v>
      </c>
      <c r="J3847" s="90">
        <f t="shared" si="2018"/>
        <v>20.335416666666667</v>
      </c>
      <c r="K3847" s="114">
        <v>13</v>
      </c>
      <c r="L3847" s="115">
        <v>4.1666666666666664E-2</v>
      </c>
      <c r="M3847" s="90">
        <v>16.96</v>
      </c>
      <c r="N3847" s="90">
        <v>17.27</v>
      </c>
      <c r="O3847" s="90">
        <v>19.420000000000002</v>
      </c>
      <c r="P3847" s="90">
        <v>21.85</v>
      </c>
      <c r="Q3847" s="90">
        <v>24.54</v>
      </c>
      <c r="R3847" s="63">
        <f t="shared" si="2006"/>
        <v>7.0399999999999991</v>
      </c>
      <c r="S3847" s="64">
        <f t="shared" si="2005"/>
        <v>-9.9113197704747108E-2</v>
      </c>
      <c r="T3847" s="65">
        <f t="shared" si="2001"/>
        <v>0.98204979733642161</v>
      </c>
      <c r="U3847" s="65">
        <f t="shared" si="2001"/>
        <v>0.88928939237899063</v>
      </c>
      <c r="V3847" s="65">
        <f t="shared" si="2007"/>
        <v>0.79038901601830658</v>
      </c>
      <c r="W3847" s="65">
        <f t="shared" si="2008"/>
        <v>0.70374898125509378</v>
      </c>
      <c r="X3847" s="61">
        <f t="shared" si="2019"/>
        <v>4.5945945945946025E-2</v>
      </c>
      <c r="Y3847" s="66">
        <f t="shared" si="2009"/>
        <v>9.5132743362831784E-2</v>
      </c>
      <c r="Z3847" s="61">
        <f t="shared" si="2010"/>
        <v>7.6541303628543042E-2</v>
      </c>
      <c r="AA3847" s="67">
        <f t="shared" si="2011"/>
        <v>18.889583333333334</v>
      </c>
      <c r="AB3847" s="68">
        <f t="shared" si="2012"/>
        <v>7.1221771858714561E-2</v>
      </c>
      <c r="AC3847" s="69">
        <f t="shared" si="2013"/>
        <v>9.3780158270604208E-2</v>
      </c>
      <c r="AD3847" s="70">
        <f>_xlfn.PERCENTILE.EXC(AC3847:$AC$5675,0.5)</f>
        <v>6.4887525562372261E-2</v>
      </c>
      <c r="AE3847" s="70">
        <f>_xlfn.PERCENTILE.EXC($AC3847:AC$5675,0.35)</f>
        <v>3.557928778111135E-2</v>
      </c>
      <c r="AF3847" s="71">
        <f t="shared" si="2002"/>
        <v>9.0451792596320767E-3</v>
      </c>
      <c r="AG3847" s="70">
        <f t="shared" si="2003"/>
        <v>-0.31213811082236831</v>
      </c>
      <c r="AH3847" s="70">
        <f t="shared" si="2004"/>
        <v>-0.32972785344228484</v>
      </c>
      <c r="AI3847" s="61" t="str">
        <f t="shared" si="2022"/>
        <v>Short VOL</v>
      </c>
      <c r="AJ3847" s="68" t="str">
        <f t="shared" si="2023"/>
        <v>Short VOL</v>
      </c>
      <c r="AK3847" s="72"/>
      <c r="AL3847" s="73"/>
      <c r="AM3847" s="72"/>
      <c r="AN3847" s="73"/>
      <c r="AO3847" s="74"/>
      <c r="AP3847" s="20"/>
      <c r="AQ3847" s="74"/>
      <c r="AR3847" s="20"/>
      <c r="AS3847" s="74"/>
      <c r="AT3847" s="20"/>
      <c r="AU3847" s="74" t="str">
        <f t="shared" si="2014"/>
        <v>00631L</v>
      </c>
      <c r="AV3847" s="20">
        <f t="shared" si="2020"/>
        <v>1</v>
      </c>
      <c r="AW3847" s="74" t="str">
        <f t="shared" si="2015"/>
        <v>00631L</v>
      </c>
      <c r="AX3847" s="20">
        <f t="shared" si="2016"/>
        <v>1</v>
      </c>
      <c r="AY3847" s="20">
        <f t="shared" si="2021"/>
        <v>1</v>
      </c>
      <c r="AZ3847" s="116">
        <v>40724</v>
      </c>
      <c r="BA3847" s="116"/>
      <c r="BB3847" s="20"/>
      <c r="BC3847" s="20"/>
      <c r="BD3847" s="76"/>
      <c r="BE3847" s="77"/>
      <c r="BF3847" s="77"/>
    </row>
    <row r="3848" spans="1:58" s="23" customFormat="1" ht="15.75" customHeight="1" x14ac:dyDescent="0.4">
      <c r="A3848" s="116">
        <v>40722</v>
      </c>
      <c r="B3848" s="112">
        <v>19.5</v>
      </c>
      <c r="C3848" s="112">
        <v>20.2</v>
      </c>
      <c r="D3848" s="112">
        <v>22.1</v>
      </c>
      <c r="E3848" s="112">
        <v>23.1</v>
      </c>
      <c r="F3848" s="112">
        <v>23.4</v>
      </c>
      <c r="G3848" s="112">
        <v>23.6</v>
      </c>
      <c r="H3848" s="113">
        <v>25.05</v>
      </c>
      <c r="I3848" s="90">
        <f t="shared" si="2017"/>
        <v>19.791666666666668</v>
      </c>
      <c r="J3848" s="90">
        <f t="shared" si="2018"/>
        <v>20.991666666666667</v>
      </c>
      <c r="K3848" s="114">
        <v>14</v>
      </c>
      <c r="L3848" s="115">
        <v>4.1666666666666664E-2</v>
      </c>
      <c r="M3848" s="90">
        <v>19.829999999999998</v>
      </c>
      <c r="N3848" s="90">
        <v>19.170000000000002</v>
      </c>
      <c r="O3848" s="90">
        <v>20.52</v>
      </c>
      <c r="P3848" s="90">
        <v>22.7</v>
      </c>
      <c r="Q3848" s="90">
        <v>24.89</v>
      </c>
      <c r="R3848" s="63">
        <f t="shared" si="2006"/>
        <v>4.2199999999999989</v>
      </c>
      <c r="S3848" s="64">
        <f t="shared" si="2005"/>
        <v>-6.7607003891050441E-2</v>
      </c>
      <c r="T3848" s="65">
        <f t="shared" si="2001"/>
        <v>1.0344287949921751</v>
      </c>
      <c r="U3848" s="65">
        <f t="shared" si="2001"/>
        <v>0.9342105263157896</v>
      </c>
      <c r="V3848" s="65">
        <f t="shared" si="2007"/>
        <v>0.84449339207048468</v>
      </c>
      <c r="W3848" s="65">
        <f t="shared" si="2008"/>
        <v>0.77018883085576539</v>
      </c>
      <c r="X3848" s="61">
        <f t="shared" si="2019"/>
        <v>3.589743589743586E-2</v>
      </c>
      <c r="Y3848" s="66">
        <f t="shared" si="2009"/>
        <v>8.4415584415584374E-2</v>
      </c>
      <c r="Z3848" s="61">
        <f t="shared" si="2010"/>
        <v>6.0631578947368384E-2</v>
      </c>
      <c r="AA3848" s="67">
        <f t="shared" si="2011"/>
        <v>19.791666666666664</v>
      </c>
      <c r="AB3848" s="68">
        <f t="shared" si="2012"/>
        <v>1.7214397496087545E-2</v>
      </c>
      <c r="AC3848" s="69">
        <f t="shared" si="2013"/>
        <v>3.242914275778104E-2</v>
      </c>
      <c r="AD3848" s="70">
        <f>_xlfn.PERCENTILE.EXC(AC3848:$AC$5675,0.5)</f>
        <v>6.4872291730678544E-2</v>
      </c>
      <c r="AE3848" s="70">
        <f>_xlfn.PERCENTILE.EXC($AC3848:AC$5675,0.35)</f>
        <v>3.5517536334333515E-2</v>
      </c>
      <c r="AF3848" s="71">
        <f t="shared" si="2002"/>
        <v>8.7316523168998877E-3</v>
      </c>
      <c r="AG3848" s="70">
        <f t="shared" si="2003"/>
        <v>-0.31213811082236831</v>
      </c>
      <c r="AH3848" s="70">
        <f t="shared" si="2004"/>
        <v>-0.32972785344228484</v>
      </c>
      <c r="AI3848" s="61" t="str">
        <f t="shared" si="2022"/>
        <v>Safety</v>
      </c>
      <c r="AJ3848" s="68" t="str">
        <f t="shared" si="2023"/>
        <v>Short VOL</v>
      </c>
      <c r="AK3848" s="72"/>
      <c r="AL3848" s="73"/>
      <c r="AM3848" s="72"/>
      <c r="AN3848" s="73"/>
      <c r="AO3848" s="74"/>
      <c r="AP3848" s="20"/>
      <c r="AQ3848" s="74"/>
      <c r="AR3848" s="20"/>
      <c r="AS3848" s="74"/>
      <c r="AT3848" s="20"/>
      <c r="AU3848" s="74" t="str">
        <f t="shared" si="2014"/>
        <v>00631L</v>
      </c>
      <c r="AV3848" s="20">
        <f t="shared" si="2020"/>
        <v>1</v>
      </c>
      <c r="AW3848" s="74" t="str">
        <f t="shared" si="2015"/>
        <v>00635U</v>
      </c>
      <c r="AX3848" s="20">
        <f t="shared" si="2016"/>
        <v>0</v>
      </c>
      <c r="AY3848" s="20">
        <f t="shared" si="2021"/>
        <v>1</v>
      </c>
      <c r="AZ3848" s="116">
        <v>40723</v>
      </c>
      <c r="BA3848" s="116"/>
      <c r="BB3848" s="20"/>
      <c r="BC3848" s="20"/>
      <c r="BD3848" s="76"/>
      <c r="BE3848" s="77"/>
      <c r="BF3848" s="77"/>
    </row>
    <row r="3849" spans="1:58" s="23" customFormat="1" ht="15.75" customHeight="1" x14ac:dyDescent="0.4">
      <c r="A3849" s="116">
        <v>40721</v>
      </c>
      <c r="B3849" s="112">
        <v>20.6</v>
      </c>
      <c r="C3849" s="112">
        <v>21</v>
      </c>
      <c r="D3849" s="112">
        <v>22.65</v>
      </c>
      <c r="E3849" s="112">
        <v>23.4</v>
      </c>
      <c r="F3849" s="112">
        <v>23.75</v>
      </c>
      <c r="G3849" s="112">
        <v>23.85</v>
      </c>
      <c r="H3849" s="113">
        <v>25.2</v>
      </c>
      <c r="I3849" s="90">
        <f t="shared" si="2017"/>
        <v>20.75</v>
      </c>
      <c r="J3849" s="90">
        <f t="shared" si="2018"/>
        <v>21.618749999999999</v>
      </c>
      <c r="K3849" s="114">
        <v>15</v>
      </c>
      <c r="L3849" s="115">
        <v>4.1666666666666664E-2</v>
      </c>
      <c r="M3849" s="90">
        <v>21.99</v>
      </c>
      <c r="N3849" s="90">
        <v>20.56</v>
      </c>
      <c r="O3849" s="90">
        <v>21.5</v>
      </c>
      <c r="P3849" s="90">
        <v>23.28</v>
      </c>
      <c r="Q3849" s="90">
        <v>25.49</v>
      </c>
      <c r="R3849" s="63">
        <f t="shared" si="2006"/>
        <v>2.230000000000004</v>
      </c>
      <c r="S3849" s="64">
        <f t="shared" si="2005"/>
        <v>-2.55924170616115E-2</v>
      </c>
      <c r="T3849" s="65">
        <f t="shared" ref="T3849:U3912" si="2024">M3849/N3849</f>
        <v>1.0695525291828794</v>
      </c>
      <c r="U3849" s="65">
        <f t="shared" si="2024"/>
        <v>0.95627906976744181</v>
      </c>
      <c r="V3849" s="65">
        <f t="shared" si="2007"/>
        <v>0.88316151202749127</v>
      </c>
      <c r="W3849" s="65">
        <f t="shared" si="2008"/>
        <v>0.80659081992938408</v>
      </c>
      <c r="X3849" s="61">
        <f t="shared" si="2019"/>
        <v>1.9417475728155269E-2</v>
      </c>
      <c r="Y3849" s="66">
        <f t="shared" si="2009"/>
        <v>7.6923076923076955E-2</v>
      </c>
      <c r="Z3849" s="61">
        <f t="shared" si="2010"/>
        <v>4.1867469879518004E-2</v>
      </c>
      <c r="AA3849" s="67">
        <f t="shared" si="2011"/>
        <v>20.75</v>
      </c>
      <c r="AB3849" s="68">
        <f t="shared" si="2012"/>
        <v>1.9455252918289252E-3</v>
      </c>
      <c r="AC3849" s="69">
        <f t="shared" si="2013"/>
        <v>9.241245136186833E-3</v>
      </c>
      <c r="AD3849" s="70">
        <f>_xlfn.PERCENTILE.EXC(AC3849:$AC$5675,0.5)</f>
        <v>6.4887525562372261E-2</v>
      </c>
      <c r="AE3849" s="70">
        <f>_xlfn.PERCENTILE.EXC($AC3849:AC$5675,0.35)</f>
        <v>3.5632217592635199E-2</v>
      </c>
      <c r="AF3849" s="71">
        <f t="shared" si="2002"/>
        <v>8.2429933730789103E-3</v>
      </c>
      <c r="AG3849" s="70">
        <f t="shared" si="2003"/>
        <v>-0.31213811082236831</v>
      </c>
      <c r="AH3849" s="70">
        <f t="shared" si="2004"/>
        <v>-0.32972785344228484</v>
      </c>
      <c r="AI3849" s="61" t="str">
        <f t="shared" si="2022"/>
        <v>Safety</v>
      </c>
      <c r="AJ3849" s="68" t="str">
        <f t="shared" si="2023"/>
        <v>Short VOL</v>
      </c>
      <c r="AK3849" s="72"/>
      <c r="AL3849" s="73"/>
      <c r="AM3849" s="72"/>
      <c r="AN3849" s="73"/>
      <c r="AO3849" s="74"/>
      <c r="AP3849" s="20"/>
      <c r="AQ3849" s="74"/>
      <c r="AR3849" s="20"/>
      <c r="AS3849" s="74"/>
      <c r="AT3849" s="20"/>
      <c r="AU3849" s="74" t="str">
        <f t="shared" si="2014"/>
        <v>00631L</v>
      </c>
      <c r="AV3849" s="20">
        <f t="shared" si="2020"/>
        <v>1</v>
      </c>
      <c r="AW3849" s="74" t="str">
        <f t="shared" si="2015"/>
        <v>00635U</v>
      </c>
      <c r="AX3849" s="20">
        <f t="shared" si="2016"/>
        <v>0</v>
      </c>
      <c r="AY3849" s="20">
        <f t="shared" si="2021"/>
        <v>1</v>
      </c>
      <c r="AZ3849" s="116">
        <v>40722</v>
      </c>
      <c r="BA3849" s="116"/>
      <c r="BB3849" s="20"/>
      <c r="BC3849" s="20"/>
      <c r="BD3849" s="76"/>
      <c r="BE3849" s="77"/>
      <c r="BF3849" s="77"/>
    </row>
    <row r="3850" spans="1:58" s="23" customFormat="1" ht="15.75" customHeight="1" x14ac:dyDescent="0.4">
      <c r="A3850" s="116">
        <v>40718</v>
      </c>
      <c r="B3850" s="112">
        <v>21.05</v>
      </c>
      <c r="C3850" s="112">
        <v>21.55</v>
      </c>
      <c r="D3850" s="112">
        <v>23.1</v>
      </c>
      <c r="E3850" s="112">
        <v>23.75</v>
      </c>
      <c r="F3850" s="112">
        <v>24</v>
      </c>
      <c r="G3850" s="112">
        <v>24.2</v>
      </c>
      <c r="H3850" s="113">
        <v>25.4</v>
      </c>
      <c r="I3850" s="90">
        <f t="shared" si="2017"/>
        <v>21.216666666666669</v>
      </c>
      <c r="J3850" s="90">
        <f t="shared" si="2018"/>
        <v>22.066666666666666</v>
      </c>
      <c r="K3850" s="114">
        <v>16</v>
      </c>
      <c r="L3850" s="115">
        <v>4.1666666666666664E-2</v>
      </c>
      <c r="M3850" s="90">
        <v>22.47</v>
      </c>
      <c r="N3850" s="90">
        <v>21.1</v>
      </c>
      <c r="O3850" s="90">
        <v>21.92</v>
      </c>
      <c r="P3850" s="90">
        <v>23.62</v>
      </c>
      <c r="Q3850" s="90">
        <v>25.53</v>
      </c>
      <c r="R3850" s="63">
        <f t="shared" si="2006"/>
        <v>1.970000000000006</v>
      </c>
      <c r="S3850" s="64">
        <f t="shared" si="2005"/>
        <v>9.3831000518403443E-2</v>
      </c>
      <c r="T3850" s="65">
        <f t="shared" si="2024"/>
        <v>1.0649289099526065</v>
      </c>
      <c r="U3850" s="65">
        <f t="shared" si="2024"/>
        <v>0.96259124087591241</v>
      </c>
      <c r="V3850" s="65">
        <f t="shared" si="2007"/>
        <v>0.8933107535986452</v>
      </c>
      <c r="W3850" s="65">
        <f t="shared" si="2008"/>
        <v>0.82647865256560915</v>
      </c>
      <c r="X3850" s="61">
        <f t="shared" si="2019"/>
        <v>2.3752969121140142E-2</v>
      </c>
      <c r="Y3850" s="66">
        <f t="shared" si="2009"/>
        <v>6.9473684210526257E-2</v>
      </c>
      <c r="Z3850" s="61">
        <f t="shared" si="2010"/>
        <v>4.0062843676354966E-2</v>
      </c>
      <c r="AA3850" s="67">
        <f t="shared" si="2011"/>
        <v>21.216666666666669</v>
      </c>
      <c r="AB3850" s="68">
        <f t="shared" si="2012"/>
        <v>-2.3696682464455312E-3</v>
      </c>
      <c r="AC3850" s="69">
        <f t="shared" si="2013"/>
        <v>5.5292259083728496E-3</v>
      </c>
      <c r="AD3850" s="70">
        <f>_xlfn.PERCENTILE.EXC(AC3850:$AC$5675,0.5)</f>
        <v>6.4916820069898545E-2</v>
      </c>
      <c r="AE3850" s="70">
        <f>_xlfn.PERCENTILE.EXC($AC3850:AC$5675,0.35)</f>
        <v>3.5727221657748567E-2</v>
      </c>
      <c r="AF3850" s="71">
        <f t="shared" si="2002"/>
        <v>8.2429933730789103E-3</v>
      </c>
      <c r="AG3850" s="70">
        <f t="shared" si="2003"/>
        <v>-0.31213811082236831</v>
      </c>
      <c r="AH3850" s="70">
        <f t="shared" si="2004"/>
        <v>-0.32972785344228484</v>
      </c>
      <c r="AI3850" s="61" t="str">
        <f t="shared" si="2022"/>
        <v>Safety</v>
      </c>
      <c r="AJ3850" s="68" t="str">
        <f t="shared" si="2023"/>
        <v>Safety</v>
      </c>
      <c r="AK3850" s="72"/>
      <c r="AL3850" s="73"/>
      <c r="AM3850" s="72"/>
      <c r="AN3850" s="73"/>
      <c r="AO3850" s="74"/>
      <c r="AP3850" s="20"/>
      <c r="AQ3850" s="74"/>
      <c r="AR3850" s="20"/>
      <c r="AS3850" s="74"/>
      <c r="AT3850" s="20"/>
      <c r="AU3850" s="74" t="str">
        <f t="shared" si="2014"/>
        <v>00635U</v>
      </c>
      <c r="AV3850" s="20">
        <f t="shared" si="2020"/>
        <v>0</v>
      </c>
      <c r="AW3850" s="74" t="str">
        <f t="shared" si="2015"/>
        <v>00635U</v>
      </c>
      <c r="AX3850" s="20">
        <f t="shared" si="2016"/>
        <v>0</v>
      </c>
      <c r="AY3850" s="20">
        <f t="shared" si="2021"/>
        <v>1</v>
      </c>
      <c r="AZ3850" s="116">
        <v>40721</v>
      </c>
      <c r="BA3850" s="116"/>
      <c r="BB3850" s="20"/>
      <c r="BC3850" s="20"/>
      <c r="BD3850" s="76"/>
      <c r="BE3850" s="77"/>
      <c r="BF3850" s="77"/>
    </row>
    <row r="3851" spans="1:58" s="23" customFormat="1" ht="15.75" customHeight="1" x14ac:dyDescent="0.4">
      <c r="A3851" s="116">
        <v>40717</v>
      </c>
      <c r="B3851" s="112">
        <v>19.850000000000001</v>
      </c>
      <c r="C3851" s="112">
        <v>20.8</v>
      </c>
      <c r="D3851" s="112">
        <v>22.5</v>
      </c>
      <c r="E3851" s="112">
        <v>23.25</v>
      </c>
      <c r="F3851" s="112">
        <v>23.55</v>
      </c>
      <c r="G3851" s="112">
        <v>23.8</v>
      </c>
      <c r="H3851" s="113">
        <v>24.95</v>
      </c>
      <c r="I3851" s="90">
        <f t="shared" si="2017"/>
        <v>20.127083333333335</v>
      </c>
      <c r="J3851" s="90">
        <f t="shared" si="2018"/>
        <v>21.295833333333334</v>
      </c>
      <c r="K3851" s="114">
        <v>17</v>
      </c>
      <c r="L3851" s="115">
        <v>4.1666666666666664E-2</v>
      </c>
      <c r="M3851" s="90">
        <v>20.07</v>
      </c>
      <c r="N3851" s="90">
        <v>19.29</v>
      </c>
      <c r="O3851" s="90">
        <v>20.93</v>
      </c>
      <c r="P3851" s="90">
        <v>22.82</v>
      </c>
      <c r="Q3851" s="90">
        <v>25.3</v>
      </c>
      <c r="R3851" s="63">
        <f t="shared" si="2006"/>
        <v>4.3900000000000006</v>
      </c>
      <c r="S3851" s="64">
        <f t="shared" si="2005"/>
        <v>4.1576673866090694E-2</v>
      </c>
      <c r="T3851" s="65">
        <f t="shared" si="2024"/>
        <v>1.0404354587869362</v>
      </c>
      <c r="U3851" s="65">
        <f t="shared" si="2024"/>
        <v>0.92164357381748685</v>
      </c>
      <c r="V3851" s="65">
        <f t="shared" si="2007"/>
        <v>0.8453111305872042</v>
      </c>
      <c r="W3851" s="65">
        <f t="shared" si="2008"/>
        <v>0.76245059288537542</v>
      </c>
      <c r="X3851" s="61">
        <f t="shared" si="2019"/>
        <v>4.7858942065491142E-2</v>
      </c>
      <c r="Y3851" s="66">
        <f t="shared" si="2009"/>
        <v>7.3118279569892447E-2</v>
      </c>
      <c r="Z3851" s="61">
        <f t="shared" si="2010"/>
        <v>5.8068522927233163E-2</v>
      </c>
      <c r="AA3851" s="67">
        <f t="shared" si="2011"/>
        <v>20.127083333333335</v>
      </c>
      <c r="AB3851" s="68">
        <f t="shared" si="2012"/>
        <v>2.9030585795749211E-2</v>
      </c>
      <c r="AC3851" s="69">
        <f t="shared" si="2013"/>
        <v>4.339467772593758E-2</v>
      </c>
      <c r="AD3851" s="70">
        <f>_xlfn.PERCENTILE.EXC(AC3851:$AC$5675,0.5)</f>
        <v>6.4946114577424829E-2</v>
      </c>
      <c r="AE3851" s="70">
        <f>_xlfn.PERCENTILE.EXC($AC3851:AC$5675,0.35)</f>
        <v>3.5808233875333696E-2</v>
      </c>
      <c r="AF3851" s="71">
        <f t="shared" si="2002"/>
        <v>8.7316523168998877E-3</v>
      </c>
      <c r="AG3851" s="70">
        <f t="shared" si="2003"/>
        <v>-0.31213811082236831</v>
      </c>
      <c r="AH3851" s="70">
        <f t="shared" si="2004"/>
        <v>-0.32972785344228484</v>
      </c>
      <c r="AI3851" s="61" t="str">
        <f t="shared" si="2022"/>
        <v>Safety</v>
      </c>
      <c r="AJ3851" s="68" t="str">
        <f t="shared" si="2023"/>
        <v>Short VOL</v>
      </c>
      <c r="AK3851" s="72"/>
      <c r="AL3851" s="73"/>
      <c r="AM3851" s="72"/>
      <c r="AN3851" s="73"/>
      <c r="AO3851" s="74"/>
      <c r="AP3851" s="20"/>
      <c r="AQ3851" s="74"/>
      <c r="AR3851" s="20"/>
      <c r="AS3851" s="74"/>
      <c r="AT3851" s="20"/>
      <c r="AU3851" s="74" t="str">
        <f t="shared" si="2014"/>
        <v>00631L</v>
      </c>
      <c r="AV3851" s="20">
        <f t="shared" si="2020"/>
        <v>1</v>
      </c>
      <c r="AW3851" s="74" t="str">
        <f t="shared" si="2015"/>
        <v>00631L</v>
      </c>
      <c r="AX3851" s="20">
        <f t="shared" si="2016"/>
        <v>1</v>
      </c>
      <c r="AY3851" s="20">
        <f t="shared" si="2021"/>
        <v>1</v>
      </c>
      <c r="AZ3851" s="116">
        <v>40718</v>
      </c>
      <c r="BA3851" s="116"/>
      <c r="BB3851" s="20"/>
      <c r="BC3851" s="20"/>
      <c r="BD3851" s="76"/>
      <c r="BE3851" s="77"/>
      <c r="BF3851" s="77"/>
    </row>
    <row r="3852" spans="1:58" s="23" customFormat="1" ht="15.75" customHeight="1" x14ac:dyDescent="0.4">
      <c r="A3852" s="116">
        <v>40716</v>
      </c>
      <c r="B3852" s="112">
        <v>20.3</v>
      </c>
      <c r="C3852" s="112">
        <v>21.1</v>
      </c>
      <c r="D3852" s="112">
        <v>22.6</v>
      </c>
      <c r="E3852" s="112">
        <v>23.35</v>
      </c>
      <c r="F3852" s="112">
        <v>23.65</v>
      </c>
      <c r="G3852" s="112">
        <v>23.8</v>
      </c>
      <c r="H3852" s="113">
        <v>24.95</v>
      </c>
      <c r="I3852" s="90">
        <f t="shared" si="2017"/>
        <v>20.5</v>
      </c>
      <c r="J3852" s="90">
        <f t="shared" si="2018"/>
        <v>21.475000000000001</v>
      </c>
      <c r="K3852" s="114">
        <v>18</v>
      </c>
      <c r="L3852" s="115">
        <v>4.1666666666666664E-2</v>
      </c>
      <c r="M3852" s="90">
        <v>18.64</v>
      </c>
      <c r="N3852" s="90">
        <v>18.52</v>
      </c>
      <c r="O3852" s="90">
        <v>20.72</v>
      </c>
      <c r="P3852" s="90">
        <v>22.66</v>
      </c>
      <c r="Q3852" s="90">
        <v>24.4</v>
      </c>
      <c r="R3852" s="63">
        <f t="shared" si="2006"/>
        <v>6.2199999999999989</v>
      </c>
      <c r="S3852" s="64">
        <f t="shared" si="2005"/>
        <v>-1.8027571580063621E-2</v>
      </c>
      <c r="T3852" s="65">
        <f t="shared" si="2024"/>
        <v>1.0064794816414688</v>
      </c>
      <c r="U3852" s="65">
        <f t="shared" si="2024"/>
        <v>0.89382239382239381</v>
      </c>
      <c r="V3852" s="65">
        <f t="shared" si="2007"/>
        <v>0.81729920564872016</v>
      </c>
      <c r="W3852" s="65">
        <f t="shared" si="2008"/>
        <v>0.75901639344262295</v>
      </c>
      <c r="X3852" s="61">
        <f t="shared" si="2019"/>
        <v>3.9408866995073927E-2</v>
      </c>
      <c r="Y3852" s="66">
        <f t="shared" si="2009"/>
        <v>6.8522483940042733E-2</v>
      </c>
      <c r="Z3852" s="61">
        <f t="shared" si="2010"/>
        <v>4.7560975609756168E-2</v>
      </c>
      <c r="AA3852" s="67">
        <f t="shared" si="2011"/>
        <v>20.5</v>
      </c>
      <c r="AB3852" s="68">
        <f t="shared" si="2012"/>
        <v>9.6112311015118856E-2</v>
      </c>
      <c r="AC3852" s="69">
        <f t="shared" si="2013"/>
        <v>0.10691144708423329</v>
      </c>
      <c r="AD3852" s="70">
        <f>_xlfn.PERCENTILE.EXC(AC3852:$AC$5675,0.5)</f>
        <v>6.4954045881868316E-2</v>
      </c>
      <c r="AE3852" s="70">
        <f>_xlfn.PERCENTILE.EXC($AC3852:AC$5675,0.35)</f>
        <v>3.5767033340480217E-2</v>
      </c>
      <c r="AF3852" s="71">
        <f t="shared" si="2002"/>
        <v>8.7316523168998877E-3</v>
      </c>
      <c r="AG3852" s="70">
        <f t="shared" si="2003"/>
        <v>-0.31213811082236831</v>
      </c>
      <c r="AH3852" s="70">
        <f t="shared" si="2004"/>
        <v>-0.32972785344228484</v>
      </c>
      <c r="AI3852" s="61" t="str">
        <f t="shared" si="2022"/>
        <v>Short VOL</v>
      </c>
      <c r="AJ3852" s="68" t="str">
        <f t="shared" si="2023"/>
        <v>Short VOL</v>
      </c>
      <c r="AK3852" s="72"/>
      <c r="AL3852" s="73"/>
      <c r="AM3852" s="72"/>
      <c r="AN3852" s="73"/>
      <c r="AO3852" s="74"/>
      <c r="AP3852" s="20"/>
      <c r="AQ3852" s="74"/>
      <c r="AR3852" s="20"/>
      <c r="AS3852" s="74"/>
      <c r="AT3852" s="20"/>
      <c r="AU3852" s="74" t="str">
        <f t="shared" si="2014"/>
        <v>00631L</v>
      </c>
      <c r="AV3852" s="20">
        <f t="shared" si="2020"/>
        <v>1</v>
      </c>
      <c r="AW3852" s="74" t="str">
        <f t="shared" si="2015"/>
        <v>00631L</v>
      </c>
      <c r="AX3852" s="20">
        <f t="shared" si="2016"/>
        <v>1</v>
      </c>
      <c r="AY3852" s="20">
        <f t="shared" si="2021"/>
        <v>1</v>
      </c>
      <c r="AZ3852" s="116">
        <v>40717</v>
      </c>
      <c r="BA3852" s="116"/>
      <c r="BB3852" s="20"/>
      <c r="BC3852" s="20"/>
      <c r="BD3852" s="76"/>
      <c r="BE3852" s="77"/>
      <c r="BF3852" s="77"/>
    </row>
    <row r="3853" spans="1:58" s="23" customFormat="1" ht="15.75" customHeight="1" x14ac:dyDescent="0.4">
      <c r="A3853" s="116">
        <v>40715</v>
      </c>
      <c r="B3853" s="112">
        <v>19.95</v>
      </c>
      <c r="C3853" s="112">
        <v>20.8</v>
      </c>
      <c r="D3853" s="112">
        <v>22.25</v>
      </c>
      <c r="E3853" s="112">
        <v>23</v>
      </c>
      <c r="F3853" s="112">
        <v>23.3</v>
      </c>
      <c r="G3853" s="112">
        <v>23.55</v>
      </c>
      <c r="H3853" s="113">
        <v>24.65</v>
      </c>
      <c r="I3853" s="90">
        <f t="shared" si="2017"/>
        <v>20.127083333333331</v>
      </c>
      <c r="J3853" s="90">
        <f t="shared" si="2018"/>
        <v>21.102083333333333</v>
      </c>
      <c r="K3853" s="114">
        <v>19</v>
      </c>
      <c r="L3853" s="115">
        <v>4.1666666666666664E-2</v>
      </c>
      <c r="M3853" s="90">
        <v>20.18</v>
      </c>
      <c r="N3853" s="90">
        <v>18.86</v>
      </c>
      <c r="O3853" s="90">
        <v>20.5</v>
      </c>
      <c r="P3853" s="90">
        <v>22.46</v>
      </c>
      <c r="Q3853" s="90">
        <v>24.14</v>
      </c>
      <c r="R3853" s="63">
        <f t="shared" si="2006"/>
        <v>3.9200000000000017</v>
      </c>
      <c r="S3853" s="64">
        <f t="shared" si="2005"/>
        <v>-5.6528264132065985E-2</v>
      </c>
      <c r="T3853" s="65">
        <f t="shared" si="2024"/>
        <v>1.0699893955461295</v>
      </c>
      <c r="U3853" s="65">
        <f t="shared" si="2024"/>
        <v>0.91999999999999993</v>
      </c>
      <c r="V3853" s="65">
        <f t="shared" si="2007"/>
        <v>0.83971504897595717</v>
      </c>
      <c r="W3853" s="65">
        <f t="shared" si="2008"/>
        <v>0.78127589063794523</v>
      </c>
      <c r="X3853" s="61">
        <f t="shared" si="2019"/>
        <v>4.2606516290726891E-2</v>
      </c>
      <c r="Y3853" s="66">
        <f t="shared" si="2009"/>
        <v>7.1739130434782541E-2</v>
      </c>
      <c r="Z3853" s="61">
        <f t="shared" si="2010"/>
        <v>4.8442190249456653E-2</v>
      </c>
      <c r="AA3853" s="67">
        <f t="shared" si="2011"/>
        <v>20.127083333333331</v>
      </c>
      <c r="AB3853" s="68">
        <f t="shared" si="2012"/>
        <v>5.7794273594909858E-2</v>
      </c>
      <c r="AC3853" s="69">
        <f t="shared" si="2013"/>
        <v>6.7183633792859604E-2</v>
      </c>
      <c r="AD3853" s="70">
        <f>_xlfn.PERCENTILE.EXC(AC3853:$AC$5675,0.5)</f>
        <v>6.4946114577424829E-2</v>
      </c>
      <c r="AE3853" s="70">
        <f>_xlfn.PERCENTILE.EXC($AC3853:AC$5675,0.35)</f>
        <v>3.5720586377293299E-2</v>
      </c>
      <c r="AF3853" s="71">
        <f t="shared" si="2002"/>
        <v>8.7316523168998877E-3</v>
      </c>
      <c r="AG3853" s="70">
        <f t="shared" si="2003"/>
        <v>-0.31213811082236831</v>
      </c>
      <c r="AH3853" s="70">
        <f t="shared" si="2004"/>
        <v>-0.32972785344228484</v>
      </c>
      <c r="AI3853" s="61" t="str">
        <f t="shared" si="2022"/>
        <v>Short VOL</v>
      </c>
      <c r="AJ3853" s="68" t="str">
        <f t="shared" si="2023"/>
        <v>Short VOL</v>
      </c>
      <c r="AK3853" s="72"/>
      <c r="AL3853" s="73"/>
      <c r="AM3853" s="72"/>
      <c r="AN3853" s="73"/>
      <c r="AO3853" s="74"/>
      <c r="AP3853" s="20"/>
      <c r="AQ3853" s="74"/>
      <c r="AR3853" s="20"/>
      <c r="AS3853" s="74"/>
      <c r="AT3853" s="20"/>
      <c r="AU3853" s="74" t="str">
        <f t="shared" si="2014"/>
        <v>00631L</v>
      </c>
      <c r="AV3853" s="20">
        <f t="shared" si="2020"/>
        <v>1</v>
      </c>
      <c r="AW3853" s="74" t="str">
        <f t="shared" si="2015"/>
        <v>00631L</v>
      </c>
      <c r="AX3853" s="20">
        <f t="shared" si="2016"/>
        <v>1</v>
      </c>
      <c r="AY3853" s="20">
        <f t="shared" si="2021"/>
        <v>1</v>
      </c>
      <c r="AZ3853" s="116">
        <v>40716</v>
      </c>
      <c r="BA3853" s="116"/>
      <c r="BB3853" s="20"/>
      <c r="BC3853" s="20"/>
      <c r="BD3853" s="76"/>
      <c r="BE3853" s="77"/>
      <c r="BF3853" s="77"/>
    </row>
    <row r="3854" spans="1:58" s="23" customFormat="1" ht="15.75" customHeight="1" x14ac:dyDescent="0.4">
      <c r="A3854" s="116">
        <v>40714</v>
      </c>
      <c r="B3854" s="112">
        <v>20.45</v>
      </c>
      <c r="C3854" s="112">
        <v>21.15</v>
      </c>
      <c r="D3854" s="112">
        <v>22.55</v>
      </c>
      <c r="E3854" s="112">
        <v>23.2</v>
      </c>
      <c r="F3854" s="112">
        <v>23.55</v>
      </c>
      <c r="G3854" s="112">
        <v>23.85</v>
      </c>
      <c r="H3854" s="113">
        <v>24.85</v>
      </c>
      <c r="I3854" s="90">
        <f t="shared" si="2017"/>
        <v>20.566666666666666</v>
      </c>
      <c r="J3854" s="90">
        <f t="shared" si="2018"/>
        <v>21.383333333333333</v>
      </c>
      <c r="K3854" s="114">
        <v>20</v>
      </c>
      <c r="L3854" s="115">
        <v>4.1666666666666664E-2</v>
      </c>
      <c r="M3854" s="90">
        <v>20.74</v>
      </c>
      <c r="N3854" s="90">
        <v>19.989999999999998</v>
      </c>
      <c r="O3854" s="90">
        <v>21.22</v>
      </c>
      <c r="P3854" s="90">
        <v>23.07</v>
      </c>
      <c r="Q3854" s="90">
        <v>24.51</v>
      </c>
      <c r="R3854" s="63">
        <f t="shared" si="2006"/>
        <v>3.5600000000000023</v>
      </c>
      <c r="S3854" s="64">
        <f t="shared" si="2005"/>
        <v>-8.5125858123569931E-2</v>
      </c>
      <c r="T3854" s="65">
        <f t="shared" si="2024"/>
        <v>1.03751875937969</v>
      </c>
      <c r="U3854" s="65">
        <f t="shared" si="2024"/>
        <v>0.94203581526861446</v>
      </c>
      <c r="V3854" s="65">
        <f t="shared" si="2007"/>
        <v>0.86649328131772863</v>
      </c>
      <c r="W3854" s="65">
        <f t="shared" si="2008"/>
        <v>0.81558547531619741</v>
      </c>
      <c r="X3854" s="61">
        <f t="shared" si="2019"/>
        <v>3.4229828850855709E-2</v>
      </c>
      <c r="Y3854" s="66">
        <f t="shared" si="2009"/>
        <v>7.1120689655172514E-2</v>
      </c>
      <c r="Z3854" s="61">
        <f t="shared" si="2010"/>
        <v>3.9708265802269035E-2</v>
      </c>
      <c r="AA3854" s="67">
        <f t="shared" si="2011"/>
        <v>20.566666666666666</v>
      </c>
      <c r="AB3854" s="68">
        <f t="shared" si="2012"/>
        <v>2.3011505752876481E-2</v>
      </c>
      <c r="AC3854" s="69">
        <f t="shared" si="2013"/>
        <v>2.884775721193937E-2</v>
      </c>
      <c r="AD3854" s="70">
        <f>_xlfn.PERCENTILE.EXC(AC3854:$AC$5675,0.5)</f>
        <v>6.4916820069898545E-2</v>
      </c>
      <c r="AE3854" s="70">
        <f>_xlfn.PERCENTILE.EXC($AC3854:AC$5675,0.35)</f>
        <v>3.5674139414106382E-2</v>
      </c>
      <c r="AF3854" s="71">
        <f t="shared" ref="AF3854:AF3917" si="2025">_xlfn.PERCENTILE.EXC($AC3854:$AC4854,0.28)</f>
        <v>8.7316523168998877E-3</v>
      </c>
      <c r="AG3854" s="70">
        <f t="shared" ref="AG3854:AG3917" si="2026">_xlfn.PERCENTILE.EXC($AC3854:$AC4854,0.01)</f>
        <v>-0.31213811082236831</v>
      </c>
      <c r="AH3854" s="70">
        <f t="shared" ref="AH3854:AH3917" si="2027">_xlfn.PERCENTILE.EXC($AC3854:$AC4854,0.005)</f>
        <v>-0.32972785344228484</v>
      </c>
      <c r="AI3854" s="61" t="str">
        <f t="shared" si="2022"/>
        <v>Safety</v>
      </c>
      <c r="AJ3854" s="68" t="str">
        <f t="shared" si="2023"/>
        <v>Short VOL</v>
      </c>
      <c r="AK3854" s="72"/>
      <c r="AL3854" s="73"/>
      <c r="AM3854" s="72"/>
      <c r="AN3854" s="73"/>
      <c r="AO3854" s="74"/>
      <c r="AP3854" s="20"/>
      <c r="AQ3854" s="74"/>
      <c r="AR3854" s="20"/>
      <c r="AS3854" s="74"/>
      <c r="AT3854" s="20"/>
      <c r="AU3854" s="74" t="str">
        <f t="shared" si="2014"/>
        <v>00631L</v>
      </c>
      <c r="AV3854" s="20">
        <f t="shared" si="2020"/>
        <v>1</v>
      </c>
      <c r="AW3854" s="74" t="str">
        <f t="shared" si="2015"/>
        <v>00635U</v>
      </c>
      <c r="AX3854" s="20">
        <f t="shared" si="2016"/>
        <v>0</v>
      </c>
      <c r="AY3854" s="20">
        <f t="shared" si="2021"/>
        <v>1</v>
      </c>
      <c r="AZ3854" s="116">
        <v>40715</v>
      </c>
      <c r="BA3854" s="116"/>
      <c r="BB3854" s="20"/>
      <c r="BC3854" s="20"/>
      <c r="BD3854" s="76"/>
      <c r="BE3854" s="77"/>
      <c r="BF3854" s="77"/>
    </row>
    <row r="3855" spans="1:58" s="23" customFormat="1" ht="15.75" customHeight="1" x14ac:dyDescent="0.4">
      <c r="A3855" s="116">
        <v>40711</v>
      </c>
      <c r="B3855" s="112">
        <v>21.45</v>
      </c>
      <c r="C3855" s="112">
        <v>22</v>
      </c>
      <c r="D3855" s="112">
        <v>23.2</v>
      </c>
      <c r="E3855" s="112">
        <v>23.75</v>
      </c>
      <c r="F3855" s="112">
        <v>24.05</v>
      </c>
      <c r="G3855" s="112">
        <v>24.25</v>
      </c>
      <c r="H3855" s="113">
        <v>25.25</v>
      </c>
      <c r="I3855" s="90">
        <f t="shared" si="2017"/>
        <v>21.518750000000001</v>
      </c>
      <c r="J3855" s="90">
        <f t="shared" si="2018"/>
        <v>22.15</v>
      </c>
      <c r="K3855" s="114">
        <v>21</v>
      </c>
      <c r="L3855" s="115">
        <v>4.1666666666666664E-2</v>
      </c>
      <c r="M3855" s="90">
        <v>23.13</v>
      </c>
      <c r="N3855" s="90">
        <v>21.85</v>
      </c>
      <c r="O3855" s="90">
        <v>22.44</v>
      </c>
      <c r="P3855" s="90">
        <v>23.82</v>
      </c>
      <c r="Q3855" s="90">
        <v>24.94</v>
      </c>
      <c r="R3855" s="63">
        <f t="shared" si="2006"/>
        <v>1.2800000000000011</v>
      </c>
      <c r="S3855" s="64">
        <f t="shared" si="2005"/>
        <v>-3.8715354157501054E-2</v>
      </c>
      <c r="T3855" s="65">
        <f t="shared" si="2024"/>
        <v>1.0585812356979405</v>
      </c>
      <c r="U3855" s="65">
        <f t="shared" si="2024"/>
        <v>0.97370766488413552</v>
      </c>
      <c r="V3855" s="65">
        <f t="shared" si="2007"/>
        <v>0.91729638958858106</v>
      </c>
      <c r="W3855" s="65">
        <f t="shared" si="2008"/>
        <v>0.87610264635124302</v>
      </c>
      <c r="X3855" s="61">
        <f t="shared" si="2019"/>
        <v>2.5641025641025675E-2</v>
      </c>
      <c r="Y3855" s="66">
        <f t="shared" si="2009"/>
        <v>6.3157894736842107E-2</v>
      </c>
      <c r="Z3855" s="61">
        <f t="shared" si="2010"/>
        <v>2.9334882370026041E-2</v>
      </c>
      <c r="AA3855" s="67">
        <f t="shared" si="2011"/>
        <v>21.518750000000001</v>
      </c>
      <c r="AB3855" s="68">
        <f t="shared" si="2012"/>
        <v>-1.8306636155606505E-2</v>
      </c>
      <c r="AC3855" s="69">
        <f t="shared" si="2013"/>
        <v>-1.5160183066361587E-2</v>
      </c>
      <c r="AD3855" s="70">
        <f>_xlfn.PERCENTILE.EXC(AC3855:$AC$5675,0.5)</f>
        <v>6.4946114577424829E-2</v>
      </c>
      <c r="AE3855" s="70">
        <f>_xlfn.PERCENTILE.EXC($AC3855:AC$5675,0.35)</f>
        <v>3.5760398060024935E-2</v>
      </c>
      <c r="AF3855" s="71">
        <f t="shared" si="2025"/>
        <v>8.2429933730789103E-3</v>
      </c>
      <c r="AG3855" s="70">
        <f t="shared" si="2026"/>
        <v>-0.31213811082236831</v>
      </c>
      <c r="AH3855" s="70">
        <f t="shared" si="2027"/>
        <v>-0.32972785344228484</v>
      </c>
      <c r="AI3855" s="61" t="str">
        <f t="shared" si="2022"/>
        <v>Safety</v>
      </c>
      <c r="AJ3855" s="68" t="str">
        <f t="shared" si="2023"/>
        <v>Safety</v>
      </c>
      <c r="AK3855" s="72"/>
      <c r="AL3855" s="73"/>
      <c r="AM3855" s="72"/>
      <c r="AN3855" s="73"/>
      <c r="AO3855" s="74"/>
      <c r="AP3855" s="20"/>
      <c r="AQ3855" s="74"/>
      <c r="AR3855" s="20"/>
      <c r="AS3855" s="74"/>
      <c r="AT3855" s="20"/>
      <c r="AU3855" s="74" t="str">
        <f t="shared" si="2014"/>
        <v>00635U</v>
      </c>
      <c r="AV3855" s="20">
        <f t="shared" si="2020"/>
        <v>0</v>
      </c>
      <c r="AW3855" s="74" t="str">
        <f t="shared" si="2015"/>
        <v>00635U</v>
      </c>
      <c r="AX3855" s="20">
        <f t="shared" si="2016"/>
        <v>0</v>
      </c>
      <c r="AY3855" s="20">
        <f t="shared" si="2021"/>
        <v>1</v>
      </c>
      <c r="AZ3855" s="116">
        <v>40714</v>
      </c>
      <c r="BA3855" s="116"/>
      <c r="BB3855" s="20"/>
      <c r="BC3855" s="20"/>
      <c r="BD3855" s="76"/>
      <c r="BE3855" s="77"/>
      <c r="BF3855" s="77"/>
    </row>
    <row r="3856" spans="1:58" s="23" customFormat="1" ht="15.75" customHeight="1" x14ac:dyDescent="0.4">
      <c r="A3856" s="116">
        <v>40710</v>
      </c>
      <c r="B3856" s="112">
        <v>21.95</v>
      </c>
      <c r="C3856" s="112">
        <v>22.3</v>
      </c>
      <c r="D3856" s="112">
        <v>23.35</v>
      </c>
      <c r="E3856" s="112">
        <v>24</v>
      </c>
      <c r="F3856" s="112">
        <v>24.25</v>
      </c>
      <c r="G3856" s="112">
        <v>24.45</v>
      </c>
      <c r="H3856" s="113">
        <v>25.5</v>
      </c>
      <c r="I3856" s="90">
        <f t="shared" si="2017"/>
        <v>21.979166666666664</v>
      </c>
      <c r="J3856" s="90">
        <f t="shared" si="2018"/>
        <v>22.387499999999999</v>
      </c>
      <c r="K3856" s="114">
        <v>22</v>
      </c>
      <c r="L3856" s="115">
        <v>4.1666666666666664E-2</v>
      </c>
      <c r="M3856" s="90">
        <v>24.63</v>
      </c>
      <c r="N3856" s="90">
        <v>22.73</v>
      </c>
      <c r="O3856" s="90">
        <v>22.61</v>
      </c>
      <c r="P3856" s="90">
        <v>24</v>
      </c>
      <c r="Q3856" s="90">
        <v>25.1</v>
      </c>
      <c r="R3856" s="63">
        <f t="shared" si="2006"/>
        <v>-0.75</v>
      </c>
      <c r="S3856" s="64">
        <f t="shared" si="2005"/>
        <v>6.613508442776736E-2</v>
      </c>
      <c r="T3856" s="65">
        <f t="shared" si="2024"/>
        <v>1.0835899692036954</v>
      </c>
      <c r="U3856" s="65">
        <f t="shared" si="2024"/>
        <v>1.0053073861123396</v>
      </c>
      <c r="V3856" s="65">
        <f t="shared" si="2007"/>
        <v>0.94708333333333339</v>
      </c>
      <c r="W3856" s="65">
        <f t="shared" si="2008"/>
        <v>0.90557768924302784</v>
      </c>
      <c r="X3856" s="61">
        <f t="shared" si="2019"/>
        <v>1.5945330296127627E-2</v>
      </c>
      <c r="Y3856" s="66">
        <f t="shared" si="2009"/>
        <v>6.25E-2</v>
      </c>
      <c r="Z3856" s="61">
        <f t="shared" si="2010"/>
        <v>1.8578199052132777E-2</v>
      </c>
      <c r="AA3856" s="67">
        <f t="shared" si="2011"/>
        <v>21.979166666666668</v>
      </c>
      <c r="AB3856" s="68">
        <f t="shared" si="2012"/>
        <v>-3.431588209414875E-2</v>
      </c>
      <c r="AC3856" s="69">
        <f t="shared" si="2013"/>
        <v>-3.303270274233755E-2</v>
      </c>
      <c r="AD3856" s="70">
        <f>_xlfn.PERCENTILE.EXC(AC3856:$AC$5675,0.5)</f>
        <v>6.4954045881868316E-2</v>
      </c>
      <c r="AE3856" s="70">
        <f>_xlfn.PERCENTILE.EXC($AC3856:AC$5675,0.35)</f>
        <v>3.5828294206776495E-2</v>
      </c>
      <c r="AF3856" s="71">
        <f t="shared" si="2025"/>
        <v>8.2429933730789103E-3</v>
      </c>
      <c r="AG3856" s="70">
        <f t="shared" si="2026"/>
        <v>-0.31213811082236831</v>
      </c>
      <c r="AH3856" s="70">
        <f t="shared" si="2027"/>
        <v>-0.32972785344228484</v>
      </c>
      <c r="AI3856" s="61" t="str">
        <f t="shared" si="2022"/>
        <v>Safety</v>
      </c>
      <c r="AJ3856" s="68" t="str">
        <f t="shared" si="2023"/>
        <v>Safety</v>
      </c>
      <c r="AK3856" s="72"/>
      <c r="AL3856" s="73"/>
      <c r="AM3856" s="72"/>
      <c r="AN3856" s="73"/>
      <c r="AO3856" s="74"/>
      <c r="AP3856" s="20"/>
      <c r="AQ3856" s="74"/>
      <c r="AR3856" s="20"/>
      <c r="AS3856" s="74"/>
      <c r="AT3856" s="20"/>
      <c r="AU3856" s="74" t="str">
        <f t="shared" si="2014"/>
        <v>00635U</v>
      </c>
      <c r="AV3856" s="20">
        <f t="shared" si="2020"/>
        <v>0</v>
      </c>
      <c r="AW3856" s="74" t="str">
        <f t="shared" si="2015"/>
        <v>00635U</v>
      </c>
      <c r="AX3856" s="20">
        <f t="shared" si="2016"/>
        <v>0</v>
      </c>
      <c r="AY3856" s="20">
        <f t="shared" si="2021"/>
        <v>1</v>
      </c>
      <c r="AZ3856" s="116">
        <v>40711</v>
      </c>
      <c r="BA3856" s="116"/>
      <c r="BB3856" s="20"/>
      <c r="BC3856" s="20"/>
      <c r="BD3856" s="76"/>
      <c r="BE3856" s="77"/>
      <c r="BF3856" s="77"/>
    </row>
    <row r="3857" spans="1:58" s="23" customFormat="1" ht="15.75" customHeight="1" x14ac:dyDescent="0.4">
      <c r="A3857" s="116">
        <v>40709</v>
      </c>
      <c r="B3857" s="112">
        <v>20.95</v>
      </c>
      <c r="C3857" s="112">
        <v>21.25</v>
      </c>
      <c r="D3857" s="112">
        <v>22.25</v>
      </c>
      <c r="E3857" s="112">
        <v>23.05</v>
      </c>
      <c r="F3857" s="112">
        <v>23.45</v>
      </c>
      <c r="G3857" s="112">
        <v>23.75</v>
      </c>
      <c r="H3857" s="113">
        <v>24.75</v>
      </c>
      <c r="I3857" s="90">
        <f t="shared" si="2017"/>
        <v>20.962499999999999</v>
      </c>
      <c r="J3857" s="90">
        <f t="shared" si="2018"/>
        <v>21.291666666666668</v>
      </c>
      <c r="K3857" s="114">
        <v>23</v>
      </c>
      <c r="L3857" s="115">
        <v>4.1666666666666664E-2</v>
      </c>
      <c r="M3857" s="90">
        <v>22.03</v>
      </c>
      <c r="N3857" s="90">
        <v>21.32</v>
      </c>
      <c r="O3857" s="90">
        <v>21.38</v>
      </c>
      <c r="P3857" s="90">
        <v>22.91</v>
      </c>
      <c r="Q3857" s="90">
        <v>24.17</v>
      </c>
      <c r="R3857" s="63">
        <f t="shared" si="2006"/>
        <v>0.93999999999999773</v>
      </c>
      <c r="S3857" s="64">
        <f t="shared" si="2005"/>
        <v>0.16757940854326389</v>
      </c>
      <c r="T3857" s="65">
        <f t="shared" si="2024"/>
        <v>1.0333020637898687</v>
      </c>
      <c r="U3857" s="65">
        <f t="shared" si="2024"/>
        <v>0.99719363891487378</v>
      </c>
      <c r="V3857" s="65">
        <f t="shared" si="2007"/>
        <v>0.93059799214316896</v>
      </c>
      <c r="W3857" s="65">
        <f t="shared" si="2008"/>
        <v>0.88208522962350011</v>
      </c>
      <c r="X3857" s="61">
        <f t="shared" si="2019"/>
        <v>1.4319809069212444E-2</v>
      </c>
      <c r="Y3857" s="66">
        <f t="shared" si="2009"/>
        <v>7.3752711496746171E-2</v>
      </c>
      <c r="Z3857" s="61">
        <f t="shared" si="2010"/>
        <v>1.5702643609620478E-2</v>
      </c>
      <c r="AA3857" s="67">
        <f t="shared" si="2011"/>
        <v>20.962499999999999</v>
      </c>
      <c r="AB3857" s="68">
        <f t="shared" si="2012"/>
        <v>-1.7354596622889351E-2</v>
      </c>
      <c r="AC3857" s="69">
        <f t="shared" si="2013"/>
        <v>-1.676829268292691E-2</v>
      </c>
      <c r="AD3857" s="70">
        <f>_xlfn.PERCENTILE.EXC(AC3857:$AC$5675,0.5)</f>
        <v>6.4961977186311817E-2</v>
      </c>
      <c r="AE3857" s="70">
        <f>_xlfn.PERCENTILE.EXC($AC3857:AC$5675,0.35)</f>
        <v>3.5880451068527781E-2</v>
      </c>
      <c r="AF3857" s="71">
        <f t="shared" si="2025"/>
        <v>8.2429933730789103E-3</v>
      </c>
      <c r="AG3857" s="70">
        <f t="shared" si="2026"/>
        <v>-0.31213811082236831</v>
      </c>
      <c r="AH3857" s="70">
        <f t="shared" si="2027"/>
        <v>-0.32972785344228484</v>
      </c>
      <c r="AI3857" s="61" t="str">
        <f t="shared" si="2022"/>
        <v>Safety</v>
      </c>
      <c r="AJ3857" s="68" t="str">
        <f t="shared" si="2023"/>
        <v>Safety</v>
      </c>
      <c r="AK3857" s="72"/>
      <c r="AL3857" s="73"/>
      <c r="AM3857" s="72"/>
      <c r="AN3857" s="73"/>
      <c r="AO3857" s="74"/>
      <c r="AP3857" s="20"/>
      <c r="AQ3857" s="74"/>
      <c r="AR3857" s="20"/>
      <c r="AS3857" s="74"/>
      <c r="AT3857" s="20"/>
      <c r="AU3857" s="74" t="str">
        <f t="shared" si="2014"/>
        <v>00635U</v>
      </c>
      <c r="AV3857" s="20">
        <f t="shared" si="2020"/>
        <v>0</v>
      </c>
      <c r="AW3857" s="74" t="str">
        <f t="shared" si="2015"/>
        <v>00635U</v>
      </c>
      <c r="AX3857" s="20">
        <f t="shared" si="2016"/>
        <v>0</v>
      </c>
      <c r="AY3857" s="20">
        <f t="shared" si="2021"/>
        <v>1</v>
      </c>
      <c r="AZ3857" s="116">
        <v>40710</v>
      </c>
      <c r="BA3857" s="116"/>
      <c r="BB3857" s="20"/>
      <c r="BC3857" s="20"/>
      <c r="BD3857" s="76"/>
      <c r="BE3857" s="77"/>
      <c r="BF3857" s="77"/>
    </row>
    <row r="3858" spans="1:58" s="23" customFormat="1" ht="15.75" customHeight="1" x14ac:dyDescent="0.4">
      <c r="A3858" s="116">
        <v>40708</v>
      </c>
      <c r="B3858" s="112">
        <v>18.2</v>
      </c>
      <c r="C3858" s="112">
        <v>19.2</v>
      </c>
      <c r="D3858" s="112">
        <v>19.95</v>
      </c>
      <c r="E3858" s="112">
        <v>21.05</v>
      </c>
      <c r="F3858" s="112">
        <v>22.05</v>
      </c>
      <c r="G3858" s="112">
        <v>22.55</v>
      </c>
      <c r="H3858" s="113">
        <v>22.9</v>
      </c>
      <c r="I3858" s="90">
        <f t="shared" si="2017"/>
        <v>19.2</v>
      </c>
      <c r="J3858" s="90">
        <f t="shared" si="2018"/>
        <v>19.95</v>
      </c>
      <c r="K3858" s="114">
        <v>0</v>
      </c>
      <c r="L3858" s="115">
        <v>5.2631578947368418E-2</v>
      </c>
      <c r="M3858" s="90">
        <v>18.440000000000001</v>
      </c>
      <c r="N3858" s="90">
        <v>18.260000000000002</v>
      </c>
      <c r="O3858" s="90">
        <v>19.43</v>
      </c>
      <c r="P3858" s="90">
        <v>21.44</v>
      </c>
      <c r="Q3858" s="90">
        <v>22.94</v>
      </c>
      <c r="R3858" s="63">
        <f t="shared" si="2006"/>
        <v>4.1700000000000017</v>
      </c>
      <c r="S3858" s="64">
        <f t="shared" ref="S3858:S3921" si="2028">(N3858-N3859)/N3859</f>
        <v>-6.884242733299327E-2</v>
      </c>
      <c r="T3858" s="65">
        <f t="shared" si="2024"/>
        <v>1.0098576122672509</v>
      </c>
      <c r="U3858" s="65">
        <f t="shared" si="2024"/>
        <v>0.93978383942357191</v>
      </c>
      <c r="V3858" s="65">
        <f t="shared" si="2007"/>
        <v>0.85167910447761197</v>
      </c>
      <c r="W3858" s="65">
        <f t="shared" si="2008"/>
        <v>0.79598953792502181</v>
      </c>
      <c r="X3858" s="61">
        <f t="shared" si="2019"/>
        <v>5.4945054945054944E-2</v>
      </c>
      <c r="Y3858" s="66">
        <f t="shared" si="2009"/>
        <v>8.7885985748218418E-2</v>
      </c>
      <c r="Z3858" s="61">
        <f t="shared" si="2010"/>
        <v>3.90625E-2</v>
      </c>
      <c r="AA3858" s="67">
        <f t="shared" si="2011"/>
        <v>19.2</v>
      </c>
      <c r="AB3858" s="68">
        <f t="shared" si="2012"/>
        <v>-3.2858707557503982E-3</v>
      </c>
      <c r="AC3858" s="69">
        <f t="shared" si="2013"/>
        <v>5.1478641840087491E-2</v>
      </c>
      <c r="AD3858" s="70">
        <f>_xlfn.PERCENTILE.EXC(AC3858:$AC$5675,0.5)</f>
        <v>6.5082194450175712E-2</v>
      </c>
      <c r="AE3858" s="70">
        <f>_xlfn.PERCENTILE.EXC($AC3858:AC$5675,0.35)</f>
        <v>3.588643373605363E-2</v>
      </c>
      <c r="AF3858" s="71">
        <f t="shared" si="2025"/>
        <v>8.2429933730789103E-3</v>
      </c>
      <c r="AG3858" s="70">
        <f t="shared" si="2026"/>
        <v>-0.31213811082236831</v>
      </c>
      <c r="AH3858" s="70">
        <f t="shared" si="2027"/>
        <v>-0.32972785344228484</v>
      </c>
      <c r="AI3858" s="61" t="str">
        <f t="shared" si="2022"/>
        <v>Safety</v>
      </c>
      <c r="AJ3858" s="68" t="str">
        <f t="shared" si="2023"/>
        <v>Short VOL</v>
      </c>
      <c r="AK3858" s="72"/>
      <c r="AL3858" s="73"/>
      <c r="AM3858" s="72"/>
      <c r="AN3858" s="73"/>
      <c r="AO3858" s="74"/>
      <c r="AP3858" s="20"/>
      <c r="AQ3858" s="74"/>
      <c r="AR3858" s="20"/>
      <c r="AS3858" s="74"/>
      <c r="AT3858" s="20"/>
      <c r="AU3858" s="74" t="str">
        <f t="shared" si="2014"/>
        <v>00631L</v>
      </c>
      <c r="AV3858" s="20">
        <f t="shared" si="2020"/>
        <v>1</v>
      </c>
      <c r="AW3858" s="74" t="str">
        <f t="shared" si="2015"/>
        <v>00631L</v>
      </c>
      <c r="AX3858" s="20">
        <f t="shared" si="2016"/>
        <v>1</v>
      </c>
      <c r="AY3858" s="20">
        <f t="shared" si="2021"/>
        <v>1</v>
      </c>
      <c r="AZ3858" s="116">
        <v>40709</v>
      </c>
      <c r="BA3858" s="116"/>
      <c r="BB3858" s="20"/>
      <c r="BC3858" s="20"/>
      <c r="BD3858" s="76"/>
      <c r="BE3858" s="77"/>
      <c r="BF3858" s="77"/>
    </row>
    <row r="3859" spans="1:58" s="23" customFormat="1" ht="15.75" customHeight="1" x14ac:dyDescent="0.4">
      <c r="A3859" s="116">
        <v>40707</v>
      </c>
      <c r="B3859" s="112">
        <v>19.55</v>
      </c>
      <c r="C3859" s="112">
        <v>20</v>
      </c>
      <c r="D3859" s="112">
        <v>20.65</v>
      </c>
      <c r="E3859" s="112">
        <v>21.75</v>
      </c>
      <c r="F3859" s="112">
        <v>22.75</v>
      </c>
      <c r="G3859" s="112">
        <v>23.25</v>
      </c>
      <c r="H3859" s="113">
        <v>23.5</v>
      </c>
      <c r="I3859" s="90">
        <f t="shared" si="2017"/>
        <v>19.976315789473684</v>
      </c>
      <c r="J3859" s="90">
        <f t="shared" si="2018"/>
        <v>20.61578947368421</v>
      </c>
      <c r="K3859" s="114">
        <v>1</v>
      </c>
      <c r="L3859" s="115">
        <v>5.2631578947368418E-2</v>
      </c>
      <c r="M3859" s="90">
        <v>20.28</v>
      </c>
      <c r="N3859" s="90">
        <v>19.61</v>
      </c>
      <c r="O3859" s="90">
        <v>20.440000000000001</v>
      </c>
      <c r="P3859" s="90">
        <v>22.08</v>
      </c>
      <c r="Q3859" s="90">
        <v>23.56</v>
      </c>
      <c r="R3859" s="63">
        <f t="shared" si="2006"/>
        <v>2.6299999999999955</v>
      </c>
      <c r="S3859" s="64">
        <f t="shared" si="2028"/>
        <v>3.9766702014846236E-2</v>
      </c>
      <c r="T3859" s="65">
        <f t="shared" si="2024"/>
        <v>1.0341662417134116</v>
      </c>
      <c r="U3859" s="65">
        <f t="shared" si="2024"/>
        <v>0.95939334637964768</v>
      </c>
      <c r="V3859" s="65">
        <f t="shared" si="2007"/>
        <v>0.88813405797101452</v>
      </c>
      <c r="W3859" s="65">
        <f t="shared" si="2008"/>
        <v>0.83234295415959259</v>
      </c>
      <c r="X3859" s="61">
        <f t="shared" si="2019"/>
        <v>2.3017902813299195E-2</v>
      </c>
      <c r="Y3859" s="66">
        <f t="shared" si="2009"/>
        <v>8.0459770114942528E-2</v>
      </c>
      <c r="Z3859" s="61">
        <f t="shared" si="2010"/>
        <v>3.2011592675536771E-2</v>
      </c>
      <c r="AA3859" s="67">
        <f t="shared" si="2011"/>
        <v>19.976315789473688</v>
      </c>
      <c r="AB3859" s="68">
        <f t="shared" si="2012"/>
        <v>-3.0596634370218625E-3</v>
      </c>
      <c r="AC3859" s="69">
        <f t="shared" si="2013"/>
        <v>1.8680050457607771E-2</v>
      </c>
      <c r="AD3859" s="70">
        <f>_xlfn.PERCENTILE.EXC(AC3859:$AC$5675,0.5)</f>
        <v>6.5202411714039593E-2</v>
      </c>
      <c r="AE3859" s="70">
        <f>_xlfn.PERCENTILE.EXC($AC3859:AC$5675,0.35)</f>
        <v>3.5883212299693559E-2</v>
      </c>
      <c r="AF3859" s="71">
        <f t="shared" si="2025"/>
        <v>7.8850992737508323E-3</v>
      </c>
      <c r="AG3859" s="70">
        <f t="shared" si="2026"/>
        <v>-0.31213811082236831</v>
      </c>
      <c r="AH3859" s="70">
        <f t="shared" si="2027"/>
        <v>-0.32972785344228484</v>
      </c>
      <c r="AI3859" s="61" t="str">
        <f t="shared" si="2022"/>
        <v>Safety</v>
      </c>
      <c r="AJ3859" s="68" t="str">
        <f t="shared" si="2023"/>
        <v>Short VOL</v>
      </c>
      <c r="AK3859" s="72"/>
      <c r="AL3859" s="73"/>
      <c r="AM3859" s="72"/>
      <c r="AN3859" s="73"/>
      <c r="AO3859" s="74"/>
      <c r="AP3859" s="20"/>
      <c r="AQ3859" s="74"/>
      <c r="AR3859" s="20"/>
      <c r="AS3859" s="74"/>
      <c r="AT3859" s="20"/>
      <c r="AU3859" s="74" t="str">
        <f t="shared" si="2014"/>
        <v>00631L</v>
      </c>
      <c r="AV3859" s="20">
        <f t="shared" si="2020"/>
        <v>1</v>
      </c>
      <c r="AW3859" s="74" t="str">
        <f t="shared" si="2015"/>
        <v>00635U</v>
      </c>
      <c r="AX3859" s="20">
        <f t="shared" si="2016"/>
        <v>0</v>
      </c>
      <c r="AY3859" s="20">
        <f t="shared" si="2021"/>
        <v>1</v>
      </c>
      <c r="AZ3859" s="116">
        <v>40708</v>
      </c>
      <c r="BA3859" s="116"/>
      <c r="BB3859" s="20"/>
      <c r="BC3859" s="20"/>
      <c r="BD3859" s="76"/>
      <c r="BE3859" s="77"/>
      <c r="BF3859" s="77"/>
    </row>
    <row r="3860" spans="1:58" s="23" customFormat="1" ht="15.75" customHeight="1" x14ac:dyDescent="0.4">
      <c r="A3860" s="116">
        <v>40704</v>
      </c>
      <c r="B3860" s="112">
        <v>18.899999999999999</v>
      </c>
      <c r="C3860" s="112">
        <v>19.600000000000001</v>
      </c>
      <c r="D3860" s="112">
        <v>20.5</v>
      </c>
      <c r="E3860" s="112">
        <v>21.75</v>
      </c>
      <c r="F3860" s="112">
        <v>22.7</v>
      </c>
      <c r="G3860" s="112">
        <v>23.15</v>
      </c>
      <c r="H3860" s="113">
        <v>23.4</v>
      </c>
      <c r="I3860" s="90">
        <f t="shared" si="2017"/>
        <v>19.526315789473685</v>
      </c>
      <c r="J3860" s="90">
        <f t="shared" si="2018"/>
        <v>20.405263157894737</v>
      </c>
      <c r="K3860" s="114">
        <v>2</v>
      </c>
      <c r="L3860" s="115">
        <v>5.2631578947368418E-2</v>
      </c>
      <c r="M3860" s="90">
        <v>18.920000000000002</v>
      </c>
      <c r="N3860" s="90">
        <v>18.86</v>
      </c>
      <c r="O3860" s="90">
        <v>20.11</v>
      </c>
      <c r="P3860" s="90">
        <v>25.1</v>
      </c>
      <c r="Q3860" s="90">
        <v>22.43</v>
      </c>
      <c r="R3860" s="63">
        <f t="shared" si="2006"/>
        <v>7.43</v>
      </c>
      <c r="S3860" s="64">
        <f t="shared" si="2028"/>
        <v>6.1339335959482266E-2</v>
      </c>
      <c r="T3860" s="65">
        <f t="shared" si="2024"/>
        <v>1.0031813361611879</v>
      </c>
      <c r="U3860" s="65">
        <f t="shared" si="2024"/>
        <v>0.93784186971655892</v>
      </c>
      <c r="V3860" s="65">
        <f t="shared" si="2007"/>
        <v>0.75139442231075693</v>
      </c>
      <c r="W3860" s="65">
        <f t="shared" si="2008"/>
        <v>0.84083816317432014</v>
      </c>
      <c r="X3860" s="61">
        <f t="shared" si="2019"/>
        <v>3.7037037037037188E-2</v>
      </c>
      <c r="Y3860" s="66">
        <f t="shared" si="2009"/>
        <v>7.5862068965517171E-2</v>
      </c>
      <c r="Z3860" s="61">
        <f t="shared" si="2010"/>
        <v>4.5013477088948754E-2</v>
      </c>
      <c r="AA3860" s="67">
        <f t="shared" si="2011"/>
        <v>19.526315789473685</v>
      </c>
      <c r="AB3860" s="68">
        <f t="shared" si="2012"/>
        <v>2.1208907741250872E-3</v>
      </c>
      <c r="AC3860" s="69">
        <f t="shared" si="2013"/>
        <v>3.5329575263716093E-2</v>
      </c>
      <c r="AD3860" s="70">
        <f>_xlfn.PERCENTILE.EXC(AC3860:$AC$5675,0.5)</f>
        <v>6.5219170609720115E-2</v>
      </c>
      <c r="AE3860" s="70">
        <f>_xlfn.PERCENTILE.EXC($AC3860:AC$5675,0.35)</f>
        <v>3.5889194967219401E-2</v>
      </c>
      <c r="AF3860" s="71">
        <f t="shared" si="2025"/>
        <v>7.6139185172233274E-3</v>
      </c>
      <c r="AG3860" s="70">
        <f t="shared" si="2026"/>
        <v>-0.31213811082236831</v>
      </c>
      <c r="AH3860" s="70">
        <f t="shared" si="2027"/>
        <v>-0.32972785344228484</v>
      </c>
      <c r="AI3860" s="61" t="str">
        <f t="shared" si="2022"/>
        <v>Safety</v>
      </c>
      <c r="AJ3860" s="68" t="str">
        <f t="shared" si="2023"/>
        <v>Short VOL</v>
      </c>
      <c r="AK3860" s="72"/>
      <c r="AL3860" s="73"/>
      <c r="AM3860" s="72"/>
      <c r="AN3860" s="73"/>
      <c r="AO3860" s="74"/>
      <c r="AP3860" s="20"/>
      <c r="AQ3860" s="74"/>
      <c r="AR3860" s="20"/>
      <c r="AS3860" s="74"/>
      <c r="AT3860" s="20"/>
      <c r="AU3860" s="74" t="str">
        <f t="shared" si="2014"/>
        <v>00631L</v>
      </c>
      <c r="AV3860" s="20">
        <f t="shared" si="2020"/>
        <v>1</v>
      </c>
      <c r="AW3860" s="74" t="str">
        <f t="shared" si="2015"/>
        <v>00635U</v>
      </c>
      <c r="AX3860" s="20">
        <f t="shared" si="2016"/>
        <v>0</v>
      </c>
      <c r="AY3860" s="20">
        <f t="shared" si="2021"/>
        <v>1</v>
      </c>
      <c r="AZ3860" s="116">
        <v>40707</v>
      </c>
      <c r="BA3860" s="116"/>
      <c r="BB3860" s="20"/>
      <c r="BC3860" s="20"/>
      <c r="BD3860" s="76"/>
      <c r="BE3860" s="77"/>
      <c r="BF3860" s="77"/>
    </row>
    <row r="3861" spans="1:58" s="23" customFormat="1" ht="15.75" customHeight="1" x14ac:dyDescent="0.4">
      <c r="A3861" s="116">
        <v>40703</v>
      </c>
      <c r="B3861" s="112">
        <v>17.75</v>
      </c>
      <c r="C3861" s="112">
        <v>19</v>
      </c>
      <c r="D3861" s="112">
        <v>19.95</v>
      </c>
      <c r="E3861" s="112">
        <v>21.25</v>
      </c>
      <c r="F3861" s="112">
        <v>22.2</v>
      </c>
      <c r="G3861" s="112">
        <v>22.7</v>
      </c>
      <c r="H3861" s="113">
        <v>23</v>
      </c>
      <c r="I3861" s="90">
        <f t="shared" si="2017"/>
        <v>18.80263157894737</v>
      </c>
      <c r="J3861" s="90">
        <f t="shared" si="2018"/>
        <v>19.8</v>
      </c>
      <c r="K3861" s="114">
        <v>3</v>
      </c>
      <c r="L3861" s="115">
        <v>5.2631578947368418E-2</v>
      </c>
      <c r="M3861" s="90">
        <v>18.11</v>
      </c>
      <c r="N3861" s="90">
        <v>17.77</v>
      </c>
      <c r="O3861" s="90">
        <v>19.260000000000002</v>
      </c>
      <c r="P3861" s="90">
        <v>21.34</v>
      </c>
      <c r="Q3861" s="90">
        <v>23.03</v>
      </c>
      <c r="R3861" s="63">
        <f t="shared" si="2006"/>
        <v>4.720000000000006</v>
      </c>
      <c r="S3861" s="64">
        <f t="shared" si="2028"/>
        <v>-5.4284193720063843E-2</v>
      </c>
      <c r="T3861" s="65">
        <f t="shared" si="2024"/>
        <v>1.0191333708497468</v>
      </c>
      <c r="U3861" s="65">
        <f t="shared" si="2024"/>
        <v>0.92263759086188979</v>
      </c>
      <c r="V3861" s="65">
        <f t="shared" si="2007"/>
        <v>0.83270852858481725</v>
      </c>
      <c r="W3861" s="65">
        <f t="shared" si="2008"/>
        <v>0.77160225792444637</v>
      </c>
      <c r="X3861" s="61">
        <f t="shared" si="2019"/>
        <v>7.0422535211267609E-2</v>
      </c>
      <c r="Y3861" s="66">
        <f t="shared" si="2009"/>
        <v>8.2352941176470587E-2</v>
      </c>
      <c r="Z3861" s="61">
        <f t="shared" si="2010"/>
        <v>5.3044086773967762E-2</v>
      </c>
      <c r="AA3861" s="67">
        <f t="shared" si="2011"/>
        <v>18.80263157894737</v>
      </c>
      <c r="AB3861" s="68">
        <f t="shared" si="2012"/>
        <v>-1.1254924029262562E-3</v>
      </c>
      <c r="AC3861" s="69">
        <f t="shared" si="2013"/>
        <v>5.8110949856351735E-2</v>
      </c>
      <c r="AD3861" s="70">
        <f>_xlfn.PERCENTILE.EXC(AC3861:$AC$5675,0.5)</f>
        <v>6.5235929505400636E-2</v>
      </c>
      <c r="AE3861" s="70">
        <f>_xlfn.PERCENTILE.EXC($AC3861:AC$5675,0.35)</f>
        <v>3.5912456257138563E-2</v>
      </c>
      <c r="AF3861" s="71">
        <f t="shared" si="2025"/>
        <v>7.6139185172233274E-3</v>
      </c>
      <c r="AG3861" s="70">
        <f t="shared" si="2026"/>
        <v>-0.31213811082236831</v>
      </c>
      <c r="AH3861" s="70">
        <f t="shared" si="2027"/>
        <v>-0.32972785344228484</v>
      </c>
      <c r="AI3861" s="61" t="str">
        <f t="shared" si="2022"/>
        <v>Safety</v>
      </c>
      <c r="AJ3861" s="68" t="str">
        <f t="shared" si="2023"/>
        <v>Short VOL</v>
      </c>
      <c r="AK3861" s="72"/>
      <c r="AL3861" s="73"/>
      <c r="AM3861" s="72"/>
      <c r="AN3861" s="73"/>
      <c r="AO3861" s="74"/>
      <c r="AP3861" s="20"/>
      <c r="AQ3861" s="74"/>
      <c r="AR3861" s="20"/>
      <c r="AS3861" s="74"/>
      <c r="AT3861" s="20"/>
      <c r="AU3861" s="74" t="str">
        <f t="shared" si="2014"/>
        <v>00631L</v>
      </c>
      <c r="AV3861" s="20">
        <f t="shared" si="2020"/>
        <v>1</v>
      </c>
      <c r="AW3861" s="74" t="str">
        <f t="shared" si="2015"/>
        <v>00631L</v>
      </c>
      <c r="AX3861" s="20">
        <f t="shared" si="2016"/>
        <v>1</v>
      </c>
      <c r="AY3861" s="20">
        <f t="shared" si="2021"/>
        <v>1</v>
      </c>
      <c r="AZ3861" s="116">
        <v>40704</v>
      </c>
      <c r="BA3861" s="116"/>
      <c r="BB3861" s="20"/>
      <c r="BC3861" s="20"/>
      <c r="BD3861" s="76"/>
      <c r="BE3861" s="77"/>
      <c r="BF3861" s="77"/>
    </row>
    <row r="3862" spans="1:58" s="23" customFormat="1" ht="15.75" customHeight="1" x14ac:dyDescent="0.4">
      <c r="A3862" s="116">
        <v>40702</v>
      </c>
      <c r="B3862" s="112">
        <v>18.5</v>
      </c>
      <c r="C3862" s="112">
        <v>19.55</v>
      </c>
      <c r="D3862" s="112">
        <v>20.5</v>
      </c>
      <c r="E3862" s="112">
        <v>21.65</v>
      </c>
      <c r="F3862" s="112">
        <v>22.65</v>
      </c>
      <c r="G3862" s="112">
        <v>23.15</v>
      </c>
      <c r="H3862" s="113">
        <v>23.4</v>
      </c>
      <c r="I3862" s="90">
        <f t="shared" si="2017"/>
        <v>19.328947368421055</v>
      </c>
      <c r="J3862" s="90">
        <f t="shared" si="2018"/>
        <v>20.3</v>
      </c>
      <c r="K3862" s="114">
        <v>4</v>
      </c>
      <c r="L3862" s="115">
        <v>5.2631578947368418E-2</v>
      </c>
      <c r="M3862" s="90">
        <v>19.02</v>
      </c>
      <c r="N3862" s="90">
        <v>18.79</v>
      </c>
      <c r="O3862" s="90">
        <v>19.95</v>
      </c>
      <c r="P3862" s="90">
        <v>21.86</v>
      </c>
      <c r="Q3862" s="90">
        <v>23.5</v>
      </c>
      <c r="R3862" s="63">
        <f t="shared" si="2006"/>
        <v>4</v>
      </c>
      <c r="S3862" s="64">
        <f t="shared" si="2028"/>
        <v>3.9845047039291578E-2</v>
      </c>
      <c r="T3862" s="65">
        <f t="shared" si="2024"/>
        <v>1.0122405534858967</v>
      </c>
      <c r="U3862" s="65">
        <f t="shared" si="2024"/>
        <v>0.94185463659147872</v>
      </c>
      <c r="V3862" s="65">
        <f t="shared" si="2007"/>
        <v>0.85956084172003655</v>
      </c>
      <c r="W3862" s="65">
        <f t="shared" si="2008"/>
        <v>0.79957446808510635</v>
      </c>
      <c r="X3862" s="61">
        <f t="shared" si="2019"/>
        <v>5.6756756756756795E-2</v>
      </c>
      <c r="Y3862" s="66">
        <f t="shared" si="2009"/>
        <v>8.0831408775981536E-2</v>
      </c>
      <c r="Z3862" s="61">
        <f t="shared" si="2010"/>
        <v>5.0238257317903254E-2</v>
      </c>
      <c r="AA3862" s="67">
        <f t="shared" si="2011"/>
        <v>19.328947368421051</v>
      </c>
      <c r="AB3862" s="68">
        <f t="shared" si="2012"/>
        <v>-1.5433741351782819E-2</v>
      </c>
      <c r="AC3862" s="69">
        <f t="shared" si="2013"/>
        <v>2.8682669953222575E-2</v>
      </c>
      <c r="AD3862" s="70">
        <f>_xlfn.PERCENTILE.EXC(AC3862:$AC$5675,0.5)</f>
        <v>6.533524746998301E-2</v>
      </c>
      <c r="AE3862" s="70">
        <f>_xlfn.PERCENTILE.EXC($AC3862:AC$5675,0.35)</f>
        <v>3.5899155624382395E-2</v>
      </c>
      <c r="AF3862" s="71">
        <f t="shared" si="2025"/>
        <v>7.6139185172233274E-3</v>
      </c>
      <c r="AG3862" s="70">
        <f t="shared" si="2026"/>
        <v>-0.31213811082236831</v>
      </c>
      <c r="AH3862" s="70">
        <f t="shared" si="2027"/>
        <v>-0.32972785344228484</v>
      </c>
      <c r="AI3862" s="61" t="str">
        <f t="shared" si="2022"/>
        <v>Safety</v>
      </c>
      <c r="AJ3862" s="68" t="str">
        <f t="shared" si="2023"/>
        <v>Short VOL</v>
      </c>
      <c r="AK3862" s="72"/>
      <c r="AL3862" s="73"/>
      <c r="AM3862" s="72"/>
      <c r="AN3862" s="73"/>
      <c r="AO3862" s="74"/>
      <c r="AP3862" s="20"/>
      <c r="AQ3862" s="74"/>
      <c r="AR3862" s="20"/>
      <c r="AS3862" s="74"/>
      <c r="AT3862" s="20"/>
      <c r="AU3862" s="74" t="str">
        <f t="shared" si="2014"/>
        <v>00631L</v>
      </c>
      <c r="AV3862" s="20">
        <f t="shared" si="2020"/>
        <v>1</v>
      </c>
      <c r="AW3862" s="74" t="str">
        <f t="shared" si="2015"/>
        <v>00635U</v>
      </c>
      <c r="AX3862" s="20">
        <f t="shared" si="2016"/>
        <v>0</v>
      </c>
      <c r="AY3862" s="20">
        <f t="shared" si="2021"/>
        <v>1</v>
      </c>
      <c r="AZ3862" s="116">
        <v>40703</v>
      </c>
      <c r="BA3862" s="116"/>
      <c r="BB3862" s="20"/>
      <c r="BC3862" s="20"/>
      <c r="BD3862" s="76"/>
      <c r="BE3862" s="77"/>
      <c r="BF3862" s="77"/>
    </row>
    <row r="3863" spans="1:58" s="23" customFormat="1" ht="15.75" customHeight="1" x14ac:dyDescent="0.4">
      <c r="A3863" s="116">
        <v>40701</v>
      </c>
      <c r="B3863" s="112">
        <v>18.100000000000001</v>
      </c>
      <c r="C3863" s="112">
        <v>19.350000000000001</v>
      </c>
      <c r="D3863" s="112">
        <v>20.3</v>
      </c>
      <c r="E3863" s="112">
        <v>21.45</v>
      </c>
      <c r="F3863" s="112">
        <v>22.5</v>
      </c>
      <c r="G3863" s="112">
        <v>23.05</v>
      </c>
      <c r="H3863" s="113">
        <v>23.3</v>
      </c>
      <c r="I3863" s="90">
        <f t="shared" si="2017"/>
        <v>19.02105263157895</v>
      </c>
      <c r="J3863" s="90">
        <f t="shared" si="2018"/>
        <v>20.05</v>
      </c>
      <c r="K3863" s="114">
        <v>5</v>
      </c>
      <c r="L3863" s="115">
        <v>5.2631578947368418E-2</v>
      </c>
      <c r="M3863" s="90">
        <v>18.41</v>
      </c>
      <c r="N3863" s="90">
        <v>18.07</v>
      </c>
      <c r="O3863" s="90">
        <v>19.5</v>
      </c>
      <c r="P3863" s="90">
        <v>21.6</v>
      </c>
      <c r="Q3863" s="90">
        <v>23.34</v>
      </c>
      <c r="R3863" s="63">
        <f t="shared" si="2006"/>
        <v>4.6199999999999974</v>
      </c>
      <c r="S3863" s="64">
        <f t="shared" si="2028"/>
        <v>-2.2714981070849009E-2</v>
      </c>
      <c r="T3863" s="65">
        <f t="shared" si="2024"/>
        <v>1.0188157166574432</v>
      </c>
      <c r="U3863" s="65">
        <f t="shared" si="2024"/>
        <v>0.92666666666666664</v>
      </c>
      <c r="V3863" s="65">
        <f t="shared" si="2007"/>
        <v>0.83657407407407403</v>
      </c>
      <c r="W3863" s="65">
        <f t="shared" si="2008"/>
        <v>0.77420736932305056</v>
      </c>
      <c r="X3863" s="61">
        <f t="shared" si="2019"/>
        <v>6.9060773480662974E-2</v>
      </c>
      <c r="Y3863" s="66">
        <f t="shared" si="2009"/>
        <v>8.624708624708631E-2</v>
      </c>
      <c r="Z3863" s="61">
        <f t="shared" si="2010"/>
        <v>5.4095185390149306E-2</v>
      </c>
      <c r="AA3863" s="67">
        <f t="shared" si="2011"/>
        <v>19.02105263157895</v>
      </c>
      <c r="AB3863" s="68">
        <f t="shared" si="2012"/>
        <v>1.6602102933038815E-3</v>
      </c>
      <c r="AC3863" s="69">
        <f t="shared" si="2013"/>
        <v>5.2631578947368557E-2</v>
      </c>
      <c r="AD3863" s="70">
        <f>_xlfn.PERCENTILE.EXC(AC3863:$AC$5675,0.5)</f>
        <v>6.543456543456537E-2</v>
      </c>
      <c r="AE3863" s="70">
        <f>_xlfn.PERCENTILE.EXC($AC3863:AC$5675,0.35)</f>
        <v>3.592385679950099E-2</v>
      </c>
      <c r="AF3863" s="71">
        <f t="shared" si="2025"/>
        <v>7.6139185172233274E-3</v>
      </c>
      <c r="AG3863" s="70">
        <f t="shared" si="2026"/>
        <v>-0.31213811082236831</v>
      </c>
      <c r="AH3863" s="70">
        <f t="shared" si="2027"/>
        <v>-0.32972785344228484</v>
      </c>
      <c r="AI3863" s="61" t="str">
        <f t="shared" si="2022"/>
        <v>Safety</v>
      </c>
      <c r="AJ3863" s="68" t="str">
        <f t="shared" si="2023"/>
        <v>Short VOL</v>
      </c>
      <c r="AK3863" s="72"/>
      <c r="AL3863" s="73"/>
      <c r="AM3863" s="72"/>
      <c r="AN3863" s="73"/>
      <c r="AO3863" s="74"/>
      <c r="AP3863" s="20"/>
      <c r="AQ3863" s="74"/>
      <c r="AR3863" s="20"/>
      <c r="AS3863" s="74"/>
      <c r="AT3863" s="20"/>
      <c r="AU3863" s="74" t="str">
        <f t="shared" si="2014"/>
        <v>00631L</v>
      </c>
      <c r="AV3863" s="20">
        <f t="shared" si="2020"/>
        <v>1</v>
      </c>
      <c r="AW3863" s="74" t="str">
        <f t="shared" si="2015"/>
        <v>00631L</v>
      </c>
      <c r="AX3863" s="20">
        <f t="shared" si="2016"/>
        <v>1</v>
      </c>
      <c r="AY3863" s="20">
        <f t="shared" si="2021"/>
        <v>1</v>
      </c>
      <c r="AZ3863" s="116">
        <v>40702</v>
      </c>
      <c r="BA3863" s="116"/>
      <c r="BB3863" s="20"/>
      <c r="BC3863" s="20"/>
      <c r="BD3863" s="76"/>
      <c r="BE3863" s="77"/>
      <c r="BF3863" s="77"/>
    </row>
    <row r="3864" spans="1:58" s="23" customFormat="1" ht="15.75" customHeight="1" x14ac:dyDescent="0.4">
      <c r="A3864" s="116">
        <v>40700</v>
      </c>
      <c r="B3864" s="112">
        <v>18.2</v>
      </c>
      <c r="C3864" s="112">
        <v>19.649999999999999</v>
      </c>
      <c r="D3864" s="112">
        <v>20.6</v>
      </c>
      <c r="E3864" s="112">
        <v>21.65</v>
      </c>
      <c r="F3864" s="112">
        <v>22.7</v>
      </c>
      <c r="G3864" s="112">
        <v>23.2</v>
      </c>
      <c r="H3864" s="113">
        <v>23.45</v>
      </c>
      <c r="I3864" s="90">
        <f t="shared" si="2017"/>
        <v>19.192105263157895</v>
      </c>
      <c r="J3864" s="90">
        <f t="shared" si="2018"/>
        <v>20.3</v>
      </c>
      <c r="K3864" s="114">
        <v>6</v>
      </c>
      <c r="L3864" s="115">
        <v>5.2631578947368418E-2</v>
      </c>
      <c r="M3864" s="90">
        <v>19.350000000000001</v>
      </c>
      <c r="N3864" s="90">
        <v>18.489999999999998</v>
      </c>
      <c r="O3864" s="90">
        <v>19.96</v>
      </c>
      <c r="P3864" s="90">
        <v>21.81</v>
      </c>
      <c r="Q3864" s="90">
        <v>23.62</v>
      </c>
      <c r="R3864" s="63">
        <f t="shared" si="2006"/>
        <v>3.9299999999999926</v>
      </c>
      <c r="S3864" s="64">
        <f t="shared" si="2028"/>
        <v>3.0083565459609982E-2</v>
      </c>
      <c r="T3864" s="65">
        <f t="shared" si="2024"/>
        <v>1.0465116279069768</v>
      </c>
      <c r="U3864" s="65">
        <f t="shared" si="2024"/>
        <v>0.92635270541082149</v>
      </c>
      <c r="V3864" s="65">
        <f t="shared" si="2007"/>
        <v>0.84777624942686836</v>
      </c>
      <c r="W3864" s="65">
        <f t="shared" si="2008"/>
        <v>0.78281117696867053</v>
      </c>
      <c r="X3864" s="61">
        <f t="shared" si="2019"/>
        <v>7.9670329670329637E-2</v>
      </c>
      <c r="Y3864" s="66">
        <f t="shared" si="2009"/>
        <v>8.314087759815246E-2</v>
      </c>
      <c r="Z3864" s="61">
        <f t="shared" si="2010"/>
        <v>5.7726587138351854E-2</v>
      </c>
      <c r="AA3864" s="67">
        <f t="shared" si="2011"/>
        <v>19.192105263157892</v>
      </c>
      <c r="AB3864" s="68">
        <f t="shared" si="2012"/>
        <v>-1.5684153596538623E-2</v>
      </c>
      <c r="AC3864" s="69">
        <f t="shared" si="2013"/>
        <v>3.7972161338988279E-2</v>
      </c>
      <c r="AD3864" s="70">
        <f>_xlfn.PERCENTILE.EXC(AC3864:$AC$5675,0.5)</f>
        <v>6.5462596939994899E-2</v>
      </c>
      <c r="AE3864" s="70">
        <f>_xlfn.PERCENTILE.EXC($AC3864:AC$5675,0.35)</f>
        <v>3.5910556166744823E-2</v>
      </c>
      <c r="AF3864" s="71">
        <f t="shared" si="2025"/>
        <v>7.6139185172233274E-3</v>
      </c>
      <c r="AG3864" s="70">
        <f t="shared" si="2026"/>
        <v>-0.31213811082236831</v>
      </c>
      <c r="AH3864" s="70">
        <f t="shared" si="2027"/>
        <v>-0.32972785344228484</v>
      </c>
      <c r="AI3864" s="61" t="str">
        <f t="shared" si="2022"/>
        <v>Safety</v>
      </c>
      <c r="AJ3864" s="68" t="str">
        <f t="shared" si="2023"/>
        <v>Short VOL</v>
      </c>
      <c r="AK3864" s="72"/>
      <c r="AL3864" s="73"/>
      <c r="AM3864" s="72"/>
      <c r="AN3864" s="73"/>
      <c r="AO3864" s="74"/>
      <c r="AP3864" s="20"/>
      <c r="AQ3864" s="74"/>
      <c r="AR3864" s="20"/>
      <c r="AS3864" s="74"/>
      <c r="AT3864" s="20"/>
      <c r="AU3864" s="74" t="str">
        <f t="shared" si="2014"/>
        <v>00631L</v>
      </c>
      <c r="AV3864" s="20">
        <f t="shared" si="2020"/>
        <v>1</v>
      </c>
      <c r="AW3864" s="74" t="str">
        <f t="shared" si="2015"/>
        <v>00631L</v>
      </c>
      <c r="AX3864" s="20">
        <f t="shared" si="2016"/>
        <v>1</v>
      </c>
      <c r="AY3864" s="20">
        <f t="shared" si="2021"/>
        <v>1</v>
      </c>
      <c r="AZ3864" s="116">
        <v>40701</v>
      </c>
      <c r="BA3864" s="116"/>
      <c r="BB3864" s="20"/>
      <c r="BC3864" s="20"/>
      <c r="BD3864" s="76"/>
      <c r="BE3864" s="77"/>
      <c r="BF3864" s="77"/>
    </row>
    <row r="3865" spans="1:58" s="23" customFormat="1" ht="15.75" customHeight="1" x14ac:dyDescent="0.4">
      <c r="A3865" s="116">
        <v>40697</v>
      </c>
      <c r="B3865" s="112">
        <v>17.95</v>
      </c>
      <c r="C3865" s="112">
        <v>19.45</v>
      </c>
      <c r="D3865" s="112">
        <v>20.399999999999999</v>
      </c>
      <c r="E3865" s="112">
        <v>21.45</v>
      </c>
      <c r="F3865" s="112">
        <v>22.55</v>
      </c>
      <c r="G3865" s="112">
        <v>22.95</v>
      </c>
      <c r="H3865" s="113">
        <v>23.2</v>
      </c>
      <c r="I3865" s="90">
        <f t="shared" si="2017"/>
        <v>18.897368421052629</v>
      </c>
      <c r="J3865" s="90">
        <f t="shared" si="2018"/>
        <v>20.049999999999997</v>
      </c>
      <c r="K3865" s="114">
        <v>7</v>
      </c>
      <c r="L3865" s="115">
        <v>5.2631578947368418E-2</v>
      </c>
      <c r="M3865" s="90">
        <v>17.989999999999998</v>
      </c>
      <c r="N3865" s="90">
        <v>17.95</v>
      </c>
      <c r="O3865" s="90">
        <v>19.47</v>
      </c>
      <c r="P3865" s="90">
        <v>21.59</v>
      </c>
      <c r="Q3865" s="90">
        <v>24.63</v>
      </c>
      <c r="R3865" s="63">
        <f t="shared" si="2006"/>
        <v>5.1200000000000045</v>
      </c>
      <c r="S3865" s="64">
        <f t="shared" si="2028"/>
        <v>-7.7390823659480691E-3</v>
      </c>
      <c r="T3865" s="65">
        <f t="shared" si="2024"/>
        <v>1.0022284122562675</v>
      </c>
      <c r="U3865" s="65">
        <f t="shared" si="2024"/>
        <v>0.92193117616846432</v>
      </c>
      <c r="V3865" s="65">
        <f t="shared" si="2007"/>
        <v>0.83140342751273733</v>
      </c>
      <c r="W3865" s="65">
        <f t="shared" si="2008"/>
        <v>0.72878603329273239</v>
      </c>
      <c r="X3865" s="61">
        <f t="shared" si="2019"/>
        <v>8.3565459610027856E-2</v>
      </c>
      <c r="Y3865" s="66">
        <f t="shared" si="2009"/>
        <v>8.1585081585081584E-2</v>
      </c>
      <c r="Z3865" s="61">
        <f t="shared" si="2010"/>
        <v>6.0994290488789835E-2</v>
      </c>
      <c r="AA3865" s="67">
        <f t="shared" si="2011"/>
        <v>18.897368421052629</v>
      </c>
      <c r="AB3865" s="68">
        <f t="shared" si="2012"/>
        <v>0</v>
      </c>
      <c r="AC3865" s="69">
        <f t="shared" si="2013"/>
        <v>5.2778185016859616E-2</v>
      </c>
      <c r="AD3865" s="70">
        <f>_xlfn.PERCENTILE.EXC(AC3865:$AC$5675,0.5)</f>
        <v>6.5490628445424415E-2</v>
      </c>
      <c r="AE3865" s="70">
        <f>_xlfn.PERCENTILE.EXC($AC3865:AC$5675,0.35)</f>
        <v>3.5897255533988655E-2</v>
      </c>
      <c r="AF3865" s="71">
        <f t="shared" si="2025"/>
        <v>7.6139185172233274E-3</v>
      </c>
      <c r="AG3865" s="70">
        <f t="shared" si="2026"/>
        <v>-0.31213811082236831</v>
      </c>
      <c r="AH3865" s="70">
        <f t="shared" si="2027"/>
        <v>-0.32972785344228484</v>
      </c>
      <c r="AI3865" s="61" t="str">
        <f t="shared" si="2022"/>
        <v>Safety</v>
      </c>
      <c r="AJ3865" s="68" t="str">
        <f t="shared" si="2023"/>
        <v>Short VOL</v>
      </c>
      <c r="AK3865" s="72"/>
      <c r="AL3865" s="73"/>
      <c r="AM3865" s="72"/>
      <c r="AN3865" s="73"/>
      <c r="AO3865" s="74"/>
      <c r="AP3865" s="20"/>
      <c r="AQ3865" s="74"/>
      <c r="AR3865" s="20"/>
      <c r="AS3865" s="74"/>
      <c r="AT3865" s="20"/>
      <c r="AU3865" s="74" t="str">
        <f t="shared" si="2014"/>
        <v>00631L</v>
      </c>
      <c r="AV3865" s="20">
        <f t="shared" si="2020"/>
        <v>1</v>
      </c>
      <c r="AW3865" s="74" t="str">
        <f t="shared" si="2015"/>
        <v>00631L</v>
      </c>
      <c r="AX3865" s="20">
        <f t="shared" si="2016"/>
        <v>1</v>
      </c>
      <c r="AY3865" s="20">
        <f t="shared" si="2021"/>
        <v>1</v>
      </c>
      <c r="AZ3865" s="116">
        <v>40700</v>
      </c>
      <c r="BA3865" s="116"/>
      <c r="BB3865" s="20"/>
      <c r="BC3865" s="20"/>
      <c r="BD3865" s="76"/>
      <c r="BE3865" s="77"/>
      <c r="BF3865" s="77"/>
    </row>
    <row r="3866" spans="1:58" s="23" customFormat="1" ht="15.75" customHeight="1" x14ac:dyDescent="0.4">
      <c r="A3866" s="116">
        <v>40696</v>
      </c>
      <c r="B3866" s="112">
        <v>17.8</v>
      </c>
      <c r="C3866" s="112">
        <v>19.350000000000001</v>
      </c>
      <c r="D3866" s="112">
        <v>20.3</v>
      </c>
      <c r="E3866" s="112">
        <v>21.3</v>
      </c>
      <c r="F3866" s="112">
        <v>22.4</v>
      </c>
      <c r="G3866" s="112">
        <v>22.8</v>
      </c>
      <c r="H3866" s="113">
        <v>23.05</v>
      </c>
      <c r="I3866" s="90">
        <f t="shared" si="2017"/>
        <v>18.697368421052634</v>
      </c>
      <c r="J3866" s="90">
        <f t="shared" si="2018"/>
        <v>19.900000000000002</v>
      </c>
      <c r="K3866" s="114">
        <v>8</v>
      </c>
      <c r="L3866" s="115">
        <v>5.2631578947368418E-2</v>
      </c>
      <c r="M3866" s="90">
        <v>18.93</v>
      </c>
      <c r="N3866" s="90">
        <v>18.09</v>
      </c>
      <c r="O3866" s="90">
        <v>19.32</v>
      </c>
      <c r="P3866" s="90">
        <v>21.29</v>
      </c>
      <c r="Q3866" s="90">
        <v>23.24</v>
      </c>
      <c r="R3866" s="63">
        <f t="shared" si="2006"/>
        <v>3.5900000000000034</v>
      </c>
      <c r="S3866" s="64">
        <f t="shared" si="2028"/>
        <v>-1.147540983606562E-2</v>
      </c>
      <c r="T3866" s="65">
        <f t="shared" si="2024"/>
        <v>1.0464344941956882</v>
      </c>
      <c r="U3866" s="65">
        <f t="shared" si="2024"/>
        <v>0.93633540372670809</v>
      </c>
      <c r="V3866" s="65">
        <f t="shared" si="2007"/>
        <v>0.84969469234382344</v>
      </c>
      <c r="W3866" s="65">
        <f t="shared" si="2008"/>
        <v>0.77839931153184172</v>
      </c>
      <c r="X3866" s="61">
        <f t="shared" si="2019"/>
        <v>8.7078651685393291E-2</v>
      </c>
      <c r="Y3866" s="66">
        <f t="shared" si="2009"/>
        <v>8.2159624413145532E-2</v>
      </c>
      <c r="Z3866" s="61">
        <f t="shared" si="2010"/>
        <v>6.4320900774102741E-2</v>
      </c>
      <c r="AA3866" s="67">
        <f t="shared" si="2011"/>
        <v>18.697368421052634</v>
      </c>
      <c r="AB3866" s="68">
        <f t="shared" si="2012"/>
        <v>-1.6030956329463743E-2</v>
      </c>
      <c r="AC3866" s="69">
        <f t="shared" si="2013"/>
        <v>3.357481597858672E-2</v>
      </c>
      <c r="AD3866" s="70">
        <f>_xlfn.PERCENTILE.EXC(AC3866:$AC$5675,0.5)</f>
        <v>6.5508108136958398E-2</v>
      </c>
      <c r="AE3866" s="70">
        <f>_xlfn.PERCENTILE.EXC($AC3866:AC$5675,0.35)</f>
        <v>3.5888274556830815E-2</v>
      </c>
      <c r="AF3866" s="71">
        <f t="shared" si="2025"/>
        <v>7.6139185172233274E-3</v>
      </c>
      <c r="AG3866" s="70">
        <f t="shared" si="2026"/>
        <v>-0.31213811082236831</v>
      </c>
      <c r="AH3866" s="70">
        <f t="shared" si="2027"/>
        <v>-0.32972785344228484</v>
      </c>
      <c r="AI3866" s="61" t="str">
        <f t="shared" si="2022"/>
        <v>Safety</v>
      </c>
      <c r="AJ3866" s="68" t="str">
        <f t="shared" si="2023"/>
        <v>Short VOL</v>
      </c>
      <c r="AK3866" s="72"/>
      <c r="AL3866" s="73"/>
      <c r="AM3866" s="72"/>
      <c r="AN3866" s="73"/>
      <c r="AO3866" s="74"/>
      <c r="AP3866" s="20"/>
      <c r="AQ3866" s="74"/>
      <c r="AR3866" s="20"/>
      <c r="AS3866" s="74"/>
      <c r="AT3866" s="20"/>
      <c r="AU3866" s="74" t="str">
        <f t="shared" si="2014"/>
        <v>00631L</v>
      </c>
      <c r="AV3866" s="20">
        <f t="shared" si="2020"/>
        <v>1</v>
      </c>
      <c r="AW3866" s="74" t="str">
        <f t="shared" si="2015"/>
        <v>00635U</v>
      </c>
      <c r="AX3866" s="20">
        <f t="shared" si="2016"/>
        <v>0</v>
      </c>
      <c r="AY3866" s="20">
        <f t="shared" si="2021"/>
        <v>1</v>
      </c>
      <c r="AZ3866" s="116">
        <v>40697</v>
      </c>
      <c r="BA3866" s="116"/>
      <c r="BB3866" s="20"/>
      <c r="BC3866" s="20"/>
      <c r="BD3866" s="76"/>
      <c r="BE3866" s="77"/>
      <c r="BF3866" s="77"/>
    </row>
    <row r="3867" spans="1:58" s="23" customFormat="1" ht="15.75" customHeight="1" x14ac:dyDescent="0.4">
      <c r="A3867" s="116">
        <v>40695</v>
      </c>
      <c r="B3867" s="112">
        <v>17.95</v>
      </c>
      <c r="C3867" s="112">
        <v>19.55</v>
      </c>
      <c r="D3867" s="112">
        <v>20.399999999999999</v>
      </c>
      <c r="E3867" s="112">
        <v>21.4</v>
      </c>
      <c r="F3867" s="112">
        <v>22.5</v>
      </c>
      <c r="G3867" s="112">
        <v>22.9</v>
      </c>
      <c r="H3867" s="113">
        <v>23.1</v>
      </c>
      <c r="I3867" s="90">
        <f t="shared" si="2017"/>
        <v>18.792105263157893</v>
      </c>
      <c r="J3867" s="90">
        <f t="shared" si="2018"/>
        <v>19.997368421052631</v>
      </c>
      <c r="K3867" s="114">
        <v>9</v>
      </c>
      <c r="L3867" s="115">
        <v>5.2631578947368418E-2</v>
      </c>
      <c r="M3867" s="90">
        <v>19.100000000000001</v>
      </c>
      <c r="N3867" s="90">
        <v>18.3</v>
      </c>
      <c r="O3867" s="90">
        <v>19.36</v>
      </c>
      <c r="P3867" s="90">
        <v>21.41</v>
      </c>
      <c r="Q3867" s="90">
        <v>23.22</v>
      </c>
      <c r="R3867" s="63">
        <f t="shared" si="2006"/>
        <v>3.3699999999999903</v>
      </c>
      <c r="S3867" s="64">
        <f t="shared" si="2028"/>
        <v>0.18446601941747584</v>
      </c>
      <c r="T3867" s="65">
        <f t="shared" si="2024"/>
        <v>1.0437158469945356</v>
      </c>
      <c r="U3867" s="65">
        <f t="shared" si="2024"/>
        <v>0.94524793388429762</v>
      </c>
      <c r="V3867" s="65">
        <f t="shared" si="2007"/>
        <v>0.8547407753386268</v>
      </c>
      <c r="W3867" s="65">
        <f t="shared" si="2008"/>
        <v>0.78811369509043938</v>
      </c>
      <c r="X3867" s="61">
        <f t="shared" si="2019"/>
        <v>8.9136490250696462E-2</v>
      </c>
      <c r="Y3867" s="66">
        <f t="shared" si="2009"/>
        <v>7.9439252336448732E-2</v>
      </c>
      <c r="Z3867" s="61">
        <f t="shared" si="2010"/>
        <v>6.4136675535639315E-2</v>
      </c>
      <c r="AA3867" s="67">
        <f t="shared" si="2011"/>
        <v>18.792105263157893</v>
      </c>
      <c r="AB3867" s="68">
        <f t="shared" si="2012"/>
        <v>-1.9125683060109366E-2</v>
      </c>
      <c r="AC3867" s="69">
        <f t="shared" si="2013"/>
        <v>2.6890997986770075E-2</v>
      </c>
      <c r="AD3867" s="70">
        <f>_xlfn.PERCENTILE.EXC(AC3867:$AC$5675,0.5)</f>
        <v>6.5525587828492368E-2</v>
      </c>
      <c r="AE3867" s="70">
        <f>_xlfn.PERCENTILE.EXC($AC3867:AC$5675,0.35)</f>
        <v>3.5908656076351089E-2</v>
      </c>
      <c r="AF3867" s="71">
        <f t="shared" si="2025"/>
        <v>7.6139185172233274E-3</v>
      </c>
      <c r="AG3867" s="70">
        <f t="shared" si="2026"/>
        <v>-0.31213811082236831</v>
      </c>
      <c r="AH3867" s="70">
        <f t="shared" si="2027"/>
        <v>-0.32972785344228484</v>
      </c>
      <c r="AI3867" s="61" t="str">
        <f t="shared" si="2022"/>
        <v>Safety</v>
      </c>
      <c r="AJ3867" s="68" t="str">
        <f t="shared" si="2023"/>
        <v>Short VOL</v>
      </c>
      <c r="AK3867" s="72"/>
      <c r="AL3867" s="73"/>
      <c r="AM3867" s="72"/>
      <c r="AN3867" s="73"/>
      <c r="AO3867" s="74"/>
      <c r="AP3867" s="20"/>
      <c r="AQ3867" s="74"/>
      <c r="AR3867" s="20"/>
      <c r="AS3867" s="74"/>
      <c r="AT3867" s="20"/>
      <c r="AU3867" s="74" t="str">
        <f t="shared" si="2014"/>
        <v>00631L</v>
      </c>
      <c r="AV3867" s="20">
        <f t="shared" si="2020"/>
        <v>1</v>
      </c>
      <c r="AW3867" s="74" t="str">
        <f t="shared" si="2015"/>
        <v>00635U</v>
      </c>
      <c r="AX3867" s="20">
        <f t="shared" si="2016"/>
        <v>0</v>
      </c>
      <c r="AY3867" s="20">
        <f t="shared" si="2021"/>
        <v>1</v>
      </c>
      <c r="AZ3867" s="116">
        <v>40696</v>
      </c>
      <c r="BA3867" s="116"/>
      <c r="BB3867" s="20"/>
      <c r="BC3867" s="20"/>
      <c r="BD3867" s="76"/>
      <c r="BE3867" s="77"/>
      <c r="BF3867" s="77"/>
    </row>
    <row r="3868" spans="1:58" s="23" customFormat="1" ht="15.75" customHeight="1" x14ac:dyDescent="0.4">
      <c r="A3868" s="116">
        <v>40694</v>
      </c>
      <c r="B3868" s="112">
        <v>16.55</v>
      </c>
      <c r="C3868" s="112">
        <v>18.55</v>
      </c>
      <c r="D3868" s="112">
        <v>19.600000000000001</v>
      </c>
      <c r="E3868" s="112">
        <v>20.75</v>
      </c>
      <c r="F3868" s="112">
        <v>21.9</v>
      </c>
      <c r="G3868" s="112">
        <v>22.3</v>
      </c>
      <c r="H3868" s="113">
        <v>22.45</v>
      </c>
      <c r="I3868" s="90">
        <f t="shared" si="2017"/>
        <v>17.497368421052631</v>
      </c>
      <c r="J3868" s="90">
        <f t="shared" si="2018"/>
        <v>19.047368421052632</v>
      </c>
      <c r="K3868" s="114">
        <v>10</v>
      </c>
      <c r="L3868" s="115">
        <v>5.2631578947368418E-2</v>
      </c>
      <c r="M3868" s="90">
        <v>14.89</v>
      </c>
      <c r="N3868" s="90">
        <v>15.45</v>
      </c>
      <c r="O3868" s="90">
        <v>17.559999999999999</v>
      </c>
      <c r="P3868" s="90">
        <v>20.010000000000002</v>
      </c>
      <c r="Q3868" s="90">
        <v>22.13</v>
      </c>
      <c r="R3868" s="63">
        <f t="shared" si="2006"/>
        <v>7.23</v>
      </c>
      <c r="S3868" s="64">
        <f t="shared" si="2028"/>
        <v>-3.3166458072590811E-2</v>
      </c>
      <c r="T3868" s="65">
        <f t="shared" si="2024"/>
        <v>0.96375404530744346</v>
      </c>
      <c r="U3868" s="65">
        <f t="shared" si="2024"/>
        <v>0.87984054669703871</v>
      </c>
      <c r="V3868" s="65">
        <f t="shared" si="2007"/>
        <v>0.77211394302848568</v>
      </c>
      <c r="W3868" s="65">
        <f t="shared" si="2008"/>
        <v>0.69814731134206964</v>
      </c>
      <c r="X3868" s="61">
        <f t="shared" si="2019"/>
        <v>0.12084592145015105</v>
      </c>
      <c r="Y3868" s="66">
        <f t="shared" si="2009"/>
        <v>8.1927710843373455E-2</v>
      </c>
      <c r="Z3868" s="61">
        <f t="shared" si="2010"/>
        <v>8.8584749586404013E-2</v>
      </c>
      <c r="AA3868" s="67">
        <f t="shared" si="2011"/>
        <v>17.497368421052634</v>
      </c>
      <c r="AB3868" s="68">
        <f t="shared" si="2012"/>
        <v>7.1197411003236344E-2</v>
      </c>
      <c r="AC3868" s="69">
        <f t="shared" si="2013"/>
        <v>0.13251575540793756</v>
      </c>
      <c r="AD3868" s="70">
        <f>_xlfn.PERCENTILE.EXC(AC3868:$AC$5675,0.5)</f>
        <v>6.5526326677778912E-2</v>
      </c>
      <c r="AE3868" s="70">
        <f>_xlfn.PERCENTILE.EXC($AC3868:AC$5675,0.35)</f>
        <v>3.5929133433245192E-2</v>
      </c>
      <c r="AF3868" s="71">
        <f t="shared" si="2025"/>
        <v>7.510552548112559E-3</v>
      </c>
      <c r="AG3868" s="70">
        <f t="shared" si="2026"/>
        <v>-0.31213811082236831</v>
      </c>
      <c r="AH3868" s="70">
        <f t="shared" si="2027"/>
        <v>-0.32972785344228484</v>
      </c>
      <c r="AI3868" s="61" t="str">
        <f t="shared" si="2022"/>
        <v>Short VOL</v>
      </c>
      <c r="AJ3868" s="68" t="str">
        <f t="shared" si="2023"/>
        <v>Short VOL</v>
      </c>
      <c r="AK3868" s="72"/>
      <c r="AL3868" s="73"/>
      <c r="AM3868" s="72"/>
      <c r="AN3868" s="73"/>
      <c r="AO3868" s="74"/>
      <c r="AP3868" s="20"/>
      <c r="AQ3868" s="74"/>
      <c r="AR3868" s="20"/>
      <c r="AS3868" s="74"/>
      <c r="AT3868" s="20"/>
      <c r="AU3868" s="74" t="str">
        <f t="shared" si="2014"/>
        <v>00631L</v>
      </c>
      <c r="AV3868" s="20">
        <f t="shared" si="2020"/>
        <v>1</v>
      </c>
      <c r="AW3868" s="74" t="str">
        <f t="shared" si="2015"/>
        <v>00631L</v>
      </c>
      <c r="AX3868" s="20">
        <f t="shared" si="2016"/>
        <v>1</v>
      </c>
      <c r="AY3868" s="20">
        <f t="shared" si="2021"/>
        <v>1</v>
      </c>
      <c r="AZ3868" s="116">
        <v>40695</v>
      </c>
      <c r="BA3868" s="116"/>
      <c r="BB3868" s="20"/>
      <c r="BC3868" s="20"/>
      <c r="BD3868" s="76"/>
      <c r="BE3868" s="77"/>
      <c r="BF3868" s="77"/>
    </row>
    <row r="3869" spans="1:58" s="23" customFormat="1" ht="15.75" customHeight="1" x14ac:dyDescent="0.4">
      <c r="A3869" s="116">
        <v>40690</v>
      </c>
      <c r="B3869" s="112">
        <v>17.100000000000001</v>
      </c>
      <c r="C3869" s="112">
        <v>19.05</v>
      </c>
      <c r="D3869" s="112">
        <v>20.100000000000001</v>
      </c>
      <c r="E3869" s="112">
        <v>21.2</v>
      </c>
      <c r="F3869" s="112">
        <v>22.3</v>
      </c>
      <c r="G3869" s="112">
        <v>22.7</v>
      </c>
      <c r="H3869" s="113">
        <v>22.85</v>
      </c>
      <c r="I3869" s="90">
        <f t="shared" si="2017"/>
        <v>17.921052631578949</v>
      </c>
      <c r="J3869" s="90">
        <f t="shared" si="2018"/>
        <v>19.492105263157896</v>
      </c>
      <c r="K3869" s="114">
        <v>11</v>
      </c>
      <c r="L3869" s="115">
        <v>5.2631578947368418E-2</v>
      </c>
      <c r="M3869" s="90">
        <v>14.79</v>
      </c>
      <c r="N3869" s="90">
        <v>15.98</v>
      </c>
      <c r="O3869" s="90">
        <v>18.13</v>
      </c>
      <c r="P3869" s="90">
        <v>20.63</v>
      </c>
      <c r="Q3869" s="90">
        <v>22.74</v>
      </c>
      <c r="R3869" s="63">
        <f t="shared" si="2006"/>
        <v>7.9899999999999984</v>
      </c>
      <c r="S3869" s="64">
        <f t="shared" si="2028"/>
        <v>-6.836544437538809E-3</v>
      </c>
      <c r="T3869" s="65">
        <f t="shared" si="2024"/>
        <v>0.92553191489361697</v>
      </c>
      <c r="U3869" s="65">
        <f t="shared" si="2024"/>
        <v>0.8814120242691672</v>
      </c>
      <c r="V3869" s="65">
        <f t="shared" si="2007"/>
        <v>0.77460009694619492</v>
      </c>
      <c r="W3869" s="65">
        <f t="shared" si="2008"/>
        <v>0.70272647317502202</v>
      </c>
      <c r="X3869" s="61">
        <f t="shared" si="2019"/>
        <v>0.1140350877192982</v>
      </c>
      <c r="Y3869" s="66">
        <f t="shared" si="2009"/>
        <v>7.7830188679245391E-2</v>
      </c>
      <c r="Z3869" s="61">
        <f t="shared" si="2010"/>
        <v>8.7665198237885447E-2</v>
      </c>
      <c r="AA3869" s="67">
        <f t="shared" si="2011"/>
        <v>17.921052631578945</v>
      </c>
      <c r="AB3869" s="68">
        <f t="shared" si="2012"/>
        <v>7.0087609511889928E-2</v>
      </c>
      <c r="AC3869" s="69">
        <f t="shared" si="2013"/>
        <v>0.12146762400368866</v>
      </c>
      <c r="AD3869" s="70">
        <f>_xlfn.PERCENTILE.EXC(AC3869:$AC$5675,0.5)</f>
        <v>6.5525587828492368E-2</v>
      </c>
      <c r="AE3869" s="70">
        <f>_xlfn.PERCENTILE.EXC($AC3869:AC$5675,0.35)</f>
        <v>3.5920056618713517E-2</v>
      </c>
      <c r="AF3869" s="71">
        <f t="shared" si="2025"/>
        <v>7.510552548112559E-3</v>
      </c>
      <c r="AG3869" s="70">
        <f t="shared" si="2026"/>
        <v>-0.31213811082236831</v>
      </c>
      <c r="AH3869" s="70">
        <f t="shared" si="2027"/>
        <v>-0.32972785344228484</v>
      </c>
      <c r="AI3869" s="61" t="str">
        <f t="shared" si="2022"/>
        <v>Short VOL</v>
      </c>
      <c r="AJ3869" s="68" t="str">
        <f t="shared" si="2023"/>
        <v>Short VOL</v>
      </c>
      <c r="AK3869" s="72"/>
      <c r="AL3869" s="73"/>
      <c r="AM3869" s="72"/>
      <c r="AN3869" s="73"/>
      <c r="AO3869" s="74"/>
      <c r="AP3869" s="20"/>
      <c r="AQ3869" s="74"/>
      <c r="AR3869" s="20"/>
      <c r="AS3869" s="74"/>
      <c r="AT3869" s="20"/>
      <c r="AU3869" s="74" t="str">
        <f t="shared" si="2014"/>
        <v>00631L</v>
      </c>
      <c r="AV3869" s="20">
        <f t="shared" si="2020"/>
        <v>1</v>
      </c>
      <c r="AW3869" s="74" t="str">
        <f t="shared" si="2015"/>
        <v>00631L</v>
      </c>
      <c r="AX3869" s="20">
        <f t="shared" si="2016"/>
        <v>1</v>
      </c>
      <c r="AY3869" s="20">
        <f t="shared" si="2021"/>
        <v>1</v>
      </c>
      <c r="AZ3869" s="116">
        <v>40694</v>
      </c>
      <c r="BA3869" s="116"/>
      <c r="BB3869" s="20"/>
      <c r="BC3869" s="20"/>
      <c r="BD3869" s="76"/>
      <c r="BE3869" s="77"/>
      <c r="BF3869" s="77"/>
    </row>
    <row r="3870" spans="1:58" s="23" customFormat="1" ht="15.75" customHeight="1" x14ac:dyDescent="0.4">
      <c r="A3870" s="116">
        <v>40689</v>
      </c>
      <c r="B3870" s="112">
        <v>17.45</v>
      </c>
      <c r="C3870" s="112">
        <v>19.350000000000001</v>
      </c>
      <c r="D3870" s="112">
        <v>20.45</v>
      </c>
      <c r="E3870" s="112">
        <v>21.65</v>
      </c>
      <c r="F3870" s="112">
        <v>22.75</v>
      </c>
      <c r="G3870" s="112">
        <v>23.05</v>
      </c>
      <c r="H3870" s="113">
        <v>23.2</v>
      </c>
      <c r="I3870" s="90">
        <f t="shared" si="2017"/>
        <v>18.149999999999999</v>
      </c>
      <c r="J3870" s="90">
        <f t="shared" si="2018"/>
        <v>19.755263157894738</v>
      </c>
      <c r="K3870" s="114">
        <v>12</v>
      </c>
      <c r="L3870" s="115">
        <v>5.2631578947368418E-2</v>
      </c>
      <c r="M3870" s="90">
        <v>14.62</v>
      </c>
      <c r="N3870" s="90">
        <v>16.09</v>
      </c>
      <c r="O3870" s="90">
        <v>18.190000000000001</v>
      </c>
      <c r="P3870" s="90">
        <v>20.92</v>
      </c>
      <c r="Q3870" s="90">
        <v>23.02</v>
      </c>
      <c r="R3870" s="63">
        <f t="shared" si="2006"/>
        <v>8.3999999999999986</v>
      </c>
      <c r="S3870" s="64">
        <f t="shared" si="2028"/>
        <v>-5.7410661980082038E-2</v>
      </c>
      <c r="T3870" s="65">
        <f t="shared" si="2024"/>
        <v>0.90863890615289</v>
      </c>
      <c r="U3870" s="65">
        <f t="shared" si="2024"/>
        <v>0.88455195162177014</v>
      </c>
      <c r="V3870" s="65">
        <f t="shared" si="2007"/>
        <v>0.76912045889101333</v>
      </c>
      <c r="W3870" s="65">
        <f t="shared" si="2008"/>
        <v>0.69895742832319718</v>
      </c>
      <c r="X3870" s="61">
        <f t="shared" si="2019"/>
        <v>0.10888252148997148</v>
      </c>
      <c r="Y3870" s="66">
        <f t="shared" si="2009"/>
        <v>7.1593533487297953E-2</v>
      </c>
      <c r="Z3870" s="61">
        <f t="shared" si="2010"/>
        <v>8.8444251123677139E-2</v>
      </c>
      <c r="AA3870" s="67">
        <f t="shared" si="2011"/>
        <v>18.149999999999999</v>
      </c>
      <c r="AB3870" s="68">
        <f t="shared" si="2012"/>
        <v>8.4524549409571131E-2</v>
      </c>
      <c r="AC3870" s="69">
        <f t="shared" si="2013"/>
        <v>0.12802983219390918</v>
      </c>
      <c r="AD3870" s="70">
        <f>_xlfn.PERCENTILE.EXC(AC3870:$AC$5675,0.5)</f>
        <v>6.5508108136958398E-2</v>
      </c>
      <c r="AE3870" s="70">
        <f>_xlfn.PERCENTILE.EXC($AC3870:AC$5675,0.35)</f>
        <v>3.5906755985957342E-2</v>
      </c>
      <c r="AF3870" s="71">
        <f t="shared" si="2025"/>
        <v>7.510552548112559E-3</v>
      </c>
      <c r="AG3870" s="70">
        <f t="shared" si="2026"/>
        <v>-0.31213811082236831</v>
      </c>
      <c r="AH3870" s="70">
        <f t="shared" si="2027"/>
        <v>-0.32972785344228484</v>
      </c>
      <c r="AI3870" s="61" t="str">
        <f t="shared" si="2022"/>
        <v>Short VOL</v>
      </c>
      <c r="AJ3870" s="68" t="str">
        <f t="shared" si="2023"/>
        <v>Short VOL</v>
      </c>
      <c r="AK3870" s="72"/>
      <c r="AL3870" s="73"/>
      <c r="AM3870" s="72"/>
      <c r="AN3870" s="73"/>
      <c r="AO3870" s="74"/>
      <c r="AP3870" s="20"/>
      <c r="AQ3870" s="74"/>
      <c r="AR3870" s="20"/>
      <c r="AS3870" s="74"/>
      <c r="AT3870" s="20"/>
      <c r="AU3870" s="74" t="str">
        <f t="shared" si="2014"/>
        <v>00631L</v>
      </c>
      <c r="AV3870" s="20">
        <f t="shared" si="2020"/>
        <v>1</v>
      </c>
      <c r="AW3870" s="74" t="str">
        <f t="shared" si="2015"/>
        <v>00631L</v>
      </c>
      <c r="AX3870" s="20">
        <f t="shared" si="2016"/>
        <v>1</v>
      </c>
      <c r="AY3870" s="20">
        <f t="shared" si="2021"/>
        <v>1</v>
      </c>
      <c r="AZ3870" s="116">
        <v>40690</v>
      </c>
      <c r="BA3870" s="116"/>
      <c r="BB3870" s="20"/>
      <c r="BC3870" s="20"/>
      <c r="BD3870" s="76"/>
      <c r="BE3870" s="77"/>
      <c r="BF3870" s="77"/>
    </row>
    <row r="3871" spans="1:58" s="23" customFormat="1" ht="15.75" customHeight="1" x14ac:dyDescent="0.4">
      <c r="A3871" s="116">
        <v>40688</v>
      </c>
      <c r="B3871" s="112">
        <v>17.95</v>
      </c>
      <c r="C3871" s="112">
        <v>19.899999999999999</v>
      </c>
      <c r="D3871" s="112">
        <v>21</v>
      </c>
      <c r="E3871" s="112">
        <v>22.15</v>
      </c>
      <c r="F3871" s="112">
        <v>23.2</v>
      </c>
      <c r="G3871" s="112">
        <v>23.5</v>
      </c>
      <c r="H3871" s="113">
        <v>23.6</v>
      </c>
      <c r="I3871" s="90">
        <f t="shared" si="2017"/>
        <v>18.565789473684209</v>
      </c>
      <c r="J3871" s="90">
        <f t="shared" si="2018"/>
        <v>20.247368421052631</v>
      </c>
      <c r="K3871" s="114">
        <v>13</v>
      </c>
      <c r="L3871" s="115">
        <v>5.2631578947368418E-2</v>
      </c>
      <c r="M3871" s="90">
        <v>16.829999999999998</v>
      </c>
      <c r="N3871" s="90">
        <v>17.07</v>
      </c>
      <c r="O3871" s="90">
        <v>18.87</v>
      </c>
      <c r="P3871" s="90">
        <v>21.57</v>
      </c>
      <c r="Q3871" s="90">
        <v>23.68</v>
      </c>
      <c r="R3871" s="63">
        <f t="shared" ref="R3871:R3934" si="2029">(O3871+P3871)-(N3871+M3871)</f>
        <v>6.5399999999999991</v>
      </c>
      <c r="S3871" s="64">
        <f t="shared" si="2028"/>
        <v>-4.208754208754209E-2</v>
      </c>
      <c r="T3871" s="65">
        <f t="shared" si="2024"/>
        <v>0.98594024604569408</v>
      </c>
      <c r="U3871" s="65">
        <f t="shared" si="2024"/>
        <v>0.90461049284578698</v>
      </c>
      <c r="V3871" s="65">
        <f t="shared" si="2007"/>
        <v>0.79137691237830321</v>
      </c>
      <c r="W3871" s="65">
        <f t="shared" si="2008"/>
        <v>0.72086148648648651</v>
      </c>
      <c r="X3871" s="61">
        <f t="shared" si="2019"/>
        <v>0.10863509749303618</v>
      </c>
      <c r="Y3871" s="66">
        <f t="shared" si="2009"/>
        <v>6.5462753950338737E-2</v>
      </c>
      <c r="Z3871" s="61">
        <f t="shared" si="2010"/>
        <v>9.0574060949681137E-2</v>
      </c>
      <c r="AA3871" s="67">
        <f t="shared" si="2011"/>
        <v>18.565789473684209</v>
      </c>
      <c r="AB3871" s="68">
        <f t="shared" si="2012"/>
        <v>5.1552431165787872E-2</v>
      </c>
      <c r="AC3871" s="69">
        <f t="shared" si="2013"/>
        <v>8.7626799864335594E-2</v>
      </c>
      <c r="AD3871" s="70">
        <f>_xlfn.PERCENTILE.EXC(AC3871:$AC$5675,0.5)</f>
        <v>6.5490628445424415E-2</v>
      </c>
      <c r="AE3871" s="70">
        <f>_xlfn.PERCENTILE.EXC($AC3871:AC$5675,0.35)</f>
        <v>3.5893455353201174E-2</v>
      </c>
      <c r="AF3871" s="71">
        <f t="shared" si="2025"/>
        <v>7.2837287239806625E-3</v>
      </c>
      <c r="AG3871" s="70">
        <f t="shared" si="2026"/>
        <v>-0.31213811082236831</v>
      </c>
      <c r="AH3871" s="70">
        <f t="shared" si="2027"/>
        <v>-0.32972785344228484</v>
      </c>
      <c r="AI3871" s="61" t="str">
        <f t="shared" si="2022"/>
        <v>Short VOL</v>
      </c>
      <c r="AJ3871" s="68" t="str">
        <f t="shared" si="2023"/>
        <v>Short VOL</v>
      </c>
      <c r="AK3871" s="72"/>
      <c r="AL3871" s="73"/>
      <c r="AM3871" s="72"/>
      <c r="AN3871" s="73"/>
      <c r="AO3871" s="74"/>
      <c r="AP3871" s="20"/>
      <c r="AQ3871" s="74"/>
      <c r="AR3871" s="20"/>
      <c r="AS3871" s="74"/>
      <c r="AT3871" s="20"/>
      <c r="AU3871" s="74" t="str">
        <f t="shared" si="2014"/>
        <v>00631L</v>
      </c>
      <c r="AV3871" s="20">
        <f t="shared" si="2020"/>
        <v>1</v>
      </c>
      <c r="AW3871" s="74" t="str">
        <f t="shared" si="2015"/>
        <v>00631L</v>
      </c>
      <c r="AX3871" s="20">
        <f t="shared" si="2016"/>
        <v>1</v>
      </c>
      <c r="AY3871" s="20">
        <f t="shared" si="2021"/>
        <v>1</v>
      </c>
      <c r="AZ3871" s="116">
        <v>40689</v>
      </c>
      <c r="BA3871" s="116"/>
      <c r="BB3871" s="20"/>
      <c r="BC3871" s="20"/>
      <c r="BD3871" s="76"/>
      <c r="BE3871" s="77"/>
      <c r="BF3871" s="77"/>
    </row>
    <row r="3872" spans="1:58" s="23" customFormat="1" ht="15.75" customHeight="1" x14ac:dyDescent="0.4">
      <c r="A3872" s="116">
        <v>40687</v>
      </c>
      <c r="B3872" s="112">
        <v>18.3</v>
      </c>
      <c r="C3872" s="112">
        <v>20.149999999999999</v>
      </c>
      <c r="D3872" s="112">
        <v>21.2</v>
      </c>
      <c r="E3872" s="112">
        <v>22.4</v>
      </c>
      <c r="F3872" s="112">
        <v>23.45</v>
      </c>
      <c r="G3872" s="112">
        <v>23.65</v>
      </c>
      <c r="H3872" s="113">
        <v>23.7</v>
      </c>
      <c r="I3872" s="90">
        <f t="shared" si="2017"/>
        <v>18.786842105263158</v>
      </c>
      <c r="J3872" s="90">
        <f t="shared" si="2018"/>
        <v>20.426315789473684</v>
      </c>
      <c r="K3872" s="114">
        <v>14</v>
      </c>
      <c r="L3872" s="115">
        <v>5.2631578947368418E-2</v>
      </c>
      <c r="M3872" s="90">
        <v>17.87</v>
      </c>
      <c r="N3872" s="90">
        <v>17.82</v>
      </c>
      <c r="O3872" s="90">
        <v>19.170000000000002</v>
      </c>
      <c r="P3872" s="90">
        <v>21.75</v>
      </c>
      <c r="Q3872" s="90">
        <v>23.76</v>
      </c>
      <c r="R3872" s="63">
        <f t="shared" si="2029"/>
        <v>5.230000000000004</v>
      </c>
      <c r="S3872" s="64">
        <f t="shared" si="2028"/>
        <v>-2.4630541871921145E-2</v>
      </c>
      <c r="T3872" s="65">
        <f t="shared" si="2024"/>
        <v>1.0028058361391694</v>
      </c>
      <c r="U3872" s="65">
        <f t="shared" si="2024"/>
        <v>0.92957746478873238</v>
      </c>
      <c r="V3872" s="65">
        <f t="shared" si="2007"/>
        <v>0.81931034482758625</v>
      </c>
      <c r="W3872" s="65">
        <f t="shared" si="2008"/>
        <v>0.75</v>
      </c>
      <c r="X3872" s="61">
        <f t="shared" si="2019"/>
        <v>0.10109289617486326</v>
      </c>
      <c r="Y3872" s="66">
        <f t="shared" si="2009"/>
        <v>5.8035714285714322E-2</v>
      </c>
      <c r="Z3872" s="61">
        <f t="shared" si="2010"/>
        <v>8.7267124247093375E-2</v>
      </c>
      <c r="AA3872" s="67">
        <f t="shared" si="2011"/>
        <v>18.786842105263158</v>
      </c>
      <c r="AB3872" s="68">
        <f t="shared" si="2012"/>
        <v>2.6936026936026959E-2</v>
      </c>
      <c r="AC3872" s="69">
        <f t="shared" si="2013"/>
        <v>5.4256010396361277E-2</v>
      </c>
      <c r="AD3872" s="70">
        <f>_xlfn.PERCENTILE.EXC(AC3872:$AC$5675,0.5)</f>
        <v>6.5462596939994899E-2</v>
      </c>
      <c r="AE3872" s="70">
        <f>_xlfn.PERCENTILE.EXC($AC3872:AC$5675,0.35)</f>
        <v>3.5887354146442223E-2</v>
      </c>
      <c r="AF3872" s="71">
        <f t="shared" si="2025"/>
        <v>6.9965166246659591E-3</v>
      </c>
      <c r="AG3872" s="70">
        <f t="shared" si="2026"/>
        <v>-0.31213811082236831</v>
      </c>
      <c r="AH3872" s="70">
        <f t="shared" si="2027"/>
        <v>-0.32972785344228484</v>
      </c>
      <c r="AI3872" s="61" t="str">
        <f t="shared" si="2022"/>
        <v>Safety</v>
      </c>
      <c r="AJ3872" s="68" t="str">
        <f t="shared" si="2023"/>
        <v>Short VOL</v>
      </c>
      <c r="AK3872" s="72"/>
      <c r="AL3872" s="73"/>
      <c r="AM3872" s="72"/>
      <c r="AN3872" s="73"/>
      <c r="AO3872" s="74"/>
      <c r="AP3872" s="20"/>
      <c r="AQ3872" s="74"/>
      <c r="AR3872" s="20"/>
      <c r="AS3872" s="74"/>
      <c r="AT3872" s="20"/>
      <c r="AU3872" s="74" t="str">
        <f t="shared" si="2014"/>
        <v>00631L</v>
      </c>
      <c r="AV3872" s="20">
        <f t="shared" si="2020"/>
        <v>1</v>
      </c>
      <c r="AW3872" s="74" t="str">
        <f t="shared" si="2015"/>
        <v>00631L</v>
      </c>
      <c r="AX3872" s="20">
        <f t="shared" si="2016"/>
        <v>1</v>
      </c>
      <c r="AY3872" s="20">
        <f t="shared" si="2021"/>
        <v>1</v>
      </c>
      <c r="AZ3872" s="116">
        <v>40688</v>
      </c>
      <c r="BA3872" s="116"/>
      <c r="BB3872" s="20"/>
      <c r="BC3872" s="20"/>
      <c r="BD3872" s="76"/>
      <c r="BE3872" s="77"/>
      <c r="BF3872" s="77"/>
    </row>
    <row r="3873" spans="1:58" s="23" customFormat="1" ht="15.75" customHeight="1" x14ac:dyDescent="0.4">
      <c r="A3873" s="116">
        <v>40686</v>
      </c>
      <c r="B3873" s="112">
        <v>18.55</v>
      </c>
      <c r="C3873" s="112">
        <v>20.3</v>
      </c>
      <c r="D3873" s="112">
        <v>21.3</v>
      </c>
      <c r="E3873" s="112">
        <v>22.6</v>
      </c>
      <c r="F3873" s="112">
        <v>23.55</v>
      </c>
      <c r="G3873" s="112">
        <v>23.75</v>
      </c>
      <c r="H3873" s="113">
        <v>23.75</v>
      </c>
      <c r="I3873" s="90">
        <f t="shared" si="2017"/>
        <v>18.918421052631579</v>
      </c>
      <c r="J3873" s="90">
        <f t="shared" si="2018"/>
        <v>20.510526315789473</v>
      </c>
      <c r="K3873" s="114">
        <v>15</v>
      </c>
      <c r="L3873" s="115">
        <v>5.2631578947368418E-2</v>
      </c>
      <c r="M3873" s="90">
        <v>18.87</v>
      </c>
      <c r="N3873" s="90">
        <v>18.27</v>
      </c>
      <c r="O3873" s="90">
        <v>19.79</v>
      </c>
      <c r="P3873" s="90">
        <v>22.02</v>
      </c>
      <c r="Q3873" s="90">
        <v>24.23</v>
      </c>
      <c r="R3873" s="63">
        <f t="shared" si="2029"/>
        <v>4.6700000000000017</v>
      </c>
      <c r="S3873" s="64">
        <f t="shared" si="2028"/>
        <v>4.8192771084337345E-2</v>
      </c>
      <c r="T3873" s="65">
        <f t="shared" si="2024"/>
        <v>1.0328407224958951</v>
      </c>
      <c r="U3873" s="65">
        <f t="shared" si="2024"/>
        <v>0.92319353208691257</v>
      </c>
      <c r="V3873" s="65">
        <f t="shared" si="2007"/>
        <v>0.82970027247956402</v>
      </c>
      <c r="W3873" s="65">
        <f t="shared" si="2008"/>
        <v>0.75402393726784978</v>
      </c>
      <c r="X3873" s="61">
        <f t="shared" si="2019"/>
        <v>9.4339622641509427E-2</v>
      </c>
      <c r="Y3873" s="66">
        <f t="shared" si="2009"/>
        <v>5.0884955752212323E-2</v>
      </c>
      <c r="Z3873" s="61">
        <f t="shared" si="2010"/>
        <v>8.4156349979134737E-2</v>
      </c>
      <c r="AA3873" s="67">
        <f t="shared" si="2011"/>
        <v>18.918421052631579</v>
      </c>
      <c r="AB3873" s="68">
        <f t="shared" si="2012"/>
        <v>1.5325670498084355E-2</v>
      </c>
      <c r="AC3873" s="69">
        <f t="shared" si="2013"/>
        <v>3.5491026416616306E-2</v>
      </c>
      <c r="AD3873" s="70">
        <f>_xlfn.PERCENTILE.EXC(AC3873:$AC$5675,0.5)</f>
        <v>6.5490628445424415E-2</v>
      </c>
      <c r="AE3873" s="70">
        <f>_xlfn.PERCENTILE.EXC($AC3873:AC$5675,0.35)</f>
        <v>3.5884132710082152E-2</v>
      </c>
      <c r="AF3873" s="71">
        <f t="shared" si="2025"/>
        <v>6.9965166246659591E-3</v>
      </c>
      <c r="AG3873" s="70">
        <f t="shared" si="2026"/>
        <v>-0.31213811082236831</v>
      </c>
      <c r="AH3873" s="70">
        <f t="shared" si="2027"/>
        <v>-0.32972785344228484</v>
      </c>
      <c r="AI3873" s="61" t="str">
        <f t="shared" si="2022"/>
        <v>Safety</v>
      </c>
      <c r="AJ3873" s="68" t="str">
        <f t="shared" si="2023"/>
        <v>Short VOL</v>
      </c>
      <c r="AK3873" s="72"/>
      <c r="AL3873" s="73"/>
      <c r="AM3873" s="72"/>
      <c r="AN3873" s="73"/>
      <c r="AO3873" s="74"/>
      <c r="AP3873" s="20"/>
      <c r="AQ3873" s="74"/>
      <c r="AR3873" s="20"/>
      <c r="AS3873" s="74"/>
      <c r="AT3873" s="20"/>
      <c r="AU3873" s="74" t="str">
        <f t="shared" si="2014"/>
        <v>00631L</v>
      </c>
      <c r="AV3873" s="20">
        <f t="shared" si="2020"/>
        <v>1</v>
      </c>
      <c r="AW3873" s="74" t="str">
        <f t="shared" si="2015"/>
        <v>00635U</v>
      </c>
      <c r="AX3873" s="20">
        <f t="shared" si="2016"/>
        <v>0</v>
      </c>
      <c r="AY3873" s="20">
        <f t="shared" si="2021"/>
        <v>1</v>
      </c>
      <c r="AZ3873" s="116">
        <v>40687</v>
      </c>
      <c r="BA3873" s="116"/>
      <c r="BB3873" s="20"/>
      <c r="BC3873" s="20"/>
      <c r="BD3873" s="76"/>
      <c r="BE3873" s="77"/>
      <c r="BF3873" s="77"/>
    </row>
    <row r="3874" spans="1:58" s="23" customFormat="1" ht="15.75" customHeight="1" x14ac:dyDescent="0.4">
      <c r="A3874" s="116">
        <v>40683</v>
      </c>
      <c r="B3874" s="112">
        <v>18.05</v>
      </c>
      <c r="C3874" s="112">
        <v>20</v>
      </c>
      <c r="D3874" s="112">
        <v>21.1</v>
      </c>
      <c r="E3874" s="112">
        <v>22.45</v>
      </c>
      <c r="F3874" s="112">
        <v>23.3</v>
      </c>
      <c r="G3874" s="112">
        <v>23.5</v>
      </c>
      <c r="H3874" s="113">
        <v>23.45</v>
      </c>
      <c r="I3874" s="90">
        <f t="shared" si="2017"/>
        <v>18.357894736842105</v>
      </c>
      <c r="J3874" s="90">
        <f t="shared" si="2018"/>
        <v>20.173684210526318</v>
      </c>
      <c r="K3874" s="114">
        <v>16</v>
      </c>
      <c r="L3874" s="115">
        <v>5.2631578947368418E-2</v>
      </c>
      <c r="M3874" s="90">
        <v>18.100000000000001</v>
      </c>
      <c r="N3874" s="90">
        <v>17.43</v>
      </c>
      <c r="O3874" s="90">
        <v>19.05</v>
      </c>
      <c r="P3874" s="90">
        <v>21.43</v>
      </c>
      <c r="Q3874" s="90">
        <v>23.96</v>
      </c>
      <c r="R3874" s="63">
        <f t="shared" si="2029"/>
        <v>4.9500000000000028</v>
      </c>
      <c r="S3874" s="64">
        <f t="shared" si="2028"/>
        <v>0.12306701030927836</v>
      </c>
      <c r="T3874" s="65">
        <f t="shared" si="2024"/>
        <v>1.0384394721744121</v>
      </c>
      <c r="U3874" s="65">
        <f t="shared" si="2024"/>
        <v>0.91496062992125982</v>
      </c>
      <c r="V3874" s="65">
        <f t="shared" si="2007"/>
        <v>0.81334577694820342</v>
      </c>
      <c r="W3874" s="65">
        <f t="shared" si="2008"/>
        <v>0.72746243739565941</v>
      </c>
      <c r="X3874" s="61">
        <f t="shared" si="2019"/>
        <v>0.10803324099722987</v>
      </c>
      <c r="Y3874" s="66">
        <f t="shared" si="2009"/>
        <v>4.4543429844097995E-2</v>
      </c>
      <c r="Z3874" s="61">
        <f t="shared" si="2010"/>
        <v>9.891055045871569E-2</v>
      </c>
      <c r="AA3874" s="67">
        <f t="shared" si="2011"/>
        <v>18.357894736842105</v>
      </c>
      <c r="AB3874" s="68">
        <f t="shared" si="2012"/>
        <v>3.5570854847963337E-2</v>
      </c>
      <c r="AC3874" s="69">
        <f t="shared" si="2013"/>
        <v>5.3235498384515537E-2</v>
      </c>
      <c r="AD3874" s="70">
        <f>_xlfn.PERCENTILE.EXC(AC3874:$AC$5675,0.5)</f>
        <v>6.5508108136958398E-2</v>
      </c>
      <c r="AE3874" s="70">
        <f>_xlfn.PERCENTILE.EXC($AC3874:AC$5675,0.35)</f>
        <v>3.5891555262807441E-2</v>
      </c>
      <c r="AF3874" s="71">
        <f t="shared" si="2025"/>
        <v>6.9965166246659591E-3</v>
      </c>
      <c r="AG3874" s="70">
        <f t="shared" si="2026"/>
        <v>-0.31213811082236831</v>
      </c>
      <c r="AH3874" s="70">
        <f t="shared" si="2027"/>
        <v>-0.32972785344228484</v>
      </c>
      <c r="AI3874" s="61" t="str">
        <f t="shared" si="2022"/>
        <v>Safety</v>
      </c>
      <c r="AJ3874" s="68" t="str">
        <f t="shared" si="2023"/>
        <v>Short VOL</v>
      </c>
      <c r="AK3874" s="72"/>
      <c r="AL3874" s="73"/>
      <c r="AM3874" s="72"/>
      <c r="AN3874" s="73"/>
      <c r="AO3874" s="74"/>
      <c r="AP3874" s="20"/>
      <c r="AQ3874" s="74"/>
      <c r="AR3874" s="20"/>
      <c r="AS3874" s="74"/>
      <c r="AT3874" s="20"/>
      <c r="AU3874" s="74" t="str">
        <f t="shared" si="2014"/>
        <v>00631L</v>
      </c>
      <c r="AV3874" s="20">
        <f t="shared" si="2020"/>
        <v>1</v>
      </c>
      <c r="AW3874" s="74" t="str">
        <f t="shared" si="2015"/>
        <v>00631L</v>
      </c>
      <c r="AX3874" s="20">
        <f t="shared" si="2016"/>
        <v>1</v>
      </c>
      <c r="AY3874" s="20">
        <f t="shared" si="2021"/>
        <v>1</v>
      </c>
      <c r="AZ3874" s="116">
        <v>40686</v>
      </c>
      <c r="BA3874" s="116"/>
      <c r="BB3874" s="20"/>
      <c r="BC3874" s="20"/>
      <c r="BD3874" s="76"/>
      <c r="BE3874" s="77"/>
      <c r="BF3874" s="77"/>
    </row>
    <row r="3875" spans="1:58" s="23" customFormat="1" ht="15.75" customHeight="1" x14ac:dyDescent="0.4">
      <c r="A3875" s="116">
        <v>40682</v>
      </c>
      <c r="B3875" s="112">
        <v>17.649999999999999</v>
      </c>
      <c r="C3875" s="112">
        <v>19.600000000000001</v>
      </c>
      <c r="D3875" s="112">
        <v>20.6</v>
      </c>
      <c r="E3875" s="112">
        <v>21.85</v>
      </c>
      <c r="F3875" s="112">
        <v>22.65</v>
      </c>
      <c r="G3875" s="112">
        <v>22.85</v>
      </c>
      <c r="H3875" s="113">
        <v>22.9</v>
      </c>
      <c r="I3875" s="90">
        <f t="shared" si="2017"/>
        <v>17.855263157894736</v>
      </c>
      <c r="J3875" s="90">
        <f t="shared" si="2018"/>
        <v>19.705263157894738</v>
      </c>
      <c r="K3875" s="114">
        <v>17</v>
      </c>
      <c r="L3875" s="115">
        <v>5.2631578947368418E-2</v>
      </c>
      <c r="M3875" s="90">
        <v>14.92</v>
      </c>
      <c r="N3875" s="90">
        <v>15.52</v>
      </c>
      <c r="O3875" s="90">
        <v>18.170000000000002</v>
      </c>
      <c r="P3875" s="90">
        <v>20.84</v>
      </c>
      <c r="Q3875" s="90">
        <v>23.04</v>
      </c>
      <c r="R3875" s="63">
        <f t="shared" si="2029"/>
        <v>8.5700000000000074</v>
      </c>
      <c r="S3875" s="64">
        <f t="shared" si="2028"/>
        <v>-4.3746149106592781E-2</v>
      </c>
      <c r="T3875" s="65">
        <f t="shared" si="2024"/>
        <v>0.96134020618556704</v>
      </c>
      <c r="U3875" s="65">
        <f t="shared" si="2024"/>
        <v>0.85415520088057229</v>
      </c>
      <c r="V3875" s="65">
        <f t="shared" si="2007"/>
        <v>0.74472168905950098</v>
      </c>
      <c r="W3875" s="65">
        <f t="shared" si="2008"/>
        <v>0.67361111111111116</v>
      </c>
      <c r="X3875" s="61">
        <f t="shared" si="2019"/>
        <v>0.11048158640226646</v>
      </c>
      <c r="Y3875" s="66">
        <f t="shared" si="2009"/>
        <v>4.8054919908466685E-2</v>
      </c>
      <c r="Z3875" s="61">
        <f t="shared" si="2010"/>
        <v>0.10361090641120126</v>
      </c>
      <c r="AA3875" s="67">
        <f t="shared" si="2011"/>
        <v>17.855263157894736</v>
      </c>
      <c r="AB3875" s="68">
        <f t="shared" si="2012"/>
        <v>0.13724226804123704</v>
      </c>
      <c r="AC3875" s="69">
        <f t="shared" si="2013"/>
        <v>0.15046798697775365</v>
      </c>
      <c r="AD3875" s="70">
        <f>_xlfn.PERCENTILE.EXC(AC3875:$AC$5675,0.5)</f>
        <v>6.5525587828492368E-2</v>
      </c>
      <c r="AE3875" s="70">
        <f>_xlfn.PERCENTILE.EXC($AC3875:AC$5675,0.35)</f>
        <v>3.5886893941247923E-2</v>
      </c>
      <c r="AF3875" s="71">
        <f t="shared" si="2025"/>
        <v>6.9965166246659591E-3</v>
      </c>
      <c r="AG3875" s="70">
        <f t="shared" si="2026"/>
        <v>-0.31213811082236831</v>
      </c>
      <c r="AH3875" s="70">
        <f t="shared" si="2027"/>
        <v>-0.32972785344228484</v>
      </c>
      <c r="AI3875" s="61" t="str">
        <f t="shared" si="2022"/>
        <v>Short VOL</v>
      </c>
      <c r="AJ3875" s="68" t="str">
        <f t="shared" si="2023"/>
        <v>Short VOL</v>
      </c>
      <c r="AK3875" s="72"/>
      <c r="AL3875" s="73"/>
      <c r="AM3875" s="72"/>
      <c r="AN3875" s="73"/>
      <c r="AO3875" s="74"/>
      <c r="AP3875" s="20"/>
      <c r="AQ3875" s="74"/>
      <c r="AR3875" s="20"/>
      <c r="AS3875" s="74"/>
      <c r="AT3875" s="20"/>
      <c r="AU3875" s="74" t="str">
        <f t="shared" si="2014"/>
        <v>00631L</v>
      </c>
      <c r="AV3875" s="20">
        <f t="shared" si="2020"/>
        <v>1</v>
      </c>
      <c r="AW3875" s="74" t="str">
        <f t="shared" si="2015"/>
        <v>00631L</v>
      </c>
      <c r="AX3875" s="20">
        <f t="shared" si="2016"/>
        <v>1</v>
      </c>
      <c r="AY3875" s="20">
        <f t="shared" si="2021"/>
        <v>1</v>
      </c>
      <c r="AZ3875" s="116">
        <v>40683</v>
      </c>
      <c r="BA3875" s="116"/>
      <c r="BB3875" s="20"/>
      <c r="BC3875" s="20"/>
      <c r="BD3875" s="76"/>
      <c r="BE3875" s="77"/>
      <c r="BF3875" s="77"/>
    </row>
    <row r="3876" spans="1:58" s="23" customFormat="1" ht="15.75" customHeight="1" x14ac:dyDescent="0.4">
      <c r="A3876" s="116">
        <v>40681</v>
      </c>
      <c r="B3876" s="112">
        <v>18.05</v>
      </c>
      <c r="C3876" s="112">
        <v>19.75</v>
      </c>
      <c r="D3876" s="112">
        <v>20.65</v>
      </c>
      <c r="E3876" s="112">
        <v>21.85</v>
      </c>
      <c r="F3876" s="112">
        <v>22.55</v>
      </c>
      <c r="G3876" s="112">
        <v>22.75</v>
      </c>
      <c r="H3876" s="113">
        <v>22.75</v>
      </c>
      <c r="I3876" s="90">
        <f t="shared" si="2017"/>
        <v>18.139473684210529</v>
      </c>
      <c r="J3876" s="90">
        <f t="shared" si="2018"/>
        <v>19.797368421052632</v>
      </c>
      <c r="K3876" s="114">
        <v>18</v>
      </c>
      <c r="L3876" s="115">
        <v>5.2631578947368418E-2</v>
      </c>
      <c r="M3876" s="90">
        <v>16.25</v>
      </c>
      <c r="N3876" s="90">
        <v>16.23</v>
      </c>
      <c r="O3876" s="90">
        <v>18.53</v>
      </c>
      <c r="P3876" s="90">
        <v>21.11</v>
      </c>
      <c r="Q3876" s="90">
        <v>23.11</v>
      </c>
      <c r="R3876" s="63">
        <f t="shared" si="2029"/>
        <v>7.1599999999999966</v>
      </c>
      <c r="S3876" s="64">
        <f t="shared" si="2028"/>
        <v>-7.5213675213675224E-2</v>
      </c>
      <c r="T3876" s="65">
        <f t="shared" si="2024"/>
        <v>1.0012322858903264</v>
      </c>
      <c r="U3876" s="65">
        <f t="shared" si="2024"/>
        <v>0.87587695628710194</v>
      </c>
      <c r="V3876" s="65">
        <f t="shared" si="2007"/>
        <v>0.76882993841781155</v>
      </c>
      <c r="W3876" s="65">
        <f t="shared" si="2008"/>
        <v>0.70229337948939852</v>
      </c>
      <c r="X3876" s="61">
        <f t="shared" si="2019"/>
        <v>9.4182825484764504E-2</v>
      </c>
      <c r="Y3876" s="66">
        <f t="shared" si="2009"/>
        <v>4.1189931350114346E-2</v>
      </c>
      <c r="Z3876" s="61">
        <f t="shared" si="2010"/>
        <v>9.1397069490787602E-2</v>
      </c>
      <c r="AA3876" s="67">
        <f t="shared" si="2011"/>
        <v>18.139473684210529</v>
      </c>
      <c r="AB3876" s="68">
        <f t="shared" si="2012"/>
        <v>0.11213801601971658</v>
      </c>
      <c r="AC3876" s="69">
        <f t="shared" si="2013"/>
        <v>0.11765087395012498</v>
      </c>
      <c r="AD3876" s="70">
        <f>_xlfn.PERCENTILE.EXC(AC3876:$AC$5675,0.5)</f>
        <v>6.5508108136958398E-2</v>
      </c>
      <c r="AE3876" s="70">
        <f>_xlfn.PERCENTILE.EXC($AC3876:AC$5675,0.35)</f>
        <v>3.5883672504887852E-2</v>
      </c>
      <c r="AF3876" s="71">
        <f t="shared" si="2025"/>
        <v>6.9965166246659591E-3</v>
      </c>
      <c r="AG3876" s="70">
        <f t="shared" si="2026"/>
        <v>-0.31213811082236831</v>
      </c>
      <c r="AH3876" s="70">
        <f t="shared" si="2027"/>
        <v>-0.32972785344228484</v>
      </c>
      <c r="AI3876" s="61" t="str">
        <f t="shared" si="2022"/>
        <v>Short VOL</v>
      </c>
      <c r="AJ3876" s="68" t="str">
        <f t="shared" si="2023"/>
        <v>Short VOL</v>
      </c>
      <c r="AK3876" s="72"/>
      <c r="AL3876" s="73"/>
      <c r="AM3876" s="72"/>
      <c r="AN3876" s="73"/>
      <c r="AO3876" s="74"/>
      <c r="AP3876" s="20"/>
      <c r="AQ3876" s="74"/>
      <c r="AR3876" s="20"/>
      <c r="AS3876" s="74"/>
      <c r="AT3876" s="20"/>
      <c r="AU3876" s="74" t="str">
        <f t="shared" si="2014"/>
        <v>00631L</v>
      </c>
      <c r="AV3876" s="20">
        <f t="shared" si="2020"/>
        <v>1</v>
      </c>
      <c r="AW3876" s="74" t="str">
        <f t="shared" si="2015"/>
        <v>00631L</v>
      </c>
      <c r="AX3876" s="20">
        <f t="shared" si="2016"/>
        <v>1</v>
      </c>
      <c r="AY3876" s="20">
        <f t="shared" si="2021"/>
        <v>1</v>
      </c>
      <c r="AZ3876" s="116">
        <v>40682</v>
      </c>
      <c r="BA3876" s="116"/>
      <c r="BB3876" s="20"/>
      <c r="BC3876" s="20"/>
      <c r="BD3876" s="76"/>
      <c r="BE3876" s="77"/>
      <c r="BF3876" s="77"/>
    </row>
    <row r="3877" spans="1:58" s="23" customFormat="1" ht="15.75" customHeight="1" x14ac:dyDescent="0.4">
      <c r="A3877" s="116">
        <v>40680</v>
      </c>
      <c r="B3877" s="112">
        <v>17.75</v>
      </c>
      <c r="C3877" s="112">
        <v>18.7</v>
      </c>
      <c r="D3877" s="112">
        <v>20.2</v>
      </c>
      <c r="E3877" s="112">
        <v>20.9</v>
      </c>
      <c r="F3877" s="112">
        <v>22.1</v>
      </c>
      <c r="G3877" s="112">
        <v>22.8</v>
      </c>
      <c r="H3877" s="113">
        <v>23.05</v>
      </c>
      <c r="I3877" s="90">
        <f t="shared" si="2017"/>
        <v>18.7</v>
      </c>
      <c r="J3877" s="90">
        <f t="shared" si="2018"/>
        <v>20.2</v>
      </c>
      <c r="K3877" s="114">
        <v>0</v>
      </c>
      <c r="L3877" s="115">
        <v>5.2631578947368418E-2</v>
      </c>
      <c r="M3877" s="90">
        <v>18.329999999999998</v>
      </c>
      <c r="N3877" s="90">
        <v>17.55</v>
      </c>
      <c r="O3877" s="90">
        <v>19.45</v>
      </c>
      <c r="P3877" s="90">
        <v>21.73</v>
      </c>
      <c r="Q3877" s="90">
        <v>23.61</v>
      </c>
      <c r="R3877" s="63">
        <f t="shared" si="2029"/>
        <v>5.3000000000000043</v>
      </c>
      <c r="S3877" s="64">
        <f t="shared" si="2028"/>
        <v>-3.7828947368420934E-2</v>
      </c>
      <c r="T3877" s="65">
        <f t="shared" si="2024"/>
        <v>1.0444444444444443</v>
      </c>
      <c r="U3877" s="65">
        <f t="shared" si="2024"/>
        <v>0.90231362467866327</v>
      </c>
      <c r="V3877" s="65">
        <f t="shared" si="2007"/>
        <v>0.80763920846755644</v>
      </c>
      <c r="W3877" s="65">
        <f t="shared" si="2008"/>
        <v>0.74332909783989842</v>
      </c>
      <c r="X3877" s="61">
        <f t="shared" si="2019"/>
        <v>5.3521126760563344E-2</v>
      </c>
      <c r="Y3877" s="66">
        <f t="shared" si="2009"/>
        <v>0.10287081339712929</v>
      </c>
      <c r="Z3877" s="61">
        <f t="shared" si="2010"/>
        <v>8.0213903743315509E-2</v>
      </c>
      <c r="AA3877" s="67">
        <f t="shared" si="2011"/>
        <v>18.7</v>
      </c>
      <c r="AB3877" s="68">
        <f t="shared" si="2012"/>
        <v>1.1396011396011355E-2</v>
      </c>
      <c r="AC3877" s="69">
        <f t="shared" si="2013"/>
        <v>6.5527065527065442E-2</v>
      </c>
      <c r="AD3877" s="70">
        <f>_xlfn.PERCENTILE.EXC(AC3877:$AC$5675,0.5)</f>
        <v>6.5490628445424415E-2</v>
      </c>
      <c r="AE3877" s="70">
        <f>_xlfn.PERCENTILE.EXC($AC3877:AC$5675,0.35)</f>
        <v>3.5880451068527781E-2</v>
      </c>
      <c r="AF3877" s="71">
        <f t="shared" si="2025"/>
        <v>6.9965166246659591E-3</v>
      </c>
      <c r="AG3877" s="70">
        <f t="shared" si="2026"/>
        <v>-0.31213811082236831</v>
      </c>
      <c r="AH3877" s="70">
        <f t="shared" si="2027"/>
        <v>-0.32972785344228484</v>
      </c>
      <c r="AI3877" s="61" t="str">
        <f t="shared" si="2022"/>
        <v>Short VOL</v>
      </c>
      <c r="AJ3877" s="68" t="str">
        <f t="shared" si="2023"/>
        <v>Short VOL</v>
      </c>
      <c r="AK3877" s="72"/>
      <c r="AL3877" s="73"/>
      <c r="AM3877" s="72"/>
      <c r="AN3877" s="73"/>
      <c r="AO3877" s="74"/>
      <c r="AP3877" s="20"/>
      <c r="AQ3877" s="74"/>
      <c r="AR3877" s="20"/>
      <c r="AS3877" s="74"/>
      <c r="AT3877" s="20"/>
      <c r="AU3877" s="74" t="str">
        <f t="shared" si="2014"/>
        <v>00631L</v>
      </c>
      <c r="AV3877" s="20">
        <f t="shared" si="2020"/>
        <v>1</v>
      </c>
      <c r="AW3877" s="74" t="str">
        <f t="shared" si="2015"/>
        <v>00631L</v>
      </c>
      <c r="AX3877" s="20">
        <f t="shared" si="2016"/>
        <v>1</v>
      </c>
      <c r="AY3877" s="20">
        <f t="shared" si="2021"/>
        <v>1</v>
      </c>
      <c r="AZ3877" s="116">
        <v>40681</v>
      </c>
      <c r="BA3877" s="116"/>
      <c r="BB3877" s="20"/>
      <c r="BC3877" s="20"/>
      <c r="BD3877" s="76"/>
      <c r="BE3877" s="77"/>
      <c r="BF3877" s="77"/>
    </row>
    <row r="3878" spans="1:58" s="23" customFormat="1" ht="15.75" customHeight="1" x14ac:dyDescent="0.4">
      <c r="A3878" s="116">
        <v>40679</v>
      </c>
      <c r="B3878" s="112">
        <v>18</v>
      </c>
      <c r="C3878" s="112">
        <v>19.05</v>
      </c>
      <c r="D3878" s="112">
        <v>20.5</v>
      </c>
      <c r="E3878" s="112">
        <v>21.2</v>
      </c>
      <c r="F3878" s="112">
        <v>22.3</v>
      </c>
      <c r="G3878" s="112">
        <v>22.9</v>
      </c>
      <c r="H3878" s="113">
        <v>23.1</v>
      </c>
      <c r="I3878" s="90">
        <f t="shared" si="2017"/>
        <v>18.994736842105265</v>
      </c>
      <c r="J3878" s="90">
        <f t="shared" si="2018"/>
        <v>20.423684210526314</v>
      </c>
      <c r="K3878" s="114">
        <v>1</v>
      </c>
      <c r="L3878" s="115">
        <v>5.2631578947368418E-2</v>
      </c>
      <c r="M3878" s="90">
        <v>19.71</v>
      </c>
      <c r="N3878" s="90">
        <v>18.239999999999998</v>
      </c>
      <c r="O3878" s="90">
        <v>19.87</v>
      </c>
      <c r="P3878" s="90">
        <v>21.94</v>
      </c>
      <c r="Q3878" s="90">
        <v>23.77</v>
      </c>
      <c r="R3878" s="63">
        <f t="shared" si="2029"/>
        <v>3.8599999999999994</v>
      </c>
      <c r="S3878" s="64">
        <f t="shared" si="2028"/>
        <v>6.8541300527240667E-2</v>
      </c>
      <c r="T3878" s="65">
        <f t="shared" si="2024"/>
        <v>1.080592105263158</v>
      </c>
      <c r="U3878" s="65">
        <f t="shared" si="2024"/>
        <v>0.91796678409662791</v>
      </c>
      <c r="V3878" s="65">
        <f t="shared" ref="V3878:V3941" si="2030">N3878/P3878</f>
        <v>0.8313582497721056</v>
      </c>
      <c r="W3878" s="65">
        <f t="shared" ref="W3878:W3941" si="2031">N3878/Q3878</f>
        <v>0.76735380732015135</v>
      </c>
      <c r="X3878" s="61">
        <f t="shared" si="2019"/>
        <v>5.8333333333333376E-2</v>
      </c>
      <c r="Y3878" s="66">
        <f t="shared" ref="Y3878:Y3941" si="2032">(H3878-E3878)/E3878</f>
        <v>8.9622641509434067E-2</v>
      </c>
      <c r="Z3878" s="61">
        <f t="shared" ref="Z3878:Z3941" si="2033">(J3878-I3878)/I3878</f>
        <v>7.5228595178719673E-2</v>
      </c>
      <c r="AA3878" s="67">
        <f t="shared" ref="AA3878:AA3941" si="2034">B3878*(K3878*L3878)+C3878*(1-(K3878*L3878))</f>
        <v>18.994736842105265</v>
      </c>
      <c r="AB3878" s="68">
        <f t="shared" ref="AB3878:AB3941" si="2035">(B3878-N3878)/N3878</f>
        <v>-1.3157894736842021E-2</v>
      </c>
      <c r="AC3878" s="69">
        <f t="shared" ref="AC3878:AC3941" si="2036">(AA3878-N3878)/N3878</f>
        <v>4.1378116343490499E-2</v>
      </c>
      <c r="AD3878" s="70">
        <f>_xlfn.PERCENTILE.EXC(AC3878:$AC$5675,0.5)</f>
        <v>6.5462596939994899E-2</v>
      </c>
      <c r="AE3878" s="70">
        <f>_xlfn.PERCENTILE.EXC($AC3878:AC$5675,0.35)</f>
        <v>3.5852366604507864E-2</v>
      </c>
      <c r="AF3878" s="71">
        <f t="shared" si="2025"/>
        <v>6.9965166246659591E-3</v>
      </c>
      <c r="AG3878" s="70">
        <f t="shared" si="2026"/>
        <v>-0.31213811082236831</v>
      </c>
      <c r="AH3878" s="70">
        <f t="shared" si="2027"/>
        <v>-0.32972785344228484</v>
      </c>
      <c r="AI3878" s="61" t="str">
        <f t="shared" si="2022"/>
        <v>Safety</v>
      </c>
      <c r="AJ3878" s="68" t="str">
        <f t="shared" si="2023"/>
        <v>Short VOL</v>
      </c>
      <c r="AK3878" s="72"/>
      <c r="AL3878" s="73"/>
      <c r="AM3878" s="72"/>
      <c r="AN3878" s="73"/>
      <c r="AO3878" s="74"/>
      <c r="AP3878" s="20"/>
      <c r="AQ3878" s="74"/>
      <c r="AR3878" s="20"/>
      <c r="AS3878" s="74"/>
      <c r="AT3878" s="20"/>
      <c r="AU3878" s="74" t="str">
        <f t="shared" si="2014"/>
        <v>00631L</v>
      </c>
      <c r="AV3878" s="20">
        <f t="shared" si="2020"/>
        <v>1</v>
      </c>
      <c r="AW3878" s="74" t="str">
        <f t="shared" si="2015"/>
        <v>00631L</v>
      </c>
      <c r="AX3878" s="20">
        <f t="shared" si="2016"/>
        <v>1</v>
      </c>
      <c r="AY3878" s="20">
        <f t="shared" si="2021"/>
        <v>1</v>
      </c>
      <c r="AZ3878" s="116">
        <v>40680</v>
      </c>
      <c r="BA3878" s="116"/>
      <c r="BB3878" s="20"/>
      <c r="BC3878" s="20"/>
      <c r="BD3878" s="76"/>
      <c r="BE3878" s="77"/>
      <c r="BF3878" s="77"/>
    </row>
    <row r="3879" spans="1:58" s="23" customFormat="1" ht="15.75" customHeight="1" x14ac:dyDescent="0.4">
      <c r="A3879" s="116">
        <v>40676</v>
      </c>
      <c r="B3879" s="112">
        <v>17.350000000000001</v>
      </c>
      <c r="C3879" s="112">
        <v>18.649999999999999</v>
      </c>
      <c r="D3879" s="112">
        <v>20.25</v>
      </c>
      <c r="E3879" s="112">
        <v>20.95</v>
      </c>
      <c r="F3879" s="112">
        <v>22.15</v>
      </c>
      <c r="G3879" s="112">
        <v>22.8</v>
      </c>
      <c r="H3879" s="113">
        <v>22.95</v>
      </c>
      <c r="I3879" s="90">
        <f t="shared" si="2017"/>
        <v>18.513157894736842</v>
      </c>
      <c r="J3879" s="90">
        <f t="shared" si="2018"/>
        <v>20.081578947368421</v>
      </c>
      <c r="K3879" s="114">
        <v>2</v>
      </c>
      <c r="L3879" s="115">
        <v>5.2631578947368418E-2</v>
      </c>
      <c r="M3879" s="90">
        <v>17.13</v>
      </c>
      <c r="N3879" s="90">
        <v>17.07</v>
      </c>
      <c r="O3879" s="90">
        <v>19.07</v>
      </c>
      <c r="P3879" s="90">
        <v>21.44</v>
      </c>
      <c r="Q3879" s="90">
        <v>23.45</v>
      </c>
      <c r="R3879" s="63">
        <f t="shared" si="2029"/>
        <v>6.3100000000000023</v>
      </c>
      <c r="S3879" s="64">
        <f t="shared" si="2028"/>
        <v>6.4878353087960014E-2</v>
      </c>
      <c r="T3879" s="65">
        <f t="shared" si="2024"/>
        <v>1.0035149384885764</v>
      </c>
      <c r="U3879" s="65">
        <f t="shared" si="2024"/>
        <v>0.89512323020450968</v>
      </c>
      <c r="V3879" s="65">
        <f t="shared" si="2030"/>
        <v>0.79617537313432829</v>
      </c>
      <c r="W3879" s="65">
        <f t="shared" si="2031"/>
        <v>0.72793176972281448</v>
      </c>
      <c r="X3879" s="61">
        <f t="shared" si="2019"/>
        <v>7.4927953890489743E-2</v>
      </c>
      <c r="Y3879" s="66">
        <f t="shared" si="2032"/>
        <v>9.5465393794749401E-2</v>
      </c>
      <c r="Z3879" s="61">
        <f t="shared" si="2033"/>
        <v>8.4719260838663768E-2</v>
      </c>
      <c r="AA3879" s="67">
        <f t="shared" si="2034"/>
        <v>18.513157894736842</v>
      </c>
      <c r="AB3879" s="68">
        <f t="shared" si="2035"/>
        <v>1.6403046280023498E-2</v>
      </c>
      <c r="AC3879" s="69">
        <f t="shared" si="2036"/>
        <v>8.4543520488391463E-2</v>
      </c>
      <c r="AD3879" s="70">
        <f>_xlfn.PERCENTILE.EXC(AC3879:$AC$5675,0.5)</f>
        <v>6.5490628445424415E-2</v>
      </c>
      <c r="AE3879" s="70">
        <f>_xlfn.PERCENTILE.EXC($AC3879:AC$5675,0.35)</f>
        <v>3.582428214048794E-2</v>
      </c>
      <c r="AF3879" s="71">
        <f t="shared" si="2025"/>
        <v>6.9965166246659591E-3</v>
      </c>
      <c r="AG3879" s="70">
        <f t="shared" si="2026"/>
        <v>-0.31213811082236831</v>
      </c>
      <c r="AH3879" s="70">
        <f t="shared" si="2027"/>
        <v>-0.32972785344228484</v>
      </c>
      <c r="AI3879" s="61" t="str">
        <f t="shared" si="2022"/>
        <v>Short VOL</v>
      </c>
      <c r="AJ3879" s="68" t="str">
        <f t="shared" si="2023"/>
        <v>Short VOL</v>
      </c>
      <c r="AK3879" s="72"/>
      <c r="AL3879" s="73"/>
      <c r="AM3879" s="72"/>
      <c r="AN3879" s="73"/>
      <c r="AO3879" s="74"/>
      <c r="AP3879" s="20"/>
      <c r="AQ3879" s="74"/>
      <c r="AR3879" s="20"/>
      <c r="AS3879" s="74"/>
      <c r="AT3879" s="20"/>
      <c r="AU3879" s="74" t="str">
        <f t="shared" si="2014"/>
        <v>00631L</v>
      </c>
      <c r="AV3879" s="20">
        <f t="shared" si="2020"/>
        <v>1</v>
      </c>
      <c r="AW3879" s="74" t="str">
        <f t="shared" si="2015"/>
        <v>00631L</v>
      </c>
      <c r="AX3879" s="20">
        <f t="shared" si="2016"/>
        <v>1</v>
      </c>
      <c r="AY3879" s="20">
        <f t="shared" si="2021"/>
        <v>1</v>
      </c>
      <c r="AZ3879" s="116">
        <v>40679</v>
      </c>
      <c r="BA3879" s="116"/>
      <c r="BB3879" s="20"/>
      <c r="BC3879" s="20"/>
      <c r="BD3879" s="76"/>
      <c r="BE3879" s="77"/>
      <c r="BF3879" s="77"/>
    </row>
    <row r="3880" spans="1:58" s="23" customFormat="1" ht="15.75" customHeight="1" x14ac:dyDescent="0.4">
      <c r="A3880" s="116">
        <v>40675</v>
      </c>
      <c r="B3880" s="112">
        <v>16.649999999999999</v>
      </c>
      <c r="C3880" s="112">
        <v>18.350000000000001</v>
      </c>
      <c r="D3880" s="112">
        <v>20</v>
      </c>
      <c r="E3880" s="112">
        <v>20.7</v>
      </c>
      <c r="F3880" s="112">
        <v>21.9</v>
      </c>
      <c r="G3880" s="112">
        <v>22.55</v>
      </c>
      <c r="H3880" s="113">
        <v>22.75</v>
      </c>
      <c r="I3880" s="90">
        <f t="shared" si="2017"/>
        <v>18.081578947368421</v>
      </c>
      <c r="J3880" s="90">
        <f t="shared" si="2018"/>
        <v>19.739473684210527</v>
      </c>
      <c r="K3880" s="114">
        <v>3</v>
      </c>
      <c r="L3880" s="115">
        <v>5.2631578947368418E-2</v>
      </c>
      <c r="M3880" s="90">
        <v>15.1</v>
      </c>
      <c r="N3880" s="90">
        <v>16.03</v>
      </c>
      <c r="O3880" s="90">
        <v>18.440000000000001</v>
      </c>
      <c r="P3880" s="90">
        <v>21.07</v>
      </c>
      <c r="Q3880" s="90">
        <v>23.05</v>
      </c>
      <c r="R3880" s="63">
        <f t="shared" si="2029"/>
        <v>8.3800000000000026</v>
      </c>
      <c r="S3880" s="64">
        <f t="shared" si="2028"/>
        <v>-5.4277286135693111E-2</v>
      </c>
      <c r="T3880" s="65">
        <f t="shared" si="2024"/>
        <v>0.94198378041172792</v>
      </c>
      <c r="U3880" s="65">
        <f t="shared" si="2024"/>
        <v>0.86930585683297179</v>
      </c>
      <c r="V3880" s="65">
        <f t="shared" si="2030"/>
        <v>0.76079734219269113</v>
      </c>
      <c r="W3880" s="65">
        <f t="shared" si="2031"/>
        <v>0.6954446854663775</v>
      </c>
      <c r="X3880" s="61">
        <f t="shared" si="2019"/>
        <v>0.10210210210210229</v>
      </c>
      <c r="Y3880" s="66">
        <f t="shared" si="2032"/>
        <v>9.903381642512081E-2</v>
      </c>
      <c r="Z3880" s="61">
        <f t="shared" si="2033"/>
        <v>9.1689710376946648E-2</v>
      </c>
      <c r="AA3880" s="67">
        <f t="shared" si="2034"/>
        <v>18.081578947368421</v>
      </c>
      <c r="AB3880" s="68">
        <f t="shared" si="2035"/>
        <v>3.8677479725514496E-2</v>
      </c>
      <c r="AC3880" s="69">
        <f t="shared" si="2036"/>
        <v>0.12798371474537862</v>
      </c>
      <c r="AD3880" s="70">
        <f>_xlfn.PERCENTILE.EXC(AC3880:$AC$5675,0.5)</f>
        <v>6.5462596939994899E-2</v>
      </c>
      <c r="AE3880" s="70">
        <f>_xlfn.PERCENTILE.EXC($AC3880:AC$5675,0.35)</f>
        <v>3.5793574462301303E-2</v>
      </c>
      <c r="AF3880" s="71">
        <f t="shared" si="2025"/>
        <v>6.9965166246659591E-3</v>
      </c>
      <c r="AG3880" s="70">
        <f t="shared" si="2026"/>
        <v>-0.31213811082236831</v>
      </c>
      <c r="AH3880" s="70">
        <f t="shared" si="2027"/>
        <v>-0.32972785344228484</v>
      </c>
      <c r="AI3880" s="61" t="str">
        <f t="shared" si="2022"/>
        <v>Short VOL</v>
      </c>
      <c r="AJ3880" s="68" t="str">
        <f t="shared" si="2023"/>
        <v>Short VOL</v>
      </c>
      <c r="AK3880" s="72"/>
      <c r="AL3880" s="73"/>
      <c r="AM3880" s="72"/>
      <c r="AN3880" s="73"/>
      <c r="AO3880" s="74"/>
      <c r="AP3880" s="20"/>
      <c r="AQ3880" s="74"/>
      <c r="AR3880" s="20"/>
      <c r="AS3880" s="74"/>
      <c r="AT3880" s="20"/>
      <c r="AU3880" s="74" t="str">
        <f t="shared" si="2014"/>
        <v>00631L</v>
      </c>
      <c r="AV3880" s="20">
        <f t="shared" si="2020"/>
        <v>1</v>
      </c>
      <c r="AW3880" s="74" t="str">
        <f t="shared" si="2015"/>
        <v>00631L</v>
      </c>
      <c r="AX3880" s="20">
        <f t="shared" si="2016"/>
        <v>1</v>
      </c>
      <c r="AY3880" s="20">
        <f t="shared" si="2021"/>
        <v>1</v>
      </c>
      <c r="AZ3880" s="116">
        <v>40676</v>
      </c>
      <c r="BA3880" s="116"/>
      <c r="BB3880" s="20"/>
      <c r="BC3880" s="20"/>
      <c r="BD3880" s="76"/>
      <c r="BE3880" s="77"/>
      <c r="BF3880" s="77"/>
    </row>
    <row r="3881" spans="1:58" s="23" customFormat="1" ht="15.75" customHeight="1" x14ac:dyDescent="0.4">
      <c r="A3881" s="116">
        <v>40674</v>
      </c>
      <c r="B3881" s="112">
        <v>17.2</v>
      </c>
      <c r="C3881" s="112">
        <v>18.649999999999999</v>
      </c>
      <c r="D3881" s="112">
        <v>20.2</v>
      </c>
      <c r="E3881" s="112">
        <v>20.9</v>
      </c>
      <c r="F3881" s="112">
        <v>22.05</v>
      </c>
      <c r="G3881" s="112">
        <v>22.7</v>
      </c>
      <c r="H3881" s="113">
        <v>22.9</v>
      </c>
      <c r="I3881" s="90">
        <f t="shared" si="2017"/>
        <v>18.344736842105263</v>
      </c>
      <c r="J3881" s="90">
        <f t="shared" si="2018"/>
        <v>19.873684210526314</v>
      </c>
      <c r="K3881" s="114">
        <v>4</v>
      </c>
      <c r="L3881" s="115">
        <v>5.2631578947368418E-2</v>
      </c>
      <c r="M3881" s="90">
        <v>16.8</v>
      </c>
      <c r="N3881" s="90">
        <v>16.95</v>
      </c>
      <c r="O3881" s="90">
        <v>19.05</v>
      </c>
      <c r="P3881" s="90">
        <v>21.49</v>
      </c>
      <c r="Q3881" s="90">
        <v>23.4</v>
      </c>
      <c r="R3881" s="63">
        <f t="shared" si="2029"/>
        <v>6.7899999999999991</v>
      </c>
      <c r="S3881" s="64">
        <f t="shared" si="2028"/>
        <v>6.5367693274669958E-2</v>
      </c>
      <c r="T3881" s="65">
        <f t="shared" si="2024"/>
        <v>0.9911504424778762</v>
      </c>
      <c r="U3881" s="65">
        <f t="shared" si="2024"/>
        <v>0.88976377952755903</v>
      </c>
      <c r="V3881" s="65">
        <f t="shared" si="2030"/>
        <v>0.7887389483480689</v>
      </c>
      <c r="W3881" s="65">
        <f t="shared" si="2031"/>
        <v>0.72435897435897434</v>
      </c>
      <c r="X3881" s="61">
        <f t="shared" si="2019"/>
        <v>8.4302325581395304E-2</v>
      </c>
      <c r="Y3881" s="66">
        <f t="shared" si="2032"/>
        <v>9.569377990430622E-2</v>
      </c>
      <c r="Z3881" s="61">
        <f t="shared" si="2033"/>
        <v>8.3345287620140471E-2</v>
      </c>
      <c r="AA3881" s="67">
        <f t="shared" si="2034"/>
        <v>18.344736842105263</v>
      </c>
      <c r="AB3881" s="68">
        <f t="shared" si="2035"/>
        <v>1.4749262536873156E-2</v>
      </c>
      <c r="AC3881" s="69">
        <f t="shared" si="2036"/>
        <v>8.2285359416239753E-2</v>
      </c>
      <c r="AD3881" s="70">
        <f>_xlfn.PERCENTILE.EXC(AC3881:$AC$5675,0.5)</f>
        <v>6.543456543456537E-2</v>
      </c>
      <c r="AE3881" s="70">
        <f>_xlfn.PERCENTILE.EXC($AC3881:AC$5675,0.35)</f>
        <v>3.5747127499114385E-2</v>
      </c>
      <c r="AF3881" s="71">
        <f t="shared" si="2025"/>
        <v>6.9965166246659591E-3</v>
      </c>
      <c r="AG3881" s="70">
        <f t="shared" si="2026"/>
        <v>-0.31213811082236831</v>
      </c>
      <c r="AH3881" s="70">
        <f t="shared" si="2027"/>
        <v>-0.32972785344228484</v>
      </c>
      <c r="AI3881" s="61" t="str">
        <f t="shared" si="2022"/>
        <v>Short VOL</v>
      </c>
      <c r="AJ3881" s="68" t="str">
        <f t="shared" si="2023"/>
        <v>Short VOL</v>
      </c>
      <c r="AK3881" s="72"/>
      <c r="AL3881" s="73"/>
      <c r="AM3881" s="72"/>
      <c r="AN3881" s="73"/>
      <c r="AO3881" s="74"/>
      <c r="AP3881" s="20"/>
      <c r="AQ3881" s="74"/>
      <c r="AR3881" s="20"/>
      <c r="AS3881" s="74"/>
      <c r="AT3881" s="20"/>
      <c r="AU3881" s="74" t="str">
        <f t="shared" si="2014"/>
        <v>00631L</v>
      </c>
      <c r="AV3881" s="20">
        <f t="shared" si="2020"/>
        <v>1</v>
      </c>
      <c r="AW3881" s="74" t="str">
        <f t="shared" si="2015"/>
        <v>00631L</v>
      </c>
      <c r="AX3881" s="20">
        <f t="shared" si="2016"/>
        <v>1</v>
      </c>
      <c r="AY3881" s="20">
        <f t="shared" si="2021"/>
        <v>1</v>
      </c>
      <c r="AZ3881" s="116">
        <v>40675</v>
      </c>
      <c r="BA3881" s="116"/>
      <c r="BB3881" s="20"/>
      <c r="BC3881" s="20"/>
      <c r="BD3881" s="76"/>
      <c r="BE3881" s="77"/>
      <c r="BF3881" s="77"/>
    </row>
    <row r="3882" spans="1:58" s="23" customFormat="1" ht="15.75" customHeight="1" x14ac:dyDescent="0.4">
      <c r="A3882" s="116">
        <v>40673</v>
      </c>
      <c r="B3882" s="112">
        <v>16.649999999999999</v>
      </c>
      <c r="C3882" s="112">
        <v>18.2</v>
      </c>
      <c r="D3882" s="112">
        <v>19.75</v>
      </c>
      <c r="E3882" s="112">
        <v>20.55</v>
      </c>
      <c r="F3882" s="112">
        <v>21.75</v>
      </c>
      <c r="G3882" s="112">
        <v>22.45</v>
      </c>
      <c r="H3882" s="113">
        <v>22.6</v>
      </c>
      <c r="I3882" s="90">
        <f t="shared" si="2017"/>
        <v>17.792105263157893</v>
      </c>
      <c r="J3882" s="90">
        <f t="shared" si="2018"/>
        <v>19.342105263157894</v>
      </c>
      <c r="K3882" s="114">
        <v>5</v>
      </c>
      <c r="L3882" s="115">
        <v>5.2631578947368418E-2</v>
      </c>
      <c r="M3882" s="90">
        <v>14.58</v>
      </c>
      <c r="N3882" s="90">
        <v>15.91</v>
      </c>
      <c r="O3882" s="90">
        <v>18.37</v>
      </c>
      <c r="P3882" s="90">
        <v>21.05</v>
      </c>
      <c r="Q3882" s="90">
        <v>23.04</v>
      </c>
      <c r="R3882" s="63">
        <f t="shared" si="2029"/>
        <v>8.93</v>
      </c>
      <c r="S3882" s="64">
        <f t="shared" si="2028"/>
        <v>-7.2843822843822847E-2</v>
      </c>
      <c r="T3882" s="65">
        <f t="shared" si="2024"/>
        <v>0.91640477686989319</v>
      </c>
      <c r="U3882" s="65">
        <f t="shared" si="2024"/>
        <v>0.86608600979858463</v>
      </c>
      <c r="V3882" s="65">
        <f t="shared" si="2030"/>
        <v>0.75581947743467937</v>
      </c>
      <c r="W3882" s="65">
        <f t="shared" si="2031"/>
        <v>0.69053819444444453</v>
      </c>
      <c r="X3882" s="61">
        <f t="shared" si="2019"/>
        <v>9.3093093093093146E-2</v>
      </c>
      <c r="Y3882" s="66">
        <f t="shared" si="2032"/>
        <v>9.9756690997566941E-2</v>
      </c>
      <c r="Z3882" s="61">
        <f t="shared" si="2033"/>
        <v>8.7117290341665488E-2</v>
      </c>
      <c r="AA3882" s="67">
        <f t="shared" si="2034"/>
        <v>17.792105263157893</v>
      </c>
      <c r="AB3882" s="68">
        <f t="shared" si="2035"/>
        <v>4.6511627906976646E-2</v>
      </c>
      <c r="AC3882" s="69">
        <f t="shared" si="2036"/>
        <v>0.11829699956994927</v>
      </c>
      <c r="AD3882" s="70">
        <f>_xlfn.PERCENTILE.EXC(AC3882:$AC$5675,0.5)</f>
        <v>6.533524746998301E-2</v>
      </c>
      <c r="AE3882" s="70">
        <f>_xlfn.PERCENTILE.EXC($AC3882:AC$5675,0.35)</f>
        <v>3.5700680535927481E-2</v>
      </c>
      <c r="AF3882" s="71">
        <f t="shared" si="2025"/>
        <v>6.9965166246659591E-3</v>
      </c>
      <c r="AG3882" s="70">
        <f t="shared" si="2026"/>
        <v>-0.31213811082236831</v>
      </c>
      <c r="AH3882" s="70">
        <f t="shared" si="2027"/>
        <v>-0.32972785344228484</v>
      </c>
      <c r="AI3882" s="61" t="str">
        <f t="shared" si="2022"/>
        <v>Short VOL</v>
      </c>
      <c r="AJ3882" s="68" t="str">
        <f t="shared" si="2023"/>
        <v>Short VOL</v>
      </c>
      <c r="AK3882" s="72"/>
      <c r="AL3882" s="73"/>
      <c r="AM3882" s="72"/>
      <c r="AN3882" s="73"/>
      <c r="AO3882" s="74"/>
      <c r="AP3882" s="20"/>
      <c r="AQ3882" s="74"/>
      <c r="AR3882" s="20"/>
      <c r="AS3882" s="74"/>
      <c r="AT3882" s="20"/>
      <c r="AU3882" s="74" t="str">
        <f t="shared" si="2014"/>
        <v>00631L</v>
      </c>
      <c r="AV3882" s="20">
        <f t="shared" si="2020"/>
        <v>1</v>
      </c>
      <c r="AW3882" s="74" t="str">
        <f t="shared" si="2015"/>
        <v>00631L</v>
      </c>
      <c r="AX3882" s="20">
        <f t="shared" si="2016"/>
        <v>1</v>
      </c>
      <c r="AY3882" s="20">
        <f t="shared" si="2021"/>
        <v>1</v>
      </c>
      <c r="AZ3882" s="116">
        <v>40674</v>
      </c>
      <c r="BA3882" s="116"/>
      <c r="BB3882" s="20"/>
      <c r="BC3882" s="20"/>
      <c r="BD3882" s="76"/>
      <c r="BE3882" s="77"/>
      <c r="BF3882" s="77"/>
    </row>
    <row r="3883" spans="1:58" s="23" customFormat="1" ht="15.75" customHeight="1" x14ac:dyDescent="0.4">
      <c r="A3883" s="116">
        <v>40672</v>
      </c>
      <c r="B3883" s="112">
        <v>17.45</v>
      </c>
      <c r="C3883" s="112">
        <v>18.850000000000001</v>
      </c>
      <c r="D3883" s="112">
        <v>20.3</v>
      </c>
      <c r="E3883" s="112">
        <v>20.95</v>
      </c>
      <c r="F3883" s="112">
        <v>22.15</v>
      </c>
      <c r="G3883" s="112">
        <v>22.85</v>
      </c>
      <c r="H3883" s="113">
        <v>23.1</v>
      </c>
      <c r="I3883" s="90">
        <f t="shared" si="2017"/>
        <v>18.407894736842106</v>
      </c>
      <c r="J3883" s="90">
        <f t="shared" si="2018"/>
        <v>19.842105263157897</v>
      </c>
      <c r="K3883" s="114">
        <v>6</v>
      </c>
      <c r="L3883" s="115">
        <v>5.2631578947368418E-2</v>
      </c>
      <c r="M3883" s="90">
        <v>16.559999999999999</v>
      </c>
      <c r="N3883" s="90">
        <v>17.16</v>
      </c>
      <c r="O3883" s="90">
        <v>19.2</v>
      </c>
      <c r="P3883" s="90">
        <v>21.59</v>
      </c>
      <c r="Q3883" s="90">
        <v>23.45</v>
      </c>
      <c r="R3883" s="63">
        <f t="shared" si="2029"/>
        <v>7.07</v>
      </c>
      <c r="S3883" s="64">
        <f t="shared" si="2028"/>
        <v>-6.7391304347826003E-2</v>
      </c>
      <c r="T3883" s="65">
        <f t="shared" si="2024"/>
        <v>0.965034965034965</v>
      </c>
      <c r="U3883" s="65">
        <f t="shared" si="2024"/>
        <v>0.89375000000000004</v>
      </c>
      <c r="V3883" s="65">
        <f t="shared" si="2030"/>
        <v>0.79481241315423812</v>
      </c>
      <c r="W3883" s="65">
        <f t="shared" si="2031"/>
        <v>0.73176972281449892</v>
      </c>
      <c r="X3883" s="61">
        <f t="shared" si="2019"/>
        <v>8.022922636103165E-2</v>
      </c>
      <c r="Y3883" s="66">
        <f t="shared" si="2032"/>
        <v>0.10262529832935571</v>
      </c>
      <c r="Z3883" s="61">
        <f t="shared" si="2033"/>
        <v>7.7912794853466846E-2</v>
      </c>
      <c r="AA3883" s="67">
        <f t="shared" si="2034"/>
        <v>18.407894736842106</v>
      </c>
      <c r="AB3883" s="68">
        <f t="shared" si="2035"/>
        <v>1.6899766899766851E-2</v>
      </c>
      <c r="AC3883" s="69">
        <f t="shared" si="2036"/>
        <v>7.2721138510612238E-2</v>
      </c>
      <c r="AD3883" s="70">
        <f>_xlfn.PERCENTILE.EXC(AC3883:$AC$5675,0.5)</f>
        <v>6.5235929505400636E-2</v>
      </c>
      <c r="AE3883" s="70">
        <f>_xlfn.PERCENTILE.EXC($AC3883:AC$5675,0.35)</f>
        <v>3.564986086314316E-2</v>
      </c>
      <c r="AF3883" s="71">
        <f t="shared" si="2025"/>
        <v>6.9965166246659591E-3</v>
      </c>
      <c r="AG3883" s="70">
        <f t="shared" si="2026"/>
        <v>-0.31213811082236831</v>
      </c>
      <c r="AH3883" s="70">
        <f t="shared" si="2027"/>
        <v>-0.32972785344228484</v>
      </c>
      <c r="AI3883" s="61" t="str">
        <f t="shared" si="2022"/>
        <v>Short VOL</v>
      </c>
      <c r="AJ3883" s="68" t="str">
        <f t="shared" si="2023"/>
        <v>Short VOL</v>
      </c>
      <c r="AK3883" s="72"/>
      <c r="AL3883" s="73"/>
      <c r="AM3883" s="72"/>
      <c r="AN3883" s="73"/>
      <c r="AO3883" s="74"/>
      <c r="AP3883" s="20"/>
      <c r="AQ3883" s="74"/>
      <c r="AR3883" s="20"/>
      <c r="AS3883" s="74"/>
      <c r="AT3883" s="20"/>
      <c r="AU3883" s="74" t="str">
        <f t="shared" si="2014"/>
        <v>00631L</v>
      </c>
      <c r="AV3883" s="20">
        <f t="shared" si="2020"/>
        <v>1</v>
      </c>
      <c r="AW3883" s="74" t="str">
        <f t="shared" si="2015"/>
        <v>00631L</v>
      </c>
      <c r="AX3883" s="20">
        <f t="shared" si="2016"/>
        <v>1</v>
      </c>
      <c r="AY3883" s="20">
        <f t="shared" si="2021"/>
        <v>1</v>
      </c>
      <c r="AZ3883" s="116">
        <v>40673</v>
      </c>
      <c r="BA3883" s="116"/>
      <c r="BB3883" s="20"/>
      <c r="BC3883" s="20"/>
      <c r="BD3883" s="76"/>
      <c r="BE3883" s="77"/>
      <c r="BF3883" s="77"/>
    </row>
    <row r="3884" spans="1:58" s="23" customFormat="1" ht="15.75" customHeight="1" x14ac:dyDescent="0.4">
      <c r="A3884" s="116">
        <v>40669</v>
      </c>
      <c r="B3884" s="112">
        <v>18.149999999999999</v>
      </c>
      <c r="C3884" s="112">
        <v>19.55</v>
      </c>
      <c r="D3884" s="112">
        <v>20.75</v>
      </c>
      <c r="E3884" s="112">
        <v>21.35</v>
      </c>
      <c r="F3884" s="112">
        <v>22.55</v>
      </c>
      <c r="G3884" s="112">
        <v>23.3</v>
      </c>
      <c r="H3884" s="113">
        <v>23.55</v>
      </c>
      <c r="I3884" s="90">
        <f t="shared" si="2017"/>
        <v>19.034210526315789</v>
      </c>
      <c r="J3884" s="90">
        <f t="shared" si="2018"/>
        <v>20.307894736842105</v>
      </c>
      <c r="K3884" s="114">
        <v>7</v>
      </c>
      <c r="L3884" s="115">
        <v>5.2631578947368418E-2</v>
      </c>
      <c r="M3884" s="90">
        <v>18.89</v>
      </c>
      <c r="N3884" s="90">
        <v>18.399999999999999</v>
      </c>
      <c r="O3884" s="90">
        <v>19.91</v>
      </c>
      <c r="P3884" s="90">
        <v>22.04</v>
      </c>
      <c r="Q3884" s="90">
        <v>23.76</v>
      </c>
      <c r="R3884" s="63">
        <f t="shared" si="2029"/>
        <v>4.6600000000000037</v>
      </c>
      <c r="S3884" s="64">
        <f t="shared" si="2028"/>
        <v>1.098901098901095E-2</v>
      </c>
      <c r="T3884" s="65">
        <f t="shared" si="2024"/>
        <v>1.0266304347826087</v>
      </c>
      <c r="U3884" s="65">
        <f t="shared" si="2024"/>
        <v>0.92415871421396278</v>
      </c>
      <c r="V3884" s="65">
        <f t="shared" si="2030"/>
        <v>0.83484573502722315</v>
      </c>
      <c r="W3884" s="65">
        <f t="shared" si="2031"/>
        <v>0.77441077441077433</v>
      </c>
      <c r="X3884" s="61">
        <f t="shared" si="2019"/>
        <v>7.7134986225895444E-2</v>
      </c>
      <c r="Y3884" s="66">
        <f t="shared" si="2032"/>
        <v>0.1030444964871194</v>
      </c>
      <c r="Z3884" s="61">
        <f t="shared" si="2033"/>
        <v>6.6915526061108802E-2</v>
      </c>
      <c r="AA3884" s="67">
        <f t="shared" si="2034"/>
        <v>19.034210526315789</v>
      </c>
      <c r="AB3884" s="68">
        <f t="shared" si="2035"/>
        <v>-1.3586956521739132E-2</v>
      </c>
      <c r="AC3884" s="69">
        <f t="shared" si="2036"/>
        <v>3.4467963386727744E-2</v>
      </c>
      <c r="AD3884" s="70">
        <f>_xlfn.PERCENTILE.EXC(AC3884:$AC$5675,0.5)</f>
        <v>6.5219170609720115E-2</v>
      </c>
      <c r="AE3884" s="70">
        <f>_xlfn.PERCENTILE.EXC($AC3884:AC$5675,0.35)</f>
        <v>3.5588109416365317E-2</v>
      </c>
      <c r="AF3884" s="71">
        <f t="shared" si="2025"/>
        <v>6.9965166246659591E-3</v>
      </c>
      <c r="AG3884" s="70">
        <f t="shared" si="2026"/>
        <v>-0.31213811082236831</v>
      </c>
      <c r="AH3884" s="70">
        <f t="shared" si="2027"/>
        <v>-0.32972785344228484</v>
      </c>
      <c r="AI3884" s="61" t="str">
        <f t="shared" si="2022"/>
        <v>Safety</v>
      </c>
      <c r="AJ3884" s="68" t="str">
        <f t="shared" si="2023"/>
        <v>Short VOL</v>
      </c>
      <c r="AK3884" s="72"/>
      <c r="AL3884" s="73"/>
      <c r="AM3884" s="72"/>
      <c r="AN3884" s="73"/>
      <c r="AO3884" s="74"/>
      <c r="AP3884" s="20"/>
      <c r="AQ3884" s="74"/>
      <c r="AR3884" s="20"/>
      <c r="AS3884" s="74"/>
      <c r="AT3884" s="20"/>
      <c r="AU3884" s="74" t="str">
        <f t="shared" si="2014"/>
        <v>00631L</v>
      </c>
      <c r="AV3884" s="20">
        <f t="shared" si="2020"/>
        <v>1</v>
      </c>
      <c r="AW3884" s="74" t="str">
        <f t="shared" si="2015"/>
        <v>00635U</v>
      </c>
      <c r="AX3884" s="20">
        <f t="shared" si="2016"/>
        <v>0</v>
      </c>
      <c r="AY3884" s="20">
        <f t="shared" si="2021"/>
        <v>1</v>
      </c>
      <c r="AZ3884" s="116">
        <v>40672</v>
      </c>
      <c r="BA3884" s="116"/>
      <c r="BB3884" s="20"/>
      <c r="BC3884" s="20"/>
      <c r="BD3884" s="76"/>
      <c r="BE3884" s="77"/>
      <c r="BF3884" s="77"/>
    </row>
    <row r="3885" spans="1:58" s="23" customFormat="1" ht="15.75" customHeight="1" x14ac:dyDescent="0.4">
      <c r="A3885" s="116">
        <v>40668</v>
      </c>
      <c r="B3885" s="112">
        <v>18.3</v>
      </c>
      <c r="C3885" s="112">
        <v>19.8</v>
      </c>
      <c r="D3885" s="112">
        <v>20.95</v>
      </c>
      <c r="E3885" s="112">
        <v>21.5</v>
      </c>
      <c r="F3885" s="112">
        <v>22.7</v>
      </c>
      <c r="G3885" s="112">
        <v>23.5</v>
      </c>
      <c r="H3885" s="113">
        <v>23.65</v>
      </c>
      <c r="I3885" s="90">
        <f t="shared" si="2017"/>
        <v>19.168421052631579</v>
      </c>
      <c r="J3885" s="90">
        <f t="shared" si="2018"/>
        <v>20.465789473684211</v>
      </c>
      <c r="K3885" s="114">
        <v>8</v>
      </c>
      <c r="L3885" s="115">
        <v>5.2631578947368418E-2</v>
      </c>
      <c r="M3885" s="90">
        <v>18.87</v>
      </c>
      <c r="N3885" s="90">
        <v>18.2</v>
      </c>
      <c r="O3885" s="90">
        <v>19.84</v>
      </c>
      <c r="P3885" s="90">
        <v>22.1</v>
      </c>
      <c r="Q3885" s="90">
        <v>23.74</v>
      </c>
      <c r="R3885" s="63">
        <f t="shared" si="2029"/>
        <v>4.8699999999999974</v>
      </c>
      <c r="S3885" s="64">
        <f t="shared" si="2028"/>
        <v>6.5573770491803338E-2</v>
      </c>
      <c r="T3885" s="65">
        <f t="shared" si="2024"/>
        <v>1.0368131868131869</v>
      </c>
      <c r="U3885" s="65">
        <f t="shared" si="2024"/>
        <v>0.91733870967741937</v>
      </c>
      <c r="V3885" s="65">
        <f t="shared" si="2030"/>
        <v>0.82352941176470584</v>
      </c>
      <c r="W3885" s="65">
        <f t="shared" si="2031"/>
        <v>0.76663858466722834</v>
      </c>
      <c r="X3885" s="61">
        <f t="shared" si="2019"/>
        <v>8.1967213114754092E-2</v>
      </c>
      <c r="Y3885" s="66">
        <f t="shared" si="2032"/>
        <v>9.9999999999999936E-2</v>
      </c>
      <c r="Z3885" s="61">
        <f t="shared" si="2033"/>
        <v>6.7682591982427237E-2</v>
      </c>
      <c r="AA3885" s="67">
        <f t="shared" si="2034"/>
        <v>19.168421052631579</v>
      </c>
      <c r="AB3885" s="68">
        <f t="shared" si="2035"/>
        <v>5.494505494505573E-3</v>
      </c>
      <c r="AC3885" s="69">
        <f t="shared" si="2036"/>
        <v>5.3209947946790119E-2</v>
      </c>
      <c r="AD3885" s="70">
        <f>_xlfn.PERCENTILE.EXC(AC3885:$AC$5675,0.5)</f>
        <v>6.5235929505400636E-2</v>
      </c>
      <c r="AE3885" s="70">
        <f>_xlfn.PERCENTILE.EXC($AC3885:AC$5675,0.35)</f>
        <v>3.56940452554722E-2</v>
      </c>
      <c r="AF3885" s="71">
        <f t="shared" si="2025"/>
        <v>6.9965166246659591E-3</v>
      </c>
      <c r="AG3885" s="70">
        <f t="shared" si="2026"/>
        <v>-0.31213811082236831</v>
      </c>
      <c r="AH3885" s="70">
        <f t="shared" si="2027"/>
        <v>-0.32972785344228484</v>
      </c>
      <c r="AI3885" s="61" t="str">
        <f t="shared" si="2022"/>
        <v>Safety</v>
      </c>
      <c r="AJ3885" s="68" t="str">
        <f t="shared" si="2023"/>
        <v>Short VOL</v>
      </c>
      <c r="AK3885" s="72"/>
      <c r="AL3885" s="73"/>
      <c r="AM3885" s="72"/>
      <c r="AN3885" s="73"/>
      <c r="AO3885" s="74"/>
      <c r="AP3885" s="20"/>
      <c r="AQ3885" s="74"/>
      <c r="AR3885" s="20"/>
      <c r="AS3885" s="74"/>
      <c r="AT3885" s="20"/>
      <c r="AU3885" s="74" t="str">
        <f t="shared" si="2014"/>
        <v>00631L</v>
      </c>
      <c r="AV3885" s="20">
        <f t="shared" si="2020"/>
        <v>1</v>
      </c>
      <c r="AW3885" s="74" t="str">
        <f t="shared" si="2015"/>
        <v>00631L</v>
      </c>
      <c r="AX3885" s="20">
        <f t="shared" si="2016"/>
        <v>1</v>
      </c>
      <c r="AY3885" s="20">
        <f t="shared" si="2021"/>
        <v>1</v>
      </c>
      <c r="AZ3885" s="116">
        <v>40669</v>
      </c>
      <c r="BA3885" s="116"/>
      <c r="BB3885" s="20"/>
      <c r="BC3885" s="20"/>
      <c r="BD3885" s="76"/>
      <c r="BE3885" s="77"/>
      <c r="BF3885" s="77"/>
    </row>
    <row r="3886" spans="1:58" s="23" customFormat="1" ht="15.75" customHeight="1" x14ac:dyDescent="0.4">
      <c r="A3886" s="116">
        <v>40667</v>
      </c>
      <c r="B3886" s="112">
        <v>17.95</v>
      </c>
      <c r="C3886" s="112">
        <v>19.55</v>
      </c>
      <c r="D3886" s="112">
        <v>20.8</v>
      </c>
      <c r="E3886" s="112">
        <v>21.35</v>
      </c>
      <c r="F3886" s="112">
        <v>22.55</v>
      </c>
      <c r="G3886" s="112">
        <v>23.3</v>
      </c>
      <c r="H3886" s="113">
        <v>23.55</v>
      </c>
      <c r="I3886" s="90">
        <f t="shared" si="2017"/>
        <v>18.792105263157893</v>
      </c>
      <c r="J3886" s="90">
        <f t="shared" si="2018"/>
        <v>20.207894736842107</v>
      </c>
      <c r="K3886" s="114">
        <v>9</v>
      </c>
      <c r="L3886" s="115">
        <v>5.2631578947368418E-2</v>
      </c>
      <c r="M3886" s="90">
        <v>16.37</v>
      </c>
      <c r="N3886" s="90">
        <v>17.079999999999998</v>
      </c>
      <c r="O3886" s="90">
        <v>19.440000000000001</v>
      </c>
      <c r="P3886" s="90">
        <v>21.82</v>
      </c>
      <c r="Q3886" s="90">
        <v>23.5</v>
      </c>
      <c r="R3886" s="63">
        <f t="shared" si="2029"/>
        <v>7.8100000000000023</v>
      </c>
      <c r="S3886" s="64">
        <f t="shared" si="2028"/>
        <v>2.2754491017964014E-2</v>
      </c>
      <c r="T3886" s="65">
        <f t="shared" si="2024"/>
        <v>0.95843091334894626</v>
      </c>
      <c r="U3886" s="65">
        <f t="shared" si="2024"/>
        <v>0.87860082304526732</v>
      </c>
      <c r="V3886" s="65">
        <f t="shared" si="2030"/>
        <v>0.7827681026581117</v>
      </c>
      <c r="W3886" s="65">
        <f t="shared" si="2031"/>
        <v>0.72680851063829777</v>
      </c>
      <c r="X3886" s="61">
        <f t="shared" si="2019"/>
        <v>8.9136490250696462E-2</v>
      </c>
      <c r="Y3886" s="66">
        <f t="shared" si="2032"/>
        <v>0.1030444964871194</v>
      </c>
      <c r="Z3886" s="61">
        <f t="shared" si="2033"/>
        <v>7.5339588292956353E-2</v>
      </c>
      <c r="AA3886" s="67">
        <f t="shared" si="2034"/>
        <v>18.792105263157893</v>
      </c>
      <c r="AB3886" s="68">
        <f t="shared" si="2035"/>
        <v>5.0936768149882967E-2</v>
      </c>
      <c r="AC3886" s="69">
        <f t="shared" si="2036"/>
        <v>0.10024035498582523</v>
      </c>
      <c r="AD3886" s="70">
        <f>_xlfn.PERCENTILE.EXC(AC3886:$AC$5675,0.5)</f>
        <v>6.533524746998301E-2</v>
      </c>
      <c r="AE3886" s="70">
        <f>_xlfn.PERCENTILE.EXC($AC3886:AC$5675,0.35)</f>
        <v>3.5641039227889165E-2</v>
      </c>
      <c r="AF3886" s="71">
        <f t="shared" si="2025"/>
        <v>6.9965166246659591E-3</v>
      </c>
      <c r="AG3886" s="70">
        <f t="shared" si="2026"/>
        <v>-0.31213811082236831</v>
      </c>
      <c r="AH3886" s="70">
        <f t="shared" si="2027"/>
        <v>-0.32972785344228484</v>
      </c>
      <c r="AI3886" s="61" t="str">
        <f t="shared" si="2022"/>
        <v>Short VOL</v>
      </c>
      <c r="AJ3886" s="68" t="str">
        <f t="shared" si="2023"/>
        <v>Short VOL</v>
      </c>
      <c r="AK3886" s="72"/>
      <c r="AL3886" s="73"/>
      <c r="AM3886" s="72"/>
      <c r="AN3886" s="73"/>
      <c r="AO3886" s="74"/>
      <c r="AP3886" s="20"/>
      <c r="AQ3886" s="74"/>
      <c r="AR3886" s="20"/>
      <c r="AS3886" s="74"/>
      <c r="AT3886" s="20"/>
      <c r="AU3886" s="74" t="str">
        <f t="shared" si="2014"/>
        <v>00631L</v>
      </c>
      <c r="AV3886" s="20">
        <f t="shared" si="2020"/>
        <v>1</v>
      </c>
      <c r="AW3886" s="74" t="str">
        <f t="shared" si="2015"/>
        <v>00631L</v>
      </c>
      <c r="AX3886" s="20">
        <f t="shared" si="2016"/>
        <v>1</v>
      </c>
      <c r="AY3886" s="20">
        <f t="shared" si="2021"/>
        <v>1</v>
      </c>
      <c r="AZ3886" s="116">
        <v>40668</v>
      </c>
      <c r="BA3886" s="116"/>
      <c r="BB3886" s="20"/>
      <c r="BC3886" s="20"/>
      <c r="BD3886" s="76"/>
      <c r="BE3886" s="77"/>
      <c r="BF3886" s="77"/>
    </row>
    <row r="3887" spans="1:58" s="23" customFormat="1" ht="15.75" customHeight="1" x14ac:dyDescent="0.4">
      <c r="A3887" s="116">
        <v>40666</v>
      </c>
      <c r="B3887" s="112">
        <v>17.7</v>
      </c>
      <c r="C3887" s="112">
        <v>19.350000000000001</v>
      </c>
      <c r="D3887" s="112">
        <v>20.6</v>
      </c>
      <c r="E3887" s="112">
        <v>21.25</v>
      </c>
      <c r="F3887" s="112">
        <v>22.45</v>
      </c>
      <c r="G3887" s="112">
        <v>23.2</v>
      </c>
      <c r="H3887" s="113">
        <v>23.45</v>
      </c>
      <c r="I3887" s="90">
        <f t="shared" si="2017"/>
        <v>18.481578947368423</v>
      </c>
      <c r="J3887" s="90">
        <f t="shared" si="2018"/>
        <v>19.942105263157895</v>
      </c>
      <c r="K3887" s="114">
        <v>10</v>
      </c>
      <c r="L3887" s="115">
        <v>5.2631578947368418E-2</v>
      </c>
      <c r="M3887" s="90">
        <v>15.71</v>
      </c>
      <c r="N3887" s="90">
        <v>16.7</v>
      </c>
      <c r="O3887" s="90">
        <v>19.11</v>
      </c>
      <c r="P3887" s="90">
        <v>21.49</v>
      </c>
      <c r="Q3887" s="90">
        <v>23.25</v>
      </c>
      <c r="R3887" s="63">
        <f t="shared" si="2029"/>
        <v>8.1899999999999977</v>
      </c>
      <c r="S3887" s="64">
        <f t="shared" si="2028"/>
        <v>4.4402751719824829E-2</v>
      </c>
      <c r="T3887" s="65">
        <f t="shared" si="2024"/>
        <v>0.9407185628742516</v>
      </c>
      <c r="U3887" s="65">
        <f t="shared" si="2024"/>
        <v>0.87388801674515959</v>
      </c>
      <c r="V3887" s="65">
        <f t="shared" si="2030"/>
        <v>0.77710563052582604</v>
      </c>
      <c r="W3887" s="65">
        <f t="shared" si="2031"/>
        <v>0.7182795698924731</v>
      </c>
      <c r="X3887" s="61">
        <f t="shared" si="2019"/>
        <v>9.3220338983050974E-2</v>
      </c>
      <c r="Y3887" s="66">
        <f t="shared" si="2032"/>
        <v>0.10352941176470584</v>
      </c>
      <c r="Z3887" s="61">
        <f t="shared" si="2033"/>
        <v>7.9026057240495454E-2</v>
      </c>
      <c r="AA3887" s="67">
        <f t="shared" si="2034"/>
        <v>18.481578947368419</v>
      </c>
      <c r="AB3887" s="68">
        <f t="shared" si="2035"/>
        <v>5.9880239520958084E-2</v>
      </c>
      <c r="AC3887" s="69">
        <f t="shared" si="2036"/>
        <v>0.10668137409391736</v>
      </c>
      <c r="AD3887" s="70">
        <f>_xlfn.PERCENTILE.EXC(AC3887:$AC$5675,0.5)</f>
        <v>6.5235929505400636E-2</v>
      </c>
      <c r="AE3887" s="70">
        <f>_xlfn.PERCENTILE.EXC($AC3887:AC$5675,0.35)</f>
        <v>3.557928778111135E-2</v>
      </c>
      <c r="AF3887" s="71">
        <f t="shared" si="2025"/>
        <v>6.9965166246659591E-3</v>
      </c>
      <c r="AG3887" s="70">
        <f t="shared" si="2026"/>
        <v>-0.31213811082236831</v>
      </c>
      <c r="AH3887" s="70">
        <f t="shared" si="2027"/>
        <v>-0.32972785344228484</v>
      </c>
      <c r="AI3887" s="61" t="str">
        <f t="shared" si="2022"/>
        <v>Short VOL</v>
      </c>
      <c r="AJ3887" s="68" t="str">
        <f t="shared" si="2023"/>
        <v>Short VOL</v>
      </c>
      <c r="AK3887" s="72"/>
      <c r="AL3887" s="73"/>
      <c r="AM3887" s="72"/>
      <c r="AN3887" s="73"/>
      <c r="AO3887" s="74"/>
      <c r="AP3887" s="20"/>
      <c r="AQ3887" s="74"/>
      <c r="AR3887" s="20"/>
      <c r="AS3887" s="74"/>
      <c r="AT3887" s="20"/>
      <c r="AU3887" s="74" t="str">
        <f t="shared" si="2014"/>
        <v>00631L</v>
      </c>
      <c r="AV3887" s="20">
        <f t="shared" si="2020"/>
        <v>1</v>
      </c>
      <c r="AW3887" s="74" t="str">
        <f t="shared" si="2015"/>
        <v>00631L</v>
      </c>
      <c r="AX3887" s="20">
        <f t="shared" si="2016"/>
        <v>1</v>
      </c>
      <c r="AY3887" s="20">
        <f t="shared" si="2021"/>
        <v>1</v>
      </c>
      <c r="AZ3887" s="116">
        <v>40667</v>
      </c>
      <c r="BA3887" s="116"/>
      <c r="BB3887" s="20"/>
      <c r="BC3887" s="20"/>
      <c r="BD3887" s="76"/>
      <c r="BE3887" s="77"/>
      <c r="BF3887" s="77"/>
    </row>
    <row r="3888" spans="1:58" s="23" customFormat="1" ht="15.75" customHeight="1" x14ac:dyDescent="0.4">
      <c r="A3888" s="116">
        <v>40665</v>
      </c>
      <c r="B3888" s="112">
        <v>17.25</v>
      </c>
      <c r="C3888" s="112">
        <v>18.8</v>
      </c>
      <c r="D3888" s="112">
        <v>20.149999999999999</v>
      </c>
      <c r="E3888" s="112">
        <v>20.85</v>
      </c>
      <c r="F3888" s="112">
        <v>22.15</v>
      </c>
      <c r="G3888" s="112">
        <v>23.05</v>
      </c>
      <c r="H3888" s="113">
        <v>23.25</v>
      </c>
      <c r="I3888" s="90">
        <f t="shared" si="2017"/>
        <v>17.902631578947368</v>
      </c>
      <c r="J3888" s="90">
        <f t="shared" si="2018"/>
        <v>19.368421052631579</v>
      </c>
      <c r="K3888" s="114">
        <v>11</v>
      </c>
      <c r="L3888" s="115">
        <v>5.2631578947368418E-2</v>
      </c>
      <c r="M3888" s="90">
        <v>15.16</v>
      </c>
      <c r="N3888" s="90">
        <v>15.99</v>
      </c>
      <c r="O3888" s="90">
        <v>18.39</v>
      </c>
      <c r="P3888" s="90">
        <v>21.06</v>
      </c>
      <c r="Q3888" s="90">
        <v>22.9</v>
      </c>
      <c r="R3888" s="63">
        <f t="shared" si="2029"/>
        <v>8.3000000000000043</v>
      </c>
      <c r="S3888" s="64">
        <f t="shared" si="2028"/>
        <v>8.4067796610169512E-2</v>
      </c>
      <c r="T3888" s="65">
        <f t="shared" si="2024"/>
        <v>0.94809255784865543</v>
      </c>
      <c r="U3888" s="65">
        <f t="shared" si="2024"/>
        <v>0.86949429037520387</v>
      </c>
      <c r="V3888" s="65">
        <f t="shared" si="2030"/>
        <v>0.7592592592592593</v>
      </c>
      <c r="W3888" s="65">
        <f t="shared" si="2031"/>
        <v>0.69825327510917035</v>
      </c>
      <c r="X3888" s="61">
        <f t="shared" si="2019"/>
        <v>8.9855072463768157E-2</v>
      </c>
      <c r="Y3888" s="66">
        <f t="shared" si="2032"/>
        <v>0.11510791366906467</v>
      </c>
      <c r="Z3888" s="61">
        <f t="shared" si="2033"/>
        <v>8.1875643098632989E-2</v>
      </c>
      <c r="AA3888" s="67">
        <f t="shared" si="2034"/>
        <v>17.902631578947368</v>
      </c>
      <c r="AB3888" s="68">
        <f t="shared" si="2035"/>
        <v>7.8799249530956836E-2</v>
      </c>
      <c r="AC3888" s="69">
        <f t="shared" si="2036"/>
        <v>0.11961423257957271</v>
      </c>
      <c r="AD3888" s="70">
        <f>_xlfn.PERCENTILE.EXC(AC3888:$AC$5675,0.5)</f>
        <v>6.5219170609720115E-2</v>
      </c>
      <c r="AE3888" s="70">
        <f>_xlfn.PERCENTILE.EXC($AC3888:AC$5675,0.35)</f>
        <v>3.5517536334333515E-2</v>
      </c>
      <c r="AF3888" s="71">
        <f t="shared" si="2025"/>
        <v>6.9965166246659591E-3</v>
      </c>
      <c r="AG3888" s="70">
        <f t="shared" si="2026"/>
        <v>-0.31213811082236831</v>
      </c>
      <c r="AH3888" s="70">
        <f t="shared" si="2027"/>
        <v>-0.32972785344228484</v>
      </c>
      <c r="AI3888" s="61" t="str">
        <f t="shared" si="2022"/>
        <v>Short VOL</v>
      </c>
      <c r="AJ3888" s="68" t="str">
        <f t="shared" si="2023"/>
        <v>Short VOL</v>
      </c>
      <c r="AK3888" s="72"/>
      <c r="AL3888" s="73"/>
      <c r="AM3888" s="72"/>
      <c r="AN3888" s="73"/>
      <c r="AO3888" s="74"/>
      <c r="AP3888" s="20"/>
      <c r="AQ3888" s="74"/>
      <c r="AR3888" s="20"/>
      <c r="AS3888" s="74"/>
      <c r="AT3888" s="20"/>
      <c r="AU3888" s="74" t="str">
        <f t="shared" ref="AU3888:AU3951" si="2037">IF(AC3888&gt;AF3888,"00631L",IF(AC3888&lt;AG3888,"Cash","00635U"))</f>
        <v>00631L</v>
      </c>
      <c r="AV3888" s="20">
        <f t="shared" si="2020"/>
        <v>1</v>
      </c>
      <c r="AW3888" s="74" t="str">
        <f t="shared" ref="AW3888:AW3951" si="2038">IF(AC3888&gt;AE3888,"00631L",IF(AC3888&lt;AH3888,"00631L","00635U"))</f>
        <v>00631L</v>
      </c>
      <c r="AX3888" s="20">
        <f t="shared" si="2016"/>
        <v>1</v>
      </c>
      <c r="AY3888" s="20">
        <f t="shared" si="2021"/>
        <v>1</v>
      </c>
      <c r="AZ3888" s="116">
        <v>40666</v>
      </c>
      <c r="BA3888" s="116"/>
      <c r="BB3888" s="20"/>
      <c r="BC3888" s="20"/>
      <c r="BD3888" s="76"/>
      <c r="BE3888" s="77"/>
      <c r="BF3888" s="77"/>
    </row>
    <row r="3889" spans="1:58" s="23" customFormat="1" ht="15.75" customHeight="1" x14ac:dyDescent="0.4">
      <c r="A3889" s="116">
        <v>40662</v>
      </c>
      <c r="B3889" s="112">
        <v>16.7</v>
      </c>
      <c r="C3889" s="112">
        <v>18.350000000000001</v>
      </c>
      <c r="D3889" s="112">
        <v>19.649999999999999</v>
      </c>
      <c r="E3889" s="112">
        <v>20.399999999999999</v>
      </c>
      <c r="F3889" s="112">
        <v>21.65</v>
      </c>
      <c r="G3889" s="112">
        <v>22.55</v>
      </c>
      <c r="H3889" s="113">
        <v>22.9</v>
      </c>
      <c r="I3889" s="90">
        <f t="shared" si="2017"/>
        <v>17.307894736842105</v>
      </c>
      <c r="J3889" s="90">
        <f t="shared" si="2018"/>
        <v>18.828947368421055</v>
      </c>
      <c r="K3889" s="114">
        <v>12</v>
      </c>
      <c r="L3889" s="115">
        <v>5.2631578947368418E-2</v>
      </c>
      <c r="M3889" s="90">
        <v>13.09</v>
      </c>
      <c r="N3889" s="90">
        <v>14.75</v>
      </c>
      <c r="O3889" s="90">
        <v>17.5</v>
      </c>
      <c r="P3889" s="90">
        <v>20.25</v>
      </c>
      <c r="Q3889" s="90">
        <v>22.45</v>
      </c>
      <c r="R3889" s="63">
        <f t="shared" si="2029"/>
        <v>9.91</v>
      </c>
      <c r="S3889" s="64">
        <f t="shared" si="2028"/>
        <v>8.8919288645691371E-3</v>
      </c>
      <c r="T3889" s="65">
        <f t="shared" si="2024"/>
        <v>0.88745762711864407</v>
      </c>
      <c r="U3889" s="65">
        <f t="shared" si="2024"/>
        <v>0.84285714285714286</v>
      </c>
      <c r="V3889" s="65">
        <f t="shared" si="2030"/>
        <v>0.72839506172839508</v>
      </c>
      <c r="W3889" s="65">
        <f t="shared" si="2031"/>
        <v>0.65701559020044542</v>
      </c>
      <c r="X3889" s="61">
        <f t="shared" si="2019"/>
        <v>9.8802395209580965E-2</v>
      </c>
      <c r="Y3889" s="66">
        <f t="shared" si="2032"/>
        <v>0.12254901960784315</v>
      </c>
      <c r="Z3889" s="61">
        <f t="shared" si="2033"/>
        <v>8.7882013075870624E-2</v>
      </c>
      <c r="AA3889" s="67">
        <f t="shared" si="2034"/>
        <v>17.307894736842105</v>
      </c>
      <c r="AB3889" s="68">
        <f t="shared" si="2035"/>
        <v>0.13220338983050842</v>
      </c>
      <c r="AC3889" s="69">
        <f t="shared" si="2036"/>
        <v>0.1734165923282783</v>
      </c>
      <c r="AD3889" s="70">
        <f>_xlfn.PERCENTILE.EXC(AC3889:$AC$5675,0.5)</f>
        <v>6.5202411714039593E-2</v>
      </c>
      <c r="AE3889" s="70">
        <f>_xlfn.PERCENTILE.EXC($AC3889:AC$5675,0.35)</f>
        <v>3.5482098177052411E-2</v>
      </c>
      <c r="AF3889" s="71">
        <f t="shared" si="2025"/>
        <v>6.9965166246659591E-3</v>
      </c>
      <c r="AG3889" s="70">
        <f t="shared" si="2026"/>
        <v>-0.31213811082236831</v>
      </c>
      <c r="AH3889" s="70">
        <f t="shared" si="2027"/>
        <v>-0.32972785344228484</v>
      </c>
      <c r="AI3889" s="61" t="str">
        <f t="shared" si="2022"/>
        <v>Short VOL</v>
      </c>
      <c r="AJ3889" s="68" t="str">
        <f t="shared" si="2023"/>
        <v>Short VOL</v>
      </c>
      <c r="AK3889" s="72"/>
      <c r="AL3889" s="73"/>
      <c r="AM3889" s="72"/>
      <c r="AN3889" s="73"/>
      <c r="AO3889" s="74"/>
      <c r="AP3889" s="20"/>
      <c r="AQ3889" s="74"/>
      <c r="AR3889" s="20"/>
      <c r="AS3889" s="74"/>
      <c r="AT3889" s="20"/>
      <c r="AU3889" s="74" t="str">
        <f t="shared" si="2037"/>
        <v>00631L</v>
      </c>
      <c r="AV3889" s="20">
        <f t="shared" si="2020"/>
        <v>1</v>
      </c>
      <c r="AW3889" s="74" t="str">
        <f t="shared" si="2038"/>
        <v>00631L</v>
      </c>
      <c r="AX3889" s="20">
        <f t="shared" si="2016"/>
        <v>1</v>
      </c>
      <c r="AY3889" s="20">
        <f t="shared" si="2021"/>
        <v>1</v>
      </c>
      <c r="AZ3889" s="116">
        <v>40665</v>
      </c>
      <c r="BA3889" s="116"/>
      <c r="BB3889" s="20"/>
      <c r="BC3889" s="20"/>
      <c r="BD3889" s="76"/>
      <c r="BE3889" s="77"/>
      <c r="BF3889" s="77"/>
    </row>
    <row r="3890" spans="1:58" s="23" customFormat="1" ht="15.75" customHeight="1" x14ac:dyDescent="0.4">
      <c r="A3890" s="116">
        <v>40661</v>
      </c>
      <c r="B3890" s="112">
        <v>16.75</v>
      </c>
      <c r="C3890" s="112">
        <v>18.399999999999999</v>
      </c>
      <c r="D3890" s="112">
        <v>19.899999999999999</v>
      </c>
      <c r="E3890" s="112">
        <v>20.65</v>
      </c>
      <c r="F3890" s="112">
        <v>22</v>
      </c>
      <c r="G3890" s="112">
        <v>22.75</v>
      </c>
      <c r="H3890" s="113">
        <v>23.05</v>
      </c>
      <c r="I3890" s="90">
        <f t="shared" si="2017"/>
        <v>17.271052631578947</v>
      </c>
      <c r="J3890" s="90">
        <f t="shared" si="2018"/>
        <v>18.873684210526314</v>
      </c>
      <c r="K3890" s="114">
        <v>13</v>
      </c>
      <c r="L3890" s="115">
        <v>5.2631578947368418E-2</v>
      </c>
      <c r="M3890" s="90">
        <v>12.81</v>
      </c>
      <c r="N3890" s="90">
        <v>14.62</v>
      </c>
      <c r="O3890" s="90">
        <v>17.52</v>
      </c>
      <c r="P3890" s="90">
        <v>20.29</v>
      </c>
      <c r="Q3890" s="90">
        <v>22.62</v>
      </c>
      <c r="R3890" s="63">
        <f t="shared" si="2029"/>
        <v>10.380000000000003</v>
      </c>
      <c r="S3890" s="64">
        <f t="shared" si="2028"/>
        <v>-4.755700325732902E-2</v>
      </c>
      <c r="T3890" s="65">
        <f t="shared" si="2024"/>
        <v>0.87619699042407673</v>
      </c>
      <c r="U3890" s="65">
        <f t="shared" si="2024"/>
        <v>0.83447488584474883</v>
      </c>
      <c r="V3890" s="65">
        <f t="shared" si="2030"/>
        <v>0.72055199605717102</v>
      </c>
      <c r="W3890" s="65">
        <f t="shared" si="2031"/>
        <v>0.64633068081343936</v>
      </c>
      <c r="X3890" s="61">
        <f t="shared" si="2019"/>
        <v>9.8507462686567085E-2</v>
      </c>
      <c r="Y3890" s="66">
        <f t="shared" si="2032"/>
        <v>0.11622276029055702</v>
      </c>
      <c r="Z3890" s="61">
        <f t="shared" si="2033"/>
        <v>9.2792930062471357E-2</v>
      </c>
      <c r="AA3890" s="67">
        <f t="shared" si="2034"/>
        <v>17.271052631578947</v>
      </c>
      <c r="AB3890" s="68">
        <f t="shared" si="2035"/>
        <v>0.14569083447332429</v>
      </c>
      <c r="AC3890" s="69">
        <f t="shared" si="2036"/>
        <v>0.18133054935560516</v>
      </c>
      <c r="AD3890" s="70">
        <f>_xlfn.PERCENTILE.EXC(AC3890:$AC$5675,0.5)</f>
        <v>6.5082194450175712E-2</v>
      </c>
      <c r="AE3890" s="70">
        <f>_xlfn.PERCENTILE.EXC($AC3890:AC$5675,0.35)</f>
        <v>3.5466394986893857E-2</v>
      </c>
      <c r="AF3890" s="71">
        <f t="shared" si="2025"/>
        <v>6.9965166246659591E-3</v>
      </c>
      <c r="AG3890" s="70">
        <f t="shared" si="2026"/>
        <v>-0.31213811082236831</v>
      </c>
      <c r="AH3890" s="70">
        <f t="shared" si="2027"/>
        <v>-0.32972785344228484</v>
      </c>
      <c r="AI3890" s="61" t="str">
        <f t="shared" si="2022"/>
        <v>Short VOL</v>
      </c>
      <c r="AJ3890" s="68" t="str">
        <f t="shared" si="2023"/>
        <v>Short VOL</v>
      </c>
      <c r="AK3890" s="72"/>
      <c r="AL3890" s="73"/>
      <c r="AM3890" s="72"/>
      <c r="AN3890" s="73"/>
      <c r="AO3890" s="74"/>
      <c r="AP3890" s="20"/>
      <c r="AQ3890" s="74"/>
      <c r="AR3890" s="20"/>
      <c r="AS3890" s="74"/>
      <c r="AT3890" s="20"/>
      <c r="AU3890" s="74" t="str">
        <f t="shared" si="2037"/>
        <v>00631L</v>
      </c>
      <c r="AV3890" s="20">
        <f t="shared" si="2020"/>
        <v>1</v>
      </c>
      <c r="AW3890" s="74" t="str">
        <f t="shared" si="2038"/>
        <v>00631L</v>
      </c>
      <c r="AX3890" s="20">
        <f t="shared" si="2016"/>
        <v>1</v>
      </c>
      <c r="AY3890" s="20">
        <f t="shared" si="2021"/>
        <v>1</v>
      </c>
      <c r="AZ3890" s="116">
        <v>40662</v>
      </c>
      <c r="BA3890" s="116"/>
      <c r="BB3890" s="20"/>
      <c r="BC3890" s="20"/>
      <c r="BD3890" s="76"/>
      <c r="BE3890" s="77"/>
      <c r="BF3890" s="77"/>
    </row>
    <row r="3891" spans="1:58" s="23" customFormat="1" ht="15.75" customHeight="1" x14ac:dyDescent="0.4">
      <c r="A3891" s="116">
        <v>40660</v>
      </c>
      <c r="B3891" s="112">
        <v>17</v>
      </c>
      <c r="C3891" s="112">
        <v>18.75</v>
      </c>
      <c r="D3891" s="112">
        <v>20.25</v>
      </c>
      <c r="E3891" s="112">
        <v>20.95</v>
      </c>
      <c r="F3891" s="112">
        <v>22.3</v>
      </c>
      <c r="G3891" s="112">
        <v>23</v>
      </c>
      <c r="H3891" s="113">
        <v>23.2</v>
      </c>
      <c r="I3891" s="90">
        <f t="shared" si="2017"/>
        <v>17.460526315789473</v>
      </c>
      <c r="J3891" s="90">
        <f t="shared" si="2018"/>
        <v>19.144736842105264</v>
      </c>
      <c r="K3891" s="114">
        <v>14</v>
      </c>
      <c r="L3891" s="115">
        <v>5.2631578947368418E-2</v>
      </c>
      <c r="M3891" s="90">
        <v>14.61</v>
      </c>
      <c r="N3891" s="90">
        <v>15.35</v>
      </c>
      <c r="O3891" s="90">
        <v>17.899999999999999</v>
      </c>
      <c r="P3891" s="90">
        <v>20.64</v>
      </c>
      <c r="Q3891" s="90">
        <v>22.89</v>
      </c>
      <c r="R3891" s="63">
        <f t="shared" si="2029"/>
        <v>8.5799999999999983</v>
      </c>
      <c r="S3891" s="64">
        <f t="shared" si="2028"/>
        <v>-1.7285531370038385E-2</v>
      </c>
      <c r="T3891" s="65">
        <f t="shared" si="2024"/>
        <v>0.95179153094462543</v>
      </c>
      <c r="U3891" s="65">
        <f t="shared" si="2024"/>
        <v>0.85754189944134085</v>
      </c>
      <c r="V3891" s="65">
        <f t="shared" si="2030"/>
        <v>0.74370155038759689</v>
      </c>
      <c r="W3891" s="65">
        <f t="shared" si="2031"/>
        <v>0.67059851463521181</v>
      </c>
      <c r="X3891" s="61">
        <f t="shared" si="2019"/>
        <v>0.10294117647058823</v>
      </c>
      <c r="Y3891" s="66">
        <f t="shared" si="2032"/>
        <v>0.10739856801909309</v>
      </c>
      <c r="Z3891" s="61">
        <f t="shared" si="2033"/>
        <v>9.6458176337603715E-2</v>
      </c>
      <c r="AA3891" s="67">
        <f t="shared" si="2034"/>
        <v>17.460526315789473</v>
      </c>
      <c r="AB3891" s="68">
        <f t="shared" si="2035"/>
        <v>0.10749185667752445</v>
      </c>
      <c r="AC3891" s="69">
        <f t="shared" si="2036"/>
        <v>0.13749357106120344</v>
      </c>
      <c r="AD3891" s="70">
        <f>_xlfn.PERCENTILE.EXC(AC3891:$AC$5675,0.5)</f>
        <v>6.4961977186311817E-2</v>
      </c>
      <c r="AE3891" s="70">
        <f>_xlfn.PERCENTILE.EXC($AC3891:AC$5675,0.35)</f>
        <v>3.5450691796735302E-2</v>
      </c>
      <c r="AF3891" s="71">
        <f t="shared" si="2025"/>
        <v>6.9965166246659591E-3</v>
      </c>
      <c r="AG3891" s="70">
        <f t="shared" si="2026"/>
        <v>-0.31213811082236831</v>
      </c>
      <c r="AH3891" s="70">
        <f t="shared" si="2027"/>
        <v>-0.32972785344228484</v>
      </c>
      <c r="AI3891" s="61" t="str">
        <f t="shared" si="2022"/>
        <v>Short VOL</v>
      </c>
      <c r="AJ3891" s="68" t="str">
        <f t="shared" si="2023"/>
        <v>Short VOL</v>
      </c>
      <c r="AK3891" s="72"/>
      <c r="AL3891" s="73"/>
      <c r="AM3891" s="72"/>
      <c r="AN3891" s="73"/>
      <c r="AO3891" s="74"/>
      <c r="AP3891" s="20"/>
      <c r="AQ3891" s="74"/>
      <c r="AR3891" s="20"/>
      <c r="AS3891" s="74"/>
      <c r="AT3891" s="20"/>
      <c r="AU3891" s="74" t="str">
        <f t="shared" si="2037"/>
        <v>00631L</v>
      </c>
      <c r="AV3891" s="20">
        <f t="shared" si="2020"/>
        <v>1</v>
      </c>
      <c r="AW3891" s="74" t="str">
        <f t="shared" si="2038"/>
        <v>00631L</v>
      </c>
      <c r="AX3891" s="20">
        <f t="shared" si="2016"/>
        <v>1</v>
      </c>
      <c r="AY3891" s="20">
        <f t="shared" si="2021"/>
        <v>1</v>
      </c>
      <c r="AZ3891" s="116">
        <v>40661</v>
      </c>
      <c r="BA3891" s="116"/>
      <c r="BB3891" s="20"/>
      <c r="BC3891" s="20"/>
      <c r="BD3891" s="76"/>
      <c r="BE3891" s="77"/>
      <c r="BF3891" s="77"/>
    </row>
    <row r="3892" spans="1:58" s="23" customFormat="1" ht="15.75" customHeight="1" x14ac:dyDescent="0.4">
      <c r="A3892" s="116">
        <v>40659</v>
      </c>
      <c r="B3892" s="112">
        <v>17.3</v>
      </c>
      <c r="C3892" s="112">
        <v>19.2</v>
      </c>
      <c r="D3892" s="112">
        <v>20.65</v>
      </c>
      <c r="E3892" s="112">
        <v>21.35</v>
      </c>
      <c r="F3892" s="112">
        <v>22.5</v>
      </c>
      <c r="G3892" s="112">
        <v>23.25</v>
      </c>
      <c r="H3892" s="113">
        <v>23.5</v>
      </c>
      <c r="I3892" s="90">
        <f t="shared" si="2017"/>
        <v>17.7</v>
      </c>
      <c r="J3892" s="90">
        <f t="shared" si="2018"/>
        <v>19.505263157894735</v>
      </c>
      <c r="K3892" s="114">
        <v>15</v>
      </c>
      <c r="L3892" s="115">
        <v>5.2631578947368418E-2</v>
      </c>
      <c r="M3892" s="90">
        <v>15.16</v>
      </c>
      <c r="N3892" s="90">
        <v>15.62</v>
      </c>
      <c r="O3892" s="90">
        <v>18.27</v>
      </c>
      <c r="P3892" s="90">
        <v>20.96</v>
      </c>
      <c r="Q3892" s="90">
        <v>23.2</v>
      </c>
      <c r="R3892" s="63">
        <f t="shared" si="2029"/>
        <v>8.4500000000000028</v>
      </c>
      <c r="S3892" s="64">
        <f t="shared" si="2028"/>
        <v>-9.5117311350666044E-3</v>
      </c>
      <c r="T3892" s="65">
        <f t="shared" si="2024"/>
        <v>0.97055057618437901</v>
      </c>
      <c r="U3892" s="65">
        <f t="shared" si="2024"/>
        <v>0.85495347564313084</v>
      </c>
      <c r="V3892" s="65">
        <f t="shared" si="2030"/>
        <v>0.74522900763358768</v>
      </c>
      <c r="W3892" s="65">
        <f t="shared" si="2031"/>
        <v>0.6732758620689655</v>
      </c>
      <c r="X3892" s="61">
        <f t="shared" si="2019"/>
        <v>0.10982658959537564</v>
      </c>
      <c r="Y3892" s="66">
        <f t="shared" si="2032"/>
        <v>0.10070257611241211</v>
      </c>
      <c r="Z3892" s="61">
        <f t="shared" si="2033"/>
        <v>0.10199226880761218</v>
      </c>
      <c r="AA3892" s="67">
        <f t="shared" si="2034"/>
        <v>17.7</v>
      </c>
      <c r="AB3892" s="68">
        <f t="shared" si="2035"/>
        <v>0.10755441741357244</v>
      </c>
      <c r="AC3892" s="69">
        <f t="shared" si="2036"/>
        <v>0.13316261203585147</v>
      </c>
      <c r="AD3892" s="70">
        <f>_xlfn.PERCENTILE.EXC(AC3892:$AC$5675,0.5)</f>
        <v>6.4954045881868316E-2</v>
      </c>
      <c r="AE3892" s="70">
        <f>_xlfn.PERCENTILE.EXC($AC3892:AC$5675,0.35)</f>
        <v>3.5368130954945329E-2</v>
      </c>
      <c r="AF3892" s="71">
        <f t="shared" si="2025"/>
        <v>6.9965166246659591E-3</v>
      </c>
      <c r="AG3892" s="70">
        <f t="shared" si="2026"/>
        <v>-0.31213811082236831</v>
      </c>
      <c r="AH3892" s="70">
        <f t="shared" si="2027"/>
        <v>-0.32972785344228484</v>
      </c>
      <c r="AI3892" s="61" t="str">
        <f t="shared" si="2022"/>
        <v>Short VOL</v>
      </c>
      <c r="AJ3892" s="68" t="str">
        <f t="shared" si="2023"/>
        <v>Short VOL</v>
      </c>
      <c r="AK3892" s="72"/>
      <c r="AL3892" s="73"/>
      <c r="AM3892" s="72"/>
      <c r="AN3892" s="73"/>
      <c r="AO3892" s="74"/>
      <c r="AP3892" s="20"/>
      <c r="AQ3892" s="74"/>
      <c r="AR3892" s="20"/>
      <c r="AS3892" s="74"/>
      <c r="AT3892" s="20"/>
      <c r="AU3892" s="74" t="str">
        <f t="shared" si="2037"/>
        <v>00631L</v>
      </c>
      <c r="AV3892" s="20">
        <f t="shared" si="2020"/>
        <v>1</v>
      </c>
      <c r="AW3892" s="74" t="str">
        <f t="shared" si="2038"/>
        <v>00631L</v>
      </c>
      <c r="AX3892" s="20">
        <f t="shared" si="2016"/>
        <v>1</v>
      </c>
      <c r="AY3892" s="20">
        <f t="shared" si="2021"/>
        <v>1</v>
      </c>
      <c r="AZ3892" s="116">
        <v>40660</v>
      </c>
      <c r="BA3892" s="116"/>
      <c r="BB3892" s="20"/>
      <c r="BC3892" s="20"/>
      <c r="BD3892" s="76"/>
      <c r="BE3892" s="77"/>
      <c r="BF3892" s="77"/>
    </row>
    <row r="3893" spans="1:58" s="23" customFormat="1" ht="15.75" customHeight="1" x14ac:dyDescent="0.4">
      <c r="A3893" s="116">
        <v>40658</v>
      </c>
      <c r="B3893" s="112">
        <v>17.45</v>
      </c>
      <c r="C3893" s="112">
        <v>19.600000000000001</v>
      </c>
      <c r="D3893" s="112">
        <v>21</v>
      </c>
      <c r="E3893" s="112">
        <v>21.65</v>
      </c>
      <c r="F3893" s="112">
        <v>22.65</v>
      </c>
      <c r="G3893" s="112">
        <v>23.5</v>
      </c>
      <c r="H3893" s="113">
        <v>24.05</v>
      </c>
      <c r="I3893" s="90">
        <f t="shared" si="2017"/>
        <v>17.789473684210527</v>
      </c>
      <c r="J3893" s="90">
        <f t="shared" si="2018"/>
        <v>19.821052631578947</v>
      </c>
      <c r="K3893" s="114">
        <v>16</v>
      </c>
      <c r="L3893" s="115">
        <v>5.2631578947368418E-2</v>
      </c>
      <c r="M3893" s="90">
        <v>15.05</v>
      </c>
      <c r="N3893" s="90">
        <v>15.77</v>
      </c>
      <c r="O3893" s="90">
        <v>18.55</v>
      </c>
      <c r="P3893" s="90">
        <v>21.36</v>
      </c>
      <c r="Q3893" s="90">
        <v>23.35</v>
      </c>
      <c r="R3893" s="63">
        <f t="shared" si="2029"/>
        <v>9.0899999999999963</v>
      </c>
      <c r="S3893" s="64">
        <f t="shared" si="2028"/>
        <v>7.3519400953029279E-2</v>
      </c>
      <c r="T3893" s="65">
        <f t="shared" si="2024"/>
        <v>0.95434369055168045</v>
      </c>
      <c r="U3893" s="65">
        <f t="shared" si="2024"/>
        <v>0.85013477088948786</v>
      </c>
      <c r="V3893" s="65">
        <f t="shared" si="2030"/>
        <v>0.73829588014981273</v>
      </c>
      <c r="W3893" s="65">
        <f t="shared" si="2031"/>
        <v>0.6753747323340471</v>
      </c>
      <c r="X3893" s="61">
        <f t="shared" si="2019"/>
        <v>0.12320916905444139</v>
      </c>
      <c r="Y3893" s="66">
        <f t="shared" si="2032"/>
        <v>0.11085450346420334</v>
      </c>
      <c r="Z3893" s="61">
        <f t="shared" si="2033"/>
        <v>0.11420118343195258</v>
      </c>
      <c r="AA3893" s="67">
        <f t="shared" si="2034"/>
        <v>17.789473684210524</v>
      </c>
      <c r="AB3893" s="68">
        <f t="shared" si="2035"/>
        <v>0.1065313887127457</v>
      </c>
      <c r="AC3893" s="69">
        <f t="shared" si="2036"/>
        <v>0.12805793812368577</v>
      </c>
      <c r="AD3893" s="70">
        <f>_xlfn.PERCENTILE.EXC(AC3893:$AC$5675,0.5)</f>
        <v>6.4946114577424829E-2</v>
      </c>
      <c r="AE3893" s="70">
        <f>_xlfn.PERCENTILE.EXC($AC3893:AC$5675,0.35)</f>
        <v>3.5258827052502779E-2</v>
      </c>
      <c r="AF3893" s="71">
        <f t="shared" si="2025"/>
        <v>6.9965166246659591E-3</v>
      </c>
      <c r="AG3893" s="70">
        <f t="shared" si="2026"/>
        <v>-0.31213811082236831</v>
      </c>
      <c r="AH3893" s="70">
        <f t="shared" si="2027"/>
        <v>-0.32972785344228484</v>
      </c>
      <c r="AI3893" s="61" t="str">
        <f t="shared" si="2022"/>
        <v>Short VOL</v>
      </c>
      <c r="AJ3893" s="68" t="str">
        <f t="shared" si="2023"/>
        <v>Short VOL</v>
      </c>
      <c r="AK3893" s="72"/>
      <c r="AL3893" s="73"/>
      <c r="AM3893" s="72"/>
      <c r="AN3893" s="73"/>
      <c r="AO3893" s="74"/>
      <c r="AP3893" s="20"/>
      <c r="AQ3893" s="74"/>
      <c r="AR3893" s="20"/>
      <c r="AS3893" s="74"/>
      <c r="AT3893" s="20"/>
      <c r="AU3893" s="74" t="str">
        <f t="shared" si="2037"/>
        <v>00631L</v>
      </c>
      <c r="AV3893" s="20">
        <f t="shared" si="2020"/>
        <v>1</v>
      </c>
      <c r="AW3893" s="74" t="str">
        <f t="shared" si="2038"/>
        <v>00631L</v>
      </c>
      <c r="AX3893" s="20">
        <f t="shared" ref="AX3893:AX3956" si="2039">IF(AW3893="00631L",1,0)</f>
        <v>1</v>
      </c>
      <c r="AY3893" s="20">
        <f t="shared" si="2021"/>
        <v>1</v>
      </c>
      <c r="AZ3893" s="116">
        <v>40659</v>
      </c>
      <c r="BA3893" s="116"/>
      <c r="BB3893" s="20"/>
      <c r="BC3893" s="20"/>
      <c r="BD3893" s="76"/>
      <c r="BE3893" s="77"/>
      <c r="BF3893" s="77"/>
    </row>
    <row r="3894" spans="1:58" s="23" customFormat="1" ht="15.75" customHeight="1" x14ac:dyDescent="0.4">
      <c r="A3894" s="116">
        <v>40654</v>
      </c>
      <c r="B3894" s="112">
        <v>17.899999999999999</v>
      </c>
      <c r="C3894" s="112">
        <v>20</v>
      </c>
      <c r="D3894" s="112">
        <v>21.4</v>
      </c>
      <c r="E3894" s="112">
        <v>22</v>
      </c>
      <c r="F3894" s="112">
        <v>22.9</v>
      </c>
      <c r="G3894" s="112">
        <v>23.65</v>
      </c>
      <c r="H3894" s="113">
        <v>24.15</v>
      </c>
      <c r="I3894" s="90">
        <f t="shared" ref="I3894:I3957" si="2040">C3894-((C3894-B3894)*K3894*L3894)</f>
        <v>18.121052631578948</v>
      </c>
      <c r="J3894" s="90">
        <f t="shared" ref="J3894:J3957" si="2041">D3894-((D3894-C3894)*K3894*L3894)</f>
        <v>20.147368421052633</v>
      </c>
      <c r="K3894" s="114">
        <v>17</v>
      </c>
      <c r="L3894" s="115">
        <v>5.2631578947368418E-2</v>
      </c>
      <c r="M3894" s="90">
        <v>13.03</v>
      </c>
      <c r="N3894" s="90">
        <v>14.69</v>
      </c>
      <c r="O3894" s="90">
        <v>18.350000000000001</v>
      </c>
      <c r="P3894" s="90">
        <v>21.21</v>
      </c>
      <c r="Q3894" s="90">
        <v>23.34</v>
      </c>
      <c r="R3894" s="63">
        <f t="shared" si="2029"/>
        <v>11.840000000000003</v>
      </c>
      <c r="S3894" s="64">
        <f t="shared" si="2028"/>
        <v>-2.5215660252156654E-2</v>
      </c>
      <c r="T3894" s="65">
        <f t="shared" si="2024"/>
        <v>0.88699795779441792</v>
      </c>
      <c r="U3894" s="65">
        <f t="shared" si="2024"/>
        <v>0.80054495912806534</v>
      </c>
      <c r="V3894" s="65">
        <f t="shared" si="2030"/>
        <v>0.69259783121169249</v>
      </c>
      <c r="W3894" s="65">
        <f t="shared" si="2031"/>
        <v>0.62939160239931446</v>
      </c>
      <c r="X3894" s="61">
        <f t="shared" si="2019"/>
        <v>0.11731843575419003</v>
      </c>
      <c r="Y3894" s="66">
        <f t="shared" si="2032"/>
        <v>9.7727272727272663E-2</v>
      </c>
      <c r="Z3894" s="61">
        <f t="shared" si="2033"/>
        <v>0.11182108626198087</v>
      </c>
      <c r="AA3894" s="67">
        <f t="shared" si="2034"/>
        <v>18.121052631578948</v>
      </c>
      <c r="AB3894" s="68">
        <f t="shared" si="2035"/>
        <v>0.21851599727705917</v>
      </c>
      <c r="AC3894" s="69">
        <f t="shared" si="2036"/>
        <v>0.2335638278814805</v>
      </c>
      <c r="AD3894" s="70">
        <f>_xlfn.PERCENTILE.EXC(AC3894:$AC$5675,0.5)</f>
        <v>6.4916820069898545E-2</v>
      </c>
      <c r="AE3894" s="70">
        <f>_xlfn.PERCENTILE.EXC($AC3894:AC$5675,0.35)</f>
        <v>3.514952315006023E-2</v>
      </c>
      <c r="AF3894" s="71">
        <f t="shared" si="2025"/>
        <v>6.9965166246659591E-3</v>
      </c>
      <c r="AG3894" s="70">
        <f t="shared" si="2026"/>
        <v>-0.31213811082236831</v>
      </c>
      <c r="AH3894" s="70">
        <f t="shared" si="2027"/>
        <v>-0.32972785344228484</v>
      </c>
      <c r="AI3894" s="61" t="str">
        <f t="shared" si="2022"/>
        <v>Short VOL</v>
      </c>
      <c r="AJ3894" s="68" t="str">
        <f t="shared" si="2023"/>
        <v>Short VOL</v>
      </c>
      <c r="AK3894" s="72"/>
      <c r="AL3894" s="73"/>
      <c r="AM3894" s="72"/>
      <c r="AN3894" s="73"/>
      <c r="AO3894" s="74"/>
      <c r="AP3894" s="20"/>
      <c r="AQ3894" s="74"/>
      <c r="AR3894" s="20"/>
      <c r="AS3894" s="74"/>
      <c r="AT3894" s="20"/>
      <c r="AU3894" s="74" t="str">
        <f t="shared" si="2037"/>
        <v>00631L</v>
      </c>
      <c r="AV3894" s="20">
        <f t="shared" si="2020"/>
        <v>1</v>
      </c>
      <c r="AW3894" s="74" t="str">
        <f t="shared" si="2038"/>
        <v>00631L</v>
      </c>
      <c r="AX3894" s="20">
        <f t="shared" si="2039"/>
        <v>1</v>
      </c>
      <c r="AY3894" s="20">
        <f t="shared" si="2021"/>
        <v>1</v>
      </c>
      <c r="AZ3894" s="116">
        <v>40658</v>
      </c>
      <c r="BA3894" s="116"/>
      <c r="BB3894" s="20"/>
      <c r="BC3894" s="20"/>
      <c r="BD3894" s="76"/>
      <c r="BE3894" s="77"/>
      <c r="BF3894" s="77"/>
    </row>
    <row r="3895" spans="1:58" s="23" customFormat="1" ht="15.75" customHeight="1" x14ac:dyDescent="0.4">
      <c r="A3895" s="116">
        <v>40653</v>
      </c>
      <c r="B3895" s="112">
        <v>18.149999999999999</v>
      </c>
      <c r="C3895" s="112">
        <v>20.350000000000001</v>
      </c>
      <c r="D3895" s="112">
        <v>21.55</v>
      </c>
      <c r="E3895" s="112">
        <v>22.25</v>
      </c>
      <c r="F3895" s="112">
        <v>23.05</v>
      </c>
      <c r="G3895" s="112">
        <v>23.8</v>
      </c>
      <c r="H3895" s="113">
        <v>24.3</v>
      </c>
      <c r="I3895" s="90">
        <f t="shared" si="2040"/>
        <v>18.265789473684208</v>
      </c>
      <c r="J3895" s="90">
        <f t="shared" si="2041"/>
        <v>20.413157894736845</v>
      </c>
      <c r="K3895" s="114">
        <v>18</v>
      </c>
      <c r="L3895" s="115">
        <v>5.2631578947368418E-2</v>
      </c>
      <c r="M3895" s="90">
        <v>15.04</v>
      </c>
      <c r="N3895" s="90">
        <v>15.07</v>
      </c>
      <c r="O3895" s="90">
        <v>18.48</v>
      </c>
      <c r="P3895" s="90">
        <v>21.37</v>
      </c>
      <c r="Q3895" s="90">
        <v>23.37</v>
      </c>
      <c r="R3895" s="63">
        <f t="shared" si="2029"/>
        <v>9.740000000000002</v>
      </c>
      <c r="S3895" s="64">
        <f t="shared" si="2028"/>
        <v>-4.8010107391029677E-2</v>
      </c>
      <c r="T3895" s="65">
        <f t="shared" si="2024"/>
        <v>0.99800928998009286</v>
      </c>
      <c r="U3895" s="65">
        <f t="shared" si="2024"/>
        <v>0.81547619047619047</v>
      </c>
      <c r="V3895" s="65">
        <f t="shared" si="2030"/>
        <v>0.70519419747309309</v>
      </c>
      <c r="W3895" s="65">
        <f t="shared" si="2031"/>
        <v>0.64484381685922121</v>
      </c>
      <c r="X3895" s="61">
        <f t="shared" si="2019"/>
        <v>0.12121212121212138</v>
      </c>
      <c r="Y3895" s="66">
        <f t="shared" si="2032"/>
        <v>9.2134831460674194E-2</v>
      </c>
      <c r="Z3895" s="61">
        <f t="shared" si="2033"/>
        <v>0.11756231090620976</v>
      </c>
      <c r="AA3895" s="67">
        <f t="shared" si="2034"/>
        <v>18.265789473684208</v>
      </c>
      <c r="AB3895" s="68">
        <f t="shared" si="2035"/>
        <v>0.20437956204379551</v>
      </c>
      <c r="AC3895" s="69">
        <f t="shared" si="2036"/>
        <v>0.21206300422589303</v>
      </c>
      <c r="AD3895" s="70">
        <f>_xlfn.PERCENTILE.EXC(AC3895:$AC$5675,0.5)</f>
        <v>6.4887525562372261E-2</v>
      </c>
      <c r="AE3895" s="70">
        <f>_xlfn.PERCENTILE.EXC($AC3895:AC$5675,0.35)</f>
        <v>3.5085298544071525E-2</v>
      </c>
      <c r="AF3895" s="71">
        <f t="shared" si="2025"/>
        <v>6.9965166246659591E-3</v>
      </c>
      <c r="AG3895" s="70">
        <f t="shared" si="2026"/>
        <v>-0.31213811082236831</v>
      </c>
      <c r="AH3895" s="70">
        <f t="shared" si="2027"/>
        <v>-0.32972785344228484</v>
      </c>
      <c r="AI3895" s="61" t="str">
        <f t="shared" si="2022"/>
        <v>Short VOL</v>
      </c>
      <c r="AJ3895" s="68" t="str">
        <f t="shared" si="2023"/>
        <v>Short VOL</v>
      </c>
      <c r="AK3895" s="72"/>
      <c r="AL3895" s="73"/>
      <c r="AM3895" s="72"/>
      <c r="AN3895" s="73"/>
      <c r="AO3895" s="74"/>
      <c r="AP3895" s="20"/>
      <c r="AQ3895" s="74"/>
      <c r="AR3895" s="20"/>
      <c r="AS3895" s="74"/>
      <c r="AT3895" s="20"/>
      <c r="AU3895" s="74" t="str">
        <f t="shared" si="2037"/>
        <v>00631L</v>
      </c>
      <c r="AV3895" s="20">
        <f t="shared" si="2020"/>
        <v>1</v>
      </c>
      <c r="AW3895" s="74" t="str">
        <f t="shared" si="2038"/>
        <v>00631L</v>
      </c>
      <c r="AX3895" s="20">
        <f t="shared" si="2039"/>
        <v>1</v>
      </c>
      <c r="AY3895" s="20">
        <f t="shared" si="2021"/>
        <v>1</v>
      </c>
      <c r="AZ3895" s="116">
        <v>40654</v>
      </c>
      <c r="BA3895" s="116"/>
      <c r="BB3895" s="20"/>
      <c r="BC3895" s="20"/>
      <c r="BD3895" s="76"/>
      <c r="BE3895" s="77"/>
      <c r="BF3895" s="77"/>
    </row>
    <row r="3896" spans="1:58" s="23" customFormat="1" ht="15.75" customHeight="1" x14ac:dyDescent="0.4">
      <c r="A3896" s="116">
        <v>40652</v>
      </c>
      <c r="B3896" s="112">
        <v>16</v>
      </c>
      <c r="C3896" s="112">
        <v>19.100000000000001</v>
      </c>
      <c r="D3896" s="112">
        <v>21.05</v>
      </c>
      <c r="E3896" s="112">
        <v>21.9</v>
      </c>
      <c r="F3896" s="112">
        <v>22.75</v>
      </c>
      <c r="G3896" s="112">
        <v>23.5</v>
      </c>
      <c r="H3896" s="113">
        <v>24.2</v>
      </c>
      <c r="I3896" s="90">
        <f t="shared" si="2040"/>
        <v>19.100000000000001</v>
      </c>
      <c r="J3896" s="90">
        <f t="shared" si="2041"/>
        <v>21.05</v>
      </c>
      <c r="K3896" s="114">
        <v>0</v>
      </c>
      <c r="L3896" s="115">
        <v>0.04</v>
      </c>
      <c r="M3896" s="90">
        <v>15.91</v>
      </c>
      <c r="N3896" s="90">
        <v>15.83</v>
      </c>
      <c r="O3896" s="90">
        <v>19.18</v>
      </c>
      <c r="P3896" s="90">
        <v>21.97</v>
      </c>
      <c r="Q3896" s="90">
        <v>23.94</v>
      </c>
      <c r="R3896" s="63">
        <f t="shared" si="2029"/>
        <v>9.4099999999999966</v>
      </c>
      <c r="S3896" s="64">
        <f t="shared" si="2028"/>
        <v>-6.6627358490566085E-2</v>
      </c>
      <c r="T3896" s="65">
        <f t="shared" si="2024"/>
        <v>1.0050536955148452</v>
      </c>
      <c r="U3896" s="65">
        <f t="shared" si="2024"/>
        <v>0.82533889468196042</v>
      </c>
      <c r="V3896" s="65">
        <f t="shared" si="2030"/>
        <v>0.72052799271734191</v>
      </c>
      <c r="W3896" s="65">
        <f t="shared" si="2031"/>
        <v>0.66123642439431907</v>
      </c>
      <c r="X3896" s="61">
        <f t="shared" si="2019"/>
        <v>0.19375000000000009</v>
      </c>
      <c r="Y3896" s="66">
        <f t="shared" si="2032"/>
        <v>0.10502283105022835</v>
      </c>
      <c r="Z3896" s="61">
        <f t="shared" si="2033"/>
        <v>0.10209424083769629</v>
      </c>
      <c r="AA3896" s="67">
        <f t="shared" si="2034"/>
        <v>19.100000000000001</v>
      </c>
      <c r="AB3896" s="68">
        <f t="shared" si="2035"/>
        <v>1.0739102969046111E-2</v>
      </c>
      <c r="AC3896" s="69">
        <f t="shared" si="2036"/>
        <v>0.20656980416929888</v>
      </c>
      <c r="AD3896" s="70">
        <f>_xlfn.PERCENTILE.EXC(AC3896:$AC$5675,0.5)</f>
        <v>6.4872291730678544E-2</v>
      </c>
      <c r="AE3896" s="70">
        <f>_xlfn.PERCENTILE.EXC($AC3896:AC$5675,0.35)</f>
        <v>3.502858715415845E-2</v>
      </c>
      <c r="AF3896" s="71">
        <f t="shared" si="2025"/>
        <v>6.9965166246659591E-3</v>
      </c>
      <c r="AG3896" s="70">
        <f t="shared" si="2026"/>
        <v>-0.31213811082236831</v>
      </c>
      <c r="AH3896" s="70">
        <f t="shared" si="2027"/>
        <v>-0.32972785344228484</v>
      </c>
      <c r="AI3896" s="61" t="str">
        <f t="shared" si="2022"/>
        <v>Short VOL</v>
      </c>
      <c r="AJ3896" s="68" t="str">
        <f t="shared" si="2023"/>
        <v>Short VOL</v>
      </c>
      <c r="AK3896" s="72"/>
      <c r="AL3896" s="73"/>
      <c r="AM3896" s="72"/>
      <c r="AN3896" s="73"/>
      <c r="AO3896" s="74"/>
      <c r="AP3896" s="20"/>
      <c r="AQ3896" s="74"/>
      <c r="AR3896" s="20"/>
      <c r="AS3896" s="74"/>
      <c r="AT3896" s="20"/>
      <c r="AU3896" s="74" t="str">
        <f t="shared" si="2037"/>
        <v>00631L</v>
      </c>
      <c r="AV3896" s="20">
        <f t="shared" si="2020"/>
        <v>1</v>
      </c>
      <c r="AW3896" s="74" t="str">
        <f t="shared" si="2038"/>
        <v>00631L</v>
      </c>
      <c r="AX3896" s="20">
        <f t="shared" si="2039"/>
        <v>1</v>
      </c>
      <c r="AY3896" s="20">
        <f t="shared" si="2021"/>
        <v>1</v>
      </c>
      <c r="AZ3896" s="116">
        <v>40653</v>
      </c>
      <c r="BA3896" s="116"/>
      <c r="BB3896" s="20"/>
      <c r="BC3896" s="20"/>
      <c r="BD3896" s="76"/>
      <c r="BE3896" s="77"/>
      <c r="BF3896" s="77"/>
    </row>
    <row r="3897" spans="1:58" s="23" customFormat="1" ht="15.75" customHeight="1" x14ac:dyDescent="0.4">
      <c r="A3897" s="116">
        <v>40651</v>
      </c>
      <c r="B3897" s="112">
        <v>17.3</v>
      </c>
      <c r="C3897" s="112">
        <v>20.2</v>
      </c>
      <c r="D3897" s="112">
        <v>21.7</v>
      </c>
      <c r="E3897" s="112">
        <v>22.45</v>
      </c>
      <c r="F3897" s="112">
        <v>23.1</v>
      </c>
      <c r="G3897" s="112">
        <v>23.8</v>
      </c>
      <c r="H3897" s="113">
        <v>24.5</v>
      </c>
      <c r="I3897" s="90">
        <f t="shared" si="2040"/>
        <v>20.084</v>
      </c>
      <c r="J3897" s="90">
        <f t="shared" si="2041"/>
        <v>21.64</v>
      </c>
      <c r="K3897" s="114">
        <v>1</v>
      </c>
      <c r="L3897" s="115">
        <v>0.04</v>
      </c>
      <c r="M3897" s="90">
        <v>17.63</v>
      </c>
      <c r="N3897" s="90">
        <v>16.96</v>
      </c>
      <c r="O3897" s="90">
        <v>19.920000000000002</v>
      </c>
      <c r="P3897" s="90">
        <v>22.49</v>
      </c>
      <c r="Q3897" s="90">
        <v>24.42</v>
      </c>
      <c r="R3897" s="63">
        <f t="shared" si="2029"/>
        <v>7.8199999999999932</v>
      </c>
      <c r="S3897" s="64">
        <f t="shared" si="2028"/>
        <v>0.10704960835509142</v>
      </c>
      <c r="T3897" s="65">
        <f t="shared" si="2024"/>
        <v>1.039504716981132</v>
      </c>
      <c r="U3897" s="65">
        <f t="shared" si="2024"/>
        <v>0.85140562248995977</v>
      </c>
      <c r="V3897" s="65">
        <f t="shared" si="2030"/>
        <v>0.75411293908403743</v>
      </c>
      <c r="W3897" s="65">
        <f t="shared" si="2031"/>
        <v>0.69451269451269448</v>
      </c>
      <c r="X3897" s="61">
        <f t="shared" si="2019"/>
        <v>0.16763005780346812</v>
      </c>
      <c r="Y3897" s="66">
        <f t="shared" si="2032"/>
        <v>9.131403118040092E-2</v>
      </c>
      <c r="Z3897" s="61">
        <f t="shared" si="2033"/>
        <v>7.7474606652061392E-2</v>
      </c>
      <c r="AA3897" s="67">
        <f t="shared" si="2034"/>
        <v>20.084</v>
      </c>
      <c r="AB3897" s="68">
        <f t="shared" si="2035"/>
        <v>2.0047169811320747E-2</v>
      </c>
      <c r="AC3897" s="69">
        <f t="shared" si="2036"/>
        <v>0.18419811320754709</v>
      </c>
      <c r="AD3897" s="70">
        <f>_xlfn.PERCENTILE.EXC(AC3897:$AC$5675,0.5)</f>
        <v>6.4857057898984813E-2</v>
      </c>
      <c r="AE3897" s="70">
        <f>_xlfn.PERCENTILE.EXC($AC3897:AC$5675,0.35)</f>
        <v>3.4971875764245396E-2</v>
      </c>
      <c r="AF3897" s="71">
        <f t="shared" si="2025"/>
        <v>6.9965166246659591E-3</v>
      </c>
      <c r="AG3897" s="70">
        <f t="shared" si="2026"/>
        <v>-0.31213811082236831</v>
      </c>
      <c r="AH3897" s="70">
        <f t="shared" si="2027"/>
        <v>-0.32972785344228484</v>
      </c>
      <c r="AI3897" s="61" t="str">
        <f t="shared" si="2022"/>
        <v>Short VOL</v>
      </c>
      <c r="AJ3897" s="68" t="str">
        <f t="shared" si="2023"/>
        <v>Short VOL</v>
      </c>
      <c r="AK3897" s="72"/>
      <c r="AL3897" s="73"/>
      <c r="AM3897" s="72"/>
      <c r="AN3897" s="73"/>
      <c r="AO3897" s="74"/>
      <c r="AP3897" s="20"/>
      <c r="AQ3897" s="74"/>
      <c r="AR3897" s="20"/>
      <c r="AS3897" s="74"/>
      <c r="AT3897" s="20"/>
      <c r="AU3897" s="74" t="str">
        <f t="shared" si="2037"/>
        <v>00631L</v>
      </c>
      <c r="AV3897" s="20">
        <f t="shared" si="2020"/>
        <v>1</v>
      </c>
      <c r="AW3897" s="74" t="str">
        <f t="shared" si="2038"/>
        <v>00631L</v>
      </c>
      <c r="AX3897" s="20">
        <f t="shared" si="2039"/>
        <v>1</v>
      </c>
      <c r="AY3897" s="20">
        <f t="shared" si="2021"/>
        <v>1</v>
      </c>
      <c r="AZ3897" s="116">
        <v>40652</v>
      </c>
      <c r="BA3897" s="116"/>
      <c r="BB3897" s="20"/>
      <c r="BC3897" s="20"/>
      <c r="BD3897" s="76"/>
      <c r="BE3897" s="77"/>
      <c r="BF3897" s="77"/>
    </row>
    <row r="3898" spans="1:58" s="23" customFormat="1" ht="15.75" customHeight="1" x14ac:dyDescent="0.4">
      <c r="A3898" s="116">
        <v>40648</v>
      </c>
      <c r="B3898" s="112">
        <v>16.75</v>
      </c>
      <c r="C3898" s="112">
        <v>19.649999999999999</v>
      </c>
      <c r="D3898" s="112">
        <v>21.15</v>
      </c>
      <c r="E3898" s="112">
        <v>22.05</v>
      </c>
      <c r="F3898" s="112">
        <v>22.7</v>
      </c>
      <c r="G3898" s="112">
        <v>23.5</v>
      </c>
      <c r="H3898" s="113">
        <v>24.2</v>
      </c>
      <c r="I3898" s="90">
        <f t="shared" si="2040"/>
        <v>19.417999999999999</v>
      </c>
      <c r="J3898" s="90">
        <f t="shared" si="2041"/>
        <v>21.029999999999998</v>
      </c>
      <c r="K3898" s="114">
        <v>2</v>
      </c>
      <c r="L3898" s="115">
        <v>0.04</v>
      </c>
      <c r="M3898" s="90">
        <v>14.28</v>
      </c>
      <c r="N3898" s="90">
        <v>15.32</v>
      </c>
      <c r="O3898" s="90">
        <v>19.170000000000002</v>
      </c>
      <c r="P3898" s="90">
        <v>21.88</v>
      </c>
      <c r="Q3898" s="90">
        <v>23.86</v>
      </c>
      <c r="R3898" s="63">
        <f t="shared" si="2029"/>
        <v>11.449999999999996</v>
      </c>
      <c r="S3898" s="64">
        <f t="shared" si="2028"/>
        <v>-5.8389674247080477E-2</v>
      </c>
      <c r="T3898" s="65">
        <f t="shared" si="2024"/>
        <v>0.93211488250652741</v>
      </c>
      <c r="U3898" s="65">
        <f t="shared" si="2024"/>
        <v>0.79916536254564419</v>
      </c>
      <c r="V3898" s="65">
        <f t="shared" si="2030"/>
        <v>0.70018281535648996</v>
      </c>
      <c r="W3898" s="65">
        <f t="shared" si="2031"/>
        <v>0.64207879295892711</v>
      </c>
      <c r="X3898" s="61">
        <f t="shared" si="2019"/>
        <v>0.17313432835820888</v>
      </c>
      <c r="Y3898" s="66">
        <f t="shared" si="2032"/>
        <v>9.75056689342403E-2</v>
      </c>
      <c r="Z3898" s="61">
        <f t="shared" si="2033"/>
        <v>8.30157585745184E-2</v>
      </c>
      <c r="AA3898" s="67">
        <f t="shared" si="2034"/>
        <v>19.417999999999999</v>
      </c>
      <c r="AB3898" s="68">
        <f t="shared" si="2035"/>
        <v>9.3342036553524785E-2</v>
      </c>
      <c r="AC3898" s="69">
        <f t="shared" si="2036"/>
        <v>0.26749347258485634</v>
      </c>
      <c r="AD3898" s="70">
        <f>_xlfn.PERCENTILE.EXC(AC3898:$AC$5675,0.5)</f>
        <v>6.4660089116636385E-2</v>
      </c>
      <c r="AE3898" s="70">
        <f>_xlfn.PERCENTILE.EXC($AC3898:AC$5675,0.35)</f>
        <v>3.4943861605447574E-2</v>
      </c>
      <c r="AF3898" s="71">
        <f t="shared" si="2025"/>
        <v>6.8907625454218942E-3</v>
      </c>
      <c r="AG3898" s="70">
        <f t="shared" si="2026"/>
        <v>-0.31213811082236831</v>
      </c>
      <c r="AH3898" s="70">
        <f t="shared" si="2027"/>
        <v>-0.32972785344228484</v>
      </c>
      <c r="AI3898" s="61" t="str">
        <f t="shared" si="2022"/>
        <v>Short VOL</v>
      </c>
      <c r="AJ3898" s="68" t="str">
        <f t="shared" si="2023"/>
        <v>Short VOL</v>
      </c>
      <c r="AK3898" s="72"/>
      <c r="AL3898" s="73"/>
      <c r="AM3898" s="72"/>
      <c r="AN3898" s="73"/>
      <c r="AO3898" s="74"/>
      <c r="AP3898" s="20"/>
      <c r="AQ3898" s="74"/>
      <c r="AR3898" s="20"/>
      <c r="AS3898" s="74"/>
      <c r="AT3898" s="20"/>
      <c r="AU3898" s="74" t="str">
        <f t="shared" si="2037"/>
        <v>00631L</v>
      </c>
      <c r="AV3898" s="20">
        <f t="shared" si="2020"/>
        <v>1</v>
      </c>
      <c r="AW3898" s="74" t="str">
        <f t="shared" si="2038"/>
        <v>00631L</v>
      </c>
      <c r="AX3898" s="20">
        <f t="shared" si="2039"/>
        <v>1</v>
      </c>
      <c r="AY3898" s="20">
        <f t="shared" si="2021"/>
        <v>1</v>
      </c>
      <c r="AZ3898" s="116">
        <v>40651</v>
      </c>
      <c r="BA3898" s="116"/>
      <c r="BB3898" s="20"/>
      <c r="BC3898" s="20"/>
      <c r="BD3898" s="76"/>
      <c r="BE3898" s="77"/>
      <c r="BF3898" s="77"/>
    </row>
    <row r="3899" spans="1:58" s="23" customFormat="1" ht="15.75" customHeight="1" x14ac:dyDescent="0.4">
      <c r="A3899" s="116">
        <v>40647</v>
      </c>
      <c r="B3899" s="112">
        <v>17.899999999999999</v>
      </c>
      <c r="C3899" s="112">
        <v>20.149999999999999</v>
      </c>
      <c r="D3899" s="112">
        <v>21.4</v>
      </c>
      <c r="E3899" s="112">
        <v>22.25</v>
      </c>
      <c r="F3899" s="112">
        <v>22.85</v>
      </c>
      <c r="G3899" s="112">
        <v>23.6</v>
      </c>
      <c r="H3899" s="113">
        <v>24.3</v>
      </c>
      <c r="I3899" s="90">
        <f t="shared" si="2040"/>
        <v>19.88</v>
      </c>
      <c r="J3899" s="90">
        <f t="shared" si="2041"/>
        <v>21.25</v>
      </c>
      <c r="K3899" s="114">
        <v>3</v>
      </c>
      <c r="L3899" s="115">
        <v>0.04</v>
      </c>
      <c r="M3899" s="90">
        <v>15.99</v>
      </c>
      <c r="N3899" s="90">
        <v>16.27</v>
      </c>
      <c r="O3899" s="90">
        <v>19.96</v>
      </c>
      <c r="P3899" s="90">
        <v>22.34</v>
      </c>
      <c r="Q3899" s="90">
        <v>24.35</v>
      </c>
      <c r="R3899" s="63">
        <f t="shared" si="2029"/>
        <v>10.039999999999999</v>
      </c>
      <c r="S3899" s="64">
        <f t="shared" si="2028"/>
        <v>-3.8416075650118328E-2</v>
      </c>
      <c r="T3899" s="65">
        <f t="shared" si="2024"/>
        <v>0.98279041180086046</v>
      </c>
      <c r="U3899" s="65">
        <f t="shared" si="2024"/>
        <v>0.81513026052104198</v>
      </c>
      <c r="V3899" s="65">
        <f t="shared" si="2030"/>
        <v>0.72829006266786034</v>
      </c>
      <c r="W3899" s="65">
        <f t="shared" si="2031"/>
        <v>0.66817248459958922</v>
      </c>
      <c r="X3899" s="61">
        <f t="shared" ref="X3899:X3962" si="2042">(C3899-B3899)/B3899</f>
        <v>0.12569832402234637</v>
      </c>
      <c r="Y3899" s="66">
        <f t="shared" si="2032"/>
        <v>9.2134831460674194E-2</v>
      </c>
      <c r="Z3899" s="61">
        <f t="shared" si="2033"/>
        <v>6.891348088531192E-2</v>
      </c>
      <c r="AA3899" s="67">
        <f t="shared" si="2034"/>
        <v>19.88</v>
      </c>
      <c r="AB3899" s="68">
        <f t="shared" si="2035"/>
        <v>0.10018438844499072</v>
      </c>
      <c r="AC3899" s="69">
        <f t="shared" si="2036"/>
        <v>0.22188076213890592</v>
      </c>
      <c r="AD3899" s="70">
        <f>_xlfn.PERCENTILE.EXC(AC3899:$AC$5675,0.5)</f>
        <v>6.4463120334287957E-2</v>
      </c>
      <c r="AE3899" s="70">
        <f>_xlfn.PERCENTILE.EXC($AC3899:AC$5675,0.35)</f>
        <v>3.4915847446649752E-2</v>
      </c>
      <c r="AF3899" s="71">
        <f t="shared" si="2025"/>
        <v>6.8907625454218942E-3</v>
      </c>
      <c r="AG3899" s="70">
        <f t="shared" si="2026"/>
        <v>-0.31213811082236831</v>
      </c>
      <c r="AH3899" s="70">
        <f t="shared" si="2027"/>
        <v>-0.32972785344228484</v>
      </c>
      <c r="AI3899" s="61" t="str">
        <f t="shared" si="2022"/>
        <v>Short VOL</v>
      </c>
      <c r="AJ3899" s="68" t="str">
        <f t="shared" si="2023"/>
        <v>Short VOL</v>
      </c>
      <c r="AK3899" s="72"/>
      <c r="AL3899" s="73"/>
      <c r="AM3899" s="72"/>
      <c r="AN3899" s="73"/>
      <c r="AO3899" s="74"/>
      <c r="AP3899" s="20"/>
      <c r="AQ3899" s="74"/>
      <c r="AR3899" s="20"/>
      <c r="AS3899" s="74"/>
      <c r="AT3899" s="20"/>
      <c r="AU3899" s="74" t="str">
        <f t="shared" si="2037"/>
        <v>00631L</v>
      </c>
      <c r="AV3899" s="20">
        <f t="shared" si="2020"/>
        <v>1</v>
      </c>
      <c r="AW3899" s="74" t="str">
        <f t="shared" si="2038"/>
        <v>00631L</v>
      </c>
      <c r="AX3899" s="20">
        <f t="shared" si="2039"/>
        <v>1</v>
      </c>
      <c r="AY3899" s="20">
        <f t="shared" si="2021"/>
        <v>1</v>
      </c>
      <c r="AZ3899" s="116">
        <v>40648</v>
      </c>
      <c r="BA3899" s="116"/>
      <c r="BB3899" s="20"/>
      <c r="BC3899" s="20"/>
      <c r="BD3899" s="76"/>
      <c r="BE3899" s="77"/>
      <c r="BF3899" s="77"/>
    </row>
    <row r="3900" spans="1:58" s="23" customFormat="1" ht="15.75" customHeight="1" x14ac:dyDescent="0.4">
      <c r="A3900" s="116">
        <v>40646</v>
      </c>
      <c r="B3900" s="112">
        <v>18.3</v>
      </c>
      <c r="C3900" s="112">
        <v>20.350000000000001</v>
      </c>
      <c r="D3900" s="112">
        <v>21.45</v>
      </c>
      <c r="E3900" s="112">
        <v>22.3</v>
      </c>
      <c r="F3900" s="112">
        <v>22.85</v>
      </c>
      <c r="G3900" s="112">
        <v>23.6</v>
      </c>
      <c r="H3900" s="113">
        <v>24.3</v>
      </c>
      <c r="I3900" s="90">
        <f t="shared" si="2040"/>
        <v>20.022000000000002</v>
      </c>
      <c r="J3900" s="90">
        <f t="shared" si="2041"/>
        <v>21.274000000000001</v>
      </c>
      <c r="K3900" s="114">
        <v>4</v>
      </c>
      <c r="L3900" s="115">
        <v>0.04</v>
      </c>
      <c r="M3900" s="90">
        <v>17.97</v>
      </c>
      <c r="N3900" s="90">
        <v>16.920000000000002</v>
      </c>
      <c r="O3900" s="90">
        <v>19.989999999999998</v>
      </c>
      <c r="P3900" s="90">
        <v>22.36</v>
      </c>
      <c r="Q3900" s="90">
        <v>24.23</v>
      </c>
      <c r="R3900" s="63">
        <f t="shared" si="2029"/>
        <v>7.4599999999999937</v>
      </c>
      <c r="S3900" s="64">
        <f t="shared" si="2028"/>
        <v>-9.9473376243416119E-3</v>
      </c>
      <c r="T3900" s="65">
        <f t="shared" si="2024"/>
        <v>1.0620567375886523</v>
      </c>
      <c r="U3900" s="65">
        <f t="shared" si="2024"/>
        <v>0.84642321160580303</v>
      </c>
      <c r="V3900" s="65">
        <f t="shared" si="2030"/>
        <v>0.75670840787119864</v>
      </c>
      <c r="W3900" s="65">
        <f t="shared" si="2031"/>
        <v>0.69830788278992995</v>
      </c>
      <c r="X3900" s="61">
        <f t="shared" si="2042"/>
        <v>0.11202185792349731</v>
      </c>
      <c r="Y3900" s="66">
        <f t="shared" si="2032"/>
        <v>8.9686098654708515E-2</v>
      </c>
      <c r="Z3900" s="61">
        <f t="shared" si="2033"/>
        <v>6.2531215662770895E-2</v>
      </c>
      <c r="AA3900" s="67">
        <f t="shared" si="2034"/>
        <v>20.022000000000002</v>
      </c>
      <c r="AB3900" s="68">
        <f t="shared" si="2035"/>
        <v>8.15602836879432E-2</v>
      </c>
      <c r="AC3900" s="69">
        <f t="shared" si="2036"/>
        <v>0.18333333333333332</v>
      </c>
      <c r="AD3900" s="70">
        <f>_xlfn.PERCENTILE.EXC(AC3900:$AC$5675,0.5)</f>
        <v>6.4417940095459383E-2</v>
      </c>
      <c r="AE3900" s="70">
        <f>_xlfn.PERCENTILE.EXC($AC3900:AC$5675,0.35)</f>
        <v>3.4887694933899351E-2</v>
      </c>
      <c r="AF3900" s="71">
        <f t="shared" si="2025"/>
        <v>6.8907625454218942E-3</v>
      </c>
      <c r="AG3900" s="70">
        <f t="shared" si="2026"/>
        <v>-0.31213811082236831</v>
      </c>
      <c r="AH3900" s="70">
        <f t="shared" si="2027"/>
        <v>-0.32972785344228484</v>
      </c>
      <c r="AI3900" s="61" t="str">
        <f t="shared" si="2022"/>
        <v>Short VOL</v>
      </c>
      <c r="AJ3900" s="68" t="str">
        <f t="shared" si="2023"/>
        <v>Short VOL</v>
      </c>
      <c r="AK3900" s="72"/>
      <c r="AL3900" s="73"/>
      <c r="AM3900" s="72"/>
      <c r="AN3900" s="73"/>
      <c r="AO3900" s="74"/>
      <c r="AP3900" s="20"/>
      <c r="AQ3900" s="74"/>
      <c r="AR3900" s="20"/>
      <c r="AS3900" s="74"/>
      <c r="AT3900" s="20"/>
      <c r="AU3900" s="74" t="str">
        <f t="shared" si="2037"/>
        <v>00631L</v>
      </c>
      <c r="AV3900" s="20">
        <f t="shared" si="2020"/>
        <v>1</v>
      </c>
      <c r="AW3900" s="74" t="str">
        <f t="shared" si="2038"/>
        <v>00631L</v>
      </c>
      <c r="AX3900" s="20">
        <f t="shared" si="2039"/>
        <v>1</v>
      </c>
      <c r="AY3900" s="20">
        <f t="shared" si="2021"/>
        <v>1</v>
      </c>
      <c r="AZ3900" s="116">
        <v>40647</v>
      </c>
      <c r="BA3900" s="116"/>
      <c r="BB3900" s="20"/>
      <c r="BC3900" s="20"/>
      <c r="BD3900" s="76"/>
      <c r="BE3900" s="77"/>
      <c r="BF3900" s="77"/>
    </row>
    <row r="3901" spans="1:58" s="23" customFormat="1" ht="15.75" customHeight="1" x14ac:dyDescent="0.4">
      <c r="A3901" s="116">
        <v>40645</v>
      </c>
      <c r="B3901" s="112">
        <v>18.7</v>
      </c>
      <c r="C3901" s="112">
        <v>20.7</v>
      </c>
      <c r="D3901" s="112">
        <v>21.7</v>
      </c>
      <c r="E3901" s="112">
        <v>22.5</v>
      </c>
      <c r="F3901" s="112">
        <v>23.05</v>
      </c>
      <c r="G3901" s="112">
        <v>23.75</v>
      </c>
      <c r="H3901" s="113">
        <v>24.35</v>
      </c>
      <c r="I3901" s="90">
        <f t="shared" si="2040"/>
        <v>20.3</v>
      </c>
      <c r="J3901" s="90">
        <f t="shared" si="2041"/>
        <v>21.5</v>
      </c>
      <c r="K3901" s="114">
        <v>5</v>
      </c>
      <c r="L3901" s="115">
        <v>0.04</v>
      </c>
      <c r="M3901" s="90">
        <v>18.93</v>
      </c>
      <c r="N3901" s="90">
        <v>17.09</v>
      </c>
      <c r="O3901" s="90">
        <v>20.329999999999998</v>
      </c>
      <c r="P3901" s="90">
        <v>22.63</v>
      </c>
      <c r="Q3901" s="90">
        <v>24.4</v>
      </c>
      <c r="R3901" s="63">
        <f t="shared" si="2029"/>
        <v>6.9399999999999977</v>
      </c>
      <c r="S3901" s="64">
        <f t="shared" si="2028"/>
        <v>3.0138637733574444E-2</v>
      </c>
      <c r="T3901" s="65">
        <f t="shared" si="2024"/>
        <v>1.1076653013458162</v>
      </c>
      <c r="U3901" s="65">
        <f t="shared" si="2024"/>
        <v>0.84062961141170689</v>
      </c>
      <c r="V3901" s="65">
        <f t="shared" si="2030"/>
        <v>0.75519222271321262</v>
      </c>
      <c r="W3901" s="65">
        <f t="shared" si="2031"/>
        <v>0.70040983606557383</v>
      </c>
      <c r="X3901" s="61">
        <f t="shared" si="2042"/>
        <v>0.10695187165775401</v>
      </c>
      <c r="Y3901" s="66">
        <f t="shared" si="2032"/>
        <v>8.222222222222228E-2</v>
      </c>
      <c r="Z3901" s="61">
        <f t="shared" si="2033"/>
        <v>5.91133004926108E-2</v>
      </c>
      <c r="AA3901" s="67">
        <f t="shared" si="2034"/>
        <v>20.299999999999997</v>
      </c>
      <c r="AB3901" s="68">
        <f t="shared" si="2035"/>
        <v>9.4207138677589203E-2</v>
      </c>
      <c r="AC3901" s="69">
        <f t="shared" si="2036"/>
        <v>0.18782913984786409</v>
      </c>
      <c r="AD3901" s="70">
        <f>_xlfn.PERCENTILE.EXC(AC3901:$AC$5675,0.5)</f>
        <v>6.437275985663081E-2</v>
      </c>
      <c r="AE3901" s="70">
        <f>_xlfn.PERCENTILE.EXC($AC3901:AC$5675,0.35)</f>
        <v>3.4858712297433501E-2</v>
      </c>
      <c r="AF3901" s="71">
        <f t="shared" si="2025"/>
        <v>6.7525931158085037E-3</v>
      </c>
      <c r="AG3901" s="70">
        <f t="shared" si="2026"/>
        <v>-0.31213811082236831</v>
      </c>
      <c r="AH3901" s="70">
        <f t="shared" si="2027"/>
        <v>-0.32972785344228484</v>
      </c>
      <c r="AI3901" s="61" t="str">
        <f t="shared" si="2022"/>
        <v>Short VOL</v>
      </c>
      <c r="AJ3901" s="68" t="str">
        <f t="shared" si="2023"/>
        <v>Short VOL</v>
      </c>
      <c r="AK3901" s="72"/>
      <c r="AL3901" s="73"/>
      <c r="AM3901" s="72"/>
      <c r="AN3901" s="73"/>
      <c r="AO3901" s="74"/>
      <c r="AP3901" s="20"/>
      <c r="AQ3901" s="74"/>
      <c r="AR3901" s="20"/>
      <c r="AS3901" s="74"/>
      <c r="AT3901" s="20"/>
      <c r="AU3901" s="74" t="str">
        <f t="shared" si="2037"/>
        <v>00631L</v>
      </c>
      <c r="AV3901" s="20">
        <f t="shared" si="2020"/>
        <v>1</v>
      </c>
      <c r="AW3901" s="74" t="str">
        <f t="shared" si="2038"/>
        <v>00631L</v>
      </c>
      <c r="AX3901" s="20">
        <f t="shared" si="2039"/>
        <v>1</v>
      </c>
      <c r="AY3901" s="20">
        <f t="shared" si="2021"/>
        <v>1</v>
      </c>
      <c r="AZ3901" s="116">
        <v>40646</v>
      </c>
      <c r="BA3901" s="116"/>
      <c r="BB3901" s="20"/>
      <c r="BC3901" s="20"/>
      <c r="BD3901" s="76"/>
      <c r="BE3901" s="77"/>
      <c r="BF3901" s="77"/>
    </row>
    <row r="3902" spans="1:58" s="23" customFormat="1" ht="15.75" customHeight="1" x14ac:dyDescent="0.4">
      <c r="A3902" s="116">
        <v>40644</v>
      </c>
      <c r="B3902" s="112">
        <v>18.399999999999999</v>
      </c>
      <c r="C3902" s="112">
        <v>20.45</v>
      </c>
      <c r="D3902" s="112">
        <v>21.55</v>
      </c>
      <c r="E3902" s="112">
        <v>22.3</v>
      </c>
      <c r="F3902" s="112">
        <v>22.9</v>
      </c>
      <c r="G3902" s="112">
        <v>23.7</v>
      </c>
      <c r="H3902" s="113">
        <v>24.35</v>
      </c>
      <c r="I3902" s="90">
        <f t="shared" si="2040"/>
        <v>19.957999999999998</v>
      </c>
      <c r="J3902" s="90">
        <f t="shared" si="2041"/>
        <v>21.286000000000001</v>
      </c>
      <c r="K3902" s="114">
        <v>6</v>
      </c>
      <c r="L3902" s="115">
        <v>0.04</v>
      </c>
      <c r="M3902" s="90">
        <v>18.39</v>
      </c>
      <c r="N3902" s="90">
        <v>16.59</v>
      </c>
      <c r="O3902" s="90">
        <v>20.010000000000002</v>
      </c>
      <c r="P3902" s="90">
        <v>22.31</v>
      </c>
      <c r="Q3902" s="90">
        <v>24.15</v>
      </c>
      <c r="R3902" s="63">
        <f t="shared" si="2029"/>
        <v>7.3399999999999963</v>
      </c>
      <c r="S3902" s="64">
        <f t="shared" si="2028"/>
        <v>-7.1628427532176894E-2</v>
      </c>
      <c r="T3902" s="65">
        <f t="shared" si="2024"/>
        <v>1.108499095840868</v>
      </c>
      <c r="U3902" s="65">
        <f t="shared" si="2024"/>
        <v>0.82908545727136429</v>
      </c>
      <c r="V3902" s="65">
        <f t="shared" si="2030"/>
        <v>0.74361272971761549</v>
      </c>
      <c r="W3902" s="65">
        <f t="shared" si="2031"/>
        <v>0.68695652173913047</v>
      </c>
      <c r="X3902" s="61">
        <f t="shared" si="2042"/>
        <v>0.11141304347826092</v>
      </c>
      <c r="Y3902" s="66">
        <f t="shared" si="2032"/>
        <v>9.1928251121076263E-2</v>
      </c>
      <c r="Z3902" s="61">
        <f t="shared" si="2033"/>
        <v>6.6539733440224624E-2</v>
      </c>
      <c r="AA3902" s="67">
        <f t="shared" si="2034"/>
        <v>19.957999999999998</v>
      </c>
      <c r="AB3902" s="68">
        <f t="shared" si="2035"/>
        <v>0.1091018685955394</v>
      </c>
      <c r="AC3902" s="69">
        <f t="shared" si="2036"/>
        <v>0.20301386377335737</v>
      </c>
      <c r="AD3902" s="70">
        <f>_xlfn.PERCENTILE.EXC(AC3902:$AC$5675,0.5)</f>
        <v>6.4322982380154284E-2</v>
      </c>
      <c r="AE3902" s="70">
        <f>_xlfn.PERCENTILE.EXC($AC3902:AC$5675,0.35)</f>
        <v>3.4829729660967659E-2</v>
      </c>
      <c r="AF3902" s="71">
        <f t="shared" si="2025"/>
        <v>6.7525931158085037E-3</v>
      </c>
      <c r="AG3902" s="70">
        <f t="shared" si="2026"/>
        <v>-0.31213811082236831</v>
      </c>
      <c r="AH3902" s="70">
        <f t="shared" si="2027"/>
        <v>-0.32972785344228484</v>
      </c>
      <c r="AI3902" s="61" t="str">
        <f t="shared" si="2022"/>
        <v>Short VOL</v>
      </c>
      <c r="AJ3902" s="68" t="str">
        <f t="shared" si="2023"/>
        <v>Short VOL</v>
      </c>
      <c r="AK3902" s="72"/>
      <c r="AL3902" s="73"/>
      <c r="AM3902" s="72"/>
      <c r="AN3902" s="73"/>
      <c r="AO3902" s="74"/>
      <c r="AP3902" s="20"/>
      <c r="AQ3902" s="74"/>
      <c r="AR3902" s="20"/>
      <c r="AS3902" s="74"/>
      <c r="AT3902" s="20"/>
      <c r="AU3902" s="74" t="str">
        <f t="shared" si="2037"/>
        <v>00631L</v>
      </c>
      <c r="AV3902" s="20">
        <f t="shared" si="2020"/>
        <v>1</v>
      </c>
      <c r="AW3902" s="74" t="str">
        <f t="shared" si="2038"/>
        <v>00631L</v>
      </c>
      <c r="AX3902" s="20">
        <f t="shared" si="2039"/>
        <v>1</v>
      </c>
      <c r="AY3902" s="20">
        <f t="shared" si="2021"/>
        <v>1</v>
      </c>
      <c r="AZ3902" s="116">
        <v>40645</v>
      </c>
      <c r="BA3902" s="116"/>
      <c r="BB3902" s="20"/>
      <c r="BC3902" s="20"/>
      <c r="BD3902" s="76"/>
      <c r="BE3902" s="77"/>
      <c r="BF3902" s="77"/>
    </row>
    <row r="3903" spans="1:58" s="23" customFormat="1" ht="15.75" customHeight="1" x14ac:dyDescent="0.4">
      <c r="A3903" s="116">
        <v>40641</v>
      </c>
      <c r="B3903" s="112">
        <v>18.649999999999999</v>
      </c>
      <c r="C3903" s="112">
        <v>20.65</v>
      </c>
      <c r="D3903" s="112">
        <v>21.6</v>
      </c>
      <c r="E3903" s="112">
        <v>22.3</v>
      </c>
      <c r="F3903" s="112">
        <v>22.8</v>
      </c>
      <c r="G3903" s="112">
        <v>23.6</v>
      </c>
      <c r="H3903" s="113">
        <v>24.25</v>
      </c>
      <c r="I3903" s="90">
        <f t="shared" si="2040"/>
        <v>20.09</v>
      </c>
      <c r="J3903" s="90">
        <f t="shared" si="2041"/>
        <v>21.334</v>
      </c>
      <c r="K3903" s="114">
        <v>7</v>
      </c>
      <c r="L3903" s="115">
        <v>0.04</v>
      </c>
      <c r="M3903" s="90">
        <v>17.21</v>
      </c>
      <c r="N3903" s="90">
        <v>17.87</v>
      </c>
      <c r="O3903" s="90">
        <v>20.05</v>
      </c>
      <c r="P3903" s="90">
        <v>22.32</v>
      </c>
      <c r="Q3903" s="90">
        <v>24.29</v>
      </c>
      <c r="R3903" s="63">
        <f t="shared" si="2029"/>
        <v>7.2900000000000063</v>
      </c>
      <c r="S3903" s="64">
        <f t="shared" si="2028"/>
        <v>4.4418468731735918E-2</v>
      </c>
      <c r="T3903" s="65">
        <f t="shared" si="2024"/>
        <v>0.96306659205372136</v>
      </c>
      <c r="U3903" s="65">
        <f t="shared" si="2024"/>
        <v>0.89127182044887787</v>
      </c>
      <c r="V3903" s="65">
        <f t="shared" si="2030"/>
        <v>0.80062724014336917</v>
      </c>
      <c r="W3903" s="65">
        <f t="shared" si="2031"/>
        <v>0.73569370111156862</v>
      </c>
      <c r="X3903" s="61">
        <f t="shared" si="2042"/>
        <v>0.10723860589812333</v>
      </c>
      <c r="Y3903" s="66">
        <f t="shared" si="2032"/>
        <v>8.7443946188340768E-2</v>
      </c>
      <c r="Z3903" s="61">
        <f t="shared" si="2033"/>
        <v>6.1921353907416612E-2</v>
      </c>
      <c r="AA3903" s="67">
        <f t="shared" si="2034"/>
        <v>20.09</v>
      </c>
      <c r="AB3903" s="68">
        <f t="shared" si="2035"/>
        <v>4.3648573027420118E-2</v>
      </c>
      <c r="AC3903" s="69">
        <f t="shared" si="2036"/>
        <v>0.12423055400111913</v>
      </c>
      <c r="AD3903" s="70">
        <f>_xlfn.PERCENTILE.EXC(AC3903:$AC$5675,0.5)</f>
        <v>6.4273204903677758E-2</v>
      </c>
      <c r="AE3903" s="70">
        <f>_xlfn.PERCENTILE.EXC($AC3903:AC$5675,0.35)</f>
        <v>3.4802389705882328E-2</v>
      </c>
      <c r="AF3903" s="71">
        <f t="shared" si="2025"/>
        <v>6.7525931158085037E-3</v>
      </c>
      <c r="AG3903" s="70">
        <f t="shared" si="2026"/>
        <v>-0.31213811082236831</v>
      </c>
      <c r="AH3903" s="70">
        <f t="shared" si="2027"/>
        <v>-0.32972785344228484</v>
      </c>
      <c r="AI3903" s="61" t="str">
        <f t="shared" si="2022"/>
        <v>Short VOL</v>
      </c>
      <c r="AJ3903" s="68" t="str">
        <f t="shared" si="2023"/>
        <v>Short VOL</v>
      </c>
      <c r="AK3903" s="72"/>
      <c r="AL3903" s="73"/>
      <c r="AM3903" s="72"/>
      <c r="AN3903" s="73"/>
      <c r="AO3903" s="74"/>
      <c r="AP3903" s="20"/>
      <c r="AQ3903" s="74"/>
      <c r="AR3903" s="20"/>
      <c r="AS3903" s="74"/>
      <c r="AT3903" s="20"/>
      <c r="AU3903" s="74" t="str">
        <f t="shared" si="2037"/>
        <v>00631L</v>
      </c>
      <c r="AV3903" s="20">
        <f t="shared" si="2020"/>
        <v>1</v>
      </c>
      <c r="AW3903" s="74" t="str">
        <f t="shared" si="2038"/>
        <v>00631L</v>
      </c>
      <c r="AX3903" s="20">
        <f t="shared" si="2039"/>
        <v>1</v>
      </c>
      <c r="AY3903" s="20">
        <f t="shared" si="2021"/>
        <v>1</v>
      </c>
      <c r="AZ3903" s="116">
        <v>40644</v>
      </c>
      <c r="BA3903" s="116"/>
      <c r="BB3903" s="20"/>
      <c r="BC3903" s="20"/>
      <c r="BD3903" s="76"/>
      <c r="BE3903" s="77"/>
      <c r="BF3903" s="77"/>
    </row>
    <row r="3904" spans="1:58" s="23" customFormat="1" ht="15.75" customHeight="1" x14ac:dyDescent="0.4">
      <c r="A3904" s="116">
        <v>40640</v>
      </c>
      <c r="B3904" s="112">
        <v>18.399999999999999</v>
      </c>
      <c r="C3904" s="112">
        <v>20.350000000000001</v>
      </c>
      <c r="D3904" s="112">
        <v>21.3</v>
      </c>
      <c r="E3904" s="112">
        <v>21.95</v>
      </c>
      <c r="F3904" s="112">
        <v>22.45</v>
      </c>
      <c r="G3904" s="112">
        <v>23.25</v>
      </c>
      <c r="H3904" s="113">
        <v>23.9</v>
      </c>
      <c r="I3904" s="90">
        <f t="shared" si="2040"/>
        <v>19.725999999999999</v>
      </c>
      <c r="J3904" s="90">
        <f t="shared" si="2041"/>
        <v>20.996000000000002</v>
      </c>
      <c r="K3904" s="114">
        <v>8</v>
      </c>
      <c r="L3904" s="115">
        <v>0.04</v>
      </c>
      <c r="M3904" s="90">
        <v>15.93</v>
      </c>
      <c r="N3904" s="90">
        <v>17.11</v>
      </c>
      <c r="O3904" s="90">
        <v>19.5</v>
      </c>
      <c r="P3904" s="90">
        <v>21.83</v>
      </c>
      <c r="Q3904" s="90">
        <v>23.87</v>
      </c>
      <c r="R3904" s="63">
        <f t="shared" si="2029"/>
        <v>8.2899999999999991</v>
      </c>
      <c r="S3904" s="64">
        <f t="shared" si="2028"/>
        <v>1.2426035502958632E-2</v>
      </c>
      <c r="T3904" s="65">
        <f t="shared" si="2024"/>
        <v>0.93103448275862066</v>
      </c>
      <c r="U3904" s="65">
        <f t="shared" si="2024"/>
        <v>0.87743589743589745</v>
      </c>
      <c r="V3904" s="65">
        <f t="shared" si="2030"/>
        <v>0.78378378378378377</v>
      </c>
      <c r="W3904" s="65">
        <f t="shared" si="2031"/>
        <v>0.71679932970255544</v>
      </c>
      <c r="X3904" s="61">
        <f t="shared" si="2042"/>
        <v>0.10597826086956538</v>
      </c>
      <c r="Y3904" s="66">
        <f t="shared" si="2032"/>
        <v>8.8838268792710673E-2</v>
      </c>
      <c r="Z3904" s="61">
        <f t="shared" si="2033"/>
        <v>6.4382033863936081E-2</v>
      </c>
      <c r="AA3904" s="67">
        <f t="shared" si="2034"/>
        <v>19.725999999999999</v>
      </c>
      <c r="AB3904" s="68">
        <f t="shared" si="2035"/>
        <v>7.5394506136762074E-2</v>
      </c>
      <c r="AC3904" s="69">
        <f t="shared" si="2036"/>
        <v>0.15289304500292225</v>
      </c>
      <c r="AD3904" s="70">
        <f>_xlfn.PERCENTILE.EXC(AC3904:$AC$5675,0.5)</f>
        <v>6.4195730594198447E-2</v>
      </c>
      <c r="AE3904" s="70">
        <f>_xlfn.PERCENTILE.EXC($AC3904:AC$5675,0.35)</f>
        <v>3.4779156454248304E-2</v>
      </c>
      <c r="AF3904" s="71">
        <f t="shared" si="2025"/>
        <v>6.7525931158085037E-3</v>
      </c>
      <c r="AG3904" s="70">
        <f t="shared" si="2026"/>
        <v>-0.31213811082236831</v>
      </c>
      <c r="AH3904" s="70">
        <f t="shared" si="2027"/>
        <v>-0.32972785344228484</v>
      </c>
      <c r="AI3904" s="61" t="str">
        <f t="shared" si="2022"/>
        <v>Short VOL</v>
      </c>
      <c r="AJ3904" s="68" t="str">
        <f t="shared" si="2023"/>
        <v>Short VOL</v>
      </c>
      <c r="AK3904" s="72"/>
      <c r="AL3904" s="73"/>
      <c r="AM3904" s="72"/>
      <c r="AN3904" s="73"/>
      <c r="AO3904" s="74"/>
      <c r="AP3904" s="20"/>
      <c r="AQ3904" s="74"/>
      <c r="AR3904" s="20"/>
      <c r="AS3904" s="74"/>
      <c r="AT3904" s="20"/>
      <c r="AU3904" s="74" t="str">
        <f t="shared" si="2037"/>
        <v>00631L</v>
      </c>
      <c r="AV3904" s="20">
        <f t="shared" si="2020"/>
        <v>1</v>
      </c>
      <c r="AW3904" s="74" t="str">
        <f t="shared" si="2038"/>
        <v>00631L</v>
      </c>
      <c r="AX3904" s="20">
        <f t="shared" si="2039"/>
        <v>1</v>
      </c>
      <c r="AY3904" s="20">
        <f t="shared" si="2021"/>
        <v>1</v>
      </c>
      <c r="AZ3904" s="116">
        <v>40641</v>
      </c>
      <c r="BA3904" s="116"/>
      <c r="BB3904" s="20"/>
      <c r="BC3904" s="20"/>
      <c r="BD3904" s="76"/>
      <c r="BE3904" s="77"/>
      <c r="BF3904" s="77"/>
    </row>
    <row r="3905" spans="1:58" s="23" customFormat="1" ht="15.75" customHeight="1" x14ac:dyDescent="0.4">
      <c r="A3905" s="116">
        <v>40639</v>
      </c>
      <c r="B3905" s="112">
        <v>18.350000000000001</v>
      </c>
      <c r="C3905" s="112">
        <v>20.149999999999999</v>
      </c>
      <c r="D3905" s="112">
        <v>21.1</v>
      </c>
      <c r="E3905" s="112">
        <v>21.75</v>
      </c>
      <c r="F3905" s="112">
        <v>22.25</v>
      </c>
      <c r="G3905" s="112">
        <v>23.05</v>
      </c>
      <c r="H3905" s="113">
        <v>23.7</v>
      </c>
      <c r="I3905" s="90">
        <f t="shared" si="2040"/>
        <v>19.501999999999999</v>
      </c>
      <c r="J3905" s="90">
        <f t="shared" si="2041"/>
        <v>20.757999999999999</v>
      </c>
      <c r="K3905" s="114">
        <v>9</v>
      </c>
      <c r="L3905" s="115">
        <v>0.04</v>
      </c>
      <c r="M3905" s="90">
        <v>15.21</v>
      </c>
      <c r="N3905" s="90">
        <v>16.899999999999999</v>
      </c>
      <c r="O3905" s="90">
        <v>19.38</v>
      </c>
      <c r="P3905" s="90">
        <v>21.63</v>
      </c>
      <c r="Q3905" s="90">
        <v>23.47</v>
      </c>
      <c r="R3905" s="63">
        <f t="shared" si="2029"/>
        <v>8.8999999999999986</v>
      </c>
      <c r="S3905" s="64">
        <f t="shared" si="2028"/>
        <v>-2.028985507246385E-2</v>
      </c>
      <c r="T3905" s="65">
        <f t="shared" si="2024"/>
        <v>0.90000000000000013</v>
      </c>
      <c r="U3905" s="65">
        <f t="shared" si="2024"/>
        <v>0.87203302373581004</v>
      </c>
      <c r="V3905" s="65">
        <f t="shared" si="2030"/>
        <v>0.78132223763291719</v>
      </c>
      <c r="W3905" s="65">
        <f t="shared" si="2031"/>
        <v>0.72006817213463992</v>
      </c>
      <c r="X3905" s="61">
        <f t="shared" si="2042"/>
        <v>9.8092643051770956E-2</v>
      </c>
      <c r="Y3905" s="66">
        <f t="shared" si="2032"/>
        <v>8.9655172413793074E-2</v>
      </c>
      <c r="Z3905" s="61">
        <f t="shared" si="2033"/>
        <v>6.4403650907599239E-2</v>
      </c>
      <c r="AA3905" s="67">
        <f t="shared" si="2034"/>
        <v>19.501999999999999</v>
      </c>
      <c r="AB3905" s="68">
        <f t="shared" si="2035"/>
        <v>8.5798816568047512E-2</v>
      </c>
      <c r="AC3905" s="69">
        <f t="shared" si="2036"/>
        <v>0.15396449704142015</v>
      </c>
      <c r="AD3905" s="70">
        <f>_xlfn.PERCENTILE.EXC(AC3905:$AC$5675,0.5)</f>
        <v>6.4118256284719122E-2</v>
      </c>
      <c r="AE3905" s="70">
        <f>_xlfn.PERCENTILE.EXC($AC3905:AC$5675,0.35)</f>
        <v>3.4755923202614281E-2</v>
      </c>
      <c r="AF3905" s="71">
        <f t="shared" si="2025"/>
        <v>6.7525931158085037E-3</v>
      </c>
      <c r="AG3905" s="70">
        <f t="shared" si="2026"/>
        <v>-0.31213811082236831</v>
      </c>
      <c r="AH3905" s="70">
        <f t="shared" si="2027"/>
        <v>-0.32972785344228484</v>
      </c>
      <c r="AI3905" s="61" t="str">
        <f t="shared" si="2022"/>
        <v>Short VOL</v>
      </c>
      <c r="AJ3905" s="68" t="str">
        <f t="shared" si="2023"/>
        <v>Short VOL</v>
      </c>
      <c r="AK3905" s="72"/>
      <c r="AL3905" s="73"/>
      <c r="AM3905" s="72"/>
      <c r="AN3905" s="73"/>
      <c r="AO3905" s="74"/>
      <c r="AP3905" s="20"/>
      <c r="AQ3905" s="74"/>
      <c r="AR3905" s="20"/>
      <c r="AS3905" s="74"/>
      <c r="AT3905" s="20"/>
      <c r="AU3905" s="74" t="str">
        <f t="shared" si="2037"/>
        <v>00631L</v>
      </c>
      <c r="AV3905" s="20">
        <f t="shared" si="2020"/>
        <v>1</v>
      </c>
      <c r="AW3905" s="74" t="str">
        <f t="shared" si="2038"/>
        <v>00631L</v>
      </c>
      <c r="AX3905" s="20">
        <f t="shared" si="2039"/>
        <v>1</v>
      </c>
      <c r="AY3905" s="20">
        <f t="shared" si="2021"/>
        <v>1</v>
      </c>
      <c r="AZ3905" s="116">
        <v>40640</v>
      </c>
      <c r="BA3905" s="116"/>
      <c r="BB3905" s="20"/>
      <c r="BC3905" s="20"/>
      <c r="BD3905" s="76"/>
      <c r="BE3905" s="77"/>
      <c r="BF3905" s="77"/>
    </row>
    <row r="3906" spans="1:58" s="23" customFormat="1" ht="15.75" customHeight="1" x14ac:dyDescent="0.4">
      <c r="A3906" s="116">
        <v>40638</v>
      </c>
      <c r="B3906" s="112">
        <v>18.55</v>
      </c>
      <c r="C3906" s="112">
        <v>20.149999999999999</v>
      </c>
      <c r="D3906" s="112">
        <v>21.1</v>
      </c>
      <c r="E3906" s="112">
        <v>21.75</v>
      </c>
      <c r="F3906" s="112">
        <v>22.2</v>
      </c>
      <c r="G3906" s="112">
        <v>23</v>
      </c>
      <c r="H3906" s="113">
        <v>23.65</v>
      </c>
      <c r="I3906" s="90">
        <f t="shared" si="2040"/>
        <v>19.509999999999998</v>
      </c>
      <c r="J3906" s="90">
        <f t="shared" si="2041"/>
        <v>20.72</v>
      </c>
      <c r="K3906" s="114">
        <v>10</v>
      </c>
      <c r="L3906" s="115">
        <v>0.04</v>
      </c>
      <c r="M3906" s="90">
        <v>15.81</v>
      </c>
      <c r="N3906" s="90">
        <v>17.25</v>
      </c>
      <c r="O3906" s="90">
        <v>19.399999999999999</v>
      </c>
      <c r="P3906" s="90">
        <v>21.65</v>
      </c>
      <c r="Q3906" s="90">
        <v>23.33</v>
      </c>
      <c r="R3906" s="63">
        <f t="shared" si="2029"/>
        <v>7.9899999999999949</v>
      </c>
      <c r="S3906" s="64">
        <f t="shared" si="2028"/>
        <v>-1.4285714285714285E-2</v>
      </c>
      <c r="T3906" s="65">
        <f t="shared" si="2024"/>
        <v>0.91652173913043478</v>
      </c>
      <c r="U3906" s="65">
        <f t="shared" si="2024"/>
        <v>0.88917525773195882</v>
      </c>
      <c r="V3906" s="65">
        <f t="shared" si="2030"/>
        <v>0.79676674364896083</v>
      </c>
      <c r="W3906" s="65">
        <f t="shared" si="2031"/>
        <v>0.73939134162023157</v>
      </c>
      <c r="X3906" s="61">
        <f t="shared" si="2042"/>
        <v>8.6253369272237077E-2</v>
      </c>
      <c r="Y3906" s="66">
        <f t="shared" si="2032"/>
        <v>8.7356321839080389E-2</v>
      </c>
      <c r="Z3906" s="61">
        <f t="shared" si="2033"/>
        <v>6.2019477191184058E-2</v>
      </c>
      <c r="AA3906" s="67">
        <f t="shared" si="2034"/>
        <v>19.509999999999998</v>
      </c>
      <c r="AB3906" s="68">
        <f t="shared" si="2035"/>
        <v>7.5362318840579756E-2</v>
      </c>
      <c r="AC3906" s="69">
        <f t="shared" si="2036"/>
        <v>0.13101449275362306</v>
      </c>
      <c r="AD3906" s="70">
        <f>_xlfn.PERCENTILE.EXC(AC3906:$AC$5675,0.5)</f>
        <v>6.4107610343713595E-2</v>
      </c>
      <c r="AE3906" s="70">
        <f>_xlfn.PERCENTILE.EXC($AC3906:AC$5675,0.35)</f>
        <v>3.4716839519650537E-2</v>
      </c>
      <c r="AF3906" s="71">
        <f t="shared" si="2025"/>
        <v>6.7525931158085037E-3</v>
      </c>
      <c r="AG3906" s="70">
        <f t="shared" si="2026"/>
        <v>-0.31213811082236831</v>
      </c>
      <c r="AH3906" s="70">
        <f t="shared" si="2027"/>
        <v>-0.32972785344228484</v>
      </c>
      <c r="AI3906" s="61" t="str">
        <f t="shared" si="2022"/>
        <v>Short VOL</v>
      </c>
      <c r="AJ3906" s="68" t="str">
        <f t="shared" si="2023"/>
        <v>Short VOL</v>
      </c>
      <c r="AK3906" s="72"/>
      <c r="AL3906" s="73"/>
      <c r="AM3906" s="72"/>
      <c r="AN3906" s="73"/>
      <c r="AO3906" s="74"/>
      <c r="AP3906" s="20"/>
      <c r="AQ3906" s="74"/>
      <c r="AR3906" s="20"/>
      <c r="AS3906" s="74"/>
      <c r="AT3906" s="20"/>
      <c r="AU3906" s="74" t="str">
        <f t="shared" si="2037"/>
        <v>00631L</v>
      </c>
      <c r="AV3906" s="20">
        <f t="shared" si="2020"/>
        <v>1</v>
      </c>
      <c r="AW3906" s="74" t="str">
        <f t="shared" si="2038"/>
        <v>00631L</v>
      </c>
      <c r="AX3906" s="20">
        <f t="shared" si="2039"/>
        <v>1</v>
      </c>
      <c r="AY3906" s="20">
        <f t="shared" si="2021"/>
        <v>1</v>
      </c>
      <c r="AZ3906" s="116">
        <v>40639</v>
      </c>
      <c r="BA3906" s="116"/>
      <c r="BB3906" s="20"/>
      <c r="BC3906" s="20"/>
      <c r="BD3906" s="76"/>
      <c r="BE3906" s="77"/>
      <c r="BF3906" s="77"/>
    </row>
    <row r="3907" spans="1:58" s="23" customFormat="1" ht="15.75" customHeight="1" x14ac:dyDescent="0.4">
      <c r="A3907" s="116">
        <v>40637</v>
      </c>
      <c r="B3907" s="112">
        <v>18.7</v>
      </c>
      <c r="C3907" s="112">
        <v>20.25</v>
      </c>
      <c r="D3907" s="112">
        <v>21.15</v>
      </c>
      <c r="E3907" s="112">
        <v>21.7</v>
      </c>
      <c r="F3907" s="112">
        <v>22.15</v>
      </c>
      <c r="G3907" s="112">
        <v>23</v>
      </c>
      <c r="H3907" s="113">
        <v>23.7</v>
      </c>
      <c r="I3907" s="90">
        <f t="shared" si="2040"/>
        <v>19.568000000000001</v>
      </c>
      <c r="J3907" s="90">
        <f t="shared" si="2041"/>
        <v>20.753999999999998</v>
      </c>
      <c r="K3907" s="114">
        <v>11</v>
      </c>
      <c r="L3907" s="115">
        <v>0.04</v>
      </c>
      <c r="M3907" s="90">
        <v>16.72</v>
      </c>
      <c r="N3907" s="90">
        <v>17.5</v>
      </c>
      <c r="O3907" s="90">
        <v>19.39</v>
      </c>
      <c r="P3907" s="90">
        <v>21.66</v>
      </c>
      <c r="Q3907" s="90">
        <v>23.31</v>
      </c>
      <c r="R3907" s="63">
        <f t="shared" si="2029"/>
        <v>6.8299999999999983</v>
      </c>
      <c r="S3907" s="64">
        <f t="shared" si="2028"/>
        <v>5.7471264367816915E-3</v>
      </c>
      <c r="T3907" s="65">
        <f t="shared" si="2024"/>
        <v>0.9554285714285714</v>
      </c>
      <c r="U3907" s="65">
        <f t="shared" si="2024"/>
        <v>0.90252707581227432</v>
      </c>
      <c r="V3907" s="65">
        <f t="shared" si="2030"/>
        <v>0.80794090489381343</v>
      </c>
      <c r="W3907" s="65">
        <f t="shared" si="2031"/>
        <v>0.75075075075075082</v>
      </c>
      <c r="X3907" s="61">
        <f t="shared" si="2042"/>
        <v>8.2887700534759398E-2</v>
      </c>
      <c r="Y3907" s="66">
        <f t="shared" si="2032"/>
        <v>9.2165898617511524E-2</v>
      </c>
      <c r="Z3907" s="61">
        <f t="shared" si="2033"/>
        <v>6.0609157808667026E-2</v>
      </c>
      <c r="AA3907" s="67">
        <f t="shared" si="2034"/>
        <v>19.568000000000001</v>
      </c>
      <c r="AB3907" s="68">
        <f t="shared" si="2035"/>
        <v>6.8571428571428533E-2</v>
      </c>
      <c r="AC3907" s="69">
        <f t="shared" si="2036"/>
        <v>0.11817142857142865</v>
      </c>
      <c r="AD3907" s="70">
        <f>_xlfn.PERCENTILE.EXC(AC3907:$AC$5675,0.5)</f>
        <v>6.4096964402708068E-2</v>
      </c>
      <c r="AE3907" s="70">
        <f>_xlfn.PERCENTILE.EXC($AC3907:AC$5675,0.35)</f>
        <v>3.4656621928247214E-2</v>
      </c>
      <c r="AF3907" s="71">
        <f t="shared" si="2025"/>
        <v>6.7525931158085037E-3</v>
      </c>
      <c r="AG3907" s="70">
        <f t="shared" si="2026"/>
        <v>-0.31213811082236831</v>
      </c>
      <c r="AH3907" s="70">
        <f t="shared" si="2027"/>
        <v>-0.32972785344228484</v>
      </c>
      <c r="AI3907" s="61" t="str">
        <f t="shared" si="2022"/>
        <v>Short VOL</v>
      </c>
      <c r="AJ3907" s="68" t="str">
        <f t="shared" si="2023"/>
        <v>Short VOL</v>
      </c>
      <c r="AK3907" s="72"/>
      <c r="AL3907" s="73"/>
      <c r="AM3907" s="72"/>
      <c r="AN3907" s="73"/>
      <c r="AO3907" s="74"/>
      <c r="AP3907" s="20"/>
      <c r="AQ3907" s="74"/>
      <c r="AR3907" s="20"/>
      <c r="AS3907" s="74"/>
      <c r="AT3907" s="20"/>
      <c r="AU3907" s="74" t="str">
        <f t="shared" si="2037"/>
        <v>00631L</v>
      </c>
      <c r="AV3907" s="20">
        <f t="shared" ref="AV3907:AV3970" si="2043">IF(AU3907="00631L",1,0)</f>
        <v>1</v>
      </c>
      <c r="AW3907" s="74" t="str">
        <f t="shared" si="2038"/>
        <v>00631L</v>
      </c>
      <c r="AX3907" s="20">
        <f t="shared" si="2039"/>
        <v>1</v>
      </c>
      <c r="AY3907" s="20">
        <f t="shared" ref="AY3907:AY3970" si="2044">IF(AP3907=1,0,1)</f>
        <v>1</v>
      </c>
      <c r="AZ3907" s="116">
        <v>40638</v>
      </c>
      <c r="BA3907" s="116"/>
      <c r="BB3907" s="20"/>
      <c r="BC3907" s="20"/>
      <c r="BD3907" s="76"/>
      <c r="BE3907" s="77"/>
      <c r="BF3907" s="77"/>
    </row>
    <row r="3908" spans="1:58" s="23" customFormat="1" ht="15.75" customHeight="1" x14ac:dyDescent="0.4">
      <c r="A3908" s="116">
        <v>40634</v>
      </c>
      <c r="B3908" s="112">
        <v>19.05</v>
      </c>
      <c r="C3908" s="112">
        <v>20.55</v>
      </c>
      <c r="D3908" s="112">
        <v>21.4</v>
      </c>
      <c r="E3908" s="112">
        <v>21.95</v>
      </c>
      <c r="F3908" s="112">
        <v>22.4</v>
      </c>
      <c r="G3908" s="112">
        <v>23.15</v>
      </c>
      <c r="H3908" s="113">
        <v>23.85</v>
      </c>
      <c r="I3908" s="90">
        <f t="shared" si="2040"/>
        <v>19.830000000000002</v>
      </c>
      <c r="J3908" s="90">
        <f t="shared" si="2041"/>
        <v>20.992000000000001</v>
      </c>
      <c r="K3908" s="114">
        <v>12</v>
      </c>
      <c r="L3908" s="115">
        <v>0.04</v>
      </c>
      <c r="M3908" s="90">
        <v>15.15</v>
      </c>
      <c r="N3908" s="90">
        <v>17.399999999999999</v>
      </c>
      <c r="O3908" s="90">
        <v>19.59</v>
      </c>
      <c r="P3908" s="90">
        <v>21.76</v>
      </c>
      <c r="Q3908" s="90">
        <v>23.46</v>
      </c>
      <c r="R3908" s="63">
        <f t="shared" si="2029"/>
        <v>8.8000000000000043</v>
      </c>
      <c r="S3908" s="64">
        <f t="shared" si="2028"/>
        <v>-1.9165727170236745E-2</v>
      </c>
      <c r="T3908" s="65">
        <f t="shared" si="2024"/>
        <v>0.87068965517241392</v>
      </c>
      <c r="U3908" s="65">
        <f t="shared" si="2024"/>
        <v>0.88820826952526788</v>
      </c>
      <c r="V3908" s="65">
        <f t="shared" si="2030"/>
        <v>0.79963235294117629</v>
      </c>
      <c r="W3908" s="65">
        <f t="shared" si="2031"/>
        <v>0.74168797953964183</v>
      </c>
      <c r="X3908" s="61">
        <f t="shared" si="2042"/>
        <v>7.874015748031496E-2</v>
      </c>
      <c r="Y3908" s="66">
        <f t="shared" si="2032"/>
        <v>8.6560364464692577E-2</v>
      </c>
      <c r="Z3908" s="61">
        <f t="shared" si="2033"/>
        <v>5.8598083711548107E-2</v>
      </c>
      <c r="AA3908" s="67">
        <f t="shared" si="2034"/>
        <v>19.829999999999998</v>
      </c>
      <c r="AB3908" s="68">
        <f t="shared" si="2035"/>
        <v>9.4827586206896686E-2</v>
      </c>
      <c r="AC3908" s="69">
        <f t="shared" si="2036"/>
        <v>0.1396551724137931</v>
      </c>
      <c r="AD3908" s="70">
        <f>_xlfn.PERCENTILE.EXC(AC3908:$AC$5675,0.5)</f>
        <v>6.4088712086411495E-2</v>
      </c>
      <c r="AE3908" s="70">
        <f>_xlfn.PERCENTILE.EXC($AC3908:AC$5675,0.35)</f>
        <v>3.4596404336843863E-2</v>
      </c>
      <c r="AF3908" s="71">
        <f t="shared" si="2025"/>
        <v>6.7525931158085037E-3</v>
      </c>
      <c r="AG3908" s="70">
        <f t="shared" si="2026"/>
        <v>-0.31213811082236831</v>
      </c>
      <c r="AH3908" s="70">
        <f t="shared" si="2027"/>
        <v>-0.32972785344228484</v>
      </c>
      <c r="AI3908" s="61" t="str">
        <f t="shared" si="2022"/>
        <v>Short VOL</v>
      </c>
      <c r="AJ3908" s="68" t="str">
        <f t="shared" si="2023"/>
        <v>Short VOL</v>
      </c>
      <c r="AK3908" s="72"/>
      <c r="AL3908" s="73"/>
      <c r="AM3908" s="72"/>
      <c r="AN3908" s="73"/>
      <c r="AO3908" s="74"/>
      <c r="AP3908" s="20"/>
      <c r="AQ3908" s="74"/>
      <c r="AR3908" s="20"/>
      <c r="AS3908" s="74"/>
      <c r="AT3908" s="20"/>
      <c r="AU3908" s="74" t="str">
        <f t="shared" si="2037"/>
        <v>00631L</v>
      </c>
      <c r="AV3908" s="20">
        <f t="shared" si="2043"/>
        <v>1</v>
      </c>
      <c r="AW3908" s="74" t="str">
        <f t="shared" si="2038"/>
        <v>00631L</v>
      </c>
      <c r="AX3908" s="20">
        <f t="shared" si="2039"/>
        <v>1</v>
      </c>
      <c r="AY3908" s="20">
        <f t="shared" si="2044"/>
        <v>1</v>
      </c>
      <c r="AZ3908" s="116">
        <v>40637</v>
      </c>
      <c r="BA3908" s="116"/>
      <c r="BB3908" s="20"/>
      <c r="BC3908" s="20"/>
      <c r="BD3908" s="76"/>
      <c r="BE3908" s="77"/>
      <c r="BF3908" s="77"/>
    </row>
    <row r="3909" spans="1:58" s="23" customFormat="1" ht="15.75" customHeight="1" x14ac:dyDescent="0.4">
      <c r="A3909" s="116">
        <v>40633</v>
      </c>
      <c r="B3909" s="112">
        <v>19.3</v>
      </c>
      <c r="C3909" s="112">
        <v>20.8</v>
      </c>
      <c r="D3909" s="112">
        <v>21.5</v>
      </c>
      <c r="E3909" s="112">
        <v>22</v>
      </c>
      <c r="F3909" s="112">
        <v>22.4</v>
      </c>
      <c r="G3909" s="112">
        <v>23.2</v>
      </c>
      <c r="H3909" s="113">
        <v>23.8</v>
      </c>
      <c r="I3909" s="90">
        <f t="shared" si="2040"/>
        <v>20.02</v>
      </c>
      <c r="J3909" s="90">
        <f t="shared" si="2041"/>
        <v>21.135999999999999</v>
      </c>
      <c r="K3909" s="114">
        <v>13</v>
      </c>
      <c r="L3909" s="115">
        <v>0.04</v>
      </c>
      <c r="M3909" s="90">
        <v>16.309999999999999</v>
      </c>
      <c r="N3909" s="90">
        <v>17.739999999999998</v>
      </c>
      <c r="O3909" s="90">
        <v>19.84</v>
      </c>
      <c r="P3909" s="90">
        <v>21.93</v>
      </c>
      <c r="Q3909" s="90">
        <v>23.58</v>
      </c>
      <c r="R3909" s="63">
        <f t="shared" si="2029"/>
        <v>7.7199999999999989</v>
      </c>
      <c r="S3909" s="64">
        <f t="shared" si="2028"/>
        <v>1.6939582156972096E-3</v>
      </c>
      <c r="T3909" s="65">
        <f t="shared" si="2024"/>
        <v>0.91939120631341598</v>
      </c>
      <c r="U3909" s="65">
        <f t="shared" si="2024"/>
        <v>0.89415322580645151</v>
      </c>
      <c r="V3909" s="65">
        <f t="shared" si="2030"/>
        <v>0.80893752849977196</v>
      </c>
      <c r="W3909" s="65">
        <f t="shared" si="2031"/>
        <v>0.75233248515691264</v>
      </c>
      <c r="X3909" s="61">
        <f t="shared" si="2042"/>
        <v>7.7720207253886009E-2</v>
      </c>
      <c r="Y3909" s="66">
        <f t="shared" si="2032"/>
        <v>8.1818181818181845E-2</v>
      </c>
      <c r="Z3909" s="61">
        <f t="shared" si="2033"/>
        <v>5.5744255744255726E-2</v>
      </c>
      <c r="AA3909" s="67">
        <f t="shared" si="2034"/>
        <v>20.020000000000003</v>
      </c>
      <c r="AB3909" s="68">
        <f t="shared" si="2035"/>
        <v>8.793686583990995E-2</v>
      </c>
      <c r="AC3909" s="69">
        <f t="shared" si="2036"/>
        <v>0.12852311161217614</v>
      </c>
      <c r="AD3909" s="70">
        <f>_xlfn.PERCENTILE.EXC(AC3909:$AC$5675,0.5)</f>
        <v>6.4080459770114923E-2</v>
      </c>
      <c r="AE3909" s="70">
        <f>_xlfn.PERCENTILE.EXC($AC3909:AC$5675,0.35)</f>
        <v>3.456730048983133E-2</v>
      </c>
      <c r="AF3909" s="71">
        <f t="shared" si="2025"/>
        <v>6.7525931158085037E-3</v>
      </c>
      <c r="AG3909" s="70">
        <f t="shared" si="2026"/>
        <v>-0.31213811082236831</v>
      </c>
      <c r="AH3909" s="70">
        <f t="shared" si="2027"/>
        <v>-0.32972785344228484</v>
      </c>
      <c r="AI3909" s="61" t="str">
        <f t="shared" ref="AI3909:AI3972" si="2045">IF(AC3909&gt;AD3909,"Short VOL","Safety")</f>
        <v>Short VOL</v>
      </c>
      <c r="AJ3909" s="68" t="str">
        <f t="shared" ref="AJ3909:AJ3972" si="2046">IF(AC3909&gt;AF3909,"Short VOL","Safety")</f>
        <v>Short VOL</v>
      </c>
      <c r="AK3909" s="72"/>
      <c r="AL3909" s="73"/>
      <c r="AM3909" s="72"/>
      <c r="AN3909" s="73"/>
      <c r="AO3909" s="74"/>
      <c r="AP3909" s="20"/>
      <c r="AQ3909" s="74"/>
      <c r="AR3909" s="20"/>
      <c r="AS3909" s="74"/>
      <c r="AT3909" s="20"/>
      <c r="AU3909" s="74" t="str">
        <f t="shared" si="2037"/>
        <v>00631L</v>
      </c>
      <c r="AV3909" s="20">
        <f t="shared" si="2043"/>
        <v>1</v>
      </c>
      <c r="AW3909" s="74" t="str">
        <f t="shared" si="2038"/>
        <v>00631L</v>
      </c>
      <c r="AX3909" s="20">
        <f t="shared" si="2039"/>
        <v>1</v>
      </c>
      <c r="AY3909" s="20">
        <f t="shared" si="2044"/>
        <v>1</v>
      </c>
      <c r="AZ3909" s="116">
        <v>40634</v>
      </c>
      <c r="BA3909" s="116"/>
      <c r="BB3909" s="20"/>
      <c r="BC3909" s="20"/>
      <c r="BD3909" s="76"/>
      <c r="BE3909" s="77"/>
      <c r="BF3909" s="77"/>
    </row>
    <row r="3910" spans="1:58" s="23" customFormat="1" ht="15.75" customHeight="1" x14ac:dyDescent="0.4">
      <c r="A3910" s="116">
        <v>40632</v>
      </c>
      <c r="B3910" s="112">
        <v>19.25</v>
      </c>
      <c r="C3910" s="112">
        <v>20.7</v>
      </c>
      <c r="D3910" s="112">
        <v>21.45</v>
      </c>
      <c r="E3910" s="112">
        <v>21.95</v>
      </c>
      <c r="F3910" s="112">
        <v>22.35</v>
      </c>
      <c r="G3910" s="112">
        <v>23.1</v>
      </c>
      <c r="H3910" s="113">
        <v>23.7</v>
      </c>
      <c r="I3910" s="90">
        <f t="shared" si="2040"/>
        <v>19.887999999999998</v>
      </c>
      <c r="J3910" s="90">
        <f t="shared" si="2041"/>
        <v>21.029999999999998</v>
      </c>
      <c r="K3910" s="114">
        <v>14</v>
      </c>
      <c r="L3910" s="115">
        <v>0.04</v>
      </c>
      <c r="M3910" s="90">
        <v>16.98</v>
      </c>
      <c r="N3910" s="90">
        <v>17.71</v>
      </c>
      <c r="O3910" s="90">
        <v>19.75</v>
      </c>
      <c r="P3910" s="90">
        <v>21.75</v>
      </c>
      <c r="Q3910" s="90">
        <v>23.54</v>
      </c>
      <c r="R3910" s="63">
        <f t="shared" si="2029"/>
        <v>6.8100000000000023</v>
      </c>
      <c r="S3910" s="64">
        <f t="shared" si="2028"/>
        <v>-2.4779735682819343E-2</v>
      </c>
      <c r="T3910" s="65">
        <f t="shared" si="2024"/>
        <v>0.95878035008469786</v>
      </c>
      <c r="U3910" s="65">
        <f t="shared" si="2024"/>
        <v>0.89670886075949374</v>
      </c>
      <c r="V3910" s="65">
        <f t="shared" si="2030"/>
        <v>0.8142528735632184</v>
      </c>
      <c r="W3910" s="65">
        <f t="shared" si="2031"/>
        <v>0.75233644859813087</v>
      </c>
      <c r="X3910" s="61">
        <f t="shared" si="2042"/>
        <v>7.5324675324675294E-2</v>
      </c>
      <c r="Y3910" s="66">
        <f t="shared" si="2032"/>
        <v>7.9726651480637817E-2</v>
      </c>
      <c r="Z3910" s="61">
        <f t="shared" si="2033"/>
        <v>5.7421560740144789E-2</v>
      </c>
      <c r="AA3910" s="67">
        <f t="shared" si="2034"/>
        <v>19.887999999999998</v>
      </c>
      <c r="AB3910" s="68">
        <f t="shared" si="2035"/>
        <v>8.6956521739130377E-2</v>
      </c>
      <c r="AC3910" s="69">
        <f t="shared" si="2036"/>
        <v>0.12298136645962716</v>
      </c>
      <c r="AD3910" s="70">
        <f>_xlfn.PERCENTILE.EXC(AC3910:$AC$5675,0.5)</f>
        <v>6.4070370510773147E-2</v>
      </c>
      <c r="AE3910" s="70">
        <f>_xlfn.PERCENTILE.EXC($AC3910:AC$5675,0.35)</f>
        <v>3.4561531951111897E-2</v>
      </c>
      <c r="AF3910" s="71">
        <f t="shared" si="2025"/>
        <v>6.7525931158085037E-3</v>
      </c>
      <c r="AG3910" s="70">
        <f t="shared" si="2026"/>
        <v>-0.31213811082236831</v>
      </c>
      <c r="AH3910" s="70">
        <f t="shared" si="2027"/>
        <v>-0.32972785344228484</v>
      </c>
      <c r="AI3910" s="61" t="str">
        <f t="shared" si="2045"/>
        <v>Short VOL</v>
      </c>
      <c r="AJ3910" s="68" t="str">
        <f t="shared" si="2046"/>
        <v>Short VOL</v>
      </c>
      <c r="AK3910" s="72"/>
      <c r="AL3910" s="73"/>
      <c r="AM3910" s="72"/>
      <c r="AN3910" s="73"/>
      <c r="AO3910" s="74"/>
      <c r="AP3910" s="20"/>
      <c r="AQ3910" s="74"/>
      <c r="AR3910" s="20"/>
      <c r="AS3910" s="74"/>
      <c r="AT3910" s="20"/>
      <c r="AU3910" s="74" t="str">
        <f t="shared" si="2037"/>
        <v>00631L</v>
      </c>
      <c r="AV3910" s="20">
        <f t="shared" si="2043"/>
        <v>1</v>
      </c>
      <c r="AW3910" s="74" t="str">
        <f t="shared" si="2038"/>
        <v>00631L</v>
      </c>
      <c r="AX3910" s="20">
        <f t="shared" si="2039"/>
        <v>1</v>
      </c>
      <c r="AY3910" s="20">
        <f t="shared" si="2044"/>
        <v>1</v>
      </c>
      <c r="AZ3910" s="116">
        <v>40633</v>
      </c>
      <c r="BA3910" s="116"/>
      <c r="BB3910" s="20"/>
      <c r="BC3910" s="20"/>
      <c r="BD3910" s="76"/>
      <c r="BE3910" s="77"/>
      <c r="BF3910" s="77"/>
    </row>
    <row r="3911" spans="1:58" s="23" customFormat="1" ht="15.75" customHeight="1" x14ac:dyDescent="0.4">
      <c r="A3911" s="116">
        <v>40631</v>
      </c>
      <c r="B3911" s="112">
        <v>19.600000000000001</v>
      </c>
      <c r="C3911" s="112">
        <v>20.95</v>
      </c>
      <c r="D3911" s="112">
        <v>21.75</v>
      </c>
      <c r="E3911" s="112">
        <v>22.25</v>
      </c>
      <c r="F3911" s="112">
        <v>22.65</v>
      </c>
      <c r="G3911" s="112">
        <v>23.4</v>
      </c>
      <c r="H3911" s="113">
        <v>24</v>
      </c>
      <c r="I3911" s="90">
        <f t="shared" si="2040"/>
        <v>20.14</v>
      </c>
      <c r="J3911" s="90">
        <f t="shared" si="2041"/>
        <v>21.27</v>
      </c>
      <c r="K3911" s="114">
        <v>15</v>
      </c>
      <c r="L3911" s="115">
        <v>0.04</v>
      </c>
      <c r="M3911" s="90">
        <v>17.46</v>
      </c>
      <c r="N3911" s="90">
        <v>18.16</v>
      </c>
      <c r="O3911" s="90">
        <v>19.97</v>
      </c>
      <c r="P3911" s="90">
        <v>22.05</v>
      </c>
      <c r="Q3911" s="90">
        <v>23.69</v>
      </c>
      <c r="R3911" s="63">
        <f t="shared" si="2029"/>
        <v>6.3999999999999915</v>
      </c>
      <c r="S3911" s="64">
        <f t="shared" si="2028"/>
        <v>-6.5843621399177002E-2</v>
      </c>
      <c r="T3911" s="65">
        <f t="shared" si="2024"/>
        <v>0.96145374449339216</v>
      </c>
      <c r="U3911" s="65">
        <f t="shared" si="2024"/>
        <v>0.9093640460691037</v>
      </c>
      <c r="V3911" s="65">
        <f t="shared" si="2030"/>
        <v>0.82358276643990924</v>
      </c>
      <c r="W3911" s="65">
        <f t="shared" si="2031"/>
        <v>0.7665681722245673</v>
      </c>
      <c r="X3911" s="61">
        <f t="shared" si="2042"/>
        <v>6.8877551020408045E-2</v>
      </c>
      <c r="Y3911" s="66">
        <f t="shared" si="2032"/>
        <v>7.8651685393258425E-2</v>
      </c>
      <c r="Z3911" s="61">
        <f t="shared" si="2033"/>
        <v>5.6107249255213452E-2</v>
      </c>
      <c r="AA3911" s="67">
        <f t="shared" si="2034"/>
        <v>20.14</v>
      </c>
      <c r="AB3911" s="68">
        <f t="shared" si="2035"/>
        <v>7.9295154185022101E-2</v>
      </c>
      <c r="AC3911" s="69">
        <f t="shared" si="2036"/>
        <v>0.10903083700440531</v>
      </c>
      <c r="AD3911" s="70">
        <f>_xlfn.PERCENTILE.EXC(AC3911:$AC$5675,0.5)</f>
        <v>6.4060281251431372E-2</v>
      </c>
      <c r="AE3911" s="70">
        <f>_xlfn.PERCENTILE.EXC($AC3911:AC$5675,0.35)</f>
        <v>3.4555763412392457E-2</v>
      </c>
      <c r="AF3911" s="71">
        <f t="shared" si="2025"/>
        <v>6.7525931158085037E-3</v>
      </c>
      <c r="AG3911" s="70">
        <f t="shared" si="2026"/>
        <v>-0.31213811082236831</v>
      </c>
      <c r="AH3911" s="70">
        <f t="shared" si="2027"/>
        <v>-0.32972785344228484</v>
      </c>
      <c r="AI3911" s="61" t="str">
        <f t="shared" si="2045"/>
        <v>Short VOL</v>
      </c>
      <c r="AJ3911" s="68" t="str">
        <f t="shared" si="2046"/>
        <v>Short VOL</v>
      </c>
      <c r="AK3911" s="72"/>
      <c r="AL3911" s="73"/>
      <c r="AM3911" s="72"/>
      <c r="AN3911" s="73"/>
      <c r="AO3911" s="74"/>
      <c r="AP3911" s="20"/>
      <c r="AQ3911" s="74"/>
      <c r="AR3911" s="20"/>
      <c r="AS3911" s="74"/>
      <c r="AT3911" s="20"/>
      <c r="AU3911" s="74" t="str">
        <f t="shared" si="2037"/>
        <v>00631L</v>
      </c>
      <c r="AV3911" s="20">
        <f t="shared" si="2043"/>
        <v>1</v>
      </c>
      <c r="AW3911" s="74" t="str">
        <f t="shared" si="2038"/>
        <v>00631L</v>
      </c>
      <c r="AX3911" s="20">
        <f t="shared" si="2039"/>
        <v>1</v>
      </c>
      <c r="AY3911" s="20">
        <f t="shared" si="2044"/>
        <v>1</v>
      </c>
      <c r="AZ3911" s="116">
        <v>40632</v>
      </c>
      <c r="BA3911" s="116"/>
      <c r="BB3911" s="20"/>
      <c r="BC3911" s="20"/>
      <c r="BD3911" s="76"/>
      <c r="BE3911" s="77"/>
      <c r="BF3911" s="77"/>
    </row>
    <row r="3912" spans="1:58" s="23" customFormat="1" ht="15.75" customHeight="1" x14ac:dyDescent="0.4">
      <c r="A3912" s="116">
        <v>40630</v>
      </c>
      <c r="B3912" s="112">
        <v>20.3</v>
      </c>
      <c r="C3912" s="112">
        <v>21.55</v>
      </c>
      <c r="D3912" s="112">
        <v>22.2</v>
      </c>
      <c r="E3912" s="112">
        <v>22.75</v>
      </c>
      <c r="F3912" s="112">
        <v>23</v>
      </c>
      <c r="G3912" s="112">
        <v>23.75</v>
      </c>
      <c r="H3912" s="113">
        <v>24.3</v>
      </c>
      <c r="I3912" s="90">
        <f t="shared" si="2040"/>
        <v>20.75</v>
      </c>
      <c r="J3912" s="90">
        <f t="shared" si="2041"/>
        <v>21.783999999999999</v>
      </c>
      <c r="K3912" s="114">
        <v>16</v>
      </c>
      <c r="L3912" s="115">
        <v>0.04</v>
      </c>
      <c r="M3912" s="90">
        <v>19.84</v>
      </c>
      <c r="N3912" s="90">
        <v>19.440000000000001</v>
      </c>
      <c r="O3912" s="90">
        <v>20.86</v>
      </c>
      <c r="P3912" s="90">
        <v>22.63</v>
      </c>
      <c r="Q3912" s="90">
        <v>24.11</v>
      </c>
      <c r="R3912" s="63">
        <f t="shared" si="2029"/>
        <v>4.2099999999999937</v>
      </c>
      <c r="S3912" s="64">
        <f t="shared" si="2028"/>
        <v>8.5427135678392024E-2</v>
      </c>
      <c r="T3912" s="65">
        <f t="shared" si="2024"/>
        <v>1.0205761316872428</v>
      </c>
      <c r="U3912" s="65">
        <f t="shared" si="2024"/>
        <v>0.93192713326941523</v>
      </c>
      <c r="V3912" s="65">
        <f t="shared" si="2030"/>
        <v>0.85903667697746366</v>
      </c>
      <c r="W3912" s="65">
        <f t="shared" si="2031"/>
        <v>0.80630443799253426</v>
      </c>
      <c r="X3912" s="61">
        <f t="shared" si="2042"/>
        <v>6.1576354679802957E-2</v>
      </c>
      <c r="Y3912" s="66">
        <f t="shared" si="2032"/>
        <v>6.8131868131868167E-2</v>
      </c>
      <c r="Z3912" s="61">
        <f t="shared" si="2033"/>
        <v>4.9831325301204765E-2</v>
      </c>
      <c r="AA3912" s="67">
        <f t="shared" si="2034"/>
        <v>20.75</v>
      </c>
      <c r="AB3912" s="68">
        <f t="shared" si="2035"/>
        <v>4.4238683127571982E-2</v>
      </c>
      <c r="AC3912" s="69">
        <f t="shared" si="2036"/>
        <v>6.7386831275720094E-2</v>
      </c>
      <c r="AD3912" s="70">
        <f>_xlfn.PERCENTILE.EXC(AC3912:$AC$5675,0.5)</f>
        <v>6.3989891464239876E-2</v>
      </c>
      <c r="AE3912" s="70">
        <f>_xlfn.PERCENTILE.EXC($AC3912:AC$5675,0.35)</f>
        <v>3.4533981907425883E-2</v>
      </c>
      <c r="AF3912" s="71">
        <f t="shared" si="2025"/>
        <v>6.7525931158085037E-3</v>
      </c>
      <c r="AG3912" s="70">
        <f t="shared" si="2026"/>
        <v>-0.31213811082236831</v>
      </c>
      <c r="AH3912" s="70">
        <f t="shared" si="2027"/>
        <v>-0.32972785344228484</v>
      </c>
      <c r="AI3912" s="61" t="str">
        <f t="shared" si="2045"/>
        <v>Short VOL</v>
      </c>
      <c r="AJ3912" s="68" t="str">
        <f t="shared" si="2046"/>
        <v>Short VOL</v>
      </c>
      <c r="AK3912" s="72"/>
      <c r="AL3912" s="73"/>
      <c r="AM3912" s="72"/>
      <c r="AN3912" s="73"/>
      <c r="AO3912" s="74"/>
      <c r="AP3912" s="20"/>
      <c r="AQ3912" s="74"/>
      <c r="AR3912" s="20"/>
      <c r="AS3912" s="74"/>
      <c r="AT3912" s="20"/>
      <c r="AU3912" s="74" t="str">
        <f t="shared" si="2037"/>
        <v>00631L</v>
      </c>
      <c r="AV3912" s="20">
        <f t="shared" si="2043"/>
        <v>1</v>
      </c>
      <c r="AW3912" s="74" t="str">
        <f t="shared" si="2038"/>
        <v>00631L</v>
      </c>
      <c r="AX3912" s="20">
        <f t="shared" si="2039"/>
        <v>1</v>
      </c>
      <c r="AY3912" s="20">
        <f t="shared" si="2044"/>
        <v>1</v>
      </c>
      <c r="AZ3912" s="116">
        <v>40631</v>
      </c>
      <c r="BA3912" s="116"/>
      <c r="BB3912" s="20"/>
      <c r="BC3912" s="20"/>
      <c r="BD3912" s="76"/>
      <c r="BE3912" s="77"/>
      <c r="BF3912" s="77"/>
    </row>
    <row r="3913" spans="1:58" s="23" customFormat="1" ht="15.75" customHeight="1" x14ac:dyDescent="0.4">
      <c r="A3913" s="116">
        <v>40627</v>
      </c>
      <c r="B3913" s="112">
        <v>19.75</v>
      </c>
      <c r="C3913" s="112">
        <v>21.05</v>
      </c>
      <c r="D3913" s="112">
        <v>21.9</v>
      </c>
      <c r="E3913" s="112">
        <v>22.55</v>
      </c>
      <c r="F3913" s="112">
        <v>22.9</v>
      </c>
      <c r="G3913" s="112">
        <v>23.65</v>
      </c>
      <c r="H3913" s="113">
        <v>24.15</v>
      </c>
      <c r="I3913" s="90">
        <f t="shared" si="2040"/>
        <v>20.166</v>
      </c>
      <c r="J3913" s="90">
        <f t="shared" si="2041"/>
        <v>21.321999999999999</v>
      </c>
      <c r="K3913" s="114">
        <v>17</v>
      </c>
      <c r="L3913" s="115">
        <v>0.04</v>
      </c>
      <c r="M3913" s="90">
        <v>17.489999999999998</v>
      </c>
      <c r="N3913" s="90">
        <v>17.91</v>
      </c>
      <c r="O3913" s="90">
        <v>20.03</v>
      </c>
      <c r="P3913" s="90">
        <v>22.15</v>
      </c>
      <c r="Q3913" s="90">
        <v>23.78</v>
      </c>
      <c r="R3913" s="63">
        <f t="shared" si="2029"/>
        <v>6.7800000000000011</v>
      </c>
      <c r="S3913" s="64">
        <f t="shared" si="2028"/>
        <v>-4.9999999999999923E-3</v>
      </c>
      <c r="T3913" s="65">
        <f t="shared" ref="T3913:U3970" si="2047">M3913/N3913</f>
        <v>0.97654941373534332</v>
      </c>
      <c r="U3913" s="65">
        <f t="shared" si="2047"/>
        <v>0.8941587618572141</v>
      </c>
      <c r="V3913" s="65">
        <f t="shared" si="2030"/>
        <v>0.80857787810383752</v>
      </c>
      <c r="W3913" s="65">
        <f t="shared" si="2031"/>
        <v>0.75315391084945327</v>
      </c>
      <c r="X3913" s="61">
        <f t="shared" si="2042"/>
        <v>6.5822784810126614E-2</v>
      </c>
      <c r="Y3913" s="66">
        <f t="shared" si="2032"/>
        <v>7.0953436807095246E-2</v>
      </c>
      <c r="Z3913" s="61">
        <f t="shared" si="2033"/>
        <v>5.7324209064762412E-2</v>
      </c>
      <c r="AA3913" s="67">
        <f t="shared" si="2034"/>
        <v>20.166</v>
      </c>
      <c r="AB3913" s="68">
        <f t="shared" si="2035"/>
        <v>0.1027359017308766</v>
      </c>
      <c r="AC3913" s="69">
        <f t="shared" si="2036"/>
        <v>0.12596314907872699</v>
      </c>
      <c r="AD3913" s="70">
        <f>_xlfn.PERCENTILE.EXC(AC3913:$AC$5675,0.5)</f>
        <v>6.3919501677048379E-2</v>
      </c>
      <c r="AE3913" s="70">
        <f>_xlfn.PERCENTILE.EXC($AC3913:AC$5675,0.35)</f>
        <v>3.4505795215960443E-2</v>
      </c>
      <c r="AF3913" s="71">
        <f t="shared" si="2025"/>
        <v>6.7525931158085037E-3</v>
      </c>
      <c r="AG3913" s="70">
        <f t="shared" si="2026"/>
        <v>-0.31213811082236831</v>
      </c>
      <c r="AH3913" s="70">
        <f t="shared" si="2027"/>
        <v>-0.32972785344228484</v>
      </c>
      <c r="AI3913" s="61" t="str">
        <f t="shared" si="2045"/>
        <v>Short VOL</v>
      </c>
      <c r="AJ3913" s="68" t="str">
        <f t="shared" si="2046"/>
        <v>Short VOL</v>
      </c>
      <c r="AK3913" s="72"/>
      <c r="AL3913" s="73"/>
      <c r="AM3913" s="72"/>
      <c r="AN3913" s="73"/>
      <c r="AO3913" s="74"/>
      <c r="AP3913" s="20"/>
      <c r="AQ3913" s="74"/>
      <c r="AR3913" s="20"/>
      <c r="AS3913" s="74"/>
      <c r="AT3913" s="20"/>
      <c r="AU3913" s="74" t="str">
        <f t="shared" si="2037"/>
        <v>00631L</v>
      </c>
      <c r="AV3913" s="20">
        <f t="shared" si="2043"/>
        <v>1</v>
      </c>
      <c r="AW3913" s="74" t="str">
        <f t="shared" si="2038"/>
        <v>00631L</v>
      </c>
      <c r="AX3913" s="20">
        <f t="shared" si="2039"/>
        <v>1</v>
      </c>
      <c r="AY3913" s="20">
        <f t="shared" si="2044"/>
        <v>1</v>
      </c>
      <c r="AZ3913" s="116">
        <v>40630</v>
      </c>
      <c r="BA3913" s="116"/>
      <c r="BB3913" s="20"/>
      <c r="BC3913" s="20"/>
      <c r="BD3913" s="76"/>
      <c r="BE3913" s="77"/>
      <c r="BF3913" s="77"/>
    </row>
    <row r="3914" spans="1:58" s="23" customFormat="1" ht="15.75" customHeight="1" x14ac:dyDescent="0.4">
      <c r="A3914" s="116">
        <v>40626</v>
      </c>
      <c r="B3914" s="112">
        <v>19.95</v>
      </c>
      <c r="C3914" s="112">
        <v>21.05</v>
      </c>
      <c r="D3914" s="112">
        <v>21.9</v>
      </c>
      <c r="E3914" s="112">
        <v>22.45</v>
      </c>
      <c r="F3914" s="112">
        <v>22.8</v>
      </c>
      <c r="G3914" s="112">
        <v>23.45</v>
      </c>
      <c r="H3914" s="113">
        <v>23.95</v>
      </c>
      <c r="I3914" s="90">
        <f t="shared" si="2040"/>
        <v>20.257999999999999</v>
      </c>
      <c r="J3914" s="90">
        <f t="shared" si="2041"/>
        <v>21.288</v>
      </c>
      <c r="K3914" s="114">
        <v>18</v>
      </c>
      <c r="L3914" s="115">
        <v>0.04</v>
      </c>
      <c r="M3914" s="90">
        <v>17.420000000000002</v>
      </c>
      <c r="N3914" s="90">
        <v>18</v>
      </c>
      <c r="O3914" s="90">
        <v>20.079999999999998</v>
      </c>
      <c r="P3914" s="90">
        <v>22.19</v>
      </c>
      <c r="Q3914" s="90">
        <v>23.73</v>
      </c>
      <c r="R3914" s="63">
        <f t="shared" si="2029"/>
        <v>6.8499999999999943</v>
      </c>
      <c r="S3914" s="64">
        <f t="shared" si="2028"/>
        <v>-6.1032863849765341E-2</v>
      </c>
      <c r="T3914" s="65">
        <f t="shared" si="2047"/>
        <v>0.96777777777777785</v>
      </c>
      <c r="U3914" s="65">
        <f t="shared" si="2047"/>
        <v>0.89641434262948216</v>
      </c>
      <c r="V3914" s="65">
        <f t="shared" si="2030"/>
        <v>0.81117620549797198</v>
      </c>
      <c r="W3914" s="65">
        <f t="shared" si="2031"/>
        <v>0.75853350189633373</v>
      </c>
      <c r="X3914" s="61">
        <f t="shared" si="2042"/>
        <v>5.5137844611528895E-2</v>
      </c>
      <c r="Y3914" s="66">
        <f t="shared" si="2032"/>
        <v>6.6815144766147E-2</v>
      </c>
      <c r="Z3914" s="61">
        <f t="shared" si="2033"/>
        <v>5.0844110968506329E-2</v>
      </c>
      <c r="AA3914" s="67">
        <f t="shared" si="2034"/>
        <v>20.257999999999999</v>
      </c>
      <c r="AB3914" s="68">
        <f t="shared" si="2035"/>
        <v>0.1083333333333333</v>
      </c>
      <c r="AC3914" s="69">
        <f t="shared" si="2036"/>
        <v>0.12544444444444439</v>
      </c>
      <c r="AD3914" s="70">
        <f>_xlfn.PERCENTILE.EXC(AC3914:$AC$5675,0.5)</f>
        <v>6.3824050140997221E-2</v>
      </c>
      <c r="AE3914" s="70">
        <f>_xlfn.PERCENTILE.EXC($AC3914:AC$5675,0.35)</f>
        <v>3.4477608524495003E-2</v>
      </c>
      <c r="AF3914" s="71">
        <f t="shared" si="2025"/>
        <v>6.7525931158085037E-3</v>
      </c>
      <c r="AG3914" s="70">
        <f t="shared" si="2026"/>
        <v>-0.31213811082236831</v>
      </c>
      <c r="AH3914" s="70">
        <f t="shared" si="2027"/>
        <v>-0.32972785344228484</v>
      </c>
      <c r="AI3914" s="61" t="str">
        <f t="shared" si="2045"/>
        <v>Short VOL</v>
      </c>
      <c r="AJ3914" s="68" t="str">
        <f t="shared" si="2046"/>
        <v>Short VOL</v>
      </c>
      <c r="AK3914" s="72"/>
      <c r="AL3914" s="73"/>
      <c r="AM3914" s="72"/>
      <c r="AN3914" s="73"/>
      <c r="AO3914" s="74"/>
      <c r="AP3914" s="20"/>
      <c r="AQ3914" s="74"/>
      <c r="AR3914" s="20"/>
      <c r="AS3914" s="74"/>
      <c r="AT3914" s="20"/>
      <c r="AU3914" s="74" t="str">
        <f t="shared" si="2037"/>
        <v>00631L</v>
      </c>
      <c r="AV3914" s="20">
        <f t="shared" si="2043"/>
        <v>1</v>
      </c>
      <c r="AW3914" s="74" t="str">
        <f t="shared" si="2038"/>
        <v>00631L</v>
      </c>
      <c r="AX3914" s="20">
        <f t="shared" si="2039"/>
        <v>1</v>
      </c>
      <c r="AY3914" s="20">
        <f t="shared" si="2044"/>
        <v>1</v>
      </c>
      <c r="AZ3914" s="116">
        <v>40627</v>
      </c>
      <c r="BA3914" s="116"/>
      <c r="BB3914" s="20"/>
      <c r="BC3914" s="20"/>
      <c r="BD3914" s="76"/>
      <c r="BE3914" s="77"/>
      <c r="BF3914" s="77"/>
    </row>
    <row r="3915" spans="1:58" s="23" customFormat="1" ht="15.75" customHeight="1" x14ac:dyDescent="0.4">
      <c r="A3915" s="116">
        <v>40625</v>
      </c>
      <c r="B3915" s="112">
        <v>20.5</v>
      </c>
      <c r="C3915" s="112">
        <v>21.6</v>
      </c>
      <c r="D3915" s="112">
        <v>22.35</v>
      </c>
      <c r="E3915" s="112">
        <v>22.8</v>
      </c>
      <c r="F3915" s="112">
        <v>23.05</v>
      </c>
      <c r="G3915" s="112">
        <v>23.7</v>
      </c>
      <c r="H3915" s="113">
        <v>24.05</v>
      </c>
      <c r="I3915" s="90">
        <f t="shared" si="2040"/>
        <v>20.763999999999999</v>
      </c>
      <c r="J3915" s="90">
        <f t="shared" si="2041"/>
        <v>21.78</v>
      </c>
      <c r="K3915" s="114">
        <v>19</v>
      </c>
      <c r="L3915" s="115">
        <v>0.04</v>
      </c>
      <c r="M3915" s="90">
        <v>19.059999999999999</v>
      </c>
      <c r="N3915" s="90">
        <v>19.170000000000002</v>
      </c>
      <c r="O3915" s="90">
        <v>20.93</v>
      </c>
      <c r="P3915" s="90">
        <v>22.75</v>
      </c>
      <c r="Q3915" s="90">
        <v>24.34</v>
      </c>
      <c r="R3915" s="63">
        <f t="shared" si="2029"/>
        <v>5.4499999999999957</v>
      </c>
      <c r="S3915" s="64">
        <f t="shared" si="2028"/>
        <v>-5.1459673428995503E-2</v>
      </c>
      <c r="T3915" s="65">
        <f t="shared" si="2047"/>
        <v>0.99426186750130396</v>
      </c>
      <c r="U3915" s="65">
        <f t="shared" si="2047"/>
        <v>0.91591017677974207</v>
      </c>
      <c r="V3915" s="65">
        <f t="shared" si="2030"/>
        <v>0.84263736263736266</v>
      </c>
      <c r="W3915" s="65">
        <f t="shared" si="2031"/>
        <v>0.78759244042728027</v>
      </c>
      <c r="X3915" s="61">
        <f t="shared" si="2042"/>
        <v>5.3658536585365922E-2</v>
      </c>
      <c r="Y3915" s="66">
        <f t="shared" si="2032"/>
        <v>5.4824561403508769E-2</v>
      </c>
      <c r="Z3915" s="61">
        <f t="shared" si="2033"/>
        <v>4.8930841841649093E-2</v>
      </c>
      <c r="AA3915" s="67">
        <f t="shared" si="2034"/>
        <v>20.763999999999999</v>
      </c>
      <c r="AB3915" s="68">
        <f t="shared" si="2035"/>
        <v>6.9379238393322801E-2</v>
      </c>
      <c r="AC3915" s="69">
        <f t="shared" si="2036"/>
        <v>8.3150756390192884E-2</v>
      </c>
      <c r="AD3915" s="70">
        <f>_xlfn.PERCENTILE.EXC(AC3915:$AC$5675,0.5)</f>
        <v>6.3728598604946063E-2</v>
      </c>
      <c r="AE3915" s="70">
        <f>_xlfn.PERCENTILE.EXC($AC3915:AC$5675,0.35)</f>
        <v>3.4471551686078579E-2</v>
      </c>
      <c r="AF3915" s="71">
        <f t="shared" si="2025"/>
        <v>6.7525931158085037E-3</v>
      </c>
      <c r="AG3915" s="70">
        <f t="shared" si="2026"/>
        <v>-0.31213811082236831</v>
      </c>
      <c r="AH3915" s="70">
        <f t="shared" si="2027"/>
        <v>-0.32972785344228484</v>
      </c>
      <c r="AI3915" s="61" t="str">
        <f t="shared" si="2045"/>
        <v>Short VOL</v>
      </c>
      <c r="AJ3915" s="68" t="str">
        <f t="shared" si="2046"/>
        <v>Short VOL</v>
      </c>
      <c r="AK3915" s="72"/>
      <c r="AL3915" s="73"/>
      <c r="AM3915" s="72"/>
      <c r="AN3915" s="73"/>
      <c r="AO3915" s="74"/>
      <c r="AP3915" s="20"/>
      <c r="AQ3915" s="74"/>
      <c r="AR3915" s="20"/>
      <c r="AS3915" s="74"/>
      <c r="AT3915" s="20"/>
      <c r="AU3915" s="74" t="str">
        <f t="shared" si="2037"/>
        <v>00631L</v>
      </c>
      <c r="AV3915" s="20">
        <f t="shared" si="2043"/>
        <v>1</v>
      </c>
      <c r="AW3915" s="74" t="str">
        <f t="shared" si="2038"/>
        <v>00631L</v>
      </c>
      <c r="AX3915" s="20">
        <f t="shared" si="2039"/>
        <v>1</v>
      </c>
      <c r="AY3915" s="20">
        <f t="shared" si="2044"/>
        <v>1</v>
      </c>
      <c r="AZ3915" s="116">
        <v>40626</v>
      </c>
      <c r="BA3915" s="116"/>
      <c r="BB3915" s="20"/>
      <c r="BC3915" s="20"/>
      <c r="BD3915" s="76"/>
      <c r="BE3915" s="77"/>
      <c r="BF3915" s="77"/>
    </row>
    <row r="3916" spans="1:58" s="23" customFormat="1" ht="15.75" customHeight="1" x14ac:dyDescent="0.4">
      <c r="A3916" s="116">
        <v>40624</v>
      </c>
      <c r="B3916" s="112">
        <v>21.5</v>
      </c>
      <c r="C3916" s="112">
        <v>22.25</v>
      </c>
      <c r="D3916" s="112">
        <v>22.8</v>
      </c>
      <c r="E3916" s="112">
        <v>23.1</v>
      </c>
      <c r="F3916" s="112">
        <v>23.3</v>
      </c>
      <c r="G3916" s="112">
        <v>23.9</v>
      </c>
      <c r="H3916" s="113">
        <v>24.2</v>
      </c>
      <c r="I3916" s="90">
        <f t="shared" si="2040"/>
        <v>21.65</v>
      </c>
      <c r="J3916" s="90">
        <f t="shared" si="2041"/>
        <v>22.36</v>
      </c>
      <c r="K3916" s="114">
        <v>20</v>
      </c>
      <c r="L3916" s="115">
        <v>0.04</v>
      </c>
      <c r="M3916" s="90">
        <v>20.170000000000002</v>
      </c>
      <c r="N3916" s="90">
        <v>20.21</v>
      </c>
      <c r="O3916" s="90">
        <v>21.7</v>
      </c>
      <c r="P3916" s="90">
        <v>23.34</v>
      </c>
      <c r="Q3916" s="90">
        <v>24.48</v>
      </c>
      <c r="R3916" s="63">
        <f t="shared" si="2029"/>
        <v>4.6599999999999966</v>
      </c>
      <c r="S3916" s="64">
        <f t="shared" si="2028"/>
        <v>-1.9408054342552092E-2</v>
      </c>
      <c r="T3916" s="65">
        <f t="shared" si="2047"/>
        <v>0.99802078179119247</v>
      </c>
      <c r="U3916" s="65">
        <f t="shared" si="2047"/>
        <v>0.931336405529954</v>
      </c>
      <c r="V3916" s="65">
        <f t="shared" si="2030"/>
        <v>0.86589545844044558</v>
      </c>
      <c r="W3916" s="65">
        <f t="shared" si="2031"/>
        <v>0.82557189542483667</v>
      </c>
      <c r="X3916" s="61">
        <f t="shared" si="2042"/>
        <v>3.4883720930232558E-2</v>
      </c>
      <c r="Y3916" s="66">
        <f t="shared" si="2032"/>
        <v>4.7619047619047526E-2</v>
      </c>
      <c r="Z3916" s="61">
        <f t="shared" si="2033"/>
        <v>3.2794457274826834E-2</v>
      </c>
      <c r="AA3916" s="67">
        <f t="shared" si="2034"/>
        <v>21.65</v>
      </c>
      <c r="AB3916" s="68">
        <f t="shared" si="2035"/>
        <v>6.3829787234042507E-2</v>
      </c>
      <c r="AC3916" s="69">
        <f t="shared" si="2036"/>
        <v>7.1251855517070639E-2</v>
      </c>
      <c r="AD3916" s="70">
        <f>_xlfn.PERCENTILE.EXC(AC3916:$AC$5675,0.5)</f>
        <v>6.3705951626053081E-2</v>
      </c>
      <c r="AE3916" s="70">
        <f>_xlfn.PERCENTILE.EXC($AC3916:AC$5675,0.35)</f>
        <v>3.4469183156503658E-2</v>
      </c>
      <c r="AF3916" s="71">
        <f t="shared" si="2025"/>
        <v>6.7525931158085037E-3</v>
      </c>
      <c r="AG3916" s="70">
        <f t="shared" si="2026"/>
        <v>-0.31213811082236831</v>
      </c>
      <c r="AH3916" s="70">
        <f t="shared" si="2027"/>
        <v>-0.32972785344228484</v>
      </c>
      <c r="AI3916" s="61" t="str">
        <f t="shared" si="2045"/>
        <v>Short VOL</v>
      </c>
      <c r="AJ3916" s="68" t="str">
        <f t="shared" si="2046"/>
        <v>Short VOL</v>
      </c>
      <c r="AK3916" s="72"/>
      <c r="AL3916" s="73"/>
      <c r="AM3916" s="72"/>
      <c r="AN3916" s="73"/>
      <c r="AO3916" s="74"/>
      <c r="AP3916" s="20"/>
      <c r="AQ3916" s="74"/>
      <c r="AR3916" s="20"/>
      <c r="AS3916" s="74"/>
      <c r="AT3916" s="20"/>
      <c r="AU3916" s="74" t="str">
        <f t="shared" si="2037"/>
        <v>00631L</v>
      </c>
      <c r="AV3916" s="20">
        <f t="shared" si="2043"/>
        <v>1</v>
      </c>
      <c r="AW3916" s="74" t="str">
        <f t="shared" si="2038"/>
        <v>00631L</v>
      </c>
      <c r="AX3916" s="20">
        <f t="shared" si="2039"/>
        <v>1</v>
      </c>
      <c r="AY3916" s="20">
        <f t="shared" si="2044"/>
        <v>1</v>
      </c>
      <c r="AZ3916" s="116">
        <v>40625</v>
      </c>
      <c r="BA3916" s="116"/>
      <c r="BB3916" s="20"/>
      <c r="BC3916" s="20"/>
      <c r="BD3916" s="76"/>
      <c r="BE3916" s="77"/>
      <c r="BF3916" s="77"/>
    </row>
    <row r="3917" spans="1:58" s="23" customFormat="1" ht="15.75" customHeight="1" x14ac:dyDescent="0.4">
      <c r="A3917" s="116">
        <v>40623</v>
      </c>
      <c r="B3917" s="112">
        <v>21.6</v>
      </c>
      <c r="C3917" s="112">
        <v>22.3</v>
      </c>
      <c r="D3917" s="112">
        <v>22.75</v>
      </c>
      <c r="E3917" s="112">
        <v>23.05</v>
      </c>
      <c r="F3917" s="112">
        <v>23.2</v>
      </c>
      <c r="G3917" s="112">
        <v>23.8</v>
      </c>
      <c r="H3917" s="113">
        <v>24.1</v>
      </c>
      <c r="I3917" s="90">
        <f t="shared" si="2040"/>
        <v>21.712</v>
      </c>
      <c r="J3917" s="90">
        <f t="shared" si="2041"/>
        <v>22.372</v>
      </c>
      <c r="K3917" s="114">
        <v>21</v>
      </c>
      <c r="L3917" s="115">
        <v>0.04</v>
      </c>
      <c r="M3917" s="90">
        <v>21.02</v>
      </c>
      <c r="N3917" s="90">
        <v>20.61</v>
      </c>
      <c r="O3917" s="90">
        <v>21.95</v>
      </c>
      <c r="P3917" s="90">
        <v>23.45</v>
      </c>
      <c r="Q3917" s="90">
        <v>24.61</v>
      </c>
      <c r="R3917" s="63">
        <f t="shared" si="2029"/>
        <v>3.7700000000000031</v>
      </c>
      <c r="S3917" s="64">
        <f t="shared" si="2028"/>
        <v>-0.15671031096563018</v>
      </c>
      <c r="T3917" s="65">
        <f t="shared" si="2047"/>
        <v>1.019893255701116</v>
      </c>
      <c r="U3917" s="65">
        <f t="shared" si="2047"/>
        <v>0.93895216400911163</v>
      </c>
      <c r="V3917" s="65">
        <f t="shared" si="2030"/>
        <v>0.87889125799573564</v>
      </c>
      <c r="W3917" s="65">
        <f t="shared" si="2031"/>
        <v>0.83746444534741971</v>
      </c>
      <c r="X3917" s="61">
        <f t="shared" si="2042"/>
        <v>3.2407407407407371E-2</v>
      </c>
      <c r="Y3917" s="66">
        <f t="shared" si="2032"/>
        <v>4.5553145336225627E-2</v>
      </c>
      <c r="Z3917" s="61">
        <f t="shared" si="2033"/>
        <v>3.0397936624907893E-2</v>
      </c>
      <c r="AA3917" s="67">
        <f t="shared" si="2034"/>
        <v>21.712000000000003</v>
      </c>
      <c r="AB3917" s="68">
        <f t="shared" si="2035"/>
        <v>4.8034934497816692E-2</v>
      </c>
      <c r="AC3917" s="69">
        <f t="shared" si="2036"/>
        <v>5.3469189713731387E-2</v>
      </c>
      <c r="AD3917" s="70">
        <f>_xlfn.PERCENTILE.EXC(AC3917:$AC$5675,0.5)</f>
        <v>6.3683304647160086E-2</v>
      </c>
      <c r="AE3917" s="70">
        <f>_xlfn.PERCENTILE.EXC($AC3917:AC$5675,0.35)</f>
        <v>3.4466814626928736E-2</v>
      </c>
      <c r="AF3917" s="71">
        <f t="shared" si="2025"/>
        <v>6.7525931158085037E-3</v>
      </c>
      <c r="AG3917" s="70">
        <f t="shared" si="2026"/>
        <v>-0.31213811082236831</v>
      </c>
      <c r="AH3917" s="70">
        <f t="shared" si="2027"/>
        <v>-0.32972785344228484</v>
      </c>
      <c r="AI3917" s="61" t="str">
        <f t="shared" si="2045"/>
        <v>Safety</v>
      </c>
      <c r="AJ3917" s="68" t="str">
        <f t="shared" si="2046"/>
        <v>Short VOL</v>
      </c>
      <c r="AK3917" s="72"/>
      <c r="AL3917" s="73"/>
      <c r="AM3917" s="72"/>
      <c r="AN3917" s="73"/>
      <c r="AO3917" s="74"/>
      <c r="AP3917" s="20"/>
      <c r="AQ3917" s="74"/>
      <c r="AR3917" s="20"/>
      <c r="AS3917" s="74"/>
      <c r="AT3917" s="20"/>
      <c r="AU3917" s="74" t="str">
        <f t="shared" si="2037"/>
        <v>00631L</v>
      </c>
      <c r="AV3917" s="20">
        <f t="shared" si="2043"/>
        <v>1</v>
      </c>
      <c r="AW3917" s="74" t="str">
        <f t="shared" si="2038"/>
        <v>00631L</v>
      </c>
      <c r="AX3917" s="20">
        <f t="shared" si="2039"/>
        <v>1</v>
      </c>
      <c r="AY3917" s="20">
        <f t="shared" si="2044"/>
        <v>1</v>
      </c>
      <c r="AZ3917" s="116">
        <v>40624</v>
      </c>
      <c r="BA3917" s="116"/>
      <c r="BB3917" s="20"/>
      <c r="BC3917" s="20"/>
      <c r="BD3917" s="76"/>
      <c r="BE3917" s="77"/>
      <c r="BF3917" s="77"/>
    </row>
    <row r="3918" spans="1:58" s="23" customFormat="1" ht="15.75" customHeight="1" x14ac:dyDescent="0.4">
      <c r="A3918" s="116">
        <v>40620</v>
      </c>
      <c r="B3918" s="112">
        <v>23.35</v>
      </c>
      <c r="C3918" s="112">
        <v>23.65</v>
      </c>
      <c r="D3918" s="112">
        <v>23.9</v>
      </c>
      <c r="E3918" s="112">
        <v>24.2</v>
      </c>
      <c r="F3918" s="112">
        <v>24.25</v>
      </c>
      <c r="G3918" s="112">
        <v>24.75</v>
      </c>
      <c r="H3918" s="113">
        <v>25</v>
      </c>
      <c r="I3918" s="90">
        <f t="shared" si="2040"/>
        <v>23.386000000000003</v>
      </c>
      <c r="J3918" s="90">
        <f t="shared" si="2041"/>
        <v>23.68</v>
      </c>
      <c r="K3918" s="114">
        <v>22</v>
      </c>
      <c r="L3918" s="115">
        <v>0.04</v>
      </c>
      <c r="M3918" s="90">
        <v>25.31</v>
      </c>
      <c r="N3918" s="90">
        <v>24.44</v>
      </c>
      <c r="O3918" s="90">
        <v>24.34</v>
      </c>
      <c r="P3918" s="90">
        <v>25.36</v>
      </c>
      <c r="Q3918" s="90">
        <v>26.37</v>
      </c>
      <c r="R3918" s="63">
        <f t="shared" si="2029"/>
        <v>-4.9999999999997158E-2</v>
      </c>
      <c r="S3918" s="64">
        <f t="shared" si="2028"/>
        <v>-7.3189230185817203E-2</v>
      </c>
      <c r="T3918" s="65">
        <f t="shared" si="2047"/>
        <v>1.035597381342062</v>
      </c>
      <c r="U3918" s="65">
        <f t="shared" si="2047"/>
        <v>1.0041084634346755</v>
      </c>
      <c r="V3918" s="65">
        <f t="shared" si="2030"/>
        <v>0.96372239747634081</v>
      </c>
      <c r="W3918" s="65">
        <f t="shared" si="2031"/>
        <v>0.92681076981418276</v>
      </c>
      <c r="X3918" s="61">
        <f t="shared" si="2042"/>
        <v>1.2847965738757907E-2</v>
      </c>
      <c r="Y3918" s="66">
        <f t="shared" si="2032"/>
        <v>3.305785123966945E-2</v>
      </c>
      <c r="Z3918" s="61">
        <f t="shared" si="2033"/>
        <v>1.2571624048575938E-2</v>
      </c>
      <c r="AA3918" s="67">
        <f t="shared" si="2034"/>
        <v>23.386000000000003</v>
      </c>
      <c r="AB3918" s="68">
        <f t="shared" si="2035"/>
        <v>-4.4599018003273316E-2</v>
      </c>
      <c r="AC3918" s="69">
        <f t="shared" si="2036"/>
        <v>-4.3126022913256894E-2</v>
      </c>
      <c r="AD3918" s="70">
        <f>_xlfn.PERCENTILE.EXC(AC3918:$AC$5675,0.5)</f>
        <v>6.3705951626053081E-2</v>
      </c>
      <c r="AE3918" s="70">
        <f>_xlfn.PERCENTILE.EXC($AC3918:AC$5675,0.35)</f>
        <v>3.4447382704688653E-2</v>
      </c>
      <c r="AF3918" s="71">
        <f t="shared" ref="AF3918:AF3981" si="2048">_xlfn.PERCENTILE.EXC($AC3918:$AC4918,0.28)</f>
        <v>6.6985210466438553E-3</v>
      </c>
      <c r="AG3918" s="70">
        <f t="shared" ref="AG3918:AG3981" si="2049">_xlfn.PERCENTILE.EXC($AC3918:$AC4918,0.01)</f>
        <v>-0.31213811082236831</v>
      </c>
      <c r="AH3918" s="70">
        <f t="shared" ref="AH3918:AH3981" si="2050">_xlfn.PERCENTILE.EXC($AC3918:$AC4918,0.005)</f>
        <v>-0.32972785344228484</v>
      </c>
      <c r="AI3918" s="61" t="str">
        <f t="shared" si="2045"/>
        <v>Safety</v>
      </c>
      <c r="AJ3918" s="68" t="str">
        <f t="shared" si="2046"/>
        <v>Safety</v>
      </c>
      <c r="AK3918" s="72"/>
      <c r="AL3918" s="73"/>
      <c r="AM3918" s="72"/>
      <c r="AN3918" s="73"/>
      <c r="AO3918" s="74"/>
      <c r="AP3918" s="20"/>
      <c r="AQ3918" s="74"/>
      <c r="AR3918" s="20"/>
      <c r="AS3918" s="74"/>
      <c r="AT3918" s="20"/>
      <c r="AU3918" s="74" t="str">
        <f t="shared" si="2037"/>
        <v>00635U</v>
      </c>
      <c r="AV3918" s="20">
        <f t="shared" si="2043"/>
        <v>0</v>
      </c>
      <c r="AW3918" s="74" t="str">
        <f t="shared" si="2038"/>
        <v>00635U</v>
      </c>
      <c r="AX3918" s="20">
        <f t="shared" si="2039"/>
        <v>0</v>
      </c>
      <c r="AY3918" s="20">
        <f t="shared" si="2044"/>
        <v>1</v>
      </c>
      <c r="AZ3918" s="116">
        <v>40623</v>
      </c>
      <c r="BA3918" s="116"/>
      <c r="BB3918" s="20"/>
      <c r="BC3918" s="20"/>
      <c r="BD3918" s="76"/>
      <c r="BE3918" s="77"/>
      <c r="BF3918" s="77"/>
    </row>
    <row r="3919" spans="1:58" s="23" customFormat="1" ht="15.75" customHeight="1" x14ac:dyDescent="0.4">
      <c r="A3919" s="116">
        <v>40619</v>
      </c>
      <c r="B3919" s="112">
        <v>24.15</v>
      </c>
      <c r="C3919" s="112">
        <v>24.4</v>
      </c>
      <c r="D3919" s="112">
        <v>24.6</v>
      </c>
      <c r="E3919" s="112">
        <v>25</v>
      </c>
      <c r="F3919" s="112">
        <v>25.05</v>
      </c>
      <c r="G3919" s="112">
        <v>25.6</v>
      </c>
      <c r="H3919" s="113">
        <v>25.85</v>
      </c>
      <c r="I3919" s="90">
        <f t="shared" si="2040"/>
        <v>24.169999999999998</v>
      </c>
      <c r="J3919" s="90">
        <f t="shared" si="2041"/>
        <v>24.416</v>
      </c>
      <c r="K3919" s="114">
        <v>23</v>
      </c>
      <c r="L3919" s="115">
        <v>0.04</v>
      </c>
      <c r="M3919" s="90">
        <v>28.62</v>
      </c>
      <c r="N3919" s="90">
        <v>26.37</v>
      </c>
      <c r="O3919" s="90">
        <v>25.44</v>
      </c>
      <c r="P3919" s="90">
        <v>26.09</v>
      </c>
      <c r="Q3919" s="90">
        <v>26.96</v>
      </c>
      <c r="R3919" s="63">
        <f t="shared" si="2029"/>
        <v>-3.4600000000000009</v>
      </c>
      <c r="S3919" s="64">
        <f t="shared" si="2028"/>
        <v>-0.10306122448979584</v>
      </c>
      <c r="T3919" s="65">
        <f t="shared" si="2047"/>
        <v>1.0853242320819112</v>
      </c>
      <c r="U3919" s="65">
        <f t="shared" si="2047"/>
        <v>1.0365566037735849</v>
      </c>
      <c r="V3919" s="65">
        <f t="shared" si="2030"/>
        <v>1.0107320812571867</v>
      </c>
      <c r="W3919" s="65">
        <f t="shared" si="2031"/>
        <v>0.97811572700296734</v>
      </c>
      <c r="X3919" s="61">
        <f t="shared" si="2042"/>
        <v>1.0351966873706004E-2</v>
      </c>
      <c r="Y3919" s="66">
        <f t="shared" si="2032"/>
        <v>3.4000000000000058E-2</v>
      </c>
      <c r="Z3919" s="61">
        <f t="shared" si="2033"/>
        <v>1.0177906495655864E-2</v>
      </c>
      <c r="AA3919" s="67">
        <f t="shared" si="2034"/>
        <v>24.169999999999998</v>
      </c>
      <c r="AB3919" s="68">
        <f t="shared" si="2035"/>
        <v>-8.4186575654152537E-2</v>
      </c>
      <c r="AC3919" s="69">
        <f t="shared" si="2036"/>
        <v>-8.3428138035646679E-2</v>
      </c>
      <c r="AD3919" s="70">
        <f>_xlfn.PERCENTILE.EXC(AC3919:$AC$5675,0.5)</f>
        <v>6.3728598604946063E-2</v>
      </c>
      <c r="AE3919" s="70">
        <f>_xlfn.PERCENTILE.EXC($AC3919:AC$5675,0.35)</f>
        <v>3.446884479513581E-2</v>
      </c>
      <c r="AF3919" s="71">
        <f t="shared" si="2048"/>
        <v>6.6985210466438553E-3</v>
      </c>
      <c r="AG3919" s="70">
        <f t="shared" si="2049"/>
        <v>-0.31213811082236831</v>
      </c>
      <c r="AH3919" s="70">
        <f t="shared" si="2050"/>
        <v>-0.32972785344228484</v>
      </c>
      <c r="AI3919" s="61" t="str">
        <f t="shared" si="2045"/>
        <v>Safety</v>
      </c>
      <c r="AJ3919" s="68" t="str">
        <f t="shared" si="2046"/>
        <v>Safety</v>
      </c>
      <c r="AK3919" s="72"/>
      <c r="AL3919" s="73"/>
      <c r="AM3919" s="72"/>
      <c r="AN3919" s="73"/>
      <c r="AO3919" s="74"/>
      <c r="AP3919" s="20"/>
      <c r="AQ3919" s="74"/>
      <c r="AR3919" s="20"/>
      <c r="AS3919" s="74"/>
      <c r="AT3919" s="20"/>
      <c r="AU3919" s="74" t="str">
        <f t="shared" si="2037"/>
        <v>00635U</v>
      </c>
      <c r="AV3919" s="20">
        <f t="shared" si="2043"/>
        <v>0</v>
      </c>
      <c r="AW3919" s="74" t="str">
        <f t="shared" si="2038"/>
        <v>00635U</v>
      </c>
      <c r="AX3919" s="20">
        <f t="shared" si="2039"/>
        <v>0</v>
      </c>
      <c r="AY3919" s="20">
        <f t="shared" si="2044"/>
        <v>1</v>
      </c>
      <c r="AZ3919" s="116">
        <v>40620</v>
      </c>
      <c r="BA3919" s="116"/>
      <c r="BB3919" s="20"/>
      <c r="BC3919" s="20"/>
      <c r="BD3919" s="76"/>
      <c r="BE3919" s="77"/>
      <c r="BF3919" s="77"/>
    </row>
    <row r="3920" spans="1:58" s="23" customFormat="1" ht="15.75" customHeight="1" x14ac:dyDescent="0.4">
      <c r="A3920" s="116">
        <v>40618</v>
      </c>
      <c r="B3920" s="112">
        <v>24.9</v>
      </c>
      <c r="C3920" s="112">
        <v>25.15</v>
      </c>
      <c r="D3920" s="112">
        <v>25.2</v>
      </c>
      <c r="E3920" s="112">
        <v>25.8</v>
      </c>
      <c r="F3920" s="112">
        <v>25.9</v>
      </c>
      <c r="G3920" s="112">
        <v>26.5</v>
      </c>
      <c r="H3920" s="113">
        <v>26.7</v>
      </c>
      <c r="I3920" s="90">
        <f t="shared" si="2040"/>
        <v>24.91</v>
      </c>
      <c r="J3920" s="90">
        <f t="shared" si="2041"/>
        <v>25.151999999999997</v>
      </c>
      <c r="K3920" s="114">
        <v>24</v>
      </c>
      <c r="L3920" s="115">
        <v>0.04</v>
      </c>
      <c r="M3920" s="90">
        <v>31.04</v>
      </c>
      <c r="N3920" s="90">
        <v>29.4</v>
      </c>
      <c r="O3920" s="90">
        <v>26.91</v>
      </c>
      <c r="P3920" s="90">
        <v>27.1</v>
      </c>
      <c r="Q3920" s="90">
        <v>27.84</v>
      </c>
      <c r="R3920" s="63">
        <f t="shared" si="2029"/>
        <v>-6.4299999999999926</v>
      </c>
      <c r="S3920" s="64">
        <f t="shared" si="2028"/>
        <v>0.20888157894736833</v>
      </c>
      <c r="T3920" s="65">
        <f t="shared" si="2047"/>
        <v>1.05578231292517</v>
      </c>
      <c r="U3920" s="65">
        <f t="shared" si="2047"/>
        <v>1.0925306577480489</v>
      </c>
      <c r="V3920" s="65">
        <f t="shared" si="2030"/>
        <v>1.084870848708487</v>
      </c>
      <c r="W3920" s="65">
        <f t="shared" si="2031"/>
        <v>1.0560344827586206</v>
      </c>
      <c r="X3920" s="61">
        <f t="shared" si="2042"/>
        <v>1.0040160642570281E-2</v>
      </c>
      <c r="Y3920" s="66">
        <f t="shared" si="2032"/>
        <v>3.4883720930232502E-2</v>
      </c>
      <c r="Z3920" s="61">
        <f t="shared" si="2033"/>
        <v>9.7149739060617153E-3</v>
      </c>
      <c r="AA3920" s="67">
        <f t="shared" si="2034"/>
        <v>24.909999999999997</v>
      </c>
      <c r="AB3920" s="68">
        <f t="shared" si="2035"/>
        <v>-0.15306122448979592</v>
      </c>
      <c r="AC3920" s="69">
        <f t="shared" si="2036"/>
        <v>-0.15272108843537421</v>
      </c>
      <c r="AD3920" s="70">
        <f>_xlfn.PERCENTILE.EXC(AC3920:$AC$5675,0.5)</f>
        <v>6.3824050140997221E-2</v>
      </c>
      <c r="AE3920" s="70">
        <f>_xlfn.PERCENTILE.EXC($AC3920:AC$5675,0.35)</f>
        <v>3.4473243492917811E-2</v>
      </c>
      <c r="AF3920" s="71">
        <f t="shared" si="2048"/>
        <v>6.6985210466438553E-3</v>
      </c>
      <c r="AG3920" s="70">
        <f t="shared" si="2049"/>
        <v>-0.31213811082236831</v>
      </c>
      <c r="AH3920" s="70">
        <f t="shared" si="2050"/>
        <v>-0.32972785344228484</v>
      </c>
      <c r="AI3920" s="61" t="str">
        <f t="shared" si="2045"/>
        <v>Safety</v>
      </c>
      <c r="AJ3920" s="68" t="str">
        <f t="shared" si="2046"/>
        <v>Safety</v>
      </c>
      <c r="AK3920" s="72"/>
      <c r="AL3920" s="73"/>
      <c r="AM3920" s="72"/>
      <c r="AN3920" s="73"/>
      <c r="AO3920" s="74"/>
      <c r="AP3920" s="20"/>
      <c r="AQ3920" s="74"/>
      <c r="AR3920" s="20"/>
      <c r="AS3920" s="74"/>
      <c r="AT3920" s="20"/>
      <c r="AU3920" s="74" t="str">
        <f t="shared" si="2037"/>
        <v>00635U</v>
      </c>
      <c r="AV3920" s="20">
        <f t="shared" si="2043"/>
        <v>0</v>
      </c>
      <c r="AW3920" s="74" t="str">
        <f t="shared" si="2038"/>
        <v>00635U</v>
      </c>
      <c r="AX3920" s="20">
        <f t="shared" si="2039"/>
        <v>0</v>
      </c>
      <c r="AY3920" s="20">
        <f t="shared" si="2044"/>
        <v>1</v>
      </c>
      <c r="AZ3920" s="116">
        <v>40619</v>
      </c>
      <c r="BA3920" s="116"/>
      <c r="BB3920" s="20"/>
      <c r="BC3920" s="20"/>
      <c r="BD3920" s="76"/>
      <c r="BE3920" s="77"/>
      <c r="BF3920" s="77"/>
    </row>
    <row r="3921" spans="1:58" s="23" customFormat="1" ht="15.75" customHeight="1" x14ac:dyDescent="0.4">
      <c r="A3921" s="116">
        <v>40617</v>
      </c>
      <c r="B3921" s="112">
        <v>24.6</v>
      </c>
      <c r="C3921" s="112">
        <v>23.45</v>
      </c>
      <c r="D3921" s="112">
        <v>23.75</v>
      </c>
      <c r="E3921" s="112">
        <v>24.15</v>
      </c>
      <c r="F3921" s="112">
        <v>24.75</v>
      </c>
      <c r="G3921" s="112">
        <v>24.9</v>
      </c>
      <c r="H3921" s="113">
        <v>25.6</v>
      </c>
      <c r="I3921" s="90">
        <f t="shared" si="2040"/>
        <v>23.45</v>
      </c>
      <c r="J3921" s="90">
        <f t="shared" si="2041"/>
        <v>23.75</v>
      </c>
      <c r="K3921" s="114">
        <v>0</v>
      </c>
      <c r="L3921" s="115">
        <v>5.2631578947368418E-2</v>
      </c>
      <c r="M3921" s="90">
        <v>25.9</v>
      </c>
      <c r="N3921" s="90">
        <v>24.32</v>
      </c>
      <c r="O3921" s="90">
        <v>24.03</v>
      </c>
      <c r="P3921" s="90">
        <v>25.27</v>
      </c>
      <c r="Q3921" s="90">
        <v>26.5</v>
      </c>
      <c r="R3921" s="63">
        <f t="shared" si="2029"/>
        <v>-0.92000000000000171</v>
      </c>
      <c r="S3921" s="64">
        <f t="shared" si="2028"/>
        <v>0.15097018457169908</v>
      </c>
      <c r="T3921" s="65">
        <f t="shared" si="2047"/>
        <v>1.0649671052631577</v>
      </c>
      <c r="U3921" s="65">
        <f t="shared" si="2047"/>
        <v>1.0120682480233041</v>
      </c>
      <c r="V3921" s="65">
        <f t="shared" si="2030"/>
        <v>0.96240601503759404</v>
      </c>
      <c r="W3921" s="65">
        <f t="shared" si="2031"/>
        <v>0.91773584905660377</v>
      </c>
      <c r="X3921" s="61">
        <f t="shared" si="2042"/>
        <v>-4.6747967479674878E-2</v>
      </c>
      <c r="Y3921" s="66">
        <f t="shared" si="2032"/>
        <v>6.0041407867494942E-2</v>
      </c>
      <c r="Z3921" s="61">
        <f t="shared" si="2033"/>
        <v>1.2793176972281481E-2</v>
      </c>
      <c r="AA3921" s="67">
        <f t="shared" si="2034"/>
        <v>23.45</v>
      </c>
      <c r="AB3921" s="68">
        <f t="shared" si="2035"/>
        <v>1.1513157894736888E-2</v>
      </c>
      <c r="AC3921" s="69">
        <f t="shared" si="2036"/>
        <v>-3.5773026315789512E-2</v>
      </c>
      <c r="AD3921" s="70">
        <f>_xlfn.PERCENTILE.EXC(AC3921:$AC$5675,0.5)</f>
        <v>6.3919501677048379E-2</v>
      </c>
      <c r="AE3921" s="70">
        <f>_xlfn.PERCENTILE.EXC($AC3921:AC$5675,0.35)</f>
        <v>3.4521901896797831E-2</v>
      </c>
      <c r="AF3921" s="71">
        <f t="shared" si="2048"/>
        <v>6.7525931158085037E-3</v>
      </c>
      <c r="AG3921" s="70">
        <f t="shared" si="2049"/>
        <v>-0.31213811082236831</v>
      </c>
      <c r="AH3921" s="70">
        <f t="shared" si="2050"/>
        <v>-0.32972785344228484</v>
      </c>
      <c r="AI3921" s="61" t="str">
        <f t="shared" si="2045"/>
        <v>Safety</v>
      </c>
      <c r="AJ3921" s="68" t="str">
        <f t="shared" si="2046"/>
        <v>Safety</v>
      </c>
      <c r="AK3921" s="72"/>
      <c r="AL3921" s="73"/>
      <c r="AM3921" s="72"/>
      <c r="AN3921" s="73"/>
      <c r="AO3921" s="74"/>
      <c r="AP3921" s="20"/>
      <c r="AQ3921" s="74"/>
      <c r="AR3921" s="20"/>
      <c r="AS3921" s="74"/>
      <c r="AT3921" s="20"/>
      <c r="AU3921" s="74" t="str">
        <f t="shared" si="2037"/>
        <v>00635U</v>
      </c>
      <c r="AV3921" s="20">
        <f t="shared" si="2043"/>
        <v>0</v>
      </c>
      <c r="AW3921" s="74" t="str">
        <f t="shared" si="2038"/>
        <v>00635U</v>
      </c>
      <c r="AX3921" s="20">
        <f t="shared" si="2039"/>
        <v>0</v>
      </c>
      <c r="AY3921" s="20">
        <f t="shared" si="2044"/>
        <v>1</v>
      </c>
      <c r="AZ3921" s="116">
        <v>40618</v>
      </c>
      <c r="BA3921" s="116"/>
      <c r="BB3921" s="20"/>
      <c r="BC3921" s="20"/>
      <c r="BD3921" s="76"/>
      <c r="BE3921" s="77"/>
      <c r="BF3921" s="77"/>
    </row>
    <row r="3922" spans="1:58" s="23" customFormat="1" ht="15.75" customHeight="1" x14ac:dyDescent="0.4">
      <c r="A3922" s="116">
        <v>40616</v>
      </c>
      <c r="B3922" s="112">
        <v>21.7</v>
      </c>
      <c r="C3922" s="112">
        <v>22.3</v>
      </c>
      <c r="D3922" s="112">
        <v>23.1</v>
      </c>
      <c r="E3922" s="112">
        <v>23.55</v>
      </c>
      <c r="F3922" s="112">
        <v>24.25</v>
      </c>
      <c r="G3922" s="112">
        <v>24.45</v>
      </c>
      <c r="H3922" s="113">
        <v>25.15</v>
      </c>
      <c r="I3922" s="90">
        <f t="shared" si="2040"/>
        <v>22.268421052631581</v>
      </c>
      <c r="J3922" s="90">
        <f t="shared" si="2041"/>
        <v>23.057894736842108</v>
      </c>
      <c r="K3922" s="114">
        <v>1</v>
      </c>
      <c r="L3922" s="115">
        <v>5.2631578947368418E-2</v>
      </c>
      <c r="M3922" s="90">
        <v>21.93</v>
      </c>
      <c r="N3922" s="90">
        <v>21.13</v>
      </c>
      <c r="O3922" s="90">
        <v>22.49</v>
      </c>
      <c r="P3922" s="90">
        <v>24</v>
      </c>
      <c r="Q3922" s="90">
        <v>25.72</v>
      </c>
      <c r="R3922" s="63">
        <f t="shared" si="2029"/>
        <v>3.4299999999999926</v>
      </c>
      <c r="S3922" s="64">
        <f t="shared" ref="S3922:S3985" si="2051">(N3922-N3923)/N3923</f>
        <v>5.2290836653386491E-2</v>
      </c>
      <c r="T3922" s="65">
        <f t="shared" si="2047"/>
        <v>1.0378608613345954</v>
      </c>
      <c r="U3922" s="65">
        <f t="shared" si="2047"/>
        <v>0.9395286794130725</v>
      </c>
      <c r="V3922" s="65">
        <f t="shared" si="2030"/>
        <v>0.88041666666666663</v>
      </c>
      <c r="W3922" s="65">
        <f t="shared" si="2031"/>
        <v>0.82153965785381022</v>
      </c>
      <c r="X3922" s="61">
        <f t="shared" si="2042"/>
        <v>2.7649769585253524E-2</v>
      </c>
      <c r="Y3922" s="66">
        <f t="shared" si="2032"/>
        <v>6.794055201698504E-2</v>
      </c>
      <c r="Z3922" s="61">
        <f t="shared" si="2033"/>
        <v>3.5452611675726824E-2</v>
      </c>
      <c r="AA3922" s="67">
        <f t="shared" si="2034"/>
        <v>22.268421052631581</v>
      </c>
      <c r="AB3922" s="68">
        <f t="shared" si="2035"/>
        <v>2.6975863700899209E-2</v>
      </c>
      <c r="AC3922" s="69">
        <f t="shared" si="2036"/>
        <v>5.3877002017585517E-2</v>
      </c>
      <c r="AD3922" s="70">
        <f>_xlfn.PERCENTILE.EXC(AC3922:$AC$5675,0.5)</f>
        <v>6.3989891464239876E-2</v>
      </c>
      <c r="AE3922" s="70">
        <f>_xlfn.PERCENTILE.EXC($AC3922:AC$5675,0.35)</f>
        <v>3.455823564327222E-2</v>
      </c>
      <c r="AF3922" s="71">
        <f t="shared" si="2048"/>
        <v>6.8907625454218942E-3</v>
      </c>
      <c r="AG3922" s="70">
        <f t="shared" si="2049"/>
        <v>-0.31213811082236831</v>
      </c>
      <c r="AH3922" s="70">
        <f t="shared" si="2050"/>
        <v>-0.32972785344228484</v>
      </c>
      <c r="AI3922" s="61" t="str">
        <f t="shared" si="2045"/>
        <v>Safety</v>
      </c>
      <c r="AJ3922" s="68" t="str">
        <f t="shared" si="2046"/>
        <v>Short VOL</v>
      </c>
      <c r="AK3922" s="72"/>
      <c r="AL3922" s="73"/>
      <c r="AM3922" s="72"/>
      <c r="AN3922" s="73"/>
      <c r="AO3922" s="74"/>
      <c r="AP3922" s="20"/>
      <c r="AQ3922" s="74"/>
      <c r="AR3922" s="20"/>
      <c r="AS3922" s="74"/>
      <c r="AT3922" s="20"/>
      <c r="AU3922" s="74" t="str">
        <f t="shared" si="2037"/>
        <v>00631L</v>
      </c>
      <c r="AV3922" s="20">
        <f t="shared" si="2043"/>
        <v>1</v>
      </c>
      <c r="AW3922" s="74" t="str">
        <f t="shared" si="2038"/>
        <v>00631L</v>
      </c>
      <c r="AX3922" s="20">
        <f t="shared" si="2039"/>
        <v>1</v>
      </c>
      <c r="AY3922" s="20">
        <f t="shared" si="2044"/>
        <v>1</v>
      </c>
      <c r="AZ3922" s="116">
        <v>40617</v>
      </c>
      <c r="BA3922" s="116"/>
      <c r="BB3922" s="20"/>
      <c r="BC3922" s="20"/>
      <c r="BD3922" s="76"/>
      <c r="BE3922" s="77"/>
      <c r="BF3922" s="77"/>
    </row>
    <row r="3923" spans="1:58" s="23" customFormat="1" ht="15.75" customHeight="1" x14ac:dyDescent="0.4">
      <c r="A3923" s="116">
        <v>40613</v>
      </c>
      <c r="B3923" s="112">
        <v>21.3</v>
      </c>
      <c r="C3923" s="112">
        <v>22.05</v>
      </c>
      <c r="D3923" s="112">
        <v>22.9</v>
      </c>
      <c r="E3923" s="112">
        <v>23.3</v>
      </c>
      <c r="F3923" s="112">
        <v>24.05</v>
      </c>
      <c r="G3923" s="112">
        <v>24.2</v>
      </c>
      <c r="H3923" s="113">
        <v>24.85</v>
      </c>
      <c r="I3923" s="90">
        <f t="shared" si="2040"/>
        <v>21.971052631578949</v>
      </c>
      <c r="J3923" s="90">
        <f t="shared" si="2041"/>
        <v>22.810526315789474</v>
      </c>
      <c r="K3923" s="114">
        <v>2</v>
      </c>
      <c r="L3923" s="115">
        <v>5.2631578947368418E-2</v>
      </c>
      <c r="M3923" s="90">
        <v>19.399999999999999</v>
      </c>
      <c r="N3923" s="90">
        <v>20.079999999999998</v>
      </c>
      <c r="O3923" s="90">
        <v>21.87</v>
      </c>
      <c r="P3923" s="90">
        <v>23.69</v>
      </c>
      <c r="Q3923" s="90">
        <v>25.24</v>
      </c>
      <c r="R3923" s="63">
        <f t="shared" si="2029"/>
        <v>6.0800000000000054</v>
      </c>
      <c r="S3923" s="64">
        <f t="shared" si="2051"/>
        <v>-8.2266910420475362E-2</v>
      </c>
      <c r="T3923" s="65">
        <f t="shared" si="2047"/>
        <v>0.96613545816733071</v>
      </c>
      <c r="U3923" s="65">
        <f t="shared" si="2047"/>
        <v>0.91815272062185627</v>
      </c>
      <c r="V3923" s="65">
        <f t="shared" si="2030"/>
        <v>0.84761502743773731</v>
      </c>
      <c r="W3923" s="65">
        <f t="shared" si="2031"/>
        <v>0.79556259904912829</v>
      </c>
      <c r="X3923" s="61">
        <f t="shared" si="2042"/>
        <v>3.5211267605633804E-2</v>
      </c>
      <c r="Y3923" s="66">
        <f t="shared" si="2032"/>
        <v>6.6523605150214618E-2</v>
      </c>
      <c r="Z3923" s="61">
        <f t="shared" si="2033"/>
        <v>3.8208168642951172E-2</v>
      </c>
      <c r="AA3923" s="67">
        <f t="shared" si="2034"/>
        <v>21.971052631578949</v>
      </c>
      <c r="AB3923" s="68">
        <f t="shared" si="2035"/>
        <v>6.0756972111553911E-2</v>
      </c>
      <c r="AC3923" s="69">
        <f t="shared" si="2036"/>
        <v>9.4175927867477652E-2</v>
      </c>
      <c r="AD3923" s="70">
        <f>_xlfn.PERCENTILE.EXC(AC3923:$AC$5675,0.5)</f>
        <v>6.4060281251431372E-2</v>
      </c>
      <c r="AE3923" s="70">
        <f>_xlfn.PERCENTILE.EXC($AC3923:AC$5675,0.35)</f>
        <v>3.4546061918053921E-2</v>
      </c>
      <c r="AF3923" s="71">
        <f t="shared" si="2048"/>
        <v>6.8907625454218942E-3</v>
      </c>
      <c r="AG3923" s="70">
        <f t="shared" si="2049"/>
        <v>-0.31213811082236831</v>
      </c>
      <c r="AH3923" s="70">
        <f t="shared" si="2050"/>
        <v>-0.32972785344228484</v>
      </c>
      <c r="AI3923" s="61" t="str">
        <f t="shared" si="2045"/>
        <v>Short VOL</v>
      </c>
      <c r="AJ3923" s="68" t="str">
        <f t="shared" si="2046"/>
        <v>Short VOL</v>
      </c>
      <c r="AK3923" s="72"/>
      <c r="AL3923" s="73"/>
      <c r="AM3923" s="72"/>
      <c r="AN3923" s="73"/>
      <c r="AO3923" s="74"/>
      <c r="AP3923" s="20"/>
      <c r="AQ3923" s="74"/>
      <c r="AR3923" s="20"/>
      <c r="AS3923" s="74"/>
      <c r="AT3923" s="20"/>
      <c r="AU3923" s="74" t="str">
        <f t="shared" si="2037"/>
        <v>00631L</v>
      </c>
      <c r="AV3923" s="20">
        <f t="shared" si="2043"/>
        <v>1</v>
      </c>
      <c r="AW3923" s="74" t="str">
        <f t="shared" si="2038"/>
        <v>00631L</v>
      </c>
      <c r="AX3923" s="20">
        <f t="shared" si="2039"/>
        <v>1</v>
      </c>
      <c r="AY3923" s="20">
        <f t="shared" si="2044"/>
        <v>1</v>
      </c>
      <c r="AZ3923" s="116">
        <v>40616</v>
      </c>
      <c r="BA3923" s="116"/>
      <c r="BB3923" s="20"/>
      <c r="BC3923" s="20"/>
      <c r="BD3923" s="76"/>
      <c r="BE3923" s="77"/>
      <c r="BF3923" s="77"/>
    </row>
    <row r="3924" spans="1:58" s="23" customFormat="1" ht="15.75" customHeight="1" x14ac:dyDescent="0.4">
      <c r="A3924" s="116">
        <v>40612</v>
      </c>
      <c r="B3924" s="112">
        <v>22.25</v>
      </c>
      <c r="C3924" s="112">
        <v>22.7</v>
      </c>
      <c r="D3924" s="112">
        <v>23.35</v>
      </c>
      <c r="E3924" s="112">
        <v>23.8</v>
      </c>
      <c r="F3924" s="112">
        <v>24.4</v>
      </c>
      <c r="G3924" s="112">
        <v>24.6</v>
      </c>
      <c r="H3924" s="113">
        <v>25.25</v>
      </c>
      <c r="I3924" s="90">
        <f t="shared" si="2040"/>
        <v>22.628947368421052</v>
      </c>
      <c r="J3924" s="90">
        <f t="shared" si="2041"/>
        <v>23.247368421052634</v>
      </c>
      <c r="K3924" s="114">
        <v>3</v>
      </c>
      <c r="L3924" s="115">
        <v>5.2631578947368418E-2</v>
      </c>
      <c r="M3924" s="90">
        <v>22.89</v>
      </c>
      <c r="N3924" s="90">
        <v>21.88</v>
      </c>
      <c r="O3924" s="90">
        <v>22.76</v>
      </c>
      <c r="P3924" s="90">
        <v>24.27</v>
      </c>
      <c r="Q3924" s="90">
        <v>25.65</v>
      </c>
      <c r="R3924" s="63">
        <f t="shared" si="2029"/>
        <v>2.2600000000000051</v>
      </c>
      <c r="S3924" s="64">
        <f t="shared" si="2051"/>
        <v>8.209693372898122E-2</v>
      </c>
      <c r="T3924" s="65">
        <f t="shared" si="2047"/>
        <v>1.0461608775137112</v>
      </c>
      <c r="U3924" s="65">
        <f t="shared" si="2047"/>
        <v>0.96133567662565889</v>
      </c>
      <c r="V3924" s="65">
        <f t="shared" si="2030"/>
        <v>0.90152451586320559</v>
      </c>
      <c r="W3924" s="65">
        <f t="shared" si="2031"/>
        <v>0.85302144249512668</v>
      </c>
      <c r="X3924" s="61">
        <f t="shared" si="2042"/>
        <v>2.0224719101123563E-2</v>
      </c>
      <c r="Y3924" s="66">
        <f t="shared" si="2032"/>
        <v>6.0924369747899131E-2</v>
      </c>
      <c r="Z3924" s="61">
        <f t="shared" si="2033"/>
        <v>2.7328759158041782E-2</v>
      </c>
      <c r="AA3924" s="67">
        <f t="shared" si="2034"/>
        <v>22.628947368421052</v>
      </c>
      <c r="AB3924" s="68">
        <f t="shared" si="2035"/>
        <v>1.6910420475319973E-2</v>
      </c>
      <c r="AC3924" s="69">
        <f t="shared" si="2036"/>
        <v>3.4229770037525274E-2</v>
      </c>
      <c r="AD3924" s="70">
        <f>_xlfn.PERCENTILE.EXC(AC3924:$AC$5675,0.5)</f>
        <v>6.3989891464239876E-2</v>
      </c>
      <c r="AE3924" s="70">
        <f>_xlfn.PERCENTILE.EXC($AC3924:AC$5675,0.35)</f>
        <v>3.4517875226588488E-2</v>
      </c>
      <c r="AF3924" s="71">
        <f t="shared" si="2048"/>
        <v>6.8907625454218942E-3</v>
      </c>
      <c r="AG3924" s="70">
        <f t="shared" si="2049"/>
        <v>-0.31213811082236831</v>
      </c>
      <c r="AH3924" s="70">
        <f t="shared" si="2050"/>
        <v>-0.32972785344228484</v>
      </c>
      <c r="AI3924" s="61" t="str">
        <f t="shared" si="2045"/>
        <v>Safety</v>
      </c>
      <c r="AJ3924" s="68" t="str">
        <f t="shared" si="2046"/>
        <v>Short VOL</v>
      </c>
      <c r="AK3924" s="72"/>
      <c r="AL3924" s="73"/>
      <c r="AM3924" s="72"/>
      <c r="AN3924" s="73"/>
      <c r="AO3924" s="74"/>
      <c r="AP3924" s="20"/>
      <c r="AQ3924" s="74"/>
      <c r="AR3924" s="20"/>
      <c r="AS3924" s="74"/>
      <c r="AT3924" s="20"/>
      <c r="AU3924" s="74" t="str">
        <f t="shared" si="2037"/>
        <v>00631L</v>
      </c>
      <c r="AV3924" s="20">
        <f t="shared" si="2043"/>
        <v>1</v>
      </c>
      <c r="AW3924" s="74" t="str">
        <f t="shared" si="2038"/>
        <v>00635U</v>
      </c>
      <c r="AX3924" s="20">
        <f t="shared" si="2039"/>
        <v>0</v>
      </c>
      <c r="AY3924" s="20">
        <f t="shared" si="2044"/>
        <v>1</v>
      </c>
      <c r="AZ3924" s="116">
        <v>40613</v>
      </c>
      <c r="BA3924" s="116"/>
      <c r="BB3924" s="20"/>
      <c r="BC3924" s="20"/>
      <c r="BD3924" s="76"/>
      <c r="BE3924" s="77"/>
      <c r="BF3924" s="77"/>
    </row>
    <row r="3925" spans="1:58" s="23" customFormat="1" ht="15.75" customHeight="1" x14ac:dyDescent="0.4">
      <c r="A3925" s="116">
        <v>40611</v>
      </c>
      <c r="B3925" s="112">
        <v>21.05</v>
      </c>
      <c r="C3925" s="112">
        <v>21.8</v>
      </c>
      <c r="D3925" s="112">
        <v>22.65</v>
      </c>
      <c r="E3925" s="112">
        <v>23.1</v>
      </c>
      <c r="F3925" s="112">
        <v>23.75</v>
      </c>
      <c r="G3925" s="112">
        <v>24</v>
      </c>
      <c r="H3925" s="113">
        <v>24.65</v>
      </c>
      <c r="I3925" s="90">
        <f t="shared" si="2040"/>
        <v>21.642105263157895</v>
      </c>
      <c r="J3925" s="90">
        <f t="shared" si="2041"/>
        <v>22.471052631578946</v>
      </c>
      <c r="K3925" s="114">
        <v>4</v>
      </c>
      <c r="L3925" s="115">
        <v>5.2631578947368418E-2</v>
      </c>
      <c r="M3925" s="90">
        <v>19.93</v>
      </c>
      <c r="N3925" s="90">
        <v>20.22</v>
      </c>
      <c r="O3925" s="90">
        <v>21.82</v>
      </c>
      <c r="P3925" s="90">
        <v>23.47</v>
      </c>
      <c r="Q3925" s="90">
        <v>24.86</v>
      </c>
      <c r="R3925" s="63">
        <f t="shared" si="2029"/>
        <v>5.1400000000000006</v>
      </c>
      <c r="S3925" s="64">
        <f t="shared" si="2051"/>
        <v>2.0181634712411634E-2</v>
      </c>
      <c r="T3925" s="65">
        <f t="shared" si="2047"/>
        <v>0.98565776458951537</v>
      </c>
      <c r="U3925" s="65">
        <f t="shared" si="2047"/>
        <v>0.9266727772685609</v>
      </c>
      <c r="V3925" s="65">
        <f t="shared" si="2030"/>
        <v>0.86152535151256926</v>
      </c>
      <c r="W3925" s="65">
        <f t="shared" si="2031"/>
        <v>0.81335478680611417</v>
      </c>
      <c r="X3925" s="61">
        <f t="shared" si="2042"/>
        <v>3.5629453681710214E-2</v>
      </c>
      <c r="Y3925" s="66">
        <f t="shared" si="2032"/>
        <v>6.7099567099566979E-2</v>
      </c>
      <c r="Z3925" s="61">
        <f t="shared" si="2033"/>
        <v>3.8302529182879318E-2</v>
      </c>
      <c r="AA3925" s="67">
        <f t="shared" si="2034"/>
        <v>21.642105263157898</v>
      </c>
      <c r="AB3925" s="68">
        <f t="shared" si="2035"/>
        <v>4.10484668644907E-2</v>
      </c>
      <c r="AC3925" s="69">
        <f t="shared" si="2036"/>
        <v>7.0331615388620136E-2</v>
      </c>
      <c r="AD3925" s="70">
        <f>_xlfn.PERCENTILE.EXC(AC3925:$AC$5675,0.5)</f>
        <v>6.4060281251431372E-2</v>
      </c>
      <c r="AE3925" s="70">
        <f>_xlfn.PERCENTILE.EXC($AC3925:AC$5675,0.35)</f>
        <v>3.4557411566312299E-2</v>
      </c>
      <c r="AF3925" s="71">
        <f t="shared" si="2048"/>
        <v>6.8907625454218942E-3</v>
      </c>
      <c r="AG3925" s="70">
        <f t="shared" si="2049"/>
        <v>-0.31213811082236831</v>
      </c>
      <c r="AH3925" s="70">
        <f t="shared" si="2050"/>
        <v>-0.32972785344228484</v>
      </c>
      <c r="AI3925" s="61" t="str">
        <f t="shared" si="2045"/>
        <v>Short VOL</v>
      </c>
      <c r="AJ3925" s="68" t="str">
        <f t="shared" si="2046"/>
        <v>Short VOL</v>
      </c>
      <c r="AK3925" s="72"/>
      <c r="AL3925" s="73"/>
      <c r="AM3925" s="72"/>
      <c r="AN3925" s="73"/>
      <c r="AO3925" s="74"/>
      <c r="AP3925" s="20"/>
      <c r="AQ3925" s="74"/>
      <c r="AR3925" s="20"/>
      <c r="AS3925" s="74"/>
      <c r="AT3925" s="20"/>
      <c r="AU3925" s="74" t="str">
        <f t="shared" si="2037"/>
        <v>00631L</v>
      </c>
      <c r="AV3925" s="20">
        <f t="shared" si="2043"/>
        <v>1</v>
      </c>
      <c r="AW3925" s="74" t="str">
        <f t="shared" si="2038"/>
        <v>00631L</v>
      </c>
      <c r="AX3925" s="20">
        <f t="shared" si="2039"/>
        <v>1</v>
      </c>
      <c r="AY3925" s="20">
        <f t="shared" si="2044"/>
        <v>1</v>
      </c>
      <c r="AZ3925" s="116">
        <v>40612</v>
      </c>
      <c r="BA3925" s="116"/>
      <c r="BB3925" s="20"/>
      <c r="BC3925" s="20"/>
      <c r="BD3925" s="76"/>
      <c r="BE3925" s="77"/>
      <c r="BF3925" s="77"/>
    </row>
    <row r="3926" spans="1:58" s="23" customFormat="1" ht="15.75" customHeight="1" x14ac:dyDescent="0.4">
      <c r="A3926" s="116">
        <v>40610</v>
      </c>
      <c r="B3926" s="112">
        <v>20.45</v>
      </c>
      <c r="C3926" s="112">
        <v>21.4</v>
      </c>
      <c r="D3926" s="112">
        <v>22.4</v>
      </c>
      <c r="E3926" s="112">
        <v>22.85</v>
      </c>
      <c r="F3926" s="112">
        <v>23.55</v>
      </c>
      <c r="G3926" s="112">
        <v>23.8</v>
      </c>
      <c r="H3926" s="113">
        <v>24.45</v>
      </c>
      <c r="I3926" s="90">
        <f t="shared" si="2040"/>
        <v>21.15</v>
      </c>
      <c r="J3926" s="90">
        <f t="shared" si="2041"/>
        <v>22.136842105263156</v>
      </c>
      <c r="K3926" s="114">
        <v>5</v>
      </c>
      <c r="L3926" s="115">
        <v>5.2631578947368418E-2</v>
      </c>
      <c r="M3926" s="90">
        <v>19.34</v>
      </c>
      <c r="N3926" s="90">
        <v>19.82</v>
      </c>
      <c r="O3926" s="90">
        <v>21.45</v>
      </c>
      <c r="P3926" s="90">
        <v>23.13</v>
      </c>
      <c r="Q3926" s="90">
        <v>24.58</v>
      </c>
      <c r="R3926" s="63">
        <f t="shared" si="2029"/>
        <v>5.4200000000000017</v>
      </c>
      <c r="S3926" s="64">
        <f t="shared" si="2051"/>
        <v>-4.0658276863504351E-2</v>
      </c>
      <c r="T3926" s="65">
        <f t="shared" si="2047"/>
        <v>0.97578203834510591</v>
      </c>
      <c r="U3926" s="65">
        <f t="shared" si="2047"/>
        <v>0.92400932400932401</v>
      </c>
      <c r="V3926" s="65">
        <f t="shared" si="2030"/>
        <v>0.85689580631214879</v>
      </c>
      <c r="W3926" s="65">
        <f t="shared" si="2031"/>
        <v>0.80634662327095208</v>
      </c>
      <c r="X3926" s="61">
        <f t="shared" si="2042"/>
        <v>4.6454767726161333E-2</v>
      </c>
      <c r="Y3926" s="66">
        <f t="shared" si="2032"/>
        <v>7.0021881838074299E-2</v>
      </c>
      <c r="Z3926" s="61">
        <f t="shared" si="2033"/>
        <v>4.6659201194475537E-2</v>
      </c>
      <c r="AA3926" s="67">
        <f t="shared" si="2034"/>
        <v>21.15</v>
      </c>
      <c r="AB3926" s="68">
        <f t="shared" si="2035"/>
        <v>3.1786074672048387E-2</v>
      </c>
      <c r="AC3926" s="69">
        <f t="shared" si="2036"/>
        <v>6.7103935418768829E-2</v>
      </c>
      <c r="AD3926" s="70">
        <f>_xlfn.PERCENTILE.EXC(AC3926:$AC$5675,0.5)</f>
        <v>6.3989891464239876E-2</v>
      </c>
      <c r="AE3926" s="70">
        <f>_xlfn.PERCENTILE.EXC($AC3926:AC$5675,0.35)</f>
        <v>3.454203524784457E-2</v>
      </c>
      <c r="AF3926" s="71">
        <f t="shared" si="2048"/>
        <v>6.8907625454218942E-3</v>
      </c>
      <c r="AG3926" s="70">
        <f t="shared" si="2049"/>
        <v>-0.31213811082236831</v>
      </c>
      <c r="AH3926" s="70">
        <f t="shared" si="2050"/>
        <v>-0.32972785344228484</v>
      </c>
      <c r="AI3926" s="61" t="str">
        <f t="shared" si="2045"/>
        <v>Short VOL</v>
      </c>
      <c r="AJ3926" s="68" t="str">
        <f t="shared" si="2046"/>
        <v>Short VOL</v>
      </c>
      <c r="AK3926" s="72"/>
      <c r="AL3926" s="73"/>
      <c r="AM3926" s="72"/>
      <c r="AN3926" s="73"/>
      <c r="AO3926" s="74"/>
      <c r="AP3926" s="20"/>
      <c r="AQ3926" s="74"/>
      <c r="AR3926" s="20"/>
      <c r="AS3926" s="74"/>
      <c r="AT3926" s="20"/>
      <c r="AU3926" s="74" t="str">
        <f t="shared" si="2037"/>
        <v>00631L</v>
      </c>
      <c r="AV3926" s="20">
        <f t="shared" si="2043"/>
        <v>1</v>
      </c>
      <c r="AW3926" s="74" t="str">
        <f t="shared" si="2038"/>
        <v>00631L</v>
      </c>
      <c r="AX3926" s="20">
        <f t="shared" si="2039"/>
        <v>1</v>
      </c>
      <c r="AY3926" s="20">
        <f t="shared" si="2044"/>
        <v>1</v>
      </c>
      <c r="AZ3926" s="116">
        <v>40611</v>
      </c>
      <c r="BA3926" s="116"/>
      <c r="BB3926" s="20"/>
      <c r="BC3926" s="20"/>
      <c r="BD3926" s="76"/>
      <c r="BE3926" s="77"/>
      <c r="BF3926" s="77"/>
    </row>
    <row r="3927" spans="1:58" s="23" customFormat="1" ht="15.75" customHeight="1" x14ac:dyDescent="0.4">
      <c r="A3927" s="116">
        <v>40609</v>
      </c>
      <c r="B3927" s="112">
        <v>21.05</v>
      </c>
      <c r="C3927" s="112">
        <v>21.8</v>
      </c>
      <c r="D3927" s="112">
        <v>22.6</v>
      </c>
      <c r="E3927" s="112">
        <v>23</v>
      </c>
      <c r="F3927" s="112">
        <v>23.65</v>
      </c>
      <c r="G3927" s="112">
        <v>23.95</v>
      </c>
      <c r="H3927" s="113">
        <v>24.5</v>
      </c>
      <c r="I3927" s="90">
        <f t="shared" si="2040"/>
        <v>21.563157894736843</v>
      </c>
      <c r="J3927" s="90">
        <f t="shared" si="2041"/>
        <v>22.347368421052632</v>
      </c>
      <c r="K3927" s="114">
        <v>6</v>
      </c>
      <c r="L3927" s="115">
        <v>5.2631578947368418E-2</v>
      </c>
      <c r="M3927" s="90">
        <v>20.97</v>
      </c>
      <c r="N3927" s="90">
        <v>20.66</v>
      </c>
      <c r="O3927" s="90">
        <v>21.85</v>
      </c>
      <c r="P3927" s="90">
        <v>23.46</v>
      </c>
      <c r="Q3927" s="90">
        <v>24.79</v>
      </c>
      <c r="R3927" s="63">
        <f t="shared" si="2029"/>
        <v>3.6800000000000068</v>
      </c>
      <c r="S3927" s="64">
        <f t="shared" si="2051"/>
        <v>8.3945435466946564E-2</v>
      </c>
      <c r="T3927" s="65">
        <f t="shared" si="2047"/>
        <v>1.0150048402710552</v>
      </c>
      <c r="U3927" s="65">
        <f t="shared" si="2047"/>
        <v>0.94553775743707091</v>
      </c>
      <c r="V3927" s="65">
        <f t="shared" si="2030"/>
        <v>0.88064791133844844</v>
      </c>
      <c r="W3927" s="65">
        <f t="shared" si="2031"/>
        <v>0.83340056474384838</v>
      </c>
      <c r="X3927" s="61">
        <f t="shared" si="2042"/>
        <v>3.5629453681710214E-2</v>
      </c>
      <c r="Y3927" s="66">
        <f t="shared" si="2032"/>
        <v>6.5217391304347824E-2</v>
      </c>
      <c r="Z3927" s="61">
        <f t="shared" si="2033"/>
        <v>3.6368074200634586E-2</v>
      </c>
      <c r="AA3927" s="67">
        <f t="shared" si="2034"/>
        <v>21.563157894736843</v>
      </c>
      <c r="AB3927" s="68">
        <f t="shared" si="2035"/>
        <v>1.8877057115198478E-2</v>
      </c>
      <c r="AC3927" s="69">
        <f t="shared" si="2036"/>
        <v>4.3715290161512245E-2</v>
      </c>
      <c r="AD3927" s="70">
        <f>_xlfn.PERCENTILE.EXC(AC3927:$AC$5675,0.5)</f>
        <v>6.3919501677048379E-2</v>
      </c>
      <c r="AE3927" s="70">
        <f>_xlfn.PERCENTILE.EXC($AC3927:AC$5675,0.35)</f>
        <v>3.4513848556379137E-2</v>
      </c>
      <c r="AF3927" s="71">
        <f t="shared" si="2048"/>
        <v>6.8907625454218942E-3</v>
      </c>
      <c r="AG3927" s="70">
        <f t="shared" si="2049"/>
        <v>-0.31213811082236831</v>
      </c>
      <c r="AH3927" s="70">
        <f t="shared" si="2050"/>
        <v>-0.32972785344228484</v>
      </c>
      <c r="AI3927" s="61" t="str">
        <f t="shared" si="2045"/>
        <v>Safety</v>
      </c>
      <c r="AJ3927" s="68" t="str">
        <f t="shared" si="2046"/>
        <v>Short VOL</v>
      </c>
      <c r="AK3927" s="72"/>
      <c r="AL3927" s="73"/>
      <c r="AM3927" s="72"/>
      <c r="AN3927" s="73"/>
      <c r="AO3927" s="74"/>
      <c r="AP3927" s="20"/>
      <c r="AQ3927" s="74"/>
      <c r="AR3927" s="20"/>
      <c r="AS3927" s="74"/>
      <c r="AT3927" s="20"/>
      <c r="AU3927" s="74" t="str">
        <f t="shared" si="2037"/>
        <v>00631L</v>
      </c>
      <c r="AV3927" s="20">
        <f t="shared" si="2043"/>
        <v>1</v>
      </c>
      <c r="AW3927" s="74" t="str">
        <f t="shared" si="2038"/>
        <v>00631L</v>
      </c>
      <c r="AX3927" s="20">
        <f t="shared" si="2039"/>
        <v>1</v>
      </c>
      <c r="AY3927" s="20">
        <f t="shared" si="2044"/>
        <v>1</v>
      </c>
      <c r="AZ3927" s="116">
        <v>40610</v>
      </c>
      <c r="BA3927" s="116"/>
      <c r="BB3927" s="20"/>
      <c r="BC3927" s="20"/>
      <c r="BD3927" s="76"/>
      <c r="BE3927" s="77"/>
      <c r="BF3927" s="77"/>
    </row>
    <row r="3928" spans="1:58" s="23" customFormat="1" ht="15.75" customHeight="1" x14ac:dyDescent="0.4">
      <c r="A3928" s="116">
        <v>40606</v>
      </c>
      <c r="B3928" s="112">
        <v>20.05</v>
      </c>
      <c r="C3928" s="112">
        <v>21.15</v>
      </c>
      <c r="D3928" s="112">
        <v>22.05</v>
      </c>
      <c r="E3928" s="112">
        <v>22.5</v>
      </c>
      <c r="F3928" s="112">
        <v>23.15</v>
      </c>
      <c r="G3928" s="112">
        <v>23.45</v>
      </c>
      <c r="H3928" s="113">
        <v>24</v>
      </c>
      <c r="I3928" s="90">
        <f t="shared" si="2040"/>
        <v>20.744736842105262</v>
      </c>
      <c r="J3928" s="90">
        <f t="shared" si="2041"/>
        <v>21.71842105263158</v>
      </c>
      <c r="K3928" s="114">
        <v>7</v>
      </c>
      <c r="L3928" s="115">
        <v>5.2631578947368418E-2</v>
      </c>
      <c r="M3928" s="90">
        <v>17.690000000000001</v>
      </c>
      <c r="N3928" s="90">
        <v>19.059999999999999</v>
      </c>
      <c r="O3928" s="90">
        <v>20.8</v>
      </c>
      <c r="P3928" s="90">
        <v>22.67</v>
      </c>
      <c r="Q3928" s="90">
        <v>24.25</v>
      </c>
      <c r="R3928" s="63">
        <f t="shared" si="2029"/>
        <v>6.7199999999999989</v>
      </c>
      <c r="S3928" s="64">
        <f t="shared" si="2051"/>
        <v>2.4731182795698779E-2</v>
      </c>
      <c r="T3928" s="65">
        <f t="shared" si="2047"/>
        <v>0.92812172088142719</v>
      </c>
      <c r="U3928" s="65">
        <f t="shared" si="2047"/>
        <v>0.9163461538461537</v>
      </c>
      <c r="V3928" s="65">
        <f t="shared" si="2030"/>
        <v>0.84075871195412433</v>
      </c>
      <c r="W3928" s="65">
        <f t="shared" si="2031"/>
        <v>0.78597938144329893</v>
      </c>
      <c r="X3928" s="61">
        <f t="shared" si="2042"/>
        <v>5.4862842892767973E-2</v>
      </c>
      <c r="Y3928" s="66">
        <f t="shared" si="2032"/>
        <v>6.6666666666666666E-2</v>
      </c>
      <c r="Z3928" s="61">
        <f t="shared" si="2033"/>
        <v>4.6936445515666766E-2</v>
      </c>
      <c r="AA3928" s="67">
        <f t="shared" si="2034"/>
        <v>20.744736842105262</v>
      </c>
      <c r="AB3928" s="68">
        <f t="shared" si="2035"/>
        <v>5.1941238195173246E-2</v>
      </c>
      <c r="AC3928" s="69">
        <f t="shared" si="2036"/>
        <v>8.8391229911084099E-2</v>
      </c>
      <c r="AD3928" s="70">
        <f>_xlfn.PERCENTILE.EXC(AC3928:$AC$5675,0.5)</f>
        <v>6.3989891464239876E-2</v>
      </c>
      <c r="AE3928" s="70">
        <f>_xlfn.PERCENTILE.EXC($AC3928:AC$5675,0.35)</f>
        <v>3.4485661864913704E-2</v>
      </c>
      <c r="AF3928" s="71">
        <f t="shared" si="2048"/>
        <v>6.7525931158085037E-3</v>
      </c>
      <c r="AG3928" s="70">
        <f t="shared" si="2049"/>
        <v>-0.31213811082236831</v>
      </c>
      <c r="AH3928" s="70">
        <f t="shared" si="2050"/>
        <v>-0.32972785344228484</v>
      </c>
      <c r="AI3928" s="61" t="str">
        <f t="shared" si="2045"/>
        <v>Short VOL</v>
      </c>
      <c r="AJ3928" s="68" t="str">
        <f t="shared" si="2046"/>
        <v>Short VOL</v>
      </c>
      <c r="AK3928" s="72"/>
      <c r="AL3928" s="73"/>
      <c r="AM3928" s="72"/>
      <c r="AN3928" s="73"/>
      <c r="AO3928" s="74"/>
      <c r="AP3928" s="20"/>
      <c r="AQ3928" s="74"/>
      <c r="AR3928" s="20"/>
      <c r="AS3928" s="74"/>
      <c r="AT3928" s="20"/>
      <c r="AU3928" s="74" t="str">
        <f t="shared" si="2037"/>
        <v>00631L</v>
      </c>
      <c r="AV3928" s="20">
        <f t="shared" si="2043"/>
        <v>1</v>
      </c>
      <c r="AW3928" s="74" t="str">
        <f t="shared" si="2038"/>
        <v>00631L</v>
      </c>
      <c r="AX3928" s="20">
        <f t="shared" si="2039"/>
        <v>1</v>
      </c>
      <c r="AY3928" s="20">
        <f t="shared" si="2044"/>
        <v>1</v>
      </c>
      <c r="AZ3928" s="116">
        <v>40609</v>
      </c>
      <c r="BA3928" s="116"/>
      <c r="BB3928" s="20"/>
      <c r="BC3928" s="20"/>
      <c r="BD3928" s="76"/>
      <c r="BE3928" s="77"/>
      <c r="BF3928" s="77"/>
    </row>
    <row r="3929" spans="1:58" s="23" customFormat="1" ht="15.75" customHeight="1" x14ac:dyDescent="0.4">
      <c r="A3929" s="116">
        <v>40605</v>
      </c>
      <c r="B3929" s="112">
        <v>19.7</v>
      </c>
      <c r="C3929" s="112">
        <v>20.7</v>
      </c>
      <c r="D3929" s="112">
        <v>21.65</v>
      </c>
      <c r="E3929" s="112">
        <v>22.1</v>
      </c>
      <c r="F3929" s="112">
        <v>22.85</v>
      </c>
      <c r="G3929" s="112">
        <v>23.15</v>
      </c>
      <c r="H3929" s="113">
        <v>23.65</v>
      </c>
      <c r="I3929" s="90">
        <f t="shared" si="2040"/>
        <v>20.278947368421051</v>
      </c>
      <c r="J3929" s="90">
        <f t="shared" si="2041"/>
        <v>21.25</v>
      </c>
      <c r="K3929" s="114">
        <v>8</v>
      </c>
      <c r="L3929" s="115">
        <v>5.2631578947368418E-2</v>
      </c>
      <c r="M3929" s="90">
        <v>16.850000000000001</v>
      </c>
      <c r="N3929" s="90">
        <v>18.600000000000001</v>
      </c>
      <c r="O3929" s="90">
        <v>20.440000000000001</v>
      </c>
      <c r="P3929" s="90">
        <v>22.29</v>
      </c>
      <c r="Q3929" s="90">
        <v>23.8</v>
      </c>
      <c r="R3929" s="63">
        <f t="shared" si="2029"/>
        <v>7.2800000000000011</v>
      </c>
      <c r="S3929" s="64">
        <f t="shared" si="2051"/>
        <v>-0.10144927536231874</v>
      </c>
      <c r="T3929" s="65">
        <f t="shared" si="2047"/>
        <v>0.90591397849462363</v>
      </c>
      <c r="U3929" s="65">
        <f t="shared" si="2047"/>
        <v>0.90998043052837574</v>
      </c>
      <c r="V3929" s="65">
        <f t="shared" si="2030"/>
        <v>0.8344549125168238</v>
      </c>
      <c r="W3929" s="65">
        <f t="shared" si="2031"/>
        <v>0.78151260504201681</v>
      </c>
      <c r="X3929" s="61">
        <f t="shared" si="2042"/>
        <v>5.0761421319796954E-2</v>
      </c>
      <c r="Y3929" s="66">
        <f t="shared" si="2032"/>
        <v>7.0135746606334703E-2</v>
      </c>
      <c r="Z3929" s="61">
        <f t="shared" si="2033"/>
        <v>4.7884765118089902E-2</v>
      </c>
      <c r="AA3929" s="67">
        <f t="shared" si="2034"/>
        <v>20.278947368421051</v>
      </c>
      <c r="AB3929" s="68">
        <f t="shared" si="2035"/>
        <v>5.9139784946236437E-2</v>
      </c>
      <c r="AC3929" s="69">
        <f t="shared" si="2036"/>
        <v>9.026598754951877E-2</v>
      </c>
      <c r="AD3929" s="70">
        <f>_xlfn.PERCENTILE.EXC(AC3929:$AC$5675,0.5)</f>
        <v>6.3919501677048379E-2</v>
      </c>
      <c r="AE3929" s="70">
        <f>_xlfn.PERCENTILE.EXC($AC3929:AC$5675,0.35)</f>
        <v>3.4472228408814275E-2</v>
      </c>
      <c r="AF3929" s="71">
        <f t="shared" si="2048"/>
        <v>6.6985210466438553E-3</v>
      </c>
      <c r="AG3929" s="70">
        <f t="shared" si="2049"/>
        <v>-0.31213811082236831</v>
      </c>
      <c r="AH3929" s="70">
        <f t="shared" si="2050"/>
        <v>-0.32972785344228484</v>
      </c>
      <c r="AI3929" s="61" t="str">
        <f t="shared" si="2045"/>
        <v>Short VOL</v>
      </c>
      <c r="AJ3929" s="68" t="str">
        <f t="shared" si="2046"/>
        <v>Short VOL</v>
      </c>
      <c r="AK3929" s="72"/>
      <c r="AL3929" s="73"/>
      <c r="AM3929" s="72"/>
      <c r="AN3929" s="73"/>
      <c r="AO3929" s="74"/>
      <c r="AP3929" s="20"/>
      <c r="AQ3929" s="74"/>
      <c r="AR3929" s="20"/>
      <c r="AS3929" s="74"/>
      <c r="AT3929" s="20"/>
      <c r="AU3929" s="74" t="str">
        <f t="shared" si="2037"/>
        <v>00631L</v>
      </c>
      <c r="AV3929" s="20">
        <f t="shared" si="2043"/>
        <v>1</v>
      </c>
      <c r="AW3929" s="74" t="str">
        <f t="shared" si="2038"/>
        <v>00631L</v>
      </c>
      <c r="AX3929" s="20">
        <f t="shared" si="2039"/>
        <v>1</v>
      </c>
      <c r="AY3929" s="20">
        <f t="shared" si="2044"/>
        <v>1</v>
      </c>
      <c r="AZ3929" s="116">
        <v>40606</v>
      </c>
      <c r="BA3929" s="116"/>
      <c r="BB3929" s="20"/>
      <c r="BC3929" s="20"/>
      <c r="BD3929" s="76"/>
      <c r="BE3929" s="77"/>
      <c r="BF3929" s="77"/>
    </row>
    <row r="3930" spans="1:58" s="23" customFormat="1" ht="15.75" customHeight="1" x14ac:dyDescent="0.4">
      <c r="A3930" s="116">
        <v>40604</v>
      </c>
      <c r="B3930" s="112">
        <v>21.1</v>
      </c>
      <c r="C3930" s="112">
        <v>21.6</v>
      </c>
      <c r="D3930" s="112">
        <v>22.4</v>
      </c>
      <c r="E3930" s="112">
        <v>22.85</v>
      </c>
      <c r="F3930" s="112">
        <v>23.45</v>
      </c>
      <c r="G3930" s="112">
        <v>23.75</v>
      </c>
      <c r="H3930" s="113">
        <v>24.2</v>
      </c>
      <c r="I3930" s="90">
        <f t="shared" si="2040"/>
        <v>21.363157894736844</v>
      </c>
      <c r="J3930" s="90">
        <f t="shared" si="2041"/>
        <v>22.021052631578947</v>
      </c>
      <c r="K3930" s="114">
        <v>9</v>
      </c>
      <c r="L3930" s="115">
        <v>5.2631578947368418E-2</v>
      </c>
      <c r="M3930" s="90">
        <v>20.78</v>
      </c>
      <c r="N3930" s="90">
        <v>20.7</v>
      </c>
      <c r="O3930" s="90">
        <v>21.68</v>
      </c>
      <c r="P3930" s="90">
        <v>23.29</v>
      </c>
      <c r="Q3930" s="90">
        <v>24.53</v>
      </c>
      <c r="R3930" s="63">
        <f t="shared" si="2029"/>
        <v>3.4899999999999949</v>
      </c>
      <c r="S3930" s="64">
        <f t="shared" si="2051"/>
        <v>-1.4754878629224286E-2</v>
      </c>
      <c r="T3930" s="65">
        <f t="shared" si="2047"/>
        <v>1.0038647342995171</v>
      </c>
      <c r="U3930" s="65">
        <f t="shared" si="2047"/>
        <v>0.95479704797047971</v>
      </c>
      <c r="V3930" s="65">
        <f t="shared" si="2030"/>
        <v>0.88879347359381711</v>
      </c>
      <c r="W3930" s="65">
        <f t="shared" si="2031"/>
        <v>0.84386465552384826</v>
      </c>
      <c r="X3930" s="61">
        <f t="shared" si="2042"/>
        <v>2.3696682464454975E-2</v>
      </c>
      <c r="Y3930" s="66">
        <f t="shared" si="2032"/>
        <v>5.9080962800875179E-2</v>
      </c>
      <c r="Z3930" s="61">
        <f t="shared" si="2033"/>
        <v>3.079576250307945E-2</v>
      </c>
      <c r="AA3930" s="67">
        <f t="shared" si="2034"/>
        <v>21.363157894736844</v>
      </c>
      <c r="AB3930" s="68">
        <f t="shared" si="2035"/>
        <v>1.9323671497584644E-2</v>
      </c>
      <c r="AC3930" s="69">
        <f t="shared" si="2036"/>
        <v>3.2036613272311332E-2</v>
      </c>
      <c r="AD3930" s="70">
        <f>_xlfn.PERCENTILE.EXC(AC3930:$AC$5675,0.5)</f>
        <v>6.3824050140997221E-2</v>
      </c>
      <c r="AE3930" s="70">
        <f>_xlfn.PERCENTILE.EXC($AC3930:AC$5675,0.35)</f>
        <v>3.4469859879239353E-2</v>
      </c>
      <c r="AF3930" s="71">
        <f t="shared" si="2048"/>
        <v>6.6555344718532373E-3</v>
      </c>
      <c r="AG3930" s="70">
        <f t="shared" si="2049"/>
        <v>-0.31213811082236831</v>
      </c>
      <c r="AH3930" s="70">
        <f t="shared" si="2050"/>
        <v>-0.32972785344228484</v>
      </c>
      <c r="AI3930" s="61" t="str">
        <f t="shared" si="2045"/>
        <v>Safety</v>
      </c>
      <c r="AJ3930" s="68" t="str">
        <f t="shared" si="2046"/>
        <v>Short VOL</v>
      </c>
      <c r="AK3930" s="72"/>
      <c r="AL3930" s="73"/>
      <c r="AM3930" s="72"/>
      <c r="AN3930" s="73"/>
      <c r="AO3930" s="74"/>
      <c r="AP3930" s="20"/>
      <c r="AQ3930" s="74"/>
      <c r="AR3930" s="20"/>
      <c r="AS3930" s="74"/>
      <c r="AT3930" s="20"/>
      <c r="AU3930" s="74" t="str">
        <f t="shared" si="2037"/>
        <v>00631L</v>
      </c>
      <c r="AV3930" s="20">
        <f t="shared" si="2043"/>
        <v>1</v>
      </c>
      <c r="AW3930" s="74" t="str">
        <f t="shared" si="2038"/>
        <v>00635U</v>
      </c>
      <c r="AX3930" s="20">
        <f t="shared" si="2039"/>
        <v>0</v>
      </c>
      <c r="AY3930" s="20">
        <f t="shared" si="2044"/>
        <v>1</v>
      </c>
      <c r="AZ3930" s="116">
        <v>40605</v>
      </c>
      <c r="BA3930" s="116"/>
      <c r="BB3930" s="20"/>
      <c r="BC3930" s="20"/>
      <c r="BD3930" s="76"/>
      <c r="BE3930" s="77"/>
      <c r="BF3930" s="77"/>
    </row>
    <row r="3931" spans="1:58" s="23" customFormat="1" ht="15.75" customHeight="1" x14ac:dyDescent="0.4">
      <c r="A3931" s="116">
        <v>40603</v>
      </c>
      <c r="B3931" s="112">
        <v>21.2</v>
      </c>
      <c r="C3931" s="112">
        <v>21.7</v>
      </c>
      <c r="D3931" s="112">
        <v>22.5</v>
      </c>
      <c r="E3931" s="112">
        <v>22.9</v>
      </c>
      <c r="F3931" s="112">
        <v>23.45</v>
      </c>
      <c r="G3931" s="112">
        <v>23.8</v>
      </c>
      <c r="H3931" s="113">
        <v>24.25</v>
      </c>
      <c r="I3931" s="90">
        <f t="shared" si="2040"/>
        <v>21.436842105263157</v>
      </c>
      <c r="J3931" s="90">
        <f t="shared" si="2041"/>
        <v>22.078947368421051</v>
      </c>
      <c r="K3931" s="114">
        <v>10</v>
      </c>
      <c r="L3931" s="115">
        <v>5.2631578947368418E-2</v>
      </c>
      <c r="M3931" s="90">
        <v>21.59</v>
      </c>
      <c r="N3931" s="90">
        <v>21.01</v>
      </c>
      <c r="O3931" s="90">
        <v>21.9</v>
      </c>
      <c r="P3931" s="90">
        <v>23.31</v>
      </c>
      <c r="Q3931" s="90">
        <v>24.54</v>
      </c>
      <c r="R3931" s="63">
        <f t="shared" si="2029"/>
        <v>2.6099999999999923</v>
      </c>
      <c r="S3931" s="64">
        <f t="shared" si="2051"/>
        <v>0.1449591280653951</v>
      </c>
      <c r="T3931" s="65">
        <f t="shared" si="2047"/>
        <v>1.0276059019514516</v>
      </c>
      <c r="U3931" s="65">
        <f t="shared" si="2047"/>
        <v>0.95936073059360749</v>
      </c>
      <c r="V3931" s="65">
        <f t="shared" si="2030"/>
        <v>0.90132990132990143</v>
      </c>
      <c r="W3931" s="65">
        <f t="shared" si="2031"/>
        <v>0.85615321923390397</v>
      </c>
      <c r="X3931" s="61">
        <f t="shared" si="2042"/>
        <v>2.358490566037736E-2</v>
      </c>
      <c r="Y3931" s="66">
        <f t="shared" si="2032"/>
        <v>5.8951965065502251E-2</v>
      </c>
      <c r="Z3931" s="61">
        <f t="shared" si="2033"/>
        <v>2.9953351338080029E-2</v>
      </c>
      <c r="AA3931" s="67">
        <f t="shared" si="2034"/>
        <v>21.436842105263157</v>
      </c>
      <c r="AB3931" s="68">
        <f t="shared" si="2035"/>
        <v>9.0433127082340647E-3</v>
      </c>
      <c r="AC3931" s="69">
        <f t="shared" si="2036"/>
        <v>2.0316140183872212E-2</v>
      </c>
      <c r="AD3931" s="70">
        <f>_xlfn.PERCENTILE.EXC(AC3931:$AC$5675,0.5)</f>
        <v>6.3919501677048379E-2</v>
      </c>
      <c r="AE3931" s="70">
        <f>_xlfn.PERCENTILE.EXC($AC3931:AC$5675,0.35)</f>
        <v>3.4481635194704346E-2</v>
      </c>
      <c r="AF3931" s="71">
        <f t="shared" si="2048"/>
        <v>6.3858317520556415E-3</v>
      </c>
      <c r="AG3931" s="70">
        <f t="shared" si="2049"/>
        <v>-0.31213811082236831</v>
      </c>
      <c r="AH3931" s="70">
        <f t="shared" si="2050"/>
        <v>-0.32972785344228484</v>
      </c>
      <c r="AI3931" s="61" t="str">
        <f t="shared" si="2045"/>
        <v>Safety</v>
      </c>
      <c r="AJ3931" s="68" t="str">
        <f t="shared" si="2046"/>
        <v>Short VOL</v>
      </c>
      <c r="AK3931" s="72"/>
      <c r="AL3931" s="73"/>
      <c r="AM3931" s="72"/>
      <c r="AN3931" s="73"/>
      <c r="AO3931" s="74"/>
      <c r="AP3931" s="20"/>
      <c r="AQ3931" s="74"/>
      <c r="AR3931" s="20"/>
      <c r="AS3931" s="74"/>
      <c r="AT3931" s="20"/>
      <c r="AU3931" s="74" t="str">
        <f t="shared" si="2037"/>
        <v>00631L</v>
      </c>
      <c r="AV3931" s="20">
        <f t="shared" si="2043"/>
        <v>1</v>
      </c>
      <c r="AW3931" s="74" t="str">
        <f t="shared" si="2038"/>
        <v>00635U</v>
      </c>
      <c r="AX3931" s="20">
        <f t="shared" si="2039"/>
        <v>0</v>
      </c>
      <c r="AY3931" s="20">
        <f t="shared" si="2044"/>
        <v>1</v>
      </c>
      <c r="AZ3931" s="116">
        <v>40604</v>
      </c>
      <c r="BA3931" s="116"/>
      <c r="BB3931" s="20"/>
      <c r="BC3931" s="20"/>
      <c r="BD3931" s="76"/>
      <c r="BE3931" s="77"/>
      <c r="BF3931" s="77"/>
    </row>
    <row r="3932" spans="1:58" s="23" customFormat="1" ht="15.75" customHeight="1" x14ac:dyDescent="0.4">
      <c r="A3932" s="116">
        <v>40602</v>
      </c>
      <c r="B3932" s="112">
        <v>19.2</v>
      </c>
      <c r="C3932" s="112">
        <v>20.3</v>
      </c>
      <c r="D3932" s="112">
        <v>21.45</v>
      </c>
      <c r="E3932" s="112">
        <v>22</v>
      </c>
      <c r="F3932" s="112">
        <v>22.6</v>
      </c>
      <c r="G3932" s="112">
        <v>23</v>
      </c>
      <c r="H3932" s="113">
        <v>23.45</v>
      </c>
      <c r="I3932" s="90">
        <f t="shared" si="2040"/>
        <v>19.663157894736841</v>
      </c>
      <c r="J3932" s="90">
        <f t="shared" si="2041"/>
        <v>20.784210526315789</v>
      </c>
      <c r="K3932" s="114">
        <v>11</v>
      </c>
      <c r="L3932" s="115">
        <v>5.2631578947368418E-2</v>
      </c>
      <c r="M3932" s="90">
        <v>18.3</v>
      </c>
      <c r="N3932" s="90">
        <v>18.350000000000001</v>
      </c>
      <c r="O3932" s="90">
        <v>20</v>
      </c>
      <c r="P3932" s="90">
        <v>21.75</v>
      </c>
      <c r="Q3932" s="90">
        <v>23.44</v>
      </c>
      <c r="R3932" s="63">
        <f t="shared" si="2029"/>
        <v>5.0999999999999943</v>
      </c>
      <c r="S3932" s="64">
        <f t="shared" si="2051"/>
        <v>-4.5265348595213188E-2</v>
      </c>
      <c r="T3932" s="65">
        <f t="shared" si="2047"/>
        <v>0.99727520435967298</v>
      </c>
      <c r="U3932" s="65">
        <f t="shared" si="2047"/>
        <v>0.91750000000000009</v>
      </c>
      <c r="V3932" s="65">
        <f t="shared" si="2030"/>
        <v>0.84367816091954029</v>
      </c>
      <c r="W3932" s="65">
        <f t="shared" si="2031"/>
        <v>0.78284982935153591</v>
      </c>
      <c r="X3932" s="61">
        <f t="shared" si="2042"/>
        <v>5.7291666666666741E-2</v>
      </c>
      <c r="Y3932" s="66">
        <f t="shared" si="2032"/>
        <v>6.5909090909090876E-2</v>
      </c>
      <c r="Z3932" s="61">
        <f t="shared" si="2033"/>
        <v>5.7012847965738793E-2</v>
      </c>
      <c r="AA3932" s="67">
        <f t="shared" si="2034"/>
        <v>19.663157894736841</v>
      </c>
      <c r="AB3932" s="68">
        <f t="shared" si="2035"/>
        <v>4.6321525885558462E-2</v>
      </c>
      <c r="AC3932" s="69">
        <f t="shared" si="2036"/>
        <v>7.15617381327978E-2</v>
      </c>
      <c r="AD3932" s="70">
        <f>_xlfn.PERCENTILE.EXC(AC3932:$AC$5675,0.5)</f>
        <v>6.3989891464239876E-2</v>
      </c>
      <c r="AE3932" s="70">
        <f>_xlfn.PERCENTILE.EXC($AC3932:AC$5675,0.35)</f>
        <v>3.4533981907425883E-2</v>
      </c>
      <c r="AF3932" s="71">
        <f t="shared" si="2048"/>
        <v>5.9993503178801264E-3</v>
      </c>
      <c r="AG3932" s="70">
        <f t="shared" si="2049"/>
        <v>-0.31213811082236831</v>
      </c>
      <c r="AH3932" s="70">
        <f t="shared" si="2050"/>
        <v>-0.32972785344228484</v>
      </c>
      <c r="AI3932" s="61" t="str">
        <f t="shared" si="2045"/>
        <v>Short VOL</v>
      </c>
      <c r="AJ3932" s="68" t="str">
        <f t="shared" si="2046"/>
        <v>Short VOL</v>
      </c>
      <c r="AK3932" s="72"/>
      <c r="AL3932" s="73"/>
      <c r="AM3932" s="72"/>
      <c r="AN3932" s="73"/>
      <c r="AO3932" s="74"/>
      <c r="AP3932" s="20"/>
      <c r="AQ3932" s="74"/>
      <c r="AR3932" s="20"/>
      <c r="AS3932" s="74"/>
      <c r="AT3932" s="20"/>
      <c r="AU3932" s="74" t="str">
        <f t="shared" si="2037"/>
        <v>00631L</v>
      </c>
      <c r="AV3932" s="20">
        <f t="shared" si="2043"/>
        <v>1</v>
      </c>
      <c r="AW3932" s="74" t="str">
        <f t="shared" si="2038"/>
        <v>00631L</v>
      </c>
      <c r="AX3932" s="20">
        <f t="shared" si="2039"/>
        <v>1</v>
      </c>
      <c r="AY3932" s="20">
        <f t="shared" si="2044"/>
        <v>1</v>
      </c>
      <c r="AZ3932" s="116">
        <v>40603</v>
      </c>
      <c r="BA3932" s="116"/>
      <c r="BB3932" s="20"/>
      <c r="BC3932" s="20"/>
      <c r="BD3932" s="76"/>
      <c r="BE3932" s="77"/>
      <c r="BF3932" s="77"/>
    </row>
    <row r="3933" spans="1:58" s="23" customFormat="1" ht="15.75" customHeight="1" x14ac:dyDescent="0.4">
      <c r="A3933" s="116">
        <v>40599</v>
      </c>
      <c r="B3933" s="112">
        <v>20.149999999999999</v>
      </c>
      <c r="C3933" s="112">
        <v>21.15</v>
      </c>
      <c r="D3933" s="112">
        <v>22.05</v>
      </c>
      <c r="E3933" s="112">
        <v>22.55</v>
      </c>
      <c r="F3933" s="112">
        <v>23.1</v>
      </c>
      <c r="G3933" s="112">
        <v>23.35</v>
      </c>
      <c r="H3933" s="113">
        <v>23.75</v>
      </c>
      <c r="I3933" s="90">
        <f t="shared" si="2040"/>
        <v>20.518421052631577</v>
      </c>
      <c r="J3933" s="90">
        <f t="shared" si="2041"/>
        <v>21.481578947368419</v>
      </c>
      <c r="K3933" s="114">
        <v>12</v>
      </c>
      <c r="L3933" s="115">
        <v>5.2631578947368418E-2</v>
      </c>
      <c r="M3933" s="90">
        <v>18.47</v>
      </c>
      <c r="N3933" s="90">
        <v>19.22</v>
      </c>
      <c r="O3933" s="90">
        <v>20.57</v>
      </c>
      <c r="P3933" s="90">
        <v>22.71</v>
      </c>
      <c r="Q3933" s="90">
        <v>24.46</v>
      </c>
      <c r="R3933" s="63">
        <f t="shared" si="2029"/>
        <v>5.5900000000000034</v>
      </c>
      <c r="S3933" s="64">
        <f t="shared" si="2051"/>
        <v>-9.8499061913696132E-2</v>
      </c>
      <c r="T3933" s="65">
        <f t="shared" si="2047"/>
        <v>0.96097814776274715</v>
      </c>
      <c r="U3933" s="65">
        <f t="shared" si="2047"/>
        <v>0.93437044239183265</v>
      </c>
      <c r="V3933" s="65">
        <f t="shared" si="2030"/>
        <v>0.84632320563628349</v>
      </c>
      <c r="W3933" s="65">
        <f t="shared" si="2031"/>
        <v>0.78577269010629591</v>
      </c>
      <c r="X3933" s="61">
        <f t="shared" si="2042"/>
        <v>4.9627791563275438E-2</v>
      </c>
      <c r="Y3933" s="66">
        <f t="shared" si="2032"/>
        <v>5.3215077605321473E-2</v>
      </c>
      <c r="Z3933" s="61">
        <f t="shared" si="2033"/>
        <v>4.6941131204309337E-2</v>
      </c>
      <c r="AA3933" s="67">
        <f t="shared" si="2034"/>
        <v>20.518421052631577</v>
      </c>
      <c r="AB3933" s="68">
        <f t="shared" si="2035"/>
        <v>4.8387096774193533E-2</v>
      </c>
      <c r="AC3933" s="69">
        <f t="shared" si="2036"/>
        <v>6.7555725943370379E-2</v>
      </c>
      <c r="AD3933" s="70">
        <f>_xlfn.PERCENTILE.EXC(AC3933:$AC$5675,0.5)</f>
        <v>6.3919501677048379E-2</v>
      </c>
      <c r="AE3933" s="70">
        <f>_xlfn.PERCENTILE.EXC($AC3933:AC$5675,0.35)</f>
        <v>3.4505795215960443E-2</v>
      </c>
      <c r="AF3933" s="71">
        <f t="shared" si="2048"/>
        <v>5.7924812989594392E-3</v>
      </c>
      <c r="AG3933" s="70">
        <f t="shared" si="2049"/>
        <v>-0.31213811082236831</v>
      </c>
      <c r="AH3933" s="70">
        <f t="shared" si="2050"/>
        <v>-0.32972785344228484</v>
      </c>
      <c r="AI3933" s="61" t="str">
        <f t="shared" si="2045"/>
        <v>Short VOL</v>
      </c>
      <c r="AJ3933" s="68" t="str">
        <f t="shared" si="2046"/>
        <v>Short VOL</v>
      </c>
      <c r="AK3933" s="72"/>
      <c r="AL3933" s="73"/>
      <c r="AM3933" s="72"/>
      <c r="AN3933" s="73"/>
      <c r="AO3933" s="74"/>
      <c r="AP3933" s="20"/>
      <c r="AQ3933" s="74"/>
      <c r="AR3933" s="20"/>
      <c r="AS3933" s="74"/>
      <c r="AT3933" s="20"/>
      <c r="AU3933" s="74" t="str">
        <f t="shared" si="2037"/>
        <v>00631L</v>
      </c>
      <c r="AV3933" s="20">
        <f t="shared" si="2043"/>
        <v>1</v>
      </c>
      <c r="AW3933" s="74" t="str">
        <f t="shared" si="2038"/>
        <v>00631L</v>
      </c>
      <c r="AX3933" s="20">
        <f t="shared" si="2039"/>
        <v>1</v>
      </c>
      <c r="AY3933" s="20">
        <f t="shared" si="2044"/>
        <v>1</v>
      </c>
      <c r="AZ3933" s="116">
        <v>40602</v>
      </c>
      <c r="BA3933" s="116"/>
      <c r="BB3933" s="20"/>
      <c r="BC3933" s="20"/>
      <c r="BD3933" s="76"/>
      <c r="BE3933" s="77"/>
      <c r="BF3933" s="77"/>
    </row>
    <row r="3934" spans="1:58" s="23" customFormat="1" ht="15.75" customHeight="1" x14ac:dyDescent="0.4">
      <c r="A3934" s="116">
        <v>40598</v>
      </c>
      <c r="B3934" s="112">
        <v>21.85</v>
      </c>
      <c r="C3934" s="112">
        <v>22.35</v>
      </c>
      <c r="D3934" s="112">
        <v>23</v>
      </c>
      <c r="E3934" s="112">
        <v>23.3</v>
      </c>
      <c r="F3934" s="112">
        <v>23.75</v>
      </c>
      <c r="G3934" s="112">
        <v>23.95</v>
      </c>
      <c r="H3934" s="113">
        <v>24.35</v>
      </c>
      <c r="I3934" s="90">
        <f t="shared" si="2040"/>
        <v>22.007894736842108</v>
      </c>
      <c r="J3934" s="90">
        <f t="shared" si="2041"/>
        <v>22.555263157894739</v>
      </c>
      <c r="K3934" s="114">
        <v>13</v>
      </c>
      <c r="L3934" s="115">
        <v>5.2631578947368418E-2</v>
      </c>
      <c r="M3934" s="90">
        <v>21.51</v>
      </c>
      <c r="N3934" s="90">
        <v>21.32</v>
      </c>
      <c r="O3934" s="90">
        <v>22.26</v>
      </c>
      <c r="P3934" s="90">
        <v>23.86</v>
      </c>
      <c r="Q3934" s="90">
        <v>25.39</v>
      </c>
      <c r="R3934" s="63">
        <f t="shared" si="2029"/>
        <v>3.2900000000000063</v>
      </c>
      <c r="S3934" s="64">
        <f t="shared" si="2051"/>
        <v>-3.6601897876186118E-2</v>
      </c>
      <c r="T3934" s="65">
        <f t="shared" si="2047"/>
        <v>1.0089118198874296</v>
      </c>
      <c r="U3934" s="65">
        <f t="shared" si="2047"/>
        <v>0.95777178796046714</v>
      </c>
      <c r="V3934" s="65">
        <f t="shared" si="2030"/>
        <v>0.89354568315171834</v>
      </c>
      <c r="W3934" s="65">
        <f t="shared" si="2031"/>
        <v>0.83970066955494294</v>
      </c>
      <c r="X3934" s="61">
        <f t="shared" si="2042"/>
        <v>2.2883295194508008E-2</v>
      </c>
      <c r="Y3934" s="66">
        <f t="shared" si="2032"/>
        <v>4.5064377682403463E-2</v>
      </c>
      <c r="Z3934" s="61">
        <f t="shared" si="2033"/>
        <v>2.487145761090517E-2</v>
      </c>
      <c r="AA3934" s="67">
        <f t="shared" si="2034"/>
        <v>22.007894736842108</v>
      </c>
      <c r="AB3934" s="68">
        <f t="shared" si="2035"/>
        <v>2.4859287054409058E-2</v>
      </c>
      <c r="AC3934" s="69">
        <f t="shared" si="2036"/>
        <v>3.2265231559198283E-2</v>
      </c>
      <c r="AD3934" s="70">
        <f>_xlfn.PERCENTILE.EXC(AC3934:$AC$5675,0.5)</f>
        <v>6.3824050140997221E-2</v>
      </c>
      <c r="AE3934" s="70">
        <f>_xlfn.PERCENTILE.EXC($AC3934:AC$5675,0.35)</f>
        <v>3.4477608524495003E-2</v>
      </c>
      <c r="AF3934" s="71">
        <f t="shared" si="2048"/>
        <v>5.6135798515616125E-3</v>
      </c>
      <c r="AG3934" s="70">
        <f t="shared" si="2049"/>
        <v>-0.31213811082236831</v>
      </c>
      <c r="AH3934" s="70">
        <f t="shared" si="2050"/>
        <v>-0.32972785344228484</v>
      </c>
      <c r="AI3934" s="61" t="str">
        <f t="shared" si="2045"/>
        <v>Safety</v>
      </c>
      <c r="AJ3934" s="68" t="str">
        <f t="shared" si="2046"/>
        <v>Short VOL</v>
      </c>
      <c r="AK3934" s="72"/>
      <c r="AL3934" s="73"/>
      <c r="AM3934" s="72"/>
      <c r="AN3934" s="73"/>
      <c r="AO3934" s="74"/>
      <c r="AP3934" s="20"/>
      <c r="AQ3934" s="74"/>
      <c r="AR3934" s="20"/>
      <c r="AS3934" s="74"/>
      <c r="AT3934" s="20"/>
      <c r="AU3934" s="74" t="str">
        <f t="shared" si="2037"/>
        <v>00631L</v>
      </c>
      <c r="AV3934" s="20">
        <f t="shared" si="2043"/>
        <v>1</v>
      </c>
      <c r="AW3934" s="74" t="str">
        <f t="shared" si="2038"/>
        <v>00635U</v>
      </c>
      <c r="AX3934" s="20">
        <f t="shared" si="2039"/>
        <v>0</v>
      </c>
      <c r="AY3934" s="20">
        <f t="shared" si="2044"/>
        <v>1</v>
      </c>
      <c r="AZ3934" s="116">
        <v>40599</v>
      </c>
      <c r="BA3934" s="116"/>
      <c r="BB3934" s="20"/>
      <c r="BC3934" s="20"/>
      <c r="BD3934" s="76"/>
      <c r="BE3934" s="77"/>
      <c r="BF3934" s="77"/>
    </row>
    <row r="3935" spans="1:58" s="23" customFormat="1" ht="15.75" customHeight="1" x14ac:dyDescent="0.4">
      <c r="A3935" s="116">
        <v>40597</v>
      </c>
      <c r="B3935" s="112">
        <v>22.25</v>
      </c>
      <c r="C3935" s="112">
        <v>22.55</v>
      </c>
      <c r="D3935" s="112">
        <v>23.1</v>
      </c>
      <c r="E3935" s="112">
        <v>23.4</v>
      </c>
      <c r="F3935" s="112">
        <v>23.8</v>
      </c>
      <c r="G3935" s="112">
        <v>23.95</v>
      </c>
      <c r="H3935" s="113">
        <v>24.35</v>
      </c>
      <c r="I3935" s="90">
        <f t="shared" si="2040"/>
        <v>22.328947368421051</v>
      </c>
      <c r="J3935" s="90">
        <f t="shared" si="2041"/>
        <v>22.694736842105264</v>
      </c>
      <c r="K3935" s="114">
        <v>14</v>
      </c>
      <c r="L3935" s="115">
        <v>5.2631578947368418E-2</v>
      </c>
      <c r="M3935" s="90">
        <v>22.77</v>
      </c>
      <c r="N3935" s="90">
        <v>22.13</v>
      </c>
      <c r="O3935" s="90">
        <v>22.47</v>
      </c>
      <c r="P3935" s="90">
        <v>23.88</v>
      </c>
      <c r="Q3935" s="90">
        <v>25.3</v>
      </c>
      <c r="R3935" s="63">
        <f t="shared" ref="R3935:R3998" si="2052">(O3935+P3935)-(N3935+M3935)</f>
        <v>1.4499999999999957</v>
      </c>
      <c r="S3935" s="64">
        <f t="shared" si="2051"/>
        <v>6.3942307692307604E-2</v>
      </c>
      <c r="T3935" s="65">
        <f t="shared" si="2047"/>
        <v>1.0289200180750113</v>
      </c>
      <c r="U3935" s="65">
        <f t="shared" si="2047"/>
        <v>0.98486871384067642</v>
      </c>
      <c r="V3935" s="65">
        <f t="shared" si="2030"/>
        <v>0.92671691792294808</v>
      </c>
      <c r="W3935" s="65">
        <f t="shared" si="2031"/>
        <v>0.87470355731225291</v>
      </c>
      <c r="X3935" s="61">
        <f t="shared" si="2042"/>
        <v>1.3483146067415762E-2</v>
      </c>
      <c r="Y3935" s="66">
        <f t="shared" si="2032"/>
        <v>4.0598290598290725E-2</v>
      </c>
      <c r="Z3935" s="61">
        <f t="shared" si="2033"/>
        <v>1.6381850324101471E-2</v>
      </c>
      <c r="AA3935" s="67">
        <f t="shared" si="2034"/>
        <v>22.328947368421055</v>
      </c>
      <c r="AB3935" s="68">
        <f t="shared" si="2035"/>
        <v>5.4225033890646637E-3</v>
      </c>
      <c r="AC3935" s="69">
        <f t="shared" si="2036"/>
        <v>8.9899398292388553E-3</v>
      </c>
      <c r="AD3935" s="70">
        <f>_xlfn.PERCENTILE.EXC(AC3935:$AC$5675,0.5)</f>
        <v>6.3919501677048379E-2</v>
      </c>
      <c r="AE3935" s="70">
        <f>_xlfn.PERCENTILE.EXC($AC3935:AC$5675,0.35)</f>
        <v>3.4529955237216525E-2</v>
      </c>
      <c r="AF3935" s="71">
        <f t="shared" si="2048"/>
        <v>5.3899128215373774E-3</v>
      </c>
      <c r="AG3935" s="70">
        <f t="shared" si="2049"/>
        <v>-0.31213811082236831</v>
      </c>
      <c r="AH3935" s="70">
        <f t="shared" si="2050"/>
        <v>-0.32972785344228484</v>
      </c>
      <c r="AI3935" s="61" t="str">
        <f t="shared" si="2045"/>
        <v>Safety</v>
      </c>
      <c r="AJ3935" s="68" t="str">
        <f t="shared" si="2046"/>
        <v>Short VOL</v>
      </c>
      <c r="AK3935" s="72"/>
      <c r="AL3935" s="73"/>
      <c r="AM3935" s="72"/>
      <c r="AN3935" s="73"/>
      <c r="AO3935" s="74"/>
      <c r="AP3935" s="20"/>
      <c r="AQ3935" s="74"/>
      <c r="AR3935" s="20"/>
      <c r="AS3935" s="74"/>
      <c r="AT3935" s="20"/>
      <c r="AU3935" s="74" t="str">
        <f t="shared" si="2037"/>
        <v>00631L</v>
      </c>
      <c r="AV3935" s="20">
        <f t="shared" si="2043"/>
        <v>1</v>
      </c>
      <c r="AW3935" s="74" t="str">
        <f t="shared" si="2038"/>
        <v>00635U</v>
      </c>
      <c r="AX3935" s="20">
        <f t="shared" si="2039"/>
        <v>0</v>
      </c>
      <c r="AY3935" s="20">
        <f t="shared" si="2044"/>
        <v>1</v>
      </c>
      <c r="AZ3935" s="116">
        <v>40598</v>
      </c>
      <c r="BA3935" s="116"/>
      <c r="BB3935" s="20"/>
      <c r="BC3935" s="20"/>
      <c r="BD3935" s="76"/>
      <c r="BE3935" s="77"/>
      <c r="BF3935" s="77"/>
    </row>
    <row r="3936" spans="1:58" s="23" customFormat="1" ht="15.75" customHeight="1" x14ac:dyDescent="0.4">
      <c r="A3936" s="116">
        <v>40596</v>
      </c>
      <c r="B3936" s="112">
        <v>21.15</v>
      </c>
      <c r="C3936" s="112">
        <v>21.6</v>
      </c>
      <c r="D3936" s="112">
        <v>22.3</v>
      </c>
      <c r="E3936" s="112">
        <v>22.75</v>
      </c>
      <c r="F3936" s="112">
        <v>23.2</v>
      </c>
      <c r="G3936" s="112">
        <v>23.35</v>
      </c>
      <c r="H3936" s="113">
        <v>23.75</v>
      </c>
      <c r="I3936" s="90">
        <f t="shared" si="2040"/>
        <v>21.244736842105262</v>
      </c>
      <c r="J3936" s="90">
        <f t="shared" si="2041"/>
        <v>21.747368421052634</v>
      </c>
      <c r="K3936" s="114">
        <v>15</v>
      </c>
      <c r="L3936" s="115">
        <v>5.2631578947368418E-2</v>
      </c>
      <c r="M3936" s="90">
        <v>22.09</v>
      </c>
      <c r="N3936" s="90">
        <v>20.8</v>
      </c>
      <c r="O3936" s="90">
        <v>21.32</v>
      </c>
      <c r="P3936" s="90">
        <v>22.99</v>
      </c>
      <c r="Q3936" s="90">
        <v>24.72</v>
      </c>
      <c r="R3936" s="63">
        <f t="shared" si="2052"/>
        <v>1.4200000000000017</v>
      </c>
      <c r="S3936" s="64">
        <f t="shared" si="2051"/>
        <v>0.26597687157638472</v>
      </c>
      <c r="T3936" s="65">
        <f t="shared" si="2047"/>
        <v>1.0620192307692307</v>
      </c>
      <c r="U3936" s="65">
        <f t="shared" si="2047"/>
        <v>0.97560975609756095</v>
      </c>
      <c r="V3936" s="65">
        <f t="shared" si="2030"/>
        <v>0.90474119182253165</v>
      </c>
      <c r="W3936" s="65">
        <f t="shared" si="2031"/>
        <v>0.84142394822006483</v>
      </c>
      <c r="X3936" s="61">
        <f t="shared" si="2042"/>
        <v>2.1276595744680986E-2</v>
      </c>
      <c r="Y3936" s="66">
        <f t="shared" si="2032"/>
        <v>4.3956043956043959E-2</v>
      </c>
      <c r="Z3936" s="61">
        <f t="shared" si="2033"/>
        <v>2.3659110615632559E-2</v>
      </c>
      <c r="AA3936" s="67">
        <f t="shared" si="2034"/>
        <v>21.244736842105262</v>
      </c>
      <c r="AB3936" s="68">
        <f t="shared" si="2035"/>
        <v>1.6826923076922976E-2</v>
      </c>
      <c r="AC3936" s="69">
        <f t="shared" si="2036"/>
        <v>2.1381578947368311E-2</v>
      </c>
      <c r="AD3936" s="70">
        <f>_xlfn.PERCENTILE.EXC(AC3936:$AC$5675,0.5)</f>
        <v>6.3989891464239876E-2</v>
      </c>
      <c r="AE3936" s="70">
        <f>_xlfn.PERCENTILE.EXC($AC3936:AC$5675,0.35)</f>
        <v>3.4559883797192055E-2</v>
      </c>
      <c r="AF3936" s="71">
        <f t="shared" si="2048"/>
        <v>5.1137763618150584E-3</v>
      </c>
      <c r="AG3936" s="70">
        <f t="shared" si="2049"/>
        <v>-0.31213811082236831</v>
      </c>
      <c r="AH3936" s="70">
        <f t="shared" si="2050"/>
        <v>-0.32972785344228484</v>
      </c>
      <c r="AI3936" s="61" t="str">
        <f t="shared" si="2045"/>
        <v>Safety</v>
      </c>
      <c r="AJ3936" s="68" t="str">
        <f t="shared" si="2046"/>
        <v>Short VOL</v>
      </c>
      <c r="AK3936" s="72"/>
      <c r="AL3936" s="73"/>
      <c r="AM3936" s="72"/>
      <c r="AN3936" s="73"/>
      <c r="AO3936" s="74"/>
      <c r="AP3936" s="20"/>
      <c r="AQ3936" s="74"/>
      <c r="AR3936" s="20"/>
      <c r="AS3936" s="74"/>
      <c r="AT3936" s="20"/>
      <c r="AU3936" s="74" t="str">
        <f t="shared" si="2037"/>
        <v>00631L</v>
      </c>
      <c r="AV3936" s="20">
        <f t="shared" si="2043"/>
        <v>1</v>
      </c>
      <c r="AW3936" s="74" t="str">
        <f t="shared" si="2038"/>
        <v>00635U</v>
      </c>
      <c r="AX3936" s="20">
        <f t="shared" si="2039"/>
        <v>0</v>
      </c>
      <c r="AY3936" s="20">
        <f t="shared" si="2044"/>
        <v>1</v>
      </c>
      <c r="AZ3936" s="116">
        <v>40597</v>
      </c>
      <c r="BA3936" s="116"/>
      <c r="BB3936" s="20"/>
      <c r="BC3936" s="20"/>
      <c r="BD3936" s="76"/>
      <c r="BE3936" s="77"/>
      <c r="BF3936" s="77"/>
    </row>
    <row r="3937" spans="1:58" s="23" customFormat="1" ht="15.75" customHeight="1" x14ac:dyDescent="0.4">
      <c r="A3937" s="116">
        <v>40592</v>
      </c>
      <c r="B3937" s="112">
        <v>18.600000000000001</v>
      </c>
      <c r="C3937" s="112">
        <v>19.8</v>
      </c>
      <c r="D3937" s="112">
        <v>20.8</v>
      </c>
      <c r="E3937" s="112">
        <v>21.45</v>
      </c>
      <c r="F3937" s="112">
        <v>21.95</v>
      </c>
      <c r="G3937" s="112">
        <v>22.2</v>
      </c>
      <c r="H3937" s="113">
        <v>22.7</v>
      </c>
      <c r="I3937" s="90">
        <f t="shared" si="2040"/>
        <v>18.789473684210527</v>
      </c>
      <c r="J3937" s="90">
        <f t="shared" si="2041"/>
        <v>19.957894736842107</v>
      </c>
      <c r="K3937" s="114">
        <v>16</v>
      </c>
      <c r="L3937" s="115">
        <v>5.2631578947368418E-2</v>
      </c>
      <c r="M3937" s="90">
        <v>14.92</v>
      </c>
      <c r="N3937" s="90">
        <v>16.43</v>
      </c>
      <c r="O3937" s="90">
        <v>18.899999999999999</v>
      </c>
      <c r="P3937" s="90">
        <v>20.92</v>
      </c>
      <c r="Q3937" s="90">
        <v>23.02</v>
      </c>
      <c r="R3937" s="63">
        <f t="shared" si="2052"/>
        <v>8.4699999999999989</v>
      </c>
      <c r="S3937" s="64">
        <f t="shared" si="2051"/>
        <v>-9.6443640747438299E-3</v>
      </c>
      <c r="T3937" s="65">
        <f t="shared" si="2047"/>
        <v>0.90809494826536818</v>
      </c>
      <c r="U3937" s="65">
        <f t="shared" si="2047"/>
        <v>0.86931216931216937</v>
      </c>
      <c r="V3937" s="65">
        <f t="shared" si="2030"/>
        <v>0.78537284894837467</v>
      </c>
      <c r="W3937" s="65">
        <f t="shared" si="2031"/>
        <v>0.71372719374456994</v>
      </c>
      <c r="X3937" s="61">
        <f t="shared" si="2042"/>
        <v>6.4516129032258021E-2</v>
      </c>
      <c r="Y3937" s="66">
        <f t="shared" si="2032"/>
        <v>5.8275058275058279E-2</v>
      </c>
      <c r="Z3937" s="61">
        <f t="shared" si="2033"/>
        <v>6.2184873949579854E-2</v>
      </c>
      <c r="AA3937" s="67">
        <f t="shared" si="2034"/>
        <v>18.789473684210527</v>
      </c>
      <c r="AB3937" s="68">
        <f t="shared" si="2035"/>
        <v>0.13207547169811332</v>
      </c>
      <c r="AC3937" s="69">
        <f t="shared" si="2036"/>
        <v>0.14360764967806011</v>
      </c>
      <c r="AD3937" s="70">
        <f>_xlfn.PERCENTILE.EXC(AC3937:$AC$5675,0.5)</f>
        <v>6.4060281251431372E-2</v>
      </c>
      <c r="AE3937" s="70">
        <f>_xlfn.PERCENTILE.EXC($AC3937:AC$5675,0.35)</f>
        <v>3.4570596797671008E-2</v>
      </c>
      <c r="AF3937" s="71">
        <f t="shared" si="2048"/>
        <v>5.0476759146710331E-3</v>
      </c>
      <c r="AG3937" s="70">
        <f t="shared" si="2049"/>
        <v>-0.31213811082236831</v>
      </c>
      <c r="AH3937" s="70">
        <f t="shared" si="2050"/>
        <v>-0.32972785344228484</v>
      </c>
      <c r="AI3937" s="61" t="str">
        <f t="shared" si="2045"/>
        <v>Short VOL</v>
      </c>
      <c r="AJ3937" s="68" t="str">
        <f t="shared" si="2046"/>
        <v>Short VOL</v>
      </c>
      <c r="AK3937" s="72"/>
      <c r="AL3937" s="73"/>
      <c r="AM3937" s="72"/>
      <c r="AN3937" s="73"/>
      <c r="AO3937" s="74"/>
      <c r="AP3937" s="20"/>
      <c r="AQ3937" s="74"/>
      <c r="AR3937" s="20"/>
      <c r="AS3937" s="74"/>
      <c r="AT3937" s="20"/>
      <c r="AU3937" s="74" t="str">
        <f t="shared" si="2037"/>
        <v>00631L</v>
      </c>
      <c r="AV3937" s="20">
        <f t="shared" si="2043"/>
        <v>1</v>
      </c>
      <c r="AW3937" s="74" t="str">
        <f t="shared" si="2038"/>
        <v>00631L</v>
      </c>
      <c r="AX3937" s="20">
        <f t="shared" si="2039"/>
        <v>1</v>
      </c>
      <c r="AY3937" s="20">
        <f t="shared" si="2044"/>
        <v>1</v>
      </c>
      <c r="AZ3937" s="116">
        <v>40596</v>
      </c>
      <c r="BA3937" s="116"/>
      <c r="BB3937" s="20"/>
      <c r="BC3937" s="20"/>
      <c r="BD3937" s="76"/>
      <c r="BE3937" s="77"/>
      <c r="BF3937" s="77"/>
    </row>
    <row r="3938" spans="1:58" s="23" customFormat="1" ht="15.75" customHeight="1" x14ac:dyDescent="0.4">
      <c r="A3938" s="116">
        <v>40591</v>
      </c>
      <c r="B3938" s="112">
        <v>18.45</v>
      </c>
      <c r="C3938" s="112">
        <v>19.649999999999999</v>
      </c>
      <c r="D3938" s="112">
        <v>20.5</v>
      </c>
      <c r="E3938" s="112">
        <v>21.1</v>
      </c>
      <c r="F3938" s="112">
        <v>21.7</v>
      </c>
      <c r="G3938" s="112">
        <v>21.95</v>
      </c>
      <c r="H3938" s="113">
        <v>22.45</v>
      </c>
      <c r="I3938" s="90">
        <f t="shared" si="2040"/>
        <v>18.576315789473682</v>
      </c>
      <c r="J3938" s="90">
        <f t="shared" si="2041"/>
        <v>19.739473684210527</v>
      </c>
      <c r="K3938" s="114">
        <v>17</v>
      </c>
      <c r="L3938" s="115">
        <v>5.2631578947368418E-2</v>
      </c>
      <c r="M3938" s="90">
        <v>15.81</v>
      </c>
      <c r="N3938" s="90">
        <v>16.59</v>
      </c>
      <c r="O3938" s="90">
        <v>18.63</v>
      </c>
      <c r="P3938" s="90">
        <v>20.71</v>
      </c>
      <c r="Q3938" s="90">
        <v>22.74</v>
      </c>
      <c r="R3938" s="63">
        <f t="shared" si="2052"/>
        <v>6.9400000000000048</v>
      </c>
      <c r="S3938" s="64">
        <f t="shared" si="2051"/>
        <v>-7.7751196172248212E-3</v>
      </c>
      <c r="T3938" s="65">
        <f t="shared" si="2047"/>
        <v>0.9529837251356239</v>
      </c>
      <c r="U3938" s="65">
        <f t="shared" si="2047"/>
        <v>0.890499194847021</v>
      </c>
      <c r="V3938" s="65">
        <f t="shared" si="2030"/>
        <v>0.80106228874939633</v>
      </c>
      <c r="W3938" s="65">
        <f t="shared" si="2031"/>
        <v>0.72955145118733511</v>
      </c>
      <c r="X3938" s="61">
        <f t="shared" si="2042"/>
        <v>6.504065040650403E-2</v>
      </c>
      <c r="Y3938" s="66">
        <f t="shared" si="2032"/>
        <v>6.3981042654028333E-2</v>
      </c>
      <c r="Z3938" s="61">
        <f t="shared" si="2033"/>
        <v>6.2615101289134584E-2</v>
      </c>
      <c r="AA3938" s="67">
        <f t="shared" si="2034"/>
        <v>18.576315789473686</v>
      </c>
      <c r="AB3938" s="68">
        <f t="shared" si="2035"/>
        <v>0.11211573236889689</v>
      </c>
      <c r="AC3938" s="69">
        <f t="shared" si="2036"/>
        <v>0.11972970400685268</v>
      </c>
      <c r="AD3938" s="70">
        <f>_xlfn.PERCENTILE.EXC(AC3938:$AC$5675,0.5)</f>
        <v>6.3989891464239876E-2</v>
      </c>
      <c r="AE3938" s="70">
        <f>_xlfn.PERCENTILE.EXC($AC3938:AC$5675,0.35)</f>
        <v>3.4564828258951574E-2</v>
      </c>
      <c r="AF3938" s="71">
        <f t="shared" si="2048"/>
        <v>4.9402280928486442E-3</v>
      </c>
      <c r="AG3938" s="70">
        <f t="shared" si="2049"/>
        <v>-0.31213811082236831</v>
      </c>
      <c r="AH3938" s="70">
        <f t="shared" si="2050"/>
        <v>-0.32972785344228484</v>
      </c>
      <c r="AI3938" s="61" t="str">
        <f t="shared" si="2045"/>
        <v>Short VOL</v>
      </c>
      <c r="AJ3938" s="68" t="str">
        <f t="shared" si="2046"/>
        <v>Short VOL</v>
      </c>
      <c r="AK3938" s="72"/>
      <c r="AL3938" s="73"/>
      <c r="AM3938" s="72"/>
      <c r="AN3938" s="73"/>
      <c r="AO3938" s="74"/>
      <c r="AP3938" s="20"/>
      <c r="AQ3938" s="74"/>
      <c r="AR3938" s="20"/>
      <c r="AS3938" s="74"/>
      <c r="AT3938" s="20"/>
      <c r="AU3938" s="74" t="str">
        <f t="shared" si="2037"/>
        <v>00631L</v>
      </c>
      <c r="AV3938" s="20">
        <f t="shared" si="2043"/>
        <v>1</v>
      </c>
      <c r="AW3938" s="74" t="str">
        <f t="shared" si="2038"/>
        <v>00631L</v>
      </c>
      <c r="AX3938" s="20">
        <f t="shared" si="2039"/>
        <v>1</v>
      </c>
      <c r="AY3938" s="20">
        <f t="shared" si="2044"/>
        <v>1</v>
      </c>
      <c r="AZ3938" s="116">
        <v>40592</v>
      </c>
      <c r="BA3938" s="116"/>
      <c r="BB3938" s="20"/>
      <c r="BC3938" s="20"/>
      <c r="BD3938" s="76"/>
      <c r="BE3938" s="77"/>
      <c r="BF3938" s="77"/>
    </row>
    <row r="3939" spans="1:58" s="23" customFormat="1" ht="15.75" customHeight="1" x14ac:dyDescent="0.4">
      <c r="A3939" s="116">
        <v>40590</v>
      </c>
      <c r="B3939" s="112">
        <v>18.3</v>
      </c>
      <c r="C3939" s="112">
        <v>19.350000000000001</v>
      </c>
      <c r="D3939" s="112">
        <v>20.149999999999999</v>
      </c>
      <c r="E3939" s="112">
        <v>20.7</v>
      </c>
      <c r="F3939" s="112">
        <v>21.4</v>
      </c>
      <c r="G3939" s="112">
        <v>21.65</v>
      </c>
      <c r="H3939" s="113">
        <v>22.2</v>
      </c>
      <c r="I3939" s="90">
        <f t="shared" si="2040"/>
        <v>18.355263157894736</v>
      </c>
      <c r="J3939" s="90">
        <f t="shared" si="2041"/>
        <v>19.392105263157895</v>
      </c>
      <c r="K3939" s="114">
        <v>18</v>
      </c>
      <c r="L3939" s="115">
        <v>5.2631578947368418E-2</v>
      </c>
      <c r="M3939" s="90">
        <v>16.87</v>
      </c>
      <c r="N3939" s="90">
        <v>16.72</v>
      </c>
      <c r="O3939" s="90">
        <v>18.32</v>
      </c>
      <c r="P3939" s="90">
        <v>20.329999999999998</v>
      </c>
      <c r="Q3939" s="90">
        <v>22.53</v>
      </c>
      <c r="R3939" s="63">
        <f t="shared" si="2052"/>
        <v>5.0599999999999952</v>
      </c>
      <c r="S3939" s="64">
        <f t="shared" si="2051"/>
        <v>2.1380574221136095E-2</v>
      </c>
      <c r="T3939" s="65">
        <f t="shared" si="2047"/>
        <v>1.0089712918660287</v>
      </c>
      <c r="U3939" s="65">
        <f t="shared" si="2047"/>
        <v>0.91266375545851519</v>
      </c>
      <c r="V3939" s="65">
        <f t="shared" si="2030"/>
        <v>0.82242990654205606</v>
      </c>
      <c r="W3939" s="65">
        <f t="shared" si="2031"/>
        <v>0.7421216156236129</v>
      </c>
      <c r="X3939" s="61">
        <f t="shared" si="2042"/>
        <v>5.7377049180327905E-2</v>
      </c>
      <c r="Y3939" s="66">
        <f t="shared" si="2032"/>
        <v>7.2463768115942032E-2</v>
      </c>
      <c r="Z3939" s="61">
        <f t="shared" si="2033"/>
        <v>5.6487455197132636E-2</v>
      </c>
      <c r="AA3939" s="67">
        <f t="shared" si="2034"/>
        <v>18.35526315789474</v>
      </c>
      <c r="AB3939" s="68">
        <f t="shared" si="2035"/>
        <v>9.4497607655502511E-2</v>
      </c>
      <c r="AC3939" s="69">
        <f t="shared" si="2036"/>
        <v>9.7802820448250061E-2</v>
      </c>
      <c r="AD3939" s="70">
        <f>_xlfn.PERCENTILE.EXC(AC3939:$AC$5675,0.5)</f>
        <v>6.3919501677048379E-2</v>
      </c>
      <c r="AE3939" s="70">
        <f>_xlfn.PERCENTILE.EXC($AC3939:AC$5675,0.35)</f>
        <v>3.4559059720232134E-2</v>
      </c>
      <c r="AF3939" s="71">
        <f t="shared" si="2048"/>
        <v>4.8584673992133768E-3</v>
      </c>
      <c r="AG3939" s="70">
        <f t="shared" si="2049"/>
        <v>-0.31213811082236831</v>
      </c>
      <c r="AH3939" s="70">
        <f t="shared" si="2050"/>
        <v>-0.32972785344228484</v>
      </c>
      <c r="AI3939" s="61" t="str">
        <f t="shared" si="2045"/>
        <v>Short VOL</v>
      </c>
      <c r="AJ3939" s="68" t="str">
        <f t="shared" si="2046"/>
        <v>Short VOL</v>
      </c>
      <c r="AK3939" s="72"/>
      <c r="AL3939" s="73"/>
      <c r="AM3939" s="72"/>
      <c r="AN3939" s="73"/>
      <c r="AO3939" s="74"/>
      <c r="AP3939" s="20"/>
      <c r="AQ3939" s="74"/>
      <c r="AR3939" s="20"/>
      <c r="AS3939" s="74"/>
      <c r="AT3939" s="20"/>
      <c r="AU3939" s="74" t="str">
        <f t="shared" si="2037"/>
        <v>00631L</v>
      </c>
      <c r="AV3939" s="20">
        <f t="shared" si="2043"/>
        <v>1</v>
      </c>
      <c r="AW3939" s="74" t="str">
        <f t="shared" si="2038"/>
        <v>00631L</v>
      </c>
      <c r="AX3939" s="20">
        <f t="shared" si="2039"/>
        <v>1</v>
      </c>
      <c r="AY3939" s="20">
        <f t="shared" si="2044"/>
        <v>1</v>
      </c>
      <c r="AZ3939" s="116">
        <v>40591</v>
      </c>
      <c r="BA3939" s="116"/>
      <c r="BB3939" s="20"/>
      <c r="BC3939" s="20"/>
      <c r="BD3939" s="76"/>
      <c r="BE3939" s="77"/>
      <c r="BF3939" s="77"/>
    </row>
    <row r="3940" spans="1:58" s="23" customFormat="1" ht="15.75" customHeight="1" x14ac:dyDescent="0.4">
      <c r="A3940" s="116">
        <v>40589</v>
      </c>
      <c r="B3940" s="112">
        <v>16.7</v>
      </c>
      <c r="C3940" s="112">
        <v>18.05</v>
      </c>
      <c r="D3940" s="112">
        <v>19</v>
      </c>
      <c r="E3940" s="112">
        <v>19.899999999999999</v>
      </c>
      <c r="F3940" s="112">
        <v>20.55</v>
      </c>
      <c r="G3940" s="112">
        <v>21.25</v>
      </c>
      <c r="H3940" s="113">
        <v>21.6</v>
      </c>
      <c r="I3940" s="90">
        <f t="shared" si="2040"/>
        <v>18.05</v>
      </c>
      <c r="J3940" s="90">
        <f t="shared" si="2041"/>
        <v>19</v>
      </c>
      <c r="K3940" s="114">
        <v>0</v>
      </c>
      <c r="L3940" s="115">
        <v>0.05</v>
      </c>
      <c r="M3940" s="90">
        <v>16.579999999999998</v>
      </c>
      <c r="N3940" s="90">
        <v>16.37</v>
      </c>
      <c r="O3940" s="90">
        <v>18.27</v>
      </c>
      <c r="P3940" s="90">
        <v>20.239999999999998</v>
      </c>
      <c r="Q3940" s="90">
        <v>22.71</v>
      </c>
      <c r="R3940" s="63">
        <f t="shared" si="2052"/>
        <v>5.5599999999999952</v>
      </c>
      <c r="S3940" s="64">
        <f t="shared" si="2051"/>
        <v>2.6332288401254025E-2</v>
      </c>
      <c r="T3940" s="65">
        <f t="shared" si="2047"/>
        <v>1.0128283445326816</v>
      </c>
      <c r="U3940" s="65">
        <f t="shared" si="2047"/>
        <v>0.89600437876299954</v>
      </c>
      <c r="V3940" s="65">
        <f t="shared" si="2030"/>
        <v>0.80879446640316222</v>
      </c>
      <c r="W3940" s="65">
        <f t="shared" si="2031"/>
        <v>0.72082782915015409</v>
      </c>
      <c r="X3940" s="61">
        <f t="shared" si="2042"/>
        <v>8.0838323353293495E-2</v>
      </c>
      <c r="Y3940" s="66">
        <f t="shared" si="2032"/>
        <v>8.5427135678392108E-2</v>
      </c>
      <c r="Z3940" s="61">
        <f t="shared" si="2033"/>
        <v>5.2631578947368376E-2</v>
      </c>
      <c r="AA3940" s="67">
        <f t="shared" si="2034"/>
        <v>18.05</v>
      </c>
      <c r="AB3940" s="68">
        <f t="shared" si="2035"/>
        <v>2.0158827122785477E-2</v>
      </c>
      <c r="AC3940" s="69">
        <f t="shared" si="2036"/>
        <v>0.10262675626145386</v>
      </c>
      <c r="AD3940" s="70">
        <f>_xlfn.PERCENTILE.EXC(AC3940:$AC$5675,0.5)</f>
        <v>6.3824050140997221E-2</v>
      </c>
      <c r="AE3940" s="70">
        <f>_xlfn.PERCENTILE.EXC($AC3940:AC$5675,0.35)</f>
        <v>3.4550088588263271E-2</v>
      </c>
      <c r="AF3940" s="71">
        <f t="shared" si="2048"/>
        <v>4.7684579538849053E-3</v>
      </c>
      <c r="AG3940" s="70">
        <f t="shared" si="2049"/>
        <v>-0.31213811082236831</v>
      </c>
      <c r="AH3940" s="70">
        <f t="shared" si="2050"/>
        <v>-0.32972785344228484</v>
      </c>
      <c r="AI3940" s="61" t="str">
        <f t="shared" si="2045"/>
        <v>Short VOL</v>
      </c>
      <c r="AJ3940" s="68" t="str">
        <f t="shared" si="2046"/>
        <v>Short VOL</v>
      </c>
      <c r="AK3940" s="72"/>
      <c r="AL3940" s="73"/>
      <c r="AM3940" s="72"/>
      <c r="AN3940" s="73"/>
      <c r="AO3940" s="74"/>
      <c r="AP3940" s="20"/>
      <c r="AQ3940" s="74"/>
      <c r="AR3940" s="20"/>
      <c r="AS3940" s="74"/>
      <c r="AT3940" s="20"/>
      <c r="AU3940" s="74" t="str">
        <f t="shared" si="2037"/>
        <v>00631L</v>
      </c>
      <c r="AV3940" s="20">
        <f t="shared" si="2043"/>
        <v>1</v>
      </c>
      <c r="AW3940" s="74" t="str">
        <f t="shared" si="2038"/>
        <v>00631L</v>
      </c>
      <c r="AX3940" s="20">
        <f t="shared" si="2039"/>
        <v>1</v>
      </c>
      <c r="AY3940" s="20">
        <f t="shared" si="2044"/>
        <v>1</v>
      </c>
      <c r="AZ3940" s="116">
        <v>40590</v>
      </c>
      <c r="BA3940" s="116"/>
      <c r="BB3940" s="20"/>
      <c r="BC3940" s="20"/>
      <c r="BD3940" s="76"/>
      <c r="BE3940" s="77"/>
      <c r="BF3940" s="77"/>
    </row>
    <row r="3941" spans="1:58" s="23" customFormat="1" ht="15.75" customHeight="1" x14ac:dyDescent="0.4">
      <c r="A3941" s="116">
        <v>40588</v>
      </c>
      <c r="B3941" s="112">
        <v>16.45</v>
      </c>
      <c r="C3941" s="112">
        <v>17.850000000000001</v>
      </c>
      <c r="D3941" s="112">
        <v>18.95</v>
      </c>
      <c r="E3941" s="112">
        <v>19.75</v>
      </c>
      <c r="F3941" s="112">
        <v>20.399999999999999</v>
      </c>
      <c r="G3941" s="112">
        <v>21.1</v>
      </c>
      <c r="H3941" s="113">
        <v>21.5</v>
      </c>
      <c r="I3941" s="90">
        <f t="shared" si="2040"/>
        <v>17.78</v>
      </c>
      <c r="J3941" s="90">
        <f t="shared" si="2041"/>
        <v>18.895</v>
      </c>
      <c r="K3941" s="114">
        <v>1</v>
      </c>
      <c r="L3941" s="115">
        <v>0.05</v>
      </c>
      <c r="M3941" s="90">
        <v>16.16</v>
      </c>
      <c r="N3941" s="90">
        <v>15.95</v>
      </c>
      <c r="O3941" s="90">
        <v>17.940000000000001</v>
      </c>
      <c r="P3941" s="90">
        <v>20.03</v>
      </c>
      <c r="Q3941" s="90">
        <v>22.44</v>
      </c>
      <c r="R3941" s="63">
        <f t="shared" si="2052"/>
        <v>5.8599999999999994</v>
      </c>
      <c r="S3941" s="64">
        <f t="shared" si="2051"/>
        <v>1.6571064372211588E-2</v>
      </c>
      <c r="T3941" s="65">
        <f t="shared" si="2047"/>
        <v>1.013166144200627</v>
      </c>
      <c r="U3941" s="65">
        <f t="shared" si="2047"/>
        <v>0.88907469342251944</v>
      </c>
      <c r="V3941" s="65">
        <f t="shared" si="2030"/>
        <v>0.7963055416874687</v>
      </c>
      <c r="W3941" s="65">
        <f t="shared" si="2031"/>
        <v>0.71078431372549011</v>
      </c>
      <c r="X3941" s="61">
        <f t="shared" si="2042"/>
        <v>8.5106382978723541E-2</v>
      </c>
      <c r="Y3941" s="66">
        <f t="shared" si="2032"/>
        <v>8.8607594936708861E-2</v>
      </c>
      <c r="Z3941" s="61">
        <f t="shared" si="2033"/>
        <v>6.2710911136107897E-2</v>
      </c>
      <c r="AA3941" s="67">
        <f t="shared" si="2034"/>
        <v>17.78</v>
      </c>
      <c r="AB3941" s="68">
        <f t="shared" si="2035"/>
        <v>3.1347962382445145E-2</v>
      </c>
      <c r="AC3941" s="69">
        <f t="shared" si="2036"/>
        <v>0.11473354231974933</v>
      </c>
      <c r="AD3941" s="70">
        <f>_xlfn.PERCENTILE.EXC(AC3941:$AC$5675,0.5)</f>
        <v>6.3728598604946063E-2</v>
      </c>
      <c r="AE3941" s="70">
        <f>_xlfn.PERCENTILE.EXC($AC3941:AC$5675,0.35)</f>
        <v>3.4521901896797831E-2</v>
      </c>
      <c r="AF3941" s="71">
        <f t="shared" si="2048"/>
        <v>4.648242408990616E-3</v>
      </c>
      <c r="AG3941" s="70">
        <f t="shared" si="2049"/>
        <v>-0.31213811082236831</v>
      </c>
      <c r="AH3941" s="70">
        <f t="shared" si="2050"/>
        <v>-0.32972785344228484</v>
      </c>
      <c r="AI3941" s="61" t="str">
        <f t="shared" si="2045"/>
        <v>Short VOL</v>
      </c>
      <c r="AJ3941" s="68" t="str">
        <f t="shared" si="2046"/>
        <v>Short VOL</v>
      </c>
      <c r="AK3941" s="72"/>
      <c r="AL3941" s="73"/>
      <c r="AM3941" s="72"/>
      <c r="AN3941" s="73"/>
      <c r="AO3941" s="74"/>
      <c r="AP3941" s="20"/>
      <c r="AQ3941" s="74"/>
      <c r="AR3941" s="20"/>
      <c r="AS3941" s="74"/>
      <c r="AT3941" s="20"/>
      <c r="AU3941" s="74" t="str">
        <f t="shared" si="2037"/>
        <v>00631L</v>
      </c>
      <c r="AV3941" s="20">
        <f t="shared" si="2043"/>
        <v>1</v>
      </c>
      <c r="AW3941" s="74" t="str">
        <f t="shared" si="2038"/>
        <v>00631L</v>
      </c>
      <c r="AX3941" s="20">
        <f t="shared" si="2039"/>
        <v>1</v>
      </c>
      <c r="AY3941" s="20">
        <f t="shared" si="2044"/>
        <v>1</v>
      </c>
      <c r="AZ3941" s="116">
        <v>40589</v>
      </c>
      <c r="BA3941" s="116"/>
      <c r="BB3941" s="20"/>
      <c r="BC3941" s="20"/>
      <c r="BD3941" s="76"/>
      <c r="BE3941" s="77"/>
      <c r="BF3941" s="77"/>
    </row>
    <row r="3942" spans="1:58" s="23" customFormat="1" ht="15.75" customHeight="1" x14ac:dyDescent="0.4">
      <c r="A3942" s="116">
        <v>40585</v>
      </c>
      <c r="B3942" s="112">
        <v>16.600000000000001</v>
      </c>
      <c r="C3942" s="112">
        <v>18.05</v>
      </c>
      <c r="D3942" s="112">
        <v>19.149999999999999</v>
      </c>
      <c r="E3942" s="112">
        <v>19.850000000000001</v>
      </c>
      <c r="F3942" s="112">
        <v>20.45</v>
      </c>
      <c r="G3942" s="112">
        <v>21.15</v>
      </c>
      <c r="H3942" s="113">
        <v>21.55</v>
      </c>
      <c r="I3942" s="90">
        <f t="shared" si="2040"/>
        <v>17.905000000000001</v>
      </c>
      <c r="J3942" s="90">
        <f t="shared" si="2041"/>
        <v>19.04</v>
      </c>
      <c r="K3942" s="114">
        <v>2</v>
      </c>
      <c r="L3942" s="115">
        <v>0.05</v>
      </c>
      <c r="M3942" s="90">
        <v>14.79</v>
      </c>
      <c r="N3942" s="90">
        <v>15.69</v>
      </c>
      <c r="O3942" s="90">
        <v>17.86</v>
      </c>
      <c r="P3942" s="90">
        <v>19.850000000000001</v>
      </c>
      <c r="Q3942" s="90">
        <v>22.28</v>
      </c>
      <c r="R3942" s="63">
        <f t="shared" si="2052"/>
        <v>7.230000000000004</v>
      </c>
      <c r="S3942" s="64">
        <f t="shared" si="2051"/>
        <v>-2.4860161591050364E-2</v>
      </c>
      <c r="T3942" s="65">
        <f t="shared" si="2047"/>
        <v>0.9426386233269598</v>
      </c>
      <c r="U3942" s="65">
        <f t="shared" si="2047"/>
        <v>0.87849944008958569</v>
      </c>
      <c r="V3942" s="65">
        <f t="shared" ref="V3942:V4005" si="2053">N3942/P3942</f>
        <v>0.79042821158690169</v>
      </c>
      <c r="W3942" s="65">
        <f t="shared" ref="W3942:W4005" si="2054">N3942/Q3942</f>
        <v>0.70421903052064627</v>
      </c>
      <c r="X3942" s="61">
        <f t="shared" si="2042"/>
        <v>8.7349397590361394E-2</v>
      </c>
      <c r="Y3942" s="66">
        <f t="shared" ref="Y3942:Y4005" si="2055">(H3942-E3942)/E3942</f>
        <v>8.5642317380352606E-2</v>
      </c>
      <c r="Z3942" s="61">
        <f t="shared" ref="Z3942:Z4005" si="2056">(J3942-I3942)/I3942</f>
        <v>6.339011449315822E-2</v>
      </c>
      <c r="AA3942" s="67">
        <f t="shared" ref="AA3942:AA4005" si="2057">B3942*(K3942*L3942)+C3942*(1-(K3942*L3942))</f>
        <v>17.905000000000001</v>
      </c>
      <c r="AB3942" s="68">
        <f t="shared" ref="AB3942:AB4005" si="2058">(B3942-N3942)/N3942</f>
        <v>5.7998725302740722E-2</v>
      </c>
      <c r="AC3942" s="69">
        <f t="shared" ref="AC3942:AC4005" si="2059">(AA3942-N3942)/N3942</f>
        <v>0.14117272147864893</v>
      </c>
      <c r="AD3942" s="70">
        <f>_xlfn.PERCENTILE.EXC(AC3942:$AC$5675,0.5)</f>
        <v>6.3705951626053081E-2</v>
      </c>
      <c r="AE3942" s="70">
        <f>_xlfn.PERCENTILE.EXC($AC3942:AC$5675,0.35)</f>
        <v>3.4493715205332398E-2</v>
      </c>
      <c r="AF3942" s="71">
        <f t="shared" si="2048"/>
        <v>4.648242408990616E-3</v>
      </c>
      <c r="AG3942" s="70">
        <f t="shared" si="2049"/>
        <v>-0.31213811082236831</v>
      </c>
      <c r="AH3942" s="70">
        <f t="shared" si="2050"/>
        <v>-0.32972785344228484</v>
      </c>
      <c r="AI3942" s="61" t="str">
        <f t="shared" si="2045"/>
        <v>Short VOL</v>
      </c>
      <c r="AJ3942" s="68" t="str">
        <f t="shared" si="2046"/>
        <v>Short VOL</v>
      </c>
      <c r="AK3942" s="72"/>
      <c r="AL3942" s="73"/>
      <c r="AM3942" s="72"/>
      <c r="AN3942" s="73"/>
      <c r="AO3942" s="74"/>
      <c r="AP3942" s="20"/>
      <c r="AQ3942" s="74"/>
      <c r="AR3942" s="20"/>
      <c r="AS3942" s="74"/>
      <c r="AT3942" s="20"/>
      <c r="AU3942" s="74" t="str">
        <f t="shared" si="2037"/>
        <v>00631L</v>
      </c>
      <c r="AV3942" s="20">
        <f t="shared" si="2043"/>
        <v>1</v>
      </c>
      <c r="AW3942" s="74" t="str">
        <f t="shared" si="2038"/>
        <v>00631L</v>
      </c>
      <c r="AX3942" s="20">
        <f t="shared" si="2039"/>
        <v>1</v>
      </c>
      <c r="AY3942" s="20">
        <f t="shared" si="2044"/>
        <v>1</v>
      </c>
      <c r="AZ3942" s="116">
        <v>40588</v>
      </c>
      <c r="BA3942" s="116"/>
      <c r="BB3942" s="20"/>
      <c r="BC3942" s="20"/>
      <c r="BD3942" s="76"/>
      <c r="BE3942" s="77"/>
      <c r="BF3942" s="77"/>
    </row>
    <row r="3943" spans="1:58" s="23" customFormat="1" ht="15.75" customHeight="1" x14ac:dyDescent="0.4">
      <c r="A3943" s="116">
        <v>40584</v>
      </c>
      <c r="B3943" s="112">
        <v>16.899999999999999</v>
      </c>
      <c r="C3943" s="112">
        <v>18.3</v>
      </c>
      <c r="D3943" s="112">
        <v>19.3</v>
      </c>
      <c r="E3943" s="112">
        <v>19.95</v>
      </c>
      <c r="F3943" s="112">
        <v>20.6</v>
      </c>
      <c r="G3943" s="112">
        <v>21.3</v>
      </c>
      <c r="H3943" s="113">
        <v>21.75</v>
      </c>
      <c r="I3943" s="90">
        <f t="shared" si="2040"/>
        <v>18.09</v>
      </c>
      <c r="J3943" s="90">
        <f t="shared" si="2041"/>
        <v>19.150000000000002</v>
      </c>
      <c r="K3943" s="114">
        <v>3</v>
      </c>
      <c r="L3943" s="115">
        <v>0.05</v>
      </c>
      <c r="M3943" s="90">
        <v>14.53</v>
      </c>
      <c r="N3943" s="90">
        <v>16.09</v>
      </c>
      <c r="O3943" s="90">
        <v>18.100000000000001</v>
      </c>
      <c r="P3943" s="90">
        <v>20.16</v>
      </c>
      <c r="Q3943" s="90">
        <v>22.06</v>
      </c>
      <c r="R3943" s="63">
        <f t="shared" si="2052"/>
        <v>7.6400000000000077</v>
      </c>
      <c r="S3943" s="64">
        <f t="shared" si="2051"/>
        <v>1.3862633900441125E-2</v>
      </c>
      <c r="T3943" s="65">
        <f t="shared" si="2047"/>
        <v>0.90304536979490369</v>
      </c>
      <c r="U3943" s="65">
        <f t="shared" si="2047"/>
        <v>0.88895027624309386</v>
      </c>
      <c r="V3943" s="65">
        <f t="shared" si="2053"/>
        <v>0.79811507936507931</v>
      </c>
      <c r="W3943" s="65">
        <f t="shared" si="2054"/>
        <v>0.72937443336355401</v>
      </c>
      <c r="X3943" s="61">
        <f t="shared" si="2042"/>
        <v>8.2840236686390664E-2</v>
      </c>
      <c r="Y3943" s="66">
        <f t="shared" si="2055"/>
        <v>9.0225563909774473E-2</v>
      </c>
      <c r="Z3943" s="61">
        <f t="shared" si="2056"/>
        <v>5.8595909342178128E-2</v>
      </c>
      <c r="AA3943" s="67">
        <f t="shared" si="2057"/>
        <v>18.09</v>
      </c>
      <c r="AB3943" s="68">
        <f t="shared" si="2058"/>
        <v>5.0341827221876863E-2</v>
      </c>
      <c r="AC3943" s="69">
        <f t="shared" si="2059"/>
        <v>0.12430080795525171</v>
      </c>
      <c r="AD3943" s="70">
        <f>_xlfn.PERCENTILE.EXC(AC3943:$AC$5675,0.5)</f>
        <v>6.3683304647160086E-2</v>
      </c>
      <c r="AE3943" s="70">
        <f>_xlfn.PERCENTILE.EXC($AC3943:AC$5675,0.35)</f>
        <v>3.4472905131549963E-2</v>
      </c>
      <c r="AF3943" s="71">
        <f t="shared" si="2048"/>
        <v>4.648242408990616E-3</v>
      </c>
      <c r="AG3943" s="70">
        <f t="shared" si="2049"/>
        <v>-0.31213811082236831</v>
      </c>
      <c r="AH3943" s="70">
        <f t="shared" si="2050"/>
        <v>-0.32972785344228484</v>
      </c>
      <c r="AI3943" s="61" t="str">
        <f t="shared" si="2045"/>
        <v>Short VOL</v>
      </c>
      <c r="AJ3943" s="68" t="str">
        <f t="shared" si="2046"/>
        <v>Short VOL</v>
      </c>
      <c r="AK3943" s="72"/>
      <c r="AL3943" s="73"/>
      <c r="AM3943" s="72"/>
      <c r="AN3943" s="73"/>
      <c r="AO3943" s="74"/>
      <c r="AP3943" s="20"/>
      <c r="AQ3943" s="74"/>
      <c r="AR3943" s="20"/>
      <c r="AS3943" s="74"/>
      <c r="AT3943" s="20"/>
      <c r="AU3943" s="74" t="str">
        <f t="shared" si="2037"/>
        <v>00631L</v>
      </c>
      <c r="AV3943" s="20">
        <f t="shared" si="2043"/>
        <v>1</v>
      </c>
      <c r="AW3943" s="74" t="str">
        <f t="shared" si="2038"/>
        <v>00631L</v>
      </c>
      <c r="AX3943" s="20">
        <f t="shared" si="2039"/>
        <v>1</v>
      </c>
      <c r="AY3943" s="20">
        <f t="shared" si="2044"/>
        <v>1</v>
      </c>
      <c r="AZ3943" s="116">
        <v>40585</v>
      </c>
      <c r="BA3943" s="116"/>
      <c r="BB3943" s="20"/>
      <c r="BC3943" s="20"/>
      <c r="BD3943" s="76"/>
      <c r="BE3943" s="77"/>
      <c r="BF3943" s="77"/>
    </row>
    <row r="3944" spans="1:58" s="23" customFormat="1" ht="15.75" customHeight="1" x14ac:dyDescent="0.4">
      <c r="A3944" s="116">
        <v>40583</v>
      </c>
      <c r="B3944" s="112">
        <v>16.850000000000001</v>
      </c>
      <c r="C3944" s="112">
        <v>18.25</v>
      </c>
      <c r="D3944" s="112">
        <v>19.3</v>
      </c>
      <c r="E3944" s="112">
        <v>20.05</v>
      </c>
      <c r="F3944" s="112">
        <v>20.8</v>
      </c>
      <c r="G3944" s="112">
        <v>21.6</v>
      </c>
      <c r="H3944" s="113">
        <v>22.1</v>
      </c>
      <c r="I3944" s="90">
        <f t="shared" si="2040"/>
        <v>17.97</v>
      </c>
      <c r="J3944" s="90">
        <f t="shared" si="2041"/>
        <v>19.09</v>
      </c>
      <c r="K3944" s="114">
        <v>4</v>
      </c>
      <c r="L3944" s="115">
        <v>0.05</v>
      </c>
      <c r="M3944" s="90">
        <v>14.3</v>
      </c>
      <c r="N3944" s="90">
        <v>15.87</v>
      </c>
      <c r="O3944" s="90">
        <v>17.86</v>
      </c>
      <c r="P3944" s="90">
        <v>20.09</v>
      </c>
      <c r="Q3944" s="90">
        <v>22.09</v>
      </c>
      <c r="R3944" s="63">
        <f t="shared" si="2052"/>
        <v>7.7800000000000011</v>
      </c>
      <c r="S3944" s="64">
        <f t="shared" si="2051"/>
        <v>3.7950664136621581E-3</v>
      </c>
      <c r="T3944" s="65">
        <f t="shared" si="2047"/>
        <v>0.90107120352867054</v>
      </c>
      <c r="U3944" s="65">
        <f t="shared" si="2047"/>
        <v>0.8885778275475924</v>
      </c>
      <c r="V3944" s="65">
        <f t="shared" si="2053"/>
        <v>0.78994524639123942</v>
      </c>
      <c r="W3944" s="65">
        <f t="shared" si="2054"/>
        <v>0.71842462652784067</v>
      </c>
      <c r="X3944" s="61">
        <f t="shared" si="2042"/>
        <v>8.3086053412462821E-2</v>
      </c>
      <c r="Y3944" s="66">
        <f t="shared" si="2055"/>
        <v>0.10224438902743145</v>
      </c>
      <c r="Z3944" s="61">
        <f t="shared" si="2056"/>
        <v>6.2326099053978914E-2</v>
      </c>
      <c r="AA3944" s="67">
        <f t="shared" si="2057"/>
        <v>17.970000000000002</v>
      </c>
      <c r="AB3944" s="68">
        <f t="shared" si="2058"/>
        <v>6.1751732829237696E-2</v>
      </c>
      <c r="AC3944" s="69">
        <f t="shared" si="2059"/>
        <v>0.13232514177693783</v>
      </c>
      <c r="AD3944" s="70">
        <f>_xlfn.PERCENTILE.EXC(AC3944:$AC$5675,0.5)</f>
        <v>6.3673950460226086E-2</v>
      </c>
      <c r="AE3944" s="70">
        <f>_xlfn.PERCENTILE.EXC($AC3944:AC$5675,0.35)</f>
        <v>3.4470536601975042E-2</v>
      </c>
      <c r="AF3944" s="71">
        <f t="shared" si="2048"/>
        <v>4.648242408990616E-3</v>
      </c>
      <c r="AG3944" s="70">
        <f t="shared" si="2049"/>
        <v>-0.31213811082236831</v>
      </c>
      <c r="AH3944" s="70">
        <f t="shared" si="2050"/>
        <v>-0.32972785344228484</v>
      </c>
      <c r="AI3944" s="61" t="str">
        <f t="shared" si="2045"/>
        <v>Short VOL</v>
      </c>
      <c r="AJ3944" s="68" t="str">
        <f t="shared" si="2046"/>
        <v>Short VOL</v>
      </c>
      <c r="AK3944" s="72"/>
      <c r="AL3944" s="73"/>
      <c r="AM3944" s="72"/>
      <c r="AN3944" s="73"/>
      <c r="AO3944" s="74"/>
      <c r="AP3944" s="20"/>
      <c r="AQ3944" s="74"/>
      <c r="AR3944" s="20"/>
      <c r="AS3944" s="74"/>
      <c r="AT3944" s="20"/>
      <c r="AU3944" s="74" t="str">
        <f t="shared" si="2037"/>
        <v>00631L</v>
      </c>
      <c r="AV3944" s="20">
        <f t="shared" si="2043"/>
        <v>1</v>
      </c>
      <c r="AW3944" s="74" t="str">
        <f t="shared" si="2038"/>
        <v>00631L</v>
      </c>
      <c r="AX3944" s="20">
        <f t="shared" si="2039"/>
        <v>1</v>
      </c>
      <c r="AY3944" s="20">
        <f t="shared" si="2044"/>
        <v>1</v>
      </c>
      <c r="AZ3944" s="116">
        <v>40584</v>
      </c>
      <c r="BA3944" s="116"/>
      <c r="BB3944" s="20"/>
      <c r="BC3944" s="20"/>
      <c r="BD3944" s="76"/>
      <c r="BE3944" s="77"/>
      <c r="BF3944" s="77"/>
    </row>
    <row r="3945" spans="1:58" s="23" customFormat="1" ht="15.75" customHeight="1" x14ac:dyDescent="0.4">
      <c r="A3945" s="116">
        <v>40582</v>
      </c>
      <c r="B3945" s="112">
        <v>16.850000000000001</v>
      </c>
      <c r="C3945" s="112">
        <v>18.2</v>
      </c>
      <c r="D3945" s="112">
        <v>19.350000000000001</v>
      </c>
      <c r="E3945" s="112">
        <v>20.05</v>
      </c>
      <c r="F3945" s="112">
        <v>20.85</v>
      </c>
      <c r="G3945" s="112">
        <v>21.65</v>
      </c>
      <c r="H3945" s="113">
        <v>22.15</v>
      </c>
      <c r="I3945" s="90">
        <f t="shared" si="2040"/>
        <v>17.862500000000001</v>
      </c>
      <c r="J3945" s="90">
        <f t="shared" si="2041"/>
        <v>19.0625</v>
      </c>
      <c r="K3945" s="114">
        <v>5</v>
      </c>
      <c r="L3945" s="115">
        <v>0.05</v>
      </c>
      <c r="M3945" s="90">
        <v>14.56</v>
      </c>
      <c r="N3945" s="90">
        <v>15.81</v>
      </c>
      <c r="O3945" s="90">
        <v>17.850000000000001</v>
      </c>
      <c r="P3945" s="90">
        <v>20.079999999999998</v>
      </c>
      <c r="Q3945" s="90">
        <v>22.01</v>
      </c>
      <c r="R3945" s="63">
        <f t="shared" si="2052"/>
        <v>7.5599999999999987</v>
      </c>
      <c r="S3945" s="64">
        <f t="shared" si="2051"/>
        <v>-2.8869778869778907E-2</v>
      </c>
      <c r="T3945" s="65">
        <f t="shared" si="2047"/>
        <v>0.92093611638203665</v>
      </c>
      <c r="U3945" s="65">
        <f t="shared" si="2047"/>
        <v>0.88571428571428568</v>
      </c>
      <c r="V3945" s="65">
        <f t="shared" si="2053"/>
        <v>0.78735059760956183</v>
      </c>
      <c r="W3945" s="65">
        <f t="shared" si="2054"/>
        <v>0.71830985915492951</v>
      </c>
      <c r="X3945" s="61">
        <f t="shared" si="2042"/>
        <v>8.011869436201767E-2</v>
      </c>
      <c r="Y3945" s="66">
        <f t="shared" si="2055"/>
        <v>0.10473815461346622</v>
      </c>
      <c r="Z3945" s="61">
        <f t="shared" si="2056"/>
        <v>6.7179846046186098E-2</v>
      </c>
      <c r="AA3945" s="67">
        <f t="shared" si="2057"/>
        <v>17.862499999999997</v>
      </c>
      <c r="AB3945" s="68">
        <f t="shared" si="2058"/>
        <v>6.5781151170145533E-2</v>
      </c>
      <c r="AC3945" s="69">
        <f t="shared" si="2059"/>
        <v>0.12982289690069554</v>
      </c>
      <c r="AD3945" s="70">
        <f>_xlfn.PERCENTILE.EXC(AC3945:$AC$5675,0.5)</f>
        <v>6.3664596273292087E-2</v>
      </c>
      <c r="AE3945" s="70">
        <f>_xlfn.PERCENTILE.EXC($AC3945:AC$5675,0.35)</f>
        <v>3.4468168072400121E-2</v>
      </c>
      <c r="AF3945" s="71">
        <f t="shared" si="2048"/>
        <v>4.648242408990616E-3</v>
      </c>
      <c r="AG3945" s="70">
        <f t="shared" si="2049"/>
        <v>-0.31213811082236831</v>
      </c>
      <c r="AH3945" s="70">
        <f t="shared" si="2050"/>
        <v>-0.32972785344228484</v>
      </c>
      <c r="AI3945" s="61" t="str">
        <f t="shared" si="2045"/>
        <v>Short VOL</v>
      </c>
      <c r="AJ3945" s="68" t="str">
        <f t="shared" si="2046"/>
        <v>Short VOL</v>
      </c>
      <c r="AK3945" s="72"/>
      <c r="AL3945" s="73"/>
      <c r="AM3945" s="72"/>
      <c r="AN3945" s="73"/>
      <c r="AO3945" s="74"/>
      <c r="AP3945" s="20"/>
      <c r="AQ3945" s="74"/>
      <c r="AR3945" s="20"/>
      <c r="AS3945" s="74"/>
      <c r="AT3945" s="20"/>
      <c r="AU3945" s="74" t="str">
        <f t="shared" si="2037"/>
        <v>00631L</v>
      </c>
      <c r="AV3945" s="20">
        <f t="shared" si="2043"/>
        <v>1</v>
      </c>
      <c r="AW3945" s="74" t="str">
        <f t="shared" si="2038"/>
        <v>00631L</v>
      </c>
      <c r="AX3945" s="20">
        <f t="shared" si="2039"/>
        <v>1</v>
      </c>
      <c r="AY3945" s="20">
        <f t="shared" si="2044"/>
        <v>1</v>
      </c>
      <c r="AZ3945" s="116">
        <v>40583</v>
      </c>
      <c r="BA3945" s="116"/>
      <c r="BB3945" s="20"/>
      <c r="BC3945" s="20"/>
      <c r="BD3945" s="76"/>
      <c r="BE3945" s="77"/>
      <c r="BF3945" s="77"/>
    </row>
    <row r="3946" spans="1:58" s="23" customFormat="1" ht="15.75" customHeight="1" x14ac:dyDescent="0.4">
      <c r="A3946" s="116">
        <v>40581</v>
      </c>
      <c r="B3946" s="112">
        <v>16.95</v>
      </c>
      <c r="C3946" s="112">
        <v>18.45</v>
      </c>
      <c r="D3946" s="112">
        <v>19.600000000000001</v>
      </c>
      <c r="E3946" s="112">
        <v>20.399999999999999</v>
      </c>
      <c r="F3946" s="112">
        <v>21.15</v>
      </c>
      <c r="G3946" s="112">
        <v>21.95</v>
      </c>
      <c r="H3946" s="113">
        <v>22.5</v>
      </c>
      <c r="I3946" s="90">
        <f t="shared" si="2040"/>
        <v>18</v>
      </c>
      <c r="J3946" s="90">
        <f t="shared" si="2041"/>
        <v>19.255000000000003</v>
      </c>
      <c r="K3946" s="114">
        <v>6</v>
      </c>
      <c r="L3946" s="115">
        <v>0.05</v>
      </c>
      <c r="M3946" s="90">
        <v>15.33</v>
      </c>
      <c r="N3946" s="90">
        <v>16.28</v>
      </c>
      <c r="O3946" s="90">
        <v>18.260000000000002</v>
      </c>
      <c r="P3946" s="90">
        <v>20.36</v>
      </c>
      <c r="Q3946" s="90">
        <v>22.53</v>
      </c>
      <c r="R3946" s="63">
        <f t="shared" si="2052"/>
        <v>7.0100000000000051</v>
      </c>
      <c r="S3946" s="64">
        <f t="shared" si="2051"/>
        <v>2.1971123666039011E-2</v>
      </c>
      <c r="T3946" s="65">
        <f t="shared" si="2047"/>
        <v>0.94164619164619157</v>
      </c>
      <c r="U3946" s="65">
        <f t="shared" si="2047"/>
        <v>0.89156626506024095</v>
      </c>
      <c r="V3946" s="65">
        <f t="shared" si="2053"/>
        <v>0.79960707269155218</v>
      </c>
      <c r="W3946" s="65">
        <f t="shared" si="2054"/>
        <v>0.72259209942299163</v>
      </c>
      <c r="X3946" s="61">
        <f t="shared" si="2042"/>
        <v>8.8495575221238937E-2</v>
      </c>
      <c r="Y3946" s="66">
        <f t="shared" si="2055"/>
        <v>0.10294117647058831</v>
      </c>
      <c r="Z3946" s="61">
        <f t="shared" si="2056"/>
        <v>6.9722222222222366E-2</v>
      </c>
      <c r="AA3946" s="67">
        <f t="shared" si="2057"/>
        <v>18</v>
      </c>
      <c r="AB3946" s="68">
        <f t="shared" si="2058"/>
        <v>4.1154791154791037E-2</v>
      </c>
      <c r="AC3946" s="69">
        <f t="shared" si="2059"/>
        <v>0.10565110565110557</v>
      </c>
      <c r="AD3946" s="70">
        <f>_xlfn.PERCENTILE.EXC(AC3946:$AC$5675,0.5)</f>
        <v>6.3593070796378645E-2</v>
      </c>
      <c r="AE3946" s="70">
        <f>_xlfn.PERCENTILE.EXC($AC3946:AC$5675,0.35)</f>
        <v>3.445848666025441E-2</v>
      </c>
      <c r="AF3946" s="71">
        <f t="shared" si="2048"/>
        <v>4.648242408990616E-3</v>
      </c>
      <c r="AG3946" s="70">
        <f t="shared" si="2049"/>
        <v>-0.31213811082236831</v>
      </c>
      <c r="AH3946" s="70">
        <f t="shared" si="2050"/>
        <v>-0.32972785344228484</v>
      </c>
      <c r="AI3946" s="61" t="str">
        <f t="shared" si="2045"/>
        <v>Short VOL</v>
      </c>
      <c r="AJ3946" s="68" t="str">
        <f t="shared" si="2046"/>
        <v>Short VOL</v>
      </c>
      <c r="AK3946" s="72"/>
      <c r="AL3946" s="73"/>
      <c r="AM3946" s="72"/>
      <c r="AN3946" s="73"/>
      <c r="AO3946" s="74"/>
      <c r="AP3946" s="20"/>
      <c r="AQ3946" s="74"/>
      <c r="AR3946" s="20"/>
      <c r="AS3946" s="74"/>
      <c r="AT3946" s="20"/>
      <c r="AU3946" s="74" t="str">
        <f t="shared" si="2037"/>
        <v>00631L</v>
      </c>
      <c r="AV3946" s="20">
        <f t="shared" si="2043"/>
        <v>1</v>
      </c>
      <c r="AW3946" s="74" t="str">
        <f t="shared" si="2038"/>
        <v>00631L</v>
      </c>
      <c r="AX3946" s="20">
        <f t="shared" si="2039"/>
        <v>1</v>
      </c>
      <c r="AY3946" s="20">
        <f t="shared" si="2044"/>
        <v>1</v>
      </c>
      <c r="AZ3946" s="116">
        <v>40582</v>
      </c>
      <c r="BA3946" s="116"/>
      <c r="BB3946" s="20"/>
      <c r="BC3946" s="20"/>
      <c r="BD3946" s="76"/>
      <c r="BE3946" s="77"/>
      <c r="BF3946" s="77"/>
    </row>
    <row r="3947" spans="1:58" s="23" customFormat="1" ht="15.75" customHeight="1" x14ac:dyDescent="0.4">
      <c r="A3947" s="116">
        <v>40578</v>
      </c>
      <c r="B3947" s="112">
        <v>17.25</v>
      </c>
      <c r="C3947" s="112">
        <v>18.850000000000001</v>
      </c>
      <c r="D3947" s="112">
        <v>20.05</v>
      </c>
      <c r="E3947" s="112">
        <v>20.8</v>
      </c>
      <c r="F3947" s="112">
        <v>21.45</v>
      </c>
      <c r="G3947" s="112">
        <v>22.3</v>
      </c>
      <c r="H3947" s="113">
        <v>22.75</v>
      </c>
      <c r="I3947" s="90">
        <f t="shared" si="2040"/>
        <v>18.29</v>
      </c>
      <c r="J3947" s="90">
        <f t="shared" si="2041"/>
        <v>19.630000000000003</v>
      </c>
      <c r="K3947" s="114">
        <v>7</v>
      </c>
      <c r="L3947" s="115">
        <v>0.05</v>
      </c>
      <c r="M3947" s="90">
        <v>14.19</v>
      </c>
      <c r="N3947" s="90">
        <v>15.93</v>
      </c>
      <c r="O3947" s="90">
        <v>18.329999999999998</v>
      </c>
      <c r="P3947" s="90">
        <v>20.6</v>
      </c>
      <c r="Q3947" s="90">
        <v>22.82</v>
      </c>
      <c r="R3947" s="63">
        <f t="shared" si="2052"/>
        <v>8.8100000000000023</v>
      </c>
      <c r="S3947" s="64">
        <f t="shared" si="2051"/>
        <v>-4.553624925104862E-2</v>
      </c>
      <c r="T3947" s="65">
        <f t="shared" si="2047"/>
        <v>0.89077212806026362</v>
      </c>
      <c r="U3947" s="65">
        <f t="shared" si="2047"/>
        <v>0.8690671031096564</v>
      </c>
      <c r="V3947" s="65">
        <f t="shared" si="2053"/>
        <v>0.77330097087378635</v>
      </c>
      <c r="W3947" s="65">
        <f t="shared" si="2054"/>
        <v>0.69807186678352318</v>
      </c>
      <c r="X3947" s="61">
        <f t="shared" si="2042"/>
        <v>9.2753623188405881E-2</v>
      </c>
      <c r="Y3947" s="66">
        <f t="shared" si="2055"/>
        <v>9.3749999999999958E-2</v>
      </c>
      <c r="Z3947" s="61">
        <f t="shared" si="2056"/>
        <v>7.3264078731547486E-2</v>
      </c>
      <c r="AA3947" s="67">
        <f t="shared" si="2057"/>
        <v>18.29</v>
      </c>
      <c r="AB3947" s="68">
        <f t="shared" si="2058"/>
        <v>8.286252354048966E-2</v>
      </c>
      <c r="AC3947" s="69">
        <f t="shared" si="2059"/>
        <v>0.14814814814814811</v>
      </c>
      <c r="AD3947" s="70">
        <f>_xlfn.PERCENTILE.EXC(AC3947:$AC$5675,0.5)</f>
        <v>6.3521545319465203E-2</v>
      </c>
      <c r="AE3947" s="70">
        <f>_xlfn.PERCENTILE.EXC($AC3947:AC$5675,0.35)</f>
        <v>3.4439054738014341E-2</v>
      </c>
      <c r="AF3947" s="71">
        <f t="shared" si="2048"/>
        <v>4.648242408990616E-3</v>
      </c>
      <c r="AG3947" s="70">
        <f t="shared" si="2049"/>
        <v>-0.31213811082236831</v>
      </c>
      <c r="AH3947" s="70">
        <f t="shared" si="2050"/>
        <v>-0.32972785344228484</v>
      </c>
      <c r="AI3947" s="61" t="str">
        <f t="shared" si="2045"/>
        <v>Short VOL</v>
      </c>
      <c r="AJ3947" s="68" t="str">
        <f t="shared" si="2046"/>
        <v>Short VOL</v>
      </c>
      <c r="AK3947" s="72"/>
      <c r="AL3947" s="73"/>
      <c r="AM3947" s="72"/>
      <c r="AN3947" s="73"/>
      <c r="AO3947" s="74"/>
      <c r="AP3947" s="20"/>
      <c r="AQ3947" s="74"/>
      <c r="AR3947" s="20"/>
      <c r="AS3947" s="74"/>
      <c r="AT3947" s="20"/>
      <c r="AU3947" s="74" t="str">
        <f t="shared" si="2037"/>
        <v>00631L</v>
      </c>
      <c r="AV3947" s="20">
        <f t="shared" si="2043"/>
        <v>1</v>
      </c>
      <c r="AW3947" s="74" t="str">
        <f t="shared" si="2038"/>
        <v>00631L</v>
      </c>
      <c r="AX3947" s="20">
        <f t="shared" si="2039"/>
        <v>1</v>
      </c>
      <c r="AY3947" s="20">
        <f t="shared" si="2044"/>
        <v>1</v>
      </c>
      <c r="AZ3947" s="116">
        <v>40581</v>
      </c>
      <c r="BA3947" s="116"/>
      <c r="BB3947" s="20"/>
      <c r="BC3947" s="20"/>
      <c r="BD3947" s="76"/>
      <c r="BE3947" s="77"/>
      <c r="BF3947" s="77"/>
    </row>
    <row r="3948" spans="1:58" s="23" customFormat="1" ht="15.75" customHeight="1" x14ac:dyDescent="0.4">
      <c r="A3948" s="116">
        <v>40577</v>
      </c>
      <c r="B3948" s="112">
        <v>17.7</v>
      </c>
      <c r="C3948" s="112">
        <v>19.350000000000001</v>
      </c>
      <c r="D3948" s="112">
        <v>20.45</v>
      </c>
      <c r="E3948" s="112">
        <v>21.2</v>
      </c>
      <c r="F3948" s="112">
        <v>21.8</v>
      </c>
      <c r="G3948" s="112">
        <v>22.6</v>
      </c>
      <c r="H3948" s="113">
        <v>23</v>
      </c>
      <c r="I3948" s="90">
        <f t="shared" si="2040"/>
        <v>18.690000000000001</v>
      </c>
      <c r="J3948" s="90">
        <f t="shared" si="2041"/>
        <v>20.010000000000002</v>
      </c>
      <c r="K3948" s="114">
        <v>8</v>
      </c>
      <c r="L3948" s="115">
        <v>0.05</v>
      </c>
      <c r="M3948" s="90">
        <v>15.38</v>
      </c>
      <c r="N3948" s="90">
        <v>16.690000000000001</v>
      </c>
      <c r="O3948" s="90">
        <v>18.920000000000002</v>
      </c>
      <c r="P3948" s="90">
        <v>21</v>
      </c>
      <c r="Q3948" s="90">
        <v>23.02</v>
      </c>
      <c r="R3948" s="63">
        <f t="shared" si="2052"/>
        <v>7.8500000000000014</v>
      </c>
      <c r="S3948" s="64">
        <f t="shared" si="2051"/>
        <v>-3.5260115606936385E-2</v>
      </c>
      <c r="T3948" s="65">
        <f t="shared" si="2047"/>
        <v>0.9215098861593769</v>
      </c>
      <c r="U3948" s="65">
        <f t="shared" si="2047"/>
        <v>0.88213530655391115</v>
      </c>
      <c r="V3948" s="65">
        <f t="shared" si="2053"/>
        <v>0.79476190476190478</v>
      </c>
      <c r="W3948" s="65">
        <f t="shared" si="2054"/>
        <v>0.72502172024326683</v>
      </c>
      <c r="X3948" s="61">
        <f t="shared" si="2042"/>
        <v>9.3220338983050974E-2</v>
      </c>
      <c r="Y3948" s="66">
        <f t="shared" si="2055"/>
        <v>8.4905660377358527E-2</v>
      </c>
      <c r="Z3948" s="61">
        <f t="shared" si="2056"/>
        <v>7.0626003210272889E-2</v>
      </c>
      <c r="AA3948" s="67">
        <f t="shared" si="2057"/>
        <v>18.690000000000001</v>
      </c>
      <c r="AB3948" s="68">
        <f t="shared" si="2058"/>
        <v>6.0515278609945954E-2</v>
      </c>
      <c r="AC3948" s="69">
        <f t="shared" si="2059"/>
        <v>0.11983223487118033</v>
      </c>
      <c r="AD3948" s="70">
        <f>_xlfn.PERCENTILE.EXC(AC3948:$AC$5675,0.5)</f>
        <v>6.3494905593265871E-2</v>
      </c>
      <c r="AE3948" s="70">
        <f>_xlfn.PERCENTILE.EXC($AC3948:AC$5675,0.35)</f>
        <v>3.4419622815774258E-2</v>
      </c>
      <c r="AF3948" s="71">
        <f t="shared" si="2048"/>
        <v>4.648242408990616E-3</v>
      </c>
      <c r="AG3948" s="70">
        <f t="shared" si="2049"/>
        <v>-0.31213811082236831</v>
      </c>
      <c r="AH3948" s="70">
        <f t="shared" si="2050"/>
        <v>-0.32972785344228484</v>
      </c>
      <c r="AI3948" s="61" t="str">
        <f t="shared" si="2045"/>
        <v>Short VOL</v>
      </c>
      <c r="AJ3948" s="68" t="str">
        <f t="shared" si="2046"/>
        <v>Short VOL</v>
      </c>
      <c r="AK3948" s="72"/>
      <c r="AL3948" s="73"/>
      <c r="AM3948" s="72"/>
      <c r="AN3948" s="73"/>
      <c r="AO3948" s="74"/>
      <c r="AP3948" s="20"/>
      <c r="AQ3948" s="74"/>
      <c r="AR3948" s="20"/>
      <c r="AS3948" s="74"/>
      <c r="AT3948" s="20"/>
      <c r="AU3948" s="74" t="str">
        <f t="shared" si="2037"/>
        <v>00631L</v>
      </c>
      <c r="AV3948" s="20">
        <f t="shared" si="2043"/>
        <v>1</v>
      </c>
      <c r="AW3948" s="74" t="str">
        <f t="shared" si="2038"/>
        <v>00631L</v>
      </c>
      <c r="AX3948" s="20">
        <f t="shared" si="2039"/>
        <v>1</v>
      </c>
      <c r="AY3948" s="20">
        <f t="shared" si="2044"/>
        <v>1</v>
      </c>
      <c r="AZ3948" s="116">
        <v>40578</v>
      </c>
      <c r="BA3948" s="116"/>
      <c r="BB3948" s="20"/>
      <c r="BC3948" s="20"/>
      <c r="BD3948" s="76"/>
      <c r="BE3948" s="77"/>
      <c r="BF3948" s="77"/>
    </row>
    <row r="3949" spans="1:58" s="23" customFormat="1" ht="15.75" customHeight="1" x14ac:dyDescent="0.4">
      <c r="A3949" s="116">
        <v>40576</v>
      </c>
      <c r="B3949" s="112">
        <v>18.05</v>
      </c>
      <c r="C3949" s="112">
        <v>19.55</v>
      </c>
      <c r="D3949" s="112">
        <v>20.55</v>
      </c>
      <c r="E3949" s="112">
        <v>21.3</v>
      </c>
      <c r="F3949" s="112">
        <v>21.95</v>
      </c>
      <c r="G3949" s="112">
        <v>22.7</v>
      </c>
      <c r="H3949" s="113">
        <v>23.05</v>
      </c>
      <c r="I3949" s="90">
        <f t="shared" si="2040"/>
        <v>18.875</v>
      </c>
      <c r="J3949" s="90">
        <f t="shared" si="2041"/>
        <v>20.100000000000001</v>
      </c>
      <c r="K3949" s="114">
        <v>9</v>
      </c>
      <c r="L3949" s="115">
        <v>0.05</v>
      </c>
      <c r="M3949" s="90">
        <v>16.829999999999998</v>
      </c>
      <c r="N3949" s="90">
        <v>17.3</v>
      </c>
      <c r="O3949" s="90">
        <v>19.09</v>
      </c>
      <c r="P3949" s="90">
        <v>21.22</v>
      </c>
      <c r="Q3949" s="90">
        <v>23.21</v>
      </c>
      <c r="R3949" s="63">
        <f t="shared" si="2052"/>
        <v>6.1800000000000068</v>
      </c>
      <c r="S3949" s="64">
        <f t="shared" si="2051"/>
        <v>-1.8718094157685668E-2</v>
      </c>
      <c r="T3949" s="65">
        <f t="shared" si="2047"/>
        <v>0.97283236994219635</v>
      </c>
      <c r="U3949" s="65">
        <f t="shared" si="2047"/>
        <v>0.9062336301728654</v>
      </c>
      <c r="V3949" s="65">
        <f t="shared" si="2053"/>
        <v>0.81526861451460897</v>
      </c>
      <c r="W3949" s="65">
        <f t="shared" si="2054"/>
        <v>0.74536837570012926</v>
      </c>
      <c r="X3949" s="61">
        <f t="shared" si="2042"/>
        <v>8.3102493074792241E-2</v>
      </c>
      <c r="Y3949" s="66">
        <f t="shared" si="2055"/>
        <v>8.2159624413145532E-2</v>
      </c>
      <c r="Z3949" s="61">
        <f t="shared" si="2056"/>
        <v>6.4900662251655708E-2</v>
      </c>
      <c r="AA3949" s="67">
        <f t="shared" si="2057"/>
        <v>18.875</v>
      </c>
      <c r="AB3949" s="68">
        <f t="shared" si="2058"/>
        <v>4.3352601156069363E-2</v>
      </c>
      <c r="AC3949" s="69">
        <f t="shared" si="2059"/>
        <v>9.1040462427745619E-2</v>
      </c>
      <c r="AD3949" s="70">
        <f>_xlfn.PERCENTILE.EXC(AC3949:$AC$5675,0.5)</f>
        <v>6.3468265867066539E-2</v>
      </c>
      <c r="AE3949" s="70">
        <f>_xlfn.PERCENTILE.EXC($AC3949:AC$5675,0.35)</f>
        <v>3.438487858555625E-2</v>
      </c>
      <c r="AF3949" s="71">
        <f t="shared" si="2048"/>
        <v>4.648242408990616E-3</v>
      </c>
      <c r="AG3949" s="70">
        <f t="shared" si="2049"/>
        <v>-0.31213811082236831</v>
      </c>
      <c r="AH3949" s="70">
        <f t="shared" si="2050"/>
        <v>-0.32972785344228484</v>
      </c>
      <c r="AI3949" s="61" t="str">
        <f t="shared" si="2045"/>
        <v>Short VOL</v>
      </c>
      <c r="AJ3949" s="68" t="str">
        <f t="shared" si="2046"/>
        <v>Short VOL</v>
      </c>
      <c r="AK3949" s="72"/>
      <c r="AL3949" s="73"/>
      <c r="AM3949" s="72"/>
      <c r="AN3949" s="73"/>
      <c r="AO3949" s="74"/>
      <c r="AP3949" s="20"/>
      <c r="AQ3949" s="74"/>
      <c r="AR3949" s="20"/>
      <c r="AS3949" s="74"/>
      <c r="AT3949" s="20"/>
      <c r="AU3949" s="74" t="str">
        <f t="shared" si="2037"/>
        <v>00631L</v>
      </c>
      <c r="AV3949" s="20">
        <f t="shared" si="2043"/>
        <v>1</v>
      </c>
      <c r="AW3949" s="74" t="str">
        <f t="shared" si="2038"/>
        <v>00631L</v>
      </c>
      <c r="AX3949" s="20">
        <f t="shared" si="2039"/>
        <v>1</v>
      </c>
      <c r="AY3949" s="20">
        <f t="shared" si="2044"/>
        <v>1</v>
      </c>
      <c r="AZ3949" s="116">
        <v>40577</v>
      </c>
      <c r="BA3949" s="116"/>
      <c r="BB3949" s="20"/>
      <c r="BC3949" s="20"/>
      <c r="BD3949" s="76"/>
      <c r="BE3949" s="77"/>
      <c r="BF3949" s="77"/>
    </row>
    <row r="3950" spans="1:58" s="23" customFormat="1" ht="15.75" customHeight="1" x14ac:dyDescent="0.4">
      <c r="A3950" s="116">
        <v>40575</v>
      </c>
      <c r="B3950" s="112">
        <v>17.95</v>
      </c>
      <c r="C3950" s="112">
        <v>19.600000000000001</v>
      </c>
      <c r="D3950" s="112">
        <v>20.6</v>
      </c>
      <c r="E3950" s="112">
        <v>21.35</v>
      </c>
      <c r="F3950" s="112">
        <v>21.95</v>
      </c>
      <c r="G3950" s="112">
        <v>22.75</v>
      </c>
      <c r="H3950" s="113">
        <v>23.1</v>
      </c>
      <c r="I3950" s="90">
        <f t="shared" si="2040"/>
        <v>18.774999999999999</v>
      </c>
      <c r="J3950" s="90">
        <f t="shared" si="2041"/>
        <v>20.100000000000001</v>
      </c>
      <c r="K3950" s="114">
        <v>10</v>
      </c>
      <c r="L3950" s="115">
        <v>0.05</v>
      </c>
      <c r="M3950" s="90">
        <v>17.21</v>
      </c>
      <c r="N3950" s="90">
        <v>17.63</v>
      </c>
      <c r="O3950" s="90">
        <v>18.97</v>
      </c>
      <c r="P3950" s="90">
        <v>21.1</v>
      </c>
      <c r="Q3950" s="90">
        <v>23.15</v>
      </c>
      <c r="R3950" s="63">
        <f t="shared" si="2052"/>
        <v>5.2299999999999969</v>
      </c>
      <c r="S3950" s="64">
        <f t="shared" si="2051"/>
        <v>-9.7286226318484492E-2</v>
      </c>
      <c r="T3950" s="65">
        <f t="shared" si="2047"/>
        <v>0.97617697107203638</v>
      </c>
      <c r="U3950" s="65">
        <f t="shared" si="2047"/>
        <v>0.92936215076436479</v>
      </c>
      <c r="V3950" s="65">
        <f t="shared" si="2053"/>
        <v>0.83554502369668238</v>
      </c>
      <c r="W3950" s="65">
        <f t="shared" si="2054"/>
        <v>0.76155507559395252</v>
      </c>
      <c r="X3950" s="61">
        <f t="shared" si="2042"/>
        <v>9.1922005571030765E-2</v>
      </c>
      <c r="Y3950" s="66">
        <f t="shared" si="2055"/>
        <v>8.1967213114754092E-2</v>
      </c>
      <c r="Z3950" s="61">
        <f t="shared" si="2056"/>
        <v>7.0572569906791102E-2</v>
      </c>
      <c r="AA3950" s="67">
        <f t="shared" si="2057"/>
        <v>18.774999999999999</v>
      </c>
      <c r="AB3950" s="68">
        <f t="shared" si="2058"/>
        <v>1.8150879183210455E-2</v>
      </c>
      <c r="AC3950" s="69">
        <f t="shared" si="2059"/>
        <v>6.4946114577424829E-2</v>
      </c>
      <c r="AD3950" s="70">
        <f>_xlfn.PERCENTILE.EXC(AC3950:$AC$5675,0.5)</f>
        <v>6.3462178259312246E-2</v>
      </c>
      <c r="AE3950" s="70">
        <f>_xlfn.PERCENTILE.EXC($AC3950:AC$5675,0.35)</f>
        <v>3.4338650124354803E-2</v>
      </c>
      <c r="AF3950" s="71">
        <f t="shared" si="2048"/>
        <v>4.648242408990616E-3</v>
      </c>
      <c r="AG3950" s="70">
        <f t="shared" si="2049"/>
        <v>-0.31213811082236831</v>
      </c>
      <c r="AH3950" s="70">
        <f t="shared" si="2050"/>
        <v>-0.32972785344228484</v>
      </c>
      <c r="AI3950" s="61" t="str">
        <f t="shared" si="2045"/>
        <v>Short VOL</v>
      </c>
      <c r="AJ3950" s="68" t="str">
        <f t="shared" si="2046"/>
        <v>Short VOL</v>
      </c>
      <c r="AK3950" s="72"/>
      <c r="AL3950" s="73"/>
      <c r="AM3950" s="72"/>
      <c r="AN3950" s="73"/>
      <c r="AO3950" s="74"/>
      <c r="AP3950" s="20"/>
      <c r="AQ3950" s="74"/>
      <c r="AR3950" s="20"/>
      <c r="AS3950" s="74"/>
      <c r="AT3950" s="20"/>
      <c r="AU3950" s="74" t="str">
        <f t="shared" si="2037"/>
        <v>00631L</v>
      </c>
      <c r="AV3950" s="20">
        <f t="shared" si="2043"/>
        <v>1</v>
      </c>
      <c r="AW3950" s="74" t="str">
        <f t="shared" si="2038"/>
        <v>00631L</v>
      </c>
      <c r="AX3950" s="20">
        <f t="shared" si="2039"/>
        <v>1</v>
      </c>
      <c r="AY3950" s="20">
        <f t="shared" si="2044"/>
        <v>1</v>
      </c>
      <c r="AZ3950" s="116">
        <v>40576</v>
      </c>
      <c r="BA3950" s="116"/>
      <c r="BB3950" s="20"/>
      <c r="BC3950" s="20"/>
      <c r="BD3950" s="76"/>
      <c r="BE3950" s="77"/>
      <c r="BF3950" s="77"/>
    </row>
    <row r="3951" spans="1:58" s="23" customFormat="1" ht="15.75" customHeight="1" x14ac:dyDescent="0.4">
      <c r="A3951" s="116">
        <v>40574</v>
      </c>
      <c r="B3951" s="112">
        <v>19.100000000000001</v>
      </c>
      <c r="C3951" s="112">
        <v>20.45</v>
      </c>
      <c r="D3951" s="112">
        <v>21.5</v>
      </c>
      <c r="E3951" s="112">
        <v>22.2</v>
      </c>
      <c r="F3951" s="112">
        <v>22.75</v>
      </c>
      <c r="G3951" s="112">
        <v>23.5</v>
      </c>
      <c r="H3951" s="113">
        <v>23.95</v>
      </c>
      <c r="I3951" s="90">
        <f t="shared" si="2040"/>
        <v>19.7075</v>
      </c>
      <c r="J3951" s="90">
        <f t="shared" si="2041"/>
        <v>20.922499999999999</v>
      </c>
      <c r="K3951" s="114">
        <v>11</v>
      </c>
      <c r="L3951" s="115">
        <v>0.05</v>
      </c>
      <c r="M3951" s="90">
        <v>20.5</v>
      </c>
      <c r="N3951" s="90">
        <v>19.53</v>
      </c>
      <c r="O3951" s="90">
        <v>20.149999999999999</v>
      </c>
      <c r="P3951" s="90">
        <v>21.88</v>
      </c>
      <c r="Q3951" s="90">
        <v>23.9</v>
      </c>
      <c r="R3951" s="63">
        <f t="shared" si="2052"/>
        <v>2</v>
      </c>
      <c r="S3951" s="64">
        <f t="shared" si="2051"/>
        <v>-2.5449101796407088E-2</v>
      </c>
      <c r="T3951" s="65">
        <f t="shared" si="2047"/>
        <v>1.0496671786994367</v>
      </c>
      <c r="U3951" s="65">
        <f t="shared" si="2047"/>
        <v>0.96923076923076934</v>
      </c>
      <c r="V3951" s="65">
        <f t="shared" si="2053"/>
        <v>0.89259597806215729</v>
      </c>
      <c r="W3951" s="65">
        <f t="shared" si="2054"/>
        <v>0.81715481171548132</v>
      </c>
      <c r="X3951" s="61">
        <f t="shared" si="2042"/>
        <v>7.0680628272251189E-2</v>
      </c>
      <c r="Y3951" s="66">
        <f t="shared" si="2055"/>
        <v>7.8828828828828829E-2</v>
      </c>
      <c r="Z3951" s="61">
        <f t="shared" si="2056"/>
        <v>6.1651655461118858E-2</v>
      </c>
      <c r="AA3951" s="67">
        <f t="shared" si="2057"/>
        <v>19.7075</v>
      </c>
      <c r="AB3951" s="68">
        <f t="shared" si="2058"/>
        <v>-2.2017409114183293E-2</v>
      </c>
      <c r="AC3951" s="69">
        <f t="shared" si="2059"/>
        <v>9.0885816692267505E-3</v>
      </c>
      <c r="AD3951" s="70">
        <f>_xlfn.PERCENTILE.EXC(AC3951:$AC$5675,0.5)</f>
        <v>6.3456090651557967E-2</v>
      </c>
      <c r="AE3951" s="70">
        <f>_xlfn.PERCENTILE.EXC($AC3951:AC$5675,0.35)</f>
        <v>3.4292421663153362E-2</v>
      </c>
      <c r="AF3951" s="71">
        <f t="shared" si="2048"/>
        <v>4.648242408990616E-3</v>
      </c>
      <c r="AG3951" s="70">
        <f t="shared" si="2049"/>
        <v>-0.31213811082236831</v>
      </c>
      <c r="AH3951" s="70">
        <f t="shared" si="2050"/>
        <v>-0.32972785344228484</v>
      </c>
      <c r="AI3951" s="61" t="str">
        <f t="shared" si="2045"/>
        <v>Safety</v>
      </c>
      <c r="AJ3951" s="68" t="str">
        <f t="shared" si="2046"/>
        <v>Short VOL</v>
      </c>
      <c r="AK3951" s="72"/>
      <c r="AL3951" s="73"/>
      <c r="AM3951" s="72"/>
      <c r="AN3951" s="73"/>
      <c r="AO3951" s="74"/>
      <c r="AP3951" s="20"/>
      <c r="AQ3951" s="74"/>
      <c r="AR3951" s="20"/>
      <c r="AS3951" s="74"/>
      <c r="AT3951" s="20"/>
      <c r="AU3951" s="74" t="str">
        <f t="shared" si="2037"/>
        <v>00631L</v>
      </c>
      <c r="AV3951" s="20">
        <f t="shared" si="2043"/>
        <v>1</v>
      </c>
      <c r="AW3951" s="74" t="str">
        <f t="shared" si="2038"/>
        <v>00635U</v>
      </c>
      <c r="AX3951" s="20">
        <f t="shared" si="2039"/>
        <v>0</v>
      </c>
      <c r="AY3951" s="20">
        <f t="shared" si="2044"/>
        <v>1</v>
      </c>
      <c r="AZ3951" s="116">
        <v>40575</v>
      </c>
      <c r="BA3951" s="116"/>
      <c r="BB3951" s="20"/>
      <c r="BC3951" s="20"/>
      <c r="BD3951" s="76"/>
      <c r="BE3951" s="77"/>
      <c r="BF3951" s="77"/>
    </row>
    <row r="3952" spans="1:58" s="23" customFormat="1" ht="15.75" customHeight="1" x14ac:dyDescent="0.4">
      <c r="A3952" s="116">
        <v>40571</v>
      </c>
      <c r="B3952" s="112">
        <v>19.399999999999999</v>
      </c>
      <c r="C3952" s="112">
        <v>20.65</v>
      </c>
      <c r="D3952" s="112">
        <v>21.75</v>
      </c>
      <c r="E3952" s="112">
        <v>22.6</v>
      </c>
      <c r="F3952" s="112">
        <v>23.2</v>
      </c>
      <c r="G3952" s="112">
        <v>23.9</v>
      </c>
      <c r="H3952" s="113">
        <v>24.3</v>
      </c>
      <c r="I3952" s="90">
        <f t="shared" si="2040"/>
        <v>19.899999999999999</v>
      </c>
      <c r="J3952" s="90">
        <f t="shared" si="2041"/>
        <v>21.09</v>
      </c>
      <c r="K3952" s="114">
        <v>12</v>
      </c>
      <c r="L3952" s="115">
        <v>0.05</v>
      </c>
      <c r="M3952" s="90">
        <v>21.25</v>
      </c>
      <c r="N3952" s="90">
        <v>20.04</v>
      </c>
      <c r="O3952" s="90">
        <v>20.59</v>
      </c>
      <c r="P3952" s="90">
        <v>22.34</v>
      </c>
      <c r="Q3952" s="90">
        <v>24.14</v>
      </c>
      <c r="R3952" s="63">
        <f t="shared" si="2052"/>
        <v>1.6400000000000006</v>
      </c>
      <c r="S3952" s="64">
        <f t="shared" si="2051"/>
        <v>0.24086687306501553</v>
      </c>
      <c r="T3952" s="65">
        <f t="shared" si="2047"/>
        <v>1.0603792415169662</v>
      </c>
      <c r="U3952" s="65">
        <f t="shared" si="2047"/>
        <v>0.97328800388538117</v>
      </c>
      <c r="V3952" s="65">
        <f t="shared" si="2053"/>
        <v>0.89704565801253355</v>
      </c>
      <c r="W3952" s="65">
        <f t="shared" si="2054"/>
        <v>0.83015741507870744</v>
      </c>
      <c r="X3952" s="61">
        <f t="shared" si="2042"/>
        <v>6.4432989690721656E-2</v>
      </c>
      <c r="Y3952" s="66">
        <f t="shared" si="2055"/>
        <v>7.5221238938053062E-2</v>
      </c>
      <c r="Z3952" s="61">
        <f t="shared" si="2056"/>
        <v>5.9798994974874439E-2</v>
      </c>
      <c r="AA3952" s="67">
        <f t="shared" si="2057"/>
        <v>19.899999999999999</v>
      </c>
      <c r="AB3952" s="68">
        <f t="shared" si="2058"/>
        <v>-3.193612774451101E-2</v>
      </c>
      <c r="AC3952" s="69">
        <f t="shared" si="2059"/>
        <v>-6.9860279441118049E-3</v>
      </c>
      <c r="AD3952" s="70">
        <f>_xlfn.PERCENTILE.EXC(AC3952:$AC$5675,0.5)</f>
        <v>6.3462178259312246E-2</v>
      </c>
      <c r="AE3952" s="70">
        <f>_xlfn.PERCENTILE.EXC($AC3952:AC$5675,0.35)</f>
        <v>3.4378274519670335E-2</v>
      </c>
      <c r="AF3952" s="71">
        <f t="shared" si="2048"/>
        <v>4.648242408990616E-3</v>
      </c>
      <c r="AG3952" s="70">
        <f t="shared" si="2049"/>
        <v>-0.31213811082236831</v>
      </c>
      <c r="AH3952" s="70">
        <f t="shared" si="2050"/>
        <v>-0.32972785344228484</v>
      </c>
      <c r="AI3952" s="61" t="str">
        <f t="shared" si="2045"/>
        <v>Safety</v>
      </c>
      <c r="AJ3952" s="68" t="str">
        <f t="shared" si="2046"/>
        <v>Safety</v>
      </c>
      <c r="AK3952" s="72"/>
      <c r="AL3952" s="73"/>
      <c r="AM3952" s="72"/>
      <c r="AN3952" s="73"/>
      <c r="AO3952" s="74"/>
      <c r="AP3952" s="20"/>
      <c r="AQ3952" s="74"/>
      <c r="AR3952" s="20"/>
      <c r="AS3952" s="74"/>
      <c r="AT3952" s="20"/>
      <c r="AU3952" s="74" t="str">
        <f t="shared" ref="AU3952:AU4015" si="2060">IF(AC3952&gt;AF3952,"00631L",IF(AC3952&lt;AG3952,"Cash","00635U"))</f>
        <v>00635U</v>
      </c>
      <c r="AV3952" s="20">
        <f t="shared" si="2043"/>
        <v>0</v>
      </c>
      <c r="AW3952" s="74" t="str">
        <f t="shared" ref="AW3952:AW4015" si="2061">IF(AC3952&gt;AE3952,"00631L",IF(AC3952&lt;AH3952,"00631L","00635U"))</f>
        <v>00635U</v>
      </c>
      <c r="AX3952" s="20">
        <f t="shared" si="2039"/>
        <v>0</v>
      </c>
      <c r="AY3952" s="20">
        <f t="shared" si="2044"/>
        <v>1</v>
      </c>
      <c r="AZ3952" s="116">
        <v>40574</v>
      </c>
      <c r="BA3952" s="116"/>
      <c r="BB3952" s="20"/>
      <c r="BC3952" s="20"/>
      <c r="BD3952" s="76"/>
      <c r="BE3952" s="77"/>
      <c r="BF3952" s="77"/>
    </row>
    <row r="3953" spans="1:58" s="23" customFormat="1" ht="15.75" customHeight="1" x14ac:dyDescent="0.4">
      <c r="A3953" s="116">
        <v>40570</v>
      </c>
      <c r="B3953" s="112">
        <v>17.25</v>
      </c>
      <c r="C3953" s="112">
        <v>19.399999999999999</v>
      </c>
      <c r="D3953" s="112">
        <v>20.7</v>
      </c>
      <c r="E3953" s="112">
        <v>21.55</v>
      </c>
      <c r="F3953" s="112">
        <v>22.3</v>
      </c>
      <c r="G3953" s="112">
        <v>23.15</v>
      </c>
      <c r="H3953" s="113">
        <v>23.5</v>
      </c>
      <c r="I3953" s="90">
        <f t="shared" si="2040"/>
        <v>18.002499999999998</v>
      </c>
      <c r="J3953" s="90">
        <f t="shared" si="2041"/>
        <v>19.855</v>
      </c>
      <c r="K3953" s="114">
        <v>13</v>
      </c>
      <c r="L3953" s="115">
        <v>0.05</v>
      </c>
      <c r="M3953" s="90">
        <v>15.07</v>
      </c>
      <c r="N3953" s="90">
        <v>16.149999999999999</v>
      </c>
      <c r="O3953" s="90">
        <v>18.48</v>
      </c>
      <c r="P3953" s="90">
        <v>20.83</v>
      </c>
      <c r="Q3953" s="90">
        <v>23.04</v>
      </c>
      <c r="R3953" s="63">
        <f t="shared" si="2052"/>
        <v>8.0900000000000034</v>
      </c>
      <c r="S3953" s="64">
        <f t="shared" si="2051"/>
        <v>-2.9447115384615502E-2</v>
      </c>
      <c r="T3953" s="65">
        <f t="shared" si="2047"/>
        <v>0.93312693498452026</v>
      </c>
      <c r="U3953" s="65">
        <f t="shared" si="2047"/>
        <v>0.87391774891774887</v>
      </c>
      <c r="V3953" s="65">
        <f t="shared" si="2053"/>
        <v>0.77532405184829567</v>
      </c>
      <c r="W3953" s="65">
        <f t="shared" si="2054"/>
        <v>0.70095486111111105</v>
      </c>
      <c r="X3953" s="61">
        <f t="shared" si="2042"/>
        <v>0.12463768115942021</v>
      </c>
      <c r="Y3953" s="66">
        <f t="shared" si="2055"/>
        <v>9.0487238979118298E-2</v>
      </c>
      <c r="Z3953" s="61">
        <f t="shared" si="2056"/>
        <v>0.10290237467018486</v>
      </c>
      <c r="AA3953" s="67">
        <f t="shared" si="2057"/>
        <v>18.002499999999998</v>
      </c>
      <c r="AB3953" s="68">
        <f t="shared" si="2058"/>
        <v>6.8111455108359226E-2</v>
      </c>
      <c r="AC3953" s="69">
        <f t="shared" si="2059"/>
        <v>0.11470588235294113</v>
      </c>
      <c r="AD3953" s="70">
        <f>_xlfn.PERCENTILE.EXC(AC3953:$AC$5675,0.5)</f>
        <v>6.3468265867066539E-2</v>
      </c>
      <c r="AE3953" s="70">
        <f>_xlfn.PERCENTILE.EXC($AC3953:AC$5675,0.35)</f>
        <v>3.4433502760231459E-2</v>
      </c>
      <c r="AF3953" s="71">
        <f t="shared" si="2048"/>
        <v>4.7684579538849053E-3</v>
      </c>
      <c r="AG3953" s="70">
        <f t="shared" si="2049"/>
        <v>-0.31213811082236831</v>
      </c>
      <c r="AH3953" s="70">
        <f t="shared" si="2050"/>
        <v>-0.32972785344228484</v>
      </c>
      <c r="AI3953" s="61" t="str">
        <f t="shared" si="2045"/>
        <v>Short VOL</v>
      </c>
      <c r="AJ3953" s="68" t="str">
        <f t="shared" si="2046"/>
        <v>Short VOL</v>
      </c>
      <c r="AK3953" s="72"/>
      <c r="AL3953" s="73"/>
      <c r="AM3953" s="72"/>
      <c r="AN3953" s="73"/>
      <c r="AO3953" s="74"/>
      <c r="AP3953" s="20"/>
      <c r="AQ3953" s="74"/>
      <c r="AR3953" s="20"/>
      <c r="AS3953" s="74"/>
      <c r="AT3953" s="20"/>
      <c r="AU3953" s="74" t="str">
        <f t="shared" si="2060"/>
        <v>00631L</v>
      </c>
      <c r="AV3953" s="20">
        <f t="shared" si="2043"/>
        <v>1</v>
      </c>
      <c r="AW3953" s="74" t="str">
        <f t="shared" si="2061"/>
        <v>00631L</v>
      </c>
      <c r="AX3953" s="20">
        <f t="shared" si="2039"/>
        <v>1</v>
      </c>
      <c r="AY3953" s="20">
        <f t="shared" si="2044"/>
        <v>1</v>
      </c>
      <c r="AZ3953" s="116">
        <v>40571</v>
      </c>
      <c r="BA3953" s="116"/>
      <c r="BB3953" s="20"/>
      <c r="BC3953" s="20"/>
      <c r="BD3953" s="76"/>
      <c r="BE3953" s="77"/>
      <c r="BF3953" s="77"/>
    </row>
    <row r="3954" spans="1:58" s="23" customFormat="1" ht="15.75" customHeight="1" x14ac:dyDescent="0.4">
      <c r="A3954" s="116">
        <v>40569</v>
      </c>
      <c r="B3954" s="112">
        <v>17.55</v>
      </c>
      <c r="C3954" s="112">
        <v>19.75</v>
      </c>
      <c r="D3954" s="112">
        <v>21</v>
      </c>
      <c r="E3954" s="112">
        <v>21.85</v>
      </c>
      <c r="F3954" s="112">
        <v>22.6</v>
      </c>
      <c r="G3954" s="112">
        <v>23.4</v>
      </c>
      <c r="H3954" s="113">
        <v>23.8</v>
      </c>
      <c r="I3954" s="90">
        <f t="shared" si="2040"/>
        <v>18.21</v>
      </c>
      <c r="J3954" s="90">
        <f t="shared" si="2041"/>
        <v>20.125</v>
      </c>
      <c r="K3954" s="114">
        <v>14</v>
      </c>
      <c r="L3954" s="115">
        <v>0.05</v>
      </c>
      <c r="M3954" s="90">
        <v>16.27</v>
      </c>
      <c r="N3954" s="90">
        <v>16.64</v>
      </c>
      <c r="O3954" s="90">
        <v>18.82</v>
      </c>
      <c r="P3954" s="90">
        <v>21.24</v>
      </c>
      <c r="Q3954" s="90">
        <v>23.48</v>
      </c>
      <c r="R3954" s="63">
        <f t="shared" si="2052"/>
        <v>7.1500000000000057</v>
      </c>
      <c r="S3954" s="64">
        <f t="shared" si="2051"/>
        <v>-5.4007959067652038E-2</v>
      </c>
      <c r="T3954" s="65">
        <f t="shared" si="2047"/>
        <v>0.97776442307692302</v>
      </c>
      <c r="U3954" s="65">
        <f t="shared" si="2047"/>
        <v>0.88416578108395327</v>
      </c>
      <c r="V3954" s="65">
        <f t="shared" si="2053"/>
        <v>0.78342749529190214</v>
      </c>
      <c r="W3954" s="65">
        <f t="shared" si="2054"/>
        <v>0.70868824531516184</v>
      </c>
      <c r="X3954" s="61">
        <f t="shared" si="2042"/>
        <v>0.12535612535612531</v>
      </c>
      <c r="Y3954" s="66">
        <f t="shared" si="2055"/>
        <v>8.9244851258581198E-2</v>
      </c>
      <c r="Z3954" s="61">
        <f t="shared" si="2056"/>
        <v>0.1051619989017023</v>
      </c>
      <c r="AA3954" s="67">
        <f t="shared" si="2057"/>
        <v>18.21</v>
      </c>
      <c r="AB3954" s="68">
        <f t="shared" si="2058"/>
        <v>5.4687500000000007E-2</v>
      </c>
      <c r="AC3954" s="69">
        <f t="shared" si="2059"/>
        <v>9.435096153846155E-2</v>
      </c>
      <c r="AD3954" s="70">
        <f>_xlfn.PERCENTILE.EXC(AC3954:$AC$5675,0.5)</f>
        <v>6.3462178259312246E-2</v>
      </c>
      <c r="AE3954" s="70">
        <f>_xlfn.PERCENTILE.EXC($AC3954:AC$5675,0.35)</f>
        <v>3.4414070837991376E-2</v>
      </c>
      <c r="AF3954" s="71">
        <f t="shared" si="2048"/>
        <v>4.7684579538849053E-3</v>
      </c>
      <c r="AG3954" s="70">
        <f t="shared" si="2049"/>
        <v>-0.31213811082236831</v>
      </c>
      <c r="AH3954" s="70">
        <f t="shared" si="2050"/>
        <v>-0.32972785344228484</v>
      </c>
      <c r="AI3954" s="61" t="str">
        <f t="shared" si="2045"/>
        <v>Short VOL</v>
      </c>
      <c r="AJ3954" s="68" t="str">
        <f t="shared" si="2046"/>
        <v>Short VOL</v>
      </c>
      <c r="AK3954" s="72"/>
      <c r="AL3954" s="73"/>
      <c r="AM3954" s="72"/>
      <c r="AN3954" s="73"/>
      <c r="AO3954" s="74"/>
      <c r="AP3954" s="20"/>
      <c r="AQ3954" s="74"/>
      <c r="AR3954" s="20"/>
      <c r="AS3954" s="74"/>
      <c r="AT3954" s="20"/>
      <c r="AU3954" s="74" t="str">
        <f t="shared" si="2060"/>
        <v>00631L</v>
      </c>
      <c r="AV3954" s="20">
        <f t="shared" si="2043"/>
        <v>1</v>
      </c>
      <c r="AW3954" s="74" t="str">
        <f t="shared" si="2061"/>
        <v>00631L</v>
      </c>
      <c r="AX3954" s="20">
        <f t="shared" si="2039"/>
        <v>1</v>
      </c>
      <c r="AY3954" s="20">
        <f t="shared" si="2044"/>
        <v>1</v>
      </c>
      <c r="AZ3954" s="116">
        <v>40570</v>
      </c>
      <c r="BA3954" s="116"/>
      <c r="BB3954" s="20"/>
      <c r="BC3954" s="20"/>
      <c r="BD3954" s="76"/>
      <c r="BE3954" s="77"/>
      <c r="BF3954" s="77"/>
    </row>
    <row r="3955" spans="1:58" s="23" customFormat="1" ht="15.75" customHeight="1" x14ac:dyDescent="0.4">
      <c r="A3955" s="116">
        <v>40568</v>
      </c>
      <c r="B3955" s="112">
        <v>18.2</v>
      </c>
      <c r="C3955" s="112">
        <v>20.350000000000001</v>
      </c>
      <c r="D3955" s="112">
        <v>21.6</v>
      </c>
      <c r="E3955" s="112">
        <v>22.45</v>
      </c>
      <c r="F3955" s="112">
        <v>23.25</v>
      </c>
      <c r="G3955" s="112">
        <v>23.95</v>
      </c>
      <c r="H3955" s="113">
        <v>24.4</v>
      </c>
      <c r="I3955" s="90">
        <f t="shared" si="2040"/>
        <v>18.737500000000001</v>
      </c>
      <c r="J3955" s="90">
        <f t="shared" si="2041"/>
        <v>20.662500000000001</v>
      </c>
      <c r="K3955" s="114">
        <v>15</v>
      </c>
      <c r="L3955" s="115">
        <v>0.05</v>
      </c>
      <c r="M3955" s="90">
        <v>17.75</v>
      </c>
      <c r="N3955" s="90">
        <v>17.59</v>
      </c>
      <c r="O3955" s="90">
        <v>19.34</v>
      </c>
      <c r="P3955" s="90">
        <v>21.82</v>
      </c>
      <c r="Q3955" s="90">
        <v>24.18</v>
      </c>
      <c r="R3955" s="63">
        <f t="shared" si="2052"/>
        <v>5.8199999999999932</v>
      </c>
      <c r="S3955" s="64">
        <f t="shared" si="2051"/>
        <v>-3.3994334277619677E-3</v>
      </c>
      <c r="T3955" s="65">
        <f t="shared" si="2047"/>
        <v>1.0090960773166573</v>
      </c>
      <c r="U3955" s="65">
        <f t="shared" si="2047"/>
        <v>0.90951396070320578</v>
      </c>
      <c r="V3955" s="65">
        <f t="shared" si="2053"/>
        <v>0.80614115490375804</v>
      </c>
      <c r="W3955" s="65">
        <f t="shared" si="2054"/>
        <v>0.72746071133167911</v>
      </c>
      <c r="X3955" s="61">
        <f t="shared" si="2042"/>
        <v>0.11813186813186825</v>
      </c>
      <c r="Y3955" s="66">
        <f t="shared" si="2055"/>
        <v>8.6859688195991061E-2</v>
      </c>
      <c r="Z3955" s="61">
        <f t="shared" si="2056"/>
        <v>0.10273515677118082</v>
      </c>
      <c r="AA3955" s="67">
        <f t="shared" si="2057"/>
        <v>18.737499999999997</v>
      </c>
      <c r="AB3955" s="68">
        <f t="shared" si="2058"/>
        <v>3.4678794769755508E-2</v>
      </c>
      <c r="AC3955" s="69">
        <f t="shared" si="2059"/>
        <v>6.5235929505400636E-2</v>
      </c>
      <c r="AD3955" s="70">
        <f>_xlfn.PERCENTILE.EXC(AC3955:$AC$5675,0.5)</f>
        <v>6.3456090651557967E-2</v>
      </c>
      <c r="AE3955" s="70">
        <f>_xlfn.PERCENTILE.EXC($AC3955:AC$5675,0.35)</f>
        <v>3.4371670453784406E-2</v>
      </c>
      <c r="AF3955" s="71">
        <f t="shared" si="2048"/>
        <v>4.7684579538849053E-3</v>
      </c>
      <c r="AG3955" s="70">
        <f t="shared" si="2049"/>
        <v>-0.31213811082236831</v>
      </c>
      <c r="AH3955" s="70">
        <f t="shared" si="2050"/>
        <v>-0.32972785344228484</v>
      </c>
      <c r="AI3955" s="61" t="str">
        <f t="shared" si="2045"/>
        <v>Short VOL</v>
      </c>
      <c r="AJ3955" s="68" t="str">
        <f t="shared" si="2046"/>
        <v>Short VOL</v>
      </c>
      <c r="AK3955" s="72"/>
      <c r="AL3955" s="73"/>
      <c r="AM3955" s="72"/>
      <c r="AN3955" s="73"/>
      <c r="AO3955" s="74"/>
      <c r="AP3955" s="20"/>
      <c r="AQ3955" s="74"/>
      <c r="AR3955" s="20"/>
      <c r="AS3955" s="74"/>
      <c r="AT3955" s="20"/>
      <c r="AU3955" s="74" t="str">
        <f t="shared" si="2060"/>
        <v>00631L</v>
      </c>
      <c r="AV3955" s="20">
        <f t="shared" si="2043"/>
        <v>1</v>
      </c>
      <c r="AW3955" s="74" t="str">
        <f t="shared" si="2061"/>
        <v>00631L</v>
      </c>
      <c r="AX3955" s="20">
        <f t="shared" si="2039"/>
        <v>1</v>
      </c>
      <c r="AY3955" s="20">
        <f t="shared" si="2044"/>
        <v>1</v>
      </c>
      <c r="AZ3955" s="116">
        <v>40569</v>
      </c>
      <c r="BA3955" s="116"/>
      <c r="BB3955" s="20"/>
      <c r="BC3955" s="20"/>
      <c r="BD3955" s="76"/>
      <c r="BE3955" s="77"/>
      <c r="BF3955" s="77"/>
    </row>
    <row r="3956" spans="1:58" s="23" customFormat="1" ht="15.75" customHeight="1" x14ac:dyDescent="0.4">
      <c r="A3956" s="116">
        <v>40567</v>
      </c>
      <c r="B3956" s="112">
        <v>18.399999999999999</v>
      </c>
      <c r="C3956" s="112">
        <v>20.55</v>
      </c>
      <c r="D3956" s="112">
        <v>21.85</v>
      </c>
      <c r="E3956" s="112">
        <v>22.65</v>
      </c>
      <c r="F3956" s="112">
        <v>23.4</v>
      </c>
      <c r="G3956" s="112">
        <v>24.15</v>
      </c>
      <c r="H3956" s="113">
        <v>24.55</v>
      </c>
      <c r="I3956" s="90">
        <f t="shared" si="2040"/>
        <v>18.829999999999998</v>
      </c>
      <c r="J3956" s="90">
        <f t="shared" si="2041"/>
        <v>20.810000000000002</v>
      </c>
      <c r="K3956" s="114">
        <v>16</v>
      </c>
      <c r="L3956" s="115">
        <v>0.05</v>
      </c>
      <c r="M3956" s="90">
        <v>17.38</v>
      </c>
      <c r="N3956" s="90">
        <v>17.649999999999999</v>
      </c>
      <c r="O3956" s="90">
        <v>19.579999999999998</v>
      </c>
      <c r="P3956" s="90">
        <v>21.98</v>
      </c>
      <c r="Q3956" s="90">
        <v>24.6</v>
      </c>
      <c r="R3956" s="63">
        <f t="shared" si="2052"/>
        <v>6.5300000000000011</v>
      </c>
      <c r="S3956" s="64">
        <f t="shared" si="2051"/>
        <v>-4.4396318354087728E-2</v>
      </c>
      <c r="T3956" s="65">
        <f t="shared" si="2047"/>
        <v>0.98470254957507086</v>
      </c>
      <c r="U3956" s="65">
        <f t="shared" si="2047"/>
        <v>0.90143003064351379</v>
      </c>
      <c r="V3956" s="65">
        <f t="shared" si="2053"/>
        <v>0.80300272975432208</v>
      </c>
      <c r="W3956" s="65">
        <f t="shared" si="2054"/>
        <v>0.7174796747967479</v>
      </c>
      <c r="X3956" s="61">
        <f t="shared" si="2042"/>
        <v>0.11684782608695665</v>
      </c>
      <c r="Y3956" s="66">
        <f t="shared" si="2055"/>
        <v>8.3885209713024378E-2</v>
      </c>
      <c r="Z3956" s="61">
        <f t="shared" si="2056"/>
        <v>0.10515135422198642</v>
      </c>
      <c r="AA3956" s="67">
        <f t="shared" si="2057"/>
        <v>18.829999999999998</v>
      </c>
      <c r="AB3956" s="68">
        <f t="shared" si="2058"/>
        <v>4.2492917847025496E-2</v>
      </c>
      <c r="AC3956" s="69">
        <f t="shared" si="2059"/>
        <v>6.6855524079320106E-2</v>
      </c>
      <c r="AD3956" s="70">
        <f>_xlfn.PERCENTILE.EXC(AC3956:$AC$5675,0.5)</f>
        <v>6.3227601670055866E-2</v>
      </c>
      <c r="AE3956" s="70">
        <f>_xlfn.PERCENTILE.EXC($AC3956:AC$5675,0.35)</f>
        <v>3.4325441992582965E-2</v>
      </c>
      <c r="AF3956" s="71">
        <f t="shared" si="2048"/>
        <v>4.7684579538849053E-3</v>
      </c>
      <c r="AG3956" s="70">
        <f t="shared" si="2049"/>
        <v>-0.31213811082236831</v>
      </c>
      <c r="AH3956" s="70">
        <f t="shared" si="2050"/>
        <v>-0.32972785344228484</v>
      </c>
      <c r="AI3956" s="61" t="str">
        <f t="shared" si="2045"/>
        <v>Short VOL</v>
      </c>
      <c r="AJ3956" s="68" t="str">
        <f t="shared" si="2046"/>
        <v>Short VOL</v>
      </c>
      <c r="AK3956" s="72"/>
      <c r="AL3956" s="73"/>
      <c r="AM3956" s="72"/>
      <c r="AN3956" s="73"/>
      <c r="AO3956" s="74"/>
      <c r="AP3956" s="20"/>
      <c r="AQ3956" s="74"/>
      <c r="AR3956" s="20"/>
      <c r="AS3956" s="74"/>
      <c r="AT3956" s="20"/>
      <c r="AU3956" s="74" t="str">
        <f t="shared" si="2060"/>
        <v>00631L</v>
      </c>
      <c r="AV3956" s="20">
        <f t="shared" si="2043"/>
        <v>1</v>
      </c>
      <c r="AW3956" s="74" t="str">
        <f t="shared" si="2061"/>
        <v>00631L</v>
      </c>
      <c r="AX3956" s="20">
        <f t="shared" si="2039"/>
        <v>1</v>
      </c>
      <c r="AY3956" s="20">
        <f t="shared" si="2044"/>
        <v>1</v>
      </c>
      <c r="AZ3956" s="116">
        <v>40568</v>
      </c>
      <c r="BA3956" s="116"/>
      <c r="BB3956" s="20"/>
      <c r="BC3956" s="20"/>
      <c r="BD3956" s="76"/>
      <c r="BE3956" s="77"/>
      <c r="BF3956" s="77"/>
    </row>
    <row r="3957" spans="1:58" s="23" customFormat="1" ht="15.75" customHeight="1" x14ac:dyDescent="0.4">
      <c r="A3957" s="116">
        <v>40564</v>
      </c>
      <c r="B3957" s="112">
        <v>18.850000000000001</v>
      </c>
      <c r="C3957" s="112">
        <v>21</v>
      </c>
      <c r="D3957" s="112">
        <v>22.2</v>
      </c>
      <c r="E3957" s="112">
        <v>23</v>
      </c>
      <c r="F3957" s="112">
        <v>23.7</v>
      </c>
      <c r="G3957" s="112">
        <v>24.35</v>
      </c>
      <c r="H3957" s="113">
        <v>24.75</v>
      </c>
      <c r="I3957" s="90">
        <f t="shared" si="2040"/>
        <v>19.172499999999999</v>
      </c>
      <c r="J3957" s="90">
        <f t="shared" si="2041"/>
        <v>21.18</v>
      </c>
      <c r="K3957" s="114">
        <v>17</v>
      </c>
      <c r="L3957" s="115">
        <v>0.05</v>
      </c>
      <c r="M3957" s="90">
        <v>17.32</v>
      </c>
      <c r="N3957" s="90">
        <v>18.47</v>
      </c>
      <c r="O3957" s="90">
        <v>19.97</v>
      </c>
      <c r="P3957" s="90">
        <v>22.25</v>
      </c>
      <c r="Q3957" s="90">
        <v>24.92</v>
      </c>
      <c r="R3957" s="63">
        <f t="shared" si="2052"/>
        <v>6.43</v>
      </c>
      <c r="S3957" s="64">
        <f t="shared" si="2051"/>
        <v>2.6681489716509198E-2</v>
      </c>
      <c r="T3957" s="65">
        <f t="shared" si="2047"/>
        <v>0.93773687060097466</v>
      </c>
      <c r="U3957" s="65">
        <f t="shared" si="2047"/>
        <v>0.92488733099649478</v>
      </c>
      <c r="V3957" s="65">
        <f t="shared" si="2053"/>
        <v>0.83011235955056173</v>
      </c>
      <c r="W3957" s="65">
        <f t="shared" si="2054"/>
        <v>0.74117174959871579</v>
      </c>
      <c r="X3957" s="61">
        <f t="shared" si="2042"/>
        <v>0.1140583554376657</v>
      </c>
      <c r="Y3957" s="66">
        <f t="shared" si="2055"/>
        <v>7.6086956521739135E-2</v>
      </c>
      <c r="Z3957" s="61">
        <f t="shared" si="2056"/>
        <v>0.10470726300691095</v>
      </c>
      <c r="AA3957" s="67">
        <f t="shared" si="2057"/>
        <v>19.172500000000003</v>
      </c>
      <c r="AB3957" s="68">
        <f t="shared" si="2058"/>
        <v>2.0573903627504199E-2</v>
      </c>
      <c r="AC3957" s="69">
        <f t="shared" si="2059"/>
        <v>3.8034650785057071E-2</v>
      </c>
      <c r="AD3957" s="70">
        <f>_xlfn.PERCENTILE.EXC(AC3957:$AC$5675,0.5)</f>
        <v>6.2999112688553766E-2</v>
      </c>
      <c r="AE3957" s="70">
        <f>_xlfn.PERCENTILE.EXC($AC3957:AC$5675,0.35)</f>
        <v>3.4279213531381532E-2</v>
      </c>
      <c r="AF3957" s="71">
        <f t="shared" si="2048"/>
        <v>4.7684579538849053E-3</v>
      </c>
      <c r="AG3957" s="70">
        <f t="shared" si="2049"/>
        <v>-0.31213811082236831</v>
      </c>
      <c r="AH3957" s="70">
        <f t="shared" si="2050"/>
        <v>-0.32972785344228484</v>
      </c>
      <c r="AI3957" s="61" t="str">
        <f t="shared" si="2045"/>
        <v>Safety</v>
      </c>
      <c r="AJ3957" s="68" t="str">
        <f t="shared" si="2046"/>
        <v>Short VOL</v>
      </c>
      <c r="AK3957" s="72"/>
      <c r="AL3957" s="73"/>
      <c r="AM3957" s="72"/>
      <c r="AN3957" s="73"/>
      <c r="AO3957" s="74"/>
      <c r="AP3957" s="20"/>
      <c r="AQ3957" s="74"/>
      <c r="AR3957" s="20"/>
      <c r="AS3957" s="74"/>
      <c r="AT3957" s="20"/>
      <c r="AU3957" s="74" t="str">
        <f t="shared" si="2060"/>
        <v>00631L</v>
      </c>
      <c r="AV3957" s="20">
        <f t="shared" si="2043"/>
        <v>1</v>
      </c>
      <c r="AW3957" s="74" t="str">
        <f t="shared" si="2061"/>
        <v>00631L</v>
      </c>
      <c r="AX3957" s="20">
        <f t="shared" ref="AX3957:AX4020" si="2062">IF(AW3957="00631L",1,0)</f>
        <v>1</v>
      </c>
      <c r="AY3957" s="20">
        <f t="shared" si="2044"/>
        <v>1</v>
      </c>
      <c r="AZ3957" s="116">
        <v>40567</v>
      </c>
      <c r="BA3957" s="116"/>
      <c r="BB3957" s="20"/>
      <c r="BC3957" s="20"/>
      <c r="BD3957" s="76"/>
      <c r="BE3957" s="77"/>
      <c r="BF3957" s="77"/>
    </row>
    <row r="3958" spans="1:58" s="23" customFormat="1" ht="15.75" customHeight="1" x14ac:dyDescent="0.4">
      <c r="A3958" s="116">
        <v>40563</v>
      </c>
      <c r="B3958" s="112">
        <v>18.649999999999999</v>
      </c>
      <c r="C3958" s="112">
        <v>20.85</v>
      </c>
      <c r="D3958" s="112">
        <v>22.1</v>
      </c>
      <c r="E3958" s="112">
        <v>22.95</v>
      </c>
      <c r="F3958" s="112">
        <v>23.75</v>
      </c>
      <c r="G3958" s="112">
        <v>24.4</v>
      </c>
      <c r="H3958" s="113">
        <v>24.75</v>
      </c>
      <c r="I3958" s="90">
        <f t="shared" ref="I3958:I4021" si="2063">C3958-((C3958-B3958)*K3958*L3958)</f>
        <v>18.869999999999997</v>
      </c>
      <c r="J3958" s="90">
        <f t="shared" ref="J3958:J4021" si="2064">D3958-((D3958-C3958)*K3958*L3958)</f>
        <v>20.975000000000001</v>
      </c>
      <c r="K3958" s="114">
        <v>18</v>
      </c>
      <c r="L3958" s="115">
        <v>0.05</v>
      </c>
      <c r="M3958" s="90">
        <v>16.98</v>
      </c>
      <c r="N3958" s="90">
        <v>17.989999999999998</v>
      </c>
      <c r="O3958" s="90">
        <v>19.899999999999999</v>
      </c>
      <c r="P3958" s="90">
        <v>22.15</v>
      </c>
      <c r="Q3958" s="90">
        <v>24.77</v>
      </c>
      <c r="R3958" s="63">
        <f t="shared" si="2052"/>
        <v>7.0799999999999983</v>
      </c>
      <c r="S3958" s="64">
        <f t="shared" si="2051"/>
        <v>3.9283651068746372E-2</v>
      </c>
      <c r="T3958" s="65">
        <f t="shared" si="2047"/>
        <v>0.94385769872151204</v>
      </c>
      <c r="U3958" s="65">
        <f t="shared" si="2047"/>
        <v>0.90402010050251258</v>
      </c>
      <c r="V3958" s="65">
        <f t="shared" si="2053"/>
        <v>0.8121896162528216</v>
      </c>
      <c r="W3958" s="65">
        <f t="shared" si="2054"/>
        <v>0.7262817924909164</v>
      </c>
      <c r="X3958" s="61">
        <f t="shared" si="2042"/>
        <v>0.11796246648793582</v>
      </c>
      <c r="Y3958" s="66">
        <f t="shared" si="2055"/>
        <v>7.8431372549019635E-2</v>
      </c>
      <c r="Z3958" s="61">
        <f t="shared" si="2056"/>
        <v>0.11155272919978824</v>
      </c>
      <c r="AA3958" s="67">
        <f t="shared" si="2057"/>
        <v>18.87</v>
      </c>
      <c r="AB3958" s="68">
        <f t="shared" si="2058"/>
        <v>3.668704836020012E-2</v>
      </c>
      <c r="AC3958" s="69">
        <f t="shared" si="2059"/>
        <v>4.891606448026696E-2</v>
      </c>
      <c r="AD3958" s="70">
        <f>_xlfn.PERCENTILE.EXC(AC3958:$AC$5675,0.5)</f>
        <v>6.3227601670055866E-2</v>
      </c>
      <c r="AE3958" s="70">
        <f>_xlfn.PERCENTILE.EXC($AC3958:AC$5675,0.35)</f>
        <v>3.4272002871285456E-2</v>
      </c>
      <c r="AF3958" s="71">
        <f t="shared" si="2048"/>
        <v>4.7684579538849053E-3</v>
      </c>
      <c r="AG3958" s="70">
        <f t="shared" si="2049"/>
        <v>-0.31213811082236831</v>
      </c>
      <c r="AH3958" s="70">
        <f t="shared" si="2050"/>
        <v>-0.32972785344228484</v>
      </c>
      <c r="AI3958" s="61" t="str">
        <f t="shared" si="2045"/>
        <v>Safety</v>
      </c>
      <c r="AJ3958" s="68" t="str">
        <f t="shared" si="2046"/>
        <v>Short VOL</v>
      </c>
      <c r="AK3958" s="72"/>
      <c r="AL3958" s="73"/>
      <c r="AM3958" s="72"/>
      <c r="AN3958" s="73"/>
      <c r="AO3958" s="74"/>
      <c r="AP3958" s="20"/>
      <c r="AQ3958" s="74"/>
      <c r="AR3958" s="20"/>
      <c r="AS3958" s="74"/>
      <c r="AT3958" s="20"/>
      <c r="AU3958" s="74" t="str">
        <f t="shared" si="2060"/>
        <v>00631L</v>
      </c>
      <c r="AV3958" s="20">
        <f t="shared" si="2043"/>
        <v>1</v>
      </c>
      <c r="AW3958" s="74" t="str">
        <f t="shared" si="2061"/>
        <v>00631L</v>
      </c>
      <c r="AX3958" s="20">
        <f t="shared" si="2062"/>
        <v>1</v>
      </c>
      <c r="AY3958" s="20">
        <f t="shared" si="2044"/>
        <v>1</v>
      </c>
      <c r="AZ3958" s="116">
        <v>40564</v>
      </c>
      <c r="BA3958" s="116"/>
      <c r="BB3958" s="20"/>
      <c r="BC3958" s="20"/>
      <c r="BD3958" s="76"/>
      <c r="BE3958" s="77"/>
      <c r="BF3958" s="77"/>
    </row>
    <row r="3959" spans="1:58" s="23" customFormat="1" ht="15.75" customHeight="1" x14ac:dyDescent="0.4">
      <c r="A3959" s="116">
        <v>40562</v>
      </c>
      <c r="B3959" s="112">
        <v>18.75</v>
      </c>
      <c r="C3959" s="112">
        <v>20.9</v>
      </c>
      <c r="D3959" s="112">
        <v>22.2</v>
      </c>
      <c r="E3959" s="112">
        <v>23.05</v>
      </c>
      <c r="F3959" s="112">
        <v>23.8</v>
      </c>
      <c r="G3959" s="112">
        <v>24.6</v>
      </c>
      <c r="H3959" s="113">
        <v>24.95</v>
      </c>
      <c r="I3959" s="90">
        <f t="shared" si="2063"/>
        <v>18.857500000000002</v>
      </c>
      <c r="J3959" s="90">
        <f t="shared" si="2064"/>
        <v>20.965</v>
      </c>
      <c r="K3959" s="114">
        <v>19</v>
      </c>
      <c r="L3959" s="115">
        <v>0.05</v>
      </c>
      <c r="M3959" s="90">
        <v>17.739999999999998</v>
      </c>
      <c r="N3959" s="90">
        <v>17.309999999999999</v>
      </c>
      <c r="O3959" s="90">
        <v>19.64</v>
      </c>
      <c r="P3959" s="90">
        <v>22.04</v>
      </c>
      <c r="Q3959" s="90">
        <v>24.76</v>
      </c>
      <c r="R3959" s="63">
        <f t="shared" si="2052"/>
        <v>6.6300000000000026</v>
      </c>
      <c r="S3959" s="64">
        <f t="shared" si="2051"/>
        <v>9.0737240075614345E-2</v>
      </c>
      <c r="T3959" s="65">
        <f t="shared" si="2047"/>
        <v>1.0248411322934721</v>
      </c>
      <c r="U3959" s="65">
        <f t="shared" si="2047"/>
        <v>0.88136456211812619</v>
      </c>
      <c r="V3959" s="65">
        <f t="shared" si="2053"/>
        <v>0.78539019963702361</v>
      </c>
      <c r="W3959" s="65">
        <f t="shared" si="2054"/>
        <v>0.6991114701130855</v>
      </c>
      <c r="X3959" s="61">
        <f t="shared" si="2042"/>
        <v>0.1146666666666666</v>
      </c>
      <c r="Y3959" s="66">
        <f t="shared" si="2055"/>
        <v>8.2429501084598636E-2</v>
      </c>
      <c r="Z3959" s="61">
        <f t="shared" si="2056"/>
        <v>0.11175924698395853</v>
      </c>
      <c r="AA3959" s="67">
        <f t="shared" si="2057"/>
        <v>18.857499999999998</v>
      </c>
      <c r="AB3959" s="68">
        <f t="shared" si="2058"/>
        <v>8.3188908145580664E-2</v>
      </c>
      <c r="AC3959" s="69">
        <f t="shared" si="2059"/>
        <v>8.9399191218948557E-2</v>
      </c>
      <c r="AD3959" s="70">
        <f>_xlfn.PERCENTILE.EXC(AC3959:$AC$5675,0.5)</f>
        <v>6.3456090651557967E-2</v>
      </c>
      <c r="AE3959" s="70">
        <f>_xlfn.PERCENTILE.EXC($AC3959:AC$5675,0.35)</f>
        <v>3.4264792211189374E-2</v>
      </c>
      <c r="AF3959" s="71">
        <f t="shared" si="2048"/>
        <v>4.7684579538849053E-3</v>
      </c>
      <c r="AG3959" s="70">
        <f t="shared" si="2049"/>
        <v>-0.31213811082236831</v>
      </c>
      <c r="AH3959" s="70">
        <f t="shared" si="2050"/>
        <v>-0.32972785344228484</v>
      </c>
      <c r="AI3959" s="61" t="str">
        <f t="shared" si="2045"/>
        <v>Short VOL</v>
      </c>
      <c r="AJ3959" s="68" t="str">
        <f t="shared" si="2046"/>
        <v>Short VOL</v>
      </c>
      <c r="AK3959" s="72"/>
      <c r="AL3959" s="73"/>
      <c r="AM3959" s="72"/>
      <c r="AN3959" s="73"/>
      <c r="AO3959" s="74"/>
      <c r="AP3959" s="20"/>
      <c r="AQ3959" s="74"/>
      <c r="AR3959" s="20"/>
      <c r="AS3959" s="74"/>
      <c r="AT3959" s="20"/>
      <c r="AU3959" s="74" t="str">
        <f t="shared" si="2060"/>
        <v>00631L</v>
      </c>
      <c r="AV3959" s="20">
        <f t="shared" si="2043"/>
        <v>1</v>
      </c>
      <c r="AW3959" s="74" t="str">
        <f t="shared" si="2061"/>
        <v>00631L</v>
      </c>
      <c r="AX3959" s="20">
        <f t="shared" si="2062"/>
        <v>1</v>
      </c>
      <c r="AY3959" s="20">
        <f t="shared" si="2044"/>
        <v>1</v>
      </c>
      <c r="AZ3959" s="116">
        <v>40563</v>
      </c>
      <c r="BA3959" s="116"/>
      <c r="BB3959" s="20"/>
      <c r="BC3959" s="20"/>
      <c r="BD3959" s="76"/>
      <c r="BE3959" s="77"/>
      <c r="BF3959" s="77"/>
    </row>
    <row r="3960" spans="1:58" s="23" customFormat="1" ht="15.75" customHeight="1" x14ac:dyDescent="0.4">
      <c r="A3960" s="116">
        <v>40561</v>
      </c>
      <c r="B3960" s="112">
        <v>15.9</v>
      </c>
      <c r="C3960" s="112">
        <v>17.850000000000001</v>
      </c>
      <c r="D3960" s="112">
        <v>20.149999999999999</v>
      </c>
      <c r="E3960" s="112">
        <v>21.55</v>
      </c>
      <c r="F3960" s="112">
        <v>22.5</v>
      </c>
      <c r="G3960" s="112">
        <v>23.2</v>
      </c>
      <c r="H3960" s="113">
        <v>24</v>
      </c>
      <c r="I3960" s="90">
        <f t="shared" si="2063"/>
        <v>17.850000000000001</v>
      </c>
      <c r="J3960" s="90">
        <f t="shared" si="2064"/>
        <v>20.149999999999999</v>
      </c>
      <c r="K3960" s="114">
        <v>0</v>
      </c>
      <c r="L3960" s="115">
        <v>5.5555555555555552E-2</v>
      </c>
      <c r="M3960" s="90">
        <v>16.34</v>
      </c>
      <c r="N3960" s="90">
        <v>15.87</v>
      </c>
      <c r="O3960" s="90">
        <v>18.38</v>
      </c>
      <c r="P3960" s="90">
        <v>21.29</v>
      </c>
      <c r="Q3960" s="90">
        <v>24.29</v>
      </c>
      <c r="R3960" s="63">
        <f t="shared" si="2052"/>
        <v>7.4600000000000009</v>
      </c>
      <c r="S3960" s="64">
        <f t="shared" si="2051"/>
        <v>2.6520051746442324E-2</v>
      </c>
      <c r="T3960" s="65">
        <f t="shared" si="2047"/>
        <v>1.0296156269691241</v>
      </c>
      <c r="U3960" s="65">
        <f t="shared" si="2047"/>
        <v>0.86343852013057676</v>
      </c>
      <c r="V3960" s="65">
        <f t="shared" si="2053"/>
        <v>0.74542038515735087</v>
      </c>
      <c r="W3960" s="65">
        <f t="shared" si="2054"/>
        <v>0.65335529024289829</v>
      </c>
      <c r="X3960" s="61">
        <f t="shared" si="2042"/>
        <v>0.12264150943396233</v>
      </c>
      <c r="Y3960" s="66">
        <f t="shared" si="2055"/>
        <v>0.11368909512761018</v>
      </c>
      <c r="Z3960" s="61">
        <f t="shared" si="2056"/>
        <v>0.12885154061624632</v>
      </c>
      <c r="AA3960" s="67">
        <f t="shared" si="2057"/>
        <v>17.850000000000001</v>
      </c>
      <c r="AB3960" s="68">
        <f t="shared" si="2058"/>
        <v>1.8903591682420378E-3</v>
      </c>
      <c r="AC3960" s="69">
        <f t="shared" si="2059"/>
        <v>0.1247637051039699</v>
      </c>
      <c r="AD3960" s="70">
        <f>_xlfn.PERCENTILE.EXC(AC3960:$AC$5675,0.5)</f>
        <v>6.3227601670055866E-2</v>
      </c>
      <c r="AE3960" s="70">
        <f>_xlfn.PERCENTILE.EXC($AC3960:AC$5675,0.35)</f>
        <v>3.4247293966348888E-2</v>
      </c>
      <c r="AF3960" s="71">
        <f t="shared" si="2048"/>
        <v>4.7684579538849053E-3</v>
      </c>
      <c r="AG3960" s="70">
        <f t="shared" si="2049"/>
        <v>-0.31213811082236831</v>
      </c>
      <c r="AH3960" s="70">
        <f t="shared" si="2050"/>
        <v>-0.32972785344228484</v>
      </c>
      <c r="AI3960" s="61" t="str">
        <f t="shared" si="2045"/>
        <v>Short VOL</v>
      </c>
      <c r="AJ3960" s="68" t="str">
        <f t="shared" si="2046"/>
        <v>Short VOL</v>
      </c>
      <c r="AK3960" s="72"/>
      <c r="AL3960" s="73"/>
      <c r="AM3960" s="72"/>
      <c r="AN3960" s="73"/>
      <c r="AO3960" s="74"/>
      <c r="AP3960" s="20"/>
      <c r="AQ3960" s="74"/>
      <c r="AR3960" s="20"/>
      <c r="AS3960" s="74"/>
      <c r="AT3960" s="20"/>
      <c r="AU3960" s="74" t="str">
        <f t="shared" si="2060"/>
        <v>00631L</v>
      </c>
      <c r="AV3960" s="20">
        <f t="shared" si="2043"/>
        <v>1</v>
      </c>
      <c r="AW3960" s="74" t="str">
        <f t="shared" si="2061"/>
        <v>00631L</v>
      </c>
      <c r="AX3960" s="20">
        <f t="shared" si="2062"/>
        <v>1</v>
      </c>
      <c r="AY3960" s="20">
        <f t="shared" si="2044"/>
        <v>1</v>
      </c>
      <c r="AZ3960" s="116">
        <v>40562</v>
      </c>
      <c r="BA3960" s="116"/>
      <c r="BB3960" s="20"/>
      <c r="BC3960" s="20"/>
      <c r="BD3960" s="76"/>
      <c r="BE3960" s="77"/>
      <c r="BF3960" s="77"/>
    </row>
    <row r="3961" spans="1:58" s="23" customFormat="1" ht="15.75" customHeight="1" x14ac:dyDescent="0.4">
      <c r="A3961" s="116">
        <v>40557</v>
      </c>
      <c r="B3961" s="112">
        <v>16.25</v>
      </c>
      <c r="C3961" s="112">
        <v>18.399999999999999</v>
      </c>
      <c r="D3961" s="112">
        <v>20.75</v>
      </c>
      <c r="E3961" s="112">
        <v>22</v>
      </c>
      <c r="F3961" s="112">
        <v>22.95</v>
      </c>
      <c r="G3961" s="112">
        <v>23.7</v>
      </c>
      <c r="H3961" s="113">
        <v>24.4</v>
      </c>
      <c r="I3961" s="90">
        <f t="shared" si="2063"/>
        <v>18.280555555555555</v>
      </c>
      <c r="J3961" s="90">
        <f t="shared" si="2064"/>
        <v>20.619444444444444</v>
      </c>
      <c r="K3961" s="114">
        <v>1</v>
      </c>
      <c r="L3961" s="115">
        <v>5.5555555555555552E-2</v>
      </c>
      <c r="M3961" s="90">
        <v>14.3</v>
      </c>
      <c r="N3961" s="90">
        <v>15.46</v>
      </c>
      <c r="O3961" s="90">
        <v>18.37</v>
      </c>
      <c r="P3961" s="90">
        <v>21.33</v>
      </c>
      <c r="Q3961" s="90">
        <v>24.48</v>
      </c>
      <c r="R3961" s="63">
        <f t="shared" si="2052"/>
        <v>9.9400000000000013</v>
      </c>
      <c r="S3961" s="64">
        <f t="shared" si="2051"/>
        <v>-5.6741915802318466E-2</v>
      </c>
      <c r="T3961" s="65">
        <f t="shared" si="2047"/>
        <v>0.92496765847347995</v>
      </c>
      <c r="U3961" s="65">
        <f t="shared" si="2047"/>
        <v>0.84158954817637455</v>
      </c>
      <c r="V3961" s="65">
        <f t="shared" si="2053"/>
        <v>0.72480075011720591</v>
      </c>
      <c r="W3961" s="65">
        <f t="shared" si="2054"/>
        <v>0.63153594771241828</v>
      </c>
      <c r="X3961" s="61">
        <f t="shared" si="2042"/>
        <v>0.13230769230769221</v>
      </c>
      <c r="Y3961" s="66">
        <f t="shared" si="2055"/>
        <v>0.10909090909090903</v>
      </c>
      <c r="Z3961" s="61">
        <f t="shared" si="2056"/>
        <v>0.12794408144658864</v>
      </c>
      <c r="AA3961" s="67">
        <f t="shared" si="2057"/>
        <v>18.280555555555555</v>
      </c>
      <c r="AB3961" s="68">
        <f t="shared" si="2058"/>
        <v>5.1099611901681705E-2</v>
      </c>
      <c r="AC3961" s="69">
        <f t="shared" si="2059"/>
        <v>0.18244214460255848</v>
      </c>
      <c r="AD3961" s="70">
        <f>_xlfn.PERCENTILE.EXC(AC3961:$AC$5675,0.5)</f>
        <v>6.2999112688553766E-2</v>
      </c>
      <c r="AE3961" s="70">
        <f>_xlfn.PERCENTILE.EXC($AC3961:AC$5675,0.35)</f>
        <v>3.4168070213042037E-2</v>
      </c>
      <c r="AF3961" s="71">
        <f t="shared" si="2048"/>
        <v>4.7684579538849053E-3</v>
      </c>
      <c r="AG3961" s="70">
        <f t="shared" si="2049"/>
        <v>-0.31213811082236831</v>
      </c>
      <c r="AH3961" s="70">
        <f t="shared" si="2050"/>
        <v>-0.32972785344228484</v>
      </c>
      <c r="AI3961" s="61" t="str">
        <f t="shared" si="2045"/>
        <v>Short VOL</v>
      </c>
      <c r="AJ3961" s="68" t="str">
        <f t="shared" si="2046"/>
        <v>Short VOL</v>
      </c>
      <c r="AK3961" s="72"/>
      <c r="AL3961" s="73"/>
      <c r="AM3961" s="72"/>
      <c r="AN3961" s="73"/>
      <c r="AO3961" s="74"/>
      <c r="AP3961" s="20"/>
      <c r="AQ3961" s="74"/>
      <c r="AR3961" s="20"/>
      <c r="AS3961" s="74"/>
      <c r="AT3961" s="20"/>
      <c r="AU3961" s="74" t="str">
        <f t="shared" si="2060"/>
        <v>00631L</v>
      </c>
      <c r="AV3961" s="20">
        <f t="shared" si="2043"/>
        <v>1</v>
      </c>
      <c r="AW3961" s="74" t="str">
        <f t="shared" si="2061"/>
        <v>00631L</v>
      </c>
      <c r="AX3961" s="20">
        <f t="shared" si="2062"/>
        <v>1</v>
      </c>
      <c r="AY3961" s="20">
        <f t="shared" si="2044"/>
        <v>1</v>
      </c>
      <c r="AZ3961" s="116">
        <v>40561</v>
      </c>
      <c r="BA3961" s="116"/>
      <c r="BB3961" s="20"/>
      <c r="BC3961" s="20"/>
      <c r="BD3961" s="76"/>
      <c r="BE3961" s="77"/>
      <c r="BF3961" s="77"/>
    </row>
    <row r="3962" spans="1:58" s="23" customFormat="1" ht="15.75" customHeight="1" x14ac:dyDescent="0.4">
      <c r="A3962" s="116">
        <v>40556</v>
      </c>
      <c r="B3962" s="112">
        <v>16.95</v>
      </c>
      <c r="C3962" s="112">
        <v>19.3</v>
      </c>
      <c r="D3962" s="112">
        <v>21.65</v>
      </c>
      <c r="E3962" s="112">
        <v>22.65</v>
      </c>
      <c r="F3962" s="112">
        <v>23.55</v>
      </c>
      <c r="G3962" s="112">
        <v>24.2</v>
      </c>
      <c r="H3962" s="113">
        <v>24.9</v>
      </c>
      <c r="I3962" s="90">
        <f t="shared" si="2063"/>
        <v>19.038888888888888</v>
      </c>
      <c r="J3962" s="90">
        <f t="shared" si="2064"/>
        <v>21.388888888888889</v>
      </c>
      <c r="K3962" s="114">
        <v>2</v>
      </c>
      <c r="L3962" s="115">
        <v>5.5555555555555552E-2</v>
      </c>
      <c r="M3962" s="90">
        <v>14.92</v>
      </c>
      <c r="N3962" s="90">
        <v>16.39</v>
      </c>
      <c r="O3962" s="90">
        <v>19.2</v>
      </c>
      <c r="P3962" s="90">
        <v>21.91</v>
      </c>
      <c r="Q3962" s="90">
        <v>24.7</v>
      </c>
      <c r="R3962" s="63">
        <f t="shared" si="2052"/>
        <v>9.7999999999999972</v>
      </c>
      <c r="S3962" s="64">
        <f t="shared" si="2051"/>
        <v>9.2364532019705761E-3</v>
      </c>
      <c r="T3962" s="65">
        <f t="shared" si="2047"/>
        <v>0.91031116534472234</v>
      </c>
      <c r="U3962" s="65">
        <f t="shared" si="2047"/>
        <v>0.85364583333333344</v>
      </c>
      <c r="V3962" s="65">
        <f t="shared" si="2053"/>
        <v>0.74806024646280245</v>
      </c>
      <c r="W3962" s="65">
        <f t="shared" si="2054"/>
        <v>0.6635627530364373</v>
      </c>
      <c r="X3962" s="61">
        <f t="shared" si="2042"/>
        <v>0.13864306784660776</v>
      </c>
      <c r="Y3962" s="66">
        <f t="shared" si="2055"/>
        <v>9.9337748344370869E-2</v>
      </c>
      <c r="Z3962" s="61">
        <f t="shared" si="2056"/>
        <v>0.12343157280420201</v>
      </c>
      <c r="AA3962" s="67">
        <f t="shared" si="2057"/>
        <v>19.038888888888888</v>
      </c>
      <c r="AB3962" s="68">
        <f t="shared" si="2058"/>
        <v>3.4167175106772342E-2</v>
      </c>
      <c r="AC3962" s="69">
        <f t="shared" si="2059"/>
        <v>0.16161616161616152</v>
      </c>
      <c r="AD3962" s="70">
        <f>_xlfn.PERCENTILE.EXC(AC3962:$AC$5675,0.5)</f>
        <v>6.2993221061625748E-2</v>
      </c>
      <c r="AE3962" s="70">
        <f>_xlfn.PERCENTILE.EXC($AC3962:AC$5675,0.35)</f>
        <v>3.4088846459735214E-2</v>
      </c>
      <c r="AF3962" s="71">
        <f t="shared" si="2048"/>
        <v>4.7684579538849053E-3</v>
      </c>
      <c r="AG3962" s="70">
        <f t="shared" si="2049"/>
        <v>-0.31213811082236831</v>
      </c>
      <c r="AH3962" s="70">
        <f t="shared" si="2050"/>
        <v>-0.32972785344228484</v>
      </c>
      <c r="AI3962" s="61" t="str">
        <f t="shared" si="2045"/>
        <v>Short VOL</v>
      </c>
      <c r="AJ3962" s="68" t="str">
        <f t="shared" si="2046"/>
        <v>Short VOL</v>
      </c>
      <c r="AK3962" s="72"/>
      <c r="AL3962" s="73"/>
      <c r="AM3962" s="72"/>
      <c r="AN3962" s="73"/>
      <c r="AO3962" s="74"/>
      <c r="AP3962" s="20"/>
      <c r="AQ3962" s="74"/>
      <c r="AR3962" s="20"/>
      <c r="AS3962" s="74"/>
      <c r="AT3962" s="20"/>
      <c r="AU3962" s="74" t="str">
        <f t="shared" si="2060"/>
        <v>00631L</v>
      </c>
      <c r="AV3962" s="20">
        <f t="shared" si="2043"/>
        <v>1</v>
      </c>
      <c r="AW3962" s="74" t="str">
        <f t="shared" si="2061"/>
        <v>00631L</v>
      </c>
      <c r="AX3962" s="20">
        <f t="shared" si="2062"/>
        <v>1</v>
      </c>
      <c r="AY3962" s="20">
        <f t="shared" si="2044"/>
        <v>1</v>
      </c>
      <c r="AZ3962" s="116">
        <v>40557</v>
      </c>
      <c r="BA3962" s="116"/>
      <c r="BB3962" s="20"/>
      <c r="BC3962" s="20"/>
      <c r="BD3962" s="76"/>
      <c r="BE3962" s="77"/>
      <c r="BF3962" s="77"/>
    </row>
    <row r="3963" spans="1:58" s="23" customFormat="1" ht="15.75" customHeight="1" x14ac:dyDescent="0.4">
      <c r="A3963" s="116">
        <v>40555</v>
      </c>
      <c r="B3963" s="112">
        <v>17</v>
      </c>
      <c r="C3963" s="112">
        <v>19.45</v>
      </c>
      <c r="D3963" s="112">
        <v>21.7</v>
      </c>
      <c r="E3963" s="112">
        <v>22.7</v>
      </c>
      <c r="F3963" s="112">
        <v>23.65</v>
      </c>
      <c r="G3963" s="112">
        <v>24.4</v>
      </c>
      <c r="H3963" s="113">
        <v>25.15</v>
      </c>
      <c r="I3963" s="90">
        <f t="shared" si="2063"/>
        <v>19.041666666666664</v>
      </c>
      <c r="J3963" s="90">
        <f t="shared" si="2064"/>
        <v>21.324999999999999</v>
      </c>
      <c r="K3963" s="114">
        <v>3</v>
      </c>
      <c r="L3963" s="115">
        <v>5.5555555555555552E-2</v>
      </c>
      <c r="M3963" s="90">
        <v>14.82</v>
      </c>
      <c r="N3963" s="90">
        <v>16.239999999999998</v>
      </c>
      <c r="O3963" s="90">
        <v>19.23</v>
      </c>
      <c r="P3963" s="90">
        <v>21.94</v>
      </c>
      <c r="Q3963" s="90">
        <v>24.72</v>
      </c>
      <c r="R3963" s="63">
        <f t="shared" si="2052"/>
        <v>10.110000000000003</v>
      </c>
      <c r="S3963" s="64">
        <f t="shared" si="2051"/>
        <v>-3.8484310242747316E-2</v>
      </c>
      <c r="T3963" s="65">
        <f t="shared" si="2047"/>
        <v>0.91256157635467994</v>
      </c>
      <c r="U3963" s="65">
        <f t="shared" si="2047"/>
        <v>0.84451378055122195</v>
      </c>
      <c r="V3963" s="65">
        <f t="shared" si="2053"/>
        <v>0.74020054694621684</v>
      </c>
      <c r="W3963" s="65">
        <f t="shared" si="2054"/>
        <v>0.65695792880258896</v>
      </c>
      <c r="X3963" s="61">
        <f t="shared" ref="X3963:X4026" si="2065">(C3963-B3963)/B3963</f>
        <v>0.14411764705882349</v>
      </c>
      <c r="Y3963" s="66">
        <f t="shared" si="2055"/>
        <v>0.10792951541850218</v>
      </c>
      <c r="Z3963" s="61">
        <f t="shared" si="2056"/>
        <v>0.11991247264770251</v>
      </c>
      <c r="AA3963" s="67">
        <f t="shared" si="2057"/>
        <v>19.041666666666664</v>
      </c>
      <c r="AB3963" s="68">
        <f t="shared" si="2058"/>
        <v>4.6798029556650349E-2</v>
      </c>
      <c r="AC3963" s="69">
        <f t="shared" si="2059"/>
        <v>0.17251642036124792</v>
      </c>
      <c r="AD3963" s="70">
        <f>_xlfn.PERCENTILE.EXC(AC3963:$AC$5675,0.5)</f>
        <v>6.2987329434697731E-2</v>
      </c>
      <c r="AE3963" s="70">
        <f>_xlfn.PERCENTILE.EXC($AC3963:AC$5675,0.35)</f>
        <v>3.4020220509065759E-2</v>
      </c>
      <c r="AF3963" s="71">
        <f t="shared" si="2048"/>
        <v>4.7684579538849053E-3</v>
      </c>
      <c r="AG3963" s="70">
        <f t="shared" si="2049"/>
        <v>-0.31213811082236831</v>
      </c>
      <c r="AH3963" s="70">
        <f t="shared" si="2050"/>
        <v>-0.32972785344228484</v>
      </c>
      <c r="AI3963" s="61" t="str">
        <f t="shared" si="2045"/>
        <v>Short VOL</v>
      </c>
      <c r="AJ3963" s="68" t="str">
        <f t="shared" si="2046"/>
        <v>Short VOL</v>
      </c>
      <c r="AK3963" s="72"/>
      <c r="AL3963" s="73"/>
      <c r="AM3963" s="72"/>
      <c r="AN3963" s="73"/>
      <c r="AO3963" s="74"/>
      <c r="AP3963" s="20"/>
      <c r="AQ3963" s="74"/>
      <c r="AR3963" s="20"/>
      <c r="AS3963" s="74"/>
      <c r="AT3963" s="20"/>
      <c r="AU3963" s="74" t="str">
        <f t="shared" si="2060"/>
        <v>00631L</v>
      </c>
      <c r="AV3963" s="20">
        <f t="shared" si="2043"/>
        <v>1</v>
      </c>
      <c r="AW3963" s="74" t="str">
        <f t="shared" si="2061"/>
        <v>00631L</v>
      </c>
      <c r="AX3963" s="20">
        <f t="shared" si="2062"/>
        <v>1</v>
      </c>
      <c r="AY3963" s="20">
        <f t="shared" si="2044"/>
        <v>1</v>
      </c>
      <c r="AZ3963" s="116">
        <v>40556</v>
      </c>
      <c r="BA3963" s="116"/>
      <c r="BB3963" s="20"/>
      <c r="BC3963" s="20"/>
      <c r="BD3963" s="76"/>
      <c r="BE3963" s="77"/>
      <c r="BF3963" s="77"/>
    </row>
    <row r="3964" spans="1:58" s="23" customFormat="1" ht="15.75" customHeight="1" x14ac:dyDescent="0.4">
      <c r="A3964" s="116">
        <v>40554</v>
      </c>
      <c r="B3964" s="112">
        <v>17.95</v>
      </c>
      <c r="C3964" s="112">
        <v>20.399999999999999</v>
      </c>
      <c r="D3964" s="112">
        <v>22.4</v>
      </c>
      <c r="E3964" s="112">
        <v>23.4</v>
      </c>
      <c r="F3964" s="112">
        <v>24.3</v>
      </c>
      <c r="G3964" s="112">
        <v>24.85</v>
      </c>
      <c r="H3964" s="113">
        <v>25.5</v>
      </c>
      <c r="I3964" s="90">
        <f t="shared" si="2063"/>
        <v>19.855555555555554</v>
      </c>
      <c r="J3964" s="90">
        <f t="shared" si="2064"/>
        <v>21.955555555555556</v>
      </c>
      <c r="K3964" s="114">
        <v>4</v>
      </c>
      <c r="L3964" s="115">
        <v>5.5555555555555552E-2</v>
      </c>
      <c r="M3964" s="90">
        <v>14.93</v>
      </c>
      <c r="N3964" s="90">
        <v>16.89</v>
      </c>
      <c r="O3964" s="90">
        <v>20.14</v>
      </c>
      <c r="P3964" s="90">
        <v>22.71</v>
      </c>
      <c r="Q3964" s="90">
        <v>25.55</v>
      </c>
      <c r="R3964" s="63">
        <f t="shared" si="2052"/>
        <v>11.030000000000001</v>
      </c>
      <c r="S3964" s="64">
        <f t="shared" si="2051"/>
        <v>-3.7058152793614518E-2</v>
      </c>
      <c r="T3964" s="65">
        <f t="shared" si="2047"/>
        <v>0.88395500296033147</v>
      </c>
      <c r="U3964" s="65">
        <f t="shared" si="2047"/>
        <v>0.83862959285004968</v>
      </c>
      <c r="V3964" s="65">
        <f t="shared" si="2053"/>
        <v>0.74372523117569356</v>
      </c>
      <c r="W3964" s="65">
        <f t="shared" si="2054"/>
        <v>0.66105675146771037</v>
      </c>
      <c r="X3964" s="61">
        <f t="shared" si="2065"/>
        <v>0.1364902506963788</v>
      </c>
      <c r="Y3964" s="66">
        <f t="shared" si="2055"/>
        <v>8.9743589743589813E-2</v>
      </c>
      <c r="Z3964" s="61">
        <f t="shared" si="2056"/>
        <v>0.10576385002797993</v>
      </c>
      <c r="AA3964" s="67">
        <f t="shared" si="2057"/>
        <v>19.855555555555554</v>
      </c>
      <c r="AB3964" s="68">
        <f t="shared" si="2058"/>
        <v>6.2759029011249176E-2</v>
      </c>
      <c r="AC3964" s="69">
        <f t="shared" si="2059"/>
        <v>0.17558055391092681</v>
      </c>
      <c r="AD3964" s="70">
        <f>_xlfn.PERCENTILE.EXC(AC3964:$AC$5675,0.5)</f>
        <v>6.2902235405152107E-2</v>
      </c>
      <c r="AE3964" s="70">
        <f>_xlfn.PERCENTILE.EXC($AC3964:AC$5675,0.35)</f>
        <v>3.3978089064989794E-2</v>
      </c>
      <c r="AF3964" s="71">
        <f t="shared" si="2048"/>
        <v>4.7684579538849053E-3</v>
      </c>
      <c r="AG3964" s="70">
        <f t="shared" si="2049"/>
        <v>-0.31213811082236831</v>
      </c>
      <c r="AH3964" s="70">
        <f t="shared" si="2050"/>
        <v>-0.32972785344228484</v>
      </c>
      <c r="AI3964" s="61" t="str">
        <f t="shared" si="2045"/>
        <v>Short VOL</v>
      </c>
      <c r="AJ3964" s="68" t="str">
        <f t="shared" si="2046"/>
        <v>Short VOL</v>
      </c>
      <c r="AK3964" s="72"/>
      <c r="AL3964" s="73"/>
      <c r="AM3964" s="72"/>
      <c r="AN3964" s="73"/>
      <c r="AO3964" s="74"/>
      <c r="AP3964" s="20"/>
      <c r="AQ3964" s="74"/>
      <c r="AR3964" s="20"/>
      <c r="AS3964" s="74"/>
      <c r="AT3964" s="20"/>
      <c r="AU3964" s="74" t="str">
        <f t="shared" si="2060"/>
        <v>00631L</v>
      </c>
      <c r="AV3964" s="20">
        <f t="shared" si="2043"/>
        <v>1</v>
      </c>
      <c r="AW3964" s="74" t="str">
        <f t="shared" si="2061"/>
        <v>00631L</v>
      </c>
      <c r="AX3964" s="20">
        <f t="shared" si="2062"/>
        <v>1</v>
      </c>
      <c r="AY3964" s="20">
        <f t="shared" si="2044"/>
        <v>1</v>
      </c>
      <c r="AZ3964" s="116">
        <v>40555</v>
      </c>
      <c r="BA3964" s="116"/>
      <c r="BB3964" s="20"/>
      <c r="BC3964" s="20"/>
      <c r="BD3964" s="76"/>
      <c r="BE3964" s="77"/>
      <c r="BF3964" s="77"/>
    </row>
    <row r="3965" spans="1:58" s="23" customFormat="1" ht="15.75" customHeight="1" x14ac:dyDescent="0.4">
      <c r="A3965" s="116">
        <v>40553</v>
      </c>
      <c r="B3965" s="112">
        <v>18.649999999999999</v>
      </c>
      <c r="C3965" s="112">
        <v>21</v>
      </c>
      <c r="D3965" s="112">
        <v>22.8</v>
      </c>
      <c r="E3965" s="112">
        <v>23.7</v>
      </c>
      <c r="F3965" s="112">
        <v>24.55</v>
      </c>
      <c r="G3965" s="112">
        <v>25.1</v>
      </c>
      <c r="H3965" s="113">
        <v>25.75</v>
      </c>
      <c r="I3965" s="90">
        <f t="shared" si="2063"/>
        <v>20.347222222222221</v>
      </c>
      <c r="J3965" s="90">
        <f t="shared" si="2064"/>
        <v>22.3</v>
      </c>
      <c r="K3965" s="114">
        <v>5</v>
      </c>
      <c r="L3965" s="115">
        <v>5.5555555555555552E-2</v>
      </c>
      <c r="M3965" s="90">
        <v>15.81</v>
      </c>
      <c r="N3965" s="90">
        <v>17.54</v>
      </c>
      <c r="O3965" s="90">
        <v>20.48</v>
      </c>
      <c r="P3965" s="90">
        <v>22.93</v>
      </c>
      <c r="Q3965" s="90">
        <v>25.81</v>
      </c>
      <c r="R3965" s="63">
        <f t="shared" si="2052"/>
        <v>10.059999999999995</v>
      </c>
      <c r="S3965" s="64">
        <f t="shared" si="2051"/>
        <v>2.333722287047833E-2</v>
      </c>
      <c r="T3965" s="65">
        <f t="shared" si="2047"/>
        <v>0.90136830102622589</v>
      </c>
      <c r="U3965" s="65">
        <f t="shared" si="2047"/>
        <v>0.85644531249999989</v>
      </c>
      <c r="V3965" s="65">
        <f t="shared" si="2053"/>
        <v>0.76493676406454425</v>
      </c>
      <c r="W3965" s="65">
        <f t="shared" si="2054"/>
        <v>0.67958155753583882</v>
      </c>
      <c r="X3965" s="61">
        <f t="shared" si="2065"/>
        <v>0.12600536193029499</v>
      </c>
      <c r="Y3965" s="66">
        <f t="shared" si="2055"/>
        <v>8.6497890295358676E-2</v>
      </c>
      <c r="Z3965" s="61">
        <f t="shared" si="2056"/>
        <v>9.597269624573386E-2</v>
      </c>
      <c r="AA3965" s="67">
        <f t="shared" si="2057"/>
        <v>20.347222222222221</v>
      </c>
      <c r="AB3965" s="68">
        <f t="shared" si="2058"/>
        <v>6.3283922462941816E-2</v>
      </c>
      <c r="AC3965" s="69">
        <f t="shared" si="2059"/>
        <v>0.16004687697960218</v>
      </c>
      <c r="AD3965" s="70">
        <f>_xlfn.PERCENTILE.EXC(AC3965:$AC$5675,0.5)</f>
        <v>6.2817141375606469E-2</v>
      </c>
      <c r="AE3965" s="70">
        <f>_xlfn.PERCENTILE.EXC($AC3965:AC$5675,0.35)</f>
        <v>3.393595762091383E-2</v>
      </c>
      <c r="AF3965" s="71">
        <f t="shared" si="2048"/>
        <v>4.7684579538849053E-3</v>
      </c>
      <c r="AG3965" s="70">
        <f t="shared" si="2049"/>
        <v>-0.31213811082236831</v>
      </c>
      <c r="AH3965" s="70">
        <f t="shared" si="2050"/>
        <v>-0.32972785344228484</v>
      </c>
      <c r="AI3965" s="61" t="str">
        <f t="shared" si="2045"/>
        <v>Short VOL</v>
      </c>
      <c r="AJ3965" s="68" t="str">
        <f t="shared" si="2046"/>
        <v>Short VOL</v>
      </c>
      <c r="AK3965" s="72"/>
      <c r="AL3965" s="73"/>
      <c r="AM3965" s="72"/>
      <c r="AN3965" s="73"/>
      <c r="AO3965" s="74"/>
      <c r="AP3965" s="20"/>
      <c r="AQ3965" s="74"/>
      <c r="AR3965" s="20"/>
      <c r="AS3965" s="74"/>
      <c r="AT3965" s="20"/>
      <c r="AU3965" s="74" t="str">
        <f t="shared" si="2060"/>
        <v>00631L</v>
      </c>
      <c r="AV3965" s="20">
        <f t="shared" si="2043"/>
        <v>1</v>
      </c>
      <c r="AW3965" s="74" t="str">
        <f t="shared" si="2061"/>
        <v>00631L</v>
      </c>
      <c r="AX3965" s="20">
        <f t="shared" si="2062"/>
        <v>1</v>
      </c>
      <c r="AY3965" s="20">
        <f t="shared" si="2044"/>
        <v>1</v>
      </c>
      <c r="AZ3965" s="116">
        <v>40554</v>
      </c>
      <c r="BA3965" s="116"/>
      <c r="BB3965" s="20"/>
      <c r="BC3965" s="20"/>
      <c r="BD3965" s="76"/>
      <c r="BE3965" s="77"/>
      <c r="BF3965" s="77"/>
    </row>
    <row r="3966" spans="1:58" s="23" customFormat="1" ht="15.75" customHeight="1" x14ac:dyDescent="0.4">
      <c r="A3966" s="116">
        <v>40550</v>
      </c>
      <c r="B3966" s="112">
        <v>18.7</v>
      </c>
      <c r="C3966" s="112">
        <v>21</v>
      </c>
      <c r="D3966" s="112">
        <v>22.85</v>
      </c>
      <c r="E3966" s="112">
        <v>23.8</v>
      </c>
      <c r="F3966" s="112">
        <v>24.6</v>
      </c>
      <c r="G3966" s="112">
        <v>25.1</v>
      </c>
      <c r="H3966" s="113">
        <v>25.6</v>
      </c>
      <c r="I3966" s="90">
        <f t="shared" si="2063"/>
        <v>20.233333333333334</v>
      </c>
      <c r="J3966" s="90">
        <f t="shared" si="2064"/>
        <v>22.233333333333334</v>
      </c>
      <c r="K3966" s="114">
        <v>6</v>
      </c>
      <c r="L3966" s="115">
        <v>5.5555555555555552E-2</v>
      </c>
      <c r="M3966" s="90">
        <v>15.01</v>
      </c>
      <c r="N3966" s="90">
        <v>17.14</v>
      </c>
      <c r="O3966" s="90">
        <v>20.29</v>
      </c>
      <c r="P3966" s="90">
        <v>22.92</v>
      </c>
      <c r="Q3966" s="90">
        <v>25.57</v>
      </c>
      <c r="R3966" s="63">
        <f t="shared" si="2052"/>
        <v>11.060000000000002</v>
      </c>
      <c r="S3966" s="64">
        <f t="shared" si="2051"/>
        <v>-1.4942528735632071E-2</v>
      </c>
      <c r="T3966" s="65">
        <f t="shared" si="2047"/>
        <v>0.87572928821470242</v>
      </c>
      <c r="U3966" s="65">
        <f t="shared" si="2047"/>
        <v>0.84475110892065064</v>
      </c>
      <c r="V3966" s="65">
        <f t="shared" si="2053"/>
        <v>0.74781849912739962</v>
      </c>
      <c r="W3966" s="65">
        <f t="shared" si="2054"/>
        <v>0.67031677747360185</v>
      </c>
      <c r="X3966" s="61">
        <f t="shared" si="2065"/>
        <v>0.12299465240641716</v>
      </c>
      <c r="Y3966" s="66">
        <f t="shared" si="2055"/>
        <v>7.5630252100840359E-2</v>
      </c>
      <c r="Z3966" s="61">
        <f t="shared" si="2056"/>
        <v>9.8846787479406908E-2</v>
      </c>
      <c r="AA3966" s="67">
        <f t="shared" si="2057"/>
        <v>20.233333333333334</v>
      </c>
      <c r="AB3966" s="68">
        <f t="shared" si="2058"/>
        <v>9.1015169194865728E-2</v>
      </c>
      <c r="AC3966" s="69">
        <f t="shared" si="2059"/>
        <v>0.18047452353169974</v>
      </c>
      <c r="AD3966" s="70">
        <f>_xlfn.PERCENTILE.EXC(AC3966:$AC$5675,0.5)</f>
        <v>6.277836965928521E-2</v>
      </c>
      <c r="AE3966" s="70">
        <f>_xlfn.PERCENTILE.EXC($AC3966:AC$5675,0.35)</f>
        <v>3.3867566528214675E-2</v>
      </c>
      <c r="AF3966" s="71">
        <f t="shared" si="2048"/>
        <v>4.7684579538849053E-3</v>
      </c>
      <c r="AG3966" s="70">
        <f t="shared" si="2049"/>
        <v>-0.31213811082236831</v>
      </c>
      <c r="AH3966" s="70">
        <f t="shared" si="2050"/>
        <v>-0.32972785344228484</v>
      </c>
      <c r="AI3966" s="61" t="str">
        <f t="shared" si="2045"/>
        <v>Short VOL</v>
      </c>
      <c r="AJ3966" s="68" t="str">
        <f t="shared" si="2046"/>
        <v>Short VOL</v>
      </c>
      <c r="AK3966" s="72"/>
      <c r="AL3966" s="73"/>
      <c r="AM3966" s="72"/>
      <c r="AN3966" s="73"/>
      <c r="AO3966" s="74"/>
      <c r="AP3966" s="20"/>
      <c r="AQ3966" s="74"/>
      <c r="AR3966" s="20"/>
      <c r="AS3966" s="74"/>
      <c r="AT3966" s="20"/>
      <c r="AU3966" s="74" t="str">
        <f t="shared" si="2060"/>
        <v>00631L</v>
      </c>
      <c r="AV3966" s="20">
        <f t="shared" si="2043"/>
        <v>1</v>
      </c>
      <c r="AW3966" s="74" t="str">
        <f t="shared" si="2061"/>
        <v>00631L</v>
      </c>
      <c r="AX3966" s="20">
        <f t="shared" si="2062"/>
        <v>1</v>
      </c>
      <c r="AY3966" s="20">
        <f t="shared" si="2044"/>
        <v>1</v>
      </c>
      <c r="AZ3966" s="116">
        <v>40553</v>
      </c>
      <c r="BA3966" s="116"/>
      <c r="BB3966" s="20"/>
      <c r="BC3966" s="20"/>
      <c r="BD3966" s="76"/>
      <c r="BE3966" s="77"/>
      <c r="BF3966" s="77"/>
    </row>
    <row r="3967" spans="1:58" s="23" customFormat="1" ht="15.75" customHeight="1" x14ac:dyDescent="0.4">
      <c r="A3967" s="116">
        <v>40549</v>
      </c>
      <c r="B3967" s="112">
        <v>18.649999999999999</v>
      </c>
      <c r="C3967" s="112">
        <v>20.9</v>
      </c>
      <c r="D3967" s="112">
        <v>22.8</v>
      </c>
      <c r="E3967" s="112">
        <v>23.75</v>
      </c>
      <c r="F3967" s="112">
        <v>24.5</v>
      </c>
      <c r="G3967" s="112">
        <v>24.95</v>
      </c>
      <c r="H3967" s="113">
        <v>25.45</v>
      </c>
      <c r="I3967" s="90">
        <f t="shared" si="2063"/>
        <v>20.024999999999999</v>
      </c>
      <c r="J3967" s="90">
        <f t="shared" si="2064"/>
        <v>22.06111111111111</v>
      </c>
      <c r="K3967" s="114">
        <v>7</v>
      </c>
      <c r="L3967" s="115">
        <v>5.5555555555555552E-2</v>
      </c>
      <c r="M3967" s="90">
        <v>15.71</v>
      </c>
      <c r="N3967" s="90">
        <v>17.399999999999999</v>
      </c>
      <c r="O3967" s="90">
        <v>20.350000000000001</v>
      </c>
      <c r="P3967" s="90">
        <v>22.87</v>
      </c>
      <c r="Q3967" s="90">
        <v>25.61</v>
      </c>
      <c r="R3967" s="63">
        <f t="shared" si="2052"/>
        <v>10.11</v>
      </c>
      <c r="S3967" s="64">
        <f t="shared" si="2051"/>
        <v>2.2326674500587486E-2</v>
      </c>
      <c r="T3967" s="65">
        <f t="shared" si="2047"/>
        <v>0.90287356321839096</v>
      </c>
      <c r="U3967" s="65">
        <f t="shared" si="2047"/>
        <v>0.85503685503685489</v>
      </c>
      <c r="V3967" s="65">
        <f t="shared" si="2053"/>
        <v>0.7608220376038477</v>
      </c>
      <c r="W3967" s="65">
        <f t="shared" si="2054"/>
        <v>0.67942210074189768</v>
      </c>
      <c r="X3967" s="61">
        <f t="shared" si="2065"/>
        <v>0.12064343163538875</v>
      </c>
      <c r="Y3967" s="66">
        <f t="shared" si="2055"/>
        <v>7.157894736842102E-2</v>
      </c>
      <c r="Z3967" s="61">
        <f t="shared" si="2056"/>
        <v>0.10167845748370095</v>
      </c>
      <c r="AA3967" s="67">
        <f t="shared" si="2057"/>
        <v>20.024999999999999</v>
      </c>
      <c r="AB3967" s="68">
        <f t="shared" si="2058"/>
        <v>7.1839080459770124E-2</v>
      </c>
      <c r="AC3967" s="69">
        <f t="shared" si="2059"/>
        <v>0.15086206896551727</v>
      </c>
      <c r="AD3967" s="70">
        <f>_xlfn.PERCENTILE.EXC(AC3967:$AC$5675,0.5)</f>
        <v>6.2739597942963937E-2</v>
      </c>
      <c r="AE3967" s="70">
        <f>_xlfn.PERCENTILE.EXC($AC3967:AC$5675,0.35)</f>
        <v>3.3764162570684653E-2</v>
      </c>
      <c r="AF3967" s="71">
        <f t="shared" si="2048"/>
        <v>4.7684579538849053E-3</v>
      </c>
      <c r="AG3967" s="70">
        <f t="shared" si="2049"/>
        <v>-0.31213811082236831</v>
      </c>
      <c r="AH3967" s="70">
        <f t="shared" si="2050"/>
        <v>-0.32972785344228484</v>
      </c>
      <c r="AI3967" s="61" t="str">
        <f t="shared" si="2045"/>
        <v>Short VOL</v>
      </c>
      <c r="AJ3967" s="68" t="str">
        <f t="shared" si="2046"/>
        <v>Short VOL</v>
      </c>
      <c r="AK3967" s="72"/>
      <c r="AL3967" s="73"/>
      <c r="AM3967" s="72"/>
      <c r="AN3967" s="73"/>
      <c r="AO3967" s="74"/>
      <c r="AP3967" s="20"/>
      <c r="AQ3967" s="74"/>
      <c r="AR3967" s="20"/>
      <c r="AS3967" s="74"/>
      <c r="AT3967" s="20"/>
      <c r="AU3967" s="74" t="str">
        <f t="shared" si="2060"/>
        <v>00631L</v>
      </c>
      <c r="AV3967" s="20">
        <f t="shared" si="2043"/>
        <v>1</v>
      </c>
      <c r="AW3967" s="74" t="str">
        <f t="shared" si="2061"/>
        <v>00631L</v>
      </c>
      <c r="AX3967" s="20">
        <f t="shared" si="2062"/>
        <v>1</v>
      </c>
      <c r="AY3967" s="20">
        <f t="shared" si="2044"/>
        <v>1</v>
      </c>
      <c r="AZ3967" s="116">
        <v>40550</v>
      </c>
      <c r="BA3967" s="116"/>
      <c r="BB3967" s="20"/>
      <c r="BC3967" s="20"/>
      <c r="BD3967" s="76"/>
      <c r="BE3967" s="77"/>
      <c r="BF3967" s="77"/>
    </row>
    <row r="3968" spans="1:58" s="23" customFormat="1" ht="15.75" customHeight="1" x14ac:dyDescent="0.4">
      <c r="A3968" s="116">
        <v>40548</v>
      </c>
      <c r="B3968" s="112">
        <v>18.7</v>
      </c>
      <c r="C3968" s="112">
        <v>20.95</v>
      </c>
      <c r="D3968" s="112">
        <v>22.85</v>
      </c>
      <c r="E3968" s="112">
        <v>23.75</v>
      </c>
      <c r="F3968" s="112">
        <v>24.5</v>
      </c>
      <c r="G3968" s="112">
        <v>25</v>
      </c>
      <c r="H3968" s="113">
        <v>25.45</v>
      </c>
      <c r="I3968" s="90">
        <f t="shared" si="2063"/>
        <v>19.95</v>
      </c>
      <c r="J3968" s="90">
        <f t="shared" si="2064"/>
        <v>22.005555555555556</v>
      </c>
      <c r="K3968" s="114">
        <v>8</v>
      </c>
      <c r="L3968" s="115">
        <v>5.5555555555555552E-2</v>
      </c>
      <c r="M3968" s="90">
        <v>15.57</v>
      </c>
      <c r="N3968" s="90">
        <v>17.02</v>
      </c>
      <c r="O3968" s="90">
        <v>20.05</v>
      </c>
      <c r="P3968" s="90">
        <v>22.78</v>
      </c>
      <c r="Q3968" s="90">
        <v>25.62</v>
      </c>
      <c r="R3968" s="63">
        <f t="shared" si="2052"/>
        <v>10.239999999999995</v>
      </c>
      <c r="S3968" s="64">
        <f t="shared" si="2051"/>
        <v>-2.0713463751438402E-2</v>
      </c>
      <c r="T3968" s="65">
        <f t="shared" si="2047"/>
        <v>0.91480611045828442</v>
      </c>
      <c r="U3968" s="65">
        <f t="shared" si="2047"/>
        <v>0.84887780548628422</v>
      </c>
      <c r="V3968" s="65">
        <f t="shared" si="2053"/>
        <v>0.74714661984196662</v>
      </c>
      <c r="W3968" s="65">
        <f t="shared" si="2054"/>
        <v>0.66432474629195937</v>
      </c>
      <c r="X3968" s="61">
        <f t="shared" si="2065"/>
        <v>0.12032085561497327</v>
      </c>
      <c r="Y3968" s="66">
        <f t="shared" si="2055"/>
        <v>7.157894736842102E-2</v>
      </c>
      <c r="Z3968" s="61">
        <f t="shared" si="2056"/>
        <v>0.10303536619326101</v>
      </c>
      <c r="AA3968" s="67">
        <f t="shared" si="2057"/>
        <v>19.95</v>
      </c>
      <c r="AB3968" s="68">
        <f t="shared" si="2058"/>
        <v>9.8707403055229126E-2</v>
      </c>
      <c r="AC3968" s="69">
        <f t="shared" si="2059"/>
        <v>0.17215041128084604</v>
      </c>
      <c r="AD3968" s="70">
        <f>_xlfn.PERCENTILE.EXC(AC3968:$AC$5675,0.5)</f>
        <v>6.2614778891160711E-2</v>
      </c>
      <c r="AE3968" s="70">
        <f>_xlfn.PERCENTILE.EXC($AC3968:AC$5675,0.35)</f>
        <v>3.3660758613154589E-2</v>
      </c>
      <c r="AF3968" s="71">
        <f t="shared" si="2048"/>
        <v>4.7684579538849053E-3</v>
      </c>
      <c r="AG3968" s="70">
        <f t="shared" si="2049"/>
        <v>-0.31213811082236831</v>
      </c>
      <c r="AH3968" s="70">
        <f t="shared" si="2050"/>
        <v>-0.32972785344228484</v>
      </c>
      <c r="AI3968" s="61" t="str">
        <f t="shared" si="2045"/>
        <v>Short VOL</v>
      </c>
      <c r="AJ3968" s="68" t="str">
        <f t="shared" si="2046"/>
        <v>Short VOL</v>
      </c>
      <c r="AK3968" s="72"/>
      <c r="AL3968" s="73"/>
      <c r="AM3968" s="72"/>
      <c r="AN3968" s="73"/>
      <c r="AO3968" s="74"/>
      <c r="AP3968" s="20"/>
      <c r="AQ3968" s="74"/>
      <c r="AR3968" s="20"/>
      <c r="AS3968" s="74"/>
      <c r="AT3968" s="20"/>
      <c r="AU3968" s="74" t="str">
        <f t="shared" si="2060"/>
        <v>00631L</v>
      </c>
      <c r="AV3968" s="20">
        <f t="shared" si="2043"/>
        <v>1</v>
      </c>
      <c r="AW3968" s="74" t="str">
        <f t="shared" si="2061"/>
        <v>00631L</v>
      </c>
      <c r="AX3968" s="20">
        <f t="shared" si="2062"/>
        <v>1</v>
      </c>
      <c r="AY3968" s="20">
        <f t="shared" si="2044"/>
        <v>1</v>
      </c>
      <c r="AZ3968" s="116">
        <v>40549</v>
      </c>
      <c r="BA3968" s="116"/>
      <c r="BB3968" s="20"/>
      <c r="BC3968" s="20"/>
      <c r="BD3968" s="76"/>
      <c r="BE3968" s="77"/>
      <c r="BF3968" s="77"/>
    </row>
    <row r="3969" spans="1:58" s="23" customFormat="1" ht="15.75" customHeight="1" x14ac:dyDescent="0.4">
      <c r="A3969" s="116">
        <v>40547</v>
      </c>
      <c r="B3969" s="112">
        <v>19.100000000000001</v>
      </c>
      <c r="C3969" s="112">
        <v>21.3</v>
      </c>
      <c r="D3969" s="112">
        <v>23.3</v>
      </c>
      <c r="E3969" s="112">
        <v>24.15</v>
      </c>
      <c r="F3969" s="112">
        <v>24.8</v>
      </c>
      <c r="G3969" s="112">
        <v>25.35</v>
      </c>
      <c r="H3969" s="113">
        <v>25.75</v>
      </c>
      <c r="I3969" s="90">
        <f t="shared" si="2063"/>
        <v>20.200000000000003</v>
      </c>
      <c r="J3969" s="90">
        <f t="shared" si="2064"/>
        <v>22.3</v>
      </c>
      <c r="K3969" s="114">
        <v>9</v>
      </c>
      <c r="L3969" s="115">
        <v>5.5555555555555552E-2</v>
      </c>
      <c r="M3969" s="90">
        <v>16.059999999999999</v>
      </c>
      <c r="N3969" s="90">
        <v>17.38</v>
      </c>
      <c r="O3969" s="90">
        <v>20.61</v>
      </c>
      <c r="P3969" s="90">
        <v>23.19</v>
      </c>
      <c r="Q3969" s="90">
        <v>25.8</v>
      </c>
      <c r="R3969" s="63">
        <f t="shared" si="2052"/>
        <v>10.36</v>
      </c>
      <c r="S3969" s="64">
        <f t="shared" si="2051"/>
        <v>-1.3060760931289064E-2</v>
      </c>
      <c r="T3969" s="65">
        <f t="shared" si="2047"/>
        <v>0.92405063291139233</v>
      </c>
      <c r="U3969" s="65">
        <f t="shared" si="2047"/>
        <v>0.84327996118389126</v>
      </c>
      <c r="V3969" s="65">
        <f t="shared" si="2053"/>
        <v>0.74946097455799909</v>
      </c>
      <c r="W3969" s="65">
        <f t="shared" si="2054"/>
        <v>0.67364341085271318</v>
      </c>
      <c r="X3969" s="61">
        <f t="shared" si="2065"/>
        <v>0.11518324607329838</v>
      </c>
      <c r="Y3969" s="66">
        <f t="shared" si="2055"/>
        <v>6.6252587991718487E-2</v>
      </c>
      <c r="Z3969" s="61">
        <f t="shared" si="2056"/>
        <v>0.10396039603960384</v>
      </c>
      <c r="AA3969" s="67">
        <f t="shared" si="2057"/>
        <v>20.200000000000003</v>
      </c>
      <c r="AB3969" s="68">
        <f t="shared" si="2058"/>
        <v>9.8964326812428227E-2</v>
      </c>
      <c r="AC3969" s="69">
        <f t="shared" si="2059"/>
        <v>0.16225546605293464</v>
      </c>
      <c r="AD3969" s="70">
        <f>_xlfn.PERCENTILE.EXC(AC3969:$AC$5675,0.5)</f>
        <v>6.248995983935747E-2</v>
      </c>
      <c r="AE3969" s="70">
        <f>_xlfn.PERCENTILE.EXC($AC3969:AC$5675,0.35)</f>
        <v>3.3614737052730333E-2</v>
      </c>
      <c r="AF3969" s="71">
        <f t="shared" si="2048"/>
        <v>4.7684579538849053E-3</v>
      </c>
      <c r="AG3969" s="70">
        <f t="shared" si="2049"/>
        <v>-0.31213811082236831</v>
      </c>
      <c r="AH3969" s="70">
        <f t="shared" si="2050"/>
        <v>-0.32972785344228484</v>
      </c>
      <c r="AI3969" s="61" t="str">
        <f t="shared" si="2045"/>
        <v>Short VOL</v>
      </c>
      <c r="AJ3969" s="68" t="str">
        <f t="shared" si="2046"/>
        <v>Short VOL</v>
      </c>
      <c r="AK3969" s="72"/>
      <c r="AL3969" s="73"/>
      <c r="AM3969" s="72"/>
      <c r="AN3969" s="73"/>
      <c r="AO3969" s="74"/>
      <c r="AP3969" s="20"/>
      <c r="AQ3969" s="74"/>
      <c r="AR3969" s="20"/>
      <c r="AS3969" s="74"/>
      <c r="AT3969" s="20"/>
      <c r="AU3969" s="74" t="str">
        <f t="shared" si="2060"/>
        <v>00631L</v>
      </c>
      <c r="AV3969" s="20">
        <f t="shared" si="2043"/>
        <v>1</v>
      </c>
      <c r="AW3969" s="74" t="str">
        <f t="shared" si="2061"/>
        <v>00631L</v>
      </c>
      <c r="AX3969" s="20">
        <f t="shared" si="2062"/>
        <v>1</v>
      </c>
      <c r="AY3969" s="20">
        <f t="shared" si="2044"/>
        <v>1</v>
      </c>
      <c r="AZ3969" s="116">
        <v>40548</v>
      </c>
      <c r="BA3969" s="116"/>
      <c r="BB3969" s="20"/>
      <c r="BC3969" s="20"/>
      <c r="BD3969" s="76"/>
      <c r="BE3969" s="77"/>
      <c r="BF3969" s="77"/>
    </row>
    <row r="3970" spans="1:58" s="23" customFormat="1" ht="15.75" customHeight="1" x14ac:dyDescent="0.4">
      <c r="A3970" s="116">
        <v>40546</v>
      </c>
      <c r="B3970" s="112">
        <v>19.3</v>
      </c>
      <c r="C3970" s="112">
        <v>21.35</v>
      </c>
      <c r="D3970" s="112">
        <v>23.45</v>
      </c>
      <c r="E3970" s="112">
        <v>24.3</v>
      </c>
      <c r="F3970" s="112">
        <v>24.95</v>
      </c>
      <c r="G3970" s="112">
        <v>25.5</v>
      </c>
      <c r="H3970" s="113">
        <v>25.95</v>
      </c>
      <c r="I3970" s="90">
        <f t="shared" si="2063"/>
        <v>20.211111111111112</v>
      </c>
      <c r="J3970" s="90">
        <f t="shared" si="2064"/>
        <v>22.283333333333335</v>
      </c>
      <c r="K3970" s="114">
        <v>10</v>
      </c>
      <c r="L3970" s="115">
        <v>5.5555555555555552E-2</v>
      </c>
      <c r="M3970" s="90">
        <v>16.04</v>
      </c>
      <c r="N3970" s="90">
        <v>17.61</v>
      </c>
      <c r="O3970" s="90">
        <v>20.62</v>
      </c>
      <c r="P3970" s="90">
        <v>23.4</v>
      </c>
      <c r="Q3970" s="90">
        <v>26.26</v>
      </c>
      <c r="R3970" s="63">
        <f t="shared" si="2052"/>
        <v>10.369999999999997</v>
      </c>
      <c r="S3970" s="64">
        <f t="shared" si="2051"/>
        <v>-7.8873239436620043E-3</v>
      </c>
      <c r="T3970" s="65">
        <f t="shared" si="2047"/>
        <v>0.91084611016467909</v>
      </c>
      <c r="U3970" s="65">
        <f t="shared" si="2047"/>
        <v>0.85402521823472355</v>
      </c>
      <c r="V3970" s="65">
        <f t="shared" si="2053"/>
        <v>0.75256410256410255</v>
      </c>
      <c r="W3970" s="65">
        <f t="shared" si="2054"/>
        <v>0.67060167555217054</v>
      </c>
      <c r="X3970" s="61">
        <f t="shared" si="2065"/>
        <v>0.10621761658031091</v>
      </c>
      <c r="Y3970" s="66">
        <f t="shared" si="2055"/>
        <v>6.7901234567901175E-2</v>
      </c>
      <c r="Z3970" s="61">
        <f t="shared" si="2056"/>
        <v>0.10252886201209459</v>
      </c>
      <c r="AA3970" s="67">
        <f t="shared" si="2057"/>
        <v>20.211111111111112</v>
      </c>
      <c r="AB3970" s="68">
        <f t="shared" si="2058"/>
        <v>9.596819988642824E-2</v>
      </c>
      <c r="AC3970" s="69">
        <f t="shared" si="2059"/>
        <v>0.14770647990409499</v>
      </c>
      <c r="AD3970" s="70">
        <f>_xlfn.PERCENTILE.EXC(AC3970:$AC$5675,0.5)</f>
        <v>6.2436163393226884E-2</v>
      </c>
      <c r="AE3970" s="70">
        <f>_xlfn.PERCENTILE.EXC($AC3970:AC$5675,0.35)</f>
        <v>3.3611752290135403E-2</v>
      </c>
      <c r="AF3970" s="71">
        <f t="shared" si="2048"/>
        <v>4.7684579538849053E-3</v>
      </c>
      <c r="AG3970" s="70">
        <f t="shared" si="2049"/>
        <v>-0.31213811082236831</v>
      </c>
      <c r="AH3970" s="70">
        <f t="shared" si="2050"/>
        <v>-0.32972785344228484</v>
      </c>
      <c r="AI3970" s="61" t="str">
        <f t="shared" si="2045"/>
        <v>Short VOL</v>
      </c>
      <c r="AJ3970" s="68" t="str">
        <f t="shared" si="2046"/>
        <v>Short VOL</v>
      </c>
      <c r="AK3970" s="72"/>
      <c r="AL3970" s="73"/>
      <c r="AM3970" s="72"/>
      <c r="AN3970" s="73"/>
      <c r="AO3970" s="74"/>
      <c r="AP3970" s="20"/>
      <c r="AQ3970" s="74"/>
      <c r="AR3970" s="20"/>
      <c r="AS3970" s="74"/>
      <c r="AT3970" s="20"/>
      <c r="AU3970" s="74" t="str">
        <f t="shared" si="2060"/>
        <v>00631L</v>
      </c>
      <c r="AV3970" s="20">
        <f t="shared" si="2043"/>
        <v>1</v>
      </c>
      <c r="AW3970" s="74" t="str">
        <f t="shared" si="2061"/>
        <v>00631L</v>
      </c>
      <c r="AX3970" s="20">
        <f t="shared" si="2062"/>
        <v>1</v>
      </c>
      <c r="AY3970" s="20">
        <f t="shared" si="2044"/>
        <v>1</v>
      </c>
      <c r="AZ3970" s="116">
        <v>40547</v>
      </c>
      <c r="BA3970" s="116"/>
      <c r="BB3970" s="20"/>
      <c r="BC3970" s="20"/>
      <c r="BD3970" s="76"/>
      <c r="BE3970" s="77"/>
      <c r="BF3970" s="77"/>
    </row>
    <row r="3971" spans="1:58" s="23" customFormat="1" ht="15.75" customHeight="1" x14ac:dyDescent="0.4">
      <c r="A3971" s="116">
        <v>40543</v>
      </c>
      <c r="B3971" s="112">
        <v>19.7</v>
      </c>
      <c r="C3971" s="112">
        <v>21.6</v>
      </c>
      <c r="D3971" s="112">
        <v>23.75</v>
      </c>
      <c r="E3971" s="112">
        <v>24.8</v>
      </c>
      <c r="F3971" s="112">
        <v>25.35</v>
      </c>
      <c r="G3971" s="112">
        <v>25.75</v>
      </c>
      <c r="H3971" s="113">
        <v>26.3</v>
      </c>
      <c r="I3971" s="90">
        <f t="shared" si="2063"/>
        <v>20.43888888888889</v>
      </c>
      <c r="J3971" s="90">
        <f t="shared" si="2064"/>
        <v>22.436111111111114</v>
      </c>
      <c r="K3971" s="114">
        <v>11</v>
      </c>
      <c r="L3971" s="115">
        <v>5.5555555555555552E-2</v>
      </c>
      <c r="M3971" s="11"/>
      <c r="N3971" s="90">
        <v>17.75</v>
      </c>
      <c r="O3971" s="90">
        <v>20.9</v>
      </c>
      <c r="P3971" s="90">
        <v>23.75</v>
      </c>
      <c r="Q3971" s="90">
        <v>26.32</v>
      </c>
      <c r="R3971" s="63">
        <f t="shared" si="2052"/>
        <v>26.9</v>
      </c>
      <c r="S3971" s="64">
        <f t="shared" si="2051"/>
        <v>1.3127853881278564E-2</v>
      </c>
      <c r="T3971" s="65"/>
      <c r="U3971" s="65">
        <f>N3971/O3971</f>
        <v>0.84928229665071775</v>
      </c>
      <c r="V3971" s="65">
        <f t="shared" si="2053"/>
        <v>0.74736842105263157</v>
      </c>
      <c r="W3971" s="65">
        <f t="shared" si="2054"/>
        <v>0.67439209726443772</v>
      </c>
      <c r="X3971" s="61">
        <f t="shared" si="2065"/>
        <v>9.6446700507614322E-2</v>
      </c>
      <c r="Y3971" s="66">
        <f t="shared" si="2055"/>
        <v>6.048387096774193E-2</v>
      </c>
      <c r="Z3971" s="61">
        <f t="shared" si="2056"/>
        <v>9.7716770861647248E-2</v>
      </c>
      <c r="AA3971" s="67">
        <f t="shared" si="2057"/>
        <v>20.43888888888889</v>
      </c>
      <c r="AB3971" s="68">
        <f t="shared" si="2058"/>
        <v>0.10985915492957743</v>
      </c>
      <c r="AC3971" s="69">
        <f t="shared" si="2059"/>
        <v>0.15148669796557127</v>
      </c>
      <c r="AD3971" s="70">
        <f>_xlfn.PERCENTILE.EXC(AC3971:$AC$5675,0.5)</f>
        <v>6.2382366947096306E-2</v>
      </c>
      <c r="AE3971" s="70">
        <f>_xlfn.PERCENTILE.EXC($AC3971:AC$5675,0.35)</f>
        <v>3.3608767527540474E-2</v>
      </c>
      <c r="AF3971" s="71">
        <f t="shared" si="2048"/>
        <v>4.7684579538849053E-3</v>
      </c>
      <c r="AG3971" s="70">
        <f t="shared" si="2049"/>
        <v>-0.31213811082236831</v>
      </c>
      <c r="AH3971" s="70">
        <f t="shared" si="2050"/>
        <v>-0.32972785344228484</v>
      </c>
      <c r="AI3971" s="61" t="str">
        <f t="shared" si="2045"/>
        <v>Short VOL</v>
      </c>
      <c r="AJ3971" s="68" t="str">
        <f t="shared" si="2046"/>
        <v>Short VOL</v>
      </c>
      <c r="AK3971" s="72"/>
      <c r="AL3971" s="73"/>
      <c r="AM3971" s="72"/>
      <c r="AN3971" s="73"/>
      <c r="AO3971" s="74"/>
      <c r="AP3971" s="20"/>
      <c r="AQ3971" s="74"/>
      <c r="AR3971" s="20"/>
      <c r="AS3971" s="74"/>
      <c r="AT3971" s="20"/>
      <c r="AU3971" s="74" t="str">
        <f t="shared" si="2060"/>
        <v>00631L</v>
      </c>
      <c r="AV3971" s="20">
        <f t="shared" ref="AV3971:AV4034" si="2066">IF(AU3971="00631L",1,0)</f>
        <v>1</v>
      </c>
      <c r="AW3971" s="74" t="str">
        <f t="shared" si="2061"/>
        <v>00631L</v>
      </c>
      <c r="AX3971" s="20">
        <f t="shared" si="2062"/>
        <v>1</v>
      </c>
      <c r="AY3971" s="20">
        <f t="shared" ref="AY3971:AY4034" si="2067">IF(AP3971=1,0,1)</f>
        <v>1</v>
      </c>
      <c r="AZ3971" s="116">
        <v>40546</v>
      </c>
      <c r="BA3971" s="116"/>
      <c r="BB3971" s="20"/>
      <c r="BC3971" s="20"/>
      <c r="BD3971" s="76"/>
      <c r="BE3971" s="77"/>
      <c r="BF3971" s="77"/>
    </row>
    <row r="3972" spans="1:58" s="23" customFormat="1" ht="15.75" customHeight="1" x14ac:dyDescent="0.4">
      <c r="A3972" s="116">
        <v>40542</v>
      </c>
      <c r="B3972" s="112">
        <v>20.100000000000001</v>
      </c>
      <c r="C3972" s="112">
        <v>21.7</v>
      </c>
      <c r="D3972" s="112">
        <v>23.9</v>
      </c>
      <c r="E3972" s="112">
        <v>24.7</v>
      </c>
      <c r="F3972" s="112">
        <v>25.2</v>
      </c>
      <c r="G3972" s="112">
        <v>25.6</v>
      </c>
      <c r="H3972" s="113">
        <v>26</v>
      </c>
      <c r="I3972" s="90">
        <f t="shared" si="2063"/>
        <v>20.633333333333333</v>
      </c>
      <c r="J3972" s="90">
        <f t="shared" si="2064"/>
        <v>22.433333333333334</v>
      </c>
      <c r="K3972" s="114">
        <v>12</v>
      </c>
      <c r="L3972" s="115">
        <v>5.5555555555555552E-2</v>
      </c>
      <c r="M3972" s="11"/>
      <c r="N3972" s="90">
        <v>17.52</v>
      </c>
      <c r="O3972" s="90">
        <v>21.01</v>
      </c>
      <c r="P3972" s="90">
        <v>24.03</v>
      </c>
      <c r="Q3972" s="90">
        <v>26.43</v>
      </c>
      <c r="R3972" s="63">
        <f t="shared" si="2052"/>
        <v>27.520000000000007</v>
      </c>
      <c r="S3972" s="64">
        <f t="shared" si="2051"/>
        <v>1.3888888888888798E-2</v>
      </c>
      <c r="T3972" s="65"/>
      <c r="U3972" s="65">
        <f>N3972/O3972</f>
        <v>0.8338886244645406</v>
      </c>
      <c r="V3972" s="65">
        <f t="shared" si="2053"/>
        <v>0.72908863920099864</v>
      </c>
      <c r="W3972" s="65">
        <f t="shared" si="2054"/>
        <v>0.66288308740068103</v>
      </c>
      <c r="X3972" s="61">
        <f t="shared" si="2065"/>
        <v>7.9601990049751131E-2</v>
      </c>
      <c r="Y3972" s="66">
        <f t="shared" si="2055"/>
        <v>5.2631578947368453E-2</v>
      </c>
      <c r="Z3972" s="61">
        <f t="shared" si="2056"/>
        <v>8.7237479806138968E-2</v>
      </c>
      <c r="AA3972" s="67">
        <f t="shared" si="2057"/>
        <v>20.633333333333333</v>
      </c>
      <c r="AB3972" s="68">
        <f t="shared" si="2058"/>
        <v>0.14726027397260286</v>
      </c>
      <c r="AC3972" s="69">
        <f t="shared" si="2059"/>
        <v>0.17770167427701675</v>
      </c>
      <c r="AD3972" s="70">
        <f>_xlfn.PERCENTILE.EXC(AC3972:$AC$5675,0.5)</f>
        <v>6.2325356935371785E-2</v>
      </c>
      <c r="AE3972" s="70">
        <f>_xlfn.PERCENTILE.EXC($AC3972:AC$5675,0.35)</f>
        <v>3.3590412587966814E-2</v>
      </c>
      <c r="AF3972" s="71">
        <f t="shared" si="2048"/>
        <v>4.7684579538849053E-3</v>
      </c>
      <c r="AG3972" s="70">
        <f t="shared" si="2049"/>
        <v>-0.31213811082236831</v>
      </c>
      <c r="AH3972" s="70">
        <f t="shared" si="2050"/>
        <v>-0.32972785344228484</v>
      </c>
      <c r="AI3972" s="61" t="str">
        <f t="shared" si="2045"/>
        <v>Short VOL</v>
      </c>
      <c r="AJ3972" s="68" t="str">
        <f t="shared" si="2046"/>
        <v>Short VOL</v>
      </c>
      <c r="AK3972" s="72"/>
      <c r="AL3972" s="73"/>
      <c r="AM3972" s="72"/>
      <c r="AN3972" s="73"/>
      <c r="AO3972" s="74"/>
      <c r="AP3972" s="20"/>
      <c r="AQ3972" s="74"/>
      <c r="AR3972" s="20"/>
      <c r="AS3972" s="74"/>
      <c r="AT3972" s="20"/>
      <c r="AU3972" s="74" t="str">
        <f t="shared" si="2060"/>
        <v>00631L</v>
      </c>
      <c r="AV3972" s="20">
        <f t="shared" si="2066"/>
        <v>1</v>
      </c>
      <c r="AW3972" s="74" t="str">
        <f t="shared" si="2061"/>
        <v>00631L</v>
      </c>
      <c r="AX3972" s="20">
        <f t="shared" si="2062"/>
        <v>1</v>
      </c>
      <c r="AY3972" s="20">
        <f t="shared" si="2067"/>
        <v>1</v>
      </c>
      <c r="AZ3972" s="116">
        <v>40543</v>
      </c>
      <c r="BA3972" s="116"/>
      <c r="BB3972" s="20"/>
      <c r="BC3972" s="20"/>
      <c r="BD3972" s="76"/>
      <c r="BE3972" s="77"/>
      <c r="BF3972" s="77"/>
    </row>
    <row r="3973" spans="1:58" s="23" customFormat="1" ht="15.75" customHeight="1" x14ac:dyDescent="0.4">
      <c r="A3973" s="116">
        <v>40541</v>
      </c>
      <c r="B3973" s="112">
        <v>20.25</v>
      </c>
      <c r="C3973" s="112">
        <v>21.85</v>
      </c>
      <c r="D3973" s="112">
        <v>23.8</v>
      </c>
      <c r="E3973" s="112">
        <v>24.6</v>
      </c>
      <c r="F3973" s="112">
        <v>25.1</v>
      </c>
      <c r="G3973" s="112">
        <v>25.55</v>
      </c>
      <c r="H3973" s="113">
        <v>25.85</v>
      </c>
      <c r="I3973" s="90">
        <f t="shared" si="2063"/>
        <v>20.694444444444446</v>
      </c>
      <c r="J3973" s="90">
        <f t="shared" si="2064"/>
        <v>22.391666666666669</v>
      </c>
      <c r="K3973" s="114">
        <v>13</v>
      </c>
      <c r="L3973" s="115">
        <v>5.5555555555555552E-2</v>
      </c>
      <c r="M3973" s="11"/>
      <c r="N3973" s="90">
        <v>17.28</v>
      </c>
      <c r="O3973" s="90">
        <v>20.84</v>
      </c>
      <c r="P3973" s="90">
        <v>23.97</v>
      </c>
      <c r="Q3973" s="90">
        <v>26.35</v>
      </c>
      <c r="R3973" s="63">
        <f t="shared" si="2052"/>
        <v>27.53</v>
      </c>
      <c r="S3973" s="64">
        <f t="shared" si="2051"/>
        <v>-1.3698630136986212E-2</v>
      </c>
      <c r="T3973" s="65"/>
      <c r="U3973" s="65">
        <f>N3973/O3973</f>
        <v>0.82917466410748564</v>
      </c>
      <c r="V3973" s="65">
        <f t="shared" si="2053"/>
        <v>0.72090112640801007</v>
      </c>
      <c r="W3973" s="65">
        <f t="shared" si="2054"/>
        <v>0.65578747628083489</v>
      </c>
      <c r="X3973" s="61">
        <f t="shared" si="2065"/>
        <v>7.9012345679012413E-2</v>
      </c>
      <c r="Y3973" s="66">
        <f t="shared" si="2055"/>
        <v>5.08130081300813E-2</v>
      </c>
      <c r="Z3973" s="61">
        <f t="shared" si="2056"/>
        <v>8.2013422818791967E-2</v>
      </c>
      <c r="AA3973" s="67">
        <f t="shared" si="2057"/>
        <v>20.694444444444446</v>
      </c>
      <c r="AB3973" s="68">
        <f t="shared" si="2058"/>
        <v>0.17187499999999992</v>
      </c>
      <c r="AC3973" s="69">
        <f t="shared" si="2059"/>
        <v>0.19759516460905352</v>
      </c>
      <c r="AD3973" s="70">
        <f>_xlfn.PERCENTILE.EXC(AC3973:$AC$5675,0.5)</f>
        <v>6.2268346923647265E-2</v>
      </c>
      <c r="AE3973" s="70">
        <f>_xlfn.PERCENTILE.EXC($AC3973:AC$5675,0.35)</f>
        <v>3.3565909577601645E-2</v>
      </c>
      <c r="AF3973" s="71">
        <f t="shared" si="2048"/>
        <v>4.7684579538849053E-3</v>
      </c>
      <c r="AG3973" s="70">
        <f t="shared" si="2049"/>
        <v>-0.31213811082236831</v>
      </c>
      <c r="AH3973" s="70">
        <f t="shared" si="2050"/>
        <v>-0.32972785344228484</v>
      </c>
      <c r="AI3973" s="61" t="str">
        <f t="shared" ref="AI3973:AI4036" si="2068">IF(AC3973&gt;AD3973,"Short VOL","Safety")</f>
        <v>Short VOL</v>
      </c>
      <c r="AJ3973" s="68" t="str">
        <f t="shared" ref="AJ3973:AJ4036" si="2069">IF(AC3973&gt;AF3973,"Short VOL","Safety")</f>
        <v>Short VOL</v>
      </c>
      <c r="AK3973" s="72"/>
      <c r="AL3973" s="73"/>
      <c r="AM3973" s="72"/>
      <c r="AN3973" s="73"/>
      <c r="AO3973" s="74"/>
      <c r="AP3973" s="20"/>
      <c r="AQ3973" s="74"/>
      <c r="AR3973" s="20"/>
      <c r="AS3973" s="74"/>
      <c r="AT3973" s="20"/>
      <c r="AU3973" s="74" t="str">
        <f t="shared" si="2060"/>
        <v>00631L</v>
      </c>
      <c r="AV3973" s="20">
        <f t="shared" si="2066"/>
        <v>1</v>
      </c>
      <c r="AW3973" s="74" t="str">
        <f t="shared" si="2061"/>
        <v>00631L</v>
      </c>
      <c r="AX3973" s="20">
        <f t="shared" si="2062"/>
        <v>1</v>
      </c>
      <c r="AY3973" s="20">
        <f t="shared" si="2067"/>
        <v>1</v>
      </c>
      <c r="AZ3973" s="116">
        <v>40542</v>
      </c>
      <c r="BA3973" s="116"/>
      <c r="BB3973" s="20"/>
      <c r="BC3973" s="20"/>
      <c r="BD3973" s="76"/>
      <c r="BE3973" s="77"/>
      <c r="BF3973" s="77"/>
    </row>
    <row r="3974" spans="1:58" s="23" customFormat="1" ht="15.75" customHeight="1" x14ac:dyDescent="0.4">
      <c r="A3974" s="116">
        <v>40540</v>
      </c>
      <c r="B3974" s="112">
        <v>20.55</v>
      </c>
      <c r="C3974" s="112">
        <v>21.9</v>
      </c>
      <c r="D3974" s="112">
        <v>23.9</v>
      </c>
      <c r="E3974" s="112">
        <v>24.75</v>
      </c>
      <c r="F3974" s="112">
        <v>25.15</v>
      </c>
      <c r="G3974" s="112">
        <v>25.45</v>
      </c>
      <c r="H3974" s="113">
        <v>25.8</v>
      </c>
      <c r="I3974" s="90">
        <f t="shared" si="2063"/>
        <v>20.85</v>
      </c>
      <c r="J3974" s="90">
        <f t="shared" si="2064"/>
        <v>22.344444444444441</v>
      </c>
      <c r="K3974" s="114">
        <v>14</v>
      </c>
      <c r="L3974" s="115">
        <v>5.5555555555555552E-2</v>
      </c>
      <c r="M3974" s="11"/>
      <c r="N3974" s="90">
        <v>17.52</v>
      </c>
      <c r="O3974" s="90">
        <v>21.18</v>
      </c>
      <c r="P3974" s="90">
        <v>23.91</v>
      </c>
      <c r="Q3974" s="90">
        <v>26.43</v>
      </c>
      <c r="R3974" s="63">
        <f t="shared" si="2052"/>
        <v>27.570000000000004</v>
      </c>
      <c r="S3974" s="64">
        <f t="shared" si="2051"/>
        <v>-8.4889643463498653E-3</v>
      </c>
      <c r="T3974" s="65"/>
      <c r="U3974" s="65">
        <f>N3974/O3974</f>
        <v>0.82719546742209626</v>
      </c>
      <c r="V3974" s="65">
        <f t="shared" si="2053"/>
        <v>0.7327478042659975</v>
      </c>
      <c r="W3974" s="65">
        <f t="shared" si="2054"/>
        <v>0.66288308740068103</v>
      </c>
      <c r="X3974" s="61">
        <f t="shared" si="2065"/>
        <v>6.5693430656934199E-2</v>
      </c>
      <c r="Y3974" s="66">
        <f t="shared" si="2055"/>
        <v>4.2424242424242455E-2</v>
      </c>
      <c r="Z3974" s="61">
        <f t="shared" si="2056"/>
        <v>7.1675992539301681E-2</v>
      </c>
      <c r="AA3974" s="67">
        <f t="shared" si="2057"/>
        <v>20.85</v>
      </c>
      <c r="AB3974" s="68">
        <f t="shared" si="2058"/>
        <v>0.17294520547945214</v>
      </c>
      <c r="AC3974" s="69">
        <f t="shared" si="2059"/>
        <v>0.19006849315068505</v>
      </c>
      <c r="AD3974" s="70">
        <f>_xlfn.PERCENTILE.EXC(AC3974:$AC$5675,0.5)</f>
        <v>6.2262248101348727E-2</v>
      </c>
      <c r="AE3974" s="70">
        <f>_xlfn.PERCENTILE.EXC($AC3974:AC$5675,0.35)</f>
        <v>3.3541406567236483E-2</v>
      </c>
      <c r="AF3974" s="71">
        <f t="shared" si="2048"/>
        <v>4.7684579538849053E-3</v>
      </c>
      <c r="AG3974" s="70">
        <f t="shared" si="2049"/>
        <v>-0.31213811082236831</v>
      </c>
      <c r="AH3974" s="70">
        <f t="shared" si="2050"/>
        <v>-0.32972785344228484</v>
      </c>
      <c r="AI3974" s="61" t="str">
        <f t="shared" si="2068"/>
        <v>Short VOL</v>
      </c>
      <c r="AJ3974" s="68" t="str">
        <f t="shared" si="2069"/>
        <v>Short VOL</v>
      </c>
      <c r="AK3974" s="72"/>
      <c r="AL3974" s="73"/>
      <c r="AM3974" s="72"/>
      <c r="AN3974" s="73"/>
      <c r="AO3974" s="74"/>
      <c r="AP3974" s="20"/>
      <c r="AQ3974" s="74"/>
      <c r="AR3974" s="20"/>
      <c r="AS3974" s="74"/>
      <c r="AT3974" s="20"/>
      <c r="AU3974" s="74" t="str">
        <f t="shared" si="2060"/>
        <v>00631L</v>
      </c>
      <c r="AV3974" s="20">
        <f t="shared" si="2066"/>
        <v>1</v>
      </c>
      <c r="AW3974" s="74" t="str">
        <f t="shared" si="2061"/>
        <v>00631L</v>
      </c>
      <c r="AX3974" s="20">
        <f t="shared" si="2062"/>
        <v>1</v>
      </c>
      <c r="AY3974" s="20">
        <f t="shared" si="2067"/>
        <v>1</v>
      </c>
      <c r="AZ3974" s="116">
        <v>40541</v>
      </c>
      <c r="BA3974" s="116"/>
      <c r="BB3974" s="20"/>
      <c r="BC3974" s="20"/>
      <c r="BD3974" s="76"/>
      <c r="BE3974" s="77"/>
      <c r="BF3974" s="77"/>
    </row>
    <row r="3975" spans="1:58" s="23" customFormat="1" ht="15.75" customHeight="1" x14ac:dyDescent="0.4">
      <c r="A3975" s="116">
        <v>40539</v>
      </c>
      <c r="B3975" s="112">
        <v>20.45</v>
      </c>
      <c r="C3975" s="112">
        <v>21.75</v>
      </c>
      <c r="D3975" s="112">
        <v>23.8</v>
      </c>
      <c r="E3975" s="112">
        <v>24.55</v>
      </c>
      <c r="F3975" s="112">
        <v>25.1</v>
      </c>
      <c r="G3975" s="112">
        <v>25.45</v>
      </c>
      <c r="H3975" s="113">
        <v>25.9</v>
      </c>
      <c r="I3975" s="90">
        <f t="shared" si="2063"/>
        <v>20.666666666666664</v>
      </c>
      <c r="J3975" s="90">
        <f t="shared" si="2064"/>
        <v>22.091666666666669</v>
      </c>
      <c r="K3975" s="114">
        <v>15</v>
      </c>
      <c r="L3975" s="115">
        <v>5.5555555555555552E-2</v>
      </c>
      <c r="M3975" s="11"/>
      <c r="N3975" s="90">
        <v>17.670000000000002</v>
      </c>
      <c r="O3975" s="90">
        <v>21.04</v>
      </c>
      <c r="P3975" s="90">
        <v>23.69</v>
      </c>
      <c r="Q3975" s="90">
        <v>26.44</v>
      </c>
      <c r="R3975" s="63">
        <f t="shared" si="2052"/>
        <v>27.060000000000002</v>
      </c>
      <c r="S3975" s="64">
        <f t="shared" si="2051"/>
        <v>7.2859744990892705E-2</v>
      </c>
      <c r="T3975" s="65"/>
      <c r="U3975" s="65">
        <f>N3975/O3975</f>
        <v>0.83982889733840316</v>
      </c>
      <c r="V3975" s="65">
        <f t="shared" si="2053"/>
        <v>0.74588433938370624</v>
      </c>
      <c r="W3975" s="65">
        <f t="shared" si="2054"/>
        <v>0.66830559757942509</v>
      </c>
      <c r="X3975" s="61">
        <f t="shared" si="2065"/>
        <v>6.3569682151589285E-2</v>
      </c>
      <c r="Y3975" s="66">
        <f t="shared" si="2055"/>
        <v>5.4989816700610906E-2</v>
      </c>
      <c r="Z3975" s="61">
        <f t="shared" si="2056"/>
        <v>6.8951612903226017E-2</v>
      </c>
      <c r="AA3975" s="67">
        <f t="shared" si="2057"/>
        <v>20.666666666666664</v>
      </c>
      <c r="AB3975" s="68">
        <f t="shared" si="2058"/>
        <v>0.15732880588568179</v>
      </c>
      <c r="AC3975" s="69">
        <f t="shared" si="2059"/>
        <v>0.16959064327485354</v>
      </c>
      <c r="AD3975" s="70">
        <f>_xlfn.PERCENTILE.EXC(AC3975:$AC$5675,0.5)</f>
        <v>6.2256149279050196E-2</v>
      </c>
      <c r="AE3975" s="70">
        <f>_xlfn.PERCENTILE.EXC($AC3975:AC$5675,0.35)</f>
        <v>3.3536957256754117E-2</v>
      </c>
      <c r="AF3975" s="71">
        <f t="shared" si="2048"/>
        <v>4.7684579538849053E-3</v>
      </c>
      <c r="AG3975" s="70">
        <f t="shared" si="2049"/>
        <v>-0.31213811082236831</v>
      </c>
      <c r="AH3975" s="70">
        <f t="shared" si="2050"/>
        <v>-0.32972785344228484</v>
      </c>
      <c r="AI3975" s="61" t="str">
        <f t="shared" si="2068"/>
        <v>Short VOL</v>
      </c>
      <c r="AJ3975" s="68" t="str">
        <f t="shared" si="2069"/>
        <v>Short VOL</v>
      </c>
      <c r="AK3975" s="72"/>
      <c r="AL3975" s="73"/>
      <c r="AM3975" s="72"/>
      <c r="AN3975" s="73"/>
      <c r="AO3975" s="74"/>
      <c r="AP3975" s="20"/>
      <c r="AQ3975" s="74"/>
      <c r="AR3975" s="20"/>
      <c r="AS3975" s="74"/>
      <c r="AT3975" s="20"/>
      <c r="AU3975" s="74" t="str">
        <f t="shared" si="2060"/>
        <v>00631L</v>
      </c>
      <c r="AV3975" s="20">
        <f t="shared" si="2066"/>
        <v>1</v>
      </c>
      <c r="AW3975" s="74" t="str">
        <f t="shared" si="2061"/>
        <v>00631L</v>
      </c>
      <c r="AX3975" s="20">
        <f t="shared" si="2062"/>
        <v>1</v>
      </c>
      <c r="AY3975" s="20">
        <f t="shared" si="2067"/>
        <v>1</v>
      </c>
      <c r="AZ3975" s="116">
        <v>40540</v>
      </c>
      <c r="BA3975" s="116"/>
      <c r="BB3975" s="20"/>
      <c r="BC3975" s="20"/>
      <c r="BD3975" s="76"/>
      <c r="BE3975" s="77"/>
      <c r="BF3975" s="77"/>
    </row>
    <row r="3976" spans="1:58" s="23" customFormat="1" ht="15.75" customHeight="1" x14ac:dyDescent="0.4">
      <c r="A3976" s="116">
        <v>40535</v>
      </c>
      <c r="B3976" s="112">
        <v>19.850000000000001</v>
      </c>
      <c r="C3976" s="112">
        <v>21.55</v>
      </c>
      <c r="D3976" s="112">
        <v>23.25</v>
      </c>
      <c r="E3976" s="112">
        <v>24.1</v>
      </c>
      <c r="F3976" s="112">
        <v>24.75</v>
      </c>
      <c r="G3976" s="112">
        <v>25.05</v>
      </c>
      <c r="H3976" s="113">
        <v>25.5</v>
      </c>
      <c r="I3976" s="90">
        <f t="shared" si="2063"/>
        <v>20.038888888888891</v>
      </c>
      <c r="J3976" s="90">
        <f t="shared" si="2064"/>
        <v>21.738888888888891</v>
      </c>
      <c r="K3976" s="114">
        <v>16</v>
      </c>
      <c r="L3976" s="115">
        <v>5.5555555555555552E-2</v>
      </c>
      <c r="M3976" s="11"/>
      <c r="N3976" s="90">
        <v>16.47</v>
      </c>
      <c r="O3976" s="90">
        <v>20.440000000000001</v>
      </c>
      <c r="P3976" s="90">
        <v>23.4</v>
      </c>
      <c r="Q3976" s="90">
        <v>26.14</v>
      </c>
      <c r="R3976" s="63">
        <f t="shared" si="2052"/>
        <v>27.370000000000005</v>
      </c>
      <c r="S3976" s="64">
        <f t="shared" si="2051"/>
        <v>6.6019417475728134E-2</v>
      </c>
      <c r="T3976" s="65"/>
      <c r="U3976" s="65">
        <f t="shared" ref="U3976:U4039" si="2070">N3976/O3976</f>
        <v>0.80577299412915837</v>
      </c>
      <c r="V3976" s="65">
        <f t="shared" si="2053"/>
        <v>0.70384615384615379</v>
      </c>
      <c r="W3976" s="65">
        <f t="shared" si="2054"/>
        <v>0.63006885998469775</v>
      </c>
      <c r="X3976" s="61">
        <f t="shared" si="2065"/>
        <v>8.5642317380352606E-2</v>
      </c>
      <c r="Y3976" s="66">
        <f t="shared" si="2055"/>
        <v>5.8091286307053881E-2</v>
      </c>
      <c r="Z3976" s="61">
        <f t="shared" si="2056"/>
        <v>8.4835042971998842E-2</v>
      </c>
      <c r="AA3976" s="67">
        <f t="shared" si="2057"/>
        <v>20.038888888888891</v>
      </c>
      <c r="AB3976" s="68">
        <f t="shared" si="2058"/>
        <v>0.2052216150576808</v>
      </c>
      <c r="AC3976" s="69">
        <f t="shared" si="2059"/>
        <v>0.2166902786210621</v>
      </c>
      <c r="AD3976" s="70">
        <f>_xlfn.PERCENTILE.EXC(AC3976:$AC$5675,0.5)</f>
        <v>6.2250523619116982E-2</v>
      </c>
      <c r="AE3976" s="70">
        <f>_xlfn.PERCENTILE.EXC($AC3976:AC$5675,0.35)</f>
        <v>3.3535850229585544E-2</v>
      </c>
      <c r="AF3976" s="71">
        <f t="shared" si="2048"/>
        <v>4.7684579538849053E-3</v>
      </c>
      <c r="AG3976" s="70">
        <f t="shared" si="2049"/>
        <v>-0.31213811082236831</v>
      </c>
      <c r="AH3976" s="70">
        <f t="shared" si="2050"/>
        <v>-0.32972785344228484</v>
      </c>
      <c r="AI3976" s="61" t="str">
        <f t="shared" si="2068"/>
        <v>Short VOL</v>
      </c>
      <c r="AJ3976" s="68" t="str">
        <f t="shared" si="2069"/>
        <v>Short VOL</v>
      </c>
      <c r="AK3976" s="72"/>
      <c r="AL3976" s="73"/>
      <c r="AM3976" s="72"/>
      <c r="AN3976" s="73"/>
      <c r="AO3976" s="74"/>
      <c r="AP3976" s="20"/>
      <c r="AQ3976" s="74"/>
      <c r="AR3976" s="20"/>
      <c r="AS3976" s="74"/>
      <c r="AT3976" s="20"/>
      <c r="AU3976" s="74" t="str">
        <f t="shared" si="2060"/>
        <v>00631L</v>
      </c>
      <c r="AV3976" s="20">
        <f t="shared" si="2066"/>
        <v>1</v>
      </c>
      <c r="AW3976" s="74" t="str">
        <f t="shared" si="2061"/>
        <v>00631L</v>
      </c>
      <c r="AX3976" s="20">
        <f t="shared" si="2062"/>
        <v>1</v>
      </c>
      <c r="AY3976" s="20">
        <f t="shared" si="2067"/>
        <v>1</v>
      </c>
      <c r="AZ3976" s="116">
        <v>40539</v>
      </c>
      <c r="BA3976" s="116"/>
      <c r="BB3976" s="20"/>
      <c r="BC3976" s="20"/>
      <c r="BD3976" s="76"/>
      <c r="BE3976" s="77"/>
      <c r="BF3976" s="77"/>
    </row>
    <row r="3977" spans="1:58" s="23" customFormat="1" ht="15.75" customHeight="1" x14ac:dyDescent="0.4">
      <c r="A3977" s="116">
        <v>40534</v>
      </c>
      <c r="B3977" s="112">
        <v>19.25</v>
      </c>
      <c r="C3977" s="112">
        <v>21.3</v>
      </c>
      <c r="D3977" s="112">
        <v>22.95</v>
      </c>
      <c r="E3977" s="112">
        <v>23.8</v>
      </c>
      <c r="F3977" s="112">
        <v>24.5</v>
      </c>
      <c r="G3977" s="112">
        <v>24.8</v>
      </c>
      <c r="H3977" s="113">
        <v>25.3</v>
      </c>
      <c r="I3977" s="90">
        <f t="shared" si="2063"/>
        <v>19.363888888888891</v>
      </c>
      <c r="J3977" s="90">
        <f t="shared" si="2064"/>
        <v>21.391666666666666</v>
      </c>
      <c r="K3977" s="114">
        <v>17</v>
      </c>
      <c r="L3977" s="115">
        <v>5.5555555555555552E-2</v>
      </c>
      <c r="M3977" s="11"/>
      <c r="N3977" s="90">
        <v>15.45</v>
      </c>
      <c r="O3977" s="90">
        <v>19.57</v>
      </c>
      <c r="P3977" s="90">
        <v>22.69</v>
      </c>
      <c r="Q3977" s="90">
        <v>25.58</v>
      </c>
      <c r="R3977" s="63">
        <f t="shared" si="2052"/>
        <v>26.810000000000006</v>
      </c>
      <c r="S3977" s="64">
        <f t="shared" si="2051"/>
        <v>-6.3068526379623971E-2</v>
      </c>
      <c r="T3977" s="65"/>
      <c r="U3977" s="65">
        <f t="shared" si="2070"/>
        <v>0.78947368421052622</v>
      </c>
      <c r="V3977" s="65">
        <f t="shared" si="2053"/>
        <v>0.68091670339356536</v>
      </c>
      <c r="W3977" s="65">
        <f t="shared" si="2054"/>
        <v>0.6039874902267397</v>
      </c>
      <c r="X3977" s="61">
        <f t="shared" si="2065"/>
        <v>0.10649350649350653</v>
      </c>
      <c r="Y3977" s="66">
        <f t="shared" si="2055"/>
        <v>6.3025210084033612E-2</v>
      </c>
      <c r="Z3977" s="61">
        <f t="shared" si="2056"/>
        <v>0.10471955243150179</v>
      </c>
      <c r="AA3977" s="67">
        <f t="shared" si="2057"/>
        <v>19.363888888888887</v>
      </c>
      <c r="AB3977" s="68">
        <f t="shared" si="2058"/>
        <v>0.24595469255663435</v>
      </c>
      <c r="AC3977" s="69">
        <f t="shared" si="2059"/>
        <v>0.2533261416756562</v>
      </c>
      <c r="AD3977" s="70">
        <f>_xlfn.PERCENTILE.EXC(AC3977:$AC$5675,0.5)</f>
        <v>6.2244897959183768E-2</v>
      </c>
      <c r="AE3977" s="70">
        <f>_xlfn.PERCENTILE.EXC($AC3977:AC$5675,0.35)</f>
        <v>3.3534743202416978E-2</v>
      </c>
      <c r="AF3977" s="71">
        <f t="shared" si="2048"/>
        <v>4.7684579538849053E-3</v>
      </c>
      <c r="AG3977" s="70">
        <f t="shared" si="2049"/>
        <v>-0.31213811082236831</v>
      </c>
      <c r="AH3977" s="70">
        <f t="shared" si="2050"/>
        <v>-0.32972785344228484</v>
      </c>
      <c r="AI3977" s="61" t="str">
        <f t="shared" si="2068"/>
        <v>Short VOL</v>
      </c>
      <c r="AJ3977" s="68" t="str">
        <f t="shared" si="2069"/>
        <v>Short VOL</v>
      </c>
      <c r="AK3977" s="72"/>
      <c r="AL3977" s="73"/>
      <c r="AM3977" s="72"/>
      <c r="AN3977" s="73"/>
      <c r="AO3977" s="74"/>
      <c r="AP3977" s="20"/>
      <c r="AQ3977" s="74"/>
      <c r="AR3977" s="20"/>
      <c r="AS3977" s="74"/>
      <c r="AT3977" s="20"/>
      <c r="AU3977" s="74" t="str">
        <f t="shared" si="2060"/>
        <v>00631L</v>
      </c>
      <c r="AV3977" s="20">
        <f t="shared" si="2066"/>
        <v>1</v>
      </c>
      <c r="AW3977" s="74" t="str">
        <f t="shared" si="2061"/>
        <v>00631L</v>
      </c>
      <c r="AX3977" s="20">
        <f t="shared" si="2062"/>
        <v>1</v>
      </c>
      <c r="AY3977" s="20">
        <f t="shared" si="2067"/>
        <v>1</v>
      </c>
      <c r="AZ3977" s="116">
        <v>40535</v>
      </c>
      <c r="BA3977" s="116"/>
      <c r="BB3977" s="20"/>
      <c r="BC3977" s="20"/>
      <c r="BD3977" s="76"/>
      <c r="BE3977" s="77"/>
      <c r="BF3977" s="77"/>
    </row>
    <row r="3978" spans="1:58" s="23" customFormat="1" ht="15.75" customHeight="1" x14ac:dyDescent="0.4">
      <c r="A3978" s="116">
        <v>40533</v>
      </c>
      <c r="B3978" s="112">
        <v>16.75</v>
      </c>
      <c r="C3978" s="112">
        <v>19.25</v>
      </c>
      <c r="D3978" s="112">
        <v>21.4</v>
      </c>
      <c r="E3978" s="112">
        <v>22.95</v>
      </c>
      <c r="F3978" s="112">
        <v>23.9</v>
      </c>
      <c r="G3978" s="112">
        <v>24.45</v>
      </c>
      <c r="H3978" s="113">
        <v>24.85</v>
      </c>
      <c r="I3978" s="90">
        <f t="shared" si="2063"/>
        <v>19.25</v>
      </c>
      <c r="J3978" s="90">
        <f t="shared" si="2064"/>
        <v>21.4</v>
      </c>
      <c r="K3978" s="114">
        <v>0</v>
      </c>
      <c r="L3978" s="115">
        <v>4.1666666666666664E-2</v>
      </c>
      <c r="M3978" s="11"/>
      <c r="N3978" s="90">
        <v>16.489999999999998</v>
      </c>
      <c r="O3978" s="90">
        <v>19.91</v>
      </c>
      <c r="P3978" s="90">
        <v>22.9</v>
      </c>
      <c r="Q3978" s="90">
        <v>25.58</v>
      </c>
      <c r="R3978" s="63">
        <f t="shared" si="2052"/>
        <v>26.320000000000004</v>
      </c>
      <c r="S3978" s="64">
        <f t="shared" si="2051"/>
        <v>4.8750761730651003E-3</v>
      </c>
      <c r="T3978" s="65"/>
      <c r="U3978" s="65">
        <f t="shared" si="2070"/>
        <v>0.82822702159718731</v>
      </c>
      <c r="V3978" s="65">
        <f t="shared" si="2053"/>
        <v>0.72008733624454146</v>
      </c>
      <c r="W3978" s="65">
        <f t="shared" si="2054"/>
        <v>0.64464425332290853</v>
      </c>
      <c r="X3978" s="61">
        <f t="shared" si="2065"/>
        <v>0.14925373134328357</v>
      </c>
      <c r="Y3978" s="66">
        <f t="shared" si="2055"/>
        <v>8.2788671023965241E-2</v>
      </c>
      <c r="Z3978" s="61">
        <f t="shared" si="2056"/>
        <v>0.11168831168831161</v>
      </c>
      <c r="AA3978" s="67">
        <f t="shared" si="2057"/>
        <v>19.25</v>
      </c>
      <c r="AB3978" s="68">
        <f t="shared" si="2058"/>
        <v>1.57671315949061E-2</v>
      </c>
      <c r="AC3978" s="69">
        <f t="shared" si="2059"/>
        <v>0.16737416616130998</v>
      </c>
      <c r="AD3978" s="70">
        <f>_xlfn.PERCENTILE.EXC(AC3978:$AC$5675,0.5)</f>
        <v>6.209373193558522E-2</v>
      </c>
      <c r="AE3978" s="70">
        <f>_xlfn.PERCENTILE.EXC($AC3978:AC$5675,0.35)</f>
        <v>3.3519437386206767E-2</v>
      </c>
      <c r="AF3978" s="71">
        <f t="shared" si="2048"/>
        <v>4.7684579538849053E-3</v>
      </c>
      <c r="AG3978" s="70">
        <f t="shared" si="2049"/>
        <v>-0.31213811082236831</v>
      </c>
      <c r="AH3978" s="70">
        <f t="shared" si="2050"/>
        <v>-0.32972785344228484</v>
      </c>
      <c r="AI3978" s="61" t="str">
        <f t="shared" si="2068"/>
        <v>Short VOL</v>
      </c>
      <c r="AJ3978" s="68" t="str">
        <f t="shared" si="2069"/>
        <v>Short VOL</v>
      </c>
      <c r="AK3978" s="72"/>
      <c r="AL3978" s="73"/>
      <c r="AM3978" s="72"/>
      <c r="AN3978" s="73"/>
      <c r="AO3978" s="74"/>
      <c r="AP3978" s="20"/>
      <c r="AQ3978" s="74"/>
      <c r="AR3978" s="20"/>
      <c r="AS3978" s="74"/>
      <c r="AT3978" s="20"/>
      <c r="AU3978" s="74" t="str">
        <f t="shared" si="2060"/>
        <v>00631L</v>
      </c>
      <c r="AV3978" s="20">
        <f t="shared" si="2066"/>
        <v>1</v>
      </c>
      <c r="AW3978" s="74" t="str">
        <f t="shared" si="2061"/>
        <v>00631L</v>
      </c>
      <c r="AX3978" s="20">
        <f t="shared" si="2062"/>
        <v>1</v>
      </c>
      <c r="AY3978" s="20">
        <f t="shared" si="2067"/>
        <v>1</v>
      </c>
      <c r="AZ3978" s="116">
        <v>40534</v>
      </c>
      <c r="BA3978" s="116"/>
      <c r="BB3978" s="20"/>
      <c r="BC3978" s="20"/>
      <c r="BD3978" s="76"/>
      <c r="BE3978" s="77"/>
      <c r="BF3978" s="77"/>
    </row>
    <row r="3979" spans="1:58" s="23" customFormat="1" ht="15.75" customHeight="1" x14ac:dyDescent="0.4">
      <c r="A3979" s="116">
        <v>40532</v>
      </c>
      <c r="B3979" s="112">
        <v>16.75</v>
      </c>
      <c r="C3979" s="112">
        <v>19.649999999999999</v>
      </c>
      <c r="D3979" s="112">
        <v>21.75</v>
      </c>
      <c r="E3979" s="112">
        <v>23.15</v>
      </c>
      <c r="F3979" s="112">
        <v>24.05</v>
      </c>
      <c r="G3979" s="112">
        <v>24.6</v>
      </c>
      <c r="H3979" s="113">
        <v>24.9</v>
      </c>
      <c r="I3979" s="90">
        <f t="shared" si="2063"/>
        <v>19.529166666666665</v>
      </c>
      <c r="J3979" s="90">
        <f t="shared" si="2064"/>
        <v>21.662500000000001</v>
      </c>
      <c r="K3979" s="114">
        <v>1</v>
      </c>
      <c r="L3979" s="115">
        <v>4.1666666666666664E-2</v>
      </c>
      <c r="M3979" s="11"/>
      <c r="N3979" s="90">
        <v>16.41</v>
      </c>
      <c r="O3979" s="90">
        <v>20.100000000000001</v>
      </c>
      <c r="P3979" s="90">
        <v>23.02</v>
      </c>
      <c r="Q3979" s="90">
        <v>25.62</v>
      </c>
      <c r="R3979" s="63">
        <f t="shared" si="2052"/>
        <v>26.710000000000004</v>
      </c>
      <c r="S3979" s="64">
        <f t="shared" si="2051"/>
        <v>1.8621973929236545E-2</v>
      </c>
      <c r="T3979" s="65"/>
      <c r="U3979" s="65">
        <f t="shared" si="2070"/>
        <v>0.81641791044776113</v>
      </c>
      <c r="V3979" s="65">
        <f t="shared" si="2053"/>
        <v>0.712858384013901</v>
      </c>
      <c r="W3979" s="65">
        <f t="shared" si="2054"/>
        <v>0.64051522248243553</v>
      </c>
      <c r="X3979" s="61">
        <f t="shared" si="2065"/>
        <v>0.17313432835820888</v>
      </c>
      <c r="Y3979" s="66">
        <f t="shared" si="2055"/>
        <v>7.5593952483801297E-2</v>
      </c>
      <c r="Z3979" s="61">
        <f t="shared" si="2056"/>
        <v>0.1092383187540006</v>
      </c>
      <c r="AA3979" s="67">
        <f t="shared" si="2057"/>
        <v>19.529166666666669</v>
      </c>
      <c r="AB3979" s="68">
        <f t="shared" si="2058"/>
        <v>2.0719073735527109E-2</v>
      </c>
      <c r="AC3979" s="69">
        <f t="shared" si="2059"/>
        <v>0.19007718870607362</v>
      </c>
      <c r="AD3979" s="70">
        <f>_xlfn.PERCENTILE.EXC(AC3979:$AC$5675,0.5)</f>
        <v>6.1942565911986665E-2</v>
      </c>
      <c r="AE3979" s="70">
        <f>_xlfn.PERCENTILE.EXC($AC3979:AC$5675,0.35)</f>
        <v>3.3504131569996556E-2</v>
      </c>
      <c r="AF3979" s="71">
        <f t="shared" si="2048"/>
        <v>4.7684579538849053E-3</v>
      </c>
      <c r="AG3979" s="70">
        <f t="shared" si="2049"/>
        <v>-0.31213811082236831</v>
      </c>
      <c r="AH3979" s="70">
        <f t="shared" si="2050"/>
        <v>-0.32972785344228484</v>
      </c>
      <c r="AI3979" s="61" t="str">
        <f t="shared" si="2068"/>
        <v>Short VOL</v>
      </c>
      <c r="AJ3979" s="68" t="str">
        <f t="shared" si="2069"/>
        <v>Short VOL</v>
      </c>
      <c r="AK3979" s="72"/>
      <c r="AL3979" s="73"/>
      <c r="AM3979" s="72"/>
      <c r="AN3979" s="73"/>
      <c r="AO3979" s="74"/>
      <c r="AP3979" s="20"/>
      <c r="AQ3979" s="74"/>
      <c r="AR3979" s="20"/>
      <c r="AS3979" s="74"/>
      <c r="AT3979" s="20"/>
      <c r="AU3979" s="74" t="str">
        <f t="shared" si="2060"/>
        <v>00631L</v>
      </c>
      <c r="AV3979" s="20">
        <f t="shared" si="2066"/>
        <v>1</v>
      </c>
      <c r="AW3979" s="74" t="str">
        <f t="shared" si="2061"/>
        <v>00631L</v>
      </c>
      <c r="AX3979" s="20">
        <f t="shared" si="2062"/>
        <v>1</v>
      </c>
      <c r="AY3979" s="20">
        <f t="shared" si="2067"/>
        <v>1</v>
      </c>
      <c r="AZ3979" s="116">
        <v>40533</v>
      </c>
      <c r="BA3979" s="116"/>
      <c r="BB3979" s="20"/>
      <c r="BC3979" s="20"/>
      <c r="BD3979" s="76"/>
      <c r="BE3979" s="77"/>
      <c r="BF3979" s="77"/>
    </row>
    <row r="3980" spans="1:58" s="23" customFormat="1" ht="15.75" customHeight="1" x14ac:dyDescent="0.4">
      <c r="A3980" s="116">
        <v>40529</v>
      </c>
      <c r="B3980" s="112">
        <v>17.600000000000001</v>
      </c>
      <c r="C3980" s="112">
        <v>20.25</v>
      </c>
      <c r="D3980" s="112">
        <v>22.2</v>
      </c>
      <c r="E3980" s="112">
        <v>23.45</v>
      </c>
      <c r="F3980" s="112">
        <v>24.2</v>
      </c>
      <c r="G3980" s="112">
        <v>24.7</v>
      </c>
      <c r="H3980" s="113">
        <v>25</v>
      </c>
      <c r="I3980" s="90">
        <f t="shared" si="2063"/>
        <v>20.029166666666669</v>
      </c>
      <c r="J3980" s="90">
        <f t="shared" si="2064"/>
        <v>22.037499999999998</v>
      </c>
      <c r="K3980" s="114">
        <v>2</v>
      </c>
      <c r="L3980" s="115">
        <v>4.1666666666666664E-2</v>
      </c>
      <c r="M3980" s="11"/>
      <c r="N3980" s="90">
        <v>16.11</v>
      </c>
      <c r="O3980" s="90">
        <v>20.29</v>
      </c>
      <c r="P3980" s="90">
        <v>23.12</v>
      </c>
      <c r="Q3980" s="90">
        <v>25.85</v>
      </c>
      <c r="R3980" s="63">
        <f t="shared" si="2052"/>
        <v>27.299999999999997</v>
      </c>
      <c r="S3980" s="64">
        <f t="shared" si="2051"/>
        <v>-7.3605520414031109E-2</v>
      </c>
      <c r="T3980" s="65"/>
      <c r="U3980" s="65">
        <f t="shared" si="2070"/>
        <v>0.79398718580581573</v>
      </c>
      <c r="V3980" s="65">
        <f t="shared" si="2053"/>
        <v>0.69679930795847744</v>
      </c>
      <c r="W3980" s="65">
        <f t="shared" si="2054"/>
        <v>0.62321083172146996</v>
      </c>
      <c r="X3980" s="61">
        <f t="shared" si="2065"/>
        <v>0.15056818181818171</v>
      </c>
      <c r="Y3980" s="66">
        <f t="shared" si="2055"/>
        <v>6.6098081023454186E-2</v>
      </c>
      <c r="Z3980" s="61">
        <f t="shared" si="2056"/>
        <v>0.10027043894320761</v>
      </c>
      <c r="AA3980" s="67">
        <f t="shared" si="2057"/>
        <v>20.029166666666669</v>
      </c>
      <c r="AB3980" s="68">
        <f t="shared" si="2058"/>
        <v>9.2489137181874737E-2</v>
      </c>
      <c r="AC3980" s="69">
        <f t="shared" si="2059"/>
        <v>0.24327539830333142</v>
      </c>
      <c r="AD3980" s="70">
        <f>_xlfn.PERCENTILE.EXC(AC3980:$AC$5675,0.5)</f>
        <v>6.1814753661057875E-2</v>
      </c>
      <c r="AE3980" s="70">
        <f>_xlfn.PERCENTILE.EXC($AC3980:AC$5675,0.35)</f>
        <v>3.3485597271323921E-2</v>
      </c>
      <c r="AF3980" s="71">
        <f t="shared" si="2048"/>
        <v>4.7684579538849053E-3</v>
      </c>
      <c r="AG3980" s="70">
        <f t="shared" si="2049"/>
        <v>-0.31213811082236831</v>
      </c>
      <c r="AH3980" s="70">
        <f t="shared" si="2050"/>
        <v>-0.32972785344228484</v>
      </c>
      <c r="AI3980" s="61" t="str">
        <f t="shared" si="2068"/>
        <v>Short VOL</v>
      </c>
      <c r="AJ3980" s="68" t="str">
        <f t="shared" si="2069"/>
        <v>Short VOL</v>
      </c>
      <c r="AK3980" s="72"/>
      <c r="AL3980" s="73"/>
      <c r="AM3980" s="72"/>
      <c r="AN3980" s="73"/>
      <c r="AO3980" s="74"/>
      <c r="AP3980" s="20"/>
      <c r="AQ3980" s="74"/>
      <c r="AR3980" s="20"/>
      <c r="AS3980" s="74"/>
      <c r="AT3980" s="20"/>
      <c r="AU3980" s="74" t="str">
        <f t="shared" si="2060"/>
        <v>00631L</v>
      </c>
      <c r="AV3980" s="20">
        <f t="shared" si="2066"/>
        <v>1</v>
      </c>
      <c r="AW3980" s="74" t="str">
        <f t="shared" si="2061"/>
        <v>00631L</v>
      </c>
      <c r="AX3980" s="20">
        <f t="shared" si="2062"/>
        <v>1</v>
      </c>
      <c r="AY3980" s="20">
        <f t="shared" si="2067"/>
        <v>1</v>
      </c>
      <c r="AZ3980" s="116">
        <v>40532</v>
      </c>
      <c r="BA3980" s="116"/>
      <c r="BB3980" s="20"/>
      <c r="BC3980" s="20"/>
      <c r="BD3980" s="76"/>
      <c r="BE3980" s="77"/>
      <c r="BF3980" s="77"/>
    </row>
    <row r="3981" spans="1:58" s="23" customFormat="1" ht="15.75" customHeight="1" x14ac:dyDescent="0.4">
      <c r="A3981" s="116">
        <v>40528</v>
      </c>
      <c r="B3981" s="112">
        <v>18.399999999999999</v>
      </c>
      <c r="C3981" s="112">
        <v>20.5</v>
      </c>
      <c r="D3981" s="112">
        <v>22.15</v>
      </c>
      <c r="E3981" s="112">
        <v>23.5</v>
      </c>
      <c r="F3981" s="112">
        <v>24.25</v>
      </c>
      <c r="G3981" s="112">
        <v>24.8</v>
      </c>
      <c r="H3981" s="113">
        <v>25.15</v>
      </c>
      <c r="I3981" s="90">
        <f t="shared" si="2063"/>
        <v>20.237500000000001</v>
      </c>
      <c r="J3981" s="90">
        <f t="shared" si="2064"/>
        <v>21.943749999999998</v>
      </c>
      <c r="K3981" s="114">
        <v>3</v>
      </c>
      <c r="L3981" s="115">
        <v>4.1666666666666664E-2</v>
      </c>
      <c r="M3981" s="11"/>
      <c r="N3981" s="90">
        <v>17.39</v>
      </c>
      <c r="O3981" s="90">
        <v>20.82</v>
      </c>
      <c r="P3981" s="90">
        <v>23.21</v>
      </c>
      <c r="Q3981" s="90">
        <v>25.7</v>
      </c>
      <c r="R3981" s="63">
        <f t="shared" si="2052"/>
        <v>26.64</v>
      </c>
      <c r="S3981" s="64">
        <f t="shared" si="2051"/>
        <v>-3.0657748049052434E-2</v>
      </c>
      <c r="T3981" s="65"/>
      <c r="U3981" s="65">
        <f t="shared" si="2070"/>
        <v>0.83525456292026901</v>
      </c>
      <c r="V3981" s="65">
        <f t="shared" si="2053"/>
        <v>0.74924601464885821</v>
      </c>
      <c r="W3981" s="65">
        <f t="shared" si="2054"/>
        <v>0.67665369649805451</v>
      </c>
      <c r="X3981" s="61">
        <f t="shared" si="2065"/>
        <v>0.11413043478260879</v>
      </c>
      <c r="Y3981" s="66">
        <f t="shared" si="2055"/>
        <v>7.0212765957446743E-2</v>
      </c>
      <c r="Z3981" s="61">
        <f t="shared" si="2056"/>
        <v>8.4311303273625557E-2</v>
      </c>
      <c r="AA3981" s="67">
        <f t="shared" si="2057"/>
        <v>20.237500000000001</v>
      </c>
      <c r="AB3981" s="68">
        <f t="shared" si="2058"/>
        <v>5.8079355951696263E-2</v>
      </c>
      <c r="AC3981" s="69">
        <f t="shared" si="2059"/>
        <v>0.16374353076480735</v>
      </c>
      <c r="AD3981" s="70">
        <f>_xlfn.PERCENTILE.EXC(AC3981:$AC$5675,0.5)</f>
        <v>6.1686941410129092E-2</v>
      </c>
      <c r="AE3981" s="70">
        <f>_xlfn.PERCENTILE.EXC($AC3981:AC$5675,0.35)</f>
        <v>3.3447692077876734E-2</v>
      </c>
      <c r="AF3981" s="71">
        <f t="shared" si="2048"/>
        <v>4.7684579538849053E-3</v>
      </c>
      <c r="AG3981" s="70">
        <f t="shared" si="2049"/>
        <v>-0.31213811082236831</v>
      </c>
      <c r="AH3981" s="70">
        <f t="shared" si="2050"/>
        <v>-0.32972785344228484</v>
      </c>
      <c r="AI3981" s="61" t="str">
        <f t="shared" si="2068"/>
        <v>Short VOL</v>
      </c>
      <c r="AJ3981" s="68" t="str">
        <f t="shared" si="2069"/>
        <v>Short VOL</v>
      </c>
      <c r="AK3981" s="72"/>
      <c r="AL3981" s="73"/>
      <c r="AM3981" s="72"/>
      <c r="AN3981" s="73"/>
      <c r="AO3981" s="74"/>
      <c r="AP3981" s="20"/>
      <c r="AQ3981" s="74"/>
      <c r="AR3981" s="20"/>
      <c r="AS3981" s="74"/>
      <c r="AT3981" s="20"/>
      <c r="AU3981" s="74" t="str">
        <f t="shared" si="2060"/>
        <v>00631L</v>
      </c>
      <c r="AV3981" s="20">
        <f t="shared" si="2066"/>
        <v>1</v>
      </c>
      <c r="AW3981" s="74" t="str">
        <f t="shared" si="2061"/>
        <v>00631L</v>
      </c>
      <c r="AX3981" s="20">
        <f t="shared" si="2062"/>
        <v>1</v>
      </c>
      <c r="AY3981" s="20">
        <f t="shared" si="2067"/>
        <v>1</v>
      </c>
      <c r="AZ3981" s="116">
        <v>40529</v>
      </c>
      <c r="BA3981" s="116"/>
      <c r="BB3981" s="20"/>
      <c r="BC3981" s="20"/>
      <c r="BD3981" s="76"/>
      <c r="BE3981" s="77"/>
      <c r="BF3981" s="77"/>
    </row>
    <row r="3982" spans="1:58" s="23" customFormat="1" ht="15.75" customHeight="1" x14ac:dyDescent="0.4">
      <c r="A3982" s="116">
        <v>40527</v>
      </c>
      <c r="B3982" s="112">
        <v>19.05</v>
      </c>
      <c r="C3982" s="112">
        <v>20.8</v>
      </c>
      <c r="D3982" s="112">
        <v>22.4</v>
      </c>
      <c r="E3982" s="112">
        <v>23.75</v>
      </c>
      <c r="F3982" s="112">
        <v>24.45</v>
      </c>
      <c r="G3982" s="112">
        <v>24.95</v>
      </c>
      <c r="H3982" s="113">
        <v>25.35</v>
      </c>
      <c r="I3982" s="90">
        <f t="shared" si="2063"/>
        <v>20.508333333333333</v>
      </c>
      <c r="J3982" s="90">
        <f t="shared" si="2064"/>
        <v>22.133333333333333</v>
      </c>
      <c r="K3982" s="114">
        <v>4</v>
      </c>
      <c r="L3982" s="115">
        <v>4.1666666666666664E-2</v>
      </c>
      <c r="M3982" s="11"/>
      <c r="N3982" s="90">
        <v>17.940000000000001</v>
      </c>
      <c r="O3982" s="90">
        <v>20.74</v>
      </c>
      <c r="P3982" s="90">
        <v>23.31</v>
      </c>
      <c r="Q3982" s="90">
        <v>25.82</v>
      </c>
      <c r="R3982" s="63">
        <f t="shared" si="2052"/>
        <v>26.109999999999996</v>
      </c>
      <c r="S3982" s="64">
        <f t="shared" si="2051"/>
        <v>1.873935264054525E-2</v>
      </c>
      <c r="T3982" s="65"/>
      <c r="U3982" s="65">
        <f t="shared" si="2070"/>
        <v>0.86499517839922868</v>
      </c>
      <c r="V3982" s="65">
        <f t="shared" si="2053"/>
        <v>0.76962676962676968</v>
      </c>
      <c r="W3982" s="65">
        <f t="shared" si="2054"/>
        <v>0.69481022463206821</v>
      </c>
      <c r="X3982" s="61">
        <f t="shared" si="2065"/>
        <v>9.1863517060367453E-2</v>
      </c>
      <c r="Y3982" s="66">
        <f t="shared" si="2055"/>
        <v>6.7368421052631633E-2</v>
      </c>
      <c r="Z3982" s="61">
        <f t="shared" si="2056"/>
        <v>7.9236082893132873E-2</v>
      </c>
      <c r="AA3982" s="67">
        <f t="shared" si="2057"/>
        <v>20.508333333333336</v>
      </c>
      <c r="AB3982" s="68">
        <f t="shared" si="2058"/>
        <v>6.1872909698996621E-2</v>
      </c>
      <c r="AC3982" s="69">
        <f t="shared" si="2059"/>
        <v>0.14316239316239326</v>
      </c>
      <c r="AD3982" s="70">
        <f>_xlfn.PERCENTILE.EXC(AC3982:$AC$5675,0.5)</f>
        <v>6.1680829803293209E-2</v>
      </c>
      <c r="AE3982" s="70">
        <f>_xlfn.PERCENTILE.EXC($AC3982:AC$5675,0.35)</f>
        <v>3.3409786884429568E-2</v>
      </c>
      <c r="AF3982" s="71">
        <f t="shared" ref="AF3982:AF4045" si="2071">_xlfn.PERCENTILE.EXC($AC3982:$AC4982,0.28)</f>
        <v>4.7684579538849053E-3</v>
      </c>
      <c r="AG3982" s="70">
        <f t="shared" ref="AG3982:AG4045" si="2072">_xlfn.PERCENTILE.EXC($AC3982:$AC4982,0.01)</f>
        <v>-0.31213811082236831</v>
      </c>
      <c r="AH3982" s="70">
        <f t="shared" ref="AH3982:AH4045" si="2073">_xlfn.PERCENTILE.EXC($AC3982:$AC4982,0.005)</f>
        <v>-0.32972785344228484</v>
      </c>
      <c r="AI3982" s="61" t="str">
        <f t="shared" si="2068"/>
        <v>Short VOL</v>
      </c>
      <c r="AJ3982" s="68" t="str">
        <f t="shared" si="2069"/>
        <v>Short VOL</v>
      </c>
      <c r="AK3982" s="72"/>
      <c r="AL3982" s="73"/>
      <c r="AM3982" s="72"/>
      <c r="AN3982" s="73"/>
      <c r="AO3982" s="74"/>
      <c r="AP3982" s="20"/>
      <c r="AQ3982" s="74"/>
      <c r="AR3982" s="20"/>
      <c r="AS3982" s="74"/>
      <c r="AT3982" s="20"/>
      <c r="AU3982" s="74" t="str">
        <f t="shared" si="2060"/>
        <v>00631L</v>
      </c>
      <c r="AV3982" s="20">
        <f t="shared" si="2066"/>
        <v>1</v>
      </c>
      <c r="AW3982" s="74" t="str">
        <f t="shared" si="2061"/>
        <v>00631L</v>
      </c>
      <c r="AX3982" s="20">
        <f t="shared" si="2062"/>
        <v>1</v>
      </c>
      <c r="AY3982" s="20">
        <f t="shared" si="2067"/>
        <v>1</v>
      </c>
      <c r="AZ3982" s="116">
        <v>40528</v>
      </c>
      <c r="BA3982" s="116"/>
      <c r="BB3982" s="20"/>
      <c r="BC3982" s="20"/>
      <c r="BD3982" s="76"/>
      <c r="BE3982" s="77"/>
      <c r="BF3982" s="77"/>
    </row>
    <row r="3983" spans="1:58" s="23" customFormat="1" ht="15.75" customHeight="1" x14ac:dyDescent="0.4">
      <c r="A3983" s="116">
        <v>40526</v>
      </c>
      <c r="B3983" s="112">
        <v>18.7</v>
      </c>
      <c r="C3983" s="112">
        <v>20.45</v>
      </c>
      <c r="D3983" s="112">
        <v>22.15</v>
      </c>
      <c r="E3983" s="112">
        <v>23.55</v>
      </c>
      <c r="F3983" s="112">
        <v>24.3</v>
      </c>
      <c r="G3983" s="112">
        <v>24.85</v>
      </c>
      <c r="H3983" s="113">
        <v>25.2</v>
      </c>
      <c r="I3983" s="90">
        <f t="shared" si="2063"/>
        <v>20.085416666666667</v>
      </c>
      <c r="J3983" s="90">
        <f t="shared" si="2064"/>
        <v>21.795833333333331</v>
      </c>
      <c r="K3983" s="114">
        <v>5</v>
      </c>
      <c r="L3983" s="115">
        <v>4.1666666666666664E-2</v>
      </c>
      <c r="M3983" s="11"/>
      <c r="N3983" s="90">
        <v>17.61</v>
      </c>
      <c r="O3983" s="90">
        <v>20.39</v>
      </c>
      <c r="P3983" s="90">
        <v>23.03</v>
      </c>
      <c r="Q3983" s="90">
        <v>25.58</v>
      </c>
      <c r="R3983" s="63">
        <f t="shared" si="2052"/>
        <v>25.810000000000002</v>
      </c>
      <c r="S3983" s="64">
        <f t="shared" si="2051"/>
        <v>3.4188034188033459E-3</v>
      </c>
      <c r="T3983" s="65"/>
      <c r="U3983" s="65">
        <f t="shared" si="2070"/>
        <v>0.86365865620402149</v>
      </c>
      <c r="V3983" s="65">
        <f t="shared" si="2053"/>
        <v>0.76465479808944847</v>
      </c>
      <c r="W3983" s="65">
        <f t="shared" si="2054"/>
        <v>0.68842845973416733</v>
      </c>
      <c r="X3983" s="61">
        <f t="shared" si="2065"/>
        <v>9.3582887700534759E-2</v>
      </c>
      <c r="Y3983" s="66">
        <f t="shared" si="2055"/>
        <v>7.0063694267515866E-2</v>
      </c>
      <c r="Z3983" s="61">
        <f t="shared" si="2056"/>
        <v>8.5157141375375847E-2</v>
      </c>
      <c r="AA3983" s="67">
        <f t="shared" si="2057"/>
        <v>20.085416666666667</v>
      </c>
      <c r="AB3983" s="68">
        <f t="shared" si="2058"/>
        <v>6.1896649630891531E-2</v>
      </c>
      <c r="AC3983" s="69">
        <f t="shared" si="2059"/>
        <v>0.14056880560287721</v>
      </c>
      <c r="AD3983" s="70">
        <f>_xlfn.PERCENTILE.EXC(AC3983:$AC$5675,0.5)</f>
        <v>6.1674718196457326E-2</v>
      </c>
      <c r="AE3983" s="70">
        <f>_xlfn.PERCENTILE.EXC($AC3983:AC$5675,0.35)</f>
        <v>3.3379357248190272E-2</v>
      </c>
      <c r="AF3983" s="71">
        <f t="shared" si="2071"/>
        <v>4.7684579538849053E-3</v>
      </c>
      <c r="AG3983" s="70">
        <f t="shared" si="2072"/>
        <v>-0.31213811082236831</v>
      </c>
      <c r="AH3983" s="70">
        <f t="shared" si="2073"/>
        <v>-0.32972785344228484</v>
      </c>
      <c r="AI3983" s="61" t="str">
        <f t="shared" si="2068"/>
        <v>Short VOL</v>
      </c>
      <c r="AJ3983" s="68" t="str">
        <f t="shared" si="2069"/>
        <v>Short VOL</v>
      </c>
      <c r="AK3983" s="72"/>
      <c r="AL3983" s="73"/>
      <c r="AM3983" s="72"/>
      <c r="AN3983" s="73"/>
      <c r="AO3983" s="74"/>
      <c r="AP3983" s="20"/>
      <c r="AQ3983" s="74"/>
      <c r="AR3983" s="20"/>
      <c r="AS3983" s="74"/>
      <c r="AT3983" s="20"/>
      <c r="AU3983" s="74" t="str">
        <f t="shared" si="2060"/>
        <v>00631L</v>
      </c>
      <c r="AV3983" s="20">
        <f t="shared" si="2066"/>
        <v>1</v>
      </c>
      <c r="AW3983" s="74" t="str">
        <f t="shared" si="2061"/>
        <v>00631L</v>
      </c>
      <c r="AX3983" s="20">
        <f t="shared" si="2062"/>
        <v>1</v>
      </c>
      <c r="AY3983" s="20">
        <f t="shared" si="2067"/>
        <v>1</v>
      </c>
      <c r="AZ3983" s="116">
        <v>40527</v>
      </c>
      <c r="BA3983" s="116"/>
      <c r="BB3983" s="20"/>
      <c r="BC3983" s="20"/>
      <c r="BD3983" s="76"/>
      <c r="BE3983" s="77"/>
      <c r="BF3983" s="77"/>
    </row>
    <row r="3984" spans="1:58" s="23" customFormat="1" ht="15.75" customHeight="1" x14ac:dyDescent="0.4">
      <c r="A3984" s="116">
        <v>40525</v>
      </c>
      <c r="B3984" s="112">
        <v>18.3</v>
      </c>
      <c r="C3984" s="112">
        <v>20.3</v>
      </c>
      <c r="D3984" s="112">
        <v>21.9</v>
      </c>
      <c r="E3984" s="112">
        <v>23.5</v>
      </c>
      <c r="F3984" s="112">
        <v>24.25</v>
      </c>
      <c r="G3984" s="112">
        <v>24.8</v>
      </c>
      <c r="H3984" s="113">
        <v>25.25</v>
      </c>
      <c r="I3984" s="90">
        <f t="shared" si="2063"/>
        <v>19.8</v>
      </c>
      <c r="J3984" s="90">
        <f t="shared" si="2064"/>
        <v>21.5</v>
      </c>
      <c r="K3984" s="114">
        <v>6</v>
      </c>
      <c r="L3984" s="115">
        <v>4.1666666666666664E-2</v>
      </c>
      <c r="M3984" s="11"/>
      <c r="N3984" s="90">
        <v>17.55</v>
      </c>
      <c r="O3984" s="90">
        <v>20.46</v>
      </c>
      <c r="P3984" s="90">
        <v>23.04</v>
      </c>
      <c r="Q3984" s="90">
        <v>25.49</v>
      </c>
      <c r="R3984" s="63">
        <f t="shared" si="2052"/>
        <v>25.95</v>
      </c>
      <c r="S3984" s="64">
        <f t="shared" si="2051"/>
        <v>-3.4071550255535903E-3</v>
      </c>
      <c r="T3984" s="65"/>
      <c r="U3984" s="65">
        <f t="shared" si="2070"/>
        <v>0.85777126099706746</v>
      </c>
      <c r="V3984" s="65">
        <f t="shared" si="2053"/>
        <v>0.76171875000000011</v>
      </c>
      <c r="W3984" s="65">
        <f t="shared" si="2054"/>
        <v>0.68850529619458622</v>
      </c>
      <c r="X3984" s="61">
        <f t="shared" si="2065"/>
        <v>0.10928961748633879</v>
      </c>
      <c r="Y3984" s="66">
        <f t="shared" si="2055"/>
        <v>7.4468085106382975E-2</v>
      </c>
      <c r="Z3984" s="61">
        <f t="shared" si="2056"/>
        <v>8.5858585858585815E-2</v>
      </c>
      <c r="AA3984" s="67">
        <f t="shared" si="2057"/>
        <v>19.8</v>
      </c>
      <c r="AB3984" s="68">
        <f t="shared" si="2058"/>
        <v>4.2735042735042736E-2</v>
      </c>
      <c r="AC3984" s="69">
        <f t="shared" si="2059"/>
        <v>0.12820512820512819</v>
      </c>
      <c r="AD3984" s="70">
        <f>_xlfn.PERCENTILE.EXC(AC3984:$AC$5675,0.5)</f>
        <v>6.167174046293239E-2</v>
      </c>
      <c r="AE3984" s="70">
        <f>_xlfn.PERCENTILE.EXC($AC3984:AC$5675,0.35)</f>
        <v>3.3367616504970714E-2</v>
      </c>
      <c r="AF3984" s="71">
        <f t="shared" si="2071"/>
        <v>4.7684579538849053E-3</v>
      </c>
      <c r="AG3984" s="70">
        <f t="shared" si="2072"/>
        <v>-0.31213811082236831</v>
      </c>
      <c r="AH3984" s="70">
        <f t="shared" si="2073"/>
        <v>-0.32972785344228484</v>
      </c>
      <c r="AI3984" s="61" t="str">
        <f t="shared" si="2068"/>
        <v>Short VOL</v>
      </c>
      <c r="AJ3984" s="68" t="str">
        <f t="shared" si="2069"/>
        <v>Short VOL</v>
      </c>
      <c r="AK3984" s="72"/>
      <c r="AL3984" s="73"/>
      <c r="AM3984" s="72"/>
      <c r="AN3984" s="73"/>
      <c r="AO3984" s="74"/>
      <c r="AP3984" s="20"/>
      <c r="AQ3984" s="74"/>
      <c r="AR3984" s="20"/>
      <c r="AS3984" s="74"/>
      <c r="AT3984" s="20"/>
      <c r="AU3984" s="74" t="str">
        <f t="shared" si="2060"/>
        <v>00631L</v>
      </c>
      <c r="AV3984" s="20">
        <f t="shared" si="2066"/>
        <v>1</v>
      </c>
      <c r="AW3984" s="74" t="str">
        <f t="shared" si="2061"/>
        <v>00631L</v>
      </c>
      <c r="AX3984" s="20">
        <f t="shared" si="2062"/>
        <v>1</v>
      </c>
      <c r="AY3984" s="20">
        <f t="shared" si="2067"/>
        <v>1</v>
      </c>
      <c r="AZ3984" s="116">
        <v>40526</v>
      </c>
      <c r="BA3984" s="116"/>
      <c r="BB3984" s="20"/>
      <c r="BC3984" s="20"/>
      <c r="BD3984" s="76"/>
      <c r="BE3984" s="77"/>
      <c r="BF3984" s="77"/>
    </row>
    <row r="3985" spans="1:58" s="23" customFormat="1" ht="15.75" customHeight="1" x14ac:dyDescent="0.4">
      <c r="A3985" s="116">
        <v>40522</v>
      </c>
      <c r="B3985" s="112">
        <v>18.05</v>
      </c>
      <c r="C3985" s="112">
        <v>20.05</v>
      </c>
      <c r="D3985" s="112">
        <v>21.75</v>
      </c>
      <c r="E3985" s="112">
        <v>23.4</v>
      </c>
      <c r="F3985" s="112">
        <v>24.25</v>
      </c>
      <c r="G3985" s="112">
        <v>24.75</v>
      </c>
      <c r="H3985" s="113">
        <v>25.25</v>
      </c>
      <c r="I3985" s="90">
        <f t="shared" si="2063"/>
        <v>19.466666666666669</v>
      </c>
      <c r="J3985" s="90">
        <f t="shared" si="2064"/>
        <v>21.254166666666666</v>
      </c>
      <c r="K3985" s="114">
        <v>7</v>
      </c>
      <c r="L3985" s="115">
        <v>4.1666666666666664E-2</v>
      </c>
      <c r="M3985" s="11"/>
      <c r="N3985" s="90">
        <v>17.61</v>
      </c>
      <c r="O3985" s="90">
        <v>19.84</v>
      </c>
      <c r="P3985" s="90">
        <v>22.63</v>
      </c>
      <c r="Q3985" s="90">
        <v>25.4</v>
      </c>
      <c r="R3985" s="63">
        <f t="shared" si="2052"/>
        <v>24.86</v>
      </c>
      <c r="S3985" s="64">
        <f t="shared" si="2051"/>
        <v>2.0869565217391271E-2</v>
      </c>
      <c r="T3985" s="65"/>
      <c r="U3985" s="65">
        <f t="shared" si="2070"/>
        <v>0.88760080645161288</v>
      </c>
      <c r="V3985" s="65">
        <f t="shared" si="2053"/>
        <v>0.77817057003977019</v>
      </c>
      <c r="W3985" s="65">
        <f t="shared" si="2054"/>
        <v>0.69330708661417328</v>
      </c>
      <c r="X3985" s="61">
        <f t="shared" si="2065"/>
        <v>0.11080332409972299</v>
      </c>
      <c r="Y3985" s="66">
        <f t="shared" si="2055"/>
        <v>7.9059829059829126E-2</v>
      </c>
      <c r="Z3985" s="61">
        <f t="shared" si="2056"/>
        <v>9.182363013698619E-2</v>
      </c>
      <c r="AA3985" s="67">
        <f t="shared" si="2057"/>
        <v>19.466666666666669</v>
      </c>
      <c r="AB3985" s="68">
        <f t="shared" si="2058"/>
        <v>2.4985803520726935E-2</v>
      </c>
      <c r="AC3985" s="69">
        <f t="shared" si="2059"/>
        <v>0.10543251940185515</v>
      </c>
      <c r="AD3985" s="70">
        <f>_xlfn.PERCENTILE.EXC(AC3985:$AC$5675,0.5)</f>
        <v>6.1668762729407453E-2</v>
      </c>
      <c r="AE3985" s="70">
        <f>_xlfn.PERCENTILE.EXC($AC3985:AC$5675,0.35)</f>
        <v>3.3355875761751148E-2</v>
      </c>
      <c r="AF3985" s="71">
        <f t="shared" si="2071"/>
        <v>4.7684579538849053E-3</v>
      </c>
      <c r="AG3985" s="70">
        <f t="shared" si="2072"/>
        <v>-0.31213811082236831</v>
      </c>
      <c r="AH3985" s="70">
        <f t="shared" si="2073"/>
        <v>-0.32972785344228484</v>
      </c>
      <c r="AI3985" s="61" t="str">
        <f t="shared" si="2068"/>
        <v>Short VOL</v>
      </c>
      <c r="AJ3985" s="68" t="str">
        <f t="shared" si="2069"/>
        <v>Short VOL</v>
      </c>
      <c r="AK3985" s="72"/>
      <c r="AL3985" s="73"/>
      <c r="AM3985" s="72"/>
      <c r="AN3985" s="73"/>
      <c r="AO3985" s="74"/>
      <c r="AP3985" s="20"/>
      <c r="AQ3985" s="74"/>
      <c r="AR3985" s="20"/>
      <c r="AS3985" s="74"/>
      <c r="AT3985" s="20"/>
      <c r="AU3985" s="74" t="str">
        <f t="shared" si="2060"/>
        <v>00631L</v>
      </c>
      <c r="AV3985" s="20">
        <f t="shared" si="2066"/>
        <v>1</v>
      </c>
      <c r="AW3985" s="74" t="str">
        <f t="shared" si="2061"/>
        <v>00631L</v>
      </c>
      <c r="AX3985" s="20">
        <f t="shared" si="2062"/>
        <v>1</v>
      </c>
      <c r="AY3985" s="20">
        <f t="shared" si="2067"/>
        <v>1</v>
      </c>
      <c r="AZ3985" s="116">
        <v>40525</v>
      </c>
      <c r="BA3985" s="116"/>
      <c r="BB3985" s="20"/>
      <c r="BC3985" s="20"/>
      <c r="BD3985" s="76"/>
      <c r="BE3985" s="77"/>
      <c r="BF3985" s="77"/>
    </row>
    <row r="3986" spans="1:58" s="23" customFormat="1" ht="15.75" customHeight="1" x14ac:dyDescent="0.4">
      <c r="A3986" s="116">
        <v>40521</v>
      </c>
      <c r="B3986" s="112">
        <v>18</v>
      </c>
      <c r="C3986" s="112">
        <v>20.2</v>
      </c>
      <c r="D3986" s="112">
        <v>22.25</v>
      </c>
      <c r="E3986" s="112">
        <v>23.9</v>
      </c>
      <c r="F3986" s="112">
        <v>24.7</v>
      </c>
      <c r="G3986" s="112">
        <v>25.2</v>
      </c>
      <c r="H3986" s="113">
        <v>25.7</v>
      </c>
      <c r="I3986" s="90">
        <f t="shared" si="2063"/>
        <v>19.466666666666665</v>
      </c>
      <c r="J3986" s="90">
        <f t="shared" si="2064"/>
        <v>21.566666666666666</v>
      </c>
      <c r="K3986" s="114">
        <v>8</v>
      </c>
      <c r="L3986" s="115">
        <v>4.1666666666666664E-2</v>
      </c>
      <c r="M3986" s="11"/>
      <c r="N3986" s="90">
        <v>17.25</v>
      </c>
      <c r="O3986" s="90">
        <v>19.98</v>
      </c>
      <c r="P3986" s="90">
        <v>22.87</v>
      </c>
      <c r="Q3986" s="90">
        <v>25.48</v>
      </c>
      <c r="R3986" s="63">
        <f t="shared" si="2052"/>
        <v>25.6</v>
      </c>
      <c r="S3986" s="64">
        <f t="shared" ref="S3986:S4049" si="2074">(N3986-N3987)/N3987</f>
        <v>-2.7621195039458764E-2</v>
      </c>
      <c r="T3986" s="65"/>
      <c r="U3986" s="65">
        <f t="shared" si="2070"/>
        <v>0.86336336336336339</v>
      </c>
      <c r="V3986" s="65">
        <f t="shared" si="2053"/>
        <v>0.75426322693484915</v>
      </c>
      <c r="W3986" s="65">
        <f t="shared" si="2054"/>
        <v>0.67700156985871274</v>
      </c>
      <c r="X3986" s="61">
        <f t="shared" si="2065"/>
        <v>0.12222222222222218</v>
      </c>
      <c r="Y3986" s="66">
        <f t="shared" si="2055"/>
        <v>7.5313807531380783E-2</v>
      </c>
      <c r="Z3986" s="61">
        <f t="shared" si="2056"/>
        <v>0.10787671232876721</v>
      </c>
      <c r="AA3986" s="67">
        <f t="shared" si="2057"/>
        <v>19.466666666666669</v>
      </c>
      <c r="AB3986" s="68">
        <f t="shared" si="2058"/>
        <v>4.3478260869565216E-2</v>
      </c>
      <c r="AC3986" s="69">
        <f t="shared" si="2059"/>
        <v>0.12850241545893731</v>
      </c>
      <c r="AD3986" s="70">
        <f>_xlfn.PERCENTILE.EXC(AC3986:$AC$5675,0.5)</f>
        <v>6.1616117299111442E-2</v>
      </c>
      <c r="AE3986" s="70">
        <f>_xlfn.PERCENTILE.EXC($AC3986:AC$5675,0.35)</f>
        <v>3.3339087590535256E-2</v>
      </c>
      <c r="AF3986" s="71">
        <f t="shared" si="2071"/>
        <v>4.7684579538849053E-3</v>
      </c>
      <c r="AG3986" s="70">
        <f t="shared" si="2072"/>
        <v>-0.31213811082236831</v>
      </c>
      <c r="AH3986" s="70">
        <f t="shared" si="2073"/>
        <v>-0.32972785344228484</v>
      </c>
      <c r="AI3986" s="61" t="str">
        <f t="shared" si="2068"/>
        <v>Short VOL</v>
      </c>
      <c r="AJ3986" s="68" t="str">
        <f t="shared" si="2069"/>
        <v>Short VOL</v>
      </c>
      <c r="AK3986" s="72"/>
      <c r="AL3986" s="73"/>
      <c r="AM3986" s="72"/>
      <c r="AN3986" s="73"/>
      <c r="AO3986" s="74"/>
      <c r="AP3986" s="20"/>
      <c r="AQ3986" s="74"/>
      <c r="AR3986" s="20"/>
      <c r="AS3986" s="74"/>
      <c r="AT3986" s="20"/>
      <c r="AU3986" s="74" t="str">
        <f t="shared" si="2060"/>
        <v>00631L</v>
      </c>
      <c r="AV3986" s="20">
        <f t="shared" si="2066"/>
        <v>1</v>
      </c>
      <c r="AW3986" s="74" t="str">
        <f t="shared" si="2061"/>
        <v>00631L</v>
      </c>
      <c r="AX3986" s="20">
        <f t="shared" si="2062"/>
        <v>1</v>
      </c>
      <c r="AY3986" s="20">
        <f t="shared" si="2067"/>
        <v>1</v>
      </c>
      <c r="AZ3986" s="116">
        <v>40522</v>
      </c>
      <c r="BA3986" s="116"/>
      <c r="BB3986" s="20"/>
      <c r="BC3986" s="20"/>
      <c r="BD3986" s="76"/>
      <c r="BE3986" s="77"/>
      <c r="BF3986" s="77"/>
    </row>
    <row r="3987" spans="1:58" s="23" customFormat="1" ht="15.75" customHeight="1" x14ac:dyDescent="0.4">
      <c r="A3987" s="116">
        <v>40520</v>
      </c>
      <c r="B3987" s="112">
        <v>18.2</v>
      </c>
      <c r="C3987" s="112">
        <v>20.7</v>
      </c>
      <c r="D3987" s="112">
        <v>22.9</v>
      </c>
      <c r="E3987" s="112">
        <v>24.3</v>
      </c>
      <c r="F3987" s="112">
        <v>25.05</v>
      </c>
      <c r="G3987" s="112">
        <v>25.55</v>
      </c>
      <c r="H3987" s="113">
        <v>25.9</v>
      </c>
      <c r="I3987" s="90">
        <f t="shared" si="2063"/>
        <v>19.762499999999999</v>
      </c>
      <c r="J3987" s="90">
        <f t="shared" si="2064"/>
        <v>22.074999999999999</v>
      </c>
      <c r="K3987" s="114">
        <v>9</v>
      </c>
      <c r="L3987" s="115">
        <v>4.1666666666666664E-2</v>
      </c>
      <c r="M3987" s="11"/>
      <c r="N3987" s="90">
        <v>17.739999999999998</v>
      </c>
      <c r="O3987" s="90">
        <v>20.38</v>
      </c>
      <c r="P3987" s="90">
        <v>23.27</v>
      </c>
      <c r="Q3987" s="90">
        <v>25.94</v>
      </c>
      <c r="R3987" s="63">
        <f t="shared" si="2052"/>
        <v>25.91</v>
      </c>
      <c r="S3987" s="64">
        <f t="shared" si="2074"/>
        <v>-1.3896609227348528E-2</v>
      </c>
      <c r="T3987" s="65"/>
      <c r="U3987" s="65">
        <f t="shared" si="2070"/>
        <v>0.87046123650637874</v>
      </c>
      <c r="V3987" s="65">
        <f t="shared" si="2053"/>
        <v>0.76235496347228182</v>
      </c>
      <c r="W3987" s="65">
        <f t="shared" si="2054"/>
        <v>0.68388589051657667</v>
      </c>
      <c r="X3987" s="61">
        <f t="shared" si="2065"/>
        <v>0.13736263736263737</v>
      </c>
      <c r="Y3987" s="66">
        <f t="shared" si="2055"/>
        <v>6.5843621399176863E-2</v>
      </c>
      <c r="Z3987" s="61">
        <f t="shared" si="2056"/>
        <v>0.11701454775458571</v>
      </c>
      <c r="AA3987" s="67">
        <f t="shared" si="2057"/>
        <v>19.762499999999999</v>
      </c>
      <c r="AB3987" s="68">
        <f t="shared" si="2058"/>
        <v>2.5930101465614482E-2</v>
      </c>
      <c r="AC3987" s="69">
        <f t="shared" si="2059"/>
        <v>0.11400789177001133</v>
      </c>
      <c r="AD3987" s="70">
        <f>_xlfn.PERCENTILE.EXC(AC3987:$AC$5675,0.5)</f>
        <v>6.1563471868815438E-2</v>
      </c>
      <c r="AE3987" s="70">
        <f>_xlfn.PERCENTILE.EXC($AC3987:AC$5675,0.35)</f>
        <v>3.3315569515324259E-2</v>
      </c>
      <c r="AF3987" s="71">
        <f t="shared" si="2071"/>
        <v>4.7684579538849053E-3</v>
      </c>
      <c r="AG3987" s="70">
        <f t="shared" si="2072"/>
        <v>-0.31213811082236831</v>
      </c>
      <c r="AH3987" s="70">
        <f t="shared" si="2073"/>
        <v>-0.32972785344228484</v>
      </c>
      <c r="AI3987" s="61" t="str">
        <f t="shared" si="2068"/>
        <v>Short VOL</v>
      </c>
      <c r="AJ3987" s="68" t="str">
        <f t="shared" si="2069"/>
        <v>Short VOL</v>
      </c>
      <c r="AK3987" s="72"/>
      <c r="AL3987" s="73"/>
      <c r="AM3987" s="72"/>
      <c r="AN3987" s="73"/>
      <c r="AO3987" s="74"/>
      <c r="AP3987" s="20"/>
      <c r="AQ3987" s="74"/>
      <c r="AR3987" s="20"/>
      <c r="AS3987" s="74"/>
      <c r="AT3987" s="20"/>
      <c r="AU3987" s="74" t="str">
        <f t="shared" si="2060"/>
        <v>00631L</v>
      </c>
      <c r="AV3987" s="20">
        <f t="shared" si="2066"/>
        <v>1</v>
      </c>
      <c r="AW3987" s="74" t="str">
        <f t="shared" si="2061"/>
        <v>00631L</v>
      </c>
      <c r="AX3987" s="20">
        <f t="shared" si="2062"/>
        <v>1</v>
      </c>
      <c r="AY3987" s="20">
        <f t="shared" si="2067"/>
        <v>1</v>
      </c>
      <c r="AZ3987" s="116">
        <v>40521</v>
      </c>
      <c r="BA3987" s="116"/>
      <c r="BB3987" s="20"/>
      <c r="BC3987" s="20"/>
      <c r="BD3987" s="76"/>
      <c r="BE3987" s="77"/>
      <c r="BF3987" s="77"/>
    </row>
    <row r="3988" spans="1:58" s="23" customFormat="1" ht="15.75" customHeight="1" x14ac:dyDescent="0.4">
      <c r="A3988" s="116">
        <v>40519</v>
      </c>
      <c r="B3988" s="112">
        <v>18.600000000000001</v>
      </c>
      <c r="C3988" s="112">
        <v>21.45</v>
      </c>
      <c r="D3988" s="112">
        <v>23.55</v>
      </c>
      <c r="E3988" s="112">
        <v>24.9</v>
      </c>
      <c r="F3988" s="112">
        <v>25.5</v>
      </c>
      <c r="G3988" s="112">
        <v>25.95</v>
      </c>
      <c r="H3988" s="113">
        <v>26.5</v>
      </c>
      <c r="I3988" s="90">
        <f t="shared" si="2063"/>
        <v>20.262499999999999</v>
      </c>
      <c r="J3988" s="90">
        <f t="shared" si="2064"/>
        <v>22.675000000000001</v>
      </c>
      <c r="K3988" s="114">
        <v>10</v>
      </c>
      <c r="L3988" s="115">
        <v>4.1666666666666664E-2</v>
      </c>
      <c r="M3988" s="11"/>
      <c r="N3988" s="90">
        <v>17.989999999999998</v>
      </c>
      <c r="O3988" s="90">
        <v>20.97</v>
      </c>
      <c r="P3988" s="90">
        <v>23.8</v>
      </c>
      <c r="Q3988" s="90">
        <v>26.09</v>
      </c>
      <c r="R3988" s="63">
        <f t="shared" si="2052"/>
        <v>26.779999999999998</v>
      </c>
      <c r="S3988" s="64">
        <f t="shared" si="2074"/>
        <v>-1.6648168701443472E-3</v>
      </c>
      <c r="T3988" s="65"/>
      <c r="U3988" s="65">
        <f t="shared" si="2070"/>
        <v>0.85789222699093937</v>
      </c>
      <c r="V3988" s="65">
        <f t="shared" si="2053"/>
        <v>0.75588235294117634</v>
      </c>
      <c r="W3988" s="65">
        <f t="shared" si="2054"/>
        <v>0.68953622077424293</v>
      </c>
      <c r="X3988" s="61">
        <f t="shared" si="2065"/>
        <v>0.15322580645161277</v>
      </c>
      <c r="Y3988" s="66">
        <f t="shared" si="2055"/>
        <v>6.4257028112449863E-2</v>
      </c>
      <c r="Z3988" s="61">
        <f t="shared" si="2056"/>
        <v>0.11906230721776688</v>
      </c>
      <c r="AA3988" s="67">
        <f t="shared" si="2057"/>
        <v>20.262500000000003</v>
      </c>
      <c r="AB3988" s="68">
        <f t="shared" si="2058"/>
        <v>3.3907726514730577E-2</v>
      </c>
      <c r="AC3988" s="69">
        <f t="shared" si="2059"/>
        <v>0.12632017787659836</v>
      </c>
      <c r="AD3988" s="70">
        <f>_xlfn.PERCENTILE.EXC(AC3988:$AC$5675,0.5)</f>
        <v>6.143179859104933E-2</v>
      </c>
      <c r="AE3988" s="70">
        <f>_xlfn.PERCENTILE.EXC($AC3988:AC$5675,0.35)</f>
        <v>3.3292051440113261E-2</v>
      </c>
      <c r="AF3988" s="71">
        <f t="shared" si="2071"/>
        <v>4.7684579538849053E-3</v>
      </c>
      <c r="AG3988" s="70">
        <f t="shared" si="2072"/>
        <v>-0.31213811082236831</v>
      </c>
      <c r="AH3988" s="70">
        <f t="shared" si="2073"/>
        <v>-0.32972785344228484</v>
      </c>
      <c r="AI3988" s="61" t="str">
        <f t="shared" si="2068"/>
        <v>Short VOL</v>
      </c>
      <c r="AJ3988" s="68" t="str">
        <f t="shared" si="2069"/>
        <v>Short VOL</v>
      </c>
      <c r="AK3988" s="72"/>
      <c r="AL3988" s="73"/>
      <c r="AM3988" s="72"/>
      <c r="AN3988" s="73"/>
      <c r="AO3988" s="74"/>
      <c r="AP3988" s="20"/>
      <c r="AQ3988" s="74"/>
      <c r="AR3988" s="20"/>
      <c r="AS3988" s="74"/>
      <c r="AT3988" s="20"/>
      <c r="AU3988" s="74" t="str">
        <f t="shared" si="2060"/>
        <v>00631L</v>
      </c>
      <c r="AV3988" s="20">
        <f t="shared" si="2066"/>
        <v>1</v>
      </c>
      <c r="AW3988" s="74" t="str">
        <f t="shared" si="2061"/>
        <v>00631L</v>
      </c>
      <c r="AX3988" s="20">
        <f t="shared" si="2062"/>
        <v>1</v>
      </c>
      <c r="AY3988" s="20">
        <f t="shared" si="2067"/>
        <v>1</v>
      </c>
      <c r="AZ3988" s="116">
        <v>40520</v>
      </c>
      <c r="BA3988" s="116"/>
      <c r="BB3988" s="20"/>
      <c r="BC3988" s="20"/>
      <c r="BD3988" s="76"/>
      <c r="BE3988" s="77"/>
      <c r="BF3988" s="77"/>
    </row>
    <row r="3989" spans="1:58" s="23" customFormat="1" ht="15.75" customHeight="1" x14ac:dyDescent="0.4">
      <c r="A3989" s="116">
        <v>40518</v>
      </c>
      <c r="B3989" s="112">
        <v>18.600000000000001</v>
      </c>
      <c r="C3989" s="112">
        <v>21.6</v>
      </c>
      <c r="D3989" s="112">
        <v>23.7</v>
      </c>
      <c r="E3989" s="112">
        <v>25</v>
      </c>
      <c r="F3989" s="112">
        <v>25.6</v>
      </c>
      <c r="G3989" s="112">
        <v>25.95</v>
      </c>
      <c r="H3989" s="113">
        <v>26.4</v>
      </c>
      <c r="I3989" s="90">
        <f t="shared" si="2063"/>
        <v>20.225000000000001</v>
      </c>
      <c r="J3989" s="90">
        <f t="shared" si="2064"/>
        <v>22.737500000000001</v>
      </c>
      <c r="K3989" s="114">
        <v>11</v>
      </c>
      <c r="L3989" s="115">
        <v>4.1666666666666664E-2</v>
      </c>
      <c r="M3989" s="11"/>
      <c r="N3989" s="90">
        <v>18.02</v>
      </c>
      <c r="O3989" s="90">
        <v>21.04</v>
      </c>
      <c r="P3989" s="90">
        <v>23.94</v>
      </c>
      <c r="Q3989" s="90">
        <v>26.14</v>
      </c>
      <c r="R3989" s="63">
        <f t="shared" si="2052"/>
        <v>26.960000000000004</v>
      </c>
      <c r="S3989" s="64">
        <f t="shared" si="2074"/>
        <v>5.5524708495269346E-4</v>
      </c>
      <c r="T3989" s="65"/>
      <c r="U3989" s="65">
        <f t="shared" si="2070"/>
        <v>0.85646387832699622</v>
      </c>
      <c r="V3989" s="65">
        <f t="shared" si="2053"/>
        <v>0.75271512113617367</v>
      </c>
      <c r="W3989" s="65">
        <f t="shared" si="2054"/>
        <v>0.68936495791889818</v>
      </c>
      <c r="X3989" s="61">
        <f t="shared" si="2065"/>
        <v>0.16129032258064516</v>
      </c>
      <c r="Y3989" s="66">
        <f t="shared" si="2055"/>
        <v>5.5999999999999946E-2</v>
      </c>
      <c r="Z3989" s="61">
        <f t="shared" si="2056"/>
        <v>0.12422744128553766</v>
      </c>
      <c r="AA3989" s="67">
        <f t="shared" si="2057"/>
        <v>20.225000000000001</v>
      </c>
      <c r="AB3989" s="68">
        <f t="shared" si="2058"/>
        <v>3.2186459489456261E-2</v>
      </c>
      <c r="AC3989" s="69">
        <f t="shared" si="2059"/>
        <v>0.12236403995560499</v>
      </c>
      <c r="AD3989" s="70">
        <f>_xlfn.PERCENTILE.EXC(AC3989:$AC$5675,0.5)</f>
        <v>6.130012531328323E-2</v>
      </c>
      <c r="AE3989" s="70">
        <f>_xlfn.PERCENTILE.EXC($AC3989:AC$5675,0.35)</f>
        <v>3.3267023797726572E-2</v>
      </c>
      <c r="AF3989" s="71">
        <f t="shared" si="2071"/>
        <v>4.7684579538849053E-3</v>
      </c>
      <c r="AG3989" s="70">
        <f t="shared" si="2072"/>
        <v>-0.31213811082236831</v>
      </c>
      <c r="AH3989" s="70">
        <f t="shared" si="2073"/>
        <v>-0.32972785344228484</v>
      </c>
      <c r="AI3989" s="61" t="str">
        <f t="shared" si="2068"/>
        <v>Short VOL</v>
      </c>
      <c r="AJ3989" s="68" t="str">
        <f t="shared" si="2069"/>
        <v>Short VOL</v>
      </c>
      <c r="AK3989" s="72"/>
      <c r="AL3989" s="73"/>
      <c r="AM3989" s="72"/>
      <c r="AN3989" s="73"/>
      <c r="AO3989" s="74"/>
      <c r="AP3989" s="20"/>
      <c r="AQ3989" s="74"/>
      <c r="AR3989" s="20"/>
      <c r="AS3989" s="74"/>
      <c r="AT3989" s="20"/>
      <c r="AU3989" s="74" t="str">
        <f t="shared" si="2060"/>
        <v>00631L</v>
      </c>
      <c r="AV3989" s="20">
        <f t="shared" si="2066"/>
        <v>1</v>
      </c>
      <c r="AW3989" s="74" t="str">
        <f t="shared" si="2061"/>
        <v>00631L</v>
      </c>
      <c r="AX3989" s="20">
        <f t="shared" si="2062"/>
        <v>1</v>
      </c>
      <c r="AY3989" s="20">
        <f t="shared" si="2067"/>
        <v>1</v>
      </c>
      <c r="AZ3989" s="116">
        <v>40519</v>
      </c>
      <c r="BA3989" s="116"/>
      <c r="BB3989" s="20"/>
      <c r="BC3989" s="20"/>
      <c r="BD3989" s="76"/>
      <c r="BE3989" s="77"/>
      <c r="BF3989" s="77"/>
    </row>
    <row r="3990" spans="1:58" s="23" customFormat="1" ht="15.75" customHeight="1" x14ac:dyDescent="0.4">
      <c r="A3990" s="116">
        <v>40515</v>
      </c>
      <c r="B3990" s="112">
        <v>19.05</v>
      </c>
      <c r="C3990" s="112">
        <v>22.15</v>
      </c>
      <c r="D3990" s="112">
        <v>24.1</v>
      </c>
      <c r="E3990" s="112">
        <v>25.25</v>
      </c>
      <c r="F3990" s="112">
        <v>25.85</v>
      </c>
      <c r="G3990" s="112">
        <v>26.1</v>
      </c>
      <c r="H3990" s="113">
        <v>26.55</v>
      </c>
      <c r="I3990" s="90">
        <f t="shared" si="2063"/>
        <v>20.6</v>
      </c>
      <c r="J3990" s="90">
        <f t="shared" si="2064"/>
        <v>23.125</v>
      </c>
      <c r="K3990" s="114">
        <v>12</v>
      </c>
      <c r="L3990" s="115">
        <v>4.1666666666666664E-2</v>
      </c>
      <c r="M3990" s="11"/>
      <c r="N3990" s="90">
        <v>18.010000000000002</v>
      </c>
      <c r="O3990" s="90">
        <v>21</v>
      </c>
      <c r="P3990" s="90">
        <v>24.09</v>
      </c>
      <c r="Q3990" s="90">
        <v>26.41</v>
      </c>
      <c r="R3990" s="63">
        <f t="shared" si="2052"/>
        <v>27.080000000000002</v>
      </c>
      <c r="S3990" s="64">
        <f t="shared" si="2074"/>
        <v>-7.117070654976787E-2</v>
      </c>
      <c r="T3990" s="65"/>
      <c r="U3990" s="65">
        <f t="shared" si="2070"/>
        <v>0.85761904761904773</v>
      </c>
      <c r="V3990" s="65">
        <f t="shared" si="2053"/>
        <v>0.74761311747613124</v>
      </c>
      <c r="W3990" s="65">
        <f t="shared" si="2054"/>
        <v>0.68193865959863698</v>
      </c>
      <c r="X3990" s="61">
        <f t="shared" si="2065"/>
        <v>0.16272965879265081</v>
      </c>
      <c r="Y3990" s="66">
        <f t="shared" si="2055"/>
        <v>5.148514851485151E-2</v>
      </c>
      <c r="Z3990" s="61">
        <f t="shared" si="2056"/>
        <v>0.1225728155339805</v>
      </c>
      <c r="AA3990" s="67">
        <f t="shared" si="2057"/>
        <v>20.6</v>
      </c>
      <c r="AB3990" s="68">
        <f t="shared" si="2058"/>
        <v>5.7745696835091564E-2</v>
      </c>
      <c r="AC3990" s="69">
        <f t="shared" si="2059"/>
        <v>0.14380899500277622</v>
      </c>
      <c r="AD3990" s="70">
        <f>_xlfn.PERCENTILE.EXC(AC3990:$AC$5675,0.5)</f>
        <v>6.1173649064320296E-2</v>
      </c>
      <c r="AE3990" s="70">
        <f>_xlfn.PERCENTILE.EXC($AC3990:AC$5675,0.35)</f>
        <v>3.324086397995811E-2</v>
      </c>
      <c r="AF3990" s="71">
        <f t="shared" si="2071"/>
        <v>4.7684579538849053E-3</v>
      </c>
      <c r="AG3990" s="70">
        <f t="shared" si="2072"/>
        <v>-0.31213811082236831</v>
      </c>
      <c r="AH3990" s="70">
        <f t="shared" si="2073"/>
        <v>-0.32972785344228484</v>
      </c>
      <c r="AI3990" s="61" t="str">
        <f t="shared" si="2068"/>
        <v>Short VOL</v>
      </c>
      <c r="AJ3990" s="68" t="str">
        <f t="shared" si="2069"/>
        <v>Short VOL</v>
      </c>
      <c r="AK3990" s="72"/>
      <c r="AL3990" s="73"/>
      <c r="AM3990" s="72"/>
      <c r="AN3990" s="73"/>
      <c r="AO3990" s="74"/>
      <c r="AP3990" s="20"/>
      <c r="AQ3990" s="74"/>
      <c r="AR3990" s="20"/>
      <c r="AS3990" s="74"/>
      <c r="AT3990" s="20"/>
      <c r="AU3990" s="74" t="str">
        <f t="shared" si="2060"/>
        <v>00631L</v>
      </c>
      <c r="AV3990" s="20">
        <f t="shared" si="2066"/>
        <v>1</v>
      </c>
      <c r="AW3990" s="74" t="str">
        <f t="shared" si="2061"/>
        <v>00631L</v>
      </c>
      <c r="AX3990" s="20">
        <f t="shared" si="2062"/>
        <v>1</v>
      </c>
      <c r="AY3990" s="20">
        <f t="shared" si="2067"/>
        <v>1</v>
      </c>
      <c r="AZ3990" s="116">
        <v>40518</v>
      </c>
      <c r="BA3990" s="116"/>
      <c r="BB3990" s="20"/>
      <c r="BC3990" s="20"/>
      <c r="BD3990" s="76"/>
      <c r="BE3990" s="77"/>
      <c r="BF3990" s="77"/>
    </row>
    <row r="3991" spans="1:58" s="23" customFormat="1" ht="15.75" customHeight="1" x14ac:dyDescent="0.4">
      <c r="A3991" s="116">
        <v>40514</v>
      </c>
      <c r="B3991" s="112">
        <v>19.850000000000001</v>
      </c>
      <c r="C3991" s="112">
        <v>23</v>
      </c>
      <c r="D3991" s="112">
        <v>24.8</v>
      </c>
      <c r="E3991" s="112">
        <v>25.95</v>
      </c>
      <c r="F3991" s="112">
        <v>26.4</v>
      </c>
      <c r="G3991" s="112">
        <v>26.65</v>
      </c>
      <c r="H3991" s="113">
        <v>27.05</v>
      </c>
      <c r="I3991" s="90">
        <f t="shared" si="2063"/>
        <v>21.293749999999999</v>
      </c>
      <c r="J3991" s="90">
        <f t="shared" si="2064"/>
        <v>23.824999999999999</v>
      </c>
      <c r="K3991" s="114">
        <v>13</v>
      </c>
      <c r="L3991" s="115">
        <v>4.1666666666666664E-2</v>
      </c>
      <c r="M3991" s="11"/>
      <c r="N3991" s="90">
        <v>19.39</v>
      </c>
      <c r="O3991" s="90">
        <v>21.99</v>
      </c>
      <c r="P3991" s="90">
        <v>24.87</v>
      </c>
      <c r="Q3991" s="90">
        <v>26.8</v>
      </c>
      <c r="R3991" s="63">
        <f t="shared" si="2052"/>
        <v>27.47</v>
      </c>
      <c r="S3991" s="64">
        <f t="shared" si="2074"/>
        <v>-9.2228464419475603E-2</v>
      </c>
      <c r="T3991" s="65"/>
      <c r="U3991" s="65">
        <f t="shared" si="2070"/>
        <v>0.88176443838108243</v>
      </c>
      <c r="V3991" s="65">
        <f t="shared" si="2053"/>
        <v>0.77965420184961798</v>
      </c>
      <c r="W3991" s="65">
        <f t="shared" si="2054"/>
        <v>0.72350746268656718</v>
      </c>
      <c r="X3991" s="61">
        <f t="shared" si="2065"/>
        <v>0.15869017632241805</v>
      </c>
      <c r="Y3991" s="66">
        <f t="shared" si="2055"/>
        <v>4.2389210019267876E-2</v>
      </c>
      <c r="Z3991" s="61">
        <f t="shared" si="2056"/>
        <v>0.11887290871734664</v>
      </c>
      <c r="AA3991" s="67">
        <f t="shared" si="2057"/>
        <v>21.293750000000003</v>
      </c>
      <c r="AB3991" s="68">
        <f t="shared" si="2058"/>
        <v>2.3723568849922685E-2</v>
      </c>
      <c r="AC3991" s="69">
        <f t="shared" si="2059"/>
        <v>9.8182052604435396E-2</v>
      </c>
      <c r="AD3991" s="70">
        <f>_xlfn.PERCENTILE.EXC(AC3991:$AC$5675,0.5)</f>
        <v>6.1047172815357362E-2</v>
      </c>
      <c r="AE3991" s="70">
        <f>_xlfn.PERCENTILE.EXC($AC3991:AC$5675,0.35)</f>
        <v>3.3214704162189641E-2</v>
      </c>
      <c r="AF3991" s="71">
        <f t="shared" si="2071"/>
        <v>4.7684579538849053E-3</v>
      </c>
      <c r="AG3991" s="70">
        <f t="shared" si="2072"/>
        <v>-0.31213811082236831</v>
      </c>
      <c r="AH3991" s="70">
        <f t="shared" si="2073"/>
        <v>-0.32972785344228484</v>
      </c>
      <c r="AI3991" s="61" t="str">
        <f t="shared" si="2068"/>
        <v>Short VOL</v>
      </c>
      <c r="AJ3991" s="68" t="str">
        <f t="shared" si="2069"/>
        <v>Short VOL</v>
      </c>
      <c r="AK3991" s="72"/>
      <c r="AL3991" s="73"/>
      <c r="AM3991" s="72"/>
      <c r="AN3991" s="73"/>
      <c r="AO3991" s="74"/>
      <c r="AP3991" s="20"/>
      <c r="AQ3991" s="74"/>
      <c r="AR3991" s="20"/>
      <c r="AS3991" s="74"/>
      <c r="AT3991" s="20"/>
      <c r="AU3991" s="74" t="str">
        <f t="shared" si="2060"/>
        <v>00631L</v>
      </c>
      <c r="AV3991" s="20">
        <f t="shared" si="2066"/>
        <v>1</v>
      </c>
      <c r="AW3991" s="74" t="str">
        <f t="shared" si="2061"/>
        <v>00631L</v>
      </c>
      <c r="AX3991" s="20">
        <f t="shared" si="2062"/>
        <v>1</v>
      </c>
      <c r="AY3991" s="20">
        <f t="shared" si="2067"/>
        <v>1</v>
      </c>
      <c r="AZ3991" s="116">
        <v>40515</v>
      </c>
      <c r="BA3991" s="116"/>
      <c r="BB3991" s="20"/>
      <c r="BC3991" s="20"/>
      <c r="BD3991" s="76"/>
      <c r="BE3991" s="77"/>
      <c r="BF3991" s="77"/>
    </row>
    <row r="3992" spans="1:58" s="23" customFormat="1" ht="15.75" customHeight="1" x14ac:dyDescent="0.4">
      <c r="A3992" s="116">
        <v>40513</v>
      </c>
      <c r="B3992" s="112">
        <v>21.9</v>
      </c>
      <c r="C3992" s="112">
        <v>24.75</v>
      </c>
      <c r="D3992" s="112">
        <v>26.35</v>
      </c>
      <c r="E3992" s="112">
        <v>27.2</v>
      </c>
      <c r="F3992" s="112">
        <v>27.55</v>
      </c>
      <c r="G3992" s="112">
        <v>27.6</v>
      </c>
      <c r="H3992" s="113">
        <v>27.85</v>
      </c>
      <c r="I3992" s="90">
        <f t="shared" si="2063"/>
        <v>23.087499999999999</v>
      </c>
      <c r="J3992" s="90">
        <f t="shared" si="2064"/>
        <v>25.416666666666668</v>
      </c>
      <c r="K3992" s="114">
        <v>14</v>
      </c>
      <c r="L3992" s="115">
        <v>4.1666666666666664E-2</v>
      </c>
      <c r="M3992" s="11"/>
      <c r="N3992" s="90">
        <v>21.36</v>
      </c>
      <c r="O3992" s="90">
        <v>23.99</v>
      </c>
      <c r="P3992" s="90">
        <v>26.4</v>
      </c>
      <c r="Q3992" s="90">
        <v>28.02</v>
      </c>
      <c r="R3992" s="63">
        <f t="shared" si="2052"/>
        <v>29.03</v>
      </c>
      <c r="S3992" s="64">
        <f t="shared" si="2074"/>
        <v>-9.260832625318606E-2</v>
      </c>
      <c r="T3992" s="65"/>
      <c r="U3992" s="65">
        <f t="shared" si="2070"/>
        <v>0.89037098791162983</v>
      </c>
      <c r="V3992" s="65">
        <f t="shared" si="2053"/>
        <v>0.80909090909090908</v>
      </c>
      <c r="W3992" s="65">
        <f t="shared" si="2054"/>
        <v>0.76231263383297643</v>
      </c>
      <c r="X3992" s="61">
        <f t="shared" si="2065"/>
        <v>0.13013698630136994</v>
      </c>
      <c r="Y3992" s="66">
        <f t="shared" si="2055"/>
        <v>2.389705882352949E-2</v>
      </c>
      <c r="Z3992" s="61">
        <f t="shared" si="2056"/>
        <v>0.10088431691030512</v>
      </c>
      <c r="AA3992" s="67">
        <f t="shared" si="2057"/>
        <v>23.087499999999999</v>
      </c>
      <c r="AB3992" s="68">
        <f t="shared" si="2058"/>
        <v>2.5280898876404456E-2</v>
      </c>
      <c r="AC3992" s="69">
        <f t="shared" si="2059"/>
        <v>8.0875468164793976E-2</v>
      </c>
      <c r="AD3992" s="70">
        <f>_xlfn.PERCENTILE.EXC(AC3992:$AC$5675,0.5)</f>
        <v>6.1024839540510772E-2</v>
      </c>
      <c r="AE3992" s="70">
        <f>_xlfn.PERCENTILE.EXC($AC3992:AC$5675,0.35)</f>
        <v>3.3193579243737226E-2</v>
      </c>
      <c r="AF3992" s="71">
        <f t="shared" si="2071"/>
        <v>4.7684579538849053E-3</v>
      </c>
      <c r="AG3992" s="70">
        <f t="shared" si="2072"/>
        <v>-0.31213811082236831</v>
      </c>
      <c r="AH3992" s="70">
        <f t="shared" si="2073"/>
        <v>-0.32972785344228484</v>
      </c>
      <c r="AI3992" s="61" t="str">
        <f t="shared" si="2068"/>
        <v>Short VOL</v>
      </c>
      <c r="AJ3992" s="68" t="str">
        <f t="shared" si="2069"/>
        <v>Short VOL</v>
      </c>
      <c r="AK3992" s="72"/>
      <c r="AL3992" s="73"/>
      <c r="AM3992" s="72"/>
      <c r="AN3992" s="73"/>
      <c r="AO3992" s="74"/>
      <c r="AP3992" s="20"/>
      <c r="AQ3992" s="74"/>
      <c r="AR3992" s="20"/>
      <c r="AS3992" s="74"/>
      <c r="AT3992" s="20"/>
      <c r="AU3992" s="74" t="str">
        <f t="shared" si="2060"/>
        <v>00631L</v>
      </c>
      <c r="AV3992" s="20">
        <f t="shared" si="2066"/>
        <v>1</v>
      </c>
      <c r="AW3992" s="74" t="str">
        <f t="shared" si="2061"/>
        <v>00631L</v>
      </c>
      <c r="AX3992" s="20">
        <f t="shared" si="2062"/>
        <v>1</v>
      </c>
      <c r="AY3992" s="20">
        <f t="shared" si="2067"/>
        <v>1</v>
      </c>
      <c r="AZ3992" s="116">
        <v>40514</v>
      </c>
      <c r="BA3992" s="116"/>
      <c r="BB3992" s="20"/>
      <c r="BC3992" s="20"/>
      <c r="BD3992" s="76"/>
      <c r="BE3992" s="77"/>
      <c r="BF3992" s="77"/>
    </row>
    <row r="3993" spans="1:58" s="23" customFormat="1" ht="15.75" customHeight="1" x14ac:dyDescent="0.4">
      <c r="A3993" s="116">
        <v>40512</v>
      </c>
      <c r="B3993" s="112">
        <v>23.2</v>
      </c>
      <c r="C3993" s="112">
        <v>25.8</v>
      </c>
      <c r="D3993" s="112">
        <v>27.05</v>
      </c>
      <c r="E3993" s="112">
        <v>27.8</v>
      </c>
      <c r="F3993" s="112">
        <v>28.05</v>
      </c>
      <c r="G3993" s="112">
        <v>28.05</v>
      </c>
      <c r="H3993" s="113">
        <v>28.35</v>
      </c>
      <c r="I3993" s="90">
        <f t="shared" si="2063"/>
        <v>24.175000000000001</v>
      </c>
      <c r="J3993" s="90">
        <f t="shared" si="2064"/>
        <v>26.268750000000001</v>
      </c>
      <c r="K3993" s="114">
        <v>15</v>
      </c>
      <c r="L3993" s="115">
        <v>4.1666666666666664E-2</v>
      </c>
      <c r="M3993" s="11"/>
      <c r="N3993" s="90">
        <v>23.54</v>
      </c>
      <c r="O3993" s="90">
        <v>25.19</v>
      </c>
      <c r="P3993" s="90">
        <v>27.14</v>
      </c>
      <c r="Q3993" s="90">
        <v>28.82</v>
      </c>
      <c r="R3993" s="63">
        <f t="shared" si="2052"/>
        <v>28.79</v>
      </c>
      <c r="S3993" s="64">
        <f t="shared" si="2074"/>
        <v>9.3358104969809466E-2</v>
      </c>
      <c r="T3993" s="65"/>
      <c r="U3993" s="65">
        <f t="shared" si="2070"/>
        <v>0.93449781659388642</v>
      </c>
      <c r="V3993" s="65">
        <f t="shared" si="2053"/>
        <v>0.86735445836403824</v>
      </c>
      <c r="W3993" s="65">
        <f t="shared" si="2054"/>
        <v>0.81679389312977091</v>
      </c>
      <c r="X3993" s="61">
        <f t="shared" si="2065"/>
        <v>0.11206896551724145</v>
      </c>
      <c r="Y3993" s="66">
        <f t="shared" si="2055"/>
        <v>1.978417266187053E-2</v>
      </c>
      <c r="Z3993" s="61">
        <f t="shared" si="2056"/>
        <v>8.6608066184074461E-2</v>
      </c>
      <c r="AA3993" s="67">
        <f t="shared" si="2057"/>
        <v>24.175000000000001</v>
      </c>
      <c r="AB3993" s="68">
        <f t="shared" si="2058"/>
        <v>-1.444350042480883E-2</v>
      </c>
      <c r="AC3993" s="69">
        <f t="shared" si="2059"/>
        <v>2.6975361087510686E-2</v>
      </c>
      <c r="AD3993" s="70">
        <f>_xlfn.PERCENTILE.EXC(AC3993:$AC$5675,0.5)</f>
        <v>6.1002506265664183E-2</v>
      </c>
      <c r="AE3993" s="70">
        <f>_xlfn.PERCENTILE.EXC($AC3993:AC$5675,0.35)</f>
        <v>3.3174468285011222E-2</v>
      </c>
      <c r="AF3993" s="71">
        <f t="shared" si="2071"/>
        <v>4.7684579538849053E-3</v>
      </c>
      <c r="AG3993" s="70">
        <f t="shared" si="2072"/>
        <v>-0.31213811082236831</v>
      </c>
      <c r="AH3993" s="70">
        <f t="shared" si="2073"/>
        <v>-0.32972785344228484</v>
      </c>
      <c r="AI3993" s="61" t="str">
        <f t="shared" si="2068"/>
        <v>Safety</v>
      </c>
      <c r="AJ3993" s="68" t="str">
        <f t="shared" si="2069"/>
        <v>Short VOL</v>
      </c>
      <c r="AK3993" s="72"/>
      <c r="AL3993" s="73"/>
      <c r="AM3993" s="72"/>
      <c r="AN3993" s="73"/>
      <c r="AO3993" s="74"/>
      <c r="AP3993" s="20"/>
      <c r="AQ3993" s="74"/>
      <c r="AR3993" s="20"/>
      <c r="AS3993" s="74"/>
      <c r="AT3993" s="20"/>
      <c r="AU3993" s="74" t="str">
        <f t="shared" si="2060"/>
        <v>00631L</v>
      </c>
      <c r="AV3993" s="20">
        <f t="shared" si="2066"/>
        <v>1</v>
      </c>
      <c r="AW3993" s="74" t="str">
        <f t="shared" si="2061"/>
        <v>00635U</v>
      </c>
      <c r="AX3993" s="20">
        <f t="shared" si="2062"/>
        <v>0</v>
      </c>
      <c r="AY3993" s="20">
        <f t="shared" si="2067"/>
        <v>1</v>
      </c>
      <c r="AZ3993" s="116">
        <v>40513</v>
      </c>
      <c r="BA3993" s="116"/>
      <c r="BB3993" s="20"/>
      <c r="BC3993" s="20"/>
      <c r="BD3993" s="76"/>
      <c r="BE3993" s="77"/>
      <c r="BF3993" s="77"/>
    </row>
    <row r="3994" spans="1:58" s="23" customFormat="1" ht="15.75" customHeight="1" x14ac:dyDescent="0.4">
      <c r="A3994" s="116">
        <v>40511</v>
      </c>
      <c r="B3994" s="112">
        <v>21.45</v>
      </c>
      <c r="C3994" s="112">
        <v>24.5</v>
      </c>
      <c r="D3994" s="112">
        <v>26.1</v>
      </c>
      <c r="E3994" s="112">
        <v>26.95</v>
      </c>
      <c r="F3994" s="112">
        <v>27.15</v>
      </c>
      <c r="G3994" s="112">
        <v>27.35</v>
      </c>
      <c r="H3994" s="113">
        <v>27.7</v>
      </c>
      <c r="I3994" s="90">
        <f t="shared" si="2063"/>
        <v>22.466666666666665</v>
      </c>
      <c r="J3994" s="90">
        <f t="shared" si="2064"/>
        <v>25.033333333333335</v>
      </c>
      <c r="K3994" s="114">
        <v>16</v>
      </c>
      <c r="L3994" s="115">
        <v>4.1666666666666664E-2</v>
      </c>
      <c r="M3994" s="11"/>
      <c r="N3994" s="90">
        <v>21.53</v>
      </c>
      <c r="O3994" s="90">
        <v>23.35</v>
      </c>
      <c r="P3994" s="90">
        <v>26.15</v>
      </c>
      <c r="Q3994" s="90">
        <v>27.89</v>
      </c>
      <c r="R3994" s="63">
        <f t="shared" si="2052"/>
        <v>27.97</v>
      </c>
      <c r="S3994" s="64">
        <f t="shared" si="2074"/>
        <v>-3.1053105310530953E-2</v>
      </c>
      <c r="T3994" s="65"/>
      <c r="U3994" s="65">
        <f t="shared" si="2070"/>
        <v>0.92205567451820125</v>
      </c>
      <c r="V3994" s="65">
        <f t="shared" si="2053"/>
        <v>0.82332695984703641</v>
      </c>
      <c r="W3994" s="65">
        <f t="shared" si="2054"/>
        <v>0.77196127644316959</v>
      </c>
      <c r="X3994" s="61">
        <f t="shared" si="2065"/>
        <v>0.14219114219114223</v>
      </c>
      <c r="Y3994" s="66">
        <f t="shared" si="2055"/>
        <v>2.7829313543599257E-2</v>
      </c>
      <c r="Z3994" s="61">
        <f t="shared" si="2056"/>
        <v>0.11424332344213665</v>
      </c>
      <c r="AA3994" s="67">
        <f t="shared" si="2057"/>
        <v>22.466666666666669</v>
      </c>
      <c r="AB3994" s="68">
        <f t="shared" si="2058"/>
        <v>-3.7157454714352922E-3</v>
      </c>
      <c r="AC3994" s="69">
        <f t="shared" si="2059"/>
        <v>4.3505186561387243E-2</v>
      </c>
      <c r="AD3994" s="70">
        <f>_xlfn.PERCENTILE.EXC(AC3994:$AC$5675,0.5)</f>
        <v>6.1024839540510772E-2</v>
      </c>
      <c r="AE3994" s="70">
        <f>_xlfn.PERCENTILE.EXC($AC3994:AC$5675,0.35)</f>
        <v>3.321096704536558E-2</v>
      </c>
      <c r="AF3994" s="71">
        <f t="shared" si="2071"/>
        <v>4.648242408990616E-3</v>
      </c>
      <c r="AG3994" s="70">
        <f t="shared" si="2072"/>
        <v>-0.31213811082236831</v>
      </c>
      <c r="AH3994" s="70">
        <f t="shared" si="2073"/>
        <v>-0.32972785344228484</v>
      </c>
      <c r="AI3994" s="61" t="str">
        <f t="shared" si="2068"/>
        <v>Safety</v>
      </c>
      <c r="AJ3994" s="68" t="str">
        <f t="shared" si="2069"/>
        <v>Short VOL</v>
      </c>
      <c r="AK3994" s="72"/>
      <c r="AL3994" s="73"/>
      <c r="AM3994" s="72"/>
      <c r="AN3994" s="73"/>
      <c r="AO3994" s="74"/>
      <c r="AP3994" s="20"/>
      <c r="AQ3994" s="74"/>
      <c r="AR3994" s="20"/>
      <c r="AS3994" s="74"/>
      <c r="AT3994" s="20"/>
      <c r="AU3994" s="74" t="str">
        <f t="shared" si="2060"/>
        <v>00631L</v>
      </c>
      <c r="AV3994" s="20">
        <f t="shared" si="2066"/>
        <v>1</v>
      </c>
      <c r="AW3994" s="74" t="str">
        <f t="shared" si="2061"/>
        <v>00631L</v>
      </c>
      <c r="AX3994" s="20">
        <f t="shared" si="2062"/>
        <v>1</v>
      </c>
      <c r="AY3994" s="20">
        <f t="shared" si="2067"/>
        <v>1</v>
      </c>
      <c r="AZ3994" s="116">
        <v>40512</v>
      </c>
      <c r="BA3994" s="116"/>
      <c r="BB3994" s="20"/>
      <c r="BC3994" s="20"/>
      <c r="BD3994" s="76"/>
      <c r="BE3994" s="77"/>
      <c r="BF3994" s="77"/>
    </row>
    <row r="3995" spans="1:58" s="23" customFormat="1" ht="15.75" customHeight="1" x14ac:dyDescent="0.4">
      <c r="A3995" s="116">
        <v>40508</v>
      </c>
      <c r="B3995" s="112">
        <v>21.25</v>
      </c>
      <c r="C3995" s="112">
        <v>24.25</v>
      </c>
      <c r="D3995" s="112">
        <v>25.95</v>
      </c>
      <c r="E3995" s="112">
        <v>26.85</v>
      </c>
      <c r="F3995" s="112">
        <v>27.2</v>
      </c>
      <c r="G3995" s="112">
        <v>27.4</v>
      </c>
      <c r="H3995" s="113">
        <v>27.7</v>
      </c>
      <c r="I3995" s="90">
        <f t="shared" si="2063"/>
        <v>22.125</v>
      </c>
      <c r="J3995" s="90">
        <f t="shared" si="2064"/>
        <v>24.745833333333334</v>
      </c>
      <c r="K3995" s="114">
        <v>17</v>
      </c>
      <c r="L3995" s="115">
        <v>4.1666666666666664E-2</v>
      </c>
      <c r="M3995" s="11"/>
      <c r="N3995" s="90">
        <v>22.22</v>
      </c>
      <c r="O3995" s="90">
        <v>21.81</v>
      </c>
      <c r="P3995" s="90">
        <v>26.08</v>
      </c>
      <c r="Q3995" s="90">
        <v>28.06</v>
      </c>
      <c r="R3995" s="63">
        <f t="shared" si="2052"/>
        <v>25.67</v>
      </c>
      <c r="S3995" s="64">
        <f t="shared" si="2074"/>
        <v>0.13599182004089982</v>
      </c>
      <c r="T3995" s="65"/>
      <c r="U3995" s="65">
        <f t="shared" si="2070"/>
        <v>1.0187987161852361</v>
      </c>
      <c r="V3995" s="65">
        <f t="shared" si="2053"/>
        <v>0.85199386503067487</v>
      </c>
      <c r="W3995" s="65">
        <f t="shared" si="2054"/>
        <v>0.79187455452601563</v>
      </c>
      <c r="X3995" s="61">
        <f t="shared" si="2065"/>
        <v>0.14117647058823529</v>
      </c>
      <c r="Y3995" s="66">
        <f t="shared" si="2055"/>
        <v>3.1657355679701966E-2</v>
      </c>
      <c r="Z3995" s="61">
        <f t="shared" si="2056"/>
        <v>0.11845574387947271</v>
      </c>
      <c r="AA3995" s="67">
        <f t="shared" si="2057"/>
        <v>22.125</v>
      </c>
      <c r="AB3995" s="68">
        <f t="shared" si="2058"/>
        <v>-4.3654365436543607E-2</v>
      </c>
      <c r="AC3995" s="69">
        <f t="shared" si="2059"/>
        <v>-4.2754275427542244E-3</v>
      </c>
      <c r="AD3995" s="70">
        <f>_xlfn.PERCENTILE.EXC(AC3995:$AC$5675,0.5)</f>
        <v>6.1047172815357362E-2</v>
      </c>
      <c r="AE3995" s="70">
        <f>_xlfn.PERCENTILE.EXC($AC3995:AC$5675,0.35)</f>
        <v>3.3190849106776367E-2</v>
      </c>
      <c r="AF3995" s="71">
        <f t="shared" si="2071"/>
        <v>4.648242408990616E-3</v>
      </c>
      <c r="AG3995" s="70">
        <f t="shared" si="2072"/>
        <v>-0.31213811082236831</v>
      </c>
      <c r="AH3995" s="70">
        <f t="shared" si="2073"/>
        <v>-0.32972785344228484</v>
      </c>
      <c r="AI3995" s="61" t="str">
        <f t="shared" si="2068"/>
        <v>Safety</v>
      </c>
      <c r="AJ3995" s="68" t="str">
        <f t="shared" si="2069"/>
        <v>Safety</v>
      </c>
      <c r="AK3995" s="72"/>
      <c r="AL3995" s="73"/>
      <c r="AM3995" s="72"/>
      <c r="AN3995" s="73"/>
      <c r="AO3995" s="74"/>
      <c r="AP3995" s="20"/>
      <c r="AQ3995" s="74"/>
      <c r="AR3995" s="20"/>
      <c r="AS3995" s="74"/>
      <c r="AT3995" s="20"/>
      <c r="AU3995" s="74" t="str">
        <f t="shared" si="2060"/>
        <v>00635U</v>
      </c>
      <c r="AV3995" s="20">
        <f t="shared" si="2066"/>
        <v>0</v>
      </c>
      <c r="AW3995" s="74" t="str">
        <f t="shared" si="2061"/>
        <v>00635U</v>
      </c>
      <c r="AX3995" s="20">
        <f t="shared" si="2062"/>
        <v>0</v>
      </c>
      <c r="AY3995" s="20">
        <f t="shared" si="2067"/>
        <v>1</v>
      </c>
      <c r="AZ3995" s="116">
        <v>40511</v>
      </c>
      <c r="BA3995" s="116"/>
      <c r="BB3995" s="20"/>
      <c r="BC3995" s="20"/>
      <c r="BD3995" s="76"/>
      <c r="BE3995" s="77"/>
      <c r="BF3995" s="77"/>
    </row>
    <row r="3996" spans="1:58" s="23" customFormat="1" ht="15.75" customHeight="1" x14ac:dyDescent="0.4">
      <c r="A3996" s="116">
        <v>40506</v>
      </c>
      <c r="B3996" s="112">
        <v>19.8</v>
      </c>
      <c r="C3996" s="112">
        <v>23.3</v>
      </c>
      <c r="D3996" s="112">
        <v>25.05</v>
      </c>
      <c r="E3996" s="112">
        <v>26.05</v>
      </c>
      <c r="F3996" s="112">
        <v>26.4</v>
      </c>
      <c r="G3996" s="112">
        <v>26.75</v>
      </c>
      <c r="H3996" s="113">
        <v>27.05</v>
      </c>
      <c r="I3996" s="90">
        <f t="shared" si="2063"/>
        <v>20.675000000000001</v>
      </c>
      <c r="J3996" s="90">
        <f t="shared" si="2064"/>
        <v>23.737500000000001</v>
      </c>
      <c r="K3996" s="114">
        <v>18</v>
      </c>
      <c r="L3996" s="115">
        <v>4.1666666666666664E-2</v>
      </c>
      <c r="M3996" s="11"/>
      <c r="N3996" s="90">
        <v>19.559999999999999</v>
      </c>
      <c r="O3996" s="90">
        <v>21.81</v>
      </c>
      <c r="P3996" s="90">
        <v>24.8</v>
      </c>
      <c r="Q3996" s="90">
        <v>26.93</v>
      </c>
      <c r="R3996" s="63">
        <f t="shared" si="2052"/>
        <v>27.05</v>
      </c>
      <c r="S3996" s="64">
        <f t="shared" si="2074"/>
        <v>-5.1866214251090663E-2</v>
      </c>
      <c r="T3996" s="65"/>
      <c r="U3996" s="65">
        <f t="shared" si="2070"/>
        <v>0.89683631361760663</v>
      </c>
      <c r="V3996" s="65">
        <f t="shared" si="2053"/>
        <v>0.78870967741935472</v>
      </c>
      <c r="W3996" s="65">
        <f t="shared" si="2054"/>
        <v>0.72632751578165611</v>
      </c>
      <c r="X3996" s="61">
        <f t="shared" si="2065"/>
        <v>0.17676767676767677</v>
      </c>
      <c r="Y3996" s="66">
        <f t="shared" si="2055"/>
        <v>3.8387715930902108E-2</v>
      </c>
      <c r="Z3996" s="61">
        <f t="shared" si="2056"/>
        <v>0.14812575574365175</v>
      </c>
      <c r="AA3996" s="67">
        <f t="shared" si="2057"/>
        <v>20.675000000000001</v>
      </c>
      <c r="AB3996" s="68">
        <f t="shared" si="2058"/>
        <v>1.2269938650306851E-2</v>
      </c>
      <c r="AC3996" s="69">
        <f t="shared" si="2059"/>
        <v>5.7004089979550206E-2</v>
      </c>
      <c r="AD3996" s="70">
        <f>_xlfn.PERCENTILE.EXC(AC3996:$AC$5675,0.5)</f>
        <v>6.1173649064320296E-2</v>
      </c>
      <c r="AE3996" s="70">
        <f>_xlfn.PERCENTILE.EXC($AC3996:AC$5675,0.35)</f>
        <v>3.3233389746309974E-2</v>
      </c>
      <c r="AF3996" s="71">
        <f t="shared" si="2071"/>
        <v>4.7684579538849053E-3</v>
      </c>
      <c r="AG3996" s="70">
        <f t="shared" si="2072"/>
        <v>-0.31213811082236831</v>
      </c>
      <c r="AH3996" s="70">
        <f t="shared" si="2073"/>
        <v>-0.32972785344228484</v>
      </c>
      <c r="AI3996" s="61" t="str">
        <f t="shared" si="2068"/>
        <v>Safety</v>
      </c>
      <c r="AJ3996" s="68" t="str">
        <f t="shared" si="2069"/>
        <v>Short VOL</v>
      </c>
      <c r="AK3996" s="72"/>
      <c r="AL3996" s="73"/>
      <c r="AM3996" s="72"/>
      <c r="AN3996" s="73"/>
      <c r="AO3996" s="74"/>
      <c r="AP3996" s="20"/>
      <c r="AQ3996" s="74"/>
      <c r="AR3996" s="20"/>
      <c r="AS3996" s="74"/>
      <c r="AT3996" s="20"/>
      <c r="AU3996" s="74" t="str">
        <f t="shared" si="2060"/>
        <v>00631L</v>
      </c>
      <c r="AV3996" s="20">
        <f t="shared" si="2066"/>
        <v>1</v>
      </c>
      <c r="AW3996" s="74" t="str">
        <f t="shared" si="2061"/>
        <v>00631L</v>
      </c>
      <c r="AX3996" s="20">
        <f t="shared" si="2062"/>
        <v>1</v>
      </c>
      <c r="AY3996" s="20">
        <f t="shared" si="2067"/>
        <v>1</v>
      </c>
      <c r="AZ3996" s="116">
        <v>40508</v>
      </c>
      <c r="BA3996" s="116"/>
      <c r="BB3996" s="20"/>
      <c r="BC3996" s="20"/>
      <c r="BD3996" s="76"/>
      <c r="BE3996" s="77"/>
      <c r="BF3996" s="77"/>
    </row>
    <row r="3997" spans="1:58" s="23" customFormat="1" ht="15.75" customHeight="1" x14ac:dyDescent="0.4">
      <c r="A3997" s="116">
        <v>40505</v>
      </c>
      <c r="B3997" s="112">
        <v>20.75</v>
      </c>
      <c r="C3997" s="112">
        <v>24.1</v>
      </c>
      <c r="D3997" s="112">
        <v>25.55</v>
      </c>
      <c r="E3997" s="112">
        <v>26.5</v>
      </c>
      <c r="F3997" s="112">
        <v>26.85</v>
      </c>
      <c r="G3997" s="112">
        <v>27.05</v>
      </c>
      <c r="H3997" s="113">
        <v>27.4</v>
      </c>
      <c r="I3997" s="90">
        <f t="shared" si="2063"/>
        <v>21.447916666666668</v>
      </c>
      <c r="J3997" s="90">
        <f t="shared" si="2064"/>
        <v>24.402083333333334</v>
      </c>
      <c r="K3997" s="114">
        <v>19</v>
      </c>
      <c r="L3997" s="115">
        <v>4.1666666666666664E-2</v>
      </c>
      <c r="M3997" s="11"/>
      <c r="N3997" s="90">
        <v>20.63</v>
      </c>
      <c r="O3997" s="90">
        <v>22.59</v>
      </c>
      <c r="P3997" s="90">
        <v>25.36</v>
      </c>
      <c r="Q3997" s="90">
        <v>27.32</v>
      </c>
      <c r="R3997" s="63">
        <f t="shared" si="2052"/>
        <v>27.320000000000004</v>
      </c>
      <c r="S3997" s="64">
        <f t="shared" si="2074"/>
        <v>0.1230266739248774</v>
      </c>
      <c r="T3997" s="65"/>
      <c r="U3997" s="65">
        <f t="shared" si="2070"/>
        <v>0.91323594510845507</v>
      </c>
      <c r="V3997" s="65">
        <f t="shared" si="2053"/>
        <v>0.81348580441640372</v>
      </c>
      <c r="W3997" s="65">
        <f t="shared" si="2054"/>
        <v>0.75512445095168368</v>
      </c>
      <c r="X3997" s="61">
        <f t="shared" si="2065"/>
        <v>0.16144578313253019</v>
      </c>
      <c r="Y3997" s="66">
        <f t="shared" si="2055"/>
        <v>3.396226415094334E-2</v>
      </c>
      <c r="Z3997" s="61">
        <f t="shared" si="2056"/>
        <v>0.13773676542010679</v>
      </c>
      <c r="AA3997" s="67">
        <f t="shared" si="2057"/>
        <v>21.447916666666668</v>
      </c>
      <c r="AB3997" s="68">
        <f t="shared" si="2058"/>
        <v>5.8167716917111485E-3</v>
      </c>
      <c r="AC3997" s="69">
        <f t="shared" si="2059"/>
        <v>3.9646954273711531E-2</v>
      </c>
      <c r="AD3997" s="70">
        <f>_xlfn.PERCENTILE.EXC(AC3997:$AC$5675,0.5)</f>
        <v>6.130012531328323E-2</v>
      </c>
      <c r="AE3997" s="70">
        <f>_xlfn.PERCENTILE.EXC($AC3997:AC$5675,0.35)</f>
        <v>3.3207229928541519E-2</v>
      </c>
      <c r="AF3997" s="71">
        <f t="shared" si="2071"/>
        <v>4.7684579538849053E-3</v>
      </c>
      <c r="AG3997" s="70">
        <f t="shared" si="2072"/>
        <v>-0.31213811082236831</v>
      </c>
      <c r="AH3997" s="70">
        <f t="shared" si="2073"/>
        <v>-0.32972785344228484</v>
      </c>
      <c r="AI3997" s="61" t="str">
        <f t="shared" si="2068"/>
        <v>Safety</v>
      </c>
      <c r="AJ3997" s="68" t="str">
        <f t="shared" si="2069"/>
        <v>Short VOL</v>
      </c>
      <c r="AK3997" s="72"/>
      <c r="AL3997" s="73"/>
      <c r="AM3997" s="72"/>
      <c r="AN3997" s="73"/>
      <c r="AO3997" s="74"/>
      <c r="AP3997" s="20"/>
      <c r="AQ3997" s="74"/>
      <c r="AR3997" s="20"/>
      <c r="AS3997" s="74"/>
      <c r="AT3997" s="20"/>
      <c r="AU3997" s="74" t="str">
        <f t="shared" si="2060"/>
        <v>00631L</v>
      </c>
      <c r="AV3997" s="20">
        <f t="shared" si="2066"/>
        <v>1</v>
      </c>
      <c r="AW3997" s="74" t="str">
        <f t="shared" si="2061"/>
        <v>00631L</v>
      </c>
      <c r="AX3997" s="20">
        <f t="shared" si="2062"/>
        <v>1</v>
      </c>
      <c r="AY3997" s="20">
        <f t="shared" si="2067"/>
        <v>1</v>
      </c>
      <c r="AZ3997" s="116">
        <v>40506</v>
      </c>
      <c r="BA3997" s="116"/>
      <c r="BB3997" s="20"/>
      <c r="BC3997" s="20"/>
      <c r="BD3997" s="76"/>
      <c r="BE3997" s="77"/>
      <c r="BF3997" s="77"/>
    </row>
    <row r="3998" spans="1:58" s="23" customFormat="1" ht="15.75" customHeight="1" x14ac:dyDescent="0.4">
      <c r="A3998" s="116">
        <v>40504</v>
      </c>
      <c r="B3998" s="112">
        <v>19.8</v>
      </c>
      <c r="C3998" s="112">
        <v>23.25</v>
      </c>
      <c r="D3998" s="112">
        <v>24.75</v>
      </c>
      <c r="E3998" s="112">
        <v>25.9</v>
      </c>
      <c r="F3998" s="112">
        <v>26.25</v>
      </c>
      <c r="G3998" s="112">
        <v>26.5</v>
      </c>
      <c r="H3998" s="113">
        <v>26.8</v>
      </c>
      <c r="I3998" s="90">
        <f t="shared" si="2063"/>
        <v>20.375</v>
      </c>
      <c r="J3998" s="90">
        <f t="shared" si="2064"/>
        <v>23.5</v>
      </c>
      <c r="K3998" s="114">
        <v>20</v>
      </c>
      <c r="L3998" s="115">
        <v>4.1666666666666664E-2</v>
      </c>
      <c r="M3998" s="11"/>
      <c r="N3998" s="90">
        <v>18.37</v>
      </c>
      <c r="O3998" s="90">
        <v>21.33</v>
      </c>
      <c r="P3998" s="90">
        <v>24.5</v>
      </c>
      <c r="Q3998" s="90">
        <v>26.57</v>
      </c>
      <c r="R3998" s="63">
        <f t="shared" si="2052"/>
        <v>27.459999999999997</v>
      </c>
      <c r="S3998" s="64">
        <f t="shared" si="2074"/>
        <v>1.8292682926829371E-2</v>
      </c>
      <c r="T3998" s="65"/>
      <c r="U3998" s="65">
        <f t="shared" si="2070"/>
        <v>0.86122831692451962</v>
      </c>
      <c r="V3998" s="65">
        <f t="shared" si="2053"/>
        <v>0.74979591836734694</v>
      </c>
      <c r="W3998" s="65">
        <f t="shared" si="2054"/>
        <v>0.69138125705683107</v>
      </c>
      <c r="X3998" s="61">
        <f t="shared" si="2065"/>
        <v>0.1742424242424242</v>
      </c>
      <c r="Y3998" s="66">
        <f t="shared" si="2055"/>
        <v>3.4749034749034832E-2</v>
      </c>
      <c r="Z3998" s="61">
        <f t="shared" si="2056"/>
        <v>0.15337423312883436</v>
      </c>
      <c r="AA3998" s="67">
        <f t="shared" si="2057"/>
        <v>20.375</v>
      </c>
      <c r="AB3998" s="68">
        <f t="shared" si="2058"/>
        <v>7.7844311377245484E-2</v>
      </c>
      <c r="AC3998" s="69">
        <f t="shared" si="2059"/>
        <v>0.10914534567229171</v>
      </c>
      <c r="AD3998" s="70">
        <f>_xlfn.PERCENTILE.EXC(AC3998:$AC$5675,0.5)</f>
        <v>6.143179859104933E-2</v>
      </c>
      <c r="AE3998" s="70">
        <f>_xlfn.PERCENTILE.EXC($AC3998:AC$5675,0.35)</f>
        <v>3.3188118969815515E-2</v>
      </c>
      <c r="AF3998" s="71">
        <f t="shared" si="2071"/>
        <v>4.7684579538849053E-3</v>
      </c>
      <c r="AG3998" s="70">
        <f t="shared" si="2072"/>
        <v>-0.31213811082236831</v>
      </c>
      <c r="AH3998" s="70">
        <f t="shared" si="2073"/>
        <v>-0.32972785344228484</v>
      </c>
      <c r="AI3998" s="61" t="str">
        <f t="shared" si="2068"/>
        <v>Short VOL</v>
      </c>
      <c r="AJ3998" s="68" t="str">
        <f t="shared" si="2069"/>
        <v>Short VOL</v>
      </c>
      <c r="AK3998" s="72"/>
      <c r="AL3998" s="73"/>
      <c r="AM3998" s="72"/>
      <c r="AN3998" s="73"/>
      <c r="AO3998" s="74"/>
      <c r="AP3998" s="20"/>
      <c r="AQ3998" s="74"/>
      <c r="AR3998" s="20"/>
      <c r="AS3998" s="74"/>
      <c r="AT3998" s="20"/>
      <c r="AU3998" s="74" t="str">
        <f t="shared" si="2060"/>
        <v>00631L</v>
      </c>
      <c r="AV3998" s="20">
        <f t="shared" si="2066"/>
        <v>1</v>
      </c>
      <c r="AW3998" s="74" t="str">
        <f t="shared" si="2061"/>
        <v>00631L</v>
      </c>
      <c r="AX3998" s="20">
        <f t="shared" si="2062"/>
        <v>1</v>
      </c>
      <c r="AY3998" s="20">
        <f t="shared" si="2067"/>
        <v>1</v>
      </c>
      <c r="AZ3998" s="116">
        <v>40505</v>
      </c>
      <c r="BA3998" s="116"/>
      <c r="BB3998" s="20"/>
      <c r="BC3998" s="20"/>
      <c r="BD3998" s="76"/>
      <c r="BE3998" s="77"/>
      <c r="BF3998" s="77"/>
    </row>
    <row r="3999" spans="1:58" s="23" customFormat="1" ht="15.75" customHeight="1" x14ac:dyDescent="0.4">
      <c r="A3999" s="116">
        <v>40501</v>
      </c>
      <c r="B3999" s="112">
        <v>20.5</v>
      </c>
      <c r="C3999" s="112">
        <v>23.9</v>
      </c>
      <c r="D3999" s="112">
        <v>25.35</v>
      </c>
      <c r="E3999" s="112">
        <v>26.2</v>
      </c>
      <c r="F3999" s="112">
        <v>26.5</v>
      </c>
      <c r="G3999" s="112">
        <v>26.7</v>
      </c>
      <c r="H3999" s="113">
        <v>26.95</v>
      </c>
      <c r="I3999" s="90">
        <f t="shared" si="2063"/>
        <v>20.925000000000001</v>
      </c>
      <c r="J3999" s="90">
        <f t="shared" si="2064"/>
        <v>24.081249999999997</v>
      </c>
      <c r="K3999" s="114">
        <v>21</v>
      </c>
      <c r="L3999" s="115">
        <v>4.1666666666666664E-2</v>
      </c>
      <c r="M3999" s="11"/>
      <c r="N3999" s="90">
        <v>18.04</v>
      </c>
      <c r="O3999" s="90">
        <v>21.4</v>
      </c>
      <c r="P3999" s="90">
        <v>25</v>
      </c>
      <c r="Q3999" s="90">
        <v>27.01</v>
      </c>
      <c r="R3999" s="63">
        <f t="shared" ref="R3999:R4062" si="2075">(O3999+P3999)-(N3999+M3999)</f>
        <v>28.36</v>
      </c>
      <c r="S3999" s="64">
        <f t="shared" si="2074"/>
        <v>-3.7866666666666715E-2</v>
      </c>
      <c r="T3999" s="65"/>
      <c r="U3999" s="65">
        <f t="shared" si="2070"/>
        <v>0.84299065420560748</v>
      </c>
      <c r="V3999" s="65">
        <f t="shared" si="2053"/>
        <v>0.72160000000000002</v>
      </c>
      <c r="W3999" s="65">
        <f t="shared" si="2054"/>
        <v>0.66790077748981846</v>
      </c>
      <c r="X3999" s="61">
        <f t="shared" si="2065"/>
        <v>0.16585365853658529</v>
      </c>
      <c r="Y3999" s="66">
        <f t="shared" si="2055"/>
        <v>2.8625954198473282E-2</v>
      </c>
      <c r="Z3999" s="61">
        <f t="shared" si="2056"/>
        <v>0.15083632019115872</v>
      </c>
      <c r="AA3999" s="67">
        <f t="shared" si="2057"/>
        <v>20.925000000000001</v>
      </c>
      <c r="AB3999" s="68">
        <f t="shared" si="2058"/>
        <v>0.13636363636363641</v>
      </c>
      <c r="AC3999" s="69">
        <f t="shared" si="2059"/>
        <v>0.15992239467849234</v>
      </c>
      <c r="AD3999" s="70">
        <f>_xlfn.PERCENTILE.EXC(AC3999:$AC$5675,0.5)</f>
        <v>6.130012531328323E-2</v>
      </c>
      <c r="AE3999" s="70">
        <f>_xlfn.PERCENTILE.EXC($AC3999:AC$5675,0.35)</f>
        <v>3.3169008011089504E-2</v>
      </c>
      <c r="AF3999" s="71">
        <f t="shared" si="2071"/>
        <v>4.7684579538849053E-3</v>
      </c>
      <c r="AG3999" s="70">
        <f t="shared" si="2072"/>
        <v>-0.31213811082236831</v>
      </c>
      <c r="AH3999" s="70">
        <f t="shared" si="2073"/>
        <v>-0.32972785344228484</v>
      </c>
      <c r="AI3999" s="61" t="str">
        <f t="shared" si="2068"/>
        <v>Short VOL</v>
      </c>
      <c r="AJ3999" s="68" t="str">
        <f t="shared" si="2069"/>
        <v>Short VOL</v>
      </c>
      <c r="AK3999" s="72"/>
      <c r="AL3999" s="73"/>
      <c r="AM3999" s="72"/>
      <c r="AN3999" s="73"/>
      <c r="AO3999" s="74"/>
      <c r="AP3999" s="20"/>
      <c r="AQ3999" s="74"/>
      <c r="AR3999" s="20"/>
      <c r="AS3999" s="74"/>
      <c r="AT3999" s="20"/>
      <c r="AU3999" s="74" t="str">
        <f t="shared" si="2060"/>
        <v>00631L</v>
      </c>
      <c r="AV3999" s="20">
        <f t="shared" si="2066"/>
        <v>1</v>
      </c>
      <c r="AW3999" s="74" t="str">
        <f t="shared" si="2061"/>
        <v>00631L</v>
      </c>
      <c r="AX3999" s="20">
        <f t="shared" si="2062"/>
        <v>1</v>
      </c>
      <c r="AY3999" s="20">
        <f t="shared" si="2067"/>
        <v>1</v>
      </c>
      <c r="AZ3999" s="116">
        <v>40504</v>
      </c>
      <c r="BA3999" s="116"/>
      <c r="BB3999" s="20"/>
      <c r="BC3999" s="20"/>
      <c r="BD3999" s="76"/>
      <c r="BE3999" s="77"/>
      <c r="BF3999" s="77"/>
    </row>
    <row r="4000" spans="1:58" s="23" customFormat="1" ht="15.75" customHeight="1" x14ac:dyDescent="0.4">
      <c r="A4000" s="116">
        <v>40500</v>
      </c>
      <c r="B4000" s="112">
        <v>20.75</v>
      </c>
      <c r="C4000" s="112">
        <v>24.2</v>
      </c>
      <c r="D4000" s="112">
        <v>25.5</v>
      </c>
      <c r="E4000" s="112">
        <v>26.35</v>
      </c>
      <c r="F4000" s="112">
        <v>26.65</v>
      </c>
      <c r="G4000" s="112">
        <v>26.85</v>
      </c>
      <c r="H4000" s="113">
        <v>27.1</v>
      </c>
      <c r="I4000" s="90">
        <f t="shared" si="2063"/>
        <v>21.037500000000001</v>
      </c>
      <c r="J4000" s="90">
        <f t="shared" si="2064"/>
        <v>24.308333333333334</v>
      </c>
      <c r="K4000" s="114">
        <v>22</v>
      </c>
      <c r="L4000" s="115">
        <v>4.1666666666666664E-2</v>
      </c>
      <c r="M4000" s="11"/>
      <c r="N4000" s="90">
        <v>18.75</v>
      </c>
      <c r="O4000" s="90">
        <v>22.43</v>
      </c>
      <c r="P4000" s="90">
        <v>25.37</v>
      </c>
      <c r="Q4000" s="90">
        <v>27.2</v>
      </c>
      <c r="R4000" s="63">
        <f t="shared" si="2075"/>
        <v>29.049999999999997</v>
      </c>
      <c r="S4000" s="64">
        <f t="shared" si="2074"/>
        <v>-0.138327205882353</v>
      </c>
      <c r="T4000" s="65"/>
      <c r="U4000" s="65">
        <f t="shared" si="2070"/>
        <v>0.83593401694159608</v>
      </c>
      <c r="V4000" s="65">
        <f t="shared" si="2053"/>
        <v>0.73906188411509655</v>
      </c>
      <c r="W4000" s="65">
        <f t="shared" si="2054"/>
        <v>0.68933823529411764</v>
      </c>
      <c r="X4000" s="61">
        <f t="shared" si="2065"/>
        <v>0.16626506024096382</v>
      </c>
      <c r="Y4000" s="66">
        <f t="shared" si="2055"/>
        <v>2.8462998102466792E-2</v>
      </c>
      <c r="Z4000" s="61">
        <f t="shared" si="2056"/>
        <v>0.15547633194692012</v>
      </c>
      <c r="AA4000" s="67">
        <f t="shared" si="2057"/>
        <v>21.037500000000001</v>
      </c>
      <c r="AB4000" s="68">
        <f t="shared" si="2058"/>
        <v>0.10666666666666667</v>
      </c>
      <c r="AC4000" s="69">
        <f t="shared" si="2059"/>
        <v>0.12200000000000008</v>
      </c>
      <c r="AD4000" s="70">
        <f>_xlfn.PERCENTILE.EXC(AC4000:$AC$5675,0.5)</f>
        <v>6.1173649064320296E-2</v>
      </c>
      <c r="AE4000" s="70">
        <f>_xlfn.PERCENTILE.EXC($AC4000:AC$5675,0.35)</f>
        <v>3.3143592523437515E-2</v>
      </c>
      <c r="AF4000" s="71">
        <f t="shared" si="2071"/>
        <v>4.7684579538849053E-3</v>
      </c>
      <c r="AG4000" s="70">
        <f t="shared" si="2072"/>
        <v>-0.31213811082236831</v>
      </c>
      <c r="AH4000" s="70">
        <f t="shared" si="2073"/>
        <v>-0.32972785344228484</v>
      </c>
      <c r="AI4000" s="61" t="str">
        <f t="shared" si="2068"/>
        <v>Short VOL</v>
      </c>
      <c r="AJ4000" s="68" t="str">
        <f t="shared" si="2069"/>
        <v>Short VOL</v>
      </c>
      <c r="AK4000" s="72"/>
      <c r="AL4000" s="73"/>
      <c r="AM4000" s="72"/>
      <c r="AN4000" s="73"/>
      <c r="AO4000" s="74"/>
      <c r="AP4000" s="20"/>
      <c r="AQ4000" s="74"/>
      <c r="AR4000" s="20"/>
      <c r="AS4000" s="74"/>
      <c r="AT4000" s="20"/>
      <c r="AU4000" s="74" t="str">
        <f t="shared" si="2060"/>
        <v>00631L</v>
      </c>
      <c r="AV4000" s="20">
        <f t="shared" si="2066"/>
        <v>1</v>
      </c>
      <c r="AW4000" s="74" t="str">
        <f t="shared" si="2061"/>
        <v>00631L</v>
      </c>
      <c r="AX4000" s="20">
        <f t="shared" si="2062"/>
        <v>1</v>
      </c>
      <c r="AY4000" s="20">
        <f t="shared" si="2067"/>
        <v>1</v>
      </c>
      <c r="AZ4000" s="116">
        <v>40501</v>
      </c>
      <c r="BA4000" s="116"/>
      <c r="BB4000" s="20"/>
      <c r="BC4000" s="20"/>
      <c r="BD4000" s="76"/>
      <c r="BE4000" s="77"/>
      <c r="BF4000" s="77"/>
    </row>
    <row r="4001" spans="1:58" s="23" customFormat="1" ht="15.75" customHeight="1" x14ac:dyDescent="0.4">
      <c r="A4001" s="116">
        <v>40499</v>
      </c>
      <c r="B4001" s="112">
        <v>22.3</v>
      </c>
      <c r="C4001" s="112">
        <v>25.4</v>
      </c>
      <c r="D4001" s="112">
        <v>26.3</v>
      </c>
      <c r="E4001" s="112">
        <v>27.1</v>
      </c>
      <c r="F4001" s="112">
        <v>27.4</v>
      </c>
      <c r="G4001" s="112">
        <v>27.7</v>
      </c>
      <c r="H4001" s="113">
        <v>27.85</v>
      </c>
      <c r="I4001" s="90">
        <f t="shared" si="2063"/>
        <v>22.429166666666667</v>
      </c>
      <c r="J4001" s="90">
        <f t="shared" si="2064"/>
        <v>25.4375</v>
      </c>
      <c r="K4001" s="114">
        <v>23</v>
      </c>
      <c r="L4001" s="115">
        <v>4.1666666666666664E-2</v>
      </c>
      <c r="M4001" s="11"/>
      <c r="N4001" s="90">
        <v>21.76</v>
      </c>
      <c r="O4001" s="90">
        <v>23.83</v>
      </c>
      <c r="P4001" s="90">
        <v>26.51</v>
      </c>
      <c r="Q4001" s="90">
        <v>28.01</v>
      </c>
      <c r="R4001" s="63">
        <f t="shared" si="2075"/>
        <v>28.580000000000002</v>
      </c>
      <c r="S4001" s="64">
        <f t="shared" si="2074"/>
        <v>-3.6315323294951143E-2</v>
      </c>
      <c r="T4001" s="65"/>
      <c r="U4001" s="65">
        <f t="shared" si="2070"/>
        <v>0.91313470415442732</v>
      </c>
      <c r="V4001" s="65">
        <f t="shared" si="2053"/>
        <v>0.82082233119577519</v>
      </c>
      <c r="W4001" s="65">
        <f t="shared" si="2054"/>
        <v>0.7768654052124242</v>
      </c>
      <c r="X4001" s="61">
        <f t="shared" si="2065"/>
        <v>0.13901345291479811</v>
      </c>
      <c r="Y4001" s="66">
        <f t="shared" si="2055"/>
        <v>2.7675276752767528E-2</v>
      </c>
      <c r="Z4001" s="61">
        <f t="shared" si="2056"/>
        <v>0.13412595207133565</v>
      </c>
      <c r="AA4001" s="67">
        <f t="shared" si="2057"/>
        <v>22.429166666666667</v>
      </c>
      <c r="AB4001" s="68">
        <f t="shared" si="2058"/>
        <v>2.4816176470588196E-2</v>
      </c>
      <c r="AC4001" s="69">
        <f t="shared" si="2059"/>
        <v>3.0752144607843084E-2</v>
      </c>
      <c r="AD4001" s="70">
        <f>_xlfn.PERCENTILE.EXC(AC4001:$AC$5675,0.5)</f>
        <v>6.1047172815357362E-2</v>
      </c>
      <c r="AE4001" s="70">
        <f>_xlfn.PERCENTILE.EXC($AC4001:AC$5675,0.35)</f>
        <v>3.3080349862229706E-2</v>
      </c>
      <c r="AF4001" s="71">
        <f t="shared" si="2071"/>
        <v>4.7684579538849053E-3</v>
      </c>
      <c r="AG4001" s="70">
        <f t="shared" si="2072"/>
        <v>-0.31213811082236831</v>
      </c>
      <c r="AH4001" s="70">
        <f t="shared" si="2073"/>
        <v>-0.32972785344228484</v>
      </c>
      <c r="AI4001" s="61" t="str">
        <f t="shared" si="2068"/>
        <v>Safety</v>
      </c>
      <c r="AJ4001" s="68" t="str">
        <f t="shared" si="2069"/>
        <v>Short VOL</v>
      </c>
      <c r="AK4001" s="72"/>
      <c r="AL4001" s="73"/>
      <c r="AM4001" s="72"/>
      <c r="AN4001" s="73"/>
      <c r="AO4001" s="74"/>
      <c r="AP4001" s="20"/>
      <c r="AQ4001" s="74"/>
      <c r="AR4001" s="20"/>
      <c r="AS4001" s="74"/>
      <c r="AT4001" s="20"/>
      <c r="AU4001" s="74" t="str">
        <f t="shared" si="2060"/>
        <v>00631L</v>
      </c>
      <c r="AV4001" s="20">
        <f t="shared" si="2066"/>
        <v>1</v>
      </c>
      <c r="AW4001" s="74" t="str">
        <f t="shared" si="2061"/>
        <v>00635U</v>
      </c>
      <c r="AX4001" s="20">
        <f t="shared" si="2062"/>
        <v>0</v>
      </c>
      <c r="AY4001" s="20">
        <f t="shared" si="2067"/>
        <v>1</v>
      </c>
      <c r="AZ4001" s="116">
        <v>40500</v>
      </c>
      <c r="BA4001" s="116"/>
      <c r="BB4001" s="20"/>
      <c r="BC4001" s="20"/>
      <c r="BD4001" s="76"/>
      <c r="BE4001" s="77"/>
      <c r="BF4001" s="77"/>
    </row>
    <row r="4002" spans="1:58" s="23" customFormat="1" ht="15.75" customHeight="1" x14ac:dyDescent="0.4">
      <c r="A4002" s="116">
        <v>40498</v>
      </c>
      <c r="B4002" s="112">
        <v>22.25</v>
      </c>
      <c r="C4002" s="112">
        <v>22.8</v>
      </c>
      <c r="D4002" s="112">
        <v>25.85</v>
      </c>
      <c r="E4002" s="112">
        <v>26.7</v>
      </c>
      <c r="F4002" s="112">
        <v>27.45</v>
      </c>
      <c r="G4002" s="112">
        <v>27.75</v>
      </c>
      <c r="H4002" s="113">
        <v>28.05</v>
      </c>
      <c r="I4002" s="90">
        <f t="shared" si="2063"/>
        <v>22.8</v>
      </c>
      <c r="J4002" s="90">
        <f t="shared" si="2064"/>
        <v>25.85</v>
      </c>
      <c r="K4002" s="114">
        <v>0</v>
      </c>
      <c r="L4002" s="115">
        <v>0.05</v>
      </c>
      <c r="M4002" s="11"/>
      <c r="N4002" s="90">
        <v>22.58</v>
      </c>
      <c r="O4002" s="90">
        <v>24.08</v>
      </c>
      <c r="P4002" s="90">
        <v>26.76</v>
      </c>
      <c r="Q4002" s="90">
        <v>28.34</v>
      </c>
      <c r="R4002" s="63">
        <f t="shared" si="2075"/>
        <v>28.260000000000005</v>
      </c>
      <c r="S4002" s="64">
        <f t="shared" si="2074"/>
        <v>0.11782178217821777</v>
      </c>
      <c r="T4002" s="65"/>
      <c r="U4002" s="65">
        <f t="shared" si="2070"/>
        <v>0.93770764119601324</v>
      </c>
      <c r="V4002" s="65">
        <f t="shared" si="2053"/>
        <v>0.84379671150971591</v>
      </c>
      <c r="W4002" s="65">
        <f t="shared" si="2054"/>
        <v>0.79675370501058573</v>
      </c>
      <c r="X4002" s="61">
        <f t="shared" si="2065"/>
        <v>2.4719101123595537E-2</v>
      </c>
      <c r="Y4002" s="66">
        <f t="shared" si="2055"/>
        <v>5.0561797752809043E-2</v>
      </c>
      <c r="Z4002" s="61">
        <f t="shared" si="2056"/>
        <v>0.13377192982456143</v>
      </c>
      <c r="AA4002" s="67">
        <f t="shared" si="2057"/>
        <v>22.8</v>
      </c>
      <c r="AB4002" s="68">
        <f t="shared" si="2058"/>
        <v>-1.4614703277236418E-2</v>
      </c>
      <c r="AC4002" s="69">
        <f t="shared" si="2059"/>
        <v>9.7431355181577702E-3</v>
      </c>
      <c r="AD4002" s="70">
        <f>_xlfn.PERCENTILE.EXC(AC4002:$AC$5675,0.5)</f>
        <v>6.1173649064320296E-2</v>
      </c>
      <c r="AE4002" s="70">
        <f>_xlfn.PERCENTILE.EXC($AC4002:AC$5675,0.35)</f>
        <v>3.3166277874128652E-2</v>
      </c>
      <c r="AF4002" s="71">
        <f t="shared" si="2071"/>
        <v>4.7684579538849053E-3</v>
      </c>
      <c r="AG4002" s="70">
        <f t="shared" si="2072"/>
        <v>-0.31213811082236831</v>
      </c>
      <c r="AH4002" s="70">
        <f t="shared" si="2073"/>
        <v>-0.32972785344228484</v>
      </c>
      <c r="AI4002" s="61" t="str">
        <f t="shared" si="2068"/>
        <v>Safety</v>
      </c>
      <c r="AJ4002" s="68" t="str">
        <f t="shared" si="2069"/>
        <v>Short VOL</v>
      </c>
      <c r="AK4002" s="72"/>
      <c r="AL4002" s="73"/>
      <c r="AM4002" s="72"/>
      <c r="AN4002" s="73"/>
      <c r="AO4002" s="74"/>
      <c r="AP4002" s="20"/>
      <c r="AQ4002" s="74"/>
      <c r="AR4002" s="20"/>
      <c r="AS4002" s="74"/>
      <c r="AT4002" s="20"/>
      <c r="AU4002" s="74" t="str">
        <f t="shared" si="2060"/>
        <v>00631L</v>
      </c>
      <c r="AV4002" s="20">
        <f t="shared" si="2066"/>
        <v>1</v>
      </c>
      <c r="AW4002" s="74" t="str">
        <f t="shared" si="2061"/>
        <v>00635U</v>
      </c>
      <c r="AX4002" s="20">
        <f t="shared" si="2062"/>
        <v>0</v>
      </c>
      <c r="AY4002" s="20">
        <f t="shared" si="2067"/>
        <v>1</v>
      </c>
      <c r="AZ4002" s="116">
        <v>40499</v>
      </c>
      <c r="BA4002" s="116"/>
      <c r="BB4002" s="20"/>
      <c r="BC4002" s="20"/>
      <c r="BD4002" s="76"/>
      <c r="BE4002" s="77"/>
      <c r="BF4002" s="77"/>
    </row>
    <row r="4003" spans="1:58" s="23" customFormat="1" ht="15.75" customHeight="1" x14ac:dyDescent="0.4">
      <c r="A4003" s="116">
        <v>40497</v>
      </c>
      <c r="B4003" s="112">
        <v>19.75</v>
      </c>
      <c r="C4003" s="112">
        <v>21.95</v>
      </c>
      <c r="D4003" s="112">
        <v>25.05</v>
      </c>
      <c r="E4003" s="112">
        <v>26</v>
      </c>
      <c r="F4003" s="112">
        <v>26.75</v>
      </c>
      <c r="G4003" s="112">
        <v>27.05</v>
      </c>
      <c r="H4003" s="113">
        <v>27.35</v>
      </c>
      <c r="I4003" s="90">
        <f t="shared" si="2063"/>
        <v>21.84</v>
      </c>
      <c r="J4003" s="90">
        <f t="shared" si="2064"/>
        <v>24.895</v>
      </c>
      <c r="K4003" s="114">
        <v>1</v>
      </c>
      <c r="L4003" s="115">
        <v>0.05</v>
      </c>
      <c r="M4003" s="11"/>
      <c r="N4003" s="90">
        <v>20.2</v>
      </c>
      <c r="O4003" s="90">
        <v>22.81</v>
      </c>
      <c r="P4003" s="90">
        <v>25.63</v>
      </c>
      <c r="Q4003" s="90">
        <v>27.25</v>
      </c>
      <c r="R4003" s="63">
        <f t="shared" si="2075"/>
        <v>28.24</v>
      </c>
      <c r="S4003" s="64">
        <f t="shared" si="2074"/>
        <v>-1.9893255701115969E-2</v>
      </c>
      <c r="T4003" s="65"/>
      <c r="U4003" s="65">
        <f t="shared" si="2070"/>
        <v>0.8855765015344147</v>
      </c>
      <c r="V4003" s="65">
        <f t="shared" si="2053"/>
        <v>0.78813889972688256</v>
      </c>
      <c r="W4003" s="65">
        <f t="shared" si="2054"/>
        <v>0.7412844036697247</v>
      </c>
      <c r="X4003" s="61">
        <f t="shared" si="2065"/>
        <v>0.11139240506329111</v>
      </c>
      <c r="Y4003" s="66">
        <f t="shared" si="2055"/>
        <v>5.1923076923076975E-2</v>
      </c>
      <c r="Z4003" s="61">
        <f t="shared" si="2056"/>
        <v>0.13988095238095236</v>
      </c>
      <c r="AA4003" s="67">
        <f t="shared" si="2057"/>
        <v>21.84</v>
      </c>
      <c r="AB4003" s="68">
        <f t="shared" si="2058"/>
        <v>-2.2277227722772242E-2</v>
      </c>
      <c r="AC4003" s="69">
        <f t="shared" si="2059"/>
        <v>8.1188118811881219E-2</v>
      </c>
      <c r="AD4003" s="70">
        <f>_xlfn.PERCENTILE.EXC(AC4003:$AC$5675,0.5)</f>
        <v>6.130012531328323E-2</v>
      </c>
      <c r="AE4003" s="70">
        <f>_xlfn.PERCENTILE.EXC($AC4003:AC$5675,0.35)</f>
        <v>3.3201769654619802E-2</v>
      </c>
      <c r="AF4003" s="71">
        <f t="shared" si="2071"/>
        <v>4.7684579538849053E-3</v>
      </c>
      <c r="AG4003" s="70">
        <f t="shared" si="2072"/>
        <v>-0.31213811082236831</v>
      </c>
      <c r="AH4003" s="70">
        <f t="shared" si="2073"/>
        <v>-0.32972785344228484</v>
      </c>
      <c r="AI4003" s="61" t="str">
        <f t="shared" si="2068"/>
        <v>Short VOL</v>
      </c>
      <c r="AJ4003" s="68" t="str">
        <f t="shared" si="2069"/>
        <v>Short VOL</v>
      </c>
      <c r="AK4003" s="72"/>
      <c r="AL4003" s="73"/>
      <c r="AM4003" s="72"/>
      <c r="AN4003" s="73"/>
      <c r="AO4003" s="74"/>
      <c r="AP4003" s="20"/>
      <c r="AQ4003" s="74"/>
      <c r="AR4003" s="20"/>
      <c r="AS4003" s="74"/>
      <c r="AT4003" s="20"/>
      <c r="AU4003" s="74" t="str">
        <f t="shared" si="2060"/>
        <v>00631L</v>
      </c>
      <c r="AV4003" s="20">
        <f t="shared" si="2066"/>
        <v>1</v>
      </c>
      <c r="AW4003" s="74" t="str">
        <f t="shared" si="2061"/>
        <v>00631L</v>
      </c>
      <c r="AX4003" s="20">
        <f t="shared" si="2062"/>
        <v>1</v>
      </c>
      <c r="AY4003" s="20">
        <f t="shared" si="2067"/>
        <v>1</v>
      </c>
      <c r="AZ4003" s="116">
        <v>40498</v>
      </c>
      <c r="BA4003" s="116"/>
      <c r="BB4003" s="20"/>
      <c r="BC4003" s="20"/>
      <c r="BD4003" s="76"/>
      <c r="BE4003" s="77"/>
      <c r="BF4003" s="77"/>
    </row>
    <row r="4004" spans="1:58" s="23" customFormat="1" ht="15.75" customHeight="1" x14ac:dyDescent="0.4">
      <c r="A4004" s="116">
        <v>40494</v>
      </c>
      <c r="B4004" s="112">
        <v>20.350000000000001</v>
      </c>
      <c r="C4004" s="112">
        <v>22.25</v>
      </c>
      <c r="D4004" s="112">
        <v>25.25</v>
      </c>
      <c r="E4004" s="112">
        <v>26.3</v>
      </c>
      <c r="F4004" s="112">
        <v>27.1</v>
      </c>
      <c r="G4004" s="112">
        <v>27.4</v>
      </c>
      <c r="H4004" s="113">
        <v>27.7</v>
      </c>
      <c r="I4004" s="90">
        <f t="shared" si="2063"/>
        <v>22.06</v>
      </c>
      <c r="J4004" s="90">
        <f t="shared" si="2064"/>
        <v>24.95</v>
      </c>
      <c r="K4004" s="114">
        <v>2</v>
      </c>
      <c r="L4004" s="115">
        <v>0.05</v>
      </c>
      <c r="M4004" s="11"/>
      <c r="N4004" s="90">
        <v>20.61</v>
      </c>
      <c r="O4004" s="90">
        <v>22.93</v>
      </c>
      <c r="P4004" s="90">
        <v>25.78</v>
      </c>
      <c r="Q4004" s="90">
        <v>27.6</v>
      </c>
      <c r="R4004" s="63">
        <f t="shared" si="2075"/>
        <v>28.1</v>
      </c>
      <c r="S4004" s="64">
        <f t="shared" si="2074"/>
        <v>0.10568669527896989</v>
      </c>
      <c r="T4004" s="65"/>
      <c r="U4004" s="65">
        <f t="shared" si="2070"/>
        <v>0.89882250327082425</v>
      </c>
      <c r="V4004" s="65">
        <f t="shared" si="2053"/>
        <v>0.79945694336695106</v>
      </c>
      <c r="W4004" s="65">
        <f t="shared" si="2054"/>
        <v>0.74673913043478257</v>
      </c>
      <c r="X4004" s="61">
        <f t="shared" si="2065"/>
        <v>9.3366093366093292E-2</v>
      </c>
      <c r="Y4004" s="66">
        <f t="shared" si="2055"/>
        <v>5.323193916349804E-2</v>
      </c>
      <c r="Z4004" s="61">
        <f t="shared" si="2056"/>
        <v>0.13100634632819586</v>
      </c>
      <c r="AA4004" s="67">
        <f t="shared" si="2057"/>
        <v>22.060000000000002</v>
      </c>
      <c r="AB4004" s="68">
        <f t="shared" si="2058"/>
        <v>-1.2615235322658807E-2</v>
      </c>
      <c r="AC4004" s="69">
        <f t="shared" si="2059"/>
        <v>7.0354196991751716E-2</v>
      </c>
      <c r="AD4004" s="70">
        <f>_xlfn.PERCENTILE.EXC(AC4004:$AC$5675,0.5)</f>
        <v>6.1173649064320296E-2</v>
      </c>
      <c r="AE4004" s="70">
        <f>_xlfn.PERCENTILE.EXC($AC4004:AC$5675,0.35)</f>
        <v>3.3182658695893798E-2</v>
      </c>
      <c r="AF4004" s="71">
        <f t="shared" si="2071"/>
        <v>4.7684579538849053E-3</v>
      </c>
      <c r="AG4004" s="70">
        <f t="shared" si="2072"/>
        <v>-0.31213811082236831</v>
      </c>
      <c r="AH4004" s="70">
        <f t="shared" si="2073"/>
        <v>-0.32972785344228484</v>
      </c>
      <c r="AI4004" s="61" t="str">
        <f t="shared" si="2068"/>
        <v>Short VOL</v>
      </c>
      <c r="AJ4004" s="68" t="str">
        <f t="shared" si="2069"/>
        <v>Short VOL</v>
      </c>
      <c r="AK4004" s="72"/>
      <c r="AL4004" s="73"/>
      <c r="AM4004" s="72"/>
      <c r="AN4004" s="73"/>
      <c r="AO4004" s="74"/>
      <c r="AP4004" s="20"/>
      <c r="AQ4004" s="74"/>
      <c r="AR4004" s="20"/>
      <c r="AS4004" s="74"/>
      <c r="AT4004" s="20"/>
      <c r="AU4004" s="74" t="str">
        <f t="shared" si="2060"/>
        <v>00631L</v>
      </c>
      <c r="AV4004" s="20">
        <f t="shared" si="2066"/>
        <v>1</v>
      </c>
      <c r="AW4004" s="74" t="str">
        <f t="shared" si="2061"/>
        <v>00631L</v>
      </c>
      <c r="AX4004" s="20">
        <f t="shared" si="2062"/>
        <v>1</v>
      </c>
      <c r="AY4004" s="20">
        <f t="shared" si="2067"/>
        <v>1</v>
      </c>
      <c r="AZ4004" s="116">
        <v>40497</v>
      </c>
      <c r="BA4004" s="116"/>
      <c r="BB4004" s="20"/>
      <c r="BC4004" s="20"/>
      <c r="BD4004" s="76"/>
      <c r="BE4004" s="77"/>
      <c r="BF4004" s="77"/>
    </row>
    <row r="4005" spans="1:58" s="23" customFormat="1" ht="15.75" customHeight="1" x14ac:dyDescent="0.4">
      <c r="A4005" s="116">
        <v>40493</v>
      </c>
      <c r="B4005" s="112">
        <v>18.95</v>
      </c>
      <c r="C4005" s="112">
        <v>21.05</v>
      </c>
      <c r="D4005" s="112">
        <v>24.3</v>
      </c>
      <c r="E4005" s="112">
        <v>25.4</v>
      </c>
      <c r="F4005" s="112">
        <v>26.25</v>
      </c>
      <c r="G4005" s="112">
        <v>26.6</v>
      </c>
      <c r="H4005" s="113">
        <v>26.95</v>
      </c>
      <c r="I4005" s="90">
        <f t="shared" si="2063"/>
        <v>20.734999999999999</v>
      </c>
      <c r="J4005" s="90">
        <f t="shared" si="2064"/>
        <v>23.8125</v>
      </c>
      <c r="K4005" s="114">
        <v>3</v>
      </c>
      <c r="L4005" s="115">
        <v>0.05</v>
      </c>
      <c r="M4005" s="11"/>
      <c r="N4005" s="90">
        <v>18.64</v>
      </c>
      <c r="O4005" s="90">
        <v>21.47</v>
      </c>
      <c r="P4005" s="90">
        <v>24.68</v>
      </c>
      <c r="Q4005" s="90">
        <v>27.47</v>
      </c>
      <c r="R4005" s="63">
        <f t="shared" si="2075"/>
        <v>27.509999999999998</v>
      </c>
      <c r="S4005" s="64">
        <f t="shared" si="2074"/>
        <v>9.2041147807255929E-3</v>
      </c>
      <c r="T4005" s="65"/>
      <c r="U4005" s="65">
        <f t="shared" si="2070"/>
        <v>0.86818816953889155</v>
      </c>
      <c r="V4005" s="65">
        <f t="shared" si="2053"/>
        <v>0.75526742301458671</v>
      </c>
      <c r="W4005" s="65">
        <f t="shared" si="2054"/>
        <v>0.67855842737531857</v>
      </c>
      <c r="X4005" s="61">
        <f t="shared" si="2065"/>
        <v>0.11081794195250667</v>
      </c>
      <c r="Y4005" s="66">
        <f t="shared" si="2055"/>
        <v>6.1023622047244125E-2</v>
      </c>
      <c r="Z4005" s="61">
        <f t="shared" si="2056"/>
        <v>0.14842054497226914</v>
      </c>
      <c r="AA4005" s="67">
        <f t="shared" si="2057"/>
        <v>20.735000000000003</v>
      </c>
      <c r="AB4005" s="68">
        <f t="shared" si="2058"/>
        <v>1.6630901287553578E-2</v>
      </c>
      <c r="AC4005" s="69">
        <f t="shared" si="2059"/>
        <v>0.11239270386266106</v>
      </c>
      <c r="AD4005" s="70">
        <f>_xlfn.PERCENTILE.EXC(AC4005:$AC$5675,0.5)</f>
        <v>6.1047172815357362E-2</v>
      </c>
      <c r="AE4005" s="70">
        <f>_xlfn.PERCENTILE.EXC($AC4005:AC$5675,0.35)</f>
        <v>3.3163547737167787E-2</v>
      </c>
      <c r="AF4005" s="71">
        <f t="shared" si="2071"/>
        <v>4.7684579538849053E-3</v>
      </c>
      <c r="AG4005" s="70">
        <f t="shared" si="2072"/>
        <v>-0.31213811082236831</v>
      </c>
      <c r="AH4005" s="70">
        <f t="shared" si="2073"/>
        <v>-0.32972785344228484</v>
      </c>
      <c r="AI4005" s="61" t="str">
        <f t="shared" si="2068"/>
        <v>Short VOL</v>
      </c>
      <c r="AJ4005" s="68" t="str">
        <f t="shared" si="2069"/>
        <v>Short VOL</v>
      </c>
      <c r="AK4005" s="72"/>
      <c r="AL4005" s="73"/>
      <c r="AM4005" s="72"/>
      <c r="AN4005" s="73"/>
      <c r="AO4005" s="74"/>
      <c r="AP4005" s="20"/>
      <c r="AQ4005" s="74"/>
      <c r="AR4005" s="20"/>
      <c r="AS4005" s="74"/>
      <c r="AT4005" s="20"/>
      <c r="AU4005" s="74" t="str">
        <f t="shared" si="2060"/>
        <v>00631L</v>
      </c>
      <c r="AV4005" s="20">
        <f t="shared" si="2066"/>
        <v>1</v>
      </c>
      <c r="AW4005" s="74" t="str">
        <f t="shared" si="2061"/>
        <v>00631L</v>
      </c>
      <c r="AX4005" s="20">
        <f t="shared" si="2062"/>
        <v>1</v>
      </c>
      <c r="AY4005" s="20">
        <f t="shared" si="2067"/>
        <v>1</v>
      </c>
      <c r="AZ4005" s="116">
        <v>40494</v>
      </c>
      <c r="BA4005" s="116"/>
      <c r="BB4005" s="20"/>
      <c r="BC4005" s="20"/>
      <c r="BD4005" s="76"/>
      <c r="BE4005" s="77"/>
      <c r="BF4005" s="77"/>
    </row>
    <row r="4006" spans="1:58" s="23" customFormat="1" ht="15.75" customHeight="1" x14ac:dyDescent="0.4">
      <c r="A4006" s="116">
        <v>40492</v>
      </c>
      <c r="B4006" s="112">
        <v>18.649999999999999</v>
      </c>
      <c r="C4006" s="112">
        <v>20.9</v>
      </c>
      <c r="D4006" s="112">
        <v>24</v>
      </c>
      <c r="E4006" s="112">
        <v>24.95</v>
      </c>
      <c r="F4006" s="112">
        <v>25.9</v>
      </c>
      <c r="G4006" s="112">
        <v>26.3</v>
      </c>
      <c r="H4006" s="113">
        <v>26.6</v>
      </c>
      <c r="I4006" s="90">
        <f t="shared" si="2063"/>
        <v>20.45</v>
      </c>
      <c r="J4006" s="90">
        <f t="shared" si="2064"/>
        <v>23.38</v>
      </c>
      <c r="K4006" s="114">
        <v>4</v>
      </c>
      <c r="L4006" s="115">
        <v>0.05</v>
      </c>
      <c r="M4006" s="11"/>
      <c r="N4006" s="90">
        <v>18.47</v>
      </c>
      <c r="O4006" s="90">
        <v>21.28</v>
      </c>
      <c r="P4006" s="90">
        <v>24.52</v>
      </c>
      <c r="Q4006" s="90">
        <v>26.42</v>
      </c>
      <c r="R4006" s="63">
        <f t="shared" si="2075"/>
        <v>27.33</v>
      </c>
      <c r="S4006" s="64">
        <f t="shared" si="2074"/>
        <v>-3.1970649895178171E-2</v>
      </c>
      <c r="T4006" s="65"/>
      <c r="U4006" s="65">
        <f t="shared" si="2070"/>
        <v>0.86795112781954875</v>
      </c>
      <c r="V4006" s="65">
        <f t="shared" ref="V4006:V4069" si="2076">N4006/P4006</f>
        <v>0.75326264274061983</v>
      </c>
      <c r="W4006" s="65">
        <f t="shared" ref="W4006:W4069" si="2077">N4006/Q4006</f>
        <v>0.69909159727479175</v>
      </c>
      <c r="X4006" s="61">
        <f t="shared" si="2065"/>
        <v>0.12064343163538875</v>
      </c>
      <c r="Y4006" s="66">
        <f t="shared" ref="Y4006:Y4069" si="2078">(H4006-E4006)/E4006</f>
        <v>6.613226452905821E-2</v>
      </c>
      <c r="Z4006" s="61">
        <f t="shared" ref="Z4006:Z4069" si="2079">(J4006-I4006)/I4006</f>
        <v>0.14327628361858188</v>
      </c>
      <c r="AA4006" s="67">
        <f t="shared" ref="AA4006:AA4069" si="2080">B4006*(K4006*L4006)+C4006*(1-(K4006*L4006))</f>
        <v>20.45</v>
      </c>
      <c r="AB4006" s="68">
        <f t="shared" ref="AB4006:AB4069" si="2081">(B4006-N4006)/N4006</f>
        <v>9.7455332972387516E-3</v>
      </c>
      <c r="AC4006" s="69">
        <f t="shared" ref="AC4006:AC4069" si="2082">(AA4006-N4006)/N4006</f>
        <v>0.10720086626962645</v>
      </c>
      <c r="AD4006" s="70">
        <f>_xlfn.PERCENTILE.EXC(AC4006:$AC$5675,0.5)</f>
        <v>6.1024839540510772E-2</v>
      </c>
      <c r="AE4006" s="70">
        <f>_xlfn.PERCENTILE.EXC($AC4006:AC$5675,0.35)</f>
        <v>3.3125523191663855E-2</v>
      </c>
      <c r="AF4006" s="71">
        <f t="shared" si="2071"/>
        <v>4.7684579538849053E-3</v>
      </c>
      <c r="AG4006" s="70">
        <f t="shared" si="2072"/>
        <v>-0.31213811082236831</v>
      </c>
      <c r="AH4006" s="70">
        <f t="shared" si="2073"/>
        <v>-0.32972785344228484</v>
      </c>
      <c r="AI4006" s="61" t="str">
        <f t="shared" si="2068"/>
        <v>Short VOL</v>
      </c>
      <c r="AJ4006" s="68" t="str">
        <f t="shared" si="2069"/>
        <v>Short VOL</v>
      </c>
      <c r="AK4006" s="72"/>
      <c r="AL4006" s="73"/>
      <c r="AM4006" s="72"/>
      <c r="AN4006" s="73"/>
      <c r="AO4006" s="74"/>
      <c r="AP4006" s="20"/>
      <c r="AQ4006" s="74"/>
      <c r="AR4006" s="20"/>
      <c r="AS4006" s="74"/>
      <c r="AT4006" s="20"/>
      <c r="AU4006" s="74" t="str">
        <f t="shared" si="2060"/>
        <v>00631L</v>
      </c>
      <c r="AV4006" s="20">
        <f t="shared" si="2066"/>
        <v>1</v>
      </c>
      <c r="AW4006" s="74" t="str">
        <f t="shared" si="2061"/>
        <v>00631L</v>
      </c>
      <c r="AX4006" s="20">
        <f t="shared" si="2062"/>
        <v>1</v>
      </c>
      <c r="AY4006" s="20">
        <f t="shared" si="2067"/>
        <v>1</v>
      </c>
      <c r="AZ4006" s="116">
        <v>40493</v>
      </c>
      <c r="BA4006" s="116"/>
      <c r="BB4006" s="20"/>
      <c r="BC4006" s="20"/>
      <c r="BD4006" s="76"/>
      <c r="BE4006" s="77"/>
      <c r="BF4006" s="77"/>
    </row>
    <row r="4007" spans="1:58" s="23" customFormat="1" ht="15.75" customHeight="1" x14ac:dyDescent="0.4">
      <c r="A4007" s="116">
        <v>40491</v>
      </c>
      <c r="B4007" s="112">
        <v>18.899999999999999</v>
      </c>
      <c r="C4007" s="112">
        <v>21.1</v>
      </c>
      <c r="D4007" s="112">
        <v>24.1</v>
      </c>
      <c r="E4007" s="112">
        <v>25</v>
      </c>
      <c r="F4007" s="112">
        <v>25.95</v>
      </c>
      <c r="G4007" s="112">
        <v>26.3</v>
      </c>
      <c r="H4007" s="113">
        <v>26.5</v>
      </c>
      <c r="I4007" s="90">
        <f t="shared" si="2063"/>
        <v>20.55</v>
      </c>
      <c r="J4007" s="90">
        <f t="shared" si="2064"/>
        <v>23.35</v>
      </c>
      <c r="K4007" s="114">
        <v>5</v>
      </c>
      <c r="L4007" s="115">
        <v>0.05</v>
      </c>
      <c r="M4007" s="11"/>
      <c r="N4007" s="90">
        <v>19.079999999999998</v>
      </c>
      <c r="O4007" s="90">
        <v>21.53</v>
      </c>
      <c r="P4007" s="90">
        <v>24.4</v>
      </c>
      <c r="Q4007" s="90">
        <v>26.32</v>
      </c>
      <c r="R4007" s="63">
        <f t="shared" si="2075"/>
        <v>26.85</v>
      </c>
      <c r="S4007" s="64">
        <f t="shared" si="2074"/>
        <v>4.3193001640240522E-2</v>
      </c>
      <c r="T4007" s="65"/>
      <c r="U4007" s="65">
        <f t="shared" si="2070"/>
        <v>0.88620529493729672</v>
      </c>
      <c r="V4007" s="65">
        <f t="shared" si="2076"/>
        <v>0.78196721311475403</v>
      </c>
      <c r="W4007" s="65">
        <f t="shared" si="2077"/>
        <v>0.72492401215805469</v>
      </c>
      <c r="X4007" s="61">
        <f t="shared" si="2065"/>
        <v>0.11640211640211656</v>
      </c>
      <c r="Y4007" s="66">
        <f t="shared" si="2078"/>
        <v>0.06</v>
      </c>
      <c r="Z4007" s="61">
        <f t="shared" si="2079"/>
        <v>0.13625304136253044</v>
      </c>
      <c r="AA4007" s="67">
        <f t="shared" si="2080"/>
        <v>20.55</v>
      </c>
      <c r="AB4007" s="68">
        <f t="shared" si="2081"/>
        <v>-9.4339622641509292E-3</v>
      </c>
      <c r="AC4007" s="69">
        <f t="shared" si="2082"/>
        <v>7.704402515723284E-2</v>
      </c>
      <c r="AD4007" s="70">
        <f>_xlfn.PERCENTILE.EXC(AC4007:$AC$5675,0.5)</f>
        <v>6.1002506265664183E-2</v>
      </c>
      <c r="AE4007" s="70">
        <f>_xlfn.PERCENTILE.EXC($AC4007:AC$5675,0.35)</f>
        <v>3.3062280530456067E-2</v>
      </c>
      <c r="AF4007" s="71">
        <f t="shared" si="2071"/>
        <v>4.7684579538849053E-3</v>
      </c>
      <c r="AG4007" s="70">
        <f t="shared" si="2072"/>
        <v>-0.31213811082236831</v>
      </c>
      <c r="AH4007" s="70">
        <f t="shared" si="2073"/>
        <v>-0.32972785344228484</v>
      </c>
      <c r="AI4007" s="61" t="str">
        <f t="shared" si="2068"/>
        <v>Short VOL</v>
      </c>
      <c r="AJ4007" s="68" t="str">
        <f t="shared" si="2069"/>
        <v>Short VOL</v>
      </c>
      <c r="AK4007" s="72"/>
      <c r="AL4007" s="73"/>
      <c r="AM4007" s="72"/>
      <c r="AN4007" s="73"/>
      <c r="AO4007" s="74"/>
      <c r="AP4007" s="20"/>
      <c r="AQ4007" s="74"/>
      <c r="AR4007" s="20"/>
      <c r="AS4007" s="74"/>
      <c r="AT4007" s="20"/>
      <c r="AU4007" s="74" t="str">
        <f t="shared" si="2060"/>
        <v>00631L</v>
      </c>
      <c r="AV4007" s="20">
        <f t="shared" si="2066"/>
        <v>1</v>
      </c>
      <c r="AW4007" s="74" t="str">
        <f t="shared" si="2061"/>
        <v>00631L</v>
      </c>
      <c r="AX4007" s="20">
        <f t="shared" si="2062"/>
        <v>1</v>
      </c>
      <c r="AY4007" s="20">
        <f t="shared" si="2067"/>
        <v>1</v>
      </c>
      <c r="AZ4007" s="116">
        <v>40492</v>
      </c>
      <c r="BA4007" s="116"/>
      <c r="BB4007" s="20"/>
      <c r="BC4007" s="20"/>
      <c r="BD4007" s="76"/>
      <c r="BE4007" s="77"/>
      <c r="BF4007" s="77"/>
    </row>
    <row r="4008" spans="1:58" s="23" customFormat="1" ht="15.75" customHeight="1" x14ac:dyDescent="0.4">
      <c r="A4008" s="116">
        <v>40490</v>
      </c>
      <c r="B4008" s="112">
        <v>18.7</v>
      </c>
      <c r="C4008" s="112">
        <v>21.05</v>
      </c>
      <c r="D4008" s="112">
        <v>23.9</v>
      </c>
      <c r="E4008" s="112">
        <v>24.8</v>
      </c>
      <c r="F4008" s="112">
        <v>25.7</v>
      </c>
      <c r="G4008" s="112">
        <v>26.05</v>
      </c>
      <c r="H4008" s="113">
        <v>26.25</v>
      </c>
      <c r="I4008" s="90">
        <f t="shared" si="2063"/>
        <v>20.344999999999999</v>
      </c>
      <c r="J4008" s="90">
        <f t="shared" si="2064"/>
        <v>23.044999999999998</v>
      </c>
      <c r="K4008" s="114">
        <v>6</v>
      </c>
      <c r="L4008" s="115">
        <v>0.05</v>
      </c>
      <c r="M4008" s="11"/>
      <c r="N4008" s="90">
        <v>18.29</v>
      </c>
      <c r="O4008" s="90">
        <v>20.73</v>
      </c>
      <c r="P4008" s="90">
        <v>24.09</v>
      </c>
      <c r="Q4008" s="90">
        <v>25.82</v>
      </c>
      <c r="R4008" s="63">
        <f t="shared" si="2075"/>
        <v>26.53</v>
      </c>
      <c r="S4008" s="64">
        <f t="shared" si="2074"/>
        <v>1.6429353778750044E-3</v>
      </c>
      <c r="T4008" s="65"/>
      <c r="U4008" s="65">
        <f t="shared" si="2070"/>
        <v>0.88229618909792562</v>
      </c>
      <c r="V4008" s="65">
        <f t="shared" si="2076"/>
        <v>0.75923619759236194</v>
      </c>
      <c r="W4008" s="65">
        <f t="shared" si="2077"/>
        <v>0.70836560805577065</v>
      </c>
      <c r="X4008" s="61">
        <f t="shared" si="2065"/>
        <v>0.12566844919786105</v>
      </c>
      <c r="Y4008" s="66">
        <f t="shared" si="2078"/>
        <v>5.846774193548384E-2</v>
      </c>
      <c r="Z4008" s="61">
        <f t="shared" si="2079"/>
        <v>0.13271073973949371</v>
      </c>
      <c r="AA4008" s="67">
        <f t="shared" si="2080"/>
        <v>20.344999999999999</v>
      </c>
      <c r="AB4008" s="68">
        <f t="shared" si="2081"/>
        <v>2.2416621104428658E-2</v>
      </c>
      <c r="AC4008" s="69">
        <f t="shared" si="2082"/>
        <v>0.11235647895024603</v>
      </c>
      <c r="AD4008" s="70">
        <f>_xlfn.PERCENTILE.EXC(AC4008:$AC$5675,0.5)</f>
        <v>6.0978390309770411E-2</v>
      </c>
      <c r="AE4008" s="70">
        <f>_xlfn.PERCENTILE.EXC($AC4008:AC$5675,0.35)</f>
        <v>3.2999037869248252E-2</v>
      </c>
      <c r="AF4008" s="71">
        <f t="shared" si="2071"/>
        <v>4.7684579538849053E-3</v>
      </c>
      <c r="AG4008" s="70">
        <f t="shared" si="2072"/>
        <v>-0.31213811082236831</v>
      </c>
      <c r="AH4008" s="70">
        <f t="shared" si="2073"/>
        <v>-0.32972785344228484</v>
      </c>
      <c r="AI4008" s="61" t="str">
        <f t="shared" si="2068"/>
        <v>Short VOL</v>
      </c>
      <c r="AJ4008" s="68" t="str">
        <f t="shared" si="2069"/>
        <v>Short VOL</v>
      </c>
      <c r="AK4008" s="72"/>
      <c r="AL4008" s="73"/>
      <c r="AM4008" s="72"/>
      <c r="AN4008" s="73"/>
      <c r="AO4008" s="74"/>
      <c r="AP4008" s="20"/>
      <c r="AQ4008" s="74"/>
      <c r="AR4008" s="20"/>
      <c r="AS4008" s="74"/>
      <c r="AT4008" s="20"/>
      <c r="AU4008" s="74" t="str">
        <f t="shared" si="2060"/>
        <v>00631L</v>
      </c>
      <c r="AV4008" s="20">
        <f t="shared" si="2066"/>
        <v>1</v>
      </c>
      <c r="AW4008" s="74" t="str">
        <f t="shared" si="2061"/>
        <v>00631L</v>
      </c>
      <c r="AX4008" s="20">
        <f t="shared" si="2062"/>
        <v>1</v>
      </c>
      <c r="AY4008" s="20">
        <f t="shared" si="2067"/>
        <v>1</v>
      </c>
      <c r="AZ4008" s="116">
        <v>40491</v>
      </c>
      <c r="BA4008" s="116"/>
      <c r="BB4008" s="20"/>
      <c r="BC4008" s="20"/>
      <c r="BD4008" s="76"/>
      <c r="BE4008" s="77"/>
      <c r="BF4008" s="77"/>
    </row>
    <row r="4009" spans="1:58" s="23" customFormat="1" ht="15.75" customHeight="1" x14ac:dyDescent="0.4">
      <c r="A4009" s="116">
        <v>40487</v>
      </c>
      <c r="B4009" s="112">
        <v>18.55</v>
      </c>
      <c r="C4009" s="112">
        <v>20.95</v>
      </c>
      <c r="D4009" s="112">
        <v>23.75</v>
      </c>
      <c r="E4009" s="112">
        <v>24.65</v>
      </c>
      <c r="F4009" s="112">
        <v>25.5</v>
      </c>
      <c r="G4009" s="112">
        <v>25.8</v>
      </c>
      <c r="H4009" s="113">
        <v>26</v>
      </c>
      <c r="I4009" s="90">
        <f t="shared" si="2063"/>
        <v>20.11</v>
      </c>
      <c r="J4009" s="90">
        <f t="shared" si="2064"/>
        <v>22.77</v>
      </c>
      <c r="K4009" s="114">
        <v>7</v>
      </c>
      <c r="L4009" s="115">
        <v>0.05</v>
      </c>
      <c r="M4009" s="11"/>
      <c r="N4009" s="90">
        <v>18.260000000000002</v>
      </c>
      <c r="O4009" s="90">
        <v>20.66</v>
      </c>
      <c r="P4009" s="90">
        <v>23.8</v>
      </c>
      <c r="Q4009" s="90">
        <v>25.82</v>
      </c>
      <c r="R4009" s="63">
        <f t="shared" si="2075"/>
        <v>26.2</v>
      </c>
      <c r="S4009" s="64">
        <f t="shared" si="2074"/>
        <v>-1.4038876889848706E-2</v>
      </c>
      <c r="T4009" s="65"/>
      <c r="U4009" s="65">
        <f t="shared" si="2070"/>
        <v>0.88383349467570194</v>
      </c>
      <c r="V4009" s="65">
        <f t="shared" si="2076"/>
        <v>0.76722689075630257</v>
      </c>
      <c r="W4009" s="65">
        <f t="shared" si="2077"/>
        <v>0.70720371804802484</v>
      </c>
      <c r="X4009" s="61">
        <f t="shared" si="2065"/>
        <v>0.12938005390835572</v>
      </c>
      <c r="Y4009" s="66">
        <f t="shared" si="2078"/>
        <v>5.4766734279918926E-2</v>
      </c>
      <c r="Z4009" s="61">
        <f t="shared" si="2079"/>
        <v>0.13227250124316262</v>
      </c>
      <c r="AA4009" s="67">
        <f t="shared" si="2080"/>
        <v>20.11</v>
      </c>
      <c r="AB4009" s="68">
        <f t="shared" si="2081"/>
        <v>1.5881708652792943E-2</v>
      </c>
      <c r="AC4009" s="69">
        <f t="shared" si="2082"/>
        <v>0.10131434830229999</v>
      </c>
      <c r="AD4009" s="70">
        <f>_xlfn.PERCENTILE.EXC(AC4009:$AC$5675,0.5)</f>
        <v>6.0954274353876646E-2</v>
      </c>
      <c r="AE4009" s="70">
        <f>_xlfn.PERCENTILE.EXC($AC4009:AC$5675,0.35)</f>
        <v>3.2952092551815693E-2</v>
      </c>
      <c r="AF4009" s="71">
        <f t="shared" si="2071"/>
        <v>4.7684579538849053E-3</v>
      </c>
      <c r="AG4009" s="70">
        <f t="shared" si="2072"/>
        <v>-0.31213811082236831</v>
      </c>
      <c r="AH4009" s="70">
        <f t="shared" si="2073"/>
        <v>-0.32972785344228484</v>
      </c>
      <c r="AI4009" s="61" t="str">
        <f t="shared" si="2068"/>
        <v>Short VOL</v>
      </c>
      <c r="AJ4009" s="68" t="str">
        <f t="shared" si="2069"/>
        <v>Short VOL</v>
      </c>
      <c r="AK4009" s="72"/>
      <c r="AL4009" s="73"/>
      <c r="AM4009" s="72"/>
      <c r="AN4009" s="73"/>
      <c r="AO4009" s="74"/>
      <c r="AP4009" s="20"/>
      <c r="AQ4009" s="74"/>
      <c r="AR4009" s="20"/>
      <c r="AS4009" s="74"/>
      <c r="AT4009" s="20"/>
      <c r="AU4009" s="74" t="str">
        <f t="shared" si="2060"/>
        <v>00631L</v>
      </c>
      <c r="AV4009" s="20">
        <f t="shared" si="2066"/>
        <v>1</v>
      </c>
      <c r="AW4009" s="74" t="str">
        <f t="shared" si="2061"/>
        <v>00631L</v>
      </c>
      <c r="AX4009" s="20">
        <f t="shared" si="2062"/>
        <v>1</v>
      </c>
      <c r="AY4009" s="20">
        <f t="shared" si="2067"/>
        <v>1</v>
      </c>
      <c r="AZ4009" s="116">
        <v>40490</v>
      </c>
      <c r="BA4009" s="116"/>
      <c r="BB4009" s="20"/>
      <c r="BC4009" s="20"/>
      <c r="BD4009" s="76"/>
      <c r="BE4009" s="77"/>
      <c r="BF4009" s="77"/>
    </row>
    <row r="4010" spans="1:58" s="23" customFormat="1" ht="15.75" customHeight="1" x14ac:dyDescent="0.4">
      <c r="A4010" s="116">
        <v>40486</v>
      </c>
      <c r="B4010" s="112">
        <v>18.5</v>
      </c>
      <c r="C4010" s="112">
        <v>21</v>
      </c>
      <c r="D4010" s="112">
        <v>23.95</v>
      </c>
      <c r="E4010" s="112">
        <v>24.55</v>
      </c>
      <c r="F4010" s="112">
        <v>25.5</v>
      </c>
      <c r="G4010" s="112">
        <v>25.8</v>
      </c>
      <c r="H4010" s="113">
        <v>25.9</v>
      </c>
      <c r="I4010" s="90">
        <f t="shared" si="2063"/>
        <v>20</v>
      </c>
      <c r="J4010" s="90">
        <f t="shared" si="2064"/>
        <v>22.77</v>
      </c>
      <c r="K4010" s="114">
        <v>8</v>
      </c>
      <c r="L4010" s="115">
        <v>0.05</v>
      </c>
      <c r="M4010" s="11"/>
      <c r="N4010" s="90">
        <v>18.52</v>
      </c>
      <c r="O4010" s="90">
        <v>20.57</v>
      </c>
      <c r="P4010" s="90">
        <v>23.6</v>
      </c>
      <c r="Q4010" s="90">
        <v>25.77</v>
      </c>
      <c r="R4010" s="63">
        <f t="shared" si="2075"/>
        <v>25.650000000000002</v>
      </c>
      <c r="S4010" s="64">
        <f t="shared" si="2074"/>
        <v>-5.3169734151329202E-2</v>
      </c>
      <c r="T4010" s="65"/>
      <c r="U4010" s="65">
        <f t="shared" si="2070"/>
        <v>0.90034030140982013</v>
      </c>
      <c r="V4010" s="65">
        <f t="shared" si="2076"/>
        <v>0.78474576271186436</v>
      </c>
      <c r="W4010" s="65">
        <f t="shared" si="2077"/>
        <v>0.71866511447419479</v>
      </c>
      <c r="X4010" s="61">
        <f t="shared" si="2065"/>
        <v>0.13513513513513514</v>
      </c>
      <c r="Y4010" s="66">
        <f t="shared" si="2078"/>
        <v>5.4989816700610906E-2</v>
      </c>
      <c r="Z4010" s="61">
        <f t="shared" si="2079"/>
        <v>0.13849999999999998</v>
      </c>
      <c r="AA4010" s="67">
        <f t="shared" si="2080"/>
        <v>20</v>
      </c>
      <c r="AB4010" s="68">
        <f t="shared" si="2081"/>
        <v>-1.0799136069114242E-3</v>
      </c>
      <c r="AC4010" s="69">
        <f t="shared" si="2082"/>
        <v>7.991360691144711E-2</v>
      </c>
      <c r="AD4010" s="70">
        <f>_xlfn.PERCENTILE.EXC(AC4010:$AC$5675,0.5)</f>
        <v>6.0887009367330547E-2</v>
      </c>
      <c r="AE4010" s="70">
        <f>_xlfn.PERCENTILE.EXC($AC4010:AC$5675,0.35)</f>
        <v>3.2917370242214562E-2</v>
      </c>
      <c r="AF4010" s="71">
        <f t="shared" si="2071"/>
        <v>4.7684579538849053E-3</v>
      </c>
      <c r="AG4010" s="70">
        <f t="shared" si="2072"/>
        <v>-0.31213811082236831</v>
      </c>
      <c r="AH4010" s="70">
        <f t="shared" si="2073"/>
        <v>-0.32972785344228484</v>
      </c>
      <c r="AI4010" s="61" t="str">
        <f t="shared" si="2068"/>
        <v>Short VOL</v>
      </c>
      <c r="AJ4010" s="68" t="str">
        <f t="shared" si="2069"/>
        <v>Short VOL</v>
      </c>
      <c r="AK4010" s="72"/>
      <c r="AL4010" s="73"/>
      <c r="AM4010" s="72"/>
      <c r="AN4010" s="73"/>
      <c r="AO4010" s="74"/>
      <c r="AP4010" s="20"/>
      <c r="AQ4010" s="74"/>
      <c r="AR4010" s="20"/>
      <c r="AS4010" s="74"/>
      <c r="AT4010" s="20"/>
      <c r="AU4010" s="74" t="str">
        <f t="shared" si="2060"/>
        <v>00631L</v>
      </c>
      <c r="AV4010" s="20">
        <f t="shared" si="2066"/>
        <v>1</v>
      </c>
      <c r="AW4010" s="74" t="str">
        <f t="shared" si="2061"/>
        <v>00631L</v>
      </c>
      <c r="AX4010" s="20">
        <f t="shared" si="2062"/>
        <v>1</v>
      </c>
      <c r="AY4010" s="20">
        <f t="shared" si="2067"/>
        <v>1</v>
      </c>
      <c r="AZ4010" s="116">
        <v>40487</v>
      </c>
      <c r="BA4010" s="116"/>
      <c r="BB4010" s="20"/>
      <c r="BC4010" s="20"/>
      <c r="BD4010" s="76"/>
      <c r="BE4010" s="77"/>
      <c r="BF4010" s="77"/>
    </row>
    <row r="4011" spans="1:58" s="23" customFormat="1" ht="15.75" customHeight="1" x14ac:dyDescent="0.4">
      <c r="A4011" s="116">
        <v>40485</v>
      </c>
      <c r="B4011" s="112">
        <v>19.8</v>
      </c>
      <c r="C4011" s="112">
        <v>22.35</v>
      </c>
      <c r="D4011" s="112">
        <v>25.35</v>
      </c>
      <c r="E4011" s="112">
        <v>25.75</v>
      </c>
      <c r="F4011" s="112">
        <v>26.45</v>
      </c>
      <c r="G4011" s="112">
        <v>26.7</v>
      </c>
      <c r="H4011" s="113">
        <v>26.9</v>
      </c>
      <c r="I4011" s="90">
        <f t="shared" si="2063"/>
        <v>21.202500000000001</v>
      </c>
      <c r="J4011" s="90">
        <f t="shared" si="2064"/>
        <v>24</v>
      </c>
      <c r="K4011" s="114">
        <v>9</v>
      </c>
      <c r="L4011" s="115">
        <v>0.05</v>
      </c>
      <c r="M4011" s="11"/>
      <c r="N4011" s="90">
        <v>19.559999999999999</v>
      </c>
      <c r="O4011" s="90">
        <v>21.65</v>
      </c>
      <c r="P4011" s="90">
        <v>24.73</v>
      </c>
      <c r="Q4011" s="90">
        <v>26.44</v>
      </c>
      <c r="R4011" s="63">
        <f t="shared" si="2075"/>
        <v>26.819999999999997</v>
      </c>
      <c r="S4011" s="64">
        <f t="shared" si="2074"/>
        <v>-9.3184979137691304E-2</v>
      </c>
      <c r="T4011" s="65"/>
      <c r="U4011" s="65">
        <f t="shared" si="2070"/>
        <v>0.90346420323325638</v>
      </c>
      <c r="V4011" s="65">
        <f t="shared" si="2076"/>
        <v>0.79094217549534973</v>
      </c>
      <c r="W4011" s="65">
        <f t="shared" si="2077"/>
        <v>0.73978819969742804</v>
      </c>
      <c r="X4011" s="61">
        <f t="shared" si="2065"/>
        <v>0.12878787878787881</v>
      </c>
      <c r="Y4011" s="66">
        <f t="shared" si="2078"/>
        <v>4.466019417475723E-2</v>
      </c>
      <c r="Z4011" s="61">
        <f t="shared" si="2079"/>
        <v>0.13194198797311635</v>
      </c>
      <c r="AA4011" s="67">
        <f t="shared" si="2080"/>
        <v>21.202500000000001</v>
      </c>
      <c r="AB4011" s="68">
        <f t="shared" si="2081"/>
        <v>1.2269938650306851E-2</v>
      </c>
      <c r="AC4011" s="69">
        <f t="shared" si="2082"/>
        <v>8.3972392638036908E-2</v>
      </c>
      <c r="AD4011" s="70">
        <f>_xlfn.PERCENTILE.EXC(AC4011:$AC$5675,0.5)</f>
        <v>6.0819744380784441E-2</v>
      </c>
      <c r="AE4011" s="70">
        <f>_xlfn.PERCENTILE.EXC($AC4011:AC$5675,0.35)</f>
        <v>3.2882647932613432E-2</v>
      </c>
      <c r="AF4011" s="71">
        <f t="shared" si="2071"/>
        <v>4.7684579538849053E-3</v>
      </c>
      <c r="AG4011" s="70">
        <f t="shared" si="2072"/>
        <v>-0.31213811082236831</v>
      </c>
      <c r="AH4011" s="70">
        <f t="shared" si="2073"/>
        <v>-0.32972785344228484</v>
      </c>
      <c r="AI4011" s="61" t="str">
        <f t="shared" si="2068"/>
        <v>Short VOL</v>
      </c>
      <c r="AJ4011" s="68" t="str">
        <f t="shared" si="2069"/>
        <v>Short VOL</v>
      </c>
      <c r="AK4011" s="72"/>
      <c r="AL4011" s="73"/>
      <c r="AM4011" s="72"/>
      <c r="AN4011" s="73"/>
      <c r="AO4011" s="74"/>
      <c r="AP4011" s="20"/>
      <c r="AQ4011" s="74"/>
      <c r="AR4011" s="20"/>
      <c r="AS4011" s="74"/>
      <c r="AT4011" s="20"/>
      <c r="AU4011" s="74" t="str">
        <f t="shared" si="2060"/>
        <v>00631L</v>
      </c>
      <c r="AV4011" s="20">
        <f t="shared" si="2066"/>
        <v>1</v>
      </c>
      <c r="AW4011" s="74" t="str">
        <f t="shared" si="2061"/>
        <v>00631L</v>
      </c>
      <c r="AX4011" s="20">
        <f t="shared" si="2062"/>
        <v>1</v>
      </c>
      <c r="AY4011" s="20">
        <f t="shared" si="2067"/>
        <v>1</v>
      </c>
      <c r="AZ4011" s="116">
        <v>40486</v>
      </c>
      <c r="BA4011" s="116"/>
      <c r="BB4011" s="20"/>
      <c r="BC4011" s="20"/>
      <c r="BD4011" s="76"/>
      <c r="BE4011" s="77"/>
      <c r="BF4011" s="77"/>
    </row>
    <row r="4012" spans="1:58" s="23" customFormat="1" ht="15.75" customHeight="1" x14ac:dyDescent="0.4">
      <c r="A4012" s="116">
        <v>40484</v>
      </c>
      <c r="B4012" s="112">
        <v>21</v>
      </c>
      <c r="C4012" s="112">
        <v>23.75</v>
      </c>
      <c r="D4012" s="112">
        <v>26.35</v>
      </c>
      <c r="E4012" s="112">
        <v>26.65</v>
      </c>
      <c r="F4012" s="112">
        <v>27.45</v>
      </c>
      <c r="G4012" s="112">
        <v>27.55</v>
      </c>
      <c r="H4012" s="113">
        <v>27.7</v>
      </c>
      <c r="I4012" s="90">
        <f t="shared" si="2063"/>
        <v>22.375</v>
      </c>
      <c r="J4012" s="90">
        <f t="shared" si="2064"/>
        <v>25.05</v>
      </c>
      <c r="K4012" s="114">
        <v>10</v>
      </c>
      <c r="L4012" s="115">
        <v>0.05</v>
      </c>
      <c r="M4012" s="11"/>
      <c r="N4012" s="90">
        <v>21.57</v>
      </c>
      <c r="O4012" s="90">
        <v>23.02</v>
      </c>
      <c r="P4012" s="90">
        <v>25.91</v>
      </c>
      <c r="Q4012" s="90">
        <v>27.24</v>
      </c>
      <c r="R4012" s="63">
        <f t="shared" si="2075"/>
        <v>27.36</v>
      </c>
      <c r="S4012" s="64">
        <f t="shared" si="2074"/>
        <v>-1.1910215300045717E-2</v>
      </c>
      <c r="T4012" s="65"/>
      <c r="U4012" s="65">
        <f t="shared" si="2070"/>
        <v>0.93701129452649867</v>
      </c>
      <c r="V4012" s="65">
        <f t="shared" si="2076"/>
        <v>0.8324971053647241</v>
      </c>
      <c r="W4012" s="65">
        <f t="shared" si="2077"/>
        <v>0.79185022026431728</v>
      </c>
      <c r="X4012" s="61">
        <f t="shared" si="2065"/>
        <v>0.13095238095238096</v>
      </c>
      <c r="Y4012" s="66">
        <f t="shared" si="2078"/>
        <v>3.9399624765478453E-2</v>
      </c>
      <c r="Z4012" s="61">
        <f t="shared" si="2079"/>
        <v>0.11955307262569835</v>
      </c>
      <c r="AA4012" s="67">
        <f t="shared" si="2080"/>
        <v>22.375</v>
      </c>
      <c r="AB4012" s="68">
        <f t="shared" si="2081"/>
        <v>-2.6425591098748275E-2</v>
      </c>
      <c r="AC4012" s="69">
        <f t="shared" si="2082"/>
        <v>3.7320352341214634E-2</v>
      </c>
      <c r="AD4012" s="70">
        <f>_xlfn.PERCENTILE.EXC(AC4012:$AC$5675,0.5)</f>
        <v>6.0778724649408575E-2</v>
      </c>
      <c r="AE4012" s="70">
        <f>_xlfn.PERCENTILE.EXC($AC4012:AC$5675,0.35)</f>
        <v>3.2827349987123479E-2</v>
      </c>
      <c r="AF4012" s="71">
        <f t="shared" si="2071"/>
        <v>4.7684579538849053E-3</v>
      </c>
      <c r="AG4012" s="70">
        <f t="shared" si="2072"/>
        <v>-0.31213811082236831</v>
      </c>
      <c r="AH4012" s="70">
        <f t="shared" si="2073"/>
        <v>-0.32972785344228484</v>
      </c>
      <c r="AI4012" s="61" t="str">
        <f t="shared" si="2068"/>
        <v>Safety</v>
      </c>
      <c r="AJ4012" s="68" t="str">
        <f t="shared" si="2069"/>
        <v>Short VOL</v>
      </c>
      <c r="AK4012" s="72"/>
      <c r="AL4012" s="73"/>
      <c r="AM4012" s="72"/>
      <c r="AN4012" s="73"/>
      <c r="AO4012" s="74"/>
      <c r="AP4012" s="20"/>
      <c r="AQ4012" s="74"/>
      <c r="AR4012" s="20"/>
      <c r="AS4012" s="74"/>
      <c r="AT4012" s="20"/>
      <c r="AU4012" s="74" t="str">
        <f t="shared" si="2060"/>
        <v>00631L</v>
      </c>
      <c r="AV4012" s="20">
        <f t="shared" si="2066"/>
        <v>1</v>
      </c>
      <c r="AW4012" s="74" t="str">
        <f t="shared" si="2061"/>
        <v>00631L</v>
      </c>
      <c r="AX4012" s="20">
        <f t="shared" si="2062"/>
        <v>1</v>
      </c>
      <c r="AY4012" s="20">
        <f t="shared" si="2067"/>
        <v>1</v>
      </c>
      <c r="AZ4012" s="116">
        <v>40485</v>
      </c>
      <c r="BA4012" s="116"/>
      <c r="BB4012" s="20"/>
      <c r="BC4012" s="20"/>
      <c r="BD4012" s="76"/>
      <c r="BE4012" s="77"/>
      <c r="BF4012" s="77"/>
    </row>
    <row r="4013" spans="1:58" s="23" customFormat="1" ht="15.75" customHeight="1" x14ac:dyDescent="0.4">
      <c r="A4013" s="116">
        <v>40483</v>
      </c>
      <c r="B4013" s="112">
        <v>21.55</v>
      </c>
      <c r="C4013" s="112">
        <v>24.2</v>
      </c>
      <c r="D4013" s="112">
        <v>26.6</v>
      </c>
      <c r="E4013" s="112">
        <v>26.9</v>
      </c>
      <c r="F4013" s="112">
        <v>27.85</v>
      </c>
      <c r="G4013" s="112">
        <v>28</v>
      </c>
      <c r="H4013" s="113">
        <v>28.05</v>
      </c>
      <c r="I4013" s="90">
        <f t="shared" si="2063"/>
        <v>22.7425</v>
      </c>
      <c r="J4013" s="90">
        <f t="shared" si="2064"/>
        <v>25.28</v>
      </c>
      <c r="K4013" s="114">
        <v>11</v>
      </c>
      <c r="L4013" s="115">
        <v>0.05</v>
      </c>
      <c r="M4013" s="11"/>
      <c r="N4013" s="90">
        <v>21.83</v>
      </c>
      <c r="O4013" s="90">
        <v>23.29</v>
      </c>
      <c r="P4013" s="90">
        <v>26.16</v>
      </c>
      <c r="Q4013" s="90">
        <v>27.5</v>
      </c>
      <c r="R4013" s="63">
        <f t="shared" si="2075"/>
        <v>27.620000000000005</v>
      </c>
      <c r="S4013" s="64">
        <f t="shared" si="2074"/>
        <v>2.9716981132075427E-2</v>
      </c>
      <c r="T4013" s="65"/>
      <c r="U4013" s="65">
        <f t="shared" si="2070"/>
        <v>0.9373121511378274</v>
      </c>
      <c r="V4013" s="65">
        <f t="shared" si="2076"/>
        <v>0.83448012232415891</v>
      </c>
      <c r="W4013" s="65">
        <f t="shared" si="2077"/>
        <v>0.79381818181818176</v>
      </c>
      <c r="X4013" s="61">
        <f t="shared" si="2065"/>
        <v>0.12296983758700689</v>
      </c>
      <c r="Y4013" s="66">
        <f t="shared" si="2078"/>
        <v>4.2750929368029822E-2</v>
      </c>
      <c r="Z4013" s="61">
        <f t="shared" si="2079"/>
        <v>0.11157524458612736</v>
      </c>
      <c r="AA4013" s="67">
        <f t="shared" si="2080"/>
        <v>22.7425</v>
      </c>
      <c r="AB4013" s="68">
        <f t="shared" si="2081"/>
        <v>-1.2826385707741529E-2</v>
      </c>
      <c r="AC4013" s="69">
        <f t="shared" si="2082"/>
        <v>4.1800274851122379E-2</v>
      </c>
      <c r="AD4013" s="70">
        <f>_xlfn.PERCENTILE.EXC(AC4013:$AC$5675,0.5)</f>
        <v>6.0819744380784441E-2</v>
      </c>
      <c r="AE4013" s="70">
        <f>_xlfn.PERCENTILE.EXC($AC4013:AC$5675,0.35)</f>
        <v>3.2763821787277984E-2</v>
      </c>
      <c r="AF4013" s="71">
        <f t="shared" si="2071"/>
        <v>4.7684579538849053E-3</v>
      </c>
      <c r="AG4013" s="70">
        <f t="shared" si="2072"/>
        <v>-0.31213811082236831</v>
      </c>
      <c r="AH4013" s="70">
        <f t="shared" si="2073"/>
        <v>-0.32972785344228484</v>
      </c>
      <c r="AI4013" s="61" t="str">
        <f t="shared" si="2068"/>
        <v>Safety</v>
      </c>
      <c r="AJ4013" s="68" t="str">
        <f t="shared" si="2069"/>
        <v>Short VOL</v>
      </c>
      <c r="AK4013" s="72"/>
      <c r="AL4013" s="73"/>
      <c r="AM4013" s="72"/>
      <c r="AN4013" s="73"/>
      <c r="AO4013" s="74"/>
      <c r="AP4013" s="20"/>
      <c r="AQ4013" s="74"/>
      <c r="AR4013" s="20"/>
      <c r="AS4013" s="74"/>
      <c r="AT4013" s="20"/>
      <c r="AU4013" s="74" t="str">
        <f t="shared" si="2060"/>
        <v>00631L</v>
      </c>
      <c r="AV4013" s="20">
        <f t="shared" si="2066"/>
        <v>1</v>
      </c>
      <c r="AW4013" s="74" t="str">
        <f t="shared" si="2061"/>
        <v>00631L</v>
      </c>
      <c r="AX4013" s="20">
        <f t="shared" si="2062"/>
        <v>1</v>
      </c>
      <c r="AY4013" s="20">
        <f t="shared" si="2067"/>
        <v>1</v>
      </c>
      <c r="AZ4013" s="116">
        <v>40484</v>
      </c>
      <c r="BA4013" s="116"/>
      <c r="BB4013" s="20"/>
      <c r="BC4013" s="20"/>
      <c r="BD4013" s="76"/>
      <c r="BE4013" s="77"/>
      <c r="BF4013" s="77"/>
    </row>
    <row r="4014" spans="1:58" s="23" customFormat="1" ht="15.75" customHeight="1" x14ac:dyDescent="0.4">
      <c r="A4014" s="116">
        <v>40480</v>
      </c>
      <c r="B4014" s="112">
        <v>21.75</v>
      </c>
      <c r="C4014" s="112">
        <v>24.25</v>
      </c>
      <c r="D4014" s="112">
        <v>26.4</v>
      </c>
      <c r="E4014" s="112">
        <v>26.9</v>
      </c>
      <c r="F4014" s="112">
        <v>27.9</v>
      </c>
      <c r="G4014" s="112">
        <v>28</v>
      </c>
      <c r="H4014" s="113">
        <v>28.05</v>
      </c>
      <c r="I4014" s="90">
        <f t="shared" si="2063"/>
        <v>22.75</v>
      </c>
      <c r="J4014" s="90">
        <f t="shared" si="2064"/>
        <v>25.11</v>
      </c>
      <c r="K4014" s="114">
        <v>12</v>
      </c>
      <c r="L4014" s="115">
        <v>0.05</v>
      </c>
      <c r="M4014" s="11"/>
      <c r="N4014" s="90">
        <v>21.2</v>
      </c>
      <c r="O4014" s="90">
        <v>22.95</v>
      </c>
      <c r="P4014" s="90">
        <v>25.62</v>
      </c>
      <c r="Q4014" s="90">
        <v>27.31</v>
      </c>
      <c r="R4014" s="63">
        <f t="shared" si="2075"/>
        <v>27.37</v>
      </c>
      <c r="S4014" s="64">
        <f t="shared" si="2074"/>
        <v>1.5325670498084306E-2</v>
      </c>
      <c r="T4014" s="65"/>
      <c r="U4014" s="65">
        <f t="shared" si="2070"/>
        <v>0.92374727668845313</v>
      </c>
      <c r="V4014" s="65">
        <f t="shared" si="2076"/>
        <v>0.8274785323965651</v>
      </c>
      <c r="W4014" s="65">
        <f t="shared" si="2077"/>
        <v>0.77627242768216775</v>
      </c>
      <c r="X4014" s="61">
        <f t="shared" si="2065"/>
        <v>0.11494252873563218</v>
      </c>
      <c r="Y4014" s="66">
        <f t="shared" si="2078"/>
        <v>4.2750929368029822E-2</v>
      </c>
      <c r="Z4014" s="61">
        <f t="shared" si="2079"/>
        <v>0.10373626373626371</v>
      </c>
      <c r="AA4014" s="67">
        <f t="shared" si="2080"/>
        <v>22.75</v>
      </c>
      <c r="AB4014" s="68">
        <f t="shared" si="2081"/>
        <v>2.594339622641513E-2</v>
      </c>
      <c r="AC4014" s="69">
        <f t="shared" si="2082"/>
        <v>7.3113207547169851E-2</v>
      </c>
      <c r="AD4014" s="70">
        <f>_xlfn.PERCENTILE.EXC(AC4014:$AC$5675,0.5)</f>
        <v>6.0887009367330547E-2</v>
      </c>
      <c r="AE4014" s="70">
        <f>_xlfn.PERCENTILE.EXC($AC4014:AC$5675,0.35)</f>
        <v>3.270029358743249E-2</v>
      </c>
      <c r="AF4014" s="71">
        <f t="shared" si="2071"/>
        <v>4.7684579538849053E-3</v>
      </c>
      <c r="AG4014" s="70">
        <f t="shared" si="2072"/>
        <v>-0.31213811082236831</v>
      </c>
      <c r="AH4014" s="70">
        <f t="shared" si="2073"/>
        <v>-0.32972785344228484</v>
      </c>
      <c r="AI4014" s="61" t="str">
        <f t="shared" si="2068"/>
        <v>Short VOL</v>
      </c>
      <c r="AJ4014" s="68" t="str">
        <f t="shared" si="2069"/>
        <v>Short VOL</v>
      </c>
      <c r="AK4014" s="72"/>
      <c r="AL4014" s="73"/>
      <c r="AM4014" s="72"/>
      <c r="AN4014" s="73"/>
      <c r="AO4014" s="74"/>
      <c r="AP4014" s="20"/>
      <c r="AQ4014" s="74"/>
      <c r="AR4014" s="20"/>
      <c r="AS4014" s="74"/>
      <c r="AT4014" s="20"/>
      <c r="AU4014" s="74" t="str">
        <f t="shared" si="2060"/>
        <v>00631L</v>
      </c>
      <c r="AV4014" s="20">
        <f t="shared" si="2066"/>
        <v>1</v>
      </c>
      <c r="AW4014" s="74" t="str">
        <f t="shared" si="2061"/>
        <v>00631L</v>
      </c>
      <c r="AX4014" s="20">
        <f t="shared" si="2062"/>
        <v>1</v>
      </c>
      <c r="AY4014" s="20">
        <f t="shared" si="2067"/>
        <v>1</v>
      </c>
      <c r="AZ4014" s="116">
        <v>40483</v>
      </c>
      <c r="BA4014" s="116"/>
      <c r="BB4014" s="20"/>
      <c r="BC4014" s="20"/>
      <c r="BD4014" s="76"/>
      <c r="BE4014" s="77"/>
      <c r="BF4014" s="77"/>
    </row>
    <row r="4015" spans="1:58" s="23" customFormat="1" ht="15.75" customHeight="1" x14ac:dyDescent="0.4">
      <c r="A4015" s="116">
        <v>40479</v>
      </c>
      <c r="B4015" s="112">
        <v>21.75</v>
      </c>
      <c r="C4015" s="112">
        <v>24.3</v>
      </c>
      <c r="D4015" s="112">
        <v>26.45</v>
      </c>
      <c r="E4015" s="112">
        <v>27.1</v>
      </c>
      <c r="F4015" s="112">
        <v>28</v>
      </c>
      <c r="G4015" s="112">
        <v>28.1</v>
      </c>
      <c r="H4015" s="113">
        <v>28.2</v>
      </c>
      <c r="I4015" s="90">
        <f t="shared" si="2063"/>
        <v>22.642500000000002</v>
      </c>
      <c r="J4015" s="90">
        <f t="shared" si="2064"/>
        <v>25.052500000000002</v>
      </c>
      <c r="K4015" s="114">
        <v>13</v>
      </c>
      <c r="L4015" s="115">
        <v>0.05</v>
      </c>
      <c r="M4015" s="11"/>
      <c r="N4015" s="90">
        <v>20.88</v>
      </c>
      <c r="O4015" s="90">
        <v>22.81</v>
      </c>
      <c r="P4015" s="90">
        <v>25.85</v>
      </c>
      <c r="Q4015" s="90">
        <v>27.44</v>
      </c>
      <c r="R4015" s="63">
        <f t="shared" si="2075"/>
        <v>27.779999999999998</v>
      </c>
      <c r="S4015" s="64">
        <f t="shared" si="2074"/>
        <v>8.2085948816995723E-3</v>
      </c>
      <c r="T4015" s="65"/>
      <c r="U4015" s="65">
        <f t="shared" si="2070"/>
        <v>0.91538798772468222</v>
      </c>
      <c r="V4015" s="65">
        <f t="shared" si="2076"/>
        <v>0.80773694390715656</v>
      </c>
      <c r="W4015" s="65">
        <f t="shared" si="2077"/>
        <v>0.76093294460641392</v>
      </c>
      <c r="X4015" s="61">
        <f t="shared" si="2065"/>
        <v>0.11724137931034485</v>
      </c>
      <c r="Y4015" s="66">
        <f t="shared" si="2078"/>
        <v>4.0590405904058963E-2</v>
      </c>
      <c r="Z4015" s="61">
        <f t="shared" si="2079"/>
        <v>0.10643701004747709</v>
      </c>
      <c r="AA4015" s="67">
        <f t="shared" si="2080"/>
        <v>22.642499999999998</v>
      </c>
      <c r="AB4015" s="68">
        <f t="shared" si="2081"/>
        <v>4.1666666666666713E-2</v>
      </c>
      <c r="AC4015" s="69">
        <f t="shared" si="2082"/>
        <v>8.4410919540229862E-2</v>
      </c>
      <c r="AD4015" s="70">
        <f>_xlfn.PERCENTILE.EXC(AC4015:$AC$5675,0.5)</f>
        <v>6.0819744380784441E-2</v>
      </c>
      <c r="AE4015" s="70">
        <f>_xlfn.PERCENTILE.EXC($AC4015:AC$5675,0.35)</f>
        <v>3.2690716341572189E-2</v>
      </c>
      <c r="AF4015" s="71">
        <f t="shared" si="2071"/>
        <v>4.7684579538849053E-3</v>
      </c>
      <c r="AG4015" s="70">
        <f t="shared" si="2072"/>
        <v>-0.31213811082236831</v>
      </c>
      <c r="AH4015" s="70">
        <f t="shared" si="2073"/>
        <v>-0.32972785344228484</v>
      </c>
      <c r="AI4015" s="61" t="str">
        <f t="shared" si="2068"/>
        <v>Short VOL</v>
      </c>
      <c r="AJ4015" s="68" t="str">
        <f t="shared" si="2069"/>
        <v>Short VOL</v>
      </c>
      <c r="AK4015" s="72"/>
      <c r="AL4015" s="73"/>
      <c r="AM4015" s="72"/>
      <c r="AN4015" s="73"/>
      <c r="AO4015" s="74"/>
      <c r="AP4015" s="20"/>
      <c r="AQ4015" s="74"/>
      <c r="AR4015" s="20"/>
      <c r="AS4015" s="74"/>
      <c r="AT4015" s="20"/>
      <c r="AU4015" s="74" t="str">
        <f t="shared" si="2060"/>
        <v>00631L</v>
      </c>
      <c r="AV4015" s="20">
        <f t="shared" si="2066"/>
        <v>1</v>
      </c>
      <c r="AW4015" s="74" t="str">
        <f t="shared" si="2061"/>
        <v>00631L</v>
      </c>
      <c r="AX4015" s="20">
        <f t="shared" si="2062"/>
        <v>1</v>
      </c>
      <c r="AY4015" s="20">
        <f t="shared" si="2067"/>
        <v>1</v>
      </c>
      <c r="AZ4015" s="116">
        <v>40480</v>
      </c>
      <c r="BA4015" s="116"/>
      <c r="BB4015" s="20"/>
      <c r="BC4015" s="20"/>
      <c r="BD4015" s="76"/>
      <c r="BE4015" s="77"/>
      <c r="BF4015" s="77"/>
    </row>
    <row r="4016" spans="1:58" s="23" customFormat="1" ht="15.75" customHeight="1" x14ac:dyDescent="0.4">
      <c r="A4016" s="116">
        <v>40478</v>
      </c>
      <c r="B4016" s="112">
        <v>21.85</v>
      </c>
      <c r="C4016" s="112">
        <v>24.2</v>
      </c>
      <c r="D4016" s="112">
        <v>26.3</v>
      </c>
      <c r="E4016" s="112">
        <v>27.15</v>
      </c>
      <c r="F4016" s="112">
        <v>28.1</v>
      </c>
      <c r="G4016" s="112">
        <v>28.3</v>
      </c>
      <c r="H4016" s="113">
        <v>28.4</v>
      </c>
      <c r="I4016" s="90">
        <f t="shared" si="2063"/>
        <v>22.555</v>
      </c>
      <c r="J4016" s="90">
        <f t="shared" si="2064"/>
        <v>24.83</v>
      </c>
      <c r="K4016" s="114">
        <v>14</v>
      </c>
      <c r="L4016" s="115">
        <v>0.05</v>
      </c>
      <c r="M4016" s="11"/>
      <c r="N4016" s="90">
        <v>20.71</v>
      </c>
      <c r="O4016" s="90">
        <v>22.6</v>
      </c>
      <c r="P4016" s="90">
        <v>25.96</v>
      </c>
      <c r="Q4016" s="90">
        <v>27.78</v>
      </c>
      <c r="R4016" s="63">
        <f t="shared" si="2075"/>
        <v>27.85</v>
      </c>
      <c r="S4016" s="64">
        <f t="shared" si="2074"/>
        <v>2.4233432245301782E-2</v>
      </c>
      <c r="T4016" s="65"/>
      <c r="U4016" s="65">
        <f t="shared" si="2070"/>
        <v>0.91637168141592917</v>
      </c>
      <c r="V4016" s="65">
        <f t="shared" si="2076"/>
        <v>0.79776579352850541</v>
      </c>
      <c r="W4016" s="65">
        <f t="shared" si="2077"/>
        <v>0.74550035997120234</v>
      </c>
      <c r="X4016" s="61">
        <f t="shared" si="2065"/>
        <v>0.10755148741418753</v>
      </c>
      <c r="Y4016" s="66">
        <f t="shared" si="2078"/>
        <v>4.6040515653775323E-2</v>
      </c>
      <c r="Z4016" s="61">
        <f t="shared" si="2079"/>
        <v>0.10086455331412097</v>
      </c>
      <c r="AA4016" s="67">
        <f t="shared" si="2080"/>
        <v>22.555</v>
      </c>
      <c r="AB4016" s="68">
        <f t="shared" si="2081"/>
        <v>5.5045871559633051E-2</v>
      </c>
      <c r="AC4016" s="69">
        <f t="shared" si="2082"/>
        <v>8.9087397392563925E-2</v>
      </c>
      <c r="AD4016" s="70">
        <f>_xlfn.PERCENTILE.EXC(AC4016:$AC$5675,0.5)</f>
        <v>6.0778724649408575E-2</v>
      </c>
      <c r="AE4016" s="70">
        <f>_xlfn.PERCENTILE.EXC($AC4016:AC$5675,0.35)</f>
        <v>3.2690130921376077E-2</v>
      </c>
      <c r="AF4016" s="71">
        <f t="shared" si="2071"/>
        <v>4.7684579538849053E-3</v>
      </c>
      <c r="AG4016" s="70">
        <f t="shared" si="2072"/>
        <v>-0.31213811082236831</v>
      </c>
      <c r="AH4016" s="70">
        <f t="shared" si="2073"/>
        <v>-0.32972785344228484</v>
      </c>
      <c r="AI4016" s="61" t="str">
        <f t="shared" si="2068"/>
        <v>Short VOL</v>
      </c>
      <c r="AJ4016" s="68" t="str">
        <f t="shared" si="2069"/>
        <v>Short VOL</v>
      </c>
      <c r="AK4016" s="72"/>
      <c r="AL4016" s="73"/>
      <c r="AM4016" s="72"/>
      <c r="AN4016" s="73"/>
      <c r="AO4016" s="74"/>
      <c r="AP4016" s="20"/>
      <c r="AQ4016" s="74"/>
      <c r="AR4016" s="20"/>
      <c r="AS4016" s="74"/>
      <c r="AT4016" s="20"/>
      <c r="AU4016" s="74" t="str">
        <f t="shared" ref="AU4016:AU4079" si="2083">IF(AC4016&gt;AF4016,"00631L",IF(AC4016&lt;AG4016,"Cash","00635U"))</f>
        <v>00631L</v>
      </c>
      <c r="AV4016" s="20">
        <f t="shared" si="2066"/>
        <v>1</v>
      </c>
      <c r="AW4016" s="74" t="str">
        <f t="shared" ref="AW4016:AW4079" si="2084">IF(AC4016&gt;AE4016,"00631L",IF(AC4016&lt;AH4016,"00631L","00635U"))</f>
        <v>00631L</v>
      </c>
      <c r="AX4016" s="20">
        <f t="shared" si="2062"/>
        <v>1</v>
      </c>
      <c r="AY4016" s="20">
        <f t="shared" si="2067"/>
        <v>1</v>
      </c>
      <c r="AZ4016" s="116">
        <v>40479</v>
      </c>
      <c r="BA4016" s="116"/>
      <c r="BB4016" s="20"/>
      <c r="BC4016" s="20"/>
      <c r="BD4016" s="76"/>
      <c r="BE4016" s="77"/>
      <c r="BF4016" s="77"/>
    </row>
    <row r="4017" spans="1:58" s="23" customFormat="1" ht="15.75" customHeight="1" x14ac:dyDescent="0.4">
      <c r="A4017" s="116">
        <v>40477</v>
      </c>
      <c r="B4017" s="112">
        <v>21.4</v>
      </c>
      <c r="C4017" s="112">
        <v>23.9</v>
      </c>
      <c r="D4017" s="112">
        <v>26.1</v>
      </c>
      <c r="E4017" s="112">
        <v>27.05</v>
      </c>
      <c r="F4017" s="112">
        <v>28.1</v>
      </c>
      <c r="G4017" s="112">
        <v>28.3</v>
      </c>
      <c r="H4017" s="113">
        <v>28.35</v>
      </c>
      <c r="I4017" s="90">
        <f t="shared" si="2063"/>
        <v>22.024999999999999</v>
      </c>
      <c r="J4017" s="90">
        <f t="shared" si="2064"/>
        <v>24.45</v>
      </c>
      <c r="K4017" s="114">
        <v>15</v>
      </c>
      <c r="L4017" s="115">
        <v>0.05</v>
      </c>
      <c r="M4017" s="11"/>
      <c r="N4017" s="90">
        <v>20.22</v>
      </c>
      <c r="O4017" s="90">
        <v>22.2</v>
      </c>
      <c r="P4017" s="90">
        <v>25.73</v>
      </c>
      <c r="Q4017" s="90">
        <v>27.36</v>
      </c>
      <c r="R4017" s="63">
        <f t="shared" si="2075"/>
        <v>27.71</v>
      </c>
      <c r="S4017" s="64">
        <f t="shared" si="2074"/>
        <v>1.8639798488664858E-2</v>
      </c>
      <c r="T4017" s="65"/>
      <c r="U4017" s="65">
        <f t="shared" si="2070"/>
        <v>0.91081081081081083</v>
      </c>
      <c r="V4017" s="65">
        <f t="shared" si="2076"/>
        <v>0.78585308977846868</v>
      </c>
      <c r="W4017" s="65">
        <f t="shared" si="2077"/>
        <v>0.73903508771929827</v>
      </c>
      <c r="X4017" s="61">
        <f t="shared" si="2065"/>
        <v>0.11682242990654207</v>
      </c>
      <c r="Y4017" s="66">
        <f t="shared" si="2078"/>
        <v>4.80591497227357E-2</v>
      </c>
      <c r="Z4017" s="61">
        <f t="shared" si="2079"/>
        <v>0.11010215664018165</v>
      </c>
      <c r="AA4017" s="67">
        <f t="shared" si="2080"/>
        <v>22.024999999999999</v>
      </c>
      <c r="AB4017" s="68">
        <f t="shared" si="2081"/>
        <v>5.8358061325420367E-2</v>
      </c>
      <c r="AC4017" s="69">
        <f t="shared" si="2082"/>
        <v>8.9268051434223533E-2</v>
      </c>
      <c r="AD4017" s="70">
        <f>_xlfn.PERCENTILE.EXC(AC4017:$AC$5675,0.5)</f>
        <v>6.0737704918032709E-2</v>
      </c>
      <c r="AE4017" s="70">
        <f>_xlfn.PERCENTILE.EXC($AC4017:AC$5675,0.35)</f>
        <v>3.2689545501179966E-2</v>
      </c>
      <c r="AF4017" s="71">
        <f t="shared" si="2071"/>
        <v>4.7684579538849053E-3</v>
      </c>
      <c r="AG4017" s="70">
        <f t="shared" si="2072"/>
        <v>-0.31213811082236831</v>
      </c>
      <c r="AH4017" s="70">
        <f t="shared" si="2073"/>
        <v>-0.32972785344228484</v>
      </c>
      <c r="AI4017" s="61" t="str">
        <f t="shared" si="2068"/>
        <v>Short VOL</v>
      </c>
      <c r="AJ4017" s="68" t="str">
        <f t="shared" si="2069"/>
        <v>Short VOL</v>
      </c>
      <c r="AK4017" s="72"/>
      <c r="AL4017" s="73"/>
      <c r="AM4017" s="72"/>
      <c r="AN4017" s="73"/>
      <c r="AO4017" s="74"/>
      <c r="AP4017" s="20"/>
      <c r="AQ4017" s="74"/>
      <c r="AR4017" s="20"/>
      <c r="AS4017" s="74"/>
      <c r="AT4017" s="20"/>
      <c r="AU4017" s="74" t="str">
        <f t="shared" si="2083"/>
        <v>00631L</v>
      </c>
      <c r="AV4017" s="20">
        <f t="shared" si="2066"/>
        <v>1</v>
      </c>
      <c r="AW4017" s="74" t="str">
        <f t="shared" si="2084"/>
        <v>00631L</v>
      </c>
      <c r="AX4017" s="20">
        <f t="shared" si="2062"/>
        <v>1</v>
      </c>
      <c r="AY4017" s="20">
        <f t="shared" si="2067"/>
        <v>1</v>
      </c>
      <c r="AZ4017" s="116">
        <v>40478</v>
      </c>
      <c r="BA4017" s="116"/>
      <c r="BB4017" s="20"/>
      <c r="BC4017" s="20"/>
      <c r="BD4017" s="76"/>
      <c r="BE4017" s="77"/>
      <c r="BF4017" s="77"/>
    </row>
    <row r="4018" spans="1:58" s="23" customFormat="1" ht="15.75" customHeight="1" x14ac:dyDescent="0.4">
      <c r="A4018" s="116">
        <v>40476</v>
      </c>
      <c r="B4018" s="112">
        <v>20.95</v>
      </c>
      <c r="C4018" s="112">
        <v>23.7</v>
      </c>
      <c r="D4018" s="112">
        <v>25.9</v>
      </c>
      <c r="E4018" s="112">
        <v>27</v>
      </c>
      <c r="F4018" s="112">
        <v>28</v>
      </c>
      <c r="G4018" s="112">
        <v>28.2</v>
      </c>
      <c r="H4018" s="113">
        <v>28.35</v>
      </c>
      <c r="I4018" s="90">
        <f t="shared" si="2063"/>
        <v>21.5</v>
      </c>
      <c r="J4018" s="90">
        <f t="shared" si="2064"/>
        <v>24.14</v>
      </c>
      <c r="K4018" s="114">
        <v>16</v>
      </c>
      <c r="L4018" s="115">
        <v>0.05</v>
      </c>
      <c r="M4018" s="11"/>
      <c r="N4018" s="90">
        <v>19.850000000000001</v>
      </c>
      <c r="O4018" s="90">
        <v>21.91</v>
      </c>
      <c r="P4018" s="90">
        <v>25.49</v>
      </c>
      <c r="Q4018" s="90">
        <v>27.44</v>
      </c>
      <c r="R4018" s="63">
        <f t="shared" si="2075"/>
        <v>27.549999999999997</v>
      </c>
      <c r="S4018" s="64">
        <f t="shared" si="2074"/>
        <v>5.6975505857295008E-2</v>
      </c>
      <c r="T4018" s="65"/>
      <c r="U4018" s="65">
        <f t="shared" si="2070"/>
        <v>0.90597900502053863</v>
      </c>
      <c r="V4018" s="65">
        <f t="shared" si="2076"/>
        <v>0.77873675951353483</v>
      </c>
      <c r="W4018" s="65">
        <f t="shared" si="2077"/>
        <v>0.72339650145772594</v>
      </c>
      <c r="X4018" s="61">
        <f t="shared" si="2065"/>
        <v>0.13126491646778043</v>
      </c>
      <c r="Y4018" s="66">
        <f t="shared" si="2078"/>
        <v>5.0000000000000051E-2</v>
      </c>
      <c r="Z4018" s="61">
        <f t="shared" si="2079"/>
        <v>0.12279069767441864</v>
      </c>
      <c r="AA4018" s="67">
        <f t="shared" si="2080"/>
        <v>21.5</v>
      </c>
      <c r="AB4018" s="68">
        <f t="shared" si="2081"/>
        <v>5.5415617128463365E-2</v>
      </c>
      <c r="AC4018" s="69">
        <f t="shared" si="2082"/>
        <v>8.3123425692695138E-2</v>
      </c>
      <c r="AD4018" s="70">
        <f>_xlfn.PERCENTILE.EXC(AC4018:$AC$5675,0.5)</f>
        <v>6.0705931110701779E-2</v>
      </c>
      <c r="AE4018" s="70">
        <f>_xlfn.PERCENTILE.EXC($AC4018:AC$5675,0.35)</f>
        <v>3.2650818538151445E-2</v>
      </c>
      <c r="AF4018" s="71">
        <f t="shared" si="2071"/>
        <v>4.7684579538849053E-3</v>
      </c>
      <c r="AG4018" s="70">
        <f t="shared" si="2072"/>
        <v>-0.31213811082236831</v>
      </c>
      <c r="AH4018" s="70">
        <f t="shared" si="2073"/>
        <v>-0.32972785344228484</v>
      </c>
      <c r="AI4018" s="61" t="str">
        <f t="shared" si="2068"/>
        <v>Short VOL</v>
      </c>
      <c r="AJ4018" s="68" t="str">
        <f t="shared" si="2069"/>
        <v>Short VOL</v>
      </c>
      <c r="AK4018" s="72"/>
      <c r="AL4018" s="73"/>
      <c r="AM4018" s="72"/>
      <c r="AN4018" s="73"/>
      <c r="AO4018" s="74"/>
      <c r="AP4018" s="20"/>
      <c r="AQ4018" s="74"/>
      <c r="AR4018" s="20"/>
      <c r="AS4018" s="74"/>
      <c r="AT4018" s="20"/>
      <c r="AU4018" s="74" t="str">
        <f t="shared" si="2083"/>
        <v>00631L</v>
      </c>
      <c r="AV4018" s="20">
        <f t="shared" si="2066"/>
        <v>1</v>
      </c>
      <c r="AW4018" s="74" t="str">
        <f t="shared" si="2084"/>
        <v>00631L</v>
      </c>
      <c r="AX4018" s="20">
        <f t="shared" si="2062"/>
        <v>1</v>
      </c>
      <c r="AY4018" s="20">
        <f t="shared" si="2067"/>
        <v>1</v>
      </c>
      <c r="AZ4018" s="116">
        <v>40477</v>
      </c>
      <c r="BA4018" s="116"/>
      <c r="BB4018" s="20"/>
      <c r="BC4018" s="20"/>
      <c r="BD4018" s="76"/>
      <c r="BE4018" s="77"/>
      <c r="BF4018" s="77"/>
    </row>
    <row r="4019" spans="1:58" s="23" customFormat="1" ht="15.75" customHeight="1" x14ac:dyDescent="0.4">
      <c r="A4019" s="116">
        <v>40473</v>
      </c>
      <c r="B4019" s="112">
        <v>21.1</v>
      </c>
      <c r="C4019" s="112">
        <v>23.95</v>
      </c>
      <c r="D4019" s="112">
        <v>26.25</v>
      </c>
      <c r="E4019" s="112">
        <v>27.35</v>
      </c>
      <c r="F4019" s="112">
        <v>28.35</v>
      </c>
      <c r="G4019" s="112">
        <v>28.55</v>
      </c>
      <c r="H4019" s="113">
        <v>28.75</v>
      </c>
      <c r="I4019" s="90">
        <f t="shared" si="2063"/>
        <v>21.5275</v>
      </c>
      <c r="J4019" s="90">
        <f t="shared" si="2064"/>
        <v>24.294999999999998</v>
      </c>
      <c r="K4019" s="114">
        <v>17</v>
      </c>
      <c r="L4019" s="115">
        <v>0.05</v>
      </c>
      <c r="M4019" s="11"/>
      <c r="N4019" s="90">
        <v>18.78</v>
      </c>
      <c r="O4019" s="90">
        <v>21.65</v>
      </c>
      <c r="P4019" s="90">
        <v>25.52</v>
      </c>
      <c r="Q4019" s="90">
        <v>28.29</v>
      </c>
      <c r="R4019" s="63">
        <f t="shared" si="2075"/>
        <v>28.39</v>
      </c>
      <c r="S4019" s="64">
        <f t="shared" si="2074"/>
        <v>-2.5428126621691669E-2</v>
      </c>
      <c r="T4019" s="65"/>
      <c r="U4019" s="65">
        <f t="shared" si="2070"/>
        <v>0.86743648960739039</v>
      </c>
      <c r="V4019" s="65">
        <f t="shared" si="2076"/>
        <v>0.73589341692789978</v>
      </c>
      <c r="W4019" s="65">
        <f t="shared" si="2077"/>
        <v>0.66383881230116659</v>
      </c>
      <c r="X4019" s="61">
        <f t="shared" si="2065"/>
        <v>0.13507109004739326</v>
      </c>
      <c r="Y4019" s="66">
        <f t="shared" si="2078"/>
        <v>5.118829981718459E-2</v>
      </c>
      <c r="Z4019" s="61">
        <f t="shared" si="2079"/>
        <v>0.12855649750319351</v>
      </c>
      <c r="AA4019" s="67">
        <f t="shared" si="2080"/>
        <v>21.5275</v>
      </c>
      <c r="AB4019" s="68">
        <f t="shared" si="2081"/>
        <v>0.12353567625133122</v>
      </c>
      <c r="AC4019" s="69">
        <f t="shared" si="2082"/>
        <v>0.14629925452609152</v>
      </c>
      <c r="AD4019" s="70">
        <f>_xlfn.PERCENTILE.EXC(AC4019:$AC$5675,0.5)</f>
        <v>6.0674157303370849E-2</v>
      </c>
      <c r="AE4019" s="70">
        <f>_xlfn.PERCENTILE.EXC($AC4019:AC$5675,0.35)</f>
        <v>3.2612091575122917E-2</v>
      </c>
      <c r="AF4019" s="71">
        <f t="shared" si="2071"/>
        <v>4.7684579538849053E-3</v>
      </c>
      <c r="AG4019" s="70">
        <f t="shared" si="2072"/>
        <v>-0.31213811082236831</v>
      </c>
      <c r="AH4019" s="70">
        <f t="shared" si="2073"/>
        <v>-0.32972785344228484</v>
      </c>
      <c r="AI4019" s="61" t="str">
        <f t="shared" si="2068"/>
        <v>Short VOL</v>
      </c>
      <c r="AJ4019" s="68" t="str">
        <f t="shared" si="2069"/>
        <v>Short VOL</v>
      </c>
      <c r="AK4019" s="72"/>
      <c r="AL4019" s="73"/>
      <c r="AM4019" s="72"/>
      <c r="AN4019" s="73"/>
      <c r="AO4019" s="74"/>
      <c r="AP4019" s="20"/>
      <c r="AQ4019" s="74"/>
      <c r="AR4019" s="20"/>
      <c r="AS4019" s="74"/>
      <c r="AT4019" s="20"/>
      <c r="AU4019" s="74" t="str">
        <f t="shared" si="2083"/>
        <v>00631L</v>
      </c>
      <c r="AV4019" s="20">
        <f t="shared" si="2066"/>
        <v>1</v>
      </c>
      <c r="AW4019" s="74" t="str">
        <f t="shared" si="2084"/>
        <v>00631L</v>
      </c>
      <c r="AX4019" s="20">
        <f t="shared" si="2062"/>
        <v>1</v>
      </c>
      <c r="AY4019" s="20">
        <f t="shared" si="2067"/>
        <v>1</v>
      </c>
      <c r="AZ4019" s="116">
        <v>40476</v>
      </c>
      <c r="BA4019" s="116"/>
      <c r="BB4019" s="20"/>
      <c r="BC4019" s="20"/>
      <c r="BD4019" s="76"/>
      <c r="BE4019" s="77"/>
      <c r="BF4019" s="77"/>
    </row>
    <row r="4020" spans="1:58" s="23" customFormat="1" ht="15.75" customHeight="1" x14ac:dyDescent="0.4">
      <c r="A4020" s="116">
        <v>40472</v>
      </c>
      <c r="B4020" s="112">
        <v>22</v>
      </c>
      <c r="C4020" s="112">
        <v>24.65</v>
      </c>
      <c r="D4020" s="112">
        <v>27</v>
      </c>
      <c r="E4020" s="112">
        <v>27.95</v>
      </c>
      <c r="F4020" s="112">
        <v>28.9</v>
      </c>
      <c r="G4020" s="112">
        <v>29.1</v>
      </c>
      <c r="H4020" s="113">
        <v>29.25</v>
      </c>
      <c r="I4020" s="90">
        <f t="shared" si="2063"/>
        <v>22.265000000000001</v>
      </c>
      <c r="J4020" s="90">
        <f t="shared" si="2064"/>
        <v>24.884999999999998</v>
      </c>
      <c r="K4020" s="114">
        <v>18</v>
      </c>
      <c r="L4020" s="115">
        <v>0.05</v>
      </c>
      <c r="M4020" s="11"/>
      <c r="N4020" s="90">
        <v>19.27</v>
      </c>
      <c r="O4020" s="90">
        <v>22.22</v>
      </c>
      <c r="P4020" s="90">
        <v>26</v>
      </c>
      <c r="Q4020" s="90">
        <v>28.77</v>
      </c>
      <c r="R4020" s="63">
        <f t="shared" si="2075"/>
        <v>28.95</v>
      </c>
      <c r="S4020" s="64">
        <f t="shared" si="2074"/>
        <v>-2.6275896917635148E-2</v>
      </c>
      <c r="T4020" s="65"/>
      <c r="U4020" s="65">
        <f t="shared" si="2070"/>
        <v>0.86723672367236726</v>
      </c>
      <c r="V4020" s="65">
        <f t="shared" si="2076"/>
        <v>0.74115384615384616</v>
      </c>
      <c r="W4020" s="65">
        <f t="shared" si="2077"/>
        <v>0.66979492526937778</v>
      </c>
      <c r="X4020" s="61">
        <f t="shared" si="2065"/>
        <v>0.12045454545454538</v>
      </c>
      <c r="Y4020" s="66">
        <f t="shared" si="2078"/>
        <v>4.6511627906976771E-2</v>
      </c>
      <c r="Z4020" s="61">
        <f t="shared" si="2079"/>
        <v>0.11767347855378385</v>
      </c>
      <c r="AA4020" s="67">
        <f t="shared" si="2080"/>
        <v>22.265000000000001</v>
      </c>
      <c r="AB4020" s="68">
        <f t="shared" si="2081"/>
        <v>0.14167099117799692</v>
      </c>
      <c r="AC4020" s="69">
        <f t="shared" si="2082"/>
        <v>0.15542293720809555</v>
      </c>
      <c r="AD4020" s="70">
        <f>_xlfn.PERCENTILE.EXC(AC4020:$AC$5675,0.5)</f>
        <v>6.0648484584981857E-2</v>
      </c>
      <c r="AE4020" s="70">
        <f>_xlfn.PERCENTILE.EXC($AC4020:AC$5675,0.35)</f>
        <v>3.2570813947577576E-2</v>
      </c>
      <c r="AF4020" s="71">
        <f t="shared" si="2071"/>
        <v>4.7684579538849053E-3</v>
      </c>
      <c r="AG4020" s="70">
        <f t="shared" si="2072"/>
        <v>-0.31213811082236831</v>
      </c>
      <c r="AH4020" s="70">
        <f t="shared" si="2073"/>
        <v>-0.32972785344228484</v>
      </c>
      <c r="AI4020" s="61" t="str">
        <f t="shared" si="2068"/>
        <v>Short VOL</v>
      </c>
      <c r="AJ4020" s="68" t="str">
        <f t="shared" si="2069"/>
        <v>Short VOL</v>
      </c>
      <c r="AK4020" s="72"/>
      <c r="AL4020" s="73"/>
      <c r="AM4020" s="72"/>
      <c r="AN4020" s="73"/>
      <c r="AO4020" s="74"/>
      <c r="AP4020" s="20"/>
      <c r="AQ4020" s="74"/>
      <c r="AR4020" s="20"/>
      <c r="AS4020" s="74"/>
      <c r="AT4020" s="20"/>
      <c r="AU4020" s="74" t="str">
        <f t="shared" si="2083"/>
        <v>00631L</v>
      </c>
      <c r="AV4020" s="20">
        <f t="shared" si="2066"/>
        <v>1</v>
      </c>
      <c r="AW4020" s="74" t="str">
        <f t="shared" si="2084"/>
        <v>00631L</v>
      </c>
      <c r="AX4020" s="20">
        <f t="shared" si="2062"/>
        <v>1</v>
      </c>
      <c r="AY4020" s="20">
        <f t="shared" si="2067"/>
        <v>1</v>
      </c>
      <c r="AZ4020" s="116">
        <v>40473</v>
      </c>
      <c r="BA4020" s="116"/>
      <c r="BB4020" s="20"/>
      <c r="BC4020" s="20"/>
      <c r="BD4020" s="76"/>
      <c r="BE4020" s="77"/>
      <c r="BF4020" s="77"/>
    </row>
    <row r="4021" spans="1:58" s="23" customFormat="1" ht="15.75" customHeight="1" x14ac:dyDescent="0.4">
      <c r="A4021" s="116">
        <v>40471</v>
      </c>
      <c r="B4021" s="112">
        <v>22.6</v>
      </c>
      <c r="C4021" s="112">
        <v>25.05</v>
      </c>
      <c r="D4021" s="112">
        <v>27.4</v>
      </c>
      <c r="E4021" s="112">
        <v>28.4</v>
      </c>
      <c r="F4021" s="112">
        <v>29.35</v>
      </c>
      <c r="G4021" s="112">
        <v>29.5</v>
      </c>
      <c r="H4021" s="113">
        <v>29.7</v>
      </c>
      <c r="I4021" s="90">
        <f t="shared" si="2063"/>
        <v>22.7225</v>
      </c>
      <c r="J4021" s="90">
        <f t="shared" si="2064"/>
        <v>25.1675</v>
      </c>
      <c r="K4021" s="114">
        <v>19</v>
      </c>
      <c r="L4021" s="115">
        <v>0.05</v>
      </c>
      <c r="M4021" s="11"/>
      <c r="N4021" s="90">
        <v>19.79</v>
      </c>
      <c r="O4021" s="90">
        <v>22.66</v>
      </c>
      <c r="P4021" s="90">
        <v>26.37</v>
      </c>
      <c r="Q4021" s="90">
        <v>29.16</v>
      </c>
      <c r="R4021" s="63">
        <f t="shared" si="2075"/>
        <v>29.240000000000002</v>
      </c>
      <c r="S4021" s="64">
        <f t="shared" si="2074"/>
        <v>-4.0717401841977696E-2</v>
      </c>
      <c r="T4021" s="65"/>
      <c r="U4021" s="65">
        <f t="shared" si="2070"/>
        <v>0.87334510150044131</v>
      </c>
      <c r="V4021" s="65">
        <f t="shared" si="2076"/>
        <v>0.75047402351156611</v>
      </c>
      <c r="W4021" s="65">
        <f t="shared" si="2077"/>
        <v>0.67866941015089155</v>
      </c>
      <c r="X4021" s="61">
        <f t="shared" si="2065"/>
        <v>0.10840707964601766</v>
      </c>
      <c r="Y4021" s="66">
        <f t="shared" si="2078"/>
        <v>4.5774647887323973E-2</v>
      </c>
      <c r="Z4021" s="61">
        <f t="shared" si="2079"/>
        <v>0.10760259654527451</v>
      </c>
      <c r="AA4021" s="67">
        <f t="shared" si="2080"/>
        <v>22.7225</v>
      </c>
      <c r="AB4021" s="68">
        <f t="shared" si="2081"/>
        <v>0.14199090449722093</v>
      </c>
      <c r="AC4021" s="69">
        <f t="shared" si="2082"/>
        <v>0.14818089944416377</v>
      </c>
      <c r="AD4021" s="70">
        <f>_xlfn.PERCENTILE.EXC(AC4021:$AC$5675,0.5)</f>
        <v>6.0622811866592859E-2</v>
      </c>
      <c r="AE4021" s="70">
        <f>_xlfn.PERCENTILE.EXC($AC4021:AC$5675,0.35)</f>
        <v>3.2514232332931318E-2</v>
      </c>
      <c r="AF4021" s="71">
        <f t="shared" si="2071"/>
        <v>4.7684579538849053E-3</v>
      </c>
      <c r="AG4021" s="70">
        <f t="shared" si="2072"/>
        <v>-0.31213811082236831</v>
      </c>
      <c r="AH4021" s="70">
        <f t="shared" si="2073"/>
        <v>-0.32972785344228484</v>
      </c>
      <c r="AI4021" s="61" t="str">
        <f t="shared" si="2068"/>
        <v>Short VOL</v>
      </c>
      <c r="AJ4021" s="68" t="str">
        <f t="shared" si="2069"/>
        <v>Short VOL</v>
      </c>
      <c r="AK4021" s="72"/>
      <c r="AL4021" s="73"/>
      <c r="AM4021" s="72"/>
      <c r="AN4021" s="73"/>
      <c r="AO4021" s="74"/>
      <c r="AP4021" s="20"/>
      <c r="AQ4021" s="74"/>
      <c r="AR4021" s="20"/>
      <c r="AS4021" s="74"/>
      <c r="AT4021" s="20"/>
      <c r="AU4021" s="74" t="str">
        <f t="shared" si="2083"/>
        <v>00631L</v>
      </c>
      <c r="AV4021" s="20">
        <f t="shared" si="2066"/>
        <v>1</v>
      </c>
      <c r="AW4021" s="74" t="str">
        <f t="shared" si="2084"/>
        <v>00631L</v>
      </c>
      <c r="AX4021" s="20">
        <f t="shared" ref="AX4021:AX4084" si="2085">IF(AW4021="00631L",1,0)</f>
        <v>1</v>
      </c>
      <c r="AY4021" s="20">
        <f t="shared" si="2067"/>
        <v>1</v>
      </c>
      <c r="AZ4021" s="116">
        <v>40472</v>
      </c>
      <c r="BA4021" s="116"/>
      <c r="BB4021" s="20"/>
      <c r="BC4021" s="20"/>
      <c r="BD4021" s="76"/>
      <c r="BE4021" s="77"/>
      <c r="BF4021" s="77"/>
    </row>
    <row r="4022" spans="1:58" s="23" customFormat="1" ht="15.75" customHeight="1" x14ac:dyDescent="0.4">
      <c r="A4022" s="116">
        <v>40470</v>
      </c>
      <c r="B4022" s="112">
        <v>20.95</v>
      </c>
      <c r="C4022" s="112">
        <v>23.85</v>
      </c>
      <c r="D4022" s="112">
        <v>25.85</v>
      </c>
      <c r="E4022" s="112">
        <v>28.25</v>
      </c>
      <c r="F4022" s="112">
        <v>29.05</v>
      </c>
      <c r="G4022" s="112">
        <v>29.95</v>
      </c>
      <c r="H4022" s="113">
        <v>30.1</v>
      </c>
      <c r="I4022" s="90">
        <f t="shared" ref="I4022:I4085" si="2086">C4022-((C4022-B4022)*K4022*L4022)</f>
        <v>23.85</v>
      </c>
      <c r="J4022" s="90">
        <f t="shared" ref="J4022:J4085" si="2087">D4022-((D4022-C4022)*K4022*L4022)</f>
        <v>25.85</v>
      </c>
      <c r="K4022" s="114">
        <v>0</v>
      </c>
      <c r="L4022" s="115">
        <v>0.04</v>
      </c>
      <c r="M4022" s="11"/>
      <c r="N4022" s="90">
        <v>20.63</v>
      </c>
      <c r="O4022" s="90">
        <v>23.59</v>
      </c>
      <c r="P4022" s="90">
        <v>27.2</v>
      </c>
      <c r="Q4022" s="90">
        <v>29.7</v>
      </c>
      <c r="R4022" s="63">
        <f t="shared" si="2075"/>
        <v>30.16</v>
      </c>
      <c r="S4022" s="64">
        <f t="shared" si="2074"/>
        <v>8.0670508119434214E-2</v>
      </c>
      <c r="T4022" s="65"/>
      <c r="U4022" s="65">
        <f t="shared" si="2070"/>
        <v>0.87452310300974989</v>
      </c>
      <c r="V4022" s="65">
        <f t="shared" si="2076"/>
        <v>0.75845588235294115</v>
      </c>
      <c r="W4022" s="65">
        <f t="shared" si="2077"/>
        <v>0.69461279461279457</v>
      </c>
      <c r="X4022" s="61">
        <f t="shared" si="2065"/>
        <v>0.13842482100238673</v>
      </c>
      <c r="Y4022" s="66">
        <f t="shared" si="2078"/>
        <v>6.5486725663716869E-2</v>
      </c>
      <c r="Z4022" s="61">
        <f t="shared" si="2079"/>
        <v>8.3857442348008376E-2</v>
      </c>
      <c r="AA4022" s="67">
        <f t="shared" si="2080"/>
        <v>23.85</v>
      </c>
      <c r="AB4022" s="68">
        <f t="shared" si="2081"/>
        <v>1.5511391177896282E-2</v>
      </c>
      <c r="AC4022" s="69">
        <f t="shared" si="2082"/>
        <v>0.15608337372758133</v>
      </c>
      <c r="AD4022" s="70">
        <f>_xlfn.PERCENTILE.EXC(AC4022:$AC$5675,0.5)</f>
        <v>6.0620015235300896E-2</v>
      </c>
      <c r="AE4022" s="70">
        <f>_xlfn.PERCENTILE.EXC($AC4022:AC$5675,0.35)</f>
        <v>3.2457650718285082E-2</v>
      </c>
      <c r="AF4022" s="71">
        <f t="shared" si="2071"/>
        <v>4.7684579538849053E-3</v>
      </c>
      <c r="AG4022" s="70">
        <f t="shared" si="2072"/>
        <v>-0.31213811082236831</v>
      </c>
      <c r="AH4022" s="70">
        <f t="shared" si="2073"/>
        <v>-0.32972785344228484</v>
      </c>
      <c r="AI4022" s="61" t="str">
        <f t="shared" si="2068"/>
        <v>Short VOL</v>
      </c>
      <c r="AJ4022" s="68" t="str">
        <f t="shared" si="2069"/>
        <v>Short VOL</v>
      </c>
      <c r="AK4022" s="72"/>
      <c r="AL4022" s="73"/>
      <c r="AM4022" s="72"/>
      <c r="AN4022" s="73"/>
      <c r="AO4022" s="74"/>
      <c r="AP4022" s="20"/>
      <c r="AQ4022" s="74"/>
      <c r="AR4022" s="20"/>
      <c r="AS4022" s="74"/>
      <c r="AT4022" s="20"/>
      <c r="AU4022" s="74" t="str">
        <f t="shared" si="2083"/>
        <v>00631L</v>
      </c>
      <c r="AV4022" s="20">
        <f t="shared" si="2066"/>
        <v>1</v>
      </c>
      <c r="AW4022" s="74" t="str">
        <f t="shared" si="2084"/>
        <v>00631L</v>
      </c>
      <c r="AX4022" s="20">
        <f t="shared" si="2085"/>
        <v>1</v>
      </c>
      <c r="AY4022" s="20">
        <f t="shared" si="2067"/>
        <v>1</v>
      </c>
      <c r="AZ4022" s="116">
        <v>40471</v>
      </c>
      <c r="BA4022" s="116"/>
      <c r="BB4022" s="20"/>
      <c r="BC4022" s="20"/>
      <c r="BD4022" s="76"/>
      <c r="BE4022" s="77"/>
      <c r="BF4022" s="77"/>
    </row>
    <row r="4023" spans="1:58" s="23" customFormat="1" ht="15.75" customHeight="1" x14ac:dyDescent="0.4">
      <c r="A4023" s="116">
        <v>40469</v>
      </c>
      <c r="B4023" s="112">
        <v>19.850000000000001</v>
      </c>
      <c r="C4023" s="112">
        <v>23.3</v>
      </c>
      <c r="D4023" s="112">
        <v>25.45</v>
      </c>
      <c r="E4023" s="112">
        <v>27.8</v>
      </c>
      <c r="F4023" s="112">
        <v>28.65</v>
      </c>
      <c r="G4023" s="112">
        <v>29.55</v>
      </c>
      <c r="H4023" s="113">
        <v>29.75</v>
      </c>
      <c r="I4023" s="90">
        <f t="shared" si="2086"/>
        <v>23.161999999999999</v>
      </c>
      <c r="J4023" s="90">
        <f t="shared" si="2087"/>
        <v>25.364000000000001</v>
      </c>
      <c r="K4023" s="114">
        <v>1</v>
      </c>
      <c r="L4023" s="115">
        <v>0.04</v>
      </c>
      <c r="M4023" s="11"/>
      <c r="N4023" s="90">
        <v>19.09</v>
      </c>
      <c r="O4023" s="90">
        <v>22.8</v>
      </c>
      <c r="P4023" s="90">
        <v>26.57</v>
      </c>
      <c r="Q4023" s="90">
        <v>28.84</v>
      </c>
      <c r="R4023" s="63">
        <f t="shared" si="2075"/>
        <v>30.280000000000005</v>
      </c>
      <c r="S4023" s="64">
        <f t="shared" si="2074"/>
        <v>3.152916447714068E-3</v>
      </c>
      <c r="T4023" s="65"/>
      <c r="U4023" s="65">
        <f t="shared" si="2070"/>
        <v>0.83728070175438596</v>
      </c>
      <c r="V4023" s="65">
        <f t="shared" si="2076"/>
        <v>0.71847948814452389</v>
      </c>
      <c r="W4023" s="65">
        <f t="shared" si="2077"/>
        <v>0.66192787794729546</v>
      </c>
      <c r="X4023" s="61">
        <f t="shared" si="2065"/>
        <v>0.17380352644836267</v>
      </c>
      <c r="Y4023" s="66">
        <f t="shared" si="2078"/>
        <v>7.0143884892086297E-2</v>
      </c>
      <c r="Z4023" s="61">
        <f t="shared" si="2079"/>
        <v>9.5069510404973745E-2</v>
      </c>
      <c r="AA4023" s="67">
        <f t="shared" si="2080"/>
        <v>23.161999999999999</v>
      </c>
      <c r="AB4023" s="68">
        <f t="shared" si="2081"/>
        <v>3.98114195914092E-2</v>
      </c>
      <c r="AC4023" s="69">
        <f t="shared" si="2082"/>
        <v>0.21330539549502353</v>
      </c>
      <c r="AD4023" s="70">
        <f>_xlfn.PERCENTILE.EXC(AC4023:$AC$5675,0.5)</f>
        <v>6.0617218604008934E-2</v>
      </c>
      <c r="AE4023" s="70">
        <f>_xlfn.PERCENTILE.EXC($AC4023:AC$5675,0.35)</f>
        <v>3.2406539982355084E-2</v>
      </c>
      <c r="AF4023" s="71">
        <f t="shared" si="2071"/>
        <v>4.7684579538849053E-3</v>
      </c>
      <c r="AG4023" s="70">
        <f t="shared" si="2072"/>
        <v>-0.31213811082236831</v>
      </c>
      <c r="AH4023" s="70">
        <f t="shared" si="2073"/>
        <v>-0.32972785344228484</v>
      </c>
      <c r="AI4023" s="61" t="str">
        <f t="shared" si="2068"/>
        <v>Short VOL</v>
      </c>
      <c r="AJ4023" s="68" t="str">
        <f t="shared" si="2069"/>
        <v>Short VOL</v>
      </c>
      <c r="AK4023" s="72"/>
      <c r="AL4023" s="73"/>
      <c r="AM4023" s="72"/>
      <c r="AN4023" s="73"/>
      <c r="AO4023" s="74"/>
      <c r="AP4023" s="20"/>
      <c r="AQ4023" s="74"/>
      <c r="AR4023" s="20"/>
      <c r="AS4023" s="74"/>
      <c r="AT4023" s="20"/>
      <c r="AU4023" s="74" t="str">
        <f t="shared" si="2083"/>
        <v>00631L</v>
      </c>
      <c r="AV4023" s="20">
        <f t="shared" si="2066"/>
        <v>1</v>
      </c>
      <c r="AW4023" s="74" t="str">
        <f t="shared" si="2084"/>
        <v>00631L</v>
      </c>
      <c r="AX4023" s="20">
        <f t="shared" si="2085"/>
        <v>1</v>
      </c>
      <c r="AY4023" s="20">
        <f t="shared" si="2067"/>
        <v>1</v>
      </c>
      <c r="AZ4023" s="116">
        <v>40470</v>
      </c>
      <c r="BA4023" s="116"/>
      <c r="BB4023" s="20"/>
      <c r="BC4023" s="20"/>
      <c r="BD4023" s="76"/>
      <c r="BE4023" s="77"/>
      <c r="BF4023" s="77"/>
    </row>
    <row r="4024" spans="1:58" s="23" customFormat="1" ht="15.75" customHeight="1" x14ac:dyDescent="0.4">
      <c r="A4024" s="116">
        <v>40466</v>
      </c>
      <c r="B4024" s="112">
        <v>20.95</v>
      </c>
      <c r="C4024" s="112">
        <v>24.05</v>
      </c>
      <c r="D4024" s="112">
        <v>25.8</v>
      </c>
      <c r="E4024" s="112">
        <v>28.15</v>
      </c>
      <c r="F4024" s="112">
        <v>28.95</v>
      </c>
      <c r="G4024" s="112">
        <v>29.8</v>
      </c>
      <c r="H4024" s="113">
        <v>29.9</v>
      </c>
      <c r="I4024" s="90">
        <f t="shared" si="2086"/>
        <v>23.802</v>
      </c>
      <c r="J4024" s="90">
        <f t="shared" si="2087"/>
        <v>25.66</v>
      </c>
      <c r="K4024" s="114">
        <v>2</v>
      </c>
      <c r="L4024" s="115">
        <v>0.04</v>
      </c>
      <c r="M4024" s="11"/>
      <c r="N4024" s="90">
        <v>19.03</v>
      </c>
      <c r="O4024" s="90">
        <v>23.2</v>
      </c>
      <c r="P4024" s="90">
        <v>26.86</v>
      </c>
      <c r="Q4024" s="90">
        <v>29.15</v>
      </c>
      <c r="R4024" s="63">
        <f t="shared" si="2075"/>
        <v>31.03</v>
      </c>
      <c r="S4024" s="64">
        <f t="shared" si="2074"/>
        <v>-4.2756539235412366E-2</v>
      </c>
      <c r="T4024" s="65"/>
      <c r="U4024" s="65">
        <f t="shared" si="2070"/>
        <v>0.82025862068965527</v>
      </c>
      <c r="V4024" s="65">
        <f t="shared" si="2076"/>
        <v>0.70848845867460919</v>
      </c>
      <c r="W4024" s="65">
        <f t="shared" si="2077"/>
        <v>0.65283018867924536</v>
      </c>
      <c r="X4024" s="61">
        <f t="shared" si="2065"/>
        <v>0.14797136038186165</v>
      </c>
      <c r="Y4024" s="66">
        <f t="shared" si="2078"/>
        <v>6.216696269982238E-2</v>
      </c>
      <c r="Z4024" s="61">
        <f t="shared" si="2079"/>
        <v>7.8060667170826006E-2</v>
      </c>
      <c r="AA4024" s="67">
        <f t="shared" si="2080"/>
        <v>23.802</v>
      </c>
      <c r="AB4024" s="68">
        <f t="shared" si="2081"/>
        <v>0.10089332632685223</v>
      </c>
      <c r="AC4024" s="69">
        <f t="shared" si="2082"/>
        <v>0.25076195480819746</v>
      </c>
      <c r="AD4024" s="70">
        <f>_xlfn.PERCENTILE.EXC(AC4024:$AC$5675,0.5)</f>
        <v>6.0510554626262654E-2</v>
      </c>
      <c r="AE4024" s="70">
        <f>_xlfn.PERCENTILE.EXC($AC4024:AC$5675,0.35)</f>
        <v>3.2369106443215709E-2</v>
      </c>
      <c r="AF4024" s="71">
        <f t="shared" si="2071"/>
        <v>4.7684579538849053E-3</v>
      </c>
      <c r="AG4024" s="70">
        <f t="shared" si="2072"/>
        <v>-0.31213811082236831</v>
      </c>
      <c r="AH4024" s="70">
        <f t="shared" si="2073"/>
        <v>-0.32972785344228484</v>
      </c>
      <c r="AI4024" s="61" t="str">
        <f t="shared" si="2068"/>
        <v>Short VOL</v>
      </c>
      <c r="AJ4024" s="68" t="str">
        <f t="shared" si="2069"/>
        <v>Short VOL</v>
      </c>
      <c r="AK4024" s="72"/>
      <c r="AL4024" s="73"/>
      <c r="AM4024" s="72"/>
      <c r="AN4024" s="73"/>
      <c r="AO4024" s="74"/>
      <c r="AP4024" s="20"/>
      <c r="AQ4024" s="74"/>
      <c r="AR4024" s="20"/>
      <c r="AS4024" s="74"/>
      <c r="AT4024" s="20"/>
      <c r="AU4024" s="74" t="str">
        <f t="shared" si="2083"/>
        <v>00631L</v>
      </c>
      <c r="AV4024" s="20">
        <f t="shared" si="2066"/>
        <v>1</v>
      </c>
      <c r="AW4024" s="74" t="str">
        <f t="shared" si="2084"/>
        <v>00631L</v>
      </c>
      <c r="AX4024" s="20">
        <f t="shared" si="2085"/>
        <v>1</v>
      </c>
      <c r="AY4024" s="20">
        <f t="shared" si="2067"/>
        <v>1</v>
      </c>
      <c r="AZ4024" s="116">
        <v>40469</v>
      </c>
      <c r="BA4024" s="116"/>
      <c r="BB4024" s="20"/>
      <c r="BC4024" s="20"/>
      <c r="BD4024" s="76"/>
      <c r="BE4024" s="77"/>
      <c r="BF4024" s="77"/>
    </row>
    <row r="4025" spans="1:58" s="23" customFormat="1" ht="15.75" customHeight="1" x14ac:dyDescent="0.4">
      <c r="A4025" s="116">
        <v>40465</v>
      </c>
      <c r="B4025" s="112">
        <v>21.55</v>
      </c>
      <c r="C4025" s="112">
        <v>24.2</v>
      </c>
      <c r="D4025" s="112">
        <v>26.1</v>
      </c>
      <c r="E4025" s="112">
        <v>28.35</v>
      </c>
      <c r="F4025" s="112">
        <v>29.2</v>
      </c>
      <c r="G4025" s="112">
        <v>30.05</v>
      </c>
      <c r="H4025" s="113">
        <v>30.2</v>
      </c>
      <c r="I4025" s="90">
        <f t="shared" si="2086"/>
        <v>23.881999999999998</v>
      </c>
      <c r="J4025" s="90">
        <f t="shared" si="2087"/>
        <v>25.872</v>
      </c>
      <c r="K4025" s="114">
        <v>3</v>
      </c>
      <c r="L4025" s="115">
        <v>0.04</v>
      </c>
      <c r="M4025" s="11"/>
      <c r="N4025" s="90">
        <v>19.88</v>
      </c>
      <c r="O4025" s="90">
        <v>23.56</v>
      </c>
      <c r="P4025" s="90">
        <v>27.23</v>
      </c>
      <c r="Q4025" s="90">
        <v>29.17</v>
      </c>
      <c r="R4025" s="63">
        <f t="shared" si="2075"/>
        <v>30.91</v>
      </c>
      <c r="S4025" s="64">
        <f t="shared" si="2074"/>
        <v>4.2475091767173505E-2</v>
      </c>
      <c r="T4025" s="65"/>
      <c r="U4025" s="65">
        <f t="shared" si="2070"/>
        <v>0.84380305602716466</v>
      </c>
      <c r="V4025" s="65">
        <f t="shared" si="2076"/>
        <v>0.73007712082262211</v>
      </c>
      <c r="W4025" s="65">
        <f t="shared" si="2077"/>
        <v>0.68152211175865607</v>
      </c>
      <c r="X4025" s="61">
        <f t="shared" si="2065"/>
        <v>0.12296983758700689</v>
      </c>
      <c r="Y4025" s="66">
        <f t="shared" si="2078"/>
        <v>6.5255731922398516E-2</v>
      </c>
      <c r="Z4025" s="61">
        <f t="shared" si="2079"/>
        <v>8.3326354576668718E-2</v>
      </c>
      <c r="AA4025" s="67">
        <f t="shared" si="2080"/>
        <v>23.881999999999998</v>
      </c>
      <c r="AB4025" s="68">
        <f t="shared" si="2081"/>
        <v>8.4004024144869308E-2</v>
      </c>
      <c r="AC4025" s="69">
        <f t="shared" si="2082"/>
        <v>0.20130784708249491</v>
      </c>
      <c r="AD4025" s="70">
        <f>_xlfn.PERCENTILE.EXC(AC4025:$AC$5675,0.5)</f>
        <v>6.0403890648516374E-2</v>
      </c>
      <c r="AE4025" s="70">
        <f>_xlfn.PERCENTILE.EXC($AC4025:AC$5675,0.35)</f>
        <v>3.233167290407634E-2</v>
      </c>
      <c r="AF4025" s="71">
        <f t="shared" si="2071"/>
        <v>4.7684579538849053E-3</v>
      </c>
      <c r="AG4025" s="70">
        <f t="shared" si="2072"/>
        <v>-0.31213811082236831</v>
      </c>
      <c r="AH4025" s="70">
        <f t="shared" si="2073"/>
        <v>-0.32972785344228484</v>
      </c>
      <c r="AI4025" s="61" t="str">
        <f t="shared" si="2068"/>
        <v>Short VOL</v>
      </c>
      <c r="AJ4025" s="68" t="str">
        <f t="shared" si="2069"/>
        <v>Short VOL</v>
      </c>
      <c r="AK4025" s="72"/>
      <c r="AL4025" s="73"/>
      <c r="AM4025" s="72"/>
      <c r="AN4025" s="73"/>
      <c r="AO4025" s="74"/>
      <c r="AP4025" s="20"/>
      <c r="AQ4025" s="74"/>
      <c r="AR4025" s="20"/>
      <c r="AS4025" s="74"/>
      <c r="AT4025" s="20"/>
      <c r="AU4025" s="74" t="str">
        <f t="shared" si="2083"/>
        <v>00631L</v>
      </c>
      <c r="AV4025" s="20">
        <f t="shared" si="2066"/>
        <v>1</v>
      </c>
      <c r="AW4025" s="74" t="str">
        <f t="shared" si="2084"/>
        <v>00631L</v>
      </c>
      <c r="AX4025" s="20">
        <f t="shared" si="2085"/>
        <v>1</v>
      </c>
      <c r="AY4025" s="20">
        <f t="shared" si="2067"/>
        <v>1</v>
      </c>
      <c r="AZ4025" s="116">
        <v>40466</v>
      </c>
      <c r="BA4025" s="116"/>
      <c r="BB4025" s="20"/>
      <c r="BC4025" s="20"/>
      <c r="BD4025" s="76"/>
      <c r="BE4025" s="77"/>
      <c r="BF4025" s="77"/>
    </row>
    <row r="4026" spans="1:58" s="23" customFormat="1" ht="15.75" customHeight="1" x14ac:dyDescent="0.4">
      <c r="A4026" s="116">
        <v>40464</v>
      </c>
      <c r="B4026" s="112">
        <v>20.65</v>
      </c>
      <c r="C4026" s="112">
        <v>23.55</v>
      </c>
      <c r="D4026" s="112">
        <v>25.6</v>
      </c>
      <c r="E4026" s="112">
        <v>27.9</v>
      </c>
      <c r="F4026" s="112">
        <v>28.8</v>
      </c>
      <c r="G4026" s="112">
        <v>29.65</v>
      </c>
      <c r="H4026" s="113">
        <v>29.65</v>
      </c>
      <c r="I4026" s="90">
        <f t="shared" si="2086"/>
        <v>23.086000000000002</v>
      </c>
      <c r="J4026" s="90">
        <f t="shared" si="2087"/>
        <v>25.272000000000002</v>
      </c>
      <c r="K4026" s="114">
        <v>4</v>
      </c>
      <c r="L4026" s="115">
        <v>0.04</v>
      </c>
      <c r="M4026" s="11"/>
      <c r="N4026" s="90">
        <v>19.07</v>
      </c>
      <c r="O4026" s="90">
        <v>22.98</v>
      </c>
      <c r="P4026" s="90">
        <v>26.65</v>
      </c>
      <c r="Q4026" s="90">
        <v>28.84</v>
      </c>
      <c r="R4026" s="63">
        <f t="shared" si="2075"/>
        <v>30.559999999999995</v>
      </c>
      <c r="S4026" s="64">
        <f t="shared" si="2074"/>
        <v>7.3956682514527503E-3</v>
      </c>
      <c r="T4026" s="65"/>
      <c r="U4026" s="65">
        <f t="shared" si="2070"/>
        <v>0.82985204525674494</v>
      </c>
      <c r="V4026" s="65">
        <f t="shared" si="2076"/>
        <v>0.71557223264540337</v>
      </c>
      <c r="W4026" s="65">
        <f t="shared" si="2077"/>
        <v>0.66123439667128991</v>
      </c>
      <c r="X4026" s="61">
        <f t="shared" si="2065"/>
        <v>0.14043583535108969</v>
      </c>
      <c r="Y4026" s="66">
        <f t="shared" si="2078"/>
        <v>6.2724014336917572E-2</v>
      </c>
      <c r="Z4026" s="61">
        <f t="shared" si="2079"/>
        <v>9.4689422160616807E-2</v>
      </c>
      <c r="AA4026" s="67">
        <f t="shared" si="2080"/>
        <v>23.085999999999999</v>
      </c>
      <c r="AB4026" s="68">
        <f t="shared" si="2081"/>
        <v>8.2852648138437249E-2</v>
      </c>
      <c r="AC4026" s="69">
        <f t="shared" si="2082"/>
        <v>0.21059255374934444</v>
      </c>
      <c r="AD4026" s="70">
        <f>_xlfn.PERCENTILE.EXC(AC4026:$AC$5675,0.5)</f>
        <v>6.0354694815093132E-2</v>
      </c>
      <c r="AE4026" s="70">
        <f>_xlfn.PERCENTILE.EXC($AC4026:AC$5675,0.35)</f>
        <v>3.2283587060856066E-2</v>
      </c>
      <c r="AF4026" s="71">
        <f t="shared" si="2071"/>
        <v>4.7684579538849053E-3</v>
      </c>
      <c r="AG4026" s="70">
        <f t="shared" si="2072"/>
        <v>-0.31213811082236831</v>
      </c>
      <c r="AH4026" s="70">
        <f t="shared" si="2073"/>
        <v>-0.32972785344228484</v>
      </c>
      <c r="AI4026" s="61" t="str">
        <f t="shared" si="2068"/>
        <v>Short VOL</v>
      </c>
      <c r="AJ4026" s="68" t="str">
        <f t="shared" si="2069"/>
        <v>Short VOL</v>
      </c>
      <c r="AK4026" s="72"/>
      <c r="AL4026" s="73"/>
      <c r="AM4026" s="72"/>
      <c r="AN4026" s="73"/>
      <c r="AO4026" s="74"/>
      <c r="AP4026" s="20"/>
      <c r="AQ4026" s="74"/>
      <c r="AR4026" s="20"/>
      <c r="AS4026" s="74"/>
      <c r="AT4026" s="20"/>
      <c r="AU4026" s="74" t="str">
        <f t="shared" si="2083"/>
        <v>00631L</v>
      </c>
      <c r="AV4026" s="20">
        <f t="shared" si="2066"/>
        <v>1</v>
      </c>
      <c r="AW4026" s="74" t="str">
        <f t="shared" si="2084"/>
        <v>00631L</v>
      </c>
      <c r="AX4026" s="20">
        <f t="shared" si="2085"/>
        <v>1</v>
      </c>
      <c r="AY4026" s="20">
        <f t="shared" si="2067"/>
        <v>1</v>
      </c>
      <c r="AZ4026" s="116">
        <v>40465</v>
      </c>
      <c r="BA4026" s="116"/>
      <c r="BB4026" s="20"/>
      <c r="BC4026" s="20"/>
      <c r="BD4026" s="76"/>
      <c r="BE4026" s="77"/>
      <c r="BF4026" s="77"/>
    </row>
    <row r="4027" spans="1:58" s="23" customFormat="1" ht="15.75" customHeight="1" x14ac:dyDescent="0.4">
      <c r="A4027" s="116">
        <v>40463</v>
      </c>
      <c r="B4027" s="112">
        <v>20.65</v>
      </c>
      <c r="C4027" s="112">
        <v>24.25</v>
      </c>
      <c r="D4027" s="112">
        <v>26.3</v>
      </c>
      <c r="E4027" s="112">
        <v>28.65</v>
      </c>
      <c r="F4027" s="112">
        <v>29.5</v>
      </c>
      <c r="G4027" s="112">
        <v>30.4</v>
      </c>
      <c r="H4027" s="113">
        <v>30.45</v>
      </c>
      <c r="I4027" s="90">
        <f t="shared" si="2086"/>
        <v>23.53</v>
      </c>
      <c r="J4027" s="90">
        <f t="shared" si="2087"/>
        <v>25.89</v>
      </c>
      <c r="K4027" s="114">
        <v>5</v>
      </c>
      <c r="L4027" s="115">
        <v>0.04</v>
      </c>
      <c r="M4027" s="11"/>
      <c r="N4027" s="90">
        <v>18.93</v>
      </c>
      <c r="O4027" s="90">
        <v>23.37</v>
      </c>
      <c r="P4027" s="90">
        <v>27.03</v>
      </c>
      <c r="Q4027" s="90">
        <v>29.37</v>
      </c>
      <c r="R4027" s="63">
        <f t="shared" si="2075"/>
        <v>31.470000000000006</v>
      </c>
      <c r="S4027" s="64">
        <f t="shared" si="2074"/>
        <v>-1.5822784810127181E-3</v>
      </c>
      <c r="T4027" s="65"/>
      <c r="U4027" s="65">
        <f t="shared" si="2070"/>
        <v>0.81001283697047488</v>
      </c>
      <c r="V4027" s="65">
        <f t="shared" si="2076"/>
        <v>0.70033296337402884</v>
      </c>
      <c r="W4027" s="65">
        <f t="shared" si="2077"/>
        <v>0.64453524004085794</v>
      </c>
      <c r="X4027" s="61">
        <f t="shared" ref="X4027:X4090" si="2088">(C4027-B4027)/B4027</f>
        <v>0.17433414043583542</v>
      </c>
      <c r="Y4027" s="66">
        <f t="shared" si="2078"/>
        <v>6.2827225130890077E-2</v>
      </c>
      <c r="Z4027" s="61">
        <f t="shared" si="2079"/>
        <v>0.1002974925626859</v>
      </c>
      <c r="AA4027" s="67">
        <f t="shared" si="2080"/>
        <v>23.53</v>
      </c>
      <c r="AB4027" s="68">
        <f t="shared" si="2081"/>
        <v>9.0861067089276229E-2</v>
      </c>
      <c r="AC4027" s="69">
        <f t="shared" si="2082"/>
        <v>0.24300052826201804</v>
      </c>
      <c r="AD4027" s="70">
        <f>_xlfn.PERCENTILE.EXC(AC4027:$AC$5675,0.5)</f>
        <v>6.0305498981669883E-2</v>
      </c>
      <c r="AE4027" s="70">
        <f>_xlfn.PERCENTILE.EXC($AC4027:AC$5675,0.35)</f>
        <v>3.2221298145527967E-2</v>
      </c>
      <c r="AF4027" s="71">
        <f t="shared" si="2071"/>
        <v>4.7684579538849053E-3</v>
      </c>
      <c r="AG4027" s="70">
        <f t="shared" si="2072"/>
        <v>-0.31213811082236831</v>
      </c>
      <c r="AH4027" s="70">
        <f t="shared" si="2073"/>
        <v>-0.32972785344228484</v>
      </c>
      <c r="AI4027" s="61" t="str">
        <f t="shared" si="2068"/>
        <v>Short VOL</v>
      </c>
      <c r="AJ4027" s="68" t="str">
        <f t="shared" si="2069"/>
        <v>Short VOL</v>
      </c>
      <c r="AK4027" s="72"/>
      <c r="AL4027" s="73"/>
      <c r="AM4027" s="72"/>
      <c r="AN4027" s="73"/>
      <c r="AO4027" s="74"/>
      <c r="AP4027" s="20"/>
      <c r="AQ4027" s="74"/>
      <c r="AR4027" s="20"/>
      <c r="AS4027" s="74"/>
      <c r="AT4027" s="20"/>
      <c r="AU4027" s="74" t="str">
        <f t="shared" si="2083"/>
        <v>00631L</v>
      </c>
      <c r="AV4027" s="20">
        <f t="shared" si="2066"/>
        <v>1</v>
      </c>
      <c r="AW4027" s="74" t="str">
        <f t="shared" si="2084"/>
        <v>00631L</v>
      </c>
      <c r="AX4027" s="20">
        <f t="shared" si="2085"/>
        <v>1</v>
      </c>
      <c r="AY4027" s="20">
        <f t="shared" si="2067"/>
        <v>1</v>
      </c>
      <c r="AZ4027" s="116">
        <v>40464</v>
      </c>
      <c r="BA4027" s="116"/>
      <c r="BB4027" s="20"/>
      <c r="BC4027" s="20"/>
      <c r="BD4027" s="76"/>
      <c r="BE4027" s="77"/>
      <c r="BF4027" s="77"/>
    </row>
    <row r="4028" spans="1:58" s="23" customFormat="1" ht="15.75" customHeight="1" x14ac:dyDescent="0.4">
      <c r="A4028" s="116">
        <v>40462</v>
      </c>
      <c r="B4028" s="112">
        <v>21.3</v>
      </c>
      <c r="C4028" s="112">
        <v>25.1</v>
      </c>
      <c r="D4028" s="112">
        <v>27.05</v>
      </c>
      <c r="E4028" s="112">
        <v>29.1</v>
      </c>
      <c r="F4028" s="112">
        <v>29.95</v>
      </c>
      <c r="G4028" s="112">
        <v>30.85</v>
      </c>
      <c r="H4028" s="113">
        <v>30.9</v>
      </c>
      <c r="I4028" s="90">
        <f t="shared" si="2086"/>
        <v>24.188000000000002</v>
      </c>
      <c r="J4028" s="90">
        <f t="shared" si="2087"/>
        <v>26.582000000000001</v>
      </c>
      <c r="K4028" s="114">
        <v>6</v>
      </c>
      <c r="L4028" s="115">
        <v>0.04</v>
      </c>
      <c r="M4028" s="11"/>
      <c r="N4028" s="90">
        <v>18.96</v>
      </c>
      <c r="O4028" s="90">
        <v>23.98</v>
      </c>
      <c r="P4028" s="90">
        <v>27.55</v>
      </c>
      <c r="Q4028" s="90">
        <v>29.84</v>
      </c>
      <c r="R4028" s="63">
        <f t="shared" si="2075"/>
        <v>32.57</v>
      </c>
      <c r="S4028" s="64">
        <f t="shared" si="2074"/>
        <v>-8.4500241429261227E-2</v>
      </c>
      <c r="T4028" s="65"/>
      <c r="U4028" s="65">
        <f t="shared" si="2070"/>
        <v>0.79065888240200166</v>
      </c>
      <c r="V4028" s="65">
        <f t="shared" si="2076"/>
        <v>0.68820326678765886</v>
      </c>
      <c r="W4028" s="65">
        <f t="shared" si="2077"/>
        <v>0.63538873994638068</v>
      </c>
      <c r="X4028" s="61">
        <f t="shared" si="2088"/>
        <v>0.17840375586854462</v>
      </c>
      <c r="Y4028" s="66">
        <f t="shared" si="2078"/>
        <v>6.1855670103092682E-2</v>
      </c>
      <c r="Z4028" s="61">
        <f t="shared" si="2079"/>
        <v>9.8974698197453206E-2</v>
      </c>
      <c r="AA4028" s="67">
        <f t="shared" si="2080"/>
        <v>24.188000000000002</v>
      </c>
      <c r="AB4028" s="68">
        <f t="shared" si="2081"/>
        <v>0.12341772151898733</v>
      </c>
      <c r="AC4028" s="69">
        <f t="shared" si="2082"/>
        <v>0.27573839662447264</v>
      </c>
      <c r="AD4028" s="70">
        <f>_xlfn.PERCENTILE.EXC(AC4028:$AC$5675,0.5)</f>
        <v>6.0196533336900143E-2</v>
      </c>
      <c r="AE4028" s="70">
        <f>_xlfn.PERCENTILE.EXC($AC4028:AC$5675,0.35)</f>
        <v>3.2159009230199848E-2</v>
      </c>
      <c r="AF4028" s="71">
        <f t="shared" si="2071"/>
        <v>4.7684579538849053E-3</v>
      </c>
      <c r="AG4028" s="70">
        <f t="shared" si="2072"/>
        <v>-0.31213811082236831</v>
      </c>
      <c r="AH4028" s="70">
        <f t="shared" si="2073"/>
        <v>-0.32972785344228484</v>
      </c>
      <c r="AI4028" s="61" t="str">
        <f t="shared" si="2068"/>
        <v>Short VOL</v>
      </c>
      <c r="AJ4028" s="68" t="str">
        <f t="shared" si="2069"/>
        <v>Short VOL</v>
      </c>
      <c r="AK4028" s="72"/>
      <c r="AL4028" s="73"/>
      <c r="AM4028" s="72"/>
      <c r="AN4028" s="73"/>
      <c r="AO4028" s="74"/>
      <c r="AP4028" s="20"/>
      <c r="AQ4028" s="74"/>
      <c r="AR4028" s="20"/>
      <c r="AS4028" s="74"/>
      <c r="AT4028" s="20"/>
      <c r="AU4028" s="74" t="str">
        <f t="shared" si="2083"/>
        <v>00631L</v>
      </c>
      <c r="AV4028" s="20">
        <f t="shared" si="2066"/>
        <v>1</v>
      </c>
      <c r="AW4028" s="74" t="str">
        <f t="shared" si="2084"/>
        <v>00631L</v>
      </c>
      <c r="AX4028" s="20">
        <f t="shared" si="2085"/>
        <v>1</v>
      </c>
      <c r="AY4028" s="20">
        <f t="shared" si="2067"/>
        <v>1</v>
      </c>
      <c r="AZ4028" s="116">
        <v>40463</v>
      </c>
      <c r="BA4028" s="116"/>
      <c r="BB4028" s="20"/>
      <c r="BC4028" s="20"/>
      <c r="BD4028" s="76"/>
      <c r="BE4028" s="77"/>
      <c r="BF4028" s="77"/>
    </row>
    <row r="4029" spans="1:58" s="23" customFormat="1" ht="15.75" customHeight="1" x14ac:dyDescent="0.4">
      <c r="A4029" s="116">
        <v>40459</v>
      </c>
      <c r="B4029" s="112">
        <v>21.95</v>
      </c>
      <c r="C4029" s="112">
        <v>25.7</v>
      </c>
      <c r="D4029" s="112">
        <v>27.55</v>
      </c>
      <c r="E4029" s="112">
        <v>29.55</v>
      </c>
      <c r="F4029" s="112">
        <v>30.5</v>
      </c>
      <c r="G4029" s="112">
        <v>31.4</v>
      </c>
      <c r="H4029" s="113">
        <v>31.45</v>
      </c>
      <c r="I4029" s="90">
        <f t="shared" si="2086"/>
        <v>24.65</v>
      </c>
      <c r="J4029" s="90">
        <f t="shared" si="2087"/>
        <v>27.032</v>
      </c>
      <c r="K4029" s="114">
        <v>7</v>
      </c>
      <c r="L4029" s="115">
        <v>0.04</v>
      </c>
      <c r="M4029" s="11"/>
      <c r="N4029" s="90">
        <v>20.71</v>
      </c>
      <c r="O4029" s="90">
        <v>24.06</v>
      </c>
      <c r="P4029" s="90">
        <v>27.75</v>
      </c>
      <c r="Q4029" s="90">
        <v>30.22</v>
      </c>
      <c r="R4029" s="63">
        <f t="shared" si="2075"/>
        <v>31.1</v>
      </c>
      <c r="S4029" s="64">
        <f t="shared" si="2074"/>
        <v>-3.9424860853432185E-2</v>
      </c>
      <c r="T4029" s="65"/>
      <c r="U4029" s="65">
        <f t="shared" si="2070"/>
        <v>0.86076475477971748</v>
      </c>
      <c r="V4029" s="65">
        <f t="shared" si="2076"/>
        <v>0.74630630630630634</v>
      </c>
      <c r="W4029" s="65">
        <f t="shared" si="2077"/>
        <v>0.68530774321641308</v>
      </c>
      <c r="X4029" s="61">
        <f t="shared" si="2088"/>
        <v>0.17084282460136674</v>
      </c>
      <c r="Y4029" s="66">
        <f t="shared" si="2078"/>
        <v>6.4297800338409428E-2</v>
      </c>
      <c r="Z4029" s="61">
        <f t="shared" si="2079"/>
        <v>9.6632860040568022E-2</v>
      </c>
      <c r="AA4029" s="67">
        <f t="shared" si="2080"/>
        <v>24.65</v>
      </c>
      <c r="AB4029" s="68">
        <f t="shared" si="2081"/>
        <v>5.9874456784162165E-2</v>
      </c>
      <c r="AC4029" s="69">
        <f t="shared" si="2082"/>
        <v>0.19024625784645088</v>
      </c>
      <c r="AD4029" s="70">
        <f>_xlfn.PERCENTILE.EXC(AC4029:$AC$5675,0.5)</f>
        <v>6.008756769213041E-2</v>
      </c>
      <c r="AE4029" s="70">
        <f>_xlfn.PERCENTILE.EXC($AC4029:AC$5675,0.35)</f>
        <v>3.2119771830213986E-2</v>
      </c>
      <c r="AF4029" s="71">
        <f t="shared" si="2071"/>
        <v>4.7684579538849053E-3</v>
      </c>
      <c r="AG4029" s="70">
        <f t="shared" si="2072"/>
        <v>-0.31213811082236831</v>
      </c>
      <c r="AH4029" s="70">
        <f t="shared" si="2073"/>
        <v>-0.32972785344228484</v>
      </c>
      <c r="AI4029" s="61" t="str">
        <f t="shared" si="2068"/>
        <v>Short VOL</v>
      </c>
      <c r="AJ4029" s="68" t="str">
        <f t="shared" si="2069"/>
        <v>Short VOL</v>
      </c>
      <c r="AK4029" s="72"/>
      <c r="AL4029" s="73"/>
      <c r="AM4029" s="72"/>
      <c r="AN4029" s="73"/>
      <c r="AO4029" s="74"/>
      <c r="AP4029" s="20"/>
      <c r="AQ4029" s="74"/>
      <c r="AR4029" s="20"/>
      <c r="AS4029" s="74"/>
      <c r="AT4029" s="20"/>
      <c r="AU4029" s="74" t="str">
        <f t="shared" si="2083"/>
        <v>00631L</v>
      </c>
      <c r="AV4029" s="20">
        <f t="shared" si="2066"/>
        <v>1</v>
      </c>
      <c r="AW4029" s="74" t="str">
        <f t="shared" si="2084"/>
        <v>00631L</v>
      </c>
      <c r="AX4029" s="20">
        <f t="shared" si="2085"/>
        <v>1</v>
      </c>
      <c r="AY4029" s="20">
        <f t="shared" si="2067"/>
        <v>1</v>
      </c>
      <c r="AZ4029" s="116">
        <v>40462</v>
      </c>
      <c r="BA4029" s="116"/>
      <c r="BB4029" s="20"/>
      <c r="BC4029" s="20"/>
      <c r="BD4029" s="76"/>
      <c r="BE4029" s="77"/>
      <c r="BF4029" s="77"/>
    </row>
    <row r="4030" spans="1:58" s="23" customFormat="1" ht="15.75" customHeight="1" x14ac:dyDescent="0.4">
      <c r="A4030" s="116">
        <v>40458</v>
      </c>
      <c r="B4030" s="112">
        <v>22.95</v>
      </c>
      <c r="C4030" s="112">
        <v>26.7</v>
      </c>
      <c r="D4030" s="112">
        <v>28.35</v>
      </c>
      <c r="E4030" s="112">
        <v>30.05</v>
      </c>
      <c r="F4030" s="112">
        <v>30.75</v>
      </c>
      <c r="G4030" s="112">
        <v>31.65</v>
      </c>
      <c r="H4030" s="113">
        <v>31.7</v>
      </c>
      <c r="I4030" s="90">
        <f t="shared" si="2086"/>
        <v>25.5</v>
      </c>
      <c r="J4030" s="90">
        <f t="shared" si="2087"/>
        <v>27.821999999999999</v>
      </c>
      <c r="K4030" s="114">
        <v>8</v>
      </c>
      <c r="L4030" s="115">
        <v>0.04</v>
      </c>
      <c r="M4030" s="11"/>
      <c r="N4030" s="90">
        <v>21.56</v>
      </c>
      <c r="O4030" s="90">
        <v>24.89</v>
      </c>
      <c r="P4030" s="90">
        <v>28.36</v>
      </c>
      <c r="Q4030" s="90">
        <v>30.79</v>
      </c>
      <c r="R4030" s="63">
        <f t="shared" si="2075"/>
        <v>31.69</v>
      </c>
      <c r="S4030" s="64">
        <f t="shared" si="2074"/>
        <v>3.2573289902280266E-3</v>
      </c>
      <c r="T4030" s="65"/>
      <c r="U4030" s="65">
        <f t="shared" si="2070"/>
        <v>0.86621132985134586</v>
      </c>
      <c r="V4030" s="65">
        <f t="shared" si="2076"/>
        <v>0.76022566995768681</v>
      </c>
      <c r="W4030" s="65">
        <f t="shared" si="2077"/>
        <v>0.70022734654108476</v>
      </c>
      <c r="X4030" s="61">
        <f t="shared" si="2088"/>
        <v>0.16339869281045752</v>
      </c>
      <c r="Y4030" s="66">
        <f t="shared" si="2078"/>
        <v>5.4908485856905109E-2</v>
      </c>
      <c r="Z4030" s="61">
        <f t="shared" si="2079"/>
        <v>9.1058823529411734E-2</v>
      </c>
      <c r="AA4030" s="67">
        <f t="shared" si="2080"/>
        <v>25.5</v>
      </c>
      <c r="AB4030" s="68">
        <f t="shared" si="2081"/>
        <v>6.4471243042671642E-2</v>
      </c>
      <c r="AC4030" s="69">
        <f t="shared" si="2082"/>
        <v>0.18274582560296854</v>
      </c>
      <c r="AD4030" s="70">
        <f>_xlfn.PERCENTILE.EXC(AC4030:$AC$5675,0.5)</f>
        <v>6.0052595830363792E-2</v>
      </c>
      <c r="AE4030" s="70">
        <f>_xlfn.PERCENTILE.EXC($AC4030:AC$5675,0.35)</f>
        <v>3.2097823066734817E-2</v>
      </c>
      <c r="AF4030" s="71">
        <f t="shared" si="2071"/>
        <v>4.7684579538849053E-3</v>
      </c>
      <c r="AG4030" s="70">
        <f t="shared" si="2072"/>
        <v>-0.31213811082236831</v>
      </c>
      <c r="AH4030" s="70">
        <f t="shared" si="2073"/>
        <v>-0.32972785344228484</v>
      </c>
      <c r="AI4030" s="61" t="str">
        <f t="shared" si="2068"/>
        <v>Short VOL</v>
      </c>
      <c r="AJ4030" s="68" t="str">
        <f t="shared" si="2069"/>
        <v>Short VOL</v>
      </c>
      <c r="AK4030" s="72"/>
      <c r="AL4030" s="73"/>
      <c r="AM4030" s="72"/>
      <c r="AN4030" s="73"/>
      <c r="AO4030" s="74"/>
      <c r="AP4030" s="20"/>
      <c r="AQ4030" s="74"/>
      <c r="AR4030" s="20"/>
      <c r="AS4030" s="74"/>
      <c r="AT4030" s="20"/>
      <c r="AU4030" s="74" t="str">
        <f t="shared" si="2083"/>
        <v>00631L</v>
      </c>
      <c r="AV4030" s="20">
        <f t="shared" si="2066"/>
        <v>1</v>
      </c>
      <c r="AW4030" s="74" t="str">
        <f t="shared" si="2084"/>
        <v>00631L</v>
      </c>
      <c r="AX4030" s="20">
        <f t="shared" si="2085"/>
        <v>1</v>
      </c>
      <c r="AY4030" s="20">
        <f t="shared" si="2067"/>
        <v>1</v>
      </c>
      <c r="AZ4030" s="116">
        <v>40459</v>
      </c>
      <c r="BA4030" s="116"/>
      <c r="BB4030" s="20"/>
      <c r="BC4030" s="20"/>
      <c r="BD4030" s="76"/>
      <c r="BE4030" s="77"/>
      <c r="BF4030" s="77"/>
    </row>
    <row r="4031" spans="1:58" s="23" customFormat="1" ht="15.75" customHeight="1" x14ac:dyDescent="0.4">
      <c r="A4031" s="116">
        <v>40457</v>
      </c>
      <c r="B4031" s="112">
        <v>23.25</v>
      </c>
      <c r="C4031" s="112">
        <v>26.8</v>
      </c>
      <c r="D4031" s="112">
        <v>28.4</v>
      </c>
      <c r="E4031" s="112">
        <v>30.1</v>
      </c>
      <c r="F4031" s="112">
        <v>30.75</v>
      </c>
      <c r="G4031" s="112">
        <v>31.7</v>
      </c>
      <c r="H4031" s="113">
        <v>31.75</v>
      </c>
      <c r="I4031" s="90">
        <f t="shared" si="2086"/>
        <v>25.522000000000002</v>
      </c>
      <c r="J4031" s="90">
        <f t="shared" si="2087"/>
        <v>27.823999999999998</v>
      </c>
      <c r="K4031" s="114">
        <v>9</v>
      </c>
      <c r="L4031" s="115">
        <v>0.04</v>
      </c>
      <c r="M4031" s="11"/>
      <c r="N4031" s="90">
        <v>21.49</v>
      </c>
      <c r="O4031" s="90">
        <v>24.91</v>
      </c>
      <c r="P4031" s="90">
        <v>28.39</v>
      </c>
      <c r="Q4031" s="90">
        <v>30.81</v>
      </c>
      <c r="R4031" s="63">
        <f t="shared" si="2075"/>
        <v>31.81</v>
      </c>
      <c r="S4031" s="64">
        <f t="shared" si="2074"/>
        <v>-1.2408088235294261E-2</v>
      </c>
      <c r="T4031" s="65"/>
      <c r="U4031" s="65">
        <f t="shared" si="2070"/>
        <v>0.86270574066639893</v>
      </c>
      <c r="V4031" s="65">
        <f t="shared" si="2076"/>
        <v>0.75695667488552298</v>
      </c>
      <c r="W4031" s="65">
        <f t="shared" si="2077"/>
        <v>0.69750081142486209</v>
      </c>
      <c r="X4031" s="61">
        <f t="shared" si="2088"/>
        <v>0.15268817204301077</v>
      </c>
      <c r="Y4031" s="66">
        <f t="shared" si="2078"/>
        <v>5.4817275747508255E-2</v>
      </c>
      <c r="Z4031" s="61">
        <f t="shared" si="2079"/>
        <v>9.0196693049133914E-2</v>
      </c>
      <c r="AA4031" s="67">
        <f t="shared" si="2080"/>
        <v>25.521999999999998</v>
      </c>
      <c r="AB4031" s="68">
        <f t="shared" si="2081"/>
        <v>8.1898557468590122E-2</v>
      </c>
      <c r="AC4031" s="69">
        <f t="shared" si="2082"/>
        <v>0.18762214983713357</v>
      </c>
      <c r="AD4031" s="70">
        <f>_xlfn.PERCENTILE.EXC(AC4031:$AC$5675,0.5)</f>
        <v>6.0017623968597181E-2</v>
      </c>
      <c r="AE4031" s="70">
        <f>_xlfn.PERCENTILE.EXC($AC4031:AC$5675,0.35)</f>
        <v>3.2075874303255647E-2</v>
      </c>
      <c r="AF4031" s="71">
        <f t="shared" si="2071"/>
        <v>4.7684579538849053E-3</v>
      </c>
      <c r="AG4031" s="70">
        <f t="shared" si="2072"/>
        <v>-0.31213811082236831</v>
      </c>
      <c r="AH4031" s="70">
        <f t="shared" si="2073"/>
        <v>-0.32972785344228484</v>
      </c>
      <c r="AI4031" s="61" t="str">
        <f t="shared" si="2068"/>
        <v>Short VOL</v>
      </c>
      <c r="AJ4031" s="68" t="str">
        <f t="shared" si="2069"/>
        <v>Short VOL</v>
      </c>
      <c r="AK4031" s="72"/>
      <c r="AL4031" s="73"/>
      <c r="AM4031" s="72"/>
      <c r="AN4031" s="73"/>
      <c r="AO4031" s="74"/>
      <c r="AP4031" s="20"/>
      <c r="AQ4031" s="74"/>
      <c r="AR4031" s="20"/>
      <c r="AS4031" s="74"/>
      <c r="AT4031" s="20"/>
      <c r="AU4031" s="74" t="str">
        <f t="shared" si="2083"/>
        <v>00631L</v>
      </c>
      <c r="AV4031" s="20">
        <f t="shared" si="2066"/>
        <v>1</v>
      </c>
      <c r="AW4031" s="74" t="str">
        <f t="shared" si="2084"/>
        <v>00631L</v>
      </c>
      <c r="AX4031" s="20">
        <f t="shared" si="2085"/>
        <v>1</v>
      </c>
      <c r="AY4031" s="20">
        <f t="shared" si="2067"/>
        <v>1</v>
      </c>
      <c r="AZ4031" s="116">
        <v>40458</v>
      </c>
      <c r="BA4031" s="116"/>
      <c r="BB4031" s="20"/>
      <c r="BC4031" s="20"/>
      <c r="BD4031" s="76"/>
      <c r="BE4031" s="77"/>
      <c r="BF4031" s="77"/>
    </row>
    <row r="4032" spans="1:58" s="23" customFormat="1" ht="15.75" customHeight="1" x14ac:dyDescent="0.4">
      <c r="A4032" s="116">
        <v>40456</v>
      </c>
      <c r="B4032" s="112">
        <v>23.65</v>
      </c>
      <c r="C4032" s="112">
        <v>27.05</v>
      </c>
      <c r="D4032" s="112">
        <v>28.5</v>
      </c>
      <c r="E4032" s="112">
        <v>30.05</v>
      </c>
      <c r="F4032" s="112">
        <v>30.7</v>
      </c>
      <c r="G4032" s="112">
        <v>31.65</v>
      </c>
      <c r="H4032" s="113">
        <v>31.8</v>
      </c>
      <c r="I4032" s="90">
        <f t="shared" si="2086"/>
        <v>25.69</v>
      </c>
      <c r="J4032" s="90">
        <f t="shared" si="2087"/>
        <v>27.92</v>
      </c>
      <c r="K4032" s="114">
        <v>10</v>
      </c>
      <c r="L4032" s="115">
        <v>0.04</v>
      </c>
      <c r="M4032" s="11"/>
      <c r="N4032" s="90">
        <v>21.76</v>
      </c>
      <c r="O4032" s="90">
        <v>25.08</v>
      </c>
      <c r="P4032" s="90">
        <v>28.35</v>
      </c>
      <c r="Q4032" s="90">
        <v>30.81</v>
      </c>
      <c r="R4032" s="63">
        <f t="shared" si="2075"/>
        <v>31.669999999999998</v>
      </c>
      <c r="S4032" s="64">
        <f t="shared" si="2074"/>
        <v>-7.5223119422014428E-2</v>
      </c>
      <c r="T4032" s="65"/>
      <c r="U4032" s="65">
        <f t="shared" si="2070"/>
        <v>0.86762360446570985</v>
      </c>
      <c r="V4032" s="65">
        <f t="shared" si="2076"/>
        <v>0.76754850088183424</v>
      </c>
      <c r="W4032" s="65">
        <f t="shared" si="2077"/>
        <v>0.70626419993508605</v>
      </c>
      <c r="X4032" s="61">
        <f t="shared" si="2088"/>
        <v>0.14376321353065549</v>
      </c>
      <c r="Y4032" s="66">
        <f t="shared" si="2078"/>
        <v>5.8236272878535771E-2</v>
      </c>
      <c r="Z4032" s="61">
        <f t="shared" si="2079"/>
        <v>8.6804203970416521E-2</v>
      </c>
      <c r="AA4032" s="67">
        <f t="shared" si="2080"/>
        <v>25.689999999999998</v>
      </c>
      <c r="AB4032" s="68">
        <f t="shared" si="2081"/>
        <v>8.6856617647058681E-2</v>
      </c>
      <c r="AC4032" s="69">
        <f t="shared" si="2082"/>
        <v>0.18060661764705863</v>
      </c>
      <c r="AD4032" s="70">
        <f>_xlfn.PERCENTILE.EXC(AC4032:$AC$5675,0.5)</f>
        <v>6.000387637160956E-2</v>
      </c>
      <c r="AE4032" s="70">
        <f>_xlfn.PERCENTILE.EXC($AC4032:AC$5675,0.35)</f>
        <v>3.2036993295506633E-2</v>
      </c>
      <c r="AF4032" s="71">
        <f t="shared" si="2071"/>
        <v>4.7684579538849053E-3</v>
      </c>
      <c r="AG4032" s="70">
        <f t="shared" si="2072"/>
        <v>-0.31213811082236831</v>
      </c>
      <c r="AH4032" s="70">
        <f t="shared" si="2073"/>
        <v>-0.32972785344228484</v>
      </c>
      <c r="AI4032" s="61" t="str">
        <f t="shared" si="2068"/>
        <v>Short VOL</v>
      </c>
      <c r="AJ4032" s="68" t="str">
        <f t="shared" si="2069"/>
        <v>Short VOL</v>
      </c>
      <c r="AK4032" s="72"/>
      <c r="AL4032" s="73"/>
      <c r="AM4032" s="72"/>
      <c r="AN4032" s="73"/>
      <c r="AO4032" s="74"/>
      <c r="AP4032" s="20"/>
      <c r="AQ4032" s="74"/>
      <c r="AR4032" s="20"/>
      <c r="AS4032" s="74"/>
      <c r="AT4032" s="20"/>
      <c r="AU4032" s="74" t="str">
        <f t="shared" si="2083"/>
        <v>00631L</v>
      </c>
      <c r="AV4032" s="20">
        <f t="shared" si="2066"/>
        <v>1</v>
      </c>
      <c r="AW4032" s="74" t="str">
        <f t="shared" si="2084"/>
        <v>00631L</v>
      </c>
      <c r="AX4032" s="20">
        <f t="shared" si="2085"/>
        <v>1</v>
      </c>
      <c r="AY4032" s="20">
        <f t="shared" si="2067"/>
        <v>1</v>
      </c>
      <c r="AZ4032" s="116">
        <v>40457</v>
      </c>
      <c r="BA4032" s="116"/>
      <c r="BB4032" s="20"/>
      <c r="BC4032" s="20"/>
      <c r="BD4032" s="76"/>
      <c r="BE4032" s="77"/>
      <c r="BF4032" s="77"/>
    </row>
    <row r="4033" spans="1:58" s="23" customFormat="1" ht="15.75" customHeight="1" x14ac:dyDescent="0.4">
      <c r="A4033" s="116">
        <v>40455</v>
      </c>
      <c r="B4033" s="112">
        <v>25.15</v>
      </c>
      <c r="C4033" s="112">
        <v>28.2</v>
      </c>
      <c r="D4033" s="112">
        <v>29.4</v>
      </c>
      <c r="E4033" s="112">
        <v>30.8</v>
      </c>
      <c r="F4033" s="112">
        <v>31.4</v>
      </c>
      <c r="G4033" s="112">
        <v>32.25</v>
      </c>
      <c r="H4033" s="113">
        <v>32.4</v>
      </c>
      <c r="I4033" s="90">
        <f t="shared" si="2086"/>
        <v>26.857999999999997</v>
      </c>
      <c r="J4033" s="90">
        <f t="shared" si="2087"/>
        <v>28.872</v>
      </c>
      <c r="K4033" s="114">
        <v>11</v>
      </c>
      <c r="L4033" s="115">
        <v>0.04</v>
      </c>
      <c r="M4033" s="11"/>
      <c r="N4033" s="90">
        <v>23.53</v>
      </c>
      <c r="O4033" s="90">
        <v>26.32</v>
      </c>
      <c r="P4033" s="90">
        <v>29.42</v>
      </c>
      <c r="Q4033" s="90">
        <v>31.53</v>
      </c>
      <c r="R4033" s="63">
        <f t="shared" si="2075"/>
        <v>32.21</v>
      </c>
      <c r="S4033" s="64">
        <f t="shared" si="2074"/>
        <v>4.5777777777777827E-2</v>
      </c>
      <c r="T4033" s="65"/>
      <c r="U4033" s="65">
        <f t="shared" si="2070"/>
        <v>0.89399696048632227</v>
      </c>
      <c r="V4033" s="65">
        <f t="shared" si="2076"/>
        <v>0.79979605710401092</v>
      </c>
      <c r="W4033" s="65">
        <f t="shared" si="2077"/>
        <v>0.7462733904218205</v>
      </c>
      <c r="X4033" s="61">
        <f t="shared" si="2088"/>
        <v>0.12127236580516902</v>
      </c>
      <c r="Y4033" s="66">
        <f t="shared" si="2078"/>
        <v>5.1948051948051875E-2</v>
      </c>
      <c r="Z4033" s="61">
        <f t="shared" si="2079"/>
        <v>7.4986968501005405E-2</v>
      </c>
      <c r="AA4033" s="67">
        <f t="shared" si="2080"/>
        <v>26.858000000000001</v>
      </c>
      <c r="AB4033" s="68">
        <f t="shared" si="2081"/>
        <v>6.8848278793030057E-2</v>
      </c>
      <c r="AC4033" s="69">
        <f t="shared" si="2082"/>
        <v>0.14143646408839775</v>
      </c>
      <c r="AD4033" s="70">
        <f>_xlfn.PERCENTILE.EXC(AC4033:$AC$5675,0.5)</f>
        <v>5.9990128774621947E-2</v>
      </c>
      <c r="AE4033" s="70">
        <f>_xlfn.PERCENTILE.EXC($AC4033:AC$5675,0.35)</f>
        <v>3.1991339390049667E-2</v>
      </c>
      <c r="AF4033" s="71">
        <f t="shared" si="2071"/>
        <v>4.7684579538849053E-3</v>
      </c>
      <c r="AG4033" s="70">
        <f t="shared" si="2072"/>
        <v>-0.31213811082236831</v>
      </c>
      <c r="AH4033" s="70">
        <f t="shared" si="2073"/>
        <v>-0.32972785344228484</v>
      </c>
      <c r="AI4033" s="61" t="str">
        <f t="shared" si="2068"/>
        <v>Short VOL</v>
      </c>
      <c r="AJ4033" s="68" t="str">
        <f t="shared" si="2069"/>
        <v>Short VOL</v>
      </c>
      <c r="AK4033" s="72"/>
      <c r="AL4033" s="73"/>
      <c r="AM4033" s="72"/>
      <c r="AN4033" s="73"/>
      <c r="AO4033" s="74"/>
      <c r="AP4033" s="20"/>
      <c r="AQ4033" s="74"/>
      <c r="AR4033" s="20"/>
      <c r="AS4033" s="74"/>
      <c r="AT4033" s="20"/>
      <c r="AU4033" s="74" t="str">
        <f t="shared" si="2083"/>
        <v>00631L</v>
      </c>
      <c r="AV4033" s="20">
        <f t="shared" si="2066"/>
        <v>1</v>
      </c>
      <c r="AW4033" s="74" t="str">
        <f t="shared" si="2084"/>
        <v>00631L</v>
      </c>
      <c r="AX4033" s="20">
        <f t="shared" si="2085"/>
        <v>1</v>
      </c>
      <c r="AY4033" s="20">
        <f t="shared" si="2067"/>
        <v>1</v>
      </c>
      <c r="AZ4033" s="116">
        <v>40456</v>
      </c>
      <c r="BA4033" s="116"/>
      <c r="BB4033" s="20"/>
      <c r="BC4033" s="20"/>
      <c r="BD4033" s="76"/>
      <c r="BE4033" s="77"/>
      <c r="BF4033" s="77"/>
    </row>
    <row r="4034" spans="1:58" s="23" customFormat="1" ht="15.75" customHeight="1" x14ac:dyDescent="0.4">
      <c r="A4034" s="116">
        <v>40452</v>
      </c>
      <c r="B4034" s="112">
        <v>24.75</v>
      </c>
      <c r="C4034" s="112">
        <v>27.85</v>
      </c>
      <c r="D4034" s="112">
        <v>29</v>
      </c>
      <c r="E4034" s="112">
        <v>30.5</v>
      </c>
      <c r="F4034" s="112">
        <v>31.05</v>
      </c>
      <c r="G4034" s="112">
        <v>32</v>
      </c>
      <c r="H4034" s="113">
        <v>32.25</v>
      </c>
      <c r="I4034" s="90">
        <f t="shared" si="2086"/>
        <v>26.362000000000002</v>
      </c>
      <c r="J4034" s="90">
        <f t="shared" si="2087"/>
        <v>28.448</v>
      </c>
      <c r="K4034" s="114">
        <v>12</v>
      </c>
      <c r="L4034" s="115">
        <v>0.04</v>
      </c>
      <c r="M4034" s="11"/>
      <c r="N4034" s="90">
        <v>22.5</v>
      </c>
      <c r="O4034" s="90">
        <v>25.7</v>
      </c>
      <c r="P4034" s="90">
        <v>28.94</v>
      </c>
      <c r="Q4034" s="90">
        <v>31.02</v>
      </c>
      <c r="R4034" s="63">
        <f t="shared" si="2075"/>
        <v>32.14</v>
      </c>
      <c r="S4034" s="64">
        <f t="shared" si="2074"/>
        <v>-5.0632911392405035E-2</v>
      </c>
      <c r="T4034" s="65"/>
      <c r="U4034" s="65">
        <f t="shared" si="2070"/>
        <v>0.8754863813229572</v>
      </c>
      <c r="V4034" s="65">
        <f t="shared" si="2076"/>
        <v>0.77747062888735308</v>
      </c>
      <c r="W4034" s="65">
        <f t="shared" si="2077"/>
        <v>0.72533849129593808</v>
      </c>
      <c r="X4034" s="61">
        <f t="shared" si="2088"/>
        <v>0.12525252525252531</v>
      </c>
      <c r="Y4034" s="66">
        <f t="shared" si="2078"/>
        <v>5.737704918032787E-2</v>
      </c>
      <c r="Z4034" s="61">
        <f t="shared" si="2079"/>
        <v>7.9129049389272371E-2</v>
      </c>
      <c r="AA4034" s="67">
        <f t="shared" si="2080"/>
        <v>26.362000000000002</v>
      </c>
      <c r="AB4034" s="68">
        <f t="shared" si="2081"/>
        <v>0.1</v>
      </c>
      <c r="AC4034" s="69">
        <f t="shared" si="2082"/>
        <v>0.17164444444444452</v>
      </c>
      <c r="AD4034" s="70">
        <f>_xlfn.PERCENTILE.EXC(AC4034:$AC$5675,0.5)</f>
        <v>5.9900400015538174E-2</v>
      </c>
      <c r="AE4034" s="70">
        <f>_xlfn.PERCENTILE.EXC($AC4034:AC$5675,0.35)</f>
        <v>3.1945685484592701E-2</v>
      </c>
      <c r="AF4034" s="71">
        <f t="shared" si="2071"/>
        <v>4.7684579538849053E-3</v>
      </c>
      <c r="AG4034" s="70">
        <f t="shared" si="2072"/>
        <v>-0.31213811082236831</v>
      </c>
      <c r="AH4034" s="70">
        <f t="shared" si="2073"/>
        <v>-0.32972785344228484</v>
      </c>
      <c r="AI4034" s="61" t="str">
        <f t="shared" si="2068"/>
        <v>Short VOL</v>
      </c>
      <c r="AJ4034" s="68" t="str">
        <f t="shared" si="2069"/>
        <v>Short VOL</v>
      </c>
      <c r="AK4034" s="72"/>
      <c r="AL4034" s="73"/>
      <c r="AM4034" s="72"/>
      <c r="AN4034" s="73"/>
      <c r="AO4034" s="74"/>
      <c r="AP4034" s="20"/>
      <c r="AQ4034" s="74"/>
      <c r="AR4034" s="20"/>
      <c r="AS4034" s="74"/>
      <c r="AT4034" s="20"/>
      <c r="AU4034" s="74" t="str">
        <f t="shared" si="2083"/>
        <v>00631L</v>
      </c>
      <c r="AV4034" s="20">
        <f t="shared" si="2066"/>
        <v>1</v>
      </c>
      <c r="AW4034" s="74" t="str">
        <f t="shared" si="2084"/>
        <v>00631L</v>
      </c>
      <c r="AX4034" s="20">
        <f t="shared" si="2085"/>
        <v>1</v>
      </c>
      <c r="AY4034" s="20">
        <f t="shared" si="2067"/>
        <v>1</v>
      </c>
      <c r="AZ4034" s="116">
        <v>40455</v>
      </c>
      <c r="BA4034" s="116"/>
      <c r="BB4034" s="20"/>
      <c r="BC4034" s="20"/>
      <c r="BD4034" s="76"/>
      <c r="BE4034" s="77"/>
      <c r="BF4034" s="77"/>
    </row>
    <row r="4035" spans="1:58" s="23" customFormat="1" ht="15.75" customHeight="1" x14ac:dyDescent="0.4">
      <c r="A4035" s="116">
        <v>40451</v>
      </c>
      <c r="B4035" s="112">
        <v>25.45</v>
      </c>
      <c r="C4035" s="112">
        <v>28.2</v>
      </c>
      <c r="D4035" s="112">
        <v>29.3</v>
      </c>
      <c r="E4035" s="112">
        <v>30.85</v>
      </c>
      <c r="F4035" s="112">
        <v>31.35</v>
      </c>
      <c r="G4035" s="112">
        <v>32.25</v>
      </c>
      <c r="H4035" s="113">
        <v>32.5</v>
      </c>
      <c r="I4035" s="90">
        <f t="shared" si="2086"/>
        <v>26.77</v>
      </c>
      <c r="J4035" s="90">
        <f t="shared" si="2087"/>
        <v>28.728000000000002</v>
      </c>
      <c r="K4035" s="114">
        <v>13</v>
      </c>
      <c r="L4035" s="115">
        <v>0.04</v>
      </c>
      <c r="M4035" s="11"/>
      <c r="N4035" s="90">
        <v>23.7</v>
      </c>
      <c r="O4035" s="90">
        <v>26.4</v>
      </c>
      <c r="P4035" s="90">
        <v>29.03</v>
      </c>
      <c r="Q4035" s="90">
        <v>31.42</v>
      </c>
      <c r="R4035" s="63">
        <f t="shared" si="2075"/>
        <v>31.73</v>
      </c>
      <c r="S4035" s="64">
        <f t="shared" si="2074"/>
        <v>1.9354838709677389E-2</v>
      </c>
      <c r="T4035" s="65"/>
      <c r="U4035" s="65">
        <f t="shared" si="2070"/>
        <v>0.89772727272727271</v>
      </c>
      <c r="V4035" s="65">
        <f t="shared" si="2076"/>
        <v>0.81639683086462278</v>
      </c>
      <c r="W4035" s="65">
        <f t="shared" si="2077"/>
        <v>0.75429662635264161</v>
      </c>
      <c r="X4035" s="61">
        <f t="shared" si="2088"/>
        <v>0.10805500982318271</v>
      </c>
      <c r="Y4035" s="66">
        <f t="shared" si="2078"/>
        <v>5.3484602917341931E-2</v>
      </c>
      <c r="Z4035" s="61">
        <f t="shared" si="2079"/>
        <v>7.3141576391483082E-2</v>
      </c>
      <c r="AA4035" s="67">
        <f t="shared" si="2080"/>
        <v>26.77</v>
      </c>
      <c r="AB4035" s="68">
        <f t="shared" si="2081"/>
        <v>7.3839662447257384E-2</v>
      </c>
      <c r="AC4035" s="69">
        <f t="shared" si="2082"/>
        <v>0.12953586497890296</v>
      </c>
      <c r="AD4035" s="70">
        <f>_xlfn.PERCENTILE.EXC(AC4035:$AC$5675,0.5)</f>
        <v>5.9810671256454409E-2</v>
      </c>
      <c r="AE4035" s="70">
        <f>_xlfn.PERCENTILE.EXC($AC4035:AC$5675,0.35)</f>
        <v>3.1916110927226071E-2</v>
      </c>
      <c r="AF4035" s="71">
        <f t="shared" si="2071"/>
        <v>4.7684579538849053E-3</v>
      </c>
      <c r="AG4035" s="70">
        <f t="shared" si="2072"/>
        <v>-0.31213811082236831</v>
      </c>
      <c r="AH4035" s="70">
        <f t="shared" si="2073"/>
        <v>-0.32972785344228484</v>
      </c>
      <c r="AI4035" s="61" t="str">
        <f t="shared" si="2068"/>
        <v>Short VOL</v>
      </c>
      <c r="AJ4035" s="68" t="str">
        <f t="shared" si="2069"/>
        <v>Short VOL</v>
      </c>
      <c r="AK4035" s="72"/>
      <c r="AL4035" s="73"/>
      <c r="AM4035" s="72"/>
      <c r="AN4035" s="73"/>
      <c r="AO4035" s="74"/>
      <c r="AP4035" s="20"/>
      <c r="AQ4035" s="74"/>
      <c r="AR4035" s="20"/>
      <c r="AS4035" s="74"/>
      <c r="AT4035" s="20"/>
      <c r="AU4035" s="74" t="str">
        <f t="shared" si="2083"/>
        <v>00631L</v>
      </c>
      <c r="AV4035" s="20">
        <f t="shared" ref="AV4035:AV4098" si="2089">IF(AU4035="00631L",1,0)</f>
        <v>1</v>
      </c>
      <c r="AW4035" s="74" t="str">
        <f t="shared" si="2084"/>
        <v>00631L</v>
      </c>
      <c r="AX4035" s="20">
        <f t="shared" si="2085"/>
        <v>1</v>
      </c>
      <c r="AY4035" s="20">
        <f t="shared" ref="AY4035:AY4098" si="2090">IF(AP4035=1,0,1)</f>
        <v>1</v>
      </c>
      <c r="AZ4035" s="116">
        <v>40452</v>
      </c>
      <c r="BA4035" s="116"/>
      <c r="BB4035" s="20"/>
      <c r="BC4035" s="20"/>
      <c r="BD4035" s="76"/>
      <c r="BE4035" s="77"/>
      <c r="BF4035" s="77"/>
    </row>
    <row r="4036" spans="1:58" s="23" customFormat="1" ht="15.75" customHeight="1" x14ac:dyDescent="0.4">
      <c r="A4036" s="116">
        <v>40450</v>
      </c>
      <c r="B4036" s="112">
        <v>24.7</v>
      </c>
      <c r="C4036" s="112">
        <v>27.65</v>
      </c>
      <c r="D4036" s="112">
        <v>28.7</v>
      </c>
      <c r="E4036" s="112">
        <v>30.4</v>
      </c>
      <c r="F4036" s="112">
        <v>30.95</v>
      </c>
      <c r="G4036" s="112">
        <v>31.75</v>
      </c>
      <c r="H4036" s="113">
        <v>32.049999999999997</v>
      </c>
      <c r="I4036" s="90">
        <f t="shared" si="2086"/>
        <v>25.997999999999998</v>
      </c>
      <c r="J4036" s="90">
        <f t="shared" si="2087"/>
        <v>28.111999999999998</v>
      </c>
      <c r="K4036" s="114">
        <v>14</v>
      </c>
      <c r="L4036" s="115">
        <v>0.04</v>
      </c>
      <c r="M4036" s="11"/>
      <c r="N4036" s="90">
        <v>23.25</v>
      </c>
      <c r="O4036" s="90">
        <v>25.91</v>
      </c>
      <c r="P4036" s="90">
        <v>28.9</v>
      </c>
      <c r="Q4036" s="90">
        <v>31.06</v>
      </c>
      <c r="R4036" s="63">
        <f t="shared" si="2075"/>
        <v>31.560000000000002</v>
      </c>
      <c r="S4036" s="64">
        <f t="shared" si="2074"/>
        <v>2.8761061946902589E-2</v>
      </c>
      <c r="T4036" s="65"/>
      <c r="U4036" s="65">
        <f t="shared" si="2070"/>
        <v>0.89733693554612115</v>
      </c>
      <c r="V4036" s="65">
        <f t="shared" si="2076"/>
        <v>0.80449826989619377</v>
      </c>
      <c r="W4036" s="65">
        <f t="shared" si="2077"/>
        <v>0.74855119124275604</v>
      </c>
      <c r="X4036" s="61">
        <f t="shared" si="2088"/>
        <v>0.11943319838056678</v>
      </c>
      <c r="Y4036" s="66">
        <f t="shared" si="2078"/>
        <v>5.4276315789473638E-2</v>
      </c>
      <c r="Z4036" s="61">
        <f t="shared" si="2079"/>
        <v>8.1313947226709787E-2</v>
      </c>
      <c r="AA4036" s="67">
        <f t="shared" si="2080"/>
        <v>25.997999999999998</v>
      </c>
      <c r="AB4036" s="68">
        <f t="shared" si="2081"/>
        <v>6.2365591397849432E-2</v>
      </c>
      <c r="AC4036" s="69">
        <f t="shared" si="2082"/>
        <v>0.11819354838709667</v>
      </c>
      <c r="AD4036" s="70">
        <f>_xlfn.PERCENTILE.EXC(AC4036:$AC$5675,0.5)</f>
        <v>5.978033562822721E-2</v>
      </c>
      <c r="AE4036" s="70">
        <f>_xlfn.PERCENTILE.EXC($AC4036:AC$5675,0.35)</f>
        <v>3.1889216261207838E-2</v>
      </c>
      <c r="AF4036" s="71">
        <f t="shared" si="2071"/>
        <v>4.7684579538849053E-3</v>
      </c>
      <c r="AG4036" s="70">
        <f t="shared" si="2072"/>
        <v>-0.31213811082236831</v>
      </c>
      <c r="AH4036" s="70">
        <f t="shared" si="2073"/>
        <v>-0.32972785344228484</v>
      </c>
      <c r="AI4036" s="61" t="str">
        <f t="shared" si="2068"/>
        <v>Short VOL</v>
      </c>
      <c r="AJ4036" s="68" t="str">
        <f t="shared" si="2069"/>
        <v>Short VOL</v>
      </c>
      <c r="AK4036" s="72"/>
      <c r="AL4036" s="73"/>
      <c r="AM4036" s="72"/>
      <c r="AN4036" s="73"/>
      <c r="AO4036" s="74"/>
      <c r="AP4036" s="20"/>
      <c r="AQ4036" s="74"/>
      <c r="AR4036" s="20"/>
      <c r="AS4036" s="74"/>
      <c r="AT4036" s="20"/>
      <c r="AU4036" s="74" t="str">
        <f t="shared" si="2083"/>
        <v>00631L</v>
      </c>
      <c r="AV4036" s="20">
        <f t="shared" si="2089"/>
        <v>1</v>
      </c>
      <c r="AW4036" s="74" t="str">
        <f t="shared" si="2084"/>
        <v>00631L</v>
      </c>
      <c r="AX4036" s="20">
        <f t="shared" si="2085"/>
        <v>1</v>
      </c>
      <c r="AY4036" s="20">
        <f t="shared" si="2090"/>
        <v>1</v>
      </c>
      <c r="AZ4036" s="116">
        <v>40451</v>
      </c>
      <c r="BA4036" s="116"/>
      <c r="BB4036" s="20"/>
      <c r="BC4036" s="20"/>
      <c r="BD4036" s="76"/>
      <c r="BE4036" s="77"/>
      <c r="BF4036" s="77"/>
    </row>
    <row r="4037" spans="1:58" s="23" customFormat="1" ht="15.75" customHeight="1" x14ac:dyDescent="0.4">
      <c r="A4037" s="116">
        <v>40449</v>
      </c>
      <c r="B4037" s="112">
        <v>24.3</v>
      </c>
      <c r="C4037" s="112">
        <v>27.25</v>
      </c>
      <c r="D4037" s="112">
        <v>28.3</v>
      </c>
      <c r="E4037" s="112">
        <v>30.1</v>
      </c>
      <c r="F4037" s="112">
        <v>30.65</v>
      </c>
      <c r="G4037" s="112">
        <v>31.45</v>
      </c>
      <c r="H4037" s="113">
        <v>31.65</v>
      </c>
      <c r="I4037" s="90">
        <f t="shared" si="2086"/>
        <v>25.48</v>
      </c>
      <c r="J4037" s="90">
        <f t="shared" si="2087"/>
        <v>27.67</v>
      </c>
      <c r="K4037" s="114">
        <v>15</v>
      </c>
      <c r="L4037" s="115">
        <v>0.04</v>
      </c>
      <c r="M4037" s="11"/>
      <c r="N4037" s="90">
        <v>22.6</v>
      </c>
      <c r="O4037" s="90">
        <v>25.34</v>
      </c>
      <c r="P4037" s="90">
        <v>28.39</v>
      </c>
      <c r="Q4037" s="90">
        <v>30.49</v>
      </c>
      <c r="R4037" s="63">
        <f t="shared" si="2075"/>
        <v>31.130000000000003</v>
      </c>
      <c r="S4037" s="64">
        <f t="shared" si="2074"/>
        <v>2.6619343389530734E-3</v>
      </c>
      <c r="T4037" s="65"/>
      <c r="U4037" s="65">
        <f t="shared" si="2070"/>
        <v>0.89187056037884771</v>
      </c>
      <c r="V4037" s="65">
        <f t="shared" si="2076"/>
        <v>0.79605494892567807</v>
      </c>
      <c r="W4037" s="65">
        <f t="shared" si="2077"/>
        <v>0.7412266316825189</v>
      </c>
      <c r="X4037" s="61">
        <f t="shared" si="2088"/>
        <v>0.12139917695473247</v>
      </c>
      <c r="Y4037" s="66">
        <f t="shared" si="2078"/>
        <v>5.1495016611295581E-2</v>
      </c>
      <c r="Z4037" s="61">
        <f t="shared" si="2079"/>
        <v>8.5949764521193142E-2</v>
      </c>
      <c r="AA4037" s="67">
        <f t="shared" si="2080"/>
        <v>25.48</v>
      </c>
      <c r="AB4037" s="68">
        <f t="shared" si="2081"/>
        <v>7.5221238938053062E-2</v>
      </c>
      <c r="AC4037" s="69">
        <f t="shared" si="2082"/>
        <v>0.12743362831858401</v>
      </c>
      <c r="AD4037" s="70">
        <f>_xlfn.PERCENTILE.EXC(AC4037:$AC$5675,0.5)</f>
        <v>5.9750000000000011E-2</v>
      </c>
      <c r="AE4037" s="70">
        <f>_xlfn.PERCENTILE.EXC($AC4037:AC$5675,0.35)</f>
        <v>3.1862321595189605E-2</v>
      </c>
      <c r="AF4037" s="71">
        <f t="shared" si="2071"/>
        <v>4.7684579538849053E-3</v>
      </c>
      <c r="AG4037" s="70">
        <f t="shared" si="2072"/>
        <v>-0.31213811082236831</v>
      </c>
      <c r="AH4037" s="70">
        <f t="shared" si="2073"/>
        <v>-0.32972785344228484</v>
      </c>
      <c r="AI4037" s="61" t="str">
        <f t="shared" ref="AI4037:AI4100" si="2091">IF(AC4037&gt;AD4037,"Short VOL","Safety")</f>
        <v>Short VOL</v>
      </c>
      <c r="AJ4037" s="68" t="str">
        <f t="shared" ref="AJ4037:AJ4100" si="2092">IF(AC4037&gt;AF4037,"Short VOL","Safety")</f>
        <v>Short VOL</v>
      </c>
      <c r="AK4037" s="72"/>
      <c r="AL4037" s="73"/>
      <c r="AM4037" s="72"/>
      <c r="AN4037" s="73"/>
      <c r="AO4037" s="74"/>
      <c r="AP4037" s="20"/>
      <c r="AQ4037" s="74"/>
      <c r="AR4037" s="20"/>
      <c r="AS4037" s="74"/>
      <c r="AT4037" s="20"/>
      <c r="AU4037" s="74" t="str">
        <f t="shared" si="2083"/>
        <v>00631L</v>
      </c>
      <c r="AV4037" s="20">
        <f t="shared" si="2089"/>
        <v>1</v>
      </c>
      <c r="AW4037" s="74" t="str">
        <f t="shared" si="2084"/>
        <v>00631L</v>
      </c>
      <c r="AX4037" s="20">
        <f t="shared" si="2085"/>
        <v>1</v>
      </c>
      <c r="AY4037" s="20">
        <f t="shared" si="2090"/>
        <v>1</v>
      </c>
      <c r="AZ4037" s="116">
        <v>40450</v>
      </c>
      <c r="BA4037" s="116"/>
      <c r="BB4037" s="20"/>
      <c r="BC4037" s="20"/>
      <c r="BD4037" s="76"/>
      <c r="BE4037" s="77"/>
      <c r="BF4037" s="77"/>
    </row>
    <row r="4038" spans="1:58" s="23" customFormat="1" ht="15.75" customHeight="1" x14ac:dyDescent="0.4">
      <c r="A4038" s="116">
        <v>40448</v>
      </c>
      <c r="B4038" s="112">
        <v>24.35</v>
      </c>
      <c r="C4038" s="112">
        <v>27.25</v>
      </c>
      <c r="D4038" s="112">
        <v>28.3</v>
      </c>
      <c r="E4038" s="112">
        <v>30.15</v>
      </c>
      <c r="F4038" s="112">
        <v>30.65</v>
      </c>
      <c r="G4038" s="112">
        <v>31.55</v>
      </c>
      <c r="H4038" s="113">
        <v>31.65</v>
      </c>
      <c r="I4038" s="90">
        <f t="shared" si="2086"/>
        <v>25.394000000000002</v>
      </c>
      <c r="J4038" s="90">
        <f t="shared" si="2087"/>
        <v>27.628</v>
      </c>
      <c r="K4038" s="114">
        <v>16</v>
      </c>
      <c r="L4038" s="115">
        <v>0.04</v>
      </c>
      <c r="M4038" s="11"/>
      <c r="N4038" s="90">
        <v>22.54</v>
      </c>
      <c r="O4038" s="90">
        <v>25.2</v>
      </c>
      <c r="P4038" s="90">
        <v>28.32</v>
      </c>
      <c r="Q4038" s="90">
        <v>30.33</v>
      </c>
      <c r="R4038" s="63">
        <f t="shared" si="2075"/>
        <v>30.979999999999997</v>
      </c>
      <c r="S4038" s="64">
        <f t="shared" si="2074"/>
        <v>3.8231229847996234E-2</v>
      </c>
      <c r="T4038" s="65"/>
      <c r="U4038" s="65">
        <f t="shared" si="2070"/>
        <v>0.89444444444444449</v>
      </c>
      <c r="V4038" s="65">
        <f t="shared" si="2076"/>
        <v>0.79590395480225984</v>
      </c>
      <c r="W4038" s="65">
        <f t="shared" si="2077"/>
        <v>0.74315858885591823</v>
      </c>
      <c r="X4038" s="61">
        <f t="shared" si="2088"/>
        <v>0.11909650924024634</v>
      </c>
      <c r="Y4038" s="66">
        <f t="shared" si="2078"/>
        <v>4.975124378109453E-2</v>
      </c>
      <c r="Z4038" s="61">
        <f t="shared" si="2079"/>
        <v>8.7973537055997406E-2</v>
      </c>
      <c r="AA4038" s="67">
        <f t="shared" si="2080"/>
        <v>25.394000000000002</v>
      </c>
      <c r="AB4038" s="68">
        <f t="shared" si="2081"/>
        <v>8.0301685891748104E-2</v>
      </c>
      <c r="AC4038" s="69">
        <f t="shared" si="2082"/>
        <v>0.12661934338952985</v>
      </c>
      <c r="AD4038" s="70">
        <f>_xlfn.PERCENTILE.EXC(AC4038:$AC$5675,0.5)</f>
        <v>5.970797448946296E-2</v>
      </c>
      <c r="AE4038" s="70">
        <f>_xlfn.PERCENTILE.EXC($AC4038:AC$5675,0.35)</f>
        <v>3.1814686188357859E-2</v>
      </c>
      <c r="AF4038" s="71">
        <f t="shared" si="2071"/>
        <v>4.7684579538849053E-3</v>
      </c>
      <c r="AG4038" s="70">
        <f t="shared" si="2072"/>
        <v>-0.31213811082236831</v>
      </c>
      <c r="AH4038" s="70">
        <f t="shared" si="2073"/>
        <v>-0.32972785344228484</v>
      </c>
      <c r="AI4038" s="61" t="str">
        <f t="shared" si="2091"/>
        <v>Short VOL</v>
      </c>
      <c r="AJ4038" s="68" t="str">
        <f t="shared" si="2092"/>
        <v>Short VOL</v>
      </c>
      <c r="AK4038" s="72"/>
      <c r="AL4038" s="73"/>
      <c r="AM4038" s="72"/>
      <c r="AN4038" s="73"/>
      <c r="AO4038" s="74"/>
      <c r="AP4038" s="20"/>
      <c r="AQ4038" s="74"/>
      <c r="AR4038" s="20"/>
      <c r="AS4038" s="74"/>
      <c r="AT4038" s="20"/>
      <c r="AU4038" s="74" t="str">
        <f t="shared" si="2083"/>
        <v>00631L</v>
      </c>
      <c r="AV4038" s="20">
        <f t="shared" si="2089"/>
        <v>1</v>
      </c>
      <c r="AW4038" s="74" t="str">
        <f t="shared" si="2084"/>
        <v>00631L</v>
      </c>
      <c r="AX4038" s="20">
        <f t="shared" si="2085"/>
        <v>1</v>
      </c>
      <c r="AY4038" s="20">
        <f t="shared" si="2090"/>
        <v>1</v>
      </c>
      <c r="AZ4038" s="116">
        <v>40449</v>
      </c>
      <c r="BA4038" s="116"/>
      <c r="BB4038" s="20"/>
      <c r="BC4038" s="20"/>
      <c r="BD4038" s="76"/>
      <c r="BE4038" s="77"/>
      <c r="BF4038" s="77"/>
    </row>
    <row r="4039" spans="1:58" s="23" customFormat="1" ht="15.75" customHeight="1" x14ac:dyDescent="0.4">
      <c r="A4039" s="116">
        <v>40445</v>
      </c>
      <c r="B4039" s="112">
        <v>24.2</v>
      </c>
      <c r="C4039" s="112">
        <v>27.2</v>
      </c>
      <c r="D4039" s="112">
        <v>28.35</v>
      </c>
      <c r="E4039" s="112">
        <v>30.25</v>
      </c>
      <c r="F4039" s="112">
        <v>30.6</v>
      </c>
      <c r="G4039" s="112">
        <v>31.55</v>
      </c>
      <c r="H4039" s="113">
        <v>31.6</v>
      </c>
      <c r="I4039" s="90">
        <f t="shared" si="2086"/>
        <v>25.16</v>
      </c>
      <c r="J4039" s="90">
        <f t="shared" si="2087"/>
        <v>27.568000000000001</v>
      </c>
      <c r="K4039" s="114">
        <v>17</v>
      </c>
      <c r="L4039" s="115">
        <v>0.04</v>
      </c>
      <c r="M4039" s="11"/>
      <c r="N4039" s="90">
        <v>21.71</v>
      </c>
      <c r="O4039" s="90">
        <v>24.75</v>
      </c>
      <c r="P4039" s="90">
        <v>28.03</v>
      </c>
      <c r="Q4039" s="90">
        <v>29.75</v>
      </c>
      <c r="R4039" s="63">
        <f t="shared" si="2075"/>
        <v>31.07</v>
      </c>
      <c r="S4039" s="64">
        <f t="shared" si="2074"/>
        <v>-9.0490155006284045E-2</v>
      </c>
      <c r="T4039" s="65"/>
      <c r="U4039" s="65">
        <f t="shared" si="2070"/>
        <v>0.87717171717171716</v>
      </c>
      <c r="V4039" s="65">
        <f t="shared" si="2076"/>
        <v>0.77452729218694261</v>
      </c>
      <c r="W4039" s="65">
        <f t="shared" si="2077"/>
        <v>0.72974789915966387</v>
      </c>
      <c r="X4039" s="61">
        <f t="shared" si="2088"/>
        <v>0.12396694214876033</v>
      </c>
      <c r="Y4039" s="66">
        <f t="shared" si="2078"/>
        <v>4.4628099173553766E-2</v>
      </c>
      <c r="Z4039" s="61">
        <f t="shared" si="2079"/>
        <v>9.5707472178060457E-2</v>
      </c>
      <c r="AA4039" s="67">
        <f t="shared" si="2080"/>
        <v>25.159999999999997</v>
      </c>
      <c r="AB4039" s="68">
        <f t="shared" si="2081"/>
        <v>0.11469368954398887</v>
      </c>
      <c r="AC4039" s="69">
        <f t="shared" si="2082"/>
        <v>0.15891294334408088</v>
      </c>
      <c r="AD4039" s="70">
        <f>_xlfn.PERCENTILE.EXC(AC4039:$AC$5675,0.5)</f>
        <v>5.9665948978925909E-2</v>
      </c>
      <c r="AE4039" s="70">
        <f>_xlfn.PERCENTILE.EXC($AC4039:AC$5675,0.35)</f>
        <v>3.1767050781526106E-2</v>
      </c>
      <c r="AF4039" s="71">
        <f t="shared" si="2071"/>
        <v>4.7684579538849053E-3</v>
      </c>
      <c r="AG4039" s="70">
        <f t="shared" si="2072"/>
        <v>-0.31213811082236831</v>
      </c>
      <c r="AH4039" s="70">
        <f t="shared" si="2073"/>
        <v>-0.32972785344228484</v>
      </c>
      <c r="AI4039" s="61" t="str">
        <f t="shared" si="2091"/>
        <v>Short VOL</v>
      </c>
      <c r="AJ4039" s="68" t="str">
        <f t="shared" si="2092"/>
        <v>Short VOL</v>
      </c>
      <c r="AK4039" s="72"/>
      <c r="AL4039" s="73"/>
      <c r="AM4039" s="72"/>
      <c r="AN4039" s="73"/>
      <c r="AO4039" s="74"/>
      <c r="AP4039" s="20"/>
      <c r="AQ4039" s="74"/>
      <c r="AR4039" s="20"/>
      <c r="AS4039" s="74"/>
      <c r="AT4039" s="20"/>
      <c r="AU4039" s="74" t="str">
        <f t="shared" si="2083"/>
        <v>00631L</v>
      </c>
      <c r="AV4039" s="20">
        <f t="shared" si="2089"/>
        <v>1</v>
      </c>
      <c r="AW4039" s="74" t="str">
        <f t="shared" si="2084"/>
        <v>00631L</v>
      </c>
      <c r="AX4039" s="20">
        <f t="shared" si="2085"/>
        <v>1</v>
      </c>
      <c r="AY4039" s="20">
        <f t="shared" si="2090"/>
        <v>1</v>
      </c>
      <c r="AZ4039" s="116">
        <v>40448</v>
      </c>
      <c r="BA4039" s="116"/>
      <c r="BB4039" s="20"/>
      <c r="BC4039" s="20"/>
      <c r="BD4039" s="76"/>
      <c r="BE4039" s="77"/>
      <c r="BF4039" s="77"/>
    </row>
    <row r="4040" spans="1:58" s="23" customFormat="1" ht="15.75" customHeight="1" x14ac:dyDescent="0.4">
      <c r="A4040" s="116">
        <v>40444</v>
      </c>
      <c r="B4040" s="112">
        <v>25.8</v>
      </c>
      <c r="C4040" s="112">
        <v>28.25</v>
      </c>
      <c r="D4040" s="112">
        <v>29.3</v>
      </c>
      <c r="E4040" s="112">
        <v>31</v>
      </c>
      <c r="F4040" s="112">
        <v>31.15</v>
      </c>
      <c r="G4040" s="112">
        <v>32.1</v>
      </c>
      <c r="H4040" s="113">
        <v>32.1</v>
      </c>
      <c r="I4040" s="90">
        <f t="shared" si="2086"/>
        <v>26.486000000000001</v>
      </c>
      <c r="J4040" s="90">
        <f t="shared" si="2087"/>
        <v>28.544</v>
      </c>
      <c r="K4040" s="114">
        <v>18</v>
      </c>
      <c r="L4040" s="115">
        <v>0.04</v>
      </c>
      <c r="M4040" s="11"/>
      <c r="N4040" s="90">
        <v>23.87</v>
      </c>
      <c r="O4040" s="90">
        <v>26.16</v>
      </c>
      <c r="P4040" s="90">
        <v>29.13</v>
      </c>
      <c r="Q4040" s="90">
        <v>30.95</v>
      </c>
      <c r="R4040" s="63">
        <f t="shared" si="2075"/>
        <v>31.419999999999998</v>
      </c>
      <c r="S4040" s="64">
        <f t="shared" si="2074"/>
        <v>6.0417592181252748E-2</v>
      </c>
      <c r="T4040" s="65"/>
      <c r="U4040" s="65">
        <f t="shared" ref="U4040:U4103" si="2093">N4040/O4040</f>
        <v>0.91246177370030579</v>
      </c>
      <c r="V4040" s="65">
        <f t="shared" si="2076"/>
        <v>0.8194301407483694</v>
      </c>
      <c r="W4040" s="65">
        <f t="shared" si="2077"/>
        <v>0.77124394184168021</v>
      </c>
      <c r="X4040" s="61">
        <f t="shared" si="2088"/>
        <v>9.4961240310077494E-2</v>
      </c>
      <c r="Y4040" s="66">
        <f t="shared" si="2078"/>
        <v>3.5483870967741984E-2</v>
      </c>
      <c r="Z4040" s="61">
        <f t="shared" si="2079"/>
        <v>7.7701427169070442E-2</v>
      </c>
      <c r="AA4040" s="67">
        <f t="shared" si="2080"/>
        <v>26.486000000000001</v>
      </c>
      <c r="AB4040" s="68">
        <f t="shared" si="2081"/>
        <v>8.0854629241725998E-2</v>
      </c>
      <c r="AC4040" s="69">
        <f t="shared" si="2082"/>
        <v>0.10959363217427731</v>
      </c>
      <c r="AD4040" s="70">
        <f>_xlfn.PERCENTILE.EXC(AC4040:$AC$5675,0.5)</f>
        <v>5.9582560582178111E-2</v>
      </c>
      <c r="AE4040" s="70">
        <f>_xlfn.PERCENTILE.EXC($AC4040:AC$5675,0.35)</f>
        <v>3.1718770667717021E-2</v>
      </c>
      <c r="AF4040" s="71">
        <f t="shared" si="2071"/>
        <v>4.7684579538849053E-3</v>
      </c>
      <c r="AG4040" s="70">
        <f t="shared" si="2072"/>
        <v>-0.31213811082236831</v>
      </c>
      <c r="AH4040" s="70">
        <f t="shared" si="2073"/>
        <v>-0.32972785344228484</v>
      </c>
      <c r="AI4040" s="61" t="str">
        <f t="shared" si="2091"/>
        <v>Short VOL</v>
      </c>
      <c r="AJ4040" s="68" t="str">
        <f t="shared" si="2092"/>
        <v>Short VOL</v>
      </c>
      <c r="AK4040" s="72"/>
      <c r="AL4040" s="73"/>
      <c r="AM4040" s="72"/>
      <c r="AN4040" s="73"/>
      <c r="AO4040" s="74"/>
      <c r="AP4040" s="20"/>
      <c r="AQ4040" s="74"/>
      <c r="AR4040" s="20"/>
      <c r="AS4040" s="74"/>
      <c r="AT4040" s="20"/>
      <c r="AU4040" s="74" t="str">
        <f t="shared" si="2083"/>
        <v>00631L</v>
      </c>
      <c r="AV4040" s="20">
        <f t="shared" si="2089"/>
        <v>1</v>
      </c>
      <c r="AW4040" s="74" t="str">
        <f t="shared" si="2084"/>
        <v>00631L</v>
      </c>
      <c r="AX4040" s="20">
        <f t="shared" si="2085"/>
        <v>1</v>
      </c>
      <c r="AY4040" s="20">
        <f t="shared" si="2090"/>
        <v>1</v>
      </c>
      <c r="AZ4040" s="116">
        <v>40445</v>
      </c>
      <c r="BA4040" s="116"/>
      <c r="BB4040" s="20"/>
      <c r="BC4040" s="20"/>
      <c r="BD4040" s="76"/>
      <c r="BE4040" s="77"/>
      <c r="BF4040" s="77"/>
    </row>
    <row r="4041" spans="1:58" s="23" customFormat="1" ht="15.75" customHeight="1" x14ac:dyDescent="0.4">
      <c r="A4041" s="116">
        <v>40443</v>
      </c>
      <c r="B4041" s="112">
        <v>24.95</v>
      </c>
      <c r="C4041" s="112">
        <v>27.65</v>
      </c>
      <c r="D4041" s="112">
        <v>28.7</v>
      </c>
      <c r="E4041" s="112">
        <v>30.35</v>
      </c>
      <c r="F4041" s="112">
        <v>30.55</v>
      </c>
      <c r="G4041" s="112">
        <v>31.65</v>
      </c>
      <c r="H4041" s="113">
        <v>31.7</v>
      </c>
      <c r="I4041" s="90">
        <f t="shared" si="2086"/>
        <v>25.597999999999999</v>
      </c>
      <c r="J4041" s="90">
        <f t="shared" si="2087"/>
        <v>27.901999999999997</v>
      </c>
      <c r="K4041" s="114">
        <v>19</v>
      </c>
      <c r="L4041" s="115">
        <v>0.04</v>
      </c>
      <c r="M4041" s="11"/>
      <c r="N4041" s="90">
        <v>22.51</v>
      </c>
      <c r="O4041" s="90">
        <v>25.16</v>
      </c>
      <c r="P4041" s="90">
        <v>28.27</v>
      </c>
      <c r="Q4041" s="90">
        <v>29.88</v>
      </c>
      <c r="R4041" s="63">
        <f t="shared" si="2075"/>
        <v>30.919999999999998</v>
      </c>
      <c r="S4041" s="64">
        <f t="shared" si="2074"/>
        <v>7.1588366890380376E-3</v>
      </c>
      <c r="T4041" s="65"/>
      <c r="U4041" s="65">
        <f t="shared" si="2093"/>
        <v>0.89467408585055652</v>
      </c>
      <c r="V4041" s="65">
        <f t="shared" si="2076"/>
        <v>0.79625044216483909</v>
      </c>
      <c r="W4041" s="65">
        <f t="shared" si="2077"/>
        <v>0.75334672021419014</v>
      </c>
      <c r="X4041" s="61">
        <f t="shared" si="2088"/>
        <v>0.10821643286573143</v>
      </c>
      <c r="Y4041" s="66">
        <f t="shared" si="2078"/>
        <v>4.448105436573304E-2</v>
      </c>
      <c r="Z4041" s="61">
        <f t="shared" si="2079"/>
        <v>9.0007031799359274E-2</v>
      </c>
      <c r="AA4041" s="67">
        <f t="shared" si="2080"/>
        <v>25.597999999999999</v>
      </c>
      <c r="AB4041" s="68">
        <f t="shared" si="2081"/>
        <v>0.1083962683251887</v>
      </c>
      <c r="AC4041" s="69">
        <f t="shared" si="2082"/>
        <v>0.13718347401155029</v>
      </c>
      <c r="AD4041" s="70">
        <f>_xlfn.PERCENTILE.EXC(AC4041:$AC$5675,0.5)</f>
        <v>5.9499172185430313E-2</v>
      </c>
      <c r="AE4041" s="70">
        <f>_xlfn.PERCENTILE.EXC($AC4041:AC$5675,0.35)</f>
        <v>3.1666622312043917E-2</v>
      </c>
      <c r="AF4041" s="71">
        <f t="shared" si="2071"/>
        <v>4.7684579538849053E-3</v>
      </c>
      <c r="AG4041" s="70">
        <f t="shared" si="2072"/>
        <v>-0.31213811082236831</v>
      </c>
      <c r="AH4041" s="70">
        <f t="shared" si="2073"/>
        <v>-0.32972785344228484</v>
      </c>
      <c r="AI4041" s="61" t="str">
        <f t="shared" si="2091"/>
        <v>Short VOL</v>
      </c>
      <c r="AJ4041" s="68" t="str">
        <f t="shared" si="2092"/>
        <v>Short VOL</v>
      </c>
      <c r="AK4041" s="72"/>
      <c r="AL4041" s="73"/>
      <c r="AM4041" s="72"/>
      <c r="AN4041" s="73"/>
      <c r="AO4041" s="74"/>
      <c r="AP4041" s="20"/>
      <c r="AQ4041" s="74"/>
      <c r="AR4041" s="20"/>
      <c r="AS4041" s="74"/>
      <c r="AT4041" s="20"/>
      <c r="AU4041" s="74" t="str">
        <f t="shared" si="2083"/>
        <v>00631L</v>
      </c>
      <c r="AV4041" s="20">
        <f t="shared" si="2089"/>
        <v>1</v>
      </c>
      <c r="AW4041" s="74" t="str">
        <f t="shared" si="2084"/>
        <v>00631L</v>
      </c>
      <c r="AX4041" s="20">
        <f t="shared" si="2085"/>
        <v>1</v>
      </c>
      <c r="AY4041" s="20">
        <f t="shared" si="2090"/>
        <v>1</v>
      </c>
      <c r="AZ4041" s="116">
        <v>40444</v>
      </c>
      <c r="BA4041" s="116"/>
      <c r="BB4041" s="20"/>
      <c r="BC4041" s="20"/>
      <c r="BD4041" s="76"/>
      <c r="BE4041" s="77"/>
      <c r="BF4041" s="77"/>
    </row>
    <row r="4042" spans="1:58" s="23" customFormat="1" ht="15.75" customHeight="1" x14ac:dyDescent="0.4">
      <c r="A4042" s="116">
        <v>40442</v>
      </c>
      <c r="B4042" s="112">
        <v>24.45</v>
      </c>
      <c r="C4042" s="112">
        <v>27.4</v>
      </c>
      <c r="D4042" s="112">
        <v>28.4</v>
      </c>
      <c r="E4042" s="112">
        <v>30.05</v>
      </c>
      <c r="F4042" s="112">
        <v>30.3</v>
      </c>
      <c r="G4042" s="112">
        <v>31.4</v>
      </c>
      <c r="H4042" s="113">
        <v>31.5</v>
      </c>
      <c r="I4042" s="90">
        <f t="shared" si="2086"/>
        <v>25.04</v>
      </c>
      <c r="J4042" s="90">
        <f t="shared" si="2087"/>
        <v>27.599999999999998</v>
      </c>
      <c r="K4042" s="114">
        <v>20</v>
      </c>
      <c r="L4042" s="115">
        <v>0.04</v>
      </c>
      <c r="M4042" s="11"/>
      <c r="N4042" s="90">
        <v>22.35</v>
      </c>
      <c r="O4042" s="90">
        <v>24.94</v>
      </c>
      <c r="P4042" s="90">
        <v>27.78</v>
      </c>
      <c r="Q4042" s="90">
        <v>29.45</v>
      </c>
      <c r="R4042" s="63">
        <f t="shared" si="2075"/>
        <v>30.369999999999997</v>
      </c>
      <c r="S4042" s="64">
        <f t="shared" si="2074"/>
        <v>3.9534883720930301E-2</v>
      </c>
      <c r="T4042" s="65"/>
      <c r="U4042" s="65">
        <f t="shared" si="2093"/>
        <v>0.89615076182838815</v>
      </c>
      <c r="V4042" s="65">
        <f t="shared" si="2076"/>
        <v>0.80453563714902809</v>
      </c>
      <c r="W4042" s="65">
        <f t="shared" si="2077"/>
        <v>0.75891341256366729</v>
      </c>
      <c r="X4042" s="61">
        <f t="shared" si="2088"/>
        <v>0.12065439672801634</v>
      </c>
      <c r="Y4042" s="66">
        <f t="shared" si="2078"/>
        <v>4.8252911813643905E-2</v>
      </c>
      <c r="Z4042" s="61">
        <f t="shared" si="2079"/>
        <v>0.10223642172523957</v>
      </c>
      <c r="AA4042" s="67">
        <f t="shared" si="2080"/>
        <v>25.04</v>
      </c>
      <c r="AB4042" s="68">
        <f t="shared" si="2081"/>
        <v>9.3959731543624053E-2</v>
      </c>
      <c r="AC4042" s="69">
        <f t="shared" si="2082"/>
        <v>0.1203579418344518</v>
      </c>
      <c r="AD4042" s="70">
        <f>_xlfn.PERCENTILE.EXC(AC4042:$AC$5675,0.5)</f>
        <v>5.9396402282454741E-2</v>
      </c>
      <c r="AE4042" s="70">
        <f>_xlfn.PERCENTILE.EXC($AC4042:AC$5675,0.35)</f>
        <v>3.1614473956370834E-2</v>
      </c>
      <c r="AF4042" s="71">
        <f t="shared" si="2071"/>
        <v>4.7684579538849053E-3</v>
      </c>
      <c r="AG4042" s="70">
        <f t="shared" si="2072"/>
        <v>-0.31213811082236831</v>
      </c>
      <c r="AH4042" s="70">
        <f t="shared" si="2073"/>
        <v>-0.32972785344228484</v>
      </c>
      <c r="AI4042" s="61" t="str">
        <f t="shared" si="2091"/>
        <v>Short VOL</v>
      </c>
      <c r="AJ4042" s="68" t="str">
        <f t="shared" si="2092"/>
        <v>Short VOL</v>
      </c>
      <c r="AK4042" s="72"/>
      <c r="AL4042" s="73"/>
      <c r="AM4042" s="72"/>
      <c r="AN4042" s="73"/>
      <c r="AO4042" s="74"/>
      <c r="AP4042" s="20"/>
      <c r="AQ4042" s="74"/>
      <c r="AR4042" s="20"/>
      <c r="AS4042" s="74"/>
      <c r="AT4042" s="20"/>
      <c r="AU4042" s="74" t="str">
        <f t="shared" si="2083"/>
        <v>00631L</v>
      </c>
      <c r="AV4042" s="20">
        <f t="shared" si="2089"/>
        <v>1</v>
      </c>
      <c r="AW4042" s="74" t="str">
        <f t="shared" si="2084"/>
        <v>00631L</v>
      </c>
      <c r="AX4042" s="20">
        <f t="shared" si="2085"/>
        <v>1</v>
      </c>
      <c r="AY4042" s="20">
        <f t="shared" si="2090"/>
        <v>1</v>
      </c>
      <c r="AZ4042" s="116">
        <v>40443</v>
      </c>
      <c r="BA4042" s="116"/>
      <c r="BB4042" s="20"/>
      <c r="BC4042" s="20"/>
      <c r="BD4042" s="76"/>
      <c r="BE4042" s="77"/>
      <c r="BF4042" s="77"/>
    </row>
    <row r="4043" spans="1:58" s="23" customFormat="1" ht="15.75" customHeight="1" x14ac:dyDescent="0.4">
      <c r="A4043" s="116">
        <v>40441</v>
      </c>
      <c r="B4043" s="112">
        <v>24.35</v>
      </c>
      <c r="C4043" s="112">
        <v>27.35</v>
      </c>
      <c r="D4043" s="112">
        <v>28.4</v>
      </c>
      <c r="E4043" s="112">
        <v>30.1</v>
      </c>
      <c r="F4043" s="112">
        <v>30.3</v>
      </c>
      <c r="G4043" s="112">
        <v>31.35</v>
      </c>
      <c r="H4043" s="113">
        <v>31.5</v>
      </c>
      <c r="I4043" s="90">
        <f t="shared" si="2086"/>
        <v>24.830000000000002</v>
      </c>
      <c r="J4043" s="90">
        <f t="shared" si="2087"/>
        <v>27.518000000000001</v>
      </c>
      <c r="K4043" s="114">
        <v>21</v>
      </c>
      <c r="L4043" s="115">
        <v>0.04</v>
      </c>
      <c r="M4043" s="11"/>
      <c r="N4043" s="90">
        <v>21.5</v>
      </c>
      <c r="O4043" s="90">
        <v>24.59</v>
      </c>
      <c r="P4043" s="90">
        <v>27.24</v>
      </c>
      <c r="Q4043" s="90">
        <v>29.2</v>
      </c>
      <c r="R4043" s="63">
        <f t="shared" si="2075"/>
        <v>30.33</v>
      </c>
      <c r="S4043" s="64">
        <f t="shared" si="2074"/>
        <v>-2.3171285779191347E-2</v>
      </c>
      <c r="T4043" s="65"/>
      <c r="U4043" s="65">
        <f t="shared" si="2093"/>
        <v>0.87433916226108177</v>
      </c>
      <c r="V4043" s="65">
        <f t="shared" si="2076"/>
        <v>0.78928046989721001</v>
      </c>
      <c r="W4043" s="65">
        <f t="shared" si="2077"/>
        <v>0.73630136986301375</v>
      </c>
      <c r="X4043" s="61">
        <f t="shared" si="2088"/>
        <v>0.12320328542094455</v>
      </c>
      <c r="Y4043" s="66">
        <f t="shared" si="2078"/>
        <v>4.6511627906976695E-2</v>
      </c>
      <c r="Z4043" s="61">
        <f t="shared" si="2079"/>
        <v>0.10825614176399512</v>
      </c>
      <c r="AA4043" s="67">
        <f t="shared" si="2080"/>
        <v>24.830000000000002</v>
      </c>
      <c r="AB4043" s="68">
        <f t="shared" si="2081"/>
        <v>0.1325581395348838</v>
      </c>
      <c r="AC4043" s="69">
        <f t="shared" si="2082"/>
        <v>0.15488372093023264</v>
      </c>
      <c r="AD4043" s="70">
        <f>_xlfn.PERCENTILE.EXC(AC4043:$AC$5675,0.5)</f>
        <v>5.9293632379479176E-2</v>
      </c>
      <c r="AE4043" s="70">
        <f>_xlfn.PERCENTILE.EXC($AC4043:AC$5675,0.35)</f>
        <v>3.153674057110456E-2</v>
      </c>
      <c r="AF4043" s="71">
        <f t="shared" si="2071"/>
        <v>4.7684579538849053E-3</v>
      </c>
      <c r="AG4043" s="70">
        <f t="shared" si="2072"/>
        <v>-0.31213811082236831</v>
      </c>
      <c r="AH4043" s="70">
        <f t="shared" si="2073"/>
        <v>-0.32972785344228484</v>
      </c>
      <c r="AI4043" s="61" t="str">
        <f t="shared" si="2091"/>
        <v>Short VOL</v>
      </c>
      <c r="AJ4043" s="68" t="str">
        <f t="shared" si="2092"/>
        <v>Short VOL</v>
      </c>
      <c r="AK4043" s="72"/>
      <c r="AL4043" s="73"/>
      <c r="AM4043" s="72"/>
      <c r="AN4043" s="73"/>
      <c r="AO4043" s="74"/>
      <c r="AP4043" s="20"/>
      <c r="AQ4043" s="74"/>
      <c r="AR4043" s="20"/>
      <c r="AS4043" s="74"/>
      <c r="AT4043" s="20"/>
      <c r="AU4043" s="74" t="str">
        <f t="shared" si="2083"/>
        <v>00631L</v>
      </c>
      <c r="AV4043" s="20">
        <f t="shared" si="2089"/>
        <v>1</v>
      </c>
      <c r="AW4043" s="74" t="str">
        <f t="shared" si="2084"/>
        <v>00631L</v>
      </c>
      <c r="AX4043" s="20">
        <f t="shared" si="2085"/>
        <v>1</v>
      </c>
      <c r="AY4043" s="20">
        <f t="shared" si="2090"/>
        <v>1</v>
      </c>
      <c r="AZ4043" s="116">
        <v>40442</v>
      </c>
      <c r="BA4043" s="116"/>
      <c r="BB4043" s="20"/>
      <c r="BC4043" s="20"/>
      <c r="BD4043" s="76"/>
      <c r="BE4043" s="77"/>
      <c r="BF4043" s="77"/>
    </row>
    <row r="4044" spans="1:58" s="23" customFormat="1" ht="15.75" customHeight="1" x14ac:dyDescent="0.4">
      <c r="A4044" s="116">
        <v>40438</v>
      </c>
      <c r="B4044" s="112">
        <v>25.05</v>
      </c>
      <c r="C4044" s="112">
        <v>27.8</v>
      </c>
      <c r="D4044" s="112">
        <v>28.7</v>
      </c>
      <c r="E4044" s="112">
        <v>30.45</v>
      </c>
      <c r="F4044" s="112">
        <v>30.7</v>
      </c>
      <c r="G4044" s="112">
        <v>31.55</v>
      </c>
      <c r="H4044" s="113">
        <v>31.65</v>
      </c>
      <c r="I4044" s="90">
        <f t="shared" si="2086"/>
        <v>25.380000000000003</v>
      </c>
      <c r="J4044" s="90">
        <f t="shared" si="2087"/>
        <v>27.908000000000001</v>
      </c>
      <c r="K4044" s="114">
        <v>22</v>
      </c>
      <c r="L4044" s="115">
        <v>0.04</v>
      </c>
      <c r="M4044" s="11"/>
      <c r="N4044" s="90">
        <v>22.01</v>
      </c>
      <c r="O4044" s="90">
        <v>25.12</v>
      </c>
      <c r="P4044" s="90">
        <v>27.63</v>
      </c>
      <c r="Q4044" s="90">
        <v>30.75</v>
      </c>
      <c r="R4044" s="63">
        <f t="shared" si="2075"/>
        <v>30.74</v>
      </c>
      <c r="S4044" s="64">
        <f t="shared" si="2074"/>
        <v>1.3351749539594969E-2</v>
      </c>
      <c r="T4044" s="65"/>
      <c r="U4044" s="65">
        <f t="shared" si="2093"/>
        <v>0.87619426751592355</v>
      </c>
      <c r="V4044" s="65">
        <f t="shared" si="2076"/>
        <v>0.79659790083242865</v>
      </c>
      <c r="W4044" s="65">
        <f t="shared" si="2077"/>
        <v>0.71577235772357728</v>
      </c>
      <c r="X4044" s="61">
        <f t="shared" si="2088"/>
        <v>0.10978043912175649</v>
      </c>
      <c r="Y4044" s="66">
        <f t="shared" si="2078"/>
        <v>3.9408866995073871E-2</v>
      </c>
      <c r="Z4044" s="61">
        <f t="shared" si="2079"/>
        <v>9.9605988967691031E-2</v>
      </c>
      <c r="AA4044" s="67">
        <f t="shared" si="2080"/>
        <v>25.38</v>
      </c>
      <c r="AB4044" s="68">
        <f t="shared" si="2081"/>
        <v>0.13811903680145385</v>
      </c>
      <c r="AC4044" s="69">
        <f t="shared" si="2082"/>
        <v>0.15311222171740105</v>
      </c>
      <c r="AD4044" s="70">
        <f>_xlfn.PERCENTILE.EXC(AC4044:$AC$5675,0.5)</f>
        <v>5.9230722654663955E-2</v>
      </c>
      <c r="AE4044" s="70">
        <f>_xlfn.PERCENTILE.EXC($AC4044:AC$5675,0.35)</f>
        <v>3.1395044611855369E-2</v>
      </c>
      <c r="AF4044" s="71">
        <f t="shared" si="2071"/>
        <v>4.7684579538849053E-3</v>
      </c>
      <c r="AG4044" s="70">
        <f t="shared" si="2072"/>
        <v>-0.31213811082236831</v>
      </c>
      <c r="AH4044" s="70">
        <f t="shared" si="2073"/>
        <v>-0.32972785344228484</v>
      </c>
      <c r="AI4044" s="61" t="str">
        <f t="shared" si="2091"/>
        <v>Short VOL</v>
      </c>
      <c r="AJ4044" s="68" t="str">
        <f t="shared" si="2092"/>
        <v>Short VOL</v>
      </c>
      <c r="AK4044" s="72"/>
      <c r="AL4044" s="73"/>
      <c r="AM4044" s="72"/>
      <c r="AN4044" s="73"/>
      <c r="AO4044" s="74"/>
      <c r="AP4044" s="20"/>
      <c r="AQ4044" s="74"/>
      <c r="AR4044" s="20"/>
      <c r="AS4044" s="74"/>
      <c r="AT4044" s="20"/>
      <c r="AU4044" s="74" t="str">
        <f t="shared" si="2083"/>
        <v>00631L</v>
      </c>
      <c r="AV4044" s="20">
        <f t="shared" si="2089"/>
        <v>1</v>
      </c>
      <c r="AW4044" s="74" t="str">
        <f t="shared" si="2084"/>
        <v>00631L</v>
      </c>
      <c r="AX4044" s="20">
        <f t="shared" si="2085"/>
        <v>1</v>
      </c>
      <c r="AY4044" s="20">
        <f t="shared" si="2090"/>
        <v>1</v>
      </c>
      <c r="AZ4044" s="116">
        <v>40441</v>
      </c>
      <c r="BA4044" s="116"/>
      <c r="BB4044" s="20"/>
      <c r="BC4044" s="20"/>
      <c r="BD4044" s="76"/>
      <c r="BE4044" s="77"/>
      <c r="BF4044" s="77"/>
    </row>
    <row r="4045" spans="1:58" s="23" customFormat="1" ht="15.75" customHeight="1" x14ac:dyDescent="0.4">
      <c r="A4045" s="116">
        <v>40437</v>
      </c>
      <c r="B4045" s="112">
        <v>25.1</v>
      </c>
      <c r="C4045" s="112">
        <v>27.6</v>
      </c>
      <c r="D4045" s="112">
        <v>28.45</v>
      </c>
      <c r="E4045" s="112">
        <v>30.3</v>
      </c>
      <c r="F4045" s="112">
        <v>30.55</v>
      </c>
      <c r="G4045" s="112">
        <v>31.4</v>
      </c>
      <c r="H4045" s="113">
        <v>31.5</v>
      </c>
      <c r="I4045" s="90">
        <f t="shared" si="2086"/>
        <v>25.3</v>
      </c>
      <c r="J4045" s="90">
        <f t="shared" si="2087"/>
        <v>27.668000000000003</v>
      </c>
      <c r="K4045" s="114">
        <v>23</v>
      </c>
      <c r="L4045" s="115">
        <v>0.04</v>
      </c>
      <c r="M4045" s="11"/>
      <c r="N4045" s="90">
        <v>21.72</v>
      </c>
      <c r="O4045" s="90">
        <v>24.96</v>
      </c>
      <c r="P4045" s="90">
        <v>27.28</v>
      </c>
      <c r="Q4045" s="90">
        <v>30.52</v>
      </c>
      <c r="R4045" s="63">
        <f t="shared" si="2075"/>
        <v>30.520000000000003</v>
      </c>
      <c r="S4045" s="64">
        <f t="shared" si="2074"/>
        <v>-1.7194570135746722E-2</v>
      </c>
      <c r="T4045" s="65"/>
      <c r="U4045" s="65">
        <f t="shared" si="2093"/>
        <v>0.8701923076923076</v>
      </c>
      <c r="V4045" s="65">
        <f t="shared" si="2076"/>
        <v>0.79618768328445744</v>
      </c>
      <c r="W4045" s="65">
        <f t="shared" si="2077"/>
        <v>0.71166448230668411</v>
      </c>
      <c r="X4045" s="61">
        <f t="shared" si="2088"/>
        <v>9.9601593625498003E-2</v>
      </c>
      <c r="Y4045" s="66">
        <f t="shared" si="2078"/>
        <v>3.9603960396039577E-2</v>
      </c>
      <c r="Z4045" s="61">
        <f t="shared" si="2079"/>
        <v>9.3596837944664113E-2</v>
      </c>
      <c r="AA4045" s="67">
        <f t="shared" si="2080"/>
        <v>25.3</v>
      </c>
      <c r="AB4045" s="68">
        <f t="shared" si="2081"/>
        <v>0.15561694290976072</v>
      </c>
      <c r="AC4045" s="69">
        <f t="shared" si="2082"/>
        <v>0.16482504604051576</v>
      </c>
      <c r="AD4045" s="70">
        <f>_xlfn.PERCENTILE.EXC(AC4045:$AC$5675,0.5)</f>
        <v>5.9167812929848733E-2</v>
      </c>
      <c r="AE4045" s="70">
        <f>_xlfn.PERCENTILE.EXC($AC4045:AC$5675,0.35)</f>
        <v>3.1253348652606178E-2</v>
      </c>
      <c r="AF4045" s="71">
        <f t="shared" si="2071"/>
        <v>4.7684579538849053E-3</v>
      </c>
      <c r="AG4045" s="70">
        <f t="shared" si="2072"/>
        <v>-0.31213811082236831</v>
      </c>
      <c r="AH4045" s="70">
        <f t="shared" si="2073"/>
        <v>-0.32972785344228484</v>
      </c>
      <c r="AI4045" s="61" t="str">
        <f t="shared" si="2091"/>
        <v>Short VOL</v>
      </c>
      <c r="AJ4045" s="68" t="str">
        <f t="shared" si="2092"/>
        <v>Short VOL</v>
      </c>
      <c r="AK4045" s="72"/>
      <c r="AL4045" s="73"/>
      <c r="AM4045" s="72"/>
      <c r="AN4045" s="73"/>
      <c r="AO4045" s="74"/>
      <c r="AP4045" s="20"/>
      <c r="AQ4045" s="74"/>
      <c r="AR4045" s="20"/>
      <c r="AS4045" s="74"/>
      <c r="AT4045" s="20"/>
      <c r="AU4045" s="74" t="str">
        <f t="shared" si="2083"/>
        <v>00631L</v>
      </c>
      <c r="AV4045" s="20">
        <f t="shared" si="2089"/>
        <v>1</v>
      </c>
      <c r="AW4045" s="74" t="str">
        <f t="shared" si="2084"/>
        <v>00631L</v>
      </c>
      <c r="AX4045" s="20">
        <f t="shared" si="2085"/>
        <v>1</v>
      </c>
      <c r="AY4045" s="20">
        <f t="shared" si="2090"/>
        <v>1</v>
      </c>
      <c r="AZ4045" s="116">
        <v>40438</v>
      </c>
      <c r="BA4045" s="116"/>
      <c r="BB4045" s="20"/>
      <c r="BC4045" s="20"/>
      <c r="BD4045" s="76"/>
      <c r="BE4045" s="77"/>
      <c r="BF4045" s="77"/>
    </row>
    <row r="4046" spans="1:58" s="23" customFormat="1" ht="15.75" customHeight="1" x14ac:dyDescent="0.4">
      <c r="A4046" s="116">
        <v>40436</v>
      </c>
      <c r="B4046" s="112">
        <v>25.2</v>
      </c>
      <c r="C4046" s="112">
        <v>27.45</v>
      </c>
      <c r="D4046" s="112">
        <v>28.3</v>
      </c>
      <c r="E4046" s="112">
        <v>30.2</v>
      </c>
      <c r="F4046" s="112">
        <v>30.55</v>
      </c>
      <c r="G4046" s="112">
        <v>31.3</v>
      </c>
      <c r="H4046" s="113">
        <v>31.45</v>
      </c>
      <c r="I4046" s="90">
        <f t="shared" si="2086"/>
        <v>25.29</v>
      </c>
      <c r="J4046" s="90">
        <f t="shared" si="2087"/>
        <v>27.483999999999998</v>
      </c>
      <c r="K4046" s="114">
        <v>24</v>
      </c>
      <c r="L4046" s="115">
        <v>0.04</v>
      </c>
      <c r="M4046" s="11"/>
      <c r="N4046" s="90">
        <v>22.1</v>
      </c>
      <c r="O4046" s="90">
        <v>24.93</v>
      </c>
      <c r="P4046" s="90">
        <v>27.27</v>
      </c>
      <c r="Q4046" s="90">
        <v>30.35</v>
      </c>
      <c r="R4046" s="63">
        <f t="shared" si="2075"/>
        <v>30.1</v>
      </c>
      <c r="S4046" s="64">
        <f t="shared" si="2074"/>
        <v>2.504638218923946E-2</v>
      </c>
      <c r="T4046" s="65"/>
      <c r="U4046" s="65">
        <f t="shared" si="2093"/>
        <v>0.88648215002005626</v>
      </c>
      <c r="V4046" s="65">
        <f t="shared" si="2076"/>
        <v>0.81041437477081046</v>
      </c>
      <c r="W4046" s="65">
        <f t="shared" si="2077"/>
        <v>0.72817133443163096</v>
      </c>
      <c r="X4046" s="61">
        <f t="shared" si="2088"/>
        <v>8.9285714285714288E-2</v>
      </c>
      <c r="Y4046" s="66">
        <f t="shared" si="2078"/>
        <v>4.1390728476821195E-2</v>
      </c>
      <c r="Z4046" s="61">
        <f t="shared" si="2079"/>
        <v>8.6753657572162871E-2</v>
      </c>
      <c r="AA4046" s="67">
        <f t="shared" si="2080"/>
        <v>25.290000000000003</v>
      </c>
      <c r="AB4046" s="68">
        <f t="shared" si="2081"/>
        <v>0.14027149321266957</v>
      </c>
      <c r="AC4046" s="69">
        <f t="shared" si="2082"/>
        <v>0.14434389140271497</v>
      </c>
      <c r="AD4046" s="70">
        <f>_xlfn.PERCENTILE.EXC(AC4046:$AC$5675,0.5)</f>
        <v>5.9159134730108934E-2</v>
      </c>
      <c r="AE4046" s="70">
        <f>_xlfn.PERCENTILE.EXC($AC4046:AC$5675,0.35)</f>
        <v>3.1146761076847836E-2</v>
      </c>
      <c r="AF4046" s="71">
        <f t="shared" ref="AF4046:AF4109" si="2094">_xlfn.PERCENTILE.EXC($AC4046:$AC5046,0.28)</f>
        <v>4.7684579538849053E-3</v>
      </c>
      <c r="AG4046" s="70">
        <f t="shared" ref="AG4046:AG4109" si="2095">_xlfn.PERCENTILE.EXC($AC4046:$AC5046,0.01)</f>
        <v>-0.31213811082236831</v>
      </c>
      <c r="AH4046" s="70">
        <f t="shared" ref="AH4046:AH4109" si="2096">_xlfn.PERCENTILE.EXC($AC4046:$AC5046,0.005)</f>
        <v>-0.32972785344228484</v>
      </c>
      <c r="AI4046" s="61" t="str">
        <f t="shared" si="2091"/>
        <v>Short VOL</v>
      </c>
      <c r="AJ4046" s="68" t="str">
        <f t="shared" si="2092"/>
        <v>Short VOL</v>
      </c>
      <c r="AK4046" s="72"/>
      <c r="AL4046" s="73"/>
      <c r="AM4046" s="72"/>
      <c r="AN4046" s="73"/>
      <c r="AO4046" s="74"/>
      <c r="AP4046" s="20"/>
      <c r="AQ4046" s="74"/>
      <c r="AR4046" s="20"/>
      <c r="AS4046" s="74"/>
      <c r="AT4046" s="20"/>
      <c r="AU4046" s="74" t="str">
        <f t="shared" si="2083"/>
        <v>00631L</v>
      </c>
      <c r="AV4046" s="20">
        <f t="shared" si="2089"/>
        <v>1</v>
      </c>
      <c r="AW4046" s="74" t="str">
        <f t="shared" si="2084"/>
        <v>00631L</v>
      </c>
      <c r="AX4046" s="20">
        <f t="shared" si="2085"/>
        <v>1</v>
      </c>
      <c r="AY4046" s="20">
        <f t="shared" si="2090"/>
        <v>1</v>
      </c>
      <c r="AZ4046" s="116">
        <v>40437</v>
      </c>
      <c r="BA4046" s="116"/>
      <c r="BB4046" s="20"/>
      <c r="BC4046" s="20"/>
      <c r="BD4046" s="76"/>
      <c r="BE4046" s="77"/>
      <c r="BF4046" s="77"/>
    </row>
    <row r="4047" spans="1:58" s="23" customFormat="1" ht="15.75" customHeight="1" x14ac:dyDescent="0.4">
      <c r="A4047" s="116">
        <v>40435</v>
      </c>
      <c r="B4047" s="112">
        <v>21.7</v>
      </c>
      <c r="C4047" s="112">
        <v>25.7</v>
      </c>
      <c r="D4047" s="112">
        <v>27.6</v>
      </c>
      <c r="E4047" s="112">
        <v>28.4</v>
      </c>
      <c r="F4047" s="112">
        <v>30.45</v>
      </c>
      <c r="G4047" s="112">
        <v>30.7</v>
      </c>
      <c r="H4047" s="113">
        <v>31.35</v>
      </c>
      <c r="I4047" s="90">
        <f t="shared" si="2086"/>
        <v>25.7</v>
      </c>
      <c r="J4047" s="90">
        <f t="shared" si="2087"/>
        <v>27.6</v>
      </c>
      <c r="K4047" s="114">
        <v>0</v>
      </c>
      <c r="L4047" s="115">
        <v>5.2631578947368418E-2</v>
      </c>
      <c r="M4047" s="11"/>
      <c r="N4047" s="90">
        <v>21.56</v>
      </c>
      <c r="O4047" s="90">
        <v>24.74</v>
      </c>
      <c r="P4047" s="90">
        <v>27.09</v>
      </c>
      <c r="Q4047" s="90">
        <v>30.28</v>
      </c>
      <c r="R4047" s="63">
        <f t="shared" si="2075"/>
        <v>30.27</v>
      </c>
      <c r="S4047" s="64">
        <f t="shared" si="2074"/>
        <v>1.65016501650164E-2</v>
      </c>
      <c r="T4047" s="65"/>
      <c r="U4047" s="65">
        <f t="shared" si="2093"/>
        <v>0.8714632174616006</v>
      </c>
      <c r="V4047" s="65">
        <f t="shared" si="2076"/>
        <v>0.79586563307493541</v>
      </c>
      <c r="W4047" s="65">
        <f t="shared" si="2077"/>
        <v>0.71202113606340811</v>
      </c>
      <c r="X4047" s="61">
        <f t="shared" si="2088"/>
        <v>0.18433179723502305</v>
      </c>
      <c r="Y4047" s="66">
        <f t="shared" si="2078"/>
        <v>0.10387323943661983</v>
      </c>
      <c r="Z4047" s="61">
        <f t="shared" si="2079"/>
        <v>7.3929961089494248E-2</v>
      </c>
      <c r="AA4047" s="67">
        <f t="shared" si="2080"/>
        <v>25.7</v>
      </c>
      <c r="AB4047" s="68">
        <f t="shared" si="2081"/>
        <v>6.49350649350652E-3</v>
      </c>
      <c r="AC4047" s="69">
        <f t="shared" si="2082"/>
        <v>0.19202226345083492</v>
      </c>
      <c r="AD4047" s="70">
        <f>_xlfn.PERCENTILE.EXC(AC4047:$AC$5675,0.5)</f>
        <v>5.9150456530369128E-2</v>
      </c>
      <c r="AE4047" s="70">
        <f>_xlfn.PERCENTILE.EXC($AC4047:AC$5675,0.35)</f>
        <v>3.1086984679077265E-2</v>
      </c>
      <c r="AF4047" s="71">
        <f t="shared" si="2094"/>
        <v>4.7684579538849053E-3</v>
      </c>
      <c r="AG4047" s="70">
        <f t="shared" si="2095"/>
        <v>-0.31213811082236831</v>
      </c>
      <c r="AH4047" s="70">
        <f t="shared" si="2096"/>
        <v>-0.32972785344228484</v>
      </c>
      <c r="AI4047" s="61" t="str">
        <f t="shared" si="2091"/>
        <v>Short VOL</v>
      </c>
      <c r="AJ4047" s="68" t="str">
        <f t="shared" si="2092"/>
        <v>Short VOL</v>
      </c>
      <c r="AK4047" s="72"/>
      <c r="AL4047" s="73"/>
      <c r="AM4047" s="72"/>
      <c r="AN4047" s="73"/>
      <c r="AO4047" s="74"/>
      <c r="AP4047" s="20"/>
      <c r="AQ4047" s="74"/>
      <c r="AR4047" s="20"/>
      <c r="AS4047" s="74"/>
      <c r="AT4047" s="20"/>
      <c r="AU4047" s="74" t="str">
        <f t="shared" si="2083"/>
        <v>00631L</v>
      </c>
      <c r="AV4047" s="20">
        <f t="shared" si="2089"/>
        <v>1</v>
      </c>
      <c r="AW4047" s="74" t="str">
        <f t="shared" si="2084"/>
        <v>00631L</v>
      </c>
      <c r="AX4047" s="20">
        <f t="shared" si="2085"/>
        <v>1</v>
      </c>
      <c r="AY4047" s="20">
        <f t="shared" si="2090"/>
        <v>1</v>
      </c>
      <c r="AZ4047" s="116">
        <v>40436</v>
      </c>
      <c r="BA4047" s="116"/>
      <c r="BB4047" s="20"/>
      <c r="BC4047" s="20"/>
      <c r="BD4047" s="76"/>
      <c r="BE4047" s="77"/>
      <c r="BF4047" s="77"/>
    </row>
    <row r="4048" spans="1:58" s="23" customFormat="1" ht="15.75" customHeight="1" x14ac:dyDescent="0.4">
      <c r="A4048" s="116">
        <v>40434</v>
      </c>
      <c r="B4048" s="112">
        <v>21.7</v>
      </c>
      <c r="C4048" s="112">
        <v>25.7</v>
      </c>
      <c r="D4048" s="112">
        <v>27.45</v>
      </c>
      <c r="E4048" s="112">
        <v>28.25</v>
      </c>
      <c r="F4048" s="112">
        <v>30.65</v>
      </c>
      <c r="G4048" s="112">
        <v>30.85</v>
      </c>
      <c r="H4048" s="113">
        <v>31.45</v>
      </c>
      <c r="I4048" s="90">
        <f t="shared" si="2086"/>
        <v>25.489473684210527</v>
      </c>
      <c r="J4048" s="90">
        <f t="shared" si="2087"/>
        <v>27.357894736842105</v>
      </c>
      <c r="K4048" s="114">
        <v>1</v>
      </c>
      <c r="L4048" s="115">
        <v>5.2631578947368418E-2</v>
      </c>
      <c r="M4048" s="11"/>
      <c r="N4048" s="90">
        <v>21.21</v>
      </c>
      <c r="O4048" s="90">
        <v>24.75</v>
      </c>
      <c r="P4048" s="90">
        <v>27.15</v>
      </c>
      <c r="Q4048" s="90">
        <v>30.3</v>
      </c>
      <c r="R4048" s="63">
        <f t="shared" si="2075"/>
        <v>30.689999999999998</v>
      </c>
      <c r="S4048" s="64">
        <f t="shared" si="2074"/>
        <v>-3.5470668485675198E-2</v>
      </c>
      <c r="T4048" s="65"/>
      <c r="U4048" s="65">
        <f t="shared" si="2093"/>
        <v>0.85696969696969705</v>
      </c>
      <c r="V4048" s="65">
        <f t="shared" si="2076"/>
        <v>0.78121546961325972</v>
      </c>
      <c r="W4048" s="65">
        <f t="shared" si="2077"/>
        <v>0.70000000000000007</v>
      </c>
      <c r="X4048" s="61">
        <f t="shared" si="2088"/>
        <v>0.18433179723502305</v>
      </c>
      <c r="Y4048" s="66">
        <f t="shared" si="2078"/>
        <v>0.11327433628318581</v>
      </c>
      <c r="Z4048" s="61">
        <f t="shared" si="2079"/>
        <v>7.3301672517034885E-2</v>
      </c>
      <c r="AA4048" s="67">
        <f t="shared" si="2080"/>
        <v>25.489473684210527</v>
      </c>
      <c r="AB4048" s="68">
        <f t="shared" si="2081"/>
        <v>2.3102310231023028E-2</v>
      </c>
      <c r="AC4048" s="69">
        <f t="shared" si="2082"/>
        <v>0.20176679322067542</v>
      </c>
      <c r="AD4048" s="70">
        <f>_xlfn.PERCENTILE.EXC(AC4048:$AC$5675,0.5)</f>
        <v>5.9120500701081963E-2</v>
      </c>
      <c r="AE4048" s="70">
        <f>_xlfn.PERCENTILE.EXC($AC4048:AC$5675,0.35)</f>
        <v>3.1027208281306673E-2</v>
      </c>
      <c r="AF4048" s="71">
        <f t="shared" si="2094"/>
        <v>4.7684579538849053E-3</v>
      </c>
      <c r="AG4048" s="70">
        <f t="shared" si="2095"/>
        <v>-0.31213811082236831</v>
      </c>
      <c r="AH4048" s="70">
        <f t="shared" si="2096"/>
        <v>-0.32972785344228484</v>
      </c>
      <c r="AI4048" s="61" t="str">
        <f t="shared" si="2091"/>
        <v>Short VOL</v>
      </c>
      <c r="AJ4048" s="68" t="str">
        <f t="shared" si="2092"/>
        <v>Short VOL</v>
      </c>
      <c r="AK4048" s="72"/>
      <c r="AL4048" s="73"/>
      <c r="AM4048" s="72"/>
      <c r="AN4048" s="73"/>
      <c r="AO4048" s="74"/>
      <c r="AP4048" s="20"/>
      <c r="AQ4048" s="74"/>
      <c r="AR4048" s="20"/>
      <c r="AS4048" s="74"/>
      <c r="AT4048" s="20"/>
      <c r="AU4048" s="74" t="str">
        <f t="shared" si="2083"/>
        <v>00631L</v>
      </c>
      <c r="AV4048" s="20">
        <f t="shared" si="2089"/>
        <v>1</v>
      </c>
      <c r="AW4048" s="74" t="str">
        <f t="shared" si="2084"/>
        <v>00631L</v>
      </c>
      <c r="AX4048" s="20">
        <f t="shared" si="2085"/>
        <v>1</v>
      </c>
      <c r="AY4048" s="20">
        <f t="shared" si="2090"/>
        <v>1</v>
      </c>
      <c r="AZ4048" s="116">
        <v>40435</v>
      </c>
      <c r="BA4048" s="116"/>
      <c r="BB4048" s="20"/>
      <c r="BC4048" s="20"/>
      <c r="BD4048" s="76"/>
      <c r="BE4048" s="77"/>
      <c r="BF4048" s="77"/>
    </row>
    <row r="4049" spans="1:58" s="23" customFormat="1" ht="15.75" customHeight="1" x14ac:dyDescent="0.4">
      <c r="A4049" s="116">
        <v>40431</v>
      </c>
      <c r="B4049" s="112">
        <v>23.05</v>
      </c>
      <c r="C4049" s="112">
        <v>27</v>
      </c>
      <c r="D4049" s="112">
        <v>28.55</v>
      </c>
      <c r="E4049" s="112">
        <v>28.9</v>
      </c>
      <c r="F4049" s="112">
        <v>31.2</v>
      </c>
      <c r="G4049" s="112">
        <v>31.4</v>
      </c>
      <c r="H4049" s="113">
        <v>32.049999999999997</v>
      </c>
      <c r="I4049" s="90">
        <f t="shared" si="2086"/>
        <v>26.58421052631579</v>
      </c>
      <c r="J4049" s="90">
        <f t="shared" si="2087"/>
        <v>28.38684210526316</v>
      </c>
      <c r="K4049" s="114">
        <v>2</v>
      </c>
      <c r="L4049" s="115">
        <v>5.2631578947368418E-2</v>
      </c>
      <c r="M4049" s="11"/>
      <c r="N4049" s="90">
        <v>21.99</v>
      </c>
      <c r="O4049" s="90">
        <v>25.59</v>
      </c>
      <c r="P4049" s="90">
        <v>27.96</v>
      </c>
      <c r="Q4049" s="90">
        <v>31.22</v>
      </c>
      <c r="R4049" s="63">
        <f t="shared" si="2075"/>
        <v>31.56</v>
      </c>
      <c r="S4049" s="64">
        <f t="shared" si="2074"/>
        <v>-3.594914511179309E-2</v>
      </c>
      <c r="T4049" s="65"/>
      <c r="U4049" s="65">
        <f t="shared" si="2093"/>
        <v>0.85932004689331765</v>
      </c>
      <c r="V4049" s="65">
        <f t="shared" si="2076"/>
        <v>0.78648068669527893</v>
      </c>
      <c r="W4049" s="65">
        <f t="shared" si="2077"/>
        <v>0.70435618193465721</v>
      </c>
      <c r="X4049" s="61">
        <f t="shared" si="2088"/>
        <v>0.17136659436008672</v>
      </c>
      <c r="Y4049" s="66">
        <f t="shared" si="2078"/>
        <v>0.10899653979238751</v>
      </c>
      <c r="Z4049" s="61">
        <f t="shared" si="2079"/>
        <v>6.7808354781231497E-2</v>
      </c>
      <c r="AA4049" s="67">
        <f t="shared" si="2080"/>
        <v>26.58421052631579</v>
      </c>
      <c r="AB4049" s="68">
        <f t="shared" si="2081"/>
        <v>4.8203728967712703E-2</v>
      </c>
      <c r="AC4049" s="69">
        <f t="shared" si="2082"/>
        <v>0.20892271606711194</v>
      </c>
      <c r="AD4049" s="70">
        <f>_xlfn.PERCENTILE.EXC(AC4049:$AC$5675,0.5)</f>
        <v>5.9090544871794791E-2</v>
      </c>
      <c r="AE4049" s="70">
        <f>_xlfn.PERCENTILE.EXC($AC4049:AC$5675,0.35)</f>
        <v>3.0987912604436476E-2</v>
      </c>
      <c r="AF4049" s="71">
        <f t="shared" si="2094"/>
        <v>4.7684579538849053E-3</v>
      </c>
      <c r="AG4049" s="70">
        <f t="shared" si="2095"/>
        <v>-0.31213811082236831</v>
      </c>
      <c r="AH4049" s="70">
        <f t="shared" si="2096"/>
        <v>-0.32972785344228484</v>
      </c>
      <c r="AI4049" s="61" t="str">
        <f t="shared" si="2091"/>
        <v>Short VOL</v>
      </c>
      <c r="AJ4049" s="68" t="str">
        <f t="shared" si="2092"/>
        <v>Short VOL</v>
      </c>
      <c r="AK4049" s="72"/>
      <c r="AL4049" s="73"/>
      <c r="AM4049" s="72"/>
      <c r="AN4049" s="73"/>
      <c r="AO4049" s="74"/>
      <c r="AP4049" s="20"/>
      <c r="AQ4049" s="74"/>
      <c r="AR4049" s="20"/>
      <c r="AS4049" s="74"/>
      <c r="AT4049" s="20"/>
      <c r="AU4049" s="74" t="str">
        <f t="shared" si="2083"/>
        <v>00631L</v>
      </c>
      <c r="AV4049" s="20">
        <f t="shared" si="2089"/>
        <v>1</v>
      </c>
      <c r="AW4049" s="74" t="str">
        <f t="shared" si="2084"/>
        <v>00631L</v>
      </c>
      <c r="AX4049" s="20">
        <f t="shared" si="2085"/>
        <v>1</v>
      </c>
      <c r="AY4049" s="20">
        <f t="shared" si="2090"/>
        <v>1</v>
      </c>
      <c r="AZ4049" s="116">
        <v>40434</v>
      </c>
      <c r="BA4049" s="116"/>
      <c r="BB4049" s="20"/>
      <c r="BC4049" s="20"/>
      <c r="BD4049" s="76"/>
      <c r="BE4049" s="77"/>
      <c r="BF4049" s="77"/>
    </row>
    <row r="4050" spans="1:58" s="23" customFormat="1" ht="15.75" customHeight="1" x14ac:dyDescent="0.4">
      <c r="A4050" s="116">
        <v>40430</v>
      </c>
      <c r="B4050" s="112">
        <v>23.75</v>
      </c>
      <c r="C4050" s="112">
        <v>27.55</v>
      </c>
      <c r="D4050" s="112">
        <v>28.85</v>
      </c>
      <c r="E4050" s="112">
        <v>29.1</v>
      </c>
      <c r="F4050" s="112">
        <v>31.4</v>
      </c>
      <c r="G4050" s="112">
        <v>31.55</v>
      </c>
      <c r="H4050" s="113">
        <v>32.049999999999997</v>
      </c>
      <c r="I4050" s="90">
        <f t="shared" si="2086"/>
        <v>26.95</v>
      </c>
      <c r="J4050" s="90">
        <f t="shared" si="2087"/>
        <v>28.644736842105264</v>
      </c>
      <c r="K4050" s="114">
        <v>3</v>
      </c>
      <c r="L4050" s="115">
        <v>5.2631578947368418E-2</v>
      </c>
      <c r="M4050" s="11"/>
      <c r="N4050" s="90">
        <v>22.81</v>
      </c>
      <c r="O4050" s="90">
        <v>26.1</v>
      </c>
      <c r="P4050" s="90">
        <v>28.48</v>
      </c>
      <c r="Q4050" s="90">
        <v>31.57</v>
      </c>
      <c r="R4050" s="63">
        <f t="shared" si="2075"/>
        <v>31.77</v>
      </c>
      <c r="S4050" s="64">
        <f t="shared" ref="S4050:S4113" si="2097">(N4050-N4051)/N4051</f>
        <v>-1.8924731182795754E-2</v>
      </c>
      <c r="T4050" s="65"/>
      <c r="U4050" s="65">
        <f t="shared" si="2093"/>
        <v>0.87394636015325666</v>
      </c>
      <c r="V4050" s="65">
        <f t="shared" si="2076"/>
        <v>0.8009129213483146</v>
      </c>
      <c r="W4050" s="65">
        <f t="shared" si="2077"/>
        <v>0.72252138105796637</v>
      </c>
      <c r="X4050" s="61">
        <f t="shared" si="2088"/>
        <v>0.16000000000000003</v>
      </c>
      <c r="Y4050" s="66">
        <f t="shared" si="2078"/>
        <v>0.10137457044673524</v>
      </c>
      <c r="Z4050" s="61">
        <f t="shared" si="2079"/>
        <v>6.2884483937115571E-2</v>
      </c>
      <c r="AA4050" s="67">
        <f t="shared" si="2080"/>
        <v>26.95</v>
      </c>
      <c r="AB4050" s="68">
        <f t="shared" si="2081"/>
        <v>4.1209995615957971E-2</v>
      </c>
      <c r="AC4050" s="69">
        <f t="shared" si="2082"/>
        <v>0.18149934239368701</v>
      </c>
      <c r="AD4050" s="70">
        <f>_xlfn.PERCENTILE.EXC(AC4050:$AC$5675,0.5)</f>
        <v>5.9075195815479181E-2</v>
      </c>
      <c r="AE4050" s="70">
        <f>_xlfn.PERCENTILE.EXC($AC4050:AC$5675,0.35)</f>
        <v>3.0963977468241571E-2</v>
      </c>
      <c r="AF4050" s="71">
        <f t="shared" si="2094"/>
        <v>4.7684579538849053E-3</v>
      </c>
      <c r="AG4050" s="70">
        <f t="shared" si="2095"/>
        <v>-0.31213811082236831</v>
      </c>
      <c r="AH4050" s="70">
        <f t="shared" si="2096"/>
        <v>-0.32972785344228484</v>
      </c>
      <c r="AI4050" s="61" t="str">
        <f t="shared" si="2091"/>
        <v>Short VOL</v>
      </c>
      <c r="AJ4050" s="68" t="str">
        <f t="shared" si="2092"/>
        <v>Short VOL</v>
      </c>
      <c r="AK4050" s="72"/>
      <c r="AL4050" s="73"/>
      <c r="AM4050" s="72"/>
      <c r="AN4050" s="73"/>
      <c r="AO4050" s="74"/>
      <c r="AP4050" s="20"/>
      <c r="AQ4050" s="74"/>
      <c r="AR4050" s="20"/>
      <c r="AS4050" s="74"/>
      <c r="AT4050" s="20"/>
      <c r="AU4050" s="74" t="str">
        <f t="shared" si="2083"/>
        <v>00631L</v>
      </c>
      <c r="AV4050" s="20">
        <f t="shared" si="2089"/>
        <v>1</v>
      </c>
      <c r="AW4050" s="74" t="str">
        <f t="shared" si="2084"/>
        <v>00631L</v>
      </c>
      <c r="AX4050" s="20">
        <f t="shared" si="2085"/>
        <v>1</v>
      </c>
      <c r="AY4050" s="20">
        <f t="shared" si="2090"/>
        <v>1</v>
      </c>
      <c r="AZ4050" s="116">
        <v>40431</v>
      </c>
      <c r="BA4050" s="116"/>
      <c r="BB4050" s="20"/>
      <c r="BC4050" s="20"/>
      <c r="BD4050" s="76"/>
      <c r="BE4050" s="77"/>
      <c r="BF4050" s="77"/>
    </row>
    <row r="4051" spans="1:58" s="23" customFormat="1" ht="15.75" customHeight="1" x14ac:dyDescent="0.4">
      <c r="A4051" s="116">
        <v>40429</v>
      </c>
      <c r="B4051" s="112">
        <v>23.85</v>
      </c>
      <c r="C4051" s="112">
        <v>27.85</v>
      </c>
      <c r="D4051" s="112">
        <v>29.1</v>
      </c>
      <c r="E4051" s="112">
        <v>29.45</v>
      </c>
      <c r="F4051" s="112">
        <v>31.7</v>
      </c>
      <c r="G4051" s="112">
        <v>31.8</v>
      </c>
      <c r="H4051" s="113">
        <v>32.299999999999997</v>
      </c>
      <c r="I4051" s="90">
        <f t="shared" si="2086"/>
        <v>27.007894736842108</v>
      </c>
      <c r="J4051" s="90">
        <f t="shared" si="2087"/>
        <v>28.836842105263159</v>
      </c>
      <c r="K4051" s="114">
        <v>4</v>
      </c>
      <c r="L4051" s="115">
        <v>5.2631578947368418E-2</v>
      </c>
      <c r="M4051" s="11"/>
      <c r="N4051" s="90">
        <v>23.25</v>
      </c>
      <c r="O4051" s="90">
        <v>26.3</v>
      </c>
      <c r="P4051" s="90">
        <v>28.91</v>
      </c>
      <c r="Q4051" s="90">
        <v>31.92</v>
      </c>
      <c r="R4051" s="63">
        <f t="shared" si="2075"/>
        <v>31.96</v>
      </c>
      <c r="S4051" s="64">
        <f t="shared" si="2097"/>
        <v>-2.3109243697479021E-2</v>
      </c>
      <c r="T4051" s="65"/>
      <c r="U4051" s="65">
        <f t="shared" si="2093"/>
        <v>0.88403041825095052</v>
      </c>
      <c r="V4051" s="65">
        <f t="shared" si="2076"/>
        <v>0.80421999308197856</v>
      </c>
      <c r="W4051" s="65">
        <f t="shared" si="2077"/>
        <v>0.72838345864661647</v>
      </c>
      <c r="X4051" s="61">
        <f t="shared" si="2088"/>
        <v>0.16771488469601675</v>
      </c>
      <c r="Y4051" s="66">
        <f t="shared" si="2078"/>
        <v>9.6774193548387025E-2</v>
      </c>
      <c r="Z4051" s="61">
        <f t="shared" si="2079"/>
        <v>6.7718990548572486E-2</v>
      </c>
      <c r="AA4051" s="67">
        <f t="shared" si="2080"/>
        <v>27.007894736842108</v>
      </c>
      <c r="AB4051" s="68">
        <f t="shared" si="2081"/>
        <v>2.5806451612903288E-2</v>
      </c>
      <c r="AC4051" s="69">
        <f t="shared" si="2082"/>
        <v>0.16162988115449925</v>
      </c>
      <c r="AD4051" s="70">
        <f>_xlfn.PERCENTILE.EXC(AC4051:$AC$5675,0.5)</f>
        <v>5.9059846759163571E-2</v>
      </c>
      <c r="AE4051" s="70">
        <f>_xlfn.PERCENTILE.EXC($AC4051:AC$5675,0.35)</f>
        <v>3.0940042332046662E-2</v>
      </c>
      <c r="AF4051" s="71">
        <f t="shared" si="2094"/>
        <v>4.7684579538849053E-3</v>
      </c>
      <c r="AG4051" s="70">
        <f t="shared" si="2095"/>
        <v>-0.31213811082236831</v>
      </c>
      <c r="AH4051" s="70">
        <f t="shared" si="2096"/>
        <v>-0.32972785344228484</v>
      </c>
      <c r="AI4051" s="61" t="str">
        <f t="shared" si="2091"/>
        <v>Short VOL</v>
      </c>
      <c r="AJ4051" s="68" t="str">
        <f t="shared" si="2092"/>
        <v>Short VOL</v>
      </c>
      <c r="AK4051" s="72"/>
      <c r="AL4051" s="73"/>
      <c r="AM4051" s="72"/>
      <c r="AN4051" s="73"/>
      <c r="AO4051" s="74"/>
      <c r="AP4051" s="20"/>
      <c r="AQ4051" s="74"/>
      <c r="AR4051" s="20"/>
      <c r="AS4051" s="74"/>
      <c r="AT4051" s="20"/>
      <c r="AU4051" s="74" t="str">
        <f t="shared" si="2083"/>
        <v>00631L</v>
      </c>
      <c r="AV4051" s="20">
        <f t="shared" si="2089"/>
        <v>1</v>
      </c>
      <c r="AW4051" s="74" t="str">
        <f t="shared" si="2084"/>
        <v>00631L</v>
      </c>
      <c r="AX4051" s="20">
        <f t="shared" si="2085"/>
        <v>1</v>
      </c>
      <c r="AY4051" s="20">
        <f t="shared" si="2090"/>
        <v>1</v>
      </c>
      <c r="AZ4051" s="116">
        <v>40430</v>
      </c>
      <c r="BA4051" s="116"/>
      <c r="BB4051" s="20"/>
      <c r="BC4051" s="20"/>
      <c r="BD4051" s="76"/>
      <c r="BE4051" s="77"/>
      <c r="BF4051" s="77"/>
    </row>
    <row r="4052" spans="1:58" s="23" customFormat="1" ht="15.75" customHeight="1" x14ac:dyDescent="0.4">
      <c r="A4052" s="116">
        <v>40428</v>
      </c>
      <c r="B4052" s="112">
        <v>24.45</v>
      </c>
      <c r="C4052" s="112">
        <v>28.6</v>
      </c>
      <c r="D4052" s="112">
        <v>29.6</v>
      </c>
      <c r="E4052" s="112">
        <v>29.9</v>
      </c>
      <c r="F4052" s="112">
        <v>32.1</v>
      </c>
      <c r="G4052" s="112">
        <v>32.200000000000003</v>
      </c>
      <c r="H4052" s="113">
        <v>32.549999999999997</v>
      </c>
      <c r="I4052" s="90">
        <f t="shared" si="2086"/>
        <v>27.507894736842108</v>
      </c>
      <c r="J4052" s="90">
        <f t="shared" si="2087"/>
        <v>29.336842105263159</v>
      </c>
      <c r="K4052" s="114">
        <v>5</v>
      </c>
      <c r="L4052" s="115">
        <v>5.2631578947368418E-2</v>
      </c>
      <c r="M4052" s="11"/>
      <c r="N4052" s="90">
        <v>23.8</v>
      </c>
      <c r="O4052" s="90">
        <v>26.77</v>
      </c>
      <c r="P4052" s="90">
        <v>29.38</v>
      </c>
      <c r="Q4052" s="90">
        <v>32.17</v>
      </c>
      <c r="R4052" s="63">
        <f t="shared" si="2075"/>
        <v>32.349999999999994</v>
      </c>
      <c r="S4052" s="64">
        <f t="shared" si="2097"/>
        <v>0.11684655091506345</v>
      </c>
      <c r="T4052" s="65"/>
      <c r="U4052" s="65">
        <f t="shared" si="2093"/>
        <v>0.8890549122151663</v>
      </c>
      <c r="V4052" s="65">
        <f t="shared" si="2076"/>
        <v>0.81007488087134105</v>
      </c>
      <c r="W4052" s="65">
        <f t="shared" si="2077"/>
        <v>0.73981970780230022</v>
      </c>
      <c r="X4052" s="61">
        <f t="shared" si="2088"/>
        <v>0.16973415132924344</v>
      </c>
      <c r="Y4052" s="66">
        <f t="shared" si="2078"/>
        <v>8.8628762541805975E-2</v>
      </c>
      <c r="Z4052" s="61">
        <f t="shared" si="2079"/>
        <v>6.6488089543671622E-2</v>
      </c>
      <c r="AA4052" s="67">
        <f t="shared" si="2080"/>
        <v>27.507894736842108</v>
      </c>
      <c r="AB4052" s="68">
        <f t="shared" si="2081"/>
        <v>2.731092436974784E-2</v>
      </c>
      <c r="AC4052" s="69">
        <f t="shared" si="2082"/>
        <v>0.15579389650597086</v>
      </c>
      <c r="AD4052" s="70">
        <f>_xlfn.PERCENTILE.EXC(AC4052:$AC$5675,0.5)</f>
        <v>5.8983090677903513E-2</v>
      </c>
      <c r="AE4052" s="70">
        <f>_xlfn.PERCENTILE.EXC($AC4052:AC$5675,0.35)</f>
        <v>3.0870357336733517E-2</v>
      </c>
      <c r="AF4052" s="71">
        <f t="shared" si="2094"/>
        <v>4.7684579538849053E-3</v>
      </c>
      <c r="AG4052" s="70">
        <f t="shared" si="2095"/>
        <v>-0.31213811082236831</v>
      </c>
      <c r="AH4052" s="70">
        <f t="shared" si="2096"/>
        <v>-0.32972785344228484</v>
      </c>
      <c r="AI4052" s="61" t="str">
        <f t="shared" si="2091"/>
        <v>Short VOL</v>
      </c>
      <c r="AJ4052" s="68" t="str">
        <f t="shared" si="2092"/>
        <v>Short VOL</v>
      </c>
      <c r="AK4052" s="72"/>
      <c r="AL4052" s="73"/>
      <c r="AM4052" s="72"/>
      <c r="AN4052" s="73"/>
      <c r="AO4052" s="74"/>
      <c r="AP4052" s="20"/>
      <c r="AQ4052" s="74"/>
      <c r="AR4052" s="20"/>
      <c r="AS4052" s="74"/>
      <c r="AT4052" s="20"/>
      <c r="AU4052" s="74" t="str">
        <f t="shared" si="2083"/>
        <v>00631L</v>
      </c>
      <c r="AV4052" s="20">
        <f t="shared" si="2089"/>
        <v>1</v>
      </c>
      <c r="AW4052" s="74" t="str">
        <f t="shared" si="2084"/>
        <v>00631L</v>
      </c>
      <c r="AX4052" s="20">
        <f t="shared" si="2085"/>
        <v>1</v>
      </c>
      <c r="AY4052" s="20">
        <f t="shared" si="2090"/>
        <v>1</v>
      </c>
      <c r="AZ4052" s="116">
        <v>40429</v>
      </c>
      <c r="BA4052" s="116"/>
      <c r="BB4052" s="20"/>
      <c r="BC4052" s="20"/>
      <c r="BD4052" s="76"/>
      <c r="BE4052" s="77"/>
      <c r="BF4052" s="77"/>
    </row>
    <row r="4053" spans="1:58" s="23" customFormat="1" ht="15.75" customHeight="1" x14ac:dyDescent="0.4">
      <c r="A4053" s="116">
        <v>40424</v>
      </c>
      <c r="B4053" s="112">
        <v>23.6</v>
      </c>
      <c r="C4053" s="112">
        <v>27.85</v>
      </c>
      <c r="D4053" s="112">
        <v>29.05</v>
      </c>
      <c r="E4053" s="112">
        <v>29.4</v>
      </c>
      <c r="F4053" s="112">
        <v>31.7</v>
      </c>
      <c r="G4053" s="112">
        <v>31.85</v>
      </c>
      <c r="H4053" s="113">
        <v>32.15</v>
      </c>
      <c r="I4053" s="90">
        <f t="shared" si="2086"/>
        <v>26.507894736842108</v>
      </c>
      <c r="J4053" s="90">
        <f t="shared" si="2087"/>
        <v>28.671052631578949</v>
      </c>
      <c r="K4053" s="114">
        <v>6</v>
      </c>
      <c r="L4053" s="115">
        <v>5.2631578947368418E-2</v>
      </c>
      <c r="M4053" s="11"/>
      <c r="N4053" s="90">
        <v>21.31</v>
      </c>
      <c r="O4053" s="90">
        <v>25.31</v>
      </c>
      <c r="P4053" s="90">
        <v>28.21</v>
      </c>
      <c r="Q4053" s="90">
        <v>31.43</v>
      </c>
      <c r="R4053" s="63">
        <f t="shared" si="2075"/>
        <v>32.209999999999994</v>
      </c>
      <c r="S4053" s="64">
        <f t="shared" si="2097"/>
        <v>-8.1069426476929815E-2</v>
      </c>
      <c r="T4053" s="65"/>
      <c r="U4053" s="65">
        <f t="shared" si="2093"/>
        <v>0.84195969972342943</v>
      </c>
      <c r="V4053" s="65">
        <f t="shared" si="2076"/>
        <v>0.75540588443814238</v>
      </c>
      <c r="W4053" s="65">
        <f t="shared" si="2077"/>
        <v>0.67801463569837728</v>
      </c>
      <c r="X4053" s="61">
        <f t="shared" si="2088"/>
        <v>0.18008474576271186</v>
      </c>
      <c r="Y4053" s="66">
        <f t="shared" si="2078"/>
        <v>9.3537414965986401E-2</v>
      </c>
      <c r="Z4053" s="61">
        <f t="shared" si="2079"/>
        <v>8.160428869254438E-2</v>
      </c>
      <c r="AA4053" s="67">
        <f t="shared" si="2080"/>
        <v>26.507894736842108</v>
      </c>
      <c r="AB4053" s="68">
        <f t="shared" si="2081"/>
        <v>0.10746128578132345</v>
      </c>
      <c r="AC4053" s="69">
        <f t="shared" si="2082"/>
        <v>0.24391810121267524</v>
      </c>
      <c r="AD4053" s="70">
        <f>_xlfn.PERCENTILE.EXC(AC4053:$AC$5675,0.5)</f>
        <v>5.8906334596643455E-2</v>
      </c>
      <c r="AE4053" s="70">
        <f>_xlfn.PERCENTILE.EXC($AC4053:AC$5675,0.35)</f>
        <v>3.0782372397773063E-2</v>
      </c>
      <c r="AF4053" s="71">
        <f t="shared" si="2094"/>
        <v>4.7684579538849053E-3</v>
      </c>
      <c r="AG4053" s="70">
        <f t="shared" si="2095"/>
        <v>-0.31213811082236831</v>
      </c>
      <c r="AH4053" s="70">
        <f t="shared" si="2096"/>
        <v>-0.32972785344228484</v>
      </c>
      <c r="AI4053" s="61" t="str">
        <f t="shared" si="2091"/>
        <v>Short VOL</v>
      </c>
      <c r="AJ4053" s="68" t="str">
        <f t="shared" si="2092"/>
        <v>Short VOL</v>
      </c>
      <c r="AK4053" s="72"/>
      <c r="AL4053" s="73"/>
      <c r="AM4053" s="72"/>
      <c r="AN4053" s="73"/>
      <c r="AO4053" s="74"/>
      <c r="AP4053" s="20"/>
      <c r="AQ4053" s="74"/>
      <c r="AR4053" s="20"/>
      <c r="AS4053" s="74"/>
      <c r="AT4053" s="20"/>
      <c r="AU4053" s="74" t="str">
        <f t="shared" si="2083"/>
        <v>00631L</v>
      </c>
      <c r="AV4053" s="20">
        <f t="shared" si="2089"/>
        <v>1</v>
      </c>
      <c r="AW4053" s="74" t="str">
        <f t="shared" si="2084"/>
        <v>00631L</v>
      </c>
      <c r="AX4053" s="20">
        <f t="shared" si="2085"/>
        <v>1</v>
      </c>
      <c r="AY4053" s="20">
        <f t="shared" si="2090"/>
        <v>1</v>
      </c>
      <c r="AZ4053" s="116">
        <v>40428</v>
      </c>
      <c r="BA4053" s="116"/>
      <c r="BB4053" s="20"/>
      <c r="BC4053" s="20"/>
      <c r="BD4053" s="76"/>
      <c r="BE4053" s="77"/>
      <c r="BF4053" s="77"/>
    </row>
    <row r="4054" spans="1:58" s="23" customFormat="1" ht="15.75" customHeight="1" x14ac:dyDescent="0.4">
      <c r="A4054" s="116">
        <v>40423</v>
      </c>
      <c r="B4054" s="112">
        <v>25</v>
      </c>
      <c r="C4054" s="112">
        <v>29.15</v>
      </c>
      <c r="D4054" s="112">
        <v>30.05</v>
      </c>
      <c r="E4054" s="112">
        <v>30.25</v>
      </c>
      <c r="F4054" s="112">
        <v>32.299999999999997</v>
      </c>
      <c r="G4054" s="112">
        <v>32.4</v>
      </c>
      <c r="H4054" s="113">
        <v>32.700000000000003</v>
      </c>
      <c r="I4054" s="90">
        <f t="shared" si="2086"/>
        <v>27.621052631578948</v>
      </c>
      <c r="J4054" s="90">
        <f t="shared" si="2087"/>
        <v>29.71842105263158</v>
      </c>
      <c r="K4054" s="114">
        <v>7</v>
      </c>
      <c r="L4054" s="115">
        <v>5.2631578947368418E-2</v>
      </c>
      <c r="M4054" s="11"/>
      <c r="N4054" s="90">
        <v>23.19</v>
      </c>
      <c r="O4054" s="90">
        <v>26.62</v>
      </c>
      <c r="P4054" s="90">
        <v>29.43</v>
      </c>
      <c r="Q4054" s="90">
        <v>32.630000000000003</v>
      </c>
      <c r="R4054" s="63">
        <f t="shared" si="2075"/>
        <v>32.86</v>
      </c>
      <c r="S4054" s="64">
        <f t="shared" si="2097"/>
        <v>-2.9300962745918764E-2</v>
      </c>
      <c r="T4054" s="65"/>
      <c r="U4054" s="65">
        <f t="shared" si="2093"/>
        <v>0.87114951164537946</v>
      </c>
      <c r="V4054" s="65">
        <f t="shared" si="2076"/>
        <v>0.78797145769622834</v>
      </c>
      <c r="W4054" s="65">
        <f t="shared" si="2077"/>
        <v>0.71069567882316886</v>
      </c>
      <c r="X4054" s="61">
        <f t="shared" si="2088"/>
        <v>0.16599999999999995</v>
      </c>
      <c r="Y4054" s="66">
        <f t="shared" si="2078"/>
        <v>8.0991735537190176E-2</v>
      </c>
      <c r="Z4054" s="61">
        <f t="shared" si="2079"/>
        <v>7.5933689024390266E-2</v>
      </c>
      <c r="AA4054" s="67">
        <f t="shared" si="2080"/>
        <v>27.621052631578944</v>
      </c>
      <c r="AB4054" s="68">
        <f t="shared" si="2081"/>
        <v>7.8050884001724816E-2</v>
      </c>
      <c r="AC4054" s="69">
        <f t="shared" si="2082"/>
        <v>0.19107600826127394</v>
      </c>
      <c r="AD4054" s="70">
        <f>_xlfn.PERCENTILE.EXC(AC4054:$AC$5675,0.5)</f>
        <v>5.8900103023284342E-2</v>
      </c>
      <c r="AE4054" s="70">
        <f>_xlfn.PERCENTILE.EXC($AC4054:AC$5675,0.35)</f>
        <v>3.0694387458812606E-2</v>
      </c>
      <c r="AF4054" s="71">
        <f t="shared" si="2094"/>
        <v>4.7684579538849053E-3</v>
      </c>
      <c r="AG4054" s="70">
        <f t="shared" si="2095"/>
        <v>-0.31213811082236831</v>
      </c>
      <c r="AH4054" s="70">
        <f t="shared" si="2096"/>
        <v>-0.32972785344228484</v>
      </c>
      <c r="AI4054" s="61" t="str">
        <f t="shared" si="2091"/>
        <v>Short VOL</v>
      </c>
      <c r="AJ4054" s="68" t="str">
        <f t="shared" si="2092"/>
        <v>Short VOL</v>
      </c>
      <c r="AK4054" s="72"/>
      <c r="AL4054" s="73"/>
      <c r="AM4054" s="72"/>
      <c r="AN4054" s="73"/>
      <c r="AO4054" s="74"/>
      <c r="AP4054" s="20"/>
      <c r="AQ4054" s="74"/>
      <c r="AR4054" s="20"/>
      <c r="AS4054" s="74"/>
      <c r="AT4054" s="20"/>
      <c r="AU4054" s="74" t="str">
        <f t="shared" si="2083"/>
        <v>00631L</v>
      </c>
      <c r="AV4054" s="20">
        <f t="shared" si="2089"/>
        <v>1</v>
      </c>
      <c r="AW4054" s="74" t="str">
        <f t="shared" si="2084"/>
        <v>00631L</v>
      </c>
      <c r="AX4054" s="20">
        <f t="shared" si="2085"/>
        <v>1</v>
      </c>
      <c r="AY4054" s="20">
        <f t="shared" si="2090"/>
        <v>1</v>
      </c>
      <c r="AZ4054" s="116">
        <v>40424</v>
      </c>
      <c r="BA4054" s="116"/>
      <c r="BB4054" s="20"/>
      <c r="BC4054" s="20"/>
      <c r="BD4054" s="76"/>
      <c r="BE4054" s="77"/>
      <c r="BF4054" s="77"/>
    </row>
    <row r="4055" spans="1:58" s="23" customFormat="1" ht="15.75" customHeight="1" x14ac:dyDescent="0.4">
      <c r="A4055" s="116">
        <v>40422</v>
      </c>
      <c r="B4055" s="112">
        <v>25.8</v>
      </c>
      <c r="C4055" s="112">
        <v>29.75</v>
      </c>
      <c r="D4055" s="112">
        <v>30.75</v>
      </c>
      <c r="E4055" s="112">
        <v>30.65</v>
      </c>
      <c r="F4055" s="112">
        <v>32.5</v>
      </c>
      <c r="G4055" s="112">
        <v>32.549999999999997</v>
      </c>
      <c r="H4055" s="113">
        <v>32.9</v>
      </c>
      <c r="I4055" s="90">
        <f t="shared" si="2086"/>
        <v>28.086842105263159</v>
      </c>
      <c r="J4055" s="90">
        <f t="shared" si="2087"/>
        <v>30.328947368421051</v>
      </c>
      <c r="K4055" s="114">
        <v>8</v>
      </c>
      <c r="L4055" s="115">
        <v>5.2631578947368418E-2</v>
      </c>
      <c r="M4055" s="11"/>
      <c r="N4055" s="90">
        <v>23.89</v>
      </c>
      <c r="O4055" s="90">
        <v>27.29</v>
      </c>
      <c r="P4055" s="90">
        <v>29.99</v>
      </c>
      <c r="Q4055" s="90">
        <v>33.25</v>
      </c>
      <c r="R4055" s="63">
        <f t="shared" si="2075"/>
        <v>33.39</v>
      </c>
      <c r="S4055" s="64">
        <f t="shared" si="2097"/>
        <v>-8.2917466410748569E-2</v>
      </c>
      <c r="T4055" s="65"/>
      <c r="U4055" s="65">
        <f t="shared" si="2093"/>
        <v>0.87541223891535369</v>
      </c>
      <c r="V4055" s="65">
        <f t="shared" si="2076"/>
        <v>0.79659886628876297</v>
      </c>
      <c r="W4055" s="65">
        <f t="shared" si="2077"/>
        <v>0.71849624060150374</v>
      </c>
      <c r="X4055" s="61">
        <f t="shared" si="2088"/>
        <v>0.15310077519379842</v>
      </c>
      <c r="Y4055" s="66">
        <f t="shared" si="2078"/>
        <v>7.3409461663947795E-2</v>
      </c>
      <c r="Z4055" s="61">
        <f t="shared" si="2079"/>
        <v>7.982760236109801E-2</v>
      </c>
      <c r="AA4055" s="67">
        <f t="shared" si="2080"/>
        <v>28.086842105263159</v>
      </c>
      <c r="AB4055" s="68">
        <f t="shared" si="2081"/>
        <v>7.9949769778149854E-2</v>
      </c>
      <c r="AC4055" s="69">
        <f t="shared" si="2082"/>
        <v>0.1756735916811703</v>
      </c>
      <c r="AD4055" s="70">
        <f>_xlfn.PERCENTILE.EXC(AC4055:$AC$5675,0.5)</f>
        <v>5.8893871449925222E-2</v>
      </c>
      <c r="AE4055" s="70">
        <f>_xlfn.PERCENTILE.EXC($AC4055:AC$5675,0.35)</f>
        <v>3.0605680187817959E-2</v>
      </c>
      <c r="AF4055" s="71">
        <f t="shared" si="2094"/>
        <v>4.7684579538849053E-3</v>
      </c>
      <c r="AG4055" s="70">
        <f t="shared" si="2095"/>
        <v>-0.31213811082236831</v>
      </c>
      <c r="AH4055" s="70">
        <f t="shared" si="2096"/>
        <v>-0.32972785344228484</v>
      </c>
      <c r="AI4055" s="61" t="str">
        <f t="shared" si="2091"/>
        <v>Short VOL</v>
      </c>
      <c r="AJ4055" s="68" t="str">
        <f t="shared" si="2092"/>
        <v>Short VOL</v>
      </c>
      <c r="AK4055" s="72"/>
      <c r="AL4055" s="73"/>
      <c r="AM4055" s="72"/>
      <c r="AN4055" s="73"/>
      <c r="AO4055" s="74"/>
      <c r="AP4055" s="20"/>
      <c r="AQ4055" s="74"/>
      <c r="AR4055" s="20"/>
      <c r="AS4055" s="74"/>
      <c r="AT4055" s="20"/>
      <c r="AU4055" s="74" t="str">
        <f t="shared" si="2083"/>
        <v>00631L</v>
      </c>
      <c r="AV4055" s="20">
        <f t="shared" si="2089"/>
        <v>1</v>
      </c>
      <c r="AW4055" s="74" t="str">
        <f t="shared" si="2084"/>
        <v>00631L</v>
      </c>
      <c r="AX4055" s="20">
        <f t="shared" si="2085"/>
        <v>1</v>
      </c>
      <c r="AY4055" s="20">
        <f t="shared" si="2090"/>
        <v>1</v>
      </c>
      <c r="AZ4055" s="116">
        <v>40423</v>
      </c>
      <c r="BA4055" s="116"/>
      <c r="BB4055" s="20"/>
      <c r="BC4055" s="20"/>
      <c r="BD4055" s="76"/>
      <c r="BE4055" s="77"/>
      <c r="BF4055" s="77"/>
    </row>
    <row r="4056" spans="1:58" s="23" customFormat="1" ht="15.75" customHeight="1" x14ac:dyDescent="0.4">
      <c r="A4056" s="116">
        <v>40421</v>
      </c>
      <c r="B4056" s="112">
        <v>27.9</v>
      </c>
      <c r="C4056" s="112">
        <v>31.25</v>
      </c>
      <c r="D4056" s="112">
        <v>32.049999999999997</v>
      </c>
      <c r="E4056" s="112">
        <v>31.7</v>
      </c>
      <c r="F4056" s="112">
        <v>33.200000000000003</v>
      </c>
      <c r="G4056" s="112">
        <v>33.200000000000003</v>
      </c>
      <c r="H4056" s="113">
        <v>33.450000000000003</v>
      </c>
      <c r="I4056" s="90">
        <f t="shared" si="2086"/>
        <v>29.663157894736841</v>
      </c>
      <c r="J4056" s="90">
        <f t="shared" si="2087"/>
        <v>31.671052631578945</v>
      </c>
      <c r="K4056" s="114">
        <v>9</v>
      </c>
      <c r="L4056" s="115">
        <v>5.2631578947368418E-2</v>
      </c>
      <c r="M4056" s="11"/>
      <c r="N4056" s="90">
        <v>26.05</v>
      </c>
      <c r="O4056" s="90">
        <v>29.04</v>
      </c>
      <c r="P4056" s="90">
        <v>31.43</v>
      </c>
      <c r="Q4056" s="90">
        <v>34.369999999999997</v>
      </c>
      <c r="R4056" s="63">
        <f t="shared" si="2075"/>
        <v>34.42</v>
      </c>
      <c r="S4056" s="64">
        <f t="shared" si="2097"/>
        <v>-4.2631385520029402E-2</v>
      </c>
      <c r="T4056" s="65"/>
      <c r="U4056" s="65">
        <f t="shared" si="2093"/>
        <v>0.89703856749311295</v>
      </c>
      <c r="V4056" s="65">
        <f t="shared" si="2076"/>
        <v>0.82882596245625206</v>
      </c>
      <c r="W4056" s="65">
        <f t="shared" si="2077"/>
        <v>0.75792842595286591</v>
      </c>
      <c r="X4056" s="61">
        <f t="shared" si="2088"/>
        <v>0.12007168458781367</v>
      </c>
      <c r="Y4056" s="66">
        <f t="shared" si="2078"/>
        <v>5.5205047318612102E-2</v>
      </c>
      <c r="Z4056" s="61">
        <f t="shared" si="2079"/>
        <v>6.7689850958126296E-2</v>
      </c>
      <c r="AA4056" s="67">
        <f t="shared" si="2080"/>
        <v>29.663157894736841</v>
      </c>
      <c r="AB4056" s="68">
        <f t="shared" si="2081"/>
        <v>7.1017274472168823E-2</v>
      </c>
      <c r="AC4056" s="69">
        <f t="shared" si="2082"/>
        <v>0.13870087887665414</v>
      </c>
      <c r="AD4056" s="70">
        <f>_xlfn.PERCENTILE.EXC(AC4056:$AC$5675,0.5)</f>
        <v>5.8777508533796277E-2</v>
      </c>
      <c r="AE4056" s="70">
        <f>_xlfn.PERCENTILE.EXC($AC4056:AC$5675,0.35)</f>
        <v>3.0516852528150944E-2</v>
      </c>
      <c r="AF4056" s="71">
        <f t="shared" si="2094"/>
        <v>4.7684579538849053E-3</v>
      </c>
      <c r="AG4056" s="70">
        <f t="shared" si="2095"/>
        <v>-0.31213811082236831</v>
      </c>
      <c r="AH4056" s="70">
        <f t="shared" si="2096"/>
        <v>-0.32972785344228484</v>
      </c>
      <c r="AI4056" s="61" t="str">
        <f t="shared" si="2091"/>
        <v>Short VOL</v>
      </c>
      <c r="AJ4056" s="68" t="str">
        <f t="shared" si="2092"/>
        <v>Short VOL</v>
      </c>
      <c r="AK4056" s="72"/>
      <c r="AL4056" s="73"/>
      <c r="AM4056" s="72"/>
      <c r="AN4056" s="73"/>
      <c r="AO4056" s="74"/>
      <c r="AP4056" s="20"/>
      <c r="AQ4056" s="74"/>
      <c r="AR4056" s="20"/>
      <c r="AS4056" s="74"/>
      <c r="AT4056" s="20"/>
      <c r="AU4056" s="74" t="str">
        <f t="shared" si="2083"/>
        <v>00631L</v>
      </c>
      <c r="AV4056" s="20">
        <f t="shared" si="2089"/>
        <v>1</v>
      </c>
      <c r="AW4056" s="74" t="str">
        <f t="shared" si="2084"/>
        <v>00631L</v>
      </c>
      <c r="AX4056" s="20">
        <f t="shared" si="2085"/>
        <v>1</v>
      </c>
      <c r="AY4056" s="20">
        <f t="shared" si="2090"/>
        <v>1</v>
      </c>
      <c r="AZ4056" s="116">
        <v>40422</v>
      </c>
      <c r="BA4056" s="116"/>
      <c r="BB4056" s="20"/>
      <c r="BC4056" s="20"/>
      <c r="BD4056" s="76"/>
      <c r="BE4056" s="77"/>
      <c r="BF4056" s="77"/>
    </row>
    <row r="4057" spans="1:58" s="23" customFormat="1" ht="15.75" customHeight="1" x14ac:dyDescent="0.4">
      <c r="A4057" s="116">
        <v>40420</v>
      </c>
      <c r="B4057" s="112">
        <v>28.45</v>
      </c>
      <c r="C4057" s="112">
        <v>31.75</v>
      </c>
      <c r="D4057" s="112">
        <v>32.15</v>
      </c>
      <c r="E4057" s="112">
        <v>31.75</v>
      </c>
      <c r="F4057" s="112">
        <v>33.200000000000003</v>
      </c>
      <c r="G4057" s="112">
        <v>33.15</v>
      </c>
      <c r="H4057" s="113">
        <v>33.25</v>
      </c>
      <c r="I4057" s="90">
        <f t="shared" si="2086"/>
        <v>30.013157894736842</v>
      </c>
      <c r="J4057" s="90">
        <f t="shared" si="2087"/>
        <v>31.939473684210526</v>
      </c>
      <c r="K4057" s="114">
        <v>10</v>
      </c>
      <c r="L4057" s="115">
        <v>5.2631578947368418E-2</v>
      </c>
      <c r="M4057" s="11"/>
      <c r="N4057" s="90">
        <v>27.21</v>
      </c>
      <c r="O4057" s="90">
        <v>30.01</v>
      </c>
      <c r="P4057" s="90">
        <v>32.020000000000003</v>
      </c>
      <c r="Q4057" s="90">
        <v>34.65</v>
      </c>
      <c r="R4057" s="63">
        <f t="shared" si="2075"/>
        <v>34.82</v>
      </c>
      <c r="S4057" s="64">
        <f t="shared" si="2097"/>
        <v>0.11288343558282216</v>
      </c>
      <c r="T4057" s="65"/>
      <c r="U4057" s="65">
        <f t="shared" si="2093"/>
        <v>0.90669776741086305</v>
      </c>
      <c r="V4057" s="65">
        <f t="shared" si="2076"/>
        <v>0.84978138663335412</v>
      </c>
      <c r="W4057" s="65">
        <f t="shared" si="2077"/>
        <v>0.78528138528138536</v>
      </c>
      <c r="X4057" s="61">
        <f t="shared" si="2088"/>
        <v>0.11599297012302287</v>
      </c>
      <c r="Y4057" s="66">
        <f t="shared" si="2078"/>
        <v>4.7244094488188976E-2</v>
      </c>
      <c r="Z4057" s="61">
        <f t="shared" si="2079"/>
        <v>6.418237615081103E-2</v>
      </c>
      <c r="AA4057" s="67">
        <f t="shared" si="2080"/>
        <v>30.013157894736842</v>
      </c>
      <c r="AB4057" s="68">
        <f t="shared" si="2081"/>
        <v>4.5571481073134815E-2</v>
      </c>
      <c r="AC4057" s="69">
        <f t="shared" si="2082"/>
        <v>0.1030194007621037</v>
      </c>
      <c r="AD4057" s="70">
        <f>_xlfn.PERCENTILE.EXC(AC4057:$AC$5675,0.5)</f>
        <v>5.8661145617667332E-2</v>
      </c>
      <c r="AE4057" s="70">
        <f>_xlfn.PERCENTILE.EXC($AC4057:AC$5675,0.35)</f>
        <v>3.0428024868483956E-2</v>
      </c>
      <c r="AF4057" s="71">
        <f t="shared" si="2094"/>
        <v>4.7684579538849053E-3</v>
      </c>
      <c r="AG4057" s="70">
        <f t="shared" si="2095"/>
        <v>-0.31213811082236831</v>
      </c>
      <c r="AH4057" s="70">
        <f t="shared" si="2096"/>
        <v>-0.32972785344228484</v>
      </c>
      <c r="AI4057" s="61" t="str">
        <f t="shared" si="2091"/>
        <v>Short VOL</v>
      </c>
      <c r="AJ4057" s="68" t="str">
        <f t="shared" si="2092"/>
        <v>Short VOL</v>
      </c>
      <c r="AK4057" s="72"/>
      <c r="AL4057" s="73"/>
      <c r="AM4057" s="72"/>
      <c r="AN4057" s="73"/>
      <c r="AO4057" s="74"/>
      <c r="AP4057" s="20"/>
      <c r="AQ4057" s="74"/>
      <c r="AR4057" s="20"/>
      <c r="AS4057" s="74"/>
      <c r="AT4057" s="20"/>
      <c r="AU4057" s="74" t="str">
        <f t="shared" si="2083"/>
        <v>00631L</v>
      </c>
      <c r="AV4057" s="20">
        <f t="shared" si="2089"/>
        <v>1</v>
      </c>
      <c r="AW4057" s="74" t="str">
        <f t="shared" si="2084"/>
        <v>00631L</v>
      </c>
      <c r="AX4057" s="20">
        <f t="shared" si="2085"/>
        <v>1</v>
      </c>
      <c r="AY4057" s="20">
        <f t="shared" si="2090"/>
        <v>1</v>
      </c>
      <c r="AZ4057" s="116">
        <v>40421</v>
      </c>
      <c r="BA4057" s="116"/>
      <c r="BB4057" s="20"/>
      <c r="BC4057" s="20"/>
      <c r="BD4057" s="76"/>
      <c r="BE4057" s="77"/>
      <c r="BF4057" s="77"/>
    </row>
    <row r="4058" spans="1:58" s="23" customFormat="1" ht="15.75" customHeight="1" x14ac:dyDescent="0.4">
      <c r="A4058" s="116">
        <v>40417</v>
      </c>
      <c r="B4058" s="112">
        <v>27.55</v>
      </c>
      <c r="C4058" s="112">
        <v>30.9</v>
      </c>
      <c r="D4058" s="112">
        <v>31.3</v>
      </c>
      <c r="E4058" s="112">
        <v>31.05</v>
      </c>
      <c r="F4058" s="112">
        <v>32.450000000000003</v>
      </c>
      <c r="G4058" s="112">
        <v>32.4</v>
      </c>
      <c r="H4058" s="113">
        <v>32.65</v>
      </c>
      <c r="I4058" s="90">
        <f t="shared" si="2086"/>
        <v>28.960526315789473</v>
      </c>
      <c r="J4058" s="90">
        <f t="shared" si="2087"/>
        <v>31.068421052631578</v>
      </c>
      <c r="K4058" s="114">
        <v>11</v>
      </c>
      <c r="L4058" s="115">
        <v>5.2631578947368418E-2</v>
      </c>
      <c r="M4058" s="11"/>
      <c r="N4058" s="90">
        <v>24.45</v>
      </c>
      <c r="O4058" s="90">
        <v>28.4</v>
      </c>
      <c r="P4058" s="90">
        <v>30.58</v>
      </c>
      <c r="Q4058" s="90">
        <v>33.630000000000003</v>
      </c>
      <c r="R4058" s="63">
        <f t="shared" si="2075"/>
        <v>34.53</v>
      </c>
      <c r="S4058" s="64">
        <f t="shared" si="2097"/>
        <v>-0.1066861527219584</v>
      </c>
      <c r="T4058" s="65"/>
      <c r="U4058" s="65">
        <f t="shared" si="2093"/>
        <v>0.8609154929577465</v>
      </c>
      <c r="V4058" s="65">
        <f t="shared" si="2076"/>
        <v>0.79954218443427083</v>
      </c>
      <c r="W4058" s="65">
        <f t="shared" si="2077"/>
        <v>0.72702943800178399</v>
      </c>
      <c r="X4058" s="61">
        <f t="shared" si="2088"/>
        <v>0.12159709618874764</v>
      </c>
      <c r="Y4058" s="66">
        <f t="shared" si="2078"/>
        <v>5.1529790660225373E-2</v>
      </c>
      <c r="Z4058" s="61">
        <f t="shared" si="2079"/>
        <v>7.2785097682871433E-2</v>
      </c>
      <c r="AA4058" s="67">
        <f t="shared" si="2080"/>
        <v>28.960526315789473</v>
      </c>
      <c r="AB4058" s="68">
        <f t="shared" si="2081"/>
        <v>0.12678936605316979</v>
      </c>
      <c r="AC4058" s="69">
        <f t="shared" si="2082"/>
        <v>0.18447960391776988</v>
      </c>
      <c r="AD4058" s="70">
        <f>_xlfn.PERCENTILE.EXC(AC4058:$AC$5675,0.5)</f>
        <v>5.8629856521072825E-2</v>
      </c>
      <c r="AE4058" s="70">
        <f>_xlfn.PERCENTILE.EXC($AC4058:AC$5675,0.35)</f>
        <v>3.0342520626456843E-2</v>
      </c>
      <c r="AF4058" s="71">
        <f t="shared" si="2094"/>
        <v>4.7684579538849053E-3</v>
      </c>
      <c r="AG4058" s="70">
        <f t="shared" si="2095"/>
        <v>-0.31213811082236831</v>
      </c>
      <c r="AH4058" s="70">
        <f t="shared" si="2096"/>
        <v>-0.32972785344228484</v>
      </c>
      <c r="AI4058" s="61" t="str">
        <f t="shared" si="2091"/>
        <v>Short VOL</v>
      </c>
      <c r="AJ4058" s="68" t="str">
        <f t="shared" si="2092"/>
        <v>Short VOL</v>
      </c>
      <c r="AK4058" s="72"/>
      <c r="AL4058" s="73"/>
      <c r="AM4058" s="72"/>
      <c r="AN4058" s="73"/>
      <c r="AO4058" s="74"/>
      <c r="AP4058" s="20"/>
      <c r="AQ4058" s="74"/>
      <c r="AR4058" s="20"/>
      <c r="AS4058" s="74"/>
      <c r="AT4058" s="20"/>
      <c r="AU4058" s="74" t="str">
        <f t="shared" si="2083"/>
        <v>00631L</v>
      </c>
      <c r="AV4058" s="20">
        <f t="shared" si="2089"/>
        <v>1</v>
      </c>
      <c r="AW4058" s="74" t="str">
        <f t="shared" si="2084"/>
        <v>00631L</v>
      </c>
      <c r="AX4058" s="20">
        <f t="shared" si="2085"/>
        <v>1</v>
      </c>
      <c r="AY4058" s="20">
        <f t="shared" si="2090"/>
        <v>1</v>
      </c>
      <c r="AZ4058" s="116">
        <v>40420</v>
      </c>
      <c r="BA4058" s="116"/>
      <c r="BB4058" s="20"/>
      <c r="BC4058" s="20"/>
      <c r="BD4058" s="76"/>
      <c r="BE4058" s="77"/>
      <c r="BF4058" s="77"/>
    </row>
    <row r="4059" spans="1:58" s="23" customFormat="1" ht="15.75" customHeight="1" x14ac:dyDescent="0.4">
      <c r="A4059" s="116">
        <v>40416</v>
      </c>
      <c r="B4059" s="112">
        <v>29.55</v>
      </c>
      <c r="C4059" s="112">
        <v>32.5</v>
      </c>
      <c r="D4059" s="112">
        <v>32.75</v>
      </c>
      <c r="E4059" s="112">
        <v>32.4</v>
      </c>
      <c r="F4059" s="112">
        <v>33.549999999999997</v>
      </c>
      <c r="G4059" s="112">
        <v>33.4</v>
      </c>
      <c r="H4059" s="113">
        <v>33.6</v>
      </c>
      <c r="I4059" s="90">
        <f t="shared" si="2086"/>
        <v>30.63684210526316</v>
      </c>
      <c r="J4059" s="90">
        <f t="shared" si="2087"/>
        <v>32.592105263157897</v>
      </c>
      <c r="K4059" s="114">
        <v>12</v>
      </c>
      <c r="L4059" s="115">
        <v>5.2631578947368418E-2</v>
      </c>
      <c r="M4059" s="11"/>
      <c r="N4059" s="90">
        <v>27.37</v>
      </c>
      <c r="O4059" s="90">
        <v>30.37</v>
      </c>
      <c r="P4059" s="90">
        <v>32.200000000000003</v>
      </c>
      <c r="Q4059" s="90">
        <v>34.4</v>
      </c>
      <c r="R4059" s="63">
        <f t="shared" si="2075"/>
        <v>35.200000000000003</v>
      </c>
      <c r="S4059" s="64">
        <f t="shared" si="2097"/>
        <v>2.5093632958801564E-2</v>
      </c>
      <c r="T4059" s="65"/>
      <c r="U4059" s="65">
        <f t="shared" si="2093"/>
        <v>0.90121830754033583</v>
      </c>
      <c r="V4059" s="65">
        <f t="shared" si="2076"/>
        <v>0.85</v>
      </c>
      <c r="W4059" s="65">
        <f t="shared" si="2077"/>
        <v>0.79563953488372097</v>
      </c>
      <c r="X4059" s="61">
        <f t="shared" si="2088"/>
        <v>9.9830795262267319E-2</v>
      </c>
      <c r="Y4059" s="66">
        <f t="shared" si="2078"/>
        <v>3.7037037037037125E-2</v>
      </c>
      <c r="Z4059" s="61">
        <f t="shared" si="2079"/>
        <v>6.3820649372960003E-2</v>
      </c>
      <c r="AA4059" s="67">
        <f t="shared" si="2080"/>
        <v>30.636842105263156</v>
      </c>
      <c r="AB4059" s="68">
        <f t="shared" si="2081"/>
        <v>7.9649251004749719E-2</v>
      </c>
      <c r="AC4059" s="69">
        <f t="shared" si="2082"/>
        <v>0.11935849854816058</v>
      </c>
      <c r="AD4059" s="70">
        <f>_xlfn.PERCENTILE.EXC(AC4059:$AC$5675,0.5)</f>
        <v>5.8598567424478318E-2</v>
      </c>
      <c r="AE4059" s="70">
        <f>_xlfn.PERCENTILE.EXC($AC4059:AC$5675,0.35)</f>
        <v>3.0257016384429729E-2</v>
      </c>
      <c r="AF4059" s="71">
        <f t="shared" si="2094"/>
        <v>4.7684579538849053E-3</v>
      </c>
      <c r="AG4059" s="70">
        <f t="shared" si="2095"/>
        <v>-0.31213811082236831</v>
      </c>
      <c r="AH4059" s="70">
        <f t="shared" si="2096"/>
        <v>-0.32972785344228484</v>
      </c>
      <c r="AI4059" s="61" t="str">
        <f t="shared" si="2091"/>
        <v>Short VOL</v>
      </c>
      <c r="AJ4059" s="68" t="str">
        <f t="shared" si="2092"/>
        <v>Short VOL</v>
      </c>
      <c r="AK4059" s="72"/>
      <c r="AL4059" s="73"/>
      <c r="AM4059" s="72"/>
      <c r="AN4059" s="73"/>
      <c r="AO4059" s="74"/>
      <c r="AP4059" s="20"/>
      <c r="AQ4059" s="74"/>
      <c r="AR4059" s="20"/>
      <c r="AS4059" s="74"/>
      <c r="AT4059" s="20"/>
      <c r="AU4059" s="74" t="str">
        <f t="shared" si="2083"/>
        <v>00631L</v>
      </c>
      <c r="AV4059" s="20">
        <f t="shared" si="2089"/>
        <v>1</v>
      </c>
      <c r="AW4059" s="74" t="str">
        <f t="shared" si="2084"/>
        <v>00631L</v>
      </c>
      <c r="AX4059" s="20">
        <f t="shared" si="2085"/>
        <v>1</v>
      </c>
      <c r="AY4059" s="20">
        <f t="shared" si="2090"/>
        <v>1</v>
      </c>
      <c r="AZ4059" s="116">
        <v>40417</v>
      </c>
      <c r="BA4059" s="116"/>
      <c r="BB4059" s="20"/>
      <c r="BC4059" s="20"/>
      <c r="BD4059" s="76"/>
      <c r="BE4059" s="77"/>
      <c r="BF4059" s="77"/>
    </row>
    <row r="4060" spans="1:58" s="23" customFormat="1" ht="15.75" customHeight="1" x14ac:dyDescent="0.4">
      <c r="A4060" s="116">
        <v>40415</v>
      </c>
      <c r="B4060" s="112">
        <v>29.15</v>
      </c>
      <c r="C4060" s="112">
        <v>32.299999999999997</v>
      </c>
      <c r="D4060" s="112">
        <v>32.35</v>
      </c>
      <c r="E4060" s="112">
        <v>32.049999999999997</v>
      </c>
      <c r="F4060" s="112">
        <v>33.049999999999997</v>
      </c>
      <c r="G4060" s="112">
        <v>33.049999999999997</v>
      </c>
      <c r="H4060" s="113">
        <v>33.299999999999997</v>
      </c>
      <c r="I4060" s="90">
        <f t="shared" si="2086"/>
        <v>30.14473684210526</v>
      </c>
      <c r="J4060" s="90">
        <f t="shared" si="2087"/>
        <v>32.315789473684212</v>
      </c>
      <c r="K4060" s="114">
        <v>13</v>
      </c>
      <c r="L4060" s="115">
        <v>5.2631578947368418E-2</v>
      </c>
      <c r="M4060" s="11"/>
      <c r="N4060" s="90">
        <v>26.7</v>
      </c>
      <c r="O4060" s="90">
        <v>29.85</v>
      </c>
      <c r="P4060" s="90">
        <v>31.55</v>
      </c>
      <c r="Q4060" s="90">
        <v>34.130000000000003</v>
      </c>
      <c r="R4060" s="63">
        <f t="shared" si="2075"/>
        <v>34.700000000000003</v>
      </c>
      <c r="S4060" s="64">
        <f t="shared" si="2097"/>
        <v>-2.7676620538965826E-2</v>
      </c>
      <c r="T4060" s="65"/>
      <c r="U4060" s="65">
        <f t="shared" si="2093"/>
        <v>0.89447236180904521</v>
      </c>
      <c r="V4060" s="65">
        <f t="shared" si="2076"/>
        <v>0.84627575277337552</v>
      </c>
      <c r="W4060" s="65">
        <f t="shared" si="2077"/>
        <v>0.78230295927336646</v>
      </c>
      <c r="X4060" s="61">
        <f t="shared" si="2088"/>
        <v>0.10806174957118349</v>
      </c>
      <c r="Y4060" s="66">
        <f t="shared" si="2078"/>
        <v>3.9001560062402497E-2</v>
      </c>
      <c r="Z4060" s="61">
        <f t="shared" si="2079"/>
        <v>7.2020951549541856E-2</v>
      </c>
      <c r="AA4060" s="67">
        <f t="shared" si="2080"/>
        <v>30.144736842105264</v>
      </c>
      <c r="AB4060" s="68">
        <f t="shared" si="2081"/>
        <v>9.1760299625468139E-2</v>
      </c>
      <c r="AC4060" s="69">
        <f t="shared" si="2082"/>
        <v>0.129016361127538</v>
      </c>
      <c r="AD4060" s="70">
        <f>_xlfn.PERCENTILE.EXC(AC4060:$AC$5675,0.5)</f>
        <v>5.8365306256522628E-2</v>
      </c>
      <c r="AE4060" s="70">
        <f>_xlfn.PERCENTILE.EXC($AC4060:AC$5675,0.35)</f>
        <v>3.0172305212966148E-2</v>
      </c>
      <c r="AF4060" s="71">
        <f t="shared" si="2094"/>
        <v>4.7684579538849053E-3</v>
      </c>
      <c r="AG4060" s="70">
        <f t="shared" si="2095"/>
        <v>-0.31213811082236831</v>
      </c>
      <c r="AH4060" s="70">
        <f t="shared" si="2096"/>
        <v>-0.32972785344228484</v>
      </c>
      <c r="AI4060" s="61" t="str">
        <f t="shared" si="2091"/>
        <v>Short VOL</v>
      </c>
      <c r="AJ4060" s="68" t="str">
        <f t="shared" si="2092"/>
        <v>Short VOL</v>
      </c>
      <c r="AK4060" s="72"/>
      <c r="AL4060" s="73"/>
      <c r="AM4060" s="72"/>
      <c r="AN4060" s="73"/>
      <c r="AO4060" s="74"/>
      <c r="AP4060" s="20"/>
      <c r="AQ4060" s="74"/>
      <c r="AR4060" s="20"/>
      <c r="AS4060" s="74"/>
      <c r="AT4060" s="20"/>
      <c r="AU4060" s="74" t="str">
        <f t="shared" si="2083"/>
        <v>00631L</v>
      </c>
      <c r="AV4060" s="20">
        <f t="shared" si="2089"/>
        <v>1</v>
      </c>
      <c r="AW4060" s="74" t="str">
        <f t="shared" si="2084"/>
        <v>00631L</v>
      </c>
      <c r="AX4060" s="20">
        <f t="shared" si="2085"/>
        <v>1</v>
      </c>
      <c r="AY4060" s="20">
        <f t="shared" si="2090"/>
        <v>1</v>
      </c>
      <c r="AZ4060" s="116">
        <v>40416</v>
      </c>
      <c r="BA4060" s="116"/>
      <c r="BB4060" s="20"/>
      <c r="BC4060" s="20"/>
      <c r="BD4060" s="76"/>
      <c r="BE4060" s="77"/>
      <c r="BF4060" s="77"/>
    </row>
    <row r="4061" spans="1:58" s="23" customFormat="1" ht="15.75" customHeight="1" x14ac:dyDescent="0.4">
      <c r="A4061" s="116">
        <v>40414</v>
      </c>
      <c r="B4061" s="112">
        <v>29.8</v>
      </c>
      <c r="C4061" s="112">
        <v>32.85</v>
      </c>
      <c r="D4061" s="112">
        <v>32.950000000000003</v>
      </c>
      <c r="E4061" s="112">
        <v>32.6</v>
      </c>
      <c r="F4061" s="112">
        <v>33.75</v>
      </c>
      <c r="G4061" s="112">
        <v>33.700000000000003</v>
      </c>
      <c r="H4061" s="113">
        <v>33.950000000000003</v>
      </c>
      <c r="I4061" s="90">
        <f t="shared" si="2086"/>
        <v>30.602631578947371</v>
      </c>
      <c r="J4061" s="90">
        <f t="shared" si="2087"/>
        <v>32.876315789473686</v>
      </c>
      <c r="K4061" s="114">
        <v>14</v>
      </c>
      <c r="L4061" s="115">
        <v>5.2631578947368418E-2</v>
      </c>
      <c r="M4061" s="11"/>
      <c r="N4061" s="90">
        <v>27.46</v>
      </c>
      <c r="O4061" s="90">
        <v>30.31</v>
      </c>
      <c r="P4061" s="90">
        <v>32.08</v>
      </c>
      <c r="Q4061" s="90">
        <v>34.56</v>
      </c>
      <c r="R4061" s="63">
        <f t="shared" si="2075"/>
        <v>34.93</v>
      </c>
      <c r="S4061" s="64">
        <f t="shared" si="2097"/>
        <v>7.0148090413094333E-2</v>
      </c>
      <c r="T4061" s="65"/>
      <c r="U4061" s="65">
        <f t="shared" si="2093"/>
        <v>0.90597162652589913</v>
      </c>
      <c r="V4061" s="65">
        <f t="shared" si="2076"/>
        <v>0.85598503740648391</v>
      </c>
      <c r="W4061" s="65">
        <f t="shared" si="2077"/>
        <v>0.79456018518518512</v>
      </c>
      <c r="X4061" s="61">
        <f t="shared" si="2088"/>
        <v>0.10234899328859062</v>
      </c>
      <c r="Y4061" s="66">
        <f t="shared" si="2078"/>
        <v>4.1411042944785315E-2</v>
      </c>
      <c r="Z4061" s="61">
        <f t="shared" si="2079"/>
        <v>7.4297016080488429E-2</v>
      </c>
      <c r="AA4061" s="67">
        <f t="shared" si="2080"/>
        <v>30.602631578947367</v>
      </c>
      <c r="AB4061" s="68">
        <f t="shared" si="2081"/>
        <v>8.5214857975236702E-2</v>
      </c>
      <c r="AC4061" s="69">
        <f t="shared" si="2082"/>
        <v>0.1144439759267067</v>
      </c>
      <c r="AD4061" s="70">
        <f>_xlfn.PERCENTILE.EXC(AC4061:$AC$5675,0.5)</f>
        <v>5.8132045088566932E-2</v>
      </c>
      <c r="AE4061" s="70">
        <f>_xlfn.PERCENTILE.EXC($AC4061:AC$5675,0.35)</f>
        <v>3.0092352464883759E-2</v>
      </c>
      <c r="AF4061" s="71">
        <f t="shared" si="2094"/>
        <v>4.7684579538849053E-3</v>
      </c>
      <c r="AG4061" s="70">
        <f t="shared" si="2095"/>
        <v>-0.31213811082236831</v>
      </c>
      <c r="AH4061" s="70">
        <f t="shared" si="2096"/>
        <v>-0.32972785344228484</v>
      </c>
      <c r="AI4061" s="61" t="str">
        <f t="shared" si="2091"/>
        <v>Short VOL</v>
      </c>
      <c r="AJ4061" s="68" t="str">
        <f t="shared" si="2092"/>
        <v>Short VOL</v>
      </c>
      <c r="AK4061" s="72"/>
      <c r="AL4061" s="73"/>
      <c r="AM4061" s="72"/>
      <c r="AN4061" s="73"/>
      <c r="AO4061" s="74"/>
      <c r="AP4061" s="20"/>
      <c r="AQ4061" s="74"/>
      <c r="AR4061" s="20"/>
      <c r="AS4061" s="74"/>
      <c r="AT4061" s="20"/>
      <c r="AU4061" s="74" t="str">
        <f t="shared" si="2083"/>
        <v>00631L</v>
      </c>
      <c r="AV4061" s="20">
        <f t="shared" si="2089"/>
        <v>1</v>
      </c>
      <c r="AW4061" s="74" t="str">
        <f t="shared" si="2084"/>
        <v>00631L</v>
      </c>
      <c r="AX4061" s="20">
        <f t="shared" si="2085"/>
        <v>1</v>
      </c>
      <c r="AY4061" s="20">
        <f t="shared" si="2090"/>
        <v>1</v>
      </c>
      <c r="AZ4061" s="116">
        <v>40415</v>
      </c>
      <c r="BA4061" s="116"/>
      <c r="BB4061" s="20"/>
      <c r="BC4061" s="20"/>
      <c r="BD4061" s="76"/>
      <c r="BE4061" s="77"/>
      <c r="BF4061" s="77"/>
    </row>
    <row r="4062" spans="1:58" s="23" customFormat="1" ht="15.75" customHeight="1" x14ac:dyDescent="0.4">
      <c r="A4062" s="116">
        <v>40413</v>
      </c>
      <c r="B4062" s="112">
        <v>29</v>
      </c>
      <c r="C4062" s="112">
        <v>32.15</v>
      </c>
      <c r="D4062" s="112">
        <v>32.15</v>
      </c>
      <c r="E4062" s="112">
        <v>31.95</v>
      </c>
      <c r="F4062" s="112">
        <v>33.049999999999997</v>
      </c>
      <c r="G4062" s="112">
        <v>32.950000000000003</v>
      </c>
      <c r="H4062" s="113">
        <v>33.15</v>
      </c>
      <c r="I4062" s="90">
        <f t="shared" si="2086"/>
        <v>29.663157894736841</v>
      </c>
      <c r="J4062" s="90">
        <f t="shared" si="2087"/>
        <v>32.15</v>
      </c>
      <c r="K4062" s="114">
        <v>15</v>
      </c>
      <c r="L4062" s="115">
        <v>5.2631578947368418E-2</v>
      </c>
      <c r="M4062" s="11"/>
      <c r="N4062" s="90">
        <v>25.66</v>
      </c>
      <c r="O4062" s="90">
        <v>29.29</v>
      </c>
      <c r="P4062" s="90">
        <v>31.28</v>
      </c>
      <c r="Q4062" s="90">
        <v>33.93</v>
      </c>
      <c r="R4062" s="63">
        <f t="shared" si="2075"/>
        <v>34.909999999999997</v>
      </c>
      <c r="S4062" s="64">
        <f t="shared" si="2097"/>
        <v>6.6692820714006167E-3</v>
      </c>
      <c r="T4062" s="65"/>
      <c r="U4062" s="65">
        <f t="shared" si="2093"/>
        <v>0.87606691703653128</v>
      </c>
      <c r="V4062" s="65">
        <f t="shared" si="2076"/>
        <v>0.82033248081841426</v>
      </c>
      <c r="W4062" s="65">
        <f t="shared" si="2077"/>
        <v>0.75626289419392867</v>
      </c>
      <c r="X4062" s="61">
        <f t="shared" si="2088"/>
        <v>0.10862068965517237</v>
      </c>
      <c r="Y4062" s="66">
        <f t="shared" si="2078"/>
        <v>3.755868544600937E-2</v>
      </c>
      <c r="Z4062" s="61">
        <f t="shared" si="2079"/>
        <v>8.3836053938963789E-2</v>
      </c>
      <c r="AA4062" s="67">
        <f t="shared" si="2080"/>
        <v>29.663157894736841</v>
      </c>
      <c r="AB4062" s="68">
        <f t="shared" si="2081"/>
        <v>0.13016367887763056</v>
      </c>
      <c r="AC4062" s="69">
        <f t="shared" si="2082"/>
        <v>0.15600771218771789</v>
      </c>
      <c r="AD4062" s="70">
        <f>_xlfn.PERCENTILE.EXC(AC4062:$AC$5675,0.5)</f>
        <v>5.8130343943117814E-2</v>
      </c>
      <c r="AE4062" s="70">
        <f>_xlfn.PERCENTILE.EXC($AC4062:AC$5675,0.35)</f>
        <v>3.0012399716801395E-2</v>
      </c>
      <c r="AF4062" s="71">
        <f t="shared" si="2094"/>
        <v>4.7684579538849053E-3</v>
      </c>
      <c r="AG4062" s="70">
        <f t="shared" si="2095"/>
        <v>-0.31213811082236831</v>
      </c>
      <c r="AH4062" s="70">
        <f t="shared" si="2096"/>
        <v>-0.32972785344228484</v>
      </c>
      <c r="AI4062" s="61" t="str">
        <f t="shared" si="2091"/>
        <v>Short VOL</v>
      </c>
      <c r="AJ4062" s="68" t="str">
        <f t="shared" si="2092"/>
        <v>Short VOL</v>
      </c>
      <c r="AK4062" s="72"/>
      <c r="AL4062" s="73"/>
      <c r="AM4062" s="72"/>
      <c r="AN4062" s="73"/>
      <c r="AO4062" s="74"/>
      <c r="AP4062" s="20"/>
      <c r="AQ4062" s="74"/>
      <c r="AR4062" s="20"/>
      <c r="AS4062" s="74"/>
      <c r="AT4062" s="20"/>
      <c r="AU4062" s="74" t="str">
        <f t="shared" si="2083"/>
        <v>00631L</v>
      </c>
      <c r="AV4062" s="20">
        <f t="shared" si="2089"/>
        <v>1</v>
      </c>
      <c r="AW4062" s="74" t="str">
        <f t="shared" si="2084"/>
        <v>00631L</v>
      </c>
      <c r="AX4062" s="20">
        <f t="shared" si="2085"/>
        <v>1</v>
      </c>
      <c r="AY4062" s="20">
        <f t="shared" si="2090"/>
        <v>1</v>
      </c>
      <c r="AZ4062" s="116">
        <v>40414</v>
      </c>
      <c r="BA4062" s="116"/>
      <c r="BB4062" s="20"/>
      <c r="BC4062" s="20"/>
      <c r="BD4062" s="76"/>
      <c r="BE4062" s="77"/>
      <c r="BF4062" s="77"/>
    </row>
    <row r="4063" spans="1:58" s="23" customFormat="1" ht="15.75" customHeight="1" x14ac:dyDescent="0.4">
      <c r="A4063" s="116">
        <v>40410</v>
      </c>
      <c r="B4063" s="112">
        <v>29.6</v>
      </c>
      <c r="C4063" s="112">
        <v>32.25</v>
      </c>
      <c r="D4063" s="112">
        <v>32.25</v>
      </c>
      <c r="E4063" s="112">
        <v>31.75</v>
      </c>
      <c r="F4063" s="112">
        <v>32.75</v>
      </c>
      <c r="G4063" s="112">
        <v>32.549999999999997</v>
      </c>
      <c r="H4063" s="113">
        <v>32.799999999999997</v>
      </c>
      <c r="I4063" s="90">
        <f t="shared" si="2086"/>
        <v>30.018421052631581</v>
      </c>
      <c r="J4063" s="90">
        <f t="shared" si="2087"/>
        <v>32.25</v>
      </c>
      <c r="K4063" s="114">
        <v>16</v>
      </c>
      <c r="L4063" s="115">
        <v>5.2631578947368418E-2</v>
      </c>
      <c r="M4063" s="11"/>
      <c r="N4063" s="90">
        <v>25.49</v>
      </c>
      <c r="O4063" s="90">
        <v>29.54</v>
      </c>
      <c r="P4063" s="90">
        <v>31.42</v>
      </c>
      <c r="Q4063" s="90">
        <v>33.64</v>
      </c>
      <c r="R4063" s="63">
        <f t="shared" ref="R4063:R4126" si="2098">(O4063+P4063)-(N4063+M4063)</f>
        <v>35.47</v>
      </c>
      <c r="S4063" s="64">
        <f t="shared" si="2097"/>
        <v>-3.5930408472012211E-2</v>
      </c>
      <c r="T4063" s="65"/>
      <c r="U4063" s="65">
        <f t="shared" si="2093"/>
        <v>0.86289776574136756</v>
      </c>
      <c r="V4063" s="65">
        <f t="shared" si="2076"/>
        <v>0.81126670910248244</v>
      </c>
      <c r="W4063" s="65">
        <f t="shared" si="2077"/>
        <v>0.75772889417360278</v>
      </c>
      <c r="X4063" s="61">
        <f t="shared" si="2088"/>
        <v>8.9527027027026973E-2</v>
      </c>
      <c r="Y4063" s="66">
        <f t="shared" si="2078"/>
        <v>3.3070866141732193E-2</v>
      </c>
      <c r="Z4063" s="61">
        <f t="shared" si="2079"/>
        <v>7.4340317348996154E-2</v>
      </c>
      <c r="AA4063" s="67">
        <f t="shared" si="2080"/>
        <v>30.018421052631581</v>
      </c>
      <c r="AB4063" s="68">
        <f t="shared" si="2081"/>
        <v>0.16123970184386047</v>
      </c>
      <c r="AC4063" s="69">
        <f t="shared" si="2082"/>
        <v>0.17765480787099186</v>
      </c>
      <c r="AD4063" s="70">
        <f>_xlfn.PERCENTILE.EXC(AC4063:$AC$5675,0.5)</f>
        <v>5.8128642797668696E-2</v>
      </c>
      <c r="AE4063" s="70">
        <f>_xlfn.PERCENTILE.EXC($AC4063:AC$5675,0.35)</f>
        <v>2.9926122406194553E-2</v>
      </c>
      <c r="AF4063" s="71">
        <f t="shared" si="2094"/>
        <v>4.7684579538849053E-3</v>
      </c>
      <c r="AG4063" s="70">
        <f t="shared" si="2095"/>
        <v>-0.31213811082236831</v>
      </c>
      <c r="AH4063" s="70">
        <f t="shared" si="2096"/>
        <v>-0.32972785344228484</v>
      </c>
      <c r="AI4063" s="61" t="str">
        <f t="shared" si="2091"/>
        <v>Short VOL</v>
      </c>
      <c r="AJ4063" s="68" t="str">
        <f t="shared" si="2092"/>
        <v>Short VOL</v>
      </c>
      <c r="AK4063" s="72"/>
      <c r="AL4063" s="73"/>
      <c r="AM4063" s="72"/>
      <c r="AN4063" s="73"/>
      <c r="AO4063" s="74"/>
      <c r="AP4063" s="20"/>
      <c r="AQ4063" s="74"/>
      <c r="AR4063" s="20"/>
      <c r="AS4063" s="74"/>
      <c r="AT4063" s="20"/>
      <c r="AU4063" s="74" t="str">
        <f t="shared" si="2083"/>
        <v>00631L</v>
      </c>
      <c r="AV4063" s="20">
        <f t="shared" si="2089"/>
        <v>1</v>
      </c>
      <c r="AW4063" s="74" t="str">
        <f t="shared" si="2084"/>
        <v>00631L</v>
      </c>
      <c r="AX4063" s="20">
        <f t="shared" si="2085"/>
        <v>1</v>
      </c>
      <c r="AY4063" s="20">
        <f t="shared" si="2090"/>
        <v>1</v>
      </c>
      <c r="AZ4063" s="116">
        <v>40413</v>
      </c>
      <c r="BA4063" s="116"/>
      <c r="BB4063" s="20"/>
      <c r="BC4063" s="20"/>
      <c r="BD4063" s="76"/>
      <c r="BE4063" s="77"/>
      <c r="BF4063" s="77"/>
    </row>
    <row r="4064" spans="1:58" s="23" customFormat="1" ht="15.75" customHeight="1" x14ac:dyDescent="0.4">
      <c r="A4064" s="116">
        <v>40409</v>
      </c>
      <c r="B4064" s="112">
        <v>29.9</v>
      </c>
      <c r="C4064" s="112">
        <v>32.15</v>
      </c>
      <c r="D4064" s="112">
        <v>32.200000000000003</v>
      </c>
      <c r="E4064" s="112">
        <v>31.7</v>
      </c>
      <c r="F4064" s="112">
        <v>32.950000000000003</v>
      </c>
      <c r="G4064" s="112">
        <v>32.65</v>
      </c>
      <c r="H4064" s="113">
        <v>32.85</v>
      </c>
      <c r="I4064" s="90">
        <f t="shared" si="2086"/>
        <v>30.136842105263156</v>
      </c>
      <c r="J4064" s="90">
        <f t="shared" si="2087"/>
        <v>32.155263157894737</v>
      </c>
      <c r="K4064" s="114">
        <v>17</v>
      </c>
      <c r="L4064" s="115">
        <v>5.2631578947368418E-2</v>
      </c>
      <c r="M4064" s="11"/>
      <c r="N4064" s="90">
        <v>26.44</v>
      </c>
      <c r="O4064" s="90">
        <v>29.63</v>
      </c>
      <c r="P4064" s="90">
        <v>31.34</v>
      </c>
      <c r="Q4064" s="90">
        <v>33.71</v>
      </c>
      <c r="R4064" s="63">
        <f t="shared" si="2098"/>
        <v>34.53</v>
      </c>
      <c r="S4064" s="64">
        <f t="shared" si="2097"/>
        <v>7.5233834892232676E-2</v>
      </c>
      <c r="T4064" s="65"/>
      <c r="U4064" s="65">
        <f t="shared" si="2093"/>
        <v>0.89233884576442801</v>
      </c>
      <c r="V4064" s="65">
        <f t="shared" si="2076"/>
        <v>0.84365028717294199</v>
      </c>
      <c r="W4064" s="65">
        <f t="shared" si="2077"/>
        <v>0.78433699199050733</v>
      </c>
      <c r="X4064" s="61">
        <f t="shared" si="2088"/>
        <v>7.5250836120401343E-2</v>
      </c>
      <c r="Y4064" s="66">
        <f t="shared" si="2078"/>
        <v>3.6277602523659372E-2</v>
      </c>
      <c r="Z4064" s="61">
        <f t="shared" si="2079"/>
        <v>6.6975200838281596E-2</v>
      </c>
      <c r="AA4064" s="67">
        <f t="shared" si="2080"/>
        <v>30.13684210526316</v>
      </c>
      <c r="AB4064" s="68">
        <f t="shared" si="2081"/>
        <v>0.13086232980332818</v>
      </c>
      <c r="AC4064" s="69">
        <f t="shared" si="2082"/>
        <v>0.13982004936698783</v>
      </c>
      <c r="AD4064" s="70">
        <f>_xlfn.PERCENTILE.EXC(AC4064:$AC$5675,0.5)</f>
        <v>5.8087527011354528E-2</v>
      </c>
      <c r="AE4064" s="70">
        <f>_xlfn.PERCENTILE.EXC($AC4064:AC$5675,0.35)</f>
        <v>2.9824033689276597E-2</v>
      </c>
      <c r="AF4064" s="71">
        <f t="shared" si="2094"/>
        <v>4.7684579538849053E-3</v>
      </c>
      <c r="AG4064" s="70">
        <f t="shared" si="2095"/>
        <v>-0.31213811082236831</v>
      </c>
      <c r="AH4064" s="70">
        <f t="shared" si="2096"/>
        <v>-0.32972785344228484</v>
      </c>
      <c r="AI4064" s="61" t="str">
        <f t="shared" si="2091"/>
        <v>Short VOL</v>
      </c>
      <c r="AJ4064" s="68" t="str">
        <f t="shared" si="2092"/>
        <v>Short VOL</v>
      </c>
      <c r="AK4064" s="72"/>
      <c r="AL4064" s="73"/>
      <c r="AM4064" s="72"/>
      <c r="AN4064" s="73"/>
      <c r="AO4064" s="74"/>
      <c r="AP4064" s="20"/>
      <c r="AQ4064" s="74"/>
      <c r="AR4064" s="20"/>
      <c r="AS4064" s="74"/>
      <c r="AT4064" s="20"/>
      <c r="AU4064" s="74" t="str">
        <f t="shared" si="2083"/>
        <v>00631L</v>
      </c>
      <c r="AV4064" s="20">
        <f t="shared" si="2089"/>
        <v>1</v>
      </c>
      <c r="AW4064" s="74" t="str">
        <f t="shared" si="2084"/>
        <v>00631L</v>
      </c>
      <c r="AX4064" s="20">
        <f t="shared" si="2085"/>
        <v>1</v>
      </c>
      <c r="AY4064" s="20">
        <f t="shared" si="2090"/>
        <v>1</v>
      </c>
      <c r="AZ4064" s="116">
        <v>40410</v>
      </c>
      <c r="BA4064" s="116"/>
      <c r="BB4064" s="20"/>
      <c r="BC4064" s="20"/>
      <c r="BD4064" s="76"/>
      <c r="BE4064" s="77"/>
      <c r="BF4064" s="77"/>
    </row>
    <row r="4065" spans="1:58" s="23" customFormat="1" ht="15.75" customHeight="1" x14ac:dyDescent="0.4">
      <c r="A4065" s="116">
        <v>40408</v>
      </c>
      <c r="B4065" s="112">
        <v>29</v>
      </c>
      <c r="C4065" s="112">
        <v>31.1</v>
      </c>
      <c r="D4065" s="112">
        <v>31.35</v>
      </c>
      <c r="E4065" s="112">
        <v>31.1</v>
      </c>
      <c r="F4065" s="112">
        <v>32.25</v>
      </c>
      <c r="G4065" s="112">
        <v>32.049999999999997</v>
      </c>
      <c r="H4065" s="113">
        <v>32.15</v>
      </c>
      <c r="I4065" s="90">
        <f t="shared" si="2086"/>
        <v>29.110526315789475</v>
      </c>
      <c r="J4065" s="90">
        <f t="shared" si="2087"/>
        <v>31.113157894736844</v>
      </c>
      <c r="K4065" s="114">
        <v>18</v>
      </c>
      <c r="L4065" s="115">
        <v>5.2631578947368418E-2</v>
      </c>
      <c r="M4065" s="11"/>
      <c r="N4065" s="90">
        <v>24.59</v>
      </c>
      <c r="O4065" s="90">
        <v>28.58</v>
      </c>
      <c r="P4065" s="90">
        <v>30.55</v>
      </c>
      <c r="Q4065" s="90">
        <v>32.869999999999997</v>
      </c>
      <c r="R4065" s="63">
        <f t="shared" si="2098"/>
        <v>34.539999999999992</v>
      </c>
      <c r="S4065" s="64">
        <f t="shared" si="2097"/>
        <v>1.0686395396629741E-2</v>
      </c>
      <c r="T4065" s="65"/>
      <c r="U4065" s="65">
        <f t="shared" si="2093"/>
        <v>0.86039188243526943</v>
      </c>
      <c r="V4065" s="65">
        <f t="shared" si="2076"/>
        <v>0.80490998363338784</v>
      </c>
      <c r="W4065" s="65">
        <f t="shared" si="2077"/>
        <v>0.74809857012473391</v>
      </c>
      <c r="X4065" s="61">
        <f t="shared" si="2088"/>
        <v>7.2413793103448323E-2</v>
      </c>
      <c r="Y4065" s="66">
        <f t="shared" si="2078"/>
        <v>3.376205787781341E-2</v>
      </c>
      <c r="Z4065" s="61">
        <f t="shared" si="2079"/>
        <v>6.8794069788465043E-2</v>
      </c>
      <c r="AA4065" s="67">
        <f t="shared" si="2080"/>
        <v>29.110526315789475</v>
      </c>
      <c r="AB4065" s="68">
        <f t="shared" si="2081"/>
        <v>0.17934119560797074</v>
      </c>
      <c r="AC4065" s="69">
        <f t="shared" si="2082"/>
        <v>0.18383596241518807</v>
      </c>
      <c r="AD4065" s="70">
        <f>_xlfn.PERCENTILE.EXC(AC4065:$AC$5675,0.5)</f>
        <v>5.804641122504036E-2</v>
      </c>
      <c r="AE4065" s="70">
        <f>_xlfn.PERCENTILE.EXC($AC4065:AC$5675,0.35)</f>
        <v>2.9721944972358638E-2</v>
      </c>
      <c r="AF4065" s="71">
        <f t="shared" si="2094"/>
        <v>4.7684579538849053E-3</v>
      </c>
      <c r="AG4065" s="70">
        <f t="shared" si="2095"/>
        <v>-0.31213811082236831</v>
      </c>
      <c r="AH4065" s="70">
        <f t="shared" si="2096"/>
        <v>-0.32972785344228484</v>
      </c>
      <c r="AI4065" s="61" t="str">
        <f t="shared" si="2091"/>
        <v>Short VOL</v>
      </c>
      <c r="AJ4065" s="68" t="str">
        <f t="shared" si="2092"/>
        <v>Short VOL</v>
      </c>
      <c r="AK4065" s="72"/>
      <c r="AL4065" s="73"/>
      <c r="AM4065" s="72"/>
      <c r="AN4065" s="73"/>
      <c r="AO4065" s="74"/>
      <c r="AP4065" s="20"/>
      <c r="AQ4065" s="74"/>
      <c r="AR4065" s="20"/>
      <c r="AS4065" s="74"/>
      <c r="AT4065" s="20"/>
      <c r="AU4065" s="74" t="str">
        <f t="shared" si="2083"/>
        <v>00631L</v>
      </c>
      <c r="AV4065" s="20">
        <f t="shared" si="2089"/>
        <v>1</v>
      </c>
      <c r="AW4065" s="74" t="str">
        <f t="shared" si="2084"/>
        <v>00631L</v>
      </c>
      <c r="AX4065" s="20">
        <f t="shared" si="2085"/>
        <v>1</v>
      </c>
      <c r="AY4065" s="20">
        <f t="shared" si="2090"/>
        <v>1</v>
      </c>
      <c r="AZ4065" s="116">
        <v>40409</v>
      </c>
      <c r="BA4065" s="116"/>
      <c r="BB4065" s="20"/>
      <c r="BC4065" s="20"/>
      <c r="BD4065" s="76"/>
      <c r="BE4065" s="77"/>
      <c r="BF4065" s="77"/>
    </row>
    <row r="4066" spans="1:58" s="23" customFormat="1" ht="15.75" customHeight="1" x14ac:dyDescent="0.4">
      <c r="A4066" s="116">
        <v>40407</v>
      </c>
      <c r="B4066" s="112">
        <v>24.35</v>
      </c>
      <c r="C4066" s="112">
        <v>29.45</v>
      </c>
      <c r="D4066" s="112">
        <v>30.95</v>
      </c>
      <c r="E4066" s="112">
        <v>31.1</v>
      </c>
      <c r="F4066" s="112">
        <v>30.8</v>
      </c>
      <c r="G4066" s="112">
        <v>32.049999999999997</v>
      </c>
      <c r="H4066" s="113">
        <v>31.9</v>
      </c>
      <c r="I4066" s="90">
        <f t="shared" si="2086"/>
        <v>29.45</v>
      </c>
      <c r="J4066" s="90">
        <f t="shared" si="2087"/>
        <v>30.95</v>
      </c>
      <c r="K4066" s="114">
        <v>0</v>
      </c>
      <c r="L4066" s="115">
        <v>0.05</v>
      </c>
      <c r="M4066" s="11"/>
      <c r="N4066" s="90">
        <v>24.33</v>
      </c>
      <c r="O4066" s="90">
        <v>28.57</v>
      </c>
      <c r="P4066" s="90">
        <v>30.65</v>
      </c>
      <c r="Q4066" s="90">
        <v>32.97</v>
      </c>
      <c r="R4066" s="63">
        <f t="shared" si="2098"/>
        <v>34.89</v>
      </c>
      <c r="S4066" s="64">
        <f t="shared" si="2097"/>
        <v>-6.7816091954023106E-2</v>
      </c>
      <c r="T4066" s="65"/>
      <c r="U4066" s="65">
        <f t="shared" si="2093"/>
        <v>0.85159257962898138</v>
      </c>
      <c r="V4066" s="65">
        <f t="shared" si="2076"/>
        <v>0.79380097879282219</v>
      </c>
      <c r="W4066" s="65">
        <f t="shared" si="2077"/>
        <v>0.73794358507734303</v>
      </c>
      <c r="X4066" s="61">
        <f t="shared" si="2088"/>
        <v>0.20944558521560566</v>
      </c>
      <c r="Y4066" s="66">
        <f t="shared" si="2078"/>
        <v>2.5723472668810195E-2</v>
      </c>
      <c r="Z4066" s="61">
        <f t="shared" si="2079"/>
        <v>5.0933786078098474E-2</v>
      </c>
      <c r="AA4066" s="67">
        <f t="shared" si="2080"/>
        <v>29.45</v>
      </c>
      <c r="AB4066" s="68">
        <f t="shared" si="2081"/>
        <v>8.220304151254882E-4</v>
      </c>
      <c r="AC4066" s="69">
        <f t="shared" si="2082"/>
        <v>0.21043978627209212</v>
      </c>
      <c r="AD4066" s="70">
        <f>_xlfn.PERCENTILE.EXC(AC4066:$AC$5675,0.5)</f>
        <v>5.8037746469166346E-2</v>
      </c>
      <c r="AE4066" s="70">
        <f>_xlfn.PERCENTILE.EXC($AC4066:AC$5675,0.35)</f>
        <v>2.9660264977564774E-2</v>
      </c>
      <c r="AF4066" s="71">
        <f t="shared" si="2094"/>
        <v>4.7684579538849053E-3</v>
      </c>
      <c r="AG4066" s="70">
        <f t="shared" si="2095"/>
        <v>-0.31213811082236831</v>
      </c>
      <c r="AH4066" s="70">
        <f t="shared" si="2096"/>
        <v>-0.32972785344228484</v>
      </c>
      <c r="AI4066" s="61" t="str">
        <f t="shared" si="2091"/>
        <v>Short VOL</v>
      </c>
      <c r="AJ4066" s="68" t="str">
        <f t="shared" si="2092"/>
        <v>Short VOL</v>
      </c>
      <c r="AK4066" s="72"/>
      <c r="AL4066" s="73"/>
      <c r="AM4066" s="72"/>
      <c r="AN4066" s="73"/>
      <c r="AO4066" s="74"/>
      <c r="AP4066" s="20"/>
      <c r="AQ4066" s="74"/>
      <c r="AR4066" s="20"/>
      <c r="AS4066" s="74"/>
      <c r="AT4066" s="20"/>
      <c r="AU4066" s="74" t="str">
        <f t="shared" si="2083"/>
        <v>00631L</v>
      </c>
      <c r="AV4066" s="20">
        <f t="shared" si="2089"/>
        <v>1</v>
      </c>
      <c r="AW4066" s="74" t="str">
        <f t="shared" si="2084"/>
        <v>00631L</v>
      </c>
      <c r="AX4066" s="20">
        <f t="shared" si="2085"/>
        <v>1</v>
      </c>
      <c r="AY4066" s="20">
        <f t="shared" si="2090"/>
        <v>1</v>
      </c>
      <c r="AZ4066" s="116">
        <v>40408</v>
      </c>
      <c r="BA4066" s="116"/>
      <c r="BB4066" s="20"/>
      <c r="BC4066" s="20"/>
      <c r="BD4066" s="76"/>
      <c r="BE4066" s="77"/>
      <c r="BF4066" s="77"/>
    </row>
    <row r="4067" spans="1:58" s="23" customFormat="1" ht="15.75" customHeight="1" x14ac:dyDescent="0.4">
      <c r="A4067" s="116">
        <v>40406</v>
      </c>
      <c r="B4067" s="112">
        <v>26</v>
      </c>
      <c r="C4067" s="112">
        <v>30.35</v>
      </c>
      <c r="D4067" s="112">
        <v>31.6</v>
      </c>
      <c r="E4067" s="112">
        <v>31.55</v>
      </c>
      <c r="F4067" s="112">
        <v>31.05</v>
      </c>
      <c r="G4067" s="112">
        <v>32.15</v>
      </c>
      <c r="H4067" s="113">
        <v>32.049999999999997</v>
      </c>
      <c r="I4067" s="90">
        <f t="shared" si="2086"/>
        <v>30.1325</v>
      </c>
      <c r="J4067" s="90">
        <f t="shared" si="2087"/>
        <v>31.537500000000001</v>
      </c>
      <c r="K4067" s="114">
        <v>1</v>
      </c>
      <c r="L4067" s="115">
        <v>0.05</v>
      </c>
      <c r="M4067" s="11"/>
      <c r="N4067" s="90">
        <v>26.1</v>
      </c>
      <c r="O4067" s="90">
        <v>29.8</v>
      </c>
      <c r="P4067" s="90">
        <v>31.41</v>
      </c>
      <c r="Q4067" s="90">
        <v>33.299999999999997</v>
      </c>
      <c r="R4067" s="63">
        <f t="shared" si="2098"/>
        <v>35.11</v>
      </c>
      <c r="S4067" s="64">
        <f t="shared" si="2097"/>
        <v>-5.3353658536584234E-3</v>
      </c>
      <c r="T4067" s="65"/>
      <c r="U4067" s="65">
        <f t="shared" si="2093"/>
        <v>0.87583892617449666</v>
      </c>
      <c r="V4067" s="65">
        <f t="shared" si="2076"/>
        <v>0.83094555873925502</v>
      </c>
      <c r="W4067" s="65">
        <f t="shared" si="2077"/>
        <v>0.78378378378378388</v>
      </c>
      <c r="X4067" s="61">
        <f t="shared" si="2088"/>
        <v>0.16730769230769235</v>
      </c>
      <c r="Y4067" s="66">
        <f t="shared" si="2078"/>
        <v>1.5847860538827144E-2</v>
      </c>
      <c r="Z4067" s="61">
        <f t="shared" si="2079"/>
        <v>4.6627395669128054E-2</v>
      </c>
      <c r="AA4067" s="67">
        <f t="shared" si="2080"/>
        <v>30.1325</v>
      </c>
      <c r="AB4067" s="68">
        <f t="shared" si="2081"/>
        <v>-3.8314176245211272E-3</v>
      </c>
      <c r="AC4067" s="69">
        <f t="shared" si="2082"/>
        <v>0.15450191570881222</v>
      </c>
      <c r="AD4067" s="70">
        <f>_xlfn.PERCENTILE.EXC(AC4067:$AC$5675,0.5)</f>
        <v>5.8029081713292338E-2</v>
      </c>
      <c r="AE4067" s="70">
        <f>_xlfn.PERCENTILE.EXC($AC4067:AC$5675,0.35)</f>
        <v>2.9652463278936322E-2</v>
      </c>
      <c r="AF4067" s="71">
        <f t="shared" si="2094"/>
        <v>4.7684579538849053E-3</v>
      </c>
      <c r="AG4067" s="70">
        <f t="shared" si="2095"/>
        <v>-0.31213811082236831</v>
      </c>
      <c r="AH4067" s="70">
        <f t="shared" si="2096"/>
        <v>-0.32972785344228484</v>
      </c>
      <c r="AI4067" s="61" t="str">
        <f t="shared" si="2091"/>
        <v>Short VOL</v>
      </c>
      <c r="AJ4067" s="68" t="str">
        <f t="shared" si="2092"/>
        <v>Short VOL</v>
      </c>
      <c r="AK4067" s="72"/>
      <c r="AL4067" s="73"/>
      <c r="AM4067" s="72"/>
      <c r="AN4067" s="73"/>
      <c r="AO4067" s="74"/>
      <c r="AP4067" s="20"/>
      <c r="AQ4067" s="74"/>
      <c r="AR4067" s="20"/>
      <c r="AS4067" s="74"/>
      <c r="AT4067" s="20"/>
      <c r="AU4067" s="74" t="str">
        <f t="shared" si="2083"/>
        <v>00631L</v>
      </c>
      <c r="AV4067" s="20">
        <f t="shared" si="2089"/>
        <v>1</v>
      </c>
      <c r="AW4067" s="74" t="str">
        <f t="shared" si="2084"/>
        <v>00631L</v>
      </c>
      <c r="AX4067" s="20">
        <f t="shared" si="2085"/>
        <v>1</v>
      </c>
      <c r="AY4067" s="20">
        <f t="shared" si="2090"/>
        <v>1</v>
      </c>
      <c r="AZ4067" s="116">
        <v>40407</v>
      </c>
      <c r="BA4067" s="116"/>
      <c r="BB4067" s="20"/>
      <c r="BC4067" s="20"/>
      <c r="BD4067" s="76"/>
      <c r="BE4067" s="77"/>
      <c r="BF4067" s="77"/>
    </row>
    <row r="4068" spans="1:58" s="23" customFormat="1" ht="15.75" customHeight="1" x14ac:dyDescent="0.4">
      <c r="A4068" s="116">
        <v>40403</v>
      </c>
      <c r="B4068" s="112">
        <v>26.75</v>
      </c>
      <c r="C4068" s="112">
        <v>30.7</v>
      </c>
      <c r="D4068" s="112">
        <v>31.9</v>
      </c>
      <c r="E4068" s="112">
        <v>31.8</v>
      </c>
      <c r="F4068" s="112">
        <v>31.25</v>
      </c>
      <c r="G4068" s="112">
        <v>32.450000000000003</v>
      </c>
      <c r="H4068" s="113">
        <v>32.25</v>
      </c>
      <c r="I4068" s="90">
        <f t="shared" si="2086"/>
        <v>30.305</v>
      </c>
      <c r="J4068" s="90">
        <f t="shared" si="2087"/>
        <v>31.779999999999998</v>
      </c>
      <c r="K4068" s="114">
        <v>2</v>
      </c>
      <c r="L4068" s="115">
        <v>0.05</v>
      </c>
      <c r="M4068" s="11"/>
      <c r="N4068" s="90">
        <v>26.24</v>
      </c>
      <c r="O4068" s="90">
        <v>29.97</v>
      </c>
      <c r="P4068" s="90">
        <v>31.59</v>
      </c>
      <c r="Q4068" s="90">
        <v>33.25</v>
      </c>
      <c r="R4068" s="63">
        <f t="shared" si="2098"/>
        <v>35.320000000000007</v>
      </c>
      <c r="S4068" s="64">
        <f t="shared" si="2097"/>
        <v>1.982122036533222E-2</v>
      </c>
      <c r="T4068" s="65"/>
      <c r="U4068" s="65">
        <f t="shared" si="2093"/>
        <v>0.87554220887554224</v>
      </c>
      <c r="V4068" s="65">
        <f t="shared" si="2076"/>
        <v>0.83064260842038617</v>
      </c>
      <c r="W4068" s="65">
        <f t="shared" si="2077"/>
        <v>0.78917293233082697</v>
      </c>
      <c r="X4068" s="61">
        <f t="shared" si="2088"/>
        <v>0.14766355140186913</v>
      </c>
      <c r="Y4068" s="66">
        <f t="shared" si="2078"/>
        <v>1.4150943396226393E-2</v>
      </c>
      <c r="Z4068" s="61">
        <f t="shared" si="2079"/>
        <v>4.8671836330638436E-2</v>
      </c>
      <c r="AA4068" s="67">
        <f t="shared" si="2080"/>
        <v>30.305</v>
      </c>
      <c r="AB4068" s="68">
        <f t="shared" si="2081"/>
        <v>1.943597560975616E-2</v>
      </c>
      <c r="AC4068" s="69">
        <f t="shared" si="2082"/>
        <v>0.15491615853658541</v>
      </c>
      <c r="AD4068" s="70">
        <f>_xlfn.PERCENTILE.EXC(AC4068:$AC$5675,0.5)</f>
        <v>5.8001814076250824E-2</v>
      </c>
      <c r="AE4068" s="70">
        <f>_xlfn.PERCENTILE.EXC($AC4068:AC$5675,0.35)</f>
        <v>2.9644661580307863E-2</v>
      </c>
      <c r="AF4068" s="71">
        <f t="shared" si="2094"/>
        <v>4.7684579538849053E-3</v>
      </c>
      <c r="AG4068" s="70">
        <f t="shared" si="2095"/>
        <v>-0.31213811082236831</v>
      </c>
      <c r="AH4068" s="70">
        <f t="shared" si="2096"/>
        <v>-0.32972785344228484</v>
      </c>
      <c r="AI4068" s="61" t="str">
        <f t="shared" si="2091"/>
        <v>Short VOL</v>
      </c>
      <c r="AJ4068" s="68" t="str">
        <f t="shared" si="2092"/>
        <v>Short VOL</v>
      </c>
      <c r="AK4068" s="72"/>
      <c r="AL4068" s="73"/>
      <c r="AM4068" s="72"/>
      <c r="AN4068" s="73"/>
      <c r="AO4068" s="74"/>
      <c r="AP4068" s="20"/>
      <c r="AQ4068" s="74"/>
      <c r="AR4068" s="20"/>
      <c r="AS4068" s="74"/>
      <c r="AT4068" s="20"/>
      <c r="AU4068" s="74" t="str">
        <f t="shared" si="2083"/>
        <v>00631L</v>
      </c>
      <c r="AV4068" s="20">
        <f t="shared" si="2089"/>
        <v>1</v>
      </c>
      <c r="AW4068" s="74" t="str">
        <f t="shared" si="2084"/>
        <v>00631L</v>
      </c>
      <c r="AX4068" s="20">
        <f t="shared" si="2085"/>
        <v>1</v>
      </c>
      <c r="AY4068" s="20">
        <f t="shared" si="2090"/>
        <v>1</v>
      </c>
      <c r="AZ4068" s="116">
        <v>40406</v>
      </c>
      <c r="BA4068" s="116"/>
      <c r="BB4068" s="20"/>
      <c r="BC4068" s="20"/>
      <c r="BD4068" s="76"/>
      <c r="BE4068" s="77"/>
      <c r="BF4068" s="77"/>
    </row>
    <row r="4069" spans="1:58" s="23" customFormat="1" ht="15.75" customHeight="1" x14ac:dyDescent="0.4">
      <c r="A4069" s="116">
        <v>40402</v>
      </c>
      <c r="B4069" s="112">
        <v>26.15</v>
      </c>
      <c r="C4069" s="112">
        <v>30.05</v>
      </c>
      <c r="D4069" s="112">
        <v>31.25</v>
      </c>
      <c r="E4069" s="112">
        <v>31.15</v>
      </c>
      <c r="F4069" s="112">
        <v>30.7</v>
      </c>
      <c r="G4069" s="112">
        <v>31.95</v>
      </c>
      <c r="H4069" s="113">
        <v>31.9</v>
      </c>
      <c r="I4069" s="90">
        <f t="shared" si="2086"/>
        <v>29.465</v>
      </c>
      <c r="J4069" s="90">
        <f t="shared" si="2087"/>
        <v>31.07</v>
      </c>
      <c r="K4069" s="114">
        <v>3</v>
      </c>
      <c r="L4069" s="115">
        <v>0.05</v>
      </c>
      <c r="M4069" s="11"/>
      <c r="N4069" s="90">
        <v>25.73</v>
      </c>
      <c r="O4069" s="90">
        <v>29.25</v>
      </c>
      <c r="P4069" s="90">
        <v>30.99</v>
      </c>
      <c r="Q4069" s="90">
        <v>32.82</v>
      </c>
      <c r="R4069" s="63">
        <f t="shared" si="2098"/>
        <v>34.509999999999991</v>
      </c>
      <c r="S4069" s="64">
        <f t="shared" si="2097"/>
        <v>1.3391098857818032E-2</v>
      </c>
      <c r="T4069" s="65"/>
      <c r="U4069" s="65">
        <f t="shared" si="2093"/>
        <v>0.87965811965811969</v>
      </c>
      <c r="V4069" s="65">
        <f t="shared" si="2076"/>
        <v>0.83026782833171997</v>
      </c>
      <c r="W4069" s="65">
        <f t="shared" si="2077"/>
        <v>0.78397318708104813</v>
      </c>
      <c r="X4069" s="61">
        <f t="shared" si="2088"/>
        <v>0.14913957934990449</v>
      </c>
      <c r="Y4069" s="66">
        <f t="shared" si="2078"/>
        <v>2.4077046548956663E-2</v>
      </c>
      <c r="Z4069" s="61">
        <f t="shared" si="2079"/>
        <v>5.4471406753775681E-2</v>
      </c>
      <c r="AA4069" s="67">
        <f t="shared" si="2080"/>
        <v>29.465</v>
      </c>
      <c r="AB4069" s="68">
        <f t="shared" si="2081"/>
        <v>1.6323357947920641E-2</v>
      </c>
      <c r="AC4069" s="69">
        <f t="shared" si="2082"/>
        <v>0.14516129032258063</v>
      </c>
      <c r="AD4069" s="70">
        <f>_xlfn.PERCENTILE.EXC(AC4069:$AC$5675,0.5)</f>
        <v>5.797454643920931E-2</v>
      </c>
      <c r="AE4069" s="70">
        <f>_xlfn.PERCENTILE.EXC($AC4069:AC$5675,0.35)</f>
        <v>2.9617951486279954E-2</v>
      </c>
      <c r="AF4069" s="71">
        <f t="shared" si="2094"/>
        <v>4.7684579538849053E-3</v>
      </c>
      <c r="AG4069" s="70">
        <f t="shared" si="2095"/>
        <v>-0.31213811082236831</v>
      </c>
      <c r="AH4069" s="70">
        <f t="shared" si="2096"/>
        <v>-0.32972785344228484</v>
      </c>
      <c r="AI4069" s="61" t="str">
        <f t="shared" si="2091"/>
        <v>Short VOL</v>
      </c>
      <c r="AJ4069" s="68" t="str">
        <f t="shared" si="2092"/>
        <v>Short VOL</v>
      </c>
      <c r="AK4069" s="72"/>
      <c r="AL4069" s="73"/>
      <c r="AM4069" s="72"/>
      <c r="AN4069" s="73"/>
      <c r="AO4069" s="74"/>
      <c r="AP4069" s="20"/>
      <c r="AQ4069" s="74"/>
      <c r="AR4069" s="20"/>
      <c r="AS4069" s="74"/>
      <c r="AT4069" s="20"/>
      <c r="AU4069" s="74" t="str">
        <f t="shared" si="2083"/>
        <v>00631L</v>
      </c>
      <c r="AV4069" s="20">
        <f t="shared" si="2089"/>
        <v>1</v>
      </c>
      <c r="AW4069" s="74" t="str">
        <f t="shared" si="2084"/>
        <v>00631L</v>
      </c>
      <c r="AX4069" s="20">
        <f t="shared" si="2085"/>
        <v>1</v>
      </c>
      <c r="AY4069" s="20">
        <f t="shared" si="2090"/>
        <v>1</v>
      </c>
      <c r="AZ4069" s="116">
        <v>40403</v>
      </c>
      <c r="BA4069" s="116"/>
      <c r="BB4069" s="20"/>
      <c r="BC4069" s="20"/>
      <c r="BD4069" s="76"/>
      <c r="BE4069" s="77"/>
      <c r="BF4069" s="77"/>
    </row>
    <row r="4070" spans="1:58" s="23" customFormat="1" ht="15.75" customHeight="1" x14ac:dyDescent="0.4">
      <c r="A4070" s="116">
        <v>40401</v>
      </c>
      <c r="B4070" s="112">
        <v>25.7</v>
      </c>
      <c r="C4070" s="112">
        <v>29.6</v>
      </c>
      <c r="D4070" s="112">
        <v>30.85</v>
      </c>
      <c r="E4070" s="112">
        <v>30.85</v>
      </c>
      <c r="F4070" s="112">
        <v>30.45</v>
      </c>
      <c r="G4070" s="112">
        <v>31.75</v>
      </c>
      <c r="H4070" s="113">
        <v>31.8</v>
      </c>
      <c r="I4070" s="90">
        <f t="shared" si="2086"/>
        <v>28.82</v>
      </c>
      <c r="J4070" s="90">
        <f t="shared" si="2087"/>
        <v>30.6</v>
      </c>
      <c r="K4070" s="114">
        <v>4</v>
      </c>
      <c r="L4070" s="115">
        <v>0.05</v>
      </c>
      <c r="M4070" s="11"/>
      <c r="N4070" s="90">
        <v>25.39</v>
      </c>
      <c r="O4070" s="90">
        <v>28.69</v>
      </c>
      <c r="P4070" s="90">
        <v>30.43</v>
      </c>
      <c r="Q4070" s="90">
        <v>32.17</v>
      </c>
      <c r="R4070" s="63">
        <f t="shared" si="2098"/>
        <v>33.730000000000004</v>
      </c>
      <c r="S4070" s="64">
        <f t="shared" si="2097"/>
        <v>0.1350022351363433</v>
      </c>
      <c r="T4070" s="65"/>
      <c r="U4070" s="65">
        <f t="shared" si="2093"/>
        <v>0.88497734402230743</v>
      </c>
      <c r="V4070" s="65">
        <f t="shared" ref="V4070:V4133" si="2099">N4070/P4070</f>
        <v>0.83437397305290839</v>
      </c>
      <c r="W4070" s="65">
        <f t="shared" ref="W4070:W4133" si="2100">N4070/Q4070</f>
        <v>0.78924463786136145</v>
      </c>
      <c r="X4070" s="61">
        <f t="shared" si="2088"/>
        <v>0.15175097276264601</v>
      </c>
      <c r="Y4070" s="66">
        <f t="shared" ref="Y4070:Y4133" si="2101">(H4070-E4070)/E4070</f>
        <v>3.0794165316045355E-2</v>
      </c>
      <c r="Z4070" s="61">
        <f t="shared" ref="Z4070:Z4133" si="2102">(J4070-I4070)/I4070</f>
        <v>6.1762664816099967E-2</v>
      </c>
      <c r="AA4070" s="67">
        <f t="shared" ref="AA4070:AA4133" si="2103">B4070*(K4070*L4070)+C4070*(1-(K4070*L4070))</f>
        <v>28.820000000000004</v>
      </c>
      <c r="AB4070" s="68">
        <f t="shared" ref="AB4070:AB4133" si="2104">(B4070-N4070)/N4070</f>
        <v>1.2209531311539925E-2</v>
      </c>
      <c r="AC4070" s="69">
        <f t="shared" ref="AC4070:AC4133" si="2105">(AA4070-N4070)/N4070</f>
        <v>0.13509255612445858</v>
      </c>
      <c r="AD4070" s="70">
        <f>_xlfn.PERCENTILE.EXC(AC4070:$AC$5675,0.5)</f>
        <v>5.7967361094709832E-2</v>
      </c>
      <c r="AE4070" s="70">
        <f>_xlfn.PERCENTILE.EXC($AC4070:AC$5675,0.35)</f>
        <v>2.9577060095702459E-2</v>
      </c>
      <c r="AF4070" s="71">
        <f t="shared" si="2094"/>
        <v>4.7684579538849053E-3</v>
      </c>
      <c r="AG4070" s="70">
        <f t="shared" si="2095"/>
        <v>-0.31213811082236831</v>
      </c>
      <c r="AH4070" s="70">
        <f t="shared" si="2096"/>
        <v>-0.32972785344228484</v>
      </c>
      <c r="AI4070" s="61" t="str">
        <f t="shared" si="2091"/>
        <v>Short VOL</v>
      </c>
      <c r="AJ4070" s="68" t="str">
        <f t="shared" si="2092"/>
        <v>Short VOL</v>
      </c>
      <c r="AK4070" s="72"/>
      <c r="AL4070" s="73"/>
      <c r="AM4070" s="72"/>
      <c r="AN4070" s="73"/>
      <c r="AO4070" s="74"/>
      <c r="AP4070" s="20"/>
      <c r="AQ4070" s="74"/>
      <c r="AR4070" s="20"/>
      <c r="AS4070" s="74"/>
      <c r="AT4070" s="20"/>
      <c r="AU4070" s="74" t="str">
        <f t="shared" si="2083"/>
        <v>00631L</v>
      </c>
      <c r="AV4070" s="20">
        <f t="shared" si="2089"/>
        <v>1</v>
      </c>
      <c r="AW4070" s="74" t="str">
        <f t="shared" si="2084"/>
        <v>00631L</v>
      </c>
      <c r="AX4070" s="20">
        <f t="shared" si="2085"/>
        <v>1</v>
      </c>
      <c r="AY4070" s="20">
        <f t="shared" si="2090"/>
        <v>1</v>
      </c>
      <c r="AZ4070" s="116">
        <v>40402</v>
      </c>
      <c r="BA4070" s="116"/>
      <c r="BB4070" s="20"/>
      <c r="BC4070" s="20"/>
      <c r="BD4070" s="76"/>
      <c r="BE4070" s="77"/>
      <c r="BF4070" s="77"/>
    </row>
    <row r="4071" spans="1:58" s="23" customFormat="1" ht="15.75" customHeight="1" x14ac:dyDescent="0.4">
      <c r="A4071" s="116">
        <v>40400</v>
      </c>
      <c r="B4071" s="112">
        <v>23.25</v>
      </c>
      <c r="C4071" s="112">
        <v>27.55</v>
      </c>
      <c r="D4071" s="112">
        <v>29.3</v>
      </c>
      <c r="E4071" s="112">
        <v>29.45</v>
      </c>
      <c r="F4071" s="112">
        <v>29.05</v>
      </c>
      <c r="G4071" s="112">
        <v>30.4</v>
      </c>
      <c r="H4071" s="113">
        <v>30.55</v>
      </c>
      <c r="I4071" s="90">
        <f t="shared" si="2086"/>
        <v>26.475000000000001</v>
      </c>
      <c r="J4071" s="90">
        <f t="shared" si="2087"/>
        <v>28.862500000000001</v>
      </c>
      <c r="K4071" s="114">
        <v>5</v>
      </c>
      <c r="L4071" s="115">
        <v>0.05</v>
      </c>
      <c r="M4071" s="11"/>
      <c r="N4071" s="90">
        <v>22.37</v>
      </c>
      <c r="O4071" s="90">
        <v>26.31</v>
      </c>
      <c r="P4071" s="90">
        <v>28.49</v>
      </c>
      <c r="Q4071" s="90">
        <v>30.46</v>
      </c>
      <c r="R4071" s="63">
        <f t="shared" si="2098"/>
        <v>32.429999999999993</v>
      </c>
      <c r="S4071" s="64">
        <f t="shared" si="2097"/>
        <v>1.0388437217705529E-2</v>
      </c>
      <c r="T4071" s="65"/>
      <c r="U4071" s="65">
        <f t="shared" si="2093"/>
        <v>0.85024705435195747</v>
      </c>
      <c r="V4071" s="65">
        <f t="shared" si="2099"/>
        <v>0.78518778518778531</v>
      </c>
      <c r="W4071" s="65">
        <f t="shared" si="2100"/>
        <v>0.7344057780695995</v>
      </c>
      <c r="X4071" s="61">
        <f t="shared" si="2088"/>
        <v>0.1849462365591398</v>
      </c>
      <c r="Y4071" s="66">
        <f t="shared" si="2101"/>
        <v>3.7351443123938927E-2</v>
      </c>
      <c r="Z4071" s="61">
        <f t="shared" si="2102"/>
        <v>9.0179414542020747E-2</v>
      </c>
      <c r="AA4071" s="67">
        <f t="shared" si="2103"/>
        <v>26.475000000000001</v>
      </c>
      <c r="AB4071" s="68">
        <f t="shared" si="2104"/>
        <v>3.933839964237814E-2</v>
      </c>
      <c r="AC4071" s="69">
        <f t="shared" si="2105"/>
        <v>0.18350469378632098</v>
      </c>
      <c r="AD4071" s="70">
        <f>_xlfn.PERCENTILE.EXC(AC4071:$AC$5675,0.5)</f>
        <v>5.7960175750210348E-2</v>
      </c>
      <c r="AE4071" s="70">
        <f>_xlfn.PERCENTILE.EXC($AC4071:AC$5675,0.35)</f>
        <v>2.9536168705124967E-2</v>
      </c>
      <c r="AF4071" s="71">
        <f t="shared" si="2094"/>
        <v>4.7684579538849053E-3</v>
      </c>
      <c r="AG4071" s="70">
        <f t="shared" si="2095"/>
        <v>-0.31213811082236831</v>
      </c>
      <c r="AH4071" s="70">
        <f t="shared" si="2096"/>
        <v>-0.32972785344228484</v>
      </c>
      <c r="AI4071" s="61" t="str">
        <f t="shared" si="2091"/>
        <v>Short VOL</v>
      </c>
      <c r="AJ4071" s="68" t="str">
        <f t="shared" si="2092"/>
        <v>Short VOL</v>
      </c>
      <c r="AK4071" s="72"/>
      <c r="AL4071" s="73"/>
      <c r="AM4071" s="72"/>
      <c r="AN4071" s="73"/>
      <c r="AO4071" s="74"/>
      <c r="AP4071" s="20"/>
      <c r="AQ4071" s="74"/>
      <c r="AR4071" s="20"/>
      <c r="AS4071" s="74"/>
      <c r="AT4071" s="20"/>
      <c r="AU4071" s="74" t="str">
        <f t="shared" si="2083"/>
        <v>00631L</v>
      </c>
      <c r="AV4071" s="20">
        <f t="shared" si="2089"/>
        <v>1</v>
      </c>
      <c r="AW4071" s="74" t="str">
        <f t="shared" si="2084"/>
        <v>00631L</v>
      </c>
      <c r="AX4071" s="20">
        <f t="shared" si="2085"/>
        <v>1</v>
      </c>
      <c r="AY4071" s="20">
        <f t="shared" si="2090"/>
        <v>1</v>
      </c>
      <c r="AZ4071" s="116">
        <v>40401</v>
      </c>
      <c r="BA4071" s="116"/>
      <c r="BB4071" s="20"/>
      <c r="BC4071" s="20"/>
      <c r="BD4071" s="76"/>
      <c r="BE4071" s="77"/>
      <c r="BF4071" s="77"/>
    </row>
    <row r="4072" spans="1:58" s="23" customFormat="1" ht="15.75" customHeight="1" x14ac:dyDescent="0.4">
      <c r="A4072" s="116">
        <v>40399</v>
      </c>
      <c r="B4072" s="112">
        <v>23.1</v>
      </c>
      <c r="C4072" s="112">
        <v>27.4</v>
      </c>
      <c r="D4072" s="112">
        <v>29</v>
      </c>
      <c r="E4072" s="112">
        <v>29.1</v>
      </c>
      <c r="F4072" s="112">
        <v>28.65</v>
      </c>
      <c r="G4072" s="112">
        <v>30.2</v>
      </c>
      <c r="H4072" s="113">
        <v>30.45</v>
      </c>
      <c r="I4072" s="90">
        <f t="shared" si="2086"/>
        <v>26.11</v>
      </c>
      <c r="J4072" s="90">
        <f t="shared" si="2087"/>
        <v>28.52</v>
      </c>
      <c r="K4072" s="114">
        <v>6</v>
      </c>
      <c r="L4072" s="115">
        <v>0.05</v>
      </c>
      <c r="M4072" s="11"/>
      <c r="N4072" s="90">
        <v>22.14</v>
      </c>
      <c r="O4072" s="90">
        <v>26.03</v>
      </c>
      <c r="P4072" s="90">
        <v>28.14</v>
      </c>
      <c r="Q4072" s="90">
        <v>30.02</v>
      </c>
      <c r="R4072" s="63">
        <f t="shared" si="2098"/>
        <v>32.03</v>
      </c>
      <c r="S4072" s="64">
        <f t="shared" si="2097"/>
        <v>1.8399264029438922E-2</v>
      </c>
      <c r="T4072" s="65"/>
      <c r="U4072" s="65">
        <f t="shared" si="2093"/>
        <v>0.85055704955820211</v>
      </c>
      <c r="V4072" s="65">
        <f t="shared" si="2099"/>
        <v>0.78678038379530912</v>
      </c>
      <c r="W4072" s="65">
        <f t="shared" si="2100"/>
        <v>0.73750832778147901</v>
      </c>
      <c r="X4072" s="61">
        <f t="shared" si="2088"/>
        <v>0.18614718614718601</v>
      </c>
      <c r="Y4072" s="66">
        <f t="shared" si="2101"/>
        <v>4.6391752577319513E-2</v>
      </c>
      <c r="Z4072" s="61">
        <f t="shared" si="2102"/>
        <v>9.2301800076599008E-2</v>
      </c>
      <c r="AA4072" s="67">
        <f t="shared" si="2103"/>
        <v>26.11</v>
      </c>
      <c r="AB4072" s="68">
        <f t="shared" si="2104"/>
        <v>4.3360433604336078E-2</v>
      </c>
      <c r="AC4072" s="69">
        <f t="shared" si="2105"/>
        <v>0.17931345980126462</v>
      </c>
      <c r="AD4072" s="70">
        <f>_xlfn.PERCENTILE.EXC(AC4072:$AC$5675,0.5)</f>
        <v>5.7906003206912922E-2</v>
      </c>
      <c r="AE4072" s="70">
        <f>_xlfn.PERCENTILE.EXC($AC4072:AC$5675,0.35)</f>
        <v>2.9501926779137193E-2</v>
      </c>
      <c r="AF4072" s="71">
        <f t="shared" si="2094"/>
        <v>4.7684579538849053E-3</v>
      </c>
      <c r="AG4072" s="70">
        <f t="shared" si="2095"/>
        <v>-0.31213811082236831</v>
      </c>
      <c r="AH4072" s="70">
        <f t="shared" si="2096"/>
        <v>-0.32972785344228484</v>
      </c>
      <c r="AI4072" s="61" t="str">
        <f t="shared" si="2091"/>
        <v>Short VOL</v>
      </c>
      <c r="AJ4072" s="68" t="str">
        <f t="shared" si="2092"/>
        <v>Short VOL</v>
      </c>
      <c r="AK4072" s="72"/>
      <c r="AL4072" s="73"/>
      <c r="AM4072" s="72"/>
      <c r="AN4072" s="73"/>
      <c r="AO4072" s="74"/>
      <c r="AP4072" s="20"/>
      <c r="AQ4072" s="74"/>
      <c r="AR4072" s="20"/>
      <c r="AS4072" s="74"/>
      <c r="AT4072" s="20"/>
      <c r="AU4072" s="74" t="str">
        <f t="shared" si="2083"/>
        <v>00631L</v>
      </c>
      <c r="AV4072" s="20">
        <f t="shared" si="2089"/>
        <v>1</v>
      </c>
      <c r="AW4072" s="74" t="str">
        <f t="shared" si="2084"/>
        <v>00631L</v>
      </c>
      <c r="AX4072" s="20">
        <f t="shared" si="2085"/>
        <v>1</v>
      </c>
      <c r="AY4072" s="20">
        <f t="shared" si="2090"/>
        <v>1</v>
      </c>
      <c r="AZ4072" s="116">
        <v>40400</v>
      </c>
      <c r="BA4072" s="116"/>
      <c r="BB4072" s="20"/>
      <c r="BC4072" s="20"/>
      <c r="BD4072" s="76"/>
      <c r="BE4072" s="77"/>
      <c r="BF4072" s="77"/>
    </row>
    <row r="4073" spans="1:58" s="23" customFormat="1" ht="15.75" customHeight="1" x14ac:dyDescent="0.4">
      <c r="A4073" s="116">
        <v>40396</v>
      </c>
      <c r="B4073" s="112">
        <v>23.7</v>
      </c>
      <c r="C4073" s="112">
        <v>27.75</v>
      </c>
      <c r="D4073" s="112">
        <v>29.2</v>
      </c>
      <c r="E4073" s="112">
        <v>29.35</v>
      </c>
      <c r="F4073" s="112">
        <v>28.85</v>
      </c>
      <c r="G4073" s="112">
        <v>30.35</v>
      </c>
      <c r="H4073" s="113">
        <v>30.55</v>
      </c>
      <c r="I4073" s="90">
        <f t="shared" si="2086"/>
        <v>26.3325</v>
      </c>
      <c r="J4073" s="90">
        <f t="shared" si="2087"/>
        <v>28.692499999999999</v>
      </c>
      <c r="K4073" s="114">
        <v>7</v>
      </c>
      <c r="L4073" s="115">
        <v>0.05</v>
      </c>
      <c r="M4073" s="11"/>
      <c r="N4073" s="90">
        <v>21.74</v>
      </c>
      <c r="O4073" s="90">
        <v>26.12</v>
      </c>
      <c r="P4073" s="90">
        <v>28.15</v>
      </c>
      <c r="Q4073" s="90">
        <v>30.18</v>
      </c>
      <c r="R4073" s="63">
        <f t="shared" si="2098"/>
        <v>32.53</v>
      </c>
      <c r="S4073" s="64">
        <f t="shared" si="2097"/>
        <v>-1.6289592760181128E-2</v>
      </c>
      <c r="T4073" s="65"/>
      <c r="U4073" s="65">
        <f t="shared" si="2093"/>
        <v>0.83231240428790187</v>
      </c>
      <c r="V4073" s="65">
        <f t="shared" si="2099"/>
        <v>0.772291296625222</v>
      </c>
      <c r="W4073" s="65">
        <f t="shared" si="2100"/>
        <v>0.72034459907223325</v>
      </c>
      <c r="X4073" s="61">
        <f t="shared" si="2088"/>
        <v>0.17088607594936711</v>
      </c>
      <c r="Y4073" s="66">
        <f t="shared" si="2101"/>
        <v>4.0885860306643929E-2</v>
      </c>
      <c r="Z4073" s="61">
        <f t="shared" si="2102"/>
        <v>8.9623089338270179E-2</v>
      </c>
      <c r="AA4073" s="67">
        <f t="shared" si="2103"/>
        <v>26.332499999999996</v>
      </c>
      <c r="AB4073" s="68">
        <f t="shared" si="2104"/>
        <v>9.0156393744250274E-2</v>
      </c>
      <c r="AC4073" s="69">
        <f t="shared" si="2105"/>
        <v>0.21124655013799437</v>
      </c>
      <c r="AD4073" s="70">
        <f>_xlfn.PERCENTILE.EXC(AC4073:$AC$5675,0.5)</f>
        <v>5.7851830663615496E-2</v>
      </c>
      <c r="AE4073" s="70">
        <f>_xlfn.PERCENTILE.EXC($AC4073:AC$5675,0.35)</f>
        <v>2.9470344638985291E-2</v>
      </c>
      <c r="AF4073" s="71">
        <f t="shared" si="2094"/>
        <v>4.7684579538849053E-3</v>
      </c>
      <c r="AG4073" s="70">
        <f t="shared" si="2095"/>
        <v>-0.31213811082236831</v>
      </c>
      <c r="AH4073" s="70">
        <f t="shared" si="2096"/>
        <v>-0.32972785344228484</v>
      </c>
      <c r="AI4073" s="61" t="str">
        <f t="shared" si="2091"/>
        <v>Short VOL</v>
      </c>
      <c r="AJ4073" s="68" t="str">
        <f t="shared" si="2092"/>
        <v>Short VOL</v>
      </c>
      <c r="AK4073" s="72"/>
      <c r="AL4073" s="73"/>
      <c r="AM4073" s="72"/>
      <c r="AN4073" s="73"/>
      <c r="AO4073" s="74"/>
      <c r="AP4073" s="20"/>
      <c r="AQ4073" s="74"/>
      <c r="AR4073" s="20"/>
      <c r="AS4073" s="74"/>
      <c r="AT4073" s="20"/>
      <c r="AU4073" s="74" t="str">
        <f t="shared" si="2083"/>
        <v>00631L</v>
      </c>
      <c r="AV4073" s="20">
        <f t="shared" si="2089"/>
        <v>1</v>
      </c>
      <c r="AW4073" s="74" t="str">
        <f t="shared" si="2084"/>
        <v>00631L</v>
      </c>
      <c r="AX4073" s="20">
        <f t="shared" si="2085"/>
        <v>1</v>
      </c>
      <c r="AY4073" s="20">
        <f t="shared" si="2090"/>
        <v>1</v>
      </c>
      <c r="AZ4073" s="116">
        <v>40399</v>
      </c>
      <c r="BA4073" s="116"/>
      <c r="BB4073" s="20"/>
      <c r="BC4073" s="20"/>
      <c r="BD4073" s="76"/>
      <c r="BE4073" s="77"/>
      <c r="BF4073" s="77"/>
    </row>
    <row r="4074" spans="1:58" s="23" customFormat="1" ht="15.75" customHeight="1" x14ac:dyDescent="0.4">
      <c r="A4074" s="116">
        <v>40395</v>
      </c>
      <c r="B4074" s="112">
        <v>23.8</v>
      </c>
      <c r="C4074" s="112">
        <v>27.65</v>
      </c>
      <c r="D4074" s="112">
        <v>29.1</v>
      </c>
      <c r="E4074" s="112">
        <v>29.2</v>
      </c>
      <c r="F4074" s="112">
        <v>28.75</v>
      </c>
      <c r="G4074" s="112">
        <v>30.25</v>
      </c>
      <c r="H4074" s="113">
        <v>30.4</v>
      </c>
      <c r="I4074" s="90">
        <f t="shared" si="2086"/>
        <v>26.11</v>
      </c>
      <c r="J4074" s="90">
        <f t="shared" si="2087"/>
        <v>28.52</v>
      </c>
      <c r="K4074" s="114">
        <v>8</v>
      </c>
      <c r="L4074" s="115">
        <v>0.05</v>
      </c>
      <c r="M4074" s="11"/>
      <c r="N4074" s="90">
        <v>22.1</v>
      </c>
      <c r="O4074" s="90">
        <v>26.16</v>
      </c>
      <c r="P4074" s="90">
        <v>28.14</v>
      </c>
      <c r="Q4074" s="90">
        <v>30.22</v>
      </c>
      <c r="R4074" s="63">
        <f t="shared" si="2098"/>
        <v>32.199999999999996</v>
      </c>
      <c r="S4074" s="64">
        <f t="shared" si="2097"/>
        <v>-4.9527239981989836E-3</v>
      </c>
      <c r="T4074" s="65"/>
      <c r="U4074" s="65">
        <f t="shared" si="2093"/>
        <v>0.84480122324159024</v>
      </c>
      <c r="V4074" s="65">
        <f t="shared" si="2099"/>
        <v>0.78535891968727789</v>
      </c>
      <c r="W4074" s="65">
        <f t="shared" si="2100"/>
        <v>0.73130377233620125</v>
      </c>
      <c r="X4074" s="61">
        <f t="shared" si="2088"/>
        <v>0.16176470588235284</v>
      </c>
      <c r="Y4074" s="66">
        <f t="shared" si="2101"/>
        <v>4.1095890410958881E-2</v>
      </c>
      <c r="Z4074" s="61">
        <f t="shared" si="2102"/>
        <v>9.2301800076599008E-2</v>
      </c>
      <c r="AA4074" s="67">
        <f t="shared" si="2103"/>
        <v>26.11</v>
      </c>
      <c r="AB4074" s="68">
        <f t="shared" si="2104"/>
        <v>7.6923076923076886E-2</v>
      </c>
      <c r="AC4074" s="69">
        <f t="shared" si="2105"/>
        <v>0.18144796380090489</v>
      </c>
      <c r="AD4074" s="70">
        <f>_xlfn.PERCENTILE.EXC(AC4074:$AC$5675,0.5)</f>
        <v>5.7781636724842614E-2</v>
      </c>
      <c r="AE4074" s="70">
        <f>_xlfn.PERCENTILE.EXC($AC4074:AC$5675,0.35)</f>
        <v>2.9438762498833385E-2</v>
      </c>
      <c r="AF4074" s="71">
        <f t="shared" si="2094"/>
        <v>4.7684579538849053E-3</v>
      </c>
      <c r="AG4074" s="70">
        <f t="shared" si="2095"/>
        <v>-0.31213811082236831</v>
      </c>
      <c r="AH4074" s="70">
        <f t="shared" si="2096"/>
        <v>-0.32972785344228484</v>
      </c>
      <c r="AI4074" s="61" t="str">
        <f t="shared" si="2091"/>
        <v>Short VOL</v>
      </c>
      <c r="AJ4074" s="68" t="str">
        <f t="shared" si="2092"/>
        <v>Short VOL</v>
      </c>
      <c r="AK4074" s="72"/>
      <c r="AL4074" s="73"/>
      <c r="AM4074" s="72"/>
      <c r="AN4074" s="73"/>
      <c r="AO4074" s="74"/>
      <c r="AP4074" s="20"/>
      <c r="AQ4074" s="74"/>
      <c r="AR4074" s="20"/>
      <c r="AS4074" s="74"/>
      <c r="AT4074" s="20"/>
      <c r="AU4074" s="74" t="str">
        <f t="shared" si="2083"/>
        <v>00631L</v>
      </c>
      <c r="AV4074" s="20">
        <f t="shared" si="2089"/>
        <v>1</v>
      </c>
      <c r="AW4074" s="74" t="str">
        <f t="shared" si="2084"/>
        <v>00631L</v>
      </c>
      <c r="AX4074" s="20">
        <f t="shared" si="2085"/>
        <v>1</v>
      </c>
      <c r="AY4074" s="20">
        <f t="shared" si="2090"/>
        <v>1</v>
      </c>
      <c r="AZ4074" s="116">
        <v>40396</v>
      </c>
      <c r="BA4074" s="116"/>
      <c r="BB4074" s="20"/>
      <c r="BC4074" s="20"/>
      <c r="BD4074" s="76"/>
      <c r="BE4074" s="77"/>
      <c r="BF4074" s="77"/>
    </row>
    <row r="4075" spans="1:58" s="23" customFormat="1" ht="15.75" customHeight="1" x14ac:dyDescent="0.4">
      <c r="A4075" s="116">
        <v>40394</v>
      </c>
      <c r="B4075" s="112">
        <v>23.75</v>
      </c>
      <c r="C4075" s="112">
        <v>27.35</v>
      </c>
      <c r="D4075" s="112">
        <v>28.75</v>
      </c>
      <c r="E4075" s="112">
        <v>28.95</v>
      </c>
      <c r="F4075" s="112">
        <v>28.55</v>
      </c>
      <c r="G4075" s="112">
        <v>30.1</v>
      </c>
      <c r="H4075" s="113">
        <v>30.15</v>
      </c>
      <c r="I4075" s="90">
        <f t="shared" si="2086"/>
        <v>25.73</v>
      </c>
      <c r="J4075" s="90">
        <f t="shared" si="2087"/>
        <v>28.12</v>
      </c>
      <c r="K4075" s="114">
        <v>9</v>
      </c>
      <c r="L4075" s="115">
        <v>0.05</v>
      </c>
      <c r="M4075" s="11"/>
      <c r="N4075" s="90">
        <v>22.21</v>
      </c>
      <c r="O4075" s="90">
        <v>25.96</v>
      </c>
      <c r="P4075" s="90">
        <v>27.9</v>
      </c>
      <c r="Q4075" s="90">
        <v>29.95</v>
      </c>
      <c r="R4075" s="63">
        <f t="shared" si="2098"/>
        <v>31.65</v>
      </c>
      <c r="S4075" s="64">
        <f t="shared" si="2097"/>
        <v>-1.8559434379142651E-2</v>
      </c>
      <c r="T4075" s="65"/>
      <c r="U4075" s="65">
        <f t="shared" si="2093"/>
        <v>0.85554699537750389</v>
      </c>
      <c r="V4075" s="65">
        <f t="shared" si="2099"/>
        <v>0.79605734767025094</v>
      </c>
      <c r="W4075" s="65">
        <f t="shared" si="2100"/>
        <v>0.74156928213689488</v>
      </c>
      <c r="X4075" s="61">
        <f t="shared" si="2088"/>
        <v>0.15157894736842112</v>
      </c>
      <c r="Y4075" s="66">
        <f t="shared" si="2101"/>
        <v>4.1450777202072513E-2</v>
      </c>
      <c r="Z4075" s="61">
        <f t="shared" si="2102"/>
        <v>9.2887679751263136E-2</v>
      </c>
      <c r="AA4075" s="67">
        <f t="shared" si="2103"/>
        <v>25.730000000000004</v>
      </c>
      <c r="AB4075" s="68">
        <f t="shared" si="2104"/>
        <v>6.9338135974786094E-2</v>
      </c>
      <c r="AC4075" s="69">
        <f t="shared" si="2105"/>
        <v>0.15848716794236845</v>
      </c>
      <c r="AD4075" s="70">
        <f>_xlfn.PERCENTILE.EXC(AC4075:$AC$5675,0.5)</f>
        <v>5.7711442786069739E-2</v>
      </c>
      <c r="AE4075" s="70">
        <f>_xlfn.PERCENTILE.EXC($AC4075:AC$5675,0.35)</f>
        <v>2.9392693742168935E-2</v>
      </c>
      <c r="AF4075" s="71">
        <f t="shared" si="2094"/>
        <v>4.7684579538849053E-3</v>
      </c>
      <c r="AG4075" s="70">
        <f t="shared" si="2095"/>
        <v>-0.31213811082236831</v>
      </c>
      <c r="AH4075" s="70">
        <f t="shared" si="2096"/>
        <v>-0.32972785344228484</v>
      </c>
      <c r="AI4075" s="61" t="str">
        <f t="shared" si="2091"/>
        <v>Short VOL</v>
      </c>
      <c r="AJ4075" s="68" t="str">
        <f t="shared" si="2092"/>
        <v>Short VOL</v>
      </c>
      <c r="AK4075" s="72"/>
      <c r="AL4075" s="73"/>
      <c r="AM4075" s="72"/>
      <c r="AN4075" s="73"/>
      <c r="AO4075" s="74"/>
      <c r="AP4075" s="20"/>
      <c r="AQ4075" s="74"/>
      <c r="AR4075" s="20"/>
      <c r="AS4075" s="74"/>
      <c r="AT4075" s="20"/>
      <c r="AU4075" s="74" t="str">
        <f t="shared" si="2083"/>
        <v>00631L</v>
      </c>
      <c r="AV4075" s="20">
        <f t="shared" si="2089"/>
        <v>1</v>
      </c>
      <c r="AW4075" s="74" t="str">
        <f t="shared" si="2084"/>
        <v>00631L</v>
      </c>
      <c r="AX4075" s="20">
        <f t="shared" si="2085"/>
        <v>1</v>
      </c>
      <c r="AY4075" s="20">
        <f t="shared" si="2090"/>
        <v>1</v>
      </c>
      <c r="AZ4075" s="116">
        <v>40395</v>
      </c>
      <c r="BA4075" s="116"/>
      <c r="BB4075" s="20"/>
      <c r="BC4075" s="20"/>
      <c r="BD4075" s="76"/>
      <c r="BE4075" s="77"/>
      <c r="BF4075" s="77"/>
    </row>
    <row r="4076" spans="1:58" s="23" customFormat="1" ht="15.75" customHeight="1" x14ac:dyDescent="0.4">
      <c r="A4076" s="116">
        <v>40393</v>
      </c>
      <c r="B4076" s="112">
        <v>24.1</v>
      </c>
      <c r="C4076" s="112">
        <v>27.5</v>
      </c>
      <c r="D4076" s="112">
        <v>28.75</v>
      </c>
      <c r="E4076" s="112">
        <v>29</v>
      </c>
      <c r="F4076" s="112">
        <v>28.65</v>
      </c>
      <c r="G4076" s="112">
        <v>30.15</v>
      </c>
      <c r="H4076" s="113">
        <v>30.3</v>
      </c>
      <c r="I4076" s="90">
        <f t="shared" si="2086"/>
        <v>25.8</v>
      </c>
      <c r="J4076" s="90">
        <f t="shared" si="2087"/>
        <v>28.125</v>
      </c>
      <c r="K4076" s="114">
        <v>10</v>
      </c>
      <c r="L4076" s="115">
        <v>0.05</v>
      </c>
      <c r="M4076" s="11"/>
      <c r="N4076" s="90">
        <v>22.63</v>
      </c>
      <c r="O4076" s="90">
        <v>26.01</v>
      </c>
      <c r="P4076" s="90">
        <v>28.02</v>
      </c>
      <c r="Q4076" s="90">
        <v>30.03</v>
      </c>
      <c r="R4076" s="63">
        <f t="shared" si="2098"/>
        <v>31.400000000000002</v>
      </c>
      <c r="S4076" s="64">
        <f t="shared" si="2097"/>
        <v>2.8169014084506925E-2</v>
      </c>
      <c r="T4076" s="65"/>
      <c r="U4076" s="65">
        <f t="shared" si="2093"/>
        <v>0.87004998077662432</v>
      </c>
      <c r="V4076" s="65">
        <f t="shared" si="2099"/>
        <v>0.80763740185581723</v>
      </c>
      <c r="W4076" s="65">
        <f t="shared" si="2100"/>
        <v>0.75357975357975349</v>
      </c>
      <c r="X4076" s="61">
        <f t="shared" si="2088"/>
        <v>0.1410788381742738</v>
      </c>
      <c r="Y4076" s="66">
        <f t="shared" si="2101"/>
        <v>4.4827586206896579E-2</v>
      </c>
      <c r="Z4076" s="61">
        <f t="shared" si="2102"/>
        <v>9.0116279069767408E-2</v>
      </c>
      <c r="AA4076" s="67">
        <f t="shared" si="2103"/>
        <v>25.8</v>
      </c>
      <c r="AB4076" s="68">
        <f t="shared" si="2104"/>
        <v>6.4958020326999669E-2</v>
      </c>
      <c r="AC4076" s="69">
        <f t="shared" si="2105"/>
        <v>0.14007954043305354</v>
      </c>
      <c r="AD4076" s="70">
        <f>_xlfn.PERCENTILE.EXC(AC4076:$AC$5675,0.5)</f>
        <v>5.7697154873643602E-2</v>
      </c>
      <c r="AE4076" s="70">
        <f>_xlfn.PERCENTILE.EXC($AC4076:AC$5675,0.35)</f>
        <v>2.9344210549419061E-2</v>
      </c>
      <c r="AF4076" s="71">
        <f t="shared" si="2094"/>
        <v>4.7684579538849053E-3</v>
      </c>
      <c r="AG4076" s="70">
        <f t="shared" si="2095"/>
        <v>-0.31213811082236831</v>
      </c>
      <c r="AH4076" s="70">
        <f t="shared" si="2096"/>
        <v>-0.32972785344228484</v>
      </c>
      <c r="AI4076" s="61" t="str">
        <f t="shared" si="2091"/>
        <v>Short VOL</v>
      </c>
      <c r="AJ4076" s="68" t="str">
        <f t="shared" si="2092"/>
        <v>Short VOL</v>
      </c>
      <c r="AK4076" s="72"/>
      <c r="AL4076" s="73"/>
      <c r="AM4076" s="72"/>
      <c r="AN4076" s="73"/>
      <c r="AO4076" s="74"/>
      <c r="AP4076" s="20"/>
      <c r="AQ4076" s="74"/>
      <c r="AR4076" s="20"/>
      <c r="AS4076" s="74"/>
      <c r="AT4076" s="20"/>
      <c r="AU4076" s="74" t="str">
        <f t="shared" si="2083"/>
        <v>00631L</v>
      </c>
      <c r="AV4076" s="20">
        <f t="shared" si="2089"/>
        <v>1</v>
      </c>
      <c r="AW4076" s="74" t="str">
        <f t="shared" si="2084"/>
        <v>00631L</v>
      </c>
      <c r="AX4076" s="20">
        <f t="shared" si="2085"/>
        <v>1</v>
      </c>
      <c r="AY4076" s="20">
        <f t="shared" si="2090"/>
        <v>1</v>
      </c>
      <c r="AZ4076" s="116">
        <v>40394</v>
      </c>
      <c r="BA4076" s="116"/>
      <c r="BB4076" s="20"/>
      <c r="BC4076" s="20"/>
      <c r="BD4076" s="76"/>
      <c r="BE4076" s="77"/>
      <c r="BF4076" s="77"/>
    </row>
    <row r="4077" spans="1:58" s="23" customFormat="1" ht="15.75" customHeight="1" x14ac:dyDescent="0.4">
      <c r="A4077" s="116">
        <v>40392</v>
      </c>
      <c r="B4077" s="112">
        <v>23.85</v>
      </c>
      <c r="C4077" s="112">
        <v>27.15</v>
      </c>
      <c r="D4077" s="112">
        <v>28.45</v>
      </c>
      <c r="E4077" s="112">
        <v>28.8</v>
      </c>
      <c r="F4077" s="112">
        <v>28.4</v>
      </c>
      <c r="G4077" s="112">
        <v>29.9</v>
      </c>
      <c r="H4077" s="113">
        <v>30.05</v>
      </c>
      <c r="I4077" s="90">
        <f t="shared" si="2086"/>
        <v>25.335000000000001</v>
      </c>
      <c r="J4077" s="90">
        <f t="shared" si="2087"/>
        <v>27.734999999999999</v>
      </c>
      <c r="K4077" s="114">
        <v>11</v>
      </c>
      <c r="L4077" s="115">
        <v>0.05</v>
      </c>
      <c r="M4077" s="11"/>
      <c r="N4077" s="90">
        <v>22.01</v>
      </c>
      <c r="O4077" s="90">
        <v>25.4</v>
      </c>
      <c r="P4077" s="90">
        <v>27.44</v>
      </c>
      <c r="Q4077" s="90">
        <v>29.56</v>
      </c>
      <c r="R4077" s="63">
        <f t="shared" si="2098"/>
        <v>30.830000000000002</v>
      </c>
      <c r="S4077" s="64">
        <f t="shared" si="2097"/>
        <v>-6.3404255319148867E-2</v>
      </c>
      <c r="T4077" s="65"/>
      <c r="U4077" s="65">
        <f t="shared" si="2093"/>
        <v>0.86653543307086622</v>
      </c>
      <c r="V4077" s="65">
        <f t="shared" si="2099"/>
        <v>0.80211370262390669</v>
      </c>
      <c r="W4077" s="65">
        <f t="shared" si="2100"/>
        <v>0.74458728010825448</v>
      </c>
      <c r="X4077" s="61">
        <f t="shared" si="2088"/>
        <v>0.13836477987421372</v>
      </c>
      <c r="Y4077" s="66">
        <f t="shared" si="2101"/>
        <v>4.3402777777777776E-2</v>
      </c>
      <c r="Z4077" s="61">
        <f t="shared" si="2102"/>
        <v>9.4730609828300713E-2</v>
      </c>
      <c r="AA4077" s="67">
        <f t="shared" si="2103"/>
        <v>25.335000000000001</v>
      </c>
      <c r="AB4077" s="68">
        <f t="shared" si="2104"/>
        <v>8.3598364379827345E-2</v>
      </c>
      <c r="AC4077" s="69">
        <f t="shared" si="2105"/>
        <v>0.15106769650159013</v>
      </c>
      <c r="AD4077" s="70">
        <f>_xlfn.PERCENTILE.EXC(AC4077:$AC$5675,0.5)</f>
        <v>5.7682866961217466E-2</v>
      </c>
      <c r="AE4077" s="70">
        <f>_xlfn.PERCENTILE.EXC($AC4077:AC$5675,0.35)</f>
        <v>2.9295727356669202E-2</v>
      </c>
      <c r="AF4077" s="71">
        <f t="shared" si="2094"/>
        <v>4.7684579538849053E-3</v>
      </c>
      <c r="AG4077" s="70">
        <f t="shared" si="2095"/>
        <v>-0.31213811082236831</v>
      </c>
      <c r="AH4077" s="70">
        <f t="shared" si="2096"/>
        <v>-0.32972785344228484</v>
      </c>
      <c r="AI4077" s="61" t="str">
        <f t="shared" si="2091"/>
        <v>Short VOL</v>
      </c>
      <c r="AJ4077" s="68" t="str">
        <f t="shared" si="2092"/>
        <v>Short VOL</v>
      </c>
      <c r="AK4077" s="72"/>
      <c r="AL4077" s="73"/>
      <c r="AM4077" s="72"/>
      <c r="AN4077" s="73"/>
      <c r="AO4077" s="74"/>
      <c r="AP4077" s="20"/>
      <c r="AQ4077" s="74"/>
      <c r="AR4077" s="20"/>
      <c r="AS4077" s="74"/>
      <c r="AT4077" s="20"/>
      <c r="AU4077" s="74" t="str">
        <f t="shared" si="2083"/>
        <v>00631L</v>
      </c>
      <c r="AV4077" s="20">
        <f t="shared" si="2089"/>
        <v>1</v>
      </c>
      <c r="AW4077" s="74" t="str">
        <f t="shared" si="2084"/>
        <v>00631L</v>
      </c>
      <c r="AX4077" s="20">
        <f t="shared" si="2085"/>
        <v>1</v>
      </c>
      <c r="AY4077" s="20">
        <f t="shared" si="2090"/>
        <v>1</v>
      </c>
      <c r="AZ4077" s="116">
        <v>40393</v>
      </c>
      <c r="BA4077" s="116"/>
      <c r="BB4077" s="20"/>
      <c r="BC4077" s="20"/>
      <c r="BD4077" s="76"/>
      <c r="BE4077" s="77"/>
      <c r="BF4077" s="77"/>
    </row>
    <row r="4078" spans="1:58" s="23" customFormat="1" ht="15.75" customHeight="1" x14ac:dyDescent="0.4">
      <c r="A4078" s="116">
        <v>40389</v>
      </c>
      <c r="B4078" s="112">
        <v>25.45</v>
      </c>
      <c r="C4078" s="112">
        <v>28.6</v>
      </c>
      <c r="D4078" s="112">
        <v>29.75</v>
      </c>
      <c r="E4078" s="112">
        <v>29.8</v>
      </c>
      <c r="F4078" s="112">
        <v>29.35</v>
      </c>
      <c r="G4078" s="112">
        <v>30.8</v>
      </c>
      <c r="H4078" s="113">
        <v>30.9</v>
      </c>
      <c r="I4078" s="90">
        <f t="shared" si="2086"/>
        <v>26.71</v>
      </c>
      <c r="J4078" s="90">
        <f t="shared" si="2087"/>
        <v>29.060000000000002</v>
      </c>
      <c r="K4078" s="114">
        <v>12</v>
      </c>
      <c r="L4078" s="115">
        <v>0.05</v>
      </c>
      <c r="M4078" s="11"/>
      <c r="N4078" s="90">
        <v>23.5</v>
      </c>
      <c r="O4078" s="90">
        <v>27.14</v>
      </c>
      <c r="P4078" s="90">
        <v>28.53</v>
      </c>
      <c r="Q4078" s="90">
        <v>30.67</v>
      </c>
      <c r="R4078" s="63">
        <f t="shared" si="2098"/>
        <v>32.17</v>
      </c>
      <c r="S4078" s="64">
        <f t="shared" si="2097"/>
        <v>-2.61085785329465E-2</v>
      </c>
      <c r="T4078" s="65"/>
      <c r="U4078" s="65">
        <f t="shared" si="2093"/>
        <v>0.86588061901252766</v>
      </c>
      <c r="V4078" s="65">
        <f t="shared" si="2099"/>
        <v>0.82369435681738512</v>
      </c>
      <c r="W4078" s="65">
        <f t="shared" si="2100"/>
        <v>0.76622106292794256</v>
      </c>
      <c r="X4078" s="61">
        <f t="shared" si="2088"/>
        <v>0.12377210216110028</v>
      </c>
      <c r="Y4078" s="66">
        <f t="shared" si="2101"/>
        <v>3.6912751677852275E-2</v>
      </c>
      <c r="Z4078" s="61">
        <f t="shared" si="2102"/>
        <v>8.7982029202545914E-2</v>
      </c>
      <c r="AA4078" s="67">
        <f t="shared" si="2103"/>
        <v>26.71</v>
      </c>
      <c r="AB4078" s="68">
        <f t="shared" si="2104"/>
        <v>8.2978723404255286E-2</v>
      </c>
      <c r="AC4078" s="69">
        <f t="shared" si="2105"/>
        <v>0.13659574468085109</v>
      </c>
      <c r="AD4078" s="70">
        <f>_xlfn.PERCENTILE.EXC(AC4078:$AC$5675,0.5)</f>
        <v>5.7656137689937451E-2</v>
      </c>
      <c r="AE4078" s="70">
        <f>_xlfn.PERCENTILE.EXC($AC4078:AC$5675,0.35)</f>
        <v>2.9210063643832527E-2</v>
      </c>
      <c r="AF4078" s="71">
        <f t="shared" si="2094"/>
        <v>4.7146859887325521E-3</v>
      </c>
      <c r="AG4078" s="70">
        <f t="shared" si="2095"/>
        <v>-0.31213811082236831</v>
      </c>
      <c r="AH4078" s="70">
        <f t="shared" si="2096"/>
        <v>-0.32972785344228484</v>
      </c>
      <c r="AI4078" s="61" t="str">
        <f t="shared" si="2091"/>
        <v>Short VOL</v>
      </c>
      <c r="AJ4078" s="68" t="str">
        <f t="shared" si="2092"/>
        <v>Short VOL</v>
      </c>
      <c r="AK4078" s="72"/>
      <c r="AL4078" s="73"/>
      <c r="AM4078" s="72"/>
      <c r="AN4078" s="73"/>
      <c r="AO4078" s="74"/>
      <c r="AP4078" s="20"/>
      <c r="AQ4078" s="74"/>
      <c r="AR4078" s="20"/>
      <c r="AS4078" s="74"/>
      <c r="AT4078" s="20"/>
      <c r="AU4078" s="74" t="str">
        <f t="shared" si="2083"/>
        <v>00631L</v>
      </c>
      <c r="AV4078" s="20">
        <f t="shared" si="2089"/>
        <v>1</v>
      </c>
      <c r="AW4078" s="74" t="str">
        <f t="shared" si="2084"/>
        <v>00631L</v>
      </c>
      <c r="AX4078" s="20">
        <f t="shared" si="2085"/>
        <v>1</v>
      </c>
      <c r="AY4078" s="20">
        <f t="shared" si="2090"/>
        <v>1</v>
      </c>
      <c r="AZ4078" s="116">
        <v>40392</v>
      </c>
      <c r="BA4078" s="116"/>
      <c r="BB4078" s="20"/>
      <c r="BC4078" s="20"/>
      <c r="BD4078" s="76"/>
      <c r="BE4078" s="77"/>
      <c r="BF4078" s="77"/>
    </row>
    <row r="4079" spans="1:58" s="23" customFormat="1" ht="15.75" customHeight="1" x14ac:dyDescent="0.4">
      <c r="A4079" s="116">
        <v>40388</v>
      </c>
      <c r="B4079" s="112">
        <v>25.75</v>
      </c>
      <c r="C4079" s="112">
        <v>28.75</v>
      </c>
      <c r="D4079" s="112">
        <v>29.9</v>
      </c>
      <c r="E4079" s="112">
        <v>30.05</v>
      </c>
      <c r="F4079" s="112">
        <v>29.5</v>
      </c>
      <c r="G4079" s="112">
        <v>30.95</v>
      </c>
      <c r="H4079" s="113">
        <v>31.05</v>
      </c>
      <c r="I4079" s="90">
        <f t="shared" si="2086"/>
        <v>26.8</v>
      </c>
      <c r="J4079" s="90">
        <f t="shared" si="2087"/>
        <v>29.1525</v>
      </c>
      <c r="K4079" s="114">
        <v>13</v>
      </c>
      <c r="L4079" s="115">
        <v>0.05</v>
      </c>
      <c r="M4079" s="11"/>
      <c r="N4079" s="90">
        <v>24.13</v>
      </c>
      <c r="O4079" s="90">
        <v>27.12</v>
      </c>
      <c r="P4079" s="90">
        <v>28.97</v>
      </c>
      <c r="Q4079" s="90">
        <v>30.75</v>
      </c>
      <c r="R4079" s="63">
        <f t="shared" si="2098"/>
        <v>31.960000000000004</v>
      </c>
      <c r="S4079" s="64">
        <f t="shared" si="2097"/>
        <v>-4.9484536082474639E-3</v>
      </c>
      <c r="T4079" s="65"/>
      <c r="U4079" s="65">
        <f t="shared" si="2093"/>
        <v>0.88974926253687314</v>
      </c>
      <c r="V4079" s="65">
        <f t="shared" si="2099"/>
        <v>0.8329306178805661</v>
      </c>
      <c r="W4079" s="65">
        <f t="shared" si="2100"/>
        <v>0.7847154471544715</v>
      </c>
      <c r="X4079" s="61">
        <f t="shared" si="2088"/>
        <v>0.11650485436893204</v>
      </c>
      <c r="Y4079" s="66">
        <f t="shared" si="2101"/>
        <v>3.3277870216306155E-2</v>
      </c>
      <c r="Z4079" s="61">
        <f t="shared" si="2102"/>
        <v>8.7779850746268623E-2</v>
      </c>
      <c r="AA4079" s="67">
        <f t="shared" si="2103"/>
        <v>26.8</v>
      </c>
      <c r="AB4079" s="68">
        <f t="shared" si="2104"/>
        <v>6.7136344799005432E-2</v>
      </c>
      <c r="AC4079" s="69">
        <f t="shared" si="2105"/>
        <v>0.11065064235391636</v>
      </c>
      <c r="AD4079" s="70">
        <f>_xlfn.PERCENTILE.EXC(AC4079:$AC$5675,0.5)</f>
        <v>5.7629408418657442E-2</v>
      </c>
      <c r="AE4079" s="70">
        <f>_xlfn.PERCENTILE.EXC($AC4079:AC$5675,0.35)</f>
        <v>2.9124399930995856E-2</v>
      </c>
      <c r="AF4079" s="71">
        <f t="shared" si="2094"/>
        <v>4.7146859887325521E-3</v>
      </c>
      <c r="AG4079" s="70">
        <f t="shared" si="2095"/>
        <v>-0.31213811082236831</v>
      </c>
      <c r="AH4079" s="70">
        <f t="shared" si="2096"/>
        <v>-0.32972785344228484</v>
      </c>
      <c r="AI4079" s="61" t="str">
        <f t="shared" si="2091"/>
        <v>Short VOL</v>
      </c>
      <c r="AJ4079" s="68" t="str">
        <f t="shared" si="2092"/>
        <v>Short VOL</v>
      </c>
      <c r="AK4079" s="72"/>
      <c r="AL4079" s="73"/>
      <c r="AM4079" s="72"/>
      <c r="AN4079" s="73"/>
      <c r="AO4079" s="74"/>
      <c r="AP4079" s="20"/>
      <c r="AQ4079" s="74"/>
      <c r="AR4079" s="20"/>
      <c r="AS4079" s="74"/>
      <c r="AT4079" s="20"/>
      <c r="AU4079" s="74" t="str">
        <f t="shared" si="2083"/>
        <v>00631L</v>
      </c>
      <c r="AV4079" s="20">
        <f t="shared" si="2089"/>
        <v>1</v>
      </c>
      <c r="AW4079" s="74" t="str">
        <f t="shared" si="2084"/>
        <v>00631L</v>
      </c>
      <c r="AX4079" s="20">
        <f t="shared" si="2085"/>
        <v>1</v>
      </c>
      <c r="AY4079" s="20">
        <f t="shared" si="2090"/>
        <v>1</v>
      </c>
      <c r="AZ4079" s="116">
        <v>40389</v>
      </c>
      <c r="BA4079" s="116"/>
      <c r="BB4079" s="20"/>
      <c r="BC4079" s="20"/>
      <c r="BD4079" s="76"/>
      <c r="BE4079" s="77"/>
      <c r="BF4079" s="77"/>
    </row>
    <row r="4080" spans="1:58" s="23" customFormat="1" ht="15.75" customHeight="1" x14ac:dyDescent="0.4">
      <c r="A4080" s="116">
        <v>40387</v>
      </c>
      <c r="B4080" s="112">
        <v>25.75</v>
      </c>
      <c r="C4080" s="112">
        <v>28.8</v>
      </c>
      <c r="D4080" s="112">
        <v>29.8</v>
      </c>
      <c r="E4080" s="112">
        <v>29.9</v>
      </c>
      <c r="F4080" s="112">
        <v>29.5</v>
      </c>
      <c r="G4080" s="112">
        <v>30.95</v>
      </c>
      <c r="H4080" s="113">
        <v>31</v>
      </c>
      <c r="I4080" s="90">
        <f t="shared" si="2086"/>
        <v>26.664999999999999</v>
      </c>
      <c r="J4080" s="90">
        <f t="shared" si="2087"/>
        <v>29.1</v>
      </c>
      <c r="K4080" s="114">
        <v>14</v>
      </c>
      <c r="L4080" s="115">
        <v>0.05</v>
      </c>
      <c r="M4080" s="11"/>
      <c r="N4080" s="90">
        <v>24.25</v>
      </c>
      <c r="O4080" s="90">
        <v>26.71</v>
      </c>
      <c r="P4080" s="90">
        <v>28.88</v>
      </c>
      <c r="Q4080" s="90">
        <v>30.89</v>
      </c>
      <c r="R4080" s="63">
        <f t="shared" si="2098"/>
        <v>31.340000000000003</v>
      </c>
      <c r="S4080" s="64">
        <f t="shared" si="2097"/>
        <v>4.5709357481673075E-2</v>
      </c>
      <c r="T4080" s="65"/>
      <c r="U4080" s="65">
        <f t="shared" si="2093"/>
        <v>0.90789966304754766</v>
      </c>
      <c r="V4080" s="65">
        <f t="shared" si="2099"/>
        <v>0.83968144044321336</v>
      </c>
      <c r="W4080" s="65">
        <f t="shared" si="2100"/>
        <v>0.78504370346390417</v>
      </c>
      <c r="X4080" s="61">
        <f t="shared" si="2088"/>
        <v>0.1184466019417476</v>
      </c>
      <c r="Y4080" s="66">
        <f t="shared" si="2101"/>
        <v>3.6789297658862928E-2</v>
      </c>
      <c r="Z4080" s="61">
        <f t="shared" si="2102"/>
        <v>9.1318207387961842E-2</v>
      </c>
      <c r="AA4080" s="67">
        <f t="shared" si="2103"/>
        <v>26.664999999999999</v>
      </c>
      <c r="AB4080" s="68">
        <f t="shared" si="2104"/>
        <v>6.1855670103092786E-2</v>
      </c>
      <c r="AC4080" s="69">
        <f t="shared" si="2105"/>
        <v>9.9587628865979341E-2</v>
      </c>
      <c r="AD4080" s="70">
        <f>_xlfn.PERCENTILE.EXC(AC4080:$AC$5675,0.5)</f>
        <v>5.7603384452650633E-2</v>
      </c>
      <c r="AE4080" s="70">
        <f>_xlfn.PERCENTILE.EXC($AC4080:AC$5675,0.35)</f>
        <v>2.9038325029905571E-2</v>
      </c>
      <c r="AF4080" s="71">
        <f t="shared" si="2094"/>
        <v>4.7146859887325521E-3</v>
      </c>
      <c r="AG4080" s="70">
        <f t="shared" si="2095"/>
        <v>-0.31213811082236831</v>
      </c>
      <c r="AH4080" s="70">
        <f t="shared" si="2096"/>
        <v>-0.32972785344228484</v>
      </c>
      <c r="AI4080" s="61" t="str">
        <f t="shared" si="2091"/>
        <v>Short VOL</v>
      </c>
      <c r="AJ4080" s="68" t="str">
        <f t="shared" si="2092"/>
        <v>Short VOL</v>
      </c>
      <c r="AK4080" s="72"/>
      <c r="AL4080" s="73"/>
      <c r="AM4080" s="72"/>
      <c r="AN4080" s="73"/>
      <c r="AO4080" s="74"/>
      <c r="AP4080" s="20"/>
      <c r="AQ4080" s="74"/>
      <c r="AR4080" s="20"/>
      <c r="AS4080" s="74"/>
      <c r="AT4080" s="20"/>
      <c r="AU4080" s="74" t="str">
        <f t="shared" ref="AU4080:AU4143" si="2106">IF(AC4080&gt;AF4080,"00631L",IF(AC4080&lt;AG4080,"Cash","00635U"))</f>
        <v>00631L</v>
      </c>
      <c r="AV4080" s="20">
        <f t="shared" si="2089"/>
        <v>1</v>
      </c>
      <c r="AW4080" s="74" t="str">
        <f t="shared" ref="AW4080:AW4143" si="2107">IF(AC4080&gt;AE4080,"00631L",IF(AC4080&lt;AH4080,"00631L","00635U"))</f>
        <v>00631L</v>
      </c>
      <c r="AX4080" s="20">
        <f t="shared" si="2085"/>
        <v>1</v>
      </c>
      <c r="AY4080" s="20">
        <f t="shared" si="2090"/>
        <v>1</v>
      </c>
      <c r="AZ4080" s="116">
        <v>40388</v>
      </c>
      <c r="BA4080" s="116"/>
      <c r="BB4080" s="20"/>
      <c r="BC4080" s="20"/>
      <c r="BD4080" s="76"/>
      <c r="BE4080" s="77"/>
      <c r="BF4080" s="77"/>
    </row>
    <row r="4081" spans="1:58" s="23" customFormat="1" ht="15.75" customHeight="1" x14ac:dyDescent="0.4">
      <c r="A4081" s="116">
        <v>40386</v>
      </c>
      <c r="B4081" s="112">
        <v>25.45</v>
      </c>
      <c r="C4081" s="112">
        <v>28.45</v>
      </c>
      <c r="D4081" s="112">
        <v>29.9</v>
      </c>
      <c r="E4081" s="112">
        <v>30.2</v>
      </c>
      <c r="F4081" s="112">
        <v>29.75</v>
      </c>
      <c r="G4081" s="112">
        <v>31.2</v>
      </c>
      <c r="H4081" s="113">
        <v>31.25</v>
      </c>
      <c r="I4081" s="90">
        <f t="shared" si="2086"/>
        <v>26.2</v>
      </c>
      <c r="J4081" s="90">
        <f t="shared" si="2087"/>
        <v>28.8125</v>
      </c>
      <c r="K4081" s="114">
        <v>15</v>
      </c>
      <c r="L4081" s="115">
        <v>0.05</v>
      </c>
      <c r="M4081" s="11"/>
      <c r="N4081" s="90">
        <v>23.19</v>
      </c>
      <c r="O4081" s="90">
        <v>26.37</v>
      </c>
      <c r="P4081" s="90">
        <v>28.96</v>
      </c>
      <c r="Q4081" s="90">
        <v>30.61</v>
      </c>
      <c r="R4081" s="63">
        <f t="shared" si="2098"/>
        <v>32.14</v>
      </c>
      <c r="S4081" s="64">
        <f t="shared" si="2097"/>
        <v>2.0237571491421066E-2</v>
      </c>
      <c r="T4081" s="65"/>
      <c r="U4081" s="65">
        <f t="shared" si="2093"/>
        <v>0.87940841865756547</v>
      </c>
      <c r="V4081" s="65">
        <f t="shared" si="2099"/>
        <v>0.80075966850828728</v>
      </c>
      <c r="W4081" s="65">
        <f t="shared" si="2100"/>
        <v>0.75759555700751391</v>
      </c>
      <c r="X4081" s="61">
        <f t="shared" si="2088"/>
        <v>0.11787819253438114</v>
      </c>
      <c r="Y4081" s="66">
        <f t="shared" si="2101"/>
        <v>3.4768211920529826E-2</v>
      </c>
      <c r="Z4081" s="61">
        <f t="shared" si="2102"/>
        <v>9.9713740458015301E-2</v>
      </c>
      <c r="AA4081" s="67">
        <f t="shared" si="2103"/>
        <v>26.2</v>
      </c>
      <c r="AB4081" s="68">
        <f t="shared" si="2104"/>
        <v>9.7455799913755844E-2</v>
      </c>
      <c r="AC4081" s="69">
        <f t="shared" si="2105"/>
        <v>0.12979732643380759</v>
      </c>
      <c r="AD4081" s="70">
        <f>_xlfn.PERCENTILE.EXC(AC4081:$AC$5675,0.5)</f>
        <v>5.7577360486643817E-2</v>
      </c>
      <c r="AE4081" s="70">
        <f>_xlfn.PERCENTILE.EXC($AC4081:AC$5675,0.35)</f>
        <v>2.894978299929362E-2</v>
      </c>
      <c r="AF4081" s="71">
        <f t="shared" si="2094"/>
        <v>4.7146859887325521E-3</v>
      </c>
      <c r="AG4081" s="70">
        <f t="shared" si="2095"/>
        <v>-0.31213811082236831</v>
      </c>
      <c r="AH4081" s="70">
        <f t="shared" si="2096"/>
        <v>-0.32972785344228484</v>
      </c>
      <c r="AI4081" s="61" t="str">
        <f t="shared" si="2091"/>
        <v>Short VOL</v>
      </c>
      <c r="AJ4081" s="68" t="str">
        <f t="shared" si="2092"/>
        <v>Short VOL</v>
      </c>
      <c r="AK4081" s="72"/>
      <c r="AL4081" s="73"/>
      <c r="AM4081" s="72"/>
      <c r="AN4081" s="73"/>
      <c r="AO4081" s="74"/>
      <c r="AP4081" s="20"/>
      <c r="AQ4081" s="74"/>
      <c r="AR4081" s="20"/>
      <c r="AS4081" s="74"/>
      <c r="AT4081" s="20"/>
      <c r="AU4081" s="74" t="str">
        <f t="shared" si="2106"/>
        <v>00631L</v>
      </c>
      <c r="AV4081" s="20">
        <f t="shared" si="2089"/>
        <v>1</v>
      </c>
      <c r="AW4081" s="74" t="str">
        <f t="shared" si="2107"/>
        <v>00631L</v>
      </c>
      <c r="AX4081" s="20">
        <f t="shared" si="2085"/>
        <v>1</v>
      </c>
      <c r="AY4081" s="20">
        <f t="shared" si="2090"/>
        <v>1</v>
      </c>
      <c r="AZ4081" s="116">
        <v>40387</v>
      </c>
      <c r="BA4081" s="116"/>
      <c r="BB4081" s="20"/>
      <c r="BC4081" s="20"/>
      <c r="BD4081" s="76"/>
      <c r="BE4081" s="77"/>
      <c r="BF4081" s="77"/>
    </row>
    <row r="4082" spans="1:58" s="23" customFormat="1" ht="15.75" customHeight="1" x14ac:dyDescent="0.4">
      <c r="A4082" s="116">
        <v>40385</v>
      </c>
      <c r="B4082" s="112">
        <v>25.55</v>
      </c>
      <c r="C4082" s="112">
        <v>28.75</v>
      </c>
      <c r="D4082" s="112">
        <v>30.2</v>
      </c>
      <c r="E4082" s="112">
        <v>30.3</v>
      </c>
      <c r="F4082" s="112">
        <v>29.95</v>
      </c>
      <c r="G4082" s="112">
        <v>31.45</v>
      </c>
      <c r="H4082" s="113">
        <v>31.4</v>
      </c>
      <c r="I4082" s="90">
        <f t="shared" si="2086"/>
        <v>26.19</v>
      </c>
      <c r="J4082" s="90">
        <f t="shared" si="2087"/>
        <v>29.04</v>
      </c>
      <c r="K4082" s="114">
        <v>16</v>
      </c>
      <c r="L4082" s="115">
        <v>0.05</v>
      </c>
      <c r="M4082" s="11"/>
      <c r="N4082" s="90">
        <v>22.73</v>
      </c>
      <c r="O4082" s="90">
        <v>26.44</v>
      </c>
      <c r="P4082" s="90">
        <v>29.11</v>
      </c>
      <c r="Q4082" s="90">
        <v>31.25</v>
      </c>
      <c r="R4082" s="63">
        <f t="shared" si="2098"/>
        <v>32.819999999999993</v>
      </c>
      <c r="S4082" s="64">
        <f t="shared" si="2097"/>
        <v>-3.1529612270984171E-2</v>
      </c>
      <c r="T4082" s="65"/>
      <c r="U4082" s="65">
        <f t="shared" si="2093"/>
        <v>0.85968229954614217</v>
      </c>
      <c r="V4082" s="65">
        <f t="shared" si="2099"/>
        <v>0.78083132944005496</v>
      </c>
      <c r="W4082" s="65">
        <f t="shared" si="2100"/>
        <v>0.72736000000000001</v>
      </c>
      <c r="X4082" s="61">
        <f t="shared" si="2088"/>
        <v>0.12524461839530329</v>
      </c>
      <c r="Y4082" s="66">
        <f t="shared" si="2101"/>
        <v>3.6303630363036229E-2</v>
      </c>
      <c r="Z4082" s="61">
        <f t="shared" si="2102"/>
        <v>0.10882016036655204</v>
      </c>
      <c r="AA4082" s="67">
        <f t="shared" si="2103"/>
        <v>26.19</v>
      </c>
      <c r="AB4082" s="68">
        <f t="shared" si="2104"/>
        <v>0.12406511218653762</v>
      </c>
      <c r="AC4082" s="69">
        <f t="shared" si="2105"/>
        <v>0.15222173339199299</v>
      </c>
      <c r="AD4082" s="70">
        <f>_xlfn.PERCENTILE.EXC(AC4082:$AC$5675,0.5)</f>
        <v>5.7514382187166369E-2</v>
      </c>
      <c r="AE4082" s="70">
        <f>_xlfn.PERCENTILE.EXC($AC4082:AC$5675,0.35)</f>
        <v>2.8861240968681701E-2</v>
      </c>
      <c r="AF4082" s="71">
        <f t="shared" si="2094"/>
        <v>4.7146859887325521E-3</v>
      </c>
      <c r="AG4082" s="70">
        <f t="shared" si="2095"/>
        <v>-0.31213811082236831</v>
      </c>
      <c r="AH4082" s="70">
        <f t="shared" si="2096"/>
        <v>-0.32972785344228484</v>
      </c>
      <c r="AI4082" s="61" t="str">
        <f t="shared" si="2091"/>
        <v>Short VOL</v>
      </c>
      <c r="AJ4082" s="68" t="str">
        <f t="shared" si="2092"/>
        <v>Short VOL</v>
      </c>
      <c r="AK4082" s="72"/>
      <c r="AL4082" s="73"/>
      <c r="AM4082" s="72"/>
      <c r="AN4082" s="73"/>
      <c r="AO4082" s="74"/>
      <c r="AP4082" s="20"/>
      <c r="AQ4082" s="74"/>
      <c r="AR4082" s="20"/>
      <c r="AS4082" s="74"/>
      <c r="AT4082" s="20"/>
      <c r="AU4082" s="74" t="str">
        <f t="shared" si="2106"/>
        <v>00631L</v>
      </c>
      <c r="AV4082" s="20">
        <f t="shared" si="2089"/>
        <v>1</v>
      </c>
      <c r="AW4082" s="74" t="str">
        <f t="shared" si="2107"/>
        <v>00631L</v>
      </c>
      <c r="AX4082" s="20">
        <f t="shared" si="2085"/>
        <v>1</v>
      </c>
      <c r="AY4082" s="20">
        <f t="shared" si="2090"/>
        <v>1</v>
      </c>
      <c r="AZ4082" s="116">
        <v>40386</v>
      </c>
      <c r="BA4082" s="116"/>
      <c r="BB4082" s="20"/>
      <c r="BC4082" s="20"/>
      <c r="BD4082" s="76"/>
      <c r="BE4082" s="77"/>
      <c r="BF4082" s="77"/>
    </row>
    <row r="4083" spans="1:58" s="23" customFormat="1" ht="15.75" customHeight="1" x14ac:dyDescent="0.4">
      <c r="A4083" s="116">
        <v>40382</v>
      </c>
      <c r="B4083" s="112">
        <v>26.6</v>
      </c>
      <c r="C4083" s="112">
        <v>29.6</v>
      </c>
      <c r="D4083" s="112">
        <v>31</v>
      </c>
      <c r="E4083" s="112">
        <v>31.2</v>
      </c>
      <c r="F4083" s="112">
        <v>31.05</v>
      </c>
      <c r="G4083" s="112">
        <v>32.450000000000003</v>
      </c>
      <c r="H4083" s="113">
        <v>32.5</v>
      </c>
      <c r="I4083" s="90">
        <f t="shared" si="2086"/>
        <v>27.05</v>
      </c>
      <c r="J4083" s="90">
        <f t="shared" si="2087"/>
        <v>29.810000000000002</v>
      </c>
      <c r="K4083" s="114">
        <v>17</v>
      </c>
      <c r="L4083" s="115">
        <v>0.05</v>
      </c>
      <c r="M4083" s="11"/>
      <c r="N4083" s="90">
        <v>23.47</v>
      </c>
      <c r="O4083" s="90">
        <v>26.99</v>
      </c>
      <c r="P4083" s="90">
        <v>29.65</v>
      </c>
      <c r="Q4083" s="90">
        <v>31.95</v>
      </c>
      <c r="R4083" s="63">
        <f t="shared" si="2098"/>
        <v>33.17</v>
      </c>
      <c r="S4083" s="64">
        <f t="shared" si="2097"/>
        <v>-4.7097036134794976E-2</v>
      </c>
      <c r="T4083" s="65"/>
      <c r="U4083" s="65">
        <f t="shared" si="2093"/>
        <v>0.86958132641719155</v>
      </c>
      <c r="V4083" s="65">
        <f t="shared" si="2099"/>
        <v>0.79156829679595275</v>
      </c>
      <c r="W4083" s="65">
        <f t="shared" si="2100"/>
        <v>0.73458528951486701</v>
      </c>
      <c r="X4083" s="61">
        <f t="shared" si="2088"/>
        <v>0.11278195488721804</v>
      </c>
      <c r="Y4083" s="66">
        <f t="shared" si="2101"/>
        <v>4.1666666666666692E-2</v>
      </c>
      <c r="Z4083" s="61">
        <f t="shared" si="2102"/>
        <v>0.10203327171903888</v>
      </c>
      <c r="AA4083" s="67">
        <f t="shared" si="2103"/>
        <v>27.05</v>
      </c>
      <c r="AB4083" s="68">
        <f t="shared" si="2104"/>
        <v>0.13336173838943344</v>
      </c>
      <c r="AC4083" s="69">
        <f t="shared" si="2105"/>
        <v>0.15253515125692382</v>
      </c>
      <c r="AD4083" s="70">
        <f>_xlfn.PERCENTILE.EXC(AC4083:$AC$5675,0.5)</f>
        <v>5.7451403887688914E-2</v>
      </c>
      <c r="AE4083" s="70">
        <f>_xlfn.PERCENTILE.EXC($AC4083:AC$5675,0.35)</f>
        <v>2.8792721709820463E-2</v>
      </c>
      <c r="AF4083" s="71">
        <f t="shared" si="2094"/>
        <v>4.7146859887325521E-3</v>
      </c>
      <c r="AG4083" s="70">
        <f t="shared" si="2095"/>
        <v>-0.31213811082236831</v>
      </c>
      <c r="AH4083" s="70">
        <f t="shared" si="2096"/>
        <v>-0.32972785344228484</v>
      </c>
      <c r="AI4083" s="61" t="str">
        <f t="shared" si="2091"/>
        <v>Short VOL</v>
      </c>
      <c r="AJ4083" s="68" t="str">
        <f t="shared" si="2092"/>
        <v>Short VOL</v>
      </c>
      <c r="AK4083" s="72"/>
      <c r="AL4083" s="73"/>
      <c r="AM4083" s="72"/>
      <c r="AN4083" s="73"/>
      <c r="AO4083" s="74"/>
      <c r="AP4083" s="20"/>
      <c r="AQ4083" s="74"/>
      <c r="AR4083" s="20"/>
      <c r="AS4083" s="74"/>
      <c r="AT4083" s="20"/>
      <c r="AU4083" s="74" t="str">
        <f t="shared" si="2106"/>
        <v>00631L</v>
      </c>
      <c r="AV4083" s="20">
        <f t="shared" si="2089"/>
        <v>1</v>
      </c>
      <c r="AW4083" s="74" t="str">
        <f t="shared" si="2107"/>
        <v>00631L</v>
      </c>
      <c r="AX4083" s="20">
        <f t="shared" si="2085"/>
        <v>1</v>
      </c>
      <c r="AY4083" s="20">
        <f t="shared" si="2090"/>
        <v>1</v>
      </c>
      <c r="AZ4083" s="116">
        <v>40385</v>
      </c>
      <c r="BA4083" s="116"/>
      <c r="BB4083" s="20"/>
      <c r="BC4083" s="20"/>
      <c r="BD4083" s="76"/>
      <c r="BE4083" s="77"/>
      <c r="BF4083" s="77"/>
    </row>
    <row r="4084" spans="1:58" s="23" customFormat="1" ht="15.75" customHeight="1" x14ac:dyDescent="0.4">
      <c r="A4084" s="116">
        <v>40381</v>
      </c>
      <c r="B4084" s="112">
        <v>27.3</v>
      </c>
      <c r="C4084" s="112">
        <v>30.2</v>
      </c>
      <c r="D4084" s="112">
        <v>31.4</v>
      </c>
      <c r="E4084" s="112">
        <v>31.45</v>
      </c>
      <c r="F4084" s="112">
        <v>31.3</v>
      </c>
      <c r="G4084" s="112">
        <v>32.700000000000003</v>
      </c>
      <c r="H4084" s="113">
        <v>32.75</v>
      </c>
      <c r="I4084" s="90">
        <f t="shared" si="2086"/>
        <v>27.59</v>
      </c>
      <c r="J4084" s="90">
        <f t="shared" si="2087"/>
        <v>30.32</v>
      </c>
      <c r="K4084" s="114">
        <v>18</v>
      </c>
      <c r="L4084" s="115">
        <v>0.05</v>
      </c>
      <c r="M4084" s="11"/>
      <c r="N4084" s="90">
        <v>24.63</v>
      </c>
      <c r="O4084" s="90">
        <v>27.9</v>
      </c>
      <c r="P4084" s="90">
        <v>30.39</v>
      </c>
      <c r="Q4084" s="90">
        <v>32.450000000000003</v>
      </c>
      <c r="R4084" s="63">
        <f t="shared" si="2098"/>
        <v>33.659999999999997</v>
      </c>
      <c r="S4084" s="64">
        <f t="shared" si="2097"/>
        <v>-3.9391575663026583E-2</v>
      </c>
      <c r="T4084" s="65"/>
      <c r="U4084" s="65">
        <f t="shared" si="2093"/>
        <v>0.8827956989247312</v>
      </c>
      <c r="V4084" s="65">
        <f t="shared" si="2099"/>
        <v>0.81046396841066137</v>
      </c>
      <c r="W4084" s="65">
        <f t="shared" si="2100"/>
        <v>0.75901386748844368</v>
      </c>
      <c r="X4084" s="61">
        <f t="shared" si="2088"/>
        <v>0.10622710622710617</v>
      </c>
      <c r="Y4084" s="66">
        <f t="shared" si="2101"/>
        <v>4.1335453100159007E-2</v>
      </c>
      <c r="Z4084" s="61">
        <f t="shared" si="2102"/>
        <v>9.8948894527002548E-2</v>
      </c>
      <c r="AA4084" s="67">
        <f t="shared" si="2103"/>
        <v>27.59</v>
      </c>
      <c r="AB4084" s="68">
        <f t="shared" si="2104"/>
        <v>0.1084043848964678</v>
      </c>
      <c r="AC4084" s="69">
        <f t="shared" si="2105"/>
        <v>0.1201786439301665</v>
      </c>
      <c r="AD4084" s="70">
        <f>_xlfn.PERCENTILE.EXC(AC4084:$AC$5675,0.5)</f>
        <v>5.7329305547448056E-2</v>
      </c>
      <c r="AE4084" s="70">
        <f>_xlfn.PERCENTILE.EXC($AC4084:AC$5675,0.35)</f>
        <v>2.8774259380335995E-2</v>
      </c>
      <c r="AF4084" s="71">
        <f t="shared" si="2094"/>
        <v>4.7146859887325521E-3</v>
      </c>
      <c r="AG4084" s="70">
        <f t="shared" si="2095"/>
        <v>-0.31213811082236831</v>
      </c>
      <c r="AH4084" s="70">
        <f t="shared" si="2096"/>
        <v>-0.32972785344228484</v>
      </c>
      <c r="AI4084" s="61" t="str">
        <f t="shared" si="2091"/>
        <v>Short VOL</v>
      </c>
      <c r="AJ4084" s="68" t="str">
        <f t="shared" si="2092"/>
        <v>Short VOL</v>
      </c>
      <c r="AK4084" s="72"/>
      <c r="AL4084" s="73"/>
      <c r="AM4084" s="72"/>
      <c r="AN4084" s="73"/>
      <c r="AO4084" s="74"/>
      <c r="AP4084" s="20"/>
      <c r="AQ4084" s="74"/>
      <c r="AR4084" s="20"/>
      <c r="AS4084" s="74"/>
      <c r="AT4084" s="20"/>
      <c r="AU4084" s="74" t="str">
        <f t="shared" si="2106"/>
        <v>00631L</v>
      </c>
      <c r="AV4084" s="20">
        <f t="shared" si="2089"/>
        <v>1</v>
      </c>
      <c r="AW4084" s="74" t="str">
        <f t="shared" si="2107"/>
        <v>00631L</v>
      </c>
      <c r="AX4084" s="20">
        <f t="shared" si="2085"/>
        <v>1</v>
      </c>
      <c r="AY4084" s="20">
        <f t="shared" si="2090"/>
        <v>1</v>
      </c>
      <c r="AZ4084" s="116">
        <v>40382</v>
      </c>
      <c r="BA4084" s="116"/>
      <c r="BB4084" s="20"/>
      <c r="BC4084" s="20"/>
      <c r="BD4084" s="76"/>
      <c r="BE4084" s="77"/>
      <c r="BF4084" s="77"/>
    </row>
    <row r="4085" spans="1:58" s="23" customFormat="1" ht="15.75" customHeight="1" x14ac:dyDescent="0.4">
      <c r="A4085" s="116">
        <v>40380</v>
      </c>
      <c r="B4085" s="112">
        <v>28.85</v>
      </c>
      <c r="C4085" s="112">
        <v>31.45</v>
      </c>
      <c r="D4085" s="112">
        <v>32.549999999999997</v>
      </c>
      <c r="E4085" s="112">
        <v>32.549999999999997</v>
      </c>
      <c r="F4085" s="112">
        <v>32.1</v>
      </c>
      <c r="G4085" s="112">
        <v>33.549999999999997</v>
      </c>
      <c r="H4085" s="113">
        <v>33.5</v>
      </c>
      <c r="I4085" s="90">
        <f t="shared" si="2086"/>
        <v>28.98</v>
      </c>
      <c r="J4085" s="90">
        <f t="shared" si="2087"/>
        <v>31.504999999999999</v>
      </c>
      <c r="K4085" s="114">
        <v>19</v>
      </c>
      <c r="L4085" s="115">
        <v>0.05</v>
      </c>
      <c r="M4085" s="11"/>
      <c r="N4085" s="90">
        <v>25.64</v>
      </c>
      <c r="O4085" s="90">
        <v>29.08</v>
      </c>
      <c r="P4085" s="90">
        <v>31.31</v>
      </c>
      <c r="Q4085" s="90">
        <v>33.76</v>
      </c>
      <c r="R4085" s="63">
        <f t="shared" si="2098"/>
        <v>34.75</v>
      </c>
      <c r="S4085" s="64">
        <f t="shared" si="2097"/>
        <v>7.1458420392812402E-2</v>
      </c>
      <c r="T4085" s="65"/>
      <c r="U4085" s="65">
        <f t="shared" si="2093"/>
        <v>0.8817056396148556</v>
      </c>
      <c r="V4085" s="65">
        <f t="shared" si="2099"/>
        <v>0.81890769722133505</v>
      </c>
      <c r="W4085" s="65">
        <f t="shared" si="2100"/>
        <v>0.75947867298578209</v>
      </c>
      <c r="X4085" s="61">
        <f t="shared" si="2088"/>
        <v>9.0121317157712225E-2</v>
      </c>
      <c r="Y4085" s="66">
        <f t="shared" si="2101"/>
        <v>2.9185867895545406E-2</v>
      </c>
      <c r="Z4085" s="61">
        <f t="shared" si="2102"/>
        <v>8.7129054520358823E-2</v>
      </c>
      <c r="AA4085" s="67">
        <f t="shared" si="2103"/>
        <v>28.98</v>
      </c>
      <c r="AB4085" s="68">
        <f t="shared" si="2104"/>
        <v>0.12519500780031204</v>
      </c>
      <c r="AC4085" s="69">
        <f t="shared" si="2105"/>
        <v>0.13026521060842433</v>
      </c>
      <c r="AD4085" s="70">
        <f>_xlfn.PERCENTILE.EXC(AC4085:$AC$5675,0.5)</f>
        <v>5.7207207207207192E-2</v>
      </c>
      <c r="AE4085" s="70">
        <f>_xlfn.PERCENTILE.EXC($AC4085:AC$5675,0.35)</f>
        <v>2.8755797050851527E-2</v>
      </c>
      <c r="AF4085" s="71">
        <f t="shared" si="2094"/>
        <v>4.648242408990616E-3</v>
      </c>
      <c r="AG4085" s="70">
        <f t="shared" si="2095"/>
        <v>-0.31213811082236831</v>
      </c>
      <c r="AH4085" s="70">
        <f t="shared" si="2096"/>
        <v>-0.32972785344228484</v>
      </c>
      <c r="AI4085" s="61" t="str">
        <f t="shared" si="2091"/>
        <v>Short VOL</v>
      </c>
      <c r="AJ4085" s="68" t="str">
        <f t="shared" si="2092"/>
        <v>Short VOL</v>
      </c>
      <c r="AK4085" s="72"/>
      <c r="AL4085" s="73"/>
      <c r="AM4085" s="72"/>
      <c r="AN4085" s="73"/>
      <c r="AO4085" s="74"/>
      <c r="AP4085" s="20"/>
      <c r="AQ4085" s="74"/>
      <c r="AR4085" s="20"/>
      <c r="AS4085" s="74"/>
      <c r="AT4085" s="20"/>
      <c r="AU4085" s="74" t="str">
        <f t="shared" si="2106"/>
        <v>00631L</v>
      </c>
      <c r="AV4085" s="20">
        <f t="shared" si="2089"/>
        <v>1</v>
      </c>
      <c r="AW4085" s="74" t="str">
        <f t="shared" si="2107"/>
        <v>00631L</v>
      </c>
      <c r="AX4085" s="20">
        <f t="shared" ref="AX4085:AX4148" si="2108">IF(AW4085="00631L",1,0)</f>
        <v>1</v>
      </c>
      <c r="AY4085" s="20">
        <f t="shared" si="2090"/>
        <v>1</v>
      </c>
      <c r="AZ4085" s="116">
        <v>40381</v>
      </c>
      <c r="BA4085" s="116"/>
      <c r="BB4085" s="20"/>
      <c r="BC4085" s="20"/>
      <c r="BD4085" s="76"/>
      <c r="BE4085" s="77"/>
      <c r="BF4085" s="77"/>
    </row>
    <row r="4086" spans="1:58" s="23" customFormat="1" ht="15.75" customHeight="1" x14ac:dyDescent="0.4">
      <c r="A4086" s="116">
        <v>40379</v>
      </c>
      <c r="B4086" s="112">
        <v>24.4</v>
      </c>
      <c r="C4086" s="112">
        <v>28.5</v>
      </c>
      <c r="D4086" s="112">
        <v>31.2</v>
      </c>
      <c r="E4086" s="112">
        <v>32.4</v>
      </c>
      <c r="F4086" s="112">
        <v>32.450000000000003</v>
      </c>
      <c r="G4086" s="112">
        <v>32</v>
      </c>
      <c r="H4086" s="113">
        <v>33.35</v>
      </c>
      <c r="I4086" s="90">
        <f t="shared" ref="I4086:I4149" si="2109">C4086-((C4086-B4086)*K4086*L4086)</f>
        <v>28.5</v>
      </c>
      <c r="J4086" s="90">
        <f t="shared" ref="J4086:J4149" si="2110">D4086-((D4086-C4086)*K4086*L4086)</f>
        <v>31.2</v>
      </c>
      <c r="K4086" s="114">
        <v>0</v>
      </c>
      <c r="L4086" s="115">
        <v>4.1666666666666664E-2</v>
      </c>
      <c r="M4086" s="11"/>
      <c r="N4086" s="90">
        <v>23.93</v>
      </c>
      <c r="O4086" s="90">
        <v>28.22</v>
      </c>
      <c r="P4086" s="90">
        <v>30.53</v>
      </c>
      <c r="Q4086" s="90">
        <v>33.06</v>
      </c>
      <c r="R4086" s="63">
        <f t="shared" si="2098"/>
        <v>34.82</v>
      </c>
      <c r="S4086" s="64">
        <f t="shared" si="2097"/>
        <v>-7.8552175587215986E-2</v>
      </c>
      <c r="T4086" s="65"/>
      <c r="U4086" s="65">
        <f t="shared" si="2093"/>
        <v>0.84798015591778886</v>
      </c>
      <c r="V4086" s="65">
        <f t="shared" si="2099"/>
        <v>0.78381919423517843</v>
      </c>
      <c r="W4086" s="65">
        <f t="shared" si="2100"/>
        <v>0.72383545069570476</v>
      </c>
      <c r="X4086" s="61">
        <f t="shared" si="2088"/>
        <v>0.16803278688524598</v>
      </c>
      <c r="Y4086" s="66">
        <f t="shared" si="2101"/>
        <v>2.9320987654321076E-2</v>
      </c>
      <c r="Z4086" s="61">
        <f t="shared" si="2102"/>
        <v>9.4736842105263133E-2</v>
      </c>
      <c r="AA4086" s="67">
        <f t="shared" si="2103"/>
        <v>28.5</v>
      </c>
      <c r="AB4086" s="68">
        <f t="shared" si="2104"/>
        <v>1.9640618470539026E-2</v>
      </c>
      <c r="AC4086" s="69">
        <f t="shared" si="2105"/>
        <v>0.1909736732135395</v>
      </c>
      <c r="AD4086" s="70">
        <f>_xlfn.PERCENTILE.EXC(AC4086:$AC$5675,0.5)</f>
        <v>5.7172246349313352E-2</v>
      </c>
      <c r="AE4086" s="70">
        <f>_xlfn.PERCENTILE.EXC($AC4086:AC$5675,0.35)</f>
        <v>2.8728263893649009E-2</v>
      </c>
      <c r="AF4086" s="71">
        <f t="shared" si="2094"/>
        <v>4.648242408990616E-3</v>
      </c>
      <c r="AG4086" s="70">
        <f t="shared" si="2095"/>
        <v>-0.31213811082236831</v>
      </c>
      <c r="AH4086" s="70">
        <f t="shared" si="2096"/>
        <v>-0.32972785344228484</v>
      </c>
      <c r="AI4086" s="61" t="str">
        <f t="shared" si="2091"/>
        <v>Short VOL</v>
      </c>
      <c r="AJ4086" s="68" t="str">
        <f t="shared" si="2092"/>
        <v>Short VOL</v>
      </c>
      <c r="AK4086" s="72"/>
      <c r="AL4086" s="73"/>
      <c r="AM4086" s="72"/>
      <c r="AN4086" s="73"/>
      <c r="AO4086" s="74"/>
      <c r="AP4086" s="20"/>
      <c r="AQ4086" s="74"/>
      <c r="AR4086" s="20"/>
      <c r="AS4086" s="74"/>
      <c r="AT4086" s="20"/>
      <c r="AU4086" s="74" t="str">
        <f t="shared" si="2106"/>
        <v>00631L</v>
      </c>
      <c r="AV4086" s="20">
        <f t="shared" si="2089"/>
        <v>1</v>
      </c>
      <c r="AW4086" s="74" t="str">
        <f t="shared" si="2107"/>
        <v>00631L</v>
      </c>
      <c r="AX4086" s="20">
        <f t="shared" si="2108"/>
        <v>1</v>
      </c>
      <c r="AY4086" s="20">
        <f t="shared" si="2090"/>
        <v>1</v>
      </c>
      <c r="AZ4086" s="116">
        <v>40380</v>
      </c>
      <c r="BA4086" s="116"/>
      <c r="BB4086" s="20"/>
      <c r="BC4086" s="20"/>
      <c r="BD4086" s="76"/>
      <c r="BE4086" s="77"/>
      <c r="BF4086" s="77"/>
    </row>
    <row r="4087" spans="1:58" s="23" customFormat="1" ht="15.75" customHeight="1" x14ac:dyDescent="0.4">
      <c r="A4087" s="116">
        <v>40378</v>
      </c>
      <c r="B4087" s="112">
        <v>26.8</v>
      </c>
      <c r="C4087" s="112">
        <v>30.3</v>
      </c>
      <c r="D4087" s="112">
        <v>32.5</v>
      </c>
      <c r="E4087" s="112">
        <v>33.5</v>
      </c>
      <c r="F4087" s="112">
        <v>33.450000000000003</v>
      </c>
      <c r="G4087" s="112">
        <v>32.9</v>
      </c>
      <c r="H4087" s="113">
        <v>34.15</v>
      </c>
      <c r="I4087" s="90">
        <f t="shared" si="2109"/>
        <v>30.154166666666669</v>
      </c>
      <c r="J4087" s="90">
        <f t="shared" si="2110"/>
        <v>32.408333333333331</v>
      </c>
      <c r="K4087" s="114">
        <v>1</v>
      </c>
      <c r="L4087" s="115">
        <v>4.1666666666666664E-2</v>
      </c>
      <c r="M4087" s="11"/>
      <c r="N4087" s="90">
        <v>25.97</v>
      </c>
      <c r="O4087" s="90">
        <v>30.08</v>
      </c>
      <c r="P4087" s="90">
        <v>32.630000000000003</v>
      </c>
      <c r="Q4087" s="90">
        <v>34.770000000000003</v>
      </c>
      <c r="R4087" s="63">
        <f t="shared" si="2098"/>
        <v>36.74</v>
      </c>
      <c r="S4087" s="64">
        <f t="shared" si="2097"/>
        <v>-1.066666666666671E-2</v>
      </c>
      <c r="T4087" s="65"/>
      <c r="U4087" s="65">
        <f t="shared" si="2093"/>
        <v>0.86336436170212771</v>
      </c>
      <c r="V4087" s="65">
        <f t="shared" si="2099"/>
        <v>0.79589334967821013</v>
      </c>
      <c r="W4087" s="65">
        <f t="shared" si="2100"/>
        <v>0.74690825424216267</v>
      </c>
      <c r="X4087" s="61">
        <f t="shared" si="2088"/>
        <v>0.13059701492537312</v>
      </c>
      <c r="Y4087" s="66">
        <f t="shared" si="2101"/>
        <v>1.9402985074626823E-2</v>
      </c>
      <c r="Z4087" s="61">
        <f t="shared" si="2102"/>
        <v>7.4754732624015344E-2</v>
      </c>
      <c r="AA4087" s="67">
        <f t="shared" si="2103"/>
        <v>30.154166666666669</v>
      </c>
      <c r="AB4087" s="68">
        <f t="shared" si="2104"/>
        <v>3.1959953792837961E-2</v>
      </c>
      <c r="AC4087" s="69">
        <f t="shared" si="2105"/>
        <v>0.16111538955204735</v>
      </c>
      <c r="AD4087" s="70">
        <f>_xlfn.PERCENTILE.EXC(AC4087:$AC$5675,0.5)</f>
        <v>5.7137285491419512E-2</v>
      </c>
      <c r="AE4087" s="70">
        <f>_xlfn.PERCENTILE.EXC($AC4087:AC$5675,0.35)</f>
        <v>2.8688636299489111E-2</v>
      </c>
      <c r="AF4087" s="71">
        <f t="shared" si="2094"/>
        <v>4.648242408990616E-3</v>
      </c>
      <c r="AG4087" s="70">
        <f t="shared" si="2095"/>
        <v>-0.31213811082236831</v>
      </c>
      <c r="AH4087" s="70">
        <f t="shared" si="2096"/>
        <v>-0.32972785344228484</v>
      </c>
      <c r="AI4087" s="61" t="str">
        <f t="shared" si="2091"/>
        <v>Short VOL</v>
      </c>
      <c r="AJ4087" s="68" t="str">
        <f t="shared" si="2092"/>
        <v>Short VOL</v>
      </c>
      <c r="AK4087" s="72"/>
      <c r="AL4087" s="73"/>
      <c r="AM4087" s="72"/>
      <c r="AN4087" s="73"/>
      <c r="AO4087" s="74"/>
      <c r="AP4087" s="20"/>
      <c r="AQ4087" s="74"/>
      <c r="AR4087" s="20"/>
      <c r="AS4087" s="74"/>
      <c r="AT4087" s="20"/>
      <c r="AU4087" s="74" t="str">
        <f t="shared" si="2106"/>
        <v>00631L</v>
      </c>
      <c r="AV4087" s="20">
        <f t="shared" si="2089"/>
        <v>1</v>
      </c>
      <c r="AW4087" s="74" t="str">
        <f t="shared" si="2107"/>
        <v>00631L</v>
      </c>
      <c r="AX4087" s="20">
        <f t="shared" si="2108"/>
        <v>1</v>
      </c>
      <c r="AY4087" s="20">
        <f t="shared" si="2090"/>
        <v>1</v>
      </c>
      <c r="AZ4087" s="116">
        <v>40379</v>
      </c>
      <c r="BA4087" s="116"/>
      <c r="BB4087" s="20"/>
      <c r="BC4087" s="20"/>
      <c r="BD4087" s="76"/>
      <c r="BE4087" s="77"/>
      <c r="BF4087" s="77"/>
    </row>
    <row r="4088" spans="1:58" s="23" customFormat="1" ht="15.75" customHeight="1" x14ac:dyDescent="0.4">
      <c r="A4088" s="116">
        <v>40375</v>
      </c>
      <c r="B4088" s="112">
        <v>28.1</v>
      </c>
      <c r="C4088" s="112">
        <v>30.6</v>
      </c>
      <c r="D4088" s="112">
        <v>32.799999999999997</v>
      </c>
      <c r="E4088" s="112">
        <v>33.75</v>
      </c>
      <c r="F4088" s="112">
        <v>33.700000000000003</v>
      </c>
      <c r="G4088" s="112">
        <v>33.049999999999997</v>
      </c>
      <c r="H4088" s="113">
        <v>34.200000000000003</v>
      </c>
      <c r="I4088" s="90">
        <f t="shared" si="2109"/>
        <v>30.391666666666669</v>
      </c>
      <c r="J4088" s="90">
        <f t="shared" si="2110"/>
        <v>32.616666666666667</v>
      </c>
      <c r="K4088" s="114">
        <v>2</v>
      </c>
      <c r="L4088" s="115">
        <v>4.1666666666666664E-2</v>
      </c>
      <c r="M4088" s="11"/>
      <c r="N4088" s="90">
        <v>26.25</v>
      </c>
      <c r="O4088" s="90">
        <v>30.6</v>
      </c>
      <c r="P4088" s="90">
        <v>32.76</v>
      </c>
      <c r="Q4088" s="90">
        <v>34.97</v>
      </c>
      <c r="R4088" s="63">
        <f t="shared" si="2098"/>
        <v>37.11</v>
      </c>
      <c r="S4088" s="64">
        <f t="shared" si="2097"/>
        <v>4.4152744630071572E-2</v>
      </c>
      <c r="T4088" s="65"/>
      <c r="U4088" s="65">
        <f t="shared" si="2093"/>
        <v>0.85784313725490191</v>
      </c>
      <c r="V4088" s="65">
        <f t="shared" si="2099"/>
        <v>0.80128205128205132</v>
      </c>
      <c r="W4088" s="65">
        <f t="shared" si="2100"/>
        <v>0.75064340863597367</v>
      </c>
      <c r="X4088" s="61">
        <f t="shared" si="2088"/>
        <v>8.8967971530249101E-2</v>
      </c>
      <c r="Y4088" s="66">
        <f t="shared" si="2101"/>
        <v>1.3333333333333417E-2</v>
      </c>
      <c r="Z4088" s="61">
        <f t="shared" si="2102"/>
        <v>7.3210858239648957E-2</v>
      </c>
      <c r="AA4088" s="67">
        <f t="shared" si="2103"/>
        <v>30.391666666666666</v>
      </c>
      <c r="AB4088" s="68">
        <f t="shared" si="2104"/>
        <v>7.0476190476190526E-2</v>
      </c>
      <c r="AC4088" s="69">
        <f t="shared" si="2105"/>
        <v>0.15777777777777774</v>
      </c>
      <c r="AD4088" s="70">
        <f>_xlfn.PERCENTILE.EXC(AC4088:$AC$5675,0.5)</f>
        <v>5.7088123265190249E-2</v>
      </c>
      <c r="AE4088" s="70">
        <f>_xlfn.PERCENTILE.EXC($AC4088:AC$5675,0.35)</f>
        <v>2.8649008705329201E-2</v>
      </c>
      <c r="AF4088" s="71">
        <f t="shared" si="2094"/>
        <v>4.648242408990616E-3</v>
      </c>
      <c r="AG4088" s="70">
        <f t="shared" si="2095"/>
        <v>-0.31213811082236831</v>
      </c>
      <c r="AH4088" s="70">
        <f t="shared" si="2096"/>
        <v>-0.32972785344228484</v>
      </c>
      <c r="AI4088" s="61" t="str">
        <f t="shared" si="2091"/>
        <v>Short VOL</v>
      </c>
      <c r="AJ4088" s="68" t="str">
        <f t="shared" si="2092"/>
        <v>Short VOL</v>
      </c>
      <c r="AK4088" s="72"/>
      <c r="AL4088" s="73"/>
      <c r="AM4088" s="72"/>
      <c r="AN4088" s="73"/>
      <c r="AO4088" s="74"/>
      <c r="AP4088" s="20"/>
      <c r="AQ4088" s="74"/>
      <c r="AR4088" s="20"/>
      <c r="AS4088" s="74"/>
      <c r="AT4088" s="20"/>
      <c r="AU4088" s="74" t="str">
        <f t="shared" si="2106"/>
        <v>00631L</v>
      </c>
      <c r="AV4088" s="20">
        <f t="shared" si="2089"/>
        <v>1</v>
      </c>
      <c r="AW4088" s="74" t="str">
        <f t="shared" si="2107"/>
        <v>00631L</v>
      </c>
      <c r="AX4088" s="20">
        <f t="shared" si="2108"/>
        <v>1</v>
      </c>
      <c r="AY4088" s="20">
        <f t="shared" si="2090"/>
        <v>1</v>
      </c>
      <c r="AZ4088" s="116">
        <v>40378</v>
      </c>
      <c r="BA4088" s="116"/>
      <c r="BB4088" s="20"/>
      <c r="BC4088" s="20"/>
      <c r="BD4088" s="76"/>
      <c r="BE4088" s="77"/>
      <c r="BF4088" s="77"/>
    </row>
    <row r="4089" spans="1:58" s="23" customFormat="1" ht="15.75" customHeight="1" x14ac:dyDescent="0.4">
      <c r="A4089" s="116">
        <v>40374</v>
      </c>
      <c r="B4089" s="112">
        <v>26.5</v>
      </c>
      <c r="C4089" s="112">
        <v>29.3</v>
      </c>
      <c r="D4089" s="112">
        <v>31.45</v>
      </c>
      <c r="E4089" s="112">
        <v>32.4</v>
      </c>
      <c r="F4089" s="112">
        <v>32.450000000000003</v>
      </c>
      <c r="G4089" s="112">
        <v>31.7</v>
      </c>
      <c r="H4089" s="113">
        <v>32.799999999999997</v>
      </c>
      <c r="I4089" s="90">
        <f t="shared" si="2109"/>
        <v>28.95</v>
      </c>
      <c r="J4089" s="90">
        <f t="shared" si="2110"/>
        <v>31.181249999999999</v>
      </c>
      <c r="K4089" s="114">
        <v>3</v>
      </c>
      <c r="L4089" s="115">
        <v>4.1666666666666664E-2</v>
      </c>
      <c r="M4089" s="11"/>
      <c r="N4089" s="90">
        <v>25.14</v>
      </c>
      <c r="O4089" s="90">
        <v>29.23</v>
      </c>
      <c r="P4089" s="90">
        <v>31.61</v>
      </c>
      <c r="Q4089" s="90">
        <v>33.65</v>
      </c>
      <c r="R4089" s="63">
        <f t="shared" si="2098"/>
        <v>35.700000000000003</v>
      </c>
      <c r="S4089" s="64">
        <f t="shared" si="2097"/>
        <v>1.0044194455604661E-2</v>
      </c>
      <c r="T4089" s="65"/>
      <c r="U4089" s="65">
        <f t="shared" si="2093"/>
        <v>0.86007526513855626</v>
      </c>
      <c r="V4089" s="65">
        <f t="shared" si="2099"/>
        <v>0.79531793736159451</v>
      </c>
      <c r="W4089" s="65">
        <f t="shared" si="2100"/>
        <v>0.74710252600297178</v>
      </c>
      <c r="X4089" s="61">
        <f t="shared" si="2088"/>
        <v>0.1056603773584906</v>
      </c>
      <c r="Y4089" s="66">
        <f t="shared" si="2101"/>
        <v>1.2345679012345635E-2</v>
      </c>
      <c r="Z4089" s="61">
        <f t="shared" si="2102"/>
        <v>7.7072538860103609E-2</v>
      </c>
      <c r="AA4089" s="67">
        <f t="shared" si="2103"/>
        <v>28.95</v>
      </c>
      <c r="AB4089" s="68">
        <f t="shared" si="2104"/>
        <v>5.4097056483691307E-2</v>
      </c>
      <c r="AC4089" s="69">
        <f t="shared" si="2105"/>
        <v>0.15155131264916463</v>
      </c>
      <c r="AD4089" s="70">
        <f>_xlfn.PERCENTILE.EXC(AC4089:$AC$5675,0.5)</f>
        <v>5.7038961038960986E-2</v>
      </c>
      <c r="AE4089" s="70">
        <f>_xlfn.PERCENTILE.EXC($AC4089:AC$5675,0.35)</f>
        <v>2.8631771676340859E-2</v>
      </c>
      <c r="AF4089" s="71">
        <f t="shared" si="2094"/>
        <v>4.648242408990616E-3</v>
      </c>
      <c r="AG4089" s="70">
        <f t="shared" si="2095"/>
        <v>-0.31213811082236831</v>
      </c>
      <c r="AH4089" s="70">
        <f t="shared" si="2096"/>
        <v>-0.32972785344228484</v>
      </c>
      <c r="AI4089" s="61" t="str">
        <f t="shared" si="2091"/>
        <v>Short VOL</v>
      </c>
      <c r="AJ4089" s="68" t="str">
        <f t="shared" si="2092"/>
        <v>Short VOL</v>
      </c>
      <c r="AK4089" s="72"/>
      <c r="AL4089" s="73"/>
      <c r="AM4089" s="72"/>
      <c r="AN4089" s="73"/>
      <c r="AO4089" s="74"/>
      <c r="AP4089" s="20"/>
      <c r="AQ4089" s="74"/>
      <c r="AR4089" s="20"/>
      <c r="AS4089" s="74"/>
      <c r="AT4089" s="20"/>
      <c r="AU4089" s="74" t="str">
        <f t="shared" si="2106"/>
        <v>00631L</v>
      </c>
      <c r="AV4089" s="20">
        <f t="shared" si="2089"/>
        <v>1</v>
      </c>
      <c r="AW4089" s="74" t="str">
        <f t="shared" si="2107"/>
        <v>00631L</v>
      </c>
      <c r="AX4089" s="20">
        <f t="shared" si="2108"/>
        <v>1</v>
      </c>
      <c r="AY4089" s="20">
        <f t="shared" si="2090"/>
        <v>1</v>
      </c>
      <c r="AZ4089" s="116">
        <v>40375</v>
      </c>
      <c r="BA4089" s="116"/>
      <c r="BB4089" s="20"/>
      <c r="BC4089" s="20"/>
      <c r="BD4089" s="76"/>
      <c r="BE4089" s="77"/>
      <c r="BF4089" s="77"/>
    </row>
    <row r="4090" spans="1:58" s="23" customFormat="1" ht="15.75" customHeight="1" x14ac:dyDescent="0.4">
      <c r="A4090" s="116">
        <v>40373</v>
      </c>
      <c r="B4090" s="112">
        <v>26.75</v>
      </c>
      <c r="C4090" s="112">
        <v>28.95</v>
      </c>
      <c r="D4090" s="112">
        <v>31.1</v>
      </c>
      <c r="E4090" s="112">
        <v>32.1</v>
      </c>
      <c r="F4090" s="112">
        <v>32</v>
      </c>
      <c r="G4090" s="112">
        <v>31.2</v>
      </c>
      <c r="H4090" s="113">
        <v>32.299999999999997</v>
      </c>
      <c r="I4090" s="90">
        <f t="shared" si="2109"/>
        <v>28.583333333333332</v>
      </c>
      <c r="J4090" s="90">
        <f t="shared" si="2110"/>
        <v>30.741666666666667</v>
      </c>
      <c r="K4090" s="114">
        <v>4</v>
      </c>
      <c r="L4090" s="115">
        <v>4.1666666666666664E-2</v>
      </c>
      <c r="M4090" s="11"/>
      <c r="N4090" s="90">
        <v>24.89</v>
      </c>
      <c r="O4090" s="90">
        <v>28.83</v>
      </c>
      <c r="P4090" s="90">
        <v>31.2</v>
      </c>
      <c r="Q4090" s="90">
        <v>33.159999999999997</v>
      </c>
      <c r="R4090" s="63">
        <f t="shared" si="2098"/>
        <v>35.14</v>
      </c>
      <c r="S4090" s="64">
        <f t="shared" si="2097"/>
        <v>1.3436482084690629E-2</v>
      </c>
      <c r="T4090" s="65"/>
      <c r="U4090" s="65">
        <f t="shared" si="2093"/>
        <v>0.86333680194242113</v>
      </c>
      <c r="V4090" s="65">
        <f t="shared" si="2099"/>
        <v>0.79775641025641031</v>
      </c>
      <c r="W4090" s="65">
        <f t="shared" si="2100"/>
        <v>0.75060313630880593</v>
      </c>
      <c r="X4090" s="61">
        <f t="shared" si="2088"/>
        <v>8.2242990654205581E-2</v>
      </c>
      <c r="Y4090" s="66">
        <f t="shared" si="2101"/>
        <v>6.2305295950154434E-3</v>
      </c>
      <c r="Z4090" s="61">
        <f t="shared" si="2102"/>
        <v>7.5510204081632712E-2</v>
      </c>
      <c r="AA4090" s="67">
        <f t="shared" si="2103"/>
        <v>28.583333333333332</v>
      </c>
      <c r="AB4090" s="68">
        <f t="shared" si="2104"/>
        <v>7.4728806749698645E-2</v>
      </c>
      <c r="AC4090" s="69">
        <f t="shared" si="2105"/>
        <v>0.14838623275746612</v>
      </c>
      <c r="AD4090" s="70">
        <f>_xlfn.PERCENTILE.EXC(AC4090:$AC$5675,0.5)</f>
        <v>5.6999094530014234E-2</v>
      </c>
      <c r="AE4090" s="70">
        <f>_xlfn.PERCENTILE.EXC($AC4090:AC$5675,0.35)</f>
        <v>2.8631327571231182E-2</v>
      </c>
      <c r="AF4090" s="71">
        <f t="shared" si="2094"/>
        <v>4.648242408990616E-3</v>
      </c>
      <c r="AG4090" s="70">
        <f t="shared" si="2095"/>
        <v>-0.31213811082236831</v>
      </c>
      <c r="AH4090" s="70">
        <f t="shared" si="2096"/>
        <v>-0.32972785344228484</v>
      </c>
      <c r="AI4090" s="61" t="str">
        <f t="shared" si="2091"/>
        <v>Short VOL</v>
      </c>
      <c r="AJ4090" s="68" t="str">
        <f t="shared" si="2092"/>
        <v>Short VOL</v>
      </c>
      <c r="AK4090" s="72"/>
      <c r="AL4090" s="73"/>
      <c r="AM4090" s="72"/>
      <c r="AN4090" s="73"/>
      <c r="AO4090" s="74"/>
      <c r="AP4090" s="20"/>
      <c r="AQ4090" s="74"/>
      <c r="AR4090" s="20"/>
      <c r="AS4090" s="74"/>
      <c r="AT4090" s="20"/>
      <c r="AU4090" s="74" t="str">
        <f t="shared" si="2106"/>
        <v>00631L</v>
      </c>
      <c r="AV4090" s="20">
        <f t="shared" si="2089"/>
        <v>1</v>
      </c>
      <c r="AW4090" s="74" t="str">
        <f t="shared" si="2107"/>
        <v>00631L</v>
      </c>
      <c r="AX4090" s="20">
        <f t="shared" si="2108"/>
        <v>1</v>
      </c>
      <c r="AY4090" s="20">
        <f t="shared" si="2090"/>
        <v>1</v>
      </c>
      <c r="AZ4090" s="116">
        <v>40374</v>
      </c>
      <c r="BA4090" s="116"/>
      <c r="BB4090" s="20"/>
      <c r="BC4090" s="20"/>
      <c r="BD4090" s="76"/>
      <c r="BE4090" s="77"/>
      <c r="BF4090" s="77"/>
    </row>
    <row r="4091" spans="1:58" s="23" customFormat="1" ht="15.75" customHeight="1" x14ac:dyDescent="0.4">
      <c r="A4091" s="116">
        <v>40372</v>
      </c>
      <c r="B4091" s="112">
        <v>25.8</v>
      </c>
      <c r="C4091" s="112">
        <v>28.15</v>
      </c>
      <c r="D4091" s="112">
        <v>30.45</v>
      </c>
      <c r="E4091" s="112">
        <v>31.45</v>
      </c>
      <c r="F4091" s="112">
        <v>31.45</v>
      </c>
      <c r="G4091" s="112">
        <v>30.55</v>
      </c>
      <c r="H4091" s="113">
        <v>31.8</v>
      </c>
      <c r="I4091" s="90">
        <f t="shared" si="2109"/>
        <v>27.660416666666666</v>
      </c>
      <c r="J4091" s="90">
        <f t="shared" si="2110"/>
        <v>29.970833333333331</v>
      </c>
      <c r="K4091" s="114">
        <v>5</v>
      </c>
      <c r="L4091" s="115">
        <v>4.1666666666666664E-2</v>
      </c>
      <c r="M4091" s="11"/>
      <c r="N4091" s="90">
        <v>24.56</v>
      </c>
      <c r="O4091" s="90">
        <v>28.32</v>
      </c>
      <c r="P4091" s="90">
        <v>30.54</v>
      </c>
      <c r="Q4091" s="90">
        <v>32.49</v>
      </c>
      <c r="R4091" s="63">
        <f t="shared" si="2098"/>
        <v>34.299999999999997</v>
      </c>
      <c r="S4091" s="64">
        <f t="shared" si="2097"/>
        <v>5.3213262382316414E-3</v>
      </c>
      <c r="T4091" s="65"/>
      <c r="U4091" s="65">
        <f t="shared" si="2093"/>
        <v>0.86723163841807904</v>
      </c>
      <c r="V4091" s="65">
        <f t="shared" si="2099"/>
        <v>0.80419122462344461</v>
      </c>
      <c r="W4091" s="65">
        <f t="shared" si="2100"/>
        <v>0.75592489996922119</v>
      </c>
      <c r="X4091" s="61">
        <f t="shared" ref="X4091:X4154" si="2111">(C4091-B4091)/B4091</f>
        <v>9.1085271317829369E-2</v>
      </c>
      <c r="Y4091" s="66">
        <f t="shared" si="2101"/>
        <v>1.1128775834658234E-2</v>
      </c>
      <c r="Z4091" s="61">
        <f t="shared" si="2102"/>
        <v>8.352790540031628E-2</v>
      </c>
      <c r="AA4091" s="67">
        <f t="shared" si="2103"/>
        <v>27.660416666666666</v>
      </c>
      <c r="AB4091" s="68">
        <f t="shared" si="2104"/>
        <v>5.0488599348534287E-2</v>
      </c>
      <c r="AC4091" s="69">
        <f t="shared" si="2105"/>
        <v>0.12623846362649299</v>
      </c>
      <c r="AD4091" s="70">
        <f>_xlfn.PERCENTILE.EXC(AC4091:$AC$5675,0.5)</f>
        <v>5.6959228021067482E-2</v>
      </c>
      <c r="AE4091" s="70">
        <f>_xlfn.PERCENTILE.EXC($AC4091:AC$5675,0.35)</f>
        <v>2.8630883466121505E-2</v>
      </c>
      <c r="AF4091" s="71">
        <f t="shared" si="2094"/>
        <v>4.3340791778647665E-3</v>
      </c>
      <c r="AG4091" s="70">
        <f t="shared" si="2095"/>
        <v>-0.31213811082236831</v>
      </c>
      <c r="AH4091" s="70">
        <f t="shared" si="2096"/>
        <v>-0.32972785344228484</v>
      </c>
      <c r="AI4091" s="61" t="str">
        <f t="shared" si="2091"/>
        <v>Short VOL</v>
      </c>
      <c r="AJ4091" s="68" t="str">
        <f t="shared" si="2092"/>
        <v>Short VOL</v>
      </c>
      <c r="AK4091" s="72"/>
      <c r="AL4091" s="73"/>
      <c r="AM4091" s="72"/>
      <c r="AN4091" s="73"/>
      <c r="AO4091" s="74"/>
      <c r="AP4091" s="20"/>
      <c r="AQ4091" s="74"/>
      <c r="AR4091" s="20"/>
      <c r="AS4091" s="74"/>
      <c r="AT4091" s="20"/>
      <c r="AU4091" s="74" t="str">
        <f t="shared" si="2106"/>
        <v>00631L</v>
      </c>
      <c r="AV4091" s="20">
        <f t="shared" si="2089"/>
        <v>1</v>
      </c>
      <c r="AW4091" s="74" t="str">
        <f t="shared" si="2107"/>
        <v>00631L</v>
      </c>
      <c r="AX4091" s="20">
        <f t="shared" si="2108"/>
        <v>1</v>
      </c>
      <c r="AY4091" s="20">
        <f t="shared" si="2090"/>
        <v>1</v>
      </c>
      <c r="AZ4091" s="116">
        <v>40373</v>
      </c>
      <c r="BA4091" s="116"/>
      <c r="BB4091" s="20"/>
      <c r="BC4091" s="20"/>
      <c r="BD4091" s="76"/>
      <c r="BE4091" s="77"/>
      <c r="BF4091" s="77"/>
    </row>
    <row r="4092" spans="1:58" s="23" customFormat="1" ht="15.75" customHeight="1" x14ac:dyDescent="0.4">
      <c r="A4092" s="116">
        <v>40371</v>
      </c>
      <c r="B4092" s="112">
        <v>25.85</v>
      </c>
      <c r="C4092" s="112">
        <v>28.35</v>
      </c>
      <c r="D4092" s="112">
        <v>30.9</v>
      </c>
      <c r="E4092" s="112">
        <v>31.95</v>
      </c>
      <c r="F4092" s="112">
        <v>31.9</v>
      </c>
      <c r="G4092" s="112">
        <v>31</v>
      </c>
      <c r="H4092" s="113">
        <v>32.200000000000003</v>
      </c>
      <c r="I4092" s="90">
        <f t="shared" si="2109"/>
        <v>27.725000000000001</v>
      </c>
      <c r="J4092" s="90">
        <f t="shared" si="2110"/>
        <v>30.262499999999999</v>
      </c>
      <c r="K4092" s="114">
        <v>6</v>
      </c>
      <c r="L4092" s="115">
        <v>4.1666666666666664E-2</v>
      </c>
      <c r="M4092" s="11"/>
      <c r="N4092" s="90">
        <v>24.43</v>
      </c>
      <c r="O4092" s="90">
        <v>28.39</v>
      </c>
      <c r="P4092" s="90">
        <v>31.15</v>
      </c>
      <c r="Q4092" s="90">
        <v>33.130000000000003</v>
      </c>
      <c r="R4092" s="63">
        <f t="shared" si="2098"/>
        <v>35.11</v>
      </c>
      <c r="S4092" s="64">
        <f t="shared" si="2097"/>
        <v>-2.2017614091273046E-2</v>
      </c>
      <c r="T4092" s="65"/>
      <c r="U4092" s="65">
        <f t="shared" si="2093"/>
        <v>0.86051426558647404</v>
      </c>
      <c r="V4092" s="65">
        <f t="shared" si="2099"/>
        <v>0.78426966292134837</v>
      </c>
      <c r="W4092" s="65">
        <f t="shared" si="2100"/>
        <v>0.7373981285843646</v>
      </c>
      <c r="X4092" s="61">
        <f t="shared" si="2111"/>
        <v>9.6711798839458407E-2</v>
      </c>
      <c r="Y4092" s="66">
        <f t="shared" si="2101"/>
        <v>7.8247261345854007E-3</v>
      </c>
      <c r="Z4092" s="61">
        <f t="shared" si="2102"/>
        <v>9.1523895401262323E-2</v>
      </c>
      <c r="AA4092" s="67">
        <f t="shared" si="2103"/>
        <v>27.725000000000001</v>
      </c>
      <c r="AB4092" s="68">
        <f t="shared" si="2104"/>
        <v>5.8125255832992294E-2</v>
      </c>
      <c r="AC4092" s="69">
        <f t="shared" si="2105"/>
        <v>0.1348751534997954</v>
      </c>
      <c r="AD4092" s="70">
        <f>_xlfn.PERCENTILE.EXC(AC4092:$AC$5675,0.5)</f>
        <v>5.6895763078856763E-2</v>
      </c>
      <c r="AE4092" s="70">
        <f>_xlfn.PERCENTILE.EXC($AC4092:AC$5675,0.35)</f>
        <v>2.8603341200718158E-2</v>
      </c>
      <c r="AF4092" s="71">
        <f t="shared" si="2094"/>
        <v>4.3340791778647665E-3</v>
      </c>
      <c r="AG4092" s="70">
        <f t="shared" si="2095"/>
        <v>-0.31213811082236831</v>
      </c>
      <c r="AH4092" s="70">
        <f t="shared" si="2096"/>
        <v>-0.32972785344228484</v>
      </c>
      <c r="AI4092" s="61" t="str">
        <f t="shared" si="2091"/>
        <v>Short VOL</v>
      </c>
      <c r="AJ4092" s="68" t="str">
        <f t="shared" si="2092"/>
        <v>Short VOL</v>
      </c>
      <c r="AK4092" s="72"/>
      <c r="AL4092" s="73"/>
      <c r="AM4092" s="72"/>
      <c r="AN4092" s="73"/>
      <c r="AO4092" s="74"/>
      <c r="AP4092" s="20"/>
      <c r="AQ4092" s="74"/>
      <c r="AR4092" s="20"/>
      <c r="AS4092" s="74"/>
      <c r="AT4092" s="20"/>
      <c r="AU4092" s="74" t="str">
        <f t="shared" si="2106"/>
        <v>00631L</v>
      </c>
      <c r="AV4092" s="20">
        <f t="shared" si="2089"/>
        <v>1</v>
      </c>
      <c r="AW4092" s="74" t="str">
        <f t="shared" si="2107"/>
        <v>00631L</v>
      </c>
      <c r="AX4092" s="20">
        <f t="shared" si="2108"/>
        <v>1</v>
      </c>
      <c r="AY4092" s="20">
        <f t="shared" si="2090"/>
        <v>1</v>
      </c>
      <c r="AZ4092" s="116">
        <v>40372</v>
      </c>
      <c r="BA4092" s="116"/>
      <c r="BB4092" s="20"/>
      <c r="BC4092" s="20"/>
      <c r="BD4092" s="76"/>
      <c r="BE4092" s="77"/>
      <c r="BF4092" s="77"/>
    </row>
    <row r="4093" spans="1:58" s="23" customFormat="1" ht="15.75" customHeight="1" x14ac:dyDescent="0.4">
      <c r="A4093" s="116">
        <v>40368</v>
      </c>
      <c r="B4093" s="112">
        <v>26.55</v>
      </c>
      <c r="C4093" s="112">
        <v>29.05</v>
      </c>
      <c r="D4093" s="112">
        <v>31.2</v>
      </c>
      <c r="E4093" s="112">
        <v>32.15</v>
      </c>
      <c r="F4093" s="112">
        <v>32.15</v>
      </c>
      <c r="G4093" s="112">
        <v>31.3</v>
      </c>
      <c r="H4093" s="113">
        <v>32.35</v>
      </c>
      <c r="I4093" s="90">
        <f t="shared" si="2109"/>
        <v>28.320833333333333</v>
      </c>
      <c r="J4093" s="90">
        <f t="shared" si="2110"/>
        <v>30.572916666666668</v>
      </c>
      <c r="K4093" s="114">
        <v>7</v>
      </c>
      <c r="L4093" s="115">
        <v>4.1666666666666664E-2</v>
      </c>
      <c r="M4093" s="11"/>
      <c r="N4093" s="90">
        <v>24.98</v>
      </c>
      <c r="O4093" s="90">
        <v>28.17</v>
      </c>
      <c r="P4093" s="90">
        <v>30.91</v>
      </c>
      <c r="Q4093" s="90">
        <v>32.94</v>
      </c>
      <c r="R4093" s="63">
        <f t="shared" si="2098"/>
        <v>34.099999999999994</v>
      </c>
      <c r="S4093" s="64">
        <f t="shared" si="2097"/>
        <v>-2.8393621159082085E-2</v>
      </c>
      <c r="T4093" s="65"/>
      <c r="U4093" s="65">
        <f t="shared" si="2093"/>
        <v>0.88675896343627969</v>
      </c>
      <c r="V4093" s="65">
        <f t="shared" si="2099"/>
        <v>0.8081527013911356</v>
      </c>
      <c r="W4093" s="65">
        <f t="shared" si="2100"/>
        <v>0.75834851244687318</v>
      </c>
      <c r="X4093" s="61">
        <f t="shared" si="2111"/>
        <v>9.4161958568738227E-2</v>
      </c>
      <c r="Y4093" s="66">
        <f t="shared" si="2101"/>
        <v>6.2208398133748941E-3</v>
      </c>
      <c r="Z4093" s="61">
        <f t="shared" si="2102"/>
        <v>7.9520376636751572E-2</v>
      </c>
      <c r="AA4093" s="67">
        <f t="shared" si="2103"/>
        <v>28.320833333333333</v>
      </c>
      <c r="AB4093" s="68">
        <f t="shared" si="2104"/>
        <v>6.285028022417935E-2</v>
      </c>
      <c r="AC4093" s="69">
        <f t="shared" si="2105"/>
        <v>0.13374032559380833</v>
      </c>
      <c r="AD4093" s="70">
        <f>_xlfn.PERCENTILE.EXC(AC4093:$AC$5675,0.5)</f>
        <v>5.6832298136646045E-2</v>
      </c>
      <c r="AE4093" s="70">
        <f>_xlfn.PERCENTILE.EXC($AC4093:AC$5675,0.35)</f>
        <v>2.8564959671197335E-2</v>
      </c>
      <c r="AF4093" s="71">
        <f t="shared" si="2094"/>
        <v>4.3340791778647665E-3</v>
      </c>
      <c r="AG4093" s="70">
        <f t="shared" si="2095"/>
        <v>-0.31213811082236831</v>
      </c>
      <c r="AH4093" s="70">
        <f t="shared" si="2096"/>
        <v>-0.32972785344228484</v>
      </c>
      <c r="AI4093" s="61" t="str">
        <f t="shared" si="2091"/>
        <v>Short VOL</v>
      </c>
      <c r="AJ4093" s="68" t="str">
        <f t="shared" si="2092"/>
        <v>Short VOL</v>
      </c>
      <c r="AK4093" s="72"/>
      <c r="AL4093" s="73"/>
      <c r="AM4093" s="72"/>
      <c r="AN4093" s="73"/>
      <c r="AO4093" s="74"/>
      <c r="AP4093" s="20"/>
      <c r="AQ4093" s="74"/>
      <c r="AR4093" s="20"/>
      <c r="AS4093" s="74"/>
      <c r="AT4093" s="20"/>
      <c r="AU4093" s="74" t="str">
        <f t="shared" si="2106"/>
        <v>00631L</v>
      </c>
      <c r="AV4093" s="20">
        <f t="shared" si="2089"/>
        <v>1</v>
      </c>
      <c r="AW4093" s="74" t="str">
        <f t="shared" si="2107"/>
        <v>00631L</v>
      </c>
      <c r="AX4093" s="20">
        <f t="shared" si="2108"/>
        <v>1</v>
      </c>
      <c r="AY4093" s="20">
        <f t="shared" si="2090"/>
        <v>1</v>
      </c>
      <c r="AZ4093" s="116">
        <v>40371</v>
      </c>
      <c r="BA4093" s="116"/>
      <c r="BB4093" s="20"/>
      <c r="BC4093" s="20"/>
      <c r="BD4093" s="76"/>
      <c r="BE4093" s="77"/>
      <c r="BF4093" s="77"/>
    </row>
    <row r="4094" spans="1:58" s="23" customFormat="1" ht="15.75" customHeight="1" x14ac:dyDescent="0.4">
      <c r="A4094" s="116">
        <v>40367</v>
      </c>
      <c r="B4094" s="112">
        <v>27.05</v>
      </c>
      <c r="C4094" s="112">
        <v>29.5</v>
      </c>
      <c r="D4094" s="112">
        <v>31.8</v>
      </c>
      <c r="E4094" s="112">
        <v>32.6</v>
      </c>
      <c r="F4094" s="112">
        <v>32.35</v>
      </c>
      <c r="G4094" s="112">
        <v>31.55</v>
      </c>
      <c r="H4094" s="113">
        <v>32.6</v>
      </c>
      <c r="I4094" s="90">
        <f t="shared" si="2109"/>
        <v>28.683333333333334</v>
      </c>
      <c r="J4094" s="90">
        <f t="shared" si="2110"/>
        <v>31.033333333333335</v>
      </c>
      <c r="K4094" s="114">
        <v>8</v>
      </c>
      <c r="L4094" s="115">
        <v>4.1666666666666664E-2</v>
      </c>
      <c r="M4094" s="11"/>
      <c r="N4094" s="90">
        <v>25.71</v>
      </c>
      <c r="O4094" s="90">
        <v>28.83</v>
      </c>
      <c r="P4094" s="90">
        <v>31.54</v>
      </c>
      <c r="Q4094" s="90">
        <v>33.43</v>
      </c>
      <c r="R4094" s="63">
        <f t="shared" si="2098"/>
        <v>34.659999999999997</v>
      </c>
      <c r="S4094" s="64">
        <f t="shared" si="2097"/>
        <v>-4.2101341281669112E-2</v>
      </c>
      <c r="T4094" s="65"/>
      <c r="U4094" s="65">
        <f t="shared" si="2093"/>
        <v>0.89177939646201876</v>
      </c>
      <c r="V4094" s="65">
        <f t="shared" si="2099"/>
        <v>0.81515535827520613</v>
      </c>
      <c r="W4094" s="65">
        <f t="shared" si="2100"/>
        <v>0.7690696978761592</v>
      </c>
      <c r="X4094" s="61">
        <f t="shared" si="2111"/>
        <v>9.0573012939001815E-2</v>
      </c>
      <c r="Y4094" s="66">
        <f t="shared" si="2101"/>
        <v>0</v>
      </c>
      <c r="Z4094" s="61">
        <f t="shared" si="2102"/>
        <v>8.1929110981987269E-2</v>
      </c>
      <c r="AA4094" s="67">
        <f t="shared" si="2103"/>
        <v>28.683333333333334</v>
      </c>
      <c r="AB4094" s="68">
        <f t="shared" si="2104"/>
        <v>5.2119797744068448E-2</v>
      </c>
      <c r="AC4094" s="69">
        <f t="shared" si="2105"/>
        <v>0.11564890444703745</v>
      </c>
      <c r="AD4094" s="70">
        <f>_xlfn.PERCENTILE.EXC(AC4094:$AC$5675,0.5)</f>
        <v>5.6665797120880608E-2</v>
      </c>
      <c r="AE4094" s="70">
        <f>_xlfn.PERCENTILE.EXC($AC4094:AC$5675,0.35)</f>
        <v>2.8526578141676515E-2</v>
      </c>
      <c r="AF4094" s="71">
        <f t="shared" si="2094"/>
        <v>3.9950523556297642E-3</v>
      </c>
      <c r="AG4094" s="70">
        <f t="shared" si="2095"/>
        <v>-0.31213811082236831</v>
      </c>
      <c r="AH4094" s="70">
        <f t="shared" si="2096"/>
        <v>-0.32972785344228484</v>
      </c>
      <c r="AI4094" s="61" t="str">
        <f t="shared" si="2091"/>
        <v>Short VOL</v>
      </c>
      <c r="AJ4094" s="68" t="str">
        <f t="shared" si="2092"/>
        <v>Short VOL</v>
      </c>
      <c r="AK4094" s="72"/>
      <c r="AL4094" s="73"/>
      <c r="AM4094" s="72"/>
      <c r="AN4094" s="73"/>
      <c r="AO4094" s="74"/>
      <c r="AP4094" s="20"/>
      <c r="AQ4094" s="74"/>
      <c r="AR4094" s="20"/>
      <c r="AS4094" s="74"/>
      <c r="AT4094" s="20"/>
      <c r="AU4094" s="74" t="str">
        <f t="shared" si="2106"/>
        <v>00631L</v>
      </c>
      <c r="AV4094" s="20">
        <f t="shared" si="2089"/>
        <v>1</v>
      </c>
      <c r="AW4094" s="74" t="str">
        <f t="shared" si="2107"/>
        <v>00631L</v>
      </c>
      <c r="AX4094" s="20">
        <f t="shared" si="2108"/>
        <v>1</v>
      </c>
      <c r="AY4094" s="20">
        <f t="shared" si="2090"/>
        <v>1</v>
      </c>
      <c r="AZ4094" s="116">
        <v>40368</v>
      </c>
      <c r="BA4094" s="116"/>
      <c r="BB4094" s="20"/>
      <c r="BC4094" s="20"/>
      <c r="BD4094" s="76"/>
      <c r="BE4094" s="77"/>
      <c r="BF4094" s="77"/>
    </row>
    <row r="4095" spans="1:58" s="23" customFormat="1" ht="15.75" customHeight="1" x14ac:dyDescent="0.4">
      <c r="A4095" s="116">
        <v>40366</v>
      </c>
      <c r="B4095" s="112">
        <v>27.6</v>
      </c>
      <c r="C4095" s="112">
        <v>30.05</v>
      </c>
      <c r="D4095" s="112">
        <v>32.35</v>
      </c>
      <c r="E4095" s="112">
        <v>33.1</v>
      </c>
      <c r="F4095" s="112">
        <v>32.85</v>
      </c>
      <c r="G4095" s="112">
        <v>32.049999999999997</v>
      </c>
      <c r="H4095" s="113">
        <v>32.950000000000003</v>
      </c>
      <c r="I4095" s="90">
        <f t="shared" si="2109"/>
        <v>29.131250000000001</v>
      </c>
      <c r="J4095" s="90">
        <f t="shared" si="2110"/>
        <v>31.487500000000001</v>
      </c>
      <c r="K4095" s="114">
        <v>9</v>
      </c>
      <c r="L4095" s="115">
        <v>4.1666666666666664E-2</v>
      </c>
      <c r="M4095" s="11"/>
      <c r="N4095" s="90">
        <v>26.84</v>
      </c>
      <c r="O4095" s="90">
        <v>29.72</v>
      </c>
      <c r="P4095" s="90">
        <v>32.24</v>
      </c>
      <c r="Q4095" s="90">
        <v>33.93</v>
      </c>
      <c r="R4095" s="63">
        <f t="shared" si="2098"/>
        <v>35.120000000000005</v>
      </c>
      <c r="S4095" s="64">
        <f t="shared" si="2097"/>
        <v>-9.4772344013490689E-2</v>
      </c>
      <c r="T4095" s="65"/>
      <c r="U4095" s="65">
        <f t="shared" si="2093"/>
        <v>0.90309555854643342</v>
      </c>
      <c r="V4095" s="65">
        <f t="shared" si="2099"/>
        <v>0.83250620347394533</v>
      </c>
      <c r="W4095" s="65">
        <f t="shared" si="2100"/>
        <v>0.79104037724727383</v>
      </c>
      <c r="X4095" s="61">
        <f t="shared" si="2111"/>
        <v>8.876811594202895E-2</v>
      </c>
      <c r="Y4095" s="66">
        <f t="shared" si="2101"/>
        <v>-4.5317220543806217E-3</v>
      </c>
      <c r="Z4095" s="61">
        <f t="shared" si="2102"/>
        <v>8.0883930487019931E-2</v>
      </c>
      <c r="AA4095" s="67">
        <f t="shared" si="2103"/>
        <v>29.131250000000001</v>
      </c>
      <c r="AB4095" s="68">
        <f t="shared" si="2104"/>
        <v>2.8315946348733294E-2</v>
      </c>
      <c r="AC4095" s="69">
        <f t="shared" si="2105"/>
        <v>8.5366989567809304E-2</v>
      </c>
      <c r="AD4095" s="70">
        <f>_xlfn.PERCENTILE.EXC(AC4095:$AC$5675,0.5)</f>
        <v>5.6499296105115171E-2</v>
      </c>
      <c r="AE4095" s="70">
        <f>_xlfn.PERCENTILE.EXC($AC4095:AC$5675,0.35)</f>
        <v>2.8504185633358405E-2</v>
      </c>
      <c r="AF4095" s="71">
        <f t="shared" si="2094"/>
        <v>3.9101215766512085E-3</v>
      </c>
      <c r="AG4095" s="70">
        <f t="shared" si="2095"/>
        <v>-0.31213811082236831</v>
      </c>
      <c r="AH4095" s="70">
        <f t="shared" si="2096"/>
        <v>-0.32972785344228484</v>
      </c>
      <c r="AI4095" s="61" t="str">
        <f t="shared" si="2091"/>
        <v>Short VOL</v>
      </c>
      <c r="AJ4095" s="68" t="str">
        <f t="shared" si="2092"/>
        <v>Short VOL</v>
      </c>
      <c r="AK4095" s="72"/>
      <c r="AL4095" s="73"/>
      <c r="AM4095" s="72"/>
      <c r="AN4095" s="73"/>
      <c r="AO4095" s="74"/>
      <c r="AP4095" s="20"/>
      <c r="AQ4095" s="74"/>
      <c r="AR4095" s="20"/>
      <c r="AS4095" s="74"/>
      <c r="AT4095" s="20"/>
      <c r="AU4095" s="74" t="str">
        <f t="shared" si="2106"/>
        <v>00631L</v>
      </c>
      <c r="AV4095" s="20">
        <f t="shared" si="2089"/>
        <v>1</v>
      </c>
      <c r="AW4095" s="74" t="str">
        <f t="shared" si="2107"/>
        <v>00631L</v>
      </c>
      <c r="AX4095" s="20">
        <f t="shared" si="2108"/>
        <v>1</v>
      </c>
      <c r="AY4095" s="20">
        <f t="shared" si="2090"/>
        <v>1</v>
      </c>
      <c r="AZ4095" s="116">
        <v>40367</v>
      </c>
      <c r="BA4095" s="116"/>
      <c r="BB4095" s="20"/>
      <c r="BC4095" s="20"/>
      <c r="BD4095" s="76"/>
      <c r="BE4095" s="77"/>
      <c r="BF4095" s="77"/>
    </row>
    <row r="4096" spans="1:58" s="23" customFormat="1" ht="15.75" customHeight="1" x14ac:dyDescent="0.4">
      <c r="A4096" s="116">
        <v>40365</v>
      </c>
      <c r="B4096" s="112">
        <v>29.8</v>
      </c>
      <c r="C4096" s="112">
        <v>31.9</v>
      </c>
      <c r="D4096" s="112">
        <v>34.049999999999997</v>
      </c>
      <c r="E4096" s="112">
        <v>34.549999999999997</v>
      </c>
      <c r="F4096" s="112">
        <v>34.4</v>
      </c>
      <c r="G4096" s="112">
        <v>33.5</v>
      </c>
      <c r="H4096" s="113">
        <v>34.5</v>
      </c>
      <c r="I4096" s="90">
        <f t="shared" si="2109"/>
        <v>31.024999999999999</v>
      </c>
      <c r="J4096" s="90">
        <f t="shared" si="2110"/>
        <v>33.154166666666661</v>
      </c>
      <c r="K4096" s="114">
        <v>10</v>
      </c>
      <c r="L4096" s="115">
        <v>4.1666666666666664E-2</v>
      </c>
      <c r="M4096" s="11"/>
      <c r="N4096" s="90">
        <v>29.65</v>
      </c>
      <c r="O4096" s="90">
        <v>32.01</v>
      </c>
      <c r="P4096" s="90">
        <v>34.14</v>
      </c>
      <c r="Q4096" s="90">
        <v>35.6</v>
      </c>
      <c r="R4096" s="63">
        <f t="shared" si="2098"/>
        <v>36.500000000000007</v>
      </c>
      <c r="S4096" s="64">
        <f t="shared" si="2097"/>
        <v>-1.5604249667994768E-2</v>
      </c>
      <c r="T4096" s="65"/>
      <c r="U4096" s="65">
        <f t="shared" si="2093"/>
        <v>0.92627303967510155</v>
      </c>
      <c r="V4096" s="65">
        <f t="shared" si="2099"/>
        <v>0.86848271821909773</v>
      </c>
      <c r="W4096" s="65">
        <f t="shared" si="2100"/>
        <v>0.8328651685393258</v>
      </c>
      <c r="X4096" s="61">
        <f t="shared" si="2111"/>
        <v>7.0469798657718047E-2</v>
      </c>
      <c r="Y4096" s="66">
        <f t="shared" si="2101"/>
        <v>-1.4471780028942739E-3</v>
      </c>
      <c r="Z4096" s="61">
        <f t="shared" si="2102"/>
        <v>6.8627450980392038E-2</v>
      </c>
      <c r="AA4096" s="67">
        <f t="shared" si="2103"/>
        <v>31.024999999999999</v>
      </c>
      <c r="AB4096" s="68">
        <f t="shared" si="2104"/>
        <v>5.0590219224284022E-3</v>
      </c>
      <c r="AC4096" s="69">
        <f t="shared" si="2105"/>
        <v>4.6374367622259702E-2</v>
      </c>
      <c r="AD4096" s="70">
        <f>_xlfn.PERCENTILE.EXC(AC4096:$AC$5675,0.5)</f>
        <v>5.6421774707791555E-2</v>
      </c>
      <c r="AE4096" s="70">
        <f>_xlfn.PERCENTILE.EXC($AC4096:AC$5675,0.35)</f>
        <v>2.8484457961907413E-2</v>
      </c>
      <c r="AF4096" s="71">
        <f t="shared" si="2094"/>
        <v>3.6960689712459346E-3</v>
      </c>
      <c r="AG4096" s="70">
        <f t="shared" si="2095"/>
        <v>-0.31213811082236831</v>
      </c>
      <c r="AH4096" s="70">
        <f t="shared" si="2096"/>
        <v>-0.32972785344228484</v>
      </c>
      <c r="AI4096" s="61" t="str">
        <f t="shared" si="2091"/>
        <v>Safety</v>
      </c>
      <c r="AJ4096" s="68" t="str">
        <f t="shared" si="2092"/>
        <v>Short VOL</v>
      </c>
      <c r="AK4096" s="72"/>
      <c r="AL4096" s="73"/>
      <c r="AM4096" s="72"/>
      <c r="AN4096" s="73"/>
      <c r="AO4096" s="74"/>
      <c r="AP4096" s="20"/>
      <c r="AQ4096" s="74"/>
      <c r="AR4096" s="20"/>
      <c r="AS4096" s="74"/>
      <c r="AT4096" s="20"/>
      <c r="AU4096" s="74" t="str">
        <f t="shared" si="2106"/>
        <v>00631L</v>
      </c>
      <c r="AV4096" s="20">
        <f t="shared" si="2089"/>
        <v>1</v>
      </c>
      <c r="AW4096" s="74" t="str">
        <f t="shared" si="2107"/>
        <v>00631L</v>
      </c>
      <c r="AX4096" s="20">
        <f t="shared" si="2108"/>
        <v>1</v>
      </c>
      <c r="AY4096" s="20">
        <f t="shared" si="2090"/>
        <v>1</v>
      </c>
      <c r="AZ4096" s="116">
        <v>40366</v>
      </c>
      <c r="BA4096" s="116"/>
      <c r="BB4096" s="20"/>
      <c r="BC4096" s="20"/>
      <c r="BD4096" s="76"/>
      <c r="BE4096" s="77"/>
      <c r="BF4096" s="77"/>
    </row>
    <row r="4097" spans="1:58" s="23" customFormat="1" ht="15.75" customHeight="1" x14ac:dyDescent="0.4">
      <c r="A4097" s="116">
        <v>40361</v>
      </c>
      <c r="B4097" s="112">
        <v>32.049999999999997</v>
      </c>
      <c r="C4097" s="112">
        <v>33.4</v>
      </c>
      <c r="D4097" s="112">
        <v>34.950000000000003</v>
      </c>
      <c r="E4097" s="112">
        <v>35.15</v>
      </c>
      <c r="F4097" s="112">
        <v>34.85</v>
      </c>
      <c r="G4097" s="112">
        <v>34</v>
      </c>
      <c r="H4097" s="113">
        <v>34.85</v>
      </c>
      <c r="I4097" s="90">
        <f t="shared" si="2109"/>
        <v>32.78125</v>
      </c>
      <c r="J4097" s="90">
        <f t="shared" si="2110"/>
        <v>34.239583333333336</v>
      </c>
      <c r="K4097" s="114">
        <v>11</v>
      </c>
      <c r="L4097" s="115">
        <v>4.1666666666666664E-2</v>
      </c>
      <c r="M4097" s="11"/>
      <c r="N4097" s="90">
        <v>30.12</v>
      </c>
      <c r="O4097" s="90">
        <v>33.29</v>
      </c>
      <c r="P4097" s="90">
        <v>35.159999999999997</v>
      </c>
      <c r="Q4097" s="90">
        <v>36.61</v>
      </c>
      <c r="R4097" s="63">
        <f t="shared" si="2098"/>
        <v>38.329999999999984</v>
      </c>
      <c r="S4097" s="64">
        <f t="shared" si="2097"/>
        <v>-8.3384053560559904E-2</v>
      </c>
      <c r="T4097" s="65"/>
      <c r="U4097" s="65">
        <f t="shared" si="2093"/>
        <v>0.90477620907179335</v>
      </c>
      <c r="V4097" s="65">
        <f t="shared" si="2099"/>
        <v>0.85665529010238917</v>
      </c>
      <c r="W4097" s="65">
        <f t="shared" si="2100"/>
        <v>0.82272603113903309</v>
      </c>
      <c r="X4097" s="61">
        <f t="shared" si="2111"/>
        <v>4.2121684867394746E-2</v>
      </c>
      <c r="Y4097" s="66">
        <f t="shared" si="2101"/>
        <v>-8.5348506401137173E-3</v>
      </c>
      <c r="Z4097" s="61">
        <f t="shared" si="2102"/>
        <v>4.4486812837623207E-2</v>
      </c>
      <c r="AA4097" s="67">
        <f t="shared" si="2103"/>
        <v>32.78125</v>
      </c>
      <c r="AB4097" s="68">
        <f t="shared" si="2104"/>
        <v>6.4077025232403592E-2</v>
      </c>
      <c r="AC4097" s="69">
        <f t="shared" si="2105"/>
        <v>8.8354913678618821E-2</v>
      </c>
      <c r="AD4097" s="70">
        <f>_xlfn.PERCENTILE.EXC(AC4097:$AC$5675,0.5)</f>
        <v>5.6499296105115171E-2</v>
      </c>
      <c r="AE4097" s="70">
        <f>_xlfn.PERCENTILE.EXC($AC4097:AC$5675,0.35)</f>
        <v>2.8464730290456427E-2</v>
      </c>
      <c r="AF4097" s="71">
        <f t="shared" si="2094"/>
        <v>3.5544646745819326E-3</v>
      </c>
      <c r="AG4097" s="70">
        <f t="shared" si="2095"/>
        <v>-0.31213811082236831</v>
      </c>
      <c r="AH4097" s="70">
        <f t="shared" si="2096"/>
        <v>-0.32972785344228484</v>
      </c>
      <c r="AI4097" s="61" t="str">
        <f t="shared" si="2091"/>
        <v>Short VOL</v>
      </c>
      <c r="AJ4097" s="68" t="str">
        <f t="shared" si="2092"/>
        <v>Short VOL</v>
      </c>
      <c r="AK4097" s="72"/>
      <c r="AL4097" s="73"/>
      <c r="AM4097" s="72"/>
      <c r="AN4097" s="73"/>
      <c r="AO4097" s="74"/>
      <c r="AP4097" s="20"/>
      <c r="AQ4097" s="74"/>
      <c r="AR4097" s="20"/>
      <c r="AS4097" s="74"/>
      <c r="AT4097" s="20"/>
      <c r="AU4097" s="74" t="str">
        <f t="shared" si="2106"/>
        <v>00631L</v>
      </c>
      <c r="AV4097" s="20">
        <f t="shared" si="2089"/>
        <v>1</v>
      </c>
      <c r="AW4097" s="74" t="str">
        <f t="shared" si="2107"/>
        <v>00631L</v>
      </c>
      <c r="AX4097" s="20">
        <f t="shared" si="2108"/>
        <v>1</v>
      </c>
      <c r="AY4097" s="20">
        <f t="shared" si="2090"/>
        <v>1</v>
      </c>
      <c r="AZ4097" s="116">
        <v>40365</v>
      </c>
      <c r="BA4097" s="116"/>
      <c r="BB4097" s="20"/>
      <c r="BC4097" s="20"/>
      <c r="BD4097" s="76"/>
      <c r="BE4097" s="77"/>
      <c r="BF4097" s="77"/>
    </row>
    <row r="4098" spans="1:58" s="23" customFormat="1" ht="15.75" customHeight="1" x14ac:dyDescent="0.4">
      <c r="A4098" s="116">
        <v>40360</v>
      </c>
      <c r="B4098" s="112">
        <v>33.35</v>
      </c>
      <c r="C4098" s="112">
        <v>34.15</v>
      </c>
      <c r="D4098" s="112">
        <v>35.299999999999997</v>
      </c>
      <c r="E4098" s="112">
        <v>35.35</v>
      </c>
      <c r="F4098" s="112">
        <v>34.950000000000003</v>
      </c>
      <c r="G4098" s="112">
        <v>34.1</v>
      </c>
      <c r="H4098" s="113">
        <v>34.9</v>
      </c>
      <c r="I4098" s="90">
        <f t="shared" si="2109"/>
        <v>33.75</v>
      </c>
      <c r="J4098" s="90">
        <f t="shared" si="2110"/>
        <v>34.724999999999994</v>
      </c>
      <c r="K4098" s="114">
        <v>12</v>
      </c>
      <c r="L4098" s="115">
        <v>4.1666666666666664E-2</v>
      </c>
      <c r="M4098" s="11"/>
      <c r="N4098" s="90">
        <v>32.86</v>
      </c>
      <c r="O4098" s="90">
        <v>34.49</v>
      </c>
      <c r="P4098" s="90">
        <v>35.69</v>
      </c>
      <c r="Q4098" s="90">
        <v>36.85</v>
      </c>
      <c r="R4098" s="63">
        <f t="shared" si="2098"/>
        <v>37.320000000000007</v>
      </c>
      <c r="S4098" s="64">
        <f t="shared" si="2097"/>
        <v>-4.8639258830341627E-2</v>
      </c>
      <c r="T4098" s="65"/>
      <c r="U4098" s="65">
        <f t="shared" si="2093"/>
        <v>0.95273992461583057</v>
      </c>
      <c r="V4098" s="65">
        <f t="shared" si="2099"/>
        <v>0.92070608013449151</v>
      </c>
      <c r="W4098" s="65">
        <f t="shared" si="2100"/>
        <v>0.89172320217096335</v>
      </c>
      <c r="X4098" s="61">
        <f t="shared" si="2111"/>
        <v>2.3988005997001412E-2</v>
      </c>
      <c r="Y4098" s="66">
        <f t="shared" si="2101"/>
        <v>-1.272984441301281E-2</v>
      </c>
      <c r="Z4098" s="61">
        <f t="shared" si="2102"/>
        <v>2.8888888888888721E-2</v>
      </c>
      <c r="AA4098" s="67">
        <f t="shared" si="2103"/>
        <v>33.75</v>
      </c>
      <c r="AB4098" s="68">
        <f t="shared" si="2104"/>
        <v>1.4911746804625746E-2</v>
      </c>
      <c r="AC4098" s="69">
        <f t="shared" si="2105"/>
        <v>2.7084601339014018E-2</v>
      </c>
      <c r="AD4098" s="70">
        <f>_xlfn.PERCENTILE.EXC(AC4098:$AC$5675,0.5)</f>
        <v>5.6421774707791555E-2</v>
      </c>
      <c r="AE4098" s="70">
        <f>_xlfn.PERCENTILE.EXC($AC4098:AC$5675,0.35)</f>
        <v>2.8460889717698383E-2</v>
      </c>
      <c r="AF4098" s="71">
        <f t="shared" si="2094"/>
        <v>3.5544646745819326E-3</v>
      </c>
      <c r="AG4098" s="70">
        <f t="shared" si="2095"/>
        <v>-0.31213811082236831</v>
      </c>
      <c r="AH4098" s="70">
        <f t="shared" si="2096"/>
        <v>-0.32972785344228484</v>
      </c>
      <c r="AI4098" s="61" t="str">
        <f t="shared" si="2091"/>
        <v>Safety</v>
      </c>
      <c r="AJ4098" s="68" t="str">
        <f t="shared" si="2092"/>
        <v>Short VOL</v>
      </c>
      <c r="AK4098" s="72"/>
      <c r="AL4098" s="73"/>
      <c r="AM4098" s="72"/>
      <c r="AN4098" s="73"/>
      <c r="AO4098" s="74"/>
      <c r="AP4098" s="20"/>
      <c r="AQ4098" s="74"/>
      <c r="AR4098" s="20"/>
      <c r="AS4098" s="74"/>
      <c r="AT4098" s="20"/>
      <c r="AU4098" s="74" t="str">
        <f t="shared" si="2106"/>
        <v>00631L</v>
      </c>
      <c r="AV4098" s="20">
        <f t="shared" si="2089"/>
        <v>1</v>
      </c>
      <c r="AW4098" s="74" t="str">
        <f t="shared" si="2107"/>
        <v>00635U</v>
      </c>
      <c r="AX4098" s="20">
        <f t="shared" si="2108"/>
        <v>0</v>
      </c>
      <c r="AY4098" s="20">
        <f t="shared" si="2090"/>
        <v>1</v>
      </c>
      <c r="AZ4098" s="116">
        <v>40361</v>
      </c>
      <c r="BA4098" s="116"/>
      <c r="BB4098" s="20"/>
      <c r="BC4098" s="20"/>
      <c r="BD4098" s="76"/>
      <c r="BE4098" s="77"/>
      <c r="BF4098" s="77"/>
    </row>
    <row r="4099" spans="1:58" s="23" customFormat="1" ht="15.75" customHeight="1" x14ac:dyDescent="0.4">
      <c r="A4099" s="116">
        <v>40359</v>
      </c>
      <c r="B4099" s="112">
        <v>33.9</v>
      </c>
      <c r="C4099" s="112">
        <v>34.15</v>
      </c>
      <c r="D4099" s="112">
        <v>35.15</v>
      </c>
      <c r="E4099" s="112">
        <v>35.299999999999997</v>
      </c>
      <c r="F4099" s="112">
        <v>34.799999999999997</v>
      </c>
      <c r="G4099" s="112">
        <v>33.9</v>
      </c>
      <c r="H4099" s="113">
        <v>34.6</v>
      </c>
      <c r="I4099" s="90">
        <f t="shared" si="2109"/>
        <v>34.014583333333334</v>
      </c>
      <c r="J4099" s="90">
        <f t="shared" si="2110"/>
        <v>34.608333333333334</v>
      </c>
      <c r="K4099" s="114">
        <v>13</v>
      </c>
      <c r="L4099" s="115">
        <v>4.1666666666666664E-2</v>
      </c>
      <c r="M4099" s="11"/>
      <c r="N4099" s="90">
        <v>34.54</v>
      </c>
      <c r="O4099" s="90">
        <v>35.229999999999997</v>
      </c>
      <c r="P4099" s="90">
        <v>35.69</v>
      </c>
      <c r="Q4099" s="90">
        <v>37</v>
      </c>
      <c r="R4099" s="63">
        <f t="shared" si="2098"/>
        <v>36.379999999999988</v>
      </c>
      <c r="S4099" s="64">
        <f t="shared" si="2097"/>
        <v>1.2012891883972943E-2</v>
      </c>
      <c r="T4099" s="65"/>
      <c r="U4099" s="65">
        <f t="shared" si="2093"/>
        <v>0.9804144195288107</v>
      </c>
      <c r="V4099" s="65">
        <f t="shared" si="2099"/>
        <v>0.96777808910058849</v>
      </c>
      <c r="W4099" s="65">
        <f t="shared" si="2100"/>
        <v>0.93351351351351353</v>
      </c>
      <c r="X4099" s="61">
        <f t="shared" si="2111"/>
        <v>7.3746312684365781E-3</v>
      </c>
      <c r="Y4099" s="66">
        <f t="shared" si="2101"/>
        <v>-1.983002832861178E-2</v>
      </c>
      <c r="Z4099" s="61">
        <f t="shared" si="2102"/>
        <v>1.7455748147240765E-2</v>
      </c>
      <c r="AA4099" s="67">
        <f t="shared" si="2103"/>
        <v>34.014583333333334</v>
      </c>
      <c r="AB4099" s="68">
        <f t="shared" si="2104"/>
        <v>-1.8529241459177781E-2</v>
      </c>
      <c r="AC4099" s="69">
        <f t="shared" si="2105"/>
        <v>-1.521183169272336E-2</v>
      </c>
      <c r="AD4099" s="70">
        <f>_xlfn.PERCENTILE.EXC(AC4099:$AC$5675,0.5)</f>
        <v>5.6499296105115171E-2</v>
      </c>
      <c r="AE4099" s="70">
        <f>_xlfn.PERCENTILE.EXC($AC4099:AC$5675,0.35)</f>
        <v>2.8481639723128702E-2</v>
      </c>
      <c r="AF4099" s="71">
        <f t="shared" si="2094"/>
        <v>3.5544646745819326E-3</v>
      </c>
      <c r="AG4099" s="70">
        <f t="shared" si="2095"/>
        <v>-0.31213811082236831</v>
      </c>
      <c r="AH4099" s="70">
        <f t="shared" si="2096"/>
        <v>-0.32972785344228484</v>
      </c>
      <c r="AI4099" s="61" t="str">
        <f t="shared" si="2091"/>
        <v>Safety</v>
      </c>
      <c r="AJ4099" s="68" t="str">
        <f t="shared" si="2092"/>
        <v>Safety</v>
      </c>
      <c r="AK4099" s="72"/>
      <c r="AL4099" s="73"/>
      <c r="AM4099" s="72"/>
      <c r="AN4099" s="73"/>
      <c r="AO4099" s="74"/>
      <c r="AP4099" s="20"/>
      <c r="AQ4099" s="74"/>
      <c r="AR4099" s="20"/>
      <c r="AS4099" s="74"/>
      <c r="AT4099" s="20"/>
      <c r="AU4099" s="74" t="str">
        <f t="shared" si="2106"/>
        <v>00635U</v>
      </c>
      <c r="AV4099" s="20">
        <f t="shared" ref="AV4099:AV4162" si="2112">IF(AU4099="00631L",1,0)</f>
        <v>0</v>
      </c>
      <c r="AW4099" s="74" t="str">
        <f t="shared" si="2107"/>
        <v>00635U</v>
      </c>
      <c r="AX4099" s="20">
        <f t="shared" si="2108"/>
        <v>0</v>
      </c>
      <c r="AY4099" s="20">
        <f t="shared" ref="AY4099:AY4162" si="2113">IF(AP4099=1,0,1)</f>
        <v>1</v>
      </c>
      <c r="AZ4099" s="116">
        <v>40360</v>
      </c>
      <c r="BA4099" s="116"/>
      <c r="BB4099" s="20"/>
      <c r="BC4099" s="20"/>
      <c r="BD4099" s="76"/>
      <c r="BE4099" s="77"/>
      <c r="BF4099" s="77"/>
    </row>
    <row r="4100" spans="1:58" s="23" customFormat="1" ht="15.75" customHeight="1" x14ac:dyDescent="0.4">
      <c r="A4100" s="116">
        <v>40358</v>
      </c>
      <c r="B4100" s="112">
        <v>33.5</v>
      </c>
      <c r="C4100" s="112">
        <v>33.450000000000003</v>
      </c>
      <c r="D4100" s="112">
        <v>34.75</v>
      </c>
      <c r="E4100" s="112">
        <v>34.75</v>
      </c>
      <c r="F4100" s="112">
        <v>34.25</v>
      </c>
      <c r="G4100" s="112">
        <v>33.5</v>
      </c>
      <c r="H4100" s="113">
        <v>34.200000000000003</v>
      </c>
      <c r="I4100" s="90">
        <f t="shared" si="2109"/>
        <v>33.479166666666671</v>
      </c>
      <c r="J4100" s="90">
        <f t="shared" si="2110"/>
        <v>33.991666666666667</v>
      </c>
      <c r="K4100" s="114">
        <v>14</v>
      </c>
      <c r="L4100" s="115">
        <v>4.1666666666666664E-2</v>
      </c>
      <c r="M4100" s="11"/>
      <c r="N4100" s="90">
        <v>34.130000000000003</v>
      </c>
      <c r="O4100" s="90">
        <v>34.380000000000003</v>
      </c>
      <c r="P4100" s="90">
        <v>35.049999999999997</v>
      </c>
      <c r="Q4100" s="90">
        <v>36.08</v>
      </c>
      <c r="R4100" s="63">
        <f t="shared" si="2098"/>
        <v>35.300000000000004</v>
      </c>
      <c r="S4100" s="64">
        <f t="shared" si="2097"/>
        <v>0.17689655172413801</v>
      </c>
      <c r="T4100" s="65"/>
      <c r="U4100" s="65">
        <f t="shared" si="2093"/>
        <v>0.99272833042466546</v>
      </c>
      <c r="V4100" s="65">
        <f t="shared" si="2099"/>
        <v>0.97375178316690458</v>
      </c>
      <c r="W4100" s="65">
        <f t="shared" si="2100"/>
        <v>0.94595343680709543</v>
      </c>
      <c r="X4100" s="61">
        <f t="shared" si="2111"/>
        <v>-1.4925373134327511E-3</v>
      </c>
      <c r="Y4100" s="66">
        <f t="shared" si="2101"/>
        <v>-1.582733812949632E-2</v>
      </c>
      <c r="Z4100" s="61">
        <f t="shared" si="2102"/>
        <v>1.5308027380211444E-2</v>
      </c>
      <c r="AA4100" s="67">
        <f t="shared" si="2103"/>
        <v>33.479166666666671</v>
      </c>
      <c r="AB4100" s="68">
        <f t="shared" si="2104"/>
        <v>-1.8458833870495239E-2</v>
      </c>
      <c r="AC4100" s="69">
        <f t="shared" si="2105"/>
        <v>-1.9069245043461209E-2</v>
      </c>
      <c r="AD4100" s="70">
        <f>_xlfn.PERCENTILE.EXC(AC4100:$AC$5675,0.5)</f>
        <v>5.6665797120880608E-2</v>
      </c>
      <c r="AE4100" s="70">
        <f>_xlfn.PERCENTILE.EXC($AC4100:AC$5675,0.35)</f>
        <v>2.851827682725197E-2</v>
      </c>
      <c r="AF4100" s="71">
        <f t="shared" si="2094"/>
        <v>3.6960689712459346E-3</v>
      </c>
      <c r="AG4100" s="70">
        <f t="shared" si="2095"/>
        <v>-0.31213811082236831</v>
      </c>
      <c r="AH4100" s="70">
        <f t="shared" si="2096"/>
        <v>-0.32972785344228484</v>
      </c>
      <c r="AI4100" s="61" t="str">
        <f t="shared" si="2091"/>
        <v>Safety</v>
      </c>
      <c r="AJ4100" s="68" t="str">
        <f t="shared" si="2092"/>
        <v>Safety</v>
      </c>
      <c r="AK4100" s="72"/>
      <c r="AL4100" s="73"/>
      <c r="AM4100" s="72"/>
      <c r="AN4100" s="73"/>
      <c r="AO4100" s="74"/>
      <c r="AP4100" s="20"/>
      <c r="AQ4100" s="74"/>
      <c r="AR4100" s="20"/>
      <c r="AS4100" s="74"/>
      <c r="AT4100" s="20"/>
      <c r="AU4100" s="74" t="str">
        <f t="shared" si="2106"/>
        <v>00635U</v>
      </c>
      <c r="AV4100" s="20">
        <f t="shared" si="2112"/>
        <v>0</v>
      </c>
      <c r="AW4100" s="74" t="str">
        <f t="shared" si="2107"/>
        <v>00635U</v>
      </c>
      <c r="AX4100" s="20">
        <f t="shared" si="2108"/>
        <v>0</v>
      </c>
      <c r="AY4100" s="20">
        <f t="shared" si="2113"/>
        <v>1</v>
      </c>
      <c r="AZ4100" s="116">
        <v>40359</v>
      </c>
      <c r="BA4100" s="116"/>
      <c r="BB4100" s="20"/>
      <c r="BC4100" s="20"/>
      <c r="BD4100" s="76"/>
      <c r="BE4100" s="77"/>
      <c r="BF4100" s="77"/>
    </row>
    <row r="4101" spans="1:58" s="23" customFormat="1" ht="15.75" customHeight="1" x14ac:dyDescent="0.4">
      <c r="A4101" s="116">
        <v>40357</v>
      </c>
      <c r="B4101" s="112">
        <v>30.15</v>
      </c>
      <c r="C4101" s="112">
        <v>31.05</v>
      </c>
      <c r="D4101" s="112">
        <v>32.450000000000003</v>
      </c>
      <c r="E4101" s="112">
        <v>32.5</v>
      </c>
      <c r="F4101" s="112">
        <v>32</v>
      </c>
      <c r="G4101" s="112">
        <v>31.35</v>
      </c>
      <c r="H4101" s="113">
        <v>31.8</v>
      </c>
      <c r="I4101" s="90">
        <f t="shared" si="2109"/>
        <v>30.487500000000001</v>
      </c>
      <c r="J4101" s="90">
        <f t="shared" si="2110"/>
        <v>31.575000000000003</v>
      </c>
      <c r="K4101" s="114">
        <v>15</v>
      </c>
      <c r="L4101" s="115">
        <v>4.1666666666666664E-2</v>
      </c>
      <c r="M4101" s="11"/>
      <c r="N4101" s="90">
        <v>29</v>
      </c>
      <c r="O4101" s="90">
        <v>30.96</v>
      </c>
      <c r="P4101" s="90">
        <v>32.33</v>
      </c>
      <c r="Q4101" s="90">
        <v>33.46</v>
      </c>
      <c r="R4101" s="63">
        <f t="shared" si="2098"/>
        <v>34.29</v>
      </c>
      <c r="S4101" s="64">
        <f t="shared" si="2097"/>
        <v>1.6473887136347665E-2</v>
      </c>
      <c r="T4101" s="65"/>
      <c r="U4101" s="65">
        <f t="shared" si="2093"/>
        <v>0.93669250645994828</v>
      </c>
      <c r="V4101" s="65">
        <f t="shared" si="2099"/>
        <v>0.89699969068976193</v>
      </c>
      <c r="W4101" s="65">
        <f t="shared" si="2100"/>
        <v>0.86670651524208009</v>
      </c>
      <c r="X4101" s="61">
        <f t="shared" si="2111"/>
        <v>2.9850746268656789E-2</v>
      </c>
      <c r="Y4101" s="66">
        <f t="shared" si="2101"/>
        <v>-2.1538461538461517E-2</v>
      </c>
      <c r="Z4101" s="61">
        <f t="shared" si="2102"/>
        <v>3.5670356703567108E-2</v>
      </c>
      <c r="AA4101" s="67">
        <f t="shared" si="2103"/>
        <v>30.487500000000001</v>
      </c>
      <c r="AB4101" s="68">
        <f t="shared" si="2104"/>
        <v>3.9655172413793058E-2</v>
      </c>
      <c r="AC4101" s="69">
        <f t="shared" si="2105"/>
        <v>5.1293103448275888E-2</v>
      </c>
      <c r="AD4101" s="70">
        <f>_xlfn.PERCENTILE.EXC(AC4101:$AC$5675,0.5)</f>
        <v>5.6832298136646045E-2</v>
      </c>
      <c r="AE4101" s="70">
        <f>_xlfn.PERCENTILE.EXC($AC4101:AC$5675,0.35)</f>
        <v>2.8586891973780653E-2</v>
      </c>
      <c r="AF4101" s="71">
        <f t="shared" si="2094"/>
        <v>3.9101215766512085E-3</v>
      </c>
      <c r="AG4101" s="70">
        <f t="shared" si="2095"/>
        <v>-0.31213811082236831</v>
      </c>
      <c r="AH4101" s="70">
        <f t="shared" si="2096"/>
        <v>-0.32972785344228484</v>
      </c>
      <c r="AI4101" s="61" t="str">
        <f t="shared" ref="AI4101:AI4164" si="2114">IF(AC4101&gt;AD4101,"Short VOL","Safety")</f>
        <v>Safety</v>
      </c>
      <c r="AJ4101" s="68" t="str">
        <f t="shared" ref="AJ4101:AJ4164" si="2115">IF(AC4101&gt;AF4101,"Short VOL","Safety")</f>
        <v>Short VOL</v>
      </c>
      <c r="AK4101" s="72"/>
      <c r="AL4101" s="73"/>
      <c r="AM4101" s="72"/>
      <c r="AN4101" s="73"/>
      <c r="AO4101" s="74"/>
      <c r="AP4101" s="20"/>
      <c r="AQ4101" s="74"/>
      <c r="AR4101" s="20"/>
      <c r="AS4101" s="74"/>
      <c r="AT4101" s="20"/>
      <c r="AU4101" s="74" t="str">
        <f t="shared" si="2106"/>
        <v>00631L</v>
      </c>
      <c r="AV4101" s="20">
        <f t="shared" si="2112"/>
        <v>1</v>
      </c>
      <c r="AW4101" s="74" t="str">
        <f t="shared" si="2107"/>
        <v>00631L</v>
      </c>
      <c r="AX4101" s="20">
        <f t="shared" si="2108"/>
        <v>1</v>
      </c>
      <c r="AY4101" s="20">
        <f t="shared" si="2113"/>
        <v>1</v>
      </c>
      <c r="AZ4101" s="116">
        <v>40358</v>
      </c>
      <c r="BA4101" s="116"/>
      <c r="BB4101" s="20"/>
      <c r="BC4101" s="20"/>
      <c r="BD4101" s="76"/>
      <c r="BE4101" s="77"/>
      <c r="BF4101" s="77"/>
    </row>
    <row r="4102" spans="1:58" s="23" customFormat="1" ht="15.75" customHeight="1" x14ac:dyDescent="0.4">
      <c r="A4102" s="116">
        <v>40354</v>
      </c>
      <c r="B4102" s="112">
        <v>29.75</v>
      </c>
      <c r="C4102" s="112">
        <v>30.35</v>
      </c>
      <c r="D4102" s="112">
        <v>31.75</v>
      </c>
      <c r="E4102" s="112">
        <v>31.95</v>
      </c>
      <c r="F4102" s="112">
        <v>31.5</v>
      </c>
      <c r="G4102" s="112">
        <v>30.75</v>
      </c>
      <c r="H4102" s="113">
        <v>31.15</v>
      </c>
      <c r="I4102" s="90">
        <f t="shared" si="2109"/>
        <v>29.95</v>
      </c>
      <c r="J4102" s="90">
        <f t="shared" si="2110"/>
        <v>30.816666666666666</v>
      </c>
      <c r="K4102" s="114">
        <v>16</v>
      </c>
      <c r="L4102" s="115">
        <v>4.1666666666666664E-2</v>
      </c>
      <c r="M4102" s="11"/>
      <c r="N4102" s="90">
        <v>28.53</v>
      </c>
      <c r="O4102" s="90">
        <v>30.7</v>
      </c>
      <c r="P4102" s="90">
        <v>32.46</v>
      </c>
      <c r="Q4102" s="90">
        <v>33.78</v>
      </c>
      <c r="R4102" s="63">
        <f t="shared" si="2098"/>
        <v>34.629999999999995</v>
      </c>
      <c r="S4102" s="64">
        <f t="shared" si="2097"/>
        <v>-4.0685944855413499E-2</v>
      </c>
      <c r="T4102" s="65"/>
      <c r="U4102" s="65">
        <f t="shared" si="2093"/>
        <v>0.92931596091205215</v>
      </c>
      <c r="V4102" s="65">
        <f t="shared" si="2099"/>
        <v>0.87892791127541592</v>
      </c>
      <c r="W4102" s="65">
        <f t="shared" si="2100"/>
        <v>0.84458259325044405</v>
      </c>
      <c r="X4102" s="61">
        <f t="shared" si="2111"/>
        <v>2.0168067226890803E-2</v>
      </c>
      <c r="Y4102" s="66">
        <f t="shared" si="2101"/>
        <v>-2.5039123630672948E-2</v>
      </c>
      <c r="Z4102" s="61">
        <f t="shared" si="2102"/>
        <v>2.8937117417918771E-2</v>
      </c>
      <c r="AA4102" s="67">
        <f t="shared" si="2103"/>
        <v>29.950000000000003</v>
      </c>
      <c r="AB4102" s="68">
        <f t="shared" si="2104"/>
        <v>4.2762004907115278E-2</v>
      </c>
      <c r="AC4102" s="69">
        <f t="shared" si="2105"/>
        <v>4.9772169645986741E-2</v>
      </c>
      <c r="AD4102" s="70">
        <f>_xlfn.PERCENTILE.EXC(AC4102:$AC$5675,0.5)</f>
        <v>5.6895763078856763E-2</v>
      </c>
      <c r="AE4102" s="70">
        <f>_xlfn.PERCENTILE.EXC($AC4102:AC$5675,0.35)</f>
        <v>2.8548510444259843E-2</v>
      </c>
      <c r="AF4102" s="71">
        <f t="shared" si="2094"/>
        <v>3.9101215766512085E-3</v>
      </c>
      <c r="AG4102" s="70">
        <f t="shared" si="2095"/>
        <v>-0.31213811082236831</v>
      </c>
      <c r="AH4102" s="70">
        <f t="shared" si="2096"/>
        <v>-0.32972785344228484</v>
      </c>
      <c r="AI4102" s="61" t="str">
        <f t="shared" si="2114"/>
        <v>Safety</v>
      </c>
      <c r="AJ4102" s="68" t="str">
        <f t="shared" si="2115"/>
        <v>Short VOL</v>
      </c>
      <c r="AK4102" s="72"/>
      <c r="AL4102" s="73"/>
      <c r="AM4102" s="72"/>
      <c r="AN4102" s="73"/>
      <c r="AO4102" s="74"/>
      <c r="AP4102" s="20"/>
      <c r="AQ4102" s="74"/>
      <c r="AR4102" s="20"/>
      <c r="AS4102" s="74"/>
      <c r="AT4102" s="20"/>
      <c r="AU4102" s="74" t="str">
        <f t="shared" si="2106"/>
        <v>00631L</v>
      </c>
      <c r="AV4102" s="20">
        <f t="shared" si="2112"/>
        <v>1</v>
      </c>
      <c r="AW4102" s="74" t="str">
        <f t="shared" si="2107"/>
        <v>00631L</v>
      </c>
      <c r="AX4102" s="20">
        <f t="shared" si="2108"/>
        <v>1</v>
      </c>
      <c r="AY4102" s="20">
        <f t="shared" si="2113"/>
        <v>1</v>
      </c>
      <c r="AZ4102" s="116">
        <v>40357</v>
      </c>
      <c r="BA4102" s="116"/>
      <c r="BB4102" s="20"/>
      <c r="BC4102" s="20"/>
      <c r="BD4102" s="76"/>
      <c r="BE4102" s="77"/>
      <c r="BF4102" s="77"/>
    </row>
    <row r="4103" spans="1:58" s="23" customFormat="1" ht="15.75" customHeight="1" x14ac:dyDescent="0.4">
      <c r="A4103" s="116">
        <v>40353</v>
      </c>
      <c r="B4103" s="112">
        <v>30.65</v>
      </c>
      <c r="C4103" s="112">
        <v>30.8</v>
      </c>
      <c r="D4103" s="112">
        <v>31.85</v>
      </c>
      <c r="E4103" s="112">
        <v>31.9</v>
      </c>
      <c r="F4103" s="112">
        <v>31.45</v>
      </c>
      <c r="G4103" s="112">
        <v>30.7</v>
      </c>
      <c r="H4103" s="113">
        <v>31</v>
      </c>
      <c r="I4103" s="90">
        <f t="shared" si="2109"/>
        <v>30.693749999999998</v>
      </c>
      <c r="J4103" s="90">
        <f t="shared" si="2110"/>
        <v>31.106249999999999</v>
      </c>
      <c r="K4103" s="114">
        <v>17</v>
      </c>
      <c r="L4103" s="115">
        <v>4.1666666666666664E-2</v>
      </c>
      <c r="M4103" s="11"/>
      <c r="N4103" s="90">
        <v>29.74</v>
      </c>
      <c r="O4103" s="90">
        <v>31.36</v>
      </c>
      <c r="P4103" s="90">
        <v>32.82</v>
      </c>
      <c r="Q4103" s="90">
        <v>33.76</v>
      </c>
      <c r="R4103" s="63">
        <f t="shared" si="2098"/>
        <v>34.440000000000012</v>
      </c>
      <c r="S4103" s="64">
        <f t="shared" si="2097"/>
        <v>0.10516536603493119</v>
      </c>
      <c r="T4103" s="65"/>
      <c r="U4103" s="65">
        <f t="shared" si="2093"/>
        <v>0.94834183673469385</v>
      </c>
      <c r="V4103" s="65">
        <f t="shared" si="2099"/>
        <v>0.90615478366849478</v>
      </c>
      <c r="W4103" s="65">
        <f t="shared" si="2100"/>
        <v>0.88092417061611372</v>
      </c>
      <c r="X4103" s="61">
        <f t="shared" si="2111"/>
        <v>4.893964110929923E-3</v>
      </c>
      <c r="Y4103" s="66">
        <f t="shared" si="2101"/>
        <v>-2.8213166144200583E-2</v>
      </c>
      <c r="Z4103" s="61">
        <f t="shared" si="2102"/>
        <v>1.3439218081857102E-2</v>
      </c>
      <c r="AA4103" s="67">
        <f t="shared" si="2103"/>
        <v>30.693750000000001</v>
      </c>
      <c r="AB4103" s="68">
        <f t="shared" si="2104"/>
        <v>3.0598520511096173E-2</v>
      </c>
      <c r="AC4103" s="69">
        <f t="shared" si="2105"/>
        <v>3.206960322797589E-2</v>
      </c>
      <c r="AD4103" s="70">
        <f>_xlfn.PERCENTILE.EXC(AC4103:$AC$5675,0.5)</f>
        <v>5.6959228021067482E-2</v>
      </c>
      <c r="AE4103" s="70">
        <f>_xlfn.PERCENTILE.EXC($AC4103:AC$5675,0.35)</f>
        <v>2.851545858847326E-2</v>
      </c>
      <c r="AF4103" s="71">
        <f t="shared" si="2094"/>
        <v>3.9101215766512085E-3</v>
      </c>
      <c r="AG4103" s="70">
        <f t="shared" si="2095"/>
        <v>-0.31213811082236831</v>
      </c>
      <c r="AH4103" s="70">
        <f t="shared" si="2096"/>
        <v>-0.32972785344228484</v>
      </c>
      <c r="AI4103" s="61" t="str">
        <f t="shared" si="2114"/>
        <v>Safety</v>
      </c>
      <c r="AJ4103" s="68" t="str">
        <f t="shared" si="2115"/>
        <v>Short VOL</v>
      </c>
      <c r="AK4103" s="72"/>
      <c r="AL4103" s="73"/>
      <c r="AM4103" s="72"/>
      <c r="AN4103" s="73"/>
      <c r="AO4103" s="74"/>
      <c r="AP4103" s="20"/>
      <c r="AQ4103" s="74"/>
      <c r="AR4103" s="20"/>
      <c r="AS4103" s="74"/>
      <c r="AT4103" s="20"/>
      <c r="AU4103" s="74" t="str">
        <f t="shared" si="2106"/>
        <v>00631L</v>
      </c>
      <c r="AV4103" s="20">
        <f t="shared" si="2112"/>
        <v>1</v>
      </c>
      <c r="AW4103" s="74" t="str">
        <f t="shared" si="2107"/>
        <v>00631L</v>
      </c>
      <c r="AX4103" s="20">
        <f t="shared" si="2108"/>
        <v>1</v>
      </c>
      <c r="AY4103" s="20">
        <f t="shared" si="2113"/>
        <v>1</v>
      </c>
      <c r="AZ4103" s="116">
        <v>40354</v>
      </c>
      <c r="BA4103" s="116"/>
      <c r="BB4103" s="20"/>
      <c r="BC4103" s="20"/>
      <c r="BD4103" s="76"/>
      <c r="BE4103" s="77"/>
      <c r="BF4103" s="77"/>
    </row>
    <row r="4104" spans="1:58" s="23" customFormat="1" ht="15.75" customHeight="1" x14ac:dyDescent="0.4">
      <c r="A4104" s="116">
        <v>40352</v>
      </c>
      <c r="B4104" s="112">
        <v>28.75</v>
      </c>
      <c r="C4104" s="112">
        <v>29.55</v>
      </c>
      <c r="D4104" s="112">
        <v>30.7</v>
      </c>
      <c r="E4104" s="112">
        <v>30.85</v>
      </c>
      <c r="F4104" s="112">
        <v>30.7</v>
      </c>
      <c r="G4104" s="112">
        <v>30.15</v>
      </c>
      <c r="H4104" s="113">
        <v>30.25</v>
      </c>
      <c r="I4104" s="90">
        <f t="shared" si="2109"/>
        <v>28.95</v>
      </c>
      <c r="J4104" s="90">
        <f t="shared" si="2110"/>
        <v>29.837499999999999</v>
      </c>
      <c r="K4104" s="114">
        <v>18</v>
      </c>
      <c r="L4104" s="115">
        <v>4.1666666666666664E-2</v>
      </c>
      <c r="M4104" s="11"/>
      <c r="N4104" s="90">
        <v>26.91</v>
      </c>
      <c r="O4104" s="90">
        <v>29.26</v>
      </c>
      <c r="P4104" s="90">
        <v>30.72</v>
      </c>
      <c r="Q4104" s="90">
        <v>32.28</v>
      </c>
      <c r="R4104" s="63">
        <f t="shared" si="2098"/>
        <v>33.070000000000007</v>
      </c>
      <c r="S4104" s="64">
        <f t="shared" si="2097"/>
        <v>-5.1756007393715551E-3</v>
      </c>
      <c r="T4104" s="65"/>
      <c r="U4104" s="65">
        <f t="shared" ref="U4104:U4167" si="2116">N4104/O4104</f>
        <v>0.91968557758031433</v>
      </c>
      <c r="V4104" s="65">
        <f t="shared" si="2099"/>
        <v>0.8759765625</v>
      </c>
      <c r="W4104" s="65">
        <f t="shared" si="2100"/>
        <v>0.83364312267657992</v>
      </c>
      <c r="X4104" s="61">
        <f t="shared" si="2111"/>
        <v>2.7826086956521764E-2</v>
      </c>
      <c r="Y4104" s="66">
        <f t="shared" si="2101"/>
        <v>-1.9448946515397129E-2</v>
      </c>
      <c r="Z4104" s="61">
        <f t="shared" si="2102"/>
        <v>3.0656303972366124E-2</v>
      </c>
      <c r="AA4104" s="67">
        <f t="shared" si="2103"/>
        <v>28.95</v>
      </c>
      <c r="AB4104" s="68">
        <f t="shared" si="2104"/>
        <v>6.8376068376068369E-2</v>
      </c>
      <c r="AC4104" s="69">
        <f t="shared" si="2105"/>
        <v>7.5808249721293172E-2</v>
      </c>
      <c r="AD4104" s="70">
        <f>_xlfn.PERCENTILE.EXC(AC4104:$AC$5675,0.5)</f>
        <v>5.6999094530014234E-2</v>
      </c>
      <c r="AE4104" s="70">
        <f>_xlfn.PERCENTILE.EXC($AC4104:AC$5675,0.35)</f>
        <v>2.8495730917022268E-2</v>
      </c>
      <c r="AF4104" s="71">
        <f t="shared" si="2094"/>
        <v>3.9101215766512085E-3</v>
      </c>
      <c r="AG4104" s="70">
        <f t="shared" si="2095"/>
        <v>-0.31213811082236831</v>
      </c>
      <c r="AH4104" s="70">
        <f t="shared" si="2096"/>
        <v>-0.32972785344228484</v>
      </c>
      <c r="AI4104" s="61" t="str">
        <f t="shared" si="2114"/>
        <v>Short VOL</v>
      </c>
      <c r="AJ4104" s="68" t="str">
        <f t="shared" si="2115"/>
        <v>Short VOL</v>
      </c>
      <c r="AK4104" s="72"/>
      <c r="AL4104" s="73"/>
      <c r="AM4104" s="72"/>
      <c r="AN4104" s="73"/>
      <c r="AO4104" s="74"/>
      <c r="AP4104" s="20"/>
      <c r="AQ4104" s="74"/>
      <c r="AR4104" s="20"/>
      <c r="AS4104" s="74"/>
      <c r="AT4104" s="20"/>
      <c r="AU4104" s="74" t="str">
        <f t="shared" si="2106"/>
        <v>00631L</v>
      </c>
      <c r="AV4104" s="20">
        <f t="shared" si="2112"/>
        <v>1</v>
      </c>
      <c r="AW4104" s="74" t="str">
        <f t="shared" si="2107"/>
        <v>00631L</v>
      </c>
      <c r="AX4104" s="20">
        <f t="shared" si="2108"/>
        <v>1</v>
      </c>
      <c r="AY4104" s="20">
        <f t="shared" si="2113"/>
        <v>1</v>
      </c>
      <c r="AZ4104" s="116">
        <v>40353</v>
      </c>
      <c r="BA4104" s="116"/>
      <c r="BB4104" s="20"/>
      <c r="BC4104" s="20"/>
      <c r="BD4104" s="76"/>
      <c r="BE4104" s="77"/>
      <c r="BF4104" s="77"/>
    </row>
    <row r="4105" spans="1:58" s="23" customFormat="1" ht="15.75" customHeight="1" x14ac:dyDescent="0.4">
      <c r="A4105" s="116">
        <v>40351</v>
      </c>
      <c r="B4105" s="112">
        <v>28.4</v>
      </c>
      <c r="C4105" s="112">
        <v>29</v>
      </c>
      <c r="D4105" s="112">
        <v>30.3</v>
      </c>
      <c r="E4105" s="112">
        <v>30.4</v>
      </c>
      <c r="F4105" s="112">
        <v>30.3</v>
      </c>
      <c r="G4105" s="112">
        <v>29.55</v>
      </c>
      <c r="H4105" s="113">
        <v>29.8</v>
      </c>
      <c r="I4105" s="90">
        <f t="shared" si="2109"/>
        <v>28.524999999999999</v>
      </c>
      <c r="J4105" s="90">
        <f t="shared" si="2110"/>
        <v>29.270833333333332</v>
      </c>
      <c r="K4105" s="114">
        <v>19</v>
      </c>
      <c r="L4105" s="115">
        <v>4.1666666666666664E-2</v>
      </c>
      <c r="M4105" s="11"/>
      <c r="N4105" s="90">
        <v>27.05</v>
      </c>
      <c r="O4105" s="90">
        <v>29.09</v>
      </c>
      <c r="P4105" s="90">
        <v>30.28</v>
      </c>
      <c r="Q4105" s="90">
        <v>32.049999999999997</v>
      </c>
      <c r="R4105" s="63">
        <f t="shared" si="2098"/>
        <v>32.320000000000007</v>
      </c>
      <c r="S4105" s="64">
        <f t="shared" si="2097"/>
        <v>8.721864951768496E-2</v>
      </c>
      <c r="T4105" s="65"/>
      <c r="U4105" s="65">
        <f t="shared" si="2116"/>
        <v>0.92987280852526644</v>
      </c>
      <c r="V4105" s="65">
        <f t="shared" si="2099"/>
        <v>0.89332892998678992</v>
      </c>
      <c r="W4105" s="65">
        <f t="shared" si="2100"/>
        <v>0.84399375975039015</v>
      </c>
      <c r="X4105" s="61">
        <f t="shared" si="2111"/>
        <v>2.1126760563380333E-2</v>
      </c>
      <c r="Y4105" s="66">
        <f t="shared" si="2101"/>
        <v>-1.9736842105263087E-2</v>
      </c>
      <c r="Z4105" s="61">
        <f t="shared" si="2102"/>
        <v>2.614665498101082E-2</v>
      </c>
      <c r="AA4105" s="67">
        <f t="shared" si="2103"/>
        <v>28.524999999999999</v>
      </c>
      <c r="AB4105" s="68">
        <f t="shared" si="2104"/>
        <v>4.9907578558225425E-2</v>
      </c>
      <c r="AC4105" s="69">
        <f t="shared" si="2105"/>
        <v>5.4528650646950012E-2</v>
      </c>
      <c r="AD4105" s="70">
        <f>_xlfn.PERCENTILE.EXC(AC4105:$AC$5675,0.5)</f>
        <v>5.6959228021067482E-2</v>
      </c>
      <c r="AE4105" s="70">
        <f>_xlfn.PERCENTILE.EXC($AC4105:AC$5675,0.35)</f>
        <v>2.8476003245571275E-2</v>
      </c>
      <c r="AF4105" s="71">
        <f t="shared" si="2094"/>
        <v>3.9101215766512085E-3</v>
      </c>
      <c r="AG4105" s="70">
        <f t="shared" si="2095"/>
        <v>-0.31213811082236831</v>
      </c>
      <c r="AH4105" s="70">
        <f t="shared" si="2096"/>
        <v>-0.32972785344228484</v>
      </c>
      <c r="AI4105" s="61" t="str">
        <f t="shared" si="2114"/>
        <v>Safety</v>
      </c>
      <c r="AJ4105" s="68" t="str">
        <f t="shared" si="2115"/>
        <v>Short VOL</v>
      </c>
      <c r="AK4105" s="72"/>
      <c r="AL4105" s="73"/>
      <c r="AM4105" s="72"/>
      <c r="AN4105" s="73"/>
      <c r="AO4105" s="74"/>
      <c r="AP4105" s="20"/>
      <c r="AQ4105" s="74"/>
      <c r="AR4105" s="20"/>
      <c r="AS4105" s="74"/>
      <c r="AT4105" s="20"/>
      <c r="AU4105" s="74" t="str">
        <f t="shared" si="2106"/>
        <v>00631L</v>
      </c>
      <c r="AV4105" s="20">
        <f t="shared" si="2112"/>
        <v>1</v>
      </c>
      <c r="AW4105" s="74" t="str">
        <f t="shared" si="2107"/>
        <v>00631L</v>
      </c>
      <c r="AX4105" s="20">
        <f t="shared" si="2108"/>
        <v>1</v>
      </c>
      <c r="AY4105" s="20">
        <f t="shared" si="2113"/>
        <v>1</v>
      </c>
      <c r="AZ4105" s="116">
        <v>40352</v>
      </c>
      <c r="BA4105" s="116"/>
      <c r="BB4105" s="20"/>
      <c r="BC4105" s="20"/>
      <c r="BD4105" s="76"/>
      <c r="BE4105" s="77"/>
      <c r="BF4105" s="77"/>
    </row>
    <row r="4106" spans="1:58" s="23" customFormat="1" ht="15.75" customHeight="1" x14ac:dyDescent="0.4">
      <c r="A4106" s="116">
        <v>40350</v>
      </c>
      <c r="B4106" s="112">
        <v>27.1</v>
      </c>
      <c r="C4106" s="112">
        <v>28.15</v>
      </c>
      <c r="D4106" s="112">
        <v>29.5</v>
      </c>
      <c r="E4106" s="112">
        <v>29.65</v>
      </c>
      <c r="F4106" s="112">
        <v>29.6</v>
      </c>
      <c r="G4106" s="112">
        <v>28.9</v>
      </c>
      <c r="H4106" s="113">
        <v>29.25</v>
      </c>
      <c r="I4106" s="90">
        <f t="shared" si="2109"/>
        <v>27.275000000000002</v>
      </c>
      <c r="J4106" s="90">
        <f t="shared" si="2110"/>
        <v>28.375</v>
      </c>
      <c r="K4106" s="114">
        <v>20</v>
      </c>
      <c r="L4106" s="115">
        <v>4.1666666666666664E-2</v>
      </c>
      <c r="M4106" s="11"/>
      <c r="N4106" s="90">
        <v>24.88</v>
      </c>
      <c r="O4106" s="90">
        <v>27.54</v>
      </c>
      <c r="P4106" s="90">
        <v>28.97</v>
      </c>
      <c r="Q4106" s="90">
        <v>30.79</v>
      </c>
      <c r="R4106" s="63">
        <f t="shared" si="2098"/>
        <v>31.63</v>
      </c>
      <c r="S4106" s="64">
        <f t="shared" si="2097"/>
        <v>3.8830897703549049E-2</v>
      </c>
      <c r="T4106" s="65"/>
      <c r="U4106" s="65">
        <f t="shared" si="2116"/>
        <v>0.90341321713870737</v>
      </c>
      <c r="V4106" s="65">
        <f t="shared" si="2099"/>
        <v>0.85881946841560231</v>
      </c>
      <c r="W4106" s="65">
        <f t="shared" si="2100"/>
        <v>0.80805456316986035</v>
      </c>
      <c r="X4106" s="61">
        <f t="shared" si="2111"/>
        <v>3.874538745387443E-2</v>
      </c>
      <c r="Y4106" s="66">
        <f t="shared" si="2101"/>
        <v>-1.34907251264755E-2</v>
      </c>
      <c r="Z4106" s="61">
        <f t="shared" si="2102"/>
        <v>4.0329972502291395E-2</v>
      </c>
      <c r="AA4106" s="67">
        <f t="shared" si="2103"/>
        <v>27.274999999999999</v>
      </c>
      <c r="AB4106" s="68">
        <f t="shared" si="2104"/>
        <v>8.9228295819935785E-2</v>
      </c>
      <c r="AC4106" s="69">
        <f t="shared" si="2105"/>
        <v>9.6262057877813487E-2</v>
      </c>
      <c r="AD4106" s="70">
        <f>_xlfn.PERCENTILE.EXC(AC4106:$AC$5675,0.5)</f>
        <v>5.6999094530014234E-2</v>
      </c>
      <c r="AE4106" s="70">
        <f>_xlfn.PERCENTILE.EXC($AC4106:AC$5675,0.35)</f>
        <v>2.8463084330702978E-2</v>
      </c>
      <c r="AF4106" s="71">
        <f t="shared" si="2094"/>
        <v>3.9101215766512085E-3</v>
      </c>
      <c r="AG4106" s="70">
        <f t="shared" si="2095"/>
        <v>-0.31213811082236831</v>
      </c>
      <c r="AH4106" s="70">
        <f t="shared" si="2096"/>
        <v>-0.32972785344228484</v>
      </c>
      <c r="AI4106" s="61" t="str">
        <f t="shared" si="2114"/>
        <v>Short VOL</v>
      </c>
      <c r="AJ4106" s="68" t="str">
        <f t="shared" si="2115"/>
        <v>Short VOL</v>
      </c>
      <c r="AK4106" s="72"/>
      <c r="AL4106" s="73"/>
      <c r="AM4106" s="72"/>
      <c r="AN4106" s="73"/>
      <c r="AO4106" s="74"/>
      <c r="AP4106" s="20"/>
      <c r="AQ4106" s="74"/>
      <c r="AR4106" s="20"/>
      <c r="AS4106" s="74"/>
      <c r="AT4106" s="20"/>
      <c r="AU4106" s="74" t="str">
        <f t="shared" si="2106"/>
        <v>00631L</v>
      </c>
      <c r="AV4106" s="20">
        <f t="shared" si="2112"/>
        <v>1</v>
      </c>
      <c r="AW4106" s="74" t="str">
        <f t="shared" si="2107"/>
        <v>00631L</v>
      </c>
      <c r="AX4106" s="20">
        <f t="shared" si="2108"/>
        <v>1</v>
      </c>
      <c r="AY4106" s="20">
        <f t="shared" si="2113"/>
        <v>1</v>
      </c>
      <c r="AZ4106" s="116">
        <v>40351</v>
      </c>
      <c r="BA4106" s="116"/>
      <c r="BB4106" s="20"/>
      <c r="BC4106" s="20"/>
      <c r="BD4106" s="76"/>
      <c r="BE4106" s="77"/>
      <c r="BF4106" s="77"/>
    </row>
    <row r="4107" spans="1:58" s="23" customFormat="1" ht="15.75" customHeight="1" x14ac:dyDescent="0.4">
      <c r="A4107" s="116">
        <v>40347</v>
      </c>
      <c r="B4107" s="112">
        <v>26.85</v>
      </c>
      <c r="C4107" s="112">
        <v>28</v>
      </c>
      <c r="D4107" s="112">
        <v>29.3</v>
      </c>
      <c r="E4107" s="112">
        <v>29.55</v>
      </c>
      <c r="F4107" s="112">
        <v>29.5</v>
      </c>
      <c r="G4107" s="112">
        <v>28.85</v>
      </c>
      <c r="H4107" s="113">
        <v>29.1</v>
      </c>
      <c r="I4107" s="90">
        <f t="shared" si="2109"/>
        <v>26.993750000000002</v>
      </c>
      <c r="J4107" s="90">
        <f t="shared" si="2110"/>
        <v>28.162500000000001</v>
      </c>
      <c r="K4107" s="114">
        <v>21</v>
      </c>
      <c r="L4107" s="115">
        <v>4.1666666666666664E-2</v>
      </c>
      <c r="M4107" s="11"/>
      <c r="N4107" s="90">
        <v>23.95</v>
      </c>
      <c r="O4107" s="90">
        <v>27.96</v>
      </c>
      <c r="P4107" s="90">
        <v>28.94</v>
      </c>
      <c r="Q4107" s="90">
        <v>30.06</v>
      </c>
      <c r="R4107" s="63">
        <f t="shared" si="2098"/>
        <v>32.950000000000003</v>
      </c>
      <c r="S4107" s="64">
        <f t="shared" si="2097"/>
        <v>-4.3912175648702652E-2</v>
      </c>
      <c r="T4107" s="65"/>
      <c r="U4107" s="65">
        <f t="shared" si="2116"/>
        <v>0.85658082975679539</v>
      </c>
      <c r="V4107" s="65">
        <f t="shared" si="2099"/>
        <v>0.82757429163787144</v>
      </c>
      <c r="W4107" s="65">
        <f t="shared" si="2100"/>
        <v>0.79673985362608113</v>
      </c>
      <c r="X4107" s="61">
        <f t="shared" si="2111"/>
        <v>4.2830540037243896E-2</v>
      </c>
      <c r="Y4107" s="66">
        <f t="shared" si="2101"/>
        <v>-1.5228426395939063E-2</v>
      </c>
      <c r="Z4107" s="61">
        <f t="shared" si="2102"/>
        <v>4.3297059504514901E-2</v>
      </c>
      <c r="AA4107" s="67">
        <f t="shared" si="2103"/>
        <v>26.993750000000002</v>
      </c>
      <c r="AB4107" s="68">
        <f t="shared" si="2104"/>
        <v>0.12108559498956167</v>
      </c>
      <c r="AC4107" s="69">
        <f t="shared" si="2105"/>
        <v>0.12708768267223394</v>
      </c>
      <c r="AD4107" s="70">
        <f>_xlfn.PERCENTILE.EXC(AC4107:$AC$5675,0.5)</f>
        <v>5.6959228021067482E-2</v>
      </c>
      <c r="AE4107" s="70">
        <f>_xlfn.PERCENTILE.EXC($AC4107:AC$5675,0.35)</f>
        <v>2.8459243757944935E-2</v>
      </c>
      <c r="AF4107" s="71">
        <f t="shared" si="2094"/>
        <v>3.9101215766512085E-3</v>
      </c>
      <c r="AG4107" s="70">
        <f t="shared" si="2095"/>
        <v>-0.31213811082236831</v>
      </c>
      <c r="AH4107" s="70">
        <f t="shared" si="2096"/>
        <v>-0.32972785344228484</v>
      </c>
      <c r="AI4107" s="61" t="str">
        <f t="shared" si="2114"/>
        <v>Short VOL</v>
      </c>
      <c r="AJ4107" s="68" t="str">
        <f t="shared" si="2115"/>
        <v>Short VOL</v>
      </c>
      <c r="AK4107" s="72"/>
      <c r="AL4107" s="73"/>
      <c r="AM4107" s="72"/>
      <c r="AN4107" s="73"/>
      <c r="AO4107" s="74"/>
      <c r="AP4107" s="20"/>
      <c r="AQ4107" s="74"/>
      <c r="AR4107" s="20"/>
      <c r="AS4107" s="74"/>
      <c r="AT4107" s="20"/>
      <c r="AU4107" s="74" t="str">
        <f t="shared" si="2106"/>
        <v>00631L</v>
      </c>
      <c r="AV4107" s="20">
        <f t="shared" si="2112"/>
        <v>1</v>
      </c>
      <c r="AW4107" s="74" t="str">
        <f t="shared" si="2107"/>
        <v>00631L</v>
      </c>
      <c r="AX4107" s="20">
        <f t="shared" si="2108"/>
        <v>1</v>
      </c>
      <c r="AY4107" s="20">
        <f t="shared" si="2113"/>
        <v>1</v>
      </c>
      <c r="AZ4107" s="116">
        <v>40350</v>
      </c>
      <c r="BA4107" s="116"/>
      <c r="BB4107" s="20"/>
      <c r="BC4107" s="20"/>
      <c r="BD4107" s="76"/>
      <c r="BE4107" s="77"/>
      <c r="BF4107" s="77"/>
    </row>
    <row r="4108" spans="1:58" s="23" customFormat="1" ht="15.75" customHeight="1" x14ac:dyDescent="0.4">
      <c r="A4108" s="116">
        <v>40346</v>
      </c>
      <c r="B4108" s="112">
        <v>27.3</v>
      </c>
      <c r="C4108" s="112">
        <v>28.6</v>
      </c>
      <c r="D4108" s="112">
        <v>29.7</v>
      </c>
      <c r="E4108" s="112">
        <v>29.95</v>
      </c>
      <c r="F4108" s="112">
        <v>29.9</v>
      </c>
      <c r="G4108" s="112">
        <v>29.25</v>
      </c>
      <c r="H4108" s="113">
        <v>29.55</v>
      </c>
      <c r="I4108" s="90">
        <f t="shared" si="2109"/>
        <v>27.408333333333335</v>
      </c>
      <c r="J4108" s="90">
        <f t="shared" si="2110"/>
        <v>28.691666666666666</v>
      </c>
      <c r="K4108" s="114">
        <v>22</v>
      </c>
      <c r="L4108" s="115">
        <v>4.1666666666666664E-2</v>
      </c>
      <c r="M4108" s="11"/>
      <c r="N4108" s="90">
        <v>25.05</v>
      </c>
      <c r="O4108" s="90">
        <v>28.21</v>
      </c>
      <c r="P4108" s="90">
        <v>29.79</v>
      </c>
      <c r="Q4108" s="90">
        <v>30.23</v>
      </c>
      <c r="R4108" s="63">
        <f t="shared" si="2098"/>
        <v>32.950000000000003</v>
      </c>
      <c r="S4108" s="64">
        <f t="shared" si="2097"/>
        <v>-3.3564814814814853E-2</v>
      </c>
      <c r="T4108" s="65"/>
      <c r="U4108" s="65">
        <f t="shared" si="2116"/>
        <v>0.8879829847571783</v>
      </c>
      <c r="V4108" s="65">
        <f t="shared" si="2099"/>
        <v>0.8408862034239678</v>
      </c>
      <c r="W4108" s="65">
        <f t="shared" si="2100"/>
        <v>0.82864703936486939</v>
      </c>
      <c r="X4108" s="61">
        <f t="shared" si="2111"/>
        <v>4.7619047619047644E-2</v>
      </c>
      <c r="Y4108" s="66">
        <f t="shared" si="2101"/>
        <v>-1.3355592654423994E-2</v>
      </c>
      <c r="Z4108" s="61">
        <f t="shared" si="2102"/>
        <v>4.6822742474916315E-2</v>
      </c>
      <c r="AA4108" s="67">
        <f t="shared" si="2103"/>
        <v>27.408333333333331</v>
      </c>
      <c r="AB4108" s="68">
        <f t="shared" si="2104"/>
        <v>8.9820359281437126E-2</v>
      </c>
      <c r="AC4108" s="69">
        <f t="shared" si="2105"/>
        <v>9.4145043246839547E-2</v>
      </c>
      <c r="AD4108" s="70">
        <f>_xlfn.PERCENTILE.EXC(AC4108:$AC$5675,0.5)</f>
        <v>5.6895763078856763E-2</v>
      </c>
      <c r="AE4108" s="70">
        <f>_xlfn.PERCENTILE.EXC($AC4108:AC$5675,0.35)</f>
        <v>2.8455403185186891E-2</v>
      </c>
      <c r="AF4108" s="71">
        <f t="shared" si="2094"/>
        <v>3.6960689712459346E-3</v>
      </c>
      <c r="AG4108" s="70">
        <f t="shared" si="2095"/>
        <v>-0.31213811082236831</v>
      </c>
      <c r="AH4108" s="70">
        <f t="shared" si="2096"/>
        <v>-0.32972785344228484</v>
      </c>
      <c r="AI4108" s="61" t="str">
        <f t="shared" si="2114"/>
        <v>Short VOL</v>
      </c>
      <c r="AJ4108" s="68" t="str">
        <f t="shared" si="2115"/>
        <v>Short VOL</v>
      </c>
      <c r="AK4108" s="72"/>
      <c r="AL4108" s="73"/>
      <c r="AM4108" s="72"/>
      <c r="AN4108" s="73"/>
      <c r="AO4108" s="74"/>
      <c r="AP4108" s="20"/>
      <c r="AQ4108" s="74"/>
      <c r="AR4108" s="20"/>
      <c r="AS4108" s="74"/>
      <c r="AT4108" s="20"/>
      <c r="AU4108" s="74" t="str">
        <f t="shared" si="2106"/>
        <v>00631L</v>
      </c>
      <c r="AV4108" s="20">
        <f t="shared" si="2112"/>
        <v>1</v>
      </c>
      <c r="AW4108" s="74" t="str">
        <f t="shared" si="2107"/>
        <v>00631L</v>
      </c>
      <c r="AX4108" s="20">
        <f t="shared" si="2108"/>
        <v>1</v>
      </c>
      <c r="AY4108" s="20">
        <f t="shared" si="2113"/>
        <v>1</v>
      </c>
      <c r="AZ4108" s="116">
        <v>40347</v>
      </c>
      <c r="BA4108" s="116"/>
      <c r="BB4108" s="20"/>
      <c r="BC4108" s="20"/>
      <c r="BD4108" s="76"/>
      <c r="BE4108" s="77"/>
      <c r="BF4108" s="77"/>
    </row>
    <row r="4109" spans="1:58" s="23" customFormat="1" ht="15.75" customHeight="1" x14ac:dyDescent="0.4">
      <c r="A4109" s="116">
        <v>40345</v>
      </c>
      <c r="B4109" s="112">
        <v>27.8</v>
      </c>
      <c r="C4109" s="112">
        <v>28.95</v>
      </c>
      <c r="D4109" s="112">
        <v>30</v>
      </c>
      <c r="E4109" s="112">
        <v>30.2</v>
      </c>
      <c r="F4109" s="112">
        <v>30.2</v>
      </c>
      <c r="G4109" s="112">
        <v>29.45</v>
      </c>
      <c r="H4109" s="113">
        <v>29.85</v>
      </c>
      <c r="I4109" s="90">
        <f t="shared" si="2109"/>
        <v>27.847916666666666</v>
      </c>
      <c r="J4109" s="90">
        <f t="shared" si="2110"/>
        <v>28.993749999999999</v>
      </c>
      <c r="K4109" s="114">
        <v>23</v>
      </c>
      <c r="L4109" s="115">
        <v>4.1666666666666664E-2</v>
      </c>
      <c r="M4109" s="11"/>
      <c r="N4109" s="90">
        <v>25.92</v>
      </c>
      <c r="O4109" s="90">
        <v>28.78</v>
      </c>
      <c r="P4109" s="90">
        <v>30.24</v>
      </c>
      <c r="Q4109" s="90">
        <v>30.59</v>
      </c>
      <c r="R4109" s="63">
        <f t="shared" si="2098"/>
        <v>33.099999999999994</v>
      </c>
      <c r="S4109" s="64">
        <f t="shared" si="2097"/>
        <v>1.9327406262079903E-3</v>
      </c>
      <c r="T4109" s="65"/>
      <c r="U4109" s="65">
        <f t="shared" si="2116"/>
        <v>0.90062543432939546</v>
      </c>
      <c r="V4109" s="65">
        <f t="shared" si="2099"/>
        <v>0.85714285714285721</v>
      </c>
      <c r="W4109" s="65">
        <f t="shared" si="2100"/>
        <v>0.84733573063092515</v>
      </c>
      <c r="X4109" s="61">
        <f t="shared" si="2111"/>
        <v>4.1366906474820095E-2</v>
      </c>
      <c r="Y4109" s="66">
        <f t="shared" si="2101"/>
        <v>-1.1589403973509863E-2</v>
      </c>
      <c r="Z4109" s="61">
        <f t="shared" si="2102"/>
        <v>4.1146106082142545E-2</v>
      </c>
      <c r="AA4109" s="67">
        <f t="shared" si="2103"/>
        <v>27.847916666666666</v>
      </c>
      <c r="AB4109" s="68">
        <f t="shared" si="2104"/>
        <v>7.2530864197530825E-2</v>
      </c>
      <c r="AC4109" s="69">
        <f t="shared" si="2105"/>
        <v>7.4379501028806499E-2</v>
      </c>
      <c r="AD4109" s="70">
        <f>_xlfn.PERCENTILE.EXC(AC4109:$AC$5675,0.5)</f>
        <v>5.6832298136646045E-2</v>
      </c>
      <c r="AE4109" s="70">
        <f>_xlfn.PERCENTILE.EXC($AC4109:AC$5675,0.35)</f>
        <v>2.8398661821858993E-2</v>
      </c>
      <c r="AF4109" s="71">
        <f t="shared" si="2094"/>
        <v>3.5544646745819326E-3</v>
      </c>
      <c r="AG4109" s="70">
        <f t="shared" si="2095"/>
        <v>-0.31213811082236831</v>
      </c>
      <c r="AH4109" s="70">
        <f t="shared" si="2096"/>
        <v>-0.32972785344228484</v>
      </c>
      <c r="AI4109" s="61" t="str">
        <f t="shared" si="2114"/>
        <v>Short VOL</v>
      </c>
      <c r="AJ4109" s="68" t="str">
        <f t="shared" si="2115"/>
        <v>Short VOL</v>
      </c>
      <c r="AK4109" s="72"/>
      <c r="AL4109" s="73"/>
      <c r="AM4109" s="72"/>
      <c r="AN4109" s="73"/>
      <c r="AO4109" s="74"/>
      <c r="AP4109" s="20"/>
      <c r="AQ4109" s="74"/>
      <c r="AR4109" s="20"/>
      <c r="AS4109" s="74"/>
      <c r="AT4109" s="20"/>
      <c r="AU4109" s="74" t="str">
        <f t="shared" si="2106"/>
        <v>00631L</v>
      </c>
      <c r="AV4109" s="20">
        <f t="shared" si="2112"/>
        <v>1</v>
      </c>
      <c r="AW4109" s="74" t="str">
        <f t="shared" si="2107"/>
        <v>00631L</v>
      </c>
      <c r="AX4109" s="20">
        <f t="shared" si="2108"/>
        <v>1</v>
      </c>
      <c r="AY4109" s="20">
        <f t="shared" si="2113"/>
        <v>1</v>
      </c>
      <c r="AZ4109" s="116">
        <v>40346</v>
      </c>
      <c r="BA4109" s="116"/>
      <c r="BB4109" s="20"/>
      <c r="BC4109" s="20"/>
      <c r="BD4109" s="76"/>
      <c r="BE4109" s="77"/>
      <c r="BF4109" s="77"/>
    </row>
    <row r="4110" spans="1:58" s="23" customFormat="1" ht="15.75" customHeight="1" x14ac:dyDescent="0.4">
      <c r="A4110" s="116">
        <v>40344</v>
      </c>
      <c r="B4110" s="112">
        <v>25.85</v>
      </c>
      <c r="C4110" s="112">
        <v>28.55</v>
      </c>
      <c r="D4110" s="112">
        <v>29.2</v>
      </c>
      <c r="E4110" s="112">
        <v>30.25</v>
      </c>
      <c r="F4110" s="112">
        <v>30.45</v>
      </c>
      <c r="G4110" s="112">
        <v>30.35</v>
      </c>
      <c r="H4110" s="113">
        <v>29.5</v>
      </c>
      <c r="I4110" s="90">
        <f t="shared" si="2109"/>
        <v>28.55</v>
      </c>
      <c r="J4110" s="90">
        <f t="shared" si="2110"/>
        <v>29.2</v>
      </c>
      <c r="K4110" s="114">
        <v>0</v>
      </c>
      <c r="L4110" s="115">
        <v>5.2631578947368418E-2</v>
      </c>
      <c r="M4110" s="11"/>
      <c r="N4110" s="90">
        <v>25.87</v>
      </c>
      <c r="O4110" s="90">
        <v>28.45</v>
      </c>
      <c r="P4110" s="90">
        <v>30.11</v>
      </c>
      <c r="Q4110" s="90">
        <v>30.41</v>
      </c>
      <c r="R4110" s="63">
        <f t="shared" si="2098"/>
        <v>32.69</v>
      </c>
      <c r="S4110" s="64">
        <f t="shared" si="2097"/>
        <v>-9.4821553533939729E-2</v>
      </c>
      <c r="T4110" s="65"/>
      <c r="U4110" s="65">
        <f t="shared" si="2116"/>
        <v>0.90931458699472767</v>
      </c>
      <c r="V4110" s="65">
        <f t="shared" si="2099"/>
        <v>0.85918299568249756</v>
      </c>
      <c r="W4110" s="65">
        <f t="shared" si="2100"/>
        <v>0.85070700427490964</v>
      </c>
      <c r="X4110" s="61">
        <f t="shared" si="2111"/>
        <v>0.10444874274661506</v>
      </c>
      <c r="Y4110" s="66">
        <f t="shared" si="2101"/>
        <v>-2.4793388429752067E-2</v>
      </c>
      <c r="Z4110" s="61">
        <f t="shared" si="2102"/>
        <v>2.2767075306479808E-2</v>
      </c>
      <c r="AA4110" s="67">
        <f t="shared" si="2103"/>
        <v>28.55</v>
      </c>
      <c r="AB4110" s="68">
        <f t="shared" si="2104"/>
        <v>-7.7309625048316863E-4</v>
      </c>
      <c r="AC4110" s="69">
        <f t="shared" si="2105"/>
        <v>0.1035948975647468</v>
      </c>
      <c r="AD4110" s="70">
        <f>_xlfn.PERCENTILE.EXC(AC4110:$AC$5675,0.5)</f>
        <v>5.6665797120880608E-2</v>
      </c>
      <c r="AE4110" s="70">
        <f>_xlfn.PERCENTILE.EXC($AC4110:AC$5675,0.35)</f>
        <v>2.8302244865603725E-2</v>
      </c>
      <c r="AF4110" s="71">
        <f t="shared" ref="AF4110:AF4173" si="2117">_xlfn.PERCENTILE.EXC($AC4110:$AC5110,0.28)</f>
        <v>3.5325065114460773E-3</v>
      </c>
      <c r="AG4110" s="70">
        <f t="shared" ref="AG4110:AG4173" si="2118">_xlfn.PERCENTILE.EXC($AC4110:$AC5110,0.01)</f>
        <v>-0.31213811082236831</v>
      </c>
      <c r="AH4110" s="70">
        <f t="shared" ref="AH4110:AH4173" si="2119">_xlfn.PERCENTILE.EXC($AC4110:$AC5110,0.005)</f>
        <v>-0.32972785344228484</v>
      </c>
      <c r="AI4110" s="61" t="str">
        <f t="shared" si="2114"/>
        <v>Short VOL</v>
      </c>
      <c r="AJ4110" s="68" t="str">
        <f t="shared" si="2115"/>
        <v>Short VOL</v>
      </c>
      <c r="AK4110" s="72"/>
      <c r="AL4110" s="73"/>
      <c r="AM4110" s="72"/>
      <c r="AN4110" s="73"/>
      <c r="AO4110" s="74"/>
      <c r="AP4110" s="20"/>
      <c r="AQ4110" s="74"/>
      <c r="AR4110" s="20"/>
      <c r="AS4110" s="74"/>
      <c r="AT4110" s="20"/>
      <c r="AU4110" s="74" t="str">
        <f t="shared" si="2106"/>
        <v>00631L</v>
      </c>
      <c r="AV4110" s="20">
        <f t="shared" si="2112"/>
        <v>1</v>
      </c>
      <c r="AW4110" s="74" t="str">
        <f t="shared" si="2107"/>
        <v>00631L</v>
      </c>
      <c r="AX4110" s="20">
        <f t="shared" si="2108"/>
        <v>1</v>
      </c>
      <c r="AY4110" s="20">
        <f t="shared" si="2113"/>
        <v>1</v>
      </c>
      <c r="AZ4110" s="116">
        <v>40345</v>
      </c>
      <c r="BA4110" s="116"/>
      <c r="BB4110" s="20"/>
      <c r="BC4110" s="20"/>
      <c r="BD4110" s="76"/>
      <c r="BE4110" s="77"/>
      <c r="BF4110" s="77"/>
    </row>
    <row r="4111" spans="1:58" s="23" customFormat="1" ht="15.75" customHeight="1" x14ac:dyDescent="0.4">
      <c r="A4111" s="116">
        <v>40343</v>
      </c>
      <c r="B4111" s="112">
        <v>28.55</v>
      </c>
      <c r="C4111" s="112">
        <v>30.3</v>
      </c>
      <c r="D4111" s="112">
        <v>30.55</v>
      </c>
      <c r="E4111" s="112">
        <v>31.4</v>
      </c>
      <c r="F4111" s="112">
        <v>31.6</v>
      </c>
      <c r="G4111" s="112">
        <v>31.45</v>
      </c>
      <c r="H4111" s="113">
        <v>30.4</v>
      </c>
      <c r="I4111" s="90">
        <f t="shared" si="2109"/>
        <v>30.207894736842107</v>
      </c>
      <c r="J4111" s="90">
        <f t="shared" si="2110"/>
        <v>30.536842105263158</v>
      </c>
      <c r="K4111" s="114">
        <v>1</v>
      </c>
      <c r="L4111" s="115">
        <v>5.2631578947368418E-2</v>
      </c>
      <c r="M4111" s="11"/>
      <c r="N4111" s="90">
        <v>28.58</v>
      </c>
      <c r="O4111" s="90">
        <v>30.68</v>
      </c>
      <c r="P4111" s="90">
        <v>31.86</v>
      </c>
      <c r="Q4111" s="90">
        <v>31.97</v>
      </c>
      <c r="R4111" s="63">
        <f t="shared" si="2098"/>
        <v>33.96</v>
      </c>
      <c r="S4111" s="64">
        <f t="shared" si="2097"/>
        <v>-7.2941993747829403E-3</v>
      </c>
      <c r="T4111" s="65"/>
      <c r="U4111" s="65">
        <f t="shared" si="2116"/>
        <v>0.93155149934810944</v>
      </c>
      <c r="V4111" s="65">
        <f t="shared" si="2099"/>
        <v>0.89704959196484613</v>
      </c>
      <c r="W4111" s="65">
        <f t="shared" si="2100"/>
        <v>0.89396309039724742</v>
      </c>
      <c r="X4111" s="61">
        <f t="shared" si="2111"/>
        <v>6.1295971978984239E-2</v>
      </c>
      <c r="Y4111" s="66">
        <f t="shared" si="2101"/>
        <v>-3.1847133757961783E-2</v>
      </c>
      <c r="Z4111" s="61">
        <f t="shared" si="2102"/>
        <v>1.0889450300548784E-2</v>
      </c>
      <c r="AA4111" s="67">
        <f t="shared" si="2103"/>
        <v>30.207894736842107</v>
      </c>
      <c r="AB4111" s="68">
        <f t="shared" si="2104"/>
        <v>-1.0496850944715741E-3</v>
      </c>
      <c r="AC4111" s="69">
        <f t="shared" si="2105"/>
        <v>5.6959228021067482E-2</v>
      </c>
      <c r="AD4111" s="70">
        <f>_xlfn.PERCENTILE.EXC(AC4111:$AC$5675,0.5)</f>
        <v>5.6499296105115171E-2</v>
      </c>
      <c r="AE4111" s="70">
        <f>_xlfn.PERCENTILE.EXC($AC4111:AC$5675,0.35)</f>
        <v>2.8205827909348453E-2</v>
      </c>
      <c r="AF4111" s="71">
        <f t="shared" si="2117"/>
        <v>3.4790301429703588E-3</v>
      </c>
      <c r="AG4111" s="70">
        <f t="shared" si="2118"/>
        <v>-0.31213811082236831</v>
      </c>
      <c r="AH4111" s="70">
        <f t="shared" si="2119"/>
        <v>-0.32972785344228484</v>
      </c>
      <c r="AI4111" s="61" t="str">
        <f t="shared" si="2114"/>
        <v>Short VOL</v>
      </c>
      <c r="AJ4111" s="68" t="str">
        <f t="shared" si="2115"/>
        <v>Short VOL</v>
      </c>
      <c r="AK4111" s="72"/>
      <c r="AL4111" s="73"/>
      <c r="AM4111" s="72"/>
      <c r="AN4111" s="73"/>
      <c r="AO4111" s="74"/>
      <c r="AP4111" s="20"/>
      <c r="AQ4111" s="74"/>
      <c r="AR4111" s="20"/>
      <c r="AS4111" s="74"/>
      <c r="AT4111" s="20"/>
      <c r="AU4111" s="74" t="str">
        <f t="shared" si="2106"/>
        <v>00631L</v>
      </c>
      <c r="AV4111" s="20">
        <f t="shared" si="2112"/>
        <v>1</v>
      </c>
      <c r="AW4111" s="74" t="str">
        <f t="shared" si="2107"/>
        <v>00631L</v>
      </c>
      <c r="AX4111" s="20">
        <f t="shared" si="2108"/>
        <v>1</v>
      </c>
      <c r="AY4111" s="20">
        <f t="shared" si="2113"/>
        <v>1</v>
      </c>
      <c r="AZ4111" s="116">
        <v>40344</v>
      </c>
      <c r="BA4111" s="116"/>
      <c r="BB4111" s="20"/>
      <c r="BC4111" s="20"/>
      <c r="BD4111" s="76"/>
      <c r="BE4111" s="77"/>
      <c r="BF4111" s="77"/>
    </row>
    <row r="4112" spans="1:58" s="23" customFormat="1" ht="15.75" customHeight="1" x14ac:dyDescent="0.4">
      <c r="A4112" s="116">
        <v>40340</v>
      </c>
      <c r="B4112" s="112">
        <v>29.3</v>
      </c>
      <c r="C4112" s="112">
        <v>30.9</v>
      </c>
      <c r="D4112" s="112">
        <v>30.8</v>
      </c>
      <c r="E4112" s="112">
        <v>31.7</v>
      </c>
      <c r="F4112" s="112">
        <v>31.8</v>
      </c>
      <c r="G4112" s="112">
        <v>31.8</v>
      </c>
      <c r="H4112" s="113">
        <v>30.9</v>
      </c>
      <c r="I4112" s="90">
        <f t="shared" si="2109"/>
        <v>30.731578947368419</v>
      </c>
      <c r="J4112" s="90">
        <f t="shared" si="2110"/>
        <v>30.810526315789474</v>
      </c>
      <c r="K4112" s="114">
        <v>2</v>
      </c>
      <c r="L4112" s="115">
        <v>5.2631578947368418E-2</v>
      </c>
      <c r="M4112" s="11"/>
      <c r="N4112" s="90">
        <v>28.79</v>
      </c>
      <c r="O4112" s="90">
        <v>30.95</v>
      </c>
      <c r="P4112" s="90">
        <v>31.97</v>
      </c>
      <c r="Q4112" s="90">
        <v>32.22</v>
      </c>
      <c r="R4112" s="63">
        <f t="shared" si="2098"/>
        <v>34.130000000000003</v>
      </c>
      <c r="S4112" s="64">
        <f t="shared" si="2097"/>
        <v>-5.8227019954203506E-2</v>
      </c>
      <c r="T4112" s="65"/>
      <c r="U4112" s="65">
        <f t="shared" si="2116"/>
        <v>0.9302100161550888</v>
      </c>
      <c r="V4112" s="65">
        <f t="shared" si="2099"/>
        <v>0.90053174851423212</v>
      </c>
      <c r="W4112" s="65">
        <f t="shared" si="2100"/>
        <v>0.89354438237119804</v>
      </c>
      <c r="X4112" s="61">
        <f t="shared" si="2111"/>
        <v>5.4607508532423132E-2</v>
      </c>
      <c r="Y4112" s="66">
        <f t="shared" si="2101"/>
        <v>-2.5236593059936932E-2</v>
      </c>
      <c r="Z4112" s="61">
        <f t="shared" si="2102"/>
        <v>2.5689330364789221E-3</v>
      </c>
      <c r="AA4112" s="67">
        <f t="shared" si="2103"/>
        <v>30.731578947368419</v>
      </c>
      <c r="AB4112" s="68">
        <f t="shared" si="2104"/>
        <v>1.7714484195901409E-2</v>
      </c>
      <c r="AC4112" s="69">
        <f t="shared" si="2105"/>
        <v>6.7439352114220905E-2</v>
      </c>
      <c r="AD4112" s="70">
        <f>_xlfn.PERCENTILE.EXC(AC4112:$AC$5675,0.5)</f>
        <v>5.6421774707791555E-2</v>
      </c>
      <c r="AE4112" s="70">
        <f>_xlfn.PERCENTILE.EXC($AC4112:AC$5675,0.35)</f>
        <v>2.8134499988370049E-2</v>
      </c>
      <c r="AF4112" s="71">
        <f t="shared" si="2117"/>
        <v>3.4790301429703588E-3</v>
      </c>
      <c r="AG4112" s="70">
        <f t="shared" si="2118"/>
        <v>-0.31213811082236831</v>
      </c>
      <c r="AH4112" s="70">
        <f t="shared" si="2119"/>
        <v>-0.32972785344228484</v>
      </c>
      <c r="AI4112" s="61" t="str">
        <f t="shared" si="2114"/>
        <v>Short VOL</v>
      </c>
      <c r="AJ4112" s="68" t="str">
        <f t="shared" si="2115"/>
        <v>Short VOL</v>
      </c>
      <c r="AK4112" s="72"/>
      <c r="AL4112" s="73"/>
      <c r="AM4112" s="72"/>
      <c r="AN4112" s="73"/>
      <c r="AO4112" s="74"/>
      <c r="AP4112" s="20"/>
      <c r="AQ4112" s="74"/>
      <c r="AR4112" s="20"/>
      <c r="AS4112" s="74"/>
      <c r="AT4112" s="20"/>
      <c r="AU4112" s="74" t="str">
        <f t="shared" si="2106"/>
        <v>00631L</v>
      </c>
      <c r="AV4112" s="20">
        <f t="shared" si="2112"/>
        <v>1</v>
      </c>
      <c r="AW4112" s="74" t="str">
        <f t="shared" si="2107"/>
        <v>00631L</v>
      </c>
      <c r="AX4112" s="20">
        <f t="shared" si="2108"/>
        <v>1</v>
      </c>
      <c r="AY4112" s="20">
        <f t="shared" si="2113"/>
        <v>1</v>
      </c>
      <c r="AZ4112" s="116">
        <v>40343</v>
      </c>
      <c r="BA4112" s="116"/>
      <c r="BB4112" s="20"/>
      <c r="BC4112" s="20"/>
      <c r="BD4112" s="76"/>
      <c r="BE4112" s="77"/>
      <c r="BF4112" s="77"/>
    </row>
    <row r="4113" spans="1:58" s="23" customFormat="1" ht="15.75" customHeight="1" x14ac:dyDescent="0.4">
      <c r="A4113" s="116">
        <v>40339</v>
      </c>
      <c r="B4113" s="112">
        <v>30.65</v>
      </c>
      <c r="C4113" s="112">
        <v>31.55</v>
      </c>
      <c r="D4113" s="112">
        <v>31.3</v>
      </c>
      <c r="E4113" s="112">
        <v>32</v>
      </c>
      <c r="F4113" s="112">
        <v>32.1</v>
      </c>
      <c r="G4113" s="112">
        <v>32.1</v>
      </c>
      <c r="H4113" s="113">
        <v>31.1</v>
      </c>
      <c r="I4113" s="90">
        <f t="shared" si="2109"/>
        <v>31.407894736842106</v>
      </c>
      <c r="J4113" s="90">
        <f t="shared" si="2110"/>
        <v>31.339473684210528</v>
      </c>
      <c r="K4113" s="114">
        <v>3</v>
      </c>
      <c r="L4113" s="115">
        <v>5.2631578947368418E-2</v>
      </c>
      <c r="M4113" s="11"/>
      <c r="N4113" s="90">
        <v>30.57</v>
      </c>
      <c r="O4113" s="90">
        <v>31.47</v>
      </c>
      <c r="P4113" s="90">
        <v>32.54</v>
      </c>
      <c r="Q4113" s="90">
        <v>32.78</v>
      </c>
      <c r="R4113" s="63">
        <f t="shared" si="2098"/>
        <v>33.439999999999991</v>
      </c>
      <c r="S4113" s="64">
        <f t="shared" si="2097"/>
        <v>-9.3685146753631696E-2</v>
      </c>
      <c r="T4113" s="65"/>
      <c r="U4113" s="65">
        <f t="shared" si="2116"/>
        <v>0.97140133460438516</v>
      </c>
      <c r="V4113" s="65">
        <f t="shared" si="2099"/>
        <v>0.93945912722802705</v>
      </c>
      <c r="W4113" s="65">
        <f t="shared" si="2100"/>
        <v>0.93258084197681512</v>
      </c>
      <c r="X4113" s="61">
        <f t="shared" si="2111"/>
        <v>2.9363784665579189E-2</v>
      </c>
      <c r="Y4113" s="66">
        <f t="shared" si="2101"/>
        <v>-2.8124999999999956E-2</v>
      </c>
      <c r="Z4113" s="61">
        <f t="shared" si="2102"/>
        <v>-2.1784666945956982E-3</v>
      </c>
      <c r="AA4113" s="67">
        <f t="shared" si="2103"/>
        <v>31.407894736842103</v>
      </c>
      <c r="AB4113" s="68">
        <f t="shared" si="2104"/>
        <v>2.6169447170427966E-3</v>
      </c>
      <c r="AC4113" s="69">
        <f t="shared" si="2105"/>
        <v>2.7409052562711887E-2</v>
      </c>
      <c r="AD4113" s="70">
        <f>_xlfn.PERCENTILE.EXC(AC4113:$AC$5675,0.5)</f>
        <v>5.634425331046794E-2</v>
      </c>
      <c r="AE4113" s="70">
        <f>_xlfn.PERCENTILE.EXC($AC4113:AC$5675,0.35)</f>
        <v>2.8073207681502347E-2</v>
      </c>
      <c r="AF4113" s="71">
        <f t="shared" si="2117"/>
        <v>3.3512242074625405E-3</v>
      </c>
      <c r="AG4113" s="70">
        <f t="shared" si="2118"/>
        <v>-0.31213811082236831</v>
      </c>
      <c r="AH4113" s="70">
        <f t="shared" si="2119"/>
        <v>-0.32972785344228484</v>
      </c>
      <c r="AI4113" s="61" t="str">
        <f t="shared" si="2114"/>
        <v>Safety</v>
      </c>
      <c r="AJ4113" s="68" t="str">
        <f t="shared" si="2115"/>
        <v>Short VOL</v>
      </c>
      <c r="AK4113" s="72"/>
      <c r="AL4113" s="73"/>
      <c r="AM4113" s="72"/>
      <c r="AN4113" s="73"/>
      <c r="AO4113" s="74"/>
      <c r="AP4113" s="20"/>
      <c r="AQ4113" s="74"/>
      <c r="AR4113" s="20"/>
      <c r="AS4113" s="74"/>
      <c r="AT4113" s="20"/>
      <c r="AU4113" s="74" t="str">
        <f t="shared" si="2106"/>
        <v>00631L</v>
      </c>
      <c r="AV4113" s="20">
        <f t="shared" si="2112"/>
        <v>1</v>
      </c>
      <c r="AW4113" s="74" t="str">
        <f t="shared" si="2107"/>
        <v>00635U</v>
      </c>
      <c r="AX4113" s="20">
        <f t="shared" si="2108"/>
        <v>0</v>
      </c>
      <c r="AY4113" s="20">
        <f t="shared" si="2113"/>
        <v>1</v>
      </c>
      <c r="AZ4113" s="116">
        <v>40340</v>
      </c>
      <c r="BA4113" s="116"/>
      <c r="BB4113" s="20"/>
      <c r="BC4113" s="20"/>
      <c r="BD4113" s="76"/>
      <c r="BE4113" s="77"/>
      <c r="BF4113" s="77"/>
    </row>
    <row r="4114" spans="1:58" s="23" customFormat="1" ht="15.75" customHeight="1" x14ac:dyDescent="0.4">
      <c r="A4114" s="116">
        <v>40338</v>
      </c>
      <c r="B4114" s="112">
        <v>33.4</v>
      </c>
      <c r="C4114" s="112">
        <v>33.35</v>
      </c>
      <c r="D4114" s="112">
        <v>32.65</v>
      </c>
      <c r="E4114" s="112">
        <v>33</v>
      </c>
      <c r="F4114" s="112">
        <v>33.049999999999997</v>
      </c>
      <c r="G4114" s="112">
        <v>32.700000000000003</v>
      </c>
      <c r="H4114" s="113">
        <v>31.75</v>
      </c>
      <c r="I4114" s="90">
        <f t="shared" si="2109"/>
        <v>33.360526315789471</v>
      </c>
      <c r="J4114" s="90">
        <f t="shared" si="2110"/>
        <v>32.797368421052632</v>
      </c>
      <c r="K4114" s="114">
        <v>4</v>
      </c>
      <c r="L4114" s="115">
        <v>5.2631578947368418E-2</v>
      </c>
      <c r="M4114" s="11"/>
      <c r="N4114" s="90">
        <v>33.729999999999997</v>
      </c>
      <c r="O4114" s="90">
        <v>33.799999999999997</v>
      </c>
      <c r="P4114" s="90">
        <v>34.299999999999997</v>
      </c>
      <c r="Q4114" s="90">
        <v>33.85</v>
      </c>
      <c r="R4114" s="63">
        <f t="shared" si="2098"/>
        <v>34.369999999999997</v>
      </c>
      <c r="S4114" s="64">
        <f t="shared" ref="S4114:S4177" si="2120">(N4114-N4115)/N4115</f>
        <v>8.9020771513335397E-4</v>
      </c>
      <c r="T4114" s="65"/>
      <c r="U4114" s="65">
        <f t="shared" si="2116"/>
        <v>0.99792899408284019</v>
      </c>
      <c r="V4114" s="65">
        <f t="shared" si="2099"/>
        <v>0.98338192419825077</v>
      </c>
      <c r="W4114" s="65">
        <f t="shared" si="2100"/>
        <v>0.9964549483013293</v>
      </c>
      <c r="X4114" s="61">
        <f t="shared" si="2111"/>
        <v>-1.497005988023867E-3</v>
      </c>
      <c r="Y4114" s="66">
        <f t="shared" si="2101"/>
        <v>-3.787878787878788E-2</v>
      </c>
      <c r="Z4114" s="61">
        <f t="shared" si="2102"/>
        <v>-1.6880965528121721E-2</v>
      </c>
      <c r="AA4114" s="67">
        <f t="shared" si="2103"/>
        <v>33.360526315789478</v>
      </c>
      <c r="AB4114" s="68">
        <f t="shared" si="2104"/>
        <v>-9.7835754521197246E-3</v>
      </c>
      <c r="AC4114" s="69">
        <f t="shared" si="2105"/>
        <v>-1.0953859597109952E-2</v>
      </c>
      <c r="AD4114" s="70">
        <f>_xlfn.PERCENTILE.EXC(AC4114:$AC$5675,0.5)</f>
        <v>5.6421774707791555E-2</v>
      </c>
      <c r="AE4114" s="70">
        <f>_xlfn.PERCENTILE.EXC($AC4114:AC$5675,0.35)</f>
        <v>2.8192054058454857E-2</v>
      </c>
      <c r="AF4114" s="71">
        <f t="shared" si="2117"/>
        <v>3.1063807085375608E-3</v>
      </c>
      <c r="AG4114" s="70">
        <f t="shared" si="2118"/>
        <v>-0.31213811082236831</v>
      </c>
      <c r="AH4114" s="70">
        <f t="shared" si="2119"/>
        <v>-0.32972785344228484</v>
      </c>
      <c r="AI4114" s="61" t="str">
        <f t="shared" si="2114"/>
        <v>Safety</v>
      </c>
      <c r="AJ4114" s="68" t="str">
        <f t="shared" si="2115"/>
        <v>Safety</v>
      </c>
      <c r="AK4114" s="72"/>
      <c r="AL4114" s="73"/>
      <c r="AM4114" s="72"/>
      <c r="AN4114" s="73"/>
      <c r="AO4114" s="74"/>
      <c r="AP4114" s="20"/>
      <c r="AQ4114" s="74"/>
      <c r="AR4114" s="20"/>
      <c r="AS4114" s="74"/>
      <c r="AT4114" s="20"/>
      <c r="AU4114" s="74" t="str">
        <f t="shared" si="2106"/>
        <v>00635U</v>
      </c>
      <c r="AV4114" s="20">
        <f t="shared" si="2112"/>
        <v>0</v>
      </c>
      <c r="AW4114" s="74" t="str">
        <f t="shared" si="2107"/>
        <v>00635U</v>
      </c>
      <c r="AX4114" s="20">
        <f t="shared" si="2108"/>
        <v>0</v>
      </c>
      <c r="AY4114" s="20">
        <f t="shared" si="2113"/>
        <v>1</v>
      </c>
      <c r="AZ4114" s="116">
        <v>40339</v>
      </c>
      <c r="BA4114" s="116"/>
      <c r="BB4114" s="20"/>
      <c r="BC4114" s="20"/>
      <c r="BD4114" s="76"/>
      <c r="BE4114" s="77"/>
      <c r="BF4114" s="77"/>
    </row>
    <row r="4115" spans="1:58" s="23" customFormat="1" ht="15.75" customHeight="1" x14ac:dyDescent="0.4">
      <c r="A4115" s="116">
        <v>40337</v>
      </c>
      <c r="B4115" s="112">
        <v>33.450000000000003</v>
      </c>
      <c r="C4115" s="112">
        <v>32.950000000000003</v>
      </c>
      <c r="D4115" s="112">
        <v>32.200000000000003</v>
      </c>
      <c r="E4115" s="112">
        <v>32.799999999999997</v>
      </c>
      <c r="F4115" s="112">
        <v>32.75</v>
      </c>
      <c r="G4115" s="112">
        <v>32.549999999999997</v>
      </c>
      <c r="H4115" s="113">
        <v>31.6</v>
      </c>
      <c r="I4115" s="90">
        <f t="shared" si="2109"/>
        <v>33.081578947368421</v>
      </c>
      <c r="J4115" s="90">
        <f t="shared" si="2110"/>
        <v>32.397368421052633</v>
      </c>
      <c r="K4115" s="114">
        <v>5</v>
      </c>
      <c r="L4115" s="115">
        <v>5.2631578947368418E-2</v>
      </c>
      <c r="M4115" s="11"/>
      <c r="N4115" s="90">
        <v>33.700000000000003</v>
      </c>
      <c r="O4115" s="90">
        <v>33.65</v>
      </c>
      <c r="P4115" s="90">
        <v>34.03</v>
      </c>
      <c r="Q4115" s="90">
        <v>33.630000000000003</v>
      </c>
      <c r="R4115" s="63">
        <f t="shared" si="2098"/>
        <v>33.980000000000004</v>
      </c>
      <c r="S4115" s="64">
        <f t="shared" si="2120"/>
        <v>-7.8479628110473001E-2</v>
      </c>
      <c r="T4115" s="65"/>
      <c r="U4115" s="65">
        <f t="shared" si="2116"/>
        <v>1.0014858841010403</v>
      </c>
      <c r="V4115" s="65">
        <f t="shared" si="2099"/>
        <v>0.99030267411107853</v>
      </c>
      <c r="W4115" s="65">
        <f t="shared" si="2100"/>
        <v>1.0020814748736246</v>
      </c>
      <c r="X4115" s="61">
        <f t="shared" si="2111"/>
        <v>-1.4947683109118086E-2</v>
      </c>
      <c r="Y4115" s="66">
        <f t="shared" si="2101"/>
        <v>-3.6585365853658409E-2</v>
      </c>
      <c r="Z4115" s="61">
        <f t="shared" si="2102"/>
        <v>-2.0682523267838621E-2</v>
      </c>
      <c r="AA4115" s="67">
        <f t="shared" si="2103"/>
        <v>33.081578947368428</v>
      </c>
      <c r="AB4115" s="68">
        <f t="shared" si="2104"/>
        <v>-7.418397626112759E-3</v>
      </c>
      <c r="AC4115" s="69">
        <f t="shared" si="2105"/>
        <v>-1.8350773075120924E-2</v>
      </c>
      <c r="AD4115" s="70">
        <f>_xlfn.PERCENTILE.EXC(AC4115:$AC$5675,0.5)</f>
        <v>5.6499296105115171E-2</v>
      </c>
      <c r="AE4115" s="70">
        <f>_xlfn.PERCENTILE.EXC($AC4115:AC$5675,0.35)</f>
        <v>2.8371114120071768E-2</v>
      </c>
      <c r="AF4115" s="71">
        <f t="shared" si="2117"/>
        <v>3.1063807085375608E-3</v>
      </c>
      <c r="AG4115" s="70">
        <f t="shared" si="2118"/>
        <v>-0.31213811082236831</v>
      </c>
      <c r="AH4115" s="70">
        <f t="shared" si="2119"/>
        <v>-0.32972785344228484</v>
      </c>
      <c r="AI4115" s="61" t="str">
        <f t="shared" si="2114"/>
        <v>Safety</v>
      </c>
      <c r="AJ4115" s="68" t="str">
        <f t="shared" si="2115"/>
        <v>Safety</v>
      </c>
      <c r="AK4115" s="72"/>
      <c r="AL4115" s="73"/>
      <c r="AM4115" s="72"/>
      <c r="AN4115" s="73"/>
      <c r="AO4115" s="74"/>
      <c r="AP4115" s="20"/>
      <c r="AQ4115" s="74"/>
      <c r="AR4115" s="20"/>
      <c r="AS4115" s="74"/>
      <c r="AT4115" s="20"/>
      <c r="AU4115" s="74" t="str">
        <f t="shared" si="2106"/>
        <v>00635U</v>
      </c>
      <c r="AV4115" s="20">
        <f t="shared" si="2112"/>
        <v>0</v>
      </c>
      <c r="AW4115" s="74" t="str">
        <f t="shared" si="2107"/>
        <v>00635U</v>
      </c>
      <c r="AX4115" s="20">
        <f t="shared" si="2108"/>
        <v>0</v>
      </c>
      <c r="AY4115" s="20">
        <f t="shared" si="2113"/>
        <v>1</v>
      </c>
      <c r="AZ4115" s="116">
        <v>40338</v>
      </c>
      <c r="BA4115" s="116"/>
      <c r="BB4115" s="20"/>
      <c r="BC4115" s="20"/>
      <c r="BD4115" s="76"/>
      <c r="BE4115" s="77"/>
      <c r="BF4115" s="77"/>
    </row>
    <row r="4116" spans="1:58" s="23" customFormat="1" ht="15.75" customHeight="1" x14ac:dyDescent="0.4">
      <c r="A4116" s="116">
        <v>40336</v>
      </c>
      <c r="B4116" s="112">
        <v>35.450000000000003</v>
      </c>
      <c r="C4116" s="112">
        <v>34.1</v>
      </c>
      <c r="D4116" s="112">
        <v>33.15</v>
      </c>
      <c r="E4116" s="112">
        <v>33.450000000000003</v>
      </c>
      <c r="F4116" s="112">
        <v>33.049999999999997</v>
      </c>
      <c r="G4116" s="112">
        <v>32.75</v>
      </c>
      <c r="H4116" s="113">
        <v>31.95</v>
      </c>
      <c r="I4116" s="90">
        <f t="shared" si="2109"/>
        <v>34.526315789473685</v>
      </c>
      <c r="J4116" s="90">
        <f t="shared" si="2110"/>
        <v>33.450000000000003</v>
      </c>
      <c r="K4116" s="114">
        <v>6</v>
      </c>
      <c r="L4116" s="115">
        <v>5.2631578947368418E-2</v>
      </c>
      <c r="M4116" s="11"/>
      <c r="N4116" s="90">
        <v>36.57</v>
      </c>
      <c r="O4116" s="90">
        <v>35.299999999999997</v>
      </c>
      <c r="P4116" s="90">
        <v>35.03</v>
      </c>
      <c r="Q4116" s="90">
        <v>35.25</v>
      </c>
      <c r="R4116" s="63">
        <f t="shared" si="2098"/>
        <v>33.76</v>
      </c>
      <c r="S4116" s="64">
        <f t="shared" si="2120"/>
        <v>3.0721533258173717E-2</v>
      </c>
      <c r="T4116" s="65"/>
      <c r="U4116" s="65">
        <f t="shared" si="2116"/>
        <v>1.0359773371104817</v>
      </c>
      <c r="V4116" s="65">
        <f t="shared" si="2099"/>
        <v>1.0439623180131317</v>
      </c>
      <c r="W4116" s="65">
        <f t="shared" si="2100"/>
        <v>1.0374468085106383</v>
      </c>
      <c r="X4116" s="61">
        <f t="shared" si="2111"/>
        <v>-3.8081805359661533E-2</v>
      </c>
      <c r="Y4116" s="66">
        <f t="shared" si="2101"/>
        <v>-4.4843049327354362E-2</v>
      </c>
      <c r="Z4116" s="61">
        <f t="shared" si="2102"/>
        <v>-3.1173780487804816E-2</v>
      </c>
      <c r="AA4116" s="67">
        <f t="shared" si="2103"/>
        <v>34.526315789473685</v>
      </c>
      <c r="AB4116" s="68">
        <f t="shared" si="2104"/>
        <v>-3.0626196335794297E-2</v>
      </c>
      <c r="AC4116" s="69">
        <f t="shared" si="2105"/>
        <v>-5.5884173107090929E-2</v>
      </c>
      <c r="AD4116" s="70">
        <f>_xlfn.PERCENTILE.EXC(AC4116:$AC$5675,0.5)</f>
        <v>5.6665797120880608E-2</v>
      </c>
      <c r="AE4116" s="70">
        <f>_xlfn.PERCENTILE.EXC($AC4116:AC$5675,0.35)</f>
        <v>2.8457597798191486E-2</v>
      </c>
      <c r="AF4116" s="71">
        <f t="shared" si="2117"/>
        <v>3.3512242074625405E-3</v>
      </c>
      <c r="AG4116" s="70">
        <f t="shared" si="2118"/>
        <v>-0.31213811082236831</v>
      </c>
      <c r="AH4116" s="70">
        <f t="shared" si="2119"/>
        <v>-0.32972785344228484</v>
      </c>
      <c r="AI4116" s="61" t="str">
        <f t="shared" si="2114"/>
        <v>Safety</v>
      </c>
      <c r="AJ4116" s="68" t="str">
        <f t="shared" si="2115"/>
        <v>Safety</v>
      </c>
      <c r="AK4116" s="72"/>
      <c r="AL4116" s="73"/>
      <c r="AM4116" s="72"/>
      <c r="AN4116" s="73"/>
      <c r="AO4116" s="74"/>
      <c r="AP4116" s="20"/>
      <c r="AQ4116" s="74"/>
      <c r="AR4116" s="20"/>
      <c r="AS4116" s="74"/>
      <c r="AT4116" s="20"/>
      <c r="AU4116" s="74" t="str">
        <f t="shared" si="2106"/>
        <v>00635U</v>
      </c>
      <c r="AV4116" s="20">
        <f t="shared" si="2112"/>
        <v>0</v>
      </c>
      <c r="AW4116" s="74" t="str">
        <f t="shared" si="2107"/>
        <v>00635U</v>
      </c>
      <c r="AX4116" s="20">
        <f t="shared" si="2108"/>
        <v>0</v>
      </c>
      <c r="AY4116" s="20">
        <f t="shared" si="2113"/>
        <v>1</v>
      </c>
      <c r="AZ4116" s="116">
        <v>40337</v>
      </c>
      <c r="BA4116" s="116"/>
      <c r="BB4116" s="20"/>
      <c r="BC4116" s="20"/>
      <c r="BD4116" s="76"/>
      <c r="BE4116" s="77"/>
      <c r="BF4116" s="77"/>
    </row>
    <row r="4117" spans="1:58" s="23" customFormat="1" ht="15.75" customHeight="1" x14ac:dyDescent="0.4">
      <c r="A4117" s="116">
        <v>40333</v>
      </c>
      <c r="B4117" s="112">
        <v>33.549999999999997</v>
      </c>
      <c r="C4117" s="112">
        <v>32.799999999999997</v>
      </c>
      <c r="D4117" s="112">
        <v>32.25</v>
      </c>
      <c r="E4117" s="112">
        <v>32.85</v>
      </c>
      <c r="F4117" s="112">
        <v>32.549999999999997</v>
      </c>
      <c r="G4117" s="112">
        <v>32.4</v>
      </c>
      <c r="H4117" s="113">
        <v>31.7</v>
      </c>
      <c r="I4117" s="90">
        <f t="shared" si="2109"/>
        <v>33.076315789473682</v>
      </c>
      <c r="J4117" s="90">
        <f t="shared" si="2110"/>
        <v>32.452631578947368</v>
      </c>
      <c r="K4117" s="114">
        <v>7</v>
      </c>
      <c r="L4117" s="115">
        <v>5.2631578947368418E-2</v>
      </c>
      <c r="M4117" s="11"/>
      <c r="N4117" s="90">
        <v>35.479999999999997</v>
      </c>
      <c r="O4117" s="90">
        <v>34.369999999999997</v>
      </c>
      <c r="P4117" s="90">
        <v>34.26</v>
      </c>
      <c r="Q4117" s="90">
        <v>34.520000000000003</v>
      </c>
      <c r="R4117" s="63">
        <f t="shared" si="2098"/>
        <v>33.15</v>
      </c>
      <c r="S4117" s="64">
        <f t="shared" si="2120"/>
        <v>0.20434487440597407</v>
      </c>
      <c r="T4117" s="65"/>
      <c r="U4117" s="65">
        <f t="shared" si="2116"/>
        <v>1.0322956066336921</v>
      </c>
      <c r="V4117" s="65">
        <f t="shared" si="2099"/>
        <v>1.0356100408639812</v>
      </c>
      <c r="W4117" s="65">
        <f t="shared" si="2100"/>
        <v>1.0278099652375432</v>
      </c>
      <c r="X4117" s="61">
        <f t="shared" si="2111"/>
        <v>-2.2354694485842028E-2</v>
      </c>
      <c r="Y4117" s="66">
        <f t="shared" si="2101"/>
        <v>-3.5007610350076164E-2</v>
      </c>
      <c r="Z4117" s="61">
        <f t="shared" si="2102"/>
        <v>-1.8855915347282932E-2</v>
      </c>
      <c r="AA4117" s="67">
        <f t="shared" si="2103"/>
        <v>33.076315789473682</v>
      </c>
      <c r="AB4117" s="68">
        <f t="shared" si="2104"/>
        <v>-5.4396843291995491E-2</v>
      </c>
      <c r="AC4117" s="69">
        <f t="shared" si="2105"/>
        <v>-6.7747582032872469E-2</v>
      </c>
      <c r="AD4117" s="70">
        <f>_xlfn.PERCENTILE.EXC(AC4117:$AC$5675,0.5)</f>
        <v>5.6832298136646045E-2</v>
      </c>
      <c r="AE4117" s="70">
        <f>_xlfn.PERCENTILE.EXC($AC4117:AC$5675,0.35)</f>
        <v>2.8464730290456427E-2</v>
      </c>
      <c r="AF4117" s="71">
        <f t="shared" si="2117"/>
        <v>3.3512242074625405E-3</v>
      </c>
      <c r="AG4117" s="70">
        <f t="shared" si="2118"/>
        <v>-0.31213811082236831</v>
      </c>
      <c r="AH4117" s="70">
        <f t="shared" si="2119"/>
        <v>-0.32972785344228484</v>
      </c>
      <c r="AI4117" s="61" t="str">
        <f t="shared" si="2114"/>
        <v>Safety</v>
      </c>
      <c r="AJ4117" s="68" t="str">
        <f t="shared" si="2115"/>
        <v>Safety</v>
      </c>
      <c r="AK4117" s="72"/>
      <c r="AL4117" s="73"/>
      <c r="AM4117" s="72"/>
      <c r="AN4117" s="73"/>
      <c r="AO4117" s="74"/>
      <c r="AP4117" s="20"/>
      <c r="AQ4117" s="74"/>
      <c r="AR4117" s="20"/>
      <c r="AS4117" s="74"/>
      <c r="AT4117" s="20"/>
      <c r="AU4117" s="74" t="str">
        <f t="shared" si="2106"/>
        <v>00635U</v>
      </c>
      <c r="AV4117" s="20">
        <f t="shared" si="2112"/>
        <v>0</v>
      </c>
      <c r="AW4117" s="74" t="str">
        <f t="shared" si="2107"/>
        <v>00635U</v>
      </c>
      <c r="AX4117" s="20">
        <f t="shared" si="2108"/>
        <v>0</v>
      </c>
      <c r="AY4117" s="20">
        <f t="shared" si="2113"/>
        <v>1</v>
      </c>
      <c r="AZ4117" s="116">
        <v>40336</v>
      </c>
      <c r="BA4117" s="116"/>
      <c r="BB4117" s="20"/>
      <c r="BC4117" s="20"/>
      <c r="BD4117" s="76"/>
      <c r="BE4117" s="77"/>
      <c r="BF4117" s="77"/>
    </row>
    <row r="4118" spans="1:58" s="23" customFormat="1" ht="15.75" customHeight="1" x14ac:dyDescent="0.4">
      <c r="A4118" s="116">
        <v>40332</v>
      </c>
      <c r="B4118" s="112">
        <v>29.6</v>
      </c>
      <c r="C4118" s="112">
        <v>30.7</v>
      </c>
      <c r="D4118" s="112">
        <v>30.35</v>
      </c>
      <c r="E4118" s="112">
        <v>31.3</v>
      </c>
      <c r="F4118" s="112">
        <v>31.2</v>
      </c>
      <c r="G4118" s="112">
        <v>31.15</v>
      </c>
      <c r="H4118" s="113">
        <v>30.75</v>
      </c>
      <c r="I4118" s="90">
        <f t="shared" si="2109"/>
        <v>30.236842105263158</v>
      </c>
      <c r="J4118" s="90">
        <f t="shared" si="2110"/>
        <v>30.497368421052631</v>
      </c>
      <c r="K4118" s="114">
        <v>8</v>
      </c>
      <c r="L4118" s="115">
        <v>5.2631578947368418E-2</v>
      </c>
      <c r="M4118" s="11"/>
      <c r="N4118" s="90">
        <v>29.46</v>
      </c>
      <c r="O4118" s="90">
        <v>30.24</v>
      </c>
      <c r="P4118" s="90">
        <v>31.29</v>
      </c>
      <c r="Q4118" s="90">
        <v>32.4</v>
      </c>
      <c r="R4118" s="63">
        <f t="shared" si="2098"/>
        <v>32.07</v>
      </c>
      <c r="S4118" s="64">
        <f t="shared" si="2120"/>
        <v>-2.3533311236327504E-2</v>
      </c>
      <c r="T4118" s="65"/>
      <c r="U4118" s="65">
        <f t="shared" si="2116"/>
        <v>0.9742063492063493</v>
      </c>
      <c r="V4118" s="65">
        <f t="shared" si="2099"/>
        <v>0.94151486097794823</v>
      </c>
      <c r="W4118" s="65">
        <f t="shared" si="2100"/>
        <v>0.90925925925925932</v>
      </c>
      <c r="X4118" s="61">
        <f t="shared" si="2111"/>
        <v>3.7162162162162088E-2</v>
      </c>
      <c r="Y4118" s="66">
        <f t="shared" si="2101"/>
        <v>-1.7571884984025583E-2</v>
      </c>
      <c r="Z4118" s="61">
        <f t="shared" si="2102"/>
        <v>8.6161879895561219E-3</v>
      </c>
      <c r="AA4118" s="67">
        <f t="shared" si="2103"/>
        <v>30.236842105263158</v>
      </c>
      <c r="AB4118" s="68">
        <f t="shared" si="2104"/>
        <v>4.7522063815343026E-3</v>
      </c>
      <c r="AC4118" s="69">
        <f t="shared" si="2105"/>
        <v>2.6369385786257863E-2</v>
      </c>
      <c r="AD4118" s="70">
        <f>_xlfn.PERCENTILE.EXC(AC4118:$AC$5675,0.5)</f>
        <v>5.6935629587803516E-2</v>
      </c>
      <c r="AE4118" s="70">
        <f>_xlfn.PERCENTILE.EXC($AC4118:AC$5675,0.35)</f>
        <v>2.8501367394579695E-2</v>
      </c>
      <c r="AF4118" s="71">
        <f t="shared" si="2117"/>
        <v>3.3512242074625405E-3</v>
      </c>
      <c r="AG4118" s="70">
        <f t="shared" si="2118"/>
        <v>-0.31213811082236831</v>
      </c>
      <c r="AH4118" s="70">
        <f t="shared" si="2119"/>
        <v>-0.32972785344228484</v>
      </c>
      <c r="AI4118" s="61" t="str">
        <f t="shared" si="2114"/>
        <v>Safety</v>
      </c>
      <c r="AJ4118" s="68" t="str">
        <f t="shared" si="2115"/>
        <v>Short VOL</v>
      </c>
      <c r="AK4118" s="72"/>
      <c r="AL4118" s="73"/>
      <c r="AM4118" s="72"/>
      <c r="AN4118" s="73"/>
      <c r="AO4118" s="74"/>
      <c r="AP4118" s="20"/>
      <c r="AQ4118" s="74"/>
      <c r="AR4118" s="20"/>
      <c r="AS4118" s="74"/>
      <c r="AT4118" s="20"/>
      <c r="AU4118" s="74" t="str">
        <f t="shared" si="2106"/>
        <v>00631L</v>
      </c>
      <c r="AV4118" s="20">
        <f t="shared" si="2112"/>
        <v>1</v>
      </c>
      <c r="AW4118" s="74" t="str">
        <f t="shared" si="2107"/>
        <v>00635U</v>
      </c>
      <c r="AX4118" s="20">
        <f t="shared" si="2108"/>
        <v>0</v>
      </c>
      <c r="AY4118" s="20">
        <f t="shared" si="2113"/>
        <v>1</v>
      </c>
      <c r="AZ4118" s="116">
        <v>40333</v>
      </c>
      <c r="BA4118" s="116"/>
      <c r="BB4118" s="20"/>
      <c r="BC4118" s="20"/>
      <c r="BD4118" s="76"/>
      <c r="BE4118" s="77"/>
      <c r="BF4118" s="77"/>
    </row>
    <row r="4119" spans="1:58" s="23" customFormat="1" ht="15.75" customHeight="1" x14ac:dyDescent="0.4">
      <c r="A4119" s="116">
        <v>40331</v>
      </c>
      <c r="B4119" s="112">
        <v>29.85</v>
      </c>
      <c r="C4119" s="112">
        <v>31</v>
      </c>
      <c r="D4119" s="112">
        <v>30.6</v>
      </c>
      <c r="E4119" s="112">
        <v>31.5</v>
      </c>
      <c r="F4119" s="112">
        <v>31.5</v>
      </c>
      <c r="G4119" s="112">
        <v>31.45</v>
      </c>
      <c r="H4119" s="113">
        <v>31.25</v>
      </c>
      <c r="I4119" s="90">
        <f t="shared" si="2109"/>
        <v>30.455263157894738</v>
      </c>
      <c r="J4119" s="90">
        <f t="shared" si="2110"/>
        <v>30.789473684210527</v>
      </c>
      <c r="K4119" s="114">
        <v>9</v>
      </c>
      <c r="L4119" s="115">
        <v>5.2631578947368418E-2</v>
      </c>
      <c r="M4119" s="11"/>
      <c r="N4119" s="90">
        <v>30.17</v>
      </c>
      <c r="O4119" s="90">
        <v>30.59</v>
      </c>
      <c r="P4119" s="90">
        <v>31.97</v>
      </c>
      <c r="Q4119" s="90">
        <v>32.869999999999997</v>
      </c>
      <c r="R4119" s="63">
        <f t="shared" si="2098"/>
        <v>32.39</v>
      </c>
      <c r="S4119" s="64">
        <f t="shared" si="2120"/>
        <v>-0.15109735509285305</v>
      </c>
      <c r="T4119" s="65"/>
      <c r="U4119" s="65">
        <f t="shared" si="2116"/>
        <v>0.98627002288329524</v>
      </c>
      <c r="V4119" s="65">
        <f t="shared" si="2099"/>
        <v>0.94369721614013147</v>
      </c>
      <c r="W4119" s="65">
        <f t="shared" si="2100"/>
        <v>0.91785822938850026</v>
      </c>
      <c r="X4119" s="61">
        <f t="shared" si="2111"/>
        <v>3.8525963149078676E-2</v>
      </c>
      <c r="Y4119" s="66">
        <f t="shared" si="2101"/>
        <v>-7.9365079365079361E-3</v>
      </c>
      <c r="Z4119" s="61">
        <f t="shared" si="2102"/>
        <v>1.0973818370344775E-2</v>
      </c>
      <c r="AA4119" s="67">
        <f t="shared" si="2103"/>
        <v>30.455263157894741</v>
      </c>
      <c r="AB4119" s="68">
        <f t="shared" si="2104"/>
        <v>-1.0606562810739153E-2</v>
      </c>
      <c r="AC4119" s="69">
        <f t="shared" si="2105"/>
        <v>9.4551925056261029E-3</v>
      </c>
      <c r="AD4119" s="70">
        <f>_xlfn.PERCENTILE.EXC(AC4119:$AC$5675,0.5)</f>
        <v>5.7038961038960986E-2</v>
      </c>
      <c r="AE4119" s="70">
        <f>_xlfn.PERCENTILE.EXC($AC4119:AC$5675,0.35)</f>
        <v>2.855399351990567E-2</v>
      </c>
      <c r="AF4119" s="71">
        <f t="shared" si="2117"/>
        <v>3.1063807085375608E-3</v>
      </c>
      <c r="AG4119" s="70">
        <f t="shared" si="2118"/>
        <v>-0.31213811082236831</v>
      </c>
      <c r="AH4119" s="70">
        <f t="shared" si="2119"/>
        <v>-0.32972785344228484</v>
      </c>
      <c r="AI4119" s="61" t="str">
        <f t="shared" si="2114"/>
        <v>Safety</v>
      </c>
      <c r="AJ4119" s="68" t="str">
        <f t="shared" si="2115"/>
        <v>Short VOL</v>
      </c>
      <c r="AK4119" s="72"/>
      <c r="AL4119" s="73"/>
      <c r="AM4119" s="72"/>
      <c r="AN4119" s="73"/>
      <c r="AO4119" s="74"/>
      <c r="AP4119" s="20"/>
      <c r="AQ4119" s="74"/>
      <c r="AR4119" s="20"/>
      <c r="AS4119" s="74"/>
      <c r="AT4119" s="20"/>
      <c r="AU4119" s="74" t="str">
        <f t="shared" si="2106"/>
        <v>00631L</v>
      </c>
      <c r="AV4119" s="20">
        <f t="shared" si="2112"/>
        <v>1</v>
      </c>
      <c r="AW4119" s="74" t="str">
        <f t="shared" si="2107"/>
        <v>00635U</v>
      </c>
      <c r="AX4119" s="20">
        <f t="shared" si="2108"/>
        <v>0</v>
      </c>
      <c r="AY4119" s="20">
        <f t="shared" si="2113"/>
        <v>1</v>
      </c>
      <c r="AZ4119" s="116">
        <v>40332</v>
      </c>
      <c r="BA4119" s="116"/>
      <c r="BB4119" s="20"/>
      <c r="BC4119" s="20"/>
      <c r="BD4119" s="76"/>
      <c r="BE4119" s="77"/>
      <c r="BF4119" s="77"/>
    </row>
    <row r="4120" spans="1:58" s="23" customFormat="1" ht="15.75" customHeight="1" x14ac:dyDescent="0.4">
      <c r="A4120" s="116">
        <v>40330</v>
      </c>
      <c r="B4120" s="112">
        <v>32.549999999999997</v>
      </c>
      <c r="C4120" s="112">
        <v>32.65</v>
      </c>
      <c r="D4120" s="112">
        <v>31.8</v>
      </c>
      <c r="E4120" s="112">
        <v>32.5</v>
      </c>
      <c r="F4120" s="112">
        <v>32.15</v>
      </c>
      <c r="G4120" s="112">
        <v>32</v>
      </c>
      <c r="H4120" s="113">
        <v>31.9</v>
      </c>
      <c r="I4120" s="90">
        <f t="shared" si="2109"/>
        <v>32.597368421052629</v>
      </c>
      <c r="J4120" s="90">
        <f t="shared" si="2110"/>
        <v>32.247368421052634</v>
      </c>
      <c r="K4120" s="114">
        <v>10</v>
      </c>
      <c r="L4120" s="115">
        <v>5.2631578947368418E-2</v>
      </c>
      <c r="M4120" s="11"/>
      <c r="N4120" s="90">
        <v>35.54</v>
      </c>
      <c r="O4120" s="90">
        <v>34.020000000000003</v>
      </c>
      <c r="P4120" s="90">
        <v>33.56</v>
      </c>
      <c r="Q4120" s="90">
        <v>33.54</v>
      </c>
      <c r="R4120" s="63">
        <f t="shared" si="2098"/>
        <v>32.040000000000013</v>
      </c>
      <c r="S4120" s="64">
        <f t="shared" si="2120"/>
        <v>0.10820081072653567</v>
      </c>
      <c r="T4120" s="65"/>
      <c r="U4120" s="65">
        <f t="shared" si="2116"/>
        <v>1.0446796002351557</v>
      </c>
      <c r="V4120" s="65">
        <f t="shared" si="2099"/>
        <v>1.0589988081048867</v>
      </c>
      <c r="W4120" s="65">
        <f t="shared" si="2100"/>
        <v>1.0596302921884317</v>
      </c>
      <c r="X4120" s="61">
        <f t="shared" si="2111"/>
        <v>3.0721966205837612E-3</v>
      </c>
      <c r="Y4120" s="66">
        <f t="shared" si="2101"/>
        <v>-1.8461538461538505E-2</v>
      </c>
      <c r="Z4120" s="61">
        <f t="shared" si="2102"/>
        <v>-1.0737063049971572E-2</v>
      </c>
      <c r="AA4120" s="67">
        <f t="shared" si="2103"/>
        <v>32.597368421052629</v>
      </c>
      <c r="AB4120" s="68">
        <f t="shared" si="2104"/>
        <v>-8.4130557118739513E-2</v>
      </c>
      <c r="AC4120" s="69">
        <f t="shared" si="2105"/>
        <v>-8.2797737167905755E-2</v>
      </c>
      <c r="AD4120" s="70">
        <f>_xlfn.PERCENTILE.EXC(AC4120:$AC$5675,0.5)</f>
        <v>5.7088123265190249E-2</v>
      </c>
      <c r="AE4120" s="70">
        <f>_xlfn.PERCENTILE.EXC($AC4120:AC$5675,0.35)</f>
        <v>2.8625273503301477E-2</v>
      </c>
      <c r="AF4120" s="71">
        <f t="shared" si="2117"/>
        <v>2.7525777895264555E-3</v>
      </c>
      <c r="AG4120" s="70">
        <f t="shared" si="2118"/>
        <v>-0.31213811082236831</v>
      </c>
      <c r="AH4120" s="70">
        <f t="shared" si="2119"/>
        <v>-0.32972785344228484</v>
      </c>
      <c r="AI4120" s="61" t="str">
        <f t="shared" si="2114"/>
        <v>Safety</v>
      </c>
      <c r="AJ4120" s="68" t="str">
        <f t="shared" si="2115"/>
        <v>Safety</v>
      </c>
      <c r="AK4120" s="72"/>
      <c r="AL4120" s="73"/>
      <c r="AM4120" s="72"/>
      <c r="AN4120" s="73"/>
      <c r="AO4120" s="74"/>
      <c r="AP4120" s="20"/>
      <c r="AQ4120" s="74"/>
      <c r="AR4120" s="20"/>
      <c r="AS4120" s="74"/>
      <c r="AT4120" s="20"/>
      <c r="AU4120" s="74" t="str">
        <f t="shared" si="2106"/>
        <v>00635U</v>
      </c>
      <c r="AV4120" s="20">
        <f t="shared" si="2112"/>
        <v>0</v>
      </c>
      <c r="AW4120" s="74" t="str">
        <f t="shared" si="2107"/>
        <v>00635U</v>
      </c>
      <c r="AX4120" s="20">
        <f t="shared" si="2108"/>
        <v>0</v>
      </c>
      <c r="AY4120" s="20">
        <f t="shared" si="2113"/>
        <v>1</v>
      </c>
      <c r="AZ4120" s="116">
        <v>40331</v>
      </c>
      <c r="BA4120" s="116"/>
      <c r="BB4120" s="20"/>
      <c r="BC4120" s="20"/>
      <c r="BD4120" s="76"/>
      <c r="BE4120" s="77"/>
      <c r="BF4120" s="77"/>
    </row>
    <row r="4121" spans="1:58" s="23" customFormat="1" ht="15.75" customHeight="1" x14ac:dyDescent="0.4">
      <c r="A4121" s="116">
        <v>40326</v>
      </c>
      <c r="B4121" s="112">
        <v>30.4</v>
      </c>
      <c r="C4121" s="112">
        <v>31.3</v>
      </c>
      <c r="D4121" s="112">
        <v>30.55</v>
      </c>
      <c r="E4121" s="112">
        <v>31.6</v>
      </c>
      <c r="F4121" s="112">
        <v>31.6</v>
      </c>
      <c r="G4121" s="112">
        <v>31.5</v>
      </c>
      <c r="H4121" s="113">
        <v>31.45</v>
      </c>
      <c r="I4121" s="90">
        <f t="shared" si="2109"/>
        <v>30.778947368421051</v>
      </c>
      <c r="J4121" s="90">
        <f t="shared" si="2110"/>
        <v>30.984210526315792</v>
      </c>
      <c r="K4121" s="114">
        <v>11</v>
      </c>
      <c r="L4121" s="115">
        <v>5.2631578947368418E-2</v>
      </c>
      <c r="M4121" s="11"/>
      <c r="N4121" s="90">
        <v>32.07</v>
      </c>
      <c r="O4121" s="90">
        <v>32</v>
      </c>
      <c r="P4121" s="90">
        <v>32.159999999999997</v>
      </c>
      <c r="Q4121" s="90">
        <v>33.700000000000003</v>
      </c>
      <c r="R4121" s="63">
        <f t="shared" si="2098"/>
        <v>32.089999999999996</v>
      </c>
      <c r="S4121" s="64">
        <f t="shared" si="2120"/>
        <v>8.0525606469002711E-2</v>
      </c>
      <c r="T4121" s="65"/>
      <c r="U4121" s="65">
        <f t="shared" si="2116"/>
        <v>1.0021875</v>
      </c>
      <c r="V4121" s="65">
        <f t="shared" si="2099"/>
        <v>0.99720149253731349</v>
      </c>
      <c r="W4121" s="65">
        <f t="shared" si="2100"/>
        <v>0.95163204747774477</v>
      </c>
      <c r="X4121" s="61">
        <f t="shared" si="2111"/>
        <v>2.9605263157894808E-2</v>
      </c>
      <c r="Y4121" s="66">
        <f t="shared" si="2101"/>
        <v>-4.7468354430380416E-3</v>
      </c>
      <c r="Z4121" s="61">
        <f t="shared" si="2102"/>
        <v>6.6689466484269565E-3</v>
      </c>
      <c r="AA4121" s="67">
        <f t="shared" si="2103"/>
        <v>30.778947368421054</v>
      </c>
      <c r="AB4121" s="68">
        <f t="shared" si="2104"/>
        <v>-5.2073589024010034E-2</v>
      </c>
      <c r="AC4121" s="69">
        <f t="shared" si="2105"/>
        <v>-4.025733182347821E-2</v>
      </c>
      <c r="AD4121" s="70">
        <f>_xlfn.PERCENTILE.EXC(AC4121:$AC$5675,0.5)</f>
        <v>5.7137285491419512E-2</v>
      </c>
      <c r="AE4121" s="70">
        <f>_xlfn.PERCENTILE.EXC($AC4121:AC$5675,0.35)</f>
        <v>2.8631517901992472E-2</v>
      </c>
      <c r="AF4121" s="71">
        <f t="shared" si="2117"/>
        <v>2.7525777895264555E-3</v>
      </c>
      <c r="AG4121" s="70">
        <f t="shared" si="2118"/>
        <v>-0.31213811082236831</v>
      </c>
      <c r="AH4121" s="70">
        <f t="shared" si="2119"/>
        <v>-0.32972785344228484</v>
      </c>
      <c r="AI4121" s="61" t="str">
        <f t="shared" si="2114"/>
        <v>Safety</v>
      </c>
      <c r="AJ4121" s="68" t="str">
        <f t="shared" si="2115"/>
        <v>Safety</v>
      </c>
      <c r="AK4121" s="72"/>
      <c r="AL4121" s="73"/>
      <c r="AM4121" s="72"/>
      <c r="AN4121" s="73"/>
      <c r="AO4121" s="74"/>
      <c r="AP4121" s="20"/>
      <c r="AQ4121" s="74"/>
      <c r="AR4121" s="20"/>
      <c r="AS4121" s="74"/>
      <c r="AT4121" s="20"/>
      <c r="AU4121" s="74" t="str">
        <f t="shared" si="2106"/>
        <v>00635U</v>
      </c>
      <c r="AV4121" s="20">
        <f t="shared" si="2112"/>
        <v>0</v>
      </c>
      <c r="AW4121" s="74" t="str">
        <f t="shared" si="2107"/>
        <v>00635U</v>
      </c>
      <c r="AX4121" s="20">
        <f t="shared" si="2108"/>
        <v>0</v>
      </c>
      <c r="AY4121" s="20">
        <f t="shared" si="2113"/>
        <v>1</v>
      </c>
      <c r="AZ4121" s="116">
        <v>40330</v>
      </c>
      <c r="BA4121" s="116"/>
      <c r="BB4121" s="20"/>
      <c r="BC4121" s="20"/>
      <c r="BD4121" s="76"/>
      <c r="BE4121" s="77"/>
      <c r="BF4121" s="77"/>
    </row>
    <row r="4122" spans="1:58" s="23" customFormat="1" ht="15.75" customHeight="1" x14ac:dyDescent="0.4">
      <c r="A4122" s="116">
        <v>40325</v>
      </c>
      <c r="B4122" s="112">
        <v>29.65</v>
      </c>
      <c r="C4122" s="112">
        <v>30.95</v>
      </c>
      <c r="D4122" s="112">
        <v>30.35</v>
      </c>
      <c r="E4122" s="112">
        <v>31.35</v>
      </c>
      <c r="F4122" s="112">
        <v>31.4</v>
      </c>
      <c r="G4122" s="112">
        <v>31.35</v>
      </c>
      <c r="H4122" s="113">
        <v>31.3</v>
      </c>
      <c r="I4122" s="90">
        <f t="shared" si="2109"/>
        <v>30.128947368421052</v>
      </c>
      <c r="J4122" s="90">
        <f t="shared" si="2110"/>
        <v>30.728947368421053</v>
      </c>
      <c r="K4122" s="114">
        <v>12</v>
      </c>
      <c r="L4122" s="115">
        <v>5.2631578947368418E-2</v>
      </c>
      <c r="M4122" s="11"/>
      <c r="N4122" s="90">
        <v>29.68</v>
      </c>
      <c r="O4122" s="90">
        <v>30.64</v>
      </c>
      <c r="P4122" s="90">
        <v>32.159999999999997</v>
      </c>
      <c r="Q4122" s="90">
        <v>32.03</v>
      </c>
      <c r="R4122" s="63">
        <f t="shared" si="2098"/>
        <v>33.119999999999997</v>
      </c>
      <c r="S4122" s="64">
        <f t="shared" si="2120"/>
        <v>-0.15248429468874938</v>
      </c>
      <c r="T4122" s="65"/>
      <c r="U4122" s="65">
        <f t="shared" si="2116"/>
        <v>0.96866840731070492</v>
      </c>
      <c r="V4122" s="65">
        <f t="shared" si="2099"/>
        <v>0.92288557213930356</v>
      </c>
      <c r="W4122" s="65">
        <f t="shared" si="2100"/>
        <v>0.92663128317202614</v>
      </c>
      <c r="X4122" s="61">
        <f t="shared" si="2111"/>
        <v>4.384485666104556E-2</v>
      </c>
      <c r="Y4122" s="66">
        <f t="shared" si="2101"/>
        <v>-1.5948963317384596E-3</v>
      </c>
      <c r="Z4122" s="61">
        <f t="shared" si="2102"/>
        <v>1.9914403004629273E-2</v>
      </c>
      <c r="AA4122" s="67">
        <f t="shared" si="2103"/>
        <v>30.128947368421052</v>
      </c>
      <c r="AB4122" s="68">
        <f t="shared" si="2104"/>
        <v>-1.0107816711590679E-3</v>
      </c>
      <c r="AC4122" s="69">
        <f t="shared" si="2105"/>
        <v>1.5126259043835995E-2</v>
      </c>
      <c r="AD4122" s="70">
        <f>_xlfn.PERCENTILE.EXC(AC4122:$AC$5675,0.5)</f>
        <v>5.7172246349313352E-2</v>
      </c>
      <c r="AE4122" s="70">
        <f>_xlfn.PERCENTILE.EXC($AC4122:AC$5675,0.35)</f>
        <v>2.8660330875089179E-2</v>
      </c>
      <c r="AF4122" s="71">
        <f t="shared" si="2117"/>
        <v>2.7525777895264555E-3</v>
      </c>
      <c r="AG4122" s="70">
        <f t="shared" si="2118"/>
        <v>-0.31213811082236831</v>
      </c>
      <c r="AH4122" s="70">
        <f t="shared" si="2119"/>
        <v>-0.32972785344228484</v>
      </c>
      <c r="AI4122" s="61" t="str">
        <f t="shared" si="2114"/>
        <v>Safety</v>
      </c>
      <c r="AJ4122" s="68" t="str">
        <f t="shared" si="2115"/>
        <v>Short VOL</v>
      </c>
      <c r="AK4122" s="72"/>
      <c r="AL4122" s="73"/>
      <c r="AM4122" s="72"/>
      <c r="AN4122" s="73"/>
      <c r="AO4122" s="74"/>
      <c r="AP4122" s="20"/>
      <c r="AQ4122" s="74"/>
      <c r="AR4122" s="20"/>
      <c r="AS4122" s="74"/>
      <c r="AT4122" s="20"/>
      <c r="AU4122" s="74" t="str">
        <f t="shared" si="2106"/>
        <v>00631L</v>
      </c>
      <c r="AV4122" s="20">
        <f t="shared" si="2112"/>
        <v>1</v>
      </c>
      <c r="AW4122" s="74" t="str">
        <f t="shared" si="2107"/>
        <v>00635U</v>
      </c>
      <c r="AX4122" s="20">
        <f t="shared" si="2108"/>
        <v>0</v>
      </c>
      <c r="AY4122" s="20">
        <f t="shared" si="2113"/>
        <v>1</v>
      </c>
      <c r="AZ4122" s="116">
        <v>40326</v>
      </c>
      <c r="BA4122" s="116"/>
      <c r="BB4122" s="20"/>
      <c r="BC4122" s="20"/>
      <c r="BD4122" s="76"/>
      <c r="BE4122" s="77"/>
      <c r="BF4122" s="77"/>
    </row>
    <row r="4123" spans="1:58" s="23" customFormat="1" ht="15.75" customHeight="1" x14ac:dyDescent="0.4">
      <c r="A4123" s="116">
        <v>40324</v>
      </c>
      <c r="B4123" s="112">
        <v>32.799999999999997</v>
      </c>
      <c r="C4123" s="112">
        <v>33.299999999999997</v>
      </c>
      <c r="D4123" s="112">
        <v>32.15</v>
      </c>
      <c r="E4123" s="112">
        <v>33.049999999999997</v>
      </c>
      <c r="F4123" s="112">
        <v>33</v>
      </c>
      <c r="G4123" s="112">
        <v>32.799999999999997</v>
      </c>
      <c r="H4123" s="113">
        <v>32.450000000000003</v>
      </c>
      <c r="I4123" s="90">
        <f t="shared" si="2109"/>
        <v>32.9578947368421</v>
      </c>
      <c r="J4123" s="90">
        <f t="shared" si="2110"/>
        <v>32.936842105263153</v>
      </c>
      <c r="K4123" s="114">
        <v>13</v>
      </c>
      <c r="L4123" s="115">
        <v>5.2631578947368418E-2</v>
      </c>
      <c r="M4123" s="11"/>
      <c r="N4123" s="90">
        <v>35.020000000000003</v>
      </c>
      <c r="O4123" s="90">
        <v>33.950000000000003</v>
      </c>
      <c r="P4123" s="90">
        <v>34.89</v>
      </c>
      <c r="Q4123" s="90">
        <v>35.619999999999997</v>
      </c>
      <c r="R4123" s="63">
        <f t="shared" si="2098"/>
        <v>33.82</v>
      </c>
      <c r="S4123" s="64">
        <f t="shared" si="2120"/>
        <v>1.1846287200231254E-2</v>
      </c>
      <c r="T4123" s="65"/>
      <c r="U4123" s="65">
        <f t="shared" si="2116"/>
        <v>1.031516936671576</v>
      </c>
      <c r="V4123" s="65">
        <f t="shared" si="2099"/>
        <v>1.003725995987389</v>
      </c>
      <c r="W4123" s="65">
        <f t="shared" si="2100"/>
        <v>0.9831555306007862</v>
      </c>
      <c r="X4123" s="61">
        <f t="shared" si="2111"/>
        <v>1.5243902439024392E-2</v>
      </c>
      <c r="Y4123" s="66">
        <f t="shared" si="2101"/>
        <v>-1.8154311649016472E-2</v>
      </c>
      <c r="Z4123" s="61">
        <f t="shared" si="2102"/>
        <v>-6.387735547748075E-4</v>
      </c>
      <c r="AA4123" s="67">
        <f t="shared" si="2103"/>
        <v>32.9578947368421</v>
      </c>
      <c r="AB4123" s="68">
        <f t="shared" si="2104"/>
        <v>-6.3392347230154356E-2</v>
      </c>
      <c r="AC4123" s="69">
        <f t="shared" si="2105"/>
        <v>-5.888364543569112E-2</v>
      </c>
      <c r="AD4123" s="70">
        <f>_xlfn.PERCENTILE.EXC(AC4123:$AC$5675,0.5)</f>
        <v>5.7207207207207192E-2</v>
      </c>
      <c r="AE4123" s="70">
        <f>_xlfn.PERCENTILE.EXC($AC4123:AC$5675,0.35)</f>
        <v>2.8733924978529005E-2</v>
      </c>
      <c r="AF4123" s="71">
        <f t="shared" si="2117"/>
        <v>2.4526424586789703E-3</v>
      </c>
      <c r="AG4123" s="70">
        <f t="shared" si="2118"/>
        <v>-0.31213811082236831</v>
      </c>
      <c r="AH4123" s="70">
        <f t="shared" si="2119"/>
        <v>-0.32972785344228484</v>
      </c>
      <c r="AI4123" s="61" t="str">
        <f t="shared" si="2114"/>
        <v>Safety</v>
      </c>
      <c r="AJ4123" s="68" t="str">
        <f t="shared" si="2115"/>
        <v>Safety</v>
      </c>
      <c r="AK4123" s="72"/>
      <c r="AL4123" s="73"/>
      <c r="AM4123" s="72"/>
      <c r="AN4123" s="73"/>
      <c r="AO4123" s="74"/>
      <c r="AP4123" s="20"/>
      <c r="AQ4123" s="74"/>
      <c r="AR4123" s="20"/>
      <c r="AS4123" s="74"/>
      <c r="AT4123" s="20"/>
      <c r="AU4123" s="74" t="str">
        <f t="shared" si="2106"/>
        <v>00635U</v>
      </c>
      <c r="AV4123" s="20">
        <f t="shared" si="2112"/>
        <v>0</v>
      </c>
      <c r="AW4123" s="74" t="str">
        <f t="shared" si="2107"/>
        <v>00635U</v>
      </c>
      <c r="AX4123" s="20">
        <f t="shared" si="2108"/>
        <v>0</v>
      </c>
      <c r="AY4123" s="20">
        <f t="shared" si="2113"/>
        <v>1</v>
      </c>
      <c r="AZ4123" s="116">
        <v>40325</v>
      </c>
      <c r="BA4123" s="116"/>
      <c r="BB4123" s="20"/>
      <c r="BC4123" s="20"/>
      <c r="BD4123" s="76"/>
      <c r="BE4123" s="77"/>
      <c r="BF4123" s="77"/>
    </row>
    <row r="4124" spans="1:58" s="23" customFormat="1" ht="15.75" customHeight="1" x14ac:dyDescent="0.4">
      <c r="A4124" s="116">
        <v>40323</v>
      </c>
      <c r="B4124" s="112">
        <v>33.75</v>
      </c>
      <c r="C4124" s="112">
        <v>34.1</v>
      </c>
      <c r="D4124" s="112">
        <v>32.700000000000003</v>
      </c>
      <c r="E4124" s="112">
        <v>33.35</v>
      </c>
      <c r="F4124" s="112">
        <v>33.299999999999997</v>
      </c>
      <c r="G4124" s="112">
        <v>33</v>
      </c>
      <c r="H4124" s="113">
        <v>32.75</v>
      </c>
      <c r="I4124" s="90">
        <f t="shared" si="2109"/>
        <v>33.842105263157897</v>
      </c>
      <c r="J4124" s="90">
        <f t="shared" si="2110"/>
        <v>33.731578947368426</v>
      </c>
      <c r="K4124" s="114">
        <v>14</v>
      </c>
      <c r="L4124" s="115">
        <v>5.2631578947368418E-2</v>
      </c>
      <c r="M4124" s="11"/>
      <c r="N4124" s="90">
        <v>34.61</v>
      </c>
      <c r="O4124" s="90">
        <v>34.9</v>
      </c>
      <c r="P4124" s="90">
        <v>35.64</v>
      </c>
      <c r="Q4124" s="90">
        <v>35.880000000000003</v>
      </c>
      <c r="R4124" s="63">
        <f t="shared" si="2098"/>
        <v>35.929999999999993</v>
      </c>
      <c r="S4124" s="64">
        <f t="shared" si="2120"/>
        <v>-9.6816283924843441E-2</v>
      </c>
      <c r="T4124" s="65"/>
      <c r="U4124" s="65">
        <f t="shared" si="2116"/>
        <v>0.99169054441260751</v>
      </c>
      <c r="V4124" s="65">
        <f t="shared" si="2099"/>
        <v>0.97109988776655443</v>
      </c>
      <c r="W4124" s="65">
        <f t="shared" si="2100"/>
        <v>0.96460423634336667</v>
      </c>
      <c r="X4124" s="61">
        <f t="shared" si="2111"/>
        <v>1.0370370370370412E-2</v>
      </c>
      <c r="Y4124" s="66">
        <f t="shared" si="2101"/>
        <v>-1.7991004497751165E-2</v>
      </c>
      <c r="Z4124" s="61">
        <f t="shared" si="2102"/>
        <v>-3.2659409020216975E-3</v>
      </c>
      <c r="AA4124" s="67">
        <f t="shared" si="2103"/>
        <v>33.842105263157897</v>
      </c>
      <c r="AB4124" s="68">
        <f t="shared" si="2104"/>
        <v>-2.4848309737070196E-2</v>
      </c>
      <c r="AC4124" s="69">
        <f t="shared" si="2105"/>
        <v>-2.2187077054091363E-2</v>
      </c>
      <c r="AD4124" s="70">
        <f>_xlfn.PERCENTILE.EXC(AC4124:$AC$5675,0.5)</f>
        <v>5.7329305547448056E-2</v>
      </c>
      <c r="AE4124" s="70">
        <f>_xlfn.PERCENTILE.EXC($AC4124:AC$5675,0.35)</f>
        <v>2.8774259380335995E-2</v>
      </c>
      <c r="AF4124" s="71">
        <f t="shared" si="2117"/>
        <v>2.4526424586789703E-3</v>
      </c>
      <c r="AG4124" s="70">
        <f t="shared" si="2118"/>
        <v>-0.31213811082236831</v>
      </c>
      <c r="AH4124" s="70">
        <f t="shared" si="2119"/>
        <v>-0.32972785344228484</v>
      </c>
      <c r="AI4124" s="61" t="str">
        <f t="shared" si="2114"/>
        <v>Safety</v>
      </c>
      <c r="AJ4124" s="68" t="str">
        <f t="shared" si="2115"/>
        <v>Safety</v>
      </c>
      <c r="AK4124" s="72"/>
      <c r="AL4124" s="73"/>
      <c r="AM4124" s="72"/>
      <c r="AN4124" s="73"/>
      <c r="AO4124" s="74"/>
      <c r="AP4124" s="20"/>
      <c r="AQ4124" s="74"/>
      <c r="AR4124" s="20"/>
      <c r="AS4124" s="74"/>
      <c r="AT4124" s="20"/>
      <c r="AU4124" s="74" t="str">
        <f t="shared" si="2106"/>
        <v>00635U</v>
      </c>
      <c r="AV4124" s="20">
        <f t="shared" si="2112"/>
        <v>0</v>
      </c>
      <c r="AW4124" s="74" t="str">
        <f t="shared" si="2107"/>
        <v>00635U</v>
      </c>
      <c r="AX4124" s="20">
        <f t="shared" si="2108"/>
        <v>0</v>
      </c>
      <c r="AY4124" s="20">
        <f t="shared" si="2113"/>
        <v>1</v>
      </c>
      <c r="AZ4124" s="116">
        <v>40324</v>
      </c>
      <c r="BA4124" s="116"/>
      <c r="BB4124" s="20"/>
      <c r="BC4124" s="20"/>
      <c r="BD4124" s="76"/>
      <c r="BE4124" s="77"/>
      <c r="BF4124" s="77"/>
    </row>
    <row r="4125" spans="1:58" s="23" customFormat="1" ht="15.75" customHeight="1" x14ac:dyDescent="0.4">
      <c r="A4125" s="116">
        <v>40322</v>
      </c>
      <c r="B4125" s="112">
        <v>35.1</v>
      </c>
      <c r="C4125" s="112">
        <v>35.1</v>
      </c>
      <c r="D4125" s="112">
        <v>33.65</v>
      </c>
      <c r="E4125" s="112">
        <v>34.049999999999997</v>
      </c>
      <c r="F4125" s="112">
        <v>33.700000000000003</v>
      </c>
      <c r="G4125" s="112">
        <v>33.35</v>
      </c>
      <c r="H4125" s="113">
        <v>32.950000000000003</v>
      </c>
      <c r="I4125" s="90">
        <f t="shared" si="2109"/>
        <v>35.1</v>
      </c>
      <c r="J4125" s="90">
        <f t="shared" si="2110"/>
        <v>34.794736842105266</v>
      </c>
      <c r="K4125" s="114">
        <v>15</v>
      </c>
      <c r="L4125" s="115">
        <v>5.2631578947368418E-2</v>
      </c>
      <c r="M4125" s="11"/>
      <c r="N4125" s="90">
        <v>38.32</v>
      </c>
      <c r="O4125" s="90">
        <v>36.909999999999997</v>
      </c>
      <c r="P4125" s="90">
        <v>36.380000000000003</v>
      </c>
      <c r="Q4125" s="90">
        <v>36.96</v>
      </c>
      <c r="R4125" s="63">
        <f t="shared" si="2098"/>
        <v>34.969999999999992</v>
      </c>
      <c r="S4125" s="64">
        <f t="shared" si="2120"/>
        <v>-4.4389027431421473E-2</v>
      </c>
      <c r="T4125" s="65"/>
      <c r="U4125" s="65">
        <f t="shared" si="2116"/>
        <v>1.0382010295312925</v>
      </c>
      <c r="V4125" s="65">
        <f t="shared" si="2099"/>
        <v>1.0533260032985157</v>
      </c>
      <c r="W4125" s="65">
        <f t="shared" si="2100"/>
        <v>1.0367965367965368</v>
      </c>
      <c r="X4125" s="61">
        <f t="shared" si="2111"/>
        <v>0</v>
      </c>
      <c r="Y4125" s="66">
        <f t="shared" si="2101"/>
        <v>-3.230543318649029E-2</v>
      </c>
      <c r="Z4125" s="61">
        <f t="shared" si="2102"/>
        <v>-8.696956065377081E-3</v>
      </c>
      <c r="AA4125" s="67">
        <f t="shared" si="2103"/>
        <v>35.1</v>
      </c>
      <c r="AB4125" s="68">
        <f t="shared" si="2104"/>
        <v>-8.402922755741124E-2</v>
      </c>
      <c r="AC4125" s="69">
        <f t="shared" si="2105"/>
        <v>-8.402922755741124E-2</v>
      </c>
      <c r="AD4125" s="70">
        <f>_xlfn.PERCENTILE.EXC(AC4125:$AC$5675,0.5)</f>
        <v>5.7451403887688914E-2</v>
      </c>
      <c r="AE4125" s="70">
        <f>_xlfn.PERCENTILE.EXC($AC4125:AC$5675,0.35)</f>
        <v>2.8848592107165692E-2</v>
      </c>
      <c r="AF4125" s="71">
        <f t="shared" si="2117"/>
        <v>2.7525777895264555E-3</v>
      </c>
      <c r="AG4125" s="70">
        <f t="shared" si="2118"/>
        <v>-0.31213811082236831</v>
      </c>
      <c r="AH4125" s="70">
        <f t="shared" si="2119"/>
        <v>-0.32972785344228484</v>
      </c>
      <c r="AI4125" s="61" t="str">
        <f t="shared" si="2114"/>
        <v>Safety</v>
      </c>
      <c r="AJ4125" s="68" t="str">
        <f t="shared" si="2115"/>
        <v>Safety</v>
      </c>
      <c r="AK4125" s="72"/>
      <c r="AL4125" s="73"/>
      <c r="AM4125" s="72"/>
      <c r="AN4125" s="73"/>
      <c r="AO4125" s="74"/>
      <c r="AP4125" s="20"/>
      <c r="AQ4125" s="74"/>
      <c r="AR4125" s="20"/>
      <c r="AS4125" s="74"/>
      <c r="AT4125" s="20"/>
      <c r="AU4125" s="74" t="str">
        <f t="shared" si="2106"/>
        <v>00635U</v>
      </c>
      <c r="AV4125" s="20">
        <f t="shared" si="2112"/>
        <v>0</v>
      </c>
      <c r="AW4125" s="74" t="str">
        <f t="shared" si="2107"/>
        <v>00635U</v>
      </c>
      <c r="AX4125" s="20">
        <f t="shared" si="2108"/>
        <v>0</v>
      </c>
      <c r="AY4125" s="20">
        <f t="shared" si="2113"/>
        <v>1</v>
      </c>
      <c r="AZ4125" s="116">
        <v>40323</v>
      </c>
      <c r="BA4125" s="116"/>
      <c r="BB4125" s="20"/>
      <c r="BC4125" s="20"/>
      <c r="BD4125" s="76"/>
      <c r="BE4125" s="77"/>
      <c r="BF4125" s="77"/>
    </row>
    <row r="4126" spans="1:58" s="23" customFormat="1" ht="15.75" customHeight="1" x14ac:dyDescent="0.4">
      <c r="A4126" s="116">
        <v>40319</v>
      </c>
      <c r="B4126" s="112">
        <v>35.75</v>
      </c>
      <c r="C4126" s="112">
        <v>35.700000000000003</v>
      </c>
      <c r="D4126" s="112">
        <v>34.1</v>
      </c>
      <c r="E4126" s="112">
        <v>34.35</v>
      </c>
      <c r="F4126" s="112">
        <v>33.799999999999997</v>
      </c>
      <c r="G4126" s="112">
        <v>33.4</v>
      </c>
      <c r="H4126" s="113">
        <v>32.9</v>
      </c>
      <c r="I4126" s="90">
        <f t="shared" si="2109"/>
        <v>35.742105263157896</v>
      </c>
      <c r="J4126" s="90">
        <f t="shared" si="2110"/>
        <v>35.447368421052637</v>
      </c>
      <c r="K4126" s="114">
        <v>16</v>
      </c>
      <c r="L4126" s="115">
        <v>5.2631578947368418E-2</v>
      </c>
      <c r="M4126" s="11"/>
      <c r="N4126" s="90">
        <v>40.1</v>
      </c>
      <c r="O4126" s="90">
        <v>37.4</v>
      </c>
      <c r="P4126" s="90">
        <v>36.869999999999997</v>
      </c>
      <c r="Q4126" s="90">
        <v>37.340000000000003</v>
      </c>
      <c r="R4126" s="63">
        <f t="shared" si="2098"/>
        <v>34.169999999999995</v>
      </c>
      <c r="S4126" s="64">
        <f t="shared" si="2120"/>
        <v>-0.1242629395064424</v>
      </c>
      <c r="T4126" s="65"/>
      <c r="U4126" s="65">
        <f t="shared" si="2116"/>
        <v>1.072192513368984</v>
      </c>
      <c r="V4126" s="65">
        <f t="shared" si="2099"/>
        <v>1.0876050989964743</v>
      </c>
      <c r="W4126" s="65">
        <f t="shared" si="2100"/>
        <v>1.0739153722549544</v>
      </c>
      <c r="X4126" s="61">
        <f t="shared" si="2111"/>
        <v>-1.398601398601319E-3</v>
      </c>
      <c r="Y4126" s="66">
        <f t="shared" si="2101"/>
        <v>-4.2212518195051028E-2</v>
      </c>
      <c r="Z4126" s="61">
        <f t="shared" si="2102"/>
        <v>-8.2462082167573496E-3</v>
      </c>
      <c r="AA4126" s="67">
        <f t="shared" si="2103"/>
        <v>35.742105263157896</v>
      </c>
      <c r="AB4126" s="68">
        <f t="shared" si="2104"/>
        <v>-0.10847880299251873</v>
      </c>
      <c r="AC4126" s="69">
        <f t="shared" si="2105"/>
        <v>-0.10867567922299515</v>
      </c>
      <c r="AD4126" s="70">
        <f>_xlfn.PERCENTILE.EXC(AC4126:$AC$5675,0.5)</f>
        <v>5.7514382187166369E-2</v>
      </c>
      <c r="AE4126" s="70">
        <f>_xlfn.PERCENTILE.EXC($AC4126:AC$5675,0.35)</f>
        <v>2.9013027306873582E-2</v>
      </c>
      <c r="AF4126" s="71">
        <f t="shared" si="2117"/>
        <v>3.1063807085375608E-3</v>
      </c>
      <c r="AG4126" s="70">
        <f t="shared" si="2118"/>
        <v>-0.31213811082236831</v>
      </c>
      <c r="AH4126" s="70">
        <f t="shared" si="2119"/>
        <v>-0.32972785344228484</v>
      </c>
      <c r="AI4126" s="61" t="str">
        <f t="shared" si="2114"/>
        <v>Safety</v>
      </c>
      <c r="AJ4126" s="68" t="str">
        <f t="shared" si="2115"/>
        <v>Safety</v>
      </c>
      <c r="AK4126" s="72"/>
      <c r="AL4126" s="73"/>
      <c r="AM4126" s="72"/>
      <c r="AN4126" s="73"/>
      <c r="AO4126" s="74"/>
      <c r="AP4126" s="20"/>
      <c r="AQ4126" s="74"/>
      <c r="AR4126" s="20"/>
      <c r="AS4126" s="74"/>
      <c r="AT4126" s="20"/>
      <c r="AU4126" s="74" t="str">
        <f t="shared" si="2106"/>
        <v>00635U</v>
      </c>
      <c r="AV4126" s="20">
        <f t="shared" si="2112"/>
        <v>0</v>
      </c>
      <c r="AW4126" s="74" t="str">
        <f t="shared" si="2107"/>
        <v>00635U</v>
      </c>
      <c r="AX4126" s="20">
        <f t="shared" si="2108"/>
        <v>0</v>
      </c>
      <c r="AY4126" s="20">
        <f t="shared" si="2113"/>
        <v>1</v>
      </c>
      <c r="AZ4126" s="116">
        <v>40322</v>
      </c>
      <c r="BA4126" s="116"/>
      <c r="BB4126" s="20"/>
      <c r="BC4126" s="20"/>
      <c r="BD4126" s="76"/>
      <c r="BE4126" s="77"/>
      <c r="BF4126" s="77"/>
    </row>
    <row r="4127" spans="1:58" s="23" customFormat="1" ht="15.75" customHeight="1" x14ac:dyDescent="0.4">
      <c r="A4127" s="116">
        <v>40318</v>
      </c>
      <c r="B4127" s="112">
        <v>35.950000000000003</v>
      </c>
      <c r="C4127" s="112">
        <v>35.700000000000003</v>
      </c>
      <c r="D4127" s="112">
        <v>34</v>
      </c>
      <c r="E4127" s="112">
        <v>34.299999999999997</v>
      </c>
      <c r="F4127" s="112">
        <v>33.799999999999997</v>
      </c>
      <c r="G4127" s="112">
        <v>33.299999999999997</v>
      </c>
      <c r="H4127" s="113">
        <v>32.9</v>
      </c>
      <c r="I4127" s="90">
        <f t="shared" si="2109"/>
        <v>35.923684210526318</v>
      </c>
      <c r="J4127" s="90">
        <f t="shared" si="2110"/>
        <v>35.521052631578947</v>
      </c>
      <c r="K4127" s="114">
        <v>17</v>
      </c>
      <c r="L4127" s="115">
        <v>5.2631578947368418E-2</v>
      </c>
      <c r="M4127" s="11"/>
      <c r="N4127" s="90">
        <v>45.79</v>
      </c>
      <c r="O4127" s="90">
        <v>40.83</v>
      </c>
      <c r="P4127" s="90">
        <v>38.83</v>
      </c>
      <c r="Q4127" s="90">
        <v>38.270000000000003</v>
      </c>
      <c r="R4127" s="63">
        <f t="shared" ref="R4127:R4190" si="2121">(O4127+P4127)-(N4127+M4127)</f>
        <v>33.869999999999997</v>
      </c>
      <c r="S4127" s="64">
        <f t="shared" si="2120"/>
        <v>0.29643261608154015</v>
      </c>
      <c r="T4127" s="65"/>
      <c r="U4127" s="65">
        <f t="shared" si="2116"/>
        <v>1.1214793044330149</v>
      </c>
      <c r="V4127" s="65">
        <f t="shared" si="2099"/>
        <v>1.1792428534638166</v>
      </c>
      <c r="W4127" s="65">
        <f t="shared" si="2100"/>
        <v>1.1964985628429579</v>
      </c>
      <c r="X4127" s="61">
        <f t="shared" si="2111"/>
        <v>-6.9541029207232262E-3</v>
      </c>
      <c r="Y4127" s="66">
        <f t="shared" si="2101"/>
        <v>-4.0816326530612207E-2</v>
      </c>
      <c r="Z4127" s="61">
        <f t="shared" si="2102"/>
        <v>-1.1207970112079782E-2</v>
      </c>
      <c r="AA4127" s="67">
        <f t="shared" si="2103"/>
        <v>35.923684210526318</v>
      </c>
      <c r="AB4127" s="68">
        <f t="shared" si="2104"/>
        <v>-0.21489408167722202</v>
      </c>
      <c r="AC4127" s="69">
        <f t="shared" si="2105"/>
        <v>-0.21546878771508368</v>
      </c>
      <c r="AD4127" s="70">
        <f>_xlfn.PERCENTILE.EXC(AC4127:$AC$5675,0.5)</f>
        <v>5.7577360486643817E-2</v>
      </c>
      <c r="AE4127" s="70">
        <f>_xlfn.PERCENTILE.EXC($AC4127:AC$5675,0.35)</f>
        <v>2.9173350624045392E-2</v>
      </c>
      <c r="AF4127" s="71">
        <f t="shared" si="2117"/>
        <v>3.1063807085375608E-3</v>
      </c>
      <c r="AG4127" s="70">
        <f t="shared" si="2118"/>
        <v>-0.31213811082236831</v>
      </c>
      <c r="AH4127" s="70">
        <f t="shared" si="2119"/>
        <v>-0.32972785344228484</v>
      </c>
      <c r="AI4127" s="61" t="str">
        <f t="shared" si="2114"/>
        <v>Safety</v>
      </c>
      <c r="AJ4127" s="68" t="str">
        <f t="shared" si="2115"/>
        <v>Safety</v>
      </c>
      <c r="AK4127" s="72"/>
      <c r="AL4127" s="73"/>
      <c r="AM4127" s="72"/>
      <c r="AN4127" s="73"/>
      <c r="AO4127" s="74"/>
      <c r="AP4127" s="20"/>
      <c r="AQ4127" s="74"/>
      <c r="AR4127" s="20"/>
      <c r="AS4127" s="74"/>
      <c r="AT4127" s="20"/>
      <c r="AU4127" s="74" t="str">
        <f t="shared" si="2106"/>
        <v>00635U</v>
      </c>
      <c r="AV4127" s="20">
        <f t="shared" si="2112"/>
        <v>0</v>
      </c>
      <c r="AW4127" s="74" t="str">
        <f t="shared" si="2107"/>
        <v>00635U</v>
      </c>
      <c r="AX4127" s="20">
        <f t="shared" si="2108"/>
        <v>0</v>
      </c>
      <c r="AY4127" s="20">
        <f t="shared" si="2113"/>
        <v>1</v>
      </c>
      <c r="AZ4127" s="116">
        <v>40319</v>
      </c>
      <c r="BA4127" s="116"/>
      <c r="BB4127" s="20"/>
      <c r="BC4127" s="20"/>
      <c r="BD4127" s="76"/>
      <c r="BE4127" s="77"/>
      <c r="BF4127" s="77"/>
    </row>
    <row r="4128" spans="1:58" s="23" customFormat="1" ht="15.75" customHeight="1" x14ac:dyDescent="0.4">
      <c r="A4128" s="116">
        <v>40317</v>
      </c>
      <c r="B4128" s="112">
        <v>31.65</v>
      </c>
      <c r="C4128" s="112">
        <v>32.049999999999997</v>
      </c>
      <c r="D4128" s="112">
        <v>31.15</v>
      </c>
      <c r="E4128" s="112">
        <v>31.75</v>
      </c>
      <c r="F4128" s="112">
        <v>31.45</v>
      </c>
      <c r="G4128" s="112">
        <v>31.15</v>
      </c>
      <c r="H4128" s="113">
        <v>30.9</v>
      </c>
      <c r="I4128" s="90">
        <f t="shared" si="2109"/>
        <v>31.671052631578945</v>
      </c>
      <c r="J4128" s="90">
        <f t="shared" si="2110"/>
        <v>32.002631578947366</v>
      </c>
      <c r="K4128" s="114">
        <v>18</v>
      </c>
      <c r="L4128" s="115">
        <v>5.2631578947368418E-2</v>
      </c>
      <c r="M4128" s="11"/>
      <c r="N4128" s="90">
        <v>35.32</v>
      </c>
      <c r="O4128" s="90">
        <v>34.18</v>
      </c>
      <c r="P4128" s="90">
        <v>33.81</v>
      </c>
      <c r="Q4128" s="90">
        <v>34.11</v>
      </c>
      <c r="R4128" s="63">
        <f t="shared" si="2121"/>
        <v>32.670000000000009</v>
      </c>
      <c r="S4128" s="64">
        <f t="shared" si="2120"/>
        <v>5.2757078986587283E-2</v>
      </c>
      <c r="T4128" s="65"/>
      <c r="U4128" s="65">
        <f t="shared" si="2116"/>
        <v>1.0333528379169106</v>
      </c>
      <c r="V4128" s="65">
        <f t="shared" si="2099"/>
        <v>1.0446613427979887</v>
      </c>
      <c r="W4128" s="65">
        <f t="shared" si="2100"/>
        <v>1.0354734681911464</v>
      </c>
      <c r="X4128" s="61">
        <f t="shared" si="2111"/>
        <v>1.2638230647709277E-2</v>
      </c>
      <c r="Y4128" s="66">
        <f t="shared" si="2101"/>
        <v>-2.6771653543307131E-2</v>
      </c>
      <c r="Z4128" s="61">
        <f t="shared" si="2102"/>
        <v>1.0469464063149133E-2</v>
      </c>
      <c r="AA4128" s="67">
        <f t="shared" si="2103"/>
        <v>31.671052631578945</v>
      </c>
      <c r="AB4128" s="68">
        <f t="shared" si="2104"/>
        <v>-0.10390713476783697</v>
      </c>
      <c r="AC4128" s="69">
        <f t="shared" si="2105"/>
        <v>-0.10331108064612274</v>
      </c>
      <c r="AD4128" s="70">
        <f>_xlfn.PERCENTILE.EXC(AC4128:$AC$5675,0.5)</f>
        <v>5.7603384452650633E-2</v>
      </c>
      <c r="AE4128" s="70">
        <f>_xlfn.PERCENTILE.EXC($AC4128:AC$5675,0.35)</f>
        <v>2.9316505867847713E-2</v>
      </c>
      <c r="AF4128" s="71">
        <f t="shared" si="2117"/>
        <v>3.1063807085375608E-3</v>
      </c>
      <c r="AG4128" s="70">
        <f t="shared" si="2118"/>
        <v>-0.31213811082236831</v>
      </c>
      <c r="AH4128" s="70">
        <f t="shared" si="2119"/>
        <v>-0.32972785344228484</v>
      </c>
      <c r="AI4128" s="61" t="str">
        <f t="shared" si="2114"/>
        <v>Safety</v>
      </c>
      <c r="AJ4128" s="68" t="str">
        <f t="shared" si="2115"/>
        <v>Safety</v>
      </c>
      <c r="AK4128" s="72"/>
      <c r="AL4128" s="73"/>
      <c r="AM4128" s="72"/>
      <c r="AN4128" s="73"/>
      <c r="AO4128" s="74"/>
      <c r="AP4128" s="20"/>
      <c r="AQ4128" s="74"/>
      <c r="AR4128" s="20"/>
      <c r="AS4128" s="74"/>
      <c r="AT4128" s="20"/>
      <c r="AU4128" s="74" t="str">
        <f t="shared" si="2106"/>
        <v>00635U</v>
      </c>
      <c r="AV4128" s="20">
        <f t="shared" si="2112"/>
        <v>0</v>
      </c>
      <c r="AW4128" s="74" t="str">
        <f t="shared" si="2107"/>
        <v>00635U</v>
      </c>
      <c r="AX4128" s="20">
        <f t="shared" si="2108"/>
        <v>0</v>
      </c>
      <c r="AY4128" s="20">
        <f t="shared" si="2113"/>
        <v>1</v>
      </c>
      <c r="AZ4128" s="116">
        <v>40318</v>
      </c>
      <c r="BA4128" s="116"/>
      <c r="BB4128" s="20"/>
      <c r="BC4128" s="20"/>
      <c r="BD4128" s="76"/>
      <c r="BE4128" s="77"/>
      <c r="BF4128" s="77"/>
    </row>
    <row r="4129" spans="1:58" s="23" customFormat="1" ht="15.75" customHeight="1" x14ac:dyDescent="0.4">
      <c r="A4129" s="116">
        <v>40316</v>
      </c>
      <c r="B4129" s="112">
        <v>32.700000000000003</v>
      </c>
      <c r="C4129" s="112">
        <v>30.95</v>
      </c>
      <c r="D4129" s="112">
        <v>30.9</v>
      </c>
      <c r="E4129" s="112">
        <v>30.45</v>
      </c>
      <c r="F4129" s="112">
        <v>30.9</v>
      </c>
      <c r="G4129" s="112">
        <v>30.55</v>
      </c>
      <c r="H4129" s="113">
        <v>30.35</v>
      </c>
      <c r="I4129" s="90">
        <f t="shared" si="2109"/>
        <v>30.95</v>
      </c>
      <c r="J4129" s="90">
        <f t="shared" si="2110"/>
        <v>30.9</v>
      </c>
      <c r="K4129" s="114">
        <v>0</v>
      </c>
      <c r="L4129" s="115">
        <v>0.05</v>
      </c>
      <c r="M4129" s="11"/>
      <c r="N4129" s="90">
        <v>33.549999999999997</v>
      </c>
      <c r="O4129" s="90">
        <v>32.81</v>
      </c>
      <c r="P4129" s="90">
        <v>32.69</v>
      </c>
      <c r="Q4129" s="90">
        <v>32.17</v>
      </c>
      <c r="R4129" s="63">
        <f t="shared" si="2121"/>
        <v>31.950000000000003</v>
      </c>
      <c r="S4129" s="64">
        <f t="shared" si="2120"/>
        <v>8.7872892347600429E-2</v>
      </c>
      <c r="T4129" s="65"/>
      <c r="U4129" s="65">
        <f t="shared" si="2116"/>
        <v>1.0225540993599511</v>
      </c>
      <c r="V4129" s="65">
        <f t="shared" si="2099"/>
        <v>1.0263077393698379</v>
      </c>
      <c r="W4129" s="65">
        <f t="shared" si="2100"/>
        <v>1.0428971091078643</v>
      </c>
      <c r="X4129" s="61">
        <f t="shared" si="2111"/>
        <v>-5.3516819571865548E-2</v>
      </c>
      <c r="Y4129" s="66">
        <f t="shared" si="2101"/>
        <v>-3.284072249589421E-3</v>
      </c>
      <c r="Z4129" s="61">
        <f t="shared" si="2102"/>
        <v>-1.6155088852988922E-3</v>
      </c>
      <c r="AA4129" s="67">
        <f t="shared" si="2103"/>
        <v>30.95</v>
      </c>
      <c r="AB4129" s="68">
        <f t="shared" si="2104"/>
        <v>-2.5335320417287463E-2</v>
      </c>
      <c r="AC4129" s="69">
        <f t="shared" si="2105"/>
        <v>-7.7496274217585634E-2</v>
      </c>
      <c r="AD4129" s="70">
        <f>_xlfn.PERCENTILE.EXC(AC4129:$AC$5675,0.5)</f>
        <v>5.7629408418657442E-2</v>
      </c>
      <c r="AE4129" s="70">
        <f>_xlfn.PERCENTILE.EXC($AC4129:AC$5675,0.35)</f>
        <v>2.9406546082954614E-2</v>
      </c>
      <c r="AF4129" s="71">
        <f t="shared" si="2117"/>
        <v>3.3512242074625405E-3</v>
      </c>
      <c r="AG4129" s="70">
        <f t="shared" si="2118"/>
        <v>-0.31213811082236831</v>
      </c>
      <c r="AH4129" s="70">
        <f t="shared" si="2119"/>
        <v>-0.32972785344228484</v>
      </c>
      <c r="AI4129" s="61" t="str">
        <f t="shared" si="2114"/>
        <v>Safety</v>
      </c>
      <c r="AJ4129" s="68" t="str">
        <f t="shared" si="2115"/>
        <v>Safety</v>
      </c>
      <c r="AK4129" s="72"/>
      <c r="AL4129" s="73"/>
      <c r="AM4129" s="72"/>
      <c r="AN4129" s="73"/>
      <c r="AO4129" s="74"/>
      <c r="AP4129" s="20"/>
      <c r="AQ4129" s="74"/>
      <c r="AR4129" s="20"/>
      <c r="AS4129" s="74"/>
      <c r="AT4129" s="20"/>
      <c r="AU4129" s="74" t="str">
        <f t="shared" si="2106"/>
        <v>00635U</v>
      </c>
      <c r="AV4129" s="20">
        <f t="shared" si="2112"/>
        <v>0</v>
      </c>
      <c r="AW4129" s="74" t="str">
        <f t="shared" si="2107"/>
        <v>00635U</v>
      </c>
      <c r="AX4129" s="20">
        <f t="shared" si="2108"/>
        <v>0</v>
      </c>
      <c r="AY4129" s="20">
        <f t="shared" si="2113"/>
        <v>1</v>
      </c>
      <c r="AZ4129" s="116">
        <v>40317</v>
      </c>
      <c r="BA4129" s="116"/>
      <c r="BB4129" s="20"/>
      <c r="BC4129" s="20"/>
      <c r="BD4129" s="76"/>
      <c r="BE4129" s="77"/>
      <c r="BF4129" s="77"/>
    </row>
    <row r="4130" spans="1:58" s="23" customFormat="1" ht="15.75" customHeight="1" x14ac:dyDescent="0.4">
      <c r="A4130" s="116">
        <v>40315</v>
      </c>
      <c r="B4130" s="112">
        <v>30.3</v>
      </c>
      <c r="C4130" s="112">
        <v>29</v>
      </c>
      <c r="D4130" s="112">
        <v>29.2</v>
      </c>
      <c r="E4130" s="112">
        <v>28.9</v>
      </c>
      <c r="F4130" s="112">
        <v>29.6</v>
      </c>
      <c r="G4130" s="112">
        <v>29.7</v>
      </c>
      <c r="H4130" s="113">
        <v>29.65</v>
      </c>
      <c r="I4130" s="90">
        <f t="shared" si="2109"/>
        <v>29.065000000000001</v>
      </c>
      <c r="J4130" s="90">
        <f t="shared" si="2110"/>
        <v>29.189999999999998</v>
      </c>
      <c r="K4130" s="114">
        <v>1</v>
      </c>
      <c r="L4130" s="115">
        <v>0.05</v>
      </c>
      <c r="M4130" s="11"/>
      <c r="N4130" s="90">
        <v>30.84</v>
      </c>
      <c r="O4130" s="90">
        <v>30.51</v>
      </c>
      <c r="P4130" s="90">
        <v>30.72</v>
      </c>
      <c r="Q4130" s="90">
        <v>30.84</v>
      </c>
      <c r="R4130" s="63">
        <f t="shared" si="2121"/>
        <v>30.390000000000004</v>
      </c>
      <c r="S4130" s="64">
        <f t="shared" si="2120"/>
        <v>-1.2804097311139519E-2</v>
      </c>
      <c r="T4130" s="65"/>
      <c r="U4130" s="65">
        <f t="shared" si="2116"/>
        <v>1.0108161258603736</v>
      </c>
      <c r="V4130" s="65">
        <f t="shared" si="2099"/>
        <v>1.00390625</v>
      </c>
      <c r="W4130" s="65">
        <f t="shared" si="2100"/>
        <v>1</v>
      </c>
      <c r="X4130" s="61">
        <f t="shared" si="2111"/>
        <v>-4.2904290429042924E-2</v>
      </c>
      <c r="Y4130" s="66">
        <f t="shared" si="2101"/>
        <v>2.5951557093425608E-2</v>
      </c>
      <c r="Z4130" s="61">
        <f t="shared" si="2102"/>
        <v>4.3007053156716478E-3</v>
      </c>
      <c r="AA4130" s="67">
        <f t="shared" si="2103"/>
        <v>29.064999999999998</v>
      </c>
      <c r="AB4130" s="68">
        <f t="shared" si="2104"/>
        <v>-1.7509727626459116E-2</v>
      </c>
      <c r="AC4130" s="69">
        <f t="shared" si="2105"/>
        <v>-5.7555123216601882E-2</v>
      </c>
      <c r="AD4130" s="70">
        <f>_xlfn.PERCENTILE.EXC(AC4130:$AC$5675,0.5)</f>
        <v>5.7656137689937451E-2</v>
      </c>
      <c r="AE4130" s="70">
        <f>_xlfn.PERCENTILE.EXC($AC4130:AC$5675,0.35)</f>
        <v>2.94748563732927E-2</v>
      </c>
      <c r="AF4130" s="71">
        <f t="shared" si="2117"/>
        <v>3.3512242074625405E-3</v>
      </c>
      <c r="AG4130" s="70">
        <f t="shared" si="2118"/>
        <v>-0.31213811082236831</v>
      </c>
      <c r="AH4130" s="70">
        <f t="shared" si="2119"/>
        <v>-0.32972785344228484</v>
      </c>
      <c r="AI4130" s="61" t="str">
        <f t="shared" si="2114"/>
        <v>Safety</v>
      </c>
      <c r="AJ4130" s="68" t="str">
        <f t="shared" si="2115"/>
        <v>Safety</v>
      </c>
      <c r="AK4130" s="72"/>
      <c r="AL4130" s="73"/>
      <c r="AM4130" s="72"/>
      <c r="AN4130" s="73"/>
      <c r="AO4130" s="74"/>
      <c r="AP4130" s="20"/>
      <c r="AQ4130" s="74"/>
      <c r="AR4130" s="20"/>
      <c r="AS4130" s="74"/>
      <c r="AT4130" s="20"/>
      <c r="AU4130" s="74" t="str">
        <f t="shared" si="2106"/>
        <v>00635U</v>
      </c>
      <c r="AV4130" s="20">
        <f t="shared" si="2112"/>
        <v>0</v>
      </c>
      <c r="AW4130" s="74" t="str">
        <f t="shared" si="2107"/>
        <v>00635U</v>
      </c>
      <c r="AX4130" s="20">
        <f t="shared" si="2108"/>
        <v>0</v>
      </c>
      <c r="AY4130" s="20">
        <f t="shared" si="2113"/>
        <v>1</v>
      </c>
      <c r="AZ4130" s="116">
        <v>40316</v>
      </c>
      <c r="BA4130" s="116"/>
      <c r="BB4130" s="20"/>
      <c r="BC4130" s="20"/>
      <c r="BD4130" s="76"/>
      <c r="BE4130" s="77"/>
      <c r="BF4130" s="77"/>
    </row>
    <row r="4131" spans="1:58" s="23" customFormat="1" ht="15.75" customHeight="1" x14ac:dyDescent="0.4">
      <c r="A4131" s="116">
        <v>40312</v>
      </c>
      <c r="B4131" s="112">
        <v>30.1</v>
      </c>
      <c r="C4131" s="112">
        <v>28.75</v>
      </c>
      <c r="D4131" s="112">
        <v>28.75</v>
      </c>
      <c r="E4131" s="112">
        <v>28.4</v>
      </c>
      <c r="F4131" s="112">
        <v>29.15</v>
      </c>
      <c r="G4131" s="112">
        <v>29.2</v>
      </c>
      <c r="H4131" s="113">
        <v>29.1</v>
      </c>
      <c r="I4131" s="90">
        <f t="shared" si="2109"/>
        <v>28.885000000000002</v>
      </c>
      <c r="J4131" s="90">
        <f t="shared" si="2110"/>
        <v>28.75</v>
      </c>
      <c r="K4131" s="114">
        <v>2</v>
      </c>
      <c r="L4131" s="115">
        <v>0.05</v>
      </c>
      <c r="M4131" s="11"/>
      <c r="N4131" s="90">
        <v>31.24</v>
      </c>
      <c r="O4131" s="90">
        <v>30.8</v>
      </c>
      <c r="P4131" s="90">
        <v>30.8</v>
      </c>
      <c r="Q4131" s="90">
        <v>30.66</v>
      </c>
      <c r="R4131" s="63">
        <f t="shared" si="2121"/>
        <v>30.360000000000003</v>
      </c>
      <c r="S4131" s="64">
        <f t="shared" si="2120"/>
        <v>0.17091454272863563</v>
      </c>
      <c r="T4131" s="65"/>
      <c r="U4131" s="65">
        <f t="shared" si="2116"/>
        <v>1.0142857142857142</v>
      </c>
      <c r="V4131" s="65">
        <f t="shared" si="2099"/>
        <v>1.0142857142857142</v>
      </c>
      <c r="W4131" s="65">
        <f t="shared" si="2100"/>
        <v>1.0189171559034573</v>
      </c>
      <c r="X4131" s="61">
        <f t="shared" si="2111"/>
        <v>-4.4850498338870476E-2</v>
      </c>
      <c r="Y4131" s="66">
        <f t="shared" si="2101"/>
        <v>2.4647887323943764E-2</v>
      </c>
      <c r="Z4131" s="61">
        <f t="shared" si="2102"/>
        <v>-4.6737060758179523E-3</v>
      </c>
      <c r="AA4131" s="67">
        <f t="shared" si="2103"/>
        <v>28.885000000000002</v>
      </c>
      <c r="AB4131" s="68">
        <f t="shared" si="2104"/>
        <v>-3.6491677336747665E-2</v>
      </c>
      <c r="AC4131" s="69">
        <f t="shared" si="2105"/>
        <v>-7.5384122919334093E-2</v>
      </c>
      <c r="AD4131" s="70">
        <f>_xlfn.PERCENTILE.EXC(AC4131:$AC$5675,0.5)</f>
        <v>5.7682866961217466E-2</v>
      </c>
      <c r="AE4131" s="70">
        <f>_xlfn.PERCENTILE.EXC($AC4131:AC$5675,0.35)</f>
        <v>2.9536168705124967E-2</v>
      </c>
      <c r="AF4131" s="71">
        <f t="shared" si="2117"/>
        <v>3.3512242074625405E-3</v>
      </c>
      <c r="AG4131" s="70">
        <f t="shared" si="2118"/>
        <v>-0.31213811082236831</v>
      </c>
      <c r="AH4131" s="70">
        <f t="shared" si="2119"/>
        <v>-0.32972785344228484</v>
      </c>
      <c r="AI4131" s="61" t="str">
        <f t="shared" si="2114"/>
        <v>Safety</v>
      </c>
      <c r="AJ4131" s="68" t="str">
        <f t="shared" si="2115"/>
        <v>Safety</v>
      </c>
      <c r="AK4131" s="72"/>
      <c r="AL4131" s="73"/>
      <c r="AM4131" s="72"/>
      <c r="AN4131" s="73"/>
      <c r="AO4131" s="74"/>
      <c r="AP4131" s="20"/>
      <c r="AQ4131" s="74"/>
      <c r="AR4131" s="20"/>
      <c r="AS4131" s="74"/>
      <c r="AT4131" s="20"/>
      <c r="AU4131" s="74" t="str">
        <f t="shared" si="2106"/>
        <v>00635U</v>
      </c>
      <c r="AV4131" s="20">
        <f t="shared" si="2112"/>
        <v>0</v>
      </c>
      <c r="AW4131" s="74" t="str">
        <f t="shared" si="2107"/>
        <v>00635U</v>
      </c>
      <c r="AX4131" s="20">
        <f t="shared" si="2108"/>
        <v>0</v>
      </c>
      <c r="AY4131" s="20">
        <f t="shared" si="2113"/>
        <v>1</v>
      </c>
      <c r="AZ4131" s="116">
        <v>40315</v>
      </c>
      <c r="BA4131" s="116"/>
      <c r="BB4131" s="20"/>
      <c r="BC4131" s="20"/>
      <c r="BD4131" s="76"/>
      <c r="BE4131" s="77"/>
      <c r="BF4131" s="77"/>
    </row>
    <row r="4132" spans="1:58" s="23" customFormat="1" ht="15.75" customHeight="1" x14ac:dyDescent="0.4">
      <c r="A4132" s="116">
        <v>40311</v>
      </c>
      <c r="B4132" s="112">
        <v>25.85</v>
      </c>
      <c r="C4132" s="112">
        <v>26.4</v>
      </c>
      <c r="D4132" s="112">
        <v>26.75</v>
      </c>
      <c r="E4132" s="112">
        <v>26.8</v>
      </c>
      <c r="F4132" s="112">
        <v>27.6</v>
      </c>
      <c r="G4132" s="112">
        <v>27.75</v>
      </c>
      <c r="H4132" s="113">
        <v>27.75</v>
      </c>
      <c r="I4132" s="90">
        <f t="shared" si="2109"/>
        <v>26.317499999999999</v>
      </c>
      <c r="J4132" s="90">
        <f t="shared" si="2110"/>
        <v>26.697499999999998</v>
      </c>
      <c r="K4132" s="114">
        <v>3</v>
      </c>
      <c r="L4132" s="115">
        <v>0.05</v>
      </c>
      <c r="M4132" s="11"/>
      <c r="N4132" s="90">
        <v>26.68</v>
      </c>
      <c r="O4132" s="90">
        <v>27.61</v>
      </c>
      <c r="P4132" s="90">
        <v>28.33</v>
      </c>
      <c r="Q4132" s="90">
        <v>29.93</v>
      </c>
      <c r="R4132" s="63">
        <f t="shared" si="2121"/>
        <v>29.259999999999998</v>
      </c>
      <c r="S4132" s="64">
        <f t="shared" si="2120"/>
        <v>4.5454545454545463E-2</v>
      </c>
      <c r="T4132" s="65"/>
      <c r="U4132" s="65">
        <f t="shared" si="2116"/>
        <v>0.96631655197392252</v>
      </c>
      <c r="V4132" s="65">
        <f t="shared" si="2099"/>
        <v>0.94175785386516064</v>
      </c>
      <c r="W4132" s="65">
        <f t="shared" si="2100"/>
        <v>0.89141329769462074</v>
      </c>
      <c r="X4132" s="61">
        <f t="shared" si="2111"/>
        <v>2.127659574468074E-2</v>
      </c>
      <c r="Y4132" s="66">
        <f t="shared" si="2101"/>
        <v>3.5447761194029821E-2</v>
      </c>
      <c r="Z4132" s="61">
        <f t="shared" si="2102"/>
        <v>1.4439061461004998E-2</v>
      </c>
      <c r="AA4132" s="67">
        <f t="shared" si="2103"/>
        <v>26.317499999999999</v>
      </c>
      <c r="AB4132" s="68">
        <f t="shared" si="2104"/>
        <v>-3.1109445277361255E-2</v>
      </c>
      <c r="AC4132" s="69">
        <f t="shared" si="2105"/>
        <v>-1.3586956521739158E-2</v>
      </c>
      <c r="AD4132" s="70">
        <f>_xlfn.PERCENTILE.EXC(AC4132:$AC$5675,0.5)</f>
        <v>5.7697154873643602E-2</v>
      </c>
      <c r="AE4132" s="70">
        <f>_xlfn.PERCENTILE.EXC($AC4132:AC$5675,0.35)</f>
        <v>2.9612109859054603E-2</v>
      </c>
      <c r="AF4132" s="71">
        <f t="shared" si="2117"/>
        <v>3.3512242074625405E-3</v>
      </c>
      <c r="AG4132" s="70">
        <f t="shared" si="2118"/>
        <v>-0.31213811082236831</v>
      </c>
      <c r="AH4132" s="70">
        <f t="shared" si="2119"/>
        <v>-0.32972785344228484</v>
      </c>
      <c r="AI4132" s="61" t="str">
        <f t="shared" si="2114"/>
        <v>Safety</v>
      </c>
      <c r="AJ4132" s="68" t="str">
        <f t="shared" si="2115"/>
        <v>Safety</v>
      </c>
      <c r="AK4132" s="72"/>
      <c r="AL4132" s="73"/>
      <c r="AM4132" s="72"/>
      <c r="AN4132" s="73"/>
      <c r="AO4132" s="74"/>
      <c r="AP4132" s="20"/>
      <c r="AQ4132" s="74"/>
      <c r="AR4132" s="20"/>
      <c r="AS4132" s="74"/>
      <c r="AT4132" s="20"/>
      <c r="AU4132" s="74" t="str">
        <f t="shared" si="2106"/>
        <v>00635U</v>
      </c>
      <c r="AV4132" s="20">
        <f t="shared" si="2112"/>
        <v>0</v>
      </c>
      <c r="AW4132" s="74" t="str">
        <f t="shared" si="2107"/>
        <v>00635U</v>
      </c>
      <c r="AX4132" s="20">
        <f t="shared" si="2108"/>
        <v>0</v>
      </c>
      <c r="AY4132" s="20">
        <f t="shared" si="2113"/>
        <v>1</v>
      </c>
      <c r="AZ4132" s="116">
        <v>40312</v>
      </c>
      <c r="BA4132" s="116"/>
      <c r="BB4132" s="20"/>
      <c r="BC4132" s="20"/>
      <c r="BD4132" s="76"/>
      <c r="BE4132" s="77"/>
      <c r="BF4132" s="77"/>
    </row>
    <row r="4133" spans="1:58" s="23" customFormat="1" ht="15.75" customHeight="1" x14ac:dyDescent="0.4">
      <c r="A4133" s="116">
        <v>40310</v>
      </c>
      <c r="B4133" s="112">
        <v>25.05</v>
      </c>
      <c r="C4133" s="112">
        <v>25.8</v>
      </c>
      <c r="D4133" s="112">
        <v>26.4</v>
      </c>
      <c r="E4133" s="112">
        <v>26.7</v>
      </c>
      <c r="F4133" s="112">
        <v>27.5</v>
      </c>
      <c r="G4133" s="112">
        <v>27.7</v>
      </c>
      <c r="H4133" s="113">
        <v>27.8</v>
      </c>
      <c r="I4133" s="90">
        <f t="shared" si="2109"/>
        <v>25.650000000000002</v>
      </c>
      <c r="J4133" s="90">
        <f t="shared" si="2110"/>
        <v>26.279999999999998</v>
      </c>
      <c r="K4133" s="114">
        <v>4</v>
      </c>
      <c r="L4133" s="115">
        <v>0.05</v>
      </c>
      <c r="M4133" s="11"/>
      <c r="N4133" s="90">
        <v>25.52</v>
      </c>
      <c r="O4133" s="90">
        <v>26.65</v>
      </c>
      <c r="P4133" s="90">
        <v>27.9</v>
      </c>
      <c r="Q4133" s="90">
        <v>27.92</v>
      </c>
      <c r="R4133" s="63">
        <f t="shared" si="2121"/>
        <v>29.029999999999998</v>
      </c>
      <c r="S4133" s="64">
        <f t="shared" si="2120"/>
        <v>-9.887005649717516E-2</v>
      </c>
      <c r="T4133" s="65"/>
      <c r="U4133" s="65">
        <f t="shared" si="2116"/>
        <v>0.95759849906191374</v>
      </c>
      <c r="V4133" s="65">
        <f t="shared" si="2099"/>
        <v>0.91469534050179213</v>
      </c>
      <c r="W4133" s="65">
        <f t="shared" si="2100"/>
        <v>0.91404011461318047</v>
      </c>
      <c r="X4133" s="61">
        <f t="shared" si="2111"/>
        <v>2.9940119760479042E-2</v>
      </c>
      <c r="Y4133" s="66">
        <f t="shared" si="2101"/>
        <v>4.1198501872659228E-2</v>
      </c>
      <c r="Z4133" s="61">
        <f t="shared" si="2102"/>
        <v>2.4561403508771749E-2</v>
      </c>
      <c r="AA4133" s="67">
        <f t="shared" si="2103"/>
        <v>25.650000000000002</v>
      </c>
      <c r="AB4133" s="68">
        <f t="shared" si="2104"/>
        <v>-1.8416927899686478E-2</v>
      </c>
      <c r="AC4133" s="69">
        <f t="shared" si="2105"/>
        <v>5.0940438871474357E-3</v>
      </c>
      <c r="AD4133" s="70">
        <f>_xlfn.PERCENTILE.EXC(AC4133:$AC$5675,0.5)</f>
        <v>5.7711442786069739E-2</v>
      </c>
      <c r="AE4133" s="70">
        <f>_xlfn.PERCENTILE.EXC($AC4133:AC$5675,0.35)</f>
        <v>2.9650234222185334E-2</v>
      </c>
      <c r="AF4133" s="71">
        <f t="shared" si="2117"/>
        <v>3.3512242074625405E-3</v>
      </c>
      <c r="AG4133" s="70">
        <f t="shared" si="2118"/>
        <v>-0.31213811082236831</v>
      </c>
      <c r="AH4133" s="70">
        <f t="shared" si="2119"/>
        <v>-0.32972785344228484</v>
      </c>
      <c r="AI4133" s="61" t="str">
        <f t="shared" si="2114"/>
        <v>Safety</v>
      </c>
      <c r="AJ4133" s="68" t="str">
        <f t="shared" si="2115"/>
        <v>Short VOL</v>
      </c>
      <c r="AK4133" s="72"/>
      <c r="AL4133" s="73"/>
      <c r="AM4133" s="72"/>
      <c r="AN4133" s="73"/>
      <c r="AO4133" s="74"/>
      <c r="AP4133" s="20"/>
      <c r="AQ4133" s="74"/>
      <c r="AR4133" s="20"/>
      <c r="AS4133" s="74"/>
      <c r="AT4133" s="20"/>
      <c r="AU4133" s="74" t="str">
        <f t="shared" si="2106"/>
        <v>00631L</v>
      </c>
      <c r="AV4133" s="20">
        <f t="shared" si="2112"/>
        <v>1</v>
      </c>
      <c r="AW4133" s="74" t="str">
        <f t="shared" si="2107"/>
        <v>00635U</v>
      </c>
      <c r="AX4133" s="20">
        <f t="shared" si="2108"/>
        <v>0</v>
      </c>
      <c r="AY4133" s="20">
        <f t="shared" si="2113"/>
        <v>1</v>
      </c>
      <c r="AZ4133" s="116">
        <v>40311</v>
      </c>
      <c r="BA4133" s="116"/>
      <c r="BB4133" s="20"/>
      <c r="BC4133" s="20"/>
      <c r="BD4133" s="76"/>
      <c r="BE4133" s="77"/>
      <c r="BF4133" s="77"/>
    </row>
    <row r="4134" spans="1:58" s="23" customFormat="1" ht="15.75" customHeight="1" x14ac:dyDescent="0.4">
      <c r="A4134" s="116">
        <v>40309</v>
      </c>
      <c r="B4134" s="112">
        <v>27.1</v>
      </c>
      <c r="C4134" s="112">
        <v>27.05</v>
      </c>
      <c r="D4134" s="112">
        <v>27.6</v>
      </c>
      <c r="E4134" s="112">
        <v>27.8</v>
      </c>
      <c r="F4134" s="112">
        <v>28.45</v>
      </c>
      <c r="G4134" s="112">
        <v>28.6</v>
      </c>
      <c r="H4134" s="113">
        <v>28.6</v>
      </c>
      <c r="I4134" s="90">
        <f t="shared" si="2109"/>
        <v>27.0625</v>
      </c>
      <c r="J4134" s="90">
        <f t="shared" si="2110"/>
        <v>27.462500000000002</v>
      </c>
      <c r="K4134" s="114">
        <v>5</v>
      </c>
      <c r="L4134" s="115">
        <v>0.05</v>
      </c>
      <c r="M4134" s="11"/>
      <c r="N4134" s="90">
        <v>28.32</v>
      </c>
      <c r="O4134" s="90">
        <v>28.87</v>
      </c>
      <c r="P4134" s="90">
        <v>30.61</v>
      </c>
      <c r="Q4134" s="90">
        <v>31.69</v>
      </c>
      <c r="R4134" s="63">
        <f t="shared" si="2121"/>
        <v>31.160000000000004</v>
      </c>
      <c r="S4134" s="64">
        <f t="shared" si="2120"/>
        <v>-1.8030513176144229E-2</v>
      </c>
      <c r="T4134" s="65"/>
      <c r="U4134" s="65">
        <f t="shared" si="2116"/>
        <v>0.98094908209213716</v>
      </c>
      <c r="V4134" s="65">
        <f t="shared" ref="V4134:V4197" si="2122">N4134/P4134</f>
        <v>0.92518784710878799</v>
      </c>
      <c r="W4134" s="65">
        <f t="shared" ref="W4134:W4197" si="2123">N4134/Q4134</f>
        <v>0.89365730514357844</v>
      </c>
      <c r="X4134" s="61">
        <f t="shared" si="2111"/>
        <v>-1.845018450184528E-3</v>
      </c>
      <c r="Y4134" s="66">
        <f t="shared" ref="Y4134:Y4197" si="2124">(H4134-E4134)/E4134</f>
        <v>2.8776978417266213E-2</v>
      </c>
      <c r="Z4134" s="61">
        <f t="shared" ref="Z4134:Z4197" si="2125">(J4134-I4134)/I4134</f>
        <v>1.4780600461893844E-2</v>
      </c>
      <c r="AA4134" s="67">
        <f t="shared" ref="AA4134:AA4197" si="2126">B4134*(K4134*L4134)+C4134*(1-(K4134*L4134))</f>
        <v>27.0625</v>
      </c>
      <c r="AB4134" s="68">
        <f t="shared" ref="AB4134:AB4197" si="2127">(B4134-N4134)/N4134</f>
        <v>-4.3079096045197697E-2</v>
      </c>
      <c r="AC4134" s="69">
        <f t="shared" ref="AC4134:AC4197" si="2128">(AA4134-N4134)/N4134</f>
        <v>-4.440324858757063E-2</v>
      </c>
      <c r="AD4134" s="70">
        <f>_xlfn.PERCENTILE.EXC(AC4134:$AC$5675,0.5)</f>
        <v>5.7781636724842614E-2</v>
      </c>
      <c r="AE4134" s="70">
        <f>_xlfn.PERCENTILE.EXC($AC4134:AC$5675,0.35)</f>
        <v>2.9678192665108096E-2</v>
      </c>
      <c r="AF4134" s="71">
        <f t="shared" si="2117"/>
        <v>3.1063807085375608E-3</v>
      </c>
      <c r="AG4134" s="70">
        <f t="shared" si="2118"/>
        <v>-0.31213811082236831</v>
      </c>
      <c r="AH4134" s="70">
        <f t="shared" si="2119"/>
        <v>-0.32972785344228484</v>
      </c>
      <c r="AI4134" s="61" t="str">
        <f t="shared" si="2114"/>
        <v>Safety</v>
      </c>
      <c r="AJ4134" s="68" t="str">
        <f t="shared" si="2115"/>
        <v>Safety</v>
      </c>
      <c r="AK4134" s="72"/>
      <c r="AL4134" s="73"/>
      <c r="AM4134" s="72"/>
      <c r="AN4134" s="73"/>
      <c r="AO4134" s="74"/>
      <c r="AP4134" s="20"/>
      <c r="AQ4134" s="74"/>
      <c r="AR4134" s="20"/>
      <c r="AS4134" s="74"/>
      <c r="AT4134" s="20"/>
      <c r="AU4134" s="74" t="str">
        <f t="shared" si="2106"/>
        <v>00635U</v>
      </c>
      <c r="AV4134" s="20">
        <f t="shared" si="2112"/>
        <v>0</v>
      </c>
      <c r="AW4134" s="74" t="str">
        <f t="shared" si="2107"/>
        <v>00635U</v>
      </c>
      <c r="AX4134" s="20">
        <f t="shared" si="2108"/>
        <v>0</v>
      </c>
      <c r="AY4134" s="20">
        <f t="shared" si="2113"/>
        <v>1</v>
      </c>
      <c r="AZ4134" s="116">
        <v>40310</v>
      </c>
      <c r="BA4134" s="116"/>
      <c r="BB4134" s="20"/>
      <c r="BC4134" s="20"/>
      <c r="BD4134" s="76"/>
      <c r="BE4134" s="77"/>
      <c r="BF4134" s="77"/>
    </row>
    <row r="4135" spans="1:58" s="23" customFormat="1" ht="15.75" customHeight="1" x14ac:dyDescent="0.4">
      <c r="A4135" s="116">
        <v>40308</v>
      </c>
      <c r="B4135" s="112">
        <v>27.45</v>
      </c>
      <c r="C4135" s="112">
        <v>27.05</v>
      </c>
      <c r="D4135" s="112">
        <v>27.85</v>
      </c>
      <c r="E4135" s="112">
        <v>27.9</v>
      </c>
      <c r="F4135" s="112">
        <v>28.4</v>
      </c>
      <c r="G4135" s="112">
        <v>28.55</v>
      </c>
      <c r="H4135" s="113">
        <v>28.4</v>
      </c>
      <c r="I4135" s="90">
        <f t="shared" si="2109"/>
        <v>27.17</v>
      </c>
      <c r="J4135" s="90">
        <f t="shared" si="2110"/>
        <v>27.61</v>
      </c>
      <c r="K4135" s="114">
        <v>6</v>
      </c>
      <c r="L4135" s="115">
        <v>0.05</v>
      </c>
      <c r="M4135" s="11"/>
      <c r="N4135" s="90">
        <v>28.84</v>
      </c>
      <c r="O4135" s="90">
        <v>28.98</v>
      </c>
      <c r="P4135" s="90">
        <v>29.98</v>
      </c>
      <c r="Q4135" s="90">
        <v>29.69</v>
      </c>
      <c r="R4135" s="63">
        <f t="shared" si="2121"/>
        <v>30.12</v>
      </c>
      <c r="S4135" s="64">
        <f t="shared" si="2120"/>
        <v>-0.29572649572649579</v>
      </c>
      <c r="T4135" s="65"/>
      <c r="U4135" s="65">
        <f t="shared" si="2116"/>
        <v>0.99516908212560384</v>
      </c>
      <c r="V4135" s="65">
        <f t="shared" si="2122"/>
        <v>0.96197464976651104</v>
      </c>
      <c r="W4135" s="65">
        <f t="shared" si="2123"/>
        <v>0.97137083192994267</v>
      </c>
      <c r="X4135" s="61">
        <f t="shared" si="2111"/>
        <v>-1.4571948998178454E-2</v>
      </c>
      <c r="Y4135" s="66">
        <f t="shared" si="2124"/>
        <v>1.7921146953405021E-2</v>
      </c>
      <c r="Z4135" s="61">
        <f t="shared" si="2125"/>
        <v>1.6194331983805585E-2</v>
      </c>
      <c r="AA4135" s="67">
        <f t="shared" si="2126"/>
        <v>27.17</v>
      </c>
      <c r="AB4135" s="68">
        <f t="shared" si="2127"/>
        <v>-4.8196948682385596E-2</v>
      </c>
      <c r="AC4135" s="69">
        <f t="shared" si="2128"/>
        <v>-5.7905686546463185E-2</v>
      </c>
      <c r="AD4135" s="70">
        <f>_xlfn.PERCENTILE.EXC(AC4135:$AC$5675,0.5)</f>
        <v>5.7851830663615496E-2</v>
      </c>
      <c r="AE4135" s="70">
        <f>_xlfn.PERCENTILE.EXC($AC4135:AC$5675,0.35)</f>
        <v>2.9867785996527139E-2</v>
      </c>
      <c r="AF4135" s="71">
        <f t="shared" si="2117"/>
        <v>3.1063807085375608E-3</v>
      </c>
      <c r="AG4135" s="70">
        <f t="shared" si="2118"/>
        <v>-0.31213811082236831</v>
      </c>
      <c r="AH4135" s="70">
        <f t="shared" si="2119"/>
        <v>-0.32972785344228484</v>
      </c>
      <c r="AI4135" s="61" t="str">
        <f t="shared" si="2114"/>
        <v>Safety</v>
      </c>
      <c r="AJ4135" s="68" t="str">
        <f t="shared" si="2115"/>
        <v>Safety</v>
      </c>
      <c r="AK4135" s="72"/>
      <c r="AL4135" s="73"/>
      <c r="AM4135" s="72"/>
      <c r="AN4135" s="73"/>
      <c r="AO4135" s="74"/>
      <c r="AP4135" s="20"/>
      <c r="AQ4135" s="74"/>
      <c r="AR4135" s="20"/>
      <c r="AS4135" s="74"/>
      <c r="AT4135" s="20"/>
      <c r="AU4135" s="74" t="str">
        <f t="shared" si="2106"/>
        <v>00635U</v>
      </c>
      <c r="AV4135" s="20">
        <f t="shared" si="2112"/>
        <v>0</v>
      </c>
      <c r="AW4135" s="74" t="str">
        <f t="shared" si="2107"/>
        <v>00635U</v>
      </c>
      <c r="AX4135" s="20">
        <f t="shared" si="2108"/>
        <v>0</v>
      </c>
      <c r="AY4135" s="20">
        <f t="shared" si="2113"/>
        <v>1</v>
      </c>
      <c r="AZ4135" s="116">
        <v>40309</v>
      </c>
      <c r="BA4135" s="116"/>
      <c r="BB4135" s="20"/>
      <c r="BC4135" s="20"/>
      <c r="BD4135" s="76"/>
      <c r="BE4135" s="77"/>
      <c r="BF4135" s="77"/>
    </row>
    <row r="4136" spans="1:58" s="23" customFormat="1" ht="15.75" customHeight="1" x14ac:dyDescent="0.4">
      <c r="A4136" s="116">
        <v>40305</v>
      </c>
      <c r="B4136" s="112">
        <v>32.950000000000003</v>
      </c>
      <c r="C4136" s="112">
        <v>30.95</v>
      </c>
      <c r="D4136" s="112">
        <v>30.9</v>
      </c>
      <c r="E4136" s="112">
        <v>30.75</v>
      </c>
      <c r="F4136" s="112">
        <v>31.1</v>
      </c>
      <c r="G4136" s="112">
        <v>31</v>
      </c>
      <c r="H4136" s="113">
        <v>30.85</v>
      </c>
      <c r="I4136" s="90">
        <f t="shared" si="2109"/>
        <v>31.650000000000002</v>
      </c>
      <c r="J4136" s="90">
        <f t="shared" si="2110"/>
        <v>30.9175</v>
      </c>
      <c r="K4136" s="114">
        <v>7</v>
      </c>
      <c r="L4136" s="115">
        <v>0.05</v>
      </c>
      <c r="M4136" s="11"/>
      <c r="N4136" s="90">
        <v>40.950000000000003</v>
      </c>
      <c r="O4136" s="90">
        <v>36.619999999999997</v>
      </c>
      <c r="P4136" s="90">
        <v>35.299999999999997</v>
      </c>
      <c r="Q4136" s="90">
        <v>35.11</v>
      </c>
      <c r="R4136" s="63">
        <f t="shared" si="2121"/>
        <v>30.969999999999985</v>
      </c>
      <c r="S4136" s="64">
        <f t="shared" si="2120"/>
        <v>0.24847560975609775</v>
      </c>
      <c r="T4136" s="65"/>
      <c r="U4136" s="65">
        <f t="shared" si="2116"/>
        <v>1.1182413981430914</v>
      </c>
      <c r="V4136" s="65">
        <f t="shared" si="2122"/>
        <v>1.1600566572237963</v>
      </c>
      <c r="W4136" s="65">
        <f t="shared" si="2123"/>
        <v>1.1663343776701796</v>
      </c>
      <c r="X4136" s="61">
        <f t="shared" si="2111"/>
        <v>-6.069802731411239E-2</v>
      </c>
      <c r="Y4136" s="66">
        <f t="shared" si="2124"/>
        <v>3.2520325203252497E-3</v>
      </c>
      <c r="Z4136" s="61">
        <f t="shared" si="2125"/>
        <v>-2.3143759873617747E-2</v>
      </c>
      <c r="AA4136" s="67">
        <f t="shared" si="2126"/>
        <v>31.65</v>
      </c>
      <c r="AB4136" s="68">
        <f t="shared" si="2127"/>
        <v>-0.19536019536019536</v>
      </c>
      <c r="AC4136" s="69">
        <f t="shared" si="2128"/>
        <v>-0.22710622710622719</v>
      </c>
      <c r="AD4136" s="70">
        <f>_xlfn.PERCENTILE.EXC(AC4136:$AC$5675,0.5)</f>
        <v>5.7906003206912922E-2</v>
      </c>
      <c r="AE4136" s="70">
        <f>_xlfn.PERCENTILE.EXC($AC4136:AC$5675,0.35)</f>
        <v>3.0035243359110626E-2</v>
      </c>
      <c r="AF4136" s="71">
        <f t="shared" si="2117"/>
        <v>3.1063807085375608E-3</v>
      </c>
      <c r="AG4136" s="70">
        <f t="shared" si="2118"/>
        <v>-0.31213811082236831</v>
      </c>
      <c r="AH4136" s="70">
        <f t="shared" si="2119"/>
        <v>-0.32972785344228484</v>
      </c>
      <c r="AI4136" s="61" t="str">
        <f t="shared" si="2114"/>
        <v>Safety</v>
      </c>
      <c r="AJ4136" s="68" t="str">
        <f t="shared" si="2115"/>
        <v>Safety</v>
      </c>
      <c r="AK4136" s="72"/>
      <c r="AL4136" s="73"/>
      <c r="AM4136" s="72"/>
      <c r="AN4136" s="73"/>
      <c r="AO4136" s="74"/>
      <c r="AP4136" s="20"/>
      <c r="AQ4136" s="74"/>
      <c r="AR4136" s="20"/>
      <c r="AS4136" s="74"/>
      <c r="AT4136" s="20"/>
      <c r="AU4136" s="74" t="str">
        <f t="shared" si="2106"/>
        <v>00635U</v>
      </c>
      <c r="AV4136" s="20">
        <f t="shared" si="2112"/>
        <v>0</v>
      </c>
      <c r="AW4136" s="74" t="str">
        <f t="shared" si="2107"/>
        <v>00635U</v>
      </c>
      <c r="AX4136" s="20">
        <f t="shared" si="2108"/>
        <v>0</v>
      </c>
      <c r="AY4136" s="20">
        <f t="shared" si="2113"/>
        <v>1</v>
      </c>
      <c r="AZ4136" s="116">
        <v>40308</v>
      </c>
      <c r="BA4136" s="116"/>
      <c r="BB4136" s="20"/>
      <c r="BC4136" s="20"/>
      <c r="BD4136" s="76"/>
      <c r="BE4136" s="77"/>
      <c r="BF4136" s="77"/>
    </row>
    <row r="4137" spans="1:58" s="23" customFormat="1" ht="15.75" customHeight="1" x14ac:dyDescent="0.4">
      <c r="A4137" s="116">
        <v>40304</v>
      </c>
      <c r="B4137" s="112">
        <v>29.2</v>
      </c>
      <c r="C4137" s="112">
        <v>29.1</v>
      </c>
      <c r="D4137" s="112">
        <v>29.3</v>
      </c>
      <c r="E4137" s="112">
        <v>29.3</v>
      </c>
      <c r="F4137" s="112">
        <v>29.95</v>
      </c>
      <c r="G4137" s="112">
        <v>29.65</v>
      </c>
      <c r="H4137" s="113">
        <v>29.7</v>
      </c>
      <c r="I4137" s="90">
        <f t="shared" si="2109"/>
        <v>29.14</v>
      </c>
      <c r="J4137" s="90">
        <f t="shared" si="2110"/>
        <v>29.220000000000002</v>
      </c>
      <c r="K4137" s="114">
        <v>8</v>
      </c>
      <c r="L4137" s="115">
        <v>0.05</v>
      </c>
      <c r="M4137" s="11"/>
      <c r="N4137" s="90">
        <v>32.799999999999997</v>
      </c>
      <c r="O4137" s="90">
        <v>26.37</v>
      </c>
      <c r="P4137" s="90">
        <v>31.02</v>
      </c>
      <c r="Q4137" s="90">
        <v>33.659999999999997</v>
      </c>
      <c r="R4137" s="63">
        <f t="shared" si="2121"/>
        <v>24.590000000000003</v>
      </c>
      <c r="S4137" s="64">
        <f t="shared" si="2120"/>
        <v>0.31674026495383367</v>
      </c>
      <c r="T4137" s="65"/>
      <c r="U4137" s="65">
        <f t="shared" si="2116"/>
        <v>1.2438376943496396</v>
      </c>
      <c r="V4137" s="65">
        <f t="shared" si="2122"/>
        <v>1.0573823339780786</v>
      </c>
      <c r="W4137" s="65">
        <f t="shared" si="2123"/>
        <v>0.97445038621509206</v>
      </c>
      <c r="X4137" s="61">
        <f t="shared" si="2111"/>
        <v>-3.4246575342465023E-3</v>
      </c>
      <c r="Y4137" s="66">
        <f t="shared" si="2124"/>
        <v>1.3651877133105754E-2</v>
      </c>
      <c r="Z4137" s="61">
        <f t="shared" si="2125"/>
        <v>2.7453671928621085E-3</v>
      </c>
      <c r="AA4137" s="67">
        <f t="shared" si="2126"/>
        <v>29.14</v>
      </c>
      <c r="AB4137" s="68">
        <f t="shared" si="2127"/>
        <v>-0.10975609756097555</v>
      </c>
      <c r="AC4137" s="69">
        <f t="shared" si="2128"/>
        <v>-0.11158536585365844</v>
      </c>
      <c r="AD4137" s="70">
        <f>_xlfn.PERCENTILE.EXC(AC4137:$AC$5675,0.5)</f>
        <v>5.7960175750210348E-2</v>
      </c>
      <c r="AE4137" s="70">
        <f>_xlfn.PERCENTILE.EXC($AC4137:AC$5675,0.35)</f>
        <v>3.018372703412079E-2</v>
      </c>
      <c r="AF4137" s="71">
        <f t="shared" si="2117"/>
        <v>3.1063807085375608E-3</v>
      </c>
      <c r="AG4137" s="70">
        <f t="shared" si="2118"/>
        <v>-0.31213811082236831</v>
      </c>
      <c r="AH4137" s="70">
        <f t="shared" si="2119"/>
        <v>-0.32972785344228484</v>
      </c>
      <c r="AI4137" s="61" t="str">
        <f t="shared" si="2114"/>
        <v>Safety</v>
      </c>
      <c r="AJ4137" s="68" t="str">
        <f t="shared" si="2115"/>
        <v>Safety</v>
      </c>
      <c r="AK4137" s="72"/>
      <c r="AL4137" s="73"/>
      <c r="AM4137" s="72"/>
      <c r="AN4137" s="73"/>
      <c r="AO4137" s="74"/>
      <c r="AP4137" s="20"/>
      <c r="AQ4137" s="74"/>
      <c r="AR4137" s="20"/>
      <c r="AS4137" s="74"/>
      <c r="AT4137" s="20"/>
      <c r="AU4137" s="74" t="str">
        <f t="shared" si="2106"/>
        <v>00635U</v>
      </c>
      <c r="AV4137" s="20">
        <f t="shared" si="2112"/>
        <v>0</v>
      </c>
      <c r="AW4137" s="74" t="str">
        <f t="shared" si="2107"/>
        <v>00635U</v>
      </c>
      <c r="AX4137" s="20">
        <f t="shared" si="2108"/>
        <v>0</v>
      </c>
      <c r="AY4137" s="20">
        <f t="shared" si="2113"/>
        <v>1</v>
      </c>
      <c r="AZ4137" s="116">
        <v>40305</v>
      </c>
      <c r="BA4137" s="116"/>
      <c r="BB4137" s="20"/>
      <c r="BC4137" s="20"/>
      <c r="BD4137" s="76"/>
      <c r="BE4137" s="77"/>
      <c r="BF4137" s="77"/>
    </row>
    <row r="4138" spans="1:58" s="23" customFormat="1" ht="15.75" customHeight="1" x14ac:dyDescent="0.4">
      <c r="A4138" s="116">
        <v>40303</v>
      </c>
      <c r="B4138" s="112">
        <v>24.15</v>
      </c>
      <c r="C4138" s="112">
        <v>25.45</v>
      </c>
      <c r="D4138" s="112">
        <v>26.4</v>
      </c>
      <c r="E4138" s="112">
        <v>26.85</v>
      </c>
      <c r="F4138" s="112">
        <v>27.4</v>
      </c>
      <c r="G4138" s="112">
        <v>27.6</v>
      </c>
      <c r="H4138" s="113">
        <v>27.65</v>
      </c>
      <c r="I4138" s="90">
        <f t="shared" si="2109"/>
        <v>24.864999999999998</v>
      </c>
      <c r="J4138" s="90">
        <f t="shared" si="2110"/>
        <v>25.9725</v>
      </c>
      <c r="K4138" s="114">
        <v>9</v>
      </c>
      <c r="L4138" s="115">
        <v>0.05</v>
      </c>
      <c r="M4138" s="11"/>
      <c r="N4138" s="90">
        <v>24.91</v>
      </c>
      <c r="O4138" s="90">
        <v>26.37</v>
      </c>
      <c r="P4138" s="90">
        <v>27.74</v>
      </c>
      <c r="Q4138" s="90">
        <v>28.9</v>
      </c>
      <c r="R4138" s="63">
        <f t="shared" si="2121"/>
        <v>29.2</v>
      </c>
      <c r="S4138" s="64">
        <f t="shared" si="2120"/>
        <v>4.4882550335570481E-2</v>
      </c>
      <c r="T4138" s="65"/>
      <c r="U4138" s="65">
        <f t="shared" si="2116"/>
        <v>0.94463405384907084</v>
      </c>
      <c r="V4138" s="65">
        <f t="shared" si="2122"/>
        <v>0.89798125450612842</v>
      </c>
      <c r="W4138" s="65">
        <f t="shared" si="2123"/>
        <v>0.86193771626297577</v>
      </c>
      <c r="X4138" s="61">
        <f t="shared" si="2111"/>
        <v>5.3830227743271251E-2</v>
      </c>
      <c r="Y4138" s="66">
        <f t="shared" si="2124"/>
        <v>2.9795158286778291E-2</v>
      </c>
      <c r="Z4138" s="61">
        <f t="shared" si="2125"/>
        <v>4.4540518801528324E-2</v>
      </c>
      <c r="AA4138" s="67">
        <f t="shared" si="2126"/>
        <v>24.865000000000002</v>
      </c>
      <c r="AB4138" s="68">
        <f t="shared" si="2127"/>
        <v>-3.0509835407466945E-2</v>
      </c>
      <c r="AC4138" s="69">
        <f t="shared" si="2128"/>
        <v>-1.806503412284149E-3</v>
      </c>
      <c r="AD4138" s="70">
        <f>_xlfn.PERCENTILE.EXC(AC4138:$AC$5675,0.5)</f>
        <v>5.7967361094709832E-2</v>
      </c>
      <c r="AE4138" s="70">
        <f>_xlfn.PERCENTILE.EXC($AC4138:AC$5675,0.35)</f>
        <v>3.0342520626456843E-2</v>
      </c>
      <c r="AF4138" s="71">
        <f t="shared" si="2117"/>
        <v>3.1063807085375608E-3</v>
      </c>
      <c r="AG4138" s="70">
        <f t="shared" si="2118"/>
        <v>-0.31213811082236831</v>
      </c>
      <c r="AH4138" s="70">
        <f t="shared" si="2119"/>
        <v>-0.32972785344228484</v>
      </c>
      <c r="AI4138" s="61" t="str">
        <f t="shared" si="2114"/>
        <v>Safety</v>
      </c>
      <c r="AJ4138" s="68" t="str">
        <f t="shared" si="2115"/>
        <v>Safety</v>
      </c>
      <c r="AK4138" s="72"/>
      <c r="AL4138" s="73"/>
      <c r="AM4138" s="72"/>
      <c r="AN4138" s="73"/>
      <c r="AO4138" s="74"/>
      <c r="AP4138" s="20"/>
      <c r="AQ4138" s="74"/>
      <c r="AR4138" s="20"/>
      <c r="AS4138" s="74"/>
      <c r="AT4138" s="20"/>
      <c r="AU4138" s="74" t="str">
        <f t="shared" si="2106"/>
        <v>00635U</v>
      </c>
      <c r="AV4138" s="20">
        <f t="shared" si="2112"/>
        <v>0</v>
      </c>
      <c r="AW4138" s="74" t="str">
        <f t="shared" si="2107"/>
        <v>00635U</v>
      </c>
      <c r="AX4138" s="20">
        <f t="shared" si="2108"/>
        <v>0</v>
      </c>
      <c r="AY4138" s="20">
        <f t="shared" si="2113"/>
        <v>1</v>
      </c>
      <c r="AZ4138" s="116">
        <v>40304</v>
      </c>
      <c r="BA4138" s="116"/>
      <c r="BB4138" s="20"/>
      <c r="BC4138" s="20"/>
      <c r="BD4138" s="76"/>
      <c r="BE4138" s="77"/>
      <c r="BF4138" s="77"/>
    </row>
    <row r="4139" spans="1:58" s="23" customFormat="1" ht="15.75" customHeight="1" x14ac:dyDescent="0.4">
      <c r="A4139" s="116">
        <v>40302</v>
      </c>
      <c r="B4139" s="112">
        <v>23</v>
      </c>
      <c r="C4139" s="112">
        <v>24.45</v>
      </c>
      <c r="D4139" s="112">
        <v>25.6</v>
      </c>
      <c r="E4139" s="112">
        <v>26.1</v>
      </c>
      <c r="F4139" s="112">
        <v>26.55</v>
      </c>
      <c r="G4139" s="112">
        <v>26.65</v>
      </c>
      <c r="H4139" s="113">
        <v>26.8</v>
      </c>
      <c r="I4139" s="90">
        <f t="shared" si="2109"/>
        <v>23.725000000000001</v>
      </c>
      <c r="J4139" s="90">
        <f t="shared" si="2110"/>
        <v>25.024999999999999</v>
      </c>
      <c r="K4139" s="114">
        <v>10</v>
      </c>
      <c r="L4139" s="115">
        <v>0.05</v>
      </c>
      <c r="M4139" s="11"/>
      <c r="N4139" s="90">
        <v>23.84</v>
      </c>
      <c r="O4139" s="90">
        <v>25.07</v>
      </c>
      <c r="P4139" s="90">
        <v>26.57</v>
      </c>
      <c r="Q4139" s="90">
        <v>27.91</v>
      </c>
      <c r="R4139" s="63">
        <f t="shared" si="2121"/>
        <v>27.8</v>
      </c>
      <c r="S4139" s="64">
        <f t="shared" si="2120"/>
        <v>0.18078256562654771</v>
      </c>
      <c r="T4139" s="65"/>
      <c r="U4139" s="65">
        <f t="shared" si="2116"/>
        <v>0.95093737534902267</v>
      </c>
      <c r="V4139" s="65">
        <f t="shared" si="2122"/>
        <v>0.89725254045916447</v>
      </c>
      <c r="W4139" s="65">
        <f t="shared" si="2123"/>
        <v>0.85417413113579366</v>
      </c>
      <c r="X4139" s="61">
        <f t="shared" si="2111"/>
        <v>6.3043478260869534E-2</v>
      </c>
      <c r="Y4139" s="66">
        <f t="shared" si="2124"/>
        <v>2.6819923371647483E-2</v>
      </c>
      <c r="Z4139" s="61">
        <f t="shared" si="2125"/>
        <v>5.4794520547945084E-2</v>
      </c>
      <c r="AA4139" s="67">
        <f t="shared" si="2126"/>
        <v>23.725000000000001</v>
      </c>
      <c r="AB4139" s="68">
        <f t="shared" si="2127"/>
        <v>-3.5234899328859051E-2</v>
      </c>
      <c r="AC4139" s="69">
        <f t="shared" si="2128"/>
        <v>-4.8238255033556388E-3</v>
      </c>
      <c r="AD4139" s="70">
        <f>_xlfn.PERCENTILE.EXC(AC4139:$AC$5675,0.5)</f>
        <v>5.797454643920931E-2</v>
      </c>
      <c r="AE4139" s="70">
        <f>_xlfn.PERCENTILE.EXC($AC4139:AC$5675,0.35)</f>
        <v>3.0504162862484238E-2</v>
      </c>
      <c r="AF4139" s="71">
        <f t="shared" si="2117"/>
        <v>3.1063807085375608E-3</v>
      </c>
      <c r="AG4139" s="70">
        <f t="shared" si="2118"/>
        <v>-0.31213811082236831</v>
      </c>
      <c r="AH4139" s="70">
        <f t="shared" si="2119"/>
        <v>-0.32972785344228484</v>
      </c>
      <c r="AI4139" s="61" t="str">
        <f t="shared" si="2114"/>
        <v>Safety</v>
      </c>
      <c r="AJ4139" s="68" t="str">
        <f t="shared" si="2115"/>
        <v>Safety</v>
      </c>
      <c r="AK4139" s="72"/>
      <c r="AL4139" s="73"/>
      <c r="AM4139" s="72"/>
      <c r="AN4139" s="73"/>
      <c r="AO4139" s="74"/>
      <c r="AP4139" s="20"/>
      <c r="AQ4139" s="74"/>
      <c r="AR4139" s="20"/>
      <c r="AS4139" s="74"/>
      <c r="AT4139" s="20"/>
      <c r="AU4139" s="74" t="str">
        <f t="shared" si="2106"/>
        <v>00635U</v>
      </c>
      <c r="AV4139" s="20">
        <f t="shared" si="2112"/>
        <v>0</v>
      </c>
      <c r="AW4139" s="74" t="str">
        <f t="shared" si="2107"/>
        <v>00635U</v>
      </c>
      <c r="AX4139" s="20">
        <f t="shared" si="2108"/>
        <v>0</v>
      </c>
      <c r="AY4139" s="20">
        <f t="shared" si="2113"/>
        <v>1</v>
      </c>
      <c r="AZ4139" s="116">
        <v>40303</v>
      </c>
      <c r="BA4139" s="116"/>
      <c r="BB4139" s="20"/>
      <c r="BC4139" s="20"/>
      <c r="BD4139" s="76"/>
      <c r="BE4139" s="77"/>
      <c r="BF4139" s="77"/>
    </row>
    <row r="4140" spans="1:58" s="23" customFormat="1" ht="15.75" customHeight="1" x14ac:dyDescent="0.4">
      <c r="A4140" s="116">
        <v>40301</v>
      </c>
      <c r="B4140" s="112">
        <v>20.55</v>
      </c>
      <c r="C4140" s="112">
        <v>22.6</v>
      </c>
      <c r="D4140" s="112">
        <v>23.9</v>
      </c>
      <c r="E4140" s="112">
        <v>24.6</v>
      </c>
      <c r="F4140" s="112">
        <v>25.25</v>
      </c>
      <c r="G4140" s="112">
        <v>25.5</v>
      </c>
      <c r="H4140" s="113">
        <v>25.55</v>
      </c>
      <c r="I4140" s="90">
        <f t="shared" si="2109"/>
        <v>21.4725</v>
      </c>
      <c r="J4140" s="90">
        <f t="shared" si="2110"/>
        <v>23.184999999999999</v>
      </c>
      <c r="K4140" s="114">
        <v>11</v>
      </c>
      <c r="L4140" s="115">
        <v>0.05</v>
      </c>
      <c r="M4140" s="11"/>
      <c r="N4140" s="90">
        <v>20.190000000000001</v>
      </c>
      <c r="O4140" s="90">
        <v>22.58</v>
      </c>
      <c r="P4140" s="90">
        <v>24.58</v>
      </c>
      <c r="Q4140" s="90">
        <v>26.29</v>
      </c>
      <c r="R4140" s="63">
        <f t="shared" si="2121"/>
        <v>26.969999999999995</v>
      </c>
      <c r="S4140" s="64">
        <f t="shared" si="2120"/>
        <v>-8.4353741496598605E-2</v>
      </c>
      <c r="T4140" s="65"/>
      <c r="U4140" s="65">
        <f t="shared" si="2116"/>
        <v>0.89415411868910555</v>
      </c>
      <c r="V4140" s="65">
        <f t="shared" si="2122"/>
        <v>0.82139951179821002</v>
      </c>
      <c r="W4140" s="65">
        <f t="shared" si="2123"/>
        <v>0.76797261316089771</v>
      </c>
      <c r="X4140" s="61">
        <f t="shared" si="2111"/>
        <v>9.9756690997566941E-2</v>
      </c>
      <c r="Y4140" s="66">
        <f t="shared" si="2124"/>
        <v>3.8617886178861756E-2</v>
      </c>
      <c r="Z4140" s="61">
        <f t="shared" si="2125"/>
        <v>7.9753172662708052E-2</v>
      </c>
      <c r="AA4140" s="67">
        <f t="shared" si="2126"/>
        <v>21.472500000000004</v>
      </c>
      <c r="AB4140" s="68">
        <f t="shared" si="2127"/>
        <v>1.7830609212481398E-2</v>
      </c>
      <c r="AC4140" s="69">
        <f t="shared" si="2128"/>
        <v>6.3521545319465203E-2</v>
      </c>
      <c r="AD4140" s="70">
        <f>_xlfn.PERCENTILE.EXC(AC4140:$AC$5675,0.5)</f>
        <v>5.8001814076250824E-2</v>
      </c>
      <c r="AE4140" s="70">
        <f>_xlfn.PERCENTILE.EXC($AC4140:AC$5675,0.35)</f>
        <v>3.0669128516151535E-2</v>
      </c>
      <c r="AF4140" s="71">
        <f t="shared" si="2117"/>
        <v>3.3512242074625405E-3</v>
      </c>
      <c r="AG4140" s="70">
        <f t="shared" si="2118"/>
        <v>-0.31213811082236831</v>
      </c>
      <c r="AH4140" s="70">
        <f t="shared" si="2119"/>
        <v>-0.32972785344228484</v>
      </c>
      <c r="AI4140" s="61" t="str">
        <f t="shared" si="2114"/>
        <v>Short VOL</v>
      </c>
      <c r="AJ4140" s="68" t="str">
        <f t="shared" si="2115"/>
        <v>Short VOL</v>
      </c>
      <c r="AK4140" s="72"/>
      <c r="AL4140" s="73"/>
      <c r="AM4140" s="72"/>
      <c r="AN4140" s="73"/>
      <c r="AO4140" s="74"/>
      <c r="AP4140" s="20"/>
      <c r="AQ4140" s="74"/>
      <c r="AR4140" s="20"/>
      <c r="AS4140" s="74"/>
      <c r="AT4140" s="20"/>
      <c r="AU4140" s="74" t="str">
        <f t="shared" si="2106"/>
        <v>00631L</v>
      </c>
      <c r="AV4140" s="20">
        <f t="shared" si="2112"/>
        <v>1</v>
      </c>
      <c r="AW4140" s="74" t="str">
        <f t="shared" si="2107"/>
        <v>00631L</v>
      </c>
      <c r="AX4140" s="20">
        <f t="shared" si="2108"/>
        <v>1</v>
      </c>
      <c r="AY4140" s="20">
        <f t="shared" si="2113"/>
        <v>1</v>
      </c>
      <c r="AZ4140" s="116">
        <v>40302</v>
      </c>
      <c r="BA4140" s="116"/>
      <c r="BB4140" s="20"/>
      <c r="BC4140" s="20"/>
      <c r="BD4140" s="76"/>
      <c r="BE4140" s="77"/>
      <c r="BF4140" s="77"/>
    </row>
    <row r="4141" spans="1:58" s="23" customFormat="1" ht="15.75" customHeight="1" x14ac:dyDescent="0.4">
      <c r="A4141" s="116">
        <v>40298</v>
      </c>
      <c r="B4141" s="112">
        <v>21.6</v>
      </c>
      <c r="C4141" s="112">
        <v>23</v>
      </c>
      <c r="D4141" s="112">
        <v>24.1</v>
      </c>
      <c r="E4141" s="112">
        <v>24.8</v>
      </c>
      <c r="F4141" s="112">
        <v>25.45</v>
      </c>
      <c r="G4141" s="112">
        <v>25.7</v>
      </c>
      <c r="H4141" s="113">
        <v>25.8</v>
      </c>
      <c r="I4141" s="90">
        <f t="shared" si="2109"/>
        <v>22.16</v>
      </c>
      <c r="J4141" s="90">
        <f t="shared" si="2110"/>
        <v>23.44</v>
      </c>
      <c r="K4141" s="114">
        <v>12</v>
      </c>
      <c r="L4141" s="115">
        <v>0.05</v>
      </c>
      <c r="M4141" s="11"/>
      <c r="N4141" s="90">
        <v>22.05</v>
      </c>
      <c r="O4141" s="90">
        <v>23.67</v>
      </c>
      <c r="P4141" s="90">
        <v>25.26</v>
      </c>
      <c r="Q4141" s="90">
        <v>26.8</v>
      </c>
      <c r="R4141" s="63">
        <f t="shared" si="2121"/>
        <v>26.880000000000006</v>
      </c>
      <c r="S4141" s="64">
        <f t="shared" si="2120"/>
        <v>0.19577006507592187</v>
      </c>
      <c r="T4141" s="65"/>
      <c r="U4141" s="65">
        <f t="shared" si="2116"/>
        <v>0.9315589353612167</v>
      </c>
      <c r="V4141" s="65">
        <f t="shared" si="2122"/>
        <v>0.87292161520190026</v>
      </c>
      <c r="W4141" s="65">
        <f t="shared" si="2123"/>
        <v>0.82276119402985071</v>
      </c>
      <c r="X4141" s="61">
        <f t="shared" si="2111"/>
        <v>6.4814814814814742E-2</v>
      </c>
      <c r="Y4141" s="66">
        <f t="shared" si="2124"/>
        <v>4.0322580645161289E-2</v>
      </c>
      <c r="Z4141" s="61">
        <f t="shared" si="2125"/>
        <v>5.776173285198561E-2</v>
      </c>
      <c r="AA4141" s="67">
        <f t="shared" si="2126"/>
        <v>22.16</v>
      </c>
      <c r="AB4141" s="68">
        <f t="shared" si="2127"/>
        <v>-2.040816326530609E-2</v>
      </c>
      <c r="AC4141" s="69">
        <f t="shared" si="2128"/>
        <v>4.9886621315192482E-3</v>
      </c>
      <c r="AD4141" s="70">
        <f>_xlfn.PERCENTILE.EXC(AC4141:$AC$5675,0.5)</f>
        <v>5.797454643920931E-2</v>
      </c>
      <c r="AE4141" s="70">
        <f>_xlfn.PERCENTILE.EXC($AC4141:AC$5675,0.35)</f>
        <v>3.058030085648452E-2</v>
      </c>
      <c r="AF4141" s="71">
        <f t="shared" si="2117"/>
        <v>3.3512242074625405E-3</v>
      </c>
      <c r="AG4141" s="70">
        <f t="shared" si="2118"/>
        <v>-0.31213811082236831</v>
      </c>
      <c r="AH4141" s="70">
        <f t="shared" si="2119"/>
        <v>-0.32972785344228484</v>
      </c>
      <c r="AI4141" s="61" t="str">
        <f t="shared" si="2114"/>
        <v>Safety</v>
      </c>
      <c r="AJ4141" s="68" t="str">
        <f t="shared" si="2115"/>
        <v>Short VOL</v>
      </c>
      <c r="AK4141" s="72"/>
      <c r="AL4141" s="73"/>
      <c r="AM4141" s="72"/>
      <c r="AN4141" s="73"/>
      <c r="AO4141" s="74"/>
      <c r="AP4141" s="20"/>
      <c r="AQ4141" s="74"/>
      <c r="AR4141" s="20"/>
      <c r="AS4141" s="74"/>
      <c r="AT4141" s="20"/>
      <c r="AU4141" s="74" t="str">
        <f t="shared" si="2106"/>
        <v>00631L</v>
      </c>
      <c r="AV4141" s="20">
        <f t="shared" si="2112"/>
        <v>1</v>
      </c>
      <c r="AW4141" s="74" t="str">
        <f t="shared" si="2107"/>
        <v>00635U</v>
      </c>
      <c r="AX4141" s="20">
        <f t="shared" si="2108"/>
        <v>0</v>
      </c>
      <c r="AY4141" s="20">
        <f t="shared" si="2113"/>
        <v>1</v>
      </c>
      <c r="AZ4141" s="116">
        <v>40301</v>
      </c>
      <c r="BA4141" s="116"/>
      <c r="BB4141" s="20"/>
      <c r="BC4141" s="20"/>
      <c r="BD4141" s="76"/>
      <c r="BE4141" s="77"/>
      <c r="BF4141" s="77"/>
    </row>
    <row r="4142" spans="1:58" s="23" customFormat="1" ht="15.75" customHeight="1" x14ac:dyDescent="0.4">
      <c r="A4142" s="116">
        <v>40297</v>
      </c>
      <c r="B4142" s="112">
        <v>19.649999999999999</v>
      </c>
      <c r="C4142" s="112">
        <v>21.65</v>
      </c>
      <c r="D4142" s="112">
        <v>23.05</v>
      </c>
      <c r="E4142" s="112">
        <v>23.85</v>
      </c>
      <c r="F4142" s="112">
        <v>24.65</v>
      </c>
      <c r="G4142" s="112">
        <v>24.95</v>
      </c>
      <c r="H4142" s="113">
        <v>25</v>
      </c>
      <c r="I4142" s="90">
        <f t="shared" si="2109"/>
        <v>20.349999999999998</v>
      </c>
      <c r="J4142" s="90">
        <f t="shared" si="2110"/>
        <v>22.14</v>
      </c>
      <c r="K4142" s="114">
        <v>13</v>
      </c>
      <c r="L4142" s="115">
        <v>0.05</v>
      </c>
      <c r="M4142" s="11"/>
      <c r="N4142" s="90">
        <v>18.440000000000001</v>
      </c>
      <c r="O4142" s="90">
        <v>20.96</v>
      </c>
      <c r="P4142" s="90">
        <v>23.31</v>
      </c>
      <c r="Q4142" s="90">
        <v>25.16</v>
      </c>
      <c r="R4142" s="63">
        <f t="shared" si="2121"/>
        <v>25.829999999999995</v>
      </c>
      <c r="S4142" s="64">
        <f t="shared" si="2120"/>
        <v>-0.12523719165085376</v>
      </c>
      <c r="T4142" s="65"/>
      <c r="U4142" s="65">
        <f t="shared" si="2116"/>
        <v>0.87977099236641221</v>
      </c>
      <c r="V4142" s="65">
        <f t="shared" si="2122"/>
        <v>0.79107679107679119</v>
      </c>
      <c r="W4142" s="65">
        <f t="shared" si="2123"/>
        <v>0.73290937996820349</v>
      </c>
      <c r="X4142" s="61">
        <f t="shared" si="2111"/>
        <v>0.10178117048346057</v>
      </c>
      <c r="Y4142" s="66">
        <f t="shared" si="2124"/>
        <v>4.821802935010476E-2</v>
      </c>
      <c r="Z4142" s="61">
        <f t="shared" si="2125"/>
        <v>8.7960687960688108E-2</v>
      </c>
      <c r="AA4142" s="67">
        <f t="shared" si="2126"/>
        <v>20.349999999999998</v>
      </c>
      <c r="AB4142" s="68">
        <f t="shared" si="2127"/>
        <v>6.5618221258134338E-2</v>
      </c>
      <c r="AC4142" s="69">
        <f t="shared" si="2128"/>
        <v>0.10357917570498897</v>
      </c>
      <c r="AD4142" s="70">
        <f>_xlfn.PERCENTILE.EXC(AC4142:$AC$5675,0.5)</f>
        <v>5.8001814076250824E-2</v>
      </c>
      <c r="AE4142" s="70">
        <f>_xlfn.PERCENTILE.EXC($AC4142:AC$5675,0.35)</f>
        <v>3.0744664566790019E-2</v>
      </c>
      <c r="AF4142" s="71">
        <f t="shared" si="2117"/>
        <v>3.3512242074625405E-3</v>
      </c>
      <c r="AG4142" s="70">
        <f t="shared" si="2118"/>
        <v>-0.31213811082236831</v>
      </c>
      <c r="AH4142" s="70">
        <f t="shared" si="2119"/>
        <v>-0.32972785344228484</v>
      </c>
      <c r="AI4142" s="61" t="str">
        <f t="shared" si="2114"/>
        <v>Short VOL</v>
      </c>
      <c r="AJ4142" s="68" t="str">
        <f t="shared" si="2115"/>
        <v>Short VOL</v>
      </c>
      <c r="AK4142" s="72"/>
      <c r="AL4142" s="73"/>
      <c r="AM4142" s="72"/>
      <c r="AN4142" s="73"/>
      <c r="AO4142" s="74"/>
      <c r="AP4142" s="20"/>
      <c r="AQ4142" s="74"/>
      <c r="AR4142" s="20"/>
      <c r="AS4142" s="74"/>
      <c r="AT4142" s="20"/>
      <c r="AU4142" s="74" t="str">
        <f t="shared" si="2106"/>
        <v>00631L</v>
      </c>
      <c r="AV4142" s="20">
        <f t="shared" si="2112"/>
        <v>1</v>
      </c>
      <c r="AW4142" s="74" t="str">
        <f t="shared" si="2107"/>
        <v>00631L</v>
      </c>
      <c r="AX4142" s="20">
        <f t="shared" si="2108"/>
        <v>1</v>
      </c>
      <c r="AY4142" s="20">
        <f t="shared" si="2113"/>
        <v>1</v>
      </c>
      <c r="AZ4142" s="116">
        <v>40298</v>
      </c>
      <c r="BA4142" s="116"/>
      <c r="BB4142" s="20"/>
      <c r="BC4142" s="20"/>
      <c r="BD4142" s="76"/>
      <c r="BE4142" s="77"/>
      <c r="BF4142" s="77"/>
    </row>
    <row r="4143" spans="1:58" s="23" customFormat="1" ht="15.75" customHeight="1" x14ac:dyDescent="0.4">
      <c r="A4143" s="116">
        <v>40296</v>
      </c>
      <c r="B4143" s="112">
        <v>20.8</v>
      </c>
      <c r="C4143" s="112">
        <v>22.2</v>
      </c>
      <c r="D4143" s="112">
        <v>23.5</v>
      </c>
      <c r="E4143" s="112">
        <v>24.2</v>
      </c>
      <c r="F4143" s="112">
        <v>24.9</v>
      </c>
      <c r="G4143" s="112">
        <v>25.15</v>
      </c>
      <c r="H4143" s="113">
        <v>25.2</v>
      </c>
      <c r="I4143" s="90">
        <f t="shared" si="2109"/>
        <v>21.22</v>
      </c>
      <c r="J4143" s="90">
        <f t="shared" si="2110"/>
        <v>22.59</v>
      </c>
      <c r="K4143" s="114">
        <v>14</v>
      </c>
      <c r="L4143" s="115">
        <v>0.05</v>
      </c>
      <c r="M4143" s="11"/>
      <c r="N4143" s="90">
        <v>21.08</v>
      </c>
      <c r="O4143" s="90">
        <v>22.31</v>
      </c>
      <c r="P4143" s="90">
        <v>24.2</v>
      </c>
      <c r="Q4143" s="90">
        <v>25.99</v>
      </c>
      <c r="R4143" s="63">
        <f t="shared" si="2121"/>
        <v>25.43</v>
      </c>
      <c r="S4143" s="64">
        <f t="shared" si="2120"/>
        <v>-7.5843928101709798E-2</v>
      </c>
      <c r="T4143" s="65"/>
      <c r="U4143" s="65">
        <f t="shared" si="2116"/>
        <v>0.94486777229941732</v>
      </c>
      <c r="V4143" s="65">
        <f t="shared" si="2122"/>
        <v>0.87107438016528926</v>
      </c>
      <c r="W4143" s="65">
        <f t="shared" si="2123"/>
        <v>0.81108118507118121</v>
      </c>
      <c r="X4143" s="61">
        <f t="shared" si="2111"/>
        <v>6.7307692307692235E-2</v>
      </c>
      <c r="Y4143" s="66">
        <f t="shared" si="2124"/>
        <v>4.1322314049586778E-2</v>
      </c>
      <c r="Z4143" s="61">
        <f t="shared" si="2125"/>
        <v>6.456173421300665E-2</v>
      </c>
      <c r="AA4143" s="67">
        <f t="shared" si="2126"/>
        <v>21.22</v>
      </c>
      <c r="AB4143" s="68">
        <f t="shared" si="2127"/>
        <v>-1.3282732447817724E-2</v>
      </c>
      <c r="AC4143" s="69">
        <f t="shared" si="2128"/>
        <v>6.6413662239089462E-3</v>
      </c>
      <c r="AD4143" s="70">
        <f>_xlfn.PERCENTILE.EXC(AC4143:$AC$5675,0.5)</f>
        <v>5.797454643920931E-2</v>
      </c>
      <c r="AE4143" s="70">
        <f>_xlfn.PERCENTILE.EXC($AC4143:AC$5675,0.35)</f>
        <v>3.0656438850484833E-2</v>
      </c>
      <c r="AF4143" s="71">
        <f t="shared" si="2117"/>
        <v>3.3512242074625405E-3</v>
      </c>
      <c r="AG4143" s="70">
        <f t="shared" si="2118"/>
        <v>-0.31213811082236831</v>
      </c>
      <c r="AH4143" s="70">
        <f t="shared" si="2119"/>
        <v>-0.32972785344228484</v>
      </c>
      <c r="AI4143" s="61" t="str">
        <f t="shared" si="2114"/>
        <v>Safety</v>
      </c>
      <c r="AJ4143" s="68" t="str">
        <f t="shared" si="2115"/>
        <v>Short VOL</v>
      </c>
      <c r="AK4143" s="72"/>
      <c r="AL4143" s="73"/>
      <c r="AM4143" s="72"/>
      <c r="AN4143" s="73"/>
      <c r="AO4143" s="74"/>
      <c r="AP4143" s="20"/>
      <c r="AQ4143" s="74"/>
      <c r="AR4143" s="20"/>
      <c r="AS4143" s="74"/>
      <c r="AT4143" s="20"/>
      <c r="AU4143" s="74" t="str">
        <f t="shared" si="2106"/>
        <v>00631L</v>
      </c>
      <c r="AV4143" s="20">
        <f t="shared" si="2112"/>
        <v>1</v>
      </c>
      <c r="AW4143" s="74" t="str">
        <f t="shared" si="2107"/>
        <v>00635U</v>
      </c>
      <c r="AX4143" s="20">
        <f t="shared" si="2108"/>
        <v>0</v>
      </c>
      <c r="AY4143" s="20">
        <f t="shared" si="2113"/>
        <v>1</v>
      </c>
      <c r="AZ4143" s="116">
        <v>40297</v>
      </c>
      <c r="BA4143" s="116"/>
      <c r="BB4143" s="20"/>
      <c r="BC4143" s="20"/>
      <c r="BD4143" s="76"/>
      <c r="BE4143" s="77"/>
      <c r="BF4143" s="77"/>
    </row>
    <row r="4144" spans="1:58" s="23" customFormat="1" ht="15.75" customHeight="1" x14ac:dyDescent="0.4">
      <c r="A4144" s="116">
        <v>40295</v>
      </c>
      <c r="B4144" s="112">
        <v>21.05</v>
      </c>
      <c r="C4144" s="112">
        <v>22.4</v>
      </c>
      <c r="D4144" s="112">
        <v>23.65</v>
      </c>
      <c r="E4144" s="112">
        <v>24.35</v>
      </c>
      <c r="F4144" s="112">
        <v>25.05</v>
      </c>
      <c r="G4144" s="112">
        <v>25.2</v>
      </c>
      <c r="H4144" s="113">
        <v>25.3</v>
      </c>
      <c r="I4144" s="90">
        <f t="shared" si="2109"/>
        <v>21.387499999999999</v>
      </c>
      <c r="J4144" s="90">
        <f t="shared" si="2110"/>
        <v>22.712499999999999</v>
      </c>
      <c r="K4144" s="114">
        <v>15</v>
      </c>
      <c r="L4144" s="115">
        <v>0.05</v>
      </c>
      <c r="M4144" s="11"/>
      <c r="N4144" s="90">
        <v>22.81</v>
      </c>
      <c r="O4144" s="90">
        <v>22.72</v>
      </c>
      <c r="P4144" s="90">
        <v>24.36</v>
      </c>
      <c r="Q4144" s="90">
        <v>26.01</v>
      </c>
      <c r="R4144" s="63">
        <f t="shared" si="2121"/>
        <v>24.27</v>
      </c>
      <c r="S4144" s="64">
        <f t="shared" si="2120"/>
        <v>0.30566685746994848</v>
      </c>
      <c r="T4144" s="65"/>
      <c r="U4144" s="65">
        <f t="shared" si="2116"/>
        <v>1.0039612676056338</v>
      </c>
      <c r="V4144" s="65">
        <f t="shared" si="2122"/>
        <v>0.93637110016420355</v>
      </c>
      <c r="W4144" s="65">
        <f t="shared" si="2123"/>
        <v>0.87697039600153781</v>
      </c>
      <c r="X4144" s="61">
        <f t="shared" si="2111"/>
        <v>6.4133016627078279E-2</v>
      </c>
      <c r="Y4144" s="66">
        <f t="shared" si="2124"/>
        <v>3.9014373716632411E-2</v>
      </c>
      <c r="Z4144" s="61">
        <f t="shared" si="2125"/>
        <v>6.1952074810052569E-2</v>
      </c>
      <c r="AA4144" s="67">
        <f t="shared" si="2126"/>
        <v>21.387500000000003</v>
      </c>
      <c r="AB4144" s="68">
        <f t="shared" si="2127"/>
        <v>-7.7159140727750902E-2</v>
      </c>
      <c r="AC4144" s="69">
        <f t="shared" si="2128"/>
        <v>-6.2362998684787195E-2</v>
      </c>
      <c r="AD4144" s="70">
        <f>_xlfn.PERCENTILE.EXC(AC4144:$AC$5675,0.5)</f>
        <v>5.8001814076250824E-2</v>
      </c>
      <c r="AE4144" s="70">
        <f>_xlfn.PERCENTILE.EXC($AC4144:AC$5675,0.35)</f>
        <v>3.0820080228756108E-2</v>
      </c>
      <c r="AF4144" s="71">
        <f t="shared" si="2117"/>
        <v>3.3512242074625405E-3</v>
      </c>
      <c r="AG4144" s="70">
        <f t="shared" si="2118"/>
        <v>-0.31213811082236831</v>
      </c>
      <c r="AH4144" s="70">
        <f t="shared" si="2119"/>
        <v>-0.32972785344228484</v>
      </c>
      <c r="AI4144" s="61" t="str">
        <f t="shared" si="2114"/>
        <v>Safety</v>
      </c>
      <c r="AJ4144" s="68" t="str">
        <f t="shared" si="2115"/>
        <v>Safety</v>
      </c>
      <c r="AK4144" s="72"/>
      <c r="AL4144" s="73"/>
      <c r="AM4144" s="72"/>
      <c r="AN4144" s="73"/>
      <c r="AO4144" s="74"/>
      <c r="AP4144" s="20"/>
      <c r="AQ4144" s="74"/>
      <c r="AR4144" s="20"/>
      <c r="AS4144" s="74"/>
      <c r="AT4144" s="20"/>
      <c r="AU4144" s="74" t="str">
        <f t="shared" ref="AU4144:AU4207" si="2129">IF(AC4144&gt;AF4144,"00631L",IF(AC4144&lt;AG4144,"Cash","00635U"))</f>
        <v>00635U</v>
      </c>
      <c r="AV4144" s="20">
        <f t="shared" si="2112"/>
        <v>0</v>
      </c>
      <c r="AW4144" s="74" t="str">
        <f t="shared" ref="AW4144:AW4207" si="2130">IF(AC4144&gt;AE4144,"00631L",IF(AC4144&lt;AH4144,"00631L","00635U"))</f>
        <v>00635U</v>
      </c>
      <c r="AX4144" s="20">
        <f t="shared" si="2108"/>
        <v>0</v>
      </c>
      <c r="AY4144" s="20">
        <f t="shared" si="2113"/>
        <v>1</v>
      </c>
      <c r="AZ4144" s="116">
        <v>40296</v>
      </c>
      <c r="BA4144" s="116"/>
      <c r="BB4144" s="20"/>
      <c r="BC4144" s="20"/>
      <c r="BD4144" s="76"/>
      <c r="BE4144" s="77"/>
      <c r="BF4144" s="77"/>
    </row>
    <row r="4145" spans="1:58" s="23" customFormat="1" ht="15.75" customHeight="1" x14ac:dyDescent="0.4">
      <c r="A4145" s="116">
        <v>40294</v>
      </c>
      <c r="B4145" s="112">
        <v>18.75</v>
      </c>
      <c r="C4145" s="112">
        <v>20.95</v>
      </c>
      <c r="D4145" s="112">
        <v>22.45</v>
      </c>
      <c r="E4145" s="112">
        <v>23.25</v>
      </c>
      <c r="F4145" s="112">
        <v>23.9</v>
      </c>
      <c r="G4145" s="112">
        <v>24.15</v>
      </c>
      <c r="H4145" s="113">
        <v>24.25</v>
      </c>
      <c r="I4145" s="90">
        <f t="shared" si="2109"/>
        <v>19.190000000000001</v>
      </c>
      <c r="J4145" s="90">
        <f t="shared" si="2110"/>
        <v>21.25</v>
      </c>
      <c r="K4145" s="114">
        <v>16</v>
      </c>
      <c r="L4145" s="115">
        <v>0.05</v>
      </c>
      <c r="M4145" s="11"/>
      <c r="N4145" s="90">
        <v>17.47</v>
      </c>
      <c r="O4145" s="90">
        <v>19.86</v>
      </c>
      <c r="P4145" s="90">
        <v>22.38</v>
      </c>
      <c r="Q4145" s="90">
        <v>24.46</v>
      </c>
      <c r="R4145" s="63">
        <f t="shared" si="2121"/>
        <v>24.769999999999996</v>
      </c>
      <c r="S4145" s="64">
        <f t="shared" si="2120"/>
        <v>5.1143200962695416E-2</v>
      </c>
      <c r="T4145" s="65"/>
      <c r="U4145" s="65">
        <f t="shared" si="2116"/>
        <v>0.87965760322255793</v>
      </c>
      <c r="V4145" s="65">
        <f t="shared" si="2122"/>
        <v>0.78060768543342274</v>
      </c>
      <c r="W4145" s="65">
        <f t="shared" si="2123"/>
        <v>0.71422730989370398</v>
      </c>
      <c r="X4145" s="61">
        <f t="shared" si="2111"/>
        <v>0.11733333333333329</v>
      </c>
      <c r="Y4145" s="66">
        <f t="shared" si="2124"/>
        <v>4.3010752688172046E-2</v>
      </c>
      <c r="Z4145" s="61">
        <f t="shared" si="2125"/>
        <v>0.10734757686294938</v>
      </c>
      <c r="AA4145" s="67">
        <f t="shared" si="2126"/>
        <v>19.189999999999998</v>
      </c>
      <c r="AB4145" s="68">
        <f t="shared" si="2127"/>
        <v>7.3268460217515805E-2</v>
      </c>
      <c r="AC4145" s="69">
        <f t="shared" si="2128"/>
        <v>9.8454493417286723E-2</v>
      </c>
      <c r="AD4145" s="70">
        <f>_xlfn.PERCENTILE.EXC(AC4145:$AC$5675,0.5)</f>
        <v>5.8029081713292338E-2</v>
      </c>
      <c r="AE4145" s="70">
        <f>_xlfn.PERCENTILE.EXC($AC4145:AC$5675,0.35)</f>
        <v>3.0946880942388066E-2</v>
      </c>
      <c r="AF4145" s="71">
        <f t="shared" si="2117"/>
        <v>3.4790301429703588E-3</v>
      </c>
      <c r="AG4145" s="70">
        <f t="shared" si="2118"/>
        <v>-0.31213811082236831</v>
      </c>
      <c r="AH4145" s="70">
        <f t="shared" si="2119"/>
        <v>-0.32972785344228484</v>
      </c>
      <c r="AI4145" s="61" t="str">
        <f t="shared" si="2114"/>
        <v>Short VOL</v>
      </c>
      <c r="AJ4145" s="68" t="str">
        <f t="shared" si="2115"/>
        <v>Short VOL</v>
      </c>
      <c r="AK4145" s="72"/>
      <c r="AL4145" s="73"/>
      <c r="AM4145" s="72"/>
      <c r="AN4145" s="73"/>
      <c r="AO4145" s="74"/>
      <c r="AP4145" s="20"/>
      <c r="AQ4145" s="74"/>
      <c r="AR4145" s="20"/>
      <c r="AS4145" s="74"/>
      <c r="AT4145" s="20"/>
      <c r="AU4145" s="74" t="str">
        <f t="shared" si="2129"/>
        <v>00631L</v>
      </c>
      <c r="AV4145" s="20">
        <f t="shared" si="2112"/>
        <v>1</v>
      </c>
      <c r="AW4145" s="74" t="str">
        <f t="shared" si="2130"/>
        <v>00631L</v>
      </c>
      <c r="AX4145" s="20">
        <f t="shared" si="2108"/>
        <v>1</v>
      </c>
      <c r="AY4145" s="20">
        <f t="shared" si="2113"/>
        <v>1</v>
      </c>
      <c r="AZ4145" s="116">
        <v>40295</v>
      </c>
      <c r="BA4145" s="116"/>
      <c r="BB4145" s="20"/>
      <c r="BC4145" s="20"/>
      <c r="BD4145" s="76"/>
      <c r="BE4145" s="77"/>
      <c r="BF4145" s="77"/>
    </row>
    <row r="4146" spans="1:58" s="23" customFormat="1" ht="15.75" customHeight="1" x14ac:dyDescent="0.4">
      <c r="A4146" s="116">
        <v>40291</v>
      </c>
      <c r="B4146" s="112">
        <v>18.5</v>
      </c>
      <c r="C4146" s="112">
        <v>20.75</v>
      </c>
      <c r="D4146" s="112">
        <v>22.25</v>
      </c>
      <c r="E4146" s="112">
        <v>23.05</v>
      </c>
      <c r="F4146" s="112">
        <v>23.85</v>
      </c>
      <c r="G4146" s="112">
        <v>24.15</v>
      </c>
      <c r="H4146" s="113">
        <v>24.25</v>
      </c>
      <c r="I4146" s="90">
        <f t="shared" si="2109"/>
        <v>18.837499999999999</v>
      </c>
      <c r="J4146" s="90">
        <f t="shared" si="2110"/>
        <v>20.975000000000001</v>
      </c>
      <c r="K4146" s="114">
        <v>17</v>
      </c>
      <c r="L4146" s="115">
        <v>0.05</v>
      </c>
      <c r="M4146" s="11"/>
      <c r="N4146" s="90">
        <v>16.62</v>
      </c>
      <c r="O4146" s="90">
        <v>19.39</v>
      </c>
      <c r="P4146" s="90">
        <v>22.08</v>
      </c>
      <c r="Q4146" s="90">
        <v>23.81</v>
      </c>
      <c r="R4146" s="63">
        <f t="shared" si="2121"/>
        <v>24.849999999999998</v>
      </c>
      <c r="S4146" s="64">
        <f t="shared" si="2120"/>
        <v>9.1074681238616957E-3</v>
      </c>
      <c r="T4146" s="65"/>
      <c r="U4146" s="65">
        <f t="shared" si="2116"/>
        <v>0.85714285714285721</v>
      </c>
      <c r="V4146" s="65">
        <f t="shared" si="2122"/>
        <v>0.75271739130434789</v>
      </c>
      <c r="W4146" s="65">
        <f t="shared" si="2123"/>
        <v>0.69802603947921049</v>
      </c>
      <c r="X4146" s="61">
        <f t="shared" si="2111"/>
        <v>0.12162162162162163</v>
      </c>
      <c r="Y4146" s="66">
        <f t="shared" si="2124"/>
        <v>5.2060737527114938E-2</v>
      </c>
      <c r="Z4146" s="61">
        <f t="shared" si="2125"/>
        <v>0.11347047113470488</v>
      </c>
      <c r="AA4146" s="67">
        <f t="shared" si="2126"/>
        <v>18.837499999999999</v>
      </c>
      <c r="AB4146" s="68">
        <f t="shared" si="2127"/>
        <v>0.11311672683513832</v>
      </c>
      <c r="AC4146" s="69">
        <f t="shared" si="2128"/>
        <v>0.13342358604091439</v>
      </c>
      <c r="AD4146" s="70">
        <f>_xlfn.PERCENTILE.EXC(AC4146:$AC$5675,0.5)</f>
        <v>5.8001814076250824E-2</v>
      </c>
      <c r="AE4146" s="70">
        <f>_xlfn.PERCENTILE.EXC($AC4146:AC$5675,0.35)</f>
        <v>3.0895495890722224E-2</v>
      </c>
      <c r="AF4146" s="71">
        <f t="shared" si="2117"/>
        <v>3.4790301429703588E-3</v>
      </c>
      <c r="AG4146" s="70">
        <f t="shared" si="2118"/>
        <v>-0.31213811082236831</v>
      </c>
      <c r="AH4146" s="70">
        <f t="shared" si="2119"/>
        <v>-0.32972785344228484</v>
      </c>
      <c r="AI4146" s="61" t="str">
        <f t="shared" si="2114"/>
        <v>Short VOL</v>
      </c>
      <c r="AJ4146" s="68" t="str">
        <f t="shared" si="2115"/>
        <v>Short VOL</v>
      </c>
      <c r="AK4146" s="72"/>
      <c r="AL4146" s="73"/>
      <c r="AM4146" s="72"/>
      <c r="AN4146" s="73"/>
      <c r="AO4146" s="74"/>
      <c r="AP4146" s="20"/>
      <c r="AQ4146" s="74"/>
      <c r="AR4146" s="20"/>
      <c r="AS4146" s="74"/>
      <c r="AT4146" s="20"/>
      <c r="AU4146" s="74" t="str">
        <f t="shared" si="2129"/>
        <v>00631L</v>
      </c>
      <c r="AV4146" s="20">
        <f t="shared" si="2112"/>
        <v>1</v>
      </c>
      <c r="AW4146" s="74" t="str">
        <f t="shared" si="2130"/>
        <v>00631L</v>
      </c>
      <c r="AX4146" s="20">
        <f t="shared" si="2108"/>
        <v>1</v>
      </c>
      <c r="AY4146" s="20">
        <f t="shared" si="2113"/>
        <v>1</v>
      </c>
      <c r="AZ4146" s="116">
        <v>40294</v>
      </c>
      <c r="BA4146" s="116"/>
      <c r="BB4146" s="20"/>
      <c r="BC4146" s="20"/>
      <c r="BD4146" s="76"/>
      <c r="BE4146" s="77"/>
      <c r="BF4146" s="77"/>
    </row>
    <row r="4147" spans="1:58" s="23" customFormat="1" ht="15.75" customHeight="1" x14ac:dyDescent="0.4">
      <c r="A4147" s="116">
        <v>40290</v>
      </c>
      <c r="B4147" s="112">
        <v>18.649999999999999</v>
      </c>
      <c r="C4147" s="112">
        <v>20.75</v>
      </c>
      <c r="D4147" s="112">
        <v>22.25</v>
      </c>
      <c r="E4147" s="112">
        <v>23.1</v>
      </c>
      <c r="F4147" s="112">
        <v>23.9</v>
      </c>
      <c r="G4147" s="112">
        <v>24.2</v>
      </c>
      <c r="H4147" s="113">
        <v>24.25</v>
      </c>
      <c r="I4147" s="90">
        <f t="shared" si="2109"/>
        <v>18.86</v>
      </c>
      <c r="J4147" s="90">
        <f t="shared" si="2110"/>
        <v>20.9</v>
      </c>
      <c r="K4147" s="114">
        <v>18</v>
      </c>
      <c r="L4147" s="115">
        <v>0.05</v>
      </c>
      <c r="M4147" s="11"/>
      <c r="N4147" s="90">
        <v>16.47</v>
      </c>
      <c r="O4147" s="90">
        <v>19.59</v>
      </c>
      <c r="P4147" s="90">
        <v>22.06</v>
      </c>
      <c r="Q4147" s="90">
        <v>24.49</v>
      </c>
      <c r="R4147" s="63">
        <f t="shared" si="2121"/>
        <v>25.18</v>
      </c>
      <c r="S4147" s="64">
        <f t="shared" si="2120"/>
        <v>9.1911764705881489E-3</v>
      </c>
      <c r="T4147" s="65"/>
      <c r="U4147" s="65">
        <f t="shared" si="2116"/>
        <v>0.84073506891271055</v>
      </c>
      <c r="V4147" s="65">
        <f t="shared" si="2122"/>
        <v>0.74660018132366268</v>
      </c>
      <c r="W4147" s="65">
        <f t="shared" si="2123"/>
        <v>0.67251939567170271</v>
      </c>
      <c r="X4147" s="61">
        <f t="shared" si="2111"/>
        <v>0.11260053619302958</v>
      </c>
      <c r="Y4147" s="66">
        <f t="shared" si="2124"/>
        <v>4.9783549783549721E-2</v>
      </c>
      <c r="Z4147" s="61">
        <f t="shared" si="2125"/>
        <v>0.10816542948038171</v>
      </c>
      <c r="AA4147" s="67">
        <f t="shared" si="2126"/>
        <v>18.86</v>
      </c>
      <c r="AB4147" s="68">
        <f t="shared" si="2127"/>
        <v>0.1323618700667881</v>
      </c>
      <c r="AC4147" s="69">
        <f t="shared" si="2128"/>
        <v>0.14511232544019434</v>
      </c>
      <c r="AD4147" s="70">
        <f>_xlfn.PERCENTILE.EXC(AC4147:$AC$5675,0.5)</f>
        <v>5.797454643920931E-2</v>
      </c>
      <c r="AE4147" s="70">
        <f>_xlfn.PERCENTILE.EXC($AC4147:AC$5675,0.35)</f>
        <v>3.080751095176177E-2</v>
      </c>
      <c r="AF4147" s="71">
        <f t="shared" si="2117"/>
        <v>3.4790301429703588E-3</v>
      </c>
      <c r="AG4147" s="70">
        <f t="shared" si="2118"/>
        <v>-0.31213811082236831</v>
      </c>
      <c r="AH4147" s="70">
        <f t="shared" si="2119"/>
        <v>-0.32972785344228484</v>
      </c>
      <c r="AI4147" s="61" t="str">
        <f t="shared" si="2114"/>
        <v>Short VOL</v>
      </c>
      <c r="AJ4147" s="68" t="str">
        <f t="shared" si="2115"/>
        <v>Short VOL</v>
      </c>
      <c r="AK4147" s="72"/>
      <c r="AL4147" s="73"/>
      <c r="AM4147" s="72"/>
      <c r="AN4147" s="73"/>
      <c r="AO4147" s="74"/>
      <c r="AP4147" s="20"/>
      <c r="AQ4147" s="74"/>
      <c r="AR4147" s="20"/>
      <c r="AS4147" s="74"/>
      <c r="AT4147" s="20"/>
      <c r="AU4147" s="74" t="str">
        <f t="shared" si="2129"/>
        <v>00631L</v>
      </c>
      <c r="AV4147" s="20">
        <f t="shared" si="2112"/>
        <v>1</v>
      </c>
      <c r="AW4147" s="74" t="str">
        <f t="shared" si="2130"/>
        <v>00631L</v>
      </c>
      <c r="AX4147" s="20">
        <f t="shared" si="2108"/>
        <v>1</v>
      </c>
      <c r="AY4147" s="20">
        <f t="shared" si="2113"/>
        <v>1</v>
      </c>
      <c r="AZ4147" s="116">
        <v>40291</v>
      </c>
      <c r="BA4147" s="116"/>
      <c r="BB4147" s="20"/>
      <c r="BC4147" s="20"/>
      <c r="BD4147" s="76"/>
      <c r="BE4147" s="77"/>
      <c r="BF4147" s="77"/>
    </row>
    <row r="4148" spans="1:58" s="23" customFormat="1" ht="15.75" customHeight="1" x14ac:dyDescent="0.4">
      <c r="A4148" s="116">
        <v>40289</v>
      </c>
      <c r="B4148" s="112">
        <v>18.7</v>
      </c>
      <c r="C4148" s="112">
        <v>20.75</v>
      </c>
      <c r="D4148" s="112">
        <v>22.15</v>
      </c>
      <c r="E4148" s="112">
        <v>22.95</v>
      </c>
      <c r="F4148" s="112">
        <v>23.7</v>
      </c>
      <c r="G4148" s="112">
        <v>23.95</v>
      </c>
      <c r="H4148" s="113">
        <v>24.05</v>
      </c>
      <c r="I4148" s="90">
        <f t="shared" si="2109"/>
        <v>18.802499999999998</v>
      </c>
      <c r="J4148" s="90">
        <f t="shared" si="2110"/>
        <v>20.82</v>
      </c>
      <c r="K4148" s="114">
        <v>19</v>
      </c>
      <c r="L4148" s="115">
        <v>0.05</v>
      </c>
      <c r="M4148" s="11"/>
      <c r="N4148" s="90">
        <v>16.32</v>
      </c>
      <c r="O4148" s="90">
        <v>19.3</v>
      </c>
      <c r="P4148" s="90">
        <v>21.9</v>
      </c>
      <c r="Q4148" s="90">
        <v>24.32</v>
      </c>
      <c r="R4148" s="63">
        <f t="shared" si="2121"/>
        <v>24.880000000000003</v>
      </c>
      <c r="S4148" s="64">
        <f t="shared" si="2120"/>
        <v>3.7507946598855681E-2</v>
      </c>
      <c r="T4148" s="65"/>
      <c r="U4148" s="65">
        <f t="shared" si="2116"/>
        <v>0.84559585492227973</v>
      </c>
      <c r="V4148" s="65">
        <f t="shared" si="2122"/>
        <v>0.74520547945205484</v>
      </c>
      <c r="W4148" s="65">
        <f t="shared" si="2123"/>
        <v>0.67105263157894735</v>
      </c>
      <c r="X4148" s="61">
        <f t="shared" si="2111"/>
        <v>0.1096256684491979</v>
      </c>
      <c r="Y4148" s="66">
        <f t="shared" si="2124"/>
        <v>4.7930283224400932E-2</v>
      </c>
      <c r="Z4148" s="61">
        <f t="shared" si="2125"/>
        <v>0.10729956122856014</v>
      </c>
      <c r="AA4148" s="67">
        <f t="shared" si="2126"/>
        <v>18.802499999999998</v>
      </c>
      <c r="AB4148" s="68">
        <f t="shared" si="2127"/>
        <v>0.14583333333333326</v>
      </c>
      <c r="AC4148" s="69">
        <f t="shared" si="2128"/>
        <v>0.15211397058823517</v>
      </c>
      <c r="AD4148" s="70">
        <f>_xlfn.PERCENTILE.EXC(AC4148:$AC$5675,0.5)</f>
        <v>5.7967361094709832E-2</v>
      </c>
      <c r="AE4148" s="70">
        <f>_xlfn.PERCENTILE.EXC($AC4148:AC$5675,0.35)</f>
        <v>3.0719526012801313E-2</v>
      </c>
      <c r="AF4148" s="71">
        <f t="shared" si="2117"/>
        <v>3.4773872397256384E-3</v>
      </c>
      <c r="AG4148" s="70">
        <f t="shared" si="2118"/>
        <v>-0.31213811082236831</v>
      </c>
      <c r="AH4148" s="70">
        <f t="shared" si="2119"/>
        <v>-0.32972785344228484</v>
      </c>
      <c r="AI4148" s="61" t="str">
        <f t="shared" si="2114"/>
        <v>Short VOL</v>
      </c>
      <c r="AJ4148" s="68" t="str">
        <f t="shared" si="2115"/>
        <v>Short VOL</v>
      </c>
      <c r="AK4148" s="72"/>
      <c r="AL4148" s="73"/>
      <c r="AM4148" s="72"/>
      <c r="AN4148" s="73"/>
      <c r="AO4148" s="74"/>
      <c r="AP4148" s="20"/>
      <c r="AQ4148" s="74"/>
      <c r="AR4148" s="20"/>
      <c r="AS4148" s="74"/>
      <c r="AT4148" s="20"/>
      <c r="AU4148" s="74" t="str">
        <f t="shared" si="2129"/>
        <v>00631L</v>
      </c>
      <c r="AV4148" s="20">
        <f t="shared" si="2112"/>
        <v>1</v>
      </c>
      <c r="AW4148" s="74" t="str">
        <f t="shared" si="2130"/>
        <v>00631L</v>
      </c>
      <c r="AX4148" s="20">
        <f t="shared" si="2108"/>
        <v>1</v>
      </c>
      <c r="AY4148" s="20">
        <f t="shared" si="2113"/>
        <v>1</v>
      </c>
      <c r="AZ4148" s="116">
        <v>40290</v>
      </c>
      <c r="BA4148" s="116"/>
      <c r="BB4148" s="20"/>
      <c r="BC4148" s="20"/>
      <c r="BD4148" s="76"/>
      <c r="BE4148" s="77"/>
      <c r="BF4148" s="77"/>
    </row>
    <row r="4149" spans="1:58" s="23" customFormat="1" ht="15.75" customHeight="1" x14ac:dyDescent="0.4">
      <c r="A4149" s="116">
        <v>40288</v>
      </c>
      <c r="B4149" s="112">
        <v>16</v>
      </c>
      <c r="C4149" s="112">
        <v>18.600000000000001</v>
      </c>
      <c r="D4149" s="112">
        <v>20.45</v>
      </c>
      <c r="E4149" s="112">
        <v>21.9</v>
      </c>
      <c r="F4149" s="112">
        <v>22.65</v>
      </c>
      <c r="G4149" s="112">
        <v>23.4</v>
      </c>
      <c r="H4149" s="113">
        <v>23.65</v>
      </c>
      <c r="I4149" s="90">
        <f t="shared" si="2109"/>
        <v>18.600000000000001</v>
      </c>
      <c r="J4149" s="90">
        <f t="shared" si="2110"/>
        <v>20.45</v>
      </c>
      <c r="K4149" s="114">
        <v>0</v>
      </c>
      <c r="L4149" s="115">
        <v>4.1666666666666664E-2</v>
      </c>
      <c r="M4149" s="11"/>
      <c r="N4149" s="90">
        <v>15.73</v>
      </c>
      <c r="O4149" s="90">
        <v>18.989999999999998</v>
      </c>
      <c r="P4149" s="90">
        <v>21.58</v>
      </c>
      <c r="Q4149" s="90">
        <v>23.84</v>
      </c>
      <c r="R4149" s="63">
        <f t="shared" si="2121"/>
        <v>24.839999999999993</v>
      </c>
      <c r="S4149" s="64">
        <f t="shared" si="2120"/>
        <v>-9.2848904267589363E-2</v>
      </c>
      <c r="T4149" s="65"/>
      <c r="U4149" s="65">
        <f t="shared" si="2116"/>
        <v>0.82833070036861511</v>
      </c>
      <c r="V4149" s="65">
        <f t="shared" si="2122"/>
        <v>0.72891566265060248</v>
      </c>
      <c r="W4149" s="65">
        <f t="shared" si="2123"/>
        <v>0.65981543624161076</v>
      </c>
      <c r="X4149" s="61">
        <f t="shared" si="2111"/>
        <v>0.16250000000000009</v>
      </c>
      <c r="Y4149" s="66">
        <f t="shared" si="2124"/>
        <v>7.9908675799086767E-2</v>
      </c>
      <c r="Z4149" s="61">
        <f t="shared" si="2125"/>
        <v>9.9462365591397733E-2</v>
      </c>
      <c r="AA4149" s="67">
        <f t="shared" si="2126"/>
        <v>18.600000000000001</v>
      </c>
      <c r="AB4149" s="68">
        <f t="shared" si="2127"/>
        <v>1.7164653528289865E-2</v>
      </c>
      <c r="AC4149" s="69">
        <f t="shared" si="2128"/>
        <v>0.18245390972663705</v>
      </c>
      <c r="AD4149" s="70">
        <f>_xlfn.PERCENTILE.EXC(AC4149:$AC$5675,0.5)</f>
        <v>5.7960175750210348E-2</v>
      </c>
      <c r="AE4149" s="70">
        <f>_xlfn.PERCENTILE.EXC($AC4149:AC$5675,0.35)</f>
        <v>3.0631059519151394E-2</v>
      </c>
      <c r="AF4149" s="71">
        <f t="shared" si="2117"/>
        <v>3.4773872397256384E-3</v>
      </c>
      <c r="AG4149" s="70">
        <f t="shared" si="2118"/>
        <v>-0.31213811082236831</v>
      </c>
      <c r="AH4149" s="70">
        <f t="shared" si="2119"/>
        <v>-0.32972785344228484</v>
      </c>
      <c r="AI4149" s="61" t="str">
        <f t="shared" si="2114"/>
        <v>Short VOL</v>
      </c>
      <c r="AJ4149" s="68" t="str">
        <f t="shared" si="2115"/>
        <v>Short VOL</v>
      </c>
      <c r="AK4149" s="72"/>
      <c r="AL4149" s="73"/>
      <c r="AM4149" s="72"/>
      <c r="AN4149" s="73"/>
      <c r="AO4149" s="74"/>
      <c r="AP4149" s="20"/>
      <c r="AQ4149" s="74"/>
      <c r="AR4149" s="20"/>
      <c r="AS4149" s="74"/>
      <c r="AT4149" s="20"/>
      <c r="AU4149" s="74" t="str">
        <f t="shared" si="2129"/>
        <v>00631L</v>
      </c>
      <c r="AV4149" s="20">
        <f t="shared" si="2112"/>
        <v>1</v>
      </c>
      <c r="AW4149" s="74" t="str">
        <f t="shared" si="2130"/>
        <v>00631L</v>
      </c>
      <c r="AX4149" s="20">
        <f t="shared" ref="AX4149:AX4212" si="2131">IF(AW4149="00631L",1,0)</f>
        <v>1</v>
      </c>
      <c r="AY4149" s="20">
        <f t="shared" si="2113"/>
        <v>1</v>
      </c>
      <c r="AZ4149" s="116">
        <v>40289</v>
      </c>
      <c r="BA4149" s="116"/>
      <c r="BB4149" s="20"/>
      <c r="BC4149" s="20"/>
      <c r="BD4149" s="76"/>
      <c r="BE4149" s="77"/>
      <c r="BF4149" s="77"/>
    </row>
    <row r="4150" spans="1:58" s="23" customFormat="1" ht="15.75" customHeight="1" x14ac:dyDescent="0.4">
      <c r="A4150" s="116">
        <v>40287</v>
      </c>
      <c r="B4150" s="112">
        <v>17.399999999999999</v>
      </c>
      <c r="C4150" s="112">
        <v>19.5</v>
      </c>
      <c r="D4150" s="112">
        <v>21</v>
      </c>
      <c r="E4150" s="112">
        <v>22.4</v>
      </c>
      <c r="F4150" s="112">
        <v>22.9</v>
      </c>
      <c r="G4150" s="112">
        <v>23.5</v>
      </c>
      <c r="H4150" s="113">
        <v>23.85</v>
      </c>
      <c r="I4150" s="90">
        <f t="shared" ref="I4150:I4213" si="2132">C4150-((C4150-B4150)*K4150*L4150)</f>
        <v>19.412500000000001</v>
      </c>
      <c r="J4150" s="90">
        <f t="shared" ref="J4150:J4213" si="2133">D4150-((D4150-C4150)*K4150*L4150)</f>
        <v>20.9375</v>
      </c>
      <c r="K4150" s="114">
        <v>1</v>
      </c>
      <c r="L4150" s="115">
        <v>4.1666666666666664E-2</v>
      </c>
      <c r="M4150" s="11"/>
      <c r="N4150" s="90">
        <v>17.34</v>
      </c>
      <c r="O4150" s="90">
        <v>19.79</v>
      </c>
      <c r="P4150" s="90">
        <v>22.13</v>
      </c>
      <c r="Q4150" s="90">
        <v>24.49</v>
      </c>
      <c r="R4150" s="63">
        <f t="shared" si="2121"/>
        <v>24.580000000000002</v>
      </c>
      <c r="S4150" s="64">
        <f t="shared" si="2120"/>
        <v>-5.5555555555555532E-2</v>
      </c>
      <c r="T4150" s="65"/>
      <c r="U4150" s="65">
        <f t="shared" si="2116"/>
        <v>0.87620010106114199</v>
      </c>
      <c r="V4150" s="65">
        <f t="shared" si="2122"/>
        <v>0.78355173971983738</v>
      </c>
      <c r="W4150" s="65">
        <f t="shared" si="2123"/>
        <v>0.70804409963250314</v>
      </c>
      <c r="X4150" s="61">
        <f t="shared" si="2111"/>
        <v>0.12068965517241388</v>
      </c>
      <c r="Y4150" s="66">
        <f t="shared" si="2124"/>
        <v>6.4732142857142988E-2</v>
      </c>
      <c r="Z4150" s="61">
        <f t="shared" si="2125"/>
        <v>7.8557630392788069E-2</v>
      </c>
      <c r="AA4150" s="67">
        <f t="shared" si="2126"/>
        <v>19.412500000000001</v>
      </c>
      <c r="AB4150" s="68">
        <f t="shared" si="2127"/>
        <v>3.4602076124566738E-3</v>
      </c>
      <c r="AC4150" s="69">
        <f t="shared" si="2128"/>
        <v>0.11952133794694357</v>
      </c>
      <c r="AD4150" s="70">
        <f>_xlfn.PERCENTILE.EXC(AC4150:$AC$5675,0.5)</f>
        <v>5.7906003206912922E-2</v>
      </c>
      <c r="AE4150" s="70">
        <f>_xlfn.PERCENTILE.EXC($AC4150:AC$5675,0.35)</f>
        <v>3.0542231859484379E-2</v>
      </c>
      <c r="AF4150" s="71">
        <f t="shared" si="2117"/>
        <v>3.4773872397256384E-3</v>
      </c>
      <c r="AG4150" s="70">
        <f t="shared" si="2118"/>
        <v>-0.31213811082236831</v>
      </c>
      <c r="AH4150" s="70">
        <f t="shared" si="2119"/>
        <v>-0.32972785344228484</v>
      </c>
      <c r="AI4150" s="61" t="str">
        <f t="shared" si="2114"/>
        <v>Short VOL</v>
      </c>
      <c r="AJ4150" s="68" t="str">
        <f t="shared" si="2115"/>
        <v>Short VOL</v>
      </c>
      <c r="AK4150" s="72"/>
      <c r="AL4150" s="73"/>
      <c r="AM4150" s="72"/>
      <c r="AN4150" s="73"/>
      <c r="AO4150" s="74"/>
      <c r="AP4150" s="20"/>
      <c r="AQ4150" s="74"/>
      <c r="AR4150" s="20"/>
      <c r="AS4150" s="74"/>
      <c r="AT4150" s="20"/>
      <c r="AU4150" s="74" t="str">
        <f t="shared" si="2129"/>
        <v>00631L</v>
      </c>
      <c r="AV4150" s="20">
        <f t="shared" si="2112"/>
        <v>1</v>
      </c>
      <c r="AW4150" s="74" t="str">
        <f t="shared" si="2130"/>
        <v>00631L</v>
      </c>
      <c r="AX4150" s="20">
        <f t="shared" si="2131"/>
        <v>1</v>
      </c>
      <c r="AY4150" s="20">
        <f t="shared" si="2113"/>
        <v>1</v>
      </c>
      <c r="AZ4150" s="116">
        <v>40288</v>
      </c>
      <c r="BA4150" s="116"/>
      <c r="BB4150" s="20"/>
      <c r="BC4150" s="20"/>
      <c r="BD4150" s="76"/>
      <c r="BE4150" s="77"/>
      <c r="BF4150" s="77"/>
    </row>
    <row r="4151" spans="1:58" s="23" customFormat="1" ht="15.75" customHeight="1" x14ac:dyDescent="0.4">
      <c r="A4151" s="116">
        <v>40284</v>
      </c>
      <c r="B4151" s="112">
        <v>18.2</v>
      </c>
      <c r="C4151" s="112">
        <v>19.95</v>
      </c>
      <c r="D4151" s="112">
        <v>21.45</v>
      </c>
      <c r="E4151" s="112">
        <v>22.55</v>
      </c>
      <c r="F4151" s="112">
        <v>23</v>
      </c>
      <c r="G4151" s="112">
        <v>23.6</v>
      </c>
      <c r="H4151" s="113">
        <v>23.85</v>
      </c>
      <c r="I4151" s="90">
        <f t="shared" si="2132"/>
        <v>19.804166666666667</v>
      </c>
      <c r="J4151" s="90">
        <f t="shared" si="2133"/>
        <v>21.324999999999999</v>
      </c>
      <c r="K4151" s="114">
        <v>2</v>
      </c>
      <c r="L4151" s="115">
        <v>4.1666666666666664E-2</v>
      </c>
      <c r="M4151" s="11"/>
      <c r="N4151" s="90">
        <v>18.36</v>
      </c>
      <c r="O4151" s="90">
        <v>20.23</v>
      </c>
      <c r="P4151" s="90">
        <v>22.3</v>
      </c>
      <c r="Q4151" s="90">
        <v>24.32</v>
      </c>
      <c r="R4151" s="63">
        <f t="shared" si="2121"/>
        <v>24.17</v>
      </c>
      <c r="S4151" s="64">
        <f t="shared" si="2120"/>
        <v>0.15544367526746375</v>
      </c>
      <c r="T4151" s="65"/>
      <c r="U4151" s="65">
        <f t="shared" si="2116"/>
        <v>0.90756302521008403</v>
      </c>
      <c r="V4151" s="65">
        <f t="shared" si="2122"/>
        <v>0.82331838565022419</v>
      </c>
      <c r="W4151" s="65">
        <f t="shared" si="2123"/>
        <v>0.75493421052631571</v>
      </c>
      <c r="X4151" s="61">
        <f t="shared" si="2111"/>
        <v>9.6153846153846159E-2</v>
      </c>
      <c r="Y4151" s="66">
        <f t="shared" si="2124"/>
        <v>5.7649667405765E-2</v>
      </c>
      <c r="Z4151" s="61">
        <f t="shared" si="2125"/>
        <v>7.6793604039553903E-2</v>
      </c>
      <c r="AA4151" s="67">
        <f t="shared" si="2126"/>
        <v>19.804166666666664</v>
      </c>
      <c r="AB4151" s="68">
        <f t="shared" si="2127"/>
        <v>-8.7145969498910753E-3</v>
      </c>
      <c r="AC4151" s="69">
        <f t="shared" si="2128"/>
        <v>7.8658315177922891E-2</v>
      </c>
      <c r="AD4151" s="70">
        <f>_xlfn.PERCENTILE.EXC(AC4151:$AC$5675,0.5)</f>
        <v>5.7851830663615496E-2</v>
      </c>
      <c r="AE4151" s="70">
        <f>_xlfn.PERCENTILE.EXC($AC4151:AC$5675,0.35)</f>
        <v>3.0453404199817392E-2</v>
      </c>
      <c r="AF4151" s="71">
        <f t="shared" si="2117"/>
        <v>3.4773872397256384E-3</v>
      </c>
      <c r="AG4151" s="70">
        <f t="shared" si="2118"/>
        <v>-0.31213811082236831</v>
      </c>
      <c r="AH4151" s="70">
        <f t="shared" si="2119"/>
        <v>-0.32972785344228484</v>
      </c>
      <c r="AI4151" s="61" t="str">
        <f t="shared" si="2114"/>
        <v>Short VOL</v>
      </c>
      <c r="AJ4151" s="68" t="str">
        <f t="shared" si="2115"/>
        <v>Short VOL</v>
      </c>
      <c r="AK4151" s="72"/>
      <c r="AL4151" s="73"/>
      <c r="AM4151" s="72"/>
      <c r="AN4151" s="73"/>
      <c r="AO4151" s="74"/>
      <c r="AP4151" s="20"/>
      <c r="AQ4151" s="74"/>
      <c r="AR4151" s="20"/>
      <c r="AS4151" s="74"/>
      <c r="AT4151" s="20"/>
      <c r="AU4151" s="74" t="str">
        <f t="shared" si="2129"/>
        <v>00631L</v>
      </c>
      <c r="AV4151" s="20">
        <f t="shared" si="2112"/>
        <v>1</v>
      </c>
      <c r="AW4151" s="74" t="str">
        <f t="shared" si="2130"/>
        <v>00631L</v>
      </c>
      <c r="AX4151" s="20">
        <f t="shared" si="2131"/>
        <v>1</v>
      </c>
      <c r="AY4151" s="20">
        <f t="shared" si="2113"/>
        <v>1</v>
      </c>
      <c r="AZ4151" s="116">
        <v>40287</v>
      </c>
      <c r="BA4151" s="116"/>
      <c r="BB4151" s="20"/>
      <c r="BC4151" s="20"/>
      <c r="BD4151" s="76"/>
      <c r="BE4151" s="77"/>
      <c r="BF4151" s="77"/>
    </row>
    <row r="4152" spans="1:58" s="23" customFormat="1" ht="15.75" customHeight="1" x14ac:dyDescent="0.4">
      <c r="A4152" s="116">
        <v>40283</v>
      </c>
      <c r="B4152" s="112">
        <v>16.7</v>
      </c>
      <c r="C4152" s="112">
        <v>19.3</v>
      </c>
      <c r="D4152" s="112">
        <v>20.95</v>
      </c>
      <c r="E4152" s="112">
        <v>22</v>
      </c>
      <c r="F4152" s="112">
        <v>22.5</v>
      </c>
      <c r="G4152" s="112">
        <v>23.15</v>
      </c>
      <c r="H4152" s="113">
        <v>23.4</v>
      </c>
      <c r="I4152" s="90">
        <f t="shared" si="2132"/>
        <v>18.975000000000001</v>
      </c>
      <c r="J4152" s="90">
        <f t="shared" si="2133"/>
        <v>20.743749999999999</v>
      </c>
      <c r="K4152" s="114">
        <v>3</v>
      </c>
      <c r="L4152" s="115">
        <v>4.1666666666666664E-2</v>
      </c>
      <c r="M4152" s="11"/>
      <c r="N4152" s="90">
        <v>15.89</v>
      </c>
      <c r="O4152" s="90">
        <v>18.899999999999999</v>
      </c>
      <c r="P4152" s="90">
        <v>21.22</v>
      </c>
      <c r="Q4152" s="90">
        <v>23.52</v>
      </c>
      <c r="R4152" s="63">
        <f t="shared" si="2121"/>
        <v>24.229999999999997</v>
      </c>
      <c r="S4152" s="64">
        <f t="shared" si="2120"/>
        <v>1.9243104554201456E-2</v>
      </c>
      <c r="T4152" s="65"/>
      <c r="U4152" s="65">
        <f t="shared" si="2116"/>
        <v>0.84074074074074079</v>
      </c>
      <c r="V4152" s="65">
        <f t="shared" si="2122"/>
        <v>0.74882186616399626</v>
      </c>
      <c r="W4152" s="65">
        <f t="shared" si="2123"/>
        <v>0.67559523809523814</v>
      </c>
      <c r="X4152" s="61">
        <f t="shared" si="2111"/>
        <v>0.15568862275449111</v>
      </c>
      <c r="Y4152" s="66">
        <f t="shared" si="2124"/>
        <v>6.3636363636363574E-2</v>
      </c>
      <c r="Z4152" s="61">
        <f t="shared" si="2125"/>
        <v>9.321475625823436E-2</v>
      </c>
      <c r="AA4152" s="67">
        <f t="shared" si="2126"/>
        <v>18.974999999999998</v>
      </c>
      <c r="AB4152" s="68">
        <f t="shared" si="2127"/>
        <v>5.0975456261799793E-2</v>
      </c>
      <c r="AC4152" s="69">
        <f t="shared" si="2128"/>
        <v>0.19414726242920058</v>
      </c>
      <c r="AD4152" s="70">
        <f>_xlfn.PERCENTILE.EXC(AC4152:$AC$5675,0.5)</f>
        <v>5.7781636724842614E-2</v>
      </c>
      <c r="AE4152" s="70">
        <f>_xlfn.PERCENTILE.EXC($AC4152:AC$5675,0.35)</f>
        <v>3.0366950409893165E-2</v>
      </c>
      <c r="AF4152" s="71">
        <f t="shared" si="2117"/>
        <v>3.4773872397256384E-3</v>
      </c>
      <c r="AG4152" s="70">
        <f t="shared" si="2118"/>
        <v>-0.31213811082236831</v>
      </c>
      <c r="AH4152" s="70">
        <f t="shared" si="2119"/>
        <v>-0.32972785344228484</v>
      </c>
      <c r="AI4152" s="61" t="str">
        <f t="shared" si="2114"/>
        <v>Short VOL</v>
      </c>
      <c r="AJ4152" s="68" t="str">
        <f t="shared" si="2115"/>
        <v>Short VOL</v>
      </c>
      <c r="AK4152" s="72"/>
      <c r="AL4152" s="73"/>
      <c r="AM4152" s="72"/>
      <c r="AN4152" s="73"/>
      <c r="AO4152" s="74"/>
      <c r="AP4152" s="20"/>
      <c r="AQ4152" s="74"/>
      <c r="AR4152" s="20"/>
      <c r="AS4152" s="74"/>
      <c r="AT4152" s="20"/>
      <c r="AU4152" s="74" t="str">
        <f t="shared" si="2129"/>
        <v>00631L</v>
      </c>
      <c r="AV4152" s="20">
        <f t="shared" si="2112"/>
        <v>1</v>
      </c>
      <c r="AW4152" s="74" t="str">
        <f t="shared" si="2130"/>
        <v>00631L</v>
      </c>
      <c r="AX4152" s="20">
        <f t="shared" si="2131"/>
        <v>1</v>
      </c>
      <c r="AY4152" s="20">
        <f t="shared" si="2113"/>
        <v>1</v>
      </c>
      <c r="AZ4152" s="116">
        <v>40284</v>
      </c>
      <c r="BA4152" s="116"/>
      <c r="BB4152" s="20"/>
      <c r="BC4152" s="20"/>
      <c r="BD4152" s="76"/>
      <c r="BE4152" s="77"/>
      <c r="BF4152" s="77"/>
    </row>
    <row r="4153" spans="1:58" s="23" customFormat="1" ht="15.75" customHeight="1" x14ac:dyDescent="0.4">
      <c r="A4153" s="116">
        <v>40282</v>
      </c>
      <c r="B4153" s="112">
        <v>16.7</v>
      </c>
      <c r="C4153" s="112">
        <v>19.3</v>
      </c>
      <c r="D4153" s="112">
        <v>20.95</v>
      </c>
      <c r="E4153" s="112">
        <v>22.05</v>
      </c>
      <c r="F4153" s="112">
        <v>22.45</v>
      </c>
      <c r="G4153" s="112">
        <v>23.1</v>
      </c>
      <c r="H4153" s="113">
        <v>23.4</v>
      </c>
      <c r="I4153" s="90">
        <f t="shared" si="2132"/>
        <v>18.866666666666667</v>
      </c>
      <c r="J4153" s="90">
        <f t="shared" si="2133"/>
        <v>20.675000000000001</v>
      </c>
      <c r="K4153" s="114">
        <v>4</v>
      </c>
      <c r="L4153" s="115">
        <v>4.1666666666666664E-2</v>
      </c>
      <c r="M4153" s="11"/>
      <c r="N4153" s="90">
        <v>15.59</v>
      </c>
      <c r="O4153" s="90">
        <v>18.77</v>
      </c>
      <c r="P4153" s="90">
        <v>21.02</v>
      </c>
      <c r="Q4153" s="90">
        <v>22.88</v>
      </c>
      <c r="R4153" s="63">
        <f t="shared" si="2121"/>
        <v>24.2</v>
      </c>
      <c r="S4153" s="64">
        <f t="shared" si="2120"/>
        <v>-3.765432098765429E-2</v>
      </c>
      <c r="T4153" s="65"/>
      <c r="U4153" s="65">
        <f t="shared" si="2116"/>
        <v>0.83058071390516786</v>
      </c>
      <c r="V4153" s="65">
        <f t="shared" si="2122"/>
        <v>0.74167459562321603</v>
      </c>
      <c r="W4153" s="65">
        <f t="shared" si="2123"/>
        <v>0.68138111888111885</v>
      </c>
      <c r="X4153" s="61">
        <f t="shared" si="2111"/>
        <v>0.15568862275449111</v>
      </c>
      <c r="Y4153" s="66">
        <f t="shared" si="2124"/>
        <v>6.1224489795918269E-2</v>
      </c>
      <c r="Z4153" s="61">
        <f t="shared" si="2125"/>
        <v>9.5848056537102488E-2</v>
      </c>
      <c r="AA4153" s="67">
        <f t="shared" si="2126"/>
        <v>18.866666666666667</v>
      </c>
      <c r="AB4153" s="68">
        <f t="shared" si="2127"/>
        <v>7.1199486850545182E-2</v>
      </c>
      <c r="AC4153" s="69">
        <f t="shared" si="2128"/>
        <v>0.21017746418644434</v>
      </c>
      <c r="AD4153" s="70">
        <f>_xlfn.PERCENTILE.EXC(AC4153:$AC$5675,0.5)</f>
        <v>5.7711442786069739E-2</v>
      </c>
      <c r="AE4153" s="70">
        <f>_xlfn.PERCENTILE.EXC($AC4153:AC$5675,0.35)</f>
        <v>3.0281446167866051E-2</v>
      </c>
      <c r="AF4153" s="71">
        <f t="shared" si="2117"/>
        <v>3.4773872397256384E-3</v>
      </c>
      <c r="AG4153" s="70">
        <f t="shared" si="2118"/>
        <v>-0.31213811082236831</v>
      </c>
      <c r="AH4153" s="70">
        <f t="shared" si="2119"/>
        <v>-0.32972785344228484</v>
      </c>
      <c r="AI4153" s="61" t="str">
        <f t="shared" si="2114"/>
        <v>Short VOL</v>
      </c>
      <c r="AJ4153" s="68" t="str">
        <f t="shared" si="2115"/>
        <v>Short VOL</v>
      </c>
      <c r="AK4153" s="72"/>
      <c r="AL4153" s="73"/>
      <c r="AM4153" s="72"/>
      <c r="AN4153" s="73"/>
      <c r="AO4153" s="74"/>
      <c r="AP4153" s="20"/>
      <c r="AQ4153" s="74"/>
      <c r="AR4153" s="20"/>
      <c r="AS4153" s="74"/>
      <c r="AT4153" s="20"/>
      <c r="AU4153" s="74" t="str">
        <f t="shared" si="2129"/>
        <v>00631L</v>
      </c>
      <c r="AV4153" s="20">
        <f t="shared" si="2112"/>
        <v>1</v>
      </c>
      <c r="AW4153" s="74" t="str">
        <f t="shared" si="2130"/>
        <v>00631L</v>
      </c>
      <c r="AX4153" s="20">
        <f t="shared" si="2131"/>
        <v>1</v>
      </c>
      <c r="AY4153" s="20">
        <f t="shared" si="2113"/>
        <v>1</v>
      </c>
      <c r="AZ4153" s="116">
        <v>40283</v>
      </c>
      <c r="BA4153" s="116"/>
      <c r="BB4153" s="20"/>
      <c r="BC4153" s="20"/>
      <c r="BD4153" s="76"/>
      <c r="BE4153" s="77"/>
      <c r="BF4153" s="77"/>
    </row>
    <row r="4154" spans="1:58" s="23" customFormat="1" ht="15.75" customHeight="1" x14ac:dyDescent="0.4">
      <c r="A4154" s="116">
        <v>40281</v>
      </c>
      <c r="B4154" s="112">
        <v>17.149999999999999</v>
      </c>
      <c r="C4154" s="112">
        <v>19.75</v>
      </c>
      <c r="D4154" s="112">
        <v>21.25</v>
      </c>
      <c r="E4154" s="112">
        <v>22.25</v>
      </c>
      <c r="F4154" s="112">
        <v>22.65</v>
      </c>
      <c r="G4154" s="112">
        <v>23.25</v>
      </c>
      <c r="H4154" s="113">
        <v>23.5</v>
      </c>
      <c r="I4154" s="90">
        <f t="shared" si="2132"/>
        <v>19.208333333333332</v>
      </c>
      <c r="J4154" s="90">
        <f t="shared" si="2133"/>
        <v>20.9375</v>
      </c>
      <c r="K4154" s="114">
        <v>5</v>
      </c>
      <c r="L4154" s="115">
        <v>4.1666666666666664E-2</v>
      </c>
      <c r="M4154" s="11"/>
      <c r="N4154" s="90">
        <v>16.2</v>
      </c>
      <c r="O4154" s="90">
        <v>18.989999999999998</v>
      </c>
      <c r="P4154" s="90">
        <v>21.19</v>
      </c>
      <c r="Q4154" s="90">
        <v>22.94</v>
      </c>
      <c r="R4154" s="63">
        <f t="shared" si="2121"/>
        <v>23.98</v>
      </c>
      <c r="S4154" s="64">
        <f t="shared" si="2120"/>
        <v>3.9794608472400461E-2</v>
      </c>
      <c r="T4154" s="65"/>
      <c r="U4154" s="65">
        <f t="shared" si="2116"/>
        <v>0.85308056872037918</v>
      </c>
      <c r="V4154" s="65">
        <f t="shared" si="2122"/>
        <v>0.7645115620575742</v>
      </c>
      <c r="W4154" s="65">
        <f t="shared" si="2123"/>
        <v>0.70619006102877069</v>
      </c>
      <c r="X4154" s="61">
        <f t="shared" si="2111"/>
        <v>0.15160349854227415</v>
      </c>
      <c r="Y4154" s="66">
        <f t="shared" si="2124"/>
        <v>5.6179775280898875E-2</v>
      </c>
      <c r="Z4154" s="61">
        <f t="shared" si="2125"/>
        <v>9.0021691973969697E-2</v>
      </c>
      <c r="AA4154" s="67">
        <f t="shared" si="2126"/>
        <v>19.208333333333336</v>
      </c>
      <c r="AB4154" s="68">
        <f t="shared" si="2127"/>
        <v>5.8641975308641937E-2</v>
      </c>
      <c r="AC4154" s="69">
        <f t="shared" si="2128"/>
        <v>0.18569958847736645</v>
      </c>
      <c r="AD4154" s="70">
        <f>_xlfn.PERCENTILE.EXC(AC4154:$AC$5675,0.5)</f>
        <v>5.7697154873643602E-2</v>
      </c>
      <c r="AE4154" s="70">
        <f>_xlfn.PERCENTILE.EXC($AC4154:AC$5675,0.35)</f>
        <v>3.0195941925838937E-2</v>
      </c>
      <c r="AF4154" s="71">
        <f t="shared" si="2117"/>
        <v>3.4773872397256384E-3</v>
      </c>
      <c r="AG4154" s="70">
        <f t="shared" si="2118"/>
        <v>-0.31213811082236831</v>
      </c>
      <c r="AH4154" s="70">
        <f t="shared" si="2119"/>
        <v>-0.32972785344228484</v>
      </c>
      <c r="AI4154" s="61" t="str">
        <f t="shared" si="2114"/>
        <v>Short VOL</v>
      </c>
      <c r="AJ4154" s="68" t="str">
        <f t="shared" si="2115"/>
        <v>Short VOL</v>
      </c>
      <c r="AK4154" s="72"/>
      <c r="AL4154" s="73"/>
      <c r="AM4154" s="72"/>
      <c r="AN4154" s="73"/>
      <c r="AO4154" s="74"/>
      <c r="AP4154" s="20"/>
      <c r="AQ4154" s="74"/>
      <c r="AR4154" s="20"/>
      <c r="AS4154" s="74"/>
      <c r="AT4154" s="20"/>
      <c r="AU4154" s="74" t="str">
        <f t="shared" si="2129"/>
        <v>00631L</v>
      </c>
      <c r="AV4154" s="20">
        <f t="shared" si="2112"/>
        <v>1</v>
      </c>
      <c r="AW4154" s="74" t="str">
        <f t="shared" si="2130"/>
        <v>00631L</v>
      </c>
      <c r="AX4154" s="20">
        <f t="shared" si="2131"/>
        <v>1</v>
      </c>
      <c r="AY4154" s="20">
        <f t="shared" si="2113"/>
        <v>1</v>
      </c>
      <c r="AZ4154" s="116">
        <v>40282</v>
      </c>
      <c r="BA4154" s="116"/>
      <c r="BB4154" s="20"/>
      <c r="BC4154" s="20"/>
      <c r="BD4154" s="76"/>
      <c r="BE4154" s="77"/>
      <c r="BF4154" s="77"/>
    </row>
    <row r="4155" spans="1:58" s="23" customFormat="1" ht="15.75" customHeight="1" x14ac:dyDescent="0.4">
      <c r="A4155" s="116">
        <v>40280</v>
      </c>
      <c r="B4155" s="112">
        <v>17.100000000000001</v>
      </c>
      <c r="C4155" s="112">
        <v>19.649999999999999</v>
      </c>
      <c r="D4155" s="112">
        <v>21.2</v>
      </c>
      <c r="E4155" s="112">
        <v>22.2</v>
      </c>
      <c r="F4155" s="112">
        <v>22.6</v>
      </c>
      <c r="G4155" s="112">
        <v>23.1</v>
      </c>
      <c r="H4155" s="113">
        <v>23.45</v>
      </c>
      <c r="I4155" s="90">
        <f t="shared" si="2132"/>
        <v>19.012499999999999</v>
      </c>
      <c r="J4155" s="90">
        <f t="shared" si="2133"/>
        <v>20.8125</v>
      </c>
      <c r="K4155" s="114">
        <v>6</v>
      </c>
      <c r="L4155" s="115">
        <v>4.1666666666666664E-2</v>
      </c>
      <c r="M4155" s="11"/>
      <c r="N4155" s="90">
        <v>15.58</v>
      </c>
      <c r="O4155" s="90">
        <v>18.96</v>
      </c>
      <c r="P4155" s="90">
        <v>21</v>
      </c>
      <c r="Q4155" s="90">
        <v>22.8</v>
      </c>
      <c r="R4155" s="63">
        <f t="shared" si="2121"/>
        <v>24.380000000000003</v>
      </c>
      <c r="S4155" s="64">
        <f t="shared" si="2120"/>
        <v>-3.469640644361837E-2</v>
      </c>
      <c r="T4155" s="65"/>
      <c r="U4155" s="65">
        <f t="shared" si="2116"/>
        <v>0.82172995780590719</v>
      </c>
      <c r="V4155" s="65">
        <f t="shared" si="2122"/>
        <v>0.74190476190476196</v>
      </c>
      <c r="W4155" s="65">
        <f t="shared" si="2123"/>
        <v>0.68333333333333335</v>
      </c>
      <c r="X4155" s="61">
        <f t="shared" ref="X4155:X4218" si="2134">(C4155-B4155)/B4155</f>
        <v>0.14912280701754368</v>
      </c>
      <c r="Y4155" s="66">
        <f t="shared" si="2124"/>
        <v>5.6306306306306307E-2</v>
      </c>
      <c r="Z4155" s="61">
        <f t="shared" si="2125"/>
        <v>9.4674556213017791E-2</v>
      </c>
      <c r="AA4155" s="67">
        <f t="shared" si="2126"/>
        <v>19.012499999999999</v>
      </c>
      <c r="AB4155" s="68">
        <f t="shared" si="2127"/>
        <v>9.7560975609756184E-2</v>
      </c>
      <c r="AC4155" s="69">
        <f t="shared" si="2128"/>
        <v>0.22031450577663667</v>
      </c>
      <c r="AD4155" s="70">
        <f>_xlfn.PERCENTILE.EXC(AC4155:$AC$5675,0.5)</f>
        <v>5.7682866961217466E-2</v>
      </c>
      <c r="AE4155" s="70">
        <f>_xlfn.PERCENTILE.EXC($AC4155:AC$5675,0.35)</f>
        <v>3.0115196107193015E-2</v>
      </c>
      <c r="AF4155" s="71">
        <f t="shared" si="2117"/>
        <v>3.4773872397256384E-3</v>
      </c>
      <c r="AG4155" s="70">
        <f t="shared" si="2118"/>
        <v>-0.31213811082236831</v>
      </c>
      <c r="AH4155" s="70">
        <f t="shared" si="2119"/>
        <v>-0.32972785344228484</v>
      </c>
      <c r="AI4155" s="61" t="str">
        <f t="shared" si="2114"/>
        <v>Short VOL</v>
      </c>
      <c r="AJ4155" s="68" t="str">
        <f t="shared" si="2115"/>
        <v>Short VOL</v>
      </c>
      <c r="AK4155" s="72"/>
      <c r="AL4155" s="73"/>
      <c r="AM4155" s="72"/>
      <c r="AN4155" s="73"/>
      <c r="AO4155" s="74"/>
      <c r="AP4155" s="20"/>
      <c r="AQ4155" s="74"/>
      <c r="AR4155" s="20"/>
      <c r="AS4155" s="74"/>
      <c r="AT4155" s="20"/>
      <c r="AU4155" s="74" t="str">
        <f t="shared" si="2129"/>
        <v>00631L</v>
      </c>
      <c r="AV4155" s="20">
        <f t="shared" si="2112"/>
        <v>1</v>
      </c>
      <c r="AW4155" s="74" t="str">
        <f t="shared" si="2130"/>
        <v>00631L</v>
      </c>
      <c r="AX4155" s="20">
        <f t="shared" si="2131"/>
        <v>1</v>
      </c>
      <c r="AY4155" s="20">
        <f t="shared" si="2113"/>
        <v>1</v>
      </c>
      <c r="AZ4155" s="116">
        <v>40281</v>
      </c>
      <c r="BA4155" s="116"/>
      <c r="BB4155" s="20"/>
      <c r="BC4155" s="20"/>
      <c r="BD4155" s="76"/>
      <c r="BE4155" s="77"/>
      <c r="BF4155" s="77"/>
    </row>
    <row r="4156" spans="1:58" s="23" customFormat="1" ht="15.75" customHeight="1" x14ac:dyDescent="0.4">
      <c r="A4156" s="116">
        <v>40277</v>
      </c>
      <c r="B4156" s="112">
        <v>17.2</v>
      </c>
      <c r="C4156" s="112">
        <v>19.649999999999999</v>
      </c>
      <c r="D4156" s="112">
        <v>21.15</v>
      </c>
      <c r="E4156" s="112">
        <v>22.2</v>
      </c>
      <c r="F4156" s="112">
        <v>22.65</v>
      </c>
      <c r="G4156" s="112">
        <v>23.2</v>
      </c>
      <c r="H4156" s="113">
        <v>23.5</v>
      </c>
      <c r="I4156" s="90">
        <f t="shared" si="2132"/>
        <v>18.935416666666665</v>
      </c>
      <c r="J4156" s="90">
        <f t="shared" si="2133"/>
        <v>20.712499999999999</v>
      </c>
      <c r="K4156" s="114">
        <v>7</v>
      </c>
      <c r="L4156" s="115">
        <v>4.1666666666666664E-2</v>
      </c>
      <c r="M4156" s="11"/>
      <c r="N4156" s="90">
        <v>16.14</v>
      </c>
      <c r="O4156" s="90">
        <v>18.62</v>
      </c>
      <c r="P4156" s="90">
        <v>20.9</v>
      </c>
      <c r="Q4156" s="90">
        <v>22.67</v>
      </c>
      <c r="R4156" s="63">
        <f t="shared" si="2121"/>
        <v>23.379999999999995</v>
      </c>
      <c r="S4156" s="64">
        <f t="shared" si="2120"/>
        <v>-2.0631067961165039E-2</v>
      </c>
      <c r="T4156" s="65"/>
      <c r="U4156" s="65">
        <f t="shared" si="2116"/>
        <v>0.86680988184747587</v>
      </c>
      <c r="V4156" s="65">
        <f t="shared" si="2122"/>
        <v>0.7722488038277513</v>
      </c>
      <c r="W4156" s="65">
        <f t="shared" si="2123"/>
        <v>0.7119541243934715</v>
      </c>
      <c r="X4156" s="61">
        <f t="shared" si="2134"/>
        <v>0.14244186046511625</v>
      </c>
      <c r="Y4156" s="66">
        <f t="shared" si="2124"/>
        <v>5.8558558558558592E-2</v>
      </c>
      <c r="Z4156" s="61">
        <f t="shared" si="2125"/>
        <v>9.3849708438772161E-2</v>
      </c>
      <c r="AA4156" s="67">
        <f t="shared" si="2126"/>
        <v>18.935416666666665</v>
      </c>
      <c r="AB4156" s="68">
        <f t="shared" si="2127"/>
        <v>6.5675340768277496E-2</v>
      </c>
      <c r="AC4156" s="69">
        <f t="shared" si="2128"/>
        <v>0.17319805865344884</v>
      </c>
      <c r="AD4156" s="70">
        <f>_xlfn.PERCENTILE.EXC(AC4156:$AC$5675,0.5)</f>
        <v>5.7656137689937451E-2</v>
      </c>
      <c r="AE4156" s="70">
        <f>_xlfn.PERCENTILE.EXC($AC4156:AC$5675,0.35)</f>
        <v>3.0035243359110651E-2</v>
      </c>
      <c r="AF4156" s="71">
        <f t="shared" si="2117"/>
        <v>3.4773872397256384E-3</v>
      </c>
      <c r="AG4156" s="70">
        <f t="shared" si="2118"/>
        <v>-0.31213811082236831</v>
      </c>
      <c r="AH4156" s="70">
        <f t="shared" si="2119"/>
        <v>-0.32972785344228484</v>
      </c>
      <c r="AI4156" s="61" t="str">
        <f t="shared" si="2114"/>
        <v>Short VOL</v>
      </c>
      <c r="AJ4156" s="68" t="str">
        <f t="shared" si="2115"/>
        <v>Short VOL</v>
      </c>
      <c r="AK4156" s="72"/>
      <c r="AL4156" s="73"/>
      <c r="AM4156" s="72"/>
      <c r="AN4156" s="73"/>
      <c r="AO4156" s="74"/>
      <c r="AP4156" s="20"/>
      <c r="AQ4156" s="74"/>
      <c r="AR4156" s="20"/>
      <c r="AS4156" s="74"/>
      <c r="AT4156" s="20"/>
      <c r="AU4156" s="74" t="str">
        <f t="shared" si="2129"/>
        <v>00631L</v>
      </c>
      <c r="AV4156" s="20">
        <f t="shared" si="2112"/>
        <v>1</v>
      </c>
      <c r="AW4156" s="74" t="str">
        <f t="shared" si="2130"/>
        <v>00631L</v>
      </c>
      <c r="AX4156" s="20">
        <f t="shared" si="2131"/>
        <v>1</v>
      </c>
      <c r="AY4156" s="20">
        <f t="shared" si="2113"/>
        <v>1</v>
      </c>
      <c r="AZ4156" s="116">
        <v>40280</v>
      </c>
      <c r="BA4156" s="116"/>
      <c r="BB4156" s="20"/>
      <c r="BC4156" s="20"/>
      <c r="BD4156" s="76"/>
      <c r="BE4156" s="77"/>
      <c r="BF4156" s="77"/>
    </row>
    <row r="4157" spans="1:58" s="23" customFormat="1" ht="15.75" customHeight="1" x14ac:dyDescent="0.4">
      <c r="A4157" s="116">
        <v>40276</v>
      </c>
      <c r="B4157" s="112">
        <v>17.45</v>
      </c>
      <c r="C4157" s="112">
        <v>19.850000000000001</v>
      </c>
      <c r="D4157" s="112">
        <v>21.2</v>
      </c>
      <c r="E4157" s="112">
        <v>22.3</v>
      </c>
      <c r="F4157" s="112">
        <v>22.75</v>
      </c>
      <c r="G4157" s="112">
        <v>23.2</v>
      </c>
      <c r="H4157" s="113">
        <v>23.45</v>
      </c>
      <c r="I4157" s="90">
        <f t="shared" si="2132"/>
        <v>19.05</v>
      </c>
      <c r="J4157" s="90">
        <f t="shared" si="2133"/>
        <v>20.75</v>
      </c>
      <c r="K4157" s="114">
        <v>8</v>
      </c>
      <c r="L4157" s="115">
        <v>4.1666666666666664E-2</v>
      </c>
      <c r="M4157" s="11"/>
      <c r="N4157" s="90">
        <v>16.48</v>
      </c>
      <c r="O4157" s="90">
        <v>19.079999999999998</v>
      </c>
      <c r="P4157" s="90">
        <v>21.2</v>
      </c>
      <c r="Q4157" s="90">
        <v>22.92</v>
      </c>
      <c r="R4157" s="63">
        <f t="shared" si="2121"/>
        <v>23.8</v>
      </c>
      <c r="S4157" s="64">
        <f t="shared" si="2120"/>
        <v>-8.4235860409145949E-3</v>
      </c>
      <c r="T4157" s="65"/>
      <c r="U4157" s="65">
        <f t="shared" si="2116"/>
        <v>0.86373165618448644</v>
      </c>
      <c r="V4157" s="65">
        <f t="shared" si="2122"/>
        <v>0.77735849056603779</v>
      </c>
      <c r="W4157" s="65">
        <f t="shared" si="2123"/>
        <v>0.71902268760907506</v>
      </c>
      <c r="X4157" s="61">
        <f t="shared" si="2134"/>
        <v>0.13753581661891132</v>
      </c>
      <c r="Y4157" s="66">
        <f t="shared" si="2124"/>
        <v>5.1569506726457333E-2</v>
      </c>
      <c r="Z4157" s="61">
        <f t="shared" si="2125"/>
        <v>8.9238845144356913E-2</v>
      </c>
      <c r="AA4157" s="67">
        <f t="shared" si="2126"/>
        <v>19.050000000000004</v>
      </c>
      <c r="AB4157" s="68">
        <f t="shared" si="2127"/>
        <v>5.8859223300970806E-2</v>
      </c>
      <c r="AC4157" s="69">
        <f t="shared" si="2128"/>
        <v>0.15594660194174781</v>
      </c>
      <c r="AD4157" s="70">
        <f>_xlfn.PERCENTILE.EXC(AC4157:$AC$5675,0.5)</f>
        <v>5.7629408418657442E-2</v>
      </c>
      <c r="AE4157" s="70">
        <f>_xlfn.PERCENTILE.EXC($AC4157:AC$5675,0.35)</f>
        <v>2.9955290611028262E-2</v>
      </c>
      <c r="AF4157" s="71">
        <f t="shared" si="2117"/>
        <v>3.4773872397256384E-3</v>
      </c>
      <c r="AG4157" s="70">
        <f t="shared" si="2118"/>
        <v>-0.31213811082236831</v>
      </c>
      <c r="AH4157" s="70">
        <f t="shared" si="2119"/>
        <v>-0.32972785344228484</v>
      </c>
      <c r="AI4157" s="61" t="str">
        <f t="shared" si="2114"/>
        <v>Short VOL</v>
      </c>
      <c r="AJ4157" s="68" t="str">
        <f t="shared" si="2115"/>
        <v>Short VOL</v>
      </c>
      <c r="AK4157" s="72"/>
      <c r="AL4157" s="73"/>
      <c r="AM4157" s="72"/>
      <c r="AN4157" s="73"/>
      <c r="AO4157" s="74"/>
      <c r="AP4157" s="20"/>
      <c r="AQ4157" s="74"/>
      <c r="AR4157" s="20"/>
      <c r="AS4157" s="74"/>
      <c r="AT4157" s="20"/>
      <c r="AU4157" s="74" t="str">
        <f t="shared" si="2129"/>
        <v>00631L</v>
      </c>
      <c r="AV4157" s="20">
        <f t="shared" si="2112"/>
        <v>1</v>
      </c>
      <c r="AW4157" s="74" t="str">
        <f t="shared" si="2130"/>
        <v>00631L</v>
      </c>
      <c r="AX4157" s="20">
        <f t="shared" si="2131"/>
        <v>1</v>
      </c>
      <c r="AY4157" s="20">
        <f t="shared" si="2113"/>
        <v>1</v>
      </c>
      <c r="AZ4157" s="116">
        <v>40277</v>
      </c>
      <c r="BA4157" s="116"/>
      <c r="BB4157" s="20"/>
      <c r="BC4157" s="20"/>
      <c r="BD4157" s="76"/>
      <c r="BE4157" s="77"/>
      <c r="BF4157" s="77"/>
    </row>
    <row r="4158" spans="1:58" s="23" customFormat="1" ht="15.75" customHeight="1" x14ac:dyDescent="0.4">
      <c r="A4158" s="116">
        <v>40275</v>
      </c>
      <c r="B4158" s="112">
        <v>17.899999999999999</v>
      </c>
      <c r="C4158" s="112">
        <v>20.100000000000001</v>
      </c>
      <c r="D4158" s="112">
        <v>21.4</v>
      </c>
      <c r="E4158" s="112">
        <v>22.4</v>
      </c>
      <c r="F4158" s="112">
        <v>22.8</v>
      </c>
      <c r="G4158" s="112">
        <v>23.2</v>
      </c>
      <c r="H4158" s="113">
        <v>23.45</v>
      </c>
      <c r="I4158" s="90">
        <f t="shared" si="2132"/>
        <v>19.274999999999999</v>
      </c>
      <c r="J4158" s="90">
        <f t="shared" si="2133"/>
        <v>20.912500000000001</v>
      </c>
      <c r="K4158" s="114">
        <v>9</v>
      </c>
      <c r="L4158" s="115">
        <v>4.1666666666666664E-2</v>
      </c>
      <c r="M4158" s="11"/>
      <c r="N4158" s="90">
        <v>16.62</v>
      </c>
      <c r="O4158" s="90">
        <v>19.190000000000001</v>
      </c>
      <c r="P4158" s="90">
        <v>21.26</v>
      </c>
      <c r="Q4158" s="90">
        <v>22.87</v>
      </c>
      <c r="R4158" s="63">
        <f t="shared" si="2121"/>
        <v>23.830000000000002</v>
      </c>
      <c r="S4158" s="64">
        <f t="shared" si="2120"/>
        <v>2.4029574861367871E-2</v>
      </c>
      <c r="T4158" s="65"/>
      <c r="U4158" s="65">
        <f t="shared" si="2116"/>
        <v>0.86607608129233971</v>
      </c>
      <c r="V4158" s="65">
        <f t="shared" si="2122"/>
        <v>0.78174976481655689</v>
      </c>
      <c r="W4158" s="65">
        <f t="shared" si="2123"/>
        <v>0.72671622212505471</v>
      </c>
      <c r="X4158" s="61">
        <f t="shared" si="2134"/>
        <v>0.12290502793296106</v>
      </c>
      <c r="Y4158" s="66">
        <f t="shared" si="2124"/>
        <v>4.6875000000000035E-2</v>
      </c>
      <c r="Z4158" s="61">
        <f t="shared" si="2125"/>
        <v>8.4954604409857484E-2</v>
      </c>
      <c r="AA4158" s="67">
        <f t="shared" si="2126"/>
        <v>19.274999999999999</v>
      </c>
      <c r="AB4158" s="68">
        <f t="shared" si="2127"/>
        <v>7.7015643802647263E-2</v>
      </c>
      <c r="AC4158" s="69">
        <f t="shared" si="2128"/>
        <v>0.15974729241877242</v>
      </c>
      <c r="AD4158" s="70">
        <f>_xlfn.PERCENTILE.EXC(AC4158:$AC$5675,0.5)</f>
        <v>5.7603384452650633E-2</v>
      </c>
      <c r="AE4158" s="70">
        <f>_xlfn.PERCENTILE.EXC($AC4158:AC$5675,0.35)</f>
        <v>2.9853201894110303E-2</v>
      </c>
      <c r="AF4158" s="71">
        <f t="shared" si="2117"/>
        <v>3.4773872397256384E-3</v>
      </c>
      <c r="AG4158" s="70">
        <f t="shared" si="2118"/>
        <v>-0.31213811082236831</v>
      </c>
      <c r="AH4158" s="70">
        <f t="shared" si="2119"/>
        <v>-0.32972785344228484</v>
      </c>
      <c r="AI4158" s="61" t="str">
        <f t="shared" si="2114"/>
        <v>Short VOL</v>
      </c>
      <c r="AJ4158" s="68" t="str">
        <f t="shared" si="2115"/>
        <v>Short VOL</v>
      </c>
      <c r="AK4158" s="72"/>
      <c r="AL4158" s="73"/>
      <c r="AM4158" s="72"/>
      <c r="AN4158" s="73"/>
      <c r="AO4158" s="74"/>
      <c r="AP4158" s="20"/>
      <c r="AQ4158" s="74"/>
      <c r="AR4158" s="20"/>
      <c r="AS4158" s="74"/>
      <c r="AT4158" s="20"/>
      <c r="AU4158" s="74" t="str">
        <f t="shared" si="2129"/>
        <v>00631L</v>
      </c>
      <c r="AV4158" s="20">
        <f t="shared" si="2112"/>
        <v>1</v>
      </c>
      <c r="AW4158" s="74" t="str">
        <f t="shared" si="2130"/>
        <v>00631L</v>
      </c>
      <c r="AX4158" s="20">
        <f t="shared" si="2131"/>
        <v>1</v>
      </c>
      <c r="AY4158" s="20">
        <f t="shared" si="2113"/>
        <v>1</v>
      </c>
      <c r="AZ4158" s="116">
        <v>40276</v>
      </c>
      <c r="BA4158" s="116"/>
      <c r="BB4158" s="20"/>
      <c r="BC4158" s="20"/>
      <c r="BD4158" s="76"/>
      <c r="BE4158" s="77"/>
      <c r="BF4158" s="77"/>
    </row>
    <row r="4159" spans="1:58" s="23" customFormat="1" ht="15.75" customHeight="1" x14ac:dyDescent="0.4">
      <c r="A4159" s="116">
        <v>40274</v>
      </c>
      <c r="B4159" s="112">
        <v>17.45</v>
      </c>
      <c r="C4159" s="112">
        <v>19.850000000000001</v>
      </c>
      <c r="D4159" s="112">
        <v>21.2</v>
      </c>
      <c r="E4159" s="112">
        <v>22.2</v>
      </c>
      <c r="F4159" s="112">
        <v>22.6</v>
      </c>
      <c r="G4159" s="112">
        <v>23</v>
      </c>
      <c r="H4159" s="113">
        <v>23.25</v>
      </c>
      <c r="I4159" s="90">
        <f t="shared" si="2132"/>
        <v>18.850000000000001</v>
      </c>
      <c r="J4159" s="90">
        <f t="shared" si="2133"/>
        <v>20.637499999999999</v>
      </c>
      <c r="K4159" s="114">
        <v>10</v>
      </c>
      <c r="L4159" s="115">
        <v>4.1666666666666664E-2</v>
      </c>
      <c r="M4159" s="11"/>
      <c r="N4159" s="90">
        <v>16.23</v>
      </c>
      <c r="O4159" s="90">
        <v>18.84</v>
      </c>
      <c r="P4159" s="90">
        <v>20.94</v>
      </c>
      <c r="Q4159" s="90">
        <v>22.73</v>
      </c>
      <c r="R4159" s="63">
        <f t="shared" si="2121"/>
        <v>23.55</v>
      </c>
      <c r="S4159" s="64">
        <f t="shared" si="2120"/>
        <v>-4.6415981198589848E-2</v>
      </c>
      <c r="T4159" s="65"/>
      <c r="U4159" s="65">
        <f t="shared" si="2116"/>
        <v>0.86146496815286622</v>
      </c>
      <c r="V4159" s="65">
        <f t="shared" si="2122"/>
        <v>0.77507163323782235</v>
      </c>
      <c r="W4159" s="65">
        <f t="shared" si="2123"/>
        <v>0.71403431588209421</v>
      </c>
      <c r="X4159" s="61">
        <f t="shared" si="2134"/>
        <v>0.13753581661891132</v>
      </c>
      <c r="Y4159" s="66">
        <f t="shared" si="2124"/>
        <v>4.7297297297297328E-2</v>
      </c>
      <c r="Z4159" s="61">
        <f t="shared" si="2125"/>
        <v>9.4827586206896436E-2</v>
      </c>
      <c r="AA4159" s="67">
        <f t="shared" si="2126"/>
        <v>18.850000000000001</v>
      </c>
      <c r="AB4159" s="68">
        <f t="shared" si="2127"/>
        <v>7.516943930991983E-2</v>
      </c>
      <c r="AC4159" s="69">
        <f t="shared" si="2128"/>
        <v>0.16142945163277886</v>
      </c>
      <c r="AD4159" s="70">
        <f>_xlfn.PERCENTILE.EXC(AC4159:$AC$5675,0.5)</f>
        <v>5.7577360486643817E-2</v>
      </c>
      <c r="AE4159" s="70">
        <f>_xlfn.PERCENTILE.EXC($AC4159:AC$5675,0.35)</f>
        <v>2.9751113177192347E-2</v>
      </c>
      <c r="AF4159" s="71">
        <f t="shared" si="2117"/>
        <v>3.4773872397256384E-3</v>
      </c>
      <c r="AG4159" s="70">
        <f t="shared" si="2118"/>
        <v>-0.31213811082236831</v>
      </c>
      <c r="AH4159" s="70">
        <f t="shared" si="2119"/>
        <v>-0.32972785344228484</v>
      </c>
      <c r="AI4159" s="61" t="str">
        <f t="shared" si="2114"/>
        <v>Short VOL</v>
      </c>
      <c r="AJ4159" s="68" t="str">
        <f t="shared" si="2115"/>
        <v>Short VOL</v>
      </c>
      <c r="AK4159" s="72"/>
      <c r="AL4159" s="73"/>
      <c r="AM4159" s="72"/>
      <c r="AN4159" s="73"/>
      <c r="AO4159" s="74"/>
      <c r="AP4159" s="20"/>
      <c r="AQ4159" s="74"/>
      <c r="AR4159" s="20"/>
      <c r="AS4159" s="74"/>
      <c r="AT4159" s="20"/>
      <c r="AU4159" s="74" t="str">
        <f t="shared" si="2129"/>
        <v>00631L</v>
      </c>
      <c r="AV4159" s="20">
        <f t="shared" si="2112"/>
        <v>1</v>
      </c>
      <c r="AW4159" s="74" t="str">
        <f t="shared" si="2130"/>
        <v>00631L</v>
      </c>
      <c r="AX4159" s="20">
        <f t="shared" si="2131"/>
        <v>1</v>
      </c>
      <c r="AY4159" s="20">
        <f t="shared" si="2113"/>
        <v>1</v>
      </c>
      <c r="AZ4159" s="116">
        <v>40275</v>
      </c>
      <c r="BA4159" s="116"/>
      <c r="BB4159" s="20"/>
      <c r="BC4159" s="20"/>
      <c r="BD4159" s="76"/>
      <c r="BE4159" s="77"/>
      <c r="BF4159" s="77"/>
    </row>
    <row r="4160" spans="1:58" s="23" customFormat="1" ht="15.75" customHeight="1" x14ac:dyDescent="0.4">
      <c r="A4160" s="116">
        <v>40273</v>
      </c>
      <c r="B4160" s="112">
        <v>18</v>
      </c>
      <c r="C4160" s="112">
        <v>20.350000000000001</v>
      </c>
      <c r="D4160" s="112">
        <v>21.6</v>
      </c>
      <c r="E4160" s="112">
        <v>22.5</v>
      </c>
      <c r="F4160" s="112">
        <v>22.75</v>
      </c>
      <c r="G4160" s="112">
        <v>23.25</v>
      </c>
      <c r="H4160" s="113">
        <v>23.4</v>
      </c>
      <c r="I4160" s="90">
        <f t="shared" si="2132"/>
        <v>19.272916666666667</v>
      </c>
      <c r="J4160" s="90">
        <f t="shared" si="2133"/>
        <v>21.027083333333334</v>
      </c>
      <c r="K4160" s="114">
        <v>11</v>
      </c>
      <c r="L4160" s="115">
        <v>4.1666666666666664E-2</v>
      </c>
      <c r="M4160" s="11"/>
      <c r="N4160" s="90">
        <v>17.02</v>
      </c>
      <c r="O4160" s="90">
        <v>19.350000000000001</v>
      </c>
      <c r="P4160" s="90">
        <v>21.2</v>
      </c>
      <c r="Q4160" s="90">
        <v>22.81</v>
      </c>
      <c r="R4160" s="63">
        <f t="shared" si="2121"/>
        <v>23.529999999999998</v>
      </c>
      <c r="S4160" s="64">
        <f t="shared" si="2120"/>
        <v>-2.575844304522034E-2</v>
      </c>
      <c r="T4160" s="65"/>
      <c r="U4160" s="65">
        <f t="shared" si="2116"/>
        <v>0.87958656330749341</v>
      </c>
      <c r="V4160" s="65">
        <f t="shared" si="2122"/>
        <v>0.80283018867924527</v>
      </c>
      <c r="W4160" s="65">
        <f t="shared" si="2123"/>
        <v>0.74616396317404654</v>
      </c>
      <c r="X4160" s="61">
        <f t="shared" si="2134"/>
        <v>0.13055555555555565</v>
      </c>
      <c r="Y4160" s="66">
        <f t="shared" si="2124"/>
        <v>3.9999999999999938E-2</v>
      </c>
      <c r="Z4160" s="61">
        <f t="shared" si="2125"/>
        <v>9.1017187331099328E-2</v>
      </c>
      <c r="AA4160" s="67">
        <f t="shared" si="2126"/>
        <v>19.272916666666667</v>
      </c>
      <c r="AB4160" s="68">
        <f t="shared" si="2127"/>
        <v>5.7579318448883691E-2</v>
      </c>
      <c r="AC4160" s="69">
        <f t="shared" si="2128"/>
        <v>0.13236878182530362</v>
      </c>
      <c r="AD4160" s="70">
        <f>_xlfn.PERCENTILE.EXC(AC4160:$AC$5675,0.5)</f>
        <v>5.7514382187166369E-2</v>
      </c>
      <c r="AE4160" s="70">
        <f>_xlfn.PERCENTILE.EXC($AC4160:AC$5675,0.35)</f>
        <v>2.9662494034315763E-2</v>
      </c>
      <c r="AF4160" s="71">
        <f t="shared" si="2117"/>
        <v>3.4773872397256384E-3</v>
      </c>
      <c r="AG4160" s="70">
        <f t="shared" si="2118"/>
        <v>-0.31213811082236831</v>
      </c>
      <c r="AH4160" s="70">
        <f t="shared" si="2119"/>
        <v>-0.32972785344228484</v>
      </c>
      <c r="AI4160" s="61" t="str">
        <f t="shared" si="2114"/>
        <v>Short VOL</v>
      </c>
      <c r="AJ4160" s="68" t="str">
        <f t="shared" si="2115"/>
        <v>Short VOL</v>
      </c>
      <c r="AK4160" s="72"/>
      <c r="AL4160" s="73"/>
      <c r="AM4160" s="72"/>
      <c r="AN4160" s="73"/>
      <c r="AO4160" s="74"/>
      <c r="AP4160" s="20"/>
      <c r="AQ4160" s="74"/>
      <c r="AR4160" s="20"/>
      <c r="AS4160" s="74"/>
      <c r="AT4160" s="20"/>
      <c r="AU4160" s="74" t="str">
        <f t="shared" si="2129"/>
        <v>00631L</v>
      </c>
      <c r="AV4160" s="20">
        <f t="shared" si="2112"/>
        <v>1</v>
      </c>
      <c r="AW4160" s="74" t="str">
        <f t="shared" si="2130"/>
        <v>00631L</v>
      </c>
      <c r="AX4160" s="20">
        <f t="shared" si="2131"/>
        <v>1</v>
      </c>
      <c r="AY4160" s="20">
        <f t="shared" si="2113"/>
        <v>1</v>
      </c>
      <c r="AZ4160" s="116">
        <v>40274</v>
      </c>
      <c r="BA4160" s="116"/>
      <c r="BB4160" s="20"/>
      <c r="BC4160" s="20"/>
      <c r="BD4160" s="76"/>
      <c r="BE4160" s="77"/>
      <c r="BF4160" s="77"/>
    </row>
    <row r="4161" spans="1:58" s="23" customFormat="1" ht="15.75" customHeight="1" x14ac:dyDescent="0.4">
      <c r="A4161" s="116">
        <v>40269</v>
      </c>
      <c r="B4161" s="112">
        <v>18.8</v>
      </c>
      <c r="C4161" s="112">
        <v>21.05</v>
      </c>
      <c r="D4161" s="112">
        <v>22.25</v>
      </c>
      <c r="E4161" s="112">
        <v>23.05</v>
      </c>
      <c r="F4161" s="112">
        <v>23.35</v>
      </c>
      <c r="G4161" s="112">
        <v>23.65</v>
      </c>
      <c r="H4161" s="113">
        <v>23.8</v>
      </c>
      <c r="I4161" s="90">
        <f t="shared" si="2132"/>
        <v>19.925000000000001</v>
      </c>
      <c r="J4161" s="90">
        <f t="shared" si="2133"/>
        <v>21.65</v>
      </c>
      <c r="K4161" s="114">
        <v>12</v>
      </c>
      <c r="L4161" s="115">
        <v>4.1666666666666664E-2</v>
      </c>
      <c r="M4161" s="11"/>
      <c r="N4161" s="90">
        <v>17.47</v>
      </c>
      <c r="O4161" s="90">
        <v>19.899999999999999</v>
      </c>
      <c r="P4161" s="90">
        <v>21.7</v>
      </c>
      <c r="Q4161" s="90">
        <v>23.13</v>
      </c>
      <c r="R4161" s="63">
        <f t="shared" si="2121"/>
        <v>24.129999999999995</v>
      </c>
      <c r="S4161" s="64">
        <f t="shared" si="2120"/>
        <v>-6.8220579874929506E-3</v>
      </c>
      <c r="T4161" s="65"/>
      <c r="U4161" s="65">
        <f t="shared" si="2116"/>
        <v>0.8778894472361809</v>
      </c>
      <c r="V4161" s="65">
        <f t="shared" si="2122"/>
        <v>0.80506912442396306</v>
      </c>
      <c r="W4161" s="65">
        <f t="shared" si="2123"/>
        <v>0.7552961521833117</v>
      </c>
      <c r="X4161" s="61">
        <f t="shared" si="2134"/>
        <v>0.11968085106382978</v>
      </c>
      <c r="Y4161" s="66">
        <f t="shared" si="2124"/>
        <v>3.2537960954446853E-2</v>
      </c>
      <c r="Z4161" s="61">
        <f t="shared" si="2125"/>
        <v>8.6574654956085212E-2</v>
      </c>
      <c r="AA4161" s="67">
        <f t="shared" si="2126"/>
        <v>19.925000000000001</v>
      </c>
      <c r="AB4161" s="68">
        <f t="shared" si="2127"/>
        <v>7.6130509444762559E-2</v>
      </c>
      <c r="AC4161" s="69">
        <f t="shared" si="2128"/>
        <v>0.1405266170578135</v>
      </c>
      <c r="AD4161" s="70">
        <f>_xlfn.PERCENTILE.EXC(AC4161:$AC$5675,0.5)</f>
        <v>5.7451403887688914E-2</v>
      </c>
      <c r="AE4161" s="70">
        <f>_xlfn.PERCENTILE.EXC($AC4161:AC$5675,0.35)</f>
        <v>2.9654692335687308E-2</v>
      </c>
      <c r="AF4161" s="71">
        <f t="shared" si="2117"/>
        <v>3.3512242074625405E-3</v>
      </c>
      <c r="AG4161" s="70">
        <f t="shared" si="2118"/>
        <v>-0.31213811082236831</v>
      </c>
      <c r="AH4161" s="70">
        <f t="shared" si="2119"/>
        <v>-0.32972785344228484</v>
      </c>
      <c r="AI4161" s="61" t="str">
        <f t="shared" si="2114"/>
        <v>Short VOL</v>
      </c>
      <c r="AJ4161" s="68" t="str">
        <f t="shared" si="2115"/>
        <v>Short VOL</v>
      </c>
      <c r="AK4161" s="72"/>
      <c r="AL4161" s="73"/>
      <c r="AM4161" s="72"/>
      <c r="AN4161" s="73"/>
      <c r="AO4161" s="74"/>
      <c r="AP4161" s="20"/>
      <c r="AQ4161" s="74"/>
      <c r="AR4161" s="20"/>
      <c r="AS4161" s="74"/>
      <c r="AT4161" s="20"/>
      <c r="AU4161" s="74" t="str">
        <f t="shared" si="2129"/>
        <v>00631L</v>
      </c>
      <c r="AV4161" s="20">
        <f t="shared" si="2112"/>
        <v>1</v>
      </c>
      <c r="AW4161" s="74" t="str">
        <f t="shared" si="2130"/>
        <v>00631L</v>
      </c>
      <c r="AX4161" s="20">
        <f t="shared" si="2131"/>
        <v>1</v>
      </c>
      <c r="AY4161" s="20">
        <f t="shared" si="2113"/>
        <v>1</v>
      </c>
      <c r="AZ4161" s="116">
        <v>40273</v>
      </c>
      <c r="BA4161" s="116"/>
      <c r="BB4161" s="20"/>
      <c r="BC4161" s="20"/>
      <c r="BD4161" s="76"/>
      <c r="BE4161" s="77"/>
      <c r="BF4161" s="77"/>
    </row>
    <row r="4162" spans="1:58" s="23" customFormat="1" ht="15.75" customHeight="1" x14ac:dyDescent="0.4">
      <c r="A4162" s="116">
        <v>40268</v>
      </c>
      <c r="B4162" s="112">
        <v>18.95</v>
      </c>
      <c r="C4162" s="112">
        <v>21</v>
      </c>
      <c r="D4162" s="112">
        <v>22.2</v>
      </c>
      <c r="E4162" s="112">
        <v>23</v>
      </c>
      <c r="F4162" s="112">
        <v>23.3</v>
      </c>
      <c r="G4162" s="112">
        <v>23.6</v>
      </c>
      <c r="H4162" s="113">
        <v>23.75</v>
      </c>
      <c r="I4162" s="90">
        <f t="shared" si="2132"/>
        <v>19.889583333333334</v>
      </c>
      <c r="J4162" s="90">
        <f t="shared" si="2133"/>
        <v>21.55</v>
      </c>
      <c r="K4162" s="114">
        <v>13</v>
      </c>
      <c r="L4162" s="115">
        <v>4.1666666666666664E-2</v>
      </c>
      <c r="M4162" s="11"/>
      <c r="N4162" s="90">
        <v>17.59</v>
      </c>
      <c r="O4162" s="90">
        <v>19.920000000000002</v>
      </c>
      <c r="P4162" s="90">
        <v>21.58</v>
      </c>
      <c r="Q4162" s="90">
        <v>22.95</v>
      </c>
      <c r="R4162" s="63">
        <f t="shared" si="2121"/>
        <v>23.91</v>
      </c>
      <c r="S4162" s="64">
        <f t="shared" si="2120"/>
        <v>2.6853473438412195E-2</v>
      </c>
      <c r="T4162" s="65"/>
      <c r="U4162" s="65">
        <f t="shared" si="2116"/>
        <v>0.8830321285140561</v>
      </c>
      <c r="V4162" s="65">
        <f t="shared" si="2122"/>
        <v>0.81510658016682114</v>
      </c>
      <c r="W4162" s="65">
        <f t="shared" si="2123"/>
        <v>0.76644880174291941</v>
      </c>
      <c r="X4162" s="61">
        <f t="shared" si="2134"/>
        <v>0.108179419525066</v>
      </c>
      <c r="Y4162" s="66">
        <f t="shared" si="2124"/>
        <v>3.2608695652173912E-2</v>
      </c>
      <c r="Z4162" s="61">
        <f t="shared" si="2125"/>
        <v>8.3481722006913145E-2</v>
      </c>
      <c r="AA4162" s="67">
        <f t="shared" si="2126"/>
        <v>19.889583333333334</v>
      </c>
      <c r="AB4162" s="68">
        <f t="shared" si="2127"/>
        <v>7.7316657191586091E-2</v>
      </c>
      <c r="AC4162" s="69">
        <f t="shared" si="2128"/>
        <v>0.13073242372560173</v>
      </c>
      <c r="AD4162" s="70">
        <f>_xlfn.PERCENTILE.EXC(AC4162:$AC$5675,0.5)</f>
        <v>5.7329305547448056E-2</v>
      </c>
      <c r="AE4162" s="70">
        <f>_xlfn.PERCENTILE.EXC($AC4162:AC$5675,0.35)</f>
        <v>2.9646890637058852E-2</v>
      </c>
      <c r="AF4162" s="71">
        <f t="shared" si="2117"/>
        <v>3.3512242074625405E-3</v>
      </c>
      <c r="AG4162" s="70">
        <f t="shared" si="2118"/>
        <v>-0.31213811082236831</v>
      </c>
      <c r="AH4162" s="70">
        <f t="shared" si="2119"/>
        <v>-0.32972785344228484</v>
      </c>
      <c r="AI4162" s="61" t="str">
        <f t="shared" si="2114"/>
        <v>Short VOL</v>
      </c>
      <c r="AJ4162" s="68" t="str">
        <f t="shared" si="2115"/>
        <v>Short VOL</v>
      </c>
      <c r="AK4162" s="72"/>
      <c r="AL4162" s="73"/>
      <c r="AM4162" s="72"/>
      <c r="AN4162" s="73"/>
      <c r="AO4162" s="74"/>
      <c r="AP4162" s="20"/>
      <c r="AQ4162" s="74"/>
      <c r="AR4162" s="20"/>
      <c r="AS4162" s="74"/>
      <c r="AT4162" s="20"/>
      <c r="AU4162" s="74" t="str">
        <f t="shared" si="2129"/>
        <v>00631L</v>
      </c>
      <c r="AV4162" s="20">
        <f t="shared" si="2112"/>
        <v>1</v>
      </c>
      <c r="AW4162" s="74" t="str">
        <f t="shared" si="2130"/>
        <v>00631L</v>
      </c>
      <c r="AX4162" s="20">
        <f t="shared" si="2131"/>
        <v>1</v>
      </c>
      <c r="AY4162" s="20">
        <f t="shared" si="2113"/>
        <v>1</v>
      </c>
      <c r="AZ4162" s="116">
        <v>40269</v>
      </c>
      <c r="BA4162" s="116"/>
      <c r="BB4162" s="20"/>
      <c r="BC4162" s="20"/>
      <c r="BD4162" s="76"/>
      <c r="BE4162" s="77"/>
      <c r="BF4162" s="77"/>
    </row>
    <row r="4163" spans="1:58" s="23" customFormat="1" ht="15.75" customHeight="1" x14ac:dyDescent="0.4">
      <c r="A4163" s="116">
        <v>40267</v>
      </c>
      <c r="B4163" s="112">
        <v>19.100000000000001</v>
      </c>
      <c r="C4163" s="112">
        <v>21</v>
      </c>
      <c r="D4163" s="112">
        <v>22.15</v>
      </c>
      <c r="E4163" s="112">
        <v>23.05</v>
      </c>
      <c r="F4163" s="112">
        <v>23.3</v>
      </c>
      <c r="G4163" s="112">
        <v>23.55</v>
      </c>
      <c r="H4163" s="113">
        <v>23.7</v>
      </c>
      <c r="I4163" s="90">
        <f t="shared" si="2132"/>
        <v>19.891666666666666</v>
      </c>
      <c r="J4163" s="90">
        <f t="shared" si="2133"/>
        <v>21.479166666666664</v>
      </c>
      <c r="K4163" s="114">
        <v>14</v>
      </c>
      <c r="L4163" s="115">
        <v>4.1666666666666664E-2</v>
      </c>
      <c r="M4163" s="11"/>
      <c r="N4163" s="90">
        <v>17.13</v>
      </c>
      <c r="O4163" s="90">
        <v>19.54</v>
      </c>
      <c r="P4163" s="90">
        <v>21.4</v>
      </c>
      <c r="Q4163" s="90">
        <v>22.84</v>
      </c>
      <c r="R4163" s="63">
        <f t="shared" si="2121"/>
        <v>23.81</v>
      </c>
      <c r="S4163" s="64">
        <f t="shared" si="2120"/>
        <v>-2.6151222285389474E-2</v>
      </c>
      <c r="T4163" s="65"/>
      <c r="U4163" s="65">
        <f t="shared" si="2116"/>
        <v>0.87666325486182184</v>
      </c>
      <c r="V4163" s="65">
        <f t="shared" si="2122"/>
        <v>0.80046728971962622</v>
      </c>
      <c r="W4163" s="65">
        <f t="shared" si="2123"/>
        <v>0.75</v>
      </c>
      <c r="X4163" s="61">
        <f t="shared" si="2134"/>
        <v>9.9476439790575841E-2</v>
      </c>
      <c r="Y4163" s="66">
        <f t="shared" si="2124"/>
        <v>2.8199566160520544E-2</v>
      </c>
      <c r="Z4163" s="61">
        <f t="shared" si="2125"/>
        <v>7.9807289484708777E-2</v>
      </c>
      <c r="AA4163" s="67">
        <f t="shared" si="2126"/>
        <v>19.891666666666666</v>
      </c>
      <c r="AB4163" s="68">
        <f t="shared" si="2127"/>
        <v>0.11500291885580867</v>
      </c>
      <c r="AC4163" s="69">
        <f t="shared" si="2128"/>
        <v>0.16121813582409031</v>
      </c>
      <c r="AD4163" s="70">
        <f>_xlfn.PERCENTILE.EXC(AC4163:$AC$5675,0.5)</f>
        <v>5.7207207207207192E-2</v>
      </c>
      <c r="AE4163" s="70">
        <f>_xlfn.PERCENTILE.EXC($AC4163:AC$5675,0.35)</f>
        <v>2.9629634740730666E-2</v>
      </c>
      <c r="AF4163" s="71">
        <f t="shared" si="2117"/>
        <v>3.3512242074625405E-3</v>
      </c>
      <c r="AG4163" s="70">
        <f t="shared" si="2118"/>
        <v>-0.31213811082236831</v>
      </c>
      <c r="AH4163" s="70">
        <f t="shared" si="2119"/>
        <v>-0.32972785344228484</v>
      </c>
      <c r="AI4163" s="61" t="str">
        <f t="shared" si="2114"/>
        <v>Short VOL</v>
      </c>
      <c r="AJ4163" s="68" t="str">
        <f t="shared" si="2115"/>
        <v>Short VOL</v>
      </c>
      <c r="AK4163" s="72"/>
      <c r="AL4163" s="73"/>
      <c r="AM4163" s="72"/>
      <c r="AN4163" s="73"/>
      <c r="AO4163" s="74"/>
      <c r="AP4163" s="20"/>
      <c r="AQ4163" s="74"/>
      <c r="AR4163" s="20"/>
      <c r="AS4163" s="74"/>
      <c r="AT4163" s="20"/>
      <c r="AU4163" s="74" t="str">
        <f t="shared" si="2129"/>
        <v>00631L</v>
      </c>
      <c r="AV4163" s="20">
        <f t="shared" ref="AV4163:AV4226" si="2135">IF(AU4163="00631L",1,0)</f>
        <v>1</v>
      </c>
      <c r="AW4163" s="74" t="str">
        <f t="shared" si="2130"/>
        <v>00631L</v>
      </c>
      <c r="AX4163" s="20">
        <f t="shared" si="2131"/>
        <v>1</v>
      </c>
      <c r="AY4163" s="20">
        <f t="shared" ref="AY4163:AY4226" si="2136">IF(AP4163=1,0,1)</f>
        <v>1</v>
      </c>
      <c r="AZ4163" s="116">
        <v>40268</v>
      </c>
      <c r="BA4163" s="116"/>
      <c r="BB4163" s="20"/>
      <c r="BC4163" s="20"/>
      <c r="BD4163" s="76"/>
      <c r="BE4163" s="77"/>
      <c r="BF4163" s="77"/>
    </row>
    <row r="4164" spans="1:58" s="23" customFormat="1" ht="15.75" customHeight="1" x14ac:dyDescent="0.4">
      <c r="A4164" s="116">
        <v>40266</v>
      </c>
      <c r="B4164" s="112">
        <v>19.5</v>
      </c>
      <c r="C4164" s="112">
        <v>21.25</v>
      </c>
      <c r="D4164" s="112">
        <v>22.35</v>
      </c>
      <c r="E4164" s="112">
        <v>23.1</v>
      </c>
      <c r="F4164" s="112">
        <v>23.35</v>
      </c>
      <c r="G4164" s="112">
        <v>23.55</v>
      </c>
      <c r="H4164" s="113">
        <v>23.7</v>
      </c>
      <c r="I4164" s="90">
        <f t="shared" si="2132"/>
        <v>20.15625</v>
      </c>
      <c r="J4164" s="90">
        <f t="shared" si="2133"/>
        <v>21.662500000000001</v>
      </c>
      <c r="K4164" s="114">
        <v>15</v>
      </c>
      <c r="L4164" s="115">
        <v>4.1666666666666664E-2</v>
      </c>
      <c r="M4164" s="11"/>
      <c r="N4164" s="90">
        <v>17.59</v>
      </c>
      <c r="O4164" s="90">
        <v>19.850000000000001</v>
      </c>
      <c r="P4164" s="90">
        <v>21.61</v>
      </c>
      <c r="Q4164" s="90">
        <v>22.96</v>
      </c>
      <c r="R4164" s="63">
        <f t="shared" si="2121"/>
        <v>23.87</v>
      </c>
      <c r="S4164" s="64">
        <f t="shared" si="2120"/>
        <v>-1.0129431626336506E-2</v>
      </c>
      <c r="T4164" s="65"/>
      <c r="U4164" s="65">
        <f t="shared" si="2116"/>
        <v>0.88614609571788405</v>
      </c>
      <c r="V4164" s="65">
        <f t="shared" si="2122"/>
        <v>0.81397501156871821</v>
      </c>
      <c r="W4164" s="65">
        <f t="shared" si="2123"/>
        <v>0.76611498257839716</v>
      </c>
      <c r="X4164" s="61">
        <f t="shared" si="2134"/>
        <v>8.9743589743589744E-2</v>
      </c>
      <c r="Y4164" s="66">
        <f t="shared" si="2124"/>
        <v>2.5974025974025879E-2</v>
      </c>
      <c r="Z4164" s="61">
        <f t="shared" si="2125"/>
        <v>7.472868217054271E-2</v>
      </c>
      <c r="AA4164" s="67">
        <f t="shared" si="2126"/>
        <v>20.15625</v>
      </c>
      <c r="AB4164" s="68">
        <f t="shared" si="2127"/>
        <v>0.10858442296759524</v>
      </c>
      <c r="AC4164" s="69">
        <f t="shared" si="2128"/>
        <v>0.14589255258669701</v>
      </c>
      <c r="AD4164" s="70">
        <f>_xlfn.PERCENTILE.EXC(AC4164:$AC$5675,0.5)</f>
        <v>5.7172246349313352E-2</v>
      </c>
      <c r="AE4164" s="70">
        <f>_xlfn.PERCENTILE.EXC($AC4164:AC$5675,0.35)</f>
        <v>2.9588743350153174E-2</v>
      </c>
      <c r="AF4164" s="71">
        <f t="shared" si="2117"/>
        <v>3.3512242074625405E-3</v>
      </c>
      <c r="AG4164" s="70">
        <f t="shared" si="2118"/>
        <v>-0.31213811082236831</v>
      </c>
      <c r="AH4164" s="70">
        <f t="shared" si="2119"/>
        <v>-0.32972785344228484</v>
      </c>
      <c r="AI4164" s="61" t="str">
        <f t="shared" si="2114"/>
        <v>Short VOL</v>
      </c>
      <c r="AJ4164" s="68" t="str">
        <f t="shared" si="2115"/>
        <v>Short VOL</v>
      </c>
      <c r="AK4164" s="72"/>
      <c r="AL4164" s="73"/>
      <c r="AM4164" s="72"/>
      <c r="AN4164" s="73"/>
      <c r="AO4164" s="74"/>
      <c r="AP4164" s="20"/>
      <c r="AQ4164" s="74"/>
      <c r="AR4164" s="20"/>
      <c r="AS4164" s="74"/>
      <c r="AT4164" s="20"/>
      <c r="AU4164" s="74" t="str">
        <f t="shared" si="2129"/>
        <v>00631L</v>
      </c>
      <c r="AV4164" s="20">
        <f t="shared" si="2135"/>
        <v>1</v>
      </c>
      <c r="AW4164" s="74" t="str">
        <f t="shared" si="2130"/>
        <v>00631L</v>
      </c>
      <c r="AX4164" s="20">
        <f t="shared" si="2131"/>
        <v>1</v>
      </c>
      <c r="AY4164" s="20">
        <f t="shared" si="2136"/>
        <v>1</v>
      </c>
      <c r="AZ4164" s="116">
        <v>40267</v>
      </c>
      <c r="BA4164" s="116"/>
      <c r="BB4164" s="20"/>
      <c r="BC4164" s="20"/>
      <c r="BD4164" s="76"/>
      <c r="BE4164" s="77"/>
      <c r="BF4164" s="77"/>
    </row>
    <row r="4165" spans="1:58" s="23" customFormat="1" ht="15.75" customHeight="1" x14ac:dyDescent="0.4">
      <c r="A4165" s="116">
        <v>40263</v>
      </c>
      <c r="B4165" s="112">
        <v>19.899999999999999</v>
      </c>
      <c r="C4165" s="112">
        <v>21.7</v>
      </c>
      <c r="D4165" s="112">
        <v>22.7</v>
      </c>
      <c r="E4165" s="112">
        <v>23.35</v>
      </c>
      <c r="F4165" s="112">
        <v>23.5</v>
      </c>
      <c r="G4165" s="112">
        <v>23.7</v>
      </c>
      <c r="H4165" s="113">
        <v>23.75</v>
      </c>
      <c r="I4165" s="90">
        <f t="shared" si="2132"/>
        <v>20.5</v>
      </c>
      <c r="J4165" s="90">
        <f t="shared" si="2133"/>
        <v>22.033333333333331</v>
      </c>
      <c r="K4165" s="114">
        <v>16</v>
      </c>
      <c r="L4165" s="115">
        <v>4.1666666666666664E-2</v>
      </c>
      <c r="M4165" s="11"/>
      <c r="N4165" s="90">
        <v>17.77</v>
      </c>
      <c r="O4165" s="90">
        <v>20.059999999999999</v>
      </c>
      <c r="P4165" s="90">
        <v>21.73</v>
      </c>
      <c r="Q4165" s="90">
        <v>22.99</v>
      </c>
      <c r="R4165" s="63">
        <f t="shared" si="2121"/>
        <v>24.02</v>
      </c>
      <c r="S4165" s="64">
        <f t="shared" si="2120"/>
        <v>-3.4239130434782557E-2</v>
      </c>
      <c r="T4165" s="65"/>
      <c r="U4165" s="65">
        <f t="shared" si="2116"/>
        <v>0.88584247258225324</v>
      </c>
      <c r="V4165" s="65">
        <f t="shared" si="2122"/>
        <v>0.81776346065347438</v>
      </c>
      <c r="W4165" s="65">
        <f t="shared" si="2123"/>
        <v>0.77294475859069167</v>
      </c>
      <c r="X4165" s="61">
        <f t="shared" si="2134"/>
        <v>9.0452261306532708E-2</v>
      </c>
      <c r="Y4165" s="66">
        <f t="shared" si="2124"/>
        <v>1.7130620985010645E-2</v>
      </c>
      <c r="Z4165" s="61">
        <f t="shared" si="2125"/>
        <v>7.4796747967479579E-2</v>
      </c>
      <c r="AA4165" s="67">
        <f t="shared" si="2126"/>
        <v>20.5</v>
      </c>
      <c r="AB4165" s="68">
        <f t="shared" si="2127"/>
        <v>0.11986494091164879</v>
      </c>
      <c r="AC4165" s="69">
        <f t="shared" si="2128"/>
        <v>0.15362971299943728</v>
      </c>
      <c r="AD4165" s="70">
        <f>_xlfn.PERCENTILE.EXC(AC4165:$AC$5675,0.5)</f>
        <v>5.7137285491419512E-2</v>
      </c>
      <c r="AE4165" s="70">
        <f>_xlfn.PERCENTILE.EXC($AC4165:AC$5675,0.35)</f>
        <v>2.9547851959575679E-2</v>
      </c>
      <c r="AF4165" s="71">
        <f t="shared" si="2117"/>
        <v>3.3512242074625405E-3</v>
      </c>
      <c r="AG4165" s="70">
        <f t="shared" si="2118"/>
        <v>-0.31213811082236831</v>
      </c>
      <c r="AH4165" s="70">
        <f t="shared" si="2119"/>
        <v>-0.32972785344228484</v>
      </c>
      <c r="AI4165" s="61" t="str">
        <f t="shared" ref="AI4165:AI4228" si="2137">IF(AC4165&gt;AD4165,"Short VOL","Safety")</f>
        <v>Short VOL</v>
      </c>
      <c r="AJ4165" s="68" t="str">
        <f t="shared" ref="AJ4165:AJ4228" si="2138">IF(AC4165&gt;AF4165,"Short VOL","Safety")</f>
        <v>Short VOL</v>
      </c>
      <c r="AK4165" s="72"/>
      <c r="AL4165" s="73"/>
      <c r="AM4165" s="72"/>
      <c r="AN4165" s="73"/>
      <c r="AO4165" s="74"/>
      <c r="AP4165" s="20"/>
      <c r="AQ4165" s="74"/>
      <c r="AR4165" s="20"/>
      <c r="AS4165" s="74"/>
      <c r="AT4165" s="20"/>
      <c r="AU4165" s="74" t="str">
        <f t="shared" si="2129"/>
        <v>00631L</v>
      </c>
      <c r="AV4165" s="20">
        <f t="shared" si="2135"/>
        <v>1</v>
      </c>
      <c r="AW4165" s="74" t="str">
        <f t="shared" si="2130"/>
        <v>00631L</v>
      </c>
      <c r="AX4165" s="20">
        <f t="shared" si="2131"/>
        <v>1</v>
      </c>
      <c r="AY4165" s="20">
        <f t="shared" si="2136"/>
        <v>1</v>
      </c>
      <c r="AZ4165" s="116">
        <v>40266</v>
      </c>
      <c r="BA4165" s="116"/>
      <c r="BB4165" s="20"/>
      <c r="BC4165" s="20"/>
      <c r="BD4165" s="76"/>
      <c r="BE4165" s="77"/>
      <c r="BF4165" s="77"/>
    </row>
    <row r="4166" spans="1:58" s="23" customFormat="1" ht="15.75" customHeight="1" x14ac:dyDescent="0.4">
      <c r="A4166" s="116">
        <v>40262</v>
      </c>
      <c r="B4166" s="112">
        <v>20.100000000000001</v>
      </c>
      <c r="C4166" s="112">
        <v>21.95</v>
      </c>
      <c r="D4166" s="112">
        <v>22.9</v>
      </c>
      <c r="E4166" s="112">
        <v>23.4</v>
      </c>
      <c r="F4166" s="112">
        <v>23.6</v>
      </c>
      <c r="G4166" s="112">
        <v>23.7</v>
      </c>
      <c r="H4166" s="113">
        <v>23.8</v>
      </c>
      <c r="I4166" s="90">
        <f t="shared" si="2132"/>
        <v>20.639583333333334</v>
      </c>
      <c r="J4166" s="90">
        <f t="shared" si="2133"/>
        <v>22.227083333333333</v>
      </c>
      <c r="K4166" s="114">
        <v>17</v>
      </c>
      <c r="L4166" s="115">
        <v>4.1666666666666664E-2</v>
      </c>
      <c r="M4166" s="11"/>
      <c r="N4166" s="90">
        <v>18.399999999999999</v>
      </c>
      <c r="O4166" s="90">
        <v>20.58</v>
      </c>
      <c r="P4166" s="90">
        <v>22.06</v>
      </c>
      <c r="Q4166" s="90">
        <v>23.26</v>
      </c>
      <c r="R4166" s="63">
        <f t="shared" si="2121"/>
        <v>24.240000000000002</v>
      </c>
      <c r="S4166" s="64">
        <f t="shared" si="2120"/>
        <v>4.8433048433048312E-2</v>
      </c>
      <c r="T4166" s="65"/>
      <c r="U4166" s="65">
        <f t="shared" si="2116"/>
        <v>0.89407191448007772</v>
      </c>
      <c r="V4166" s="65">
        <f t="shared" si="2122"/>
        <v>0.83408884859474164</v>
      </c>
      <c r="W4166" s="65">
        <f t="shared" si="2123"/>
        <v>0.79105760963026639</v>
      </c>
      <c r="X4166" s="61">
        <f t="shared" si="2134"/>
        <v>9.2039800995024762E-2</v>
      </c>
      <c r="Y4166" s="66">
        <f t="shared" si="2124"/>
        <v>1.7094017094017186E-2</v>
      </c>
      <c r="Z4166" s="61">
        <f t="shared" si="2125"/>
        <v>7.6915312405369862E-2</v>
      </c>
      <c r="AA4166" s="67">
        <f t="shared" si="2126"/>
        <v>20.639583333333334</v>
      </c>
      <c r="AB4166" s="68">
        <f t="shared" si="2127"/>
        <v>9.2391304347826247E-2</v>
      </c>
      <c r="AC4166" s="69">
        <f t="shared" si="2128"/>
        <v>0.12171648550724652</v>
      </c>
      <c r="AD4166" s="70">
        <f>_xlfn.PERCENTILE.EXC(AC4166:$AC$5675,0.5)</f>
        <v>5.7088123265190249E-2</v>
      </c>
      <c r="AE4166" s="70">
        <f>_xlfn.PERCENTILE.EXC($AC4166:AC$5675,0.35)</f>
        <v>2.9510950247752025E-2</v>
      </c>
      <c r="AF4166" s="71">
        <f t="shared" si="2117"/>
        <v>3.3512242074625405E-3</v>
      </c>
      <c r="AG4166" s="70">
        <f t="shared" si="2118"/>
        <v>-0.31213811082236831</v>
      </c>
      <c r="AH4166" s="70">
        <f t="shared" si="2119"/>
        <v>-0.32972785344228484</v>
      </c>
      <c r="AI4166" s="61" t="str">
        <f t="shared" si="2137"/>
        <v>Short VOL</v>
      </c>
      <c r="AJ4166" s="68" t="str">
        <f t="shared" si="2138"/>
        <v>Short VOL</v>
      </c>
      <c r="AK4166" s="72"/>
      <c r="AL4166" s="73"/>
      <c r="AM4166" s="72"/>
      <c r="AN4166" s="73"/>
      <c r="AO4166" s="74"/>
      <c r="AP4166" s="20"/>
      <c r="AQ4166" s="74"/>
      <c r="AR4166" s="20"/>
      <c r="AS4166" s="74"/>
      <c r="AT4166" s="20"/>
      <c r="AU4166" s="74" t="str">
        <f t="shared" si="2129"/>
        <v>00631L</v>
      </c>
      <c r="AV4166" s="20">
        <f t="shared" si="2135"/>
        <v>1</v>
      </c>
      <c r="AW4166" s="74" t="str">
        <f t="shared" si="2130"/>
        <v>00631L</v>
      </c>
      <c r="AX4166" s="20">
        <f t="shared" si="2131"/>
        <v>1</v>
      </c>
      <c r="AY4166" s="20">
        <f t="shared" si="2136"/>
        <v>1</v>
      </c>
      <c r="AZ4166" s="116">
        <v>40263</v>
      </c>
      <c r="BA4166" s="116"/>
      <c r="BB4166" s="20"/>
      <c r="BC4166" s="20"/>
      <c r="BD4166" s="76"/>
      <c r="BE4166" s="77"/>
      <c r="BF4166" s="77"/>
    </row>
    <row r="4167" spans="1:58" s="23" customFormat="1" ht="15.75" customHeight="1" x14ac:dyDescent="0.4">
      <c r="A4167" s="116">
        <v>40261</v>
      </c>
      <c r="B4167" s="112">
        <v>19.899999999999999</v>
      </c>
      <c r="C4167" s="112">
        <v>21.65</v>
      </c>
      <c r="D4167" s="112">
        <v>22.6</v>
      </c>
      <c r="E4167" s="112">
        <v>23.25</v>
      </c>
      <c r="F4167" s="112">
        <v>23.4</v>
      </c>
      <c r="G4167" s="112">
        <v>23.65</v>
      </c>
      <c r="H4167" s="113">
        <v>23.8</v>
      </c>
      <c r="I4167" s="90">
        <f t="shared" si="2132"/>
        <v>20.337499999999999</v>
      </c>
      <c r="J4167" s="90">
        <f t="shared" si="2133"/>
        <v>21.887499999999999</v>
      </c>
      <c r="K4167" s="114">
        <v>18</v>
      </c>
      <c r="L4167" s="115">
        <v>4.1666666666666664E-2</v>
      </c>
      <c r="M4167" s="11"/>
      <c r="N4167" s="90">
        <v>17.55</v>
      </c>
      <c r="O4167" s="90">
        <v>20.079999999999998</v>
      </c>
      <c r="P4167" s="90">
        <v>21.84</v>
      </c>
      <c r="Q4167" s="90">
        <v>22.97</v>
      </c>
      <c r="R4167" s="63">
        <f t="shared" si="2121"/>
        <v>24.37</v>
      </c>
      <c r="S4167" s="64">
        <f t="shared" si="2120"/>
        <v>7.3394495412843985E-2</v>
      </c>
      <c r="T4167" s="65"/>
      <c r="U4167" s="65">
        <f t="shared" si="2116"/>
        <v>0.87400398406374513</v>
      </c>
      <c r="V4167" s="65">
        <f t="shared" si="2122"/>
        <v>0.8035714285714286</v>
      </c>
      <c r="W4167" s="65">
        <f t="shared" si="2123"/>
        <v>0.76404005224205496</v>
      </c>
      <c r="X4167" s="61">
        <f t="shared" si="2134"/>
        <v>8.7939698492462318E-2</v>
      </c>
      <c r="Y4167" s="66">
        <f t="shared" si="2124"/>
        <v>2.3655913978494654E-2</v>
      </c>
      <c r="Z4167" s="61">
        <f t="shared" si="2125"/>
        <v>7.621389059618934E-2</v>
      </c>
      <c r="AA4167" s="67">
        <f t="shared" si="2126"/>
        <v>20.337499999999999</v>
      </c>
      <c r="AB4167" s="68">
        <f t="shared" si="2127"/>
        <v>0.13390313390313377</v>
      </c>
      <c r="AC4167" s="69">
        <f t="shared" si="2128"/>
        <v>0.1588319088319087</v>
      </c>
      <c r="AD4167" s="70">
        <f>_xlfn.PERCENTILE.EXC(AC4167:$AC$5675,0.5)</f>
        <v>5.7038961038960986E-2</v>
      </c>
      <c r="AE4167" s="70">
        <f>_xlfn.PERCENTILE.EXC($AC4167:AC$5675,0.35)</f>
        <v>2.9479368107600122E-2</v>
      </c>
      <c r="AF4167" s="71">
        <f t="shared" si="2117"/>
        <v>3.3512242074625405E-3</v>
      </c>
      <c r="AG4167" s="70">
        <f t="shared" si="2118"/>
        <v>-0.31213811082236831</v>
      </c>
      <c r="AH4167" s="70">
        <f t="shared" si="2119"/>
        <v>-0.32972785344228484</v>
      </c>
      <c r="AI4167" s="61" t="str">
        <f t="shared" si="2137"/>
        <v>Short VOL</v>
      </c>
      <c r="AJ4167" s="68" t="str">
        <f t="shared" si="2138"/>
        <v>Short VOL</v>
      </c>
      <c r="AK4167" s="72"/>
      <c r="AL4167" s="73"/>
      <c r="AM4167" s="72"/>
      <c r="AN4167" s="73"/>
      <c r="AO4167" s="74"/>
      <c r="AP4167" s="20"/>
      <c r="AQ4167" s="74"/>
      <c r="AR4167" s="20"/>
      <c r="AS4167" s="74"/>
      <c r="AT4167" s="20"/>
      <c r="AU4167" s="74" t="str">
        <f t="shared" si="2129"/>
        <v>00631L</v>
      </c>
      <c r="AV4167" s="20">
        <f t="shared" si="2135"/>
        <v>1</v>
      </c>
      <c r="AW4167" s="74" t="str">
        <f t="shared" si="2130"/>
        <v>00631L</v>
      </c>
      <c r="AX4167" s="20">
        <f t="shared" si="2131"/>
        <v>1</v>
      </c>
      <c r="AY4167" s="20">
        <f t="shared" si="2136"/>
        <v>1</v>
      </c>
      <c r="AZ4167" s="116">
        <v>40262</v>
      </c>
      <c r="BA4167" s="116"/>
      <c r="BB4167" s="20"/>
      <c r="BC4167" s="20"/>
      <c r="BD4167" s="76"/>
      <c r="BE4167" s="77"/>
      <c r="BF4167" s="77"/>
    </row>
    <row r="4168" spans="1:58" s="23" customFormat="1" ht="15.75" customHeight="1" x14ac:dyDescent="0.4">
      <c r="A4168" s="116">
        <v>40260</v>
      </c>
      <c r="B4168" s="112">
        <v>19.45</v>
      </c>
      <c r="C4168" s="112">
        <v>21.35</v>
      </c>
      <c r="D4168" s="112">
        <v>22.35</v>
      </c>
      <c r="E4168" s="112">
        <v>23</v>
      </c>
      <c r="F4168" s="112">
        <v>23.2</v>
      </c>
      <c r="G4168" s="112">
        <v>23.4</v>
      </c>
      <c r="H4168" s="113">
        <v>23.5</v>
      </c>
      <c r="I4168" s="90">
        <f t="shared" si="2132"/>
        <v>19.845833333333331</v>
      </c>
      <c r="J4168" s="90">
        <f t="shared" si="2133"/>
        <v>21.558333333333334</v>
      </c>
      <c r="K4168" s="114">
        <v>19</v>
      </c>
      <c r="L4168" s="115">
        <v>4.1666666666666664E-2</v>
      </c>
      <c r="M4168" s="11"/>
      <c r="N4168" s="90">
        <v>16.350000000000001</v>
      </c>
      <c r="O4168" s="90">
        <v>19.68</v>
      </c>
      <c r="P4168" s="90">
        <v>21.39</v>
      </c>
      <c r="Q4168" s="90">
        <v>22.62</v>
      </c>
      <c r="R4168" s="63">
        <f t="shared" si="2121"/>
        <v>24.72</v>
      </c>
      <c r="S4168" s="64">
        <f t="shared" si="2120"/>
        <v>-3.0823947836395943E-2</v>
      </c>
      <c r="T4168" s="65"/>
      <c r="U4168" s="65">
        <f t="shared" ref="U4168:U4231" si="2139">N4168/O4168</f>
        <v>0.8307926829268294</v>
      </c>
      <c r="V4168" s="65">
        <f t="shared" si="2122"/>
        <v>0.76437587657784012</v>
      </c>
      <c r="W4168" s="65">
        <f t="shared" si="2123"/>
        <v>0.72281167108753319</v>
      </c>
      <c r="X4168" s="61">
        <f t="shared" si="2134"/>
        <v>9.768637532133688E-2</v>
      </c>
      <c r="Y4168" s="66">
        <f t="shared" si="2124"/>
        <v>2.1739130434782608E-2</v>
      </c>
      <c r="Z4168" s="61">
        <f t="shared" si="2125"/>
        <v>8.6290153264749217E-2</v>
      </c>
      <c r="AA4168" s="67">
        <f t="shared" si="2126"/>
        <v>19.845833333333331</v>
      </c>
      <c r="AB4168" s="68">
        <f t="shared" si="2127"/>
        <v>0.18960244648318028</v>
      </c>
      <c r="AC4168" s="69">
        <f t="shared" si="2128"/>
        <v>0.21381243628950028</v>
      </c>
      <c r="AD4168" s="70">
        <f>_xlfn.PERCENTILE.EXC(AC4168:$AC$5675,0.5)</f>
        <v>5.6935629587803516E-2</v>
      </c>
      <c r="AE4168" s="70">
        <f>_xlfn.PERCENTILE.EXC($AC4168:AC$5675,0.35)</f>
        <v>2.9447785967448216E-2</v>
      </c>
      <c r="AF4168" s="71">
        <f t="shared" si="2117"/>
        <v>3.3512242074625405E-3</v>
      </c>
      <c r="AG4168" s="70">
        <f t="shared" si="2118"/>
        <v>-0.31213811082236831</v>
      </c>
      <c r="AH4168" s="70">
        <f t="shared" si="2119"/>
        <v>-0.32972785344228484</v>
      </c>
      <c r="AI4168" s="61" t="str">
        <f t="shared" si="2137"/>
        <v>Short VOL</v>
      </c>
      <c r="AJ4168" s="68" t="str">
        <f t="shared" si="2138"/>
        <v>Short VOL</v>
      </c>
      <c r="AK4168" s="72"/>
      <c r="AL4168" s="73"/>
      <c r="AM4168" s="72"/>
      <c r="AN4168" s="73"/>
      <c r="AO4168" s="74"/>
      <c r="AP4168" s="20"/>
      <c r="AQ4168" s="74"/>
      <c r="AR4168" s="20"/>
      <c r="AS4168" s="74"/>
      <c r="AT4168" s="20"/>
      <c r="AU4168" s="74" t="str">
        <f t="shared" si="2129"/>
        <v>00631L</v>
      </c>
      <c r="AV4168" s="20">
        <f t="shared" si="2135"/>
        <v>1</v>
      </c>
      <c r="AW4168" s="74" t="str">
        <f t="shared" si="2130"/>
        <v>00631L</v>
      </c>
      <c r="AX4168" s="20">
        <f t="shared" si="2131"/>
        <v>1</v>
      </c>
      <c r="AY4168" s="20">
        <f t="shared" si="2136"/>
        <v>1</v>
      </c>
      <c r="AZ4168" s="116">
        <v>40261</v>
      </c>
      <c r="BA4168" s="116"/>
      <c r="BB4168" s="20"/>
      <c r="BC4168" s="20"/>
      <c r="BD4168" s="76"/>
      <c r="BE4168" s="77"/>
      <c r="BF4168" s="77"/>
    </row>
    <row r="4169" spans="1:58" s="23" customFormat="1" ht="15.75" customHeight="1" x14ac:dyDescent="0.4">
      <c r="A4169" s="116">
        <v>40259</v>
      </c>
      <c r="B4169" s="112">
        <v>19.899999999999999</v>
      </c>
      <c r="C4169" s="112">
        <v>21.65</v>
      </c>
      <c r="D4169" s="112">
        <v>22.55</v>
      </c>
      <c r="E4169" s="112">
        <v>23.15</v>
      </c>
      <c r="F4169" s="112">
        <v>23.35</v>
      </c>
      <c r="G4169" s="112">
        <v>23.5</v>
      </c>
      <c r="H4169" s="113">
        <v>23.65</v>
      </c>
      <c r="I4169" s="90">
        <f t="shared" si="2132"/>
        <v>20.191666666666666</v>
      </c>
      <c r="J4169" s="90">
        <f t="shared" si="2133"/>
        <v>21.799999999999997</v>
      </c>
      <c r="K4169" s="114">
        <v>20</v>
      </c>
      <c r="L4169" s="115">
        <v>4.1666666666666664E-2</v>
      </c>
      <c r="M4169" s="11"/>
      <c r="N4169" s="90">
        <v>16.87</v>
      </c>
      <c r="O4169" s="90">
        <v>20.11</v>
      </c>
      <c r="P4169" s="90">
        <v>21.65</v>
      </c>
      <c r="Q4169" s="90">
        <v>22.83</v>
      </c>
      <c r="R4169" s="63">
        <f t="shared" si="2121"/>
        <v>24.889999999999997</v>
      </c>
      <c r="S4169" s="64">
        <f t="shared" si="2120"/>
        <v>-5.8927519151442476E-3</v>
      </c>
      <c r="T4169" s="65"/>
      <c r="U4169" s="65">
        <f t="shared" si="2139"/>
        <v>0.83888612630532078</v>
      </c>
      <c r="V4169" s="65">
        <f t="shared" si="2122"/>
        <v>0.77921478060046201</v>
      </c>
      <c r="W4169" s="65">
        <f t="shared" si="2123"/>
        <v>0.73893999123959708</v>
      </c>
      <c r="X4169" s="61">
        <f t="shared" si="2134"/>
        <v>8.7939698492462318E-2</v>
      </c>
      <c r="Y4169" s="66">
        <f t="shared" si="2124"/>
        <v>2.1598272138228944E-2</v>
      </c>
      <c r="Z4169" s="61">
        <f t="shared" si="2125"/>
        <v>7.9653322327692816E-2</v>
      </c>
      <c r="AA4169" s="67">
        <f t="shared" si="2126"/>
        <v>20.191666666666666</v>
      </c>
      <c r="AB4169" s="68">
        <f t="shared" si="2127"/>
        <v>0.17960877296976865</v>
      </c>
      <c r="AC4169" s="69">
        <f t="shared" si="2128"/>
        <v>0.19689784627543955</v>
      </c>
      <c r="AD4169" s="70">
        <f>_xlfn.PERCENTILE.EXC(AC4169:$AC$5675,0.5)</f>
        <v>5.6832298136646045E-2</v>
      </c>
      <c r="AE4169" s="70">
        <f>_xlfn.PERCENTILE.EXC($AC4169:AC$5675,0.35)</f>
        <v>2.9406546082954614E-2</v>
      </c>
      <c r="AF4169" s="71">
        <f t="shared" si="2117"/>
        <v>3.3512242074625405E-3</v>
      </c>
      <c r="AG4169" s="70">
        <f t="shared" si="2118"/>
        <v>-0.31213811082236831</v>
      </c>
      <c r="AH4169" s="70">
        <f t="shared" si="2119"/>
        <v>-0.32972785344228484</v>
      </c>
      <c r="AI4169" s="61" t="str">
        <f t="shared" si="2137"/>
        <v>Short VOL</v>
      </c>
      <c r="AJ4169" s="68" t="str">
        <f t="shared" si="2138"/>
        <v>Short VOL</v>
      </c>
      <c r="AK4169" s="72"/>
      <c r="AL4169" s="73"/>
      <c r="AM4169" s="72"/>
      <c r="AN4169" s="73"/>
      <c r="AO4169" s="74"/>
      <c r="AP4169" s="20"/>
      <c r="AQ4169" s="74"/>
      <c r="AR4169" s="20"/>
      <c r="AS4169" s="74"/>
      <c r="AT4169" s="20"/>
      <c r="AU4169" s="74" t="str">
        <f t="shared" si="2129"/>
        <v>00631L</v>
      </c>
      <c r="AV4169" s="20">
        <f t="shared" si="2135"/>
        <v>1</v>
      </c>
      <c r="AW4169" s="74" t="str">
        <f t="shared" si="2130"/>
        <v>00631L</v>
      </c>
      <c r="AX4169" s="20">
        <f t="shared" si="2131"/>
        <v>1</v>
      </c>
      <c r="AY4169" s="20">
        <f t="shared" si="2136"/>
        <v>1</v>
      </c>
      <c r="AZ4169" s="116">
        <v>40260</v>
      </c>
      <c r="BA4169" s="116"/>
      <c r="BB4169" s="20"/>
      <c r="BC4169" s="20"/>
      <c r="BD4169" s="76"/>
      <c r="BE4169" s="77"/>
      <c r="BF4169" s="77"/>
    </row>
    <row r="4170" spans="1:58" s="23" customFormat="1" ht="15.75" customHeight="1" x14ac:dyDescent="0.4">
      <c r="A4170" s="116">
        <v>40256</v>
      </c>
      <c r="B4170" s="112">
        <v>20.2</v>
      </c>
      <c r="C4170" s="112">
        <v>21.7</v>
      </c>
      <c r="D4170" s="112">
        <v>22.7</v>
      </c>
      <c r="E4170" s="112">
        <v>23.25</v>
      </c>
      <c r="F4170" s="112">
        <v>23.45</v>
      </c>
      <c r="G4170" s="112">
        <v>23.6</v>
      </c>
      <c r="H4170" s="113">
        <v>23.7</v>
      </c>
      <c r="I4170" s="90">
        <f t="shared" si="2132"/>
        <v>20.387499999999999</v>
      </c>
      <c r="J4170" s="90">
        <f t="shared" si="2133"/>
        <v>21.824999999999999</v>
      </c>
      <c r="K4170" s="114">
        <v>21</v>
      </c>
      <c r="L4170" s="115">
        <v>4.1666666666666664E-2</v>
      </c>
      <c r="M4170" s="11"/>
      <c r="N4170" s="90">
        <v>16.97</v>
      </c>
      <c r="O4170" s="90">
        <v>19.95</v>
      </c>
      <c r="P4170" s="90">
        <v>21.84</v>
      </c>
      <c r="Q4170" s="90">
        <v>23.33</v>
      </c>
      <c r="R4170" s="63">
        <f t="shared" si="2121"/>
        <v>24.82</v>
      </c>
      <c r="S4170" s="64">
        <f t="shared" si="2120"/>
        <v>2.1058965102286272E-2</v>
      </c>
      <c r="T4170" s="65"/>
      <c r="U4170" s="65">
        <f t="shared" si="2139"/>
        <v>0.85062656641604006</v>
      </c>
      <c r="V4170" s="65">
        <f t="shared" si="2122"/>
        <v>0.77701465201465192</v>
      </c>
      <c r="W4170" s="65">
        <f t="shared" si="2123"/>
        <v>0.72738962708958421</v>
      </c>
      <c r="X4170" s="61">
        <f t="shared" si="2134"/>
        <v>7.4257425742574254E-2</v>
      </c>
      <c r="Y4170" s="66">
        <f t="shared" si="2124"/>
        <v>1.9354838709677389E-2</v>
      </c>
      <c r="Z4170" s="61">
        <f t="shared" si="2125"/>
        <v>7.0508890251379519E-2</v>
      </c>
      <c r="AA4170" s="67">
        <f t="shared" si="2126"/>
        <v>20.387499999999999</v>
      </c>
      <c r="AB4170" s="68">
        <f t="shared" si="2127"/>
        <v>0.19033588685916328</v>
      </c>
      <c r="AC4170" s="69">
        <f t="shared" si="2128"/>
        <v>0.20138479670005896</v>
      </c>
      <c r="AD4170" s="70">
        <f>_xlfn.PERCENTILE.EXC(AC4170:$AC$5675,0.5)</f>
        <v>5.6665797120880608E-2</v>
      </c>
      <c r="AE4170" s="70">
        <f>_xlfn.PERCENTILE.EXC($AC4170:AC$5675,0.35)</f>
        <v>2.9358062890204741E-2</v>
      </c>
      <c r="AF4170" s="71">
        <f t="shared" si="2117"/>
        <v>3.3512242074625405E-3</v>
      </c>
      <c r="AG4170" s="70">
        <f t="shared" si="2118"/>
        <v>-0.31213811082236831</v>
      </c>
      <c r="AH4170" s="70">
        <f t="shared" si="2119"/>
        <v>-0.32972785344228484</v>
      </c>
      <c r="AI4170" s="61" t="str">
        <f t="shared" si="2137"/>
        <v>Short VOL</v>
      </c>
      <c r="AJ4170" s="68" t="str">
        <f t="shared" si="2138"/>
        <v>Short VOL</v>
      </c>
      <c r="AK4170" s="72"/>
      <c r="AL4170" s="73"/>
      <c r="AM4170" s="72"/>
      <c r="AN4170" s="73"/>
      <c r="AO4170" s="74"/>
      <c r="AP4170" s="20"/>
      <c r="AQ4170" s="74"/>
      <c r="AR4170" s="20"/>
      <c r="AS4170" s="74"/>
      <c r="AT4170" s="20"/>
      <c r="AU4170" s="74" t="str">
        <f t="shared" si="2129"/>
        <v>00631L</v>
      </c>
      <c r="AV4170" s="20">
        <f t="shared" si="2135"/>
        <v>1</v>
      </c>
      <c r="AW4170" s="74" t="str">
        <f t="shared" si="2130"/>
        <v>00631L</v>
      </c>
      <c r="AX4170" s="20">
        <f t="shared" si="2131"/>
        <v>1</v>
      </c>
      <c r="AY4170" s="20">
        <f t="shared" si="2136"/>
        <v>1</v>
      </c>
      <c r="AZ4170" s="116">
        <v>40259</v>
      </c>
      <c r="BA4170" s="116"/>
      <c r="BB4170" s="20"/>
      <c r="BC4170" s="20"/>
      <c r="BD4170" s="76"/>
      <c r="BE4170" s="77"/>
      <c r="BF4170" s="77"/>
    </row>
    <row r="4171" spans="1:58" s="23" customFormat="1" ht="15.75" customHeight="1" x14ac:dyDescent="0.4">
      <c r="A4171" s="116">
        <v>40255</v>
      </c>
      <c r="B4171" s="112">
        <v>19.8</v>
      </c>
      <c r="C4171" s="112">
        <v>21.45</v>
      </c>
      <c r="D4171" s="112">
        <v>22.45</v>
      </c>
      <c r="E4171" s="112">
        <v>23</v>
      </c>
      <c r="F4171" s="112">
        <v>23.25</v>
      </c>
      <c r="G4171" s="112">
        <v>23.35</v>
      </c>
      <c r="H4171" s="113">
        <v>23.5</v>
      </c>
      <c r="I4171" s="90">
        <f t="shared" si="2132"/>
        <v>19.9375</v>
      </c>
      <c r="J4171" s="90">
        <f t="shared" si="2133"/>
        <v>21.533333333333331</v>
      </c>
      <c r="K4171" s="114">
        <v>22</v>
      </c>
      <c r="L4171" s="115">
        <v>4.1666666666666664E-2</v>
      </c>
      <c r="M4171" s="11"/>
      <c r="N4171" s="90">
        <v>16.62</v>
      </c>
      <c r="O4171" s="90">
        <v>19.48</v>
      </c>
      <c r="P4171" s="90">
        <v>21.37</v>
      </c>
      <c r="Q4171" s="90">
        <v>22.7</v>
      </c>
      <c r="R4171" s="63">
        <f t="shared" si="2121"/>
        <v>24.23</v>
      </c>
      <c r="S4171" s="64">
        <f t="shared" si="2120"/>
        <v>-1.7149615612063816E-2</v>
      </c>
      <c r="T4171" s="65"/>
      <c r="U4171" s="65">
        <f t="shared" si="2139"/>
        <v>0.85318275154004108</v>
      </c>
      <c r="V4171" s="65">
        <f t="shared" si="2122"/>
        <v>0.7777257838090782</v>
      </c>
      <c r="W4171" s="65">
        <f t="shared" si="2123"/>
        <v>0.73215859030837016</v>
      </c>
      <c r="X4171" s="61">
        <f t="shared" si="2134"/>
        <v>8.3333333333333259E-2</v>
      </c>
      <c r="Y4171" s="66">
        <f t="shared" si="2124"/>
        <v>2.1739130434782608E-2</v>
      </c>
      <c r="Z4171" s="61">
        <f t="shared" si="2125"/>
        <v>8.0041797283176494E-2</v>
      </c>
      <c r="AA4171" s="67">
        <f t="shared" si="2126"/>
        <v>19.9375</v>
      </c>
      <c r="AB4171" s="68">
        <f t="shared" si="2127"/>
        <v>0.19133574007220214</v>
      </c>
      <c r="AC4171" s="69">
        <f t="shared" si="2128"/>
        <v>0.19960890493381461</v>
      </c>
      <c r="AD4171" s="70">
        <f>_xlfn.PERCENTILE.EXC(AC4171:$AC$5675,0.5)</f>
        <v>5.6499296105115171E-2</v>
      </c>
      <c r="AE4171" s="70">
        <f>_xlfn.PERCENTILE.EXC($AC4171:AC$5675,0.35)</f>
        <v>2.9309579697454881E-2</v>
      </c>
      <c r="AF4171" s="71">
        <f t="shared" si="2117"/>
        <v>3.3512242074625405E-3</v>
      </c>
      <c r="AG4171" s="70">
        <f t="shared" si="2118"/>
        <v>-0.31213811082236831</v>
      </c>
      <c r="AH4171" s="70">
        <f t="shared" si="2119"/>
        <v>-0.32972785344228484</v>
      </c>
      <c r="AI4171" s="61" t="str">
        <f t="shared" si="2137"/>
        <v>Short VOL</v>
      </c>
      <c r="AJ4171" s="68" t="str">
        <f t="shared" si="2138"/>
        <v>Short VOL</v>
      </c>
      <c r="AK4171" s="72"/>
      <c r="AL4171" s="73"/>
      <c r="AM4171" s="72"/>
      <c r="AN4171" s="73"/>
      <c r="AO4171" s="74"/>
      <c r="AP4171" s="20"/>
      <c r="AQ4171" s="74"/>
      <c r="AR4171" s="20"/>
      <c r="AS4171" s="74"/>
      <c r="AT4171" s="20"/>
      <c r="AU4171" s="74" t="str">
        <f t="shared" si="2129"/>
        <v>00631L</v>
      </c>
      <c r="AV4171" s="20">
        <f t="shared" si="2135"/>
        <v>1</v>
      </c>
      <c r="AW4171" s="74" t="str">
        <f t="shared" si="2130"/>
        <v>00631L</v>
      </c>
      <c r="AX4171" s="20">
        <f t="shared" si="2131"/>
        <v>1</v>
      </c>
      <c r="AY4171" s="20">
        <f t="shared" si="2136"/>
        <v>1</v>
      </c>
      <c r="AZ4171" s="116">
        <v>40256</v>
      </c>
      <c r="BA4171" s="116"/>
      <c r="BB4171" s="20"/>
      <c r="BC4171" s="20"/>
      <c r="BD4171" s="76"/>
      <c r="BE4171" s="77"/>
      <c r="BF4171" s="77"/>
    </row>
    <row r="4172" spans="1:58" s="23" customFormat="1" ht="15.75" customHeight="1" x14ac:dyDescent="0.4">
      <c r="A4172" s="116">
        <v>40254</v>
      </c>
      <c r="B4172" s="112">
        <v>20.100000000000001</v>
      </c>
      <c r="C4172" s="112">
        <v>21.75</v>
      </c>
      <c r="D4172" s="112">
        <v>22.65</v>
      </c>
      <c r="E4172" s="112">
        <v>23.05</v>
      </c>
      <c r="F4172" s="112">
        <v>23.4</v>
      </c>
      <c r="G4172" s="112">
        <v>23.5</v>
      </c>
      <c r="H4172" s="113">
        <v>23.6</v>
      </c>
      <c r="I4172" s="90">
        <f t="shared" si="2132"/>
        <v>20.168750000000003</v>
      </c>
      <c r="J4172" s="90">
        <f t="shared" si="2133"/>
        <v>21.787500000000001</v>
      </c>
      <c r="K4172" s="114">
        <v>23</v>
      </c>
      <c r="L4172" s="115">
        <v>4.1666666666666664E-2</v>
      </c>
      <c r="M4172" s="11"/>
      <c r="N4172" s="90">
        <v>16.91</v>
      </c>
      <c r="O4172" s="90">
        <v>19.72</v>
      </c>
      <c r="P4172" s="90">
        <v>21.45</v>
      </c>
      <c r="Q4172" s="90">
        <v>22.75</v>
      </c>
      <c r="R4172" s="63">
        <f t="shared" si="2121"/>
        <v>24.26</v>
      </c>
      <c r="S4172" s="64">
        <f t="shared" si="2120"/>
        <v>-4.4092707744488473E-2</v>
      </c>
      <c r="T4172" s="65"/>
      <c r="U4172" s="65">
        <f t="shared" si="2139"/>
        <v>0.85750507099391482</v>
      </c>
      <c r="V4172" s="65">
        <f t="shared" si="2122"/>
        <v>0.78834498834498834</v>
      </c>
      <c r="W4172" s="65">
        <f t="shared" si="2123"/>
        <v>0.74329670329670328</v>
      </c>
      <c r="X4172" s="61">
        <f t="shared" si="2134"/>
        <v>8.2089552238805888E-2</v>
      </c>
      <c r="Y4172" s="66">
        <f t="shared" si="2124"/>
        <v>2.3861171366594391E-2</v>
      </c>
      <c r="Z4172" s="61">
        <f t="shared" si="2125"/>
        <v>8.0260303687635495E-2</v>
      </c>
      <c r="AA4172" s="67">
        <f t="shared" si="2126"/>
        <v>20.168749999999999</v>
      </c>
      <c r="AB4172" s="68">
        <f t="shared" si="2127"/>
        <v>0.18864577173270261</v>
      </c>
      <c r="AC4172" s="69">
        <f t="shared" si="2128"/>
        <v>0.1927114133648728</v>
      </c>
      <c r="AD4172" s="70">
        <f>_xlfn.PERCENTILE.EXC(AC4172:$AC$5675,0.5)</f>
        <v>5.6421774707791555E-2</v>
      </c>
      <c r="AE4172" s="70">
        <f>_xlfn.PERCENTILE.EXC($AC4172:AC$5675,0.35)</f>
        <v>2.9234538990357297E-2</v>
      </c>
      <c r="AF4172" s="71">
        <f t="shared" si="2117"/>
        <v>3.3512242074625405E-3</v>
      </c>
      <c r="AG4172" s="70">
        <f t="shared" si="2118"/>
        <v>-0.31213811082236831</v>
      </c>
      <c r="AH4172" s="70">
        <f t="shared" si="2119"/>
        <v>-0.32972785344228484</v>
      </c>
      <c r="AI4172" s="61" t="str">
        <f t="shared" si="2137"/>
        <v>Short VOL</v>
      </c>
      <c r="AJ4172" s="68" t="str">
        <f t="shared" si="2138"/>
        <v>Short VOL</v>
      </c>
      <c r="AK4172" s="72"/>
      <c r="AL4172" s="73"/>
      <c r="AM4172" s="72"/>
      <c r="AN4172" s="73"/>
      <c r="AO4172" s="74"/>
      <c r="AP4172" s="20"/>
      <c r="AQ4172" s="74"/>
      <c r="AR4172" s="20"/>
      <c r="AS4172" s="74"/>
      <c r="AT4172" s="20"/>
      <c r="AU4172" s="74" t="str">
        <f t="shared" si="2129"/>
        <v>00631L</v>
      </c>
      <c r="AV4172" s="20">
        <f t="shared" si="2135"/>
        <v>1</v>
      </c>
      <c r="AW4172" s="74" t="str">
        <f t="shared" si="2130"/>
        <v>00631L</v>
      </c>
      <c r="AX4172" s="20">
        <f t="shared" si="2131"/>
        <v>1</v>
      </c>
      <c r="AY4172" s="20">
        <f t="shared" si="2136"/>
        <v>1</v>
      </c>
      <c r="AZ4172" s="116">
        <v>40255</v>
      </c>
      <c r="BA4172" s="116"/>
      <c r="BB4172" s="20"/>
      <c r="BC4172" s="20"/>
      <c r="BD4172" s="76"/>
      <c r="BE4172" s="77"/>
      <c r="BF4172" s="77"/>
    </row>
    <row r="4173" spans="1:58" s="23" customFormat="1" ht="15.75" customHeight="1" x14ac:dyDescent="0.4">
      <c r="A4173" s="116">
        <v>40253</v>
      </c>
      <c r="B4173" s="112">
        <v>17.45</v>
      </c>
      <c r="C4173" s="112">
        <v>20.9</v>
      </c>
      <c r="D4173" s="112">
        <v>22.3</v>
      </c>
      <c r="E4173" s="112">
        <v>23</v>
      </c>
      <c r="F4173" s="112">
        <v>23.3</v>
      </c>
      <c r="G4173" s="112">
        <v>23.55</v>
      </c>
      <c r="H4173" s="113">
        <v>23.65</v>
      </c>
      <c r="I4173" s="90">
        <f t="shared" si="2132"/>
        <v>20.9</v>
      </c>
      <c r="J4173" s="90">
        <f t="shared" si="2133"/>
        <v>22.3</v>
      </c>
      <c r="K4173" s="114">
        <v>0</v>
      </c>
      <c r="L4173" s="115">
        <v>0.05</v>
      </c>
      <c r="M4173" s="11"/>
      <c r="N4173" s="90">
        <v>17.690000000000001</v>
      </c>
      <c r="O4173" s="90">
        <v>20.16</v>
      </c>
      <c r="P4173" s="90">
        <v>21.94</v>
      </c>
      <c r="Q4173" s="90">
        <v>23.06</v>
      </c>
      <c r="R4173" s="63">
        <f t="shared" si="2121"/>
        <v>24.41</v>
      </c>
      <c r="S4173" s="64">
        <f t="shared" si="2120"/>
        <v>-1.7222222222222153E-2</v>
      </c>
      <c r="T4173" s="65"/>
      <c r="U4173" s="65">
        <f t="shared" si="2139"/>
        <v>0.87748015873015883</v>
      </c>
      <c r="V4173" s="65">
        <f t="shared" si="2122"/>
        <v>0.80628988149498637</v>
      </c>
      <c r="W4173" s="65">
        <f t="shared" si="2123"/>
        <v>0.76712922810060724</v>
      </c>
      <c r="X4173" s="61">
        <f t="shared" si="2134"/>
        <v>0.19770773638968478</v>
      </c>
      <c r="Y4173" s="66">
        <f t="shared" si="2124"/>
        <v>2.8260869565217329E-2</v>
      </c>
      <c r="Z4173" s="61">
        <f t="shared" si="2125"/>
        <v>6.6985645933014454E-2</v>
      </c>
      <c r="AA4173" s="67">
        <f t="shared" si="2126"/>
        <v>20.9</v>
      </c>
      <c r="AB4173" s="68">
        <f t="shared" si="2127"/>
        <v>-1.3566986998304238E-2</v>
      </c>
      <c r="AC4173" s="69">
        <f t="shared" si="2128"/>
        <v>0.18145845110231754</v>
      </c>
      <c r="AD4173" s="70">
        <f>_xlfn.PERCENTILE.EXC(AC4173:$AC$5675,0.5)</f>
        <v>5.634425331046794E-2</v>
      </c>
      <c r="AE4173" s="70">
        <f>_xlfn.PERCENTILE.EXC($AC4173:AC$5675,0.35)</f>
        <v>2.9148875277520622E-2</v>
      </c>
      <c r="AF4173" s="71">
        <f t="shared" si="2117"/>
        <v>3.3512242074625405E-3</v>
      </c>
      <c r="AG4173" s="70">
        <f t="shared" si="2118"/>
        <v>-0.31213811082236831</v>
      </c>
      <c r="AH4173" s="70">
        <f t="shared" si="2119"/>
        <v>-0.32972785344228484</v>
      </c>
      <c r="AI4173" s="61" t="str">
        <f t="shared" si="2137"/>
        <v>Short VOL</v>
      </c>
      <c r="AJ4173" s="68" t="str">
        <f t="shared" si="2138"/>
        <v>Short VOL</v>
      </c>
      <c r="AK4173" s="72"/>
      <c r="AL4173" s="73"/>
      <c r="AM4173" s="72"/>
      <c r="AN4173" s="73"/>
      <c r="AO4173" s="74"/>
      <c r="AP4173" s="20"/>
      <c r="AQ4173" s="74"/>
      <c r="AR4173" s="20"/>
      <c r="AS4173" s="74"/>
      <c r="AT4173" s="20"/>
      <c r="AU4173" s="74" t="str">
        <f t="shared" si="2129"/>
        <v>00631L</v>
      </c>
      <c r="AV4173" s="20">
        <f t="shared" si="2135"/>
        <v>1</v>
      </c>
      <c r="AW4173" s="74" t="str">
        <f t="shared" si="2130"/>
        <v>00631L</v>
      </c>
      <c r="AX4173" s="20">
        <f t="shared" si="2131"/>
        <v>1</v>
      </c>
      <c r="AY4173" s="20">
        <f t="shared" si="2136"/>
        <v>1</v>
      </c>
      <c r="AZ4173" s="116">
        <v>40254</v>
      </c>
      <c r="BA4173" s="116"/>
      <c r="BB4173" s="20"/>
      <c r="BC4173" s="20"/>
      <c r="BD4173" s="76"/>
      <c r="BE4173" s="77"/>
      <c r="BF4173" s="77"/>
    </row>
    <row r="4174" spans="1:58" s="23" customFormat="1" ht="15.75" customHeight="1" x14ac:dyDescent="0.4">
      <c r="A4174" s="116">
        <v>40252</v>
      </c>
      <c r="B4174" s="112">
        <v>18.100000000000001</v>
      </c>
      <c r="C4174" s="112">
        <v>21.5</v>
      </c>
      <c r="D4174" s="112">
        <v>22.85</v>
      </c>
      <c r="E4174" s="112">
        <v>23.35</v>
      </c>
      <c r="F4174" s="112">
        <v>23.65</v>
      </c>
      <c r="G4174" s="112">
        <v>23.8</v>
      </c>
      <c r="H4174" s="113">
        <v>23.95</v>
      </c>
      <c r="I4174" s="90">
        <f t="shared" si="2132"/>
        <v>21.33</v>
      </c>
      <c r="J4174" s="90">
        <f t="shared" si="2133"/>
        <v>22.782500000000002</v>
      </c>
      <c r="K4174" s="114">
        <v>1</v>
      </c>
      <c r="L4174" s="115">
        <v>0.05</v>
      </c>
      <c r="M4174" s="11"/>
      <c r="N4174" s="90">
        <v>18</v>
      </c>
      <c r="O4174" s="90">
        <v>20.72</v>
      </c>
      <c r="P4174" s="90">
        <v>22.25</v>
      </c>
      <c r="Q4174" s="90">
        <v>23.31</v>
      </c>
      <c r="R4174" s="63">
        <f t="shared" si="2121"/>
        <v>24.97</v>
      </c>
      <c r="S4174" s="64">
        <f t="shared" si="2120"/>
        <v>2.3890784982935252E-2</v>
      </c>
      <c r="T4174" s="65"/>
      <c r="U4174" s="65">
        <f t="shared" si="2139"/>
        <v>0.86872586872586877</v>
      </c>
      <c r="V4174" s="65">
        <f t="shared" si="2122"/>
        <v>0.8089887640449438</v>
      </c>
      <c r="W4174" s="65">
        <f t="shared" si="2123"/>
        <v>0.77220077220077221</v>
      </c>
      <c r="X4174" s="61">
        <f t="shared" si="2134"/>
        <v>0.18784530386740322</v>
      </c>
      <c r="Y4174" s="66">
        <f t="shared" si="2124"/>
        <v>2.5695931477515966E-2</v>
      </c>
      <c r="Z4174" s="61">
        <f t="shared" si="2125"/>
        <v>6.8096577590248675E-2</v>
      </c>
      <c r="AA4174" s="67">
        <f t="shared" si="2126"/>
        <v>21.330000000000002</v>
      </c>
      <c r="AB4174" s="68">
        <f t="shared" si="2127"/>
        <v>5.5555555555556347E-3</v>
      </c>
      <c r="AC4174" s="69">
        <f t="shared" si="2128"/>
        <v>0.18500000000000011</v>
      </c>
      <c r="AD4174" s="70">
        <f>_xlfn.PERCENTILE.EXC(AC4174:$AC$5675,0.5)</f>
        <v>5.625431843605587E-2</v>
      </c>
      <c r="AE4174" s="70">
        <f>_xlfn.PERCENTILE.EXC($AC4174:AC$5675,0.35)</f>
        <v>2.9063211564683951E-2</v>
      </c>
      <c r="AF4174" s="71">
        <f t="shared" ref="AF4174:AF4237" si="2140">_xlfn.PERCENTILE.EXC($AC4174:$AC5174,0.28)</f>
        <v>3.3512242074625405E-3</v>
      </c>
      <c r="AG4174" s="70">
        <f t="shared" ref="AG4174:AG4237" si="2141">_xlfn.PERCENTILE.EXC($AC4174:$AC5174,0.01)</f>
        <v>-0.31213811082236831</v>
      </c>
      <c r="AH4174" s="70">
        <f t="shared" ref="AH4174:AH4237" si="2142">_xlfn.PERCENTILE.EXC($AC4174:$AC5174,0.005)</f>
        <v>-0.32972785344228484</v>
      </c>
      <c r="AI4174" s="61" t="str">
        <f t="shared" si="2137"/>
        <v>Short VOL</v>
      </c>
      <c r="AJ4174" s="68" t="str">
        <f t="shared" si="2138"/>
        <v>Short VOL</v>
      </c>
      <c r="AK4174" s="72"/>
      <c r="AL4174" s="73"/>
      <c r="AM4174" s="72"/>
      <c r="AN4174" s="73"/>
      <c r="AO4174" s="74"/>
      <c r="AP4174" s="20"/>
      <c r="AQ4174" s="74"/>
      <c r="AR4174" s="20"/>
      <c r="AS4174" s="74"/>
      <c r="AT4174" s="20"/>
      <c r="AU4174" s="74" t="str">
        <f t="shared" si="2129"/>
        <v>00631L</v>
      </c>
      <c r="AV4174" s="20">
        <f t="shared" si="2135"/>
        <v>1</v>
      </c>
      <c r="AW4174" s="74" t="str">
        <f t="shared" si="2130"/>
        <v>00631L</v>
      </c>
      <c r="AX4174" s="20">
        <f t="shared" si="2131"/>
        <v>1</v>
      </c>
      <c r="AY4174" s="20">
        <f t="shared" si="2136"/>
        <v>1</v>
      </c>
      <c r="AZ4174" s="116">
        <v>40253</v>
      </c>
      <c r="BA4174" s="116"/>
      <c r="BB4174" s="20"/>
      <c r="BC4174" s="20"/>
      <c r="BD4174" s="76"/>
      <c r="BE4174" s="77"/>
      <c r="BF4174" s="77"/>
    </row>
    <row r="4175" spans="1:58" s="23" customFormat="1" ht="15.75" customHeight="1" x14ac:dyDescent="0.4">
      <c r="A4175" s="116">
        <v>40249</v>
      </c>
      <c r="B4175" s="112">
        <v>18.350000000000001</v>
      </c>
      <c r="C4175" s="112">
        <v>21.45</v>
      </c>
      <c r="D4175" s="112">
        <v>22.7</v>
      </c>
      <c r="E4175" s="112">
        <v>23.25</v>
      </c>
      <c r="F4175" s="112">
        <v>23.55</v>
      </c>
      <c r="G4175" s="112">
        <v>23.65</v>
      </c>
      <c r="H4175" s="113">
        <v>23.75</v>
      </c>
      <c r="I4175" s="90">
        <f t="shared" si="2132"/>
        <v>21.14</v>
      </c>
      <c r="J4175" s="90">
        <f t="shared" si="2133"/>
        <v>22.574999999999999</v>
      </c>
      <c r="K4175" s="114">
        <v>2</v>
      </c>
      <c r="L4175" s="115">
        <v>0.05</v>
      </c>
      <c r="M4175" s="11"/>
      <c r="N4175" s="90">
        <v>17.579999999999998</v>
      </c>
      <c r="O4175" s="90">
        <v>20.27</v>
      </c>
      <c r="P4175" s="90">
        <v>22.32</v>
      </c>
      <c r="Q4175" s="90">
        <v>23.34</v>
      </c>
      <c r="R4175" s="63">
        <f t="shared" si="2121"/>
        <v>25.010000000000005</v>
      </c>
      <c r="S4175" s="64">
        <f t="shared" si="2120"/>
        <v>-2.6578073089701022E-2</v>
      </c>
      <c r="T4175" s="65"/>
      <c r="U4175" s="65">
        <f t="shared" si="2139"/>
        <v>0.86729156388751838</v>
      </c>
      <c r="V4175" s="65">
        <f t="shared" si="2122"/>
        <v>0.7876344086021505</v>
      </c>
      <c r="W4175" s="65">
        <f t="shared" si="2123"/>
        <v>0.75321336760925439</v>
      </c>
      <c r="X4175" s="61">
        <f t="shared" si="2134"/>
        <v>0.16893732970027234</v>
      </c>
      <c r="Y4175" s="66">
        <f t="shared" si="2124"/>
        <v>2.1505376344086023E-2</v>
      </c>
      <c r="Z4175" s="61">
        <f t="shared" si="2125"/>
        <v>6.7880794701986699E-2</v>
      </c>
      <c r="AA4175" s="67">
        <f t="shared" si="2126"/>
        <v>21.14</v>
      </c>
      <c r="AB4175" s="68">
        <f t="shared" si="2127"/>
        <v>4.379977246871463E-2</v>
      </c>
      <c r="AC4175" s="69">
        <f t="shared" si="2128"/>
        <v>0.20250284414106953</v>
      </c>
      <c r="AD4175" s="70">
        <f>_xlfn.PERCENTILE.EXC(AC4175:$AC$5675,0.5)</f>
        <v>5.6164383561643799E-2</v>
      </c>
      <c r="AE4175" s="70">
        <f>_xlfn.PERCENTILE.EXC($AC4175:AC$5675,0.35)</f>
        <v>2.8975080722325613E-2</v>
      </c>
      <c r="AF4175" s="71">
        <f t="shared" si="2140"/>
        <v>3.3512242074625405E-3</v>
      </c>
      <c r="AG4175" s="70">
        <f t="shared" si="2141"/>
        <v>-0.31213811082236831</v>
      </c>
      <c r="AH4175" s="70">
        <f t="shared" si="2142"/>
        <v>-0.32972785344228484</v>
      </c>
      <c r="AI4175" s="61" t="str">
        <f t="shared" si="2137"/>
        <v>Short VOL</v>
      </c>
      <c r="AJ4175" s="68" t="str">
        <f t="shared" si="2138"/>
        <v>Short VOL</v>
      </c>
      <c r="AK4175" s="72"/>
      <c r="AL4175" s="73"/>
      <c r="AM4175" s="72"/>
      <c r="AN4175" s="73"/>
      <c r="AO4175" s="74"/>
      <c r="AP4175" s="20"/>
      <c r="AQ4175" s="74"/>
      <c r="AR4175" s="20"/>
      <c r="AS4175" s="74"/>
      <c r="AT4175" s="20"/>
      <c r="AU4175" s="74" t="str">
        <f t="shared" si="2129"/>
        <v>00631L</v>
      </c>
      <c r="AV4175" s="20">
        <f t="shared" si="2135"/>
        <v>1</v>
      </c>
      <c r="AW4175" s="74" t="str">
        <f t="shared" si="2130"/>
        <v>00631L</v>
      </c>
      <c r="AX4175" s="20">
        <f t="shared" si="2131"/>
        <v>1</v>
      </c>
      <c r="AY4175" s="20">
        <f t="shared" si="2136"/>
        <v>1</v>
      </c>
      <c r="AZ4175" s="116">
        <v>40252</v>
      </c>
      <c r="BA4175" s="116"/>
      <c r="BB4175" s="20"/>
      <c r="BC4175" s="20"/>
      <c r="BD4175" s="76"/>
      <c r="BE4175" s="77"/>
      <c r="BF4175" s="77"/>
    </row>
    <row r="4176" spans="1:58" s="23" customFormat="1" ht="15.75" customHeight="1" x14ac:dyDescent="0.4">
      <c r="A4176" s="116">
        <v>40248</v>
      </c>
      <c r="B4176" s="112">
        <v>18.600000000000001</v>
      </c>
      <c r="C4176" s="112">
        <v>21.6</v>
      </c>
      <c r="D4176" s="112">
        <v>22.8</v>
      </c>
      <c r="E4176" s="112">
        <v>23.4</v>
      </c>
      <c r="F4176" s="112">
        <v>23.65</v>
      </c>
      <c r="G4176" s="112">
        <v>23.85</v>
      </c>
      <c r="H4176" s="113">
        <v>24</v>
      </c>
      <c r="I4176" s="90">
        <f t="shared" si="2132"/>
        <v>21.150000000000002</v>
      </c>
      <c r="J4176" s="90">
        <f t="shared" si="2133"/>
        <v>22.62</v>
      </c>
      <c r="K4176" s="114">
        <v>3</v>
      </c>
      <c r="L4176" s="115">
        <v>0.05</v>
      </c>
      <c r="M4176" s="11"/>
      <c r="N4176" s="90">
        <v>18.059999999999999</v>
      </c>
      <c r="O4176" s="90">
        <v>20.7</v>
      </c>
      <c r="P4176" s="90">
        <v>22.76</v>
      </c>
      <c r="Q4176" s="90">
        <v>23.44</v>
      </c>
      <c r="R4176" s="63">
        <f t="shared" si="2121"/>
        <v>25.400000000000002</v>
      </c>
      <c r="S4176" s="64">
        <f t="shared" si="2120"/>
        <v>-2.7463651050080858E-2</v>
      </c>
      <c r="T4176" s="65"/>
      <c r="U4176" s="65">
        <f t="shared" si="2139"/>
        <v>0.87246376811594195</v>
      </c>
      <c r="V4176" s="65">
        <f t="shared" si="2122"/>
        <v>0.79349736379613345</v>
      </c>
      <c r="W4176" s="65">
        <f t="shared" si="2123"/>
        <v>0.77047781569965856</v>
      </c>
      <c r="X4176" s="61">
        <f t="shared" si="2134"/>
        <v>0.16129032258064516</v>
      </c>
      <c r="Y4176" s="66">
        <f t="shared" si="2124"/>
        <v>2.5641025641025703E-2</v>
      </c>
      <c r="Z4176" s="61">
        <f t="shared" si="2125"/>
        <v>6.9503546099290714E-2</v>
      </c>
      <c r="AA4176" s="67">
        <f t="shared" si="2126"/>
        <v>21.15</v>
      </c>
      <c r="AB4176" s="68">
        <f t="shared" si="2127"/>
        <v>2.9900332225913772E-2</v>
      </c>
      <c r="AC4176" s="69">
        <f t="shared" si="2128"/>
        <v>0.17109634551495018</v>
      </c>
      <c r="AD4176" s="70">
        <f>_xlfn.PERCENTILE.EXC(AC4176:$AC$5675,0.5)</f>
        <v>5.6145842087570418E-2</v>
      </c>
      <c r="AE4176" s="70">
        <f>_xlfn.PERCENTILE.EXC($AC4176:AC$5675,0.35)</f>
        <v>2.888653869171369E-2</v>
      </c>
      <c r="AF4176" s="71">
        <f t="shared" si="2140"/>
        <v>3.3512242074625405E-3</v>
      </c>
      <c r="AG4176" s="70">
        <f t="shared" si="2141"/>
        <v>-0.31213811082236831</v>
      </c>
      <c r="AH4176" s="70">
        <f t="shared" si="2142"/>
        <v>-0.32972785344228484</v>
      </c>
      <c r="AI4176" s="61" t="str">
        <f t="shared" si="2137"/>
        <v>Short VOL</v>
      </c>
      <c r="AJ4176" s="68" t="str">
        <f t="shared" si="2138"/>
        <v>Short VOL</v>
      </c>
      <c r="AK4176" s="72"/>
      <c r="AL4176" s="73"/>
      <c r="AM4176" s="72"/>
      <c r="AN4176" s="73"/>
      <c r="AO4176" s="74"/>
      <c r="AP4176" s="20"/>
      <c r="AQ4176" s="74"/>
      <c r="AR4176" s="20"/>
      <c r="AS4176" s="74"/>
      <c r="AT4176" s="20"/>
      <c r="AU4176" s="74" t="str">
        <f t="shared" si="2129"/>
        <v>00631L</v>
      </c>
      <c r="AV4176" s="20">
        <f t="shared" si="2135"/>
        <v>1</v>
      </c>
      <c r="AW4176" s="74" t="str">
        <f t="shared" si="2130"/>
        <v>00631L</v>
      </c>
      <c r="AX4176" s="20">
        <f t="shared" si="2131"/>
        <v>1</v>
      </c>
      <c r="AY4176" s="20">
        <f t="shared" si="2136"/>
        <v>1</v>
      </c>
      <c r="AZ4176" s="116">
        <v>40249</v>
      </c>
      <c r="BA4176" s="116"/>
      <c r="BB4176" s="20"/>
      <c r="BC4176" s="20"/>
      <c r="BD4176" s="76"/>
      <c r="BE4176" s="77"/>
      <c r="BF4176" s="77"/>
    </row>
    <row r="4177" spans="1:58" s="23" customFormat="1" ht="15.75" customHeight="1" x14ac:dyDescent="0.4">
      <c r="A4177" s="116">
        <v>40247</v>
      </c>
      <c r="B4177" s="112">
        <v>18.600000000000001</v>
      </c>
      <c r="C4177" s="112">
        <v>21.4</v>
      </c>
      <c r="D4177" s="112">
        <v>22.65</v>
      </c>
      <c r="E4177" s="112">
        <v>23.3</v>
      </c>
      <c r="F4177" s="112">
        <v>23.45</v>
      </c>
      <c r="G4177" s="112">
        <v>23.65</v>
      </c>
      <c r="H4177" s="113">
        <v>24.1</v>
      </c>
      <c r="I4177" s="90">
        <f t="shared" si="2132"/>
        <v>20.84</v>
      </c>
      <c r="J4177" s="90">
        <f t="shared" si="2133"/>
        <v>22.4</v>
      </c>
      <c r="K4177" s="114">
        <v>4</v>
      </c>
      <c r="L4177" s="115">
        <v>0.05</v>
      </c>
      <c r="M4177" s="11"/>
      <c r="N4177" s="90">
        <v>18.57</v>
      </c>
      <c r="O4177" s="90">
        <v>20.51</v>
      </c>
      <c r="P4177" s="90">
        <v>22.15</v>
      </c>
      <c r="Q4177" s="90">
        <v>23.24</v>
      </c>
      <c r="R4177" s="63">
        <f t="shared" si="2121"/>
        <v>24.089999999999996</v>
      </c>
      <c r="S4177" s="64">
        <f t="shared" si="2120"/>
        <v>3.6272321428571348E-2</v>
      </c>
      <c r="T4177" s="65"/>
      <c r="U4177" s="65">
        <f t="shared" si="2139"/>
        <v>0.90541199414919549</v>
      </c>
      <c r="V4177" s="65">
        <f t="shared" si="2122"/>
        <v>0.83837471783295714</v>
      </c>
      <c r="W4177" s="65">
        <f t="shared" si="2123"/>
        <v>0.79905335628227203</v>
      </c>
      <c r="X4177" s="61">
        <f t="shared" si="2134"/>
        <v>0.15053763440860199</v>
      </c>
      <c r="Y4177" s="66">
        <f t="shared" si="2124"/>
        <v>3.4334763948497882E-2</v>
      </c>
      <c r="Z4177" s="61">
        <f t="shared" si="2125"/>
        <v>7.4856046065259058E-2</v>
      </c>
      <c r="AA4177" s="67">
        <f t="shared" si="2126"/>
        <v>20.840000000000003</v>
      </c>
      <c r="AB4177" s="68">
        <f t="shared" si="2127"/>
        <v>1.6155088852989304E-3</v>
      </c>
      <c r="AC4177" s="69">
        <f t="shared" si="2128"/>
        <v>0.12224017232094793</v>
      </c>
      <c r="AD4177" s="70">
        <f>_xlfn.PERCENTILE.EXC(AC4177:$AC$5675,0.5)</f>
        <v>5.6127300613497036E-2</v>
      </c>
      <c r="AE4177" s="70">
        <f>_xlfn.PERCENTILE.EXC($AC4177:AC$5675,0.35)</f>
        <v>2.8797996661101742E-2</v>
      </c>
      <c r="AF4177" s="71">
        <f t="shared" si="2140"/>
        <v>3.3512242074625405E-3</v>
      </c>
      <c r="AG4177" s="70">
        <f t="shared" si="2141"/>
        <v>-0.31213811082236831</v>
      </c>
      <c r="AH4177" s="70">
        <f t="shared" si="2142"/>
        <v>-0.32972785344228484</v>
      </c>
      <c r="AI4177" s="61" t="str">
        <f t="shared" si="2137"/>
        <v>Short VOL</v>
      </c>
      <c r="AJ4177" s="68" t="str">
        <f t="shared" si="2138"/>
        <v>Short VOL</v>
      </c>
      <c r="AK4177" s="72"/>
      <c r="AL4177" s="73"/>
      <c r="AM4177" s="72"/>
      <c r="AN4177" s="73"/>
      <c r="AO4177" s="74"/>
      <c r="AP4177" s="20"/>
      <c r="AQ4177" s="74"/>
      <c r="AR4177" s="20"/>
      <c r="AS4177" s="74"/>
      <c r="AT4177" s="20"/>
      <c r="AU4177" s="74" t="str">
        <f t="shared" si="2129"/>
        <v>00631L</v>
      </c>
      <c r="AV4177" s="20">
        <f t="shared" si="2135"/>
        <v>1</v>
      </c>
      <c r="AW4177" s="74" t="str">
        <f t="shared" si="2130"/>
        <v>00631L</v>
      </c>
      <c r="AX4177" s="20">
        <f t="shared" si="2131"/>
        <v>1</v>
      </c>
      <c r="AY4177" s="20">
        <f t="shared" si="2136"/>
        <v>1</v>
      </c>
      <c r="AZ4177" s="116">
        <v>40248</v>
      </c>
      <c r="BA4177" s="116"/>
      <c r="BB4177" s="20"/>
      <c r="BC4177" s="20"/>
      <c r="BD4177" s="76"/>
      <c r="BE4177" s="77"/>
      <c r="BF4177" s="77"/>
    </row>
    <row r="4178" spans="1:58" s="23" customFormat="1" ht="15.75" customHeight="1" x14ac:dyDescent="0.4">
      <c r="A4178" s="116">
        <v>40246</v>
      </c>
      <c r="B4178" s="112">
        <v>18.5</v>
      </c>
      <c r="C4178" s="112">
        <v>21.25</v>
      </c>
      <c r="D4178" s="112">
        <v>22.45</v>
      </c>
      <c r="E4178" s="112">
        <v>23</v>
      </c>
      <c r="F4178" s="112">
        <v>23.2</v>
      </c>
      <c r="G4178" s="112">
        <v>23.4</v>
      </c>
      <c r="H4178" s="113">
        <v>23.45</v>
      </c>
      <c r="I4178" s="90">
        <f t="shared" si="2132"/>
        <v>20.5625</v>
      </c>
      <c r="J4178" s="90">
        <f t="shared" si="2133"/>
        <v>22.15</v>
      </c>
      <c r="K4178" s="114">
        <v>5</v>
      </c>
      <c r="L4178" s="115">
        <v>0.05</v>
      </c>
      <c r="M4178" s="11"/>
      <c r="N4178" s="90">
        <v>17.920000000000002</v>
      </c>
      <c r="O4178" s="90">
        <v>20.16</v>
      </c>
      <c r="P4178" s="90">
        <v>21.74</v>
      </c>
      <c r="Q4178" s="90">
        <v>22.94</v>
      </c>
      <c r="R4178" s="63">
        <f t="shared" si="2121"/>
        <v>23.979999999999997</v>
      </c>
      <c r="S4178" s="64">
        <f t="shared" ref="S4178:S4241" si="2143">(N4178-N4179)/N4179</f>
        <v>7.3074761101743994E-3</v>
      </c>
      <c r="T4178" s="65"/>
      <c r="U4178" s="65">
        <f t="shared" si="2139"/>
        <v>0.88888888888888895</v>
      </c>
      <c r="V4178" s="65">
        <f t="shared" si="2122"/>
        <v>0.82428702851885938</v>
      </c>
      <c r="W4178" s="65">
        <f t="shared" si="2123"/>
        <v>0.78116826503923276</v>
      </c>
      <c r="X4178" s="61">
        <f t="shared" si="2134"/>
        <v>0.14864864864864866</v>
      </c>
      <c r="Y4178" s="66">
        <f t="shared" si="2124"/>
        <v>1.9565217391304318E-2</v>
      </c>
      <c r="Z4178" s="61">
        <f t="shared" si="2125"/>
        <v>7.7203647416413307E-2</v>
      </c>
      <c r="AA4178" s="67">
        <f t="shared" si="2126"/>
        <v>20.5625</v>
      </c>
      <c r="AB4178" s="68">
        <f t="shared" si="2127"/>
        <v>3.2366071428571327E-2</v>
      </c>
      <c r="AC4178" s="69">
        <f t="shared" si="2128"/>
        <v>0.14746093749999989</v>
      </c>
      <c r="AD4178" s="70">
        <f>_xlfn.PERCENTILE.EXC(AC4178:$AC$5675,0.5)</f>
        <v>5.6076542683430167E-2</v>
      </c>
      <c r="AE4178" s="70">
        <f>_xlfn.PERCENTILE.EXC($AC4178:AC$5675,0.35)</f>
        <v>2.8779534331617274E-2</v>
      </c>
      <c r="AF4178" s="71">
        <f t="shared" si="2140"/>
        <v>3.3512242074625405E-3</v>
      </c>
      <c r="AG4178" s="70">
        <f t="shared" si="2141"/>
        <v>-0.31213811082236831</v>
      </c>
      <c r="AH4178" s="70">
        <f t="shared" si="2142"/>
        <v>-0.32972785344228484</v>
      </c>
      <c r="AI4178" s="61" t="str">
        <f t="shared" si="2137"/>
        <v>Short VOL</v>
      </c>
      <c r="AJ4178" s="68" t="str">
        <f t="shared" si="2138"/>
        <v>Short VOL</v>
      </c>
      <c r="AK4178" s="72"/>
      <c r="AL4178" s="73"/>
      <c r="AM4178" s="72"/>
      <c r="AN4178" s="73"/>
      <c r="AO4178" s="74"/>
      <c r="AP4178" s="20"/>
      <c r="AQ4178" s="74"/>
      <c r="AR4178" s="20"/>
      <c r="AS4178" s="74"/>
      <c r="AT4178" s="20"/>
      <c r="AU4178" s="74" t="str">
        <f t="shared" si="2129"/>
        <v>00631L</v>
      </c>
      <c r="AV4178" s="20">
        <f t="shared" si="2135"/>
        <v>1</v>
      </c>
      <c r="AW4178" s="74" t="str">
        <f t="shared" si="2130"/>
        <v>00631L</v>
      </c>
      <c r="AX4178" s="20">
        <f t="shared" si="2131"/>
        <v>1</v>
      </c>
      <c r="AY4178" s="20">
        <f t="shared" si="2136"/>
        <v>1</v>
      </c>
      <c r="AZ4178" s="116">
        <v>40247</v>
      </c>
      <c r="BA4178" s="116"/>
      <c r="BB4178" s="20"/>
      <c r="BC4178" s="20"/>
      <c r="BD4178" s="76"/>
      <c r="BE4178" s="77"/>
      <c r="BF4178" s="77"/>
    </row>
    <row r="4179" spans="1:58" s="23" customFormat="1" ht="15.75" customHeight="1" x14ac:dyDescent="0.4">
      <c r="A4179" s="116">
        <v>40245</v>
      </c>
      <c r="B4179" s="112">
        <v>18.350000000000001</v>
      </c>
      <c r="C4179" s="112">
        <v>21.25</v>
      </c>
      <c r="D4179" s="112">
        <v>22.45</v>
      </c>
      <c r="E4179" s="112">
        <v>22.95</v>
      </c>
      <c r="F4179" s="112">
        <v>23.25</v>
      </c>
      <c r="G4179" s="112">
        <v>23.45</v>
      </c>
      <c r="H4179" s="113">
        <v>23.5</v>
      </c>
      <c r="I4179" s="90">
        <f t="shared" si="2132"/>
        <v>20.38</v>
      </c>
      <c r="J4179" s="90">
        <f t="shared" si="2133"/>
        <v>22.09</v>
      </c>
      <c r="K4179" s="114">
        <v>6</v>
      </c>
      <c r="L4179" s="115">
        <v>0.05</v>
      </c>
      <c r="M4179" s="11"/>
      <c r="N4179" s="90">
        <v>17.79</v>
      </c>
      <c r="O4179" s="90">
        <v>20.260000000000002</v>
      </c>
      <c r="P4179" s="90">
        <v>21.89</v>
      </c>
      <c r="Q4179" s="90">
        <v>23.05</v>
      </c>
      <c r="R4179" s="63">
        <f t="shared" si="2121"/>
        <v>24.360000000000007</v>
      </c>
      <c r="S4179" s="64">
        <f t="shared" si="2143"/>
        <v>2.1239954075774822E-2</v>
      </c>
      <c r="T4179" s="65"/>
      <c r="U4179" s="65">
        <f t="shared" si="2139"/>
        <v>0.87808489634748266</v>
      </c>
      <c r="V4179" s="65">
        <f t="shared" si="2122"/>
        <v>0.81269986295111918</v>
      </c>
      <c r="W4179" s="65">
        <f t="shared" si="2123"/>
        <v>0.77180043383947938</v>
      </c>
      <c r="X4179" s="61">
        <f t="shared" si="2134"/>
        <v>0.1580381471389645</v>
      </c>
      <c r="Y4179" s="66">
        <f t="shared" si="2124"/>
        <v>2.3965141612200466E-2</v>
      </c>
      <c r="Z4179" s="61">
        <f t="shared" si="2125"/>
        <v>8.3905789990186497E-2</v>
      </c>
      <c r="AA4179" s="67">
        <f t="shared" si="2126"/>
        <v>20.38</v>
      </c>
      <c r="AB4179" s="68">
        <f t="shared" si="2127"/>
        <v>3.1478358628443073E-2</v>
      </c>
      <c r="AC4179" s="69">
        <f t="shared" si="2128"/>
        <v>0.14558740865654862</v>
      </c>
      <c r="AD4179" s="70">
        <f>_xlfn.PERCENTILE.EXC(AC4179:$AC$5675,0.5)</f>
        <v>5.6025784753363297E-2</v>
      </c>
      <c r="AE4179" s="70">
        <f>_xlfn.PERCENTILE.EXC($AC4179:AC$5675,0.35)</f>
        <v>2.8761072002132806E-2</v>
      </c>
      <c r="AF4179" s="71">
        <f t="shared" si="2140"/>
        <v>3.3512242074625405E-3</v>
      </c>
      <c r="AG4179" s="70">
        <f t="shared" si="2141"/>
        <v>-0.31213811082236831</v>
      </c>
      <c r="AH4179" s="70">
        <f t="shared" si="2142"/>
        <v>-0.32972785344228484</v>
      </c>
      <c r="AI4179" s="61" t="str">
        <f t="shared" si="2137"/>
        <v>Short VOL</v>
      </c>
      <c r="AJ4179" s="68" t="str">
        <f t="shared" si="2138"/>
        <v>Short VOL</v>
      </c>
      <c r="AK4179" s="72"/>
      <c r="AL4179" s="73"/>
      <c r="AM4179" s="72"/>
      <c r="AN4179" s="73"/>
      <c r="AO4179" s="74"/>
      <c r="AP4179" s="20"/>
      <c r="AQ4179" s="74"/>
      <c r="AR4179" s="20"/>
      <c r="AS4179" s="74"/>
      <c r="AT4179" s="20"/>
      <c r="AU4179" s="74" t="str">
        <f t="shared" si="2129"/>
        <v>00631L</v>
      </c>
      <c r="AV4179" s="20">
        <f t="shared" si="2135"/>
        <v>1</v>
      </c>
      <c r="AW4179" s="74" t="str">
        <f t="shared" si="2130"/>
        <v>00631L</v>
      </c>
      <c r="AX4179" s="20">
        <f t="shared" si="2131"/>
        <v>1</v>
      </c>
      <c r="AY4179" s="20">
        <f t="shared" si="2136"/>
        <v>1</v>
      </c>
      <c r="AZ4179" s="116">
        <v>40246</v>
      </c>
      <c r="BA4179" s="116"/>
      <c r="BB4179" s="20"/>
      <c r="BC4179" s="20"/>
      <c r="BD4179" s="76"/>
      <c r="BE4179" s="77"/>
      <c r="BF4179" s="77"/>
    </row>
    <row r="4180" spans="1:58" s="23" customFormat="1" ht="15.75" customHeight="1" x14ac:dyDescent="0.4">
      <c r="A4180" s="116">
        <v>40242</v>
      </c>
      <c r="B4180" s="112">
        <v>18.55</v>
      </c>
      <c r="C4180" s="112">
        <v>21.6</v>
      </c>
      <c r="D4180" s="112">
        <v>22.6</v>
      </c>
      <c r="E4180" s="112">
        <v>23.05</v>
      </c>
      <c r="F4180" s="112">
        <v>23.25</v>
      </c>
      <c r="G4180" s="112">
        <v>23.5</v>
      </c>
      <c r="H4180" s="113">
        <v>23.65</v>
      </c>
      <c r="I4180" s="90">
        <f t="shared" si="2132"/>
        <v>20.532500000000002</v>
      </c>
      <c r="J4180" s="90">
        <f t="shared" si="2133"/>
        <v>22.25</v>
      </c>
      <c r="K4180" s="114">
        <v>7</v>
      </c>
      <c r="L4180" s="115">
        <v>0.05</v>
      </c>
      <c r="M4180" s="11"/>
      <c r="N4180" s="90">
        <v>17.420000000000002</v>
      </c>
      <c r="O4180" s="90">
        <v>20.23</v>
      </c>
      <c r="P4180" s="90">
        <v>22.15</v>
      </c>
      <c r="Q4180" s="90">
        <v>23.18</v>
      </c>
      <c r="R4180" s="63">
        <f t="shared" si="2121"/>
        <v>24.959999999999994</v>
      </c>
      <c r="S4180" s="64">
        <f t="shared" si="2143"/>
        <v>-6.9444444444444295E-2</v>
      </c>
      <c r="T4180" s="65"/>
      <c r="U4180" s="65">
        <f t="shared" si="2139"/>
        <v>0.86109738012852211</v>
      </c>
      <c r="V4180" s="65">
        <f t="shared" si="2122"/>
        <v>0.78645598194130939</v>
      </c>
      <c r="W4180" s="65">
        <f t="shared" si="2123"/>
        <v>0.75150992234685077</v>
      </c>
      <c r="X4180" s="61">
        <f t="shared" si="2134"/>
        <v>0.16442048517520219</v>
      </c>
      <c r="Y4180" s="66">
        <f t="shared" si="2124"/>
        <v>2.6030368763557389E-2</v>
      </c>
      <c r="Z4180" s="61">
        <f t="shared" si="2125"/>
        <v>8.3647875319615123E-2</v>
      </c>
      <c r="AA4180" s="67">
        <f t="shared" si="2126"/>
        <v>20.532499999999999</v>
      </c>
      <c r="AB4180" s="68">
        <f t="shared" si="2127"/>
        <v>6.4867967853042413E-2</v>
      </c>
      <c r="AC4180" s="69">
        <f t="shared" si="2128"/>
        <v>0.17867393800229603</v>
      </c>
      <c r="AD4180" s="70">
        <f>_xlfn.PERCENTILE.EXC(AC4180:$AC$5675,0.5)</f>
        <v>5.60061470141184E-2</v>
      </c>
      <c r="AE4180" s="70">
        <f>_xlfn.PERCENTILE.EXC($AC4180:AC$5675,0.35)</f>
        <v>2.8739586063408984E-2</v>
      </c>
      <c r="AF4180" s="71">
        <f t="shared" si="2140"/>
        <v>3.3512242074625405E-3</v>
      </c>
      <c r="AG4180" s="70">
        <f t="shared" si="2141"/>
        <v>-0.31213811082236831</v>
      </c>
      <c r="AH4180" s="70">
        <f t="shared" si="2142"/>
        <v>-0.32972785344228484</v>
      </c>
      <c r="AI4180" s="61" t="str">
        <f t="shared" si="2137"/>
        <v>Short VOL</v>
      </c>
      <c r="AJ4180" s="68" t="str">
        <f t="shared" si="2138"/>
        <v>Short VOL</v>
      </c>
      <c r="AK4180" s="72"/>
      <c r="AL4180" s="73"/>
      <c r="AM4180" s="72"/>
      <c r="AN4180" s="73"/>
      <c r="AO4180" s="74"/>
      <c r="AP4180" s="20"/>
      <c r="AQ4180" s="74"/>
      <c r="AR4180" s="20"/>
      <c r="AS4180" s="74"/>
      <c r="AT4180" s="20"/>
      <c r="AU4180" s="74" t="str">
        <f t="shared" si="2129"/>
        <v>00631L</v>
      </c>
      <c r="AV4180" s="20">
        <f t="shared" si="2135"/>
        <v>1</v>
      </c>
      <c r="AW4180" s="74" t="str">
        <f t="shared" si="2130"/>
        <v>00631L</v>
      </c>
      <c r="AX4180" s="20">
        <f t="shared" si="2131"/>
        <v>1</v>
      </c>
      <c r="AY4180" s="20">
        <f t="shared" si="2136"/>
        <v>1</v>
      </c>
      <c r="AZ4180" s="116">
        <v>40245</v>
      </c>
      <c r="BA4180" s="116"/>
      <c r="BB4180" s="20"/>
      <c r="BC4180" s="20"/>
      <c r="BD4180" s="76"/>
      <c r="BE4180" s="77"/>
      <c r="BF4180" s="77"/>
    </row>
    <row r="4181" spans="1:58" s="23" customFormat="1" ht="15.75" customHeight="1" x14ac:dyDescent="0.4">
      <c r="A4181" s="116">
        <v>40241</v>
      </c>
      <c r="B4181" s="112">
        <v>19.600000000000001</v>
      </c>
      <c r="C4181" s="112">
        <v>22.5</v>
      </c>
      <c r="D4181" s="112">
        <v>23.25</v>
      </c>
      <c r="E4181" s="112">
        <v>23.6</v>
      </c>
      <c r="F4181" s="112">
        <v>23.7</v>
      </c>
      <c r="G4181" s="112">
        <v>23.8</v>
      </c>
      <c r="H4181" s="113">
        <v>23.9</v>
      </c>
      <c r="I4181" s="90">
        <f t="shared" si="2132"/>
        <v>21.34</v>
      </c>
      <c r="J4181" s="90">
        <f t="shared" si="2133"/>
        <v>22.95</v>
      </c>
      <c r="K4181" s="114">
        <v>8</v>
      </c>
      <c r="L4181" s="115">
        <v>0.05</v>
      </c>
      <c r="M4181" s="11"/>
      <c r="N4181" s="90">
        <v>18.72</v>
      </c>
      <c r="O4181" s="90">
        <v>21.03</v>
      </c>
      <c r="P4181" s="90">
        <v>22.49</v>
      </c>
      <c r="Q4181" s="90">
        <v>23.56</v>
      </c>
      <c r="R4181" s="63">
        <f t="shared" si="2121"/>
        <v>24.799999999999997</v>
      </c>
      <c r="S4181" s="64">
        <f t="shared" si="2143"/>
        <v>-5.8417419012214257E-3</v>
      </c>
      <c r="T4181" s="65"/>
      <c r="U4181" s="65">
        <f t="shared" si="2139"/>
        <v>0.89015691868758906</v>
      </c>
      <c r="V4181" s="65">
        <f t="shared" si="2122"/>
        <v>0.83236994219653182</v>
      </c>
      <c r="W4181" s="65">
        <f t="shared" si="2123"/>
        <v>0.79456706281833611</v>
      </c>
      <c r="X4181" s="61">
        <f t="shared" si="2134"/>
        <v>0.1479591836734693</v>
      </c>
      <c r="Y4181" s="66">
        <f t="shared" si="2124"/>
        <v>1.271186440677954E-2</v>
      </c>
      <c r="Z4181" s="61">
        <f t="shared" si="2125"/>
        <v>7.5445173383317687E-2</v>
      </c>
      <c r="AA4181" s="67">
        <f t="shared" si="2126"/>
        <v>21.34</v>
      </c>
      <c r="AB4181" s="68">
        <f t="shared" si="2127"/>
        <v>4.7008547008547147E-2</v>
      </c>
      <c r="AC4181" s="69">
        <f t="shared" si="2128"/>
        <v>0.13995726495726502</v>
      </c>
      <c r="AD4181" s="70">
        <f>_xlfn.PERCENTILE.EXC(AC4181:$AC$5675,0.5)</f>
        <v>5.5986509274873503E-2</v>
      </c>
      <c r="AE4181" s="70">
        <f>_xlfn.PERCENTILE.EXC($AC4181:AC$5675,0.35)</f>
        <v>2.8699958469249089E-2</v>
      </c>
      <c r="AF4181" s="71">
        <f t="shared" si="2140"/>
        <v>3.3512242074625405E-3</v>
      </c>
      <c r="AG4181" s="70">
        <f t="shared" si="2141"/>
        <v>-0.31213811082236831</v>
      </c>
      <c r="AH4181" s="70">
        <f t="shared" si="2142"/>
        <v>-0.32972785344228484</v>
      </c>
      <c r="AI4181" s="61" t="str">
        <f t="shared" si="2137"/>
        <v>Short VOL</v>
      </c>
      <c r="AJ4181" s="68" t="str">
        <f t="shared" si="2138"/>
        <v>Short VOL</v>
      </c>
      <c r="AK4181" s="72"/>
      <c r="AL4181" s="73"/>
      <c r="AM4181" s="72"/>
      <c r="AN4181" s="73"/>
      <c r="AO4181" s="74"/>
      <c r="AP4181" s="20"/>
      <c r="AQ4181" s="74"/>
      <c r="AR4181" s="20"/>
      <c r="AS4181" s="74"/>
      <c r="AT4181" s="20"/>
      <c r="AU4181" s="74" t="str">
        <f t="shared" si="2129"/>
        <v>00631L</v>
      </c>
      <c r="AV4181" s="20">
        <f t="shared" si="2135"/>
        <v>1</v>
      </c>
      <c r="AW4181" s="74" t="str">
        <f t="shared" si="2130"/>
        <v>00631L</v>
      </c>
      <c r="AX4181" s="20">
        <f t="shared" si="2131"/>
        <v>1</v>
      </c>
      <c r="AY4181" s="20">
        <f t="shared" si="2136"/>
        <v>1</v>
      </c>
      <c r="AZ4181" s="116">
        <v>40242</v>
      </c>
      <c r="BA4181" s="116"/>
      <c r="BB4181" s="20"/>
      <c r="BC4181" s="20"/>
      <c r="BD4181" s="76"/>
      <c r="BE4181" s="77"/>
      <c r="BF4181" s="77"/>
    </row>
    <row r="4182" spans="1:58" s="23" customFormat="1" ht="15.75" customHeight="1" x14ac:dyDescent="0.4">
      <c r="A4182" s="116">
        <v>40240</v>
      </c>
      <c r="B4182" s="112">
        <v>19.600000000000001</v>
      </c>
      <c r="C4182" s="112">
        <v>22.6</v>
      </c>
      <c r="D4182" s="112">
        <v>23.25</v>
      </c>
      <c r="E4182" s="112">
        <v>23.45</v>
      </c>
      <c r="F4182" s="112">
        <v>23.7</v>
      </c>
      <c r="G4182" s="112">
        <v>23.8</v>
      </c>
      <c r="H4182" s="113">
        <v>23.9</v>
      </c>
      <c r="I4182" s="90">
        <f t="shared" si="2132"/>
        <v>21.25</v>
      </c>
      <c r="J4182" s="90">
        <f t="shared" si="2133"/>
        <v>22.9575</v>
      </c>
      <c r="K4182" s="114">
        <v>9</v>
      </c>
      <c r="L4182" s="115">
        <v>0.05</v>
      </c>
      <c r="M4182" s="11"/>
      <c r="N4182" s="90">
        <v>18.829999999999998</v>
      </c>
      <c r="O4182" s="90">
        <v>20.97</v>
      </c>
      <c r="P4182" s="90">
        <v>22.46</v>
      </c>
      <c r="Q4182" s="90">
        <v>23.37</v>
      </c>
      <c r="R4182" s="63">
        <f t="shared" si="2121"/>
        <v>24.6</v>
      </c>
      <c r="S4182" s="64">
        <f t="shared" si="2143"/>
        <v>-1.2067156348373581E-2</v>
      </c>
      <c r="T4182" s="65"/>
      <c r="U4182" s="65">
        <f t="shared" si="2139"/>
        <v>0.89794945159752027</v>
      </c>
      <c r="V4182" s="65">
        <f t="shared" si="2122"/>
        <v>0.83837934105075684</v>
      </c>
      <c r="W4182" s="65">
        <f t="shared" si="2123"/>
        <v>0.80573384681215221</v>
      </c>
      <c r="X4182" s="61">
        <f t="shared" si="2134"/>
        <v>0.15306122448979589</v>
      </c>
      <c r="Y4182" s="66">
        <f t="shared" si="2124"/>
        <v>1.9189765458422145E-2</v>
      </c>
      <c r="Z4182" s="61">
        <f t="shared" si="2125"/>
        <v>8.0352941176470571E-2</v>
      </c>
      <c r="AA4182" s="67">
        <f t="shared" si="2126"/>
        <v>21.25</v>
      </c>
      <c r="AB4182" s="68">
        <f t="shared" si="2127"/>
        <v>4.0892193308550352E-2</v>
      </c>
      <c r="AC4182" s="69">
        <f t="shared" si="2128"/>
        <v>0.12851832182687212</v>
      </c>
      <c r="AD4182" s="70">
        <f>_xlfn.PERCENTILE.EXC(AC4182:$AC$5675,0.5)</f>
        <v>5.5899869423428915E-2</v>
      </c>
      <c r="AE4182" s="70">
        <f>_xlfn.PERCENTILE.EXC($AC4182:AC$5675,0.35)</f>
        <v>2.8660330875089179E-2</v>
      </c>
      <c r="AF4182" s="71">
        <f t="shared" si="2140"/>
        <v>3.3512242074625405E-3</v>
      </c>
      <c r="AG4182" s="70">
        <f t="shared" si="2141"/>
        <v>-0.31213811082236831</v>
      </c>
      <c r="AH4182" s="70">
        <f t="shared" si="2142"/>
        <v>-0.32972785344228484</v>
      </c>
      <c r="AI4182" s="61" t="str">
        <f t="shared" si="2137"/>
        <v>Short VOL</v>
      </c>
      <c r="AJ4182" s="68" t="str">
        <f t="shared" si="2138"/>
        <v>Short VOL</v>
      </c>
      <c r="AK4182" s="72"/>
      <c r="AL4182" s="73"/>
      <c r="AM4182" s="72"/>
      <c r="AN4182" s="73"/>
      <c r="AO4182" s="74"/>
      <c r="AP4182" s="20"/>
      <c r="AQ4182" s="74"/>
      <c r="AR4182" s="20"/>
      <c r="AS4182" s="74"/>
      <c r="AT4182" s="20"/>
      <c r="AU4182" s="74" t="str">
        <f t="shared" si="2129"/>
        <v>00631L</v>
      </c>
      <c r="AV4182" s="20">
        <f t="shared" si="2135"/>
        <v>1</v>
      </c>
      <c r="AW4182" s="74" t="str">
        <f t="shared" si="2130"/>
        <v>00631L</v>
      </c>
      <c r="AX4182" s="20">
        <f t="shared" si="2131"/>
        <v>1</v>
      </c>
      <c r="AY4182" s="20">
        <f t="shared" si="2136"/>
        <v>1</v>
      </c>
      <c r="AZ4182" s="116">
        <v>40241</v>
      </c>
      <c r="BA4182" s="116"/>
      <c r="BB4182" s="20"/>
      <c r="BC4182" s="20"/>
      <c r="BD4182" s="76"/>
      <c r="BE4182" s="77"/>
      <c r="BF4182" s="77"/>
    </row>
    <row r="4183" spans="1:58" s="23" customFormat="1" ht="15.75" customHeight="1" x14ac:dyDescent="0.4">
      <c r="A4183" s="116">
        <v>40239</v>
      </c>
      <c r="B4183" s="112">
        <v>19.8</v>
      </c>
      <c r="C4183" s="112">
        <v>22.8</v>
      </c>
      <c r="D4183" s="112">
        <v>23.45</v>
      </c>
      <c r="E4183" s="112">
        <v>23.75</v>
      </c>
      <c r="F4183" s="112">
        <v>23.9</v>
      </c>
      <c r="G4183" s="112">
        <v>24.05</v>
      </c>
      <c r="H4183" s="113">
        <v>24.1</v>
      </c>
      <c r="I4183" s="90">
        <f t="shared" si="2132"/>
        <v>21.3</v>
      </c>
      <c r="J4183" s="90">
        <f t="shared" si="2133"/>
        <v>23.125</v>
      </c>
      <c r="K4183" s="114">
        <v>10</v>
      </c>
      <c r="L4183" s="115">
        <v>0.05</v>
      </c>
      <c r="M4183" s="11"/>
      <c r="N4183" s="90">
        <v>19.059999999999999</v>
      </c>
      <c r="O4183" s="90">
        <v>21.18</v>
      </c>
      <c r="P4183" s="90">
        <v>22.48</v>
      </c>
      <c r="Q4183" s="90">
        <v>23.58</v>
      </c>
      <c r="R4183" s="63">
        <f t="shared" si="2121"/>
        <v>24.599999999999998</v>
      </c>
      <c r="S4183" s="64">
        <f t="shared" si="2143"/>
        <v>-1.0384215991692773E-2</v>
      </c>
      <c r="T4183" s="65"/>
      <c r="U4183" s="65">
        <f t="shared" si="2139"/>
        <v>0.89990557129367321</v>
      </c>
      <c r="V4183" s="65">
        <f t="shared" si="2122"/>
        <v>0.84786476868327398</v>
      </c>
      <c r="W4183" s="65">
        <f t="shared" si="2123"/>
        <v>0.8083121289228159</v>
      </c>
      <c r="X4183" s="61">
        <f t="shared" si="2134"/>
        <v>0.15151515151515152</v>
      </c>
      <c r="Y4183" s="66">
        <f t="shared" si="2124"/>
        <v>1.4736842105263218E-2</v>
      </c>
      <c r="Z4183" s="61">
        <f t="shared" si="2125"/>
        <v>8.568075117370888E-2</v>
      </c>
      <c r="AA4183" s="67">
        <f t="shared" si="2126"/>
        <v>21.3</v>
      </c>
      <c r="AB4183" s="68">
        <f t="shared" si="2127"/>
        <v>3.8824763903462858E-2</v>
      </c>
      <c r="AC4183" s="69">
        <f t="shared" si="2128"/>
        <v>0.11752360965372519</v>
      </c>
      <c r="AD4183" s="70">
        <f>_xlfn.PERCENTILE.EXC(AC4183:$AC$5675,0.5)</f>
        <v>5.5813229571984327E-2</v>
      </c>
      <c r="AE4183" s="70">
        <f>_xlfn.PERCENTILE.EXC($AC4183:AC$5675,0.35)</f>
        <v>2.863189856351505E-2</v>
      </c>
      <c r="AF4183" s="71">
        <f t="shared" si="2140"/>
        <v>3.3512242074625405E-3</v>
      </c>
      <c r="AG4183" s="70">
        <f t="shared" si="2141"/>
        <v>-0.31213811082236831</v>
      </c>
      <c r="AH4183" s="70">
        <f t="shared" si="2142"/>
        <v>-0.32972785344228484</v>
      </c>
      <c r="AI4183" s="61" t="str">
        <f t="shared" si="2137"/>
        <v>Short VOL</v>
      </c>
      <c r="AJ4183" s="68" t="str">
        <f t="shared" si="2138"/>
        <v>Short VOL</v>
      </c>
      <c r="AK4183" s="72"/>
      <c r="AL4183" s="73"/>
      <c r="AM4183" s="72"/>
      <c r="AN4183" s="73"/>
      <c r="AO4183" s="74"/>
      <c r="AP4183" s="20"/>
      <c r="AQ4183" s="74"/>
      <c r="AR4183" s="20"/>
      <c r="AS4183" s="74"/>
      <c r="AT4183" s="20"/>
      <c r="AU4183" s="74" t="str">
        <f t="shared" si="2129"/>
        <v>00631L</v>
      </c>
      <c r="AV4183" s="20">
        <f t="shared" si="2135"/>
        <v>1</v>
      </c>
      <c r="AW4183" s="74" t="str">
        <f t="shared" si="2130"/>
        <v>00631L</v>
      </c>
      <c r="AX4183" s="20">
        <f t="shared" si="2131"/>
        <v>1</v>
      </c>
      <c r="AY4183" s="20">
        <f t="shared" si="2136"/>
        <v>1</v>
      </c>
      <c r="AZ4183" s="116">
        <v>40240</v>
      </c>
      <c r="BA4183" s="116"/>
      <c r="BB4183" s="20"/>
      <c r="BC4183" s="20"/>
      <c r="BD4183" s="76"/>
      <c r="BE4183" s="77"/>
      <c r="BF4183" s="77"/>
    </row>
    <row r="4184" spans="1:58" s="23" customFormat="1" ht="15.75" customHeight="1" x14ac:dyDescent="0.4">
      <c r="A4184" s="116">
        <v>40238</v>
      </c>
      <c r="B4184" s="112">
        <v>20</v>
      </c>
      <c r="C4184" s="112">
        <v>23.05</v>
      </c>
      <c r="D4184" s="112">
        <v>23.65</v>
      </c>
      <c r="E4184" s="112">
        <v>23.85</v>
      </c>
      <c r="F4184" s="112">
        <v>24.05</v>
      </c>
      <c r="G4184" s="112">
        <v>24.1</v>
      </c>
      <c r="H4184" s="113">
        <v>24.25</v>
      </c>
      <c r="I4184" s="90">
        <f t="shared" si="2132"/>
        <v>21.372499999999999</v>
      </c>
      <c r="J4184" s="90">
        <f t="shared" si="2133"/>
        <v>23.32</v>
      </c>
      <c r="K4184" s="114">
        <v>11</v>
      </c>
      <c r="L4184" s="115">
        <v>0.05</v>
      </c>
      <c r="M4184" s="11"/>
      <c r="N4184" s="90">
        <v>19.260000000000002</v>
      </c>
      <c r="O4184" s="90">
        <v>21.44</v>
      </c>
      <c r="P4184" s="90">
        <v>22.71</v>
      </c>
      <c r="Q4184" s="90">
        <v>23.73</v>
      </c>
      <c r="R4184" s="63">
        <f t="shared" si="2121"/>
        <v>24.890000000000004</v>
      </c>
      <c r="S4184" s="64">
        <f t="shared" si="2143"/>
        <v>-1.2307692307692228E-2</v>
      </c>
      <c r="T4184" s="65"/>
      <c r="U4184" s="65">
        <f t="shared" si="2139"/>
        <v>0.89832089552238803</v>
      </c>
      <c r="V4184" s="65">
        <f t="shared" si="2122"/>
        <v>0.84808454425363278</v>
      </c>
      <c r="W4184" s="65">
        <f t="shared" si="2123"/>
        <v>0.81163084702907717</v>
      </c>
      <c r="X4184" s="61">
        <f t="shared" si="2134"/>
        <v>0.15250000000000002</v>
      </c>
      <c r="Y4184" s="66">
        <f t="shared" si="2124"/>
        <v>1.6771488469601616E-2</v>
      </c>
      <c r="Z4184" s="61">
        <f t="shared" si="2125"/>
        <v>9.1121768627909772E-2</v>
      </c>
      <c r="AA4184" s="67">
        <f t="shared" si="2126"/>
        <v>21.372499999999999</v>
      </c>
      <c r="AB4184" s="68">
        <f t="shared" si="2127"/>
        <v>3.8421599169262639E-2</v>
      </c>
      <c r="AC4184" s="69">
        <f t="shared" si="2128"/>
        <v>0.10968328141225323</v>
      </c>
      <c r="AD4184" s="70">
        <f>_xlfn.PERCENTILE.EXC(AC4184:$AC$5675,0.5)</f>
        <v>5.5742649104390619E-2</v>
      </c>
      <c r="AE4184" s="70">
        <f>_xlfn.PERCENTILE.EXC($AC4184:AC$5675,0.35)</f>
        <v>2.8631454458405377E-2</v>
      </c>
      <c r="AF4184" s="71">
        <f t="shared" si="2140"/>
        <v>3.3512242074625405E-3</v>
      </c>
      <c r="AG4184" s="70">
        <f t="shared" si="2141"/>
        <v>-0.31213811082236831</v>
      </c>
      <c r="AH4184" s="70">
        <f t="shared" si="2142"/>
        <v>-0.32972785344228484</v>
      </c>
      <c r="AI4184" s="61" t="str">
        <f t="shared" si="2137"/>
        <v>Short VOL</v>
      </c>
      <c r="AJ4184" s="68" t="str">
        <f t="shared" si="2138"/>
        <v>Short VOL</v>
      </c>
      <c r="AK4184" s="72"/>
      <c r="AL4184" s="73"/>
      <c r="AM4184" s="72"/>
      <c r="AN4184" s="73"/>
      <c r="AO4184" s="74"/>
      <c r="AP4184" s="20"/>
      <c r="AQ4184" s="74"/>
      <c r="AR4184" s="20"/>
      <c r="AS4184" s="74"/>
      <c r="AT4184" s="20"/>
      <c r="AU4184" s="74" t="str">
        <f t="shared" si="2129"/>
        <v>00631L</v>
      </c>
      <c r="AV4184" s="20">
        <f t="shared" si="2135"/>
        <v>1</v>
      </c>
      <c r="AW4184" s="74" t="str">
        <f t="shared" si="2130"/>
        <v>00631L</v>
      </c>
      <c r="AX4184" s="20">
        <f t="shared" si="2131"/>
        <v>1</v>
      </c>
      <c r="AY4184" s="20">
        <f t="shared" si="2136"/>
        <v>1</v>
      </c>
      <c r="AZ4184" s="116">
        <v>40239</v>
      </c>
      <c r="BA4184" s="116"/>
      <c r="BB4184" s="20"/>
      <c r="BC4184" s="20"/>
      <c r="BD4184" s="76"/>
      <c r="BE4184" s="77"/>
      <c r="BF4184" s="77"/>
    </row>
    <row r="4185" spans="1:58" s="23" customFormat="1" ht="15.75" customHeight="1" x14ac:dyDescent="0.4">
      <c r="A4185" s="116">
        <v>40235</v>
      </c>
      <c r="B4185" s="112">
        <v>20.399999999999999</v>
      </c>
      <c r="C4185" s="112">
        <v>23.5</v>
      </c>
      <c r="D4185" s="112">
        <v>23.8</v>
      </c>
      <c r="E4185" s="112">
        <v>23.95</v>
      </c>
      <c r="F4185" s="112">
        <v>24.2</v>
      </c>
      <c r="G4185" s="112">
        <v>24.2</v>
      </c>
      <c r="H4185" s="113">
        <v>24.3</v>
      </c>
      <c r="I4185" s="90">
        <f t="shared" si="2132"/>
        <v>21.64</v>
      </c>
      <c r="J4185" s="90">
        <f t="shared" si="2133"/>
        <v>23.62</v>
      </c>
      <c r="K4185" s="114">
        <v>12</v>
      </c>
      <c r="L4185" s="115">
        <v>0.05</v>
      </c>
      <c r="M4185" s="11"/>
      <c r="N4185" s="90">
        <v>19.5</v>
      </c>
      <c r="O4185" s="90">
        <v>21.65</v>
      </c>
      <c r="P4185" s="90">
        <v>23.01</v>
      </c>
      <c r="Q4185" s="90">
        <v>24.01</v>
      </c>
      <c r="R4185" s="63">
        <f t="shared" si="2121"/>
        <v>25.159999999999997</v>
      </c>
      <c r="S4185" s="64">
        <f t="shared" si="2143"/>
        <v>-2.9850746268656785E-2</v>
      </c>
      <c r="T4185" s="65"/>
      <c r="U4185" s="65">
        <f t="shared" si="2139"/>
        <v>0.90069284064665134</v>
      </c>
      <c r="V4185" s="65">
        <f t="shared" si="2122"/>
        <v>0.84745762711864403</v>
      </c>
      <c r="W4185" s="65">
        <f t="shared" si="2123"/>
        <v>0.81216159933361098</v>
      </c>
      <c r="X4185" s="61">
        <f t="shared" si="2134"/>
        <v>0.15196078431372556</v>
      </c>
      <c r="Y4185" s="66">
        <f t="shared" si="2124"/>
        <v>1.4613778705636803E-2</v>
      </c>
      <c r="Z4185" s="61">
        <f t="shared" si="2125"/>
        <v>9.1497227356746785E-2</v>
      </c>
      <c r="AA4185" s="67">
        <f t="shared" si="2126"/>
        <v>21.64</v>
      </c>
      <c r="AB4185" s="68">
        <f t="shared" si="2127"/>
        <v>4.615384615384608E-2</v>
      </c>
      <c r="AC4185" s="69">
        <f t="shared" si="2128"/>
        <v>0.10974358974358978</v>
      </c>
      <c r="AD4185" s="70">
        <f>_xlfn.PERCENTILE.EXC(AC4185:$AC$5675,0.5)</f>
        <v>5.5672068636796912E-2</v>
      </c>
      <c r="AE4185" s="70">
        <f>_xlfn.PERCENTILE.EXC($AC4185:AC$5675,0.35)</f>
        <v>2.86310103532957E-2</v>
      </c>
      <c r="AF4185" s="71">
        <f t="shared" si="2140"/>
        <v>3.3512242074625405E-3</v>
      </c>
      <c r="AG4185" s="70">
        <f t="shared" si="2141"/>
        <v>-0.31213811082236831</v>
      </c>
      <c r="AH4185" s="70">
        <f t="shared" si="2142"/>
        <v>-0.32972785344228484</v>
      </c>
      <c r="AI4185" s="61" t="str">
        <f t="shared" si="2137"/>
        <v>Short VOL</v>
      </c>
      <c r="AJ4185" s="68" t="str">
        <f t="shared" si="2138"/>
        <v>Short VOL</v>
      </c>
      <c r="AK4185" s="72"/>
      <c r="AL4185" s="73"/>
      <c r="AM4185" s="72"/>
      <c r="AN4185" s="73"/>
      <c r="AO4185" s="74"/>
      <c r="AP4185" s="20"/>
      <c r="AQ4185" s="74"/>
      <c r="AR4185" s="20"/>
      <c r="AS4185" s="74"/>
      <c r="AT4185" s="20"/>
      <c r="AU4185" s="74" t="str">
        <f t="shared" si="2129"/>
        <v>00631L</v>
      </c>
      <c r="AV4185" s="20">
        <f t="shared" si="2135"/>
        <v>1</v>
      </c>
      <c r="AW4185" s="74" t="str">
        <f t="shared" si="2130"/>
        <v>00631L</v>
      </c>
      <c r="AX4185" s="20">
        <f t="shared" si="2131"/>
        <v>1</v>
      </c>
      <c r="AY4185" s="20">
        <f t="shared" si="2136"/>
        <v>1</v>
      </c>
      <c r="AZ4185" s="116">
        <v>40238</v>
      </c>
      <c r="BA4185" s="116"/>
      <c r="BB4185" s="20"/>
      <c r="BC4185" s="20"/>
      <c r="BD4185" s="76"/>
      <c r="BE4185" s="77"/>
      <c r="BF4185" s="77"/>
    </row>
    <row r="4186" spans="1:58" s="23" customFormat="1" ht="15.75" customHeight="1" x14ac:dyDescent="0.4">
      <c r="A4186" s="116">
        <v>40234</v>
      </c>
      <c r="B4186" s="112">
        <v>20.95</v>
      </c>
      <c r="C4186" s="112">
        <v>23.75</v>
      </c>
      <c r="D4186" s="112">
        <v>23.95</v>
      </c>
      <c r="E4186" s="112">
        <v>24.1</v>
      </c>
      <c r="F4186" s="112">
        <v>24.3</v>
      </c>
      <c r="G4186" s="112">
        <v>24.2</v>
      </c>
      <c r="H4186" s="113">
        <v>24.45</v>
      </c>
      <c r="I4186" s="90">
        <f t="shared" si="2132"/>
        <v>21.93</v>
      </c>
      <c r="J4186" s="90">
        <f t="shared" si="2133"/>
        <v>23.82</v>
      </c>
      <c r="K4186" s="114">
        <v>13</v>
      </c>
      <c r="L4186" s="115">
        <v>0.05</v>
      </c>
      <c r="M4186" s="11"/>
      <c r="N4186" s="90">
        <v>20.100000000000001</v>
      </c>
      <c r="O4186" s="90">
        <v>22.07</v>
      </c>
      <c r="P4186" s="90">
        <v>23.4</v>
      </c>
      <c r="Q4186" s="90">
        <v>24.24</v>
      </c>
      <c r="R4186" s="63">
        <f t="shared" si="2121"/>
        <v>25.369999999999997</v>
      </c>
      <c r="S4186" s="64">
        <f t="shared" si="2143"/>
        <v>-8.3867784903797812E-3</v>
      </c>
      <c r="T4186" s="65"/>
      <c r="U4186" s="65">
        <f t="shared" si="2139"/>
        <v>0.91073855913004087</v>
      </c>
      <c r="V4186" s="65">
        <f t="shared" si="2122"/>
        <v>0.85897435897435914</v>
      </c>
      <c r="W4186" s="65">
        <f t="shared" si="2123"/>
        <v>0.82920792079207928</v>
      </c>
      <c r="X4186" s="61">
        <f t="shared" si="2134"/>
        <v>0.13365155131264919</v>
      </c>
      <c r="Y4186" s="66">
        <f t="shared" si="2124"/>
        <v>1.4522821576763396E-2</v>
      </c>
      <c r="Z4186" s="61">
        <f t="shared" si="2125"/>
        <v>8.6183310533515758E-2</v>
      </c>
      <c r="AA4186" s="67">
        <f t="shared" si="2126"/>
        <v>21.93</v>
      </c>
      <c r="AB4186" s="68">
        <f t="shared" si="2127"/>
        <v>4.2288557213930239E-2</v>
      </c>
      <c r="AC4186" s="69">
        <f t="shared" si="2128"/>
        <v>9.1044776119402898E-2</v>
      </c>
      <c r="AD4186" s="70">
        <f>_xlfn.PERCENTILE.EXC(AC4186:$AC$5675,0.5)</f>
        <v>5.5613812096176198E-2</v>
      </c>
      <c r="AE4186" s="70">
        <f>_xlfn.PERCENTILE.EXC($AC4186:AC$5675,0.35)</f>
        <v>2.8614307352009823E-2</v>
      </c>
      <c r="AF4186" s="71">
        <f t="shared" si="2140"/>
        <v>3.3512242074625405E-3</v>
      </c>
      <c r="AG4186" s="70">
        <f t="shared" si="2141"/>
        <v>-0.31213811082236831</v>
      </c>
      <c r="AH4186" s="70">
        <f t="shared" si="2142"/>
        <v>-0.32972785344228484</v>
      </c>
      <c r="AI4186" s="61" t="str">
        <f t="shared" si="2137"/>
        <v>Short VOL</v>
      </c>
      <c r="AJ4186" s="68" t="str">
        <f t="shared" si="2138"/>
        <v>Short VOL</v>
      </c>
      <c r="AK4186" s="72"/>
      <c r="AL4186" s="73"/>
      <c r="AM4186" s="72"/>
      <c r="AN4186" s="73"/>
      <c r="AO4186" s="74"/>
      <c r="AP4186" s="20"/>
      <c r="AQ4186" s="74"/>
      <c r="AR4186" s="20"/>
      <c r="AS4186" s="74"/>
      <c r="AT4186" s="20"/>
      <c r="AU4186" s="74" t="str">
        <f t="shared" si="2129"/>
        <v>00631L</v>
      </c>
      <c r="AV4186" s="20">
        <f t="shared" si="2135"/>
        <v>1</v>
      </c>
      <c r="AW4186" s="74" t="str">
        <f t="shared" si="2130"/>
        <v>00631L</v>
      </c>
      <c r="AX4186" s="20">
        <f t="shared" si="2131"/>
        <v>1</v>
      </c>
      <c r="AY4186" s="20">
        <f t="shared" si="2136"/>
        <v>1</v>
      </c>
      <c r="AZ4186" s="116">
        <v>40235</v>
      </c>
      <c r="BA4186" s="116"/>
      <c r="BB4186" s="20"/>
      <c r="BC4186" s="20"/>
      <c r="BD4186" s="76"/>
      <c r="BE4186" s="77"/>
      <c r="BF4186" s="77"/>
    </row>
    <row r="4187" spans="1:58" s="23" customFormat="1" ht="15.75" customHeight="1" x14ac:dyDescent="0.4">
      <c r="A4187" s="116">
        <v>40233</v>
      </c>
      <c r="B4187" s="112">
        <v>21.1</v>
      </c>
      <c r="C4187" s="112">
        <v>23.65</v>
      </c>
      <c r="D4187" s="112">
        <v>23.9</v>
      </c>
      <c r="E4187" s="112">
        <v>24.05</v>
      </c>
      <c r="F4187" s="112">
        <v>24.25</v>
      </c>
      <c r="G4187" s="112">
        <v>24.25</v>
      </c>
      <c r="H4187" s="113">
        <v>24.35</v>
      </c>
      <c r="I4187" s="90">
        <f t="shared" si="2132"/>
        <v>21.865000000000002</v>
      </c>
      <c r="J4187" s="90">
        <f t="shared" si="2133"/>
        <v>23.724999999999998</v>
      </c>
      <c r="K4187" s="114">
        <v>14</v>
      </c>
      <c r="L4187" s="115">
        <v>0.05</v>
      </c>
      <c r="M4187" s="11"/>
      <c r="N4187" s="90">
        <v>20.27</v>
      </c>
      <c r="O4187" s="90">
        <v>22.08</v>
      </c>
      <c r="P4187" s="90">
        <v>23.15</v>
      </c>
      <c r="Q4187" s="90">
        <v>24.28</v>
      </c>
      <c r="R4187" s="63">
        <f t="shared" si="2121"/>
        <v>24.959999999999997</v>
      </c>
      <c r="S4187" s="64">
        <f t="shared" si="2143"/>
        <v>-5.1474029012634599E-2</v>
      </c>
      <c r="T4187" s="65"/>
      <c r="U4187" s="65">
        <f t="shared" si="2139"/>
        <v>0.91802536231884058</v>
      </c>
      <c r="V4187" s="65">
        <f t="shared" si="2122"/>
        <v>0.87559395248380134</v>
      </c>
      <c r="W4187" s="65">
        <f t="shared" si="2123"/>
        <v>0.83484349258649093</v>
      </c>
      <c r="X4187" s="61">
        <f t="shared" si="2134"/>
        <v>0.12085308056872024</v>
      </c>
      <c r="Y4187" s="66">
        <f t="shared" si="2124"/>
        <v>1.2474012474012502E-2</v>
      </c>
      <c r="Z4187" s="61">
        <f t="shared" si="2125"/>
        <v>8.5067459410015811E-2</v>
      </c>
      <c r="AA4187" s="67">
        <f t="shared" si="2126"/>
        <v>21.865000000000002</v>
      </c>
      <c r="AB4187" s="68">
        <f t="shared" si="2127"/>
        <v>4.0947212629501815E-2</v>
      </c>
      <c r="AC4187" s="69">
        <f t="shared" si="2128"/>
        <v>7.8687715836211272E-2</v>
      </c>
      <c r="AD4187" s="70">
        <f>_xlfn.PERCENTILE.EXC(AC4187:$AC$5675,0.5)</f>
        <v>5.5555555555555483E-2</v>
      </c>
      <c r="AE4187" s="70">
        <f>_xlfn.PERCENTILE.EXC($AC4187:AC$5675,0.35)</f>
        <v>2.8575925822489003E-2</v>
      </c>
      <c r="AF4187" s="71">
        <f t="shared" si="2140"/>
        <v>3.1063807085375608E-3</v>
      </c>
      <c r="AG4187" s="70">
        <f t="shared" si="2141"/>
        <v>-0.31213811082236831</v>
      </c>
      <c r="AH4187" s="70">
        <f t="shared" si="2142"/>
        <v>-0.32972785344228484</v>
      </c>
      <c r="AI4187" s="61" t="str">
        <f t="shared" si="2137"/>
        <v>Short VOL</v>
      </c>
      <c r="AJ4187" s="68" t="str">
        <f t="shared" si="2138"/>
        <v>Short VOL</v>
      </c>
      <c r="AK4187" s="72"/>
      <c r="AL4187" s="73"/>
      <c r="AM4187" s="72"/>
      <c r="AN4187" s="73"/>
      <c r="AO4187" s="74"/>
      <c r="AP4187" s="20"/>
      <c r="AQ4187" s="74"/>
      <c r="AR4187" s="20"/>
      <c r="AS4187" s="74"/>
      <c r="AT4187" s="20"/>
      <c r="AU4187" s="74" t="str">
        <f t="shared" si="2129"/>
        <v>00631L</v>
      </c>
      <c r="AV4187" s="20">
        <f t="shared" si="2135"/>
        <v>1</v>
      </c>
      <c r="AW4187" s="74" t="str">
        <f t="shared" si="2130"/>
        <v>00631L</v>
      </c>
      <c r="AX4187" s="20">
        <f t="shared" si="2131"/>
        <v>1</v>
      </c>
      <c r="AY4187" s="20">
        <f t="shared" si="2136"/>
        <v>1</v>
      </c>
      <c r="AZ4187" s="116">
        <v>40234</v>
      </c>
      <c r="BA4187" s="116"/>
      <c r="BB4187" s="20"/>
      <c r="BC4187" s="20"/>
      <c r="BD4187" s="76"/>
      <c r="BE4187" s="77"/>
      <c r="BF4187" s="77"/>
    </row>
    <row r="4188" spans="1:58" s="23" customFormat="1" ht="15.75" customHeight="1" x14ac:dyDescent="0.4">
      <c r="A4188" s="116">
        <v>40232</v>
      </c>
      <c r="B4188" s="112">
        <v>21.65</v>
      </c>
      <c r="C4188" s="112">
        <v>23.9</v>
      </c>
      <c r="D4188" s="112">
        <v>24.25</v>
      </c>
      <c r="E4188" s="112">
        <v>24.3</v>
      </c>
      <c r="F4188" s="112">
        <v>24.45</v>
      </c>
      <c r="G4188" s="112">
        <v>24.35</v>
      </c>
      <c r="H4188" s="113">
        <v>24.5</v>
      </c>
      <c r="I4188" s="90">
        <f t="shared" si="2132"/>
        <v>22.212499999999999</v>
      </c>
      <c r="J4188" s="90">
        <f t="shared" si="2133"/>
        <v>23.987499999999997</v>
      </c>
      <c r="K4188" s="114">
        <v>15</v>
      </c>
      <c r="L4188" s="115">
        <v>0.05</v>
      </c>
      <c r="M4188" s="11"/>
      <c r="N4188" s="90">
        <v>21.37</v>
      </c>
      <c r="O4188" s="90">
        <v>22.62</v>
      </c>
      <c r="P4188" s="90">
        <v>23.71</v>
      </c>
      <c r="Q4188" s="90">
        <v>24.57</v>
      </c>
      <c r="R4188" s="63">
        <f t="shared" si="2121"/>
        <v>24.959999999999997</v>
      </c>
      <c r="S4188" s="64">
        <f t="shared" si="2143"/>
        <v>7.1715145436308914E-2</v>
      </c>
      <c r="T4188" s="65"/>
      <c r="U4188" s="65">
        <f t="shared" si="2139"/>
        <v>0.94473916887709997</v>
      </c>
      <c r="V4188" s="65">
        <f t="shared" si="2122"/>
        <v>0.90130746520455507</v>
      </c>
      <c r="W4188" s="65">
        <f t="shared" si="2123"/>
        <v>0.86975986975986974</v>
      </c>
      <c r="X4188" s="61">
        <f t="shared" si="2134"/>
        <v>0.10392609699769054</v>
      </c>
      <c r="Y4188" s="66">
        <f t="shared" si="2124"/>
        <v>8.2304526748970906E-3</v>
      </c>
      <c r="Z4188" s="61">
        <f t="shared" si="2125"/>
        <v>7.990996060776584E-2</v>
      </c>
      <c r="AA4188" s="67">
        <f t="shared" si="2126"/>
        <v>22.212499999999999</v>
      </c>
      <c r="AB4188" s="68">
        <f t="shared" si="2127"/>
        <v>1.3102480112306858E-2</v>
      </c>
      <c r="AC4188" s="69">
        <f t="shared" si="2128"/>
        <v>3.942442676649497E-2</v>
      </c>
      <c r="AD4188" s="70">
        <f>_xlfn.PERCENTILE.EXC(AC4188:$AC$5675,0.5)</f>
        <v>5.5544491860281292E-2</v>
      </c>
      <c r="AE4188" s="70">
        <f>_xlfn.PERCENTILE.EXC($AC4188:AC$5675,0.35)</f>
        <v>2.8537544292968179E-2</v>
      </c>
      <c r="AF4188" s="71">
        <f t="shared" si="2140"/>
        <v>3.1063807085375608E-3</v>
      </c>
      <c r="AG4188" s="70">
        <f t="shared" si="2141"/>
        <v>-0.31213811082236831</v>
      </c>
      <c r="AH4188" s="70">
        <f t="shared" si="2142"/>
        <v>-0.32972785344228484</v>
      </c>
      <c r="AI4188" s="61" t="str">
        <f t="shared" si="2137"/>
        <v>Safety</v>
      </c>
      <c r="AJ4188" s="68" t="str">
        <f t="shared" si="2138"/>
        <v>Short VOL</v>
      </c>
      <c r="AK4188" s="72"/>
      <c r="AL4188" s="73"/>
      <c r="AM4188" s="72"/>
      <c r="AN4188" s="73"/>
      <c r="AO4188" s="74"/>
      <c r="AP4188" s="20"/>
      <c r="AQ4188" s="74"/>
      <c r="AR4188" s="20"/>
      <c r="AS4188" s="74"/>
      <c r="AT4188" s="20"/>
      <c r="AU4188" s="74" t="str">
        <f t="shared" si="2129"/>
        <v>00631L</v>
      </c>
      <c r="AV4188" s="20">
        <f t="shared" si="2135"/>
        <v>1</v>
      </c>
      <c r="AW4188" s="74" t="str">
        <f t="shared" si="2130"/>
        <v>00631L</v>
      </c>
      <c r="AX4188" s="20">
        <f t="shared" si="2131"/>
        <v>1</v>
      </c>
      <c r="AY4188" s="20">
        <f t="shared" si="2136"/>
        <v>1</v>
      </c>
      <c r="AZ4188" s="116">
        <v>40233</v>
      </c>
      <c r="BA4188" s="116"/>
      <c r="BB4188" s="20"/>
      <c r="BC4188" s="20"/>
      <c r="BD4188" s="76"/>
      <c r="BE4188" s="77"/>
      <c r="BF4188" s="77"/>
    </row>
    <row r="4189" spans="1:58" s="23" customFormat="1" ht="15.75" customHeight="1" x14ac:dyDescent="0.4">
      <c r="A4189" s="116">
        <v>40231</v>
      </c>
      <c r="B4189" s="112">
        <v>20.95</v>
      </c>
      <c r="C4189" s="112">
        <v>23.25</v>
      </c>
      <c r="D4189" s="112">
        <v>23.75</v>
      </c>
      <c r="E4189" s="112">
        <v>24</v>
      </c>
      <c r="F4189" s="112">
        <v>24.25</v>
      </c>
      <c r="G4189" s="112">
        <v>24.25</v>
      </c>
      <c r="H4189" s="113">
        <v>24.4</v>
      </c>
      <c r="I4189" s="90">
        <f t="shared" si="2132"/>
        <v>21.41</v>
      </c>
      <c r="J4189" s="90">
        <f t="shared" si="2133"/>
        <v>23.35</v>
      </c>
      <c r="K4189" s="114">
        <v>16</v>
      </c>
      <c r="L4189" s="115">
        <v>0.05</v>
      </c>
      <c r="M4189" s="11"/>
      <c r="N4189" s="90">
        <v>19.940000000000001</v>
      </c>
      <c r="O4189" s="90">
        <v>21.73</v>
      </c>
      <c r="P4189" s="90">
        <v>23.03</v>
      </c>
      <c r="Q4189" s="90">
        <v>24.08</v>
      </c>
      <c r="R4189" s="63">
        <f t="shared" si="2121"/>
        <v>24.820000000000004</v>
      </c>
      <c r="S4189" s="64">
        <f t="shared" si="2143"/>
        <v>-3.996003996003911E-3</v>
      </c>
      <c r="T4189" s="65"/>
      <c r="U4189" s="65">
        <f t="shared" si="2139"/>
        <v>0.91762540266912107</v>
      </c>
      <c r="V4189" s="65">
        <f t="shared" si="2122"/>
        <v>0.86582718193660446</v>
      </c>
      <c r="W4189" s="65">
        <f t="shared" si="2123"/>
        <v>0.8280730897009968</v>
      </c>
      <c r="X4189" s="61">
        <f t="shared" si="2134"/>
        <v>0.10978520286396184</v>
      </c>
      <c r="Y4189" s="66">
        <f t="shared" si="2124"/>
        <v>1.6666666666666607E-2</v>
      </c>
      <c r="Z4189" s="61">
        <f t="shared" si="2125"/>
        <v>9.0611863615133181E-2</v>
      </c>
      <c r="AA4189" s="67">
        <f t="shared" si="2126"/>
        <v>21.41</v>
      </c>
      <c r="AB4189" s="68">
        <f t="shared" si="2127"/>
        <v>5.0651955867602703E-2</v>
      </c>
      <c r="AC4189" s="69">
        <f t="shared" si="2128"/>
        <v>7.372116349047135E-2</v>
      </c>
      <c r="AD4189" s="70">
        <f>_xlfn.PERCENTILE.EXC(AC4189:$AC$5675,0.5)</f>
        <v>5.5555555555555483E-2</v>
      </c>
      <c r="AE4189" s="70">
        <f>_xlfn.PERCENTILE.EXC($AC4189:AC$5675,0.35)</f>
        <v>2.8509822110915833E-2</v>
      </c>
      <c r="AF4189" s="71">
        <f t="shared" si="2140"/>
        <v>3.1063807085375608E-3</v>
      </c>
      <c r="AG4189" s="70">
        <f t="shared" si="2141"/>
        <v>-0.31213811082236831</v>
      </c>
      <c r="AH4189" s="70">
        <f t="shared" si="2142"/>
        <v>-0.32972785344228484</v>
      </c>
      <c r="AI4189" s="61" t="str">
        <f t="shared" si="2137"/>
        <v>Short VOL</v>
      </c>
      <c r="AJ4189" s="68" t="str">
        <f t="shared" si="2138"/>
        <v>Short VOL</v>
      </c>
      <c r="AK4189" s="72"/>
      <c r="AL4189" s="73"/>
      <c r="AM4189" s="72"/>
      <c r="AN4189" s="73"/>
      <c r="AO4189" s="74"/>
      <c r="AP4189" s="20"/>
      <c r="AQ4189" s="74"/>
      <c r="AR4189" s="20"/>
      <c r="AS4189" s="74"/>
      <c r="AT4189" s="20"/>
      <c r="AU4189" s="74" t="str">
        <f t="shared" si="2129"/>
        <v>00631L</v>
      </c>
      <c r="AV4189" s="20">
        <f t="shared" si="2135"/>
        <v>1</v>
      </c>
      <c r="AW4189" s="74" t="str">
        <f t="shared" si="2130"/>
        <v>00631L</v>
      </c>
      <c r="AX4189" s="20">
        <f t="shared" si="2131"/>
        <v>1</v>
      </c>
      <c r="AY4189" s="20">
        <f t="shared" si="2136"/>
        <v>1</v>
      </c>
      <c r="AZ4189" s="116">
        <v>40232</v>
      </c>
      <c r="BA4189" s="116"/>
      <c r="BB4189" s="20"/>
      <c r="BC4189" s="20"/>
      <c r="BD4189" s="76"/>
      <c r="BE4189" s="77"/>
      <c r="BF4189" s="77"/>
    </row>
    <row r="4190" spans="1:58" s="23" customFormat="1" ht="15.75" customHeight="1" x14ac:dyDescent="0.4">
      <c r="A4190" s="116">
        <v>40228</v>
      </c>
      <c r="B4190" s="112">
        <v>21.35</v>
      </c>
      <c r="C4190" s="112">
        <v>23.7</v>
      </c>
      <c r="D4190" s="112">
        <v>24.1</v>
      </c>
      <c r="E4190" s="112">
        <v>24.35</v>
      </c>
      <c r="F4190" s="112">
        <v>24.5</v>
      </c>
      <c r="G4190" s="112">
        <v>24.55</v>
      </c>
      <c r="H4190" s="113">
        <v>24.6</v>
      </c>
      <c r="I4190" s="90">
        <f t="shared" si="2132"/>
        <v>21.702500000000001</v>
      </c>
      <c r="J4190" s="90">
        <f t="shared" si="2133"/>
        <v>23.759999999999998</v>
      </c>
      <c r="K4190" s="114">
        <v>17</v>
      </c>
      <c r="L4190" s="115">
        <v>0.05</v>
      </c>
      <c r="M4190" s="11"/>
      <c r="N4190" s="90">
        <v>20.02</v>
      </c>
      <c r="O4190" s="90">
        <v>22.31</v>
      </c>
      <c r="P4190" s="90">
        <v>23.53</v>
      </c>
      <c r="Q4190" s="90">
        <v>24.36</v>
      </c>
      <c r="R4190" s="63">
        <f t="shared" si="2121"/>
        <v>25.820000000000004</v>
      </c>
      <c r="S4190" s="64">
        <f t="shared" si="2143"/>
        <v>-2.9568589432864733E-2</v>
      </c>
      <c r="T4190" s="65"/>
      <c r="U4190" s="65">
        <f t="shared" si="2139"/>
        <v>0.89735544598834605</v>
      </c>
      <c r="V4190" s="65">
        <f t="shared" si="2122"/>
        <v>0.85082872928176789</v>
      </c>
      <c r="W4190" s="65">
        <f t="shared" si="2123"/>
        <v>0.82183908045977017</v>
      </c>
      <c r="X4190" s="61">
        <f t="shared" si="2134"/>
        <v>0.1100702576112411</v>
      </c>
      <c r="Y4190" s="66">
        <f t="shared" si="2124"/>
        <v>1.0266940451745379E-2</v>
      </c>
      <c r="Z4190" s="61">
        <f t="shared" si="2125"/>
        <v>9.4804745997004836E-2</v>
      </c>
      <c r="AA4190" s="67">
        <f t="shared" si="2126"/>
        <v>21.702500000000001</v>
      </c>
      <c r="AB4190" s="68">
        <f t="shared" si="2127"/>
        <v>6.6433566433566529E-2</v>
      </c>
      <c r="AC4190" s="69">
        <f t="shared" si="2128"/>
        <v>8.4040959040959096E-2</v>
      </c>
      <c r="AD4190" s="70">
        <f>_xlfn.PERCENTILE.EXC(AC4190:$AC$5675,0.5)</f>
        <v>5.5544491860281292E-2</v>
      </c>
      <c r="AE4190" s="70">
        <f>_xlfn.PERCENTILE.EXC($AC4190:AC$5675,0.35)</f>
        <v>2.849009443946484E-2</v>
      </c>
      <c r="AF4190" s="71">
        <f t="shared" si="2140"/>
        <v>3.1063807085375608E-3</v>
      </c>
      <c r="AG4190" s="70">
        <f t="shared" si="2141"/>
        <v>-0.31213811082236831</v>
      </c>
      <c r="AH4190" s="70">
        <f t="shared" si="2142"/>
        <v>-0.32972785344228484</v>
      </c>
      <c r="AI4190" s="61" t="str">
        <f t="shared" si="2137"/>
        <v>Short VOL</v>
      </c>
      <c r="AJ4190" s="68" t="str">
        <f t="shared" si="2138"/>
        <v>Short VOL</v>
      </c>
      <c r="AK4190" s="72"/>
      <c r="AL4190" s="73"/>
      <c r="AM4190" s="72"/>
      <c r="AN4190" s="73"/>
      <c r="AO4190" s="74"/>
      <c r="AP4190" s="20"/>
      <c r="AQ4190" s="74"/>
      <c r="AR4190" s="20"/>
      <c r="AS4190" s="74"/>
      <c r="AT4190" s="20"/>
      <c r="AU4190" s="74" t="str">
        <f t="shared" si="2129"/>
        <v>00631L</v>
      </c>
      <c r="AV4190" s="20">
        <f t="shared" si="2135"/>
        <v>1</v>
      </c>
      <c r="AW4190" s="74" t="str">
        <f t="shared" si="2130"/>
        <v>00631L</v>
      </c>
      <c r="AX4190" s="20">
        <f t="shared" si="2131"/>
        <v>1</v>
      </c>
      <c r="AY4190" s="20">
        <f t="shared" si="2136"/>
        <v>1</v>
      </c>
      <c r="AZ4190" s="116">
        <v>40231</v>
      </c>
      <c r="BA4190" s="116"/>
      <c r="BB4190" s="20"/>
      <c r="BC4190" s="20"/>
      <c r="BD4190" s="76"/>
      <c r="BE4190" s="77"/>
      <c r="BF4190" s="77"/>
    </row>
    <row r="4191" spans="1:58" s="23" customFormat="1" ht="15.75" customHeight="1" x14ac:dyDescent="0.4">
      <c r="A4191" s="116">
        <v>40227</v>
      </c>
      <c r="B4191" s="112">
        <v>21.8</v>
      </c>
      <c r="C4191" s="112">
        <v>24.1</v>
      </c>
      <c r="D4191" s="112">
        <v>24.5</v>
      </c>
      <c r="E4191" s="112">
        <v>24.7</v>
      </c>
      <c r="F4191" s="112">
        <v>24.9</v>
      </c>
      <c r="G4191" s="112">
        <v>24.9</v>
      </c>
      <c r="H4191" s="113">
        <v>25.05</v>
      </c>
      <c r="I4191" s="90">
        <f t="shared" si="2132"/>
        <v>22.03</v>
      </c>
      <c r="J4191" s="90">
        <f t="shared" si="2133"/>
        <v>24.14</v>
      </c>
      <c r="K4191" s="114">
        <v>18</v>
      </c>
      <c r="L4191" s="115">
        <v>0.05</v>
      </c>
      <c r="M4191" s="11"/>
      <c r="N4191" s="90">
        <v>20.63</v>
      </c>
      <c r="O4191" s="90">
        <v>22.78</v>
      </c>
      <c r="P4191" s="90">
        <v>23.96</v>
      </c>
      <c r="Q4191" s="90">
        <v>24.81</v>
      </c>
      <c r="R4191" s="63">
        <f t="shared" ref="R4191:R4254" si="2144">(O4191+P4191)-(N4191+M4191)</f>
        <v>26.110000000000003</v>
      </c>
      <c r="S4191" s="64">
        <f t="shared" si="2143"/>
        <v>-5.0184162062615098E-2</v>
      </c>
      <c r="T4191" s="65"/>
      <c r="U4191" s="65">
        <f t="shared" si="2139"/>
        <v>0.90561896400351172</v>
      </c>
      <c r="V4191" s="65">
        <f t="shared" si="2122"/>
        <v>0.86101836393989972</v>
      </c>
      <c r="W4191" s="65">
        <f t="shared" si="2123"/>
        <v>0.83151954856912536</v>
      </c>
      <c r="X4191" s="61">
        <f t="shared" si="2134"/>
        <v>0.10550458715596334</v>
      </c>
      <c r="Y4191" s="66">
        <f t="shared" si="2124"/>
        <v>1.4170040485830017E-2</v>
      </c>
      <c r="Z4191" s="61">
        <f t="shared" si="2125"/>
        <v>9.5778483885610499E-2</v>
      </c>
      <c r="AA4191" s="67">
        <f t="shared" si="2126"/>
        <v>22.03</v>
      </c>
      <c r="AB4191" s="68">
        <f t="shared" si="2127"/>
        <v>5.6713523994183314E-2</v>
      </c>
      <c r="AC4191" s="69">
        <f t="shared" si="2128"/>
        <v>6.7862336403296281E-2</v>
      </c>
      <c r="AD4191" s="70">
        <f>_xlfn.PERCENTILE.EXC(AC4191:$AC$5675,0.5)</f>
        <v>5.5533428165007108E-2</v>
      </c>
      <c r="AE4191" s="70">
        <f>_xlfn.PERCENTILE.EXC($AC4191:AC$5675,0.35)</f>
        <v>2.8470366768013854E-2</v>
      </c>
      <c r="AF4191" s="71">
        <f t="shared" si="2140"/>
        <v>3.1063807085375608E-3</v>
      </c>
      <c r="AG4191" s="70">
        <f t="shared" si="2141"/>
        <v>-0.31213811082236831</v>
      </c>
      <c r="AH4191" s="70">
        <f t="shared" si="2142"/>
        <v>-0.32972785344228484</v>
      </c>
      <c r="AI4191" s="61" t="str">
        <f t="shared" si="2137"/>
        <v>Short VOL</v>
      </c>
      <c r="AJ4191" s="68" t="str">
        <f t="shared" si="2138"/>
        <v>Short VOL</v>
      </c>
      <c r="AK4191" s="72"/>
      <c r="AL4191" s="73"/>
      <c r="AM4191" s="72"/>
      <c r="AN4191" s="73"/>
      <c r="AO4191" s="74"/>
      <c r="AP4191" s="20"/>
      <c r="AQ4191" s="74"/>
      <c r="AR4191" s="20"/>
      <c r="AS4191" s="74"/>
      <c r="AT4191" s="20"/>
      <c r="AU4191" s="74" t="str">
        <f t="shared" si="2129"/>
        <v>00631L</v>
      </c>
      <c r="AV4191" s="20">
        <f t="shared" si="2135"/>
        <v>1</v>
      </c>
      <c r="AW4191" s="74" t="str">
        <f t="shared" si="2130"/>
        <v>00631L</v>
      </c>
      <c r="AX4191" s="20">
        <f t="shared" si="2131"/>
        <v>1</v>
      </c>
      <c r="AY4191" s="20">
        <f t="shared" si="2136"/>
        <v>1</v>
      </c>
      <c r="AZ4191" s="116">
        <v>40228</v>
      </c>
      <c r="BA4191" s="116"/>
      <c r="BB4191" s="20"/>
      <c r="BC4191" s="20"/>
      <c r="BD4191" s="76"/>
      <c r="BE4191" s="77"/>
      <c r="BF4191" s="77"/>
    </row>
    <row r="4192" spans="1:58" s="23" customFormat="1" ht="15.75" customHeight="1" x14ac:dyDescent="0.4">
      <c r="A4192" s="116">
        <v>40226</v>
      </c>
      <c r="B4192" s="112">
        <v>22.75</v>
      </c>
      <c r="C4192" s="112">
        <v>24.7</v>
      </c>
      <c r="D4192" s="112">
        <v>24.85</v>
      </c>
      <c r="E4192" s="112">
        <v>24.95</v>
      </c>
      <c r="F4192" s="112">
        <v>25.2</v>
      </c>
      <c r="G4192" s="112">
        <v>25.05</v>
      </c>
      <c r="H4192" s="113">
        <v>25.2</v>
      </c>
      <c r="I4192" s="90">
        <f t="shared" si="2132"/>
        <v>22.8475</v>
      </c>
      <c r="J4192" s="90">
        <f t="shared" si="2133"/>
        <v>24.7075</v>
      </c>
      <c r="K4192" s="114">
        <v>19</v>
      </c>
      <c r="L4192" s="115">
        <v>0.05</v>
      </c>
      <c r="M4192" s="11"/>
      <c r="N4192" s="90">
        <v>21.72</v>
      </c>
      <c r="O4192" s="90">
        <v>23.29</v>
      </c>
      <c r="P4192" s="90">
        <v>24.55</v>
      </c>
      <c r="Q4192" s="90">
        <v>25.22</v>
      </c>
      <c r="R4192" s="63">
        <f t="shared" si="2144"/>
        <v>26.120000000000005</v>
      </c>
      <c r="S4192" s="64">
        <f t="shared" si="2143"/>
        <v>-2.3820224719101175E-2</v>
      </c>
      <c r="T4192" s="65"/>
      <c r="U4192" s="65">
        <f t="shared" si="2139"/>
        <v>0.93258909403177326</v>
      </c>
      <c r="V4192" s="65">
        <f t="shared" si="2122"/>
        <v>0.88472505091649689</v>
      </c>
      <c r="W4192" s="65">
        <f t="shared" si="2123"/>
        <v>0.86122125297383034</v>
      </c>
      <c r="X4192" s="61">
        <f t="shared" si="2134"/>
        <v>8.5714285714285687E-2</v>
      </c>
      <c r="Y4192" s="66">
        <f t="shared" si="2124"/>
        <v>1.002004008016032E-2</v>
      </c>
      <c r="Z4192" s="61">
        <f t="shared" si="2125"/>
        <v>8.1409344567239278E-2</v>
      </c>
      <c r="AA4192" s="67">
        <f t="shared" si="2126"/>
        <v>22.8475</v>
      </c>
      <c r="AB4192" s="68">
        <f t="shared" si="2127"/>
        <v>4.7421731123388634E-2</v>
      </c>
      <c r="AC4192" s="69">
        <f t="shared" si="2128"/>
        <v>5.1910681399631738E-2</v>
      </c>
      <c r="AD4192" s="70">
        <f>_xlfn.PERCENTILE.EXC(AC4192:$AC$5675,0.5)</f>
        <v>5.552181612331987E-2</v>
      </c>
      <c r="AE4192" s="70">
        <f>_xlfn.PERCENTILE.EXC($AC4192:AC$5675,0.35)</f>
        <v>2.8461987024200681E-2</v>
      </c>
      <c r="AF4192" s="71">
        <f t="shared" si="2140"/>
        <v>3.1063807085375608E-3</v>
      </c>
      <c r="AG4192" s="70">
        <f t="shared" si="2141"/>
        <v>-0.31213811082236831</v>
      </c>
      <c r="AH4192" s="70">
        <f t="shared" si="2142"/>
        <v>-0.32972785344228484</v>
      </c>
      <c r="AI4192" s="61" t="str">
        <f t="shared" si="2137"/>
        <v>Safety</v>
      </c>
      <c r="AJ4192" s="68" t="str">
        <f t="shared" si="2138"/>
        <v>Short VOL</v>
      </c>
      <c r="AK4192" s="72"/>
      <c r="AL4192" s="73"/>
      <c r="AM4192" s="72"/>
      <c r="AN4192" s="73"/>
      <c r="AO4192" s="74"/>
      <c r="AP4192" s="20"/>
      <c r="AQ4192" s="74"/>
      <c r="AR4192" s="20"/>
      <c r="AS4192" s="74"/>
      <c r="AT4192" s="20"/>
      <c r="AU4192" s="74" t="str">
        <f t="shared" si="2129"/>
        <v>00631L</v>
      </c>
      <c r="AV4192" s="20">
        <f t="shared" si="2135"/>
        <v>1</v>
      </c>
      <c r="AW4192" s="74" t="str">
        <f t="shared" si="2130"/>
        <v>00631L</v>
      </c>
      <c r="AX4192" s="20">
        <f t="shared" si="2131"/>
        <v>1</v>
      </c>
      <c r="AY4192" s="20">
        <f t="shared" si="2136"/>
        <v>1</v>
      </c>
      <c r="AZ4192" s="116">
        <v>40227</v>
      </c>
      <c r="BA4192" s="116"/>
      <c r="BB4192" s="20"/>
      <c r="BC4192" s="20"/>
      <c r="BD4192" s="76"/>
      <c r="BE4192" s="77"/>
      <c r="BF4192" s="77"/>
    </row>
    <row r="4193" spans="1:58" s="23" customFormat="1" ht="15.75" customHeight="1" x14ac:dyDescent="0.4">
      <c r="A4193" s="116">
        <v>40225</v>
      </c>
      <c r="B4193" s="112">
        <v>22.6</v>
      </c>
      <c r="C4193" s="112">
        <v>23.6</v>
      </c>
      <c r="D4193" s="112">
        <v>24.8</v>
      </c>
      <c r="E4193" s="112">
        <v>25.15</v>
      </c>
      <c r="F4193" s="112">
        <v>25.2</v>
      </c>
      <c r="G4193" s="112">
        <v>25.45</v>
      </c>
      <c r="H4193" s="113">
        <v>25.35</v>
      </c>
      <c r="I4193" s="90">
        <f t="shared" si="2132"/>
        <v>23.6</v>
      </c>
      <c r="J4193" s="90">
        <f t="shared" si="2133"/>
        <v>24.8</v>
      </c>
      <c r="K4193" s="114">
        <v>0</v>
      </c>
      <c r="L4193" s="115">
        <v>5.2631578947368418E-2</v>
      </c>
      <c r="M4193" s="11"/>
      <c r="N4193" s="90">
        <v>22.25</v>
      </c>
      <c r="O4193" s="90">
        <v>23.57</v>
      </c>
      <c r="P4193" s="90">
        <v>24.88</v>
      </c>
      <c r="Q4193" s="90">
        <v>25.54</v>
      </c>
      <c r="R4193" s="63">
        <f t="shared" si="2144"/>
        <v>26.200000000000003</v>
      </c>
      <c r="S4193" s="64">
        <f t="shared" si="2143"/>
        <v>-2.1117465904091526E-2</v>
      </c>
      <c r="T4193" s="65"/>
      <c r="U4193" s="65">
        <f t="shared" si="2139"/>
        <v>0.94399660585490031</v>
      </c>
      <c r="V4193" s="65">
        <f t="shared" si="2122"/>
        <v>0.89429260450160775</v>
      </c>
      <c r="W4193" s="65">
        <f t="shared" si="2123"/>
        <v>0.87118245888801882</v>
      </c>
      <c r="X4193" s="61">
        <f t="shared" si="2134"/>
        <v>4.4247787610619468E-2</v>
      </c>
      <c r="Y4193" s="66">
        <f t="shared" si="2124"/>
        <v>7.9522862823062767E-3</v>
      </c>
      <c r="Z4193" s="61">
        <f t="shared" si="2125"/>
        <v>5.0847457627118613E-2</v>
      </c>
      <c r="AA4193" s="67">
        <f t="shared" si="2126"/>
        <v>23.6</v>
      </c>
      <c r="AB4193" s="68">
        <f t="shared" si="2127"/>
        <v>1.5730337078651749E-2</v>
      </c>
      <c r="AC4193" s="69">
        <f t="shared" si="2128"/>
        <v>6.0674157303370849E-2</v>
      </c>
      <c r="AD4193" s="70">
        <f>_xlfn.PERCENTILE.EXC(AC4193:$AC$5675,0.5)</f>
        <v>5.5533428165007108E-2</v>
      </c>
      <c r="AE4193" s="70">
        <f>_xlfn.PERCENTILE.EXC($AC4193:AC$5675,0.35)</f>
        <v>2.8458146451442637E-2</v>
      </c>
      <c r="AF4193" s="71">
        <f t="shared" si="2140"/>
        <v>3.1063807085375608E-3</v>
      </c>
      <c r="AG4193" s="70">
        <f t="shared" si="2141"/>
        <v>-0.31213811082236831</v>
      </c>
      <c r="AH4193" s="70">
        <f t="shared" si="2142"/>
        <v>-0.32972785344228484</v>
      </c>
      <c r="AI4193" s="61" t="str">
        <f t="shared" si="2137"/>
        <v>Short VOL</v>
      </c>
      <c r="AJ4193" s="68" t="str">
        <f t="shared" si="2138"/>
        <v>Short VOL</v>
      </c>
      <c r="AK4193" s="72"/>
      <c r="AL4193" s="73"/>
      <c r="AM4193" s="72"/>
      <c r="AN4193" s="73"/>
      <c r="AO4193" s="74"/>
      <c r="AP4193" s="20"/>
      <c r="AQ4193" s="74"/>
      <c r="AR4193" s="20"/>
      <c r="AS4193" s="74"/>
      <c r="AT4193" s="20"/>
      <c r="AU4193" s="74" t="str">
        <f t="shared" si="2129"/>
        <v>00631L</v>
      </c>
      <c r="AV4193" s="20">
        <f t="shared" si="2135"/>
        <v>1</v>
      </c>
      <c r="AW4193" s="74" t="str">
        <f t="shared" si="2130"/>
        <v>00631L</v>
      </c>
      <c r="AX4193" s="20">
        <f t="shared" si="2131"/>
        <v>1</v>
      </c>
      <c r="AY4193" s="20">
        <f t="shared" si="2136"/>
        <v>1</v>
      </c>
      <c r="AZ4193" s="116">
        <v>40226</v>
      </c>
      <c r="BA4193" s="116"/>
      <c r="BB4193" s="20"/>
      <c r="BC4193" s="20"/>
      <c r="BD4193" s="76"/>
      <c r="BE4193" s="77"/>
      <c r="BF4193" s="77"/>
    </row>
    <row r="4194" spans="1:58" s="23" customFormat="1" ht="15.75" customHeight="1" x14ac:dyDescent="0.4">
      <c r="A4194" s="116">
        <v>40221</v>
      </c>
      <c r="B4194" s="112">
        <v>24.45</v>
      </c>
      <c r="C4194" s="112">
        <v>24.9</v>
      </c>
      <c r="D4194" s="112">
        <v>25.85</v>
      </c>
      <c r="E4194" s="112">
        <v>26</v>
      </c>
      <c r="F4194" s="112">
        <v>25.95</v>
      </c>
      <c r="G4194" s="112">
        <v>26.05</v>
      </c>
      <c r="H4194" s="113">
        <v>25.95</v>
      </c>
      <c r="I4194" s="90">
        <f t="shared" si="2132"/>
        <v>24.876315789473683</v>
      </c>
      <c r="J4194" s="90">
        <f t="shared" si="2133"/>
        <v>25.8</v>
      </c>
      <c r="K4194" s="114">
        <v>1</v>
      </c>
      <c r="L4194" s="115">
        <v>5.2631578947368418E-2</v>
      </c>
      <c r="M4194" s="11"/>
      <c r="N4194" s="90">
        <v>22.73</v>
      </c>
      <c r="O4194" s="90">
        <v>24.46</v>
      </c>
      <c r="P4194" s="90">
        <v>25.58</v>
      </c>
      <c r="Q4194" s="90">
        <v>26.27</v>
      </c>
      <c r="R4194" s="63">
        <f t="shared" si="2144"/>
        <v>27.31</v>
      </c>
      <c r="S4194" s="64">
        <f t="shared" si="2143"/>
        <v>-5.1335559265442421E-2</v>
      </c>
      <c r="T4194" s="65"/>
      <c r="U4194" s="65">
        <f t="shared" si="2139"/>
        <v>0.92927228127555195</v>
      </c>
      <c r="V4194" s="65">
        <f t="shared" si="2122"/>
        <v>0.88858483189992188</v>
      </c>
      <c r="W4194" s="65">
        <f t="shared" si="2123"/>
        <v>0.86524552721735826</v>
      </c>
      <c r="X4194" s="61">
        <f t="shared" si="2134"/>
        <v>1.8404907975460093E-2</v>
      </c>
      <c r="Y4194" s="66">
        <f t="shared" si="2124"/>
        <v>-1.9230769230769505E-3</v>
      </c>
      <c r="Z4194" s="61">
        <f t="shared" si="2125"/>
        <v>3.7131069501745564E-2</v>
      </c>
      <c r="AA4194" s="67">
        <f t="shared" si="2126"/>
        <v>24.876315789473686</v>
      </c>
      <c r="AB4194" s="68">
        <f t="shared" si="2127"/>
        <v>7.567091948966119E-2</v>
      </c>
      <c r="AC4194" s="69">
        <f t="shared" si="2128"/>
        <v>9.4426563549216275E-2</v>
      </c>
      <c r="AD4194" s="70">
        <f>_xlfn.PERCENTILE.EXC(AC4194:$AC$5675,0.5)</f>
        <v>5.552181612331987E-2</v>
      </c>
      <c r="AE4194" s="70">
        <f>_xlfn.PERCENTILE.EXC($AC4194:AC$5675,0.35)</f>
        <v>2.845430587868459E-2</v>
      </c>
      <c r="AF4194" s="71">
        <f t="shared" si="2140"/>
        <v>3.1063807085375608E-3</v>
      </c>
      <c r="AG4194" s="70">
        <f t="shared" si="2141"/>
        <v>-0.31213811082236831</v>
      </c>
      <c r="AH4194" s="70">
        <f t="shared" si="2142"/>
        <v>-0.32972785344228484</v>
      </c>
      <c r="AI4194" s="61" t="str">
        <f t="shared" si="2137"/>
        <v>Short VOL</v>
      </c>
      <c r="AJ4194" s="68" t="str">
        <f t="shared" si="2138"/>
        <v>Short VOL</v>
      </c>
      <c r="AK4194" s="72"/>
      <c r="AL4194" s="73"/>
      <c r="AM4194" s="72"/>
      <c r="AN4194" s="73"/>
      <c r="AO4194" s="74"/>
      <c r="AP4194" s="20"/>
      <c r="AQ4194" s="74"/>
      <c r="AR4194" s="20"/>
      <c r="AS4194" s="74"/>
      <c r="AT4194" s="20"/>
      <c r="AU4194" s="74" t="str">
        <f t="shared" si="2129"/>
        <v>00631L</v>
      </c>
      <c r="AV4194" s="20">
        <f t="shared" si="2135"/>
        <v>1</v>
      </c>
      <c r="AW4194" s="74" t="str">
        <f t="shared" si="2130"/>
        <v>00631L</v>
      </c>
      <c r="AX4194" s="20">
        <f t="shared" si="2131"/>
        <v>1</v>
      </c>
      <c r="AY4194" s="20">
        <f t="shared" si="2136"/>
        <v>1</v>
      </c>
      <c r="AZ4194" s="116">
        <v>40225</v>
      </c>
      <c r="BA4194" s="116"/>
      <c r="BB4194" s="20"/>
      <c r="BC4194" s="20"/>
      <c r="BD4194" s="76"/>
      <c r="BE4194" s="77"/>
      <c r="BF4194" s="77"/>
    </row>
    <row r="4195" spans="1:58" s="23" customFormat="1" ht="15.75" customHeight="1" x14ac:dyDescent="0.4">
      <c r="A4195" s="116">
        <v>40220</v>
      </c>
      <c r="B4195" s="112">
        <v>24.45</v>
      </c>
      <c r="C4195" s="112">
        <v>24.95</v>
      </c>
      <c r="D4195" s="112">
        <v>25.65</v>
      </c>
      <c r="E4195" s="112">
        <v>25.8</v>
      </c>
      <c r="F4195" s="112">
        <v>25.85</v>
      </c>
      <c r="G4195" s="112">
        <v>25.95</v>
      </c>
      <c r="H4195" s="113">
        <v>25.85</v>
      </c>
      <c r="I4195" s="90">
        <f t="shared" si="2132"/>
        <v>24.897368421052629</v>
      </c>
      <c r="J4195" s="90">
        <f t="shared" si="2133"/>
        <v>25.576315789473682</v>
      </c>
      <c r="K4195" s="114">
        <v>2</v>
      </c>
      <c r="L4195" s="115">
        <v>5.2631578947368418E-2</v>
      </c>
      <c r="M4195" s="11"/>
      <c r="N4195" s="90">
        <v>23.96</v>
      </c>
      <c r="O4195" s="90">
        <v>24.57</v>
      </c>
      <c r="P4195" s="90">
        <v>25.67</v>
      </c>
      <c r="Q4195" s="90">
        <v>26.36</v>
      </c>
      <c r="R4195" s="63">
        <f t="shared" si="2144"/>
        <v>26.28</v>
      </c>
      <c r="S4195" s="64">
        <f t="shared" si="2143"/>
        <v>-5.6692913385826688E-2</v>
      </c>
      <c r="T4195" s="65"/>
      <c r="U4195" s="65">
        <f t="shared" si="2139"/>
        <v>0.97517297517297519</v>
      </c>
      <c r="V4195" s="65">
        <f t="shared" si="2122"/>
        <v>0.93338527463965715</v>
      </c>
      <c r="W4195" s="65">
        <f t="shared" si="2123"/>
        <v>0.90895295902883166</v>
      </c>
      <c r="X4195" s="61">
        <f t="shared" si="2134"/>
        <v>2.0449897750511249E-2</v>
      </c>
      <c r="Y4195" s="66">
        <f t="shared" si="2124"/>
        <v>1.9379844961240585E-3</v>
      </c>
      <c r="Z4195" s="61">
        <f t="shared" si="2125"/>
        <v>2.7269844625303886E-2</v>
      </c>
      <c r="AA4195" s="67">
        <f t="shared" si="2126"/>
        <v>24.897368421052633</v>
      </c>
      <c r="AB4195" s="68">
        <f t="shared" si="2127"/>
        <v>2.0450751252086747E-2</v>
      </c>
      <c r="AC4195" s="69">
        <f t="shared" si="2128"/>
        <v>3.9122221245936228E-2</v>
      </c>
      <c r="AD4195" s="70">
        <f>_xlfn.PERCENTILE.EXC(AC4195:$AC$5675,0.5)</f>
        <v>5.5510204081632632E-2</v>
      </c>
      <c r="AE4195" s="70">
        <f>_xlfn.PERCENTILE.EXC($AC4195:AC$5675,0.35)</f>
        <v>2.8371114120071768E-2</v>
      </c>
      <c r="AF4195" s="71">
        <f t="shared" si="2140"/>
        <v>3.1063807085375608E-3</v>
      </c>
      <c r="AG4195" s="70">
        <f t="shared" si="2141"/>
        <v>-0.31213811082236831</v>
      </c>
      <c r="AH4195" s="70">
        <f t="shared" si="2142"/>
        <v>-0.32972785344228484</v>
      </c>
      <c r="AI4195" s="61" t="str">
        <f t="shared" si="2137"/>
        <v>Safety</v>
      </c>
      <c r="AJ4195" s="68" t="str">
        <f t="shared" si="2138"/>
        <v>Short VOL</v>
      </c>
      <c r="AK4195" s="72"/>
      <c r="AL4195" s="73"/>
      <c r="AM4195" s="72"/>
      <c r="AN4195" s="73"/>
      <c r="AO4195" s="74"/>
      <c r="AP4195" s="20"/>
      <c r="AQ4195" s="74"/>
      <c r="AR4195" s="20"/>
      <c r="AS4195" s="74"/>
      <c r="AT4195" s="20"/>
      <c r="AU4195" s="74" t="str">
        <f t="shared" si="2129"/>
        <v>00631L</v>
      </c>
      <c r="AV4195" s="20">
        <f t="shared" si="2135"/>
        <v>1</v>
      </c>
      <c r="AW4195" s="74" t="str">
        <f t="shared" si="2130"/>
        <v>00631L</v>
      </c>
      <c r="AX4195" s="20">
        <f t="shared" si="2131"/>
        <v>1</v>
      </c>
      <c r="AY4195" s="20">
        <f t="shared" si="2136"/>
        <v>1</v>
      </c>
      <c r="AZ4195" s="116">
        <v>40221</v>
      </c>
      <c r="BA4195" s="116"/>
      <c r="BB4195" s="20"/>
      <c r="BC4195" s="20"/>
      <c r="BD4195" s="76"/>
      <c r="BE4195" s="77"/>
      <c r="BF4195" s="77"/>
    </row>
    <row r="4196" spans="1:58" s="23" customFormat="1" ht="15.75" customHeight="1" x14ac:dyDescent="0.4">
      <c r="A4196" s="116">
        <v>40219</v>
      </c>
      <c r="B4196" s="112">
        <v>25.5</v>
      </c>
      <c r="C4196" s="112">
        <v>25.55</v>
      </c>
      <c r="D4196" s="112">
        <v>26</v>
      </c>
      <c r="E4196" s="112">
        <v>26.15</v>
      </c>
      <c r="F4196" s="112">
        <v>26.1</v>
      </c>
      <c r="G4196" s="112">
        <v>26.2</v>
      </c>
      <c r="H4196" s="113">
        <v>26.05</v>
      </c>
      <c r="I4196" s="90">
        <f t="shared" si="2132"/>
        <v>25.542105263157897</v>
      </c>
      <c r="J4196" s="90">
        <f t="shared" si="2133"/>
        <v>25.928947368421053</v>
      </c>
      <c r="K4196" s="114">
        <v>3</v>
      </c>
      <c r="L4196" s="115">
        <v>5.2631578947368418E-2</v>
      </c>
      <c r="M4196" s="11"/>
      <c r="N4196" s="90">
        <v>25.4</v>
      </c>
      <c r="O4196" s="90">
        <v>25.87</v>
      </c>
      <c r="P4196" s="90">
        <v>26.46</v>
      </c>
      <c r="Q4196" s="90">
        <v>27.34</v>
      </c>
      <c r="R4196" s="63">
        <f t="shared" si="2144"/>
        <v>26.93</v>
      </c>
      <c r="S4196" s="64">
        <f t="shared" si="2143"/>
        <v>-2.307692307692313E-2</v>
      </c>
      <c r="T4196" s="65"/>
      <c r="U4196" s="65">
        <f t="shared" si="2139"/>
        <v>0.98183223811364506</v>
      </c>
      <c r="V4196" s="65">
        <f t="shared" si="2122"/>
        <v>0.95993953136810273</v>
      </c>
      <c r="W4196" s="65">
        <f t="shared" si="2123"/>
        <v>0.92904169714703722</v>
      </c>
      <c r="X4196" s="61">
        <f t="shared" si="2134"/>
        <v>1.9607843137255179E-3</v>
      </c>
      <c r="Y4196" s="66">
        <f t="shared" si="2124"/>
        <v>-3.8240917782025956E-3</v>
      </c>
      <c r="Z4196" s="61">
        <f t="shared" si="2125"/>
        <v>1.5145270966412458E-2</v>
      </c>
      <c r="AA4196" s="67">
        <f t="shared" si="2126"/>
        <v>25.542105263157897</v>
      </c>
      <c r="AB4196" s="68">
        <f t="shared" si="2127"/>
        <v>3.9370078740158044E-3</v>
      </c>
      <c r="AC4196" s="69">
        <f t="shared" si="2128"/>
        <v>5.5946953999172471E-3</v>
      </c>
      <c r="AD4196" s="70">
        <f>_xlfn.PERCENTILE.EXC(AC4196:$AC$5675,0.5)</f>
        <v>5.552181612331987E-2</v>
      </c>
      <c r="AE4196" s="70">
        <f>_xlfn.PERCENTILE.EXC($AC4196:AC$5675,0.35)</f>
        <v>2.8274697163816531E-2</v>
      </c>
      <c r="AF4196" s="71">
        <f t="shared" si="2140"/>
        <v>3.1063807085375608E-3</v>
      </c>
      <c r="AG4196" s="70">
        <f t="shared" si="2141"/>
        <v>-0.31213811082236831</v>
      </c>
      <c r="AH4196" s="70">
        <f t="shared" si="2142"/>
        <v>-0.32972785344228484</v>
      </c>
      <c r="AI4196" s="61" t="str">
        <f t="shared" si="2137"/>
        <v>Safety</v>
      </c>
      <c r="AJ4196" s="68" t="str">
        <f t="shared" si="2138"/>
        <v>Short VOL</v>
      </c>
      <c r="AK4196" s="72"/>
      <c r="AL4196" s="73"/>
      <c r="AM4196" s="72"/>
      <c r="AN4196" s="73"/>
      <c r="AO4196" s="74"/>
      <c r="AP4196" s="20"/>
      <c r="AQ4196" s="74"/>
      <c r="AR4196" s="20"/>
      <c r="AS4196" s="74"/>
      <c r="AT4196" s="20"/>
      <c r="AU4196" s="74" t="str">
        <f t="shared" si="2129"/>
        <v>00631L</v>
      </c>
      <c r="AV4196" s="20">
        <f t="shared" si="2135"/>
        <v>1</v>
      </c>
      <c r="AW4196" s="74" t="str">
        <f t="shared" si="2130"/>
        <v>00635U</v>
      </c>
      <c r="AX4196" s="20">
        <f t="shared" si="2131"/>
        <v>0</v>
      </c>
      <c r="AY4196" s="20">
        <f t="shared" si="2136"/>
        <v>1</v>
      </c>
      <c r="AZ4196" s="116">
        <v>40220</v>
      </c>
      <c r="BA4196" s="116"/>
      <c r="BB4196" s="20"/>
      <c r="BC4196" s="20"/>
      <c r="BD4196" s="76"/>
      <c r="BE4196" s="77"/>
      <c r="BF4196" s="77"/>
    </row>
    <row r="4197" spans="1:58" s="23" customFormat="1" ht="15.75" customHeight="1" x14ac:dyDescent="0.4">
      <c r="A4197" s="116">
        <v>40218</v>
      </c>
      <c r="B4197" s="112">
        <v>25.55</v>
      </c>
      <c r="C4197" s="112">
        <v>25.65</v>
      </c>
      <c r="D4197" s="112">
        <v>26.05</v>
      </c>
      <c r="E4197" s="112">
        <v>26.05</v>
      </c>
      <c r="F4197" s="112">
        <v>26.15</v>
      </c>
      <c r="G4197" s="112">
        <v>26.15</v>
      </c>
      <c r="H4197" s="113">
        <v>26.05</v>
      </c>
      <c r="I4197" s="90">
        <f t="shared" si="2132"/>
        <v>25.628947368421052</v>
      </c>
      <c r="J4197" s="90">
        <f t="shared" si="2133"/>
        <v>25.965789473684211</v>
      </c>
      <c r="K4197" s="114">
        <v>4</v>
      </c>
      <c r="L4197" s="115">
        <v>5.2631578947368418E-2</v>
      </c>
      <c r="M4197" s="11"/>
      <c r="N4197" s="90">
        <v>26</v>
      </c>
      <c r="O4197" s="90">
        <v>26.04</v>
      </c>
      <c r="P4197" s="90">
        <v>26.65</v>
      </c>
      <c r="Q4197" s="90">
        <v>27.43</v>
      </c>
      <c r="R4197" s="63">
        <f t="shared" si="2144"/>
        <v>26.689999999999998</v>
      </c>
      <c r="S4197" s="64">
        <f t="shared" si="2143"/>
        <v>-1.9238023387401038E-2</v>
      </c>
      <c r="T4197" s="65"/>
      <c r="U4197" s="65">
        <f t="shared" si="2139"/>
        <v>0.99846390168970822</v>
      </c>
      <c r="V4197" s="65">
        <f t="shared" si="2122"/>
        <v>0.97560975609756106</v>
      </c>
      <c r="W4197" s="65">
        <f t="shared" si="2123"/>
        <v>0.94786729857819907</v>
      </c>
      <c r="X4197" s="61">
        <f t="shared" si="2134"/>
        <v>3.9138943248531455E-3</v>
      </c>
      <c r="Y4197" s="66">
        <f t="shared" si="2124"/>
        <v>0</v>
      </c>
      <c r="Z4197" s="61">
        <f t="shared" si="2125"/>
        <v>1.3143033165622795E-2</v>
      </c>
      <c r="AA4197" s="67">
        <f t="shared" si="2126"/>
        <v>25.628947368421052</v>
      </c>
      <c r="AB4197" s="68">
        <f t="shared" si="2127"/>
        <v>-1.7307692307692281E-2</v>
      </c>
      <c r="AC4197" s="69">
        <f t="shared" si="2128"/>
        <v>-1.4271255060728768E-2</v>
      </c>
      <c r="AD4197" s="70">
        <f>_xlfn.PERCENTILE.EXC(AC4197:$AC$5675,0.5)</f>
        <v>5.5533428165007108E-2</v>
      </c>
      <c r="AE4197" s="70">
        <f>_xlfn.PERCENTILE.EXC($AC4197:AC$5675,0.35)</f>
        <v>2.8453757225433442E-2</v>
      </c>
      <c r="AF4197" s="71">
        <f t="shared" si="2140"/>
        <v>3.1063807085375608E-3</v>
      </c>
      <c r="AG4197" s="70">
        <f t="shared" si="2141"/>
        <v>-0.31213811082236831</v>
      </c>
      <c r="AH4197" s="70">
        <f t="shared" si="2142"/>
        <v>-0.32972785344228484</v>
      </c>
      <c r="AI4197" s="61" t="str">
        <f t="shared" si="2137"/>
        <v>Safety</v>
      </c>
      <c r="AJ4197" s="68" t="str">
        <f t="shared" si="2138"/>
        <v>Safety</v>
      </c>
      <c r="AK4197" s="72"/>
      <c r="AL4197" s="73"/>
      <c r="AM4197" s="72"/>
      <c r="AN4197" s="73"/>
      <c r="AO4197" s="74"/>
      <c r="AP4197" s="20"/>
      <c r="AQ4197" s="74"/>
      <c r="AR4197" s="20"/>
      <c r="AS4197" s="74"/>
      <c r="AT4197" s="20"/>
      <c r="AU4197" s="74" t="str">
        <f t="shared" si="2129"/>
        <v>00635U</v>
      </c>
      <c r="AV4197" s="20">
        <f t="shared" si="2135"/>
        <v>0</v>
      </c>
      <c r="AW4197" s="74" t="str">
        <f t="shared" si="2130"/>
        <v>00635U</v>
      </c>
      <c r="AX4197" s="20">
        <f t="shared" si="2131"/>
        <v>0</v>
      </c>
      <c r="AY4197" s="20">
        <f t="shared" si="2136"/>
        <v>1</v>
      </c>
      <c r="AZ4197" s="116">
        <v>40219</v>
      </c>
      <c r="BA4197" s="116"/>
      <c r="BB4197" s="20"/>
      <c r="BC4197" s="20"/>
      <c r="BD4197" s="76"/>
      <c r="BE4197" s="77"/>
      <c r="BF4197" s="77"/>
    </row>
    <row r="4198" spans="1:58" s="23" customFormat="1" ht="15.75" customHeight="1" x14ac:dyDescent="0.4">
      <c r="A4198" s="116">
        <v>40217</v>
      </c>
      <c r="B4198" s="112">
        <v>26.4</v>
      </c>
      <c r="C4198" s="112">
        <v>26.2</v>
      </c>
      <c r="D4198" s="112">
        <v>26.3</v>
      </c>
      <c r="E4198" s="112">
        <v>26.2</v>
      </c>
      <c r="F4198" s="112">
        <v>26.3</v>
      </c>
      <c r="G4198" s="112">
        <v>26.35</v>
      </c>
      <c r="H4198" s="113">
        <v>26.25</v>
      </c>
      <c r="I4198" s="90">
        <f t="shared" si="2132"/>
        <v>26.252631578947369</v>
      </c>
      <c r="J4198" s="90">
        <f t="shared" si="2133"/>
        <v>26.273684210526316</v>
      </c>
      <c r="K4198" s="114">
        <v>5</v>
      </c>
      <c r="L4198" s="115">
        <v>5.2631578947368418E-2</v>
      </c>
      <c r="M4198" s="11"/>
      <c r="N4198" s="90">
        <v>26.51</v>
      </c>
      <c r="O4198" s="90">
        <v>26.43</v>
      </c>
      <c r="P4198" s="90">
        <v>26.88</v>
      </c>
      <c r="Q4198" s="90">
        <v>27.4</v>
      </c>
      <c r="R4198" s="63">
        <f t="shared" si="2144"/>
        <v>26.8</v>
      </c>
      <c r="S4198" s="64">
        <f t="shared" si="2143"/>
        <v>1.5319800842589128E-2</v>
      </c>
      <c r="T4198" s="65"/>
      <c r="U4198" s="65">
        <f t="shared" si="2139"/>
        <v>1.0030268634127886</v>
      </c>
      <c r="V4198" s="65">
        <f t="shared" ref="V4198:V4261" si="2145">N4198/P4198</f>
        <v>0.98623511904761918</v>
      </c>
      <c r="W4198" s="65">
        <f t="shared" ref="W4198:W4261" si="2146">N4198/Q4198</f>
        <v>0.96751824817518262</v>
      </c>
      <c r="X4198" s="61">
        <f t="shared" si="2134"/>
        <v>-7.5757575757575491E-3</v>
      </c>
      <c r="Y4198" s="66">
        <f t="shared" ref="Y4198:Y4261" si="2147">(H4198-E4198)/E4198</f>
        <v>1.9083969465649127E-3</v>
      </c>
      <c r="Z4198" s="61">
        <f t="shared" ref="Z4198:Z4261" si="2148">(J4198-I4198)/I4198</f>
        <v>8.0192461908577459E-4</v>
      </c>
      <c r="AA4198" s="67">
        <f t="shared" ref="AA4198:AA4261" si="2149">B4198*(K4198*L4198)+C4198*(1-(K4198*L4198))</f>
        <v>26.252631578947369</v>
      </c>
      <c r="AB4198" s="68">
        <f t="shared" ref="AB4198:AB4261" si="2150">(B4198-N4198)/N4198</f>
        <v>-4.1493775933611086E-3</v>
      </c>
      <c r="AC4198" s="69">
        <f t="shared" ref="AC4198:AC4261" si="2151">(AA4198-N4198)/N4198</f>
        <v>-9.7083523595862826E-3</v>
      </c>
      <c r="AD4198" s="70">
        <f>_xlfn.PERCENTILE.EXC(AC4198:$AC$5675,0.5)</f>
        <v>5.5544491860281292E-2</v>
      </c>
      <c r="AE4198" s="70">
        <f>_xlfn.PERCENTILE.EXC($AC4198:AC$5675,0.35)</f>
        <v>2.8460889717698383E-2</v>
      </c>
      <c r="AF4198" s="71">
        <f t="shared" si="2140"/>
        <v>3.3512242074625405E-3</v>
      </c>
      <c r="AG4198" s="70">
        <f t="shared" si="2141"/>
        <v>-0.31213811082236831</v>
      </c>
      <c r="AH4198" s="70">
        <f t="shared" si="2142"/>
        <v>-0.32972785344228484</v>
      </c>
      <c r="AI4198" s="61" t="str">
        <f t="shared" si="2137"/>
        <v>Safety</v>
      </c>
      <c r="AJ4198" s="68" t="str">
        <f t="shared" si="2138"/>
        <v>Safety</v>
      </c>
      <c r="AK4198" s="72"/>
      <c r="AL4198" s="73"/>
      <c r="AM4198" s="72"/>
      <c r="AN4198" s="73"/>
      <c r="AO4198" s="74"/>
      <c r="AP4198" s="20"/>
      <c r="AQ4198" s="74"/>
      <c r="AR4198" s="20"/>
      <c r="AS4198" s="74"/>
      <c r="AT4198" s="20"/>
      <c r="AU4198" s="74" t="str">
        <f t="shared" si="2129"/>
        <v>00635U</v>
      </c>
      <c r="AV4198" s="20">
        <f t="shared" si="2135"/>
        <v>0</v>
      </c>
      <c r="AW4198" s="74" t="str">
        <f t="shared" si="2130"/>
        <v>00635U</v>
      </c>
      <c r="AX4198" s="20">
        <f t="shared" si="2131"/>
        <v>0</v>
      </c>
      <c r="AY4198" s="20">
        <f t="shared" si="2136"/>
        <v>1</v>
      </c>
      <c r="AZ4198" s="116">
        <v>40218</v>
      </c>
      <c r="BA4198" s="116"/>
      <c r="BB4198" s="20"/>
      <c r="BC4198" s="20"/>
      <c r="BD4198" s="76"/>
      <c r="BE4198" s="77"/>
      <c r="BF4198" s="77"/>
    </row>
    <row r="4199" spans="1:58" s="23" customFormat="1" ht="15.75" customHeight="1" x14ac:dyDescent="0.4">
      <c r="A4199" s="116">
        <v>40214</v>
      </c>
      <c r="B4199" s="112">
        <v>26.1</v>
      </c>
      <c r="C4199" s="112">
        <v>25.85</v>
      </c>
      <c r="D4199" s="112">
        <v>26.15</v>
      </c>
      <c r="E4199" s="112">
        <v>26.2</v>
      </c>
      <c r="F4199" s="112">
        <v>26.15</v>
      </c>
      <c r="G4199" s="112">
        <v>26.2</v>
      </c>
      <c r="H4199" s="113">
        <v>26</v>
      </c>
      <c r="I4199" s="90">
        <f t="shared" si="2132"/>
        <v>25.928947368421053</v>
      </c>
      <c r="J4199" s="90">
        <f t="shared" si="2133"/>
        <v>26.055263157894736</v>
      </c>
      <c r="K4199" s="114">
        <v>6</v>
      </c>
      <c r="L4199" s="115">
        <v>5.2631578947368418E-2</v>
      </c>
      <c r="M4199" s="11"/>
      <c r="N4199" s="90">
        <v>26.11</v>
      </c>
      <c r="O4199" s="90">
        <v>26</v>
      </c>
      <c r="P4199" s="90">
        <v>26.65</v>
      </c>
      <c r="Q4199" s="90">
        <v>27.16</v>
      </c>
      <c r="R4199" s="63">
        <f t="shared" si="2144"/>
        <v>26.54</v>
      </c>
      <c r="S4199" s="64">
        <f t="shared" si="2143"/>
        <v>1.1503067484663013E-3</v>
      </c>
      <c r="T4199" s="65"/>
      <c r="U4199" s="65">
        <f t="shared" si="2139"/>
        <v>1.0042307692307693</v>
      </c>
      <c r="V4199" s="65">
        <f t="shared" si="2145"/>
        <v>0.97973733583489686</v>
      </c>
      <c r="W4199" s="65">
        <f t="shared" si="2146"/>
        <v>0.96134020618556704</v>
      </c>
      <c r="X4199" s="61">
        <f t="shared" si="2134"/>
        <v>-9.5785440613026813E-3</v>
      </c>
      <c r="Y4199" s="66">
        <f t="shared" si="2147"/>
        <v>-7.6335877862595148E-3</v>
      </c>
      <c r="Z4199" s="61">
        <f t="shared" si="2148"/>
        <v>4.8716127067897569E-3</v>
      </c>
      <c r="AA4199" s="67">
        <f t="shared" si="2149"/>
        <v>25.928947368421056</v>
      </c>
      <c r="AB4199" s="68">
        <f t="shared" si="2150"/>
        <v>-3.8299502106464999E-4</v>
      </c>
      <c r="AC4199" s="69">
        <f t="shared" si="2151"/>
        <v>-6.9342256445401431E-3</v>
      </c>
      <c r="AD4199" s="70">
        <f>_xlfn.PERCENTILE.EXC(AC4199:$AC$5675,0.5)</f>
        <v>5.5555555555555483E-2</v>
      </c>
      <c r="AE4199" s="70">
        <f>_xlfn.PERCENTILE.EXC($AC4199:AC$5675,0.35)</f>
        <v>2.8481639723128702E-2</v>
      </c>
      <c r="AF4199" s="71">
        <f t="shared" si="2140"/>
        <v>3.4773872397256384E-3</v>
      </c>
      <c r="AG4199" s="70">
        <f t="shared" si="2141"/>
        <v>-0.31213811082236831</v>
      </c>
      <c r="AH4199" s="70">
        <f t="shared" si="2142"/>
        <v>-0.32972785344228484</v>
      </c>
      <c r="AI4199" s="61" t="str">
        <f t="shared" si="2137"/>
        <v>Safety</v>
      </c>
      <c r="AJ4199" s="68" t="str">
        <f t="shared" si="2138"/>
        <v>Safety</v>
      </c>
      <c r="AK4199" s="72"/>
      <c r="AL4199" s="73"/>
      <c r="AM4199" s="72"/>
      <c r="AN4199" s="73"/>
      <c r="AO4199" s="74"/>
      <c r="AP4199" s="20"/>
      <c r="AQ4199" s="74"/>
      <c r="AR4199" s="20"/>
      <c r="AS4199" s="74"/>
      <c r="AT4199" s="20"/>
      <c r="AU4199" s="74" t="str">
        <f t="shared" si="2129"/>
        <v>00635U</v>
      </c>
      <c r="AV4199" s="20">
        <f t="shared" si="2135"/>
        <v>0</v>
      </c>
      <c r="AW4199" s="74" t="str">
        <f t="shared" si="2130"/>
        <v>00635U</v>
      </c>
      <c r="AX4199" s="20">
        <f t="shared" si="2131"/>
        <v>0</v>
      </c>
      <c r="AY4199" s="20">
        <f t="shared" si="2136"/>
        <v>1</v>
      </c>
      <c r="AZ4199" s="116">
        <v>40217</v>
      </c>
      <c r="BA4199" s="116"/>
      <c r="BB4199" s="20"/>
      <c r="BC4199" s="20"/>
      <c r="BD4199" s="76"/>
      <c r="BE4199" s="77"/>
      <c r="BF4199" s="77"/>
    </row>
    <row r="4200" spans="1:58" s="23" customFormat="1" ht="15.75" customHeight="1" x14ac:dyDescent="0.4">
      <c r="A4200" s="116">
        <v>40213</v>
      </c>
      <c r="B4200" s="112">
        <v>25.6</v>
      </c>
      <c r="C4200" s="112">
        <v>25.65</v>
      </c>
      <c r="D4200" s="112">
        <v>26</v>
      </c>
      <c r="E4200" s="112">
        <v>26.05</v>
      </c>
      <c r="F4200" s="112">
        <v>25.95</v>
      </c>
      <c r="G4200" s="112">
        <v>25.9</v>
      </c>
      <c r="H4200" s="113">
        <v>25.85</v>
      </c>
      <c r="I4200" s="90">
        <f t="shared" si="2132"/>
        <v>25.631578947368421</v>
      </c>
      <c r="J4200" s="90">
        <f t="shared" si="2133"/>
        <v>25.871052631578948</v>
      </c>
      <c r="K4200" s="114">
        <v>7</v>
      </c>
      <c r="L4200" s="115">
        <v>5.2631578947368418E-2</v>
      </c>
      <c r="M4200" s="11"/>
      <c r="N4200" s="90">
        <v>26.08</v>
      </c>
      <c r="O4200" s="90">
        <v>25.98</v>
      </c>
      <c r="P4200" s="90">
        <v>26.37</v>
      </c>
      <c r="Q4200" s="90">
        <v>26.83</v>
      </c>
      <c r="R4200" s="63">
        <f t="shared" si="2144"/>
        <v>26.270000000000003</v>
      </c>
      <c r="S4200" s="64">
        <f t="shared" si="2143"/>
        <v>0.20740740740740726</v>
      </c>
      <c r="T4200" s="65"/>
      <c r="U4200" s="65">
        <f t="shared" si="2139"/>
        <v>1.0038491147036182</v>
      </c>
      <c r="V4200" s="65">
        <f t="shared" si="2145"/>
        <v>0.98900265453166469</v>
      </c>
      <c r="W4200" s="65">
        <f t="shared" si="2146"/>
        <v>0.97204621692135673</v>
      </c>
      <c r="X4200" s="61">
        <f t="shared" si="2134"/>
        <v>1.953124999999889E-3</v>
      </c>
      <c r="Y4200" s="66">
        <f t="shared" si="2147"/>
        <v>-7.6775431861803951E-3</v>
      </c>
      <c r="Z4200" s="61">
        <f t="shared" si="2148"/>
        <v>9.3429158110883113E-3</v>
      </c>
      <c r="AA4200" s="67">
        <f t="shared" si="2149"/>
        <v>25.631578947368418</v>
      </c>
      <c r="AB4200" s="68">
        <f t="shared" si="2150"/>
        <v>-1.8404907975460003E-2</v>
      </c>
      <c r="AC4200" s="69">
        <f t="shared" si="2151"/>
        <v>-1.7194058766548337E-2</v>
      </c>
      <c r="AD4200" s="70">
        <f>_xlfn.PERCENTILE.EXC(AC4200:$AC$5675,0.5)</f>
        <v>5.5613812096176198E-2</v>
      </c>
      <c r="AE4200" s="70">
        <f>_xlfn.PERCENTILE.EXC($AC4200:AC$5675,0.35)</f>
        <v>2.851827682725197E-2</v>
      </c>
      <c r="AF4200" s="71">
        <f t="shared" si="2140"/>
        <v>3.5104148330693205E-3</v>
      </c>
      <c r="AG4200" s="70">
        <f t="shared" si="2141"/>
        <v>-0.31213811082236831</v>
      </c>
      <c r="AH4200" s="70">
        <f t="shared" si="2142"/>
        <v>-0.32972785344228484</v>
      </c>
      <c r="AI4200" s="61" t="str">
        <f t="shared" si="2137"/>
        <v>Safety</v>
      </c>
      <c r="AJ4200" s="68" t="str">
        <f t="shared" si="2138"/>
        <v>Safety</v>
      </c>
      <c r="AK4200" s="72"/>
      <c r="AL4200" s="73"/>
      <c r="AM4200" s="72"/>
      <c r="AN4200" s="73"/>
      <c r="AO4200" s="74"/>
      <c r="AP4200" s="20"/>
      <c r="AQ4200" s="74"/>
      <c r="AR4200" s="20"/>
      <c r="AS4200" s="74"/>
      <c r="AT4200" s="20"/>
      <c r="AU4200" s="74" t="str">
        <f t="shared" si="2129"/>
        <v>00635U</v>
      </c>
      <c r="AV4200" s="20">
        <f t="shared" si="2135"/>
        <v>0</v>
      </c>
      <c r="AW4200" s="74" t="str">
        <f t="shared" si="2130"/>
        <v>00635U</v>
      </c>
      <c r="AX4200" s="20">
        <f t="shared" si="2131"/>
        <v>0</v>
      </c>
      <c r="AY4200" s="20">
        <f t="shared" si="2136"/>
        <v>1</v>
      </c>
      <c r="AZ4200" s="116">
        <v>40214</v>
      </c>
      <c r="BA4200" s="116"/>
      <c r="BB4200" s="20"/>
      <c r="BC4200" s="20"/>
      <c r="BD4200" s="76"/>
      <c r="BE4200" s="77"/>
      <c r="BF4200" s="77"/>
    </row>
    <row r="4201" spans="1:58" s="23" customFormat="1" ht="15.75" customHeight="1" x14ac:dyDescent="0.4">
      <c r="A4201" s="116">
        <v>40212</v>
      </c>
      <c r="B4201" s="112">
        <v>22.15</v>
      </c>
      <c r="C4201" s="112">
        <v>23.55</v>
      </c>
      <c r="D4201" s="112">
        <v>24.45</v>
      </c>
      <c r="E4201" s="112">
        <v>24.8</v>
      </c>
      <c r="F4201" s="112">
        <v>24.85</v>
      </c>
      <c r="G4201" s="112">
        <v>24.95</v>
      </c>
      <c r="H4201" s="113">
        <v>24.9</v>
      </c>
      <c r="I4201" s="90">
        <f t="shared" si="2132"/>
        <v>22.960526315789473</v>
      </c>
      <c r="J4201" s="90">
        <f t="shared" si="2133"/>
        <v>24.071052631578947</v>
      </c>
      <c r="K4201" s="114">
        <v>8</v>
      </c>
      <c r="L4201" s="115">
        <v>5.2631578947368418E-2</v>
      </c>
      <c r="M4201" s="11"/>
      <c r="N4201" s="90">
        <v>21.6</v>
      </c>
      <c r="O4201" s="90">
        <v>23</v>
      </c>
      <c r="P4201" s="90">
        <v>24.12</v>
      </c>
      <c r="Q4201" s="90">
        <v>24.93</v>
      </c>
      <c r="R4201" s="63">
        <f t="shared" si="2144"/>
        <v>25.520000000000003</v>
      </c>
      <c r="S4201" s="64">
        <f t="shared" si="2143"/>
        <v>5.5865921787709959E-3</v>
      </c>
      <c r="T4201" s="65"/>
      <c r="U4201" s="65">
        <f t="shared" si="2139"/>
        <v>0.93913043478260871</v>
      </c>
      <c r="V4201" s="65">
        <f t="shared" si="2145"/>
        <v>0.89552238805970152</v>
      </c>
      <c r="W4201" s="65">
        <f t="shared" si="2146"/>
        <v>0.86642599277978349</v>
      </c>
      <c r="X4201" s="61">
        <f t="shared" si="2134"/>
        <v>6.3205417607223577E-2</v>
      </c>
      <c r="Y4201" s="66">
        <f t="shared" si="2147"/>
        <v>4.0322580645160431E-3</v>
      </c>
      <c r="Z4201" s="61">
        <f t="shared" si="2148"/>
        <v>4.8366762177650478E-2</v>
      </c>
      <c r="AA4201" s="67">
        <f t="shared" si="2149"/>
        <v>22.960526315789473</v>
      </c>
      <c r="AB4201" s="68">
        <f t="shared" si="2150"/>
        <v>2.546296296296283E-2</v>
      </c>
      <c r="AC4201" s="69">
        <f t="shared" si="2151"/>
        <v>6.2987329434697731E-2</v>
      </c>
      <c r="AD4201" s="70">
        <f>_xlfn.PERCENTILE.EXC(AC4201:$AC$5675,0.5)</f>
        <v>5.5672068636796912E-2</v>
      </c>
      <c r="AE4201" s="70">
        <f>_xlfn.PERCENTILE.EXC($AC4201:AC$5675,0.35)</f>
        <v>2.8586891973780667E-2</v>
      </c>
      <c r="AF4201" s="71">
        <f t="shared" si="2140"/>
        <v>3.5104148330693205E-3</v>
      </c>
      <c r="AG4201" s="70">
        <f t="shared" si="2141"/>
        <v>-0.31213811082236831</v>
      </c>
      <c r="AH4201" s="70">
        <f t="shared" si="2142"/>
        <v>-0.32972785344228484</v>
      </c>
      <c r="AI4201" s="61" t="str">
        <f t="shared" si="2137"/>
        <v>Short VOL</v>
      </c>
      <c r="AJ4201" s="68" t="str">
        <f t="shared" si="2138"/>
        <v>Short VOL</v>
      </c>
      <c r="AK4201" s="72"/>
      <c r="AL4201" s="73"/>
      <c r="AM4201" s="72"/>
      <c r="AN4201" s="73"/>
      <c r="AO4201" s="74"/>
      <c r="AP4201" s="20"/>
      <c r="AQ4201" s="74"/>
      <c r="AR4201" s="20"/>
      <c r="AS4201" s="74"/>
      <c r="AT4201" s="20"/>
      <c r="AU4201" s="74" t="str">
        <f t="shared" si="2129"/>
        <v>00631L</v>
      </c>
      <c r="AV4201" s="20">
        <f t="shared" si="2135"/>
        <v>1</v>
      </c>
      <c r="AW4201" s="74" t="str">
        <f t="shared" si="2130"/>
        <v>00631L</v>
      </c>
      <c r="AX4201" s="20">
        <f t="shared" si="2131"/>
        <v>1</v>
      </c>
      <c r="AY4201" s="20">
        <f t="shared" si="2136"/>
        <v>1</v>
      </c>
      <c r="AZ4201" s="116">
        <v>40213</v>
      </c>
      <c r="BA4201" s="116"/>
      <c r="BB4201" s="20"/>
      <c r="BC4201" s="20"/>
      <c r="BD4201" s="76"/>
      <c r="BE4201" s="77"/>
      <c r="BF4201" s="77"/>
    </row>
    <row r="4202" spans="1:58" s="23" customFormat="1" ht="15.75" customHeight="1" x14ac:dyDescent="0.4">
      <c r="A4202" s="116">
        <v>40211</v>
      </c>
      <c r="B4202" s="112">
        <v>22.1</v>
      </c>
      <c r="C4202" s="112">
        <v>23.45</v>
      </c>
      <c r="D4202" s="112">
        <v>24.4</v>
      </c>
      <c r="E4202" s="112">
        <v>24.65</v>
      </c>
      <c r="F4202" s="112">
        <v>24.75</v>
      </c>
      <c r="G4202" s="112">
        <v>24.9</v>
      </c>
      <c r="H4202" s="113">
        <v>24.85</v>
      </c>
      <c r="I4202" s="90">
        <f t="shared" si="2132"/>
        <v>22.810526315789474</v>
      </c>
      <c r="J4202" s="90">
        <f t="shared" si="2133"/>
        <v>23.95</v>
      </c>
      <c r="K4202" s="114">
        <v>9</v>
      </c>
      <c r="L4202" s="115">
        <v>5.2631578947368418E-2</v>
      </c>
      <c r="M4202" s="11"/>
      <c r="N4202" s="90">
        <v>21.48</v>
      </c>
      <c r="O4202" s="90">
        <v>22.93</v>
      </c>
      <c r="P4202" s="90">
        <v>24.12</v>
      </c>
      <c r="Q4202" s="90">
        <v>24.84</v>
      </c>
      <c r="R4202" s="63">
        <f t="shared" si="2144"/>
        <v>25.569999999999997</v>
      </c>
      <c r="S4202" s="64">
        <f t="shared" si="2143"/>
        <v>-4.9136786188578994E-2</v>
      </c>
      <c r="T4202" s="65"/>
      <c r="U4202" s="65">
        <f t="shared" si="2139"/>
        <v>0.9367640645442652</v>
      </c>
      <c r="V4202" s="65">
        <f t="shared" si="2145"/>
        <v>0.89054726368159198</v>
      </c>
      <c r="W4202" s="65">
        <f t="shared" si="2146"/>
        <v>0.86473429951690828</v>
      </c>
      <c r="X4202" s="61">
        <f t="shared" si="2134"/>
        <v>6.1085972850678634E-2</v>
      </c>
      <c r="Y4202" s="66">
        <f t="shared" si="2147"/>
        <v>8.1135902636917997E-3</v>
      </c>
      <c r="Z4202" s="61">
        <f t="shared" si="2148"/>
        <v>4.9953853253345594E-2</v>
      </c>
      <c r="AA4202" s="67">
        <f t="shared" si="2149"/>
        <v>22.810526315789474</v>
      </c>
      <c r="AB4202" s="68">
        <f t="shared" si="2150"/>
        <v>2.8864059590316619E-2</v>
      </c>
      <c r="AC4202" s="69">
        <f t="shared" si="2151"/>
        <v>6.1942565911986665E-2</v>
      </c>
      <c r="AD4202" s="70">
        <f>_xlfn.PERCENTILE.EXC(AC4202:$AC$5675,0.5)</f>
        <v>5.5613812096176198E-2</v>
      </c>
      <c r="AE4202" s="70">
        <f>_xlfn.PERCENTILE.EXC($AC4202:AC$5675,0.35)</f>
        <v>2.8548510444259843E-2</v>
      </c>
      <c r="AF4202" s="71">
        <f t="shared" si="2140"/>
        <v>3.4773872397256384E-3</v>
      </c>
      <c r="AG4202" s="70">
        <f t="shared" si="2141"/>
        <v>-0.31213811082236831</v>
      </c>
      <c r="AH4202" s="70">
        <f t="shared" si="2142"/>
        <v>-0.32972785344228484</v>
      </c>
      <c r="AI4202" s="61" t="str">
        <f t="shared" si="2137"/>
        <v>Short VOL</v>
      </c>
      <c r="AJ4202" s="68" t="str">
        <f t="shared" si="2138"/>
        <v>Short VOL</v>
      </c>
      <c r="AK4202" s="72"/>
      <c r="AL4202" s="73"/>
      <c r="AM4202" s="72"/>
      <c r="AN4202" s="73"/>
      <c r="AO4202" s="74"/>
      <c r="AP4202" s="20"/>
      <c r="AQ4202" s="74"/>
      <c r="AR4202" s="20"/>
      <c r="AS4202" s="74"/>
      <c r="AT4202" s="20"/>
      <c r="AU4202" s="74" t="str">
        <f t="shared" si="2129"/>
        <v>00631L</v>
      </c>
      <c r="AV4202" s="20">
        <f t="shared" si="2135"/>
        <v>1</v>
      </c>
      <c r="AW4202" s="74" t="str">
        <f t="shared" si="2130"/>
        <v>00631L</v>
      </c>
      <c r="AX4202" s="20">
        <f t="shared" si="2131"/>
        <v>1</v>
      </c>
      <c r="AY4202" s="20">
        <f t="shared" si="2136"/>
        <v>1</v>
      </c>
      <c r="AZ4202" s="116">
        <v>40212</v>
      </c>
      <c r="BA4202" s="116"/>
      <c r="BB4202" s="20"/>
      <c r="BC4202" s="20"/>
      <c r="BD4202" s="76"/>
      <c r="BE4202" s="77"/>
      <c r="BF4202" s="77"/>
    </row>
    <row r="4203" spans="1:58" s="23" customFormat="1" ht="15.75" customHeight="1" x14ac:dyDescent="0.4">
      <c r="A4203" s="116">
        <v>40210</v>
      </c>
      <c r="B4203" s="112">
        <v>23.05</v>
      </c>
      <c r="C4203" s="112">
        <v>24.25</v>
      </c>
      <c r="D4203" s="112">
        <v>24.95</v>
      </c>
      <c r="E4203" s="112">
        <v>25.05</v>
      </c>
      <c r="F4203" s="112">
        <v>25</v>
      </c>
      <c r="G4203" s="112">
        <v>25.05</v>
      </c>
      <c r="H4203" s="113">
        <v>24.95</v>
      </c>
      <c r="I4203" s="90">
        <f t="shared" si="2132"/>
        <v>23.618421052631579</v>
      </c>
      <c r="J4203" s="90">
        <f t="shared" si="2133"/>
        <v>24.581578947368421</v>
      </c>
      <c r="K4203" s="114">
        <v>10</v>
      </c>
      <c r="L4203" s="115">
        <v>5.2631578947368418E-2</v>
      </c>
      <c r="M4203" s="11"/>
      <c r="N4203" s="90">
        <v>22.59</v>
      </c>
      <c r="O4203" s="90">
        <v>23.64</v>
      </c>
      <c r="P4203" s="90">
        <v>24.78</v>
      </c>
      <c r="Q4203" s="90">
        <v>25.38</v>
      </c>
      <c r="R4203" s="63">
        <f t="shared" si="2144"/>
        <v>25.830000000000002</v>
      </c>
      <c r="S4203" s="64">
        <f t="shared" si="2143"/>
        <v>-8.2453290008123514E-2</v>
      </c>
      <c r="T4203" s="65"/>
      <c r="U4203" s="65">
        <f t="shared" si="2139"/>
        <v>0.95558375634517767</v>
      </c>
      <c r="V4203" s="65">
        <f t="shared" si="2145"/>
        <v>0.91162227602905566</v>
      </c>
      <c r="W4203" s="65">
        <f t="shared" si="2146"/>
        <v>0.89007092198581561</v>
      </c>
      <c r="X4203" s="61">
        <f t="shared" si="2134"/>
        <v>5.2060737527114938E-2</v>
      </c>
      <c r="Y4203" s="66">
        <f t="shared" si="2147"/>
        <v>-3.9920159680639292E-3</v>
      </c>
      <c r="Z4203" s="61">
        <f t="shared" si="2148"/>
        <v>4.077994428969358E-2</v>
      </c>
      <c r="AA4203" s="67">
        <f t="shared" si="2149"/>
        <v>23.618421052631582</v>
      </c>
      <c r="AB4203" s="68">
        <f t="shared" si="2150"/>
        <v>2.0362992474546298E-2</v>
      </c>
      <c r="AC4203" s="69">
        <f t="shared" si="2151"/>
        <v>4.5525500337830122E-2</v>
      </c>
      <c r="AD4203" s="70">
        <f>_xlfn.PERCENTILE.EXC(AC4203:$AC$5675,0.5)</f>
        <v>5.5555555555555483E-2</v>
      </c>
      <c r="AE4203" s="70">
        <f>_xlfn.PERCENTILE.EXC($AC4203:AC$5675,0.35)</f>
        <v>2.851545858847326E-2</v>
      </c>
      <c r="AF4203" s="71">
        <f t="shared" si="2140"/>
        <v>3.3512242074625405E-3</v>
      </c>
      <c r="AG4203" s="70">
        <f t="shared" si="2141"/>
        <v>-0.31213811082236831</v>
      </c>
      <c r="AH4203" s="70">
        <f t="shared" si="2142"/>
        <v>-0.32972785344228484</v>
      </c>
      <c r="AI4203" s="61" t="str">
        <f t="shared" si="2137"/>
        <v>Safety</v>
      </c>
      <c r="AJ4203" s="68" t="str">
        <f t="shared" si="2138"/>
        <v>Short VOL</v>
      </c>
      <c r="AK4203" s="72"/>
      <c r="AL4203" s="73"/>
      <c r="AM4203" s="72"/>
      <c r="AN4203" s="73"/>
      <c r="AO4203" s="74"/>
      <c r="AP4203" s="20"/>
      <c r="AQ4203" s="74"/>
      <c r="AR4203" s="20"/>
      <c r="AS4203" s="74"/>
      <c r="AT4203" s="20"/>
      <c r="AU4203" s="74" t="str">
        <f t="shared" si="2129"/>
        <v>00631L</v>
      </c>
      <c r="AV4203" s="20">
        <f t="shared" si="2135"/>
        <v>1</v>
      </c>
      <c r="AW4203" s="74" t="str">
        <f t="shared" si="2130"/>
        <v>00631L</v>
      </c>
      <c r="AX4203" s="20">
        <f t="shared" si="2131"/>
        <v>1</v>
      </c>
      <c r="AY4203" s="20">
        <f t="shared" si="2136"/>
        <v>1</v>
      </c>
      <c r="AZ4203" s="116">
        <v>40211</v>
      </c>
      <c r="BA4203" s="116"/>
      <c r="BB4203" s="20"/>
      <c r="BC4203" s="20"/>
      <c r="BD4203" s="76"/>
      <c r="BE4203" s="77"/>
      <c r="BF4203" s="77"/>
    </row>
    <row r="4204" spans="1:58" s="23" customFormat="1" ht="15.75" customHeight="1" x14ac:dyDescent="0.4">
      <c r="A4204" s="116">
        <v>40207</v>
      </c>
      <c r="B4204" s="112">
        <v>24.65</v>
      </c>
      <c r="C4204" s="112">
        <v>25.35</v>
      </c>
      <c r="D4204" s="112">
        <v>25.5</v>
      </c>
      <c r="E4204" s="112">
        <v>25.5</v>
      </c>
      <c r="F4204" s="112">
        <v>25.45</v>
      </c>
      <c r="G4204" s="112">
        <v>25.45</v>
      </c>
      <c r="H4204" s="113">
        <v>25.3</v>
      </c>
      <c r="I4204" s="90">
        <f t="shared" si="2132"/>
        <v>24.944736842105264</v>
      </c>
      <c r="J4204" s="90">
        <f t="shared" si="2133"/>
        <v>25.413157894736845</v>
      </c>
      <c r="K4204" s="114">
        <v>11</v>
      </c>
      <c r="L4204" s="115">
        <v>5.2631578947368418E-2</v>
      </c>
      <c r="M4204" s="11"/>
      <c r="N4204" s="90">
        <v>24.62</v>
      </c>
      <c r="O4204" s="90">
        <v>25.38</v>
      </c>
      <c r="P4204" s="90">
        <v>25.69</v>
      </c>
      <c r="Q4204" s="90">
        <v>26.43</v>
      </c>
      <c r="R4204" s="63">
        <f t="shared" si="2144"/>
        <v>26.45</v>
      </c>
      <c r="S4204" s="64">
        <f t="shared" si="2143"/>
        <v>3.7505267593763193E-2</v>
      </c>
      <c r="T4204" s="65"/>
      <c r="U4204" s="65">
        <f t="shared" si="2139"/>
        <v>0.97005516154452331</v>
      </c>
      <c r="V4204" s="65">
        <f t="shared" si="2145"/>
        <v>0.95834955235500197</v>
      </c>
      <c r="W4204" s="65">
        <f t="shared" si="2146"/>
        <v>0.93151721528566023</v>
      </c>
      <c r="X4204" s="61">
        <f t="shared" si="2134"/>
        <v>2.839756592292101E-2</v>
      </c>
      <c r="Y4204" s="66">
        <f t="shared" si="2147"/>
        <v>-7.8431372549019329E-3</v>
      </c>
      <c r="Z4204" s="61">
        <f t="shared" si="2148"/>
        <v>1.8778352146850981E-2</v>
      </c>
      <c r="AA4204" s="67">
        <f t="shared" si="2149"/>
        <v>24.944736842105264</v>
      </c>
      <c r="AB4204" s="68">
        <f t="shared" si="2150"/>
        <v>1.2185215272135493E-3</v>
      </c>
      <c r="AC4204" s="69">
        <f t="shared" si="2151"/>
        <v>1.3189961092821422E-2</v>
      </c>
      <c r="AD4204" s="70">
        <f>_xlfn.PERCENTILE.EXC(AC4204:$AC$5675,0.5)</f>
        <v>5.5613812096176198E-2</v>
      </c>
      <c r="AE4204" s="70">
        <f>_xlfn.PERCENTILE.EXC($AC4204:AC$5675,0.35)</f>
        <v>2.8495730917022268E-2</v>
      </c>
      <c r="AF4204" s="71">
        <f t="shared" si="2140"/>
        <v>3.3512242074625405E-3</v>
      </c>
      <c r="AG4204" s="70">
        <f t="shared" si="2141"/>
        <v>-0.31213811082236831</v>
      </c>
      <c r="AH4204" s="70">
        <f t="shared" si="2142"/>
        <v>-0.32972785344228484</v>
      </c>
      <c r="AI4204" s="61" t="str">
        <f t="shared" si="2137"/>
        <v>Safety</v>
      </c>
      <c r="AJ4204" s="68" t="str">
        <f t="shared" si="2138"/>
        <v>Short VOL</v>
      </c>
      <c r="AK4204" s="72"/>
      <c r="AL4204" s="73"/>
      <c r="AM4204" s="72"/>
      <c r="AN4204" s="73"/>
      <c r="AO4204" s="74"/>
      <c r="AP4204" s="20"/>
      <c r="AQ4204" s="74"/>
      <c r="AR4204" s="20"/>
      <c r="AS4204" s="74"/>
      <c r="AT4204" s="20"/>
      <c r="AU4204" s="74" t="str">
        <f t="shared" si="2129"/>
        <v>00631L</v>
      </c>
      <c r="AV4204" s="20">
        <f t="shared" si="2135"/>
        <v>1</v>
      </c>
      <c r="AW4204" s="74" t="str">
        <f t="shared" si="2130"/>
        <v>00635U</v>
      </c>
      <c r="AX4204" s="20">
        <f t="shared" si="2131"/>
        <v>0</v>
      </c>
      <c r="AY4204" s="20">
        <f t="shared" si="2136"/>
        <v>1</v>
      </c>
      <c r="AZ4204" s="116">
        <v>40210</v>
      </c>
      <c r="BA4204" s="116"/>
      <c r="BB4204" s="20"/>
      <c r="BC4204" s="20"/>
      <c r="BD4204" s="76"/>
      <c r="BE4204" s="77"/>
      <c r="BF4204" s="77"/>
    </row>
    <row r="4205" spans="1:58" s="23" customFormat="1" ht="15.75" customHeight="1" x14ac:dyDescent="0.4">
      <c r="A4205" s="116">
        <v>40206</v>
      </c>
      <c r="B4205" s="112">
        <v>24</v>
      </c>
      <c r="C4205" s="112">
        <v>24.9</v>
      </c>
      <c r="D4205" s="112">
        <v>25.15</v>
      </c>
      <c r="E4205" s="112">
        <v>25.15</v>
      </c>
      <c r="F4205" s="112">
        <v>25.15</v>
      </c>
      <c r="G4205" s="112">
        <v>25.15</v>
      </c>
      <c r="H4205" s="113">
        <v>25.05</v>
      </c>
      <c r="I4205" s="90">
        <f t="shared" si="2132"/>
        <v>24.331578947368421</v>
      </c>
      <c r="J4205" s="90">
        <f t="shared" si="2133"/>
        <v>24.992105263157892</v>
      </c>
      <c r="K4205" s="114">
        <v>12</v>
      </c>
      <c r="L4205" s="115">
        <v>5.2631578947368418E-2</v>
      </c>
      <c r="M4205" s="11"/>
      <c r="N4205" s="90">
        <v>23.73</v>
      </c>
      <c r="O4205" s="90">
        <v>24.67</v>
      </c>
      <c r="P4205" s="90">
        <v>25.38</v>
      </c>
      <c r="Q4205" s="90">
        <v>26.08</v>
      </c>
      <c r="R4205" s="63">
        <f t="shared" si="2144"/>
        <v>26.319999999999997</v>
      </c>
      <c r="S4205" s="64">
        <f t="shared" si="2143"/>
        <v>2.5496974935177174E-2</v>
      </c>
      <c r="T4205" s="65"/>
      <c r="U4205" s="65">
        <f t="shared" si="2139"/>
        <v>0.96189704094041339</v>
      </c>
      <c r="V4205" s="65">
        <f t="shared" si="2145"/>
        <v>0.93498817966903081</v>
      </c>
      <c r="W4205" s="65">
        <f t="shared" si="2146"/>
        <v>0.90989263803680986</v>
      </c>
      <c r="X4205" s="61">
        <f t="shared" si="2134"/>
        <v>3.7499999999999943E-2</v>
      </c>
      <c r="Y4205" s="66">
        <f t="shared" si="2147"/>
        <v>-3.976143141152997E-3</v>
      </c>
      <c r="Z4205" s="61">
        <f t="shared" si="2148"/>
        <v>2.7146874324031938E-2</v>
      </c>
      <c r="AA4205" s="67">
        <f t="shared" si="2149"/>
        <v>24.331578947368421</v>
      </c>
      <c r="AB4205" s="68">
        <f t="shared" si="2150"/>
        <v>1.1378002528444987E-2</v>
      </c>
      <c r="AC4205" s="69">
        <f t="shared" si="2151"/>
        <v>2.535098808969322E-2</v>
      </c>
      <c r="AD4205" s="70">
        <f>_xlfn.PERCENTILE.EXC(AC4205:$AC$5675,0.5)</f>
        <v>5.5672068636796912E-2</v>
      </c>
      <c r="AE4205" s="70">
        <f>_xlfn.PERCENTILE.EXC($AC4205:AC$5675,0.35)</f>
        <v>2.8543027368614006E-2</v>
      </c>
      <c r="AF4205" s="71">
        <f t="shared" si="2140"/>
        <v>3.1063807085375608E-3</v>
      </c>
      <c r="AG4205" s="70">
        <f t="shared" si="2141"/>
        <v>-0.31213811082236831</v>
      </c>
      <c r="AH4205" s="70">
        <f t="shared" si="2142"/>
        <v>-0.32972785344228484</v>
      </c>
      <c r="AI4205" s="61" t="str">
        <f t="shared" si="2137"/>
        <v>Safety</v>
      </c>
      <c r="AJ4205" s="68" t="str">
        <f t="shared" si="2138"/>
        <v>Short VOL</v>
      </c>
      <c r="AK4205" s="72"/>
      <c r="AL4205" s="73"/>
      <c r="AM4205" s="72"/>
      <c r="AN4205" s="73"/>
      <c r="AO4205" s="74"/>
      <c r="AP4205" s="20"/>
      <c r="AQ4205" s="74"/>
      <c r="AR4205" s="20"/>
      <c r="AS4205" s="74"/>
      <c r="AT4205" s="20"/>
      <c r="AU4205" s="74" t="str">
        <f t="shared" si="2129"/>
        <v>00631L</v>
      </c>
      <c r="AV4205" s="20">
        <f t="shared" si="2135"/>
        <v>1</v>
      </c>
      <c r="AW4205" s="74" t="str">
        <f t="shared" si="2130"/>
        <v>00635U</v>
      </c>
      <c r="AX4205" s="20">
        <f t="shared" si="2131"/>
        <v>0</v>
      </c>
      <c r="AY4205" s="20">
        <f t="shared" si="2136"/>
        <v>1</v>
      </c>
      <c r="AZ4205" s="116">
        <v>40207</v>
      </c>
      <c r="BA4205" s="116"/>
      <c r="BB4205" s="20"/>
      <c r="BC4205" s="20"/>
      <c r="BD4205" s="76"/>
      <c r="BE4205" s="77"/>
      <c r="BF4205" s="77"/>
    </row>
    <row r="4206" spans="1:58" s="23" customFormat="1" ht="15.75" customHeight="1" x14ac:dyDescent="0.4">
      <c r="A4206" s="116">
        <v>40205</v>
      </c>
      <c r="B4206" s="112">
        <v>23.75</v>
      </c>
      <c r="C4206" s="112">
        <v>24.7</v>
      </c>
      <c r="D4206" s="112">
        <v>25.05</v>
      </c>
      <c r="E4206" s="112">
        <v>25.1</v>
      </c>
      <c r="F4206" s="112">
        <v>25.1</v>
      </c>
      <c r="G4206" s="112">
        <v>25.1</v>
      </c>
      <c r="H4206" s="113">
        <v>25</v>
      </c>
      <c r="I4206" s="90">
        <f t="shared" si="2132"/>
        <v>24.05</v>
      </c>
      <c r="J4206" s="90">
        <f t="shared" si="2133"/>
        <v>24.810526315789474</v>
      </c>
      <c r="K4206" s="114">
        <v>13</v>
      </c>
      <c r="L4206" s="115">
        <v>5.2631578947368418E-2</v>
      </c>
      <c r="M4206" s="11"/>
      <c r="N4206" s="90">
        <v>23.14</v>
      </c>
      <c r="O4206" s="90">
        <v>24.13</v>
      </c>
      <c r="P4206" s="90">
        <v>24.88</v>
      </c>
      <c r="Q4206" s="90">
        <v>25.67</v>
      </c>
      <c r="R4206" s="63">
        <f t="shared" si="2144"/>
        <v>25.869999999999997</v>
      </c>
      <c r="S4206" s="64">
        <f t="shared" si="2143"/>
        <v>-5.743380855397149E-2</v>
      </c>
      <c r="T4206" s="65"/>
      <c r="U4206" s="65">
        <f t="shared" si="2139"/>
        <v>0.95897223373394125</v>
      </c>
      <c r="V4206" s="65">
        <f t="shared" si="2145"/>
        <v>0.93006430868167211</v>
      </c>
      <c r="W4206" s="65">
        <f t="shared" si="2146"/>
        <v>0.90144137125048696</v>
      </c>
      <c r="X4206" s="61">
        <f t="shared" si="2134"/>
        <v>3.9999999999999973E-2</v>
      </c>
      <c r="Y4206" s="66">
        <f t="shared" si="2147"/>
        <v>-3.9840637450199766E-3</v>
      </c>
      <c r="Z4206" s="61">
        <f t="shared" si="2148"/>
        <v>3.1622715833242131E-2</v>
      </c>
      <c r="AA4206" s="67">
        <f t="shared" si="2149"/>
        <v>24.049999999999997</v>
      </c>
      <c r="AB4206" s="68">
        <f t="shared" si="2150"/>
        <v>2.6361279170267909E-2</v>
      </c>
      <c r="AC4206" s="69">
        <f t="shared" si="2151"/>
        <v>3.9325842696629067E-2</v>
      </c>
      <c r="AD4206" s="70">
        <f>_xlfn.PERCENTILE.EXC(AC4206:$AC$5675,0.5)</f>
        <v>5.5742649104390619E-2</v>
      </c>
      <c r="AE4206" s="70">
        <f>_xlfn.PERCENTILE.EXC($AC4206:AC$5675,0.35)</f>
        <v>2.8614307352009823E-2</v>
      </c>
      <c r="AF4206" s="71">
        <f t="shared" si="2140"/>
        <v>3.1063807085375608E-3</v>
      </c>
      <c r="AG4206" s="70">
        <f t="shared" si="2141"/>
        <v>-0.31213811082236831</v>
      </c>
      <c r="AH4206" s="70">
        <f t="shared" si="2142"/>
        <v>-0.32972785344228484</v>
      </c>
      <c r="AI4206" s="61" t="str">
        <f t="shared" si="2137"/>
        <v>Safety</v>
      </c>
      <c r="AJ4206" s="68" t="str">
        <f t="shared" si="2138"/>
        <v>Short VOL</v>
      </c>
      <c r="AK4206" s="72"/>
      <c r="AL4206" s="73"/>
      <c r="AM4206" s="72"/>
      <c r="AN4206" s="73"/>
      <c r="AO4206" s="74"/>
      <c r="AP4206" s="20"/>
      <c r="AQ4206" s="74"/>
      <c r="AR4206" s="20"/>
      <c r="AS4206" s="74"/>
      <c r="AT4206" s="20"/>
      <c r="AU4206" s="74" t="str">
        <f t="shared" si="2129"/>
        <v>00631L</v>
      </c>
      <c r="AV4206" s="20">
        <f t="shared" si="2135"/>
        <v>1</v>
      </c>
      <c r="AW4206" s="74" t="str">
        <f t="shared" si="2130"/>
        <v>00631L</v>
      </c>
      <c r="AX4206" s="20">
        <f t="shared" si="2131"/>
        <v>1</v>
      </c>
      <c r="AY4206" s="20">
        <f t="shared" si="2136"/>
        <v>1</v>
      </c>
      <c r="AZ4206" s="116">
        <v>40206</v>
      </c>
      <c r="BA4206" s="116"/>
      <c r="BB4206" s="20"/>
      <c r="BC4206" s="20"/>
      <c r="BD4206" s="76"/>
      <c r="BE4206" s="77"/>
      <c r="BF4206" s="77"/>
    </row>
    <row r="4207" spans="1:58" s="23" customFormat="1" ht="15.75" customHeight="1" x14ac:dyDescent="0.4">
      <c r="A4207" s="116">
        <v>40204</v>
      </c>
      <c r="B4207" s="112">
        <v>24.55</v>
      </c>
      <c r="C4207" s="112">
        <v>25.3</v>
      </c>
      <c r="D4207" s="112">
        <v>25.45</v>
      </c>
      <c r="E4207" s="112">
        <v>25.4</v>
      </c>
      <c r="F4207" s="112">
        <v>25.3</v>
      </c>
      <c r="G4207" s="112">
        <v>25.25</v>
      </c>
      <c r="H4207" s="113">
        <v>25.25</v>
      </c>
      <c r="I4207" s="90">
        <f t="shared" si="2132"/>
        <v>24.747368421052631</v>
      </c>
      <c r="J4207" s="90">
        <f t="shared" si="2133"/>
        <v>25.339473684210528</v>
      </c>
      <c r="K4207" s="114">
        <v>14</v>
      </c>
      <c r="L4207" s="115">
        <v>5.2631578947368418E-2</v>
      </c>
      <c r="M4207" s="11"/>
      <c r="N4207" s="90">
        <v>24.55</v>
      </c>
      <c r="O4207" s="90">
        <v>25.17</v>
      </c>
      <c r="P4207" s="90">
        <v>25.52</v>
      </c>
      <c r="Q4207" s="90">
        <v>25.84</v>
      </c>
      <c r="R4207" s="63">
        <f t="shared" si="2144"/>
        <v>26.139999999999997</v>
      </c>
      <c r="S4207" s="64">
        <f t="shared" si="2143"/>
        <v>-3.3844942935852003E-2</v>
      </c>
      <c r="T4207" s="65"/>
      <c r="U4207" s="65">
        <f t="shared" si="2139"/>
        <v>0.97536750099324587</v>
      </c>
      <c r="V4207" s="65">
        <f t="shared" si="2145"/>
        <v>0.9619905956112853</v>
      </c>
      <c r="W4207" s="65">
        <f t="shared" si="2146"/>
        <v>0.95007739938080493</v>
      </c>
      <c r="X4207" s="61">
        <f t="shared" si="2134"/>
        <v>3.0549898167006109E-2</v>
      </c>
      <c r="Y4207" s="66">
        <f t="shared" si="2147"/>
        <v>-5.9055118110235665E-3</v>
      </c>
      <c r="Z4207" s="61">
        <f t="shared" si="2148"/>
        <v>2.392598894087633E-2</v>
      </c>
      <c r="AA4207" s="67">
        <f t="shared" si="2149"/>
        <v>24.747368421052631</v>
      </c>
      <c r="AB4207" s="68">
        <f t="shared" si="2150"/>
        <v>0</v>
      </c>
      <c r="AC4207" s="69">
        <f t="shared" si="2151"/>
        <v>8.0394468860541784E-3</v>
      </c>
      <c r="AD4207" s="70">
        <f>_xlfn.PERCENTILE.EXC(AC4207:$AC$5675,0.5)</f>
        <v>5.5813229571984327E-2</v>
      </c>
      <c r="AE4207" s="70">
        <f>_xlfn.PERCENTILE.EXC($AC4207:AC$5675,0.35)</f>
        <v>2.8575925822489003E-2</v>
      </c>
      <c r="AF4207" s="71">
        <f t="shared" si="2140"/>
        <v>3.1063807085375608E-3</v>
      </c>
      <c r="AG4207" s="70">
        <f t="shared" si="2141"/>
        <v>-0.31213811082236831</v>
      </c>
      <c r="AH4207" s="70">
        <f t="shared" si="2142"/>
        <v>-0.32972785344228484</v>
      </c>
      <c r="AI4207" s="61" t="str">
        <f t="shared" si="2137"/>
        <v>Safety</v>
      </c>
      <c r="AJ4207" s="68" t="str">
        <f t="shared" si="2138"/>
        <v>Short VOL</v>
      </c>
      <c r="AK4207" s="72"/>
      <c r="AL4207" s="73"/>
      <c r="AM4207" s="72"/>
      <c r="AN4207" s="73"/>
      <c r="AO4207" s="74"/>
      <c r="AP4207" s="20"/>
      <c r="AQ4207" s="74"/>
      <c r="AR4207" s="20"/>
      <c r="AS4207" s="74"/>
      <c r="AT4207" s="20"/>
      <c r="AU4207" s="74" t="str">
        <f t="shared" si="2129"/>
        <v>00631L</v>
      </c>
      <c r="AV4207" s="20">
        <f t="shared" si="2135"/>
        <v>1</v>
      </c>
      <c r="AW4207" s="74" t="str">
        <f t="shared" si="2130"/>
        <v>00635U</v>
      </c>
      <c r="AX4207" s="20">
        <f t="shared" si="2131"/>
        <v>0</v>
      </c>
      <c r="AY4207" s="20">
        <f t="shared" si="2136"/>
        <v>1</v>
      </c>
      <c r="AZ4207" s="116">
        <v>40205</v>
      </c>
      <c r="BA4207" s="116"/>
      <c r="BB4207" s="20"/>
      <c r="BC4207" s="20"/>
      <c r="BD4207" s="76"/>
      <c r="BE4207" s="77"/>
      <c r="BF4207" s="77"/>
    </row>
    <row r="4208" spans="1:58" s="23" customFormat="1" ht="15.75" customHeight="1" x14ac:dyDescent="0.4">
      <c r="A4208" s="116">
        <v>40203</v>
      </c>
      <c r="B4208" s="112">
        <v>24.35</v>
      </c>
      <c r="C4208" s="112">
        <v>24.95</v>
      </c>
      <c r="D4208" s="112">
        <v>25.05</v>
      </c>
      <c r="E4208" s="112">
        <v>25.05</v>
      </c>
      <c r="F4208" s="112">
        <v>25.1</v>
      </c>
      <c r="G4208" s="112">
        <v>25.15</v>
      </c>
      <c r="H4208" s="113">
        <v>25.15</v>
      </c>
      <c r="I4208" s="90">
        <f t="shared" si="2132"/>
        <v>24.476315789473684</v>
      </c>
      <c r="J4208" s="90">
        <f t="shared" si="2133"/>
        <v>24.971052631578946</v>
      </c>
      <c r="K4208" s="114">
        <v>15</v>
      </c>
      <c r="L4208" s="115">
        <v>5.2631578947368418E-2</v>
      </c>
      <c r="M4208" s="11"/>
      <c r="N4208" s="90">
        <v>25.41</v>
      </c>
      <c r="O4208" s="90">
        <v>25.19</v>
      </c>
      <c r="P4208" s="90">
        <v>25.5</v>
      </c>
      <c r="Q4208" s="90">
        <v>26.09</v>
      </c>
      <c r="R4208" s="63">
        <f t="shared" si="2144"/>
        <v>25.279999999999998</v>
      </c>
      <c r="S4208" s="64">
        <f t="shared" si="2143"/>
        <v>-6.9571585499816874E-2</v>
      </c>
      <c r="T4208" s="65"/>
      <c r="U4208" s="65">
        <f t="shared" si="2139"/>
        <v>1.0087336244541485</v>
      </c>
      <c r="V4208" s="65">
        <f t="shared" si="2145"/>
        <v>0.99647058823529411</v>
      </c>
      <c r="W4208" s="65">
        <f t="shared" si="2146"/>
        <v>0.97393637408968958</v>
      </c>
      <c r="X4208" s="61">
        <f t="shared" si="2134"/>
        <v>2.4640657084188822E-2</v>
      </c>
      <c r="Y4208" s="66">
        <f t="shared" si="2147"/>
        <v>3.9920159680637869E-3</v>
      </c>
      <c r="Z4208" s="61">
        <f t="shared" si="2148"/>
        <v>2.0212880335447738E-2</v>
      </c>
      <c r="AA4208" s="67">
        <f t="shared" si="2149"/>
        <v>24.476315789473688</v>
      </c>
      <c r="AB4208" s="68">
        <f t="shared" si="2150"/>
        <v>-4.171585989767803E-2</v>
      </c>
      <c r="AC4208" s="69">
        <f t="shared" si="2151"/>
        <v>-3.6744754448103593E-2</v>
      </c>
      <c r="AD4208" s="70">
        <f>_xlfn.PERCENTILE.EXC(AC4208:$AC$5675,0.5)</f>
        <v>5.5899869423428915E-2</v>
      </c>
      <c r="AE4208" s="70">
        <f>_xlfn.PERCENTILE.EXC($AC4208:AC$5675,0.35)</f>
        <v>2.8630946909708604E-2</v>
      </c>
      <c r="AF4208" s="71">
        <f t="shared" si="2140"/>
        <v>2.7525777895264555E-3</v>
      </c>
      <c r="AG4208" s="70">
        <f t="shared" si="2141"/>
        <v>-0.31213811082236831</v>
      </c>
      <c r="AH4208" s="70">
        <f t="shared" si="2142"/>
        <v>-0.32972785344228484</v>
      </c>
      <c r="AI4208" s="61" t="str">
        <f t="shared" si="2137"/>
        <v>Safety</v>
      </c>
      <c r="AJ4208" s="68" t="str">
        <f t="shared" si="2138"/>
        <v>Safety</v>
      </c>
      <c r="AK4208" s="72"/>
      <c r="AL4208" s="73"/>
      <c r="AM4208" s="72"/>
      <c r="AN4208" s="73"/>
      <c r="AO4208" s="74"/>
      <c r="AP4208" s="20"/>
      <c r="AQ4208" s="74"/>
      <c r="AR4208" s="20"/>
      <c r="AS4208" s="74"/>
      <c r="AT4208" s="20"/>
      <c r="AU4208" s="74" t="str">
        <f t="shared" ref="AU4208:AU4271" si="2152">IF(AC4208&gt;AF4208,"00631L",IF(AC4208&lt;AG4208,"Cash","00635U"))</f>
        <v>00635U</v>
      </c>
      <c r="AV4208" s="20">
        <f t="shared" si="2135"/>
        <v>0</v>
      </c>
      <c r="AW4208" s="74" t="str">
        <f t="shared" ref="AW4208:AW4271" si="2153">IF(AC4208&gt;AE4208,"00631L",IF(AC4208&lt;AH4208,"00631L","00635U"))</f>
        <v>00635U</v>
      </c>
      <c r="AX4208" s="20">
        <f t="shared" si="2131"/>
        <v>0</v>
      </c>
      <c r="AY4208" s="20">
        <f t="shared" si="2136"/>
        <v>1</v>
      </c>
      <c r="AZ4208" s="116">
        <v>40204</v>
      </c>
      <c r="BA4208" s="116"/>
      <c r="BB4208" s="20"/>
      <c r="BC4208" s="20"/>
      <c r="BD4208" s="76"/>
      <c r="BE4208" s="77"/>
      <c r="BF4208" s="77"/>
    </row>
    <row r="4209" spans="1:58" s="23" customFormat="1" ht="15.75" customHeight="1" x14ac:dyDescent="0.4">
      <c r="A4209" s="116">
        <v>40200</v>
      </c>
      <c r="B4209" s="112">
        <v>24.75</v>
      </c>
      <c r="C4209" s="112">
        <v>25.15</v>
      </c>
      <c r="D4209" s="112">
        <v>25.35</v>
      </c>
      <c r="E4209" s="112">
        <v>25.4</v>
      </c>
      <c r="F4209" s="112">
        <v>25.35</v>
      </c>
      <c r="G4209" s="112">
        <v>25.5</v>
      </c>
      <c r="H4209" s="113">
        <v>25.35</v>
      </c>
      <c r="I4209" s="90">
        <f t="shared" si="2132"/>
        <v>24.813157894736843</v>
      </c>
      <c r="J4209" s="90">
        <f t="shared" si="2133"/>
        <v>25.181578947368418</v>
      </c>
      <c r="K4209" s="114">
        <v>16</v>
      </c>
      <c r="L4209" s="115">
        <v>5.2631578947368418E-2</v>
      </c>
      <c r="M4209" s="11"/>
      <c r="N4209" s="90">
        <v>27.31</v>
      </c>
      <c r="O4209" s="90">
        <v>26.29</v>
      </c>
      <c r="P4209" s="90">
        <v>26.18</v>
      </c>
      <c r="Q4209" s="90">
        <v>26.42</v>
      </c>
      <c r="R4209" s="63">
        <f t="shared" si="2144"/>
        <v>25.16</v>
      </c>
      <c r="S4209" s="64">
        <f t="shared" si="2143"/>
        <v>0.22631342613381228</v>
      </c>
      <c r="T4209" s="65"/>
      <c r="U4209" s="65">
        <f t="shared" si="2139"/>
        <v>1.0387980220616204</v>
      </c>
      <c r="V4209" s="65">
        <f t="shared" si="2145"/>
        <v>1.0431627196333078</v>
      </c>
      <c r="W4209" s="65">
        <f t="shared" si="2146"/>
        <v>1.0336866010598031</v>
      </c>
      <c r="X4209" s="61">
        <f t="shared" si="2134"/>
        <v>1.6161616161616103E-2</v>
      </c>
      <c r="Y4209" s="66">
        <f t="shared" si="2147"/>
        <v>-1.9685039370077621E-3</v>
      </c>
      <c r="Z4209" s="61">
        <f t="shared" si="2148"/>
        <v>1.4847809948032514E-2</v>
      </c>
      <c r="AA4209" s="67">
        <f t="shared" si="2149"/>
        <v>24.813157894736843</v>
      </c>
      <c r="AB4209" s="68">
        <f t="shared" si="2150"/>
        <v>-9.3738557305016429E-2</v>
      </c>
      <c r="AC4209" s="69">
        <f t="shared" si="2151"/>
        <v>-9.1425928424136049E-2</v>
      </c>
      <c r="AD4209" s="70">
        <f>_xlfn.PERCENTILE.EXC(AC4209:$AC$5675,0.5)</f>
        <v>5.5986509274873503E-2</v>
      </c>
      <c r="AE4209" s="70">
        <f>_xlfn.PERCENTILE.EXC($AC4209:AC$5675,0.35)</f>
        <v>2.8631771676340859E-2</v>
      </c>
      <c r="AF4209" s="71">
        <f t="shared" si="2140"/>
        <v>3.1063807085375608E-3</v>
      </c>
      <c r="AG4209" s="70">
        <f t="shared" si="2141"/>
        <v>-0.31213811082236831</v>
      </c>
      <c r="AH4209" s="70">
        <f t="shared" si="2142"/>
        <v>-0.32972785344228484</v>
      </c>
      <c r="AI4209" s="61" t="str">
        <f t="shared" si="2137"/>
        <v>Safety</v>
      </c>
      <c r="AJ4209" s="68" t="str">
        <f t="shared" si="2138"/>
        <v>Safety</v>
      </c>
      <c r="AK4209" s="72"/>
      <c r="AL4209" s="73"/>
      <c r="AM4209" s="72"/>
      <c r="AN4209" s="73"/>
      <c r="AO4209" s="74"/>
      <c r="AP4209" s="20"/>
      <c r="AQ4209" s="74"/>
      <c r="AR4209" s="20"/>
      <c r="AS4209" s="74"/>
      <c r="AT4209" s="20"/>
      <c r="AU4209" s="74" t="str">
        <f t="shared" si="2152"/>
        <v>00635U</v>
      </c>
      <c r="AV4209" s="20">
        <f t="shared" si="2135"/>
        <v>0</v>
      </c>
      <c r="AW4209" s="74" t="str">
        <f t="shared" si="2153"/>
        <v>00635U</v>
      </c>
      <c r="AX4209" s="20">
        <f t="shared" si="2131"/>
        <v>0</v>
      </c>
      <c r="AY4209" s="20">
        <f t="shared" si="2136"/>
        <v>1</v>
      </c>
      <c r="AZ4209" s="116">
        <v>40203</v>
      </c>
      <c r="BA4209" s="116"/>
      <c r="BB4209" s="20"/>
      <c r="BC4209" s="20"/>
      <c r="BD4209" s="76"/>
      <c r="BE4209" s="77"/>
      <c r="BF4209" s="77"/>
    </row>
    <row r="4210" spans="1:58" s="23" customFormat="1" ht="15.75" customHeight="1" x14ac:dyDescent="0.4">
      <c r="A4210" s="116">
        <v>40199</v>
      </c>
      <c r="B4210" s="112">
        <v>22.65</v>
      </c>
      <c r="C4210" s="112">
        <v>24.1</v>
      </c>
      <c r="D4210" s="112">
        <v>24.55</v>
      </c>
      <c r="E4210" s="112">
        <v>24.5</v>
      </c>
      <c r="F4210" s="112">
        <v>24.45</v>
      </c>
      <c r="G4210" s="112">
        <v>24.55</v>
      </c>
      <c r="H4210" s="113">
        <v>24.55</v>
      </c>
      <c r="I4210" s="90">
        <f t="shared" si="2132"/>
        <v>22.802631578947366</v>
      </c>
      <c r="J4210" s="90">
        <f t="shared" si="2133"/>
        <v>24.147368421052633</v>
      </c>
      <c r="K4210" s="114">
        <v>17</v>
      </c>
      <c r="L4210" s="115">
        <v>5.2631578947368418E-2</v>
      </c>
      <c r="M4210" s="11"/>
      <c r="N4210" s="90">
        <v>22.27</v>
      </c>
      <c r="O4210" s="90">
        <v>23.15</v>
      </c>
      <c r="P4210" s="90">
        <v>24.15</v>
      </c>
      <c r="Q4210" s="90">
        <v>24.83</v>
      </c>
      <c r="R4210" s="63">
        <f t="shared" si="2144"/>
        <v>25.029999999999998</v>
      </c>
      <c r="S4210" s="64">
        <f t="shared" si="2143"/>
        <v>0.19218415417558887</v>
      </c>
      <c r="T4210" s="65"/>
      <c r="U4210" s="65">
        <f t="shared" si="2139"/>
        <v>0.96198704103671706</v>
      </c>
      <c r="V4210" s="65">
        <f t="shared" si="2145"/>
        <v>0.92215320910973086</v>
      </c>
      <c r="W4210" s="65">
        <f t="shared" si="2146"/>
        <v>0.89689891260571897</v>
      </c>
      <c r="X4210" s="61">
        <f t="shared" si="2134"/>
        <v>6.4017660044150243E-2</v>
      </c>
      <c r="Y4210" s="66">
        <f t="shared" si="2147"/>
        <v>2.0408163265306411E-3</v>
      </c>
      <c r="Z4210" s="61">
        <f t="shared" si="2148"/>
        <v>5.8972879399884749E-2</v>
      </c>
      <c r="AA4210" s="67">
        <f t="shared" si="2149"/>
        <v>22.80263157894737</v>
      </c>
      <c r="AB4210" s="68">
        <f t="shared" si="2150"/>
        <v>1.7063313875168344E-2</v>
      </c>
      <c r="AC4210" s="69">
        <f t="shared" si="2151"/>
        <v>2.3916999503698712E-2</v>
      </c>
      <c r="AD4210" s="70">
        <f>_xlfn.PERCENTILE.EXC(AC4210:$AC$5675,0.5)</f>
        <v>5.60061470141184E-2</v>
      </c>
      <c r="AE4210" s="70">
        <f>_xlfn.PERCENTILE.EXC($AC4210:AC$5675,0.35)</f>
        <v>2.8682975214609118E-2</v>
      </c>
      <c r="AF4210" s="71">
        <f t="shared" si="2140"/>
        <v>3.1063807085375608E-3</v>
      </c>
      <c r="AG4210" s="70">
        <f t="shared" si="2141"/>
        <v>-0.31213811082236831</v>
      </c>
      <c r="AH4210" s="70">
        <f t="shared" si="2142"/>
        <v>-0.32972785344228484</v>
      </c>
      <c r="AI4210" s="61" t="str">
        <f t="shared" si="2137"/>
        <v>Safety</v>
      </c>
      <c r="AJ4210" s="68" t="str">
        <f t="shared" si="2138"/>
        <v>Short VOL</v>
      </c>
      <c r="AK4210" s="72"/>
      <c r="AL4210" s="73"/>
      <c r="AM4210" s="72"/>
      <c r="AN4210" s="73"/>
      <c r="AO4210" s="74"/>
      <c r="AP4210" s="20"/>
      <c r="AQ4210" s="74"/>
      <c r="AR4210" s="20"/>
      <c r="AS4210" s="74"/>
      <c r="AT4210" s="20"/>
      <c r="AU4210" s="74" t="str">
        <f t="shared" si="2152"/>
        <v>00631L</v>
      </c>
      <c r="AV4210" s="20">
        <f t="shared" si="2135"/>
        <v>1</v>
      </c>
      <c r="AW4210" s="74" t="str">
        <f t="shared" si="2153"/>
        <v>00635U</v>
      </c>
      <c r="AX4210" s="20">
        <f t="shared" si="2131"/>
        <v>0</v>
      </c>
      <c r="AY4210" s="20">
        <f t="shared" si="2136"/>
        <v>1</v>
      </c>
      <c r="AZ4210" s="116">
        <v>40200</v>
      </c>
      <c r="BA4210" s="116"/>
      <c r="BB4210" s="20"/>
      <c r="BC4210" s="20"/>
      <c r="BD4210" s="76"/>
      <c r="BE4210" s="77"/>
      <c r="BF4210" s="77"/>
    </row>
    <row r="4211" spans="1:58" s="23" customFormat="1" ht="15.75" customHeight="1" x14ac:dyDescent="0.4">
      <c r="A4211" s="116">
        <v>40198</v>
      </c>
      <c r="B4211" s="112">
        <v>21.4</v>
      </c>
      <c r="C4211" s="112">
        <v>22.85</v>
      </c>
      <c r="D4211" s="112">
        <v>23.6</v>
      </c>
      <c r="E4211" s="112">
        <v>23.8</v>
      </c>
      <c r="F4211" s="112">
        <v>23.9</v>
      </c>
      <c r="G4211" s="112">
        <v>23.85</v>
      </c>
      <c r="H4211" s="113">
        <v>24.05</v>
      </c>
      <c r="I4211" s="90">
        <f t="shared" si="2132"/>
        <v>21.476315789473684</v>
      </c>
      <c r="J4211" s="90">
        <f t="shared" si="2133"/>
        <v>22.889473684210529</v>
      </c>
      <c r="K4211" s="114">
        <v>18</v>
      </c>
      <c r="L4211" s="115">
        <v>5.2631578947368418E-2</v>
      </c>
      <c r="M4211" s="11"/>
      <c r="N4211" s="90">
        <v>18.68</v>
      </c>
      <c r="O4211" s="90">
        <v>21.4</v>
      </c>
      <c r="P4211" s="90">
        <v>22.66</v>
      </c>
      <c r="Q4211" s="90">
        <v>23.72</v>
      </c>
      <c r="R4211" s="63">
        <f t="shared" si="2144"/>
        <v>25.380000000000003</v>
      </c>
      <c r="S4211" s="64">
        <f t="shared" si="2143"/>
        <v>6.257110352673502E-2</v>
      </c>
      <c r="T4211" s="65"/>
      <c r="U4211" s="65">
        <f t="shared" si="2139"/>
        <v>0.87289719626168227</v>
      </c>
      <c r="V4211" s="65">
        <f t="shared" si="2145"/>
        <v>0.82436010591350395</v>
      </c>
      <c r="W4211" s="65">
        <f t="shared" si="2146"/>
        <v>0.78752107925801018</v>
      </c>
      <c r="X4211" s="61">
        <f t="shared" si="2134"/>
        <v>6.7757009345794525E-2</v>
      </c>
      <c r="Y4211" s="66">
        <f t="shared" si="2147"/>
        <v>1.0504201680672268E-2</v>
      </c>
      <c r="Z4211" s="61">
        <f t="shared" si="2148"/>
        <v>6.5800759710819876E-2</v>
      </c>
      <c r="AA4211" s="67">
        <f t="shared" si="2149"/>
        <v>21.476315789473681</v>
      </c>
      <c r="AB4211" s="68">
        <f t="shared" si="2150"/>
        <v>0.14561027837259094</v>
      </c>
      <c r="AC4211" s="69">
        <f t="shared" si="2151"/>
        <v>0.14969570607460819</v>
      </c>
      <c r="AD4211" s="70">
        <f>_xlfn.PERCENTILE.EXC(AC4211:$AC$5675,0.5)</f>
        <v>5.6025784753363297E-2</v>
      </c>
      <c r="AE4211" s="70">
        <f>_xlfn.PERCENTILE.EXC($AC4211:AC$5675,0.35)</f>
        <v>2.8750522099570259E-2</v>
      </c>
      <c r="AF4211" s="71">
        <f t="shared" si="2140"/>
        <v>3.1063807085375608E-3</v>
      </c>
      <c r="AG4211" s="70">
        <f t="shared" si="2141"/>
        <v>-0.31213811082236831</v>
      </c>
      <c r="AH4211" s="70">
        <f t="shared" si="2142"/>
        <v>-0.32972785344228484</v>
      </c>
      <c r="AI4211" s="61" t="str">
        <f t="shared" si="2137"/>
        <v>Short VOL</v>
      </c>
      <c r="AJ4211" s="68" t="str">
        <f t="shared" si="2138"/>
        <v>Short VOL</v>
      </c>
      <c r="AK4211" s="72"/>
      <c r="AL4211" s="73"/>
      <c r="AM4211" s="72"/>
      <c r="AN4211" s="73"/>
      <c r="AO4211" s="74"/>
      <c r="AP4211" s="20"/>
      <c r="AQ4211" s="74"/>
      <c r="AR4211" s="20"/>
      <c r="AS4211" s="74"/>
      <c r="AT4211" s="20"/>
      <c r="AU4211" s="74" t="str">
        <f t="shared" si="2152"/>
        <v>00631L</v>
      </c>
      <c r="AV4211" s="20">
        <f t="shared" si="2135"/>
        <v>1</v>
      </c>
      <c r="AW4211" s="74" t="str">
        <f t="shared" si="2153"/>
        <v>00631L</v>
      </c>
      <c r="AX4211" s="20">
        <f t="shared" si="2131"/>
        <v>1</v>
      </c>
      <c r="AY4211" s="20">
        <f t="shared" si="2136"/>
        <v>1</v>
      </c>
      <c r="AZ4211" s="116">
        <v>40199</v>
      </c>
      <c r="BA4211" s="116"/>
      <c r="BB4211" s="20"/>
      <c r="BC4211" s="20"/>
      <c r="BD4211" s="76"/>
      <c r="BE4211" s="77"/>
      <c r="BF4211" s="77"/>
    </row>
    <row r="4212" spans="1:58" s="23" customFormat="1" ht="15.75" customHeight="1" x14ac:dyDescent="0.4">
      <c r="A4212" s="116">
        <v>40197</v>
      </c>
      <c r="B4212" s="112">
        <v>17.850000000000001</v>
      </c>
      <c r="C4212" s="112">
        <v>21.55</v>
      </c>
      <c r="D4212" s="112">
        <v>22.75</v>
      </c>
      <c r="E4212" s="112">
        <v>23.55</v>
      </c>
      <c r="F4212" s="112">
        <v>23.8</v>
      </c>
      <c r="G4212" s="112">
        <v>23.8</v>
      </c>
      <c r="H4212" s="113">
        <v>23.9</v>
      </c>
      <c r="I4212" s="90">
        <f t="shared" si="2132"/>
        <v>21.55</v>
      </c>
      <c r="J4212" s="90">
        <f t="shared" si="2133"/>
        <v>22.75</v>
      </c>
      <c r="K4212" s="114">
        <v>0</v>
      </c>
      <c r="L4212" s="115">
        <v>4.5454545454545456E-2</v>
      </c>
      <c r="M4212" s="11"/>
      <c r="N4212" s="90">
        <v>17.579999999999998</v>
      </c>
      <c r="O4212" s="90">
        <v>20.89</v>
      </c>
      <c r="P4212" s="90">
        <v>22.45</v>
      </c>
      <c r="Q4212" s="90">
        <v>23.53</v>
      </c>
      <c r="R4212" s="63">
        <f t="shared" si="2144"/>
        <v>25.760000000000005</v>
      </c>
      <c r="S4212" s="64">
        <f t="shared" si="2143"/>
        <v>-1.8425460636516015E-2</v>
      </c>
      <c r="T4212" s="65"/>
      <c r="U4212" s="65">
        <f t="shared" si="2139"/>
        <v>0.84155098133078021</v>
      </c>
      <c r="V4212" s="65">
        <f t="shared" si="2145"/>
        <v>0.78307349665924275</v>
      </c>
      <c r="W4212" s="65">
        <f t="shared" si="2146"/>
        <v>0.74713132171695695</v>
      </c>
      <c r="X4212" s="61">
        <f t="shared" si="2134"/>
        <v>0.20728291316526606</v>
      </c>
      <c r="Y4212" s="66">
        <f t="shared" si="2147"/>
        <v>1.4861995753715407E-2</v>
      </c>
      <c r="Z4212" s="61">
        <f t="shared" si="2148"/>
        <v>5.5684454756380473E-2</v>
      </c>
      <c r="AA4212" s="67">
        <f t="shared" si="2149"/>
        <v>21.55</v>
      </c>
      <c r="AB4212" s="68">
        <f t="shared" si="2150"/>
        <v>1.5358361774744207E-2</v>
      </c>
      <c r="AC4212" s="69">
        <f t="shared" si="2151"/>
        <v>0.2258248009101253</v>
      </c>
      <c r="AD4212" s="70">
        <f>_xlfn.PERCENTILE.EXC(AC4212:$AC$5675,0.5)</f>
        <v>5.60061470141184E-2</v>
      </c>
      <c r="AE4212" s="70">
        <f>_xlfn.PERCENTILE.EXC($AC4212:AC$5675,0.35)</f>
        <v>2.8716941723889045E-2</v>
      </c>
      <c r="AF4212" s="71">
        <f t="shared" si="2140"/>
        <v>3.1063807085375608E-3</v>
      </c>
      <c r="AG4212" s="70">
        <f t="shared" si="2141"/>
        <v>-0.31213811082236831</v>
      </c>
      <c r="AH4212" s="70">
        <f t="shared" si="2142"/>
        <v>-0.32972785344228484</v>
      </c>
      <c r="AI4212" s="61" t="str">
        <f t="shared" si="2137"/>
        <v>Short VOL</v>
      </c>
      <c r="AJ4212" s="68" t="str">
        <f t="shared" si="2138"/>
        <v>Short VOL</v>
      </c>
      <c r="AK4212" s="72"/>
      <c r="AL4212" s="73"/>
      <c r="AM4212" s="72"/>
      <c r="AN4212" s="73"/>
      <c r="AO4212" s="74"/>
      <c r="AP4212" s="20"/>
      <c r="AQ4212" s="74"/>
      <c r="AR4212" s="20"/>
      <c r="AS4212" s="74"/>
      <c r="AT4212" s="20"/>
      <c r="AU4212" s="74" t="str">
        <f t="shared" si="2152"/>
        <v>00631L</v>
      </c>
      <c r="AV4212" s="20">
        <f t="shared" si="2135"/>
        <v>1</v>
      </c>
      <c r="AW4212" s="74" t="str">
        <f t="shared" si="2153"/>
        <v>00631L</v>
      </c>
      <c r="AX4212" s="20">
        <f t="shared" si="2131"/>
        <v>1</v>
      </c>
      <c r="AY4212" s="20">
        <f t="shared" si="2136"/>
        <v>1</v>
      </c>
      <c r="AZ4212" s="116">
        <v>40198</v>
      </c>
      <c r="BA4212" s="116"/>
      <c r="BB4212" s="20"/>
      <c r="BC4212" s="20"/>
      <c r="BD4212" s="76"/>
      <c r="BE4212" s="77"/>
      <c r="BF4212" s="77"/>
    </row>
    <row r="4213" spans="1:58" s="23" customFormat="1" ht="15.75" customHeight="1" x14ac:dyDescent="0.4">
      <c r="A4213" s="116">
        <v>40193</v>
      </c>
      <c r="B4213" s="112">
        <v>19.649999999999999</v>
      </c>
      <c r="C4213" s="112">
        <v>22.55</v>
      </c>
      <c r="D4213" s="112">
        <v>23.55</v>
      </c>
      <c r="E4213" s="112">
        <v>24.05</v>
      </c>
      <c r="F4213" s="112">
        <v>24.3</v>
      </c>
      <c r="G4213" s="112">
        <v>24.35</v>
      </c>
      <c r="H4213" s="113">
        <v>24.45</v>
      </c>
      <c r="I4213" s="90">
        <f t="shared" si="2132"/>
        <v>22.418181818181818</v>
      </c>
      <c r="J4213" s="90">
        <f t="shared" si="2133"/>
        <v>23.504545454545454</v>
      </c>
      <c r="K4213" s="114">
        <v>1</v>
      </c>
      <c r="L4213" s="115">
        <v>4.5454545454545456E-2</v>
      </c>
      <c r="M4213" s="11"/>
      <c r="N4213" s="90">
        <v>17.91</v>
      </c>
      <c r="O4213" s="90">
        <v>21.48</v>
      </c>
      <c r="P4213" s="90">
        <v>23.02</v>
      </c>
      <c r="Q4213" s="90">
        <v>24.07</v>
      </c>
      <c r="R4213" s="63">
        <f t="shared" si="2144"/>
        <v>26.59</v>
      </c>
      <c r="S4213" s="64">
        <f t="shared" si="2143"/>
        <v>1.5882019285309197E-2</v>
      </c>
      <c r="T4213" s="65"/>
      <c r="U4213" s="65">
        <f t="shared" si="2139"/>
        <v>0.83379888268156421</v>
      </c>
      <c r="V4213" s="65">
        <f t="shared" si="2145"/>
        <v>0.77801911381407474</v>
      </c>
      <c r="W4213" s="65">
        <f t="shared" si="2146"/>
        <v>0.74407976734524306</v>
      </c>
      <c r="X4213" s="61">
        <f t="shared" si="2134"/>
        <v>0.14758269720101794</v>
      </c>
      <c r="Y4213" s="66">
        <f t="shared" si="2147"/>
        <v>1.6632016632016574E-2</v>
      </c>
      <c r="Z4213" s="61">
        <f t="shared" si="2148"/>
        <v>4.845904298459041E-2</v>
      </c>
      <c r="AA4213" s="67">
        <f t="shared" si="2149"/>
        <v>22.418181818181822</v>
      </c>
      <c r="AB4213" s="68">
        <f t="shared" si="2150"/>
        <v>9.7152428810720184E-2</v>
      </c>
      <c r="AC4213" s="69">
        <f t="shared" si="2151"/>
        <v>0.25171311100959359</v>
      </c>
      <c r="AD4213" s="70">
        <f>_xlfn.PERCENTILE.EXC(AC4213:$AC$5675,0.5)</f>
        <v>5.5986509274873503E-2</v>
      </c>
      <c r="AE4213" s="70">
        <f>_xlfn.PERCENTILE.EXC($AC4213:AC$5675,0.35)</f>
        <v>2.8677314129729136E-2</v>
      </c>
      <c r="AF4213" s="71">
        <f t="shared" si="2140"/>
        <v>3.1063807085375608E-3</v>
      </c>
      <c r="AG4213" s="70">
        <f t="shared" si="2141"/>
        <v>-0.31213811082236831</v>
      </c>
      <c r="AH4213" s="70">
        <f t="shared" si="2142"/>
        <v>-0.32972785344228484</v>
      </c>
      <c r="AI4213" s="61" t="str">
        <f t="shared" si="2137"/>
        <v>Short VOL</v>
      </c>
      <c r="AJ4213" s="68" t="str">
        <f t="shared" si="2138"/>
        <v>Short VOL</v>
      </c>
      <c r="AK4213" s="72"/>
      <c r="AL4213" s="73"/>
      <c r="AM4213" s="72"/>
      <c r="AN4213" s="73"/>
      <c r="AO4213" s="74"/>
      <c r="AP4213" s="20"/>
      <c r="AQ4213" s="74"/>
      <c r="AR4213" s="20"/>
      <c r="AS4213" s="74"/>
      <c r="AT4213" s="20"/>
      <c r="AU4213" s="74" t="str">
        <f t="shared" si="2152"/>
        <v>00631L</v>
      </c>
      <c r="AV4213" s="20">
        <f t="shared" si="2135"/>
        <v>1</v>
      </c>
      <c r="AW4213" s="74" t="str">
        <f t="shared" si="2153"/>
        <v>00631L</v>
      </c>
      <c r="AX4213" s="20">
        <f t="shared" ref="AX4213:AX4276" si="2154">IF(AW4213="00631L",1,0)</f>
        <v>1</v>
      </c>
      <c r="AY4213" s="20">
        <f t="shared" si="2136"/>
        <v>1</v>
      </c>
      <c r="AZ4213" s="116">
        <v>40197</v>
      </c>
      <c r="BA4213" s="116"/>
      <c r="BB4213" s="20"/>
      <c r="BC4213" s="20"/>
      <c r="BD4213" s="76"/>
      <c r="BE4213" s="77"/>
      <c r="BF4213" s="77"/>
    </row>
    <row r="4214" spans="1:58" s="23" customFormat="1" ht="15.75" customHeight="1" x14ac:dyDescent="0.4">
      <c r="A4214" s="116">
        <v>40192</v>
      </c>
      <c r="B4214" s="112">
        <v>18.95</v>
      </c>
      <c r="C4214" s="112">
        <v>22</v>
      </c>
      <c r="D4214" s="112">
        <v>23</v>
      </c>
      <c r="E4214" s="112">
        <v>23.65</v>
      </c>
      <c r="F4214" s="112">
        <v>23.95</v>
      </c>
      <c r="G4214" s="112">
        <v>24</v>
      </c>
      <c r="H4214" s="113">
        <v>24.15</v>
      </c>
      <c r="I4214" s="90">
        <f t="shared" ref="I4214:I4277" si="2155">C4214-((C4214-B4214)*K4214*L4214)</f>
        <v>21.722727272727273</v>
      </c>
      <c r="J4214" s="90">
        <f t="shared" ref="J4214:J4277" si="2156">D4214-((D4214-C4214)*K4214*L4214)</f>
        <v>22.90909090909091</v>
      </c>
      <c r="K4214" s="114">
        <v>2</v>
      </c>
      <c r="L4214" s="115">
        <v>4.5454545454545456E-2</v>
      </c>
      <c r="M4214" s="11"/>
      <c r="N4214" s="90">
        <v>17.63</v>
      </c>
      <c r="O4214" s="90">
        <v>20.71</v>
      </c>
      <c r="P4214" s="90">
        <v>22.41</v>
      </c>
      <c r="Q4214" s="90">
        <v>23.36</v>
      </c>
      <c r="R4214" s="63">
        <f t="shared" si="2144"/>
        <v>25.490000000000006</v>
      </c>
      <c r="S4214" s="64">
        <f t="shared" si="2143"/>
        <v>-1.232492997198893E-2</v>
      </c>
      <c r="T4214" s="65"/>
      <c r="U4214" s="65">
        <f t="shared" si="2139"/>
        <v>0.85127957508450014</v>
      </c>
      <c r="V4214" s="65">
        <f t="shared" si="2145"/>
        <v>0.78670236501561797</v>
      </c>
      <c r="W4214" s="65">
        <f t="shared" si="2146"/>
        <v>0.75470890410958902</v>
      </c>
      <c r="X4214" s="61">
        <f t="shared" si="2134"/>
        <v>0.16094986807387868</v>
      </c>
      <c r="Y4214" s="66">
        <f t="shared" si="2147"/>
        <v>2.1141649048625793E-2</v>
      </c>
      <c r="Z4214" s="61">
        <f t="shared" si="2148"/>
        <v>5.4613935969868223E-2</v>
      </c>
      <c r="AA4214" s="67">
        <f t="shared" si="2149"/>
        <v>21.722727272727273</v>
      </c>
      <c r="AB4214" s="68">
        <f t="shared" si="2150"/>
        <v>7.4872376630743073E-2</v>
      </c>
      <c r="AC4214" s="69">
        <f t="shared" si="2151"/>
        <v>0.23214561955344717</v>
      </c>
      <c r="AD4214" s="70">
        <f>_xlfn.PERCENTILE.EXC(AC4214:$AC$5675,0.5)</f>
        <v>5.5899869423428915E-2</v>
      </c>
      <c r="AE4214" s="70">
        <f>_xlfn.PERCENTILE.EXC($AC4214:AC$5675,0.35)</f>
        <v>2.8637686535569227E-2</v>
      </c>
      <c r="AF4214" s="71">
        <f t="shared" si="2140"/>
        <v>3.1063807085375608E-3</v>
      </c>
      <c r="AG4214" s="70">
        <f t="shared" si="2141"/>
        <v>-0.31213811082236831</v>
      </c>
      <c r="AH4214" s="70">
        <f t="shared" si="2142"/>
        <v>-0.32972785344228484</v>
      </c>
      <c r="AI4214" s="61" t="str">
        <f t="shared" si="2137"/>
        <v>Short VOL</v>
      </c>
      <c r="AJ4214" s="68" t="str">
        <f t="shared" si="2138"/>
        <v>Short VOL</v>
      </c>
      <c r="AK4214" s="72"/>
      <c r="AL4214" s="73"/>
      <c r="AM4214" s="72"/>
      <c r="AN4214" s="73"/>
      <c r="AO4214" s="74"/>
      <c r="AP4214" s="20"/>
      <c r="AQ4214" s="74"/>
      <c r="AR4214" s="20"/>
      <c r="AS4214" s="74"/>
      <c r="AT4214" s="20"/>
      <c r="AU4214" s="74" t="str">
        <f t="shared" si="2152"/>
        <v>00631L</v>
      </c>
      <c r="AV4214" s="20">
        <f t="shared" si="2135"/>
        <v>1</v>
      </c>
      <c r="AW4214" s="74" t="str">
        <f t="shared" si="2153"/>
        <v>00631L</v>
      </c>
      <c r="AX4214" s="20">
        <f t="shared" si="2154"/>
        <v>1</v>
      </c>
      <c r="AY4214" s="20">
        <f t="shared" si="2136"/>
        <v>1</v>
      </c>
      <c r="AZ4214" s="116">
        <v>40193</v>
      </c>
      <c r="BA4214" s="116"/>
      <c r="BB4214" s="20"/>
      <c r="BC4214" s="20"/>
      <c r="BD4214" s="76"/>
      <c r="BE4214" s="77"/>
      <c r="BF4214" s="77"/>
    </row>
    <row r="4215" spans="1:58" s="23" customFormat="1" ht="15.75" customHeight="1" x14ac:dyDescent="0.4">
      <c r="A4215" s="116">
        <v>40191</v>
      </c>
      <c r="B4215" s="112">
        <v>19.399999999999999</v>
      </c>
      <c r="C4215" s="112">
        <v>22.5</v>
      </c>
      <c r="D4215" s="112">
        <v>23.45</v>
      </c>
      <c r="E4215" s="112">
        <v>24.15</v>
      </c>
      <c r="F4215" s="112">
        <v>24.4</v>
      </c>
      <c r="G4215" s="112">
        <v>24.4</v>
      </c>
      <c r="H4215" s="113">
        <v>24.55</v>
      </c>
      <c r="I4215" s="90">
        <f t="shared" si="2155"/>
        <v>22.077272727272728</v>
      </c>
      <c r="J4215" s="90">
        <f t="shared" si="2156"/>
        <v>23.320454545454545</v>
      </c>
      <c r="K4215" s="114">
        <v>3</v>
      </c>
      <c r="L4215" s="115">
        <v>4.5454545454545456E-2</v>
      </c>
      <c r="M4215" s="11"/>
      <c r="N4215" s="90">
        <v>17.850000000000001</v>
      </c>
      <c r="O4215" s="90">
        <v>21.29</v>
      </c>
      <c r="P4215" s="90">
        <v>22.76</v>
      </c>
      <c r="Q4215" s="90">
        <v>23.8</v>
      </c>
      <c r="R4215" s="63">
        <f t="shared" si="2144"/>
        <v>26.199999999999996</v>
      </c>
      <c r="S4215" s="64">
        <f t="shared" si="2143"/>
        <v>-2.1917808219178006E-2</v>
      </c>
      <c r="T4215" s="65"/>
      <c r="U4215" s="65">
        <f t="shared" si="2139"/>
        <v>0.83842179426961028</v>
      </c>
      <c r="V4215" s="65">
        <f t="shared" si="2145"/>
        <v>0.78427065026362042</v>
      </c>
      <c r="W4215" s="65">
        <f t="shared" si="2146"/>
        <v>0.75</v>
      </c>
      <c r="X4215" s="61">
        <f t="shared" si="2134"/>
        <v>0.15979381443298979</v>
      </c>
      <c r="Y4215" s="66">
        <f t="shared" si="2147"/>
        <v>1.6563146997929695E-2</v>
      </c>
      <c r="Z4215" s="61">
        <f t="shared" si="2148"/>
        <v>5.6310479719991723E-2</v>
      </c>
      <c r="AA4215" s="67">
        <f t="shared" si="2149"/>
        <v>22.077272727272728</v>
      </c>
      <c r="AB4215" s="68">
        <f t="shared" si="2150"/>
        <v>8.6834733893557253E-2</v>
      </c>
      <c r="AC4215" s="69">
        <f t="shared" si="2151"/>
        <v>0.23682200152788382</v>
      </c>
      <c r="AD4215" s="70">
        <f>_xlfn.PERCENTILE.EXC(AC4215:$AC$5675,0.5)</f>
        <v>5.5813229571984327E-2</v>
      </c>
      <c r="AE4215" s="70">
        <f>_xlfn.PERCENTILE.EXC($AC4215:AC$5675,0.35)</f>
        <v>2.8631644789166664E-2</v>
      </c>
      <c r="AF4215" s="71">
        <f t="shared" si="2140"/>
        <v>3.1063807085375608E-3</v>
      </c>
      <c r="AG4215" s="70">
        <f t="shared" si="2141"/>
        <v>-0.31213811082236831</v>
      </c>
      <c r="AH4215" s="70">
        <f t="shared" si="2142"/>
        <v>-0.32972785344228484</v>
      </c>
      <c r="AI4215" s="61" t="str">
        <f t="shared" si="2137"/>
        <v>Short VOL</v>
      </c>
      <c r="AJ4215" s="68" t="str">
        <f t="shared" si="2138"/>
        <v>Short VOL</v>
      </c>
      <c r="AK4215" s="72"/>
      <c r="AL4215" s="73"/>
      <c r="AM4215" s="72"/>
      <c r="AN4215" s="73"/>
      <c r="AO4215" s="74"/>
      <c r="AP4215" s="20"/>
      <c r="AQ4215" s="74"/>
      <c r="AR4215" s="20"/>
      <c r="AS4215" s="74"/>
      <c r="AT4215" s="20"/>
      <c r="AU4215" s="74" t="str">
        <f t="shared" si="2152"/>
        <v>00631L</v>
      </c>
      <c r="AV4215" s="20">
        <f t="shared" si="2135"/>
        <v>1</v>
      </c>
      <c r="AW4215" s="74" t="str">
        <f t="shared" si="2153"/>
        <v>00631L</v>
      </c>
      <c r="AX4215" s="20">
        <f t="shared" si="2154"/>
        <v>1</v>
      </c>
      <c r="AY4215" s="20">
        <f t="shared" si="2136"/>
        <v>1</v>
      </c>
      <c r="AZ4215" s="116">
        <v>40192</v>
      </c>
      <c r="BA4215" s="116"/>
      <c r="BB4215" s="20"/>
      <c r="BC4215" s="20"/>
      <c r="BD4215" s="76"/>
      <c r="BE4215" s="77"/>
      <c r="BF4215" s="77"/>
    </row>
    <row r="4216" spans="1:58" s="23" customFormat="1" ht="15.75" customHeight="1" x14ac:dyDescent="0.4">
      <c r="A4216" s="116">
        <v>40190</v>
      </c>
      <c r="B4216" s="112">
        <v>20.25</v>
      </c>
      <c r="C4216" s="112">
        <v>22.8</v>
      </c>
      <c r="D4216" s="112">
        <v>23.65</v>
      </c>
      <c r="E4216" s="112">
        <v>24.25</v>
      </c>
      <c r="F4216" s="112">
        <v>24.45</v>
      </c>
      <c r="G4216" s="112">
        <v>24.45</v>
      </c>
      <c r="H4216" s="113">
        <v>24.6</v>
      </c>
      <c r="I4216" s="90">
        <f t="shared" si="2155"/>
        <v>22.336363636363636</v>
      </c>
      <c r="J4216" s="90">
        <f t="shared" si="2156"/>
        <v>23.495454545454546</v>
      </c>
      <c r="K4216" s="114">
        <v>4</v>
      </c>
      <c r="L4216" s="115">
        <v>4.5454545454545456E-2</v>
      </c>
      <c r="M4216" s="11"/>
      <c r="N4216" s="90">
        <v>18.25</v>
      </c>
      <c r="O4216" s="90">
        <v>21.79</v>
      </c>
      <c r="P4216" s="90">
        <v>23.12</v>
      </c>
      <c r="Q4216" s="90">
        <v>24.22</v>
      </c>
      <c r="R4216" s="63">
        <f t="shared" si="2144"/>
        <v>26.659999999999997</v>
      </c>
      <c r="S4216" s="64">
        <f t="shared" si="2143"/>
        <v>3.9886039886039844E-2</v>
      </c>
      <c r="T4216" s="65"/>
      <c r="U4216" s="65">
        <f t="shared" si="2139"/>
        <v>0.83754015603487841</v>
      </c>
      <c r="V4216" s="65">
        <f t="shared" si="2145"/>
        <v>0.78935986159169547</v>
      </c>
      <c r="W4216" s="65">
        <f t="shared" si="2146"/>
        <v>0.75350949628406283</v>
      </c>
      <c r="X4216" s="61">
        <f t="shared" si="2134"/>
        <v>0.12592592592592597</v>
      </c>
      <c r="Y4216" s="66">
        <f t="shared" si="2147"/>
        <v>1.4432989690721707E-2</v>
      </c>
      <c r="Z4216" s="61">
        <f t="shared" si="2148"/>
        <v>5.1892551892551937E-2</v>
      </c>
      <c r="AA4216" s="67">
        <f t="shared" si="2149"/>
        <v>22.336363636363636</v>
      </c>
      <c r="AB4216" s="68">
        <f t="shared" si="2150"/>
        <v>0.1095890410958904</v>
      </c>
      <c r="AC4216" s="69">
        <f t="shared" si="2151"/>
        <v>0.22391033623910334</v>
      </c>
      <c r="AD4216" s="70">
        <f>_xlfn.PERCENTILE.EXC(AC4216:$AC$5675,0.5)</f>
        <v>5.5742649104390619E-2</v>
      </c>
      <c r="AE4216" s="70">
        <f>_xlfn.PERCENTILE.EXC($AC4216:AC$5675,0.35)</f>
        <v>2.8631200684056991E-2</v>
      </c>
      <c r="AF4216" s="71">
        <f t="shared" si="2140"/>
        <v>2.7525777895264555E-3</v>
      </c>
      <c r="AG4216" s="70">
        <f t="shared" si="2141"/>
        <v>-0.31213811082236831</v>
      </c>
      <c r="AH4216" s="70">
        <f t="shared" si="2142"/>
        <v>-0.32972785344228484</v>
      </c>
      <c r="AI4216" s="61" t="str">
        <f t="shared" si="2137"/>
        <v>Short VOL</v>
      </c>
      <c r="AJ4216" s="68" t="str">
        <f t="shared" si="2138"/>
        <v>Short VOL</v>
      </c>
      <c r="AK4216" s="72"/>
      <c r="AL4216" s="73"/>
      <c r="AM4216" s="72"/>
      <c r="AN4216" s="73"/>
      <c r="AO4216" s="74"/>
      <c r="AP4216" s="20"/>
      <c r="AQ4216" s="74"/>
      <c r="AR4216" s="20"/>
      <c r="AS4216" s="74"/>
      <c r="AT4216" s="20"/>
      <c r="AU4216" s="74" t="str">
        <f t="shared" si="2152"/>
        <v>00631L</v>
      </c>
      <c r="AV4216" s="20">
        <f t="shared" si="2135"/>
        <v>1</v>
      </c>
      <c r="AW4216" s="74" t="str">
        <f t="shared" si="2153"/>
        <v>00631L</v>
      </c>
      <c r="AX4216" s="20">
        <f t="shared" si="2154"/>
        <v>1</v>
      </c>
      <c r="AY4216" s="20">
        <f t="shared" si="2136"/>
        <v>1</v>
      </c>
      <c r="AZ4216" s="116">
        <v>40191</v>
      </c>
      <c r="BA4216" s="116"/>
      <c r="BB4216" s="20"/>
      <c r="BC4216" s="20"/>
      <c r="BD4216" s="76"/>
      <c r="BE4216" s="77"/>
      <c r="BF4216" s="77"/>
    </row>
    <row r="4217" spans="1:58" s="23" customFormat="1" ht="15.75" customHeight="1" x14ac:dyDescent="0.4">
      <c r="A4217" s="116">
        <v>40189</v>
      </c>
      <c r="B4217" s="112">
        <v>19.5</v>
      </c>
      <c r="C4217" s="112">
        <v>22.25</v>
      </c>
      <c r="D4217" s="112">
        <v>23.25</v>
      </c>
      <c r="E4217" s="112">
        <v>24.15</v>
      </c>
      <c r="F4217" s="112">
        <v>24.3</v>
      </c>
      <c r="G4217" s="112">
        <v>24.4</v>
      </c>
      <c r="H4217" s="113">
        <v>24.5</v>
      </c>
      <c r="I4217" s="90">
        <f t="shared" si="2155"/>
        <v>21.625</v>
      </c>
      <c r="J4217" s="90">
        <f t="shared" si="2156"/>
        <v>23.022727272727273</v>
      </c>
      <c r="K4217" s="114">
        <v>5</v>
      </c>
      <c r="L4217" s="115">
        <v>4.5454545454545456E-2</v>
      </c>
      <c r="M4217" s="11"/>
      <c r="N4217" s="90">
        <v>17.55</v>
      </c>
      <c r="O4217" s="90">
        <v>21.27</v>
      </c>
      <c r="P4217" s="90">
        <v>22.89</v>
      </c>
      <c r="Q4217" s="90">
        <v>23.99</v>
      </c>
      <c r="R4217" s="63">
        <f t="shared" si="2144"/>
        <v>26.609999999999996</v>
      </c>
      <c r="S4217" s="64">
        <f t="shared" si="2143"/>
        <v>-3.1991174848317615E-2</v>
      </c>
      <c r="T4217" s="65"/>
      <c r="U4217" s="65">
        <f t="shared" si="2139"/>
        <v>0.82510578279266578</v>
      </c>
      <c r="V4217" s="65">
        <f t="shared" si="2145"/>
        <v>0.76671035386631714</v>
      </c>
      <c r="W4217" s="65">
        <f t="shared" si="2146"/>
        <v>0.73155481450604432</v>
      </c>
      <c r="X4217" s="61">
        <f t="shared" si="2134"/>
        <v>0.14102564102564102</v>
      </c>
      <c r="Y4217" s="66">
        <f t="shared" si="2147"/>
        <v>1.4492753623188465E-2</v>
      </c>
      <c r="Z4217" s="61">
        <f t="shared" si="2148"/>
        <v>6.4634787178139808E-2</v>
      </c>
      <c r="AA4217" s="67">
        <f t="shared" si="2149"/>
        <v>21.625</v>
      </c>
      <c r="AB4217" s="68">
        <f t="shared" si="2150"/>
        <v>0.11111111111111106</v>
      </c>
      <c r="AC4217" s="69">
        <f t="shared" si="2151"/>
        <v>0.23219373219373216</v>
      </c>
      <c r="AD4217" s="70">
        <f>_xlfn.PERCENTILE.EXC(AC4217:$AC$5675,0.5)</f>
        <v>5.5672068636796912E-2</v>
      </c>
      <c r="AE4217" s="70">
        <f>_xlfn.PERCENTILE.EXC($AC4217:AC$5675,0.35)</f>
        <v>2.8630756578947307E-2</v>
      </c>
      <c r="AF4217" s="71">
        <f t="shared" si="2140"/>
        <v>2.4526424586789703E-3</v>
      </c>
      <c r="AG4217" s="70">
        <f t="shared" si="2141"/>
        <v>-0.31213811082236831</v>
      </c>
      <c r="AH4217" s="70">
        <f t="shared" si="2142"/>
        <v>-0.32972785344228484</v>
      </c>
      <c r="AI4217" s="61" t="str">
        <f t="shared" si="2137"/>
        <v>Short VOL</v>
      </c>
      <c r="AJ4217" s="68" t="str">
        <f t="shared" si="2138"/>
        <v>Short VOL</v>
      </c>
      <c r="AK4217" s="72"/>
      <c r="AL4217" s="73"/>
      <c r="AM4217" s="72"/>
      <c r="AN4217" s="73"/>
      <c r="AO4217" s="74"/>
      <c r="AP4217" s="20"/>
      <c r="AQ4217" s="74"/>
      <c r="AR4217" s="20"/>
      <c r="AS4217" s="74"/>
      <c r="AT4217" s="20"/>
      <c r="AU4217" s="74" t="str">
        <f t="shared" si="2152"/>
        <v>00631L</v>
      </c>
      <c r="AV4217" s="20">
        <f t="shared" si="2135"/>
        <v>1</v>
      </c>
      <c r="AW4217" s="74" t="str">
        <f t="shared" si="2153"/>
        <v>00631L</v>
      </c>
      <c r="AX4217" s="20">
        <f t="shared" si="2154"/>
        <v>1</v>
      </c>
      <c r="AY4217" s="20">
        <f t="shared" si="2136"/>
        <v>1</v>
      </c>
      <c r="AZ4217" s="116">
        <v>40190</v>
      </c>
      <c r="BA4217" s="116"/>
      <c r="BB4217" s="20"/>
      <c r="BC4217" s="20"/>
      <c r="BD4217" s="76"/>
      <c r="BE4217" s="77"/>
      <c r="BF4217" s="77"/>
    </row>
    <row r="4218" spans="1:58" s="23" customFormat="1" ht="15.75" customHeight="1" x14ac:dyDescent="0.4">
      <c r="A4218" s="116">
        <v>40186</v>
      </c>
      <c r="B4218" s="112">
        <v>19.899999999999999</v>
      </c>
      <c r="C4218" s="112">
        <v>22.55</v>
      </c>
      <c r="D4218" s="112">
        <v>23.4</v>
      </c>
      <c r="E4218" s="112">
        <v>24.4</v>
      </c>
      <c r="F4218" s="112">
        <v>24.65</v>
      </c>
      <c r="G4218" s="112">
        <v>24.6</v>
      </c>
      <c r="H4218" s="113">
        <v>24.75</v>
      </c>
      <c r="I4218" s="90">
        <f t="shared" si="2155"/>
        <v>21.827272727272728</v>
      </c>
      <c r="J4218" s="90">
        <f t="shared" si="2156"/>
        <v>23.168181818181818</v>
      </c>
      <c r="K4218" s="114">
        <v>6</v>
      </c>
      <c r="L4218" s="115">
        <v>4.5454545454545456E-2</v>
      </c>
      <c r="M4218" s="11"/>
      <c r="N4218" s="90">
        <v>18.13</v>
      </c>
      <c r="O4218" s="90">
        <v>21</v>
      </c>
      <c r="P4218" s="90">
        <v>22.92</v>
      </c>
      <c r="Q4218" s="90">
        <v>24.18</v>
      </c>
      <c r="R4218" s="63">
        <f t="shared" si="2144"/>
        <v>25.790000000000003</v>
      </c>
      <c r="S4218" s="64">
        <f t="shared" si="2143"/>
        <v>-4.8793284365162636E-2</v>
      </c>
      <c r="T4218" s="65"/>
      <c r="U4218" s="65">
        <f t="shared" si="2139"/>
        <v>0.86333333333333329</v>
      </c>
      <c r="V4218" s="65">
        <f t="shared" si="2145"/>
        <v>0.7910122164048865</v>
      </c>
      <c r="W4218" s="65">
        <f t="shared" si="2146"/>
        <v>0.74979321753515293</v>
      </c>
      <c r="X4218" s="61">
        <f t="shared" si="2134"/>
        <v>0.13316582914572875</v>
      </c>
      <c r="Y4218" s="66">
        <f t="shared" si="2147"/>
        <v>1.4344262295082027E-2</v>
      </c>
      <c r="Z4218" s="61">
        <f t="shared" si="2148"/>
        <v>6.1432736359850013E-2</v>
      </c>
      <c r="AA4218" s="67">
        <f t="shared" si="2149"/>
        <v>21.827272727272728</v>
      </c>
      <c r="AB4218" s="68">
        <f t="shared" si="2150"/>
        <v>9.7628240485383322E-2</v>
      </c>
      <c r="AC4218" s="69">
        <f t="shared" si="2151"/>
        <v>0.20393120393120404</v>
      </c>
      <c r="AD4218" s="70">
        <f>_xlfn.PERCENTILE.EXC(AC4218:$AC$5675,0.5)</f>
        <v>5.5613812096176198E-2</v>
      </c>
      <c r="AE4218" s="70">
        <f>_xlfn.PERCENTILE.EXC($AC4218:AC$5675,0.35)</f>
        <v>2.8592375049426494E-2</v>
      </c>
      <c r="AF4218" s="71">
        <f t="shared" si="2140"/>
        <v>2.4526424586789703E-3</v>
      </c>
      <c r="AG4218" s="70">
        <f t="shared" si="2141"/>
        <v>-0.31213811082236831</v>
      </c>
      <c r="AH4218" s="70">
        <f t="shared" si="2142"/>
        <v>-0.32972785344228484</v>
      </c>
      <c r="AI4218" s="61" t="str">
        <f t="shared" si="2137"/>
        <v>Short VOL</v>
      </c>
      <c r="AJ4218" s="68" t="str">
        <f t="shared" si="2138"/>
        <v>Short VOL</v>
      </c>
      <c r="AK4218" s="72"/>
      <c r="AL4218" s="73"/>
      <c r="AM4218" s="72"/>
      <c r="AN4218" s="73"/>
      <c r="AO4218" s="74"/>
      <c r="AP4218" s="20"/>
      <c r="AQ4218" s="74"/>
      <c r="AR4218" s="20"/>
      <c r="AS4218" s="74"/>
      <c r="AT4218" s="20"/>
      <c r="AU4218" s="74" t="str">
        <f t="shared" si="2152"/>
        <v>00631L</v>
      </c>
      <c r="AV4218" s="20">
        <f t="shared" si="2135"/>
        <v>1</v>
      </c>
      <c r="AW4218" s="74" t="str">
        <f t="shared" si="2153"/>
        <v>00631L</v>
      </c>
      <c r="AX4218" s="20">
        <f t="shared" si="2154"/>
        <v>1</v>
      </c>
      <c r="AY4218" s="20">
        <f t="shared" si="2136"/>
        <v>1</v>
      </c>
      <c r="AZ4218" s="116">
        <v>40189</v>
      </c>
      <c r="BA4218" s="116"/>
      <c r="BB4218" s="20"/>
      <c r="BC4218" s="20"/>
      <c r="BD4218" s="76"/>
      <c r="BE4218" s="77"/>
      <c r="BF4218" s="77"/>
    </row>
    <row r="4219" spans="1:58" s="23" customFormat="1" ht="15.75" customHeight="1" x14ac:dyDescent="0.4">
      <c r="A4219" s="116">
        <v>40185</v>
      </c>
      <c r="B4219" s="112">
        <v>20.45</v>
      </c>
      <c r="C4219" s="112">
        <v>23.15</v>
      </c>
      <c r="D4219" s="112">
        <v>23.85</v>
      </c>
      <c r="E4219" s="112">
        <v>24.75</v>
      </c>
      <c r="F4219" s="112">
        <v>24.85</v>
      </c>
      <c r="G4219" s="112">
        <v>24.85</v>
      </c>
      <c r="H4219" s="113">
        <v>24.9</v>
      </c>
      <c r="I4219" s="90">
        <f t="shared" si="2155"/>
        <v>22.290909090909089</v>
      </c>
      <c r="J4219" s="90">
        <f t="shared" si="2156"/>
        <v>23.627272727272729</v>
      </c>
      <c r="K4219" s="114">
        <v>7</v>
      </c>
      <c r="L4219" s="115">
        <v>4.5454545454545456E-2</v>
      </c>
      <c r="M4219" s="11"/>
      <c r="N4219" s="90">
        <v>19.059999999999999</v>
      </c>
      <c r="O4219" s="90">
        <v>21.6</v>
      </c>
      <c r="P4219" s="90">
        <v>23.44</v>
      </c>
      <c r="Q4219" s="90">
        <v>24.7</v>
      </c>
      <c r="R4219" s="63">
        <f t="shared" si="2144"/>
        <v>25.980000000000008</v>
      </c>
      <c r="S4219" s="64">
        <f t="shared" si="2143"/>
        <v>-5.2192066805846257E-3</v>
      </c>
      <c r="T4219" s="65"/>
      <c r="U4219" s="65">
        <f t="shared" si="2139"/>
        <v>0.88240740740740731</v>
      </c>
      <c r="V4219" s="65">
        <f t="shared" si="2145"/>
        <v>0.81313993174061427</v>
      </c>
      <c r="W4219" s="65">
        <f t="shared" si="2146"/>
        <v>0.77165991902834008</v>
      </c>
      <c r="X4219" s="61">
        <f t="shared" ref="X4219:X4282" si="2157">(C4219-B4219)/B4219</f>
        <v>0.1320293398533007</v>
      </c>
      <c r="Y4219" s="66">
        <f t="shared" si="2147"/>
        <v>6.0606060606060034E-3</v>
      </c>
      <c r="Z4219" s="61">
        <f t="shared" si="2148"/>
        <v>5.9951060358890848E-2</v>
      </c>
      <c r="AA4219" s="67">
        <f t="shared" si="2149"/>
        <v>22.290909090909093</v>
      </c>
      <c r="AB4219" s="68">
        <f t="shared" si="2150"/>
        <v>7.2927597061909794E-2</v>
      </c>
      <c r="AC4219" s="69">
        <f t="shared" si="2151"/>
        <v>0.16951254411905006</v>
      </c>
      <c r="AD4219" s="70">
        <f>_xlfn.PERCENTILE.EXC(AC4219:$AC$5675,0.5)</f>
        <v>5.5555555555555483E-2</v>
      </c>
      <c r="AE4219" s="70">
        <f>_xlfn.PERCENTILE.EXC($AC4219:AC$5675,0.35)</f>
        <v>2.855399351990567E-2</v>
      </c>
      <c r="AF4219" s="71">
        <f t="shared" si="2140"/>
        <v>2.4526424586789703E-3</v>
      </c>
      <c r="AG4219" s="70">
        <f t="shared" si="2141"/>
        <v>-0.31213811082236831</v>
      </c>
      <c r="AH4219" s="70">
        <f t="shared" si="2142"/>
        <v>-0.32972785344228484</v>
      </c>
      <c r="AI4219" s="61" t="str">
        <f t="shared" si="2137"/>
        <v>Short VOL</v>
      </c>
      <c r="AJ4219" s="68" t="str">
        <f t="shared" si="2138"/>
        <v>Short VOL</v>
      </c>
      <c r="AK4219" s="72"/>
      <c r="AL4219" s="73"/>
      <c r="AM4219" s="72"/>
      <c r="AN4219" s="73"/>
      <c r="AO4219" s="74"/>
      <c r="AP4219" s="20"/>
      <c r="AQ4219" s="74"/>
      <c r="AR4219" s="20"/>
      <c r="AS4219" s="74"/>
      <c r="AT4219" s="20"/>
      <c r="AU4219" s="74" t="str">
        <f t="shared" si="2152"/>
        <v>00631L</v>
      </c>
      <c r="AV4219" s="20">
        <f t="shared" si="2135"/>
        <v>1</v>
      </c>
      <c r="AW4219" s="74" t="str">
        <f t="shared" si="2153"/>
        <v>00631L</v>
      </c>
      <c r="AX4219" s="20">
        <f t="shared" si="2154"/>
        <v>1</v>
      </c>
      <c r="AY4219" s="20">
        <f t="shared" si="2136"/>
        <v>1</v>
      </c>
      <c r="AZ4219" s="116">
        <v>40186</v>
      </c>
      <c r="BA4219" s="116"/>
      <c r="BB4219" s="20"/>
      <c r="BC4219" s="20"/>
      <c r="BD4219" s="76"/>
      <c r="BE4219" s="77"/>
      <c r="BF4219" s="77"/>
    </row>
    <row r="4220" spans="1:58" s="23" customFormat="1" ht="15.75" customHeight="1" x14ac:dyDescent="0.4">
      <c r="A4220" s="116">
        <v>40184</v>
      </c>
      <c r="B4220" s="112">
        <v>20.8</v>
      </c>
      <c r="C4220" s="112">
        <v>23.55</v>
      </c>
      <c r="D4220" s="112">
        <v>24.2</v>
      </c>
      <c r="E4220" s="112">
        <v>24.95</v>
      </c>
      <c r="F4220" s="112">
        <v>25.05</v>
      </c>
      <c r="G4220" s="112">
        <v>25.05</v>
      </c>
      <c r="H4220" s="113">
        <v>25.1</v>
      </c>
      <c r="I4220" s="90">
        <f t="shared" si="2155"/>
        <v>22.55</v>
      </c>
      <c r="J4220" s="90">
        <f t="shared" si="2156"/>
        <v>23.963636363636365</v>
      </c>
      <c r="K4220" s="114">
        <v>8</v>
      </c>
      <c r="L4220" s="115">
        <v>4.5454545454545456E-2</v>
      </c>
      <c r="M4220" s="11"/>
      <c r="N4220" s="90">
        <v>19.16</v>
      </c>
      <c r="O4220" s="90">
        <v>21.8</v>
      </c>
      <c r="P4220" s="90">
        <v>23.8</v>
      </c>
      <c r="Q4220" s="90">
        <v>24.99</v>
      </c>
      <c r="R4220" s="63">
        <f t="shared" si="2144"/>
        <v>26.44</v>
      </c>
      <c r="S4220" s="64">
        <f t="shared" si="2143"/>
        <v>-9.819121447028489E-3</v>
      </c>
      <c r="T4220" s="65"/>
      <c r="U4220" s="65">
        <f t="shared" si="2139"/>
        <v>0.87889908256880733</v>
      </c>
      <c r="V4220" s="65">
        <f t="shared" si="2145"/>
        <v>0.80504201680672272</v>
      </c>
      <c r="W4220" s="65">
        <f t="shared" si="2146"/>
        <v>0.7667066826730693</v>
      </c>
      <c r="X4220" s="61">
        <f t="shared" si="2157"/>
        <v>0.13221153846153846</v>
      </c>
      <c r="Y4220" s="66">
        <f t="shared" si="2147"/>
        <v>6.0120240480962782E-3</v>
      </c>
      <c r="Z4220" s="61">
        <f t="shared" si="2148"/>
        <v>6.2688973997178002E-2</v>
      </c>
      <c r="AA4220" s="67">
        <f t="shared" si="2149"/>
        <v>22.55</v>
      </c>
      <c r="AB4220" s="68">
        <f t="shared" si="2150"/>
        <v>8.5594989561586662E-2</v>
      </c>
      <c r="AC4220" s="69">
        <f t="shared" si="2151"/>
        <v>0.17693110647181631</v>
      </c>
      <c r="AD4220" s="70">
        <f>_xlfn.PERCENTILE.EXC(AC4220:$AC$5675,0.5)</f>
        <v>5.5544491860281292E-2</v>
      </c>
      <c r="AE4220" s="70">
        <f>_xlfn.PERCENTILE.EXC($AC4220:AC$5675,0.35)</f>
        <v>2.8518276827251974E-2</v>
      </c>
      <c r="AF4220" s="71">
        <f t="shared" si="2140"/>
        <v>2.4526424586789703E-3</v>
      </c>
      <c r="AG4220" s="70">
        <f t="shared" si="2141"/>
        <v>-0.31213811082236831</v>
      </c>
      <c r="AH4220" s="70">
        <f t="shared" si="2142"/>
        <v>-0.32972785344228484</v>
      </c>
      <c r="AI4220" s="61" t="str">
        <f t="shared" si="2137"/>
        <v>Short VOL</v>
      </c>
      <c r="AJ4220" s="68" t="str">
        <f t="shared" si="2138"/>
        <v>Short VOL</v>
      </c>
      <c r="AK4220" s="72"/>
      <c r="AL4220" s="73"/>
      <c r="AM4220" s="72"/>
      <c r="AN4220" s="73"/>
      <c r="AO4220" s="74"/>
      <c r="AP4220" s="20"/>
      <c r="AQ4220" s="74"/>
      <c r="AR4220" s="20"/>
      <c r="AS4220" s="74"/>
      <c r="AT4220" s="20"/>
      <c r="AU4220" s="74" t="str">
        <f t="shared" si="2152"/>
        <v>00631L</v>
      </c>
      <c r="AV4220" s="20">
        <f t="shared" si="2135"/>
        <v>1</v>
      </c>
      <c r="AW4220" s="74" t="str">
        <f t="shared" si="2153"/>
        <v>00631L</v>
      </c>
      <c r="AX4220" s="20">
        <f t="shared" si="2154"/>
        <v>1</v>
      </c>
      <c r="AY4220" s="20">
        <f t="shared" si="2136"/>
        <v>1</v>
      </c>
      <c r="AZ4220" s="116">
        <v>40185</v>
      </c>
      <c r="BA4220" s="116"/>
      <c r="BB4220" s="20"/>
      <c r="BC4220" s="20"/>
      <c r="BD4220" s="76"/>
      <c r="BE4220" s="77"/>
      <c r="BF4220" s="77"/>
    </row>
    <row r="4221" spans="1:58" s="23" customFormat="1" ht="15.75" customHeight="1" x14ac:dyDescent="0.4">
      <c r="A4221" s="116">
        <v>40183</v>
      </c>
      <c r="B4221" s="112">
        <v>21.55</v>
      </c>
      <c r="C4221" s="112">
        <v>24.45</v>
      </c>
      <c r="D4221" s="112">
        <v>24.85</v>
      </c>
      <c r="E4221" s="112">
        <v>25.45</v>
      </c>
      <c r="F4221" s="112">
        <v>25.5</v>
      </c>
      <c r="G4221" s="112">
        <v>25.5</v>
      </c>
      <c r="H4221" s="113">
        <v>25.55</v>
      </c>
      <c r="I4221" s="90">
        <f t="shared" si="2155"/>
        <v>23.263636363636362</v>
      </c>
      <c r="J4221" s="90">
        <f t="shared" si="2156"/>
        <v>24.686363636363637</v>
      </c>
      <c r="K4221" s="114">
        <v>9</v>
      </c>
      <c r="L4221" s="115">
        <v>4.5454545454545456E-2</v>
      </c>
      <c r="M4221" s="11"/>
      <c r="N4221" s="90">
        <v>19.350000000000001</v>
      </c>
      <c r="O4221" s="90">
        <v>22.39</v>
      </c>
      <c r="P4221" s="90">
        <v>24.22</v>
      </c>
      <c r="Q4221" s="90">
        <v>25.56</v>
      </c>
      <c r="R4221" s="63">
        <f t="shared" si="2144"/>
        <v>27.259999999999998</v>
      </c>
      <c r="S4221" s="64">
        <f t="shared" si="2143"/>
        <v>-3.4431137724550788E-2</v>
      </c>
      <c r="T4221" s="65"/>
      <c r="U4221" s="65">
        <f t="shared" si="2139"/>
        <v>0.86422510049129075</v>
      </c>
      <c r="V4221" s="65">
        <f t="shared" si="2145"/>
        <v>0.7989265070189927</v>
      </c>
      <c r="W4221" s="65">
        <f t="shared" si="2146"/>
        <v>0.75704225352112686</v>
      </c>
      <c r="X4221" s="61">
        <f t="shared" si="2157"/>
        <v>0.13457076566125284</v>
      </c>
      <c r="Y4221" s="66">
        <f t="shared" si="2147"/>
        <v>3.9292730844794274E-3</v>
      </c>
      <c r="Z4221" s="61">
        <f t="shared" si="2148"/>
        <v>6.1156701836655065E-2</v>
      </c>
      <c r="AA4221" s="67">
        <f t="shared" si="2149"/>
        <v>23.263636363636362</v>
      </c>
      <c r="AB4221" s="68">
        <f t="shared" si="2150"/>
        <v>0.11369509043927645</v>
      </c>
      <c r="AC4221" s="69">
        <f t="shared" si="2151"/>
        <v>0.20225510923185325</v>
      </c>
      <c r="AD4221" s="70">
        <f>_xlfn.PERCENTILE.EXC(AC4221:$AC$5675,0.5)</f>
        <v>5.5533428165007108E-2</v>
      </c>
      <c r="AE4221" s="70">
        <f>_xlfn.PERCENTILE.EXC($AC4221:AC$5675,0.35)</f>
        <v>2.8498549155800981E-2</v>
      </c>
      <c r="AF4221" s="71">
        <f t="shared" si="2140"/>
        <v>2.4526424586789703E-3</v>
      </c>
      <c r="AG4221" s="70">
        <f t="shared" si="2141"/>
        <v>-0.31213811082236831</v>
      </c>
      <c r="AH4221" s="70">
        <f t="shared" si="2142"/>
        <v>-0.32972785344228484</v>
      </c>
      <c r="AI4221" s="61" t="str">
        <f t="shared" si="2137"/>
        <v>Short VOL</v>
      </c>
      <c r="AJ4221" s="68" t="str">
        <f t="shared" si="2138"/>
        <v>Short VOL</v>
      </c>
      <c r="AK4221" s="72"/>
      <c r="AL4221" s="73"/>
      <c r="AM4221" s="72"/>
      <c r="AN4221" s="73"/>
      <c r="AO4221" s="74"/>
      <c r="AP4221" s="20"/>
      <c r="AQ4221" s="74"/>
      <c r="AR4221" s="20"/>
      <c r="AS4221" s="74"/>
      <c r="AT4221" s="20"/>
      <c r="AU4221" s="74" t="str">
        <f t="shared" si="2152"/>
        <v>00631L</v>
      </c>
      <c r="AV4221" s="20">
        <f t="shared" si="2135"/>
        <v>1</v>
      </c>
      <c r="AW4221" s="74" t="str">
        <f t="shared" si="2153"/>
        <v>00631L</v>
      </c>
      <c r="AX4221" s="20">
        <f t="shared" si="2154"/>
        <v>1</v>
      </c>
      <c r="AY4221" s="20">
        <f t="shared" si="2136"/>
        <v>1</v>
      </c>
      <c r="AZ4221" s="116">
        <v>40184</v>
      </c>
      <c r="BA4221" s="116"/>
      <c r="BB4221" s="20"/>
      <c r="BC4221" s="20"/>
      <c r="BD4221" s="76"/>
      <c r="BE4221" s="77"/>
      <c r="BF4221" s="77"/>
    </row>
    <row r="4222" spans="1:58" s="23" customFormat="1" ht="15.75" customHeight="1" x14ac:dyDescent="0.4">
      <c r="A4222" s="116">
        <v>40182</v>
      </c>
      <c r="B4222" s="112">
        <v>22.1</v>
      </c>
      <c r="C4222" s="112">
        <v>24.85</v>
      </c>
      <c r="D4222" s="112">
        <v>25.25</v>
      </c>
      <c r="E4222" s="112">
        <v>25.75</v>
      </c>
      <c r="F4222" s="112">
        <v>25.75</v>
      </c>
      <c r="G4222" s="112">
        <v>25.75</v>
      </c>
      <c r="H4222" s="113">
        <v>25.85</v>
      </c>
      <c r="I4222" s="90">
        <f t="shared" si="2155"/>
        <v>23.6</v>
      </c>
      <c r="J4222" s="90">
        <f t="shared" si="2156"/>
        <v>25.06818181818182</v>
      </c>
      <c r="K4222" s="114">
        <v>10</v>
      </c>
      <c r="L4222" s="115">
        <v>4.5454545454545456E-2</v>
      </c>
      <c r="M4222" s="11"/>
      <c r="N4222" s="90">
        <v>20.04</v>
      </c>
      <c r="O4222" s="90">
        <v>22.77</v>
      </c>
      <c r="P4222" s="90">
        <v>24.61</v>
      </c>
      <c r="Q4222" s="90">
        <v>25.8</v>
      </c>
      <c r="R4222" s="63">
        <f t="shared" si="2144"/>
        <v>27.339999999999996</v>
      </c>
      <c r="S4222" s="64">
        <f t="shared" si="2143"/>
        <v>-7.5645756457564606E-2</v>
      </c>
      <c r="T4222" s="65"/>
      <c r="U4222" s="65">
        <f t="shared" si="2139"/>
        <v>0.88010540184453223</v>
      </c>
      <c r="V4222" s="65">
        <f t="shared" si="2145"/>
        <v>0.81430312880942701</v>
      </c>
      <c r="W4222" s="65">
        <f t="shared" si="2146"/>
        <v>0.77674418604651152</v>
      </c>
      <c r="X4222" s="61">
        <f t="shared" si="2157"/>
        <v>0.12443438914027148</v>
      </c>
      <c r="Y4222" s="66">
        <f t="shared" si="2147"/>
        <v>3.8834951456311233E-3</v>
      </c>
      <c r="Z4222" s="61">
        <f t="shared" si="2148"/>
        <v>6.2211093990755029E-2</v>
      </c>
      <c r="AA4222" s="67">
        <f t="shared" si="2149"/>
        <v>23.6</v>
      </c>
      <c r="AB4222" s="68">
        <f t="shared" si="2150"/>
        <v>0.10279441117764483</v>
      </c>
      <c r="AC4222" s="69">
        <f t="shared" si="2151"/>
        <v>0.17764471057884243</v>
      </c>
      <c r="AD4222" s="70">
        <f>_xlfn.PERCENTILE.EXC(AC4222:$AC$5675,0.5)</f>
        <v>5.552181612331987E-2</v>
      </c>
      <c r="AE4222" s="70">
        <f>_xlfn.PERCENTILE.EXC($AC4222:AC$5675,0.35)</f>
        <v>2.8478821484349989E-2</v>
      </c>
      <c r="AF4222" s="71">
        <f t="shared" si="2140"/>
        <v>2.4526424586789703E-3</v>
      </c>
      <c r="AG4222" s="70">
        <f t="shared" si="2141"/>
        <v>-0.31213811082236831</v>
      </c>
      <c r="AH4222" s="70">
        <f t="shared" si="2142"/>
        <v>-0.32972785344228484</v>
      </c>
      <c r="AI4222" s="61" t="str">
        <f t="shared" si="2137"/>
        <v>Short VOL</v>
      </c>
      <c r="AJ4222" s="68" t="str">
        <f t="shared" si="2138"/>
        <v>Short VOL</v>
      </c>
      <c r="AK4222" s="72"/>
      <c r="AL4222" s="73"/>
      <c r="AM4222" s="72"/>
      <c r="AN4222" s="73"/>
      <c r="AO4222" s="74"/>
      <c r="AP4222" s="20"/>
      <c r="AQ4222" s="74"/>
      <c r="AR4222" s="20"/>
      <c r="AS4222" s="74"/>
      <c r="AT4222" s="20"/>
      <c r="AU4222" s="74" t="str">
        <f t="shared" si="2152"/>
        <v>00631L</v>
      </c>
      <c r="AV4222" s="20">
        <f t="shared" si="2135"/>
        <v>1</v>
      </c>
      <c r="AW4222" s="74" t="str">
        <f t="shared" si="2153"/>
        <v>00631L</v>
      </c>
      <c r="AX4222" s="20">
        <f t="shared" si="2154"/>
        <v>1</v>
      </c>
      <c r="AY4222" s="20">
        <f t="shared" si="2136"/>
        <v>1</v>
      </c>
      <c r="AZ4222" s="116">
        <v>40183</v>
      </c>
      <c r="BA4222" s="116"/>
      <c r="BB4222" s="20"/>
      <c r="BC4222" s="20"/>
      <c r="BD4222" s="76"/>
      <c r="BE4222" s="77"/>
      <c r="BF4222" s="77"/>
    </row>
    <row r="4223" spans="1:58" s="23" customFormat="1" ht="15.75" customHeight="1" x14ac:dyDescent="0.4">
      <c r="A4223" s="116">
        <v>40178</v>
      </c>
      <c r="B4223" s="112">
        <v>22.95</v>
      </c>
      <c r="C4223" s="112">
        <v>25.8</v>
      </c>
      <c r="D4223" s="112">
        <v>26</v>
      </c>
      <c r="E4223" s="112">
        <v>26.3</v>
      </c>
      <c r="F4223" s="112">
        <v>26.35</v>
      </c>
      <c r="G4223" s="112">
        <v>26.3</v>
      </c>
      <c r="H4223" s="113">
        <v>26.4</v>
      </c>
      <c r="I4223" s="90">
        <f t="shared" si="2155"/>
        <v>24.375</v>
      </c>
      <c r="J4223" s="90">
        <f t="shared" si="2156"/>
        <v>25.9</v>
      </c>
      <c r="K4223" s="114">
        <v>11</v>
      </c>
      <c r="L4223" s="115">
        <v>4.5454545454545456E-2</v>
      </c>
      <c r="M4223" s="11"/>
      <c r="N4223" s="90">
        <v>21.68</v>
      </c>
      <c r="O4223" s="90">
        <v>23.89</v>
      </c>
      <c r="P4223" s="90">
        <v>25.66</v>
      </c>
      <c r="Q4223" s="90">
        <v>26.33</v>
      </c>
      <c r="R4223" s="63">
        <f t="shared" si="2144"/>
        <v>27.869999999999997</v>
      </c>
      <c r="S4223" s="64">
        <f t="shared" si="2143"/>
        <v>8.6172344689378691E-2</v>
      </c>
      <c r="T4223" s="65"/>
      <c r="U4223" s="65">
        <f t="shared" si="2139"/>
        <v>0.9074926747593135</v>
      </c>
      <c r="V4223" s="65">
        <f t="shared" si="2145"/>
        <v>0.84489477786438039</v>
      </c>
      <c r="W4223" s="65">
        <f t="shared" si="2146"/>
        <v>0.82339536650208889</v>
      </c>
      <c r="X4223" s="61">
        <f t="shared" si="2157"/>
        <v>0.12418300653594778</v>
      </c>
      <c r="Y4223" s="66">
        <f t="shared" si="2147"/>
        <v>3.8022813688212117E-3</v>
      </c>
      <c r="Z4223" s="61">
        <f t="shared" si="2148"/>
        <v>6.2564102564102511E-2</v>
      </c>
      <c r="AA4223" s="67">
        <f t="shared" si="2149"/>
        <v>24.375</v>
      </c>
      <c r="AB4223" s="68">
        <f t="shared" si="2150"/>
        <v>5.8579335793357917E-2</v>
      </c>
      <c r="AC4223" s="69">
        <f t="shared" si="2151"/>
        <v>0.12430811808118082</v>
      </c>
      <c r="AD4223" s="70">
        <f>_xlfn.PERCENTILE.EXC(AC4223:$AC$5675,0.5)</f>
        <v>5.5510204081632632E-2</v>
      </c>
      <c r="AE4223" s="70">
        <f>_xlfn.PERCENTILE.EXC($AC4223:AC$5675,0.35)</f>
        <v>2.8463632983954129E-2</v>
      </c>
      <c r="AF4223" s="71">
        <f t="shared" si="2140"/>
        <v>2.4526424586789703E-3</v>
      </c>
      <c r="AG4223" s="70">
        <f t="shared" si="2141"/>
        <v>-0.31213811082236831</v>
      </c>
      <c r="AH4223" s="70">
        <f t="shared" si="2142"/>
        <v>-0.32972785344228484</v>
      </c>
      <c r="AI4223" s="61" t="str">
        <f t="shared" si="2137"/>
        <v>Short VOL</v>
      </c>
      <c r="AJ4223" s="68" t="str">
        <f t="shared" si="2138"/>
        <v>Short VOL</v>
      </c>
      <c r="AK4223" s="72"/>
      <c r="AL4223" s="73"/>
      <c r="AM4223" s="72"/>
      <c r="AN4223" s="73"/>
      <c r="AO4223" s="74"/>
      <c r="AP4223" s="20"/>
      <c r="AQ4223" s="74"/>
      <c r="AR4223" s="20"/>
      <c r="AS4223" s="74"/>
      <c r="AT4223" s="20"/>
      <c r="AU4223" s="74" t="str">
        <f t="shared" si="2152"/>
        <v>00631L</v>
      </c>
      <c r="AV4223" s="20">
        <f t="shared" si="2135"/>
        <v>1</v>
      </c>
      <c r="AW4223" s="74" t="str">
        <f t="shared" si="2153"/>
        <v>00631L</v>
      </c>
      <c r="AX4223" s="20">
        <f t="shared" si="2154"/>
        <v>1</v>
      </c>
      <c r="AY4223" s="20">
        <f t="shared" si="2136"/>
        <v>1</v>
      </c>
      <c r="AZ4223" s="116">
        <v>40182</v>
      </c>
      <c r="BA4223" s="116"/>
      <c r="BB4223" s="20"/>
      <c r="BC4223" s="20"/>
      <c r="BD4223" s="76"/>
      <c r="BE4223" s="77"/>
      <c r="BF4223" s="77"/>
    </row>
    <row r="4224" spans="1:58" s="23" customFormat="1" ht="15.75" customHeight="1" x14ac:dyDescent="0.4">
      <c r="A4224" s="116">
        <v>40177</v>
      </c>
      <c r="B4224" s="112">
        <v>22.4</v>
      </c>
      <c r="C4224" s="112">
        <v>25.05</v>
      </c>
      <c r="D4224" s="112">
        <v>25.6</v>
      </c>
      <c r="E4224" s="112">
        <v>25.9</v>
      </c>
      <c r="F4224" s="112">
        <v>25.9</v>
      </c>
      <c r="G4224" s="112">
        <v>25.9</v>
      </c>
      <c r="H4224" s="113">
        <v>25.95</v>
      </c>
      <c r="I4224" s="90">
        <f t="shared" si="2155"/>
        <v>23.604545454545455</v>
      </c>
      <c r="J4224" s="90">
        <f t="shared" si="2156"/>
        <v>25.3</v>
      </c>
      <c r="K4224" s="114">
        <v>12</v>
      </c>
      <c r="L4224" s="115">
        <v>4.5454545454545456E-2</v>
      </c>
      <c r="M4224" s="11"/>
      <c r="N4224" s="90">
        <v>19.96</v>
      </c>
      <c r="O4224" s="90">
        <v>22.66</v>
      </c>
      <c r="P4224" s="90">
        <v>24.66</v>
      </c>
      <c r="Q4224" s="90">
        <v>25.74</v>
      </c>
      <c r="R4224" s="63">
        <f t="shared" si="2144"/>
        <v>27.36</v>
      </c>
      <c r="S4224" s="64">
        <f t="shared" si="2143"/>
        <v>-2.4987506246876914E-3</v>
      </c>
      <c r="T4224" s="65"/>
      <c r="U4224" s="65">
        <f t="shared" si="2139"/>
        <v>0.88084730803177413</v>
      </c>
      <c r="V4224" s="65">
        <f t="shared" si="2145"/>
        <v>0.80940794809407957</v>
      </c>
      <c r="W4224" s="65">
        <f t="shared" si="2146"/>
        <v>0.77544677544677554</v>
      </c>
      <c r="X4224" s="61">
        <f t="shared" si="2157"/>
        <v>0.11830357142857154</v>
      </c>
      <c r="Y4224" s="66">
        <f t="shared" si="2147"/>
        <v>1.9305019305019581E-3</v>
      </c>
      <c r="Z4224" s="61">
        <f t="shared" si="2148"/>
        <v>7.1827460042364719E-2</v>
      </c>
      <c r="AA4224" s="67">
        <f t="shared" si="2149"/>
        <v>23.604545454545455</v>
      </c>
      <c r="AB4224" s="68">
        <f t="shared" si="2150"/>
        <v>0.1222444889779558</v>
      </c>
      <c r="AC4224" s="69">
        <f t="shared" si="2151"/>
        <v>0.18259245764255783</v>
      </c>
      <c r="AD4224" s="70">
        <f>_xlfn.PERCENTILE.EXC(AC4224:$AC$5675,0.5)</f>
        <v>5.5400553036521125E-2</v>
      </c>
      <c r="AE4224" s="70">
        <f>_xlfn.PERCENTILE.EXC($AC4224:AC$5675,0.35)</f>
        <v>2.8459792411196082E-2</v>
      </c>
      <c r="AF4224" s="71">
        <f t="shared" si="2140"/>
        <v>2.4526424586789703E-3</v>
      </c>
      <c r="AG4224" s="70">
        <f t="shared" si="2141"/>
        <v>-0.31213811082236831</v>
      </c>
      <c r="AH4224" s="70">
        <f t="shared" si="2142"/>
        <v>-0.32972785344228484</v>
      </c>
      <c r="AI4224" s="61" t="str">
        <f t="shared" si="2137"/>
        <v>Short VOL</v>
      </c>
      <c r="AJ4224" s="68" t="str">
        <f t="shared" si="2138"/>
        <v>Short VOL</v>
      </c>
      <c r="AK4224" s="72"/>
      <c r="AL4224" s="73"/>
      <c r="AM4224" s="72"/>
      <c r="AN4224" s="73"/>
      <c r="AO4224" s="74"/>
      <c r="AP4224" s="20"/>
      <c r="AQ4224" s="74"/>
      <c r="AR4224" s="20"/>
      <c r="AS4224" s="74"/>
      <c r="AT4224" s="20"/>
      <c r="AU4224" s="74" t="str">
        <f t="shared" si="2152"/>
        <v>00631L</v>
      </c>
      <c r="AV4224" s="20">
        <f t="shared" si="2135"/>
        <v>1</v>
      </c>
      <c r="AW4224" s="74" t="str">
        <f t="shared" si="2153"/>
        <v>00631L</v>
      </c>
      <c r="AX4224" s="20">
        <f t="shared" si="2154"/>
        <v>1</v>
      </c>
      <c r="AY4224" s="20">
        <f t="shared" si="2136"/>
        <v>1</v>
      </c>
      <c r="AZ4224" s="116">
        <v>40178</v>
      </c>
      <c r="BA4224" s="116"/>
      <c r="BB4224" s="20"/>
      <c r="BC4224" s="20"/>
      <c r="BD4224" s="76"/>
      <c r="BE4224" s="77"/>
      <c r="BF4224" s="77"/>
    </row>
    <row r="4225" spans="1:58" s="23" customFormat="1" ht="15.75" customHeight="1" x14ac:dyDescent="0.4">
      <c r="A4225" s="116">
        <v>40176</v>
      </c>
      <c r="B4225" s="112">
        <v>22</v>
      </c>
      <c r="C4225" s="112">
        <v>24.75</v>
      </c>
      <c r="D4225" s="112">
        <v>25.2</v>
      </c>
      <c r="E4225" s="112">
        <v>25.6</v>
      </c>
      <c r="F4225" s="112">
        <v>25.6</v>
      </c>
      <c r="G4225" s="112">
        <v>25.7</v>
      </c>
      <c r="H4225" s="113">
        <v>25.7</v>
      </c>
      <c r="I4225" s="90">
        <f t="shared" si="2155"/>
        <v>23.125</v>
      </c>
      <c r="J4225" s="90">
        <f t="shared" si="2156"/>
        <v>24.934090909090909</v>
      </c>
      <c r="K4225" s="114">
        <v>13</v>
      </c>
      <c r="L4225" s="115">
        <v>4.5454545454545456E-2</v>
      </c>
      <c r="M4225" s="11"/>
      <c r="N4225" s="90">
        <v>20.010000000000002</v>
      </c>
      <c r="O4225" s="90">
        <v>22.63</v>
      </c>
      <c r="P4225" s="90">
        <v>24.53</v>
      </c>
      <c r="Q4225" s="90">
        <v>25.94</v>
      </c>
      <c r="R4225" s="63">
        <f t="shared" si="2144"/>
        <v>27.149999999999995</v>
      </c>
      <c r="S4225" s="64">
        <f t="shared" si="2143"/>
        <v>4.0140491721024508E-3</v>
      </c>
      <c r="T4225" s="65"/>
      <c r="U4225" s="65">
        <f t="shared" si="2139"/>
        <v>0.88422448077772875</v>
      </c>
      <c r="V4225" s="65">
        <f t="shared" si="2145"/>
        <v>0.81573583367305347</v>
      </c>
      <c r="W4225" s="65">
        <f t="shared" si="2146"/>
        <v>0.77139552814186585</v>
      </c>
      <c r="X4225" s="61">
        <f t="shared" si="2157"/>
        <v>0.125</v>
      </c>
      <c r="Y4225" s="66">
        <f t="shared" si="2147"/>
        <v>3.9062499999999167E-3</v>
      </c>
      <c r="Z4225" s="61">
        <f t="shared" si="2148"/>
        <v>7.8230958230958214E-2</v>
      </c>
      <c r="AA4225" s="67">
        <f t="shared" si="2149"/>
        <v>23.125</v>
      </c>
      <c r="AB4225" s="68">
        <f t="shared" si="2150"/>
        <v>9.9450274862568633E-2</v>
      </c>
      <c r="AC4225" s="69">
        <f t="shared" si="2151"/>
        <v>0.1556721639180409</v>
      </c>
      <c r="AD4225" s="70">
        <f>_xlfn.PERCENTILE.EXC(AC4225:$AC$5675,0.5)</f>
        <v>5.5290901991409624E-2</v>
      </c>
      <c r="AE4225" s="70">
        <f>_xlfn.PERCENTILE.EXC($AC4225:AC$5675,0.35)</f>
        <v>2.8455951838438038E-2</v>
      </c>
      <c r="AF4225" s="71">
        <f t="shared" si="2140"/>
        <v>2.4526424586789703E-3</v>
      </c>
      <c r="AG4225" s="70">
        <f t="shared" si="2141"/>
        <v>-0.31213811082236831</v>
      </c>
      <c r="AH4225" s="70">
        <f t="shared" si="2142"/>
        <v>-0.32972785344228484</v>
      </c>
      <c r="AI4225" s="61" t="str">
        <f t="shared" si="2137"/>
        <v>Short VOL</v>
      </c>
      <c r="AJ4225" s="68" t="str">
        <f t="shared" si="2138"/>
        <v>Short VOL</v>
      </c>
      <c r="AK4225" s="72"/>
      <c r="AL4225" s="73"/>
      <c r="AM4225" s="72"/>
      <c r="AN4225" s="73"/>
      <c r="AO4225" s="74"/>
      <c r="AP4225" s="20"/>
      <c r="AQ4225" s="74"/>
      <c r="AR4225" s="20"/>
      <c r="AS4225" s="74"/>
      <c r="AT4225" s="20"/>
      <c r="AU4225" s="74" t="str">
        <f t="shared" si="2152"/>
        <v>00631L</v>
      </c>
      <c r="AV4225" s="20">
        <f t="shared" si="2135"/>
        <v>1</v>
      </c>
      <c r="AW4225" s="74" t="str">
        <f t="shared" si="2153"/>
        <v>00631L</v>
      </c>
      <c r="AX4225" s="20">
        <f t="shared" si="2154"/>
        <v>1</v>
      </c>
      <c r="AY4225" s="20">
        <f t="shared" si="2136"/>
        <v>1</v>
      </c>
      <c r="AZ4225" s="116">
        <v>40177</v>
      </c>
      <c r="BA4225" s="116"/>
      <c r="BB4225" s="20"/>
      <c r="BC4225" s="20"/>
      <c r="BD4225" s="76"/>
      <c r="BE4225" s="77"/>
      <c r="BF4225" s="77"/>
    </row>
    <row r="4226" spans="1:58" s="23" customFormat="1" ht="15.75" customHeight="1" x14ac:dyDescent="0.4">
      <c r="A4226" s="116">
        <v>40175</v>
      </c>
      <c r="B4226" s="112">
        <v>21.85</v>
      </c>
      <c r="C4226" s="112">
        <v>24.65</v>
      </c>
      <c r="D4226" s="112">
        <v>25.15</v>
      </c>
      <c r="E4226" s="112">
        <v>25.65</v>
      </c>
      <c r="F4226" s="112">
        <v>25.75</v>
      </c>
      <c r="G4226" s="112">
        <v>25.8</v>
      </c>
      <c r="H4226" s="113">
        <v>25.85</v>
      </c>
      <c r="I4226" s="90">
        <f t="shared" si="2155"/>
        <v>22.868181818181817</v>
      </c>
      <c r="J4226" s="90">
        <f t="shared" si="2156"/>
        <v>24.831818181818182</v>
      </c>
      <c r="K4226" s="114">
        <v>14</v>
      </c>
      <c r="L4226" s="115">
        <v>4.5454545454545456E-2</v>
      </c>
      <c r="M4226" s="11"/>
      <c r="N4226" s="90">
        <v>19.93</v>
      </c>
      <c r="O4226" s="90">
        <v>22.49</v>
      </c>
      <c r="P4226" s="90">
        <v>24.55</v>
      </c>
      <c r="Q4226" s="90">
        <v>25.92</v>
      </c>
      <c r="R4226" s="63">
        <f t="shared" si="2144"/>
        <v>27.11</v>
      </c>
      <c r="S4226" s="64">
        <f t="shared" si="2143"/>
        <v>2.3626091422701636E-2</v>
      </c>
      <c r="T4226" s="65"/>
      <c r="U4226" s="65">
        <f t="shared" si="2139"/>
        <v>0.88617163183637182</v>
      </c>
      <c r="V4226" s="65">
        <f t="shared" si="2145"/>
        <v>0.81181262729124237</v>
      </c>
      <c r="W4226" s="65">
        <f t="shared" si="2146"/>
        <v>0.76890432098765427</v>
      </c>
      <c r="X4226" s="61">
        <f t="shared" si="2157"/>
        <v>0.12814645308924472</v>
      </c>
      <c r="Y4226" s="66">
        <f t="shared" si="2147"/>
        <v>7.7972709551658035E-3</v>
      </c>
      <c r="Z4226" s="61">
        <f t="shared" si="2148"/>
        <v>8.5867620751341731E-2</v>
      </c>
      <c r="AA4226" s="67">
        <f t="shared" si="2149"/>
        <v>22.868181818181817</v>
      </c>
      <c r="AB4226" s="68">
        <f t="shared" si="2150"/>
        <v>9.6337180130456682E-2</v>
      </c>
      <c r="AC4226" s="69">
        <f t="shared" si="2151"/>
        <v>0.14742507868448659</v>
      </c>
      <c r="AD4226" s="70">
        <f>_xlfn.PERCENTILE.EXC(AC4226:$AC$5675,0.5)</f>
        <v>5.5261730065472289E-2</v>
      </c>
      <c r="AE4226" s="70">
        <f>_xlfn.PERCENTILE.EXC($AC4226:AC$5675,0.35)</f>
        <v>2.8412435672752607E-2</v>
      </c>
      <c r="AF4226" s="71">
        <f t="shared" si="2140"/>
        <v>2.4526424586789703E-3</v>
      </c>
      <c r="AG4226" s="70">
        <f t="shared" si="2141"/>
        <v>-0.31213811082236831</v>
      </c>
      <c r="AH4226" s="70">
        <f t="shared" si="2142"/>
        <v>-0.32972785344228484</v>
      </c>
      <c r="AI4226" s="61" t="str">
        <f t="shared" si="2137"/>
        <v>Short VOL</v>
      </c>
      <c r="AJ4226" s="68" t="str">
        <f t="shared" si="2138"/>
        <v>Short VOL</v>
      </c>
      <c r="AK4226" s="72"/>
      <c r="AL4226" s="73"/>
      <c r="AM4226" s="72"/>
      <c r="AN4226" s="73"/>
      <c r="AO4226" s="74"/>
      <c r="AP4226" s="20"/>
      <c r="AQ4226" s="74"/>
      <c r="AR4226" s="20"/>
      <c r="AS4226" s="74"/>
      <c r="AT4226" s="20"/>
      <c r="AU4226" s="74" t="str">
        <f t="shared" si="2152"/>
        <v>00631L</v>
      </c>
      <c r="AV4226" s="20">
        <f t="shared" si="2135"/>
        <v>1</v>
      </c>
      <c r="AW4226" s="74" t="str">
        <f t="shared" si="2153"/>
        <v>00631L</v>
      </c>
      <c r="AX4226" s="20">
        <f t="shared" si="2154"/>
        <v>1</v>
      </c>
      <c r="AY4226" s="20">
        <f t="shared" si="2136"/>
        <v>1</v>
      </c>
      <c r="AZ4226" s="116">
        <v>40176</v>
      </c>
      <c r="BA4226" s="116"/>
      <c r="BB4226" s="20"/>
      <c r="BC4226" s="20"/>
      <c r="BD4226" s="76"/>
      <c r="BE4226" s="77"/>
      <c r="BF4226" s="77"/>
    </row>
    <row r="4227" spans="1:58" s="23" customFormat="1" ht="15.75" customHeight="1" x14ac:dyDescent="0.4">
      <c r="A4227" s="116">
        <v>40171</v>
      </c>
      <c r="B4227" s="112">
        <v>22.1</v>
      </c>
      <c r="C4227" s="112">
        <v>24.75</v>
      </c>
      <c r="D4227" s="112">
        <v>25.25</v>
      </c>
      <c r="E4227" s="112">
        <v>25.8</v>
      </c>
      <c r="F4227" s="112">
        <v>25.85</v>
      </c>
      <c r="G4227" s="112">
        <v>25.95</v>
      </c>
      <c r="H4227" s="113">
        <v>25.95</v>
      </c>
      <c r="I4227" s="90">
        <f t="shared" si="2155"/>
        <v>22.94318181818182</v>
      </c>
      <c r="J4227" s="90">
        <f t="shared" si="2156"/>
        <v>24.90909090909091</v>
      </c>
      <c r="K4227" s="114">
        <v>15</v>
      </c>
      <c r="L4227" s="115">
        <v>4.5454545454545456E-2</v>
      </c>
      <c r="M4227" s="11"/>
      <c r="N4227" s="90">
        <v>19.47</v>
      </c>
      <c r="O4227" s="90">
        <v>22.43</v>
      </c>
      <c r="P4227" s="90">
        <v>24.56</v>
      </c>
      <c r="Q4227" s="90">
        <v>26.01</v>
      </c>
      <c r="R4227" s="63">
        <f t="shared" si="2144"/>
        <v>27.519999999999996</v>
      </c>
      <c r="S4227" s="64">
        <f t="shared" si="2143"/>
        <v>-1.2176560121765701E-2</v>
      </c>
      <c r="T4227" s="65"/>
      <c r="U4227" s="65">
        <f t="shared" si="2139"/>
        <v>0.86803388319215335</v>
      </c>
      <c r="V4227" s="65">
        <f t="shared" si="2145"/>
        <v>0.79275244299674263</v>
      </c>
      <c r="W4227" s="65">
        <f t="shared" si="2146"/>
        <v>0.74855824682814298</v>
      </c>
      <c r="X4227" s="61">
        <f t="shared" si="2157"/>
        <v>0.11990950226244337</v>
      </c>
      <c r="Y4227" s="66">
        <f t="shared" si="2147"/>
        <v>5.8139534883720374E-3</v>
      </c>
      <c r="Z4227" s="61">
        <f t="shared" si="2148"/>
        <v>8.5685983159980134E-2</v>
      </c>
      <c r="AA4227" s="67">
        <f t="shared" si="2149"/>
        <v>22.94318181818182</v>
      </c>
      <c r="AB4227" s="68">
        <f t="shared" si="2150"/>
        <v>0.13507960965588098</v>
      </c>
      <c r="AC4227" s="69">
        <f t="shared" si="2151"/>
        <v>0.1783863286174536</v>
      </c>
      <c r="AD4227" s="70">
        <f>_xlfn.PERCENTILE.EXC(AC4227:$AC$5675,0.5)</f>
        <v>5.5232558139534961E-2</v>
      </c>
      <c r="AE4227" s="70">
        <f>_xlfn.PERCENTILE.EXC($AC4227:AC$5675,0.35)</f>
        <v>2.8316018716497336E-2</v>
      </c>
      <c r="AF4227" s="71">
        <f t="shared" si="2140"/>
        <v>2.4526424586789703E-3</v>
      </c>
      <c r="AG4227" s="70">
        <f t="shared" si="2141"/>
        <v>-0.31213811082236831</v>
      </c>
      <c r="AH4227" s="70">
        <f t="shared" si="2142"/>
        <v>-0.32972785344228484</v>
      </c>
      <c r="AI4227" s="61" t="str">
        <f t="shared" si="2137"/>
        <v>Short VOL</v>
      </c>
      <c r="AJ4227" s="68" t="str">
        <f t="shared" si="2138"/>
        <v>Short VOL</v>
      </c>
      <c r="AK4227" s="72"/>
      <c r="AL4227" s="73"/>
      <c r="AM4227" s="72"/>
      <c r="AN4227" s="73"/>
      <c r="AO4227" s="74"/>
      <c r="AP4227" s="20"/>
      <c r="AQ4227" s="74"/>
      <c r="AR4227" s="20"/>
      <c r="AS4227" s="74"/>
      <c r="AT4227" s="20"/>
      <c r="AU4227" s="74" t="str">
        <f t="shared" si="2152"/>
        <v>00631L</v>
      </c>
      <c r="AV4227" s="20">
        <f t="shared" ref="AV4227:AV4290" si="2158">IF(AU4227="00631L",1,0)</f>
        <v>1</v>
      </c>
      <c r="AW4227" s="74" t="str">
        <f t="shared" si="2153"/>
        <v>00631L</v>
      </c>
      <c r="AX4227" s="20">
        <f t="shared" si="2154"/>
        <v>1</v>
      </c>
      <c r="AY4227" s="20">
        <f t="shared" ref="AY4227:AY4290" si="2159">IF(AP4227=1,0,1)</f>
        <v>1</v>
      </c>
      <c r="AZ4227" s="116">
        <v>40175</v>
      </c>
      <c r="BA4227" s="116"/>
      <c r="BB4227" s="20"/>
      <c r="BC4227" s="20"/>
      <c r="BD4227" s="76"/>
      <c r="BE4227" s="77"/>
      <c r="BF4227" s="77"/>
    </row>
    <row r="4228" spans="1:58" s="23" customFormat="1" ht="15.75" customHeight="1" x14ac:dyDescent="0.4">
      <c r="A4228" s="116">
        <v>40170</v>
      </c>
      <c r="B4228" s="112">
        <v>22.45</v>
      </c>
      <c r="C4228" s="112">
        <v>24.9</v>
      </c>
      <c r="D4228" s="112">
        <v>25.45</v>
      </c>
      <c r="E4228" s="112">
        <v>26</v>
      </c>
      <c r="F4228" s="112">
        <v>26</v>
      </c>
      <c r="G4228" s="112">
        <v>26.1</v>
      </c>
      <c r="H4228" s="113">
        <v>26.3</v>
      </c>
      <c r="I4228" s="90">
        <f t="shared" si="2155"/>
        <v>23.118181818181817</v>
      </c>
      <c r="J4228" s="90">
        <f t="shared" si="2156"/>
        <v>25.049999999999997</v>
      </c>
      <c r="K4228" s="114">
        <v>16</v>
      </c>
      <c r="L4228" s="115">
        <v>4.5454545454545456E-2</v>
      </c>
      <c r="M4228" s="11"/>
      <c r="N4228" s="90">
        <v>19.71</v>
      </c>
      <c r="O4228" s="90">
        <v>22.68</v>
      </c>
      <c r="P4228" s="90">
        <v>24.78</v>
      </c>
      <c r="Q4228" s="90">
        <v>26.43</v>
      </c>
      <c r="R4228" s="63">
        <f t="shared" si="2144"/>
        <v>27.75</v>
      </c>
      <c r="S4228" s="64">
        <f t="shared" si="2143"/>
        <v>8.7001023541454312E-3</v>
      </c>
      <c r="T4228" s="65"/>
      <c r="U4228" s="65">
        <f t="shared" si="2139"/>
        <v>0.86904761904761907</v>
      </c>
      <c r="V4228" s="65">
        <f t="shared" si="2145"/>
        <v>0.79539951573849876</v>
      </c>
      <c r="W4228" s="65">
        <f t="shared" si="2146"/>
        <v>0.74574347332576618</v>
      </c>
      <c r="X4228" s="61">
        <f t="shared" si="2157"/>
        <v>0.10913140311804007</v>
      </c>
      <c r="Y4228" s="66">
        <f t="shared" si="2147"/>
        <v>1.1538461538461565E-2</v>
      </c>
      <c r="Z4228" s="61">
        <f t="shared" si="2148"/>
        <v>8.356272119543838E-2</v>
      </c>
      <c r="AA4228" s="67">
        <f t="shared" si="2149"/>
        <v>23.118181818181817</v>
      </c>
      <c r="AB4228" s="68">
        <f t="shared" si="2150"/>
        <v>0.13901572805682386</v>
      </c>
      <c r="AC4228" s="69">
        <f t="shared" si="2151"/>
        <v>0.17291637839583035</v>
      </c>
      <c r="AD4228" s="70">
        <f>_xlfn.PERCENTILE.EXC(AC4228:$AC$5675,0.5)</f>
        <v>5.5213908079530478E-2</v>
      </c>
      <c r="AE4228" s="70">
        <f>_xlfn.PERCENTILE.EXC($AC4228:AC$5675,0.35)</f>
        <v>2.8219601760242082E-2</v>
      </c>
      <c r="AF4228" s="71">
        <f t="shared" si="2140"/>
        <v>2.4526424586789703E-3</v>
      </c>
      <c r="AG4228" s="70">
        <f t="shared" si="2141"/>
        <v>-0.31213811082236831</v>
      </c>
      <c r="AH4228" s="70">
        <f t="shared" si="2142"/>
        <v>-0.32972785344228484</v>
      </c>
      <c r="AI4228" s="61" t="str">
        <f t="shared" si="2137"/>
        <v>Short VOL</v>
      </c>
      <c r="AJ4228" s="68" t="str">
        <f t="shared" si="2138"/>
        <v>Short VOL</v>
      </c>
      <c r="AK4228" s="72"/>
      <c r="AL4228" s="73"/>
      <c r="AM4228" s="72"/>
      <c r="AN4228" s="73"/>
      <c r="AO4228" s="74"/>
      <c r="AP4228" s="20"/>
      <c r="AQ4228" s="74"/>
      <c r="AR4228" s="20"/>
      <c r="AS4228" s="74"/>
      <c r="AT4228" s="20"/>
      <c r="AU4228" s="74" t="str">
        <f t="shared" si="2152"/>
        <v>00631L</v>
      </c>
      <c r="AV4228" s="20">
        <f t="shared" si="2158"/>
        <v>1</v>
      </c>
      <c r="AW4228" s="74" t="str">
        <f t="shared" si="2153"/>
        <v>00631L</v>
      </c>
      <c r="AX4228" s="20">
        <f t="shared" si="2154"/>
        <v>1</v>
      </c>
      <c r="AY4228" s="20">
        <f t="shared" si="2159"/>
        <v>1</v>
      </c>
      <c r="AZ4228" s="116">
        <v>40171</v>
      </c>
      <c r="BA4228" s="116"/>
      <c r="BB4228" s="20"/>
      <c r="BC4228" s="20"/>
      <c r="BD4228" s="76"/>
      <c r="BE4228" s="77"/>
      <c r="BF4228" s="77"/>
    </row>
    <row r="4229" spans="1:58" s="23" customFormat="1" ht="15.75" customHeight="1" x14ac:dyDescent="0.4">
      <c r="A4229" s="116">
        <v>40169</v>
      </c>
      <c r="B4229" s="112">
        <v>22.65</v>
      </c>
      <c r="C4229" s="112">
        <v>25.1</v>
      </c>
      <c r="D4229" s="112">
        <v>25.6</v>
      </c>
      <c r="E4229" s="112">
        <v>26.1</v>
      </c>
      <c r="F4229" s="112">
        <v>26.2</v>
      </c>
      <c r="G4229" s="112">
        <v>26.25</v>
      </c>
      <c r="H4229" s="113">
        <v>26.6</v>
      </c>
      <c r="I4229" s="90">
        <f t="shared" si="2155"/>
        <v>23.206818181818182</v>
      </c>
      <c r="J4229" s="90">
        <f t="shared" si="2156"/>
        <v>25.213636363636365</v>
      </c>
      <c r="K4229" s="114">
        <v>17</v>
      </c>
      <c r="L4229" s="115">
        <v>4.5454545454545456E-2</v>
      </c>
      <c r="M4229" s="11"/>
      <c r="N4229" s="90">
        <v>19.54</v>
      </c>
      <c r="O4229" s="90">
        <v>22.76</v>
      </c>
      <c r="P4229" s="90">
        <v>24.82</v>
      </c>
      <c r="Q4229" s="90">
        <v>26.06</v>
      </c>
      <c r="R4229" s="63">
        <f t="shared" si="2144"/>
        <v>28.04</v>
      </c>
      <c r="S4229" s="64">
        <f t="shared" si="2143"/>
        <v>-4.6364080039043402E-2</v>
      </c>
      <c r="T4229" s="65"/>
      <c r="U4229" s="65">
        <f t="shared" si="2139"/>
        <v>0.85852372583479775</v>
      </c>
      <c r="V4229" s="65">
        <f t="shared" si="2145"/>
        <v>0.78726833199033031</v>
      </c>
      <c r="W4229" s="65">
        <f t="shared" si="2146"/>
        <v>0.74980813507290867</v>
      </c>
      <c r="X4229" s="61">
        <f t="shared" si="2157"/>
        <v>0.10816777041942618</v>
      </c>
      <c r="Y4229" s="66">
        <f t="shared" si="2147"/>
        <v>1.9157088122605363E-2</v>
      </c>
      <c r="Z4229" s="61">
        <f t="shared" si="2148"/>
        <v>8.6475369699343885E-2</v>
      </c>
      <c r="AA4229" s="67">
        <f t="shared" si="2149"/>
        <v>23.206818181818178</v>
      </c>
      <c r="AB4229" s="68">
        <f t="shared" si="2150"/>
        <v>0.1591606960081883</v>
      </c>
      <c r="AC4229" s="69">
        <f t="shared" si="2151"/>
        <v>0.18765702056387817</v>
      </c>
      <c r="AD4229" s="70">
        <f>_xlfn.PERCENTILE.EXC(AC4229:$AC$5675,0.5)</f>
        <v>5.5195258019525996E-2</v>
      </c>
      <c r="AE4229" s="70">
        <f>_xlfn.PERCENTILE.EXC($AC4229:AC$5675,0.35)</f>
        <v>2.8143256032208283E-2</v>
      </c>
      <c r="AF4229" s="71">
        <f t="shared" si="2140"/>
        <v>2.4526424586789703E-3</v>
      </c>
      <c r="AG4229" s="70">
        <f t="shared" si="2141"/>
        <v>-0.31213811082236831</v>
      </c>
      <c r="AH4229" s="70">
        <f t="shared" si="2142"/>
        <v>-0.32972785344228484</v>
      </c>
      <c r="AI4229" s="61" t="str">
        <f t="shared" ref="AI4229:AI4292" si="2160">IF(AC4229&gt;AD4229,"Short VOL","Safety")</f>
        <v>Short VOL</v>
      </c>
      <c r="AJ4229" s="68" t="str">
        <f t="shared" ref="AJ4229:AJ4292" si="2161">IF(AC4229&gt;AF4229,"Short VOL","Safety")</f>
        <v>Short VOL</v>
      </c>
      <c r="AK4229" s="72"/>
      <c r="AL4229" s="73"/>
      <c r="AM4229" s="72"/>
      <c r="AN4229" s="73"/>
      <c r="AO4229" s="74"/>
      <c r="AP4229" s="20"/>
      <c r="AQ4229" s="74"/>
      <c r="AR4229" s="20"/>
      <c r="AS4229" s="74"/>
      <c r="AT4229" s="20"/>
      <c r="AU4229" s="74" t="str">
        <f t="shared" si="2152"/>
        <v>00631L</v>
      </c>
      <c r="AV4229" s="20">
        <f t="shared" si="2158"/>
        <v>1</v>
      </c>
      <c r="AW4229" s="74" t="str">
        <f t="shared" si="2153"/>
        <v>00631L</v>
      </c>
      <c r="AX4229" s="20">
        <f t="shared" si="2154"/>
        <v>1</v>
      </c>
      <c r="AY4229" s="20">
        <f t="shared" si="2159"/>
        <v>1</v>
      </c>
      <c r="AZ4229" s="116">
        <v>40170</v>
      </c>
      <c r="BA4229" s="116"/>
      <c r="BB4229" s="20"/>
      <c r="BC4229" s="20"/>
      <c r="BD4229" s="76"/>
      <c r="BE4229" s="77"/>
      <c r="BF4229" s="77"/>
    </row>
    <row r="4230" spans="1:58" s="23" customFormat="1" ht="15.75" customHeight="1" x14ac:dyDescent="0.4">
      <c r="A4230" s="116">
        <v>40168</v>
      </c>
      <c r="B4230" s="112">
        <v>23.25</v>
      </c>
      <c r="C4230" s="112">
        <v>25.65</v>
      </c>
      <c r="D4230" s="112">
        <v>26.2</v>
      </c>
      <c r="E4230" s="112">
        <v>26.6</v>
      </c>
      <c r="F4230" s="112">
        <v>26.65</v>
      </c>
      <c r="G4230" s="112">
        <v>26.75</v>
      </c>
      <c r="H4230" s="113">
        <v>26.95</v>
      </c>
      <c r="I4230" s="90">
        <f t="shared" si="2155"/>
        <v>23.686363636363637</v>
      </c>
      <c r="J4230" s="90">
        <f t="shared" si="2156"/>
        <v>25.75</v>
      </c>
      <c r="K4230" s="114">
        <v>18</v>
      </c>
      <c r="L4230" s="115">
        <v>4.5454545454545456E-2</v>
      </c>
      <c r="M4230" s="11"/>
      <c r="N4230" s="90">
        <v>20.49</v>
      </c>
      <c r="O4230" s="90">
        <v>23.53</v>
      </c>
      <c r="P4230" s="90">
        <v>25.51</v>
      </c>
      <c r="Q4230" s="90">
        <v>26.77</v>
      </c>
      <c r="R4230" s="63">
        <f t="shared" si="2144"/>
        <v>28.550000000000008</v>
      </c>
      <c r="S4230" s="64">
        <f t="shared" si="2143"/>
        <v>-5.4889298892988991E-2</v>
      </c>
      <c r="T4230" s="65"/>
      <c r="U4230" s="65">
        <f t="shared" si="2139"/>
        <v>0.87080322991925196</v>
      </c>
      <c r="V4230" s="65">
        <f t="shared" si="2145"/>
        <v>0.80321442571540558</v>
      </c>
      <c r="W4230" s="65">
        <f t="shared" si="2146"/>
        <v>0.76540903997011578</v>
      </c>
      <c r="X4230" s="61">
        <f t="shared" si="2157"/>
        <v>0.10322580645161285</v>
      </c>
      <c r="Y4230" s="66">
        <f t="shared" si="2147"/>
        <v>1.3157894736842025E-2</v>
      </c>
      <c r="Z4230" s="61">
        <f t="shared" si="2148"/>
        <v>8.7123392822874637E-2</v>
      </c>
      <c r="AA4230" s="67">
        <f t="shared" si="2149"/>
        <v>23.686363636363637</v>
      </c>
      <c r="AB4230" s="68">
        <f t="shared" si="2150"/>
        <v>0.13469985358711575</v>
      </c>
      <c r="AC4230" s="69">
        <f t="shared" si="2151"/>
        <v>0.15599627312658074</v>
      </c>
      <c r="AD4230" s="70">
        <f>_xlfn.PERCENTILE.EXC(AC4230:$AC$5675,0.5)</f>
        <v>5.5124591638305791E-2</v>
      </c>
      <c r="AE4230" s="70">
        <f>_xlfn.PERCENTILE.EXC($AC4230:AC$5675,0.35)</f>
        <v>2.8081963725340591E-2</v>
      </c>
      <c r="AF4230" s="71">
        <f t="shared" si="2140"/>
        <v>2.4526424586789703E-3</v>
      </c>
      <c r="AG4230" s="70">
        <f t="shared" si="2141"/>
        <v>-0.31213811082236831</v>
      </c>
      <c r="AH4230" s="70">
        <f t="shared" si="2142"/>
        <v>-0.32972785344228484</v>
      </c>
      <c r="AI4230" s="61" t="str">
        <f t="shared" si="2160"/>
        <v>Short VOL</v>
      </c>
      <c r="AJ4230" s="68" t="str">
        <f t="shared" si="2161"/>
        <v>Short VOL</v>
      </c>
      <c r="AK4230" s="72"/>
      <c r="AL4230" s="73"/>
      <c r="AM4230" s="72"/>
      <c r="AN4230" s="73"/>
      <c r="AO4230" s="74"/>
      <c r="AP4230" s="20"/>
      <c r="AQ4230" s="74"/>
      <c r="AR4230" s="20"/>
      <c r="AS4230" s="74"/>
      <c r="AT4230" s="20"/>
      <c r="AU4230" s="74" t="str">
        <f t="shared" si="2152"/>
        <v>00631L</v>
      </c>
      <c r="AV4230" s="20">
        <f t="shared" si="2158"/>
        <v>1</v>
      </c>
      <c r="AW4230" s="74" t="str">
        <f t="shared" si="2153"/>
        <v>00631L</v>
      </c>
      <c r="AX4230" s="20">
        <f t="shared" si="2154"/>
        <v>1</v>
      </c>
      <c r="AY4230" s="20">
        <f t="shared" si="2159"/>
        <v>1</v>
      </c>
      <c r="AZ4230" s="116">
        <v>40169</v>
      </c>
      <c r="BA4230" s="116"/>
      <c r="BB4230" s="20"/>
      <c r="BC4230" s="20"/>
      <c r="BD4230" s="76"/>
      <c r="BE4230" s="77"/>
      <c r="BF4230" s="77"/>
    </row>
    <row r="4231" spans="1:58" s="23" customFormat="1" ht="15.75" customHeight="1" x14ac:dyDescent="0.4">
      <c r="A4231" s="116">
        <v>40165</v>
      </c>
      <c r="B4231" s="112">
        <v>24.1</v>
      </c>
      <c r="C4231" s="112">
        <v>26.4</v>
      </c>
      <c r="D4231" s="112">
        <v>27</v>
      </c>
      <c r="E4231" s="112">
        <v>27.4</v>
      </c>
      <c r="F4231" s="112">
        <v>27.5</v>
      </c>
      <c r="G4231" s="112">
        <v>27.55</v>
      </c>
      <c r="H4231" s="113">
        <v>27.7</v>
      </c>
      <c r="I4231" s="90">
        <f t="shared" si="2155"/>
        <v>24.413636363636364</v>
      </c>
      <c r="J4231" s="90">
        <f t="shared" si="2156"/>
        <v>26.481818181818181</v>
      </c>
      <c r="K4231" s="114">
        <v>19</v>
      </c>
      <c r="L4231" s="115">
        <v>4.5454545454545456E-2</v>
      </c>
      <c r="M4231" s="11"/>
      <c r="N4231" s="90">
        <v>21.68</v>
      </c>
      <c r="O4231" s="90">
        <v>24.52</v>
      </c>
      <c r="P4231" s="90">
        <v>26.18</v>
      </c>
      <c r="Q4231" s="90">
        <v>27.3</v>
      </c>
      <c r="R4231" s="63">
        <f t="shared" si="2144"/>
        <v>29.020000000000003</v>
      </c>
      <c r="S4231" s="64">
        <f t="shared" si="2143"/>
        <v>-3.687250111061758E-2</v>
      </c>
      <c r="T4231" s="65"/>
      <c r="U4231" s="65">
        <f t="shared" si="2139"/>
        <v>0.88417618270799347</v>
      </c>
      <c r="V4231" s="65">
        <f t="shared" si="2145"/>
        <v>0.82811306340718105</v>
      </c>
      <c r="W4231" s="65">
        <f t="shared" si="2146"/>
        <v>0.79413919413919409</v>
      </c>
      <c r="X4231" s="61">
        <f t="shared" si="2157"/>
        <v>9.5435684647302788E-2</v>
      </c>
      <c r="Y4231" s="66">
        <f t="shared" si="2147"/>
        <v>1.0948905109489078E-2</v>
      </c>
      <c r="Z4231" s="61">
        <f t="shared" si="2148"/>
        <v>8.4714205920685098E-2</v>
      </c>
      <c r="AA4231" s="67">
        <f t="shared" si="2149"/>
        <v>24.413636363636364</v>
      </c>
      <c r="AB4231" s="68">
        <f t="shared" si="2150"/>
        <v>0.11162361623616245</v>
      </c>
      <c r="AC4231" s="69">
        <f t="shared" si="2151"/>
        <v>0.12609023817510906</v>
      </c>
      <c r="AD4231" s="70">
        <f>_xlfn.PERCENTILE.EXC(AC4231:$AC$5675,0.5)</f>
        <v>5.5053925257085586E-2</v>
      </c>
      <c r="AE4231" s="70">
        <f>_xlfn.PERCENTILE.EXC($AC4231:AC$5675,0.35)</f>
        <v>2.8020671418472892E-2</v>
      </c>
      <c r="AF4231" s="71">
        <f t="shared" si="2140"/>
        <v>2.4526424586789703E-3</v>
      </c>
      <c r="AG4231" s="70">
        <f t="shared" si="2141"/>
        <v>-0.31213811082236831</v>
      </c>
      <c r="AH4231" s="70">
        <f t="shared" si="2142"/>
        <v>-0.32972785344228484</v>
      </c>
      <c r="AI4231" s="61" t="str">
        <f t="shared" si="2160"/>
        <v>Short VOL</v>
      </c>
      <c r="AJ4231" s="68" t="str">
        <f t="shared" si="2161"/>
        <v>Short VOL</v>
      </c>
      <c r="AK4231" s="72"/>
      <c r="AL4231" s="73"/>
      <c r="AM4231" s="72"/>
      <c r="AN4231" s="73"/>
      <c r="AO4231" s="74"/>
      <c r="AP4231" s="20"/>
      <c r="AQ4231" s="74"/>
      <c r="AR4231" s="20"/>
      <c r="AS4231" s="74"/>
      <c r="AT4231" s="20"/>
      <c r="AU4231" s="74" t="str">
        <f t="shared" si="2152"/>
        <v>00631L</v>
      </c>
      <c r="AV4231" s="20">
        <f t="shared" si="2158"/>
        <v>1</v>
      </c>
      <c r="AW4231" s="74" t="str">
        <f t="shared" si="2153"/>
        <v>00631L</v>
      </c>
      <c r="AX4231" s="20">
        <f t="shared" si="2154"/>
        <v>1</v>
      </c>
      <c r="AY4231" s="20">
        <f t="shared" si="2159"/>
        <v>1</v>
      </c>
      <c r="AZ4231" s="116">
        <v>40168</v>
      </c>
      <c r="BA4231" s="116"/>
      <c r="BB4231" s="20"/>
      <c r="BC4231" s="20"/>
      <c r="BD4231" s="76"/>
      <c r="BE4231" s="77"/>
      <c r="BF4231" s="77"/>
    </row>
    <row r="4232" spans="1:58" s="23" customFormat="1" ht="15.75" customHeight="1" x14ac:dyDescent="0.4">
      <c r="A4232" s="116">
        <v>40164</v>
      </c>
      <c r="B4232" s="112">
        <v>24.45</v>
      </c>
      <c r="C4232" s="112">
        <v>26.75</v>
      </c>
      <c r="D4232" s="112">
        <v>27.35</v>
      </c>
      <c r="E4232" s="112">
        <v>27.8</v>
      </c>
      <c r="F4232" s="112">
        <v>27.85</v>
      </c>
      <c r="G4232" s="112">
        <v>27.9</v>
      </c>
      <c r="H4232" s="113">
        <v>28.05</v>
      </c>
      <c r="I4232" s="90">
        <f t="shared" si="2155"/>
        <v>24.659090909090907</v>
      </c>
      <c r="J4232" s="90">
        <f t="shared" si="2156"/>
        <v>26.804545454545455</v>
      </c>
      <c r="K4232" s="114">
        <v>20</v>
      </c>
      <c r="L4232" s="115">
        <v>4.5454545454545456E-2</v>
      </c>
      <c r="M4232" s="11"/>
      <c r="N4232" s="90">
        <v>22.51</v>
      </c>
      <c r="O4232" s="90">
        <v>24.78</v>
      </c>
      <c r="P4232" s="90">
        <v>26.37</v>
      </c>
      <c r="Q4232" s="90">
        <v>27.97</v>
      </c>
      <c r="R4232" s="63">
        <f t="shared" si="2144"/>
        <v>28.640000000000004</v>
      </c>
      <c r="S4232" s="64">
        <f t="shared" si="2143"/>
        <v>9.5910418695228941E-2</v>
      </c>
      <c r="T4232" s="65"/>
      <c r="U4232" s="65">
        <f t="shared" ref="U4232:U4295" si="2162">N4232/O4232</f>
        <v>0.90839386602098471</v>
      </c>
      <c r="V4232" s="65">
        <f t="shared" si="2145"/>
        <v>0.85362153962836562</v>
      </c>
      <c r="W4232" s="65">
        <f t="shared" si="2146"/>
        <v>0.80479084733643202</v>
      </c>
      <c r="X4232" s="61">
        <f t="shared" si="2157"/>
        <v>9.4069529652351769E-2</v>
      </c>
      <c r="Y4232" s="66">
        <f t="shared" si="2147"/>
        <v>8.9928057553956831E-3</v>
      </c>
      <c r="Z4232" s="61">
        <f t="shared" si="2148"/>
        <v>8.7004608294930993E-2</v>
      </c>
      <c r="AA4232" s="67">
        <f t="shared" si="2149"/>
        <v>24.65909090909091</v>
      </c>
      <c r="AB4232" s="68">
        <f t="shared" si="2150"/>
        <v>8.6183918258551651E-2</v>
      </c>
      <c r="AC4232" s="69">
        <f t="shared" si="2151"/>
        <v>9.5472719195509037E-2</v>
      </c>
      <c r="AD4232" s="70">
        <f>_xlfn.PERCENTILE.EXC(AC4232:$AC$5675,0.5)</f>
        <v>5.5035310537590379E-2</v>
      </c>
      <c r="AE4232" s="70">
        <f>_xlfn.PERCENTILE.EXC($AC4232:AC$5675,0.35)</f>
        <v>2.7994354410874337E-2</v>
      </c>
      <c r="AF4232" s="71">
        <f t="shared" si="2140"/>
        <v>2.4526424586789703E-3</v>
      </c>
      <c r="AG4232" s="70">
        <f t="shared" si="2141"/>
        <v>-0.31213811082236831</v>
      </c>
      <c r="AH4232" s="70">
        <f t="shared" si="2142"/>
        <v>-0.32972785344228484</v>
      </c>
      <c r="AI4232" s="61" t="str">
        <f t="shared" si="2160"/>
        <v>Short VOL</v>
      </c>
      <c r="AJ4232" s="68" t="str">
        <f t="shared" si="2161"/>
        <v>Short VOL</v>
      </c>
      <c r="AK4232" s="72"/>
      <c r="AL4232" s="73"/>
      <c r="AM4232" s="72"/>
      <c r="AN4232" s="73"/>
      <c r="AO4232" s="74"/>
      <c r="AP4232" s="20"/>
      <c r="AQ4232" s="74"/>
      <c r="AR4232" s="20"/>
      <c r="AS4232" s="74"/>
      <c r="AT4232" s="20"/>
      <c r="AU4232" s="74" t="str">
        <f t="shared" si="2152"/>
        <v>00631L</v>
      </c>
      <c r="AV4232" s="20">
        <f t="shared" si="2158"/>
        <v>1</v>
      </c>
      <c r="AW4232" s="74" t="str">
        <f t="shared" si="2153"/>
        <v>00631L</v>
      </c>
      <c r="AX4232" s="20">
        <f t="shared" si="2154"/>
        <v>1</v>
      </c>
      <c r="AY4232" s="20">
        <f t="shared" si="2159"/>
        <v>1</v>
      </c>
      <c r="AZ4232" s="116">
        <v>40165</v>
      </c>
      <c r="BA4232" s="116"/>
      <c r="BB4232" s="20"/>
      <c r="BC4232" s="20"/>
      <c r="BD4232" s="76"/>
      <c r="BE4232" s="77"/>
      <c r="BF4232" s="77"/>
    </row>
    <row r="4233" spans="1:58" s="23" customFormat="1" ht="15.75" customHeight="1" x14ac:dyDescent="0.4">
      <c r="A4233" s="116">
        <v>40163</v>
      </c>
      <c r="B4233" s="112">
        <v>24.1</v>
      </c>
      <c r="C4233" s="112">
        <v>26.5</v>
      </c>
      <c r="D4233" s="112">
        <v>27.2</v>
      </c>
      <c r="E4233" s="112">
        <v>27.5</v>
      </c>
      <c r="F4233" s="112">
        <v>27.55</v>
      </c>
      <c r="G4233" s="112">
        <v>27.7</v>
      </c>
      <c r="H4233" s="113">
        <v>27.9</v>
      </c>
      <c r="I4233" s="90">
        <f t="shared" si="2155"/>
        <v>24.209090909090911</v>
      </c>
      <c r="J4233" s="90">
        <f t="shared" si="2156"/>
        <v>26.531818181818181</v>
      </c>
      <c r="K4233" s="114">
        <v>21</v>
      </c>
      <c r="L4233" s="115">
        <v>4.5454545454545456E-2</v>
      </c>
      <c r="M4233" s="11"/>
      <c r="N4233" s="90">
        <v>20.54</v>
      </c>
      <c r="O4233" s="90">
        <v>24.25</v>
      </c>
      <c r="P4233" s="90">
        <v>26.07</v>
      </c>
      <c r="Q4233" s="90">
        <v>27.55</v>
      </c>
      <c r="R4233" s="63">
        <f t="shared" si="2144"/>
        <v>29.78</v>
      </c>
      <c r="S4233" s="64">
        <f t="shared" si="2143"/>
        <v>-4.4206607724523006E-2</v>
      </c>
      <c r="T4233" s="65"/>
      <c r="U4233" s="65">
        <f t="shared" si="2162"/>
        <v>0.84701030927835053</v>
      </c>
      <c r="V4233" s="65">
        <f t="shared" si="2145"/>
        <v>0.78787878787878785</v>
      </c>
      <c r="W4233" s="65">
        <f t="shared" si="2146"/>
        <v>0.74555353901996368</v>
      </c>
      <c r="X4233" s="61">
        <f t="shared" si="2157"/>
        <v>9.9585062240663838E-2</v>
      </c>
      <c r="Y4233" s="66">
        <f t="shared" si="2147"/>
        <v>1.4545454545454493E-2</v>
      </c>
      <c r="Z4233" s="61">
        <f t="shared" si="2148"/>
        <v>9.5944423582425734E-2</v>
      </c>
      <c r="AA4233" s="67">
        <f t="shared" si="2149"/>
        <v>24.209090909090911</v>
      </c>
      <c r="AB4233" s="68">
        <f t="shared" si="2150"/>
        <v>0.17332035053554054</v>
      </c>
      <c r="AC4233" s="69">
        <f t="shared" si="2151"/>
        <v>0.17863149508719142</v>
      </c>
      <c r="AD4233" s="70">
        <f>_xlfn.PERCENTILE.EXC(AC4233:$AC$5675,0.5)</f>
        <v>5.5016695818095165E-2</v>
      </c>
      <c r="AE4233" s="70">
        <f>_xlfn.PERCENTILE.EXC($AC4233:AC$5675,0.35)</f>
        <v>2.7982027522983434E-2</v>
      </c>
      <c r="AF4233" s="71">
        <f t="shared" si="2140"/>
        <v>2.4526424586789703E-3</v>
      </c>
      <c r="AG4233" s="70">
        <f t="shared" si="2141"/>
        <v>-0.31213811082236831</v>
      </c>
      <c r="AH4233" s="70">
        <f t="shared" si="2142"/>
        <v>-0.32972785344228484</v>
      </c>
      <c r="AI4233" s="61" t="str">
        <f t="shared" si="2160"/>
        <v>Short VOL</v>
      </c>
      <c r="AJ4233" s="68" t="str">
        <f t="shared" si="2161"/>
        <v>Short VOL</v>
      </c>
      <c r="AK4233" s="72"/>
      <c r="AL4233" s="73"/>
      <c r="AM4233" s="72"/>
      <c r="AN4233" s="73"/>
      <c r="AO4233" s="74"/>
      <c r="AP4233" s="20"/>
      <c r="AQ4233" s="74"/>
      <c r="AR4233" s="20"/>
      <c r="AS4233" s="74"/>
      <c r="AT4233" s="20"/>
      <c r="AU4233" s="74" t="str">
        <f t="shared" si="2152"/>
        <v>00631L</v>
      </c>
      <c r="AV4233" s="20">
        <f t="shared" si="2158"/>
        <v>1</v>
      </c>
      <c r="AW4233" s="74" t="str">
        <f t="shared" si="2153"/>
        <v>00631L</v>
      </c>
      <c r="AX4233" s="20">
        <f t="shared" si="2154"/>
        <v>1</v>
      </c>
      <c r="AY4233" s="20">
        <f t="shared" si="2159"/>
        <v>1</v>
      </c>
      <c r="AZ4233" s="116">
        <v>40164</v>
      </c>
      <c r="BA4233" s="116"/>
      <c r="BB4233" s="20"/>
      <c r="BC4233" s="20"/>
      <c r="BD4233" s="76"/>
      <c r="BE4233" s="77"/>
      <c r="BF4233" s="77"/>
    </row>
    <row r="4234" spans="1:58" s="23" customFormat="1" ht="15.75" customHeight="1" x14ac:dyDescent="0.4">
      <c r="A4234" s="116">
        <v>40162</v>
      </c>
      <c r="B4234" s="112">
        <v>21.35</v>
      </c>
      <c r="C4234" s="112">
        <v>25.25</v>
      </c>
      <c r="D4234" s="112">
        <v>27</v>
      </c>
      <c r="E4234" s="112">
        <v>27.65</v>
      </c>
      <c r="F4234" s="112">
        <v>27.9</v>
      </c>
      <c r="G4234" s="112">
        <v>27.85</v>
      </c>
      <c r="H4234" s="113">
        <v>27.95</v>
      </c>
      <c r="I4234" s="90">
        <f t="shared" si="2155"/>
        <v>25.25</v>
      </c>
      <c r="J4234" s="90">
        <f t="shared" si="2156"/>
        <v>27</v>
      </c>
      <c r="K4234" s="114">
        <v>0</v>
      </c>
      <c r="L4234" s="115">
        <v>5.2631578947368418E-2</v>
      </c>
      <c r="M4234" s="11"/>
      <c r="N4234" s="90">
        <v>21.49</v>
      </c>
      <c r="O4234" s="90">
        <v>24.73</v>
      </c>
      <c r="P4234" s="90">
        <v>26.72</v>
      </c>
      <c r="Q4234" s="90">
        <v>27.94</v>
      </c>
      <c r="R4234" s="63">
        <f t="shared" si="2144"/>
        <v>29.960000000000004</v>
      </c>
      <c r="S4234" s="64">
        <f t="shared" si="2143"/>
        <v>1.6075650118203305E-2</v>
      </c>
      <c r="T4234" s="65"/>
      <c r="U4234" s="65">
        <f t="shared" si="2162"/>
        <v>0.86898503841488062</v>
      </c>
      <c r="V4234" s="65">
        <f t="shared" si="2145"/>
        <v>0.80426646706586824</v>
      </c>
      <c r="W4234" s="65">
        <f t="shared" si="2146"/>
        <v>0.76914817465998564</v>
      </c>
      <c r="X4234" s="61">
        <f t="shared" si="2157"/>
        <v>0.1826697892271662</v>
      </c>
      <c r="Y4234" s="66">
        <f t="shared" si="2147"/>
        <v>1.0849909584086825E-2</v>
      </c>
      <c r="Z4234" s="61">
        <f t="shared" si="2148"/>
        <v>6.9306930693069313E-2</v>
      </c>
      <c r="AA4234" s="67">
        <f t="shared" si="2149"/>
        <v>25.25</v>
      </c>
      <c r="AB4234" s="68">
        <f t="shared" si="2150"/>
        <v>-6.5146579804558876E-3</v>
      </c>
      <c r="AC4234" s="69">
        <f t="shared" si="2151"/>
        <v>0.17496510004653335</v>
      </c>
      <c r="AD4234" s="70">
        <f>_xlfn.PERCENTILE.EXC(AC4234:$AC$5675,0.5)</f>
        <v>5.4938097844598049E-2</v>
      </c>
      <c r="AE4234" s="70">
        <f>_xlfn.PERCENTILE.EXC($AC4234:AC$5675,0.35)</f>
        <v>2.7969700635092527E-2</v>
      </c>
      <c r="AF4234" s="71">
        <f t="shared" si="2140"/>
        <v>2.4526424586789703E-3</v>
      </c>
      <c r="AG4234" s="70">
        <f t="shared" si="2141"/>
        <v>-0.31213811082236831</v>
      </c>
      <c r="AH4234" s="70">
        <f t="shared" si="2142"/>
        <v>-0.32972785344228484</v>
      </c>
      <c r="AI4234" s="61" t="str">
        <f t="shared" si="2160"/>
        <v>Short VOL</v>
      </c>
      <c r="AJ4234" s="68" t="str">
        <f t="shared" si="2161"/>
        <v>Short VOL</v>
      </c>
      <c r="AK4234" s="72"/>
      <c r="AL4234" s="73"/>
      <c r="AM4234" s="72"/>
      <c r="AN4234" s="73"/>
      <c r="AO4234" s="74"/>
      <c r="AP4234" s="20"/>
      <c r="AQ4234" s="74"/>
      <c r="AR4234" s="20"/>
      <c r="AS4234" s="74"/>
      <c r="AT4234" s="20"/>
      <c r="AU4234" s="74" t="str">
        <f t="shared" si="2152"/>
        <v>00631L</v>
      </c>
      <c r="AV4234" s="20">
        <f t="shared" si="2158"/>
        <v>1</v>
      </c>
      <c r="AW4234" s="74" t="str">
        <f t="shared" si="2153"/>
        <v>00631L</v>
      </c>
      <c r="AX4234" s="20">
        <f t="shared" si="2154"/>
        <v>1</v>
      </c>
      <c r="AY4234" s="20">
        <f t="shared" si="2159"/>
        <v>1</v>
      </c>
      <c r="AZ4234" s="116">
        <v>40163</v>
      </c>
      <c r="BA4234" s="116"/>
      <c r="BB4234" s="20"/>
      <c r="BC4234" s="20"/>
      <c r="BD4234" s="76"/>
      <c r="BE4234" s="77"/>
      <c r="BF4234" s="77"/>
    </row>
    <row r="4235" spans="1:58" s="23" customFormat="1" ht="15.75" customHeight="1" x14ac:dyDescent="0.4">
      <c r="A4235" s="116">
        <v>40161</v>
      </c>
      <c r="B4235" s="112">
        <v>21.1</v>
      </c>
      <c r="C4235" s="112">
        <v>25.55</v>
      </c>
      <c r="D4235" s="112">
        <v>27.5</v>
      </c>
      <c r="E4235" s="112">
        <v>28</v>
      </c>
      <c r="F4235" s="112">
        <v>28.25</v>
      </c>
      <c r="G4235" s="112">
        <v>28.15</v>
      </c>
      <c r="H4235" s="113">
        <v>28.15</v>
      </c>
      <c r="I4235" s="90">
        <f t="shared" si="2155"/>
        <v>25.315789473684212</v>
      </c>
      <c r="J4235" s="90">
        <f t="shared" si="2156"/>
        <v>27.397368421052633</v>
      </c>
      <c r="K4235" s="114">
        <v>1</v>
      </c>
      <c r="L4235" s="115">
        <v>5.2631578947368418E-2</v>
      </c>
      <c r="M4235" s="11"/>
      <c r="N4235" s="90">
        <v>21.15</v>
      </c>
      <c r="O4235" s="90">
        <v>24.56</v>
      </c>
      <c r="P4235" s="90">
        <v>26.73</v>
      </c>
      <c r="Q4235" s="90">
        <v>27.97</v>
      </c>
      <c r="R4235" s="63">
        <f t="shared" si="2144"/>
        <v>30.14</v>
      </c>
      <c r="S4235" s="64">
        <f t="shared" si="2143"/>
        <v>-2.0379805465493343E-2</v>
      </c>
      <c r="T4235" s="65"/>
      <c r="U4235" s="65">
        <f t="shared" si="2162"/>
        <v>0.86115635179153094</v>
      </c>
      <c r="V4235" s="65">
        <f t="shared" si="2145"/>
        <v>0.7912457912457912</v>
      </c>
      <c r="W4235" s="65">
        <f t="shared" si="2146"/>
        <v>0.75616732213085447</v>
      </c>
      <c r="X4235" s="61">
        <f t="shared" si="2157"/>
        <v>0.21090047393364925</v>
      </c>
      <c r="Y4235" s="66">
        <f t="shared" si="2147"/>
        <v>5.357142857142806E-3</v>
      </c>
      <c r="Z4235" s="61">
        <f t="shared" si="2148"/>
        <v>8.2224532224532201E-2</v>
      </c>
      <c r="AA4235" s="67">
        <f t="shared" si="2149"/>
        <v>25.315789473684212</v>
      </c>
      <c r="AB4235" s="68">
        <f t="shared" si="2150"/>
        <v>-2.3640661938532938E-3</v>
      </c>
      <c r="AC4235" s="69">
        <f t="shared" si="2151"/>
        <v>0.19696404130894629</v>
      </c>
      <c r="AD4235" s="70">
        <f>_xlfn.PERCENTILE.EXC(AC4235:$AC$5675,0.5)</f>
        <v>5.485949987110094E-2</v>
      </c>
      <c r="AE4235" s="70">
        <f>_xlfn.PERCENTILE.EXC($AC4235:AC$5675,0.35)</f>
        <v>2.7952675811927466E-2</v>
      </c>
      <c r="AF4235" s="71">
        <f t="shared" si="2140"/>
        <v>2.4526424586789703E-3</v>
      </c>
      <c r="AG4235" s="70">
        <f t="shared" si="2141"/>
        <v>-0.31213811082236831</v>
      </c>
      <c r="AH4235" s="70">
        <f t="shared" si="2142"/>
        <v>-0.32972785344228484</v>
      </c>
      <c r="AI4235" s="61" t="str">
        <f t="shared" si="2160"/>
        <v>Short VOL</v>
      </c>
      <c r="AJ4235" s="68" t="str">
        <f t="shared" si="2161"/>
        <v>Short VOL</v>
      </c>
      <c r="AK4235" s="72"/>
      <c r="AL4235" s="73"/>
      <c r="AM4235" s="72"/>
      <c r="AN4235" s="73"/>
      <c r="AO4235" s="74"/>
      <c r="AP4235" s="20"/>
      <c r="AQ4235" s="74"/>
      <c r="AR4235" s="20"/>
      <c r="AS4235" s="74"/>
      <c r="AT4235" s="20"/>
      <c r="AU4235" s="74" t="str">
        <f t="shared" si="2152"/>
        <v>00631L</v>
      </c>
      <c r="AV4235" s="20">
        <f t="shared" si="2158"/>
        <v>1</v>
      </c>
      <c r="AW4235" s="74" t="str">
        <f t="shared" si="2153"/>
        <v>00631L</v>
      </c>
      <c r="AX4235" s="20">
        <f t="shared" si="2154"/>
        <v>1</v>
      </c>
      <c r="AY4235" s="20">
        <f t="shared" si="2159"/>
        <v>1</v>
      </c>
      <c r="AZ4235" s="116">
        <v>40162</v>
      </c>
      <c r="BA4235" s="116"/>
      <c r="BB4235" s="20"/>
      <c r="BC4235" s="20"/>
      <c r="BD4235" s="76"/>
      <c r="BE4235" s="77"/>
      <c r="BF4235" s="77"/>
    </row>
    <row r="4236" spans="1:58" s="23" customFormat="1" ht="15.75" customHeight="1" x14ac:dyDescent="0.4">
      <c r="A4236" s="116">
        <v>40158</v>
      </c>
      <c r="B4236" s="112">
        <v>22.1</v>
      </c>
      <c r="C4236" s="112">
        <v>26</v>
      </c>
      <c r="D4236" s="112">
        <v>27.6</v>
      </c>
      <c r="E4236" s="112">
        <v>28.05</v>
      </c>
      <c r="F4236" s="112">
        <v>28.4</v>
      </c>
      <c r="G4236" s="112">
        <v>28.25</v>
      </c>
      <c r="H4236" s="113">
        <v>28.2</v>
      </c>
      <c r="I4236" s="90">
        <f t="shared" si="2155"/>
        <v>25.589473684210528</v>
      </c>
      <c r="J4236" s="90">
        <f t="shared" si="2156"/>
        <v>27.431578947368422</v>
      </c>
      <c r="K4236" s="114">
        <v>2</v>
      </c>
      <c r="L4236" s="115">
        <v>5.2631578947368418E-2</v>
      </c>
      <c r="M4236" s="11"/>
      <c r="N4236" s="90">
        <v>21.59</v>
      </c>
      <c r="O4236" s="90">
        <v>25.12</v>
      </c>
      <c r="P4236" s="90">
        <v>26.96</v>
      </c>
      <c r="Q4236" s="90">
        <v>27.78</v>
      </c>
      <c r="R4236" s="63">
        <f t="shared" si="2144"/>
        <v>30.49</v>
      </c>
      <c r="S4236" s="64">
        <f t="shared" si="2143"/>
        <v>-3.2706093189964175E-2</v>
      </c>
      <c r="T4236" s="65"/>
      <c r="U4236" s="65">
        <f t="shared" si="2162"/>
        <v>0.85947452229299359</v>
      </c>
      <c r="V4236" s="65">
        <f t="shared" si="2145"/>
        <v>0.8008160237388724</v>
      </c>
      <c r="W4236" s="65">
        <f t="shared" si="2146"/>
        <v>0.77717782577393801</v>
      </c>
      <c r="X4236" s="61">
        <f t="shared" si="2157"/>
        <v>0.17647058823529405</v>
      </c>
      <c r="Y4236" s="66">
        <f t="shared" si="2147"/>
        <v>5.3475935828876499E-3</v>
      </c>
      <c r="Z4236" s="61">
        <f t="shared" si="2148"/>
        <v>7.1986836692719006E-2</v>
      </c>
      <c r="AA4236" s="67">
        <f t="shared" si="2149"/>
        <v>25.589473684210528</v>
      </c>
      <c r="AB4236" s="68">
        <f t="shared" si="2150"/>
        <v>2.3622047244094561E-2</v>
      </c>
      <c r="AC4236" s="69">
        <f t="shared" si="2151"/>
        <v>0.18524658101947791</v>
      </c>
      <c r="AD4236" s="70">
        <f>_xlfn.PERCENTILE.EXC(AC4236:$AC$5675,0.5)</f>
        <v>5.482540231359629E-2</v>
      </c>
      <c r="AE4236" s="70">
        <f>_xlfn.PERCENTILE.EXC($AC4236:AC$5675,0.35)</f>
        <v>2.7934867999550046E-2</v>
      </c>
      <c r="AF4236" s="71">
        <f t="shared" si="2140"/>
        <v>2.4526424586789703E-3</v>
      </c>
      <c r="AG4236" s="70">
        <f t="shared" si="2141"/>
        <v>-0.31213811082236831</v>
      </c>
      <c r="AH4236" s="70">
        <f t="shared" si="2142"/>
        <v>-0.32972785344228484</v>
      </c>
      <c r="AI4236" s="61" t="str">
        <f t="shared" si="2160"/>
        <v>Short VOL</v>
      </c>
      <c r="AJ4236" s="68" t="str">
        <f t="shared" si="2161"/>
        <v>Short VOL</v>
      </c>
      <c r="AK4236" s="72"/>
      <c r="AL4236" s="73"/>
      <c r="AM4236" s="72"/>
      <c r="AN4236" s="73"/>
      <c r="AO4236" s="74"/>
      <c r="AP4236" s="20"/>
      <c r="AQ4236" s="74"/>
      <c r="AR4236" s="20"/>
      <c r="AS4236" s="74"/>
      <c r="AT4236" s="20"/>
      <c r="AU4236" s="74" t="str">
        <f t="shared" si="2152"/>
        <v>00631L</v>
      </c>
      <c r="AV4236" s="20">
        <f t="shared" si="2158"/>
        <v>1</v>
      </c>
      <c r="AW4236" s="74" t="str">
        <f t="shared" si="2153"/>
        <v>00631L</v>
      </c>
      <c r="AX4236" s="20">
        <f t="shared" si="2154"/>
        <v>1</v>
      </c>
      <c r="AY4236" s="20">
        <f t="shared" si="2159"/>
        <v>1</v>
      </c>
      <c r="AZ4236" s="116">
        <v>40161</v>
      </c>
      <c r="BA4236" s="116"/>
      <c r="BB4236" s="20"/>
      <c r="BC4236" s="20"/>
      <c r="BD4236" s="76"/>
      <c r="BE4236" s="77"/>
      <c r="BF4236" s="77"/>
    </row>
    <row r="4237" spans="1:58" s="23" customFormat="1" ht="15.75" customHeight="1" x14ac:dyDescent="0.4">
      <c r="A4237" s="116">
        <v>40157</v>
      </c>
      <c r="B4237" s="112">
        <v>22.5</v>
      </c>
      <c r="C4237" s="112">
        <v>26.1</v>
      </c>
      <c r="D4237" s="112">
        <v>27.9</v>
      </c>
      <c r="E4237" s="112">
        <v>28.25</v>
      </c>
      <c r="F4237" s="112">
        <v>28.5</v>
      </c>
      <c r="G4237" s="112">
        <v>28.35</v>
      </c>
      <c r="H4237" s="113">
        <v>28.25</v>
      </c>
      <c r="I4237" s="90">
        <f t="shared" si="2155"/>
        <v>25.531578947368423</v>
      </c>
      <c r="J4237" s="90">
        <f t="shared" si="2156"/>
        <v>27.61578947368421</v>
      </c>
      <c r="K4237" s="114">
        <v>3</v>
      </c>
      <c r="L4237" s="115">
        <v>5.2631578947368418E-2</v>
      </c>
      <c r="M4237" s="11"/>
      <c r="N4237" s="90">
        <v>22.32</v>
      </c>
      <c r="O4237" s="90">
        <v>25.34</v>
      </c>
      <c r="P4237" s="90">
        <v>27.2</v>
      </c>
      <c r="Q4237" s="90">
        <v>28.4</v>
      </c>
      <c r="R4237" s="63">
        <f t="shared" si="2144"/>
        <v>30.22</v>
      </c>
      <c r="S4237" s="64">
        <f t="shared" si="2143"/>
        <v>-1.5004413062665483E-2</v>
      </c>
      <c r="T4237" s="65"/>
      <c r="U4237" s="65">
        <f t="shared" si="2162"/>
        <v>0.88082083662194166</v>
      </c>
      <c r="V4237" s="65">
        <f t="shared" si="2145"/>
        <v>0.82058823529411773</v>
      </c>
      <c r="W4237" s="65">
        <f t="shared" si="2146"/>
        <v>0.78591549295774654</v>
      </c>
      <c r="X4237" s="61">
        <f t="shared" si="2157"/>
        <v>0.16000000000000006</v>
      </c>
      <c r="Y4237" s="66">
        <f t="shared" si="2147"/>
        <v>0</v>
      </c>
      <c r="Z4237" s="61">
        <f t="shared" si="2148"/>
        <v>8.1632653061224358E-2</v>
      </c>
      <c r="AA4237" s="67">
        <f t="shared" si="2149"/>
        <v>25.531578947368423</v>
      </c>
      <c r="AB4237" s="68">
        <f t="shared" si="2150"/>
        <v>8.0645161290322457E-3</v>
      </c>
      <c r="AC4237" s="69">
        <f t="shared" si="2151"/>
        <v>0.14388794567062826</v>
      </c>
      <c r="AD4237" s="70">
        <f>_xlfn.PERCENTILE.EXC(AC4237:$AC$5675,0.5)</f>
        <v>5.479130475609164E-2</v>
      </c>
      <c r="AE4237" s="70">
        <f>_xlfn.PERCENTILE.EXC($AC4237:AC$5675,0.35)</f>
        <v>2.7917060187172622E-2</v>
      </c>
      <c r="AF4237" s="71">
        <f t="shared" si="2140"/>
        <v>2.4526424586789703E-3</v>
      </c>
      <c r="AG4237" s="70">
        <f t="shared" si="2141"/>
        <v>-0.31213811082236831</v>
      </c>
      <c r="AH4237" s="70">
        <f t="shared" si="2142"/>
        <v>-0.32972785344228484</v>
      </c>
      <c r="AI4237" s="61" t="str">
        <f t="shared" si="2160"/>
        <v>Short VOL</v>
      </c>
      <c r="AJ4237" s="68" t="str">
        <f t="shared" si="2161"/>
        <v>Short VOL</v>
      </c>
      <c r="AK4237" s="72"/>
      <c r="AL4237" s="73"/>
      <c r="AM4237" s="72"/>
      <c r="AN4237" s="73"/>
      <c r="AO4237" s="74"/>
      <c r="AP4237" s="20"/>
      <c r="AQ4237" s="74"/>
      <c r="AR4237" s="20"/>
      <c r="AS4237" s="74"/>
      <c r="AT4237" s="20"/>
      <c r="AU4237" s="74" t="str">
        <f t="shared" si="2152"/>
        <v>00631L</v>
      </c>
      <c r="AV4237" s="20">
        <f t="shared" si="2158"/>
        <v>1</v>
      </c>
      <c r="AW4237" s="74" t="str">
        <f t="shared" si="2153"/>
        <v>00631L</v>
      </c>
      <c r="AX4237" s="20">
        <f t="shared" si="2154"/>
        <v>1</v>
      </c>
      <c r="AY4237" s="20">
        <f t="shared" si="2159"/>
        <v>1</v>
      </c>
      <c r="AZ4237" s="116">
        <v>40158</v>
      </c>
      <c r="BA4237" s="116"/>
      <c r="BB4237" s="20"/>
      <c r="BC4237" s="20"/>
      <c r="BD4237" s="76"/>
      <c r="BE4237" s="77"/>
      <c r="BF4237" s="77"/>
    </row>
    <row r="4238" spans="1:58" s="23" customFormat="1" ht="15.75" customHeight="1" x14ac:dyDescent="0.4">
      <c r="A4238" s="116">
        <v>40156</v>
      </c>
      <c r="B4238" s="112">
        <v>23.05</v>
      </c>
      <c r="C4238" s="112">
        <v>26.45</v>
      </c>
      <c r="D4238" s="112">
        <v>28</v>
      </c>
      <c r="E4238" s="112">
        <v>28.3</v>
      </c>
      <c r="F4238" s="112">
        <v>28.5</v>
      </c>
      <c r="G4238" s="112">
        <v>28.45</v>
      </c>
      <c r="H4238" s="113">
        <v>28.35</v>
      </c>
      <c r="I4238" s="90">
        <f t="shared" si="2155"/>
        <v>25.734210526315788</v>
      </c>
      <c r="J4238" s="90">
        <f t="shared" si="2156"/>
        <v>27.673684210526314</v>
      </c>
      <c r="K4238" s="114">
        <v>4</v>
      </c>
      <c r="L4238" s="115">
        <v>5.2631578947368418E-2</v>
      </c>
      <c r="M4238" s="11"/>
      <c r="N4238" s="90">
        <v>22.66</v>
      </c>
      <c r="O4238" s="90">
        <v>25.8</v>
      </c>
      <c r="P4238" s="90">
        <v>27.53</v>
      </c>
      <c r="Q4238" s="90">
        <v>28.23</v>
      </c>
      <c r="R4238" s="63">
        <f t="shared" si="2144"/>
        <v>30.669999999999998</v>
      </c>
      <c r="S4238" s="64">
        <f t="shared" si="2143"/>
        <v>-4.3478260869565265E-2</v>
      </c>
      <c r="T4238" s="65"/>
      <c r="U4238" s="65">
        <f t="shared" si="2162"/>
        <v>0.87829457364341079</v>
      </c>
      <c r="V4238" s="65">
        <f t="shared" si="2145"/>
        <v>0.82310207046857975</v>
      </c>
      <c r="W4238" s="65">
        <f t="shared" si="2146"/>
        <v>0.80269217144881333</v>
      </c>
      <c r="X4238" s="61">
        <f t="shared" si="2157"/>
        <v>0.14750542299349234</v>
      </c>
      <c r="Y4238" s="66">
        <f t="shared" si="2147"/>
        <v>1.7667844522968449E-3</v>
      </c>
      <c r="Z4238" s="61">
        <f t="shared" si="2148"/>
        <v>7.5365579302587166E-2</v>
      </c>
      <c r="AA4238" s="67">
        <f t="shared" si="2149"/>
        <v>25.734210526315788</v>
      </c>
      <c r="AB4238" s="68">
        <f t="shared" si="2150"/>
        <v>1.7210944395410439E-2</v>
      </c>
      <c r="AC4238" s="69">
        <f t="shared" si="2151"/>
        <v>0.13566683699540105</v>
      </c>
      <c r="AD4238" s="70">
        <f>_xlfn.PERCENTILE.EXC(AC4238:$AC$5675,0.5)</f>
        <v>5.4759519611686333E-2</v>
      </c>
      <c r="AE4238" s="70">
        <f>_xlfn.PERCENTILE.EXC($AC4238:AC$5675,0.35)</f>
        <v>2.7903536786718551E-2</v>
      </c>
      <c r="AF4238" s="71">
        <f t="shared" ref="AF4238:AF4301" si="2163">_xlfn.PERCENTILE.EXC($AC4238:$AC5238,0.28)</f>
        <v>2.4526424586789703E-3</v>
      </c>
      <c r="AG4238" s="70">
        <f t="shared" ref="AG4238:AG4301" si="2164">_xlfn.PERCENTILE.EXC($AC4238:$AC5238,0.01)</f>
        <v>-0.31213811082236831</v>
      </c>
      <c r="AH4238" s="70">
        <f t="shared" ref="AH4238:AH4301" si="2165">_xlfn.PERCENTILE.EXC($AC4238:$AC5238,0.005)</f>
        <v>-0.32972785344228484</v>
      </c>
      <c r="AI4238" s="61" t="str">
        <f t="shared" si="2160"/>
        <v>Short VOL</v>
      </c>
      <c r="AJ4238" s="68" t="str">
        <f t="shared" si="2161"/>
        <v>Short VOL</v>
      </c>
      <c r="AK4238" s="72"/>
      <c r="AL4238" s="73"/>
      <c r="AM4238" s="72"/>
      <c r="AN4238" s="73"/>
      <c r="AO4238" s="74"/>
      <c r="AP4238" s="20"/>
      <c r="AQ4238" s="74"/>
      <c r="AR4238" s="20"/>
      <c r="AS4238" s="74"/>
      <c r="AT4238" s="20"/>
      <c r="AU4238" s="74" t="str">
        <f t="shared" si="2152"/>
        <v>00631L</v>
      </c>
      <c r="AV4238" s="20">
        <f t="shared" si="2158"/>
        <v>1</v>
      </c>
      <c r="AW4238" s="74" t="str">
        <f t="shared" si="2153"/>
        <v>00631L</v>
      </c>
      <c r="AX4238" s="20">
        <f t="shared" si="2154"/>
        <v>1</v>
      </c>
      <c r="AY4238" s="20">
        <f t="shared" si="2159"/>
        <v>1</v>
      </c>
      <c r="AZ4238" s="116">
        <v>40157</v>
      </c>
      <c r="BA4238" s="116"/>
      <c r="BB4238" s="20"/>
      <c r="BC4238" s="20"/>
      <c r="BD4238" s="76"/>
      <c r="BE4238" s="77"/>
      <c r="BF4238" s="77"/>
    </row>
    <row r="4239" spans="1:58" s="23" customFormat="1" ht="15.75" customHeight="1" x14ac:dyDescent="0.4">
      <c r="A4239" s="116">
        <v>40155</v>
      </c>
      <c r="B4239" s="112">
        <v>23.5</v>
      </c>
      <c r="C4239" s="112">
        <v>26.55</v>
      </c>
      <c r="D4239" s="112">
        <v>28.15</v>
      </c>
      <c r="E4239" s="112">
        <v>28.35</v>
      </c>
      <c r="F4239" s="112">
        <v>28.55</v>
      </c>
      <c r="G4239" s="112">
        <v>28.5</v>
      </c>
      <c r="H4239" s="113">
        <v>28.45</v>
      </c>
      <c r="I4239" s="90">
        <f t="shared" si="2155"/>
        <v>25.747368421052631</v>
      </c>
      <c r="J4239" s="90">
        <f t="shared" si="2156"/>
        <v>27.728947368421053</v>
      </c>
      <c r="K4239" s="114">
        <v>5</v>
      </c>
      <c r="L4239" s="115">
        <v>5.2631578947368418E-2</v>
      </c>
      <c r="M4239" s="11"/>
      <c r="N4239" s="90">
        <v>23.69</v>
      </c>
      <c r="O4239" s="90">
        <v>26.13</v>
      </c>
      <c r="P4239" s="90">
        <v>27.75</v>
      </c>
      <c r="Q4239" s="90">
        <v>28.4</v>
      </c>
      <c r="R4239" s="63">
        <f t="shared" si="2144"/>
        <v>30.189999999999994</v>
      </c>
      <c r="S4239" s="64">
        <f t="shared" si="2143"/>
        <v>7.1945701357466058E-2</v>
      </c>
      <c r="T4239" s="65"/>
      <c r="U4239" s="65">
        <f t="shared" si="2162"/>
        <v>0.90662074244163804</v>
      </c>
      <c r="V4239" s="65">
        <f t="shared" si="2145"/>
        <v>0.85369369369369374</v>
      </c>
      <c r="W4239" s="65">
        <f t="shared" si="2146"/>
        <v>0.83415492957746484</v>
      </c>
      <c r="X4239" s="61">
        <f t="shared" si="2157"/>
        <v>0.12978723404255321</v>
      </c>
      <c r="Y4239" s="66">
        <f t="shared" si="2147"/>
        <v>3.5273368606701188E-3</v>
      </c>
      <c r="Z4239" s="61">
        <f t="shared" si="2148"/>
        <v>7.6962387571545443E-2</v>
      </c>
      <c r="AA4239" s="67">
        <f t="shared" si="2149"/>
        <v>25.747368421052634</v>
      </c>
      <c r="AB4239" s="68">
        <f t="shared" si="2150"/>
        <v>-8.0202617138033453E-3</v>
      </c>
      <c r="AC4239" s="69">
        <f t="shared" si="2151"/>
        <v>8.6845437781875603E-2</v>
      </c>
      <c r="AD4239" s="70">
        <f>_xlfn.PERCENTILE.EXC(AC4239:$AC$5675,0.5)</f>
        <v>5.472773446728102E-2</v>
      </c>
      <c r="AE4239" s="70">
        <f>_xlfn.PERCENTILE.EXC($AC4239:AC$5675,0.35)</f>
        <v>2.789001338626448E-2</v>
      </c>
      <c r="AF4239" s="71">
        <f t="shared" si="2163"/>
        <v>2.4526424586789703E-3</v>
      </c>
      <c r="AG4239" s="70">
        <f t="shared" si="2164"/>
        <v>-0.31213811082236831</v>
      </c>
      <c r="AH4239" s="70">
        <f t="shared" si="2165"/>
        <v>-0.32972785344228484</v>
      </c>
      <c r="AI4239" s="61" t="str">
        <f t="shared" si="2160"/>
        <v>Short VOL</v>
      </c>
      <c r="AJ4239" s="68" t="str">
        <f t="shared" si="2161"/>
        <v>Short VOL</v>
      </c>
      <c r="AK4239" s="72"/>
      <c r="AL4239" s="73"/>
      <c r="AM4239" s="72"/>
      <c r="AN4239" s="73"/>
      <c r="AO4239" s="74"/>
      <c r="AP4239" s="20"/>
      <c r="AQ4239" s="74"/>
      <c r="AR4239" s="20"/>
      <c r="AS4239" s="74"/>
      <c r="AT4239" s="20"/>
      <c r="AU4239" s="74" t="str">
        <f t="shared" si="2152"/>
        <v>00631L</v>
      </c>
      <c r="AV4239" s="20">
        <f t="shared" si="2158"/>
        <v>1</v>
      </c>
      <c r="AW4239" s="74" t="str">
        <f t="shared" si="2153"/>
        <v>00631L</v>
      </c>
      <c r="AX4239" s="20">
        <f t="shared" si="2154"/>
        <v>1</v>
      </c>
      <c r="AY4239" s="20">
        <f t="shared" si="2159"/>
        <v>1</v>
      </c>
      <c r="AZ4239" s="116">
        <v>40156</v>
      </c>
      <c r="BA4239" s="116"/>
      <c r="BB4239" s="20"/>
      <c r="BC4239" s="20"/>
      <c r="BD4239" s="76"/>
      <c r="BE4239" s="77"/>
      <c r="BF4239" s="77"/>
    </row>
    <row r="4240" spans="1:58" s="23" customFormat="1" ht="15.75" customHeight="1" x14ac:dyDescent="0.4">
      <c r="A4240" s="116">
        <v>40154</v>
      </c>
      <c r="B4240" s="112">
        <v>22.5</v>
      </c>
      <c r="C4240" s="112">
        <v>26.05</v>
      </c>
      <c r="D4240" s="112">
        <v>27.65</v>
      </c>
      <c r="E4240" s="112">
        <v>27.8</v>
      </c>
      <c r="F4240" s="112">
        <v>28.05</v>
      </c>
      <c r="G4240" s="112">
        <v>27.9</v>
      </c>
      <c r="H4240" s="113">
        <v>27.85</v>
      </c>
      <c r="I4240" s="90">
        <f t="shared" si="2155"/>
        <v>24.928947368421053</v>
      </c>
      <c r="J4240" s="90">
        <f t="shared" si="2156"/>
        <v>27.144736842105264</v>
      </c>
      <c r="K4240" s="114">
        <v>6</v>
      </c>
      <c r="L4240" s="115">
        <v>5.2631578947368418E-2</v>
      </c>
      <c r="M4240" s="11"/>
      <c r="N4240" s="90">
        <v>22.1</v>
      </c>
      <c r="O4240" s="90">
        <v>25.3</v>
      </c>
      <c r="P4240" s="90">
        <v>27.1</v>
      </c>
      <c r="Q4240" s="90">
        <v>28.32</v>
      </c>
      <c r="R4240" s="63">
        <f t="shared" si="2144"/>
        <v>30.300000000000004</v>
      </c>
      <c r="S4240" s="64">
        <f t="shared" si="2143"/>
        <v>4.000000000000007E-2</v>
      </c>
      <c r="T4240" s="65"/>
      <c r="U4240" s="65">
        <f t="shared" si="2162"/>
        <v>0.87351778656126489</v>
      </c>
      <c r="V4240" s="65">
        <f t="shared" si="2145"/>
        <v>0.81549815498154987</v>
      </c>
      <c r="W4240" s="65">
        <f t="shared" si="2146"/>
        <v>0.78036723163841815</v>
      </c>
      <c r="X4240" s="61">
        <f t="shared" si="2157"/>
        <v>0.15777777777777782</v>
      </c>
      <c r="Y4240" s="66">
        <f t="shared" si="2147"/>
        <v>1.7985611510791622E-3</v>
      </c>
      <c r="Z4240" s="61">
        <f t="shared" si="2148"/>
        <v>8.888419719201944E-2</v>
      </c>
      <c r="AA4240" s="67">
        <f t="shared" si="2149"/>
        <v>24.928947368421053</v>
      </c>
      <c r="AB4240" s="68">
        <f t="shared" si="2150"/>
        <v>1.8099547511312153E-2</v>
      </c>
      <c r="AC4240" s="69">
        <f t="shared" si="2151"/>
        <v>0.1280066682543462</v>
      </c>
      <c r="AD4240" s="70">
        <f>_xlfn.PERCENTILE.EXC(AC4240:$AC$5675,0.5)</f>
        <v>5.460528972299681E-2</v>
      </c>
      <c r="AE4240" s="70">
        <f>_xlfn.PERCENTILE.EXC($AC4240:AC$5675,0.35)</f>
        <v>2.7873974489363469E-2</v>
      </c>
      <c r="AF4240" s="71">
        <f t="shared" si="2163"/>
        <v>2.4526424586789703E-3</v>
      </c>
      <c r="AG4240" s="70">
        <f t="shared" si="2164"/>
        <v>-0.31213811082236831</v>
      </c>
      <c r="AH4240" s="70">
        <f t="shared" si="2165"/>
        <v>-0.32972785344228484</v>
      </c>
      <c r="AI4240" s="61" t="str">
        <f t="shared" si="2160"/>
        <v>Short VOL</v>
      </c>
      <c r="AJ4240" s="68" t="str">
        <f t="shared" si="2161"/>
        <v>Short VOL</v>
      </c>
      <c r="AK4240" s="72"/>
      <c r="AL4240" s="73"/>
      <c r="AM4240" s="72"/>
      <c r="AN4240" s="73"/>
      <c r="AO4240" s="74"/>
      <c r="AP4240" s="20"/>
      <c r="AQ4240" s="74"/>
      <c r="AR4240" s="20"/>
      <c r="AS4240" s="74"/>
      <c r="AT4240" s="20"/>
      <c r="AU4240" s="74" t="str">
        <f t="shared" si="2152"/>
        <v>00631L</v>
      </c>
      <c r="AV4240" s="20">
        <f t="shared" si="2158"/>
        <v>1</v>
      </c>
      <c r="AW4240" s="74" t="str">
        <f t="shared" si="2153"/>
        <v>00631L</v>
      </c>
      <c r="AX4240" s="20">
        <f t="shared" si="2154"/>
        <v>1</v>
      </c>
      <c r="AY4240" s="20">
        <f t="shared" si="2159"/>
        <v>1</v>
      </c>
      <c r="AZ4240" s="116">
        <v>40155</v>
      </c>
      <c r="BA4240" s="116"/>
      <c r="BB4240" s="20"/>
      <c r="BC4240" s="20"/>
      <c r="BD4240" s="76"/>
      <c r="BE4240" s="77"/>
      <c r="BF4240" s="77"/>
    </row>
    <row r="4241" spans="1:58" s="23" customFormat="1" ht="15.75" customHeight="1" x14ac:dyDescent="0.4">
      <c r="A4241" s="116">
        <v>40151</v>
      </c>
      <c r="B4241" s="112">
        <v>22.6</v>
      </c>
      <c r="C4241" s="112">
        <v>26.15</v>
      </c>
      <c r="D4241" s="112">
        <v>27.7</v>
      </c>
      <c r="E4241" s="112">
        <v>27.8</v>
      </c>
      <c r="F4241" s="112">
        <v>28.1</v>
      </c>
      <c r="G4241" s="112">
        <v>27.9</v>
      </c>
      <c r="H4241" s="113">
        <v>27.9</v>
      </c>
      <c r="I4241" s="90">
        <f t="shared" si="2155"/>
        <v>24.842105263157894</v>
      </c>
      <c r="J4241" s="90">
        <f t="shared" si="2156"/>
        <v>27.128947368421052</v>
      </c>
      <c r="K4241" s="114">
        <v>7</v>
      </c>
      <c r="L4241" s="115">
        <v>5.2631578947368418E-2</v>
      </c>
      <c r="M4241" s="11"/>
      <c r="N4241" s="90">
        <v>21.25</v>
      </c>
      <c r="O4241" s="90">
        <v>24.76</v>
      </c>
      <c r="P4241" s="90">
        <v>26.94</v>
      </c>
      <c r="Q4241" s="90">
        <v>28.26</v>
      </c>
      <c r="R4241" s="63">
        <f t="shared" si="2144"/>
        <v>30.450000000000003</v>
      </c>
      <c r="S4241" s="64">
        <f t="shared" si="2143"/>
        <v>-5.3873552983081066E-2</v>
      </c>
      <c r="T4241" s="65"/>
      <c r="U4241" s="65">
        <f t="shared" si="2162"/>
        <v>0.85823909531502418</v>
      </c>
      <c r="V4241" s="65">
        <f t="shared" si="2145"/>
        <v>0.78878990348923528</v>
      </c>
      <c r="W4241" s="65">
        <f t="shared" si="2146"/>
        <v>0.7519462137296532</v>
      </c>
      <c r="X4241" s="61">
        <f t="shared" si="2157"/>
        <v>0.15707964601769897</v>
      </c>
      <c r="Y4241" s="66">
        <f t="shared" si="2147"/>
        <v>3.5971223021581968E-3</v>
      </c>
      <c r="Z4241" s="61">
        <f t="shared" si="2148"/>
        <v>9.2055084745762725E-2</v>
      </c>
      <c r="AA4241" s="67">
        <f t="shared" si="2149"/>
        <v>24.84210526315789</v>
      </c>
      <c r="AB4241" s="68">
        <f t="shared" si="2150"/>
        <v>6.3529411764705945E-2</v>
      </c>
      <c r="AC4241" s="69">
        <f t="shared" si="2151"/>
        <v>0.16904024767801837</v>
      </c>
      <c r="AD4241" s="70">
        <f>_xlfn.PERCENTILE.EXC(AC4241:$AC$5675,0.5)</f>
        <v>5.44828449787126E-2</v>
      </c>
      <c r="AE4241" s="70">
        <f>_xlfn.PERCENTILE.EXC($AC4241:AC$5675,0.35)</f>
        <v>2.7842842613780824E-2</v>
      </c>
      <c r="AF4241" s="71">
        <f t="shared" si="2163"/>
        <v>2.4526424586789703E-3</v>
      </c>
      <c r="AG4241" s="70">
        <f t="shared" si="2164"/>
        <v>-0.31213811082236831</v>
      </c>
      <c r="AH4241" s="70">
        <f t="shared" si="2165"/>
        <v>-0.32972785344228484</v>
      </c>
      <c r="AI4241" s="61" t="str">
        <f t="shared" si="2160"/>
        <v>Short VOL</v>
      </c>
      <c r="AJ4241" s="68" t="str">
        <f t="shared" si="2161"/>
        <v>Short VOL</v>
      </c>
      <c r="AK4241" s="72"/>
      <c r="AL4241" s="73"/>
      <c r="AM4241" s="72"/>
      <c r="AN4241" s="73"/>
      <c r="AO4241" s="74"/>
      <c r="AP4241" s="20"/>
      <c r="AQ4241" s="74"/>
      <c r="AR4241" s="20"/>
      <c r="AS4241" s="74"/>
      <c r="AT4241" s="20"/>
      <c r="AU4241" s="74" t="str">
        <f t="shared" si="2152"/>
        <v>00631L</v>
      </c>
      <c r="AV4241" s="20">
        <f t="shared" si="2158"/>
        <v>1</v>
      </c>
      <c r="AW4241" s="74" t="str">
        <f t="shared" si="2153"/>
        <v>00631L</v>
      </c>
      <c r="AX4241" s="20">
        <f t="shared" si="2154"/>
        <v>1</v>
      </c>
      <c r="AY4241" s="20">
        <f t="shared" si="2159"/>
        <v>1</v>
      </c>
      <c r="AZ4241" s="116">
        <v>40154</v>
      </c>
      <c r="BA4241" s="116"/>
      <c r="BB4241" s="20"/>
      <c r="BC4241" s="20"/>
      <c r="BD4241" s="76"/>
      <c r="BE4241" s="77"/>
      <c r="BF4241" s="77"/>
    </row>
    <row r="4242" spans="1:58" s="23" customFormat="1" ht="15.75" customHeight="1" x14ac:dyDescent="0.4">
      <c r="A4242" s="116">
        <v>40150</v>
      </c>
      <c r="B4242" s="112">
        <v>23.25</v>
      </c>
      <c r="C4242" s="112">
        <v>26.65</v>
      </c>
      <c r="D4242" s="112">
        <v>27.7</v>
      </c>
      <c r="E4242" s="112">
        <v>27.85</v>
      </c>
      <c r="F4242" s="112">
        <v>28.15</v>
      </c>
      <c r="G4242" s="112">
        <v>27.95</v>
      </c>
      <c r="H4242" s="113">
        <v>27.9</v>
      </c>
      <c r="I4242" s="90">
        <f t="shared" si="2155"/>
        <v>25.218421052631577</v>
      </c>
      <c r="J4242" s="90">
        <f t="shared" si="2156"/>
        <v>27.257894736842104</v>
      </c>
      <c r="K4242" s="114">
        <v>8</v>
      </c>
      <c r="L4242" s="115">
        <v>5.2631578947368418E-2</v>
      </c>
      <c r="M4242" s="11"/>
      <c r="N4242" s="90">
        <v>22.46</v>
      </c>
      <c r="O4242" s="90">
        <v>25.51</v>
      </c>
      <c r="P4242" s="90">
        <v>27.46</v>
      </c>
      <c r="Q4242" s="90">
        <v>28.64</v>
      </c>
      <c r="R4242" s="63">
        <f t="shared" si="2144"/>
        <v>30.509999999999998</v>
      </c>
      <c r="S4242" s="64">
        <f t="shared" ref="S4242:S4305" si="2166">(N4242-N4243)/N4243</f>
        <v>6.3446969696969682E-2</v>
      </c>
      <c r="T4242" s="65"/>
      <c r="U4242" s="65">
        <f t="shared" si="2162"/>
        <v>0.88043904351234803</v>
      </c>
      <c r="V4242" s="65">
        <f t="shared" si="2145"/>
        <v>0.81791697013838316</v>
      </c>
      <c r="W4242" s="65">
        <f t="shared" si="2146"/>
        <v>0.78421787709497204</v>
      </c>
      <c r="X4242" s="61">
        <f t="shared" si="2157"/>
        <v>0.14623655913978489</v>
      </c>
      <c r="Y4242" s="66">
        <f t="shared" si="2147"/>
        <v>1.7953321364451403E-3</v>
      </c>
      <c r="Z4242" s="61">
        <f t="shared" si="2148"/>
        <v>8.0872378169675518E-2</v>
      </c>
      <c r="AA4242" s="67">
        <f t="shared" si="2149"/>
        <v>25.218421052631577</v>
      </c>
      <c r="AB4242" s="68">
        <f t="shared" si="2150"/>
        <v>3.5173642030276009E-2</v>
      </c>
      <c r="AC4242" s="69">
        <f t="shared" si="2151"/>
        <v>0.12281482870131681</v>
      </c>
      <c r="AD4242" s="70">
        <f>_xlfn.PERCENTILE.EXC(AC4242:$AC$5675,0.5)</f>
        <v>5.4439713223756681E-2</v>
      </c>
      <c r="AE4242" s="70">
        <f>_xlfn.PERCENTILE.EXC($AC4242:AC$5675,0.35)</f>
        <v>2.781171073819818E-2</v>
      </c>
      <c r="AF4242" s="71">
        <f t="shared" si="2163"/>
        <v>2.4526424586789703E-3</v>
      </c>
      <c r="AG4242" s="70">
        <f t="shared" si="2164"/>
        <v>-0.31213811082236831</v>
      </c>
      <c r="AH4242" s="70">
        <f t="shared" si="2165"/>
        <v>-0.32972785344228484</v>
      </c>
      <c r="AI4242" s="61" t="str">
        <f t="shared" si="2160"/>
        <v>Short VOL</v>
      </c>
      <c r="AJ4242" s="68" t="str">
        <f t="shared" si="2161"/>
        <v>Short VOL</v>
      </c>
      <c r="AK4242" s="72"/>
      <c r="AL4242" s="73"/>
      <c r="AM4242" s="72"/>
      <c r="AN4242" s="73"/>
      <c r="AO4242" s="74"/>
      <c r="AP4242" s="20"/>
      <c r="AQ4242" s="74"/>
      <c r="AR4242" s="20"/>
      <c r="AS4242" s="74"/>
      <c r="AT4242" s="20"/>
      <c r="AU4242" s="74" t="str">
        <f t="shared" si="2152"/>
        <v>00631L</v>
      </c>
      <c r="AV4242" s="20">
        <f t="shared" si="2158"/>
        <v>1</v>
      </c>
      <c r="AW4242" s="74" t="str">
        <f t="shared" si="2153"/>
        <v>00631L</v>
      </c>
      <c r="AX4242" s="20">
        <f t="shared" si="2154"/>
        <v>1</v>
      </c>
      <c r="AY4242" s="20">
        <f t="shared" si="2159"/>
        <v>1</v>
      </c>
      <c r="AZ4242" s="116">
        <v>40151</v>
      </c>
      <c r="BA4242" s="116"/>
      <c r="BB4242" s="20"/>
      <c r="BC4242" s="20"/>
      <c r="BD4242" s="76"/>
      <c r="BE4242" s="77"/>
      <c r="BF4242" s="77"/>
    </row>
    <row r="4243" spans="1:58" s="23" customFormat="1" ht="15.75" customHeight="1" x14ac:dyDescent="0.4">
      <c r="A4243" s="116">
        <v>40149</v>
      </c>
      <c r="B4243" s="112">
        <v>22.65</v>
      </c>
      <c r="C4243" s="112">
        <v>26.2</v>
      </c>
      <c r="D4243" s="112">
        <v>27.7</v>
      </c>
      <c r="E4243" s="112">
        <v>27.85</v>
      </c>
      <c r="F4243" s="112">
        <v>28.2</v>
      </c>
      <c r="G4243" s="112">
        <v>28</v>
      </c>
      <c r="H4243" s="113">
        <v>27.8</v>
      </c>
      <c r="I4243" s="90">
        <f t="shared" si="2155"/>
        <v>24.518421052631577</v>
      </c>
      <c r="J4243" s="90">
        <f t="shared" si="2156"/>
        <v>26.989473684210527</v>
      </c>
      <c r="K4243" s="114">
        <v>9</v>
      </c>
      <c r="L4243" s="115">
        <v>5.2631578947368418E-2</v>
      </c>
      <c r="M4243" s="11"/>
      <c r="N4243" s="90">
        <v>21.12</v>
      </c>
      <c r="O4243" s="90">
        <v>24.8</v>
      </c>
      <c r="P4243" s="90">
        <v>26.98</v>
      </c>
      <c r="Q4243" s="90">
        <v>28.33</v>
      </c>
      <c r="R4243" s="63">
        <f t="shared" si="2144"/>
        <v>30.66</v>
      </c>
      <c r="S4243" s="64">
        <f t="shared" si="2166"/>
        <v>-3.6496350364963535E-2</v>
      </c>
      <c r="T4243" s="65"/>
      <c r="U4243" s="65">
        <f t="shared" si="2162"/>
        <v>0.85161290322580652</v>
      </c>
      <c r="V4243" s="65">
        <f t="shared" si="2145"/>
        <v>0.78280207561156412</v>
      </c>
      <c r="W4243" s="65">
        <f t="shared" si="2146"/>
        <v>0.74549947052594434</v>
      </c>
      <c r="X4243" s="61">
        <f t="shared" si="2157"/>
        <v>0.15673289183222963</v>
      </c>
      <c r="Y4243" s="66">
        <f t="shared" si="2147"/>
        <v>-1.7953321364452678E-3</v>
      </c>
      <c r="Z4243" s="61">
        <f t="shared" si="2148"/>
        <v>0.1007835140066546</v>
      </c>
      <c r="AA4243" s="67">
        <f t="shared" si="2149"/>
        <v>24.518421052631581</v>
      </c>
      <c r="AB4243" s="68">
        <f t="shared" si="2150"/>
        <v>7.2443181818181698E-2</v>
      </c>
      <c r="AC4243" s="69">
        <f t="shared" si="2151"/>
        <v>0.16091008771929829</v>
      </c>
      <c r="AD4243" s="70">
        <f>_xlfn.PERCENTILE.EXC(AC4243:$AC$5675,0.5)</f>
        <v>5.4396581468800762E-2</v>
      </c>
      <c r="AE4243" s="70">
        <f>_xlfn.PERCENTILE.EXC($AC4243:AC$5675,0.35)</f>
        <v>2.7783990774036593E-2</v>
      </c>
      <c r="AF4243" s="71">
        <f t="shared" si="2163"/>
        <v>2.4526424586789703E-3</v>
      </c>
      <c r="AG4243" s="70">
        <f t="shared" si="2164"/>
        <v>-0.31213811082236831</v>
      </c>
      <c r="AH4243" s="70">
        <f t="shared" si="2165"/>
        <v>-0.32972785344228484</v>
      </c>
      <c r="AI4243" s="61" t="str">
        <f t="shared" si="2160"/>
        <v>Short VOL</v>
      </c>
      <c r="AJ4243" s="68" t="str">
        <f t="shared" si="2161"/>
        <v>Short VOL</v>
      </c>
      <c r="AK4243" s="72"/>
      <c r="AL4243" s="73"/>
      <c r="AM4243" s="72"/>
      <c r="AN4243" s="73"/>
      <c r="AO4243" s="74"/>
      <c r="AP4243" s="20"/>
      <c r="AQ4243" s="74"/>
      <c r="AR4243" s="20"/>
      <c r="AS4243" s="74"/>
      <c r="AT4243" s="20"/>
      <c r="AU4243" s="74" t="str">
        <f t="shared" si="2152"/>
        <v>00631L</v>
      </c>
      <c r="AV4243" s="20">
        <f t="shared" si="2158"/>
        <v>1</v>
      </c>
      <c r="AW4243" s="74" t="str">
        <f t="shared" si="2153"/>
        <v>00631L</v>
      </c>
      <c r="AX4243" s="20">
        <f t="shared" si="2154"/>
        <v>1</v>
      </c>
      <c r="AY4243" s="20">
        <f t="shared" si="2159"/>
        <v>1</v>
      </c>
      <c r="AZ4243" s="116">
        <v>40150</v>
      </c>
      <c r="BA4243" s="116"/>
      <c r="BB4243" s="20"/>
      <c r="BC4243" s="20"/>
      <c r="BD4243" s="76"/>
      <c r="BE4243" s="77"/>
      <c r="BF4243" s="77"/>
    </row>
    <row r="4244" spans="1:58" s="23" customFormat="1" ht="15.75" customHeight="1" x14ac:dyDescent="0.4">
      <c r="A4244" s="116">
        <v>40148</v>
      </c>
      <c r="B4244" s="112">
        <v>23.05</v>
      </c>
      <c r="C4244" s="112">
        <v>26.3</v>
      </c>
      <c r="D4244" s="112">
        <v>27.6</v>
      </c>
      <c r="E4244" s="112">
        <v>27.75</v>
      </c>
      <c r="F4244" s="112">
        <v>28.05</v>
      </c>
      <c r="G4244" s="112">
        <v>27.95</v>
      </c>
      <c r="H4244" s="113">
        <v>27.7</v>
      </c>
      <c r="I4244" s="90">
        <f t="shared" si="2155"/>
        <v>24.589473684210528</v>
      </c>
      <c r="J4244" s="90">
        <f t="shared" si="2156"/>
        <v>26.91578947368421</v>
      </c>
      <c r="K4244" s="114">
        <v>10</v>
      </c>
      <c r="L4244" s="115">
        <v>5.2631578947368418E-2</v>
      </c>
      <c r="M4244" s="11"/>
      <c r="N4244" s="90">
        <v>21.92</v>
      </c>
      <c r="O4244" s="90">
        <v>24.94</v>
      </c>
      <c r="P4244" s="90">
        <v>26.99</v>
      </c>
      <c r="Q4244" s="90">
        <v>28.23</v>
      </c>
      <c r="R4244" s="63">
        <f t="shared" si="2144"/>
        <v>30.009999999999998</v>
      </c>
      <c r="S4244" s="64">
        <f t="shared" si="2166"/>
        <v>-0.10567115463076295</v>
      </c>
      <c r="T4244" s="65"/>
      <c r="U4244" s="65">
        <f t="shared" si="2162"/>
        <v>0.87890938251804329</v>
      </c>
      <c r="V4244" s="65">
        <f t="shared" si="2145"/>
        <v>0.81215264912930729</v>
      </c>
      <c r="W4244" s="65">
        <f t="shared" si="2146"/>
        <v>0.77647892313142053</v>
      </c>
      <c r="X4244" s="61">
        <f t="shared" si="2157"/>
        <v>0.14099783080260303</v>
      </c>
      <c r="Y4244" s="66">
        <f t="shared" si="2147"/>
        <v>-1.8018018018018274E-3</v>
      </c>
      <c r="Z4244" s="61">
        <f t="shared" si="2148"/>
        <v>9.460616438356155E-2</v>
      </c>
      <c r="AA4244" s="67">
        <f t="shared" si="2149"/>
        <v>24.589473684210528</v>
      </c>
      <c r="AB4244" s="68">
        <f t="shared" si="2150"/>
        <v>5.15510948905109E-2</v>
      </c>
      <c r="AC4244" s="69">
        <f t="shared" si="2151"/>
        <v>0.12178255858624663</v>
      </c>
      <c r="AD4244" s="70">
        <f>_xlfn.PERCENTILE.EXC(AC4244:$AC$5675,0.5)</f>
        <v>5.4190751692935593E-2</v>
      </c>
      <c r="AE4244" s="70">
        <f>_xlfn.PERCENTILE.EXC($AC4244:AC$5675,0.35)</f>
        <v>2.7764800588427632E-2</v>
      </c>
      <c r="AF4244" s="71">
        <f t="shared" si="2163"/>
        <v>2.4526424586789703E-3</v>
      </c>
      <c r="AG4244" s="70">
        <f t="shared" si="2164"/>
        <v>-0.31213811082236831</v>
      </c>
      <c r="AH4244" s="70">
        <f t="shared" si="2165"/>
        <v>-0.32972785344228484</v>
      </c>
      <c r="AI4244" s="61" t="str">
        <f t="shared" si="2160"/>
        <v>Short VOL</v>
      </c>
      <c r="AJ4244" s="68" t="str">
        <f t="shared" si="2161"/>
        <v>Short VOL</v>
      </c>
      <c r="AK4244" s="72"/>
      <c r="AL4244" s="73"/>
      <c r="AM4244" s="72"/>
      <c r="AN4244" s="73"/>
      <c r="AO4244" s="74"/>
      <c r="AP4244" s="20"/>
      <c r="AQ4244" s="74"/>
      <c r="AR4244" s="20"/>
      <c r="AS4244" s="74"/>
      <c r="AT4244" s="20"/>
      <c r="AU4244" s="74" t="str">
        <f t="shared" si="2152"/>
        <v>00631L</v>
      </c>
      <c r="AV4244" s="20">
        <f t="shared" si="2158"/>
        <v>1</v>
      </c>
      <c r="AW4244" s="74" t="str">
        <f t="shared" si="2153"/>
        <v>00631L</v>
      </c>
      <c r="AX4244" s="20">
        <f t="shared" si="2154"/>
        <v>1</v>
      </c>
      <c r="AY4244" s="20">
        <f t="shared" si="2159"/>
        <v>1</v>
      </c>
      <c r="AZ4244" s="116">
        <v>40149</v>
      </c>
      <c r="BA4244" s="116"/>
      <c r="BB4244" s="20"/>
      <c r="BC4244" s="20"/>
      <c r="BD4244" s="76"/>
      <c r="BE4244" s="77"/>
      <c r="BF4244" s="77"/>
    </row>
    <row r="4245" spans="1:58" s="23" customFormat="1" ht="15.75" customHeight="1" x14ac:dyDescent="0.4">
      <c r="A4245" s="116">
        <v>40147</v>
      </c>
      <c r="B4245" s="112">
        <v>24.1</v>
      </c>
      <c r="C4245" s="112">
        <v>27.15</v>
      </c>
      <c r="D4245" s="112">
        <v>28.15</v>
      </c>
      <c r="E4245" s="112">
        <v>28.35</v>
      </c>
      <c r="F4245" s="112">
        <v>28.7</v>
      </c>
      <c r="G4245" s="112">
        <v>28.5</v>
      </c>
      <c r="H4245" s="113">
        <v>28.25</v>
      </c>
      <c r="I4245" s="90">
        <f t="shared" si="2155"/>
        <v>25.38421052631579</v>
      </c>
      <c r="J4245" s="90">
        <f t="shared" si="2156"/>
        <v>27.571052631578947</v>
      </c>
      <c r="K4245" s="114">
        <v>11</v>
      </c>
      <c r="L4245" s="115">
        <v>5.2631578947368418E-2</v>
      </c>
      <c r="M4245" s="11"/>
      <c r="N4245" s="90">
        <v>24.51</v>
      </c>
      <c r="O4245" s="90">
        <v>26.24</v>
      </c>
      <c r="P4245" s="90">
        <v>27.73</v>
      </c>
      <c r="Q4245" s="90">
        <v>28.89</v>
      </c>
      <c r="R4245" s="63">
        <f t="shared" si="2144"/>
        <v>29.459999999999997</v>
      </c>
      <c r="S4245" s="64">
        <f t="shared" si="2166"/>
        <v>-9.2966855295067465E-3</v>
      </c>
      <c r="T4245" s="65"/>
      <c r="U4245" s="65">
        <f t="shared" si="2162"/>
        <v>0.93407012195121963</v>
      </c>
      <c r="V4245" s="65">
        <f t="shared" si="2145"/>
        <v>0.8838802740714029</v>
      </c>
      <c r="W4245" s="65">
        <f t="shared" si="2146"/>
        <v>0.8483904465212877</v>
      </c>
      <c r="X4245" s="61">
        <f t="shared" si="2157"/>
        <v>0.12655601659751026</v>
      </c>
      <c r="Y4245" s="66">
        <f t="shared" si="2147"/>
        <v>-3.5273368606702441E-3</v>
      </c>
      <c r="Z4245" s="61">
        <f t="shared" si="2148"/>
        <v>8.6149699357246479E-2</v>
      </c>
      <c r="AA4245" s="67">
        <f t="shared" si="2149"/>
        <v>25.38421052631579</v>
      </c>
      <c r="AB4245" s="68">
        <f t="shared" si="2150"/>
        <v>-1.6727866177070588E-2</v>
      </c>
      <c r="AC4245" s="69">
        <f t="shared" si="2151"/>
        <v>3.5667504133651114E-2</v>
      </c>
      <c r="AD4245" s="70">
        <f>_xlfn.PERCENTILE.EXC(AC4245:$AC$5675,0.5)</f>
        <v>5.3984921917070418E-2</v>
      </c>
      <c r="AE4245" s="70">
        <f>_xlfn.PERCENTILE.EXC($AC4245:AC$5675,0.35)</f>
        <v>2.7745610402818675E-2</v>
      </c>
      <c r="AF4245" s="71">
        <f t="shared" si="2163"/>
        <v>2.4526424586789703E-3</v>
      </c>
      <c r="AG4245" s="70">
        <f t="shared" si="2164"/>
        <v>-0.31213811082236831</v>
      </c>
      <c r="AH4245" s="70">
        <f t="shared" si="2165"/>
        <v>-0.32972785344228484</v>
      </c>
      <c r="AI4245" s="61" t="str">
        <f t="shared" si="2160"/>
        <v>Safety</v>
      </c>
      <c r="AJ4245" s="68" t="str">
        <f t="shared" si="2161"/>
        <v>Short VOL</v>
      </c>
      <c r="AK4245" s="72"/>
      <c r="AL4245" s="73"/>
      <c r="AM4245" s="72"/>
      <c r="AN4245" s="73"/>
      <c r="AO4245" s="74"/>
      <c r="AP4245" s="20"/>
      <c r="AQ4245" s="74"/>
      <c r="AR4245" s="20"/>
      <c r="AS4245" s="74"/>
      <c r="AT4245" s="20"/>
      <c r="AU4245" s="74" t="str">
        <f t="shared" si="2152"/>
        <v>00631L</v>
      </c>
      <c r="AV4245" s="20">
        <f t="shared" si="2158"/>
        <v>1</v>
      </c>
      <c r="AW4245" s="74" t="str">
        <f t="shared" si="2153"/>
        <v>00631L</v>
      </c>
      <c r="AX4245" s="20">
        <f t="shared" si="2154"/>
        <v>1</v>
      </c>
      <c r="AY4245" s="20">
        <f t="shared" si="2159"/>
        <v>1</v>
      </c>
      <c r="AZ4245" s="116">
        <v>40148</v>
      </c>
      <c r="BA4245" s="116"/>
      <c r="BB4245" s="20"/>
      <c r="BC4245" s="20"/>
      <c r="BD4245" s="76"/>
      <c r="BE4245" s="77"/>
      <c r="BF4245" s="77"/>
    </row>
    <row r="4246" spans="1:58" s="23" customFormat="1" ht="15.75" customHeight="1" x14ac:dyDescent="0.4">
      <c r="A4246" s="116">
        <v>40144</v>
      </c>
      <c r="B4246" s="112">
        <v>24.05</v>
      </c>
      <c r="C4246" s="112">
        <v>27.15</v>
      </c>
      <c r="D4246" s="112">
        <v>28.2</v>
      </c>
      <c r="E4246" s="112">
        <v>28.35</v>
      </c>
      <c r="F4246" s="112">
        <v>28.65</v>
      </c>
      <c r="G4246" s="112">
        <v>28.35</v>
      </c>
      <c r="H4246" s="113">
        <v>28.15</v>
      </c>
      <c r="I4246" s="90">
        <f t="shared" si="2155"/>
        <v>25.192105263157895</v>
      </c>
      <c r="J4246" s="90">
        <f t="shared" si="2156"/>
        <v>27.536842105263158</v>
      </c>
      <c r="K4246" s="114">
        <v>12</v>
      </c>
      <c r="L4246" s="115">
        <v>5.2631578947368418E-2</v>
      </c>
      <c r="M4246" s="11"/>
      <c r="N4246" s="90">
        <v>24.74</v>
      </c>
      <c r="O4246" s="90">
        <v>26.01</v>
      </c>
      <c r="P4246" s="90">
        <v>27.99</v>
      </c>
      <c r="Q4246" s="90">
        <v>28.84</v>
      </c>
      <c r="R4246" s="63">
        <f t="shared" si="2144"/>
        <v>29.26</v>
      </c>
      <c r="S4246" s="64">
        <f t="shared" si="2166"/>
        <v>0.20800781249999989</v>
      </c>
      <c r="T4246" s="65"/>
      <c r="U4246" s="65">
        <f t="shared" si="2162"/>
        <v>0.95117262591311025</v>
      </c>
      <c r="V4246" s="65">
        <f t="shared" si="2145"/>
        <v>0.88388710253662017</v>
      </c>
      <c r="W4246" s="65">
        <f t="shared" si="2146"/>
        <v>0.85783633841886264</v>
      </c>
      <c r="X4246" s="61">
        <f t="shared" si="2157"/>
        <v>0.12889812889812879</v>
      </c>
      <c r="Y4246" s="66">
        <f t="shared" si="2147"/>
        <v>-7.0546737213404882E-3</v>
      </c>
      <c r="Z4246" s="61">
        <f t="shared" si="2148"/>
        <v>9.3074271388279534E-2</v>
      </c>
      <c r="AA4246" s="67">
        <f t="shared" si="2149"/>
        <v>25.192105263157895</v>
      </c>
      <c r="AB4246" s="68">
        <f t="shared" si="2150"/>
        <v>-2.7890056588520524E-2</v>
      </c>
      <c r="AC4246" s="69">
        <f t="shared" si="2151"/>
        <v>1.8274262860060501E-2</v>
      </c>
      <c r="AD4246" s="70">
        <f>_xlfn.PERCENTILE.EXC(AC4246:$AC$5675,0.5)</f>
        <v>5.4190751692935593E-2</v>
      </c>
      <c r="AE4246" s="70">
        <f>_xlfn.PERCENTILE.EXC($AC4246:AC$5675,0.35)</f>
        <v>2.7692498684393156E-2</v>
      </c>
      <c r="AF4246" s="71">
        <f t="shared" si="2163"/>
        <v>2.4526424586789703E-3</v>
      </c>
      <c r="AG4246" s="70">
        <f t="shared" si="2164"/>
        <v>-0.31213811082236831</v>
      </c>
      <c r="AH4246" s="70">
        <f t="shared" si="2165"/>
        <v>-0.32972785344228484</v>
      </c>
      <c r="AI4246" s="61" t="str">
        <f t="shared" si="2160"/>
        <v>Safety</v>
      </c>
      <c r="AJ4246" s="68" t="str">
        <f t="shared" si="2161"/>
        <v>Short VOL</v>
      </c>
      <c r="AK4246" s="72"/>
      <c r="AL4246" s="73"/>
      <c r="AM4246" s="72"/>
      <c r="AN4246" s="73"/>
      <c r="AO4246" s="74"/>
      <c r="AP4246" s="20"/>
      <c r="AQ4246" s="74"/>
      <c r="AR4246" s="20"/>
      <c r="AS4246" s="74"/>
      <c r="AT4246" s="20"/>
      <c r="AU4246" s="74" t="str">
        <f t="shared" si="2152"/>
        <v>00631L</v>
      </c>
      <c r="AV4246" s="20">
        <f t="shared" si="2158"/>
        <v>1</v>
      </c>
      <c r="AW4246" s="74" t="str">
        <f t="shared" si="2153"/>
        <v>00635U</v>
      </c>
      <c r="AX4246" s="20">
        <f t="shared" si="2154"/>
        <v>0</v>
      </c>
      <c r="AY4246" s="20">
        <f t="shared" si="2159"/>
        <v>1</v>
      </c>
      <c r="AZ4246" s="116">
        <v>40147</v>
      </c>
      <c r="BA4246" s="116"/>
      <c r="BB4246" s="20"/>
      <c r="BC4246" s="20"/>
      <c r="BD4246" s="76"/>
      <c r="BE4246" s="77"/>
      <c r="BF4246" s="77"/>
    </row>
    <row r="4247" spans="1:58" s="23" customFormat="1" ht="15.75" customHeight="1" x14ac:dyDescent="0.4">
      <c r="A4247" s="116">
        <v>40142</v>
      </c>
      <c r="B4247" s="112">
        <v>22.35</v>
      </c>
      <c r="C4247" s="112">
        <v>25.8</v>
      </c>
      <c r="D4247" s="112">
        <v>27</v>
      </c>
      <c r="E4247" s="112">
        <v>27.35</v>
      </c>
      <c r="F4247" s="112">
        <v>27.65</v>
      </c>
      <c r="G4247" s="112">
        <v>27.5</v>
      </c>
      <c r="H4247" s="113">
        <v>27.45</v>
      </c>
      <c r="I4247" s="90">
        <f t="shared" si="2155"/>
        <v>23.439473684210526</v>
      </c>
      <c r="J4247" s="90">
        <f t="shared" si="2156"/>
        <v>26.178947368421053</v>
      </c>
      <c r="K4247" s="114">
        <v>13</v>
      </c>
      <c r="L4247" s="115">
        <v>5.2631578947368418E-2</v>
      </c>
      <c r="M4247" s="11"/>
      <c r="N4247" s="90">
        <v>20.48</v>
      </c>
      <c r="O4247" s="90">
        <v>23.66</v>
      </c>
      <c r="P4247" s="90">
        <v>26.17</v>
      </c>
      <c r="Q4247" s="90">
        <v>27.67</v>
      </c>
      <c r="R4247" s="63">
        <f t="shared" si="2144"/>
        <v>29.349999999999998</v>
      </c>
      <c r="S4247" s="64">
        <f t="shared" si="2166"/>
        <v>4.88519785051371E-4</v>
      </c>
      <c r="T4247" s="65"/>
      <c r="U4247" s="65">
        <f t="shared" si="2162"/>
        <v>0.8655959425190195</v>
      </c>
      <c r="V4247" s="65">
        <f t="shared" si="2145"/>
        <v>0.78257546809323653</v>
      </c>
      <c r="W4247" s="65">
        <f t="shared" si="2146"/>
        <v>0.74015178894109146</v>
      </c>
      <c r="X4247" s="61">
        <f t="shared" si="2157"/>
        <v>0.15436241610738252</v>
      </c>
      <c r="Y4247" s="66">
        <f t="shared" si="2147"/>
        <v>3.656307129798825E-3</v>
      </c>
      <c r="Z4247" s="61">
        <f t="shared" si="2148"/>
        <v>0.11687436847423377</v>
      </c>
      <c r="AA4247" s="67">
        <f t="shared" si="2149"/>
        <v>23.439473684210526</v>
      </c>
      <c r="AB4247" s="68">
        <f t="shared" si="2150"/>
        <v>9.1308593750000042E-2</v>
      </c>
      <c r="AC4247" s="69">
        <f t="shared" si="2151"/>
        <v>0.14450555098684206</v>
      </c>
      <c r="AD4247" s="70">
        <f>_xlfn.PERCENTILE.EXC(AC4247:$AC$5675,0.5)</f>
        <v>5.4396581468800762E-2</v>
      </c>
      <c r="AE4247" s="70">
        <f>_xlfn.PERCENTILE.EXC($AC4247:AC$5675,0.35)</f>
        <v>2.7762059133340639E-2</v>
      </c>
      <c r="AF4247" s="71">
        <f t="shared" si="2163"/>
        <v>2.4526424586789703E-3</v>
      </c>
      <c r="AG4247" s="70">
        <f t="shared" si="2164"/>
        <v>-0.31213811082236831</v>
      </c>
      <c r="AH4247" s="70">
        <f t="shared" si="2165"/>
        <v>-0.32972785344228484</v>
      </c>
      <c r="AI4247" s="61" t="str">
        <f t="shared" si="2160"/>
        <v>Short VOL</v>
      </c>
      <c r="AJ4247" s="68" t="str">
        <f t="shared" si="2161"/>
        <v>Short VOL</v>
      </c>
      <c r="AK4247" s="72"/>
      <c r="AL4247" s="73"/>
      <c r="AM4247" s="72"/>
      <c r="AN4247" s="73"/>
      <c r="AO4247" s="74"/>
      <c r="AP4247" s="20"/>
      <c r="AQ4247" s="74"/>
      <c r="AR4247" s="20"/>
      <c r="AS4247" s="74"/>
      <c r="AT4247" s="20"/>
      <c r="AU4247" s="74" t="str">
        <f t="shared" si="2152"/>
        <v>00631L</v>
      </c>
      <c r="AV4247" s="20">
        <f t="shared" si="2158"/>
        <v>1</v>
      </c>
      <c r="AW4247" s="74" t="str">
        <f t="shared" si="2153"/>
        <v>00631L</v>
      </c>
      <c r="AX4247" s="20">
        <f t="shared" si="2154"/>
        <v>1</v>
      </c>
      <c r="AY4247" s="20">
        <f t="shared" si="2159"/>
        <v>1</v>
      </c>
      <c r="AZ4247" s="116">
        <v>40144</v>
      </c>
      <c r="BA4247" s="116"/>
      <c r="BB4247" s="20"/>
      <c r="BC4247" s="20"/>
      <c r="BD4247" s="76"/>
      <c r="BE4247" s="77"/>
      <c r="BF4247" s="77"/>
    </row>
    <row r="4248" spans="1:58" s="23" customFormat="1" ht="15.75" customHeight="1" x14ac:dyDescent="0.4">
      <c r="A4248" s="116">
        <v>40141</v>
      </c>
      <c r="B4248" s="112">
        <v>22.7</v>
      </c>
      <c r="C4248" s="112">
        <v>26.05</v>
      </c>
      <c r="D4248" s="112">
        <v>27.15</v>
      </c>
      <c r="E4248" s="112">
        <v>27.45</v>
      </c>
      <c r="F4248" s="112">
        <v>27.7</v>
      </c>
      <c r="G4248" s="112">
        <v>27.6</v>
      </c>
      <c r="H4248" s="113">
        <v>27.6</v>
      </c>
      <c r="I4248" s="90">
        <f t="shared" si="2155"/>
        <v>23.581578947368421</v>
      </c>
      <c r="J4248" s="90">
        <f t="shared" si="2156"/>
        <v>26.339473684210528</v>
      </c>
      <c r="K4248" s="114">
        <v>14</v>
      </c>
      <c r="L4248" s="115">
        <v>5.2631578947368418E-2</v>
      </c>
      <c r="M4248" s="11"/>
      <c r="N4248" s="90">
        <v>20.47</v>
      </c>
      <c r="O4248" s="90">
        <v>23.74</v>
      </c>
      <c r="P4248" s="90">
        <v>26.52</v>
      </c>
      <c r="Q4248" s="90">
        <v>27.68</v>
      </c>
      <c r="R4248" s="63">
        <f t="shared" si="2144"/>
        <v>29.79</v>
      </c>
      <c r="S4248" s="64">
        <f t="shared" si="2166"/>
        <v>-3.2608695652173975E-2</v>
      </c>
      <c r="T4248" s="65"/>
      <c r="U4248" s="65">
        <f t="shared" si="2162"/>
        <v>0.86225779275484415</v>
      </c>
      <c r="V4248" s="65">
        <f t="shared" si="2145"/>
        <v>0.77187028657616885</v>
      </c>
      <c r="W4248" s="65">
        <f t="shared" si="2146"/>
        <v>0.73952312138728316</v>
      </c>
      <c r="X4248" s="61">
        <f t="shared" si="2157"/>
        <v>0.14757709251101328</v>
      </c>
      <c r="Y4248" s="66">
        <f t="shared" si="2147"/>
        <v>5.4644808743170179E-3</v>
      </c>
      <c r="Z4248" s="61">
        <f t="shared" si="2148"/>
        <v>0.11695123312130352</v>
      </c>
      <c r="AA4248" s="67">
        <f t="shared" si="2149"/>
        <v>23.581578947368421</v>
      </c>
      <c r="AB4248" s="68">
        <f t="shared" si="2150"/>
        <v>0.10893991206643872</v>
      </c>
      <c r="AC4248" s="69">
        <f t="shared" si="2151"/>
        <v>0.15200678785385549</v>
      </c>
      <c r="AD4248" s="70">
        <f>_xlfn.PERCENTILE.EXC(AC4248:$AC$5675,0.5)</f>
        <v>5.4190751692935593E-2</v>
      </c>
      <c r="AE4248" s="70">
        <f>_xlfn.PERCENTILE.EXC($AC4248:AC$5675,0.35)</f>
        <v>2.7742868947731682E-2</v>
      </c>
      <c r="AF4248" s="71">
        <f t="shared" si="2163"/>
        <v>2.4526424586789703E-3</v>
      </c>
      <c r="AG4248" s="70">
        <f t="shared" si="2164"/>
        <v>-0.31213811082236831</v>
      </c>
      <c r="AH4248" s="70">
        <f t="shared" si="2165"/>
        <v>-0.32972785344228484</v>
      </c>
      <c r="AI4248" s="61" t="str">
        <f t="shared" si="2160"/>
        <v>Short VOL</v>
      </c>
      <c r="AJ4248" s="68" t="str">
        <f t="shared" si="2161"/>
        <v>Short VOL</v>
      </c>
      <c r="AK4248" s="72"/>
      <c r="AL4248" s="73"/>
      <c r="AM4248" s="72"/>
      <c r="AN4248" s="73"/>
      <c r="AO4248" s="74"/>
      <c r="AP4248" s="20"/>
      <c r="AQ4248" s="74"/>
      <c r="AR4248" s="20"/>
      <c r="AS4248" s="74"/>
      <c r="AT4248" s="20"/>
      <c r="AU4248" s="74" t="str">
        <f t="shared" si="2152"/>
        <v>00631L</v>
      </c>
      <c r="AV4248" s="20">
        <f t="shared" si="2158"/>
        <v>1</v>
      </c>
      <c r="AW4248" s="74" t="str">
        <f t="shared" si="2153"/>
        <v>00631L</v>
      </c>
      <c r="AX4248" s="20">
        <f t="shared" si="2154"/>
        <v>1</v>
      </c>
      <c r="AY4248" s="20">
        <f t="shared" si="2159"/>
        <v>1</v>
      </c>
      <c r="AZ4248" s="116">
        <v>40142</v>
      </c>
      <c r="BA4248" s="116"/>
      <c r="BB4248" s="20"/>
      <c r="BC4248" s="20"/>
      <c r="BD4248" s="76"/>
      <c r="BE4248" s="77"/>
      <c r="BF4248" s="77"/>
    </row>
    <row r="4249" spans="1:58" s="23" customFormat="1" ht="15.75" customHeight="1" x14ac:dyDescent="0.4">
      <c r="A4249" s="116">
        <v>40140</v>
      </c>
      <c r="B4249" s="112">
        <v>22.85</v>
      </c>
      <c r="C4249" s="112">
        <v>26.4</v>
      </c>
      <c r="D4249" s="112">
        <v>27.2</v>
      </c>
      <c r="E4249" s="112">
        <v>27.5</v>
      </c>
      <c r="F4249" s="112">
        <v>27.8</v>
      </c>
      <c r="G4249" s="112">
        <v>27.7</v>
      </c>
      <c r="H4249" s="113">
        <v>27.65</v>
      </c>
      <c r="I4249" s="90">
        <f t="shared" si="2155"/>
        <v>23.597368421052632</v>
      </c>
      <c r="J4249" s="90">
        <f t="shared" si="2156"/>
        <v>26.568421052631578</v>
      </c>
      <c r="K4249" s="114">
        <v>15</v>
      </c>
      <c r="L4249" s="115">
        <v>5.2631578947368418E-2</v>
      </c>
      <c r="M4249" s="11"/>
      <c r="N4249" s="90">
        <v>21.16</v>
      </c>
      <c r="O4249" s="90">
        <v>24.11</v>
      </c>
      <c r="P4249" s="90">
        <v>26.61</v>
      </c>
      <c r="Q4249" s="90">
        <v>28.26</v>
      </c>
      <c r="R4249" s="63">
        <f t="shared" si="2144"/>
        <v>29.56</v>
      </c>
      <c r="S4249" s="64">
        <f t="shared" si="2166"/>
        <v>-4.6417305092384002E-2</v>
      </c>
      <c r="T4249" s="65"/>
      <c r="U4249" s="65">
        <f t="shared" si="2162"/>
        <v>0.87764413106594774</v>
      </c>
      <c r="V4249" s="65">
        <f t="shared" si="2145"/>
        <v>0.79518977827884252</v>
      </c>
      <c r="W4249" s="65">
        <f t="shared" si="2146"/>
        <v>0.74876150035385702</v>
      </c>
      <c r="X4249" s="61">
        <f t="shared" si="2157"/>
        <v>0.15536105032822745</v>
      </c>
      <c r="Y4249" s="66">
        <f t="shared" si="2147"/>
        <v>5.4545454545454029E-3</v>
      </c>
      <c r="Z4249" s="61">
        <f t="shared" si="2148"/>
        <v>0.12590610014497597</v>
      </c>
      <c r="AA4249" s="67">
        <f t="shared" si="2149"/>
        <v>23.597368421052632</v>
      </c>
      <c r="AB4249" s="68">
        <f t="shared" si="2150"/>
        <v>7.9867674858223117E-2</v>
      </c>
      <c r="AC4249" s="69">
        <f t="shared" si="2151"/>
        <v>0.11518754352800718</v>
      </c>
      <c r="AD4249" s="70">
        <f>_xlfn.PERCENTILE.EXC(AC4249:$AC$5675,0.5)</f>
        <v>5.3984921917070418E-2</v>
      </c>
      <c r="AE4249" s="70">
        <f>_xlfn.PERCENTILE.EXC($AC4249:AC$5675,0.35)</f>
        <v>2.7678450051700644E-2</v>
      </c>
      <c r="AF4249" s="71">
        <f t="shared" si="2163"/>
        <v>2.4526424586789703E-3</v>
      </c>
      <c r="AG4249" s="70">
        <f t="shared" si="2164"/>
        <v>-0.31213811082236831</v>
      </c>
      <c r="AH4249" s="70">
        <f t="shared" si="2165"/>
        <v>-0.32972785344228484</v>
      </c>
      <c r="AI4249" s="61" t="str">
        <f t="shared" si="2160"/>
        <v>Short VOL</v>
      </c>
      <c r="AJ4249" s="68" t="str">
        <f t="shared" si="2161"/>
        <v>Short VOL</v>
      </c>
      <c r="AK4249" s="72"/>
      <c r="AL4249" s="73"/>
      <c r="AM4249" s="72"/>
      <c r="AN4249" s="73"/>
      <c r="AO4249" s="74"/>
      <c r="AP4249" s="20"/>
      <c r="AQ4249" s="74"/>
      <c r="AR4249" s="20"/>
      <c r="AS4249" s="74"/>
      <c r="AT4249" s="20"/>
      <c r="AU4249" s="74" t="str">
        <f t="shared" si="2152"/>
        <v>00631L</v>
      </c>
      <c r="AV4249" s="20">
        <f t="shared" si="2158"/>
        <v>1</v>
      </c>
      <c r="AW4249" s="74" t="str">
        <f t="shared" si="2153"/>
        <v>00631L</v>
      </c>
      <c r="AX4249" s="20">
        <f t="shared" si="2154"/>
        <v>1</v>
      </c>
      <c r="AY4249" s="20">
        <f t="shared" si="2159"/>
        <v>1</v>
      </c>
      <c r="AZ4249" s="116">
        <v>40141</v>
      </c>
      <c r="BA4249" s="116"/>
      <c r="BB4249" s="20"/>
      <c r="BC4249" s="20"/>
      <c r="BD4249" s="76"/>
      <c r="BE4249" s="77"/>
      <c r="BF4249" s="77"/>
    </row>
    <row r="4250" spans="1:58" s="23" customFormat="1" ht="15.75" customHeight="1" x14ac:dyDescent="0.4">
      <c r="A4250" s="116">
        <v>40137</v>
      </c>
      <c r="B4250" s="112">
        <v>24.2</v>
      </c>
      <c r="C4250" s="112">
        <v>27</v>
      </c>
      <c r="D4250" s="112">
        <v>27.8</v>
      </c>
      <c r="E4250" s="112">
        <v>27.95</v>
      </c>
      <c r="F4250" s="112">
        <v>28.25</v>
      </c>
      <c r="G4250" s="112">
        <v>28.05</v>
      </c>
      <c r="H4250" s="113">
        <v>27.95</v>
      </c>
      <c r="I4250" s="90">
        <f t="shared" si="2155"/>
        <v>24.642105263157895</v>
      </c>
      <c r="J4250" s="90">
        <f t="shared" si="2156"/>
        <v>27.126315789473683</v>
      </c>
      <c r="K4250" s="114">
        <v>16</v>
      </c>
      <c r="L4250" s="115">
        <v>5.2631578947368418E-2</v>
      </c>
      <c r="M4250" s="11"/>
      <c r="N4250" s="90">
        <v>22.19</v>
      </c>
      <c r="O4250" s="90">
        <v>24.66</v>
      </c>
      <c r="P4250" s="90">
        <v>27.19</v>
      </c>
      <c r="Q4250" s="90">
        <v>28.68</v>
      </c>
      <c r="R4250" s="63">
        <f t="shared" si="2144"/>
        <v>29.66</v>
      </c>
      <c r="S4250" s="64">
        <f t="shared" si="2166"/>
        <v>-1.944321696862562E-2</v>
      </c>
      <c r="T4250" s="65"/>
      <c r="U4250" s="65">
        <f t="shared" si="2162"/>
        <v>0.89983779399837793</v>
      </c>
      <c r="V4250" s="65">
        <f t="shared" si="2145"/>
        <v>0.81610886355277679</v>
      </c>
      <c r="W4250" s="65">
        <f t="shared" si="2146"/>
        <v>0.77370990237099024</v>
      </c>
      <c r="X4250" s="61">
        <f t="shared" si="2157"/>
        <v>0.11570247933884301</v>
      </c>
      <c r="Y4250" s="66">
        <f t="shared" si="2147"/>
        <v>0</v>
      </c>
      <c r="Z4250" s="61">
        <f t="shared" si="2148"/>
        <v>0.10081161896625369</v>
      </c>
      <c r="AA4250" s="67">
        <f t="shared" si="2149"/>
        <v>24.642105263157895</v>
      </c>
      <c r="AB4250" s="68">
        <f t="shared" si="2150"/>
        <v>9.0581342947273449E-2</v>
      </c>
      <c r="AC4250" s="69">
        <f t="shared" si="2151"/>
        <v>0.11050496904722366</v>
      </c>
      <c r="AD4250" s="70">
        <f>_xlfn.PERCENTILE.EXC(AC4250:$AC$5675,0.5)</f>
        <v>5.3924197078496092E-2</v>
      </c>
      <c r="AE4250" s="70">
        <f>_xlfn.PERCENTILE.EXC($AC4250:AC$5675,0.35)</f>
        <v>2.7580109622853073E-2</v>
      </c>
      <c r="AF4250" s="71">
        <f t="shared" si="2163"/>
        <v>2.4526424586789703E-3</v>
      </c>
      <c r="AG4250" s="70">
        <f t="shared" si="2164"/>
        <v>-0.31213811082236831</v>
      </c>
      <c r="AH4250" s="70">
        <f t="shared" si="2165"/>
        <v>-0.32972785344228484</v>
      </c>
      <c r="AI4250" s="61" t="str">
        <f t="shared" si="2160"/>
        <v>Short VOL</v>
      </c>
      <c r="AJ4250" s="68" t="str">
        <f t="shared" si="2161"/>
        <v>Short VOL</v>
      </c>
      <c r="AK4250" s="72"/>
      <c r="AL4250" s="73"/>
      <c r="AM4250" s="72"/>
      <c r="AN4250" s="73"/>
      <c r="AO4250" s="74"/>
      <c r="AP4250" s="20"/>
      <c r="AQ4250" s="74"/>
      <c r="AR4250" s="20"/>
      <c r="AS4250" s="74"/>
      <c r="AT4250" s="20"/>
      <c r="AU4250" s="74" t="str">
        <f t="shared" si="2152"/>
        <v>00631L</v>
      </c>
      <c r="AV4250" s="20">
        <f t="shared" si="2158"/>
        <v>1</v>
      </c>
      <c r="AW4250" s="74" t="str">
        <f t="shared" si="2153"/>
        <v>00631L</v>
      </c>
      <c r="AX4250" s="20">
        <f t="shared" si="2154"/>
        <v>1</v>
      </c>
      <c r="AY4250" s="20">
        <f t="shared" si="2159"/>
        <v>1</v>
      </c>
      <c r="AZ4250" s="116">
        <v>40140</v>
      </c>
      <c r="BA4250" s="116"/>
      <c r="BB4250" s="20"/>
      <c r="BC4250" s="20"/>
      <c r="BD4250" s="76"/>
      <c r="BE4250" s="77"/>
      <c r="BF4250" s="77"/>
    </row>
    <row r="4251" spans="1:58" s="23" customFormat="1" ht="15.75" customHeight="1" x14ac:dyDescent="0.4">
      <c r="A4251" s="116">
        <v>40136</v>
      </c>
      <c r="B4251" s="112">
        <v>24.7</v>
      </c>
      <c r="C4251" s="112">
        <v>27.25</v>
      </c>
      <c r="D4251" s="112">
        <v>28</v>
      </c>
      <c r="E4251" s="112">
        <v>28.05</v>
      </c>
      <c r="F4251" s="112">
        <v>28.25</v>
      </c>
      <c r="G4251" s="112">
        <v>28</v>
      </c>
      <c r="H4251" s="113">
        <v>28</v>
      </c>
      <c r="I4251" s="90">
        <f t="shared" si="2155"/>
        <v>24.968421052631577</v>
      </c>
      <c r="J4251" s="90">
        <f t="shared" si="2156"/>
        <v>27.328947368421051</v>
      </c>
      <c r="K4251" s="114">
        <v>17</v>
      </c>
      <c r="L4251" s="115">
        <v>5.2631578947368418E-2</v>
      </c>
      <c r="M4251" s="11"/>
      <c r="N4251" s="90">
        <v>22.63</v>
      </c>
      <c r="O4251" s="90">
        <v>25.11</v>
      </c>
      <c r="P4251" s="90">
        <v>27.58</v>
      </c>
      <c r="Q4251" s="90">
        <v>28.88</v>
      </c>
      <c r="R4251" s="63">
        <f t="shared" si="2144"/>
        <v>30.06</v>
      </c>
      <c r="S4251" s="64">
        <f t="shared" si="2166"/>
        <v>4.6232085067036528E-2</v>
      </c>
      <c r="T4251" s="65"/>
      <c r="U4251" s="65">
        <f t="shared" si="2162"/>
        <v>0.90123456790123457</v>
      </c>
      <c r="V4251" s="65">
        <f t="shared" si="2145"/>
        <v>0.82052211747643222</v>
      </c>
      <c r="W4251" s="65">
        <f t="shared" si="2146"/>
        <v>0.78358725761772852</v>
      </c>
      <c r="X4251" s="61">
        <f t="shared" si="2157"/>
        <v>0.10323886639676116</v>
      </c>
      <c r="Y4251" s="66">
        <f t="shared" si="2147"/>
        <v>-1.7825311942959254E-3</v>
      </c>
      <c r="Z4251" s="61">
        <f t="shared" si="2148"/>
        <v>9.4540472175379475E-2</v>
      </c>
      <c r="AA4251" s="67">
        <f t="shared" si="2149"/>
        <v>24.96842105263158</v>
      </c>
      <c r="AB4251" s="68">
        <f t="shared" si="2150"/>
        <v>9.1471498011489197E-2</v>
      </c>
      <c r="AC4251" s="69">
        <f t="shared" si="2151"/>
        <v>0.10333279065981357</v>
      </c>
      <c r="AD4251" s="70">
        <f>_xlfn.PERCENTILE.EXC(AC4251:$AC$5675,0.5)</f>
        <v>5.3863472239921766E-2</v>
      </c>
      <c r="AE4251" s="70">
        <f>_xlfn.PERCENTILE.EXC($AC4251:AC$5675,0.35)</f>
        <v>2.7481769194005492E-2</v>
      </c>
      <c r="AF4251" s="71">
        <f t="shared" si="2163"/>
        <v>2.4526424586789703E-3</v>
      </c>
      <c r="AG4251" s="70">
        <f t="shared" si="2164"/>
        <v>-0.31213811082236831</v>
      </c>
      <c r="AH4251" s="70">
        <f t="shared" si="2165"/>
        <v>-0.32972785344228484</v>
      </c>
      <c r="AI4251" s="61" t="str">
        <f t="shared" si="2160"/>
        <v>Short VOL</v>
      </c>
      <c r="AJ4251" s="68" t="str">
        <f t="shared" si="2161"/>
        <v>Short VOL</v>
      </c>
      <c r="AK4251" s="72"/>
      <c r="AL4251" s="73"/>
      <c r="AM4251" s="72"/>
      <c r="AN4251" s="73"/>
      <c r="AO4251" s="74"/>
      <c r="AP4251" s="20"/>
      <c r="AQ4251" s="74"/>
      <c r="AR4251" s="20"/>
      <c r="AS4251" s="74"/>
      <c r="AT4251" s="20"/>
      <c r="AU4251" s="74" t="str">
        <f t="shared" si="2152"/>
        <v>00631L</v>
      </c>
      <c r="AV4251" s="20">
        <f t="shared" si="2158"/>
        <v>1</v>
      </c>
      <c r="AW4251" s="74" t="str">
        <f t="shared" si="2153"/>
        <v>00631L</v>
      </c>
      <c r="AX4251" s="20">
        <f t="shared" si="2154"/>
        <v>1</v>
      </c>
      <c r="AY4251" s="20">
        <f t="shared" si="2159"/>
        <v>1</v>
      </c>
      <c r="AZ4251" s="116">
        <v>40137</v>
      </c>
      <c r="BA4251" s="116"/>
      <c r="BB4251" s="20"/>
      <c r="BC4251" s="20"/>
      <c r="BD4251" s="76"/>
      <c r="BE4251" s="77"/>
      <c r="BF4251" s="77"/>
    </row>
    <row r="4252" spans="1:58" s="23" customFormat="1" ht="15.75" customHeight="1" x14ac:dyDescent="0.4">
      <c r="A4252" s="116">
        <v>40135</v>
      </c>
      <c r="B4252" s="112">
        <v>24.4</v>
      </c>
      <c r="C4252" s="112">
        <v>26.85</v>
      </c>
      <c r="D4252" s="112">
        <v>27.65</v>
      </c>
      <c r="E4252" s="112">
        <v>27.7</v>
      </c>
      <c r="F4252" s="112">
        <v>27.95</v>
      </c>
      <c r="G4252" s="112">
        <v>27.85</v>
      </c>
      <c r="H4252" s="113">
        <v>27.7</v>
      </c>
      <c r="I4252" s="90">
        <f t="shared" si="2155"/>
        <v>24.528947368421051</v>
      </c>
      <c r="J4252" s="90">
        <f t="shared" si="2156"/>
        <v>26.892105263157895</v>
      </c>
      <c r="K4252" s="114">
        <v>18</v>
      </c>
      <c r="L4252" s="115">
        <v>5.2631578947368418E-2</v>
      </c>
      <c r="M4252" s="11"/>
      <c r="N4252" s="90">
        <v>21.63</v>
      </c>
      <c r="O4252" s="90">
        <v>24.72</v>
      </c>
      <c r="P4252" s="90">
        <v>27.19</v>
      </c>
      <c r="Q4252" s="90">
        <v>28.4</v>
      </c>
      <c r="R4252" s="63">
        <f t="shared" si="2144"/>
        <v>30.279999999999998</v>
      </c>
      <c r="S4252" s="64">
        <f t="shared" si="2166"/>
        <v>-3.4805890227577026E-2</v>
      </c>
      <c r="T4252" s="65"/>
      <c r="U4252" s="65">
        <f t="shared" si="2162"/>
        <v>0.875</v>
      </c>
      <c r="V4252" s="65">
        <f t="shared" si="2145"/>
        <v>0.79551305627068769</v>
      </c>
      <c r="W4252" s="65">
        <f t="shared" si="2146"/>
        <v>0.76161971830985919</v>
      </c>
      <c r="X4252" s="61">
        <f t="shared" si="2157"/>
        <v>0.1004098360655739</v>
      </c>
      <c r="Y4252" s="66">
        <f t="shared" si="2147"/>
        <v>0</v>
      </c>
      <c r="Z4252" s="61">
        <f t="shared" si="2148"/>
        <v>9.6341594249544124E-2</v>
      </c>
      <c r="AA4252" s="67">
        <f t="shared" si="2149"/>
        <v>24.528947368421054</v>
      </c>
      <c r="AB4252" s="68">
        <f t="shared" si="2150"/>
        <v>0.12806287563569116</v>
      </c>
      <c r="AC4252" s="69">
        <f t="shared" si="2151"/>
        <v>0.13402438134170389</v>
      </c>
      <c r="AD4252" s="70">
        <f>_xlfn.PERCENTILE.EXC(AC4252:$AC$5675,0.5)</f>
        <v>5.3817997381222143E-2</v>
      </c>
      <c r="AE4252" s="70">
        <f>_xlfn.PERCENTILE.EXC($AC4252:AC$5675,0.35)</f>
        <v>2.7448238435453479E-2</v>
      </c>
      <c r="AF4252" s="71">
        <f t="shared" si="2163"/>
        <v>2.4526424586789703E-3</v>
      </c>
      <c r="AG4252" s="70">
        <f t="shared" si="2164"/>
        <v>-0.31213811082236831</v>
      </c>
      <c r="AH4252" s="70">
        <f t="shared" si="2165"/>
        <v>-0.32972785344228484</v>
      </c>
      <c r="AI4252" s="61" t="str">
        <f t="shared" si="2160"/>
        <v>Short VOL</v>
      </c>
      <c r="AJ4252" s="68" t="str">
        <f t="shared" si="2161"/>
        <v>Short VOL</v>
      </c>
      <c r="AK4252" s="72"/>
      <c r="AL4252" s="73"/>
      <c r="AM4252" s="72"/>
      <c r="AN4252" s="73"/>
      <c r="AO4252" s="74"/>
      <c r="AP4252" s="20"/>
      <c r="AQ4252" s="74"/>
      <c r="AR4252" s="20"/>
      <c r="AS4252" s="74"/>
      <c r="AT4252" s="20"/>
      <c r="AU4252" s="74" t="str">
        <f t="shared" si="2152"/>
        <v>00631L</v>
      </c>
      <c r="AV4252" s="20">
        <f t="shared" si="2158"/>
        <v>1</v>
      </c>
      <c r="AW4252" s="74" t="str">
        <f t="shared" si="2153"/>
        <v>00631L</v>
      </c>
      <c r="AX4252" s="20">
        <f t="shared" si="2154"/>
        <v>1</v>
      </c>
      <c r="AY4252" s="20">
        <f t="shared" si="2159"/>
        <v>1</v>
      </c>
      <c r="AZ4252" s="116">
        <v>40136</v>
      </c>
      <c r="BA4252" s="116"/>
      <c r="BB4252" s="20"/>
      <c r="BC4252" s="20"/>
      <c r="BD4252" s="76"/>
      <c r="BE4252" s="77"/>
      <c r="BF4252" s="77"/>
    </row>
    <row r="4253" spans="1:58" s="23" customFormat="1" ht="15.75" customHeight="1" x14ac:dyDescent="0.4">
      <c r="A4253" s="116">
        <v>40134</v>
      </c>
      <c r="B4253" s="112">
        <v>22.55</v>
      </c>
      <c r="C4253" s="112">
        <v>25.35</v>
      </c>
      <c r="D4253" s="112">
        <v>27.05</v>
      </c>
      <c r="E4253" s="112">
        <v>27.7</v>
      </c>
      <c r="F4253" s="112">
        <v>27.7</v>
      </c>
      <c r="G4253" s="112">
        <v>27.95</v>
      </c>
      <c r="H4253" s="113">
        <v>27.75</v>
      </c>
      <c r="I4253" s="90">
        <f t="shared" si="2155"/>
        <v>25.35</v>
      </c>
      <c r="J4253" s="90">
        <f t="shared" si="2156"/>
        <v>27.05</v>
      </c>
      <c r="K4253" s="114">
        <v>0</v>
      </c>
      <c r="L4253" s="115">
        <v>0.05</v>
      </c>
      <c r="M4253" s="11"/>
      <c r="N4253" s="90">
        <v>22.41</v>
      </c>
      <c r="O4253" s="90">
        <v>25.04</v>
      </c>
      <c r="P4253" s="90">
        <v>27.2</v>
      </c>
      <c r="Q4253" s="90">
        <v>28.21</v>
      </c>
      <c r="R4253" s="63">
        <f t="shared" si="2144"/>
        <v>29.829999999999995</v>
      </c>
      <c r="S4253" s="64">
        <f t="shared" si="2166"/>
        <v>-2.0969855832241171E-2</v>
      </c>
      <c r="T4253" s="65"/>
      <c r="U4253" s="65">
        <f t="shared" si="2162"/>
        <v>0.89496805111821087</v>
      </c>
      <c r="V4253" s="65">
        <f t="shared" si="2145"/>
        <v>0.82389705882352948</v>
      </c>
      <c r="W4253" s="65">
        <f t="shared" si="2146"/>
        <v>0.79439914923785893</v>
      </c>
      <c r="X4253" s="61">
        <f t="shared" si="2157"/>
        <v>0.12416851441241687</v>
      </c>
      <c r="Y4253" s="66">
        <f t="shared" si="2147"/>
        <v>1.8050541516245744E-3</v>
      </c>
      <c r="Z4253" s="61">
        <f t="shared" si="2148"/>
        <v>6.7061143984220875E-2</v>
      </c>
      <c r="AA4253" s="67">
        <f t="shared" si="2149"/>
        <v>25.35</v>
      </c>
      <c r="AB4253" s="68">
        <f t="shared" si="2150"/>
        <v>6.2472110664882003E-3</v>
      </c>
      <c r="AC4253" s="69">
        <f t="shared" si="2151"/>
        <v>0.13119143239625172</v>
      </c>
      <c r="AD4253" s="70">
        <f>_xlfn.PERCENTILE.EXC(AC4253:$AC$5675,0.5)</f>
        <v>5.3772522522522528E-2</v>
      </c>
      <c r="AE4253" s="70">
        <f>_xlfn.PERCENTILE.EXC($AC4253:AC$5675,0.35)</f>
        <v>2.7440631545019682E-2</v>
      </c>
      <c r="AF4253" s="71">
        <f t="shared" si="2163"/>
        <v>2.4526424586789703E-3</v>
      </c>
      <c r="AG4253" s="70">
        <f t="shared" si="2164"/>
        <v>-0.31213811082236831</v>
      </c>
      <c r="AH4253" s="70">
        <f t="shared" si="2165"/>
        <v>-0.32972785344228484</v>
      </c>
      <c r="AI4253" s="61" t="str">
        <f t="shared" si="2160"/>
        <v>Short VOL</v>
      </c>
      <c r="AJ4253" s="68" t="str">
        <f t="shared" si="2161"/>
        <v>Short VOL</v>
      </c>
      <c r="AK4253" s="72"/>
      <c r="AL4253" s="73"/>
      <c r="AM4253" s="72"/>
      <c r="AN4253" s="73"/>
      <c r="AO4253" s="74"/>
      <c r="AP4253" s="20"/>
      <c r="AQ4253" s="74"/>
      <c r="AR4253" s="20"/>
      <c r="AS4253" s="74"/>
      <c r="AT4253" s="20"/>
      <c r="AU4253" s="74" t="str">
        <f t="shared" si="2152"/>
        <v>00631L</v>
      </c>
      <c r="AV4253" s="20">
        <f t="shared" si="2158"/>
        <v>1</v>
      </c>
      <c r="AW4253" s="74" t="str">
        <f t="shared" si="2153"/>
        <v>00631L</v>
      </c>
      <c r="AX4253" s="20">
        <f t="shared" si="2154"/>
        <v>1</v>
      </c>
      <c r="AY4253" s="20">
        <f t="shared" si="2159"/>
        <v>1</v>
      </c>
      <c r="AZ4253" s="116">
        <v>40135</v>
      </c>
      <c r="BA4253" s="116"/>
      <c r="BB4253" s="20"/>
      <c r="BC4253" s="20"/>
      <c r="BD4253" s="76"/>
      <c r="BE4253" s="77"/>
      <c r="BF4253" s="77"/>
    </row>
    <row r="4254" spans="1:58" s="23" customFormat="1" ht="15.75" customHeight="1" x14ac:dyDescent="0.4">
      <c r="A4254" s="116">
        <v>40133</v>
      </c>
      <c r="B4254" s="112">
        <v>23.4</v>
      </c>
      <c r="C4254" s="112">
        <v>25.45</v>
      </c>
      <c r="D4254" s="112">
        <v>27</v>
      </c>
      <c r="E4254" s="112">
        <v>27.6</v>
      </c>
      <c r="F4254" s="112">
        <v>27.55</v>
      </c>
      <c r="G4254" s="112">
        <v>27.9</v>
      </c>
      <c r="H4254" s="113">
        <v>27.6</v>
      </c>
      <c r="I4254" s="90">
        <f t="shared" si="2155"/>
        <v>25.3475</v>
      </c>
      <c r="J4254" s="90">
        <f t="shared" si="2156"/>
        <v>26.922499999999999</v>
      </c>
      <c r="K4254" s="114">
        <v>1</v>
      </c>
      <c r="L4254" s="115">
        <v>0.05</v>
      </c>
      <c r="M4254" s="11"/>
      <c r="N4254" s="90">
        <v>22.89</v>
      </c>
      <c r="O4254" s="90">
        <v>25.15</v>
      </c>
      <c r="P4254" s="90">
        <v>27.19</v>
      </c>
      <c r="Q4254" s="90">
        <v>28.17</v>
      </c>
      <c r="R4254" s="63">
        <f t="shared" si="2144"/>
        <v>29.450000000000003</v>
      </c>
      <c r="S4254" s="64">
        <f t="shared" si="2166"/>
        <v>-2.0119863013698582E-2</v>
      </c>
      <c r="T4254" s="65"/>
      <c r="U4254" s="65">
        <f t="shared" si="2162"/>
        <v>0.91013916500994041</v>
      </c>
      <c r="V4254" s="65">
        <f t="shared" si="2145"/>
        <v>0.84185362265538799</v>
      </c>
      <c r="W4254" s="65">
        <f t="shared" si="2146"/>
        <v>0.81256656017039397</v>
      </c>
      <c r="X4254" s="61">
        <f t="shared" si="2157"/>
        <v>8.7606837606837643E-2</v>
      </c>
      <c r="Y4254" s="66">
        <f t="shared" si="2147"/>
        <v>0</v>
      </c>
      <c r="Z4254" s="61">
        <f t="shared" si="2148"/>
        <v>6.2136305355557718E-2</v>
      </c>
      <c r="AA4254" s="67">
        <f t="shared" si="2149"/>
        <v>25.347499999999997</v>
      </c>
      <c r="AB4254" s="68">
        <f t="shared" si="2150"/>
        <v>2.2280471821756138E-2</v>
      </c>
      <c r="AC4254" s="69">
        <f t="shared" si="2151"/>
        <v>0.10736129314110948</v>
      </c>
      <c r="AD4254" s="70">
        <f>_xlfn.PERCENTILE.EXC(AC4254:$AC$5675,0.5)</f>
        <v>5.3679897033426696E-2</v>
      </c>
      <c r="AE4254" s="70">
        <f>_xlfn.PERCENTILE.EXC($AC4254:AC$5675,0.35)</f>
        <v>2.7433024654585882E-2</v>
      </c>
      <c r="AF4254" s="71">
        <f t="shared" si="2163"/>
        <v>2.4526424586789703E-3</v>
      </c>
      <c r="AG4254" s="70">
        <f t="shared" si="2164"/>
        <v>-0.31213811082236831</v>
      </c>
      <c r="AH4254" s="70">
        <f t="shared" si="2165"/>
        <v>-0.32972785344228484</v>
      </c>
      <c r="AI4254" s="61" t="str">
        <f t="shared" si="2160"/>
        <v>Short VOL</v>
      </c>
      <c r="AJ4254" s="68" t="str">
        <f t="shared" si="2161"/>
        <v>Short VOL</v>
      </c>
      <c r="AK4254" s="72"/>
      <c r="AL4254" s="73"/>
      <c r="AM4254" s="72"/>
      <c r="AN4254" s="73"/>
      <c r="AO4254" s="74"/>
      <c r="AP4254" s="20"/>
      <c r="AQ4254" s="74"/>
      <c r="AR4254" s="20"/>
      <c r="AS4254" s="74"/>
      <c r="AT4254" s="20"/>
      <c r="AU4254" s="74" t="str">
        <f t="shared" si="2152"/>
        <v>00631L</v>
      </c>
      <c r="AV4254" s="20">
        <f t="shared" si="2158"/>
        <v>1</v>
      </c>
      <c r="AW4254" s="74" t="str">
        <f t="shared" si="2153"/>
        <v>00631L</v>
      </c>
      <c r="AX4254" s="20">
        <f t="shared" si="2154"/>
        <v>1</v>
      </c>
      <c r="AY4254" s="20">
        <f t="shared" si="2159"/>
        <v>1</v>
      </c>
      <c r="AZ4254" s="116">
        <v>40134</v>
      </c>
      <c r="BA4254" s="116"/>
      <c r="BB4254" s="20"/>
      <c r="BC4254" s="20"/>
      <c r="BD4254" s="76"/>
      <c r="BE4254" s="77"/>
      <c r="BF4254" s="77"/>
    </row>
    <row r="4255" spans="1:58" s="23" customFormat="1" ht="15.75" customHeight="1" x14ac:dyDescent="0.4">
      <c r="A4255" s="116">
        <v>40130</v>
      </c>
      <c r="B4255" s="112">
        <v>24.25</v>
      </c>
      <c r="C4255" s="112">
        <v>25.85</v>
      </c>
      <c r="D4255" s="112">
        <v>27.45</v>
      </c>
      <c r="E4255" s="112">
        <v>27.8</v>
      </c>
      <c r="F4255" s="112">
        <v>27.75</v>
      </c>
      <c r="G4255" s="112">
        <v>28.1</v>
      </c>
      <c r="H4255" s="113">
        <v>27.85</v>
      </c>
      <c r="I4255" s="90">
        <f t="shared" si="2155"/>
        <v>25.69</v>
      </c>
      <c r="J4255" s="90">
        <f t="shared" si="2156"/>
        <v>27.29</v>
      </c>
      <c r="K4255" s="114">
        <v>2</v>
      </c>
      <c r="L4255" s="115">
        <v>0.05</v>
      </c>
      <c r="M4255" s="11"/>
      <c r="N4255" s="90">
        <v>23.36</v>
      </c>
      <c r="O4255" s="90">
        <v>25.6</v>
      </c>
      <c r="P4255" s="90">
        <v>27.56</v>
      </c>
      <c r="Q4255" s="90">
        <v>28.56</v>
      </c>
      <c r="R4255" s="63">
        <f t="shared" ref="R4255:R4318" si="2167">(O4255+P4255)-(N4255+M4255)</f>
        <v>29.799999999999997</v>
      </c>
      <c r="S4255" s="64">
        <f t="shared" si="2166"/>
        <v>-3.6303630363036264E-2</v>
      </c>
      <c r="T4255" s="65"/>
      <c r="U4255" s="65">
        <f t="shared" si="2162"/>
        <v>0.91249999999999998</v>
      </c>
      <c r="V4255" s="65">
        <f t="shared" si="2145"/>
        <v>0.8476052249637156</v>
      </c>
      <c r="W4255" s="65">
        <f t="shared" si="2146"/>
        <v>0.81792717086834732</v>
      </c>
      <c r="X4255" s="61">
        <f t="shared" si="2157"/>
        <v>6.5979381443299026E-2</v>
      </c>
      <c r="Y4255" s="66">
        <f t="shared" si="2147"/>
        <v>1.7985611510791622E-3</v>
      </c>
      <c r="Z4255" s="61">
        <f t="shared" si="2148"/>
        <v>6.2281043207473637E-2</v>
      </c>
      <c r="AA4255" s="67">
        <f t="shared" si="2149"/>
        <v>25.69</v>
      </c>
      <c r="AB4255" s="68">
        <f t="shared" si="2150"/>
        <v>3.8099315068493178E-2</v>
      </c>
      <c r="AC4255" s="69">
        <f t="shared" si="2151"/>
        <v>9.9743150684931586E-2</v>
      </c>
      <c r="AD4255" s="70">
        <f>_xlfn.PERCENTILE.EXC(AC4255:$AC$5675,0.5)</f>
        <v>5.3587271544330864E-2</v>
      </c>
      <c r="AE4255" s="70">
        <f>_xlfn.PERCENTILE.EXC($AC4255:AC$5675,0.35)</f>
        <v>2.742925363903902E-2</v>
      </c>
      <c r="AF4255" s="71">
        <f t="shared" si="2163"/>
        <v>2.4526424586789703E-3</v>
      </c>
      <c r="AG4255" s="70">
        <f t="shared" si="2164"/>
        <v>-0.31213811082236831</v>
      </c>
      <c r="AH4255" s="70">
        <f t="shared" si="2165"/>
        <v>-0.32972785344228484</v>
      </c>
      <c r="AI4255" s="61" t="str">
        <f t="shared" si="2160"/>
        <v>Short VOL</v>
      </c>
      <c r="AJ4255" s="68" t="str">
        <f t="shared" si="2161"/>
        <v>Short VOL</v>
      </c>
      <c r="AK4255" s="72"/>
      <c r="AL4255" s="73"/>
      <c r="AM4255" s="72"/>
      <c r="AN4255" s="73"/>
      <c r="AO4255" s="74"/>
      <c r="AP4255" s="20"/>
      <c r="AQ4255" s="74"/>
      <c r="AR4255" s="20"/>
      <c r="AS4255" s="74"/>
      <c r="AT4255" s="20"/>
      <c r="AU4255" s="74" t="str">
        <f t="shared" si="2152"/>
        <v>00631L</v>
      </c>
      <c r="AV4255" s="20">
        <f t="shared" si="2158"/>
        <v>1</v>
      </c>
      <c r="AW4255" s="74" t="str">
        <f t="shared" si="2153"/>
        <v>00631L</v>
      </c>
      <c r="AX4255" s="20">
        <f t="shared" si="2154"/>
        <v>1</v>
      </c>
      <c r="AY4255" s="20">
        <f t="shared" si="2159"/>
        <v>1</v>
      </c>
      <c r="AZ4255" s="116">
        <v>40133</v>
      </c>
      <c r="BA4255" s="116"/>
      <c r="BB4255" s="20"/>
      <c r="BC4255" s="20"/>
      <c r="BD4255" s="76"/>
      <c r="BE4255" s="77"/>
      <c r="BF4255" s="77"/>
    </row>
    <row r="4256" spans="1:58" s="23" customFormat="1" ht="15.75" customHeight="1" x14ac:dyDescent="0.4">
      <c r="A4256" s="116">
        <v>40129</v>
      </c>
      <c r="B4256" s="112">
        <v>24.8</v>
      </c>
      <c r="C4256" s="112">
        <v>26.25</v>
      </c>
      <c r="D4256" s="112">
        <v>27.7</v>
      </c>
      <c r="E4256" s="112">
        <v>28</v>
      </c>
      <c r="F4256" s="112">
        <v>27.95</v>
      </c>
      <c r="G4256" s="112">
        <v>28.2</v>
      </c>
      <c r="H4256" s="113">
        <v>27.9</v>
      </c>
      <c r="I4256" s="90">
        <f t="shared" si="2155"/>
        <v>26.032499999999999</v>
      </c>
      <c r="J4256" s="90">
        <f t="shared" si="2156"/>
        <v>27.482499999999998</v>
      </c>
      <c r="K4256" s="114">
        <v>3</v>
      </c>
      <c r="L4256" s="115">
        <v>0.05</v>
      </c>
      <c r="M4256" s="11"/>
      <c r="N4256" s="90">
        <v>24.24</v>
      </c>
      <c r="O4256" s="90">
        <v>26.07</v>
      </c>
      <c r="P4256" s="90">
        <v>27.8</v>
      </c>
      <c r="Q4256" s="90">
        <v>28.73</v>
      </c>
      <c r="R4256" s="63">
        <f t="shared" si="2167"/>
        <v>29.630000000000006</v>
      </c>
      <c r="S4256" s="64">
        <f t="shared" si="2166"/>
        <v>5.2083333333333301E-2</v>
      </c>
      <c r="T4256" s="65"/>
      <c r="U4256" s="65">
        <f t="shared" si="2162"/>
        <v>0.9298043728423474</v>
      </c>
      <c r="V4256" s="65">
        <f t="shared" si="2145"/>
        <v>0.8719424460431654</v>
      </c>
      <c r="W4256" s="65">
        <f t="shared" si="2146"/>
        <v>0.8437173686042464</v>
      </c>
      <c r="X4256" s="61">
        <f t="shared" si="2157"/>
        <v>5.846774193548384E-2</v>
      </c>
      <c r="Y4256" s="66">
        <f t="shared" si="2147"/>
        <v>-3.5714285714286221E-3</v>
      </c>
      <c r="Z4256" s="61">
        <f t="shared" si="2148"/>
        <v>5.5699606261403987E-2</v>
      </c>
      <c r="AA4256" s="67">
        <f t="shared" si="2149"/>
        <v>26.032499999999999</v>
      </c>
      <c r="AB4256" s="68">
        <f t="shared" si="2150"/>
        <v>2.3102310231023198E-2</v>
      </c>
      <c r="AC4256" s="69">
        <f t="shared" si="2151"/>
        <v>7.3948019801980222E-2</v>
      </c>
      <c r="AD4256" s="70">
        <f>_xlfn.PERCENTILE.EXC(AC4256:$AC$5675,0.5)</f>
        <v>5.3545254566786063E-2</v>
      </c>
      <c r="AE4256" s="70">
        <f>_xlfn.PERCENTILE.EXC($AC4256:AC$5675,0.35)</f>
        <v>2.742612193597331E-2</v>
      </c>
      <c r="AF4256" s="71">
        <f t="shared" si="2163"/>
        <v>2.4526424586789703E-3</v>
      </c>
      <c r="AG4256" s="70">
        <f t="shared" si="2164"/>
        <v>-0.31213811082236831</v>
      </c>
      <c r="AH4256" s="70">
        <f t="shared" si="2165"/>
        <v>-0.32972785344228484</v>
      </c>
      <c r="AI4256" s="61" t="str">
        <f t="shared" si="2160"/>
        <v>Short VOL</v>
      </c>
      <c r="AJ4256" s="68" t="str">
        <f t="shared" si="2161"/>
        <v>Short VOL</v>
      </c>
      <c r="AK4256" s="72"/>
      <c r="AL4256" s="73"/>
      <c r="AM4256" s="72"/>
      <c r="AN4256" s="73"/>
      <c r="AO4256" s="74"/>
      <c r="AP4256" s="20"/>
      <c r="AQ4256" s="74"/>
      <c r="AR4256" s="20"/>
      <c r="AS4256" s="74"/>
      <c r="AT4256" s="20"/>
      <c r="AU4256" s="74" t="str">
        <f t="shared" si="2152"/>
        <v>00631L</v>
      </c>
      <c r="AV4256" s="20">
        <f t="shared" si="2158"/>
        <v>1</v>
      </c>
      <c r="AW4256" s="74" t="str">
        <f t="shared" si="2153"/>
        <v>00631L</v>
      </c>
      <c r="AX4256" s="20">
        <f t="shared" si="2154"/>
        <v>1</v>
      </c>
      <c r="AY4256" s="20">
        <f t="shared" si="2159"/>
        <v>1</v>
      </c>
      <c r="AZ4256" s="116">
        <v>40130</v>
      </c>
      <c r="BA4256" s="116"/>
      <c r="BB4256" s="20"/>
      <c r="BC4256" s="20"/>
      <c r="BD4256" s="76"/>
      <c r="BE4256" s="77"/>
      <c r="BF4256" s="77"/>
    </row>
    <row r="4257" spans="1:58" s="23" customFormat="1" ht="15.75" customHeight="1" x14ac:dyDescent="0.4">
      <c r="A4257" s="116">
        <v>40128</v>
      </c>
      <c r="B4257" s="112">
        <v>23.65</v>
      </c>
      <c r="C4257" s="112">
        <v>25.15</v>
      </c>
      <c r="D4257" s="112">
        <v>26.8</v>
      </c>
      <c r="E4257" s="112">
        <v>27.5</v>
      </c>
      <c r="F4257" s="112">
        <v>27.45</v>
      </c>
      <c r="G4257" s="112">
        <v>27.75</v>
      </c>
      <c r="H4257" s="113">
        <v>27.45</v>
      </c>
      <c r="I4257" s="90">
        <f t="shared" si="2155"/>
        <v>24.849999999999998</v>
      </c>
      <c r="J4257" s="90">
        <f t="shared" si="2156"/>
        <v>26.47</v>
      </c>
      <c r="K4257" s="114">
        <v>4</v>
      </c>
      <c r="L4257" s="115">
        <v>0.05</v>
      </c>
      <c r="M4257" s="11"/>
      <c r="N4257" s="90">
        <v>23.04</v>
      </c>
      <c r="O4257" s="90">
        <v>24.97</v>
      </c>
      <c r="P4257" s="90">
        <v>27.02</v>
      </c>
      <c r="Q4257" s="90">
        <v>27.81</v>
      </c>
      <c r="R4257" s="63">
        <f t="shared" si="2167"/>
        <v>28.949999999999996</v>
      </c>
      <c r="S4257" s="64">
        <f t="shared" si="2166"/>
        <v>8.7565674255691457E-3</v>
      </c>
      <c r="T4257" s="65"/>
      <c r="U4257" s="65">
        <f t="shared" si="2162"/>
        <v>0.92270724869843812</v>
      </c>
      <c r="V4257" s="65">
        <f t="shared" si="2145"/>
        <v>0.8527017024426351</v>
      </c>
      <c r="W4257" s="65">
        <f t="shared" si="2146"/>
        <v>0.82847896440129454</v>
      </c>
      <c r="X4257" s="61">
        <f t="shared" si="2157"/>
        <v>6.3424947145877389E-2</v>
      </c>
      <c r="Y4257" s="66">
        <f t="shared" si="2147"/>
        <v>-1.818181818181844E-3</v>
      </c>
      <c r="Z4257" s="61">
        <f t="shared" si="2148"/>
        <v>6.519114688128777E-2</v>
      </c>
      <c r="AA4257" s="67">
        <f t="shared" si="2149"/>
        <v>24.85</v>
      </c>
      <c r="AB4257" s="68">
        <f t="shared" si="2150"/>
        <v>2.647569444444442E-2</v>
      </c>
      <c r="AC4257" s="69">
        <f t="shared" si="2151"/>
        <v>7.8559027777777873E-2</v>
      </c>
      <c r="AD4257" s="70">
        <f>_xlfn.PERCENTILE.EXC(AC4257:$AC$5675,0.5)</f>
        <v>5.3503237589241269E-2</v>
      </c>
      <c r="AE4257" s="70">
        <f>_xlfn.PERCENTILE.EXC($AC4257:AC$5675,0.35)</f>
        <v>2.7422990232907601E-2</v>
      </c>
      <c r="AF4257" s="71">
        <f t="shared" si="2163"/>
        <v>2.4526424586789703E-3</v>
      </c>
      <c r="AG4257" s="70">
        <f t="shared" si="2164"/>
        <v>-0.31213811082236831</v>
      </c>
      <c r="AH4257" s="70">
        <f t="shared" si="2165"/>
        <v>-0.32972785344228484</v>
      </c>
      <c r="AI4257" s="61" t="str">
        <f t="shared" si="2160"/>
        <v>Short VOL</v>
      </c>
      <c r="AJ4257" s="68" t="str">
        <f t="shared" si="2161"/>
        <v>Short VOL</v>
      </c>
      <c r="AK4257" s="72"/>
      <c r="AL4257" s="73"/>
      <c r="AM4257" s="72"/>
      <c r="AN4257" s="73"/>
      <c r="AO4257" s="74"/>
      <c r="AP4257" s="20"/>
      <c r="AQ4257" s="74"/>
      <c r="AR4257" s="20"/>
      <c r="AS4257" s="74"/>
      <c r="AT4257" s="20"/>
      <c r="AU4257" s="74" t="str">
        <f t="shared" si="2152"/>
        <v>00631L</v>
      </c>
      <c r="AV4257" s="20">
        <f t="shared" si="2158"/>
        <v>1</v>
      </c>
      <c r="AW4257" s="74" t="str">
        <f t="shared" si="2153"/>
        <v>00631L</v>
      </c>
      <c r="AX4257" s="20">
        <f t="shared" si="2154"/>
        <v>1</v>
      </c>
      <c r="AY4257" s="20">
        <f t="shared" si="2159"/>
        <v>1</v>
      </c>
      <c r="AZ4257" s="116">
        <v>40129</v>
      </c>
      <c r="BA4257" s="116"/>
      <c r="BB4257" s="20"/>
      <c r="BC4257" s="20"/>
      <c r="BD4257" s="76"/>
      <c r="BE4257" s="77"/>
      <c r="BF4257" s="77"/>
    </row>
    <row r="4258" spans="1:58" s="23" customFormat="1" ht="15.75" customHeight="1" x14ac:dyDescent="0.4">
      <c r="A4258" s="116">
        <v>40127</v>
      </c>
      <c r="B4258" s="112">
        <v>23.5</v>
      </c>
      <c r="C4258" s="112">
        <v>25.1</v>
      </c>
      <c r="D4258" s="112">
        <v>26.5</v>
      </c>
      <c r="E4258" s="112">
        <v>27.2</v>
      </c>
      <c r="F4258" s="112">
        <v>27.15</v>
      </c>
      <c r="G4258" s="112">
        <v>27.4</v>
      </c>
      <c r="H4258" s="113">
        <v>27.15</v>
      </c>
      <c r="I4258" s="90">
        <f t="shared" si="2155"/>
        <v>24.700000000000003</v>
      </c>
      <c r="J4258" s="90">
        <f t="shared" si="2156"/>
        <v>26.15</v>
      </c>
      <c r="K4258" s="114">
        <v>5</v>
      </c>
      <c r="L4258" s="115">
        <v>0.05</v>
      </c>
      <c r="M4258" s="11"/>
      <c r="N4258" s="90">
        <v>22.84</v>
      </c>
      <c r="O4258" s="90">
        <v>24.71</v>
      </c>
      <c r="P4258" s="90">
        <v>26.74</v>
      </c>
      <c r="Q4258" s="90">
        <v>27.81</v>
      </c>
      <c r="R4258" s="63">
        <f t="shared" si="2167"/>
        <v>28.610000000000003</v>
      </c>
      <c r="S4258" s="64">
        <f t="shared" si="2166"/>
        <v>-1.3390928725701889E-2</v>
      </c>
      <c r="T4258" s="65"/>
      <c r="U4258" s="65">
        <f t="shared" si="2162"/>
        <v>0.92432213678672603</v>
      </c>
      <c r="V4258" s="65">
        <f t="shared" si="2145"/>
        <v>0.85415108451757671</v>
      </c>
      <c r="W4258" s="65">
        <f t="shared" si="2146"/>
        <v>0.82128730672419992</v>
      </c>
      <c r="X4258" s="61">
        <f t="shared" si="2157"/>
        <v>6.808510638297878E-2</v>
      </c>
      <c r="Y4258" s="66">
        <f t="shared" si="2147"/>
        <v>-1.8382352941176733E-3</v>
      </c>
      <c r="Z4258" s="61">
        <f t="shared" si="2148"/>
        <v>5.8704453441295365E-2</v>
      </c>
      <c r="AA4258" s="67">
        <f t="shared" si="2149"/>
        <v>24.700000000000003</v>
      </c>
      <c r="AB4258" s="68">
        <f t="shared" si="2150"/>
        <v>2.8896672504378291E-2</v>
      </c>
      <c r="AC4258" s="69">
        <f t="shared" si="2151"/>
        <v>8.1436077057793474E-2</v>
      </c>
      <c r="AD4258" s="70">
        <f>_xlfn.PERCENTILE.EXC(AC4258:$AC$5675,0.5)</f>
        <v>5.3498814653119384E-2</v>
      </c>
      <c r="AE4258" s="70">
        <f>_xlfn.PERCENTILE.EXC($AC4258:AC$5675,0.35)</f>
        <v>2.740041534950316E-2</v>
      </c>
      <c r="AF4258" s="71">
        <f t="shared" si="2163"/>
        <v>2.4526424586789703E-3</v>
      </c>
      <c r="AG4258" s="70">
        <f t="shared" si="2164"/>
        <v>-0.31213811082236831</v>
      </c>
      <c r="AH4258" s="70">
        <f t="shared" si="2165"/>
        <v>-0.32972785344228484</v>
      </c>
      <c r="AI4258" s="61" t="str">
        <f t="shared" si="2160"/>
        <v>Short VOL</v>
      </c>
      <c r="AJ4258" s="68" t="str">
        <f t="shared" si="2161"/>
        <v>Short VOL</v>
      </c>
      <c r="AK4258" s="72"/>
      <c r="AL4258" s="73"/>
      <c r="AM4258" s="72"/>
      <c r="AN4258" s="73"/>
      <c r="AO4258" s="74"/>
      <c r="AP4258" s="20"/>
      <c r="AQ4258" s="74"/>
      <c r="AR4258" s="20"/>
      <c r="AS4258" s="74"/>
      <c r="AT4258" s="20"/>
      <c r="AU4258" s="74" t="str">
        <f t="shared" si="2152"/>
        <v>00631L</v>
      </c>
      <c r="AV4258" s="20">
        <f t="shared" si="2158"/>
        <v>1</v>
      </c>
      <c r="AW4258" s="74" t="str">
        <f t="shared" si="2153"/>
        <v>00631L</v>
      </c>
      <c r="AX4258" s="20">
        <f t="shared" si="2154"/>
        <v>1</v>
      </c>
      <c r="AY4258" s="20">
        <f t="shared" si="2159"/>
        <v>1</v>
      </c>
      <c r="AZ4258" s="116">
        <v>40128</v>
      </c>
      <c r="BA4258" s="116"/>
      <c r="BB4258" s="20"/>
      <c r="BC4258" s="20"/>
      <c r="BD4258" s="76"/>
      <c r="BE4258" s="77"/>
      <c r="BF4258" s="77"/>
    </row>
    <row r="4259" spans="1:58" s="23" customFormat="1" ht="15.75" customHeight="1" x14ac:dyDescent="0.4">
      <c r="A4259" s="116">
        <v>40126</v>
      </c>
      <c r="B4259" s="112">
        <v>23.5</v>
      </c>
      <c r="C4259" s="112">
        <v>24.9</v>
      </c>
      <c r="D4259" s="112">
        <v>26.15</v>
      </c>
      <c r="E4259" s="112">
        <v>26.95</v>
      </c>
      <c r="F4259" s="112">
        <v>27</v>
      </c>
      <c r="G4259" s="112">
        <v>27.1</v>
      </c>
      <c r="H4259" s="113">
        <v>26.95</v>
      </c>
      <c r="I4259" s="90">
        <f t="shared" si="2155"/>
        <v>24.48</v>
      </c>
      <c r="J4259" s="90">
        <f t="shared" si="2156"/>
        <v>25.774999999999999</v>
      </c>
      <c r="K4259" s="114">
        <v>6</v>
      </c>
      <c r="L4259" s="115">
        <v>0.05</v>
      </c>
      <c r="M4259" s="11"/>
      <c r="N4259" s="90">
        <v>23.15</v>
      </c>
      <c r="O4259" s="90">
        <v>24.41</v>
      </c>
      <c r="P4259" s="90">
        <v>26.77</v>
      </c>
      <c r="Q4259" s="90">
        <v>27.64</v>
      </c>
      <c r="R4259" s="63">
        <f t="shared" si="2167"/>
        <v>28.03</v>
      </c>
      <c r="S4259" s="64">
        <f t="shared" si="2166"/>
        <v>-4.2992972302604494E-2</v>
      </c>
      <c r="T4259" s="65"/>
      <c r="U4259" s="65">
        <f t="shared" si="2162"/>
        <v>0.94838181073330596</v>
      </c>
      <c r="V4259" s="65">
        <f t="shared" si="2145"/>
        <v>0.86477400074710498</v>
      </c>
      <c r="W4259" s="65">
        <f t="shared" si="2146"/>
        <v>0.83755426917510845</v>
      </c>
      <c r="X4259" s="61">
        <f t="shared" si="2157"/>
        <v>5.9574468085106323E-2</v>
      </c>
      <c r="Y4259" s="66">
        <f t="shared" si="2147"/>
        <v>0</v>
      </c>
      <c r="Z4259" s="61">
        <f t="shared" si="2148"/>
        <v>5.2900326797385544E-2</v>
      </c>
      <c r="AA4259" s="67">
        <f t="shared" si="2149"/>
        <v>24.479999999999997</v>
      </c>
      <c r="AB4259" s="68">
        <f t="shared" si="2150"/>
        <v>1.5118790496760322E-2</v>
      </c>
      <c r="AC4259" s="69">
        <f t="shared" si="2151"/>
        <v>5.7451403887688914E-2</v>
      </c>
      <c r="AD4259" s="70">
        <f>_xlfn.PERCENTILE.EXC(AC4259:$AC$5675,0.5)</f>
        <v>5.3494391716997498E-2</v>
      </c>
      <c r="AE4259" s="70">
        <f>_xlfn.PERCENTILE.EXC($AC4259:AC$5675,0.35)</f>
        <v>2.7377840466098716E-2</v>
      </c>
      <c r="AF4259" s="71">
        <f t="shared" si="2163"/>
        <v>2.4526424586789703E-3</v>
      </c>
      <c r="AG4259" s="70">
        <f t="shared" si="2164"/>
        <v>-0.31213811082236831</v>
      </c>
      <c r="AH4259" s="70">
        <f t="shared" si="2165"/>
        <v>-0.32972785344228484</v>
      </c>
      <c r="AI4259" s="61" t="str">
        <f t="shared" si="2160"/>
        <v>Short VOL</v>
      </c>
      <c r="AJ4259" s="68" t="str">
        <f t="shared" si="2161"/>
        <v>Short VOL</v>
      </c>
      <c r="AK4259" s="72"/>
      <c r="AL4259" s="73"/>
      <c r="AM4259" s="72"/>
      <c r="AN4259" s="73"/>
      <c r="AO4259" s="74"/>
      <c r="AP4259" s="20"/>
      <c r="AQ4259" s="74"/>
      <c r="AR4259" s="20"/>
      <c r="AS4259" s="74"/>
      <c r="AT4259" s="20"/>
      <c r="AU4259" s="74" t="str">
        <f t="shared" si="2152"/>
        <v>00631L</v>
      </c>
      <c r="AV4259" s="20">
        <f t="shared" si="2158"/>
        <v>1</v>
      </c>
      <c r="AW4259" s="74" t="str">
        <f t="shared" si="2153"/>
        <v>00631L</v>
      </c>
      <c r="AX4259" s="20">
        <f t="shared" si="2154"/>
        <v>1</v>
      </c>
      <c r="AY4259" s="20">
        <f t="shared" si="2159"/>
        <v>1</v>
      </c>
      <c r="AZ4259" s="116">
        <v>40127</v>
      </c>
      <c r="BA4259" s="116"/>
      <c r="BB4259" s="20"/>
      <c r="BC4259" s="20"/>
      <c r="BD4259" s="76"/>
      <c r="BE4259" s="77"/>
      <c r="BF4259" s="77"/>
    </row>
    <row r="4260" spans="1:58" s="23" customFormat="1" ht="15.75" customHeight="1" x14ac:dyDescent="0.4">
      <c r="A4260" s="116">
        <v>40123</v>
      </c>
      <c r="B4260" s="112">
        <v>25.1</v>
      </c>
      <c r="C4260" s="112">
        <v>26.4</v>
      </c>
      <c r="D4260" s="112">
        <v>27</v>
      </c>
      <c r="E4260" s="112">
        <v>27.65</v>
      </c>
      <c r="F4260" s="112">
        <v>27.5</v>
      </c>
      <c r="G4260" s="112">
        <v>27.65</v>
      </c>
      <c r="H4260" s="113">
        <v>27.45</v>
      </c>
      <c r="I4260" s="90">
        <f t="shared" si="2155"/>
        <v>25.945</v>
      </c>
      <c r="J4260" s="90">
        <f t="shared" si="2156"/>
        <v>26.79</v>
      </c>
      <c r="K4260" s="114">
        <v>7</v>
      </c>
      <c r="L4260" s="115">
        <v>0.05</v>
      </c>
      <c r="M4260" s="11"/>
      <c r="N4260" s="90">
        <v>24.19</v>
      </c>
      <c r="O4260" s="90">
        <v>25.88</v>
      </c>
      <c r="P4260" s="90">
        <v>27.47</v>
      </c>
      <c r="Q4260" s="90">
        <v>28.4</v>
      </c>
      <c r="R4260" s="63">
        <f t="shared" si="2167"/>
        <v>29.159999999999993</v>
      </c>
      <c r="S4260" s="64">
        <f t="shared" si="2166"/>
        <v>-4.8761305544632261E-2</v>
      </c>
      <c r="T4260" s="65"/>
      <c r="U4260" s="65">
        <f t="shared" si="2162"/>
        <v>0.93469860896445145</v>
      </c>
      <c r="V4260" s="65">
        <f t="shared" si="2145"/>
        <v>0.88059701492537323</v>
      </c>
      <c r="W4260" s="65">
        <f t="shared" si="2146"/>
        <v>0.85176056338028183</v>
      </c>
      <c r="X4260" s="61">
        <f t="shared" si="2157"/>
        <v>5.1792828685258849E-2</v>
      </c>
      <c r="Y4260" s="66">
        <f t="shared" si="2147"/>
        <v>-7.2332730560578408E-3</v>
      </c>
      <c r="Z4260" s="61">
        <f t="shared" si="2148"/>
        <v>3.2568895740990512E-2</v>
      </c>
      <c r="AA4260" s="67">
        <f t="shared" si="2149"/>
        <v>25.945</v>
      </c>
      <c r="AB4260" s="68">
        <f t="shared" si="2150"/>
        <v>3.761885076477884E-2</v>
      </c>
      <c r="AC4260" s="69">
        <f t="shared" si="2151"/>
        <v>7.2550640760644852E-2</v>
      </c>
      <c r="AD4260" s="70">
        <f>_xlfn.PERCENTILE.EXC(AC4260:$AC$5675,0.5)</f>
        <v>5.3457172656642585E-2</v>
      </c>
      <c r="AE4260" s="70">
        <f>_xlfn.PERCENTILE.EXC($AC4260:AC$5675,0.35)</f>
        <v>2.7349062743178002E-2</v>
      </c>
      <c r="AF4260" s="71">
        <f t="shared" si="2163"/>
        <v>2.4526424586789703E-3</v>
      </c>
      <c r="AG4260" s="70">
        <f t="shared" si="2164"/>
        <v>-0.31213811082236831</v>
      </c>
      <c r="AH4260" s="70">
        <f t="shared" si="2165"/>
        <v>-0.32972785344228484</v>
      </c>
      <c r="AI4260" s="61" t="str">
        <f t="shared" si="2160"/>
        <v>Short VOL</v>
      </c>
      <c r="AJ4260" s="68" t="str">
        <f t="shared" si="2161"/>
        <v>Short VOL</v>
      </c>
      <c r="AK4260" s="72"/>
      <c r="AL4260" s="73"/>
      <c r="AM4260" s="72"/>
      <c r="AN4260" s="73"/>
      <c r="AO4260" s="74"/>
      <c r="AP4260" s="20"/>
      <c r="AQ4260" s="74"/>
      <c r="AR4260" s="20"/>
      <c r="AS4260" s="74"/>
      <c r="AT4260" s="20"/>
      <c r="AU4260" s="74" t="str">
        <f t="shared" si="2152"/>
        <v>00631L</v>
      </c>
      <c r="AV4260" s="20">
        <f t="shared" si="2158"/>
        <v>1</v>
      </c>
      <c r="AW4260" s="74" t="str">
        <f t="shared" si="2153"/>
        <v>00631L</v>
      </c>
      <c r="AX4260" s="20">
        <f t="shared" si="2154"/>
        <v>1</v>
      </c>
      <c r="AY4260" s="20">
        <f t="shared" si="2159"/>
        <v>1</v>
      </c>
      <c r="AZ4260" s="116">
        <v>40126</v>
      </c>
      <c r="BA4260" s="116"/>
      <c r="BB4260" s="20"/>
      <c r="BC4260" s="20"/>
      <c r="BD4260" s="76"/>
      <c r="BE4260" s="77"/>
      <c r="BF4260" s="77"/>
    </row>
    <row r="4261" spans="1:58" s="23" customFormat="1" ht="15.75" customHeight="1" x14ac:dyDescent="0.4">
      <c r="A4261" s="116">
        <v>40122</v>
      </c>
      <c r="B4261" s="112">
        <v>25.9</v>
      </c>
      <c r="C4261" s="112">
        <v>27.25</v>
      </c>
      <c r="D4261" s="112">
        <v>27.6</v>
      </c>
      <c r="E4261" s="112">
        <v>27.95</v>
      </c>
      <c r="F4261" s="112">
        <v>27.65</v>
      </c>
      <c r="G4261" s="112">
        <v>27.8</v>
      </c>
      <c r="H4261" s="113">
        <v>27.5</v>
      </c>
      <c r="I4261" s="90">
        <f t="shared" si="2155"/>
        <v>26.71</v>
      </c>
      <c r="J4261" s="90">
        <f t="shared" si="2156"/>
        <v>27.46</v>
      </c>
      <c r="K4261" s="114">
        <v>8</v>
      </c>
      <c r="L4261" s="115">
        <v>0.05</v>
      </c>
      <c r="M4261" s="11"/>
      <c r="N4261" s="90">
        <v>25.43</v>
      </c>
      <c r="O4261" s="90">
        <v>26.61</v>
      </c>
      <c r="P4261" s="90">
        <v>27.92</v>
      </c>
      <c r="Q4261" s="90">
        <v>28.69</v>
      </c>
      <c r="R4261" s="63">
        <f t="shared" si="2167"/>
        <v>29.1</v>
      </c>
      <c r="S4261" s="64">
        <f t="shared" si="2166"/>
        <v>-8.2611832611832581E-2</v>
      </c>
      <c r="T4261" s="65"/>
      <c r="U4261" s="65">
        <f t="shared" si="2162"/>
        <v>0.95565576850807965</v>
      </c>
      <c r="V4261" s="65">
        <f t="shared" si="2145"/>
        <v>0.91081661891117471</v>
      </c>
      <c r="W4261" s="65">
        <f t="shared" si="2146"/>
        <v>0.88637155803415824</v>
      </c>
      <c r="X4261" s="61">
        <f t="shared" si="2157"/>
        <v>5.2123552123552179E-2</v>
      </c>
      <c r="Y4261" s="66">
        <f t="shared" si="2147"/>
        <v>-1.6100178890876539E-2</v>
      </c>
      <c r="Z4261" s="61">
        <f t="shared" si="2148"/>
        <v>2.8079371022089104E-2</v>
      </c>
      <c r="AA4261" s="67">
        <f t="shared" si="2149"/>
        <v>26.709999999999997</v>
      </c>
      <c r="AB4261" s="68">
        <f t="shared" si="2150"/>
        <v>1.8482107746755756E-2</v>
      </c>
      <c r="AC4261" s="69">
        <f t="shared" si="2151"/>
        <v>5.0334250884781662E-2</v>
      </c>
      <c r="AD4261" s="70">
        <f>_xlfn.PERCENTILE.EXC(AC4261:$AC$5675,0.5)</f>
        <v>5.3419953596287671E-2</v>
      </c>
      <c r="AE4261" s="70">
        <f>_xlfn.PERCENTILE.EXC($AC4261:AC$5675,0.35)</f>
        <v>2.7283067983159652E-2</v>
      </c>
      <c r="AF4261" s="71">
        <f t="shared" si="2163"/>
        <v>2.4526424586789703E-3</v>
      </c>
      <c r="AG4261" s="70">
        <f t="shared" si="2164"/>
        <v>-0.31213811082236831</v>
      </c>
      <c r="AH4261" s="70">
        <f t="shared" si="2165"/>
        <v>-0.32972785344228484</v>
      </c>
      <c r="AI4261" s="61" t="str">
        <f t="shared" si="2160"/>
        <v>Safety</v>
      </c>
      <c r="AJ4261" s="68" t="str">
        <f t="shared" si="2161"/>
        <v>Short VOL</v>
      </c>
      <c r="AK4261" s="72"/>
      <c r="AL4261" s="73"/>
      <c r="AM4261" s="72"/>
      <c r="AN4261" s="73"/>
      <c r="AO4261" s="74"/>
      <c r="AP4261" s="20"/>
      <c r="AQ4261" s="74"/>
      <c r="AR4261" s="20"/>
      <c r="AS4261" s="74"/>
      <c r="AT4261" s="20"/>
      <c r="AU4261" s="74" t="str">
        <f t="shared" si="2152"/>
        <v>00631L</v>
      </c>
      <c r="AV4261" s="20">
        <f t="shared" si="2158"/>
        <v>1</v>
      </c>
      <c r="AW4261" s="74" t="str">
        <f t="shared" si="2153"/>
        <v>00631L</v>
      </c>
      <c r="AX4261" s="20">
        <f t="shared" si="2154"/>
        <v>1</v>
      </c>
      <c r="AY4261" s="20">
        <f t="shared" si="2159"/>
        <v>1</v>
      </c>
      <c r="AZ4261" s="116">
        <v>40123</v>
      </c>
      <c r="BA4261" s="116"/>
      <c r="BB4261" s="20"/>
      <c r="BC4261" s="20"/>
      <c r="BD4261" s="76"/>
      <c r="BE4261" s="77"/>
      <c r="BF4261" s="77"/>
    </row>
    <row r="4262" spans="1:58" s="23" customFormat="1" ht="15.75" customHeight="1" x14ac:dyDescent="0.4">
      <c r="A4262" s="116">
        <v>40121</v>
      </c>
      <c r="B4262" s="112">
        <v>27.6</v>
      </c>
      <c r="C4262" s="112">
        <v>28.05</v>
      </c>
      <c r="D4262" s="112">
        <v>28.05</v>
      </c>
      <c r="E4262" s="112">
        <v>28.25</v>
      </c>
      <c r="F4262" s="112">
        <v>28.1</v>
      </c>
      <c r="G4262" s="112">
        <v>28.15</v>
      </c>
      <c r="H4262" s="113">
        <v>27.8</v>
      </c>
      <c r="I4262" s="90">
        <f t="shared" si="2155"/>
        <v>27.8475</v>
      </c>
      <c r="J4262" s="90">
        <f t="shared" si="2156"/>
        <v>28.05</v>
      </c>
      <c r="K4262" s="114">
        <v>9</v>
      </c>
      <c r="L4262" s="115">
        <v>0.05</v>
      </c>
      <c r="M4262" s="11"/>
      <c r="N4262" s="90">
        <v>27.72</v>
      </c>
      <c r="O4262" s="90">
        <v>28.18</v>
      </c>
      <c r="P4262" s="90">
        <v>29.04</v>
      </c>
      <c r="Q4262" s="90">
        <v>29.45</v>
      </c>
      <c r="R4262" s="63">
        <f t="shared" si="2167"/>
        <v>29.5</v>
      </c>
      <c r="S4262" s="64">
        <f t="shared" si="2166"/>
        <v>-3.7834085387018393E-2</v>
      </c>
      <c r="T4262" s="65"/>
      <c r="U4262" s="65">
        <f t="shared" si="2162"/>
        <v>0.98367636621717525</v>
      </c>
      <c r="V4262" s="65">
        <f t="shared" ref="V4262:V4325" si="2168">N4262/P4262</f>
        <v>0.95454545454545459</v>
      </c>
      <c r="W4262" s="65">
        <f t="shared" ref="W4262:W4325" si="2169">N4262/Q4262</f>
        <v>0.94125636672325974</v>
      </c>
      <c r="X4262" s="61">
        <f t="shared" si="2157"/>
        <v>1.6304347826086928E-2</v>
      </c>
      <c r="Y4262" s="66">
        <f t="shared" ref="Y4262:Y4325" si="2170">(H4262-E4262)/E4262</f>
        <v>-1.5929203539822984E-2</v>
      </c>
      <c r="Z4262" s="61">
        <f t="shared" ref="Z4262:Z4325" si="2171">(J4262-I4262)/I4262</f>
        <v>7.2717479127390452E-3</v>
      </c>
      <c r="AA4262" s="67">
        <f t="shared" ref="AA4262:AA4325" si="2172">B4262*(K4262*L4262)+C4262*(1-(K4262*L4262))</f>
        <v>27.847500000000004</v>
      </c>
      <c r="AB4262" s="68">
        <f t="shared" ref="AB4262:AB4325" si="2173">(B4262-N4262)/N4262</f>
        <v>-4.3290043290042371E-3</v>
      </c>
      <c r="AC4262" s="69">
        <f t="shared" ref="AC4262:AC4325" si="2174">(AA4262-N4262)/N4262</f>
        <v>4.5995670995672743E-3</v>
      </c>
      <c r="AD4262" s="70">
        <f>_xlfn.PERCENTILE.EXC(AC4262:$AC$5675,0.5)</f>
        <v>5.3457172656642585E-2</v>
      </c>
      <c r="AE4262" s="70">
        <f>_xlfn.PERCENTILE.EXC($AC4262:AC$5675,0.35)</f>
        <v>2.7217073223141305E-2</v>
      </c>
      <c r="AF4262" s="71">
        <f t="shared" si="2163"/>
        <v>2.4526424586789703E-3</v>
      </c>
      <c r="AG4262" s="70">
        <f t="shared" si="2164"/>
        <v>-0.31213811082236831</v>
      </c>
      <c r="AH4262" s="70">
        <f t="shared" si="2165"/>
        <v>-0.32972785344228484</v>
      </c>
      <c r="AI4262" s="61" t="str">
        <f t="shared" si="2160"/>
        <v>Safety</v>
      </c>
      <c r="AJ4262" s="68" t="str">
        <f t="shared" si="2161"/>
        <v>Short VOL</v>
      </c>
      <c r="AK4262" s="72"/>
      <c r="AL4262" s="73"/>
      <c r="AM4262" s="72"/>
      <c r="AN4262" s="73"/>
      <c r="AO4262" s="74"/>
      <c r="AP4262" s="20"/>
      <c r="AQ4262" s="74"/>
      <c r="AR4262" s="20"/>
      <c r="AS4262" s="74"/>
      <c r="AT4262" s="20"/>
      <c r="AU4262" s="74" t="str">
        <f t="shared" si="2152"/>
        <v>00631L</v>
      </c>
      <c r="AV4262" s="20">
        <f t="shared" si="2158"/>
        <v>1</v>
      </c>
      <c r="AW4262" s="74" t="str">
        <f t="shared" si="2153"/>
        <v>00635U</v>
      </c>
      <c r="AX4262" s="20">
        <f t="shared" si="2154"/>
        <v>0</v>
      </c>
      <c r="AY4262" s="20">
        <f t="shared" si="2159"/>
        <v>1</v>
      </c>
      <c r="AZ4262" s="116">
        <v>40122</v>
      </c>
      <c r="BA4262" s="116"/>
      <c r="BB4262" s="20"/>
      <c r="BC4262" s="20"/>
      <c r="BD4262" s="76"/>
      <c r="BE4262" s="77"/>
      <c r="BF4262" s="77"/>
    </row>
    <row r="4263" spans="1:58" s="23" customFormat="1" ht="15.75" customHeight="1" x14ac:dyDescent="0.4">
      <c r="A4263" s="116">
        <v>40120</v>
      </c>
      <c r="B4263" s="112">
        <v>28.1</v>
      </c>
      <c r="C4263" s="112">
        <v>28.3</v>
      </c>
      <c r="D4263" s="112">
        <v>28.45</v>
      </c>
      <c r="E4263" s="112">
        <v>28.65</v>
      </c>
      <c r="F4263" s="112">
        <v>28.55</v>
      </c>
      <c r="G4263" s="112">
        <v>28.45</v>
      </c>
      <c r="H4263" s="113">
        <v>28.1</v>
      </c>
      <c r="I4263" s="90">
        <f t="shared" si="2155"/>
        <v>28.200000000000003</v>
      </c>
      <c r="J4263" s="90">
        <f t="shared" si="2156"/>
        <v>28.375</v>
      </c>
      <c r="K4263" s="114">
        <v>10</v>
      </c>
      <c r="L4263" s="115">
        <v>0.05</v>
      </c>
      <c r="M4263" s="11"/>
      <c r="N4263" s="90">
        <v>28.81</v>
      </c>
      <c r="O4263" s="90">
        <v>28.87</v>
      </c>
      <c r="P4263" s="90">
        <v>29.32</v>
      </c>
      <c r="Q4263" s="90">
        <v>29.77</v>
      </c>
      <c r="R4263" s="63">
        <f t="shared" si="2167"/>
        <v>29.38</v>
      </c>
      <c r="S4263" s="64">
        <f t="shared" si="2166"/>
        <v>-3.2572196104768379E-2</v>
      </c>
      <c r="T4263" s="65"/>
      <c r="U4263" s="65">
        <f t="shared" si="2162"/>
        <v>0.99792171804641483</v>
      </c>
      <c r="V4263" s="65">
        <f t="shared" si="2168"/>
        <v>0.98260572987721684</v>
      </c>
      <c r="W4263" s="65">
        <f t="shared" si="2169"/>
        <v>0.96775277124622094</v>
      </c>
      <c r="X4263" s="61">
        <f t="shared" si="2157"/>
        <v>7.1174377224199033E-3</v>
      </c>
      <c r="Y4263" s="66">
        <f t="shared" si="2170"/>
        <v>-1.9197207678882975E-2</v>
      </c>
      <c r="Z4263" s="61">
        <f t="shared" si="2171"/>
        <v>6.205673758865147E-3</v>
      </c>
      <c r="AA4263" s="67">
        <f t="shared" si="2172"/>
        <v>28.200000000000003</v>
      </c>
      <c r="AB4263" s="68">
        <f t="shared" si="2173"/>
        <v>-2.4644220756681615E-2</v>
      </c>
      <c r="AC4263" s="69">
        <f t="shared" si="2174"/>
        <v>-2.1173203748698226E-2</v>
      </c>
      <c r="AD4263" s="70">
        <f>_xlfn.PERCENTILE.EXC(AC4263:$AC$5675,0.5)</f>
        <v>5.3494391716997498E-2</v>
      </c>
      <c r="AE4263" s="70">
        <f>_xlfn.PERCENTILE.EXC($AC4263:AC$5675,0.35)</f>
        <v>2.7339634920318236E-2</v>
      </c>
      <c r="AF4263" s="71">
        <f t="shared" si="2163"/>
        <v>2.4526424586789703E-3</v>
      </c>
      <c r="AG4263" s="70">
        <f t="shared" si="2164"/>
        <v>-0.31213811082236831</v>
      </c>
      <c r="AH4263" s="70">
        <f t="shared" si="2165"/>
        <v>-0.32972785344228484</v>
      </c>
      <c r="AI4263" s="61" t="str">
        <f t="shared" si="2160"/>
        <v>Safety</v>
      </c>
      <c r="AJ4263" s="68" t="str">
        <f t="shared" si="2161"/>
        <v>Safety</v>
      </c>
      <c r="AK4263" s="72"/>
      <c r="AL4263" s="73"/>
      <c r="AM4263" s="72"/>
      <c r="AN4263" s="73"/>
      <c r="AO4263" s="74"/>
      <c r="AP4263" s="20"/>
      <c r="AQ4263" s="74"/>
      <c r="AR4263" s="20"/>
      <c r="AS4263" s="74"/>
      <c r="AT4263" s="20"/>
      <c r="AU4263" s="74" t="str">
        <f t="shared" si="2152"/>
        <v>00635U</v>
      </c>
      <c r="AV4263" s="20">
        <f t="shared" si="2158"/>
        <v>0</v>
      </c>
      <c r="AW4263" s="74" t="str">
        <f t="shared" si="2153"/>
        <v>00635U</v>
      </c>
      <c r="AX4263" s="20">
        <f t="shared" si="2154"/>
        <v>0</v>
      </c>
      <c r="AY4263" s="20">
        <f t="shared" si="2159"/>
        <v>1</v>
      </c>
      <c r="AZ4263" s="116">
        <v>40121</v>
      </c>
      <c r="BA4263" s="116"/>
      <c r="BB4263" s="20"/>
      <c r="BC4263" s="20"/>
      <c r="BD4263" s="76"/>
      <c r="BE4263" s="77"/>
      <c r="BF4263" s="77"/>
    </row>
    <row r="4264" spans="1:58" s="23" customFormat="1" ht="15.75" customHeight="1" x14ac:dyDescent="0.4">
      <c r="A4264" s="116">
        <v>40119</v>
      </c>
      <c r="B4264" s="112">
        <v>28</v>
      </c>
      <c r="C4264" s="112">
        <v>28.1</v>
      </c>
      <c r="D4264" s="112">
        <v>28.2</v>
      </c>
      <c r="E4264" s="112">
        <v>28.4</v>
      </c>
      <c r="F4264" s="112">
        <v>28.25</v>
      </c>
      <c r="G4264" s="112">
        <v>28.25</v>
      </c>
      <c r="H4264" s="113">
        <v>27.95</v>
      </c>
      <c r="I4264" s="90">
        <f t="shared" si="2155"/>
        <v>28.045000000000002</v>
      </c>
      <c r="J4264" s="90">
        <f t="shared" si="2156"/>
        <v>28.145</v>
      </c>
      <c r="K4264" s="114">
        <v>11</v>
      </c>
      <c r="L4264" s="115">
        <v>0.05</v>
      </c>
      <c r="M4264" s="11"/>
      <c r="N4264" s="90">
        <v>29.78</v>
      </c>
      <c r="O4264" s="90">
        <v>28.82</v>
      </c>
      <c r="P4264" s="90">
        <v>29.36</v>
      </c>
      <c r="Q4264" s="90">
        <v>29.47</v>
      </c>
      <c r="R4264" s="63">
        <f t="shared" si="2167"/>
        <v>28.4</v>
      </c>
      <c r="S4264" s="64">
        <f t="shared" si="2166"/>
        <v>-2.9651352231997396E-2</v>
      </c>
      <c r="T4264" s="65"/>
      <c r="U4264" s="65">
        <f t="shared" si="2162"/>
        <v>1.0333102012491326</v>
      </c>
      <c r="V4264" s="65">
        <f t="shared" si="2168"/>
        <v>1.0143051771117166</v>
      </c>
      <c r="W4264" s="65">
        <f t="shared" si="2169"/>
        <v>1.010519172039362</v>
      </c>
      <c r="X4264" s="61">
        <f t="shared" si="2157"/>
        <v>3.5714285714286221E-3</v>
      </c>
      <c r="Y4264" s="66">
        <f t="shared" si="2170"/>
        <v>-1.5845070422535187E-2</v>
      </c>
      <c r="Z4264" s="61">
        <f t="shared" si="2171"/>
        <v>3.5656979853805619E-3</v>
      </c>
      <c r="AA4264" s="67">
        <f t="shared" si="2172"/>
        <v>28.045000000000002</v>
      </c>
      <c r="AB4264" s="68">
        <f t="shared" si="2173"/>
        <v>-5.9771658831430527E-2</v>
      </c>
      <c r="AC4264" s="69">
        <f t="shared" si="2174"/>
        <v>-5.8260577568838123E-2</v>
      </c>
      <c r="AD4264" s="70">
        <f>_xlfn.PERCENTILE.EXC(AC4264:$AC$5675,0.5)</f>
        <v>5.3498814653119384E-2</v>
      </c>
      <c r="AE4264" s="70">
        <f>_xlfn.PERCENTILE.EXC($AC4264:AC$5675,0.35)</f>
        <v>2.7393965382816174E-2</v>
      </c>
      <c r="AF4264" s="71">
        <f t="shared" si="2163"/>
        <v>2.7525777895264555E-3</v>
      </c>
      <c r="AG4264" s="70">
        <f t="shared" si="2164"/>
        <v>-0.31213811082236831</v>
      </c>
      <c r="AH4264" s="70">
        <f t="shared" si="2165"/>
        <v>-0.32972785344228484</v>
      </c>
      <c r="AI4264" s="61" t="str">
        <f t="shared" si="2160"/>
        <v>Safety</v>
      </c>
      <c r="AJ4264" s="68" t="str">
        <f t="shared" si="2161"/>
        <v>Safety</v>
      </c>
      <c r="AK4264" s="72"/>
      <c r="AL4264" s="73"/>
      <c r="AM4264" s="72"/>
      <c r="AN4264" s="73"/>
      <c r="AO4264" s="74"/>
      <c r="AP4264" s="20"/>
      <c r="AQ4264" s="74"/>
      <c r="AR4264" s="20"/>
      <c r="AS4264" s="74"/>
      <c r="AT4264" s="20"/>
      <c r="AU4264" s="74" t="str">
        <f t="shared" si="2152"/>
        <v>00635U</v>
      </c>
      <c r="AV4264" s="20">
        <f t="shared" si="2158"/>
        <v>0</v>
      </c>
      <c r="AW4264" s="74" t="str">
        <f t="shared" si="2153"/>
        <v>00635U</v>
      </c>
      <c r="AX4264" s="20">
        <f t="shared" si="2154"/>
        <v>0</v>
      </c>
      <c r="AY4264" s="20">
        <f t="shared" si="2159"/>
        <v>1</v>
      </c>
      <c r="AZ4264" s="116">
        <v>40120</v>
      </c>
      <c r="BA4264" s="116"/>
      <c r="BB4264" s="20"/>
      <c r="BC4264" s="20"/>
      <c r="BD4264" s="76"/>
      <c r="BE4264" s="77"/>
      <c r="BF4264" s="77"/>
    </row>
    <row r="4265" spans="1:58" s="23" customFormat="1" ht="15.75" customHeight="1" x14ac:dyDescent="0.4">
      <c r="A4265" s="116">
        <v>40116</v>
      </c>
      <c r="B4265" s="112">
        <v>27.85</v>
      </c>
      <c r="C4265" s="112">
        <v>27.7</v>
      </c>
      <c r="D4265" s="112">
        <v>27.95</v>
      </c>
      <c r="E4265" s="112">
        <v>28.25</v>
      </c>
      <c r="F4265" s="112">
        <v>28.25</v>
      </c>
      <c r="G4265" s="112">
        <v>28.4</v>
      </c>
      <c r="H4265" s="113">
        <v>28.15</v>
      </c>
      <c r="I4265" s="90">
        <f t="shared" si="2155"/>
        <v>27.79</v>
      </c>
      <c r="J4265" s="90">
        <f t="shared" si="2156"/>
        <v>27.8</v>
      </c>
      <c r="K4265" s="114">
        <v>12</v>
      </c>
      <c r="L4265" s="115">
        <v>0.05</v>
      </c>
      <c r="M4265" s="11"/>
      <c r="N4265" s="90">
        <v>30.69</v>
      </c>
      <c r="O4265" s="90">
        <v>29.07</v>
      </c>
      <c r="P4265" s="90">
        <v>29.49</v>
      </c>
      <c r="Q4265" s="90">
        <v>29.52</v>
      </c>
      <c r="R4265" s="63">
        <f t="shared" si="2167"/>
        <v>27.87</v>
      </c>
      <c r="S4265" s="64">
        <f t="shared" si="2166"/>
        <v>0.23949919224555732</v>
      </c>
      <c r="T4265" s="65"/>
      <c r="U4265" s="65">
        <f t="shared" si="2162"/>
        <v>1.0557275541795665</v>
      </c>
      <c r="V4265" s="65">
        <f t="shared" si="2168"/>
        <v>1.0406917599186165</v>
      </c>
      <c r="W4265" s="65">
        <f t="shared" si="2169"/>
        <v>1.0396341463414636</v>
      </c>
      <c r="X4265" s="61">
        <f t="shared" si="2157"/>
        <v>-5.3859964093358036E-3</v>
      </c>
      <c r="Y4265" s="66">
        <f t="shared" si="2170"/>
        <v>-3.5398230088496078E-3</v>
      </c>
      <c r="Z4265" s="61">
        <f t="shared" si="2171"/>
        <v>3.5984166966540349E-4</v>
      </c>
      <c r="AA4265" s="67">
        <f t="shared" si="2172"/>
        <v>27.79</v>
      </c>
      <c r="AB4265" s="68">
        <f t="shared" si="2173"/>
        <v>-9.253828608667318E-2</v>
      </c>
      <c r="AC4265" s="69">
        <f t="shared" si="2174"/>
        <v>-9.4493320299771977E-2</v>
      </c>
      <c r="AD4265" s="70">
        <f>_xlfn.PERCENTILE.EXC(AC4265:$AC$5675,0.5)</f>
        <v>5.3503237589241269E-2</v>
      </c>
      <c r="AE4265" s="70">
        <f>_xlfn.PERCENTILE.EXC($AC4265:AC$5675,0.35)</f>
        <v>2.7424779777516579E-2</v>
      </c>
      <c r="AF4265" s="71">
        <f t="shared" si="2163"/>
        <v>3.1063807085375608E-3</v>
      </c>
      <c r="AG4265" s="70">
        <f t="shared" si="2164"/>
        <v>-0.31213811082236831</v>
      </c>
      <c r="AH4265" s="70">
        <f t="shared" si="2165"/>
        <v>-0.32972785344228484</v>
      </c>
      <c r="AI4265" s="61" t="str">
        <f t="shared" si="2160"/>
        <v>Safety</v>
      </c>
      <c r="AJ4265" s="68" t="str">
        <f t="shared" si="2161"/>
        <v>Safety</v>
      </c>
      <c r="AK4265" s="72"/>
      <c r="AL4265" s="73"/>
      <c r="AM4265" s="72"/>
      <c r="AN4265" s="73"/>
      <c r="AO4265" s="74"/>
      <c r="AP4265" s="20"/>
      <c r="AQ4265" s="74"/>
      <c r="AR4265" s="20"/>
      <c r="AS4265" s="74"/>
      <c r="AT4265" s="20"/>
      <c r="AU4265" s="74" t="str">
        <f t="shared" si="2152"/>
        <v>00635U</v>
      </c>
      <c r="AV4265" s="20">
        <f t="shared" si="2158"/>
        <v>0</v>
      </c>
      <c r="AW4265" s="74" t="str">
        <f t="shared" si="2153"/>
        <v>00635U</v>
      </c>
      <c r="AX4265" s="20">
        <f t="shared" si="2154"/>
        <v>0</v>
      </c>
      <c r="AY4265" s="20">
        <f t="shared" si="2159"/>
        <v>1</v>
      </c>
      <c r="AZ4265" s="116">
        <v>40119</v>
      </c>
      <c r="BA4265" s="116"/>
      <c r="BB4265" s="20"/>
      <c r="BC4265" s="20"/>
      <c r="BD4265" s="76"/>
      <c r="BE4265" s="77"/>
      <c r="BF4265" s="77"/>
    </row>
    <row r="4266" spans="1:58" s="23" customFormat="1" ht="15.75" customHeight="1" x14ac:dyDescent="0.4">
      <c r="A4266" s="116">
        <v>40115</v>
      </c>
      <c r="B4266" s="112">
        <v>25.05</v>
      </c>
      <c r="C4266" s="112">
        <v>25.8</v>
      </c>
      <c r="D4266" s="112">
        <v>26.6</v>
      </c>
      <c r="E4266" s="112">
        <v>27.15</v>
      </c>
      <c r="F4266" s="112">
        <v>27.15</v>
      </c>
      <c r="G4266" s="112">
        <v>27.35</v>
      </c>
      <c r="H4266" s="113">
        <v>27.1</v>
      </c>
      <c r="I4266" s="90">
        <f t="shared" si="2155"/>
        <v>25.3125</v>
      </c>
      <c r="J4266" s="90">
        <f t="shared" si="2156"/>
        <v>26.080000000000002</v>
      </c>
      <c r="K4266" s="114">
        <v>13</v>
      </c>
      <c r="L4266" s="115">
        <v>0.05</v>
      </c>
      <c r="M4266" s="11"/>
      <c r="N4266" s="90">
        <v>24.76</v>
      </c>
      <c r="O4266" s="90">
        <v>25.66</v>
      </c>
      <c r="P4266" s="90">
        <v>27.12</v>
      </c>
      <c r="Q4266" s="90">
        <v>27.79</v>
      </c>
      <c r="R4266" s="63">
        <f t="shared" si="2167"/>
        <v>28.02</v>
      </c>
      <c r="S4266" s="64">
        <f t="shared" si="2166"/>
        <v>-0.11286277319957</v>
      </c>
      <c r="T4266" s="65"/>
      <c r="U4266" s="65">
        <f t="shared" si="2162"/>
        <v>0.96492595479345289</v>
      </c>
      <c r="V4266" s="65">
        <f t="shared" si="2168"/>
        <v>0.91297935103244843</v>
      </c>
      <c r="W4266" s="65">
        <f t="shared" si="2169"/>
        <v>0.89096797409139983</v>
      </c>
      <c r="X4266" s="61">
        <f t="shared" si="2157"/>
        <v>2.9940119760479042E-2</v>
      </c>
      <c r="Y4266" s="66">
        <f t="shared" si="2170"/>
        <v>-1.8416206261509082E-3</v>
      </c>
      <c r="Z4266" s="61">
        <f t="shared" si="2171"/>
        <v>3.032098765432106E-2</v>
      </c>
      <c r="AA4266" s="67">
        <f t="shared" si="2172"/>
        <v>25.3125</v>
      </c>
      <c r="AB4266" s="68">
        <f t="shared" si="2173"/>
        <v>1.1712439418416766E-2</v>
      </c>
      <c r="AC4266" s="69">
        <f t="shared" si="2174"/>
        <v>2.2314216478190565E-2</v>
      </c>
      <c r="AD4266" s="70">
        <f>_xlfn.PERCENTILE.EXC(AC4266:$AC$5675,0.5)</f>
        <v>5.3545254566786063E-2</v>
      </c>
      <c r="AE4266" s="70">
        <f>_xlfn.PERCENTILE.EXC($AC4266:AC$5675,0.35)</f>
        <v>2.7430595797495752E-2</v>
      </c>
      <c r="AF4266" s="71">
        <f t="shared" si="2163"/>
        <v>3.3512242074625405E-3</v>
      </c>
      <c r="AG4266" s="70">
        <f t="shared" si="2164"/>
        <v>-0.31213811082236831</v>
      </c>
      <c r="AH4266" s="70">
        <f t="shared" si="2165"/>
        <v>-0.32972785344228484</v>
      </c>
      <c r="AI4266" s="61" t="str">
        <f t="shared" si="2160"/>
        <v>Safety</v>
      </c>
      <c r="AJ4266" s="68" t="str">
        <f t="shared" si="2161"/>
        <v>Short VOL</v>
      </c>
      <c r="AK4266" s="72"/>
      <c r="AL4266" s="73"/>
      <c r="AM4266" s="72"/>
      <c r="AN4266" s="73"/>
      <c r="AO4266" s="74"/>
      <c r="AP4266" s="20"/>
      <c r="AQ4266" s="74"/>
      <c r="AR4266" s="20"/>
      <c r="AS4266" s="74"/>
      <c r="AT4266" s="20"/>
      <c r="AU4266" s="74" t="str">
        <f t="shared" si="2152"/>
        <v>00631L</v>
      </c>
      <c r="AV4266" s="20">
        <f t="shared" si="2158"/>
        <v>1</v>
      </c>
      <c r="AW4266" s="74" t="str">
        <f t="shared" si="2153"/>
        <v>00635U</v>
      </c>
      <c r="AX4266" s="20">
        <f t="shared" si="2154"/>
        <v>0</v>
      </c>
      <c r="AY4266" s="20">
        <f t="shared" si="2159"/>
        <v>1</v>
      </c>
      <c r="AZ4266" s="116">
        <v>40116</v>
      </c>
      <c r="BA4266" s="116"/>
      <c r="BB4266" s="20"/>
      <c r="BC4266" s="20"/>
      <c r="BD4266" s="76"/>
      <c r="BE4266" s="77"/>
      <c r="BF4266" s="77"/>
    </row>
    <row r="4267" spans="1:58" s="23" customFormat="1" ht="15.75" customHeight="1" x14ac:dyDescent="0.4">
      <c r="A4267" s="116">
        <v>40114</v>
      </c>
      <c r="B4267" s="112">
        <v>26.65</v>
      </c>
      <c r="C4267" s="112">
        <v>26.9</v>
      </c>
      <c r="D4267" s="112">
        <v>27.6</v>
      </c>
      <c r="E4267" s="112">
        <v>27.95</v>
      </c>
      <c r="F4267" s="112">
        <v>27.9</v>
      </c>
      <c r="G4267" s="112">
        <v>27.95</v>
      </c>
      <c r="H4267" s="113">
        <v>27.75</v>
      </c>
      <c r="I4267" s="90">
        <f t="shared" si="2155"/>
        <v>26.724999999999998</v>
      </c>
      <c r="J4267" s="90">
        <f t="shared" si="2156"/>
        <v>27.11</v>
      </c>
      <c r="K4267" s="114">
        <v>14</v>
      </c>
      <c r="L4267" s="115">
        <v>0.05</v>
      </c>
      <c r="M4267" s="11"/>
      <c r="N4267" s="90">
        <v>27.91</v>
      </c>
      <c r="O4267" s="90">
        <v>27.42</v>
      </c>
      <c r="P4267" s="90">
        <v>28.29</v>
      </c>
      <c r="Q4267" s="90">
        <v>28.7</v>
      </c>
      <c r="R4267" s="63">
        <f t="shared" si="2167"/>
        <v>27.8</v>
      </c>
      <c r="S4267" s="64">
        <f t="shared" si="2166"/>
        <v>0.12404349577124454</v>
      </c>
      <c r="T4267" s="65"/>
      <c r="U4267" s="65">
        <f t="shared" si="2162"/>
        <v>1.0178701677607584</v>
      </c>
      <c r="V4267" s="65">
        <f t="shared" si="2168"/>
        <v>0.98656769176387415</v>
      </c>
      <c r="W4267" s="65">
        <f t="shared" si="2169"/>
        <v>0.97247386759581889</v>
      </c>
      <c r="X4267" s="61">
        <f t="shared" si="2157"/>
        <v>9.3808630393996256E-3</v>
      </c>
      <c r="Y4267" s="66">
        <f t="shared" si="2170"/>
        <v>-7.1556350626117817E-3</v>
      </c>
      <c r="Z4267" s="61">
        <f t="shared" si="2171"/>
        <v>1.4405986903648329E-2</v>
      </c>
      <c r="AA4267" s="67">
        <f t="shared" si="2172"/>
        <v>26.725000000000001</v>
      </c>
      <c r="AB4267" s="68">
        <f t="shared" si="2173"/>
        <v>-4.5145109279828073E-2</v>
      </c>
      <c r="AC4267" s="69">
        <f t="shared" si="2174"/>
        <v>-4.2457900394123921E-2</v>
      </c>
      <c r="AD4267" s="70">
        <f>_xlfn.PERCENTILE.EXC(AC4267:$AC$5675,0.5)</f>
        <v>5.3587271544330864E-2</v>
      </c>
      <c r="AE4267" s="70">
        <f>_xlfn.PERCENTILE.EXC($AC4267:AC$5675,0.35)</f>
        <v>2.7442804942286479E-2</v>
      </c>
      <c r="AF4267" s="71">
        <f t="shared" si="2163"/>
        <v>3.3512242074625405E-3</v>
      </c>
      <c r="AG4267" s="70">
        <f t="shared" si="2164"/>
        <v>-0.31213811082236831</v>
      </c>
      <c r="AH4267" s="70">
        <f t="shared" si="2165"/>
        <v>-0.32972785344228484</v>
      </c>
      <c r="AI4267" s="61" t="str">
        <f t="shared" si="2160"/>
        <v>Safety</v>
      </c>
      <c r="AJ4267" s="68" t="str">
        <f t="shared" si="2161"/>
        <v>Safety</v>
      </c>
      <c r="AK4267" s="72"/>
      <c r="AL4267" s="73"/>
      <c r="AM4267" s="72"/>
      <c r="AN4267" s="73"/>
      <c r="AO4267" s="74"/>
      <c r="AP4267" s="20"/>
      <c r="AQ4267" s="74"/>
      <c r="AR4267" s="20"/>
      <c r="AS4267" s="74"/>
      <c r="AT4267" s="20"/>
      <c r="AU4267" s="74" t="str">
        <f t="shared" si="2152"/>
        <v>00635U</v>
      </c>
      <c r="AV4267" s="20">
        <f t="shared" si="2158"/>
        <v>0</v>
      </c>
      <c r="AW4267" s="74" t="str">
        <f t="shared" si="2153"/>
        <v>00635U</v>
      </c>
      <c r="AX4267" s="20">
        <f t="shared" si="2154"/>
        <v>0</v>
      </c>
      <c r="AY4267" s="20">
        <f t="shared" si="2159"/>
        <v>1</v>
      </c>
      <c r="AZ4267" s="116">
        <v>40115</v>
      </c>
      <c r="BA4267" s="116"/>
      <c r="BB4267" s="20"/>
      <c r="BC4267" s="20"/>
      <c r="BD4267" s="76"/>
      <c r="BE4267" s="77"/>
      <c r="BF4267" s="77"/>
    </row>
    <row r="4268" spans="1:58" s="23" customFormat="1" ht="15.75" customHeight="1" x14ac:dyDescent="0.4">
      <c r="A4268" s="116">
        <v>40113</v>
      </c>
      <c r="B4268" s="112">
        <v>24.65</v>
      </c>
      <c r="C4268" s="112">
        <v>25.85</v>
      </c>
      <c r="D4268" s="112">
        <v>26.6</v>
      </c>
      <c r="E4268" s="112">
        <v>27.2</v>
      </c>
      <c r="F4268" s="112">
        <v>27.25</v>
      </c>
      <c r="G4268" s="112">
        <v>27.55</v>
      </c>
      <c r="H4268" s="113">
        <v>27.35</v>
      </c>
      <c r="I4268" s="90">
        <f t="shared" si="2155"/>
        <v>24.95</v>
      </c>
      <c r="J4268" s="90">
        <f t="shared" si="2156"/>
        <v>26.037500000000001</v>
      </c>
      <c r="K4268" s="114">
        <v>15</v>
      </c>
      <c r="L4268" s="115">
        <v>0.05</v>
      </c>
      <c r="M4268" s="11"/>
      <c r="N4268" s="90">
        <v>24.83</v>
      </c>
      <c r="O4268" s="90">
        <v>25.46</v>
      </c>
      <c r="P4268" s="90">
        <v>27.11</v>
      </c>
      <c r="Q4268" s="90">
        <v>27.79</v>
      </c>
      <c r="R4268" s="63">
        <f t="shared" si="2167"/>
        <v>27.740000000000002</v>
      </c>
      <c r="S4268" s="64">
        <f t="shared" si="2166"/>
        <v>2.1390374331550787E-2</v>
      </c>
      <c r="T4268" s="65"/>
      <c r="U4268" s="65">
        <f t="shared" si="2162"/>
        <v>0.97525530243519232</v>
      </c>
      <c r="V4268" s="65">
        <f t="shared" si="2168"/>
        <v>0.91589819254887495</v>
      </c>
      <c r="W4268" s="65">
        <f t="shared" si="2169"/>
        <v>0.89348686577905723</v>
      </c>
      <c r="X4268" s="61">
        <f t="shared" si="2157"/>
        <v>4.8681541582150219E-2</v>
      </c>
      <c r="Y4268" s="66">
        <f t="shared" si="2170"/>
        <v>5.5147058823530196E-3</v>
      </c>
      <c r="Z4268" s="61">
        <f t="shared" si="2171"/>
        <v>4.358717434869748E-2</v>
      </c>
      <c r="AA4268" s="67">
        <f t="shared" si="2172"/>
        <v>24.949999999999996</v>
      </c>
      <c r="AB4268" s="68">
        <f t="shared" si="2173"/>
        <v>-7.2492952074103799E-3</v>
      </c>
      <c r="AC4268" s="69">
        <f t="shared" si="2174"/>
        <v>4.8328634716068245E-3</v>
      </c>
      <c r="AD4268" s="70">
        <f>_xlfn.PERCENTILE.EXC(AC4268:$AC$5675,0.5)</f>
        <v>5.3679897033426696E-2</v>
      </c>
      <c r="AE4268" s="70">
        <f>_xlfn.PERCENTILE.EXC($AC4268:AC$5675,0.35)</f>
        <v>2.7495817826698004E-2</v>
      </c>
      <c r="AF4268" s="71">
        <f t="shared" si="2163"/>
        <v>3.4773872397256384E-3</v>
      </c>
      <c r="AG4268" s="70">
        <f t="shared" si="2164"/>
        <v>-0.31213811082236831</v>
      </c>
      <c r="AH4268" s="70">
        <f t="shared" si="2165"/>
        <v>-0.32972785344228484</v>
      </c>
      <c r="AI4268" s="61" t="str">
        <f t="shared" si="2160"/>
        <v>Safety</v>
      </c>
      <c r="AJ4268" s="68" t="str">
        <f t="shared" si="2161"/>
        <v>Short VOL</v>
      </c>
      <c r="AK4268" s="72"/>
      <c r="AL4268" s="73"/>
      <c r="AM4268" s="72"/>
      <c r="AN4268" s="73"/>
      <c r="AO4268" s="74"/>
      <c r="AP4268" s="20"/>
      <c r="AQ4268" s="74"/>
      <c r="AR4268" s="20"/>
      <c r="AS4268" s="74"/>
      <c r="AT4268" s="20"/>
      <c r="AU4268" s="74" t="str">
        <f t="shared" si="2152"/>
        <v>00631L</v>
      </c>
      <c r="AV4268" s="20">
        <f t="shared" si="2158"/>
        <v>1</v>
      </c>
      <c r="AW4268" s="74" t="str">
        <f t="shared" si="2153"/>
        <v>00635U</v>
      </c>
      <c r="AX4268" s="20">
        <f t="shared" si="2154"/>
        <v>0</v>
      </c>
      <c r="AY4268" s="20">
        <f t="shared" si="2159"/>
        <v>1</v>
      </c>
      <c r="AZ4268" s="116">
        <v>40114</v>
      </c>
      <c r="BA4268" s="116"/>
      <c r="BB4268" s="20"/>
      <c r="BC4268" s="20"/>
      <c r="BD4268" s="76"/>
      <c r="BE4268" s="77"/>
      <c r="BF4268" s="77"/>
    </row>
    <row r="4269" spans="1:58" s="23" customFormat="1" ht="15.75" customHeight="1" x14ac:dyDescent="0.4">
      <c r="A4269" s="116">
        <v>40112</v>
      </c>
      <c r="B4269" s="112">
        <v>24.55</v>
      </c>
      <c r="C4269" s="112">
        <v>25.95</v>
      </c>
      <c r="D4269" s="112">
        <v>26.7</v>
      </c>
      <c r="E4269" s="112">
        <v>27.3</v>
      </c>
      <c r="F4269" s="112">
        <v>27.3</v>
      </c>
      <c r="G4269" s="112">
        <v>27.55</v>
      </c>
      <c r="H4269" s="113">
        <v>27.25</v>
      </c>
      <c r="I4269" s="90">
        <f t="shared" si="2155"/>
        <v>24.830000000000002</v>
      </c>
      <c r="J4269" s="90">
        <f t="shared" si="2156"/>
        <v>26.099999999999998</v>
      </c>
      <c r="K4269" s="114">
        <v>16</v>
      </c>
      <c r="L4269" s="115">
        <v>0.05</v>
      </c>
      <c r="M4269" s="11"/>
      <c r="N4269" s="90">
        <v>24.31</v>
      </c>
      <c r="O4269" s="90">
        <v>25.37</v>
      </c>
      <c r="P4269" s="90">
        <v>27.07</v>
      </c>
      <c r="Q4269" s="90">
        <v>27.83</v>
      </c>
      <c r="R4269" s="63">
        <f t="shared" si="2167"/>
        <v>28.13</v>
      </c>
      <c r="S4269" s="64">
        <f t="shared" si="2166"/>
        <v>9.1603053435114462E-2</v>
      </c>
      <c r="T4269" s="65"/>
      <c r="U4269" s="65">
        <f t="shared" si="2162"/>
        <v>0.95821836815135975</v>
      </c>
      <c r="V4269" s="65">
        <f t="shared" si="2168"/>
        <v>0.89804211304026593</v>
      </c>
      <c r="W4269" s="65">
        <f t="shared" si="2169"/>
        <v>0.87351778656126478</v>
      </c>
      <c r="X4269" s="61">
        <f t="shared" si="2157"/>
        <v>5.7026476578411346E-2</v>
      </c>
      <c r="Y4269" s="66">
        <f t="shared" si="2170"/>
        <v>-1.8315018315018575E-3</v>
      </c>
      <c r="Z4269" s="61">
        <f t="shared" si="2171"/>
        <v>5.1147805074506482E-2</v>
      </c>
      <c r="AA4269" s="67">
        <f t="shared" si="2172"/>
        <v>24.83</v>
      </c>
      <c r="AB4269" s="68">
        <f t="shared" si="2173"/>
        <v>9.8724804607158365E-3</v>
      </c>
      <c r="AC4269" s="69">
        <f t="shared" si="2174"/>
        <v>2.1390374331550787E-2</v>
      </c>
      <c r="AD4269" s="70">
        <f>_xlfn.PERCENTILE.EXC(AC4269:$AC$5675,0.5)</f>
        <v>5.3772522522522528E-2</v>
      </c>
      <c r="AE4269" s="70">
        <f>_xlfn.PERCENTILE.EXC($AC4269:AC$5675,0.35)</f>
        <v>2.7678450051700644E-2</v>
      </c>
      <c r="AF4269" s="71">
        <f t="shared" si="2163"/>
        <v>3.4773872397256384E-3</v>
      </c>
      <c r="AG4269" s="70">
        <f t="shared" si="2164"/>
        <v>-0.31213811082236831</v>
      </c>
      <c r="AH4269" s="70">
        <f t="shared" si="2165"/>
        <v>-0.32972785344228484</v>
      </c>
      <c r="AI4269" s="61" t="str">
        <f t="shared" si="2160"/>
        <v>Safety</v>
      </c>
      <c r="AJ4269" s="68" t="str">
        <f t="shared" si="2161"/>
        <v>Short VOL</v>
      </c>
      <c r="AK4269" s="72"/>
      <c r="AL4269" s="73"/>
      <c r="AM4269" s="72"/>
      <c r="AN4269" s="73"/>
      <c r="AO4269" s="74"/>
      <c r="AP4269" s="20"/>
      <c r="AQ4269" s="74"/>
      <c r="AR4269" s="20"/>
      <c r="AS4269" s="74"/>
      <c r="AT4269" s="20"/>
      <c r="AU4269" s="74" t="str">
        <f t="shared" si="2152"/>
        <v>00631L</v>
      </c>
      <c r="AV4269" s="20">
        <f t="shared" si="2158"/>
        <v>1</v>
      </c>
      <c r="AW4269" s="74" t="str">
        <f t="shared" si="2153"/>
        <v>00635U</v>
      </c>
      <c r="AX4269" s="20">
        <f t="shared" si="2154"/>
        <v>0</v>
      </c>
      <c r="AY4269" s="20">
        <f t="shared" si="2159"/>
        <v>1</v>
      </c>
      <c r="AZ4269" s="116">
        <v>40113</v>
      </c>
      <c r="BA4269" s="116"/>
      <c r="BB4269" s="20"/>
      <c r="BC4269" s="20"/>
      <c r="BD4269" s="76"/>
      <c r="BE4269" s="77"/>
      <c r="BF4269" s="77"/>
    </row>
    <row r="4270" spans="1:58" s="23" customFormat="1" ht="15.75" customHeight="1" x14ac:dyDescent="0.4">
      <c r="A4270" s="116">
        <v>40109</v>
      </c>
      <c r="B4270" s="112">
        <v>24.05</v>
      </c>
      <c r="C4270" s="112">
        <v>25.45</v>
      </c>
      <c r="D4270" s="112">
        <v>26.15</v>
      </c>
      <c r="E4270" s="112">
        <v>26.9</v>
      </c>
      <c r="F4270" s="112">
        <v>26.9</v>
      </c>
      <c r="G4270" s="112">
        <v>27.1</v>
      </c>
      <c r="H4270" s="113">
        <v>26.85</v>
      </c>
      <c r="I4270" s="90">
        <f t="shared" si="2155"/>
        <v>24.26</v>
      </c>
      <c r="J4270" s="90">
        <f t="shared" si="2156"/>
        <v>25.555</v>
      </c>
      <c r="K4270" s="114">
        <v>17</v>
      </c>
      <c r="L4270" s="115">
        <v>0.05</v>
      </c>
      <c r="M4270" s="11"/>
      <c r="N4270" s="90">
        <v>22.27</v>
      </c>
      <c r="O4270" s="90">
        <v>24.31</v>
      </c>
      <c r="P4270" s="90">
        <v>26.28</v>
      </c>
      <c r="Q4270" s="90">
        <v>27.36</v>
      </c>
      <c r="R4270" s="63">
        <f t="shared" si="2167"/>
        <v>28.320000000000004</v>
      </c>
      <c r="S4270" s="64">
        <f t="shared" si="2166"/>
        <v>7.6365393910101415E-2</v>
      </c>
      <c r="T4270" s="65"/>
      <c r="U4270" s="65">
        <f t="shared" si="2162"/>
        <v>0.91608391608391615</v>
      </c>
      <c r="V4270" s="65">
        <f t="shared" si="2168"/>
        <v>0.8474124809741248</v>
      </c>
      <c r="W4270" s="65">
        <f t="shared" si="2169"/>
        <v>0.81396198830409361</v>
      </c>
      <c r="X4270" s="61">
        <f t="shared" si="2157"/>
        <v>5.8212058212058153E-2</v>
      </c>
      <c r="Y4270" s="66">
        <f t="shared" si="2170"/>
        <v>-1.8587360594794484E-3</v>
      </c>
      <c r="Z4270" s="61">
        <f t="shared" si="2171"/>
        <v>5.3380049464138421E-2</v>
      </c>
      <c r="AA4270" s="67">
        <f t="shared" si="2172"/>
        <v>24.26</v>
      </c>
      <c r="AB4270" s="68">
        <f t="shared" si="2173"/>
        <v>7.9928154467894086E-2</v>
      </c>
      <c r="AC4270" s="69">
        <f t="shared" si="2174"/>
        <v>8.9357880556802965E-2</v>
      </c>
      <c r="AD4270" s="70">
        <f>_xlfn.PERCENTILE.EXC(AC4270:$AC$5675,0.5)</f>
        <v>5.3817997381222143E-2</v>
      </c>
      <c r="AE4270" s="70">
        <f>_xlfn.PERCENTILE.EXC($AC4270:AC$5675,0.35)</f>
        <v>2.7759317678253646E-2</v>
      </c>
      <c r="AF4270" s="71">
        <f t="shared" si="2163"/>
        <v>3.4773872397256384E-3</v>
      </c>
      <c r="AG4270" s="70">
        <f t="shared" si="2164"/>
        <v>-0.31213811082236831</v>
      </c>
      <c r="AH4270" s="70">
        <f t="shared" si="2165"/>
        <v>-0.32972785344228484</v>
      </c>
      <c r="AI4270" s="61" t="str">
        <f t="shared" si="2160"/>
        <v>Short VOL</v>
      </c>
      <c r="AJ4270" s="68" t="str">
        <f t="shared" si="2161"/>
        <v>Short VOL</v>
      </c>
      <c r="AK4270" s="72"/>
      <c r="AL4270" s="73"/>
      <c r="AM4270" s="72"/>
      <c r="AN4270" s="73"/>
      <c r="AO4270" s="74"/>
      <c r="AP4270" s="20"/>
      <c r="AQ4270" s="74"/>
      <c r="AR4270" s="20"/>
      <c r="AS4270" s="74"/>
      <c r="AT4270" s="20"/>
      <c r="AU4270" s="74" t="str">
        <f t="shared" si="2152"/>
        <v>00631L</v>
      </c>
      <c r="AV4270" s="20">
        <f t="shared" si="2158"/>
        <v>1</v>
      </c>
      <c r="AW4270" s="74" t="str">
        <f t="shared" si="2153"/>
        <v>00631L</v>
      </c>
      <c r="AX4270" s="20">
        <f t="shared" si="2154"/>
        <v>1</v>
      </c>
      <c r="AY4270" s="20">
        <f t="shared" si="2159"/>
        <v>1</v>
      </c>
      <c r="AZ4270" s="116">
        <v>40112</v>
      </c>
      <c r="BA4270" s="116"/>
      <c r="BB4270" s="20"/>
      <c r="BC4270" s="20"/>
      <c r="BD4270" s="76"/>
      <c r="BE4270" s="77"/>
      <c r="BF4270" s="77"/>
    </row>
    <row r="4271" spans="1:58" s="23" customFormat="1" ht="15.75" customHeight="1" x14ac:dyDescent="0.4">
      <c r="A4271" s="116">
        <v>40108</v>
      </c>
      <c r="B4271" s="112">
        <v>23.65</v>
      </c>
      <c r="C4271" s="112">
        <v>25.1</v>
      </c>
      <c r="D4271" s="112">
        <v>25.95</v>
      </c>
      <c r="E4271" s="112">
        <v>26.6</v>
      </c>
      <c r="F4271" s="112">
        <v>26.6</v>
      </c>
      <c r="G4271" s="112">
        <v>26.7</v>
      </c>
      <c r="H4271" s="113">
        <v>26.55</v>
      </c>
      <c r="I4271" s="90">
        <f t="shared" si="2155"/>
        <v>23.794999999999998</v>
      </c>
      <c r="J4271" s="90">
        <f t="shared" si="2156"/>
        <v>25.185000000000002</v>
      </c>
      <c r="K4271" s="114">
        <v>18</v>
      </c>
      <c r="L4271" s="115">
        <v>0.05</v>
      </c>
      <c r="M4271" s="11"/>
      <c r="N4271" s="90">
        <v>20.69</v>
      </c>
      <c r="O4271" s="90">
        <v>23.35</v>
      </c>
      <c r="P4271" s="90">
        <v>25.59</v>
      </c>
      <c r="Q4271" s="90">
        <v>26.79</v>
      </c>
      <c r="R4271" s="63">
        <f t="shared" si="2167"/>
        <v>28.249999999999996</v>
      </c>
      <c r="S4271" s="64">
        <f t="shared" si="2166"/>
        <v>-6.885688568856875E-2</v>
      </c>
      <c r="T4271" s="65"/>
      <c r="U4271" s="65">
        <f t="shared" si="2162"/>
        <v>0.88608137044967883</v>
      </c>
      <c r="V4271" s="65">
        <f t="shared" si="2168"/>
        <v>0.80851895271590468</v>
      </c>
      <c r="W4271" s="65">
        <f t="shared" si="2169"/>
        <v>0.77230309817095943</v>
      </c>
      <c r="X4271" s="61">
        <f t="shared" si="2157"/>
        <v>6.1310782241014924E-2</v>
      </c>
      <c r="Y4271" s="66">
        <f t="shared" si="2170"/>
        <v>-1.8796992481203273E-3</v>
      </c>
      <c r="Z4271" s="61">
        <f t="shared" si="2171"/>
        <v>5.8415633536457415E-2</v>
      </c>
      <c r="AA4271" s="67">
        <f t="shared" si="2172"/>
        <v>23.795000000000002</v>
      </c>
      <c r="AB4271" s="68">
        <f t="shared" si="2173"/>
        <v>0.14306428226196216</v>
      </c>
      <c r="AC4271" s="69">
        <f t="shared" si="2174"/>
        <v>0.15007249879168683</v>
      </c>
      <c r="AD4271" s="70">
        <f>_xlfn.PERCENTILE.EXC(AC4271:$AC$5675,0.5)</f>
        <v>5.3772522522522528E-2</v>
      </c>
      <c r="AE4271" s="70">
        <f>_xlfn.PERCENTILE.EXC($AC4271:AC$5675,0.35)</f>
        <v>2.7740127492644685E-2</v>
      </c>
      <c r="AF4271" s="71">
        <f t="shared" si="2163"/>
        <v>3.3512242074625405E-3</v>
      </c>
      <c r="AG4271" s="70">
        <f t="shared" si="2164"/>
        <v>-0.31213811082236831</v>
      </c>
      <c r="AH4271" s="70">
        <f t="shared" si="2165"/>
        <v>-0.32972785344228484</v>
      </c>
      <c r="AI4271" s="61" t="str">
        <f t="shared" si="2160"/>
        <v>Short VOL</v>
      </c>
      <c r="AJ4271" s="68" t="str">
        <f t="shared" si="2161"/>
        <v>Short VOL</v>
      </c>
      <c r="AK4271" s="72"/>
      <c r="AL4271" s="73"/>
      <c r="AM4271" s="72"/>
      <c r="AN4271" s="73"/>
      <c r="AO4271" s="74"/>
      <c r="AP4271" s="20"/>
      <c r="AQ4271" s="74"/>
      <c r="AR4271" s="20"/>
      <c r="AS4271" s="74"/>
      <c r="AT4271" s="20"/>
      <c r="AU4271" s="74" t="str">
        <f t="shared" si="2152"/>
        <v>00631L</v>
      </c>
      <c r="AV4271" s="20">
        <f t="shared" si="2158"/>
        <v>1</v>
      </c>
      <c r="AW4271" s="74" t="str">
        <f t="shared" si="2153"/>
        <v>00631L</v>
      </c>
      <c r="AX4271" s="20">
        <f t="shared" si="2154"/>
        <v>1</v>
      </c>
      <c r="AY4271" s="20">
        <f t="shared" si="2159"/>
        <v>1</v>
      </c>
      <c r="AZ4271" s="116">
        <v>40109</v>
      </c>
      <c r="BA4271" s="116"/>
      <c r="BB4271" s="20"/>
      <c r="BC4271" s="20"/>
      <c r="BD4271" s="76"/>
      <c r="BE4271" s="77"/>
      <c r="BF4271" s="77"/>
    </row>
    <row r="4272" spans="1:58" s="23" customFormat="1" ht="15.75" customHeight="1" x14ac:dyDescent="0.4">
      <c r="A4272" s="116">
        <v>40107</v>
      </c>
      <c r="B4272" s="112">
        <v>24.55</v>
      </c>
      <c r="C4272" s="112">
        <v>25.65</v>
      </c>
      <c r="D4272" s="112">
        <v>26.35</v>
      </c>
      <c r="E4272" s="112">
        <v>27.05</v>
      </c>
      <c r="F4272" s="112">
        <v>26.95</v>
      </c>
      <c r="G4272" s="112">
        <v>27.2</v>
      </c>
      <c r="H4272" s="113">
        <v>27.05</v>
      </c>
      <c r="I4272" s="90">
        <f t="shared" si="2155"/>
        <v>24.605</v>
      </c>
      <c r="J4272" s="90">
        <f t="shared" si="2156"/>
        <v>25.684999999999999</v>
      </c>
      <c r="K4272" s="114">
        <v>19</v>
      </c>
      <c r="L4272" s="115">
        <v>0.05</v>
      </c>
      <c r="M4272" s="11"/>
      <c r="N4272" s="90">
        <v>22.22</v>
      </c>
      <c r="O4272" s="90">
        <v>24.55</v>
      </c>
      <c r="P4272" s="90">
        <v>26.41</v>
      </c>
      <c r="Q4272" s="90">
        <v>27.63</v>
      </c>
      <c r="R4272" s="63">
        <f t="shared" si="2167"/>
        <v>28.740000000000002</v>
      </c>
      <c r="S4272" s="64">
        <f t="shared" si="2166"/>
        <v>6.3157894736842121E-2</v>
      </c>
      <c r="T4272" s="65"/>
      <c r="U4272" s="65">
        <f t="shared" si="2162"/>
        <v>0.90509164969450095</v>
      </c>
      <c r="V4272" s="65">
        <f t="shared" si="2168"/>
        <v>0.84134797425217711</v>
      </c>
      <c r="W4272" s="65">
        <f t="shared" si="2169"/>
        <v>0.80419833514296057</v>
      </c>
      <c r="X4272" s="61">
        <f t="shared" si="2157"/>
        <v>4.4806517311608875E-2</v>
      </c>
      <c r="Y4272" s="66">
        <f t="shared" si="2170"/>
        <v>0</v>
      </c>
      <c r="Z4272" s="61">
        <f t="shared" si="2171"/>
        <v>4.3893517577728032E-2</v>
      </c>
      <c r="AA4272" s="67">
        <f t="shared" si="2172"/>
        <v>24.605</v>
      </c>
      <c r="AB4272" s="68">
        <f t="shared" si="2173"/>
        <v>0.10486048604860494</v>
      </c>
      <c r="AC4272" s="69">
        <f t="shared" si="2174"/>
        <v>0.10733573357335741</v>
      </c>
      <c r="AD4272" s="70">
        <f>_xlfn.PERCENTILE.EXC(AC4272:$AC$5675,0.5)</f>
        <v>5.3679897033426696E-2</v>
      </c>
      <c r="AE4272" s="70">
        <f>_xlfn.PERCENTILE.EXC($AC4272:AC$5675,0.35)</f>
        <v>2.7664401419008128E-2</v>
      </c>
      <c r="AF4272" s="71">
        <f t="shared" si="2163"/>
        <v>3.1063807085375608E-3</v>
      </c>
      <c r="AG4272" s="70">
        <f t="shared" si="2164"/>
        <v>-0.31213811082236831</v>
      </c>
      <c r="AH4272" s="70">
        <f t="shared" si="2165"/>
        <v>-0.32972785344228484</v>
      </c>
      <c r="AI4272" s="61" t="str">
        <f t="shared" si="2160"/>
        <v>Short VOL</v>
      </c>
      <c r="AJ4272" s="68" t="str">
        <f t="shared" si="2161"/>
        <v>Short VOL</v>
      </c>
      <c r="AK4272" s="72"/>
      <c r="AL4272" s="73"/>
      <c r="AM4272" s="72"/>
      <c r="AN4272" s="73"/>
      <c r="AO4272" s="74"/>
      <c r="AP4272" s="20"/>
      <c r="AQ4272" s="74"/>
      <c r="AR4272" s="20"/>
      <c r="AS4272" s="74"/>
      <c r="AT4272" s="20"/>
      <c r="AU4272" s="74" t="str">
        <f t="shared" ref="AU4272:AU4335" si="2175">IF(AC4272&gt;AF4272,"00631L",IF(AC4272&lt;AG4272,"Cash","00635U"))</f>
        <v>00631L</v>
      </c>
      <c r="AV4272" s="20">
        <f t="shared" si="2158"/>
        <v>1</v>
      </c>
      <c r="AW4272" s="74" t="str">
        <f t="shared" ref="AW4272:AW4335" si="2176">IF(AC4272&gt;AE4272,"00631L",IF(AC4272&lt;AH4272,"00631L","00635U"))</f>
        <v>00631L</v>
      </c>
      <c r="AX4272" s="20">
        <f t="shared" si="2154"/>
        <v>1</v>
      </c>
      <c r="AY4272" s="20">
        <f t="shared" si="2159"/>
        <v>1</v>
      </c>
      <c r="AZ4272" s="116">
        <v>40108</v>
      </c>
      <c r="BA4272" s="116"/>
      <c r="BB4272" s="20"/>
      <c r="BC4272" s="20"/>
      <c r="BD4272" s="76"/>
      <c r="BE4272" s="77"/>
      <c r="BF4272" s="77"/>
    </row>
    <row r="4273" spans="1:58" s="23" customFormat="1" ht="15.75" customHeight="1" x14ac:dyDescent="0.4">
      <c r="A4273" s="116">
        <v>40106</v>
      </c>
      <c r="B4273" s="112">
        <v>21.1</v>
      </c>
      <c r="C4273" s="112">
        <v>24.55</v>
      </c>
      <c r="D4273" s="112">
        <v>25.55</v>
      </c>
      <c r="E4273" s="112">
        <v>26.4</v>
      </c>
      <c r="F4273" s="112">
        <v>27</v>
      </c>
      <c r="G4273" s="112">
        <v>26.95</v>
      </c>
      <c r="H4273" s="113">
        <v>27.3</v>
      </c>
      <c r="I4273" s="90">
        <f t="shared" si="2155"/>
        <v>24.55</v>
      </c>
      <c r="J4273" s="90">
        <f t="shared" si="2156"/>
        <v>25.55</v>
      </c>
      <c r="K4273" s="114">
        <v>0</v>
      </c>
      <c r="L4273" s="115">
        <v>0.04</v>
      </c>
      <c r="M4273" s="11"/>
      <c r="N4273" s="90">
        <v>20.9</v>
      </c>
      <c r="O4273" s="90">
        <v>23.72</v>
      </c>
      <c r="P4273" s="90">
        <v>25.86</v>
      </c>
      <c r="Q4273" s="90">
        <v>27.13</v>
      </c>
      <c r="R4273" s="63">
        <f t="shared" si="2167"/>
        <v>28.68</v>
      </c>
      <c r="S4273" s="64">
        <f t="shared" si="2166"/>
        <v>-2.7454630060493247E-2</v>
      </c>
      <c r="T4273" s="65"/>
      <c r="U4273" s="65">
        <f t="shared" si="2162"/>
        <v>0.88111298482293421</v>
      </c>
      <c r="V4273" s="65">
        <f t="shared" si="2168"/>
        <v>0.8081979891724671</v>
      </c>
      <c r="W4273" s="65">
        <f t="shared" si="2169"/>
        <v>0.77036490969406557</v>
      </c>
      <c r="X4273" s="61">
        <f t="shared" si="2157"/>
        <v>0.1635071090047393</v>
      </c>
      <c r="Y4273" s="66">
        <f t="shared" si="2170"/>
        <v>3.4090909090909172E-2</v>
      </c>
      <c r="Z4273" s="61">
        <f t="shared" si="2171"/>
        <v>4.0733197556008148E-2</v>
      </c>
      <c r="AA4273" s="67">
        <f t="shared" si="2172"/>
        <v>24.55</v>
      </c>
      <c r="AB4273" s="68">
        <f t="shared" si="2173"/>
        <v>9.5693779904307587E-3</v>
      </c>
      <c r="AC4273" s="69">
        <f t="shared" si="2174"/>
        <v>0.17464114832535896</v>
      </c>
      <c r="AD4273" s="70">
        <f>_xlfn.PERCENTILE.EXC(AC4273:$AC$5675,0.5)</f>
        <v>5.3587271544330864E-2</v>
      </c>
      <c r="AE4273" s="70">
        <f>_xlfn.PERCENTILE.EXC($AC4273:AC$5675,0.35)</f>
        <v>2.7566060990160561E-2</v>
      </c>
      <c r="AF4273" s="71">
        <f t="shared" si="2163"/>
        <v>3.1063807085375608E-3</v>
      </c>
      <c r="AG4273" s="70">
        <f t="shared" si="2164"/>
        <v>-0.31213811082236831</v>
      </c>
      <c r="AH4273" s="70">
        <f t="shared" si="2165"/>
        <v>-0.32972785344228484</v>
      </c>
      <c r="AI4273" s="61" t="str">
        <f t="shared" si="2160"/>
        <v>Short VOL</v>
      </c>
      <c r="AJ4273" s="68" t="str">
        <f t="shared" si="2161"/>
        <v>Short VOL</v>
      </c>
      <c r="AK4273" s="72"/>
      <c r="AL4273" s="73"/>
      <c r="AM4273" s="72"/>
      <c r="AN4273" s="73"/>
      <c r="AO4273" s="74"/>
      <c r="AP4273" s="20"/>
      <c r="AQ4273" s="74"/>
      <c r="AR4273" s="20"/>
      <c r="AS4273" s="74"/>
      <c r="AT4273" s="20"/>
      <c r="AU4273" s="74" t="str">
        <f t="shared" si="2175"/>
        <v>00631L</v>
      </c>
      <c r="AV4273" s="20">
        <f t="shared" si="2158"/>
        <v>1</v>
      </c>
      <c r="AW4273" s="74" t="str">
        <f t="shared" si="2176"/>
        <v>00631L</v>
      </c>
      <c r="AX4273" s="20">
        <f t="shared" si="2154"/>
        <v>1</v>
      </c>
      <c r="AY4273" s="20">
        <f t="shared" si="2159"/>
        <v>1</v>
      </c>
      <c r="AZ4273" s="116">
        <v>40107</v>
      </c>
      <c r="BA4273" s="116"/>
      <c r="BB4273" s="20"/>
      <c r="BC4273" s="20"/>
      <c r="BD4273" s="76"/>
      <c r="BE4273" s="77"/>
      <c r="BF4273" s="77"/>
    </row>
    <row r="4274" spans="1:58" s="23" customFormat="1" ht="15.75" customHeight="1" x14ac:dyDescent="0.4">
      <c r="A4274" s="116">
        <v>40105</v>
      </c>
      <c r="B4274" s="112">
        <v>21.4</v>
      </c>
      <c r="C4274" s="112">
        <v>24.65</v>
      </c>
      <c r="D4274" s="112">
        <v>25.55</v>
      </c>
      <c r="E4274" s="112">
        <v>26.4</v>
      </c>
      <c r="F4274" s="112">
        <v>27.05</v>
      </c>
      <c r="G4274" s="112">
        <v>27.05</v>
      </c>
      <c r="H4274" s="113">
        <v>27.45</v>
      </c>
      <c r="I4274" s="90">
        <f t="shared" si="2155"/>
        <v>24.52</v>
      </c>
      <c r="J4274" s="90">
        <f t="shared" si="2156"/>
        <v>25.513999999999999</v>
      </c>
      <c r="K4274" s="114">
        <v>1</v>
      </c>
      <c r="L4274" s="115">
        <v>0.04</v>
      </c>
      <c r="M4274" s="11"/>
      <c r="N4274" s="90">
        <v>21.49</v>
      </c>
      <c r="O4274" s="90">
        <v>24.15</v>
      </c>
      <c r="P4274" s="90">
        <v>25.94</v>
      </c>
      <c r="Q4274" s="90">
        <v>27.13</v>
      </c>
      <c r="R4274" s="63">
        <f t="shared" si="2167"/>
        <v>28.600000000000005</v>
      </c>
      <c r="S4274" s="64">
        <f t="shared" si="2166"/>
        <v>2.7998133457768884E-3</v>
      </c>
      <c r="T4274" s="65"/>
      <c r="U4274" s="65">
        <f t="shared" si="2162"/>
        <v>0.88985507246376805</v>
      </c>
      <c r="V4274" s="65">
        <f t="shared" si="2168"/>
        <v>0.828450269853508</v>
      </c>
      <c r="W4274" s="65">
        <f t="shared" si="2169"/>
        <v>0.79211205307777366</v>
      </c>
      <c r="X4274" s="61">
        <f t="shared" si="2157"/>
        <v>0.15186915887850469</v>
      </c>
      <c r="Y4274" s="66">
        <f t="shared" si="2170"/>
        <v>3.97727272727273E-2</v>
      </c>
      <c r="Z4274" s="61">
        <f t="shared" si="2171"/>
        <v>4.0538336052202278E-2</v>
      </c>
      <c r="AA4274" s="67">
        <f t="shared" si="2172"/>
        <v>24.52</v>
      </c>
      <c r="AB4274" s="68">
        <f t="shared" si="2173"/>
        <v>-4.187994416007439E-3</v>
      </c>
      <c r="AC4274" s="69">
        <f t="shared" si="2174"/>
        <v>0.14099581200558406</v>
      </c>
      <c r="AD4274" s="70">
        <f>_xlfn.PERCENTILE.EXC(AC4274:$AC$5675,0.5)</f>
        <v>5.3545254566786063E-2</v>
      </c>
      <c r="AE4274" s="70">
        <f>_xlfn.PERCENTILE.EXC($AC4274:AC$5675,0.35)</f>
        <v>2.7467720561312976E-2</v>
      </c>
      <c r="AF4274" s="71">
        <f t="shared" si="2163"/>
        <v>2.7525777895264555E-3</v>
      </c>
      <c r="AG4274" s="70">
        <f t="shared" si="2164"/>
        <v>-0.31213811082236831</v>
      </c>
      <c r="AH4274" s="70">
        <f t="shared" si="2165"/>
        <v>-0.32972785344228484</v>
      </c>
      <c r="AI4274" s="61" t="str">
        <f t="shared" si="2160"/>
        <v>Short VOL</v>
      </c>
      <c r="AJ4274" s="68" t="str">
        <f t="shared" si="2161"/>
        <v>Short VOL</v>
      </c>
      <c r="AK4274" s="72"/>
      <c r="AL4274" s="73"/>
      <c r="AM4274" s="72"/>
      <c r="AN4274" s="73"/>
      <c r="AO4274" s="74"/>
      <c r="AP4274" s="20"/>
      <c r="AQ4274" s="74"/>
      <c r="AR4274" s="20"/>
      <c r="AS4274" s="74"/>
      <c r="AT4274" s="20"/>
      <c r="AU4274" s="74" t="str">
        <f t="shared" si="2175"/>
        <v>00631L</v>
      </c>
      <c r="AV4274" s="20">
        <f t="shared" si="2158"/>
        <v>1</v>
      </c>
      <c r="AW4274" s="74" t="str">
        <f t="shared" si="2176"/>
        <v>00631L</v>
      </c>
      <c r="AX4274" s="20">
        <f t="shared" si="2154"/>
        <v>1</v>
      </c>
      <c r="AY4274" s="20">
        <f t="shared" si="2159"/>
        <v>1</v>
      </c>
      <c r="AZ4274" s="116">
        <v>40106</v>
      </c>
      <c r="BA4274" s="116"/>
      <c r="BB4274" s="20"/>
      <c r="BC4274" s="20"/>
      <c r="BD4274" s="76"/>
      <c r="BE4274" s="77"/>
      <c r="BF4274" s="77"/>
    </row>
    <row r="4275" spans="1:58" s="23" customFormat="1" ht="15.75" customHeight="1" x14ac:dyDescent="0.4">
      <c r="A4275" s="116">
        <v>40102</v>
      </c>
      <c r="B4275" s="112">
        <v>22.35</v>
      </c>
      <c r="C4275" s="112">
        <v>25.3</v>
      </c>
      <c r="D4275" s="112">
        <v>26.05</v>
      </c>
      <c r="E4275" s="112">
        <v>26.8</v>
      </c>
      <c r="F4275" s="112">
        <v>27.35</v>
      </c>
      <c r="G4275" s="112">
        <v>27.35</v>
      </c>
      <c r="H4275" s="113">
        <v>27.65</v>
      </c>
      <c r="I4275" s="90">
        <f t="shared" si="2155"/>
        <v>25.064</v>
      </c>
      <c r="J4275" s="90">
        <f t="shared" si="2156"/>
        <v>25.990000000000002</v>
      </c>
      <c r="K4275" s="114">
        <v>2</v>
      </c>
      <c r="L4275" s="115">
        <v>0.04</v>
      </c>
      <c r="M4275" s="11"/>
      <c r="N4275" s="90">
        <v>21.43</v>
      </c>
      <c r="O4275" s="90">
        <v>24.4</v>
      </c>
      <c r="P4275" s="90">
        <v>26.32</v>
      </c>
      <c r="Q4275" s="90">
        <v>27.41</v>
      </c>
      <c r="R4275" s="63">
        <f t="shared" si="2167"/>
        <v>29.29</v>
      </c>
      <c r="S4275" s="64">
        <f t="shared" si="2166"/>
        <v>-1.3351749539594804E-2</v>
      </c>
      <c r="T4275" s="65"/>
      <c r="U4275" s="65">
        <f t="shared" si="2162"/>
        <v>0.87827868852459023</v>
      </c>
      <c r="V4275" s="65">
        <f t="shared" si="2168"/>
        <v>0.81420972644376899</v>
      </c>
      <c r="W4275" s="65">
        <f t="shared" si="2169"/>
        <v>0.78183144837650487</v>
      </c>
      <c r="X4275" s="61">
        <f t="shared" si="2157"/>
        <v>0.13199105145413867</v>
      </c>
      <c r="Y4275" s="66">
        <f t="shared" si="2170"/>
        <v>3.1716417910447679E-2</v>
      </c>
      <c r="Z4275" s="61">
        <f t="shared" si="2171"/>
        <v>3.694541972550279E-2</v>
      </c>
      <c r="AA4275" s="67">
        <f t="shared" si="2172"/>
        <v>25.064000000000004</v>
      </c>
      <c r="AB4275" s="68">
        <f t="shared" si="2173"/>
        <v>4.2930471301913284E-2</v>
      </c>
      <c r="AC4275" s="69">
        <f t="shared" si="2174"/>
        <v>0.16957536164255735</v>
      </c>
      <c r="AD4275" s="70">
        <f>_xlfn.PERCENTILE.EXC(AC4275:$AC$5675,0.5)</f>
        <v>5.3503237589241269E-2</v>
      </c>
      <c r="AE4275" s="70">
        <f>_xlfn.PERCENTILE.EXC($AC4275:AC$5675,0.35)</f>
        <v>2.744715173682008E-2</v>
      </c>
      <c r="AF4275" s="71">
        <f t="shared" si="2163"/>
        <v>2.4526424586789703E-3</v>
      </c>
      <c r="AG4275" s="70">
        <f t="shared" si="2164"/>
        <v>-0.31213811082236831</v>
      </c>
      <c r="AH4275" s="70">
        <f t="shared" si="2165"/>
        <v>-0.32972785344228484</v>
      </c>
      <c r="AI4275" s="61" t="str">
        <f t="shared" si="2160"/>
        <v>Short VOL</v>
      </c>
      <c r="AJ4275" s="68" t="str">
        <f t="shared" si="2161"/>
        <v>Short VOL</v>
      </c>
      <c r="AK4275" s="72"/>
      <c r="AL4275" s="73"/>
      <c r="AM4275" s="72"/>
      <c r="AN4275" s="73"/>
      <c r="AO4275" s="74"/>
      <c r="AP4275" s="20"/>
      <c r="AQ4275" s="74"/>
      <c r="AR4275" s="20"/>
      <c r="AS4275" s="74"/>
      <c r="AT4275" s="20"/>
      <c r="AU4275" s="74" t="str">
        <f t="shared" si="2175"/>
        <v>00631L</v>
      </c>
      <c r="AV4275" s="20">
        <f t="shared" si="2158"/>
        <v>1</v>
      </c>
      <c r="AW4275" s="74" t="str">
        <f t="shared" si="2176"/>
        <v>00631L</v>
      </c>
      <c r="AX4275" s="20">
        <f t="shared" si="2154"/>
        <v>1</v>
      </c>
      <c r="AY4275" s="20">
        <f t="shared" si="2159"/>
        <v>1</v>
      </c>
      <c r="AZ4275" s="116">
        <v>40105</v>
      </c>
      <c r="BA4275" s="116"/>
      <c r="BB4275" s="20"/>
      <c r="BC4275" s="20"/>
      <c r="BD4275" s="76"/>
      <c r="BE4275" s="77"/>
      <c r="BF4275" s="77"/>
    </row>
    <row r="4276" spans="1:58" s="23" customFormat="1" ht="15.75" customHeight="1" x14ac:dyDescent="0.4">
      <c r="A4276" s="116">
        <v>40101</v>
      </c>
      <c r="B4276" s="112">
        <v>22.35</v>
      </c>
      <c r="C4276" s="112">
        <v>24.9</v>
      </c>
      <c r="D4276" s="112">
        <v>25.75</v>
      </c>
      <c r="E4276" s="112">
        <v>26.55</v>
      </c>
      <c r="F4276" s="112">
        <v>27.1</v>
      </c>
      <c r="G4276" s="112">
        <v>27.05</v>
      </c>
      <c r="H4276" s="113">
        <v>27.55</v>
      </c>
      <c r="I4276" s="90">
        <f t="shared" si="2155"/>
        <v>24.593999999999998</v>
      </c>
      <c r="J4276" s="90">
        <f t="shared" si="2156"/>
        <v>25.648</v>
      </c>
      <c r="K4276" s="114">
        <v>3</v>
      </c>
      <c r="L4276" s="115">
        <v>0.04</v>
      </c>
      <c r="M4276" s="11"/>
      <c r="N4276" s="90">
        <v>21.72</v>
      </c>
      <c r="O4276" s="90">
        <v>24.22</v>
      </c>
      <c r="P4276" s="90">
        <v>26.16</v>
      </c>
      <c r="Q4276" s="90">
        <v>27.21</v>
      </c>
      <c r="R4276" s="63">
        <f t="shared" si="2167"/>
        <v>28.659999999999997</v>
      </c>
      <c r="S4276" s="64">
        <f t="shared" si="2166"/>
        <v>-4.9868766404199502E-2</v>
      </c>
      <c r="T4276" s="65"/>
      <c r="U4276" s="65">
        <f t="shared" si="2162"/>
        <v>0.89677952105697767</v>
      </c>
      <c r="V4276" s="65">
        <f t="shared" si="2168"/>
        <v>0.83027522935779807</v>
      </c>
      <c r="W4276" s="65">
        <f t="shared" si="2169"/>
        <v>0.79823594266813669</v>
      </c>
      <c r="X4276" s="61">
        <f t="shared" si="2157"/>
        <v>0.11409395973154349</v>
      </c>
      <c r="Y4276" s="66">
        <f t="shared" si="2170"/>
        <v>3.7664783427495289E-2</v>
      </c>
      <c r="Z4276" s="61">
        <f t="shared" si="2171"/>
        <v>4.2855981133609909E-2</v>
      </c>
      <c r="AA4276" s="67">
        <f t="shared" si="2172"/>
        <v>24.593999999999998</v>
      </c>
      <c r="AB4276" s="68">
        <f t="shared" si="2173"/>
        <v>2.9005524861878573E-2</v>
      </c>
      <c r="AC4276" s="69">
        <f t="shared" si="2174"/>
        <v>0.13232044198895024</v>
      </c>
      <c r="AD4276" s="70">
        <f>_xlfn.PERCENTILE.EXC(AC4276:$AC$5675,0.5)</f>
        <v>5.3498814653119384E-2</v>
      </c>
      <c r="AE4276" s="70">
        <f>_xlfn.PERCENTILE.EXC($AC4276:AC$5675,0.35)</f>
        <v>2.743954484638628E-2</v>
      </c>
      <c r="AF4276" s="71">
        <f t="shared" si="2163"/>
        <v>2.4526424586789703E-3</v>
      </c>
      <c r="AG4276" s="70">
        <f t="shared" si="2164"/>
        <v>-0.31213811082236831</v>
      </c>
      <c r="AH4276" s="70">
        <f t="shared" si="2165"/>
        <v>-0.32972785344228484</v>
      </c>
      <c r="AI4276" s="61" t="str">
        <f t="shared" si="2160"/>
        <v>Short VOL</v>
      </c>
      <c r="AJ4276" s="68" t="str">
        <f t="shared" si="2161"/>
        <v>Short VOL</v>
      </c>
      <c r="AK4276" s="72"/>
      <c r="AL4276" s="73"/>
      <c r="AM4276" s="72"/>
      <c r="AN4276" s="73"/>
      <c r="AO4276" s="74"/>
      <c r="AP4276" s="20"/>
      <c r="AQ4276" s="74"/>
      <c r="AR4276" s="20"/>
      <c r="AS4276" s="74"/>
      <c r="AT4276" s="20"/>
      <c r="AU4276" s="74" t="str">
        <f t="shared" si="2175"/>
        <v>00631L</v>
      </c>
      <c r="AV4276" s="20">
        <f t="shared" si="2158"/>
        <v>1</v>
      </c>
      <c r="AW4276" s="74" t="str">
        <f t="shared" si="2176"/>
        <v>00631L</v>
      </c>
      <c r="AX4276" s="20">
        <f t="shared" si="2154"/>
        <v>1</v>
      </c>
      <c r="AY4276" s="20">
        <f t="shared" si="2159"/>
        <v>1</v>
      </c>
      <c r="AZ4276" s="116">
        <v>40102</v>
      </c>
      <c r="BA4276" s="116"/>
      <c r="BB4276" s="20"/>
      <c r="BC4276" s="20"/>
      <c r="BD4276" s="76"/>
      <c r="BE4276" s="77"/>
      <c r="BF4276" s="77"/>
    </row>
    <row r="4277" spans="1:58" s="23" customFormat="1" ht="15.75" customHeight="1" x14ac:dyDescent="0.4">
      <c r="A4277" s="116">
        <v>40100</v>
      </c>
      <c r="B4277" s="112">
        <v>23.25</v>
      </c>
      <c r="C4277" s="112">
        <v>25.4</v>
      </c>
      <c r="D4277" s="112">
        <v>26.2</v>
      </c>
      <c r="E4277" s="112">
        <v>27.1</v>
      </c>
      <c r="F4277" s="112">
        <v>27.45</v>
      </c>
      <c r="G4277" s="112">
        <v>27.55</v>
      </c>
      <c r="H4277" s="113">
        <v>27.9</v>
      </c>
      <c r="I4277" s="90">
        <f t="shared" si="2155"/>
        <v>25.055999999999997</v>
      </c>
      <c r="J4277" s="90">
        <f t="shared" si="2156"/>
        <v>26.071999999999999</v>
      </c>
      <c r="K4277" s="114">
        <v>4</v>
      </c>
      <c r="L4277" s="115">
        <v>0.04</v>
      </c>
      <c r="M4277" s="11"/>
      <c r="N4277" s="90">
        <v>22.86</v>
      </c>
      <c r="O4277" s="90">
        <v>24.58</v>
      </c>
      <c r="P4277" s="90">
        <v>26.58</v>
      </c>
      <c r="Q4277" s="90">
        <v>27.53</v>
      </c>
      <c r="R4277" s="63">
        <f t="shared" si="2167"/>
        <v>28.299999999999997</v>
      </c>
      <c r="S4277" s="64">
        <f t="shared" si="2166"/>
        <v>-5.6546324488907793E-3</v>
      </c>
      <c r="T4277" s="65"/>
      <c r="U4277" s="65">
        <f t="shared" si="2162"/>
        <v>0.93002441008950365</v>
      </c>
      <c r="V4277" s="65">
        <f t="shared" si="2168"/>
        <v>0.86004514672686239</v>
      </c>
      <c r="W4277" s="65">
        <f t="shared" si="2169"/>
        <v>0.83036687250272423</v>
      </c>
      <c r="X4277" s="61">
        <f t="shared" si="2157"/>
        <v>9.2473118279569833E-2</v>
      </c>
      <c r="Y4277" s="66">
        <f t="shared" si="2170"/>
        <v>2.9520295202951925E-2</v>
      </c>
      <c r="Z4277" s="61">
        <f t="shared" si="2171"/>
        <v>4.0549169859514761E-2</v>
      </c>
      <c r="AA4277" s="67">
        <f t="shared" si="2172"/>
        <v>25.055999999999997</v>
      </c>
      <c r="AB4277" s="68">
        <f t="shared" si="2173"/>
        <v>1.7060367454068266E-2</v>
      </c>
      <c r="AC4277" s="69">
        <f t="shared" si="2174"/>
        <v>9.6062992125984167E-2</v>
      </c>
      <c r="AD4277" s="70">
        <f>_xlfn.PERCENTILE.EXC(AC4277:$AC$5675,0.5)</f>
        <v>5.3494391716997498E-2</v>
      </c>
      <c r="AE4277" s="70">
        <f>_xlfn.PERCENTILE.EXC($AC4277:AC$5675,0.35)</f>
        <v>2.7431937955952484E-2</v>
      </c>
      <c r="AF4277" s="71">
        <f t="shared" si="2163"/>
        <v>2.3343218002669281E-3</v>
      </c>
      <c r="AG4277" s="70">
        <f t="shared" si="2164"/>
        <v>-0.31213811082236831</v>
      </c>
      <c r="AH4277" s="70">
        <f t="shared" si="2165"/>
        <v>-0.32972785344228484</v>
      </c>
      <c r="AI4277" s="61" t="str">
        <f t="shared" si="2160"/>
        <v>Short VOL</v>
      </c>
      <c r="AJ4277" s="68" t="str">
        <f t="shared" si="2161"/>
        <v>Short VOL</v>
      </c>
      <c r="AK4277" s="72"/>
      <c r="AL4277" s="73"/>
      <c r="AM4277" s="72"/>
      <c r="AN4277" s="73"/>
      <c r="AO4277" s="74"/>
      <c r="AP4277" s="20"/>
      <c r="AQ4277" s="74"/>
      <c r="AR4277" s="20"/>
      <c r="AS4277" s="74"/>
      <c r="AT4277" s="20"/>
      <c r="AU4277" s="74" t="str">
        <f t="shared" si="2175"/>
        <v>00631L</v>
      </c>
      <c r="AV4277" s="20">
        <f t="shared" si="2158"/>
        <v>1</v>
      </c>
      <c r="AW4277" s="74" t="str">
        <f t="shared" si="2176"/>
        <v>00631L</v>
      </c>
      <c r="AX4277" s="20">
        <f t="shared" ref="AX4277:AX4340" si="2177">IF(AW4277="00631L",1,0)</f>
        <v>1</v>
      </c>
      <c r="AY4277" s="20">
        <f t="shared" si="2159"/>
        <v>1</v>
      </c>
      <c r="AZ4277" s="116">
        <v>40101</v>
      </c>
      <c r="BA4277" s="116"/>
      <c r="BB4277" s="20"/>
      <c r="BC4277" s="20"/>
      <c r="BD4277" s="76"/>
      <c r="BE4277" s="77"/>
      <c r="BF4277" s="77"/>
    </row>
    <row r="4278" spans="1:58" s="23" customFormat="1" ht="15.75" customHeight="1" x14ac:dyDescent="0.4">
      <c r="A4278" s="116">
        <v>40099</v>
      </c>
      <c r="B4278" s="112">
        <v>23.55</v>
      </c>
      <c r="C4278" s="112">
        <v>25.6</v>
      </c>
      <c r="D4278" s="112">
        <v>26.4</v>
      </c>
      <c r="E4278" s="112">
        <v>27.1</v>
      </c>
      <c r="F4278" s="112">
        <v>27.5</v>
      </c>
      <c r="G4278" s="112">
        <v>27.55</v>
      </c>
      <c r="H4278" s="113">
        <v>27.85</v>
      </c>
      <c r="I4278" s="90">
        <f t="shared" ref="I4278:I4341" si="2178">C4278-((C4278-B4278)*K4278*L4278)</f>
        <v>25.19</v>
      </c>
      <c r="J4278" s="90">
        <f t="shared" ref="J4278:J4341" si="2179">D4278-((D4278-C4278)*K4278*L4278)</f>
        <v>26.24</v>
      </c>
      <c r="K4278" s="114">
        <v>5</v>
      </c>
      <c r="L4278" s="115">
        <v>0.04</v>
      </c>
      <c r="M4278" s="11"/>
      <c r="N4278" s="90">
        <v>22.99</v>
      </c>
      <c r="O4278" s="90">
        <v>25.09</v>
      </c>
      <c r="P4278" s="90">
        <v>26.79</v>
      </c>
      <c r="Q4278" s="90">
        <v>27.86</v>
      </c>
      <c r="R4278" s="63">
        <f t="shared" si="2167"/>
        <v>28.889999999999997</v>
      </c>
      <c r="S4278" s="64">
        <f t="shared" si="2166"/>
        <v>-8.6918730986541176E-4</v>
      </c>
      <c r="T4278" s="65"/>
      <c r="U4278" s="65">
        <f t="shared" si="2162"/>
        <v>0.91630131526504577</v>
      </c>
      <c r="V4278" s="65">
        <f t="shared" si="2168"/>
        <v>0.85815602836879434</v>
      </c>
      <c r="W4278" s="65">
        <f t="shared" si="2169"/>
        <v>0.82519741564967697</v>
      </c>
      <c r="X4278" s="61">
        <f t="shared" si="2157"/>
        <v>8.704883227176223E-2</v>
      </c>
      <c r="Y4278" s="66">
        <f t="shared" si="2170"/>
        <v>2.7675276752767528E-2</v>
      </c>
      <c r="Z4278" s="61">
        <f t="shared" si="2171"/>
        <v>4.1683207622072137E-2</v>
      </c>
      <c r="AA4278" s="67">
        <f t="shared" si="2172"/>
        <v>25.190000000000005</v>
      </c>
      <c r="AB4278" s="68">
        <f t="shared" si="2173"/>
        <v>2.4358416702914411E-2</v>
      </c>
      <c r="AC4278" s="69">
        <f t="shared" si="2174"/>
        <v>9.5693779904306511E-2</v>
      </c>
      <c r="AD4278" s="70">
        <f>_xlfn.PERCENTILE.EXC(AC4278:$AC$5675,0.5)</f>
        <v>5.3457172656642585E-2</v>
      </c>
      <c r="AE4278" s="70">
        <f>_xlfn.PERCENTILE.EXC($AC4278:AC$5675,0.35)</f>
        <v>2.7428806252886774E-2</v>
      </c>
      <c r="AF4278" s="71">
        <f t="shared" si="2163"/>
        <v>2.2168211025808374E-3</v>
      </c>
      <c r="AG4278" s="70">
        <f t="shared" si="2164"/>
        <v>-0.31213811082236831</v>
      </c>
      <c r="AH4278" s="70">
        <f t="shared" si="2165"/>
        <v>-0.32972785344228484</v>
      </c>
      <c r="AI4278" s="61" t="str">
        <f t="shared" si="2160"/>
        <v>Short VOL</v>
      </c>
      <c r="AJ4278" s="68" t="str">
        <f t="shared" si="2161"/>
        <v>Short VOL</v>
      </c>
      <c r="AK4278" s="72"/>
      <c r="AL4278" s="73"/>
      <c r="AM4278" s="72"/>
      <c r="AN4278" s="73"/>
      <c r="AO4278" s="74"/>
      <c r="AP4278" s="20"/>
      <c r="AQ4278" s="74"/>
      <c r="AR4278" s="20"/>
      <c r="AS4278" s="74"/>
      <c r="AT4278" s="20"/>
      <c r="AU4278" s="74" t="str">
        <f t="shared" si="2175"/>
        <v>00631L</v>
      </c>
      <c r="AV4278" s="20">
        <f t="shared" si="2158"/>
        <v>1</v>
      </c>
      <c r="AW4278" s="74" t="str">
        <f t="shared" si="2176"/>
        <v>00631L</v>
      </c>
      <c r="AX4278" s="20">
        <f t="shared" si="2177"/>
        <v>1</v>
      </c>
      <c r="AY4278" s="20">
        <f t="shared" si="2159"/>
        <v>1</v>
      </c>
      <c r="AZ4278" s="116">
        <v>40100</v>
      </c>
      <c r="BA4278" s="116"/>
      <c r="BB4278" s="20"/>
      <c r="BC4278" s="20"/>
      <c r="BD4278" s="76"/>
      <c r="BE4278" s="77"/>
      <c r="BF4278" s="77"/>
    </row>
    <row r="4279" spans="1:58" s="23" customFormat="1" ht="15.75" customHeight="1" x14ac:dyDescent="0.4">
      <c r="A4279" s="116">
        <v>40098</v>
      </c>
      <c r="B4279" s="112">
        <v>24.05</v>
      </c>
      <c r="C4279" s="112">
        <v>25.75</v>
      </c>
      <c r="D4279" s="112">
        <v>26.55</v>
      </c>
      <c r="E4279" s="112">
        <v>27.15</v>
      </c>
      <c r="F4279" s="112">
        <v>27.65</v>
      </c>
      <c r="G4279" s="112">
        <v>27.55</v>
      </c>
      <c r="H4279" s="113">
        <v>27.85</v>
      </c>
      <c r="I4279" s="90">
        <f t="shared" si="2178"/>
        <v>25.341999999999999</v>
      </c>
      <c r="J4279" s="90">
        <f t="shared" si="2179"/>
        <v>26.358000000000001</v>
      </c>
      <c r="K4279" s="114">
        <v>6</v>
      </c>
      <c r="L4279" s="115">
        <v>0.04</v>
      </c>
      <c r="M4279" s="11"/>
      <c r="N4279" s="90">
        <v>23.01</v>
      </c>
      <c r="O4279" s="90">
        <v>25.17</v>
      </c>
      <c r="P4279" s="90">
        <v>26.75</v>
      </c>
      <c r="Q4279" s="90">
        <v>28.22</v>
      </c>
      <c r="R4279" s="63">
        <f t="shared" si="2167"/>
        <v>28.91</v>
      </c>
      <c r="S4279" s="64">
        <f t="shared" si="2166"/>
        <v>-4.7577854671280026E-3</v>
      </c>
      <c r="T4279" s="65"/>
      <c r="U4279" s="65">
        <f t="shared" si="2162"/>
        <v>0.91418355184743738</v>
      </c>
      <c r="V4279" s="65">
        <f t="shared" si="2168"/>
        <v>0.86018691588785057</v>
      </c>
      <c r="W4279" s="65">
        <f t="shared" si="2169"/>
        <v>0.81537916371367836</v>
      </c>
      <c r="X4279" s="61">
        <f t="shared" si="2157"/>
        <v>7.0686070686070648E-2</v>
      </c>
      <c r="Y4279" s="66">
        <f t="shared" si="2170"/>
        <v>2.5782688766114288E-2</v>
      </c>
      <c r="Z4279" s="61">
        <f t="shared" si="2171"/>
        <v>4.0091547628442976E-2</v>
      </c>
      <c r="AA4279" s="67">
        <f t="shared" si="2172"/>
        <v>25.341999999999999</v>
      </c>
      <c r="AB4279" s="68">
        <f t="shared" si="2173"/>
        <v>4.5197740112994308E-2</v>
      </c>
      <c r="AC4279" s="69">
        <f t="shared" si="2174"/>
        <v>0.10134724033029105</v>
      </c>
      <c r="AD4279" s="70">
        <f>_xlfn.PERCENTILE.EXC(AC4279:$AC$5675,0.5)</f>
        <v>5.3419953596287671E-2</v>
      </c>
      <c r="AE4279" s="70">
        <f>_xlfn.PERCENTILE.EXC($AC4279:AC$5675,0.35)</f>
        <v>2.7425674549821068E-2</v>
      </c>
      <c r="AF4279" s="71">
        <f t="shared" si="2163"/>
        <v>1.9210946498396824E-3</v>
      </c>
      <c r="AG4279" s="70">
        <f t="shared" si="2164"/>
        <v>-0.31213811082236831</v>
      </c>
      <c r="AH4279" s="70">
        <f t="shared" si="2165"/>
        <v>-0.32972785344228484</v>
      </c>
      <c r="AI4279" s="61" t="str">
        <f t="shared" si="2160"/>
        <v>Short VOL</v>
      </c>
      <c r="AJ4279" s="68" t="str">
        <f t="shared" si="2161"/>
        <v>Short VOL</v>
      </c>
      <c r="AK4279" s="72"/>
      <c r="AL4279" s="73"/>
      <c r="AM4279" s="72"/>
      <c r="AN4279" s="73"/>
      <c r="AO4279" s="74"/>
      <c r="AP4279" s="20"/>
      <c r="AQ4279" s="74"/>
      <c r="AR4279" s="20"/>
      <c r="AS4279" s="74"/>
      <c r="AT4279" s="20"/>
      <c r="AU4279" s="74" t="str">
        <f t="shared" si="2175"/>
        <v>00631L</v>
      </c>
      <c r="AV4279" s="20">
        <f t="shared" si="2158"/>
        <v>1</v>
      </c>
      <c r="AW4279" s="74" t="str">
        <f t="shared" si="2176"/>
        <v>00631L</v>
      </c>
      <c r="AX4279" s="20">
        <f t="shared" si="2177"/>
        <v>1</v>
      </c>
      <c r="AY4279" s="20">
        <f t="shared" si="2159"/>
        <v>1</v>
      </c>
      <c r="AZ4279" s="116">
        <v>40099</v>
      </c>
      <c r="BA4279" s="116"/>
      <c r="BB4279" s="20"/>
      <c r="BC4279" s="20"/>
      <c r="BD4279" s="76"/>
      <c r="BE4279" s="77"/>
      <c r="BF4279" s="77"/>
    </row>
    <row r="4280" spans="1:58" s="23" customFormat="1" ht="15.75" customHeight="1" x14ac:dyDescent="0.4">
      <c r="A4280" s="116">
        <v>40095</v>
      </c>
      <c r="B4280" s="112">
        <v>24.55</v>
      </c>
      <c r="C4280" s="112">
        <v>26.5</v>
      </c>
      <c r="D4280" s="112">
        <v>27.05</v>
      </c>
      <c r="E4280" s="112">
        <v>27.55</v>
      </c>
      <c r="F4280" s="112">
        <v>27.9</v>
      </c>
      <c r="G4280" s="112">
        <v>27.85</v>
      </c>
      <c r="H4280" s="113">
        <v>28.15</v>
      </c>
      <c r="I4280" s="90">
        <f t="shared" si="2178"/>
        <v>25.954000000000001</v>
      </c>
      <c r="J4280" s="90">
        <f t="shared" si="2179"/>
        <v>26.896000000000001</v>
      </c>
      <c r="K4280" s="114">
        <v>7</v>
      </c>
      <c r="L4280" s="115">
        <v>0.04</v>
      </c>
      <c r="M4280" s="11"/>
      <c r="N4280" s="90">
        <v>23.12</v>
      </c>
      <c r="O4280" s="90">
        <v>25.08</v>
      </c>
      <c r="P4280" s="90">
        <v>26.75</v>
      </c>
      <c r="Q4280" s="90">
        <v>27.92</v>
      </c>
      <c r="R4280" s="63">
        <f t="shared" si="2167"/>
        <v>28.709999999999997</v>
      </c>
      <c r="S4280" s="64">
        <f t="shared" si="2166"/>
        <v>-4.3837882547559916E-2</v>
      </c>
      <c r="T4280" s="65"/>
      <c r="U4280" s="65">
        <f t="shared" si="2162"/>
        <v>0.9218500797448167</v>
      </c>
      <c r="V4280" s="65">
        <f t="shared" si="2168"/>
        <v>0.86429906542056079</v>
      </c>
      <c r="W4280" s="65">
        <f t="shared" si="2169"/>
        <v>0.82808022922636104</v>
      </c>
      <c r="X4280" s="61">
        <f t="shared" si="2157"/>
        <v>7.9429735234215856E-2</v>
      </c>
      <c r="Y4280" s="66">
        <f t="shared" si="2170"/>
        <v>2.1778584392014442E-2</v>
      </c>
      <c r="Z4280" s="61">
        <f t="shared" si="2171"/>
        <v>3.6294983432226251E-2</v>
      </c>
      <c r="AA4280" s="67">
        <f t="shared" si="2172"/>
        <v>25.954000000000001</v>
      </c>
      <c r="AB4280" s="68">
        <f t="shared" si="2173"/>
        <v>6.1851211072664343E-2</v>
      </c>
      <c r="AC4280" s="69">
        <f t="shared" si="2174"/>
        <v>0.12257785467128025</v>
      </c>
      <c r="AD4280" s="70">
        <f>_xlfn.PERCENTILE.EXC(AC4280:$AC$5675,0.5)</f>
        <v>5.33079582952002E-2</v>
      </c>
      <c r="AE4280" s="70">
        <f>_xlfn.PERCENTILE.EXC($AC4280:AC$5675,0.35)</f>
        <v>2.7419765249564111E-2</v>
      </c>
      <c r="AF4280" s="71">
        <f t="shared" si="2163"/>
        <v>1.9210946498396824E-3</v>
      </c>
      <c r="AG4280" s="70">
        <f t="shared" si="2164"/>
        <v>-0.31213811082236831</v>
      </c>
      <c r="AH4280" s="70">
        <f t="shared" si="2165"/>
        <v>-0.32972785344228484</v>
      </c>
      <c r="AI4280" s="61" t="str">
        <f t="shared" si="2160"/>
        <v>Short VOL</v>
      </c>
      <c r="AJ4280" s="68" t="str">
        <f t="shared" si="2161"/>
        <v>Short VOL</v>
      </c>
      <c r="AK4280" s="72"/>
      <c r="AL4280" s="73"/>
      <c r="AM4280" s="72"/>
      <c r="AN4280" s="73"/>
      <c r="AO4280" s="74"/>
      <c r="AP4280" s="20"/>
      <c r="AQ4280" s="74"/>
      <c r="AR4280" s="20"/>
      <c r="AS4280" s="74"/>
      <c r="AT4280" s="20"/>
      <c r="AU4280" s="74" t="str">
        <f t="shared" si="2175"/>
        <v>00631L</v>
      </c>
      <c r="AV4280" s="20">
        <f t="shared" si="2158"/>
        <v>1</v>
      </c>
      <c r="AW4280" s="74" t="str">
        <f t="shared" si="2176"/>
        <v>00631L</v>
      </c>
      <c r="AX4280" s="20">
        <f t="shared" si="2177"/>
        <v>1</v>
      </c>
      <c r="AY4280" s="20">
        <f t="shared" si="2159"/>
        <v>1</v>
      </c>
      <c r="AZ4280" s="116">
        <v>40098</v>
      </c>
      <c r="BA4280" s="116"/>
      <c r="BB4280" s="20"/>
      <c r="BC4280" s="20"/>
      <c r="BD4280" s="76"/>
      <c r="BE4280" s="77"/>
      <c r="BF4280" s="77"/>
    </row>
    <row r="4281" spans="1:58" s="23" customFormat="1" ht="15.75" customHeight="1" x14ac:dyDescent="0.4">
      <c r="A4281" s="116">
        <v>40094</v>
      </c>
      <c r="B4281" s="112">
        <v>25.05</v>
      </c>
      <c r="C4281" s="112">
        <v>27.05</v>
      </c>
      <c r="D4281" s="112">
        <v>27.3</v>
      </c>
      <c r="E4281" s="112">
        <v>27.8</v>
      </c>
      <c r="F4281" s="112">
        <v>28.2</v>
      </c>
      <c r="G4281" s="112">
        <v>28.1</v>
      </c>
      <c r="H4281" s="113">
        <v>28.35</v>
      </c>
      <c r="I4281" s="90">
        <f t="shared" si="2178"/>
        <v>26.41</v>
      </c>
      <c r="J4281" s="90">
        <f t="shared" si="2179"/>
        <v>27.220000000000002</v>
      </c>
      <c r="K4281" s="114">
        <v>8</v>
      </c>
      <c r="L4281" s="115">
        <v>0.04</v>
      </c>
      <c r="M4281" s="11"/>
      <c r="N4281" s="90">
        <v>24.18</v>
      </c>
      <c r="O4281" s="90">
        <v>25.74</v>
      </c>
      <c r="P4281" s="90">
        <v>27.32</v>
      </c>
      <c r="Q4281" s="90">
        <v>28.39</v>
      </c>
      <c r="R4281" s="63">
        <f t="shared" si="2167"/>
        <v>28.880000000000003</v>
      </c>
      <c r="S4281" s="64">
        <f t="shared" si="2166"/>
        <v>-2.0259319286871962E-2</v>
      </c>
      <c r="T4281" s="65"/>
      <c r="U4281" s="65">
        <f t="shared" si="2162"/>
        <v>0.93939393939393945</v>
      </c>
      <c r="V4281" s="65">
        <f t="shared" si="2168"/>
        <v>0.8850658857979502</v>
      </c>
      <c r="W4281" s="65">
        <f t="shared" si="2169"/>
        <v>0.85170834800986261</v>
      </c>
      <c r="X4281" s="61">
        <f t="shared" si="2157"/>
        <v>7.9840319361277445E-2</v>
      </c>
      <c r="Y4281" s="66">
        <f t="shared" si="2170"/>
        <v>1.978417266187053E-2</v>
      </c>
      <c r="Z4281" s="61">
        <f t="shared" si="2171"/>
        <v>3.0670200681560102E-2</v>
      </c>
      <c r="AA4281" s="67">
        <f t="shared" si="2172"/>
        <v>26.409999999999997</v>
      </c>
      <c r="AB4281" s="68">
        <f t="shared" si="2173"/>
        <v>3.5980148883374731E-2</v>
      </c>
      <c r="AC4281" s="69">
        <f t="shared" si="2174"/>
        <v>9.2224979321753386E-2</v>
      </c>
      <c r="AD4281" s="70">
        <f>_xlfn.PERCENTILE.EXC(AC4281:$AC$5675,0.5)</f>
        <v>5.3195962994112722E-2</v>
      </c>
      <c r="AE4281" s="70">
        <f>_xlfn.PERCENTILE.EXC($AC4281:AC$5675,0.35)</f>
        <v>2.7397190366159667E-2</v>
      </c>
      <c r="AF4281" s="71">
        <f t="shared" si="2163"/>
        <v>1.5832301570615831E-3</v>
      </c>
      <c r="AG4281" s="70">
        <f t="shared" si="2164"/>
        <v>-0.31213811082236831</v>
      </c>
      <c r="AH4281" s="70">
        <f t="shared" si="2165"/>
        <v>-0.32972785344228484</v>
      </c>
      <c r="AI4281" s="61" t="str">
        <f t="shared" si="2160"/>
        <v>Short VOL</v>
      </c>
      <c r="AJ4281" s="68" t="str">
        <f t="shared" si="2161"/>
        <v>Short VOL</v>
      </c>
      <c r="AK4281" s="72"/>
      <c r="AL4281" s="73"/>
      <c r="AM4281" s="72"/>
      <c r="AN4281" s="73"/>
      <c r="AO4281" s="74"/>
      <c r="AP4281" s="20"/>
      <c r="AQ4281" s="74"/>
      <c r="AR4281" s="20"/>
      <c r="AS4281" s="74"/>
      <c r="AT4281" s="20"/>
      <c r="AU4281" s="74" t="str">
        <f t="shared" si="2175"/>
        <v>00631L</v>
      </c>
      <c r="AV4281" s="20">
        <f t="shared" si="2158"/>
        <v>1</v>
      </c>
      <c r="AW4281" s="74" t="str">
        <f t="shared" si="2176"/>
        <v>00631L</v>
      </c>
      <c r="AX4281" s="20">
        <f t="shared" si="2177"/>
        <v>1</v>
      </c>
      <c r="AY4281" s="20">
        <f t="shared" si="2159"/>
        <v>1</v>
      </c>
      <c r="AZ4281" s="116">
        <v>40095</v>
      </c>
      <c r="BA4281" s="116"/>
      <c r="BB4281" s="20"/>
      <c r="BC4281" s="20"/>
      <c r="BD4281" s="76"/>
      <c r="BE4281" s="77"/>
      <c r="BF4281" s="77"/>
    </row>
    <row r="4282" spans="1:58" s="23" customFormat="1" ht="15.75" customHeight="1" x14ac:dyDescent="0.4">
      <c r="A4282" s="116">
        <v>40093</v>
      </c>
      <c r="B4282" s="112">
        <v>25.4</v>
      </c>
      <c r="C4282" s="112">
        <v>27.35</v>
      </c>
      <c r="D4282" s="112">
        <v>27.65</v>
      </c>
      <c r="E4282" s="112">
        <v>28.05</v>
      </c>
      <c r="F4282" s="112">
        <v>28.45</v>
      </c>
      <c r="G4282" s="112">
        <v>28.35</v>
      </c>
      <c r="H4282" s="113">
        <v>28.8</v>
      </c>
      <c r="I4282" s="90">
        <f t="shared" si="2178"/>
        <v>26.648</v>
      </c>
      <c r="J4282" s="90">
        <f t="shared" si="2179"/>
        <v>27.541999999999998</v>
      </c>
      <c r="K4282" s="114">
        <v>9</v>
      </c>
      <c r="L4282" s="115">
        <v>0.04</v>
      </c>
      <c r="M4282" s="11"/>
      <c r="N4282" s="90">
        <v>24.68</v>
      </c>
      <c r="O4282" s="90">
        <v>26.12</v>
      </c>
      <c r="P4282" s="90">
        <v>27.59</v>
      </c>
      <c r="Q4282" s="90">
        <v>28.64</v>
      </c>
      <c r="R4282" s="63">
        <f t="shared" si="2167"/>
        <v>29.03</v>
      </c>
      <c r="S4282" s="64">
        <f t="shared" si="2166"/>
        <v>-3.9688715953307377E-2</v>
      </c>
      <c r="T4282" s="65"/>
      <c r="U4282" s="65">
        <f t="shared" si="2162"/>
        <v>0.94486983154670745</v>
      </c>
      <c r="V4282" s="65">
        <f t="shared" si="2168"/>
        <v>0.89452700253715112</v>
      </c>
      <c r="W4282" s="65">
        <f t="shared" si="2169"/>
        <v>0.86173184357541899</v>
      </c>
      <c r="X4282" s="61">
        <f t="shared" si="2157"/>
        <v>7.67716535433072E-2</v>
      </c>
      <c r="Y4282" s="66">
        <f t="shared" si="2170"/>
        <v>2.6737967914438502E-2</v>
      </c>
      <c r="Z4282" s="61">
        <f t="shared" si="2171"/>
        <v>3.3548483938757069E-2</v>
      </c>
      <c r="AA4282" s="67">
        <f t="shared" si="2172"/>
        <v>26.648</v>
      </c>
      <c r="AB4282" s="68">
        <f t="shared" si="2173"/>
        <v>2.917341977309558E-2</v>
      </c>
      <c r="AC4282" s="69">
        <f t="shared" si="2174"/>
        <v>7.9740680713128037E-2</v>
      </c>
      <c r="AD4282" s="70">
        <f>_xlfn.PERCENTILE.EXC(AC4282:$AC$5675,0.5)</f>
        <v>5.3153591492156788E-2</v>
      </c>
      <c r="AE4282" s="70">
        <f>_xlfn.PERCENTILE.EXC($AC4282:AC$5675,0.35)</f>
        <v>2.7374615482755223E-2</v>
      </c>
      <c r="AF4282" s="71">
        <f t="shared" si="2163"/>
        <v>1.5832301570615831E-3</v>
      </c>
      <c r="AG4282" s="70">
        <f t="shared" si="2164"/>
        <v>-0.31213811082236831</v>
      </c>
      <c r="AH4282" s="70">
        <f t="shared" si="2165"/>
        <v>-0.32972785344228484</v>
      </c>
      <c r="AI4282" s="61" t="str">
        <f t="shared" si="2160"/>
        <v>Short VOL</v>
      </c>
      <c r="AJ4282" s="68" t="str">
        <f t="shared" si="2161"/>
        <v>Short VOL</v>
      </c>
      <c r="AK4282" s="72"/>
      <c r="AL4282" s="73"/>
      <c r="AM4282" s="72"/>
      <c r="AN4282" s="73"/>
      <c r="AO4282" s="74"/>
      <c r="AP4282" s="20"/>
      <c r="AQ4282" s="74"/>
      <c r="AR4282" s="20"/>
      <c r="AS4282" s="74"/>
      <c r="AT4282" s="20"/>
      <c r="AU4282" s="74" t="str">
        <f t="shared" si="2175"/>
        <v>00631L</v>
      </c>
      <c r="AV4282" s="20">
        <f t="shared" si="2158"/>
        <v>1</v>
      </c>
      <c r="AW4282" s="74" t="str">
        <f t="shared" si="2176"/>
        <v>00631L</v>
      </c>
      <c r="AX4282" s="20">
        <f t="shared" si="2177"/>
        <v>1</v>
      </c>
      <c r="AY4282" s="20">
        <f t="shared" si="2159"/>
        <v>1</v>
      </c>
      <c r="AZ4282" s="116">
        <v>40094</v>
      </c>
      <c r="BA4282" s="116"/>
      <c r="BB4282" s="20"/>
      <c r="BC4282" s="20"/>
      <c r="BD4282" s="76"/>
      <c r="BE4282" s="77"/>
      <c r="BF4282" s="77"/>
    </row>
    <row r="4283" spans="1:58" s="23" customFormat="1" ht="15.75" customHeight="1" x14ac:dyDescent="0.4">
      <c r="A4283" s="116">
        <v>40092</v>
      </c>
      <c r="B4283" s="112">
        <v>26</v>
      </c>
      <c r="C4283" s="112">
        <v>27.45</v>
      </c>
      <c r="D4283" s="112">
        <v>27.75</v>
      </c>
      <c r="E4283" s="112">
        <v>28.25</v>
      </c>
      <c r="F4283" s="112">
        <v>28.55</v>
      </c>
      <c r="G4283" s="112">
        <v>28.45</v>
      </c>
      <c r="H4283" s="113">
        <v>28.75</v>
      </c>
      <c r="I4283" s="90">
        <f t="shared" si="2178"/>
        <v>26.87</v>
      </c>
      <c r="J4283" s="90">
        <f t="shared" si="2179"/>
        <v>27.63</v>
      </c>
      <c r="K4283" s="114">
        <v>10</v>
      </c>
      <c r="L4283" s="115">
        <v>0.04</v>
      </c>
      <c r="M4283" s="11"/>
      <c r="N4283" s="90">
        <v>25.7</v>
      </c>
      <c r="O4283" s="90">
        <v>26.73</v>
      </c>
      <c r="P4283" s="90">
        <v>28.06</v>
      </c>
      <c r="Q4283" s="90">
        <v>28.77</v>
      </c>
      <c r="R4283" s="63">
        <f t="shared" si="2167"/>
        <v>29.09</v>
      </c>
      <c r="S4283" s="64">
        <f t="shared" si="2166"/>
        <v>-4.2473919523099875E-2</v>
      </c>
      <c r="T4283" s="65"/>
      <c r="U4283" s="65">
        <f t="shared" si="2162"/>
        <v>0.96146651702207253</v>
      </c>
      <c r="V4283" s="65">
        <f t="shared" si="2168"/>
        <v>0.91589451176051317</v>
      </c>
      <c r="W4283" s="65">
        <f t="shared" si="2169"/>
        <v>0.89329162321863054</v>
      </c>
      <c r="X4283" s="61">
        <f t="shared" ref="X4283:X4346" si="2180">(C4283-B4283)/B4283</f>
        <v>5.5769230769230745E-2</v>
      </c>
      <c r="Y4283" s="66">
        <f t="shared" si="2170"/>
        <v>1.7699115044247787E-2</v>
      </c>
      <c r="Z4283" s="61">
        <f t="shared" si="2171"/>
        <v>2.8284331968738294E-2</v>
      </c>
      <c r="AA4283" s="67">
        <f t="shared" si="2172"/>
        <v>26.869999999999997</v>
      </c>
      <c r="AB4283" s="68">
        <f t="shared" si="2173"/>
        <v>1.1673151750972791E-2</v>
      </c>
      <c r="AC4283" s="69">
        <f t="shared" si="2174"/>
        <v>4.5525291828793703E-2</v>
      </c>
      <c r="AD4283" s="70">
        <f>_xlfn.PERCENTILE.EXC(AC4283:$AC$5675,0.5)</f>
        <v>5.311121999020086E-2</v>
      </c>
      <c r="AE4283" s="70">
        <f>_xlfn.PERCENTILE.EXC($AC4283:AC$5675,0.35)</f>
        <v>2.7339634920318236E-2</v>
      </c>
      <c r="AF4283" s="71">
        <f t="shared" si="2163"/>
        <v>1.3156306290924404E-3</v>
      </c>
      <c r="AG4283" s="70">
        <f t="shared" si="2164"/>
        <v>-0.31213811082236831</v>
      </c>
      <c r="AH4283" s="70">
        <f t="shared" si="2165"/>
        <v>-0.32972785344228484</v>
      </c>
      <c r="AI4283" s="61" t="str">
        <f t="shared" si="2160"/>
        <v>Safety</v>
      </c>
      <c r="AJ4283" s="68" t="str">
        <f t="shared" si="2161"/>
        <v>Short VOL</v>
      </c>
      <c r="AK4283" s="72"/>
      <c r="AL4283" s="73"/>
      <c r="AM4283" s="72"/>
      <c r="AN4283" s="73"/>
      <c r="AO4283" s="74"/>
      <c r="AP4283" s="20"/>
      <c r="AQ4283" s="74"/>
      <c r="AR4283" s="20"/>
      <c r="AS4283" s="74"/>
      <c r="AT4283" s="20"/>
      <c r="AU4283" s="74" t="str">
        <f t="shared" si="2175"/>
        <v>00631L</v>
      </c>
      <c r="AV4283" s="20">
        <f t="shared" si="2158"/>
        <v>1</v>
      </c>
      <c r="AW4283" s="74" t="str">
        <f t="shared" si="2176"/>
        <v>00631L</v>
      </c>
      <c r="AX4283" s="20">
        <f t="shared" si="2177"/>
        <v>1</v>
      </c>
      <c r="AY4283" s="20">
        <f t="shared" si="2159"/>
        <v>1</v>
      </c>
      <c r="AZ4283" s="116">
        <v>40093</v>
      </c>
      <c r="BA4283" s="116"/>
      <c r="BB4283" s="20"/>
      <c r="BC4283" s="20"/>
      <c r="BD4283" s="76"/>
      <c r="BE4283" s="77"/>
      <c r="BF4283" s="77"/>
    </row>
    <row r="4284" spans="1:58" s="23" customFormat="1" ht="15.75" customHeight="1" x14ac:dyDescent="0.4">
      <c r="A4284" s="116">
        <v>40091</v>
      </c>
      <c r="B4284" s="112">
        <v>26.8</v>
      </c>
      <c r="C4284" s="112">
        <v>27.95</v>
      </c>
      <c r="D4284" s="112">
        <v>28.35</v>
      </c>
      <c r="E4284" s="112">
        <v>28.8</v>
      </c>
      <c r="F4284" s="112">
        <v>29.15</v>
      </c>
      <c r="G4284" s="112">
        <v>28.95</v>
      </c>
      <c r="H4284" s="113">
        <v>29.25</v>
      </c>
      <c r="I4284" s="90">
        <f t="shared" si="2178"/>
        <v>27.443999999999999</v>
      </c>
      <c r="J4284" s="90">
        <f t="shared" si="2179"/>
        <v>28.173999999999999</v>
      </c>
      <c r="K4284" s="114">
        <v>11</v>
      </c>
      <c r="L4284" s="115">
        <v>0.04</v>
      </c>
      <c r="M4284" s="11"/>
      <c r="N4284" s="90">
        <v>26.84</v>
      </c>
      <c r="O4284" s="90">
        <v>27.61</v>
      </c>
      <c r="P4284" s="90">
        <v>28.73</v>
      </c>
      <c r="Q4284" s="90">
        <v>29.44</v>
      </c>
      <c r="R4284" s="63">
        <f t="shared" si="2167"/>
        <v>29.500000000000004</v>
      </c>
      <c r="S4284" s="64">
        <f t="shared" si="2166"/>
        <v>-6.4156206415620642E-2</v>
      </c>
      <c r="T4284" s="65"/>
      <c r="U4284" s="65">
        <f t="shared" si="2162"/>
        <v>0.97211155378486058</v>
      </c>
      <c r="V4284" s="65">
        <f t="shared" si="2168"/>
        <v>0.9342151061608075</v>
      </c>
      <c r="W4284" s="65">
        <f t="shared" si="2169"/>
        <v>0.91168478260869557</v>
      </c>
      <c r="X4284" s="61">
        <f t="shared" si="2180"/>
        <v>4.2910447761193973E-2</v>
      </c>
      <c r="Y4284" s="66">
        <f t="shared" si="2170"/>
        <v>1.5624999999999976E-2</v>
      </c>
      <c r="Z4284" s="61">
        <f t="shared" si="2171"/>
        <v>2.6599621046494697E-2</v>
      </c>
      <c r="AA4284" s="67">
        <f t="shared" si="2172"/>
        <v>27.444000000000003</v>
      </c>
      <c r="AB4284" s="68">
        <f t="shared" si="2173"/>
        <v>-1.4903129657227701E-3</v>
      </c>
      <c r="AC4284" s="69">
        <f t="shared" si="2174"/>
        <v>2.250372578241441E-2</v>
      </c>
      <c r="AD4284" s="70">
        <f>_xlfn.PERCENTILE.EXC(AC4284:$AC$5675,0.5)</f>
        <v>5.3153591492156788E-2</v>
      </c>
      <c r="AE4284" s="70">
        <f>_xlfn.PERCENTILE.EXC($AC4284:AC$5675,0.35)</f>
        <v>2.7273640160299886E-2</v>
      </c>
      <c r="AF4284" s="71">
        <f t="shared" si="2163"/>
        <v>1.1031145763453491E-3</v>
      </c>
      <c r="AG4284" s="70">
        <f t="shared" si="2164"/>
        <v>-0.31213811082236831</v>
      </c>
      <c r="AH4284" s="70">
        <f t="shared" si="2165"/>
        <v>-0.32972785344228484</v>
      </c>
      <c r="AI4284" s="61" t="str">
        <f t="shared" si="2160"/>
        <v>Safety</v>
      </c>
      <c r="AJ4284" s="68" t="str">
        <f t="shared" si="2161"/>
        <v>Short VOL</v>
      </c>
      <c r="AK4284" s="72"/>
      <c r="AL4284" s="73"/>
      <c r="AM4284" s="72"/>
      <c r="AN4284" s="73"/>
      <c r="AO4284" s="74"/>
      <c r="AP4284" s="20"/>
      <c r="AQ4284" s="74"/>
      <c r="AR4284" s="20"/>
      <c r="AS4284" s="74"/>
      <c r="AT4284" s="20"/>
      <c r="AU4284" s="74" t="str">
        <f t="shared" si="2175"/>
        <v>00631L</v>
      </c>
      <c r="AV4284" s="20">
        <f t="shared" si="2158"/>
        <v>1</v>
      </c>
      <c r="AW4284" s="74" t="str">
        <f t="shared" si="2176"/>
        <v>00635U</v>
      </c>
      <c r="AX4284" s="20">
        <f t="shared" si="2177"/>
        <v>0</v>
      </c>
      <c r="AY4284" s="20">
        <f t="shared" si="2159"/>
        <v>1</v>
      </c>
      <c r="AZ4284" s="116">
        <v>40092</v>
      </c>
      <c r="BA4284" s="116"/>
      <c r="BB4284" s="20"/>
      <c r="BC4284" s="20"/>
      <c r="BD4284" s="76"/>
      <c r="BE4284" s="77"/>
      <c r="BF4284" s="77"/>
    </row>
    <row r="4285" spans="1:58" s="23" customFormat="1" ht="15.75" customHeight="1" x14ac:dyDescent="0.4">
      <c r="A4285" s="116">
        <v>40088</v>
      </c>
      <c r="B4285" s="112">
        <v>27.85</v>
      </c>
      <c r="C4285" s="112">
        <v>28.8</v>
      </c>
      <c r="D4285" s="112">
        <v>29</v>
      </c>
      <c r="E4285" s="112">
        <v>29.35</v>
      </c>
      <c r="F4285" s="112">
        <v>29.7</v>
      </c>
      <c r="G4285" s="112">
        <v>29.35</v>
      </c>
      <c r="H4285" s="113">
        <v>29.55</v>
      </c>
      <c r="I4285" s="90">
        <f t="shared" si="2178"/>
        <v>28.344000000000001</v>
      </c>
      <c r="J4285" s="90">
        <f t="shared" si="2179"/>
        <v>28.904</v>
      </c>
      <c r="K4285" s="114">
        <v>12</v>
      </c>
      <c r="L4285" s="115">
        <v>0.04</v>
      </c>
      <c r="M4285" s="11"/>
      <c r="N4285" s="90">
        <v>28.68</v>
      </c>
      <c r="O4285" s="90">
        <v>28.8</v>
      </c>
      <c r="P4285" s="90">
        <v>29.66</v>
      </c>
      <c r="Q4285" s="90">
        <v>30.25</v>
      </c>
      <c r="R4285" s="63">
        <f t="shared" si="2167"/>
        <v>29.78</v>
      </c>
      <c r="S4285" s="64">
        <f t="shared" si="2166"/>
        <v>1.4503006720905558E-2</v>
      </c>
      <c r="T4285" s="65"/>
      <c r="U4285" s="65">
        <f t="shared" si="2162"/>
        <v>0.99583333333333335</v>
      </c>
      <c r="V4285" s="65">
        <f t="shared" si="2168"/>
        <v>0.96695886716115975</v>
      </c>
      <c r="W4285" s="65">
        <f t="shared" si="2169"/>
        <v>0.94809917355371898</v>
      </c>
      <c r="X4285" s="61">
        <f t="shared" si="2180"/>
        <v>3.411131059245958E-2</v>
      </c>
      <c r="Y4285" s="66">
        <f t="shared" si="2170"/>
        <v>6.8143100511073012E-3</v>
      </c>
      <c r="Z4285" s="61">
        <f t="shared" si="2171"/>
        <v>1.9757267852102692E-2</v>
      </c>
      <c r="AA4285" s="67">
        <f t="shared" si="2172"/>
        <v>28.344000000000001</v>
      </c>
      <c r="AB4285" s="68">
        <f t="shared" si="2173"/>
        <v>-2.894002789400273E-2</v>
      </c>
      <c r="AC4285" s="69">
        <f t="shared" si="2174"/>
        <v>-1.1715481171548065E-2</v>
      </c>
      <c r="AD4285" s="70">
        <f>_xlfn.PERCENTILE.EXC(AC4285:$AC$5675,0.5)</f>
        <v>5.3195962994112722E-2</v>
      </c>
      <c r="AE4285" s="70">
        <f>_xlfn.PERCENTILE.EXC($AC4285:AC$5675,0.35)</f>
        <v>2.7371390499411733E-2</v>
      </c>
      <c r="AF4285" s="71">
        <f t="shared" si="2163"/>
        <v>1.0408750412139358E-3</v>
      </c>
      <c r="AG4285" s="70">
        <f t="shared" si="2164"/>
        <v>-0.31213811082236831</v>
      </c>
      <c r="AH4285" s="70">
        <f t="shared" si="2165"/>
        <v>-0.32972785344228484</v>
      </c>
      <c r="AI4285" s="61" t="str">
        <f t="shared" si="2160"/>
        <v>Safety</v>
      </c>
      <c r="AJ4285" s="68" t="str">
        <f t="shared" si="2161"/>
        <v>Safety</v>
      </c>
      <c r="AK4285" s="72"/>
      <c r="AL4285" s="73"/>
      <c r="AM4285" s="72"/>
      <c r="AN4285" s="73"/>
      <c r="AO4285" s="74"/>
      <c r="AP4285" s="20"/>
      <c r="AQ4285" s="74"/>
      <c r="AR4285" s="20"/>
      <c r="AS4285" s="74"/>
      <c r="AT4285" s="20"/>
      <c r="AU4285" s="74" t="str">
        <f t="shared" si="2175"/>
        <v>00635U</v>
      </c>
      <c r="AV4285" s="20">
        <f t="shared" si="2158"/>
        <v>0</v>
      </c>
      <c r="AW4285" s="74" t="str">
        <f t="shared" si="2176"/>
        <v>00635U</v>
      </c>
      <c r="AX4285" s="20">
        <f t="shared" si="2177"/>
        <v>0</v>
      </c>
      <c r="AY4285" s="20">
        <f t="shared" si="2159"/>
        <v>1</v>
      </c>
      <c r="AZ4285" s="116">
        <v>40091</v>
      </c>
      <c r="BA4285" s="116"/>
      <c r="BB4285" s="20"/>
      <c r="BC4285" s="20"/>
      <c r="BD4285" s="76"/>
      <c r="BE4285" s="77"/>
      <c r="BF4285" s="77"/>
    </row>
    <row r="4286" spans="1:58" s="23" customFormat="1" ht="15.75" customHeight="1" x14ac:dyDescent="0.4">
      <c r="A4286" s="116">
        <v>40087</v>
      </c>
      <c r="B4286" s="112">
        <v>27.8</v>
      </c>
      <c r="C4286" s="112">
        <v>28.75</v>
      </c>
      <c r="D4286" s="112">
        <v>28.85</v>
      </c>
      <c r="E4286" s="112">
        <v>29.35</v>
      </c>
      <c r="F4286" s="112">
        <v>29.7</v>
      </c>
      <c r="G4286" s="112">
        <v>29.5</v>
      </c>
      <c r="H4286" s="113">
        <v>29.7</v>
      </c>
      <c r="I4286" s="90">
        <f t="shared" si="2178"/>
        <v>28.256</v>
      </c>
      <c r="J4286" s="90">
        <f t="shared" si="2179"/>
        <v>28.798000000000002</v>
      </c>
      <c r="K4286" s="114">
        <v>13</v>
      </c>
      <c r="L4286" s="115">
        <v>0.04</v>
      </c>
      <c r="M4286" s="11"/>
      <c r="N4286" s="90">
        <v>28.27</v>
      </c>
      <c r="O4286" s="90">
        <v>28.33</v>
      </c>
      <c r="P4286" s="90">
        <v>29.28</v>
      </c>
      <c r="Q4286" s="90">
        <v>30.07</v>
      </c>
      <c r="R4286" s="63">
        <f t="shared" si="2167"/>
        <v>29.34</v>
      </c>
      <c r="S4286" s="64">
        <f t="shared" si="2166"/>
        <v>0.10386567746973839</v>
      </c>
      <c r="T4286" s="65"/>
      <c r="U4286" s="65">
        <f t="shared" si="2162"/>
        <v>0.997882103776915</v>
      </c>
      <c r="V4286" s="65">
        <f t="shared" si="2168"/>
        <v>0.96550546448087426</v>
      </c>
      <c r="W4286" s="65">
        <f t="shared" si="2169"/>
        <v>0.94013967409378119</v>
      </c>
      <c r="X4286" s="61">
        <f t="shared" si="2180"/>
        <v>3.4172661870503572E-2</v>
      </c>
      <c r="Y4286" s="66">
        <f t="shared" si="2170"/>
        <v>1.1925042589437745E-2</v>
      </c>
      <c r="Z4286" s="61">
        <f t="shared" si="2171"/>
        <v>1.9181766704416816E-2</v>
      </c>
      <c r="AA4286" s="67">
        <f t="shared" si="2172"/>
        <v>28.256</v>
      </c>
      <c r="AB4286" s="68">
        <f t="shared" si="2173"/>
        <v>-1.6625397948355106E-2</v>
      </c>
      <c r="AC4286" s="69">
        <f t="shared" si="2174"/>
        <v>-4.9522461973821534E-4</v>
      </c>
      <c r="AD4286" s="70">
        <f>_xlfn.PERCENTILE.EXC(AC4286:$AC$5675,0.5)</f>
        <v>5.33079582952002E-2</v>
      </c>
      <c r="AE4286" s="70">
        <f>_xlfn.PERCENTILE.EXC($AC4286:AC$5675,0.35)</f>
        <v>2.7413315282877125E-2</v>
      </c>
      <c r="AF4286" s="71">
        <f t="shared" si="2163"/>
        <v>1.0408750412139358E-3</v>
      </c>
      <c r="AG4286" s="70">
        <f t="shared" si="2164"/>
        <v>-0.31213811082236831</v>
      </c>
      <c r="AH4286" s="70">
        <f t="shared" si="2165"/>
        <v>-0.32972785344228484</v>
      </c>
      <c r="AI4286" s="61" t="str">
        <f t="shared" si="2160"/>
        <v>Safety</v>
      </c>
      <c r="AJ4286" s="68" t="str">
        <f t="shared" si="2161"/>
        <v>Safety</v>
      </c>
      <c r="AK4286" s="72"/>
      <c r="AL4286" s="73"/>
      <c r="AM4286" s="72"/>
      <c r="AN4286" s="73"/>
      <c r="AO4286" s="74"/>
      <c r="AP4286" s="20"/>
      <c r="AQ4286" s="74"/>
      <c r="AR4286" s="20"/>
      <c r="AS4286" s="74"/>
      <c r="AT4286" s="20"/>
      <c r="AU4286" s="74" t="str">
        <f t="shared" si="2175"/>
        <v>00635U</v>
      </c>
      <c r="AV4286" s="20">
        <f t="shared" si="2158"/>
        <v>0</v>
      </c>
      <c r="AW4286" s="74" t="str">
        <f t="shared" si="2176"/>
        <v>00635U</v>
      </c>
      <c r="AX4286" s="20">
        <f t="shared" si="2177"/>
        <v>0</v>
      </c>
      <c r="AY4286" s="20">
        <f t="shared" si="2159"/>
        <v>1</v>
      </c>
      <c r="AZ4286" s="116">
        <v>40088</v>
      </c>
      <c r="BA4286" s="116"/>
      <c r="BB4286" s="20"/>
      <c r="BC4286" s="20"/>
      <c r="BD4286" s="76"/>
      <c r="BE4286" s="77"/>
      <c r="BF4286" s="77"/>
    </row>
    <row r="4287" spans="1:58" s="23" customFormat="1" ht="15.75" customHeight="1" x14ac:dyDescent="0.4">
      <c r="A4287" s="116">
        <v>40086</v>
      </c>
      <c r="B4287" s="112">
        <v>26.3</v>
      </c>
      <c r="C4287" s="112">
        <v>27.95</v>
      </c>
      <c r="D4287" s="112">
        <v>28.1</v>
      </c>
      <c r="E4287" s="112">
        <v>28.65</v>
      </c>
      <c r="F4287" s="112">
        <v>29</v>
      </c>
      <c r="G4287" s="112">
        <v>28.8</v>
      </c>
      <c r="H4287" s="113">
        <v>29.05</v>
      </c>
      <c r="I4287" s="90">
        <f t="shared" si="2178"/>
        <v>27.026</v>
      </c>
      <c r="J4287" s="90">
        <f t="shared" si="2179"/>
        <v>28.016000000000002</v>
      </c>
      <c r="K4287" s="114">
        <v>14</v>
      </c>
      <c r="L4287" s="115">
        <v>0.04</v>
      </c>
      <c r="M4287" s="11"/>
      <c r="N4287" s="90">
        <v>25.61</v>
      </c>
      <c r="O4287" s="90">
        <v>26.66</v>
      </c>
      <c r="P4287" s="90">
        <v>27.77</v>
      </c>
      <c r="Q4287" s="90">
        <v>29.02</v>
      </c>
      <c r="R4287" s="63">
        <f t="shared" si="2167"/>
        <v>28.82</v>
      </c>
      <c r="S4287" s="64">
        <f t="shared" si="2166"/>
        <v>1.6673283048828827E-2</v>
      </c>
      <c r="T4287" s="65"/>
      <c r="U4287" s="65">
        <f t="shared" si="2162"/>
        <v>0.96061515378844708</v>
      </c>
      <c r="V4287" s="65">
        <f t="shared" si="2168"/>
        <v>0.92221822110190854</v>
      </c>
      <c r="W4287" s="65">
        <f t="shared" si="2169"/>
        <v>0.88249483115093041</v>
      </c>
      <c r="X4287" s="61">
        <f t="shared" si="2180"/>
        <v>6.273764258555127E-2</v>
      </c>
      <c r="Y4287" s="66">
        <f t="shared" si="2170"/>
        <v>1.3961605584642309E-2</v>
      </c>
      <c r="Z4287" s="61">
        <f t="shared" si="2171"/>
        <v>3.6631391992895806E-2</v>
      </c>
      <c r="AA4287" s="67">
        <f t="shared" si="2172"/>
        <v>27.026</v>
      </c>
      <c r="AB4287" s="68">
        <f t="shared" si="2173"/>
        <v>2.6942600546661512E-2</v>
      </c>
      <c r="AC4287" s="69">
        <f t="shared" si="2174"/>
        <v>5.5290901991409624E-2</v>
      </c>
      <c r="AD4287" s="70">
        <f>_xlfn.PERCENTILE.EXC(AC4287:$AC$5675,0.5)</f>
        <v>5.3419953596287671E-2</v>
      </c>
      <c r="AE4287" s="70">
        <f>_xlfn.PERCENTILE.EXC($AC4287:AC$5675,0.35)</f>
        <v>2.7427464094430042E-2</v>
      </c>
      <c r="AF4287" s="71">
        <f t="shared" si="2163"/>
        <v>1.0408750412139358E-3</v>
      </c>
      <c r="AG4287" s="70">
        <f t="shared" si="2164"/>
        <v>-0.31213811082236831</v>
      </c>
      <c r="AH4287" s="70">
        <f t="shared" si="2165"/>
        <v>-0.32972785344228484</v>
      </c>
      <c r="AI4287" s="61" t="str">
        <f t="shared" si="2160"/>
        <v>Short VOL</v>
      </c>
      <c r="AJ4287" s="68" t="str">
        <f t="shared" si="2161"/>
        <v>Short VOL</v>
      </c>
      <c r="AK4287" s="72"/>
      <c r="AL4287" s="73"/>
      <c r="AM4287" s="72"/>
      <c r="AN4287" s="73"/>
      <c r="AO4287" s="74"/>
      <c r="AP4287" s="20"/>
      <c r="AQ4287" s="74"/>
      <c r="AR4287" s="20"/>
      <c r="AS4287" s="74"/>
      <c r="AT4287" s="20"/>
      <c r="AU4287" s="74" t="str">
        <f t="shared" si="2175"/>
        <v>00631L</v>
      </c>
      <c r="AV4287" s="20">
        <f t="shared" si="2158"/>
        <v>1</v>
      </c>
      <c r="AW4287" s="74" t="str">
        <f t="shared" si="2176"/>
        <v>00631L</v>
      </c>
      <c r="AX4287" s="20">
        <f t="shared" si="2177"/>
        <v>1</v>
      </c>
      <c r="AY4287" s="20">
        <f t="shared" si="2159"/>
        <v>1</v>
      </c>
      <c r="AZ4287" s="116">
        <v>40087</v>
      </c>
      <c r="BA4287" s="116"/>
      <c r="BB4287" s="20"/>
      <c r="BC4287" s="20"/>
      <c r="BD4287" s="76"/>
      <c r="BE4287" s="77"/>
      <c r="BF4287" s="77"/>
    </row>
    <row r="4288" spans="1:58" s="23" customFormat="1" ht="15.75" customHeight="1" x14ac:dyDescent="0.4">
      <c r="A4288" s="116">
        <v>40085</v>
      </c>
      <c r="B4288" s="112">
        <v>25.9</v>
      </c>
      <c r="C4288" s="112">
        <v>27.85</v>
      </c>
      <c r="D4288" s="112">
        <v>27.85</v>
      </c>
      <c r="E4288" s="112">
        <v>28.5</v>
      </c>
      <c r="F4288" s="112">
        <v>28.85</v>
      </c>
      <c r="G4288" s="112">
        <v>28.7</v>
      </c>
      <c r="H4288" s="113">
        <v>28.95</v>
      </c>
      <c r="I4288" s="90">
        <f t="shared" si="2178"/>
        <v>26.68</v>
      </c>
      <c r="J4288" s="90">
        <f t="shared" si="2179"/>
        <v>27.85</v>
      </c>
      <c r="K4288" s="114">
        <v>15</v>
      </c>
      <c r="L4288" s="115">
        <v>0.04</v>
      </c>
      <c r="M4288" s="11"/>
      <c r="N4288" s="90">
        <v>25.19</v>
      </c>
      <c r="O4288" s="90">
        <v>26.48</v>
      </c>
      <c r="P4288" s="90">
        <v>28</v>
      </c>
      <c r="Q4288" s="90">
        <v>29.03</v>
      </c>
      <c r="R4288" s="63">
        <f t="shared" si="2167"/>
        <v>29.290000000000003</v>
      </c>
      <c r="S4288" s="64">
        <f t="shared" si="2166"/>
        <v>1.2459807073955076E-2</v>
      </c>
      <c r="T4288" s="65"/>
      <c r="U4288" s="65">
        <f t="shared" si="2162"/>
        <v>0.95128398791540791</v>
      </c>
      <c r="V4288" s="65">
        <f t="shared" si="2168"/>
        <v>0.89964285714285719</v>
      </c>
      <c r="W4288" s="65">
        <f t="shared" si="2169"/>
        <v>0.86772304512573206</v>
      </c>
      <c r="X4288" s="61">
        <f t="shared" si="2180"/>
        <v>7.5289575289575403E-2</v>
      </c>
      <c r="Y4288" s="66">
        <f t="shared" si="2170"/>
        <v>1.5789473684210503E-2</v>
      </c>
      <c r="Z4288" s="61">
        <f t="shared" si="2171"/>
        <v>4.385307346326843E-2</v>
      </c>
      <c r="AA4288" s="67">
        <f t="shared" si="2172"/>
        <v>26.68</v>
      </c>
      <c r="AB4288" s="68">
        <f t="shared" si="2173"/>
        <v>2.8185788011115414E-2</v>
      </c>
      <c r="AC4288" s="69">
        <f t="shared" si="2174"/>
        <v>5.9150456530369128E-2</v>
      </c>
      <c r="AD4288" s="70">
        <f>_xlfn.PERCENTILE.EXC(AC4288:$AC$5675,0.5)</f>
        <v>5.33079582952002E-2</v>
      </c>
      <c r="AE4288" s="70">
        <f>_xlfn.PERCENTILE.EXC($AC4288:AC$5675,0.35)</f>
        <v>2.7424332391364336E-2</v>
      </c>
      <c r="AF4288" s="71">
        <f t="shared" si="2163"/>
        <v>9.6867148235556776E-4</v>
      </c>
      <c r="AG4288" s="70">
        <f t="shared" si="2164"/>
        <v>-0.31213811082236831</v>
      </c>
      <c r="AH4288" s="70">
        <f t="shared" si="2165"/>
        <v>-0.32972785344228484</v>
      </c>
      <c r="AI4288" s="61" t="str">
        <f t="shared" si="2160"/>
        <v>Short VOL</v>
      </c>
      <c r="AJ4288" s="68" t="str">
        <f t="shared" si="2161"/>
        <v>Short VOL</v>
      </c>
      <c r="AK4288" s="72"/>
      <c r="AL4288" s="73"/>
      <c r="AM4288" s="72"/>
      <c r="AN4288" s="73"/>
      <c r="AO4288" s="74"/>
      <c r="AP4288" s="20"/>
      <c r="AQ4288" s="74"/>
      <c r="AR4288" s="20"/>
      <c r="AS4288" s="74"/>
      <c r="AT4288" s="20"/>
      <c r="AU4288" s="74" t="str">
        <f t="shared" si="2175"/>
        <v>00631L</v>
      </c>
      <c r="AV4288" s="20">
        <f t="shared" si="2158"/>
        <v>1</v>
      </c>
      <c r="AW4288" s="74" t="str">
        <f t="shared" si="2176"/>
        <v>00631L</v>
      </c>
      <c r="AX4288" s="20">
        <f t="shared" si="2177"/>
        <v>1</v>
      </c>
      <c r="AY4288" s="20">
        <f t="shared" si="2159"/>
        <v>1</v>
      </c>
      <c r="AZ4288" s="116">
        <v>40086</v>
      </c>
      <c r="BA4288" s="116"/>
      <c r="BB4288" s="20"/>
      <c r="BC4288" s="20"/>
      <c r="BD4288" s="76"/>
      <c r="BE4288" s="77"/>
      <c r="BF4288" s="77"/>
    </row>
    <row r="4289" spans="1:58" s="23" customFormat="1" ht="15.75" customHeight="1" x14ac:dyDescent="0.4">
      <c r="A4289" s="116">
        <v>40084</v>
      </c>
      <c r="B4289" s="112">
        <v>25.85</v>
      </c>
      <c r="C4289" s="112">
        <v>27.95</v>
      </c>
      <c r="D4289" s="112">
        <v>27.8</v>
      </c>
      <c r="E4289" s="112">
        <v>28.45</v>
      </c>
      <c r="F4289" s="112">
        <v>28.7</v>
      </c>
      <c r="G4289" s="112">
        <v>28.65</v>
      </c>
      <c r="H4289" s="113">
        <v>28.95</v>
      </c>
      <c r="I4289" s="90">
        <f t="shared" si="2178"/>
        <v>26.606000000000002</v>
      </c>
      <c r="J4289" s="90">
        <f t="shared" si="2179"/>
        <v>27.896000000000001</v>
      </c>
      <c r="K4289" s="114">
        <v>16</v>
      </c>
      <c r="L4289" s="115">
        <v>0.04</v>
      </c>
      <c r="M4289" s="11"/>
      <c r="N4289" s="90">
        <v>24.88</v>
      </c>
      <c r="O4289" s="90">
        <v>26.27</v>
      </c>
      <c r="P4289" s="90">
        <v>27.84</v>
      </c>
      <c r="Q4289" s="90">
        <v>28.87</v>
      </c>
      <c r="R4289" s="63">
        <f t="shared" si="2167"/>
        <v>29.23</v>
      </c>
      <c r="S4289" s="64">
        <f t="shared" si="2166"/>
        <v>-2.850449043342446E-2</v>
      </c>
      <c r="T4289" s="65"/>
      <c r="U4289" s="65">
        <f t="shared" si="2162"/>
        <v>0.94708793300342597</v>
      </c>
      <c r="V4289" s="65">
        <f t="shared" si="2168"/>
        <v>0.89367816091954022</v>
      </c>
      <c r="W4289" s="65">
        <f t="shared" si="2169"/>
        <v>0.86179425008659505</v>
      </c>
      <c r="X4289" s="61">
        <f t="shared" si="2180"/>
        <v>8.1237911025144979E-2</v>
      </c>
      <c r="Y4289" s="66">
        <f t="shared" si="2170"/>
        <v>1.7574692442882251E-2</v>
      </c>
      <c r="Z4289" s="61">
        <f t="shared" si="2171"/>
        <v>4.8485304066751826E-2</v>
      </c>
      <c r="AA4289" s="67">
        <f t="shared" si="2172"/>
        <v>26.606000000000002</v>
      </c>
      <c r="AB4289" s="68">
        <f t="shared" si="2173"/>
        <v>3.8987138263665691E-2</v>
      </c>
      <c r="AC4289" s="69">
        <f t="shared" si="2174"/>
        <v>6.9372990353697858E-2</v>
      </c>
      <c r="AD4289" s="70">
        <f>_xlfn.PERCENTILE.EXC(AC4289:$AC$5675,0.5)</f>
        <v>5.3195962994112722E-2</v>
      </c>
      <c r="AE4289" s="70">
        <f>_xlfn.PERCENTILE.EXC($AC4289:AC$5675,0.35)</f>
        <v>2.7410090299533636E-2</v>
      </c>
      <c r="AF4289" s="71">
        <f t="shared" si="2163"/>
        <v>8.5270923035144354E-4</v>
      </c>
      <c r="AG4289" s="70">
        <f t="shared" si="2164"/>
        <v>-0.31213811082236831</v>
      </c>
      <c r="AH4289" s="70">
        <f t="shared" si="2165"/>
        <v>-0.32972785344228484</v>
      </c>
      <c r="AI4289" s="61" t="str">
        <f t="shared" si="2160"/>
        <v>Short VOL</v>
      </c>
      <c r="AJ4289" s="68" t="str">
        <f t="shared" si="2161"/>
        <v>Short VOL</v>
      </c>
      <c r="AK4289" s="72"/>
      <c r="AL4289" s="73"/>
      <c r="AM4289" s="72"/>
      <c r="AN4289" s="73"/>
      <c r="AO4289" s="74"/>
      <c r="AP4289" s="20"/>
      <c r="AQ4289" s="74"/>
      <c r="AR4289" s="20"/>
      <c r="AS4289" s="74"/>
      <c r="AT4289" s="20"/>
      <c r="AU4289" s="74" t="str">
        <f t="shared" si="2175"/>
        <v>00631L</v>
      </c>
      <c r="AV4289" s="20">
        <f t="shared" si="2158"/>
        <v>1</v>
      </c>
      <c r="AW4289" s="74" t="str">
        <f t="shared" si="2176"/>
        <v>00631L</v>
      </c>
      <c r="AX4289" s="20">
        <f t="shared" si="2177"/>
        <v>1</v>
      </c>
      <c r="AY4289" s="20">
        <f t="shared" si="2159"/>
        <v>1</v>
      </c>
      <c r="AZ4289" s="116">
        <v>40085</v>
      </c>
      <c r="BA4289" s="116"/>
      <c r="BB4289" s="20"/>
      <c r="BC4289" s="20"/>
      <c r="BD4289" s="76"/>
      <c r="BE4289" s="77"/>
      <c r="BF4289" s="77"/>
    </row>
    <row r="4290" spans="1:58" s="23" customFormat="1" ht="15.75" customHeight="1" x14ac:dyDescent="0.4">
      <c r="A4290" s="116">
        <v>40081</v>
      </c>
      <c r="B4290" s="112">
        <v>27</v>
      </c>
      <c r="C4290" s="112">
        <v>28.55</v>
      </c>
      <c r="D4290" s="112">
        <v>28.35</v>
      </c>
      <c r="E4290" s="112">
        <v>28.85</v>
      </c>
      <c r="F4290" s="112">
        <v>29.25</v>
      </c>
      <c r="G4290" s="112">
        <v>29.2</v>
      </c>
      <c r="H4290" s="113">
        <v>29.5</v>
      </c>
      <c r="I4290" s="90">
        <f t="shared" si="2178"/>
        <v>27.495999999999999</v>
      </c>
      <c r="J4290" s="90">
        <f t="shared" si="2179"/>
        <v>28.486000000000001</v>
      </c>
      <c r="K4290" s="114">
        <v>17</v>
      </c>
      <c r="L4290" s="115">
        <v>0.04</v>
      </c>
      <c r="M4290" s="11"/>
      <c r="N4290" s="90">
        <v>25.61</v>
      </c>
      <c r="O4290" s="90">
        <v>27.21</v>
      </c>
      <c r="P4290" s="90">
        <v>28.47</v>
      </c>
      <c r="Q4290" s="90">
        <v>29.43</v>
      </c>
      <c r="R4290" s="63">
        <f t="shared" si="2167"/>
        <v>30.07</v>
      </c>
      <c r="S4290" s="64">
        <f t="shared" si="2166"/>
        <v>2.6452905811623253E-2</v>
      </c>
      <c r="T4290" s="65"/>
      <c r="U4290" s="65">
        <f t="shared" si="2162"/>
        <v>0.94119808893789048</v>
      </c>
      <c r="V4290" s="65">
        <f t="shared" si="2168"/>
        <v>0.8995433789954338</v>
      </c>
      <c r="W4290" s="65">
        <f t="shared" si="2169"/>
        <v>0.87020047570506287</v>
      </c>
      <c r="X4290" s="61">
        <f t="shared" si="2180"/>
        <v>5.7407407407407435E-2</v>
      </c>
      <c r="Y4290" s="66">
        <f t="shared" si="2170"/>
        <v>2.2530329289428025E-2</v>
      </c>
      <c r="Z4290" s="61">
        <f t="shared" si="2171"/>
        <v>3.600523712540013E-2</v>
      </c>
      <c r="AA4290" s="67">
        <f t="shared" si="2172"/>
        <v>27.496000000000002</v>
      </c>
      <c r="AB4290" s="68">
        <f t="shared" si="2173"/>
        <v>5.4275673565013692E-2</v>
      </c>
      <c r="AC4290" s="69">
        <f t="shared" si="2174"/>
        <v>7.3643108160874771E-2</v>
      </c>
      <c r="AD4290" s="70">
        <f>_xlfn.PERCENTILE.EXC(AC4290:$AC$5675,0.5)</f>
        <v>5.3153591492156788E-2</v>
      </c>
      <c r="AE4290" s="70">
        <f>_xlfn.PERCENTILE.EXC($AC4290:AC$5675,0.35)</f>
        <v>2.7387515416129195E-2</v>
      </c>
      <c r="AF4290" s="71">
        <f t="shared" si="2163"/>
        <v>7.0667833953298796E-4</v>
      </c>
      <c r="AG4290" s="70">
        <f t="shared" si="2164"/>
        <v>-0.31213811082236831</v>
      </c>
      <c r="AH4290" s="70">
        <f t="shared" si="2165"/>
        <v>-0.32972785344228484</v>
      </c>
      <c r="AI4290" s="61" t="str">
        <f t="shared" si="2160"/>
        <v>Short VOL</v>
      </c>
      <c r="AJ4290" s="68" t="str">
        <f t="shared" si="2161"/>
        <v>Short VOL</v>
      </c>
      <c r="AK4290" s="72"/>
      <c r="AL4290" s="73"/>
      <c r="AM4290" s="72"/>
      <c r="AN4290" s="73"/>
      <c r="AO4290" s="74"/>
      <c r="AP4290" s="20"/>
      <c r="AQ4290" s="74"/>
      <c r="AR4290" s="20"/>
      <c r="AS4290" s="74"/>
      <c r="AT4290" s="20"/>
      <c r="AU4290" s="74" t="str">
        <f t="shared" si="2175"/>
        <v>00631L</v>
      </c>
      <c r="AV4290" s="20">
        <f t="shared" si="2158"/>
        <v>1</v>
      </c>
      <c r="AW4290" s="74" t="str">
        <f t="shared" si="2176"/>
        <v>00631L</v>
      </c>
      <c r="AX4290" s="20">
        <f t="shared" si="2177"/>
        <v>1</v>
      </c>
      <c r="AY4290" s="20">
        <f t="shared" si="2159"/>
        <v>1</v>
      </c>
      <c r="AZ4290" s="116">
        <v>40084</v>
      </c>
      <c r="BA4290" s="116"/>
      <c r="BB4290" s="20"/>
      <c r="BC4290" s="20"/>
      <c r="BD4290" s="76"/>
      <c r="BE4290" s="77"/>
      <c r="BF4290" s="77"/>
    </row>
    <row r="4291" spans="1:58" s="23" customFormat="1" ht="15.75" customHeight="1" x14ac:dyDescent="0.4">
      <c r="A4291" s="116">
        <v>40080</v>
      </c>
      <c r="B4291" s="112">
        <v>26.9</v>
      </c>
      <c r="C4291" s="112">
        <v>28.5</v>
      </c>
      <c r="D4291" s="112">
        <v>28.35</v>
      </c>
      <c r="E4291" s="112">
        <v>28.8</v>
      </c>
      <c r="F4291" s="112">
        <v>29.15</v>
      </c>
      <c r="G4291" s="112">
        <v>29.1</v>
      </c>
      <c r="H4291" s="113">
        <v>29.35</v>
      </c>
      <c r="I4291" s="90">
        <f t="shared" si="2178"/>
        <v>27.347999999999999</v>
      </c>
      <c r="J4291" s="90">
        <f t="shared" si="2179"/>
        <v>28.458000000000002</v>
      </c>
      <c r="K4291" s="114">
        <v>18</v>
      </c>
      <c r="L4291" s="115">
        <v>0.04</v>
      </c>
      <c r="M4291" s="11"/>
      <c r="N4291" s="90">
        <v>24.95</v>
      </c>
      <c r="O4291" s="90">
        <v>27.13</v>
      </c>
      <c r="P4291" s="90">
        <v>28.5</v>
      </c>
      <c r="Q4291" s="90">
        <v>29.52</v>
      </c>
      <c r="R4291" s="63">
        <f t="shared" si="2167"/>
        <v>30.679999999999996</v>
      </c>
      <c r="S4291" s="64">
        <f t="shared" si="2166"/>
        <v>6.2154108131119663E-2</v>
      </c>
      <c r="T4291" s="65"/>
      <c r="U4291" s="65">
        <f t="shared" si="2162"/>
        <v>0.91964614817545154</v>
      </c>
      <c r="V4291" s="65">
        <f t="shared" si="2168"/>
        <v>0.87543859649122802</v>
      </c>
      <c r="W4291" s="65">
        <f t="shared" si="2169"/>
        <v>0.84518970189701892</v>
      </c>
      <c r="X4291" s="61">
        <f t="shared" si="2180"/>
        <v>5.9479553903345778E-2</v>
      </c>
      <c r="Y4291" s="66">
        <f t="shared" si="2170"/>
        <v>1.9097222222222248E-2</v>
      </c>
      <c r="Z4291" s="61">
        <f t="shared" si="2171"/>
        <v>4.0587977182975098E-2</v>
      </c>
      <c r="AA4291" s="67">
        <f t="shared" si="2172"/>
        <v>27.347999999999999</v>
      </c>
      <c r="AB4291" s="68">
        <f t="shared" si="2173"/>
        <v>7.8156312625250468E-2</v>
      </c>
      <c r="AC4291" s="69">
        <f t="shared" si="2174"/>
        <v>9.611222444889779E-2</v>
      </c>
      <c r="AD4291" s="70">
        <f>_xlfn.PERCENTILE.EXC(AC4291:$AC$5675,0.5)</f>
        <v>5.311121999020086E-2</v>
      </c>
      <c r="AE4291" s="70">
        <f>_xlfn.PERCENTILE.EXC($AC4291:AC$5675,0.35)</f>
        <v>2.7364940532724751E-2</v>
      </c>
      <c r="AF4291" s="71">
        <f t="shared" si="2163"/>
        <v>7.0667833953298796E-4</v>
      </c>
      <c r="AG4291" s="70">
        <f t="shared" si="2164"/>
        <v>-0.31213811082236831</v>
      </c>
      <c r="AH4291" s="70">
        <f t="shared" si="2165"/>
        <v>-0.32972785344228484</v>
      </c>
      <c r="AI4291" s="61" t="str">
        <f t="shared" si="2160"/>
        <v>Short VOL</v>
      </c>
      <c r="AJ4291" s="68" t="str">
        <f t="shared" si="2161"/>
        <v>Short VOL</v>
      </c>
      <c r="AK4291" s="72"/>
      <c r="AL4291" s="73"/>
      <c r="AM4291" s="72"/>
      <c r="AN4291" s="73"/>
      <c r="AO4291" s="74"/>
      <c r="AP4291" s="20"/>
      <c r="AQ4291" s="74"/>
      <c r="AR4291" s="20"/>
      <c r="AS4291" s="74"/>
      <c r="AT4291" s="20"/>
      <c r="AU4291" s="74" t="str">
        <f t="shared" si="2175"/>
        <v>00631L</v>
      </c>
      <c r="AV4291" s="20">
        <f t="shared" ref="AV4291:AV4354" si="2181">IF(AU4291="00631L",1,0)</f>
        <v>1</v>
      </c>
      <c r="AW4291" s="74" t="str">
        <f t="shared" si="2176"/>
        <v>00631L</v>
      </c>
      <c r="AX4291" s="20">
        <f t="shared" si="2177"/>
        <v>1</v>
      </c>
      <c r="AY4291" s="20">
        <f t="shared" ref="AY4291:AY4354" si="2182">IF(AP4291=1,0,1)</f>
        <v>1</v>
      </c>
      <c r="AZ4291" s="116">
        <v>40081</v>
      </c>
      <c r="BA4291" s="116"/>
      <c r="BB4291" s="20"/>
      <c r="BC4291" s="20"/>
      <c r="BD4291" s="76"/>
      <c r="BE4291" s="77"/>
      <c r="BF4291" s="77"/>
    </row>
    <row r="4292" spans="1:58" s="23" customFormat="1" ht="15.75" customHeight="1" x14ac:dyDescent="0.4">
      <c r="A4292" s="116">
        <v>40079</v>
      </c>
      <c r="B4292" s="112">
        <v>26.35</v>
      </c>
      <c r="C4292" s="112">
        <v>28.15</v>
      </c>
      <c r="D4292" s="112">
        <v>27.85</v>
      </c>
      <c r="E4292" s="112">
        <v>28.3</v>
      </c>
      <c r="F4292" s="112">
        <v>28.6</v>
      </c>
      <c r="G4292" s="112">
        <v>28.45</v>
      </c>
      <c r="H4292" s="113">
        <v>28.65</v>
      </c>
      <c r="I4292" s="90">
        <f t="shared" si="2178"/>
        <v>26.782</v>
      </c>
      <c r="J4292" s="90">
        <f t="shared" si="2179"/>
        <v>28.077999999999999</v>
      </c>
      <c r="K4292" s="114">
        <v>19</v>
      </c>
      <c r="L4292" s="115">
        <v>0.04</v>
      </c>
      <c r="M4292" s="11"/>
      <c r="N4292" s="90">
        <v>23.49</v>
      </c>
      <c r="O4292" s="90">
        <v>26.09</v>
      </c>
      <c r="P4292" s="90">
        <v>27.6</v>
      </c>
      <c r="Q4292" s="90">
        <v>28.77</v>
      </c>
      <c r="R4292" s="63">
        <f t="shared" si="2167"/>
        <v>30.2</v>
      </c>
      <c r="S4292" s="64">
        <f t="shared" si="2166"/>
        <v>1.7764298093587528E-2</v>
      </c>
      <c r="T4292" s="65"/>
      <c r="U4292" s="65">
        <f t="shared" si="2162"/>
        <v>0.9003449597546952</v>
      </c>
      <c r="V4292" s="65">
        <f t="shared" si="2168"/>
        <v>0.85108695652173905</v>
      </c>
      <c r="W4292" s="65">
        <f t="shared" si="2169"/>
        <v>0.8164754953076121</v>
      </c>
      <c r="X4292" s="61">
        <f t="shared" si="2180"/>
        <v>6.8311195445920195E-2</v>
      </c>
      <c r="Y4292" s="66">
        <f t="shared" si="2170"/>
        <v>1.2367491166077663E-2</v>
      </c>
      <c r="Z4292" s="61">
        <f t="shared" si="2171"/>
        <v>4.8390710178478062E-2</v>
      </c>
      <c r="AA4292" s="67">
        <f t="shared" si="2172"/>
        <v>26.782</v>
      </c>
      <c r="AB4292" s="68">
        <f t="shared" si="2173"/>
        <v>0.121753937845892</v>
      </c>
      <c r="AC4292" s="69">
        <f t="shared" si="2174"/>
        <v>0.1401447424435931</v>
      </c>
      <c r="AD4292" s="70">
        <f>_xlfn.PERCENTILE.EXC(AC4292:$AC$5675,0.5)</f>
        <v>5.3103686918177392E-2</v>
      </c>
      <c r="AE4292" s="70">
        <f>_xlfn.PERCENTILE.EXC($AC4292:AC$5675,0.35)</f>
        <v>2.7311351451738939E-2</v>
      </c>
      <c r="AF4292" s="71">
        <f t="shared" si="2163"/>
        <v>7.0667833953298796E-4</v>
      </c>
      <c r="AG4292" s="70">
        <f t="shared" si="2164"/>
        <v>-0.31213811082236831</v>
      </c>
      <c r="AH4292" s="70">
        <f t="shared" si="2165"/>
        <v>-0.32972785344228484</v>
      </c>
      <c r="AI4292" s="61" t="str">
        <f t="shared" si="2160"/>
        <v>Short VOL</v>
      </c>
      <c r="AJ4292" s="68" t="str">
        <f t="shared" si="2161"/>
        <v>Short VOL</v>
      </c>
      <c r="AK4292" s="72"/>
      <c r="AL4292" s="73"/>
      <c r="AM4292" s="72"/>
      <c r="AN4292" s="73"/>
      <c r="AO4292" s="74"/>
      <c r="AP4292" s="20"/>
      <c r="AQ4292" s="74"/>
      <c r="AR4292" s="20"/>
      <c r="AS4292" s="74"/>
      <c r="AT4292" s="20"/>
      <c r="AU4292" s="74" t="str">
        <f t="shared" si="2175"/>
        <v>00631L</v>
      </c>
      <c r="AV4292" s="20">
        <f t="shared" si="2181"/>
        <v>1</v>
      </c>
      <c r="AW4292" s="74" t="str">
        <f t="shared" si="2176"/>
        <v>00631L</v>
      </c>
      <c r="AX4292" s="20">
        <f t="shared" si="2177"/>
        <v>1</v>
      </c>
      <c r="AY4292" s="20">
        <f t="shared" si="2182"/>
        <v>1</v>
      </c>
      <c r="AZ4292" s="116">
        <v>40080</v>
      </c>
      <c r="BA4292" s="116"/>
      <c r="BB4292" s="20"/>
      <c r="BC4292" s="20"/>
      <c r="BD4292" s="76"/>
      <c r="BE4292" s="77"/>
      <c r="BF4292" s="77"/>
    </row>
    <row r="4293" spans="1:58" s="23" customFormat="1" ht="15.75" customHeight="1" x14ac:dyDescent="0.4">
      <c r="A4293" s="116">
        <v>40078</v>
      </c>
      <c r="B4293" s="112">
        <v>26.1</v>
      </c>
      <c r="C4293" s="112">
        <v>28.05</v>
      </c>
      <c r="D4293" s="112">
        <v>27.8</v>
      </c>
      <c r="E4293" s="112">
        <v>28.55</v>
      </c>
      <c r="F4293" s="112">
        <v>28.75</v>
      </c>
      <c r="G4293" s="112">
        <v>28.6</v>
      </c>
      <c r="H4293" s="113">
        <v>28.9</v>
      </c>
      <c r="I4293" s="90">
        <f t="shared" si="2178"/>
        <v>26.490000000000002</v>
      </c>
      <c r="J4293" s="90">
        <f t="shared" si="2179"/>
        <v>28</v>
      </c>
      <c r="K4293" s="114">
        <v>20</v>
      </c>
      <c r="L4293" s="115">
        <v>0.04</v>
      </c>
      <c r="M4293" s="11"/>
      <c r="N4293" s="90">
        <v>23.08</v>
      </c>
      <c r="O4293" s="90">
        <v>25.69</v>
      </c>
      <c r="P4293" s="90">
        <v>27.32</v>
      </c>
      <c r="Q4293" s="90">
        <v>28.59</v>
      </c>
      <c r="R4293" s="63">
        <f t="shared" si="2167"/>
        <v>29.930000000000007</v>
      </c>
      <c r="S4293" s="64">
        <f t="shared" si="2166"/>
        <v>-4.0731504571903596E-2</v>
      </c>
      <c r="T4293" s="65"/>
      <c r="U4293" s="65">
        <f t="shared" si="2162"/>
        <v>0.8984040482678084</v>
      </c>
      <c r="V4293" s="65">
        <f t="shared" si="2168"/>
        <v>0.84480234260614928</v>
      </c>
      <c r="W4293" s="65">
        <f t="shared" si="2169"/>
        <v>0.80727527107380193</v>
      </c>
      <c r="X4293" s="61">
        <f t="shared" si="2180"/>
        <v>7.4712643678160884E-2</v>
      </c>
      <c r="Y4293" s="66">
        <f t="shared" si="2170"/>
        <v>1.2259194395796773E-2</v>
      </c>
      <c r="Z4293" s="61">
        <f t="shared" si="2171"/>
        <v>5.7002642506606187E-2</v>
      </c>
      <c r="AA4293" s="67">
        <f t="shared" si="2172"/>
        <v>26.490000000000002</v>
      </c>
      <c r="AB4293" s="68">
        <f t="shared" si="2173"/>
        <v>0.13084922010398628</v>
      </c>
      <c r="AC4293" s="69">
        <f t="shared" si="2174"/>
        <v>0.14774696707105736</v>
      </c>
      <c r="AD4293" s="70">
        <f>_xlfn.PERCENTILE.EXC(AC4293:$AC$5675,0.5)</f>
        <v>5.3096153846153932E-2</v>
      </c>
      <c r="AE4293" s="70">
        <f>_xlfn.PERCENTILE.EXC($AC4293:AC$5675,0.35)</f>
        <v>2.7245356691720603E-2</v>
      </c>
      <c r="AF4293" s="71">
        <f t="shared" si="2163"/>
        <v>7.0667833953298796E-4</v>
      </c>
      <c r="AG4293" s="70">
        <f t="shared" si="2164"/>
        <v>-0.31213811082236831</v>
      </c>
      <c r="AH4293" s="70">
        <f t="shared" si="2165"/>
        <v>-0.32972785344228484</v>
      </c>
      <c r="AI4293" s="61" t="str">
        <f t="shared" ref="AI4293:AI4356" si="2183">IF(AC4293&gt;AD4293,"Short VOL","Safety")</f>
        <v>Short VOL</v>
      </c>
      <c r="AJ4293" s="68" t="str">
        <f t="shared" ref="AJ4293:AJ4356" si="2184">IF(AC4293&gt;AF4293,"Short VOL","Safety")</f>
        <v>Short VOL</v>
      </c>
      <c r="AK4293" s="72"/>
      <c r="AL4293" s="73"/>
      <c r="AM4293" s="72"/>
      <c r="AN4293" s="73"/>
      <c r="AO4293" s="74"/>
      <c r="AP4293" s="20"/>
      <c r="AQ4293" s="74"/>
      <c r="AR4293" s="20"/>
      <c r="AS4293" s="74"/>
      <c r="AT4293" s="20"/>
      <c r="AU4293" s="74" t="str">
        <f t="shared" si="2175"/>
        <v>00631L</v>
      </c>
      <c r="AV4293" s="20">
        <f t="shared" si="2181"/>
        <v>1</v>
      </c>
      <c r="AW4293" s="74" t="str">
        <f t="shared" si="2176"/>
        <v>00631L</v>
      </c>
      <c r="AX4293" s="20">
        <f t="shared" si="2177"/>
        <v>1</v>
      </c>
      <c r="AY4293" s="20">
        <f t="shared" si="2182"/>
        <v>1</v>
      </c>
      <c r="AZ4293" s="116">
        <v>40079</v>
      </c>
      <c r="BA4293" s="116"/>
      <c r="BB4293" s="20"/>
      <c r="BC4293" s="20"/>
      <c r="BD4293" s="76"/>
      <c r="BE4293" s="77"/>
      <c r="BF4293" s="77"/>
    </row>
    <row r="4294" spans="1:58" s="23" customFormat="1" ht="15.75" customHeight="1" x14ac:dyDescent="0.4">
      <c r="A4294" s="116">
        <v>40077</v>
      </c>
      <c r="B4294" s="112">
        <v>26.7</v>
      </c>
      <c r="C4294" s="112">
        <v>28.4</v>
      </c>
      <c r="D4294" s="112">
        <v>28.05</v>
      </c>
      <c r="E4294" s="112">
        <v>28.65</v>
      </c>
      <c r="F4294" s="112">
        <v>28.7</v>
      </c>
      <c r="G4294" s="112">
        <v>28.6</v>
      </c>
      <c r="H4294" s="113">
        <v>28.7</v>
      </c>
      <c r="I4294" s="90">
        <f t="shared" si="2178"/>
        <v>26.971999999999998</v>
      </c>
      <c r="J4294" s="90">
        <f t="shared" si="2179"/>
        <v>28.343999999999998</v>
      </c>
      <c r="K4294" s="114">
        <v>21</v>
      </c>
      <c r="L4294" s="115">
        <v>0.04</v>
      </c>
      <c r="M4294" s="11"/>
      <c r="N4294" s="90">
        <v>24.06</v>
      </c>
      <c r="O4294" s="90">
        <v>26.23</v>
      </c>
      <c r="P4294" s="90">
        <v>27.54</v>
      </c>
      <c r="Q4294" s="90">
        <v>28.49</v>
      </c>
      <c r="R4294" s="63">
        <f t="shared" si="2167"/>
        <v>29.709999999999997</v>
      </c>
      <c r="S4294" s="64">
        <f t="shared" si="2166"/>
        <v>5.8528428093644232E-3</v>
      </c>
      <c r="T4294" s="65"/>
      <c r="U4294" s="65">
        <f t="shared" si="2162"/>
        <v>0.91727030118185282</v>
      </c>
      <c r="V4294" s="65">
        <f t="shared" si="2168"/>
        <v>0.87363834422657949</v>
      </c>
      <c r="W4294" s="65">
        <f t="shared" si="2169"/>
        <v>0.84450684450684455</v>
      </c>
      <c r="X4294" s="61">
        <f t="shared" si="2180"/>
        <v>6.3670411985018702E-2</v>
      </c>
      <c r="Y4294" s="66">
        <f t="shared" si="2170"/>
        <v>1.7452006980803042E-3</v>
      </c>
      <c r="Z4294" s="61">
        <f t="shared" si="2171"/>
        <v>5.0867566365119382E-2</v>
      </c>
      <c r="AA4294" s="67">
        <f t="shared" si="2172"/>
        <v>26.971999999999998</v>
      </c>
      <c r="AB4294" s="68">
        <f t="shared" si="2173"/>
        <v>0.1097256857855362</v>
      </c>
      <c r="AC4294" s="69">
        <f t="shared" si="2174"/>
        <v>0.12103075644222773</v>
      </c>
      <c r="AD4294" s="70">
        <f>_xlfn.PERCENTILE.EXC(AC4294:$AC$5675,0.5)</f>
        <v>5.3069437698581398E-2</v>
      </c>
      <c r="AE4294" s="70">
        <f>_xlfn.PERCENTILE.EXC($AC4294:AC$5675,0.35)</f>
        <v>2.7179361931702253E-2</v>
      </c>
      <c r="AF4294" s="71">
        <f t="shared" si="2163"/>
        <v>7.0667833953298796E-4</v>
      </c>
      <c r="AG4294" s="70">
        <f t="shared" si="2164"/>
        <v>-0.31213811082236831</v>
      </c>
      <c r="AH4294" s="70">
        <f t="shared" si="2165"/>
        <v>-0.32972785344228484</v>
      </c>
      <c r="AI4294" s="61" t="str">
        <f t="shared" si="2183"/>
        <v>Short VOL</v>
      </c>
      <c r="AJ4294" s="68" t="str">
        <f t="shared" si="2184"/>
        <v>Short VOL</v>
      </c>
      <c r="AK4294" s="72"/>
      <c r="AL4294" s="73"/>
      <c r="AM4294" s="72"/>
      <c r="AN4294" s="73"/>
      <c r="AO4294" s="74"/>
      <c r="AP4294" s="20"/>
      <c r="AQ4294" s="74"/>
      <c r="AR4294" s="20"/>
      <c r="AS4294" s="74"/>
      <c r="AT4294" s="20"/>
      <c r="AU4294" s="74" t="str">
        <f t="shared" si="2175"/>
        <v>00631L</v>
      </c>
      <c r="AV4294" s="20">
        <f t="shared" si="2181"/>
        <v>1</v>
      </c>
      <c r="AW4294" s="74" t="str">
        <f t="shared" si="2176"/>
        <v>00631L</v>
      </c>
      <c r="AX4294" s="20">
        <f t="shared" si="2177"/>
        <v>1</v>
      </c>
      <c r="AY4294" s="20">
        <f t="shared" si="2182"/>
        <v>1</v>
      </c>
      <c r="AZ4294" s="116">
        <v>40078</v>
      </c>
      <c r="BA4294" s="116"/>
      <c r="BB4294" s="20"/>
      <c r="BC4294" s="20"/>
      <c r="BD4294" s="76"/>
      <c r="BE4294" s="77"/>
      <c r="BF4294" s="77"/>
    </row>
    <row r="4295" spans="1:58" s="23" customFormat="1" ht="15.75" customHeight="1" x14ac:dyDescent="0.4">
      <c r="A4295" s="116">
        <v>40074</v>
      </c>
      <c r="B4295" s="112">
        <v>26.75</v>
      </c>
      <c r="C4295" s="112">
        <v>28.35</v>
      </c>
      <c r="D4295" s="112">
        <v>27.95</v>
      </c>
      <c r="E4295" s="112">
        <v>28.55</v>
      </c>
      <c r="F4295" s="112">
        <v>28.65</v>
      </c>
      <c r="G4295" s="112">
        <v>28.45</v>
      </c>
      <c r="H4295" s="113">
        <v>28.45</v>
      </c>
      <c r="I4295" s="90">
        <f t="shared" si="2178"/>
        <v>26.942</v>
      </c>
      <c r="J4295" s="90">
        <f t="shared" si="2179"/>
        <v>28.302</v>
      </c>
      <c r="K4295" s="114">
        <v>22</v>
      </c>
      <c r="L4295" s="115">
        <v>0.04</v>
      </c>
      <c r="M4295" s="11"/>
      <c r="N4295" s="90">
        <v>23.92</v>
      </c>
      <c r="O4295" s="90">
        <v>26.54</v>
      </c>
      <c r="P4295" s="90">
        <v>27.63</v>
      </c>
      <c r="Q4295" s="90">
        <v>28.77</v>
      </c>
      <c r="R4295" s="63">
        <f t="shared" si="2167"/>
        <v>30.25</v>
      </c>
      <c r="S4295" s="64">
        <f t="shared" si="2166"/>
        <v>1.1416490486258061E-2</v>
      </c>
      <c r="T4295" s="65"/>
      <c r="U4295" s="65">
        <f t="shared" si="2162"/>
        <v>0.90128108515448391</v>
      </c>
      <c r="V4295" s="65">
        <f t="shared" si="2168"/>
        <v>0.86572566051393418</v>
      </c>
      <c r="W4295" s="65">
        <f t="shared" si="2169"/>
        <v>0.83142161974278772</v>
      </c>
      <c r="X4295" s="61">
        <f t="shared" si="2180"/>
        <v>5.9813084112149584E-2</v>
      </c>
      <c r="Y4295" s="66">
        <f t="shared" si="2170"/>
        <v>-3.5026269702277207E-3</v>
      </c>
      <c r="Z4295" s="61">
        <f t="shared" si="2171"/>
        <v>5.0478806324697478E-2</v>
      </c>
      <c r="AA4295" s="67">
        <f t="shared" si="2172"/>
        <v>26.942</v>
      </c>
      <c r="AB4295" s="68">
        <f t="shared" si="2173"/>
        <v>0.11831103678929758</v>
      </c>
      <c r="AC4295" s="69">
        <f t="shared" si="2174"/>
        <v>0.1263377926421404</v>
      </c>
      <c r="AD4295" s="70">
        <f>_xlfn.PERCENTILE.EXC(AC4295:$AC$5675,0.5)</f>
        <v>5.3042721551008871E-2</v>
      </c>
      <c r="AE4295" s="70">
        <f>_xlfn.PERCENTILE.EXC($AC4295:AC$5675,0.35)</f>
        <v>2.7139587130097054E-2</v>
      </c>
      <c r="AF4295" s="71">
        <f t="shared" si="2163"/>
        <v>7.0667833953298796E-4</v>
      </c>
      <c r="AG4295" s="70">
        <f t="shared" si="2164"/>
        <v>-0.31213811082236831</v>
      </c>
      <c r="AH4295" s="70">
        <f t="shared" si="2165"/>
        <v>-0.32972785344228484</v>
      </c>
      <c r="AI4295" s="61" t="str">
        <f t="shared" si="2183"/>
        <v>Short VOL</v>
      </c>
      <c r="AJ4295" s="68" t="str">
        <f t="shared" si="2184"/>
        <v>Short VOL</v>
      </c>
      <c r="AK4295" s="72"/>
      <c r="AL4295" s="73"/>
      <c r="AM4295" s="72"/>
      <c r="AN4295" s="73"/>
      <c r="AO4295" s="74"/>
      <c r="AP4295" s="20"/>
      <c r="AQ4295" s="74"/>
      <c r="AR4295" s="20"/>
      <c r="AS4295" s="74"/>
      <c r="AT4295" s="20"/>
      <c r="AU4295" s="74" t="str">
        <f t="shared" si="2175"/>
        <v>00631L</v>
      </c>
      <c r="AV4295" s="20">
        <f t="shared" si="2181"/>
        <v>1</v>
      </c>
      <c r="AW4295" s="74" t="str">
        <f t="shared" si="2176"/>
        <v>00631L</v>
      </c>
      <c r="AX4295" s="20">
        <f t="shared" si="2177"/>
        <v>1</v>
      </c>
      <c r="AY4295" s="20">
        <f t="shared" si="2182"/>
        <v>1</v>
      </c>
      <c r="AZ4295" s="116">
        <v>40077</v>
      </c>
      <c r="BA4295" s="116"/>
      <c r="BB4295" s="20"/>
      <c r="BC4295" s="20"/>
      <c r="BD4295" s="76"/>
      <c r="BE4295" s="77"/>
      <c r="BF4295" s="77"/>
    </row>
    <row r="4296" spans="1:58" s="23" customFormat="1" ht="15.75" customHeight="1" x14ac:dyDescent="0.4">
      <c r="A4296" s="116">
        <v>40073</v>
      </c>
      <c r="B4296" s="112">
        <v>26.1</v>
      </c>
      <c r="C4296" s="112">
        <v>27.75</v>
      </c>
      <c r="D4296" s="112">
        <v>27.5</v>
      </c>
      <c r="E4296" s="112">
        <v>28.3</v>
      </c>
      <c r="F4296" s="112">
        <v>28.45</v>
      </c>
      <c r="G4296" s="112">
        <v>28.2</v>
      </c>
      <c r="H4296" s="113">
        <v>28.25</v>
      </c>
      <c r="I4296" s="90">
        <f t="shared" si="2178"/>
        <v>26.232000000000003</v>
      </c>
      <c r="J4296" s="90">
        <f t="shared" si="2179"/>
        <v>27.73</v>
      </c>
      <c r="K4296" s="114">
        <v>23</v>
      </c>
      <c r="L4296" s="115">
        <v>0.04</v>
      </c>
      <c r="M4296" s="11"/>
      <c r="N4296" s="90">
        <v>23.65</v>
      </c>
      <c r="O4296" s="90">
        <v>25.94</v>
      </c>
      <c r="P4296" s="90">
        <v>27.2</v>
      </c>
      <c r="Q4296" s="90">
        <v>28.48</v>
      </c>
      <c r="R4296" s="63">
        <f t="shared" si="2167"/>
        <v>29.490000000000002</v>
      </c>
      <c r="S4296" s="64">
        <f t="shared" si="2166"/>
        <v>-1.6884761502744912E-3</v>
      </c>
      <c r="T4296" s="65"/>
      <c r="U4296" s="65">
        <f t="shared" ref="U4296:U4359" si="2185">N4296/O4296</f>
        <v>0.91171935235158053</v>
      </c>
      <c r="V4296" s="65">
        <f t="shared" si="2168"/>
        <v>0.86948529411764708</v>
      </c>
      <c r="W4296" s="65">
        <f t="shared" si="2169"/>
        <v>0.8304073033707865</v>
      </c>
      <c r="X4296" s="61">
        <f t="shared" si="2180"/>
        <v>6.3218390804597638E-2</v>
      </c>
      <c r="Y4296" s="66">
        <f t="shared" si="2170"/>
        <v>-1.7667844522968449E-3</v>
      </c>
      <c r="Z4296" s="61">
        <f t="shared" si="2171"/>
        <v>5.7105824946629968E-2</v>
      </c>
      <c r="AA4296" s="67">
        <f t="shared" si="2172"/>
        <v>26.232000000000003</v>
      </c>
      <c r="AB4296" s="68">
        <f t="shared" si="2173"/>
        <v>0.10359408033826652</v>
      </c>
      <c r="AC4296" s="69">
        <f t="shared" si="2174"/>
        <v>0.10917547568710378</v>
      </c>
      <c r="AD4296" s="70">
        <f>_xlfn.PERCENTILE.EXC(AC4296:$AC$5675,0.5)</f>
        <v>5.2955052531776833E-2</v>
      </c>
      <c r="AE4296" s="70">
        <f>_xlfn.PERCENTILE.EXC($AC4296:AC$5675,0.35)</f>
        <v>2.7104182321560703E-2</v>
      </c>
      <c r="AF4296" s="71">
        <f t="shared" si="2163"/>
        <v>7.0667833953298796E-4</v>
      </c>
      <c r="AG4296" s="70">
        <f t="shared" si="2164"/>
        <v>-0.31213811082236831</v>
      </c>
      <c r="AH4296" s="70">
        <f t="shared" si="2165"/>
        <v>-0.32972785344228484</v>
      </c>
      <c r="AI4296" s="61" t="str">
        <f t="shared" si="2183"/>
        <v>Short VOL</v>
      </c>
      <c r="AJ4296" s="68" t="str">
        <f t="shared" si="2184"/>
        <v>Short VOL</v>
      </c>
      <c r="AK4296" s="72"/>
      <c r="AL4296" s="73"/>
      <c r="AM4296" s="72"/>
      <c r="AN4296" s="73"/>
      <c r="AO4296" s="74"/>
      <c r="AP4296" s="20"/>
      <c r="AQ4296" s="74"/>
      <c r="AR4296" s="20"/>
      <c r="AS4296" s="74"/>
      <c r="AT4296" s="20"/>
      <c r="AU4296" s="74" t="str">
        <f t="shared" si="2175"/>
        <v>00631L</v>
      </c>
      <c r="AV4296" s="20">
        <f t="shared" si="2181"/>
        <v>1</v>
      </c>
      <c r="AW4296" s="74" t="str">
        <f t="shared" si="2176"/>
        <v>00631L</v>
      </c>
      <c r="AX4296" s="20">
        <f t="shared" si="2177"/>
        <v>1</v>
      </c>
      <c r="AY4296" s="20">
        <f t="shared" si="2182"/>
        <v>1</v>
      </c>
      <c r="AZ4296" s="116">
        <v>40074</v>
      </c>
      <c r="BA4296" s="116"/>
      <c r="BB4296" s="20"/>
      <c r="BC4296" s="20"/>
      <c r="BD4296" s="76"/>
      <c r="BE4296" s="77"/>
      <c r="BF4296" s="77"/>
    </row>
    <row r="4297" spans="1:58" s="23" customFormat="1" ht="15.75" customHeight="1" x14ac:dyDescent="0.4">
      <c r="A4297" s="116">
        <v>40072</v>
      </c>
      <c r="B4297" s="112">
        <v>25.95</v>
      </c>
      <c r="C4297" s="112">
        <v>27.65</v>
      </c>
      <c r="D4297" s="112">
        <v>27.35</v>
      </c>
      <c r="E4297" s="112">
        <v>28.05</v>
      </c>
      <c r="F4297" s="112">
        <v>28.45</v>
      </c>
      <c r="G4297" s="112">
        <v>28.15</v>
      </c>
      <c r="H4297" s="113">
        <v>28.4</v>
      </c>
      <c r="I4297" s="90">
        <f t="shared" si="2178"/>
        <v>26.018000000000001</v>
      </c>
      <c r="J4297" s="90">
        <f t="shared" si="2179"/>
        <v>27.637999999999998</v>
      </c>
      <c r="K4297" s="114">
        <v>24</v>
      </c>
      <c r="L4297" s="115">
        <v>0.04</v>
      </c>
      <c r="M4297" s="11"/>
      <c r="N4297" s="90">
        <v>23.69</v>
      </c>
      <c r="O4297" s="90">
        <v>25.87</v>
      </c>
      <c r="P4297" s="90">
        <v>27.54</v>
      </c>
      <c r="Q4297" s="90">
        <v>28.47</v>
      </c>
      <c r="R4297" s="63">
        <f t="shared" si="2167"/>
        <v>29.719999999999995</v>
      </c>
      <c r="S4297" s="64">
        <f t="shared" si="2166"/>
        <v>1.1528608027327051E-2</v>
      </c>
      <c r="T4297" s="65"/>
      <c r="U4297" s="65">
        <f t="shared" si="2185"/>
        <v>0.9157325086973328</v>
      </c>
      <c r="V4297" s="65">
        <f t="shared" si="2168"/>
        <v>0.86020334059549752</v>
      </c>
      <c r="W4297" s="65">
        <f t="shared" si="2169"/>
        <v>0.83210396909027051</v>
      </c>
      <c r="X4297" s="61">
        <f t="shared" si="2180"/>
        <v>6.5510597302504789E-2</v>
      </c>
      <c r="Y4297" s="66">
        <f t="shared" si="2170"/>
        <v>1.2477718360071225E-2</v>
      </c>
      <c r="Z4297" s="61">
        <f t="shared" si="2171"/>
        <v>6.2264586055807418E-2</v>
      </c>
      <c r="AA4297" s="67">
        <f t="shared" si="2172"/>
        <v>26.018000000000001</v>
      </c>
      <c r="AB4297" s="68">
        <f t="shared" si="2173"/>
        <v>9.539890249050223E-2</v>
      </c>
      <c r="AC4297" s="69">
        <f t="shared" si="2174"/>
        <v>9.8269311945968732E-2</v>
      </c>
      <c r="AD4297" s="70">
        <f>_xlfn.PERCENTILE.EXC(AC4297:$AC$5675,0.5)</f>
        <v>5.2867383512544788E-2</v>
      </c>
      <c r="AE4297" s="70">
        <f>_xlfn.PERCENTILE.EXC($AC4297:AC$5675,0.35)</f>
        <v>2.7068777513024354E-2</v>
      </c>
      <c r="AF4297" s="71">
        <f t="shared" si="2163"/>
        <v>7.0667833953298796E-4</v>
      </c>
      <c r="AG4297" s="70">
        <f t="shared" si="2164"/>
        <v>-0.31213811082236831</v>
      </c>
      <c r="AH4297" s="70">
        <f t="shared" si="2165"/>
        <v>-0.32972785344228484</v>
      </c>
      <c r="AI4297" s="61" t="str">
        <f t="shared" si="2183"/>
        <v>Short VOL</v>
      </c>
      <c r="AJ4297" s="68" t="str">
        <f t="shared" si="2184"/>
        <v>Short VOL</v>
      </c>
      <c r="AK4297" s="72"/>
      <c r="AL4297" s="73"/>
      <c r="AM4297" s="72"/>
      <c r="AN4297" s="73"/>
      <c r="AO4297" s="74"/>
      <c r="AP4297" s="20"/>
      <c r="AQ4297" s="74"/>
      <c r="AR4297" s="20"/>
      <c r="AS4297" s="74"/>
      <c r="AT4297" s="20"/>
      <c r="AU4297" s="74" t="str">
        <f t="shared" si="2175"/>
        <v>00631L</v>
      </c>
      <c r="AV4297" s="20">
        <f t="shared" si="2181"/>
        <v>1</v>
      </c>
      <c r="AW4297" s="74" t="str">
        <f t="shared" si="2176"/>
        <v>00631L</v>
      </c>
      <c r="AX4297" s="20">
        <f t="shared" si="2177"/>
        <v>1</v>
      </c>
      <c r="AY4297" s="20">
        <f t="shared" si="2182"/>
        <v>1</v>
      </c>
      <c r="AZ4297" s="116">
        <v>40073</v>
      </c>
      <c r="BA4297" s="116"/>
      <c r="BB4297" s="20"/>
      <c r="BC4297" s="20"/>
      <c r="BD4297" s="76"/>
      <c r="BE4297" s="77"/>
      <c r="BF4297" s="77"/>
    </row>
    <row r="4298" spans="1:58" s="23" customFormat="1" ht="15.75" customHeight="1" x14ac:dyDescent="0.4">
      <c r="A4298" s="116">
        <v>40071</v>
      </c>
      <c r="B4298" s="112">
        <v>23.5</v>
      </c>
      <c r="C4298" s="112">
        <v>27.15</v>
      </c>
      <c r="D4298" s="112">
        <v>27.9</v>
      </c>
      <c r="E4298" s="112">
        <v>27.8</v>
      </c>
      <c r="F4298" s="112">
        <v>28.4</v>
      </c>
      <c r="G4298" s="112">
        <v>28.7</v>
      </c>
      <c r="H4298" s="113">
        <v>28.5</v>
      </c>
      <c r="I4298" s="90">
        <f t="shared" si="2178"/>
        <v>27.15</v>
      </c>
      <c r="J4298" s="90">
        <f t="shared" si="2179"/>
        <v>27.9</v>
      </c>
      <c r="K4298" s="114">
        <v>0</v>
      </c>
      <c r="L4298" s="115">
        <v>5.2631578947368418E-2</v>
      </c>
      <c r="M4298" s="11"/>
      <c r="N4298" s="90">
        <v>23.42</v>
      </c>
      <c r="O4298" s="90">
        <v>26.33</v>
      </c>
      <c r="P4298" s="90">
        <v>27.55</v>
      </c>
      <c r="Q4298" s="90">
        <v>28.85</v>
      </c>
      <c r="R4298" s="63">
        <f t="shared" si="2167"/>
        <v>30.459999999999994</v>
      </c>
      <c r="S4298" s="64">
        <f t="shared" si="2166"/>
        <v>-1.8440905280804599E-2</v>
      </c>
      <c r="T4298" s="65"/>
      <c r="U4298" s="65">
        <f t="shared" si="2185"/>
        <v>0.88947968097227514</v>
      </c>
      <c r="V4298" s="65">
        <f t="shared" si="2168"/>
        <v>0.85009074410163343</v>
      </c>
      <c r="W4298" s="65">
        <f t="shared" si="2169"/>
        <v>0.81178509532062393</v>
      </c>
      <c r="X4298" s="61">
        <f t="shared" si="2180"/>
        <v>0.15531914893617016</v>
      </c>
      <c r="Y4298" s="66">
        <f t="shared" si="2170"/>
        <v>2.5179856115107889E-2</v>
      </c>
      <c r="Z4298" s="61">
        <f t="shared" si="2171"/>
        <v>2.7624309392265196E-2</v>
      </c>
      <c r="AA4298" s="67">
        <f t="shared" si="2172"/>
        <v>27.15</v>
      </c>
      <c r="AB4298" s="68">
        <f t="shared" si="2173"/>
        <v>3.4158838599486888E-3</v>
      </c>
      <c r="AC4298" s="69">
        <f t="shared" si="2174"/>
        <v>0.15926558497011087</v>
      </c>
      <c r="AD4298" s="70">
        <f>_xlfn.PERCENTILE.EXC(AC4298:$AC$5675,0.5)</f>
        <v>5.284994791390777E-2</v>
      </c>
      <c r="AE4298" s="70">
        <f>_xlfn.PERCENTILE.EXC($AC4298:AC$5675,0.35)</f>
        <v>2.704538345902284E-2</v>
      </c>
      <c r="AF4298" s="71">
        <f t="shared" si="2163"/>
        <v>7.0667833953298796E-4</v>
      </c>
      <c r="AG4298" s="70">
        <f t="shared" si="2164"/>
        <v>-0.31213811082236831</v>
      </c>
      <c r="AH4298" s="70">
        <f t="shared" si="2165"/>
        <v>-0.32972785344228484</v>
      </c>
      <c r="AI4298" s="61" t="str">
        <f t="shared" si="2183"/>
        <v>Short VOL</v>
      </c>
      <c r="AJ4298" s="68" t="str">
        <f t="shared" si="2184"/>
        <v>Short VOL</v>
      </c>
      <c r="AK4298" s="72"/>
      <c r="AL4298" s="73"/>
      <c r="AM4298" s="72"/>
      <c r="AN4298" s="73"/>
      <c r="AO4298" s="74"/>
      <c r="AP4298" s="20"/>
      <c r="AQ4298" s="74"/>
      <c r="AR4298" s="20"/>
      <c r="AS4298" s="74"/>
      <c r="AT4298" s="20"/>
      <c r="AU4298" s="74" t="str">
        <f t="shared" si="2175"/>
        <v>00631L</v>
      </c>
      <c r="AV4298" s="20">
        <f t="shared" si="2181"/>
        <v>1</v>
      </c>
      <c r="AW4298" s="74" t="str">
        <f t="shared" si="2176"/>
        <v>00631L</v>
      </c>
      <c r="AX4298" s="20">
        <f t="shared" si="2177"/>
        <v>1</v>
      </c>
      <c r="AY4298" s="20">
        <f t="shared" si="2182"/>
        <v>1</v>
      </c>
      <c r="AZ4298" s="116">
        <v>40072</v>
      </c>
      <c r="BA4298" s="116"/>
      <c r="BB4298" s="20"/>
      <c r="BC4298" s="20"/>
      <c r="BD4298" s="76"/>
      <c r="BE4298" s="77"/>
      <c r="BF4298" s="77"/>
    </row>
    <row r="4299" spans="1:58" s="23" customFormat="1" ht="15.75" customHeight="1" x14ac:dyDescent="0.4">
      <c r="A4299" s="116">
        <v>40070</v>
      </c>
      <c r="B4299" s="112">
        <v>23.85</v>
      </c>
      <c r="C4299" s="112">
        <v>27.05</v>
      </c>
      <c r="D4299" s="112">
        <v>27.9</v>
      </c>
      <c r="E4299" s="112">
        <v>27.8</v>
      </c>
      <c r="F4299" s="112">
        <v>28.4</v>
      </c>
      <c r="G4299" s="112">
        <v>28.75</v>
      </c>
      <c r="H4299" s="113">
        <v>28.75</v>
      </c>
      <c r="I4299" s="90">
        <f t="shared" si="2178"/>
        <v>26.881578947368421</v>
      </c>
      <c r="J4299" s="90">
        <f t="shared" si="2179"/>
        <v>27.855263157894736</v>
      </c>
      <c r="K4299" s="114">
        <v>1</v>
      </c>
      <c r="L4299" s="115">
        <v>5.2631578947368418E-2</v>
      </c>
      <c r="M4299" s="11"/>
      <c r="N4299" s="90">
        <v>23.86</v>
      </c>
      <c r="O4299" s="90">
        <v>26.41</v>
      </c>
      <c r="P4299" s="90">
        <v>27.56</v>
      </c>
      <c r="Q4299" s="90">
        <v>28.94</v>
      </c>
      <c r="R4299" s="63">
        <f t="shared" si="2167"/>
        <v>30.11</v>
      </c>
      <c r="S4299" s="64">
        <f t="shared" si="2166"/>
        <v>-1.200828157349893E-2</v>
      </c>
      <c r="T4299" s="65"/>
      <c r="U4299" s="65">
        <f t="shared" si="2185"/>
        <v>0.90344566452101471</v>
      </c>
      <c r="V4299" s="65">
        <f t="shared" si="2168"/>
        <v>0.8657474600870827</v>
      </c>
      <c r="W4299" s="65">
        <f t="shared" si="2169"/>
        <v>0.824464409122322</v>
      </c>
      <c r="X4299" s="61">
        <f t="shared" si="2180"/>
        <v>0.13417190775681337</v>
      </c>
      <c r="Y4299" s="66">
        <f t="shared" si="2170"/>
        <v>3.4172661870503572E-2</v>
      </c>
      <c r="Z4299" s="61">
        <f t="shared" si="2171"/>
        <v>3.6221243269701393E-2</v>
      </c>
      <c r="AA4299" s="67">
        <f t="shared" si="2172"/>
        <v>26.881578947368425</v>
      </c>
      <c r="AB4299" s="68">
        <f t="shared" si="2173"/>
        <v>-4.1911148365456877E-4</v>
      </c>
      <c r="AC4299" s="69">
        <f t="shared" si="2174"/>
        <v>0.12663784356112429</v>
      </c>
      <c r="AD4299" s="70">
        <f>_xlfn.PERCENTILE.EXC(AC4299:$AC$5675,0.5)</f>
        <v>5.2832512315270752E-2</v>
      </c>
      <c r="AE4299" s="70">
        <f>_xlfn.PERCENTILE.EXC($AC4299:AC$5675,0.35)</f>
        <v>2.7021989405021322E-2</v>
      </c>
      <c r="AF4299" s="71">
        <f t="shared" si="2163"/>
        <v>7.0667833953298796E-4</v>
      </c>
      <c r="AG4299" s="70">
        <f t="shared" si="2164"/>
        <v>-0.31213811082236831</v>
      </c>
      <c r="AH4299" s="70">
        <f t="shared" si="2165"/>
        <v>-0.32972785344228484</v>
      </c>
      <c r="AI4299" s="61" t="str">
        <f t="shared" si="2183"/>
        <v>Short VOL</v>
      </c>
      <c r="AJ4299" s="68" t="str">
        <f t="shared" si="2184"/>
        <v>Short VOL</v>
      </c>
      <c r="AK4299" s="72"/>
      <c r="AL4299" s="73"/>
      <c r="AM4299" s="72"/>
      <c r="AN4299" s="73"/>
      <c r="AO4299" s="74"/>
      <c r="AP4299" s="20"/>
      <c r="AQ4299" s="74"/>
      <c r="AR4299" s="20"/>
      <c r="AS4299" s="74"/>
      <c r="AT4299" s="20"/>
      <c r="AU4299" s="74" t="str">
        <f t="shared" si="2175"/>
        <v>00631L</v>
      </c>
      <c r="AV4299" s="20">
        <f t="shared" si="2181"/>
        <v>1</v>
      </c>
      <c r="AW4299" s="74" t="str">
        <f t="shared" si="2176"/>
        <v>00631L</v>
      </c>
      <c r="AX4299" s="20">
        <f t="shared" si="2177"/>
        <v>1</v>
      </c>
      <c r="AY4299" s="20">
        <f t="shared" si="2182"/>
        <v>1</v>
      </c>
      <c r="AZ4299" s="116">
        <v>40071</v>
      </c>
      <c r="BA4299" s="116"/>
      <c r="BB4299" s="20"/>
      <c r="BC4299" s="20"/>
      <c r="BD4299" s="76"/>
      <c r="BE4299" s="77"/>
      <c r="BF4299" s="77"/>
    </row>
    <row r="4300" spans="1:58" s="23" customFormat="1" ht="15.75" customHeight="1" x14ac:dyDescent="0.4">
      <c r="A4300" s="116">
        <v>40067</v>
      </c>
      <c r="B4300" s="112">
        <v>24.75</v>
      </c>
      <c r="C4300" s="112">
        <v>27.7</v>
      </c>
      <c r="D4300" s="112">
        <v>28.35</v>
      </c>
      <c r="E4300" s="112">
        <v>27.95</v>
      </c>
      <c r="F4300" s="112">
        <v>28.7</v>
      </c>
      <c r="G4300" s="112">
        <v>28.95</v>
      </c>
      <c r="H4300" s="113">
        <v>28.85</v>
      </c>
      <c r="I4300" s="90">
        <f t="shared" si="2178"/>
        <v>27.389473684210525</v>
      </c>
      <c r="J4300" s="90">
        <f t="shared" si="2179"/>
        <v>28.281578947368423</v>
      </c>
      <c r="K4300" s="114">
        <v>2</v>
      </c>
      <c r="L4300" s="115">
        <v>5.2631578947368418E-2</v>
      </c>
      <c r="M4300" s="11"/>
      <c r="N4300" s="90">
        <v>24.15</v>
      </c>
      <c r="O4300" s="90">
        <v>26.56</v>
      </c>
      <c r="P4300" s="90">
        <v>27.83</v>
      </c>
      <c r="Q4300" s="90">
        <v>29.14</v>
      </c>
      <c r="R4300" s="63">
        <f t="shared" si="2167"/>
        <v>30.240000000000002</v>
      </c>
      <c r="S4300" s="64">
        <f t="shared" si="2166"/>
        <v>2.5477707006369334E-2</v>
      </c>
      <c r="T4300" s="65"/>
      <c r="U4300" s="65">
        <f t="shared" si="2185"/>
        <v>0.90926204819277112</v>
      </c>
      <c r="V4300" s="65">
        <f t="shared" si="2168"/>
        <v>0.86776859504132231</v>
      </c>
      <c r="W4300" s="65">
        <f t="shared" si="2169"/>
        <v>0.82875772134522985</v>
      </c>
      <c r="X4300" s="61">
        <f t="shared" si="2180"/>
        <v>0.11919191919191917</v>
      </c>
      <c r="Y4300" s="66">
        <f t="shared" si="2170"/>
        <v>3.220035778175321E-2</v>
      </c>
      <c r="Z4300" s="61">
        <f t="shared" si="2171"/>
        <v>3.2571099154496665E-2</v>
      </c>
      <c r="AA4300" s="67">
        <f t="shared" si="2172"/>
        <v>27.389473684210525</v>
      </c>
      <c r="AB4300" s="68">
        <f t="shared" si="2173"/>
        <v>2.4844720496894471E-2</v>
      </c>
      <c r="AC4300" s="69">
        <f t="shared" si="2174"/>
        <v>0.13413969706875889</v>
      </c>
      <c r="AD4300" s="70">
        <f>_xlfn.PERCENTILE.EXC(AC4300:$AC$5675,0.5)</f>
        <v>5.2642115199521583E-2</v>
      </c>
      <c r="AE4300" s="70">
        <f>_xlfn.PERCENTILE.EXC($AC4300:AC$5675,0.35)</f>
        <v>2.6998128395991038E-2</v>
      </c>
      <c r="AF4300" s="71">
        <f t="shared" si="2163"/>
        <v>7.0667833953298796E-4</v>
      </c>
      <c r="AG4300" s="70">
        <f t="shared" si="2164"/>
        <v>-0.31213811082236831</v>
      </c>
      <c r="AH4300" s="70">
        <f t="shared" si="2165"/>
        <v>-0.32972785344228484</v>
      </c>
      <c r="AI4300" s="61" t="str">
        <f t="shared" si="2183"/>
        <v>Short VOL</v>
      </c>
      <c r="AJ4300" s="68" t="str">
        <f t="shared" si="2184"/>
        <v>Short VOL</v>
      </c>
      <c r="AK4300" s="72"/>
      <c r="AL4300" s="73"/>
      <c r="AM4300" s="72"/>
      <c r="AN4300" s="73"/>
      <c r="AO4300" s="74"/>
      <c r="AP4300" s="20"/>
      <c r="AQ4300" s="74"/>
      <c r="AR4300" s="20"/>
      <c r="AS4300" s="74"/>
      <c r="AT4300" s="20"/>
      <c r="AU4300" s="74" t="str">
        <f t="shared" si="2175"/>
        <v>00631L</v>
      </c>
      <c r="AV4300" s="20">
        <f t="shared" si="2181"/>
        <v>1</v>
      </c>
      <c r="AW4300" s="74" t="str">
        <f t="shared" si="2176"/>
        <v>00631L</v>
      </c>
      <c r="AX4300" s="20">
        <f t="shared" si="2177"/>
        <v>1</v>
      </c>
      <c r="AY4300" s="20">
        <f t="shared" si="2182"/>
        <v>1</v>
      </c>
      <c r="AZ4300" s="116">
        <v>40070</v>
      </c>
      <c r="BA4300" s="116"/>
      <c r="BB4300" s="20"/>
      <c r="BC4300" s="20"/>
      <c r="BD4300" s="76"/>
      <c r="BE4300" s="77"/>
      <c r="BF4300" s="77"/>
    </row>
    <row r="4301" spans="1:58" s="23" customFormat="1" ht="15.75" customHeight="1" x14ac:dyDescent="0.4">
      <c r="A4301" s="116">
        <v>40066</v>
      </c>
      <c r="B4301" s="112">
        <v>24.45</v>
      </c>
      <c r="C4301" s="112">
        <v>27.35</v>
      </c>
      <c r="D4301" s="112">
        <v>28.05</v>
      </c>
      <c r="E4301" s="112">
        <v>27.75</v>
      </c>
      <c r="F4301" s="112">
        <v>28.4</v>
      </c>
      <c r="G4301" s="112">
        <v>28.65</v>
      </c>
      <c r="H4301" s="113">
        <v>28.65</v>
      </c>
      <c r="I4301" s="90">
        <f t="shared" si="2178"/>
        <v>26.892105263157895</v>
      </c>
      <c r="J4301" s="90">
        <f t="shared" si="2179"/>
        <v>27.939473684210526</v>
      </c>
      <c r="K4301" s="114">
        <v>3</v>
      </c>
      <c r="L4301" s="115">
        <v>5.2631578947368418E-2</v>
      </c>
      <c r="M4301" s="11"/>
      <c r="N4301" s="90">
        <v>23.55</v>
      </c>
      <c r="O4301" s="90">
        <v>26.51</v>
      </c>
      <c r="P4301" s="90">
        <v>27.83</v>
      </c>
      <c r="Q4301" s="90">
        <v>28.98</v>
      </c>
      <c r="R4301" s="63">
        <f t="shared" si="2167"/>
        <v>30.790000000000003</v>
      </c>
      <c r="S4301" s="64">
        <f t="shared" si="2166"/>
        <v>-3.16611842105263E-2</v>
      </c>
      <c r="T4301" s="65"/>
      <c r="U4301" s="65">
        <f t="shared" si="2185"/>
        <v>0.88834402112410404</v>
      </c>
      <c r="V4301" s="65">
        <f t="shared" si="2168"/>
        <v>0.84620912684153804</v>
      </c>
      <c r="W4301" s="65">
        <f t="shared" si="2169"/>
        <v>0.81262939958592129</v>
      </c>
      <c r="X4301" s="61">
        <f t="shared" si="2180"/>
        <v>0.11860940695296533</v>
      </c>
      <c r="Y4301" s="66">
        <f t="shared" si="2170"/>
        <v>3.2432432432432379E-2</v>
      </c>
      <c r="Z4301" s="61">
        <f t="shared" si="2171"/>
        <v>3.8947059399158428E-2</v>
      </c>
      <c r="AA4301" s="67">
        <f t="shared" si="2172"/>
        <v>26.892105263157895</v>
      </c>
      <c r="AB4301" s="68">
        <f t="shared" si="2173"/>
        <v>3.8216560509554076E-2</v>
      </c>
      <c r="AC4301" s="69">
        <f t="shared" si="2174"/>
        <v>0.14191529779863668</v>
      </c>
      <c r="AD4301" s="70">
        <f>_xlfn.PERCENTILE.EXC(AC4301:$AC$5675,0.5)</f>
        <v>5.2451718083772407E-2</v>
      </c>
      <c r="AE4301" s="70">
        <f>_xlfn.PERCENTILE.EXC($AC4301:AC$5675,0.35)</f>
        <v>2.6971465656788155E-2</v>
      </c>
      <c r="AF4301" s="71">
        <f t="shared" si="2163"/>
        <v>7.0667833953298796E-4</v>
      </c>
      <c r="AG4301" s="70">
        <f t="shared" si="2164"/>
        <v>-0.31213811082236831</v>
      </c>
      <c r="AH4301" s="70">
        <f t="shared" si="2165"/>
        <v>-0.32972785344228484</v>
      </c>
      <c r="AI4301" s="61" t="str">
        <f t="shared" si="2183"/>
        <v>Short VOL</v>
      </c>
      <c r="AJ4301" s="68" t="str">
        <f t="shared" si="2184"/>
        <v>Short VOL</v>
      </c>
      <c r="AK4301" s="72"/>
      <c r="AL4301" s="73"/>
      <c r="AM4301" s="72"/>
      <c r="AN4301" s="73"/>
      <c r="AO4301" s="74"/>
      <c r="AP4301" s="20"/>
      <c r="AQ4301" s="74"/>
      <c r="AR4301" s="20"/>
      <c r="AS4301" s="74"/>
      <c r="AT4301" s="20"/>
      <c r="AU4301" s="74" t="str">
        <f t="shared" si="2175"/>
        <v>00631L</v>
      </c>
      <c r="AV4301" s="20">
        <f t="shared" si="2181"/>
        <v>1</v>
      </c>
      <c r="AW4301" s="74" t="str">
        <f t="shared" si="2176"/>
        <v>00631L</v>
      </c>
      <c r="AX4301" s="20">
        <f t="shared" si="2177"/>
        <v>1</v>
      </c>
      <c r="AY4301" s="20">
        <f t="shared" si="2182"/>
        <v>1</v>
      </c>
      <c r="AZ4301" s="116">
        <v>40067</v>
      </c>
      <c r="BA4301" s="116"/>
      <c r="BB4301" s="20"/>
      <c r="BC4301" s="20"/>
      <c r="BD4301" s="76"/>
      <c r="BE4301" s="77"/>
      <c r="BF4301" s="77"/>
    </row>
    <row r="4302" spans="1:58" s="23" customFormat="1" ht="15.75" customHeight="1" x14ac:dyDescent="0.4">
      <c r="A4302" s="116">
        <v>40065</v>
      </c>
      <c r="B4302" s="112">
        <v>25.95</v>
      </c>
      <c r="C4302" s="112">
        <v>28.6</v>
      </c>
      <c r="D4302" s="112">
        <v>28.8</v>
      </c>
      <c r="E4302" s="112">
        <v>28.35</v>
      </c>
      <c r="F4302" s="112">
        <v>29</v>
      </c>
      <c r="G4302" s="112">
        <v>29.1</v>
      </c>
      <c r="H4302" s="113">
        <v>28.9</v>
      </c>
      <c r="I4302" s="90">
        <f t="shared" si="2178"/>
        <v>28.042105263157897</v>
      </c>
      <c r="J4302" s="90">
        <f t="shared" si="2179"/>
        <v>28.757894736842108</v>
      </c>
      <c r="K4302" s="114">
        <v>4</v>
      </c>
      <c r="L4302" s="115">
        <v>5.2631578947368418E-2</v>
      </c>
      <c r="M4302" s="11"/>
      <c r="N4302" s="90">
        <v>24.32</v>
      </c>
      <c r="O4302" s="90">
        <v>27.29</v>
      </c>
      <c r="P4302" s="90">
        <v>28.58</v>
      </c>
      <c r="Q4302" s="90">
        <v>29.65</v>
      </c>
      <c r="R4302" s="63">
        <f t="shared" si="2167"/>
        <v>31.549999999999997</v>
      </c>
      <c r="S4302" s="64">
        <f t="shared" si="2166"/>
        <v>-5.0741608118657328E-2</v>
      </c>
      <c r="T4302" s="65"/>
      <c r="U4302" s="65">
        <f t="shared" si="2185"/>
        <v>0.89116892634664713</v>
      </c>
      <c r="V4302" s="65">
        <f t="shared" si="2168"/>
        <v>0.85094471658502457</v>
      </c>
      <c r="W4302" s="65">
        <f t="shared" si="2169"/>
        <v>0.82023608768971334</v>
      </c>
      <c r="X4302" s="61">
        <f t="shared" si="2180"/>
        <v>0.10211946050096347</v>
      </c>
      <c r="Y4302" s="66">
        <f t="shared" si="2170"/>
        <v>1.9400352733685965E-2</v>
      </c>
      <c r="Z4302" s="61">
        <f t="shared" si="2171"/>
        <v>2.552552552552554E-2</v>
      </c>
      <c r="AA4302" s="67">
        <f t="shared" si="2172"/>
        <v>28.042105263157897</v>
      </c>
      <c r="AB4302" s="68">
        <f t="shared" si="2173"/>
        <v>6.7023026315789436E-2</v>
      </c>
      <c r="AC4302" s="69">
        <f t="shared" si="2174"/>
        <v>0.15304709141274245</v>
      </c>
      <c r="AD4302" s="70">
        <f>_xlfn.PERCENTILE.EXC(AC4302:$AC$5675,0.5)</f>
        <v>5.2360347864701055E-2</v>
      </c>
      <c r="AE4302" s="70">
        <f>_xlfn.PERCENTILE.EXC($AC4302:AC$5675,0.35)</f>
        <v>2.6944802917585269E-2</v>
      </c>
      <c r="AF4302" s="71">
        <f t="shared" ref="AF4302:AF4365" si="2186">_xlfn.PERCENTILE.EXC($AC4302:$AC5302,0.28)</f>
        <v>7.0667833953298796E-4</v>
      </c>
      <c r="AG4302" s="70">
        <f t="shared" ref="AG4302:AG4365" si="2187">_xlfn.PERCENTILE.EXC($AC4302:$AC5302,0.01)</f>
        <v>-0.31213811082236831</v>
      </c>
      <c r="AH4302" s="70">
        <f t="shared" ref="AH4302:AH4365" si="2188">_xlfn.PERCENTILE.EXC($AC4302:$AC5302,0.005)</f>
        <v>-0.32972785344228484</v>
      </c>
      <c r="AI4302" s="61" t="str">
        <f t="shared" si="2183"/>
        <v>Short VOL</v>
      </c>
      <c r="AJ4302" s="68" t="str">
        <f t="shared" si="2184"/>
        <v>Short VOL</v>
      </c>
      <c r="AK4302" s="72"/>
      <c r="AL4302" s="73"/>
      <c r="AM4302" s="72"/>
      <c r="AN4302" s="73"/>
      <c r="AO4302" s="74"/>
      <c r="AP4302" s="20"/>
      <c r="AQ4302" s="74"/>
      <c r="AR4302" s="20"/>
      <c r="AS4302" s="74"/>
      <c r="AT4302" s="20"/>
      <c r="AU4302" s="74" t="str">
        <f t="shared" si="2175"/>
        <v>00631L</v>
      </c>
      <c r="AV4302" s="20">
        <f t="shared" si="2181"/>
        <v>1</v>
      </c>
      <c r="AW4302" s="74" t="str">
        <f t="shared" si="2176"/>
        <v>00631L</v>
      </c>
      <c r="AX4302" s="20">
        <f t="shared" si="2177"/>
        <v>1</v>
      </c>
      <c r="AY4302" s="20">
        <f t="shared" si="2182"/>
        <v>1</v>
      </c>
      <c r="AZ4302" s="116">
        <v>40066</v>
      </c>
      <c r="BA4302" s="116"/>
      <c r="BB4302" s="20"/>
      <c r="BC4302" s="20"/>
      <c r="BD4302" s="76"/>
      <c r="BE4302" s="77"/>
      <c r="BF4302" s="77"/>
    </row>
    <row r="4303" spans="1:58" s="23" customFormat="1" ht="15.75" customHeight="1" x14ac:dyDescent="0.4">
      <c r="A4303" s="116">
        <v>40064</v>
      </c>
      <c r="B4303" s="112">
        <v>26.7</v>
      </c>
      <c r="C4303" s="112">
        <v>29.45</v>
      </c>
      <c r="D4303" s="112">
        <v>29.25</v>
      </c>
      <c r="E4303" s="112">
        <v>28.75</v>
      </c>
      <c r="F4303" s="112">
        <v>29.3</v>
      </c>
      <c r="G4303" s="112">
        <v>29.35</v>
      </c>
      <c r="H4303" s="113">
        <v>29.05</v>
      </c>
      <c r="I4303" s="90">
        <f t="shared" si="2178"/>
        <v>28.726315789473684</v>
      </c>
      <c r="J4303" s="90">
        <f t="shared" si="2179"/>
        <v>29.30263157894737</v>
      </c>
      <c r="K4303" s="114">
        <v>5</v>
      </c>
      <c r="L4303" s="115">
        <v>5.2631578947368418E-2</v>
      </c>
      <c r="M4303" s="11"/>
      <c r="N4303" s="90">
        <v>25.62</v>
      </c>
      <c r="O4303" s="90">
        <v>28.21</v>
      </c>
      <c r="P4303" s="90">
        <v>29.32</v>
      </c>
      <c r="Q4303" s="90">
        <v>30.25</v>
      </c>
      <c r="R4303" s="63">
        <f t="shared" si="2167"/>
        <v>31.91</v>
      </c>
      <c r="S4303" s="64">
        <f t="shared" si="2166"/>
        <v>1.4251781472684062E-2</v>
      </c>
      <c r="T4303" s="65"/>
      <c r="U4303" s="65">
        <f t="shared" si="2185"/>
        <v>0.90818858560794047</v>
      </c>
      <c r="V4303" s="65">
        <f t="shared" si="2168"/>
        <v>0.87380627557980906</v>
      </c>
      <c r="W4303" s="65">
        <f t="shared" si="2169"/>
        <v>0.84694214876033058</v>
      </c>
      <c r="X4303" s="61">
        <f t="shared" si="2180"/>
        <v>0.10299625468164794</v>
      </c>
      <c r="Y4303" s="66">
        <f t="shared" si="2170"/>
        <v>1.0434782608695677E-2</v>
      </c>
      <c r="Z4303" s="61">
        <f t="shared" si="2171"/>
        <v>2.0062293880542374E-2</v>
      </c>
      <c r="AA4303" s="67">
        <f t="shared" si="2172"/>
        <v>28.726315789473688</v>
      </c>
      <c r="AB4303" s="68">
        <f t="shared" si="2173"/>
        <v>4.2154566744730608E-2</v>
      </c>
      <c r="AC4303" s="69">
        <f t="shared" si="2174"/>
        <v>0.12124573729405491</v>
      </c>
      <c r="AD4303" s="70">
        <f>_xlfn.PERCENTILE.EXC(AC4303:$AC$5675,0.5)</f>
        <v>5.2268977645629704E-2</v>
      </c>
      <c r="AE4303" s="70">
        <f>_xlfn.PERCENTILE.EXC($AC4303:AC$5675,0.35)</f>
        <v>2.6908136458844469E-2</v>
      </c>
      <c r="AF4303" s="71">
        <f t="shared" si="2186"/>
        <v>7.0667833953298796E-4</v>
      </c>
      <c r="AG4303" s="70">
        <f t="shared" si="2187"/>
        <v>-0.31213811082236831</v>
      </c>
      <c r="AH4303" s="70">
        <f t="shared" si="2188"/>
        <v>-0.32972785344228484</v>
      </c>
      <c r="AI4303" s="61" t="str">
        <f t="shared" si="2183"/>
        <v>Short VOL</v>
      </c>
      <c r="AJ4303" s="68" t="str">
        <f t="shared" si="2184"/>
        <v>Short VOL</v>
      </c>
      <c r="AK4303" s="72"/>
      <c r="AL4303" s="73"/>
      <c r="AM4303" s="72"/>
      <c r="AN4303" s="73"/>
      <c r="AO4303" s="74"/>
      <c r="AP4303" s="20"/>
      <c r="AQ4303" s="74"/>
      <c r="AR4303" s="20"/>
      <c r="AS4303" s="74"/>
      <c r="AT4303" s="20"/>
      <c r="AU4303" s="74" t="str">
        <f t="shared" si="2175"/>
        <v>00631L</v>
      </c>
      <c r="AV4303" s="20">
        <f t="shared" si="2181"/>
        <v>1</v>
      </c>
      <c r="AW4303" s="74" t="str">
        <f t="shared" si="2176"/>
        <v>00631L</v>
      </c>
      <c r="AX4303" s="20">
        <f t="shared" si="2177"/>
        <v>1</v>
      </c>
      <c r="AY4303" s="20">
        <f t="shared" si="2182"/>
        <v>1</v>
      </c>
      <c r="AZ4303" s="116">
        <v>40065</v>
      </c>
      <c r="BA4303" s="116"/>
      <c r="BB4303" s="20"/>
      <c r="BC4303" s="20"/>
      <c r="BD4303" s="76"/>
      <c r="BE4303" s="77"/>
      <c r="BF4303" s="77"/>
    </row>
    <row r="4304" spans="1:58" s="23" customFormat="1" ht="15.75" customHeight="1" x14ac:dyDescent="0.4">
      <c r="A4304" s="116">
        <v>40060</v>
      </c>
      <c r="B4304" s="112">
        <v>27.6</v>
      </c>
      <c r="C4304" s="112">
        <v>30.45</v>
      </c>
      <c r="D4304" s="112">
        <v>29.9</v>
      </c>
      <c r="E4304" s="112">
        <v>29.15</v>
      </c>
      <c r="F4304" s="112">
        <v>29.55</v>
      </c>
      <c r="G4304" s="112">
        <v>29.6</v>
      </c>
      <c r="H4304" s="113">
        <v>29.3</v>
      </c>
      <c r="I4304" s="90">
        <f t="shared" si="2178"/>
        <v>29.55</v>
      </c>
      <c r="J4304" s="90">
        <f t="shared" si="2179"/>
        <v>30.073684210526313</v>
      </c>
      <c r="K4304" s="114">
        <v>6</v>
      </c>
      <c r="L4304" s="115">
        <v>5.2631578947368418E-2</v>
      </c>
      <c r="M4304" s="11"/>
      <c r="N4304" s="90">
        <v>25.26</v>
      </c>
      <c r="O4304" s="90">
        <v>28.48</v>
      </c>
      <c r="P4304" s="90">
        <v>29.67</v>
      </c>
      <c r="Q4304" s="90">
        <v>30.54</v>
      </c>
      <c r="R4304" s="63">
        <f t="shared" si="2167"/>
        <v>32.89</v>
      </c>
      <c r="S4304" s="64">
        <f t="shared" si="2166"/>
        <v>-6.7896678966789664E-2</v>
      </c>
      <c r="T4304" s="65"/>
      <c r="U4304" s="65">
        <f t="shared" si="2185"/>
        <v>0.886938202247191</v>
      </c>
      <c r="V4304" s="65">
        <f t="shared" si="2168"/>
        <v>0.85136501516683516</v>
      </c>
      <c r="W4304" s="65">
        <f t="shared" si="2169"/>
        <v>0.82711198428290778</v>
      </c>
      <c r="X4304" s="61">
        <f t="shared" si="2180"/>
        <v>0.10326086956521731</v>
      </c>
      <c r="Y4304" s="66">
        <f t="shared" si="2170"/>
        <v>5.1457975986278605E-3</v>
      </c>
      <c r="Z4304" s="61">
        <f t="shared" si="2171"/>
        <v>1.7721969899367588E-2</v>
      </c>
      <c r="AA4304" s="67">
        <f t="shared" si="2172"/>
        <v>29.55</v>
      </c>
      <c r="AB4304" s="68">
        <f t="shared" si="2173"/>
        <v>9.2636579572446545E-2</v>
      </c>
      <c r="AC4304" s="69">
        <f t="shared" si="2174"/>
        <v>0.16983372921615197</v>
      </c>
      <c r="AD4304" s="70">
        <f>_xlfn.PERCENTILE.EXC(AC4304:$AC$5675,0.5)</f>
        <v>5.2259890752075322E-2</v>
      </c>
      <c r="AE4304" s="70">
        <f>_xlfn.PERCENTILE.EXC($AC4304:AC$5675,0.35)</f>
        <v>2.6846460701258866E-2</v>
      </c>
      <c r="AF4304" s="71">
        <f t="shared" si="2186"/>
        <v>7.0667833953298796E-4</v>
      </c>
      <c r="AG4304" s="70">
        <f t="shared" si="2187"/>
        <v>-0.31213811082236831</v>
      </c>
      <c r="AH4304" s="70">
        <f t="shared" si="2188"/>
        <v>-0.32972785344228484</v>
      </c>
      <c r="AI4304" s="61" t="str">
        <f t="shared" si="2183"/>
        <v>Short VOL</v>
      </c>
      <c r="AJ4304" s="68" t="str">
        <f t="shared" si="2184"/>
        <v>Short VOL</v>
      </c>
      <c r="AK4304" s="72"/>
      <c r="AL4304" s="73"/>
      <c r="AM4304" s="72"/>
      <c r="AN4304" s="73"/>
      <c r="AO4304" s="74"/>
      <c r="AP4304" s="20"/>
      <c r="AQ4304" s="74"/>
      <c r="AR4304" s="20"/>
      <c r="AS4304" s="74"/>
      <c r="AT4304" s="20"/>
      <c r="AU4304" s="74" t="str">
        <f t="shared" si="2175"/>
        <v>00631L</v>
      </c>
      <c r="AV4304" s="20">
        <f t="shared" si="2181"/>
        <v>1</v>
      </c>
      <c r="AW4304" s="74" t="str">
        <f t="shared" si="2176"/>
        <v>00631L</v>
      </c>
      <c r="AX4304" s="20">
        <f t="shared" si="2177"/>
        <v>1</v>
      </c>
      <c r="AY4304" s="20">
        <f t="shared" si="2182"/>
        <v>1</v>
      </c>
      <c r="AZ4304" s="116">
        <v>40064</v>
      </c>
      <c r="BA4304" s="116"/>
      <c r="BB4304" s="20"/>
      <c r="BC4304" s="20"/>
      <c r="BD4304" s="76"/>
      <c r="BE4304" s="77"/>
      <c r="BF4304" s="77"/>
    </row>
    <row r="4305" spans="1:58" s="23" customFormat="1" ht="15.75" customHeight="1" x14ac:dyDescent="0.4">
      <c r="A4305" s="116">
        <v>40059</v>
      </c>
      <c r="B4305" s="112">
        <v>28.95</v>
      </c>
      <c r="C4305" s="112">
        <v>31.25</v>
      </c>
      <c r="D4305" s="112">
        <v>30.5</v>
      </c>
      <c r="E4305" s="112">
        <v>29.75</v>
      </c>
      <c r="F4305" s="112">
        <v>30</v>
      </c>
      <c r="G4305" s="112">
        <v>30</v>
      </c>
      <c r="H4305" s="113">
        <v>29.65</v>
      </c>
      <c r="I4305" s="90">
        <f t="shared" si="2178"/>
        <v>30.402631578947368</v>
      </c>
      <c r="J4305" s="90">
        <f t="shared" si="2179"/>
        <v>30.776315789473685</v>
      </c>
      <c r="K4305" s="114">
        <v>7</v>
      </c>
      <c r="L4305" s="115">
        <v>5.2631578947368418E-2</v>
      </c>
      <c r="M4305" s="11"/>
      <c r="N4305" s="90">
        <v>27.1</v>
      </c>
      <c r="O4305" s="90">
        <v>29.6</v>
      </c>
      <c r="P4305" s="90">
        <v>30.5</v>
      </c>
      <c r="Q4305" s="90">
        <v>31.05</v>
      </c>
      <c r="R4305" s="63">
        <f t="shared" si="2167"/>
        <v>33</v>
      </c>
      <c r="S4305" s="64">
        <f t="shared" si="2166"/>
        <v>-6.228373702422136E-2</v>
      </c>
      <c r="T4305" s="65"/>
      <c r="U4305" s="65">
        <f t="shared" si="2185"/>
        <v>0.91554054054054057</v>
      </c>
      <c r="V4305" s="65">
        <f t="shared" si="2168"/>
        <v>0.88852459016393448</v>
      </c>
      <c r="W4305" s="65">
        <f t="shared" si="2169"/>
        <v>0.87278582930756843</v>
      </c>
      <c r="X4305" s="61">
        <f t="shared" si="2180"/>
        <v>7.9447322970639056E-2</v>
      </c>
      <c r="Y4305" s="66">
        <f t="shared" si="2170"/>
        <v>-3.361344537815174E-3</v>
      </c>
      <c r="Z4305" s="61">
        <f t="shared" si="2171"/>
        <v>1.2291179780143732E-2</v>
      </c>
      <c r="AA4305" s="67">
        <f t="shared" si="2172"/>
        <v>30.402631578947368</v>
      </c>
      <c r="AB4305" s="68">
        <f t="shared" si="2173"/>
        <v>6.826568265682649E-2</v>
      </c>
      <c r="AC4305" s="69">
        <f t="shared" si="2174"/>
        <v>0.12186832394639728</v>
      </c>
      <c r="AD4305" s="70">
        <f>_xlfn.PERCENTILE.EXC(AC4305:$AC$5675,0.5)</f>
        <v>5.2250803858520933E-2</v>
      </c>
      <c r="AE4305" s="70">
        <f>_xlfn.PERCENTILE.EXC($AC4305:AC$5675,0.35)</f>
        <v>2.6784784943673274E-2</v>
      </c>
      <c r="AF4305" s="71">
        <f t="shared" si="2186"/>
        <v>7.0667833953298796E-4</v>
      </c>
      <c r="AG4305" s="70">
        <f t="shared" si="2187"/>
        <v>-0.31213811082236831</v>
      </c>
      <c r="AH4305" s="70">
        <f t="shared" si="2188"/>
        <v>-0.32972785344228484</v>
      </c>
      <c r="AI4305" s="61" t="str">
        <f t="shared" si="2183"/>
        <v>Short VOL</v>
      </c>
      <c r="AJ4305" s="68" t="str">
        <f t="shared" si="2184"/>
        <v>Short VOL</v>
      </c>
      <c r="AK4305" s="72"/>
      <c r="AL4305" s="73"/>
      <c r="AM4305" s="72"/>
      <c r="AN4305" s="73"/>
      <c r="AO4305" s="74"/>
      <c r="AP4305" s="20"/>
      <c r="AQ4305" s="74"/>
      <c r="AR4305" s="20"/>
      <c r="AS4305" s="74"/>
      <c r="AT4305" s="20"/>
      <c r="AU4305" s="74" t="str">
        <f t="shared" si="2175"/>
        <v>00631L</v>
      </c>
      <c r="AV4305" s="20">
        <f t="shared" si="2181"/>
        <v>1</v>
      </c>
      <c r="AW4305" s="74" t="str">
        <f t="shared" si="2176"/>
        <v>00631L</v>
      </c>
      <c r="AX4305" s="20">
        <f t="shared" si="2177"/>
        <v>1</v>
      </c>
      <c r="AY4305" s="20">
        <f t="shared" si="2182"/>
        <v>1</v>
      </c>
      <c r="AZ4305" s="116">
        <v>40060</v>
      </c>
      <c r="BA4305" s="116"/>
      <c r="BB4305" s="20"/>
      <c r="BC4305" s="20"/>
      <c r="BD4305" s="76"/>
      <c r="BE4305" s="77"/>
      <c r="BF4305" s="77"/>
    </row>
    <row r="4306" spans="1:58" s="23" customFormat="1" ht="15.75" customHeight="1" x14ac:dyDescent="0.4">
      <c r="A4306" s="116">
        <v>40058</v>
      </c>
      <c r="B4306" s="112">
        <v>30.5</v>
      </c>
      <c r="C4306" s="112">
        <v>32.65</v>
      </c>
      <c r="D4306" s="112">
        <v>31.7</v>
      </c>
      <c r="E4306" s="112">
        <v>30.7</v>
      </c>
      <c r="F4306" s="112">
        <v>30.9</v>
      </c>
      <c r="G4306" s="112">
        <v>30.9</v>
      </c>
      <c r="H4306" s="113">
        <v>30.4</v>
      </c>
      <c r="I4306" s="90">
        <f t="shared" si="2178"/>
        <v>31.744736842105262</v>
      </c>
      <c r="J4306" s="90">
        <f t="shared" si="2179"/>
        <v>32.1</v>
      </c>
      <c r="K4306" s="114">
        <v>8</v>
      </c>
      <c r="L4306" s="115">
        <v>5.2631578947368418E-2</v>
      </c>
      <c r="M4306" s="11"/>
      <c r="N4306" s="90">
        <v>28.9</v>
      </c>
      <c r="O4306" s="90">
        <v>31.04</v>
      </c>
      <c r="P4306" s="90">
        <v>31.62</v>
      </c>
      <c r="Q4306" s="90">
        <v>31.85</v>
      </c>
      <c r="R4306" s="63">
        <f t="shared" si="2167"/>
        <v>33.76</v>
      </c>
      <c r="S4306" s="64">
        <f t="shared" ref="S4306:S4369" si="2189">(N4306-N4307)/N4307</f>
        <v>-8.5763293310463125E-3</v>
      </c>
      <c r="T4306" s="65"/>
      <c r="U4306" s="65">
        <f t="shared" si="2185"/>
        <v>0.93105670103092786</v>
      </c>
      <c r="V4306" s="65">
        <f t="shared" si="2168"/>
        <v>0.91397849462365588</v>
      </c>
      <c r="W4306" s="65">
        <f t="shared" si="2169"/>
        <v>0.90737833594976447</v>
      </c>
      <c r="X4306" s="61">
        <f t="shared" si="2180"/>
        <v>7.0491803278688481E-2</v>
      </c>
      <c r="Y4306" s="66">
        <f t="shared" si="2170"/>
        <v>-9.7719869706840625E-3</v>
      </c>
      <c r="Z4306" s="61">
        <f t="shared" si="2171"/>
        <v>1.1191245958716832E-2</v>
      </c>
      <c r="AA4306" s="67">
        <f t="shared" si="2172"/>
        <v>31.744736842105262</v>
      </c>
      <c r="AB4306" s="68">
        <f t="shared" si="2173"/>
        <v>5.5363321799308009E-2</v>
      </c>
      <c r="AC4306" s="69">
        <f t="shared" si="2174"/>
        <v>9.8433800764888002E-2</v>
      </c>
      <c r="AD4306" s="70">
        <f>_xlfn.PERCENTILE.EXC(AC4306:$AC$5675,0.5)</f>
        <v>5.2176044909507044E-2</v>
      </c>
      <c r="AE4306" s="70">
        <f>_xlfn.PERCENTILE.EXC($AC4306:AC$5675,0.35)</f>
        <v>2.6684478826633325E-2</v>
      </c>
      <c r="AF4306" s="71">
        <f t="shared" si="2186"/>
        <v>7.0667833953298796E-4</v>
      </c>
      <c r="AG4306" s="70">
        <f t="shared" si="2187"/>
        <v>-0.31213811082236831</v>
      </c>
      <c r="AH4306" s="70">
        <f t="shared" si="2188"/>
        <v>-0.32972785344228484</v>
      </c>
      <c r="AI4306" s="61" t="str">
        <f t="shared" si="2183"/>
        <v>Short VOL</v>
      </c>
      <c r="AJ4306" s="68" t="str">
        <f t="shared" si="2184"/>
        <v>Short VOL</v>
      </c>
      <c r="AK4306" s="72"/>
      <c r="AL4306" s="73"/>
      <c r="AM4306" s="72"/>
      <c r="AN4306" s="73"/>
      <c r="AO4306" s="74"/>
      <c r="AP4306" s="20"/>
      <c r="AQ4306" s="74"/>
      <c r="AR4306" s="20"/>
      <c r="AS4306" s="74"/>
      <c r="AT4306" s="20"/>
      <c r="AU4306" s="74" t="str">
        <f t="shared" si="2175"/>
        <v>00631L</v>
      </c>
      <c r="AV4306" s="20">
        <f t="shared" si="2181"/>
        <v>1</v>
      </c>
      <c r="AW4306" s="74" t="str">
        <f t="shared" si="2176"/>
        <v>00631L</v>
      </c>
      <c r="AX4306" s="20">
        <f t="shared" si="2177"/>
        <v>1</v>
      </c>
      <c r="AY4306" s="20">
        <f t="shared" si="2182"/>
        <v>1</v>
      </c>
      <c r="AZ4306" s="116">
        <v>40059</v>
      </c>
      <c r="BA4306" s="116"/>
      <c r="BB4306" s="20"/>
      <c r="BC4306" s="20"/>
      <c r="BD4306" s="76"/>
      <c r="BE4306" s="77"/>
      <c r="BF4306" s="77"/>
    </row>
    <row r="4307" spans="1:58" s="23" customFormat="1" ht="15.75" customHeight="1" x14ac:dyDescent="0.4">
      <c r="A4307" s="116">
        <v>40057</v>
      </c>
      <c r="B4307" s="112">
        <v>30.05</v>
      </c>
      <c r="C4307" s="112">
        <v>32.25</v>
      </c>
      <c r="D4307" s="112">
        <v>31.2</v>
      </c>
      <c r="E4307" s="112">
        <v>30.3</v>
      </c>
      <c r="F4307" s="112">
        <v>30.55</v>
      </c>
      <c r="G4307" s="112">
        <v>30.6</v>
      </c>
      <c r="H4307" s="113">
        <v>30.15</v>
      </c>
      <c r="I4307" s="90">
        <f t="shared" si="2178"/>
        <v>31.207894736842107</v>
      </c>
      <c r="J4307" s="90">
        <f t="shared" si="2179"/>
        <v>31.69736842105263</v>
      </c>
      <c r="K4307" s="114">
        <v>9</v>
      </c>
      <c r="L4307" s="115">
        <v>5.2631578947368418E-2</v>
      </c>
      <c r="M4307" s="11"/>
      <c r="N4307" s="90">
        <v>29.15</v>
      </c>
      <c r="O4307" s="90">
        <v>30.88</v>
      </c>
      <c r="P4307" s="90">
        <v>31.53</v>
      </c>
      <c r="Q4307" s="90">
        <v>31.57</v>
      </c>
      <c r="R4307" s="63">
        <f t="shared" si="2167"/>
        <v>33.26</v>
      </c>
      <c r="S4307" s="64">
        <f t="shared" si="2189"/>
        <v>0.12072279892349085</v>
      </c>
      <c r="T4307" s="65"/>
      <c r="U4307" s="65">
        <f t="shared" si="2185"/>
        <v>0.94397668393782386</v>
      </c>
      <c r="V4307" s="65">
        <f t="shared" si="2168"/>
        <v>0.92451633365049146</v>
      </c>
      <c r="W4307" s="65">
        <f t="shared" si="2169"/>
        <v>0.9233449477351916</v>
      </c>
      <c r="X4307" s="61">
        <f t="shared" si="2180"/>
        <v>7.3211314475873521E-2</v>
      </c>
      <c r="Y4307" s="66">
        <f t="shared" si="2170"/>
        <v>-4.9504950495050208E-3</v>
      </c>
      <c r="Z4307" s="61">
        <f t="shared" si="2171"/>
        <v>1.5684290412344953E-2</v>
      </c>
      <c r="AA4307" s="67">
        <f t="shared" si="2172"/>
        <v>31.207894736842107</v>
      </c>
      <c r="AB4307" s="68">
        <f t="shared" si="2173"/>
        <v>3.0874785591766797E-2</v>
      </c>
      <c r="AC4307" s="69">
        <f t="shared" si="2174"/>
        <v>7.0596731967139226E-2</v>
      </c>
      <c r="AD4307" s="70">
        <f>_xlfn.PERCENTILE.EXC(AC4307:$AC$5675,0.5)</f>
        <v>5.2101285960493147E-2</v>
      </c>
      <c r="AE4307" s="70">
        <f>_xlfn.PERCENTILE.EXC($AC4307:AC$5675,0.35)</f>
        <v>2.6532665563654266E-2</v>
      </c>
      <c r="AF4307" s="71">
        <f t="shared" si="2186"/>
        <v>7.0667833953298796E-4</v>
      </c>
      <c r="AG4307" s="70">
        <f t="shared" si="2187"/>
        <v>-0.31213811082236831</v>
      </c>
      <c r="AH4307" s="70">
        <f t="shared" si="2188"/>
        <v>-0.32972785344228484</v>
      </c>
      <c r="AI4307" s="61" t="str">
        <f t="shared" si="2183"/>
        <v>Short VOL</v>
      </c>
      <c r="AJ4307" s="68" t="str">
        <f t="shared" si="2184"/>
        <v>Short VOL</v>
      </c>
      <c r="AK4307" s="72"/>
      <c r="AL4307" s="73"/>
      <c r="AM4307" s="72"/>
      <c r="AN4307" s="73"/>
      <c r="AO4307" s="74"/>
      <c r="AP4307" s="20"/>
      <c r="AQ4307" s="74"/>
      <c r="AR4307" s="20"/>
      <c r="AS4307" s="74"/>
      <c r="AT4307" s="20"/>
      <c r="AU4307" s="74" t="str">
        <f t="shared" si="2175"/>
        <v>00631L</v>
      </c>
      <c r="AV4307" s="20">
        <f t="shared" si="2181"/>
        <v>1</v>
      </c>
      <c r="AW4307" s="74" t="str">
        <f t="shared" si="2176"/>
        <v>00631L</v>
      </c>
      <c r="AX4307" s="20">
        <f t="shared" si="2177"/>
        <v>1</v>
      </c>
      <c r="AY4307" s="20">
        <f t="shared" si="2182"/>
        <v>1</v>
      </c>
      <c r="AZ4307" s="116">
        <v>40058</v>
      </c>
      <c r="BA4307" s="116"/>
      <c r="BB4307" s="20"/>
      <c r="BC4307" s="20"/>
      <c r="BD4307" s="76"/>
      <c r="BE4307" s="77"/>
      <c r="BF4307" s="77"/>
    </row>
    <row r="4308" spans="1:58" s="23" customFormat="1" ht="15.75" customHeight="1" x14ac:dyDescent="0.4">
      <c r="A4308" s="116">
        <v>40056</v>
      </c>
      <c r="B4308" s="112">
        <v>28.5</v>
      </c>
      <c r="C4308" s="112">
        <v>30.95</v>
      </c>
      <c r="D4308" s="112">
        <v>30.25</v>
      </c>
      <c r="E4308" s="112">
        <v>29.55</v>
      </c>
      <c r="F4308" s="112">
        <v>29.9</v>
      </c>
      <c r="G4308" s="112">
        <v>29.9</v>
      </c>
      <c r="H4308" s="113">
        <v>29.55</v>
      </c>
      <c r="I4308" s="90">
        <f t="shared" si="2178"/>
        <v>29.660526315789472</v>
      </c>
      <c r="J4308" s="90">
        <f t="shared" si="2179"/>
        <v>30.618421052631579</v>
      </c>
      <c r="K4308" s="114">
        <v>10</v>
      </c>
      <c r="L4308" s="115">
        <v>5.2631578947368418E-2</v>
      </c>
      <c r="M4308" s="11"/>
      <c r="N4308" s="90">
        <v>26.01</v>
      </c>
      <c r="O4308" s="90">
        <v>29.17</v>
      </c>
      <c r="P4308" s="90">
        <v>30.13</v>
      </c>
      <c r="Q4308" s="90">
        <v>30.61</v>
      </c>
      <c r="R4308" s="63">
        <f t="shared" si="2167"/>
        <v>33.289999999999992</v>
      </c>
      <c r="S4308" s="64">
        <f t="shared" si="2189"/>
        <v>5.0484652665589658E-2</v>
      </c>
      <c r="T4308" s="65"/>
      <c r="U4308" s="65">
        <f t="shared" si="2185"/>
        <v>0.89166952348303052</v>
      </c>
      <c r="V4308" s="65">
        <f t="shared" si="2168"/>
        <v>0.86325921008961182</v>
      </c>
      <c r="W4308" s="65">
        <f t="shared" si="2169"/>
        <v>0.84972231296961787</v>
      </c>
      <c r="X4308" s="61">
        <f t="shared" si="2180"/>
        <v>8.596491228070173E-2</v>
      </c>
      <c r="Y4308" s="66">
        <f t="shared" si="2170"/>
        <v>0</v>
      </c>
      <c r="Z4308" s="61">
        <f t="shared" si="2171"/>
        <v>3.2295271049596369E-2</v>
      </c>
      <c r="AA4308" s="67">
        <f t="shared" si="2172"/>
        <v>29.660526315789475</v>
      </c>
      <c r="AB4308" s="68">
        <f t="shared" si="2173"/>
        <v>9.5732410611303276E-2</v>
      </c>
      <c r="AC4308" s="69">
        <f t="shared" si="2174"/>
        <v>0.14035087719298245</v>
      </c>
      <c r="AD4308" s="70">
        <f>_xlfn.PERCENTILE.EXC(AC4308:$AC$5675,0.5)</f>
        <v>5.2092309646913221E-2</v>
      </c>
      <c r="AE4308" s="70">
        <f>_xlfn.PERCENTILE.EXC($AC4308:AC$5675,0.35)</f>
        <v>2.6380852300675231E-2</v>
      </c>
      <c r="AF4308" s="71">
        <f t="shared" si="2186"/>
        <v>7.0667833953298796E-4</v>
      </c>
      <c r="AG4308" s="70">
        <f t="shared" si="2187"/>
        <v>-0.31213811082236831</v>
      </c>
      <c r="AH4308" s="70">
        <f t="shared" si="2188"/>
        <v>-0.32972785344228484</v>
      </c>
      <c r="AI4308" s="61" t="str">
        <f t="shared" si="2183"/>
        <v>Short VOL</v>
      </c>
      <c r="AJ4308" s="68" t="str">
        <f t="shared" si="2184"/>
        <v>Short VOL</v>
      </c>
      <c r="AK4308" s="72"/>
      <c r="AL4308" s="73"/>
      <c r="AM4308" s="72"/>
      <c r="AN4308" s="73"/>
      <c r="AO4308" s="74"/>
      <c r="AP4308" s="20"/>
      <c r="AQ4308" s="74"/>
      <c r="AR4308" s="20"/>
      <c r="AS4308" s="74"/>
      <c r="AT4308" s="20"/>
      <c r="AU4308" s="74" t="str">
        <f t="shared" si="2175"/>
        <v>00631L</v>
      </c>
      <c r="AV4308" s="20">
        <f t="shared" si="2181"/>
        <v>1</v>
      </c>
      <c r="AW4308" s="74" t="str">
        <f t="shared" si="2176"/>
        <v>00631L</v>
      </c>
      <c r="AX4308" s="20">
        <f t="shared" si="2177"/>
        <v>1</v>
      </c>
      <c r="AY4308" s="20">
        <f t="shared" si="2182"/>
        <v>1</v>
      </c>
      <c r="AZ4308" s="116">
        <v>40057</v>
      </c>
      <c r="BA4308" s="116"/>
      <c r="BB4308" s="20"/>
      <c r="BC4308" s="20"/>
      <c r="BD4308" s="76"/>
      <c r="BE4308" s="77"/>
      <c r="BF4308" s="77"/>
    </row>
    <row r="4309" spans="1:58" s="23" customFormat="1" ht="15.75" customHeight="1" x14ac:dyDescent="0.4">
      <c r="A4309" s="116">
        <v>40053</v>
      </c>
      <c r="B4309" s="112">
        <v>28.1</v>
      </c>
      <c r="C4309" s="112">
        <v>30.5</v>
      </c>
      <c r="D4309" s="112">
        <v>30.1</v>
      </c>
      <c r="E4309" s="112">
        <v>29.3</v>
      </c>
      <c r="F4309" s="112">
        <v>29.5</v>
      </c>
      <c r="G4309" s="112">
        <v>29.6</v>
      </c>
      <c r="H4309" s="113">
        <v>29.25</v>
      </c>
      <c r="I4309" s="90">
        <f t="shared" si="2178"/>
        <v>29.110526315789475</v>
      </c>
      <c r="J4309" s="90">
        <f t="shared" si="2179"/>
        <v>30.331578947368421</v>
      </c>
      <c r="K4309" s="114">
        <v>11</v>
      </c>
      <c r="L4309" s="115">
        <v>5.2631578947368418E-2</v>
      </c>
      <c r="M4309" s="11"/>
      <c r="N4309" s="90">
        <v>24.76</v>
      </c>
      <c r="O4309" s="90">
        <v>28.5</v>
      </c>
      <c r="P4309" s="90">
        <v>29.49</v>
      </c>
      <c r="Q4309" s="90">
        <v>30.14</v>
      </c>
      <c r="R4309" s="63">
        <f t="shared" si="2167"/>
        <v>33.22999999999999</v>
      </c>
      <c r="S4309" s="64">
        <f t="shared" si="2189"/>
        <v>3.2414910858995886E-3</v>
      </c>
      <c r="T4309" s="65"/>
      <c r="U4309" s="65">
        <f t="shared" si="2185"/>
        <v>0.86877192982456142</v>
      </c>
      <c r="V4309" s="65">
        <f t="shared" si="2168"/>
        <v>0.83960664632078685</v>
      </c>
      <c r="W4309" s="65">
        <f t="shared" si="2169"/>
        <v>0.82149966821499676</v>
      </c>
      <c r="X4309" s="61">
        <f t="shared" si="2180"/>
        <v>8.5409252669039093E-2</v>
      </c>
      <c r="Y4309" s="66">
        <f t="shared" si="2170"/>
        <v>-1.7064846416382496E-3</v>
      </c>
      <c r="Z4309" s="61">
        <f t="shared" si="2171"/>
        <v>4.1945398662086367E-2</v>
      </c>
      <c r="AA4309" s="67">
        <f t="shared" si="2172"/>
        <v>29.110526315789475</v>
      </c>
      <c r="AB4309" s="68">
        <f t="shared" si="2173"/>
        <v>0.13489499192245555</v>
      </c>
      <c r="AC4309" s="69">
        <f t="shared" si="2174"/>
        <v>0.17570784797211117</v>
      </c>
      <c r="AD4309" s="70">
        <f>_xlfn.PERCENTILE.EXC(AC4309:$AC$5675,0.5)</f>
        <v>5.2083333333333287E-2</v>
      </c>
      <c r="AE4309" s="70">
        <f>_xlfn.PERCENTILE.EXC($AC4309:AC$5675,0.35)</f>
        <v>2.6282516636418628E-2</v>
      </c>
      <c r="AF4309" s="71">
        <f t="shared" si="2186"/>
        <v>7.0667833953298796E-4</v>
      </c>
      <c r="AG4309" s="70">
        <f t="shared" si="2187"/>
        <v>-0.31213811082236831</v>
      </c>
      <c r="AH4309" s="70">
        <f t="shared" si="2188"/>
        <v>-0.32972785344228484</v>
      </c>
      <c r="AI4309" s="61" t="str">
        <f t="shared" si="2183"/>
        <v>Short VOL</v>
      </c>
      <c r="AJ4309" s="68" t="str">
        <f t="shared" si="2184"/>
        <v>Short VOL</v>
      </c>
      <c r="AK4309" s="72"/>
      <c r="AL4309" s="73"/>
      <c r="AM4309" s="72"/>
      <c r="AN4309" s="73"/>
      <c r="AO4309" s="74"/>
      <c r="AP4309" s="20"/>
      <c r="AQ4309" s="74"/>
      <c r="AR4309" s="20"/>
      <c r="AS4309" s="74"/>
      <c r="AT4309" s="20"/>
      <c r="AU4309" s="74" t="str">
        <f t="shared" si="2175"/>
        <v>00631L</v>
      </c>
      <c r="AV4309" s="20">
        <f t="shared" si="2181"/>
        <v>1</v>
      </c>
      <c r="AW4309" s="74" t="str">
        <f t="shared" si="2176"/>
        <v>00631L</v>
      </c>
      <c r="AX4309" s="20">
        <f t="shared" si="2177"/>
        <v>1</v>
      </c>
      <c r="AY4309" s="20">
        <f t="shared" si="2182"/>
        <v>1</v>
      </c>
      <c r="AZ4309" s="116">
        <v>40056</v>
      </c>
      <c r="BA4309" s="116"/>
      <c r="BB4309" s="20"/>
      <c r="BC4309" s="20"/>
      <c r="BD4309" s="76"/>
      <c r="BE4309" s="77"/>
      <c r="BF4309" s="77"/>
    </row>
    <row r="4310" spans="1:58" s="23" customFormat="1" ht="15.75" customHeight="1" x14ac:dyDescent="0.4">
      <c r="A4310" s="116">
        <v>40052</v>
      </c>
      <c r="B4310" s="112">
        <v>27.8</v>
      </c>
      <c r="C4310" s="112">
        <v>30.25</v>
      </c>
      <c r="D4310" s="112">
        <v>29.95</v>
      </c>
      <c r="E4310" s="112">
        <v>29.2</v>
      </c>
      <c r="F4310" s="112">
        <v>29.45</v>
      </c>
      <c r="G4310" s="112">
        <v>29.55</v>
      </c>
      <c r="H4310" s="113">
        <v>29.2</v>
      </c>
      <c r="I4310" s="90">
        <f t="shared" si="2178"/>
        <v>28.702631578947368</v>
      </c>
      <c r="J4310" s="90">
        <f t="shared" si="2179"/>
        <v>30.139473684210525</v>
      </c>
      <c r="K4310" s="114">
        <v>12</v>
      </c>
      <c r="L4310" s="115">
        <v>5.2631578947368418E-2</v>
      </c>
      <c r="M4310" s="11"/>
      <c r="N4310" s="90">
        <v>24.68</v>
      </c>
      <c r="O4310" s="90">
        <v>28.41</v>
      </c>
      <c r="P4310" s="90">
        <v>29.77</v>
      </c>
      <c r="Q4310" s="90">
        <v>30.27</v>
      </c>
      <c r="R4310" s="63">
        <f t="shared" si="2167"/>
        <v>33.5</v>
      </c>
      <c r="S4310" s="64">
        <f t="shared" si="2189"/>
        <v>-1.0821643286573129E-2</v>
      </c>
      <c r="T4310" s="65"/>
      <c r="U4310" s="65">
        <f t="shared" si="2185"/>
        <v>0.86870820133755722</v>
      </c>
      <c r="V4310" s="65">
        <f t="shared" si="2168"/>
        <v>0.82902250587840109</v>
      </c>
      <c r="W4310" s="65">
        <f t="shared" si="2169"/>
        <v>0.8153287082920383</v>
      </c>
      <c r="X4310" s="61">
        <f t="shared" si="2180"/>
        <v>8.8129496402877663E-2</v>
      </c>
      <c r="Y4310" s="66">
        <f t="shared" si="2170"/>
        <v>0</v>
      </c>
      <c r="Z4310" s="61">
        <f t="shared" si="2171"/>
        <v>5.0059594755661463E-2</v>
      </c>
      <c r="AA4310" s="67">
        <f t="shared" si="2172"/>
        <v>28.702631578947368</v>
      </c>
      <c r="AB4310" s="68">
        <f t="shared" si="2173"/>
        <v>0.12641815235008108</v>
      </c>
      <c r="AC4310" s="69">
        <f t="shared" si="2174"/>
        <v>0.16299155506269727</v>
      </c>
      <c r="AD4310" s="70">
        <f>_xlfn.PERCENTILE.EXC(AC4310:$AC$5675,0.5)</f>
        <v>5.2039449371766494E-2</v>
      </c>
      <c r="AE4310" s="70">
        <f>_xlfn.PERCENTILE.EXC($AC4310:AC$5675,0.35)</f>
        <v>2.6224289171203865E-2</v>
      </c>
      <c r="AF4310" s="71">
        <f t="shared" si="2186"/>
        <v>7.0667833953298796E-4</v>
      </c>
      <c r="AG4310" s="70">
        <f t="shared" si="2187"/>
        <v>-0.31213811082236831</v>
      </c>
      <c r="AH4310" s="70">
        <f t="shared" si="2188"/>
        <v>-0.32972785344228484</v>
      </c>
      <c r="AI4310" s="61" t="str">
        <f t="shared" si="2183"/>
        <v>Short VOL</v>
      </c>
      <c r="AJ4310" s="68" t="str">
        <f t="shared" si="2184"/>
        <v>Short VOL</v>
      </c>
      <c r="AK4310" s="72"/>
      <c r="AL4310" s="73"/>
      <c r="AM4310" s="72"/>
      <c r="AN4310" s="73"/>
      <c r="AO4310" s="74"/>
      <c r="AP4310" s="20"/>
      <c r="AQ4310" s="74"/>
      <c r="AR4310" s="20"/>
      <c r="AS4310" s="74"/>
      <c r="AT4310" s="20"/>
      <c r="AU4310" s="74" t="str">
        <f t="shared" si="2175"/>
        <v>00631L</v>
      </c>
      <c r="AV4310" s="20">
        <f t="shared" si="2181"/>
        <v>1</v>
      </c>
      <c r="AW4310" s="74" t="str">
        <f t="shared" si="2176"/>
        <v>00631L</v>
      </c>
      <c r="AX4310" s="20">
        <f t="shared" si="2177"/>
        <v>1</v>
      </c>
      <c r="AY4310" s="20">
        <f t="shared" si="2182"/>
        <v>1</v>
      </c>
      <c r="AZ4310" s="116">
        <v>40053</v>
      </c>
      <c r="BA4310" s="116"/>
      <c r="BB4310" s="20"/>
      <c r="BC4310" s="20"/>
      <c r="BD4310" s="76"/>
      <c r="BE4310" s="77"/>
      <c r="BF4310" s="77"/>
    </row>
    <row r="4311" spans="1:58" s="23" customFormat="1" ht="15.75" customHeight="1" x14ac:dyDescent="0.4">
      <c r="A4311" s="116">
        <v>40051</v>
      </c>
      <c r="B4311" s="112">
        <v>28.3</v>
      </c>
      <c r="C4311" s="112">
        <v>30.4</v>
      </c>
      <c r="D4311" s="112">
        <v>30.05</v>
      </c>
      <c r="E4311" s="112">
        <v>29.3</v>
      </c>
      <c r="F4311" s="112">
        <v>29.6</v>
      </c>
      <c r="G4311" s="112">
        <v>29.65</v>
      </c>
      <c r="H4311" s="113">
        <v>29.2</v>
      </c>
      <c r="I4311" s="90">
        <f t="shared" si="2178"/>
        <v>28.963157894736842</v>
      </c>
      <c r="J4311" s="90">
        <f t="shared" si="2179"/>
        <v>30.289473684210524</v>
      </c>
      <c r="K4311" s="114">
        <v>13</v>
      </c>
      <c r="L4311" s="115">
        <v>5.2631578947368418E-2</v>
      </c>
      <c r="M4311" s="11"/>
      <c r="N4311" s="90">
        <v>24.95</v>
      </c>
      <c r="O4311" s="90">
        <v>28.36</v>
      </c>
      <c r="P4311" s="90">
        <v>29.87</v>
      </c>
      <c r="Q4311" s="90">
        <v>30.25</v>
      </c>
      <c r="R4311" s="63">
        <f t="shared" si="2167"/>
        <v>33.28</v>
      </c>
      <c r="S4311" s="64">
        <f t="shared" si="2189"/>
        <v>1.2038523274477361E-3</v>
      </c>
      <c r="T4311" s="65"/>
      <c r="U4311" s="65">
        <f t="shared" si="2185"/>
        <v>0.87976022566995771</v>
      </c>
      <c r="V4311" s="65">
        <f t="shared" si="2168"/>
        <v>0.83528624037495813</v>
      </c>
      <c r="W4311" s="65">
        <f t="shared" si="2169"/>
        <v>0.82479338842975203</v>
      </c>
      <c r="X4311" s="61">
        <f t="shared" si="2180"/>
        <v>7.4204946996466348E-2</v>
      </c>
      <c r="Y4311" s="66">
        <f t="shared" si="2170"/>
        <v>-3.4129692832764991E-3</v>
      </c>
      <c r="Z4311" s="61">
        <f t="shared" si="2171"/>
        <v>4.5793203707068797E-2</v>
      </c>
      <c r="AA4311" s="67">
        <f t="shared" si="2172"/>
        <v>28.963157894736845</v>
      </c>
      <c r="AB4311" s="68">
        <f t="shared" si="2173"/>
        <v>0.13426853707414835</v>
      </c>
      <c r="AC4311" s="69">
        <f t="shared" si="2174"/>
        <v>0.16084801181310004</v>
      </c>
      <c r="AD4311" s="70">
        <f>_xlfn.PERCENTILE.EXC(AC4311:$AC$5675,0.5)</f>
        <v>5.1995565410199694E-2</v>
      </c>
      <c r="AE4311" s="70">
        <f>_xlfn.PERCENTILE.EXC($AC4311:AC$5675,0.35)</f>
        <v>2.6166061705989091E-2</v>
      </c>
      <c r="AF4311" s="71">
        <f t="shared" si="2186"/>
        <v>7.0667833953298796E-4</v>
      </c>
      <c r="AG4311" s="70">
        <f t="shared" si="2187"/>
        <v>-0.31213811082236831</v>
      </c>
      <c r="AH4311" s="70">
        <f t="shared" si="2188"/>
        <v>-0.32972785344228484</v>
      </c>
      <c r="AI4311" s="61" t="str">
        <f t="shared" si="2183"/>
        <v>Short VOL</v>
      </c>
      <c r="AJ4311" s="68" t="str">
        <f t="shared" si="2184"/>
        <v>Short VOL</v>
      </c>
      <c r="AK4311" s="72"/>
      <c r="AL4311" s="73"/>
      <c r="AM4311" s="72"/>
      <c r="AN4311" s="73"/>
      <c r="AO4311" s="74"/>
      <c r="AP4311" s="20"/>
      <c r="AQ4311" s="74"/>
      <c r="AR4311" s="20"/>
      <c r="AS4311" s="74"/>
      <c r="AT4311" s="20"/>
      <c r="AU4311" s="74" t="str">
        <f t="shared" si="2175"/>
        <v>00631L</v>
      </c>
      <c r="AV4311" s="20">
        <f t="shared" si="2181"/>
        <v>1</v>
      </c>
      <c r="AW4311" s="74" t="str">
        <f t="shared" si="2176"/>
        <v>00631L</v>
      </c>
      <c r="AX4311" s="20">
        <f t="shared" si="2177"/>
        <v>1</v>
      </c>
      <c r="AY4311" s="20">
        <f t="shared" si="2182"/>
        <v>1</v>
      </c>
      <c r="AZ4311" s="116">
        <v>40052</v>
      </c>
      <c r="BA4311" s="116"/>
      <c r="BB4311" s="20"/>
      <c r="BC4311" s="20"/>
      <c r="BD4311" s="76"/>
      <c r="BE4311" s="77"/>
      <c r="BF4311" s="77"/>
    </row>
    <row r="4312" spans="1:58" s="23" customFormat="1" ht="15.75" customHeight="1" x14ac:dyDescent="0.4">
      <c r="A4312" s="116">
        <v>40050</v>
      </c>
      <c r="B4312" s="112">
        <v>27.75</v>
      </c>
      <c r="C4312" s="112">
        <v>30.05</v>
      </c>
      <c r="D4312" s="112">
        <v>29.8</v>
      </c>
      <c r="E4312" s="112">
        <v>29.1</v>
      </c>
      <c r="F4312" s="112">
        <v>29.35</v>
      </c>
      <c r="G4312" s="112">
        <v>29.35</v>
      </c>
      <c r="H4312" s="113">
        <v>29</v>
      </c>
      <c r="I4312" s="90">
        <f t="shared" si="2178"/>
        <v>28.355263157894736</v>
      </c>
      <c r="J4312" s="90">
        <f t="shared" si="2179"/>
        <v>29.984210526315792</v>
      </c>
      <c r="K4312" s="114">
        <v>14</v>
      </c>
      <c r="L4312" s="115">
        <v>5.2631578947368418E-2</v>
      </c>
      <c r="M4312" s="11"/>
      <c r="N4312" s="90">
        <v>24.92</v>
      </c>
      <c r="O4312" s="90">
        <v>28.16</v>
      </c>
      <c r="P4312" s="90">
        <v>29.65</v>
      </c>
      <c r="Q4312" s="90">
        <v>30.12</v>
      </c>
      <c r="R4312" s="63">
        <f t="shared" si="2167"/>
        <v>32.89</v>
      </c>
      <c r="S4312" s="64">
        <f t="shared" si="2189"/>
        <v>-8.7509944311853164E-3</v>
      </c>
      <c r="T4312" s="65"/>
      <c r="U4312" s="65">
        <f t="shared" si="2185"/>
        <v>0.88494318181818188</v>
      </c>
      <c r="V4312" s="65">
        <f t="shared" si="2168"/>
        <v>0.84047217537942676</v>
      </c>
      <c r="W4312" s="65">
        <f t="shared" si="2169"/>
        <v>0.8273572377158035</v>
      </c>
      <c r="X4312" s="61">
        <f t="shared" si="2180"/>
        <v>8.2882882882882911E-2</v>
      </c>
      <c r="Y4312" s="66">
        <f t="shared" si="2170"/>
        <v>-3.4364261168385365E-3</v>
      </c>
      <c r="Z4312" s="61">
        <f t="shared" si="2171"/>
        <v>5.7447795823665999E-2</v>
      </c>
      <c r="AA4312" s="67">
        <f t="shared" si="2172"/>
        <v>28.355263157894736</v>
      </c>
      <c r="AB4312" s="68">
        <f t="shared" si="2173"/>
        <v>0.1135634028892455</v>
      </c>
      <c r="AC4312" s="69">
        <f t="shared" si="2174"/>
        <v>0.13785165160091228</v>
      </c>
      <c r="AD4312" s="70">
        <f>_xlfn.PERCENTILE.EXC(AC4312:$AC$5675,0.5)</f>
        <v>5.1988810437563135E-2</v>
      </c>
      <c r="AE4312" s="70">
        <f>_xlfn.PERCENTILE.EXC($AC4312:AC$5675,0.35)</f>
        <v>2.6139777402861206E-2</v>
      </c>
      <c r="AF4312" s="71">
        <f t="shared" si="2186"/>
        <v>7.0667833953298796E-4</v>
      </c>
      <c r="AG4312" s="70">
        <f t="shared" si="2187"/>
        <v>-0.31213811082236831</v>
      </c>
      <c r="AH4312" s="70">
        <f t="shared" si="2188"/>
        <v>-0.32972785344228484</v>
      </c>
      <c r="AI4312" s="61" t="str">
        <f t="shared" si="2183"/>
        <v>Short VOL</v>
      </c>
      <c r="AJ4312" s="68" t="str">
        <f t="shared" si="2184"/>
        <v>Short VOL</v>
      </c>
      <c r="AK4312" s="72"/>
      <c r="AL4312" s="73"/>
      <c r="AM4312" s="72"/>
      <c r="AN4312" s="73"/>
      <c r="AO4312" s="74"/>
      <c r="AP4312" s="20"/>
      <c r="AQ4312" s="74"/>
      <c r="AR4312" s="20"/>
      <c r="AS4312" s="74"/>
      <c r="AT4312" s="20"/>
      <c r="AU4312" s="74" t="str">
        <f t="shared" si="2175"/>
        <v>00631L</v>
      </c>
      <c r="AV4312" s="20">
        <f t="shared" si="2181"/>
        <v>1</v>
      </c>
      <c r="AW4312" s="74" t="str">
        <f t="shared" si="2176"/>
        <v>00631L</v>
      </c>
      <c r="AX4312" s="20">
        <f t="shared" si="2177"/>
        <v>1</v>
      </c>
      <c r="AY4312" s="20">
        <f t="shared" si="2182"/>
        <v>1</v>
      </c>
      <c r="AZ4312" s="116">
        <v>40051</v>
      </c>
      <c r="BA4312" s="116"/>
      <c r="BB4312" s="20"/>
      <c r="BC4312" s="20"/>
      <c r="BD4312" s="76"/>
      <c r="BE4312" s="77"/>
      <c r="BF4312" s="77"/>
    </row>
    <row r="4313" spans="1:58" s="23" customFormat="1" ht="15.75" customHeight="1" x14ac:dyDescent="0.4">
      <c r="A4313" s="116">
        <v>40049</v>
      </c>
      <c r="B4313" s="112">
        <v>27.4</v>
      </c>
      <c r="C4313" s="112">
        <v>29.9</v>
      </c>
      <c r="D4313" s="112">
        <v>29.55</v>
      </c>
      <c r="E4313" s="112">
        <v>28.9</v>
      </c>
      <c r="F4313" s="112">
        <v>29.15</v>
      </c>
      <c r="G4313" s="112">
        <v>29.1</v>
      </c>
      <c r="H4313" s="113">
        <v>28.85</v>
      </c>
      <c r="I4313" s="90">
        <f t="shared" si="2178"/>
        <v>27.926315789473684</v>
      </c>
      <c r="J4313" s="90">
        <f t="shared" si="2179"/>
        <v>29.826315789473682</v>
      </c>
      <c r="K4313" s="114">
        <v>15</v>
      </c>
      <c r="L4313" s="115">
        <v>5.2631578947368418E-2</v>
      </c>
      <c r="M4313" s="11"/>
      <c r="N4313" s="90">
        <v>25.14</v>
      </c>
      <c r="O4313" s="90">
        <v>28.16</v>
      </c>
      <c r="P4313" s="90">
        <v>29.7</v>
      </c>
      <c r="Q4313" s="90">
        <v>30</v>
      </c>
      <c r="R4313" s="63">
        <f t="shared" si="2167"/>
        <v>32.72</v>
      </c>
      <c r="S4313" s="64">
        <f t="shared" si="2189"/>
        <v>5.1979208316672932E-3</v>
      </c>
      <c r="T4313" s="65"/>
      <c r="U4313" s="65">
        <f t="shared" si="2185"/>
        <v>0.89275568181818188</v>
      </c>
      <c r="V4313" s="65">
        <f t="shared" si="2168"/>
        <v>0.84646464646464648</v>
      </c>
      <c r="W4313" s="65">
        <f t="shared" si="2169"/>
        <v>0.83799999999999997</v>
      </c>
      <c r="X4313" s="61">
        <f t="shared" si="2180"/>
        <v>9.1240875912408759E-2</v>
      </c>
      <c r="Y4313" s="66">
        <f t="shared" si="2170"/>
        <v>-1.7301038062282755E-3</v>
      </c>
      <c r="Z4313" s="61">
        <f t="shared" si="2171"/>
        <v>6.8036185450433426E-2</v>
      </c>
      <c r="AA4313" s="67">
        <f t="shared" si="2172"/>
        <v>27.926315789473684</v>
      </c>
      <c r="AB4313" s="68">
        <f t="shared" si="2173"/>
        <v>8.9896579156722278E-2</v>
      </c>
      <c r="AC4313" s="69">
        <f t="shared" si="2174"/>
        <v>0.11083197253276383</v>
      </c>
      <c r="AD4313" s="70">
        <f>_xlfn.PERCENTILE.EXC(AC4313:$AC$5675,0.5)</f>
        <v>5.1982055464926569E-2</v>
      </c>
      <c r="AE4313" s="70">
        <f>_xlfn.PERCENTILE.EXC($AC4313:AC$5675,0.35)</f>
        <v>2.6126270364568074E-2</v>
      </c>
      <c r="AF4313" s="71">
        <f t="shared" si="2186"/>
        <v>7.0667833953298796E-4</v>
      </c>
      <c r="AG4313" s="70">
        <f t="shared" si="2187"/>
        <v>-0.31213811082236831</v>
      </c>
      <c r="AH4313" s="70">
        <f t="shared" si="2188"/>
        <v>-0.32972785344228484</v>
      </c>
      <c r="AI4313" s="61" t="str">
        <f t="shared" si="2183"/>
        <v>Short VOL</v>
      </c>
      <c r="AJ4313" s="68" t="str">
        <f t="shared" si="2184"/>
        <v>Short VOL</v>
      </c>
      <c r="AK4313" s="72"/>
      <c r="AL4313" s="73"/>
      <c r="AM4313" s="72"/>
      <c r="AN4313" s="73"/>
      <c r="AO4313" s="74"/>
      <c r="AP4313" s="20"/>
      <c r="AQ4313" s="74"/>
      <c r="AR4313" s="20"/>
      <c r="AS4313" s="74"/>
      <c r="AT4313" s="20"/>
      <c r="AU4313" s="74" t="str">
        <f t="shared" si="2175"/>
        <v>00631L</v>
      </c>
      <c r="AV4313" s="20">
        <f t="shared" si="2181"/>
        <v>1</v>
      </c>
      <c r="AW4313" s="74" t="str">
        <f t="shared" si="2176"/>
        <v>00631L</v>
      </c>
      <c r="AX4313" s="20">
        <f t="shared" si="2177"/>
        <v>1</v>
      </c>
      <c r="AY4313" s="20">
        <f t="shared" si="2182"/>
        <v>1</v>
      </c>
      <c r="AZ4313" s="116">
        <v>40050</v>
      </c>
      <c r="BA4313" s="116"/>
      <c r="BB4313" s="20"/>
      <c r="BC4313" s="20"/>
      <c r="BD4313" s="76"/>
      <c r="BE4313" s="77"/>
      <c r="BF4313" s="77"/>
    </row>
    <row r="4314" spans="1:58" s="23" customFormat="1" ht="15.75" customHeight="1" x14ac:dyDescent="0.4">
      <c r="A4314" s="116">
        <v>40046</v>
      </c>
      <c r="B4314" s="112">
        <v>27.35</v>
      </c>
      <c r="C4314" s="112">
        <v>30</v>
      </c>
      <c r="D4314" s="112">
        <v>29.65</v>
      </c>
      <c r="E4314" s="112">
        <v>29.05</v>
      </c>
      <c r="F4314" s="112">
        <v>29.15</v>
      </c>
      <c r="G4314" s="112">
        <v>28.95</v>
      </c>
      <c r="H4314" s="113">
        <v>28.85</v>
      </c>
      <c r="I4314" s="90">
        <f t="shared" si="2178"/>
        <v>27.768421052631581</v>
      </c>
      <c r="J4314" s="90">
        <f t="shared" si="2179"/>
        <v>29.944736842105264</v>
      </c>
      <c r="K4314" s="114">
        <v>16</v>
      </c>
      <c r="L4314" s="115">
        <v>5.2631578947368418E-2</v>
      </c>
      <c r="M4314" s="11"/>
      <c r="N4314" s="90">
        <v>25.01</v>
      </c>
      <c r="O4314" s="90">
        <v>27.77</v>
      </c>
      <c r="P4314" s="90">
        <v>29.3</v>
      </c>
      <c r="Q4314" s="90">
        <v>29.93</v>
      </c>
      <c r="R4314" s="63">
        <f t="shared" si="2167"/>
        <v>32.06</v>
      </c>
      <c r="S4314" s="64">
        <f t="shared" si="2189"/>
        <v>-3.1885213232362812E-3</v>
      </c>
      <c r="T4314" s="65"/>
      <c r="U4314" s="65">
        <f t="shared" si="2185"/>
        <v>0.90061217140799432</v>
      </c>
      <c r="V4314" s="65">
        <f t="shared" si="2168"/>
        <v>0.85358361774744029</v>
      </c>
      <c r="W4314" s="65">
        <f t="shared" si="2169"/>
        <v>0.83561643835616439</v>
      </c>
      <c r="X4314" s="61">
        <f t="shared" si="2180"/>
        <v>9.6892138939670872E-2</v>
      </c>
      <c r="Y4314" s="66">
        <f t="shared" si="2170"/>
        <v>-6.8846815834767393E-3</v>
      </c>
      <c r="Z4314" s="61">
        <f t="shared" si="2171"/>
        <v>7.8373768006065173E-2</v>
      </c>
      <c r="AA4314" s="67">
        <f t="shared" si="2172"/>
        <v>27.768421052631581</v>
      </c>
      <c r="AB4314" s="68">
        <f t="shared" si="2173"/>
        <v>9.3562574970011983E-2</v>
      </c>
      <c r="AC4314" s="69">
        <f t="shared" si="2174"/>
        <v>0.11029272501525707</v>
      </c>
      <c r="AD4314" s="70">
        <f>_xlfn.PERCENTILE.EXC(AC4314:$AC$5675,0.5)</f>
        <v>5.1891101207849039E-2</v>
      </c>
      <c r="AE4314" s="70">
        <f>_xlfn.PERCENTILE.EXC($AC4314:AC$5675,0.35)</f>
        <v>2.6112763326274935E-2</v>
      </c>
      <c r="AF4314" s="71">
        <f t="shared" si="2186"/>
        <v>7.0667833953298796E-4</v>
      </c>
      <c r="AG4314" s="70">
        <f t="shared" si="2187"/>
        <v>-0.31213811082236831</v>
      </c>
      <c r="AH4314" s="70">
        <f t="shared" si="2188"/>
        <v>-0.32972785344228484</v>
      </c>
      <c r="AI4314" s="61" t="str">
        <f t="shared" si="2183"/>
        <v>Short VOL</v>
      </c>
      <c r="AJ4314" s="68" t="str">
        <f t="shared" si="2184"/>
        <v>Short VOL</v>
      </c>
      <c r="AK4314" s="72"/>
      <c r="AL4314" s="73"/>
      <c r="AM4314" s="72"/>
      <c r="AN4314" s="73"/>
      <c r="AO4314" s="74"/>
      <c r="AP4314" s="20"/>
      <c r="AQ4314" s="74"/>
      <c r="AR4314" s="20"/>
      <c r="AS4314" s="74"/>
      <c r="AT4314" s="20"/>
      <c r="AU4314" s="74" t="str">
        <f t="shared" si="2175"/>
        <v>00631L</v>
      </c>
      <c r="AV4314" s="20">
        <f t="shared" si="2181"/>
        <v>1</v>
      </c>
      <c r="AW4314" s="74" t="str">
        <f t="shared" si="2176"/>
        <v>00631L</v>
      </c>
      <c r="AX4314" s="20">
        <f t="shared" si="2177"/>
        <v>1</v>
      </c>
      <c r="AY4314" s="20">
        <f t="shared" si="2182"/>
        <v>1</v>
      </c>
      <c r="AZ4314" s="116">
        <v>40049</v>
      </c>
      <c r="BA4314" s="116"/>
      <c r="BB4314" s="20"/>
      <c r="BC4314" s="20"/>
      <c r="BD4314" s="76"/>
      <c r="BE4314" s="77"/>
      <c r="BF4314" s="77"/>
    </row>
    <row r="4315" spans="1:58" s="23" customFormat="1" ht="15.75" customHeight="1" x14ac:dyDescent="0.4">
      <c r="A4315" s="116">
        <v>40045</v>
      </c>
      <c r="B4315" s="112">
        <v>27.8</v>
      </c>
      <c r="C4315" s="112">
        <v>30.1</v>
      </c>
      <c r="D4315" s="112">
        <v>29.75</v>
      </c>
      <c r="E4315" s="112">
        <v>29.2</v>
      </c>
      <c r="F4315" s="112">
        <v>29.35</v>
      </c>
      <c r="G4315" s="112">
        <v>29.35</v>
      </c>
      <c r="H4315" s="113">
        <v>29.25</v>
      </c>
      <c r="I4315" s="90">
        <f t="shared" si="2178"/>
        <v>28.042105263157897</v>
      </c>
      <c r="J4315" s="90">
        <f t="shared" si="2179"/>
        <v>30.063157894736843</v>
      </c>
      <c r="K4315" s="114">
        <v>17</v>
      </c>
      <c r="L4315" s="115">
        <v>5.2631578947368418E-2</v>
      </c>
      <c r="M4315" s="11"/>
      <c r="N4315" s="90">
        <v>25.09</v>
      </c>
      <c r="O4315" s="90">
        <v>28.29</v>
      </c>
      <c r="P4315" s="90">
        <v>29.73</v>
      </c>
      <c r="Q4315" s="90">
        <v>30.09</v>
      </c>
      <c r="R4315" s="63">
        <f t="shared" si="2167"/>
        <v>32.929999999999993</v>
      </c>
      <c r="S4315" s="64">
        <f t="shared" si="2189"/>
        <v>-4.4554455445544615E-2</v>
      </c>
      <c r="T4315" s="65"/>
      <c r="U4315" s="65">
        <f t="shared" si="2185"/>
        <v>0.88688582537999294</v>
      </c>
      <c r="V4315" s="65">
        <f t="shared" si="2168"/>
        <v>0.84392869155734951</v>
      </c>
      <c r="W4315" s="65">
        <f t="shared" si="2169"/>
        <v>0.83383183781987369</v>
      </c>
      <c r="X4315" s="61">
        <f t="shared" si="2180"/>
        <v>8.2733812949640315E-2</v>
      </c>
      <c r="Y4315" s="66">
        <f t="shared" si="2170"/>
        <v>1.7123287671233121E-3</v>
      </c>
      <c r="Z4315" s="61">
        <f t="shared" si="2171"/>
        <v>7.2072072072072044E-2</v>
      </c>
      <c r="AA4315" s="67">
        <f t="shared" si="2172"/>
        <v>28.042105263157897</v>
      </c>
      <c r="AB4315" s="68">
        <f t="shared" si="2173"/>
        <v>0.10801115982463136</v>
      </c>
      <c r="AC4315" s="69">
        <f t="shared" si="2174"/>
        <v>0.1176606322502151</v>
      </c>
      <c r="AD4315" s="70">
        <f>_xlfn.PERCENTILE.EXC(AC4315:$AC$5675,0.5)</f>
        <v>5.1800146950771501E-2</v>
      </c>
      <c r="AE4315" s="70">
        <f>_xlfn.PERCENTILE.EXC($AC4315:AC$5675,0.35)</f>
        <v>2.6102987378382434E-2</v>
      </c>
      <c r="AF4315" s="71">
        <f t="shared" si="2186"/>
        <v>7.0667833953298796E-4</v>
      </c>
      <c r="AG4315" s="70">
        <f t="shared" si="2187"/>
        <v>-0.31213811082236831</v>
      </c>
      <c r="AH4315" s="70">
        <f t="shared" si="2188"/>
        <v>-0.32972785344228484</v>
      </c>
      <c r="AI4315" s="61" t="str">
        <f t="shared" si="2183"/>
        <v>Short VOL</v>
      </c>
      <c r="AJ4315" s="68" t="str">
        <f t="shared" si="2184"/>
        <v>Short VOL</v>
      </c>
      <c r="AK4315" s="72"/>
      <c r="AL4315" s="73"/>
      <c r="AM4315" s="72"/>
      <c r="AN4315" s="73"/>
      <c r="AO4315" s="74"/>
      <c r="AP4315" s="20"/>
      <c r="AQ4315" s="74"/>
      <c r="AR4315" s="20"/>
      <c r="AS4315" s="74"/>
      <c r="AT4315" s="20"/>
      <c r="AU4315" s="74" t="str">
        <f t="shared" si="2175"/>
        <v>00631L</v>
      </c>
      <c r="AV4315" s="20">
        <f t="shared" si="2181"/>
        <v>1</v>
      </c>
      <c r="AW4315" s="74" t="str">
        <f t="shared" si="2176"/>
        <v>00631L</v>
      </c>
      <c r="AX4315" s="20">
        <f t="shared" si="2177"/>
        <v>1</v>
      </c>
      <c r="AY4315" s="20">
        <f t="shared" si="2182"/>
        <v>1</v>
      </c>
      <c r="AZ4315" s="116">
        <v>40046</v>
      </c>
      <c r="BA4315" s="116"/>
      <c r="BB4315" s="20"/>
      <c r="BC4315" s="20"/>
      <c r="BD4315" s="76"/>
      <c r="BE4315" s="77"/>
      <c r="BF4315" s="77"/>
    </row>
    <row r="4316" spans="1:58" s="23" customFormat="1" ht="15.75" customHeight="1" x14ac:dyDescent="0.4">
      <c r="A4316" s="116">
        <v>40044</v>
      </c>
      <c r="B4316" s="112">
        <v>28.35</v>
      </c>
      <c r="C4316" s="112">
        <v>30.55</v>
      </c>
      <c r="D4316" s="112">
        <v>30.05</v>
      </c>
      <c r="E4316" s="112">
        <v>29.35</v>
      </c>
      <c r="F4316" s="112">
        <v>29.65</v>
      </c>
      <c r="G4316" s="112">
        <v>29.5</v>
      </c>
      <c r="H4316" s="113">
        <v>29.8</v>
      </c>
      <c r="I4316" s="90">
        <f t="shared" si="2178"/>
        <v>28.465789473684211</v>
      </c>
      <c r="J4316" s="90">
        <f t="shared" si="2179"/>
        <v>30.523684210526316</v>
      </c>
      <c r="K4316" s="114">
        <v>18</v>
      </c>
      <c r="L4316" s="115">
        <v>5.2631578947368418E-2</v>
      </c>
      <c r="M4316" s="11"/>
      <c r="N4316" s="90">
        <v>26.26</v>
      </c>
      <c r="O4316" s="90">
        <v>28.48</v>
      </c>
      <c r="P4316" s="90">
        <v>29.97</v>
      </c>
      <c r="Q4316" s="90">
        <v>30.32</v>
      </c>
      <c r="R4316" s="63">
        <f t="shared" si="2167"/>
        <v>32.19</v>
      </c>
      <c r="S4316" s="64">
        <f t="shared" si="2189"/>
        <v>3.0557677616501852E-3</v>
      </c>
      <c r="T4316" s="65"/>
      <c r="U4316" s="65">
        <f t="shared" si="2185"/>
        <v>0.9220505617977528</v>
      </c>
      <c r="V4316" s="65">
        <f t="shared" si="2168"/>
        <v>0.87620954287620967</v>
      </c>
      <c r="W4316" s="65">
        <f t="shared" si="2169"/>
        <v>0.86609498680738795</v>
      </c>
      <c r="X4316" s="61">
        <f t="shared" si="2180"/>
        <v>7.7601410934744236E-2</v>
      </c>
      <c r="Y4316" s="66">
        <f t="shared" si="2170"/>
        <v>1.5332197614991458E-2</v>
      </c>
      <c r="Z4316" s="61">
        <f t="shared" si="2171"/>
        <v>7.2293611907183114E-2</v>
      </c>
      <c r="AA4316" s="67">
        <f t="shared" si="2172"/>
        <v>28.465789473684211</v>
      </c>
      <c r="AB4316" s="68">
        <f t="shared" si="2173"/>
        <v>7.9588728103579573E-2</v>
      </c>
      <c r="AC4316" s="69">
        <f t="shared" si="2174"/>
        <v>8.3998075920952375E-2</v>
      </c>
      <c r="AD4316" s="70">
        <f>_xlfn.PERCENTILE.EXC(AC4316:$AC$5675,0.5)</f>
        <v>5.1681323475385774E-2</v>
      </c>
      <c r="AE4316" s="70">
        <f>_xlfn.PERCENTILE.EXC($AC4316:AC$5675,0.35)</f>
        <v>2.6093833278890036E-2</v>
      </c>
      <c r="AF4316" s="71">
        <f t="shared" si="2186"/>
        <v>7.0667833953298796E-4</v>
      </c>
      <c r="AG4316" s="70">
        <f t="shared" si="2187"/>
        <v>-0.31213811082236831</v>
      </c>
      <c r="AH4316" s="70">
        <f t="shared" si="2188"/>
        <v>-0.32972785344228484</v>
      </c>
      <c r="AI4316" s="61" t="str">
        <f t="shared" si="2183"/>
        <v>Short VOL</v>
      </c>
      <c r="AJ4316" s="68" t="str">
        <f t="shared" si="2184"/>
        <v>Short VOL</v>
      </c>
      <c r="AK4316" s="72"/>
      <c r="AL4316" s="73"/>
      <c r="AM4316" s="72"/>
      <c r="AN4316" s="73"/>
      <c r="AO4316" s="74"/>
      <c r="AP4316" s="20"/>
      <c r="AQ4316" s="74"/>
      <c r="AR4316" s="20"/>
      <c r="AS4316" s="74"/>
      <c r="AT4316" s="20"/>
      <c r="AU4316" s="74" t="str">
        <f t="shared" si="2175"/>
        <v>00631L</v>
      </c>
      <c r="AV4316" s="20">
        <f t="shared" si="2181"/>
        <v>1</v>
      </c>
      <c r="AW4316" s="74" t="str">
        <f t="shared" si="2176"/>
        <v>00631L</v>
      </c>
      <c r="AX4316" s="20">
        <f t="shared" si="2177"/>
        <v>1</v>
      </c>
      <c r="AY4316" s="20">
        <f t="shared" si="2182"/>
        <v>1</v>
      </c>
      <c r="AZ4316" s="116">
        <v>40045</v>
      </c>
      <c r="BA4316" s="116"/>
      <c r="BB4316" s="20"/>
      <c r="BC4316" s="20"/>
      <c r="BD4316" s="76"/>
      <c r="BE4316" s="77"/>
      <c r="BF4316" s="77"/>
    </row>
    <row r="4317" spans="1:58" s="23" customFormat="1" ht="15.75" customHeight="1" x14ac:dyDescent="0.4">
      <c r="A4317" s="116">
        <v>40043</v>
      </c>
      <c r="B4317" s="112">
        <v>26.35</v>
      </c>
      <c r="C4317" s="112">
        <v>29.25</v>
      </c>
      <c r="D4317" s="112">
        <v>30.55</v>
      </c>
      <c r="E4317" s="112">
        <v>30.1</v>
      </c>
      <c r="F4317" s="112">
        <v>29.4</v>
      </c>
      <c r="G4317" s="112">
        <v>29.7</v>
      </c>
      <c r="H4317" s="113">
        <v>29.7</v>
      </c>
      <c r="I4317" s="90">
        <f t="shared" si="2178"/>
        <v>29.25</v>
      </c>
      <c r="J4317" s="90">
        <f t="shared" si="2179"/>
        <v>30.55</v>
      </c>
      <c r="K4317" s="114">
        <v>0</v>
      </c>
      <c r="L4317" s="115">
        <v>0.05</v>
      </c>
      <c r="M4317" s="11"/>
      <c r="N4317" s="90">
        <v>26.18</v>
      </c>
      <c r="O4317" s="90">
        <v>28.9</v>
      </c>
      <c r="P4317" s="90">
        <v>30.09</v>
      </c>
      <c r="Q4317" s="90">
        <v>30.3</v>
      </c>
      <c r="R4317" s="63">
        <f t="shared" si="2167"/>
        <v>32.809999999999995</v>
      </c>
      <c r="S4317" s="64">
        <f t="shared" si="2189"/>
        <v>-6.1312298314808202E-2</v>
      </c>
      <c r="T4317" s="65"/>
      <c r="U4317" s="65">
        <f t="shared" si="2185"/>
        <v>0.90588235294117647</v>
      </c>
      <c r="V4317" s="65">
        <f t="shared" si="2168"/>
        <v>0.87005649717514122</v>
      </c>
      <c r="W4317" s="65">
        <f t="shared" si="2169"/>
        <v>0.86402640264026398</v>
      </c>
      <c r="X4317" s="61">
        <f t="shared" si="2180"/>
        <v>0.11005692599620487</v>
      </c>
      <c r="Y4317" s="66">
        <f t="shared" si="2170"/>
        <v>-1.3289036544850568E-2</v>
      </c>
      <c r="Z4317" s="61">
        <f t="shared" si="2171"/>
        <v>4.4444444444444467E-2</v>
      </c>
      <c r="AA4317" s="67">
        <f t="shared" si="2172"/>
        <v>29.25</v>
      </c>
      <c r="AB4317" s="68">
        <f t="shared" si="2173"/>
        <v>6.493506493506559E-3</v>
      </c>
      <c r="AC4317" s="69">
        <f t="shared" si="2174"/>
        <v>0.11726508785332317</v>
      </c>
      <c r="AD4317" s="70">
        <f>_xlfn.PERCENTILE.EXC(AC4317:$AC$5675,0.5)</f>
        <v>5.1562500000000053E-2</v>
      </c>
      <c r="AE4317" s="70">
        <f>_xlfn.PERCENTILE.EXC($AC4317:AC$5675,0.35)</f>
        <v>2.6084679179397632E-2</v>
      </c>
      <c r="AF4317" s="71">
        <f t="shared" si="2186"/>
        <v>7.0667833953298796E-4</v>
      </c>
      <c r="AG4317" s="70">
        <f t="shared" si="2187"/>
        <v>-0.31213811082236831</v>
      </c>
      <c r="AH4317" s="70">
        <f t="shared" si="2188"/>
        <v>-0.32972785344228484</v>
      </c>
      <c r="AI4317" s="61" t="str">
        <f t="shared" si="2183"/>
        <v>Short VOL</v>
      </c>
      <c r="AJ4317" s="68" t="str">
        <f t="shared" si="2184"/>
        <v>Short VOL</v>
      </c>
      <c r="AK4317" s="72"/>
      <c r="AL4317" s="73"/>
      <c r="AM4317" s="72"/>
      <c r="AN4317" s="73"/>
      <c r="AO4317" s="74"/>
      <c r="AP4317" s="20"/>
      <c r="AQ4317" s="74"/>
      <c r="AR4317" s="20"/>
      <c r="AS4317" s="74"/>
      <c r="AT4317" s="20"/>
      <c r="AU4317" s="74" t="str">
        <f t="shared" si="2175"/>
        <v>00631L</v>
      </c>
      <c r="AV4317" s="20">
        <f t="shared" si="2181"/>
        <v>1</v>
      </c>
      <c r="AW4317" s="74" t="str">
        <f t="shared" si="2176"/>
        <v>00631L</v>
      </c>
      <c r="AX4317" s="20">
        <f t="shared" si="2177"/>
        <v>1</v>
      </c>
      <c r="AY4317" s="20">
        <f t="shared" si="2182"/>
        <v>1</v>
      </c>
      <c r="AZ4317" s="116">
        <v>40044</v>
      </c>
      <c r="BA4317" s="116"/>
      <c r="BB4317" s="20"/>
      <c r="BC4317" s="20"/>
      <c r="BD4317" s="76"/>
      <c r="BE4317" s="77"/>
      <c r="BF4317" s="77"/>
    </row>
    <row r="4318" spans="1:58" s="23" customFormat="1" ht="15.75" customHeight="1" x14ac:dyDescent="0.4">
      <c r="A4318" s="116">
        <v>40042</v>
      </c>
      <c r="B4318" s="112">
        <v>27.6</v>
      </c>
      <c r="C4318" s="112">
        <v>29.9</v>
      </c>
      <c r="D4318" s="112">
        <v>30.95</v>
      </c>
      <c r="E4318" s="112">
        <v>30.4</v>
      </c>
      <c r="F4318" s="112">
        <v>29.7</v>
      </c>
      <c r="G4318" s="112">
        <v>30</v>
      </c>
      <c r="H4318" s="113">
        <v>29.95</v>
      </c>
      <c r="I4318" s="90">
        <f t="shared" si="2178"/>
        <v>29.785</v>
      </c>
      <c r="J4318" s="90">
        <f t="shared" si="2179"/>
        <v>30.897500000000001</v>
      </c>
      <c r="K4318" s="114">
        <v>1</v>
      </c>
      <c r="L4318" s="115">
        <v>0.05</v>
      </c>
      <c r="M4318" s="11"/>
      <c r="N4318" s="90">
        <v>27.89</v>
      </c>
      <c r="O4318" s="90">
        <v>29.93</v>
      </c>
      <c r="P4318" s="90">
        <v>30.75</v>
      </c>
      <c r="Q4318" s="90">
        <v>30.63</v>
      </c>
      <c r="R4318" s="63">
        <f t="shared" si="2167"/>
        <v>32.79</v>
      </c>
      <c r="S4318" s="64">
        <f t="shared" si="2189"/>
        <v>0.14915533580552126</v>
      </c>
      <c r="T4318" s="65"/>
      <c r="U4318" s="65">
        <f t="shared" si="2185"/>
        <v>0.93184096224523894</v>
      </c>
      <c r="V4318" s="65">
        <f t="shared" si="2168"/>
        <v>0.90699186991869918</v>
      </c>
      <c r="W4318" s="65">
        <f t="shared" si="2169"/>
        <v>0.9105452171074111</v>
      </c>
      <c r="X4318" s="61">
        <f t="shared" si="2180"/>
        <v>8.3333333333333232E-2</v>
      </c>
      <c r="Y4318" s="66">
        <f t="shared" si="2170"/>
        <v>-1.4802631578947345E-2</v>
      </c>
      <c r="Z4318" s="61">
        <f t="shared" si="2171"/>
        <v>3.7351015611885204E-2</v>
      </c>
      <c r="AA4318" s="67">
        <f t="shared" si="2172"/>
        <v>29.784999999999997</v>
      </c>
      <c r="AB4318" s="68">
        <f t="shared" si="2173"/>
        <v>-1.0397992111868022E-2</v>
      </c>
      <c r="AC4318" s="69">
        <f t="shared" si="2174"/>
        <v>6.7945500179275586E-2</v>
      </c>
      <c r="AD4318" s="70">
        <f>_xlfn.PERCENTILE.EXC(AC4318:$AC$5675,0.5)</f>
        <v>5.150427558398215E-2</v>
      </c>
      <c r="AE4318" s="70">
        <f>_xlfn.PERCENTILE.EXC($AC4318:AC$5675,0.35)</f>
        <v>2.6049497398878012E-2</v>
      </c>
      <c r="AF4318" s="71">
        <f t="shared" si="2186"/>
        <v>7.0667833953298796E-4</v>
      </c>
      <c r="AG4318" s="70">
        <f t="shared" si="2187"/>
        <v>-0.31213811082236831</v>
      </c>
      <c r="AH4318" s="70">
        <f t="shared" si="2188"/>
        <v>-0.32972785344228484</v>
      </c>
      <c r="AI4318" s="61" t="str">
        <f t="shared" si="2183"/>
        <v>Short VOL</v>
      </c>
      <c r="AJ4318" s="68" t="str">
        <f t="shared" si="2184"/>
        <v>Short VOL</v>
      </c>
      <c r="AK4318" s="72"/>
      <c r="AL4318" s="73"/>
      <c r="AM4318" s="72"/>
      <c r="AN4318" s="73"/>
      <c r="AO4318" s="74"/>
      <c r="AP4318" s="20"/>
      <c r="AQ4318" s="74"/>
      <c r="AR4318" s="20"/>
      <c r="AS4318" s="74"/>
      <c r="AT4318" s="20"/>
      <c r="AU4318" s="74" t="str">
        <f t="shared" si="2175"/>
        <v>00631L</v>
      </c>
      <c r="AV4318" s="20">
        <f t="shared" si="2181"/>
        <v>1</v>
      </c>
      <c r="AW4318" s="74" t="str">
        <f t="shared" si="2176"/>
        <v>00631L</v>
      </c>
      <c r="AX4318" s="20">
        <f t="shared" si="2177"/>
        <v>1</v>
      </c>
      <c r="AY4318" s="20">
        <f t="shared" si="2182"/>
        <v>1</v>
      </c>
      <c r="AZ4318" s="116">
        <v>40043</v>
      </c>
      <c r="BA4318" s="116"/>
      <c r="BB4318" s="20"/>
      <c r="BC4318" s="20"/>
      <c r="BD4318" s="76"/>
      <c r="BE4318" s="77"/>
      <c r="BF4318" s="77"/>
    </row>
    <row r="4319" spans="1:58" s="23" customFormat="1" ht="15.75" customHeight="1" x14ac:dyDescent="0.4">
      <c r="A4319" s="116">
        <v>40039</v>
      </c>
      <c r="B4319" s="112">
        <v>25.2</v>
      </c>
      <c r="C4319" s="112">
        <v>28.3</v>
      </c>
      <c r="D4319" s="112">
        <v>29.35</v>
      </c>
      <c r="E4319" s="112">
        <v>28.7</v>
      </c>
      <c r="F4319" s="112">
        <v>28.25</v>
      </c>
      <c r="G4319" s="112">
        <v>28.5</v>
      </c>
      <c r="H4319" s="113">
        <v>28.5</v>
      </c>
      <c r="I4319" s="90">
        <f t="shared" si="2178"/>
        <v>27.990000000000002</v>
      </c>
      <c r="J4319" s="90">
        <f t="shared" si="2179"/>
        <v>29.245000000000001</v>
      </c>
      <c r="K4319" s="114">
        <v>2</v>
      </c>
      <c r="L4319" s="115">
        <v>0.05</v>
      </c>
      <c r="M4319" s="11"/>
      <c r="N4319" s="90">
        <v>24.27</v>
      </c>
      <c r="O4319" s="90">
        <v>27.11</v>
      </c>
      <c r="P4319" s="90">
        <v>28.54</v>
      </c>
      <c r="Q4319" s="90">
        <v>29.01</v>
      </c>
      <c r="R4319" s="63">
        <f t="shared" ref="R4319:R4382" si="2190">(O4319+P4319)-(N4319+M4319)</f>
        <v>31.38</v>
      </c>
      <c r="S4319" s="64">
        <f t="shared" si="2189"/>
        <v>-1.7806556050182165E-2</v>
      </c>
      <c r="T4319" s="65"/>
      <c r="U4319" s="65">
        <f t="shared" si="2185"/>
        <v>0.89524160826263377</v>
      </c>
      <c r="V4319" s="65">
        <f t="shared" si="2168"/>
        <v>0.85038542396636296</v>
      </c>
      <c r="W4319" s="65">
        <f t="shared" si="2169"/>
        <v>0.83660806618407435</v>
      </c>
      <c r="X4319" s="61">
        <f t="shared" si="2180"/>
        <v>0.12301587301587308</v>
      </c>
      <c r="Y4319" s="66">
        <f t="shared" si="2170"/>
        <v>-6.9686411149825541E-3</v>
      </c>
      <c r="Z4319" s="61">
        <f t="shared" si="2171"/>
        <v>4.4837441943551229E-2</v>
      </c>
      <c r="AA4319" s="67">
        <f t="shared" si="2172"/>
        <v>27.990000000000002</v>
      </c>
      <c r="AB4319" s="68">
        <f t="shared" si="2173"/>
        <v>3.8318912237330027E-2</v>
      </c>
      <c r="AC4319" s="69">
        <f t="shared" si="2174"/>
        <v>0.15327564894932025</v>
      </c>
      <c r="AD4319" s="70">
        <f>_xlfn.PERCENTILE.EXC(AC4319:$AC$5675,0.5)</f>
        <v>5.1446051167964246E-2</v>
      </c>
      <c r="AE4319" s="70">
        <f>_xlfn.PERCENTILE.EXC($AC4319:AC$5675,0.35)</f>
        <v>2.6014315618358385E-2</v>
      </c>
      <c r="AF4319" s="71">
        <f t="shared" si="2186"/>
        <v>3.5226212241205185E-4</v>
      </c>
      <c r="AG4319" s="70">
        <f t="shared" si="2187"/>
        <v>-0.31213811082236831</v>
      </c>
      <c r="AH4319" s="70">
        <f t="shared" si="2188"/>
        <v>-0.32972785344228484</v>
      </c>
      <c r="AI4319" s="61" t="str">
        <f t="shared" si="2183"/>
        <v>Short VOL</v>
      </c>
      <c r="AJ4319" s="68" t="str">
        <f t="shared" si="2184"/>
        <v>Short VOL</v>
      </c>
      <c r="AK4319" s="72"/>
      <c r="AL4319" s="73"/>
      <c r="AM4319" s="72"/>
      <c r="AN4319" s="73"/>
      <c r="AO4319" s="74"/>
      <c r="AP4319" s="20"/>
      <c r="AQ4319" s="74"/>
      <c r="AR4319" s="20"/>
      <c r="AS4319" s="74"/>
      <c r="AT4319" s="20"/>
      <c r="AU4319" s="74" t="str">
        <f t="shared" si="2175"/>
        <v>00631L</v>
      </c>
      <c r="AV4319" s="20">
        <f t="shared" si="2181"/>
        <v>1</v>
      </c>
      <c r="AW4319" s="74" t="str">
        <f t="shared" si="2176"/>
        <v>00631L</v>
      </c>
      <c r="AX4319" s="20">
        <f t="shared" si="2177"/>
        <v>1</v>
      </c>
      <c r="AY4319" s="20">
        <f t="shared" si="2182"/>
        <v>1</v>
      </c>
      <c r="AZ4319" s="116">
        <v>40042</v>
      </c>
      <c r="BA4319" s="116"/>
      <c r="BB4319" s="20"/>
      <c r="BC4319" s="20"/>
      <c r="BD4319" s="76"/>
      <c r="BE4319" s="77"/>
      <c r="BF4319" s="77"/>
    </row>
    <row r="4320" spans="1:58" s="23" customFormat="1" ht="15.75" customHeight="1" x14ac:dyDescent="0.4">
      <c r="A4320" s="116">
        <v>40038</v>
      </c>
      <c r="B4320" s="112">
        <v>25.05</v>
      </c>
      <c r="C4320" s="112">
        <v>27.8</v>
      </c>
      <c r="D4320" s="112">
        <v>29.2</v>
      </c>
      <c r="E4320" s="112">
        <v>28.8</v>
      </c>
      <c r="F4320" s="112">
        <v>28.25</v>
      </c>
      <c r="G4320" s="112">
        <v>28.65</v>
      </c>
      <c r="H4320" s="113">
        <v>28.6</v>
      </c>
      <c r="I4320" s="90">
        <f t="shared" si="2178"/>
        <v>27.387499999999999</v>
      </c>
      <c r="J4320" s="90">
        <f t="shared" si="2179"/>
        <v>28.99</v>
      </c>
      <c r="K4320" s="114">
        <v>3</v>
      </c>
      <c r="L4320" s="115">
        <v>0.05</v>
      </c>
      <c r="M4320" s="11"/>
      <c r="N4320" s="90">
        <v>24.71</v>
      </c>
      <c r="O4320" s="90">
        <v>27.28</v>
      </c>
      <c r="P4320" s="90">
        <v>28.73</v>
      </c>
      <c r="Q4320" s="90">
        <v>29.02</v>
      </c>
      <c r="R4320" s="63">
        <f t="shared" si="2190"/>
        <v>31.300000000000004</v>
      </c>
      <c r="S4320" s="64">
        <f t="shared" si="2189"/>
        <v>-2.9076620825147288E-2</v>
      </c>
      <c r="T4320" s="65"/>
      <c r="U4320" s="65">
        <f t="shared" si="2185"/>
        <v>0.90579178885630496</v>
      </c>
      <c r="V4320" s="65">
        <f t="shared" si="2168"/>
        <v>0.86007657500870172</v>
      </c>
      <c r="W4320" s="65">
        <f t="shared" si="2169"/>
        <v>0.85148173673328742</v>
      </c>
      <c r="X4320" s="61">
        <f t="shared" si="2180"/>
        <v>0.10978043912175649</v>
      </c>
      <c r="Y4320" s="66">
        <f t="shared" si="2170"/>
        <v>-6.9444444444444198E-3</v>
      </c>
      <c r="Z4320" s="61">
        <f t="shared" si="2171"/>
        <v>5.8512094933820147E-2</v>
      </c>
      <c r="AA4320" s="67">
        <f t="shared" si="2172"/>
        <v>27.387499999999999</v>
      </c>
      <c r="AB4320" s="68">
        <f t="shared" si="2173"/>
        <v>1.3759611493322535E-2</v>
      </c>
      <c r="AC4320" s="69">
        <f t="shared" si="2174"/>
        <v>0.10835694050991494</v>
      </c>
      <c r="AD4320" s="70">
        <f>_xlfn.PERCENTILE.EXC(AC4320:$AC$5675,0.5)</f>
        <v>5.1409446885805204E-2</v>
      </c>
      <c r="AE4320" s="70">
        <f>_xlfn.PERCENTILE.EXC($AC4320:AC$5675,0.35)</f>
        <v>2.597379867212167E-2</v>
      </c>
      <c r="AF4320" s="71">
        <f t="shared" si="2186"/>
        <v>3.5226212241205185E-4</v>
      </c>
      <c r="AG4320" s="70">
        <f t="shared" si="2187"/>
        <v>-0.31213811082236831</v>
      </c>
      <c r="AH4320" s="70">
        <f t="shared" si="2188"/>
        <v>-0.32972785344228484</v>
      </c>
      <c r="AI4320" s="61" t="str">
        <f t="shared" si="2183"/>
        <v>Short VOL</v>
      </c>
      <c r="AJ4320" s="68" t="str">
        <f t="shared" si="2184"/>
        <v>Short VOL</v>
      </c>
      <c r="AK4320" s="72"/>
      <c r="AL4320" s="73"/>
      <c r="AM4320" s="72"/>
      <c r="AN4320" s="73"/>
      <c r="AO4320" s="74"/>
      <c r="AP4320" s="20"/>
      <c r="AQ4320" s="74"/>
      <c r="AR4320" s="20"/>
      <c r="AS4320" s="74"/>
      <c r="AT4320" s="20"/>
      <c r="AU4320" s="74" t="str">
        <f t="shared" si="2175"/>
        <v>00631L</v>
      </c>
      <c r="AV4320" s="20">
        <f t="shared" si="2181"/>
        <v>1</v>
      </c>
      <c r="AW4320" s="74" t="str">
        <f t="shared" si="2176"/>
        <v>00631L</v>
      </c>
      <c r="AX4320" s="20">
        <f t="shared" si="2177"/>
        <v>1</v>
      </c>
      <c r="AY4320" s="20">
        <f t="shared" si="2182"/>
        <v>1</v>
      </c>
      <c r="AZ4320" s="116">
        <v>40039</v>
      </c>
      <c r="BA4320" s="116"/>
      <c r="BB4320" s="20"/>
      <c r="BC4320" s="20"/>
      <c r="BD4320" s="76"/>
      <c r="BE4320" s="77"/>
      <c r="BF4320" s="77"/>
    </row>
    <row r="4321" spans="1:58" s="23" customFormat="1" ht="15.75" customHeight="1" x14ac:dyDescent="0.4">
      <c r="A4321" s="116">
        <v>40037</v>
      </c>
      <c r="B4321" s="112">
        <v>25.55</v>
      </c>
      <c r="C4321" s="112">
        <v>28.35</v>
      </c>
      <c r="D4321" s="112">
        <v>29.35</v>
      </c>
      <c r="E4321" s="112">
        <v>29.05</v>
      </c>
      <c r="F4321" s="112">
        <v>28.35</v>
      </c>
      <c r="G4321" s="112">
        <v>28.6</v>
      </c>
      <c r="H4321" s="113">
        <v>28.5</v>
      </c>
      <c r="I4321" s="90">
        <f t="shared" si="2178"/>
        <v>27.790000000000003</v>
      </c>
      <c r="J4321" s="90">
        <f t="shared" si="2179"/>
        <v>29.150000000000002</v>
      </c>
      <c r="K4321" s="114">
        <v>4</v>
      </c>
      <c r="L4321" s="115">
        <v>0.05</v>
      </c>
      <c r="M4321" s="11"/>
      <c r="N4321" s="90">
        <v>25.45</v>
      </c>
      <c r="O4321" s="90">
        <v>27.74</v>
      </c>
      <c r="P4321" s="90">
        <v>28.86</v>
      </c>
      <c r="Q4321" s="90">
        <v>29.25</v>
      </c>
      <c r="R4321" s="63">
        <f t="shared" si="2190"/>
        <v>31.149999999999995</v>
      </c>
      <c r="S4321" s="64">
        <f t="shared" si="2189"/>
        <v>-2.0777222008464762E-2</v>
      </c>
      <c r="T4321" s="65"/>
      <c r="U4321" s="65">
        <f t="shared" si="2185"/>
        <v>0.91744772891131943</v>
      </c>
      <c r="V4321" s="65">
        <f t="shared" si="2168"/>
        <v>0.88184338184338185</v>
      </c>
      <c r="W4321" s="65">
        <f t="shared" si="2169"/>
        <v>0.8700854700854701</v>
      </c>
      <c r="X4321" s="61">
        <f t="shared" si="2180"/>
        <v>0.10958904109589043</v>
      </c>
      <c r="Y4321" s="66">
        <f t="shared" si="2170"/>
        <v>-1.8932874354561126E-2</v>
      </c>
      <c r="Z4321" s="61">
        <f t="shared" si="2171"/>
        <v>4.8938467074487201E-2</v>
      </c>
      <c r="AA4321" s="67">
        <f t="shared" si="2172"/>
        <v>27.790000000000003</v>
      </c>
      <c r="AB4321" s="68">
        <f t="shared" si="2173"/>
        <v>3.9292730844794274E-3</v>
      </c>
      <c r="AC4321" s="69">
        <f t="shared" si="2174"/>
        <v>9.1944990176817426E-2</v>
      </c>
      <c r="AD4321" s="70">
        <f>_xlfn.PERCENTILE.EXC(AC4321:$AC$5675,0.5)</f>
        <v>5.1372842603646163E-2</v>
      </c>
      <c r="AE4321" s="70">
        <f>_xlfn.PERCENTILE.EXC($AC4321:AC$5675,0.35)</f>
        <v>2.5901270731582417E-2</v>
      </c>
      <c r="AF4321" s="71">
        <f t="shared" si="2186"/>
        <v>3.5226212241205185E-4</v>
      </c>
      <c r="AG4321" s="70">
        <f t="shared" si="2187"/>
        <v>-0.31213811082236831</v>
      </c>
      <c r="AH4321" s="70">
        <f t="shared" si="2188"/>
        <v>-0.32972785344228484</v>
      </c>
      <c r="AI4321" s="61" t="str">
        <f t="shared" si="2183"/>
        <v>Short VOL</v>
      </c>
      <c r="AJ4321" s="68" t="str">
        <f t="shared" si="2184"/>
        <v>Short VOL</v>
      </c>
      <c r="AK4321" s="72"/>
      <c r="AL4321" s="73"/>
      <c r="AM4321" s="72"/>
      <c r="AN4321" s="73"/>
      <c r="AO4321" s="74"/>
      <c r="AP4321" s="20"/>
      <c r="AQ4321" s="74"/>
      <c r="AR4321" s="20"/>
      <c r="AS4321" s="74"/>
      <c r="AT4321" s="20"/>
      <c r="AU4321" s="74" t="str">
        <f t="shared" si="2175"/>
        <v>00631L</v>
      </c>
      <c r="AV4321" s="20">
        <f t="shared" si="2181"/>
        <v>1</v>
      </c>
      <c r="AW4321" s="74" t="str">
        <f t="shared" si="2176"/>
        <v>00631L</v>
      </c>
      <c r="AX4321" s="20">
        <f t="shared" si="2177"/>
        <v>1</v>
      </c>
      <c r="AY4321" s="20">
        <f t="shared" si="2182"/>
        <v>1</v>
      </c>
      <c r="AZ4321" s="116">
        <v>40038</v>
      </c>
      <c r="BA4321" s="116"/>
      <c r="BB4321" s="20"/>
      <c r="BC4321" s="20"/>
      <c r="BD4321" s="76"/>
      <c r="BE4321" s="77"/>
      <c r="BF4321" s="77"/>
    </row>
    <row r="4322" spans="1:58" s="23" customFormat="1" ht="15.75" customHeight="1" x14ac:dyDescent="0.4">
      <c r="A4322" s="116">
        <v>40036</v>
      </c>
      <c r="B4322" s="112">
        <v>26.2</v>
      </c>
      <c r="C4322" s="112">
        <v>28.6</v>
      </c>
      <c r="D4322" s="112">
        <v>29.5</v>
      </c>
      <c r="E4322" s="112">
        <v>29.2</v>
      </c>
      <c r="F4322" s="112">
        <v>28.6</v>
      </c>
      <c r="G4322" s="112">
        <v>28.85</v>
      </c>
      <c r="H4322" s="113">
        <v>28.8</v>
      </c>
      <c r="I4322" s="90">
        <f t="shared" si="2178"/>
        <v>28</v>
      </c>
      <c r="J4322" s="90">
        <f t="shared" si="2179"/>
        <v>29.274999999999999</v>
      </c>
      <c r="K4322" s="114">
        <v>5</v>
      </c>
      <c r="L4322" s="115">
        <v>0.05</v>
      </c>
      <c r="M4322" s="11"/>
      <c r="N4322" s="90">
        <v>25.99</v>
      </c>
      <c r="O4322" s="90">
        <v>28.1</v>
      </c>
      <c r="P4322" s="90">
        <v>29.19</v>
      </c>
      <c r="Q4322" s="90">
        <v>29.54</v>
      </c>
      <c r="R4322" s="63">
        <f t="shared" si="2190"/>
        <v>31.300000000000008</v>
      </c>
      <c r="S4322" s="64">
        <f t="shared" si="2189"/>
        <v>4.0016006402561026E-2</v>
      </c>
      <c r="T4322" s="65"/>
      <c r="U4322" s="65">
        <f t="shared" si="2185"/>
        <v>0.92491103202846969</v>
      </c>
      <c r="V4322" s="65">
        <f t="shared" si="2168"/>
        <v>0.89037341555327154</v>
      </c>
      <c r="W4322" s="65">
        <f t="shared" si="2169"/>
        <v>0.87982396750169256</v>
      </c>
      <c r="X4322" s="61">
        <f t="shared" si="2180"/>
        <v>9.1603053435114587E-2</v>
      </c>
      <c r="Y4322" s="66">
        <f t="shared" si="2170"/>
        <v>-1.3698630136986254E-2</v>
      </c>
      <c r="Z4322" s="61">
        <f t="shared" si="2171"/>
        <v>4.5535714285714235E-2</v>
      </c>
      <c r="AA4322" s="67">
        <f t="shared" si="2172"/>
        <v>28.000000000000004</v>
      </c>
      <c r="AB4322" s="68">
        <f t="shared" si="2173"/>
        <v>8.0800307810696761E-3</v>
      </c>
      <c r="AC4322" s="69">
        <f t="shared" si="2174"/>
        <v>7.7337437475952495E-2</v>
      </c>
      <c r="AD4322" s="70">
        <f>_xlfn.PERCENTILE.EXC(AC4322:$AC$5675,0.5)</f>
        <v>5.1315517925274917E-2</v>
      </c>
      <c r="AE4322" s="70">
        <f>_xlfn.PERCENTILE.EXC($AC4322:AC$5675,0.35)</f>
        <v>2.582874279104316E-2</v>
      </c>
      <c r="AF4322" s="71">
        <f t="shared" si="2186"/>
        <v>3.5226212241205185E-4</v>
      </c>
      <c r="AG4322" s="70">
        <f t="shared" si="2187"/>
        <v>-0.31213811082236831</v>
      </c>
      <c r="AH4322" s="70">
        <f t="shared" si="2188"/>
        <v>-0.32972785344228484</v>
      </c>
      <c r="AI4322" s="61" t="str">
        <f t="shared" si="2183"/>
        <v>Short VOL</v>
      </c>
      <c r="AJ4322" s="68" t="str">
        <f t="shared" si="2184"/>
        <v>Short VOL</v>
      </c>
      <c r="AK4322" s="72"/>
      <c r="AL4322" s="73"/>
      <c r="AM4322" s="72"/>
      <c r="AN4322" s="73"/>
      <c r="AO4322" s="74"/>
      <c r="AP4322" s="20"/>
      <c r="AQ4322" s="74"/>
      <c r="AR4322" s="20"/>
      <c r="AS4322" s="74"/>
      <c r="AT4322" s="20"/>
      <c r="AU4322" s="74" t="str">
        <f t="shared" si="2175"/>
        <v>00631L</v>
      </c>
      <c r="AV4322" s="20">
        <f t="shared" si="2181"/>
        <v>1</v>
      </c>
      <c r="AW4322" s="74" t="str">
        <f t="shared" si="2176"/>
        <v>00631L</v>
      </c>
      <c r="AX4322" s="20">
        <f t="shared" si="2177"/>
        <v>1</v>
      </c>
      <c r="AY4322" s="20">
        <f t="shared" si="2182"/>
        <v>1</v>
      </c>
      <c r="AZ4322" s="116">
        <v>40037</v>
      </c>
      <c r="BA4322" s="116"/>
      <c r="BB4322" s="20"/>
      <c r="BC4322" s="20"/>
      <c r="BD4322" s="76"/>
      <c r="BE4322" s="77"/>
      <c r="BF4322" s="77"/>
    </row>
    <row r="4323" spans="1:58" s="23" customFormat="1" ht="15.75" customHeight="1" x14ac:dyDescent="0.4">
      <c r="A4323" s="116">
        <v>40035</v>
      </c>
      <c r="B4323" s="112">
        <v>25.6</v>
      </c>
      <c r="C4323" s="112">
        <v>28.1</v>
      </c>
      <c r="D4323" s="112">
        <v>29.1</v>
      </c>
      <c r="E4323" s="112">
        <v>28.8</v>
      </c>
      <c r="F4323" s="112">
        <v>28.2</v>
      </c>
      <c r="G4323" s="112">
        <v>28.45</v>
      </c>
      <c r="H4323" s="113">
        <v>28.45</v>
      </c>
      <c r="I4323" s="90">
        <f t="shared" si="2178"/>
        <v>27.35</v>
      </c>
      <c r="J4323" s="90">
        <f t="shared" si="2179"/>
        <v>28.8</v>
      </c>
      <c r="K4323" s="114">
        <v>6</v>
      </c>
      <c r="L4323" s="115">
        <v>0.05</v>
      </c>
      <c r="M4323" s="11"/>
      <c r="N4323" s="90">
        <v>24.99</v>
      </c>
      <c r="O4323" s="90">
        <v>27.06</v>
      </c>
      <c r="P4323" s="90">
        <v>28.31</v>
      </c>
      <c r="Q4323" s="90">
        <v>28.91</v>
      </c>
      <c r="R4323" s="63">
        <f t="shared" si="2190"/>
        <v>30.38</v>
      </c>
      <c r="S4323" s="64">
        <f t="shared" si="2189"/>
        <v>9.2891760904683703E-3</v>
      </c>
      <c r="T4323" s="65"/>
      <c r="U4323" s="65">
        <f t="shared" si="2185"/>
        <v>0.92350332594235029</v>
      </c>
      <c r="V4323" s="65">
        <f t="shared" si="2168"/>
        <v>0.88272695160720593</v>
      </c>
      <c r="W4323" s="65">
        <f t="shared" si="2169"/>
        <v>0.86440677966101687</v>
      </c>
      <c r="X4323" s="61">
        <f t="shared" si="2180"/>
        <v>9.765625E-2</v>
      </c>
      <c r="Y4323" s="66">
        <f t="shared" si="2170"/>
        <v>-1.2152777777777827E-2</v>
      </c>
      <c r="Z4323" s="61">
        <f t="shared" si="2171"/>
        <v>5.3016453382084064E-2</v>
      </c>
      <c r="AA4323" s="67">
        <f t="shared" si="2172"/>
        <v>27.35</v>
      </c>
      <c r="AB4323" s="68">
        <f t="shared" si="2173"/>
        <v>2.4409763905562345E-2</v>
      </c>
      <c r="AC4323" s="69">
        <f t="shared" si="2174"/>
        <v>9.4437775110044142E-2</v>
      </c>
      <c r="AD4323" s="70">
        <f>_xlfn.PERCENTILE.EXC(AC4323:$AC$5675,0.5)</f>
        <v>5.1258193246903679E-2</v>
      </c>
      <c r="AE4323" s="70">
        <f>_xlfn.PERCENTILE.EXC($AC4323:AC$5675,0.35)</f>
        <v>2.5750939212300306E-2</v>
      </c>
      <c r="AF4323" s="71">
        <f t="shared" si="2186"/>
        <v>3.5226212241205185E-4</v>
      </c>
      <c r="AG4323" s="70">
        <f t="shared" si="2187"/>
        <v>-0.31213811082236831</v>
      </c>
      <c r="AH4323" s="70">
        <f t="shared" si="2188"/>
        <v>-0.32972785344228484</v>
      </c>
      <c r="AI4323" s="61" t="str">
        <f t="shared" si="2183"/>
        <v>Short VOL</v>
      </c>
      <c r="AJ4323" s="68" t="str">
        <f t="shared" si="2184"/>
        <v>Short VOL</v>
      </c>
      <c r="AK4323" s="72"/>
      <c r="AL4323" s="73"/>
      <c r="AM4323" s="72"/>
      <c r="AN4323" s="73"/>
      <c r="AO4323" s="74"/>
      <c r="AP4323" s="20"/>
      <c r="AQ4323" s="74"/>
      <c r="AR4323" s="20"/>
      <c r="AS4323" s="74"/>
      <c r="AT4323" s="20"/>
      <c r="AU4323" s="74" t="str">
        <f t="shared" si="2175"/>
        <v>00631L</v>
      </c>
      <c r="AV4323" s="20">
        <f t="shared" si="2181"/>
        <v>1</v>
      </c>
      <c r="AW4323" s="74" t="str">
        <f t="shared" si="2176"/>
        <v>00631L</v>
      </c>
      <c r="AX4323" s="20">
        <f t="shared" si="2177"/>
        <v>1</v>
      </c>
      <c r="AY4323" s="20">
        <f t="shared" si="2182"/>
        <v>1</v>
      </c>
      <c r="AZ4323" s="116">
        <v>40036</v>
      </c>
      <c r="BA4323" s="116"/>
      <c r="BB4323" s="20"/>
      <c r="BC4323" s="20"/>
      <c r="BD4323" s="76"/>
      <c r="BE4323" s="77"/>
      <c r="BF4323" s="77"/>
    </row>
    <row r="4324" spans="1:58" s="23" customFormat="1" ht="15.75" customHeight="1" x14ac:dyDescent="0.4">
      <c r="A4324" s="116">
        <v>40032</v>
      </c>
      <c r="B4324" s="112">
        <v>25.65</v>
      </c>
      <c r="C4324" s="112">
        <v>28.05</v>
      </c>
      <c r="D4324" s="112">
        <v>29.05</v>
      </c>
      <c r="E4324" s="112">
        <v>28.75</v>
      </c>
      <c r="F4324" s="112">
        <v>28.15</v>
      </c>
      <c r="G4324" s="112">
        <v>28.35</v>
      </c>
      <c r="H4324" s="113">
        <v>28.3</v>
      </c>
      <c r="I4324" s="90">
        <f t="shared" si="2178"/>
        <v>27.21</v>
      </c>
      <c r="J4324" s="90">
        <f t="shared" si="2179"/>
        <v>28.7</v>
      </c>
      <c r="K4324" s="114">
        <v>7</v>
      </c>
      <c r="L4324" s="115">
        <v>0.05</v>
      </c>
      <c r="M4324" s="11"/>
      <c r="N4324" s="90">
        <v>24.76</v>
      </c>
      <c r="O4324" s="90">
        <v>27.11</v>
      </c>
      <c r="P4324" s="90">
        <v>28.36</v>
      </c>
      <c r="Q4324" s="90">
        <v>28.92</v>
      </c>
      <c r="R4324" s="63">
        <f t="shared" si="2190"/>
        <v>30.709999999999997</v>
      </c>
      <c r="S4324" s="64">
        <f t="shared" si="2189"/>
        <v>-3.5449941566030388E-2</v>
      </c>
      <c r="T4324" s="65"/>
      <c r="U4324" s="65">
        <f t="shared" si="2185"/>
        <v>0.91331611951309488</v>
      </c>
      <c r="V4324" s="65">
        <f t="shared" si="2168"/>
        <v>0.87306064880112844</v>
      </c>
      <c r="W4324" s="65">
        <f t="shared" si="2169"/>
        <v>0.85615491009681877</v>
      </c>
      <c r="X4324" s="61">
        <f t="shared" si="2180"/>
        <v>9.3567251461988396E-2</v>
      </c>
      <c r="Y4324" s="66">
        <f t="shared" si="2170"/>
        <v>-1.5652173913043455E-2</v>
      </c>
      <c r="Z4324" s="61">
        <f t="shared" si="2171"/>
        <v>5.4759279676589431E-2</v>
      </c>
      <c r="AA4324" s="67">
        <f t="shared" si="2172"/>
        <v>27.21</v>
      </c>
      <c r="AB4324" s="68">
        <f t="shared" si="2173"/>
        <v>3.5945072697899719E-2</v>
      </c>
      <c r="AC4324" s="69">
        <f t="shared" si="2174"/>
        <v>9.8949919224555705E-2</v>
      </c>
      <c r="AD4324" s="70">
        <f>_xlfn.PERCENTILE.EXC(AC4324:$AC$5675,0.5)</f>
        <v>5.1255617069835599E-2</v>
      </c>
      <c r="AE4324" s="70">
        <f>_xlfn.PERCENTILE.EXC($AC4324:AC$5675,0.35)</f>
        <v>2.5659946538048414E-2</v>
      </c>
      <c r="AF4324" s="71">
        <f t="shared" si="2186"/>
        <v>3.5226212241205185E-4</v>
      </c>
      <c r="AG4324" s="70">
        <f t="shared" si="2187"/>
        <v>-0.31213811082236831</v>
      </c>
      <c r="AH4324" s="70">
        <f t="shared" si="2188"/>
        <v>-0.32972785344228484</v>
      </c>
      <c r="AI4324" s="61" t="str">
        <f t="shared" si="2183"/>
        <v>Short VOL</v>
      </c>
      <c r="AJ4324" s="68" t="str">
        <f t="shared" si="2184"/>
        <v>Short VOL</v>
      </c>
      <c r="AK4324" s="72"/>
      <c r="AL4324" s="73"/>
      <c r="AM4324" s="72"/>
      <c r="AN4324" s="73"/>
      <c r="AO4324" s="74"/>
      <c r="AP4324" s="20"/>
      <c r="AQ4324" s="74"/>
      <c r="AR4324" s="20"/>
      <c r="AS4324" s="74"/>
      <c r="AT4324" s="20"/>
      <c r="AU4324" s="74" t="str">
        <f t="shared" si="2175"/>
        <v>00631L</v>
      </c>
      <c r="AV4324" s="20">
        <f t="shared" si="2181"/>
        <v>1</v>
      </c>
      <c r="AW4324" s="74" t="str">
        <f t="shared" si="2176"/>
        <v>00631L</v>
      </c>
      <c r="AX4324" s="20">
        <f t="shared" si="2177"/>
        <v>1</v>
      </c>
      <c r="AY4324" s="20">
        <f t="shared" si="2182"/>
        <v>1</v>
      </c>
      <c r="AZ4324" s="116">
        <v>40035</v>
      </c>
      <c r="BA4324" s="116"/>
      <c r="BB4324" s="20"/>
      <c r="BC4324" s="20"/>
      <c r="BD4324" s="76"/>
      <c r="BE4324" s="77"/>
      <c r="BF4324" s="77"/>
    </row>
    <row r="4325" spans="1:58" s="23" customFormat="1" ht="15.75" customHeight="1" x14ac:dyDescent="0.4">
      <c r="A4325" s="116">
        <v>40031</v>
      </c>
      <c r="B4325" s="112">
        <v>26.6</v>
      </c>
      <c r="C4325" s="112">
        <v>28.95</v>
      </c>
      <c r="D4325" s="112">
        <v>29.7</v>
      </c>
      <c r="E4325" s="112">
        <v>29.35</v>
      </c>
      <c r="F4325" s="112">
        <v>28.75</v>
      </c>
      <c r="G4325" s="112">
        <v>28.95</v>
      </c>
      <c r="H4325" s="113">
        <v>28.95</v>
      </c>
      <c r="I4325" s="90">
        <f t="shared" si="2178"/>
        <v>28.01</v>
      </c>
      <c r="J4325" s="90">
        <f t="shared" si="2179"/>
        <v>29.4</v>
      </c>
      <c r="K4325" s="114">
        <v>8</v>
      </c>
      <c r="L4325" s="115">
        <v>0.05</v>
      </c>
      <c r="M4325" s="11"/>
      <c r="N4325" s="90">
        <v>25.67</v>
      </c>
      <c r="O4325" s="90">
        <v>27.98</v>
      </c>
      <c r="P4325" s="90">
        <v>29.05</v>
      </c>
      <c r="Q4325" s="90">
        <v>29.44</v>
      </c>
      <c r="R4325" s="63">
        <f t="shared" si="2190"/>
        <v>31.36</v>
      </c>
      <c r="S4325" s="64">
        <f t="shared" si="2189"/>
        <v>3.0923694779116592E-2</v>
      </c>
      <c r="T4325" s="65"/>
      <c r="U4325" s="65">
        <f t="shared" si="2185"/>
        <v>0.91744102930664762</v>
      </c>
      <c r="V4325" s="65">
        <f t="shared" si="2168"/>
        <v>0.88364888123924268</v>
      </c>
      <c r="W4325" s="65">
        <f t="shared" si="2169"/>
        <v>0.87194293478260876</v>
      </c>
      <c r="X4325" s="61">
        <f t="shared" si="2180"/>
        <v>8.8345864661654047E-2</v>
      </c>
      <c r="Y4325" s="66">
        <f t="shared" si="2170"/>
        <v>-1.3628620102214722E-2</v>
      </c>
      <c r="Z4325" s="61">
        <f t="shared" si="2171"/>
        <v>4.9625133880756761E-2</v>
      </c>
      <c r="AA4325" s="67">
        <f t="shared" si="2172"/>
        <v>28.009999999999998</v>
      </c>
      <c r="AB4325" s="68">
        <f t="shared" si="2173"/>
        <v>3.6229061160888185E-2</v>
      </c>
      <c r="AC4325" s="69">
        <f t="shared" si="2174"/>
        <v>9.1156992598363698E-2</v>
      </c>
      <c r="AD4325" s="70">
        <f>_xlfn.PERCENTILE.EXC(AC4325:$AC$5675,0.5)</f>
        <v>5.1253040892767526E-2</v>
      </c>
      <c r="AE4325" s="70">
        <f>_xlfn.PERCENTILE.EXC($AC4325:AC$5675,0.35)</f>
        <v>2.5568953863796536E-2</v>
      </c>
      <c r="AF4325" s="71">
        <f t="shared" si="2186"/>
        <v>-1.1003227768817556E-4</v>
      </c>
      <c r="AG4325" s="70">
        <f t="shared" si="2187"/>
        <v>-0.31213811082236831</v>
      </c>
      <c r="AH4325" s="70">
        <f t="shared" si="2188"/>
        <v>-0.32972785344228484</v>
      </c>
      <c r="AI4325" s="61" t="str">
        <f t="shared" si="2183"/>
        <v>Short VOL</v>
      </c>
      <c r="AJ4325" s="68" t="str">
        <f t="shared" si="2184"/>
        <v>Short VOL</v>
      </c>
      <c r="AK4325" s="72"/>
      <c r="AL4325" s="73"/>
      <c r="AM4325" s="72"/>
      <c r="AN4325" s="73"/>
      <c r="AO4325" s="74"/>
      <c r="AP4325" s="20"/>
      <c r="AQ4325" s="74"/>
      <c r="AR4325" s="20"/>
      <c r="AS4325" s="74"/>
      <c r="AT4325" s="20"/>
      <c r="AU4325" s="74" t="str">
        <f t="shared" si="2175"/>
        <v>00631L</v>
      </c>
      <c r="AV4325" s="20">
        <f t="shared" si="2181"/>
        <v>1</v>
      </c>
      <c r="AW4325" s="74" t="str">
        <f t="shared" si="2176"/>
        <v>00631L</v>
      </c>
      <c r="AX4325" s="20">
        <f t="shared" si="2177"/>
        <v>1</v>
      </c>
      <c r="AY4325" s="20">
        <f t="shared" si="2182"/>
        <v>1</v>
      </c>
      <c r="AZ4325" s="116">
        <v>40032</v>
      </c>
      <c r="BA4325" s="116"/>
      <c r="BB4325" s="20"/>
      <c r="BC4325" s="20"/>
      <c r="BD4325" s="76"/>
      <c r="BE4325" s="77"/>
      <c r="BF4325" s="77"/>
    </row>
    <row r="4326" spans="1:58" s="23" customFormat="1" ht="15.75" customHeight="1" x14ac:dyDescent="0.4">
      <c r="A4326" s="116">
        <v>40030</v>
      </c>
      <c r="B4326" s="112">
        <v>26.05</v>
      </c>
      <c r="C4326" s="112">
        <v>28.85</v>
      </c>
      <c r="D4326" s="112">
        <v>29.4</v>
      </c>
      <c r="E4326" s="112">
        <v>29.05</v>
      </c>
      <c r="F4326" s="112">
        <v>28.4</v>
      </c>
      <c r="G4326" s="112">
        <v>28.8</v>
      </c>
      <c r="H4326" s="113">
        <v>28.9</v>
      </c>
      <c r="I4326" s="90">
        <f t="shared" si="2178"/>
        <v>27.59</v>
      </c>
      <c r="J4326" s="90">
        <f t="shared" si="2179"/>
        <v>29.1525</v>
      </c>
      <c r="K4326" s="114">
        <v>9</v>
      </c>
      <c r="L4326" s="115">
        <v>0.05</v>
      </c>
      <c r="M4326" s="11"/>
      <c r="N4326" s="90">
        <v>24.9</v>
      </c>
      <c r="O4326" s="90">
        <v>27.17</v>
      </c>
      <c r="P4326" s="90">
        <v>28.64</v>
      </c>
      <c r="Q4326" s="90">
        <v>29.05</v>
      </c>
      <c r="R4326" s="63">
        <f t="shared" si="2190"/>
        <v>30.910000000000004</v>
      </c>
      <c r="S4326" s="64">
        <f t="shared" si="2189"/>
        <v>4.017677782241065E-4</v>
      </c>
      <c r="T4326" s="65"/>
      <c r="U4326" s="65">
        <f t="shared" si="2185"/>
        <v>0.91645196908354787</v>
      </c>
      <c r="V4326" s="65">
        <f t="shared" ref="V4326:V4389" si="2191">N4326/P4326</f>
        <v>0.869413407821229</v>
      </c>
      <c r="W4326" s="65">
        <f t="shared" ref="W4326:W4389" si="2192">N4326/Q4326</f>
        <v>0.8571428571428571</v>
      </c>
      <c r="X4326" s="61">
        <f t="shared" si="2180"/>
        <v>0.10748560460652594</v>
      </c>
      <c r="Y4326" s="66">
        <f t="shared" ref="Y4326:Y4389" si="2193">(H4326-E4326)/E4326</f>
        <v>-5.1635111876076464E-3</v>
      </c>
      <c r="Z4326" s="61">
        <f t="shared" ref="Z4326:Z4389" si="2194">(J4326-I4326)/I4326</f>
        <v>5.6632837984777092E-2</v>
      </c>
      <c r="AA4326" s="67">
        <f t="shared" ref="AA4326:AA4389" si="2195">B4326*(K4326*L4326)+C4326*(1-(K4326*L4326))</f>
        <v>27.590000000000003</v>
      </c>
      <c r="AB4326" s="68">
        <f t="shared" ref="AB4326:AB4389" si="2196">(B4326-N4326)/N4326</f>
        <v>4.6184738955823382E-2</v>
      </c>
      <c r="AC4326" s="69">
        <f t="shared" ref="AC4326:AC4389" si="2197">(AA4326-N4326)/N4326</f>
        <v>0.10803212851405643</v>
      </c>
      <c r="AD4326" s="70">
        <f>_xlfn.PERCENTILE.EXC(AC4326:$AC$5675,0.5)</f>
        <v>5.1251986692918139E-2</v>
      </c>
      <c r="AE4326" s="70">
        <f>_xlfn.PERCENTILE.EXC($AC4326:AC$5675,0.35)</f>
        <v>2.5516363726852492E-2</v>
      </c>
      <c r="AF4326" s="71">
        <f t="shared" si="2186"/>
        <v>-1.1003227768817556E-4</v>
      </c>
      <c r="AG4326" s="70">
        <f t="shared" si="2187"/>
        <v>-0.31213811082236831</v>
      </c>
      <c r="AH4326" s="70">
        <f t="shared" si="2188"/>
        <v>-0.32972785344228484</v>
      </c>
      <c r="AI4326" s="61" t="str">
        <f t="shared" si="2183"/>
        <v>Short VOL</v>
      </c>
      <c r="AJ4326" s="68" t="str">
        <f t="shared" si="2184"/>
        <v>Short VOL</v>
      </c>
      <c r="AK4326" s="72"/>
      <c r="AL4326" s="73"/>
      <c r="AM4326" s="72"/>
      <c r="AN4326" s="73"/>
      <c r="AO4326" s="74"/>
      <c r="AP4326" s="20"/>
      <c r="AQ4326" s="74"/>
      <c r="AR4326" s="20"/>
      <c r="AS4326" s="74"/>
      <c r="AT4326" s="20"/>
      <c r="AU4326" s="74" t="str">
        <f t="shared" si="2175"/>
        <v>00631L</v>
      </c>
      <c r="AV4326" s="20">
        <f t="shared" si="2181"/>
        <v>1</v>
      </c>
      <c r="AW4326" s="74" t="str">
        <f t="shared" si="2176"/>
        <v>00631L</v>
      </c>
      <c r="AX4326" s="20">
        <f t="shared" si="2177"/>
        <v>1</v>
      </c>
      <c r="AY4326" s="20">
        <f t="shared" si="2182"/>
        <v>1</v>
      </c>
      <c r="AZ4326" s="116">
        <v>40031</v>
      </c>
      <c r="BA4326" s="116"/>
      <c r="BB4326" s="20"/>
      <c r="BC4326" s="20"/>
      <c r="BD4326" s="76"/>
      <c r="BE4326" s="77"/>
      <c r="BF4326" s="77"/>
    </row>
    <row r="4327" spans="1:58" s="23" customFormat="1" ht="15.75" customHeight="1" x14ac:dyDescent="0.4">
      <c r="A4327" s="116">
        <v>40029</v>
      </c>
      <c r="B4327" s="112">
        <v>26.3</v>
      </c>
      <c r="C4327" s="112">
        <v>28.85</v>
      </c>
      <c r="D4327" s="112">
        <v>29.5</v>
      </c>
      <c r="E4327" s="112">
        <v>29.15</v>
      </c>
      <c r="F4327" s="112">
        <v>28.45</v>
      </c>
      <c r="G4327" s="112">
        <v>28.7</v>
      </c>
      <c r="H4327" s="113">
        <v>28.85</v>
      </c>
      <c r="I4327" s="90">
        <f t="shared" si="2178"/>
        <v>27.575000000000003</v>
      </c>
      <c r="J4327" s="90">
        <f t="shared" si="2179"/>
        <v>29.175000000000001</v>
      </c>
      <c r="K4327" s="114">
        <v>10</v>
      </c>
      <c r="L4327" s="115">
        <v>0.05</v>
      </c>
      <c r="M4327" s="11"/>
      <c r="N4327" s="90">
        <v>24.89</v>
      </c>
      <c r="O4327" s="90">
        <v>27.22</v>
      </c>
      <c r="P4327" s="90">
        <v>28.48</v>
      </c>
      <c r="Q4327" s="90">
        <v>28.9</v>
      </c>
      <c r="R4327" s="63">
        <f t="shared" si="2190"/>
        <v>30.810000000000002</v>
      </c>
      <c r="S4327" s="64">
        <f t="shared" si="2189"/>
        <v>-2.6212832550860647E-2</v>
      </c>
      <c r="T4327" s="65"/>
      <c r="U4327" s="65">
        <f t="shared" si="2185"/>
        <v>0.91440117560617196</v>
      </c>
      <c r="V4327" s="65">
        <f t="shared" si="2191"/>
        <v>0.87394662921348321</v>
      </c>
      <c r="W4327" s="65">
        <f t="shared" si="2192"/>
        <v>0.86124567474048452</v>
      </c>
      <c r="X4327" s="61">
        <f t="shared" si="2180"/>
        <v>9.695817490494299E-2</v>
      </c>
      <c r="Y4327" s="66">
        <f t="shared" si="2193"/>
        <v>-1.0291595197255478E-2</v>
      </c>
      <c r="Z4327" s="61">
        <f t="shared" si="2194"/>
        <v>5.8023572076155855E-2</v>
      </c>
      <c r="AA4327" s="67">
        <f t="shared" si="2195"/>
        <v>27.575000000000003</v>
      </c>
      <c r="AB4327" s="68">
        <f t="shared" si="2196"/>
        <v>5.6649256729610291E-2</v>
      </c>
      <c r="AC4327" s="69">
        <f t="shared" si="2197"/>
        <v>0.10787464845319414</v>
      </c>
      <c r="AD4327" s="70">
        <f>_xlfn.PERCENTILE.EXC(AC4327:$AC$5675,0.5)</f>
        <v>5.1250932493068758E-2</v>
      </c>
      <c r="AE4327" s="70">
        <f>_xlfn.PERCENTILE.EXC($AC4327:AC$5675,0.35)</f>
        <v>2.5514976972985551E-2</v>
      </c>
      <c r="AF4327" s="71">
        <f t="shared" si="2186"/>
        <v>-1.1003227768817556E-4</v>
      </c>
      <c r="AG4327" s="70">
        <f t="shared" si="2187"/>
        <v>-0.31213811082236831</v>
      </c>
      <c r="AH4327" s="70">
        <f t="shared" si="2188"/>
        <v>-0.32972785344228484</v>
      </c>
      <c r="AI4327" s="61" t="str">
        <f t="shared" si="2183"/>
        <v>Short VOL</v>
      </c>
      <c r="AJ4327" s="68" t="str">
        <f t="shared" si="2184"/>
        <v>Short VOL</v>
      </c>
      <c r="AK4327" s="72"/>
      <c r="AL4327" s="73"/>
      <c r="AM4327" s="72"/>
      <c r="AN4327" s="73"/>
      <c r="AO4327" s="74"/>
      <c r="AP4327" s="20"/>
      <c r="AQ4327" s="74"/>
      <c r="AR4327" s="20"/>
      <c r="AS4327" s="74"/>
      <c r="AT4327" s="20"/>
      <c r="AU4327" s="74" t="str">
        <f t="shared" si="2175"/>
        <v>00631L</v>
      </c>
      <c r="AV4327" s="20">
        <f t="shared" si="2181"/>
        <v>1</v>
      </c>
      <c r="AW4327" s="74" t="str">
        <f t="shared" si="2176"/>
        <v>00631L</v>
      </c>
      <c r="AX4327" s="20">
        <f t="shared" si="2177"/>
        <v>1</v>
      </c>
      <c r="AY4327" s="20">
        <f t="shared" si="2182"/>
        <v>1</v>
      </c>
      <c r="AZ4327" s="116">
        <v>40030</v>
      </c>
      <c r="BA4327" s="116"/>
      <c r="BB4327" s="20"/>
      <c r="BC4327" s="20"/>
      <c r="BD4327" s="76"/>
      <c r="BE4327" s="77"/>
      <c r="BF4327" s="77"/>
    </row>
    <row r="4328" spans="1:58" s="23" customFormat="1" ht="15.75" customHeight="1" x14ac:dyDescent="0.4">
      <c r="A4328" s="116">
        <v>40028</v>
      </c>
      <c r="B4328" s="112">
        <v>26.45</v>
      </c>
      <c r="C4328" s="112">
        <v>29.1</v>
      </c>
      <c r="D4328" s="112">
        <v>29.6</v>
      </c>
      <c r="E4328" s="112">
        <v>29.3</v>
      </c>
      <c r="F4328" s="112">
        <v>28.55</v>
      </c>
      <c r="G4328" s="112">
        <v>28.75</v>
      </c>
      <c r="H4328" s="113">
        <v>28.9</v>
      </c>
      <c r="I4328" s="90">
        <f t="shared" si="2178"/>
        <v>27.642499999999998</v>
      </c>
      <c r="J4328" s="90">
        <f t="shared" si="2179"/>
        <v>29.325000000000003</v>
      </c>
      <c r="K4328" s="114">
        <v>11</v>
      </c>
      <c r="L4328" s="115">
        <v>0.05</v>
      </c>
      <c r="M4328" s="11"/>
      <c r="N4328" s="90">
        <v>25.56</v>
      </c>
      <c r="O4328" s="90">
        <v>27.71</v>
      </c>
      <c r="P4328" s="90">
        <v>28.78</v>
      </c>
      <c r="Q4328" s="90">
        <v>29.19</v>
      </c>
      <c r="R4328" s="63">
        <f t="shared" si="2190"/>
        <v>30.930000000000003</v>
      </c>
      <c r="S4328" s="64">
        <f t="shared" si="2189"/>
        <v>-1.3888888888889003E-2</v>
      </c>
      <c r="T4328" s="65"/>
      <c r="U4328" s="65">
        <f t="shared" si="2185"/>
        <v>0.92241068206423671</v>
      </c>
      <c r="V4328" s="65">
        <f t="shared" si="2191"/>
        <v>0.88811674774148708</v>
      </c>
      <c r="W4328" s="65">
        <f t="shared" si="2192"/>
        <v>0.87564234326824242</v>
      </c>
      <c r="X4328" s="61">
        <f t="shared" si="2180"/>
        <v>0.10018903591682428</v>
      </c>
      <c r="Y4328" s="66">
        <f t="shared" si="2193"/>
        <v>-1.3651877133105875E-2</v>
      </c>
      <c r="Z4328" s="61">
        <f t="shared" si="2194"/>
        <v>6.0866419462783927E-2</v>
      </c>
      <c r="AA4328" s="67">
        <f t="shared" si="2195"/>
        <v>27.642499999999998</v>
      </c>
      <c r="AB4328" s="68">
        <f t="shared" si="2196"/>
        <v>3.4820031298904562E-2</v>
      </c>
      <c r="AC4328" s="69">
        <f t="shared" si="2197"/>
        <v>8.147496087636931E-2</v>
      </c>
      <c r="AD4328" s="70">
        <f>_xlfn.PERCENTILE.EXC(AC4328:$AC$5675,0.5)</f>
        <v>5.124266826405495E-2</v>
      </c>
      <c r="AE4328" s="70">
        <f>_xlfn.PERCENTILE.EXC($AC4328:AC$5675,0.35)</f>
        <v>2.5513590219118615E-2</v>
      </c>
      <c r="AF4328" s="71">
        <f t="shared" si="2186"/>
        <v>-1.1003227768817556E-4</v>
      </c>
      <c r="AG4328" s="70">
        <f t="shared" si="2187"/>
        <v>-0.31213811082236831</v>
      </c>
      <c r="AH4328" s="70">
        <f t="shared" si="2188"/>
        <v>-0.32972785344228484</v>
      </c>
      <c r="AI4328" s="61" t="str">
        <f t="shared" si="2183"/>
        <v>Short VOL</v>
      </c>
      <c r="AJ4328" s="68" t="str">
        <f t="shared" si="2184"/>
        <v>Short VOL</v>
      </c>
      <c r="AK4328" s="72"/>
      <c r="AL4328" s="73"/>
      <c r="AM4328" s="72"/>
      <c r="AN4328" s="73"/>
      <c r="AO4328" s="74"/>
      <c r="AP4328" s="20"/>
      <c r="AQ4328" s="74"/>
      <c r="AR4328" s="20"/>
      <c r="AS4328" s="74"/>
      <c r="AT4328" s="20"/>
      <c r="AU4328" s="74" t="str">
        <f t="shared" si="2175"/>
        <v>00631L</v>
      </c>
      <c r="AV4328" s="20">
        <f t="shared" si="2181"/>
        <v>1</v>
      </c>
      <c r="AW4328" s="74" t="str">
        <f t="shared" si="2176"/>
        <v>00631L</v>
      </c>
      <c r="AX4328" s="20">
        <f t="shared" si="2177"/>
        <v>1</v>
      </c>
      <c r="AY4328" s="20">
        <f t="shared" si="2182"/>
        <v>1</v>
      </c>
      <c r="AZ4328" s="116">
        <v>40029</v>
      </c>
      <c r="BA4328" s="116"/>
      <c r="BB4328" s="20"/>
      <c r="BC4328" s="20"/>
      <c r="BD4328" s="76"/>
      <c r="BE4328" s="77"/>
      <c r="BF4328" s="77"/>
    </row>
    <row r="4329" spans="1:58" s="23" customFormat="1" ht="15.75" customHeight="1" x14ac:dyDescent="0.4">
      <c r="A4329" s="116">
        <v>40025</v>
      </c>
      <c r="B4329" s="112">
        <v>27.25</v>
      </c>
      <c r="C4329" s="112">
        <v>29.7</v>
      </c>
      <c r="D4329" s="112">
        <v>30</v>
      </c>
      <c r="E4329" s="112">
        <v>29.7</v>
      </c>
      <c r="F4329" s="112">
        <v>28.9</v>
      </c>
      <c r="G4329" s="112">
        <v>29.2</v>
      </c>
      <c r="H4329" s="113">
        <v>29.2</v>
      </c>
      <c r="I4329" s="90">
        <f t="shared" si="2178"/>
        <v>28.23</v>
      </c>
      <c r="J4329" s="90">
        <f t="shared" si="2179"/>
        <v>29.82</v>
      </c>
      <c r="K4329" s="114">
        <v>12</v>
      </c>
      <c r="L4329" s="115">
        <v>0.05</v>
      </c>
      <c r="M4329" s="11"/>
      <c r="N4329" s="90">
        <v>25.92</v>
      </c>
      <c r="O4329" s="90">
        <v>28.4</v>
      </c>
      <c r="P4329" s="90">
        <v>29.06</v>
      </c>
      <c r="Q4329" s="90">
        <v>29.8</v>
      </c>
      <c r="R4329" s="63">
        <f t="shared" si="2190"/>
        <v>31.539999999999992</v>
      </c>
      <c r="S4329" s="64">
        <f t="shared" si="2189"/>
        <v>2.0472440944882014E-2</v>
      </c>
      <c r="T4329" s="65"/>
      <c r="U4329" s="65">
        <f t="shared" si="2185"/>
        <v>0.91267605633802829</v>
      </c>
      <c r="V4329" s="65">
        <f t="shared" si="2191"/>
        <v>0.89194769442532695</v>
      </c>
      <c r="W4329" s="65">
        <f t="shared" si="2192"/>
        <v>0.86979865771812082</v>
      </c>
      <c r="X4329" s="61">
        <f t="shared" si="2180"/>
        <v>8.9908256880733922E-2</v>
      </c>
      <c r="Y4329" s="66">
        <f t="shared" si="2193"/>
        <v>-1.6835016835016835E-2</v>
      </c>
      <c r="Z4329" s="61">
        <f t="shared" si="2194"/>
        <v>5.6323060573857595E-2</v>
      </c>
      <c r="AA4329" s="67">
        <f t="shared" si="2195"/>
        <v>28.229999999999997</v>
      </c>
      <c r="AB4329" s="68">
        <f t="shared" si="2196"/>
        <v>5.1311728395061658E-2</v>
      </c>
      <c r="AC4329" s="69">
        <f t="shared" si="2197"/>
        <v>8.9120370370370183E-2</v>
      </c>
      <c r="AD4329" s="70">
        <f>_xlfn.PERCENTILE.EXC(AC4329:$AC$5675,0.5)</f>
        <v>5.1234404035041134E-2</v>
      </c>
      <c r="AE4329" s="70">
        <f>_xlfn.PERCENTILE.EXC($AC4329:AC$5675,0.35)</f>
        <v>2.5502814672314661E-2</v>
      </c>
      <c r="AF4329" s="71">
        <f t="shared" si="2186"/>
        <v>-1.1003227768817556E-4</v>
      </c>
      <c r="AG4329" s="70">
        <f t="shared" si="2187"/>
        <v>-0.31213811082236831</v>
      </c>
      <c r="AH4329" s="70">
        <f t="shared" si="2188"/>
        <v>-0.32972785344228484</v>
      </c>
      <c r="AI4329" s="61" t="str">
        <f t="shared" si="2183"/>
        <v>Short VOL</v>
      </c>
      <c r="AJ4329" s="68" t="str">
        <f t="shared" si="2184"/>
        <v>Short VOL</v>
      </c>
      <c r="AK4329" s="72"/>
      <c r="AL4329" s="73"/>
      <c r="AM4329" s="72"/>
      <c r="AN4329" s="73"/>
      <c r="AO4329" s="74"/>
      <c r="AP4329" s="20"/>
      <c r="AQ4329" s="74"/>
      <c r="AR4329" s="20"/>
      <c r="AS4329" s="74"/>
      <c r="AT4329" s="20"/>
      <c r="AU4329" s="74" t="str">
        <f t="shared" si="2175"/>
        <v>00631L</v>
      </c>
      <c r="AV4329" s="20">
        <f t="shared" si="2181"/>
        <v>1</v>
      </c>
      <c r="AW4329" s="74" t="str">
        <f t="shared" si="2176"/>
        <v>00631L</v>
      </c>
      <c r="AX4329" s="20">
        <f t="shared" si="2177"/>
        <v>1</v>
      </c>
      <c r="AY4329" s="20">
        <f t="shared" si="2182"/>
        <v>1</v>
      </c>
      <c r="AZ4329" s="116">
        <v>40028</v>
      </c>
      <c r="BA4329" s="116"/>
      <c r="BB4329" s="20"/>
      <c r="BC4329" s="20"/>
      <c r="BD4329" s="76"/>
      <c r="BE4329" s="77"/>
      <c r="BF4329" s="77"/>
    </row>
    <row r="4330" spans="1:58" s="23" customFormat="1" ht="15.75" customHeight="1" x14ac:dyDescent="0.4">
      <c r="A4330" s="116">
        <v>40024</v>
      </c>
      <c r="B4330" s="112">
        <v>27.05</v>
      </c>
      <c r="C4330" s="112">
        <v>29.3</v>
      </c>
      <c r="D4330" s="112">
        <v>29.9</v>
      </c>
      <c r="E4330" s="112">
        <v>29.4</v>
      </c>
      <c r="F4330" s="112">
        <v>28.55</v>
      </c>
      <c r="G4330" s="112">
        <v>28.75</v>
      </c>
      <c r="H4330" s="113">
        <v>28.8</v>
      </c>
      <c r="I4330" s="90">
        <f t="shared" si="2178"/>
        <v>27.837500000000002</v>
      </c>
      <c r="J4330" s="90">
        <f t="shared" si="2179"/>
        <v>29.51</v>
      </c>
      <c r="K4330" s="114">
        <v>13</v>
      </c>
      <c r="L4330" s="115">
        <v>0.05</v>
      </c>
      <c r="M4330" s="11"/>
      <c r="N4330" s="90">
        <v>25.4</v>
      </c>
      <c r="O4330" s="90">
        <v>28.19</v>
      </c>
      <c r="P4330" s="90">
        <v>29.24</v>
      </c>
      <c r="Q4330" s="90">
        <v>29.48</v>
      </c>
      <c r="R4330" s="63">
        <f t="shared" si="2190"/>
        <v>32.03</v>
      </c>
      <c r="S4330" s="64">
        <f t="shared" si="2189"/>
        <v>-8.1999219055056954E-3</v>
      </c>
      <c r="T4330" s="65"/>
      <c r="U4330" s="65">
        <f t="shared" si="2185"/>
        <v>0.9010287335934728</v>
      </c>
      <c r="V4330" s="65">
        <f t="shared" si="2191"/>
        <v>0.86867305061559508</v>
      </c>
      <c r="W4330" s="65">
        <f t="shared" si="2192"/>
        <v>0.86160108548168246</v>
      </c>
      <c r="X4330" s="61">
        <f t="shared" si="2180"/>
        <v>8.3179297597042512E-2</v>
      </c>
      <c r="Y4330" s="66">
        <f t="shared" si="2193"/>
        <v>-2.0408163265306051E-2</v>
      </c>
      <c r="Z4330" s="61">
        <f t="shared" si="2194"/>
        <v>6.0080826223619196E-2</v>
      </c>
      <c r="AA4330" s="67">
        <f t="shared" si="2195"/>
        <v>27.837499999999999</v>
      </c>
      <c r="AB4330" s="68">
        <f t="shared" si="2196"/>
        <v>6.4960629921259935E-2</v>
      </c>
      <c r="AC4330" s="69">
        <f t="shared" si="2197"/>
        <v>9.5964566929133868E-2</v>
      </c>
      <c r="AD4330" s="70">
        <f>_xlfn.PERCENTILE.EXC(AC4330:$AC$5675,0.5)</f>
        <v>5.1170027570346097E-2</v>
      </c>
      <c r="AE4330" s="70">
        <f>_xlfn.PERCENTILE.EXC($AC4330:AC$5675,0.35)</f>
        <v>2.5484997530807945E-2</v>
      </c>
      <c r="AF4330" s="71">
        <f t="shared" si="2186"/>
        <v>-1.1003227768817556E-4</v>
      </c>
      <c r="AG4330" s="70">
        <f t="shared" si="2187"/>
        <v>-0.31213811082236831</v>
      </c>
      <c r="AH4330" s="70">
        <f t="shared" si="2188"/>
        <v>-0.32972785344228484</v>
      </c>
      <c r="AI4330" s="61" t="str">
        <f t="shared" si="2183"/>
        <v>Short VOL</v>
      </c>
      <c r="AJ4330" s="68" t="str">
        <f t="shared" si="2184"/>
        <v>Short VOL</v>
      </c>
      <c r="AK4330" s="72"/>
      <c r="AL4330" s="73"/>
      <c r="AM4330" s="72"/>
      <c r="AN4330" s="73"/>
      <c r="AO4330" s="74"/>
      <c r="AP4330" s="20"/>
      <c r="AQ4330" s="74"/>
      <c r="AR4330" s="20"/>
      <c r="AS4330" s="74"/>
      <c r="AT4330" s="20"/>
      <c r="AU4330" s="74" t="str">
        <f t="shared" si="2175"/>
        <v>00631L</v>
      </c>
      <c r="AV4330" s="20">
        <f t="shared" si="2181"/>
        <v>1</v>
      </c>
      <c r="AW4330" s="74" t="str">
        <f t="shared" si="2176"/>
        <v>00631L</v>
      </c>
      <c r="AX4330" s="20">
        <f t="shared" si="2177"/>
        <v>1</v>
      </c>
      <c r="AY4330" s="20">
        <f t="shared" si="2182"/>
        <v>1</v>
      </c>
      <c r="AZ4330" s="116">
        <v>40025</v>
      </c>
      <c r="BA4330" s="116"/>
      <c r="BB4330" s="20"/>
      <c r="BC4330" s="20"/>
      <c r="BD4330" s="76"/>
      <c r="BE4330" s="77"/>
      <c r="BF4330" s="77"/>
    </row>
    <row r="4331" spans="1:58" s="23" customFormat="1" ht="15.75" customHeight="1" x14ac:dyDescent="0.4">
      <c r="A4331" s="116">
        <v>40023</v>
      </c>
      <c r="B4331" s="112">
        <v>27.65</v>
      </c>
      <c r="C4331" s="112">
        <v>30.05</v>
      </c>
      <c r="D4331" s="112">
        <v>30.35</v>
      </c>
      <c r="E4331" s="112">
        <v>29.8</v>
      </c>
      <c r="F4331" s="112">
        <v>28.95</v>
      </c>
      <c r="G4331" s="112">
        <v>29.15</v>
      </c>
      <c r="H4331" s="113">
        <v>29.25</v>
      </c>
      <c r="I4331" s="90">
        <f t="shared" si="2178"/>
        <v>28.369999999999997</v>
      </c>
      <c r="J4331" s="90">
        <f t="shared" si="2179"/>
        <v>30.14</v>
      </c>
      <c r="K4331" s="114">
        <v>14</v>
      </c>
      <c r="L4331" s="115">
        <v>0.05</v>
      </c>
      <c r="M4331" s="11"/>
      <c r="N4331" s="90">
        <v>25.61</v>
      </c>
      <c r="O4331" s="90">
        <v>28.42</v>
      </c>
      <c r="P4331" s="90">
        <v>29.46</v>
      </c>
      <c r="Q4331" s="90">
        <v>29.68</v>
      </c>
      <c r="R4331" s="63">
        <f t="shared" si="2190"/>
        <v>32.270000000000003</v>
      </c>
      <c r="S4331" s="64">
        <f t="shared" si="2189"/>
        <v>2.3990403838464527E-2</v>
      </c>
      <c r="T4331" s="65"/>
      <c r="U4331" s="65">
        <f t="shared" si="2185"/>
        <v>0.90112596762843056</v>
      </c>
      <c r="V4331" s="65">
        <f t="shared" si="2191"/>
        <v>0.8693143245078071</v>
      </c>
      <c r="W4331" s="65">
        <f t="shared" si="2192"/>
        <v>0.8628706199460916</v>
      </c>
      <c r="X4331" s="61">
        <f t="shared" si="2180"/>
        <v>8.6799276672694478E-2</v>
      </c>
      <c r="Y4331" s="66">
        <f t="shared" si="2193"/>
        <v>-1.8456375838926196E-2</v>
      </c>
      <c r="Z4331" s="61">
        <f t="shared" si="2194"/>
        <v>6.2389848431441783E-2</v>
      </c>
      <c r="AA4331" s="67">
        <f t="shared" si="2195"/>
        <v>28.369999999999997</v>
      </c>
      <c r="AB4331" s="68">
        <f t="shared" si="2196"/>
        <v>7.9656384224912113E-2</v>
      </c>
      <c r="AC4331" s="69">
        <f t="shared" si="2197"/>
        <v>0.10777040218664577</v>
      </c>
      <c r="AD4331" s="70">
        <f>_xlfn.PERCENTILE.EXC(AC4331:$AC$5675,0.5)</f>
        <v>5.1105651105651059E-2</v>
      </c>
      <c r="AE4331" s="70">
        <f>_xlfn.PERCENTILE.EXC($AC4331:AC$5675,0.35)</f>
        <v>2.5467180389301226E-2</v>
      </c>
      <c r="AF4331" s="71">
        <f t="shared" si="2186"/>
        <v>-1.1003227768817556E-4</v>
      </c>
      <c r="AG4331" s="70">
        <f t="shared" si="2187"/>
        <v>-0.31213811082236831</v>
      </c>
      <c r="AH4331" s="70">
        <f t="shared" si="2188"/>
        <v>-0.32972785344228484</v>
      </c>
      <c r="AI4331" s="61" t="str">
        <f t="shared" si="2183"/>
        <v>Short VOL</v>
      </c>
      <c r="AJ4331" s="68" t="str">
        <f t="shared" si="2184"/>
        <v>Short VOL</v>
      </c>
      <c r="AK4331" s="72"/>
      <c r="AL4331" s="73"/>
      <c r="AM4331" s="72"/>
      <c r="AN4331" s="73"/>
      <c r="AO4331" s="74"/>
      <c r="AP4331" s="20"/>
      <c r="AQ4331" s="74"/>
      <c r="AR4331" s="20"/>
      <c r="AS4331" s="74"/>
      <c r="AT4331" s="20"/>
      <c r="AU4331" s="74" t="str">
        <f t="shared" si="2175"/>
        <v>00631L</v>
      </c>
      <c r="AV4331" s="20">
        <f t="shared" si="2181"/>
        <v>1</v>
      </c>
      <c r="AW4331" s="74" t="str">
        <f t="shared" si="2176"/>
        <v>00631L</v>
      </c>
      <c r="AX4331" s="20">
        <f t="shared" si="2177"/>
        <v>1</v>
      </c>
      <c r="AY4331" s="20">
        <f t="shared" si="2182"/>
        <v>1</v>
      </c>
      <c r="AZ4331" s="116">
        <v>40024</v>
      </c>
      <c r="BA4331" s="116"/>
      <c r="BB4331" s="20"/>
      <c r="BC4331" s="20"/>
      <c r="BD4331" s="76"/>
      <c r="BE4331" s="77"/>
      <c r="BF4331" s="77"/>
    </row>
    <row r="4332" spans="1:58" s="23" customFormat="1" ht="15.75" customHeight="1" x14ac:dyDescent="0.4">
      <c r="A4332" s="116">
        <v>40022</v>
      </c>
      <c r="B4332" s="112">
        <v>27.3</v>
      </c>
      <c r="C4332" s="112">
        <v>29.85</v>
      </c>
      <c r="D4332" s="112">
        <v>30</v>
      </c>
      <c r="E4332" s="112">
        <v>29.7</v>
      </c>
      <c r="F4332" s="112">
        <v>29</v>
      </c>
      <c r="G4332" s="112">
        <v>29.05</v>
      </c>
      <c r="H4332" s="113">
        <v>29.05</v>
      </c>
      <c r="I4332" s="90">
        <f t="shared" si="2178"/>
        <v>27.9375</v>
      </c>
      <c r="J4332" s="90">
        <f t="shared" si="2179"/>
        <v>29.887500000000003</v>
      </c>
      <c r="K4332" s="114">
        <v>15</v>
      </c>
      <c r="L4332" s="115">
        <v>0.05</v>
      </c>
      <c r="M4332" s="11"/>
      <c r="N4332" s="90">
        <v>25.01</v>
      </c>
      <c r="O4332" s="90">
        <v>27.96</v>
      </c>
      <c r="P4332" s="90">
        <v>29.14</v>
      </c>
      <c r="Q4332" s="90">
        <v>29.48</v>
      </c>
      <c r="R4332" s="63">
        <f t="shared" si="2190"/>
        <v>32.090000000000003</v>
      </c>
      <c r="S4332" s="64">
        <f t="shared" si="2189"/>
        <v>3.0065897858319621E-2</v>
      </c>
      <c r="T4332" s="65"/>
      <c r="U4332" s="65">
        <f t="shared" si="2185"/>
        <v>0.89449213161659513</v>
      </c>
      <c r="V4332" s="65">
        <f t="shared" si="2191"/>
        <v>0.85827041866849696</v>
      </c>
      <c r="W4332" s="65">
        <f t="shared" si="2192"/>
        <v>0.84837177747625514</v>
      </c>
      <c r="X4332" s="61">
        <f t="shared" si="2180"/>
        <v>9.3406593406593436E-2</v>
      </c>
      <c r="Y4332" s="66">
        <f t="shared" si="2193"/>
        <v>-2.1885521885521838E-2</v>
      </c>
      <c r="Z4332" s="61">
        <f t="shared" si="2194"/>
        <v>6.979865771812091E-2</v>
      </c>
      <c r="AA4332" s="67">
        <f t="shared" si="2195"/>
        <v>27.9375</v>
      </c>
      <c r="AB4332" s="68">
        <f t="shared" si="2196"/>
        <v>9.1563374650139903E-2</v>
      </c>
      <c r="AC4332" s="69">
        <f t="shared" si="2197"/>
        <v>0.11705317872850853</v>
      </c>
      <c r="AD4332" s="70">
        <f>_xlfn.PERCENTILE.EXC(AC4332:$AC$5675,0.5)</f>
        <v>5.1089157732756255E-2</v>
      </c>
      <c r="AE4332" s="70">
        <f>_xlfn.PERCENTILE.EXC($AC4332:AC$5675,0.35)</f>
        <v>2.5451343161541653E-2</v>
      </c>
      <c r="AF4332" s="71">
        <f t="shared" si="2186"/>
        <v>-1.1003227768817556E-4</v>
      </c>
      <c r="AG4332" s="70">
        <f t="shared" si="2187"/>
        <v>-0.31213811082236831</v>
      </c>
      <c r="AH4332" s="70">
        <f t="shared" si="2188"/>
        <v>-0.32972785344228484</v>
      </c>
      <c r="AI4332" s="61" t="str">
        <f t="shared" si="2183"/>
        <v>Short VOL</v>
      </c>
      <c r="AJ4332" s="68" t="str">
        <f t="shared" si="2184"/>
        <v>Short VOL</v>
      </c>
      <c r="AK4332" s="72"/>
      <c r="AL4332" s="73"/>
      <c r="AM4332" s="72"/>
      <c r="AN4332" s="73"/>
      <c r="AO4332" s="74"/>
      <c r="AP4332" s="20"/>
      <c r="AQ4332" s="74"/>
      <c r="AR4332" s="20"/>
      <c r="AS4332" s="74"/>
      <c r="AT4332" s="20"/>
      <c r="AU4332" s="74" t="str">
        <f t="shared" si="2175"/>
        <v>00631L</v>
      </c>
      <c r="AV4332" s="20">
        <f t="shared" si="2181"/>
        <v>1</v>
      </c>
      <c r="AW4332" s="74" t="str">
        <f t="shared" si="2176"/>
        <v>00631L</v>
      </c>
      <c r="AX4332" s="20">
        <f t="shared" si="2177"/>
        <v>1</v>
      </c>
      <c r="AY4332" s="20">
        <f t="shared" si="2182"/>
        <v>1</v>
      </c>
      <c r="AZ4332" s="116">
        <v>40023</v>
      </c>
      <c r="BA4332" s="116"/>
      <c r="BB4332" s="20"/>
      <c r="BC4332" s="20"/>
      <c r="BD4332" s="76"/>
      <c r="BE4332" s="77"/>
      <c r="BF4332" s="77"/>
    </row>
    <row r="4333" spans="1:58" s="23" customFormat="1" ht="15.75" customHeight="1" x14ac:dyDescent="0.4">
      <c r="A4333" s="116">
        <v>40021</v>
      </c>
      <c r="B4333" s="112">
        <v>26.35</v>
      </c>
      <c r="C4333" s="112">
        <v>28.95</v>
      </c>
      <c r="D4333" s="112">
        <v>29.3</v>
      </c>
      <c r="E4333" s="112">
        <v>29</v>
      </c>
      <c r="F4333" s="112">
        <v>28.35</v>
      </c>
      <c r="G4333" s="112">
        <v>28.5</v>
      </c>
      <c r="H4333" s="113">
        <v>28.5</v>
      </c>
      <c r="I4333" s="90">
        <f t="shared" si="2178"/>
        <v>26.87</v>
      </c>
      <c r="J4333" s="90">
        <f t="shared" si="2179"/>
        <v>29.02</v>
      </c>
      <c r="K4333" s="114">
        <v>16</v>
      </c>
      <c r="L4333" s="115">
        <v>0.05</v>
      </c>
      <c r="M4333" s="11"/>
      <c r="N4333" s="90">
        <v>24.28</v>
      </c>
      <c r="O4333" s="90">
        <v>26.99</v>
      </c>
      <c r="P4333" s="90">
        <v>28.29</v>
      </c>
      <c r="Q4333" s="90">
        <v>28.9</v>
      </c>
      <c r="R4333" s="63">
        <f t="shared" si="2190"/>
        <v>31</v>
      </c>
      <c r="S4333" s="64">
        <f t="shared" si="2189"/>
        <v>5.1537462104807329E-2</v>
      </c>
      <c r="T4333" s="65"/>
      <c r="U4333" s="65">
        <f t="shared" si="2185"/>
        <v>0.89959244164505381</v>
      </c>
      <c r="V4333" s="65">
        <f t="shared" si="2191"/>
        <v>0.85825379992930373</v>
      </c>
      <c r="W4333" s="65">
        <f t="shared" si="2192"/>
        <v>0.84013840830449837</v>
      </c>
      <c r="X4333" s="61">
        <f t="shared" si="2180"/>
        <v>9.8671726755218125E-2</v>
      </c>
      <c r="Y4333" s="66">
        <f t="shared" si="2193"/>
        <v>-1.7241379310344827E-2</v>
      </c>
      <c r="Z4333" s="61">
        <f t="shared" si="2194"/>
        <v>8.0014886490509807E-2</v>
      </c>
      <c r="AA4333" s="67">
        <f t="shared" si="2195"/>
        <v>26.87</v>
      </c>
      <c r="AB4333" s="68">
        <f t="shared" si="2196"/>
        <v>8.5255354200988481E-2</v>
      </c>
      <c r="AC4333" s="69">
        <f t="shared" si="2197"/>
        <v>0.10667215815485996</v>
      </c>
      <c r="AD4333" s="70">
        <f>_xlfn.PERCENTILE.EXC(AC4333:$AC$5675,0.5)</f>
        <v>5.1072664359861457E-2</v>
      </c>
      <c r="AE4333" s="70">
        <f>_xlfn.PERCENTILE.EXC($AC4333:AC$5675,0.35)</f>
        <v>2.5436297899280941E-2</v>
      </c>
      <c r="AF4333" s="71">
        <f t="shared" si="2186"/>
        <v>-1.1003227768817556E-4</v>
      </c>
      <c r="AG4333" s="70">
        <f t="shared" si="2187"/>
        <v>-0.31213811082236831</v>
      </c>
      <c r="AH4333" s="70">
        <f t="shared" si="2188"/>
        <v>-0.32972785344228484</v>
      </c>
      <c r="AI4333" s="61" t="str">
        <f t="shared" si="2183"/>
        <v>Short VOL</v>
      </c>
      <c r="AJ4333" s="68" t="str">
        <f t="shared" si="2184"/>
        <v>Short VOL</v>
      </c>
      <c r="AK4333" s="72"/>
      <c r="AL4333" s="73"/>
      <c r="AM4333" s="72"/>
      <c r="AN4333" s="73"/>
      <c r="AO4333" s="74"/>
      <c r="AP4333" s="20"/>
      <c r="AQ4333" s="74"/>
      <c r="AR4333" s="20"/>
      <c r="AS4333" s="74"/>
      <c r="AT4333" s="20"/>
      <c r="AU4333" s="74" t="str">
        <f t="shared" si="2175"/>
        <v>00631L</v>
      </c>
      <c r="AV4333" s="20">
        <f t="shared" si="2181"/>
        <v>1</v>
      </c>
      <c r="AW4333" s="74" t="str">
        <f t="shared" si="2176"/>
        <v>00631L</v>
      </c>
      <c r="AX4333" s="20">
        <f t="shared" si="2177"/>
        <v>1</v>
      </c>
      <c r="AY4333" s="20">
        <f t="shared" si="2182"/>
        <v>1</v>
      </c>
      <c r="AZ4333" s="116">
        <v>40022</v>
      </c>
      <c r="BA4333" s="116"/>
      <c r="BB4333" s="20"/>
      <c r="BC4333" s="20"/>
      <c r="BD4333" s="76"/>
      <c r="BE4333" s="77"/>
      <c r="BF4333" s="77"/>
    </row>
    <row r="4334" spans="1:58" s="23" customFormat="1" ht="15.75" customHeight="1" x14ac:dyDescent="0.4">
      <c r="A4334" s="116">
        <v>40018</v>
      </c>
      <c r="B4334" s="112">
        <v>26</v>
      </c>
      <c r="C4334" s="112">
        <v>28.55</v>
      </c>
      <c r="D4334" s="112">
        <v>29</v>
      </c>
      <c r="E4334" s="112">
        <v>28.65</v>
      </c>
      <c r="F4334" s="112">
        <v>28.05</v>
      </c>
      <c r="G4334" s="112">
        <v>28.1</v>
      </c>
      <c r="H4334" s="113">
        <v>28.1</v>
      </c>
      <c r="I4334" s="90">
        <f t="shared" si="2178"/>
        <v>26.3825</v>
      </c>
      <c r="J4334" s="90">
        <f t="shared" si="2179"/>
        <v>28.6175</v>
      </c>
      <c r="K4334" s="114">
        <v>17</v>
      </c>
      <c r="L4334" s="115">
        <v>0.05</v>
      </c>
      <c r="M4334" s="11"/>
      <c r="N4334" s="90">
        <v>23.09</v>
      </c>
      <c r="O4334" s="90">
        <v>26.37</v>
      </c>
      <c r="P4334" s="90">
        <v>27.93</v>
      </c>
      <c r="Q4334" s="90">
        <v>28.96</v>
      </c>
      <c r="R4334" s="63">
        <f t="shared" si="2190"/>
        <v>31.209999999999997</v>
      </c>
      <c r="S4334" s="64">
        <f t="shared" si="2189"/>
        <v>-1.4511310285958168E-2</v>
      </c>
      <c r="T4334" s="65"/>
      <c r="U4334" s="65">
        <f t="shared" si="2185"/>
        <v>0.87561623056503601</v>
      </c>
      <c r="V4334" s="65">
        <f t="shared" si="2191"/>
        <v>0.82670963122090946</v>
      </c>
      <c r="W4334" s="65">
        <f t="shared" si="2192"/>
        <v>0.79730662983425415</v>
      </c>
      <c r="X4334" s="61">
        <f t="shared" si="2180"/>
        <v>9.8076923076923103E-2</v>
      </c>
      <c r="Y4334" s="66">
        <f t="shared" si="2193"/>
        <v>-1.9197207678882975E-2</v>
      </c>
      <c r="Z4334" s="61">
        <f t="shared" si="2194"/>
        <v>8.4715246849237161E-2</v>
      </c>
      <c r="AA4334" s="67">
        <f t="shared" si="2195"/>
        <v>26.3825</v>
      </c>
      <c r="AB4334" s="68">
        <f t="shared" si="2196"/>
        <v>0.12602858380251192</v>
      </c>
      <c r="AC4334" s="69">
        <f t="shared" si="2197"/>
        <v>0.14259419662191428</v>
      </c>
      <c r="AD4334" s="70">
        <f>_xlfn.PERCENTILE.EXC(AC4334:$AC$5675,0.5)</f>
        <v>5.1070077389909631E-2</v>
      </c>
      <c r="AE4334" s="70">
        <f>_xlfn.PERCENTILE.EXC($AC4334:AC$5675,0.35)</f>
        <v>2.5421252637020227E-2</v>
      </c>
      <c r="AF4334" s="71">
        <f t="shared" si="2186"/>
        <v>-1.1003227768817556E-4</v>
      </c>
      <c r="AG4334" s="70">
        <f t="shared" si="2187"/>
        <v>-0.31213811082236831</v>
      </c>
      <c r="AH4334" s="70">
        <f t="shared" si="2188"/>
        <v>-0.32972785344228484</v>
      </c>
      <c r="AI4334" s="61" t="str">
        <f t="shared" si="2183"/>
        <v>Short VOL</v>
      </c>
      <c r="AJ4334" s="68" t="str">
        <f t="shared" si="2184"/>
        <v>Short VOL</v>
      </c>
      <c r="AK4334" s="72"/>
      <c r="AL4334" s="73"/>
      <c r="AM4334" s="72"/>
      <c r="AN4334" s="73"/>
      <c r="AO4334" s="74"/>
      <c r="AP4334" s="20"/>
      <c r="AQ4334" s="74"/>
      <c r="AR4334" s="20"/>
      <c r="AS4334" s="74"/>
      <c r="AT4334" s="20"/>
      <c r="AU4334" s="74" t="str">
        <f t="shared" si="2175"/>
        <v>00631L</v>
      </c>
      <c r="AV4334" s="20">
        <f t="shared" si="2181"/>
        <v>1</v>
      </c>
      <c r="AW4334" s="74" t="str">
        <f t="shared" si="2176"/>
        <v>00631L</v>
      </c>
      <c r="AX4334" s="20">
        <f t="shared" si="2177"/>
        <v>1</v>
      </c>
      <c r="AY4334" s="20">
        <f t="shared" si="2182"/>
        <v>1</v>
      </c>
      <c r="AZ4334" s="116">
        <v>40021</v>
      </c>
      <c r="BA4334" s="116"/>
      <c r="BB4334" s="20"/>
      <c r="BC4334" s="20"/>
      <c r="BD4334" s="76"/>
      <c r="BE4334" s="77"/>
      <c r="BF4334" s="77"/>
    </row>
    <row r="4335" spans="1:58" s="23" customFormat="1" ht="15.75" customHeight="1" x14ac:dyDescent="0.4">
      <c r="A4335" s="116">
        <v>40017</v>
      </c>
      <c r="B4335" s="112">
        <v>26.25</v>
      </c>
      <c r="C4335" s="112">
        <v>28.45</v>
      </c>
      <c r="D4335" s="112">
        <v>28.9</v>
      </c>
      <c r="E4335" s="112">
        <v>28.75</v>
      </c>
      <c r="F4335" s="112">
        <v>28.1</v>
      </c>
      <c r="G4335" s="112">
        <v>28.05</v>
      </c>
      <c r="H4335" s="113">
        <v>28.15</v>
      </c>
      <c r="I4335" s="90">
        <f t="shared" si="2178"/>
        <v>26.47</v>
      </c>
      <c r="J4335" s="90">
        <f t="shared" si="2179"/>
        <v>28.494999999999997</v>
      </c>
      <c r="K4335" s="114">
        <v>18</v>
      </c>
      <c r="L4335" s="115">
        <v>0.05</v>
      </c>
      <c r="M4335" s="11"/>
      <c r="N4335" s="90">
        <v>23.43</v>
      </c>
      <c r="O4335" s="90">
        <v>26.96</v>
      </c>
      <c r="P4335" s="90">
        <v>28.38</v>
      </c>
      <c r="Q4335" s="90">
        <v>29.84</v>
      </c>
      <c r="R4335" s="63">
        <f t="shared" si="2190"/>
        <v>31.910000000000004</v>
      </c>
      <c r="S4335" s="64">
        <f t="shared" si="2189"/>
        <v>-1.7043033659991116E-3</v>
      </c>
      <c r="T4335" s="65"/>
      <c r="U4335" s="65">
        <f t="shared" si="2185"/>
        <v>0.86906528189910981</v>
      </c>
      <c r="V4335" s="65">
        <f t="shared" si="2191"/>
        <v>0.82558139534883723</v>
      </c>
      <c r="W4335" s="65">
        <f t="shared" si="2192"/>
        <v>0.78518766756032166</v>
      </c>
      <c r="X4335" s="61">
        <f t="shared" si="2180"/>
        <v>8.3809523809523778E-2</v>
      </c>
      <c r="Y4335" s="66">
        <f t="shared" si="2193"/>
        <v>-2.0869565217391355E-2</v>
      </c>
      <c r="Z4335" s="61">
        <f t="shared" si="2194"/>
        <v>7.6501700037778564E-2</v>
      </c>
      <c r="AA4335" s="67">
        <f t="shared" si="2195"/>
        <v>26.47</v>
      </c>
      <c r="AB4335" s="68">
        <f t="shared" si="2196"/>
        <v>0.12035851472471192</v>
      </c>
      <c r="AC4335" s="69">
        <f t="shared" si="2197"/>
        <v>0.12974818608621422</v>
      </c>
      <c r="AD4335" s="70">
        <f>_xlfn.PERCENTILE.EXC(AC4335:$AC$5675,0.5)</f>
        <v>5.1067490419957805E-2</v>
      </c>
      <c r="AE4335" s="70">
        <f>_xlfn.PERCENTILE.EXC($AC4335:AC$5675,0.35)</f>
        <v>2.5387071396276856E-2</v>
      </c>
      <c r="AF4335" s="71">
        <f t="shared" si="2186"/>
        <v>-1.1003227768817556E-4</v>
      </c>
      <c r="AG4335" s="70">
        <f t="shared" si="2187"/>
        <v>-0.31213811082236831</v>
      </c>
      <c r="AH4335" s="70">
        <f t="shared" si="2188"/>
        <v>-0.32972785344228484</v>
      </c>
      <c r="AI4335" s="61" t="str">
        <f t="shared" si="2183"/>
        <v>Short VOL</v>
      </c>
      <c r="AJ4335" s="68" t="str">
        <f t="shared" si="2184"/>
        <v>Short VOL</v>
      </c>
      <c r="AK4335" s="72"/>
      <c r="AL4335" s="73"/>
      <c r="AM4335" s="72"/>
      <c r="AN4335" s="73"/>
      <c r="AO4335" s="74"/>
      <c r="AP4335" s="20"/>
      <c r="AQ4335" s="74"/>
      <c r="AR4335" s="20"/>
      <c r="AS4335" s="74"/>
      <c r="AT4335" s="20"/>
      <c r="AU4335" s="74" t="str">
        <f t="shared" si="2175"/>
        <v>00631L</v>
      </c>
      <c r="AV4335" s="20">
        <f t="shared" si="2181"/>
        <v>1</v>
      </c>
      <c r="AW4335" s="74" t="str">
        <f t="shared" si="2176"/>
        <v>00631L</v>
      </c>
      <c r="AX4335" s="20">
        <f t="shared" si="2177"/>
        <v>1</v>
      </c>
      <c r="AY4335" s="20">
        <f t="shared" si="2182"/>
        <v>1</v>
      </c>
      <c r="AZ4335" s="116">
        <v>40018</v>
      </c>
      <c r="BA4335" s="116"/>
      <c r="BB4335" s="20"/>
      <c r="BC4335" s="20"/>
      <c r="BD4335" s="76"/>
      <c r="BE4335" s="77"/>
      <c r="BF4335" s="77"/>
    </row>
    <row r="4336" spans="1:58" s="23" customFormat="1" ht="15.75" customHeight="1" x14ac:dyDescent="0.4">
      <c r="A4336" s="116">
        <v>40016</v>
      </c>
      <c r="B4336" s="112">
        <v>27.2</v>
      </c>
      <c r="C4336" s="112">
        <v>29.2</v>
      </c>
      <c r="D4336" s="112">
        <v>29.3</v>
      </c>
      <c r="E4336" s="112">
        <v>28.9</v>
      </c>
      <c r="F4336" s="112">
        <v>28.35</v>
      </c>
      <c r="G4336" s="112">
        <v>28.3</v>
      </c>
      <c r="H4336" s="113">
        <v>28.7</v>
      </c>
      <c r="I4336" s="90">
        <f t="shared" si="2178"/>
        <v>27.3</v>
      </c>
      <c r="J4336" s="90">
        <f t="shared" si="2179"/>
        <v>29.204999999999998</v>
      </c>
      <c r="K4336" s="114">
        <v>19</v>
      </c>
      <c r="L4336" s="115">
        <v>0.05</v>
      </c>
      <c r="M4336" s="11"/>
      <c r="N4336" s="90">
        <v>23.47</v>
      </c>
      <c r="O4336" s="90">
        <v>27.22</v>
      </c>
      <c r="P4336" s="90">
        <v>28.63</v>
      </c>
      <c r="Q4336" s="90">
        <v>29.7</v>
      </c>
      <c r="R4336" s="63">
        <f t="shared" si="2190"/>
        <v>32.379999999999995</v>
      </c>
      <c r="S4336" s="64">
        <f t="shared" si="2189"/>
        <v>-1.6757436112274912E-2</v>
      </c>
      <c r="T4336" s="65"/>
      <c r="U4336" s="65">
        <f t="shared" si="2185"/>
        <v>0.86223365172667155</v>
      </c>
      <c r="V4336" s="65">
        <f t="shared" si="2191"/>
        <v>0.81976947258120847</v>
      </c>
      <c r="W4336" s="65">
        <f t="shared" si="2192"/>
        <v>0.79023569023569018</v>
      </c>
      <c r="X4336" s="61">
        <f t="shared" si="2180"/>
        <v>7.3529411764705885E-2</v>
      </c>
      <c r="Y4336" s="66">
        <f t="shared" si="2193"/>
        <v>-6.9204152249134707E-3</v>
      </c>
      <c r="Z4336" s="61">
        <f t="shared" si="2194"/>
        <v>6.9780219780219685E-2</v>
      </c>
      <c r="AA4336" s="67">
        <f t="shared" si="2195"/>
        <v>27.299999999999997</v>
      </c>
      <c r="AB4336" s="68">
        <f t="shared" si="2196"/>
        <v>0.15892628887942056</v>
      </c>
      <c r="AC4336" s="69">
        <f t="shared" si="2197"/>
        <v>0.16318704729441835</v>
      </c>
      <c r="AD4336" s="70">
        <f>_xlfn.PERCENTILE.EXC(AC4336:$AC$5675,0.5)</f>
        <v>5.1039543384170868E-2</v>
      </c>
      <c r="AE4336" s="70">
        <f>_xlfn.PERCENTILE.EXC($AC4336:AC$5675,0.35)</f>
        <v>2.5349700825786376E-2</v>
      </c>
      <c r="AF4336" s="71">
        <f t="shared" si="2186"/>
        <v>-1.1003227768817556E-4</v>
      </c>
      <c r="AG4336" s="70">
        <f t="shared" si="2187"/>
        <v>-0.31213811082236831</v>
      </c>
      <c r="AH4336" s="70">
        <f t="shared" si="2188"/>
        <v>-0.32972785344228484</v>
      </c>
      <c r="AI4336" s="61" t="str">
        <f t="shared" si="2183"/>
        <v>Short VOL</v>
      </c>
      <c r="AJ4336" s="68" t="str">
        <f t="shared" si="2184"/>
        <v>Short VOL</v>
      </c>
      <c r="AK4336" s="72"/>
      <c r="AL4336" s="73"/>
      <c r="AM4336" s="72"/>
      <c r="AN4336" s="73"/>
      <c r="AO4336" s="74"/>
      <c r="AP4336" s="20"/>
      <c r="AQ4336" s="74"/>
      <c r="AR4336" s="20"/>
      <c r="AS4336" s="74"/>
      <c r="AT4336" s="20"/>
      <c r="AU4336" s="74" t="str">
        <f t="shared" ref="AU4336:AU4399" si="2198">IF(AC4336&gt;AF4336,"00631L",IF(AC4336&lt;AG4336,"Cash","00635U"))</f>
        <v>00631L</v>
      </c>
      <c r="AV4336" s="20">
        <f t="shared" si="2181"/>
        <v>1</v>
      </c>
      <c r="AW4336" s="74" t="str">
        <f t="shared" ref="AW4336:AW4399" si="2199">IF(AC4336&gt;AE4336,"00631L",IF(AC4336&lt;AH4336,"00631L","00635U"))</f>
        <v>00631L</v>
      </c>
      <c r="AX4336" s="20">
        <f t="shared" si="2177"/>
        <v>1</v>
      </c>
      <c r="AY4336" s="20">
        <f t="shared" si="2182"/>
        <v>1</v>
      </c>
      <c r="AZ4336" s="116">
        <v>40017</v>
      </c>
      <c r="BA4336" s="116"/>
      <c r="BB4336" s="20"/>
      <c r="BC4336" s="20"/>
      <c r="BD4336" s="76"/>
      <c r="BE4336" s="77"/>
      <c r="BF4336" s="77"/>
    </row>
    <row r="4337" spans="1:58" s="23" customFormat="1" ht="15.75" customHeight="1" x14ac:dyDescent="0.4">
      <c r="A4337" s="116">
        <v>40015</v>
      </c>
      <c r="B4337" s="112">
        <v>24.05</v>
      </c>
      <c r="C4337" s="112">
        <v>27.85</v>
      </c>
      <c r="D4337" s="112">
        <v>29.35</v>
      </c>
      <c r="E4337" s="112">
        <v>29.45</v>
      </c>
      <c r="F4337" s="112">
        <v>29.15</v>
      </c>
      <c r="G4337" s="112">
        <v>28.5</v>
      </c>
      <c r="H4337" s="113">
        <v>28.5</v>
      </c>
      <c r="I4337" s="90">
        <f t="shared" si="2178"/>
        <v>27.85</v>
      </c>
      <c r="J4337" s="90">
        <f t="shared" si="2179"/>
        <v>29.35</v>
      </c>
      <c r="K4337" s="114">
        <v>0</v>
      </c>
      <c r="L4337" s="115">
        <v>4.1666666666666664E-2</v>
      </c>
      <c r="M4337" s="11"/>
      <c r="N4337" s="90">
        <v>23.87</v>
      </c>
      <c r="O4337" s="90">
        <v>27.44</v>
      </c>
      <c r="P4337" s="90">
        <v>28.81</v>
      </c>
      <c r="Q4337" s="90">
        <v>29.8</v>
      </c>
      <c r="R4337" s="63">
        <f t="shared" si="2190"/>
        <v>32.379999999999995</v>
      </c>
      <c r="S4337" s="64">
        <f t="shared" si="2189"/>
        <v>-2.1721311475409739E-2</v>
      </c>
      <c r="T4337" s="65"/>
      <c r="U4337" s="65">
        <f t="shared" si="2185"/>
        <v>0.86989795918367352</v>
      </c>
      <c r="V4337" s="65">
        <f t="shared" si="2191"/>
        <v>0.8285317598056231</v>
      </c>
      <c r="W4337" s="65">
        <f t="shared" si="2192"/>
        <v>0.80100671140939594</v>
      </c>
      <c r="X4337" s="61">
        <f t="shared" si="2180"/>
        <v>0.15800415800415804</v>
      </c>
      <c r="Y4337" s="66">
        <f t="shared" si="2193"/>
        <v>-3.2258064516129011E-2</v>
      </c>
      <c r="Z4337" s="61">
        <f t="shared" si="2194"/>
        <v>5.385996409335727E-2</v>
      </c>
      <c r="AA4337" s="67">
        <f t="shared" si="2195"/>
        <v>27.85</v>
      </c>
      <c r="AB4337" s="68">
        <f t="shared" si="2196"/>
        <v>7.5408462505236577E-3</v>
      </c>
      <c r="AC4337" s="69">
        <f t="shared" si="2197"/>
        <v>0.1667364893171345</v>
      </c>
      <c r="AD4337" s="70">
        <f>_xlfn.PERCENTILE.EXC(AC4337:$AC$5675,0.5)</f>
        <v>5.1011596348383932E-2</v>
      </c>
      <c r="AE4337" s="70">
        <f>_xlfn.PERCENTILE.EXC($AC4337:AC$5675,0.35)</f>
        <v>2.53123302552959E-2</v>
      </c>
      <c r="AF4337" s="71">
        <f t="shared" si="2186"/>
        <v>-1.1003227768817556E-4</v>
      </c>
      <c r="AG4337" s="70">
        <f t="shared" si="2187"/>
        <v>-0.31213811082236831</v>
      </c>
      <c r="AH4337" s="70">
        <f t="shared" si="2188"/>
        <v>-0.32972785344228484</v>
      </c>
      <c r="AI4337" s="61" t="str">
        <f t="shared" si="2183"/>
        <v>Short VOL</v>
      </c>
      <c r="AJ4337" s="68" t="str">
        <f t="shared" si="2184"/>
        <v>Short VOL</v>
      </c>
      <c r="AK4337" s="72"/>
      <c r="AL4337" s="73"/>
      <c r="AM4337" s="72"/>
      <c r="AN4337" s="73"/>
      <c r="AO4337" s="74"/>
      <c r="AP4337" s="20"/>
      <c r="AQ4337" s="74"/>
      <c r="AR4337" s="20"/>
      <c r="AS4337" s="74"/>
      <c r="AT4337" s="20"/>
      <c r="AU4337" s="74" t="str">
        <f t="shared" si="2198"/>
        <v>00631L</v>
      </c>
      <c r="AV4337" s="20">
        <f t="shared" si="2181"/>
        <v>1</v>
      </c>
      <c r="AW4337" s="74" t="str">
        <f t="shared" si="2199"/>
        <v>00631L</v>
      </c>
      <c r="AX4337" s="20">
        <f t="shared" si="2177"/>
        <v>1</v>
      </c>
      <c r="AY4337" s="20">
        <f t="shared" si="2182"/>
        <v>1</v>
      </c>
      <c r="AZ4337" s="116">
        <v>40016</v>
      </c>
      <c r="BA4337" s="116"/>
      <c r="BB4337" s="20"/>
      <c r="BC4337" s="20"/>
      <c r="BD4337" s="76"/>
      <c r="BE4337" s="77"/>
      <c r="BF4337" s="77"/>
    </row>
    <row r="4338" spans="1:58" s="23" customFormat="1" ht="15.75" customHeight="1" x14ac:dyDescent="0.4">
      <c r="A4338" s="116">
        <v>40014</v>
      </c>
      <c r="B4338" s="112">
        <v>24.55</v>
      </c>
      <c r="C4338" s="112">
        <v>28.4</v>
      </c>
      <c r="D4338" s="112">
        <v>29.45</v>
      </c>
      <c r="E4338" s="112">
        <v>29.6</v>
      </c>
      <c r="F4338" s="112">
        <v>29.35</v>
      </c>
      <c r="G4338" s="112">
        <v>28.75</v>
      </c>
      <c r="H4338" s="113">
        <v>28.65</v>
      </c>
      <c r="I4338" s="90">
        <f t="shared" si="2178"/>
        <v>28.239583333333332</v>
      </c>
      <c r="J4338" s="90">
        <f t="shared" si="2179"/>
        <v>29.40625</v>
      </c>
      <c r="K4338" s="114">
        <v>1</v>
      </c>
      <c r="L4338" s="115">
        <v>4.1666666666666664E-2</v>
      </c>
      <c r="M4338" s="11"/>
      <c r="N4338" s="90">
        <v>24.4</v>
      </c>
      <c r="O4338" s="90">
        <v>27.59</v>
      </c>
      <c r="P4338" s="90">
        <v>29.11</v>
      </c>
      <c r="Q4338" s="90">
        <v>29.95</v>
      </c>
      <c r="R4338" s="63">
        <f t="shared" si="2190"/>
        <v>32.300000000000004</v>
      </c>
      <c r="S4338" s="64">
        <f t="shared" si="2189"/>
        <v>2.4650780608052062E-3</v>
      </c>
      <c r="T4338" s="65"/>
      <c r="U4338" s="65">
        <f t="shared" si="2185"/>
        <v>0.88437839797027906</v>
      </c>
      <c r="V4338" s="65">
        <f t="shared" si="2191"/>
        <v>0.83819993129508752</v>
      </c>
      <c r="W4338" s="65">
        <f t="shared" si="2192"/>
        <v>0.81469115191986641</v>
      </c>
      <c r="X4338" s="61">
        <f t="shared" si="2180"/>
        <v>0.15682281059063127</v>
      </c>
      <c r="Y4338" s="66">
        <f t="shared" si="2193"/>
        <v>-3.209459459459469E-2</v>
      </c>
      <c r="Z4338" s="61">
        <f t="shared" si="2194"/>
        <v>4.1313168572482524E-2</v>
      </c>
      <c r="AA4338" s="67">
        <f t="shared" si="2195"/>
        <v>28.239583333333332</v>
      </c>
      <c r="AB4338" s="68">
        <f t="shared" si="2196"/>
        <v>6.1475409836066449E-3</v>
      </c>
      <c r="AC4338" s="69">
        <f t="shared" si="2197"/>
        <v>0.15735997267759566</v>
      </c>
      <c r="AD4338" s="70">
        <f>_xlfn.PERCENTILE.EXC(AC4338:$AC$5675,0.5)</f>
        <v>5.0944087094248011E-2</v>
      </c>
      <c r="AE4338" s="70">
        <f>_xlfn.PERCENTILE.EXC($AC4338:AC$5675,0.35)</f>
        <v>2.5311300699253917E-2</v>
      </c>
      <c r="AF4338" s="71">
        <f t="shared" si="2186"/>
        <v>-1.1003227768817556E-4</v>
      </c>
      <c r="AG4338" s="70">
        <f t="shared" si="2187"/>
        <v>-0.31213811082236831</v>
      </c>
      <c r="AH4338" s="70">
        <f t="shared" si="2188"/>
        <v>-0.32972785344228484</v>
      </c>
      <c r="AI4338" s="61" t="str">
        <f t="shared" si="2183"/>
        <v>Short VOL</v>
      </c>
      <c r="AJ4338" s="68" t="str">
        <f t="shared" si="2184"/>
        <v>Short VOL</v>
      </c>
      <c r="AK4338" s="72"/>
      <c r="AL4338" s="73"/>
      <c r="AM4338" s="72"/>
      <c r="AN4338" s="73"/>
      <c r="AO4338" s="74"/>
      <c r="AP4338" s="20"/>
      <c r="AQ4338" s="74"/>
      <c r="AR4338" s="20"/>
      <c r="AS4338" s="74"/>
      <c r="AT4338" s="20"/>
      <c r="AU4338" s="74" t="str">
        <f t="shared" si="2198"/>
        <v>00631L</v>
      </c>
      <c r="AV4338" s="20">
        <f t="shared" si="2181"/>
        <v>1</v>
      </c>
      <c r="AW4338" s="74" t="str">
        <f t="shared" si="2199"/>
        <v>00631L</v>
      </c>
      <c r="AX4338" s="20">
        <f t="shared" si="2177"/>
        <v>1</v>
      </c>
      <c r="AY4338" s="20">
        <f t="shared" si="2182"/>
        <v>1</v>
      </c>
      <c r="AZ4338" s="116">
        <v>40015</v>
      </c>
      <c r="BA4338" s="116"/>
      <c r="BB4338" s="20"/>
      <c r="BC4338" s="20"/>
      <c r="BD4338" s="76"/>
      <c r="BE4338" s="77"/>
      <c r="BF4338" s="77"/>
    </row>
    <row r="4339" spans="1:58" s="23" customFormat="1" ht="15.75" customHeight="1" x14ac:dyDescent="0.4">
      <c r="A4339" s="116">
        <v>40011</v>
      </c>
      <c r="B4339" s="112">
        <v>25.6</v>
      </c>
      <c r="C4339" s="112">
        <v>29</v>
      </c>
      <c r="D4339" s="112">
        <v>30.25</v>
      </c>
      <c r="E4339" s="112">
        <v>30.4</v>
      </c>
      <c r="F4339" s="112">
        <v>30.15</v>
      </c>
      <c r="G4339" s="112">
        <v>29.55</v>
      </c>
      <c r="H4339" s="113">
        <v>29.4</v>
      </c>
      <c r="I4339" s="90">
        <f t="shared" si="2178"/>
        <v>28.716666666666669</v>
      </c>
      <c r="J4339" s="90">
        <f t="shared" si="2179"/>
        <v>30.145833333333332</v>
      </c>
      <c r="K4339" s="114">
        <v>2</v>
      </c>
      <c r="L4339" s="115">
        <v>4.1666666666666664E-2</v>
      </c>
      <c r="M4339" s="11"/>
      <c r="N4339" s="90">
        <v>24.34</v>
      </c>
      <c r="O4339" s="90">
        <v>28.65</v>
      </c>
      <c r="P4339" s="90">
        <v>29.75</v>
      </c>
      <c r="Q4339" s="90">
        <v>30.3</v>
      </c>
      <c r="R4339" s="63">
        <f t="shared" si="2190"/>
        <v>34.06</v>
      </c>
      <c r="S4339" s="64">
        <f t="shared" si="2189"/>
        <v>-4.2486231313926114E-2</v>
      </c>
      <c r="T4339" s="65"/>
      <c r="U4339" s="65">
        <f t="shared" si="2185"/>
        <v>0.84956369982547997</v>
      </c>
      <c r="V4339" s="65">
        <f t="shared" si="2191"/>
        <v>0.81815126050420173</v>
      </c>
      <c r="W4339" s="65">
        <f t="shared" si="2192"/>
        <v>0.80330033003300327</v>
      </c>
      <c r="X4339" s="61">
        <f t="shared" si="2180"/>
        <v>0.13281249999999994</v>
      </c>
      <c r="Y4339" s="66">
        <f t="shared" si="2193"/>
        <v>-3.2894736842105261E-2</v>
      </c>
      <c r="Z4339" s="61">
        <f t="shared" si="2194"/>
        <v>4.9767846778873949E-2</v>
      </c>
      <c r="AA4339" s="67">
        <f t="shared" si="2195"/>
        <v>28.716666666666665</v>
      </c>
      <c r="AB4339" s="68">
        <f t="shared" si="2196"/>
        <v>5.1766639276910498E-2</v>
      </c>
      <c r="AC4339" s="69">
        <f t="shared" si="2197"/>
        <v>0.17981374965762797</v>
      </c>
      <c r="AD4339" s="70">
        <f>_xlfn.PERCENTILE.EXC(AC4339:$AC$5675,0.5)</f>
        <v>5.0876577840112097E-2</v>
      </c>
      <c r="AE4339" s="70">
        <f>_xlfn.PERCENTILE.EXC($AC4339:AC$5675,0.35)</f>
        <v>2.5310271143211938E-2</v>
      </c>
      <c r="AF4339" s="71">
        <f t="shared" si="2186"/>
        <v>-1.1003227768817556E-4</v>
      </c>
      <c r="AG4339" s="70">
        <f t="shared" si="2187"/>
        <v>-0.31213811082236831</v>
      </c>
      <c r="AH4339" s="70">
        <f t="shared" si="2188"/>
        <v>-0.32972785344228484</v>
      </c>
      <c r="AI4339" s="61" t="str">
        <f t="shared" si="2183"/>
        <v>Short VOL</v>
      </c>
      <c r="AJ4339" s="68" t="str">
        <f t="shared" si="2184"/>
        <v>Short VOL</v>
      </c>
      <c r="AK4339" s="72"/>
      <c r="AL4339" s="73"/>
      <c r="AM4339" s="72"/>
      <c r="AN4339" s="73"/>
      <c r="AO4339" s="74"/>
      <c r="AP4339" s="20"/>
      <c r="AQ4339" s="74"/>
      <c r="AR4339" s="20"/>
      <c r="AS4339" s="74"/>
      <c r="AT4339" s="20"/>
      <c r="AU4339" s="74" t="str">
        <f t="shared" si="2198"/>
        <v>00631L</v>
      </c>
      <c r="AV4339" s="20">
        <f t="shared" si="2181"/>
        <v>1</v>
      </c>
      <c r="AW4339" s="74" t="str">
        <f t="shared" si="2199"/>
        <v>00631L</v>
      </c>
      <c r="AX4339" s="20">
        <f t="shared" si="2177"/>
        <v>1</v>
      </c>
      <c r="AY4339" s="20">
        <f t="shared" si="2182"/>
        <v>1</v>
      </c>
      <c r="AZ4339" s="116">
        <v>40014</v>
      </c>
      <c r="BA4339" s="116"/>
      <c r="BB4339" s="20"/>
      <c r="BC4339" s="20"/>
      <c r="BD4339" s="76"/>
      <c r="BE4339" s="77"/>
      <c r="BF4339" s="77"/>
    </row>
    <row r="4340" spans="1:58" s="23" customFormat="1" ht="15.75" customHeight="1" x14ac:dyDescent="0.4">
      <c r="A4340" s="116">
        <v>40010</v>
      </c>
      <c r="B4340" s="112">
        <v>25.9</v>
      </c>
      <c r="C4340" s="112">
        <v>28.95</v>
      </c>
      <c r="D4340" s="112">
        <v>30.15</v>
      </c>
      <c r="E4340" s="112">
        <v>30.35</v>
      </c>
      <c r="F4340" s="112">
        <v>29.9</v>
      </c>
      <c r="G4340" s="112">
        <v>29.35</v>
      </c>
      <c r="H4340" s="113">
        <v>29.3</v>
      </c>
      <c r="I4340" s="90">
        <f t="shared" si="2178"/>
        <v>28.568749999999998</v>
      </c>
      <c r="J4340" s="90">
        <f t="shared" si="2179"/>
        <v>30</v>
      </c>
      <c r="K4340" s="114">
        <v>3</v>
      </c>
      <c r="L4340" s="115">
        <v>4.1666666666666664E-2</v>
      </c>
      <c r="M4340" s="11"/>
      <c r="N4340" s="90">
        <v>25.42</v>
      </c>
      <c r="O4340" s="90">
        <v>28.61</v>
      </c>
      <c r="P4340" s="90">
        <v>30.04</v>
      </c>
      <c r="Q4340" s="90">
        <v>30.21</v>
      </c>
      <c r="R4340" s="63">
        <f t="shared" si="2190"/>
        <v>33.229999999999997</v>
      </c>
      <c r="S4340" s="64">
        <f t="shared" si="2189"/>
        <v>-1.815372730784082E-2</v>
      </c>
      <c r="T4340" s="65"/>
      <c r="U4340" s="65">
        <f t="shared" si="2185"/>
        <v>0.88850052429220561</v>
      </c>
      <c r="V4340" s="65">
        <f t="shared" si="2191"/>
        <v>0.84620505992010664</v>
      </c>
      <c r="W4340" s="65">
        <f t="shared" si="2192"/>
        <v>0.84144323071830518</v>
      </c>
      <c r="X4340" s="61">
        <f t="shared" si="2180"/>
        <v>0.11776061776061779</v>
      </c>
      <c r="Y4340" s="66">
        <f t="shared" si="2193"/>
        <v>-3.4596375617792441E-2</v>
      </c>
      <c r="Z4340" s="61">
        <f t="shared" si="2194"/>
        <v>5.0098446729380956E-2</v>
      </c>
      <c r="AA4340" s="67">
        <f t="shared" si="2195"/>
        <v>28.568750000000001</v>
      </c>
      <c r="AB4340" s="68">
        <f t="shared" si="2196"/>
        <v>1.8882769472855894E-2</v>
      </c>
      <c r="AC4340" s="69">
        <f t="shared" si="2197"/>
        <v>0.12386900078678204</v>
      </c>
      <c r="AD4340" s="70">
        <f>_xlfn.PERCENTILE.EXC(AC4340:$AC$5675,0.5)</f>
        <v>5.0736278199227387E-2</v>
      </c>
      <c r="AE4340" s="70">
        <f>_xlfn.PERCENTILE.EXC($AC4340:AC$5675,0.35)</f>
        <v>2.5307330596356474E-2</v>
      </c>
      <c r="AF4340" s="71">
        <f t="shared" si="2186"/>
        <v>-1.1003227768817556E-4</v>
      </c>
      <c r="AG4340" s="70">
        <f t="shared" si="2187"/>
        <v>-0.31213811082236831</v>
      </c>
      <c r="AH4340" s="70">
        <f t="shared" si="2188"/>
        <v>-0.32972785344228484</v>
      </c>
      <c r="AI4340" s="61" t="str">
        <f t="shared" si="2183"/>
        <v>Short VOL</v>
      </c>
      <c r="AJ4340" s="68" t="str">
        <f t="shared" si="2184"/>
        <v>Short VOL</v>
      </c>
      <c r="AK4340" s="72"/>
      <c r="AL4340" s="73"/>
      <c r="AM4340" s="72"/>
      <c r="AN4340" s="73"/>
      <c r="AO4340" s="74"/>
      <c r="AP4340" s="20"/>
      <c r="AQ4340" s="74"/>
      <c r="AR4340" s="20"/>
      <c r="AS4340" s="74"/>
      <c r="AT4340" s="20"/>
      <c r="AU4340" s="74" t="str">
        <f t="shared" si="2198"/>
        <v>00631L</v>
      </c>
      <c r="AV4340" s="20">
        <f t="shared" si="2181"/>
        <v>1</v>
      </c>
      <c r="AW4340" s="74" t="str">
        <f t="shared" si="2199"/>
        <v>00631L</v>
      </c>
      <c r="AX4340" s="20">
        <f t="shared" si="2177"/>
        <v>1</v>
      </c>
      <c r="AY4340" s="20">
        <f t="shared" si="2182"/>
        <v>1</v>
      </c>
      <c r="AZ4340" s="116">
        <v>40011</v>
      </c>
      <c r="BA4340" s="116"/>
      <c r="BB4340" s="20"/>
      <c r="BC4340" s="20"/>
      <c r="BD4340" s="76"/>
      <c r="BE4340" s="77"/>
      <c r="BF4340" s="77"/>
    </row>
    <row r="4341" spans="1:58" s="23" customFormat="1" ht="15.75" customHeight="1" x14ac:dyDescent="0.4">
      <c r="A4341" s="116">
        <v>40009</v>
      </c>
      <c r="B4341" s="112">
        <v>26.45</v>
      </c>
      <c r="C4341" s="112">
        <v>29.25</v>
      </c>
      <c r="D4341" s="112">
        <v>30.65</v>
      </c>
      <c r="E4341" s="112">
        <v>30.65</v>
      </c>
      <c r="F4341" s="112">
        <v>30.2</v>
      </c>
      <c r="G4341" s="112">
        <v>29.65</v>
      </c>
      <c r="H4341" s="113">
        <v>29.5</v>
      </c>
      <c r="I4341" s="90">
        <f t="shared" si="2178"/>
        <v>28.783333333333331</v>
      </c>
      <c r="J4341" s="90">
        <f t="shared" si="2179"/>
        <v>30.416666666666664</v>
      </c>
      <c r="K4341" s="114">
        <v>4</v>
      </c>
      <c r="L4341" s="115">
        <v>4.1666666666666664E-2</v>
      </c>
      <c r="M4341" s="11"/>
      <c r="N4341" s="90">
        <v>25.89</v>
      </c>
      <c r="O4341" s="90">
        <v>29.11</v>
      </c>
      <c r="P4341" s="90">
        <v>30.3</v>
      </c>
      <c r="Q4341" s="90">
        <v>30.87</v>
      </c>
      <c r="R4341" s="63">
        <f t="shared" si="2190"/>
        <v>33.519999999999996</v>
      </c>
      <c r="S4341" s="64">
        <f t="shared" si="2189"/>
        <v>3.4772182254196683E-2</v>
      </c>
      <c r="T4341" s="65"/>
      <c r="U4341" s="65">
        <f t="shared" si="2185"/>
        <v>0.88938509103400898</v>
      </c>
      <c r="V4341" s="65">
        <f t="shared" si="2191"/>
        <v>0.85445544554455444</v>
      </c>
      <c r="W4341" s="65">
        <f t="shared" si="2192"/>
        <v>0.83867832847424684</v>
      </c>
      <c r="X4341" s="61">
        <f t="shared" si="2180"/>
        <v>0.10586011342155012</v>
      </c>
      <c r="Y4341" s="66">
        <f t="shared" si="2193"/>
        <v>-3.7520391517128833E-2</v>
      </c>
      <c r="Z4341" s="61">
        <f t="shared" si="2194"/>
        <v>5.6745801968731892E-2</v>
      </c>
      <c r="AA4341" s="67">
        <f t="shared" si="2195"/>
        <v>28.783333333333331</v>
      </c>
      <c r="AB4341" s="68">
        <f t="shared" si="2196"/>
        <v>2.1629972962533748E-2</v>
      </c>
      <c r="AC4341" s="69">
        <f t="shared" si="2197"/>
        <v>0.11175486030642452</v>
      </c>
      <c r="AD4341" s="70">
        <f>_xlfn.PERCENTILE.EXC(AC4341:$AC$5675,0.5)</f>
        <v>5.0595978558342677E-2</v>
      </c>
      <c r="AE4341" s="70">
        <f>_xlfn.PERCENTILE.EXC($AC4341:AC$5675,0.35)</f>
        <v>2.5292924104620119E-2</v>
      </c>
      <c r="AF4341" s="71">
        <f t="shared" si="2186"/>
        <v>-1.1003227768817556E-4</v>
      </c>
      <c r="AG4341" s="70">
        <f t="shared" si="2187"/>
        <v>-0.31213811082236831</v>
      </c>
      <c r="AH4341" s="70">
        <f t="shared" si="2188"/>
        <v>-0.32972785344228484</v>
      </c>
      <c r="AI4341" s="61" t="str">
        <f t="shared" si="2183"/>
        <v>Short VOL</v>
      </c>
      <c r="AJ4341" s="68" t="str">
        <f t="shared" si="2184"/>
        <v>Short VOL</v>
      </c>
      <c r="AK4341" s="72"/>
      <c r="AL4341" s="73"/>
      <c r="AM4341" s="72"/>
      <c r="AN4341" s="73"/>
      <c r="AO4341" s="74"/>
      <c r="AP4341" s="20"/>
      <c r="AQ4341" s="74"/>
      <c r="AR4341" s="20"/>
      <c r="AS4341" s="74"/>
      <c r="AT4341" s="20"/>
      <c r="AU4341" s="74" t="str">
        <f t="shared" si="2198"/>
        <v>00631L</v>
      </c>
      <c r="AV4341" s="20">
        <f t="shared" si="2181"/>
        <v>1</v>
      </c>
      <c r="AW4341" s="74" t="str">
        <f t="shared" si="2199"/>
        <v>00631L</v>
      </c>
      <c r="AX4341" s="20">
        <f t="shared" ref="AX4341:AX4404" si="2200">IF(AW4341="00631L",1,0)</f>
        <v>1</v>
      </c>
      <c r="AY4341" s="20">
        <f t="shared" si="2182"/>
        <v>1</v>
      </c>
      <c r="AZ4341" s="116">
        <v>40010</v>
      </c>
      <c r="BA4341" s="116"/>
      <c r="BB4341" s="20"/>
      <c r="BC4341" s="20"/>
      <c r="BD4341" s="76"/>
      <c r="BE4341" s="77"/>
      <c r="BF4341" s="77"/>
    </row>
    <row r="4342" spans="1:58" s="23" customFormat="1" ht="15.75" customHeight="1" x14ac:dyDescent="0.4">
      <c r="A4342" s="116">
        <v>40008</v>
      </c>
      <c r="B4342" s="112">
        <v>27</v>
      </c>
      <c r="C4342" s="112">
        <v>30.25</v>
      </c>
      <c r="D4342" s="112">
        <v>31.2</v>
      </c>
      <c r="E4342" s="112">
        <v>31.35</v>
      </c>
      <c r="F4342" s="112">
        <v>30.95</v>
      </c>
      <c r="G4342" s="112">
        <v>30.25</v>
      </c>
      <c r="H4342" s="113">
        <v>30.25</v>
      </c>
      <c r="I4342" s="90">
        <f t="shared" ref="I4342:I4405" si="2201">C4342-((C4342-B4342)*K4342*L4342)</f>
        <v>29.572916666666668</v>
      </c>
      <c r="J4342" s="90">
        <f t="shared" ref="J4342:J4405" si="2202">D4342-((D4342-C4342)*K4342*L4342)</f>
        <v>31.002083333333331</v>
      </c>
      <c r="K4342" s="114">
        <v>5</v>
      </c>
      <c r="L4342" s="115">
        <v>4.1666666666666664E-2</v>
      </c>
      <c r="M4342" s="11"/>
      <c r="N4342" s="90">
        <v>25.02</v>
      </c>
      <c r="O4342" s="90">
        <v>29.58</v>
      </c>
      <c r="P4342" s="90">
        <v>30.8</v>
      </c>
      <c r="Q4342" s="90">
        <v>31.33</v>
      </c>
      <c r="R4342" s="63">
        <f t="shared" si="2190"/>
        <v>35.36</v>
      </c>
      <c r="S4342" s="64">
        <f t="shared" si="2189"/>
        <v>-4.903078677309005E-2</v>
      </c>
      <c r="T4342" s="65"/>
      <c r="U4342" s="65">
        <f t="shared" si="2185"/>
        <v>0.84584178498985807</v>
      </c>
      <c r="V4342" s="65">
        <f t="shared" si="2191"/>
        <v>0.81233766233766236</v>
      </c>
      <c r="W4342" s="65">
        <f t="shared" si="2192"/>
        <v>0.79859559527609325</v>
      </c>
      <c r="X4342" s="61">
        <f t="shared" si="2180"/>
        <v>0.12037037037037036</v>
      </c>
      <c r="Y4342" s="66">
        <f t="shared" si="2193"/>
        <v>-3.5087719298245661E-2</v>
      </c>
      <c r="Z4342" s="61">
        <f t="shared" si="2194"/>
        <v>4.8326875660443712E-2</v>
      </c>
      <c r="AA4342" s="67">
        <f t="shared" si="2195"/>
        <v>29.572916666666668</v>
      </c>
      <c r="AB4342" s="68">
        <f t="shared" si="2196"/>
        <v>7.9136690647482036E-2</v>
      </c>
      <c r="AC4342" s="69">
        <f t="shared" si="2197"/>
        <v>0.18197108979483087</v>
      </c>
      <c r="AD4342" s="70">
        <f>_xlfn.PERCENTILE.EXC(AC4342:$AC$5675,0.5)</f>
        <v>5.0392117293270457E-2</v>
      </c>
      <c r="AE4342" s="70">
        <f>_xlfn.PERCENTILE.EXC($AC4342:AC$5675,0.35)</f>
        <v>2.5278517612883768E-2</v>
      </c>
      <c r="AF4342" s="71">
        <f t="shared" si="2186"/>
        <v>-1.1003227768817556E-4</v>
      </c>
      <c r="AG4342" s="70">
        <f t="shared" si="2187"/>
        <v>-0.31213811082236831</v>
      </c>
      <c r="AH4342" s="70">
        <f t="shared" si="2188"/>
        <v>-0.32972785344228484</v>
      </c>
      <c r="AI4342" s="61" t="str">
        <f t="shared" si="2183"/>
        <v>Short VOL</v>
      </c>
      <c r="AJ4342" s="68" t="str">
        <f t="shared" si="2184"/>
        <v>Short VOL</v>
      </c>
      <c r="AK4342" s="72"/>
      <c r="AL4342" s="73"/>
      <c r="AM4342" s="72"/>
      <c r="AN4342" s="73"/>
      <c r="AO4342" s="74"/>
      <c r="AP4342" s="20"/>
      <c r="AQ4342" s="74"/>
      <c r="AR4342" s="20"/>
      <c r="AS4342" s="74"/>
      <c r="AT4342" s="20"/>
      <c r="AU4342" s="74" t="str">
        <f t="shared" si="2198"/>
        <v>00631L</v>
      </c>
      <c r="AV4342" s="20">
        <f t="shared" si="2181"/>
        <v>1</v>
      </c>
      <c r="AW4342" s="74" t="str">
        <f t="shared" si="2199"/>
        <v>00631L</v>
      </c>
      <c r="AX4342" s="20">
        <f t="shared" si="2200"/>
        <v>1</v>
      </c>
      <c r="AY4342" s="20">
        <f t="shared" si="2182"/>
        <v>1</v>
      </c>
      <c r="AZ4342" s="116">
        <v>40009</v>
      </c>
      <c r="BA4342" s="116"/>
      <c r="BB4342" s="20"/>
      <c r="BC4342" s="20"/>
      <c r="BD4342" s="76"/>
      <c r="BE4342" s="77"/>
      <c r="BF4342" s="77"/>
    </row>
    <row r="4343" spans="1:58" s="23" customFormat="1" ht="15.75" customHeight="1" x14ac:dyDescent="0.4">
      <c r="A4343" s="116">
        <v>40007</v>
      </c>
      <c r="B4343" s="112">
        <v>27.55</v>
      </c>
      <c r="C4343" s="112">
        <v>30.8</v>
      </c>
      <c r="D4343" s="112">
        <v>31.7</v>
      </c>
      <c r="E4343" s="112">
        <v>31.75</v>
      </c>
      <c r="F4343" s="112">
        <v>31.1</v>
      </c>
      <c r="G4343" s="112">
        <v>30.4</v>
      </c>
      <c r="H4343" s="113">
        <v>30.35</v>
      </c>
      <c r="I4343" s="90">
        <f t="shared" si="2201"/>
        <v>29.987500000000001</v>
      </c>
      <c r="J4343" s="90">
        <f t="shared" si="2202"/>
        <v>31.475000000000001</v>
      </c>
      <c r="K4343" s="114">
        <v>6</v>
      </c>
      <c r="L4343" s="115">
        <v>4.1666666666666664E-2</v>
      </c>
      <c r="M4343" s="11"/>
      <c r="N4343" s="90">
        <v>26.31</v>
      </c>
      <c r="O4343" s="90">
        <v>30.1</v>
      </c>
      <c r="P4343" s="90">
        <v>31.13</v>
      </c>
      <c r="Q4343" s="90">
        <v>31.67</v>
      </c>
      <c r="R4343" s="63">
        <f t="shared" si="2190"/>
        <v>34.92</v>
      </c>
      <c r="S4343" s="64">
        <f t="shared" si="2189"/>
        <v>-9.3383873190902855E-2</v>
      </c>
      <c r="T4343" s="65"/>
      <c r="U4343" s="65">
        <f t="shared" si="2185"/>
        <v>0.87408637873754147</v>
      </c>
      <c r="V4343" s="65">
        <f t="shared" si="2191"/>
        <v>0.84516543527144228</v>
      </c>
      <c r="W4343" s="65">
        <f t="shared" si="2192"/>
        <v>0.83075465740448362</v>
      </c>
      <c r="X4343" s="61">
        <f t="shared" si="2180"/>
        <v>0.11796733212341197</v>
      </c>
      <c r="Y4343" s="66">
        <f t="shared" si="2193"/>
        <v>-4.4094488188976336E-2</v>
      </c>
      <c r="Z4343" s="61">
        <f t="shared" si="2194"/>
        <v>4.9604001667361425E-2</v>
      </c>
      <c r="AA4343" s="67">
        <f t="shared" si="2195"/>
        <v>29.987500000000001</v>
      </c>
      <c r="AB4343" s="68">
        <f t="shared" si="2196"/>
        <v>4.7130368681109924E-2</v>
      </c>
      <c r="AC4343" s="69">
        <f t="shared" si="2197"/>
        <v>0.13977575066514641</v>
      </c>
      <c r="AD4343" s="70">
        <f>_xlfn.PERCENTILE.EXC(AC4343:$AC$5675,0.5)</f>
        <v>5.0188256028198236E-2</v>
      </c>
      <c r="AE4343" s="70">
        <f>_xlfn.PERCENTILE.EXC($AC4343:AC$5675,0.35)</f>
        <v>2.526507507011291E-2</v>
      </c>
      <c r="AF4343" s="71">
        <f t="shared" si="2186"/>
        <v>-1.1003227768817556E-4</v>
      </c>
      <c r="AG4343" s="70">
        <f t="shared" si="2187"/>
        <v>-0.31213811082236831</v>
      </c>
      <c r="AH4343" s="70">
        <f t="shared" si="2188"/>
        <v>-0.32972785344228484</v>
      </c>
      <c r="AI4343" s="61" t="str">
        <f t="shared" si="2183"/>
        <v>Short VOL</v>
      </c>
      <c r="AJ4343" s="68" t="str">
        <f t="shared" si="2184"/>
        <v>Short VOL</v>
      </c>
      <c r="AK4343" s="72"/>
      <c r="AL4343" s="73"/>
      <c r="AM4343" s="72"/>
      <c r="AN4343" s="73"/>
      <c r="AO4343" s="74"/>
      <c r="AP4343" s="20"/>
      <c r="AQ4343" s="74"/>
      <c r="AR4343" s="20"/>
      <c r="AS4343" s="74"/>
      <c r="AT4343" s="20"/>
      <c r="AU4343" s="74" t="str">
        <f t="shared" si="2198"/>
        <v>00631L</v>
      </c>
      <c r="AV4343" s="20">
        <f t="shared" si="2181"/>
        <v>1</v>
      </c>
      <c r="AW4343" s="74" t="str">
        <f t="shared" si="2199"/>
        <v>00631L</v>
      </c>
      <c r="AX4343" s="20">
        <f t="shared" si="2200"/>
        <v>1</v>
      </c>
      <c r="AY4343" s="20">
        <f t="shared" si="2182"/>
        <v>1</v>
      </c>
      <c r="AZ4343" s="116">
        <v>40008</v>
      </c>
      <c r="BA4343" s="116"/>
      <c r="BB4343" s="20"/>
      <c r="BC4343" s="20"/>
      <c r="BD4343" s="76"/>
      <c r="BE4343" s="77"/>
      <c r="BF4343" s="77"/>
    </row>
    <row r="4344" spans="1:58" s="23" customFormat="1" ht="15.75" customHeight="1" x14ac:dyDescent="0.4">
      <c r="A4344" s="116">
        <v>40004</v>
      </c>
      <c r="B4344" s="112">
        <v>29.8</v>
      </c>
      <c r="C4344" s="112">
        <v>31.95</v>
      </c>
      <c r="D4344" s="112">
        <v>32.5</v>
      </c>
      <c r="E4344" s="112">
        <v>32.35</v>
      </c>
      <c r="F4344" s="112">
        <v>31.4</v>
      </c>
      <c r="G4344" s="112">
        <v>30.8</v>
      </c>
      <c r="H4344" s="113">
        <v>30.5</v>
      </c>
      <c r="I4344" s="90">
        <f t="shared" si="2201"/>
        <v>31.322916666666668</v>
      </c>
      <c r="J4344" s="90">
        <f t="shared" si="2202"/>
        <v>32.33958333333333</v>
      </c>
      <c r="K4344" s="114">
        <v>7</v>
      </c>
      <c r="L4344" s="115">
        <v>4.1666666666666664E-2</v>
      </c>
      <c r="M4344" s="11"/>
      <c r="N4344" s="90">
        <v>29.02</v>
      </c>
      <c r="O4344" s="90">
        <v>31.71</v>
      </c>
      <c r="P4344" s="90">
        <v>32.19</v>
      </c>
      <c r="Q4344" s="90">
        <v>32.409999999999997</v>
      </c>
      <c r="R4344" s="63">
        <f t="shared" si="2190"/>
        <v>34.879999999999995</v>
      </c>
      <c r="S4344" s="64">
        <f t="shared" si="2189"/>
        <v>-2.5520483546004082E-2</v>
      </c>
      <c r="T4344" s="65"/>
      <c r="U4344" s="65">
        <f t="shared" si="2185"/>
        <v>0.91516871649321974</v>
      </c>
      <c r="V4344" s="65">
        <f t="shared" si="2191"/>
        <v>0.90152221186703951</v>
      </c>
      <c r="W4344" s="65">
        <f t="shared" si="2192"/>
        <v>0.89540265350200565</v>
      </c>
      <c r="X4344" s="61">
        <f t="shared" si="2180"/>
        <v>7.2147651006711361E-2</v>
      </c>
      <c r="Y4344" s="66">
        <f t="shared" si="2193"/>
        <v>-5.7187017001545638E-2</v>
      </c>
      <c r="Z4344" s="61">
        <f t="shared" si="2194"/>
        <v>3.2457598935816283E-2</v>
      </c>
      <c r="AA4344" s="67">
        <f t="shared" si="2195"/>
        <v>31.322916666666668</v>
      </c>
      <c r="AB4344" s="68">
        <f t="shared" si="2196"/>
        <v>2.687801516195731E-2</v>
      </c>
      <c r="AC4344" s="69">
        <f t="shared" si="2197"/>
        <v>7.9356191132552323E-2</v>
      </c>
      <c r="AD4344" s="70">
        <f>_xlfn.PERCENTILE.EXC(AC4344:$AC$5675,0.5)</f>
        <v>5.007282926362587E-2</v>
      </c>
      <c r="AE4344" s="70">
        <f>_xlfn.PERCENTILE.EXC($AC4344:AC$5675,0.35)</f>
        <v>2.5254042399755781E-2</v>
      </c>
      <c r="AF4344" s="71">
        <f t="shared" si="2186"/>
        <v>-1.1003227768817556E-4</v>
      </c>
      <c r="AG4344" s="70">
        <f t="shared" si="2187"/>
        <v>-0.31213811082236831</v>
      </c>
      <c r="AH4344" s="70">
        <f t="shared" si="2188"/>
        <v>-0.32972785344228484</v>
      </c>
      <c r="AI4344" s="61" t="str">
        <f t="shared" si="2183"/>
        <v>Short VOL</v>
      </c>
      <c r="AJ4344" s="68" t="str">
        <f t="shared" si="2184"/>
        <v>Short VOL</v>
      </c>
      <c r="AK4344" s="72"/>
      <c r="AL4344" s="73"/>
      <c r="AM4344" s="72"/>
      <c r="AN4344" s="73"/>
      <c r="AO4344" s="74"/>
      <c r="AP4344" s="20"/>
      <c r="AQ4344" s="74"/>
      <c r="AR4344" s="20"/>
      <c r="AS4344" s="74"/>
      <c r="AT4344" s="20"/>
      <c r="AU4344" s="74" t="str">
        <f t="shared" si="2198"/>
        <v>00631L</v>
      </c>
      <c r="AV4344" s="20">
        <f t="shared" si="2181"/>
        <v>1</v>
      </c>
      <c r="AW4344" s="74" t="str">
        <f t="shared" si="2199"/>
        <v>00631L</v>
      </c>
      <c r="AX4344" s="20">
        <f t="shared" si="2200"/>
        <v>1</v>
      </c>
      <c r="AY4344" s="20">
        <f t="shared" si="2182"/>
        <v>1</v>
      </c>
      <c r="AZ4344" s="116">
        <v>40007</v>
      </c>
      <c r="BA4344" s="116"/>
      <c r="BB4344" s="20"/>
      <c r="BC4344" s="20"/>
      <c r="BD4344" s="76"/>
      <c r="BE4344" s="77"/>
      <c r="BF4344" s="77"/>
    </row>
    <row r="4345" spans="1:58" s="23" customFormat="1" ht="15.75" customHeight="1" x14ac:dyDescent="0.4">
      <c r="A4345" s="116">
        <v>40003</v>
      </c>
      <c r="B4345" s="112">
        <v>29.75</v>
      </c>
      <c r="C4345" s="112">
        <v>31.75</v>
      </c>
      <c r="D4345" s="112">
        <v>32.25</v>
      </c>
      <c r="E4345" s="112">
        <v>32</v>
      </c>
      <c r="F4345" s="112">
        <v>31.25</v>
      </c>
      <c r="G4345" s="112">
        <v>30.65</v>
      </c>
      <c r="H4345" s="113">
        <v>30.5</v>
      </c>
      <c r="I4345" s="90">
        <f t="shared" si="2201"/>
        <v>31.083333333333332</v>
      </c>
      <c r="J4345" s="90">
        <f t="shared" si="2202"/>
        <v>32.083333333333336</v>
      </c>
      <c r="K4345" s="114">
        <v>8</v>
      </c>
      <c r="L4345" s="115">
        <v>4.1666666666666664E-2</v>
      </c>
      <c r="M4345" s="11"/>
      <c r="N4345" s="90">
        <v>29.78</v>
      </c>
      <c r="O4345" s="90">
        <v>31.67</v>
      </c>
      <c r="P4345" s="90">
        <v>32.19</v>
      </c>
      <c r="Q4345" s="90">
        <v>32.31</v>
      </c>
      <c r="R4345" s="63">
        <f t="shared" si="2190"/>
        <v>34.08</v>
      </c>
      <c r="S4345" s="64">
        <f t="shared" si="2189"/>
        <v>-4.8562300319488806E-2</v>
      </c>
      <c r="T4345" s="65"/>
      <c r="U4345" s="65">
        <f t="shared" si="2185"/>
        <v>0.9403220713609094</v>
      </c>
      <c r="V4345" s="65">
        <f t="shared" si="2191"/>
        <v>0.92513202858030452</v>
      </c>
      <c r="W4345" s="65">
        <f t="shared" si="2192"/>
        <v>0.92169606932838133</v>
      </c>
      <c r="X4345" s="61">
        <f t="shared" si="2180"/>
        <v>6.7226890756302518E-2</v>
      </c>
      <c r="Y4345" s="66">
        <f t="shared" si="2193"/>
        <v>-4.6875E-2</v>
      </c>
      <c r="Z4345" s="61">
        <f t="shared" si="2194"/>
        <v>3.2171581769437116E-2</v>
      </c>
      <c r="AA4345" s="67">
        <f t="shared" si="2195"/>
        <v>31.083333333333336</v>
      </c>
      <c r="AB4345" s="68">
        <f t="shared" si="2196"/>
        <v>-1.007387508394934E-3</v>
      </c>
      <c r="AC4345" s="69">
        <f t="shared" si="2197"/>
        <v>4.3765390642489403E-2</v>
      </c>
      <c r="AD4345" s="70">
        <f>_xlfn.PERCENTILE.EXC(AC4345:$AC$5675,0.5)</f>
        <v>4.9957402499053512E-2</v>
      </c>
      <c r="AE4345" s="70">
        <f>_xlfn.PERCENTILE.EXC($AC4345:AC$5675,0.35)</f>
        <v>2.5243009729398653E-2</v>
      </c>
      <c r="AF4345" s="71">
        <f t="shared" si="2186"/>
        <v>-1.1003227768817556E-4</v>
      </c>
      <c r="AG4345" s="70">
        <f t="shared" si="2187"/>
        <v>-0.31213811082236831</v>
      </c>
      <c r="AH4345" s="70">
        <f t="shared" si="2188"/>
        <v>-0.32972785344228484</v>
      </c>
      <c r="AI4345" s="61" t="str">
        <f t="shared" si="2183"/>
        <v>Safety</v>
      </c>
      <c r="AJ4345" s="68" t="str">
        <f t="shared" si="2184"/>
        <v>Short VOL</v>
      </c>
      <c r="AK4345" s="72"/>
      <c r="AL4345" s="73"/>
      <c r="AM4345" s="72"/>
      <c r="AN4345" s="73"/>
      <c r="AO4345" s="74"/>
      <c r="AP4345" s="20"/>
      <c r="AQ4345" s="74"/>
      <c r="AR4345" s="20"/>
      <c r="AS4345" s="74"/>
      <c r="AT4345" s="20"/>
      <c r="AU4345" s="74" t="str">
        <f t="shared" si="2198"/>
        <v>00631L</v>
      </c>
      <c r="AV4345" s="20">
        <f t="shared" si="2181"/>
        <v>1</v>
      </c>
      <c r="AW4345" s="74" t="str">
        <f t="shared" si="2199"/>
        <v>00631L</v>
      </c>
      <c r="AX4345" s="20">
        <f t="shared" si="2200"/>
        <v>1</v>
      </c>
      <c r="AY4345" s="20">
        <f t="shared" si="2182"/>
        <v>1</v>
      </c>
      <c r="AZ4345" s="116">
        <v>40004</v>
      </c>
      <c r="BA4345" s="116"/>
      <c r="BB4345" s="20"/>
      <c r="BC4345" s="20"/>
      <c r="BD4345" s="76"/>
      <c r="BE4345" s="77"/>
      <c r="BF4345" s="77"/>
    </row>
    <row r="4346" spans="1:58" s="23" customFormat="1" ht="15.75" customHeight="1" x14ac:dyDescent="0.4">
      <c r="A4346" s="116">
        <v>40002</v>
      </c>
      <c r="B4346" s="112">
        <v>30.8</v>
      </c>
      <c r="C4346" s="112">
        <v>31.8</v>
      </c>
      <c r="D4346" s="112">
        <v>32.299999999999997</v>
      </c>
      <c r="E4346" s="112">
        <v>32</v>
      </c>
      <c r="F4346" s="112">
        <v>31.35</v>
      </c>
      <c r="G4346" s="112">
        <v>30.7</v>
      </c>
      <c r="H4346" s="113">
        <v>30.55</v>
      </c>
      <c r="I4346" s="90">
        <f t="shared" si="2201"/>
        <v>31.425000000000001</v>
      </c>
      <c r="J4346" s="90">
        <f t="shared" si="2202"/>
        <v>32.112499999999997</v>
      </c>
      <c r="K4346" s="114">
        <v>9</v>
      </c>
      <c r="L4346" s="115">
        <v>4.1666666666666664E-2</v>
      </c>
      <c r="M4346" s="11"/>
      <c r="N4346" s="90">
        <v>31.3</v>
      </c>
      <c r="O4346" s="90">
        <v>32.42</v>
      </c>
      <c r="P4346" s="90">
        <v>32.979999999999997</v>
      </c>
      <c r="Q4346" s="90">
        <v>32.51</v>
      </c>
      <c r="R4346" s="63">
        <f t="shared" si="2190"/>
        <v>34.100000000000009</v>
      </c>
      <c r="S4346" s="64">
        <f t="shared" si="2189"/>
        <v>1.4586709886547788E-2</v>
      </c>
      <c r="T4346" s="65"/>
      <c r="U4346" s="65">
        <f t="shared" si="2185"/>
        <v>0.96545342381246146</v>
      </c>
      <c r="V4346" s="65">
        <f t="shared" si="2191"/>
        <v>0.94906003638568837</v>
      </c>
      <c r="W4346" s="65">
        <f t="shared" si="2192"/>
        <v>0.96278068286681029</v>
      </c>
      <c r="X4346" s="61">
        <f t="shared" si="2180"/>
        <v>3.2467532467532464E-2</v>
      </c>
      <c r="Y4346" s="66">
        <f t="shared" si="2193"/>
        <v>-4.5312499999999978E-2</v>
      </c>
      <c r="Z4346" s="61">
        <f t="shared" si="2194"/>
        <v>2.187748607796329E-2</v>
      </c>
      <c r="AA4346" s="67">
        <f t="shared" si="2195"/>
        <v>31.425000000000001</v>
      </c>
      <c r="AB4346" s="68">
        <f t="shared" si="2196"/>
        <v>-1.5974440894568689E-2</v>
      </c>
      <c r="AC4346" s="69">
        <f t="shared" si="2197"/>
        <v>3.9936102236421724E-3</v>
      </c>
      <c r="AD4346" s="70">
        <f>_xlfn.PERCENTILE.EXC(AC4346:$AC$5675,0.5)</f>
        <v>5.007282926362587E-2</v>
      </c>
      <c r="AE4346" s="70">
        <f>_xlfn.PERCENTILE.EXC($AC4346:AC$5675,0.35)</f>
        <v>2.5230312298545769E-2</v>
      </c>
      <c r="AF4346" s="71">
        <f t="shared" si="2186"/>
        <v>-1.1003227768817556E-4</v>
      </c>
      <c r="AG4346" s="70">
        <f t="shared" si="2187"/>
        <v>-0.31213811082236831</v>
      </c>
      <c r="AH4346" s="70">
        <f t="shared" si="2188"/>
        <v>-0.32972785344228484</v>
      </c>
      <c r="AI4346" s="61" t="str">
        <f t="shared" si="2183"/>
        <v>Safety</v>
      </c>
      <c r="AJ4346" s="68" t="str">
        <f t="shared" si="2184"/>
        <v>Short VOL</v>
      </c>
      <c r="AK4346" s="72"/>
      <c r="AL4346" s="73"/>
      <c r="AM4346" s="72"/>
      <c r="AN4346" s="73"/>
      <c r="AO4346" s="74"/>
      <c r="AP4346" s="20"/>
      <c r="AQ4346" s="74"/>
      <c r="AR4346" s="20"/>
      <c r="AS4346" s="74"/>
      <c r="AT4346" s="20"/>
      <c r="AU4346" s="74" t="str">
        <f t="shared" si="2198"/>
        <v>00631L</v>
      </c>
      <c r="AV4346" s="20">
        <f t="shared" si="2181"/>
        <v>1</v>
      </c>
      <c r="AW4346" s="74" t="str">
        <f t="shared" si="2199"/>
        <v>00635U</v>
      </c>
      <c r="AX4346" s="20">
        <f t="shared" si="2200"/>
        <v>0</v>
      </c>
      <c r="AY4346" s="20">
        <f t="shared" si="2182"/>
        <v>1</v>
      </c>
      <c r="AZ4346" s="116">
        <v>40003</v>
      </c>
      <c r="BA4346" s="116"/>
      <c r="BB4346" s="20"/>
      <c r="BC4346" s="20"/>
      <c r="BD4346" s="76"/>
      <c r="BE4346" s="77"/>
      <c r="BF4346" s="77"/>
    </row>
    <row r="4347" spans="1:58" s="23" customFormat="1" ht="15.75" customHeight="1" x14ac:dyDescent="0.4">
      <c r="A4347" s="116">
        <v>40001</v>
      </c>
      <c r="B4347" s="112">
        <v>30.25</v>
      </c>
      <c r="C4347" s="112">
        <v>31.45</v>
      </c>
      <c r="D4347" s="112">
        <v>31.9</v>
      </c>
      <c r="E4347" s="112">
        <v>31.8</v>
      </c>
      <c r="F4347" s="112">
        <v>31.05</v>
      </c>
      <c r="G4347" s="112">
        <v>30.4</v>
      </c>
      <c r="H4347" s="113">
        <v>30.25</v>
      </c>
      <c r="I4347" s="90">
        <f t="shared" si="2201"/>
        <v>30.95</v>
      </c>
      <c r="J4347" s="90">
        <f t="shared" si="2202"/>
        <v>31.712499999999999</v>
      </c>
      <c r="K4347" s="114">
        <v>10</v>
      </c>
      <c r="L4347" s="115">
        <v>4.1666666666666664E-2</v>
      </c>
      <c r="M4347" s="11"/>
      <c r="N4347" s="90">
        <v>30.85</v>
      </c>
      <c r="O4347" s="90">
        <v>32.090000000000003</v>
      </c>
      <c r="P4347" s="90">
        <v>32.270000000000003</v>
      </c>
      <c r="Q4347" s="90">
        <v>32.200000000000003</v>
      </c>
      <c r="R4347" s="63">
        <f t="shared" si="2190"/>
        <v>33.510000000000012</v>
      </c>
      <c r="S4347" s="64">
        <f t="shared" si="2189"/>
        <v>6.3793103448275906E-2</v>
      </c>
      <c r="T4347" s="65"/>
      <c r="U4347" s="65">
        <f t="shared" si="2185"/>
        <v>0.96135867871611091</v>
      </c>
      <c r="V4347" s="65">
        <f t="shared" si="2191"/>
        <v>0.95599628137589088</v>
      </c>
      <c r="W4347" s="65">
        <f t="shared" si="2192"/>
        <v>0.95807453416149069</v>
      </c>
      <c r="X4347" s="61">
        <f t="shared" ref="X4347:X4410" si="2203">(C4347-B4347)/B4347</f>
        <v>3.9669421487603281E-2</v>
      </c>
      <c r="Y4347" s="66">
        <f t="shared" si="2193"/>
        <v>-4.8742138364779898E-2</v>
      </c>
      <c r="Z4347" s="61">
        <f t="shared" si="2194"/>
        <v>2.4636510500807732E-2</v>
      </c>
      <c r="AA4347" s="67">
        <f t="shared" si="2195"/>
        <v>30.950000000000003</v>
      </c>
      <c r="AB4347" s="68">
        <f t="shared" si="2196"/>
        <v>-1.9448946515397129E-2</v>
      </c>
      <c r="AC4347" s="69">
        <f t="shared" si="2197"/>
        <v>3.2414910858995596E-3</v>
      </c>
      <c r="AD4347" s="70">
        <f>_xlfn.PERCENTILE.EXC(AC4347:$AC$5675,0.5)</f>
        <v>5.0188256028198236E-2</v>
      </c>
      <c r="AE4347" s="70">
        <f>_xlfn.PERCENTILE.EXC($AC4347:AC$5675,0.35)</f>
        <v>2.5252466303990476E-2</v>
      </c>
      <c r="AF4347" s="71">
        <f t="shared" si="2186"/>
        <v>-1.1003227768817556E-4</v>
      </c>
      <c r="AG4347" s="70">
        <f t="shared" si="2187"/>
        <v>-0.31213811082236831</v>
      </c>
      <c r="AH4347" s="70">
        <f t="shared" si="2188"/>
        <v>-0.32972785344228484</v>
      </c>
      <c r="AI4347" s="61" t="str">
        <f t="shared" si="2183"/>
        <v>Safety</v>
      </c>
      <c r="AJ4347" s="68" t="str">
        <f t="shared" si="2184"/>
        <v>Short VOL</v>
      </c>
      <c r="AK4347" s="72"/>
      <c r="AL4347" s="73"/>
      <c r="AM4347" s="72"/>
      <c r="AN4347" s="73"/>
      <c r="AO4347" s="74"/>
      <c r="AP4347" s="20"/>
      <c r="AQ4347" s="74"/>
      <c r="AR4347" s="20"/>
      <c r="AS4347" s="74"/>
      <c r="AT4347" s="20"/>
      <c r="AU4347" s="74" t="str">
        <f t="shared" si="2198"/>
        <v>00631L</v>
      </c>
      <c r="AV4347" s="20">
        <f t="shared" si="2181"/>
        <v>1</v>
      </c>
      <c r="AW4347" s="74" t="str">
        <f t="shared" si="2199"/>
        <v>00635U</v>
      </c>
      <c r="AX4347" s="20">
        <f t="shared" si="2200"/>
        <v>0</v>
      </c>
      <c r="AY4347" s="20">
        <f t="shared" si="2182"/>
        <v>1</v>
      </c>
      <c r="AZ4347" s="116">
        <v>40002</v>
      </c>
      <c r="BA4347" s="116"/>
      <c r="BB4347" s="20"/>
      <c r="BC4347" s="20"/>
      <c r="BD4347" s="76"/>
      <c r="BE4347" s="77"/>
      <c r="BF4347" s="77"/>
    </row>
    <row r="4348" spans="1:58" s="23" customFormat="1" ht="15.75" customHeight="1" x14ac:dyDescent="0.4">
      <c r="A4348" s="116">
        <v>40000</v>
      </c>
      <c r="B4348" s="112">
        <v>29</v>
      </c>
      <c r="C4348" s="112">
        <v>30.4</v>
      </c>
      <c r="D4348" s="112">
        <v>31.05</v>
      </c>
      <c r="E4348" s="112">
        <v>30.95</v>
      </c>
      <c r="F4348" s="112">
        <v>30.35</v>
      </c>
      <c r="G4348" s="112">
        <v>29.7</v>
      </c>
      <c r="H4348" s="113">
        <v>29.6</v>
      </c>
      <c r="I4348" s="90">
        <f t="shared" si="2201"/>
        <v>29.758333333333333</v>
      </c>
      <c r="J4348" s="90">
        <f t="shared" si="2202"/>
        <v>30.752083333333331</v>
      </c>
      <c r="K4348" s="114">
        <v>11</v>
      </c>
      <c r="L4348" s="115">
        <v>4.1666666666666664E-2</v>
      </c>
      <c r="M4348" s="11"/>
      <c r="N4348" s="90">
        <v>29</v>
      </c>
      <c r="O4348" s="90">
        <v>30.79</v>
      </c>
      <c r="P4348" s="90">
        <v>31.41</v>
      </c>
      <c r="Q4348" s="90">
        <v>31.51</v>
      </c>
      <c r="R4348" s="63">
        <f t="shared" si="2190"/>
        <v>33.200000000000003</v>
      </c>
      <c r="S4348" s="64">
        <f t="shared" si="2189"/>
        <v>3.756708407871201E-2</v>
      </c>
      <c r="T4348" s="65"/>
      <c r="U4348" s="65">
        <f t="shared" si="2185"/>
        <v>0.94186424163689508</v>
      </c>
      <c r="V4348" s="65">
        <f t="shared" si="2191"/>
        <v>0.92327284304361668</v>
      </c>
      <c r="W4348" s="65">
        <f t="shared" si="2192"/>
        <v>0.9203427483338622</v>
      </c>
      <c r="X4348" s="61">
        <f t="shared" si="2203"/>
        <v>4.8275862068965468E-2</v>
      </c>
      <c r="Y4348" s="66">
        <f t="shared" si="2193"/>
        <v>-4.3618739903069401E-2</v>
      </c>
      <c r="Z4348" s="61">
        <f t="shared" si="2194"/>
        <v>3.3394007280873661E-2</v>
      </c>
      <c r="AA4348" s="67">
        <f t="shared" si="2195"/>
        <v>29.758333333333333</v>
      </c>
      <c r="AB4348" s="68">
        <f t="shared" si="2196"/>
        <v>0</v>
      </c>
      <c r="AC4348" s="69">
        <f t="shared" si="2197"/>
        <v>2.6149425287356306E-2</v>
      </c>
      <c r="AD4348" s="70">
        <f>_xlfn.PERCENTILE.EXC(AC4348:$AC$5675,0.5)</f>
        <v>5.0392117293270457E-2</v>
      </c>
      <c r="AE4348" s="70">
        <f>_xlfn.PERCENTILE.EXC($AC4348:AC$5675,0.35)</f>
        <v>2.5274401472387669E-2</v>
      </c>
      <c r="AF4348" s="71">
        <f t="shared" si="2186"/>
        <v>-1.1003227768817556E-4</v>
      </c>
      <c r="AG4348" s="70">
        <f t="shared" si="2187"/>
        <v>-0.31213811082236831</v>
      </c>
      <c r="AH4348" s="70">
        <f t="shared" si="2188"/>
        <v>-0.32972785344228484</v>
      </c>
      <c r="AI4348" s="61" t="str">
        <f t="shared" si="2183"/>
        <v>Safety</v>
      </c>
      <c r="AJ4348" s="68" t="str">
        <f t="shared" si="2184"/>
        <v>Short VOL</v>
      </c>
      <c r="AK4348" s="72"/>
      <c r="AL4348" s="73"/>
      <c r="AM4348" s="72"/>
      <c r="AN4348" s="73"/>
      <c r="AO4348" s="74"/>
      <c r="AP4348" s="20"/>
      <c r="AQ4348" s="74"/>
      <c r="AR4348" s="20"/>
      <c r="AS4348" s="74"/>
      <c r="AT4348" s="20"/>
      <c r="AU4348" s="74" t="str">
        <f t="shared" si="2198"/>
        <v>00631L</v>
      </c>
      <c r="AV4348" s="20">
        <f t="shared" si="2181"/>
        <v>1</v>
      </c>
      <c r="AW4348" s="74" t="str">
        <f t="shared" si="2199"/>
        <v>00631L</v>
      </c>
      <c r="AX4348" s="20">
        <f t="shared" si="2200"/>
        <v>1</v>
      </c>
      <c r="AY4348" s="20">
        <f t="shared" si="2182"/>
        <v>1</v>
      </c>
      <c r="AZ4348" s="116">
        <v>40001</v>
      </c>
      <c r="BA4348" s="116"/>
      <c r="BB4348" s="20"/>
      <c r="BC4348" s="20"/>
      <c r="BD4348" s="76"/>
      <c r="BE4348" s="77"/>
      <c r="BF4348" s="77"/>
    </row>
    <row r="4349" spans="1:58" s="23" customFormat="1" ht="15.75" customHeight="1" x14ac:dyDescent="0.4">
      <c r="A4349" s="116">
        <v>39996</v>
      </c>
      <c r="B4349" s="112">
        <v>29.3</v>
      </c>
      <c r="C4349" s="112">
        <v>30.65</v>
      </c>
      <c r="D4349" s="112">
        <v>31.1</v>
      </c>
      <c r="E4349" s="112">
        <v>31</v>
      </c>
      <c r="F4349" s="112">
        <v>30.3</v>
      </c>
      <c r="G4349" s="112">
        <v>29.6</v>
      </c>
      <c r="H4349" s="113">
        <v>29.55</v>
      </c>
      <c r="I4349" s="90">
        <f t="shared" si="2201"/>
        <v>29.975000000000001</v>
      </c>
      <c r="J4349" s="90">
        <f t="shared" si="2202"/>
        <v>30.875</v>
      </c>
      <c r="K4349" s="114">
        <v>12</v>
      </c>
      <c r="L4349" s="115">
        <v>4.1666666666666664E-2</v>
      </c>
      <c r="M4349" s="11"/>
      <c r="N4349" s="90">
        <v>27.95</v>
      </c>
      <c r="O4349" s="90">
        <v>30.53</v>
      </c>
      <c r="P4349" s="90">
        <v>31.21</v>
      </c>
      <c r="Q4349" s="90">
        <v>31.43</v>
      </c>
      <c r="R4349" s="63">
        <f t="shared" si="2190"/>
        <v>33.790000000000006</v>
      </c>
      <c r="S4349" s="64">
        <f t="shared" si="2189"/>
        <v>6.598016781083145E-2</v>
      </c>
      <c r="T4349" s="65"/>
      <c r="U4349" s="65">
        <f t="shared" si="2185"/>
        <v>0.91549295774647876</v>
      </c>
      <c r="V4349" s="65">
        <f t="shared" si="2191"/>
        <v>0.89554629926305662</v>
      </c>
      <c r="W4349" s="65">
        <f t="shared" si="2192"/>
        <v>0.88927776010181359</v>
      </c>
      <c r="X4349" s="61">
        <f t="shared" si="2203"/>
        <v>4.6075085324232011E-2</v>
      </c>
      <c r="Y4349" s="66">
        <f t="shared" si="2193"/>
        <v>-4.677419354838707E-2</v>
      </c>
      <c r="Z4349" s="61">
        <f t="shared" si="2194"/>
        <v>3.0025020850708874E-2</v>
      </c>
      <c r="AA4349" s="67">
        <f t="shared" si="2195"/>
        <v>29.975000000000001</v>
      </c>
      <c r="AB4349" s="68">
        <f t="shared" si="2196"/>
        <v>4.8300536672629749E-2</v>
      </c>
      <c r="AC4349" s="69">
        <f t="shared" si="2197"/>
        <v>7.2450805008944616E-2</v>
      </c>
      <c r="AD4349" s="70">
        <f>_xlfn.PERCENTILE.EXC(AC4349:$AC$5675,0.5)</f>
        <v>5.0595978558342677E-2</v>
      </c>
      <c r="AE4349" s="70">
        <f>_xlfn.PERCENTILE.EXC($AC4349:AC$5675,0.35)</f>
        <v>2.5261922878582303E-2</v>
      </c>
      <c r="AF4349" s="71">
        <f t="shared" si="2186"/>
        <v>-1.1003227768817556E-4</v>
      </c>
      <c r="AG4349" s="70">
        <f t="shared" si="2187"/>
        <v>-0.31213811082236831</v>
      </c>
      <c r="AH4349" s="70">
        <f t="shared" si="2188"/>
        <v>-0.32972785344228484</v>
      </c>
      <c r="AI4349" s="61" t="str">
        <f t="shared" si="2183"/>
        <v>Short VOL</v>
      </c>
      <c r="AJ4349" s="68" t="str">
        <f t="shared" si="2184"/>
        <v>Short VOL</v>
      </c>
      <c r="AK4349" s="72"/>
      <c r="AL4349" s="73"/>
      <c r="AM4349" s="72"/>
      <c r="AN4349" s="73"/>
      <c r="AO4349" s="74"/>
      <c r="AP4349" s="20"/>
      <c r="AQ4349" s="74"/>
      <c r="AR4349" s="20"/>
      <c r="AS4349" s="74"/>
      <c r="AT4349" s="20"/>
      <c r="AU4349" s="74" t="str">
        <f t="shared" si="2198"/>
        <v>00631L</v>
      </c>
      <c r="AV4349" s="20">
        <f t="shared" si="2181"/>
        <v>1</v>
      </c>
      <c r="AW4349" s="74" t="str">
        <f t="shared" si="2199"/>
        <v>00631L</v>
      </c>
      <c r="AX4349" s="20">
        <f t="shared" si="2200"/>
        <v>1</v>
      </c>
      <c r="AY4349" s="20">
        <f t="shared" si="2182"/>
        <v>1</v>
      </c>
      <c r="AZ4349" s="116">
        <v>40000</v>
      </c>
      <c r="BA4349" s="116"/>
      <c r="BB4349" s="20"/>
      <c r="BC4349" s="20"/>
      <c r="BD4349" s="76"/>
      <c r="BE4349" s="77"/>
      <c r="BF4349" s="77"/>
    </row>
    <row r="4350" spans="1:58" s="23" customFormat="1" ht="15.75" customHeight="1" x14ac:dyDescent="0.4">
      <c r="A4350" s="116">
        <v>39995</v>
      </c>
      <c r="B4350" s="112">
        <v>27.65</v>
      </c>
      <c r="C4350" s="112">
        <v>29.2</v>
      </c>
      <c r="D4350" s="112">
        <v>29.8</v>
      </c>
      <c r="E4350" s="112">
        <v>29.9</v>
      </c>
      <c r="F4350" s="112">
        <v>29.45</v>
      </c>
      <c r="G4350" s="112">
        <v>28.85</v>
      </c>
      <c r="H4350" s="113">
        <v>28.75</v>
      </c>
      <c r="I4350" s="90">
        <f t="shared" si="2201"/>
        <v>28.360416666666666</v>
      </c>
      <c r="J4350" s="90">
        <f t="shared" si="2202"/>
        <v>29.475000000000001</v>
      </c>
      <c r="K4350" s="114">
        <v>13</v>
      </c>
      <c r="L4350" s="115">
        <v>4.1666666666666664E-2</v>
      </c>
      <c r="M4350" s="11"/>
      <c r="N4350" s="90">
        <v>26.22</v>
      </c>
      <c r="O4350" s="90">
        <v>28.96</v>
      </c>
      <c r="P4350" s="90">
        <v>30.13</v>
      </c>
      <c r="Q4350" s="90">
        <v>30.44</v>
      </c>
      <c r="R4350" s="63">
        <f t="shared" si="2190"/>
        <v>32.870000000000005</v>
      </c>
      <c r="S4350" s="64">
        <f t="shared" si="2189"/>
        <v>-4.9335863377610078E-3</v>
      </c>
      <c r="T4350" s="65"/>
      <c r="U4350" s="65">
        <f t="shared" si="2185"/>
        <v>0.90538674033149169</v>
      </c>
      <c r="V4350" s="65">
        <f t="shared" si="2191"/>
        <v>0.87022900763358779</v>
      </c>
      <c r="W4350" s="65">
        <f t="shared" si="2192"/>
        <v>0.86136662286465171</v>
      </c>
      <c r="X4350" s="61">
        <f t="shared" si="2203"/>
        <v>5.6057866184448489E-2</v>
      </c>
      <c r="Y4350" s="66">
        <f t="shared" si="2193"/>
        <v>-3.8461538461538415E-2</v>
      </c>
      <c r="Z4350" s="61">
        <f t="shared" si="2194"/>
        <v>3.9300668478660192E-2</v>
      </c>
      <c r="AA4350" s="67">
        <f t="shared" si="2195"/>
        <v>28.360416666666666</v>
      </c>
      <c r="AB4350" s="68">
        <f t="shared" si="2196"/>
        <v>5.4538520213577413E-2</v>
      </c>
      <c r="AC4350" s="69">
        <f t="shared" si="2197"/>
        <v>8.1632977370963658E-2</v>
      </c>
      <c r="AD4350" s="70">
        <f>_xlfn.PERCENTILE.EXC(AC4350:$AC$5675,0.5)</f>
        <v>5.0392117293270457E-2</v>
      </c>
      <c r="AE4350" s="70">
        <f>_xlfn.PERCENTILE.EXC($AC4350:AC$5675,0.35)</f>
        <v>2.5250890208225175E-2</v>
      </c>
      <c r="AF4350" s="71">
        <f t="shared" si="2186"/>
        <v>-1.1003227768817556E-4</v>
      </c>
      <c r="AG4350" s="70">
        <f t="shared" si="2187"/>
        <v>-0.31213811082236831</v>
      </c>
      <c r="AH4350" s="70">
        <f t="shared" si="2188"/>
        <v>-0.32972785344228484</v>
      </c>
      <c r="AI4350" s="61" t="str">
        <f t="shared" si="2183"/>
        <v>Short VOL</v>
      </c>
      <c r="AJ4350" s="68" t="str">
        <f t="shared" si="2184"/>
        <v>Short VOL</v>
      </c>
      <c r="AK4350" s="72"/>
      <c r="AL4350" s="73"/>
      <c r="AM4350" s="72"/>
      <c r="AN4350" s="73"/>
      <c r="AO4350" s="74"/>
      <c r="AP4350" s="20"/>
      <c r="AQ4350" s="74"/>
      <c r="AR4350" s="20"/>
      <c r="AS4350" s="74"/>
      <c r="AT4350" s="20"/>
      <c r="AU4350" s="74" t="str">
        <f t="shared" si="2198"/>
        <v>00631L</v>
      </c>
      <c r="AV4350" s="20">
        <f t="shared" si="2181"/>
        <v>1</v>
      </c>
      <c r="AW4350" s="74" t="str">
        <f t="shared" si="2199"/>
        <v>00631L</v>
      </c>
      <c r="AX4350" s="20">
        <f t="shared" si="2200"/>
        <v>1</v>
      </c>
      <c r="AY4350" s="20">
        <f t="shared" si="2182"/>
        <v>1</v>
      </c>
      <c r="AZ4350" s="116">
        <v>39996</v>
      </c>
      <c r="BA4350" s="116"/>
      <c r="BB4350" s="20"/>
      <c r="BC4350" s="20"/>
      <c r="BD4350" s="76"/>
      <c r="BE4350" s="77"/>
      <c r="BF4350" s="77"/>
    </row>
    <row r="4351" spans="1:58" s="23" customFormat="1" ht="15.75" customHeight="1" x14ac:dyDescent="0.4">
      <c r="A4351" s="116">
        <v>39994</v>
      </c>
      <c r="B4351" s="112">
        <v>28.05</v>
      </c>
      <c r="C4351" s="112">
        <v>29.25</v>
      </c>
      <c r="D4351" s="112">
        <v>30</v>
      </c>
      <c r="E4351" s="112">
        <v>30.05</v>
      </c>
      <c r="F4351" s="112">
        <v>29.7</v>
      </c>
      <c r="G4351" s="112">
        <v>29.15</v>
      </c>
      <c r="H4351" s="113">
        <v>29.2</v>
      </c>
      <c r="I4351" s="90">
        <f t="shared" si="2201"/>
        <v>28.55</v>
      </c>
      <c r="J4351" s="90">
        <f t="shared" si="2202"/>
        <v>29.5625</v>
      </c>
      <c r="K4351" s="114">
        <v>14</v>
      </c>
      <c r="L4351" s="115">
        <v>4.1666666666666664E-2</v>
      </c>
      <c r="M4351" s="11"/>
      <c r="N4351" s="90">
        <v>26.35</v>
      </c>
      <c r="O4351" s="90">
        <v>28.76</v>
      </c>
      <c r="P4351" s="90">
        <v>30.08</v>
      </c>
      <c r="Q4351" s="90">
        <v>30.61</v>
      </c>
      <c r="R4351" s="63">
        <f t="shared" si="2190"/>
        <v>32.49</v>
      </c>
      <c r="S4351" s="64">
        <f t="shared" si="2189"/>
        <v>3.9447731755424063E-2</v>
      </c>
      <c r="T4351" s="65"/>
      <c r="U4351" s="65">
        <f t="shared" si="2185"/>
        <v>0.91620305980528516</v>
      </c>
      <c r="V4351" s="65">
        <f t="shared" si="2191"/>
        <v>0.87599734042553201</v>
      </c>
      <c r="W4351" s="65">
        <f t="shared" si="2192"/>
        <v>0.8608297941849069</v>
      </c>
      <c r="X4351" s="61">
        <f t="shared" si="2203"/>
        <v>4.2780748663101581E-2</v>
      </c>
      <c r="Y4351" s="66">
        <f t="shared" si="2193"/>
        <v>-2.8286189683860281E-2</v>
      </c>
      <c r="Z4351" s="61">
        <f t="shared" si="2194"/>
        <v>3.5464098073555141E-2</v>
      </c>
      <c r="AA4351" s="67">
        <f t="shared" si="2195"/>
        <v>28.549999999999997</v>
      </c>
      <c r="AB4351" s="68">
        <f t="shared" si="2196"/>
        <v>6.4516129032258035E-2</v>
      </c>
      <c r="AC4351" s="69">
        <f t="shared" si="2197"/>
        <v>8.3491461100569098E-2</v>
      </c>
      <c r="AD4351" s="70">
        <f>_xlfn.PERCENTILE.EXC(AC4351:$AC$5675,0.5)</f>
        <v>5.0188256028198236E-2</v>
      </c>
      <c r="AE4351" s="70">
        <f>_xlfn.PERCENTILE.EXC($AC4351:AC$5675,0.35)</f>
        <v>2.5239857537868043E-2</v>
      </c>
      <c r="AF4351" s="71">
        <f t="shared" si="2186"/>
        <v>-1.1003227768817556E-4</v>
      </c>
      <c r="AG4351" s="70">
        <f t="shared" si="2187"/>
        <v>-0.31213811082236831</v>
      </c>
      <c r="AH4351" s="70">
        <f t="shared" si="2188"/>
        <v>-0.32972785344228484</v>
      </c>
      <c r="AI4351" s="61" t="str">
        <f t="shared" si="2183"/>
        <v>Short VOL</v>
      </c>
      <c r="AJ4351" s="68" t="str">
        <f t="shared" si="2184"/>
        <v>Short VOL</v>
      </c>
      <c r="AK4351" s="72"/>
      <c r="AL4351" s="73"/>
      <c r="AM4351" s="72"/>
      <c r="AN4351" s="73"/>
      <c r="AO4351" s="74"/>
      <c r="AP4351" s="20"/>
      <c r="AQ4351" s="74"/>
      <c r="AR4351" s="20"/>
      <c r="AS4351" s="74"/>
      <c r="AT4351" s="20"/>
      <c r="AU4351" s="74" t="str">
        <f t="shared" si="2198"/>
        <v>00631L</v>
      </c>
      <c r="AV4351" s="20">
        <f t="shared" si="2181"/>
        <v>1</v>
      </c>
      <c r="AW4351" s="74" t="str">
        <f t="shared" si="2199"/>
        <v>00631L</v>
      </c>
      <c r="AX4351" s="20">
        <f t="shared" si="2200"/>
        <v>1</v>
      </c>
      <c r="AY4351" s="20">
        <f t="shared" si="2182"/>
        <v>1</v>
      </c>
      <c r="AZ4351" s="116">
        <v>39995</v>
      </c>
      <c r="BA4351" s="116"/>
      <c r="BB4351" s="20"/>
      <c r="BC4351" s="20"/>
      <c r="BD4351" s="76"/>
      <c r="BE4351" s="77"/>
      <c r="BF4351" s="77"/>
    </row>
    <row r="4352" spans="1:58" s="23" customFormat="1" ht="15.75" customHeight="1" x14ac:dyDescent="0.4">
      <c r="A4352" s="116">
        <v>39993</v>
      </c>
      <c r="B4352" s="112">
        <v>27.45</v>
      </c>
      <c r="C4352" s="112">
        <v>28.95</v>
      </c>
      <c r="D4352" s="112">
        <v>29.7</v>
      </c>
      <c r="E4352" s="112">
        <v>29.95</v>
      </c>
      <c r="F4352" s="112">
        <v>29.65</v>
      </c>
      <c r="G4352" s="112">
        <v>29.2</v>
      </c>
      <c r="H4352" s="113">
        <v>29.15</v>
      </c>
      <c r="I4352" s="90">
        <f t="shared" si="2201"/>
        <v>28.012499999999999</v>
      </c>
      <c r="J4352" s="90">
        <f t="shared" si="2202"/>
        <v>29.231249999999999</v>
      </c>
      <c r="K4352" s="114">
        <v>15</v>
      </c>
      <c r="L4352" s="115">
        <v>4.1666666666666664E-2</v>
      </c>
      <c r="M4352" s="11"/>
      <c r="N4352" s="90">
        <v>25.35</v>
      </c>
      <c r="O4352" s="90">
        <v>28.2</v>
      </c>
      <c r="P4352" s="90">
        <v>29.77</v>
      </c>
      <c r="Q4352" s="90">
        <v>30.42</v>
      </c>
      <c r="R4352" s="63">
        <f t="shared" si="2190"/>
        <v>32.619999999999997</v>
      </c>
      <c r="S4352" s="64">
        <f t="shared" si="2189"/>
        <v>-2.2367913613574944E-2</v>
      </c>
      <c r="T4352" s="65"/>
      <c r="U4352" s="65">
        <f t="shared" si="2185"/>
        <v>0.89893617021276606</v>
      </c>
      <c r="V4352" s="65">
        <f t="shared" si="2191"/>
        <v>0.85152838427947608</v>
      </c>
      <c r="W4352" s="65">
        <f t="shared" si="2192"/>
        <v>0.83333333333333337</v>
      </c>
      <c r="X4352" s="61">
        <f t="shared" si="2203"/>
        <v>5.4644808743169397E-2</v>
      </c>
      <c r="Y4352" s="66">
        <f t="shared" si="2193"/>
        <v>-2.6711185308848105E-2</v>
      </c>
      <c r="Z4352" s="61">
        <f t="shared" si="2194"/>
        <v>4.3507362784471218E-2</v>
      </c>
      <c r="AA4352" s="67">
        <f t="shared" si="2195"/>
        <v>28.012499999999999</v>
      </c>
      <c r="AB4352" s="68">
        <f t="shared" si="2196"/>
        <v>8.2840236686390442E-2</v>
      </c>
      <c r="AC4352" s="69">
        <f t="shared" si="2197"/>
        <v>0.10502958579881648</v>
      </c>
      <c r="AD4352" s="70">
        <f>_xlfn.PERCENTILE.EXC(AC4352:$AC$5675,0.5)</f>
        <v>5.007282926362587E-2</v>
      </c>
      <c r="AE4352" s="70">
        <f>_xlfn.PERCENTILE.EXC($AC4352:AC$5675,0.35)</f>
        <v>2.5226050266684657E-2</v>
      </c>
      <c r="AF4352" s="71">
        <f t="shared" si="2186"/>
        <v>-1.1003227768817556E-4</v>
      </c>
      <c r="AG4352" s="70">
        <f t="shared" si="2187"/>
        <v>-0.31213811082236831</v>
      </c>
      <c r="AH4352" s="70">
        <f t="shared" si="2188"/>
        <v>-0.32972785344228484</v>
      </c>
      <c r="AI4352" s="61" t="str">
        <f t="shared" si="2183"/>
        <v>Short VOL</v>
      </c>
      <c r="AJ4352" s="68" t="str">
        <f t="shared" si="2184"/>
        <v>Short VOL</v>
      </c>
      <c r="AK4352" s="72"/>
      <c r="AL4352" s="73"/>
      <c r="AM4352" s="72"/>
      <c r="AN4352" s="73"/>
      <c r="AO4352" s="74"/>
      <c r="AP4352" s="20"/>
      <c r="AQ4352" s="74"/>
      <c r="AR4352" s="20"/>
      <c r="AS4352" s="74"/>
      <c r="AT4352" s="20"/>
      <c r="AU4352" s="74" t="str">
        <f t="shared" si="2198"/>
        <v>00631L</v>
      </c>
      <c r="AV4352" s="20">
        <f t="shared" si="2181"/>
        <v>1</v>
      </c>
      <c r="AW4352" s="74" t="str">
        <f t="shared" si="2199"/>
        <v>00631L</v>
      </c>
      <c r="AX4352" s="20">
        <f t="shared" si="2200"/>
        <v>1</v>
      </c>
      <c r="AY4352" s="20">
        <f t="shared" si="2182"/>
        <v>1</v>
      </c>
      <c r="AZ4352" s="116">
        <v>39994</v>
      </c>
      <c r="BA4352" s="116"/>
      <c r="BB4352" s="20"/>
      <c r="BC4352" s="20"/>
      <c r="BD4352" s="76"/>
      <c r="BE4352" s="77"/>
      <c r="BF4352" s="77"/>
    </row>
    <row r="4353" spans="1:58" s="23" customFormat="1" ht="15.75" customHeight="1" x14ac:dyDescent="0.4">
      <c r="A4353" s="116">
        <v>39990</v>
      </c>
      <c r="B4353" s="112">
        <v>28.55</v>
      </c>
      <c r="C4353" s="112">
        <v>29.85</v>
      </c>
      <c r="D4353" s="112">
        <v>30.5</v>
      </c>
      <c r="E4353" s="112">
        <v>30.55</v>
      </c>
      <c r="F4353" s="112">
        <v>30.3</v>
      </c>
      <c r="G4353" s="112">
        <v>29.65</v>
      </c>
      <c r="H4353" s="113">
        <v>29.6</v>
      </c>
      <c r="I4353" s="90">
        <f t="shared" si="2201"/>
        <v>28.983333333333334</v>
      </c>
      <c r="J4353" s="90">
        <f t="shared" si="2202"/>
        <v>30.066666666666666</v>
      </c>
      <c r="K4353" s="114">
        <v>16</v>
      </c>
      <c r="L4353" s="115">
        <v>4.1666666666666664E-2</v>
      </c>
      <c r="M4353" s="11"/>
      <c r="N4353" s="90">
        <v>25.93</v>
      </c>
      <c r="O4353" s="90">
        <v>29.28</v>
      </c>
      <c r="P4353" s="90">
        <v>30.77</v>
      </c>
      <c r="Q4353" s="90">
        <v>31.49</v>
      </c>
      <c r="R4353" s="63">
        <f t="shared" si="2190"/>
        <v>34.119999999999997</v>
      </c>
      <c r="S4353" s="64">
        <f t="shared" si="2189"/>
        <v>-1.6312594840667667E-2</v>
      </c>
      <c r="T4353" s="65"/>
      <c r="U4353" s="65">
        <f t="shared" si="2185"/>
        <v>0.88558743169398901</v>
      </c>
      <c r="V4353" s="65">
        <f t="shared" si="2191"/>
        <v>0.84270393240168995</v>
      </c>
      <c r="W4353" s="65">
        <f t="shared" si="2192"/>
        <v>0.82343601143220069</v>
      </c>
      <c r="X4353" s="61">
        <f t="shared" si="2203"/>
        <v>4.5534150612959741E-2</v>
      </c>
      <c r="Y4353" s="66">
        <f t="shared" si="2193"/>
        <v>-3.1096563011456604E-2</v>
      </c>
      <c r="Z4353" s="61">
        <f t="shared" si="2194"/>
        <v>3.73778033352501E-2</v>
      </c>
      <c r="AA4353" s="67">
        <f t="shared" si="2195"/>
        <v>28.983333333333334</v>
      </c>
      <c r="AB4353" s="68">
        <f t="shared" si="2196"/>
        <v>0.10104126494408025</v>
      </c>
      <c r="AC4353" s="69">
        <f t="shared" si="2197"/>
        <v>0.1177529245404294</v>
      </c>
      <c r="AD4353" s="70">
        <f>_xlfn.PERCENTILE.EXC(AC4353:$AC$5675,0.5)</f>
        <v>4.9957402499053512E-2</v>
      </c>
      <c r="AE4353" s="70">
        <f>_xlfn.PERCENTILE.EXC($AC4353:AC$5675,0.35)</f>
        <v>2.5211133155170769E-2</v>
      </c>
      <c r="AF4353" s="71">
        <f t="shared" si="2186"/>
        <v>-1.1003227768817556E-4</v>
      </c>
      <c r="AG4353" s="70">
        <f t="shared" si="2187"/>
        <v>-0.31213811082236831</v>
      </c>
      <c r="AH4353" s="70">
        <f t="shared" si="2188"/>
        <v>-0.32972785344228484</v>
      </c>
      <c r="AI4353" s="61" t="str">
        <f t="shared" si="2183"/>
        <v>Short VOL</v>
      </c>
      <c r="AJ4353" s="68" t="str">
        <f t="shared" si="2184"/>
        <v>Short VOL</v>
      </c>
      <c r="AK4353" s="72"/>
      <c r="AL4353" s="73"/>
      <c r="AM4353" s="72"/>
      <c r="AN4353" s="73"/>
      <c r="AO4353" s="74"/>
      <c r="AP4353" s="20"/>
      <c r="AQ4353" s="74"/>
      <c r="AR4353" s="20"/>
      <c r="AS4353" s="74"/>
      <c r="AT4353" s="20"/>
      <c r="AU4353" s="74" t="str">
        <f t="shared" si="2198"/>
        <v>00631L</v>
      </c>
      <c r="AV4353" s="20">
        <f t="shared" si="2181"/>
        <v>1</v>
      </c>
      <c r="AW4353" s="74" t="str">
        <f t="shared" si="2199"/>
        <v>00631L</v>
      </c>
      <c r="AX4353" s="20">
        <f t="shared" si="2200"/>
        <v>1</v>
      </c>
      <c r="AY4353" s="20">
        <f t="shared" si="2182"/>
        <v>1</v>
      </c>
      <c r="AZ4353" s="116">
        <v>39993</v>
      </c>
      <c r="BA4353" s="116"/>
      <c r="BB4353" s="20"/>
      <c r="BC4353" s="20"/>
      <c r="BD4353" s="76"/>
      <c r="BE4353" s="77"/>
      <c r="BF4353" s="77"/>
    </row>
    <row r="4354" spans="1:58" s="23" customFormat="1" ht="15.75" customHeight="1" x14ac:dyDescent="0.4">
      <c r="A4354" s="116">
        <v>39989</v>
      </c>
      <c r="B4354" s="112">
        <v>29.1</v>
      </c>
      <c r="C4354" s="112">
        <v>30.25</v>
      </c>
      <c r="D4354" s="112">
        <v>30.85</v>
      </c>
      <c r="E4354" s="112">
        <v>30.8</v>
      </c>
      <c r="F4354" s="112">
        <v>30.4</v>
      </c>
      <c r="G4354" s="112">
        <v>29.65</v>
      </c>
      <c r="H4354" s="113">
        <v>29.7</v>
      </c>
      <c r="I4354" s="90">
        <f t="shared" si="2201"/>
        <v>29.435416666666669</v>
      </c>
      <c r="J4354" s="90">
        <f t="shared" si="2202"/>
        <v>30.425000000000001</v>
      </c>
      <c r="K4354" s="114">
        <v>17</v>
      </c>
      <c r="L4354" s="115">
        <v>4.1666666666666664E-2</v>
      </c>
      <c r="M4354" s="11"/>
      <c r="N4354" s="90">
        <v>26.36</v>
      </c>
      <c r="O4354" s="90">
        <v>29.41</v>
      </c>
      <c r="P4354" s="90">
        <v>30.93</v>
      </c>
      <c r="Q4354" s="90">
        <v>31.41</v>
      </c>
      <c r="R4354" s="63">
        <f t="shared" si="2190"/>
        <v>33.980000000000004</v>
      </c>
      <c r="S4354" s="64">
        <f t="shared" si="2189"/>
        <v>-9.2598967297762513E-2</v>
      </c>
      <c r="T4354" s="65"/>
      <c r="U4354" s="65">
        <f t="shared" si="2185"/>
        <v>0.89629377762665763</v>
      </c>
      <c r="V4354" s="65">
        <f t="shared" si="2191"/>
        <v>0.85224700937601039</v>
      </c>
      <c r="W4354" s="65">
        <f t="shared" si="2192"/>
        <v>0.83922317733205987</v>
      </c>
      <c r="X4354" s="61">
        <f t="shared" si="2203"/>
        <v>3.9518900343642561E-2</v>
      </c>
      <c r="Y4354" s="66">
        <f t="shared" si="2193"/>
        <v>-3.5714285714285761E-2</v>
      </c>
      <c r="Z4354" s="61">
        <f t="shared" si="2194"/>
        <v>3.3618798216434244E-2</v>
      </c>
      <c r="AA4354" s="67">
        <f t="shared" si="2195"/>
        <v>29.435416666666669</v>
      </c>
      <c r="AB4354" s="68">
        <f t="shared" si="2196"/>
        <v>0.10394537177541738</v>
      </c>
      <c r="AC4354" s="69">
        <f t="shared" si="2197"/>
        <v>0.11666982802225603</v>
      </c>
      <c r="AD4354" s="70">
        <f>_xlfn.PERCENTILE.EXC(AC4354:$AC$5675,0.5)</f>
        <v>4.9872418774325966E-2</v>
      </c>
      <c r="AE4354" s="70">
        <f>_xlfn.PERCENTILE.EXC($AC4354:AC$5675,0.35)</f>
        <v>2.5196216043656881E-2</v>
      </c>
      <c r="AF4354" s="71">
        <f t="shared" si="2186"/>
        <v>-1.1003227768817556E-4</v>
      </c>
      <c r="AG4354" s="70">
        <f t="shared" si="2187"/>
        <v>-0.31213811082236831</v>
      </c>
      <c r="AH4354" s="70">
        <f t="shared" si="2188"/>
        <v>-0.32972785344228484</v>
      </c>
      <c r="AI4354" s="61" t="str">
        <f t="shared" si="2183"/>
        <v>Short VOL</v>
      </c>
      <c r="AJ4354" s="68" t="str">
        <f t="shared" si="2184"/>
        <v>Short VOL</v>
      </c>
      <c r="AK4354" s="72"/>
      <c r="AL4354" s="73"/>
      <c r="AM4354" s="72"/>
      <c r="AN4354" s="73"/>
      <c r="AO4354" s="74"/>
      <c r="AP4354" s="20"/>
      <c r="AQ4354" s="74"/>
      <c r="AR4354" s="20"/>
      <c r="AS4354" s="74"/>
      <c r="AT4354" s="20"/>
      <c r="AU4354" s="74" t="str">
        <f t="shared" si="2198"/>
        <v>00631L</v>
      </c>
      <c r="AV4354" s="20">
        <f t="shared" si="2181"/>
        <v>1</v>
      </c>
      <c r="AW4354" s="74" t="str">
        <f t="shared" si="2199"/>
        <v>00631L</v>
      </c>
      <c r="AX4354" s="20">
        <f t="shared" si="2200"/>
        <v>1</v>
      </c>
      <c r="AY4354" s="20">
        <f t="shared" si="2182"/>
        <v>1</v>
      </c>
      <c r="AZ4354" s="116">
        <v>39990</v>
      </c>
      <c r="BA4354" s="116"/>
      <c r="BB4354" s="20"/>
      <c r="BC4354" s="20"/>
      <c r="BD4354" s="76"/>
      <c r="BE4354" s="77"/>
      <c r="BF4354" s="77"/>
    </row>
    <row r="4355" spans="1:58" s="23" customFormat="1" ht="15.75" customHeight="1" x14ac:dyDescent="0.4">
      <c r="A4355" s="116">
        <v>39988</v>
      </c>
      <c r="B4355" s="112">
        <v>30.6</v>
      </c>
      <c r="C4355" s="112">
        <v>31.35</v>
      </c>
      <c r="D4355" s="112">
        <v>31.6</v>
      </c>
      <c r="E4355" s="112">
        <v>31.5</v>
      </c>
      <c r="F4355" s="112">
        <v>30.85</v>
      </c>
      <c r="G4355" s="112">
        <v>30</v>
      </c>
      <c r="H4355" s="113">
        <v>30.05</v>
      </c>
      <c r="I4355" s="90">
        <f t="shared" si="2201"/>
        <v>30.787500000000001</v>
      </c>
      <c r="J4355" s="90">
        <f t="shared" si="2202"/>
        <v>31.412500000000001</v>
      </c>
      <c r="K4355" s="114">
        <v>18</v>
      </c>
      <c r="L4355" s="115">
        <v>4.1666666666666664E-2</v>
      </c>
      <c r="M4355" s="11"/>
      <c r="N4355" s="90">
        <v>29.05</v>
      </c>
      <c r="O4355" s="90">
        <v>31.07</v>
      </c>
      <c r="P4355" s="90">
        <v>32.17</v>
      </c>
      <c r="Q4355" s="90">
        <v>32.42</v>
      </c>
      <c r="R4355" s="63">
        <f t="shared" si="2190"/>
        <v>34.19</v>
      </c>
      <c r="S4355" s="64">
        <f t="shared" si="2189"/>
        <v>-5.0032701111837725E-2</v>
      </c>
      <c r="T4355" s="65"/>
      <c r="U4355" s="65">
        <f t="shared" si="2185"/>
        <v>0.9349855165754748</v>
      </c>
      <c r="V4355" s="65">
        <f t="shared" si="2191"/>
        <v>0.90301523158221941</v>
      </c>
      <c r="W4355" s="65">
        <f t="shared" si="2192"/>
        <v>0.89605181986428128</v>
      </c>
      <c r="X4355" s="61">
        <f t="shared" si="2203"/>
        <v>2.4509803921568627E-2</v>
      </c>
      <c r="Y4355" s="66">
        <f t="shared" si="2193"/>
        <v>-4.6031746031746007E-2</v>
      </c>
      <c r="Z4355" s="61">
        <f t="shared" si="2194"/>
        <v>2.0300446609825416E-2</v>
      </c>
      <c r="AA4355" s="67">
        <f t="shared" si="2195"/>
        <v>30.787500000000001</v>
      </c>
      <c r="AB4355" s="68">
        <f t="shared" si="2196"/>
        <v>5.3356282271944944E-2</v>
      </c>
      <c r="AC4355" s="69">
        <f t="shared" si="2197"/>
        <v>5.9810671256454409E-2</v>
      </c>
      <c r="AD4355" s="70">
        <f>_xlfn.PERCENTILE.EXC(AC4355:$AC$5675,0.5)</f>
        <v>4.9787435049598414E-2</v>
      </c>
      <c r="AE4355" s="70">
        <f>_xlfn.PERCENTILE.EXC($AC4355:AC$5675,0.35)</f>
        <v>2.5169161361637962E-2</v>
      </c>
      <c r="AF4355" s="71">
        <f t="shared" si="2186"/>
        <v>-1.1003227768817556E-4</v>
      </c>
      <c r="AG4355" s="70">
        <f t="shared" si="2187"/>
        <v>-0.31213811082236831</v>
      </c>
      <c r="AH4355" s="70">
        <f t="shared" si="2188"/>
        <v>-0.32972785344228484</v>
      </c>
      <c r="AI4355" s="61" t="str">
        <f t="shared" si="2183"/>
        <v>Short VOL</v>
      </c>
      <c r="AJ4355" s="68" t="str">
        <f t="shared" si="2184"/>
        <v>Short VOL</v>
      </c>
      <c r="AK4355" s="72"/>
      <c r="AL4355" s="73"/>
      <c r="AM4355" s="72"/>
      <c r="AN4355" s="73"/>
      <c r="AO4355" s="74"/>
      <c r="AP4355" s="20"/>
      <c r="AQ4355" s="74"/>
      <c r="AR4355" s="20"/>
      <c r="AS4355" s="74"/>
      <c r="AT4355" s="20"/>
      <c r="AU4355" s="74" t="str">
        <f t="shared" si="2198"/>
        <v>00631L</v>
      </c>
      <c r="AV4355" s="20">
        <f t="shared" ref="AV4355:AV4418" si="2204">IF(AU4355="00631L",1,0)</f>
        <v>1</v>
      </c>
      <c r="AW4355" s="74" t="str">
        <f t="shared" si="2199"/>
        <v>00631L</v>
      </c>
      <c r="AX4355" s="20">
        <f t="shared" si="2200"/>
        <v>1</v>
      </c>
      <c r="AY4355" s="20">
        <f t="shared" ref="AY4355:AY4418" si="2205">IF(AP4355=1,0,1)</f>
        <v>1</v>
      </c>
      <c r="AZ4355" s="116">
        <v>39989</v>
      </c>
      <c r="BA4355" s="116"/>
      <c r="BB4355" s="20"/>
      <c r="BC4355" s="20"/>
      <c r="BD4355" s="76"/>
      <c r="BE4355" s="77"/>
      <c r="BF4355" s="77"/>
    </row>
    <row r="4356" spans="1:58" s="23" customFormat="1" ht="15.75" customHeight="1" x14ac:dyDescent="0.4">
      <c r="A4356" s="116">
        <v>39987</v>
      </c>
      <c r="B4356" s="112">
        <v>32.049999999999997</v>
      </c>
      <c r="C4356" s="112">
        <v>32.15</v>
      </c>
      <c r="D4356" s="112">
        <v>32.299999999999997</v>
      </c>
      <c r="E4356" s="112">
        <v>32.299999999999997</v>
      </c>
      <c r="F4356" s="112">
        <v>31.6</v>
      </c>
      <c r="G4356" s="112">
        <v>30.65</v>
      </c>
      <c r="H4356" s="113">
        <v>30.6</v>
      </c>
      <c r="I4356" s="90">
        <f t="shared" si="2201"/>
        <v>32.070833333333333</v>
      </c>
      <c r="J4356" s="90">
        <f t="shared" si="2202"/>
        <v>32.181249999999999</v>
      </c>
      <c r="K4356" s="114">
        <v>19</v>
      </c>
      <c r="L4356" s="115">
        <v>4.1666666666666664E-2</v>
      </c>
      <c r="M4356" s="11"/>
      <c r="N4356" s="90">
        <v>30.58</v>
      </c>
      <c r="O4356" s="90">
        <v>32.42</v>
      </c>
      <c r="P4356" s="90">
        <v>32.99</v>
      </c>
      <c r="Q4356" s="90">
        <v>32.79</v>
      </c>
      <c r="R4356" s="63">
        <f t="shared" si="2190"/>
        <v>34.83</v>
      </c>
      <c r="S4356" s="64">
        <f t="shared" si="2189"/>
        <v>-1.8928456849534918E-2</v>
      </c>
      <c r="T4356" s="65"/>
      <c r="U4356" s="65">
        <f t="shared" si="2185"/>
        <v>0.94324491054904369</v>
      </c>
      <c r="V4356" s="65">
        <f t="shared" si="2191"/>
        <v>0.92694755986662614</v>
      </c>
      <c r="W4356" s="65">
        <f t="shared" si="2192"/>
        <v>0.93260140286672766</v>
      </c>
      <c r="X4356" s="61">
        <f t="shared" si="2203"/>
        <v>3.1201248049922445E-3</v>
      </c>
      <c r="Y4356" s="66">
        <f t="shared" si="2193"/>
        <v>-5.2631578947368293E-2</v>
      </c>
      <c r="Z4356" s="61">
        <f t="shared" si="2194"/>
        <v>3.4428998311029978E-3</v>
      </c>
      <c r="AA4356" s="67">
        <f t="shared" si="2195"/>
        <v>32.070833333333326</v>
      </c>
      <c r="AB4356" s="68">
        <f t="shared" si="2196"/>
        <v>4.8070634401569619E-2</v>
      </c>
      <c r="AC4356" s="69">
        <f t="shared" si="2197"/>
        <v>4.8751907564857012E-2</v>
      </c>
      <c r="AD4356" s="70">
        <f>_xlfn.PERCENTILE.EXC(AC4356:$AC$5675,0.5)</f>
        <v>4.9733962256274342E-2</v>
      </c>
      <c r="AE4356" s="70">
        <f>_xlfn.PERCENTILE.EXC($AC4356:AC$5675,0.35)</f>
        <v>2.5140083751201532E-2</v>
      </c>
      <c r="AF4356" s="71">
        <f t="shared" si="2186"/>
        <v>-1.1003227768817556E-4</v>
      </c>
      <c r="AG4356" s="70">
        <f t="shared" si="2187"/>
        <v>-0.31213811082236831</v>
      </c>
      <c r="AH4356" s="70">
        <f t="shared" si="2188"/>
        <v>-0.32972785344228484</v>
      </c>
      <c r="AI4356" s="61" t="str">
        <f t="shared" si="2183"/>
        <v>Safety</v>
      </c>
      <c r="AJ4356" s="68" t="str">
        <f t="shared" si="2184"/>
        <v>Short VOL</v>
      </c>
      <c r="AK4356" s="72"/>
      <c r="AL4356" s="73"/>
      <c r="AM4356" s="72"/>
      <c r="AN4356" s="73"/>
      <c r="AO4356" s="74"/>
      <c r="AP4356" s="20"/>
      <c r="AQ4356" s="74"/>
      <c r="AR4356" s="20"/>
      <c r="AS4356" s="74"/>
      <c r="AT4356" s="20"/>
      <c r="AU4356" s="74" t="str">
        <f t="shared" si="2198"/>
        <v>00631L</v>
      </c>
      <c r="AV4356" s="20">
        <f t="shared" si="2204"/>
        <v>1</v>
      </c>
      <c r="AW4356" s="74" t="str">
        <f t="shared" si="2199"/>
        <v>00631L</v>
      </c>
      <c r="AX4356" s="20">
        <f t="shared" si="2200"/>
        <v>1</v>
      </c>
      <c r="AY4356" s="20">
        <f t="shared" si="2205"/>
        <v>1</v>
      </c>
      <c r="AZ4356" s="116">
        <v>39988</v>
      </c>
      <c r="BA4356" s="116"/>
      <c r="BB4356" s="20"/>
      <c r="BC4356" s="20"/>
      <c r="BD4356" s="76"/>
      <c r="BE4356" s="77"/>
      <c r="BF4356" s="77"/>
    </row>
    <row r="4357" spans="1:58" s="23" customFormat="1" ht="15.75" customHeight="1" x14ac:dyDescent="0.4">
      <c r="A4357" s="116">
        <v>39986</v>
      </c>
      <c r="B4357" s="112">
        <v>32.75</v>
      </c>
      <c r="C4357" s="112">
        <v>32.549999999999997</v>
      </c>
      <c r="D4357" s="112">
        <v>32.6</v>
      </c>
      <c r="E4357" s="112">
        <v>32.549999999999997</v>
      </c>
      <c r="F4357" s="112">
        <v>31.7</v>
      </c>
      <c r="G4357" s="112">
        <v>30.8</v>
      </c>
      <c r="H4357" s="113">
        <v>30.6</v>
      </c>
      <c r="I4357" s="90">
        <f t="shared" si="2201"/>
        <v>32.716666666666669</v>
      </c>
      <c r="J4357" s="90">
        <f t="shared" si="2202"/>
        <v>32.55833333333333</v>
      </c>
      <c r="K4357" s="114">
        <v>20</v>
      </c>
      <c r="L4357" s="115">
        <v>4.1666666666666664E-2</v>
      </c>
      <c r="M4357" s="11"/>
      <c r="N4357" s="90">
        <v>31.17</v>
      </c>
      <c r="O4357" s="90">
        <v>33.01</v>
      </c>
      <c r="P4357" s="90">
        <v>33.35</v>
      </c>
      <c r="Q4357" s="90">
        <v>32.96</v>
      </c>
      <c r="R4357" s="63">
        <f t="shared" si="2190"/>
        <v>35.19</v>
      </c>
      <c r="S4357" s="64">
        <f t="shared" si="2189"/>
        <v>0.11361200428724556</v>
      </c>
      <c r="T4357" s="65"/>
      <c r="U4357" s="65">
        <f t="shared" si="2185"/>
        <v>0.94425931535898222</v>
      </c>
      <c r="V4357" s="65">
        <f t="shared" si="2191"/>
        <v>0.93463268365817087</v>
      </c>
      <c r="W4357" s="65">
        <f t="shared" si="2192"/>
        <v>0.9456917475728156</v>
      </c>
      <c r="X4357" s="61">
        <f t="shared" si="2203"/>
        <v>-6.1068702290077203E-3</v>
      </c>
      <c r="Y4357" s="66">
        <f t="shared" si="2193"/>
        <v>-5.9907834101382361E-2</v>
      </c>
      <c r="Z4357" s="61">
        <f t="shared" si="2194"/>
        <v>-4.8395313295977139E-3</v>
      </c>
      <c r="AA4357" s="67">
        <f t="shared" si="2195"/>
        <v>32.716666666666669</v>
      </c>
      <c r="AB4357" s="68">
        <f t="shared" si="2196"/>
        <v>5.0689765800449094E-2</v>
      </c>
      <c r="AC4357" s="69">
        <f t="shared" si="2197"/>
        <v>4.9620361458667522E-2</v>
      </c>
      <c r="AD4357" s="70">
        <f>_xlfn.PERCENTILE.EXC(AC4357:$AC$5675,0.5)</f>
        <v>4.9787435049598414E-2</v>
      </c>
      <c r="AE4357" s="70">
        <f>_xlfn.PERCENTILE.EXC($AC4357:AC$5675,0.35)</f>
        <v>2.511100614076511E-2</v>
      </c>
      <c r="AF4357" s="71">
        <f t="shared" si="2186"/>
        <v>-1.1003227768817556E-4</v>
      </c>
      <c r="AG4357" s="70">
        <f t="shared" si="2187"/>
        <v>-0.31213811082236831</v>
      </c>
      <c r="AH4357" s="70">
        <f t="shared" si="2188"/>
        <v>-0.32972785344228484</v>
      </c>
      <c r="AI4357" s="61" t="str">
        <f t="shared" ref="AI4357:AI4420" si="2206">IF(AC4357&gt;AD4357,"Short VOL","Safety")</f>
        <v>Safety</v>
      </c>
      <c r="AJ4357" s="68" t="str">
        <f t="shared" ref="AJ4357:AJ4420" si="2207">IF(AC4357&gt;AF4357,"Short VOL","Safety")</f>
        <v>Short VOL</v>
      </c>
      <c r="AK4357" s="72"/>
      <c r="AL4357" s="73"/>
      <c r="AM4357" s="72"/>
      <c r="AN4357" s="73"/>
      <c r="AO4357" s="74"/>
      <c r="AP4357" s="20"/>
      <c r="AQ4357" s="74"/>
      <c r="AR4357" s="20"/>
      <c r="AS4357" s="74"/>
      <c r="AT4357" s="20"/>
      <c r="AU4357" s="74" t="str">
        <f t="shared" si="2198"/>
        <v>00631L</v>
      </c>
      <c r="AV4357" s="20">
        <f t="shared" si="2204"/>
        <v>1</v>
      </c>
      <c r="AW4357" s="74" t="str">
        <f t="shared" si="2199"/>
        <v>00631L</v>
      </c>
      <c r="AX4357" s="20">
        <f t="shared" si="2200"/>
        <v>1</v>
      </c>
      <c r="AY4357" s="20">
        <f t="shared" si="2205"/>
        <v>1</v>
      </c>
      <c r="AZ4357" s="116">
        <v>39987</v>
      </c>
      <c r="BA4357" s="116"/>
      <c r="BB4357" s="20"/>
      <c r="BC4357" s="20"/>
      <c r="BD4357" s="76"/>
      <c r="BE4357" s="77"/>
      <c r="BF4357" s="77"/>
    </row>
    <row r="4358" spans="1:58" s="23" customFormat="1" ht="15.75" customHeight="1" x14ac:dyDescent="0.4">
      <c r="A4358" s="116">
        <v>39983</v>
      </c>
      <c r="B4358" s="112">
        <v>31.35</v>
      </c>
      <c r="C4358" s="112">
        <v>31.55</v>
      </c>
      <c r="D4358" s="112">
        <v>31.7</v>
      </c>
      <c r="E4358" s="112">
        <v>31.75</v>
      </c>
      <c r="F4358" s="112">
        <v>31.05</v>
      </c>
      <c r="G4358" s="112">
        <v>30.15</v>
      </c>
      <c r="H4358" s="113">
        <v>30.25</v>
      </c>
      <c r="I4358" s="90">
        <f t="shared" si="2201"/>
        <v>31.375</v>
      </c>
      <c r="J4358" s="90">
        <f t="shared" si="2202"/>
        <v>31.568750000000001</v>
      </c>
      <c r="K4358" s="114">
        <v>21</v>
      </c>
      <c r="L4358" s="115">
        <v>4.1666666666666664E-2</v>
      </c>
      <c r="M4358" s="11"/>
      <c r="N4358" s="90">
        <v>27.99</v>
      </c>
      <c r="O4358" s="90">
        <v>30.64</v>
      </c>
      <c r="P4358" s="90">
        <v>32.200000000000003</v>
      </c>
      <c r="Q4358" s="90">
        <v>32.46</v>
      </c>
      <c r="R4358" s="63">
        <f t="shared" si="2190"/>
        <v>34.850000000000009</v>
      </c>
      <c r="S4358" s="64">
        <f t="shared" si="2189"/>
        <v>-6.7932067932068019E-2</v>
      </c>
      <c r="T4358" s="65"/>
      <c r="U4358" s="65">
        <f t="shared" si="2185"/>
        <v>0.91351174934725843</v>
      </c>
      <c r="V4358" s="65">
        <f t="shared" si="2191"/>
        <v>0.86925465838509308</v>
      </c>
      <c r="W4358" s="65">
        <f t="shared" si="2192"/>
        <v>0.86229205175600732</v>
      </c>
      <c r="X4358" s="61">
        <f t="shared" si="2203"/>
        <v>6.3795853269537246E-3</v>
      </c>
      <c r="Y4358" s="66">
        <f t="shared" si="2193"/>
        <v>-4.7244094488188976E-2</v>
      </c>
      <c r="Z4358" s="61">
        <f t="shared" si="2194"/>
        <v>6.1752988047809217E-3</v>
      </c>
      <c r="AA4358" s="67">
        <f t="shared" si="2195"/>
        <v>31.375000000000004</v>
      </c>
      <c r="AB4358" s="68">
        <f t="shared" si="2196"/>
        <v>0.12004287245444813</v>
      </c>
      <c r="AC4358" s="69">
        <f t="shared" si="2197"/>
        <v>0.1209360485887819</v>
      </c>
      <c r="AD4358" s="70">
        <f>_xlfn.PERCENTILE.EXC(AC4358:$AC$5675,0.5)</f>
        <v>4.9872418774325966E-2</v>
      </c>
      <c r="AE4358" s="70">
        <f>_xlfn.PERCENTILE.EXC($AC4358:AC$5675,0.35)</f>
        <v>2.510543387814064E-2</v>
      </c>
      <c r="AF4358" s="71">
        <f t="shared" si="2186"/>
        <v>-1.1003227768817556E-4</v>
      </c>
      <c r="AG4358" s="70">
        <f t="shared" si="2187"/>
        <v>-0.31213811082236831</v>
      </c>
      <c r="AH4358" s="70">
        <f t="shared" si="2188"/>
        <v>-0.32972785344228484</v>
      </c>
      <c r="AI4358" s="61" t="str">
        <f t="shared" si="2206"/>
        <v>Short VOL</v>
      </c>
      <c r="AJ4358" s="68" t="str">
        <f t="shared" si="2207"/>
        <v>Short VOL</v>
      </c>
      <c r="AK4358" s="72"/>
      <c r="AL4358" s="73"/>
      <c r="AM4358" s="72"/>
      <c r="AN4358" s="73"/>
      <c r="AO4358" s="74"/>
      <c r="AP4358" s="20"/>
      <c r="AQ4358" s="74"/>
      <c r="AR4358" s="20"/>
      <c r="AS4358" s="74"/>
      <c r="AT4358" s="20"/>
      <c r="AU4358" s="74" t="str">
        <f t="shared" si="2198"/>
        <v>00631L</v>
      </c>
      <c r="AV4358" s="20">
        <f t="shared" si="2204"/>
        <v>1</v>
      </c>
      <c r="AW4358" s="74" t="str">
        <f t="shared" si="2199"/>
        <v>00631L</v>
      </c>
      <c r="AX4358" s="20">
        <f t="shared" si="2200"/>
        <v>1</v>
      </c>
      <c r="AY4358" s="20">
        <f t="shared" si="2205"/>
        <v>1</v>
      </c>
      <c r="AZ4358" s="116">
        <v>39986</v>
      </c>
      <c r="BA4358" s="116"/>
      <c r="BB4358" s="20"/>
      <c r="BC4358" s="20"/>
      <c r="BD4358" s="76"/>
      <c r="BE4358" s="77"/>
      <c r="BF4358" s="77"/>
    </row>
    <row r="4359" spans="1:58" s="23" customFormat="1" ht="15.75" customHeight="1" x14ac:dyDescent="0.4">
      <c r="A4359" s="116">
        <v>39982</v>
      </c>
      <c r="B4359" s="112">
        <v>32.4</v>
      </c>
      <c r="C4359" s="112">
        <v>31.85</v>
      </c>
      <c r="D4359" s="112">
        <v>31.9</v>
      </c>
      <c r="E4359" s="112">
        <v>31.85</v>
      </c>
      <c r="F4359" s="112">
        <v>31.15</v>
      </c>
      <c r="G4359" s="112">
        <v>30.2</v>
      </c>
      <c r="H4359" s="113">
        <v>30.1</v>
      </c>
      <c r="I4359" s="90">
        <f t="shared" si="2201"/>
        <v>32.354166666666664</v>
      </c>
      <c r="J4359" s="90">
        <f t="shared" si="2202"/>
        <v>31.854166666666668</v>
      </c>
      <c r="K4359" s="114">
        <v>22</v>
      </c>
      <c r="L4359" s="115">
        <v>4.1666666666666664E-2</v>
      </c>
      <c r="M4359" s="11"/>
      <c r="N4359" s="90">
        <v>30.03</v>
      </c>
      <c r="O4359" s="90">
        <v>31.51</v>
      </c>
      <c r="P4359" s="90">
        <v>32.46</v>
      </c>
      <c r="Q4359" s="90">
        <v>32.43</v>
      </c>
      <c r="R4359" s="63">
        <f t="shared" si="2190"/>
        <v>33.94</v>
      </c>
      <c r="S4359" s="64">
        <f t="shared" si="2189"/>
        <v>-4.7875713379835066E-2</v>
      </c>
      <c r="T4359" s="65"/>
      <c r="U4359" s="65">
        <f t="shared" si="2185"/>
        <v>0.95303078387813389</v>
      </c>
      <c r="V4359" s="65">
        <f t="shared" si="2191"/>
        <v>0.92513863216266179</v>
      </c>
      <c r="W4359" s="65">
        <f t="shared" si="2192"/>
        <v>0.92599444958371879</v>
      </c>
      <c r="X4359" s="61">
        <f t="shared" si="2203"/>
        <v>-1.6975308641975221E-2</v>
      </c>
      <c r="Y4359" s="66">
        <f t="shared" si="2193"/>
        <v>-5.4945054945054944E-2</v>
      </c>
      <c r="Z4359" s="61">
        <f t="shared" si="2194"/>
        <v>-1.5453960077269692E-2</v>
      </c>
      <c r="AA4359" s="67">
        <f t="shared" si="2195"/>
        <v>32.354166666666664</v>
      </c>
      <c r="AB4359" s="68">
        <f t="shared" si="2196"/>
        <v>7.892107892107883E-2</v>
      </c>
      <c r="AC4359" s="69">
        <f t="shared" si="2197"/>
        <v>7.7394827394827281E-2</v>
      </c>
      <c r="AD4359" s="70">
        <f>_xlfn.PERCENTILE.EXC(AC4359:$AC$5675,0.5)</f>
        <v>4.9787435049598414E-2</v>
      </c>
      <c r="AE4359" s="70">
        <f>_xlfn.PERCENTILE.EXC($AC4359:AC$5675,0.35)</f>
        <v>2.509986161551617E-2</v>
      </c>
      <c r="AF4359" s="71">
        <f t="shared" si="2186"/>
        <v>-1.1003227768817556E-4</v>
      </c>
      <c r="AG4359" s="70">
        <f t="shared" si="2187"/>
        <v>-0.31213811082236831</v>
      </c>
      <c r="AH4359" s="70">
        <f t="shared" si="2188"/>
        <v>-0.32972785344228484</v>
      </c>
      <c r="AI4359" s="61" t="str">
        <f t="shared" si="2206"/>
        <v>Short VOL</v>
      </c>
      <c r="AJ4359" s="68" t="str">
        <f t="shared" si="2207"/>
        <v>Short VOL</v>
      </c>
      <c r="AK4359" s="72"/>
      <c r="AL4359" s="73"/>
      <c r="AM4359" s="72"/>
      <c r="AN4359" s="73"/>
      <c r="AO4359" s="74"/>
      <c r="AP4359" s="20"/>
      <c r="AQ4359" s="74"/>
      <c r="AR4359" s="20"/>
      <c r="AS4359" s="74"/>
      <c r="AT4359" s="20"/>
      <c r="AU4359" s="74" t="str">
        <f t="shared" si="2198"/>
        <v>00631L</v>
      </c>
      <c r="AV4359" s="20">
        <f t="shared" si="2204"/>
        <v>1</v>
      </c>
      <c r="AW4359" s="74" t="str">
        <f t="shared" si="2199"/>
        <v>00631L</v>
      </c>
      <c r="AX4359" s="20">
        <f t="shared" si="2200"/>
        <v>1</v>
      </c>
      <c r="AY4359" s="20">
        <f t="shared" si="2205"/>
        <v>1</v>
      </c>
      <c r="AZ4359" s="116">
        <v>39983</v>
      </c>
      <c r="BA4359" s="116"/>
      <c r="BB4359" s="20"/>
      <c r="BC4359" s="20"/>
      <c r="BD4359" s="76"/>
      <c r="BE4359" s="77"/>
      <c r="BF4359" s="77"/>
    </row>
    <row r="4360" spans="1:58" s="23" customFormat="1" ht="15.75" customHeight="1" x14ac:dyDescent="0.4">
      <c r="A4360" s="116">
        <v>39981</v>
      </c>
      <c r="B4360" s="112">
        <v>32.65</v>
      </c>
      <c r="C4360" s="112">
        <v>32.1</v>
      </c>
      <c r="D4360" s="112">
        <v>32</v>
      </c>
      <c r="E4360" s="112">
        <v>31.95</v>
      </c>
      <c r="F4360" s="112">
        <v>31.25</v>
      </c>
      <c r="G4360" s="112">
        <v>30.2</v>
      </c>
      <c r="H4360" s="113">
        <v>30.7</v>
      </c>
      <c r="I4360" s="90">
        <f t="shared" si="2201"/>
        <v>32.627083333333331</v>
      </c>
      <c r="J4360" s="90">
        <f t="shared" si="2202"/>
        <v>32.095833333333331</v>
      </c>
      <c r="K4360" s="114">
        <v>23</v>
      </c>
      <c r="L4360" s="115">
        <v>4.1666666666666664E-2</v>
      </c>
      <c r="M4360" s="11"/>
      <c r="N4360" s="90">
        <v>31.54</v>
      </c>
      <c r="O4360" s="90">
        <v>32.89</v>
      </c>
      <c r="P4360" s="90">
        <v>33.090000000000003</v>
      </c>
      <c r="Q4360" s="90">
        <v>32.68</v>
      </c>
      <c r="R4360" s="63">
        <f t="shared" si="2190"/>
        <v>34.440000000000005</v>
      </c>
      <c r="S4360" s="64">
        <f t="shared" si="2189"/>
        <v>-3.4883720930232578E-2</v>
      </c>
      <c r="T4360" s="65"/>
      <c r="U4360" s="65">
        <f t="shared" ref="U4360:U4423" si="2208">N4360/O4360</f>
        <v>0.95895408938887194</v>
      </c>
      <c r="V4360" s="65">
        <f t="shared" si="2191"/>
        <v>0.95315805379268648</v>
      </c>
      <c r="W4360" s="65">
        <f t="shared" si="2192"/>
        <v>0.96511627906976738</v>
      </c>
      <c r="X4360" s="61">
        <f t="shared" si="2203"/>
        <v>-1.6845329249617066E-2</v>
      </c>
      <c r="Y4360" s="66">
        <f t="shared" si="2193"/>
        <v>-3.912363067292645E-2</v>
      </c>
      <c r="Z4360" s="61">
        <f t="shared" si="2194"/>
        <v>-1.6282485154204714E-2</v>
      </c>
      <c r="AA4360" s="67">
        <f t="shared" si="2195"/>
        <v>32.627083333333331</v>
      </c>
      <c r="AB4360" s="68">
        <f t="shared" si="2196"/>
        <v>3.5193405199746335E-2</v>
      </c>
      <c r="AC4360" s="69">
        <f t="shared" si="2197"/>
        <v>3.4466814626928736E-2</v>
      </c>
      <c r="AD4360" s="70">
        <f>_xlfn.PERCENTILE.EXC(AC4360:$AC$5675,0.5)</f>
        <v>4.9733962256274342E-2</v>
      </c>
      <c r="AE4360" s="70">
        <f>_xlfn.PERCENTILE.EXC($AC4360:AC$5675,0.35)</f>
        <v>2.5085263492718373E-2</v>
      </c>
      <c r="AF4360" s="71">
        <f t="shared" si="2186"/>
        <v>-1.1003227768817556E-4</v>
      </c>
      <c r="AG4360" s="70">
        <f t="shared" si="2187"/>
        <v>-0.31213811082236831</v>
      </c>
      <c r="AH4360" s="70">
        <f t="shared" si="2188"/>
        <v>-0.32972785344228484</v>
      </c>
      <c r="AI4360" s="61" t="str">
        <f t="shared" si="2206"/>
        <v>Safety</v>
      </c>
      <c r="AJ4360" s="68" t="str">
        <f t="shared" si="2207"/>
        <v>Short VOL</v>
      </c>
      <c r="AK4360" s="72"/>
      <c r="AL4360" s="73"/>
      <c r="AM4360" s="72"/>
      <c r="AN4360" s="73"/>
      <c r="AO4360" s="74"/>
      <c r="AP4360" s="20"/>
      <c r="AQ4360" s="74"/>
      <c r="AR4360" s="20"/>
      <c r="AS4360" s="74"/>
      <c r="AT4360" s="20"/>
      <c r="AU4360" s="74" t="str">
        <f t="shared" si="2198"/>
        <v>00631L</v>
      </c>
      <c r="AV4360" s="20">
        <f t="shared" si="2204"/>
        <v>1</v>
      </c>
      <c r="AW4360" s="74" t="str">
        <f t="shared" si="2199"/>
        <v>00631L</v>
      </c>
      <c r="AX4360" s="20">
        <f t="shared" si="2200"/>
        <v>1</v>
      </c>
      <c r="AY4360" s="20">
        <f t="shared" si="2205"/>
        <v>1</v>
      </c>
      <c r="AZ4360" s="116">
        <v>39982</v>
      </c>
      <c r="BA4360" s="116"/>
      <c r="BB4360" s="20"/>
      <c r="BC4360" s="20"/>
      <c r="BD4360" s="76"/>
      <c r="BE4360" s="77"/>
      <c r="BF4360" s="77"/>
    </row>
    <row r="4361" spans="1:58" s="23" customFormat="1" ht="15.75" customHeight="1" x14ac:dyDescent="0.4">
      <c r="A4361" s="116">
        <v>39980</v>
      </c>
      <c r="B4361" s="112">
        <v>31.85</v>
      </c>
      <c r="C4361" s="112">
        <v>32.4</v>
      </c>
      <c r="D4361" s="112">
        <v>31.95</v>
      </c>
      <c r="E4361" s="112">
        <v>32.049999999999997</v>
      </c>
      <c r="F4361" s="112">
        <v>31.95</v>
      </c>
      <c r="G4361" s="112">
        <v>31.25</v>
      </c>
      <c r="H4361" s="113">
        <v>30.25</v>
      </c>
      <c r="I4361" s="90">
        <f t="shared" si="2201"/>
        <v>32.4</v>
      </c>
      <c r="J4361" s="90">
        <f t="shared" si="2202"/>
        <v>31.95</v>
      </c>
      <c r="K4361" s="114">
        <v>0</v>
      </c>
      <c r="L4361" s="115">
        <v>5.2631578947368418E-2</v>
      </c>
      <c r="M4361" s="11"/>
      <c r="N4361" s="90">
        <v>32.68</v>
      </c>
      <c r="O4361" s="90">
        <v>32.79</v>
      </c>
      <c r="P4361" s="90">
        <v>33.25</v>
      </c>
      <c r="Q4361" s="90">
        <v>32.67</v>
      </c>
      <c r="R4361" s="63">
        <f t="shared" si="2190"/>
        <v>33.359999999999992</v>
      </c>
      <c r="S4361" s="64">
        <f t="shared" si="2189"/>
        <v>6.069457968192149E-2</v>
      </c>
      <c r="T4361" s="65"/>
      <c r="U4361" s="65">
        <f t="shared" si="2208"/>
        <v>0.99664531869472406</v>
      </c>
      <c r="V4361" s="65">
        <f t="shared" si="2191"/>
        <v>0.98285714285714287</v>
      </c>
      <c r="W4361" s="65">
        <f t="shared" si="2192"/>
        <v>1.000306091215182</v>
      </c>
      <c r="X4361" s="61">
        <f t="shared" si="2203"/>
        <v>1.726844583987432E-2</v>
      </c>
      <c r="Y4361" s="66">
        <f t="shared" si="2193"/>
        <v>-5.6162246489859513E-2</v>
      </c>
      <c r="Z4361" s="61">
        <f t="shared" si="2194"/>
        <v>-1.3888888888888867E-2</v>
      </c>
      <c r="AA4361" s="67">
        <f t="shared" si="2195"/>
        <v>32.4</v>
      </c>
      <c r="AB4361" s="68">
        <f t="shared" si="2196"/>
        <v>-2.5397796817625409E-2</v>
      </c>
      <c r="AC4361" s="69">
        <f t="shared" si="2197"/>
        <v>-8.5679314565483833E-3</v>
      </c>
      <c r="AD4361" s="70">
        <f>_xlfn.PERCENTILE.EXC(AC4361:$AC$5675,0.5)</f>
        <v>4.9787435049598414E-2</v>
      </c>
      <c r="AE4361" s="70">
        <f>_xlfn.PERCENTILE.EXC($AC4361:AC$5675,0.35)</f>
        <v>2.5016510208880613E-2</v>
      </c>
      <c r="AF4361" s="71">
        <f t="shared" si="2186"/>
        <v>-1.1003227768817556E-4</v>
      </c>
      <c r="AG4361" s="70">
        <f t="shared" si="2187"/>
        <v>-0.31213811082236831</v>
      </c>
      <c r="AH4361" s="70">
        <f t="shared" si="2188"/>
        <v>-0.32972785344228484</v>
      </c>
      <c r="AI4361" s="61" t="str">
        <f t="shared" si="2206"/>
        <v>Safety</v>
      </c>
      <c r="AJ4361" s="68" t="str">
        <f t="shared" si="2207"/>
        <v>Safety</v>
      </c>
      <c r="AK4361" s="72"/>
      <c r="AL4361" s="73"/>
      <c r="AM4361" s="72"/>
      <c r="AN4361" s="73"/>
      <c r="AO4361" s="74"/>
      <c r="AP4361" s="20"/>
      <c r="AQ4361" s="74"/>
      <c r="AR4361" s="20"/>
      <c r="AS4361" s="74"/>
      <c r="AT4361" s="20"/>
      <c r="AU4361" s="74" t="str">
        <f t="shared" si="2198"/>
        <v>00635U</v>
      </c>
      <c r="AV4361" s="20">
        <f t="shared" si="2204"/>
        <v>0</v>
      </c>
      <c r="AW4361" s="74" t="str">
        <f t="shared" si="2199"/>
        <v>00635U</v>
      </c>
      <c r="AX4361" s="20">
        <f t="shared" si="2200"/>
        <v>0</v>
      </c>
      <c r="AY4361" s="20">
        <f t="shared" si="2205"/>
        <v>1</v>
      </c>
      <c r="AZ4361" s="116">
        <v>39981</v>
      </c>
      <c r="BA4361" s="116"/>
      <c r="BB4361" s="20"/>
      <c r="BC4361" s="20"/>
      <c r="BD4361" s="76"/>
      <c r="BE4361" s="77"/>
      <c r="BF4361" s="77"/>
    </row>
    <row r="4362" spans="1:58" s="23" customFormat="1" ht="15.75" customHeight="1" x14ac:dyDescent="0.4">
      <c r="A4362" s="116">
        <v>39979</v>
      </c>
      <c r="B4362" s="112">
        <v>30.2</v>
      </c>
      <c r="C4362" s="112">
        <v>31.35</v>
      </c>
      <c r="D4362" s="112">
        <v>31.1</v>
      </c>
      <c r="E4362" s="112">
        <v>31.25</v>
      </c>
      <c r="F4362" s="112">
        <v>31.3</v>
      </c>
      <c r="G4362" s="112">
        <v>30.7</v>
      </c>
      <c r="H4362" s="113">
        <v>29.8</v>
      </c>
      <c r="I4362" s="90">
        <f t="shared" si="2201"/>
        <v>31.289473684210527</v>
      </c>
      <c r="J4362" s="90">
        <f t="shared" si="2202"/>
        <v>31.113157894736844</v>
      </c>
      <c r="K4362" s="114">
        <v>1</v>
      </c>
      <c r="L4362" s="115">
        <v>5.2631578947368418E-2</v>
      </c>
      <c r="M4362" s="11"/>
      <c r="N4362" s="90">
        <v>30.81</v>
      </c>
      <c r="O4362" s="90">
        <v>31.34</v>
      </c>
      <c r="P4362" s="90">
        <v>32.51</v>
      </c>
      <c r="Q4362" s="90">
        <v>32.200000000000003</v>
      </c>
      <c r="R4362" s="63">
        <f t="shared" si="2190"/>
        <v>33.039999999999992</v>
      </c>
      <c r="S4362" s="64">
        <f t="shared" si="2189"/>
        <v>9.4493783303730025E-2</v>
      </c>
      <c r="T4362" s="65"/>
      <c r="U4362" s="65">
        <f t="shared" si="2208"/>
        <v>0.98308870453095087</v>
      </c>
      <c r="V4362" s="65">
        <f t="shared" si="2191"/>
        <v>0.94770839741617963</v>
      </c>
      <c r="W4362" s="65">
        <f t="shared" si="2192"/>
        <v>0.95683229813664583</v>
      </c>
      <c r="X4362" s="61">
        <f t="shared" si="2203"/>
        <v>3.8079470198675566E-2</v>
      </c>
      <c r="Y4362" s="66">
        <f t="shared" si="2193"/>
        <v>-4.6399999999999976E-2</v>
      </c>
      <c r="Z4362" s="61">
        <f t="shared" si="2194"/>
        <v>-5.6349873843565806E-3</v>
      </c>
      <c r="AA4362" s="67">
        <f t="shared" si="2195"/>
        <v>31.289473684210527</v>
      </c>
      <c r="AB4362" s="68">
        <f t="shared" si="2196"/>
        <v>-1.9798766634209656E-2</v>
      </c>
      <c r="AC4362" s="69">
        <f t="shared" si="2197"/>
        <v>1.5562274722834429E-2</v>
      </c>
      <c r="AD4362" s="70">
        <f>_xlfn.PERCENTILE.EXC(AC4362:$AC$5675,0.5)</f>
        <v>4.9872418774325966E-2</v>
      </c>
      <c r="AE4362" s="70">
        <f>_xlfn.PERCENTILE.EXC($AC4362:AC$5675,0.35)</f>
        <v>2.5099065577998389E-2</v>
      </c>
      <c r="AF4362" s="71">
        <f t="shared" si="2186"/>
        <v>3.5226212241205185E-4</v>
      </c>
      <c r="AG4362" s="70">
        <f t="shared" si="2187"/>
        <v>-0.31213811082236831</v>
      </c>
      <c r="AH4362" s="70">
        <f t="shared" si="2188"/>
        <v>-0.32972785344228484</v>
      </c>
      <c r="AI4362" s="61" t="str">
        <f t="shared" si="2206"/>
        <v>Safety</v>
      </c>
      <c r="AJ4362" s="68" t="str">
        <f t="shared" si="2207"/>
        <v>Short VOL</v>
      </c>
      <c r="AK4362" s="72"/>
      <c r="AL4362" s="73"/>
      <c r="AM4362" s="72"/>
      <c r="AN4362" s="73"/>
      <c r="AO4362" s="74"/>
      <c r="AP4362" s="20"/>
      <c r="AQ4362" s="74"/>
      <c r="AR4362" s="20"/>
      <c r="AS4362" s="74"/>
      <c r="AT4362" s="20"/>
      <c r="AU4362" s="74" t="str">
        <f t="shared" si="2198"/>
        <v>00631L</v>
      </c>
      <c r="AV4362" s="20">
        <f t="shared" si="2204"/>
        <v>1</v>
      </c>
      <c r="AW4362" s="74" t="str">
        <f t="shared" si="2199"/>
        <v>00635U</v>
      </c>
      <c r="AX4362" s="20">
        <f t="shared" si="2200"/>
        <v>0</v>
      </c>
      <c r="AY4362" s="20">
        <f t="shared" si="2205"/>
        <v>1</v>
      </c>
      <c r="AZ4362" s="116">
        <v>39980</v>
      </c>
      <c r="BA4362" s="116"/>
      <c r="BB4362" s="20"/>
      <c r="BC4362" s="20"/>
      <c r="BD4362" s="76"/>
      <c r="BE4362" s="77"/>
      <c r="BF4362" s="77"/>
    </row>
    <row r="4363" spans="1:58" s="23" customFormat="1" ht="15.75" customHeight="1" x14ac:dyDescent="0.4">
      <c r="A4363" s="116">
        <v>39976</v>
      </c>
      <c r="B4363" s="112">
        <v>28.35</v>
      </c>
      <c r="C4363" s="112">
        <v>29.95</v>
      </c>
      <c r="D4363" s="112">
        <v>30.1</v>
      </c>
      <c r="E4363" s="112">
        <v>30.45</v>
      </c>
      <c r="F4363" s="112">
        <v>30.5</v>
      </c>
      <c r="G4363" s="112">
        <v>29.9</v>
      </c>
      <c r="H4363" s="113">
        <v>29.05</v>
      </c>
      <c r="I4363" s="90">
        <f t="shared" si="2201"/>
        <v>29.78157894736842</v>
      </c>
      <c r="J4363" s="90">
        <f t="shared" si="2202"/>
        <v>30.08421052631579</v>
      </c>
      <c r="K4363" s="114">
        <v>2</v>
      </c>
      <c r="L4363" s="115">
        <v>5.2631578947368418E-2</v>
      </c>
      <c r="M4363" s="11"/>
      <c r="N4363" s="90">
        <v>28.15</v>
      </c>
      <c r="O4363" s="90">
        <v>29.5</v>
      </c>
      <c r="P4363" s="90">
        <v>31</v>
      </c>
      <c r="Q4363" s="90">
        <v>31.27</v>
      </c>
      <c r="R4363" s="63">
        <f t="shared" si="2190"/>
        <v>32.35</v>
      </c>
      <c r="S4363" s="64">
        <f t="shared" si="2189"/>
        <v>1.4229811454997919E-3</v>
      </c>
      <c r="T4363" s="65"/>
      <c r="U4363" s="65">
        <f t="shared" si="2208"/>
        <v>0.95423728813559316</v>
      </c>
      <c r="V4363" s="65">
        <f t="shared" si="2191"/>
        <v>0.90806451612903216</v>
      </c>
      <c r="W4363" s="65">
        <f t="shared" si="2192"/>
        <v>0.9002238567316917</v>
      </c>
      <c r="X4363" s="61">
        <f t="shared" si="2203"/>
        <v>5.6437389770723025E-2</v>
      </c>
      <c r="Y4363" s="66">
        <f t="shared" si="2193"/>
        <v>-4.5977011494252831E-2</v>
      </c>
      <c r="Z4363" s="61">
        <f t="shared" si="2194"/>
        <v>1.0161703631704566E-2</v>
      </c>
      <c r="AA4363" s="67">
        <f t="shared" si="2195"/>
        <v>29.78157894736842</v>
      </c>
      <c r="AB4363" s="68">
        <f t="shared" si="2196"/>
        <v>7.1047957371226595E-3</v>
      </c>
      <c r="AC4363" s="69">
        <f t="shared" si="2197"/>
        <v>5.7960175750210348E-2</v>
      </c>
      <c r="AD4363" s="70">
        <f>_xlfn.PERCENTILE.EXC(AC4363:$AC$5675,0.5)</f>
        <v>4.9957402499053512E-2</v>
      </c>
      <c r="AE4363" s="70">
        <f>_xlfn.PERCENTILE.EXC($AC4363:AC$5675,0.35)</f>
        <v>2.5109414065729547E-2</v>
      </c>
      <c r="AF4363" s="71">
        <f t="shared" si="2186"/>
        <v>3.5226212241205185E-4</v>
      </c>
      <c r="AG4363" s="70">
        <f t="shared" si="2187"/>
        <v>-0.31213811082236831</v>
      </c>
      <c r="AH4363" s="70">
        <f t="shared" si="2188"/>
        <v>-0.32972785344228484</v>
      </c>
      <c r="AI4363" s="61" t="str">
        <f t="shared" si="2206"/>
        <v>Short VOL</v>
      </c>
      <c r="AJ4363" s="68" t="str">
        <f t="shared" si="2207"/>
        <v>Short VOL</v>
      </c>
      <c r="AK4363" s="72"/>
      <c r="AL4363" s="73"/>
      <c r="AM4363" s="72"/>
      <c r="AN4363" s="73"/>
      <c r="AO4363" s="74"/>
      <c r="AP4363" s="20"/>
      <c r="AQ4363" s="74"/>
      <c r="AR4363" s="20"/>
      <c r="AS4363" s="74"/>
      <c r="AT4363" s="20"/>
      <c r="AU4363" s="74" t="str">
        <f t="shared" si="2198"/>
        <v>00631L</v>
      </c>
      <c r="AV4363" s="20">
        <f t="shared" si="2204"/>
        <v>1</v>
      </c>
      <c r="AW4363" s="74" t="str">
        <f t="shared" si="2199"/>
        <v>00631L</v>
      </c>
      <c r="AX4363" s="20">
        <f t="shared" si="2200"/>
        <v>1</v>
      </c>
      <c r="AY4363" s="20">
        <f t="shared" si="2205"/>
        <v>1</v>
      </c>
      <c r="AZ4363" s="116">
        <v>39979</v>
      </c>
      <c r="BA4363" s="116"/>
      <c r="BB4363" s="20"/>
      <c r="BC4363" s="20"/>
      <c r="BD4363" s="76"/>
      <c r="BE4363" s="77"/>
      <c r="BF4363" s="77"/>
    </row>
    <row r="4364" spans="1:58" s="23" customFormat="1" ht="15.75" customHeight="1" x14ac:dyDescent="0.4">
      <c r="A4364" s="116">
        <v>39975</v>
      </c>
      <c r="B4364" s="112">
        <v>28.1</v>
      </c>
      <c r="C4364" s="112">
        <v>30.6</v>
      </c>
      <c r="D4364" s="112">
        <v>30.75</v>
      </c>
      <c r="E4364" s="112">
        <v>30.9</v>
      </c>
      <c r="F4364" s="112">
        <v>31</v>
      </c>
      <c r="G4364" s="112">
        <v>30.2</v>
      </c>
      <c r="H4364" s="113">
        <v>29.25</v>
      </c>
      <c r="I4364" s="90">
        <f t="shared" si="2201"/>
        <v>30.205263157894738</v>
      </c>
      <c r="J4364" s="90">
        <f t="shared" si="2202"/>
        <v>30.726315789473684</v>
      </c>
      <c r="K4364" s="114">
        <v>3</v>
      </c>
      <c r="L4364" s="115">
        <v>5.2631578947368418E-2</v>
      </c>
      <c r="M4364" s="11"/>
      <c r="N4364" s="90">
        <v>28.11</v>
      </c>
      <c r="O4364" s="90">
        <v>29.93</v>
      </c>
      <c r="P4364" s="90">
        <v>31.35</v>
      </c>
      <c r="Q4364" s="90">
        <v>31.51</v>
      </c>
      <c r="R4364" s="63">
        <f t="shared" si="2190"/>
        <v>33.17</v>
      </c>
      <c r="S4364" s="64">
        <f t="shared" si="2189"/>
        <v>-1.2297962052002861E-2</v>
      </c>
      <c r="T4364" s="65"/>
      <c r="U4364" s="65">
        <f t="shared" si="2208"/>
        <v>0.93919144670898758</v>
      </c>
      <c r="V4364" s="65">
        <f t="shared" si="2191"/>
        <v>0.89665071770334925</v>
      </c>
      <c r="W4364" s="65">
        <f t="shared" si="2192"/>
        <v>0.89209774674706432</v>
      </c>
      <c r="X4364" s="61">
        <f t="shared" si="2203"/>
        <v>8.8967971530249101E-2</v>
      </c>
      <c r="Y4364" s="66">
        <f t="shared" si="2193"/>
        <v>-5.339805825242714E-2</v>
      </c>
      <c r="Z4364" s="61">
        <f t="shared" si="2194"/>
        <v>1.7250392054364846E-2</v>
      </c>
      <c r="AA4364" s="67">
        <f t="shared" si="2195"/>
        <v>30.205263157894734</v>
      </c>
      <c r="AB4364" s="68">
        <f t="shared" si="2196"/>
        <v>-3.5574528637488477E-4</v>
      </c>
      <c r="AC4364" s="69">
        <f t="shared" si="2197"/>
        <v>7.4537999213615605E-2</v>
      </c>
      <c r="AD4364" s="70">
        <f>_xlfn.PERCENTILE.EXC(AC4364:$AC$5675,0.5)</f>
        <v>4.9872418774325966E-2</v>
      </c>
      <c r="AE4364" s="70">
        <f>_xlfn.PERCENTILE.EXC($AC4364:AC$5675,0.35)</f>
        <v>2.5103841803105077E-2</v>
      </c>
      <c r="AF4364" s="71">
        <f t="shared" si="2186"/>
        <v>3.5226212241205185E-4</v>
      </c>
      <c r="AG4364" s="70">
        <f t="shared" si="2187"/>
        <v>-0.31213811082236831</v>
      </c>
      <c r="AH4364" s="70">
        <f t="shared" si="2188"/>
        <v>-0.32972785344228484</v>
      </c>
      <c r="AI4364" s="61" t="str">
        <f t="shared" si="2206"/>
        <v>Short VOL</v>
      </c>
      <c r="AJ4364" s="68" t="str">
        <f t="shared" si="2207"/>
        <v>Short VOL</v>
      </c>
      <c r="AK4364" s="72"/>
      <c r="AL4364" s="73"/>
      <c r="AM4364" s="72"/>
      <c r="AN4364" s="73"/>
      <c r="AO4364" s="74"/>
      <c r="AP4364" s="20"/>
      <c r="AQ4364" s="74"/>
      <c r="AR4364" s="20"/>
      <c r="AS4364" s="74"/>
      <c r="AT4364" s="20"/>
      <c r="AU4364" s="74" t="str">
        <f t="shared" si="2198"/>
        <v>00631L</v>
      </c>
      <c r="AV4364" s="20">
        <f t="shared" si="2204"/>
        <v>1</v>
      </c>
      <c r="AW4364" s="74" t="str">
        <f t="shared" si="2199"/>
        <v>00631L</v>
      </c>
      <c r="AX4364" s="20">
        <f t="shared" si="2200"/>
        <v>1</v>
      </c>
      <c r="AY4364" s="20">
        <f t="shared" si="2205"/>
        <v>1</v>
      </c>
      <c r="AZ4364" s="116">
        <v>39976</v>
      </c>
      <c r="BA4364" s="116"/>
      <c r="BB4364" s="20"/>
      <c r="BC4364" s="20"/>
      <c r="BD4364" s="76"/>
      <c r="BE4364" s="77"/>
      <c r="BF4364" s="77"/>
    </row>
    <row r="4365" spans="1:58" s="23" customFormat="1" ht="15.75" customHeight="1" x14ac:dyDescent="0.4">
      <c r="A4365" s="116">
        <v>39974</v>
      </c>
      <c r="B4365" s="112">
        <v>29.1</v>
      </c>
      <c r="C4365" s="112">
        <v>31.2</v>
      </c>
      <c r="D4365" s="112">
        <v>31.3</v>
      </c>
      <c r="E4365" s="112">
        <v>31.45</v>
      </c>
      <c r="F4365" s="112">
        <v>31.5</v>
      </c>
      <c r="G4365" s="112">
        <v>30.75</v>
      </c>
      <c r="H4365" s="113">
        <v>29.95</v>
      </c>
      <c r="I4365" s="90">
        <f t="shared" si="2201"/>
        <v>30.757894736842104</v>
      </c>
      <c r="J4365" s="90">
        <f t="shared" si="2202"/>
        <v>31.278947368421054</v>
      </c>
      <c r="K4365" s="114">
        <v>4</v>
      </c>
      <c r="L4365" s="115">
        <v>5.2631578947368418E-2</v>
      </c>
      <c r="M4365" s="11"/>
      <c r="N4365" s="90">
        <v>28.46</v>
      </c>
      <c r="O4365" s="90">
        <v>30.61</v>
      </c>
      <c r="P4365" s="90">
        <v>32.04</v>
      </c>
      <c r="Q4365" s="90">
        <v>32.07</v>
      </c>
      <c r="R4365" s="63">
        <f t="shared" si="2190"/>
        <v>34.19</v>
      </c>
      <c r="S4365" s="64">
        <f t="shared" si="2189"/>
        <v>6.7209055535904236E-3</v>
      </c>
      <c r="T4365" s="65"/>
      <c r="U4365" s="65">
        <f t="shared" si="2208"/>
        <v>0.92976151584449529</v>
      </c>
      <c r="V4365" s="65">
        <f t="shared" si="2191"/>
        <v>0.88826466916354563</v>
      </c>
      <c r="W4365" s="65">
        <f t="shared" si="2192"/>
        <v>0.88743373869660125</v>
      </c>
      <c r="X4365" s="61">
        <f t="shared" si="2203"/>
        <v>7.2164948453608171E-2</v>
      </c>
      <c r="Y4365" s="66">
        <f t="shared" si="2193"/>
        <v>-4.7694753577106522E-2</v>
      </c>
      <c r="Z4365" s="61">
        <f t="shared" si="2194"/>
        <v>1.6940451745379965E-2</v>
      </c>
      <c r="AA4365" s="67">
        <f t="shared" si="2195"/>
        <v>30.757894736842104</v>
      </c>
      <c r="AB4365" s="68">
        <f t="shared" si="2196"/>
        <v>2.2487702037948018E-2</v>
      </c>
      <c r="AC4365" s="69">
        <f t="shared" si="2197"/>
        <v>8.0741206494803347E-2</v>
      </c>
      <c r="AD4365" s="70">
        <f>_xlfn.PERCENTILE.EXC(AC4365:$AC$5675,0.5)</f>
        <v>4.9787435049598414E-2</v>
      </c>
      <c r="AE4365" s="70">
        <f>_xlfn.PERCENTILE.EXC($AC4365:AC$5675,0.35)</f>
        <v>2.5098269540480608E-2</v>
      </c>
      <c r="AF4365" s="71">
        <f t="shared" si="2186"/>
        <v>3.5226212241205185E-4</v>
      </c>
      <c r="AG4365" s="70">
        <f t="shared" si="2187"/>
        <v>-0.31213811082236831</v>
      </c>
      <c r="AH4365" s="70">
        <f t="shared" si="2188"/>
        <v>-0.32972785344228484</v>
      </c>
      <c r="AI4365" s="61" t="str">
        <f t="shared" si="2206"/>
        <v>Short VOL</v>
      </c>
      <c r="AJ4365" s="68" t="str">
        <f t="shared" si="2207"/>
        <v>Short VOL</v>
      </c>
      <c r="AK4365" s="72"/>
      <c r="AL4365" s="73"/>
      <c r="AM4365" s="72"/>
      <c r="AN4365" s="73"/>
      <c r="AO4365" s="74"/>
      <c r="AP4365" s="20"/>
      <c r="AQ4365" s="74"/>
      <c r="AR4365" s="20"/>
      <c r="AS4365" s="74"/>
      <c r="AT4365" s="20"/>
      <c r="AU4365" s="74" t="str">
        <f t="shared" si="2198"/>
        <v>00631L</v>
      </c>
      <c r="AV4365" s="20">
        <f t="shared" si="2204"/>
        <v>1</v>
      </c>
      <c r="AW4365" s="74" t="str">
        <f t="shared" si="2199"/>
        <v>00631L</v>
      </c>
      <c r="AX4365" s="20">
        <f t="shared" si="2200"/>
        <v>1</v>
      </c>
      <c r="AY4365" s="20">
        <f t="shared" si="2205"/>
        <v>1</v>
      </c>
      <c r="AZ4365" s="116">
        <v>39975</v>
      </c>
      <c r="BA4365" s="116"/>
      <c r="BB4365" s="20"/>
      <c r="BC4365" s="20"/>
      <c r="BD4365" s="76"/>
      <c r="BE4365" s="77"/>
      <c r="BF4365" s="77"/>
    </row>
    <row r="4366" spans="1:58" s="23" customFormat="1" ht="15.75" customHeight="1" x14ac:dyDescent="0.4">
      <c r="A4366" s="116">
        <v>39973</v>
      </c>
      <c r="B4366" s="112">
        <v>29.1</v>
      </c>
      <c r="C4366" s="112">
        <v>30.95</v>
      </c>
      <c r="D4366" s="112">
        <v>30.95</v>
      </c>
      <c r="E4366" s="112">
        <v>31.15</v>
      </c>
      <c r="F4366" s="112">
        <v>31.1</v>
      </c>
      <c r="G4366" s="112">
        <v>30.4</v>
      </c>
      <c r="H4366" s="113">
        <v>29.45</v>
      </c>
      <c r="I4366" s="90">
        <f t="shared" si="2201"/>
        <v>30.463157894736842</v>
      </c>
      <c r="J4366" s="90">
        <f t="shared" si="2202"/>
        <v>30.95</v>
      </c>
      <c r="K4366" s="114">
        <v>5</v>
      </c>
      <c r="L4366" s="115">
        <v>5.2631578947368418E-2</v>
      </c>
      <c r="M4366" s="11"/>
      <c r="N4366" s="90">
        <v>28.27</v>
      </c>
      <c r="O4366" s="90">
        <v>30.67</v>
      </c>
      <c r="P4366" s="90">
        <v>32.1</v>
      </c>
      <c r="Q4366" s="90">
        <v>32.159999999999997</v>
      </c>
      <c r="R4366" s="63">
        <f t="shared" si="2190"/>
        <v>34.5</v>
      </c>
      <c r="S4366" s="64">
        <f t="shared" si="2189"/>
        <v>-5.0386294927779643E-2</v>
      </c>
      <c r="T4366" s="65"/>
      <c r="U4366" s="65">
        <f t="shared" si="2208"/>
        <v>0.9217476361265079</v>
      </c>
      <c r="V4366" s="65">
        <f t="shared" si="2191"/>
        <v>0.88068535825545169</v>
      </c>
      <c r="W4366" s="65">
        <f t="shared" si="2192"/>
        <v>0.879042288557214</v>
      </c>
      <c r="X4366" s="61">
        <f t="shared" si="2203"/>
        <v>6.3573883161511954E-2</v>
      </c>
      <c r="Y4366" s="66">
        <f t="shared" si="2193"/>
        <v>-5.4574638844301748E-2</v>
      </c>
      <c r="Z4366" s="61">
        <f t="shared" si="2194"/>
        <v>1.5981340704906692E-2</v>
      </c>
      <c r="AA4366" s="67">
        <f t="shared" si="2195"/>
        <v>30.463157894736845</v>
      </c>
      <c r="AB4366" s="68">
        <f t="shared" si="2196"/>
        <v>2.9359745313052771E-2</v>
      </c>
      <c r="AC4366" s="69">
        <f t="shared" si="2197"/>
        <v>7.7578984603354995E-2</v>
      </c>
      <c r="AD4366" s="70">
        <f>_xlfn.PERCENTILE.EXC(AC4366:$AC$5675,0.5)</f>
        <v>4.9733962256274342E-2</v>
      </c>
      <c r="AE4366" s="70">
        <f>_xlfn.PERCENTILE.EXC($AC4366:AC$5675,0.35)</f>
        <v>2.5065619697336151E-2</v>
      </c>
      <c r="AF4366" s="71">
        <f t="shared" ref="AF4366:AF4429" si="2209">_xlfn.PERCENTILE.EXC($AC4366:$AC5366,0.28)</f>
        <v>3.5226212241205185E-4</v>
      </c>
      <c r="AG4366" s="70">
        <f t="shared" ref="AG4366:AG4429" si="2210">_xlfn.PERCENTILE.EXC($AC4366:$AC5366,0.01)</f>
        <v>-0.31213811082236831</v>
      </c>
      <c r="AH4366" s="70">
        <f t="shared" ref="AH4366:AH4429" si="2211">_xlfn.PERCENTILE.EXC($AC4366:$AC5366,0.005)</f>
        <v>-0.32972785344228484</v>
      </c>
      <c r="AI4366" s="61" t="str">
        <f t="shared" si="2206"/>
        <v>Short VOL</v>
      </c>
      <c r="AJ4366" s="68" t="str">
        <f t="shared" si="2207"/>
        <v>Short VOL</v>
      </c>
      <c r="AK4366" s="72"/>
      <c r="AL4366" s="73"/>
      <c r="AM4366" s="72"/>
      <c r="AN4366" s="73"/>
      <c r="AO4366" s="74"/>
      <c r="AP4366" s="20"/>
      <c r="AQ4366" s="74"/>
      <c r="AR4366" s="20"/>
      <c r="AS4366" s="74"/>
      <c r="AT4366" s="20"/>
      <c r="AU4366" s="74" t="str">
        <f t="shared" si="2198"/>
        <v>00631L</v>
      </c>
      <c r="AV4366" s="20">
        <f t="shared" si="2204"/>
        <v>1</v>
      </c>
      <c r="AW4366" s="74" t="str">
        <f t="shared" si="2199"/>
        <v>00631L</v>
      </c>
      <c r="AX4366" s="20">
        <f t="shared" si="2200"/>
        <v>1</v>
      </c>
      <c r="AY4366" s="20">
        <f t="shared" si="2205"/>
        <v>1</v>
      </c>
      <c r="AZ4366" s="116">
        <v>39974</v>
      </c>
      <c r="BA4366" s="116"/>
      <c r="BB4366" s="20"/>
      <c r="BC4366" s="20"/>
      <c r="BD4366" s="76"/>
      <c r="BE4366" s="77"/>
      <c r="BF4366" s="77"/>
    </row>
    <row r="4367" spans="1:58" s="23" customFormat="1" ht="15.75" customHeight="1" x14ac:dyDescent="0.4">
      <c r="A4367" s="116">
        <v>39972</v>
      </c>
      <c r="B4367" s="112">
        <v>30.25</v>
      </c>
      <c r="C4367" s="112">
        <v>32</v>
      </c>
      <c r="D4367" s="112">
        <v>31.7</v>
      </c>
      <c r="E4367" s="112">
        <v>31.75</v>
      </c>
      <c r="F4367" s="112">
        <v>31.65</v>
      </c>
      <c r="G4367" s="112">
        <v>30.85</v>
      </c>
      <c r="H4367" s="113">
        <v>29.95</v>
      </c>
      <c r="I4367" s="90">
        <f t="shared" si="2201"/>
        <v>31.44736842105263</v>
      </c>
      <c r="J4367" s="90">
        <f t="shared" si="2202"/>
        <v>31.794736842105262</v>
      </c>
      <c r="K4367" s="114">
        <v>6</v>
      </c>
      <c r="L4367" s="115">
        <v>5.2631578947368418E-2</v>
      </c>
      <c r="M4367" s="11"/>
      <c r="N4367" s="90">
        <v>29.77</v>
      </c>
      <c r="O4367" s="90">
        <v>31.77</v>
      </c>
      <c r="P4367" s="90">
        <v>32.729999999999997</v>
      </c>
      <c r="Q4367" s="90">
        <v>32.68</v>
      </c>
      <c r="R4367" s="63">
        <f t="shared" si="2190"/>
        <v>34.730000000000004</v>
      </c>
      <c r="S4367" s="64">
        <f t="shared" si="2189"/>
        <v>5.0641458474003573E-3</v>
      </c>
      <c r="T4367" s="65"/>
      <c r="U4367" s="65">
        <f t="shared" si="2208"/>
        <v>0.93704752911551781</v>
      </c>
      <c r="V4367" s="65">
        <f t="shared" si="2191"/>
        <v>0.90956309196455853</v>
      </c>
      <c r="W4367" s="65">
        <f t="shared" si="2192"/>
        <v>0.91095471236230108</v>
      </c>
      <c r="X4367" s="61">
        <f t="shared" si="2203"/>
        <v>5.7851239669421489E-2</v>
      </c>
      <c r="Y4367" s="66">
        <f t="shared" si="2193"/>
        <v>-5.6692913385826792E-2</v>
      </c>
      <c r="Z4367" s="61">
        <f t="shared" si="2194"/>
        <v>1.1046025104602531E-2</v>
      </c>
      <c r="AA4367" s="67">
        <f t="shared" si="2195"/>
        <v>31.44736842105263</v>
      </c>
      <c r="AB4367" s="68">
        <f t="shared" si="2196"/>
        <v>1.61236143768895E-2</v>
      </c>
      <c r="AC4367" s="69">
        <f t="shared" si="2197"/>
        <v>5.634425331046794E-2</v>
      </c>
      <c r="AD4367" s="70">
        <f>_xlfn.PERCENTILE.EXC(AC4367:$AC$5675,0.5)</f>
        <v>4.9680489462950277E-2</v>
      </c>
      <c r="AE4367" s="70">
        <f>_xlfn.PERCENTILE.EXC($AC4367:AC$5675,0.35)</f>
        <v>2.4996866413498391E-2</v>
      </c>
      <c r="AF4367" s="71">
        <f t="shared" si="2209"/>
        <v>3.5226212241205185E-4</v>
      </c>
      <c r="AG4367" s="70">
        <f t="shared" si="2210"/>
        <v>-0.31213811082236831</v>
      </c>
      <c r="AH4367" s="70">
        <f t="shared" si="2211"/>
        <v>-0.32972785344228484</v>
      </c>
      <c r="AI4367" s="61" t="str">
        <f t="shared" si="2206"/>
        <v>Short VOL</v>
      </c>
      <c r="AJ4367" s="68" t="str">
        <f t="shared" si="2207"/>
        <v>Short VOL</v>
      </c>
      <c r="AK4367" s="72"/>
      <c r="AL4367" s="73"/>
      <c r="AM4367" s="72"/>
      <c r="AN4367" s="73"/>
      <c r="AO4367" s="74"/>
      <c r="AP4367" s="20"/>
      <c r="AQ4367" s="74"/>
      <c r="AR4367" s="20"/>
      <c r="AS4367" s="74"/>
      <c r="AT4367" s="20"/>
      <c r="AU4367" s="74" t="str">
        <f t="shared" si="2198"/>
        <v>00631L</v>
      </c>
      <c r="AV4367" s="20">
        <f t="shared" si="2204"/>
        <v>1</v>
      </c>
      <c r="AW4367" s="74" t="str">
        <f t="shared" si="2199"/>
        <v>00631L</v>
      </c>
      <c r="AX4367" s="20">
        <f t="shared" si="2200"/>
        <v>1</v>
      </c>
      <c r="AY4367" s="20">
        <f t="shared" si="2205"/>
        <v>1</v>
      </c>
      <c r="AZ4367" s="116">
        <v>39973</v>
      </c>
      <c r="BA4367" s="116"/>
      <c r="BB4367" s="20"/>
      <c r="BC4367" s="20"/>
      <c r="BD4367" s="76"/>
      <c r="BE4367" s="77"/>
      <c r="BF4367" s="77"/>
    </row>
    <row r="4368" spans="1:58" s="23" customFormat="1" ht="15.75" customHeight="1" x14ac:dyDescent="0.4">
      <c r="A4368" s="116">
        <v>39969</v>
      </c>
      <c r="B4368" s="112">
        <v>30.55</v>
      </c>
      <c r="C4368" s="112">
        <v>32.200000000000003</v>
      </c>
      <c r="D4368" s="112">
        <v>31.7</v>
      </c>
      <c r="E4368" s="112">
        <v>31.85</v>
      </c>
      <c r="F4368" s="112">
        <v>31.7</v>
      </c>
      <c r="G4368" s="112">
        <v>30.9</v>
      </c>
      <c r="H4368" s="113">
        <v>29.85</v>
      </c>
      <c r="I4368" s="90">
        <f t="shared" si="2201"/>
        <v>31.592105263157897</v>
      </c>
      <c r="J4368" s="90">
        <f t="shared" si="2202"/>
        <v>31.88421052631579</v>
      </c>
      <c r="K4368" s="114">
        <v>7</v>
      </c>
      <c r="L4368" s="115">
        <v>5.2631578947368418E-2</v>
      </c>
      <c r="M4368" s="11"/>
      <c r="N4368" s="90">
        <v>29.62</v>
      </c>
      <c r="O4368" s="90">
        <v>31.6</v>
      </c>
      <c r="P4368" s="90">
        <v>32.65</v>
      </c>
      <c r="Q4368" s="90">
        <v>32.58</v>
      </c>
      <c r="R4368" s="63">
        <f t="shared" si="2190"/>
        <v>34.629999999999995</v>
      </c>
      <c r="S4368" s="64">
        <f t="shared" si="2189"/>
        <v>-1.855533465871434E-2</v>
      </c>
      <c r="T4368" s="65"/>
      <c r="U4368" s="65">
        <f t="shared" si="2208"/>
        <v>0.93734177215189873</v>
      </c>
      <c r="V4368" s="65">
        <f t="shared" si="2191"/>
        <v>0.90719754977029099</v>
      </c>
      <c r="W4368" s="65">
        <f t="shared" si="2192"/>
        <v>0.90914671577655015</v>
      </c>
      <c r="X4368" s="61">
        <f t="shared" si="2203"/>
        <v>5.4009819967266844E-2</v>
      </c>
      <c r="Y4368" s="66">
        <f t="shared" si="2193"/>
        <v>-6.2794348508634218E-2</v>
      </c>
      <c r="Z4368" s="61">
        <f t="shared" si="2194"/>
        <v>9.24614743856721E-3</v>
      </c>
      <c r="AA4368" s="67">
        <f t="shared" si="2195"/>
        <v>31.592105263157897</v>
      </c>
      <c r="AB4368" s="68">
        <f t="shared" si="2196"/>
        <v>3.1397704253882504E-2</v>
      </c>
      <c r="AC4368" s="69">
        <f t="shared" si="2197"/>
        <v>6.6580191193716956E-2</v>
      </c>
      <c r="AD4368" s="70">
        <f>_xlfn.PERCENTILE.EXC(AC4368:$AC$5675,0.5)</f>
        <v>4.9670305154435886E-2</v>
      </c>
      <c r="AE4368" s="70">
        <f>_xlfn.PERCENTILE.EXC($AC4368:AC$5675,0.35)</f>
        <v>2.4928113129660645E-2</v>
      </c>
      <c r="AF4368" s="71">
        <f t="shared" si="2209"/>
        <v>3.5226212241205185E-4</v>
      </c>
      <c r="AG4368" s="70">
        <f t="shared" si="2210"/>
        <v>-0.31213811082236831</v>
      </c>
      <c r="AH4368" s="70">
        <f t="shared" si="2211"/>
        <v>-0.32972785344228484</v>
      </c>
      <c r="AI4368" s="61" t="str">
        <f t="shared" si="2206"/>
        <v>Short VOL</v>
      </c>
      <c r="AJ4368" s="68" t="str">
        <f t="shared" si="2207"/>
        <v>Short VOL</v>
      </c>
      <c r="AK4368" s="72"/>
      <c r="AL4368" s="73"/>
      <c r="AM4368" s="72"/>
      <c r="AN4368" s="73"/>
      <c r="AO4368" s="74"/>
      <c r="AP4368" s="20"/>
      <c r="AQ4368" s="74"/>
      <c r="AR4368" s="20"/>
      <c r="AS4368" s="74"/>
      <c r="AT4368" s="20"/>
      <c r="AU4368" s="74" t="str">
        <f t="shared" si="2198"/>
        <v>00631L</v>
      </c>
      <c r="AV4368" s="20">
        <f t="shared" si="2204"/>
        <v>1</v>
      </c>
      <c r="AW4368" s="74" t="str">
        <f t="shared" si="2199"/>
        <v>00631L</v>
      </c>
      <c r="AX4368" s="20">
        <f t="shared" si="2200"/>
        <v>1</v>
      </c>
      <c r="AY4368" s="20">
        <f t="shared" si="2205"/>
        <v>1</v>
      </c>
      <c r="AZ4368" s="116">
        <v>39972</v>
      </c>
      <c r="BA4368" s="116"/>
      <c r="BB4368" s="20"/>
      <c r="BC4368" s="20"/>
      <c r="BD4368" s="76"/>
      <c r="BE4368" s="77"/>
      <c r="BF4368" s="77"/>
    </row>
    <row r="4369" spans="1:58" s="23" customFormat="1" ht="15.75" customHeight="1" x14ac:dyDescent="0.4">
      <c r="A4369" s="116">
        <v>39968</v>
      </c>
      <c r="B4369" s="112">
        <v>30.8</v>
      </c>
      <c r="C4369" s="112">
        <v>32.25</v>
      </c>
      <c r="D4369" s="112">
        <v>31.75</v>
      </c>
      <c r="E4369" s="112">
        <v>31.85</v>
      </c>
      <c r="F4369" s="112">
        <v>31.7</v>
      </c>
      <c r="G4369" s="112">
        <v>30.8</v>
      </c>
      <c r="H4369" s="113">
        <v>29.75</v>
      </c>
      <c r="I4369" s="90">
        <f t="shared" si="2201"/>
        <v>31.639473684210525</v>
      </c>
      <c r="J4369" s="90">
        <f t="shared" si="2202"/>
        <v>31.960526315789473</v>
      </c>
      <c r="K4369" s="114">
        <v>8</v>
      </c>
      <c r="L4369" s="115">
        <v>5.2631578947368418E-2</v>
      </c>
      <c r="M4369" s="11"/>
      <c r="N4369" s="90">
        <v>30.18</v>
      </c>
      <c r="O4369" s="90">
        <v>31.58</v>
      </c>
      <c r="P4369" s="90">
        <v>32.549999999999997</v>
      </c>
      <c r="Q4369" s="90">
        <v>32.49</v>
      </c>
      <c r="R4369" s="63">
        <f t="shared" si="2190"/>
        <v>33.949999999999996</v>
      </c>
      <c r="S4369" s="64">
        <f t="shared" si="2189"/>
        <v>-2.7079303675048353E-2</v>
      </c>
      <c r="T4369" s="65"/>
      <c r="U4369" s="65">
        <f t="shared" si="2208"/>
        <v>0.95566814439518688</v>
      </c>
      <c r="V4369" s="65">
        <f t="shared" si="2191"/>
        <v>0.92718894009216601</v>
      </c>
      <c r="W4369" s="65">
        <f t="shared" si="2192"/>
        <v>0.92890120036934432</v>
      </c>
      <c r="X4369" s="61">
        <f t="shared" si="2203"/>
        <v>4.7077922077922052E-2</v>
      </c>
      <c r="Y4369" s="66">
        <f t="shared" si="2193"/>
        <v>-6.5934065934065977E-2</v>
      </c>
      <c r="Z4369" s="61">
        <f t="shared" si="2194"/>
        <v>1.0147217832487728E-2</v>
      </c>
      <c r="AA4369" s="67">
        <f t="shared" si="2195"/>
        <v>31.639473684210529</v>
      </c>
      <c r="AB4369" s="68">
        <f t="shared" si="2196"/>
        <v>2.0543406229290954E-2</v>
      </c>
      <c r="AC4369" s="69">
        <f t="shared" si="2197"/>
        <v>4.8358968993059283E-2</v>
      </c>
      <c r="AD4369" s="70">
        <f>_xlfn.PERCENTILE.EXC(AC4369:$AC$5675,0.5)</f>
        <v>4.9660120845921495E-2</v>
      </c>
      <c r="AE4369" s="70">
        <f>_xlfn.PERCENTILE.EXC($AC4369:AC$5675,0.35)</f>
        <v>2.4874182918299466E-2</v>
      </c>
      <c r="AF4369" s="71">
        <f t="shared" si="2209"/>
        <v>3.5226212241205185E-4</v>
      </c>
      <c r="AG4369" s="70">
        <f t="shared" si="2210"/>
        <v>-0.31213811082236831</v>
      </c>
      <c r="AH4369" s="70">
        <f t="shared" si="2211"/>
        <v>-0.32972785344228484</v>
      </c>
      <c r="AI4369" s="61" t="str">
        <f t="shared" si="2206"/>
        <v>Safety</v>
      </c>
      <c r="AJ4369" s="68" t="str">
        <f t="shared" si="2207"/>
        <v>Short VOL</v>
      </c>
      <c r="AK4369" s="72"/>
      <c r="AL4369" s="73"/>
      <c r="AM4369" s="72"/>
      <c r="AN4369" s="73"/>
      <c r="AO4369" s="74"/>
      <c r="AP4369" s="20"/>
      <c r="AQ4369" s="74"/>
      <c r="AR4369" s="20"/>
      <c r="AS4369" s="74"/>
      <c r="AT4369" s="20"/>
      <c r="AU4369" s="74" t="str">
        <f t="shared" si="2198"/>
        <v>00631L</v>
      </c>
      <c r="AV4369" s="20">
        <f t="shared" si="2204"/>
        <v>1</v>
      </c>
      <c r="AW4369" s="74" t="str">
        <f t="shared" si="2199"/>
        <v>00631L</v>
      </c>
      <c r="AX4369" s="20">
        <f t="shared" si="2200"/>
        <v>1</v>
      </c>
      <c r="AY4369" s="20">
        <f t="shared" si="2205"/>
        <v>1</v>
      </c>
      <c r="AZ4369" s="116">
        <v>39969</v>
      </c>
      <c r="BA4369" s="116"/>
      <c r="BB4369" s="20"/>
      <c r="BC4369" s="20"/>
      <c r="BD4369" s="76"/>
      <c r="BE4369" s="77"/>
      <c r="BF4369" s="77"/>
    </row>
    <row r="4370" spans="1:58" s="23" customFormat="1" ht="15.75" customHeight="1" x14ac:dyDescent="0.4">
      <c r="A4370" s="116">
        <v>39967</v>
      </c>
      <c r="B4370" s="112">
        <v>31.15</v>
      </c>
      <c r="C4370" s="112">
        <v>32.65</v>
      </c>
      <c r="D4370" s="112">
        <v>31.95</v>
      </c>
      <c r="E4370" s="112">
        <v>32.1</v>
      </c>
      <c r="F4370" s="112">
        <v>31.85</v>
      </c>
      <c r="G4370" s="112">
        <v>31.05</v>
      </c>
      <c r="H4370" s="113">
        <v>30.1</v>
      </c>
      <c r="I4370" s="90">
        <f t="shared" si="2201"/>
        <v>31.939473684210526</v>
      </c>
      <c r="J4370" s="90">
        <f t="shared" si="2202"/>
        <v>32.281578947368423</v>
      </c>
      <c r="K4370" s="114">
        <v>9</v>
      </c>
      <c r="L4370" s="115">
        <v>5.2631578947368418E-2</v>
      </c>
      <c r="M4370" s="11"/>
      <c r="N4370" s="90">
        <v>31.02</v>
      </c>
      <c r="O4370" s="90">
        <v>32.19</v>
      </c>
      <c r="P4370" s="90">
        <v>32.880000000000003</v>
      </c>
      <c r="Q4370" s="90">
        <v>32.700000000000003</v>
      </c>
      <c r="R4370" s="63">
        <f t="shared" si="2190"/>
        <v>34.049999999999997</v>
      </c>
      <c r="S4370" s="64">
        <f t="shared" ref="S4370:S4433" si="2212">(N4370-N4371)/N4371</f>
        <v>4.6911913601080005E-2</v>
      </c>
      <c r="T4370" s="65"/>
      <c r="U4370" s="65">
        <f t="shared" si="2208"/>
        <v>0.9636533084808947</v>
      </c>
      <c r="V4370" s="65">
        <f t="shared" si="2191"/>
        <v>0.9434306569343065</v>
      </c>
      <c r="W4370" s="65">
        <f t="shared" si="2192"/>
        <v>0.94862385321100906</v>
      </c>
      <c r="X4370" s="61">
        <f t="shared" si="2203"/>
        <v>4.8154093097913325E-2</v>
      </c>
      <c r="Y4370" s="66">
        <f t="shared" si="2193"/>
        <v>-6.2305295950155763E-2</v>
      </c>
      <c r="Z4370" s="61">
        <f t="shared" si="2194"/>
        <v>1.0711048858861415E-2</v>
      </c>
      <c r="AA4370" s="67">
        <f t="shared" si="2195"/>
        <v>31.939473684210526</v>
      </c>
      <c r="AB4370" s="68">
        <f t="shared" si="2196"/>
        <v>4.1908446163764993E-3</v>
      </c>
      <c r="AC4370" s="69">
        <f t="shared" si="2197"/>
        <v>2.9641317995181382E-2</v>
      </c>
      <c r="AD4370" s="70">
        <f>_xlfn.PERCENTILE.EXC(AC4370:$AC$5675,0.5)</f>
        <v>4.9670305154435886E-2</v>
      </c>
      <c r="AE4370" s="70">
        <f>_xlfn.PERCENTILE.EXC($AC4370:AC$5675,0.35)</f>
        <v>2.4831370011295723E-2</v>
      </c>
      <c r="AF4370" s="71">
        <f t="shared" si="2209"/>
        <v>3.5226212241205185E-4</v>
      </c>
      <c r="AG4370" s="70">
        <f t="shared" si="2210"/>
        <v>-0.31213811082236831</v>
      </c>
      <c r="AH4370" s="70">
        <f t="shared" si="2211"/>
        <v>-0.32972785344228484</v>
      </c>
      <c r="AI4370" s="61" t="str">
        <f t="shared" si="2206"/>
        <v>Safety</v>
      </c>
      <c r="AJ4370" s="68" t="str">
        <f t="shared" si="2207"/>
        <v>Short VOL</v>
      </c>
      <c r="AK4370" s="72"/>
      <c r="AL4370" s="73"/>
      <c r="AM4370" s="72"/>
      <c r="AN4370" s="73"/>
      <c r="AO4370" s="74"/>
      <c r="AP4370" s="20"/>
      <c r="AQ4370" s="74"/>
      <c r="AR4370" s="20"/>
      <c r="AS4370" s="74"/>
      <c r="AT4370" s="20"/>
      <c r="AU4370" s="74" t="str">
        <f t="shared" si="2198"/>
        <v>00631L</v>
      </c>
      <c r="AV4370" s="20">
        <f t="shared" si="2204"/>
        <v>1</v>
      </c>
      <c r="AW4370" s="74" t="str">
        <f t="shared" si="2199"/>
        <v>00631L</v>
      </c>
      <c r="AX4370" s="20">
        <f t="shared" si="2200"/>
        <v>1</v>
      </c>
      <c r="AY4370" s="20">
        <f t="shared" si="2205"/>
        <v>1</v>
      </c>
      <c r="AZ4370" s="116">
        <v>39968</v>
      </c>
      <c r="BA4370" s="116"/>
      <c r="BB4370" s="20"/>
      <c r="BC4370" s="20"/>
      <c r="BD4370" s="76"/>
      <c r="BE4370" s="77"/>
      <c r="BF4370" s="77"/>
    </row>
    <row r="4371" spans="1:58" s="23" customFormat="1" ht="15.75" customHeight="1" x14ac:dyDescent="0.4">
      <c r="A4371" s="116">
        <v>39966</v>
      </c>
      <c r="B4371" s="112">
        <v>29.6</v>
      </c>
      <c r="C4371" s="112">
        <v>31</v>
      </c>
      <c r="D4371" s="112">
        <v>30.5</v>
      </c>
      <c r="E4371" s="112">
        <v>30.95</v>
      </c>
      <c r="F4371" s="112">
        <v>30.8</v>
      </c>
      <c r="G4371" s="112">
        <v>30.35</v>
      </c>
      <c r="H4371" s="113">
        <v>29.55</v>
      </c>
      <c r="I4371" s="90">
        <f t="shared" si="2201"/>
        <v>30.263157894736842</v>
      </c>
      <c r="J4371" s="90">
        <f t="shared" si="2202"/>
        <v>30.763157894736842</v>
      </c>
      <c r="K4371" s="114">
        <v>10</v>
      </c>
      <c r="L4371" s="115">
        <v>5.2631578947368418E-2</v>
      </c>
      <c r="M4371" s="11"/>
      <c r="N4371" s="90">
        <v>29.63</v>
      </c>
      <c r="O4371" s="90">
        <v>30.58</v>
      </c>
      <c r="P4371" s="90">
        <v>31.66</v>
      </c>
      <c r="Q4371" s="90">
        <v>31.58</v>
      </c>
      <c r="R4371" s="63">
        <f t="shared" si="2190"/>
        <v>32.61</v>
      </c>
      <c r="S4371" s="64">
        <f t="shared" si="2212"/>
        <v>-1.364846870838882E-2</v>
      </c>
      <c r="T4371" s="65"/>
      <c r="U4371" s="65">
        <f t="shared" si="2208"/>
        <v>0.9689339437540877</v>
      </c>
      <c r="V4371" s="65">
        <f t="shared" si="2191"/>
        <v>0.93588123815540114</v>
      </c>
      <c r="W4371" s="65">
        <f t="shared" si="2192"/>
        <v>0.93825205826472458</v>
      </c>
      <c r="X4371" s="61">
        <f t="shared" si="2203"/>
        <v>4.7297297297297244E-2</v>
      </c>
      <c r="Y4371" s="66">
        <f t="shared" si="2193"/>
        <v>-4.5234248788368292E-2</v>
      </c>
      <c r="Z4371" s="61">
        <f t="shared" si="2194"/>
        <v>1.6521739130434782E-2</v>
      </c>
      <c r="AA4371" s="67">
        <f t="shared" si="2195"/>
        <v>30.263157894736842</v>
      </c>
      <c r="AB4371" s="68">
        <f t="shared" si="2196"/>
        <v>-1.0124873439081197E-3</v>
      </c>
      <c r="AC4371" s="69">
        <f t="shared" si="2197"/>
        <v>2.1368811837220503E-2</v>
      </c>
      <c r="AD4371" s="70">
        <f>_xlfn.PERCENTILE.EXC(AC4371:$AC$5675,0.5)</f>
        <v>4.9680489462950277E-2</v>
      </c>
      <c r="AE4371" s="70">
        <f>_xlfn.PERCENTILE.EXC($AC4371:AC$5675,0.35)</f>
        <v>2.4788557104291977E-2</v>
      </c>
      <c r="AF4371" s="71">
        <f t="shared" si="2209"/>
        <v>3.5226212241205185E-4</v>
      </c>
      <c r="AG4371" s="70">
        <f t="shared" si="2210"/>
        <v>-0.31213811082236831</v>
      </c>
      <c r="AH4371" s="70">
        <f t="shared" si="2211"/>
        <v>-0.32972785344228484</v>
      </c>
      <c r="AI4371" s="61" t="str">
        <f t="shared" si="2206"/>
        <v>Safety</v>
      </c>
      <c r="AJ4371" s="68" t="str">
        <f t="shared" si="2207"/>
        <v>Short VOL</v>
      </c>
      <c r="AK4371" s="72"/>
      <c r="AL4371" s="73"/>
      <c r="AM4371" s="72"/>
      <c r="AN4371" s="73"/>
      <c r="AO4371" s="74"/>
      <c r="AP4371" s="20"/>
      <c r="AQ4371" s="74"/>
      <c r="AR4371" s="20"/>
      <c r="AS4371" s="74"/>
      <c r="AT4371" s="20"/>
      <c r="AU4371" s="74" t="str">
        <f t="shared" si="2198"/>
        <v>00631L</v>
      </c>
      <c r="AV4371" s="20">
        <f t="shared" si="2204"/>
        <v>1</v>
      </c>
      <c r="AW4371" s="74" t="str">
        <f t="shared" si="2199"/>
        <v>00635U</v>
      </c>
      <c r="AX4371" s="20">
        <f t="shared" si="2200"/>
        <v>0</v>
      </c>
      <c r="AY4371" s="20">
        <f t="shared" si="2205"/>
        <v>1</v>
      </c>
      <c r="AZ4371" s="116">
        <v>39967</v>
      </c>
      <c r="BA4371" s="116"/>
      <c r="BB4371" s="20"/>
      <c r="BC4371" s="20"/>
      <c r="BD4371" s="76"/>
      <c r="BE4371" s="77"/>
      <c r="BF4371" s="77"/>
    </row>
    <row r="4372" spans="1:58" s="23" customFormat="1" ht="15.75" customHeight="1" x14ac:dyDescent="0.4">
      <c r="A4372" s="116">
        <v>39965</v>
      </c>
      <c r="B4372" s="112">
        <v>29.6</v>
      </c>
      <c r="C4372" s="112">
        <v>30.75</v>
      </c>
      <c r="D4372" s="112">
        <v>30.4</v>
      </c>
      <c r="E4372" s="112">
        <v>30.75</v>
      </c>
      <c r="F4372" s="112">
        <v>30.8</v>
      </c>
      <c r="G4372" s="112">
        <v>30.4</v>
      </c>
      <c r="H4372" s="113">
        <v>29.5</v>
      </c>
      <c r="I4372" s="90">
        <f t="shared" si="2201"/>
        <v>30.08421052631579</v>
      </c>
      <c r="J4372" s="90">
        <f t="shared" si="2202"/>
        <v>30.602631578947367</v>
      </c>
      <c r="K4372" s="114">
        <v>11</v>
      </c>
      <c r="L4372" s="115">
        <v>5.2631578947368418E-2</v>
      </c>
      <c r="M4372" s="11"/>
      <c r="N4372" s="90">
        <v>30.04</v>
      </c>
      <c r="O4372" s="90">
        <v>30.6</v>
      </c>
      <c r="P4372" s="90">
        <v>31.72</v>
      </c>
      <c r="Q4372" s="90">
        <v>31.57</v>
      </c>
      <c r="R4372" s="63">
        <f t="shared" si="2190"/>
        <v>32.28</v>
      </c>
      <c r="S4372" s="64">
        <f t="shared" si="2212"/>
        <v>3.8727524204702539E-2</v>
      </c>
      <c r="T4372" s="65"/>
      <c r="U4372" s="65">
        <f t="shared" si="2208"/>
        <v>0.98169934640522871</v>
      </c>
      <c r="V4372" s="65">
        <f t="shared" si="2191"/>
        <v>0.94703656998738972</v>
      </c>
      <c r="W4372" s="65">
        <f t="shared" si="2192"/>
        <v>0.9515362686094393</v>
      </c>
      <c r="X4372" s="61">
        <f t="shared" si="2203"/>
        <v>3.8851351351351301E-2</v>
      </c>
      <c r="Y4372" s="66">
        <f t="shared" si="2193"/>
        <v>-4.065040650406504E-2</v>
      </c>
      <c r="Z4372" s="61">
        <f t="shared" si="2194"/>
        <v>1.7232330300909673E-2</v>
      </c>
      <c r="AA4372" s="67">
        <f t="shared" si="2195"/>
        <v>30.08421052631579</v>
      </c>
      <c r="AB4372" s="68">
        <f t="shared" si="2196"/>
        <v>-1.4647137150465971E-2</v>
      </c>
      <c r="AC4372" s="69">
        <f t="shared" si="2197"/>
        <v>1.4717219146401662E-3</v>
      </c>
      <c r="AD4372" s="70">
        <f>_xlfn.PERCENTILE.EXC(AC4372:$AC$5675,0.5)</f>
        <v>4.9733962256274342E-2</v>
      </c>
      <c r="AE4372" s="70">
        <f>_xlfn.PERCENTILE.EXC($AC4372:AC$5675,0.35)</f>
        <v>2.4868066788727501E-2</v>
      </c>
      <c r="AF4372" s="71">
        <f t="shared" si="2209"/>
        <v>3.5226212241205185E-4</v>
      </c>
      <c r="AG4372" s="70">
        <f t="shared" si="2210"/>
        <v>-0.31213811082236831</v>
      </c>
      <c r="AH4372" s="70">
        <f t="shared" si="2211"/>
        <v>-0.32972785344228484</v>
      </c>
      <c r="AI4372" s="61" t="str">
        <f t="shared" si="2206"/>
        <v>Safety</v>
      </c>
      <c r="AJ4372" s="68" t="str">
        <f t="shared" si="2207"/>
        <v>Short VOL</v>
      </c>
      <c r="AK4372" s="72"/>
      <c r="AL4372" s="73"/>
      <c r="AM4372" s="72"/>
      <c r="AN4372" s="73"/>
      <c r="AO4372" s="74"/>
      <c r="AP4372" s="20"/>
      <c r="AQ4372" s="74"/>
      <c r="AR4372" s="20"/>
      <c r="AS4372" s="74"/>
      <c r="AT4372" s="20"/>
      <c r="AU4372" s="74" t="str">
        <f t="shared" si="2198"/>
        <v>00631L</v>
      </c>
      <c r="AV4372" s="20">
        <f t="shared" si="2204"/>
        <v>1</v>
      </c>
      <c r="AW4372" s="74" t="str">
        <f t="shared" si="2199"/>
        <v>00635U</v>
      </c>
      <c r="AX4372" s="20">
        <f t="shared" si="2200"/>
        <v>0</v>
      </c>
      <c r="AY4372" s="20">
        <f t="shared" si="2205"/>
        <v>1</v>
      </c>
      <c r="AZ4372" s="116">
        <v>39966</v>
      </c>
      <c r="BA4372" s="116"/>
      <c r="BB4372" s="20"/>
      <c r="BC4372" s="20"/>
      <c r="BD4372" s="76"/>
      <c r="BE4372" s="77"/>
      <c r="BF4372" s="77"/>
    </row>
    <row r="4373" spans="1:58" s="23" customFormat="1" ht="15.75" customHeight="1" x14ac:dyDescent="0.4">
      <c r="A4373" s="116">
        <v>39962</v>
      </c>
      <c r="B4373" s="112">
        <v>30.35</v>
      </c>
      <c r="C4373" s="112">
        <v>31.5</v>
      </c>
      <c r="D4373" s="112">
        <v>31.1</v>
      </c>
      <c r="E4373" s="112">
        <v>31.55</v>
      </c>
      <c r="F4373" s="112">
        <v>31.6</v>
      </c>
      <c r="G4373" s="112">
        <v>30.85</v>
      </c>
      <c r="H4373" s="113">
        <v>29.9</v>
      </c>
      <c r="I4373" s="90">
        <f t="shared" si="2201"/>
        <v>30.773684210526316</v>
      </c>
      <c r="J4373" s="90">
        <f t="shared" si="2202"/>
        <v>31.352631578947371</v>
      </c>
      <c r="K4373" s="114">
        <v>12</v>
      </c>
      <c r="L4373" s="115">
        <v>5.2631578947368418E-2</v>
      </c>
      <c r="M4373" s="11"/>
      <c r="N4373" s="90">
        <v>28.92</v>
      </c>
      <c r="O4373" s="90">
        <v>30.43</v>
      </c>
      <c r="P4373" s="90">
        <v>31.8</v>
      </c>
      <c r="Q4373" s="90">
        <v>31.52</v>
      </c>
      <c r="R4373" s="63">
        <f t="shared" si="2190"/>
        <v>33.31</v>
      </c>
      <c r="S4373" s="64">
        <f t="shared" si="2212"/>
        <v>-8.6832964951057773E-2</v>
      </c>
      <c r="T4373" s="65"/>
      <c r="U4373" s="65">
        <f t="shared" si="2208"/>
        <v>0.95037791652974046</v>
      </c>
      <c r="V4373" s="65">
        <f t="shared" si="2191"/>
        <v>0.90943396226415096</v>
      </c>
      <c r="W4373" s="65">
        <f t="shared" si="2192"/>
        <v>0.91751269035533001</v>
      </c>
      <c r="X4373" s="61">
        <f t="shared" si="2203"/>
        <v>3.7891268533772601E-2</v>
      </c>
      <c r="Y4373" s="66">
        <f t="shared" si="2193"/>
        <v>-5.229793977813002E-2</v>
      </c>
      <c r="Z4373" s="61">
        <f t="shared" si="2194"/>
        <v>1.8813066529844439E-2</v>
      </c>
      <c r="AA4373" s="67">
        <f t="shared" si="2195"/>
        <v>30.773684210526319</v>
      </c>
      <c r="AB4373" s="68">
        <f t="shared" si="2196"/>
        <v>4.9446749654218518E-2</v>
      </c>
      <c r="AC4373" s="69">
        <f t="shared" si="2197"/>
        <v>6.4096964402708068E-2</v>
      </c>
      <c r="AD4373" s="70">
        <f>_xlfn.PERCENTILE.EXC(AC4373:$AC$5675,0.5)</f>
        <v>4.9787435049598414E-2</v>
      </c>
      <c r="AE4373" s="70">
        <f>_xlfn.PERCENTILE.EXC($AC4373:AC$5675,0.35)</f>
        <v>2.4977222618116184E-2</v>
      </c>
      <c r="AF4373" s="71">
        <f t="shared" si="2209"/>
        <v>3.5226212241205185E-4</v>
      </c>
      <c r="AG4373" s="70">
        <f t="shared" si="2210"/>
        <v>-0.31213811082236831</v>
      </c>
      <c r="AH4373" s="70">
        <f t="shared" si="2211"/>
        <v>-0.32972785344228484</v>
      </c>
      <c r="AI4373" s="61" t="str">
        <f t="shared" si="2206"/>
        <v>Short VOL</v>
      </c>
      <c r="AJ4373" s="68" t="str">
        <f t="shared" si="2207"/>
        <v>Short VOL</v>
      </c>
      <c r="AK4373" s="72"/>
      <c r="AL4373" s="73"/>
      <c r="AM4373" s="72"/>
      <c r="AN4373" s="73"/>
      <c r="AO4373" s="74"/>
      <c r="AP4373" s="20"/>
      <c r="AQ4373" s="74"/>
      <c r="AR4373" s="20"/>
      <c r="AS4373" s="74"/>
      <c r="AT4373" s="20"/>
      <c r="AU4373" s="74" t="str">
        <f t="shared" si="2198"/>
        <v>00631L</v>
      </c>
      <c r="AV4373" s="20">
        <f t="shared" si="2204"/>
        <v>1</v>
      </c>
      <c r="AW4373" s="74" t="str">
        <f t="shared" si="2199"/>
        <v>00631L</v>
      </c>
      <c r="AX4373" s="20">
        <f t="shared" si="2200"/>
        <v>1</v>
      </c>
      <c r="AY4373" s="20">
        <f t="shared" si="2205"/>
        <v>1</v>
      </c>
      <c r="AZ4373" s="116">
        <v>39965</v>
      </c>
      <c r="BA4373" s="116"/>
      <c r="BB4373" s="20"/>
      <c r="BC4373" s="20"/>
      <c r="BD4373" s="76"/>
      <c r="BE4373" s="77"/>
      <c r="BF4373" s="77"/>
    </row>
    <row r="4374" spans="1:58" s="23" customFormat="1" ht="15.75" customHeight="1" x14ac:dyDescent="0.4">
      <c r="A4374" s="116">
        <v>39961</v>
      </c>
      <c r="B4374" s="112">
        <v>31.55</v>
      </c>
      <c r="C4374" s="112">
        <v>32.4</v>
      </c>
      <c r="D4374" s="112">
        <v>31.5</v>
      </c>
      <c r="E4374" s="112">
        <v>31.9</v>
      </c>
      <c r="F4374" s="112">
        <v>31.9</v>
      </c>
      <c r="G4374" s="112">
        <v>31.1</v>
      </c>
      <c r="H4374" s="113">
        <v>30.05</v>
      </c>
      <c r="I4374" s="90">
        <f t="shared" si="2201"/>
        <v>31.818421052631578</v>
      </c>
      <c r="J4374" s="90">
        <f t="shared" si="2202"/>
        <v>32.11578947368421</v>
      </c>
      <c r="K4374" s="114">
        <v>13</v>
      </c>
      <c r="L4374" s="115">
        <v>5.2631578947368418E-2</v>
      </c>
      <c r="M4374" s="11"/>
      <c r="N4374" s="90">
        <v>31.67</v>
      </c>
      <c r="O4374" s="90">
        <v>32.049999999999997</v>
      </c>
      <c r="P4374" s="90">
        <v>32.93</v>
      </c>
      <c r="Q4374" s="90">
        <v>32.43</v>
      </c>
      <c r="R4374" s="63">
        <f t="shared" si="2190"/>
        <v>33.309999999999988</v>
      </c>
      <c r="S4374" s="64">
        <f t="shared" si="2212"/>
        <v>-2.1322620519159386E-2</v>
      </c>
      <c r="T4374" s="65"/>
      <c r="U4374" s="65">
        <f t="shared" si="2208"/>
        <v>0.98814352574102982</v>
      </c>
      <c r="V4374" s="65">
        <f t="shared" si="2191"/>
        <v>0.96173701791679322</v>
      </c>
      <c r="W4374" s="65">
        <f t="shared" si="2192"/>
        <v>0.97656490903484439</v>
      </c>
      <c r="X4374" s="61">
        <f t="shared" si="2203"/>
        <v>2.6941362916006271E-2</v>
      </c>
      <c r="Y4374" s="66">
        <f t="shared" si="2193"/>
        <v>-5.7993730407523446E-2</v>
      </c>
      <c r="Z4374" s="61">
        <f t="shared" si="2194"/>
        <v>9.3457943925233621E-3</v>
      </c>
      <c r="AA4374" s="67">
        <f t="shared" si="2195"/>
        <v>31.818421052631578</v>
      </c>
      <c r="AB4374" s="68">
        <f t="shared" si="2196"/>
        <v>-3.7890748342280073E-3</v>
      </c>
      <c r="AC4374" s="69">
        <f t="shared" si="2197"/>
        <v>4.686487294966098E-3</v>
      </c>
      <c r="AD4374" s="70">
        <f>_xlfn.PERCENTILE.EXC(AC4374:$AC$5675,0.5)</f>
        <v>4.9733962256274342E-2</v>
      </c>
      <c r="AE4374" s="70">
        <f>_xlfn.PERCENTILE.EXC($AC4374:AC$5675,0.35)</f>
        <v>2.4908469334278423E-2</v>
      </c>
      <c r="AF4374" s="71">
        <f t="shared" si="2209"/>
        <v>3.5226212241205185E-4</v>
      </c>
      <c r="AG4374" s="70">
        <f t="shared" si="2210"/>
        <v>-0.31213811082236831</v>
      </c>
      <c r="AH4374" s="70">
        <f t="shared" si="2211"/>
        <v>-0.32972785344228484</v>
      </c>
      <c r="AI4374" s="61" t="str">
        <f t="shared" si="2206"/>
        <v>Safety</v>
      </c>
      <c r="AJ4374" s="68" t="str">
        <f t="shared" si="2207"/>
        <v>Short VOL</v>
      </c>
      <c r="AK4374" s="72"/>
      <c r="AL4374" s="73"/>
      <c r="AM4374" s="72"/>
      <c r="AN4374" s="73"/>
      <c r="AO4374" s="74"/>
      <c r="AP4374" s="20"/>
      <c r="AQ4374" s="74"/>
      <c r="AR4374" s="20"/>
      <c r="AS4374" s="74"/>
      <c r="AT4374" s="20"/>
      <c r="AU4374" s="74" t="str">
        <f t="shared" si="2198"/>
        <v>00631L</v>
      </c>
      <c r="AV4374" s="20">
        <f t="shared" si="2204"/>
        <v>1</v>
      </c>
      <c r="AW4374" s="74" t="str">
        <f t="shared" si="2199"/>
        <v>00635U</v>
      </c>
      <c r="AX4374" s="20">
        <f t="shared" si="2200"/>
        <v>0</v>
      </c>
      <c r="AY4374" s="20">
        <f t="shared" si="2205"/>
        <v>1</v>
      </c>
      <c r="AZ4374" s="116">
        <v>39962</v>
      </c>
      <c r="BA4374" s="116"/>
      <c r="BB4374" s="20"/>
      <c r="BC4374" s="20"/>
      <c r="BD4374" s="76"/>
      <c r="BE4374" s="77"/>
      <c r="BF4374" s="77"/>
    </row>
    <row r="4375" spans="1:58" s="23" customFormat="1" ht="15.75" customHeight="1" x14ac:dyDescent="0.4">
      <c r="A4375" s="116">
        <v>39960</v>
      </c>
      <c r="B4375" s="112">
        <v>32.1</v>
      </c>
      <c r="C4375" s="112">
        <v>32.9</v>
      </c>
      <c r="D4375" s="112">
        <v>32.1</v>
      </c>
      <c r="E4375" s="112">
        <v>32.049999999999997</v>
      </c>
      <c r="F4375" s="112">
        <v>31.7</v>
      </c>
      <c r="G4375" s="112">
        <v>30.85</v>
      </c>
      <c r="H4375" s="113">
        <v>29.85</v>
      </c>
      <c r="I4375" s="90">
        <f t="shared" si="2201"/>
        <v>32.310526315789474</v>
      </c>
      <c r="J4375" s="90">
        <f t="shared" si="2202"/>
        <v>32.689473684210526</v>
      </c>
      <c r="K4375" s="114">
        <v>14</v>
      </c>
      <c r="L4375" s="115">
        <v>5.2631578947368418E-2</v>
      </c>
      <c r="M4375" s="11"/>
      <c r="N4375" s="90">
        <v>32.36</v>
      </c>
      <c r="O4375" s="90">
        <v>32.47</v>
      </c>
      <c r="P4375" s="90">
        <v>33.11</v>
      </c>
      <c r="Q4375" s="90">
        <v>32.64</v>
      </c>
      <c r="R4375" s="63">
        <f t="shared" si="2190"/>
        <v>33.22</v>
      </c>
      <c r="S4375" s="64">
        <f t="shared" si="2212"/>
        <v>5.6825604180274276E-2</v>
      </c>
      <c r="T4375" s="65"/>
      <c r="U4375" s="65">
        <f t="shared" si="2208"/>
        <v>0.99661225746843241</v>
      </c>
      <c r="V4375" s="65">
        <f t="shared" si="2191"/>
        <v>0.97734823316218666</v>
      </c>
      <c r="W4375" s="65">
        <f t="shared" si="2192"/>
        <v>0.9914215686274509</v>
      </c>
      <c r="X4375" s="61">
        <f t="shared" si="2203"/>
        <v>2.4922118380062214E-2</v>
      </c>
      <c r="Y4375" s="66">
        <f t="shared" si="2193"/>
        <v>-6.8642745709828271E-2</v>
      </c>
      <c r="Z4375" s="61">
        <f t="shared" si="2194"/>
        <v>1.1728294510506578E-2</v>
      </c>
      <c r="AA4375" s="67">
        <f t="shared" si="2195"/>
        <v>32.310526315789474</v>
      </c>
      <c r="AB4375" s="68">
        <f t="shared" si="2196"/>
        <v>-8.0346106304078502E-3</v>
      </c>
      <c r="AC4375" s="69">
        <f t="shared" si="2197"/>
        <v>-1.5288530349358916E-3</v>
      </c>
      <c r="AD4375" s="70">
        <f>_xlfn.PERCENTILE.EXC(AC4375:$AC$5675,0.5)</f>
        <v>4.9787435049598414E-2</v>
      </c>
      <c r="AE4375" s="70">
        <f>_xlfn.PERCENTILE.EXC($AC4375:AC$5675,0.35)</f>
        <v>2.5036154004262831E-2</v>
      </c>
      <c r="AF4375" s="71">
        <f t="shared" si="2209"/>
        <v>3.5226212241205185E-4</v>
      </c>
      <c r="AG4375" s="70">
        <f t="shared" si="2210"/>
        <v>-0.31213811082236831</v>
      </c>
      <c r="AH4375" s="70">
        <f t="shared" si="2211"/>
        <v>-0.32972785344228484</v>
      </c>
      <c r="AI4375" s="61" t="str">
        <f t="shared" si="2206"/>
        <v>Safety</v>
      </c>
      <c r="AJ4375" s="68" t="str">
        <f t="shared" si="2207"/>
        <v>Safety</v>
      </c>
      <c r="AK4375" s="72"/>
      <c r="AL4375" s="73"/>
      <c r="AM4375" s="72"/>
      <c r="AN4375" s="73"/>
      <c r="AO4375" s="74"/>
      <c r="AP4375" s="20"/>
      <c r="AQ4375" s="74"/>
      <c r="AR4375" s="20"/>
      <c r="AS4375" s="74"/>
      <c r="AT4375" s="20"/>
      <c r="AU4375" s="74" t="str">
        <f t="shared" si="2198"/>
        <v>00635U</v>
      </c>
      <c r="AV4375" s="20">
        <f t="shared" si="2204"/>
        <v>0</v>
      </c>
      <c r="AW4375" s="74" t="str">
        <f t="shared" si="2199"/>
        <v>00635U</v>
      </c>
      <c r="AX4375" s="20">
        <f t="shared" si="2200"/>
        <v>0</v>
      </c>
      <c r="AY4375" s="20">
        <f t="shared" si="2205"/>
        <v>1</v>
      </c>
      <c r="AZ4375" s="116">
        <v>39961</v>
      </c>
      <c r="BA4375" s="116"/>
      <c r="BB4375" s="20"/>
      <c r="BC4375" s="20"/>
      <c r="BD4375" s="76"/>
      <c r="BE4375" s="77"/>
      <c r="BF4375" s="77"/>
    </row>
    <row r="4376" spans="1:58" s="23" customFormat="1" ht="15.75" customHeight="1" x14ac:dyDescent="0.4">
      <c r="A4376" s="116">
        <v>39959</v>
      </c>
      <c r="B4376" s="112">
        <v>31.15</v>
      </c>
      <c r="C4376" s="112">
        <v>32</v>
      </c>
      <c r="D4376" s="112">
        <v>31.4</v>
      </c>
      <c r="E4376" s="112">
        <v>31.55</v>
      </c>
      <c r="F4376" s="112">
        <v>31.35</v>
      </c>
      <c r="G4376" s="112">
        <v>30.9</v>
      </c>
      <c r="H4376" s="113">
        <v>30.15</v>
      </c>
      <c r="I4376" s="90">
        <f t="shared" si="2201"/>
        <v>31.328947368421051</v>
      </c>
      <c r="J4376" s="90">
        <f t="shared" si="2202"/>
        <v>31.873684210526317</v>
      </c>
      <c r="K4376" s="114">
        <v>15</v>
      </c>
      <c r="L4376" s="115">
        <v>5.2631578947368418E-2</v>
      </c>
      <c r="M4376" s="11"/>
      <c r="N4376" s="90">
        <v>30.62</v>
      </c>
      <c r="O4376" s="90">
        <v>31.53</v>
      </c>
      <c r="P4376" s="90">
        <v>32.31</v>
      </c>
      <c r="Q4376" s="90">
        <v>31.98</v>
      </c>
      <c r="R4376" s="63">
        <f t="shared" si="2190"/>
        <v>33.22</v>
      </c>
      <c r="S4376" s="64">
        <f t="shared" si="2212"/>
        <v>-6.1599754826846501E-2</v>
      </c>
      <c r="T4376" s="65"/>
      <c r="U4376" s="65">
        <f t="shared" si="2208"/>
        <v>0.97113859816048209</v>
      </c>
      <c r="V4376" s="65">
        <f t="shared" si="2191"/>
        <v>0.94769421231816775</v>
      </c>
      <c r="W4376" s="65">
        <f t="shared" si="2192"/>
        <v>0.95747342088805509</v>
      </c>
      <c r="X4376" s="61">
        <f t="shared" si="2203"/>
        <v>2.728731942215093E-2</v>
      </c>
      <c r="Y4376" s="66">
        <f t="shared" si="2193"/>
        <v>-4.4374009508716387E-2</v>
      </c>
      <c r="Z4376" s="61">
        <f t="shared" si="2194"/>
        <v>1.7387652246955147E-2</v>
      </c>
      <c r="AA4376" s="67">
        <f t="shared" si="2195"/>
        <v>31.328947368421051</v>
      </c>
      <c r="AB4376" s="68">
        <f t="shared" si="2196"/>
        <v>1.7308948399738653E-2</v>
      </c>
      <c r="AC4376" s="69">
        <f t="shared" si="2197"/>
        <v>2.315308192100099E-2</v>
      </c>
      <c r="AD4376" s="70">
        <f>_xlfn.PERCENTILE.EXC(AC4376:$AC$5675,0.5)</f>
        <v>4.9872418774325966E-2</v>
      </c>
      <c r="AE4376" s="70">
        <f>_xlfn.PERCENTILE.EXC($AC4376:AC$5675,0.35)</f>
        <v>2.5100657653033952E-2</v>
      </c>
      <c r="AF4376" s="71">
        <f t="shared" si="2209"/>
        <v>7.0667833953298796E-4</v>
      </c>
      <c r="AG4376" s="70">
        <f t="shared" si="2210"/>
        <v>-0.31213811082236831</v>
      </c>
      <c r="AH4376" s="70">
        <f t="shared" si="2211"/>
        <v>-0.32972785344228484</v>
      </c>
      <c r="AI4376" s="61" t="str">
        <f t="shared" si="2206"/>
        <v>Safety</v>
      </c>
      <c r="AJ4376" s="68" t="str">
        <f t="shared" si="2207"/>
        <v>Short VOL</v>
      </c>
      <c r="AK4376" s="72"/>
      <c r="AL4376" s="73"/>
      <c r="AM4376" s="72"/>
      <c r="AN4376" s="73"/>
      <c r="AO4376" s="74"/>
      <c r="AP4376" s="20"/>
      <c r="AQ4376" s="74"/>
      <c r="AR4376" s="20"/>
      <c r="AS4376" s="74"/>
      <c r="AT4376" s="20"/>
      <c r="AU4376" s="74" t="str">
        <f t="shared" si="2198"/>
        <v>00631L</v>
      </c>
      <c r="AV4376" s="20">
        <f t="shared" si="2204"/>
        <v>1</v>
      </c>
      <c r="AW4376" s="74" t="str">
        <f t="shared" si="2199"/>
        <v>00635U</v>
      </c>
      <c r="AX4376" s="20">
        <f t="shared" si="2200"/>
        <v>0</v>
      </c>
      <c r="AY4376" s="20">
        <f t="shared" si="2205"/>
        <v>1</v>
      </c>
      <c r="AZ4376" s="116">
        <v>39960</v>
      </c>
      <c r="BA4376" s="116"/>
      <c r="BB4376" s="20"/>
      <c r="BC4376" s="20"/>
      <c r="BD4376" s="76"/>
      <c r="BE4376" s="77"/>
      <c r="BF4376" s="77"/>
    </row>
    <row r="4377" spans="1:58" s="23" customFormat="1" ht="15.75" customHeight="1" x14ac:dyDescent="0.4">
      <c r="A4377" s="116">
        <v>39955</v>
      </c>
      <c r="B4377" s="112">
        <v>32.75</v>
      </c>
      <c r="C4377" s="112">
        <v>33.049999999999997</v>
      </c>
      <c r="D4377" s="112">
        <v>32.4</v>
      </c>
      <c r="E4377" s="112">
        <v>32.4</v>
      </c>
      <c r="F4377" s="112">
        <v>32.25</v>
      </c>
      <c r="G4377" s="112">
        <v>32.049999999999997</v>
      </c>
      <c r="H4377" s="113">
        <v>31.2</v>
      </c>
      <c r="I4377" s="90">
        <f t="shared" si="2201"/>
        <v>32.797368421052632</v>
      </c>
      <c r="J4377" s="90">
        <f t="shared" si="2202"/>
        <v>32.94736842105263</v>
      </c>
      <c r="K4377" s="114">
        <v>16</v>
      </c>
      <c r="L4377" s="115">
        <v>5.2631578947368418E-2</v>
      </c>
      <c r="M4377" s="11"/>
      <c r="N4377" s="90">
        <v>32.630000000000003</v>
      </c>
      <c r="O4377" s="90">
        <v>33.04</v>
      </c>
      <c r="P4377" s="90">
        <v>33.72</v>
      </c>
      <c r="Q4377" s="90">
        <v>33.15</v>
      </c>
      <c r="R4377" s="63">
        <f t="shared" si="2190"/>
        <v>34.129999999999988</v>
      </c>
      <c r="S4377" s="64">
        <f t="shared" si="2212"/>
        <v>4.0829346092504021E-2</v>
      </c>
      <c r="T4377" s="65"/>
      <c r="U4377" s="65">
        <f t="shared" si="2208"/>
        <v>0.98759079903147706</v>
      </c>
      <c r="V4377" s="65">
        <f t="shared" si="2191"/>
        <v>0.96767497034400962</v>
      </c>
      <c r="W4377" s="65">
        <f t="shared" si="2192"/>
        <v>0.98431372549019625</v>
      </c>
      <c r="X4377" s="61">
        <f t="shared" si="2203"/>
        <v>9.160305343511364E-3</v>
      </c>
      <c r="Y4377" s="66">
        <f t="shared" si="2193"/>
        <v>-3.7037037037037014E-2</v>
      </c>
      <c r="Z4377" s="61">
        <f t="shared" si="2194"/>
        <v>4.5735376715076194E-3</v>
      </c>
      <c r="AA4377" s="67">
        <f t="shared" si="2195"/>
        <v>32.797368421052632</v>
      </c>
      <c r="AB4377" s="68">
        <f t="shared" si="2196"/>
        <v>3.6775973030952324E-3</v>
      </c>
      <c r="AC4377" s="69">
        <f t="shared" si="2197"/>
        <v>5.1292804490539051E-3</v>
      </c>
      <c r="AD4377" s="70">
        <f>_xlfn.PERCENTILE.EXC(AC4377:$AC$5675,0.5)</f>
        <v>4.9957402499053512E-2</v>
      </c>
      <c r="AE4377" s="70">
        <f>_xlfn.PERCENTILE.EXC($AC4377:AC$5675,0.35)</f>
        <v>2.511100614076511E-2</v>
      </c>
      <c r="AF4377" s="71">
        <f t="shared" si="2209"/>
        <v>7.0667833953298796E-4</v>
      </c>
      <c r="AG4377" s="70">
        <f t="shared" si="2210"/>
        <v>-0.31213811082236831</v>
      </c>
      <c r="AH4377" s="70">
        <f t="shared" si="2211"/>
        <v>-0.32972785344228484</v>
      </c>
      <c r="AI4377" s="61" t="str">
        <f t="shared" si="2206"/>
        <v>Safety</v>
      </c>
      <c r="AJ4377" s="68" t="str">
        <f t="shared" si="2207"/>
        <v>Short VOL</v>
      </c>
      <c r="AK4377" s="72"/>
      <c r="AL4377" s="73"/>
      <c r="AM4377" s="72"/>
      <c r="AN4377" s="73"/>
      <c r="AO4377" s="74"/>
      <c r="AP4377" s="20"/>
      <c r="AQ4377" s="74"/>
      <c r="AR4377" s="20"/>
      <c r="AS4377" s="74"/>
      <c r="AT4377" s="20"/>
      <c r="AU4377" s="74" t="str">
        <f t="shared" si="2198"/>
        <v>00631L</v>
      </c>
      <c r="AV4377" s="20">
        <f t="shared" si="2204"/>
        <v>1</v>
      </c>
      <c r="AW4377" s="74" t="str">
        <f t="shared" si="2199"/>
        <v>00635U</v>
      </c>
      <c r="AX4377" s="20">
        <f t="shared" si="2200"/>
        <v>0</v>
      </c>
      <c r="AY4377" s="20">
        <f t="shared" si="2205"/>
        <v>1</v>
      </c>
      <c r="AZ4377" s="116">
        <v>39959</v>
      </c>
      <c r="BA4377" s="116"/>
      <c r="BB4377" s="20"/>
      <c r="BC4377" s="20"/>
      <c r="BD4377" s="76"/>
      <c r="BE4377" s="77"/>
      <c r="BF4377" s="77"/>
    </row>
    <row r="4378" spans="1:58" s="23" customFormat="1" ht="15.75" customHeight="1" x14ac:dyDescent="0.4">
      <c r="A4378" s="116">
        <v>39954</v>
      </c>
      <c r="B4378" s="112">
        <v>32.200000000000003</v>
      </c>
      <c r="C4378" s="112">
        <v>32.85</v>
      </c>
      <c r="D4378" s="112">
        <v>32.35</v>
      </c>
      <c r="E4378" s="112">
        <v>32.299999999999997</v>
      </c>
      <c r="F4378" s="112">
        <v>32.25</v>
      </c>
      <c r="G4378" s="112">
        <v>31.85</v>
      </c>
      <c r="H4378" s="113">
        <v>31.2</v>
      </c>
      <c r="I4378" s="90">
        <f t="shared" si="2201"/>
        <v>32.268421052631581</v>
      </c>
      <c r="J4378" s="90">
        <f t="shared" si="2202"/>
        <v>32.797368421052632</v>
      </c>
      <c r="K4378" s="114">
        <v>17</v>
      </c>
      <c r="L4378" s="115">
        <v>5.2631578947368418E-2</v>
      </c>
      <c r="M4378" s="11"/>
      <c r="N4378" s="90">
        <v>31.35</v>
      </c>
      <c r="O4378" s="90">
        <v>32.39</v>
      </c>
      <c r="P4378" s="90">
        <v>33.01</v>
      </c>
      <c r="Q4378" s="90">
        <v>32.61</v>
      </c>
      <c r="R4378" s="63">
        <f t="shared" si="2190"/>
        <v>34.050000000000004</v>
      </c>
      <c r="S4378" s="64">
        <f t="shared" si="2212"/>
        <v>7.9917326903203592E-2</v>
      </c>
      <c r="T4378" s="65"/>
      <c r="U4378" s="65">
        <f t="shared" si="2208"/>
        <v>0.96789132448286508</v>
      </c>
      <c r="V4378" s="65">
        <f t="shared" si="2191"/>
        <v>0.94971220842169046</v>
      </c>
      <c r="W4378" s="65">
        <f t="shared" si="2192"/>
        <v>0.96136154553817854</v>
      </c>
      <c r="X4378" s="61">
        <f t="shared" si="2203"/>
        <v>2.0186335403726663E-2</v>
      </c>
      <c r="Y4378" s="66">
        <f t="shared" si="2193"/>
        <v>-3.4055727554179502E-2</v>
      </c>
      <c r="Z4378" s="61">
        <f t="shared" si="2194"/>
        <v>1.6392105692382909E-2</v>
      </c>
      <c r="AA4378" s="67">
        <f t="shared" si="2195"/>
        <v>32.268421052631581</v>
      </c>
      <c r="AB4378" s="68">
        <f t="shared" si="2196"/>
        <v>2.7113237639553475E-2</v>
      </c>
      <c r="AC4378" s="69">
        <f t="shared" si="2197"/>
        <v>2.9295727356669202E-2</v>
      </c>
      <c r="AD4378" s="70">
        <f>_xlfn.PERCENTILE.EXC(AC4378:$AC$5675,0.5)</f>
        <v>5.007282926362587E-2</v>
      </c>
      <c r="AE4378" s="70">
        <f>_xlfn.PERCENTILE.EXC($AC4378:AC$5675,0.35)</f>
        <v>2.51650074172899E-2</v>
      </c>
      <c r="AF4378" s="71">
        <f t="shared" si="2209"/>
        <v>7.0667833953298796E-4</v>
      </c>
      <c r="AG4378" s="70">
        <f t="shared" si="2210"/>
        <v>-0.31213811082236831</v>
      </c>
      <c r="AH4378" s="70">
        <f t="shared" si="2211"/>
        <v>-0.32972785344228484</v>
      </c>
      <c r="AI4378" s="61" t="str">
        <f t="shared" si="2206"/>
        <v>Safety</v>
      </c>
      <c r="AJ4378" s="68" t="str">
        <f t="shared" si="2207"/>
        <v>Short VOL</v>
      </c>
      <c r="AK4378" s="72"/>
      <c r="AL4378" s="73"/>
      <c r="AM4378" s="72"/>
      <c r="AN4378" s="73"/>
      <c r="AO4378" s="74"/>
      <c r="AP4378" s="20"/>
      <c r="AQ4378" s="74"/>
      <c r="AR4378" s="20"/>
      <c r="AS4378" s="74"/>
      <c r="AT4378" s="20"/>
      <c r="AU4378" s="74" t="str">
        <f t="shared" si="2198"/>
        <v>00631L</v>
      </c>
      <c r="AV4378" s="20">
        <f t="shared" si="2204"/>
        <v>1</v>
      </c>
      <c r="AW4378" s="74" t="str">
        <f t="shared" si="2199"/>
        <v>00631L</v>
      </c>
      <c r="AX4378" s="20">
        <f t="shared" si="2200"/>
        <v>1</v>
      </c>
      <c r="AY4378" s="20">
        <f t="shared" si="2205"/>
        <v>1</v>
      </c>
      <c r="AZ4378" s="116">
        <v>39955</v>
      </c>
      <c r="BA4378" s="116"/>
      <c r="BB4378" s="20"/>
      <c r="BC4378" s="20"/>
      <c r="BD4378" s="76"/>
      <c r="BE4378" s="77"/>
      <c r="BF4378" s="77"/>
    </row>
    <row r="4379" spans="1:58" s="23" customFormat="1" ht="15.75" customHeight="1" x14ac:dyDescent="0.4">
      <c r="A4379" s="116">
        <v>39953</v>
      </c>
      <c r="B4379" s="112">
        <v>30.5</v>
      </c>
      <c r="C4379" s="112">
        <v>31.4</v>
      </c>
      <c r="D4379" s="112">
        <v>31.3</v>
      </c>
      <c r="E4379" s="112">
        <v>31.55</v>
      </c>
      <c r="F4379" s="112">
        <v>31.55</v>
      </c>
      <c r="G4379" s="112">
        <v>31.1</v>
      </c>
      <c r="H4379" s="113">
        <v>29.2</v>
      </c>
      <c r="I4379" s="90">
        <f t="shared" si="2201"/>
        <v>30.547368421052632</v>
      </c>
      <c r="J4379" s="90">
        <f t="shared" si="2202"/>
        <v>31.39473684210526</v>
      </c>
      <c r="K4379" s="114">
        <v>18</v>
      </c>
      <c r="L4379" s="115">
        <v>5.2631578947368418E-2</v>
      </c>
      <c r="M4379" s="11"/>
      <c r="N4379" s="90">
        <v>29.03</v>
      </c>
      <c r="O4379" s="90">
        <v>30.74</v>
      </c>
      <c r="P4379" s="90">
        <v>31.75</v>
      </c>
      <c r="Q4379" s="90">
        <v>31.46</v>
      </c>
      <c r="R4379" s="63">
        <f t="shared" si="2190"/>
        <v>33.459999999999994</v>
      </c>
      <c r="S4379" s="64">
        <f t="shared" si="2212"/>
        <v>7.9861111111111261E-3</v>
      </c>
      <c r="T4379" s="65"/>
      <c r="U4379" s="65">
        <f t="shared" si="2208"/>
        <v>0.94437215354586868</v>
      </c>
      <c r="V4379" s="65">
        <f t="shared" si="2191"/>
        <v>0.91433070866141741</v>
      </c>
      <c r="W4379" s="65">
        <f t="shared" si="2192"/>
        <v>0.92275905912269551</v>
      </c>
      <c r="X4379" s="61">
        <f t="shared" si="2203"/>
        <v>2.9508196721311428E-2</v>
      </c>
      <c r="Y4379" s="66">
        <f t="shared" si="2193"/>
        <v>-7.4484944532488162E-2</v>
      </c>
      <c r="Z4379" s="61">
        <f t="shared" si="2194"/>
        <v>2.7739490006891705E-2</v>
      </c>
      <c r="AA4379" s="67">
        <f t="shared" si="2195"/>
        <v>30.547368421052632</v>
      </c>
      <c r="AB4379" s="68">
        <f t="shared" si="2196"/>
        <v>5.0637271787805679E-2</v>
      </c>
      <c r="AC4379" s="69">
        <f t="shared" si="2197"/>
        <v>5.2268977645629704E-2</v>
      </c>
      <c r="AD4379" s="70">
        <f>_xlfn.PERCENTILE.EXC(AC4379:$AC$5675,0.5)</f>
        <v>5.0188256028198236E-2</v>
      </c>
      <c r="AE4379" s="70">
        <f>_xlfn.PERCENTILE.EXC($AC4379:AC$5675,0.35)</f>
        <v>2.5135929806853471E-2</v>
      </c>
      <c r="AF4379" s="71">
        <f t="shared" si="2209"/>
        <v>7.0667833953298796E-4</v>
      </c>
      <c r="AG4379" s="70">
        <f t="shared" si="2210"/>
        <v>-0.31213811082236831</v>
      </c>
      <c r="AH4379" s="70">
        <f t="shared" si="2211"/>
        <v>-0.32972785344228484</v>
      </c>
      <c r="AI4379" s="61" t="str">
        <f t="shared" si="2206"/>
        <v>Short VOL</v>
      </c>
      <c r="AJ4379" s="68" t="str">
        <f t="shared" si="2207"/>
        <v>Short VOL</v>
      </c>
      <c r="AK4379" s="72"/>
      <c r="AL4379" s="73"/>
      <c r="AM4379" s="72"/>
      <c r="AN4379" s="73"/>
      <c r="AO4379" s="74"/>
      <c r="AP4379" s="20"/>
      <c r="AQ4379" s="74"/>
      <c r="AR4379" s="20"/>
      <c r="AS4379" s="74"/>
      <c r="AT4379" s="20"/>
      <c r="AU4379" s="74" t="str">
        <f t="shared" si="2198"/>
        <v>00631L</v>
      </c>
      <c r="AV4379" s="20">
        <f t="shared" si="2204"/>
        <v>1</v>
      </c>
      <c r="AW4379" s="74" t="str">
        <f t="shared" si="2199"/>
        <v>00631L</v>
      </c>
      <c r="AX4379" s="20">
        <f t="shared" si="2200"/>
        <v>1</v>
      </c>
      <c r="AY4379" s="20">
        <f t="shared" si="2205"/>
        <v>1</v>
      </c>
      <c r="AZ4379" s="116">
        <v>39954</v>
      </c>
      <c r="BA4379" s="116"/>
      <c r="BB4379" s="20"/>
      <c r="BC4379" s="20"/>
      <c r="BD4379" s="76"/>
      <c r="BE4379" s="77"/>
      <c r="BF4379" s="77"/>
    </row>
    <row r="4380" spans="1:58" s="23" customFormat="1" ht="15.75" customHeight="1" x14ac:dyDescent="0.4">
      <c r="A4380" s="116">
        <v>39952</v>
      </c>
      <c r="B4380" s="112">
        <v>28.5</v>
      </c>
      <c r="C4380" s="112">
        <v>30.4</v>
      </c>
      <c r="D4380" s="112">
        <v>30.9</v>
      </c>
      <c r="E4380" s="112">
        <v>30.9</v>
      </c>
      <c r="F4380" s="112">
        <v>31.2</v>
      </c>
      <c r="G4380" s="112">
        <v>31.25</v>
      </c>
      <c r="H4380" s="113">
        <v>30.8</v>
      </c>
      <c r="I4380" s="90">
        <f t="shared" si="2201"/>
        <v>30.4</v>
      </c>
      <c r="J4380" s="90">
        <f t="shared" si="2202"/>
        <v>30.9</v>
      </c>
      <c r="K4380" s="114">
        <v>0</v>
      </c>
      <c r="L4380" s="115">
        <v>0.04</v>
      </c>
      <c r="M4380" s="11"/>
      <c r="N4380" s="90">
        <v>28.8</v>
      </c>
      <c r="O4380" s="90">
        <v>30.42</v>
      </c>
      <c r="P4380" s="90">
        <v>31.5</v>
      </c>
      <c r="Q4380" s="90">
        <v>31.38</v>
      </c>
      <c r="R4380" s="63">
        <f t="shared" si="2190"/>
        <v>33.120000000000005</v>
      </c>
      <c r="S4380" s="64">
        <f t="shared" si="2212"/>
        <v>-4.7619047619047547E-2</v>
      </c>
      <c r="T4380" s="65"/>
      <c r="U4380" s="65">
        <f t="shared" si="2208"/>
        <v>0.94674556213017746</v>
      </c>
      <c r="V4380" s="65">
        <f t="shared" si="2191"/>
        <v>0.91428571428571426</v>
      </c>
      <c r="W4380" s="65">
        <f t="shared" si="2192"/>
        <v>0.91778202676864251</v>
      </c>
      <c r="X4380" s="61">
        <f t="shared" si="2203"/>
        <v>6.666666666666661E-2</v>
      </c>
      <c r="Y4380" s="66">
        <f t="shared" si="2193"/>
        <v>-3.2362459546924878E-3</v>
      </c>
      <c r="Z4380" s="61">
        <f t="shared" si="2194"/>
        <v>1.6447368421052631E-2</v>
      </c>
      <c r="AA4380" s="67">
        <f t="shared" si="2195"/>
        <v>30.4</v>
      </c>
      <c r="AB4380" s="68">
        <f t="shared" si="2196"/>
        <v>-1.041666666666669E-2</v>
      </c>
      <c r="AC4380" s="69">
        <f t="shared" si="2197"/>
        <v>5.5555555555555483E-2</v>
      </c>
      <c r="AD4380" s="70">
        <f>_xlfn.PERCENTILE.EXC(AC4380:$AC$5675,0.5)</f>
        <v>5.007282926362587E-2</v>
      </c>
      <c r="AE4380" s="70">
        <f>_xlfn.PERCENTILE.EXC($AC4380:AC$5675,0.35)</f>
        <v>2.5110210103247328E-2</v>
      </c>
      <c r="AF4380" s="71">
        <f t="shared" si="2209"/>
        <v>7.0667833953298796E-4</v>
      </c>
      <c r="AG4380" s="70">
        <f t="shared" si="2210"/>
        <v>-0.31213811082236831</v>
      </c>
      <c r="AH4380" s="70">
        <f t="shared" si="2211"/>
        <v>-0.32972785344228484</v>
      </c>
      <c r="AI4380" s="61" t="str">
        <f t="shared" si="2206"/>
        <v>Short VOL</v>
      </c>
      <c r="AJ4380" s="68" t="str">
        <f t="shared" si="2207"/>
        <v>Short VOL</v>
      </c>
      <c r="AK4380" s="72"/>
      <c r="AL4380" s="73"/>
      <c r="AM4380" s="72"/>
      <c r="AN4380" s="73"/>
      <c r="AO4380" s="74"/>
      <c r="AP4380" s="20"/>
      <c r="AQ4380" s="74"/>
      <c r="AR4380" s="20"/>
      <c r="AS4380" s="74"/>
      <c r="AT4380" s="20"/>
      <c r="AU4380" s="74" t="str">
        <f t="shared" si="2198"/>
        <v>00631L</v>
      </c>
      <c r="AV4380" s="20">
        <f t="shared" si="2204"/>
        <v>1</v>
      </c>
      <c r="AW4380" s="74" t="str">
        <f t="shared" si="2199"/>
        <v>00631L</v>
      </c>
      <c r="AX4380" s="20">
        <f t="shared" si="2200"/>
        <v>1</v>
      </c>
      <c r="AY4380" s="20">
        <f t="shared" si="2205"/>
        <v>1</v>
      </c>
      <c r="AZ4380" s="116">
        <v>39953</v>
      </c>
      <c r="BA4380" s="116"/>
      <c r="BB4380" s="20"/>
      <c r="BC4380" s="20"/>
      <c r="BD4380" s="76"/>
      <c r="BE4380" s="77"/>
      <c r="BF4380" s="77"/>
    </row>
    <row r="4381" spans="1:58" s="23" customFormat="1" ht="15.75" customHeight="1" x14ac:dyDescent="0.4">
      <c r="A4381" s="116">
        <v>39951</v>
      </c>
      <c r="B4381" s="112">
        <v>29.85</v>
      </c>
      <c r="C4381" s="112">
        <v>30.85</v>
      </c>
      <c r="D4381" s="112">
        <v>31</v>
      </c>
      <c r="E4381" s="112">
        <v>30.85</v>
      </c>
      <c r="F4381" s="112">
        <v>31.15</v>
      </c>
      <c r="G4381" s="112">
        <v>31.15</v>
      </c>
      <c r="H4381" s="113">
        <v>30.7</v>
      </c>
      <c r="I4381" s="90">
        <f t="shared" si="2201"/>
        <v>30.810000000000002</v>
      </c>
      <c r="J4381" s="90">
        <f t="shared" si="2202"/>
        <v>30.994</v>
      </c>
      <c r="K4381" s="114">
        <v>1</v>
      </c>
      <c r="L4381" s="115">
        <v>0.04</v>
      </c>
      <c r="M4381" s="11"/>
      <c r="N4381" s="90">
        <v>30.24</v>
      </c>
      <c r="O4381" s="90">
        <v>31.23</v>
      </c>
      <c r="P4381" s="90">
        <v>32.22</v>
      </c>
      <c r="Q4381" s="90">
        <v>31.74</v>
      </c>
      <c r="R4381" s="63">
        <f t="shared" si="2190"/>
        <v>33.210000000000008</v>
      </c>
      <c r="S4381" s="64">
        <f t="shared" si="2212"/>
        <v>-8.6956521739130405E-2</v>
      </c>
      <c r="T4381" s="65"/>
      <c r="U4381" s="65">
        <f t="shared" si="2208"/>
        <v>0.96829971181556185</v>
      </c>
      <c r="V4381" s="65">
        <f t="shared" si="2191"/>
        <v>0.93854748603351956</v>
      </c>
      <c r="W4381" s="65">
        <f t="shared" si="2192"/>
        <v>0.95274102079395084</v>
      </c>
      <c r="X4381" s="61">
        <f t="shared" si="2203"/>
        <v>3.350083752093802E-2</v>
      </c>
      <c r="Y4381" s="66">
        <f t="shared" si="2193"/>
        <v>-4.8622366288493396E-3</v>
      </c>
      <c r="Z4381" s="61">
        <f t="shared" si="2194"/>
        <v>5.9720869847451306E-3</v>
      </c>
      <c r="AA4381" s="67">
        <f t="shared" si="2195"/>
        <v>30.81</v>
      </c>
      <c r="AB4381" s="68">
        <f t="shared" si="2196"/>
        <v>-1.2896825396825299E-2</v>
      </c>
      <c r="AC4381" s="69">
        <f t="shared" si="2197"/>
        <v>1.8849206349206359E-2</v>
      </c>
      <c r="AD4381" s="70">
        <f>_xlfn.PERCENTILE.EXC(AC4381:$AC$5675,0.5)</f>
        <v>4.9957402499053512E-2</v>
      </c>
      <c r="AE4381" s="70">
        <f>_xlfn.PERCENTILE.EXC($AC4381:AC$5675,0.35)</f>
        <v>2.5104637840622859E-2</v>
      </c>
      <c r="AF4381" s="71">
        <f t="shared" si="2209"/>
        <v>7.0667833953298796E-4</v>
      </c>
      <c r="AG4381" s="70">
        <f t="shared" si="2210"/>
        <v>-0.31213811082236831</v>
      </c>
      <c r="AH4381" s="70">
        <f t="shared" si="2211"/>
        <v>-0.32972785344228484</v>
      </c>
      <c r="AI4381" s="61" t="str">
        <f t="shared" si="2206"/>
        <v>Safety</v>
      </c>
      <c r="AJ4381" s="68" t="str">
        <f t="shared" si="2207"/>
        <v>Short VOL</v>
      </c>
      <c r="AK4381" s="72"/>
      <c r="AL4381" s="73"/>
      <c r="AM4381" s="72"/>
      <c r="AN4381" s="73"/>
      <c r="AO4381" s="74"/>
      <c r="AP4381" s="20"/>
      <c r="AQ4381" s="74"/>
      <c r="AR4381" s="20"/>
      <c r="AS4381" s="74"/>
      <c r="AT4381" s="20"/>
      <c r="AU4381" s="74" t="str">
        <f t="shared" si="2198"/>
        <v>00631L</v>
      </c>
      <c r="AV4381" s="20">
        <f t="shared" si="2204"/>
        <v>1</v>
      </c>
      <c r="AW4381" s="74" t="str">
        <f t="shared" si="2199"/>
        <v>00635U</v>
      </c>
      <c r="AX4381" s="20">
        <f t="shared" si="2200"/>
        <v>0</v>
      </c>
      <c r="AY4381" s="20">
        <f t="shared" si="2205"/>
        <v>1</v>
      </c>
      <c r="AZ4381" s="116">
        <v>39952</v>
      </c>
      <c r="BA4381" s="116"/>
      <c r="BB4381" s="20"/>
      <c r="BC4381" s="20"/>
      <c r="BD4381" s="76"/>
      <c r="BE4381" s="77"/>
      <c r="BF4381" s="77"/>
    </row>
    <row r="4382" spans="1:58" s="23" customFormat="1" ht="15.75" customHeight="1" x14ac:dyDescent="0.4">
      <c r="A4382" s="116">
        <v>39948</v>
      </c>
      <c r="B4382" s="112">
        <v>33.15</v>
      </c>
      <c r="C4382" s="112">
        <v>33.200000000000003</v>
      </c>
      <c r="D4382" s="112">
        <v>33.200000000000003</v>
      </c>
      <c r="E4382" s="112">
        <v>33.200000000000003</v>
      </c>
      <c r="F4382" s="112">
        <v>33.4</v>
      </c>
      <c r="G4382" s="112">
        <v>33.299999999999997</v>
      </c>
      <c r="H4382" s="113">
        <v>33</v>
      </c>
      <c r="I4382" s="90">
        <f t="shared" si="2201"/>
        <v>33.196000000000005</v>
      </c>
      <c r="J4382" s="90">
        <f t="shared" si="2202"/>
        <v>33.200000000000003</v>
      </c>
      <c r="K4382" s="114">
        <v>2</v>
      </c>
      <c r="L4382" s="115">
        <v>0.04</v>
      </c>
      <c r="M4382" s="11"/>
      <c r="N4382" s="90">
        <v>33.119999999999997</v>
      </c>
      <c r="O4382" s="90">
        <v>33.22</v>
      </c>
      <c r="P4382" s="90">
        <v>33.85</v>
      </c>
      <c r="Q4382" s="90">
        <v>33.049999999999997</v>
      </c>
      <c r="R4382" s="63">
        <f t="shared" si="2190"/>
        <v>33.949999999999996</v>
      </c>
      <c r="S4382" s="64">
        <f t="shared" si="2212"/>
        <v>5.5785782594835714E-2</v>
      </c>
      <c r="T4382" s="65"/>
      <c r="U4382" s="65">
        <f t="shared" si="2208"/>
        <v>0.9969897652016857</v>
      </c>
      <c r="V4382" s="65">
        <f t="shared" si="2191"/>
        <v>0.97843426883308704</v>
      </c>
      <c r="W4382" s="65">
        <f t="shared" si="2192"/>
        <v>1.0021180030257186</v>
      </c>
      <c r="X4382" s="61">
        <f t="shared" si="2203"/>
        <v>1.5082956259428134E-3</v>
      </c>
      <c r="Y4382" s="66">
        <f t="shared" si="2193"/>
        <v>-6.024096385542254E-3</v>
      </c>
      <c r="Z4382" s="61">
        <f t="shared" si="2194"/>
        <v>1.2049644535479523E-4</v>
      </c>
      <c r="AA4382" s="67">
        <f t="shared" si="2195"/>
        <v>33.196000000000005</v>
      </c>
      <c r="AB4382" s="68">
        <f t="shared" si="2196"/>
        <v>9.0579710144930974E-4</v>
      </c>
      <c r="AC4382" s="69">
        <f t="shared" si="2197"/>
        <v>2.2946859903383945E-3</v>
      </c>
      <c r="AD4382" s="70">
        <f>_xlfn.PERCENTILE.EXC(AC4382:$AC$5675,0.5)</f>
        <v>5.007282926362587E-2</v>
      </c>
      <c r="AE4382" s="70">
        <f>_xlfn.PERCENTILE.EXC($AC4382:AC$5675,0.35)</f>
        <v>2.5131775862505409E-2</v>
      </c>
      <c r="AF4382" s="71">
        <f t="shared" si="2209"/>
        <v>7.0667833953298796E-4</v>
      </c>
      <c r="AG4382" s="70">
        <f t="shared" si="2210"/>
        <v>-0.31213811082236831</v>
      </c>
      <c r="AH4382" s="70">
        <f t="shared" si="2211"/>
        <v>-0.32972785344228484</v>
      </c>
      <c r="AI4382" s="61" t="str">
        <f t="shared" si="2206"/>
        <v>Safety</v>
      </c>
      <c r="AJ4382" s="68" t="str">
        <f t="shared" si="2207"/>
        <v>Short VOL</v>
      </c>
      <c r="AK4382" s="72"/>
      <c r="AL4382" s="73"/>
      <c r="AM4382" s="72"/>
      <c r="AN4382" s="73"/>
      <c r="AO4382" s="74"/>
      <c r="AP4382" s="20"/>
      <c r="AQ4382" s="74"/>
      <c r="AR4382" s="20"/>
      <c r="AS4382" s="74"/>
      <c r="AT4382" s="20"/>
      <c r="AU4382" s="74" t="str">
        <f t="shared" si="2198"/>
        <v>00631L</v>
      </c>
      <c r="AV4382" s="20">
        <f t="shared" si="2204"/>
        <v>1</v>
      </c>
      <c r="AW4382" s="74" t="str">
        <f t="shared" si="2199"/>
        <v>00635U</v>
      </c>
      <c r="AX4382" s="20">
        <f t="shared" si="2200"/>
        <v>0</v>
      </c>
      <c r="AY4382" s="20">
        <f t="shared" si="2205"/>
        <v>1</v>
      </c>
      <c r="AZ4382" s="116">
        <v>39951</v>
      </c>
      <c r="BA4382" s="116"/>
      <c r="BB4382" s="20"/>
      <c r="BC4382" s="20"/>
      <c r="BD4382" s="76"/>
      <c r="BE4382" s="77"/>
      <c r="BF4382" s="77"/>
    </row>
    <row r="4383" spans="1:58" s="23" customFormat="1" ht="15.75" customHeight="1" x14ac:dyDescent="0.4">
      <c r="A4383" s="116">
        <v>39947</v>
      </c>
      <c r="B4383" s="112">
        <v>31.6</v>
      </c>
      <c r="C4383" s="112">
        <v>32.5</v>
      </c>
      <c r="D4383" s="112">
        <v>32.549999999999997</v>
      </c>
      <c r="E4383" s="112">
        <v>32.65</v>
      </c>
      <c r="F4383" s="112">
        <v>32.85</v>
      </c>
      <c r="G4383" s="112">
        <v>33.1</v>
      </c>
      <c r="H4383" s="113">
        <v>32.75</v>
      </c>
      <c r="I4383" s="90">
        <f t="shared" si="2201"/>
        <v>32.392000000000003</v>
      </c>
      <c r="J4383" s="90">
        <f t="shared" si="2202"/>
        <v>32.543999999999997</v>
      </c>
      <c r="K4383" s="114">
        <v>3</v>
      </c>
      <c r="L4383" s="115">
        <v>0.04</v>
      </c>
      <c r="M4383" s="11"/>
      <c r="N4383" s="90">
        <v>31.37</v>
      </c>
      <c r="O4383" s="90">
        <v>32.25</v>
      </c>
      <c r="P4383" s="90">
        <v>33.14</v>
      </c>
      <c r="Q4383" s="90">
        <v>32.51</v>
      </c>
      <c r="R4383" s="63">
        <f t="shared" ref="R4383:R4446" si="2213">(O4383+P4383)-(N4383+M4383)</f>
        <v>34.019999999999996</v>
      </c>
      <c r="S4383" s="64">
        <f t="shared" si="2212"/>
        <v>-6.7756315007429346E-2</v>
      </c>
      <c r="T4383" s="65"/>
      <c r="U4383" s="65">
        <f t="shared" si="2208"/>
        <v>0.97271317829457371</v>
      </c>
      <c r="V4383" s="65">
        <f t="shared" si="2191"/>
        <v>0.94659022329511167</v>
      </c>
      <c r="W4383" s="65">
        <f t="shared" si="2192"/>
        <v>0.9649338665026147</v>
      </c>
      <c r="X4383" s="61">
        <f t="shared" si="2203"/>
        <v>2.8481012658227802E-2</v>
      </c>
      <c r="Y4383" s="66">
        <f t="shared" si="2193"/>
        <v>3.0627871362940711E-3</v>
      </c>
      <c r="Z4383" s="61">
        <f t="shared" si="2194"/>
        <v>4.6925166707827209E-3</v>
      </c>
      <c r="AA4383" s="67">
        <f t="shared" si="2195"/>
        <v>32.392000000000003</v>
      </c>
      <c r="AB4383" s="68">
        <f t="shared" si="2196"/>
        <v>7.3318457124641511E-3</v>
      </c>
      <c r="AC4383" s="69">
        <f t="shared" si="2197"/>
        <v>3.2578897035384191E-2</v>
      </c>
      <c r="AD4383" s="70">
        <f>_xlfn.PERCENTILE.EXC(AC4383:$AC$5675,0.5)</f>
        <v>5.0188256028198236E-2</v>
      </c>
      <c r="AE4383" s="70">
        <f>_xlfn.PERCENTILE.EXC($AC4383:AC$5675,0.35)</f>
        <v>2.5185777139030203E-2</v>
      </c>
      <c r="AF4383" s="71">
        <f t="shared" si="2209"/>
        <v>7.0667833953298796E-4</v>
      </c>
      <c r="AG4383" s="70">
        <f t="shared" si="2210"/>
        <v>-0.31213811082236831</v>
      </c>
      <c r="AH4383" s="70">
        <f t="shared" si="2211"/>
        <v>-0.32972785344228484</v>
      </c>
      <c r="AI4383" s="61" t="str">
        <f t="shared" si="2206"/>
        <v>Safety</v>
      </c>
      <c r="AJ4383" s="68" t="str">
        <f t="shared" si="2207"/>
        <v>Short VOL</v>
      </c>
      <c r="AK4383" s="72"/>
      <c r="AL4383" s="73"/>
      <c r="AM4383" s="72"/>
      <c r="AN4383" s="73"/>
      <c r="AO4383" s="74"/>
      <c r="AP4383" s="20"/>
      <c r="AQ4383" s="74"/>
      <c r="AR4383" s="20"/>
      <c r="AS4383" s="74"/>
      <c r="AT4383" s="20"/>
      <c r="AU4383" s="74" t="str">
        <f t="shared" si="2198"/>
        <v>00631L</v>
      </c>
      <c r="AV4383" s="20">
        <f t="shared" si="2204"/>
        <v>1</v>
      </c>
      <c r="AW4383" s="74" t="str">
        <f t="shared" si="2199"/>
        <v>00631L</v>
      </c>
      <c r="AX4383" s="20">
        <f t="shared" si="2200"/>
        <v>1</v>
      </c>
      <c r="AY4383" s="20">
        <f t="shared" si="2205"/>
        <v>1</v>
      </c>
      <c r="AZ4383" s="116">
        <v>39948</v>
      </c>
      <c r="BA4383" s="116"/>
      <c r="BB4383" s="20"/>
      <c r="BC4383" s="20"/>
      <c r="BD4383" s="76"/>
      <c r="BE4383" s="77"/>
      <c r="BF4383" s="77"/>
    </row>
    <row r="4384" spans="1:58" s="23" customFormat="1" ht="15.75" customHeight="1" x14ac:dyDescent="0.4">
      <c r="A4384" s="116">
        <v>39946</v>
      </c>
      <c r="B4384" s="112">
        <v>33.4</v>
      </c>
      <c r="C4384" s="112">
        <v>33.85</v>
      </c>
      <c r="D4384" s="112">
        <v>33.950000000000003</v>
      </c>
      <c r="E4384" s="112">
        <v>33.9</v>
      </c>
      <c r="F4384" s="112">
        <v>34</v>
      </c>
      <c r="G4384" s="112">
        <v>34.049999999999997</v>
      </c>
      <c r="H4384" s="113">
        <v>33.700000000000003</v>
      </c>
      <c r="I4384" s="90">
        <f t="shared" si="2201"/>
        <v>33.777999999999999</v>
      </c>
      <c r="J4384" s="90">
        <f t="shared" si="2202"/>
        <v>33.934000000000005</v>
      </c>
      <c r="K4384" s="114">
        <v>4</v>
      </c>
      <c r="L4384" s="115">
        <v>0.04</v>
      </c>
      <c r="M4384" s="11"/>
      <c r="N4384" s="90">
        <v>33.65</v>
      </c>
      <c r="O4384" s="90">
        <v>33.83</v>
      </c>
      <c r="P4384" s="90">
        <v>34.56</v>
      </c>
      <c r="Q4384" s="90">
        <v>33.72</v>
      </c>
      <c r="R4384" s="63">
        <f t="shared" si="2213"/>
        <v>34.74</v>
      </c>
      <c r="S4384" s="64">
        <f t="shared" si="2212"/>
        <v>5.8176100628930749E-2</v>
      </c>
      <c r="T4384" s="65"/>
      <c r="U4384" s="65">
        <f t="shared" si="2208"/>
        <v>0.99467927874667461</v>
      </c>
      <c r="V4384" s="65">
        <f t="shared" si="2191"/>
        <v>0.9736689814814814</v>
      </c>
      <c r="W4384" s="65">
        <f t="shared" si="2192"/>
        <v>0.99792408066429417</v>
      </c>
      <c r="X4384" s="61">
        <f t="shared" si="2203"/>
        <v>1.3473053892215654E-2</v>
      </c>
      <c r="Y4384" s="66">
        <f t="shared" si="2193"/>
        <v>-5.8997050147491367E-3</v>
      </c>
      <c r="Z4384" s="61">
        <f t="shared" si="2194"/>
        <v>4.6183906684826191E-3</v>
      </c>
      <c r="AA4384" s="67">
        <f t="shared" si="2195"/>
        <v>33.777999999999999</v>
      </c>
      <c r="AB4384" s="68">
        <f t="shared" si="2196"/>
        <v>-7.4294205052005948E-3</v>
      </c>
      <c r="AC4384" s="69">
        <f t="shared" si="2197"/>
        <v>3.8038632986627081E-3</v>
      </c>
      <c r="AD4384" s="70">
        <f>_xlfn.PERCENTILE.EXC(AC4384:$AC$5675,0.5)</f>
        <v>5.0392117293270457E-2</v>
      </c>
      <c r="AE4384" s="70">
        <f>_xlfn.PERCENTILE.EXC($AC4384:AC$5675,0.35)</f>
        <v>2.5156699528593774E-2</v>
      </c>
      <c r="AF4384" s="71">
        <f t="shared" si="2209"/>
        <v>7.0667833953298796E-4</v>
      </c>
      <c r="AG4384" s="70">
        <f t="shared" si="2210"/>
        <v>-0.31213811082236831</v>
      </c>
      <c r="AH4384" s="70">
        <f t="shared" si="2211"/>
        <v>-0.32972785344228484</v>
      </c>
      <c r="AI4384" s="61" t="str">
        <f t="shared" si="2206"/>
        <v>Safety</v>
      </c>
      <c r="AJ4384" s="68" t="str">
        <f t="shared" si="2207"/>
        <v>Short VOL</v>
      </c>
      <c r="AK4384" s="72"/>
      <c r="AL4384" s="73"/>
      <c r="AM4384" s="72"/>
      <c r="AN4384" s="73"/>
      <c r="AO4384" s="74"/>
      <c r="AP4384" s="20"/>
      <c r="AQ4384" s="74"/>
      <c r="AR4384" s="20"/>
      <c r="AS4384" s="74"/>
      <c r="AT4384" s="20"/>
      <c r="AU4384" s="74" t="str">
        <f t="shared" si="2198"/>
        <v>00631L</v>
      </c>
      <c r="AV4384" s="20">
        <f t="shared" si="2204"/>
        <v>1</v>
      </c>
      <c r="AW4384" s="74" t="str">
        <f t="shared" si="2199"/>
        <v>00635U</v>
      </c>
      <c r="AX4384" s="20">
        <f t="shared" si="2200"/>
        <v>0</v>
      </c>
      <c r="AY4384" s="20">
        <f t="shared" si="2205"/>
        <v>1</v>
      </c>
      <c r="AZ4384" s="116">
        <v>39947</v>
      </c>
      <c r="BA4384" s="116"/>
      <c r="BB4384" s="20"/>
      <c r="BC4384" s="20"/>
      <c r="BD4384" s="76"/>
      <c r="BE4384" s="77"/>
      <c r="BF4384" s="77"/>
    </row>
    <row r="4385" spans="1:58" s="23" customFormat="1" ht="15.75" customHeight="1" x14ac:dyDescent="0.4">
      <c r="A4385" s="116">
        <v>39945</v>
      </c>
      <c r="B4385" s="112">
        <v>31.95</v>
      </c>
      <c r="C4385" s="112">
        <v>32.85</v>
      </c>
      <c r="D4385" s="112">
        <v>33</v>
      </c>
      <c r="E4385" s="112">
        <v>33.049999999999997</v>
      </c>
      <c r="F4385" s="112">
        <v>33.4</v>
      </c>
      <c r="G4385" s="112">
        <v>33.6</v>
      </c>
      <c r="H4385" s="113">
        <v>33.299999999999997</v>
      </c>
      <c r="I4385" s="90">
        <f t="shared" si="2201"/>
        <v>32.67</v>
      </c>
      <c r="J4385" s="90">
        <f t="shared" si="2202"/>
        <v>32.97</v>
      </c>
      <c r="K4385" s="114">
        <v>5</v>
      </c>
      <c r="L4385" s="115">
        <v>0.04</v>
      </c>
      <c r="M4385" s="11"/>
      <c r="N4385" s="90">
        <v>31.8</v>
      </c>
      <c r="O4385" s="90">
        <v>32.770000000000003</v>
      </c>
      <c r="P4385" s="90">
        <v>33.9</v>
      </c>
      <c r="Q4385" s="90">
        <v>33.33</v>
      </c>
      <c r="R4385" s="63">
        <f t="shared" si="2213"/>
        <v>34.870000000000005</v>
      </c>
      <c r="S4385" s="64">
        <f t="shared" si="2212"/>
        <v>-3.2552479464557249E-2</v>
      </c>
      <c r="T4385" s="65"/>
      <c r="U4385" s="65">
        <f t="shared" si="2208"/>
        <v>0.97039975587427518</v>
      </c>
      <c r="V4385" s="65">
        <f t="shared" si="2191"/>
        <v>0.93805309734513276</v>
      </c>
      <c r="W4385" s="65">
        <f t="shared" si="2192"/>
        <v>0.95409540954095418</v>
      </c>
      <c r="X4385" s="61">
        <f t="shared" si="2203"/>
        <v>2.8169014084507109E-2</v>
      </c>
      <c r="Y4385" s="66">
        <f t="shared" si="2193"/>
        <v>7.5642965204236016E-3</v>
      </c>
      <c r="Z4385" s="61">
        <f t="shared" si="2194"/>
        <v>9.1827364554636411E-3</v>
      </c>
      <c r="AA4385" s="67">
        <f t="shared" si="2195"/>
        <v>32.67</v>
      </c>
      <c r="AB4385" s="68">
        <f t="shared" si="2196"/>
        <v>4.7169811320754273E-3</v>
      </c>
      <c r="AC4385" s="69">
        <f t="shared" si="2197"/>
        <v>2.7358490566037768E-2</v>
      </c>
      <c r="AD4385" s="70">
        <f>_xlfn.PERCENTILE.EXC(AC4385:$AC$5675,0.5)</f>
        <v>5.0595978558342677E-2</v>
      </c>
      <c r="AE4385" s="70">
        <f>_xlfn.PERCENTILE.EXC($AC4385:AC$5675,0.35)</f>
        <v>2.5202609091448547E-2</v>
      </c>
      <c r="AF4385" s="71">
        <f t="shared" si="2209"/>
        <v>7.0667833953298796E-4</v>
      </c>
      <c r="AG4385" s="70">
        <f t="shared" si="2210"/>
        <v>-0.31213811082236831</v>
      </c>
      <c r="AH4385" s="70">
        <f t="shared" si="2211"/>
        <v>-0.32972785344228484</v>
      </c>
      <c r="AI4385" s="61" t="str">
        <f t="shared" si="2206"/>
        <v>Safety</v>
      </c>
      <c r="AJ4385" s="68" t="str">
        <f t="shared" si="2207"/>
        <v>Short VOL</v>
      </c>
      <c r="AK4385" s="72"/>
      <c r="AL4385" s="73"/>
      <c r="AM4385" s="72"/>
      <c r="AN4385" s="73"/>
      <c r="AO4385" s="74"/>
      <c r="AP4385" s="20"/>
      <c r="AQ4385" s="74"/>
      <c r="AR4385" s="20"/>
      <c r="AS4385" s="74"/>
      <c r="AT4385" s="20"/>
      <c r="AU4385" s="74" t="str">
        <f t="shared" si="2198"/>
        <v>00631L</v>
      </c>
      <c r="AV4385" s="20">
        <f t="shared" si="2204"/>
        <v>1</v>
      </c>
      <c r="AW4385" s="74" t="str">
        <f t="shared" si="2199"/>
        <v>00631L</v>
      </c>
      <c r="AX4385" s="20">
        <f t="shared" si="2200"/>
        <v>1</v>
      </c>
      <c r="AY4385" s="20">
        <f t="shared" si="2205"/>
        <v>1</v>
      </c>
      <c r="AZ4385" s="116">
        <v>39946</v>
      </c>
      <c r="BA4385" s="116"/>
      <c r="BB4385" s="20"/>
      <c r="BC4385" s="20"/>
      <c r="BD4385" s="76"/>
      <c r="BE4385" s="77"/>
      <c r="BF4385" s="77"/>
    </row>
    <row r="4386" spans="1:58" s="23" customFormat="1" ht="15.75" customHeight="1" x14ac:dyDescent="0.4">
      <c r="A4386" s="116">
        <v>39944</v>
      </c>
      <c r="B4386" s="112">
        <v>32.450000000000003</v>
      </c>
      <c r="C4386" s="112">
        <v>33</v>
      </c>
      <c r="D4386" s="112">
        <v>33.200000000000003</v>
      </c>
      <c r="E4386" s="112">
        <v>33.15</v>
      </c>
      <c r="F4386" s="112">
        <v>33.4</v>
      </c>
      <c r="G4386" s="112">
        <v>33.6</v>
      </c>
      <c r="H4386" s="113">
        <v>33.25</v>
      </c>
      <c r="I4386" s="90">
        <f t="shared" si="2201"/>
        <v>32.868000000000002</v>
      </c>
      <c r="J4386" s="90">
        <f t="shared" si="2202"/>
        <v>33.152000000000001</v>
      </c>
      <c r="K4386" s="114">
        <v>6</v>
      </c>
      <c r="L4386" s="115">
        <v>0.04</v>
      </c>
      <c r="M4386" s="11"/>
      <c r="N4386" s="90">
        <v>32.869999999999997</v>
      </c>
      <c r="O4386" s="90">
        <v>33.39</v>
      </c>
      <c r="P4386" s="90">
        <v>34.159999999999997</v>
      </c>
      <c r="Q4386" s="90">
        <v>33.94</v>
      </c>
      <c r="R4386" s="63">
        <f t="shared" si="2213"/>
        <v>34.68</v>
      </c>
      <c r="S4386" s="64">
        <f t="shared" si="2212"/>
        <v>2.558502340093605E-2</v>
      </c>
      <c r="T4386" s="65"/>
      <c r="U4386" s="65">
        <f t="shared" si="2208"/>
        <v>0.98442647499251268</v>
      </c>
      <c r="V4386" s="65">
        <f t="shared" si="2191"/>
        <v>0.96223653395784547</v>
      </c>
      <c r="W4386" s="65">
        <f t="shared" si="2192"/>
        <v>0.96847377725397765</v>
      </c>
      <c r="X4386" s="61">
        <f t="shared" si="2203"/>
        <v>1.6949152542372791E-2</v>
      </c>
      <c r="Y4386" s="66">
        <f t="shared" si="2193"/>
        <v>3.0165912518854126E-3</v>
      </c>
      <c r="Z4386" s="61">
        <f t="shared" si="2194"/>
        <v>8.6406230984543905E-3</v>
      </c>
      <c r="AA4386" s="67">
        <f t="shared" si="2195"/>
        <v>32.868000000000002</v>
      </c>
      <c r="AB4386" s="68">
        <f t="shared" si="2196"/>
        <v>-1.2777608761788703E-2</v>
      </c>
      <c r="AC4386" s="69">
        <f t="shared" si="2197"/>
        <v>-6.0845756008376606E-5</v>
      </c>
      <c r="AD4386" s="70">
        <f>_xlfn.PERCENTILE.EXC(AC4386:$AC$5675,0.5)</f>
        <v>5.0736278199227387E-2</v>
      </c>
      <c r="AE4386" s="70">
        <f>_xlfn.PERCENTILE.EXC($AC4386:AC$5675,0.35)</f>
        <v>2.5181623194682142E-2</v>
      </c>
      <c r="AF4386" s="71">
        <f t="shared" si="2209"/>
        <v>7.0667833953298796E-4</v>
      </c>
      <c r="AG4386" s="70">
        <f t="shared" si="2210"/>
        <v>-0.31213811082236831</v>
      </c>
      <c r="AH4386" s="70">
        <f t="shared" si="2211"/>
        <v>-0.32972785344228484</v>
      </c>
      <c r="AI4386" s="61" t="str">
        <f t="shared" si="2206"/>
        <v>Safety</v>
      </c>
      <c r="AJ4386" s="68" t="str">
        <f t="shared" si="2207"/>
        <v>Safety</v>
      </c>
      <c r="AK4386" s="72"/>
      <c r="AL4386" s="73"/>
      <c r="AM4386" s="72"/>
      <c r="AN4386" s="73"/>
      <c r="AO4386" s="74"/>
      <c r="AP4386" s="20"/>
      <c r="AQ4386" s="74"/>
      <c r="AR4386" s="20"/>
      <c r="AS4386" s="74"/>
      <c r="AT4386" s="20"/>
      <c r="AU4386" s="74" t="str">
        <f t="shared" si="2198"/>
        <v>00635U</v>
      </c>
      <c r="AV4386" s="20">
        <f t="shared" si="2204"/>
        <v>0</v>
      </c>
      <c r="AW4386" s="74" t="str">
        <f t="shared" si="2199"/>
        <v>00635U</v>
      </c>
      <c r="AX4386" s="20">
        <f t="shared" si="2200"/>
        <v>0</v>
      </c>
      <c r="AY4386" s="20">
        <f t="shared" si="2205"/>
        <v>1</v>
      </c>
      <c r="AZ4386" s="116">
        <v>39945</v>
      </c>
      <c r="BA4386" s="116"/>
      <c r="BB4386" s="20"/>
      <c r="BC4386" s="20"/>
      <c r="BD4386" s="76"/>
      <c r="BE4386" s="77"/>
      <c r="BF4386" s="77"/>
    </row>
    <row r="4387" spans="1:58" s="23" customFormat="1" ht="15.75" customHeight="1" x14ac:dyDescent="0.4">
      <c r="A4387" s="116">
        <v>39941</v>
      </c>
      <c r="B4387" s="112">
        <v>32.200000000000003</v>
      </c>
      <c r="C4387" s="112">
        <v>32.799999999999997</v>
      </c>
      <c r="D4387" s="112">
        <v>32.75</v>
      </c>
      <c r="E4387" s="112">
        <v>32.950000000000003</v>
      </c>
      <c r="F4387" s="112">
        <v>33.4</v>
      </c>
      <c r="G4387" s="112">
        <v>33.35</v>
      </c>
      <c r="H4387" s="113">
        <v>33.200000000000003</v>
      </c>
      <c r="I4387" s="90">
        <f t="shared" si="2201"/>
        <v>32.631999999999998</v>
      </c>
      <c r="J4387" s="90">
        <f t="shared" si="2202"/>
        <v>32.763999999999996</v>
      </c>
      <c r="K4387" s="114">
        <v>7</v>
      </c>
      <c r="L4387" s="115">
        <v>0.04</v>
      </c>
      <c r="M4387" s="11"/>
      <c r="N4387" s="90">
        <v>32.049999999999997</v>
      </c>
      <c r="O4387" s="90">
        <v>32.82</v>
      </c>
      <c r="P4387" s="90">
        <v>33.71</v>
      </c>
      <c r="Q4387" s="90">
        <v>33.57</v>
      </c>
      <c r="R4387" s="63">
        <f t="shared" si="2213"/>
        <v>34.480000000000004</v>
      </c>
      <c r="S4387" s="64">
        <f t="shared" si="2212"/>
        <v>-4.1566985645933037E-2</v>
      </c>
      <c r="T4387" s="65"/>
      <c r="U4387" s="65">
        <f t="shared" si="2208"/>
        <v>0.97653869591712361</v>
      </c>
      <c r="V4387" s="65">
        <f t="shared" si="2191"/>
        <v>0.95075645209136739</v>
      </c>
      <c r="W4387" s="65">
        <f t="shared" si="2192"/>
        <v>0.95472147750968117</v>
      </c>
      <c r="X4387" s="61">
        <f t="shared" si="2203"/>
        <v>1.8633540372670631E-2</v>
      </c>
      <c r="Y4387" s="66">
        <f t="shared" si="2193"/>
        <v>7.5872534142640358E-3</v>
      </c>
      <c r="Z4387" s="61">
        <f t="shared" si="2194"/>
        <v>4.0451090953664472E-3</v>
      </c>
      <c r="AA4387" s="67">
        <f t="shared" si="2195"/>
        <v>32.631999999999998</v>
      </c>
      <c r="AB4387" s="68">
        <f t="shared" si="2196"/>
        <v>4.6801872074884775E-3</v>
      </c>
      <c r="AC4387" s="69">
        <f t="shared" si="2197"/>
        <v>1.8159126365054627E-2</v>
      </c>
      <c r="AD4387" s="70">
        <f>_xlfn.PERCENTILE.EXC(AC4387:$AC$5675,0.5)</f>
        <v>5.0876577840112097E-2</v>
      </c>
      <c r="AE4387" s="70">
        <f>_xlfn.PERCENTILE.EXC($AC4387:AC$5675,0.35)</f>
        <v>2.5215395187031878E-2</v>
      </c>
      <c r="AF4387" s="71">
        <f t="shared" si="2209"/>
        <v>8.5270923035144354E-4</v>
      </c>
      <c r="AG4387" s="70">
        <f t="shared" si="2210"/>
        <v>-0.31213811082236831</v>
      </c>
      <c r="AH4387" s="70">
        <f t="shared" si="2211"/>
        <v>-0.32972785344228484</v>
      </c>
      <c r="AI4387" s="61" t="str">
        <f t="shared" si="2206"/>
        <v>Safety</v>
      </c>
      <c r="AJ4387" s="68" t="str">
        <f t="shared" si="2207"/>
        <v>Short VOL</v>
      </c>
      <c r="AK4387" s="72"/>
      <c r="AL4387" s="73"/>
      <c r="AM4387" s="72"/>
      <c r="AN4387" s="73"/>
      <c r="AO4387" s="74"/>
      <c r="AP4387" s="20"/>
      <c r="AQ4387" s="74"/>
      <c r="AR4387" s="20"/>
      <c r="AS4387" s="74"/>
      <c r="AT4387" s="20"/>
      <c r="AU4387" s="74" t="str">
        <f t="shared" si="2198"/>
        <v>00631L</v>
      </c>
      <c r="AV4387" s="20">
        <f t="shared" si="2204"/>
        <v>1</v>
      </c>
      <c r="AW4387" s="74" t="str">
        <f t="shared" si="2199"/>
        <v>00635U</v>
      </c>
      <c r="AX4387" s="20">
        <f t="shared" si="2200"/>
        <v>0</v>
      </c>
      <c r="AY4387" s="20">
        <f t="shared" si="2205"/>
        <v>1</v>
      </c>
      <c r="AZ4387" s="116">
        <v>39944</v>
      </c>
      <c r="BA4387" s="116"/>
      <c r="BB4387" s="20"/>
      <c r="BC4387" s="20"/>
      <c r="BD4387" s="76"/>
      <c r="BE4387" s="77"/>
      <c r="BF4387" s="77"/>
    </row>
    <row r="4388" spans="1:58" s="23" customFormat="1" ht="15.75" customHeight="1" x14ac:dyDescent="0.4">
      <c r="A4388" s="116">
        <v>39940</v>
      </c>
      <c r="B4388" s="112">
        <v>33.700000000000003</v>
      </c>
      <c r="C4388" s="112">
        <v>34.15</v>
      </c>
      <c r="D4388" s="112">
        <v>34.049999999999997</v>
      </c>
      <c r="E4388" s="112">
        <v>34</v>
      </c>
      <c r="F4388" s="112">
        <v>34.35</v>
      </c>
      <c r="G4388" s="112">
        <v>34.200000000000003</v>
      </c>
      <c r="H4388" s="113">
        <v>33.9</v>
      </c>
      <c r="I4388" s="90">
        <f t="shared" si="2201"/>
        <v>34.006</v>
      </c>
      <c r="J4388" s="90">
        <f t="shared" si="2202"/>
        <v>34.082000000000001</v>
      </c>
      <c r="K4388" s="114">
        <v>8</v>
      </c>
      <c r="L4388" s="115">
        <v>0.04</v>
      </c>
      <c r="M4388" s="11"/>
      <c r="N4388" s="90">
        <v>33.44</v>
      </c>
      <c r="O4388" s="90">
        <v>34.04</v>
      </c>
      <c r="P4388" s="90">
        <v>34.74</v>
      </c>
      <c r="Q4388" s="90">
        <v>34.659999999999997</v>
      </c>
      <c r="R4388" s="63">
        <f t="shared" si="2213"/>
        <v>35.340000000000003</v>
      </c>
      <c r="S4388" s="64">
        <f t="shared" si="2212"/>
        <v>3.0508474576271025E-2</v>
      </c>
      <c r="T4388" s="65"/>
      <c r="U4388" s="65">
        <f t="shared" si="2208"/>
        <v>0.98237367802585185</v>
      </c>
      <c r="V4388" s="65">
        <f t="shared" si="2191"/>
        <v>0.96257915947035111</v>
      </c>
      <c r="W4388" s="65">
        <f t="shared" si="2192"/>
        <v>0.96480092325447209</v>
      </c>
      <c r="X4388" s="61">
        <f t="shared" si="2203"/>
        <v>1.335311572700284E-2</v>
      </c>
      <c r="Y4388" s="66">
        <f t="shared" si="2193"/>
        <v>-2.9411764705882769E-3</v>
      </c>
      <c r="Z4388" s="61">
        <f t="shared" si="2194"/>
        <v>2.2348997235782072E-3</v>
      </c>
      <c r="AA4388" s="67">
        <f t="shared" si="2195"/>
        <v>34.006</v>
      </c>
      <c r="AB4388" s="68">
        <f t="shared" si="2196"/>
        <v>7.7751196172250337E-3</v>
      </c>
      <c r="AC4388" s="69">
        <f t="shared" si="2197"/>
        <v>1.692583732057424E-2</v>
      </c>
      <c r="AD4388" s="70">
        <f>_xlfn.PERCENTILE.EXC(AC4388:$AC$5675,0.5)</f>
        <v>5.0944087094248011E-2</v>
      </c>
      <c r="AE4388" s="70">
        <f>_xlfn.PERCENTILE.EXC($AC4388:AC$5675,0.35)</f>
        <v>2.5241433633633348E-2</v>
      </c>
      <c r="AF4388" s="71">
        <f t="shared" si="2209"/>
        <v>8.5270923035144354E-4</v>
      </c>
      <c r="AG4388" s="70">
        <f t="shared" si="2210"/>
        <v>-0.31213811082236831</v>
      </c>
      <c r="AH4388" s="70">
        <f t="shared" si="2211"/>
        <v>-0.32972785344228484</v>
      </c>
      <c r="AI4388" s="61" t="str">
        <f t="shared" si="2206"/>
        <v>Safety</v>
      </c>
      <c r="AJ4388" s="68" t="str">
        <f t="shared" si="2207"/>
        <v>Short VOL</v>
      </c>
      <c r="AK4388" s="72"/>
      <c r="AL4388" s="73"/>
      <c r="AM4388" s="72"/>
      <c r="AN4388" s="73"/>
      <c r="AO4388" s="74"/>
      <c r="AP4388" s="20"/>
      <c r="AQ4388" s="74"/>
      <c r="AR4388" s="20"/>
      <c r="AS4388" s="74"/>
      <c r="AT4388" s="20"/>
      <c r="AU4388" s="74" t="str">
        <f t="shared" si="2198"/>
        <v>00631L</v>
      </c>
      <c r="AV4388" s="20">
        <f t="shared" si="2204"/>
        <v>1</v>
      </c>
      <c r="AW4388" s="74" t="str">
        <f t="shared" si="2199"/>
        <v>00635U</v>
      </c>
      <c r="AX4388" s="20">
        <f t="shared" si="2200"/>
        <v>0</v>
      </c>
      <c r="AY4388" s="20">
        <f t="shared" si="2205"/>
        <v>1</v>
      </c>
      <c r="AZ4388" s="116">
        <v>39941</v>
      </c>
      <c r="BA4388" s="116"/>
      <c r="BB4388" s="20"/>
      <c r="BC4388" s="20"/>
      <c r="BD4388" s="76"/>
      <c r="BE4388" s="77"/>
      <c r="BF4388" s="77"/>
    </row>
    <row r="4389" spans="1:58" s="23" customFormat="1" ht="15.75" customHeight="1" x14ac:dyDescent="0.4">
      <c r="A4389" s="116">
        <v>39939</v>
      </c>
      <c r="B4389" s="112">
        <v>33.049999999999997</v>
      </c>
      <c r="C4389" s="112">
        <v>33.799999999999997</v>
      </c>
      <c r="D4389" s="112">
        <v>33.799999999999997</v>
      </c>
      <c r="E4389" s="112">
        <v>33.75</v>
      </c>
      <c r="F4389" s="112">
        <v>34.049999999999997</v>
      </c>
      <c r="G4389" s="112">
        <v>33.950000000000003</v>
      </c>
      <c r="H4389" s="113">
        <v>33.700000000000003</v>
      </c>
      <c r="I4389" s="90">
        <f t="shared" si="2201"/>
        <v>33.529999999999994</v>
      </c>
      <c r="J4389" s="90">
        <f t="shared" si="2202"/>
        <v>33.799999999999997</v>
      </c>
      <c r="K4389" s="114">
        <v>9</v>
      </c>
      <c r="L4389" s="115">
        <v>0.04</v>
      </c>
      <c r="M4389" s="11"/>
      <c r="N4389" s="90">
        <v>32.450000000000003</v>
      </c>
      <c r="O4389" s="90">
        <v>33.36</v>
      </c>
      <c r="P4389" s="90">
        <v>34.340000000000003</v>
      </c>
      <c r="Q4389" s="90">
        <v>34.340000000000003</v>
      </c>
      <c r="R4389" s="63">
        <f t="shared" si="2213"/>
        <v>35.25</v>
      </c>
      <c r="S4389" s="64">
        <f t="shared" si="2212"/>
        <v>-2.7278177458033473E-2</v>
      </c>
      <c r="T4389" s="65"/>
      <c r="U4389" s="65">
        <f t="shared" si="2208"/>
        <v>0.97272182254196649</v>
      </c>
      <c r="V4389" s="65">
        <f t="shared" si="2191"/>
        <v>0.94496214327315087</v>
      </c>
      <c r="W4389" s="65">
        <f t="shared" si="2192"/>
        <v>0.94496214327315087</v>
      </c>
      <c r="X4389" s="61">
        <f t="shared" si="2203"/>
        <v>2.2692889561270805E-2</v>
      </c>
      <c r="Y4389" s="66">
        <f t="shared" si="2193"/>
        <v>-1.4814814814813973E-3</v>
      </c>
      <c r="Z4389" s="61">
        <f t="shared" si="2194"/>
        <v>8.0524903071876874E-3</v>
      </c>
      <c r="AA4389" s="67">
        <f t="shared" si="2195"/>
        <v>33.529999999999994</v>
      </c>
      <c r="AB4389" s="68">
        <f t="shared" si="2196"/>
        <v>1.8489984591679332E-2</v>
      </c>
      <c r="AC4389" s="69">
        <f t="shared" si="2197"/>
        <v>3.3281972265022837E-2</v>
      </c>
      <c r="AD4389" s="70">
        <f>_xlfn.PERCENTILE.EXC(AC4389:$AC$5675,0.5)</f>
        <v>5.1011596348383932E-2</v>
      </c>
      <c r="AE4389" s="70">
        <f>_xlfn.PERCENTILE.EXC($AC4389:AC$5675,0.35)</f>
        <v>2.5261922878582303E-2</v>
      </c>
      <c r="AF4389" s="71">
        <f t="shared" si="2209"/>
        <v>7.0667833953298796E-4</v>
      </c>
      <c r="AG4389" s="70">
        <f t="shared" si="2210"/>
        <v>-0.31213811082236831</v>
      </c>
      <c r="AH4389" s="70">
        <f t="shared" si="2211"/>
        <v>-0.32972785344228484</v>
      </c>
      <c r="AI4389" s="61" t="str">
        <f t="shared" si="2206"/>
        <v>Safety</v>
      </c>
      <c r="AJ4389" s="68" t="str">
        <f t="shared" si="2207"/>
        <v>Short VOL</v>
      </c>
      <c r="AK4389" s="72"/>
      <c r="AL4389" s="73"/>
      <c r="AM4389" s="72"/>
      <c r="AN4389" s="73"/>
      <c r="AO4389" s="74"/>
      <c r="AP4389" s="20"/>
      <c r="AQ4389" s="74"/>
      <c r="AR4389" s="20"/>
      <c r="AS4389" s="74"/>
      <c r="AT4389" s="20"/>
      <c r="AU4389" s="74" t="str">
        <f t="shared" si="2198"/>
        <v>00631L</v>
      </c>
      <c r="AV4389" s="20">
        <f t="shared" si="2204"/>
        <v>1</v>
      </c>
      <c r="AW4389" s="74" t="str">
        <f t="shared" si="2199"/>
        <v>00631L</v>
      </c>
      <c r="AX4389" s="20">
        <f t="shared" si="2200"/>
        <v>1</v>
      </c>
      <c r="AY4389" s="20">
        <f t="shared" si="2205"/>
        <v>1</v>
      </c>
      <c r="AZ4389" s="116">
        <v>39940</v>
      </c>
      <c r="BA4389" s="116"/>
      <c r="BB4389" s="20"/>
      <c r="BC4389" s="20"/>
      <c r="BD4389" s="76"/>
      <c r="BE4389" s="77"/>
      <c r="BF4389" s="77"/>
    </row>
    <row r="4390" spans="1:58" s="23" customFormat="1" ht="15.75" customHeight="1" x14ac:dyDescent="0.4">
      <c r="A4390" s="116">
        <v>39938</v>
      </c>
      <c r="B4390" s="112">
        <v>34.6</v>
      </c>
      <c r="C4390" s="112">
        <v>34.799999999999997</v>
      </c>
      <c r="D4390" s="112">
        <v>34.950000000000003</v>
      </c>
      <c r="E4390" s="112">
        <v>34.75</v>
      </c>
      <c r="F4390" s="112">
        <v>35.049999999999997</v>
      </c>
      <c r="G4390" s="112">
        <v>35.049999999999997</v>
      </c>
      <c r="H4390" s="113">
        <v>34.75</v>
      </c>
      <c r="I4390" s="90">
        <f t="shared" si="2201"/>
        <v>34.72</v>
      </c>
      <c r="J4390" s="90">
        <f t="shared" si="2202"/>
        <v>34.89</v>
      </c>
      <c r="K4390" s="114">
        <v>10</v>
      </c>
      <c r="L4390" s="115">
        <v>0.04</v>
      </c>
      <c r="M4390" s="11"/>
      <c r="N4390" s="90">
        <v>33.36</v>
      </c>
      <c r="O4390" s="90">
        <v>34.18</v>
      </c>
      <c r="P4390" s="90">
        <v>35.369999999999997</v>
      </c>
      <c r="Q4390" s="90">
        <v>35.26</v>
      </c>
      <c r="R4390" s="63">
        <f t="shared" si="2213"/>
        <v>36.19</v>
      </c>
      <c r="S4390" s="64">
        <f t="shared" si="2212"/>
        <v>-3.3883579496090402E-2</v>
      </c>
      <c r="T4390" s="65"/>
      <c r="U4390" s="65">
        <f t="shared" si="2208"/>
        <v>0.97600936220011703</v>
      </c>
      <c r="V4390" s="65">
        <f t="shared" ref="V4390:V4453" si="2214">N4390/P4390</f>
        <v>0.94317217981340129</v>
      </c>
      <c r="W4390" s="65">
        <f t="shared" ref="W4390:W4453" si="2215">N4390/Q4390</f>
        <v>0.94611457742484406</v>
      </c>
      <c r="X4390" s="61">
        <f t="shared" si="2203"/>
        <v>5.7803468208091251E-3</v>
      </c>
      <c r="Y4390" s="66">
        <f t="shared" ref="Y4390:Y4453" si="2216">(H4390-E4390)/E4390</f>
        <v>0</v>
      </c>
      <c r="Z4390" s="61">
        <f t="shared" ref="Z4390:Z4453" si="2217">(J4390-I4390)/I4390</f>
        <v>4.8963133640553486E-3</v>
      </c>
      <c r="AA4390" s="67">
        <f t="shared" ref="AA4390:AA4453" si="2218">B4390*(K4390*L4390)+C4390*(1-(K4390*L4390))</f>
        <v>34.72</v>
      </c>
      <c r="AB4390" s="68">
        <f t="shared" ref="AB4390:AB4453" si="2219">(B4390-N4390)/N4390</f>
        <v>3.7170263788968885E-2</v>
      </c>
      <c r="AC4390" s="69">
        <f t="shared" ref="AC4390:AC4453" si="2220">(AA4390-N4390)/N4390</f>
        <v>4.0767386091127081E-2</v>
      </c>
      <c r="AD4390" s="70">
        <f>_xlfn.PERCENTILE.EXC(AC4390:$AC$5675,0.5)</f>
        <v>5.1039543384170868E-2</v>
      </c>
      <c r="AE4390" s="70">
        <f>_xlfn.PERCENTILE.EXC($AC4390:AC$5675,0.35)</f>
        <v>2.5250890208225175E-2</v>
      </c>
      <c r="AF4390" s="71">
        <f t="shared" si="2209"/>
        <v>3.0307560073225293E-4</v>
      </c>
      <c r="AG4390" s="70">
        <f t="shared" si="2210"/>
        <v>-0.31213811082236831</v>
      </c>
      <c r="AH4390" s="70">
        <f t="shared" si="2211"/>
        <v>-0.32972785344228484</v>
      </c>
      <c r="AI4390" s="61" t="str">
        <f t="shared" si="2206"/>
        <v>Safety</v>
      </c>
      <c r="AJ4390" s="68" t="str">
        <f t="shared" si="2207"/>
        <v>Short VOL</v>
      </c>
      <c r="AK4390" s="72"/>
      <c r="AL4390" s="73"/>
      <c r="AM4390" s="72"/>
      <c r="AN4390" s="73"/>
      <c r="AO4390" s="74"/>
      <c r="AP4390" s="20"/>
      <c r="AQ4390" s="74"/>
      <c r="AR4390" s="20"/>
      <c r="AS4390" s="74"/>
      <c r="AT4390" s="20"/>
      <c r="AU4390" s="74" t="str">
        <f t="shared" si="2198"/>
        <v>00631L</v>
      </c>
      <c r="AV4390" s="20">
        <f t="shared" si="2204"/>
        <v>1</v>
      </c>
      <c r="AW4390" s="74" t="str">
        <f t="shared" si="2199"/>
        <v>00631L</v>
      </c>
      <c r="AX4390" s="20">
        <f t="shared" si="2200"/>
        <v>1</v>
      </c>
      <c r="AY4390" s="20">
        <f t="shared" si="2205"/>
        <v>1</v>
      </c>
      <c r="AZ4390" s="116">
        <v>39939</v>
      </c>
      <c r="BA4390" s="116"/>
      <c r="BB4390" s="20"/>
      <c r="BC4390" s="20"/>
      <c r="BD4390" s="76"/>
      <c r="BE4390" s="77"/>
      <c r="BF4390" s="77"/>
    </row>
    <row r="4391" spans="1:58" s="23" customFormat="1" ht="15.75" customHeight="1" x14ac:dyDescent="0.4">
      <c r="A4391" s="116">
        <v>39937</v>
      </c>
      <c r="B4391" s="112">
        <v>34.799999999999997</v>
      </c>
      <c r="C4391" s="112">
        <v>34.75</v>
      </c>
      <c r="D4391" s="112">
        <v>34.75</v>
      </c>
      <c r="E4391" s="112">
        <v>34.6</v>
      </c>
      <c r="F4391" s="112">
        <v>34.9</v>
      </c>
      <c r="G4391" s="112">
        <v>34.799999999999997</v>
      </c>
      <c r="H4391" s="113">
        <v>34.549999999999997</v>
      </c>
      <c r="I4391" s="90">
        <f t="shared" si="2201"/>
        <v>34.771999999999998</v>
      </c>
      <c r="J4391" s="90">
        <f t="shared" si="2202"/>
        <v>34.75</v>
      </c>
      <c r="K4391" s="114">
        <v>11</v>
      </c>
      <c r="L4391" s="115">
        <v>0.04</v>
      </c>
      <c r="M4391" s="11"/>
      <c r="N4391" s="90">
        <v>34.53</v>
      </c>
      <c r="O4391" s="90">
        <v>34.799999999999997</v>
      </c>
      <c r="P4391" s="90">
        <v>35.44</v>
      </c>
      <c r="Q4391" s="90">
        <v>35.07</v>
      </c>
      <c r="R4391" s="63">
        <f t="shared" si="2213"/>
        <v>35.709999999999994</v>
      </c>
      <c r="S4391" s="64">
        <f t="shared" si="2212"/>
        <v>-2.1813031161472977E-2</v>
      </c>
      <c r="T4391" s="65"/>
      <c r="U4391" s="65">
        <f t="shared" si="2208"/>
        <v>0.99224137931034495</v>
      </c>
      <c r="V4391" s="65">
        <f t="shared" si="2214"/>
        <v>0.97432279909706554</v>
      </c>
      <c r="W4391" s="65">
        <f t="shared" si="2215"/>
        <v>0.98460222412318221</v>
      </c>
      <c r="X4391" s="61">
        <f t="shared" si="2203"/>
        <v>-1.4367816091953207E-3</v>
      </c>
      <c r="Y4391" s="66">
        <f t="shared" si="2216"/>
        <v>-1.4450867052024352E-3</v>
      </c>
      <c r="Z4391" s="61">
        <f t="shared" si="2217"/>
        <v>-6.3269297135621955E-4</v>
      </c>
      <c r="AA4391" s="67">
        <f t="shared" si="2218"/>
        <v>34.771999999999998</v>
      </c>
      <c r="AB4391" s="68">
        <f t="shared" si="2219"/>
        <v>7.8192875760207357E-3</v>
      </c>
      <c r="AC4391" s="69">
        <f t="shared" si="2220"/>
        <v>7.008398494063056E-3</v>
      </c>
      <c r="AD4391" s="70">
        <f>_xlfn.PERCENTILE.EXC(AC4391:$AC$5675,0.5)</f>
        <v>5.1067490419957805E-2</v>
      </c>
      <c r="AE4391" s="70">
        <f>_xlfn.PERCENTILE.EXC($AC4391:AC$5675,0.35)</f>
        <v>2.5239857537868043E-2</v>
      </c>
      <c r="AF4391" s="71">
        <f t="shared" si="2209"/>
        <v>-1.8418846311191384E-4</v>
      </c>
      <c r="AG4391" s="70">
        <f t="shared" si="2210"/>
        <v>-0.31213811082236831</v>
      </c>
      <c r="AH4391" s="70">
        <f t="shared" si="2211"/>
        <v>-0.32972785344228484</v>
      </c>
      <c r="AI4391" s="61" t="str">
        <f t="shared" si="2206"/>
        <v>Safety</v>
      </c>
      <c r="AJ4391" s="68" t="str">
        <f t="shared" si="2207"/>
        <v>Short VOL</v>
      </c>
      <c r="AK4391" s="72"/>
      <c r="AL4391" s="73"/>
      <c r="AM4391" s="72"/>
      <c r="AN4391" s="73"/>
      <c r="AO4391" s="74"/>
      <c r="AP4391" s="20"/>
      <c r="AQ4391" s="74"/>
      <c r="AR4391" s="20"/>
      <c r="AS4391" s="74"/>
      <c r="AT4391" s="20"/>
      <c r="AU4391" s="74" t="str">
        <f t="shared" si="2198"/>
        <v>00631L</v>
      </c>
      <c r="AV4391" s="20">
        <f t="shared" si="2204"/>
        <v>1</v>
      </c>
      <c r="AW4391" s="74" t="str">
        <f t="shared" si="2199"/>
        <v>00635U</v>
      </c>
      <c r="AX4391" s="20">
        <f t="shared" si="2200"/>
        <v>0</v>
      </c>
      <c r="AY4391" s="20">
        <f t="shared" si="2205"/>
        <v>1</v>
      </c>
      <c r="AZ4391" s="116">
        <v>39938</v>
      </c>
      <c r="BA4391" s="116"/>
      <c r="BB4391" s="20"/>
      <c r="BC4391" s="20"/>
      <c r="BD4391" s="76"/>
      <c r="BE4391" s="77"/>
      <c r="BF4391" s="77"/>
    </row>
    <row r="4392" spans="1:58" s="23" customFormat="1" ht="15.75" customHeight="1" x14ac:dyDescent="0.4">
      <c r="A4392" s="116">
        <v>39934</v>
      </c>
      <c r="B4392" s="112">
        <v>36.35</v>
      </c>
      <c r="C4392" s="112">
        <v>36.549999999999997</v>
      </c>
      <c r="D4392" s="112">
        <v>36.450000000000003</v>
      </c>
      <c r="E4392" s="112">
        <v>36.15</v>
      </c>
      <c r="F4392" s="112">
        <v>36.25</v>
      </c>
      <c r="G4392" s="112">
        <v>36.049999999999997</v>
      </c>
      <c r="H4392" s="113">
        <v>35.85</v>
      </c>
      <c r="I4392" s="90">
        <f t="shared" si="2201"/>
        <v>36.454000000000001</v>
      </c>
      <c r="J4392" s="90">
        <f t="shared" si="2202"/>
        <v>36.497999999999998</v>
      </c>
      <c r="K4392" s="114">
        <v>12</v>
      </c>
      <c r="L4392" s="115">
        <v>0.04</v>
      </c>
      <c r="M4392" s="11"/>
      <c r="N4392" s="90">
        <v>35.299999999999997</v>
      </c>
      <c r="O4392" s="90">
        <v>35.840000000000003</v>
      </c>
      <c r="P4392" s="90">
        <v>36.380000000000003</v>
      </c>
      <c r="Q4392" s="90">
        <v>36.24</v>
      </c>
      <c r="R4392" s="63">
        <f t="shared" si="2213"/>
        <v>36.92</v>
      </c>
      <c r="S4392" s="64">
        <f t="shared" si="2212"/>
        <v>-3.2876712328767203E-2</v>
      </c>
      <c r="T4392" s="65"/>
      <c r="U4392" s="65">
        <f t="shared" si="2208"/>
        <v>0.98493303571428559</v>
      </c>
      <c r="V4392" s="65">
        <f t="shared" si="2214"/>
        <v>0.97031335898845505</v>
      </c>
      <c r="W4392" s="65">
        <f t="shared" si="2215"/>
        <v>0.97406181015452531</v>
      </c>
      <c r="X4392" s="61">
        <f t="shared" si="2203"/>
        <v>5.50206327372753E-3</v>
      </c>
      <c r="Y4392" s="66">
        <f t="shared" si="2216"/>
        <v>-8.2987551867219136E-3</v>
      </c>
      <c r="Z4392" s="61">
        <f t="shared" si="2217"/>
        <v>1.2070006035002174E-3</v>
      </c>
      <c r="AA4392" s="67">
        <f t="shared" si="2218"/>
        <v>36.454000000000001</v>
      </c>
      <c r="AB4392" s="68">
        <f t="shared" si="2219"/>
        <v>2.974504249291797E-2</v>
      </c>
      <c r="AC4392" s="69">
        <f t="shared" si="2220"/>
        <v>3.2691218130311714E-2</v>
      </c>
      <c r="AD4392" s="70">
        <f>_xlfn.PERCENTILE.EXC(AC4392:$AC$5675,0.5)</f>
        <v>5.1070077389909631E-2</v>
      </c>
      <c r="AE4392" s="70">
        <f>_xlfn.PERCENTILE.EXC($AC4392:AC$5675,0.35)</f>
        <v>2.5260346782816998E-2</v>
      </c>
      <c r="AF4392" s="71">
        <f t="shared" si="2209"/>
        <v>-1.8418846311191384E-4</v>
      </c>
      <c r="AG4392" s="70">
        <f t="shared" si="2210"/>
        <v>-0.31213811082236831</v>
      </c>
      <c r="AH4392" s="70">
        <f t="shared" si="2211"/>
        <v>-0.32972785344228484</v>
      </c>
      <c r="AI4392" s="61" t="str">
        <f t="shared" si="2206"/>
        <v>Safety</v>
      </c>
      <c r="AJ4392" s="68" t="str">
        <f t="shared" si="2207"/>
        <v>Short VOL</v>
      </c>
      <c r="AK4392" s="72"/>
      <c r="AL4392" s="73"/>
      <c r="AM4392" s="72"/>
      <c r="AN4392" s="73"/>
      <c r="AO4392" s="74"/>
      <c r="AP4392" s="20"/>
      <c r="AQ4392" s="74"/>
      <c r="AR4392" s="20"/>
      <c r="AS4392" s="74"/>
      <c r="AT4392" s="20"/>
      <c r="AU4392" s="74" t="str">
        <f t="shared" si="2198"/>
        <v>00631L</v>
      </c>
      <c r="AV4392" s="20">
        <f t="shared" si="2204"/>
        <v>1</v>
      </c>
      <c r="AW4392" s="74" t="str">
        <f t="shared" si="2199"/>
        <v>00631L</v>
      </c>
      <c r="AX4392" s="20">
        <f t="shared" si="2200"/>
        <v>1</v>
      </c>
      <c r="AY4392" s="20">
        <f t="shared" si="2205"/>
        <v>1</v>
      </c>
      <c r="AZ4392" s="116">
        <v>39937</v>
      </c>
      <c r="BA4392" s="116"/>
      <c r="BB4392" s="20"/>
      <c r="BC4392" s="20"/>
      <c r="BD4392" s="76"/>
      <c r="BE4392" s="77"/>
      <c r="BF4392" s="77"/>
    </row>
    <row r="4393" spans="1:58" s="23" customFormat="1" ht="15.75" customHeight="1" x14ac:dyDescent="0.4">
      <c r="A4393" s="116">
        <v>39933</v>
      </c>
      <c r="B4393" s="112">
        <v>36.950000000000003</v>
      </c>
      <c r="C4393" s="112">
        <v>37</v>
      </c>
      <c r="D4393" s="112">
        <v>37</v>
      </c>
      <c r="E4393" s="112">
        <v>36.65</v>
      </c>
      <c r="F4393" s="112">
        <v>36.9</v>
      </c>
      <c r="G4393" s="112">
        <v>36.700000000000003</v>
      </c>
      <c r="H4393" s="113">
        <v>36.4</v>
      </c>
      <c r="I4393" s="90">
        <f t="shared" si="2201"/>
        <v>36.974000000000004</v>
      </c>
      <c r="J4393" s="90">
        <f t="shared" si="2202"/>
        <v>37</v>
      </c>
      <c r="K4393" s="114">
        <v>13</v>
      </c>
      <c r="L4393" s="115">
        <v>0.04</v>
      </c>
      <c r="M4393" s="11"/>
      <c r="N4393" s="90">
        <v>36.5</v>
      </c>
      <c r="O4393" s="90">
        <v>36.729999999999997</v>
      </c>
      <c r="P4393" s="90">
        <v>36.840000000000003</v>
      </c>
      <c r="Q4393" s="90">
        <v>36.74</v>
      </c>
      <c r="R4393" s="63">
        <f t="shared" si="2213"/>
        <v>37.069999999999993</v>
      </c>
      <c r="S4393" s="64">
        <f t="shared" si="2212"/>
        <v>1.1640798226164128E-2</v>
      </c>
      <c r="T4393" s="65"/>
      <c r="U4393" s="65">
        <f t="shared" si="2208"/>
        <v>0.99373808875578551</v>
      </c>
      <c r="V4393" s="65">
        <f t="shared" si="2214"/>
        <v>0.99077090119435385</v>
      </c>
      <c r="W4393" s="65">
        <f t="shared" si="2215"/>
        <v>0.99346761023407726</v>
      </c>
      <c r="X4393" s="61">
        <f t="shared" si="2203"/>
        <v>1.3531799729363234E-3</v>
      </c>
      <c r="Y4393" s="66">
        <f t="shared" si="2216"/>
        <v>-6.8212824010914054E-3</v>
      </c>
      <c r="Z4393" s="61">
        <f t="shared" si="2217"/>
        <v>7.0319684102332033E-4</v>
      </c>
      <c r="AA4393" s="67">
        <f t="shared" si="2218"/>
        <v>36.974000000000004</v>
      </c>
      <c r="AB4393" s="68">
        <f t="shared" si="2219"/>
        <v>1.2328767123287749E-2</v>
      </c>
      <c r="AC4393" s="69">
        <f t="shared" si="2220"/>
        <v>1.2986301369863116E-2</v>
      </c>
      <c r="AD4393" s="70">
        <f>_xlfn.PERCENTILE.EXC(AC4393:$AC$5675,0.5)</f>
        <v>5.1072664359861457E-2</v>
      </c>
      <c r="AE4393" s="70">
        <f>_xlfn.PERCENTILE.EXC($AC4393:AC$5675,0.35)</f>
        <v>2.524931411245987E-2</v>
      </c>
      <c r="AF4393" s="71">
        <f t="shared" si="2209"/>
        <v>-2.8126538535381911E-4</v>
      </c>
      <c r="AG4393" s="70">
        <f t="shared" si="2210"/>
        <v>-0.31213811082236831</v>
      </c>
      <c r="AH4393" s="70">
        <f t="shared" si="2211"/>
        <v>-0.32972785344228484</v>
      </c>
      <c r="AI4393" s="61" t="str">
        <f t="shared" si="2206"/>
        <v>Safety</v>
      </c>
      <c r="AJ4393" s="68" t="str">
        <f t="shared" si="2207"/>
        <v>Short VOL</v>
      </c>
      <c r="AK4393" s="72"/>
      <c r="AL4393" s="73"/>
      <c r="AM4393" s="72"/>
      <c r="AN4393" s="73"/>
      <c r="AO4393" s="74"/>
      <c r="AP4393" s="20"/>
      <c r="AQ4393" s="74"/>
      <c r="AR4393" s="20"/>
      <c r="AS4393" s="74"/>
      <c r="AT4393" s="20"/>
      <c r="AU4393" s="74" t="str">
        <f t="shared" si="2198"/>
        <v>00631L</v>
      </c>
      <c r="AV4393" s="20">
        <f t="shared" si="2204"/>
        <v>1</v>
      </c>
      <c r="AW4393" s="74" t="str">
        <f t="shared" si="2199"/>
        <v>00635U</v>
      </c>
      <c r="AX4393" s="20">
        <f t="shared" si="2200"/>
        <v>0</v>
      </c>
      <c r="AY4393" s="20">
        <f t="shared" si="2205"/>
        <v>1</v>
      </c>
      <c r="AZ4393" s="116">
        <v>39934</v>
      </c>
      <c r="BA4393" s="116"/>
      <c r="BB4393" s="20"/>
      <c r="BC4393" s="20"/>
      <c r="BD4393" s="76"/>
      <c r="BE4393" s="77"/>
      <c r="BF4393" s="77"/>
    </row>
    <row r="4394" spans="1:58" s="23" customFormat="1" ht="15.75" customHeight="1" x14ac:dyDescent="0.4">
      <c r="A4394" s="116">
        <v>39932</v>
      </c>
      <c r="B4394" s="112">
        <v>36.450000000000003</v>
      </c>
      <c r="C4394" s="112">
        <v>36.700000000000003</v>
      </c>
      <c r="D4394" s="112">
        <v>36.700000000000003</v>
      </c>
      <c r="E4394" s="112">
        <v>36.549999999999997</v>
      </c>
      <c r="F4394" s="112">
        <v>36.85</v>
      </c>
      <c r="G4394" s="112">
        <v>36.700000000000003</v>
      </c>
      <c r="H4394" s="113">
        <v>36.35</v>
      </c>
      <c r="I4394" s="90">
        <f t="shared" si="2201"/>
        <v>36.56</v>
      </c>
      <c r="J4394" s="90">
        <f t="shared" si="2202"/>
        <v>36.700000000000003</v>
      </c>
      <c r="K4394" s="114">
        <v>14</v>
      </c>
      <c r="L4394" s="115">
        <v>0.04</v>
      </c>
      <c r="M4394" s="11"/>
      <c r="N4394" s="90">
        <v>36.08</v>
      </c>
      <c r="O4394" s="90">
        <v>36.49</v>
      </c>
      <c r="P4394" s="90">
        <v>37.36</v>
      </c>
      <c r="Q4394" s="90">
        <v>37.04</v>
      </c>
      <c r="R4394" s="63">
        <f t="shared" si="2213"/>
        <v>37.769999999999996</v>
      </c>
      <c r="S4394" s="64">
        <f t="shared" si="2212"/>
        <v>-4.9275362318840693E-2</v>
      </c>
      <c r="T4394" s="65"/>
      <c r="U4394" s="65">
        <f t="shared" si="2208"/>
        <v>0.98876404494382009</v>
      </c>
      <c r="V4394" s="65">
        <f t="shared" si="2214"/>
        <v>0.96573875802997855</v>
      </c>
      <c r="W4394" s="65">
        <f t="shared" si="2215"/>
        <v>0.97408207343412523</v>
      </c>
      <c r="X4394" s="61">
        <f t="shared" si="2203"/>
        <v>6.8587105624142658E-3</v>
      </c>
      <c r="Y4394" s="66">
        <f t="shared" si="2216"/>
        <v>-5.4719562243500889E-3</v>
      </c>
      <c r="Z4394" s="61">
        <f t="shared" si="2217"/>
        <v>3.8293216630197091E-3</v>
      </c>
      <c r="AA4394" s="67">
        <f t="shared" si="2218"/>
        <v>36.56</v>
      </c>
      <c r="AB4394" s="68">
        <f t="shared" si="2219"/>
        <v>1.0254988913525626E-2</v>
      </c>
      <c r="AC4394" s="69">
        <f t="shared" si="2220"/>
        <v>1.3303769401330488E-2</v>
      </c>
      <c r="AD4394" s="70">
        <f>_xlfn.PERCENTILE.EXC(AC4394:$AC$5675,0.5)</f>
        <v>5.1089157732756255E-2</v>
      </c>
      <c r="AE4394" s="70">
        <f>_xlfn.PERCENTILE.EXC($AC4394:AC$5675,0.35)</f>
        <v>2.527028533189157E-2</v>
      </c>
      <c r="AF4394" s="71">
        <f t="shared" si="2209"/>
        <v>-2.8126538535381911E-4</v>
      </c>
      <c r="AG4394" s="70">
        <f t="shared" si="2210"/>
        <v>-0.31213811082236831</v>
      </c>
      <c r="AH4394" s="70">
        <f t="shared" si="2211"/>
        <v>-0.32972785344228484</v>
      </c>
      <c r="AI4394" s="61" t="str">
        <f t="shared" si="2206"/>
        <v>Safety</v>
      </c>
      <c r="AJ4394" s="68" t="str">
        <f t="shared" si="2207"/>
        <v>Short VOL</v>
      </c>
      <c r="AK4394" s="72"/>
      <c r="AL4394" s="73"/>
      <c r="AM4394" s="72"/>
      <c r="AN4394" s="73"/>
      <c r="AO4394" s="74"/>
      <c r="AP4394" s="20"/>
      <c r="AQ4394" s="74"/>
      <c r="AR4394" s="20"/>
      <c r="AS4394" s="74"/>
      <c r="AT4394" s="20"/>
      <c r="AU4394" s="74" t="str">
        <f t="shared" si="2198"/>
        <v>00631L</v>
      </c>
      <c r="AV4394" s="20">
        <f t="shared" si="2204"/>
        <v>1</v>
      </c>
      <c r="AW4394" s="74" t="str">
        <f t="shared" si="2199"/>
        <v>00635U</v>
      </c>
      <c r="AX4394" s="20">
        <f t="shared" si="2200"/>
        <v>0</v>
      </c>
      <c r="AY4394" s="20">
        <f t="shared" si="2205"/>
        <v>1</v>
      </c>
      <c r="AZ4394" s="116">
        <v>39933</v>
      </c>
      <c r="BA4394" s="116"/>
      <c r="BB4394" s="20"/>
      <c r="BC4394" s="20"/>
      <c r="BD4394" s="76"/>
      <c r="BE4394" s="77"/>
      <c r="BF4394" s="77"/>
    </row>
    <row r="4395" spans="1:58" s="23" customFormat="1" ht="15.75" customHeight="1" x14ac:dyDescent="0.4">
      <c r="A4395" s="116">
        <v>39931</v>
      </c>
      <c r="B4395" s="112">
        <v>38.200000000000003</v>
      </c>
      <c r="C4395" s="112">
        <v>38.15</v>
      </c>
      <c r="D4395" s="112">
        <v>38.049999999999997</v>
      </c>
      <c r="E4395" s="112">
        <v>37.65</v>
      </c>
      <c r="F4395" s="112">
        <v>37.799999999999997</v>
      </c>
      <c r="G4395" s="112">
        <v>37.450000000000003</v>
      </c>
      <c r="H4395" s="113">
        <v>37.049999999999997</v>
      </c>
      <c r="I4395" s="90">
        <f t="shared" si="2201"/>
        <v>38.18</v>
      </c>
      <c r="J4395" s="90">
        <f t="shared" si="2202"/>
        <v>38.11</v>
      </c>
      <c r="K4395" s="114">
        <v>15</v>
      </c>
      <c r="L4395" s="115">
        <v>0.04</v>
      </c>
      <c r="M4395" s="11"/>
      <c r="N4395" s="90">
        <v>37.950000000000003</v>
      </c>
      <c r="O4395" s="90">
        <v>38.4</v>
      </c>
      <c r="P4395" s="90">
        <v>38.74</v>
      </c>
      <c r="Q4395" s="90">
        <v>38.14</v>
      </c>
      <c r="R4395" s="63">
        <f t="shared" si="2213"/>
        <v>39.19</v>
      </c>
      <c r="S4395" s="64">
        <f t="shared" si="2212"/>
        <v>-9.6555323590813529E-3</v>
      </c>
      <c r="T4395" s="65"/>
      <c r="U4395" s="65">
        <f t="shared" si="2208"/>
        <v>0.98828125000000011</v>
      </c>
      <c r="V4395" s="65">
        <f t="shared" si="2214"/>
        <v>0.97960764068146622</v>
      </c>
      <c r="W4395" s="65">
        <f t="shared" si="2215"/>
        <v>0.99501835343471423</v>
      </c>
      <c r="X4395" s="61">
        <f t="shared" si="2203"/>
        <v>-1.308900523560321E-3</v>
      </c>
      <c r="Y4395" s="66">
        <f t="shared" si="2216"/>
        <v>-1.5936254980079719E-2</v>
      </c>
      <c r="Z4395" s="61">
        <f t="shared" si="2217"/>
        <v>-1.8334206390780588E-3</v>
      </c>
      <c r="AA4395" s="67">
        <f t="shared" si="2218"/>
        <v>38.18</v>
      </c>
      <c r="AB4395" s="68">
        <f t="shared" si="2219"/>
        <v>6.587615283267457E-3</v>
      </c>
      <c r="AC4395" s="69">
        <f t="shared" si="2220"/>
        <v>6.0606060606059782E-3</v>
      </c>
      <c r="AD4395" s="70">
        <f>_xlfn.PERCENTILE.EXC(AC4395:$AC$5675,0.5)</f>
        <v>5.1105651105651059E-2</v>
      </c>
      <c r="AE4395" s="70">
        <f>_xlfn.PERCENTILE.EXC($AC4395:AC$5675,0.35)</f>
        <v>2.5297040245116222E-2</v>
      </c>
      <c r="AF4395" s="71">
        <f t="shared" si="2209"/>
        <v>-2.8126538535381911E-4</v>
      </c>
      <c r="AG4395" s="70">
        <f t="shared" si="2210"/>
        <v>-0.31213811082236831</v>
      </c>
      <c r="AH4395" s="70">
        <f t="shared" si="2211"/>
        <v>-0.32972785344228484</v>
      </c>
      <c r="AI4395" s="61" t="str">
        <f t="shared" si="2206"/>
        <v>Safety</v>
      </c>
      <c r="AJ4395" s="68" t="str">
        <f t="shared" si="2207"/>
        <v>Short VOL</v>
      </c>
      <c r="AK4395" s="72"/>
      <c r="AL4395" s="73"/>
      <c r="AM4395" s="72"/>
      <c r="AN4395" s="73"/>
      <c r="AO4395" s="74"/>
      <c r="AP4395" s="20"/>
      <c r="AQ4395" s="74"/>
      <c r="AR4395" s="20"/>
      <c r="AS4395" s="74"/>
      <c r="AT4395" s="20"/>
      <c r="AU4395" s="74" t="str">
        <f t="shared" si="2198"/>
        <v>00631L</v>
      </c>
      <c r="AV4395" s="20">
        <f t="shared" si="2204"/>
        <v>1</v>
      </c>
      <c r="AW4395" s="74" t="str">
        <f t="shared" si="2199"/>
        <v>00635U</v>
      </c>
      <c r="AX4395" s="20">
        <f t="shared" si="2200"/>
        <v>0</v>
      </c>
      <c r="AY4395" s="20">
        <f t="shared" si="2205"/>
        <v>1</v>
      </c>
      <c r="AZ4395" s="116">
        <v>39932</v>
      </c>
      <c r="BA4395" s="116"/>
      <c r="BB4395" s="20"/>
      <c r="BC4395" s="20"/>
      <c r="BD4395" s="76"/>
      <c r="BE4395" s="77"/>
      <c r="BF4395" s="77"/>
    </row>
    <row r="4396" spans="1:58" s="23" customFormat="1" ht="15.75" customHeight="1" x14ac:dyDescent="0.4">
      <c r="A4396" s="116">
        <v>39930</v>
      </c>
      <c r="B4396" s="112">
        <v>38.75</v>
      </c>
      <c r="C4396" s="112">
        <v>38.450000000000003</v>
      </c>
      <c r="D4396" s="112">
        <v>38.4</v>
      </c>
      <c r="E4396" s="112">
        <v>38.1</v>
      </c>
      <c r="F4396" s="112">
        <v>38.200000000000003</v>
      </c>
      <c r="G4396" s="112">
        <v>37.799999999999997</v>
      </c>
      <c r="H4396" s="113">
        <v>37.35</v>
      </c>
      <c r="I4396" s="90">
        <f t="shared" si="2201"/>
        <v>38.642000000000003</v>
      </c>
      <c r="J4396" s="90">
        <f t="shared" si="2202"/>
        <v>38.432000000000002</v>
      </c>
      <c r="K4396" s="114">
        <v>16</v>
      </c>
      <c r="L4396" s="115">
        <v>0.04</v>
      </c>
      <c r="M4396" s="11"/>
      <c r="N4396" s="90">
        <v>38.32</v>
      </c>
      <c r="O4396" s="90">
        <v>38.630000000000003</v>
      </c>
      <c r="P4396" s="90">
        <v>38.880000000000003</v>
      </c>
      <c r="Q4396" s="90">
        <v>38.549999999999997</v>
      </c>
      <c r="R4396" s="63">
        <f t="shared" si="2213"/>
        <v>39.190000000000005</v>
      </c>
      <c r="S4396" s="64">
        <f t="shared" si="2212"/>
        <v>4.0738728951656707E-2</v>
      </c>
      <c r="T4396" s="65"/>
      <c r="U4396" s="65">
        <f t="shared" si="2208"/>
        <v>0.9919751488480455</v>
      </c>
      <c r="V4396" s="65">
        <f t="shared" si="2214"/>
        <v>0.98559670781892994</v>
      </c>
      <c r="W4396" s="65">
        <f t="shared" si="2215"/>
        <v>0.99403372243839183</v>
      </c>
      <c r="X4396" s="61">
        <f t="shared" si="2203"/>
        <v>-7.741935483870894E-3</v>
      </c>
      <c r="Y4396" s="66">
        <f t="shared" si="2216"/>
        <v>-1.968503937007874E-2</v>
      </c>
      <c r="Z4396" s="61">
        <f t="shared" si="2217"/>
        <v>-5.4345013198074847E-3</v>
      </c>
      <c r="AA4396" s="67">
        <f t="shared" si="2218"/>
        <v>38.642000000000003</v>
      </c>
      <c r="AB4396" s="68">
        <f t="shared" si="2219"/>
        <v>1.1221294363256777E-2</v>
      </c>
      <c r="AC4396" s="69">
        <f t="shared" si="2220"/>
        <v>8.402922755741199E-3</v>
      </c>
      <c r="AD4396" s="70">
        <f>_xlfn.PERCENTILE.EXC(AC4396:$AC$5675,0.5)</f>
        <v>5.1170027570346097E-2</v>
      </c>
      <c r="AE4396" s="70">
        <f>_xlfn.PERCENTILE.EXC($AC4396:AC$5675,0.35)</f>
        <v>2.5310418222646507E-2</v>
      </c>
      <c r="AF4396" s="71">
        <f t="shared" si="2209"/>
        <v>-2.8126538535381911E-4</v>
      </c>
      <c r="AG4396" s="70">
        <f t="shared" si="2210"/>
        <v>-0.31213811082236831</v>
      </c>
      <c r="AH4396" s="70">
        <f t="shared" si="2211"/>
        <v>-0.32972785344228484</v>
      </c>
      <c r="AI4396" s="61" t="str">
        <f t="shared" si="2206"/>
        <v>Safety</v>
      </c>
      <c r="AJ4396" s="68" t="str">
        <f t="shared" si="2207"/>
        <v>Short VOL</v>
      </c>
      <c r="AK4396" s="72"/>
      <c r="AL4396" s="73"/>
      <c r="AM4396" s="72"/>
      <c r="AN4396" s="73"/>
      <c r="AO4396" s="74"/>
      <c r="AP4396" s="20"/>
      <c r="AQ4396" s="74"/>
      <c r="AR4396" s="20"/>
      <c r="AS4396" s="74"/>
      <c r="AT4396" s="20"/>
      <c r="AU4396" s="74" t="str">
        <f t="shared" si="2198"/>
        <v>00631L</v>
      </c>
      <c r="AV4396" s="20">
        <f t="shared" si="2204"/>
        <v>1</v>
      </c>
      <c r="AW4396" s="74" t="str">
        <f t="shared" si="2199"/>
        <v>00635U</v>
      </c>
      <c r="AX4396" s="20">
        <f t="shared" si="2200"/>
        <v>0</v>
      </c>
      <c r="AY4396" s="20">
        <f t="shared" si="2205"/>
        <v>1</v>
      </c>
      <c r="AZ4396" s="116">
        <v>39931</v>
      </c>
      <c r="BA4396" s="116"/>
      <c r="BB4396" s="20"/>
      <c r="BC4396" s="20"/>
      <c r="BD4396" s="76"/>
      <c r="BE4396" s="77"/>
      <c r="BF4396" s="77"/>
    </row>
    <row r="4397" spans="1:58" s="23" customFormat="1" ht="15.75" customHeight="1" x14ac:dyDescent="0.4">
      <c r="A4397" s="116">
        <v>39927</v>
      </c>
      <c r="B4397" s="112">
        <v>37.799999999999997</v>
      </c>
      <c r="C4397" s="112">
        <v>37.65</v>
      </c>
      <c r="D4397" s="112">
        <v>37.65</v>
      </c>
      <c r="E4397" s="112">
        <v>37.4</v>
      </c>
      <c r="F4397" s="112">
        <v>37.450000000000003</v>
      </c>
      <c r="G4397" s="112">
        <v>37.1</v>
      </c>
      <c r="H4397" s="113">
        <v>36.75</v>
      </c>
      <c r="I4397" s="90">
        <f t="shared" si="2201"/>
        <v>37.751999999999995</v>
      </c>
      <c r="J4397" s="90">
        <f t="shared" si="2202"/>
        <v>37.65</v>
      </c>
      <c r="K4397" s="114">
        <v>17</v>
      </c>
      <c r="L4397" s="115">
        <v>0.04</v>
      </c>
      <c r="M4397" s="11"/>
      <c r="N4397" s="90">
        <v>36.82</v>
      </c>
      <c r="O4397" s="90">
        <v>37.81</v>
      </c>
      <c r="P4397" s="90">
        <v>38.33</v>
      </c>
      <c r="Q4397" s="90">
        <v>38.11</v>
      </c>
      <c r="R4397" s="63">
        <f t="shared" si="2213"/>
        <v>39.32</v>
      </c>
      <c r="S4397" s="64">
        <f t="shared" si="2212"/>
        <v>-8.8829071332435609E-3</v>
      </c>
      <c r="T4397" s="65"/>
      <c r="U4397" s="65">
        <f t="shared" si="2208"/>
        <v>0.97381645067442468</v>
      </c>
      <c r="V4397" s="65">
        <f t="shared" si="2214"/>
        <v>0.9606052700234804</v>
      </c>
      <c r="W4397" s="65">
        <f t="shared" si="2215"/>
        <v>0.96615061663605351</v>
      </c>
      <c r="X4397" s="61">
        <f t="shared" si="2203"/>
        <v>-3.9682539682539307E-3</v>
      </c>
      <c r="Y4397" s="66">
        <f t="shared" si="2216"/>
        <v>-1.7379679144384989E-2</v>
      </c>
      <c r="Z4397" s="61">
        <f t="shared" si="2217"/>
        <v>-2.7018436109344343E-3</v>
      </c>
      <c r="AA4397" s="67">
        <f t="shared" si="2218"/>
        <v>37.751999999999995</v>
      </c>
      <c r="AB4397" s="68">
        <f t="shared" si="2219"/>
        <v>2.6615969581748965E-2</v>
      </c>
      <c r="AC4397" s="69">
        <f t="shared" si="2220"/>
        <v>2.53123302552959E-2</v>
      </c>
      <c r="AD4397" s="70">
        <f>_xlfn.PERCENTILE.EXC(AC4397:$AC$5675,0.5)</f>
        <v>5.1234404035041134E-2</v>
      </c>
      <c r="AE4397" s="70">
        <f>_xlfn.PERCENTILE.EXC($AC4397:AC$5675,0.35)</f>
        <v>2.53123302552959E-2</v>
      </c>
      <c r="AF4397" s="71">
        <f t="shared" si="2209"/>
        <v>-2.8126538535381911E-4</v>
      </c>
      <c r="AG4397" s="70">
        <f t="shared" si="2210"/>
        <v>-0.31213811082236831</v>
      </c>
      <c r="AH4397" s="70">
        <f t="shared" si="2211"/>
        <v>-0.32972785344228484</v>
      </c>
      <c r="AI4397" s="61" t="str">
        <f t="shared" si="2206"/>
        <v>Safety</v>
      </c>
      <c r="AJ4397" s="68" t="str">
        <f t="shared" si="2207"/>
        <v>Short VOL</v>
      </c>
      <c r="AK4397" s="72"/>
      <c r="AL4397" s="73"/>
      <c r="AM4397" s="72"/>
      <c r="AN4397" s="73"/>
      <c r="AO4397" s="74"/>
      <c r="AP4397" s="20"/>
      <c r="AQ4397" s="74"/>
      <c r="AR4397" s="20"/>
      <c r="AS4397" s="74"/>
      <c r="AT4397" s="20"/>
      <c r="AU4397" s="74" t="str">
        <f t="shared" si="2198"/>
        <v>00631L</v>
      </c>
      <c r="AV4397" s="20">
        <f t="shared" si="2204"/>
        <v>1</v>
      </c>
      <c r="AW4397" s="74" t="str">
        <f t="shared" si="2199"/>
        <v>00635U</v>
      </c>
      <c r="AX4397" s="20">
        <f t="shared" si="2200"/>
        <v>0</v>
      </c>
      <c r="AY4397" s="20">
        <f t="shared" si="2205"/>
        <v>1</v>
      </c>
      <c r="AZ4397" s="116">
        <v>39930</v>
      </c>
      <c r="BA4397" s="116"/>
      <c r="BB4397" s="20"/>
      <c r="BC4397" s="20"/>
      <c r="BD4397" s="76"/>
      <c r="BE4397" s="77"/>
      <c r="BF4397" s="77"/>
    </row>
    <row r="4398" spans="1:58" s="23" customFormat="1" ht="15.75" customHeight="1" x14ac:dyDescent="0.4">
      <c r="A4398" s="116">
        <v>39926</v>
      </c>
      <c r="B4398" s="112">
        <v>37.799999999999997</v>
      </c>
      <c r="C4398" s="112">
        <v>37.4</v>
      </c>
      <c r="D4398" s="112">
        <v>37.450000000000003</v>
      </c>
      <c r="E4398" s="112">
        <v>37.15</v>
      </c>
      <c r="F4398" s="112">
        <v>37.15</v>
      </c>
      <c r="G4398" s="112">
        <v>36.85</v>
      </c>
      <c r="H4398" s="113">
        <v>36.6</v>
      </c>
      <c r="I4398" s="90">
        <f t="shared" si="2201"/>
        <v>37.687999999999995</v>
      </c>
      <c r="J4398" s="90">
        <f t="shared" si="2202"/>
        <v>37.414000000000001</v>
      </c>
      <c r="K4398" s="114">
        <v>18</v>
      </c>
      <c r="L4398" s="115">
        <v>0.04</v>
      </c>
      <c r="M4398" s="11"/>
      <c r="N4398" s="90">
        <v>37.15</v>
      </c>
      <c r="O4398" s="90">
        <v>37.979999999999997</v>
      </c>
      <c r="P4398" s="90">
        <v>38.549999999999997</v>
      </c>
      <c r="Q4398" s="90">
        <v>38.17</v>
      </c>
      <c r="R4398" s="63">
        <f t="shared" si="2213"/>
        <v>39.380000000000003</v>
      </c>
      <c r="S4398" s="64">
        <f t="shared" si="2212"/>
        <v>-2.493438320209981E-2</v>
      </c>
      <c r="T4398" s="65"/>
      <c r="U4398" s="65">
        <f t="shared" si="2208"/>
        <v>0.97814639283833604</v>
      </c>
      <c r="V4398" s="65">
        <f t="shared" si="2214"/>
        <v>0.96368352788586253</v>
      </c>
      <c r="W4398" s="65">
        <f t="shared" si="2215"/>
        <v>0.97327744301807695</v>
      </c>
      <c r="X4398" s="61">
        <f t="shared" si="2203"/>
        <v>-1.0582010582010545E-2</v>
      </c>
      <c r="Y4398" s="66">
        <f t="shared" si="2216"/>
        <v>-1.4804845222072602E-2</v>
      </c>
      <c r="Z4398" s="61">
        <f t="shared" si="2217"/>
        <v>-7.2702186372318464E-3</v>
      </c>
      <c r="AA4398" s="67">
        <f t="shared" si="2218"/>
        <v>37.688000000000002</v>
      </c>
      <c r="AB4398" s="68">
        <f t="shared" si="2219"/>
        <v>1.7496635262449493E-2</v>
      </c>
      <c r="AC4398" s="69">
        <f t="shared" si="2220"/>
        <v>1.4481830417227559E-2</v>
      </c>
      <c r="AD4398" s="70">
        <f>_xlfn.PERCENTILE.EXC(AC4398:$AC$5675,0.5)</f>
        <v>5.124266826405495E-2</v>
      </c>
      <c r="AE4398" s="70">
        <f>_xlfn.PERCENTILE.EXC($AC4398:AC$5675,0.35)</f>
        <v>2.5380703187307663E-2</v>
      </c>
      <c r="AF4398" s="71">
        <f t="shared" si="2209"/>
        <v>-2.8126538535381911E-4</v>
      </c>
      <c r="AG4398" s="70">
        <f t="shared" si="2210"/>
        <v>-0.31213811082236831</v>
      </c>
      <c r="AH4398" s="70">
        <f t="shared" si="2211"/>
        <v>-0.32972785344228484</v>
      </c>
      <c r="AI4398" s="61" t="str">
        <f t="shared" si="2206"/>
        <v>Safety</v>
      </c>
      <c r="AJ4398" s="68" t="str">
        <f t="shared" si="2207"/>
        <v>Short VOL</v>
      </c>
      <c r="AK4398" s="72"/>
      <c r="AL4398" s="73"/>
      <c r="AM4398" s="72"/>
      <c r="AN4398" s="73"/>
      <c r="AO4398" s="74"/>
      <c r="AP4398" s="20"/>
      <c r="AQ4398" s="74"/>
      <c r="AR4398" s="20"/>
      <c r="AS4398" s="74"/>
      <c r="AT4398" s="20"/>
      <c r="AU4398" s="74" t="str">
        <f t="shared" si="2198"/>
        <v>00631L</v>
      </c>
      <c r="AV4398" s="20">
        <f t="shared" si="2204"/>
        <v>1</v>
      </c>
      <c r="AW4398" s="74" t="str">
        <f t="shared" si="2199"/>
        <v>00635U</v>
      </c>
      <c r="AX4398" s="20">
        <f t="shared" si="2200"/>
        <v>0</v>
      </c>
      <c r="AY4398" s="20">
        <f t="shared" si="2205"/>
        <v>1</v>
      </c>
      <c r="AZ4398" s="116">
        <v>39927</v>
      </c>
      <c r="BA4398" s="116"/>
      <c r="BB4398" s="20"/>
      <c r="BC4398" s="20"/>
      <c r="BD4398" s="76"/>
      <c r="BE4398" s="77"/>
      <c r="BF4398" s="77"/>
    </row>
    <row r="4399" spans="1:58" s="23" customFormat="1" ht="15.75" customHeight="1" x14ac:dyDescent="0.4">
      <c r="A4399" s="116">
        <v>39925</v>
      </c>
      <c r="B4399" s="112">
        <v>38.450000000000003</v>
      </c>
      <c r="C4399" s="112">
        <v>38.049999999999997</v>
      </c>
      <c r="D4399" s="112">
        <v>38.049999999999997</v>
      </c>
      <c r="E4399" s="112">
        <v>37.799999999999997</v>
      </c>
      <c r="F4399" s="112">
        <v>37.700000000000003</v>
      </c>
      <c r="G4399" s="112">
        <v>37.4</v>
      </c>
      <c r="H4399" s="113">
        <v>37.1</v>
      </c>
      <c r="I4399" s="90">
        <f t="shared" si="2201"/>
        <v>38.353999999999999</v>
      </c>
      <c r="J4399" s="90">
        <f t="shared" si="2202"/>
        <v>38.049999999999997</v>
      </c>
      <c r="K4399" s="114">
        <v>19</v>
      </c>
      <c r="L4399" s="115">
        <v>0.04</v>
      </c>
      <c r="M4399" s="11"/>
      <c r="N4399" s="90">
        <v>38.1</v>
      </c>
      <c r="O4399" s="90">
        <v>38.5</v>
      </c>
      <c r="P4399" s="90">
        <v>38.950000000000003</v>
      </c>
      <c r="Q4399" s="90">
        <v>38.42</v>
      </c>
      <c r="R4399" s="63">
        <f t="shared" si="2213"/>
        <v>39.35</v>
      </c>
      <c r="S4399" s="64">
        <f t="shared" si="2212"/>
        <v>2.5848142164781929E-2</v>
      </c>
      <c r="T4399" s="65"/>
      <c r="U4399" s="65">
        <f t="shared" si="2208"/>
        <v>0.98961038961038961</v>
      </c>
      <c r="V4399" s="65">
        <f t="shared" si="2214"/>
        <v>0.97817715019255447</v>
      </c>
      <c r="W4399" s="65">
        <f t="shared" si="2215"/>
        <v>0.99167100468505986</v>
      </c>
      <c r="X4399" s="61">
        <f t="shared" si="2203"/>
        <v>-1.0403120936281032E-2</v>
      </c>
      <c r="Y4399" s="66">
        <f t="shared" si="2216"/>
        <v>-1.8518518518518406E-2</v>
      </c>
      <c r="Z4399" s="61">
        <f t="shared" si="2217"/>
        <v>-7.9261615476873878E-3</v>
      </c>
      <c r="AA4399" s="67">
        <f t="shared" si="2218"/>
        <v>38.353999999999999</v>
      </c>
      <c r="AB4399" s="68">
        <f t="shared" si="2219"/>
        <v>9.1863517060367817E-3</v>
      </c>
      <c r="AC4399" s="69">
        <f t="shared" si="2220"/>
        <v>6.6666666666666081E-3</v>
      </c>
      <c r="AD4399" s="70">
        <f>_xlfn.PERCENTILE.EXC(AC4399:$AC$5675,0.5)</f>
        <v>5.1250932493068758E-2</v>
      </c>
      <c r="AE4399" s="70">
        <f>_xlfn.PERCENTILE.EXC($AC4399:AC$5675,0.35)</f>
        <v>2.5431999252920737E-2</v>
      </c>
      <c r="AF4399" s="71">
        <f t="shared" si="2209"/>
        <v>-4.1489171290496414E-4</v>
      </c>
      <c r="AG4399" s="70">
        <f t="shared" si="2210"/>
        <v>-0.31213811082236831</v>
      </c>
      <c r="AH4399" s="70">
        <f t="shared" si="2211"/>
        <v>-0.32972785344228484</v>
      </c>
      <c r="AI4399" s="61" t="str">
        <f t="shared" si="2206"/>
        <v>Safety</v>
      </c>
      <c r="AJ4399" s="68" t="str">
        <f t="shared" si="2207"/>
        <v>Short VOL</v>
      </c>
      <c r="AK4399" s="72"/>
      <c r="AL4399" s="73"/>
      <c r="AM4399" s="72"/>
      <c r="AN4399" s="73"/>
      <c r="AO4399" s="74"/>
      <c r="AP4399" s="20"/>
      <c r="AQ4399" s="74"/>
      <c r="AR4399" s="20"/>
      <c r="AS4399" s="74"/>
      <c r="AT4399" s="20"/>
      <c r="AU4399" s="74" t="str">
        <f t="shared" si="2198"/>
        <v>00631L</v>
      </c>
      <c r="AV4399" s="20">
        <f t="shared" si="2204"/>
        <v>1</v>
      </c>
      <c r="AW4399" s="74" t="str">
        <f t="shared" si="2199"/>
        <v>00635U</v>
      </c>
      <c r="AX4399" s="20">
        <f t="shared" si="2200"/>
        <v>0</v>
      </c>
      <c r="AY4399" s="20">
        <f t="shared" si="2205"/>
        <v>1</v>
      </c>
      <c r="AZ4399" s="116">
        <v>39926</v>
      </c>
      <c r="BA4399" s="116"/>
      <c r="BB4399" s="20"/>
      <c r="BC4399" s="20"/>
      <c r="BD4399" s="76"/>
      <c r="BE4399" s="77"/>
      <c r="BF4399" s="77"/>
    </row>
    <row r="4400" spans="1:58" s="23" customFormat="1" ht="15.75" customHeight="1" x14ac:dyDescent="0.4">
      <c r="A4400" s="116">
        <v>39924</v>
      </c>
      <c r="B4400" s="112">
        <v>37.9</v>
      </c>
      <c r="C4400" s="112">
        <v>37.65</v>
      </c>
      <c r="D4400" s="112">
        <v>37.700000000000003</v>
      </c>
      <c r="E4400" s="112">
        <v>37.299999999999997</v>
      </c>
      <c r="F4400" s="112">
        <v>37.299999999999997</v>
      </c>
      <c r="G4400" s="112">
        <v>37.1</v>
      </c>
      <c r="H4400" s="113">
        <v>36.75</v>
      </c>
      <c r="I4400" s="90">
        <f t="shared" si="2201"/>
        <v>37.85</v>
      </c>
      <c r="J4400" s="90">
        <f t="shared" si="2202"/>
        <v>37.659999999999997</v>
      </c>
      <c r="K4400" s="114">
        <v>20</v>
      </c>
      <c r="L4400" s="115">
        <v>0.04</v>
      </c>
      <c r="M4400" s="11"/>
      <c r="N4400" s="90">
        <v>37.14</v>
      </c>
      <c r="O4400" s="90">
        <v>37.78</v>
      </c>
      <c r="P4400" s="90">
        <v>38.299999999999997</v>
      </c>
      <c r="Q4400" s="90">
        <v>37.799999999999997</v>
      </c>
      <c r="R4400" s="63">
        <f t="shared" si="2213"/>
        <v>38.94</v>
      </c>
      <c r="S4400" s="64">
        <f t="shared" si="2212"/>
        <v>-5.2067381316998444E-2</v>
      </c>
      <c r="T4400" s="65"/>
      <c r="U4400" s="65">
        <f t="shared" si="2208"/>
        <v>0.98305982001058756</v>
      </c>
      <c r="V4400" s="65">
        <f t="shared" si="2214"/>
        <v>0.96971279373368158</v>
      </c>
      <c r="W4400" s="65">
        <f t="shared" si="2215"/>
        <v>0.9825396825396826</v>
      </c>
      <c r="X4400" s="61">
        <f t="shared" si="2203"/>
        <v>-6.5963060686015833E-3</v>
      </c>
      <c r="Y4400" s="66">
        <f t="shared" si="2216"/>
        <v>-1.4745308310991882E-2</v>
      </c>
      <c r="Z4400" s="61">
        <f t="shared" si="2217"/>
        <v>-5.0198150594453058E-3</v>
      </c>
      <c r="AA4400" s="67">
        <f t="shared" si="2218"/>
        <v>37.85</v>
      </c>
      <c r="AB4400" s="68">
        <f t="shared" si="2219"/>
        <v>2.0463112547118956E-2</v>
      </c>
      <c r="AC4400" s="69">
        <f t="shared" si="2220"/>
        <v>1.9116855142703306E-2</v>
      </c>
      <c r="AD4400" s="70">
        <f>_xlfn.PERCENTILE.EXC(AC4400:$AC$5675,0.5)</f>
        <v>5.1251986692918139E-2</v>
      </c>
      <c r="AE4400" s="70">
        <f>_xlfn.PERCENTILE.EXC($AC4400:AC$5675,0.35)</f>
        <v>2.5459940454262062E-2</v>
      </c>
      <c r="AF4400" s="71">
        <f t="shared" si="2209"/>
        <v>-4.1489171290496414E-4</v>
      </c>
      <c r="AG4400" s="70">
        <f t="shared" si="2210"/>
        <v>-0.31213811082236831</v>
      </c>
      <c r="AH4400" s="70">
        <f t="shared" si="2211"/>
        <v>-0.32972785344228484</v>
      </c>
      <c r="AI4400" s="61" t="str">
        <f t="shared" si="2206"/>
        <v>Safety</v>
      </c>
      <c r="AJ4400" s="68" t="str">
        <f t="shared" si="2207"/>
        <v>Short VOL</v>
      </c>
      <c r="AK4400" s="72"/>
      <c r="AL4400" s="73"/>
      <c r="AM4400" s="72"/>
      <c r="AN4400" s="73"/>
      <c r="AO4400" s="74"/>
      <c r="AP4400" s="20"/>
      <c r="AQ4400" s="74"/>
      <c r="AR4400" s="20"/>
      <c r="AS4400" s="74"/>
      <c r="AT4400" s="20"/>
      <c r="AU4400" s="74" t="str">
        <f t="shared" ref="AU4400:AU4463" si="2221">IF(AC4400&gt;AF4400,"00631L",IF(AC4400&lt;AG4400,"Cash","00635U"))</f>
        <v>00631L</v>
      </c>
      <c r="AV4400" s="20">
        <f t="shared" si="2204"/>
        <v>1</v>
      </c>
      <c r="AW4400" s="74" t="str">
        <f t="shared" ref="AW4400:AW4463" si="2222">IF(AC4400&gt;AE4400,"00631L",IF(AC4400&lt;AH4400,"00631L","00635U"))</f>
        <v>00635U</v>
      </c>
      <c r="AX4400" s="20">
        <f t="shared" si="2200"/>
        <v>0</v>
      </c>
      <c r="AY4400" s="20">
        <f t="shared" si="2205"/>
        <v>1</v>
      </c>
      <c r="AZ4400" s="116">
        <v>39925</v>
      </c>
      <c r="BA4400" s="116"/>
      <c r="BB4400" s="20"/>
      <c r="BC4400" s="20"/>
      <c r="BD4400" s="76"/>
      <c r="BE4400" s="77"/>
      <c r="BF4400" s="77"/>
    </row>
    <row r="4401" spans="1:58" s="23" customFormat="1" ht="15.75" customHeight="1" x14ac:dyDescent="0.4">
      <c r="A4401" s="116">
        <v>39923</v>
      </c>
      <c r="B4401" s="112">
        <v>39.5</v>
      </c>
      <c r="C4401" s="112">
        <v>38.950000000000003</v>
      </c>
      <c r="D4401" s="112">
        <v>38.75</v>
      </c>
      <c r="E4401" s="112">
        <v>38.15</v>
      </c>
      <c r="F4401" s="112">
        <v>38.049999999999997</v>
      </c>
      <c r="G4401" s="112">
        <v>37.65</v>
      </c>
      <c r="H4401" s="113">
        <v>37.25</v>
      </c>
      <c r="I4401" s="90">
        <f t="shared" si="2201"/>
        <v>39.411999999999999</v>
      </c>
      <c r="J4401" s="90">
        <f t="shared" si="2202"/>
        <v>38.917999999999999</v>
      </c>
      <c r="K4401" s="114">
        <v>21</v>
      </c>
      <c r="L4401" s="115">
        <v>0.04</v>
      </c>
      <c r="M4401" s="11"/>
      <c r="N4401" s="90">
        <v>39.18</v>
      </c>
      <c r="O4401" s="90">
        <v>39.409999999999997</v>
      </c>
      <c r="P4401" s="90">
        <v>39.369999999999997</v>
      </c>
      <c r="Q4401" s="90">
        <v>38.549999999999997</v>
      </c>
      <c r="R4401" s="63">
        <f t="shared" si="2213"/>
        <v>39.6</v>
      </c>
      <c r="S4401" s="64">
        <f t="shared" si="2212"/>
        <v>0.15439010017678262</v>
      </c>
      <c r="T4401" s="65"/>
      <c r="U4401" s="65">
        <f t="shared" si="2208"/>
        <v>0.99416391778736368</v>
      </c>
      <c r="V4401" s="65">
        <f t="shared" si="2214"/>
        <v>0.99517399034798071</v>
      </c>
      <c r="W4401" s="65">
        <f t="shared" si="2215"/>
        <v>1.016342412451362</v>
      </c>
      <c r="X4401" s="61">
        <f t="shared" si="2203"/>
        <v>-1.3924050632911321E-2</v>
      </c>
      <c r="Y4401" s="66">
        <f t="shared" si="2216"/>
        <v>-2.3591087811271262E-2</v>
      </c>
      <c r="Z4401" s="61">
        <f t="shared" si="2217"/>
        <v>-1.253425352684461E-2</v>
      </c>
      <c r="AA4401" s="67">
        <f t="shared" si="2218"/>
        <v>39.411999999999999</v>
      </c>
      <c r="AB4401" s="68">
        <f t="shared" si="2219"/>
        <v>8.1674323634507474E-3</v>
      </c>
      <c r="AC4401" s="69">
        <f t="shared" si="2220"/>
        <v>5.9213884635017696E-3</v>
      </c>
      <c r="AD4401" s="70">
        <f>_xlfn.PERCENTILE.EXC(AC4401:$AC$5675,0.5)</f>
        <v>5.1253040892767526E-2</v>
      </c>
      <c r="AE4401" s="70">
        <f>_xlfn.PERCENTILE.EXC($AC4401:AC$5675,0.35)</f>
        <v>2.5492633448596536E-2</v>
      </c>
      <c r="AF4401" s="71">
        <f t="shared" si="2209"/>
        <v>-5.7830351004070234E-4</v>
      </c>
      <c r="AG4401" s="70">
        <f t="shared" si="2210"/>
        <v>-0.31213811082236831</v>
      </c>
      <c r="AH4401" s="70">
        <f t="shared" si="2211"/>
        <v>-0.32972785344228484</v>
      </c>
      <c r="AI4401" s="61" t="str">
        <f t="shared" si="2206"/>
        <v>Safety</v>
      </c>
      <c r="AJ4401" s="68" t="str">
        <f t="shared" si="2207"/>
        <v>Short VOL</v>
      </c>
      <c r="AK4401" s="72"/>
      <c r="AL4401" s="73"/>
      <c r="AM4401" s="72"/>
      <c r="AN4401" s="73"/>
      <c r="AO4401" s="74"/>
      <c r="AP4401" s="20"/>
      <c r="AQ4401" s="74"/>
      <c r="AR4401" s="20"/>
      <c r="AS4401" s="74"/>
      <c r="AT4401" s="20"/>
      <c r="AU4401" s="74" t="str">
        <f t="shared" si="2221"/>
        <v>00631L</v>
      </c>
      <c r="AV4401" s="20">
        <f t="shared" si="2204"/>
        <v>1</v>
      </c>
      <c r="AW4401" s="74" t="str">
        <f t="shared" si="2222"/>
        <v>00635U</v>
      </c>
      <c r="AX4401" s="20">
        <f t="shared" si="2200"/>
        <v>0</v>
      </c>
      <c r="AY4401" s="20">
        <f t="shared" si="2205"/>
        <v>1</v>
      </c>
      <c r="AZ4401" s="116">
        <v>39924</v>
      </c>
      <c r="BA4401" s="116"/>
      <c r="BB4401" s="20"/>
      <c r="BC4401" s="20"/>
      <c r="BD4401" s="76"/>
      <c r="BE4401" s="77"/>
      <c r="BF4401" s="77"/>
    </row>
    <row r="4402" spans="1:58" s="23" customFormat="1" ht="15.75" customHeight="1" x14ac:dyDescent="0.4">
      <c r="A4402" s="116">
        <v>39920</v>
      </c>
      <c r="B4402" s="112">
        <v>36.6</v>
      </c>
      <c r="C4402" s="112">
        <v>36.65</v>
      </c>
      <c r="D4402" s="112">
        <v>36.85</v>
      </c>
      <c r="E4402" s="112">
        <v>36.700000000000003</v>
      </c>
      <c r="F4402" s="112">
        <v>36.799999999999997</v>
      </c>
      <c r="G4402" s="112">
        <v>36.549999999999997</v>
      </c>
      <c r="H4402" s="113">
        <v>36.4</v>
      </c>
      <c r="I4402" s="90">
        <f t="shared" si="2201"/>
        <v>36.606000000000002</v>
      </c>
      <c r="J4402" s="90">
        <f t="shared" si="2202"/>
        <v>36.673999999999999</v>
      </c>
      <c r="K4402" s="114">
        <v>22</v>
      </c>
      <c r="L4402" s="115">
        <v>0.04</v>
      </c>
      <c r="M4402" s="11"/>
      <c r="N4402" s="90">
        <v>33.94</v>
      </c>
      <c r="O4402" s="90">
        <v>36.590000000000003</v>
      </c>
      <c r="P4402" s="90">
        <v>37.49</v>
      </c>
      <c r="Q4402" s="90">
        <v>36.729999999999997</v>
      </c>
      <c r="R4402" s="63">
        <f t="shared" si="2213"/>
        <v>40.140000000000015</v>
      </c>
      <c r="S4402" s="64">
        <f t="shared" si="2212"/>
        <v>-5.1690416317407138E-2</v>
      </c>
      <c r="T4402" s="65"/>
      <c r="U4402" s="65">
        <f t="shared" si="2208"/>
        <v>0.92757584039355001</v>
      </c>
      <c r="V4402" s="65">
        <f t="shared" si="2214"/>
        <v>0.90530808215524128</v>
      </c>
      <c r="W4402" s="65">
        <f t="shared" si="2215"/>
        <v>0.92404029403757149</v>
      </c>
      <c r="X4402" s="61">
        <f t="shared" si="2203"/>
        <v>1.3661202185791573E-3</v>
      </c>
      <c r="Y4402" s="66">
        <f t="shared" si="2216"/>
        <v>-8.1743869209810419E-3</v>
      </c>
      <c r="Z4402" s="61">
        <f t="shared" si="2217"/>
        <v>1.8576189695677712E-3</v>
      </c>
      <c r="AA4402" s="67">
        <f t="shared" si="2218"/>
        <v>36.605999999999995</v>
      </c>
      <c r="AB4402" s="68">
        <f t="shared" si="2219"/>
        <v>7.8373600471420266E-2</v>
      </c>
      <c r="AC4402" s="69">
        <f t="shared" si="2220"/>
        <v>7.855038302887439E-2</v>
      </c>
      <c r="AD4402" s="70">
        <f>_xlfn.PERCENTILE.EXC(AC4402:$AC$5675,0.5)</f>
        <v>5.1255617069835599E-2</v>
      </c>
      <c r="AE4402" s="70">
        <f>_xlfn.PERCENTILE.EXC($AC4402:AC$5675,0.35)</f>
        <v>2.5513986434509171E-2</v>
      </c>
      <c r="AF4402" s="71">
        <f t="shared" si="2209"/>
        <v>-9.6305773228844735E-4</v>
      </c>
      <c r="AG4402" s="70">
        <f t="shared" si="2210"/>
        <v>-0.31213811082236831</v>
      </c>
      <c r="AH4402" s="70">
        <f t="shared" si="2211"/>
        <v>-0.32972785344228484</v>
      </c>
      <c r="AI4402" s="61" t="str">
        <f t="shared" si="2206"/>
        <v>Short VOL</v>
      </c>
      <c r="AJ4402" s="68" t="str">
        <f t="shared" si="2207"/>
        <v>Short VOL</v>
      </c>
      <c r="AK4402" s="72"/>
      <c r="AL4402" s="73"/>
      <c r="AM4402" s="72"/>
      <c r="AN4402" s="73"/>
      <c r="AO4402" s="74"/>
      <c r="AP4402" s="20"/>
      <c r="AQ4402" s="74"/>
      <c r="AR4402" s="20"/>
      <c r="AS4402" s="74"/>
      <c r="AT4402" s="20"/>
      <c r="AU4402" s="74" t="str">
        <f t="shared" si="2221"/>
        <v>00631L</v>
      </c>
      <c r="AV4402" s="20">
        <f t="shared" si="2204"/>
        <v>1</v>
      </c>
      <c r="AW4402" s="74" t="str">
        <f t="shared" si="2222"/>
        <v>00631L</v>
      </c>
      <c r="AX4402" s="20">
        <f t="shared" si="2200"/>
        <v>1</v>
      </c>
      <c r="AY4402" s="20">
        <f t="shared" si="2205"/>
        <v>1</v>
      </c>
      <c r="AZ4402" s="116">
        <v>39923</v>
      </c>
      <c r="BA4402" s="116"/>
      <c r="BB4402" s="20"/>
      <c r="BC4402" s="20"/>
      <c r="BD4402" s="76"/>
      <c r="BE4402" s="77"/>
      <c r="BF4402" s="77"/>
    </row>
    <row r="4403" spans="1:58" s="23" customFormat="1" ht="15.75" customHeight="1" x14ac:dyDescent="0.4">
      <c r="A4403" s="116">
        <v>39919</v>
      </c>
      <c r="B4403" s="112">
        <v>37.35</v>
      </c>
      <c r="C4403" s="112">
        <v>37.5</v>
      </c>
      <c r="D4403" s="112">
        <v>37.65</v>
      </c>
      <c r="E4403" s="112">
        <v>37.5</v>
      </c>
      <c r="F4403" s="112">
        <v>37.5</v>
      </c>
      <c r="G4403" s="112">
        <v>37.25</v>
      </c>
      <c r="H4403" s="113">
        <v>36.799999999999997</v>
      </c>
      <c r="I4403" s="90">
        <f t="shared" si="2201"/>
        <v>37.362000000000002</v>
      </c>
      <c r="J4403" s="90">
        <f t="shared" si="2202"/>
        <v>37.512</v>
      </c>
      <c r="K4403" s="114">
        <v>23</v>
      </c>
      <c r="L4403" s="115">
        <v>0.04</v>
      </c>
      <c r="M4403" s="11"/>
      <c r="N4403" s="90">
        <v>35.79</v>
      </c>
      <c r="O4403" s="90">
        <v>36.96</v>
      </c>
      <c r="P4403" s="90">
        <v>38.61</v>
      </c>
      <c r="Q4403" s="90">
        <v>37.64</v>
      </c>
      <c r="R4403" s="63">
        <f t="shared" si="2213"/>
        <v>39.779999999999994</v>
      </c>
      <c r="S4403" s="64">
        <f t="shared" si="2212"/>
        <v>-1.0505944152612733E-2</v>
      </c>
      <c r="T4403" s="65"/>
      <c r="U4403" s="65">
        <f t="shared" si="2208"/>
        <v>0.96834415584415579</v>
      </c>
      <c r="V4403" s="65">
        <f t="shared" si="2214"/>
        <v>0.92696192696192692</v>
      </c>
      <c r="W4403" s="65">
        <f t="shared" si="2215"/>
        <v>0.95085015940488837</v>
      </c>
      <c r="X4403" s="61">
        <f t="shared" si="2203"/>
        <v>4.0160642570280739E-3</v>
      </c>
      <c r="Y4403" s="66">
        <f t="shared" si="2216"/>
        <v>-1.8666666666666741E-2</v>
      </c>
      <c r="Z4403" s="61">
        <f t="shared" si="2217"/>
        <v>4.0147743696803857E-3</v>
      </c>
      <c r="AA4403" s="67">
        <f t="shared" si="2218"/>
        <v>37.362000000000002</v>
      </c>
      <c r="AB4403" s="68">
        <f t="shared" si="2219"/>
        <v>4.3587594300083889E-2</v>
      </c>
      <c r="AC4403" s="69">
        <f t="shared" si="2220"/>
        <v>4.3922883487007625E-2</v>
      </c>
      <c r="AD4403" s="70">
        <f>_xlfn.PERCENTILE.EXC(AC4403:$AC$5675,0.5)</f>
        <v>5.1253040892767526E-2</v>
      </c>
      <c r="AE4403" s="70">
        <f>_xlfn.PERCENTILE.EXC($AC4403:AC$5675,0.35)</f>
        <v>2.5507905284173724E-2</v>
      </c>
      <c r="AF4403" s="71">
        <f t="shared" si="2209"/>
        <v>-1.250744871107163E-3</v>
      </c>
      <c r="AG4403" s="70">
        <f t="shared" si="2210"/>
        <v>-0.31213811082236831</v>
      </c>
      <c r="AH4403" s="70">
        <f t="shared" si="2211"/>
        <v>-0.32972785344228484</v>
      </c>
      <c r="AI4403" s="61" t="str">
        <f t="shared" si="2206"/>
        <v>Safety</v>
      </c>
      <c r="AJ4403" s="68" t="str">
        <f t="shared" si="2207"/>
        <v>Short VOL</v>
      </c>
      <c r="AK4403" s="72"/>
      <c r="AL4403" s="73"/>
      <c r="AM4403" s="72"/>
      <c r="AN4403" s="73"/>
      <c r="AO4403" s="74"/>
      <c r="AP4403" s="20"/>
      <c r="AQ4403" s="74"/>
      <c r="AR4403" s="20"/>
      <c r="AS4403" s="74"/>
      <c r="AT4403" s="20"/>
      <c r="AU4403" s="74" t="str">
        <f t="shared" si="2221"/>
        <v>00631L</v>
      </c>
      <c r="AV4403" s="20">
        <f t="shared" si="2204"/>
        <v>1</v>
      </c>
      <c r="AW4403" s="74" t="str">
        <f t="shared" si="2222"/>
        <v>00631L</v>
      </c>
      <c r="AX4403" s="20">
        <f t="shared" si="2200"/>
        <v>1</v>
      </c>
      <c r="AY4403" s="20">
        <f t="shared" si="2205"/>
        <v>1</v>
      </c>
      <c r="AZ4403" s="116">
        <v>39920</v>
      </c>
      <c r="BA4403" s="116"/>
      <c r="BB4403" s="20"/>
      <c r="BC4403" s="20"/>
      <c r="BD4403" s="76"/>
      <c r="BE4403" s="77"/>
      <c r="BF4403" s="77"/>
    </row>
    <row r="4404" spans="1:58" s="23" customFormat="1" ht="15.75" customHeight="1" x14ac:dyDescent="0.4">
      <c r="A4404" s="116">
        <v>39918</v>
      </c>
      <c r="B4404" s="112">
        <v>38.799999999999997</v>
      </c>
      <c r="C4404" s="112">
        <v>38.799999999999997</v>
      </c>
      <c r="D4404" s="112">
        <v>38.9</v>
      </c>
      <c r="E4404" s="112">
        <v>38.549999999999997</v>
      </c>
      <c r="F4404" s="112">
        <v>38.5</v>
      </c>
      <c r="G4404" s="112">
        <v>38.15</v>
      </c>
      <c r="H4404" s="113">
        <v>37.6</v>
      </c>
      <c r="I4404" s="90">
        <f t="shared" si="2201"/>
        <v>38.799999999999997</v>
      </c>
      <c r="J4404" s="90">
        <f t="shared" si="2202"/>
        <v>38.803999999999995</v>
      </c>
      <c r="K4404" s="114">
        <v>24</v>
      </c>
      <c r="L4404" s="115">
        <v>0.04</v>
      </c>
      <c r="M4404" s="11"/>
      <c r="N4404" s="90">
        <v>36.17</v>
      </c>
      <c r="O4404" s="90">
        <v>37.97</v>
      </c>
      <c r="P4404" s="90">
        <v>39.380000000000003</v>
      </c>
      <c r="Q4404" s="90">
        <v>38.450000000000003</v>
      </c>
      <c r="R4404" s="63">
        <f t="shared" si="2213"/>
        <v>41.179999999999993</v>
      </c>
      <c r="S4404" s="64">
        <f t="shared" si="2212"/>
        <v>-3.9819485001327315E-2</v>
      </c>
      <c r="T4404" s="65"/>
      <c r="U4404" s="65">
        <f t="shared" si="2208"/>
        <v>0.95259415327890451</v>
      </c>
      <c r="V4404" s="65">
        <f t="shared" si="2214"/>
        <v>0.91848654139156927</v>
      </c>
      <c r="W4404" s="65">
        <f t="shared" si="2215"/>
        <v>0.94070221066319892</v>
      </c>
      <c r="X4404" s="61">
        <f t="shared" si="2203"/>
        <v>0</v>
      </c>
      <c r="Y4404" s="66">
        <f t="shared" si="2216"/>
        <v>-2.4643320363164613E-2</v>
      </c>
      <c r="Z4404" s="61">
        <f t="shared" si="2217"/>
        <v>1.0309278350509751E-4</v>
      </c>
      <c r="AA4404" s="67">
        <f t="shared" si="2218"/>
        <v>38.799999999999997</v>
      </c>
      <c r="AB4404" s="68">
        <f t="shared" si="2219"/>
        <v>7.271219242466119E-2</v>
      </c>
      <c r="AC4404" s="69">
        <f t="shared" si="2220"/>
        <v>7.271219242466119E-2</v>
      </c>
      <c r="AD4404" s="70">
        <f>_xlfn.PERCENTILE.EXC(AC4404:$AC$5675,0.5)</f>
        <v>5.1255617069835599E-2</v>
      </c>
      <c r="AE4404" s="70">
        <f>_xlfn.PERCENTILE.EXC($AC4404:AC$5675,0.35)</f>
        <v>2.5490088142667004E-2</v>
      </c>
      <c r="AF4404" s="71">
        <f t="shared" si="2209"/>
        <v>-1.5017242276949422E-3</v>
      </c>
      <c r="AG4404" s="70">
        <f t="shared" si="2210"/>
        <v>-0.31213811082236831</v>
      </c>
      <c r="AH4404" s="70">
        <f t="shared" si="2211"/>
        <v>-0.32972785344228484</v>
      </c>
      <c r="AI4404" s="61" t="str">
        <f t="shared" si="2206"/>
        <v>Short VOL</v>
      </c>
      <c r="AJ4404" s="68" t="str">
        <f t="shared" si="2207"/>
        <v>Short VOL</v>
      </c>
      <c r="AK4404" s="72"/>
      <c r="AL4404" s="73"/>
      <c r="AM4404" s="72"/>
      <c r="AN4404" s="73"/>
      <c r="AO4404" s="74"/>
      <c r="AP4404" s="20"/>
      <c r="AQ4404" s="74"/>
      <c r="AR4404" s="20"/>
      <c r="AS4404" s="74"/>
      <c r="AT4404" s="20"/>
      <c r="AU4404" s="74" t="str">
        <f t="shared" si="2221"/>
        <v>00631L</v>
      </c>
      <c r="AV4404" s="20">
        <f t="shared" si="2204"/>
        <v>1</v>
      </c>
      <c r="AW4404" s="74" t="str">
        <f t="shared" si="2222"/>
        <v>00631L</v>
      </c>
      <c r="AX4404" s="20">
        <f t="shared" si="2200"/>
        <v>1</v>
      </c>
      <c r="AY4404" s="20">
        <f t="shared" si="2205"/>
        <v>1</v>
      </c>
      <c r="AZ4404" s="116">
        <v>39919</v>
      </c>
      <c r="BA4404" s="116"/>
      <c r="BB4404" s="20"/>
      <c r="BC4404" s="20"/>
      <c r="BD4404" s="76"/>
      <c r="BE4404" s="77"/>
      <c r="BF4404" s="77"/>
    </row>
    <row r="4405" spans="1:58" s="23" customFormat="1" ht="15.75" customHeight="1" x14ac:dyDescent="0.4">
      <c r="A4405" s="116">
        <v>39917</v>
      </c>
      <c r="B4405" s="112">
        <v>37.85</v>
      </c>
      <c r="C4405" s="112">
        <v>39.6</v>
      </c>
      <c r="D4405" s="112">
        <v>39.6</v>
      </c>
      <c r="E4405" s="112">
        <v>39.6</v>
      </c>
      <c r="F4405" s="112">
        <v>39.1</v>
      </c>
      <c r="G4405" s="112">
        <v>38.85</v>
      </c>
      <c r="H4405" s="113">
        <v>38.200000000000003</v>
      </c>
      <c r="I4405" s="90">
        <f t="shared" si="2201"/>
        <v>39.6</v>
      </c>
      <c r="J4405" s="90">
        <f t="shared" si="2202"/>
        <v>39.6</v>
      </c>
      <c r="K4405" s="114">
        <v>0</v>
      </c>
      <c r="L4405" s="115">
        <v>5.2631578947368418E-2</v>
      </c>
      <c r="M4405" s="11"/>
      <c r="N4405" s="90">
        <v>37.67</v>
      </c>
      <c r="O4405" s="90">
        <v>38.69</v>
      </c>
      <c r="P4405" s="90">
        <v>40.200000000000003</v>
      </c>
      <c r="Q4405" s="90">
        <v>38.9</v>
      </c>
      <c r="R4405" s="63">
        <f t="shared" si="2213"/>
        <v>41.22</v>
      </c>
      <c r="S4405" s="64">
        <f t="shared" si="2212"/>
        <v>-3.7027241470510594E-3</v>
      </c>
      <c r="T4405" s="65"/>
      <c r="U4405" s="65">
        <f t="shared" si="2208"/>
        <v>0.97363659860429064</v>
      </c>
      <c r="V4405" s="65">
        <f t="shared" si="2214"/>
        <v>0.93706467661691539</v>
      </c>
      <c r="W4405" s="65">
        <f t="shared" si="2215"/>
        <v>0.96838046272493583</v>
      </c>
      <c r="X4405" s="61">
        <f t="shared" si="2203"/>
        <v>4.6235138705416116E-2</v>
      </c>
      <c r="Y4405" s="66">
        <f t="shared" si="2216"/>
        <v>-3.5353535353535318E-2</v>
      </c>
      <c r="Z4405" s="61">
        <f t="shared" si="2217"/>
        <v>0</v>
      </c>
      <c r="AA4405" s="67">
        <f t="shared" si="2218"/>
        <v>39.6</v>
      </c>
      <c r="AB4405" s="68">
        <f t="shared" si="2219"/>
        <v>4.7783382001592703E-3</v>
      </c>
      <c r="AC4405" s="69">
        <f t="shared" si="2220"/>
        <v>5.1234404035041134E-2</v>
      </c>
      <c r="AD4405" s="70">
        <f>_xlfn.PERCENTILE.EXC(AC4405:$AC$5675,0.5)</f>
        <v>5.1253040892767526E-2</v>
      </c>
      <c r="AE4405" s="70">
        <f>_xlfn.PERCENTILE.EXC($AC4405:AC$5675,0.35)</f>
        <v>2.5472271001160288E-2</v>
      </c>
      <c r="AF4405" s="71">
        <f t="shared" si="2209"/>
        <v>-1.8715962495749487E-3</v>
      </c>
      <c r="AG4405" s="70">
        <f t="shared" si="2210"/>
        <v>-0.31213811082236831</v>
      </c>
      <c r="AH4405" s="70">
        <f t="shared" si="2211"/>
        <v>-0.32972785344228484</v>
      </c>
      <c r="AI4405" s="61" t="str">
        <f t="shared" si="2206"/>
        <v>Safety</v>
      </c>
      <c r="AJ4405" s="68" t="str">
        <f t="shared" si="2207"/>
        <v>Short VOL</v>
      </c>
      <c r="AK4405" s="72"/>
      <c r="AL4405" s="73"/>
      <c r="AM4405" s="72"/>
      <c r="AN4405" s="73"/>
      <c r="AO4405" s="74"/>
      <c r="AP4405" s="20"/>
      <c r="AQ4405" s="74"/>
      <c r="AR4405" s="20"/>
      <c r="AS4405" s="74"/>
      <c r="AT4405" s="20"/>
      <c r="AU4405" s="74" t="str">
        <f t="shared" si="2221"/>
        <v>00631L</v>
      </c>
      <c r="AV4405" s="20">
        <f t="shared" si="2204"/>
        <v>1</v>
      </c>
      <c r="AW4405" s="74" t="str">
        <f t="shared" si="2222"/>
        <v>00631L</v>
      </c>
      <c r="AX4405" s="20">
        <f t="shared" ref="AX4405:AX4468" si="2223">IF(AW4405="00631L",1,0)</f>
        <v>1</v>
      </c>
      <c r="AY4405" s="20">
        <f t="shared" si="2205"/>
        <v>1</v>
      </c>
      <c r="AZ4405" s="116">
        <v>39918</v>
      </c>
      <c r="BA4405" s="116"/>
      <c r="BB4405" s="20"/>
      <c r="BC4405" s="20"/>
      <c r="BD4405" s="76"/>
      <c r="BE4405" s="77"/>
      <c r="BF4405" s="77"/>
    </row>
    <row r="4406" spans="1:58" s="23" customFormat="1" ht="15.75" customHeight="1" x14ac:dyDescent="0.4">
      <c r="A4406" s="116">
        <v>39916</v>
      </c>
      <c r="B4406" s="112">
        <v>37.049999999999997</v>
      </c>
      <c r="C4406" s="112">
        <v>39.700000000000003</v>
      </c>
      <c r="D4406" s="112">
        <v>39.5</v>
      </c>
      <c r="E4406" s="112">
        <v>39.65</v>
      </c>
      <c r="F4406" s="112">
        <v>39.15</v>
      </c>
      <c r="G4406" s="112">
        <v>38.75</v>
      </c>
      <c r="H4406" s="113">
        <v>37.9</v>
      </c>
      <c r="I4406" s="90">
        <f t="shared" ref="I4406:I4469" si="2224">C4406-((C4406-B4406)*K4406*L4406)</f>
        <v>39.560526315789474</v>
      </c>
      <c r="J4406" s="90">
        <f t="shared" ref="J4406:J4469" si="2225">D4406-((D4406-C4406)*K4406*L4406)</f>
        <v>39.510526315789477</v>
      </c>
      <c r="K4406" s="114">
        <v>1</v>
      </c>
      <c r="L4406" s="115">
        <v>5.2631578947368418E-2</v>
      </c>
      <c r="M4406" s="11"/>
      <c r="N4406" s="90">
        <v>37.81</v>
      </c>
      <c r="O4406" s="90">
        <v>38.549999999999997</v>
      </c>
      <c r="P4406" s="90">
        <v>39.96</v>
      </c>
      <c r="Q4406" s="90">
        <v>38.51</v>
      </c>
      <c r="R4406" s="63">
        <f t="shared" si="2213"/>
        <v>40.699999999999989</v>
      </c>
      <c r="S4406" s="64">
        <f t="shared" si="2212"/>
        <v>3.5039693402682759E-2</v>
      </c>
      <c r="T4406" s="65"/>
      <c r="U4406" s="65">
        <f t="shared" si="2208"/>
        <v>0.98080415045395608</v>
      </c>
      <c r="V4406" s="65">
        <f t="shared" si="2214"/>
        <v>0.94619619619619622</v>
      </c>
      <c r="W4406" s="65">
        <f t="shared" si="2215"/>
        <v>0.98182290314204113</v>
      </c>
      <c r="X4406" s="61">
        <f t="shared" si="2203"/>
        <v>7.1524966261808529E-2</v>
      </c>
      <c r="Y4406" s="66">
        <f t="shared" si="2216"/>
        <v>-4.4136191677175286E-2</v>
      </c>
      <c r="Z4406" s="61">
        <f t="shared" si="2217"/>
        <v>-1.2638861172087354E-3</v>
      </c>
      <c r="AA4406" s="67">
        <f t="shared" si="2218"/>
        <v>39.560526315789481</v>
      </c>
      <c r="AB4406" s="68">
        <f t="shared" si="2219"/>
        <v>-2.010050251256295E-2</v>
      </c>
      <c r="AC4406" s="69">
        <f t="shared" si="2220"/>
        <v>4.6297971853728609E-2</v>
      </c>
      <c r="AD4406" s="70">
        <f>_xlfn.PERCENTILE.EXC(AC4406:$AC$5675,0.5)</f>
        <v>5.1255617069835599E-2</v>
      </c>
      <c r="AE4406" s="70">
        <f>_xlfn.PERCENTILE.EXC($AC4406:AC$5675,0.35)</f>
        <v>2.5455641807901858E-2</v>
      </c>
      <c r="AF4406" s="71">
        <f t="shared" si="2209"/>
        <v>-1.8715962495749487E-3</v>
      </c>
      <c r="AG4406" s="70">
        <f t="shared" si="2210"/>
        <v>-0.31213811082236831</v>
      </c>
      <c r="AH4406" s="70">
        <f t="shared" si="2211"/>
        <v>-0.32972785344228484</v>
      </c>
      <c r="AI4406" s="61" t="str">
        <f t="shared" si="2206"/>
        <v>Safety</v>
      </c>
      <c r="AJ4406" s="68" t="str">
        <f t="shared" si="2207"/>
        <v>Short VOL</v>
      </c>
      <c r="AK4406" s="72"/>
      <c r="AL4406" s="73"/>
      <c r="AM4406" s="72"/>
      <c r="AN4406" s="73"/>
      <c r="AO4406" s="74"/>
      <c r="AP4406" s="20"/>
      <c r="AQ4406" s="74"/>
      <c r="AR4406" s="20"/>
      <c r="AS4406" s="74"/>
      <c r="AT4406" s="20"/>
      <c r="AU4406" s="74" t="str">
        <f t="shared" si="2221"/>
        <v>00631L</v>
      </c>
      <c r="AV4406" s="20">
        <f t="shared" si="2204"/>
        <v>1</v>
      </c>
      <c r="AW4406" s="74" t="str">
        <f t="shared" si="2222"/>
        <v>00631L</v>
      </c>
      <c r="AX4406" s="20">
        <f t="shared" si="2223"/>
        <v>1</v>
      </c>
      <c r="AY4406" s="20">
        <f t="shared" si="2205"/>
        <v>1</v>
      </c>
      <c r="AZ4406" s="116">
        <v>39917</v>
      </c>
      <c r="BA4406" s="116"/>
      <c r="BB4406" s="20"/>
      <c r="BC4406" s="20"/>
      <c r="BD4406" s="76"/>
      <c r="BE4406" s="77"/>
      <c r="BF4406" s="77"/>
    </row>
    <row r="4407" spans="1:58" s="23" customFormat="1" ht="15.75" customHeight="1" x14ac:dyDescent="0.4">
      <c r="A4407" s="116">
        <v>39912</v>
      </c>
      <c r="B4407" s="112">
        <v>38.299999999999997</v>
      </c>
      <c r="C4407" s="112">
        <v>39.9</v>
      </c>
      <c r="D4407" s="112">
        <v>39.700000000000003</v>
      </c>
      <c r="E4407" s="112">
        <v>39.75</v>
      </c>
      <c r="F4407" s="112">
        <v>39.15</v>
      </c>
      <c r="G4407" s="112">
        <v>38.75</v>
      </c>
      <c r="H4407" s="113">
        <v>37.799999999999997</v>
      </c>
      <c r="I4407" s="90">
        <f t="shared" si="2224"/>
        <v>39.731578947368419</v>
      </c>
      <c r="J4407" s="90">
        <f t="shared" si="2225"/>
        <v>39.721052631578949</v>
      </c>
      <c r="K4407" s="114">
        <v>2</v>
      </c>
      <c r="L4407" s="115">
        <v>5.2631578947368418E-2</v>
      </c>
      <c r="M4407" s="11"/>
      <c r="N4407" s="90">
        <v>36.53</v>
      </c>
      <c r="O4407" s="90">
        <v>38.53</v>
      </c>
      <c r="P4407" s="90">
        <v>40.26</v>
      </c>
      <c r="Q4407" s="90">
        <v>38.5</v>
      </c>
      <c r="R4407" s="63">
        <f t="shared" si="2213"/>
        <v>42.259999999999991</v>
      </c>
      <c r="S4407" s="64">
        <f t="shared" si="2212"/>
        <v>-5.9716859716859721E-2</v>
      </c>
      <c r="T4407" s="65"/>
      <c r="U4407" s="65">
        <f t="shared" si="2208"/>
        <v>0.94809239553594604</v>
      </c>
      <c r="V4407" s="65">
        <f t="shared" si="2214"/>
        <v>0.90735221063089921</v>
      </c>
      <c r="W4407" s="65">
        <f t="shared" si="2215"/>
        <v>0.94883116883116891</v>
      </c>
      <c r="X4407" s="61">
        <f t="shared" si="2203"/>
        <v>4.1775456919060094E-2</v>
      </c>
      <c r="Y4407" s="66">
        <f t="shared" si="2216"/>
        <v>-4.9056603773584978E-2</v>
      </c>
      <c r="Z4407" s="61">
        <f t="shared" si="2217"/>
        <v>-2.6493575307977838E-4</v>
      </c>
      <c r="AA4407" s="67">
        <f t="shared" si="2218"/>
        <v>39.731578947368419</v>
      </c>
      <c r="AB4407" s="68">
        <f t="shared" si="2219"/>
        <v>4.8453326033397096E-2</v>
      </c>
      <c r="AC4407" s="69">
        <f t="shared" si="2220"/>
        <v>8.7642456812713335E-2</v>
      </c>
      <c r="AD4407" s="70">
        <f>_xlfn.PERCENTILE.EXC(AC4407:$AC$5675,0.5)</f>
        <v>5.1258193246903679E-2</v>
      </c>
      <c r="AE4407" s="70">
        <f>_xlfn.PERCENTILE.EXC($AC4407:AC$5675,0.35)</f>
        <v>2.5440596545641146E-2</v>
      </c>
      <c r="AF4407" s="71">
        <f t="shared" si="2209"/>
        <v>-2.0831089441330115E-3</v>
      </c>
      <c r="AG4407" s="70">
        <f t="shared" si="2210"/>
        <v>-0.31213811082236831</v>
      </c>
      <c r="AH4407" s="70">
        <f t="shared" si="2211"/>
        <v>-0.32972785344228484</v>
      </c>
      <c r="AI4407" s="61" t="str">
        <f t="shared" si="2206"/>
        <v>Short VOL</v>
      </c>
      <c r="AJ4407" s="68" t="str">
        <f t="shared" si="2207"/>
        <v>Short VOL</v>
      </c>
      <c r="AK4407" s="72"/>
      <c r="AL4407" s="73"/>
      <c r="AM4407" s="72"/>
      <c r="AN4407" s="73"/>
      <c r="AO4407" s="74"/>
      <c r="AP4407" s="20"/>
      <c r="AQ4407" s="74"/>
      <c r="AR4407" s="20"/>
      <c r="AS4407" s="74"/>
      <c r="AT4407" s="20"/>
      <c r="AU4407" s="74" t="str">
        <f t="shared" si="2221"/>
        <v>00631L</v>
      </c>
      <c r="AV4407" s="20">
        <f t="shared" si="2204"/>
        <v>1</v>
      </c>
      <c r="AW4407" s="74" t="str">
        <f t="shared" si="2222"/>
        <v>00631L</v>
      </c>
      <c r="AX4407" s="20">
        <f t="shared" si="2223"/>
        <v>1</v>
      </c>
      <c r="AY4407" s="20">
        <f t="shared" si="2205"/>
        <v>1</v>
      </c>
      <c r="AZ4407" s="116">
        <v>39916</v>
      </c>
      <c r="BA4407" s="116"/>
      <c r="BB4407" s="20"/>
      <c r="BC4407" s="20"/>
      <c r="BD4407" s="76"/>
      <c r="BE4407" s="77"/>
      <c r="BF4407" s="77"/>
    </row>
    <row r="4408" spans="1:58" s="23" customFormat="1" ht="15.75" customHeight="1" x14ac:dyDescent="0.4">
      <c r="A4408" s="116">
        <v>39911</v>
      </c>
      <c r="B4408" s="112">
        <v>40.6</v>
      </c>
      <c r="C4408" s="112">
        <v>41.55</v>
      </c>
      <c r="D4408" s="112">
        <v>41.15</v>
      </c>
      <c r="E4408" s="112">
        <v>40.950000000000003</v>
      </c>
      <c r="F4408" s="112">
        <v>40.049999999999997</v>
      </c>
      <c r="G4408" s="112">
        <v>39.700000000000003</v>
      </c>
      <c r="H4408" s="113">
        <v>38.85</v>
      </c>
      <c r="I4408" s="90">
        <f t="shared" si="2224"/>
        <v>41.4</v>
      </c>
      <c r="J4408" s="90">
        <f t="shared" si="2225"/>
        <v>41.213157894736838</v>
      </c>
      <c r="K4408" s="114">
        <v>3</v>
      </c>
      <c r="L4408" s="115">
        <v>5.2631578947368418E-2</v>
      </c>
      <c r="M4408" s="11"/>
      <c r="N4408" s="90">
        <v>38.85</v>
      </c>
      <c r="O4408" s="90">
        <v>40.200000000000003</v>
      </c>
      <c r="P4408" s="90">
        <v>41.12</v>
      </c>
      <c r="Q4408" s="90">
        <v>39.53</v>
      </c>
      <c r="R4408" s="63">
        <f t="shared" si="2213"/>
        <v>42.469999999999992</v>
      </c>
      <c r="S4408" s="64">
        <f t="shared" si="2212"/>
        <v>-3.8128249566724413E-2</v>
      </c>
      <c r="T4408" s="65"/>
      <c r="U4408" s="65">
        <f t="shared" si="2208"/>
        <v>0.96641791044776115</v>
      </c>
      <c r="V4408" s="65">
        <f t="shared" si="2214"/>
        <v>0.94479571984435806</v>
      </c>
      <c r="W4408" s="65">
        <f t="shared" si="2215"/>
        <v>0.98279787503162153</v>
      </c>
      <c r="X4408" s="61">
        <f t="shared" si="2203"/>
        <v>2.3399014778325018E-2</v>
      </c>
      <c r="Y4408" s="66">
        <f t="shared" si="2216"/>
        <v>-5.1282051282051315E-2</v>
      </c>
      <c r="Z4408" s="61">
        <f t="shared" si="2217"/>
        <v>-4.513094330028028E-3</v>
      </c>
      <c r="AA4408" s="67">
        <f t="shared" si="2218"/>
        <v>41.4</v>
      </c>
      <c r="AB4408" s="68">
        <f t="shared" si="2219"/>
        <v>4.5045045045045043E-2</v>
      </c>
      <c r="AC4408" s="69">
        <f t="shared" si="2220"/>
        <v>6.5637065637065561E-2</v>
      </c>
      <c r="AD4408" s="70">
        <f>_xlfn.PERCENTILE.EXC(AC4408:$AC$5675,0.5)</f>
        <v>5.1255617069835599E-2</v>
      </c>
      <c r="AE4408" s="70">
        <f>_xlfn.PERCENTILE.EXC($AC4408:AC$5675,0.35)</f>
        <v>2.5425551283380431E-2</v>
      </c>
      <c r="AF4408" s="71">
        <f t="shared" si="2209"/>
        <v>-2.0831089441330115E-3</v>
      </c>
      <c r="AG4408" s="70">
        <f t="shared" si="2210"/>
        <v>-0.31213811082236831</v>
      </c>
      <c r="AH4408" s="70">
        <f t="shared" si="2211"/>
        <v>-0.32972785344228484</v>
      </c>
      <c r="AI4408" s="61" t="str">
        <f t="shared" si="2206"/>
        <v>Short VOL</v>
      </c>
      <c r="AJ4408" s="68" t="str">
        <f t="shared" si="2207"/>
        <v>Short VOL</v>
      </c>
      <c r="AK4408" s="72"/>
      <c r="AL4408" s="73"/>
      <c r="AM4408" s="72"/>
      <c r="AN4408" s="73"/>
      <c r="AO4408" s="74"/>
      <c r="AP4408" s="20"/>
      <c r="AQ4408" s="74"/>
      <c r="AR4408" s="20"/>
      <c r="AS4408" s="74"/>
      <c r="AT4408" s="20"/>
      <c r="AU4408" s="74" t="str">
        <f t="shared" si="2221"/>
        <v>00631L</v>
      </c>
      <c r="AV4408" s="20">
        <f t="shared" si="2204"/>
        <v>1</v>
      </c>
      <c r="AW4408" s="74" t="str">
        <f t="shared" si="2222"/>
        <v>00631L</v>
      </c>
      <c r="AX4408" s="20">
        <f t="shared" si="2223"/>
        <v>1</v>
      </c>
      <c r="AY4408" s="20">
        <f t="shared" si="2205"/>
        <v>1</v>
      </c>
      <c r="AZ4408" s="116">
        <v>39912</v>
      </c>
      <c r="BA4408" s="116"/>
      <c r="BB4408" s="20"/>
      <c r="BC4408" s="20"/>
      <c r="BD4408" s="76"/>
      <c r="BE4408" s="77"/>
      <c r="BF4408" s="77"/>
    </row>
    <row r="4409" spans="1:58" s="23" customFormat="1" ht="15.75" customHeight="1" x14ac:dyDescent="0.4">
      <c r="A4409" s="116">
        <v>39910</v>
      </c>
      <c r="B4409" s="112">
        <v>41.65</v>
      </c>
      <c r="C4409" s="112">
        <v>42.45</v>
      </c>
      <c r="D4409" s="112">
        <v>42</v>
      </c>
      <c r="E4409" s="112">
        <v>41.55</v>
      </c>
      <c r="F4409" s="112">
        <v>40.4</v>
      </c>
      <c r="G4409" s="112">
        <v>39.75</v>
      </c>
      <c r="H4409" s="113">
        <v>38.950000000000003</v>
      </c>
      <c r="I4409" s="90">
        <f t="shared" si="2224"/>
        <v>42.281578947368423</v>
      </c>
      <c r="J4409" s="90">
        <f t="shared" si="2225"/>
        <v>42.094736842105263</v>
      </c>
      <c r="K4409" s="114">
        <v>4</v>
      </c>
      <c r="L4409" s="115">
        <v>5.2631578947368418E-2</v>
      </c>
      <c r="M4409" s="11"/>
      <c r="N4409" s="90">
        <v>40.39</v>
      </c>
      <c r="O4409" s="90">
        <v>41.67</v>
      </c>
      <c r="P4409" s="90">
        <v>41.84</v>
      </c>
      <c r="Q4409" s="90">
        <v>40.049999999999997</v>
      </c>
      <c r="R4409" s="63">
        <f t="shared" si="2213"/>
        <v>43.120000000000005</v>
      </c>
      <c r="S4409" s="64">
        <f t="shared" si="2212"/>
        <v>-1.3193256779868047E-2</v>
      </c>
      <c r="T4409" s="65"/>
      <c r="U4409" s="65">
        <f t="shared" si="2208"/>
        <v>0.96928245740340768</v>
      </c>
      <c r="V4409" s="65">
        <f t="shared" si="2214"/>
        <v>0.96534416826003822</v>
      </c>
      <c r="W4409" s="65">
        <f t="shared" si="2215"/>
        <v>1.0084893882646693</v>
      </c>
      <c r="X4409" s="61">
        <f t="shared" si="2203"/>
        <v>1.9207683073229394E-2</v>
      </c>
      <c r="Y4409" s="66">
        <f t="shared" si="2216"/>
        <v>-6.257521058965089E-2</v>
      </c>
      <c r="Z4409" s="61">
        <f t="shared" si="2217"/>
        <v>-4.4189954565258564E-3</v>
      </c>
      <c r="AA4409" s="67">
        <f t="shared" si="2218"/>
        <v>42.281578947368416</v>
      </c>
      <c r="AB4409" s="68">
        <f t="shared" si="2219"/>
        <v>3.1195840554592673E-2</v>
      </c>
      <c r="AC4409" s="69">
        <f t="shared" si="2220"/>
        <v>4.6832853363912248E-2</v>
      </c>
      <c r="AD4409" s="70">
        <f>_xlfn.PERCENTILE.EXC(AC4409:$AC$5675,0.5)</f>
        <v>5.1253040892767526E-2</v>
      </c>
      <c r="AE4409" s="70">
        <f>_xlfn.PERCENTILE.EXC($AC4409:AC$5675,0.35)</f>
        <v>2.5397160384393002E-2</v>
      </c>
      <c r="AF4409" s="71">
        <f t="shared" si="2209"/>
        <v>-2.2748317809837292E-3</v>
      </c>
      <c r="AG4409" s="70">
        <f t="shared" si="2210"/>
        <v>-0.31213811082236831</v>
      </c>
      <c r="AH4409" s="70">
        <f t="shared" si="2211"/>
        <v>-0.32972785344228484</v>
      </c>
      <c r="AI4409" s="61" t="str">
        <f t="shared" si="2206"/>
        <v>Safety</v>
      </c>
      <c r="AJ4409" s="68" t="str">
        <f t="shared" si="2207"/>
        <v>Short VOL</v>
      </c>
      <c r="AK4409" s="72"/>
      <c r="AL4409" s="73"/>
      <c r="AM4409" s="72"/>
      <c r="AN4409" s="73"/>
      <c r="AO4409" s="74"/>
      <c r="AP4409" s="20"/>
      <c r="AQ4409" s="74"/>
      <c r="AR4409" s="20"/>
      <c r="AS4409" s="74"/>
      <c r="AT4409" s="20"/>
      <c r="AU4409" s="74" t="str">
        <f t="shared" si="2221"/>
        <v>00631L</v>
      </c>
      <c r="AV4409" s="20">
        <f t="shared" si="2204"/>
        <v>1</v>
      </c>
      <c r="AW4409" s="74" t="str">
        <f t="shared" si="2222"/>
        <v>00631L</v>
      </c>
      <c r="AX4409" s="20">
        <f t="shared" si="2223"/>
        <v>1</v>
      </c>
      <c r="AY4409" s="20">
        <f t="shared" si="2205"/>
        <v>1</v>
      </c>
      <c r="AZ4409" s="116">
        <v>39911</v>
      </c>
      <c r="BA4409" s="116"/>
      <c r="BB4409" s="20"/>
      <c r="BC4409" s="20"/>
      <c r="BD4409" s="76"/>
      <c r="BE4409" s="77"/>
      <c r="BF4409" s="77"/>
    </row>
    <row r="4410" spans="1:58" s="23" customFormat="1" ht="15.75" customHeight="1" x14ac:dyDescent="0.4">
      <c r="A4410" s="116">
        <v>39909</v>
      </c>
      <c r="B4410" s="112">
        <v>41.95</v>
      </c>
      <c r="C4410" s="112">
        <v>42.15</v>
      </c>
      <c r="D4410" s="112">
        <v>41.65</v>
      </c>
      <c r="E4410" s="112">
        <v>41.3</v>
      </c>
      <c r="F4410" s="112">
        <v>40.049999999999997</v>
      </c>
      <c r="G4410" s="112">
        <v>39.549999999999997</v>
      </c>
      <c r="H4410" s="113">
        <v>38.5</v>
      </c>
      <c r="I4410" s="90">
        <f t="shared" si="2224"/>
        <v>42.097368421052629</v>
      </c>
      <c r="J4410" s="90">
        <f t="shared" si="2225"/>
        <v>41.781578947368416</v>
      </c>
      <c r="K4410" s="114">
        <v>5</v>
      </c>
      <c r="L4410" s="115">
        <v>5.2631578947368418E-2</v>
      </c>
      <c r="M4410" s="11"/>
      <c r="N4410" s="90">
        <v>40.93</v>
      </c>
      <c r="O4410" s="90">
        <v>41.17</v>
      </c>
      <c r="P4410" s="90">
        <v>41.61</v>
      </c>
      <c r="Q4410" s="90">
        <v>39.950000000000003</v>
      </c>
      <c r="R4410" s="63">
        <f t="shared" si="2213"/>
        <v>41.85</v>
      </c>
      <c r="S4410" s="64">
        <f t="shared" si="2212"/>
        <v>3.0982367758186316E-2</v>
      </c>
      <c r="T4410" s="65"/>
      <c r="U4410" s="65">
        <f t="shared" si="2208"/>
        <v>0.99417051250910848</v>
      </c>
      <c r="V4410" s="65">
        <f t="shared" si="2214"/>
        <v>0.98365777457341985</v>
      </c>
      <c r="W4410" s="65">
        <f t="shared" si="2215"/>
        <v>1.0245306633291613</v>
      </c>
      <c r="X4410" s="61">
        <f t="shared" si="2203"/>
        <v>4.7675804529200413E-3</v>
      </c>
      <c r="Y4410" s="66">
        <f t="shared" si="2216"/>
        <v>-6.7796610169491456E-2</v>
      </c>
      <c r="Z4410" s="61">
        <f t="shared" si="2217"/>
        <v>-7.5014065137213679E-3</v>
      </c>
      <c r="AA4410" s="67">
        <f t="shared" si="2218"/>
        <v>42.097368421052636</v>
      </c>
      <c r="AB4410" s="68">
        <f t="shared" si="2219"/>
        <v>2.492059613975087E-2</v>
      </c>
      <c r="AC4410" s="69">
        <f t="shared" si="2220"/>
        <v>2.8521095066030688E-2</v>
      </c>
      <c r="AD4410" s="70">
        <f>_xlfn.PERCENTILE.EXC(AC4410:$AC$5675,0.5)</f>
        <v>5.1255617069835599E-2</v>
      </c>
      <c r="AE4410" s="70">
        <f>_xlfn.PERCENTILE.EXC($AC4410:AC$5675,0.35)</f>
        <v>2.5358760257860543E-2</v>
      </c>
      <c r="AF4410" s="71">
        <f t="shared" si="2209"/>
        <v>-2.574762518838019E-3</v>
      </c>
      <c r="AG4410" s="70">
        <f t="shared" si="2210"/>
        <v>-0.31213811082236831</v>
      </c>
      <c r="AH4410" s="70">
        <f t="shared" si="2211"/>
        <v>-0.32972785344228484</v>
      </c>
      <c r="AI4410" s="61" t="str">
        <f t="shared" si="2206"/>
        <v>Safety</v>
      </c>
      <c r="AJ4410" s="68" t="str">
        <f t="shared" si="2207"/>
        <v>Short VOL</v>
      </c>
      <c r="AK4410" s="72"/>
      <c r="AL4410" s="73"/>
      <c r="AM4410" s="72"/>
      <c r="AN4410" s="73"/>
      <c r="AO4410" s="74"/>
      <c r="AP4410" s="20"/>
      <c r="AQ4410" s="74"/>
      <c r="AR4410" s="20"/>
      <c r="AS4410" s="74"/>
      <c r="AT4410" s="20"/>
      <c r="AU4410" s="74" t="str">
        <f t="shared" si="2221"/>
        <v>00631L</v>
      </c>
      <c r="AV4410" s="20">
        <f t="shared" si="2204"/>
        <v>1</v>
      </c>
      <c r="AW4410" s="74" t="str">
        <f t="shared" si="2222"/>
        <v>00631L</v>
      </c>
      <c r="AX4410" s="20">
        <f t="shared" si="2223"/>
        <v>1</v>
      </c>
      <c r="AY4410" s="20">
        <f t="shared" si="2205"/>
        <v>1</v>
      </c>
      <c r="AZ4410" s="116">
        <v>39910</v>
      </c>
      <c r="BA4410" s="116"/>
      <c r="BB4410" s="20"/>
      <c r="BC4410" s="20"/>
      <c r="BD4410" s="76"/>
      <c r="BE4410" s="77"/>
      <c r="BF4410" s="77"/>
    </row>
    <row r="4411" spans="1:58" s="23" customFormat="1" ht="15.75" customHeight="1" x14ac:dyDescent="0.4">
      <c r="A4411" s="116">
        <v>39906</v>
      </c>
      <c r="B4411" s="112">
        <v>41.7</v>
      </c>
      <c r="C4411" s="112">
        <v>41.8</v>
      </c>
      <c r="D4411" s="112">
        <v>41.25</v>
      </c>
      <c r="E4411" s="112">
        <v>40.85</v>
      </c>
      <c r="F4411" s="112">
        <v>39.65</v>
      </c>
      <c r="G4411" s="112">
        <v>39.15</v>
      </c>
      <c r="H4411" s="113">
        <v>38.35</v>
      </c>
      <c r="I4411" s="90">
        <f t="shared" si="2224"/>
        <v>41.768421052631581</v>
      </c>
      <c r="J4411" s="90">
        <f t="shared" si="2225"/>
        <v>41.423684210526318</v>
      </c>
      <c r="K4411" s="114">
        <v>6</v>
      </c>
      <c r="L4411" s="115">
        <v>5.2631578947368418E-2</v>
      </c>
      <c r="M4411" s="11"/>
      <c r="N4411" s="90">
        <v>39.700000000000003</v>
      </c>
      <c r="O4411" s="90">
        <v>41.07</v>
      </c>
      <c r="P4411" s="90">
        <v>41.31</v>
      </c>
      <c r="Q4411" s="90">
        <v>39.76</v>
      </c>
      <c r="R4411" s="63">
        <f t="shared" si="2213"/>
        <v>42.679999999999993</v>
      </c>
      <c r="S4411" s="64">
        <f t="shared" si="2212"/>
        <v>-5.5661274976213045E-2</v>
      </c>
      <c r="T4411" s="65"/>
      <c r="U4411" s="65">
        <f t="shared" si="2208"/>
        <v>0.9666423179936694</v>
      </c>
      <c r="V4411" s="65">
        <f t="shared" si="2214"/>
        <v>0.96102638586298716</v>
      </c>
      <c r="W4411" s="65">
        <f t="shared" si="2215"/>
        <v>0.99849094567404439</v>
      </c>
      <c r="X4411" s="61">
        <f t="shared" ref="X4411:X4474" si="2226">(C4411-B4411)/B4411</f>
        <v>2.3980815347720459E-3</v>
      </c>
      <c r="Y4411" s="66">
        <f t="shared" si="2216"/>
        <v>-6.1199510403916767E-2</v>
      </c>
      <c r="Z4411" s="61">
        <f t="shared" si="2217"/>
        <v>-8.2535282258064478E-3</v>
      </c>
      <c r="AA4411" s="67">
        <f t="shared" si="2218"/>
        <v>41.768421052631581</v>
      </c>
      <c r="AB4411" s="68">
        <f t="shared" si="2219"/>
        <v>5.037783375314861E-2</v>
      </c>
      <c r="AC4411" s="69">
        <f t="shared" si="2220"/>
        <v>5.2101285960493147E-2</v>
      </c>
      <c r="AD4411" s="70">
        <f>_xlfn.PERCENTILE.EXC(AC4411:$AC$5675,0.5)</f>
        <v>5.1258193246903679E-2</v>
      </c>
      <c r="AE4411" s="70">
        <f>_xlfn.PERCENTILE.EXC($AC4411:AC$5675,0.35)</f>
        <v>2.532036013132808E-2</v>
      </c>
      <c r="AF4411" s="71">
        <f t="shared" si="2209"/>
        <v>-2.574762518838019E-3</v>
      </c>
      <c r="AG4411" s="70">
        <f t="shared" si="2210"/>
        <v>-0.31213811082236831</v>
      </c>
      <c r="AH4411" s="70">
        <f t="shared" si="2211"/>
        <v>-0.32972785344228484</v>
      </c>
      <c r="AI4411" s="61" t="str">
        <f t="shared" si="2206"/>
        <v>Short VOL</v>
      </c>
      <c r="AJ4411" s="68" t="str">
        <f t="shared" si="2207"/>
        <v>Short VOL</v>
      </c>
      <c r="AK4411" s="72"/>
      <c r="AL4411" s="73"/>
      <c r="AM4411" s="72"/>
      <c r="AN4411" s="73"/>
      <c r="AO4411" s="74"/>
      <c r="AP4411" s="20"/>
      <c r="AQ4411" s="74"/>
      <c r="AR4411" s="20"/>
      <c r="AS4411" s="74"/>
      <c r="AT4411" s="20"/>
      <c r="AU4411" s="74" t="str">
        <f t="shared" si="2221"/>
        <v>00631L</v>
      </c>
      <c r="AV4411" s="20">
        <f t="shared" si="2204"/>
        <v>1</v>
      </c>
      <c r="AW4411" s="74" t="str">
        <f t="shared" si="2222"/>
        <v>00631L</v>
      </c>
      <c r="AX4411" s="20">
        <f t="shared" si="2223"/>
        <v>1</v>
      </c>
      <c r="AY4411" s="20">
        <f t="shared" si="2205"/>
        <v>1</v>
      </c>
      <c r="AZ4411" s="116">
        <v>39909</v>
      </c>
      <c r="BA4411" s="116"/>
      <c r="BB4411" s="20"/>
      <c r="BC4411" s="20"/>
      <c r="BD4411" s="76"/>
      <c r="BE4411" s="77"/>
      <c r="BF4411" s="77"/>
    </row>
    <row r="4412" spans="1:58" s="23" customFormat="1" ht="15.75" customHeight="1" x14ac:dyDescent="0.4">
      <c r="A4412" s="116">
        <v>39905</v>
      </c>
      <c r="B4412" s="112">
        <v>42.95</v>
      </c>
      <c r="C4412" s="112">
        <v>42.5</v>
      </c>
      <c r="D4412" s="112">
        <v>41.85</v>
      </c>
      <c r="E4412" s="112">
        <v>41.25</v>
      </c>
      <c r="F4412" s="112">
        <v>40</v>
      </c>
      <c r="G4412" s="112">
        <v>39.450000000000003</v>
      </c>
      <c r="H4412" s="113">
        <v>38.299999999999997</v>
      </c>
      <c r="I4412" s="90">
        <f t="shared" si="2224"/>
        <v>42.665789473684214</v>
      </c>
      <c r="J4412" s="90">
        <f t="shared" si="2225"/>
        <v>42.089473684210525</v>
      </c>
      <c r="K4412" s="114">
        <v>7</v>
      </c>
      <c r="L4412" s="115">
        <v>5.2631578947368418E-2</v>
      </c>
      <c r="M4412" s="11"/>
      <c r="N4412" s="90">
        <v>42.04</v>
      </c>
      <c r="O4412" s="90">
        <v>42.24</v>
      </c>
      <c r="P4412" s="90">
        <v>41.76</v>
      </c>
      <c r="Q4412" s="90">
        <v>39.93</v>
      </c>
      <c r="R4412" s="63">
        <f t="shared" si="2213"/>
        <v>41.96</v>
      </c>
      <c r="S4412" s="64">
        <f t="shared" si="2212"/>
        <v>-5.6764427625355246E-3</v>
      </c>
      <c r="T4412" s="65"/>
      <c r="U4412" s="65">
        <f t="shared" si="2208"/>
        <v>0.99526515151515149</v>
      </c>
      <c r="V4412" s="65">
        <f t="shared" si="2214"/>
        <v>1.0067049808429118</v>
      </c>
      <c r="W4412" s="65">
        <f t="shared" si="2215"/>
        <v>1.0528424743300777</v>
      </c>
      <c r="X4412" s="61">
        <f t="shared" si="2226"/>
        <v>-1.0477299185099018E-2</v>
      </c>
      <c r="Y4412" s="66">
        <f t="shared" si="2216"/>
        <v>-7.1515151515151587E-2</v>
      </c>
      <c r="Z4412" s="61">
        <f t="shared" si="2217"/>
        <v>-1.3507679023006347E-2</v>
      </c>
      <c r="AA4412" s="67">
        <f t="shared" si="2218"/>
        <v>42.665789473684214</v>
      </c>
      <c r="AB4412" s="68">
        <f t="shared" si="2219"/>
        <v>2.1646051379638528E-2</v>
      </c>
      <c r="AC4412" s="69">
        <f t="shared" si="2220"/>
        <v>1.488557263758836E-2</v>
      </c>
      <c r="AD4412" s="70">
        <f>_xlfn.PERCENTILE.EXC(AC4412:$AC$5675,0.5)</f>
        <v>5.1255617069835599E-2</v>
      </c>
      <c r="AE4412" s="70">
        <f>_xlfn.PERCENTILE.EXC($AC4412:AC$5675,0.35)</f>
        <v>2.5299098315364272E-2</v>
      </c>
      <c r="AF4412" s="71">
        <f t="shared" si="2209"/>
        <v>-2.574762518838019E-3</v>
      </c>
      <c r="AG4412" s="70">
        <f t="shared" si="2210"/>
        <v>-0.31213811082236831</v>
      </c>
      <c r="AH4412" s="70">
        <f t="shared" si="2211"/>
        <v>-0.32972785344228484</v>
      </c>
      <c r="AI4412" s="61" t="str">
        <f t="shared" si="2206"/>
        <v>Safety</v>
      </c>
      <c r="AJ4412" s="68" t="str">
        <f t="shared" si="2207"/>
        <v>Short VOL</v>
      </c>
      <c r="AK4412" s="72"/>
      <c r="AL4412" s="73"/>
      <c r="AM4412" s="72"/>
      <c r="AN4412" s="73"/>
      <c r="AO4412" s="74"/>
      <c r="AP4412" s="20"/>
      <c r="AQ4412" s="74"/>
      <c r="AR4412" s="20"/>
      <c r="AS4412" s="74"/>
      <c r="AT4412" s="20"/>
      <c r="AU4412" s="74" t="str">
        <f t="shared" si="2221"/>
        <v>00631L</v>
      </c>
      <c r="AV4412" s="20">
        <f t="shared" si="2204"/>
        <v>1</v>
      </c>
      <c r="AW4412" s="74" t="str">
        <f t="shared" si="2222"/>
        <v>00635U</v>
      </c>
      <c r="AX4412" s="20">
        <f t="shared" si="2223"/>
        <v>0</v>
      </c>
      <c r="AY4412" s="20">
        <f t="shared" si="2205"/>
        <v>1</v>
      </c>
      <c r="AZ4412" s="116">
        <v>39906</v>
      </c>
      <c r="BA4412" s="116"/>
      <c r="BB4412" s="20"/>
      <c r="BC4412" s="20"/>
      <c r="BD4412" s="76"/>
      <c r="BE4412" s="77"/>
      <c r="BF4412" s="77"/>
    </row>
    <row r="4413" spans="1:58" s="23" customFormat="1" ht="15.75" customHeight="1" x14ac:dyDescent="0.4">
      <c r="A4413" s="116">
        <v>39904</v>
      </c>
      <c r="B4413" s="112">
        <v>43.65</v>
      </c>
      <c r="C4413" s="112">
        <v>43.25</v>
      </c>
      <c r="D4413" s="112">
        <v>42</v>
      </c>
      <c r="E4413" s="112">
        <v>41.2</v>
      </c>
      <c r="F4413" s="112">
        <v>39.950000000000003</v>
      </c>
      <c r="G4413" s="112">
        <v>39.1</v>
      </c>
      <c r="H4413" s="113">
        <v>38.25</v>
      </c>
      <c r="I4413" s="90">
        <f t="shared" si="2224"/>
        <v>43.418421052631579</v>
      </c>
      <c r="J4413" s="90">
        <f t="shared" si="2225"/>
        <v>42.526315789473685</v>
      </c>
      <c r="K4413" s="114">
        <v>8</v>
      </c>
      <c r="L4413" s="115">
        <v>5.2631578947368418E-2</v>
      </c>
      <c r="M4413" s="11"/>
      <c r="N4413" s="90">
        <v>42.28</v>
      </c>
      <c r="O4413" s="90">
        <v>43.03</v>
      </c>
      <c r="P4413" s="90">
        <v>42.35</v>
      </c>
      <c r="Q4413" s="90">
        <v>40.17</v>
      </c>
      <c r="R4413" s="63">
        <f t="shared" si="2213"/>
        <v>43.099999999999994</v>
      </c>
      <c r="S4413" s="64">
        <f t="shared" si="2212"/>
        <v>-4.2138649750792921E-2</v>
      </c>
      <c r="T4413" s="65"/>
      <c r="U4413" s="65">
        <f t="shared" si="2208"/>
        <v>0.98257029979084365</v>
      </c>
      <c r="V4413" s="65">
        <f t="shared" si="2214"/>
        <v>0.99834710743801647</v>
      </c>
      <c r="W4413" s="65">
        <f t="shared" si="2215"/>
        <v>1.0525267612646254</v>
      </c>
      <c r="X4413" s="61">
        <f t="shared" si="2226"/>
        <v>-9.1638029782359354E-3</v>
      </c>
      <c r="Y4413" s="66">
        <f t="shared" si="2216"/>
        <v>-7.1601941747572881E-2</v>
      </c>
      <c r="Z4413" s="61">
        <f t="shared" si="2217"/>
        <v>-2.0546699799987873E-2</v>
      </c>
      <c r="AA4413" s="67">
        <f t="shared" si="2218"/>
        <v>43.418421052631579</v>
      </c>
      <c r="AB4413" s="68">
        <f t="shared" si="2219"/>
        <v>3.2403027436139958E-2</v>
      </c>
      <c r="AC4413" s="69">
        <f t="shared" si="2220"/>
        <v>2.6925758103868928E-2</v>
      </c>
      <c r="AD4413" s="70">
        <f>_xlfn.PERCENTILE.EXC(AC4413:$AC$5675,0.5)</f>
        <v>5.1258193246903679E-2</v>
      </c>
      <c r="AE4413" s="70">
        <f>_xlfn.PERCENTILE.EXC($AC4413:AC$5675,0.35)</f>
        <v>2.5353274525498761E-2</v>
      </c>
      <c r="AF4413" s="71">
        <f t="shared" si="2209"/>
        <v>-2.574762518838019E-3</v>
      </c>
      <c r="AG4413" s="70">
        <f t="shared" si="2210"/>
        <v>-0.31213811082236831</v>
      </c>
      <c r="AH4413" s="70">
        <f t="shared" si="2211"/>
        <v>-0.32972785344228484</v>
      </c>
      <c r="AI4413" s="61" t="str">
        <f t="shared" si="2206"/>
        <v>Safety</v>
      </c>
      <c r="AJ4413" s="68" t="str">
        <f t="shared" si="2207"/>
        <v>Short VOL</v>
      </c>
      <c r="AK4413" s="72"/>
      <c r="AL4413" s="73"/>
      <c r="AM4413" s="72"/>
      <c r="AN4413" s="73"/>
      <c r="AO4413" s="74"/>
      <c r="AP4413" s="20"/>
      <c r="AQ4413" s="74"/>
      <c r="AR4413" s="20"/>
      <c r="AS4413" s="74"/>
      <c r="AT4413" s="20"/>
      <c r="AU4413" s="74" t="str">
        <f t="shared" si="2221"/>
        <v>00631L</v>
      </c>
      <c r="AV4413" s="20">
        <f t="shared" si="2204"/>
        <v>1</v>
      </c>
      <c r="AW4413" s="74" t="str">
        <f t="shared" si="2222"/>
        <v>00631L</v>
      </c>
      <c r="AX4413" s="20">
        <f t="shared" si="2223"/>
        <v>1</v>
      </c>
      <c r="AY4413" s="20">
        <f t="shared" si="2205"/>
        <v>1</v>
      </c>
      <c r="AZ4413" s="116">
        <v>39905</v>
      </c>
      <c r="BA4413" s="116"/>
      <c r="BB4413" s="20"/>
      <c r="BC4413" s="20"/>
      <c r="BD4413" s="76"/>
      <c r="BE4413" s="77"/>
      <c r="BF4413" s="77"/>
    </row>
    <row r="4414" spans="1:58" s="23" customFormat="1" ht="15.75" customHeight="1" x14ac:dyDescent="0.4">
      <c r="A4414" s="116">
        <v>39903</v>
      </c>
      <c r="B4414" s="112">
        <v>45.05</v>
      </c>
      <c r="C4414" s="112">
        <v>43.95</v>
      </c>
      <c r="D4414" s="112">
        <v>42.75</v>
      </c>
      <c r="E4414" s="112">
        <v>41.75</v>
      </c>
      <c r="F4414" s="112">
        <v>40.35</v>
      </c>
      <c r="G4414" s="112">
        <v>39.549999999999997</v>
      </c>
      <c r="H4414" s="113">
        <v>38.799999999999997</v>
      </c>
      <c r="I4414" s="90">
        <f t="shared" si="2224"/>
        <v>44.471052631578949</v>
      </c>
      <c r="J4414" s="90">
        <f t="shared" si="2225"/>
        <v>43.318421052631578</v>
      </c>
      <c r="K4414" s="114">
        <v>9</v>
      </c>
      <c r="L4414" s="115">
        <v>5.2631578947368418E-2</v>
      </c>
      <c r="M4414" s="11"/>
      <c r="N4414" s="90">
        <v>44.14</v>
      </c>
      <c r="O4414" s="90">
        <v>44.59</v>
      </c>
      <c r="P4414" s="90">
        <v>42.96</v>
      </c>
      <c r="Q4414" s="90">
        <v>41.03</v>
      </c>
      <c r="R4414" s="63">
        <f t="shared" si="2213"/>
        <v>43.410000000000011</v>
      </c>
      <c r="S4414" s="64">
        <f t="shared" si="2212"/>
        <v>-3.0742204655248104E-2</v>
      </c>
      <c r="T4414" s="65"/>
      <c r="U4414" s="65">
        <f t="shared" si="2208"/>
        <v>0.98990805113254088</v>
      </c>
      <c r="V4414" s="65">
        <f t="shared" si="2214"/>
        <v>1.0274674115456239</v>
      </c>
      <c r="W4414" s="65">
        <f t="shared" si="2215"/>
        <v>1.0757981964416281</v>
      </c>
      <c r="X4414" s="61">
        <f t="shared" si="2226"/>
        <v>-2.4417314095449377E-2</v>
      </c>
      <c r="Y4414" s="66">
        <f t="shared" si="2216"/>
        <v>-7.0658682634730602E-2</v>
      </c>
      <c r="Z4414" s="61">
        <f t="shared" si="2217"/>
        <v>-2.5918693413811533E-2</v>
      </c>
      <c r="AA4414" s="67">
        <f t="shared" si="2218"/>
        <v>44.471052631578949</v>
      </c>
      <c r="AB4414" s="68">
        <f t="shared" si="2219"/>
        <v>2.0616221114635173E-2</v>
      </c>
      <c r="AC4414" s="69">
        <f t="shared" si="2220"/>
        <v>7.5000596189159227E-3</v>
      </c>
      <c r="AD4414" s="70">
        <f>_xlfn.PERCENTILE.EXC(AC4414:$AC$5675,0.5)</f>
        <v>5.1315517925274917E-2</v>
      </c>
      <c r="AE4414" s="70">
        <f>_xlfn.PERCENTILE.EXC($AC4414:AC$5675,0.35)</f>
        <v>2.5314874398966299E-2</v>
      </c>
      <c r="AF4414" s="71">
        <f t="shared" si="2209"/>
        <v>-2.574762518838019E-3</v>
      </c>
      <c r="AG4414" s="70">
        <f t="shared" si="2210"/>
        <v>-0.31213811082236831</v>
      </c>
      <c r="AH4414" s="70">
        <f t="shared" si="2211"/>
        <v>-0.32972785344228484</v>
      </c>
      <c r="AI4414" s="61" t="str">
        <f t="shared" si="2206"/>
        <v>Safety</v>
      </c>
      <c r="AJ4414" s="68" t="str">
        <f t="shared" si="2207"/>
        <v>Short VOL</v>
      </c>
      <c r="AK4414" s="72"/>
      <c r="AL4414" s="73"/>
      <c r="AM4414" s="72"/>
      <c r="AN4414" s="73"/>
      <c r="AO4414" s="74"/>
      <c r="AP4414" s="20"/>
      <c r="AQ4414" s="74"/>
      <c r="AR4414" s="20"/>
      <c r="AS4414" s="74"/>
      <c r="AT4414" s="20"/>
      <c r="AU4414" s="74" t="str">
        <f t="shared" si="2221"/>
        <v>00631L</v>
      </c>
      <c r="AV4414" s="20">
        <f t="shared" si="2204"/>
        <v>1</v>
      </c>
      <c r="AW4414" s="74" t="str">
        <f t="shared" si="2222"/>
        <v>00635U</v>
      </c>
      <c r="AX4414" s="20">
        <f t="shared" si="2223"/>
        <v>0</v>
      </c>
      <c r="AY4414" s="20">
        <f t="shared" si="2205"/>
        <v>1</v>
      </c>
      <c r="AZ4414" s="116">
        <v>39904</v>
      </c>
      <c r="BA4414" s="116"/>
      <c r="BB4414" s="20"/>
      <c r="BC4414" s="20"/>
      <c r="BD4414" s="76"/>
      <c r="BE4414" s="77"/>
      <c r="BF4414" s="77"/>
    </row>
    <row r="4415" spans="1:58" s="23" customFormat="1" ht="15.75" customHeight="1" x14ac:dyDescent="0.4">
      <c r="A4415" s="116">
        <v>39902</v>
      </c>
      <c r="B4415" s="112">
        <v>46.35</v>
      </c>
      <c r="C4415" s="112">
        <v>44.05</v>
      </c>
      <c r="D4415" s="112">
        <v>42.7</v>
      </c>
      <c r="E4415" s="112">
        <v>41.8</v>
      </c>
      <c r="F4415" s="112">
        <v>40.5</v>
      </c>
      <c r="G4415" s="112">
        <v>39.799999999999997</v>
      </c>
      <c r="H4415" s="113">
        <v>39.1</v>
      </c>
      <c r="I4415" s="90">
        <f t="shared" si="2224"/>
        <v>45.26052631578947</v>
      </c>
      <c r="J4415" s="90">
        <f t="shared" si="2225"/>
        <v>43.410526315789475</v>
      </c>
      <c r="K4415" s="114">
        <v>10</v>
      </c>
      <c r="L4415" s="115">
        <v>5.2631578947368418E-2</v>
      </c>
      <c r="M4415" s="11"/>
      <c r="N4415" s="90">
        <v>45.54</v>
      </c>
      <c r="O4415" s="90">
        <v>44.99</v>
      </c>
      <c r="P4415" s="90">
        <v>43.82</v>
      </c>
      <c r="Q4415" s="90">
        <v>41.26</v>
      </c>
      <c r="R4415" s="63">
        <f t="shared" si="2213"/>
        <v>43.27</v>
      </c>
      <c r="S4415" s="64">
        <f t="shared" si="2212"/>
        <v>0.10964912280701755</v>
      </c>
      <c r="T4415" s="65"/>
      <c r="U4415" s="65">
        <f t="shared" si="2208"/>
        <v>1.0122249388753055</v>
      </c>
      <c r="V4415" s="65">
        <f t="shared" si="2214"/>
        <v>1.0392514833409401</v>
      </c>
      <c r="W4415" s="65">
        <f t="shared" si="2215"/>
        <v>1.1037324285021812</v>
      </c>
      <c r="X4415" s="61">
        <f t="shared" si="2226"/>
        <v>-4.9622437971952628E-2</v>
      </c>
      <c r="Y4415" s="66">
        <f t="shared" si="2216"/>
        <v>-6.4593301435406605E-2</v>
      </c>
      <c r="Z4415" s="61">
        <f t="shared" si="2217"/>
        <v>-4.0874469445897899E-2</v>
      </c>
      <c r="AA4415" s="67">
        <f t="shared" si="2218"/>
        <v>45.260526315789477</v>
      </c>
      <c r="AB4415" s="68">
        <f t="shared" si="2219"/>
        <v>1.7786561264822184E-2</v>
      </c>
      <c r="AC4415" s="69">
        <f t="shared" si="2220"/>
        <v>-6.1368837112543333E-3</v>
      </c>
      <c r="AD4415" s="70">
        <f>_xlfn.PERCENTILE.EXC(AC4415:$AC$5675,0.5)</f>
        <v>5.1372842603646163E-2</v>
      </c>
      <c r="AE4415" s="70">
        <f>_xlfn.PERCENTILE.EXC($AC4415:AC$5675,0.35)</f>
        <v>2.5386188919669445E-2</v>
      </c>
      <c r="AF4415" s="71">
        <f t="shared" si="2209"/>
        <v>-2.574762518838019E-3</v>
      </c>
      <c r="AG4415" s="70">
        <f t="shared" si="2210"/>
        <v>-0.31213811082236831</v>
      </c>
      <c r="AH4415" s="70">
        <f t="shared" si="2211"/>
        <v>-0.32972785344228484</v>
      </c>
      <c r="AI4415" s="61" t="str">
        <f t="shared" si="2206"/>
        <v>Safety</v>
      </c>
      <c r="AJ4415" s="68" t="str">
        <f t="shared" si="2207"/>
        <v>Safety</v>
      </c>
      <c r="AK4415" s="72"/>
      <c r="AL4415" s="73"/>
      <c r="AM4415" s="72"/>
      <c r="AN4415" s="73"/>
      <c r="AO4415" s="74"/>
      <c r="AP4415" s="20"/>
      <c r="AQ4415" s="74"/>
      <c r="AR4415" s="20"/>
      <c r="AS4415" s="74"/>
      <c r="AT4415" s="20"/>
      <c r="AU4415" s="74" t="str">
        <f t="shared" si="2221"/>
        <v>00635U</v>
      </c>
      <c r="AV4415" s="20">
        <f t="shared" si="2204"/>
        <v>0</v>
      </c>
      <c r="AW4415" s="74" t="str">
        <f t="shared" si="2222"/>
        <v>00635U</v>
      </c>
      <c r="AX4415" s="20">
        <f t="shared" si="2223"/>
        <v>0</v>
      </c>
      <c r="AY4415" s="20">
        <f t="shared" si="2205"/>
        <v>1</v>
      </c>
      <c r="AZ4415" s="116">
        <v>39903</v>
      </c>
      <c r="BA4415" s="116"/>
      <c r="BB4415" s="20"/>
      <c r="BC4415" s="20"/>
      <c r="BD4415" s="76"/>
      <c r="BE4415" s="77"/>
      <c r="BF4415" s="77"/>
    </row>
    <row r="4416" spans="1:58" s="23" customFormat="1" ht="15.75" customHeight="1" x14ac:dyDescent="0.4">
      <c r="A4416" s="116">
        <v>39899</v>
      </c>
      <c r="B4416" s="112">
        <v>42.95</v>
      </c>
      <c r="C4416" s="112">
        <v>41.6</v>
      </c>
      <c r="D4416" s="112">
        <v>40.799999999999997</v>
      </c>
      <c r="E4416" s="112">
        <v>40.200000000000003</v>
      </c>
      <c r="F4416" s="112">
        <v>39.299999999999997</v>
      </c>
      <c r="G4416" s="112">
        <v>38.549999999999997</v>
      </c>
      <c r="H4416" s="113">
        <v>37.9</v>
      </c>
      <c r="I4416" s="90">
        <f t="shared" si="2224"/>
        <v>42.381578947368425</v>
      </c>
      <c r="J4416" s="90">
        <f t="shared" si="2225"/>
        <v>41.263157894736842</v>
      </c>
      <c r="K4416" s="114">
        <v>11</v>
      </c>
      <c r="L4416" s="115">
        <v>5.2631578947368418E-2</v>
      </c>
      <c r="M4416" s="11"/>
      <c r="N4416" s="90">
        <v>41.04</v>
      </c>
      <c r="O4416" s="90">
        <v>42.09</v>
      </c>
      <c r="P4416" s="90">
        <v>41.54</v>
      </c>
      <c r="Q4416" s="90">
        <v>39.49</v>
      </c>
      <c r="R4416" s="63">
        <f t="shared" si="2213"/>
        <v>42.589999999999996</v>
      </c>
      <c r="S4416" s="64">
        <f t="shared" si="2212"/>
        <v>1.6848364717542114E-2</v>
      </c>
      <c r="T4416" s="65"/>
      <c r="U4416" s="65">
        <f t="shared" si="2208"/>
        <v>0.97505345687811817</v>
      </c>
      <c r="V4416" s="65">
        <f t="shared" si="2214"/>
        <v>0.98796340876263844</v>
      </c>
      <c r="W4416" s="65">
        <f t="shared" si="2215"/>
        <v>1.0392504431501646</v>
      </c>
      <c r="X4416" s="61">
        <f t="shared" si="2226"/>
        <v>-3.1431897555296885E-2</v>
      </c>
      <c r="Y4416" s="66">
        <f t="shared" si="2216"/>
        <v>-5.7213930348258807E-2</v>
      </c>
      <c r="Z4416" s="61">
        <f t="shared" si="2217"/>
        <v>-2.6389320086929603E-2</v>
      </c>
      <c r="AA4416" s="67">
        <f t="shared" si="2218"/>
        <v>42.381578947368425</v>
      </c>
      <c r="AB4416" s="68">
        <f t="shared" si="2219"/>
        <v>4.6539961013645312E-2</v>
      </c>
      <c r="AC4416" s="69">
        <f t="shared" si="2220"/>
        <v>3.2689545501179966E-2</v>
      </c>
      <c r="AD4416" s="70">
        <f>_xlfn.PERCENTILE.EXC(AC4416:$AC$5675,0.5)</f>
        <v>5.1409446885805204E-2</v>
      </c>
      <c r="AE4416" s="70">
        <f>_xlfn.PERCENTILE.EXC($AC4416:AC$5675,0.35)</f>
        <v>2.5434148576100837E-2</v>
      </c>
      <c r="AF4416" s="71">
        <f t="shared" si="2209"/>
        <v>-2.2748317809837292E-3</v>
      </c>
      <c r="AG4416" s="70">
        <f t="shared" si="2210"/>
        <v>-0.31213811082236831</v>
      </c>
      <c r="AH4416" s="70">
        <f t="shared" si="2211"/>
        <v>-0.32972785344228484</v>
      </c>
      <c r="AI4416" s="61" t="str">
        <f t="shared" si="2206"/>
        <v>Safety</v>
      </c>
      <c r="AJ4416" s="68" t="str">
        <f t="shared" si="2207"/>
        <v>Short VOL</v>
      </c>
      <c r="AK4416" s="72"/>
      <c r="AL4416" s="73"/>
      <c r="AM4416" s="72"/>
      <c r="AN4416" s="73"/>
      <c r="AO4416" s="74"/>
      <c r="AP4416" s="20"/>
      <c r="AQ4416" s="74"/>
      <c r="AR4416" s="20"/>
      <c r="AS4416" s="74"/>
      <c r="AT4416" s="20"/>
      <c r="AU4416" s="74" t="str">
        <f t="shared" si="2221"/>
        <v>00631L</v>
      </c>
      <c r="AV4416" s="20">
        <f t="shared" si="2204"/>
        <v>1</v>
      </c>
      <c r="AW4416" s="74" t="str">
        <f t="shared" si="2222"/>
        <v>00631L</v>
      </c>
      <c r="AX4416" s="20">
        <f t="shared" si="2223"/>
        <v>1</v>
      </c>
      <c r="AY4416" s="20">
        <f t="shared" si="2205"/>
        <v>1</v>
      </c>
      <c r="AZ4416" s="116">
        <v>39902</v>
      </c>
      <c r="BA4416" s="116"/>
      <c r="BB4416" s="20"/>
      <c r="BC4416" s="20"/>
      <c r="BD4416" s="76"/>
      <c r="BE4416" s="77"/>
      <c r="BF4416" s="77"/>
    </row>
    <row r="4417" spans="1:58" s="23" customFormat="1" ht="15.75" customHeight="1" x14ac:dyDescent="0.4">
      <c r="A4417" s="116">
        <v>39898</v>
      </c>
      <c r="B4417" s="112">
        <v>41.45</v>
      </c>
      <c r="C4417" s="112">
        <v>40.450000000000003</v>
      </c>
      <c r="D4417" s="112">
        <v>39.799999999999997</v>
      </c>
      <c r="E4417" s="112">
        <v>39.25</v>
      </c>
      <c r="F4417" s="112">
        <v>38.049999999999997</v>
      </c>
      <c r="G4417" s="112">
        <v>37.549999999999997</v>
      </c>
      <c r="H4417" s="113">
        <v>37</v>
      </c>
      <c r="I4417" s="90">
        <f t="shared" si="2224"/>
        <v>41.081578947368421</v>
      </c>
      <c r="J4417" s="90">
        <f t="shared" si="2225"/>
        <v>40.210526315789473</v>
      </c>
      <c r="K4417" s="114">
        <v>12</v>
      </c>
      <c r="L4417" s="115">
        <v>5.2631578947368418E-2</v>
      </c>
      <c r="M4417" s="11"/>
      <c r="N4417" s="90">
        <v>40.36</v>
      </c>
      <c r="O4417" s="90">
        <v>40.68</v>
      </c>
      <c r="P4417" s="90">
        <v>40.340000000000003</v>
      </c>
      <c r="Q4417" s="90">
        <v>38.31</v>
      </c>
      <c r="R4417" s="63">
        <f t="shared" si="2213"/>
        <v>40.660000000000011</v>
      </c>
      <c r="S4417" s="64">
        <f t="shared" si="2212"/>
        <v>-4.4733727810650901E-2</v>
      </c>
      <c r="T4417" s="65"/>
      <c r="U4417" s="65">
        <f t="shared" si="2208"/>
        <v>0.99213372664700095</v>
      </c>
      <c r="V4417" s="65">
        <f t="shared" si="2214"/>
        <v>1.0004957858205255</v>
      </c>
      <c r="W4417" s="65">
        <f t="shared" si="2215"/>
        <v>1.0535108326807621</v>
      </c>
      <c r="X4417" s="61">
        <f t="shared" si="2226"/>
        <v>-2.4125452352231604E-2</v>
      </c>
      <c r="Y4417" s="66">
        <f t="shared" si="2216"/>
        <v>-5.7324840764331211E-2</v>
      </c>
      <c r="Z4417" s="61">
        <f t="shared" si="2217"/>
        <v>-2.1202997886105964E-2</v>
      </c>
      <c r="AA4417" s="67">
        <f t="shared" si="2218"/>
        <v>41.081578947368428</v>
      </c>
      <c r="AB4417" s="68">
        <f t="shared" si="2219"/>
        <v>2.7006937561942602E-2</v>
      </c>
      <c r="AC4417" s="69">
        <f t="shared" si="2220"/>
        <v>1.7878566584946191E-2</v>
      </c>
      <c r="AD4417" s="70">
        <f>_xlfn.PERCENTILE.EXC(AC4417:$AC$5675,0.5)</f>
        <v>5.1446051167964246E-2</v>
      </c>
      <c r="AE4417" s="70">
        <f>_xlfn.PERCENTILE.EXC($AC4417:AC$5675,0.35)</f>
        <v>2.5419103313840126E-2</v>
      </c>
      <c r="AF4417" s="71">
        <f t="shared" si="2209"/>
        <v>-2.2748317809837292E-3</v>
      </c>
      <c r="AG4417" s="70">
        <f t="shared" si="2210"/>
        <v>-0.31213811082236831</v>
      </c>
      <c r="AH4417" s="70">
        <f t="shared" si="2211"/>
        <v>-0.32972785344228484</v>
      </c>
      <c r="AI4417" s="61" t="str">
        <f t="shared" si="2206"/>
        <v>Safety</v>
      </c>
      <c r="AJ4417" s="68" t="str">
        <f t="shared" si="2207"/>
        <v>Short VOL</v>
      </c>
      <c r="AK4417" s="72"/>
      <c r="AL4417" s="73"/>
      <c r="AM4417" s="72"/>
      <c r="AN4417" s="73"/>
      <c r="AO4417" s="74"/>
      <c r="AP4417" s="20"/>
      <c r="AQ4417" s="74"/>
      <c r="AR4417" s="20"/>
      <c r="AS4417" s="74"/>
      <c r="AT4417" s="20"/>
      <c r="AU4417" s="74" t="str">
        <f t="shared" si="2221"/>
        <v>00631L</v>
      </c>
      <c r="AV4417" s="20">
        <f t="shared" si="2204"/>
        <v>1</v>
      </c>
      <c r="AW4417" s="74" t="str">
        <f t="shared" si="2222"/>
        <v>00635U</v>
      </c>
      <c r="AX4417" s="20">
        <f t="shared" si="2223"/>
        <v>0</v>
      </c>
      <c r="AY4417" s="20">
        <f t="shared" si="2205"/>
        <v>1</v>
      </c>
      <c r="AZ4417" s="116">
        <v>39899</v>
      </c>
      <c r="BA4417" s="116"/>
      <c r="BB4417" s="20"/>
      <c r="BC4417" s="20"/>
      <c r="BD4417" s="76"/>
      <c r="BE4417" s="77"/>
      <c r="BF4417" s="77"/>
    </row>
    <row r="4418" spans="1:58" s="23" customFormat="1" ht="15.75" customHeight="1" x14ac:dyDescent="0.4">
      <c r="A4418" s="116">
        <v>39897</v>
      </c>
      <c r="B4418" s="112">
        <v>42.75</v>
      </c>
      <c r="C4418" s="112">
        <v>41.45</v>
      </c>
      <c r="D4418" s="112">
        <v>40.5</v>
      </c>
      <c r="E4418" s="112">
        <v>39.9</v>
      </c>
      <c r="F4418" s="112">
        <v>38.65</v>
      </c>
      <c r="G4418" s="112">
        <v>37.950000000000003</v>
      </c>
      <c r="H4418" s="113">
        <v>37.25</v>
      </c>
      <c r="I4418" s="90">
        <f t="shared" si="2224"/>
        <v>42.339473684210525</v>
      </c>
      <c r="J4418" s="90">
        <f t="shared" si="2225"/>
        <v>41.15</v>
      </c>
      <c r="K4418" s="114">
        <v>13</v>
      </c>
      <c r="L4418" s="115">
        <v>5.2631578947368418E-2</v>
      </c>
      <c r="M4418" s="11"/>
      <c r="N4418" s="90">
        <v>42.25</v>
      </c>
      <c r="O4418" s="90">
        <v>41.9</v>
      </c>
      <c r="P4418" s="90">
        <v>40.630000000000003</v>
      </c>
      <c r="Q4418" s="90">
        <v>38.81</v>
      </c>
      <c r="R4418" s="63">
        <f t="shared" si="2213"/>
        <v>40.28</v>
      </c>
      <c r="S4418" s="64">
        <f t="shared" si="2212"/>
        <v>-1.5839739110179354E-2</v>
      </c>
      <c r="T4418" s="65"/>
      <c r="U4418" s="65">
        <f t="shared" si="2208"/>
        <v>1.0083532219570406</v>
      </c>
      <c r="V4418" s="65">
        <f t="shared" si="2214"/>
        <v>1.0398720157519075</v>
      </c>
      <c r="W4418" s="65">
        <f t="shared" si="2215"/>
        <v>1.0886369492398866</v>
      </c>
      <c r="X4418" s="61">
        <f t="shared" si="2226"/>
        <v>-3.0409356725146133E-2</v>
      </c>
      <c r="Y4418" s="66">
        <f t="shared" si="2216"/>
        <v>-6.6416040100250595E-2</v>
      </c>
      <c r="Z4418" s="61">
        <f t="shared" si="2217"/>
        <v>-2.8093728634470752E-2</v>
      </c>
      <c r="AA4418" s="67">
        <f t="shared" si="2218"/>
        <v>42.339473684210532</v>
      </c>
      <c r="AB4418" s="68">
        <f t="shared" si="2219"/>
        <v>1.1834319526627219E-2</v>
      </c>
      <c r="AC4418" s="69">
        <f t="shared" si="2220"/>
        <v>2.1177203363439458E-3</v>
      </c>
      <c r="AD4418" s="70">
        <f>_xlfn.PERCENTILE.EXC(AC4418:$AC$5675,0.5)</f>
        <v>5.150427558398215E-2</v>
      </c>
      <c r="AE4418" s="70">
        <f>_xlfn.PERCENTILE.EXC($AC4418:AC$5675,0.35)</f>
        <v>2.5447044515181452E-2</v>
      </c>
      <c r="AF4418" s="71">
        <f t="shared" si="2209"/>
        <v>-2.2748317809837292E-3</v>
      </c>
      <c r="AG4418" s="70">
        <f t="shared" si="2210"/>
        <v>-0.31213811082236831</v>
      </c>
      <c r="AH4418" s="70">
        <f t="shared" si="2211"/>
        <v>-0.32972785344228484</v>
      </c>
      <c r="AI4418" s="61" t="str">
        <f t="shared" si="2206"/>
        <v>Safety</v>
      </c>
      <c r="AJ4418" s="68" t="str">
        <f t="shared" si="2207"/>
        <v>Short VOL</v>
      </c>
      <c r="AK4418" s="72"/>
      <c r="AL4418" s="73"/>
      <c r="AM4418" s="72"/>
      <c r="AN4418" s="73"/>
      <c r="AO4418" s="74"/>
      <c r="AP4418" s="20"/>
      <c r="AQ4418" s="74"/>
      <c r="AR4418" s="20"/>
      <c r="AS4418" s="74"/>
      <c r="AT4418" s="20"/>
      <c r="AU4418" s="74" t="str">
        <f t="shared" si="2221"/>
        <v>00631L</v>
      </c>
      <c r="AV4418" s="20">
        <f t="shared" si="2204"/>
        <v>1</v>
      </c>
      <c r="AW4418" s="74" t="str">
        <f t="shared" si="2222"/>
        <v>00635U</v>
      </c>
      <c r="AX4418" s="20">
        <f t="shared" si="2223"/>
        <v>0</v>
      </c>
      <c r="AY4418" s="20">
        <f t="shared" si="2205"/>
        <v>1</v>
      </c>
      <c r="AZ4418" s="116">
        <v>39898</v>
      </c>
      <c r="BA4418" s="116"/>
      <c r="BB4418" s="20"/>
      <c r="BC4418" s="20"/>
      <c r="BD4418" s="76"/>
      <c r="BE4418" s="77"/>
      <c r="BF4418" s="77"/>
    </row>
    <row r="4419" spans="1:58" s="23" customFormat="1" ht="15.75" customHeight="1" x14ac:dyDescent="0.4">
      <c r="A4419" s="116">
        <v>39896</v>
      </c>
      <c r="B4419" s="112">
        <v>44</v>
      </c>
      <c r="C4419" s="112">
        <v>42.25</v>
      </c>
      <c r="D4419" s="112">
        <v>40.950000000000003</v>
      </c>
      <c r="E4419" s="112">
        <v>40.049999999999997</v>
      </c>
      <c r="F4419" s="112">
        <v>39</v>
      </c>
      <c r="G4419" s="112">
        <v>38</v>
      </c>
      <c r="H4419" s="113">
        <v>37.299999999999997</v>
      </c>
      <c r="I4419" s="90">
        <f t="shared" si="2224"/>
        <v>43.539473684210527</v>
      </c>
      <c r="J4419" s="90">
        <f t="shared" si="2225"/>
        <v>41.907894736842103</v>
      </c>
      <c r="K4419" s="114">
        <v>14</v>
      </c>
      <c r="L4419" s="115">
        <v>5.2631578947368418E-2</v>
      </c>
      <c r="M4419" s="11"/>
      <c r="N4419" s="90">
        <v>42.93</v>
      </c>
      <c r="O4419" s="90">
        <v>43.64</v>
      </c>
      <c r="P4419" s="90">
        <v>41.78</v>
      </c>
      <c r="Q4419" s="90">
        <v>37.159999999999997</v>
      </c>
      <c r="R4419" s="63">
        <f t="shared" si="2213"/>
        <v>42.49</v>
      </c>
      <c r="S4419" s="64">
        <f t="shared" si="2212"/>
        <v>-6.9396252602358819E-3</v>
      </c>
      <c r="T4419" s="65"/>
      <c r="U4419" s="65">
        <f t="shared" si="2208"/>
        <v>0.98373052245646198</v>
      </c>
      <c r="V4419" s="65">
        <f t="shared" si="2214"/>
        <v>1.0275251316419338</v>
      </c>
      <c r="W4419" s="65">
        <f t="shared" si="2215"/>
        <v>1.1552744886975244</v>
      </c>
      <c r="X4419" s="61">
        <f t="shared" si="2226"/>
        <v>-3.9772727272727272E-2</v>
      </c>
      <c r="Y4419" s="66">
        <f t="shared" si="2216"/>
        <v>-6.8664169787765295E-2</v>
      </c>
      <c r="Z4419" s="61">
        <f t="shared" si="2217"/>
        <v>-3.7473556965850793E-2</v>
      </c>
      <c r="AA4419" s="67">
        <f t="shared" si="2218"/>
        <v>43.539473684210527</v>
      </c>
      <c r="AB4419" s="68">
        <f t="shared" si="2219"/>
        <v>2.4924295364546944E-2</v>
      </c>
      <c r="AC4419" s="69">
        <f t="shared" si="2220"/>
        <v>1.4196917871197944E-2</v>
      </c>
      <c r="AD4419" s="70">
        <f>_xlfn.PERCENTILE.EXC(AC4419:$AC$5675,0.5)</f>
        <v>5.1562500000000053E-2</v>
      </c>
      <c r="AE4419" s="70">
        <f>_xlfn.PERCENTILE.EXC($AC4419:AC$5675,0.35)</f>
        <v>2.5477361613019351E-2</v>
      </c>
      <c r="AF4419" s="71">
        <f t="shared" si="2209"/>
        <v>-2.2748317809837292E-3</v>
      </c>
      <c r="AG4419" s="70">
        <f t="shared" si="2210"/>
        <v>-0.31213811082236831</v>
      </c>
      <c r="AH4419" s="70">
        <f t="shared" si="2211"/>
        <v>-0.32972785344228484</v>
      </c>
      <c r="AI4419" s="61" t="str">
        <f t="shared" si="2206"/>
        <v>Safety</v>
      </c>
      <c r="AJ4419" s="68" t="str">
        <f t="shared" si="2207"/>
        <v>Short VOL</v>
      </c>
      <c r="AK4419" s="72"/>
      <c r="AL4419" s="73"/>
      <c r="AM4419" s="72"/>
      <c r="AN4419" s="73"/>
      <c r="AO4419" s="74"/>
      <c r="AP4419" s="20"/>
      <c r="AQ4419" s="74"/>
      <c r="AR4419" s="20"/>
      <c r="AS4419" s="74"/>
      <c r="AT4419" s="20"/>
      <c r="AU4419" s="74" t="str">
        <f t="shared" si="2221"/>
        <v>00631L</v>
      </c>
      <c r="AV4419" s="20">
        <f t="shared" ref="AV4419:AV4482" si="2227">IF(AU4419="00631L",1,0)</f>
        <v>1</v>
      </c>
      <c r="AW4419" s="74" t="str">
        <f t="shared" si="2222"/>
        <v>00635U</v>
      </c>
      <c r="AX4419" s="20">
        <f t="shared" si="2223"/>
        <v>0</v>
      </c>
      <c r="AY4419" s="20">
        <f t="shared" ref="AY4419:AY4482" si="2228">IF(AP4419=1,0,1)</f>
        <v>1</v>
      </c>
      <c r="AZ4419" s="116">
        <v>39897</v>
      </c>
      <c r="BA4419" s="116"/>
      <c r="BB4419" s="20"/>
      <c r="BC4419" s="20"/>
      <c r="BD4419" s="76"/>
      <c r="BE4419" s="77"/>
      <c r="BF4419" s="77"/>
    </row>
    <row r="4420" spans="1:58" s="23" customFormat="1" ht="15.75" customHeight="1" x14ac:dyDescent="0.4">
      <c r="A4420" s="116">
        <v>39895</v>
      </c>
      <c r="B4420" s="112">
        <v>43.35</v>
      </c>
      <c r="C4420" s="112">
        <v>41.75</v>
      </c>
      <c r="D4420" s="112">
        <v>40.549999999999997</v>
      </c>
      <c r="E4420" s="112">
        <v>39.549999999999997</v>
      </c>
      <c r="F4420" s="112">
        <v>38.5</v>
      </c>
      <c r="G4420" s="112">
        <v>37.700000000000003</v>
      </c>
      <c r="H4420" s="113">
        <v>37.1</v>
      </c>
      <c r="I4420" s="90">
        <f t="shared" si="2224"/>
        <v>43.013157894736842</v>
      </c>
      <c r="J4420" s="90">
        <f t="shared" si="2225"/>
        <v>41.497368421052634</v>
      </c>
      <c r="K4420" s="114">
        <v>15</v>
      </c>
      <c r="L4420" s="115">
        <v>5.2631578947368418E-2</v>
      </c>
      <c r="M4420" s="11"/>
      <c r="N4420" s="90">
        <v>43.23</v>
      </c>
      <c r="O4420" s="90">
        <v>42.33</v>
      </c>
      <c r="P4420" s="90">
        <v>41.41</v>
      </c>
      <c r="Q4420" s="90">
        <v>36.49</v>
      </c>
      <c r="R4420" s="63">
        <f t="shared" si="2213"/>
        <v>40.51</v>
      </c>
      <c r="S4420" s="64">
        <f t="shared" si="2212"/>
        <v>-5.7964698191327164E-2</v>
      </c>
      <c r="T4420" s="65"/>
      <c r="U4420" s="65">
        <f t="shared" si="2208"/>
        <v>1.0212615166548547</v>
      </c>
      <c r="V4420" s="65">
        <f t="shared" si="2214"/>
        <v>1.0439507365370684</v>
      </c>
      <c r="W4420" s="65">
        <f t="shared" si="2215"/>
        <v>1.1847081392162235</v>
      </c>
      <c r="X4420" s="61">
        <f t="shared" si="2226"/>
        <v>-3.6908881199538668E-2</v>
      </c>
      <c r="Y4420" s="66">
        <f t="shared" si="2216"/>
        <v>-6.1946902654867152E-2</v>
      </c>
      <c r="Z4420" s="61">
        <f t="shared" si="2217"/>
        <v>-3.5240134597736256E-2</v>
      </c>
      <c r="AA4420" s="67">
        <f t="shared" si="2218"/>
        <v>43.013157894736842</v>
      </c>
      <c r="AB4420" s="68">
        <f t="shared" si="2219"/>
        <v>2.7758501040944842E-3</v>
      </c>
      <c r="AC4420" s="69">
        <f t="shared" si="2220"/>
        <v>-5.0160098372230956E-3</v>
      </c>
      <c r="AD4420" s="70">
        <f>_xlfn.PERCENTILE.EXC(AC4420:$AC$5675,0.5)</f>
        <v>5.1681323475385774E-2</v>
      </c>
      <c r="AE4420" s="70">
        <f>_xlfn.PERCENTILE.EXC($AC4420:AC$5675,0.35)</f>
        <v>2.5510450590103255E-2</v>
      </c>
      <c r="AF4420" s="71">
        <f t="shared" si="2209"/>
        <v>-2.2748317809837292E-3</v>
      </c>
      <c r="AG4420" s="70">
        <f t="shared" si="2210"/>
        <v>-0.31213811082236831</v>
      </c>
      <c r="AH4420" s="70">
        <f t="shared" si="2211"/>
        <v>-0.32972785344228484</v>
      </c>
      <c r="AI4420" s="61" t="str">
        <f t="shared" si="2206"/>
        <v>Safety</v>
      </c>
      <c r="AJ4420" s="68" t="str">
        <f t="shared" si="2207"/>
        <v>Safety</v>
      </c>
      <c r="AK4420" s="72"/>
      <c r="AL4420" s="73"/>
      <c r="AM4420" s="72"/>
      <c r="AN4420" s="73"/>
      <c r="AO4420" s="74"/>
      <c r="AP4420" s="20"/>
      <c r="AQ4420" s="74"/>
      <c r="AR4420" s="20"/>
      <c r="AS4420" s="74"/>
      <c r="AT4420" s="20"/>
      <c r="AU4420" s="74" t="str">
        <f t="shared" si="2221"/>
        <v>00635U</v>
      </c>
      <c r="AV4420" s="20">
        <f t="shared" si="2227"/>
        <v>0</v>
      </c>
      <c r="AW4420" s="74" t="str">
        <f t="shared" si="2222"/>
        <v>00635U</v>
      </c>
      <c r="AX4420" s="20">
        <f t="shared" si="2223"/>
        <v>0</v>
      </c>
      <c r="AY4420" s="20">
        <f t="shared" si="2228"/>
        <v>1</v>
      </c>
      <c r="AZ4420" s="116">
        <v>39896</v>
      </c>
      <c r="BA4420" s="116"/>
      <c r="BB4420" s="20"/>
      <c r="BC4420" s="20"/>
      <c r="BD4420" s="76"/>
      <c r="BE4420" s="77"/>
      <c r="BF4420" s="77"/>
    </row>
    <row r="4421" spans="1:58" s="23" customFormat="1" ht="15.75" customHeight="1" x14ac:dyDescent="0.4">
      <c r="A4421" s="116">
        <v>39892</v>
      </c>
      <c r="B4421" s="112">
        <v>47.05</v>
      </c>
      <c r="C4421" s="112">
        <v>44.45</v>
      </c>
      <c r="D4421" s="112">
        <v>42.5</v>
      </c>
      <c r="E4421" s="112">
        <v>41.55</v>
      </c>
      <c r="F4421" s="112">
        <v>39.85</v>
      </c>
      <c r="G4421" s="112">
        <v>39.049999999999997</v>
      </c>
      <c r="H4421" s="113">
        <v>38.1</v>
      </c>
      <c r="I4421" s="90">
        <f t="shared" si="2224"/>
        <v>46.639473684210522</v>
      </c>
      <c r="J4421" s="90">
        <f t="shared" si="2225"/>
        <v>44.142105263157895</v>
      </c>
      <c r="K4421" s="114">
        <v>16</v>
      </c>
      <c r="L4421" s="115">
        <v>5.2631578947368418E-2</v>
      </c>
      <c r="M4421" s="11"/>
      <c r="N4421" s="90">
        <v>45.89</v>
      </c>
      <c r="O4421" s="90">
        <v>46.28</v>
      </c>
      <c r="P4421" s="90">
        <v>44.27</v>
      </c>
      <c r="Q4421" s="90">
        <v>41.69</v>
      </c>
      <c r="R4421" s="63">
        <f t="shared" si="2213"/>
        <v>44.660000000000011</v>
      </c>
      <c r="S4421" s="64">
        <f t="shared" si="2212"/>
        <v>5.0595238095238117E-2</v>
      </c>
      <c r="T4421" s="65"/>
      <c r="U4421" s="65">
        <f t="shared" si="2208"/>
        <v>0.9915730337078652</v>
      </c>
      <c r="V4421" s="65">
        <f t="shared" si="2214"/>
        <v>1.0365936299977412</v>
      </c>
      <c r="W4421" s="65">
        <f t="shared" si="2215"/>
        <v>1.1007435835931878</v>
      </c>
      <c r="X4421" s="61">
        <f t="shared" si="2226"/>
        <v>-5.5260361317746962E-2</v>
      </c>
      <c r="Y4421" s="66">
        <f t="shared" si="2216"/>
        <v>-8.3032490974729145E-2</v>
      </c>
      <c r="Z4421" s="61">
        <f t="shared" si="2217"/>
        <v>-5.3546239349997089E-2</v>
      </c>
      <c r="AA4421" s="67">
        <f t="shared" si="2218"/>
        <v>46.639473684210522</v>
      </c>
      <c r="AB4421" s="68">
        <f t="shared" si="2219"/>
        <v>2.5277838308999708E-2</v>
      </c>
      <c r="AC4421" s="69">
        <f t="shared" si="2220"/>
        <v>1.6331960867520617E-2</v>
      </c>
      <c r="AD4421" s="70">
        <f>_xlfn.PERCENTILE.EXC(AC4421:$AC$5675,0.5)</f>
        <v>5.1800146950771501E-2</v>
      </c>
      <c r="AE4421" s="70">
        <f>_xlfn.PERCENTILE.EXC($AC4421:AC$5675,0.35)</f>
        <v>2.5515373188376107E-2</v>
      </c>
      <c r="AF4421" s="71">
        <f t="shared" si="2209"/>
        <v>-2.0831089441330115E-3</v>
      </c>
      <c r="AG4421" s="70">
        <f t="shared" si="2210"/>
        <v>-0.31213811082236831</v>
      </c>
      <c r="AH4421" s="70">
        <f t="shared" si="2211"/>
        <v>-0.32972785344228484</v>
      </c>
      <c r="AI4421" s="61" t="str">
        <f t="shared" ref="AI4421:AI4484" si="2229">IF(AC4421&gt;AD4421,"Short VOL","Safety")</f>
        <v>Safety</v>
      </c>
      <c r="AJ4421" s="68" t="str">
        <f t="shared" ref="AJ4421:AJ4484" si="2230">IF(AC4421&gt;AF4421,"Short VOL","Safety")</f>
        <v>Short VOL</v>
      </c>
      <c r="AK4421" s="72"/>
      <c r="AL4421" s="73"/>
      <c r="AM4421" s="72"/>
      <c r="AN4421" s="73"/>
      <c r="AO4421" s="74"/>
      <c r="AP4421" s="20"/>
      <c r="AQ4421" s="74"/>
      <c r="AR4421" s="20"/>
      <c r="AS4421" s="74"/>
      <c r="AT4421" s="20"/>
      <c r="AU4421" s="74" t="str">
        <f t="shared" si="2221"/>
        <v>00631L</v>
      </c>
      <c r="AV4421" s="20">
        <f t="shared" si="2227"/>
        <v>1</v>
      </c>
      <c r="AW4421" s="74" t="str">
        <f t="shared" si="2222"/>
        <v>00635U</v>
      </c>
      <c r="AX4421" s="20">
        <f t="shared" si="2223"/>
        <v>0</v>
      </c>
      <c r="AY4421" s="20">
        <f t="shared" si="2228"/>
        <v>1</v>
      </c>
      <c r="AZ4421" s="116">
        <v>39895</v>
      </c>
      <c r="BA4421" s="116"/>
      <c r="BB4421" s="20"/>
      <c r="BC4421" s="20"/>
      <c r="BD4421" s="76"/>
      <c r="BE4421" s="77"/>
      <c r="BF4421" s="77"/>
    </row>
    <row r="4422" spans="1:58" s="23" customFormat="1" ht="15.75" customHeight="1" x14ac:dyDescent="0.4">
      <c r="A4422" s="116">
        <v>39891</v>
      </c>
      <c r="B4422" s="112">
        <v>43.7</v>
      </c>
      <c r="C4422" s="112">
        <v>41.55</v>
      </c>
      <c r="D4422" s="112">
        <v>40.200000000000003</v>
      </c>
      <c r="E4422" s="112">
        <v>39.5</v>
      </c>
      <c r="F4422" s="112">
        <v>38.15</v>
      </c>
      <c r="G4422" s="112">
        <v>37.5</v>
      </c>
      <c r="H4422" s="113">
        <v>36.9</v>
      </c>
      <c r="I4422" s="90">
        <f t="shared" si="2224"/>
        <v>43.473684210526315</v>
      </c>
      <c r="J4422" s="90">
        <f t="shared" si="2225"/>
        <v>41.407894736842103</v>
      </c>
      <c r="K4422" s="114">
        <v>17</v>
      </c>
      <c r="L4422" s="115">
        <v>5.2631578947368418E-2</v>
      </c>
      <c r="M4422" s="11"/>
      <c r="N4422" s="90">
        <v>43.68</v>
      </c>
      <c r="O4422" s="90">
        <v>43.15</v>
      </c>
      <c r="P4422" s="90">
        <v>42.13</v>
      </c>
      <c r="Q4422" s="90">
        <v>39.99</v>
      </c>
      <c r="R4422" s="63">
        <f t="shared" si="2213"/>
        <v>41.6</v>
      </c>
      <c r="S4422" s="64">
        <f t="shared" si="2212"/>
        <v>9.0364453320019897E-2</v>
      </c>
      <c r="T4422" s="65"/>
      <c r="U4422" s="65">
        <f t="shared" si="2208"/>
        <v>1.0122827346465817</v>
      </c>
      <c r="V4422" s="65">
        <f t="shared" si="2214"/>
        <v>1.036790885354854</v>
      </c>
      <c r="W4422" s="65">
        <f t="shared" si="2215"/>
        <v>1.0922730682670667</v>
      </c>
      <c r="X4422" s="61">
        <f t="shared" si="2226"/>
        <v>-4.9199084668192346E-2</v>
      </c>
      <c r="Y4422" s="66">
        <f t="shared" si="2216"/>
        <v>-6.5822784810126614E-2</v>
      </c>
      <c r="Z4422" s="61">
        <f t="shared" si="2217"/>
        <v>-4.7518159806295444E-2</v>
      </c>
      <c r="AA4422" s="67">
        <f t="shared" si="2218"/>
        <v>43.473684210526322</v>
      </c>
      <c r="AB4422" s="68">
        <f t="shared" si="2219"/>
        <v>4.5787545787552943E-4</v>
      </c>
      <c r="AC4422" s="69">
        <f t="shared" si="2220"/>
        <v>-4.7233468286098342E-3</v>
      </c>
      <c r="AD4422" s="70">
        <f>_xlfn.PERCENTILE.EXC(AC4422:$AC$5675,0.5)</f>
        <v>5.1891101207849039E-2</v>
      </c>
      <c r="AE4422" s="70">
        <f>_xlfn.PERCENTILE.EXC($AC4422:AC$5675,0.35)</f>
        <v>2.5581952817261097E-2</v>
      </c>
      <c r="AF4422" s="71">
        <f t="shared" si="2209"/>
        <v>-2.0831089441330115E-3</v>
      </c>
      <c r="AG4422" s="70">
        <f t="shared" si="2210"/>
        <v>-0.31213811082236831</v>
      </c>
      <c r="AH4422" s="70">
        <f t="shared" si="2211"/>
        <v>-0.32972785344228484</v>
      </c>
      <c r="AI4422" s="61" t="str">
        <f t="shared" si="2229"/>
        <v>Safety</v>
      </c>
      <c r="AJ4422" s="68" t="str">
        <f t="shared" si="2230"/>
        <v>Safety</v>
      </c>
      <c r="AK4422" s="72"/>
      <c r="AL4422" s="73"/>
      <c r="AM4422" s="72"/>
      <c r="AN4422" s="73"/>
      <c r="AO4422" s="74"/>
      <c r="AP4422" s="20"/>
      <c r="AQ4422" s="74"/>
      <c r="AR4422" s="20"/>
      <c r="AS4422" s="74"/>
      <c r="AT4422" s="20"/>
      <c r="AU4422" s="74" t="str">
        <f t="shared" si="2221"/>
        <v>00635U</v>
      </c>
      <c r="AV4422" s="20">
        <f t="shared" si="2227"/>
        <v>0</v>
      </c>
      <c r="AW4422" s="74" t="str">
        <f t="shared" si="2222"/>
        <v>00635U</v>
      </c>
      <c r="AX4422" s="20">
        <f t="shared" si="2223"/>
        <v>0</v>
      </c>
      <c r="AY4422" s="20">
        <f t="shared" si="2228"/>
        <v>1</v>
      </c>
      <c r="AZ4422" s="116">
        <v>39892</v>
      </c>
      <c r="BA4422" s="116"/>
      <c r="BB4422" s="20"/>
      <c r="BC4422" s="20"/>
      <c r="BD4422" s="76"/>
      <c r="BE4422" s="77"/>
      <c r="BF4422" s="77"/>
    </row>
    <row r="4423" spans="1:58" s="23" customFormat="1" ht="15.75" customHeight="1" x14ac:dyDescent="0.4">
      <c r="A4423" s="116">
        <v>39890</v>
      </c>
      <c r="B4423" s="112">
        <v>40.950000000000003</v>
      </c>
      <c r="C4423" s="112">
        <v>39.15</v>
      </c>
      <c r="D4423" s="112">
        <v>38.450000000000003</v>
      </c>
      <c r="E4423" s="112">
        <v>37.9</v>
      </c>
      <c r="F4423" s="112">
        <v>36.75</v>
      </c>
      <c r="G4423" s="112">
        <v>36.15</v>
      </c>
      <c r="H4423" s="113">
        <v>35.75</v>
      </c>
      <c r="I4423" s="90">
        <f t="shared" si="2224"/>
        <v>40.85526315789474</v>
      </c>
      <c r="J4423" s="90">
        <f t="shared" si="2225"/>
        <v>39.113157894736844</v>
      </c>
      <c r="K4423" s="114">
        <v>18</v>
      </c>
      <c r="L4423" s="115">
        <v>5.2631578947368418E-2</v>
      </c>
      <c r="M4423" s="11"/>
      <c r="N4423" s="90">
        <v>40.06</v>
      </c>
      <c r="O4423" s="90">
        <v>39.9</v>
      </c>
      <c r="P4423" s="90">
        <v>39.75</v>
      </c>
      <c r="Q4423" s="90">
        <v>38.119999999999997</v>
      </c>
      <c r="R4423" s="63">
        <f t="shared" si="2213"/>
        <v>39.590000000000003</v>
      </c>
      <c r="S4423" s="64">
        <f t="shared" si="2212"/>
        <v>-1.8137254901960661E-2</v>
      </c>
      <c r="T4423" s="65"/>
      <c r="U4423" s="65">
        <f t="shared" si="2208"/>
        <v>1.0040100250626567</v>
      </c>
      <c r="V4423" s="65">
        <f t="shared" si="2214"/>
        <v>1.0077987421383647</v>
      </c>
      <c r="W4423" s="65">
        <f t="shared" si="2215"/>
        <v>1.0508919202518365</v>
      </c>
      <c r="X4423" s="61">
        <f t="shared" si="2226"/>
        <v>-4.3956043956044057E-2</v>
      </c>
      <c r="Y4423" s="66">
        <f t="shared" si="2216"/>
        <v>-5.6728232189973582E-2</v>
      </c>
      <c r="Z4423" s="61">
        <f t="shared" si="2217"/>
        <v>-4.264090177133658E-2</v>
      </c>
      <c r="AA4423" s="67">
        <f t="shared" si="2218"/>
        <v>40.85526315789474</v>
      </c>
      <c r="AB4423" s="68">
        <f t="shared" si="2219"/>
        <v>2.2216674987518736E-2</v>
      </c>
      <c r="AC4423" s="69">
        <f t="shared" si="2220"/>
        <v>1.9851801245500188E-2</v>
      </c>
      <c r="AD4423" s="70">
        <f>_xlfn.PERCENTILE.EXC(AC4423:$AC$5675,0.5)</f>
        <v>5.1982055464926569E-2</v>
      </c>
      <c r="AE4423" s="70">
        <f>_xlfn.PERCENTILE.EXC($AC4423:AC$5675,0.35)</f>
        <v>2.5750939212300306E-2</v>
      </c>
      <c r="AF4423" s="71">
        <f t="shared" si="2209"/>
        <v>-1.8715962495749487E-3</v>
      </c>
      <c r="AG4423" s="70">
        <f t="shared" si="2210"/>
        <v>-0.31213811082236831</v>
      </c>
      <c r="AH4423" s="70">
        <f t="shared" si="2211"/>
        <v>-0.32972785344228484</v>
      </c>
      <c r="AI4423" s="61" t="str">
        <f t="shared" si="2229"/>
        <v>Safety</v>
      </c>
      <c r="AJ4423" s="68" t="str">
        <f t="shared" si="2230"/>
        <v>Short VOL</v>
      </c>
      <c r="AK4423" s="72"/>
      <c r="AL4423" s="73"/>
      <c r="AM4423" s="72"/>
      <c r="AN4423" s="73"/>
      <c r="AO4423" s="74"/>
      <c r="AP4423" s="20"/>
      <c r="AQ4423" s="74"/>
      <c r="AR4423" s="20"/>
      <c r="AS4423" s="74"/>
      <c r="AT4423" s="20"/>
      <c r="AU4423" s="74" t="str">
        <f t="shared" si="2221"/>
        <v>00631L</v>
      </c>
      <c r="AV4423" s="20">
        <f t="shared" si="2227"/>
        <v>1</v>
      </c>
      <c r="AW4423" s="74" t="str">
        <f t="shared" si="2222"/>
        <v>00635U</v>
      </c>
      <c r="AX4423" s="20">
        <f t="shared" si="2223"/>
        <v>0</v>
      </c>
      <c r="AY4423" s="20">
        <f t="shared" si="2228"/>
        <v>1</v>
      </c>
      <c r="AZ4423" s="116">
        <v>39891</v>
      </c>
      <c r="BA4423" s="116"/>
      <c r="BB4423" s="20"/>
      <c r="BC4423" s="20"/>
      <c r="BD4423" s="76"/>
      <c r="BE4423" s="77"/>
      <c r="BF4423" s="77"/>
    </row>
    <row r="4424" spans="1:58" s="23" customFormat="1" ht="15.75" customHeight="1" x14ac:dyDescent="0.4">
      <c r="A4424" s="116">
        <v>39889</v>
      </c>
      <c r="B4424" s="112">
        <v>40.049999999999997</v>
      </c>
      <c r="C4424" s="112">
        <v>41.3</v>
      </c>
      <c r="D4424" s="112">
        <v>39.1</v>
      </c>
      <c r="E4424" s="112">
        <v>38.200000000000003</v>
      </c>
      <c r="F4424" s="112">
        <v>37.450000000000003</v>
      </c>
      <c r="G4424" s="112">
        <v>36.25</v>
      </c>
      <c r="H4424" s="113">
        <v>36.049999999999997</v>
      </c>
      <c r="I4424" s="90">
        <f t="shared" si="2224"/>
        <v>41.3</v>
      </c>
      <c r="J4424" s="90">
        <f t="shared" si="2225"/>
        <v>39.1</v>
      </c>
      <c r="K4424" s="114">
        <v>0</v>
      </c>
      <c r="L4424" s="115">
        <v>0.05</v>
      </c>
      <c r="M4424" s="11"/>
      <c r="N4424" s="90">
        <v>40.799999999999997</v>
      </c>
      <c r="O4424" s="90">
        <v>39.979999999999997</v>
      </c>
      <c r="P4424" s="90">
        <v>39.58</v>
      </c>
      <c r="Q4424" s="90">
        <v>37.83</v>
      </c>
      <c r="R4424" s="63">
        <f t="shared" si="2213"/>
        <v>38.760000000000005</v>
      </c>
      <c r="S4424" s="64">
        <f t="shared" si="2212"/>
        <v>-6.7215363511659909E-2</v>
      </c>
      <c r="T4424" s="65"/>
      <c r="U4424" s="65">
        <f t="shared" ref="U4424:U4487" si="2231">N4424/O4424</f>
        <v>1.0205102551275638</v>
      </c>
      <c r="V4424" s="65">
        <f t="shared" si="2214"/>
        <v>1.0308236483072259</v>
      </c>
      <c r="W4424" s="65">
        <f t="shared" si="2215"/>
        <v>1.0785091197462331</v>
      </c>
      <c r="X4424" s="61">
        <f t="shared" si="2226"/>
        <v>3.1210986267166046E-2</v>
      </c>
      <c r="Y4424" s="66">
        <f t="shared" si="2216"/>
        <v>-5.6282722513089148E-2</v>
      </c>
      <c r="Z4424" s="61">
        <f t="shared" si="2217"/>
        <v>-5.3268765133171816E-2</v>
      </c>
      <c r="AA4424" s="67">
        <f t="shared" si="2218"/>
        <v>41.3</v>
      </c>
      <c r="AB4424" s="68">
        <f t="shared" si="2219"/>
        <v>-1.8382352941176471E-2</v>
      </c>
      <c r="AC4424" s="69">
        <f t="shared" si="2220"/>
        <v>1.2254901960784315E-2</v>
      </c>
      <c r="AD4424" s="70">
        <f>_xlfn.PERCENTILE.EXC(AC4424:$AC$5675,0.5)</f>
        <v>5.1988810437563135E-2</v>
      </c>
      <c r="AE4424" s="70">
        <f>_xlfn.PERCENTILE.EXC($AC4424:AC$5675,0.35)</f>
        <v>2.5890909597219663E-2</v>
      </c>
      <c r="AF4424" s="71">
        <f t="shared" si="2209"/>
        <v>-1.8715962495749487E-3</v>
      </c>
      <c r="AG4424" s="70">
        <f t="shared" si="2210"/>
        <v>-0.31213811082236831</v>
      </c>
      <c r="AH4424" s="70">
        <f t="shared" si="2211"/>
        <v>-0.32972785344228484</v>
      </c>
      <c r="AI4424" s="61" t="str">
        <f t="shared" si="2229"/>
        <v>Safety</v>
      </c>
      <c r="AJ4424" s="68" t="str">
        <f t="shared" si="2230"/>
        <v>Short VOL</v>
      </c>
      <c r="AK4424" s="72"/>
      <c r="AL4424" s="73"/>
      <c r="AM4424" s="72"/>
      <c r="AN4424" s="73"/>
      <c r="AO4424" s="74"/>
      <c r="AP4424" s="20"/>
      <c r="AQ4424" s="74"/>
      <c r="AR4424" s="20"/>
      <c r="AS4424" s="74"/>
      <c r="AT4424" s="20"/>
      <c r="AU4424" s="74" t="str">
        <f t="shared" si="2221"/>
        <v>00631L</v>
      </c>
      <c r="AV4424" s="20">
        <f t="shared" si="2227"/>
        <v>1</v>
      </c>
      <c r="AW4424" s="74" t="str">
        <f t="shared" si="2222"/>
        <v>00635U</v>
      </c>
      <c r="AX4424" s="20">
        <f t="shared" si="2223"/>
        <v>0</v>
      </c>
      <c r="AY4424" s="20">
        <f t="shared" si="2228"/>
        <v>1</v>
      </c>
      <c r="AZ4424" s="116">
        <v>39890</v>
      </c>
      <c r="BA4424" s="116"/>
      <c r="BB4424" s="20"/>
      <c r="BC4424" s="20"/>
      <c r="BD4424" s="76"/>
      <c r="BE4424" s="77"/>
      <c r="BF4424" s="77"/>
    </row>
    <row r="4425" spans="1:58" s="23" customFormat="1" ht="15.75" customHeight="1" x14ac:dyDescent="0.4">
      <c r="A4425" s="116">
        <v>39888</v>
      </c>
      <c r="B4425" s="112">
        <v>43</v>
      </c>
      <c r="C4425" s="112">
        <v>43.1</v>
      </c>
      <c r="D4425" s="112">
        <v>40.1</v>
      </c>
      <c r="E4425" s="112">
        <v>38.700000000000003</v>
      </c>
      <c r="F4425" s="112">
        <v>37.799999999999997</v>
      </c>
      <c r="G4425" s="112">
        <v>36.75</v>
      </c>
      <c r="H4425" s="113">
        <v>36.15</v>
      </c>
      <c r="I4425" s="90">
        <f t="shared" si="2224"/>
        <v>43.094999999999999</v>
      </c>
      <c r="J4425" s="90">
        <f t="shared" si="2225"/>
        <v>40.25</v>
      </c>
      <c r="K4425" s="114">
        <v>1</v>
      </c>
      <c r="L4425" s="115">
        <v>0.05</v>
      </c>
      <c r="M4425" s="11"/>
      <c r="N4425" s="90">
        <v>43.74</v>
      </c>
      <c r="O4425" s="90">
        <v>42.24</v>
      </c>
      <c r="P4425" s="90">
        <v>41.15</v>
      </c>
      <c r="Q4425" s="90">
        <v>38.659999999999997</v>
      </c>
      <c r="R4425" s="63">
        <f t="shared" si="2213"/>
        <v>39.65</v>
      </c>
      <c r="S4425" s="64">
        <f t="shared" si="2212"/>
        <v>3.2577903682719608E-2</v>
      </c>
      <c r="T4425" s="65"/>
      <c r="U4425" s="65">
        <f t="shared" si="2231"/>
        <v>1.0355113636363635</v>
      </c>
      <c r="V4425" s="65">
        <f t="shared" si="2214"/>
        <v>1.062940461725395</v>
      </c>
      <c r="W4425" s="65">
        <f t="shared" si="2215"/>
        <v>1.1314019658561822</v>
      </c>
      <c r="X4425" s="61">
        <f t="shared" si="2226"/>
        <v>2.3255813953488701E-3</v>
      </c>
      <c r="Y4425" s="66">
        <f t="shared" si="2216"/>
        <v>-6.5891472868217157E-2</v>
      </c>
      <c r="Z4425" s="61">
        <f t="shared" si="2217"/>
        <v>-6.6016939320106716E-2</v>
      </c>
      <c r="AA4425" s="67">
        <f t="shared" si="2218"/>
        <v>43.094999999999999</v>
      </c>
      <c r="AB4425" s="68">
        <f t="shared" si="2219"/>
        <v>-1.6918152720621901E-2</v>
      </c>
      <c r="AC4425" s="69">
        <f t="shared" si="2220"/>
        <v>-1.4746227709190743E-2</v>
      </c>
      <c r="AD4425" s="70">
        <f>_xlfn.PERCENTILE.EXC(AC4425:$AC$5675,0.5)</f>
        <v>5.1995565410199694E-2</v>
      </c>
      <c r="AE4425" s="70">
        <f>_xlfn.PERCENTILE.EXC($AC4425:AC$5675,0.35)</f>
        <v>2.6004263681067067E-2</v>
      </c>
      <c r="AF4425" s="71">
        <f t="shared" si="2209"/>
        <v>-1.8715962495749487E-3</v>
      </c>
      <c r="AG4425" s="70">
        <f t="shared" si="2210"/>
        <v>-0.31213811082236831</v>
      </c>
      <c r="AH4425" s="70">
        <f t="shared" si="2211"/>
        <v>-0.32972785344228484</v>
      </c>
      <c r="AI4425" s="61" t="str">
        <f t="shared" si="2229"/>
        <v>Safety</v>
      </c>
      <c r="AJ4425" s="68" t="str">
        <f t="shared" si="2230"/>
        <v>Safety</v>
      </c>
      <c r="AK4425" s="72"/>
      <c r="AL4425" s="73"/>
      <c r="AM4425" s="72"/>
      <c r="AN4425" s="73"/>
      <c r="AO4425" s="74"/>
      <c r="AP4425" s="20"/>
      <c r="AQ4425" s="74"/>
      <c r="AR4425" s="20"/>
      <c r="AS4425" s="74"/>
      <c r="AT4425" s="20"/>
      <c r="AU4425" s="74" t="str">
        <f t="shared" si="2221"/>
        <v>00635U</v>
      </c>
      <c r="AV4425" s="20">
        <f t="shared" si="2227"/>
        <v>0</v>
      </c>
      <c r="AW4425" s="74" t="str">
        <f t="shared" si="2222"/>
        <v>00635U</v>
      </c>
      <c r="AX4425" s="20">
        <f t="shared" si="2223"/>
        <v>0</v>
      </c>
      <c r="AY4425" s="20">
        <f t="shared" si="2228"/>
        <v>1</v>
      </c>
      <c r="AZ4425" s="116">
        <v>39889</v>
      </c>
      <c r="BA4425" s="116"/>
      <c r="BB4425" s="20"/>
      <c r="BC4425" s="20"/>
      <c r="BD4425" s="76"/>
      <c r="BE4425" s="77"/>
      <c r="BF4425" s="77"/>
    </row>
    <row r="4426" spans="1:58" s="23" customFormat="1" ht="15.75" customHeight="1" x14ac:dyDescent="0.4">
      <c r="A4426" s="116">
        <v>39885</v>
      </c>
      <c r="B4426" s="112">
        <v>42.1</v>
      </c>
      <c r="C4426" s="112">
        <v>41.6</v>
      </c>
      <c r="D4426" s="112">
        <v>39.15</v>
      </c>
      <c r="E4426" s="112">
        <v>38.200000000000003</v>
      </c>
      <c r="F4426" s="112">
        <v>37.299999999999997</v>
      </c>
      <c r="G4426" s="112">
        <v>36.25</v>
      </c>
      <c r="H4426" s="113">
        <v>35.85</v>
      </c>
      <c r="I4426" s="90">
        <f t="shared" si="2224"/>
        <v>41.65</v>
      </c>
      <c r="J4426" s="90">
        <f t="shared" si="2225"/>
        <v>39.394999999999996</v>
      </c>
      <c r="K4426" s="114">
        <v>2</v>
      </c>
      <c r="L4426" s="115">
        <v>0.05</v>
      </c>
      <c r="M4426" s="11"/>
      <c r="N4426" s="90">
        <v>42.36</v>
      </c>
      <c r="O4426" s="90">
        <v>41.83</v>
      </c>
      <c r="P4426" s="90">
        <v>40.83</v>
      </c>
      <c r="Q4426" s="90">
        <v>38.619999999999997</v>
      </c>
      <c r="R4426" s="63">
        <f t="shared" si="2213"/>
        <v>40.299999999999997</v>
      </c>
      <c r="S4426" s="64">
        <f t="shared" si="2212"/>
        <v>2.8654686741136467E-2</v>
      </c>
      <c r="T4426" s="65"/>
      <c r="U4426" s="65">
        <f t="shared" si="2231"/>
        <v>1.0126703322973942</v>
      </c>
      <c r="V4426" s="65">
        <f t="shared" si="2214"/>
        <v>1.0374724467303453</v>
      </c>
      <c r="W4426" s="65">
        <f t="shared" si="2215"/>
        <v>1.0968410150181254</v>
      </c>
      <c r="X4426" s="61">
        <f t="shared" si="2226"/>
        <v>-1.1876484560570071E-2</v>
      </c>
      <c r="Y4426" s="66">
        <f t="shared" si="2216"/>
        <v>-6.1518324607329873E-2</v>
      </c>
      <c r="Z4426" s="61">
        <f t="shared" si="2217"/>
        <v>-5.4141656662665127E-2</v>
      </c>
      <c r="AA4426" s="67">
        <f t="shared" si="2218"/>
        <v>41.650000000000006</v>
      </c>
      <c r="AB4426" s="68">
        <f t="shared" si="2219"/>
        <v>-6.1378659112369689E-3</v>
      </c>
      <c r="AC4426" s="69">
        <f t="shared" si="2220"/>
        <v>-1.6761095372993244E-2</v>
      </c>
      <c r="AD4426" s="70">
        <f>_xlfn.PERCENTILE.EXC(AC4426:$AC$5675,0.5)</f>
        <v>5.2039449371766494E-2</v>
      </c>
      <c r="AE4426" s="70">
        <f>_xlfn.PERCENTILE.EXC($AC4426:AC$5675,0.35)</f>
        <v>2.6069601273460655E-2</v>
      </c>
      <c r="AF4426" s="71">
        <f t="shared" si="2209"/>
        <v>-1.5017242276949422E-3</v>
      </c>
      <c r="AG4426" s="70">
        <f t="shared" si="2210"/>
        <v>-0.31213811082236831</v>
      </c>
      <c r="AH4426" s="70">
        <f t="shared" si="2211"/>
        <v>-0.32972785344228484</v>
      </c>
      <c r="AI4426" s="61" t="str">
        <f t="shared" si="2229"/>
        <v>Safety</v>
      </c>
      <c r="AJ4426" s="68" t="str">
        <f t="shared" si="2230"/>
        <v>Safety</v>
      </c>
      <c r="AK4426" s="72"/>
      <c r="AL4426" s="73"/>
      <c r="AM4426" s="72"/>
      <c r="AN4426" s="73"/>
      <c r="AO4426" s="74"/>
      <c r="AP4426" s="20"/>
      <c r="AQ4426" s="74"/>
      <c r="AR4426" s="20"/>
      <c r="AS4426" s="74"/>
      <c r="AT4426" s="20"/>
      <c r="AU4426" s="74" t="str">
        <f t="shared" si="2221"/>
        <v>00635U</v>
      </c>
      <c r="AV4426" s="20">
        <f t="shared" si="2227"/>
        <v>0</v>
      </c>
      <c r="AW4426" s="74" t="str">
        <f t="shared" si="2222"/>
        <v>00635U</v>
      </c>
      <c r="AX4426" s="20">
        <f t="shared" si="2223"/>
        <v>0</v>
      </c>
      <c r="AY4426" s="20">
        <f t="shared" si="2228"/>
        <v>1</v>
      </c>
      <c r="AZ4426" s="116">
        <v>39888</v>
      </c>
      <c r="BA4426" s="116"/>
      <c r="BB4426" s="20"/>
      <c r="BC4426" s="20"/>
      <c r="BD4426" s="76"/>
      <c r="BE4426" s="77"/>
      <c r="BF4426" s="77"/>
    </row>
    <row r="4427" spans="1:58" s="23" customFormat="1" ht="15.75" customHeight="1" x14ac:dyDescent="0.4">
      <c r="A4427" s="116">
        <v>39884</v>
      </c>
      <c r="B4427" s="112">
        <v>41.1</v>
      </c>
      <c r="C4427" s="112">
        <v>41.1</v>
      </c>
      <c r="D4427" s="112">
        <v>38.6</v>
      </c>
      <c r="E4427" s="112">
        <v>37.450000000000003</v>
      </c>
      <c r="F4427" s="112">
        <v>37.049999999999997</v>
      </c>
      <c r="G4427" s="112">
        <v>35.85</v>
      </c>
      <c r="H4427" s="113">
        <v>35.5</v>
      </c>
      <c r="I4427" s="90">
        <f t="shared" si="2224"/>
        <v>41.1</v>
      </c>
      <c r="J4427" s="90">
        <f t="shared" si="2225"/>
        <v>38.975000000000001</v>
      </c>
      <c r="K4427" s="114">
        <v>3</v>
      </c>
      <c r="L4427" s="115">
        <v>0.05</v>
      </c>
      <c r="M4427" s="11"/>
      <c r="N4427" s="90">
        <v>41.18</v>
      </c>
      <c r="O4427" s="90">
        <v>40.700000000000003</v>
      </c>
      <c r="P4427" s="90">
        <v>39.78</v>
      </c>
      <c r="Q4427" s="90">
        <v>37.450000000000003</v>
      </c>
      <c r="R4427" s="63">
        <f t="shared" si="2213"/>
        <v>39.300000000000004</v>
      </c>
      <c r="S4427" s="64">
        <f t="shared" si="2212"/>
        <v>-5.5721164870442555E-2</v>
      </c>
      <c r="T4427" s="65"/>
      <c r="U4427" s="65">
        <f t="shared" si="2231"/>
        <v>1.0117936117936117</v>
      </c>
      <c r="V4427" s="65">
        <f t="shared" si="2214"/>
        <v>1.0351935646053292</v>
      </c>
      <c r="W4427" s="65">
        <f t="shared" si="2215"/>
        <v>1.099599465954606</v>
      </c>
      <c r="X4427" s="61">
        <f t="shared" si="2226"/>
        <v>0</v>
      </c>
      <c r="Y4427" s="66">
        <f t="shared" si="2216"/>
        <v>-5.2069425901201671E-2</v>
      </c>
      <c r="Z4427" s="61">
        <f t="shared" si="2217"/>
        <v>-5.1703163017031629E-2</v>
      </c>
      <c r="AA4427" s="67">
        <f t="shared" si="2218"/>
        <v>41.1</v>
      </c>
      <c r="AB4427" s="68">
        <f t="shared" si="2219"/>
        <v>-1.9426906265176856E-3</v>
      </c>
      <c r="AC4427" s="69">
        <f t="shared" si="2220"/>
        <v>-1.9426906265176856E-3</v>
      </c>
      <c r="AD4427" s="70">
        <f>_xlfn.PERCENTILE.EXC(AC4427:$AC$5675,0.5)</f>
        <v>5.2083333333333287E-2</v>
      </c>
      <c r="AE4427" s="70">
        <f>_xlfn.PERCENTILE.EXC($AC4427:AC$5675,0.35)</f>
        <v>2.6097756464386779E-2</v>
      </c>
      <c r="AF4427" s="71">
        <f t="shared" si="2209"/>
        <v>-1.5017242276949422E-3</v>
      </c>
      <c r="AG4427" s="70">
        <f t="shared" si="2210"/>
        <v>-0.31213811082236831</v>
      </c>
      <c r="AH4427" s="70">
        <f t="shared" si="2211"/>
        <v>-0.32972785344228484</v>
      </c>
      <c r="AI4427" s="61" t="str">
        <f t="shared" si="2229"/>
        <v>Safety</v>
      </c>
      <c r="AJ4427" s="68" t="str">
        <f t="shared" si="2230"/>
        <v>Safety</v>
      </c>
      <c r="AK4427" s="72"/>
      <c r="AL4427" s="73"/>
      <c r="AM4427" s="72"/>
      <c r="AN4427" s="73"/>
      <c r="AO4427" s="74"/>
      <c r="AP4427" s="20"/>
      <c r="AQ4427" s="74"/>
      <c r="AR4427" s="20"/>
      <c r="AS4427" s="74"/>
      <c r="AT4427" s="20"/>
      <c r="AU4427" s="74" t="str">
        <f t="shared" si="2221"/>
        <v>00635U</v>
      </c>
      <c r="AV4427" s="20">
        <f t="shared" si="2227"/>
        <v>0</v>
      </c>
      <c r="AW4427" s="74" t="str">
        <f t="shared" si="2222"/>
        <v>00635U</v>
      </c>
      <c r="AX4427" s="20">
        <f t="shared" si="2223"/>
        <v>0</v>
      </c>
      <c r="AY4427" s="20">
        <f t="shared" si="2228"/>
        <v>1</v>
      </c>
      <c r="AZ4427" s="116">
        <v>39885</v>
      </c>
      <c r="BA4427" s="116"/>
      <c r="BB4427" s="20"/>
      <c r="BC4427" s="20"/>
      <c r="BD4427" s="76"/>
      <c r="BE4427" s="77"/>
      <c r="BF4427" s="77"/>
    </row>
    <row r="4428" spans="1:58" s="23" customFormat="1" ht="15.75" customHeight="1" x14ac:dyDescent="0.4">
      <c r="A4428" s="116">
        <v>39883</v>
      </c>
      <c r="B4428" s="112">
        <v>42.65</v>
      </c>
      <c r="C4428" s="112">
        <v>41.6</v>
      </c>
      <c r="D4428" s="112">
        <v>39.049999999999997</v>
      </c>
      <c r="E4428" s="112">
        <v>37.85</v>
      </c>
      <c r="F4428" s="112">
        <v>37.25</v>
      </c>
      <c r="G4428" s="112">
        <v>36.15</v>
      </c>
      <c r="H4428" s="113">
        <v>35.799999999999997</v>
      </c>
      <c r="I4428" s="90">
        <f t="shared" si="2224"/>
        <v>41.81</v>
      </c>
      <c r="J4428" s="90">
        <f t="shared" si="2225"/>
        <v>39.559999999999995</v>
      </c>
      <c r="K4428" s="114">
        <v>4</v>
      </c>
      <c r="L4428" s="115">
        <v>0.05</v>
      </c>
      <c r="M4428" s="11"/>
      <c r="N4428" s="90">
        <v>43.61</v>
      </c>
      <c r="O4428" s="90">
        <v>42.5</v>
      </c>
      <c r="P4428" s="90">
        <v>41.05</v>
      </c>
      <c r="Q4428" s="90">
        <v>38.42</v>
      </c>
      <c r="R4428" s="63">
        <f t="shared" si="2213"/>
        <v>39.94</v>
      </c>
      <c r="S4428" s="64">
        <f t="shared" si="2212"/>
        <v>-1.71286905566824E-2</v>
      </c>
      <c r="T4428" s="65"/>
      <c r="U4428" s="65">
        <f t="shared" si="2231"/>
        <v>1.0261176470588236</v>
      </c>
      <c r="V4428" s="65">
        <f t="shared" si="2214"/>
        <v>1.0623629719853838</v>
      </c>
      <c r="W4428" s="65">
        <f t="shared" si="2215"/>
        <v>1.1350858927641851</v>
      </c>
      <c r="X4428" s="61">
        <f t="shared" si="2226"/>
        <v>-2.4618991793669335E-2</v>
      </c>
      <c r="Y4428" s="66">
        <f t="shared" si="2216"/>
        <v>-5.4161162483487561E-2</v>
      </c>
      <c r="Z4428" s="61">
        <f t="shared" si="2217"/>
        <v>-5.381487682372655E-2</v>
      </c>
      <c r="AA4428" s="67">
        <f t="shared" si="2218"/>
        <v>41.81</v>
      </c>
      <c r="AB4428" s="68">
        <f t="shared" si="2219"/>
        <v>-2.2013299701903254E-2</v>
      </c>
      <c r="AC4428" s="69">
        <f t="shared" si="2220"/>
        <v>-4.1274936941068499E-2</v>
      </c>
      <c r="AD4428" s="70">
        <f>_xlfn.PERCENTILE.EXC(AC4428:$AC$5675,0.5)</f>
        <v>5.216706859592711E-2</v>
      </c>
      <c r="AE4428" s="70">
        <f>_xlfn.PERCENTILE.EXC($AC4428:AC$5675,0.35)</f>
        <v>2.614157710802216E-2</v>
      </c>
      <c r="AF4428" s="71">
        <f t="shared" si="2209"/>
        <v>-1.250744871107163E-3</v>
      </c>
      <c r="AG4428" s="70">
        <f t="shared" si="2210"/>
        <v>-0.31213811082236831</v>
      </c>
      <c r="AH4428" s="70">
        <f t="shared" si="2211"/>
        <v>-0.32972785344228484</v>
      </c>
      <c r="AI4428" s="61" t="str">
        <f t="shared" si="2229"/>
        <v>Safety</v>
      </c>
      <c r="AJ4428" s="68" t="str">
        <f t="shared" si="2230"/>
        <v>Safety</v>
      </c>
      <c r="AK4428" s="72"/>
      <c r="AL4428" s="73"/>
      <c r="AM4428" s="72"/>
      <c r="AN4428" s="73"/>
      <c r="AO4428" s="74"/>
      <c r="AP4428" s="20"/>
      <c r="AQ4428" s="74"/>
      <c r="AR4428" s="20"/>
      <c r="AS4428" s="74"/>
      <c r="AT4428" s="20"/>
      <c r="AU4428" s="74" t="str">
        <f t="shared" si="2221"/>
        <v>00635U</v>
      </c>
      <c r="AV4428" s="20">
        <f t="shared" si="2227"/>
        <v>0</v>
      </c>
      <c r="AW4428" s="74" t="str">
        <f t="shared" si="2222"/>
        <v>00635U</v>
      </c>
      <c r="AX4428" s="20">
        <f t="shared" si="2223"/>
        <v>0</v>
      </c>
      <c r="AY4428" s="20">
        <f t="shared" si="2228"/>
        <v>1</v>
      </c>
      <c r="AZ4428" s="116">
        <v>39884</v>
      </c>
      <c r="BA4428" s="116"/>
      <c r="BB4428" s="20"/>
      <c r="BC4428" s="20"/>
      <c r="BD4428" s="76"/>
      <c r="BE4428" s="77"/>
      <c r="BF4428" s="77"/>
    </row>
    <row r="4429" spans="1:58" s="23" customFormat="1" ht="15.75" customHeight="1" x14ac:dyDescent="0.4">
      <c r="A4429" s="116">
        <v>39882</v>
      </c>
      <c r="B4429" s="112">
        <v>43.15</v>
      </c>
      <c r="C4429" s="112">
        <v>41.6</v>
      </c>
      <c r="D4429" s="112">
        <v>38.950000000000003</v>
      </c>
      <c r="E4429" s="112">
        <v>37.9</v>
      </c>
      <c r="F4429" s="112">
        <v>37.25</v>
      </c>
      <c r="G4429" s="112">
        <v>36.35</v>
      </c>
      <c r="H4429" s="113">
        <v>36.549999999999997</v>
      </c>
      <c r="I4429" s="90">
        <f t="shared" si="2224"/>
        <v>41.987499999999997</v>
      </c>
      <c r="J4429" s="90">
        <f t="shared" si="2225"/>
        <v>39.612500000000004</v>
      </c>
      <c r="K4429" s="114">
        <v>5</v>
      </c>
      <c r="L4429" s="115">
        <v>0.05</v>
      </c>
      <c r="M4429" s="11"/>
      <c r="N4429" s="90">
        <v>44.37</v>
      </c>
      <c r="O4429" s="90">
        <v>42.41</v>
      </c>
      <c r="P4429" s="90">
        <v>40.840000000000003</v>
      </c>
      <c r="Q4429" s="90">
        <v>38.36</v>
      </c>
      <c r="R4429" s="63">
        <f t="shared" si="2213"/>
        <v>38.880000000000003</v>
      </c>
      <c r="S4429" s="64">
        <f t="shared" si="2212"/>
        <v>-0.10688405797101454</v>
      </c>
      <c r="T4429" s="65"/>
      <c r="U4429" s="65">
        <f t="shared" si="2231"/>
        <v>1.0462155152086772</v>
      </c>
      <c r="V4429" s="65">
        <f t="shared" si="2214"/>
        <v>1.0864348677766893</v>
      </c>
      <c r="W4429" s="65">
        <f t="shared" si="2215"/>
        <v>1.1566736183524504</v>
      </c>
      <c r="X4429" s="61">
        <f t="shared" si="2226"/>
        <v>-3.5921205098493565E-2</v>
      </c>
      <c r="Y4429" s="66">
        <f t="shared" si="2216"/>
        <v>-3.5620052770448586E-2</v>
      </c>
      <c r="Z4429" s="61">
        <f t="shared" si="2217"/>
        <v>-5.6564453706460092E-2</v>
      </c>
      <c r="AA4429" s="67">
        <f t="shared" si="2218"/>
        <v>41.987500000000004</v>
      </c>
      <c r="AB4429" s="68">
        <f t="shared" si="2219"/>
        <v>-2.7496055893621793E-2</v>
      </c>
      <c r="AC4429" s="69">
        <f t="shared" si="2220"/>
        <v>-5.3696191120126059E-2</v>
      </c>
      <c r="AD4429" s="70">
        <f>_xlfn.PERCENTILE.EXC(AC4429:$AC$5675,0.5)</f>
        <v>5.2250803858520933E-2</v>
      </c>
      <c r="AE4429" s="70">
        <f>_xlfn.PERCENTILE.EXC($AC4429:AC$5675,0.35)</f>
        <v>2.6274798328822551E-2</v>
      </c>
      <c r="AF4429" s="71">
        <f t="shared" si="2209"/>
        <v>-9.6305773228844735E-4</v>
      </c>
      <c r="AG4429" s="70">
        <f t="shared" si="2210"/>
        <v>-0.31213811082236831</v>
      </c>
      <c r="AH4429" s="70">
        <f t="shared" si="2211"/>
        <v>-0.32972785344228484</v>
      </c>
      <c r="AI4429" s="61" t="str">
        <f t="shared" si="2229"/>
        <v>Safety</v>
      </c>
      <c r="AJ4429" s="68" t="str">
        <f t="shared" si="2230"/>
        <v>Safety</v>
      </c>
      <c r="AK4429" s="72"/>
      <c r="AL4429" s="73"/>
      <c r="AM4429" s="72"/>
      <c r="AN4429" s="73"/>
      <c r="AO4429" s="74"/>
      <c r="AP4429" s="20"/>
      <c r="AQ4429" s="74"/>
      <c r="AR4429" s="20"/>
      <c r="AS4429" s="74"/>
      <c r="AT4429" s="20"/>
      <c r="AU4429" s="74" t="str">
        <f t="shared" si="2221"/>
        <v>00635U</v>
      </c>
      <c r="AV4429" s="20">
        <f t="shared" si="2227"/>
        <v>0</v>
      </c>
      <c r="AW4429" s="74" t="str">
        <f t="shared" si="2222"/>
        <v>00635U</v>
      </c>
      <c r="AX4429" s="20">
        <f t="shared" si="2223"/>
        <v>0</v>
      </c>
      <c r="AY4429" s="20">
        <f t="shared" si="2228"/>
        <v>1</v>
      </c>
      <c r="AZ4429" s="116">
        <v>39883</v>
      </c>
      <c r="BA4429" s="116"/>
      <c r="BB4429" s="20"/>
      <c r="BC4429" s="20"/>
      <c r="BD4429" s="76"/>
      <c r="BE4429" s="77"/>
      <c r="BF4429" s="77"/>
    </row>
    <row r="4430" spans="1:58" s="23" customFormat="1" ht="15.75" customHeight="1" x14ac:dyDescent="0.4">
      <c r="A4430" s="116">
        <v>39881</v>
      </c>
      <c r="B4430" s="112">
        <v>47.05</v>
      </c>
      <c r="C4430" s="112">
        <v>44.9</v>
      </c>
      <c r="D4430" s="112">
        <v>41.8</v>
      </c>
      <c r="E4430" s="112">
        <v>40.35</v>
      </c>
      <c r="F4430" s="112">
        <v>39.75</v>
      </c>
      <c r="G4430" s="112">
        <v>38.6</v>
      </c>
      <c r="H4430" s="113">
        <v>38.1</v>
      </c>
      <c r="I4430" s="90">
        <f t="shared" si="2224"/>
        <v>45.545000000000002</v>
      </c>
      <c r="J4430" s="90">
        <f t="shared" si="2225"/>
        <v>42.73</v>
      </c>
      <c r="K4430" s="114">
        <v>6</v>
      </c>
      <c r="L4430" s="115">
        <v>0.05</v>
      </c>
      <c r="M4430" s="11"/>
      <c r="N4430" s="90">
        <v>49.68</v>
      </c>
      <c r="O4430" s="90">
        <v>46.53</v>
      </c>
      <c r="P4430" s="90">
        <v>43.96</v>
      </c>
      <c r="Q4430" s="90">
        <v>41</v>
      </c>
      <c r="R4430" s="63">
        <f t="shared" si="2213"/>
        <v>40.810000000000009</v>
      </c>
      <c r="S4430" s="64">
        <f t="shared" si="2212"/>
        <v>7.0950739914859406E-3</v>
      </c>
      <c r="T4430" s="65"/>
      <c r="U4430" s="65">
        <f t="shared" si="2231"/>
        <v>1.067698259187621</v>
      </c>
      <c r="V4430" s="65">
        <f t="shared" si="2214"/>
        <v>1.1301182893539581</v>
      </c>
      <c r="W4430" s="65">
        <f t="shared" si="2215"/>
        <v>1.2117073170731707</v>
      </c>
      <c r="X4430" s="61">
        <f t="shared" si="2226"/>
        <v>-4.5696068012752361E-2</v>
      </c>
      <c r="Y4430" s="66">
        <f t="shared" si="2216"/>
        <v>-5.5762081784386616E-2</v>
      </c>
      <c r="Z4430" s="61">
        <f t="shared" si="2217"/>
        <v>-6.1807004061916887E-2</v>
      </c>
      <c r="AA4430" s="67">
        <f t="shared" si="2218"/>
        <v>45.545000000000002</v>
      </c>
      <c r="AB4430" s="68">
        <f t="shared" si="2219"/>
        <v>-5.2938808373591037E-2</v>
      </c>
      <c r="AC4430" s="69">
        <f t="shared" si="2220"/>
        <v>-8.3232689210950048E-2</v>
      </c>
      <c r="AD4430" s="70">
        <f>_xlfn.PERCENTILE.EXC(AC4430:$AC$5675,0.5)</f>
        <v>5.2351260971146674E-2</v>
      </c>
      <c r="AE4430" s="70">
        <f>_xlfn.PERCENTILE.EXC($AC4430:AC$5675,0.35)</f>
        <v>2.6510977954657278E-2</v>
      </c>
      <c r="AF4430" s="71">
        <f t="shared" ref="AF4430:AF4493" si="2232">_xlfn.PERCENTILE.EXC($AC4430:$AC5430,0.28)</f>
        <v>-5.7830351004070234E-4</v>
      </c>
      <c r="AG4430" s="70">
        <f t="shared" ref="AG4430:AG4493" si="2233">_xlfn.PERCENTILE.EXC($AC4430:$AC5430,0.01)</f>
        <v>-0.31213811082236831</v>
      </c>
      <c r="AH4430" s="70">
        <f t="shared" ref="AH4430:AH4493" si="2234">_xlfn.PERCENTILE.EXC($AC4430:$AC5430,0.005)</f>
        <v>-0.32972785344228484</v>
      </c>
      <c r="AI4430" s="61" t="str">
        <f t="shared" si="2229"/>
        <v>Safety</v>
      </c>
      <c r="AJ4430" s="68" t="str">
        <f t="shared" si="2230"/>
        <v>Safety</v>
      </c>
      <c r="AK4430" s="72"/>
      <c r="AL4430" s="73"/>
      <c r="AM4430" s="72"/>
      <c r="AN4430" s="73"/>
      <c r="AO4430" s="74"/>
      <c r="AP4430" s="20"/>
      <c r="AQ4430" s="74"/>
      <c r="AR4430" s="20"/>
      <c r="AS4430" s="74"/>
      <c r="AT4430" s="20"/>
      <c r="AU4430" s="74" t="str">
        <f t="shared" si="2221"/>
        <v>00635U</v>
      </c>
      <c r="AV4430" s="20">
        <f t="shared" si="2227"/>
        <v>0</v>
      </c>
      <c r="AW4430" s="74" t="str">
        <f t="shared" si="2222"/>
        <v>00635U</v>
      </c>
      <c r="AX4430" s="20">
        <f t="shared" si="2223"/>
        <v>0</v>
      </c>
      <c r="AY4430" s="20">
        <f t="shared" si="2228"/>
        <v>1</v>
      </c>
      <c r="AZ4430" s="116">
        <v>39882</v>
      </c>
      <c r="BA4430" s="116"/>
      <c r="BB4430" s="20"/>
      <c r="BC4430" s="20"/>
      <c r="BD4430" s="76"/>
      <c r="BE4430" s="77"/>
      <c r="BF4430" s="77"/>
    </row>
    <row r="4431" spans="1:58" s="23" customFormat="1" ht="15.75" customHeight="1" x14ac:dyDescent="0.4">
      <c r="A4431" s="116">
        <v>39878</v>
      </c>
      <c r="B4431" s="112">
        <v>46.65</v>
      </c>
      <c r="C4431" s="112">
        <v>44.15</v>
      </c>
      <c r="D4431" s="112">
        <v>41.4</v>
      </c>
      <c r="E4431" s="112">
        <v>40.1</v>
      </c>
      <c r="F4431" s="112">
        <v>39.6</v>
      </c>
      <c r="G4431" s="112">
        <v>38.65</v>
      </c>
      <c r="H4431" s="113">
        <v>38.25</v>
      </c>
      <c r="I4431" s="90">
        <f t="shared" si="2224"/>
        <v>45.024999999999999</v>
      </c>
      <c r="J4431" s="90">
        <f t="shared" si="2225"/>
        <v>42.362499999999997</v>
      </c>
      <c r="K4431" s="114">
        <v>7</v>
      </c>
      <c r="L4431" s="115">
        <v>0.05</v>
      </c>
      <c r="M4431" s="11"/>
      <c r="N4431" s="90">
        <v>49.33</v>
      </c>
      <c r="O4431" s="90">
        <v>46.48</v>
      </c>
      <c r="P4431" s="90">
        <v>44.11</v>
      </c>
      <c r="Q4431" s="90">
        <v>41.12</v>
      </c>
      <c r="R4431" s="63">
        <f t="shared" si="2213"/>
        <v>41.260000000000005</v>
      </c>
      <c r="S4431" s="64">
        <f t="shared" si="2212"/>
        <v>-1.6743073549930303E-2</v>
      </c>
      <c r="T4431" s="65"/>
      <c r="U4431" s="65">
        <f t="shared" si="2231"/>
        <v>1.0613166953528399</v>
      </c>
      <c r="V4431" s="65">
        <f t="shared" si="2214"/>
        <v>1.1183405123554748</v>
      </c>
      <c r="W4431" s="65">
        <f t="shared" si="2215"/>
        <v>1.1996595330739299</v>
      </c>
      <c r="X4431" s="61">
        <f t="shared" si="2226"/>
        <v>-5.3590568060021437E-2</v>
      </c>
      <c r="Y4431" s="66">
        <f t="shared" si="2216"/>
        <v>-4.6134663341645919E-2</v>
      </c>
      <c r="Z4431" s="61">
        <f t="shared" si="2217"/>
        <v>-5.9133814547473657E-2</v>
      </c>
      <c r="AA4431" s="67">
        <f t="shared" si="2218"/>
        <v>45.024999999999991</v>
      </c>
      <c r="AB4431" s="68">
        <f t="shared" si="2219"/>
        <v>-5.4327995134806399E-2</v>
      </c>
      <c r="AC4431" s="69">
        <f t="shared" si="2220"/>
        <v>-8.7269410095276848E-2</v>
      </c>
      <c r="AD4431" s="70">
        <f>_xlfn.PERCENTILE.EXC(AC4431:$AC$5675,0.5)</f>
        <v>5.2451718083772407E-2</v>
      </c>
      <c r="AE4431" s="70">
        <f>_xlfn.PERCENTILE.EXC($AC4431:AC$5675,0.35)</f>
        <v>2.6774781224135347E-2</v>
      </c>
      <c r="AF4431" s="71">
        <f t="shared" si="2232"/>
        <v>-4.1489171290496414E-4</v>
      </c>
      <c r="AG4431" s="70">
        <f t="shared" si="2233"/>
        <v>-0.31213811082236831</v>
      </c>
      <c r="AH4431" s="70">
        <f t="shared" si="2234"/>
        <v>-0.32972785344228484</v>
      </c>
      <c r="AI4431" s="61" t="str">
        <f t="shared" si="2229"/>
        <v>Safety</v>
      </c>
      <c r="AJ4431" s="68" t="str">
        <f t="shared" si="2230"/>
        <v>Safety</v>
      </c>
      <c r="AK4431" s="72"/>
      <c r="AL4431" s="73"/>
      <c r="AM4431" s="72"/>
      <c r="AN4431" s="73"/>
      <c r="AO4431" s="74"/>
      <c r="AP4431" s="20"/>
      <c r="AQ4431" s="74"/>
      <c r="AR4431" s="20"/>
      <c r="AS4431" s="74"/>
      <c r="AT4431" s="20"/>
      <c r="AU4431" s="74" t="str">
        <f t="shared" si="2221"/>
        <v>00635U</v>
      </c>
      <c r="AV4431" s="20">
        <f t="shared" si="2227"/>
        <v>0</v>
      </c>
      <c r="AW4431" s="74" t="str">
        <f t="shared" si="2222"/>
        <v>00635U</v>
      </c>
      <c r="AX4431" s="20">
        <f t="shared" si="2223"/>
        <v>0</v>
      </c>
      <c r="AY4431" s="20">
        <f t="shared" si="2228"/>
        <v>1</v>
      </c>
      <c r="AZ4431" s="116">
        <v>39881</v>
      </c>
      <c r="BA4431" s="116"/>
      <c r="BB4431" s="20"/>
      <c r="BC4431" s="20"/>
      <c r="BD4431" s="76"/>
      <c r="BE4431" s="77"/>
      <c r="BF4431" s="77"/>
    </row>
    <row r="4432" spans="1:58" s="23" customFormat="1" ht="15.75" customHeight="1" x14ac:dyDescent="0.4">
      <c r="A4432" s="116">
        <v>39877</v>
      </c>
      <c r="B4432" s="112">
        <v>47.35</v>
      </c>
      <c r="C4432" s="112">
        <v>44.45</v>
      </c>
      <c r="D4432" s="112">
        <v>41.75</v>
      </c>
      <c r="E4432" s="112">
        <v>40.200000000000003</v>
      </c>
      <c r="F4432" s="112">
        <v>39.549999999999997</v>
      </c>
      <c r="G4432" s="112">
        <v>38.549999999999997</v>
      </c>
      <c r="H4432" s="113">
        <v>37.950000000000003</v>
      </c>
      <c r="I4432" s="90">
        <f t="shared" si="2224"/>
        <v>45.61</v>
      </c>
      <c r="J4432" s="90">
        <f t="shared" si="2225"/>
        <v>42.83</v>
      </c>
      <c r="K4432" s="114">
        <v>8</v>
      </c>
      <c r="L4432" s="115">
        <v>0.05</v>
      </c>
      <c r="M4432" s="11"/>
      <c r="N4432" s="90">
        <v>50.17</v>
      </c>
      <c r="O4432" s="90">
        <v>46.7</v>
      </c>
      <c r="P4432" s="90">
        <v>44.65</v>
      </c>
      <c r="Q4432" s="90">
        <v>41.49</v>
      </c>
      <c r="R4432" s="63">
        <f t="shared" si="2213"/>
        <v>41.179999999999993</v>
      </c>
      <c r="S4432" s="64">
        <f t="shared" si="2212"/>
        <v>5.4878048780487791E-2</v>
      </c>
      <c r="T4432" s="65"/>
      <c r="U4432" s="65">
        <f t="shared" si="2231"/>
        <v>1.0743040685224838</v>
      </c>
      <c r="V4432" s="65">
        <f t="shared" si="2214"/>
        <v>1.1236282194848826</v>
      </c>
      <c r="W4432" s="65">
        <f t="shared" si="2215"/>
        <v>1.2092070378404434</v>
      </c>
      <c r="X4432" s="61">
        <f t="shared" si="2226"/>
        <v>-6.124604012671591E-2</v>
      </c>
      <c r="Y4432" s="66">
        <f t="shared" si="2216"/>
        <v>-5.5970149253731338E-2</v>
      </c>
      <c r="Z4432" s="61">
        <f t="shared" si="2217"/>
        <v>-6.0951545713659308E-2</v>
      </c>
      <c r="AA4432" s="67">
        <f t="shared" si="2218"/>
        <v>45.61</v>
      </c>
      <c r="AB4432" s="68">
        <f t="shared" si="2219"/>
        <v>-5.6208889774765798E-2</v>
      </c>
      <c r="AC4432" s="69">
        <f t="shared" si="2220"/>
        <v>-9.0890970699621335E-2</v>
      </c>
      <c r="AD4432" s="70">
        <f>_xlfn.PERCENTILE.EXC(AC4432:$AC$5675,0.5)</f>
        <v>5.2642115199521583E-2</v>
      </c>
      <c r="AE4432" s="70">
        <f>_xlfn.PERCENTILE.EXC($AC4432:AC$5675,0.35)</f>
        <v>2.6938838432456823E-2</v>
      </c>
      <c r="AF4432" s="71">
        <f t="shared" si="2232"/>
        <v>-2.8126538535381911E-4</v>
      </c>
      <c r="AG4432" s="70">
        <f t="shared" si="2233"/>
        <v>-0.31213811082236831</v>
      </c>
      <c r="AH4432" s="70">
        <f t="shared" si="2234"/>
        <v>-0.32972785344228484</v>
      </c>
      <c r="AI4432" s="61" t="str">
        <f t="shared" si="2229"/>
        <v>Safety</v>
      </c>
      <c r="AJ4432" s="68" t="str">
        <f t="shared" si="2230"/>
        <v>Safety</v>
      </c>
      <c r="AK4432" s="72"/>
      <c r="AL4432" s="73"/>
      <c r="AM4432" s="72"/>
      <c r="AN4432" s="73"/>
      <c r="AO4432" s="74"/>
      <c r="AP4432" s="20"/>
      <c r="AQ4432" s="74"/>
      <c r="AR4432" s="20"/>
      <c r="AS4432" s="74"/>
      <c r="AT4432" s="20"/>
      <c r="AU4432" s="74" t="str">
        <f t="shared" si="2221"/>
        <v>00635U</v>
      </c>
      <c r="AV4432" s="20">
        <f t="shared" si="2227"/>
        <v>0</v>
      </c>
      <c r="AW4432" s="74" t="str">
        <f t="shared" si="2222"/>
        <v>00635U</v>
      </c>
      <c r="AX4432" s="20">
        <f t="shared" si="2223"/>
        <v>0</v>
      </c>
      <c r="AY4432" s="20">
        <f t="shared" si="2228"/>
        <v>1</v>
      </c>
      <c r="AZ4432" s="116">
        <v>39878</v>
      </c>
      <c r="BA4432" s="116"/>
      <c r="BB4432" s="20"/>
      <c r="BC4432" s="20"/>
      <c r="BD4432" s="76"/>
      <c r="BE4432" s="77"/>
      <c r="BF4432" s="77"/>
    </row>
    <row r="4433" spans="1:58" s="23" customFormat="1" ht="15.75" customHeight="1" x14ac:dyDescent="0.4">
      <c r="A4433" s="116">
        <v>39876</v>
      </c>
      <c r="B4433" s="112">
        <v>44.75</v>
      </c>
      <c r="C4433" s="112">
        <v>42.9</v>
      </c>
      <c r="D4433" s="112">
        <v>40.549999999999997</v>
      </c>
      <c r="E4433" s="112">
        <v>39.799999999999997</v>
      </c>
      <c r="F4433" s="112">
        <v>39.25</v>
      </c>
      <c r="G4433" s="112">
        <v>38.049999999999997</v>
      </c>
      <c r="H4433" s="113">
        <v>37.65</v>
      </c>
      <c r="I4433" s="90">
        <f t="shared" si="2224"/>
        <v>43.732500000000002</v>
      </c>
      <c r="J4433" s="90">
        <f t="shared" si="2225"/>
        <v>41.607499999999995</v>
      </c>
      <c r="K4433" s="114">
        <v>9</v>
      </c>
      <c r="L4433" s="115">
        <v>0.05</v>
      </c>
      <c r="M4433" s="11"/>
      <c r="N4433" s="90">
        <v>47.56</v>
      </c>
      <c r="O4433" s="90">
        <v>44.72</v>
      </c>
      <c r="P4433" s="90">
        <v>43.35</v>
      </c>
      <c r="Q4433" s="90">
        <v>40.97</v>
      </c>
      <c r="R4433" s="63">
        <f t="shared" si="2213"/>
        <v>40.509999999999991</v>
      </c>
      <c r="S4433" s="64">
        <f t="shared" si="2212"/>
        <v>-6.6169251914392255E-2</v>
      </c>
      <c r="T4433" s="65"/>
      <c r="U4433" s="65">
        <f t="shared" si="2231"/>
        <v>1.0635062611806798</v>
      </c>
      <c r="V4433" s="65">
        <f t="shared" si="2214"/>
        <v>1.0971164936562861</v>
      </c>
      <c r="W4433" s="65">
        <f t="shared" si="2215"/>
        <v>1.1608494020014646</v>
      </c>
      <c r="X4433" s="61">
        <f t="shared" si="2226"/>
        <v>-4.1340782122905061E-2</v>
      </c>
      <c r="Y4433" s="66">
        <f t="shared" si="2216"/>
        <v>-5.4020100502512533E-2</v>
      </c>
      <c r="Z4433" s="61">
        <f t="shared" si="2217"/>
        <v>-4.8590864917395692E-2</v>
      </c>
      <c r="AA4433" s="67">
        <f t="shared" si="2218"/>
        <v>43.732500000000002</v>
      </c>
      <c r="AB4433" s="68">
        <f t="shared" si="2219"/>
        <v>-5.9083263246425613E-2</v>
      </c>
      <c r="AC4433" s="69">
        <f t="shared" si="2220"/>
        <v>-8.0477291841883944E-2</v>
      </c>
      <c r="AD4433" s="70">
        <f>_xlfn.PERCENTILE.EXC(AC4433:$AC$5675,0.5)</f>
        <v>5.2832512315270752E-2</v>
      </c>
      <c r="AE4433" s="70">
        <f>_xlfn.PERCENTILE.EXC($AC4433:AC$5675,0.35)</f>
        <v>2.7028673420450327E-2</v>
      </c>
      <c r="AF4433" s="71">
        <f t="shared" si="2232"/>
        <v>-1.8418846311191384E-4</v>
      </c>
      <c r="AG4433" s="70">
        <f t="shared" si="2233"/>
        <v>-0.31213811082236831</v>
      </c>
      <c r="AH4433" s="70">
        <f t="shared" si="2234"/>
        <v>-0.32972785344228484</v>
      </c>
      <c r="AI4433" s="61" t="str">
        <f t="shared" si="2229"/>
        <v>Safety</v>
      </c>
      <c r="AJ4433" s="68" t="str">
        <f t="shared" si="2230"/>
        <v>Safety</v>
      </c>
      <c r="AK4433" s="72"/>
      <c r="AL4433" s="73"/>
      <c r="AM4433" s="72"/>
      <c r="AN4433" s="73"/>
      <c r="AO4433" s="74"/>
      <c r="AP4433" s="20"/>
      <c r="AQ4433" s="74"/>
      <c r="AR4433" s="20"/>
      <c r="AS4433" s="74"/>
      <c r="AT4433" s="20"/>
      <c r="AU4433" s="74" t="str">
        <f t="shared" si="2221"/>
        <v>00635U</v>
      </c>
      <c r="AV4433" s="20">
        <f t="shared" si="2227"/>
        <v>0</v>
      </c>
      <c r="AW4433" s="74" t="str">
        <f t="shared" si="2222"/>
        <v>00635U</v>
      </c>
      <c r="AX4433" s="20">
        <f t="shared" si="2223"/>
        <v>0</v>
      </c>
      <c r="AY4433" s="20">
        <f t="shared" si="2228"/>
        <v>1</v>
      </c>
      <c r="AZ4433" s="116">
        <v>39877</v>
      </c>
      <c r="BA4433" s="116"/>
      <c r="BB4433" s="20"/>
      <c r="BC4433" s="20"/>
      <c r="BD4433" s="76"/>
      <c r="BE4433" s="77"/>
      <c r="BF4433" s="77"/>
    </row>
    <row r="4434" spans="1:58" s="23" customFormat="1" ht="15.75" customHeight="1" x14ac:dyDescent="0.4">
      <c r="A4434" s="116">
        <v>39875</v>
      </c>
      <c r="B4434" s="112">
        <v>48.45</v>
      </c>
      <c r="C4434" s="112">
        <v>46.35</v>
      </c>
      <c r="D4434" s="112">
        <v>43.7</v>
      </c>
      <c r="E4434" s="112">
        <v>42.05</v>
      </c>
      <c r="F4434" s="112">
        <v>41.55</v>
      </c>
      <c r="G4434" s="112">
        <v>39.85</v>
      </c>
      <c r="H4434" s="113">
        <v>39.65</v>
      </c>
      <c r="I4434" s="90">
        <f t="shared" si="2224"/>
        <v>47.400000000000006</v>
      </c>
      <c r="J4434" s="90">
        <f t="shared" si="2225"/>
        <v>45.025000000000006</v>
      </c>
      <c r="K4434" s="114">
        <v>10</v>
      </c>
      <c r="L4434" s="115">
        <v>0.05</v>
      </c>
      <c r="M4434" s="11"/>
      <c r="N4434" s="90">
        <v>50.93</v>
      </c>
      <c r="O4434" s="90">
        <v>48.51</v>
      </c>
      <c r="P4434" s="90">
        <v>46.16</v>
      </c>
      <c r="Q4434" s="90">
        <v>43.13</v>
      </c>
      <c r="R4434" s="63">
        <f t="shared" si="2213"/>
        <v>43.739999999999988</v>
      </c>
      <c r="S4434" s="64">
        <f t="shared" ref="S4434:S4497" si="2235">(N4434-N4435)/N4435</f>
        <v>-3.2668566001899317E-2</v>
      </c>
      <c r="T4434" s="65"/>
      <c r="U4434" s="65">
        <f t="shared" si="2231"/>
        <v>1.0498866213151927</v>
      </c>
      <c r="V4434" s="65">
        <f t="shared" si="2214"/>
        <v>1.1033362218370886</v>
      </c>
      <c r="W4434" s="65">
        <f t="shared" si="2215"/>
        <v>1.1808485972640852</v>
      </c>
      <c r="X4434" s="61">
        <f t="shared" si="2226"/>
        <v>-4.3343653250774022E-2</v>
      </c>
      <c r="Y4434" s="66">
        <f t="shared" si="2216"/>
        <v>-5.707491082045181E-2</v>
      </c>
      <c r="Z4434" s="61">
        <f t="shared" si="2217"/>
        <v>-5.0105485232067502E-2</v>
      </c>
      <c r="AA4434" s="67">
        <f t="shared" si="2218"/>
        <v>47.400000000000006</v>
      </c>
      <c r="AB4434" s="68">
        <f t="shared" si="2219"/>
        <v>-4.8694286275279733E-2</v>
      </c>
      <c r="AC4434" s="69">
        <f t="shared" si="2220"/>
        <v>-6.9310818770861857E-2</v>
      </c>
      <c r="AD4434" s="70">
        <f>_xlfn.PERCENTILE.EXC(AC4434:$AC$5675,0.5)</f>
        <v>5.284994791390777E-2</v>
      </c>
      <c r="AE4434" s="70">
        <f>_xlfn.PERCENTILE.EXC($AC4434:AC$5675,0.35)</f>
        <v>2.707383534281526E-2</v>
      </c>
      <c r="AF4434" s="71">
        <f t="shared" si="2232"/>
        <v>3.0307560073225293E-4</v>
      </c>
      <c r="AG4434" s="70">
        <f t="shared" si="2233"/>
        <v>-0.31213811082236831</v>
      </c>
      <c r="AH4434" s="70">
        <f t="shared" si="2234"/>
        <v>-0.32972785344228484</v>
      </c>
      <c r="AI4434" s="61" t="str">
        <f t="shared" si="2229"/>
        <v>Safety</v>
      </c>
      <c r="AJ4434" s="68" t="str">
        <f t="shared" si="2230"/>
        <v>Safety</v>
      </c>
      <c r="AK4434" s="72"/>
      <c r="AL4434" s="73"/>
      <c r="AM4434" s="72"/>
      <c r="AN4434" s="73"/>
      <c r="AO4434" s="74"/>
      <c r="AP4434" s="20"/>
      <c r="AQ4434" s="74"/>
      <c r="AR4434" s="20"/>
      <c r="AS4434" s="74"/>
      <c r="AT4434" s="20"/>
      <c r="AU4434" s="74" t="str">
        <f t="shared" si="2221"/>
        <v>00635U</v>
      </c>
      <c r="AV4434" s="20">
        <f t="shared" si="2227"/>
        <v>0</v>
      </c>
      <c r="AW4434" s="74" t="str">
        <f t="shared" si="2222"/>
        <v>00635U</v>
      </c>
      <c r="AX4434" s="20">
        <f t="shared" si="2223"/>
        <v>0</v>
      </c>
      <c r="AY4434" s="20">
        <f t="shared" si="2228"/>
        <v>1</v>
      </c>
      <c r="AZ4434" s="116">
        <v>39876</v>
      </c>
      <c r="BA4434" s="116"/>
      <c r="BB4434" s="20"/>
      <c r="BC4434" s="20"/>
      <c r="BD4434" s="76"/>
      <c r="BE4434" s="77"/>
      <c r="BF4434" s="77"/>
    </row>
    <row r="4435" spans="1:58" s="23" customFormat="1" ht="15.75" customHeight="1" x14ac:dyDescent="0.4">
      <c r="A4435" s="116">
        <v>39874</v>
      </c>
      <c r="B4435" s="112">
        <v>47.85</v>
      </c>
      <c r="C4435" s="112">
        <v>46.05</v>
      </c>
      <c r="D4435" s="112">
        <v>43.15</v>
      </c>
      <c r="E4435" s="112">
        <v>42.15</v>
      </c>
      <c r="F4435" s="112">
        <v>41.35</v>
      </c>
      <c r="G4435" s="112">
        <v>39.9</v>
      </c>
      <c r="H4435" s="113">
        <v>39.549999999999997</v>
      </c>
      <c r="I4435" s="90">
        <f t="shared" si="2224"/>
        <v>47.04</v>
      </c>
      <c r="J4435" s="90">
        <f t="shared" si="2225"/>
        <v>44.744999999999997</v>
      </c>
      <c r="K4435" s="114">
        <v>11</v>
      </c>
      <c r="L4435" s="115">
        <v>0.05</v>
      </c>
      <c r="M4435" s="11"/>
      <c r="N4435" s="90">
        <v>52.65</v>
      </c>
      <c r="O4435" s="90">
        <v>48.67</v>
      </c>
      <c r="P4435" s="90">
        <v>46.9</v>
      </c>
      <c r="Q4435" s="90">
        <v>43.83</v>
      </c>
      <c r="R4435" s="63">
        <f t="shared" si="2213"/>
        <v>42.919999999999995</v>
      </c>
      <c r="S4435" s="64">
        <f t="shared" si="2235"/>
        <v>0.13592233009708732</v>
      </c>
      <c r="T4435" s="65"/>
      <c r="U4435" s="65">
        <f t="shared" si="2231"/>
        <v>1.0817752208752824</v>
      </c>
      <c r="V4435" s="65">
        <f t="shared" si="2214"/>
        <v>1.1226012793176972</v>
      </c>
      <c r="W4435" s="65">
        <f t="shared" si="2215"/>
        <v>1.2012320328542094</v>
      </c>
      <c r="X4435" s="61">
        <f t="shared" si="2226"/>
        <v>-3.7617554858934255E-2</v>
      </c>
      <c r="Y4435" s="66">
        <f t="shared" si="2216"/>
        <v>-6.1684460260972754E-2</v>
      </c>
      <c r="Z4435" s="61">
        <f t="shared" si="2217"/>
        <v>-4.8788265306122486E-2</v>
      </c>
      <c r="AA4435" s="67">
        <f t="shared" si="2218"/>
        <v>47.04</v>
      </c>
      <c r="AB4435" s="68">
        <f t="shared" si="2219"/>
        <v>-9.1168091168091117E-2</v>
      </c>
      <c r="AC4435" s="69">
        <f t="shared" si="2220"/>
        <v>-0.10655270655270654</v>
      </c>
      <c r="AD4435" s="70">
        <f>_xlfn.PERCENTILE.EXC(AC4435:$AC$5675,0.5)</f>
        <v>5.2867383512544788E-2</v>
      </c>
      <c r="AE4435" s="70">
        <f>_xlfn.PERCENTILE.EXC($AC4435:AC$5675,0.35)</f>
        <v>2.7139587130097054E-2</v>
      </c>
      <c r="AF4435" s="71">
        <f t="shared" si="2232"/>
        <v>7.0667833953298796E-4</v>
      </c>
      <c r="AG4435" s="70">
        <f t="shared" si="2233"/>
        <v>-0.31213811082236831</v>
      </c>
      <c r="AH4435" s="70">
        <f t="shared" si="2234"/>
        <v>-0.32972785344228484</v>
      </c>
      <c r="AI4435" s="61" t="str">
        <f t="shared" si="2229"/>
        <v>Safety</v>
      </c>
      <c r="AJ4435" s="68" t="str">
        <f t="shared" si="2230"/>
        <v>Safety</v>
      </c>
      <c r="AK4435" s="72"/>
      <c r="AL4435" s="73"/>
      <c r="AM4435" s="72"/>
      <c r="AN4435" s="73"/>
      <c r="AO4435" s="74"/>
      <c r="AP4435" s="20"/>
      <c r="AQ4435" s="74"/>
      <c r="AR4435" s="20"/>
      <c r="AS4435" s="74"/>
      <c r="AT4435" s="20"/>
      <c r="AU4435" s="74" t="str">
        <f t="shared" si="2221"/>
        <v>00635U</v>
      </c>
      <c r="AV4435" s="20">
        <f t="shared" si="2227"/>
        <v>0</v>
      </c>
      <c r="AW4435" s="74" t="str">
        <f t="shared" si="2222"/>
        <v>00635U</v>
      </c>
      <c r="AX4435" s="20">
        <f t="shared" si="2223"/>
        <v>0</v>
      </c>
      <c r="AY4435" s="20">
        <f t="shared" si="2228"/>
        <v>1</v>
      </c>
      <c r="AZ4435" s="116">
        <v>39875</v>
      </c>
      <c r="BA4435" s="116"/>
      <c r="BB4435" s="20"/>
      <c r="BC4435" s="20"/>
      <c r="BD4435" s="76"/>
      <c r="BE4435" s="77"/>
      <c r="BF4435" s="77"/>
    </row>
    <row r="4436" spans="1:58" s="23" customFormat="1" ht="15.75" customHeight="1" x14ac:dyDescent="0.4">
      <c r="A4436" s="116">
        <v>39871</v>
      </c>
      <c r="B4436" s="112">
        <v>44.45</v>
      </c>
      <c r="C4436" s="112">
        <v>43.9</v>
      </c>
      <c r="D4436" s="112">
        <v>41.7</v>
      </c>
      <c r="E4436" s="112">
        <v>40.950000000000003</v>
      </c>
      <c r="F4436" s="112">
        <v>40.35</v>
      </c>
      <c r="G4436" s="112">
        <v>39.4</v>
      </c>
      <c r="H4436" s="113">
        <v>38.799999999999997</v>
      </c>
      <c r="I4436" s="90">
        <f t="shared" si="2224"/>
        <v>44.230000000000004</v>
      </c>
      <c r="J4436" s="90">
        <f t="shared" si="2225"/>
        <v>43.02</v>
      </c>
      <c r="K4436" s="114">
        <v>12</v>
      </c>
      <c r="L4436" s="115">
        <v>0.05</v>
      </c>
      <c r="M4436" s="11"/>
      <c r="N4436" s="90">
        <v>46.35</v>
      </c>
      <c r="O4436" s="90">
        <v>45.21</v>
      </c>
      <c r="P4436" s="90">
        <v>44.05</v>
      </c>
      <c r="Q4436" s="90">
        <v>42.2</v>
      </c>
      <c r="R4436" s="63">
        <f t="shared" si="2213"/>
        <v>42.909999999999989</v>
      </c>
      <c r="S4436" s="64">
        <f t="shared" si="2235"/>
        <v>3.7841468875951745E-2</v>
      </c>
      <c r="T4436" s="65"/>
      <c r="U4436" s="65">
        <f t="shared" si="2231"/>
        <v>1.0252156602521567</v>
      </c>
      <c r="V4436" s="65">
        <f t="shared" si="2214"/>
        <v>1.0522133938706018</v>
      </c>
      <c r="W4436" s="65">
        <f t="shared" si="2215"/>
        <v>1.0983412322274881</v>
      </c>
      <c r="X4436" s="61">
        <f t="shared" si="2226"/>
        <v>-1.2373453318335304E-2</v>
      </c>
      <c r="Y4436" s="66">
        <f t="shared" si="2216"/>
        <v>-5.2503052503052636E-2</v>
      </c>
      <c r="Z4436" s="61">
        <f t="shared" si="2217"/>
        <v>-2.7356997513000244E-2</v>
      </c>
      <c r="AA4436" s="67">
        <f t="shared" si="2218"/>
        <v>44.230000000000004</v>
      </c>
      <c r="AB4436" s="68">
        <f t="shared" si="2219"/>
        <v>-4.0992448759439019E-2</v>
      </c>
      <c r="AC4436" s="69">
        <f t="shared" si="2220"/>
        <v>-4.5738942826321412E-2</v>
      </c>
      <c r="AD4436" s="70">
        <f>_xlfn.PERCENTILE.EXC(AC4436:$AC$5675,0.5)</f>
        <v>5.2955052531776833E-2</v>
      </c>
      <c r="AE4436" s="70">
        <f>_xlfn.PERCENTILE.EXC($AC4436:AC$5675,0.35)</f>
        <v>2.7258503752265278E-2</v>
      </c>
      <c r="AF4436" s="71">
        <f t="shared" si="2232"/>
        <v>8.5270923035144354E-4</v>
      </c>
      <c r="AG4436" s="70">
        <f t="shared" si="2233"/>
        <v>-0.31213811082236831</v>
      </c>
      <c r="AH4436" s="70">
        <f t="shared" si="2234"/>
        <v>-0.32972785344228484</v>
      </c>
      <c r="AI4436" s="61" t="str">
        <f t="shared" si="2229"/>
        <v>Safety</v>
      </c>
      <c r="AJ4436" s="68" t="str">
        <f t="shared" si="2230"/>
        <v>Safety</v>
      </c>
      <c r="AK4436" s="72"/>
      <c r="AL4436" s="73"/>
      <c r="AM4436" s="72"/>
      <c r="AN4436" s="73"/>
      <c r="AO4436" s="74"/>
      <c r="AP4436" s="20"/>
      <c r="AQ4436" s="74"/>
      <c r="AR4436" s="20"/>
      <c r="AS4436" s="74"/>
      <c r="AT4436" s="20"/>
      <c r="AU4436" s="74" t="str">
        <f t="shared" si="2221"/>
        <v>00635U</v>
      </c>
      <c r="AV4436" s="20">
        <f t="shared" si="2227"/>
        <v>0</v>
      </c>
      <c r="AW4436" s="74" t="str">
        <f t="shared" si="2222"/>
        <v>00635U</v>
      </c>
      <c r="AX4436" s="20">
        <f t="shared" si="2223"/>
        <v>0</v>
      </c>
      <c r="AY4436" s="20">
        <f t="shared" si="2228"/>
        <v>1</v>
      </c>
      <c r="AZ4436" s="116">
        <v>39874</v>
      </c>
      <c r="BA4436" s="116"/>
      <c r="BB4436" s="20"/>
      <c r="BC4436" s="20"/>
      <c r="BD4436" s="76"/>
      <c r="BE4436" s="77"/>
      <c r="BF4436" s="77"/>
    </row>
    <row r="4437" spans="1:58" s="23" customFormat="1" ht="15.75" customHeight="1" x14ac:dyDescent="0.4">
      <c r="A4437" s="116">
        <v>39870</v>
      </c>
      <c r="B4437" s="112">
        <v>44</v>
      </c>
      <c r="C4437" s="112">
        <v>43.75</v>
      </c>
      <c r="D4437" s="112">
        <v>41.35</v>
      </c>
      <c r="E4437" s="112">
        <v>40.65</v>
      </c>
      <c r="F4437" s="112">
        <v>40.049999999999997</v>
      </c>
      <c r="G4437" s="112">
        <v>39.049999999999997</v>
      </c>
      <c r="H4437" s="113">
        <v>38.75</v>
      </c>
      <c r="I4437" s="90">
        <f t="shared" si="2224"/>
        <v>43.912500000000001</v>
      </c>
      <c r="J4437" s="90">
        <f t="shared" si="2225"/>
        <v>42.910000000000004</v>
      </c>
      <c r="K4437" s="114">
        <v>13</v>
      </c>
      <c r="L4437" s="115">
        <v>0.05</v>
      </c>
      <c r="M4437" s="11"/>
      <c r="N4437" s="90">
        <v>44.66</v>
      </c>
      <c r="O4437" s="90">
        <v>44.18</v>
      </c>
      <c r="P4437" s="90">
        <v>43.51</v>
      </c>
      <c r="Q4437" s="90">
        <v>41.89</v>
      </c>
      <c r="R4437" s="63">
        <f t="shared" si="2213"/>
        <v>43.03</v>
      </c>
      <c r="S4437" s="64">
        <f t="shared" si="2235"/>
        <v>-2.2386389075453584E-4</v>
      </c>
      <c r="T4437" s="65"/>
      <c r="U4437" s="65">
        <f t="shared" si="2231"/>
        <v>1.0108646446355816</v>
      </c>
      <c r="V4437" s="65">
        <f t="shared" si="2214"/>
        <v>1.0264307055849229</v>
      </c>
      <c r="W4437" s="65">
        <f t="shared" si="2215"/>
        <v>1.0661255669610885</v>
      </c>
      <c r="X4437" s="61">
        <f t="shared" si="2226"/>
        <v>-5.681818181818182E-3</v>
      </c>
      <c r="Y4437" s="66">
        <f t="shared" si="2216"/>
        <v>-4.674046740467401E-2</v>
      </c>
      <c r="Z4437" s="61">
        <f t="shared" si="2217"/>
        <v>-2.282949046399084E-2</v>
      </c>
      <c r="AA4437" s="67">
        <f t="shared" si="2218"/>
        <v>43.912500000000001</v>
      </c>
      <c r="AB4437" s="68">
        <f t="shared" si="2219"/>
        <v>-1.4778325123152634E-2</v>
      </c>
      <c r="AC4437" s="69">
        <f t="shared" si="2220"/>
        <v>-1.6737572772055422E-2</v>
      </c>
      <c r="AD4437" s="70">
        <f>_xlfn.PERCENTILE.EXC(AC4437:$AC$5675,0.5)</f>
        <v>5.3042721551008871E-2</v>
      </c>
      <c r="AE4437" s="70">
        <f>_xlfn.PERCENTILE.EXC($AC4437:AC$5675,0.35)</f>
        <v>2.7422990232907604E-2</v>
      </c>
      <c r="AF4437" s="71">
        <f t="shared" si="2232"/>
        <v>9.6867148235556776E-4</v>
      </c>
      <c r="AG4437" s="70">
        <f t="shared" si="2233"/>
        <v>-0.31213811082236831</v>
      </c>
      <c r="AH4437" s="70">
        <f t="shared" si="2234"/>
        <v>-0.32972785344228484</v>
      </c>
      <c r="AI4437" s="61" t="str">
        <f t="shared" si="2229"/>
        <v>Safety</v>
      </c>
      <c r="AJ4437" s="68" t="str">
        <f t="shared" si="2230"/>
        <v>Safety</v>
      </c>
      <c r="AK4437" s="72"/>
      <c r="AL4437" s="73"/>
      <c r="AM4437" s="72"/>
      <c r="AN4437" s="73"/>
      <c r="AO4437" s="74"/>
      <c r="AP4437" s="20"/>
      <c r="AQ4437" s="74"/>
      <c r="AR4437" s="20"/>
      <c r="AS4437" s="74"/>
      <c r="AT4437" s="20"/>
      <c r="AU4437" s="74" t="str">
        <f t="shared" si="2221"/>
        <v>00635U</v>
      </c>
      <c r="AV4437" s="20">
        <f t="shared" si="2227"/>
        <v>0</v>
      </c>
      <c r="AW4437" s="74" t="str">
        <f t="shared" si="2222"/>
        <v>00635U</v>
      </c>
      <c r="AX4437" s="20">
        <f t="shared" si="2223"/>
        <v>0</v>
      </c>
      <c r="AY4437" s="20">
        <f t="shared" si="2228"/>
        <v>1</v>
      </c>
      <c r="AZ4437" s="116">
        <v>39871</v>
      </c>
      <c r="BA4437" s="116"/>
      <c r="BB4437" s="20"/>
      <c r="BC4437" s="20"/>
      <c r="BD4437" s="76"/>
      <c r="BE4437" s="77"/>
      <c r="BF4437" s="77"/>
    </row>
    <row r="4438" spans="1:58" s="23" customFormat="1" ht="15.75" customHeight="1" x14ac:dyDescent="0.4">
      <c r="A4438" s="116">
        <v>39869</v>
      </c>
      <c r="B4438" s="112">
        <v>43.45</v>
      </c>
      <c r="C4438" s="112">
        <v>43.25</v>
      </c>
      <c r="D4438" s="112">
        <v>40.950000000000003</v>
      </c>
      <c r="E4438" s="112">
        <v>40.1</v>
      </c>
      <c r="F4438" s="112">
        <v>39.5</v>
      </c>
      <c r="G4438" s="112">
        <v>38.299999999999997</v>
      </c>
      <c r="H4438" s="113">
        <v>37.950000000000003</v>
      </c>
      <c r="I4438" s="90">
        <f t="shared" si="2224"/>
        <v>43.39</v>
      </c>
      <c r="J4438" s="90">
        <f t="shared" si="2225"/>
        <v>42.56</v>
      </c>
      <c r="K4438" s="114">
        <v>14</v>
      </c>
      <c r="L4438" s="115">
        <v>0.05</v>
      </c>
      <c r="M4438" s="11"/>
      <c r="N4438" s="90">
        <v>44.67</v>
      </c>
      <c r="O4438" s="90">
        <v>44.4</v>
      </c>
      <c r="P4438" s="90">
        <v>43.65</v>
      </c>
      <c r="Q4438" s="90">
        <v>41.77</v>
      </c>
      <c r="R4438" s="63">
        <f t="shared" si="2213"/>
        <v>43.379999999999995</v>
      </c>
      <c r="S4438" s="64">
        <f t="shared" si="2235"/>
        <v>-1.8025939766981761E-2</v>
      </c>
      <c r="T4438" s="65"/>
      <c r="U4438" s="65">
        <f t="shared" si="2231"/>
        <v>1.0060810810810812</v>
      </c>
      <c r="V4438" s="65">
        <f t="shared" si="2214"/>
        <v>1.0233676975945019</v>
      </c>
      <c r="W4438" s="65">
        <f t="shared" si="2215"/>
        <v>1.069427819008858</v>
      </c>
      <c r="X4438" s="61">
        <f t="shared" si="2226"/>
        <v>-4.6029919447641617E-3</v>
      </c>
      <c r="Y4438" s="66">
        <f t="shared" si="2216"/>
        <v>-5.3615960099750587E-2</v>
      </c>
      <c r="Z4438" s="61">
        <f t="shared" si="2217"/>
        <v>-1.9128831528001804E-2</v>
      </c>
      <c r="AA4438" s="67">
        <f t="shared" si="2218"/>
        <v>43.39</v>
      </c>
      <c r="AB4438" s="68">
        <f t="shared" si="2219"/>
        <v>-2.7311394672039375E-2</v>
      </c>
      <c r="AC4438" s="69">
        <f t="shared" si="2220"/>
        <v>-2.8654578016565953E-2</v>
      </c>
      <c r="AD4438" s="70">
        <f>_xlfn.PERCENTILE.EXC(AC4438:$AC$5675,0.5)</f>
        <v>5.3069437698581398E-2</v>
      </c>
      <c r="AE4438" s="70">
        <f>_xlfn.PERCENTILE.EXC($AC4438:AC$5675,0.35)</f>
        <v>2.7428806252886774E-2</v>
      </c>
      <c r="AF4438" s="71">
        <f t="shared" si="2232"/>
        <v>1.0408750412139358E-3</v>
      </c>
      <c r="AG4438" s="70">
        <f t="shared" si="2233"/>
        <v>-0.31213811082236831</v>
      </c>
      <c r="AH4438" s="70">
        <f t="shared" si="2234"/>
        <v>-0.32972785344228484</v>
      </c>
      <c r="AI4438" s="61" t="str">
        <f t="shared" si="2229"/>
        <v>Safety</v>
      </c>
      <c r="AJ4438" s="68" t="str">
        <f t="shared" si="2230"/>
        <v>Safety</v>
      </c>
      <c r="AK4438" s="72"/>
      <c r="AL4438" s="73"/>
      <c r="AM4438" s="72"/>
      <c r="AN4438" s="73"/>
      <c r="AO4438" s="74"/>
      <c r="AP4438" s="20"/>
      <c r="AQ4438" s="74"/>
      <c r="AR4438" s="20"/>
      <c r="AS4438" s="74"/>
      <c r="AT4438" s="20"/>
      <c r="AU4438" s="74" t="str">
        <f t="shared" si="2221"/>
        <v>00635U</v>
      </c>
      <c r="AV4438" s="20">
        <f t="shared" si="2227"/>
        <v>0</v>
      </c>
      <c r="AW4438" s="74" t="str">
        <f t="shared" si="2222"/>
        <v>00635U</v>
      </c>
      <c r="AX4438" s="20">
        <f t="shared" si="2223"/>
        <v>0</v>
      </c>
      <c r="AY4438" s="20">
        <f t="shared" si="2228"/>
        <v>1</v>
      </c>
      <c r="AZ4438" s="116">
        <v>39870</v>
      </c>
      <c r="BA4438" s="116"/>
      <c r="BB4438" s="20"/>
      <c r="BC4438" s="20"/>
      <c r="BD4438" s="76"/>
      <c r="BE4438" s="77"/>
      <c r="BF4438" s="77"/>
    </row>
    <row r="4439" spans="1:58" s="23" customFormat="1" ht="15.75" customHeight="1" x14ac:dyDescent="0.4">
      <c r="A4439" s="116">
        <v>39868</v>
      </c>
      <c r="B4439" s="112">
        <v>44.5</v>
      </c>
      <c r="C4439" s="112">
        <v>43.9</v>
      </c>
      <c r="D4439" s="112">
        <v>41.2</v>
      </c>
      <c r="E4439" s="112">
        <v>40.15</v>
      </c>
      <c r="F4439" s="112">
        <v>39.200000000000003</v>
      </c>
      <c r="G4439" s="112">
        <v>38.200000000000003</v>
      </c>
      <c r="H4439" s="113">
        <v>37.9</v>
      </c>
      <c r="I4439" s="90">
        <f t="shared" si="2224"/>
        <v>44.35</v>
      </c>
      <c r="J4439" s="90">
        <f t="shared" si="2225"/>
        <v>43.225000000000001</v>
      </c>
      <c r="K4439" s="114">
        <v>15</v>
      </c>
      <c r="L4439" s="115">
        <v>0.05</v>
      </c>
      <c r="M4439" s="11"/>
      <c r="N4439" s="90">
        <v>45.49</v>
      </c>
      <c r="O4439" s="90">
        <v>45.11</v>
      </c>
      <c r="P4439" s="90">
        <v>43.65</v>
      </c>
      <c r="Q4439" s="90">
        <v>41.9</v>
      </c>
      <c r="R4439" s="63">
        <f t="shared" si="2213"/>
        <v>43.269999999999989</v>
      </c>
      <c r="S4439" s="64">
        <f t="shared" si="2235"/>
        <v>-0.13549980995819072</v>
      </c>
      <c r="T4439" s="65"/>
      <c r="U4439" s="65">
        <f t="shared" si="2231"/>
        <v>1.0084238528042564</v>
      </c>
      <c r="V4439" s="65">
        <f t="shared" si="2214"/>
        <v>1.0421534936998855</v>
      </c>
      <c r="W4439" s="65">
        <f t="shared" si="2215"/>
        <v>1.0856801909307876</v>
      </c>
      <c r="X4439" s="61">
        <f t="shared" si="2226"/>
        <v>-1.3483146067415762E-2</v>
      </c>
      <c r="Y4439" s="66">
        <f t="shared" si="2216"/>
        <v>-5.6039850560398508E-2</v>
      </c>
      <c r="Z4439" s="61">
        <f t="shared" si="2217"/>
        <v>-2.5366403607666291E-2</v>
      </c>
      <c r="AA4439" s="67">
        <f t="shared" si="2218"/>
        <v>44.35</v>
      </c>
      <c r="AB4439" s="68">
        <f t="shared" si="2219"/>
        <v>-2.1763024840624357E-2</v>
      </c>
      <c r="AC4439" s="69">
        <f t="shared" si="2220"/>
        <v>-2.5060452846779522E-2</v>
      </c>
      <c r="AD4439" s="70">
        <f>_xlfn.PERCENTILE.EXC(AC4439:$AC$5675,0.5)</f>
        <v>5.3096153846153932E-2</v>
      </c>
      <c r="AE4439" s="70">
        <f>_xlfn.PERCENTILE.EXC($AC4439:AC$5675,0.35)</f>
        <v>2.7438458147752882E-2</v>
      </c>
      <c r="AF4439" s="71">
        <f t="shared" si="2232"/>
        <v>1.1031145763453491E-3</v>
      </c>
      <c r="AG4439" s="70">
        <f t="shared" si="2233"/>
        <v>-0.31213811082236831</v>
      </c>
      <c r="AH4439" s="70">
        <f t="shared" si="2234"/>
        <v>-0.32972785344228484</v>
      </c>
      <c r="AI4439" s="61" t="str">
        <f t="shared" si="2229"/>
        <v>Safety</v>
      </c>
      <c r="AJ4439" s="68" t="str">
        <f t="shared" si="2230"/>
        <v>Safety</v>
      </c>
      <c r="AK4439" s="72"/>
      <c r="AL4439" s="73"/>
      <c r="AM4439" s="72"/>
      <c r="AN4439" s="73"/>
      <c r="AO4439" s="74"/>
      <c r="AP4439" s="20"/>
      <c r="AQ4439" s="74"/>
      <c r="AR4439" s="20"/>
      <c r="AS4439" s="74"/>
      <c r="AT4439" s="20"/>
      <c r="AU4439" s="74" t="str">
        <f t="shared" si="2221"/>
        <v>00635U</v>
      </c>
      <c r="AV4439" s="20">
        <f t="shared" si="2227"/>
        <v>0</v>
      </c>
      <c r="AW4439" s="74" t="str">
        <f t="shared" si="2222"/>
        <v>00635U</v>
      </c>
      <c r="AX4439" s="20">
        <f t="shared" si="2223"/>
        <v>0</v>
      </c>
      <c r="AY4439" s="20">
        <f t="shared" si="2228"/>
        <v>1</v>
      </c>
      <c r="AZ4439" s="116">
        <v>39869</v>
      </c>
      <c r="BA4439" s="116"/>
      <c r="BB4439" s="20"/>
      <c r="BC4439" s="20"/>
      <c r="BD4439" s="76"/>
      <c r="BE4439" s="77"/>
      <c r="BF4439" s="77"/>
    </row>
    <row r="4440" spans="1:58" s="23" customFormat="1" ht="15.75" customHeight="1" x14ac:dyDescent="0.4">
      <c r="A4440" s="116">
        <v>39867</v>
      </c>
      <c r="B4440" s="112">
        <v>49.05</v>
      </c>
      <c r="C4440" s="112">
        <v>46.9</v>
      </c>
      <c r="D4440" s="112">
        <v>43.45</v>
      </c>
      <c r="E4440" s="112">
        <v>41.9</v>
      </c>
      <c r="F4440" s="112">
        <v>40.9</v>
      </c>
      <c r="G4440" s="112">
        <v>39.549999999999997</v>
      </c>
      <c r="H4440" s="113">
        <v>38.6</v>
      </c>
      <c r="I4440" s="90">
        <f t="shared" si="2224"/>
        <v>48.62</v>
      </c>
      <c r="J4440" s="90">
        <f t="shared" si="2225"/>
        <v>46.21</v>
      </c>
      <c r="K4440" s="114">
        <v>16</v>
      </c>
      <c r="L4440" s="115">
        <v>0.05</v>
      </c>
      <c r="M4440" s="11"/>
      <c r="N4440" s="90">
        <v>52.62</v>
      </c>
      <c r="O4440" s="90">
        <v>50.43</v>
      </c>
      <c r="P4440" s="90">
        <v>47.19</v>
      </c>
      <c r="Q4440" s="90">
        <v>44.05</v>
      </c>
      <c r="R4440" s="63">
        <f t="shared" si="2213"/>
        <v>45.000000000000007</v>
      </c>
      <c r="S4440" s="64">
        <f t="shared" si="2235"/>
        <v>6.7342799188640987E-2</v>
      </c>
      <c r="T4440" s="65"/>
      <c r="U4440" s="65">
        <f t="shared" si="2231"/>
        <v>1.0434265318262939</v>
      </c>
      <c r="V4440" s="65">
        <f t="shared" si="2214"/>
        <v>1.1150667514303878</v>
      </c>
      <c r="W4440" s="65">
        <f t="shared" si="2215"/>
        <v>1.1945516458569807</v>
      </c>
      <c r="X4440" s="61">
        <f t="shared" si="2226"/>
        <v>-4.3832823649337382E-2</v>
      </c>
      <c r="Y4440" s="66">
        <f t="shared" si="2216"/>
        <v>-7.8758949880668186E-2</v>
      </c>
      <c r="Z4440" s="61">
        <f t="shared" si="2217"/>
        <v>-4.9568078979843617E-2</v>
      </c>
      <c r="AA4440" s="67">
        <f t="shared" si="2218"/>
        <v>48.62</v>
      </c>
      <c r="AB4440" s="68">
        <f t="shared" si="2219"/>
        <v>-6.7844925883694424E-2</v>
      </c>
      <c r="AC4440" s="69">
        <f t="shared" si="2220"/>
        <v>-7.6016723679209433E-2</v>
      </c>
      <c r="AD4440" s="70">
        <f>_xlfn.PERCENTILE.EXC(AC4440:$AC$5675,0.5)</f>
        <v>5.3103686918177392E-2</v>
      </c>
      <c r="AE4440" s="70">
        <f>_xlfn.PERCENTILE.EXC($AC4440:AC$5675,0.35)</f>
        <v>2.745258522998708E-2</v>
      </c>
      <c r="AF4440" s="71">
        <f t="shared" si="2232"/>
        <v>1.4271388715138575E-3</v>
      </c>
      <c r="AG4440" s="70">
        <f t="shared" si="2233"/>
        <v>-0.31213811082236831</v>
      </c>
      <c r="AH4440" s="70">
        <f t="shared" si="2234"/>
        <v>-0.32972785344228484</v>
      </c>
      <c r="AI4440" s="61" t="str">
        <f t="shared" si="2229"/>
        <v>Safety</v>
      </c>
      <c r="AJ4440" s="68" t="str">
        <f t="shared" si="2230"/>
        <v>Safety</v>
      </c>
      <c r="AK4440" s="72"/>
      <c r="AL4440" s="73"/>
      <c r="AM4440" s="72"/>
      <c r="AN4440" s="73"/>
      <c r="AO4440" s="74"/>
      <c r="AP4440" s="20"/>
      <c r="AQ4440" s="74"/>
      <c r="AR4440" s="20"/>
      <c r="AS4440" s="74"/>
      <c r="AT4440" s="20"/>
      <c r="AU4440" s="74" t="str">
        <f t="shared" si="2221"/>
        <v>00635U</v>
      </c>
      <c r="AV4440" s="20">
        <f t="shared" si="2227"/>
        <v>0</v>
      </c>
      <c r="AW4440" s="74" t="str">
        <f t="shared" si="2222"/>
        <v>00635U</v>
      </c>
      <c r="AX4440" s="20">
        <f t="shared" si="2223"/>
        <v>0</v>
      </c>
      <c r="AY4440" s="20">
        <f t="shared" si="2228"/>
        <v>1</v>
      </c>
      <c r="AZ4440" s="116">
        <v>39868</v>
      </c>
      <c r="BA4440" s="116"/>
      <c r="BB4440" s="20"/>
      <c r="BC4440" s="20"/>
      <c r="BD4440" s="76"/>
      <c r="BE4440" s="77"/>
      <c r="BF4440" s="77"/>
    </row>
    <row r="4441" spans="1:58" s="23" customFormat="1" ht="15.75" customHeight="1" x14ac:dyDescent="0.4">
      <c r="A4441" s="116">
        <v>39864</v>
      </c>
      <c r="B4441" s="112">
        <v>46.7</v>
      </c>
      <c r="C4441" s="112">
        <v>44.75</v>
      </c>
      <c r="D4441" s="112">
        <v>41.95</v>
      </c>
      <c r="E4441" s="112">
        <v>40.950000000000003</v>
      </c>
      <c r="F4441" s="112">
        <v>40.25</v>
      </c>
      <c r="G4441" s="112">
        <v>38.700000000000003</v>
      </c>
      <c r="H4441" s="113">
        <v>38.15</v>
      </c>
      <c r="I4441" s="90">
        <f t="shared" si="2224"/>
        <v>46.407499999999999</v>
      </c>
      <c r="J4441" s="90">
        <f t="shared" si="2225"/>
        <v>44.33</v>
      </c>
      <c r="K4441" s="114">
        <v>17</v>
      </c>
      <c r="L4441" s="115">
        <v>0.05</v>
      </c>
      <c r="M4441" s="11"/>
      <c r="N4441" s="90">
        <v>49.3</v>
      </c>
      <c r="O4441" s="90">
        <v>47.03</v>
      </c>
      <c r="P4441" s="90">
        <v>45.23</v>
      </c>
      <c r="Q4441" s="90">
        <v>42.92</v>
      </c>
      <c r="R4441" s="63">
        <f t="shared" si="2213"/>
        <v>42.959999999999994</v>
      </c>
      <c r="S4441" s="64">
        <f t="shared" si="2235"/>
        <v>4.715378079864059E-2</v>
      </c>
      <c r="T4441" s="65"/>
      <c r="U4441" s="65">
        <f t="shared" si="2231"/>
        <v>1.0482670635764404</v>
      </c>
      <c r="V4441" s="65">
        <f t="shared" si="2214"/>
        <v>1.0899845235463188</v>
      </c>
      <c r="W4441" s="65">
        <f t="shared" si="2215"/>
        <v>1.1486486486486485</v>
      </c>
      <c r="X4441" s="61">
        <f t="shared" si="2226"/>
        <v>-4.1755888650963656E-2</v>
      </c>
      <c r="Y4441" s="66">
        <f t="shared" si="2216"/>
        <v>-6.837606837606848E-2</v>
      </c>
      <c r="Z4441" s="61">
        <f t="shared" si="2217"/>
        <v>-4.4766470936809799E-2</v>
      </c>
      <c r="AA4441" s="67">
        <f t="shared" si="2218"/>
        <v>46.407500000000006</v>
      </c>
      <c r="AB4441" s="68">
        <f t="shared" si="2219"/>
        <v>-5.2738336713995831E-2</v>
      </c>
      <c r="AC4441" s="69">
        <f t="shared" si="2220"/>
        <v>-5.8671399594320314E-2</v>
      </c>
      <c r="AD4441" s="70">
        <f>_xlfn.PERCENTILE.EXC(AC4441:$AC$5675,0.5)</f>
        <v>5.311121999020086E-2</v>
      </c>
      <c r="AE4441" s="70">
        <f>_xlfn.PERCENTILE.EXC($AC4441:AC$5675,0.35)</f>
        <v>2.7622255520930603E-2</v>
      </c>
      <c r="AF4441" s="71">
        <f t="shared" si="2232"/>
        <v>2.0598312260051081E-3</v>
      </c>
      <c r="AG4441" s="70">
        <f t="shared" si="2233"/>
        <v>-0.31213811082236831</v>
      </c>
      <c r="AH4441" s="70">
        <f t="shared" si="2234"/>
        <v>-0.32972785344228484</v>
      </c>
      <c r="AI4441" s="61" t="str">
        <f t="shared" si="2229"/>
        <v>Safety</v>
      </c>
      <c r="AJ4441" s="68" t="str">
        <f t="shared" si="2230"/>
        <v>Safety</v>
      </c>
      <c r="AK4441" s="72"/>
      <c r="AL4441" s="73"/>
      <c r="AM4441" s="72"/>
      <c r="AN4441" s="73"/>
      <c r="AO4441" s="74"/>
      <c r="AP4441" s="20"/>
      <c r="AQ4441" s="74"/>
      <c r="AR4441" s="20"/>
      <c r="AS4441" s="74"/>
      <c r="AT4441" s="20"/>
      <c r="AU4441" s="74" t="str">
        <f t="shared" si="2221"/>
        <v>00635U</v>
      </c>
      <c r="AV4441" s="20">
        <f t="shared" si="2227"/>
        <v>0</v>
      </c>
      <c r="AW4441" s="74" t="str">
        <f t="shared" si="2222"/>
        <v>00635U</v>
      </c>
      <c r="AX4441" s="20">
        <f t="shared" si="2223"/>
        <v>0</v>
      </c>
      <c r="AY4441" s="20">
        <f t="shared" si="2228"/>
        <v>1</v>
      </c>
      <c r="AZ4441" s="116">
        <v>39867</v>
      </c>
      <c r="BA4441" s="116"/>
      <c r="BB4441" s="20"/>
      <c r="BC4441" s="20"/>
      <c r="BD4441" s="76"/>
      <c r="BE4441" s="77"/>
      <c r="BF4441" s="77"/>
    </row>
    <row r="4442" spans="1:58" s="23" customFormat="1" ht="15.75" customHeight="1" x14ac:dyDescent="0.4">
      <c r="A4442" s="116">
        <v>39863</v>
      </c>
      <c r="B4442" s="112">
        <v>44.55</v>
      </c>
      <c r="C4442" s="112">
        <v>43.2</v>
      </c>
      <c r="D4442" s="112">
        <v>41.1</v>
      </c>
      <c r="E4442" s="112">
        <v>39.950000000000003</v>
      </c>
      <c r="F4442" s="112">
        <v>39.15</v>
      </c>
      <c r="G4442" s="112">
        <v>37.9</v>
      </c>
      <c r="H4442" s="113">
        <v>37.799999999999997</v>
      </c>
      <c r="I4442" s="90">
        <f t="shared" si="2224"/>
        <v>44.414999999999999</v>
      </c>
      <c r="J4442" s="90">
        <f t="shared" si="2225"/>
        <v>42.99</v>
      </c>
      <c r="K4442" s="114">
        <v>18</v>
      </c>
      <c r="L4442" s="115">
        <v>0.05</v>
      </c>
      <c r="M4442" s="11"/>
      <c r="N4442" s="90">
        <v>47.08</v>
      </c>
      <c r="O4442" s="90">
        <v>45.63</v>
      </c>
      <c r="P4442" s="90">
        <v>44.14</v>
      </c>
      <c r="Q4442" s="90">
        <v>42.08</v>
      </c>
      <c r="R4442" s="63">
        <f t="shared" si="2213"/>
        <v>42.690000000000012</v>
      </c>
      <c r="S4442" s="64">
        <f t="shared" si="2235"/>
        <v>-2.8477094510936909E-2</v>
      </c>
      <c r="T4442" s="65"/>
      <c r="U4442" s="65">
        <f t="shared" si="2231"/>
        <v>1.031777339469647</v>
      </c>
      <c r="V4442" s="65">
        <f t="shared" si="2214"/>
        <v>1.0666062528318985</v>
      </c>
      <c r="W4442" s="65">
        <f t="shared" si="2215"/>
        <v>1.1188212927756653</v>
      </c>
      <c r="X4442" s="61">
        <f t="shared" si="2226"/>
        <v>-3.0303030303030179E-2</v>
      </c>
      <c r="Y4442" s="66">
        <f t="shared" si="2216"/>
        <v>-5.3817271589486994E-2</v>
      </c>
      <c r="Z4442" s="61">
        <f t="shared" si="2217"/>
        <v>-3.2083755488010741E-2</v>
      </c>
      <c r="AA4442" s="67">
        <f t="shared" si="2218"/>
        <v>44.414999999999999</v>
      </c>
      <c r="AB4442" s="68">
        <f t="shared" si="2219"/>
        <v>-5.3738317757009373E-2</v>
      </c>
      <c r="AC4442" s="69">
        <f t="shared" si="2220"/>
        <v>-5.6605777400169907E-2</v>
      </c>
      <c r="AD4442" s="70">
        <f>_xlfn.PERCENTILE.EXC(AC4442:$AC$5675,0.5)</f>
        <v>5.3153591492156788E-2</v>
      </c>
      <c r="AE4442" s="70">
        <f>_xlfn.PERCENTILE.EXC($AC4442:AC$5675,0.35)</f>
        <v>2.7748351857905671E-2</v>
      </c>
      <c r="AF4442" s="71">
        <f t="shared" si="2232"/>
        <v>2.4526424586789703E-3</v>
      </c>
      <c r="AG4442" s="70">
        <f t="shared" si="2233"/>
        <v>-0.31213811082236831</v>
      </c>
      <c r="AH4442" s="70">
        <f t="shared" si="2234"/>
        <v>-0.32972785344228484</v>
      </c>
      <c r="AI4442" s="61" t="str">
        <f t="shared" si="2229"/>
        <v>Safety</v>
      </c>
      <c r="AJ4442" s="68" t="str">
        <f t="shared" si="2230"/>
        <v>Safety</v>
      </c>
      <c r="AK4442" s="72"/>
      <c r="AL4442" s="73"/>
      <c r="AM4442" s="72"/>
      <c r="AN4442" s="73"/>
      <c r="AO4442" s="74"/>
      <c r="AP4442" s="20"/>
      <c r="AQ4442" s="74"/>
      <c r="AR4442" s="20"/>
      <c r="AS4442" s="74"/>
      <c r="AT4442" s="20"/>
      <c r="AU4442" s="74" t="str">
        <f t="shared" si="2221"/>
        <v>00635U</v>
      </c>
      <c r="AV4442" s="20">
        <f t="shared" si="2227"/>
        <v>0</v>
      </c>
      <c r="AW4442" s="74" t="str">
        <f t="shared" si="2222"/>
        <v>00635U</v>
      </c>
      <c r="AX4442" s="20">
        <f t="shared" si="2223"/>
        <v>0</v>
      </c>
      <c r="AY4442" s="20">
        <f t="shared" si="2228"/>
        <v>1</v>
      </c>
      <c r="AZ4442" s="116">
        <v>39864</v>
      </c>
      <c r="BA4442" s="116"/>
      <c r="BB4442" s="20"/>
      <c r="BC4442" s="20"/>
      <c r="BD4442" s="76"/>
      <c r="BE4442" s="77"/>
      <c r="BF4442" s="77"/>
    </row>
    <row r="4443" spans="1:58" s="23" customFormat="1" ht="15.75" customHeight="1" x14ac:dyDescent="0.4">
      <c r="A4443" s="116">
        <v>39862</v>
      </c>
      <c r="B4443" s="112">
        <v>44.85</v>
      </c>
      <c r="C4443" s="112">
        <v>42.65</v>
      </c>
      <c r="D4443" s="112">
        <v>40.6</v>
      </c>
      <c r="E4443" s="112">
        <v>39.5</v>
      </c>
      <c r="F4443" s="112">
        <v>38.65</v>
      </c>
      <c r="G4443" s="112">
        <v>37.75</v>
      </c>
      <c r="H4443" s="113">
        <v>37.200000000000003</v>
      </c>
      <c r="I4443" s="90">
        <f t="shared" si="2224"/>
        <v>44.74</v>
      </c>
      <c r="J4443" s="90">
        <f t="shared" si="2225"/>
        <v>42.547499999999999</v>
      </c>
      <c r="K4443" s="114">
        <v>19</v>
      </c>
      <c r="L4443" s="115">
        <v>0.05</v>
      </c>
      <c r="M4443" s="11"/>
      <c r="N4443" s="90">
        <v>48.46</v>
      </c>
      <c r="O4443" s="90">
        <v>46.97</v>
      </c>
      <c r="P4443" s="90">
        <v>44.57</v>
      </c>
      <c r="Q4443" s="90">
        <v>42.3</v>
      </c>
      <c r="R4443" s="63">
        <f t="shared" si="2213"/>
        <v>43.079999999999991</v>
      </c>
      <c r="S4443" s="64">
        <f t="shared" si="2235"/>
        <v>-4.1101520756267112E-3</v>
      </c>
      <c r="T4443" s="65"/>
      <c r="U4443" s="65">
        <f t="shared" si="2231"/>
        <v>1.0317223759846712</v>
      </c>
      <c r="V4443" s="65">
        <f t="shared" si="2214"/>
        <v>1.0872784384114875</v>
      </c>
      <c r="W4443" s="65">
        <f t="shared" si="2215"/>
        <v>1.1456264775413711</v>
      </c>
      <c r="X4443" s="61">
        <f t="shared" si="2226"/>
        <v>-4.9052396878483895E-2</v>
      </c>
      <c r="Y4443" s="66">
        <f t="shared" si="2216"/>
        <v>-5.8227848101265751E-2</v>
      </c>
      <c r="Z4443" s="61">
        <f t="shared" si="2217"/>
        <v>-4.9005364327224014E-2</v>
      </c>
      <c r="AA4443" s="67">
        <f t="shared" si="2218"/>
        <v>44.74</v>
      </c>
      <c r="AB4443" s="68">
        <f t="shared" si="2219"/>
        <v>-7.4494428394552198E-2</v>
      </c>
      <c r="AC4443" s="69">
        <f t="shared" si="2220"/>
        <v>-7.6764341725134105E-2</v>
      </c>
      <c r="AD4443" s="70">
        <f>_xlfn.PERCENTILE.EXC(AC4443:$AC$5675,0.5)</f>
        <v>5.3195962994112722E-2</v>
      </c>
      <c r="AE4443" s="70">
        <f>_xlfn.PERCENTILE.EXC($AC4443:AC$5675,0.35)</f>
        <v>2.7783990774036593E-2</v>
      </c>
      <c r="AF4443" s="71">
        <f t="shared" si="2232"/>
        <v>2.7525777895264555E-3</v>
      </c>
      <c r="AG4443" s="70">
        <f t="shared" si="2233"/>
        <v>-0.31213811082236831</v>
      </c>
      <c r="AH4443" s="70">
        <f t="shared" si="2234"/>
        <v>-0.32972785344228484</v>
      </c>
      <c r="AI4443" s="61" t="str">
        <f t="shared" si="2229"/>
        <v>Safety</v>
      </c>
      <c r="AJ4443" s="68" t="str">
        <f t="shared" si="2230"/>
        <v>Safety</v>
      </c>
      <c r="AK4443" s="72"/>
      <c r="AL4443" s="73"/>
      <c r="AM4443" s="72"/>
      <c r="AN4443" s="73"/>
      <c r="AO4443" s="74"/>
      <c r="AP4443" s="20"/>
      <c r="AQ4443" s="74"/>
      <c r="AR4443" s="20"/>
      <c r="AS4443" s="74"/>
      <c r="AT4443" s="20"/>
      <c r="AU4443" s="74" t="str">
        <f t="shared" si="2221"/>
        <v>00635U</v>
      </c>
      <c r="AV4443" s="20">
        <f t="shared" si="2227"/>
        <v>0</v>
      </c>
      <c r="AW4443" s="74" t="str">
        <f t="shared" si="2222"/>
        <v>00635U</v>
      </c>
      <c r="AX4443" s="20">
        <f t="shared" si="2223"/>
        <v>0</v>
      </c>
      <c r="AY4443" s="20">
        <f t="shared" si="2228"/>
        <v>1</v>
      </c>
      <c r="AZ4443" s="116">
        <v>39863</v>
      </c>
      <c r="BA4443" s="116"/>
      <c r="BB4443" s="20"/>
      <c r="BC4443" s="20"/>
      <c r="BD4443" s="76"/>
      <c r="BE4443" s="77"/>
      <c r="BF4443" s="77"/>
    </row>
    <row r="4444" spans="1:58" s="23" customFormat="1" ht="15.75" customHeight="1" x14ac:dyDescent="0.4">
      <c r="A4444" s="116">
        <v>39861</v>
      </c>
      <c r="B4444" s="112">
        <v>48</v>
      </c>
      <c r="C4444" s="112">
        <v>44.05</v>
      </c>
      <c r="D4444" s="112">
        <v>42.3</v>
      </c>
      <c r="E4444" s="112">
        <v>40.25</v>
      </c>
      <c r="F4444" s="112">
        <v>39.25</v>
      </c>
      <c r="G4444" s="112">
        <v>38.65</v>
      </c>
      <c r="H4444" s="113">
        <v>37.75</v>
      </c>
      <c r="I4444" s="90">
        <f t="shared" si="2224"/>
        <v>44.05</v>
      </c>
      <c r="J4444" s="90">
        <f t="shared" si="2225"/>
        <v>42.3</v>
      </c>
      <c r="K4444" s="114">
        <v>0</v>
      </c>
      <c r="L4444" s="115">
        <v>5.2631578947368418E-2</v>
      </c>
      <c r="M4444" s="11"/>
      <c r="N4444" s="90">
        <v>48.66</v>
      </c>
      <c r="O4444" s="90">
        <v>46</v>
      </c>
      <c r="P4444" s="90">
        <v>44.13</v>
      </c>
      <c r="Q4444" s="90">
        <v>42.07</v>
      </c>
      <c r="R4444" s="63">
        <f t="shared" si="2213"/>
        <v>41.47</v>
      </c>
      <c r="S4444" s="64">
        <f t="shared" si="2235"/>
        <v>0.13347309573724661</v>
      </c>
      <c r="T4444" s="65"/>
      <c r="U4444" s="65">
        <f t="shared" si="2231"/>
        <v>1.0578260869565217</v>
      </c>
      <c r="V4444" s="65">
        <f t="shared" si="2214"/>
        <v>1.1026512576478584</v>
      </c>
      <c r="W4444" s="65">
        <f t="shared" si="2215"/>
        <v>1.1566436890896126</v>
      </c>
      <c r="X4444" s="61">
        <f t="shared" si="2226"/>
        <v>-8.2291666666666721E-2</v>
      </c>
      <c r="Y4444" s="66">
        <f t="shared" si="2216"/>
        <v>-6.2111801242236024E-2</v>
      </c>
      <c r="Z4444" s="61">
        <f t="shared" si="2217"/>
        <v>-3.9727582292849041E-2</v>
      </c>
      <c r="AA4444" s="67">
        <f t="shared" si="2218"/>
        <v>44.05</v>
      </c>
      <c r="AB4444" s="68">
        <f t="shared" si="2219"/>
        <v>-1.3563501849568366E-2</v>
      </c>
      <c r="AC4444" s="69">
        <f t="shared" si="2220"/>
        <v>-9.4739005343197694E-2</v>
      </c>
      <c r="AD4444" s="70">
        <f>_xlfn.PERCENTILE.EXC(AC4444:$AC$5675,0.5)</f>
        <v>5.33079582952002E-2</v>
      </c>
      <c r="AE4444" s="70">
        <f>_xlfn.PERCENTILE.EXC($AC4444:AC$5675,0.35)</f>
        <v>2.7838395202983302E-2</v>
      </c>
      <c r="AF4444" s="71">
        <f t="shared" si="2232"/>
        <v>2.9515001553985861E-3</v>
      </c>
      <c r="AG4444" s="70">
        <f t="shared" si="2233"/>
        <v>-0.31213811082236831</v>
      </c>
      <c r="AH4444" s="70">
        <f t="shared" si="2234"/>
        <v>-0.32972785344228484</v>
      </c>
      <c r="AI4444" s="61" t="str">
        <f t="shared" si="2229"/>
        <v>Safety</v>
      </c>
      <c r="AJ4444" s="68" t="str">
        <f t="shared" si="2230"/>
        <v>Safety</v>
      </c>
      <c r="AK4444" s="72"/>
      <c r="AL4444" s="73"/>
      <c r="AM4444" s="72"/>
      <c r="AN4444" s="73"/>
      <c r="AO4444" s="74"/>
      <c r="AP4444" s="20"/>
      <c r="AQ4444" s="74"/>
      <c r="AR4444" s="20"/>
      <c r="AS4444" s="74"/>
      <c r="AT4444" s="20"/>
      <c r="AU4444" s="74" t="str">
        <f t="shared" si="2221"/>
        <v>00635U</v>
      </c>
      <c r="AV4444" s="20">
        <f t="shared" si="2227"/>
        <v>0</v>
      </c>
      <c r="AW4444" s="74" t="str">
        <f t="shared" si="2222"/>
        <v>00635U</v>
      </c>
      <c r="AX4444" s="20">
        <f t="shared" si="2223"/>
        <v>0</v>
      </c>
      <c r="AY4444" s="20">
        <f t="shared" si="2228"/>
        <v>1</v>
      </c>
      <c r="AZ4444" s="116">
        <v>39862</v>
      </c>
      <c r="BA4444" s="116"/>
      <c r="BB4444" s="20"/>
      <c r="BC4444" s="20"/>
      <c r="BD4444" s="76"/>
      <c r="BE4444" s="77"/>
      <c r="BF4444" s="77"/>
    </row>
    <row r="4445" spans="1:58" s="23" customFormat="1" ht="15.75" customHeight="1" x14ac:dyDescent="0.4">
      <c r="A4445" s="116">
        <v>39857</v>
      </c>
      <c r="B4445" s="112">
        <v>43.6</v>
      </c>
      <c r="C4445" s="112">
        <v>42.35</v>
      </c>
      <c r="D4445" s="112">
        <v>41.4</v>
      </c>
      <c r="E4445" s="112">
        <v>39.25</v>
      </c>
      <c r="F4445" s="112">
        <v>38.25</v>
      </c>
      <c r="G4445" s="112">
        <v>37.65</v>
      </c>
      <c r="H4445" s="113">
        <v>36.85</v>
      </c>
      <c r="I4445" s="90">
        <f t="shared" si="2224"/>
        <v>42.415789473684214</v>
      </c>
      <c r="J4445" s="90">
        <f t="shared" si="2225"/>
        <v>41.449999999999996</v>
      </c>
      <c r="K4445" s="114">
        <v>1</v>
      </c>
      <c r="L4445" s="115">
        <v>5.2631578947368418E-2</v>
      </c>
      <c r="M4445" s="11"/>
      <c r="N4445" s="90">
        <v>42.93</v>
      </c>
      <c r="O4445" s="90">
        <v>42.47</v>
      </c>
      <c r="P4445" s="90">
        <v>41.8</v>
      </c>
      <c r="Q4445" s="90">
        <v>40.630000000000003</v>
      </c>
      <c r="R4445" s="63">
        <f t="shared" si="2213"/>
        <v>41.339999999999996</v>
      </c>
      <c r="S4445" s="64">
        <f t="shared" si="2235"/>
        <v>4.0727272727272723E-2</v>
      </c>
      <c r="T4445" s="65"/>
      <c r="U4445" s="65">
        <f t="shared" si="2231"/>
        <v>1.0108311749470213</v>
      </c>
      <c r="V4445" s="65">
        <f t="shared" si="2214"/>
        <v>1.0270334928229665</v>
      </c>
      <c r="W4445" s="65">
        <f t="shared" si="2215"/>
        <v>1.0566084174255475</v>
      </c>
      <c r="X4445" s="61">
        <f t="shared" si="2226"/>
        <v>-2.86697247706422E-2</v>
      </c>
      <c r="Y4445" s="66">
        <f t="shared" si="2216"/>
        <v>-6.114649681528659E-2</v>
      </c>
      <c r="Z4445" s="61">
        <f t="shared" si="2217"/>
        <v>-2.276957438888217E-2</v>
      </c>
      <c r="AA4445" s="67">
        <f t="shared" si="2218"/>
        <v>42.415789473684214</v>
      </c>
      <c r="AB4445" s="68">
        <f t="shared" si="2219"/>
        <v>1.5606801770323822E-2</v>
      </c>
      <c r="AC4445" s="69">
        <f t="shared" si="2220"/>
        <v>-1.1977883212573629E-2</v>
      </c>
      <c r="AD4445" s="70">
        <f>_xlfn.PERCENTILE.EXC(AC4445:$AC$5675,0.5)</f>
        <v>5.3419953596287671E-2</v>
      </c>
      <c r="AE4445" s="70">
        <f>_xlfn.PERCENTILE.EXC($AC4445:AC$5675,0.35)</f>
        <v>2.7886149557563317E-2</v>
      </c>
      <c r="AF4445" s="71">
        <f t="shared" si="2232"/>
        <v>3.17622196862584E-3</v>
      </c>
      <c r="AG4445" s="70">
        <f t="shared" si="2233"/>
        <v>-0.31213811082236831</v>
      </c>
      <c r="AH4445" s="70">
        <f t="shared" si="2234"/>
        <v>-0.32972785344228484</v>
      </c>
      <c r="AI4445" s="61" t="str">
        <f t="shared" si="2229"/>
        <v>Safety</v>
      </c>
      <c r="AJ4445" s="68" t="str">
        <f t="shared" si="2230"/>
        <v>Safety</v>
      </c>
      <c r="AK4445" s="72"/>
      <c r="AL4445" s="73"/>
      <c r="AM4445" s="72"/>
      <c r="AN4445" s="73"/>
      <c r="AO4445" s="74"/>
      <c r="AP4445" s="20"/>
      <c r="AQ4445" s="74"/>
      <c r="AR4445" s="20"/>
      <c r="AS4445" s="74"/>
      <c r="AT4445" s="20"/>
      <c r="AU4445" s="74" t="str">
        <f t="shared" si="2221"/>
        <v>00635U</v>
      </c>
      <c r="AV4445" s="20">
        <f t="shared" si="2227"/>
        <v>0</v>
      </c>
      <c r="AW4445" s="74" t="str">
        <f t="shared" si="2222"/>
        <v>00635U</v>
      </c>
      <c r="AX4445" s="20">
        <f t="shared" si="2223"/>
        <v>0</v>
      </c>
      <c r="AY4445" s="20">
        <f t="shared" si="2228"/>
        <v>1</v>
      </c>
      <c r="AZ4445" s="116">
        <v>39861</v>
      </c>
      <c r="BA4445" s="116"/>
      <c r="BB4445" s="20"/>
      <c r="BC4445" s="20"/>
      <c r="BD4445" s="76"/>
      <c r="BE4445" s="77"/>
      <c r="BF4445" s="77"/>
    </row>
    <row r="4446" spans="1:58" s="23" customFormat="1" ht="15.75" customHeight="1" x14ac:dyDescent="0.4">
      <c r="A4446" s="116">
        <v>39856</v>
      </c>
      <c r="B4446" s="112">
        <v>42.55</v>
      </c>
      <c r="C4446" s="112">
        <v>41.6</v>
      </c>
      <c r="D4446" s="112">
        <v>40.700000000000003</v>
      </c>
      <c r="E4446" s="112">
        <v>38.65</v>
      </c>
      <c r="F4446" s="112">
        <v>37.85</v>
      </c>
      <c r="G4446" s="112">
        <v>37.450000000000003</v>
      </c>
      <c r="H4446" s="113">
        <v>36.85</v>
      </c>
      <c r="I4446" s="90">
        <f t="shared" si="2224"/>
        <v>41.7</v>
      </c>
      <c r="J4446" s="90">
        <f t="shared" si="2225"/>
        <v>40.794736842105266</v>
      </c>
      <c r="K4446" s="114">
        <v>2</v>
      </c>
      <c r="L4446" s="115">
        <v>5.2631578947368418E-2</v>
      </c>
      <c r="M4446" s="11"/>
      <c r="N4446" s="90">
        <v>41.25</v>
      </c>
      <c r="O4446" s="90">
        <v>42.66</v>
      </c>
      <c r="P4446" s="90">
        <v>42.03</v>
      </c>
      <c r="Q4446" s="90">
        <v>40.619999999999997</v>
      </c>
      <c r="R4446" s="63">
        <f t="shared" si="2213"/>
        <v>43.44</v>
      </c>
      <c r="S4446" s="64">
        <f t="shared" si="2235"/>
        <v>-7.3658207949696852E-2</v>
      </c>
      <c r="T4446" s="65"/>
      <c r="U4446" s="65">
        <f t="shared" si="2231"/>
        <v>0.9669479606188468</v>
      </c>
      <c r="V4446" s="65">
        <f t="shared" si="2214"/>
        <v>0.98144182726623841</v>
      </c>
      <c r="W4446" s="65">
        <f t="shared" si="2215"/>
        <v>1.015509601181684</v>
      </c>
      <c r="X4446" s="61">
        <f t="shared" si="2226"/>
        <v>-2.2326674500587444E-2</v>
      </c>
      <c r="Y4446" s="66">
        <f t="shared" si="2216"/>
        <v>-4.6571798188874441E-2</v>
      </c>
      <c r="Z4446" s="61">
        <f t="shared" si="2217"/>
        <v>-2.1708948630569231E-2</v>
      </c>
      <c r="AA4446" s="67">
        <f t="shared" si="2218"/>
        <v>41.7</v>
      </c>
      <c r="AB4446" s="68">
        <f t="shared" si="2219"/>
        <v>3.1515151515151447E-2</v>
      </c>
      <c r="AC4446" s="69">
        <f t="shared" si="2220"/>
        <v>1.0909090909090978E-2</v>
      </c>
      <c r="AD4446" s="70">
        <f>_xlfn.PERCENTILE.EXC(AC4446:$AC$5675,0.5)</f>
        <v>5.3457172656642585E-2</v>
      </c>
      <c r="AE4446" s="70">
        <f>_xlfn.PERCENTILE.EXC($AC4446:AC$5675,0.35)</f>
        <v>2.7911264444120877E-2</v>
      </c>
      <c r="AF4446" s="71">
        <f t="shared" si="2232"/>
        <v>3.3955563649608203E-3</v>
      </c>
      <c r="AG4446" s="70">
        <f t="shared" si="2233"/>
        <v>-0.31213811082236831</v>
      </c>
      <c r="AH4446" s="70">
        <f t="shared" si="2234"/>
        <v>-0.32972785344228484</v>
      </c>
      <c r="AI4446" s="61" t="str">
        <f t="shared" si="2229"/>
        <v>Safety</v>
      </c>
      <c r="AJ4446" s="68" t="str">
        <f t="shared" si="2230"/>
        <v>Short VOL</v>
      </c>
      <c r="AK4446" s="72"/>
      <c r="AL4446" s="73"/>
      <c r="AM4446" s="72"/>
      <c r="AN4446" s="73"/>
      <c r="AO4446" s="74"/>
      <c r="AP4446" s="20"/>
      <c r="AQ4446" s="74"/>
      <c r="AR4446" s="20"/>
      <c r="AS4446" s="74"/>
      <c r="AT4446" s="20"/>
      <c r="AU4446" s="74" t="str">
        <f t="shared" si="2221"/>
        <v>00631L</v>
      </c>
      <c r="AV4446" s="20">
        <f t="shared" si="2227"/>
        <v>1</v>
      </c>
      <c r="AW4446" s="74" t="str">
        <f t="shared" si="2222"/>
        <v>00635U</v>
      </c>
      <c r="AX4446" s="20">
        <f t="shared" si="2223"/>
        <v>0</v>
      </c>
      <c r="AY4446" s="20">
        <f t="shared" si="2228"/>
        <v>1</v>
      </c>
      <c r="AZ4446" s="116">
        <v>39857</v>
      </c>
      <c r="BA4446" s="116"/>
      <c r="BB4446" s="20"/>
      <c r="BC4446" s="20"/>
      <c r="BD4446" s="76"/>
      <c r="BE4446" s="77"/>
      <c r="BF4446" s="77"/>
    </row>
    <row r="4447" spans="1:58" s="23" customFormat="1" ht="15.75" customHeight="1" x14ac:dyDescent="0.4">
      <c r="A4447" s="116">
        <v>39855</v>
      </c>
      <c r="B4447" s="112">
        <v>44.6</v>
      </c>
      <c r="C4447" s="112">
        <v>42.2</v>
      </c>
      <c r="D4447" s="112">
        <v>40.65</v>
      </c>
      <c r="E4447" s="112">
        <v>38.700000000000003</v>
      </c>
      <c r="F4447" s="112">
        <v>38.25</v>
      </c>
      <c r="G4447" s="112">
        <v>37.75</v>
      </c>
      <c r="H4447" s="113">
        <v>37.200000000000003</v>
      </c>
      <c r="I4447" s="90">
        <f t="shared" si="2224"/>
        <v>42.578947368421055</v>
      </c>
      <c r="J4447" s="90">
        <f t="shared" si="2225"/>
        <v>40.89473684210526</v>
      </c>
      <c r="K4447" s="114">
        <v>3</v>
      </c>
      <c r="L4447" s="115">
        <v>5.2631578947368418E-2</v>
      </c>
      <c r="M4447" s="11"/>
      <c r="N4447" s="90">
        <v>44.53</v>
      </c>
      <c r="O4447" s="90">
        <v>45.07</v>
      </c>
      <c r="P4447" s="90">
        <v>42.82</v>
      </c>
      <c r="Q4447" s="90">
        <v>41.29</v>
      </c>
      <c r="R4447" s="63">
        <f t="shared" ref="R4447:R4510" si="2236">(O4447+P4447)-(N4447+M4447)</f>
        <v>43.36</v>
      </c>
      <c r="S4447" s="64">
        <f t="shared" si="2235"/>
        <v>-4.5853867580887088E-2</v>
      </c>
      <c r="T4447" s="65"/>
      <c r="U4447" s="65">
        <f t="shared" si="2231"/>
        <v>0.9880186376747282</v>
      </c>
      <c r="V4447" s="65">
        <f t="shared" si="2214"/>
        <v>1.0399346099953293</v>
      </c>
      <c r="W4447" s="65">
        <f t="shared" si="2215"/>
        <v>1.0784693630418989</v>
      </c>
      <c r="X4447" s="61">
        <f t="shared" si="2226"/>
        <v>-5.381165919282508E-2</v>
      </c>
      <c r="Y4447" s="66">
        <f t="shared" si="2216"/>
        <v>-3.875968992248062E-2</v>
      </c>
      <c r="Z4447" s="61">
        <f t="shared" si="2217"/>
        <v>-3.9555006180469837E-2</v>
      </c>
      <c r="AA4447" s="67">
        <f t="shared" si="2218"/>
        <v>42.578947368421055</v>
      </c>
      <c r="AB4447" s="68">
        <f t="shared" si="2219"/>
        <v>1.5719739501459753E-3</v>
      </c>
      <c r="AC4447" s="69">
        <f t="shared" si="2220"/>
        <v>-4.3814341602940628E-2</v>
      </c>
      <c r="AD4447" s="70">
        <f>_xlfn.PERCENTILE.EXC(AC4447:$AC$5675,0.5)</f>
        <v>5.3494391716997498E-2</v>
      </c>
      <c r="AE4447" s="70">
        <f>_xlfn.PERCENTILE.EXC($AC4447:AC$5675,0.35)</f>
        <v>2.7942499919140371E-2</v>
      </c>
      <c r="AF4447" s="71">
        <f t="shared" si="2232"/>
        <v>3.17622196862584E-3</v>
      </c>
      <c r="AG4447" s="70">
        <f t="shared" si="2233"/>
        <v>-0.31213811082236831</v>
      </c>
      <c r="AH4447" s="70">
        <f t="shared" si="2234"/>
        <v>-0.32972785344228484</v>
      </c>
      <c r="AI4447" s="61" t="str">
        <f t="shared" si="2229"/>
        <v>Safety</v>
      </c>
      <c r="AJ4447" s="68" t="str">
        <f t="shared" si="2230"/>
        <v>Safety</v>
      </c>
      <c r="AK4447" s="72"/>
      <c r="AL4447" s="73"/>
      <c r="AM4447" s="72"/>
      <c r="AN4447" s="73"/>
      <c r="AO4447" s="74"/>
      <c r="AP4447" s="20"/>
      <c r="AQ4447" s="74"/>
      <c r="AR4447" s="20"/>
      <c r="AS4447" s="74"/>
      <c r="AT4447" s="20"/>
      <c r="AU4447" s="74" t="str">
        <f t="shared" si="2221"/>
        <v>00635U</v>
      </c>
      <c r="AV4447" s="20">
        <f t="shared" si="2227"/>
        <v>0</v>
      </c>
      <c r="AW4447" s="74" t="str">
        <f t="shared" si="2222"/>
        <v>00635U</v>
      </c>
      <c r="AX4447" s="20">
        <f t="shared" si="2223"/>
        <v>0</v>
      </c>
      <c r="AY4447" s="20">
        <f t="shared" si="2228"/>
        <v>1</v>
      </c>
      <c r="AZ4447" s="116">
        <v>39856</v>
      </c>
      <c r="BA4447" s="116"/>
      <c r="BB4447" s="20"/>
      <c r="BC4447" s="20"/>
      <c r="BD4447" s="76"/>
      <c r="BE4447" s="77"/>
      <c r="BF4447" s="77"/>
    </row>
    <row r="4448" spans="1:58" s="23" customFormat="1" ht="15.75" customHeight="1" x14ac:dyDescent="0.4">
      <c r="A4448" s="116">
        <v>39854</v>
      </c>
      <c r="B4448" s="112">
        <v>45.6</v>
      </c>
      <c r="C4448" s="112">
        <v>42.9</v>
      </c>
      <c r="D4448" s="112">
        <v>41.45</v>
      </c>
      <c r="E4448" s="112">
        <v>39.15</v>
      </c>
      <c r="F4448" s="112">
        <v>38.450000000000003</v>
      </c>
      <c r="G4448" s="112">
        <v>37.9</v>
      </c>
      <c r="H4448" s="113">
        <v>37.299999999999997</v>
      </c>
      <c r="I4448" s="90">
        <f t="shared" si="2224"/>
        <v>43.468421052631577</v>
      </c>
      <c r="J4448" s="90">
        <f t="shared" si="2225"/>
        <v>41.755263157894738</v>
      </c>
      <c r="K4448" s="114">
        <v>4</v>
      </c>
      <c r="L4448" s="115">
        <v>5.2631578947368418E-2</v>
      </c>
      <c r="M4448" s="11"/>
      <c r="N4448" s="90">
        <v>46.67</v>
      </c>
      <c r="O4448" s="90">
        <v>46.06</v>
      </c>
      <c r="P4448" s="90">
        <v>43.88</v>
      </c>
      <c r="Q4448" s="90">
        <v>42.18</v>
      </c>
      <c r="R4448" s="63">
        <f t="shared" si="2236"/>
        <v>43.269999999999996</v>
      </c>
      <c r="S4448" s="64">
        <f t="shared" si="2235"/>
        <v>6.9431714023831373E-2</v>
      </c>
      <c r="T4448" s="65"/>
      <c r="U4448" s="65">
        <f t="shared" si="2231"/>
        <v>1.0132435953104646</v>
      </c>
      <c r="V4448" s="65">
        <f t="shared" si="2214"/>
        <v>1.0635824977210575</v>
      </c>
      <c r="W4448" s="65">
        <f t="shared" si="2215"/>
        <v>1.1064485538169748</v>
      </c>
      <c r="X4448" s="61">
        <f t="shared" si="2226"/>
        <v>-5.9210526315789533E-2</v>
      </c>
      <c r="Y4448" s="66">
        <f t="shared" si="2216"/>
        <v>-4.7254150702426605E-2</v>
      </c>
      <c r="Z4448" s="61">
        <f t="shared" si="2217"/>
        <v>-3.9411551035234201E-2</v>
      </c>
      <c r="AA4448" s="67">
        <f t="shared" si="2218"/>
        <v>43.468421052631577</v>
      </c>
      <c r="AB4448" s="68">
        <f t="shared" si="2219"/>
        <v>-2.2926933790443544E-2</v>
      </c>
      <c r="AC4448" s="69">
        <f t="shared" si="2220"/>
        <v>-6.8600363131956818E-2</v>
      </c>
      <c r="AD4448" s="70">
        <f>_xlfn.PERCENTILE.EXC(AC4448:$AC$5675,0.5)</f>
        <v>5.3498814653119384E-2</v>
      </c>
      <c r="AE4448" s="70">
        <f>_xlfn.PERCENTILE.EXC($AC4448:AC$5675,0.35)</f>
        <v>2.7973222603061357E-2</v>
      </c>
      <c r="AF4448" s="71">
        <f t="shared" si="2232"/>
        <v>3.3955563649608203E-3</v>
      </c>
      <c r="AG4448" s="70">
        <f t="shared" si="2233"/>
        <v>-0.31213811082236831</v>
      </c>
      <c r="AH4448" s="70">
        <f t="shared" si="2234"/>
        <v>-0.32972785344228484</v>
      </c>
      <c r="AI4448" s="61" t="str">
        <f t="shared" si="2229"/>
        <v>Safety</v>
      </c>
      <c r="AJ4448" s="68" t="str">
        <f t="shared" si="2230"/>
        <v>Safety</v>
      </c>
      <c r="AK4448" s="72"/>
      <c r="AL4448" s="73"/>
      <c r="AM4448" s="72"/>
      <c r="AN4448" s="73"/>
      <c r="AO4448" s="74"/>
      <c r="AP4448" s="20"/>
      <c r="AQ4448" s="74"/>
      <c r="AR4448" s="20"/>
      <c r="AS4448" s="74"/>
      <c r="AT4448" s="20"/>
      <c r="AU4448" s="74" t="str">
        <f t="shared" si="2221"/>
        <v>00635U</v>
      </c>
      <c r="AV4448" s="20">
        <f t="shared" si="2227"/>
        <v>0</v>
      </c>
      <c r="AW4448" s="74" t="str">
        <f t="shared" si="2222"/>
        <v>00635U</v>
      </c>
      <c r="AX4448" s="20">
        <f t="shared" si="2223"/>
        <v>0</v>
      </c>
      <c r="AY4448" s="20">
        <f t="shared" si="2228"/>
        <v>1</v>
      </c>
      <c r="AZ4448" s="116">
        <v>39855</v>
      </c>
      <c r="BA4448" s="116"/>
      <c r="BB4448" s="20"/>
      <c r="BC4448" s="20"/>
      <c r="BD4448" s="76"/>
      <c r="BE4448" s="77"/>
      <c r="BF4448" s="77"/>
    </row>
    <row r="4449" spans="1:58" s="23" customFormat="1" ht="15.75" customHeight="1" x14ac:dyDescent="0.4">
      <c r="A4449" s="116">
        <v>39853</v>
      </c>
      <c r="B4449" s="112">
        <v>42.5</v>
      </c>
      <c r="C4449" s="112">
        <v>40.5</v>
      </c>
      <c r="D4449" s="112">
        <v>39.65</v>
      </c>
      <c r="E4449" s="112">
        <v>38.049999999999997</v>
      </c>
      <c r="F4449" s="112">
        <v>37.65</v>
      </c>
      <c r="G4449" s="112">
        <v>37.1</v>
      </c>
      <c r="H4449" s="113">
        <v>36.65</v>
      </c>
      <c r="I4449" s="90">
        <f t="shared" si="2224"/>
        <v>41.026315789473685</v>
      </c>
      <c r="J4449" s="90">
        <f t="shared" si="2225"/>
        <v>39.873684210526314</v>
      </c>
      <c r="K4449" s="114">
        <v>5</v>
      </c>
      <c r="L4449" s="115">
        <v>5.2631578947368418E-2</v>
      </c>
      <c r="M4449" s="11"/>
      <c r="N4449" s="90">
        <v>43.64</v>
      </c>
      <c r="O4449" s="90">
        <v>43.43</v>
      </c>
      <c r="P4449" s="90">
        <v>41.3</v>
      </c>
      <c r="Q4449" s="90">
        <v>40.42</v>
      </c>
      <c r="R4449" s="63">
        <f t="shared" si="2236"/>
        <v>41.089999999999989</v>
      </c>
      <c r="S4449" s="64">
        <f t="shared" si="2235"/>
        <v>6.2255014987319147E-3</v>
      </c>
      <c r="T4449" s="65"/>
      <c r="U4449" s="65">
        <f t="shared" si="2231"/>
        <v>1.004835367257656</v>
      </c>
      <c r="V4449" s="65">
        <f t="shared" si="2214"/>
        <v>1.0566585956416465</v>
      </c>
      <c r="W4449" s="65">
        <f t="shared" si="2215"/>
        <v>1.0796635329045028</v>
      </c>
      <c r="X4449" s="61">
        <f t="shared" si="2226"/>
        <v>-4.7058823529411764E-2</v>
      </c>
      <c r="Y4449" s="66">
        <f t="shared" si="2216"/>
        <v>-3.6793692509855418E-2</v>
      </c>
      <c r="Z4449" s="61">
        <f t="shared" si="2217"/>
        <v>-2.8094932649134131E-2</v>
      </c>
      <c r="AA4449" s="67">
        <f t="shared" si="2218"/>
        <v>41.026315789473685</v>
      </c>
      <c r="AB4449" s="68">
        <f t="shared" si="2219"/>
        <v>-2.6122823098075173E-2</v>
      </c>
      <c r="AC4449" s="69">
        <f t="shared" si="2220"/>
        <v>-5.9891938829658924E-2</v>
      </c>
      <c r="AD4449" s="70">
        <f>_xlfn.PERCENTILE.EXC(AC4449:$AC$5675,0.5)</f>
        <v>5.3503237589241269E-2</v>
      </c>
      <c r="AE4449" s="70">
        <f>_xlfn.PERCENTILE.EXC($AC4449:AC$5675,0.35)</f>
        <v>2.7996115394858752E-2</v>
      </c>
      <c r="AF4449" s="71">
        <f t="shared" si="2232"/>
        <v>3.4773872397256384E-3</v>
      </c>
      <c r="AG4449" s="70">
        <f t="shared" si="2233"/>
        <v>-0.31213811082236831</v>
      </c>
      <c r="AH4449" s="70">
        <f t="shared" si="2234"/>
        <v>-0.32972785344228484</v>
      </c>
      <c r="AI4449" s="61" t="str">
        <f t="shared" si="2229"/>
        <v>Safety</v>
      </c>
      <c r="AJ4449" s="68" t="str">
        <f t="shared" si="2230"/>
        <v>Safety</v>
      </c>
      <c r="AK4449" s="72"/>
      <c r="AL4449" s="73"/>
      <c r="AM4449" s="72"/>
      <c r="AN4449" s="73"/>
      <c r="AO4449" s="74"/>
      <c r="AP4449" s="20"/>
      <c r="AQ4449" s="74"/>
      <c r="AR4449" s="20"/>
      <c r="AS4449" s="74"/>
      <c r="AT4449" s="20"/>
      <c r="AU4449" s="74" t="str">
        <f t="shared" si="2221"/>
        <v>00635U</v>
      </c>
      <c r="AV4449" s="20">
        <f t="shared" si="2227"/>
        <v>0</v>
      </c>
      <c r="AW4449" s="74" t="str">
        <f t="shared" si="2222"/>
        <v>00635U</v>
      </c>
      <c r="AX4449" s="20">
        <f t="shared" si="2223"/>
        <v>0</v>
      </c>
      <c r="AY4449" s="20">
        <f t="shared" si="2228"/>
        <v>1</v>
      </c>
      <c r="AZ4449" s="116">
        <v>39854</v>
      </c>
      <c r="BA4449" s="116"/>
      <c r="BB4449" s="20"/>
      <c r="BC4449" s="20"/>
      <c r="BD4449" s="76"/>
      <c r="BE4449" s="77"/>
      <c r="BF4449" s="77"/>
    </row>
    <row r="4450" spans="1:58" s="23" customFormat="1" ht="15.75" customHeight="1" x14ac:dyDescent="0.4">
      <c r="A4450" s="116">
        <v>39850</v>
      </c>
      <c r="B4450" s="112">
        <v>42.6</v>
      </c>
      <c r="C4450" s="112">
        <v>40.1</v>
      </c>
      <c r="D4450" s="112">
        <v>39.15</v>
      </c>
      <c r="E4450" s="112">
        <v>37.9</v>
      </c>
      <c r="F4450" s="112">
        <v>37.549999999999997</v>
      </c>
      <c r="G4450" s="112">
        <v>36.85</v>
      </c>
      <c r="H4450" s="113">
        <v>36.450000000000003</v>
      </c>
      <c r="I4450" s="90">
        <f t="shared" si="2224"/>
        <v>40.889473684210529</v>
      </c>
      <c r="J4450" s="90">
        <f t="shared" si="2225"/>
        <v>39.450000000000003</v>
      </c>
      <c r="K4450" s="114">
        <v>6</v>
      </c>
      <c r="L4450" s="115">
        <v>5.2631578947368418E-2</v>
      </c>
      <c r="M4450" s="11"/>
      <c r="N4450" s="90">
        <v>43.37</v>
      </c>
      <c r="O4450" s="90">
        <v>43.38</v>
      </c>
      <c r="P4450" s="90">
        <v>41.46</v>
      </c>
      <c r="Q4450" s="90">
        <v>40.479999999999997</v>
      </c>
      <c r="R4450" s="63">
        <f t="shared" si="2236"/>
        <v>41.470000000000006</v>
      </c>
      <c r="S4450" s="64">
        <f t="shared" si="2235"/>
        <v>-8.2323347816144407E-3</v>
      </c>
      <c r="T4450" s="65"/>
      <c r="U4450" s="65">
        <f t="shared" si="2231"/>
        <v>0.99976947902259095</v>
      </c>
      <c r="V4450" s="65">
        <f t="shared" si="2214"/>
        <v>1.0460684997588037</v>
      </c>
      <c r="W4450" s="65">
        <f t="shared" si="2215"/>
        <v>1.0713932806324111</v>
      </c>
      <c r="X4450" s="61">
        <f t="shared" si="2226"/>
        <v>-5.8685446009389672E-2</v>
      </c>
      <c r="Y4450" s="66">
        <f t="shared" si="2216"/>
        <v>-3.8258575197889069E-2</v>
      </c>
      <c r="Z4450" s="61">
        <f t="shared" si="2217"/>
        <v>-3.5204015960870118E-2</v>
      </c>
      <c r="AA4450" s="67">
        <f t="shared" si="2218"/>
        <v>40.889473684210529</v>
      </c>
      <c r="AB4450" s="68">
        <f t="shared" si="2219"/>
        <v>-1.7754207977864794E-2</v>
      </c>
      <c r="AC4450" s="69">
        <f t="shared" si="2220"/>
        <v>-5.7194519617004121E-2</v>
      </c>
      <c r="AD4450" s="70">
        <f>_xlfn.PERCENTILE.EXC(AC4450:$AC$5675,0.5)</f>
        <v>5.3545254566786063E-2</v>
      </c>
      <c r="AE4450" s="70">
        <f>_xlfn.PERCENTILE.EXC($AC4450:AC$5675,0.35)</f>
        <v>2.8081963725340591E-2</v>
      </c>
      <c r="AF4450" s="71">
        <f t="shared" si="2232"/>
        <v>3.5104148330693205E-3</v>
      </c>
      <c r="AG4450" s="70">
        <f t="shared" si="2233"/>
        <v>-0.31213811082236831</v>
      </c>
      <c r="AH4450" s="70">
        <f t="shared" si="2234"/>
        <v>-0.32972785344228484</v>
      </c>
      <c r="AI4450" s="61" t="str">
        <f t="shared" si="2229"/>
        <v>Safety</v>
      </c>
      <c r="AJ4450" s="68" t="str">
        <f t="shared" si="2230"/>
        <v>Safety</v>
      </c>
      <c r="AK4450" s="72"/>
      <c r="AL4450" s="73"/>
      <c r="AM4450" s="72"/>
      <c r="AN4450" s="73"/>
      <c r="AO4450" s="74"/>
      <c r="AP4450" s="20"/>
      <c r="AQ4450" s="74"/>
      <c r="AR4450" s="20"/>
      <c r="AS4450" s="74"/>
      <c r="AT4450" s="20"/>
      <c r="AU4450" s="74" t="str">
        <f t="shared" si="2221"/>
        <v>00635U</v>
      </c>
      <c r="AV4450" s="20">
        <f t="shared" si="2227"/>
        <v>0</v>
      </c>
      <c r="AW4450" s="74" t="str">
        <f t="shared" si="2222"/>
        <v>00635U</v>
      </c>
      <c r="AX4450" s="20">
        <f t="shared" si="2223"/>
        <v>0</v>
      </c>
      <c r="AY4450" s="20">
        <f t="shared" si="2228"/>
        <v>1</v>
      </c>
      <c r="AZ4450" s="116">
        <v>39853</v>
      </c>
      <c r="BA4450" s="116"/>
      <c r="BB4450" s="20"/>
      <c r="BC4450" s="20"/>
      <c r="BD4450" s="76"/>
      <c r="BE4450" s="77"/>
      <c r="BF4450" s="77"/>
    </row>
    <row r="4451" spans="1:58" s="23" customFormat="1" ht="15.75" customHeight="1" x14ac:dyDescent="0.4">
      <c r="A4451" s="116">
        <v>39849</v>
      </c>
      <c r="B4451" s="112">
        <v>43.25</v>
      </c>
      <c r="C4451" s="112">
        <v>40.5</v>
      </c>
      <c r="D4451" s="112">
        <v>39.549999999999997</v>
      </c>
      <c r="E4451" s="112">
        <v>38.049999999999997</v>
      </c>
      <c r="F4451" s="112">
        <v>37.549999999999997</v>
      </c>
      <c r="G4451" s="112">
        <v>37.35</v>
      </c>
      <c r="H4451" s="113">
        <v>37.1</v>
      </c>
      <c r="I4451" s="90">
        <f t="shared" si="2224"/>
        <v>41.513157894736842</v>
      </c>
      <c r="J4451" s="90">
        <f t="shared" si="2225"/>
        <v>39.9</v>
      </c>
      <c r="K4451" s="114">
        <v>7</v>
      </c>
      <c r="L4451" s="115">
        <v>5.2631578947368418E-2</v>
      </c>
      <c r="M4451" s="11"/>
      <c r="N4451" s="90">
        <v>43.73</v>
      </c>
      <c r="O4451" s="90">
        <v>42.6</v>
      </c>
      <c r="P4451" s="90">
        <v>41.92</v>
      </c>
      <c r="Q4451" s="90">
        <v>40.81</v>
      </c>
      <c r="R4451" s="63">
        <f t="shared" si="2236"/>
        <v>40.790000000000013</v>
      </c>
      <c r="S4451" s="64">
        <f t="shared" si="2235"/>
        <v>-2.7366020524516432E-3</v>
      </c>
      <c r="T4451" s="65"/>
      <c r="U4451" s="65">
        <f t="shared" si="2231"/>
        <v>1.0265258215962441</v>
      </c>
      <c r="V4451" s="65">
        <f t="shared" si="2214"/>
        <v>1.0431774809160304</v>
      </c>
      <c r="W4451" s="65">
        <f t="shared" si="2215"/>
        <v>1.0715510904190149</v>
      </c>
      <c r="X4451" s="61">
        <f t="shared" si="2226"/>
        <v>-6.358381502890173E-2</v>
      </c>
      <c r="Y4451" s="66">
        <f t="shared" si="2216"/>
        <v>-2.4967148488830377E-2</v>
      </c>
      <c r="Z4451" s="61">
        <f t="shared" si="2217"/>
        <v>-3.8858954041204478E-2</v>
      </c>
      <c r="AA4451" s="67">
        <f t="shared" si="2218"/>
        <v>41.513157894736842</v>
      </c>
      <c r="AB4451" s="68">
        <f t="shared" si="2219"/>
        <v>-1.0976446375485865E-2</v>
      </c>
      <c r="AC4451" s="69">
        <f t="shared" si="2220"/>
        <v>-5.0693851023625759E-2</v>
      </c>
      <c r="AD4451" s="70">
        <f>_xlfn.PERCENTILE.EXC(AC4451:$AC$5675,0.5)</f>
        <v>5.3587271544330864E-2</v>
      </c>
      <c r="AE4451" s="70">
        <f>_xlfn.PERCENTILE.EXC($AC4451:AC$5675,0.35)</f>
        <v>2.8205827909348467E-2</v>
      </c>
      <c r="AF4451" s="71">
        <f t="shared" si="2232"/>
        <v>3.5325065114460773E-3</v>
      </c>
      <c r="AG4451" s="70">
        <f t="shared" si="2233"/>
        <v>-0.31213811082236831</v>
      </c>
      <c r="AH4451" s="70">
        <f t="shared" si="2234"/>
        <v>-0.32972785344228484</v>
      </c>
      <c r="AI4451" s="61" t="str">
        <f t="shared" si="2229"/>
        <v>Safety</v>
      </c>
      <c r="AJ4451" s="68" t="str">
        <f t="shared" si="2230"/>
        <v>Safety</v>
      </c>
      <c r="AK4451" s="72"/>
      <c r="AL4451" s="73"/>
      <c r="AM4451" s="72"/>
      <c r="AN4451" s="73"/>
      <c r="AO4451" s="74"/>
      <c r="AP4451" s="20"/>
      <c r="AQ4451" s="74"/>
      <c r="AR4451" s="20"/>
      <c r="AS4451" s="74"/>
      <c r="AT4451" s="20"/>
      <c r="AU4451" s="74" t="str">
        <f t="shared" si="2221"/>
        <v>00635U</v>
      </c>
      <c r="AV4451" s="20">
        <f t="shared" si="2227"/>
        <v>0</v>
      </c>
      <c r="AW4451" s="74" t="str">
        <f t="shared" si="2222"/>
        <v>00635U</v>
      </c>
      <c r="AX4451" s="20">
        <f t="shared" si="2223"/>
        <v>0</v>
      </c>
      <c r="AY4451" s="20">
        <f t="shared" si="2228"/>
        <v>1</v>
      </c>
      <c r="AZ4451" s="116">
        <v>39850</v>
      </c>
      <c r="BA4451" s="116"/>
      <c r="BB4451" s="20"/>
      <c r="BC4451" s="20"/>
      <c r="BD4451" s="76"/>
      <c r="BE4451" s="77"/>
      <c r="BF4451" s="77"/>
    </row>
    <row r="4452" spans="1:58" s="23" customFormat="1" ht="15.75" customHeight="1" x14ac:dyDescent="0.4">
      <c r="A4452" s="116">
        <v>39848</v>
      </c>
      <c r="B4452" s="112">
        <v>43.75</v>
      </c>
      <c r="C4452" s="112">
        <v>41.1</v>
      </c>
      <c r="D4452" s="112">
        <v>40.1</v>
      </c>
      <c r="E4452" s="112">
        <v>38.299999999999997</v>
      </c>
      <c r="F4452" s="112">
        <v>37.950000000000003</v>
      </c>
      <c r="G4452" s="112">
        <v>37.65</v>
      </c>
      <c r="H4452" s="113">
        <v>37.200000000000003</v>
      </c>
      <c r="I4452" s="90">
        <f t="shared" si="2224"/>
        <v>42.215789473684211</v>
      </c>
      <c r="J4452" s="90">
        <f t="shared" si="2225"/>
        <v>40.521052631578947</v>
      </c>
      <c r="K4452" s="114">
        <v>8</v>
      </c>
      <c r="L4452" s="115">
        <v>5.2631578947368418E-2</v>
      </c>
      <c r="M4452" s="11"/>
      <c r="N4452" s="90">
        <v>43.85</v>
      </c>
      <c r="O4452" s="90">
        <v>42.13</v>
      </c>
      <c r="P4452" s="90">
        <v>41.97</v>
      </c>
      <c r="Q4452" s="90">
        <v>40.94</v>
      </c>
      <c r="R4452" s="63">
        <f t="shared" si="2236"/>
        <v>40.249999999999993</v>
      </c>
      <c r="S4452" s="64">
        <f t="shared" si="2235"/>
        <v>1.8346493265211313E-2</v>
      </c>
      <c r="T4452" s="65"/>
      <c r="U4452" s="65">
        <f t="shared" si="2231"/>
        <v>1.0408260147163542</v>
      </c>
      <c r="V4452" s="65">
        <f t="shared" si="2214"/>
        <v>1.0447939004050513</v>
      </c>
      <c r="W4452" s="65">
        <f t="shared" si="2215"/>
        <v>1.0710796287249635</v>
      </c>
      <c r="X4452" s="61">
        <f t="shared" si="2226"/>
        <v>-6.057142857142854E-2</v>
      </c>
      <c r="Y4452" s="66">
        <f t="shared" si="2216"/>
        <v>-2.8720626631853638E-2</v>
      </c>
      <c r="Z4452" s="61">
        <f t="shared" si="2217"/>
        <v>-4.0144620371524775E-2</v>
      </c>
      <c r="AA4452" s="67">
        <f t="shared" si="2218"/>
        <v>42.215789473684211</v>
      </c>
      <c r="AB4452" s="68">
        <f t="shared" si="2219"/>
        <v>-2.2805017103763149E-3</v>
      </c>
      <c r="AC4452" s="69">
        <f t="shared" si="2220"/>
        <v>-3.7268199003780852E-2</v>
      </c>
      <c r="AD4452" s="70">
        <f>_xlfn.PERCENTILE.EXC(AC4452:$AC$5675,0.5)</f>
        <v>5.3679897033426696E-2</v>
      </c>
      <c r="AE4452" s="70">
        <f>_xlfn.PERCENTILE.EXC($AC4452:AC$5675,0.35)</f>
        <v>2.8384887970965396E-2</v>
      </c>
      <c r="AF4452" s="71">
        <f t="shared" si="2232"/>
        <v>3.5544646745819326E-3</v>
      </c>
      <c r="AG4452" s="70">
        <f t="shared" si="2233"/>
        <v>-0.31213811082236831</v>
      </c>
      <c r="AH4452" s="70">
        <f t="shared" si="2234"/>
        <v>-0.32972785344228484</v>
      </c>
      <c r="AI4452" s="61" t="str">
        <f t="shared" si="2229"/>
        <v>Safety</v>
      </c>
      <c r="AJ4452" s="68" t="str">
        <f t="shared" si="2230"/>
        <v>Safety</v>
      </c>
      <c r="AK4452" s="72"/>
      <c r="AL4452" s="73"/>
      <c r="AM4452" s="72"/>
      <c r="AN4452" s="73"/>
      <c r="AO4452" s="74"/>
      <c r="AP4452" s="20"/>
      <c r="AQ4452" s="74"/>
      <c r="AR4452" s="20"/>
      <c r="AS4452" s="74"/>
      <c r="AT4452" s="20"/>
      <c r="AU4452" s="74" t="str">
        <f t="shared" si="2221"/>
        <v>00635U</v>
      </c>
      <c r="AV4452" s="20">
        <f t="shared" si="2227"/>
        <v>0</v>
      </c>
      <c r="AW4452" s="74" t="str">
        <f t="shared" si="2222"/>
        <v>00635U</v>
      </c>
      <c r="AX4452" s="20">
        <f t="shared" si="2223"/>
        <v>0</v>
      </c>
      <c r="AY4452" s="20">
        <f t="shared" si="2228"/>
        <v>1</v>
      </c>
      <c r="AZ4452" s="116">
        <v>39849</v>
      </c>
      <c r="BA4452" s="116"/>
      <c r="BB4452" s="20"/>
      <c r="BC4452" s="20"/>
      <c r="BD4452" s="76"/>
      <c r="BE4452" s="77"/>
      <c r="BF4452" s="77"/>
    </row>
    <row r="4453" spans="1:58" s="23" customFormat="1" ht="15.75" customHeight="1" x14ac:dyDescent="0.4">
      <c r="A4453" s="116">
        <v>39847</v>
      </c>
      <c r="B4453" s="112">
        <v>43.15</v>
      </c>
      <c r="C4453" s="112">
        <v>40.950000000000003</v>
      </c>
      <c r="D4453" s="112">
        <v>40.299999999999997</v>
      </c>
      <c r="E4453" s="112">
        <v>38.65</v>
      </c>
      <c r="F4453" s="112">
        <v>38.450000000000003</v>
      </c>
      <c r="G4453" s="112">
        <v>38.049999999999997</v>
      </c>
      <c r="H4453" s="113">
        <v>37.75</v>
      </c>
      <c r="I4453" s="90">
        <f t="shared" si="2224"/>
        <v>41.992105263157896</v>
      </c>
      <c r="J4453" s="90">
        <f t="shared" si="2225"/>
        <v>40.607894736842105</v>
      </c>
      <c r="K4453" s="114">
        <v>9</v>
      </c>
      <c r="L4453" s="115">
        <v>5.2631578947368418E-2</v>
      </c>
      <c r="M4453" s="11"/>
      <c r="N4453" s="90">
        <v>43.06</v>
      </c>
      <c r="O4453" s="90">
        <v>42.24</v>
      </c>
      <c r="P4453" s="90">
        <v>42.17</v>
      </c>
      <c r="Q4453" s="90">
        <v>41.23</v>
      </c>
      <c r="R4453" s="63">
        <f t="shared" si="2236"/>
        <v>41.349999999999994</v>
      </c>
      <c r="S4453" s="64">
        <f t="shared" si="2235"/>
        <v>-5.404217926186293E-2</v>
      </c>
      <c r="T4453" s="65"/>
      <c r="U4453" s="65">
        <f t="shared" si="2231"/>
        <v>1.0194128787878789</v>
      </c>
      <c r="V4453" s="65">
        <f t="shared" si="2214"/>
        <v>1.021105050984112</v>
      </c>
      <c r="W4453" s="65">
        <f t="shared" si="2215"/>
        <v>1.0443851564394859</v>
      </c>
      <c r="X4453" s="61">
        <f t="shared" si="2226"/>
        <v>-5.0984936268829564E-2</v>
      </c>
      <c r="Y4453" s="66">
        <f t="shared" si="2216"/>
        <v>-2.3285899094437221E-2</v>
      </c>
      <c r="Z4453" s="61">
        <f t="shared" si="2217"/>
        <v>-3.2963589647176807E-2</v>
      </c>
      <c r="AA4453" s="67">
        <f t="shared" si="2218"/>
        <v>41.992105263157896</v>
      </c>
      <c r="AB4453" s="68">
        <f t="shared" si="2219"/>
        <v>2.0901068276822179E-3</v>
      </c>
      <c r="AC4453" s="69">
        <f t="shared" si="2220"/>
        <v>-2.4800156452440925E-2</v>
      </c>
      <c r="AD4453" s="70">
        <f>_xlfn.PERCENTILE.EXC(AC4453:$AC$5675,0.5)</f>
        <v>5.3772522522522528E-2</v>
      </c>
      <c r="AE4453" s="70">
        <f>_xlfn.PERCENTILE.EXC($AC4453:AC$5675,0.35)</f>
        <v>2.8458146451442637E-2</v>
      </c>
      <c r="AF4453" s="71">
        <f t="shared" si="2232"/>
        <v>3.626893957223085E-3</v>
      </c>
      <c r="AG4453" s="70">
        <f t="shared" si="2233"/>
        <v>-0.31213811082236831</v>
      </c>
      <c r="AH4453" s="70">
        <f t="shared" si="2234"/>
        <v>-0.32972785344228484</v>
      </c>
      <c r="AI4453" s="61" t="str">
        <f t="shared" si="2229"/>
        <v>Safety</v>
      </c>
      <c r="AJ4453" s="68" t="str">
        <f t="shared" si="2230"/>
        <v>Safety</v>
      </c>
      <c r="AK4453" s="72"/>
      <c r="AL4453" s="73"/>
      <c r="AM4453" s="72"/>
      <c r="AN4453" s="73"/>
      <c r="AO4453" s="74"/>
      <c r="AP4453" s="20"/>
      <c r="AQ4453" s="74"/>
      <c r="AR4453" s="20"/>
      <c r="AS4453" s="74"/>
      <c r="AT4453" s="20"/>
      <c r="AU4453" s="74" t="str">
        <f t="shared" si="2221"/>
        <v>00635U</v>
      </c>
      <c r="AV4453" s="20">
        <f t="shared" si="2227"/>
        <v>0</v>
      </c>
      <c r="AW4453" s="74" t="str">
        <f t="shared" si="2222"/>
        <v>00635U</v>
      </c>
      <c r="AX4453" s="20">
        <f t="shared" si="2223"/>
        <v>0</v>
      </c>
      <c r="AY4453" s="20">
        <f t="shared" si="2228"/>
        <v>1</v>
      </c>
      <c r="AZ4453" s="116">
        <v>39848</v>
      </c>
      <c r="BA4453" s="116"/>
      <c r="BB4453" s="20"/>
      <c r="BC4453" s="20"/>
      <c r="BD4453" s="76"/>
      <c r="BE4453" s="77"/>
      <c r="BF4453" s="77"/>
    </row>
    <row r="4454" spans="1:58" s="23" customFormat="1" ht="15.75" customHeight="1" x14ac:dyDescent="0.4">
      <c r="A4454" s="116">
        <v>39846</v>
      </c>
      <c r="B4454" s="112">
        <v>45.35</v>
      </c>
      <c r="C4454" s="112">
        <v>42.3</v>
      </c>
      <c r="D4454" s="112">
        <v>41.4</v>
      </c>
      <c r="E4454" s="112">
        <v>39.549999999999997</v>
      </c>
      <c r="F4454" s="112">
        <v>38.65</v>
      </c>
      <c r="G4454" s="112">
        <v>38.35</v>
      </c>
      <c r="H4454" s="113">
        <v>37.700000000000003</v>
      </c>
      <c r="I4454" s="90">
        <f t="shared" si="2224"/>
        <v>43.905263157894737</v>
      </c>
      <c r="J4454" s="90">
        <f t="shared" si="2225"/>
        <v>41.873684210526314</v>
      </c>
      <c r="K4454" s="114">
        <v>10</v>
      </c>
      <c r="L4454" s="115">
        <v>5.2631578947368418E-2</v>
      </c>
      <c r="M4454" s="11"/>
      <c r="N4454" s="90">
        <v>45.52</v>
      </c>
      <c r="O4454" s="90">
        <v>43.91</v>
      </c>
      <c r="P4454" s="90">
        <v>43.28</v>
      </c>
      <c r="Q4454" s="90">
        <v>42.25</v>
      </c>
      <c r="R4454" s="63">
        <f t="shared" si="2236"/>
        <v>41.669999999999995</v>
      </c>
      <c r="S4454" s="64">
        <f t="shared" si="2235"/>
        <v>1.5165031222123097E-2</v>
      </c>
      <c r="T4454" s="65"/>
      <c r="U4454" s="65">
        <f t="shared" si="2231"/>
        <v>1.0366659075381464</v>
      </c>
      <c r="V4454" s="65">
        <f t="shared" ref="V4454:V4517" si="2237">N4454/P4454</f>
        <v>1.0517560073937153</v>
      </c>
      <c r="W4454" s="65">
        <f t="shared" ref="W4454:W4517" si="2238">N4454/Q4454</f>
        <v>1.0773964497041422</v>
      </c>
      <c r="X4454" s="61">
        <f t="shared" si="2226"/>
        <v>-6.7254685777287854E-2</v>
      </c>
      <c r="Y4454" s="66">
        <f t="shared" ref="Y4454:Y4517" si="2239">(H4454-E4454)/E4454</f>
        <v>-4.6776232616940444E-2</v>
      </c>
      <c r="Z4454" s="61">
        <f t="shared" ref="Z4454:Z4517" si="2240">(J4454-I4454)/I4454</f>
        <v>-4.6271877247662484E-2</v>
      </c>
      <c r="AA4454" s="67">
        <f t="shared" ref="AA4454:AA4517" si="2241">B4454*(K4454*L4454)+C4454*(1-(K4454*L4454))</f>
        <v>43.905263157894737</v>
      </c>
      <c r="AB4454" s="68">
        <f t="shared" ref="AB4454:AB4517" si="2242">(B4454-N4454)/N4454</f>
        <v>-3.7346221441125153E-3</v>
      </c>
      <c r="AC4454" s="69">
        <f t="shared" ref="AC4454:AC4517" si="2243">(AA4454-N4454)/N4454</f>
        <v>-3.5473129220238708E-2</v>
      </c>
      <c r="AD4454" s="70">
        <f>_xlfn.PERCENTILE.EXC(AC4454:$AC$5675,0.5)</f>
        <v>5.3817997381222143E-2</v>
      </c>
      <c r="AE4454" s="70">
        <f>_xlfn.PERCENTILE.EXC($AC4454:AC$5675,0.35)</f>
        <v>2.8473031604880964E-2</v>
      </c>
      <c r="AF4454" s="71">
        <f t="shared" si="2232"/>
        <v>3.8572119119065617E-3</v>
      </c>
      <c r="AG4454" s="70">
        <f t="shared" si="2233"/>
        <v>-0.31213811082236831</v>
      </c>
      <c r="AH4454" s="70">
        <f t="shared" si="2234"/>
        <v>-0.32972785344228484</v>
      </c>
      <c r="AI4454" s="61" t="str">
        <f t="shared" si="2229"/>
        <v>Safety</v>
      </c>
      <c r="AJ4454" s="68" t="str">
        <f t="shared" si="2230"/>
        <v>Safety</v>
      </c>
      <c r="AK4454" s="72"/>
      <c r="AL4454" s="73"/>
      <c r="AM4454" s="72"/>
      <c r="AN4454" s="73"/>
      <c r="AO4454" s="74"/>
      <c r="AP4454" s="20"/>
      <c r="AQ4454" s="74"/>
      <c r="AR4454" s="20"/>
      <c r="AS4454" s="74"/>
      <c r="AT4454" s="20"/>
      <c r="AU4454" s="74" t="str">
        <f t="shared" si="2221"/>
        <v>00635U</v>
      </c>
      <c r="AV4454" s="20">
        <f t="shared" si="2227"/>
        <v>0</v>
      </c>
      <c r="AW4454" s="74" t="str">
        <f t="shared" si="2222"/>
        <v>00635U</v>
      </c>
      <c r="AX4454" s="20">
        <f t="shared" si="2223"/>
        <v>0</v>
      </c>
      <c r="AY4454" s="20">
        <f t="shared" si="2228"/>
        <v>1</v>
      </c>
      <c r="AZ4454" s="116">
        <v>39847</v>
      </c>
      <c r="BA4454" s="116"/>
      <c r="BB4454" s="20"/>
      <c r="BC4454" s="20"/>
      <c r="BD4454" s="76"/>
      <c r="BE4454" s="77"/>
      <c r="BF4454" s="77"/>
    </row>
    <row r="4455" spans="1:58" s="23" customFormat="1" ht="15.75" customHeight="1" x14ac:dyDescent="0.4">
      <c r="A4455" s="116">
        <v>39843</v>
      </c>
      <c r="B4455" s="112">
        <v>44.99</v>
      </c>
      <c r="C4455" s="112">
        <v>42.18</v>
      </c>
      <c r="D4455" s="112">
        <v>41.1</v>
      </c>
      <c r="E4455" s="112">
        <v>38.99</v>
      </c>
      <c r="F4455" s="112">
        <v>38.17</v>
      </c>
      <c r="G4455" s="112">
        <v>37.880000000000003</v>
      </c>
      <c r="H4455" s="113">
        <v>37.07</v>
      </c>
      <c r="I4455" s="90">
        <f t="shared" si="2224"/>
        <v>43.806842105263158</v>
      </c>
      <c r="J4455" s="90">
        <f t="shared" si="2225"/>
        <v>41.725263157894737</v>
      </c>
      <c r="K4455" s="114">
        <v>11</v>
      </c>
      <c r="L4455" s="115">
        <v>5.2631578947368418E-2</v>
      </c>
      <c r="M4455" s="11"/>
      <c r="N4455" s="90">
        <v>44.84</v>
      </c>
      <c r="O4455" s="90">
        <v>44.6</v>
      </c>
      <c r="P4455" s="90">
        <v>43.78</v>
      </c>
      <c r="Q4455" s="90">
        <v>42.52</v>
      </c>
      <c r="R4455" s="63">
        <f t="shared" si="2236"/>
        <v>43.539999999999992</v>
      </c>
      <c r="S4455" s="64">
        <f t="shared" si="2235"/>
        <v>5.1841426225662693E-2</v>
      </c>
      <c r="T4455" s="65"/>
      <c r="U4455" s="65">
        <f t="shared" si="2231"/>
        <v>1.0053811659192826</v>
      </c>
      <c r="V4455" s="65">
        <f t="shared" si="2237"/>
        <v>1.0242119689355871</v>
      </c>
      <c r="W4455" s="65">
        <f t="shared" si="2238"/>
        <v>1.0545625587958607</v>
      </c>
      <c r="X4455" s="61">
        <f t="shared" si="2226"/>
        <v>-6.2458324072016048E-2</v>
      </c>
      <c r="Y4455" s="66">
        <f t="shared" si="2239"/>
        <v>-4.9243395742498121E-2</v>
      </c>
      <c r="Z4455" s="61">
        <f t="shared" si="2240"/>
        <v>-4.7517210721708926E-2</v>
      </c>
      <c r="AA4455" s="67">
        <f t="shared" si="2241"/>
        <v>43.806842105263158</v>
      </c>
      <c r="AB4455" s="68">
        <f t="shared" si="2242"/>
        <v>3.3452274754682998E-3</v>
      </c>
      <c r="AC4455" s="69">
        <f t="shared" si="2243"/>
        <v>-2.3040987839804763E-2</v>
      </c>
      <c r="AD4455" s="70">
        <f>_xlfn.PERCENTILE.EXC(AC4455:$AC$5675,0.5)</f>
        <v>5.3863472239921766E-2</v>
      </c>
      <c r="AE4455" s="70">
        <f>_xlfn.PERCENTILE.EXC($AC4455:AC$5675,0.35)</f>
        <v>2.8580948692400045E-2</v>
      </c>
      <c r="AF4455" s="71">
        <f t="shared" si="2232"/>
        <v>4.377953503947582E-3</v>
      </c>
      <c r="AG4455" s="70">
        <f t="shared" si="2233"/>
        <v>-0.31213811082236831</v>
      </c>
      <c r="AH4455" s="70">
        <f t="shared" si="2234"/>
        <v>-0.32972785344228484</v>
      </c>
      <c r="AI4455" s="61" t="str">
        <f t="shared" si="2229"/>
        <v>Safety</v>
      </c>
      <c r="AJ4455" s="68" t="str">
        <f t="shared" si="2230"/>
        <v>Safety</v>
      </c>
      <c r="AK4455" s="72"/>
      <c r="AL4455" s="73"/>
      <c r="AM4455" s="72"/>
      <c r="AN4455" s="73"/>
      <c r="AO4455" s="74"/>
      <c r="AP4455" s="20"/>
      <c r="AQ4455" s="74"/>
      <c r="AR4455" s="20"/>
      <c r="AS4455" s="74"/>
      <c r="AT4455" s="20"/>
      <c r="AU4455" s="74" t="str">
        <f t="shared" si="2221"/>
        <v>00635U</v>
      </c>
      <c r="AV4455" s="20">
        <f t="shared" si="2227"/>
        <v>0</v>
      </c>
      <c r="AW4455" s="74" t="str">
        <f t="shared" si="2222"/>
        <v>00635U</v>
      </c>
      <c r="AX4455" s="20">
        <f t="shared" si="2223"/>
        <v>0</v>
      </c>
      <c r="AY4455" s="20">
        <f t="shared" si="2228"/>
        <v>1</v>
      </c>
      <c r="AZ4455" s="116">
        <v>39846</v>
      </c>
      <c r="BA4455" s="116"/>
      <c r="BB4455" s="20"/>
      <c r="BC4455" s="20"/>
      <c r="BD4455" s="76"/>
      <c r="BE4455" s="77"/>
      <c r="BF4455" s="77"/>
    </row>
    <row r="4456" spans="1:58" s="23" customFormat="1" ht="15.75" customHeight="1" x14ac:dyDescent="0.4">
      <c r="A4456" s="116">
        <v>39842</v>
      </c>
      <c r="B4456" s="112">
        <v>43.38</v>
      </c>
      <c r="C4456" s="112">
        <v>40.880000000000003</v>
      </c>
      <c r="D4456" s="112">
        <v>39.96</v>
      </c>
      <c r="E4456" s="112">
        <v>37.89</v>
      </c>
      <c r="F4456" s="112">
        <v>37</v>
      </c>
      <c r="G4456" s="112">
        <v>36.6</v>
      </c>
      <c r="H4456" s="113">
        <v>35.61</v>
      </c>
      <c r="I4456" s="90">
        <f t="shared" si="2224"/>
        <v>42.458947368421057</v>
      </c>
      <c r="J4456" s="90">
        <f t="shared" si="2225"/>
        <v>40.54105263157895</v>
      </c>
      <c r="K4456" s="114">
        <v>12</v>
      </c>
      <c r="L4456" s="115">
        <v>5.2631578947368418E-2</v>
      </c>
      <c r="M4456" s="11"/>
      <c r="N4456" s="90">
        <v>42.63</v>
      </c>
      <c r="O4456" s="90">
        <v>43.53</v>
      </c>
      <c r="P4456" s="90">
        <v>42.61</v>
      </c>
      <c r="Q4456" s="90">
        <v>41.57</v>
      </c>
      <c r="R4456" s="63">
        <f t="shared" si="2236"/>
        <v>43.51</v>
      </c>
      <c r="S4456" s="64">
        <f t="shared" si="2235"/>
        <v>7.4886535552193809E-2</v>
      </c>
      <c r="T4456" s="65"/>
      <c r="U4456" s="65">
        <f t="shared" si="2231"/>
        <v>0.97932460372157137</v>
      </c>
      <c r="V4456" s="65">
        <f t="shared" si="2237"/>
        <v>1.0004693733865291</v>
      </c>
      <c r="W4456" s="65">
        <f t="shared" si="2238"/>
        <v>1.0254991580466684</v>
      </c>
      <c r="X4456" s="61">
        <f t="shared" si="2226"/>
        <v>-5.763024435223605E-2</v>
      </c>
      <c r="Y4456" s="66">
        <f t="shared" si="2239"/>
        <v>-6.0174188440221724E-2</v>
      </c>
      <c r="Z4456" s="61">
        <f t="shared" si="2240"/>
        <v>-4.5170567235224168E-2</v>
      </c>
      <c r="AA4456" s="67">
        <f t="shared" si="2241"/>
        <v>42.45894736842105</v>
      </c>
      <c r="AB4456" s="68">
        <f t="shared" si="2242"/>
        <v>1.7593244194229415E-2</v>
      </c>
      <c r="AC4456" s="69">
        <f t="shared" si="2243"/>
        <v>-4.0124942899120858E-3</v>
      </c>
      <c r="AD4456" s="70">
        <f>_xlfn.PERCENTILE.EXC(AC4456:$AC$5675,0.5)</f>
        <v>5.3924197078496092E-2</v>
      </c>
      <c r="AE4456" s="70">
        <f>_xlfn.PERCENTILE.EXC($AC4456:AC$5675,0.35)</f>
        <v>2.8631200684056991E-2</v>
      </c>
      <c r="AF4456" s="71">
        <f t="shared" si="2232"/>
        <v>4.7109137875364247E-3</v>
      </c>
      <c r="AG4456" s="70">
        <f t="shared" si="2233"/>
        <v>-0.31213811082236831</v>
      </c>
      <c r="AH4456" s="70">
        <f t="shared" si="2234"/>
        <v>-0.32972785344228484</v>
      </c>
      <c r="AI4456" s="61" t="str">
        <f t="shared" si="2229"/>
        <v>Safety</v>
      </c>
      <c r="AJ4456" s="68" t="str">
        <f t="shared" si="2230"/>
        <v>Safety</v>
      </c>
      <c r="AK4456" s="72"/>
      <c r="AL4456" s="73"/>
      <c r="AM4456" s="72"/>
      <c r="AN4456" s="73"/>
      <c r="AO4456" s="74"/>
      <c r="AP4456" s="20"/>
      <c r="AQ4456" s="74"/>
      <c r="AR4456" s="20"/>
      <c r="AS4456" s="74"/>
      <c r="AT4456" s="20"/>
      <c r="AU4456" s="74" t="str">
        <f t="shared" si="2221"/>
        <v>00635U</v>
      </c>
      <c r="AV4456" s="20">
        <f t="shared" si="2227"/>
        <v>0</v>
      </c>
      <c r="AW4456" s="74" t="str">
        <f t="shared" si="2222"/>
        <v>00635U</v>
      </c>
      <c r="AX4456" s="20">
        <f t="shared" si="2223"/>
        <v>0</v>
      </c>
      <c r="AY4456" s="20">
        <f t="shared" si="2228"/>
        <v>1</v>
      </c>
      <c r="AZ4456" s="116">
        <v>39843</v>
      </c>
      <c r="BA4456" s="116"/>
      <c r="BB4456" s="20"/>
      <c r="BC4456" s="20"/>
      <c r="BD4456" s="76"/>
      <c r="BE4456" s="77"/>
      <c r="BF4456" s="77"/>
    </row>
    <row r="4457" spans="1:58" s="23" customFormat="1" ht="15.75" customHeight="1" x14ac:dyDescent="0.4">
      <c r="A4457" s="116">
        <v>39841</v>
      </c>
      <c r="B4457" s="112">
        <v>42.31</v>
      </c>
      <c r="C4457" s="112">
        <v>40.75</v>
      </c>
      <c r="D4457" s="112">
        <v>40.29</v>
      </c>
      <c r="E4457" s="112">
        <v>38.36</v>
      </c>
      <c r="F4457" s="112">
        <v>37.630000000000003</v>
      </c>
      <c r="G4457" s="112">
        <v>37.19</v>
      </c>
      <c r="H4457" s="113">
        <v>36.64</v>
      </c>
      <c r="I4457" s="90">
        <f t="shared" si="2224"/>
        <v>41.817368421052635</v>
      </c>
      <c r="J4457" s="90">
        <f t="shared" si="2225"/>
        <v>40.604736842105261</v>
      </c>
      <c r="K4457" s="114">
        <v>13</v>
      </c>
      <c r="L4457" s="115">
        <v>5.2631578947368418E-2</v>
      </c>
      <c r="M4457" s="11"/>
      <c r="N4457" s="90">
        <v>39.659999999999997</v>
      </c>
      <c r="O4457" s="90">
        <v>42.2</v>
      </c>
      <c r="P4457" s="90">
        <v>41.68</v>
      </c>
      <c r="Q4457" s="90">
        <v>40.61</v>
      </c>
      <c r="R4457" s="63">
        <f t="shared" si="2236"/>
        <v>44.22</v>
      </c>
      <c r="S4457" s="64">
        <f t="shared" si="2235"/>
        <v>-6.1301775147929075E-2</v>
      </c>
      <c r="T4457" s="65"/>
      <c r="U4457" s="65">
        <f t="shared" si="2231"/>
        <v>0.93981042654028424</v>
      </c>
      <c r="V4457" s="65">
        <f t="shared" si="2237"/>
        <v>0.95153550863723602</v>
      </c>
      <c r="W4457" s="65">
        <f t="shared" si="2238"/>
        <v>0.97660674710662387</v>
      </c>
      <c r="X4457" s="61">
        <f t="shared" si="2226"/>
        <v>-3.6870716142755902E-2</v>
      </c>
      <c r="Y4457" s="66">
        <f t="shared" si="2239"/>
        <v>-4.4838373305526563E-2</v>
      </c>
      <c r="Z4457" s="61">
        <f t="shared" si="2240"/>
        <v>-2.8998275710168397E-2</v>
      </c>
      <c r="AA4457" s="67">
        <f t="shared" si="2241"/>
        <v>41.817368421052635</v>
      </c>
      <c r="AB4457" s="68">
        <f t="shared" si="2242"/>
        <v>6.6817952597075292E-2</v>
      </c>
      <c r="AC4457" s="69">
        <f t="shared" si="2243"/>
        <v>5.4396581468800762E-2</v>
      </c>
      <c r="AD4457" s="70">
        <f>_xlfn.PERCENTILE.EXC(AC4457:$AC$5675,0.5)</f>
        <v>5.3984921917070418E-2</v>
      </c>
      <c r="AE4457" s="70">
        <f>_xlfn.PERCENTILE.EXC($AC4457:AC$5675,0.35)</f>
        <v>2.8632025450689245E-2</v>
      </c>
      <c r="AF4457" s="71">
        <f t="shared" si="2232"/>
        <v>4.8162179980222423E-3</v>
      </c>
      <c r="AG4457" s="70">
        <f t="shared" si="2233"/>
        <v>-0.31213811082236831</v>
      </c>
      <c r="AH4457" s="70">
        <f t="shared" si="2234"/>
        <v>-0.32972785344228484</v>
      </c>
      <c r="AI4457" s="61" t="str">
        <f t="shared" si="2229"/>
        <v>Short VOL</v>
      </c>
      <c r="AJ4457" s="68" t="str">
        <f t="shared" si="2230"/>
        <v>Short VOL</v>
      </c>
      <c r="AK4457" s="72"/>
      <c r="AL4457" s="73"/>
      <c r="AM4457" s="72"/>
      <c r="AN4457" s="73"/>
      <c r="AO4457" s="74"/>
      <c r="AP4457" s="20"/>
      <c r="AQ4457" s="74"/>
      <c r="AR4457" s="20"/>
      <c r="AS4457" s="74"/>
      <c r="AT4457" s="20"/>
      <c r="AU4457" s="74" t="str">
        <f t="shared" si="2221"/>
        <v>00631L</v>
      </c>
      <c r="AV4457" s="20">
        <f t="shared" si="2227"/>
        <v>1</v>
      </c>
      <c r="AW4457" s="74" t="str">
        <f t="shared" si="2222"/>
        <v>00631L</v>
      </c>
      <c r="AX4457" s="20">
        <f t="shared" si="2223"/>
        <v>1</v>
      </c>
      <c r="AY4457" s="20">
        <f t="shared" si="2228"/>
        <v>1</v>
      </c>
      <c r="AZ4457" s="116">
        <v>39842</v>
      </c>
      <c r="BA4457" s="116"/>
      <c r="BB4457" s="20"/>
      <c r="BC4457" s="20"/>
      <c r="BD4457" s="76"/>
      <c r="BE4457" s="77"/>
      <c r="BF4457" s="77"/>
    </row>
    <row r="4458" spans="1:58" s="23" customFormat="1" ht="15.75" customHeight="1" x14ac:dyDescent="0.4">
      <c r="A4458" s="116">
        <v>39840</v>
      </c>
      <c r="B4458" s="112">
        <v>45.16</v>
      </c>
      <c r="C4458" s="112">
        <v>43.51</v>
      </c>
      <c r="D4458" s="112">
        <v>42.4</v>
      </c>
      <c r="E4458" s="112">
        <v>40.1</v>
      </c>
      <c r="F4458" s="112">
        <v>38.46</v>
      </c>
      <c r="G4458" s="112">
        <v>37.67</v>
      </c>
      <c r="H4458" s="113">
        <v>37.03</v>
      </c>
      <c r="I4458" s="90">
        <f t="shared" si="2224"/>
        <v>44.725789473684209</v>
      </c>
      <c r="J4458" s="90">
        <f t="shared" si="2225"/>
        <v>43.217894736842105</v>
      </c>
      <c r="K4458" s="114">
        <v>14</v>
      </c>
      <c r="L4458" s="115">
        <v>5.2631578947368418E-2</v>
      </c>
      <c r="M4458" s="11"/>
      <c r="N4458" s="90">
        <v>42.25</v>
      </c>
      <c r="O4458" s="90">
        <v>45.18</v>
      </c>
      <c r="P4458" s="90">
        <v>44.11</v>
      </c>
      <c r="Q4458" s="90">
        <v>41.81</v>
      </c>
      <c r="R4458" s="63">
        <f t="shared" si="2236"/>
        <v>47.039999999999992</v>
      </c>
      <c r="S4458" s="64">
        <f t="shared" si="2235"/>
        <v>-7.5289997811337231E-2</v>
      </c>
      <c r="T4458" s="65"/>
      <c r="U4458" s="65">
        <f t="shared" si="2231"/>
        <v>0.93514829570606461</v>
      </c>
      <c r="V4458" s="65">
        <f t="shared" si="2237"/>
        <v>0.95783269099977331</v>
      </c>
      <c r="W4458" s="65">
        <f t="shared" si="2238"/>
        <v>1.0105237981344175</v>
      </c>
      <c r="X4458" s="61">
        <f t="shared" si="2226"/>
        <v>-3.6536758193091205E-2</v>
      </c>
      <c r="Y4458" s="66">
        <f t="shared" si="2239"/>
        <v>-7.6558603491271832E-2</v>
      </c>
      <c r="Z4458" s="61">
        <f t="shared" si="2240"/>
        <v>-3.3714211746431445E-2</v>
      </c>
      <c r="AA4458" s="67">
        <f t="shared" si="2241"/>
        <v>44.725789473684209</v>
      </c>
      <c r="AB4458" s="68">
        <f t="shared" si="2242"/>
        <v>6.8875739644970332E-2</v>
      </c>
      <c r="AC4458" s="69">
        <f t="shared" si="2243"/>
        <v>5.8598567424478318E-2</v>
      </c>
      <c r="AD4458" s="70">
        <f>_xlfn.PERCENTILE.EXC(AC4458:$AC$5675,0.5)</f>
        <v>5.3924197078496092E-2</v>
      </c>
      <c r="AE4458" s="70">
        <f>_xlfn.PERCENTILE.EXC($AC4458:AC$5675,0.35)</f>
        <v>2.8631581345579568E-2</v>
      </c>
      <c r="AF4458" s="71">
        <f t="shared" si="2232"/>
        <v>4.8162179980222423E-3</v>
      </c>
      <c r="AG4458" s="70">
        <f t="shared" si="2233"/>
        <v>-0.31213811082236831</v>
      </c>
      <c r="AH4458" s="70">
        <f t="shared" si="2234"/>
        <v>-0.32972785344228484</v>
      </c>
      <c r="AI4458" s="61" t="str">
        <f t="shared" si="2229"/>
        <v>Short VOL</v>
      </c>
      <c r="AJ4458" s="68" t="str">
        <f t="shared" si="2230"/>
        <v>Short VOL</v>
      </c>
      <c r="AK4458" s="72"/>
      <c r="AL4458" s="73"/>
      <c r="AM4458" s="72"/>
      <c r="AN4458" s="73"/>
      <c r="AO4458" s="74"/>
      <c r="AP4458" s="20"/>
      <c r="AQ4458" s="74"/>
      <c r="AR4458" s="20"/>
      <c r="AS4458" s="74"/>
      <c r="AT4458" s="20"/>
      <c r="AU4458" s="74" t="str">
        <f t="shared" si="2221"/>
        <v>00631L</v>
      </c>
      <c r="AV4458" s="20">
        <f t="shared" si="2227"/>
        <v>1</v>
      </c>
      <c r="AW4458" s="74" t="str">
        <f t="shared" si="2222"/>
        <v>00631L</v>
      </c>
      <c r="AX4458" s="20">
        <f t="shared" si="2223"/>
        <v>1</v>
      </c>
      <c r="AY4458" s="20">
        <f t="shared" si="2228"/>
        <v>1</v>
      </c>
      <c r="AZ4458" s="116">
        <v>39841</v>
      </c>
      <c r="BA4458" s="116"/>
      <c r="BB4458" s="20"/>
      <c r="BC4458" s="20"/>
      <c r="BD4458" s="76"/>
      <c r="BE4458" s="77"/>
      <c r="BF4458" s="77"/>
    </row>
    <row r="4459" spans="1:58" s="23" customFormat="1" ht="15.75" customHeight="1" x14ac:dyDescent="0.4">
      <c r="A4459" s="116">
        <v>39839</v>
      </c>
      <c r="B4459" s="112">
        <v>47.55</v>
      </c>
      <c r="C4459" s="112">
        <v>45.63</v>
      </c>
      <c r="D4459" s="112">
        <v>44.33</v>
      </c>
      <c r="E4459" s="112">
        <v>41.59</v>
      </c>
      <c r="F4459" s="112">
        <v>39.86</v>
      </c>
      <c r="G4459" s="112">
        <v>39.01</v>
      </c>
      <c r="H4459" s="113">
        <v>38.61</v>
      </c>
      <c r="I4459" s="90">
        <f t="shared" si="2224"/>
        <v>47.145789473684211</v>
      </c>
      <c r="J4459" s="90">
        <f t="shared" si="2225"/>
        <v>45.356315789473683</v>
      </c>
      <c r="K4459" s="114">
        <v>15</v>
      </c>
      <c r="L4459" s="115">
        <v>5.2631578947368418E-2</v>
      </c>
      <c r="M4459" s="11"/>
      <c r="N4459" s="90">
        <v>45.69</v>
      </c>
      <c r="O4459" s="90">
        <v>47.47</v>
      </c>
      <c r="P4459" s="90">
        <v>45.65</v>
      </c>
      <c r="Q4459" s="90">
        <v>43.11</v>
      </c>
      <c r="R4459" s="63">
        <f t="shared" si="2236"/>
        <v>47.430000000000007</v>
      </c>
      <c r="S4459" s="64">
        <f t="shared" si="2235"/>
        <v>-3.3425005288766775E-2</v>
      </c>
      <c r="T4459" s="65"/>
      <c r="U4459" s="65">
        <f t="shared" si="2231"/>
        <v>0.96250263324204755</v>
      </c>
      <c r="V4459" s="65">
        <f t="shared" si="2237"/>
        <v>1.0008762322015334</v>
      </c>
      <c r="W4459" s="65">
        <f t="shared" si="2238"/>
        <v>1.0598469032707027</v>
      </c>
      <c r="X4459" s="61">
        <f t="shared" si="2226"/>
        <v>-4.0378548895898946E-2</v>
      </c>
      <c r="Y4459" s="66">
        <f t="shared" si="2239"/>
        <v>-7.1651839384467508E-2</v>
      </c>
      <c r="Z4459" s="61">
        <f t="shared" si="2240"/>
        <v>-3.7956171785168094E-2</v>
      </c>
      <c r="AA4459" s="67">
        <f t="shared" si="2241"/>
        <v>47.145789473684211</v>
      </c>
      <c r="AB4459" s="68">
        <f t="shared" si="2242"/>
        <v>4.0709126723571888E-2</v>
      </c>
      <c r="AC4459" s="69">
        <f t="shared" si="2243"/>
        <v>3.1862321595189605E-2</v>
      </c>
      <c r="AD4459" s="70">
        <f>_xlfn.PERCENTILE.EXC(AC4459:$AC$5675,0.5)</f>
        <v>5.3863472239921766E-2</v>
      </c>
      <c r="AE4459" s="70">
        <f>_xlfn.PERCENTILE.EXC($AC4459:AC$5675,0.35)</f>
        <v>2.8631137240469891E-2</v>
      </c>
      <c r="AF4459" s="71">
        <f t="shared" si="2232"/>
        <v>4.8162179980222423E-3</v>
      </c>
      <c r="AG4459" s="70">
        <f t="shared" si="2233"/>
        <v>-0.31213811082236831</v>
      </c>
      <c r="AH4459" s="70">
        <f t="shared" si="2234"/>
        <v>-0.32972785344228484</v>
      </c>
      <c r="AI4459" s="61" t="str">
        <f t="shared" si="2229"/>
        <v>Safety</v>
      </c>
      <c r="AJ4459" s="68" t="str">
        <f t="shared" si="2230"/>
        <v>Short VOL</v>
      </c>
      <c r="AK4459" s="72"/>
      <c r="AL4459" s="73"/>
      <c r="AM4459" s="72"/>
      <c r="AN4459" s="73"/>
      <c r="AO4459" s="74"/>
      <c r="AP4459" s="20"/>
      <c r="AQ4459" s="74"/>
      <c r="AR4459" s="20"/>
      <c r="AS4459" s="74"/>
      <c r="AT4459" s="20"/>
      <c r="AU4459" s="74" t="str">
        <f t="shared" si="2221"/>
        <v>00631L</v>
      </c>
      <c r="AV4459" s="20">
        <f t="shared" si="2227"/>
        <v>1</v>
      </c>
      <c r="AW4459" s="74" t="str">
        <f t="shared" si="2222"/>
        <v>00631L</v>
      </c>
      <c r="AX4459" s="20">
        <f t="shared" si="2223"/>
        <v>1</v>
      </c>
      <c r="AY4459" s="20">
        <f t="shared" si="2228"/>
        <v>1</v>
      </c>
      <c r="AZ4459" s="116">
        <v>39840</v>
      </c>
      <c r="BA4459" s="116"/>
      <c r="BB4459" s="20"/>
      <c r="BC4459" s="20"/>
      <c r="BD4459" s="76"/>
      <c r="BE4459" s="77"/>
      <c r="BF4459" s="77"/>
    </row>
    <row r="4460" spans="1:58" s="23" customFormat="1" ht="15.75" customHeight="1" x14ac:dyDescent="0.4">
      <c r="A4460" s="116">
        <v>39836</v>
      </c>
      <c r="B4460" s="112">
        <v>50.16</v>
      </c>
      <c r="C4460" s="112">
        <v>47.2</v>
      </c>
      <c r="D4460" s="112">
        <v>45.13</v>
      </c>
      <c r="E4460" s="112">
        <v>42.31</v>
      </c>
      <c r="F4460" s="112">
        <v>40.29</v>
      </c>
      <c r="G4460" s="112">
        <v>39.46</v>
      </c>
      <c r="H4460" s="113">
        <v>38.950000000000003</v>
      </c>
      <c r="I4460" s="90">
        <f t="shared" si="2224"/>
        <v>49.692631578947363</v>
      </c>
      <c r="J4460" s="90">
        <f t="shared" si="2225"/>
        <v>46.873157894736842</v>
      </c>
      <c r="K4460" s="114">
        <v>16</v>
      </c>
      <c r="L4460" s="115">
        <v>5.2631578947368418E-2</v>
      </c>
      <c r="M4460" s="11"/>
      <c r="N4460" s="90">
        <v>47.27</v>
      </c>
      <c r="O4460" s="90">
        <v>49.36</v>
      </c>
      <c r="P4460" s="90">
        <v>47.06</v>
      </c>
      <c r="Q4460" s="90">
        <v>44.02</v>
      </c>
      <c r="R4460" s="63">
        <f t="shared" si="2236"/>
        <v>49.15</v>
      </c>
      <c r="S4460" s="64">
        <f t="shared" si="2235"/>
        <v>-4.2292239374066442E-4</v>
      </c>
      <c r="T4460" s="65"/>
      <c r="U4460" s="65">
        <f t="shared" si="2231"/>
        <v>0.95765802269043765</v>
      </c>
      <c r="V4460" s="65">
        <f t="shared" si="2237"/>
        <v>1.004462388440289</v>
      </c>
      <c r="W4460" s="65">
        <f t="shared" si="2238"/>
        <v>1.0738300772376193</v>
      </c>
      <c r="X4460" s="61">
        <f t="shared" si="2226"/>
        <v>-5.9011164274322049E-2</v>
      </c>
      <c r="Y4460" s="66">
        <f t="shared" si="2239"/>
        <v>-7.9413850153627966E-2</v>
      </c>
      <c r="Z4460" s="61">
        <f t="shared" si="2240"/>
        <v>-5.6738264700898058E-2</v>
      </c>
      <c r="AA4460" s="67">
        <f t="shared" si="2241"/>
        <v>49.692631578947363</v>
      </c>
      <c r="AB4460" s="68">
        <f t="shared" si="2242"/>
        <v>6.1138142585148998E-2</v>
      </c>
      <c r="AC4460" s="69">
        <f t="shared" si="2243"/>
        <v>5.1250932493068758E-2</v>
      </c>
      <c r="AD4460" s="70">
        <f>_xlfn.PERCENTILE.EXC(AC4460:$AC$5675,0.5)</f>
        <v>5.3924197078496092E-2</v>
      </c>
      <c r="AE4460" s="70">
        <f>_xlfn.PERCENTILE.EXC($AC4460:AC$5675,0.35)</f>
        <v>2.8622455264522766E-2</v>
      </c>
      <c r="AF4460" s="71">
        <f t="shared" si="2232"/>
        <v>4.8162179980222423E-3</v>
      </c>
      <c r="AG4460" s="70">
        <f t="shared" si="2233"/>
        <v>-0.31213811082236831</v>
      </c>
      <c r="AH4460" s="70">
        <f t="shared" si="2234"/>
        <v>-0.32972785344228484</v>
      </c>
      <c r="AI4460" s="61" t="str">
        <f t="shared" si="2229"/>
        <v>Safety</v>
      </c>
      <c r="AJ4460" s="68" t="str">
        <f t="shared" si="2230"/>
        <v>Short VOL</v>
      </c>
      <c r="AK4460" s="72"/>
      <c r="AL4460" s="73"/>
      <c r="AM4460" s="72"/>
      <c r="AN4460" s="73"/>
      <c r="AO4460" s="74"/>
      <c r="AP4460" s="20"/>
      <c r="AQ4460" s="74"/>
      <c r="AR4460" s="20"/>
      <c r="AS4460" s="74"/>
      <c r="AT4460" s="20"/>
      <c r="AU4460" s="74" t="str">
        <f t="shared" si="2221"/>
        <v>00631L</v>
      </c>
      <c r="AV4460" s="20">
        <f t="shared" si="2227"/>
        <v>1</v>
      </c>
      <c r="AW4460" s="74" t="str">
        <f t="shared" si="2222"/>
        <v>00631L</v>
      </c>
      <c r="AX4460" s="20">
        <f t="shared" si="2223"/>
        <v>1</v>
      </c>
      <c r="AY4460" s="20">
        <f t="shared" si="2228"/>
        <v>1</v>
      </c>
      <c r="AZ4460" s="116">
        <v>39839</v>
      </c>
      <c r="BA4460" s="116"/>
      <c r="BB4460" s="20"/>
      <c r="BC4460" s="20"/>
      <c r="BD4460" s="76"/>
      <c r="BE4460" s="77"/>
      <c r="BF4460" s="77"/>
    </row>
    <row r="4461" spans="1:58" s="23" customFormat="1" ht="15.75" customHeight="1" x14ac:dyDescent="0.4">
      <c r="A4461" s="116">
        <v>39835</v>
      </c>
      <c r="B4461" s="112">
        <v>50.54</v>
      </c>
      <c r="C4461" s="112">
        <v>47.37</v>
      </c>
      <c r="D4461" s="112">
        <v>45.25</v>
      </c>
      <c r="E4461" s="112">
        <v>42.25</v>
      </c>
      <c r="F4461" s="112">
        <v>40.42</v>
      </c>
      <c r="G4461" s="112">
        <v>39.75</v>
      </c>
      <c r="H4461" s="113">
        <v>39.85</v>
      </c>
      <c r="I4461" s="90">
        <f t="shared" si="2224"/>
        <v>50.206315789473685</v>
      </c>
      <c r="J4461" s="90">
        <f t="shared" si="2225"/>
        <v>47.146842105263154</v>
      </c>
      <c r="K4461" s="114">
        <v>17</v>
      </c>
      <c r="L4461" s="115">
        <v>5.2631578947368418E-2</v>
      </c>
      <c r="M4461" s="11"/>
      <c r="N4461" s="90">
        <v>47.29</v>
      </c>
      <c r="O4461" s="90">
        <v>50.13</v>
      </c>
      <c r="P4461" s="90">
        <v>47.96</v>
      </c>
      <c r="Q4461" s="90">
        <v>44.22</v>
      </c>
      <c r="R4461" s="63">
        <f t="shared" si="2236"/>
        <v>50.800000000000004</v>
      </c>
      <c r="S4461" s="64">
        <f t="shared" si="2235"/>
        <v>1.8741921585523427E-2</v>
      </c>
      <c r="T4461" s="65"/>
      <c r="U4461" s="65">
        <f t="shared" si="2231"/>
        <v>0.94334729702772779</v>
      </c>
      <c r="V4461" s="65">
        <f t="shared" si="2237"/>
        <v>0.98603002502085069</v>
      </c>
      <c r="W4461" s="65">
        <f t="shared" si="2238"/>
        <v>1.0694255992763455</v>
      </c>
      <c r="X4461" s="61">
        <f t="shared" si="2226"/>
        <v>-6.2722595963593225E-2</v>
      </c>
      <c r="Y4461" s="66">
        <f t="shared" si="2239"/>
        <v>-5.680473372781062E-2</v>
      </c>
      <c r="Z4461" s="61">
        <f t="shared" si="2240"/>
        <v>-6.0938024152968888E-2</v>
      </c>
      <c r="AA4461" s="67">
        <f t="shared" si="2241"/>
        <v>50.206315789473678</v>
      </c>
      <c r="AB4461" s="68">
        <f t="shared" si="2242"/>
        <v>6.8724888982871643E-2</v>
      </c>
      <c r="AC4461" s="69">
        <f t="shared" si="2243"/>
        <v>6.1668762729407453E-2</v>
      </c>
      <c r="AD4461" s="70">
        <f>_xlfn.PERCENTILE.EXC(AC4461:$AC$5675,0.5)</f>
        <v>5.3984921917070418E-2</v>
      </c>
      <c r="AE4461" s="70">
        <f>_xlfn.PERCENTILE.EXC($AC4461:AC$5675,0.35)</f>
        <v>2.8564346063550954E-2</v>
      </c>
      <c r="AF4461" s="71">
        <f t="shared" si="2232"/>
        <v>4.8162179980222423E-3</v>
      </c>
      <c r="AG4461" s="70">
        <f t="shared" si="2233"/>
        <v>-0.31213811082236831</v>
      </c>
      <c r="AH4461" s="70">
        <f t="shared" si="2234"/>
        <v>-0.32972785344228484</v>
      </c>
      <c r="AI4461" s="61" t="str">
        <f t="shared" si="2229"/>
        <v>Short VOL</v>
      </c>
      <c r="AJ4461" s="68" t="str">
        <f t="shared" si="2230"/>
        <v>Short VOL</v>
      </c>
      <c r="AK4461" s="72"/>
      <c r="AL4461" s="73"/>
      <c r="AM4461" s="72"/>
      <c r="AN4461" s="73"/>
      <c r="AO4461" s="74"/>
      <c r="AP4461" s="20"/>
      <c r="AQ4461" s="74"/>
      <c r="AR4461" s="20"/>
      <c r="AS4461" s="74"/>
      <c r="AT4461" s="20"/>
      <c r="AU4461" s="74" t="str">
        <f t="shared" si="2221"/>
        <v>00631L</v>
      </c>
      <c r="AV4461" s="20">
        <f t="shared" si="2227"/>
        <v>1</v>
      </c>
      <c r="AW4461" s="74" t="str">
        <f t="shared" si="2222"/>
        <v>00631L</v>
      </c>
      <c r="AX4461" s="20">
        <f t="shared" si="2223"/>
        <v>1</v>
      </c>
      <c r="AY4461" s="20">
        <f t="shared" si="2228"/>
        <v>1</v>
      </c>
      <c r="AZ4461" s="116">
        <v>39836</v>
      </c>
      <c r="BA4461" s="116"/>
      <c r="BB4461" s="20"/>
      <c r="BC4461" s="20"/>
      <c r="BD4461" s="76"/>
      <c r="BE4461" s="77"/>
      <c r="BF4461" s="77"/>
    </row>
    <row r="4462" spans="1:58" s="23" customFormat="1" ht="15.75" customHeight="1" x14ac:dyDescent="0.4">
      <c r="A4462" s="116">
        <v>39834</v>
      </c>
      <c r="B4462" s="112">
        <v>51.13</v>
      </c>
      <c r="C4462" s="112">
        <v>47.36</v>
      </c>
      <c r="D4462" s="112">
        <v>44.4</v>
      </c>
      <c r="E4462" s="112">
        <v>41.62</v>
      </c>
      <c r="F4462" s="112">
        <v>39.979999999999997</v>
      </c>
      <c r="G4462" s="112">
        <v>39.47</v>
      </c>
      <c r="H4462" s="113">
        <v>38.97</v>
      </c>
      <c r="I4462" s="90">
        <f t="shared" si="2224"/>
        <v>50.931578947368422</v>
      </c>
      <c r="J4462" s="90">
        <f t="shared" si="2225"/>
        <v>47.204210526315791</v>
      </c>
      <c r="K4462" s="114">
        <v>18</v>
      </c>
      <c r="L4462" s="115">
        <v>5.2631578947368418E-2</v>
      </c>
      <c r="M4462" s="11"/>
      <c r="N4462" s="90">
        <v>46.42</v>
      </c>
      <c r="O4462" s="90">
        <v>49.96</v>
      </c>
      <c r="P4462" s="90">
        <v>47.27</v>
      </c>
      <c r="Q4462" s="90">
        <v>44.1</v>
      </c>
      <c r="R4462" s="63">
        <f t="shared" si="2236"/>
        <v>50.81</v>
      </c>
      <c r="S4462" s="64">
        <f t="shared" si="2235"/>
        <v>-0.1805825242718446</v>
      </c>
      <c r="T4462" s="65"/>
      <c r="U4462" s="65">
        <f t="shared" si="2231"/>
        <v>0.9291433146517214</v>
      </c>
      <c r="V4462" s="65">
        <f t="shared" si="2237"/>
        <v>0.982018193357309</v>
      </c>
      <c r="W4462" s="65">
        <f t="shared" si="2238"/>
        <v>1.0526077097505668</v>
      </c>
      <c r="X4462" s="61">
        <f t="shared" si="2226"/>
        <v>-7.3733620183845161E-2</v>
      </c>
      <c r="Y4462" s="66">
        <f t="shared" si="2239"/>
        <v>-6.3671311869293576E-2</v>
      </c>
      <c r="Z4462" s="61">
        <f t="shared" si="2240"/>
        <v>-7.3183837966311865E-2</v>
      </c>
      <c r="AA4462" s="67">
        <f t="shared" si="2241"/>
        <v>50.931578947368422</v>
      </c>
      <c r="AB4462" s="68">
        <f t="shared" si="2242"/>
        <v>0.10146488582507542</v>
      </c>
      <c r="AC4462" s="69">
        <f t="shared" si="2243"/>
        <v>9.7190412481008612E-2</v>
      </c>
      <c r="AD4462" s="70">
        <f>_xlfn.PERCENTILE.EXC(AC4462:$AC$5675,0.5)</f>
        <v>5.3924197078496092E-2</v>
      </c>
      <c r="AE4462" s="70">
        <f>_xlfn.PERCENTILE.EXC($AC4462:AC$5675,0.35)</f>
        <v>2.8506236862579148E-2</v>
      </c>
      <c r="AF4462" s="71">
        <f t="shared" si="2232"/>
        <v>4.8162179980222423E-3</v>
      </c>
      <c r="AG4462" s="70">
        <f t="shared" si="2233"/>
        <v>-0.31213811082236831</v>
      </c>
      <c r="AH4462" s="70">
        <f t="shared" si="2234"/>
        <v>-0.32972785344228484</v>
      </c>
      <c r="AI4462" s="61" t="str">
        <f t="shared" si="2229"/>
        <v>Short VOL</v>
      </c>
      <c r="AJ4462" s="68" t="str">
        <f t="shared" si="2230"/>
        <v>Short VOL</v>
      </c>
      <c r="AK4462" s="72"/>
      <c r="AL4462" s="73"/>
      <c r="AM4462" s="72"/>
      <c r="AN4462" s="73"/>
      <c r="AO4462" s="74"/>
      <c r="AP4462" s="20"/>
      <c r="AQ4462" s="74"/>
      <c r="AR4462" s="20"/>
      <c r="AS4462" s="74"/>
      <c r="AT4462" s="20"/>
      <c r="AU4462" s="74" t="str">
        <f t="shared" si="2221"/>
        <v>00631L</v>
      </c>
      <c r="AV4462" s="20">
        <f t="shared" si="2227"/>
        <v>1</v>
      </c>
      <c r="AW4462" s="74" t="str">
        <f t="shared" si="2222"/>
        <v>00631L</v>
      </c>
      <c r="AX4462" s="20">
        <f t="shared" si="2223"/>
        <v>1</v>
      </c>
      <c r="AY4462" s="20">
        <f t="shared" si="2228"/>
        <v>1</v>
      </c>
      <c r="AZ4462" s="116">
        <v>39835</v>
      </c>
      <c r="BA4462" s="116"/>
      <c r="BB4462" s="20"/>
      <c r="BC4462" s="20"/>
      <c r="BD4462" s="76"/>
      <c r="BE4462" s="77"/>
      <c r="BF4462" s="77"/>
    </row>
    <row r="4463" spans="1:58" s="23" customFormat="1" ht="15.75" customHeight="1" x14ac:dyDescent="0.4">
      <c r="A4463" s="116">
        <v>39833</v>
      </c>
      <c r="B4463" s="112">
        <v>57.9</v>
      </c>
      <c r="C4463" s="112">
        <v>54.66</v>
      </c>
      <c r="D4463" s="112">
        <v>51.08</v>
      </c>
      <c r="E4463" s="112">
        <v>47.54</v>
      </c>
      <c r="F4463" s="112">
        <v>44.42</v>
      </c>
      <c r="G4463" s="112">
        <v>42.38</v>
      </c>
      <c r="H4463" s="113">
        <v>41.33</v>
      </c>
      <c r="I4463" s="90">
        <f t="shared" si="2224"/>
        <v>54.66</v>
      </c>
      <c r="J4463" s="90">
        <f t="shared" si="2225"/>
        <v>51.08</v>
      </c>
      <c r="K4463" s="114">
        <v>0</v>
      </c>
      <c r="L4463" s="115">
        <v>4.5454545454545456E-2</v>
      </c>
      <c r="M4463" s="11"/>
      <c r="N4463" s="90">
        <v>56.65</v>
      </c>
      <c r="O4463" s="90">
        <v>54.87</v>
      </c>
      <c r="P4463" s="90">
        <v>51.3</v>
      </c>
      <c r="Q4463" s="90">
        <v>47.1</v>
      </c>
      <c r="R4463" s="63">
        <f t="shared" si="2236"/>
        <v>49.519999999999989</v>
      </c>
      <c r="S4463" s="64">
        <f t="shared" si="2235"/>
        <v>0.22858382129689869</v>
      </c>
      <c r="T4463" s="65"/>
      <c r="U4463" s="65">
        <f t="shared" si="2231"/>
        <v>1.0324403134681976</v>
      </c>
      <c r="V4463" s="65">
        <f t="shared" si="2237"/>
        <v>1.1042884990253412</v>
      </c>
      <c r="W4463" s="65">
        <f t="shared" si="2238"/>
        <v>1.2027600849256899</v>
      </c>
      <c r="X4463" s="61">
        <f t="shared" si="2226"/>
        <v>-5.5958549222797964E-2</v>
      </c>
      <c r="Y4463" s="66">
        <f t="shared" si="2239"/>
        <v>-0.13062684055532187</v>
      </c>
      <c r="Z4463" s="61">
        <f t="shared" si="2240"/>
        <v>-6.5495792169776773E-2</v>
      </c>
      <c r="AA4463" s="67">
        <f t="shared" si="2241"/>
        <v>54.66</v>
      </c>
      <c r="AB4463" s="68">
        <f t="shared" si="2242"/>
        <v>2.2065313327449251E-2</v>
      </c>
      <c r="AC4463" s="69">
        <f t="shared" si="2243"/>
        <v>-3.5127978817299239E-2</v>
      </c>
      <c r="AD4463" s="70">
        <f>_xlfn.PERCENTILE.EXC(AC4463:$AC$5675,0.5)</f>
        <v>5.3863472239921766E-2</v>
      </c>
      <c r="AE4463" s="70">
        <f>_xlfn.PERCENTILE.EXC($AC4463:AC$5675,0.35)</f>
        <v>2.8463632983954129E-2</v>
      </c>
      <c r="AF4463" s="71">
        <f t="shared" si="2232"/>
        <v>4.8162179980222423E-3</v>
      </c>
      <c r="AG4463" s="70">
        <f t="shared" si="2233"/>
        <v>-0.31213811082236831</v>
      </c>
      <c r="AH4463" s="70">
        <f t="shared" si="2234"/>
        <v>-0.32972785344228484</v>
      </c>
      <c r="AI4463" s="61" t="str">
        <f t="shared" si="2229"/>
        <v>Safety</v>
      </c>
      <c r="AJ4463" s="68" t="str">
        <f t="shared" si="2230"/>
        <v>Safety</v>
      </c>
      <c r="AK4463" s="72"/>
      <c r="AL4463" s="73"/>
      <c r="AM4463" s="72"/>
      <c r="AN4463" s="73"/>
      <c r="AO4463" s="74"/>
      <c r="AP4463" s="20"/>
      <c r="AQ4463" s="74"/>
      <c r="AR4463" s="20"/>
      <c r="AS4463" s="74"/>
      <c r="AT4463" s="20"/>
      <c r="AU4463" s="74" t="str">
        <f t="shared" si="2221"/>
        <v>00635U</v>
      </c>
      <c r="AV4463" s="20">
        <f t="shared" si="2227"/>
        <v>0</v>
      </c>
      <c r="AW4463" s="74" t="str">
        <f t="shared" si="2222"/>
        <v>00635U</v>
      </c>
      <c r="AX4463" s="20">
        <f t="shared" si="2223"/>
        <v>0</v>
      </c>
      <c r="AY4463" s="20">
        <f t="shared" si="2228"/>
        <v>1</v>
      </c>
      <c r="AZ4463" s="116">
        <v>39834</v>
      </c>
      <c r="BA4463" s="116"/>
      <c r="BB4463" s="20"/>
      <c r="BC4463" s="20"/>
      <c r="BD4463" s="76"/>
      <c r="BE4463" s="77"/>
      <c r="BF4463" s="77"/>
    </row>
    <row r="4464" spans="1:58" s="23" customFormat="1" ht="15.75" customHeight="1" x14ac:dyDescent="0.4">
      <c r="A4464" s="116">
        <v>39829</v>
      </c>
      <c r="B4464" s="112">
        <v>49.65</v>
      </c>
      <c r="C4464" s="112">
        <v>48.53</v>
      </c>
      <c r="D4464" s="112">
        <v>46.36</v>
      </c>
      <c r="E4464" s="112">
        <v>43.44</v>
      </c>
      <c r="F4464" s="112">
        <v>41.2</v>
      </c>
      <c r="G4464" s="112">
        <v>40.270000000000003</v>
      </c>
      <c r="H4464" s="113">
        <v>39.450000000000003</v>
      </c>
      <c r="I4464" s="90">
        <f t="shared" si="2224"/>
        <v>48.580909090909088</v>
      </c>
      <c r="J4464" s="90">
        <f t="shared" si="2225"/>
        <v>46.458636363636366</v>
      </c>
      <c r="K4464" s="114">
        <v>1</v>
      </c>
      <c r="L4464" s="115">
        <v>4.5454545454545456E-2</v>
      </c>
      <c r="M4464" s="11"/>
      <c r="N4464" s="90">
        <v>46.11</v>
      </c>
      <c r="O4464" s="90">
        <v>48.95</v>
      </c>
      <c r="P4464" s="90">
        <v>47.03</v>
      </c>
      <c r="Q4464" s="90">
        <v>44.08</v>
      </c>
      <c r="R4464" s="63">
        <f t="shared" si="2236"/>
        <v>49.870000000000005</v>
      </c>
      <c r="S4464" s="64">
        <f t="shared" si="2235"/>
        <v>-9.5882352941176488E-2</v>
      </c>
      <c r="T4464" s="65"/>
      <c r="U4464" s="65">
        <f t="shared" si="2231"/>
        <v>0.94198161389172619</v>
      </c>
      <c r="V4464" s="65">
        <f t="shared" si="2237"/>
        <v>0.98043801828620025</v>
      </c>
      <c r="W4464" s="65">
        <f t="shared" si="2238"/>
        <v>1.0460526315789473</v>
      </c>
      <c r="X4464" s="61">
        <f t="shared" si="2226"/>
        <v>-2.2557905337361479E-2</v>
      </c>
      <c r="Y4464" s="66">
        <f t="shared" si="2239"/>
        <v>-9.1850828729281658E-2</v>
      </c>
      <c r="Z4464" s="61">
        <f t="shared" si="2240"/>
        <v>-4.3685323452908834E-2</v>
      </c>
      <c r="AA4464" s="67">
        <f t="shared" si="2241"/>
        <v>48.580909090909095</v>
      </c>
      <c r="AB4464" s="68">
        <f t="shared" si="2242"/>
        <v>7.6772934287573175E-2</v>
      </c>
      <c r="AC4464" s="69">
        <f t="shared" si="2243"/>
        <v>5.3587271544330864E-2</v>
      </c>
      <c r="AD4464" s="70">
        <f>_xlfn.PERCENTILE.EXC(AC4464:$AC$5675,0.5)</f>
        <v>5.3924197078496092E-2</v>
      </c>
      <c r="AE4464" s="70">
        <f>_xlfn.PERCENTILE.EXC($AC4464:AC$5675,0.35)</f>
        <v>2.8556044749126406E-2</v>
      </c>
      <c r="AF4464" s="71">
        <f t="shared" si="2232"/>
        <v>5.2984911747958911E-3</v>
      </c>
      <c r="AG4464" s="70">
        <f t="shared" si="2233"/>
        <v>-0.31213811082236831</v>
      </c>
      <c r="AH4464" s="70">
        <f t="shared" si="2234"/>
        <v>-0.32972785344228484</v>
      </c>
      <c r="AI4464" s="61" t="str">
        <f t="shared" si="2229"/>
        <v>Safety</v>
      </c>
      <c r="AJ4464" s="68" t="str">
        <f t="shared" si="2230"/>
        <v>Short VOL</v>
      </c>
      <c r="AK4464" s="72"/>
      <c r="AL4464" s="73"/>
      <c r="AM4464" s="72"/>
      <c r="AN4464" s="73"/>
      <c r="AO4464" s="74"/>
      <c r="AP4464" s="20"/>
      <c r="AQ4464" s="74"/>
      <c r="AR4464" s="20"/>
      <c r="AS4464" s="74"/>
      <c r="AT4464" s="20"/>
      <c r="AU4464" s="74" t="str">
        <f t="shared" ref="AU4464:AU4527" si="2244">IF(AC4464&gt;AF4464,"00631L",IF(AC4464&lt;AG4464,"Cash","00635U"))</f>
        <v>00631L</v>
      </c>
      <c r="AV4464" s="20">
        <f t="shared" si="2227"/>
        <v>1</v>
      </c>
      <c r="AW4464" s="74" t="str">
        <f t="shared" ref="AW4464:AW4527" si="2245">IF(AC4464&gt;AE4464,"00631L",IF(AC4464&lt;AH4464,"00631L","00635U"))</f>
        <v>00631L</v>
      </c>
      <c r="AX4464" s="20">
        <f t="shared" si="2223"/>
        <v>1</v>
      </c>
      <c r="AY4464" s="20">
        <f t="shared" si="2228"/>
        <v>1</v>
      </c>
      <c r="AZ4464" s="116">
        <v>39833</v>
      </c>
      <c r="BA4464" s="116"/>
      <c r="BB4464" s="20"/>
      <c r="BC4464" s="20"/>
      <c r="BD4464" s="76"/>
      <c r="BE4464" s="77"/>
      <c r="BF4464" s="77"/>
    </row>
    <row r="4465" spans="1:58" s="23" customFormat="1" ht="15.75" customHeight="1" x14ac:dyDescent="0.4">
      <c r="A4465" s="116">
        <v>39828</v>
      </c>
      <c r="B4465" s="112">
        <v>53.26</v>
      </c>
      <c r="C4465" s="112">
        <v>49.93</v>
      </c>
      <c r="D4465" s="112">
        <v>46.36</v>
      </c>
      <c r="E4465" s="112">
        <v>43.25</v>
      </c>
      <c r="F4465" s="112">
        <v>40.869999999999997</v>
      </c>
      <c r="G4465" s="112">
        <v>39.74</v>
      </c>
      <c r="H4465" s="113">
        <v>39.200000000000003</v>
      </c>
      <c r="I4465" s="90">
        <f t="shared" si="2224"/>
        <v>50.232727272727274</v>
      </c>
      <c r="J4465" s="90">
        <f t="shared" si="2225"/>
        <v>46.684545454545457</v>
      </c>
      <c r="K4465" s="114">
        <v>2</v>
      </c>
      <c r="L4465" s="115">
        <v>4.5454545454545456E-2</v>
      </c>
      <c r="M4465" s="11"/>
      <c r="N4465" s="90">
        <v>51</v>
      </c>
      <c r="O4465" s="90">
        <v>51.71</v>
      </c>
      <c r="P4465" s="90">
        <v>48.23</v>
      </c>
      <c r="Q4465" s="90">
        <v>44.97</v>
      </c>
      <c r="R4465" s="63">
        <f t="shared" si="2236"/>
        <v>48.94</v>
      </c>
      <c r="S4465" s="64">
        <f t="shared" si="2235"/>
        <v>3.7851037851037841E-2</v>
      </c>
      <c r="T4465" s="65"/>
      <c r="U4465" s="65">
        <f t="shared" si="2231"/>
        <v>0.98626958035196288</v>
      </c>
      <c r="V4465" s="65">
        <f t="shared" si="2237"/>
        <v>1.057433132904831</v>
      </c>
      <c r="W4465" s="65">
        <f t="shared" si="2238"/>
        <v>1.1340893929286191</v>
      </c>
      <c r="X4465" s="61">
        <f t="shared" si="2226"/>
        <v>-6.2523469770935008E-2</v>
      </c>
      <c r="Y4465" s="66">
        <f t="shared" si="2239"/>
        <v>-9.3641618497109766E-2</v>
      </c>
      <c r="Z4465" s="61">
        <f t="shared" si="2240"/>
        <v>-7.0634863182278823E-2</v>
      </c>
      <c r="AA4465" s="67">
        <f t="shared" si="2241"/>
        <v>50.232727272727274</v>
      </c>
      <c r="AB4465" s="68">
        <f t="shared" si="2242"/>
        <v>4.4313725490196042E-2</v>
      </c>
      <c r="AC4465" s="69">
        <f t="shared" si="2243"/>
        <v>-1.5044563279857369E-2</v>
      </c>
      <c r="AD4465" s="70">
        <f>_xlfn.PERCENTILE.EXC(AC4465:$AC$5675,0.5)</f>
        <v>5.3984921917070418E-2</v>
      </c>
      <c r="AE4465" s="70">
        <f>_xlfn.PERCENTILE.EXC($AC4465:AC$5675,0.35)</f>
        <v>2.8497935548154604E-2</v>
      </c>
      <c r="AF4465" s="71">
        <f t="shared" si="2232"/>
        <v>5.2984911747958911E-3</v>
      </c>
      <c r="AG4465" s="70">
        <f t="shared" si="2233"/>
        <v>-0.31213811082236831</v>
      </c>
      <c r="AH4465" s="70">
        <f t="shared" si="2234"/>
        <v>-0.32972785344228484</v>
      </c>
      <c r="AI4465" s="61" t="str">
        <f t="shared" si="2229"/>
        <v>Safety</v>
      </c>
      <c r="AJ4465" s="68" t="str">
        <f t="shared" si="2230"/>
        <v>Safety</v>
      </c>
      <c r="AK4465" s="72"/>
      <c r="AL4465" s="73"/>
      <c r="AM4465" s="72"/>
      <c r="AN4465" s="73"/>
      <c r="AO4465" s="74"/>
      <c r="AP4465" s="20"/>
      <c r="AQ4465" s="74"/>
      <c r="AR4465" s="20"/>
      <c r="AS4465" s="74"/>
      <c r="AT4465" s="20"/>
      <c r="AU4465" s="74" t="str">
        <f t="shared" si="2244"/>
        <v>00635U</v>
      </c>
      <c r="AV4465" s="20">
        <f t="shared" si="2227"/>
        <v>0</v>
      </c>
      <c r="AW4465" s="74" t="str">
        <f t="shared" si="2245"/>
        <v>00635U</v>
      </c>
      <c r="AX4465" s="20">
        <f t="shared" si="2223"/>
        <v>0</v>
      </c>
      <c r="AY4465" s="20">
        <f t="shared" si="2228"/>
        <v>1</v>
      </c>
      <c r="AZ4465" s="116">
        <v>39829</v>
      </c>
      <c r="BA4465" s="116"/>
      <c r="BB4465" s="20"/>
      <c r="BC4465" s="20"/>
      <c r="BD4465" s="76"/>
      <c r="BE4465" s="77"/>
      <c r="BF4465" s="77"/>
    </row>
    <row r="4466" spans="1:58" s="23" customFormat="1" ht="15.75" customHeight="1" x14ac:dyDescent="0.4">
      <c r="A4466" s="116">
        <v>39827</v>
      </c>
      <c r="B4466" s="112">
        <v>51.79</v>
      </c>
      <c r="C4466" s="112">
        <v>50.56</v>
      </c>
      <c r="D4466" s="112">
        <v>45.74</v>
      </c>
      <c r="E4466" s="112">
        <v>42.88</v>
      </c>
      <c r="F4466" s="112">
        <v>40.98</v>
      </c>
      <c r="G4466" s="112">
        <v>39.67</v>
      </c>
      <c r="H4466" s="113">
        <v>39.380000000000003</v>
      </c>
      <c r="I4466" s="90">
        <f t="shared" si="2224"/>
        <v>50.727727272727272</v>
      </c>
      <c r="J4466" s="90">
        <f t="shared" si="2225"/>
        <v>46.397272727272728</v>
      </c>
      <c r="K4466" s="114">
        <v>3</v>
      </c>
      <c r="L4466" s="115">
        <v>4.5454545454545456E-2</v>
      </c>
      <c r="M4466" s="11"/>
      <c r="N4466" s="90">
        <v>49.14</v>
      </c>
      <c r="O4466" s="90">
        <v>50.68</v>
      </c>
      <c r="P4466" s="90">
        <v>47.6</v>
      </c>
      <c r="Q4466" s="90">
        <v>44.35</v>
      </c>
      <c r="R4466" s="63">
        <f t="shared" si="2236"/>
        <v>49.14</v>
      </c>
      <c r="S4466" s="64">
        <f t="shared" si="2235"/>
        <v>0.13565981049225784</v>
      </c>
      <c r="T4466" s="65"/>
      <c r="U4466" s="65">
        <f t="shared" si="2231"/>
        <v>0.96961325966850831</v>
      </c>
      <c r="V4466" s="65">
        <f t="shared" si="2237"/>
        <v>1.0323529411764705</v>
      </c>
      <c r="W4466" s="65">
        <f t="shared" si="2238"/>
        <v>1.1080045095828637</v>
      </c>
      <c r="X4466" s="61">
        <f t="shared" si="2226"/>
        <v>-2.374975864066416E-2</v>
      </c>
      <c r="Y4466" s="66">
        <f t="shared" si="2239"/>
        <v>-8.1623134328358202E-2</v>
      </c>
      <c r="Z4466" s="61">
        <f t="shared" si="2240"/>
        <v>-8.5366618578686534E-2</v>
      </c>
      <c r="AA4466" s="67">
        <f t="shared" si="2241"/>
        <v>50.727727272727279</v>
      </c>
      <c r="AB4466" s="68">
        <f t="shared" si="2242"/>
        <v>5.3927553927553898E-2</v>
      </c>
      <c r="AC4466" s="69">
        <f t="shared" si="2243"/>
        <v>3.231028231028242E-2</v>
      </c>
      <c r="AD4466" s="70">
        <f>_xlfn.PERCENTILE.EXC(AC4466:$AC$5675,0.5)</f>
        <v>5.4233883447891512E-2</v>
      </c>
      <c r="AE4466" s="70">
        <f>_xlfn.PERCENTILE.EXC($AC4466:AC$5675,0.35)</f>
        <v>2.8605852635673674E-2</v>
      </c>
      <c r="AF4466" s="71">
        <f t="shared" si="2232"/>
        <v>5.342525539893909E-3</v>
      </c>
      <c r="AG4466" s="70">
        <f t="shared" si="2233"/>
        <v>-0.31213811082236831</v>
      </c>
      <c r="AH4466" s="70">
        <f t="shared" si="2234"/>
        <v>-0.32972785344228484</v>
      </c>
      <c r="AI4466" s="61" t="str">
        <f t="shared" si="2229"/>
        <v>Safety</v>
      </c>
      <c r="AJ4466" s="68" t="str">
        <f t="shared" si="2230"/>
        <v>Short VOL</v>
      </c>
      <c r="AK4466" s="72"/>
      <c r="AL4466" s="73"/>
      <c r="AM4466" s="72"/>
      <c r="AN4466" s="73"/>
      <c r="AO4466" s="74"/>
      <c r="AP4466" s="20"/>
      <c r="AQ4466" s="74"/>
      <c r="AR4466" s="20"/>
      <c r="AS4466" s="74"/>
      <c r="AT4466" s="20"/>
      <c r="AU4466" s="74" t="str">
        <f t="shared" si="2244"/>
        <v>00631L</v>
      </c>
      <c r="AV4466" s="20">
        <f t="shared" si="2227"/>
        <v>1</v>
      </c>
      <c r="AW4466" s="74" t="str">
        <f t="shared" si="2245"/>
        <v>00631L</v>
      </c>
      <c r="AX4466" s="20">
        <f t="shared" si="2223"/>
        <v>1</v>
      </c>
      <c r="AY4466" s="20">
        <f t="shared" si="2228"/>
        <v>1</v>
      </c>
      <c r="AZ4466" s="116">
        <v>39828</v>
      </c>
      <c r="BA4466" s="116"/>
      <c r="BB4466" s="20"/>
      <c r="BC4466" s="20"/>
      <c r="BD4466" s="76"/>
      <c r="BE4466" s="77"/>
      <c r="BF4466" s="77"/>
    </row>
    <row r="4467" spans="1:58" s="23" customFormat="1" ht="15.75" customHeight="1" x14ac:dyDescent="0.4">
      <c r="A4467" s="116">
        <v>39826</v>
      </c>
      <c r="B4467" s="112">
        <v>46.67</v>
      </c>
      <c r="C4467" s="112">
        <v>46.81</v>
      </c>
      <c r="D4467" s="112">
        <v>43.43</v>
      </c>
      <c r="E4467" s="112">
        <v>40.93</v>
      </c>
      <c r="F4467" s="112">
        <v>38.950000000000003</v>
      </c>
      <c r="G4467" s="112">
        <v>38.56</v>
      </c>
      <c r="H4467" s="113">
        <v>38.270000000000003</v>
      </c>
      <c r="I4467" s="90">
        <f t="shared" si="2224"/>
        <v>46.784545454545459</v>
      </c>
      <c r="J4467" s="90">
        <f t="shared" si="2225"/>
        <v>44.044545454545457</v>
      </c>
      <c r="K4467" s="114">
        <v>4</v>
      </c>
      <c r="L4467" s="115">
        <v>4.5454545454545456E-2</v>
      </c>
      <c r="M4467" s="11"/>
      <c r="N4467" s="90">
        <v>43.27</v>
      </c>
      <c r="O4467" s="90">
        <v>47.14</v>
      </c>
      <c r="P4467" s="90">
        <v>44.45</v>
      </c>
      <c r="Q4467" s="90">
        <v>42.33</v>
      </c>
      <c r="R4467" s="63">
        <f t="shared" si="2236"/>
        <v>48.32</v>
      </c>
      <c r="S4467" s="64">
        <f t="shared" si="2235"/>
        <v>-5.6064572425828969E-2</v>
      </c>
      <c r="T4467" s="65"/>
      <c r="U4467" s="65">
        <f t="shared" si="2231"/>
        <v>0.91790411540093342</v>
      </c>
      <c r="V4467" s="65">
        <f t="shared" si="2237"/>
        <v>0.9734533183352081</v>
      </c>
      <c r="W4467" s="65">
        <f t="shared" si="2238"/>
        <v>1.0222064729506262</v>
      </c>
      <c r="X4467" s="61">
        <f t="shared" si="2226"/>
        <v>2.9997857295907555E-3</v>
      </c>
      <c r="Y4467" s="66">
        <f t="shared" si="2239"/>
        <v>-6.4989005619350032E-2</v>
      </c>
      <c r="Z4467" s="61">
        <f t="shared" si="2240"/>
        <v>-5.8566348638827932E-2</v>
      </c>
      <c r="AA4467" s="67">
        <f t="shared" si="2241"/>
        <v>46.784545454545452</v>
      </c>
      <c r="AB4467" s="68">
        <f t="shared" si="2242"/>
        <v>7.8576380864340156E-2</v>
      </c>
      <c r="AC4467" s="69">
        <f t="shared" si="2243"/>
        <v>8.1223606529823161E-2</v>
      </c>
      <c r="AD4467" s="70">
        <f>_xlfn.PERCENTILE.EXC(AC4467:$AC$5675,0.5)</f>
        <v>5.44828449787126E-2</v>
      </c>
      <c r="AE4467" s="70">
        <f>_xlfn.PERCENTILE.EXC($AC4467:AC$5675,0.35)</f>
        <v>2.8547743434701872E-2</v>
      </c>
      <c r="AF4467" s="71">
        <f t="shared" si="2232"/>
        <v>4.9346285083017175E-3</v>
      </c>
      <c r="AG4467" s="70">
        <f t="shared" si="2233"/>
        <v>-0.31213811082236831</v>
      </c>
      <c r="AH4467" s="70">
        <f t="shared" si="2234"/>
        <v>-0.32972785344228484</v>
      </c>
      <c r="AI4467" s="61" t="str">
        <f t="shared" si="2229"/>
        <v>Short VOL</v>
      </c>
      <c r="AJ4467" s="68" t="str">
        <f t="shared" si="2230"/>
        <v>Short VOL</v>
      </c>
      <c r="AK4467" s="72"/>
      <c r="AL4467" s="73"/>
      <c r="AM4467" s="72"/>
      <c r="AN4467" s="73"/>
      <c r="AO4467" s="74"/>
      <c r="AP4467" s="20"/>
      <c r="AQ4467" s="74"/>
      <c r="AR4467" s="20"/>
      <c r="AS4467" s="74"/>
      <c r="AT4467" s="20"/>
      <c r="AU4467" s="74" t="str">
        <f t="shared" si="2244"/>
        <v>00631L</v>
      </c>
      <c r="AV4467" s="20">
        <f t="shared" si="2227"/>
        <v>1</v>
      </c>
      <c r="AW4467" s="74" t="str">
        <f t="shared" si="2245"/>
        <v>00631L</v>
      </c>
      <c r="AX4467" s="20">
        <f t="shared" si="2223"/>
        <v>1</v>
      </c>
      <c r="AY4467" s="20">
        <f t="shared" si="2228"/>
        <v>1</v>
      </c>
      <c r="AZ4467" s="116">
        <v>39827</v>
      </c>
      <c r="BA4467" s="116"/>
      <c r="BB4467" s="20"/>
      <c r="BC4467" s="20"/>
      <c r="BD4467" s="76"/>
      <c r="BE4467" s="77"/>
      <c r="BF4467" s="77"/>
    </row>
    <row r="4468" spans="1:58" s="23" customFormat="1" ht="15.75" customHeight="1" x14ac:dyDescent="0.4">
      <c r="A4468" s="116">
        <v>39825</v>
      </c>
      <c r="B4468" s="112">
        <v>48.04</v>
      </c>
      <c r="C4468" s="112">
        <v>47.74</v>
      </c>
      <c r="D4468" s="112">
        <v>43.41</v>
      </c>
      <c r="E4468" s="112">
        <v>40.840000000000003</v>
      </c>
      <c r="F4468" s="112">
        <v>39.03</v>
      </c>
      <c r="G4468" s="112">
        <v>38.56</v>
      </c>
      <c r="H4468" s="113">
        <v>37.909999999999997</v>
      </c>
      <c r="I4468" s="90">
        <f t="shared" si="2224"/>
        <v>47.808181818181822</v>
      </c>
      <c r="J4468" s="90">
        <f t="shared" si="2225"/>
        <v>44.394090909090906</v>
      </c>
      <c r="K4468" s="114">
        <v>5</v>
      </c>
      <c r="L4468" s="115">
        <v>4.5454545454545456E-2</v>
      </c>
      <c r="M4468" s="11"/>
      <c r="N4468" s="90">
        <v>45.84</v>
      </c>
      <c r="O4468" s="90">
        <v>47.35</v>
      </c>
      <c r="P4468" s="90">
        <v>44.5</v>
      </c>
      <c r="Q4468" s="90">
        <v>42.52</v>
      </c>
      <c r="R4468" s="63">
        <f t="shared" si="2236"/>
        <v>46.009999999999991</v>
      </c>
      <c r="S4468" s="64">
        <f t="shared" si="2235"/>
        <v>7.052779075198512E-2</v>
      </c>
      <c r="T4468" s="65"/>
      <c r="U4468" s="65">
        <f t="shared" si="2231"/>
        <v>0.96810982048574445</v>
      </c>
      <c r="V4468" s="65">
        <f t="shared" si="2237"/>
        <v>1.0301123595505619</v>
      </c>
      <c r="W4468" s="65">
        <f t="shared" si="2238"/>
        <v>1.0780809031044214</v>
      </c>
      <c r="X4468" s="61">
        <f t="shared" si="2226"/>
        <v>-6.2447960033304986E-3</v>
      </c>
      <c r="Y4468" s="66">
        <f t="shared" si="2239"/>
        <v>-7.174338883447616E-2</v>
      </c>
      <c r="Z4468" s="61">
        <f t="shared" si="2240"/>
        <v>-7.1412272528475679E-2</v>
      </c>
      <c r="AA4468" s="67">
        <f t="shared" si="2241"/>
        <v>47.808181818181822</v>
      </c>
      <c r="AB4468" s="68">
        <f t="shared" si="2242"/>
        <v>4.7993019197207581E-2</v>
      </c>
      <c r="AC4468" s="69">
        <f t="shared" si="2243"/>
        <v>4.293590353799779E-2</v>
      </c>
      <c r="AD4468" s="70">
        <f>_xlfn.PERCENTILE.EXC(AC4468:$AC$5675,0.5)</f>
        <v>5.4233883447891512E-2</v>
      </c>
      <c r="AE4468" s="70">
        <f>_xlfn.PERCENTILE.EXC($AC4468:AC$5675,0.35)</f>
        <v>2.8489634233730056E-2</v>
      </c>
      <c r="AF4468" s="71">
        <f t="shared" si="2232"/>
        <v>4.8162179980222423E-3</v>
      </c>
      <c r="AG4468" s="70">
        <f t="shared" si="2233"/>
        <v>-0.31213811082236831</v>
      </c>
      <c r="AH4468" s="70">
        <f t="shared" si="2234"/>
        <v>-0.32972785344228484</v>
      </c>
      <c r="AI4468" s="61" t="str">
        <f t="shared" si="2229"/>
        <v>Safety</v>
      </c>
      <c r="AJ4468" s="68" t="str">
        <f t="shared" si="2230"/>
        <v>Short VOL</v>
      </c>
      <c r="AK4468" s="72"/>
      <c r="AL4468" s="73"/>
      <c r="AM4468" s="72"/>
      <c r="AN4468" s="73"/>
      <c r="AO4468" s="74"/>
      <c r="AP4468" s="20"/>
      <c r="AQ4468" s="74"/>
      <c r="AR4468" s="20"/>
      <c r="AS4468" s="74"/>
      <c r="AT4468" s="20"/>
      <c r="AU4468" s="74" t="str">
        <f t="shared" si="2244"/>
        <v>00631L</v>
      </c>
      <c r="AV4468" s="20">
        <f t="shared" si="2227"/>
        <v>1</v>
      </c>
      <c r="AW4468" s="74" t="str">
        <f t="shared" si="2245"/>
        <v>00631L</v>
      </c>
      <c r="AX4468" s="20">
        <f t="shared" si="2223"/>
        <v>1</v>
      </c>
      <c r="AY4468" s="20">
        <f t="shared" si="2228"/>
        <v>1</v>
      </c>
      <c r="AZ4468" s="116">
        <v>39826</v>
      </c>
      <c r="BA4468" s="116"/>
      <c r="BB4468" s="20"/>
      <c r="BC4468" s="20"/>
      <c r="BD4468" s="76"/>
      <c r="BE4468" s="77"/>
      <c r="BF4468" s="77"/>
    </row>
    <row r="4469" spans="1:58" s="23" customFormat="1" ht="15.75" customHeight="1" x14ac:dyDescent="0.4">
      <c r="A4469" s="116">
        <v>39822</v>
      </c>
      <c r="B4469" s="112">
        <v>44.55</v>
      </c>
      <c r="C4469" s="112">
        <v>44.15</v>
      </c>
      <c r="D4469" s="112">
        <v>40.950000000000003</v>
      </c>
      <c r="E4469" s="112">
        <v>38.659999999999997</v>
      </c>
      <c r="F4469" s="112">
        <v>37.630000000000003</v>
      </c>
      <c r="G4469" s="112">
        <v>37.15</v>
      </c>
      <c r="H4469" s="113">
        <v>37.090000000000003</v>
      </c>
      <c r="I4469" s="90">
        <f t="shared" si="2224"/>
        <v>44.259090909090908</v>
      </c>
      <c r="J4469" s="90">
        <f t="shared" si="2225"/>
        <v>41.822727272727278</v>
      </c>
      <c r="K4469" s="114">
        <v>6</v>
      </c>
      <c r="L4469" s="115">
        <v>4.5454545454545456E-2</v>
      </c>
      <c r="M4469" s="11"/>
      <c r="N4469" s="90">
        <v>42.82</v>
      </c>
      <c r="O4469" s="90">
        <v>44.88</v>
      </c>
      <c r="P4469" s="90">
        <v>42.35</v>
      </c>
      <c r="Q4469" s="90">
        <v>40.54</v>
      </c>
      <c r="R4469" s="63">
        <f t="shared" si="2236"/>
        <v>44.410000000000004</v>
      </c>
      <c r="S4469" s="64">
        <f t="shared" si="2235"/>
        <v>6.1090225563909303E-3</v>
      </c>
      <c r="T4469" s="65"/>
      <c r="U4469" s="65">
        <f t="shared" si="2231"/>
        <v>0.95409982174688057</v>
      </c>
      <c r="V4469" s="65">
        <f t="shared" si="2237"/>
        <v>1.0110979929161747</v>
      </c>
      <c r="W4469" s="65">
        <f t="shared" si="2238"/>
        <v>1.0562407498766651</v>
      </c>
      <c r="X4469" s="61">
        <f t="shared" si="2226"/>
        <v>-8.9786756453422815E-3</v>
      </c>
      <c r="Y4469" s="66">
        <f t="shared" si="2239"/>
        <v>-4.0610450077599412E-2</v>
      </c>
      <c r="Z4469" s="61">
        <f t="shared" si="2240"/>
        <v>-5.5047755982335286E-2</v>
      </c>
      <c r="AA4469" s="67">
        <f t="shared" si="2241"/>
        <v>44.259090909090908</v>
      </c>
      <c r="AB4469" s="68">
        <f t="shared" si="2242"/>
        <v>4.0401681457262889E-2</v>
      </c>
      <c r="AC4469" s="69">
        <f t="shared" si="2243"/>
        <v>3.3607914738227641E-2</v>
      </c>
      <c r="AD4469" s="70">
        <f>_xlfn.PERCENTILE.EXC(AC4469:$AC$5675,0.5)</f>
        <v>5.44828449787126E-2</v>
      </c>
      <c r="AE4469" s="70">
        <f>_xlfn.PERCENTILE.EXC($AC4469:AC$5675,0.35)</f>
        <v>2.8462535677451828E-2</v>
      </c>
      <c r="AF4469" s="71">
        <f t="shared" si="2232"/>
        <v>4.8162179980222423E-3</v>
      </c>
      <c r="AG4469" s="70">
        <f t="shared" si="2233"/>
        <v>-0.31213811082236831</v>
      </c>
      <c r="AH4469" s="70">
        <f t="shared" si="2234"/>
        <v>-0.32972785344228484</v>
      </c>
      <c r="AI4469" s="61" t="str">
        <f t="shared" si="2229"/>
        <v>Safety</v>
      </c>
      <c r="AJ4469" s="68" t="str">
        <f t="shared" si="2230"/>
        <v>Short VOL</v>
      </c>
      <c r="AK4469" s="72"/>
      <c r="AL4469" s="73"/>
      <c r="AM4469" s="72"/>
      <c r="AN4469" s="73"/>
      <c r="AO4469" s="74"/>
      <c r="AP4469" s="20"/>
      <c r="AQ4469" s="74"/>
      <c r="AR4469" s="20"/>
      <c r="AS4469" s="74"/>
      <c r="AT4469" s="20"/>
      <c r="AU4469" s="74" t="str">
        <f t="shared" si="2244"/>
        <v>00631L</v>
      </c>
      <c r="AV4469" s="20">
        <f t="shared" si="2227"/>
        <v>1</v>
      </c>
      <c r="AW4469" s="74" t="str">
        <f t="shared" si="2245"/>
        <v>00631L</v>
      </c>
      <c r="AX4469" s="20">
        <f t="shared" ref="AX4469:AX4532" si="2246">IF(AW4469="00631L",1,0)</f>
        <v>1</v>
      </c>
      <c r="AY4469" s="20">
        <f t="shared" si="2228"/>
        <v>1</v>
      </c>
      <c r="AZ4469" s="116">
        <v>39825</v>
      </c>
      <c r="BA4469" s="116"/>
      <c r="BB4469" s="20"/>
      <c r="BC4469" s="20"/>
      <c r="BD4469" s="76"/>
      <c r="BE4469" s="77"/>
      <c r="BF4469" s="77"/>
    </row>
    <row r="4470" spans="1:58" s="23" customFormat="1" ht="15.75" customHeight="1" x14ac:dyDescent="0.4">
      <c r="A4470" s="116">
        <v>39821</v>
      </c>
      <c r="B4470" s="112">
        <v>42.97</v>
      </c>
      <c r="C4470" s="112">
        <v>42.72</v>
      </c>
      <c r="D4470" s="112">
        <v>39.72</v>
      </c>
      <c r="E4470" s="112">
        <v>38.4</v>
      </c>
      <c r="F4470" s="112">
        <v>37.1</v>
      </c>
      <c r="G4470" s="112">
        <v>37.22</v>
      </c>
      <c r="H4470" s="113">
        <v>37.200000000000003</v>
      </c>
      <c r="I4470" s="90">
        <f t="shared" ref="I4470:I4533" si="2247">C4470-((C4470-B4470)*K4470*L4470)</f>
        <v>42.799545454545452</v>
      </c>
      <c r="J4470" s="90">
        <f t="shared" ref="J4470:J4533" si="2248">D4470-((D4470-C4470)*K4470*L4470)</f>
        <v>40.674545454545452</v>
      </c>
      <c r="K4470" s="114">
        <v>7</v>
      </c>
      <c r="L4470" s="115">
        <v>4.5454545454545456E-2</v>
      </c>
      <c r="M4470" s="11"/>
      <c r="N4470" s="90">
        <v>42.56</v>
      </c>
      <c r="O4470" s="90">
        <v>43.17</v>
      </c>
      <c r="P4470" s="90">
        <v>41.65</v>
      </c>
      <c r="Q4470" s="90">
        <v>40.049999999999997</v>
      </c>
      <c r="R4470" s="63">
        <f t="shared" si="2236"/>
        <v>42.259999999999991</v>
      </c>
      <c r="S4470" s="64">
        <f t="shared" si="2235"/>
        <v>-1.9128831528001804E-2</v>
      </c>
      <c r="T4470" s="65"/>
      <c r="U4470" s="65">
        <f t="shared" si="2231"/>
        <v>0.98586981700254805</v>
      </c>
      <c r="V4470" s="65">
        <f t="shared" si="2237"/>
        <v>1.0218487394957985</v>
      </c>
      <c r="W4470" s="65">
        <f t="shared" si="2238"/>
        <v>1.0626716604244695</v>
      </c>
      <c r="X4470" s="61">
        <f t="shared" si="2226"/>
        <v>-5.8180125669071445E-3</v>
      </c>
      <c r="Y4470" s="66">
        <f t="shared" si="2239"/>
        <v>-3.1249999999999889E-2</v>
      </c>
      <c r="Z4470" s="61">
        <f t="shared" si="2240"/>
        <v>-4.9650060004885359E-2</v>
      </c>
      <c r="AA4470" s="67">
        <f t="shared" si="2241"/>
        <v>42.799545454545452</v>
      </c>
      <c r="AB4470" s="68">
        <f t="shared" si="2242"/>
        <v>9.633458646616461E-3</v>
      </c>
      <c r="AC4470" s="69">
        <f t="shared" si="2243"/>
        <v>5.6284176349964713E-3</v>
      </c>
      <c r="AD4470" s="70">
        <f>_xlfn.PERCENTILE.EXC(AC4470:$AC$5675,0.5)</f>
        <v>5.460528972299681E-2</v>
      </c>
      <c r="AE4470" s="70">
        <f>_xlfn.PERCENTILE.EXC($AC4470:AC$5675,0.35)</f>
        <v>2.8458695104693784E-2</v>
      </c>
      <c r="AF4470" s="71">
        <f t="shared" si="2232"/>
        <v>4.8162179980222423E-3</v>
      </c>
      <c r="AG4470" s="70">
        <f t="shared" si="2233"/>
        <v>-0.31213811082236831</v>
      </c>
      <c r="AH4470" s="70">
        <f t="shared" si="2234"/>
        <v>-0.32972785344228484</v>
      </c>
      <c r="AI4470" s="61" t="str">
        <f t="shared" si="2229"/>
        <v>Safety</v>
      </c>
      <c r="AJ4470" s="68" t="str">
        <f t="shared" si="2230"/>
        <v>Short VOL</v>
      </c>
      <c r="AK4470" s="72"/>
      <c r="AL4470" s="73"/>
      <c r="AM4470" s="72"/>
      <c r="AN4470" s="73"/>
      <c r="AO4470" s="74"/>
      <c r="AP4470" s="20"/>
      <c r="AQ4470" s="74"/>
      <c r="AR4470" s="20"/>
      <c r="AS4470" s="74"/>
      <c r="AT4470" s="20"/>
      <c r="AU4470" s="74" t="str">
        <f t="shared" si="2244"/>
        <v>00631L</v>
      </c>
      <c r="AV4470" s="20">
        <f t="shared" si="2227"/>
        <v>1</v>
      </c>
      <c r="AW4470" s="74" t="str">
        <f t="shared" si="2245"/>
        <v>00635U</v>
      </c>
      <c r="AX4470" s="20">
        <f t="shared" si="2246"/>
        <v>0</v>
      </c>
      <c r="AY4470" s="20">
        <f t="shared" si="2228"/>
        <v>1</v>
      </c>
      <c r="AZ4470" s="116">
        <v>39822</v>
      </c>
      <c r="BA4470" s="116"/>
      <c r="BB4470" s="20"/>
      <c r="BC4470" s="20"/>
      <c r="BD4470" s="76"/>
      <c r="BE4470" s="77"/>
      <c r="BF4470" s="77"/>
    </row>
    <row r="4471" spans="1:58" s="23" customFormat="1" ht="15.75" customHeight="1" x14ac:dyDescent="0.4">
      <c r="A4471" s="116">
        <v>39820</v>
      </c>
      <c r="B4471" s="112">
        <v>43.52</v>
      </c>
      <c r="C4471" s="112">
        <v>42.5</v>
      </c>
      <c r="D4471" s="112">
        <v>40.090000000000003</v>
      </c>
      <c r="E4471" s="112">
        <v>38.630000000000003</v>
      </c>
      <c r="F4471" s="112">
        <v>37.9</v>
      </c>
      <c r="G4471" s="112">
        <v>37.450000000000003</v>
      </c>
      <c r="H4471" s="113">
        <v>36.86</v>
      </c>
      <c r="I4471" s="90">
        <f t="shared" si="2247"/>
        <v>42.870909090909095</v>
      </c>
      <c r="J4471" s="90">
        <f t="shared" si="2248"/>
        <v>40.966363636363639</v>
      </c>
      <c r="K4471" s="114">
        <v>8</v>
      </c>
      <c r="L4471" s="115">
        <v>4.5454545454545456E-2</v>
      </c>
      <c r="M4471" s="11"/>
      <c r="N4471" s="90">
        <v>43.39</v>
      </c>
      <c r="O4471" s="90">
        <v>43.81</v>
      </c>
      <c r="P4471" s="90">
        <v>41.21</v>
      </c>
      <c r="Q4471" s="90">
        <v>40.01</v>
      </c>
      <c r="R4471" s="63">
        <f t="shared" si="2236"/>
        <v>41.63000000000001</v>
      </c>
      <c r="S4471" s="64">
        <f t="shared" si="2235"/>
        <v>0.12525933609958501</v>
      </c>
      <c r="T4471" s="65"/>
      <c r="U4471" s="65">
        <f t="shared" si="2231"/>
        <v>0.99041314768317734</v>
      </c>
      <c r="V4471" s="65">
        <f t="shared" si="2237"/>
        <v>1.0528997816064063</v>
      </c>
      <c r="W4471" s="65">
        <f t="shared" si="2238"/>
        <v>1.0844788802799301</v>
      </c>
      <c r="X4471" s="61">
        <f t="shared" si="2226"/>
        <v>-2.3437500000000069E-2</v>
      </c>
      <c r="Y4471" s="66">
        <f t="shared" si="2239"/>
        <v>-4.5819311415998008E-2</v>
      </c>
      <c r="Z4471" s="61">
        <f t="shared" si="2240"/>
        <v>-4.4425124051062422E-2</v>
      </c>
      <c r="AA4471" s="67">
        <f t="shared" si="2241"/>
        <v>42.870909090909095</v>
      </c>
      <c r="AB4471" s="68">
        <f t="shared" si="2242"/>
        <v>2.9960820465545646E-3</v>
      </c>
      <c r="AC4471" s="69">
        <f t="shared" si="2243"/>
        <v>-1.1963376563514771E-2</v>
      </c>
      <c r="AD4471" s="70">
        <f>_xlfn.PERCENTILE.EXC(AC4471:$AC$5675,0.5)</f>
        <v>5.472773446728102E-2</v>
      </c>
      <c r="AE4471" s="70">
        <f>_xlfn.PERCENTILE.EXC($AC4471:AC$5675,0.35)</f>
        <v>2.8481332919305508E-2</v>
      </c>
      <c r="AF4471" s="71">
        <f t="shared" si="2232"/>
        <v>4.8162179980222423E-3</v>
      </c>
      <c r="AG4471" s="70">
        <f t="shared" si="2233"/>
        <v>-0.31213811082236831</v>
      </c>
      <c r="AH4471" s="70">
        <f t="shared" si="2234"/>
        <v>-0.32972785344228484</v>
      </c>
      <c r="AI4471" s="61" t="str">
        <f t="shared" si="2229"/>
        <v>Safety</v>
      </c>
      <c r="AJ4471" s="68" t="str">
        <f t="shared" si="2230"/>
        <v>Safety</v>
      </c>
      <c r="AK4471" s="72"/>
      <c r="AL4471" s="73"/>
      <c r="AM4471" s="72"/>
      <c r="AN4471" s="73"/>
      <c r="AO4471" s="74"/>
      <c r="AP4471" s="20"/>
      <c r="AQ4471" s="74"/>
      <c r="AR4471" s="20"/>
      <c r="AS4471" s="74"/>
      <c r="AT4471" s="20"/>
      <c r="AU4471" s="74" t="str">
        <f t="shared" si="2244"/>
        <v>00635U</v>
      </c>
      <c r="AV4471" s="20">
        <f t="shared" si="2227"/>
        <v>0</v>
      </c>
      <c r="AW4471" s="74" t="str">
        <f t="shared" si="2245"/>
        <v>00635U</v>
      </c>
      <c r="AX4471" s="20">
        <f t="shared" si="2246"/>
        <v>0</v>
      </c>
      <c r="AY4471" s="20">
        <f t="shared" si="2228"/>
        <v>1</v>
      </c>
      <c r="AZ4471" s="116">
        <v>39821</v>
      </c>
      <c r="BA4471" s="116"/>
      <c r="BB4471" s="20"/>
      <c r="BC4471" s="20"/>
      <c r="BD4471" s="76"/>
      <c r="BE4471" s="77"/>
      <c r="BF4471" s="77"/>
    </row>
    <row r="4472" spans="1:58" s="23" customFormat="1" ht="15.75" customHeight="1" x14ac:dyDescent="0.4">
      <c r="A4472" s="116">
        <v>39819</v>
      </c>
      <c r="B4472" s="112">
        <v>39.53</v>
      </c>
      <c r="C4472" s="112">
        <v>39.549999999999997</v>
      </c>
      <c r="D4472" s="112">
        <v>37.5</v>
      </c>
      <c r="E4472" s="112">
        <v>36.74</v>
      </c>
      <c r="F4472" s="112">
        <v>36.06</v>
      </c>
      <c r="G4472" s="112">
        <v>36.049999999999997</v>
      </c>
      <c r="H4472" s="113">
        <v>35.72</v>
      </c>
      <c r="I4472" s="90">
        <f t="shared" si="2247"/>
        <v>39.541818181818179</v>
      </c>
      <c r="J4472" s="90">
        <f t="shared" si="2248"/>
        <v>38.338636363636361</v>
      </c>
      <c r="K4472" s="114">
        <v>9</v>
      </c>
      <c r="L4472" s="115">
        <v>4.5454545454545456E-2</v>
      </c>
      <c r="M4472" s="11"/>
      <c r="N4472" s="90">
        <v>38.56</v>
      </c>
      <c r="O4472" s="90">
        <v>40.31</v>
      </c>
      <c r="P4472" s="90">
        <v>38.69</v>
      </c>
      <c r="Q4472" s="90">
        <v>38.44</v>
      </c>
      <c r="R4472" s="63">
        <f t="shared" si="2236"/>
        <v>40.44</v>
      </c>
      <c r="S4472" s="64">
        <f t="shared" si="2235"/>
        <v>-1.3306038894575128E-2</v>
      </c>
      <c r="T4472" s="65"/>
      <c r="U4472" s="65">
        <f t="shared" si="2231"/>
        <v>0.95658645497395189</v>
      </c>
      <c r="V4472" s="65">
        <f t="shared" si="2237"/>
        <v>0.99663995864564503</v>
      </c>
      <c r="W4472" s="65">
        <f t="shared" si="2238"/>
        <v>1.0031217481789803</v>
      </c>
      <c r="X4472" s="61">
        <f t="shared" si="2226"/>
        <v>5.0594485201103012E-4</v>
      </c>
      <c r="Y4472" s="66">
        <f t="shared" si="2239"/>
        <v>-2.7762656505171558E-2</v>
      </c>
      <c r="Z4472" s="61">
        <f t="shared" si="2240"/>
        <v>-3.0428085341180799E-2</v>
      </c>
      <c r="AA4472" s="67">
        <f t="shared" si="2241"/>
        <v>39.541818181818172</v>
      </c>
      <c r="AB4472" s="68">
        <f t="shared" si="2242"/>
        <v>2.5155601659751007E-2</v>
      </c>
      <c r="AC4472" s="69">
        <f t="shared" si="2243"/>
        <v>2.5462089777442166E-2</v>
      </c>
      <c r="AD4472" s="70">
        <f>_xlfn.PERCENTILE.EXC(AC4472:$AC$5675,0.5)</f>
        <v>5.4759519611686333E-2</v>
      </c>
      <c r="AE4472" s="70">
        <f>_xlfn.PERCENTILE.EXC($AC4472:AC$5675,0.35)</f>
        <v>2.8589250006824593E-2</v>
      </c>
      <c r="AF4472" s="71">
        <f t="shared" si="2232"/>
        <v>4.9346285083017175E-3</v>
      </c>
      <c r="AG4472" s="70">
        <f t="shared" si="2233"/>
        <v>-0.31213811082236831</v>
      </c>
      <c r="AH4472" s="70">
        <f t="shared" si="2234"/>
        <v>-0.32972785344228484</v>
      </c>
      <c r="AI4472" s="61" t="str">
        <f t="shared" si="2229"/>
        <v>Safety</v>
      </c>
      <c r="AJ4472" s="68" t="str">
        <f t="shared" si="2230"/>
        <v>Short VOL</v>
      </c>
      <c r="AK4472" s="72"/>
      <c r="AL4472" s="73"/>
      <c r="AM4472" s="72"/>
      <c r="AN4472" s="73"/>
      <c r="AO4472" s="74"/>
      <c r="AP4472" s="20"/>
      <c r="AQ4472" s="74"/>
      <c r="AR4472" s="20"/>
      <c r="AS4472" s="74"/>
      <c r="AT4472" s="20"/>
      <c r="AU4472" s="74" t="str">
        <f t="shared" si="2244"/>
        <v>00631L</v>
      </c>
      <c r="AV4472" s="20">
        <f t="shared" si="2227"/>
        <v>1</v>
      </c>
      <c r="AW4472" s="74" t="str">
        <f t="shared" si="2245"/>
        <v>00635U</v>
      </c>
      <c r="AX4472" s="20">
        <f t="shared" si="2246"/>
        <v>0</v>
      </c>
      <c r="AY4472" s="20">
        <f t="shared" si="2228"/>
        <v>1</v>
      </c>
      <c r="AZ4472" s="116">
        <v>39820</v>
      </c>
      <c r="BA4472" s="116"/>
      <c r="BB4472" s="20"/>
      <c r="BC4472" s="20"/>
      <c r="BD4472" s="76"/>
      <c r="BE4472" s="77"/>
      <c r="BF4472" s="77"/>
    </row>
    <row r="4473" spans="1:58" s="23" customFormat="1" ht="15.75" customHeight="1" x14ac:dyDescent="0.4">
      <c r="A4473" s="116">
        <v>39818</v>
      </c>
      <c r="B4473" s="112">
        <v>39.96</v>
      </c>
      <c r="C4473" s="112">
        <v>40.159999999999997</v>
      </c>
      <c r="D4473" s="112">
        <v>37.83</v>
      </c>
      <c r="E4473" s="112">
        <v>36.47</v>
      </c>
      <c r="F4473" s="112">
        <v>36.06</v>
      </c>
      <c r="G4473" s="112">
        <v>35.64</v>
      </c>
      <c r="H4473" s="113">
        <v>35.93</v>
      </c>
      <c r="I4473" s="90">
        <f t="shared" si="2247"/>
        <v>40.06909090909091</v>
      </c>
      <c r="J4473" s="90">
        <f t="shared" si="2248"/>
        <v>38.889090909090903</v>
      </c>
      <c r="K4473" s="114">
        <v>10</v>
      </c>
      <c r="L4473" s="115">
        <v>4.5454545454545456E-2</v>
      </c>
      <c r="M4473" s="11"/>
      <c r="N4473" s="90">
        <v>39.08</v>
      </c>
      <c r="O4473" s="90">
        <v>40.82</v>
      </c>
      <c r="P4473" s="90">
        <v>39.299999999999997</v>
      </c>
      <c r="Q4473" s="90">
        <v>38.64</v>
      </c>
      <c r="R4473" s="63">
        <f t="shared" si="2236"/>
        <v>41.040000000000006</v>
      </c>
      <c r="S4473" s="64">
        <f t="shared" si="2235"/>
        <v>-2.8068384792038644E-3</v>
      </c>
      <c r="T4473" s="65"/>
      <c r="U4473" s="65">
        <f t="shared" si="2231"/>
        <v>0.95737383635472806</v>
      </c>
      <c r="V4473" s="65">
        <f t="shared" si="2237"/>
        <v>0.99440203562340967</v>
      </c>
      <c r="W4473" s="65">
        <f t="shared" si="2238"/>
        <v>1.0113871635610765</v>
      </c>
      <c r="X4473" s="61">
        <f t="shared" si="2226"/>
        <v>5.0050050050048983E-3</v>
      </c>
      <c r="Y4473" s="66">
        <f t="shared" si="2239"/>
        <v>-1.4806690430490791E-2</v>
      </c>
      <c r="Z4473" s="61">
        <f t="shared" si="2240"/>
        <v>-2.9449133315183035E-2</v>
      </c>
      <c r="AA4473" s="67">
        <f t="shared" si="2241"/>
        <v>40.069090909090903</v>
      </c>
      <c r="AB4473" s="68">
        <f t="shared" si="2242"/>
        <v>2.2517911975435071E-2</v>
      </c>
      <c r="AC4473" s="69">
        <f t="shared" si="2243"/>
        <v>2.5309388666604524E-2</v>
      </c>
      <c r="AD4473" s="70">
        <f>_xlfn.PERCENTILE.EXC(AC4473:$AC$5675,0.5)</f>
        <v>5.479130475609164E-2</v>
      </c>
      <c r="AE4473" s="70">
        <f>_xlfn.PERCENTILE.EXC($AC4473:AC$5675,0.35)</f>
        <v>2.8631264127644086E-2</v>
      </c>
      <c r="AF4473" s="71">
        <f t="shared" si="2232"/>
        <v>4.9346285083017175E-3</v>
      </c>
      <c r="AG4473" s="70">
        <f t="shared" si="2233"/>
        <v>-0.31213811082236831</v>
      </c>
      <c r="AH4473" s="70">
        <f t="shared" si="2234"/>
        <v>-0.32972785344228484</v>
      </c>
      <c r="AI4473" s="61" t="str">
        <f t="shared" si="2229"/>
        <v>Safety</v>
      </c>
      <c r="AJ4473" s="68" t="str">
        <f t="shared" si="2230"/>
        <v>Short VOL</v>
      </c>
      <c r="AK4473" s="72"/>
      <c r="AL4473" s="73"/>
      <c r="AM4473" s="72"/>
      <c r="AN4473" s="73"/>
      <c r="AO4473" s="74"/>
      <c r="AP4473" s="20"/>
      <c r="AQ4473" s="74"/>
      <c r="AR4473" s="20"/>
      <c r="AS4473" s="74"/>
      <c r="AT4473" s="20"/>
      <c r="AU4473" s="74" t="str">
        <f t="shared" si="2244"/>
        <v>00631L</v>
      </c>
      <c r="AV4473" s="20">
        <f t="shared" si="2227"/>
        <v>1</v>
      </c>
      <c r="AW4473" s="74" t="str">
        <f t="shared" si="2245"/>
        <v>00635U</v>
      </c>
      <c r="AX4473" s="20">
        <f t="shared" si="2246"/>
        <v>0</v>
      </c>
      <c r="AY4473" s="20">
        <f t="shared" si="2228"/>
        <v>1</v>
      </c>
      <c r="AZ4473" s="116">
        <v>39819</v>
      </c>
      <c r="BA4473" s="116"/>
      <c r="BB4473" s="20"/>
      <c r="BC4473" s="20"/>
      <c r="BD4473" s="76"/>
      <c r="BE4473" s="77"/>
      <c r="BF4473" s="77"/>
    </row>
    <row r="4474" spans="1:58" s="23" customFormat="1" ht="15.75" customHeight="1" x14ac:dyDescent="0.4">
      <c r="A4474" s="116">
        <v>39815</v>
      </c>
      <c r="B4474" s="112">
        <v>38.700000000000003</v>
      </c>
      <c r="C4474" s="112">
        <v>39.909999999999997</v>
      </c>
      <c r="D4474" s="112">
        <v>37.69</v>
      </c>
      <c r="E4474" s="112">
        <v>36.22</v>
      </c>
      <c r="F4474" s="112">
        <v>36.049999999999997</v>
      </c>
      <c r="G4474" s="112">
        <v>35.9</v>
      </c>
      <c r="H4474" s="113">
        <v>36.36</v>
      </c>
      <c r="I4474" s="90">
        <f t="shared" si="2247"/>
        <v>39.305</v>
      </c>
      <c r="J4474" s="90">
        <f t="shared" si="2248"/>
        <v>38.799999999999997</v>
      </c>
      <c r="K4474" s="114">
        <v>11</v>
      </c>
      <c r="L4474" s="115">
        <v>4.5454545454545456E-2</v>
      </c>
      <c r="M4474" s="11"/>
      <c r="N4474" s="90">
        <v>39.19</v>
      </c>
      <c r="O4474" s="90">
        <v>40.56</v>
      </c>
      <c r="P4474" s="90">
        <v>39.21</v>
      </c>
      <c r="Q4474" s="90">
        <v>38.46</v>
      </c>
      <c r="R4474" s="63">
        <f t="shared" si="2236"/>
        <v>40.580000000000013</v>
      </c>
      <c r="S4474" s="64">
        <f t="shared" si="2235"/>
        <v>-2.0250000000000056E-2</v>
      </c>
      <c r="T4474" s="65"/>
      <c r="U4474" s="65">
        <f t="shared" si="2231"/>
        <v>0.966222879684418</v>
      </c>
      <c r="V4474" s="65">
        <f t="shared" si="2237"/>
        <v>0.99948992603927567</v>
      </c>
      <c r="W4474" s="65">
        <f t="shared" si="2238"/>
        <v>1.0189807592303692</v>
      </c>
      <c r="X4474" s="61">
        <f t="shared" si="2226"/>
        <v>3.1266149870800869E-2</v>
      </c>
      <c r="Y4474" s="66">
        <f t="shared" si="2239"/>
        <v>3.8652678078409876E-3</v>
      </c>
      <c r="Z4474" s="61">
        <f t="shared" si="2240"/>
        <v>-1.2848238137641587E-2</v>
      </c>
      <c r="AA4474" s="67">
        <f t="shared" si="2241"/>
        <v>39.305</v>
      </c>
      <c r="AB4474" s="68">
        <f t="shared" si="2242"/>
        <v>-1.2503189589180784E-2</v>
      </c>
      <c r="AC4474" s="69">
        <f t="shared" si="2243"/>
        <v>2.9344220464404694E-3</v>
      </c>
      <c r="AD4474" s="70">
        <f>_xlfn.PERCENTILE.EXC(AC4474:$AC$5675,0.5)</f>
        <v>5.482540231359629E-2</v>
      </c>
      <c r="AE4474" s="70">
        <f>_xlfn.PERCENTILE.EXC($AC4474:AC$5675,0.35)</f>
        <v>2.8637686535569227E-2</v>
      </c>
      <c r="AF4474" s="71">
        <f t="shared" si="2232"/>
        <v>4.9346285083017175E-3</v>
      </c>
      <c r="AG4474" s="70">
        <f t="shared" si="2233"/>
        <v>-0.31213811082236831</v>
      </c>
      <c r="AH4474" s="70">
        <f t="shared" si="2234"/>
        <v>-0.32972785344228484</v>
      </c>
      <c r="AI4474" s="61" t="str">
        <f t="shared" si="2229"/>
        <v>Safety</v>
      </c>
      <c r="AJ4474" s="68" t="str">
        <f t="shared" si="2230"/>
        <v>Safety</v>
      </c>
      <c r="AK4474" s="72"/>
      <c r="AL4474" s="73"/>
      <c r="AM4474" s="72"/>
      <c r="AN4474" s="73"/>
      <c r="AO4474" s="74"/>
      <c r="AP4474" s="20"/>
      <c r="AQ4474" s="74"/>
      <c r="AR4474" s="20"/>
      <c r="AS4474" s="74"/>
      <c r="AT4474" s="20"/>
      <c r="AU4474" s="74" t="str">
        <f t="shared" si="2244"/>
        <v>00635U</v>
      </c>
      <c r="AV4474" s="20">
        <f t="shared" si="2227"/>
        <v>0</v>
      </c>
      <c r="AW4474" s="74" t="str">
        <f t="shared" si="2245"/>
        <v>00635U</v>
      </c>
      <c r="AX4474" s="20">
        <f t="shared" si="2246"/>
        <v>0</v>
      </c>
      <c r="AY4474" s="20">
        <f t="shared" si="2228"/>
        <v>1</v>
      </c>
      <c r="AZ4474" s="116">
        <v>39818</v>
      </c>
      <c r="BA4474" s="116"/>
      <c r="BB4474" s="20"/>
      <c r="BC4474" s="20"/>
      <c r="BD4474" s="76"/>
      <c r="BE4474" s="77"/>
      <c r="BF4474" s="77"/>
    </row>
    <row r="4475" spans="1:58" s="23" customFormat="1" ht="15.75" customHeight="1" x14ac:dyDescent="0.4">
      <c r="A4475" s="116">
        <v>39813</v>
      </c>
      <c r="B4475" s="112">
        <v>41.94</v>
      </c>
      <c r="C4475" s="112">
        <v>42.93</v>
      </c>
      <c r="D4475" s="112">
        <v>40.409999999999997</v>
      </c>
      <c r="E4475" s="112">
        <v>38.549999999999997</v>
      </c>
      <c r="F4475" s="112">
        <v>37.71</v>
      </c>
      <c r="G4475" s="112">
        <v>38.28</v>
      </c>
      <c r="H4475" s="113">
        <v>38.29</v>
      </c>
      <c r="I4475" s="90">
        <f t="shared" si="2247"/>
        <v>42.39</v>
      </c>
      <c r="J4475" s="90">
        <f t="shared" si="2248"/>
        <v>41.784545454545452</v>
      </c>
      <c r="K4475" s="114">
        <v>12</v>
      </c>
      <c r="L4475" s="115">
        <v>4.5454545454545456E-2</v>
      </c>
      <c r="M4475" s="11"/>
      <c r="N4475" s="90">
        <v>40</v>
      </c>
      <c r="O4475" s="90">
        <v>43.18</v>
      </c>
      <c r="P4475" s="90">
        <v>41.61</v>
      </c>
      <c r="Q4475" s="90">
        <v>40.69</v>
      </c>
      <c r="R4475" s="63">
        <f t="shared" si="2236"/>
        <v>44.789999999999992</v>
      </c>
      <c r="S4475" s="64">
        <f t="shared" si="2235"/>
        <v>-3.9154455921210723E-2</v>
      </c>
      <c r="T4475" s="65"/>
      <c r="U4475" s="65">
        <f t="shared" si="2231"/>
        <v>0.92635479388605835</v>
      </c>
      <c r="V4475" s="65">
        <f t="shared" si="2237"/>
        <v>0.96130737803412647</v>
      </c>
      <c r="W4475" s="65">
        <f t="shared" si="2238"/>
        <v>0.98304251658884256</v>
      </c>
      <c r="X4475" s="61">
        <f t="shared" ref="X4475:X4538" si="2249">(C4475-B4475)/B4475</f>
        <v>2.3605150214592325E-2</v>
      </c>
      <c r="Y4475" s="66">
        <f t="shared" si="2239"/>
        <v>-6.7444876783397676E-3</v>
      </c>
      <c r="Z4475" s="61">
        <f t="shared" si="2240"/>
        <v>-1.4282956958116278E-2</v>
      </c>
      <c r="AA4475" s="67">
        <f t="shared" si="2241"/>
        <v>42.39</v>
      </c>
      <c r="AB4475" s="68">
        <f t="shared" si="2242"/>
        <v>4.8499999999999946E-2</v>
      </c>
      <c r="AC4475" s="69">
        <f t="shared" si="2243"/>
        <v>5.9750000000000011E-2</v>
      </c>
      <c r="AD4475" s="70">
        <f>_xlfn.PERCENTILE.EXC(AC4475:$AC$5675,0.5)</f>
        <v>5.485949987110094E-2</v>
      </c>
      <c r="AE4475" s="70">
        <f>_xlfn.PERCENTILE.EXC($AC4475:AC$5675,0.35)</f>
        <v>2.871128063900906E-2</v>
      </c>
      <c r="AF4475" s="71">
        <f t="shared" si="2232"/>
        <v>5.3607011850962515E-3</v>
      </c>
      <c r="AG4475" s="70">
        <f t="shared" si="2233"/>
        <v>-0.31213811082236831</v>
      </c>
      <c r="AH4475" s="70">
        <f t="shared" si="2234"/>
        <v>-0.32972785344228484</v>
      </c>
      <c r="AI4475" s="61" t="str">
        <f t="shared" si="2229"/>
        <v>Short VOL</v>
      </c>
      <c r="AJ4475" s="68" t="str">
        <f t="shared" si="2230"/>
        <v>Short VOL</v>
      </c>
      <c r="AK4475" s="72"/>
      <c r="AL4475" s="73"/>
      <c r="AM4475" s="72"/>
      <c r="AN4475" s="73"/>
      <c r="AO4475" s="74"/>
      <c r="AP4475" s="20"/>
      <c r="AQ4475" s="74"/>
      <c r="AR4475" s="20"/>
      <c r="AS4475" s="74"/>
      <c r="AT4475" s="20"/>
      <c r="AU4475" s="74" t="str">
        <f t="shared" si="2244"/>
        <v>00631L</v>
      </c>
      <c r="AV4475" s="20">
        <f t="shared" si="2227"/>
        <v>1</v>
      </c>
      <c r="AW4475" s="74" t="str">
        <f t="shared" si="2245"/>
        <v>00631L</v>
      </c>
      <c r="AX4475" s="20">
        <f t="shared" si="2246"/>
        <v>1</v>
      </c>
      <c r="AY4475" s="20">
        <f t="shared" si="2228"/>
        <v>1</v>
      </c>
      <c r="AZ4475" s="116">
        <v>39815</v>
      </c>
      <c r="BA4475" s="116"/>
      <c r="BB4475" s="20"/>
      <c r="BC4475" s="20"/>
      <c r="BD4475" s="76"/>
      <c r="BE4475" s="77"/>
      <c r="BF4475" s="77"/>
    </row>
    <row r="4476" spans="1:58" s="23" customFormat="1" ht="15.75" customHeight="1" x14ac:dyDescent="0.4">
      <c r="A4476" s="116">
        <v>39812</v>
      </c>
      <c r="B4476" s="112">
        <v>44.18</v>
      </c>
      <c r="C4476" s="112">
        <v>45.08</v>
      </c>
      <c r="D4476" s="112">
        <v>42.1</v>
      </c>
      <c r="E4476" s="112">
        <v>40.97</v>
      </c>
      <c r="F4476" s="112">
        <v>40.25</v>
      </c>
      <c r="G4476" s="112">
        <v>39.81</v>
      </c>
      <c r="H4476" s="113">
        <v>39.36</v>
      </c>
      <c r="I4476" s="90">
        <f t="shared" si="2247"/>
        <v>44.548181818181817</v>
      </c>
      <c r="J4476" s="90">
        <f t="shared" si="2248"/>
        <v>43.86090909090909</v>
      </c>
      <c r="K4476" s="114">
        <v>13</v>
      </c>
      <c r="L4476" s="115">
        <v>4.5454545454545456E-2</v>
      </c>
      <c r="M4476" s="11"/>
      <c r="N4476" s="90">
        <v>41.63</v>
      </c>
      <c r="O4476" s="90">
        <v>44.41</v>
      </c>
      <c r="P4476" s="90">
        <v>42.82</v>
      </c>
      <c r="Q4476" s="90">
        <v>41.33</v>
      </c>
      <c r="R4476" s="63">
        <f t="shared" si="2236"/>
        <v>45.599999999999987</v>
      </c>
      <c r="S4476" s="64">
        <f t="shared" si="2235"/>
        <v>-5.1708428246013578E-2</v>
      </c>
      <c r="T4476" s="65"/>
      <c r="U4476" s="65">
        <f t="shared" si="2231"/>
        <v>0.93740148615176777</v>
      </c>
      <c r="V4476" s="65">
        <f t="shared" si="2237"/>
        <v>0.97220924801494635</v>
      </c>
      <c r="W4476" s="65">
        <f t="shared" si="2238"/>
        <v>1.0072586498911205</v>
      </c>
      <c r="X4476" s="61">
        <f t="shared" si="2249"/>
        <v>2.0371208691715676E-2</v>
      </c>
      <c r="Y4476" s="66">
        <f t="shared" si="2239"/>
        <v>-3.9297046619477652E-2</v>
      </c>
      <c r="Z4476" s="61">
        <f t="shared" si="2240"/>
        <v>-1.5427626879986944E-2</v>
      </c>
      <c r="AA4476" s="67">
        <f t="shared" si="2241"/>
        <v>44.548181818181817</v>
      </c>
      <c r="AB4476" s="68">
        <f t="shared" si="2242"/>
        <v>6.1253903435022745E-2</v>
      </c>
      <c r="AC4476" s="69">
        <f t="shared" si="2243"/>
        <v>7.0098049920293407E-2</v>
      </c>
      <c r="AD4476" s="70">
        <f>_xlfn.PERCENTILE.EXC(AC4476:$AC$5675,0.5)</f>
        <v>5.482540231359629E-2</v>
      </c>
      <c r="AE4476" s="70">
        <f>_xlfn.PERCENTILE.EXC($AC4476:AC$5675,0.35)</f>
        <v>2.8671653044849147E-2</v>
      </c>
      <c r="AF4476" s="71">
        <f t="shared" si="2232"/>
        <v>5.3607011850962515E-3</v>
      </c>
      <c r="AG4476" s="70">
        <f t="shared" si="2233"/>
        <v>-0.31213811082236831</v>
      </c>
      <c r="AH4476" s="70">
        <f t="shared" si="2234"/>
        <v>-0.32972785344228484</v>
      </c>
      <c r="AI4476" s="61" t="str">
        <f t="shared" si="2229"/>
        <v>Short VOL</v>
      </c>
      <c r="AJ4476" s="68" t="str">
        <f t="shared" si="2230"/>
        <v>Short VOL</v>
      </c>
      <c r="AK4476" s="72"/>
      <c r="AL4476" s="73"/>
      <c r="AM4476" s="72"/>
      <c r="AN4476" s="73"/>
      <c r="AO4476" s="74"/>
      <c r="AP4476" s="20"/>
      <c r="AQ4476" s="74"/>
      <c r="AR4476" s="20"/>
      <c r="AS4476" s="74"/>
      <c r="AT4476" s="20"/>
      <c r="AU4476" s="74" t="str">
        <f t="shared" si="2244"/>
        <v>00631L</v>
      </c>
      <c r="AV4476" s="20">
        <f t="shared" si="2227"/>
        <v>1</v>
      </c>
      <c r="AW4476" s="74" t="str">
        <f t="shared" si="2245"/>
        <v>00631L</v>
      </c>
      <c r="AX4476" s="20">
        <f t="shared" si="2246"/>
        <v>1</v>
      </c>
      <c r="AY4476" s="20">
        <f t="shared" si="2228"/>
        <v>1</v>
      </c>
      <c r="AZ4476" s="116">
        <v>39813</v>
      </c>
      <c r="BA4476" s="116"/>
      <c r="BB4476" s="20"/>
      <c r="BC4476" s="20"/>
      <c r="BD4476" s="76"/>
      <c r="BE4476" s="77"/>
      <c r="BF4476" s="77"/>
    </row>
    <row r="4477" spans="1:58" s="23" customFormat="1" ht="15.75" customHeight="1" x14ac:dyDescent="0.4">
      <c r="A4477" s="116">
        <v>39811</v>
      </c>
      <c r="B4477" s="112">
        <v>46.34</v>
      </c>
      <c r="C4477" s="112">
        <v>46.76</v>
      </c>
      <c r="D4477" s="112">
        <v>43.49</v>
      </c>
      <c r="E4477" s="112">
        <v>42.51</v>
      </c>
      <c r="F4477" s="112">
        <v>41.27</v>
      </c>
      <c r="G4477" s="112">
        <v>41.03</v>
      </c>
      <c r="H4477" s="113">
        <v>40.18</v>
      </c>
      <c r="I4477" s="90">
        <f t="shared" si="2247"/>
        <v>46.492727272727272</v>
      </c>
      <c r="J4477" s="90">
        <f t="shared" si="2248"/>
        <v>45.57090909090909</v>
      </c>
      <c r="K4477" s="114">
        <v>14</v>
      </c>
      <c r="L4477" s="115">
        <v>4.5454545454545456E-2</v>
      </c>
      <c r="M4477" s="11"/>
      <c r="N4477" s="90">
        <v>43.9</v>
      </c>
      <c r="O4477" s="90">
        <v>46.54</v>
      </c>
      <c r="P4477" s="90">
        <v>44.27</v>
      </c>
      <c r="Q4477" s="90">
        <v>42.38</v>
      </c>
      <c r="R4477" s="63">
        <f t="shared" si="2236"/>
        <v>46.910000000000004</v>
      </c>
      <c r="S4477" s="64">
        <f t="shared" si="2235"/>
        <v>1.1987090825265006E-2</v>
      </c>
      <c r="T4477" s="65"/>
      <c r="U4477" s="65">
        <f t="shared" si="2231"/>
        <v>0.94327460249247952</v>
      </c>
      <c r="V4477" s="65">
        <f t="shared" si="2237"/>
        <v>0.99164219561779976</v>
      </c>
      <c r="W4477" s="65">
        <f t="shared" si="2238"/>
        <v>1.0358659745162813</v>
      </c>
      <c r="X4477" s="61">
        <f t="shared" si="2249"/>
        <v>9.0634441087612122E-3</v>
      </c>
      <c r="Y4477" s="66">
        <f t="shared" si="2239"/>
        <v>-5.4810632792284132E-2</v>
      </c>
      <c r="Z4477" s="61">
        <f t="shared" si="2240"/>
        <v>-1.9827147941026947E-2</v>
      </c>
      <c r="AA4477" s="67">
        <f t="shared" si="2241"/>
        <v>46.492727272727279</v>
      </c>
      <c r="AB4477" s="68">
        <f t="shared" si="2242"/>
        <v>5.5580865603644759E-2</v>
      </c>
      <c r="AC4477" s="69">
        <f t="shared" si="2243"/>
        <v>5.9059846759163571E-2</v>
      </c>
      <c r="AD4477" s="70">
        <f>_xlfn.PERCENTILE.EXC(AC4477:$AC$5675,0.5)</f>
        <v>5.479130475609164E-2</v>
      </c>
      <c r="AE4477" s="70">
        <f>_xlfn.PERCENTILE.EXC($AC4477:AC$5675,0.35)</f>
        <v>2.8632025450689245E-2</v>
      </c>
      <c r="AF4477" s="71">
        <f t="shared" si="2232"/>
        <v>5.3607011850962515E-3</v>
      </c>
      <c r="AG4477" s="70">
        <f t="shared" si="2233"/>
        <v>-0.31213811082236831</v>
      </c>
      <c r="AH4477" s="70">
        <f t="shared" si="2234"/>
        <v>-0.32972785344228484</v>
      </c>
      <c r="AI4477" s="61" t="str">
        <f t="shared" si="2229"/>
        <v>Short VOL</v>
      </c>
      <c r="AJ4477" s="68" t="str">
        <f t="shared" si="2230"/>
        <v>Short VOL</v>
      </c>
      <c r="AK4477" s="72"/>
      <c r="AL4477" s="73"/>
      <c r="AM4477" s="72"/>
      <c r="AN4477" s="73"/>
      <c r="AO4477" s="74"/>
      <c r="AP4477" s="20"/>
      <c r="AQ4477" s="74"/>
      <c r="AR4477" s="20"/>
      <c r="AS4477" s="74"/>
      <c r="AT4477" s="20"/>
      <c r="AU4477" s="74" t="str">
        <f t="shared" si="2244"/>
        <v>00631L</v>
      </c>
      <c r="AV4477" s="20">
        <f t="shared" si="2227"/>
        <v>1</v>
      </c>
      <c r="AW4477" s="74" t="str">
        <f t="shared" si="2245"/>
        <v>00631L</v>
      </c>
      <c r="AX4477" s="20">
        <f t="shared" si="2246"/>
        <v>1</v>
      </c>
      <c r="AY4477" s="20">
        <f t="shared" si="2228"/>
        <v>1</v>
      </c>
      <c r="AZ4477" s="116">
        <v>39812</v>
      </c>
      <c r="BA4477" s="116"/>
      <c r="BB4477" s="20"/>
      <c r="BC4477" s="20"/>
      <c r="BD4477" s="76"/>
      <c r="BE4477" s="77"/>
      <c r="BF4477" s="77"/>
    </row>
    <row r="4478" spans="1:58" s="23" customFormat="1" ht="15.75" customHeight="1" x14ac:dyDescent="0.4">
      <c r="A4478" s="116">
        <v>39808</v>
      </c>
      <c r="B4478" s="112">
        <v>45.15</v>
      </c>
      <c r="C4478" s="112">
        <v>45.65</v>
      </c>
      <c r="D4478" s="112">
        <v>42.81</v>
      </c>
      <c r="E4478" s="112">
        <v>41.61</v>
      </c>
      <c r="F4478" s="112">
        <v>41.04</v>
      </c>
      <c r="G4478" s="112">
        <v>40.42</v>
      </c>
      <c r="H4478" s="113">
        <v>40.020000000000003</v>
      </c>
      <c r="I4478" s="90">
        <f t="shared" si="2247"/>
        <v>45.309090909090905</v>
      </c>
      <c r="J4478" s="90">
        <f t="shared" si="2248"/>
        <v>44.74636363636364</v>
      </c>
      <c r="K4478" s="114">
        <v>15</v>
      </c>
      <c r="L4478" s="115">
        <v>4.5454545454545456E-2</v>
      </c>
      <c r="M4478" s="11"/>
      <c r="N4478" s="90">
        <v>43.38</v>
      </c>
      <c r="O4478" s="90">
        <v>46.11</v>
      </c>
      <c r="P4478" s="90">
        <v>44.48</v>
      </c>
      <c r="Q4478" s="90">
        <v>42.5</v>
      </c>
      <c r="R4478" s="63">
        <f t="shared" si="2236"/>
        <v>47.21</v>
      </c>
      <c r="S4478" s="64">
        <f t="shared" si="2235"/>
        <v>-1.8774033024202628E-2</v>
      </c>
      <c r="T4478" s="65"/>
      <c r="U4478" s="65">
        <f t="shared" si="2231"/>
        <v>0.94079375406636312</v>
      </c>
      <c r="V4478" s="65">
        <f t="shared" si="2237"/>
        <v>0.97526978417266197</v>
      </c>
      <c r="W4478" s="65">
        <f t="shared" si="2238"/>
        <v>1.0207058823529411</v>
      </c>
      <c r="X4478" s="61">
        <f t="shared" si="2249"/>
        <v>1.1074197120708749E-2</v>
      </c>
      <c r="Y4478" s="66">
        <f t="shared" si="2239"/>
        <v>-3.8211968276856439E-2</v>
      </c>
      <c r="Z4478" s="61">
        <f t="shared" si="2240"/>
        <v>-1.2419743178169984E-2</v>
      </c>
      <c r="AA4478" s="67">
        <f t="shared" si="2241"/>
        <v>45.309090909090905</v>
      </c>
      <c r="AB4478" s="68">
        <f t="shared" si="2242"/>
        <v>4.0802213001383029E-2</v>
      </c>
      <c r="AC4478" s="69">
        <f t="shared" si="2243"/>
        <v>4.4469592187434355E-2</v>
      </c>
      <c r="AD4478" s="70">
        <f>_xlfn.PERCENTILE.EXC(AC4478:$AC$5675,0.5)</f>
        <v>5.4759519611686333E-2</v>
      </c>
      <c r="AE4478" s="70">
        <f>_xlfn.PERCENTILE.EXC($AC4478:AC$5675,0.35)</f>
        <v>2.8631581345579568E-2</v>
      </c>
      <c r="AF4478" s="71">
        <f t="shared" si="2232"/>
        <v>5.3607011850962515E-3</v>
      </c>
      <c r="AG4478" s="70">
        <f t="shared" si="2233"/>
        <v>-0.31213811082236831</v>
      </c>
      <c r="AH4478" s="70">
        <f t="shared" si="2234"/>
        <v>-0.32972785344228484</v>
      </c>
      <c r="AI4478" s="61" t="str">
        <f t="shared" si="2229"/>
        <v>Safety</v>
      </c>
      <c r="AJ4478" s="68" t="str">
        <f t="shared" si="2230"/>
        <v>Short VOL</v>
      </c>
      <c r="AK4478" s="72"/>
      <c r="AL4478" s="73"/>
      <c r="AM4478" s="72"/>
      <c r="AN4478" s="73"/>
      <c r="AO4478" s="74"/>
      <c r="AP4478" s="20"/>
      <c r="AQ4478" s="74"/>
      <c r="AR4478" s="20"/>
      <c r="AS4478" s="74"/>
      <c r="AT4478" s="20"/>
      <c r="AU4478" s="74" t="str">
        <f t="shared" si="2244"/>
        <v>00631L</v>
      </c>
      <c r="AV4478" s="20">
        <f t="shared" si="2227"/>
        <v>1</v>
      </c>
      <c r="AW4478" s="74" t="str">
        <f t="shared" si="2245"/>
        <v>00631L</v>
      </c>
      <c r="AX4478" s="20">
        <f t="shared" si="2246"/>
        <v>1</v>
      </c>
      <c r="AY4478" s="20">
        <f t="shared" si="2228"/>
        <v>1</v>
      </c>
      <c r="AZ4478" s="116">
        <v>39811</v>
      </c>
      <c r="BA4478" s="116"/>
      <c r="BB4478" s="20"/>
      <c r="BC4478" s="20"/>
      <c r="BD4478" s="76"/>
      <c r="BE4478" s="77"/>
      <c r="BF4478" s="77"/>
    </row>
    <row r="4479" spans="1:58" s="23" customFormat="1" ht="15.75" customHeight="1" x14ac:dyDescent="0.4">
      <c r="A4479" s="116">
        <v>39806</v>
      </c>
      <c r="B4479" s="112">
        <v>45.73</v>
      </c>
      <c r="C4479" s="112">
        <v>45.96</v>
      </c>
      <c r="D4479" s="112">
        <v>42.93</v>
      </c>
      <c r="E4479" s="112">
        <v>41.75</v>
      </c>
      <c r="F4479" s="112">
        <v>41.2</v>
      </c>
      <c r="G4479" s="112">
        <v>40</v>
      </c>
      <c r="H4479" s="113">
        <v>39.950000000000003</v>
      </c>
      <c r="I4479" s="90">
        <f t="shared" si="2247"/>
        <v>45.792727272727269</v>
      </c>
      <c r="J4479" s="90">
        <f t="shared" si="2248"/>
        <v>45.133636363636363</v>
      </c>
      <c r="K4479" s="114">
        <v>16</v>
      </c>
      <c r="L4479" s="115">
        <v>4.5454545454545456E-2</v>
      </c>
      <c r="M4479" s="11"/>
      <c r="N4479" s="90">
        <v>44.21</v>
      </c>
      <c r="O4479" s="90">
        <v>43.93</v>
      </c>
      <c r="P4479" s="90">
        <v>45.06</v>
      </c>
      <c r="Q4479" s="90">
        <v>42.76</v>
      </c>
      <c r="R4479" s="63">
        <f t="shared" si="2236"/>
        <v>44.780000000000008</v>
      </c>
      <c r="S4479" s="64">
        <f t="shared" si="2235"/>
        <v>-1.7992003553976059E-2</v>
      </c>
      <c r="T4479" s="65"/>
      <c r="U4479" s="65">
        <f t="shared" si="2231"/>
        <v>1.006373776462554</v>
      </c>
      <c r="V4479" s="65">
        <f t="shared" si="2237"/>
        <v>0.98113626276076338</v>
      </c>
      <c r="W4479" s="65">
        <f t="shared" si="2238"/>
        <v>1.0339101964452759</v>
      </c>
      <c r="X4479" s="61">
        <f t="shared" si="2249"/>
        <v>5.0295211021212328E-3</v>
      </c>
      <c r="Y4479" s="66">
        <f t="shared" si="2239"/>
        <v>-4.3113772455089752E-2</v>
      </c>
      <c r="Z4479" s="61">
        <f t="shared" si="2240"/>
        <v>-1.4392916699753776E-2</v>
      </c>
      <c r="AA4479" s="67">
        <f t="shared" si="2241"/>
        <v>45.792727272727269</v>
      </c>
      <c r="AB4479" s="68">
        <f t="shared" si="2242"/>
        <v>3.4381361682877087E-2</v>
      </c>
      <c r="AC4479" s="69">
        <f t="shared" si="2243"/>
        <v>3.5800209742756585E-2</v>
      </c>
      <c r="AD4479" s="70">
        <f>_xlfn.PERCENTILE.EXC(AC4479:$AC$5675,0.5)</f>
        <v>5.479130475609164E-2</v>
      </c>
      <c r="AE4479" s="70">
        <f>_xlfn.PERCENTILE.EXC($AC4479:AC$5675,0.35)</f>
        <v>2.8631137240469891E-2</v>
      </c>
      <c r="AF4479" s="71">
        <f t="shared" si="2232"/>
        <v>5.3607011850962515E-3</v>
      </c>
      <c r="AG4479" s="70">
        <f t="shared" si="2233"/>
        <v>-0.31213811082236831</v>
      </c>
      <c r="AH4479" s="70">
        <f t="shared" si="2234"/>
        <v>-0.32972785344228484</v>
      </c>
      <c r="AI4479" s="61" t="str">
        <f t="shared" si="2229"/>
        <v>Safety</v>
      </c>
      <c r="AJ4479" s="68" t="str">
        <f t="shared" si="2230"/>
        <v>Short VOL</v>
      </c>
      <c r="AK4479" s="72"/>
      <c r="AL4479" s="73"/>
      <c r="AM4479" s="72"/>
      <c r="AN4479" s="73"/>
      <c r="AO4479" s="74"/>
      <c r="AP4479" s="20"/>
      <c r="AQ4479" s="74"/>
      <c r="AR4479" s="20"/>
      <c r="AS4479" s="74"/>
      <c r="AT4479" s="20"/>
      <c r="AU4479" s="74" t="str">
        <f t="shared" si="2244"/>
        <v>00631L</v>
      </c>
      <c r="AV4479" s="20">
        <f t="shared" si="2227"/>
        <v>1</v>
      </c>
      <c r="AW4479" s="74" t="str">
        <f t="shared" si="2245"/>
        <v>00631L</v>
      </c>
      <c r="AX4479" s="20">
        <f t="shared" si="2246"/>
        <v>1</v>
      </c>
      <c r="AY4479" s="20">
        <f t="shared" si="2228"/>
        <v>1</v>
      </c>
      <c r="AZ4479" s="116">
        <v>39808</v>
      </c>
      <c r="BA4479" s="116"/>
      <c r="BB4479" s="20"/>
      <c r="BC4479" s="20"/>
      <c r="BD4479" s="76"/>
      <c r="BE4479" s="77"/>
      <c r="BF4479" s="77"/>
    </row>
    <row r="4480" spans="1:58" s="23" customFormat="1" ht="15.75" customHeight="1" x14ac:dyDescent="0.4">
      <c r="A4480" s="116">
        <v>39805</v>
      </c>
      <c r="B4480" s="112">
        <v>46.15</v>
      </c>
      <c r="C4480" s="112">
        <v>46.54</v>
      </c>
      <c r="D4480" s="112">
        <v>43.39</v>
      </c>
      <c r="E4480" s="112">
        <v>42.14</v>
      </c>
      <c r="F4480" s="112">
        <v>40.950000000000003</v>
      </c>
      <c r="G4480" s="112">
        <v>39.74</v>
      </c>
      <c r="H4480" s="113">
        <v>40.51</v>
      </c>
      <c r="I4480" s="90">
        <f t="shared" si="2247"/>
        <v>46.23863636363636</v>
      </c>
      <c r="J4480" s="90">
        <f t="shared" si="2248"/>
        <v>45.824090909090906</v>
      </c>
      <c r="K4480" s="114">
        <v>17</v>
      </c>
      <c r="L4480" s="115">
        <v>4.5454545454545456E-2</v>
      </c>
      <c r="M4480" s="11"/>
      <c r="N4480" s="90">
        <v>45.02</v>
      </c>
      <c r="O4480" s="90">
        <v>44.48</v>
      </c>
      <c r="P4480" s="90">
        <v>45.47</v>
      </c>
      <c r="Q4480" s="90">
        <v>43.09</v>
      </c>
      <c r="R4480" s="63">
        <f t="shared" si="2236"/>
        <v>44.929999999999986</v>
      </c>
      <c r="S4480" s="64">
        <f t="shared" si="2235"/>
        <v>1.0323159784560162E-2</v>
      </c>
      <c r="T4480" s="65"/>
      <c r="U4480" s="65">
        <f t="shared" si="2231"/>
        <v>1.0121402877697843</v>
      </c>
      <c r="V4480" s="65">
        <f t="shared" si="2237"/>
        <v>0.99010336485594908</v>
      </c>
      <c r="W4480" s="65">
        <f t="shared" si="2238"/>
        <v>1.0447899744720353</v>
      </c>
      <c r="X4480" s="61">
        <f t="shared" si="2249"/>
        <v>8.4507042253521257E-3</v>
      </c>
      <c r="Y4480" s="66">
        <f t="shared" si="2239"/>
        <v>-3.8680588514475617E-2</v>
      </c>
      <c r="Z4480" s="61">
        <f t="shared" si="2240"/>
        <v>-8.9653477512902351E-3</v>
      </c>
      <c r="AA4480" s="67">
        <f t="shared" si="2241"/>
        <v>46.23863636363636</v>
      </c>
      <c r="AB4480" s="68">
        <f t="shared" si="2242"/>
        <v>2.5099955575299763E-2</v>
      </c>
      <c r="AC4480" s="69">
        <f t="shared" si="2243"/>
        <v>2.7068777513024358E-2</v>
      </c>
      <c r="AD4480" s="70">
        <f>_xlfn.PERCENTILE.EXC(AC4480:$AC$5675,0.5)</f>
        <v>5.482540231359629E-2</v>
      </c>
      <c r="AE4480" s="70">
        <f>_xlfn.PERCENTILE.EXC($AC4480:AC$5675,0.35)</f>
        <v>2.8622455264522766E-2</v>
      </c>
      <c r="AF4480" s="71">
        <f t="shared" si="2232"/>
        <v>5.3607011850962515E-3</v>
      </c>
      <c r="AG4480" s="70">
        <f t="shared" si="2233"/>
        <v>-0.31213811082236831</v>
      </c>
      <c r="AH4480" s="70">
        <f t="shared" si="2234"/>
        <v>-0.32972785344228484</v>
      </c>
      <c r="AI4480" s="61" t="str">
        <f t="shared" si="2229"/>
        <v>Safety</v>
      </c>
      <c r="AJ4480" s="68" t="str">
        <f t="shared" si="2230"/>
        <v>Short VOL</v>
      </c>
      <c r="AK4480" s="72"/>
      <c r="AL4480" s="73"/>
      <c r="AM4480" s="72"/>
      <c r="AN4480" s="73"/>
      <c r="AO4480" s="74"/>
      <c r="AP4480" s="20"/>
      <c r="AQ4480" s="74"/>
      <c r="AR4480" s="20"/>
      <c r="AS4480" s="74"/>
      <c r="AT4480" s="20"/>
      <c r="AU4480" s="74" t="str">
        <f t="shared" si="2244"/>
        <v>00631L</v>
      </c>
      <c r="AV4480" s="20">
        <f t="shared" si="2227"/>
        <v>1</v>
      </c>
      <c r="AW4480" s="74" t="str">
        <f t="shared" si="2245"/>
        <v>00635U</v>
      </c>
      <c r="AX4480" s="20">
        <f t="shared" si="2246"/>
        <v>0</v>
      </c>
      <c r="AY4480" s="20">
        <f t="shared" si="2228"/>
        <v>1</v>
      </c>
      <c r="AZ4480" s="116">
        <v>39806</v>
      </c>
      <c r="BA4480" s="116"/>
      <c r="BB4480" s="20"/>
      <c r="BC4480" s="20"/>
      <c r="BD4480" s="76"/>
      <c r="BE4480" s="77"/>
      <c r="BF4480" s="77"/>
    </row>
    <row r="4481" spans="1:58" s="23" customFormat="1" ht="15.75" customHeight="1" x14ac:dyDescent="0.4">
      <c r="A4481" s="116">
        <v>39804</v>
      </c>
      <c r="B4481" s="112">
        <v>45.51</v>
      </c>
      <c r="C4481" s="112">
        <v>45.63</v>
      </c>
      <c r="D4481" s="112">
        <v>42.67</v>
      </c>
      <c r="E4481" s="112">
        <v>41.43</v>
      </c>
      <c r="F4481" s="112">
        <v>40.28</v>
      </c>
      <c r="G4481" s="112">
        <v>39.909999999999997</v>
      </c>
      <c r="H4481" s="113">
        <v>39.450000000000003</v>
      </c>
      <c r="I4481" s="90">
        <f t="shared" si="2247"/>
        <v>45.531818181818181</v>
      </c>
      <c r="J4481" s="90">
        <f t="shared" si="2248"/>
        <v>45.091818181818184</v>
      </c>
      <c r="K4481" s="114">
        <v>18</v>
      </c>
      <c r="L4481" s="115">
        <v>4.5454545454545456E-2</v>
      </c>
      <c r="M4481" s="11"/>
      <c r="N4481" s="90">
        <v>44.56</v>
      </c>
      <c r="O4481" s="90">
        <v>43.71</v>
      </c>
      <c r="P4481" s="90">
        <v>45.27</v>
      </c>
      <c r="Q4481" s="90">
        <v>43.36</v>
      </c>
      <c r="R4481" s="63">
        <f t="shared" si="2236"/>
        <v>44.42</v>
      </c>
      <c r="S4481" s="64">
        <f t="shared" si="2235"/>
        <v>-8.2350322724237136E-3</v>
      </c>
      <c r="T4481" s="65"/>
      <c r="U4481" s="65">
        <f t="shared" si="2231"/>
        <v>1.0194463509494396</v>
      </c>
      <c r="V4481" s="65">
        <f t="shared" si="2237"/>
        <v>0.98431632427656279</v>
      </c>
      <c r="W4481" s="65">
        <f t="shared" si="2238"/>
        <v>1.0276752767527675</v>
      </c>
      <c r="X4481" s="61">
        <f t="shared" si="2249"/>
        <v>2.6367831245881026E-3</v>
      </c>
      <c r="Y4481" s="66">
        <f t="shared" si="2239"/>
        <v>-4.7791455467052782E-2</v>
      </c>
      <c r="Z4481" s="61">
        <f t="shared" si="2240"/>
        <v>-9.6635719277228214E-3</v>
      </c>
      <c r="AA4481" s="67">
        <f t="shared" si="2241"/>
        <v>45.531818181818181</v>
      </c>
      <c r="AB4481" s="68">
        <f t="shared" si="2242"/>
        <v>2.1319569120287155E-2</v>
      </c>
      <c r="AC4481" s="69">
        <f t="shared" si="2243"/>
        <v>2.1809205157499529E-2</v>
      </c>
      <c r="AD4481" s="70">
        <f>_xlfn.PERCENTILE.EXC(AC4481:$AC$5675,0.5)</f>
        <v>5.485949987110094E-2</v>
      </c>
      <c r="AE4481" s="70">
        <f>_xlfn.PERCENTILE.EXC($AC4481:AC$5675,0.35)</f>
        <v>2.8631517901992472E-2</v>
      </c>
      <c r="AF4481" s="71">
        <f t="shared" si="2232"/>
        <v>5.3607011850962515E-3</v>
      </c>
      <c r="AG4481" s="70">
        <f t="shared" si="2233"/>
        <v>-0.31213811082236831</v>
      </c>
      <c r="AH4481" s="70">
        <f t="shared" si="2234"/>
        <v>-0.32972785344228484</v>
      </c>
      <c r="AI4481" s="61" t="str">
        <f t="shared" si="2229"/>
        <v>Safety</v>
      </c>
      <c r="AJ4481" s="68" t="str">
        <f t="shared" si="2230"/>
        <v>Short VOL</v>
      </c>
      <c r="AK4481" s="72"/>
      <c r="AL4481" s="73"/>
      <c r="AM4481" s="72"/>
      <c r="AN4481" s="73"/>
      <c r="AO4481" s="74"/>
      <c r="AP4481" s="20"/>
      <c r="AQ4481" s="74"/>
      <c r="AR4481" s="20"/>
      <c r="AS4481" s="74"/>
      <c r="AT4481" s="20"/>
      <c r="AU4481" s="74" t="str">
        <f t="shared" si="2244"/>
        <v>00631L</v>
      </c>
      <c r="AV4481" s="20">
        <f t="shared" si="2227"/>
        <v>1</v>
      </c>
      <c r="AW4481" s="74" t="str">
        <f t="shared" si="2245"/>
        <v>00635U</v>
      </c>
      <c r="AX4481" s="20">
        <f t="shared" si="2246"/>
        <v>0</v>
      </c>
      <c r="AY4481" s="20">
        <f t="shared" si="2228"/>
        <v>1</v>
      </c>
      <c r="AZ4481" s="116">
        <v>39805</v>
      </c>
      <c r="BA4481" s="116"/>
      <c r="BB4481" s="20"/>
      <c r="BC4481" s="20"/>
      <c r="BD4481" s="76"/>
      <c r="BE4481" s="77"/>
      <c r="BF4481" s="77"/>
    </row>
    <row r="4482" spans="1:58" s="23" customFormat="1" ht="15.75" customHeight="1" x14ac:dyDescent="0.4">
      <c r="A4482" s="116">
        <v>39801</v>
      </c>
      <c r="B4482" s="112">
        <v>47.35</v>
      </c>
      <c r="C4482" s="112">
        <v>46.53</v>
      </c>
      <c r="D4482" s="112">
        <v>43.57</v>
      </c>
      <c r="E4482" s="112">
        <v>41.76</v>
      </c>
      <c r="F4482" s="112">
        <v>40.520000000000003</v>
      </c>
      <c r="G4482" s="112">
        <v>39.07</v>
      </c>
      <c r="H4482" s="113">
        <v>39.17</v>
      </c>
      <c r="I4482" s="90">
        <f t="shared" si="2247"/>
        <v>47.238181818181822</v>
      </c>
      <c r="J4482" s="90">
        <f t="shared" si="2248"/>
        <v>46.126363636363635</v>
      </c>
      <c r="K4482" s="114">
        <v>19</v>
      </c>
      <c r="L4482" s="115">
        <v>4.5454545454545456E-2</v>
      </c>
      <c r="M4482" s="11"/>
      <c r="N4482" s="90">
        <v>44.93</v>
      </c>
      <c r="O4482" s="90">
        <v>43.4</v>
      </c>
      <c r="P4482" s="90">
        <v>45.67</v>
      </c>
      <c r="Q4482" s="90">
        <v>43.4</v>
      </c>
      <c r="R4482" s="63">
        <f t="shared" si="2236"/>
        <v>44.139999999999993</v>
      </c>
      <c r="S4482" s="64">
        <f t="shared" si="2235"/>
        <v>-5.0908322771440716E-2</v>
      </c>
      <c r="T4482" s="65"/>
      <c r="U4482" s="65">
        <f t="shared" si="2231"/>
        <v>1.0352534562211981</v>
      </c>
      <c r="V4482" s="65">
        <f t="shared" si="2237"/>
        <v>0.98379680315305451</v>
      </c>
      <c r="W4482" s="65">
        <f t="shared" si="2238"/>
        <v>1.0352534562211981</v>
      </c>
      <c r="X4482" s="61">
        <f t="shared" si="2249"/>
        <v>-1.7317845828933479E-2</v>
      </c>
      <c r="Y4482" s="66">
        <f t="shared" si="2239"/>
        <v>-6.2021072796934779E-2</v>
      </c>
      <c r="Z4482" s="61">
        <f t="shared" si="2240"/>
        <v>-2.3536430468419332E-2</v>
      </c>
      <c r="AA4482" s="67">
        <f t="shared" si="2241"/>
        <v>47.238181818181822</v>
      </c>
      <c r="AB4482" s="68">
        <f t="shared" si="2242"/>
        <v>5.3861562430447402E-2</v>
      </c>
      <c r="AC4482" s="69">
        <f t="shared" si="2243"/>
        <v>5.1372842603646163E-2</v>
      </c>
      <c r="AD4482" s="70">
        <f>_xlfn.PERCENTILE.EXC(AC4482:$AC$5675,0.5)</f>
        <v>5.4938097844598049E-2</v>
      </c>
      <c r="AE4482" s="70">
        <f>_xlfn.PERCENTILE.EXC($AC4482:AC$5675,0.35)</f>
        <v>2.8660330875089179E-2</v>
      </c>
      <c r="AF4482" s="71">
        <f t="shared" si="2232"/>
        <v>5.3607011850962515E-3</v>
      </c>
      <c r="AG4482" s="70">
        <f t="shared" si="2233"/>
        <v>-0.31213811082236831</v>
      </c>
      <c r="AH4482" s="70">
        <f t="shared" si="2234"/>
        <v>-0.32972785344228484</v>
      </c>
      <c r="AI4482" s="61" t="str">
        <f t="shared" si="2229"/>
        <v>Safety</v>
      </c>
      <c r="AJ4482" s="68" t="str">
        <f t="shared" si="2230"/>
        <v>Short VOL</v>
      </c>
      <c r="AK4482" s="72"/>
      <c r="AL4482" s="73"/>
      <c r="AM4482" s="72"/>
      <c r="AN4482" s="73"/>
      <c r="AO4482" s="74"/>
      <c r="AP4482" s="20"/>
      <c r="AQ4482" s="74"/>
      <c r="AR4482" s="20"/>
      <c r="AS4482" s="74"/>
      <c r="AT4482" s="20"/>
      <c r="AU4482" s="74" t="str">
        <f t="shared" si="2244"/>
        <v>00631L</v>
      </c>
      <c r="AV4482" s="20">
        <f t="shared" si="2227"/>
        <v>1</v>
      </c>
      <c r="AW4482" s="74" t="str">
        <f t="shared" si="2245"/>
        <v>00631L</v>
      </c>
      <c r="AX4482" s="20">
        <f t="shared" si="2246"/>
        <v>1</v>
      </c>
      <c r="AY4482" s="20">
        <f t="shared" si="2228"/>
        <v>1</v>
      </c>
      <c r="AZ4482" s="116">
        <v>39804</v>
      </c>
      <c r="BA4482" s="116"/>
      <c r="BB4482" s="20"/>
      <c r="BC4482" s="20"/>
      <c r="BD4482" s="76"/>
      <c r="BE4482" s="77"/>
      <c r="BF4482" s="77"/>
    </row>
    <row r="4483" spans="1:58" s="23" customFormat="1" ht="15.75" customHeight="1" x14ac:dyDescent="0.4">
      <c r="A4483" s="116">
        <v>39800</v>
      </c>
      <c r="B4483" s="112">
        <v>50.31</v>
      </c>
      <c r="C4483" s="112">
        <v>48.93</v>
      </c>
      <c r="D4483" s="112">
        <v>45.61</v>
      </c>
      <c r="E4483" s="112">
        <v>43.22</v>
      </c>
      <c r="F4483" s="112">
        <v>41.4</v>
      </c>
      <c r="G4483" s="112">
        <v>40.26</v>
      </c>
      <c r="H4483" s="113">
        <v>40</v>
      </c>
      <c r="I4483" s="90">
        <f t="shared" si="2247"/>
        <v>50.184545454545457</v>
      </c>
      <c r="J4483" s="90">
        <f t="shared" si="2248"/>
        <v>48.628181818181815</v>
      </c>
      <c r="K4483" s="114">
        <v>20</v>
      </c>
      <c r="L4483" s="115">
        <v>4.5454545454545456E-2</v>
      </c>
      <c r="M4483" s="11"/>
      <c r="N4483" s="90">
        <v>47.34</v>
      </c>
      <c r="O4483" s="90">
        <v>49.8</v>
      </c>
      <c r="P4483" s="90">
        <v>47.6</v>
      </c>
      <c r="Q4483" s="90">
        <v>44.2</v>
      </c>
      <c r="R4483" s="63">
        <f t="shared" si="2236"/>
        <v>50.06</v>
      </c>
      <c r="S4483" s="64">
        <f t="shared" si="2235"/>
        <v>-5.0160513643659706E-2</v>
      </c>
      <c r="T4483" s="65"/>
      <c r="U4483" s="65">
        <f t="shared" si="2231"/>
        <v>0.95060240963855436</v>
      </c>
      <c r="V4483" s="65">
        <f t="shared" si="2237"/>
        <v>0.99453781512605044</v>
      </c>
      <c r="W4483" s="65">
        <f t="shared" si="2238"/>
        <v>1.0710407239819004</v>
      </c>
      <c r="X4483" s="61">
        <f t="shared" si="2249"/>
        <v>-2.7429934406678642E-2</v>
      </c>
      <c r="Y4483" s="66">
        <f t="shared" si="2239"/>
        <v>-7.4502545118000904E-2</v>
      </c>
      <c r="Z4483" s="61">
        <f t="shared" si="2240"/>
        <v>-3.1012807274967049E-2</v>
      </c>
      <c r="AA4483" s="67">
        <f t="shared" si="2241"/>
        <v>50.184545454545457</v>
      </c>
      <c r="AB4483" s="68">
        <f t="shared" si="2242"/>
        <v>6.2737642585551298E-2</v>
      </c>
      <c r="AC4483" s="69">
        <f t="shared" si="2243"/>
        <v>6.008756769213041E-2</v>
      </c>
      <c r="AD4483" s="70">
        <f>_xlfn.PERCENTILE.EXC(AC4483:$AC$5675,0.5)</f>
        <v>5.5016695818095165E-2</v>
      </c>
      <c r="AE4483" s="70">
        <f>_xlfn.PERCENTILE.EXC($AC4483:AC$5675,0.35)</f>
        <v>2.863189856351505E-2</v>
      </c>
      <c r="AF4483" s="71">
        <f t="shared" si="2232"/>
        <v>5.3607011850962515E-3</v>
      </c>
      <c r="AG4483" s="70">
        <f t="shared" si="2233"/>
        <v>-0.31213811082236831</v>
      </c>
      <c r="AH4483" s="70">
        <f t="shared" si="2234"/>
        <v>-0.32972785344228484</v>
      </c>
      <c r="AI4483" s="61" t="str">
        <f t="shared" si="2229"/>
        <v>Short VOL</v>
      </c>
      <c r="AJ4483" s="68" t="str">
        <f t="shared" si="2230"/>
        <v>Short VOL</v>
      </c>
      <c r="AK4483" s="72"/>
      <c r="AL4483" s="73"/>
      <c r="AM4483" s="72"/>
      <c r="AN4483" s="73"/>
      <c r="AO4483" s="74"/>
      <c r="AP4483" s="20"/>
      <c r="AQ4483" s="74"/>
      <c r="AR4483" s="20"/>
      <c r="AS4483" s="74"/>
      <c r="AT4483" s="20"/>
      <c r="AU4483" s="74" t="str">
        <f t="shared" si="2244"/>
        <v>00631L</v>
      </c>
      <c r="AV4483" s="20">
        <f t="shared" ref="AV4483:AV4546" si="2250">IF(AU4483="00631L",1,0)</f>
        <v>1</v>
      </c>
      <c r="AW4483" s="74" t="str">
        <f t="shared" si="2245"/>
        <v>00631L</v>
      </c>
      <c r="AX4483" s="20">
        <f t="shared" si="2246"/>
        <v>1</v>
      </c>
      <c r="AY4483" s="20">
        <f t="shared" ref="AY4483:AY4546" si="2251">IF(AP4483=1,0,1)</f>
        <v>1</v>
      </c>
      <c r="AZ4483" s="116">
        <v>39801</v>
      </c>
      <c r="BA4483" s="116"/>
      <c r="BB4483" s="20"/>
      <c r="BC4483" s="20"/>
      <c r="BD4483" s="76"/>
      <c r="BE4483" s="77"/>
      <c r="BF4483" s="77"/>
    </row>
    <row r="4484" spans="1:58" s="23" customFormat="1" ht="15.75" customHeight="1" x14ac:dyDescent="0.4">
      <c r="A4484" s="116">
        <v>39799</v>
      </c>
      <c r="B4484" s="112">
        <v>52.07</v>
      </c>
      <c r="C4484" s="112">
        <v>49.94</v>
      </c>
      <c r="D4484" s="112">
        <v>46.18</v>
      </c>
      <c r="E4484" s="112">
        <v>43.91</v>
      </c>
      <c r="F4484" s="112">
        <v>42.23</v>
      </c>
      <c r="G4484" s="112">
        <v>40.82</v>
      </c>
      <c r="H4484" s="113">
        <v>40.479999999999997</v>
      </c>
      <c r="I4484" s="90">
        <f t="shared" si="2247"/>
        <v>51.973181818181821</v>
      </c>
      <c r="J4484" s="90">
        <f t="shared" si="2248"/>
        <v>49.769090909090906</v>
      </c>
      <c r="K4484" s="114">
        <v>21</v>
      </c>
      <c r="L4484" s="115">
        <v>4.5454545454545456E-2</v>
      </c>
      <c r="M4484" s="11"/>
      <c r="N4484" s="90">
        <v>49.84</v>
      </c>
      <c r="O4484" s="90">
        <v>51.57</v>
      </c>
      <c r="P4484" s="90">
        <v>48.86</v>
      </c>
      <c r="Q4484" s="90">
        <v>44.96</v>
      </c>
      <c r="R4484" s="63">
        <f t="shared" si="2236"/>
        <v>50.59</v>
      </c>
      <c r="S4484" s="64">
        <f t="shared" si="2235"/>
        <v>-4.8310101202978691E-2</v>
      </c>
      <c r="T4484" s="65"/>
      <c r="U4484" s="65">
        <f t="shared" si="2231"/>
        <v>0.96645336435912355</v>
      </c>
      <c r="V4484" s="65">
        <f t="shared" si="2237"/>
        <v>1.0200573065902581</v>
      </c>
      <c r="W4484" s="65">
        <f t="shared" si="2238"/>
        <v>1.1085409252669041</v>
      </c>
      <c r="X4484" s="61">
        <f t="shared" si="2249"/>
        <v>-4.0906472056846603E-2</v>
      </c>
      <c r="Y4484" s="66">
        <f t="shared" si="2239"/>
        <v>-7.8114324755181055E-2</v>
      </c>
      <c r="Z4484" s="61">
        <f t="shared" si="2240"/>
        <v>-4.2408235016310976E-2</v>
      </c>
      <c r="AA4484" s="67">
        <f t="shared" si="2241"/>
        <v>51.973181818181814</v>
      </c>
      <c r="AB4484" s="68">
        <f t="shared" si="2242"/>
        <v>4.4743178170144393E-2</v>
      </c>
      <c r="AC4484" s="69">
        <f t="shared" si="2243"/>
        <v>4.2800598278126219E-2</v>
      </c>
      <c r="AD4484" s="70">
        <f>_xlfn.PERCENTILE.EXC(AC4484:$AC$5675,0.5)</f>
        <v>5.4938097844598049E-2</v>
      </c>
      <c r="AE4484" s="70">
        <f>_xlfn.PERCENTILE.EXC($AC4484:AC$5675,0.35)</f>
        <v>2.8631454458405377E-2</v>
      </c>
      <c r="AF4484" s="71">
        <f t="shared" si="2232"/>
        <v>5.3607011850962515E-3</v>
      </c>
      <c r="AG4484" s="70">
        <f t="shared" si="2233"/>
        <v>-0.31213811082236831</v>
      </c>
      <c r="AH4484" s="70">
        <f t="shared" si="2234"/>
        <v>-0.32972785344228484</v>
      </c>
      <c r="AI4484" s="61" t="str">
        <f t="shared" si="2229"/>
        <v>Safety</v>
      </c>
      <c r="AJ4484" s="68" t="str">
        <f t="shared" si="2230"/>
        <v>Short VOL</v>
      </c>
      <c r="AK4484" s="72"/>
      <c r="AL4484" s="73"/>
      <c r="AM4484" s="72"/>
      <c r="AN4484" s="73"/>
      <c r="AO4484" s="74"/>
      <c r="AP4484" s="20"/>
      <c r="AQ4484" s="74"/>
      <c r="AR4484" s="20"/>
      <c r="AS4484" s="74"/>
      <c r="AT4484" s="20"/>
      <c r="AU4484" s="74" t="str">
        <f t="shared" si="2244"/>
        <v>00631L</v>
      </c>
      <c r="AV4484" s="20">
        <f t="shared" si="2250"/>
        <v>1</v>
      </c>
      <c r="AW4484" s="74" t="str">
        <f t="shared" si="2245"/>
        <v>00631L</v>
      </c>
      <c r="AX4484" s="20">
        <f t="shared" si="2246"/>
        <v>1</v>
      </c>
      <c r="AY4484" s="20">
        <f t="shared" si="2251"/>
        <v>1</v>
      </c>
      <c r="AZ4484" s="116">
        <v>39800</v>
      </c>
      <c r="BA4484" s="116"/>
      <c r="BB4484" s="20"/>
      <c r="BC4484" s="20"/>
      <c r="BD4484" s="76"/>
      <c r="BE4484" s="77"/>
      <c r="BF4484" s="77"/>
    </row>
    <row r="4485" spans="1:58" s="23" customFormat="1" ht="15.75" customHeight="1" x14ac:dyDescent="0.4">
      <c r="A4485" s="116">
        <v>39798</v>
      </c>
      <c r="B4485" s="112">
        <v>52.44</v>
      </c>
      <c r="C4485" s="112">
        <v>52.25</v>
      </c>
      <c r="D4485" s="112">
        <v>50.28</v>
      </c>
      <c r="E4485" s="112">
        <v>46.75</v>
      </c>
      <c r="F4485" s="112">
        <v>44.8</v>
      </c>
      <c r="G4485" s="112">
        <v>43.33</v>
      </c>
      <c r="H4485" s="113">
        <v>42.5</v>
      </c>
      <c r="I4485" s="90">
        <f t="shared" si="2247"/>
        <v>52.25</v>
      </c>
      <c r="J4485" s="90">
        <f t="shared" si="2248"/>
        <v>50.28</v>
      </c>
      <c r="K4485" s="114">
        <v>0</v>
      </c>
      <c r="L4485" s="115">
        <v>5.2631578947368418E-2</v>
      </c>
      <c r="M4485" s="11"/>
      <c r="N4485" s="90">
        <v>52.37</v>
      </c>
      <c r="O4485" s="90">
        <v>52.91</v>
      </c>
      <c r="P4485" s="90">
        <v>49.48</v>
      </c>
      <c r="Q4485" s="90">
        <v>45.57</v>
      </c>
      <c r="R4485" s="63">
        <f t="shared" si="2236"/>
        <v>50.019999999999989</v>
      </c>
      <c r="S4485" s="64">
        <f t="shared" si="2235"/>
        <v>-7.7343199436222698E-2</v>
      </c>
      <c r="T4485" s="65"/>
      <c r="U4485" s="65">
        <f t="shared" si="2231"/>
        <v>0.9897939897939898</v>
      </c>
      <c r="V4485" s="65">
        <f t="shared" si="2237"/>
        <v>1.0584074373484236</v>
      </c>
      <c r="W4485" s="65">
        <f t="shared" si="2238"/>
        <v>1.1492209787140661</v>
      </c>
      <c r="X4485" s="61">
        <f t="shared" si="2249"/>
        <v>-3.6231884057970581E-3</v>
      </c>
      <c r="Y4485" s="66">
        <f t="shared" si="2239"/>
        <v>-9.0909090909090912E-2</v>
      </c>
      <c r="Z4485" s="61">
        <f t="shared" si="2240"/>
        <v>-3.7703349282296628E-2</v>
      </c>
      <c r="AA4485" s="67">
        <f t="shared" si="2241"/>
        <v>52.25</v>
      </c>
      <c r="AB4485" s="68">
        <f t="shared" si="2242"/>
        <v>1.3366431162879567E-3</v>
      </c>
      <c r="AC4485" s="69">
        <f t="shared" si="2243"/>
        <v>-2.2913881993507244E-3</v>
      </c>
      <c r="AD4485" s="70">
        <f>_xlfn.PERCENTILE.EXC(AC4485:$AC$5675,0.5)</f>
        <v>5.5016695818095165E-2</v>
      </c>
      <c r="AE4485" s="70">
        <f>_xlfn.PERCENTILE.EXC($AC4485:AC$5675,0.35)</f>
        <v>2.86310103532957E-2</v>
      </c>
      <c r="AF4485" s="71">
        <f t="shared" si="2232"/>
        <v>5.3607011850962515E-3</v>
      </c>
      <c r="AG4485" s="70">
        <f t="shared" si="2233"/>
        <v>-0.31213811082236831</v>
      </c>
      <c r="AH4485" s="70">
        <f t="shared" si="2234"/>
        <v>-0.32972785344228484</v>
      </c>
      <c r="AI4485" s="61" t="str">
        <f t="shared" ref="AI4485:AI4548" si="2252">IF(AC4485&gt;AD4485,"Short VOL","Safety")</f>
        <v>Safety</v>
      </c>
      <c r="AJ4485" s="68" t="str">
        <f t="shared" ref="AJ4485:AJ4548" si="2253">IF(AC4485&gt;AF4485,"Short VOL","Safety")</f>
        <v>Safety</v>
      </c>
      <c r="AK4485" s="72"/>
      <c r="AL4485" s="73"/>
      <c r="AM4485" s="72"/>
      <c r="AN4485" s="73"/>
      <c r="AO4485" s="74"/>
      <c r="AP4485" s="20"/>
      <c r="AQ4485" s="74"/>
      <c r="AR4485" s="20"/>
      <c r="AS4485" s="74"/>
      <c r="AT4485" s="20"/>
      <c r="AU4485" s="74" t="str">
        <f t="shared" si="2244"/>
        <v>00635U</v>
      </c>
      <c r="AV4485" s="20">
        <f t="shared" si="2250"/>
        <v>0</v>
      </c>
      <c r="AW4485" s="74" t="str">
        <f t="shared" si="2245"/>
        <v>00635U</v>
      </c>
      <c r="AX4485" s="20">
        <f t="shared" si="2246"/>
        <v>0</v>
      </c>
      <c r="AY4485" s="20">
        <f t="shared" si="2251"/>
        <v>1</v>
      </c>
      <c r="AZ4485" s="116">
        <v>39799</v>
      </c>
      <c r="BA4485" s="116"/>
      <c r="BB4485" s="20"/>
      <c r="BC4485" s="20"/>
      <c r="BD4485" s="76"/>
      <c r="BE4485" s="77"/>
      <c r="BF4485" s="77"/>
    </row>
    <row r="4486" spans="1:58" s="23" customFormat="1" ht="15.75" customHeight="1" x14ac:dyDescent="0.4">
      <c r="A4486" s="116">
        <v>39797</v>
      </c>
      <c r="B4486" s="112">
        <v>55.7</v>
      </c>
      <c r="C4486" s="112">
        <v>54.84</v>
      </c>
      <c r="D4486" s="112">
        <v>52.63</v>
      </c>
      <c r="E4486" s="112">
        <v>48.63</v>
      </c>
      <c r="F4486" s="112">
        <v>46.44</v>
      </c>
      <c r="G4486" s="112">
        <v>44.49</v>
      </c>
      <c r="H4486" s="113">
        <v>43.44</v>
      </c>
      <c r="I4486" s="90">
        <f t="shared" si="2247"/>
        <v>54.885263157894741</v>
      </c>
      <c r="J4486" s="90">
        <f t="shared" si="2248"/>
        <v>52.746315789473684</v>
      </c>
      <c r="K4486" s="114">
        <v>1</v>
      </c>
      <c r="L4486" s="115">
        <v>5.2631578947368418E-2</v>
      </c>
      <c r="M4486" s="11"/>
      <c r="N4486" s="90">
        <v>56.76</v>
      </c>
      <c r="O4486" s="90">
        <v>56.41</v>
      </c>
      <c r="P4486" s="90">
        <v>51.87</v>
      </c>
      <c r="Q4486" s="90">
        <v>47.65</v>
      </c>
      <c r="R4486" s="63">
        <f t="shared" si="2236"/>
        <v>51.52</v>
      </c>
      <c r="S4486" s="64">
        <f t="shared" si="2235"/>
        <v>4.568901989683119E-2</v>
      </c>
      <c r="T4486" s="65"/>
      <c r="U4486" s="65">
        <f t="shared" si="2231"/>
        <v>1.006204573657153</v>
      </c>
      <c r="V4486" s="65">
        <f t="shared" si="2237"/>
        <v>1.0942741469057258</v>
      </c>
      <c r="W4486" s="65">
        <f t="shared" si="2238"/>
        <v>1.1911857292759707</v>
      </c>
      <c r="X4486" s="61">
        <f t="shared" si="2249"/>
        <v>-1.5439856373429074E-2</v>
      </c>
      <c r="Y4486" s="66">
        <f t="shared" si="2239"/>
        <v>-0.10672424429364599</v>
      </c>
      <c r="Z4486" s="61">
        <f t="shared" si="2240"/>
        <v>-3.897125103085871E-2</v>
      </c>
      <c r="AA4486" s="67">
        <f t="shared" si="2241"/>
        <v>54.885263157894741</v>
      </c>
      <c r="AB4486" s="68">
        <f t="shared" si="2242"/>
        <v>-1.8675123326286031E-2</v>
      </c>
      <c r="AC4486" s="69">
        <f t="shared" si="2243"/>
        <v>-3.3029190311931945E-2</v>
      </c>
      <c r="AD4486" s="70">
        <f>_xlfn.PERCENTILE.EXC(AC4486:$AC$5675,0.5)</f>
        <v>5.5035310537590379E-2</v>
      </c>
      <c r="AE4486" s="70">
        <f>_xlfn.PERCENTILE.EXC($AC4486:AC$5675,0.35)</f>
        <v>2.8631835119927954E-2</v>
      </c>
      <c r="AF4486" s="71">
        <f t="shared" si="2232"/>
        <v>5.7736748757013521E-3</v>
      </c>
      <c r="AG4486" s="70">
        <f t="shared" si="2233"/>
        <v>-0.31213811082236831</v>
      </c>
      <c r="AH4486" s="70">
        <f t="shared" si="2234"/>
        <v>-0.32972785344228484</v>
      </c>
      <c r="AI4486" s="61" t="str">
        <f t="shared" si="2252"/>
        <v>Safety</v>
      </c>
      <c r="AJ4486" s="68" t="str">
        <f t="shared" si="2253"/>
        <v>Safety</v>
      </c>
      <c r="AK4486" s="72"/>
      <c r="AL4486" s="73"/>
      <c r="AM4486" s="72"/>
      <c r="AN4486" s="73"/>
      <c r="AO4486" s="74"/>
      <c r="AP4486" s="20"/>
      <c r="AQ4486" s="74"/>
      <c r="AR4486" s="20"/>
      <c r="AS4486" s="74"/>
      <c r="AT4486" s="20"/>
      <c r="AU4486" s="74" t="str">
        <f t="shared" si="2244"/>
        <v>00635U</v>
      </c>
      <c r="AV4486" s="20">
        <f t="shared" si="2250"/>
        <v>0</v>
      </c>
      <c r="AW4486" s="74" t="str">
        <f t="shared" si="2245"/>
        <v>00635U</v>
      </c>
      <c r="AX4486" s="20">
        <f t="shared" si="2246"/>
        <v>0</v>
      </c>
      <c r="AY4486" s="20">
        <f t="shared" si="2251"/>
        <v>1</v>
      </c>
      <c r="AZ4486" s="116">
        <v>39798</v>
      </c>
      <c r="BA4486" s="116"/>
      <c r="BB4486" s="20"/>
      <c r="BC4486" s="20"/>
      <c r="BD4486" s="76"/>
      <c r="BE4486" s="77"/>
      <c r="BF4486" s="77"/>
    </row>
    <row r="4487" spans="1:58" s="23" customFormat="1" ht="15.75" customHeight="1" x14ac:dyDescent="0.4">
      <c r="A4487" s="116">
        <v>39794</v>
      </c>
      <c r="B4487" s="112">
        <v>54.58</v>
      </c>
      <c r="C4487" s="112">
        <v>54.46</v>
      </c>
      <c r="D4487" s="112">
        <v>52.8</v>
      </c>
      <c r="E4487" s="112">
        <v>48.58</v>
      </c>
      <c r="F4487" s="112">
        <v>46.63</v>
      </c>
      <c r="G4487" s="112">
        <v>44.67</v>
      </c>
      <c r="H4487" s="113">
        <v>43.95</v>
      </c>
      <c r="I4487" s="90">
        <f t="shared" si="2247"/>
        <v>54.472631578947372</v>
      </c>
      <c r="J4487" s="90">
        <f t="shared" si="2248"/>
        <v>52.974736842105258</v>
      </c>
      <c r="K4487" s="114">
        <v>2</v>
      </c>
      <c r="L4487" s="115">
        <v>5.2631578947368418E-2</v>
      </c>
      <c r="M4487" s="11"/>
      <c r="N4487" s="90">
        <v>54.28</v>
      </c>
      <c r="O4487" s="90">
        <v>55.14</v>
      </c>
      <c r="P4487" s="90">
        <v>51.92</v>
      </c>
      <c r="Q4487" s="90">
        <v>47.42</v>
      </c>
      <c r="R4487" s="63">
        <f t="shared" si="2236"/>
        <v>52.78</v>
      </c>
      <c r="S4487" s="64">
        <f t="shared" si="2235"/>
        <v>-2.6891358910003584E-2</v>
      </c>
      <c r="T4487" s="65"/>
      <c r="U4487" s="65">
        <f t="shared" si="2231"/>
        <v>0.98440333696046434</v>
      </c>
      <c r="V4487" s="65">
        <f t="shared" si="2237"/>
        <v>1.0454545454545454</v>
      </c>
      <c r="W4487" s="65">
        <f t="shared" si="2238"/>
        <v>1.144664698439477</v>
      </c>
      <c r="X4487" s="61">
        <f t="shared" si="2249"/>
        <v>-2.1986075485525367E-3</v>
      </c>
      <c r="Y4487" s="66">
        <f t="shared" si="2239"/>
        <v>-9.5306710580485704E-2</v>
      </c>
      <c r="Z4487" s="61">
        <f t="shared" si="2240"/>
        <v>-2.7498115905621508E-2</v>
      </c>
      <c r="AA4487" s="67">
        <f t="shared" si="2241"/>
        <v>54.472631578947365</v>
      </c>
      <c r="AB4487" s="68">
        <f t="shared" si="2242"/>
        <v>5.5268975681650179E-3</v>
      </c>
      <c r="AC4487" s="69">
        <f t="shared" si="2243"/>
        <v>3.5488500174532677E-3</v>
      </c>
      <c r="AD4487" s="70">
        <f>_xlfn.PERCENTILE.EXC(AC4487:$AC$5675,0.5)</f>
        <v>5.5053925257085586E-2</v>
      </c>
      <c r="AE4487" s="70">
        <f>_xlfn.PERCENTILE.EXC($AC4487:AC$5675,0.35)</f>
        <v>2.8688636299489111E-2</v>
      </c>
      <c r="AF4487" s="71">
        <f t="shared" si="2232"/>
        <v>6.153157691801964E-3</v>
      </c>
      <c r="AG4487" s="70">
        <f t="shared" si="2233"/>
        <v>-0.31213811082236831</v>
      </c>
      <c r="AH4487" s="70">
        <f t="shared" si="2234"/>
        <v>-0.32972785344228484</v>
      </c>
      <c r="AI4487" s="61" t="str">
        <f t="shared" si="2252"/>
        <v>Safety</v>
      </c>
      <c r="AJ4487" s="68" t="str">
        <f t="shared" si="2253"/>
        <v>Safety</v>
      </c>
      <c r="AK4487" s="72"/>
      <c r="AL4487" s="73"/>
      <c r="AM4487" s="72"/>
      <c r="AN4487" s="73"/>
      <c r="AO4487" s="74"/>
      <c r="AP4487" s="20"/>
      <c r="AQ4487" s="74"/>
      <c r="AR4487" s="20"/>
      <c r="AS4487" s="74"/>
      <c r="AT4487" s="20"/>
      <c r="AU4487" s="74" t="str">
        <f t="shared" si="2244"/>
        <v>00635U</v>
      </c>
      <c r="AV4487" s="20">
        <f t="shared" si="2250"/>
        <v>0</v>
      </c>
      <c r="AW4487" s="74" t="str">
        <f t="shared" si="2245"/>
        <v>00635U</v>
      </c>
      <c r="AX4487" s="20">
        <f t="shared" si="2246"/>
        <v>0</v>
      </c>
      <c r="AY4487" s="20">
        <f t="shared" si="2251"/>
        <v>1</v>
      </c>
      <c r="AZ4487" s="116">
        <v>39797</v>
      </c>
      <c r="BA4487" s="116"/>
      <c r="BB4487" s="20"/>
      <c r="BC4487" s="20"/>
      <c r="BD4487" s="76"/>
      <c r="BE4487" s="77"/>
      <c r="BF4487" s="77"/>
    </row>
    <row r="4488" spans="1:58" s="23" customFormat="1" ht="15.75" customHeight="1" x14ac:dyDescent="0.4">
      <c r="A4488" s="116">
        <v>39793</v>
      </c>
      <c r="B4488" s="112">
        <v>55.06</v>
      </c>
      <c r="C4488" s="112">
        <v>55.32</v>
      </c>
      <c r="D4488" s="112">
        <v>53.38</v>
      </c>
      <c r="E4488" s="112">
        <v>49.09</v>
      </c>
      <c r="F4488" s="112">
        <v>47.07</v>
      </c>
      <c r="G4488" s="112">
        <v>45</v>
      </c>
      <c r="H4488" s="113">
        <v>45</v>
      </c>
      <c r="I4488" s="90">
        <f t="shared" si="2247"/>
        <v>55.278947368421051</v>
      </c>
      <c r="J4488" s="90">
        <f t="shared" si="2248"/>
        <v>53.686315789473689</v>
      </c>
      <c r="K4488" s="114">
        <v>3</v>
      </c>
      <c r="L4488" s="115">
        <v>5.2631578947368418E-2</v>
      </c>
      <c r="M4488" s="11"/>
      <c r="N4488" s="90">
        <v>55.78</v>
      </c>
      <c r="O4488" s="90">
        <v>56.09</v>
      </c>
      <c r="P4488" s="90">
        <v>52.68</v>
      </c>
      <c r="Q4488" s="90">
        <v>47.75</v>
      </c>
      <c r="R4488" s="63">
        <f t="shared" si="2236"/>
        <v>52.990000000000009</v>
      </c>
      <c r="S4488" s="64">
        <f t="shared" si="2235"/>
        <v>8.9718284586406364E-4</v>
      </c>
      <c r="T4488" s="65"/>
      <c r="U4488" s="65">
        <f t="shared" ref="U4488:U4551" si="2254">N4488/O4488</f>
        <v>0.99447316812265996</v>
      </c>
      <c r="V4488" s="65">
        <f t="shared" si="2237"/>
        <v>1.0588458618071375</v>
      </c>
      <c r="W4488" s="65">
        <f t="shared" si="2238"/>
        <v>1.1681675392670157</v>
      </c>
      <c r="X4488" s="61">
        <f t="shared" si="2249"/>
        <v>4.722121322193934E-3</v>
      </c>
      <c r="Y4488" s="66">
        <f t="shared" si="2239"/>
        <v>-8.3316357710328026E-2</v>
      </c>
      <c r="Z4488" s="61">
        <f t="shared" si="2240"/>
        <v>-2.8810815957345404E-2</v>
      </c>
      <c r="AA4488" s="67">
        <f t="shared" si="2241"/>
        <v>55.278947368421051</v>
      </c>
      <c r="AB4488" s="68">
        <f t="shared" si="2242"/>
        <v>-1.2907852276801701E-2</v>
      </c>
      <c r="AC4488" s="69">
        <f t="shared" si="2243"/>
        <v>-8.9826574323942365E-3</v>
      </c>
      <c r="AD4488" s="70">
        <f>_xlfn.PERCENTILE.EXC(AC4488:$AC$5675,0.5)</f>
        <v>5.5124591638305791E-2</v>
      </c>
      <c r="AE4488" s="70">
        <f>_xlfn.PERCENTILE.EXC($AC4488:AC$5675,0.35)</f>
        <v>2.8753159575210893E-2</v>
      </c>
      <c r="AF4488" s="71">
        <f t="shared" si="2232"/>
        <v>6.5731293664709816E-3</v>
      </c>
      <c r="AG4488" s="70">
        <f t="shared" si="2233"/>
        <v>-0.31213811082236831</v>
      </c>
      <c r="AH4488" s="70">
        <f t="shared" si="2234"/>
        <v>-0.32972785344228484</v>
      </c>
      <c r="AI4488" s="61" t="str">
        <f t="shared" si="2252"/>
        <v>Safety</v>
      </c>
      <c r="AJ4488" s="68" t="str">
        <f t="shared" si="2253"/>
        <v>Safety</v>
      </c>
      <c r="AK4488" s="72"/>
      <c r="AL4488" s="73"/>
      <c r="AM4488" s="72"/>
      <c r="AN4488" s="73"/>
      <c r="AO4488" s="74"/>
      <c r="AP4488" s="20"/>
      <c r="AQ4488" s="74"/>
      <c r="AR4488" s="20"/>
      <c r="AS4488" s="74"/>
      <c r="AT4488" s="20"/>
      <c r="AU4488" s="74" t="str">
        <f t="shared" si="2244"/>
        <v>00635U</v>
      </c>
      <c r="AV4488" s="20">
        <f t="shared" si="2250"/>
        <v>0</v>
      </c>
      <c r="AW4488" s="74" t="str">
        <f t="shared" si="2245"/>
        <v>00635U</v>
      </c>
      <c r="AX4488" s="20">
        <f t="shared" si="2246"/>
        <v>0</v>
      </c>
      <c r="AY4488" s="20">
        <f t="shared" si="2251"/>
        <v>1</v>
      </c>
      <c r="AZ4488" s="116">
        <v>39794</v>
      </c>
      <c r="BA4488" s="116"/>
      <c r="BB4488" s="20"/>
      <c r="BC4488" s="20"/>
      <c r="BD4488" s="76"/>
      <c r="BE4488" s="77"/>
      <c r="BF4488" s="77"/>
    </row>
    <row r="4489" spans="1:58" s="23" customFormat="1" ht="15.75" customHeight="1" x14ac:dyDescent="0.4">
      <c r="A4489" s="116">
        <v>39792</v>
      </c>
      <c r="B4489" s="112">
        <v>55.26</v>
      </c>
      <c r="C4489" s="112">
        <v>54.44</v>
      </c>
      <c r="D4489" s="112">
        <v>52.76</v>
      </c>
      <c r="E4489" s="112">
        <v>48.48</v>
      </c>
      <c r="F4489" s="112">
        <v>46.35</v>
      </c>
      <c r="G4489" s="112">
        <v>44.44</v>
      </c>
      <c r="H4489" s="113">
        <v>44.58</v>
      </c>
      <c r="I4489" s="90">
        <f t="shared" si="2247"/>
        <v>54.612631578947365</v>
      </c>
      <c r="J4489" s="90">
        <f t="shared" si="2248"/>
        <v>53.113684210526316</v>
      </c>
      <c r="K4489" s="114">
        <v>4</v>
      </c>
      <c r="L4489" s="115">
        <v>5.2631578947368418E-2</v>
      </c>
      <c r="M4489" s="11"/>
      <c r="N4489" s="90">
        <v>55.73</v>
      </c>
      <c r="O4489" s="90">
        <v>56.16</v>
      </c>
      <c r="P4489" s="90">
        <v>52.74</v>
      </c>
      <c r="Q4489" s="90">
        <v>48.1</v>
      </c>
      <c r="R4489" s="63">
        <f t="shared" si="2236"/>
        <v>53.170000000000009</v>
      </c>
      <c r="S4489" s="64">
        <f t="shared" si="2235"/>
        <v>-5.3980648446783228E-2</v>
      </c>
      <c r="T4489" s="65"/>
      <c r="U4489" s="65">
        <f t="shared" si="2254"/>
        <v>0.9923433048433048</v>
      </c>
      <c r="V4489" s="65">
        <f t="shared" si="2237"/>
        <v>1.0566932119833143</v>
      </c>
      <c r="W4489" s="65">
        <f t="shared" si="2238"/>
        <v>1.1586278586278584</v>
      </c>
      <c r="X4489" s="61">
        <f t="shared" si="2249"/>
        <v>-1.4838943177705398E-2</v>
      </c>
      <c r="Y4489" s="66">
        <f t="shared" si="2239"/>
        <v>-8.044554455445542E-2</v>
      </c>
      <c r="Z4489" s="61">
        <f t="shared" si="2240"/>
        <v>-2.7446898731737349E-2</v>
      </c>
      <c r="AA4489" s="67">
        <f t="shared" si="2241"/>
        <v>54.612631578947372</v>
      </c>
      <c r="AB4489" s="68">
        <f t="shared" si="2242"/>
        <v>-8.4335187511214594E-3</v>
      </c>
      <c r="AC4489" s="69">
        <f t="shared" si="2243"/>
        <v>-2.0049675597570874E-2</v>
      </c>
      <c r="AD4489" s="70">
        <f>_xlfn.PERCENTILE.EXC(AC4489:$AC$5675,0.5)</f>
        <v>5.5195258019525996E-2</v>
      </c>
      <c r="AE4489" s="70">
        <f>_xlfn.PERCENTILE.EXC($AC4489:AC$5675,0.35)</f>
        <v>2.8787446758539188E-2</v>
      </c>
      <c r="AF4489" s="71">
        <f t="shared" si="2232"/>
        <v>6.7525931158085037E-3</v>
      </c>
      <c r="AG4489" s="70">
        <f t="shared" si="2233"/>
        <v>-0.31213811082236831</v>
      </c>
      <c r="AH4489" s="70">
        <f t="shared" si="2234"/>
        <v>-0.32972785344228484</v>
      </c>
      <c r="AI4489" s="61" t="str">
        <f t="shared" si="2252"/>
        <v>Safety</v>
      </c>
      <c r="AJ4489" s="68" t="str">
        <f t="shared" si="2253"/>
        <v>Safety</v>
      </c>
      <c r="AK4489" s="72"/>
      <c r="AL4489" s="73"/>
      <c r="AM4489" s="72"/>
      <c r="AN4489" s="73"/>
      <c r="AO4489" s="74"/>
      <c r="AP4489" s="20"/>
      <c r="AQ4489" s="74"/>
      <c r="AR4489" s="20"/>
      <c r="AS4489" s="74"/>
      <c r="AT4489" s="20"/>
      <c r="AU4489" s="74" t="str">
        <f t="shared" si="2244"/>
        <v>00635U</v>
      </c>
      <c r="AV4489" s="20">
        <f t="shared" si="2250"/>
        <v>0</v>
      </c>
      <c r="AW4489" s="74" t="str">
        <f t="shared" si="2245"/>
        <v>00635U</v>
      </c>
      <c r="AX4489" s="20">
        <f t="shared" si="2246"/>
        <v>0</v>
      </c>
      <c r="AY4489" s="20">
        <f t="shared" si="2251"/>
        <v>1</v>
      </c>
      <c r="AZ4489" s="116">
        <v>39793</v>
      </c>
      <c r="BA4489" s="116"/>
      <c r="BB4489" s="20"/>
      <c r="BC4489" s="20"/>
      <c r="BD4489" s="76"/>
      <c r="BE4489" s="77"/>
      <c r="BF4489" s="77"/>
    </row>
    <row r="4490" spans="1:58" s="23" customFormat="1" ht="15.75" customHeight="1" x14ac:dyDescent="0.4">
      <c r="A4490" s="116">
        <v>39791</v>
      </c>
      <c r="B4490" s="112">
        <v>56.4</v>
      </c>
      <c r="C4490" s="112">
        <v>55.38</v>
      </c>
      <c r="D4490" s="112">
        <v>53.33</v>
      </c>
      <c r="E4490" s="112">
        <v>48.82</v>
      </c>
      <c r="F4490" s="112">
        <v>46.79</v>
      </c>
      <c r="G4490" s="112">
        <v>45.26</v>
      </c>
      <c r="H4490" s="113">
        <v>44.84</v>
      </c>
      <c r="I4490" s="90">
        <f t="shared" si="2247"/>
        <v>55.648421052631583</v>
      </c>
      <c r="J4490" s="90">
        <f t="shared" si="2248"/>
        <v>53.869473684210526</v>
      </c>
      <c r="K4490" s="114">
        <v>5</v>
      </c>
      <c r="L4490" s="115">
        <v>5.2631578947368418E-2</v>
      </c>
      <c r="M4490" s="11"/>
      <c r="N4490" s="90">
        <v>58.91</v>
      </c>
      <c r="O4490" s="90">
        <v>57.77</v>
      </c>
      <c r="P4490" s="90">
        <v>53.67</v>
      </c>
      <c r="Q4490" s="90">
        <v>48.83</v>
      </c>
      <c r="R4490" s="63">
        <f t="shared" si="2236"/>
        <v>52.53</v>
      </c>
      <c r="S4490" s="64">
        <f t="shared" si="2235"/>
        <v>7.180714652077186E-3</v>
      </c>
      <c r="T4490" s="65"/>
      <c r="U4490" s="65">
        <f t="shared" si="2254"/>
        <v>1.0197334256534532</v>
      </c>
      <c r="V4490" s="65">
        <f t="shared" si="2237"/>
        <v>1.0976336873486119</v>
      </c>
      <c r="W4490" s="65">
        <f t="shared" si="2238"/>
        <v>1.2064304730698341</v>
      </c>
      <c r="X4490" s="61">
        <f t="shared" si="2249"/>
        <v>-1.8085106382978652E-2</v>
      </c>
      <c r="Y4490" s="66">
        <f t="shared" si="2239"/>
        <v>-8.1523965587873753E-2</v>
      </c>
      <c r="Z4490" s="61">
        <f t="shared" si="2240"/>
        <v>-3.1967616237279249E-2</v>
      </c>
      <c r="AA4490" s="67">
        <f t="shared" si="2241"/>
        <v>55.648421052631591</v>
      </c>
      <c r="AB4490" s="68">
        <f t="shared" si="2242"/>
        <v>-4.2607367170259688E-2</v>
      </c>
      <c r="AC4490" s="69">
        <f t="shared" si="2243"/>
        <v>-5.5365454886579631E-2</v>
      </c>
      <c r="AD4490" s="70">
        <f>_xlfn.PERCENTILE.EXC(AC4490:$AC$5675,0.5)</f>
        <v>5.5213908079530478E-2</v>
      </c>
      <c r="AE4490" s="70">
        <f>_xlfn.PERCENTILE.EXC($AC4490:AC$5675,0.35)</f>
        <v>2.8911836414745665E-2</v>
      </c>
      <c r="AF4490" s="71">
        <f t="shared" si="2232"/>
        <v>6.8054877519396935E-3</v>
      </c>
      <c r="AG4490" s="70">
        <f t="shared" si="2233"/>
        <v>-0.31213811082236831</v>
      </c>
      <c r="AH4490" s="70">
        <f t="shared" si="2234"/>
        <v>-0.32972785344228484</v>
      </c>
      <c r="AI4490" s="61" t="str">
        <f t="shared" si="2252"/>
        <v>Safety</v>
      </c>
      <c r="AJ4490" s="68" t="str">
        <f t="shared" si="2253"/>
        <v>Safety</v>
      </c>
      <c r="AK4490" s="72"/>
      <c r="AL4490" s="73"/>
      <c r="AM4490" s="72"/>
      <c r="AN4490" s="73"/>
      <c r="AO4490" s="74"/>
      <c r="AP4490" s="20"/>
      <c r="AQ4490" s="74"/>
      <c r="AR4490" s="20"/>
      <c r="AS4490" s="74"/>
      <c r="AT4490" s="20"/>
      <c r="AU4490" s="74" t="str">
        <f t="shared" si="2244"/>
        <v>00635U</v>
      </c>
      <c r="AV4490" s="20">
        <f t="shared" si="2250"/>
        <v>0</v>
      </c>
      <c r="AW4490" s="74" t="str">
        <f t="shared" si="2245"/>
        <v>00635U</v>
      </c>
      <c r="AX4490" s="20">
        <f t="shared" si="2246"/>
        <v>0</v>
      </c>
      <c r="AY4490" s="20">
        <f t="shared" si="2251"/>
        <v>1</v>
      </c>
      <c r="AZ4490" s="116">
        <v>39792</v>
      </c>
      <c r="BA4490" s="116"/>
      <c r="BB4490" s="20"/>
      <c r="BC4490" s="20"/>
      <c r="BD4490" s="76"/>
      <c r="BE4490" s="77"/>
      <c r="BF4490" s="77"/>
    </row>
    <row r="4491" spans="1:58" s="23" customFormat="1" ht="15.75" customHeight="1" x14ac:dyDescent="0.4">
      <c r="A4491" s="116">
        <v>39790</v>
      </c>
      <c r="B4491" s="112">
        <v>55.26</v>
      </c>
      <c r="C4491" s="112">
        <v>54.67</v>
      </c>
      <c r="D4491" s="112">
        <v>52.72</v>
      </c>
      <c r="E4491" s="112">
        <v>48.23</v>
      </c>
      <c r="F4491" s="112">
        <v>45.38</v>
      </c>
      <c r="G4491" s="112">
        <v>43.93</v>
      </c>
      <c r="H4491" s="113">
        <v>44.06</v>
      </c>
      <c r="I4491" s="90">
        <f t="shared" si="2247"/>
        <v>54.856315789473683</v>
      </c>
      <c r="J4491" s="90">
        <f t="shared" si="2248"/>
        <v>53.335789473684208</v>
      </c>
      <c r="K4491" s="114">
        <v>6</v>
      </c>
      <c r="L4491" s="115">
        <v>5.2631578947368418E-2</v>
      </c>
      <c r="M4491" s="11"/>
      <c r="N4491" s="90">
        <v>58.49</v>
      </c>
      <c r="O4491" s="90">
        <v>56.6</v>
      </c>
      <c r="P4491" s="90">
        <v>52.31</v>
      </c>
      <c r="Q4491" s="90">
        <v>48.09</v>
      </c>
      <c r="R4491" s="63">
        <f t="shared" si="2236"/>
        <v>50.419999999999995</v>
      </c>
      <c r="S4491" s="64">
        <f t="shared" si="2235"/>
        <v>-2.4028032704822254E-2</v>
      </c>
      <c r="T4491" s="65"/>
      <c r="U4491" s="65">
        <f t="shared" si="2254"/>
        <v>1.0333922261484099</v>
      </c>
      <c r="V4491" s="65">
        <f t="shared" si="2237"/>
        <v>1.1181418466832345</v>
      </c>
      <c r="W4491" s="65">
        <f t="shared" si="2238"/>
        <v>1.2162611769598668</v>
      </c>
      <c r="X4491" s="61">
        <f t="shared" si="2249"/>
        <v>-1.0676800579080643E-2</v>
      </c>
      <c r="Y4491" s="66">
        <f t="shared" si="2239"/>
        <v>-8.6460709102218425E-2</v>
      </c>
      <c r="Z4491" s="61">
        <f t="shared" si="2240"/>
        <v>-2.7718345534266574E-2</v>
      </c>
      <c r="AA4491" s="67">
        <f t="shared" si="2241"/>
        <v>54.856315789473683</v>
      </c>
      <c r="AB4491" s="68">
        <f t="shared" si="2242"/>
        <v>-5.5223115062403898E-2</v>
      </c>
      <c r="AC4491" s="69">
        <f t="shared" si="2243"/>
        <v>-6.212487964654332E-2</v>
      </c>
      <c r="AD4491" s="70">
        <f>_xlfn.PERCENTILE.EXC(AC4491:$AC$5675,0.5)</f>
        <v>5.5232558139534961E-2</v>
      </c>
      <c r="AE4491" s="70">
        <f>_xlfn.PERCENTILE.EXC($AC4491:AC$5675,0.35)</f>
        <v>2.9089301578732005E-2</v>
      </c>
      <c r="AF4491" s="71">
        <f t="shared" si="2232"/>
        <v>6.9143926219829895E-3</v>
      </c>
      <c r="AG4491" s="70">
        <f t="shared" si="2233"/>
        <v>-0.31213811082236831</v>
      </c>
      <c r="AH4491" s="70">
        <f t="shared" si="2234"/>
        <v>-0.32972785344228484</v>
      </c>
      <c r="AI4491" s="61" t="str">
        <f t="shared" si="2252"/>
        <v>Safety</v>
      </c>
      <c r="AJ4491" s="68" t="str">
        <f t="shared" si="2253"/>
        <v>Safety</v>
      </c>
      <c r="AK4491" s="72"/>
      <c r="AL4491" s="73"/>
      <c r="AM4491" s="72"/>
      <c r="AN4491" s="73"/>
      <c r="AO4491" s="74"/>
      <c r="AP4491" s="20"/>
      <c r="AQ4491" s="74"/>
      <c r="AR4491" s="20"/>
      <c r="AS4491" s="74"/>
      <c r="AT4491" s="20"/>
      <c r="AU4491" s="74" t="str">
        <f t="shared" si="2244"/>
        <v>00635U</v>
      </c>
      <c r="AV4491" s="20">
        <f t="shared" si="2250"/>
        <v>0</v>
      </c>
      <c r="AW4491" s="74" t="str">
        <f t="shared" si="2245"/>
        <v>00635U</v>
      </c>
      <c r="AX4491" s="20">
        <f t="shared" si="2246"/>
        <v>0</v>
      </c>
      <c r="AY4491" s="20">
        <f t="shared" si="2251"/>
        <v>1</v>
      </c>
      <c r="AZ4491" s="116">
        <v>39791</v>
      </c>
      <c r="BA4491" s="116"/>
      <c r="BB4491" s="20"/>
      <c r="BC4491" s="20"/>
      <c r="BD4491" s="76"/>
      <c r="BE4491" s="77"/>
      <c r="BF4491" s="77"/>
    </row>
    <row r="4492" spans="1:58" s="23" customFormat="1" ht="15.75" customHeight="1" x14ac:dyDescent="0.4">
      <c r="A4492" s="116">
        <v>39787</v>
      </c>
      <c r="B4492" s="112">
        <v>58.32</v>
      </c>
      <c r="C4492" s="112">
        <v>56.75</v>
      </c>
      <c r="D4492" s="112">
        <v>53.58</v>
      </c>
      <c r="E4492" s="112">
        <v>48.7</v>
      </c>
      <c r="F4492" s="112">
        <v>46.03</v>
      </c>
      <c r="G4492" s="112">
        <v>44.06</v>
      </c>
      <c r="H4492" s="113">
        <v>43.86</v>
      </c>
      <c r="I4492" s="90">
        <f t="shared" si="2247"/>
        <v>57.328421052631576</v>
      </c>
      <c r="J4492" s="90">
        <f t="shared" si="2248"/>
        <v>54.747894736842106</v>
      </c>
      <c r="K4492" s="114">
        <v>7</v>
      </c>
      <c r="L4492" s="115">
        <v>5.2631578947368418E-2</v>
      </c>
      <c r="M4492" s="11"/>
      <c r="N4492" s="90">
        <v>59.93</v>
      </c>
      <c r="O4492" s="90">
        <v>58.06</v>
      </c>
      <c r="P4492" s="90">
        <v>53.5</v>
      </c>
      <c r="Q4492" s="90">
        <v>49.38</v>
      </c>
      <c r="R4492" s="63">
        <f t="shared" si="2236"/>
        <v>51.63</v>
      </c>
      <c r="S4492" s="64">
        <f t="shared" si="2235"/>
        <v>-5.8296668761785055E-2</v>
      </c>
      <c r="T4492" s="65"/>
      <c r="U4492" s="65">
        <f t="shared" si="2254"/>
        <v>1.0322080606269377</v>
      </c>
      <c r="V4492" s="65">
        <f t="shared" si="2237"/>
        <v>1.1201869158878504</v>
      </c>
      <c r="W4492" s="65">
        <f t="shared" si="2238"/>
        <v>1.2136492507087888</v>
      </c>
      <c r="X4492" s="61">
        <f t="shared" si="2249"/>
        <v>-2.6920438957475999E-2</v>
      </c>
      <c r="Y4492" s="66">
        <f t="shared" si="2239"/>
        <v>-9.9383983572895337E-2</v>
      </c>
      <c r="Z4492" s="61">
        <f t="shared" si="2240"/>
        <v>-4.5013036612684014E-2</v>
      </c>
      <c r="AA4492" s="67">
        <f t="shared" si="2241"/>
        <v>57.328421052631569</v>
      </c>
      <c r="AB4492" s="68">
        <f t="shared" si="2242"/>
        <v>-2.6864675454697139E-2</v>
      </c>
      <c r="AC4492" s="69">
        <f t="shared" si="2243"/>
        <v>-4.3410294466351258E-2</v>
      </c>
      <c r="AD4492" s="70">
        <f>_xlfn.PERCENTILE.EXC(AC4492:$AC$5675,0.5)</f>
        <v>5.5371381110583796E-2</v>
      </c>
      <c r="AE4492" s="70">
        <f>_xlfn.PERCENTILE.EXC($AC4492:AC$5675,0.35)</f>
        <v>2.9338431546249877E-2</v>
      </c>
      <c r="AF4492" s="71">
        <f t="shared" si="2232"/>
        <v>7.1186131926981658E-3</v>
      </c>
      <c r="AG4492" s="70">
        <f t="shared" si="2233"/>
        <v>-0.31213811082236831</v>
      </c>
      <c r="AH4492" s="70">
        <f t="shared" si="2234"/>
        <v>-0.32972785344228484</v>
      </c>
      <c r="AI4492" s="61" t="str">
        <f t="shared" si="2252"/>
        <v>Safety</v>
      </c>
      <c r="AJ4492" s="68" t="str">
        <f t="shared" si="2253"/>
        <v>Safety</v>
      </c>
      <c r="AK4492" s="72"/>
      <c r="AL4492" s="73"/>
      <c r="AM4492" s="72"/>
      <c r="AN4492" s="73"/>
      <c r="AO4492" s="74"/>
      <c r="AP4492" s="20"/>
      <c r="AQ4492" s="74"/>
      <c r="AR4492" s="20"/>
      <c r="AS4492" s="74"/>
      <c r="AT4492" s="20"/>
      <c r="AU4492" s="74" t="str">
        <f t="shared" si="2244"/>
        <v>00635U</v>
      </c>
      <c r="AV4492" s="20">
        <f t="shared" si="2250"/>
        <v>0</v>
      </c>
      <c r="AW4492" s="74" t="str">
        <f t="shared" si="2245"/>
        <v>00635U</v>
      </c>
      <c r="AX4492" s="20">
        <f t="shared" si="2246"/>
        <v>0</v>
      </c>
      <c r="AY4492" s="20">
        <f t="shared" si="2251"/>
        <v>1</v>
      </c>
      <c r="AZ4492" s="116">
        <v>39790</v>
      </c>
      <c r="BA4492" s="116"/>
      <c r="BB4492" s="20"/>
      <c r="BC4492" s="20"/>
      <c r="BD4492" s="76"/>
      <c r="BE4492" s="77"/>
      <c r="BF4492" s="77"/>
    </row>
    <row r="4493" spans="1:58" s="23" customFormat="1" ht="15.75" customHeight="1" x14ac:dyDescent="0.4">
      <c r="A4493" s="116">
        <v>39786</v>
      </c>
      <c r="B4493" s="112">
        <v>60.49</v>
      </c>
      <c r="C4493" s="112">
        <v>57.62</v>
      </c>
      <c r="D4493" s="112">
        <v>53.94</v>
      </c>
      <c r="E4493" s="112">
        <v>49.35</v>
      </c>
      <c r="F4493" s="112">
        <v>46.68</v>
      </c>
      <c r="G4493" s="112">
        <v>44.28</v>
      </c>
      <c r="H4493" s="113">
        <v>43.37</v>
      </c>
      <c r="I4493" s="90">
        <f t="shared" si="2247"/>
        <v>58.828421052631576</v>
      </c>
      <c r="J4493" s="90">
        <f t="shared" si="2248"/>
        <v>55.489473684210523</v>
      </c>
      <c r="K4493" s="114">
        <v>8</v>
      </c>
      <c r="L4493" s="115">
        <v>5.2631578947368418E-2</v>
      </c>
      <c r="M4493" s="11"/>
      <c r="N4493" s="90">
        <v>63.64</v>
      </c>
      <c r="O4493" s="90">
        <v>61.29</v>
      </c>
      <c r="P4493" s="90">
        <v>55.88</v>
      </c>
      <c r="Q4493" s="90">
        <v>50.09</v>
      </c>
      <c r="R4493" s="63">
        <f t="shared" si="2236"/>
        <v>53.53</v>
      </c>
      <c r="S4493" s="64">
        <f t="shared" si="2235"/>
        <v>4.8089591567852467E-2</v>
      </c>
      <c r="T4493" s="65"/>
      <c r="U4493" s="65">
        <f t="shared" si="2254"/>
        <v>1.0383423070647742</v>
      </c>
      <c r="V4493" s="65">
        <f t="shared" si="2237"/>
        <v>1.1388690050107373</v>
      </c>
      <c r="W4493" s="65">
        <f t="shared" si="2238"/>
        <v>1.2705130764623676</v>
      </c>
      <c r="X4493" s="61">
        <f t="shared" si="2249"/>
        <v>-4.7445858819639683E-2</v>
      </c>
      <c r="Y4493" s="66">
        <f t="shared" si="2239"/>
        <v>-0.12117527862208721</v>
      </c>
      <c r="Z4493" s="61">
        <f t="shared" si="2240"/>
        <v>-5.675738543847407E-2</v>
      </c>
      <c r="AA4493" s="67">
        <f t="shared" si="2241"/>
        <v>58.828421052631583</v>
      </c>
      <c r="AB4493" s="68">
        <f t="shared" si="2242"/>
        <v>-4.9497171590194823E-2</v>
      </c>
      <c r="AC4493" s="69">
        <f t="shared" si="2243"/>
        <v>-7.5606205961163062E-2</v>
      </c>
      <c r="AD4493" s="70">
        <f>_xlfn.PERCENTILE.EXC(AC4493:$AC$5675,0.5)</f>
        <v>5.5510204081632632E-2</v>
      </c>
      <c r="AE4493" s="70">
        <f>_xlfn.PERCENTILE.EXC($AC4493:AC$5675,0.35)</f>
        <v>2.9470344638985291E-2</v>
      </c>
      <c r="AF4493" s="71">
        <f t="shared" si="2232"/>
        <v>7.3901546709168892E-3</v>
      </c>
      <c r="AG4493" s="70">
        <f t="shared" si="2233"/>
        <v>-0.31213811082236831</v>
      </c>
      <c r="AH4493" s="70">
        <f t="shared" si="2234"/>
        <v>-0.32972785344228484</v>
      </c>
      <c r="AI4493" s="61" t="str">
        <f t="shared" si="2252"/>
        <v>Safety</v>
      </c>
      <c r="AJ4493" s="68" t="str">
        <f t="shared" si="2253"/>
        <v>Safety</v>
      </c>
      <c r="AK4493" s="72"/>
      <c r="AL4493" s="73"/>
      <c r="AM4493" s="72"/>
      <c r="AN4493" s="73"/>
      <c r="AO4493" s="74"/>
      <c r="AP4493" s="20"/>
      <c r="AQ4493" s="74"/>
      <c r="AR4493" s="20"/>
      <c r="AS4493" s="74"/>
      <c r="AT4493" s="20"/>
      <c r="AU4493" s="74" t="str">
        <f t="shared" si="2244"/>
        <v>00635U</v>
      </c>
      <c r="AV4493" s="20">
        <f t="shared" si="2250"/>
        <v>0</v>
      </c>
      <c r="AW4493" s="74" t="str">
        <f t="shared" si="2245"/>
        <v>00635U</v>
      </c>
      <c r="AX4493" s="20">
        <f t="shared" si="2246"/>
        <v>0</v>
      </c>
      <c r="AY4493" s="20">
        <f t="shared" si="2251"/>
        <v>1</v>
      </c>
      <c r="AZ4493" s="116">
        <v>39787</v>
      </c>
      <c r="BA4493" s="116"/>
      <c r="BB4493" s="20"/>
      <c r="BC4493" s="20"/>
      <c r="BD4493" s="76"/>
      <c r="BE4493" s="77"/>
      <c r="BF4493" s="77"/>
    </row>
    <row r="4494" spans="1:58" s="23" customFormat="1" ht="15.75" customHeight="1" x14ac:dyDescent="0.4">
      <c r="A4494" s="116">
        <v>39785</v>
      </c>
      <c r="B4494" s="112">
        <v>57.73</v>
      </c>
      <c r="C4494" s="112">
        <v>55.21</v>
      </c>
      <c r="D4494" s="112">
        <v>51.21</v>
      </c>
      <c r="E4494" s="112">
        <v>47.12</v>
      </c>
      <c r="F4494" s="112">
        <v>44.95</v>
      </c>
      <c r="G4494" s="112">
        <v>42.95</v>
      </c>
      <c r="H4494" s="113">
        <v>42.66</v>
      </c>
      <c r="I4494" s="90">
        <f t="shared" si="2247"/>
        <v>56.403684210526315</v>
      </c>
      <c r="J4494" s="90">
        <f t="shared" si="2248"/>
        <v>53.104736842105261</v>
      </c>
      <c r="K4494" s="114">
        <v>9</v>
      </c>
      <c r="L4494" s="115">
        <v>5.2631578947368418E-2</v>
      </c>
      <c r="M4494" s="11"/>
      <c r="N4494" s="90">
        <v>60.72</v>
      </c>
      <c r="O4494" s="90">
        <v>58.5</v>
      </c>
      <c r="P4494" s="90">
        <v>52.63</v>
      </c>
      <c r="Q4494" s="90">
        <v>48.24</v>
      </c>
      <c r="R4494" s="63">
        <f t="shared" si="2236"/>
        <v>50.41</v>
      </c>
      <c r="S4494" s="64">
        <f t="shared" si="2235"/>
        <v>-3.5884407748491554E-2</v>
      </c>
      <c r="T4494" s="65"/>
      <c r="U4494" s="65">
        <f t="shared" si="2254"/>
        <v>1.0379487179487179</v>
      </c>
      <c r="V4494" s="65">
        <f t="shared" si="2237"/>
        <v>1.153714611438343</v>
      </c>
      <c r="W4494" s="65">
        <f t="shared" si="2238"/>
        <v>1.2587064676616915</v>
      </c>
      <c r="X4494" s="61">
        <f t="shared" si="2249"/>
        <v>-4.3651481032392102E-2</v>
      </c>
      <c r="Y4494" s="66">
        <f t="shared" si="2239"/>
        <v>-9.4651952461799679E-2</v>
      </c>
      <c r="Z4494" s="61">
        <f t="shared" si="2240"/>
        <v>-5.848815400263143E-2</v>
      </c>
      <c r="AA4494" s="67">
        <f t="shared" si="2241"/>
        <v>56.403684210526322</v>
      </c>
      <c r="AB4494" s="68">
        <f t="shared" si="2242"/>
        <v>-4.9242424242424275E-2</v>
      </c>
      <c r="AC4494" s="69">
        <f t="shared" si="2243"/>
        <v>-7.1085569655363584E-2</v>
      </c>
      <c r="AD4494" s="70">
        <f>_xlfn.PERCENTILE.EXC(AC4494:$AC$5675,0.5)</f>
        <v>5.552181612331987E-2</v>
      </c>
      <c r="AE4494" s="70">
        <f>_xlfn.PERCENTILE.EXC($AC4494:AC$5675,0.35)</f>
        <v>2.9531441606275109E-2</v>
      </c>
      <c r="AF4494" s="71">
        <f t="shared" ref="AF4494:AF4557" si="2255">_xlfn.PERCENTILE.EXC($AC4494:$AC5494,0.28)</f>
        <v>7.6139185172233274E-3</v>
      </c>
      <c r="AG4494" s="70">
        <f t="shared" ref="AG4494:AG4557" si="2256">_xlfn.PERCENTILE.EXC($AC4494:$AC5494,0.01)</f>
        <v>-0.31213811082236831</v>
      </c>
      <c r="AH4494" s="70">
        <f t="shared" ref="AH4494:AH4557" si="2257">_xlfn.PERCENTILE.EXC($AC4494:$AC5494,0.005)</f>
        <v>-0.32972785344228484</v>
      </c>
      <c r="AI4494" s="61" t="str">
        <f t="shared" si="2252"/>
        <v>Safety</v>
      </c>
      <c r="AJ4494" s="68" t="str">
        <f t="shared" si="2253"/>
        <v>Safety</v>
      </c>
      <c r="AK4494" s="72"/>
      <c r="AL4494" s="73"/>
      <c r="AM4494" s="72"/>
      <c r="AN4494" s="73"/>
      <c r="AO4494" s="74"/>
      <c r="AP4494" s="20"/>
      <c r="AQ4494" s="74"/>
      <c r="AR4494" s="20"/>
      <c r="AS4494" s="74"/>
      <c r="AT4494" s="20"/>
      <c r="AU4494" s="74" t="str">
        <f t="shared" si="2244"/>
        <v>00635U</v>
      </c>
      <c r="AV4494" s="20">
        <f t="shared" si="2250"/>
        <v>0</v>
      </c>
      <c r="AW4494" s="74" t="str">
        <f t="shared" si="2245"/>
        <v>00635U</v>
      </c>
      <c r="AX4494" s="20">
        <f t="shared" si="2246"/>
        <v>0</v>
      </c>
      <c r="AY4494" s="20">
        <f t="shared" si="2251"/>
        <v>1</v>
      </c>
      <c r="AZ4494" s="116">
        <v>39786</v>
      </c>
      <c r="BA4494" s="116"/>
      <c r="BB4494" s="20"/>
      <c r="BC4494" s="20"/>
      <c r="BD4494" s="76"/>
      <c r="BE4494" s="77"/>
      <c r="BF4494" s="77"/>
    </row>
    <row r="4495" spans="1:58" s="23" customFormat="1" ht="15.75" customHeight="1" x14ac:dyDescent="0.4">
      <c r="A4495" s="116">
        <v>39784</v>
      </c>
      <c r="B4495" s="112">
        <v>57.93</v>
      </c>
      <c r="C4495" s="112">
        <v>55.3</v>
      </c>
      <c r="D4495" s="112">
        <v>51.78</v>
      </c>
      <c r="E4495" s="112">
        <v>47.57</v>
      </c>
      <c r="F4495" s="112">
        <v>45.16</v>
      </c>
      <c r="G4495" s="112">
        <v>43.14</v>
      </c>
      <c r="H4495" s="113">
        <v>42.94</v>
      </c>
      <c r="I4495" s="90">
        <f t="shared" si="2247"/>
        <v>56.684210526315788</v>
      </c>
      <c r="J4495" s="90">
        <f t="shared" si="2248"/>
        <v>53.632631578947368</v>
      </c>
      <c r="K4495" s="114">
        <v>10</v>
      </c>
      <c r="L4495" s="115">
        <v>5.2631578947368418E-2</v>
      </c>
      <c r="M4495" s="11"/>
      <c r="N4495" s="90">
        <v>62.98</v>
      </c>
      <c r="O4495" s="90">
        <v>59.65</v>
      </c>
      <c r="P4495" s="90">
        <v>53.49</v>
      </c>
      <c r="Q4495" s="90">
        <v>48.54</v>
      </c>
      <c r="R4495" s="63">
        <f t="shared" si="2236"/>
        <v>50.160000000000004</v>
      </c>
      <c r="S4495" s="64">
        <f t="shared" si="2235"/>
        <v>-8.0718143336739281E-2</v>
      </c>
      <c r="T4495" s="65"/>
      <c r="U4495" s="65">
        <f t="shared" si="2254"/>
        <v>1.0558256496227996</v>
      </c>
      <c r="V4495" s="65">
        <f t="shared" si="2237"/>
        <v>1.1774163395027106</v>
      </c>
      <c r="W4495" s="65">
        <f t="shared" si="2238"/>
        <v>1.2974866089822825</v>
      </c>
      <c r="X4495" s="61">
        <f t="shared" si="2249"/>
        <v>-4.5399620231313699E-2</v>
      </c>
      <c r="Y4495" s="66">
        <f t="shared" si="2239"/>
        <v>-9.7330250157662446E-2</v>
      </c>
      <c r="Z4495" s="61">
        <f t="shared" si="2240"/>
        <v>-5.3834726090993476E-2</v>
      </c>
      <c r="AA4495" s="67">
        <f t="shared" si="2241"/>
        <v>56.684210526315788</v>
      </c>
      <c r="AB4495" s="68">
        <f t="shared" si="2242"/>
        <v>-8.0184185455700177E-2</v>
      </c>
      <c r="AC4495" s="69">
        <f t="shared" si="2243"/>
        <v>-9.9964901138205928E-2</v>
      </c>
      <c r="AD4495" s="70">
        <f>_xlfn.PERCENTILE.EXC(AC4495:$AC$5675,0.5)</f>
        <v>5.5533428165007108E-2</v>
      </c>
      <c r="AE4495" s="70">
        <f>_xlfn.PERCENTILE.EXC($AC4495:AC$5675,0.35)</f>
        <v>2.9621871629086159E-2</v>
      </c>
      <c r="AF4495" s="71">
        <f t="shared" si="2255"/>
        <v>7.7609831847936074E-3</v>
      </c>
      <c r="AG4495" s="70">
        <f t="shared" si="2256"/>
        <v>-0.31213811082236831</v>
      </c>
      <c r="AH4495" s="70">
        <f t="shared" si="2257"/>
        <v>-0.32972785344228484</v>
      </c>
      <c r="AI4495" s="61" t="str">
        <f t="shared" si="2252"/>
        <v>Safety</v>
      </c>
      <c r="AJ4495" s="68" t="str">
        <f t="shared" si="2253"/>
        <v>Safety</v>
      </c>
      <c r="AK4495" s="72"/>
      <c r="AL4495" s="73"/>
      <c r="AM4495" s="72"/>
      <c r="AN4495" s="73"/>
      <c r="AO4495" s="74"/>
      <c r="AP4495" s="20"/>
      <c r="AQ4495" s="74"/>
      <c r="AR4495" s="20"/>
      <c r="AS4495" s="74"/>
      <c r="AT4495" s="20"/>
      <c r="AU4495" s="74" t="str">
        <f t="shared" si="2244"/>
        <v>00635U</v>
      </c>
      <c r="AV4495" s="20">
        <f t="shared" si="2250"/>
        <v>0</v>
      </c>
      <c r="AW4495" s="74" t="str">
        <f t="shared" si="2245"/>
        <v>00635U</v>
      </c>
      <c r="AX4495" s="20">
        <f t="shared" si="2246"/>
        <v>0</v>
      </c>
      <c r="AY4495" s="20">
        <f t="shared" si="2251"/>
        <v>1</v>
      </c>
      <c r="AZ4495" s="116">
        <v>39785</v>
      </c>
      <c r="BA4495" s="116"/>
      <c r="BB4495" s="20"/>
      <c r="BC4495" s="20"/>
      <c r="BD4495" s="76"/>
      <c r="BE4495" s="77"/>
      <c r="BF4495" s="77"/>
    </row>
    <row r="4496" spans="1:58" s="23" customFormat="1" ht="15.75" customHeight="1" x14ac:dyDescent="0.4">
      <c r="A4496" s="116">
        <v>39783</v>
      </c>
      <c r="B4496" s="112">
        <v>60.45</v>
      </c>
      <c r="C4496" s="112">
        <v>56.29</v>
      </c>
      <c r="D4496" s="112">
        <v>51.91</v>
      </c>
      <c r="E4496" s="112">
        <v>48.13</v>
      </c>
      <c r="F4496" s="112">
        <v>45.47</v>
      </c>
      <c r="G4496" s="112">
        <v>43.67</v>
      </c>
      <c r="H4496" s="113">
        <v>43.76</v>
      </c>
      <c r="I4496" s="90">
        <f t="shared" si="2247"/>
        <v>58.698421052631581</v>
      </c>
      <c r="J4496" s="90">
        <f t="shared" si="2248"/>
        <v>54.445789473684208</v>
      </c>
      <c r="K4496" s="114">
        <v>11</v>
      </c>
      <c r="L4496" s="115">
        <v>5.2631578947368418E-2</v>
      </c>
      <c r="M4496" s="11"/>
      <c r="N4496" s="90">
        <v>68.510000000000005</v>
      </c>
      <c r="O4496" s="90">
        <v>62.39</v>
      </c>
      <c r="P4496" s="90">
        <v>55.4</v>
      </c>
      <c r="Q4496" s="90">
        <v>49.64</v>
      </c>
      <c r="R4496" s="63">
        <f t="shared" si="2236"/>
        <v>49.279999999999987</v>
      </c>
      <c r="S4496" s="64">
        <f t="shared" si="2235"/>
        <v>0.23932706222865419</v>
      </c>
      <c r="T4496" s="65"/>
      <c r="U4496" s="65">
        <f t="shared" si="2254"/>
        <v>1.0980926430517712</v>
      </c>
      <c r="V4496" s="65">
        <f t="shared" si="2237"/>
        <v>1.2366425992779784</v>
      </c>
      <c r="W4496" s="65">
        <f t="shared" si="2238"/>
        <v>1.3801369863013699</v>
      </c>
      <c r="X4496" s="61">
        <f t="shared" si="2249"/>
        <v>-6.8817204301075324E-2</v>
      </c>
      <c r="Y4496" s="66">
        <f t="shared" si="2239"/>
        <v>-9.0795761479326914E-2</v>
      </c>
      <c r="Z4496" s="61">
        <f t="shared" si="2240"/>
        <v>-7.2448824051575031E-2</v>
      </c>
      <c r="AA4496" s="67">
        <f t="shared" si="2241"/>
        <v>58.698421052631581</v>
      </c>
      <c r="AB4496" s="68">
        <f t="shared" si="2242"/>
        <v>-0.11764705882352944</v>
      </c>
      <c r="AC4496" s="69">
        <f t="shared" si="2243"/>
        <v>-0.14321382203135927</v>
      </c>
      <c r="AD4496" s="70">
        <f>_xlfn.PERCENTILE.EXC(AC4496:$AC$5675,0.5)</f>
        <v>5.5602748400902013E-2</v>
      </c>
      <c r="AE4496" s="70">
        <f>_xlfn.PERCENTILE.EXC($AC4496:AC$5675,0.35)</f>
        <v>2.9765697279609201E-2</v>
      </c>
      <c r="AF4496" s="71">
        <f t="shared" si="2255"/>
        <v>7.9768738827201407E-3</v>
      </c>
      <c r="AG4496" s="70">
        <f t="shared" si="2256"/>
        <v>-0.31213811082236831</v>
      </c>
      <c r="AH4496" s="70">
        <f t="shared" si="2257"/>
        <v>-0.32972785344228484</v>
      </c>
      <c r="AI4496" s="61" t="str">
        <f t="shared" si="2252"/>
        <v>Safety</v>
      </c>
      <c r="AJ4496" s="68" t="str">
        <f t="shared" si="2253"/>
        <v>Safety</v>
      </c>
      <c r="AK4496" s="72"/>
      <c r="AL4496" s="73"/>
      <c r="AM4496" s="72"/>
      <c r="AN4496" s="73"/>
      <c r="AO4496" s="74"/>
      <c r="AP4496" s="20"/>
      <c r="AQ4496" s="74"/>
      <c r="AR4496" s="20"/>
      <c r="AS4496" s="74"/>
      <c r="AT4496" s="20"/>
      <c r="AU4496" s="74" t="str">
        <f t="shared" si="2244"/>
        <v>00635U</v>
      </c>
      <c r="AV4496" s="20">
        <f t="shared" si="2250"/>
        <v>0</v>
      </c>
      <c r="AW4496" s="74" t="str">
        <f t="shared" si="2245"/>
        <v>00635U</v>
      </c>
      <c r="AX4496" s="20">
        <f t="shared" si="2246"/>
        <v>0</v>
      </c>
      <c r="AY4496" s="20">
        <f t="shared" si="2251"/>
        <v>1</v>
      </c>
      <c r="AZ4496" s="116">
        <v>39784</v>
      </c>
      <c r="BA4496" s="116"/>
      <c r="BB4496" s="20"/>
      <c r="BC4496" s="20"/>
      <c r="BD4496" s="76"/>
      <c r="BE4496" s="77"/>
      <c r="BF4496" s="77"/>
    </row>
    <row r="4497" spans="1:58" s="23" customFormat="1" ht="15.75" customHeight="1" x14ac:dyDescent="0.4">
      <c r="A4497" s="116">
        <v>39780</v>
      </c>
      <c r="B4497" s="112">
        <v>53.21</v>
      </c>
      <c r="C4497" s="112">
        <v>50.6</v>
      </c>
      <c r="D4497" s="112">
        <v>47.17</v>
      </c>
      <c r="E4497" s="112">
        <v>43.52</v>
      </c>
      <c r="F4497" s="112">
        <v>40.98</v>
      </c>
      <c r="G4497" s="112">
        <v>39.79</v>
      </c>
      <c r="H4497" s="113">
        <v>39.28</v>
      </c>
      <c r="I4497" s="90">
        <f t="shared" si="2247"/>
        <v>52.248421052631578</v>
      </c>
      <c r="J4497" s="90">
        <f t="shared" si="2248"/>
        <v>49.336315789473687</v>
      </c>
      <c r="K4497" s="114">
        <v>12</v>
      </c>
      <c r="L4497" s="115">
        <v>5.2631578947368418E-2</v>
      </c>
      <c r="M4497" s="11"/>
      <c r="N4497" s="90">
        <v>55.28</v>
      </c>
      <c r="O4497" s="90">
        <v>54.18</v>
      </c>
      <c r="P4497" s="90">
        <v>49.05</v>
      </c>
      <c r="Q4497" s="90">
        <v>45.48</v>
      </c>
      <c r="R4497" s="63">
        <f t="shared" si="2236"/>
        <v>47.949999999999989</v>
      </c>
      <c r="S4497" s="64">
        <f t="shared" si="2235"/>
        <v>6.554989075018198E-3</v>
      </c>
      <c r="T4497" s="65"/>
      <c r="U4497" s="65">
        <f t="shared" si="2254"/>
        <v>1.0203026947212994</v>
      </c>
      <c r="V4497" s="65">
        <f t="shared" si="2237"/>
        <v>1.127013251783894</v>
      </c>
      <c r="W4497" s="65">
        <f t="shared" si="2238"/>
        <v>1.2154793315743184</v>
      </c>
      <c r="X4497" s="61">
        <f t="shared" si="2249"/>
        <v>-4.9050930276263852E-2</v>
      </c>
      <c r="Y4497" s="66">
        <f t="shared" si="2239"/>
        <v>-9.7426470588235337E-2</v>
      </c>
      <c r="Z4497" s="61">
        <f t="shared" si="2240"/>
        <v>-5.5735756305906922E-2</v>
      </c>
      <c r="AA4497" s="67">
        <f t="shared" si="2241"/>
        <v>52.248421052631585</v>
      </c>
      <c r="AB4497" s="68">
        <f t="shared" si="2242"/>
        <v>-3.7445730824891464E-2</v>
      </c>
      <c r="AC4497" s="69">
        <f t="shared" si="2243"/>
        <v>-5.4840429583364984E-2</v>
      </c>
      <c r="AD4497" s="70">
        <f>_xlfn.PERCENTILE.EXC(AC4497:$AC$5675,0.5)</f>
        <v>5.5672068636796912E-2</v>
      </c>
      <c r="AE4497" s="70">
        <f>_xlfn.PERCENTILE.EXC($AC4497:AC$5675,0.35)</f>
        <v>2.9955290611028262E-2</v>
      </c>
      <c r="AF4497" s="71">
        <f t="shared" si="2255"/>
        <v>8.1041756877688262E-3</v>
      </c>
      <c r="AG4497" s="70">
        <f t="shared" si="2256"/>
        <v>-0.31213811082236831</v>
      </c>
      <c r="AH4497" s="70">
        <f t="shared" si="2257"/>
        <v>-0.32972785344228484</v>
      </c>
      <c r="AI4497" s="61" t="str">
        <f t="shared" si="2252"/>
        <v>Safety</v>
      </c>
      <c r="AJ4497" s="68" t="str">
        <f t="shared" si="2253"/>
        <v>Safety</v>
      </c>
      <c r="AK4497" s="72"/>
      <c r="AL4497" s="73"/>
      <c r="AM4497" s="72"/>
      <c r="AN4497" s="73"/>
      <c r="AO4497" s="74"/>
      <c r="AP4497" s="20"/>
      <c r="AQ4497" s="74"/>
      <c r="AR4497" s="20"/>
      <c r="AS4497" s="74"/>
      <c r="AT4497" s="20"/>
      <c r="AU4497" s="74" t="str">
        <f t="shared" si="2244"/>
        <v>00635U</v>
      </c>
      <c r="AV4497" s="20">
        <f t="shared" si="2250"/>
        <v>0</v>
      </c>
      <c r="AW4497" s="74" t="str">
        <f t="shared" si="2245"/>
        <v>00635U</v>
      </c>
      <c r="AX4497" s="20">
        <f t="shared" si="2246"/>
        <v>0</v>
      </c>
      <c r="AY4497" s="20">
        <f t="shared" si="2251"/>
        <v>1</v>
      </c>
      <c r="AZ4497" s="116">
        <v>39783</v>
      </c>
      <c r="BA4497" s="116"/>
      <c r="BB4497" s="20"/>
      <c r="BC4497" s="20"/>
      <c r="BD4497" s="76"/>
      <c r="BE4497" s="77"/>
      <c r="BF4497" s="77"/>
    </row>
    <row r="4498" spans="1:58" s="23" customFormat="1" ht="15.75" customHeight="1" x14ac:dyDescent="0.4">
      <c r="A4498" s="116">
        <v>39778</v>
      </c>
      <c r="B4498" s="112">
        <v>53.18</v>
      </c>
      <c r="C4498" s="112">
        <v>50.85</v>
      </c>
      <c r="D4498" s="112">
        <v>47.23</v>
      </c>
      <c r="E4498" s="112">
        <v>43.61</v>
      </c>
      <c r="F4498" s="112">
        <v>41.34</v>
      </c>
      <c r="G4498" s="112">
        <v>39.5</v>
      </c>
      <c r="H4498" s="113">
        <v>39.24</v>
      </c>
      <c r="I4498" s="90">
        <f t="shared" si="2247"/>
        <v>52.444210526315793</v>
      </c>
      <c r="J4498" s="90">
        <f t="shared" si="2248"/>
        <v>49.706842105263156</v>
      </c>
      <c r="K4498" s="114">
        <v>13</v>
      </c>
      <c r="L4498" s="115">
        <v>5.2631578947368418E-2</v>
      </c>
      <c r="M4498" s="11"/>
      <c r="N4498" s="90">
        <v>54.92</v>
      </c>
      <c r="O4498" s="90">
        <v>53.73</v>
      </c>
      <c r="P4498" s="90">
        <v>48.55</v>
      </c>
      <c r="Q4498" s="90">
        <v>45.27</v>
      </c>
      <c r="R4498" s="63">
        <f t="shared" si="2236"/>
        <v>47.36</v>
      </c>
      <c r="S4498" s="64">
        <f t="shared" ref="S4498:S4561" si="2258">(N4498-N4499)/N4499</f>
        <v>-9.8193760262725735E-2</v>
      </c>
      <c r="T4498" s="65"/>
      <c r="U4498" s="65">
        <f t="shared" si="2254"/>
        <v>1.0221477759166202</v>
      </c>
      <c r="V4498" s="65">
        <f t="shared" si="2237"/>
        <v>1.1312049433573637</v>
      </c>
      <c r="W4498" s="65">
        <f t="shared" si="2238"/>
        <v>1.2131654517340402</v>
      </c>
      <c r="X4498" s="61">
        <f t="shared" si="2249"/>
        <v>-4.381346370816093E-2</v>
      </c>
      <c r="Y4498" s="66">
        <f t="shared" si="2239"/>
        <v>-0.10020637468470528</v>
      </c>
      <c r="Z4498" s="61">
        <f t="shared" si="2240"/>
        <v>-5.2195817108907798E-2</v>
      </c>
      <c r="AA4498" s="67">
        <f t="shared" si="2241"/>
        <v>52.444210526315786</v>
      </c>
      <c r="AB4498" s="68">
        <f t="shared" si="2242"/>
        <v>-3.1682447195921379E-2</v>
      </c>
      <c r="AC4498" s="69">
        <f t="shared" si="2243"/>
        <v>-4.5079924866791986E-2</v>
      </c>
      <c r="AD4498" s="70">
        <f>_xlfn.PERCENTILE.EXC(AC4498:$AC$5675,0.5)</f>
        <v>5.5742649104390619E-2</v>
      </c>
      <c r="AE4498" s="70">
        <f>_xlfn.PERCENTILE.EXC($AC4498:AC$5675,0.35)</f>
        <v>3.0103774286038401E-2</v>
      </c>
      <c r="AF4498" s="71">
        <f t="shared" si="2255"/>
        <v>8.7599531205842535E-3</v>
      </c>
      <c r="AG4498" s="70">
        <f t="shared" si="2256"/>
        <v>-0.31213811082236831</v>
      </c>
      <c r="AH4498" s="70">
        <f t="shared" si="2257"/>
        <v>-0.32972785344228484</v>
      </c>
      <c r="AI4498" s="61" t="str">
        <f t="shared" si="2252"/>
        <v>Safety</v>
      </c>
      <c r="AJ4498" s="68" t="str">
        <f t="shared" si="2253"/>
        <v>Safety</v>
      </c>
      <c r="AK4498" s="72"/>
      <c r="AL4498" s="73"/>
      <c r="AM4498" s="72"/>
      <c r="AN4498" s="73"/>
      <c r="AO4498" s="74"/>
      <c r="AP4498" s="20"/>
      <c r="AQ4498" s="74"/>
      <c r="AR4498" s="20"/>
      <c r="AS4498" s="74"/>
      <c r="AT4498" s="20"/>
      <c r="AU4498" s="74" t="str">
        <f t="shared" si="2244"/>
        <v>00635U</v>
      </c>
      <c r="AV4498" s="20">
        <f t="shared" si="2250"/>
        <v>0</v>
      </c>
      <c r="AW4498" s="74" t="str">
        <f t="shared" si="2245"/>
        <v>00635U</v>
      </c>
      <c r="AX4498" s="20">
        <f t="shared" si="2246"/>
        <v>0</v>
      </c>
      <c r="AY4498" s="20">
        <f t="shared" si="2251"/>
        <v>1</v>
      </c>
      <c r="AZ4498" s="116">
        <v>39780</v>
      </c>
      <c r="BA4498" s="116"/>
      <c r="BB4498" s="20"/>
      <c r="BC4498" s="20"/>
      <c r="BD4498" s="76"/>
      <c r="BE4498" s="77"/>
      <c r="BF4498" s="77"/>
    </row>
    <row r="4499" spans="1:58" s="23" customFormat="1" ht="15.75" customHeight="1" x14ac:dyDescent="0.4">
      <c r="A4499" s="116">
        <v>39777</v>
      </c>
      <c r="B4499" s="112">
        <v>57.18</v>
      </c>
      <c r="C4499" s="112">
        <v>52.61</v>
      </c>
      <c r="D4499" s="112">
        <v>49.1</v>
      </c>
      <c r="E4499" s="112">
        <v>45.43</v>
      </c>
      <c r="F4499" s="112">
        <v>42.94</v>
      </c>
      <c r="G4499" s="112">
        <v>40.69</v>
      </c>
      <c r="H4499" s="113">
        <v>39.590000000000003</v>
      </c>
      <c r="I4499" s="90">
        <f t="shared" si="2247"/>
        <v>55.977368421052631</v>
      </c>
      <c r="J4499" s="90">
        <f t="shared" si="2248"/>
        <v>51.686315789473682</v>
      </c>
      <c r="K4499" s="114">
        <v>14</v>
      </c>
      <c r="L4499" s="115">
        <v>5.2631578947368418E-2</v>
      </c>
      <c r="M4499" s="11"/>
      <c r="N4499" s="90">
        <v>60.9</v>
      </c>
      <c r="O4499" s="90">
        <v>57.99</v>
      </c>
      <c r="P4499" s="90">
        <v>51.57</v>
      </c>
      <c r="Q4499" s="90">
        <v>46.91</v>
      </c>
      <c r="R4499" s="63">
        <f t="shared" si="2236"/>
        <v>48.660000000000004</v>
      </c>
      <c r="S4499" s="64">
        <f t="shared" si="2258"/>
        <v>-5.8732612055641488E-2</v>
      </c>
      <c r="T4499" s="65"/>
      <c r="U4499" s="65">
        <f t="shared" si="2254"/>
        <v>1.0501810657009829</v>
      </c>
      <c r="V4499" s="65">
        <f t="shared" si="2237"/>
        <v>1.1809191390343223</v>
      </c>
      <c r="W4499" s="65">
        <f t="shared" si="2238"/>
        <v>1.2982306544446813</v>
      </c>
      <c r="X4499" s="61">
        <f t="shared" si="2249"/>
        <v>-7.9923050017488631E-2</v>
      </c>
      <c r="Y4499" s="66">
        <f t="shared" si="2239"/>
        <v>-0.12854941668500983</v>
      </c>
      <c r="Z4499" s="61">
        <f t="shared" si="2240"/>
        <v>-7.6656919619771197E-2</v>
      </c>
      <c r="AA4499" s="67">
        <f t="shared" si="2241"/>
        <v>55.977368421052631</v>
      </c>
      <c r="AB4499" s="68">
        <f t="shared" si="2242"/>
        <v>-6.1083743842364514E-2</v>
      </c>
      <c r="AC4499" s="69">
        <f t="shared" si="2243"/>
        <v>-8.0831388816869743E-2</v>
      </c>
      <c r="AD4499" s="70">
        <f>_xlfn.PERCENTILE.EXC(AC4499:$AC$5675,0.5)</f>
        <v>5.5813229571984327E-2</v>
      </c>
      <c r="AE4499" s="70">
        <f>_xlfn.PERCENTILE.EXC($AC4499:AC$5675,0.35)</f>
        <v>3.0257016384429729E-2</v>
      </c>
      <c r="AF4499" s="71">
        <f t="shared" si="2255"/>
        <v>9.2959113922096697E-3</v>
      </c>
      <c r="AG4499" s="70">
        <f t="shared" si="2256"/>
        <v>-0.31213811082236831</v>
      </c>
      <c r="AH4499" s="70">
        <f t="shared" si="2257"/>
        <v>-0.32972785344228484</v>
      </c>
      <c r="AI4499" s="61" t="str">
        <f t="shared" si="2252"/>
        <v>Safety</v>
      </c>
      <c r="AJ4499" s="68" t="str">
        <f t="shared" si="2253"/>
        <v>Safety</v>
      </c>
      <c r="AK4499" s="72"/>
      <c r="AL4499" s="73"/>
      <c r="AM4499" s="72"/>
      <c r="AN4499" s="73"/>
      <c r="AO4499" s="74"/>
      <c r="AP4499" s="20"/>
      <c r="AQ4499" s="74"/>
      <c r="AR4499" s="20"/>
      <c r="AS4499" s="74"/>
      <c r="AT4499" s="20"/>
      <c r="AU4499" s="74" t="str">
        <f t="shared" si="2244"/>
        <v>00635U</v>
      </c>
      <c r="AV4499" s="20">
        <f t="shared" si="2250"/>
        <v>0</v>
      </c>
      <c r="AW4499" s="74" t="str">
        <f t="shared" si="2245"/>
        <v>00635U</v>
      </c>
      <c r="AX4499" s="20">
        <f t="shared" si="2246"/>
        <v>0</v>
      </c>
      <c r="AY4499" s="20">
        <f t="shared" si="2251"/>
        <v>1</v>
      </c>
      <c r="AZ4499" s="116">
        <v>39778</v>
      </c>
      <c r="BA4499" s="116"/>
      <c r="BB4499" s="20"/>
      <c r="BC4499" s="20"/>
      <c r="BD4499" s="76"/>
      <c r="BE4499" s="77"/>
      <c r="BF4499" s="77"/>
    </row>
    <row r="4500" spans="1:58" s="23" customFormat="1" ht="15.75" customHeight="1" x14ac:dyDescent="0.4">
      <c r="A4500" s="116">
        <v>39776</v>
      </c>
      <c r="B4500" s="112">
        <v>58.64</v>
      </c>
      <c r="C4500" s="112">
        <v>54.15</v>
      </c>
      <c r="D4500" s="112">
        <v>50.33</v>
      </c>
      <c r="E4500" s="112">
        <v>46.78</v>
      </c>
      <c r="F4500" s="112">
        <v>43.82</v>
      </c>
      <c r="G4500" s="112">
        <v>41.19</v>
      </c>
      <c r="H4500" s="113">
        <v>41.14</v>
      </c>
      <c r="I4500" s="90">
        <f t="shared" si="2247"/>
        <v>57.694736842105264</v>
      </c>
      <c r="J4500" s="90">
        <f t="shared" si="2248"/>
        <v>53.345789473684206</v>
      </c>
      <c r="K4500" s="114">
        <v>15</v>
      </c>
      <c r="L4500" s="115">
        <v>5.2631578947368418E-2</v>
      </c>
      <c r="M4500" s="11"/>
      <c r="N4500" s="90">
        <v>64.7</v>
      </c>
      <c r="O4500" s="90">
        <v>59.5</v>
      </c>
      <c r="P4500" s="90">
        <v>52.22</v>
      </c>
      <c r="Q4500" s="90">
        <v>47.61</v>
      </c>
      <c r="R4500" s="63">
        <f t="shared" si="2236"/>
        <v>47.019999999999996</v>
      </c>
      <c r="S4500" s="64">
        <f t="shared" si="2258"/>
        <v>-0.1096738681711848</v>
      </c>
      <c r="T4500" s="65"/>
      <c r="U4500" s="65">
        <f t="shared" si="2254"/>
        <v>1.0873949579831934</v>
      </c>
      <c r="V4500" s="65">
        <f t="shared" si="2237"/>
        <v>1.2389888931443893</v>
      </c>
      <c r="W4500" s="65">
        <f t="shared" si="2238"/>
        <v>1.3589582020583912</v>
      </c>
      <c r="X4500" s="61">
        <f t="shared" si="2249"/>
        <v>-7.6568894952251054E-2</v>
      </c>
      <c r="Y4500" s="66">
        <f t="shared" si="2239"/>
        <v>-0.1205643437366396</v>
      </c>
      <c r="Z4500" s="61">
        <f t="shared" si="2240"/>
        <v>-7.5378580550994431E-2</v>
      </c>
      <c r="AA4500" s="67">
        <f t="shared" si="2241"/>
        <v>57.694736842105264</v>
      </c>
      <c r="AB4500" s="68">
        <f t="shared" si="2242"/>
        <v>-9.3663060278207144E-2</v>
      </c>
      <c r="AC4500" s="69">
        <f t="shared" si="2243"/>
        <v>-0.10827300089481821</v>
      </c>
      <c r="AD4500" s="70">
        <f>_xlfn.PERCENTILE.EXC(AC4500:$AC$5675,0.5)</f>
        <v>5.5899869423428915E-2</v>
      </c>
      <c r="AE4500" s="70">
        <f>_xlfn.PERCENTILE.EXC($AC4500:AC$5675,0.35)</f>
        <v>3.0415809976765795E-2</v>
      </c>
      <c r="AF4500" s="71">
        <f t="shared" si="2255"/>
        <v>9.4864558822010132E-3</v>
      </c>
      <c r="AG4500" s="70">
        <f t="shared" si="2256"/>
        <v>-0.31213811082236831</v>
      </c>
      <c r="AH4500" s="70">
        <f t="shared" si="2257"/>
        <v>-0.32972785344228484</v>
      </c>
      <c r="AI4500" s="61" t="str">
        <f t="shared" si="2252"/>
        <v>Safety</v>
      </c>
      <c r="AJ4500" s="68" t="str">
        <f t="shared" si="2253"/>
        <v>Safety</v>
      </c>
      <c r="AK4500" s="72"/>
      <c r="AL4500" s="73"/>
      <c r="AM4500" s="72"/>
      <c r="AN4500" s="73"/>
      <c r="AO4500" s="74"/>
      <c r="AP4500" s="20"/>
      <c r="AQ4500" s="74"/>
      <c r="AR4500" s="20"/>
      <c r="AS4500" s="74"/>
      <c r="AT4500" s="20"/>
      <c r="AU4500" s="74" t="str">
        <f t="shared" si="2244"/>
        <v>00635U</v>
      </c>
      <c r="AV4500" s="20">
        <f t="shared" si="2250"/>
        <v>0</v>
      </c>
      <c r="AW4500" s="74" t="str">
        <f t="shared" si="2245"/>
        <v>00635U</v>
      </c>
      <c r="AX4500" s="20">
        <f t="shared" si="2246"/>
        <v>0</v>
      </c>
      <c r="AY4500" s="20">
        <f t="shared" si="2251"/>
        <v>1</v>
      </c>
      <c r="AZ4500" s="116">
        <v>39777</v>
      </c>
      <c r="BA4500" s="116"/>
      <c r="BB4500" s="20"/>
      <c r="BC4500" s="20"/>
      <c r="BD4500" s="76"/>
      <c r="BE4500" s="77"/>
      <c r="BF4500" s="77"/>
    </row>
    <row r="4501" spans="1:58" s="23" customFormat="1" ht="15.75" customHeight="1" x14ac:dyDescent="0.4">
      <c r="A4501" s="116">
        <v>39773</v>
      </c>
      <c r="B4501" s="112">
        <v>62.78</v>
      </c>
      <c r="C4501" s="112">
        <v>56.9</v>
      </c>
      <c r="D4501" s="112">
        <v>53.11</v>
      </c>
      <c r="E4501" s="112">
        <v>49.06</v>
      </c>
      <c r="F4501" s="112">
        <v>45.83</v>
      </c>
      <c r="G4501" s="112">
        <v>43.12</v>
      </c>
      <c r="H4501" s="113">
        <v>42.89</v>
      </c>
      <c r="I4501" s="90">
        <f t="shared" si="2247"/>
        <v>61.851578947368424</v>
      </c>
      <c r="J4501" s="90">
        <f t="shared" si="2248"/>
        <v>56.301578947368419</v>
      </c>
      <c r="K4501" s="114">
        <v>16</v>
      </c>
      <c r="L4501" s="115">
        <v>5.2631578947368418E-2</v>
      </c>
      <c r="M4501" s="11"/>
      <c r="N4501" s="90">
        <v>72.67</v>
      </c>
      <c r="O4501" s="90">
        <v>64.349999999999994</v>
      </c>
      <c r="P4501" s="90">
        <v>57.71</v>
      </c>
      <c r="Q4501" s="90">
        <v>50.96</v>
      </c>
      <c r="R4501" s="63">
        <f t="shared" si="2236"/>
        <v>49.39</v>
      </c>
      <c r="S4501" s="64">
        <f t="shared" si="2258"/>
        <v>-0.10128617363344049</v>
      </c>
      <c r="T4501" s="65"/>
      <c r="U4501" s="65">
        <f t="shared" si="2254"/>
        <v>1.1292929292929295</v>
      </c>
      <c r="V4501" s="65">
        <f t="shared" si="2237"/>
        <v>1.2592271703344309</v>
      </c>
      <c r="W4501" s="65">
        <f t="shared" si="2238"/>
        <v>1.4260204081632653</v>
      </c>
      <c r="X4501" s="61">
        <f t="shared" si="2249"/>
        <v>-9.3660401401720328E-2</v>
      </c>
      <c r="Y4501" s="66">
        <f t="shared" si="2239"/>
        <v>-0.12576437015898903</v>
      </c>
      <c r="Z4501" s="61">
        <f t="shared" si="2240"/>
        <v>-8.9730934835514628E-2</v>
      </c>
      <c r="AA4501" s="67">
        <f t="shared" si="2241"/>
        <v>61.851578947368424</v>
      </c>
      <c r="AB4501" s="68">
        <f t="shared" si="2242"/>
        <v>-0.13609467455621302</v>
      </c>
      <c r="AC4501" s="69">
        <f t="shared" si="2243"/>
        <v>-0.14887052501213124</v>
      </c>
      <c r="AD4501" s="70">
        <f>_xlfn.PERCENTILE.EXC(AC4501:$AC$5675,0.5)</f>
        <v>5.5986509274873503E-2</v>
      </c>
      <c r="AE4501" s="70">
        <f>_xlfn.PERCENTILE.EXC($AC4501:AC$5675,0.35)</f>
        <v>3.0580300856484534E-2</v>
      </c>
      <c r="AF4501" s="71">
        <f t="shared" si="2255"/>
        <v>9.6444037727916113E-3</v>
      </c>
      <c r="AG4501" s="70">
        <f t="shared" si="2256"/>
        <v>-0.31213811082236831</v>
      </c>
      <c r="AH4501" s="70">
        <f t="shared" si="2257"/>
        <v>-0.32972785344228484</v>
      </c>
      <c r="AI4501" s="61" t="str">
        <f t="shared" si="2252"/>
        <v>Safety</v>
      </c>
      <c r="AJ4501" s="68" t="str">
        <f t="shared" si="2253"/>
        <v>Safety</v>
      </c>
      <c r="AK4501" s="72"/>
      <c r="AL4501" s="73"/>
      <c r="AM4501" s="72"/>
      <c r="AN4501" s="73"/>
      <c r="AO4501" s="74"/>
      <c r="AP4501" s="20"/>
      <c r="AQ4501" s="74"/>
      <c r="AR4501" s="20"/>
      <c r="AS4501" s="74"/>
      <c r="AT4501" s="20"/>
      <c r="AU4501" s="74" t="str">
        <f t="shared" si="2244"/>
        <v>00635U</v>
      </c>
      <c r="AV4501" s="20">
        <f t="shared" si="2250"/>
        <v>0</v>
      </c>
      <c r="AW4501" s="74" t="str">
        <f t="shared" si="2245"/>
        <v>00635U</v>
      </c>
      <c r="AX4501" s="20">
        <f t="shared" si="2246"/>
        <v>0</v>
      </c>
      <c r="AY4501" s="20">
        <f t="shared" si="2251"/>
        <v>1</v>
      </c>
      <c r="AZ4501" s="116">
        <v>39776</v>
      </c>
      <c r="BA4501" s="116"/>
      <c r="BB4501" s="20"/>
      <c r="BC4501" s="20"/>
      <c r="BD4501" s="76"/>
      <c r="BE4501" s="77"/>
      <c r="BF4501" s="77"/>
    </row>
    <row r="4502" spans="1:58" s="23" customFormat="1" ht="15.75" customHeight="1" x14ac:dyDescent="0.4">
      <c r="A4502" s="116">
        <v>39772</v>
      </c>
      <c r="B4502" s="112">
        <v>66.23</v>
      </c>
      <c r="C4502" s="112">
        <v>59.77</v>
      </c>
      <c r="D4502" s="112">
        <v>54.67</v>
      </c>
      <c r="E4502" s="112">
        <v>50.58</v>
      </c>
      <c r="F4502" s="112">
        <v>47.02</v>
      </c>
      <c r="G4502" s="112">
        <v>44.57</v>
      </c>
      <c r="H4502" s="113">
        <v>42.64</v>
      </c>
      <c r="I4502" s="90">
        <f t="shared" si="2247"/>
        <v>65.550000000000011</v>
      </c>
      <c r="J4502" s="90">
        <f t="shared" si="2248"/>
        <v>59.233157894736848</v>
      </c>
      <c r="K4502" s="114">
        <v>17</v>
      </c>
      <c r="L4502" s="115">
        <v>5.2631578947368418E-2</v>
      </c>
      <c r="M4502" s="11"/>
      <c r="N4502" s="90">
        <v>80.86</v>
      </c>
      <c r="O4502" s="90">
        <v>69.239999999999995</v>
      </c>
      <c r="P4502" s="90">
        <v>61.47</v>
      </c>
      <c r="Q4502" s="90">
        <v>53.53</v>
      </c>
      <c r="R4502" s="63">
        <f t="shared" si="2236"/>
        <v>49.84999999999998</v>
      </c>
      <c r="S4502" s="64">
        <f t="shared" si="2258"/>
        <v>8.8876918933476892E-2</v>
      </c>
      <c r="T4502" s="65"/>
      <c r="U4502" s="65">
        <f t="shared" si="2254"/>
        <v>1.1678220681686886</v>
      </c>
      <c r="V4502" s="65">
        <f t="shared" si="2237"/>
        <v>1.3154384252480884</v>
      </c>
      <c r="W4502" s="65">
        <f t="shared" si="2238"/>
        <v>1.5105548290678124</v>
      </c>
      <c r="X4502" s="61">
        <f t="shared" si="2249"/>
        <v>-9.7538879661784691E-2</v>
      </c>
      <c r="Y4502" s="66">
        <f t="shared" si="2239"/>
        <v>-0.15697904310003949</v>
      </c>
      <c r="Z4502" s="61">
        <f t="shared" si="2240"/>
        <v>-9.6366775061222917E-2</v>
      </c>
      <c r="AA4502" s="67">
        <f t="shared" si="2241"/>
        <v>65.55</v>
      </c>
      <c r="AB4502" s="68">
        <f t="shared" si="2242"/>
        <v>-0.18093000247341079</v>
      </c>
      <c r="AC4502" s="69">
        <f t="shared" si="2243"/>
        <v>-0.18933959930744498</v>
      </c>
      <c r="AD4502" s="70">
        <f>_xlfn.PERCENTILE.EXC(AC4502:$AC$5675,0.5)</f>
        <v>5.60061470141184E-2</v>
      </c>
      <c r="AE4502" s="70">
        <f>_xlfn.PERCENTILE.EXC($AC4502:AC$5675,0.35)</f>
        <v>3.0744664566790019E-2</v>
      </c>
      <c r="AF4502" s="71">
        <f t="shared" si="2255"/>
        <v>9.8592078044043123E-3</v>
      </c>
      <c r="AG4502" s="70">
        <f t="shared" si="2256"/>
        <v>-0.31213811082236831</v>
      </c>
      <c r="AH4502" s="70">
        <f t="shared" si="2257"/>
        <v>-0.32972785344228484</v>
      </c>
      <c r="AI4502" s="61" t="str">
        <f t="shared" si="2252"/>
        <v>Safety</v>
      </c>
      <c r="AJ4502" s="68" t="str">
        <f t="shared" si="2253"/>
        <v>Safety</v>
      </c>
      <c r="AK4502" s="72"/>
      <c r="AL4502" s="73"/>
      <c r="AM4502" s="72"/>
      <c r="AN4502" s="73"/>
      <c r="AO4502" s="74"/>
      <c r="AP4502" s="20"/>
      <c r="AQ4502" s="74"/>
      <c r="AR4502" s="20"/>
      <c r="AS4502" s="74"/>
      <c r="AT4502" s="20"/>
      <c r="AU4502" s="74" t="str">
        <f t="shared" si="2244"/>
        <v>00635U</v>
      </c>
      <c r="AV4502" s="20">
        <f t="shared" si="2250"/>
        <v>0</v>
      </c>
      <c r="AW4502" s="74" t="str">
        <f t="shared" si="2245"/>
        <v>00635U</v>
      </c>
      <c r="AX4502" s="20">
        <f t="shared" si="2246"/>
        <v>0</v>
      </c>
      <c r="AY4502" s="20">
        <f t="shared" si="2251"/>
        <v>1</v>
      </c>
      <c r="AZ4502" s="116">
        <v>39773</v>
      </c>
      <c r="BA4502" s="116"/>
      <c r="BB4502" s="20"/>
      <c r="BC4502" s="20"/>
      <c r="BD4502" s="76"/>
      <c r="BE4502" s="77"/>
      <c r="BF4502" s="77"/>
    </row>
    <row r="4503" spans="1:58" s="23" customFormat="1" ht="15.75" customHeight="1" x14ac:dyDescent="0.4">
      <c r="A4503" s="116">
        <v>39771</v>
      </c>
      <c r="B4503" s="112">
        <v>62.9</v>
      </c>
      <c r="C4503" s="112">
        <v>56.87</v>
      </c>
      <c r="D4503" s="112">
        <v>52.26</v>
      </c>
      <c r="E4503" s="112">
        <v>47.34</v>
      </c>
      <c r="F4503" s="112">
        <v>44.74</v>
      </c>
      <c r="G4503" s="112">
        <v>43.32</v>
      </c>
      <c r="H4503" s="113">
        <v>41.53</v>
      </c>
      <c r="I4503" s="90">
        <f t="shared" si="2247"/>
        <v>62.582631578947364</v>
      </c>
      <c r="J4503" s="90">
        <f t="shared" si="2248"/>
        <v>56.62736842105263</v>
      </c>
      <c r="K4503" s="114">
        <v>18</v>
      </c>
      <c r="L4503" s="115">
        <v>5.2631578947368418E-2</v>
      </c>
      <c r="M4503" s="11"/>
      <c r="N4503" s="90">
        <v>74.260000000000005</v>
      </c>
      <c r="O4503" s="90">
        <v>66.489999999999995</v>
      </c>
      <c r="P4503" s="90">
        <v>58.59</v>
      </c>
      <c r="Q4503" s="90">
        <v>51.98</v>
      </c>
      <c r="R4503" s="63">
        <f t="shared" si="2236"/>
        <v>50.819999999999993</v>
      </c>
      <c r="S4503" s="64">
        <f t="shared" si="2258"/>
        <v>9.787108219988179E-2</v>
      </c>
      <c r="T4503" s="65"/>
      <c r="U4503" s="65">
        <f t="shared" si="2254"/>
        <v>1.1168596781470899</v>
      </c>
      <c r="V4503" s="65">
        <f t="shared" si="2237"/>
        <v>1.2674517835808159</v>
      </c>
      <c r="W4503" s="65">
        <f t="shared" si="2238"/>
        <v>1.4286263947672184</v>
      </c>
      <c r="X4503" s="61">
        <f t="shared" si="2249"/>
        <v>-9.5866454689984115E-2</v>
      </c>
      <c r="Y4503" s="66">
        <f t="shared" si="2239"/>
        <v>-0.12272919307139843</v>
      </c>
      <c r="Z4503" s="61">
        <f t="shared" si="2240"/>
        <v>-9.5158401103383278E-2</v>
      </c>
      <c r="AA4503" s="67">
        <f t="shared" si="2241"/>
        <v>62.582631578947371</v>
      </c>
      <c r="AB4503" s="68">
        <f t="shared" si="2242"/>
        <v>-0.15297603016428771</v>
      </c>
      <c r="AC4503" s="69">
        <f t="shared" si="2243"/>
        <v>-0.15724977674458165</v>
      </c>
      <c r="AD4503" s="70">
        <f>_xlfn.PERCENTILE.EXC(AC4503:$AC$5675,0.5)</f>
        <v>5.6025784753363297E-2</v>
      </c>
      <c r="AE4503" s="70">
        <f>_xlfn.PERCENTILE.EXC($AC4503:AC$5675,0.35)</f>
        <v>3.0908065167716561E-2</v>
      </c>
      <c r="AF4503" s="71">
        <f t="shared" si="2255"/>
        <v>1.0037132209800334E-2</v>
      </c>
      <c r="AG4503" s="70">
        <f t="shared" si="2256"/>
        <v>-0.31213811082236831</v>
      </c>
      <c r="AH4503" s="70">
        <f t="shared" si="2257"/>
        <v>-0.32972785344228484</v>
      </c>
      <c r="AI4503" s="61" t="str">
        <f t="shared" si="2252"/>
        <v>Safety</v>
      </c>
      <c r="AJ4503" s="68" t="str">
        <f t="shared" si="2253"/>
        <v>Safety</v>
      </c>
      <c r="AK4503" s="72"/>
      <c r="AL4503" s="73"/>
      <c r="AM4503" s="72"/>
      <c r="AN4503" s="73"/>
      <c r="AO4503" s="74"/>
      <c r="AP4503" s="20"/>
      <c r="AQ4503" s="74"/>
      <c r="AR4503" s="20"/>
      <c r="AS4503" s="74"/>
      <c r="AT4503" s="20"/>
      <c r="AU4503" s="74" t="str">
        <f t="shared" si="2244"/>
        <v>00635U</v>
      </c>
      <c r="AV4503" s="20">
        <f t="shared" si="2250"/>
        <v>0</v>
      </c>
      <c r="AW4503" s="74" t="str">
        <f t="shared" si="2245"/>
        <v>00635U</v>
      </c>
      <c r="AX4503" s="20">
        <f t="shared" si="2246"/>
        <v>0</v>
      </c>
      <c r="AY4503" s="20">
        <f t="shared" si="2251"/>
        <v>1</v>
      </c>
      <c r="AZ4503" s="116">
        <v>39772</v>
      </c>
      <c r="BA4503" s="116"/>
      <c r="BB4503" s="20"/>
      <c r="BC4503" s="20"/>
      <c r="BD4503" s="76"/>
      <c r="BE4503" s="77"/>
      <c r="BF4503" s="77"/>
    </row>
    <row r="4504" spans="1:58" s="23" customFormat="1" ht="15.75" customHeight="1" x14ac:dyDescent="0.4">
      <c r="A4504" s="116">
        <v>39770</v>
      </c>
      <c r="B4504" s="112">
        <v>67.040000000000006</v>
      </c>
      <c r="C4504" s="112">
        <v>57.29</v>
      </c>
      <c r="D4504" s="112">
        <v>52.59</v>
      </c>
      <c r="E4504" s="112">
        <v>48.59</v>
      </c>
      <c r="F4504" s="112">
        <v>44.27</v>
      </c>
      <c r="G4504" s="112">
        <v>42.18</v>
      </c>
      <c r="H4504" s="113">
        <v>40.65</v>
      </c>
      <c r="I4504" s="90">
        <f t="shared" si="2247"/>
        <v>57.29</v>
      </c>
      <c r="J4504" s="90">
        <f t="shared" si="2248"/>
        <v>52.59</v>
      </c>
      <c r="K4504" s="114">
        <v>0</v>
      </c>
      <c r="L4504" s="115">
        <v>0.05</v>
      </c>
      <c r="M4504" s="11"/>
      <c r="N4504" s="90">
        <v>67.64</v>
      </c>
      <c r="O4504" s="90">
        <v>61.39</v>
      </c>
      <c r="P4504" s="90">
        <v>52.88</v>
      </c>
      <c r="Q4504" s="90">
        <v>48.5</v>
      </c>
      <c r="R4504" s="63">
        <f t="shared" si="2236"/>
        <v>46.63000000000001</v>
      </c>
      <c r="S4504" s="64">
        <f t="shared" si="2258"/>
        <v>-2.1836587129428851E-2</v>
      </c>
      <c r="T4504" s="65"/>
      <c r="U4504" s="65">
        <f t="shared" si="2254"/>
        <v>1.1018081120703698</v>
      </c>
      <c r="V4504" s="65">
        <f t="shared" si="2237"/>
        <v>1.2791225416036307</v>
      </c>
      <c r="W4504" s="65">
        <f t="shared" si="2238"/>
        <v>1.3946391752577321</v>
      </c>
      <c r="X4504" s="61">
        <f t="shared" si="2249"/>
        <v>-0.14543556085918863</v>
      </c>
      <c r="Y4504" s="66">
        <f t="shared" si="2239"/>
        <v>-0.16340810866433431</v>
      </c>
      <c r="Z4504" s="61">
        <f t="shared" si="2240"/>
        <v>-8.2038750218188086E-2</v>
      </c>
      <c r="AA4504" s="67">
        <f t="shared" si="2241"/>
        <v>57.29</v>
      </c>
      <c r="AB4504" s="68">
        <f t="shared" si="2242"/>
        <v>-8.870490833826055E-3</v>
      </c>
      <c r="AC4504" s="69">
        <f t="shared" si="2243"/>
        <v>-0.15301596688350091</v>
      </c>
      <c r="AD4504" s="70">
        <f>_xlfn.PERCENTILE.EXC(AC4504:$AC$5675,0.5)</f>
        <v>5.6076542683430167E-2</v>
      </c>
      <c r="AE4504" s="70">
        <f>_xlfn.PERCENTILE.EXC($AC4504:AC$5675,0.35)</f>
        <v>3.0970816078582972E-2</v>
      </c>
      <c r="AF4504" s="71">
        <f t="shared" si="2255"/>
        <v>1.0166998323610715E-2</v>
      </c>
      <c r="AG4504" s="70">
        <f t="shared" si="2256"/>
        <v>-0.31213811082236831</v>
      </c>
      <c r="AH4504" s="70">
        <f t="shared" si="2257"/>
        <v>-0.32972785344228484</v>
      </c>
      <c r="AI4504" s="61" t="str">
        <f t="shared" si="2252"/>
        <v>Safety</v>
      </c>
      <c r="AJ4504" s="68" t="str">
        <f t="shared" si="2253"/>
        <v>Safety</v>
      </c>
      <c r="AK4504" s="72"/>
      <c r="AL4504" s="73"/>
      <c r="AM4504" s="72"/>
      <c r="AN4504" s="73"/>
      <c r="AO4504" s="74"/>
      <c r="AP4504" s="20"/>
      <c r="AQ4504" s="74"/>
      <c r="AR4504" s="20"/>
      <c r="AS4504" s="74"/>
      <c r="AT4504" s="20"/>
      <c r="AU4504" s="74" t="str">
        <f t="shared" si="2244"/>
        <v>00635U</v>
      </c>
      <c r="AV4504" s="20">
        <f t="shared" si="2250"/>
        <v>0</v>
      </c>
      <c r="AW4504" s="74" t="str">
        <f t="shared" si="2245"/>
        <v>00635U</v>
      </c>
      <c r="AX4504" s="20">
        <f t="shared" si="2246"/>
        <v>0</v>
      </c>
      <c r="AY4504" s="20">
        <f t="shared" si="2251"/>
        <v>1</v>
      </c>
      <c r="AZ4504" s="116">
        <v>39771</v>
      </c>
      <c r="BA4504" s="116"/>
      <c r="BB4504" s="20"/>
      <c r="BC4504" s="20"/>
      <c r="BD4504" s="76"/>
      <c r="BE4504" s="77"/>
      <c r="BF4504" s="77"/>
    </row>
    <row r="4505" spans="1:58" s="23" customFormat="1" ht="15.75" customHeight="1" x14ac:dyDescent="0.4">
      <c r="A4505" s="116">
        <v>39769</v>
      </c>
      <c r="B4505" s="112">
        <v>67.95</v>
      </c>
      <c r="C4505" s="112">
        <v>56.25</v>
      </c>
      <c r="D4505" s="112">
        <v>51.71</v>
      </c>
      <c r="E4505" s="112">
        <v>47.43</v>
      </c>
      <c r="F4505" s="112">
        <v>43.41</v>
      </c>
      <c r="G4505" s="112">
        <v>41.29</v>
      </c>
      <c r="H4505" s="113">
        <v>40.15</v>
      </c>
      <c r="I4505" s="90">
        <f t="shared" si="2247"/>
        <v>56.835000000000001</v>
      </c>
      <c r="J4505" s="90">
        <f t="shared" si="2248"/>
        <v>51.936999999999998</v>
      </c>
      <c r="K4505" s="114">
        <v>1</v>
      </c>
      <c r="L4505" s="115">
        <v>0.05</v>
      </c>
      <c r="M4505" s="11"/>
      <c r="N4505" s="90">
        <v>69.150000000000006</v>
      </c>
      <c r="O4505" s="90">
        <v>62.51</v>
      </c>
      <c r="P4505" s="90">
        <v>55.16</v>
      </c>
      <c r="Q4505" s="90">
        <v>48.95</v>
      </c>
      <c r="R4505" s="63">
        <f t="shared" si="2236"/>
        <v>48.519999999999982</v>
      </c>
      <c r="S4505" s="64">
        <f t="shared" si="2258"/>
        <v>4.282913587694169E-2</v>
      </c>
      <c r="T4505" s="65"/>
      <c r="U4505" s="65">
        <f t="shared" si="2254"/>
        <v>1.1062230043193091</v>
      </c>
      <c r="V4505" s="65">
        <f t="shared" si="2237"/>
        <v>1.2536258158085571</v>
      </c>
      <c r="W4505" s="65">
        <f t="shared" si="2238"/>
        <v>1.4126659856996937</v>
      </c>
      <c r="X4505" s="61">
        <f t="shared" si="2249"/>
        <v>-0.17218543046357621</v>
      </c>
      <c r="Y4505" s="66">
        <f t="shared" si="2239"/>
        <v>-0.15348935273033948</v>
      </c>
      <c r="Z4505" s="61">
        <f t="shared" si="2240"/>
        <v>-8.6179290929884814E-2</v>
      </c>
      <c r="AA4505" s="67">
        <f t="shared" si="2241"/>
        <v>56.835000000000001</v>
      </c>
      <c r="AB4505" s="68">
        <f t="shared" si="2242"/>
        <v>-1.7353579175705028E-2</v>
      </c>
      <c r="AC4505" s="69">
        <f t="shared" si="2243"/>
        <v>-0.17809110629067251</v>
      </c>
      <c r="AD4505" s="70">
        <f>_xlfn.PERCENTILE.EXC(AC4505:$AC$5675,0.5)</f>
        <v>5.6127300613497036E-2</v>
      </c>
      <c r="AE4505" s="70">
        <f>_xlfn.PERCENTILE.EXC($AC4505:AC$5675,0.35)</f>
        <v>3.1035747766702471E-2</v>
      </c>
      <c r="AF4505" s="71">
        <f t="shared" si="2255"/>
        <v>1.0437756541615363E-2</v>
      </c>
      <c r="AG4505" s="70">
        <f t="shared" si="2256"/>
        <v>-0.31213811082236831</v>
      </c>
      <c r="AH4505" s="70">
        <f t="shared" si="2257"/>
        <v>-0.32972785344228484</v>
      </c>
      <c r="AI4505" s="61" t="str">
        <f t="shared" si="2252"/>
        <v>Safety</v>
      </c>
      <c r="AJ4505" s="68" t="str">
        <f t="shared" si="2253"/>
        <v>Safety</v>
      </c>
      <c r="AK4505" s="72"/>
      <c r="AL4505" s="73"/>
      <c r="AM4505" s="72"/>
      <c r="AN4505" s="73"/>
      <c r="AO4505" s="74"/>
      <c r="AP4505" s="20"/>
      <c r="AQ4505" s="74"/>
      <c r="AR4505" s="20"/>
      <c r="AS4505" s="74"/>
      <c r="AT4505" s="20"/>
      <c r="AU4505" s="74" t="str">
        <f t="shared" si="2244"/>
        <v>00635U</v>
      </c>
      <c r="AV4505" s="20">
        <f t="shared" si="2250"/>
        <v>0</v>
      </c>
      <c r="AW4505" s="74" t="str">
        <f t="shared" si="2245"/>
        <v>00635U</v>
      </c>
      <c r="AX4505" s="20">
        <f t="shared" si="2246"/>
        <v>0</v>
      </c>
      <c r="AY4505" s="20">
        <f t="shared" si="2251"/>
        <v>1</v>
      </c>
      <c r="AZ4505" s="116">
        <v>39770</v>
      </c>
      <c r="BA4505" s="116"/>
      <c r="BB4505" s="20"/>
      <c r="BC4505" s="20"/>
      <c r="BD4505" s="76"/>
      <c r="BE4505" s="77"/>
      <c r="BF4505" s="77"/>
    </row>
    <row r="4506" spans="1:58" s="23" customFormat="1" ht="15.75" customHeight="1" x14ac:dyDescent="0.4">
      <c r="A4506" s="116">
        <v>39766</v>
      </c>
      <c r="B4506" s="112">
        <v>62.9</v>
      </c>
      <c r="C4506" s="112">
        <v>53.51</v>
      </c>
      <c r="D4506" s="112">
        <v>49.66</v>
      </c>
      <c r="E4506" s="112">
        <v>46.09</v>
      </c>
      <c r="F4506" s="112">
        <v>42.35</v>
      </c>
      <c r="G4506" s="112">
        <v>40.130000000000003</v>
      </c>
      <c r="H4506" s="113">
        <v>39.28</v>
      </c>
      <c r="I4506" s="90">
        <f t="shared" si="2247"/>
        <v>54.448999999999998</v>
      </c>
      <c r="J4506" s="90">
        <f t="shared" si="2248"/>
        <v>50.044999999999995</v>
      </c>
      <c r="K4506" s="114">
        <v>2</v>
      </c>
      <c r="L4506" s="115">
        <v>0.05</v>
      </c>
      <c r="M4506" s="11"/>
      <c r="N4506" s="90">
        <v>66.31</v>
      </c>
      <c r="O4506" s="90">
        <v>59.29</v>
      </c>
      <c r="P4506" s="90">
        <v>53.93</v>
      </c>
      <c r="Q4506" s="90">
        <v>48.02</v>
      </c>
      <c r="R4506" s="63">
        <f t="shared" si="2236"/>
        <v>46.91</v>
      </c>
      <c r="S4506" s="64">
        <f t="shared" si="2258"/>
        <v>0.10830686946347994</v>
      </c>
      <c r="T4506" s="65"/>
      <c r="U4506" s="65">
        <f t="shared" si="2254"/>
        <v>1.1184010794400405</v>
      </c>
      <c r="V4506" s="65">
        <f t="shared" si="2237"/>
        <v>1.229556832931578</v>
      </c>
      <c r="W4506" s="65">
        <f t="shared" si="2238"/>
        <v>1.3808829654310704</v>
      </c>
      <c r="X4506" s="61">
        <f t="shared" si="2249"/>
        <v>-0.14928457869634343</v>
      </c>
      <c r="Y4506" s="66">
        <f t="shared" si="2239"/>
        <v>-0.14775439357778264</v>
      </c>
      <c r="Z4506" s="61">
        <f t="shared" si="2240"/>
        <v>-8.0883028154787109E-2</v>
      </c>
      <c r="AA4506" s="67">
        <f t="shared" si="2241"/>
        <v>54.448999999999998</v>
      </c>
      <c r="AB4506" s="68">
        <f t="shared" si="2242"/>
        <v>-5.1425124415623642E-2</v>
      </c>
      <c r="AC4506" s="69">
        <f t="shared" si="2243"/>
        <v>-0.17887196501281863</v>
      </c>
      <c r="AD4506" s="70">
        <f>_xlfn.PERCENTILE.EXC(AC4506:$AC$5675,0.5)</f>
        <v>5.6145842087570418E-2</v>
      </c>
      <c r="AE4506" s="70">
        <f>_xlfn.PERCENTILE.EXC($AC4506:AC$5675,0.35)</f>
        <v>3.1146761076847843E-2</v>
      </c>
      <c r="AF4506" s="71">
        <f t="shared" si="2255"/>
        <v>1.0612520620219444E-2</v>
      </c>
      <c r="AG4506" s="70">
        <f t="shared" si="2256"/>
        <v>-0.31213811082236831</v>
      </c>
      <c r="AH4506" s="70">
        <f t="shared" si="2257"/>
        <v>-0.32972785344228484</v>
      </c>
      <c r="AI4506" s="61" t="str">
        <f t="shared" si="2252"/>
        <v>Safety</v>
      </c>
      <c r="AJ4506" s="68" t="str">
        <f t="shared" si="2253"/>
        <v>Safety</v>
      </c>
      <c r="AK4506" s="72"/>
      <c r="AL4506" s="73"/>
      <c r="AM4506" s="72"/>
      <c r="AN4506" s="73"/>
      <c r="AO4506" s="74"/>
      <c r="AP4506" s="20"/>
      <c r="AQ4506" s="74"/>
      <c r="AR4506" s="20"/>
      <c r="AS4506" s="74"/>
      <c r="AT4506" s="20"/>
      <c r="AU4506" s="74" t="str">
        <f t="shared" si="2244"/>
        <v>00635U</v>
      </c>
      <c r="AV4506" s="20">
        <f t="shared" si="2250"/>
        <v>0</v>
      </c>
      <c r="AW4506" s="74" t="str">
        <f t="shared" si="2245"/>
        <v>00635U</v>
      </c>
      <c r="AX4506" s="20">
        <f t="shared" si="2246"/>
        <v>0</v>
      </c>
      <c r="AY4506" s="20">
        <f t="shared" si="2251"/>
        <v>1</v>
      </c>
      <c r="AZ4506" s="116">
        <v>39769</v>
      </c>
      <c r="BA4506" s="116"/>
      <c r="BB4506" s="20"/>
      <c r="BC4506" s="20"/>
      <c r="BD4506" s="76"/>
      <c r="BE4506" s="77"/>
      <c r="BF4506" s="77"/>
    </row>
    <row r="4507" spans="1:58" s="23" customFormat="1" ht="15.75" customHeight="1" x14ac:dyDescent="0.4">
      <c r="A4507" s="116">
        <v>39765</v>
      </c>
      <c r="B4507" s="112">
        <v>56.87</v>
      </c>
      <c r="C4507" s="112">
        <v>50.03</v>
      </c>
      <c r="D4507" s="112">
        <v>47.32</v>
      </c>
      <c r="E4507" s="112">
        <v>44.28</v>
      </c>
      <c r="F4507" s="112">
        <v>40.53</v>
      </c>
      <c r="G4507" s="112">
        <v>39.15</v>
      </c>
      <c r="H4507" s="113">
        <v>38.01</v>
      </c>
      <c r="I4507" s="90">
        <f t="shared" si="2247"/>
        <v>51.055999999999997</v>
      </c>
      <c r="J4507" s="90">
        <f t="shared" si="2248"/>
        <v>47.726500000000001</v>
      </c>
      <c r="K4507" s="114">
        <v>3</v>
      </c>
      <c r="L4507" s="115">
        <v>0.05</v>
      </c>
      <c r="M4507" s="11"/>
      <c r="N4507" s="90">
        <v>59.83</v>
      </c>
      <c r="O4507" s="90">
        <v>54.1</v>
      </c>
      <c r="P4507" s="90">
        <v>49.21</v>
      </c>
      <c r="Q4507" s="90">
        <v>44.84</v>
      </c>
      <c r="R4507" s="63">
        <f t="shared" si="2236"/>
        <v>43.480000000000004</v>
      </c>
      <c r="S4507" s="64">
        <f t="shared" si="2258"/>
        <v>-9.9759253686427865E-2</v>
      </c>
      <c r="T4507" s="65"/>
      <c r="U4507" s="65">
        <f t="shared" si="2254"/>
        <v>1.1059149722735675</v>
      </c>
      <c r="V4507" s="65">
        <f t="shared" si="2237"/>
        <v>1.2158097947571631</v>
      </c>
      <c r="W4507" s="65">
        <f t="shared" si="2238"/>
        <v>1.3342997323818018</v>
      </c>
      <c r="X4507" s="61">
        <f t="shared" si="2249"/>
        <v>-0.12027430982943549</v>
      </c>
      <c r="Y4507" s="66">
        <f t="shared" si="2239"/>
        <v>-0.14159891598915997</v>
      </c>
      <c r="Z4507" s="61">
        <f t="shared" si="2240"/>
        <v>-6.5212707615167578E-2</v>
      </c>
      <c r="AA4507" s="67">
        <f t="shared" si="2241"/>
        <v>51.056000000000004</v>
      </c>
      <c r="AB4507" s="68">
        <f t="shared" si="2242"/>
        <v>-4.9473508273441436E-2</v>
      </c>
      <c r="AC4507" s="69">
        <f t="shared" si="2243"/>
        <v>-0.14664883837539686</v>
      </c>
      <c r="AD4507" s="70">
        <f>_xlfn.PERCENTILE.EXC(AC4507:$AC$5675,0.5)</f>
        <v>5.6164383561643799E-2</v>
      </c>
      <c r="AE4507" s="70">
        <f>_xlfn.PERCENTILE.EXC($AC4507:AC$5675,0.35)</f>
        <v>3.1374802331962645E-2</v>
      </c>
      <c r="AF4507" s="71">
        <f t="shared" si="2255"/>
        <v>1.0666690338597299E-2</v>
      </c>
      <c r="AG4507" s="70">
        <f t="shared" si="2256"/>
        <v>-0.31213811082236831</v>
      </c>
      <c r="AH4507" s="70">
        <f t="shared" si="2257"/>
        <v>-0.32972785344228484</v>
      </c>
      <c r="AI4507" s="61" t="str">
        <f t="shared" si="2252"/>
        <v>Safety</v>
      </c>
      <c r="AJ4507" s="68" t="str">
        <f t="shared" si="2253"/>
        <v>Safety</v>
      </c>
      <c r="AK4507" s="72"/>
      <c r="AL4507" s="73"/>
      <c r="AM4507" s="72"/>
      <c r="AN4507" s="73"/>
      <c r="AO4507" s="74"/>
      <c r="AP4507" s="20"/>
      <c r="AQ4507" s="74"/>
      <c r="AR4507" s="20"/>
      <c r="AS4507" s="74"/>
      <c r="AT4507" s="20"/>
      <c r="AU4507" s="74" t="str">
        <f t="shared" si="2244"/>
        <v>00635U</v>
      </c>
      <c r="AV4507" s="20">
        <f t="shared" si="2250"/>
        <v>0</v>
      </c>
      <c r="AW4507" s="74" t="str">
        <f t="shared" si="2245"/>
        <v>00635U</v>
      </c>
      <c r="AX4507" s="20">
        <f t="shared" si="2246"/>
        <v>0</v>
      </c>
      <c r="AY4507" s="20">
        <f t="shared" si="2251"/>
        <v>1</v>
      </c>
      <c r="AZ4507" s="116">
        <v>39766</v>
      </c>
      <c r="BA4507" s="116"/>
      <c r="BB4507" s="20"/>
      <c r="BC4507" s="20"/>
      <c r="BD4507" s="76"/>
      <c r="BE4507" s="77"/>
      <c r="BF4507" s="77"/>
    </row>
    <row r="4508" spans="1:58" s="23" customFormat="1" ht="15.75" customHeight="1" x14ac:dyDescent="0.4">
      <c r="A4508" s="116">
        <v>39764</v>
      </c>
      <c r="B4508" s="112">
        <v>63.71</v>
      </c>
      <c r="C4508" s="112">
        <v>52.92</v>
      </c>
      <c r="D4508" s="112">
        <v>47.8</v>
      </c>
      <c r="E4508" s="112">
        <v>45.13</v>
      </c>
      <c r="F4508" s="112">
        <v>41.83</v>
      </c>
      <c r="G4508" s="112">
        <v>39.869999999999997</v>
      </c>
      <c r="H4508" s="113">
        <v>39.119999999999997</v>
      </c>
      <c r="I4508" s="90">
        <f t="shared" si="2247"/>
        <v>55.078000000000003</v>
      </c>
      <c r="J4508" s="90">
        <f t="shared" si="2248"/>
        <v>48.823999999999998</v>
      </c>
      <c r="K4508" s="114">
        <v>4</v>
      </c>
      <c r="L4508" s="115">
        <v>0.05</v>
      </c>
      <c r="M4508" s="11"/>
      <c r="N4508" s="90">
        <v>66.459999999999994</v>
      </c>
      <c r="O4508" s="90">
        <v>59.1</v>
      </c>
      <c r="P4508" s="90">
        <v>52.95</v>
      </c>
      <c r="Q4508" s="90">
        <v>46.83</v>
      </c>
      <c r="R4508" s="63">
        <f t="shared" si="2236"/>
        <v>45.590000000000018</v>
      </c>
      <c r="S4508" s="64">
        <f t="shared" si="2258"/>
        <v>8.1705729166666602E-2</v>
      </c>
      <c r="T4508" s="65"/>
      <c r="U4508" s="65">
        <f t="shared" si="2254"/>
        <v>1.1245346869712352</v>
      </c>
      <c r="V4508" s="65">
        <f t="shared" si="2237"/>
        <v>1.2551463644948062</v>
      </c>
      <c r="W4508" s="65">
        <f t="shared" si="2238"/>
        <v>1.4191757420456972</v>
      </c>
      <c r="X4508" s="61">
        <f t="shared" si="2249"/>
        <v>-0.16936116779155547</v>
      </c>
      <c r="Y4508" s="66">
        <f t="shared" si="2239"/>
        <v>-0.13317083979614458</v>
      </c>
      <c r="Z4508" s="61">
        <f t="shared" si="2240"/>
        <v>-0.11354805911616261</v>
      </c>
      <c r="AA4508" s="67">
        <f t="shared" si="2241"/>
        <v>55.078000000000003</v>
      </c>
      <c r="AB4508" s="68">
        <f t="shared" si="2242"/>
        <v>-4.1378272645200019E-2</v>
      </c>
      <c r="AC4508" s="69">
        <f t="shared" si="2243"/>
        <v>-0.17126090881733361</v>
      </c>
      <c r="AD4508" s="70">
        <f>_xlfn.PERCENTILE.EXC(AC4508:$AC$5675,0.5)</f>
        <v>5.6331839833379485E-2</v>
      </c>
      <c r="AE4508" s="70">
        <f>_xlfn.PERCENTILE.EXC($AC4508:AC$5675,0.35)</f>
        <v>3.1599574426178514E-2</v>
      </c>
      <c r="AF4508" s="71">
        <f t="shared" si="2255"/>
        <v>1.0700730394490848E-2</v>
      </c>
      <c r="AG4508" s="70">
        <f t="shared" si="2256"/>
        <v>-0.31213811082236831</v>
      </c>
      <c r="AH4508" s="70">
        <f t="shared" si="2257"/>
        <v>-0.32972785344228484</v>
      </c>
      <c r="AI4508" s="61" t="str">
        <f t="shared" si="2252"/>
        <v>Safety</v>
      </c>
      <c r="AJ4508" s="68" t="str">
        <f t="shared" si="2253"/>
        <v>Safety</v>
      </c>
      <c r="AK4508" s="72"/>
      <c r="AL4508" s="73"/>
      <c r="AM4508" s="72"/>
      <c r="AN4508" s="73"/>
      <c r="AO4508" s="74"/>
      <c r="AP4508" s="20"/>
      <c r="AQ4508" s="74"/>
      <c r="AR4508" s="20"/>
      <c r="AS4508" s="74"/>
      <c r="AT4508" s="20"/>
      <c r="AU4508" s="74" t="str">
        <f t="shared" si="2244"/>
        <v>00635U</v>
      </c>
      <c r="AV4508" s="20">
        <f t="shared" si="2250"/>
        <v>0</v>
      </c>
      <c r="AW4508" s="74" t="str">
        <f t="shared" si="2245"/>
        <v>00635U</v>
      </c>
      <c r="AX4508" s="20">
        <f t="shared" si="2246"/>
        <v>0</v>
      </c>
      <c r="AY4508" s="20">
        <f t="shared" si="2251"/>
        <v>1</v>
      </c>
      <c r="AZ4508" s="116">
        <v>39765</v>
      </c>
      <c r="BA4508" s="116"/>
      <c r="BB4508" s="20"/>
      <c r="BC4508" s="20"/>
      <c r="BD4508" s="76"/>
      <c r="BE4508" s="77"/>
      <c r="BF4508" s="77"/>
    </row>
    <row r="4509" spans="1:58" s="23" customFormat="1" ht="15.75" customHeight="1" x14ac:dyDescent="0.4">
      <c r="A4509" s="116">
        <v>39763</v>
      </c>
      <c r="B4509" s="112">
        <v>58.38</v>
      </c>
      <c r="C4509" s="112">
        <v>49.38</v>
      </c>
      <c r="D4509" s="112">
        <v>46.62</v>
      </c>
      <c r="E4509" s="112">
        <v>43.54</v>
      </c>
      <c r="F4509" s="112">
        <v>40.51</v>
      </c>
      <c r="G4509" s="112">
        <v>38.86</v>
      </c>
      <c r="H4509" s="113">
        <v>38.24</v>
      </c>
      <c r="I4509" s="90">
        <f t="shared" si="2247"/>
        <v>51.63</v>
      </c>
      <c r="J4509" s="90">
        <f t="shared" si="2248"/>
        <v>47.31</v>
      </c>
      <c r="K4509" s="114">
        <v>5</v>
      </c>
      <c r="L4509" s="115">
        <v>0.05</v>
      </c>
      <c r="M4509" s="11"/>
      <c r="N4509" s="90">
        <v>61.44</v>
      </c>
      <c r="O4509" s="90">
        <v>55.63</v>
      </c>
      <c r="P4509" s="90">
        <v>50.22</v>
      </c>
      <c r="Q4509" s="90">
        <v>45.61</v>
      </c>
      <c r="R4509" s="63">
        <f t="shared" si="2236"/>
        <v>44.41</v>
      </c>
      <c r="S4509" s="64">
        <f t="shared" si="2258"/>
        <v>2.4341447149049698E-2</v>
      </c>
      <c r="T4509" s="65"/>
      <c r="U4509" s="65">
        <f t="shared" si="2254"/>
        <v>1.1044400503325542</v>
      </c>
      <c r="V4509" s="65">
        <f t="shared" si="2237"/>
        <v>1.2234169653524491</v>
      </c>
      <c r="W4509" s="65">
        <f t="shared" si="2238"/>
        <v>1.3470730103047577</v>
      </c>
      <c r="X4509" s="61">
        <f t="shared" si="2249"/>
        <v>-0.1541623843782117</v>
      </c>
      <c r="Y4509" s="66">
        <f t="shared" si="2239"/>
        <v>-0.12172714745062006</v>
      </c>
      <c r="Z4509" s="61">
        <f t="shared" si="2240"/>
        <v>-8.367228355607205E-2</v>
      </c>
      <c r="AA4509" s="67">
        <f t="shared" si="2241"/>
        <v>51.63</v>
      </c>
      <c r="AB4509" s="68">
        <f t="shared" si="2242"/>
        <v>-4.9804687499999924E-2</v>
      </c>
      <c r="AC4509" s="69">
        <f t="shared" si="2243"/>
        <v>-0.15966796874999992</v>
      </c>
      <c r="AD4509" s="70">
        <f>_xlfn.PERCENTILE.EXC(AC4509:$AC$5675,0.5)</f>
        <v>5.6499296105115171E-2</v>
      </c>
      <c r="AE4509" s="70">
        <f>_xlfn.PERCENTILE.EXC($AC4509:AC$5675,0.35)</f>
        <v>3.1696421372428556E-2</v>
      </c>
      <c r="AF4509" s="71">
        <f t="shared" si="2255"/>
        <v>1.0732110347057766E-2</v>
      </c>
      <c r="AG4509" s="70">
        <f t="shared" si="2256"/>
        <v>-0.31213811082236831</v>
      </c>
      <c r="AH4509" s="70">
        <f t="shared" si="2257"/>
        <v>-0.32972785344228484</v>
      </c>
      <c r="AI4509" s="61" t="str">
        <f t="shared" si="2252"/>
        <v>Safety</v>
      </c>
      <c r="AJ4509" s="68" t="str">
        <f t="shared" si="2253"/>
        <v>Safety</v>
      </c>
      <c r="AK4509" s="72"/>
      <c r="AL4509" s="73"/>
      <c r="AM4509" s="72"/>
      <c r="AN4509" s="73"/>
      <c r="AO4509" s="74"/>
      <c r="AP4509" s="20"/>
      <c r="AQ4509" s="74"/>
      <c r="AR4509" s="20"/>
      <c r="AS4509" s="74"/>
      <c r="AT4509" s="20"/>
      <c r="AU4509" s="74" t="str">
        <f t="shared" si="2244"/>
        <v>00635U</v>
      </c>
      <c r="AV4509" s="20">
        <f t="shared" si="2250"/>
        <v>0</v>
      </c>
      <c r="AW4509" s="74" t="str">
        <f t="shared" si="2245"/>
        <v>00635U</v>
      </c>
      <c r="AX4509" s="20">
        <f t="shared" si="2246"/>
        <v>0</v>
      </c>
      <c r="AY4509" s="20">
        <f t="shared" si="2251"/>
        <v>1</v>
      </c>
      <c r="AZ4509" s="116">
        <v>39764</v>
      </c>
      <c r="BA4509" s="116"/>
      <c r="BB4509" s="20"/>
      <c r="BC4509" s="20"/>
      <c r="BD4509" s="76"/>
      <c r="BE4509" s="77"/>
      <c r="BF4509" s="77"/>
    </row>
    <row r="4510" spans="1:58" s="23" customFormat="1" ht="15.75" customHeight="1" x14ac:dyDescent="0.4">
      <c r="A4510" s="116">
        <v>39762</v>
      </c>
      <c r="B4510" s="112">
        <v>56.19</v>
      </c>
      <c r="C4510" s="112">
        <v>48.2</v>
      </c>
      <c r="D4510" s="112">
        <v>45.48</v>
      </c>
      <c r="E4510" s="112">
        <v>42.73</v>
      </c>
      <c r="F4510" s="112">
        <v>39.72</v>
      </c>
      <c r="G4510" s="112">
        <v>38.26</v>
      </c>
      <c r="H4510" s="113">
        <v>37.79</v>
      </c>
      <c r="I4510" s="90">
        <f t="shared" si="2247"/>
        <v>50.597000000000001</v>
      </c>
      <c r="J4510" s="90">
        <f t="shared" si="2248"/>
        <v>46.295999999999999</v>
      </c>
      <c r="K4510" s="114">
        <v>6</v>
      </c>
      <c r="L4510" s="115">
        <v>0.05</v>
      </c>
      <c r="M4510" s="11"/>
      <c r="N4510" s="90">
        <v>59.98</v>
      </c>
      <c r="O4510" s="90">
        <v>54.05</v>
      </c>
      <c r="P4510" s="90">
        <v>48.94</v>
      </c>
      <c r="Q4510" s="90">
        <v>44.01</v>
      </c>
      <c r="R4510" s="63">
        <f t="shared" si="2236"/>
        <v>43.01</v>
      </c>
      <c r="S4510" s="64">
        <f t="shared" si="2258"/>
        <v>6.9162210338680849E-2</v>
      </c>
      <c r="T4510" s="65"/>
      <c r="U4510" s="65">
        <f t="shared" si="2254"/>
        <v>1.1097132284921369</v>
      </c>
      <c r="V4510" s="65">
        <f t="shared" si="2237"/>
        <v>1.2255823457294646</v>
      </c>
      <c r="W4510" s="65">
        <f t="shared" si="2238"/>
        <v>1.3628720745285163</v>
      </c>
      <c r="X4510" s="61">
        <f t="shared" si="2249"/>
        <v>-0.14219612030610421</v>
      </c>
      <c r="Y4510" s="66">
        <f t="shared" si="2239"/>
        <v>-0.11560964193774861</v>
      </c>
      <c r="Z4510" s="61">
        <f t="shared" si="2240"/>
        <v>-8.500503982449556E-2</v>
      </c>
      <c r="AA4510" s="67">
        <f t="shared" si="2241"/>
        <v>50.597000000000008</v>
      </c>
      <c r="AB4510" s="68">
        <f t="shared" si="2242"/>
        <v>-6.3187729243081012E-2</v>
      </c>
      <c r="AC4510" s="69">
        <f t="shared" si="2243"/>
        <v>-0.15643547849283077</v>
      </c>
      <c r="AD4510" s="70">
        <f>_xlfn.PERCENTILE.EXC(AC4510:$AC$5675,0.5)</f>
        <v>5.6665797120880608E-2</v>
      </c>
      <c r="AE4510" s="70">
        <f>_xlfn.PERCENTILE.EXC($AC4510:AC$5675,0.35)</f>
        <v>3.1822044812191738E-2</v>
      </c>
      <c r="AF4510" s="71">
        <f t="shared" si="2255"/>
        <v>1.0828280325865089E-2</v>
      </c>
      <c r="AG4510" s="70">
        <f t="shared" si="2256"/>
        <v>-0.31213811082236831</v>
      </c>
      <c r="AH4510" s="70">
        <f t="shared" si="2257"/>
        <v>-0.32972785344228484</v>
      </c>
      <c r="AI4510" s="61" t="str">
        <f t="shared" si="2252"/>
        <v>Safety</v>
      </c>
      <c r="AJ4510" s="68" t="str">
        <f t="shared" si="2253"/>
        <v>Safety</v>
      </c>
      <c r="AK4510" s="72"/>
      <c r="AL4510" s="73"/>
      <c r="AM4510" s="72"/>
      <c r="AN4510" s="73"/>
      <c r="AO4510" s="74"/>
      <c r="AP4510" s="20"/>
      <c r="AQ4510" s="74"/>
      <c r="AR4510" s="20"/>
      <c r="AS4510" s="74"/>
      <c r="AT4510" s="20"/>
      <c r="AU4510" s="74" t="str">
        <f t="shared" si="2244"/>
        <v>00635U</v>
      </c>
      <c r="AV4510" s="20">
        <f t="shared" si="2250"/>
        <v>0</v>
      </c>
      <c r="AW4510" s="74" t="str">
        <f t="shared" si="2245"/>
        <v>00635U</v>
      </c>
      <c r="AX4510" s="20">
        <f t="shared" si="2246"/>
        <v>0</v>
      </c>
      <c r="AY4510" s="20">
        <f t="shared" si="2251"/>
        <v>1</v>
      </c>
      <c r="AZ4510" s="116">
        <v>39763</v>
      </c>
      <c r="BA4510" s="116"/>
      <c r="BB4510" s="20"/>
      <c r="BC4510" s="20"/>
      <c r="BD4510" s="76"/>
      <c r="BE4510" s="77"/>
      <c r="BF4510" s="77"/>
    </row>
    <row r="4511" spans="1:58" s="23" customFormat="1" ht="15.75" customHeight="1" x14ac:dyDescent="0.4">
      <c r="A4511" s="116">
        <v>39759</v>
      </c>
      <c r="B4511" s="112">
        <v>54.65</v>
      </c>
      <c r="C4511" s="112">
        <v>47.48</v>
      </c>
      <c r="D4511" s="112">
        <v>45.1</v>
      </c>
      <c r="E4511" s="112">
        <v>42.02</v>
      </c>
      <c r="F4511" s="112">
        <v>39.42</v>
      </c>
      <c r="G4511" s="112">
        <v>38.29</v>
      </c>
      <c r="H4511" s="113">
        <v>37.81</v>
      </c>
      <c r="I4511" s="90">
        <f t="shared" si="2247"/>
        <v>49.9895</v>
      </c>
      <c r="J4511" s="90">
        <f t="shared" si="2248"/>
        <v>45.933</v>
      </c>
      <c r="K4511" s="114">
        <v>7</v>
      </c>
      <c r="L4511" s="115">
        <v>0.05</v>
      </c>
      <c r="M4511" s="11"/>
      <c r="N4511" s="90">
        <v>56.1</v>
      </c>
      <c r="O4511" s="90">
        <v>52.61</v>
      </c>
      <c r="P4511" s="90">
        <v>47.26</v>
      </c>
      <c r="Q4511" s="90">
        <v>42.8</v>
      </c>
      <c r="R4511" s="63">
        <f t="shared" ref="R4511:R4574" si="2259">(O4511+P4511)-(N4511+M4511)</f>
        <v>43.77</v>
      </c>
      <c r="S4511" s="64">
        <f t="shared" si="2258"/>
        <v>-0.11903266331658288</v>
      </c>
      <c r="T4511" s="65"/>
      <c r="U4511" s="65">
        <f t="shared" si="2254"/>
        <v>1.066337198251283</v>
      </c>
      <c r="V4511" s="65">
        <f t="shared" si="2237"/>
        <v>1.1870503597122304</v>
      </c>
      <c r="W4511" s="65">
        <f t="shared" si="2238"/>
        <v>1.3107476635514019</v>
      </c>
      <c r="X4511" s="61">
        <f t="shared" si="2249"/>
        <v>-0.13119853613906682</v>
      </c>
      <c r="Y4511" s="66">
        <f t="shared" si="2239"/>
        <v>-0.10019038553069969</v>
      </c>
      <c r="Z4511" s="61">
        <f t="shared" si="2240"/>
        <v>-8.11470408785845E-2</v>
      </c>
      <c r="AA4511" s="67">
        <f t="shared" si="2241"/>
        <v>49.989499999999992</v>
      </c>
      <c r="AB4511" s="68">
        <f t="shared" si="2242"/>
        <v>-2.5846702317290603E-2</v>
      </c>
      <c r="AC4511" s="69">
        <f t="shared" si="2243"/>
        <v>-0.10892156862745114</v>
      </c>
      <c r="AD4511" s="70">
        <f>_xlfn.PERCENTILE.EXC(AC4511:$AC$5675,0.5)</f>
        <v>5.6832298136646045E-2</v>
      </c>
      <c r="AE4511" s="70">
        <f>_xlfn.PERCENTILE.EXC($AC4511:AC$5675,0.35)</f>
        <v>3.1958478546366312E-2</v>
      </c>
      <c r="AF4511" s="71">
        <f t="shared" si="2255"/>
        <v>1.1120500562572735E-2</v>
      </c>
      <c r="AG4511" s="70">
        <f t="shared" si="2256"/>
        <v>-0.31213811082236831</v>
      </c>
      <c r="AH4511" s="70">
        <f t="shared" si="2257"/>
        <v>-0.32972785344228484</v>
      </c>
      <c r="AI4511" s="61" t="str">
        <f t="shared" si="2252"/>
        <v>Safety</v>
      </c>
      <c r="AJ4511" s="68" t="str">
        <f t="shared" si="2253"/>
        <v>Safety</v>
      </c>
      <c r="AK4511" s="72"/>
      <c r="AL4511" s="73"/>
      <c r="AM4511" s="72"/>
      <c r="AN4511" s="73"/>
      <c r="AO4511" s="74"/>
      <c r="AP4511" s="20"/>
      <c r="AQ4511" s="74"/>
      <c r="AR4511" s="20"/>
      <c r="AS4511" s="74"/>
      <c r="AT4511" s="20"/>
      <c r="AU4511" s="74" t="str">
        <f t="shared" si="2244"/>
        <v>00635U</v>
      </c>
      <c r="AV4511" s="20">
        <f t="shared" si="2250"/>
        <v>0</v>
      </c>
      <c r="AW4511" s="74" t="str">
        <f t="shared" si="2245"/>
        <v>00635U</v>
      </c>
      <c r="AX4511" s="20">
        <f t="shared" si="2246"/>
        <v>0</v>
      </c>
      <c r="AY4511" s="20">
        <f t="shared" si="2251"/>
        <v>1</v>
      </c>
      <c r="AZ4511" s="116">
        <v>39762</v>
      </c>
      <c r="BA4511" s="116"/>
      <c r="BB4511" s="20"/>
      <c r="BC4511" s="20"/>
      <c r="BD4511" s="76"/>
      <c r="BE4511" s="77"/>
      <c r="BF4511" s="77"/>
    </row>
    <row r="4512" spans="1:58" s="23" customFormat="1" ht="15.75" customHeight="1" x14ac:dyDescent="0.4">
      <c r="A4512" s="116">
        <v>39758</v>
      </c>
      <c r="B4512" s="112">
        <v>57.58</v>
      </c>
      <c r="C4512" s="112">
        <v>47.8</v>
      </c>
      <c r="D4512" s="112">
        <v>45.65</v>
      </c>
      <c r="E4512" s="112">
        <v>42.51</v>
      </c>
      <c r="F4512" s="112">
        <v>39.81</v>
      </c>
      <c r="G4512" s="112">
        <v>38.75</v>
      </c>
      <c r="H4512" s="113">
        <v>35.950000000000003</v>
      </c>
      <c r="I4512" s="90">
        <f t="shared" si="2247"/>
        <v>51.711999999999996</v>
      </c>
      <c r="J4512" s="90">
        <f t="shared" si="2248"/>
        <v>46.51</v>
      </c>
      <c r="K4512" s="114">
        <v>8</v>
      </c>
      <c r="L4512" s="115">
        <v>0.05</v>
      </c>
      <c r="M4512" s="11"/>
      <c r="N4512" s="90">
        <v>63.68</v>
      </c>
      <c r="O4512" s="90">
        <v>56.14</v>
      </c>
      <c r="P4512" s="90">
        <v>50.44</v>
      </c>
      <c r="Q4512" s="90">
        <v>44.97</v>
      </c>
      <c r="R4512" s="63">
        <f t="shared" si="2259"/>
        <v>42.9</v>
      </c>
      <c r="S4512" s="64">
        <f t="shared" si="2258"/>
        <v>0.16715542521994128</v>
      </c>
      <c r="T4512" s="65"/>
      <c r="U4512" s="65">
        <f t="shared" si="2254"/>
        <v>1.1343070894193088</v>
      </c>
      <c r="V4512" s="65">
        <f t="shared" si="2237"/>
        <v>1.2624900872323552</v>
      </c>
      <c r="W4512" s="65">
        <f t="shared" si="2238"/>
        <v>1.4160551478763621</v>
      </c>
      <c r="X4512" s="61">
        <f t="shared" si="2249"/>
        <v>-0.16985064258423066</v>
      </c>
      <c r="Y4512" s="66">
        <f t="shared" si="2239"/>
        <v>-0.15431663138085147</v>
      </c>
      <c r="Z4512" s="61">
        <f t="shared" si="2240"/>
        <v>-0.10059560643564354</v>
      </c>
      <c r="AA4512" s="67">
        <f t="shared" si="2241"/>
        <v>51.711999999999996</v>
      </c>
      <c r="AB4512" s="68">
        <f t="shared" si="2242"/>
        <v>-9.579145728643218E-2</v>
      </c>
      <c r="AC4512" s="69">
        <f t="shared" si="2243"/>
        <v>-0.18793969849246236</v>
      </c>
      <c r="AD4512" s="70">
        <f>_xlfn.PERCENTILE.EXC(AC4512:$AC$5675,0.5)</f>
        <v>5.6935629587803516E-2</v>
      </c>
      <c r="AE4512" s="70">
        <f>_xlfn.PERCENTILE.EXC($AC4512:AC$5675,0.35)</f>
        <v>3.208402636010485E-2</v>
      </c>
      <c r="AF4512" s="71">
        <f t="shared" si="2255"/>
        <v>1.1337939474502005E-2</v>
      </c>
      <c r="AG4512" s="70">
        <f t="shared" si="2256"/>
        <v>-0.31213811082236831</v>
      </c>
      <c r="AH4512" s="70">
        <f t="shared" si="2257"/>
        <v>-0.32972785344228484</v>
      </c>
      <c r="AI4512" s="61" t="str">
        <f t="shared" si="2252"/>
        <v>Safety</v>
      </c>
      <c r="AJ4512" s="68" t="str">
        <f t="shared" si="2253"/>
        <v>Safety</v>
      </c>
      <c r="AK4512" s="72"/>
      <c r="AL4512" s="73"/>
      <c r="AM4512" s="72"/>
      <c r="AN4512" s="73"/>
      <c r="AO4512" s="74"/>
      <c r="AP4512" s="20"/>
      <c r="AQ4512" s="74"/>
      <c r="AR4512" s="20"/>
      <c r="AS4512" s="74"/>
      <c r="AT4512" s="20"/>
      <c r="AU4512" s="74" t="str">
        <f t="shared" si="2244"/>
        <v>00635U</v>
      </c>
      <c r="AV4512" s="20">
        <f t="shared" si="2250"/>
        <v>0</v>
      </c>
      <c r="AW4512" s="74" t="str">
        <f t="shared" si="2245"/>
        <v>00635U</v>
      </c>
      <c r="AX4512" s="20">
        <f t="shared" si="2246"/>
        <v>0</v>
      </c>
      <c r="AY4512" s="20">
        <f t="shared" si="2251"/>
        <v>1</v>
      </c>
      <c r="AZ4512" s="116">
        <v>39759</v>
      </c>
      <c r="BA4512" s="116"/>
      <c r="BB4512" s="20"/>
      <c r="BC4512" s="20"/>
      <c r="BD4512" s="76"/>
      <c r="BE4512" s="77"/>
      <c r="BF4512" s="77"/>
    </row>
    <row r="4513" spans="1:58" s="23" customFormat="1" ht="15.75" customHeight="1" x14ac:dyDescent="0.4">
      <c r="A4513" s="116">
        <v>39757</v>
      </c>
      <c r="B4513" s="112">
        <v>50.2</v>
      </c>
      <c r="C4513" s="112">
        <v>43.85</v>
      </c>
      <c r="D4513" s="112">
        <v>42.21</v>
      </c>
      <c r="E4513" s="112">
        <v>40.11</v>
      </c>
      <c r="F4513" s="112">
        <v>37.950000000000003</v>
      </c>
      <c r="G4513" s="112">
        <v>36.590000000000003</v>
      </c>
      <c r="H4513" s="113">
        <v>35.58</v>
      </c>
      <c r="I4513" s="90">
        <f t="shared" si="2247"/>
        <v>46.707500000000003</v>
      </c>
      <c r="J4513" s="90">
        <f t="shared" si="2248"/>
        <v>42.948</v>
      </c>
      <c r="K4513" s="114">
        <v>9</v>
      </c>
      <c r="L4513" s="115">
        <v>0.05</v>
      </c>
      <c r="M4513" s="11"/>
      <c r="N4513" s="90">
        <v>54.56</v>
      </c>
      <c r="O4513" s="90">
        <v>49.72</v>
      </c>
      <c r="P4513" s="90">
        <v>45.86</v>
      </c>
      <c r="Q4513" s="90">
        <v>41.71</v>
      </c>
      <c r="R4513" s="63">
        <f t="shared" si="2259"/>
        <v>41.019999999999996</v>
      </c>
      <c r="S4513" s="64">
        <f t="shared" si="2258"/>
        <v>0.14309658495705019</v>
      </c>
      <c r="T4513" s="65"/>
      <c r="U4513" s="65">
        <f t="shared" si="2254"/>
        <v>1.097345132743363</v>
      </c>
      <c r="V4513" s="65">
        <f t="shared" si="2237"/>
        <v>1.1897078063672046</v>
      </c>
      <c r="W4513" s="65">
        <f t="shared" si="2238"/>
        <v>1.3080795972188923</v>
      </c>
      <c r="X4513" s="61">
        <f t="shared" si="2249"/>
        <v>-0.1264940239043825</v>
      </c>
      <c r="Y4513" s="66">
        <f t="shared" si="2239"/>
        <v>-0.11293941660433809</v>
      </c>
      <c r="Z4513" s="61">
        <f t="shared" si="2240"/>
        <v>-8.0490285286089008E-2</v>
      </c>
      <c r="AA4513" s="67">
        <f t="shared" si="2241"/>
        <v>46.70750000000001</v>
      </c>
      <c r="AB4513" s="68">
        <f t="shared" si="2242"/>
        <v>-7.9912023460410542E-2</v>
      </c>
      <c r="AC4513" s="69">
        <f t="shared" si="2243"/>
        <v>-0.14392412023460396</v>
      </c>
      <c r="AD4513" s="70">
        <f>_xlfn.PERCENTILE.EXC(AC4513:$AC$5675,0.5)</f>
        <v>5.7038961038960986E-2</v>
      </c>
      <c r="AE4513" s="70">
        <f>_xlfn.PERCENTILE.EXC($AC4513:AC$5675,0.35)</f>
        <v>3.2246282500164918E-2</v>
      </c>
      <c r="AF4513" s="71">
        <f t="shared" si="2255"/>
        <v>1.1488761813237235E-2</v>
      </c>
      <c r="AG4513" s="70">
        <f t="shared" si="2256"/>
        <v>-0.31213811082236831</v>
      </c>
      <c r="AH4513" s="70">
        <f t="shared" si="2257"/>
        <v>-0.32972785344228484</v>
      </c>
      <c r="AI4513" s="61" t="str">
        <f t="shared" si="2252"/>
        <v>Safety</v>
      </c>
      <c r="AJ4513" s="68" t="str">
        <f t="shared" si="2253"/>
        <v>Safety</v>
      </c>
      <c r="AK4513" s="72"/>
      <c r="AL4513" s="73"/>
      <c r="AM4513" s="72"/>
      <c r="AN4513" s="73"/>
      <c r="AO4513" s="74"/>
      <c r="AP4513" s="20"/>
      <c r="AQ4513" s="74"/>
      <c r="AR4513" s="20"/>
      <c r="AS4513" s="74"/>
      <c r="AT4513" s="20"/>
      <c r="AU4513" s="74" t="str">
        <f t="shared" si="2244"/>
        <v>00635U</v>
      </c>
      <c r="AV4513" s="20">
        <f t="shared" si="2250"/>
        <v>0</v>
      </c>
      <c r="AW4513" s="74" t="str">
        <f t="shared" si="2245"/>
        <v>00635U</v>
      </c>
      <c r="AX4513" s="20">
        <f t="shared" si="2246"/>
        <v>0</v>
      </c>
      <c r="AY4513" s="20">
        <f t="shared" si="2251"/>
        <v>1</v>
      </c>
      <c r="AZ4513" s="116">
        <v>39758</v>
      </c>
      <c r="BA4513" s="116"/>
      <c r="BB4513" s="20"/>
      <c r="BC4513" s="20"/>
      <c r="BD4513" s="76"/>
      <c r="BE4513" s="77"/>
      <c r="BF4513" s="77"/>
    </row>
    <row r="4514" spans="1:58" s="23" customFormat="1" ht="15.75" customHeight="1" x14ac:dyDescent="0.4">
      <c r="A4514" s="116">
        <v>39756</v>
      </c>
      <c r="B4514" s="112">
        <v>46.43</v>
      </c>
      <c r="C4514" s="112">
        <v>41.86</v>
      </c>
      <c r="D4514" s="112">
        <v>39.85</v>
      </c>
      <c r="E4514" s="112">
        <v>37.840000000000003</v>
      </c>
      <c r="F4514" s="112">
        <v>35.6</v>
      </c>
      <c r="G4514" s="112">
        <v>34.39</v>
      </c>
      <c r="H4514" s="113">
        <v>34.44</v>
      </c>
      <c r="I4514" s="90">
        <f t="shared" si="2247"/>
        <v>44.144999999999996</v>
      </c>
      <c r="J4514" s="90">
        <f t="shared" si="2248"/>
        <v>40.855000000000004</v>
      </c>
      <c r="K4514" s="114">
        <v>10</v>
      </c>
      <c r="L4514" s="115">
        <v>0.05</v>
      </c>
      <c r="M4514" s="11"/>
      <c r="N4514" s="90">
        <v>47.73</v>
      </c>
      <c r="O4514" s="90">
        <v>46.26</v>
      </c>
      <c r="P4514" s="90">
        <v>43.28</v>
      </c>
      <c r="Q4514" s="90">
        <v>39.979999999999997</v>
      </c>
      <c r="R4514" s="63">
        <f t="shared" si="2259"/>
        <v>41.809999999999995</v>
      </c>
      <c r="S4514" s="64">
        <f t="shared" si="2258"/>
        <v>-0.11084202682563343</v>
      </c>
      <c r="T4514" s="65"/>
      <c r="U4514" s="65">
        <f t="shared" si="2254"/>
        <v>1.0317769130998702</v>
      </c>
      <c r="V4514" s="65">
        <f t="shared" si="2237"/>
        <v>1.1028188539741219</v>
      </c>
      <c r="W4514" s="65">
        <f t="shared" si="2238"/>
        <v>1.1938469234617308</v>
      </c>
      <c r="X4514" s="61">
        <f t="shared" si="2249"/>
        <v>-9.842774068490201E-2</v>
      </c>
      <c r="Y4514" s="66">
        <f t="shared" si="2239"/>
        <v>-8.9852008456659763E-2</v>
      </c>
      <c r="Z4514" s="61">
        <f t="shared" si="2240"/>
        <v>-7.4527126514893932E-2</v>
      </c>
      <c r="AA4514" s="67">
        <f t="shared" si="2241"/>
        <v>44.144999999999996</v>
      </c>
      <c r="AB4514" s="68">
        <f t="shared" si="2242"/>
        <v>-2.7236538864445783E-2</v>
      </c>
      <c r="AC4514" s="69">
        <f t="shared" si="2243"/>
        <v>-7.5109993714644899E-2</v>
      </c>
      <c r="AD4514" s="70">
        <f>_xlfn.PERCENTILE.EXC(AC4514:$AC$5675,0.5)</f>
        <v>5.7088123265190249E-2</v>
      </c>
      <c r="AE4514" s="70">
        <f>_xlfn.PERCENTILE.EXC($AC4514:AC$5675,0.35)</f>
        <v>3.2440009878925792E-2</v>
      </c>
      <c r="AF4514" s="71">
        <f t="shared" si="2255"/>
        <v>1.1613066164155451E-2</v>
      </c>
      <c r="AG4514" s="70">
        <f t="shared" si="2256"/>
        <v>-0.31213811082236831</v>
      </c>
      <c r="AH4514" s="70">
        <f t="shared" si="2257"/>
        <v>-0.32972785344228484</v>
      </c>
      <c r="AI4514" s="61" t="str">
        <f t="shared" si="2252"/>
        <v>Safety</v>
      </c>
      <c r="AJ4514" s="68" t="str">
        <f t="shared" si="2253"/>
        <v>Safety</v>
      </c>
      <c r="AK4514" s="72"/>
      <c r="AL4514" s="73"/>
      <c r="AM4514" s="72"/>
      <c r="AN4514" s="73"/>
      <c r="AO4514" s="74"/>
      <c r="AP4514" s="20"/>
      <c r="AQ4514" s="74"/>
      <c r="AR4514" s="20"/>
      <c r="AS4514" s="74"/>
      <c r="AT4514" s="20"/>
      <c r="AU4514" s="74" t="str">
        <f t="shared" si="2244"/>
        <v>00635U</v>
      </c>
      <c r="AV4514" s="20">
        <f t="shared" si="2250"/>
        <v>0</v>
      </c>
      <c r="AW4514" s="74" t="str">
        <f t="shared" si="2245"/>
        <v>00635U</v>
      </c>
      <c r="AX4514" s="20">
        <f t="shared" si="2246"/>
        <v>0</v>
      </c>
      <c r="AY4514" s="20">
        <f t="shared" si="2251"/>
        <v>1</v>
      </c>
      <c r="AZ4514" s="116">
        <v>39757</v>
      </c>
      <c r="BA4514" s="116"/>
      <c r="BB4514" s="20"/>
      <c r="BC4514" s="20"/>
      <c r="BD4514" s="76"/>
      <c r="BE4514" s="77"/>
      <c r="BF4514" s="77"/>
    </row>
    <row r="4515" spans="1:58" s="23" customFormat="1" ht="15.75" customHeight="1" x14ac:dyDescent="0.4">
      <c r="A4515" s="116">
        <v>39755</v>
      </c>
      <c r="B4515" s="112">
        <v>51.96</v>
      </c>
      <c r="C4515" s="112">
        <v>44.71</v>
      </c>
      <c r="D4515" s="112">
        <v>41.78</v>
      </c>
      <c r="E4515" s="112">
        <v>39</v>
      </c>
      <c r="F4515" s="112">
        <v>37.200000000000003</v>
      </c>
      <c r="G4515" s="112">
        <v>35.69</v>
      </c>
      <c r="H4515" s="113">
        <v>34.81</v>
      </c>
      <c r="I4515" s="90">
        <f t="shared" si="2247"/>
        <v>48.697499999999998</v>
      </c>
      <c r="J4515" s="90">
        <f t="shared" si="2248"/>
        <v>43.391500000000001</v>
      </c>
      <c r="K4515" s="114">
        <v>11</v>
      </c>
      <c r="L4515" s="115">
        <v>0.05</v>
      </c>
      <c r="M4515" s="11"/>
      <c r="N4515" s="90">
        <v>53.68</v>
      </c>
      <c r="O4515" s="90">
        <v>51.2</v>
      </c>
      <c r="P4515" s="90">
        <v>46.54</v>
      </c>
      <c r="Q4515" s="90">
        <v>42.17</v>
      </c>
      <c r="R4515" s="63">
        <f t="shared" si="2259"/>
        <v>44.060000000000009</v>
      </c>
      <c r="S4515" s="64">
        <f t="shared" si="2258"/>
        <v>-0.10369009851394224</v>
      </c>
      <c r="T4515" s="65"/>
      <c r="U4515" s="65">
        <f t="shared" si="2254"/>
        <v>1.0484374999999999</v>
      </c>
      <c r="V4515" s="65">
        <f t="shared" si="2237"/>
        <v>1.1534164159862483</v>
      </c>
      <c r="W4515" s="65">
        <f t="shared" si="2238"/>
        <v>1.2729428503675597</v>
      </c>
      <c r="X4515" s="61">
        <f t="shared" si="2249"/>
        <v>-0.13953040800615857</v>
      </c>
      <c r="Y4515" s="66">
        <f t="shared" si="2239"/>
        <v>-0.10743589743589738</v>
      </c>
      <c r="Z4515" s="61">
        <f t="shared" si="2240"/>
        <v>-0.10895836541916931</v>
      </c>
      <c r="AA4515" s="67">
        <f t="shared" si="2241"/>
        <v>48.697500000000005</v>
      </c>
      <c r="AB4515" s="68">
        <f t="shared" si="2242"/>
        <v>-3.204172876304022E-2</v>
      </c>
      <c r="AC4515" s="69">
        <f t="shared" si="2243"/>
        <v>-9.2818554396423142E-2</v>
      </c>
      <c r="AD4515" s="70">
        <f>_xlfn.PERCENTILE.EXC(AC4515:$AC$5675,0.5)</f>
        <v>5.7137285491419512E-2</v>
      </c>
      <c r="AE4515" s="70">
        <f>_xlfn.PERCENTILE.EXC($AC4515:AC$5675,0.35)</f>
        <v>3.2736079674684788E-2</v>
      </c>
      <c r="AF4515" s="71">
        <f t="shared" si="2255"/>
        <v>1.1862707553520596E-2</v>
      </c>
      <c r="AG4515" s="70">
        <f t="shared" si="2256"/>
        <v>-0.31213811082236831</v>
      </c>
      <c r="AH4515" s="70">
        <f t="shared" si="2257"/>
        <v>-0.32972785344228484</v>
      </c>
      <c r="AI4515" s="61" t="str">
        <f t="shared" si="2252"/>
        <v>Safety</v>
      </c>
      <c r="AJ4515" s="68" t="str">
        <f t="shared" si="2253"/>
        <v>Safety</v>
      </c>
      <c r="AK4515" s="72"/>
      <c r="AL4515" s="73"/>
      <c r="AM4515" s="72"/>
      <c r="AN4515" s="73"/>
      <c r="AO4515" s="74"/>
      <c r="AP4515" s="20"/>
      <c r="AQ4515" s="74"/>
      <c r="AR4515" s="20"/>
      <c r="AS4515" s="74"/>
      <c r="AT4515" s="20"/>
      <c r="AU4515" s="74" t="str">
        <f t="shared" si="2244"/>
        <v>00635U</v>
      </c>
      <c r="AV4515" s="20">
        <f t="shared" si="2250"/>
        <v>0</v>
      </c>
      <c r="AW4515" s="74" t="str">
        <f t="shared" si="2245"/>
        <v>00635U</v>
      </c>
      <c r="AX4515" s="20">
        <f t="shared" si="2246"/>
        <v>0</v>
      </c>
      <c r="AY4515" s="20">
        <f t="shared" si="2251"/>
        <v>1</v>
      </c>
      <c r="AZ4515" s="116">
        <v>39756</v>
      </c>
      <c r="BA4515" s="116"/>
      <c r="BB4515" s="20"/>
      <c r="BC4515" s="20"/>
      <c r="BD4515" s="76"/>
      <c r="BE4515" s="77"/>
      <c r="BF4515" s="77"/>
    </row>
    <row r="4516" spans="1:58" s="23" customFormat="1" ht="15.75" customHeight="1" x14ac:dyDescent="0.4">
      <c r="A4516" s="116">
        <v>39752</v>
      </c>
      <c r="B4516" s="112">
        <v>54.57</v>
      </c>
      <c r="C4516" s="112">
        <v>44.93</v>
      </c>
      <c r="D4516" s="112">
        <v>41.97</v>
      </c>
      <c r="E4516" s="112">
        <v>39.340000000000003</v>
      </c>
      <c r="F4516" s="112">
        <v>37.75</v>
      </c>
      <c r="G4516" s="112">
        <v>35.950000000000003</v>
      </c>
      <c r="H4516" s="113">
        <v>35.46</v>
      </c>
      <c r="I4516" s="90">
        <f t="shared" si="2247"/>
        <v>50.713999999999999</v>
      </c>
      <c r="J4516" s="90">
        <f t="shared" si="2248"/>
        <v>43.746000000000002</v>
      </c>
      <c r="K4516" s="114">
        <v>12</v>
      </c>
      <c r="L4516" s="115">
        <v>0.05</v>
      </c>
      <c r="M4516" s="11"/>
      <c r="N4516" s="90">
        <v>59.89</v>
      </c>
      <c r="O4516" s="90">
        <v>53.57</v>
      </c>
      <c r="P4516" s="90">
        <v>48.44</v>
      </c>
      <c r="Q4516" s="90">
        <v>43.5</v>
      </c>
      <c r="R4516" s="63">
        <f t="shared" si="2259"/>
        <v>42.11999999999999</v>
      </c>
      <c r="S4516" s="64">
        <f t="shared" si="2258"/>
        <v>-4.7853736089030173E-2</v>
      </c>
      <c r="T4516" s="65"/>
      <c r="U4516" s="65">
        <f t="shared" si="2254"/>
        <v>1.1179764793727833</v>
      </c>
      <c r="V4516" s="65">
        <f t="shared" si="2237"/>
        <v>1.2363748967795212</v>
      </c>
      <c r="W4516" s="65">
        <f t="shared" si="2238"/>
        <v>1.3767816091954024</v>
      </c>
      <c r="X4516" s="61">
        <f t="shared" si="2249"/>
        <v>-0.17665383910573576</v>
      </c>
      <c r="Y4516" s="66">
        <f t="shared" si="2239"/>
        <v>-9.8627351296390497E-2</v>
      </c>
      <c r="Z4516" s="61">
        <f t="shared" si="2240"/>
        <v>-0.13739795717158962</v>
      </c>
      <c r="AA4516" s="67">
        <f t="shared" si="2241"/>
        <v>50.713999999999999</v>
      </c>
      <c r="AB4516" s="68">
        <f t="shared" si="2242"/>
        <v>-8.8829520788111543E-2</v>
      </c>
      <c r="AC4516" s="69">
        <f t="shared" si="2243"/>
        <v>-0.15321422608114879</v>
      </c>
      <c r="AD4516" s="70">
        <f>_xlfn.PERCENTILE.EXC(AC4516:$AC$5675,0.5)</f>
        <v>5.7172246349313352E-2</v>
      </c>
      <c r="AE4516" s="70">
        <f>_xlfn.PERCENTILE.EXC($AC4516:AC$5675,0.35)</f>
        <v>3.2907449582328524E-2</v>
      </c>
      <c r="AF4516" s="71">
        <f t="shared" si="2255"/>
        <v>1.2081709386639689E-2</v>
      </c>
      <c r="AG4516" s="70">
        <f t="shared" si="2256"/>
        <v>-0.31213811082236831</v>
      </c>
      <c r="AH4516" s="70">
        <f t="shared" si="2257"/>
        <v>-0.32972785344228484</v>
      </c>
      <c r="AI4516" s="61" t="str">
        <f t="shared" si="2252"/>
        <v>Safety</v>
      </c>
      <c r="AJ4516" s="68" t="str">
        <f t="shared" si="2253"/>
        <v>Safety</v>
      </c>
      <c r="AK4516" s="72"/>
      <c r="AL4516" s="73"/>
      <c r="AM4516" s="72"/>
      <c r="AN4516" s="73"/>
      <c r="AO4516" s="74"/>
      <c r="AP4516" s="20"/>
      <c r="AQ4516" s="74"/>
      <c r="AR4516" s="20"/>
      <c r="AS4516" s="74"/>
      <c r="AT4516" s="20"/>
      <c r="AU4516" s="74" t="str">
        <f t="shared" si="2244"/>
        <v>00635U</v>
      </c>
      <c r="AV4516" s="20">
        <f t="shared" si="2250"/>
        <v>0</v>
      </c>
      <c r="AW4516" s="74" t="str">
        <f t="shared" si="2245"/>
        <v>00635U</v>
      </c>
      <c r="AX4516" s="20">
        <f t="shared" si="2246"/>
        <v>0</v>
      </c>
      <c r="AY4516" s="20">
        <f t="shared" si="2251"/>
        <v>1</v>
      </c>
      <c r="AZ4516" s="116">
        <v>39755</v>
      </c>
      <c r="BA4516" s="116"/>
      <c r="BB4516" s="20"/>
      <c r="BC4516" s="20"/>
      <c r="BD4516" s="76"/>
      <c r="BE4516" s="77"/>
      <c r="BF4516" s="77"/>
    </row>
    <row r="4517" spans="1:58" s="23" customFormat="1" ht="15.75" customHeight="1" x14ac:dyDescent="0.4">
      <c r="A4517" s="116">
        <v>39751</v>
      </c>
      <c r="B4517" s="112">
        <v>55.37</v>
      </c>
      <c r="C4517" s="112">
        <v>44.2</v>
      </c>
      <c r="D4517" s="112">
        <v>41.4</v>
      </c>
      <c r="E4517" s="112">
        <v>38.840000000000003</v>
      </c>
      <c r="F4517" s="112">
        <v>37.409999999999997</v>
      </c>
      <c r="G4517" s="112">
        <v>35.770000000000003</v>
      </c>
      <c r="H4517" s="113">
        <v>36.5</v>
      </c>
      <c r="I4517" s="90">
        <f t="shared" si="2247"/>
        <v>51.460499999999996</v>
      </c>
      <c r="J4517" s="90">
        <f t="shared" si="2248"/>
        <v>43.22</v>
      </c>
      <c r="K4517" s="114">
        <v>13</v>
      </c>
      <c r="L4517" s="115">
        <v>0.05</v>
      </c>
      <c r="M4517" s="11"/>
      <c r="N4517" s="90">
        <v>62.9</v>
      </c>
      <c r="O4517" s="90">
        <v>53.75</v>
      </c>
      <c r="P4517" s="90">
        <v>47.82</v>
      </c>
      <c r="Q4517" s="90">
        <v>43.18</v>
      </c>
      <c r="R4517" s="63">
        <f t="shared" si="2259"/>
        <v>38.669999999999995</v>
      </c>
      <c r="S4517" s="64">
        <f t="shared" si="2258"/>
        <v>-0.10091480846197821</v>
      </c>
      <c r="T4517" s="65"/>
      <c r="U4517" s="65">
        <f t="shared" si="2254"/>
        <v>1.1702325581395348</v>
      </c>
      <c r="V4517" s="65">
        <f t="shared" si="2237"/>
        <v>1.3153492262651609</v>
      </c>
      <c r="W4517" s="65">
        <f t="shared" si="2238"/>
        <v>1.4566929133858268</v>
      </c>
      <c r="X4517" s="61">
        <f t="shared" si="2249"/>
        <v>-0.20173379086147725</v>
      </c>
      <c r="Y4517" s="66">
        <f t="shared" si="2239"/>
        <v>-6.0247167868177222E-2</v>
      </c>
      <c r="Z4517" s="61">
        <f t="shared" si="2240"/>
        <v>-0.16013252883279405</v>
      </c>
      <c r="AA4517" s="67">
        <f t="shared" si="2241"/>
        <v>51.460499999999996</v>
      </c>
      <c r="AB4517" s="68">
        <f t="shared" si="2242"/>
        <v>-0.11971383147853738</v>
      </c>
      <c r="AC4517" s="69">
        <f t="shared" si="2243"/>
        <v>-0.18186804451510338</v>
      </c>
      <c r="AD4517" s="70">
        <f>_xlfn.PERCENTILE.EXC(AC4517:$AC$5675,0.5)</f>
        <v>5.7207207207207192E-2</v>
      </c>
      <c r="AE4517" s="70">
        <f>_xlfn.PERCENTILE.EXC($AC4517:AC$5675,0.35)</f>
        <v>3.2971933871587769E-2</v>
      </c>
      <c r="AF4517" s="71">
        <f t="shared" si="2255"/>
        <v>1.2132209069666954E-2</v>
      </c>
      <c r="AG4517" s="70">
        <f t="shared" si="2256"/>
        <v>-0.31213811082236831</v>
      </c>
      <c r="AH4517" s="70">
        <f t="shared" si="2257"/>
        <v>-0.32972785344228484</v>
      </c>
      <c r="AI4517" s="61" t="str">
        <f t="shared" si="2252"/>
        <v>Safety</v>
      </c>
      <c r="AJ4517" s="68" t="str">
        <f t="shared" si="2253"/>
        <v>Safety</v>
      </c>
      <c r="AK4517" s="72"/>
      <c r="AL4517" s="73"/>
      <c r="AM4517" s="72"/>
      <c r="AN4517" s="73"/>
      <c r="AO4517" s="74"/>
      <c r="AP4517" s="20"/>
      <c r="AQ4517" s="74"/>
      <c r="AR4517" s="20"/>
      <c r="AS4517" s="74"/>
      <c r="AT4517" s="20"/>
      <c r="AU4517" s="74" t="str">
        <f t="shared" si="2244"/>
        <v>00635U</v>
      </c>
      <c r="AV4517" s="20">
        <f t="shared" si="2250"/>
        <v>0</v>
      </c>
      <c r="AW4517" s="74" t="str">
        <f t="shared" si="2245"/>
        <v>00635U</v>
      </c>
      <c r="AX4517" s="20">
        <f t="shared" si="2246"/>
        <v>0</v>
      </c>
      <c r="AY4517" s="20">
        <f t="shared" si="2251"/>
        <v>1</v>
      </c>
      <c r="AZ4517" s="116">
        <v>39752</v>
      </c>
      <c r="BA4517" s="116"/>
      <c r="BB4517" s="20"/>
      <c r="BC4517" s="20"/>
      <c r="BD4517" s="76"/>
      <c r="BE4517" s="77"/>
      <c r="BF4517" s="77"/>
    </row>
    <row r="4518" spans="1:58" s="23" customFormat="1" ht="15.75" customHeight="1" x14ac:dyDescent="0.4">
      <c r="A4518" s="116">
        <v>39750</v>
      </c>
      <c r="B4518" s="112">
        <v>56.41</v>
      </c>
      <c r="C4518" s="112">
        <v>44.16</v>
      </c>
      <c r="D4518" s="112">
        <v>41.28</v>
      </c>
      <c r="E4518" s="112">
        <v>38.47</v>
      </c>
      <c r="F4518" s="112">
        <v>36.74</v>
      </c>
      <c r="G4518" s="112">
        <v>34.96</v>
      </c>
      <c r="H4518" s="113">
        <v>35.6</v>
      </c>
      <c r="I4518" s="90">
        <f t="shared" si="2247"/>
        <v>52.734999999999999</v>
      </c>
      <c r="J4518" s="90">
        <f t="shared" si="2248"/>
        <v>43.295999999999999</v>
      </c>
      <c r="K4518" s="114">
        <v>14</v>
      </c>
      <c r="L4518" s="115">
        <v>0.05</v>
      </c>
      <c r="M4518" s="11"/>
      <c r="N4518" s="90">
        <v>69.959999999999994</v>
      </c>
      <c r="O4518" s="90">
        <v>57.82</v>
      </c>
      <c r="P4518" s="90">
        <v>50.06</v>
      </c>
      <c r="Q4518" s="90">
        <v>44.19</v>
      </c>
      <c r="R4518" s="63">
        <f t="shared" si="2259"/>
        <v>37.92</v>
      </c>
      <c r="S4518" s="64">
        <f t="shared" si="2258"/>
        <v>4.4802867383512551E-2</v>
      </c>
      <c r="T4518" s="65"/>
      <c r="U4518" s="65">
        <f t="shared" si="2254"/>
        <v>1.2099619508820476</v>
      </c>
      <c r="V4518" s="65">
        <f t="shared" ref="V4518:V4581" si="2260">N4518/P4518</f>
        <v>1.3975229724330802</v>
      </c>
      <c r="W4518" s="65">
        <f t="shared" ref="W4518:W4581" si="2261">N4518/Q4518</f>
        <v>1.5831636116768499</v>
      </c>
      <c r="X4518" s="61">
        <f t="shared" si="2249"/>
        <v>-0.21716007800035456</v>
      </c>
      <c r="Y4518" s="66">
        <f t="shared" ref="Y4518:Y4581" si="2262">(H4518-E4518)/E4518</f>
        <v>-7.460358721081356E-2</v>
      </c>
      <c r="Z4518" s="61">
        <f t="shared" ref="Z4518:Z4581" si="2263">(J4518-I4518)/I4518</f>
        <v>-0.17898928605290604</v>
      </c>
      <c r="AA4518" s="67">
        <f t="shared" ref="AA4518:AA4581" si="2264">B4518*(K4518*L4518)+C4518*(1-(K4518*L4518))</f>
        <v>52.734999999999999</v>
      </c>
      <c r="AB4518" s="68">
        <f t="shared" ref="AB4518:AB4581" si="2265">(B4518-N4518)/N4518</f>
        <v>-0.19368210405946254</v>
      </c>
      <c r="AC4518" s="69">
        <f t="shared" ref="AC4518:AC4581" si="2266">(AA4518-N4518)/N4518</f>
        <v>-0.24621212121212116</v>
      </c>
      <c r="AD4518" s="70">
        <f>_xlfn.PERCENTILE.EXC(AC4518:$AC$5675,0.5)</f>
        <v>5.7392283846925504E-2</v>
      </c>
      <c r="AE4518" s="70">
        <f>_xlfn.PERCENTILE.EXC($AC4518:AC$5675,0.35)</f>
        <v>3.308938452811655E-2</v>
      </c>
      <c r="AF4518" s="71">
        <f t="shared" si="2255"/>
        <v>1.257454444056012E-2</v>
      </c>
      <c r="AG4518" s="70">
        <f t="shared" si="2256"/>
        <v>-0.31213811082236831</v>
      </c>
      <c r="AH4518" s="70">
        <f t="shared" si="2257"/>
        <v>-0.32972785344228484</v>
      </c>
      <c r="AI4518" s="61" t="str">
        <f t="shared" si="2252"/>
        <v>Safety</v>
      </c>
      <c r="AJ4518" s="68" t="str">
        <f t="shared" si="2253"/>
        <v>Safety</v>
      </c>
      <c r="AK4518" s="72"/>
      <c r="AL4518" s="73"/>
      <c r="AM4518" s="72"/>
      <c r="AN4518" s="73"/>
      <c r="AO4518" s="74"/>
      <c r="AP4518" s="20"/>
      <c r="AQ4518" s="74"/>
      <c r="AR4518" s="20"/>
      <c r="AS4518" s="74"/>
      <c r="AT4518" s="20"/>
      <c r="AU4518" s="74" t="str">
        <f t="shared" si="2244"/>
        <v>00635U</v>
      </c>
      <c r="AV4518" s="20">
        <f t="shared" si="2250"/>
        <v>0</v>
      </c>
      <c r="AW4518" s="74" t="str">
        <f t="shared" si="2245"/>
        <v>00635U</v>
      </c>
      <c r="AX4518" s="20">
        <f t="shared" si="2246"/>
        <v>0</v>
      </c>
      <c r="AY4518" s="20">
        <f t="shared" si="2251"/>
        <v>1</v>
      </c>
      <c r="AZ4518" s="116">
        <v>39751</v>
      </c>
      <c r="BA4518" s="116"/>
      <c r="BB4518" s="20"/>
      <c r="BC4518" s="20"/>
      <c r="BD4518" s="76"/>
      <c r="BE4518" s="77"/>
      <c r="BF4518" s="77"/>
    </row>
    <row r="4519" spans="1:58" s="23" customFormat="1" ht="15.75" customHeight="1" x14ac:dyDescent="0.4">
      <c r="A4519" s="116">
        <v>39749</v>
      </c>
      <c r="B4519" s="112">
        <v>53.7</v>
      </c>
      <c r="C4519" s="112">
        <v>42.77</v>
      </c>
      <c r="D4519" s="112">
        <v>39.200000000000003</v>
      </c>
      <c r="E4519" s="112">
        <v>37.159999999999997</v>
      </c>
      <c r="F4519" s="112">
        <v>35.79</v>
      </c>
      <c r="G4519" s="112">
        <v>35.47</v>
      </c>
      <c r="H4519" s="113">
        <v>34.99</v>
      </c>
      <c r="I4519" s="90">
        <f t="shared" si="2247"/>
        <v>50.967500000000001</v>
      </c>
      <c r="J4519" s="90">
        <f t="shared" si="2248"/>
        <v>41.877500000000005</v>
      </c>
      <c r="K4519" s="114">
        <v>15</v>
      </c>
      <c r="L4519" s="115">
        <v>0.05</v>
      </c>
      <c r="M4519" s="11"/>
      <c r="N4519" s="90">
        <v>66.959999999999994</v>
      </c>
      <c r="O4519" s="90">
        <v>54.38</v>
      </c>
      <c r="P4519" s="90">
        <v>47.54</v>
      </c>
      <c r="Q4519" s="90">
        <v>42.24</v>
      </c>
      <c r="R4519" s="63">
        <f t="shared" si="2259"/>
        <v>34.960000000000008</v>
      </c>
      <c r="S4519" s="64">
        <f t="shared" si="2258"/>
        <v>-0.16362727954034484</v>
      </c>
      <c r="T4519" s="65"/>
      <c r="U4519" s="65">
        <f t="shared" si="2254"/>
        <v>1.2313350496506066</v>
      </c>
      <c r="V4519" s="65">
        <f t="shared" si="2260"/>
        <v>1.4084981068573832</v>
      </c>
      <c r="W4519" s="65">
        <f t="shared" si="2261"/>
        <v>1.5852272727272725</v>
      </c>
      <c r="X4519" s="61">
        <f t="shared" si="2249"/>
        <v>-0.20353817504655491</v>
      </c>
      <c r="Y4519" s="66">
        <f t="shared" si="2262"/>
        <v>-5.8396124865446576E-2</v>
      </c>
      <c r="Z4519" s="61">
        <f t="shared" si="2263"/>
        <v>-0.17834894785892963</v>
      </c>
      <c r="AA4519" s="67">
        <f t="shared" si="2264"/>
        <v>50.967500000000008</v>
      </c>
      <c r="AB4519" s="68">
        <f t="shared" si="2265"/>
        <v>-0.19802867383512532</v>
      </c>
      <c r="AC4519" s="69">
        <f t="shared" si="2266"/>
        <v>-0.23883661887694127</v>
      </c>
      <c r="AD4519" s="70">
        <f>_xlfn.PERCENTILE.EXC(AC4519:$AC$5675,0.5)</f>
        <v>5.7577360486643817E-2</v>
      </c>
      <c r="AE4519" s="70">
        <f>_xlfn.PERCENTILE.EXC($AC4519:AC$5675,0.35)</f>
        <v>3.3169008011089504E-2</v>
      </c>
      <c r="AF4519" s="71">
        <f t="shared" si="2255"/>
        <v>1.2916909815983268E-2</v>
      </c>
      <c r="AG4519" s="70">
        <f t="shared" si="2256"/>
        <v>-0.31213811082236831</v>
      </c>
      <c r="AH4519" s="70">
        <f t="shared" si="2257"/>
        <v>-0.32972785344228484</v>
      </c>
      <c r="AI4519" s="61" t="str">
        <f t="shared" si="2252"/>
        <v>Safety</v>
      </c>
      <c r="AJ4519" s="68" t="str">
        <f t="shared" si="2253"/>
        <v>Safety</v>
      </c>
      <c r="AK4519" s="72"/>
      <c r="AL4519" s="73"/>
      <c r="AM4519" s="72"/>
      <c r="AN4519" s="73"/>
      <c r="AO4519" s="74"/>
      <c r="AP4519" s="20"/>
      <c r="AQ4519" s="74"/>
      <c r="AR4519" s="20"/>
      <c r="AS4519" s="74"/>
      <c r="AT4519" s="20"/>
      <c r="AU4519" s="74" t="str">
        <f t="shared" si="2244"/>
        <v>00635U</v>
      </c>
      <c r="AV4519" s="20">
        <f t="shared" si="2250"/>
        <v>0</v>
      </c>
      <c r="AW4519" s="74" t="str">
        <f t="shared" si="2245"/>
        <v>00635U</v>
      </c>
      <c r="AX4519" s="20">
        <f t="shared" si="2246"/>
        <v>0</v>
      </c>
      <c r="AY4519" s="20">
        <f t="shared" si="2251"/>
        <v>1</v>
      </c>
      <c r="AZ4519" s="116">
        <v>39750</v>
      </c>
      <c r="BA4519" s="116"/>
      <c r="BB4519" s="20"/>
      <c r="BC4519" s="20"/>
      <c r="BD4519" s="76"/>
      <c r="BE4519" s="77"/>
      <c r="BF4519" s="77"/>
    </row>
    <row r="4520" spans="1:58" s="23" customFormat="1" ht="15.75" customHeight="1" x14ac:dyDescent="0.4">
      <c r="A4520" s="116">
        <v>39748</v>
      </c>
      <c r="B4520" s="112">
        <v>59.29</v>
      </c>
      <c r="C4520" s="112">
        <v>44.88</v>
      </c>
      <c r="D4520" s="112">
        <v>41.78</v>
      </c>
      <c r="E4520" s="112">
        <v>39.979999999999997</v>
      </c>
      <c r="F4520" s="112">
        <v>38.75</v>
      </c>
      <c r="G4520" s="112">
        <v>38.409999999999997</v>
      </c>
      <c r="H4520" s="113">
        <v>37.51</v>
      </c>
      <c r="I4520" s="90">
        <f t="shared" si="2247"/>
        <v>56.408000000000001</v>
      </c>
      <c r="J4520" s="90">
        <f t="shared" si="2248"/>
        <v>44.260000000000005</v>
      </c>
      <c r="K4520" s="114">
        <v>16</v>
      </c>
      <c r="L4520" s="115">
        <v>0.05</v>
      </c>
      <c r="M4520" s="11"/>
      <c r="N4520" s="90">
        <v>80.06</v>
      </c>
      <c r="O4520" s="90">
        <v>62.84</v>
      </c>
      <c r="P4520" s="90">
        <v>52.29</v>
      </c>
      <c r="Q4520" s="90">
        <v>45.48</v>
      </c>
      <c r="R4520" s="63">
        <f t="shared" si="2259"/>
        <v>35.069999999999993</v>
      </c>
      <c r="S4520" s="64">
        <f t="shared" si="2258"/>
        <v>1.1752811828636509E-2</v>
      </c>
      <c r="T4520" s="65"/>
      <c r="U4520" s="65">
        <f t="shared" si="2254"/>
        <v>1.2740292807129217</v>
      </c>
      <c r="V4520" s="65">
        <f t="shared" si="2260"/>
        <v>1.5310766877031938</v>
      </c>
      <c r="W4520" s="65">
        <f t="shared" si="2261"/>
        <v>1.7603342128408093</v>
      </c>
      <c r="X4520" s="61">
        <f t="shared" si="2249"/>
        <v>-0.24304267161410012</v>
      </c>
      <c r="Y4520" s="66">
        <f t="shared" si="2262"/>
        <v>-6.1780890445222586E-2</v>
      </c>
      <c r="Z4520" s="61">
        <f t="shared" si="2263"/>
        <v>-0.21535952347184789</v>
      </c>
      <c r="AA4520" s="67">
        <f t="shared" si="2264"/>
        <v>56.408000000000001</v>
      </c>
      <c r="AB4520" s="68">
        <f t="shared" si="2265"/>
        <v>-0.25943042717961534</v>
      </c>
      <c r="AC4520" s="69">
        <f t="shared" si="2266"/>
        <v>-0.29542842867849112</v>
      </c>
      <c r="AD4520" s="70">
        <f>_xlfn.PERCENTILE.EXC(AC4520:$AC$5675,0.5)</f>
        <v>5.7603384452650633E-2</v>
      </c>
      <c r="AE4520" s="70">
        <f>_xlfn.PERCENTILE.EXC($AC4520:AC$5675,0.35)</f>
        <v>3.3204499791580661E-2</v>
      </c>
      <c r="AF4520" s="71">
        <f t="shared" si="2255"/>
        <v>1.3031677660791245E-2</v>
      </c>
      <c r="AG4520" s="70">
        <f t="shared" si="2256"/>
        <v>-0.31213811082236831</v>
      </c>
      <c r="AH4520" s="70">
        <f t="shared" si="2257"/>
        <v>-0.32972785344228484</v>
      </c>
      <c r="AI4520" s="61" t="str">
        <f t="shared" si="2252"/>
        <v>Safety</v>
      </c>
      <c r="AJ4520" s="68" t="str">
        <f t="shared" si="2253"/>
        <v>Safety</v>
      </c>
      <c r="AK4520" s="72"/>
      <c r="AL4520" s="73"/>
      <c r="AM4520" s="72"/>
      <c r="AN4520" s="73"/>
      <c r="AO4520" s="74"/>
      <c r="AP4520" s="20"/>
      <c r="AQ4520" s="74"/>
      <c r="AR4520" s="20"/>
      <c r="AS4520" s="74"/>
      <c r="AT4520" s="20"/>
      <c r="AU4520" s="74" t="str">
        <f t="shared" si="2244"/>
        <v>00635U</v>
      </c>
      <c r="AV4520" s="20">
        <f t="shared" si="2250"/>
        <v>0</v>
      </c>
      <c r="AW4520" s="74" t="str">
        <f t="shared" si="2245"/>
        <v>00635U</v>
      </c>
      <c r="AX4520" s="20">
        <f t="shared" si="2246"/>
        <v>0</v>
      </c>
      <c r="AY4520" s="20">
        <f t="shared" si="2251"/>
        <v>1</v>
      </c>
      <c r="AZ4520" s="116">
        <v>39749</v>
      </c>
      <c r="BA4520" s="116"/>
      <c r="BB4520" s="20"/>
      <c r="BC4520" s="20"/>
      <c r="BD4520" s="76"/>
      <c r="BE4520" s="77"/>
      <c r="BF4520" s="77"/>
    </row>
    <row r="4521" spans="1:58" s="23" customFormat="1" ht="15.75" customHeight="1" x14ac:dyDescent="0.4">
      <c r="A4521" s="116">
        <v>39745</v>
      </c>
      <c r="B4521" s="112">
        <v>55.82</v>
      </c>
      <c r="C4521" s="112">
        <v>43.56</v>
      </c>
      <c r="D4521" s="112">
        <v>40.69</v>
      </c>
      <c r="E4521" s="112">
        <v>39.229999999999997</v>
      </c>
      <c r="F4521" s="112">
        <v>37.75</v>
      </c>
      <c r="G4521" s="112">
        <v>37.39</v>
      </c>
      <c r="H4521" s="113">
        <v>35.99</v>
      </c>
      <c r="I4521" s="90">
        <f t="shared" si="2247"/>
        <v>53.981000000000002</v>
      </c>
      <c r="J4521" s="90">
        <f t="shared" si="2248"/>
        <v>43.1295</v>
      </c>
      <c r="K4521" s="114">
        <v>17</v>
      </c>
      <c r="L4521" s="115">
        <v>0.05</v>
      </c>
      <c r="M4521" s="11"/>
      <c r="N4521" s="90">
        <v>79.13</v>
      </c>
      <c r="O4521" s="90">
        <v>55.3</v>
      </c>
      <c r="P4521" s="90">
        <v>50.85</v>
      </c>
      <c r="Q4521" s="90">
        <v>45.01</v>
      </c>
      <c r="R4521" s="63">
        <f t="shared" si="2259"/>
        <v>27.02000000000001</v>
      </c>
      <c r="S4521" s="64">
        <f t="shared" si="2258"/>
        <v>0.16710914454277284</v>
      </c>
      <c r="T4521" s="65"/>
      <c r="U4521" s="65">
        <f t="shared" si="2254"/>
        <v>1.4309222423146473</v>
      </c>
      <c r="V4521" s="65">
        <f t="shared" si="2260"/>
        <v>1.5561455260570303</v>
      </c>
      <c r="W4521" s="65">
        <f t="shared" si="2261"/>
        <v>1.7580537658298157</v>
      </c>
      <c r="X4521" s="61">
        <f t="shared" si="2249"/>
        <v>-0.21963453959154422</v>
      </c>
      <c r="Y4521" s="66">
        <f t="shared" si="2262"/>
        <v>-8.2589854703033275E-2</v>
      </c>
      <c r="Z4521" s="61">
        <f t="shared" si="2263"/>
        <v>-0.20102443452325822</v>
      </c>
      <c r="AA4521" s="67">
        <f t="shared" si="2264"/>
        <v>53.981000000000002</v>
      </c>
      <c r="AB4521" s="68">
        <f t="shared" si="2265"/>
        <v>-0.29457854164033864</v>
      </c>
      <c r="AC4521" s="69">
        <f t="shared" si="2266"/>
        <v>-0.3178187792240616</v>
      </c>
      <c r="AD4521" s="70">
        <f>_xlfn.PERCENTILE.EXC(AC4521:$AC$5675,0.5)</f>
        <v>5.7629408418657442E-2</v>
      </c>
      <c r="AE4521" s="70">
        <f>_xlfn.PERCENTILE.EXC($AC4521:AC$5675,0.35)</f>
        <v>3.3292392030792019E-2</v>
      </c>
      <c r="AF4521" s="71">
        <f t="shared" si="2255"/>
        <v>1.3309545305940321E-2</v>
      </c>
      <c r="AG4521" s="70">
        <f t="shared" si="2256"/>
        <v>-0.31213811082236831</v>
      </c>
      <c r="AH4521" s="70">
        <f t="shared" si="2257"/>
        <v>-0.32972785344228484</v>
      </c>
      <c r="AI4521" s="61" t="str">
        <f t="shared" si="2252"/>
        <v>Safety</v>
      </c>
      <c r="AJ4521" s="68" t="str">
        <f t="shared" si="2253"/>
        <v>Safety</v>
      </c>
      <c r="AK4521" s="72"/>
      <c r="AL4521" s="73"/>
      <c r="AM4521" s="72"/>
      <c r="AN4521" s="73"/>
      <c r="AO4521" s="74"/>
      <c r="AP4521" s="20"/>
      <c r="AQ4521" s="74"/>
      <c r="AR4521" s="20"/>
      <c r="AS4521" s="74"/>
      <c r="AT4521" s="20"/>
      <c r="AU4521" s="74" t="str">
        <f t="shared" si="2244"/>
        <v>Cash</v>
      </c>
      <c r="AV4521" s="20">
        <f t="shared" si="2250"/>
        <v>0</v>
      </c>
      <c r="AW4521" s="74" t="str">
        <f t="shared" si="2245"/>
        <v>00635U</v>
      </c>
      <c r="AX4521" s="20">
        <f t="shared" si="2246"/>
        <v>0</v>
      </c>
      <c r="AY4521" s="20">
        <f t="shared" si="2251"/>
        <v>1</v>
      </c>
      <c r="AZ4521" s="116">
        <v>39748</v>
      </c>
      <c r="BA4521" s="116"/>
      <c r="BB4521" s="20"/>
      <c r="BC4521" s="20"/>
      <c r="BD4521" s="76"/>
      <c r="BE4521" s="77"/>
      <c r="BF4521" s="77"/>
    </row>
    <row r="4522" spans="1:58" s="23" customFormat="1" ht="15.75" customHeight="1" x14ac:dyDescent="0.4">
      <c r="A4522" s="116">
        <v>39744</v>
      </c>
      <c r="B4522" s="112">
        <v>50.02</v>
      </c>
      <c r="C4522" s="112">
        <v>40.14</v>
      </c>
      <c r="D4522" s="112">
        <v>38.11</v>
      </c>
      <c r="E4522" s="112">
        <v>36.479999999999997</v>
      </c>
      <c r="F4522" s="112">
        <v>35.119999999999997</v>
      </c>
      <c r="G4522" s="112">
        <v>34.590000000000003</v>
      </c>
      <c r="H4522" s="113">
        <v>33.74</v>
      </c>
      <c r="I4522" s="90">
        <f t="shared" si="2247"/>
        <v>49.032000000000004</v>
      </c>
      <c r="J4522" s="90">
        <f t="shared" si="2248"/>
        <v>39.936999999999998</v>
      </c>
      <c r="K4522" s="114">
        <v>18</v>
      </c>
      <c r="L4522" s="115">
        <v>0.05</v>
      </c>
      <c r="M4522" s="11"/>
      <c r="N4522" s="90">
        <v>67.8</v>
      </c>
      <c r="O4522" s="90">
        <v>49.76</v>
      </c>
      <c r="P4522" s="90">
        <v>45.47</v>
      </c>
      <c r="Q4522" s="90">
        <v>36.67</v>
      </c>
      <c r="R4522" s="63">
        <f t="shared" si="2259"/>
        <v>27.429999999999993</v>
      </c>
      <c r="S4522" s="64">
        <f t="shared" si="2258"/>
        <v>-2.6561378320172409E-2</v>
      </c>
      <c r="T4522" s="65"/>
      <c r="U4522" s="65">
        <f t="shared" si="2254"/>
        <v>1.362540192926045</v>
      </c>
      <c r="V4522" s="65">
        <f t="shared" si="2260"/>
        <v>1.4910930283703541</v>
      </c>
      <c r="W4522" s="65">
        <f t="shared" si="2261"/>
        <v>1.8489228251977092</v>
      </c>
      <c r="X4522" s="61">
        <f t="shared" si="2249"/>
        <v>-0.1975209916033587</v>
      </c>
      <c r="Y4522" s="66">
        <f t="shared" si="2262"/>
        <v>-7.510964912280689E-2</v>
      </c>
      <c r="Z4522" s="61">
        <f t="shared" si="2263"/>
        <v>-0.18549110784793615</v>
      </c>
      <c r="AA4522" s="67">
        <f t="shared" si="2264"/>
        <v>49.031999999999996</v>
      </c>
      <c r="AB4522" s="68">
        <f t="shared" si="2265"/>
        <v>-0.26224188790560465</v>
      </c>
      <c r="AC4522" s="69">
        <f t="shared" si="2266"/>
        <v>-0.2768141592920354</v>
      </c>
      <c r="AD4522" s="70">
        <f>_xlfn.PERCENTILE.EXC(AC4522:$AC$5675,0.5)</f>
        <v>5.7656137689937451E-2</v>
      </c>
      <c r="AE4522" s="70">
        <f>_xlfn.PERCENTILE.EXC($AC4522:AC$5675,0.35)</f>
        <v>3.3357553010782519E-2</v>
      </c>
      <c r="AF4522" s="71">
        <f t="shared" si="2255"/>
        <v>1.3461683989405981E-2</v>
      </c>
      <c r="AG4522" s="70">
        <f t="shared" si="2256"/>
        <v>-0.30426599603680804</v>
      </c>
      <c r="AH4522" s="70">
        <f t="shared" si="2257"/>
        <v>-0.32972785344228484</v>
      </c>
      <c r="AI4522" s="61" t="str">
        <f t="shared" si="2252"/>
        <v>Safety</v>
      </c>
      <c r="AJ4522" s="68" t="str">
        <f t="shared" si="2253"/>
        <v>Safety</v>
      </c>
      <c r="AK4522" s="72"/>
      <c r="AL4522" s="73"/>
      <c r="AM4522" s="72"/>
      <c r="AN4522" s="73"/>
      <c r="AO4522" s="74"/>
      <c r="AP4522" s="20"/>
      <c r="AQ4522" s="74"/>
      <c r="AR4522" s="20"/>
      <c r="AS4522" s="74"/>
      <c r="AT4522" s="20"/>
      <c r="AU4522" s="74" t="str">
        <f t="shared" si="2244"/>
        <v>00635U</v>
      </c>
      <c r="AV4522" s="20">
        <f t="shared" si="2250"/>
        <v>0</v>
      </c>
      <c r="AW4522" s="74" t="str">
        <f t="shared" si="2245"/>
        <v>00635U</v>
      </c>
      <c r="AX4522" s="20">
        <f t="shared" si="2246"/>
        <v>0</v>
      </c>
      <c r="AY4522" s="20">
        <f t="shared" si="2251"/>
        <v>1</v>
      </c>
      <c r="AZ4522" s="116">
        <v>39745</v>
      </c>
      <c r="BA4522" s="116"/>
      <c r="BB4522" s="20"/>
      <c r="BC4522" s="20"/>
      <c r="BD4522" s="76"/>
      <c r="BE4522" s="77"/>
      <c r="BF4522" s="77"/>
    </row>
    <row r="4523" spans="1:58" s="23" customFormat="1" ht="15.75" customHeight="1" x14ac:dyDescent="0.4">
      <c r="A4523" s="116">
        <v>39743</v>
      </c>
      <c r="B4523" s="112">
        <v>48.33</v>
      </c>
      <c r="C4523" s="112">
        <v>39.71</v>
      </c>
      <c r="D4523" s="112">
        <v>37.85</v>
      </c>
      <c r="E4523" s="112">
        <v>36.03</v>
      </c>
      <c r="F4523" s="112">
        <v>34.869999999999997</v>
      </c>
      <c r="G4523" s="112">
        <v>33.9</v>
      </c>
      <c r="H4523" s="113">
        <v>32.83</v>
      </c>
      <c r="I4523" s="90">
        <f t="shared" si="2247"/>
        <v>47.899000000000001</v>
      </c>
      <c r="J4523" s="90">
        <f t="shared" si="2248"/>
        <v>39.617000000000004</v>
      </c>
      <c r="K4523" s="114">
        <v>19</v>
      </c>
      <c r="L4523" s="115">
        <v>0.05</v>
      </c>
      <c r="M4523" s="11"/>
      <c r="N4523" s="90">
        <v>69.650000000000006</v>
      </c>
      <c r="O4523" s="90">
        <v>49.83</v>
      </c>
      <c r="P4523" s="90">
        <v>45.28</v>
      </c>
      <c r="Q4523" s="90">
        <v>36.5</v>
      </c>
      <c r="R4523" s="63">
        <f t="shared" si="2259"/>
        <v>25.459999999999994</v>
      </c>
      <c r="S4523" s="64">
        <f t="shared" si="2258"/>
        <v>0.31142910939559415</v>
      </c>
      <c r="T4523" s="65"/>
      <c r="U4523" s="65">
        <f t="shared" si="2254"/>
        <v>1.3977523580172588</v>
      </c>
      <c r="V4523" s="65">
        <f t="shared" si="2260"/>
        <v>1.5382067137809188</v>
      </c>
      <c r="W4523" s="65">
        <f t="shared" si="2261"/>
        <v>1.908219178082192</v>
      </c>
      <c r="X4523" s="61">
        <f t="shared" si="2249"/>
        <v>-0.17835712807779841</v>
      </c>
      <c r="Y4523" s="66">
        <f t="shared" si="2262"/>
        <v>-8.8814876491812453E-2</v>
      </c>
      <c r="Z4523" s="61">
        <f t="shared" si="2263"/>
        <v>-0.17290548863233046</v>
      </c>
      <c r="AA4523" s="67">
        <f t="shared" si="2264"/>
        <v>47.898999999999994</v>
      </c>
      <c r="AB4523" s="68">
        <f t="shared" si="2265"/>
        <v>-0.30610193826274235</v>
      </c>
      <c r="AC4523" s="69">
        <f t="shared" si="2266"/>
        <v>-0.31229002153625285</v>
      </c>
      <c r="AD4523" s="70">
        <f>_xlfn.PERCENTILE.EXC(AC4523:$AC$5675,0.5)</f>
        <v>5.7682866961217466E-2</v>
      </c>
      <c r="AE4523" s="70">
        <f>_xlfn.PERCENTILE.EXC($AC4523:AC$5675,0.35)</f>
        <v>3.3379357248190272E-2</v>
      </c>
      <c r="AF4523" s="71">
        <f t="shared" si="2255"/>
        <v>1.3461683989405981E-2</v>
      </c>
      <c r="AG4523" s="70">
        <f t="shared" si="2256"/>
        <v>-0.30426599603680804</v>
      </c>
      <c r="AH4523" s="70">
        <f t="shared" si="2257"/>
        <v>-0.32972785344228484</v>
      </c>
      <c r="AI4523" s="61" t="str">
        <f t="shared" si="2252"/>
        <v>Safety</v>
      </c>
      <c r="AJ4523" s="68" t="str">
        <f t="shared" si="2253"/>
        <v>Safety</v>
      </c>
      <c r="AK4523" s="72"/>
      <c r="AL4523" s="73"/>
      <c r="AM4523" s="72"/>
      <c r="AN4523" s="73"/>
      <c r="AO4523" s="74"/>
      <c r="AP4523" s="20"/>
      <c r="AQ4523" s="74"/>
      <c r="AR4523" s="20"/>
      <c r="AS4523" s="74"/>
      <c r="AT4523" s="20"/>
      <c r="AU4523" s="74" t="str">
        <f t="shared" si="2244"/>
        <v>Cash</v>
      </c>
      <c r="AV4523" s="20">
        <f t="shared" si="2250"/>
        <v>0</v>
      </c>
      <c r="AW4523" s="74" t="str">
        <f t="shared" si="2245"/>
        <v>00635U</v>
      </c>
      <c r="AX4523" s="20">
        <f t="shared" si="2246"/>
        <v>0</v>
      </c>
      <c r="AY4523" s="20">
        <f t="shared" si="2251"/>
        <v>1</v>
      </c>
      <c r="AZ4523" s="116">
        <v>39744</v>
      </c>
      <c r="BA4523" s="116"/>
      <c r="BB4523" s="20"/>
      <c r="BC4523" s="20"/>
      <c r="BD4523" s="76"/>
      <c r="BE4523" s="77"/>
      <c r="BF4523" s="77"/>
    </row>
    <row r="4524" spans="1:58" s="23" customFormat="1" ht="15.75" customHeight="1" x14ac:dyDescent="0.4">
      <c r="A4524" s="116">
        <v>39742</v>
      </c>
      <c r="B4524" s="112">
        <v>52.8</v>
      </c>
      <c r="C4524" s="112">
        <v>43.8</v>
      </c>
      <c r="D4524" s="112">
        <v>36.93</v>
      </c>
      <c r="E4524" s="112">
        <v>34.950000000000003</v>
      </c>
      <c r="F4524" s="112">
        <v>33.82</v>
      </c>
      <c r="G4524" s="112">
        <v>32.51</v>
      </c>
      <c r="H4524" s="113">
        <v>31.97</v>
      </c>
      <c r="I4524" s="90">
        <f t="shared" si="2247"/>
        <v>43.8</v>
      </c>
      <c r="J4524" s="90">
        <f t="shared" si="2248"/>
        <v>36.93</v>
      </c>
      <c r="K4524" s="114">
        <v>0</v>
      </c>
      <c r="L4524" s="115">
        <v>0.04</v>
      </c>
      <c r="M4524" s="11"/>
      <c r="N4524" s="90">
        <v>53.11</v>
      </c>
      <c r="O4524" s="90">
        <v>43.79</v>
      </c>
      <c r="P4524" s="90">
        <v>40.68</v>
      </c>
      <c r="Q4524" s="90">
        <v>34.35</v>
      </c>
      <c r="R4524" s="63">
        <f t="shared" si="2259"/>
        <v>31.36</v>
      </c>
      <c r="S4524" s="64">
        <f t="shared" si="2258"/>
        <v>2.6430054747970657E-3</v>
      </c>
      <c r="T4524" s="65"/>
      <c r="U4524" s="65">
        <f t="shared" si="2254"/>
        <v>1.212833980360813</v>
      </c>
      <c r="V4524" s="65">
        <f t="shared" si="2260"/>
        <v>1.3055555555555556</v>
      </c>
      <c r="W4524" s="65">
        <f t="shared" si="2261"/>
        <v>1.5461426491994177</v>
      </c>
      <c r="X4524" s="61">
        <f t="shared" si="2249"/>
        <v>-0.17045454545454547</v>
      </c>
      <c r="Y4524" s="66">
        <f t="shared" si="2262"/>
        <v>-8.5264663805436444E-2</v>
      </c>
      <c r="Z4524" s="61">
        <f t="shared" si="2263"/>
        <v>-0.15684931506849309</v>
      </c>
      <c r="AA4524" s="67">
        <f t="shared" si="2264"/>
        <v>43.8</v>
      </c>
      <c r="AB4524" s="68">
        <f t="shared" si="2265"/>
        <v>-5.8369421954434621E-3</v>
      </c>
      <c r="AC4524" s="69">
        <f t="shared" si="2266"/>
        <v>-0.17529655432122015</v>
      </c>
      <c r="AD4524" s="70">
        <f>_xlfn.PERCENTILE.EXC(AC4524:$AC$5675,0.5)</f>
        <v>5.7697154873643602E-2</v>
      </c>
      <c r="AE4524" s="70">
        <f>_xlfn.PERCENTILE.EXC($AC4524:AC$5675,0.35)</f>
        <v>3.3442277050241428E-2</v>
      </c>
      <c r="AF4524" s="71">
        <f t="shared" si="2255"/>
        <v>1.3461683989405981E-2</v>
      </c>
      <c r="AG4524" s="70">
        <f t="shared" si="2256"/>
        <v>-0.28321405193424071</v>
      </c>
      <c r="AH4524" s="70">
        <f t="shared" si="2257"/>
        <v>-0.32972785344228484</v>
      </c>
      <c r="AI4524" s="61" t="str">
        <f t="shared" si="2252"/>
        <v>Safety</v>
      </c>
      <c r="AJ4524" s="68" t="str">
        <f t="shared" si="2253"/>
        <v>Safety</v>
      </c>
      <c r="AK4524" s="72"/>
      <c r="AL4524" s="73"/>
      <c r="AM4524" s="72"/>
      <c r="AN4524" s="73"/>
      <c r="AO4524" s="74"/>
      <c r="AP4524" s="20"/>
      <c r="AQ4524" s="74"/>
      <c r="AR4524" s="20"/>
      <c r="AS4524" s="74"/>
      <c r="AT4524" s="20"/>
      <c r="AU4524" s="74" t="str">
        <f t="shared" si="2244"/>
        <v>00635U</v>
      </c>
      <c r="AV4524" s="20">
        <f t="shared" si="2250"/>
        <v>0</v>
      </c>
      <c r="AW4524" s="74" t="str">
        <f t="shared" si="2245"/>
        <v>00635U</v>
      </c>
      <c r="AX4524" s="20">
        <f t="shared" si="2246"/>
        <v>0</v>
      </c>
      <c r="AY4524" s="20">
        <f t="shared" si="2251"/>
        <v>1</v>
      </c>
      <c r="AZ4524" s="116">
        <v>39743</v>
      </c>
      <c r="BA4524" s="116"/>
      <c r="BB4524" s="20"/>
      <c r="BC4524" s="20"/>
      <c r="BD4524" s="76"/>
      <c r="BE4524" s="77"/>
      <c r="BF4524" s="77"/>
    </row>
    <row r="4525" spans="1:58" s="23" customFormat="1" ht="15.75" customHeight="1" x14ac:dyDescent="0.4">
      <c r="A4525" s="116">
        <v>39741</v>
      </c>
      <c r="B4525" s="112">
        <v>52.31</v>
      </c>
      <c r="C4525" s="112">
        <v>45.05</v>
      </c>
      <c r="D4525" s="112">
        <v>34.799999999999997</v>
      </c>
      <c r="E4525" s="112">
        <v>34.22</v>
      </c>
      <c r="F4525" s="112">
        <v>33.79</v>
      </c>
      <c r="G4525" s="112">
        <v>32.119999999999997</v>
      </c>
      <c r="H4525" s="113">
        <v>30.91</v>
      </c>
      <c r="I4525" s="90">
        <f t="shared" si="2247"/>
        <v>45.340399999999995</v>
      </c>
      <c r="J4525" s="90">
        <f t="shared" si="2248"/>
        <v>35.209999999999994</v>
      </c>
      <c r="K4525" s="114">
        <v>1</v>
      </c>
      <c r="L4525" s="115">
        <v>0.04</v>
      </c>
      <c r="M4525" s="11"/>
      <c r="N4525" s="90">
        <v>52.97</v>
      </c>
      <c r="O4525" s="90">
        <v>43.62</v>
      </c>
      <c r="P4525" s="90">
        <v>40.17</v>
      </c>
      <c r="Q4525" s="90">
        <v>33.950000000000003</v>
      </c>
      <c r="R4525" s="63">
        <f t="shared" si="2259"/>
        <v>30.819999999999993</v>
      </c>
      <c r="S4525" s="64">
        <f t="shared" si="2258"/>
        <v>-0.24683634295464241</v>
      </c>
      <c r="T4525" s="65"/>
      <c r="U4525" s="65">
        <f t="shared" si="2254"/>
        <v>1.214351215038973</v>
      </c>
      <c r="V4525" s="65">
        <f t="shared" si="2260"/>
        <v>1.3186457555389592</v>
      </c>
      <c r="W4525" s="65">
        <f t="shared" si="2261"/>
        <v>1.5602356406480116</v>
      </c>
      <c r="X4525" s="61">
        <f t="shared" si="2249"/>
        <v>-0.13878799464729508</v>
      </c>
      <c r="Y4525" s="66">
        <f t="shared" si="2262"/>
        <v>-9.6727060198714174E-2</v>
      </c>
      <c r="Z4525" s="61">
        <f t="shared" si="2263"/>
        <v>-0.22342987710739215</v>
      </c>
      <c r="AA4525" s="67">
        <f t="shared" si="2264"/>
        <v>45.340399999999995</v>
      </c>
      <c r="AB4525" s="68">
        <f t="shared" si="2265"/>
        <v>-1.2459882952614623E-2</v>
      </c>
      <c r="AC4525" s="69">
        <f t="shared" si="2266"/>
        <v>-0.14403624693222586</v>
      </c>
      <c r="AD4525" s="70">
        <f>_xlfn.PERCENTILE.EXC(AC4525:$AC$5675,0.5)</f>
        <v>5.7711442786069739E-2</v>
      </c>
      <c r="AE4525" s="70">
        <f>_xlfn.PERCENTILE.EXC($AC4525:AC$5675,0.35)</f>
        <v>3.3499758479650789E-2</v>
      </c>
      <c r="AF4525" s="71">
        <f t="shared" si="2255"/>
        <v>1.3461683989405981E-2</v>
      </c>
      <c r="AG4525" s="70">
        <f t="shared" si="2256"/>
        <v>-0.28321405193424071</v>
      </c>
      <c r="AH4525" s="70">
        <f t="shared" si="2257"/>
        <v>-0.32972785344228484</v>
      </c>
      <c r="AI4525" s="61" t="str">
        <f t="shared" si="2252"/>
        <v>Safety</v>
      </c>
      <c r="AJ4525" s="68" t="str">
        <f t="shared" si="2253"/>
        <v>Safety</v>
      </c>
      <c r="AK4525" s="72"/>
      <c r="AL4525" s="73"/>
      <c r="AM4525" s="72"/>
      <c r="AN4525" s="73"/>
      <c r="AO4525" s="74"/>
      <c r="AP4525" s="20"/>
      <c r="AQ4525" s="74"/>
      <c r="AR4525" s="20"/>
      <c r="AS4525" s="74"/>
      <c r="AT4525" s="20"/>
      <c r="AU4525" s="74" t="str">
        <f t="shared" si="2244"/>
        <v>00635U</v>
      </c>
      <c r="AV4525" s="20">
        <f t="shared" si="2250"/>
        <v>0</v>
      </c>
      <c r="AW4525" s="74" t="str">
        <f t="shared" si="2245"/>
        <v>00635U</v>
      </c>
      <c r="AX4525" s="20">
        <f t="shared" si="2246"/>
        <v>0</v>
      </c>
      <c r="AY4525" s="20">
        <f t="shared" si="2251"/>
        <v>1</v>
      </c>
      <c r="AZ4525" s="116">
        <v>39742</v>
      </c>
      <c r="BA4525" s="116"/>
      <c r="BB4525" s="20"/>
      <c r="BC4525" s="20"/>
      <c r="BD4525" s="76"/>
      <c r="BE4525" s="77"/>
      <c r="BF4525" s="77"/>
    </row>
    <row r="4526" spans="1:58" s="23" customFormat="1" ht="15.75" customHeight="1" x14ac:dyDescent="0.4">
      <c r="A4526" s="116">
        <v>39738</v>
      </c>
      <c r="B4526" s="112">
        <v>63.25</v>
      </c>
      <c r="C4526" s="112">
        <v>47.04</v>
      </c>
      <c r="D4526" s="112">
        <v>37.28</v>
      </c>
      <c r="E4526" s="112">
        <v>36.08</v>
      </c>
      <c r="F4526" s="112">
        <v>34.75</v>
      </c>
      <c r="G4526" s="112">
        <v>33.1</v>
      </c>
      <c r="H4526" s="113">
        <v>31.65</v>
      </c>
      <c r="I4526" s="90">
        <f t="shared" si="2247"/>
        <v>48.336799999999997</v>
      </c>
      <c r="J4526" s="90">
        <f t="shared" si="2248"/>
        <v>38.0608</v>
      </c>
      <c r="K4526" s="114">
        <v>2</v>
      </c>
      <c r="L4526" s="115">
        <v>0.04</v>
      </c>
      <c r="M4526" s="11"/>
      <c r="N4526" s="90">
        <v>70.33</v>
      </c>
      <c r="O4526" s="90">
        <v>51.13</v>
      </c>
      <c r="P4526" s="90">
        <v>45.79</v>
      </c>
      <c r="Q4526" s="90">
        <v>35.630000000000003</v>
      </c>
      <c r="R4526" s="63">
        <f t="shared" si="2259"/>
        <v>26.590000000000003</v>
      </c>
      <c r="S4526" s="64">
        <f t="shared" si="2258"/>
        <v>4.0230735098358214E-2</v>
      </c>
      <c r="T4526" s="65"/>
      <c r="U4526" s="65">
        <f t="shared" si="2254"/>
        <v>1.3755133972227653</v>
      </c>
      <c r="V4526" s="65">
        <f t="shared" si="2260"/>
        <v>1.5359248744267306</v>
      </c>
      <c r="W4526" s="65">
        <f t="shared" si="2261"/>
        <v>1.9738984002245297</v>
      </c>
      <c r="X4526" s="61">
        <f t="shared" si="2249"/>
        <v>-0.25628458498023715</v>
      </c>
      <c r="Y4526" s="66">
        <f t="shared" si="2262"/>
        <v>-0.12278270509977827</v>
      </c>
      <c r="Z4526" s="61">
        <f t="shared" si="2263"/>
        <v>-0.21259164859899699</v>
      </c>
      <c r="AA4526" s="67">
        <f t="shared" si="2264"/>
        <v>48.336800000000004</v>
      </c>
      <c r="AB4526" s="68">
        <f t="shared" si="2265"/>
        <v>-0.1006682781174463</v>
      </c>
      <c r="AC4526" s="69">
        <f t="shared" si="2266"/>
        <v>-0.3127143466515</v>
      </c>
      <c r="AD4526" s="70">
        <f>_xlfn.PERCENTILE.EXC(AC4526:$AC$5675,0.5)</f>
        <v>5.7781636724842614E-2</v>
      </c>
      <c r="AE4526" s="70">
        <f>_xlfn.PERCENTILE.EXC($AC4526:AC$5675,0.35)</f>
        <v>3.3528183566898316E-2</v>
      </c>
      <c r="AF4526" s="71">
        <f t="shared" si="2255"/>
        <v>1.3464550235726458E-2</v>
      </c>
      <c r="AG4526" s="70">
        <f t="shared" si="2256"/>
        <v>-0.28321405193424071</v>
      </c>
      <c r="AH4526" s="70">
        <f t="shared" si="2257"/>
        <v>-0.32972785344228484</v>
      </c>
      <c r="AI4526" s="61" t="str">
        <f t="shared" si="2252"/>
        <v>Safety</v>
      </c>
      <c r="AJ4526" s="68" t="str">
        <f t="shared" si="2253"/>
        <v>Safety</v>
      </c>
      <c r="AK4526" s="72"/>
      <c r="AL4526" s="73"/>
      <c r="AM4526" s="72"/>
      <c r="AN4526" s="73"/>
      <c r="AO4526" s="74"/>
      <c r="AP4526" s="20"/>
      <c r="AQ4526" s="74"/>
      <c r="AR4526" s="20"/>
      <c r="AS4526" s="74"/>
      <c r="AT4526" s="20"/>
      <c r="AU4526" s="74" t="str">
        <f t="shared" si="2244"/>
        <v>Cash</v>
      </c>
      <c r="AV4526" s="20">
        <f t="shared" si="2250"/>
        <v>0</v>
      </c>
      <c r="AW4526" s="74" t="str">
        <f t="shared" si="2245"/>
        <v>00635U</v>
      </c>
      <c r="AX4526" s="20">
        <f t="shared" si="2246"/>
        <v>0</v>
      </c>
      <c r="AY4526" s="20">
        <f t="shared" si="2251"/>
        <v>1</v>
      </c>
      <c r="AZ4526" s="116">
        <v>39741</v>
      </c>
      <c r="BA4526" s="116"/>
      <c r="BB4526" s="20"/>
      <c r="BC4526" s="20"/>
      <c r="BD4526" s="76"/>
      <c r="BE4526" s="77"/>
      <c r="BF4526" s="77"/>
    </row>
    <row r="4527" spans="1:58" s="23" customFormat="1" ht="15.75" customHeight="1" x14ac:dyDescent="0.4">
      <c r="A4527" s="116">
        <v>39737</v>
      </c>
      <c r="B4527" s="112">
        <v>63.88</v>
      </c>
      <c r="C4527" s="112">
        <v>42.78</v>
      </c>
      <c r="D4527" s="112">
        <v>35.47</v>
      </c>
      <c r="E4527" s="112">
        <v>34.71</v>
      </c>
      <c r="F4527" s="112">
        <v>34.32</v>
      </c>
      <c r="G4527" s="112">
        <v>32.65</v>
      </c>
      <c r="H4527" s="113">
        <v>31.17</v>
      </c>
      <c r="I4527" s="90">
        <f t="shared" si="2247"/>
        <v>45.311999999999998</v>
      </c>
      <c r="J4527" s="90">
        <f t="shared" si="2248"/>
        <v>36.347200000000001</v>
      </c>
      <c r="K4527" s="114">
        <v>3</v>
      </c>
      <c r="L4527" s="115">
        <v>0.04</v>
      </c>
      <c r="M4527" s="11"/>
      <c r="N4527" s="90">
        <v>67.61</v>
      </c>
      <c r="O4527" s="90">
        <v>48.74</v>
      </c>
      <c r="P4527" s="90">
        <v>43.53</v>
      </c>
      <c r="Q4527" s="90">
        <v>34.4</v>
      </c>
      <c r="R4527" s="63">
        <f t="shared" si="2259"/>
        <v>24.660000000000011</v>
      </c>
      <c r="S4527" s="64">
        <f t="shared" si="2258"/>
        <v>-2.3682310469314089E-2</v>
      </c>
      <c r="T4527" s="65"/>
      <c r="U4527" s="65">
        <f t="shared" si="2254"/>
        <v>1.3871563397620024</v>
      </c>
      <c r="V4527" s="65">
        <f t="shared" si="2260"/>
        <v>1.5531817137606247</v>
      </c>
      <c r="W4527" s="65">
        <f t="shared" si="2261"/>
        <v>1.9654069767441862</v>
      </c>
      <c r="X4527" s="61">
        <f t="shared" si="2249"/>
        <v>-0.33030682529743272</v>
      </c>
      <c r="Y4527" s="66">
        <f t="shared" si="2262"/>
        <v>-0.1019878997407087</v>
      </c>
      <c r="Z4527" s="61">
        <f t="shared" si="2263"/>
        <v>-0.19784604519774004</v>
      </c>
      <c r="AA4527" s="67">
        <f t="shared" si="2264"/>
        <v>45.311999999999998</v>
      </c>
      <c r="AB4527" s="68">
        <f t="shared" si="2265"/>
        <v>-5.5169353645910323E-2</v>
      </c>
      <c r="AC4527" s="69">
        <f t="shared" si="2266"/>
        <v>-0.3298032835379382</v>
      </c>
      <c r="AD4527" s="70">
        <f>_xlfn.PERCENTILE.EXC(AC4527:$AC$5675,0.5)</f>
        <v>5.7851830663615496E-2</v>
      </c>
      <c r="AE4527" s="70">
        <f>_xlfn.PERCENTILE.EXC($AC4527:AC$5675,0.35)</f>
        <v>3.3536324669800652E-2</v>
      </c>
      <c r="AF4527" s="71">
        <f t="shared" si="2255"/>
        <v>1.3499505912248222E-2</v>
      </c>
      <c r="AG4527" s="70">
        <f t="shared" si="2256"/>
        <v>-0.28029343134366697</v>
      </c>
      <c r="AH4527" s="70">
        <f t="shared" si="2257"/>
        <v>-0.32972785344228484</v>
      </c>
      <c r="AI4527" s="61" t="str">
        <f t="shared" si="2252"/>
        <v>Safety</v>
      </c>
      <c r="AJ4527" s="68" t="str">
        <f t="shared" si="2253"/>
        <v>Safety</v>
      </c>
      <c r="AK4527" s="72"/>
      <c r="AL4527" s="73"/>
      <c r="AM4527" s="72"/>
      <c r="AN4527" s="73"/>
      <c r="AO4527" s="74"/>
      <c r="AP4527" s="20"/>
      <c r="AQ4527" s="74"/>
      <c r="AR4527" s="20"/>
      <c r="AS4527" s="74"/>
      <c r="AT4527" s="20"/>
      <c r="AU4527" s="74" t="str">
        <f t="shared" si="2244"/>
        <v>Cash</v>
      </c>
      <c r="AV4527" s="20">
        <f t="shared" si="2250"/>
        <v>0</v>
      </c>
      <c r="AW4527" s="74" t="str">
        <f t="shared" si="2245"/>
        <v>00631L</v>
      </c>
      <c r="AX4527" s="20">
        <f t="shared" si="2246"/>
        <v>1</v>
      </c>
      <c r="AY4527" s="20">
        <f t="shared" si="2251"/>
        <v>1</v>
      </c>
      <c r="AZ4527" s="116">
        <v>39738</v>
      </c>
      <c r="BA4527" s="116"/>
      <c r="BB4527" s="20"/>
      <c r="BC4527" s="20"/>
      <c r="BD4527" s="76"/>
      <c r="BE4527" s="77"/>
      <c r="BF4527" s="77"/>
    </row>
    <row r="4528" spans="1:58" s="23" customFormat="1" ht="15.75" customHeight="1" x14ac:dyDescent="0.4">
      <c r="A4528" s="116">
        <v>39736</v>
      </c>
      <c r="B4528" s="112">
        <v>58.18</v>
      </c>
      <c r="C4528" s="112">
        <v>42.7</v>
      </c>
      <c r="D4528" s="112">
        <v>35.549999999999997</v>
      </c>
      <c r="E4528" s="112">
        <v>34.49</v>
      </c>
      <c r="F4528" s="112">
        <v>33.85</v>
      </c>
      <c r="G4528" s="112">
        <v>31.13</v>
      </c>
      <c r="H4528" s="113">
        <v>29.56</v>
      </c>
      <c r="I4528" s="90">
        <f t="shared" si="2247"/>
        <v>45.1768</v>
      </c>
      <c r="J4528" s="90">
        <f t="shared" si="2248"/>
        <v>36.693999999999996</v>
      </c>
      <c r="K4528" s="114">
        <v>4</v>
      </c>
      <c r="L4528" s="115">
        <v>0.04</v>
      </c>
      <c r="M4528" s="11"/>
      <c r="N4528" s="90">
        <v>69.25</v>
      </c>
      <c r="O4528" s="90">
        <v>49.45</v>
      </c>
      <c r="P4528" s="90">
        <v>44.59</v>
      </c>
      <c r="Q4528" s="90">
        <v>34.26</v>
      </c>
      <c r="R4528" s="63">
        <f t="shared" si="2259"/>
        <v>24.790000000000006</v>
      </c>
      <c r="S4528" s="64">
        <f t="shared" si="2258"/>
        <v>0.25612189370578625</v>
      </c>
      <c r="T4528" s="65"/>
      <c r="U4528" s="65">
        <f t="shared" si="2254"/>
        <v>1.4004044489383214</v>
      </c>
      <c r="V4528" s="65">
        <f t="shared" si="2260"/>
        <v>1.553038797936757</v>
      </c>
      <c r="W4528" s="65">
        <f t="shared" si="2261"/>
        <v>2.0213076474022182</v>
      </c>
      <c r="X4528" s="61">
        <f t="shared" si="2249"/>
        <v>-0.26607081471295974</v>
      </c>
      <c r="Y4528" s="66">
        <f t="shared" si="2262"/>
        <v>-0.14293998260365331</v>
      </c>
      <c r="Z4528" s="61">
        <f t="shared" si="2263"/>
        <v>-0.18776894335145483</v>
      </c>
      <c r="AA4528" s="67">
        <f t="shared" si="2264"/>
        <v>45.1768</v>
      </c>
      <c r="AB4528" s="68">
        <f t="shared" si="2265"/>
        <v>-0.15985559566787005</v>
      </c>
      <c r="AC4528" s="69">
        <f t="shared" si="2266"/>
        <v>-0.34762743682310471</v>
      </c>
      <c r="AD4528" s="70">
        <f>_xlfn.PERCENTILE.EXC(AC4528:$AC$5675,0.5)</f>
        <v>5.7913188551412406E-2</v>
      </c>
      <c r="AE4528" s="70">
        <f>_xlfn.PERCENTILE.EXC($AC4528:AC$5675,0.35)</f>
        <v>3.3549686611310067E-2</v>
      </c>
      <c r="AF4528" s="71">
        <f t="shared" si="2255"/>
        <v>1.3499505912248222E-2</v>
      </c>
      <c r="AG4528" s="70">
        <f t="shared" si="2256"/>
        <v>-0.27139512395930188</v>
      </c>
      <c r="AH4528" s="70">
        <f t="shared" si="2257"/>
        <v>-0.32224969973974271</v>
      </c>
      <c r="AI4528" s="61" t="str">
        <f t="shared" si="2252"/>
        <v>Safety</v>
      </c>
      <c r="AJ4528" s="68" t="str">
        <f t="shared" si="2253"/>
        <v>Safety</v>
      </c>
      <c r="AK4528" s="72"/>
      <c r="AL4528" s="73"/>
      <c r="AM4528" s="72"/>
      <c r="AN4528" s="73"/>
      <c r="AO4528" s="74"/>
      <c r="AP4528" s="20"/>
      <c r="AQ4528" s="74"/>
      <c r="AR4528" s="20"/>
      <c r="AS4528" s="74"/>
      <c r="AT4528" s="20"/>
      <c r="AU4528" s="74" t="str">
        <f t="shared" ref="AU4528:AU4591" si="2267">IF(AC4528&gt;AF4528,"00631L",IF(AC4528&lt;AG4528,"Cash","00635U"))</f>
        <v>Cash</v>
      </c>
      <c r="AV4528" s="20">
        <f t="shared" si="2250"/>
        <v>0</v>
      </c>
      <c r="AW4528" s="74" t="str">
        <f t="shared" ref="AW4528:AW4591" si="2268">IF(AC4528&gt;AE4528,"00631L",IF(AC4528&lt;AH4528,"00631L","00635U"))</f>
        <v>00631L</v>
      </c>
      <c r="AX4528" s="20">
        <f t="shared" si="2246"/>
        <v>1</v>
      </c>
      <c r="AY4528" s="20">
        <f t="shared" si="2251"/>
        <v>1</v>
      </c>
      <c r="AZ4528" s="116">
        <v>39737</v>
      </c>
      <c r="BA4528" s="116"/>
      <c r="BB4528" s="20"/>
      <c r="BC4528" s="20"/>
      <c r="BD4528" s="76"/>
      <c r="BE4528" s="77"/>
      <c r="BF4528" s="77"/>
    </row>
    <row r="4529" spans="1:58" s="23" customFormat="1" ht="15.75" customHeight="1" x14ac:dyDescent="0.4">
      <c r="A4529" s="116">
        <v>39735</v>
      </c>
      <c r="B4529" s="112">
        <v>49.05</v>
      </c>
      <c r="C4529" s="112">
        <v>37.94</v>
      </c>
      <c r="D4529" s="112">
        <v>32.24</v>
      </c>
      <c r="E4529" s="112">
        <v>31.38</v>
      </c>
      <c r="F4529" s="112">
        <v>30.58</v>
      </c>
      <c r="G4529" s="112">
        <v>28.85</v>
      </c>
      <c r="H4529" s="113">
        <v>28.03</v>
      </c>
      <c r="I4529" s="90">
        <f t="shared" si="2247"/>
        <v>40.161999999999999</v>
      </c>
      <c r="J4529" s="90">
        <f t="shared" si="2248"/>
        <v>33.380000000000003</v>
      </c>
      <c r="K4529" s="114">
        <v>5</v>
      </c>
      <c r="L4529" s="115">
        <v>0.04</v>
      </c>
      <c r="M4529" s="11"/>
      <c r="N4529" s="90">
        <v>55.13</v>
      </c>
      <c r="O4529" s="90">
        <v>42.99</v>
      </c>
      <c r="P4529" s="90">
        <v>38.65</v>
      </c>
      <c r="Q4529" s="90">
        <v>32.04</v>
      </c>
      <c r="R4529" s="63">
        <f t="shared" si="2259"/>
        <v>26.509999999999998</v>
      </c>
      <c r="S4529" s="64">
        <f t="shared" si="2258"/>
        <v>2.5459174395344709E-3</v>
      </c>
      <c r="T4529" s="65"/>
      <c r="U4529" s="65">
        <f t="shared" si="2254"/>
        <v>1.2823912537799489</v>
      </c>
      <c r="V4529" s="65">
        <f t="shared" si="2260"/>
        <v>1.4263906856403623</v>
      </c>
      <c r="W4529" s="65">
        <f t="shared" si="2261"/>
        <v>1.720661672908864</v>
      </c>
      <c r="X4529" s="61">
        <f t="shared" si="2249"/>
        <v>-0.22650356778797145</v>
      </c>
      <c r="Y4529" s="66">
        <f t="shared" si="2262"/>
        <v>-0.10675589547482467</v>
      </c>
      <c r="Z4529" s="61">
        <f t="shared" si="2263"/>
        <v>-0.1688660923260793</v>
      </c>
      <c r="AA4529" s="67">
        <f t="shared" si="2264"/>
        <v>40.161999999999999</v>
      </c>
      <c r="AB4529" s="68">
        <f t="shared" si="2265"/>
        <v>-0.11028478142572111</v>
      </c>
      <c r="AC4529" s="69">
        <f t="shared" si="2266"/>
        <v>-0.27150371848358429</v>
      </c>
      <c r="AD4529" s="70">
        <f>_xlfn.PERCENTILE.EXC(AC4529:$AC$5675,0.5)</f>
        <v>5.797454643920931E-2</v>
      </c>
      <c r="AE4529" s="70">
        <f>_xlfn.PERCENTILE.EXC($AC4529:AC$5675,0.35)</f>
        <v>3.3600735332521663E-2</v>
      </c>
      <c r="AF4529" s="71">
        <f t="shared" si="2255"/>
        <v>1.3499505912248222E-2</v>
      </c>
      <c r="AG4529" s="70">
        <f t="shared" si="2256"/>
        <v>-0.26597821025305163</v>
      </c>
      <c r="AH4529" s="70">
        <f t="shared" si="2257"/>
        <v>-0.32103776703815257</v>
      </c>
      <c r="AI4529" s="61" t="str">
        <f t="shared" si="2252"/>
        <v>Safety</v>
      </c>
      <c r="AJ4529" s="68" t="str">
        <f t="shared" si="2253"/>
        <v>Safety</v>
      </c>
      <c r="AK4529" s="72"/>
      <c r="AL4529" s="73"/>
      <c r="AM4529" s="72"/>
      <c r="AN4529" s="73"/>
      <c r="AO4529" s="74"/>
      <c r="AP4529" s="20"/>
      <c r="AQ4529" s="74"/>
      <c r="AR4529" s="20"/>
      <c r="AS4529" s="74"/>
      <c r="AT4529" s="20"/>
      <c r="AU4529" s="74" t="str">
        <f t="shared" si="2267"/>
        <v>Cash</v>
      </c>
      <c r="AV4529" s="20">
        <f t="shared" si="2250"/>
        <v>0</v>
      </c>
      <c r="AW4529" s="74" t="str">
        <f t="shared" si="2268"/>
        <v>00635U</v>
      </c>
      <c r="AX4529" s="20">
        <f t="shared" si="2246"/>
        <v>0</v>
      </c>
      <c r="AY4529" s="20">
        <f t="shared" si="2251"/>
        <v>1</v>
      </c>
      <c r="AZ4529" s="116">
        <v>39736</v>
      </c>
      <c r="BA4529" s="116"/>
      <c r="BB4529" s="20"/>
      <c r="BC4529" s="20"/>
      <c r="BD4529" s="76"/>
      <c r="BE4529" s="77"/>
      <c r="BF4529" s="77"/>
    </row>
    <row r="4530" spans="1:58" s="23" customFormat="1" ht="15.75" customHeight="1" x14ac:dyDescent="0.4">
      <c r="A4530" s="116">
        <v>39734</v>
      </c>
      <c r="B4530" s="112">
        <v>50.64</v>
      </c>
      <c r="C4530" s="112">
        <v>36.07</v>
      </c>
      <c r="D4530" s="112">
        <v>31.78</v>
      </c>
      <c r="E4530" s="112">
        <v>30.52</v>
      </c>
      <c r="F4530" s="112">
        <v>29.83</v>
      </c>
      <c r="G4530" s="112">
        <v>28.17</v>
      </c>
      <c r="H4530" s="113">
        <v>27.58</v>
      </c>
      <c r="I4530" s="90">
        <f t="shared" si="2247"/>
        <v>39.566800000000001</v>
      </c>
      <c r="J4530" s="90">
        <f t="shared" si="2248"/>
        <v>32.809600000000003</v>
      </c>
      <c r="K4530" s="114">
        <v>6</v>
      </c>
      <c r="L4530" s="115">
        <v>0.04</v>
      </c>
      <c r="M4530" s="11"/>
      <c r="N4530" s="90">
        <v>54.99</v>
      </c>
      <c r="O4530" s="90">
        <v>42.38</v>
      </c>
      <c r="P4530" s="90">
        <v>37.85</v>
      </c>
      <c r="Q4530" s="90">
        <v>32.549999999999997</v>
      </c>
      <c r="R4530" s="63">
        <f t="shared" si="2259"/>
        <v>25.240000000000002</v>
      </c>
      <c r="S4530" s="64">
        <f t="shared" si="2258"/>
        <v>-0.21386704789135097</v>
      </c>
      <c r="T4530" s="65"/>
      <c r="U4530" s="65">
        <f t="shared" si="2254"/>
        <v>1.2975460122699387</v>
      </c>
      <c r="V4530" s="65">
        <f t="shared" si="2260"/>
        <v>1.4528401585204755</v>
      </c>
      <c r="W4530" s="65">
        <f t="shared" si="2261"/>
        <v>1.6894009216589865</v>
      </c>
      <c r="X4530" s="61">
        <f t="shared" si="2249"/>
        <v>-0.2877172195892575</v>
      </c>
      <c r="Y4530" s="66">
        <f t="shared" si="2262"/>
        <v>-9.6330275229357845E-2</v>
      </c>
      <c r="Z4530" s="61">
        <f t="shared" si="2263"/>
        <v>-0.17077954244467577</v>
      </c>
      <c r="AA4530" s="67">
        <f t="shared" si="2264"/>
        <v>39.566800000000001</v>
      </c>
      <c r="AB4530" s="68">
        <f t="shared" si="2265"/>
        <v>-7.9105291871249345E-2</v>
      </c>
      <c r="AC4530" s="69">
        <f t="shared" si="2266"/>
        <v>-0.28047281323877071</v>
      </c>
      <c r="AD4530" s="70">
        <f>_xlfn.PERCENTILE.EXC(AC4530:$AC$5675,0.5)</f>
        <v>5.8001814076250824E-2</v>
      </c>
      <c r="AE4530" s="70">
        <f>_xlfn.PERCENTILE.EXC($AC4530:AC$5675,0.35)</f>
        <v>3.3749390576751782E-2</v>
      </c>
      <c r="AF4530" s="71">
        <f t="shared" si="2255"/>
        <v>1.3545986990813675E-2</v>
      </c>
      <c r="AG4530" s="70">
        <f t="shared" si="2256"/>
        <v>-0.26098734797374618</v>
      </c>
      <c r="AH4530" s="70">
        <f t="shared" si="2257"/>
        <v>-0.32103776703815257</v>
      </c>
      <c r="AI4530" s="61" t="str">
        <f t="shared" si="2252"/>
        <v>Safety</v>
      </c>
      <c r="AJ4530" s="68" t="str">
        <f t="shared" si="2253"/>
        <v>Safety</v>
      </c>
      <c r="AK4530" s="72"/>
      <c r="AL4530" s="73"/>
      <c r="AM4530" s="72"/>
      <c r="AN4530" s="73"/>
      <c r="AO4530" s="74"/>
      <c r="AP4530" s="20"/>
      <c r="AQ4530" s="74"/>
      <c r="AR4530" s="20"/>
      <c r="AS4530" s="74"/>
      <c r="AT4530" s="20"/>
      <c r="AU4530" s="74" t="str">
        <f t="shared" si="2267"/>
        <v>Cash</v>
      </c>
      <c r="AV4530" s="20">
        <f t="shared" si="2250"/>
        <v>0</v>
      </c>
      <c r="AW4530" s="74" t="str">
        <f t="shared" si="2268"/>
        <v>00635U</v>
      </c>
      <c r="AX4530" s="20">
        <f t="shared" si="2246"/>
        <v>0</v>
      </c>
      <c r="AY4530" s="20">
        <f t="shared" si="2251"/>
        <v>1</v>
      </c>
      <c r="AZ4530" s="116">
        <v>39735</v>
      </c>
      <c r="BA4530" s="116"/>
      <c r="BB4530" s="20"/>
      <c r="BC4530" s="20"/>
      <c r="BD4530" s="76"/>
      <c r="BE4530" s="77"/>
      <c r="BF4530" s="77"/>
    </row>
    <row r="4531" spans="1:58" s="23" customFormat="1" ht="15.75" customHeight="1" x14ac:dyDescent="0.4">
      <c r="A4531" s="116">
        <v>39731</v>
      </c>
      <c r="B4531" s="112">
        <v>56.71</v>
      </c>
      <c r="C4531" s="112">
        <v>38.31</v>
      </c>
      <c r="D4531" s="112">
        <v>33.79</v>
      </c>
      <c r="E4531" s="112">
        <v>32.42</v>
      </c>
      <c r="F4531" s="112">
        <v>31.35</v>
      </c>
      <c r="G4531" s="112">
        <v>29.3</v>
      </c>
      <c r="H4531" s="113">
        <v>28.91</v>
      </c>
      <c r="I4531" s="90">
        <f t="shared" si="2247"/>
        <v>43.462000000000003</v>
      </c>
      <c r="J4531" s="90">
        <f t="shared" si="2248"/>
        <v>35.055599999999998</v>
      </c>
      <c r="K4531" s="114">
        <v>7</v>
      </c>
      <c r="L4531" s="115">
        <v>0.04</v>
      </c>
      <c r="M4531" s="11"/>
      <c r="N4531" s="90">
        <v>69.95</v>
      </c>
      <c r="O4531" s="90">
        <v>50.91</v>
      </c>
      <c r="P4531" s="90">
        <v>45.22</v>
      </c>
      <c r="Q4531" s="90">
        <v>33.700000000000003</v>
      </c>
      <c r="R4531" s="63">
        <f t="shared" si="2259"/>
        <v>26.179999999999993</v>
      </c>
      <c r="S4531" s="64">
        <f t="shared" si="2258"/>
        <v>9.4336670838548201E-2</v>
      </c>
      <c r="T4531" s="65"/>
      <c r="U4531" s="65">
        <f t="shared" si="2254"/>
        <v>1.3739933215478297</v>
      </c>
      <c r="V4531" s="65">
        <f t="shared" si="2260"/>
        <v>1.5468819106590006</v>
      </c>
      <c r="W4531" s="65">
        <f t="shared" si="2261"/>
        <v>2.0756676557863503</v>
      </c>
      <c r="X4531" s="61">
        <f t="shared" si="2249"/>
        <v>-0.32445776758949035</v>
      </c>
      <c r="Y4531" s="66">
        <f t="shared" si="2262"/>
        <v>-0.10826650215916106</v>
      </c>
      <c r="Z4531" s="61">
        <f t="shared" si="2263"/>
        <v>-0.19341953890755154</v>
      </c>
      <c r="AA4531" s="67">
        <f t="shared" si="2264"/>
        <v>43.462000000000003</v>
      </c>
      <c r="AB4531" s="68">
        <f t="shared" si="2265"/>
        <v>-0.18927805575411011</v>
      </c>
      <c r="AC4531" s="69">
        <f t="shared" si="2266"/>
        <v>-0.37867047891350963</v>
      </c>
      <c r="AD4531" s="70">
        <f>_xlfn.PERCENTILE.EXC(AC4531:$AC$5675,0.5)</f>
        <v>5.8029081713292338E-2</v>
      </c>
      <c r="AE4531" s="70">
        <f>_xlfn.PERCENTILE.EXC($AC4531:AC$5675,0.35)</f>
        <v>3.3923920065463561E-2</v>
      </c>
      <c r="AF4531" s="71">
        <f t="shared" si="2255"/>
        <v>1.3582937185731836E-2</v>
      </c>
      <c r="AG4531" s="70">
        <f t="shared" si="2256"/>
        <v>-0.24620101349200688</v>
      </c>
      <c r="AH4531" s="70">
        <f t="shared" si="2257"/>
        <v>-0.32103776703815257</v>
      </c>
      <c r="AI4531" s="61" t="str">
        <f t="shared" si="2252"/>
        <v>Safety</v>
      </c>
      <c r="AJ4531" s="68" t="str">
        <f t="shared" si="2253"/>
        <v>Safety</v>
      </c>
      <c r="AK4531" s="72"/>
      <c r="AL4531" s="73"/>
      <c r="AM4531" s="72"/>
      <c r="AN4531" s="73"/>
      <c r="AO4531" s="74"/>
      <c r="AP4531" s="20"/>
      <c r="AQ4531" s="74"/>
      <c r="AR4531" s="20"/>
      <c r="AS4531" s="74"/>
      <c r="AT4531" s="20"/>
      <c r="AU4531" s="74" t="str">
        <f t="shared" si="2267"/>
        <v>Cash</v>
      </c>
      <c r="AV4531" s="20">
        <f t="shared" si="2250"/>
        <v>0</v>
      </c>
      <c r="AW4531" s="74" t="str">
        <f t="shared" si="2268"/>
        <v>00631L</v>
      </c>
      <c r="AX4531" s="20">
        <f t="shared" si="2246"/>
        <v>1</v>
      </c>
      <c r="AY4531" s="20">
        <f t="shared" si="2251"/>
        <v>1</v>
      </c>
      <c r="AZ4531" s="116">
        <v>39734</v>
      </c>
      <c r="BA4531" s="116"/>
      <c r="BB4531" s="20"/>
      <c r="BC4531" s="20"/>
      <c r="BD4531" s="76"/>
      <c r="BE4531" s="77"/>
      <c r="BF4531" s="77"/>
    </row>
    <row r="4532" spans="1:58" s="23" customFormat="1" ht="15.75" customHeight="1" x14ac:dyDescent="0.4">
      <c r="A4532" s="116">
        <v>39730</v>
      </c>
      <c r="B4532" s="112">
        <v>52.3</v>
      </c>
      <c r="C4532" s="112">
        <v>37.68</v>
      </c>
      <c r="D4532" s="112">
        <v>33.380000000000003</v>
      </c>
      <c r="E4532" s="112">
        <v>31.6</v>
      </c>
      <c r="F4532" s="112">
        <v>30.96</v>
      </c>
      <c r="G4532" s="112">
        <v>28.98</v>
      </c>
      <c r="H4532" s="113">
        <v>29.06</v>
      </c>
      <c r="I4532" s="90">
        <f t="shared" si="2247"/>
        <v>42.358399999999996</v>
      </c>
      <c r="J4532" s="90">
        <f t="shared" si="2248"/>
        <v>34.756</v>
      </c>
      <c r="K4532" s="114">
        <v>8</v>
      </c>
      <c r="L4532" s="115">
        <v>0.04</v>
      </c>
      <c r="M4532" s="11"/>
      <c r="N4532" s="90">
        <v>63.92</v>
      </c>
      <c r="O4532" s="90">
        <v>48.01</v>
      </c>
      <c r="P4532" s="90">
        <v>42.33</v>
      </c>
      <c r="Q4532" s="90">
        <v>32.96</v>
      </c>
      <c r="R4532" s="63">
        <f t="shared" si="2259"/>
        <v>26.42</v>
      </c>
      <c r="S4532" s="64">
        <f t="shared" si="2258"/>
        <v>0.11107248392143231</v>
      </c>
      <c r="T4532" s="65"/>
      <c r="U4532" s="65">
        <f t="shared" si="2254"/>
        <v>1.3313892938971048</v>
      </c>
      <c r="V4532" s="65">
        <f t="shared" si="2260"/>
        <v>1.5100401606425704</v>
      </c>
      <c r="W4532" s="65">
        <f t="shared" si="2261"/>
        <v>1.9393203883495145</v>
      </c>
      <c r="X4532" s="61">
        <f t="shared" si="2249"/>
        <v>-0.27954110898661566</v>
      </c>
      <c r="Y4532" s="66">
        <f t="shared" si="2262"/>
        <v>-8.0379746835443119E-2</v>
      </c>
      <c r="Z4532" s="61">
        <f t="shared" si="2263"/>
        <v>-0.17947797839389582</v>
      </c>
      <c r="AA4532" s="67">
        <f t="shared" si="2264"/>
        <v>42.358400000000003</v>
      </c>
      <c r="AB4532" s="68">
        <f t="shared" si="2265"/>
        <v>-0.18178973717146441</v>
      </c>
      <c r="AC4532" s="69">
        <f t="shared" si="2266"/>
        <v>-0.3373216520650813</v>
      </c>
      <c r="AD4532" s="70">
        <f>_xlfn.PERCENTILE.EXC(AC4532:$AC$5675,0.5)</f>
        <v>5.8037746469166346E-2</v>
      </c>
      <c r="AE4532" s="70">
        <f>_xlfn.PERCENTILE.EXC($AC4532:AC$5675,0.35)</f>
        <v>3.4002164175890345E-2</v>
      </c>
      <c r="AF4532" s="71">
        <f t="shared" si="2255"/>
        <v>1.3813718188184195E-2</v>
      </c>
      <c r="AG4532" s="70">
        <f t="shared" si="2256"/>
        <v>-0.2360075758645106</v>
      </c>
      <c r="AH4532" s="70">
        <f t="shared" si="2257"/>
        <v>-0.30448024093941745</v>
      </c>
      <c r="AI4532" s="61" t="str">
        <f t="shared" si="2252"/>
        <v>Safety</v>
      </c>
      <c r="AJ4532" s="68" t="str">
        <f t="shared" si="2253"/>
        <v>Safety</v>
      </c>
      <c r="AK4532" s="72"/>
      <c r="AL4532" s="73"/>
      <c r="AM4532" s="72"/>
      <c r="AN4532" s="73"/>
      <c r="AO4532" s="74"/>
      <c r="AP4532" s="20"/>
      <c r="AQ4532" s="74"/>
      <c r="AR4532" s="20"/>
      <c r="AS4532" s="74"/>
      <c r="AT4532" s="20"/>
      <c r="AU4532" s="74" t="str">
        <f t="shared" si="2267"/>
        <v>Cash</v>
      </c>
      <c r="AV4532" s="20">
        <f t="shared" si="2250"/>
        <v>0</v>
      </c>
      <c r="AW4532" s="74" t="str">
        <f t="shared" si="2268"/>
        <v>00631L</v>
      </c>
      <c r="AX4532" s="20">
        <f t="shared" si="2246"/>
        <v>1</v>
      </c>
      <c r="AY4532" s="20">
        <f t="shared" si="2251"/>
        <v>1</v>
      </c>
      <c r="AZ4532" s="116">
        <v>39731</v>
      </c>
      <c r="BA4532" s="116"/>
      <c r="BB4532" s="20"/>
      <c r="BC4532" s="20"/>
      <c r="BD4532" s="76"/>
      <c r="BE4532" s="77"/>
      <c r="BF4532" s="77"/>
    </row>
    <row r="4533" spans="1:58" s="23" customFormat="1" ht="15.75" customHeight="1" x14ac:dyDescent="0.4">
      <c r="A4533" s="116">
        <v>39729</v>
      </c>
      <c r="B4533" s="112">
        <v>45.56</v>
      </c>
      <c r="C4533" s="112">
        <v>35.39</v>
      </c>
      <c r="D4533" s="112">
        <v>31.21</v>
      </c>
      <c r="E4533" s="112">
        <v>30.2</v>
      </c>
      <c r="F4533" s="112">
        <v>28.96</v>
      </c>
      <c r="G4533" s="112">
        <v>28.02</v>
      </c>
      <c r="H4533" s="113">
        <v>27.73</v>
      </c>
      <c r="I4533" s="90">
        <f t="shared" si="2247"/>
        <v>39.051200000000001</v>
      </c>
      <c r="J4533" s="90">
        <f t="shared" si="2248"/>
        <v>32.714800000000004</v>
      </c>
      <c r="K4533" s="114">
        <v>9</v>
      </c>
      <c r="L4533" s="115">
        <v>0.04</v>
      </c>
      <c r="M4533" s="11"/>
      <c r="N4533" s="90">
        <v>57.53</v>
      </c>
      <c r="O4533" s="90">
        <v>42.22</v>
      </c>
      <c r="P4533" s="90">
        <v>38.130000000000003</v>
      </c>
      <c r="Q4533" s="90">
        <v>31.83</v>
      </c>
      <c r="R4533" s="63">
        <f t="shared" si="2259"/>
        <v>22.819999999999993</v>
      </c>
      <c r="S4533" s="64">
        <f t="shared" si="2258"/>
        <v>7.172131147540986E-2</v>
      </c>
      <c r="T4533" s="65"/>
      <c r="U4533" s="65">
        <f t="shared" si="2254"/>
        <v>1.362624348649929</v>
      </c>
      <c r="V4533" s="65">
        <f t="shared" si="2260"/>
        <v>1.5087857330186205</v>
      </c>
      <c r="W4533" s="65">
        <f t="shared" si="2261"/>
        <v>1.8074143889412506</v>
      </c>
      <c r="X4533" s="61">
        <f t="shared" si="2249"/>
        <v>-0.22322212467076386</v>
      </c>
      <c r="Y4533" s="66">
        <f t="shared" si="2262"/>
        <v>-8.1788079470198644E-2</v>
      </c>
      <c r="Z4533" s="61">
        <f t="shared" si="2263"/>
        <v>-0.16225877821936324</v>
      </c>
      <c r="AA4533" s="67">
        <f t="shared" si="2264"/>
        <v>39.051200000000001</v>
      </c>
      <c r="AB4533" s="68">
        <f t="shared" si="2265"/>
        <v>-0.20806535720493652</v>
      </c>
      <c r="AC4533" s="69">
        <f t="shared" si="2266"/>
        <v>-0.32120285068659826</v>
      </c>
      <c r="AD4533" s="70">
        <f>_xlfn.PERCENTILE.EXC(AC4533:$AC$5675,0.5)</f>
        <v>5.804641122504036E-2</v>
      </c>
      <c r="AE4533" s="70">
        <f>_xlfn.PERCENTILE.EXC($AC4533:AC$5675,0.35)</f>
        <v>3.412279949686671E-2</v>
      </c>
      <c r="AF4533" s="71">
        <f t="shared" si="2255"/>
        <v>1.4072406851826064E-2</v>
      </c>
      <c r="AG4533" s="70">
        <f t="shared" si="2256"/>
        <v>-0.23276759612838255</v>
      </c>
      <c r="AH4533" s="70">
        <f t="shared" si="2257"/>
        <v>-0.28309803554797081</v>
      </c>
      <c r="AI4533" s="61" t="str">
        <f t="shared" si="2252"/>
        <v>Safety</v>
      </c>
      <c r="AJ4533" s="68" t="str">
        <f t="shared" si="2253"/>
        <v>Safety</v>
      </c>
      <c r="AK4533" s="72"/>
      <c r="AL4533" s="73"/>
      <c r="AM4533" s="72"/>
      <c r="AN4533" s="73"/>
      <c r="AO4533" s="74"/>
      <c r="AP4533" s="20"/>
      <c r="AQ4533" s="74"/>
      <c r="AR4533" s="20"/>
      <c r="AS4533" s="74"/>
      <c r="AT4533" s="20"/>
      <c r="AU4533" s="74" t="str">
        <f t="shared" si="2267"/>
        <v>Cash</v>
      </c>
      <c r="AV4533" s="20">
        <f t="shared" si="2250"/>
        <v>0</v>
      </c>
      <c r="AW4533" s="74" t="str">
        <f t="shared" si="2268"/>
        <v>00631L</v>
      </c>
      <c r="AX4533" s="20">
        <f t="shared" ref="AX4533:AX4596" si="2269">IF(AW4533="00631L",1,0)</f>
        <v>1</v>
      </c>
      <c r="AY4533" s="20">
        <f t="shared" si="2251"/>
        <v>1</v>
      </c>
      <c r="AZ4533" s="116">
        <v>39730</v>
      </c>
      <c r="BA4533" s="116"/>
      <c r="BB4533" s="20"/>
      <c r="BC4533" s="20"/>
      <c r="BD4533" s="76"/>
      <c r="BE4533" s="77"/>
      <c r="BF4533" s="77"/>
    </row>
    <row r="4534" spans="1:58" s="23" customFormat="1" ht="15.75" customHeight="1" x14ac:dyDescent="0.4">
      <c r="A4534" s="116">
        <v>39728</v>
      </c>
      <c r="B4534" s="112">
        <v>41.83</v>
      </c>
      <c r="C4534" s="112">
        <v>34.32</v>
      </c>
      <c r="D4534" s="112">
        <v>30.43</v>
      </c>
      <c r="E4534" s="112">
        <v>29.73</v>
      </c>
      <c r="F4534" s="112">
        <v>28.85</v>
      </c>
      <c r="G4534" s="112">
        <v>27.96</v>
      </c>
      <c r="H4534" s="113">
        <v>27.72</v>
      </c>
      <c r="I4534" s="90">
        <f t="shared" ref="I4534:I4597" si="2270">C4534-((C4534-B4534)*K4534*L4534)</f>
        <v>37.323999999999998</v>
      </c>
      <c r="J4534" s="90">
        <f t="shared" ref="J4534:J4597" si="2271">D4534-((D4534-C4534)*K4534*L4534)</f>
        <v>31.986000000000001</v>
      </c>
      <c r="K4534" s="114">
        <v>10</v>
      </c>
      <c r="L4534" s="115">
        <v>0.04</v>
      </c>
      <c r="M4534" s="11"/>
      <c r="N4534" s="90">
        <v>53.68</v>
      </c>
      <c r="O4534" s="90">
        <v>40.549999999999997</v>
      </c>
      <c r="P4534" s="90">
        <v>34.450000000000003</v>
      </c>
      <c r="Q4534" s="90">
        <v>30.93</v>
      </c>
      <c r="R4534" s="63">
        <f t="shared" si="2259"/>
        <v>21.32</v>
      </c>
      <c r="S4534" s="64">
        <f t="shared" si="2258"/>
        <v>3.131604226705096E-2</v>
      </c>
      <c r="T4534" s="65"/>
      <c r="U4534" s="65">
        <f t="shared" si="2254"/>
        <v>1.3237977805178793</v>
      </c>
      <c r="V4534" s="65">
        <f t="shared" si="2260"/>
        <v>1.5582002902757619</v>
      </c>
      <c r="W4534" s="65">
        <f t="shared" si="2261"/>
        <v>1.735531846104106</v>
      </c>
      <c r="X4534" s="61">
        <f t="shared" si="2249"/>
        <v>-0.17953621802534062</v>
      </c>
      <c r="Y4534" s="66">
        <f t="shared" si="2262"/>
        <v>-6.7608476286579261E-2</v>
      </c>
      <c r="Z4534" s="61">
        <f t="shared" si="2263"/>
        <v>-0.14301789733147566</v>
      </c>
      <c r="AA4534" s="67">
        <f t="shared" si="2264"/>
        <v>37.323999999999998</v>
      </c>
      <c r="AB4534" s="68">
        <f t="shared" si="2265"/>
        <v>-0.22075260804769004</v>
      </c>
      <c r="AC4534" s="69">
        <f t="shared" si="2266"/>
        <v>-0.30469448584202685</v>
      </c>
      <c r="AD4534" s="70">
        <f>_xlfn.PERCENTILE.EXC(AC4534:$AC$5675,0.5)</f>
        <v>5.8087527011354528E-2</v>
      </c>
      <c r="AE4534" s="70">
        <f>_xlfn.PERCENTILE.EXC($AC4534:AC$5675,0.35)</f>
        <v>3.4259641739692176E-2</v>
      </c>
      <c r="AF4534" s="71">
        <f t="shared" si="2255"/>
        <v>1.4149242904557102E-2</v>
      </c>
      <c r="AG4534" s="70">
        <f t="shared" si="2256"/>
        <v>-0.22972733408593374</v>
      </c>
      <c r="AH4534" s="70">
        <f t="shared" si="2257"/>
        <v>-0.26602610126125797</v>
      </c>
      <c r="AI4534" s="61" t="str">
        <f t="shared" si="2252"/>
        <v>Safety</v>
      </c>
      <c r="AJ4534" s="68" t="str">
        <f t="shared" si="2253"/>
        <v>Safety</v>
      </c>
      <c r="AK4534" s="72"/>
      <c r="AL4534" s="73"/>
      <c r="AM4534" s="72"/>
      <c r="AN4534" s="73"/>
      <c r="AO4534" s="74"/>
      <c r="AP4534" s="20"/>
      <c r="AQ4534" s="74"/>
      <c r="AR4534" s="20"/>
      <c r="AS4534" s="74"/>
      <c r="AT4534" s="20"/>
      <c r="AU4534" s="74" t="str">
        <f t="shared" si="2267"/>
        <v>Cash</v>
      </c>
      <c r="AV4534" s="20">
        <f t="shared" si="2250"/>
        <v>0</v>
      </c>
      <c r="AW4534" s="74" t="str">
        <f t="shared" si="2268"/>
        <v>00631L</v>
      </c>
      <c r="AX4534" s="20">
        <f t="shared" si="2269"/>
        <v>1</v>
      </c>
      <c r="AY4534" s="20">
        <f t="shared" si="2251"/>
        <v>1</v>
      </c>
      <c r="AZ4534" s="116">
        <v>39729</v>
      </c>
      <c r="BA4534" s="116"/>
      <c r="BB4534" s="20"/>
      <c r="BC4534" s="20"/>
      <c r="BD4534" s="76"/>
      <c r="BE4534" s="77"/>
      <c r="BF4534" s="77"/>
    </row>
    <row r="4535" spans="1:58" s="23" customFormat="1" ht="15.75" customHeight="1" x14ac:dyDescent="0.4">
      <c r="A4535" s="116">
        <v>39727</v>
      </c>
      <c r="B4535" s="112">
        <v>37.369999999999997</v>
      </c>
      <c r="C4535" s="112">
        <v>31.94</v>
      </c>
      <c r="D4535" s="112">
        <v>29.32</v>
      </c>
      <c r="E4535" s="112">
        <v>28.66</v>
      </c>
      <c r="F4535" s="112">
        <v>28.27</v>
      </c>
      <c r="G4535" s="112">
        <v>28.3</v>
      </c>
      <c r="H4535" s="113">
        <v>27.86</v>
      </c>
      <c r="I4535" s="90">
        <f t="shared" si="2270"/>
        <v>34.3292</v>
      </c>
      <c r="J4535" s="90">
        <f t="shared" si="2271"/>
        <v>30.472799999999999</v>
      </c>
      <c r="K4535" s="114">
        <v>11</v>
      </c>
      <c r="L4535" s="115">
        <v>0.04</v>
      </c>
      <c r="M4535" s="11"/>
      <c r="N4535" s="90">
        <v>52.05</v>
      </c>
      <c r="O4535" s="90">
        <v>39.130000000000003</v>
      </c>
      <c r="P4535" s="90">
        <v>33.64</v>
      </c>
      <c r="Q4535" s="90">
        <v>30.37</v>
      </c>
      <c r="R4535" s="63">
        <f t="shared" si="2259"/>
        <v>20.720000000000013</v>
      </c>
      <c r="S4535" s="64">
        <f t="shared" si="2258"/>
        <v>0.15307930881701365</v>
      </c>
      <c r="T4535" s="65"/>
      <c r="U4535" s="65">
        <f t="shared" si="2254"/>
        <v>1.3301814464605162</v>
      </c>
      <c r="V4535" s="65">
        <f t="shared" si="2260"/>
        <v>1.5472651605231866</v>
      </c>
      <c r="W4535" s="65">
        <f t="shared" si="2261"/>
        <v>1.7138623641751727</v>
      </c>
      <c r="X4535" s="61">
        <f t="shared" si="2249"/>
        <v>-0.14530371956114521</v>
      </c>
      <c r="Y4535" s="66">
        <f t="shared" si="2262"/>
        <v>-2.7913468248429892E-2</v>
      </c>
      <c r="Z4535" s="61">
        <f t="shared" si="2263"/>
        <v>-0.1123358540251448</v>
      </c>
      <c r="AA4535" s="67">
        <f t="shared" si="2264"/>
        <v>34.3292</v>
      </c>
      <c r="AB4535" s="68">
        <f t="shared" si="2265"/>
        <v>-0.2820365033621518</v>
      </c>
      <c r="AC4535" s="69">
        <f t="shared" si="2266"/>
        <v>-0.34045725264169063</v>
      </c>
      <c r="AD4535" s="70">
        <f>_xlfn.PERCENTILE.EXC(AC4535:$AC$5675,0.5)</f>
        <v>5.8128642797668696E-2</v>
      </c>
      <c r="AE4535" s="70">
        <f>_xlfn.PERCENTILE.EXC($AC4535:AC$5675,0.35)</f>
        <v>3.4273032965584892E-2</v>
      </c>
      <c r="AF4535" s="71">
        <f t="shared" si="2255"/>
        <v>1.4375519040676675E-2</v>
      </c>
      <c r="AG4535" s="70">
        <f t="shared" si="2256"/>
        <v>-0.22055641645177296</v>
      </c>
      <c r="AH4535" s="70">
        <f t="shared" si="2257"/>
        <v>-0.26113611971128597</v>
      </c>
      <c r="AI4535" s="61" t="str">
        <f t="shared" si="2252"/>
        <v>Safety</v>
      </c>
      <c r="AJ4535" s="68" t="str">
        <f t="shared" si="2253"/>
        <v>Safety</v>
      </c>
      <c r="AK4535" s="72"/>
      <c r="AL4535" s="73"/>
      <c r="AM4535" s="72"/>
      <c r="AN4535" s="73"/>
      <c r="AO4535" s="74"/>
      <c r="AP4535" s="20"/>
      <c r="AQ4535" s="74"/>
      <c r="AR4535" s="20"/>
      <c r="AS4535" s="74"/>
      <c r="AT4535" s="20"/>
      <c r="AU4535" s="74" t="str">
        <f t="shared" si="2267"/>
        <v>Cash</v>
      </c>
      <c r="AV4535" s="20">
        <f t="shared" si="2250"/>
        <v>0</v>
      </c>
      <c r="AW4535" s="74" t="str">
        <f t="shared" si="2268"/>
        <v>00631L</v>
      </c>
      <c r="AX4535" s="20">
        <f t="shared" si="2269"/>
        <v>1</v>
      </c>
      <c r="AY4535" s="20">
        <f t="shared" si="2251"/>
        <v>1</v>
      </c>
      <c r="AZ4535" s="116">
        <v>39728</v>
      </c>
      <c r="BA4535" s="116"/>
      <c r="BB4535" s="20"/>
      <c r="BC4535" s="20"/>
      <c r="BD4535" s="76"/>
      <c r="BE4535" s="77"/>
      <c r="BF4535" s="77"/>
    </row>
    <row r="4536" spans="1:58" s="23" customFormat="1" ht="15.75" customHeight="1" x14ac:dyDescent="0.4">
      <c r="A4536" s="116">
        <v>39724</v>
      </c>
      <c r="B4536" s="112">
        <v>35.67</v>
      </c>
      <c r="C4536" s="112">
        <v>31.2</v>
      </c>
      <c r="D4536" s="112">
        <v>28.56</v>
      </c>
      <c r="E4536" s="112">
        <v>28.05</v>
      </c>
      <c r="F4536" s="112">
        <v>27.84</v>
      </c>
      <c r="G4536" s="112">
        <v>27.56</v>
      </c>
      <c r="H4536" s="113">
        <v>27.6</v>
      </c>
      <c r="I4536" s="90">
        <f t="shared" si="2270"/>
        <v>33.345599999999997</v>
      </c>
      <c r="J4536" s="90">
        <f t="shared" si="2271"/>
        <v>29.827199999999998</v>
      </c>
      <c r="K4536" s="114">
        <v>12</v>
      </c>
      <c r="L4536" s="115">
        <v>0.04</v>
      </c>
      <c r="M4536" s="11"/>
      <c r="N4536" s="90">
        <v>45.14</v>
      </c>
      <c r="O4536" s="90">
        <v>37.299999999999997</v>
      </c>
      <c r="P4536" s="90">
        <v>32.659999999999997</v>
      </c>
      <c r="Q4536" s="90">
        <v>29.8</v>
      </c>
      <c r="R4536" s="63">
        <f t="shared" si="2259"/>
        <v>24.819999999999993</v>
      </c>
      <c r="S4536" s="64">
        <f t="shared" si="2258"/>
        <v>-2.6513477684489053E-3</v>
      </c>
      <c r="T4536" s="65"/>
      <c r="U4536" s="65">
        <f t="shared" si="2254"/>
        <v>1.2101876675603218</v>
      </c>
      <c r="V4536" s="65">
        <f t="shared" si="2260"/>
        <v>1.3821187997550521</v>
      </c>
      <c r="W4536" s="65">
        <f t="shared" si="2261"/>
        <v>1.5147651006711409</v>
      </c>
      <c r="X4536" s="61">
        <f t="shared" si="2249"/>
        <v>-0.12531539108494538</v>
      </c>
      <c r="Y4536" s="66">
        <f t="shared" si="2262"/>
        <v>-1.6042780748663076E-2</v>
      </c>
      <c r="Z4536" s="61">
        <f t="shared" si="2263"/>
        <v>-0.10551317115301569</v>
      </c>
      <c r="AA4536" s="67">
        <f t="shared" si="2264"/>
        <v>33.345600000000005</v>
      </c>
      <c r="AB4536" s="68">
        <f t="shared" si="2265"/>
        <v>-0.20979175897208682</v>
      </c>
      <c r="AC4536" s="69">
        <f t="shared" si="2266"/>
        <v>-0.26128489144882577</v>
      </c>
      <c r="AD4536" s="70">
        <f>_xlfn.PERCENTILE.EXC(AC4536:$AC$5675,0.5)</f>
        <v>5.8130343943117814E-2</v>
      </c>
      <c r="AE4536" s="70">
        <f>_xlfn.PERCENTILE.EXC($AC4536:AC$5675,0.35)</f>
        <v>3.4325441992582972E-2</v>
      </c>
      <c r="AF4536" s="71">
        <f t="shared" si="2255"/>
        <v>1.4375519040676675E-2</v>
      </c>
      <c r="AG4536" s="70">
        <f t="shared" si="2256"/>
        <v>-0.20855974567653116</v>
      </c>
      <c r="AH4536" s="70">
        <f t="shared" si="2257"/>
        <v>-0.24630436559342664</v>
      </c>
      <c r="AI4536" s="61" t="str">
        <f t="shared" si="2252"/>
        <v>Safety</v>
      </c>
      <c r="AJ4536" s="68" t="str">
        <f t="shared" si="2253"/>
        <v>Safety</v>
      </c>
      <c r="AK4536" s="72"/>
      <c r="AL4536" s="73"/>
      <c r="AM4536" s="72"/>
      <c r="AN4536" s="73"/>
      <c r="AO4536" s="74"/>
      <c r="AP4536" s="20"/>
      <c r="AQ4536" s="74"/>
      <c r="AR4536" s="20"/>
      <c r="AS4536" s="74"/>
      <c r="AT4536" s="20"/>
      <c r="AU4536" s="74" t="str">
        <f t="shared" si="2267"/>
        <v>Cash</v>
      </c>
      <c r="AV4536" s="20">
        <f t="shared" si="2250"/>
        <v>0</v>
      </c>
      <c r="AW4536" s="74" t="str">
        <f t="shared" si="2268"/>
        <v>00631L</v>
      </c>
      <c r="AX4536" s="20">
        <f t="shared" si="2269"/>
        <v>1</v>
      </c>
      <c r="AY4536" s="20">
        <f t="shared" si="2251"/>
        <v>1</v>
      </c>
      <c r="AZ4536" s="116">
        <v>39727</v>
      </c>
      <c r="BA4536" s="116"/>
      <c r="BB4536" s="20"/>
      <c r="BC4536" s="20"/>
      <c r="BD4536" s="76"/>
      <c r="BE4536" s="77"/>
      <c r="BF4536" s="77"/>
    </row>
    <row r="4537" spans="1:58" s="23" customFormat="1" ht="15.75" customHeight="1" x14ac:dyDescent="0.4">
      <c r="A4537" s="116">
        <v>39723</v>
      </c>
      <c r="B4537" s="112">
        <v>34.1</v>
      </c>
      <c r="C4537" s="112">
        <v>30.64</v>
      </c>
      <c r="D4537" s="112">
        <v>28.24</v>
      </c>
      <c r="E4537" s="112">
        <v>27.8</v>
      </c>
      <c r="F4537" s="112">
        <v>27.58</v>
      </c>
      <c r="G4537" s="112">
        <v>27.39</v>
      </c>
      <c r="H4537" s="113">
        <v>27.16</v>
      </c>
      <c r="I4537" s="90">
        <f t="shared" si="2270"/>
        <v>32.4392</v>
      </c>
      <c r="J4537" s="90">
        <f t="shared" si="2271"/>
        <v>29.488</v>
      </c>
      <c r="K4537" s="114">
        <v>13</v>
      </c>
      <c r="L4537" s="115">
        <v>0.04</v>
      </c>
      <c r="M4537" s="11"/>
      <c r="N4537" s="90">
        <v>45.26</v>
      </c>
      <c r="O4537" s="90">
        <v>36.49</v>
      </c>
      <c r="P4537" s="90">
        <v>32.200000000000003</v>
      </c>
      <c r="Q4537" s="90">
        <v>29.63</v>
      </c>
      <c r="R4537" s="63">
        <f t="shared" si="2259"/>
        <v>23.43</v>
      </c>
      <c r="S4537" s="64">
        <f t="shared" si="2258"/>
        <v>0.13690027631248419</v>
      </c>
      <c r="T4537" s="65"/>
      <c r="U4537" s="65">
        <f t="shared" si="2254"/>
        <v>1.2403398191285282</v>
      </c>
      <c r="V4537" s="65">
        <f t="shared" si="2260"/>
        <v>1.4055900621118012</v>
      </c>
      <c r="W4537" s="65">
        <f t="shared" si="2261"/>
        <v>1.5275059061761729</v>
      </c>
      <c r="X4537" s="61">
        <f t="shared" si="2249"/>
        <v>-0.10146627565982407</v>
      </c>
      <c r="Y4537" s="66">
        <f t="shared" si="2262"/>
        <v>-2.3021582733812971E-2</v>
      </c>
      <c r="Z4537" s="61">
        <f t="shared" si="2263"/>
        <v>-9.0976349601716439E-2</v>
      </c>
      <c r="AA4537" s="67">
        <f t="shared" si="2264"/>
        <v>32.4392</v>
      </c>
      <c r="AB4537" s="68">
        <f t="shared" si="2265"/>
        <v>-0.24657534246575336</v>
      </c>
      <c r="AC4537" s="69">
        <f t="shared" si="2266"/>
        <v>-0.28326999558108701</v>
      </c>
      <c r="AD4537" s="70">
        <f>_xlfn.PERCENTILE.EXC(AC4537:$AC$5675,0.5)</f>
        <v>5.8132045088566932E-2</v>
      </c>
      <c r="AE4537" s="70">
        <f>_xlfn.PERCENTILE.EXC($AC4537:AC$5675,0.35)</f>
        <v>3.4411294849099938E-2</v>
      </c>
      <c r="AF4537" s="71">
        <f t="shared" si="2255"/>
        <v>1.4981012113532814E-2</v>
      </c>
      <c r="AG4537" s="70">
        <f t="shared" si="2256"/>
        <v>-0.19988908117527626</v>
      </c>
      <c r="AH4537" s="70">
        <f t="shared" si="2257"/>
        <v>-0.23604004170869039</v>
      </c>
      <c r="AI4537" s="61" t="str">
        <f t="shared" si="2252"/>
        <v>Safety</v>
      </c>
      <c r="AJ4537" s="68" t="str">
        <f t="shared" si="2253"/>
        <v>Safety</v>
      </c>
      <c r="AK4537" s="72"/>
      <c r="AL4537" s="73"/>
      <c r="AM4537" s="72"/>
      <c r="AN4537" s="73"/>
      <c r="AO4537" s="74"/>
      <c r="AP4537" s="20"/>
      <c r="AQ4537" s="74"/>
      <c r="AR4537" s="20"/>
      <c r="AS4537" s="74"/>
      <c r="AT4537" s="20"/>
      <c r="AU4537" s="74" t="str">
        <f t="shared" si="2267"/>
        <v>Cash</v>
      </c>
      <c r="AV4537" s="20">
        <f t="shared" si="2250"/>
        <v>0</v>
      </c>
      <c r="AW4537" s="74" t="str">
        <f t="shared" si="2268"/>
        <v>00631L</v>
      </c>
      <c r="AX4537" s="20">
        <f t="shared" si="2269"/>
        <v>1</v>
      </c>
      <c r="AY4537" s="20">
        <f t="shared" si="2251"/>
        <v>1</v>
      </c>
      <c r="AZ4537" s="116">
        <v>39724</v>
      </c>
      <c r="BA4537" s="116"/>
      <c r="BB4537" s="20"/>
      <c r="BC4537" s="20"/>
      <c r="BD4537" s="76"/>
      <c r="BE4537" s="77"/>
      <c r="BF4537" s="77"/>
    </row>
    <row r="4538" spans="1:58" s="23" customFormat="1" ht="15.75" customHeight="1" x14ac:dyDescent="0.4">
      <c r="A4538" s="116">
        <v>39722</v>
      </c>
      <c r="B4538" s="112">
        <v>31.87</v>
      </c>
      <c r="C4538" s="112">
        <v>28.85</v>
      </c>
      <c r="D4538" s="112">
        <v>27.04</v>
      </c>
      <c r="E4538" s="112">
        <v>27</v>
      </c>
      <c r="F4538" s="112">
        <v>26.94</v>
      </c>
      <c r="G4538" s="112">
        <v>26.75</v>
      </c>
      <c r="H4538" s="113">
        <v>26.23</v>
      </c>
      <c r="I4538" s="90">
        <f t="shared" si="2270"/>
        <v>30.5412</v>
      </c>
      <c r="J4538" s="90">
        <f t="shared" si="2271"/>
        <v>28.053599999999999</v>
      </c>
      <c r="K4538" s="114">
        <v>14</v>
      </c>
      <c r="L4538" s="115">
        <v>0.04</v>
      </c>
      <c r="M4538" s="11"/>
      <c r="N4538" s="90">
        <v>39.81</v>
      </c>
      <c r="O4538" s="90">
        <v>33.44</v>
      </c>
      <c r="P4538" s="90">
        <v>30.36</v>
      </c>
      <c r="Q4538" s="90">
        <v>28.29</v>
      </c>
      <c r="R4538" s="63">
        <f t="shared" si="2259"/>
        <v>23.989999999999995</v>
      </c>
      <c r="S4538" s="64">
        <f t="shared" si="2258"/>
        <v>1.0662604722010706E-2</v>
      </c>
      <c r="T4538" s="65"/>
      <c r="U4538" s="65">
        <f t="shared" si="2254"/>
        <v>1.1904904306220097</v>
      </c>
      <c r="V4538" s="65">
        <f t="shared" si="2260"/>
        <v>1.3112648221343874</v>
      </c>
      <c r="W4538" s="65">
        <f t="shared" si="2261"/>
        <v>1.4072110286320256</v>
      </c>
      <c r="X4538" s="61">
        <f t="shared" si="2249"/>
        <v>-9.4759962347034807E-2</v>
      </c>
      <c r="Y4538" s="66">
        <f t="shared" si="2262"/>
        <v>-2.8518518518518502E-2</v>
      </c>
      <c r="Z4538" s="61">
        <f t="shared" si="2263"/>
        <v>-8.1450630623551151E-2</v>
      </c>
      <c r="AA4538" s="67">
        <f t="shared" si="2264"/>
        <v>30.5412</v>
      </c>
      <c r="AB4538" s="68">
        <f t="shared" si="2265"/>
        <v>-0.19944737503139917</v>
      </c>
      <c r="AC4538" s="69">
        <f t="shared" si="2266"/>
        <v>-0.23282592313489078</v>
      </c>
      <c r="AD4538" s="70">
        <f>_xlfn.PERCENTILE.EXC(AC4538:$AC$5675,0.5)</f>
        <v>5.8396595353117128E-2</v>
      </c>
      <c r="AE4538" s="70">
        <f>_xlfn.PERCENTILE.EXC($AC4538:AC$5675,0.35)</f>
        <v>3.4451781402470655E-2</v>
      </c>
      <c r="AF4538" s="71">
        <f t="shared" si="2255"/>
        <v>1.539948260625046E-2</v>
      </c>
      <c r="AG4538" s="70">
        <f t="shared" si="2256"/>
        <v>-0.19971132164633712</v>
      </c>
      <c r="AH4538" s="70">
        <f t="shared" si="2257"/>
        <v>-0.23279675963163668</v>
      </c>
      <c r="AI4538" s="61" t="str">
        <f t="shared" si="2252"/>
        <v>Safety</v>
      </c>
      <c r="AJ4538" s="68" t="str">
        <f t="shared" si="2253"/>
        <v>Safety</v>
      </c>
      <c r="AK4538" s="72"/>
      <c r="AL4538" s="73"/>
      <c r="AM4538" s="72"/>
      <c r="AN4538" s="73"/>
      <c r="AO4538" s="74"/>
      <c r="AP4538" s="20"/>
      <c r="AQ4538" s="74"/>
      <c r="AR4538" s="20"/>
      <c r="AS4538" s="74"/>
      <c r="AT4538" s="20"/>
      <c r="AU4538" s="74" t="str">
        <f t="shared" si="2267"/>
        <v>Cash</v>
      </c>
      <c r="AV4538" s="20">
        <f t="shared" si="2250"/>
        <v>0</v>
      </c>
      <c r="AW4538" s="74" t="str">
        <f t="shared" si="2268"/>
        <v>00631L</v>
      </c>
      <c r="AX4538" s="20">
        <f t="shared" si="2269"/>
        <v>1</v>
      </c>
      <c r="AY4538" s="20">
        <f t="shared" si="2251"/>
        <v>1</v>
      </c>
      <c r="AZ4538" s="116">
        <v>39723</v>
      </c>
      <c r="BA4538" s="116"/>
      <c r="BB4538" s="20"/>
      <c r="BC4538" s="20"/>
      <c r="BD4538" s="76"/>
      <c r="BE4538" s="77"/>
      <c r="BF4538" s="77"/>
    </row>
    <row r="4539" spans="1:58" s="23" customFormat="1" ht="15.75" customHeight="1" x14ac:dyDescent="0.4">
      <c r="A4539" s="116">
        <v>39721</v>
      </c>
      <c r="B4539" s="112">
        <v>30.66</v>
      </c>
      <c r="C4539" s="112">
        <v>28.22</v>
      </c>
      <c r="D4539" s="112">
        <v>26.68</v>
      </c>
      <c r="E4539" s="112">
        <v>26.77</v>
      </c>
      <c r="F4539" s="112">
        <v>26.6</v>
      </c>
      <c r="G4539" s="112">
        <v>26.54</v>
      </c>
      <c r="H4539" s="113">
        <v>26.03</v>
      </c>
      <c r="I4539" s="90">
        <f t="shared" si="2270"/>
        <v>29.684000000000001</v>
      </c>
      <c r="J4539" s="90">
        <f t="shared" si="2271"/>
        <v>27.603999999999999</v>
      </c>
      <c r="K4539" s="114">
        <v>15</v>
      </c>
      <c r="L4539" s="115">
        <v>0.04</v>
      </c>
      <c r="M4539" s="11"/>
      <c r="N4539" s="90">
        <v>39.39</v>
      </c>
      <c r="O4539" s="90">
        <v>33.03</v>
      </c>
      <c r="P4539" s="90">
        <v>29.77</v>
      </c>
      <c r="Q4539" s="90">
        <v>27.91</v>
      </c>
      <c r="R4539" s="63">
        <f t="shared" si="2259"/>
        <v>23.409999999999997</v>
      </c>
      <c r="S4539" s="64">
        <f t="shared" si="2258"/>
        <v>-0.15689212328767119</v>
      </c>
      <c r="T4539" s="65"/>
      <c r="U4539" s="65">
        <f t="shared" si="2254"/>
        <v>1.1925522252497729</v>
      </c>
      <c r="V4539" s="65">
        <f t="shared" si="2260"/>
        <v>1.3231441048034935</v>
      </c>
      <c r="W4539" s="65">
        <f t="shared" si="2261"/>
        <v>1.4113221067717665</v>
      </c>
      <c r="X4539" s="61">
        <f t="shared" ref="X4539:X4602" si="2272">(C4539-B4539)/B4539</f>
        <v>-7.9582517938682359E-2</v>
      </c>
      <c r="Y4539" s="66">
        <f t="shared" si="2262"/>
        <v>-2.7642883825177378E-2</v>
      </c>
      <c r="Z4539" s="61">
        <f t="shared" si="2263"/>
        <v>-7.0071418946233727E-2</v>
      </c>
      <c r="AA4539" s="67">
        <f t="shared" si="2264"/>
        <v>29.684000000000001</v>
      </c>
      <c r="AB4539" s="68">
        <f t="shared" si="2265"/>
        <v>-0.22162985529322163</v>
      </c>
      <c r="AC4539" s="69">
        <f t="shared" si="2266"/>
        <v>-0.2464077176948464</v>
      </c>
      <c r="AD4539" s="70">
        <f>_xlfn.PERCENTILE.EXC(AC4539:$AC$5675,0.5)</f>
        <v>5.8661145617667332E-2</v>
      </c>
      <c r="AE4539" s="70">
        <f>_xlfn.PERCENTILE.EXC($AC4539:AC$5675,0.35)</f>
        <v>3.4497741875541742E-2</v>
      </c>
      <c r="AF4539" s="71">
        <f t="shared" si="2255"/>
        <v>1.5468975460250868E-2</v>
      </c>
      <c r="AG4539" s="70">
        <f t="shared" si="2256"/>
        <v>-0.19925233314848981</v>
      </c>
      <c r="AH4539" s="70">
        <f t="shared" si="2257"/>
        <v>-0.22981845344770652</v>
      </c>
      <c r="AI4539" s="61" t="str">
        <f t="shared" si="2252"/>
        <v>Safety</v>
      </c>
      <c r="AJ4539" s="68" t="str">
        <f t="shared" si="2253"/>
        <v>Safety</v>
      </c>
      <c r="AK4539" s="72"/>
      <c r="AL4539" s="73"/>
      <c r="AM4539" s="72"/>
      <c r="AN4539" s="73"/>
      <c r="AO4539" s="74"/>
      <c r="AP4539" s="20"/>
      <c r="AQ4539" s="74"/>
      <c r="AR4539" s="20"/>
      <c r="AS4539" s="74"/>
      <c r="AT4539" s="20"/>
      <c r="AU4539" s="74" t="str">
        <f t="shared" si="2267"/>
        <v>Cash</v>
      </c>
      <c r="AV4539" s="20">
        <f t="shared" si="2250"/>
        <v>0</v>
      </c>
      <c r="AW4539" s="74" t="str">
        <f t="shared" si="2268"/>
        <v>00631L</v>
      </c>
      <c r="AX4539" s="20">
        <f t="shared" si="2269"/>
        <v>1</v>
      </c>
      <c r="AY4539" s="20">
        <f t="shared" si="2251"/>
        <v>1</v>
      </c>
      <c r="AZ4539" s="116">
        <v>39722</v>
      </c>
      <c r="BA4539" s="116"/>
      <c r="BB4539" s="20"/>
      <c r="BC4539" s="20"/>
      <c r="BD4539" s="76"/>
      <c r="BE4539" s="77"/>
      <c r="BF4539" s="77"/>
    </row>
    <row r="4540" spans="1:58" s="23" customFormat="1" ht="15.75" customHeight="1" x14ac:dyDescent="0.4">
      <c r="A4540" s="116">
        <v>39720</v>
      </c>
      <c r="B4540" s="112">
        <v>32.69</v>
      </c>
      <c r="C4540" s="112">
        <v>29.84</v>
      </c>
      <c r="D4540" s="112">
        <v>28.03</v>
      </c>
      <c r="E4540" s="112">
        <v>27.87</v>
      </c>
      <c r="F4540" s="112">
        <v>27.4</v>
      </c>
      <c r="G4540" s="112">
        <v>27.45</v>
      </c>
      <c r="H4540" s="113">
        <v>27.82</v>
      </c>
      <c r="I4540" s="90">
        <f t="shared" si="2270"/>
        <v>31.663999999999998</v>
      </c>
      <c r="J4540" s="90">
        <f t="shared" si="2271"/>
        <v>29.188400000000001</v>
      </c>
      <c r="K4540" s="114">
        <v>16</v>
      </c>
      <c r="L4540" s="115">
        <v>0.04</v>
      </c>
      <c r="M4540" s="11"/>
      <c r="N4540" s="90">
        <v>46.72</v>
      </c>
      <c r="O4540" s="90">
        <v>36.270000000000003</v>
      </c>
      <c r="P4540" s="90">
        <v>32.03</v>
      </c>
      <c r="Q4540" s="90">
        <v>29.46</v>
      </c>
      <c r="R4540" s="63">
        <f t="shared" si="2259"/>
        <v>21.580000000000013</v>
      </c>
      <c r="S4540" s="64">
        <f t="shared" si="2258"/>
        <v>0.34484743811168672</v>
      </c>
      <c r="T4540" s="65"/>
      <c r="U4540" s="65">
        <f t="shared" si="2254"/>
        <v>1.2881169010201268</v>
      </c>
      <c r="V4540" s="65">
        <f t="shared" si="2260"/>
        <v>1.4586325320012488</v>
      </c>
      <c r="W4540" s="65">
        <f t="shared" si="2261"/>
        <v>1.5858791581805838</v>
      </c>
      <c r="X4540" s="61">
        <f t="shared" si="2272"/>
        <v>-8.7182624655858007E-2</v>
      </c>
      <c r="Y4540" s="66">
        <f t="shared" si="2262"/>
        <v>-1.7940437746681273E-3</v>
      </c>
      <c r="Z4540" s="61">
        <f t="shared" si="2263"/>
        <v>-7.8183425972713383E-2</v>
      </c>
      <c r="AA4540" s="67">
        <f t="shared" si="2264"/>
        <v>31.663999999999998</v>
      </c>
      <c r="AB4540" s="68">
        <f t="shared" si="2265"/>
        <v>-0.30029965753424659</v>
      </c>
      <c r="AC4540" s="69">
        <f t="shared" si="2266"/>
        <v>-0.32226027397260276</v>
      </c>
      <c r="AD4540" s="70">
        <f>_xlfn.PERCENTILE.EXC(AC4540:$AC$5675,0.5)</f>
        <v>5.8777508533796277E-2</v>
      </c>
      <c r="AE4540" s="70">
        <f>_xlfn.PERCENTILE.EXC($AC4540:AC$5675,0.35)</f>
        <v>3.4550088588263271E-2</v>
      </c>
      <c r="AF4540" s="71">
        <f t="shared" si="2255"/>
        <v>1.5711422675766015E-2</v>
      </c>
      <c r="AG4540" s="70">
        <f t="shared" si="2256"/>
        <v>-0.19770414938529079</v>
      </c>
      <c r="AH4540" s="70">
        <f t="shared" si="2257"/>
        <v>-0.22067702654198698</v>
      </c>
      <c r="AI4540" s="61" t="str">
        <f t="shared" si="2252"/>
        <v>Safety</v>
      </c>
      <c r="AJ4540" s="68" t="str">
        <f t="shared" si="2253"/>
        <v>Safety</v>
      </c>
      <c r="AK4540" s="72"/>
      <c r="AL4540" s="73"/>
      <c r="AM4540" s="72"/>
      <c r="AN4540" s="73"/>
      <c r="AO4540" s="74"/>
      <c r="AP4540" s="20"/>
      <c r="AQ4540" s="74"/>
      <c r="AR4540" s="20"/>
      <c r="AS4540" s="74"/>
      <c r="AT4540" s="20"/>
      <c r="AU4540" s="74" t="str">
        <f t="shared" si="2267"/>
        <v>Cash</v>
      </c>
      <c r="AV4540" s="20">
        <f t="shared" si="2250"/>
        <v>0</v>
      </c>
      <c r="AW4540" s="74" t="str">
        <f t="shared" si="2268"/>
        <v>00631L</v>
      </c>
      <c r="AX4540" s="20">
        <f t="shared" si="2269"/>
        <v>1</v>
      </c>
      <c r="AY4540" s="20">
        <f t="shared" si="2251"/>
        <v>1</v>
      </c>
      <c r="AZ4540" s="116">
        <v>39721</v>
      </c>
      <c r="BA4540" s="116"/>
      <c r="BB4540" s="20"/>
      <c r="BC4540" s="20"/>
      <c r="BD4540" s="76"/>
      <c r="BE4540" s="77"/>
      <c r="BF4540" s="77"/>
    </row>
    <row r="4541" spans="1:58" s="23" customFormat="1" ht="15.75" customHeight="1" x14ac:dyDescent="0.4">
      <c r="A4541" s="116">
        <v>39717</v>
      </c>
      <c r="B4541" s="112">
        <v>28.64</v>
      </c>
      <c r="C4541" s="112">
        <v>26.25</v>
      </c>
      <c r="D4541" s="112">
        <v>25.17</v>
      </c>
      <c r="E4541" s="112">
        <v>25.43</v>
      </c>
      <c r="F4541" s="112">
        <v>25.46</v>
      </c>
      <c r="G4541" s="112">
        <v>25.52</v>
      </c>
      <c r="H4541" s="113">
        <v>25.27</v>
      </c>
      <c r="I4541" s="90">
        <f t="shared" si="2270"/>
        <v>27.8752</v>
      </c>
      <c r="J4541" s="90">
        <f t="shared" si="2271"/>
        <v>25.904399999999999</v>
      </c>
      <c r="K4541" s="114">
        <v>17</v>
      </c>
      <c r="L4541" s="115">
        <v>0.04</v>
      </c>
      <c r="M4541" s="11"/>
      <c r="N4541" s="90">
        <v>34.74</v>
      </c>
      <c r="O4541" s="90">
        <v>29.74</v>
      </c>
      <c r="P4541" s="90">
        <v>27.7</v>
      </c>
      <c r="Q4541" s="90">
        <v>26.5</v>
      </c>
      <c r="R4541" s="63">
        <f t="shared" si="2259"/>
        <v>22.699999999999996</v>
      </c>
      <c r="S4541" s="64">
        <f t="shared" si="2258"/>
        <v>5.8500914076782498E-2</v>
      </c>
      <c r="T4541" s="65"/>
      <c r="U4541" s="65">
        <f t="shared" si="2254"/>
        <v>1.168123739071957</v>
      </c>
      <c r="V4541" s="65">
        <f t="shared" si="2260"/>
        <v>1.2541516245487365</v>
      </c>
      <c r="W4541" s="65">
        <f t="shared" si="2261"/>
        <v>1.3109433962264152</v>
      </c>
      <c r="X4541" s="61">
        <f t="shared" si="2272"/>
        <v>-8.3449720670391081E-2</v>
      </c>
      <c r="Y4541" s="66">
        <f t="shared" si="2262"/>
        <v>-6.2917813605977251E-3</v>
      </c>
      <c r="Z4541" s="61">
        <f t="shared" si="2263"/>
        <v>-7.070083802089315E-2</v>
      </c>
      <c r="AA4541" s="67">
        <f t="shared" si="2264"/>
        <v>27.8752</v>
      </c>
      <c r="AB4541" s="68">
        <f t="shared" si="2265"/>
        <v>-0.17559009786989066</v>
      </c>
      <c r="AC4541" s="69">
        <f t="shared" si="2266"/>
        <v>-0.19760506620610255</v>
      </c>
      <c r="AD4541" s="70">
        <f>_xlfn.PERCENTILE.EXC(AC4541:$AC$5675,0.5)</f>
        <v>5.8893871449925222E-2</v>
      </c>
      <c r="AE4541" s="70">
        <f>_xlfn.PERCENTILE.EXC($AC4541:AC$5675,0.35)</f>
        <v>3.4564004181991653E-2</v>
      </c>
      <c r="AF4541" s="71">
        <f t="shared" si="2255"/>
        <v>1.6078928752194056E-2</v>
      </c>
      <c r="AG4541" s="70">
        <f t="shared" si="2256"/>
        <v>-0.19758793618255449</v>
      </c>
      <c r="AH4541" s="70">
        <f t="shared" si="2257"/>
        <v>-0.20864818664366547</v>
      </c>
      <c r="AI4541" s="61" t="str">
        <f t="shared" si="2252"/>
        <v>Safety</v>
      </c>
      <c r="AJ4541" s="68" t="str">
        <f t="shared" si="2253"/>
        <v>Safety</v>
      </c>
      <c r="AK4541" s="72"/>
      <c r="AL4541" s="73"/>
      <c r="AM4541" s="72"/>
      <c r="AN4541" s="73"/>
      <c r="AO4541" s="74"/>
      <c r="AP4541" s="20"/>
      <c r="AQ4541" s="74"/>
      <c r="AR4541" s="20"/>
      <c r="AS4541" s="74"/>
      <c r="AT4541" s="20"/>
      <c r="AU4541" s="74" t="str">
        <f t="shared" si="2267"/>
        <v>Cash</v>
      </c>
      <c r="AV4541" s="20">
        <f t="shared" si="2250"/>
        <v>0</v>
      </c>
      <c r="AW4541" s="74" t="str">
        <f t="shared" si="2268"/>
        <v>00635U</v>
      </c>
      <c r="AX4541" s="20">
        <f t="shared" si="2269"/>
        <v>0</v>
      </c>
      <c r="AY4541" s="20">
        <f t="shared" si="2251"/>
        <v>1</v>
      </c>
      <c r="AZ4541" s="116">
        <v>39720</v>
      </c>
      <c r="BA4541" s="116"/>
      <c r="BB4541" s="20"/>
      <c r="BC4541" s="20"/>
      <c r="BD4541" s="76"/>
      <c r="BE4541" s="77"/>
      <c r="BF4541" s="77"/>
    </row>
    <row r="4542" spans="1:58" s="23" customFormat="1" ht="15.75" customHeight="1" x14ac:dyDescent="0.4">
      <c r="A4542" s="116">
        <v>39716</v>
      </c>
      <c r="B4542" s="112">
        <v>27.74</v>
      </c>
      <c r="C4542" s="112">
        <v>25.99</v>
      </c>
      <c r="D4542" s="112">
        <v>25.12</v>
      </c>
      <c r="E4542" s="112">
        <v>25.32</v>
      </c>
      <c r="F4542" s="112">
        <v>25.4</v>
      </c>
      <c r="G4542" s="112">
        <v>25.54</v>
      </c>
      <c r="H4542" s="113">
        <v>25.2</v>
      </c>
      <c r="I4542" s="90">
        <f t="shared" si="2270"/>
        <v>27.25</v>
      </c>
      <c r="J4542" s="90">
        <f t="shared" si="2271"/>
        <v>25.746399999999998</v>
      </c>
      <c r="K4542" s="114">
        <v>18</v>
      </c>
      <c r="L4542" s="115">
        <v>0.04</v>
      </c>
      <c r="M4542" s="11"/>
      <c r="N4542" s="90">
        <v>32.82</v>
      </c>
      <c r="O4542" s="90">
        <v>29.1</v>
      </c>
      <c r="P4542" s="90">
        <v>27.31</v>
      </c>
      <c r="Q4542" s="90">
        <v>26.33</v>
      </c>
      <c r="R4542" s="63">
        <f t="shared" si="2259"/>
        <v>23.589999999999996</v>
      </c>
      <c r="S4542" s="64">
        <f t="shared" si="2258"/>
        <v>-6.7348678601875461E-2</v>
      </c>
      <c r="T4542" s="65"/>
      <c r="U4542" s="65">
        <f t="shared" si="2254"/>
        <v>1.1278350515463917</v>
      </c>
      <c r="V4542" s="65">
        <f t="shared" si="2260"/>
        <v>1.2017575979494692</v>
      </c>
      <c r="W4542" s="65">
        <f t="shared" si="2261"/>
        <v>1.2464868970755794</v>
      </c>
      <c r="X4542" s="61">
        <f t="shared" si="2272"/>
        <v>-6.3085796683489556E-2</v>
      </c>
      <c r="Y4542" s="66">
        <f t="shared" si="2262"/>
        <v>-4.7393364928910347E-3</v>
      </c>
      <c r="Z4542" s="61">
        <f t="shared" si="2263"/>
        <v>-5.5177981651376232E-2</v>
      </c>
      <c r="AA4542" s="67">
        <f t="shared" si="2264"/>
        <v>27.25</v>
      </c>
      <c r="AB4542" s="68">
        <f t="shared" si="2265"/>
        <v>-0.15478366849482028</v>
      </c>
      <c r="AC4542" s="69">
        <f t="shared" si="2266"/>
        <v>-0.16971358927483243</v>
      </c>
      <c r="AD4542" s="70">
        <f>_xlfn.PERCENTILE.EXC(AC4542:$AC$5675,0.5)</f>
        <v>5.8900103023284342E-2</v>
      </c>
      <c r="AE4542" s="70">
        <f>_xlfn.PERCENTILE.EXC($AC4542:AC$5675,0.35)</f>
        <v>3.4613609362959111E-2</v>
      </c>
      <c r="AF4542" s="71">
        <f t="shared" si="2255"/>
        <v>1.6272804253888468E-2</v>
      </c>
      <c r="AG4542" s="70">
        <f t="shared" si="2256"/>
        <v>-0.19654635710374579</v>
      </c>
      <c r="AH4542" s="70">
        <f t="shared" si="2257"/>
        <v>-0.20864818664366547</v>
      </c>
      <c r="AI4542" s="61" t="str">
        <f t="shared" si="2252"/>
        <v>Safety</v>
      </c>
      <c r="AJ4542" s="68" t="str">
        <f t="shared" si="2253"/>
        <v>Safety</v>
      </c>
      <c r="AK4542" s="72"/>
      <c r="AL4542" s="73"/>
      <c r="AM4542" s="72"/>
      <c r="AN4542" s="73"/>
      <c r="AO4542" s="74"/>
      <c r="AP4542" s="20"/>
      <c r="AQ4542" s="74"/>
      <c r="AR4542" s="20"/>
      <c r="AS4542" s="74"/>
      <c r="AT4542" s="20"/>
      <c r="AU4542" s="74" t="str">
        <f t="shared" si="2267"/>
        <v>00635U</v>
      </c>
      <c r="AV4542" s="20">
        <f t="shared" si="2250"/>
        <v>0</v>
      </c>
      <c r="AW4542" s="74" t="str">
        <f t="shared" si="2268"/>
        <v>00635U</v>
      </c>
      <c r="AX4542" s="20">
        <f t="shared" si="2269"/>
        <v>0</v>
      </c>
      <c r="AY4542" s="20">
        <f t="shared" si="2251"/>
        <v>1</v>
      </c>
      <c r="AZ4542" s="116">
        <v>39717</v>
      </c>
      <c r="BA4542" s="116"/>
      <c r="BB4542" s="20"/>
      <c r="BC4542" s="20"/>
      <c r="BD4542" s="76"/>
      <c r="BE4542" s="77"/>
      <c r="BF4542" s="77"/>
    </row>
    <row r="4543" spans="1:58" s="23" customFormat="1" ht="15.75" customHeight="1" x14ac:dyDescent="0.4">
      <c r="A4543" s="116">
        <v>39715</v>
      </c>
      <c r="B4543" s="112">
        <v>28.65</v>
      </c>
      <c r="C4543" s="112">
        <v>26.68</v>
      </c>
      <c r="D4543" s="112">
        <v>25.61</v>
      </c>
      <c r="E4543" s="112">
        <v>25.68</v>
      </c>
      <c r="F4543" s="112">
        <v>25.65</v>
      </c>
      <c r="G4543" s="112">
        <v>25.78</v>
      </c>
      <c r="H4543" s="113">
        <v>25.49</v>
      </c>
      <c r="I4543" s="90">
        <f t="shared" si="2270"/>
        <v>28.177199999999999</v>
      </c>
      <c r="J4543" s="90">
        <f t="shared" si="2271"/>
        <v>26.423200000000001</v>
      </c>
      <c r="K4543" s="114">
        <v>19</v>
      </c>
      <c r="L4543" s="115">
        <v>0.04</v>
      </c>
      <c r="M4543" s="11"/>
      <c r="N4543" s="90">
        <v>35.19</v>
      </c>
      <c r="O4543" s="90">
        <v>30.56</v>
      </c>
      <c r="P4543" s="90">
        <v>28.37</v>
      </c>
      <c r="Q4543" s="90">
        <v>27.15</v>
      </c>
      <c r="R4543" s="63">
        <f t="shared" si="2259"/>
        <v>23.740000000000002</v>
      </c>
      <c r="S4543" s="64">
        <f t="shared" si="2258"/>
        <v>-1.4837625979843257E-2</v>
      </c>
      <c r="T4543" s="65"/>
      <c r="U4543" s="65">
        <f t="shared" si="2254"/>
        <v>1.1515052356020943</v>
      </c>
      <c r="V4543" s="65">
        <f t="shared" si="2260"/>
        <v>1.240394783221713</v>
      </c>
      <c r="W4543" s="65">
        <f t="shared" si="2261"/>
        <v>1.296132596685083</v>
      </c>
      <c r="X4543" s="61">
        <f t="shared" si="2272"/>
        <v>-6.8760907504362964E-2</v>
      </c>
      <c r="Y4543" s="66">
        <f t="shared" si="2262"/>
        <v>-7.3987538940810471E-3</v>
      </c>
      <c r="Z4543" s="61">
        <f t="shared" si="2263"/>
        <v>-6.2248910466618325E-2</v>
      </c>
      <c r="AA4543" s="67">
        <f t="shared" si="2264"/>
        <v>28.177199999999999</v>
      </c>
      <c r="AB4543" s="68">
        <f t="shared" si="2265"/>
        <v>-0.18584825234441602</v>
      </c>
      <c r="AC4543" s="69">
        <f t="shared" si="2266"/>
        <v>-0.19928388746803066</v>
      </c>
      <c r="AD4543" s="70">
        <f>_xlfn.PERCENTILE.EXC(AC4543:$AC$5675,0.5)</f>
        <v>5.8906334596643455E-2</v>
      </c>
      <c r="AE4543" s="70">
        <f>_xlfn.PERCENTILE.EXC($AC4543:AC$5675,0.35)</f>
        <v>3.4725442032708172E-2</v>
      </c>
      <c r="AF4543" s="71">
        <f t="shared" si="2255"/>
        <v>1.6376939163153258E-2</v>
      </c>
      <c r="AG4543" s="70">
        <f t="shared" si="2256"/>
        <v>-0.19654635710374579</v>
      </c>
      <c r="AH4543" s="70">
        <f t="shared" si="2257"/>
        <v>-0.20864818664366547</v>
      </c>
      <c r="AI4543" s="61" t="str">
        <f t="shared" si="2252"/>
        <v>Safety</v>
      </c>
      <c r="AJ4543" s="68" t="str">
        <f t="shared" si="2253"/>
        <v>Safety</v>
      </c>
      <c r="AK4543" s="72"/>
      <c r="AL4543" s="73"/>
      <c r="AM4543" s="72"/>
      <c r="AN4543" s="73"/>
      <c r="AO4543" s="74"/>
      <c r="AP4543" s="20"/>
      <c r="AQ4543" s="74"/>
      <c r="AR4543" s="20"/>
      <c r="AS4543" s="74"/>
      <c r="AT4543" s="20"/>
      <c r="AU4543" s="74" t="str">
        <f t="shared" si="2267"/>
        <v>Cash</v>
      </c>
      <c r="AV4543" s="20">
        <f t="shared" si="2250"/>
        <v>0</v>
      </c>
      <c r="AW4543" s="74" t="str">
        <f t="shared" si="2268"/>
        <v>00635U</v>
      </c>
      <c r="AX4543" s="20">
        <f t="shared" si="2269"/>
        <v>0</v>
      </c>
      <c r="AY4543" s="20">
        <f t="shared" si="2251"/>
        <v>1</v>
      </c>
      <c r="AZ4543" s="116">
        <v>39716</v>
      </c>
      <c r="BA4543" s="116"/>
      <c r="BB4543" s="20"/>
      <c r="BC4543" s="20"/>
      <c r="BD4543" s="76"/>
      <c r="BE4543" s="77"/>
      <c r="BF4543" s="77"/>
    </row>
    <row r="4544" spans="1:58" s="23" customFormat="1" ht="15.75" customHeight="1" x14ac:dyDescent="0.4">
      <c r="A4544" s="116">
        <v>39714</v>
      </c>
      <c r="B4544" s="112">
        <v>29.02</v>
      </c>
      <c r="C4544" s="112">
        <v>26.85</v>
      </c>
      <c r="D4544" s="112">
        <v>25.94</v>
      </c>
      <c r="E4544" s="112">
        <v>26.1</v>
      </c>
      <c r="F4544" s="112">
        <v>25.74</v>
      </c>
      <c r="G4544" s="112">
        <v>26</v>
      </c>
      <c r="H4544" s="113">
        <v>25.67</v>
      </c>
      <c r="I4544" s="90">
        <f t="shared" si="2270"/>
        <v>28.585999999999999</v>
      </c>
      <c r="J4544" s="90">
        <f t="shared" si="2271"/>
        <v>26.668000000000003</v>
      </c>
      <c r="K4544" s="114">
        <v>20</v>
      </c>
      <c r="L4544" s="115">
        <v>0.04</v>
      </c>
      <c r="M4544" s="11"/>
      <c r="N4544" s="90">
        <v>35.72</v>
      </c>
      <c r="O4544" s="90">
        <v>31.26</v>
      </c>
      <c r="P4544" s="90">
        <v>28.57</v>
      </c>
      <c r="Q4544" s="90">
        <v>27.37</v>
      </c>
      <c r="R4544" s="63">
        <f t="shared" si="2259"/>
        <v>24.11</v>
      </c>
      <c r="S4544" s="64">
        <f t="shared" si="2258"/>
        <v>5.5243722304283524E-2</v>
      </c>
      <c r="T4544" s="65"/>
      <c r="U4544" s="65">
        <f t="shared" si="2254"/>
        <v>1.1426743442098528</v>
      </c>
      <c r="V4544" s="65">
        <f t="shared" si="2260"/>
        <v>1.2502625131256562</v>
      </c>
      <c r="W4544" s="65">
        <f t="shared" si="2261"/>
        <v>1.3050785531603946</v>
      </c>
      <c r="X4544" s="61">
        <f t="shared" si="2272"/>
        <v>-7.4776016540316959E-2</v>
      </c>
      <c r="Y4544" s="66">
        <f t="shared" si="2262"/>
        <v>-1.64750957854406E-2</v>
      </c>
      <c r="Z4544" s="61">
        <f t="shared" si="2263"/>
        <v>-6.7095781151612535E-2</v>
      </c>
      <c r="AA4544" s="67">
        <f t="shared" si="2264"/>
        <v>28.585999999999999</v>
      </c>
      <c r="AB4544" s="68">
        <f t="shared" si="2265"/>
        <v>-0.18756998880179171</v>
      </c>
      <c r="AC4544" s="69">
        <f t="shared" si="2266"/>
        <v>-0.19972004479283317</v>
      </c>
      <c r="AD4544" s="70">
        <f>_xlfn.PERCENTILE.EXC(AC4544:$AC$5675,0.5)</f>
        <v>5.8998439734219123E-2</v>
      </c>
      <c r="AE4544" s="70">
        <f>_xlfn.PERCENTILE.EXC($AC4544:AC$5675,0.35)</f>
        <v>3.4779156454248304E-2</v>
      </c>
      <c r="AF4544" s="71">
        <f t="shared" si="2255"/>
        <v>1.6508690579974911E-2</v>
      </c>
      <c r="AG4544" s="70">
        <f t="shared" si="2256"/>
        <v>-0.1865686961243162</v>
      </c>
      <c r="AH4544" s="70">
        <f t="shared" si="2257"/>
        <v>-0.20864818664366547</v>
      </c>
      <c r="AI4544" s="61" t="str">
        <f t="shared" si="2252"/>
        <v>Safety</v>
      </c>
      <c r="AJ4544" s="68" t="str">
        <f t="shared" si="2253"/>
        <v>Safety</v>
      </c>
      <c r="AK4544" s="72"/>
      <c r="AL4544" s="73"/>
      <c r="AM4544" s="72"/>
      <c r="AN4544" s="73"/>
      <c r="AO4544" s="74"/>
      <c r="AP4544" s="20"/>
      <c r="AQ4544" s="74"/>
      <c r="AR4544" s="20"/>
      <c r="AS4544" s="74"/>
      <c r="AT4544" s="20"/>
      <c r="AU4544" s="74" t="str">
        <f t="shared" si="2267"/>
        <v>Cash</v>
      </c>
      <c r="AV4544" s="20">
        <f t="shared" si="2250"/>
        <v>0</v>
      </c>
      <c r="AW4544" s="74" t="str">
        <f t="shared" si="2268"/>
        <v>00635U</v>
      </c>
      <c r="AX4544" s="20">
        <f t="shared" si="2269"/>
        <v>0</v>
      </c>
      <c r="AY4544" s="20">
        <f t="shared" si="2251"/>
        <v>1</v>
      </c>
      <c r="AZ4544" s="116">
        <v>39715</v>
      </c>
      <c r="BA4544" s="116"/>
      <c r="BB4544" s="20"/>
      <c r="BC4544" s="20"/>
      <c r="BD4544" s="76"/>
      <c r="BE4544" s="77"/>
      <c r="BF4544" s="77"/>
    </row>
    <row r="4545" spans="1:58" s="23" customFormat="1" ht="15.75" customHeight="1" x14ac:dyDescent="0.4">
      <c r="A4545" s="116">
        <v>39713</v>
      </c>
      <c r="B4545" s="112">
        <v>26.56</v>
      </c>
      <c r="C4545" s="112">
        <v>25.41</v>
      </c>
      <c r="D4545" s="112">
        <v>25.11</v>
      </c>
      <c r="E4545" s="112">
        <v>25.39</v>
      </c>
      <c r="F4545" s="112">
        <v>25.01</v>
      </c>
      <c r="G4545" s="112">
        <v>25.13</v>
      </c>
      <c r="H4545" s="113">
        <v>24.91</v>
      </c>
      <c r="I4545" s="90">
        <f t="shared" si="2270"/>
        <v>26.375999999999998</v>
      </c>
      <c r="J4545" s="90">
        <f t="shared" si="2271"/>
        <v>25.361999999999998</v>
      </c>
      <c r="K4545" s="114">
        <v>21</v>
      </c>
      <c r="L4545" s="115">
        <v>0.04</v>
      </c>
      <c r="M4545" s="11"/>
      <c r="N4545" s="90">
        <v>33.85</v>
      </c>
      <c r="O4545" s="90">
        <v>29.73</v>
      </c>
      <c r="P4545" s="90">
        <v>27.44</v>
      </c>
      <c r="Q4545" s="90">
        <v>26.68</v>
      </c>
      <c r="R4545" s="63">
        <f t="shared" si="2259"/>
        <v>23.32</v>
      </c>
      <c r="S4545" s="64">
        <f t="shared" si="2258"/>
        <v>5.5503585905831029E-2</v>
      </c>
      <c r="T4545" s="65"/>
      <c r="U4545" s="65">
        <f t="shared" si="2254"/>
        <v>1.1385805583585604</v>
      </c>
      <c r="V4545" s="65">
        <f t="shared" si="2260"/>
        <v>1.2336005830903789</v>
      </c>
      <c r="W4545" s="65">
        <f t="shared" si="2261"/>
        <v>1.2687406296851576</v>
      </c>
      <c r="X4545" s="61">
        <f t="shared" si="2272"/>
        <v>-4.3298192771084286E-2</v>
      </c>
      <c r="Y4545" s="66">
        <f t="shared" si="2262"/>
        <v>-1.8905080740449012E-2</v>
      </c>
      <c r="Z4545" s="61">
        <f t="shared" si="2263"/>
        <v>-3.8444040036396704E-2</v>
      </c>
      <c r="AA4545" s="67">
        <f t="shared" si="2264"/>
        <v>26.375999999999998</v>
      </c>
      <c r="AB4545" s="68">
        <f t="shared" si="2265"/>
        <v>-0.21536189069423936</v>
      </c>
      <c r="AC4545" s="69">
        <f t="shared" si="2266"/>
        <v>-0.22079763663220098</v>
      </c>
      <c r="AD4545" s="70">
        <f>_xlfn.PERCENTILE.EXC(AC4545:$AC$5675,0.5)</f>
        <v>5.9090544871794791E-2</v>
      </c>
      <c r="AE4545" s="70">
        <f>_xlfn.PERCENTILE.EXC($AC4545:AC$5675,0.35)</f>
        <v>3.4825589284329675E-2</v>
      </c>
      <c r="AF4545" s="71">
        <f t="shared" si="2255"/>
        <v>1.6590232701687867E-2</v>
      </c>
      <c r="AG4545" s="70">
        <f t="shared" si="2256"/>
        <v>-0.18298920550797171</v>
      </c>
      <c r="AH4545" s="70">
        <f t="shared" si="2257"/>
        <v>-0.20864818664366547</v>
      </c>
      <c r="AI4545" s="61" t="str">
        <f t="shared" si="2252"/>
        <v>Safety</v>
      </c>
      <c r="AJ4545" s="68" t="str">
        <f t="shared" si="2253"/>
        <v>Safety</v>
      </c>
      <c r="AK4545" s="72"/>
      <c r="AL4545" s="73"/>
      <c r="AM4545" s="72"/>
      <c r="AN4545" s="73"/>
      <c r="AO4545" s="74"/>
      <c r="AP4545" s="20"/>
      <c r="AQ4545" s="74"/>
      <c r="AR4545" s="20"/>
      <c r="AS4545" s="74"/>
      <c r="AT4545" s="20"/>
      <c r="AU4545" s="74" t="str">
        <f t="shared" si="2267"/>
        <v>Cash</v>
      </c>
      <c r="AV4545" s="20">
        <f t="shared" si="2250"/>
        <v>0</v>
      </c>
      <c r="AW4545" s="74" t="str">
        <f t="shared" si="2268"/>
        <v>00631L</v>
      </c>
      <c r="AX4545" s="20">
        <f t="shared" si="2269"/>
        <v>1</v>
      </c>
      <c r="AY4545" s="20">
        <f t="shared" si="2251"/>
        <v>1</v>
      </c>
      <c r="AZ4545" s="116">
        <v>39714</v>
      </c>
      <c r="BA4545" s="116"/>
      <c r="BB4545" s="20"/>
      <c r="BC4545" s="20"/>
      <c r="BD4545" s="76"/>
      <c r="BE4545" s="77"/>
      <c r="BF4545" s="77"/>
    </row>
    <row r="4546" spans="1:58" s="23" customFormat="1" ht="15.75" customHeight="1" x14ac:dyDescent="0.4">
      <c r="A4546" s="116">
        <v>39710</v>
      </c>
      <c r="B4546" s="112">
        <v>24.74</v>
      </c>
      <c r="C4546" s="112">
        <v>24.38</v>
      </c>
      <c r="D4546" s="112">
        <v>24.2</v>
      </c>
      <c r="E4546" s="112">
        <v>24.37</v>
      </c>
      <c r="F4546" s="112">
        <v>24.18</v>
      </c>
      <c r="G4546" s="112">
        <v>24.41</v>
      </c>
      <c r="H4546" s="113">
        <v>24.07</v>
      </c>
      <c r="I4546" s="90">
        <f t="shared" si="2270"/>
        <v>24.6968</v>
      </c>
      <c r="J4546" s="90">
        <f t="shared" si="2271"/>
        <v>24.3584</v>
      </c>
      <c r="K4546" s="114">
        <v>22</v>
      </c>
      <c r="L4546" s="115">
        <v>0.04</v>
      </c>
      <c r="M4546" s="11"/>
      <c r="N4546" s="90">
        <v>32.07</v>
      </c>
      <c r="O4546" s="90">
        <v>28.04</v>
      </c>
      <c r="P4546" s="90">
        <v>26.14</v>
      </c>
      <c r="Q4546" s="90">
        <v>26.53</v>
      </c>
      <c r="R4546" s="63">
        <f t="shared" si="2259"/>
        <v>22.11</v>
      </c>
      <c r="S4546" s="64">
        <f t="shared" si="2258"/>
        <v>-3.1117824773413929E-2</v>
      </c>
      <c r="T4546" s="65"/>
      <c r="U4546" s="65">
        <f t="shared" si="2254"/>
        <v>1.1437232524964338</v>
      </c>
      <c r="V4546" s="65">
        <f t="shared" si="2260"/>
        <v>1.2268553940321347</v>
      </c>
      <c r="W4546" s="65">
        <f t="shared" si="2261"/>
        <v>1.2088202035431586</v>
      </c>
      <c r="X4546" s="61">
        <f t="shared" si="2272"/>
        <v>-1.4551333872271604E-2</v>
      </c>
      <c r="Y4546" s="66">
        <f t="shared" si="2262"/>
        <v>-1.2310217480508851E-2</v>
      </c>
      <c r="Z4546" s="61">
        <f t="shared" si="2263"/>
        <v>-1.3702180039519292E-2</v>
      </c>
      <c r="AA4546" s="67">
        <f t="shared" si="2264"/>
        <v>24.6968</v>
      </c>
      <c r="AB4546" s="68">
        <f t="shared" si="2265"/>
        <v>-0.22856251948861869</v>
      </c>
      <c r="AC4546" s="69">
        <f t="shared" si="2266"/>
        <v>-0.2299095728094793</v>
      </c>
      <c r="AD4546" s="70">
        <f>_xlfn.PERCENTILE.EXC(AC4546:$AC$5675,0.5)</f>
        <v>5.9129178900821762E-2</v>
      </c>
      <c r="AE4546" s="70">
        <f>_xlfn.PERCENTILE.EXC($AC4546:AC$5675,0.35)</f>
        <v>3.4879414180623396E-2</v>
      </c>
      <c r="AF4546" s="71">
        <f t="shared" si="2255"/>
        <v>1.6607827512819931E-2</v>
      </c>
      <c r="AG4546" s="70">
        <f t="shared" si="2256"/>
        <v>-0.17429619239954622</v>
      </c>
      <c r="AH4546" s="70">
        <f t="shared" si="2257"/>
        <v>-0.19987066730330316</v>
      </c>
      <c r="AI4546" s="61" t="str">
        <f t="shared" si="2252"/>
        <v>Safety</v>
      </c>
      <c r="AJ4546" s="68" t="str">
        <f t="shared" si="2253"/>
        <v>Safety</v>
      </c>
      <c r="AK4546" s="72"/>
      <c r="AL4546" s="73"/>
      <c r="AM4546" s="72"/>
      <c r="AN4546" s="73"/>
      <c r="AO4546" s="74"/>
      <c r="AP4546" s="20"/>
      <c r="AQ4546" s="74"/>
      <c r="AR4546" s="20"/>
      <c r="AS4546" s="74"/>
      <c r="AT4546" s="20"/>
      <c r="AU4546" s="74" t="str">
        <f t="shared" si="2267"/>
        <v>Cash</v>
      </c>
      <c r="AV4546" s="20">
        <f t="shared" si="2250"/>
        <v>0</v>
      </c>
      <c r="AW4546" s="74" t="str">
        <f t="shared" si="2268"/>
        <v>00631L</v>
      </c>
      <c r="AX4546" s="20">
        <f t="shared" si="2269"/>
        <v>1</v>
      </c>
      <c r="AY4546" s="20">
        <f t="shared" si="2251"/>
        <v>1</v>
      </c>
      <c r="AZ4546" s="116">
        <v>39713</v>
      </c>
      <c r="BA4546" s="116"/>
      <c r="BB4546" s="20"/>
      <c r="BC4546" s="20"/>
      <c r="BD4546" s="76"/>
      <c r="BE4546" s="77"/>
      <c r="BF4546" s="77"/>
    </row>
    <row r="4547" spans="1:58" s="23" customFormat="1" ht="15.75" customHeight="1" x14ac:dyDescent="0.4">
      <c r="A4547" s="116">
        <v>39709</v>
      </c>
      <c r="B4547" s="112">
        <v>25.31</v>
      </c>
      <c r="C4547" s="112">
        <v>25.01</v>
      </c>
      <c r="D4547" s="112">
        <v>24.65</v>
      </c>
      <c r="E4547" s="112">
        <v>24.78</v>
      </c>
      <c r="F4547" s="112">
        <v>24.47</v>
      </c>
      <c r="G4547" s="112">
        <v>24.7</v>
      </c>
      <c r="H4547" s="113">
        <v>24.34</v>
      </c>
      <c r="I4547" s="90">
        <f t="shared" si="2270"/>
        <v>25.285999999999998</v>
      </c>
      <c r="J4547" s="90">
        <f t="shared" si="2271"/>
        <v>24.981200000000001</v>
      </c>
      <c r="K4547" s="114">
        <v>23</v>
      </c>
      <c r="L4547" s="115">
        <v>0.04</v>
      </c>
      <c r="M4547" s="11"/>
      <c r="N4547" s="90">
        <v>33.1</v>
      </c>
      <c r="O4547" s="90">
        <v>28.58</v>
      </c>
      <c r="P4547" s="90">
        <v>26.12</v>
      </c>
      <c r="Q4547" s="90">
        <v>26.96</v>
      </c>
      <c r="R4547" s="63">
        <f t="shared" si="2259"/>
        <v>21.6</v>
      </c>
      <c r="S4547" s="64">
        <f t="shared" si="2258"/>
        <v>-8.6140254003313016E-2</v>
      </c>
      <c r="T4547" s="65"/>
      <c r="U4547" s="65">
        <f t="shared" si="2254"/>
        <v>1.1581525542337301</v>
      </c>
      <c r="V4547" s="65">
        <f t="shared" si="2260"/>
        <v>1.2672281776416539</v>
      </c>
      <c r="W4547" s="65">
        <f t="shared" si="2261"/>
        <v>1.2277448071216617</v>
      </c>
      <c r="X4547" s="61">
        <f t="shared" si="2272"/>
        <v>-1.1853022520742678E-2</v>
      </c>
      <c r="Y4547" s="66">
        <f t="shared" si="2262"/>
        <v>-1.7756255044390688E-2</v>
      </c>
      <c r="Z4547" s="61">
        <f t="shared" si="2263"/>
        <v>-1.2054101083603443E-2</v>
      </c>
      <c r="AA4547" s="67">
        <f t="shared" si="2264"/>
        <v>25.285999999999998</v>
      </c>
      <c r="AB4547" s="68">
        <f t="shared" si="2265"/>
        <v>-0.23534743202416925</v>
      </c>
      <c r="AC4547" s="69">
        <f t="shared" si="2266"/>
        <v>-0.23607250755287018</v>
      </c>
      <c r="AD4547" s="70">
        <f>_xlfn.PERCENTILE.EXC(AC4547:$AC$5675,0.5)</f>
        <v>5.9167812929848733E-2</v>
      </c>
      <c r="AE4547" s="70">
        <f>_xlfn.PERCENTILE.EXC($AC4547:AC$5675,0.35)</f>
        <v>3.4931855537391365E-2</v>
      </c>
      <c r="AF4547" s="71">
        <f t="shared" si="2255"/>
        <v>1.6699054191828076E-2</v>
      </c>
      <c r="AG4547" s="70">
        <f t="shared" si="2256"/>
        <v>-0.16912209628527244</v>
      </c>
      <c r="AH4547" s="70">
        <f t="shared" si="2257"/>
        <v>-0.19769659542636561</v>
      </c>
      <c r="AI4547" s="61" t="str">
        <f t="shared" si="2252"/>
        <v>Safety</v>
      </c>
      <c r="AJ4547" s="68" t="str">
        <f t="shared" si="2253"/>
        <v>Safety</v>
      </c>
      <c r="AK4547" s="72"/>
      <c r="AL4547" s="73"/>
      <c r="AM4547" s="72"/>
      <c r="AN4547" s="73"/>
      <c r="AO4547" s="74"/>
      <c r="AP4547" s="20"/>
      <c r="AQ4547" s="74"/>
      <c r="AR4547" s="20"/>
      <c r="AS4547" s="74"/>
      <c r="AT4547" s="20"/>
      <c r="AU4547" s="74" t="str">
        <f t="shared" si="2267"/>
        <v>Cash</v>
      </c>
      <c r="AV4547" s="20">
        <f t="shared" ref="AV4547:AV4610" si="2273">IF(AU4547="00631L",1,0)</f>
        <v>0</v>
      </c>
      <c r="AW4547" s="74" t="str">
        <f t="shared" si="2268"/>
        <v>00631L</v>
      </c>
      <c r="AX4547" s="20">
        <f t="shared" si="2269"/>
        <v>1</v>
      </c>
      <c r="AY4547" s="20">
        <f t="shared" ref="AY4547:AY4610" si="2274">IF(AP4547=1,0,1)</f>
        <v>1</v>
      </c>
      <c r="AZ4547" s="116">
        <v>39710</v>
      </c>
      <c r="BA4547" s="116"/>
      <c r="BB4547" s="20"/>
      <c r="BC4547" s="20"/>
      <c r="BD4547" s="76"/>
      <c r="BE4547" s="77"/>
      <c r="BF4547" s="77"/>
    </row>
    <row r="4548" spans="1:58" s="23" customFormat="1" ht="15.75" customHeight="1" x14ac:dyDescent="0.4">
      <c r="A4548" s="116">
        <v>39708</v>
      </c>
      <c r="B4548" s="112">
        <v>26.61</v>
      </c>
      <c r="C4548" s="112">
        <v>25.93</v>
      </c>
      <c r="D4548" s="112">
        <v>25.44</v>
      </c>
      <c r="E4548" s="112">
        <v>25.58</v>
      </c>
      <c r="F4548" s="112">
        <v>25.32</v>
      </c>
      <c r="G4548" s="112">
        <v>25.6</v>
      </c>
      <c r="H4548" s="113">
        <v>25.41</v>
      </c>
      <c r="I4548" s="90">
        <f t="shared" si="2270"/>
        <v>26.582799999999999</v>
      </c>
      <c r="J4548" s="90">
        <f t="shared" si="2271"/>
        <v>25.910399999999999</v>
      </c>
      <c r="K4548" s="114">
        <v>24</v>
      </c>
      <c r="L4548" s="115">
        <v>0.04</v>
      </c>
      <c r="M4548" s="11"/>
      <c r="N4548" s="90">
        <v>36.22</v>
      </c>
      <c r="O4548" s="90">
        <v>30.24</v>
      </c>
      <c r="P4548" s="90">
        <v>27.84</v>
      </c>
      <c r="Q4548" s="90">
        <v>28.13</v>
      </c>
      <c r="R4548" s="63">
        <f t="shared" si="2259"/>
        <v>21.86</v>
      </c>
      <c r="S4548" s="64">
        <f t="shared" si="2258"/>
        <v>0.19537953795379531</v>
      </c>
      <c r="T4548" s="65"/>
      <c r="U4548" s="65">
        <f t="shared" si="2254"/>
        <v>1.1977513227513228</v>
      </c>
      <c r="V4548" s="65">
        <f t="shared" si="2260"/>
        <v>1.3010057471264367</v>
      </c>
      <c r="W4548" s="65">
        <f t="shared" si="2261"/>
        <v>1.2875933167436899</v>
      </c>
      <c r="X4548" s="61">
        <f t="shared" si="2272"/>
        <v>-2.5554302893648993E-2</v>
      </c>
      <c r="Y4548" s="66">
        <f t="shared" si="2262"/>
        <v>-6.645817044565995E-3</v>
      </c>
      <c r="Z4548" s="61">
        <f t="shared" si="2263"/>
        <v>-2.5294551364039894E-2</v>
      </c>
      <c r="AA4548" s="67">
        <f t="shared" si="2264"/>
        <v>26.582799999999999</v>
      </c>
      <c r="AB4548" s="68">
        <f t="shared" si="2265"/>
        <v>-0.26532302595251239</v>
      </c>
      <c r="AC4548" s="69">
        <f t="shared" si="2266"/>
        <v>-0.26607399226946438</v>
      </c>
      <c r="AD4548" s="70">
        <f>_xlfn.PERCENTILE.EXC(AC4548:$AC$5675,0.5)</f>
        <v>5.9230722654663955E-2</v>
      </c>
      <c r="AE4548" s="70">
        <f>_xlfn.PERCENTILE.EXC($AC4548:AC$5675,0.35)</f>
        <v>3.4996180645636706E-2</v>
      </c>
      <c r="AF4548" s="71">
        <f t="shared" si="2255"/>
        <v>1.7232846760285796E-2</v>
      </c>
      <c r="AG4548" s="70">
        <f t="shared" si="2256"/>
        <v>-0.15994596716586568</v>
      </c>
      <c r="AH4548" s="70">
        <f t="shared" si="2257"/>
        <v>-0.19664746106622252</v>
      </c>
      <c r="AI4548" s="61" t="str">
        <f t="shared" si="2252"/>
        <v>Safety</v>
      </c>
      <c r="AJ4548" s="68" t="str">
        <f t="shared" si="2253"/>
        <v>Safety</v>
      </c>
      <c r="AK4548" s="72"/>
      <c r="AL4548" s="73"/>
      <c r="AM4548" s="72"/>
      <c r="AN4548" s="73"/>
      <c r="AO4548" s="74"/>
      <c r="AP4548" s="20"/>
      <c r="AQ4548" s="74"/>
      <c r="AR4548" s="20"/>
      <c r="AS4548" s="74"/>
      <c r="AT4548" s="20"/>
      <c r="AU4548" s="74" t="str">
        <f t="shared" si="2267"/>
        <v>Cash</v>
      </c>
      <c r="AV4548" s="20">
        <f t="shared" si="2273"/>
        <v>0</v>
      </c>
      <c r="AW4548" s="74" t="str">
        <f t="shared" si="2268"/>
        <v>00631L</v>
      </c>
      <c r="AX4548" s="20">
        <f t="shared" si="2269"/>
        <v>1</v>
      </c>
      <c r="AY4548" s="20">
        <f t="shared" si="2274"/>
        <v>1</v>
      </c>
      <c r="AZ4548" s="116">
        <v>39709</v>
      </c>
      <c r="BA4548" s="116"/>
      <c r="BB4548" s="20"/>
      <c r="BC4548" s="20"/>
      <c r="BD4548" s="76"/>
      <c r="BE4548" s="77"/>
      <c r="BF4548" s="77"/>
    </row>
    <row r="4549" spans="1:58" s="23" customFormat="1" ht="15.75" customHeight="1" x14ac:dyDescent="0.4">
      <c r="A4549" s="116">
        <v>39707</v>
      </c>
      <c r="B4549" s="112">
        <v>29.68</v>
      </c>
      <c r="C4549" s="112">
        <v>25.17</v>
      </c>
      <c r="D4549" s="112">
        <v>24.96</v>
      </c>
      <c r="E4549" s="112">
        <v>24.49</v>
      </c>
      <c r="F4549" s="112">
        <v>24.76</v>
      </c>
      <c r="G4549" s="112">
        <v>24.64</v>
      </c>
      <c r="H4549" s="113">
        <v>24.73</v>
      </c>
      <c r="I4549" s="90">
        <f t="shared" si="2270"/>
        <v>25.17</v>
      </c>
      <c r="J4549" s="90">
        <f t="shared" si="2271"/>
        <v>24.96</v>
      </c>
      <c r="K4549" s="114">
        <v>0</v>
      </c>
      <c r="L4549" s="115">
        <v>5.2631578947368418E-2</v>
      </c>
      <c r="M4549" s="11"/>
      <c r="N4549" s="90">
        <v>30.3</v>
      </c>
      <c r="O4549" s="90">
        <v>26.88</v>
      </c>
      <c r="P4549" s="90">
        <v>25.56</v>
      </c>
      <c r="Q4549" s="90">
        <v>26.33</v>
      </c>
      <c r="R4549" s="63">
        <f t="shared" si="2259"/>
        <v>22.139999999999997</v>
      </c>
      <c r="S4549" s="64">
        <f t="shared" si="2258"/>
        <v>-4.4164037854889544E-2</v>
      </c>
      <c r="T4549" s="65"/>
      <c r="U4549" s="65">
        <f t="shared" si="2254"/>
        <v>1.127232142857143</v>
      </c>
      <c r="V4549" s="65">
        <f t="shared" si="2260"/>
        <v>1.1854460093896715</v>
      </c>
      <c r="W4549" s="65">
        <f t="shared" si="2261"/>
        <v>1.150778579567034</v>
      </c>
      <c r="X4549" s="61">
        <f t="shared" si="2272"/>
        <v>-0.15195417789757407</v>
      </c>
      <c r="Y4549" s="66">
        <f t="shared" si="2262"/>
        <v>9.7999183340139653E-3</v>
      </c>
      <c r="Z4549" s="61">
        <f t="shared" si="2263"/>
        <v>-8.3432657926102837E-3</v>
      </c>
      <c r="AA4549" s="67">
        <f t="shared" si="2264"/>
        <v>25.17</v>
      </c>
      <c r="AB4549" s="68">
        <f t="shared" si="2265"/>
        <v>-2.0462046204620495E-2</v>
      </c>
      <c r="AC4549" s="69">
        <f t="shared" si="2266"/>
        <v>-0.16930693069306926</v>
      </c>
      <c r="AD4549" s="70">
        <f>_xlfn.PERCENTILE.EXC(AC4549:$AC$5675,0.5)</f>
        <v>5.9293632379479176E-2</v>
      </c>
      <c r="AE4549" s="70">
        <f>_xlfn.PERCENTILE.EXC($AC4549:AC$5675,0.35)</f>
        <v>3.5101501798332407E-2</v>
      </c>
      <c r="AF4549" s="71">
        <f t="shared" si="2255"/>
        <v>1.7611075860124087E-2</v>
      </c>
      <c r="AG4549" s="70">
        <f t="shared" si="2256"/>
        <v>-0.15399653088411941</v>
      </c>
      <c r="AH4549" s="70">
        <f t="shared" si="2257"/>
        <v>-0.18660343245267103</v>
      </c>
      <c r="AI4549" s="61" t="str">
        <f t="shared" ref="AI4549:AI4612" si="2275">IF(AC4549&gt;AD4549,"Short VOL","Safety")</f>
        <v>Safety</v>
      </c>
      <c r="AJ4549" s="68" t="str">
        <f t="shared" ref="AJ4549:AJ4612" si="2276">IF(AC4549&gt;AF4549,"Short VOL","Safety")</f>
        <v>Safety</v>
      </c>
      <c r="AK4549" s="72"/>
      <c r="AL4549" s="73"/>
      <c r="AM4549" s="72"/>
      <c r="AN4549" s="73"/>
      <c r="AO4549" s="74"/>
      <c r="AP4549" s="20"/>
      <c r="AQ4549" s="74"/>
      <c r="AR4549" s="20"/>
      <c r="AS4549" s="74"/>
      <c r="AT4549" s="20"/>
      <c r="AU4549" s="74" t="str">
        <f t="shared" si="2267"/>
        <v>Cash</v>
      </c>
      <c r="AV4549" s="20">
        <f t="shared" si="2273"/>
        <v>0</v>
      </c>
      <c r="AW4549" s="74" t="str">
        <f t="shared" si="2268"/>
        <v>00635U</v>
      </c>
      <c r="AX4549" s="20">
        <f t="shared" si="2269"/>
        <v>0</v>
      </c>
      <c r="AY4549" s="20">
        <f t="shared" si="2274"/>
        <v>1</v>
      </c>
      <c r="AZ4549" s="116">
        <v>39708</v>
      </c>
      <c r="BA4549" s="116"/>
      <c r="BB4549" s="20"/>
      <c r="BC4549" s="20"/>
      <c r="BD4549" s="76"/>
      <c r="BE4549" s="77"/>
      <c r="BF4549" s="77"/>
    </row>
    <row r="4550" spans="1:58" s="23" customFormat="1" ht="15.75" customHeight="1" x14ac:dyDescent="0.4">
      <c r="A4550" s="116">
        <v>39706</v>
      </c>
      <c r="B4550" s="112">
        <v>28.84</v>
      </c>
      <c r="C4550" s="112">
        <v>25.73</v>
      </c>
      <c r="D4550" s="112">
        <v>25.13</v>
      </c>
      <c r="E4550" s="112">
        <v>24.73</v>
      </c>
      <c r="F4550" s="112">
        <v>25.21</v>
      </c>
      <c r="G4550" s="112">
        <v>25.13</v>
      </c>
      <c r="H4550" s="113">
        <v>25.1</v>
      </c>
      <c r="I4550" s="90">
        <f t="shared" si="2270"/>
        <v>25.893684210526317</v>
      </c>
      <c r="J4550" s="90">
        <f t="shared" si="2271"/>
        <v>25.161578947368419</v>
      </c>
      <c r="K4550" s="114">
        <v>1</v>
      </c>
      <c r="L4550" s="115">
        <v>5.2631578947368418E-2</v>
      </c>
      <c r="M4550" s="11"/>
      <c r="N4550" s="90">
        <v>31.7</v>
      </c>
      <c r="O4550" s="90">
        <v>27.93</v>
      </c>
      <c r="P4550" s="90">
        <v>26.46</v>
      </c>
      <c r="Q4550" s="90">
        <v>27.11</v>
      </c>
      <c r="R4550" s="63">
        <f t="shared" si="2259"/>
        <v>22.69</v>
      </c>
      <c r="S4550" s="64">
        <f t="shared" si="2258"/>
        <v>0.23538581449727197</v>
      </c>
      <c r="T4550" s="65"/>
      <c r="U4550" s="65">
        <f t="shared" si="2254"/>
        <v>1.1349803079126388</v>
      </c>
      <c r="V4550" s="65">
        <f t="shared" si="2260"/>
        <v>1.1980347694633409</v>
      </c>
      <c r="W4550" s="65">
        <f t="shared" si="2261"/>
        <v>1.1693102176318702</v>
      </c>
      <c r="X4550" s="61">
        <f t="shared" si="2272"/>
        <v>-0.10783633841886267</v>
      </c>
      <c r="Y4550" s="66">
        <f t="shared" si="2262"/>
        <v>1.4961585119288353E-2</v>
      </c>
      <c r="Z4550" s="61">
        <f t="shared" si="2263"/>
        <v>-2.8273507053132363E-2</v>
      </c>
      <c r="AA4550" s="67">
        <f t="shared" si="2264"/>
        <v>25.893684210526317</v>
      </c>
      <c r="AB4550" s="68">
        <f t="shared" si="2265"/>
        <v>-9.0220820189274437E-2</v>
      </c>
      <c r="AC4550" s="69">
        <f t="shared" si="2266"/>
        <v>-0.18316453594554205</v>
      </c>
      <c r="AD4550" s="70">
        <f>_xlfn.PERCENTILE.EXC(AC4550:$AC$5675,0.5)</f>
        <v>5.9396402282454741E-2</v>
      </c>
      <c r="AE4550" s="70">
        <f>_xlfn.PERCENTILE.EXC($AC4550:AC$5675,0.35)</f>
        <v>3.5274441895708865E-2</v>
      </c>
      <c r="AF4550" s="71">
        <f t="shared" si="2255"/>
        <v>1.7693786823306634E-2</v>
      </c>
      <c r="AG4550" s="70">
        <f t="shared" si="2256"/>
        <v>-0.14858763417950255</v>
      </c>
      <c r="AH4550" s="70">
        <f t="shared" si="2257"/>
        <v>-0.18660343245267103</v>
      </c>
      <c r="AI4550" s="61" t="str">
        <f t="shared" si="2275"/>
        <v>Safety</v>
      </c>
      <c r="AJ4550" s="68" t="str">
        <f t="shared" si="2276"/>
        <v>Safety</v>
      </c>
      <c r="AK4550" s="72"/>
      <c r="AL4550" s="73"/>
      <c r="AM4550" s="72"/>
      <c r="AN4550" s="73"/>
      <c r="AO4550" s="74"/>
      <c r="AP4550" s="20"/>
      <c r="AQ4550" s="74"/>
      <c r="AR4550" s="20"/>
      <c r="AS4550" s="74"/>
      <c r="AT4550" s="20"/>
      <c r="AU4550" s="74" t="str">
        <f t="shared" si="2267"/>
        <v>Cash</v>
      </c>
      <c r="AV4550" s="20">
        <f t="shared" si="2273"/>
        <v>0</v>
      </c>
      <c r="AW4550" s="74" t="str">
        <f t="shared" si="2268"/>
        <v>00635U</v>
      </c>
      <c r="AX4550" s="20">
        <f t="shared" si="2269"/>
        <v>0</v>
      </c>
      <c r="AY4550" s="20">
        <f t="shared" si="2274"/>
        <v>1</v>
      </c>
      <c r="AZ4550" s="116">
        <v>39707</v>
      </c>
      <c r="BA4550" s="116"/>
      <c r="BB4550" s="20"/>
      <c r="BC4550" s="20"/>
      <c r="BD4550" s="76"/>
      <c r="BE4550" s="77"/>
      <c r="BF4550" s="77"/>
    </row>
    <row r="4551" spans="1:58" s="23" customFormat="1" ht="15.75" customHeight="1" x14ac:dyDescent="0.4">
      <c r="A4551" s="116">
        <v>39703</v>
      </c>
      <c r="B4551" s="112">
        <v>24.68</v>
      </c>
      <c r="C4551" s="112">
        <v>24.57</v>
      </c>
      <c r="D4551" s="112">
        <v>24.42</v>
      </c>
      <c r="E4551" s="112">
        <v>23.97</v>
      </c>
      <c r="F4551" s="112">
        <v>24.37</v>
      </c>
      <c r="G4551" s="112">
        <v>24.42</v>
      </c>
      <c r="H4551" s="113">
        <v>24.37</v>
      </c>
      <c r="I4551" s="90">
        <f t="shared" si="2270"/>
        <v>24.581578947368421</v>
      </c>
      <c r="J4551" s="90">
        <f t="shared" si="2271"/>
        <v>24.435789473684213</v>
      </c>
      <c r="K4551" s="114">
        <v>2</v>
      </c>
      <c r="L4551" s="115">
        <v>5.2631578947368418E-2</v>
      </c>
      <c r="M4551" s="11"/>
      <c r="N4551" s="90">
        <v>25.66</v>
      </c>
      <c r="O4551" s="90">
        <v>25.02</v>
      </c>
      <c r="P4551" s="90">
        <v>24.57</v>
      </c>
      <c r="Q4551" s="90">
        <v>25.13</v>
      </c>
      <c r="R4551" s="63">
        <f t="shared" si="2259"/>
        <v>23.930000000000003</v>
      </c>
      <c r="S4551" s="64">
        <f t="shared" si="2258"/>
        <v>5.2070520705207034E-2</v>
      </c>
      <c r="T4551" s="65"/>
      <c r="U4551" s="65">
        <f t="shared" si="2254"/>
        <v>1.0255795363709033</v>
      </c>
      <c r="V4551" s="65">
        <f t="shared" si="2260"/>
        <v>1.0443630443630443</v>
      </c>
      <c r="W4551" s="65">
        <f t="shared" si="2261"/>
        <v>1.0210903302825309</v>
      </c>
      <c r="X4551" s="61">
        <f t="shared" si="2272"/>
        <v>-4.4570502431118082E-3</v>
      </c>
      <c r="Y4551" s="66">
        <f t="shared" si="2262"/>
        <v>1.6687526074259582E-2</v>
      </c>
      <c r="Z4551" s="61">
        <f t="shared" si="2263"/>
        <v>-5.9308425222137579E-3</v>
      </c>
      <c r="AA4551" s="67">
        <f t="shared" si="2264"/>
        <v>24.581578947368421</v>
      </c>
      <c r="AB4551" s="68">
        <f t="shared" si="2265"/>
        <v>-3.8191738113795809E-2</v>
      </c>
      <c r="AC4551" s="69">
        <f t="shared" si="2266"/>
        <v>-4.2027320835213544E-2</v>
      </c>
      <c r="AD4551" s="70">
        <f>_xlfn.PERCENTILE.EXC(AC4551:$AC$5675,0.5)</f>
        <v>5.9499172185430313E-2</v>
      </c>
      <c r="AE4551" s="70">
        <f>_xlfn.PERCENTILE.EXC($AC4551:AC$5675,0.35)</f>
        <v>3.5450691796735309E-2</v>
      </c>
      <c r="AF4551" s="71">
        <f t="shared" si="2255"/>
        <v>1.7902058422339478E-2</v>
      </c>
      <c r="AG4551" s="70">
        <f t="shared" si="2256"/>
        <v>-0.13924029634177276</v>
      </c>
      <c r="AH4551" s="70">
        <f t="shared" si="2257"/>
        <v>-0.18651576723388588</v>
      </c>
      <c r="AI4551" s="61" t="str">
        <f t="shared" si="2275"/>
        <v>Safety</v>
      </c>
      <c r="AJ4551" s="68" t="str">
        <f t="shared" si="2276"/>
        <v>Safety</v>
      </c>
      <c r="AK4551" s="72"/>
      <c r="AL4551" s="73"/>
      <c r="AM4551" s="72"/>
      <c r="AN4551" s="73"/>
      <c r="AO4551" s="74"/>
      <c r="AP4551" s="20"/>
      <c r="AQ4551" s="74"/>
      <c r="AR4551" s="20"/>
      <c r="AS4551" s="74"/>
      <c r="AT4551" s="20"/>
      <c r="AU4551" s="74" t="str">
        <f t="shared" si="2267"/>
        <v>00635U</v>
      </c>
      <c r="AV4551" s="20">
        <f t="shared" si="2273"/>
        <v>0</v>
      </c>
      <c r="AW4551" s="74" t="str">
        <f t="shared" si="2268"/>
        <v>00635U</v>
      </c>
      <c r="AX4551" s="20">
        <f t="shared" si="2269"/>
        <v>0</v>
      </c>
      <c r="AY4551" s="20">
        <f t="shared" si="2274"/>
        <v>1</v>
      </c>
      <c r="AZ4551" s="116">
        <v>39706</v>
      </c>
      <c r="BA4551" s="116"/>
      <c r="BB4551" s="20"/>
      <c r="BC4551" s="20"/>
      <c r="BD4551" s="76"/>
      <c r="BE4551" s="77"/>
      <c r="BF4551" s="77"/>
    </row>
    <row r="4552" spans="1:58" s="23" customFormat="1" ht="15.75" customHeight="1" x14ac:dyDescent="0.4">
      <c r="A4552" s="116">
        <v>39702</v>
      </c>
      <c r="B4552" s="112">
        <v>23.83</v>
      </c>
      <c r="C4552" s="112">
        <v>24.49</v>
      </c>
      <c r="D4552" s="112">
        <v>24.22</v>
      </c>
      <c r="E4552" s="112">
        <v>23.68</v>
      </c>
      <c r="F4552" s="112">
        <v>24.21</v>
      </c>
      <c r="G4552" s="112">
        <v>24.38</v>
      </c>
      <c r="H4552" s="113">
        <v>24.39</v>
      </c>
      <c r="I4552" s="90">
        <f t="shared" si="2270"/>
        <v>24.385789473684209</v>
      </c>
      <c r="J4552" s="90">
        <f t="shared" si="2271"/>
        <v>24.262631578947367</v>
      </c>
      <c r="K4552" s="114">
        <v>3</v>
      </c>
      <c r="L4552" s="115">
        <v>5.2631578947368418E-2</v>
      </c>
      <c r="M4552" s="11"/>
      <c r="N4552" s="90">
        <v>24.39</v>
      </c>
      <c r="O4552" s="90">
        <v>24.36</v>
      </c>
      <c r="P4552" s="90">
        <v>24.09</v>
      </c>
      <c r="Q4552" s="90">
        <v>25</v>
      </c>
      <c r="R4552" s="63">
        <f t="shared" si="2259"/>
        <v>24.060000000000002</v>
      </c>
      <c r="S4552" s="64">
        <f t="shared" si="2258"/>
        <v>-5.3017944535073006E-3</v>
      </c>
      <c r="T4552" s="65"/>
      <c r="U4552" s="65">
        <f t="shared" ref="U4552:U4615" si="2277">N4552/O4552</f>
        <v>1.0012315270935961</v>
      </c>
      <c r="V4552" s="65">
        <f t="shared" si="2260"/>
        <v>1.0124533001245331</v>
      </c>
      <c r="W4552" s="65">
        <f t="shared" si="2261"/>
        <v>0.97560000000000002</v>
      </c>
      <c r="X4552" s="61">
        <f t="shared" si="2272"/>
        <v>2.7696181284095685E-2</v>
      </c>
      <c r="Y4552" s="66">
        <f t="shared" si="2262"/>
        <v>2.9983108108108145E-2</v>
      </c>
      <c r="Z4552" s="61">
        <f t="shared" si="2263"/>
        <v>-5.0503960460147115E-3</v>
      </c>
      <c r="AA4552" s="67">
        <f t="shared" si="2264"/>
        <v>24.385789473684206</v>
      </c>
      <c r="AB4552" s="68">
        <f t="shared" si="2265"/>
        <v>-2.2960229602296114E-2</v>
      </c>
      <c r="AC4552" s="69">
        <f t="shared" si="2266"/>
        <v>-1.7263330528064755E-4</v>
      </c>
      <c r="AD4552" s="70">
        <f>_xlfn.PERCENTILE.EXC(AC4552:$AC$5675,0.5)</f>
        <v>5.9582560582178111E-2</v>
      </c>
      <c r="AE4552" s="70">
        <f>_xlfn.PERCENTILE.EXC($AC4552:AC$5675,0.35)</f>
        <v>3.5479854864172621E-2</v>
      </c>
      <c r="AF4552" s="71">
        <f t="shared" si="2255"/>
        <v>1.8107005351649691E-2</v>
      </c>
      <c r="AG4552" s="70">
        <f t="shared" si="2256"/>
        <v>-0.13924029634177276</v>
      </c>
      <c r="AH4552" s="70">
        <f t="shared" si="2257"/>
        <v>-0.18651576723388588</v>
      </c>
      <c r="AI4552" s="61" t="str">
        <f t="shared" si="2275"/>
        <v>Safety</v>
      </c>
      <c r="AJ4552" s="68" t="str">
        <f t="shared" si="2276"/>
        <v>Safety</v>
      </c>
      <c r="AK4552" s="72"/>
      <c r="AL4552" s="73"/>
      <c r="AM4552" s="72"/>
      <c r="AN4552" s="73"/>
      <c r="AO4552" s="74"/>
      <c r="AP4552" s="20"/>
      <c r="AQ4552" s="74"/>
      <c r="AR4552" s="20"/>
      <c r="AS4552" s="74"/>
      <c r="AT4552" s="20"/>
      <c r="AU4552" s="74" t="str">
        <f t="shared" si="2267"/>
        <v>00635U</v>
      </c>
      <c r="AV4552" s="20">
        <f t="shared" si="2273"/>
        <v>0</v>
      </c>
      <c r="AW4552" s="74" t="str">
        <f t="shared" si="2268"/>
        <v>00635U</v>
      </c>
      <c r="AX4552" s="20">
        <f t="shared" si="2269"/>
        <v>0</v>
      </c>
      <c r="AY4552" s="20">
        <f t="shared" si="2274"/>
        <v>1</v>
      </c>
      <c r="AZ4552" s="116">
        <v>39703</v>
      </c>
      <c r="BA4552" s="116"/>
      <c r="BB4552" s="20"/>
      <c r="BC4552" s="20"/>
      <c r="BD4552" s="76"/>
      <c r="BE4552" s="77"/>
      <c r="BF4552" s="77"/>
    </row>
    <row r="4553" spans="1:58" s="23" customFormat="1" ht="15.75" customHeight="1" x14ac:dyDescent="0.4">
      <c r="A4553" s="116">
        <v>39701</v>
      </c>
      <c r="B4553" s="112">
        <v>23.59</v>
      </c>
      <c r="C4553" s="112">
        <v>24.31</v>
      </c>
      <c r="D4553" s="112">
        <v>24.24</v>
      </c>
      <c r="E4553" s="112">
        <v>23.79</v>
      </c>
      <c r="F4553" s="112">
        <v>24.23</v>
      </c>
      <c r="G4553" s="112">
        <v>24.29</v>
      </c>
      <c r="H4553" s="113">
        <v>24.28</v>
      </c>
      <c r="I4553" s="90">
        <f t="shared" si="2270"/>
        <v>24.158421052631578</v>
      </c>
      <c r="J4553" s="90">
        <f t="shared" si="2271"/>
        <v>24.254736842105263</v>
      </c>
      <c r="K4553" s="114">
        <v>4</v>
      </c>
      <c r="L4553" s="115">
        <v>5.2631578947368418E-2</v>
      </c>
      <c r="M4553" s="11"/>
      <c r="N4553" s="90">
        <v>24.52</v>
      </c>
      <c r="O4553" s="90">
        <v>24.54</v>
      </c>
      <c r="P4553" s="90">
        <v>24.3</v>
      </c>
      <c r="Q4553" s="90">
        <v>25.15</v>
      </c>
      <c r="R4553" s="63">
        <f t="shared" si="2259"/>
        <v>24.320000000000004</v>
      </c>
      <c r="S4553" s="64">
        <f t="shared" si="2258"/>
        <v>-3.7298782881821722E-2</v>
      </c>
      <c r="T4553" s="65"/>
      <c r="U4553" s="65">
        <f t="shared" si="2277"/>
        <v>0.99918500407497968</v>
      </c>
      <c r="V4553" s="65">
        <f t="shared" si="2260"/>
        <v>1.0090534979423869</v>
      </c>
      <c r="W4553" s="65">
        <f t="shared" si="2261"/>
        <v>0.97495029821073564</v>
      </c>
      <c r="X4553" s="61">
        <f t="shared" si="2272"/>
        <v>3.0521407376006733E-2</v>
      </c>
      <c r="Y4553" s="66">
        <f t="shared" si="2262"/>
        <v>2.0596889449348552E-2</v>
      </c>
      <c r="Z4553" s="61">
        <f t="shared" si="2263"/>
        <v>3.9868412452888167E-3</v>
      </c>
      <c r="AA4553" s="67">
        <f t="shared" si="2264"/>
        <v>24.158421052631578</v>
      </c>
      <c r="AB4553" s="68">
        <f t="shared" si="2265"/>
        <v>-3.7928221859706353E-2</v>
      </c>
      <c r="AC4553" s="69">
        <f t="shared" si="2266"/>
        <v>-1.4746286597407083E-2</v>
      </c>
      <c r="AD4553" s="70">
        <f>_xlfn.PERCENTILE.EXC(AC4553:$AC$5675,0.5)</f>
        <v>5.9665948978925909E-2</v>
      </c>
      <c r="AE4553" s="70">
        <f>_xlfn.PERCENTILE.EXC($AC4553:AC$5675,0.35)</f>
        <v>3.5646823284554055E-2</v>
      </c>
      <c r="AF4553" s="71">
        <f t="shared" si="2255"/>
        <v>1.8260070165222991E-2</v>
      </c>
      <c r="AG4553" s="70">
        <f t="shared" si="2256"/>
        <v>-0.13924029634177276</v>
      </c>
      <c r="AH4553" s="70">
        <f t="shared" si="2257"/>
        <v>-0.18651576723388588</v>
      </c>
      <c r="AI4553" s="61" t="str">
        <f t="shared" si="2275"/>
        <v>Safety</v>
      </c>
      <c r="AJ4553" s="68" t="str">
        <f t="shared" si="2276"/>
        <v>Safety</v>
      </c>
      <c r="AK4553" s="72"/>
      <c r="AL4553" s="73"/>
      <c r="AM4553" s="72"/>
      <c r="AN4553" s="73"/>
      <c r="AO4553" s="74"/>
      <c r="AP4553" s="20"/>
      <c r="AQ4553" s="74"/>
      <c r="AR4553" s="20"/>
      <c r="AS4553" s="74"/>
      <c r="AT4553" s="20"/>
      <c r="AU4553" s="74" t="str">
        <f t="shared" si="2267"/>
        <v>00635U</v>
      </c>
      <c r="AV4553" s="20">
        <f t="shared" si="2273"/>
        <v>0</v>
      </c>
      <c r="AW4553" s="74" t="str">
        <f t="shared" si="2268"/>
        <v>00635U</v>
      </c>
      <c r="AX4553" s="20">
        <f t="shared" si="2269"/>
        <v>0</v>
      </c>
      <c r="AY4553" s="20">
        <f t="shared" si="2274"/>
        <v>1</v>
      </c>
      <c r="AZ4553" s="116">
        <v>39702</v>
      </c>
      <c r="BA4553" s="116"/>
      <c r="BB4553" s="20"/>
      <c r="BC4553" s="20"/>
      <c r="BD4553" s="76"/>
      <c r="BE4553" s="77"/>
      <c r="BF4553" s="77"/>
    </row>
    <row r="4554" spans="1:58" s="23" customFormat="1" ht="15.75" customHeight="1" x14ac:dyDescent="0.4">
      <c r="A4554" s="116">
        <v>39700</v>
      </c>
      <c r="B4554" s="112">
        <v>24.22</v>
      </c>
      <c r="C4554" s="112">
        <v>24.71</v>
      </c>
      <c r="D4554" s="112">
        <v>24.56</v>
      </c>
      <c r="E4554" s="112">
        <v>24.09</v>
      </c>
      <c r="F4554" s="112">
        <v>24.55</v>
      </c>
      <c r="G4554" s="112">
        <v>24.7</v>
      </c>
      <c r="H4554" s="113">
        <v>24.53</v>
      </c>
      <c r="I4554" s="90">
        <f t="shared" si="2270"/>
        <v>24.581052631578949</v>
      </c>
      <c r="J4554" s="90">
        <f t="shared" si="2271"/>
        <v>24.599473684210526</v>
      </c>
      <c r="K4554" s="114">
        <v>5</v>
      </c>
      <c r="L4554" s="115">
        <v>5.2631578947368418E-2</v>
      </c>
      <c r="M4554" s="11"/>
      <c r="N4554" s="90">
        <v>25.47</v>
      </c>
      <c r="O4554" s="90">
        <v>25.15</v>
      </c>
      <c r="P4554" s="90">
        <v>24.78</v>
      </c>
      <c r="Q4554" s="90">
        <v>25.56</v>
      </c>
      <c r="R4554" s="63">
        <f t="shared" si="2259"/>
        <v>24.46</v>
      </c>
      <c r="S4554" s="64">
        <f t="shared" si="2258"/>
        <v>0.12499999999999992</v>
      </c>
      <c r="T4554" s="65"/>
      <c r="U4554" s="65">
        <f t="shared" si="2277"/>
        <v>1.0127236580516898</v>
      </c>
      <c r="V4554" s="65">
        <f t="shared" si="2260"/>
        <v>1.0278450363196125</v>
      </c>
      <c r="W4554" s="65">
        <f t="shared" si="2261"/>
        <v>0.99647887323943662</v>
      </c>
      <c r="X4554" s="61">
        <f t="shared" si="2272"/>
        <v>2.0231213872832454E-2</v>
      </c>
      <c r="Y4554" s="66">
        <f t="shared" si="2262"/>
        <v>1.8264840182648456E-2</v>
      </c>
      <c r="Z4554" s="61">
        <f t="shared" si="2263"/>
        <v>7.4940047961624147E-4</v>
      </c>
      <c r="AA4554" s="67">
        <f t="shared" si="2264"/>
        <v>24.581052631578949</v>
      </c>
      <c r="AB4554" s="68">
        <f t="shared" si="2265"/>
        <v>-4.9077345897133882E-2</v>
      </c>
      <c r="AC4554" s="69">
        <f t="shared" si="2266"/>
        <v>-3.4901741987477426E-2</v>
      </c>
      <c r="AD4554" s="70">
        <f>_xlfn.PERCENTILE.EXC(AC4554:$AC$5675,0.5)</f>
        <v>5.9828038876773931E-2</v>
      </c>
      <c r="AE4554" s="70">
        <f>_xlfn.PERCENTILE.EXC($AC4554:AC$5675,0.35)</f>
        <v>3.5880911273722074E-2</v>
      </c>
      <c r="AF4554" s="71">
        <f t="shared" si="2255"/>
        <v>1.8350554004408489E-2</v>
      </c>
      <c r="AG4554" s="70">
        <f t="shared" si="2256"/>
        <v>-0.13924029634177276</v>
      </c>
      <c r="AH4554" s="70">
        <f t="shared" si="2257"/>
        <v>-0.18651576723388588</v>
      </c>
      <c r="AI4554" s="61" t="str">
        <f t="shared" si="2275"/>
        <v>Safety</v>
      </c>
      <c r="AJ4554" s="68" t="str">
        <f t="shared" si="2276"/>
        <v>Safety</v>
      </c>
      <c r="AK4554" s="72"/>
      <c r="AL4554" s="73"/>
      <c r="AM4554" s="72"/>
      <c r="AN4554" s="73"/>
      <c r="AO4554" s="74"/>
      <c r="AP4554" s="20"/>
      <c r="AQ4554" s="74"/>
      <c r="AR4554" s="20"/>
      <c r="AS4554" s="74"/>
      <c r="AT4554" s="20"/>
      <c r="AU4554" s="74" t="str">
        <f t="shared" si="2267"/>
        <v>00635U</v>
      </c>
      <c r="AV4554" s="20">
        <f t="shared" si="2273"/>
        <v>0</v>
      </c>
      <c r="AW4554" s="74" t="str">
        <f t="shared" si="2268"/>
        <v>00635U</v>
      </c>
      <c r="AX4554" s="20">
        <f t="shared" si="2269"/>
        <v>0</v>
      </c>
      <c r="AY4554" s="20">
        <f t="shared" si="2274"/>
        <v>1</v>
      </c>
      <c r="AZ4554" s="116">
        <v>39701</v>
      </c>
      <c r="BA4554" s="116"/>
      <c r="BB4554" s="20"/>
      <c r="BC4554" s="20"/>
      <c r="BD4554" s="76"/>
      <c r="BE4554" s="77"/>
      <c r="BF4554" s="77"/>
    </row>
    <row r="4555" spans="1:58" s="23" customFormat="1" ht="15.75" customHeight="1" x14ac:dyDescent="0.4">
      <c r="A4555" s="116">
        <v>39699</v>
      </c>
      <c r="B4555" s="112">
        <v>21.99</v>
      </c>
      <c r="C4555" s="112">
        <v>23.39</v>
      </c>
      <c r="D4555" s="112">
        <v>23.63</v>
      </c>
      <c r="E4555" s="112">
        <v>23.18</v>
      </c>
      <c r="F4555" s="112">
        <v>23.63</v>
      </c>
      <c r="G4555" s="112">
        <v>23.68</v>
      </c>
      <c r="H4555" s="113">
        <v>23.48</v>
      </c>
      <c r="I4555" s="90">
        <f t="shared" si="2270"/>
        <v>22.947894736842105</v>
      </c>
      <c r="J4555" s="90">
        <f t="shared" si="2271"/>
        <v>23.554210526315789</v>
      </c>
      <c r="K4555" s="114">
        <v>6</v>
      </c>
      <c r="L4555" s="115">
        <v>5.2631578947368418E-2</v>
      </c>
      <c r="M4555" s="11"/>
      <c r="N4555" s="90">
        <v>22.64</v>
      </c>
      <c r="O4555" s="90">
        <v>23.15</v>
      </c>
      <c r="P4555" s="90">
        <v>23.43</v>
      </c>
      <c r="Q4555" s="90">
        <v>24.46</v>
      </c>
      <c r="R4555" s="63">
        <f t="shared" si="2259"/>
        <v>23.939999999999998</v>
      </c>
      <c r="S4555" s="64">
        <f t="shared" si="2258"/>
        <v>-1.8213356461404952E-2</v>
      </c>
      <c r="T4555" s="65"/>
      <c r="U4555" s="65">
        <f t="shared" si="2277"/>
        <v>0.97796976241900657</v>
      </c>
      <c r="V4555" s="65">
        <f t="shared" si="2260"/>
        <v>0.96628254374733247</v>
      </c>
      <c r="W4555" s="65">
        <f t="shared" si="2261"/>
        <v>0.92559280457890436</v>
      </c>
      <c r="X4555" s="61">
        <f t="shared" si="2272"/>
        <v>6.3665302410186544E-2</v>
      </c>
      <c r="Y4555" s="66">
        <f t="shared" si="2262"/>
        <v>1.2942191544434888E-2</v>
      </c>
      <c r="Z4555" s="61">
        <f t="shared" si="2263"/>
        <v>2.6421412352927644E-2</v>
      </c>
      <c r="AA4555" s="67">
        <f t="shared" si="2264"/>
        <v>22.947894736842105</v>
      </c>
      <c r="AB4555" s="68">
        <f t="shared" si="2265"/>
        <v>-2.8710247349823415E-2</v>
      </c>
      <c r="AC4555" s="69">
        <f t="shared" si="2266"/>
        <v>1.3599590849916288E-2</v>
      </c>
      <c r="AD4555" s="70">
        <f>_xlfn.PERCENTILE.EXC(AC4555:$AC$5675,0.5)</f>
        <v>5.9990128774621947E-2</v>
      </c>
      <c r="AE4555" s="70">
        <f>_xlfn.PERCENTILE.EXC($AC4555:AC$5675,0.35)</f>
        <v>3.5886893941247923E-2</v>
      </c>
      <c r="AF4555" s="71">
        <f t="shared" si="2255"/>
        <v>1.8671924687241298E-2</v>
      </c>
      <c r="AG4555" s="70">
        <f t="shared" si="2256"/>
        <v>-0.13924029634177276</v>
      </c>
      <c r="AH4555" s="70">
        <f t="shared" si="2257"/>
        <v>-0.18651576723388588</v>
      </c>
      <c r="AI4555" s="61" t="str">
        <f t="shared" si="2275"/>
        <v>Safety</v>
      </c>
      <c r="AJ4555" s="68" t="str">
        <f t="shared" si="2276"/>
        <v>Safety</v>
      </c>
      <c r="AK4555" s="72"/>
      <c r="AL4555" s="73"/>
      <c r="AM4555" s="72"/>
      <c r="AN4555" s="73"/>
      <c r="AO4555" s="74"/>
      <c r="AP4555" s="20"/>
      <c r="AQ4555" s="74"/>
      <c r="AR4555" s="20"/>
      <c r="AS4555" s="74"/>
      <c r="AT4555" s="20"/>
      <c r="AU4555" s="74" t="str">
        <f t="shared" si="2267"/>
        <v>00635U</v>
      </c>
      <c r="AV4555" s="20">
        <f t="shared" si="2273"/>
        <v>0</v>
      </c>
      <c r="AW4555" s="74" t="str">
        <f t="shared" si="2268"/>
        <v>00635U</v>
      </c>
      <c r="AX4555" s="20">
        <f t="shared" si="2269"/>
        <v>0</v>
      </c>
      <c r="AY4555" s="20">
        <f t="shared" si="2274"/>
        <v>1</v>
      </c>
      <c r="AZ4555" s="116">
        <v>39700</v>
      </c>
      <c r="BA4555" s="116"/>
      <c r="BB4555" s="20"/>
      <c r="BC4555" s="20"/>
      <c r="BD4555" s="76"/>
      <c r="BE4555" s="77"/>
      <c r="BF4555" s="77"/>
    </row>
    <row r="4556" spans="1:58" s="23" customFormat="1" ht="15.75" customHeight="1" x14ac:dyDescent="0.4">
      <c r="A4556" s="116">
        <v>39696</v>
      </c>
      <c r="B4556" s="112">
        <v>23.08</v>
      </c>
      <c r="C4556" s="112">
        <v>23.98</v>
      </c>
      <c r="D4556" s="112">
        <v>24.1</v>
      </c>
      <c r="E4556" s="112">
        <v>23.56</v>
      </c>
      <c r="F4556" s="112">
        <v>24.19</v>
      </c>
      <c r="G4556" s="112">
        <v>24.17</v>
      </c>
      <c r="H4556" s="113">
        <v>24.1</v>
      </c>
      <c r="I4556" s="90">
        <f t="shared" si="2270"/>
        <v>23.64842105263158</v>
      </c>
      <c r="J4556" s="90">
        <f t="shared" si="2271"/>
        <v>24.055789473684211</v>
      </c>
      <c r="K4556" s="114">
        <v>7</v>
      </c>
      <c r="L4556" s="115">
        <v>5.2631578947368418E-2</v>
      </c>
      <c r="M4556" s="11"/>
      <c r="N4556" s="90">
        <v>23.06</v>
      </c>
      <c r="O4556" s="90">
        <v>23.73</v>
      </c>
      <c r="P4556" s="90">
        <v>23.97</v>
      </c>
      <c r="Q4556" s="90">
        <v>25.04</v>
      </c>
      <c r="R4556" s="63">
        <f t="shared" si="2259"/>
        <v>24.640000000000004</v>
      </c>
      <c r="S4556" s="64">
        <f t="shared" si="2258"/>
        <v>-4.0366208905534849E-2</v>
      </c>
      <c r="T4556" s="65"/>
      <c r="U4556" s="65">
        <f t="shared" si="2277"/>
        <v>0.97176569742941421</v>
      </c>
      <c r="V4556" s="65">
        <f t="shared" si="2260"/>
        <v>0.96203587818105962</v>
      </c>
      <c r="W4556" s="65">
        <f t="shared" si="2261"/>
        <v>0.92092651757188493</v>
      </c>
      <c r="X4556" s="61">
        <f t="shared" si="2272"/>
        <v>3.8994800693240995E-2</v>
      </c>
      <c r="Y4556" s="66">
        <f t="shared" si="2262"/>
        <v>2.2920203735144428E-2</v>
      </c>
      <c r="Z4556" s="61">
        <f t="shared" si="2263"/>
        <v>1.7226030446007273E-2</v>
      </c>
      <c r="AA4556" s="67">
        <f t="shared" si="2264"/>
        <v>23.648421052631576</v>
      </c>
      <c r="AB4556" s="68">
        <f t="shared" si="2265"/>
        <v>8.6730268863831632E-4</v>
      </c>
      <c r="AC4556" s="69">
        <f t="shared" si="2266"/>
        <v>2.551695804993832E-2</v>
      </c>
      <c r="AD4556" s="70">
        <f>_xlfn.PERCENTILE.EXC(AC4556:$AC$5675,0.5)</f>
        <v>6.000387637160956E-2</v>
      </c>
      <c r="AE4556" s="70">
        <f>_xlfn.PERCENTILE.EXC($AC4556:AC$5675,0.35)</f>
        <v>3.5902955805169869E-2</v>
      </c>
      <c r="AF4556" s="71">
        <f t="shared" si="2255"/>
        <v>1.8923578187790183E-2</v>
      </c>
      <c r="AG4556" s="70">
        <f t="shared" si="2256"/>
        <v>-0.13924029634177276</v>
      </c>
      <c r="AH4556" s="70">
        <f t="shared" si="2257"/>
        <v>-0.18651576723388588</v>
      </c>
      <c r="AI4556" s="61" t="str">
        <f t="shared" si="2275"/>
        <v>Safety</v>
      </c>
      <c r="AJ4556" s="68" t="str">
        <f t="shared" si="2276"/>
        <v>Short VOL</v>
      </c>
      <c r="AK4556" s="72"/>
      <c r="AL4556" s="73"/>
      <c r="AM4556" s="72"/>
      <c r="AN4556" s="73"/>
      <c r="AO4556" s="74"/>
      <c r="AP4556" s="20"/>
      <c r="AQ4556" s="74"/>
      <c r="AR4556" s="20"/>
      <c r="AS4556" s="74"/>
      <c r="AT4556" s="20"/>
      <c r="AU4556" s="74" t="str">
        <f t="shared" si="2267"/>
        <v>00631L</v>
      </c>
      <c r="AV4556" s="20">
        <f t="shared" si="2273"/>
        <v>1</v>
      </c>
      <c r="AW4556" s="74" t="str">
        <f t="shared" si="2268"/>
        <v>00635U</v>
      </c>
      <c r="AX4556" s="20">
        <f t="shared" si="2269"/>
        <v>0</v>
      </c>
      <c r="AY4556" s="20">
        <f t="shared" si="2274"/>
        <v>1</v>
      </c>
      <c r="AZ4556" s="116">
        <v>39699</v>
      </c>
      <c r="BA4556" s="116"/>
      <c r="BB4556" s="20"/>
      <c r="BC4556" s="20"/>
      <c r="BD4556" s="76"/>
      <c r="BE4556" s="77"/>
      <c r="BF4556" s="77"/>
    </row>
    <row r="4557" spans="1:58" s="23" customFormat="1" ht="15.75" customHeight="1" x14ac:dyDescent="0.4">
      <c r="A4557" s="116">
        <v>39695</v>
      </c>
      <c r="B4557" s="112">
        <v>23.78</v>
      </c>
      <c r="C4557" s="112">
        <v>24.31</v>
      </c>
      <c r="D4557" s="112">
        <v>24.46</v>
      </c>
      <c r="E4557" s="112">
        <v>24.03</v>
      </c>
      <c r="F4557" s="112">
        <v>24.47</v>
      </c>
      <c r="G4557" s="112">
        <v>24.48</v>
      </c>
      <c r="H4557" s="113">
        <v>24.27</v>
      </c>
      <c r="I4557" s="90">
        <f t="shared" si="2270"/>
        <v>24.086842105263159</v>
      </c>
      <c r="J4557" s="90">
        <f t="shared" si="2271"/>
        <v>24.396842105263158</v>
      </c>
      <c r="K4557" s="114">
        <v>8</v>
      </c>
      <c r="L4557" s="115">
        <v>5.2631578947368418E-2</v>
      </c>
      <c r="M4557" s="11"/>
      <c r="N4557" s="90">
        <v>24.03</v>
      </c>
      <c r="O4557" s="90">
        <v>24.35</v>
      </c>
      <c r="P4557" s="90">
        <v>24.27</v>
      </c>
      <c r="Q4557" s="90">
        <v>25.17</v>
      </c>
      <c r="R4557" s="63">
        <f t="shared" si="2259"/>
        <v>24.590000000000003</v>
      </c>
      <c r="S4557" s="64">
        <f t="shared" si="2258"/>
        <v>0.12132524498366783</v>
      </c>
      <c r="T4557" s="65"/>
      <c r="U4557" s="65">
        <f t="shared" si="2277"/>
        <v>0.9868583162217659</v>
      </c>
      <c r="V4557" s="65">
        <f t="shared" si="2260"/>
        <v>0.99011124845488263</v>
      </c>
      <c r="W4557" s="65">
        <f t="shared" si="2261"/>
        <v>0.95470798569725868</v>
      </c>
      <c r="X4557" s="61">
        <f t="shared" si="2272"/>
        <v>2.2287636669470041E-2</v>
      </c>
      <c r="Y4557" s="66">
        <f t="shared" si="2262"/>
        <v>9.9875156054930678E-3</v>
      </c>
      <c r="Z4557" s="61">
        <f t="shared" si="2263"/>
        <v>1.2870097235878893E-2</v>
      </c>
      <c r="AA4557" s="67">
        <f t="shared" si="2264"/>
        <v>24.086842105263159</v>
      </c>
      <c r="AB4557" s="68">
        <f t="shared" si="2265"/>
        <v>-1.0403662089055347E-2</v>
      </c>
      <c r="AC4557" s="69">
        <f t="shared" si="2266"/>
        <v>2.3654642223536332E-3</v>
      </c>
      <c r="AD4557" s="70">
        <f>_xlfn.PERCENTILE.EXC(AC4557:$AC$5675,0.5)</f>
        <v>6.0017623968597181E-2</v>
      </c>
      <c r="AE4557" s="70">
        <f>_xlfn.PERCENTILE.EXC($AC4557:AC$5675,0.35)</f>
        <v>3.5927656980288471E-2</v>
      </c>
      <c r="AF4557" s="71">
        <f t="shared" si="2255"/>
        <v>1.8923578187790183E-2</v>
      </c>
      <c r="AG4557" s="70">
        <f t="shared" si="2256"/>
        <v>-0.13924029634177276</v>
      </c>
      <c r="AH4557" s="70">
        <f t="shared" si="2257"/>
        <v>-0.18651576723388588</v>
      </c>
      <c r="AI4557" s="61" t="str">
        <f t="shared" si="2275"/>
        <v>Safety</v>
      </c>
      <c r="AJ4557" s="68" t="str">
        <f t="shared" si="2276"/>
        <v>Safety</v>
      </c>
      <c r="AK4557" s="72"/>
      <c r="AL4557" s="73"/>
      <c r="AM4557" s="72"/>
      <c r="AN4557" s="73"/>
      <c r="AO4557" s="74"/>
      <c r="AP4557" s="20"/>
      <c r="AQ4557" s="74"/>
      <c r="AR4557" s="20"/>
      <c r="AS4557" s="74"/>
      <c r="AT4557" s="20"/>
      <c r="AU4557" s="74" t="str">
        <f t="shared" si="2267"/>
        <v>00635U</v>
      </c>
      <c r="AV4557" s="20">
        <f t="shared" si="2273"/>
        <v>0</v>
      </c>
      <c r="AW4557" s="74" t="str">
        <f t="shared" si="2268"/>
        <v>00635U</v>
      </c>
      <c r="AX4557" s="20">
        <f t="shared" si="2269"/>
        <v>0</v>
      </c>
      <c r="AY4557" s="20">
        <f t="shared" si="2274"/>
        <v>1</v>
      </c>
      <c r="AZ4557" s="116">
        <v>39696</v>
      </c>
      <c r="BA4557" s="116"/>
      <c r="BB4557" s="20"/>
      <c r="BC4557" s="20"/>
      <c r="BD4557" s="76"/>
      <c r="BE4557" s="77"/>
      <c r="BF4557" s="77"/>
    </row>
    <row r="4558" spans="1:58" s="23" customFormat="1" ht="15.75" customHeight="1" x14ac:dyDescent="0.4">
      <c r="A4558" s="116">
        <v>39694</v>
      </c>
      <c r="B4558" s="112">
        <v>21.64</v>
      </c>
      <c r="C4558" s="112">
        <v>23.1</v>
      </c>
      <c r="D4558" s="112">
        <v>23.42</v>
      </c>
      <c r="E4558" s="112">
        <v>23.2</v>
      </c>
      <c r="F4558" s="112">
        <v>23.66</v>
      </c>
      <c r="G4558" s="112">
        <v>23.83</v>
      </c>
      <c r="H4558" s="113">
        <v>23.64</v>
      </c>
      <c r="I4558" s="90">
        <f t="shared" si="2270"/>
        <v>22.408421052631581</v>
      </c>
      <c r="J4558" s="90">
        <f t="shared" si="2271"/>
        <v>23.268421052631581</v>
      </c>
      <c r="K4558" s="114">
        <v>9</v>
      </c>
      <c r="L4558" s="115">
        <v>5.2631578947368418E-2</v>
      </c>
      <c r="M4558" s="11"/>
      <c r="N4558" s="90">
        <v>21.43</v>
      </c>
      <c r="O4558" s="90">
        <v>22.8</v>
      </c>
      <c r="P4558" s="90">
        <v>23.32</v>
      </c>
      <c r="Q4558" s="90">
        <v>24.42</v>
      </c>
      <c r="R4558" s="63">
        <f t="shared" si="2259"/>
        <v>24.690000000000005</v>
      </c>
      <c r="S4558" s="64">
        <f t="shared" si="2258"/>
        <v>-2.5466120964074523E-2</v>
      </c>
      <c r="T4558" s="65"/>
      <c r="U4558" s="65">
        <f t="shared" si="2277"/>
        <v>0.93991228070175437</v>
      </c>
      <c r="V4558" s="65">
        <f t="shared" si="2260"/>
        <v>0.91895368782161235</v>
      </c>
      <c r="W4558" s="65">
        <f t="shared" si="2261"/>
        <v>0.87755937755937752</v>
      </c>
      <c r="X4558" s="61">
        <f t="shared" si="2272"/>
        <v>6.7467652495378963E-2</v>
      </c>
      <c r="Y4558" s="66">
        <f t="shared" si="2262"/>
        <v>1.8965517241379366E-2</v>
      </c>
      <c r="Z4558" s="61">
        <f t="shared" si="2263"/>
        <v>3.8378429161969152E-2</v>
      </c>
      <c r="AA4558" s="67">
        <f t="shared" si="2264"/>
        <v>22.408421052631581</v>
      </c>
      <c r="AB4558" s="68">
        <f t="shared" si="2265"/>
        <v>9.7993467102193595E-3</v>
      </c>
      <c r="AC4558" s="69">
        <f t="shared" si="2266"/>
        <v>4.565660534911721E-2</v>
      </c>
      <c r="AD4558" s="70">
        <f>_xlfn.PERCENTILE.EXC(AC4558:$AC$5675,0.5)</f>
        <v>6.0161561475133532E-2</v>
      </c>
      <c r="AE4558" s="70">
        <f>_xlfn.PERCENTILE.EXC($AC4558:AC$5675,0.35)</f>
        <v>3.5934054943100917E-2</v>
      </c>
      <c r="AF4558" s="71">
        <f t="shared" ref="AF4558:AF4621" si="2278">_xlfn.PERCENTILE.EXC($AC4558:$AC5558,0.28)</f>
        <v>1.8935399993041058E-2</v>
      </c>
      <c r="AG4558" s="70">
        <f t="shared" ref="AG4558:AG4621" si="2279">_xlfn.PERCENTILE.EXC($AC4558:$AC5558,0.01)</f>
        <v>-0.13924029634177276</v>
      </c>
      <c r="AH4558" s="70">
        <f t="shared" ref="AH4558:AH4621" si="2280">_xlfn.PERCENTILE.EXC($AC4558:$AC5558,0.005)</f>
        <v>-0.18651576723388588</v>
      </c>
      <c r="AI4558" s="61" t="str">
        <f t="shared" si="2275"/>
        <v>Safety</v>
      </c>
      <c r="AJ4558" s="68" t="str">
        <f t="shared" si="2276"/>
        <v>Short VOL</v>
      </c>
      <c r="AK4558" s="72"/>
      <c r="AL4558" s="73"/>
      <c r="AM4558" s="72"/>
      <c r="AN4558" s="73"/>
      <c r="AO4558" s="74"/>
      <c r="AP4558" s="20"/>
      <c r="AQ4558" s="74"/>
      <c r="AR4558" s="20"/>
      <c r="AS4558" s="74"/>
      <c r="AT4558" s="20"/>
      <c r="AU4558" s="74" t="str">
        <f t="shared" si="2267"/>
        <v>00631L</v>
      </c>
      <c r="AV4558" s="20">
        <f t="shared" si="2273"/>
        <v>1</v>
      </c>
      <c r="AW4558" s="74" t="str">
        <f t="shared" si="2268"/>
        <v>00631L</v>
      </c>
      <c r="AX4558" s="20">
        <f t="shared" si="2269"/>
        <v>1</v>
      </c>
      <c r="AY4558" s="20">
        <f t="shared" si="2274"/>
        <v>1</v>
      </c>
      <c r="AZ4558" s="116">
        <v>39695</v>
      </c>
      <c r="BA4558" s="116"/>
      <c r="BB4558" s="20"/>
      <c r="BC4558" s="20"/>
      <c r="BD4558" s="76"/>
      <c r="BE4558" s="77"/>
      <c r="BF4558" s="77"/>
    </row>
    <row r="4559" spans="1:58" s="23" customFormat="1" ht="15.75" customHeight="1" x14ac:dyDescent="0.4">
      <c r="A4559" s="116">
        <v>39693</v>
      </c>
      <c r="B4559" s="112">
        <v>22.08</v>
      </c>
      <c r="C4559" s="112">
        <v>23.19</v>
      </c>
      <c r="D4559" s="112">
        <v>23.42</v>
      </c>
      <c r="E4559" s="112">
        <v>23.16</v>
      </c>
      <c r="F4559" s="112">
        <v>23.62</v>
      </c>
      <c r="G4559" s="112">
        <v>23.73</v>
      </c>
      <c r="H4559" s="113">
        <v>23.56</v>
      </c>
      <c r="I4559" s="90">
        <f t="shared" si="2270"/>
        <v>22.605789473684212</v>
      </c>
      <c r="J4559" s="90">
        <f t="shared" si="2271"/>
        <v>23.298947368421054</v>
      </c>
      <c r="K4559" s="114">
        <v>10</v>
      </c>
      <c r="L4559" s="115">
        <v>5.2631578947368418E-2</v>
      </c>
      <c r="M4559" s="11"/>
      <c r="N4559" s="90">
        <v>21.99</v>
      </c>
      <c r="O4559" s="90">
        <v>23.11</v>
      </c>
      <c r="P4559" s="90">
        <v>23.54</v>
      </c>
      <c r="Q4559" s="90">
        <v>24.56</v>
      </c>
      <c r="R4559" s="63">
        <f t="shared" si="2259"/>
        <v>24.66</v>
      </c>
      <c r="S4559" s="64">
        <f t="shared" si="2258"/>
        <v>6.4891041162227603E-2</v>
      </c>
      <c r="T4559" s="65"/>
      <c r="U4559" s="65">
        <f t="shared" si="2277"/>
        <v>0.95153613154478578</v>
      </c>
      <c r="V4559" s="65">
        <f t="shared" si="2260"/>
        <v>0.93415463041631264</v>
      </c>
      <c r="W4559" s="65">
        <f t="shared" si="2261"/>
        <v>0.89535830618892509</v>
      </c>
      <c r="X4559" s="61">
        <f t="shared" si="2272"/>
        <v>5.0271739130434923E-2</v>
      </c>
      <c r="Y4559" s="66">
        <f t="shared" si="2262"/>
        <v>1.7271157167530162E-2</v>
      </c>
      <c r="Z4559" s="61">
        <f t="shared" si="2263"/>
        <v>3.0662848362087033E-2</v>
      </c>
      <c r="AA4559" s="67">
        <f t="shared" si="2264"/>
        <v>22.605789473684212</v>
      </c>
      <c r="AB4559" s="68">
        <f t="shared" si="2265"/>
        <v>4.0927694406548368E-3</v>
      </c>
      <c r="AC4559" s="69">
        <f t="shared" si="2266"/>
        <v>2.8003159330796414E-2</v>
      </c>
      <c r="AD4559" s="70">
        <f>_xlfn.PERCENTILE.EXC(AC4559:$AC$5675,0.5)</f>
        <v>6.0305498981669883E-2</v>
      </c>
      <c r="AE4559" s="70">
        <f>_xlfn.PERCENTILE.EXC($AC4559:AC$5675,0.35)</f>
        <v>3.5930609886201906E-2</v>
      </c>
      <c r="AF4559" s="71">
        <f t="shared" si="2278"/>
        <v>1.8935399993041058E-2</v>
      </c>
      <c r="AG4559" s="70">
        <f t="shared" si="2279"/>
        <v>-0.13924029634177276</v>
      </c>
      <c r="AH4559" s="70">
        <f t="shared" si="2280"/>
        <v>-0.18651576723388588</v>
      </c>
      <c r="AI4559" s="61" t="str">
        <f t="shared" si="2275"/>
        <v>Safety</v>
      </c>
      <c r="AJ4559" s="68" t="str">
        <f t="shared" si="2276"/>
        <v>Short VOL</v>
      </c>
      <c r="AK4559" s="72"/>
      <c r="AL4559" s="73"/>
      <c r="AM4559" s="72"/>
      <c r="AN4559" s="73"/>
      <c r="AO4559" s="74"/>
      <c r="AP4559" s="20"/>
      <c r="AQ4559" s="74"/>
      <c r="AR4559" s="20"/>
      <c r="AS4559" s="74"/>
      <c r="AT4559" s="20"/>
      <c r="AU4559" s="74" t="str">
        <f t="shared" si="2267"/>
        <v>00631L</v>
      </c>
      <c r="AV4559" s="20">
        <f t="shared" si="2273"/>
        <v>1</v>
      </c>
      <c r="AW4559" s="74" t="str">
        <f t="shared" si="2268"/>
        <v>00635U</v>
      </c>
      <c r="AX4559" s="20">
        <f t="shared" si="2269"/>
        <v>0</v>
      </c>
      <c r="AY4559" s="20">
        <f t="shared" si="2274"/>
        <v>1</v>
      </c>
      <c r="AZ4559" s="116">
        <v>39694</v>
      </c>
      <c r="BA4559" s="116"/>
      <c r="BB4559" s="20"/>
      <c r="BC4559" s="20"/>
      <c r="BD4559" s="76"/>
      <c r="BE4559" s="77"/>
      <c r="BF4559" s="77"/>
    </row>
    <row r="4560" spans="1:58" s="23" customFormat="1" ht="15.75" customHeight="1" x14ac:dyDescent="0.4">
      <c r="A4560" s="116">
        <v>39689</v>
      </c>
      <c r="B4560" s="112">
        <v>21.7</v>
      </c>
      <c r="C4560" s="112">
        <v>22.99</v>
      </c>
      <c r="D4560" s="112">
        <v>23.31</v>
      </c>
      <c r="E4560" s="112">
        <v>22.95</v>
      </c>
      <c r="F4560" s="112">
        <v>23.5</v>
      </c>
      <c r="G4560" s="112">
        <v>23.59</v>
      </c>
      <c r="H4560" s="113">
        <v>23.46</v>
      </c>
      <c r="I4560" s="90">
        <f t="shared" si="2270"/>
        <v>22.243157894736839</v>
      </c>
      <c r="J4560" s="90">
        <f t="shared" si="2271"/>
        <v>23.124736842105261</v>
      </c>
      <c r="K4560" s="114">
        <v>11</v>
      </c>
      <c r="L4560" s="115">
        <v>5.2631578947368418E-2</v>
      </c>
      <c r="M4560" s="11"/>
      <c r="N4560" s="90">
        <v>20.65</v>
      </c>
      <c r="O4560" s="90">
        <v>22.52</v>
      </c>
      <c r="P4560" s="90">
        <v>23.18</v>
      </c>
      <c r="Q4560" s="90">
        <v>24.22</v>
      </c>
      <c r="R4560" s="63">
        <f t="shared" si="2259"/>
        <v>25.050000000000004</v>
      </c>
      <c r="S4560" s="64">
        <f t="shared" si="2258"/>
        <v>6.2789500772002002E-2</v>
      </c>
      <c r="T4560" s="65"/>
      <c r="U4560" s="65">
        <f t="shared" si="2277"/>
        <v>0.9169626998223801</v>
      </c>
      <c r="V4560" s="65">
        <f t="shared" si="2260"/>
        <v>0.89085418464193267</v>
      </c>
      <c r="W4560" s="65">
        <f t="shared" si="2261"/>
        <v>0.85260115606936415</v>
      </c>
      <c r="X4560" s="61">
        <f t="shared" si="2272"/>
        <v>5.9447004608294891E-2</v>
      </c>
      <c r="Y4560" s="66">
        <f t="shared" si="2262"/>
        <v>2.2222222222222292E-2</v>
      </c>
      <c r="Z4560" s="61">
        <f t="shared" si="2263"/>
        <v>3.9633713501490711E-2</v>
      </c>
      <c r="AA4560" s="67">
        <f t="shared" si="2264"/>
        <v>22.243157894736839</v>
      </c>
      <c r="AB4560" s="68">
        <f t="shared" si="2265"/>
        <v>5.0847457627118682E-2</v>
      </c>
      <c r="AC4560" s="69">
        <f t="shared" si="2266"/>
        <v>7.7150503377086732E-2</v>
      </c>
      <c r="AD4560" s="70">
        <f>_xlfn.PERCENTILE.EXC(AC4560:$AC$5675,0.5)</f>
        <v>6.0354694815093132E-2</v>
      </c>
      <c r="AE4560" s="70">
        <f>_xlfn.PERCENTILE.EXC($AC4560:AC$5675,0.35)</f>
        <v>3.5937007849014352E-2</v>
      </c>
      <c r="AF4560" s="71">
        <f t="shared" si="2278"/>
        <v>1.8935399993041058E-2</v>
      </c>
      <c r="AG4560" s="70">
        <f t="shared" si="2279"/>
        <v>-0.13924029634177276</v>
      </c>
      <c r="AH4560" s="70">
        <f t="shared" si="2280"/>
        <v>-0.18651576723388588</v>
      </c>
      <c r="AI4560" s="61" t="str">
        <f t="shared" si="2275"/>
        <v>Short VOL</v>
      </c>
      <c r="AJ4560" s="68" t="str">
        <f t="shared" si="2276"/>
        <v>Short VOL</v>
      </c>
      <c r="AK4560" s="72"/>
      <c r="AL4560" s="73"/>
      <c r="AM4560" s="72"/>
      <c r="AN4560" s="73"/>
      <c r="AO4560" s="74"/>
      <c r="AP4560" s="20"/>
      <c r="AQ4560" s="74"/>
      <c r="AR4560" s="20"/>
      <c r="AS4560" s="74"/>
      <c r="AT4560" s="20"/>
      <c r="AU4560" s="74" t="str">
        <f t="shared" si="2267"/>
        <v>00631L</v>
      </c>
      <c r="AV4560" s="20">
        <f t="shared" si="2273"/>
        <v>1</v>
      </c>
      <c r="AW4560" s="74" t="str">
        <f t="shared" si="2268"/>
        <v>00631L</v>
      </c>
      <c r="AX4560" s="20">
        <f t="shared" si="2269"/>
        <v>1</v>
      </c>
      <c r="AY4560" s="20">
        <f t="shared" si="2274"/>
        <v>1</v>
      </c>
      <c r="AZ4560" s="116">
        <v>39693</v>
      </c>
      <c r="BA4560" s="116"/>
      <c r="BB4560" s="20"/>
      <c r="BC4560" s="20"/>
      <c r="BD4560" s="76"/>
      <c r="BE4560" s="77"/>
      <c r="BF4560" s="77"/>
    </row>
    <row r="4561" spans="1:58" s="23" customFormat="1" ht="15.75" customHeight="1" x14ac:dyDescent="0.4">
      <c r="A4561" s="116">
        <v>39688</v>
      </c>
      <c r="B4561" s="112">
        <v>21.12</v>
      </c>
      <c r="C4561" s="112">
        <v>22.68</v>
      </c>
      <c r="D4561" s="112">
        <v>22.91</v>
      </c>
      <c r="E4561" s="112">
        <v>22.61</v>
      </c>
      <c r="F4561" s="112">
        <v>23.04</v>
      </c>
      <c r="G4561" s="112">
        <v>23.23</v>
      </c>
      <c r="H4561" s="113">
        <v>23.07</v>
      </c>
      <c r="I4561" s="90">
        <f t="shared" si="2270"/>
        <v>21.694736842105264</v>
      </c>
      <c r="J4561" s="90">
        <f t="shared" si="2271"/>
        <v>22.764736842105265</v>
      </c>
      <c r="K4561" s="114">
        <v>12</v>
      </c>
      <c r="L4561" s="115">
        <v>5.2631578947368418E-2</v>
      </c>
      <c r="M4561" s="11"/>
      <c r="N4561" s="90">
        <v>19.43</v>
      </c>
      <c r="O4561" s="90">
        <v>21.54</v>
      </c>
      <c r="P4561" s="90">
        <v>22.48</v>
      </c>
      <c r="Q4561" s="90">
        <v>23.66</v>
      </c>
      <c r="R4561" s="63">
        <f t="shared" si="2259"/>
        <v>24.589999999999996</v>
      </c>
      <c r="S4561" s="64">
        <f t="shared" si="2258"/>
        <v>-1.6700404858299687E-2</v>
      </c>
      <c r="T4561" s="65"/>
      <c r="U4561" s="65">
        <f t="shared" si="2277"/>
        <v>0.90204271123491186</v>
      </c>
      <c r="V4561" s="65">
        <f t="shared" si="2260"/>
        <v>0.86432384341637003</v>
      </c>
      <c r="W4561" s="65">
        <f t="shared" si="2261"/>
        <v>0.82121724429416731</v>
      </c>
      <c r="X4561" s="61">
        <f t="shared" si="2272"/>
        <v>7.3863636363636298E-2</v>
      </c>
      <c r="Y4561" s="66">
        <f t="shared" si="2262"/>
        <v>2.0344980097302116E-2</v>
      </c>
      <c r="Z4561" s="61">
        <f t="shared" si="2263"/>
        <v>4.9320718098010682E-2</v>
      </c>
      <c r="AA4561" s="67">
        <f t="shared" si="2264"/>
        <v>21.694736842105264</v>
      </c>
      <c r="AB4561" s="68">
        <f t="shared" si="2265"/>
        <v>8.6978898610396357E-2</v>
      </c>
      <c r="AC4561" s="69">
        <f t="shared" si="2266"/>
        <v>0.11655876696372953</v>
      </c>
      <c r="AD4561" s="70">
        <f>_xlfn.PERCENTILE.EXC(AC4561:$AC$5675,0.5)</f>
        <v>6.0305498981669883E-2</v>
      </c>
      <c r="AE4561" s="70">
        <f>_xlfn.PERCENTILE.EXC($AC4561:AC$5675,0.35)</f>
        <v>3.5933562792115348E-2</v>
      </c>
      <c r="AF4561" s="71">
        <f t="shared" si="2278"/>
        <v>1.8935399993041058E-2</v>
      </c>
      <c r="AG4561" s="70">
        <f t="shared" si="2279"/>
        <v>-0.13924029634177276</v>
      </c>
      <c r="AH4561" s="70">
        <f t="shared" si="2280"/>
        <v>-0.18651576723388588</v>
      </c>
      <c r="AI4561" s="61" t="str">
        <f t="shared" si="2275"/>
        <v>Short VOL</v>
      </c>
      <c r="AJ4561" s="68" t="str">
        <f t="shared" si="2276"/>
        <v>Short VOL</v>
      </c>
      <c r="AK4561" s="72"/>
      <c r="AL4561" s="73"/>
      <c r="AM4561" s="72"/>
      <c r="AN4561" s="73"/>
      <c r="AO4561" s="74"/>
      <c r="AP4561" s="20"/>
      <c r="AQ4561" s="74"/>
      <c r="AR4561" s="20"/>
      <c r="AS4561" s="74"/>
      <c r="AT4561" s="20"/>
      <c r="AU4561" s="74" t="str">
        <f t="shared" si="2267"/>
        <v>00631L</v>
      </c>
      <c r="AV4561" s="20">
        <f t="shared" si="2273"/>
        <v>1</v>
      </c>
      <c r="AW4561" s="74" t="str">
        <f t="shared" si="2268"/>
        <v>00631L</v>
      </c>
      <c r="AX4561" s="20">
        <f t="shared" si="2269"/>
        <v>1</v>
      </c>
      <c r="AY4561" s="20">
        <f t="shared" si="2274"/>
        <v>1</v>
      </c>
      <c r="AZ4561" s="116">
        <v>39689</v>
      </c>
      <c r="BA4561" s="116"/>
      <c r="BB4561" s="20"/>
      <c r="BC4561" s="20"/>
      <c r="BD4561" s="76"/>
      <c r="BE4561" s="77"/>
      <c r="BF4561" s="77"/>
    </row>
    <row r="4562" spans="1:58" s="23" customFormat="1" ht="15.75" customHeight="1" x14ac:dyDescent="0.4">
      <c r="A4562" s="116">
        <v>39687</v>
      </c>
      <c r="B4562" s="112">
        <v>21.8</v>
      </c>
      <c r="C4562" s="112">
        <v>22.94</v>
      </c>
      <c r="D4562" s="112">
        <v>23.1</v>
      </c>
      <c r="E4562" s="112">
        <v>22.88</v>
      </c>
      <c r="F4562" s="112">
        <v>23.25</v>
      </c>
      <c r="G4562" s="112">
        <v>23.43</v>
      </c>
      <c r="H4562" s="113">
        <v>23.16</v>
      </c>
      <c r="I4562" s="90">
        <f t="shared" si="2270"/>
        <v>22.16</v>
      </c>
      <c r="J4562" s="90">
        <f t="shared" si="2271"/>
        <v>22.990526315789474</v>
      </c>
      <c r="K4562" s="114">
        <v>13</v>
      </c>
      <c r="L4562" s="115">
        <v>5.2631578947368418E-2</v>
      </c>
      <c r="M4562" s="11"/>
      <c r="N4562" s="90">
        <v>19.760000000000002</v>
      </c>
      <c r="O4562" s="90">
        <v>21.94</v>
      </c>
      <c r="P4562" s="90">
        <v>22.85</v>
      </c>
      <c r="Q4562" s="90">
        <v>24.06</v>
      </c>
      <c r="R4562" s="63">
        <f t="shared" si="2259"/>
        <v>25.030000000000005</v>
      </c>
      <c r="S4562" s="64">
        <f t="shared" ref="S4562:S4625" si="2281">(N4562-N4563)/N4563</f>
        <v>-3.5627135187896383E-2</v>
      </c>
      <c r="T4562" s="65"/>
      <c r="U4562" s="65">
        <f t="shared" si="2277"/>
        <v>0.90063810391978127</v>
      </c>
      <c r="V4562" s="65">
        <f t="shared" si="2260"/>
        <v>0.8647702407002188</v>
      </c>
      <c r="W4562" s="65">
        <f t="shared" si="2261"/>
        <v>0.82128013300083136</v>
      </c>
      <c r="X4562" s="61">
        <f t="shared" si="2272"/>
        <v>5.22935779816514E-2</v>
      </c>
      <c r="Y4562" s="66">
        <f t="shared" si="2262"/>
        <v>1.2237762237762288E-2</v>
      </c>
      <c r="Z4562" s="61">
        <f t="shared" si="2263"/>
        <v>3.7478624358730755E-2</v>
      </c>
      <c r="AA4562" s="67">
        <f t="shared" si="2264"/>
        <v>22.16</v>
      </c>
      <c r="AB4562" s="68">
        <f t="shared" si="2265"/>
        <v>0.10323886639676108</v>
      </c>
      <c r="AC4562" s="69">
        <f t="shared" si="2266"/>
        <v>0.12145748987854244</v>
      </c>
      <c r="AD4562" s="70">
        <f>_xlfn.PERCENTILE.EXC(AC4562:$AC$5675,0.5)</f>
        <v>6.0161561475133532E-2</v>
      </c>
      <c r="AE4562" s="70">
        <f>_xlfn.PERCENTILE.EXC($AC4562:AC$5675,0.35)</f>
        <v>3.5930117735216337E-2</v>
      </c>
      <c r="AF4562" s="71">
        <f t="shared" si="2278"/>
        <v>1.8935399993041058E-2</v>
      </c>
      <c r="AG4562" s="70">
        <f t="shared" si="2279"/>
        <v>-0.13924029634177276</v>
      </c>
      <c r="AH4562" s="70">
        <f t="shared" si="2280"/>
        <v>-0.18651576723388588</v>
      </c>
      <c r="AI4562" s="61" t="str">
        <f t="shared" si="2275"/>
        <v>Short VOL</v>
      </c>
      <c r="AJ4562" s="68" t="str">
        <f t="shared" si="2276"/>
        <v>Short VOL</v>
      </c>
      <c r="AK4562" s="72"/>
      <c r="AL4562" s="73"/>
      <c r="AM4562" s="72"/>
      <c r="AN4562" s="73"/>
      <c r="AO4562" s="74"/>
      <c r="AP4562" s="20"/>
      <c r="AQ4562" s="74"/>
      <c r="AR4562" s="20"/>
      <c r="AS4562" s="74"/>
      <c r="AT4562" s="20"/>
      <c r="AU4562" s="74" t="str">
        <f t="shared" si="2267"/>
        <v>00631L</v>
      </c>
      <c r="AV4562" s="20">
        <f t="shared" si="2273"/>
        <v>1</v>
      </c>
      <c r="AW4562" s="74" t="str">
        <f t="shared" si="2268"/>
        <v>00631L</v>
      </c>
      <c r="AX4562" s="20">
        <f t="shared" si="2269"/>
        <v>1</v>
      </c>
      <c r="AY4562" s="20">
        <f t="shared" si="2274"/>
        <v>1</v>
      </c>
      <c r="AZ4562" s="116">
        <v>39688</v>
      </c>
      <c r="BA4562" s="116"/>
      <c r="BB4562" s="20"/>
      <c r="BC4562" s="20"/>
      <c r="BD4562" s="76"/>
      <c r="BE4562" s="77"/>
      <c r="BF4562" s="77"/>
    </row>
    <row r="4563" spans="1:58" s="23" customFormat="1" ht="15.75" customHeight="1" x14ac:dyDescent="0.4">
      <c r="A4563" s="116">
        <v>39686</v>
      </c>
      <c r="B4563" s="112">
        <v>22.4</v>
      </c>
      <c r="C4563" s="112">
        <v>23.24</v>
      </c>
      <c r="D4563" s="112">
        <v>23.41</v>
      </c>
      <c r="E4563" s="112">
        <v>23.15</v>
      </c>
      <c r="F4563" s="112">
        <v>23.53</v>
      </c>
      <c r="G4563" s="112">
        <v>23.74</v>
      </c>
      <c r="H4563" s="113">
        <v>23.37</v>
      </c>
      <c r="I4563" s="90">
        <f t="shared" si="2270"/>
        <v>22.621052631578944</v>
      </c>
      <c r="J4563" s="90">
        <f t="shared" si="2271"/>
        <v>23.284736842105261</v>
      </c>
      <c r="K4563" s="114">
        <v>14</v>
      </c>
      <c r="L4563" s="115">
        <v>5.2631578947368418E-2</v>
      </c>
      <c r="M4563" s="11"/>
      <c r="N4563" s="90">
        <v>20.49</v>
      </c>
      <c r="O4563" s="90">
        <v>22.52</v>
      </c>
      <c r="P4563" s="90">
        <v>23.23</v>
      </c>
      <c r="Q4563" s="90">
        <v>24.35</v>
      </c>
      <c r="R4563" s="63">
        <f t="shared" si="2259"/>
        <v>25.26</v>
      </c>
      <c r="S4563" s="64">
        <f t="shared" si="2281"/>
        <v>-2.2889842632331923E-2</v>
      </c>
      <c r="T4563" s="65"/>
      <c r="U4563" s="65">
        <f t="shared" si="2277"/>
        <v>0.90985790408525746</v>
      </c>
      <c r="V4563" s="65">
        <f t="shared" si="2260"/>
        <v>0.88204907447266456</v>
      </c>
      <c r="W4563" s="65">
        <f t="shared" si="2261"/>
        <v>0.84147843942505118</v>
      </c>
      <c r="X4563" s="61">
        <f t="shared" si="2272"/>
        <v>3.7499999999999999E-2</v>
      </c>
      <c r="Y4563" s="66">
        <f t="shared" si="2262"/>
        <v>9.5032397408208388E-3</v>
      </c>
      <c r="Z4563" s="61">
        <f t="shared" si="2263"/>
        <v>2.933922754769663E-2</v>
      </c>
      <c r="AA4563" s="67">
        <f t="shared" si="2264"/>
        <v>22.621052631578948</v>
      </c>
      <c r="AB4563" s="68">
        <f t="shared" si="2265"/>
        <v>9.3216203025866293E-2</v>
      </c>
      <c r="AC4563" s="69">
        <f t="shared" si="2266"/>
        <v>0.10400452081888481</v>
      </c>
      <c r="AD4563" s="70">
        <f>_xlfn.PERCENTILE.EXC(AC4563:$AC$5675,0.5)</f>
        <v>6.0017623968597181E-2</v>
      </c>
      <c r="AE4563" s="70">
        <f>_xlfn.PERCENTILE.EXC($AC4563:AC$5675,0.35)</f>
        <v>3.592385679950099E-2</v>
      </c>
      <c r="AF4563" s="71">
        <f t="shared" si="2278"/>
        <v>1.8935399993041058E-2</v>
      </c>
      <c r="AG4563" s="70">
        <f t="shared" si="2279"/>
        <v>-0.13924029634177276</v>
      </c>
      <c r="AH4563" s="70">
        <f t="shared" si="2280"/>
        <v>-0.18651576723388588</v>
      </c>
      <c r="AI4563" s="61" t="str">
        <f t="shared" si="2275"/>
        <v>Short VOL</v>
      </c>
      <c r="AJ4563" s="68" t="str">
        <f t="shared" si="2276"/>
        <v>Short VOL</v>
      </c>
      <c r="AK4563" s="72"/>
      <c r="AL4563" s="73"/>
      <c r="AM4563" s="72"/>
      <c r="AN4563" s="73"/>
      <c r="AO4563" s="74"/>
      <c r="AP4563" s="20"/>
      <c r="AQ4563" s="74"/>
      <c r="AR4563" s="20"/>
      <c r="AS4563" s="74"/>
      <c r="AT4563" s="20"/>
      <c r="AU4563" s="74" t="str">
        <f t="shared" si="2267"/>
        <v>00631L</v>
      </c>
      <c r="AV4563" s="20">
        <f t="shared" si="2273"/>
        <v>1</v>
      </c>
      <c r="AW4563" s="74" t="str">
        <f t="shared" si="2268"/>
        <v>00631L</v>
      </c>
      <c r="AX4563" s="20">
        <f t="shared" si="2269"/>
        <v>1</v>
      </c>
      <c r="AY4563" s="20">
        <f t="shared" si="2274"/>
        <v>1</v>
      </c>
      <c r="AZ4563" s="116">
        <v>39687</v>
      </c>
      <c r="BA4563" s="116"/>
      <c r="BB4563" s="20"/>
      <c r="BC4563" s="20"/>
      <c r="BD4563" s="76"/>
      <c r="BE4563" s="77"/>
      <c r="BF4563" s="77"/>
    </row>
    <row r="4564" spans="1:58" s="23" customFormat="1" ht="15.75" customHeight="1" x14ac:dyDescent="0.4">
      <c r="A4564" s="116">
        <v>39685</v>
      </c>
      <c r="B4564" s="112">
        <v>22.64</v>
      </c>
      <c r="C4564" s="112">
        <v>23.45</v>
      </c>
      <c r="D4564" s="112">
        <v>23.64</v>
      </c>
      <c r="E4564" s="112">
        <v>23.3</v>
      </c>
      <c r="F4564" s="112">
        <v>23.62</v>
      </c>
      <c r="G4564" s="112">
        <v>23.84</v>
      </c>
      <c r="H4564" s="113">
        <v>23.46</v>
      </c>
      <c r="I4564" s="90">
        <f t="shared" si="2270"/>
        <v>22.810526315789474</v>
      </c>
      <c r="J4564" s="90">
        <f t="shared" si="2271"/>
        <v>23.49</v>
      </c>
      <c r="K4564" s="114">
        <v>15</v>
      </c>
      <c r="L4564" s="115">
        <v>5.2631578947368418E-2</v>
      </c>
      <c r="M4564" s="11"/>
      <c r="N4564" s="90">
        <v>20.97</v>
      </c>
      <c r="O4564" s="90">
        <v>22.81</v>
      </c>
      <c r="P4564" s="90">
        <v>23.35</v>
      </c>
      <c r="Q4564" s="90">
        <v>24.42</v>
      </c>
      <c r="R4564" s="63">
        <f t="shared" si="2259"/>
        <v>25.189999999999998</v>
      </c>
      <c r="S4564" s="64">
        <f t="shared" si="2281"/>
        <v>0.11483253588516748</v>
      </c>
      <c r="T4564" s="65"/>
      <c r="U4564" s="65">
        <f t="shared" si="2277"/>
        <v>0.91933362560280574</v>
      </c>
      <c r="V4564" s="65">
        <f t="shared" si="2260"/>
        <v>0.89807280513918619</v>
      </c>
      <c r="W4564" s="65">
        <f t="shared" si="2261"/>
        <v>0.85872235872235858</v>
      </c>
      <c r="X4564" s="61">
        <f t="shared" si="2272"/>
        <v>3.5777385159010543E-2</v>
      </c>
      <c r="Y4564" s="66">
        <f t="shared" si="2262"/>
        <v>6.8669527896995765E-3</v>
      </c>
      <c r="Z4564" s="61">
        <f t="shared" si="2263"/>
        <v>2.9787724965389856E-2</v>
      </c>
      <c r="AA4564" s="67">
        <f t="shared" si="2264"/>
        <v>22.810526315789474</v>
      </c>
      <c r="AB4564" s="68">
        <f t="shared" si="2265"/>
        <v>7.9637577491654829E-2</v>
      </c>
      <c r="AC4564" s="69">
        <f t="shared" si="2266"/>
        <v>8.7769495268930631E-2</v>
      </c>
      <c r="AD4564" s="70">
        <f>_xlfn.PERCENTILE.EXC(AC4564:$AC$5675,0.5)</f>
        <v>6.000387637160956E-2</v>
      </c>
      <c r="AE4564" s="70">
        <f>_xlfn.PERCENTILE.EXC($AC4564:AC$5675,0.35)</f>
        <v>3.5910556166744823E-2</v>
      </c>
      <c r="AF4564" s="71">
        <f t="shared" si="2278"/>
        <v>1.8935399993041058E-2</v>
      </c>
      <c r="AG4564" s="70">
        <f t="shared" si="2279"/>
        <v>-0.13924029634177276</v>
      </c>
      <c r="AH4564" s="70">
        <f t="shared" si="2280"/>
        <v>-0.18651576723388588</v>
      </c>
      <c r="AI4564" s="61" t="str">
        <f t="shared" si="2275"/>
        <v>Short VOL</v>
      </c>
      <c r="AJ4564" s="68" t="str">
        <f t="shared" si="2276"/>
        <v>Short VOL</v>
      </c>
      <c r="AK4564" s="72"/>
      <c r="AL4564" s="73"/>
      <c r="AM4564" s="72"/>
      <c r="AN4564" s="73"/>
      <c r="AO4564" s="74"/>
      <c r="AP4564" s="20"/>
      <c r="AQ4564" s="74"/>
      <c r="AR4564" s="20"/>
      <c r="AS4564" s="74"/>
      <c r="AT4564" s="20"/>
      <c r="AU4564" s="74" t="str">
        <f t="shared" si="2267"/>
        <v>00631L</v>
      </c>
      <c r="AV4564" s="20">
        <f t="shared" si="2273"/>
        <v>1</v>
      </c>
      <c r="AW4564" s="74" t="str">
        <f t="shared" si="2268"/>
        <v>00631L</v>
      </c>
      <c r="AX4564" s="20">
        <f t="shared" si="2269"/>
        <v>1</v>
      </c>
      <c r="AY4564" s="20">
        <f t="shared" si="2274"/>
        <v>1</v>
      </c>
      <c r="AZ4564" s="116">
        <v>39686</v>
      </c>
      <c r="BA4564" s="116"/>
      <c r="BB4564" s="20"/>
      <c r="BC4564" s="20"/>
      <c r="BD4564" s="76"/>
      <c r="BE4564" s="77"/>
      <c r="BF4564" s="77"/>
    </row>
    <row r="4565" spans="1:58" s="23" customFormat="1" ht="15.75" customHeight="1" x14ac:dyDescent="0.4">
      <c r="A4565" s="116">
        <v>39682</v>
      </c>
      <c r="B4565" s="112">
        <v>21.59</v>
      </c>
      <c r="C4565" s="112">
        <v>22.92</v>
      </c>
      <c r="D4565" s="112">
        <v>23.08</v>
      </c>
      <c r="E4565" s="112">
        <v>22.74</v>
      </c>
      <c r="F4565" s="112">
        <v>23.18</v>
      </c>
      <c r="G4565" s="112">
        <v>23.44</v>
      </c>
      <c r="H4565" s="113">
        <v>23.29</v>
      </c>
      <c r="I4565" s="90">
        <f t="shared" si="2270"/>
        <v>21.8</v>
      </c>
      <c r="J4565" s="90">
        <f t="shared" si="2271"/>
        <v>22.94526315789474</v>
      </c>
      <c r="K4565" s="114">
        <v>16</v>
      </c>
      <c r="L4565" s="115">
        <v>5.2631578947368418E-2</v>
      </c>
      <c r="M4565" s="11"/>
      <c r="N4565" s="90">
        <v>18.809999999999999</v>
      </c>
      <c r="O4565" s="90">
        <v>21.48</v>
      </c>
      <c r="P4565" s="90">
        <v>22.54</v>
      </c>
      <c r="Q4565" s="90">
        <v>23.75</v>
      </c>
      <c r="R4565" s="63">
        <f t="shared" si="2259"/>
        <v>25.209999999999997</v>
      </c>
      <c r="S4565" s="64">
        <f t="shared" si="2281"/>
        <v>-5.0958627648839634E-2</v>
      </c>
      <c r="T4565" s="65"/>
      <c r="U4565" s="65">
        <f t="shared" si="2277"/>
        <v>0.87569832402234626</v>
      </c>
      <c r="V4565" s="65">
        <f t="shared" si="2260"/>
        <v>0.83451641526175691</v>
      </c>
      <c r="W4565" s="65">
        <f t="shared" si="2261"/>
        <v>0.79199999999999993</v>
      </c>
      <c r="X4565" s="61">
        <f t="shared" si="2272"/>
        <v>6.160259379342297E-2</v>
      </c>
      <c r="Y4565" s="66">
        <f t="shared" si="2262"/>
        <v>2.4186455584872504E-2</v>
      </c>
      <c r="Z4565" s="61">
        <f t="shared" si="2263"/>
        <v>5.2535007242877935E-2</v>
      </c>
      <c r="AA4565" s="67">
        <f t="shared" si="2264"/>
        <v>21.8</v>
      </c>
      <c r="AB4565" s="68">
        <f t="shared" si="2265"/>
        <v>0.14779372674109523</v>
      </c>
      <c r="AC4565" s="69">
        <f t="shared" si="2266"/>
        <v>0.15895800106326433</v>
      </c>
      <c r="AD4565" s="70">
        <f>_xlfn.PERCENTILE.EXC(AC4565:$AC$5675,0.5)</f>
        <v>5.9990128774621947E-2</v>
      </c>
      <c r="AE4565" s="70">
        <f>_xlfn.PERCENTILE.EXC($AC4565:AC$5675,0.35)</f>
        <v>3.5897255533988655E-2</v>
      </c>
      <c r="AF4565" s="71">
        <f t="shared" si="2278"/>
        <v>1.8935399993041058E-2</v>
      </c>
      <c r="AG4565" s="70">
        <f t="shared" si="2279"/>
        <v>-0.13924029634177276</v>
      </c>
      <c r="AH4565" s="70">
        <f t="shared" si="2280"/>
        <v>-0.18651576723388588</v>
      </c>
      <c r="AI4565" s="61" t="str">
        <f t="shared" si="2275"/>
        <v>Short VOL</v>
      </c>
      <c r="AJ4565" s="68" t="str">
        <f t="shared" si="2276"/>
        <v>Short VOL</v>
      </c>
      <c r="AK4565" s="72"/>
      <c r="AL4565" s="73"/>
      <c r="AM4565" s="72"/>
      <c r="AN4565" s="73"/>
      <c r="AO4565" s="74"/>
      <c r="AP4565" s="20"/>
      <c r="AQ4565" s="74"/>
      <c r="AR4565" s="20"/>
      <c r="AS4565" s="74"/>
      <c r="AT4565" s="20"/>
      <c r="AU4565" s="74" t="str">
        <f t="shared" si="2267"/>
        <v>00631L</v>
      </c>
      <c r="AV4565" s="20">
        <f t="shared" si="2273"/>
        <v>1</v>
      </c>
      <c r="AW4565" s="74" t="str">
        <f t="shared" si="2268"/>
        <v>00631L</v>
      </c>
      <c r="AX4565" s="20">
        <f t="shared" si="2269"/>
        <v>1</v>
      </c>
      <c r="AY4565" s="20">
        <f t="shared" si="2274"/>
        <v>1</v>
      </c>
      <c r="AZ4565" s="116">
        <v>39685</v>
      </c>
      <c r="BA4565" s="116"/>
      <c r="BB4565" s="20"/>
      <c r="BC4565" s="20"/>
      <c r="BD4565" s="76"/>
      <c r="BE4565" s="77"/>
      <c r="BF4565" s="77"/>
    </row>
    <row r="4566" spans="1:58" s="23" customFormat="1" ht="15.75" customHeight="1" x14ac:dyDescent="0.4">
      <c r="A4566" s="116">
        <v>39681</v>
      </c>
      <c r="B4566" s="112">
        <v>22.19</v>
      </c>
      <c r="C4566" s="112">
        <v>23.25</v>
      </c>
      <c r="D4566" s="112">
        <v>23.23</v>
      </c>
      <c r="E4566" s="112">
        <v>22.73</v>
      </c>
      <c r="F4566" s="112">
        <v>23.15</v>
      </c>
      <c r="G4566" s="112">
        <v>23.45</v>
      </c>
      <c r="H4566" s="113">
        <v>23.17</v>
      </c>
      <c r="I4566" s="90">
        <f t="shared" si="2270"/>
        <v>22.301578947368423</v>
      </c>
      <c r="J4566" s="90">
        <f t="shared" si="2271"/>
        <v>23.247894736842106</v>
      </c>
      <c r="K4566" s="114">
        <v>17</v>
      </c>
      <c r="L4566" s="115">
        <v>5.2631578947368418E-2</v>
      </c>
      <c r="M4566" s="11"/>
      <c r="N4566" s="90">
        <v>19.82</v>
      </c>
      <c r="O4566" s="90">
        <v>22.08</v>
      </c>
      <c r="P4566" s="90">
        <v>22.89</v>
      </c>
      <c r="Q4566" s="90">
        <v>23.95</v>
      </c>
      <c r="R4566" s="63">
        <f t="shared" si="2259"/>
        <v>25.15</v>
      </c>
      <c r="S4566" s="64">
        <f t="shared" si="2281"/>
        <v>-2.9382957884427099E-2</v>
      </c>
      <c r="T4566" s="65"/>
      <c r="U4566" s="65">
        <f t="shared" si="2277"/>
        <v>0.89764492753623193</v>
      </c>
      <c r="V4566" s="65">
        <f t="shared" si="2260"/>
        <v>0.86588029707295766</v>
      </c>
      <c r="W4566" s="65">
        <f t="shared" si="2261"/>
        <v>0.82755741127348648</v>
      </c>
      <c r="X4566" s="61">
        <f t="shared" si="2272"/>
        <v>4.7769265434880519E-2</v>
      </c>
      <c r="Y4566" s="66">
        <f t="shared" si="2262"/>
        <v>1.9357677078750607E-2</v>
      </c>
      <c r="Z4566" s="61">
        <f t="shared" si="2263"/>
        <v>4.2432681188492617E-2</v>
      </c>
      <c r="AA4566" s="67">
        <f t="shared" si="2264"/>
        <v>22.301578947368423</v>
      </c>
      <c r="AB4566" s="68">
        <f t="shared" si="2265"/>
        <v>0.11957618567103941</v>
      </c>
      <c r="AC4566" s="69">
        <f t="shared" si="2266"/>
        <v>0.12520579956450165</v>
      </c>
      <c r="AD4566" s="70">
        <f>_xlfn.PERCENTILE.EXC(AC4566:$AC$5675,0.5)</f>
        <v>5.9828038876773931E-2</v>
      </c>
      <c r="AE4566" s="70">
        <f>_xlfn.PERCENTILE.EXC($AC4566:AC$5675,0.35)</f>
        <v>3.5888274556830815E-2</v>
      </c>
      <c r="AF4566" s="71">
        <f t="shared" si="2278"/>
        <v>1.8935399993041058E-2</v>
      </c>
      <c r="AG4566" s="70">
        <f t="shared" si="2279"/>
        <v>-0.13924029634177276</v>
      </c>
      <c r="AH4566" s="70">
        <f t="shared" si="2280"/>
        <v>-0.18651576723388588</v>
      </c>
      <c r="AI4566" s="61" t="str">
        <f t="shared" si="2275"/>
        <v>Short VOL</v>
      </c>
      <c r="AJ4566" s="68" t="str">
        <f t="shared" si="2276"/>
        <v>Short VOL</v>
      </c>
      <c r="AK4566" s="72"/>
      <c r="AL4566" s="73"/>
      <c r="AM4566" s="72"/>
      <c r="AN4566" s="73"/>
      <c r="AO4566" s="74"/>
      <c r="AP4566" s="20"/>
      <c r="AQ4566" s="74"/>
      <c r="AR4566" s="20"/>
      <c r="AS4566" s="74"/>
      <c r="AT4566" s="20"/>
      <c r="AU4566" s="74" t="str">
        <f t="shared" si="2267"/>
        <v>00631L</v>
      </c>
      <c r="AV4566" s="20">
        <f t="shared" si="2273"/>
        <v>1</v>
      </c>
      <c r="AW4566" s="74" t="str">
        <f t="shared" si="2268"/>
        <v>00631L</v>
      </c>
      <c r="AX4566" s="20">
        <f t="shared" si="2269"/>
        <v>1</v>
      </c>
      <c r="AY4566" s="20">
        <f t="shared" si="2274"/>
        <v>1</v>
      </c>
      <c r="AZ4566" s="116">
        <v>39682</v>
      </c>
      <c r="BA4566" s="116"/>
      <c r="BB4566" s="20"/>
      <c r="BC4566" s="20"/>
      <c r="BD4566" s="76"/>
      <c r="BE4566" s="77"/>
      <c r="BF4566" s="77"/>
    </row>
    <row r="4567" spans="1:58" s="23" customFormat="1" ht="15.75" customHeight="1" x14ac:dyDescent="0.4">
      <c r="A4567" s="116">
        <v>39680</v>
      </c>
      <c r="B4567" s="112">
        <v>22.45</v>
      </c>
      <c r="C4567" s="112">
        <v>23.16</v>
      </c>
      <c r="D4567" s="112">
        <v>23.17</v>
      </c>
      <c r="E4567" s="112">
        <v>22.73</v>
      </c>
      <c r="F4567" s="112">
        <v>23.21</v>
      </c>
      <c r="G4567" s="112">
        <v>23.32</v>
      </c>
      <c r="H4567" s="113">
        <v>23.1</v>
      </c>
      <c r="I4567" s="90">
        <f t="shared" si="2270"/>
        <v>22.487368421052629</v>
      </c>
      <c r="J4567" s="90">
        <f t="shared" si="2271"/>
        <v>23.160526315789475</v>
      </c>
      <c r="K4567" s="114">
        <v>18</v>
      </c>
      <c r="L4567" s="115">
        <v>5.2631578947368418E-2</v>
      </c>
      <c r="M4567" s="11"/>
      <c r="N4567" s="90">
        <v>20.420000000000002</v>
      </c>
      <c r="O4567" s="90">
        <v>22.46</v>
      </c>
      <c r="P4567" s="90">
        <v>23.01</v>
      </c>
      <c r="Q4567" s="90">
        <v>23.95</v>
      </c>
      <c r="R4567" s="63">
        <f t="shared" si="2259"/>
        <v>25.049999999999997</v>
      </c>
      <c r="S4567" s="64">
        <f t="shared" si="2281"/>
        <v>-4.0413533834586436E-2</v>
      </c>
      <c r="T4567" s="65"/>
      <c r="U4567" s="65">
        <f t="shared" si="2277"/>
        <v>0.90917186108637582</v>
      </c>
      <c r="V4567" s="65">
        <f t="shared" si="2260"/>
        <v>0.88744024337244676</v>
      </c>
      <c r="W4567" s="65">
        <f t="shared" si="2261"/>
        <v>0.85260960334029234</v>
      </c>
      <c r="X4567" s="61">
        <f t="shared" si="2272"/>
        <v>3.1625835189309615E-2</v>
      </c>
      <c r="Y4567" s="66">
        <f t="shared" si="2262"/>
        <v>1.6278046634403916E-2</v>
      </c>
      <c r="Z4567" s="61">
        <f t="shared" si="2263"/>
        <v>2.9934934232083692E-2</v>
      </c>
      <c r="AA4567" s="67">
        <f t="shared" si="2264"/>
        <v>22.487368421052633</v>
      </c>
      <c r="AB4567" s="68">
        <f t="shared" si="2265"/>
        <v>9.9412340842311334E-2</v>
      </c>
      <c r="AC4567" s="69">
        <f t="shared" si="2266"/>
        <v>0.10124233207897311</v>
      </c>
      <c r="AD4567" s="70">
        <f>_xlfn.PERCENTILE.EXC(AC4567:$AC$5675,0.5)</f>
        <v>5.9665948978925909E-2</v>
      </c>
      <c r="AE4567" s="70">
        <f>_xlfn.PERCENTILE.EXC($AC4567:AC$5675,0.35)</f>
        <v>3.5885053120470745E-2</v>
      </c>
      <c r="AF4567" s="71">
        <f t="shared" si="2278"/>
        <v>1.8935399993041058E-2</v>
      </c>
      <c r="AG4567" s="70">
        <f t="shared" si="2279"/>
        <v>-0.13924029634177276</v>
      </c>
      <c r="AH4567" s="70">
        <f t="shared" si="2280"/>
        <v>-0.18651576723388588</v>
      </c>
      <c r="AI4567" s="61" t="str">
        <f t="shared" si="2275"/>
        <v>Short VOL</v>
      </c>
      <c r="AJ4567" s="68" t="str">
        <f t="shared" si="2276"/>
        <v>Short VOL</v>
      </c>
      <c r="AK4567" s="72"/>
      <c r="AL4567" s="73"/>
      <c r="AM4567" s="72"/>
      <c r="AN4567" s="73"/>
      <c r="AO4567" s="74"/>
      <c r="AP4567" s="20"/>
      <c r="AQ4567" s="74"/>
      <c r="AR4567" s="20"/>
      <c r="AS4567" s="74"/>
      <c r="AT4567" s="20"/>
      <c r="AU4567" s="74" t="str">
        <f t="shared" si="2267"/>
        <v>00631L</v>
      </c>
      <c r="AV4567" s="20">
        <f t="shared" si="2273"/>
        <v>1</v>
      </c>
      <c r="AW4567" s="74" t="str">
        <f t="shared" si="2268"/>
        <v>00631L</v>
      </c>
      <c r="AX4567" s="20">
        <f t="shared" si="2269"/>
        <v>1</v>
      </c>
      <c r="AY4567" s="20">
        <f t="shared" si="2274"/>
        <v>1</v>
      </c>
      <c r="AZ4567" s="116">
        <v>39681</v>
      </c>
      <c r="BA4567" s="116"/>
      <c r="BB4567" s="20"/>
      <c r="BC4567" s="20"/>
      <c r="BD4567" s="76"/>
      <c r="BE4567" s="77"/>
      <c r="BF4567" s="77"/>
    </row>
    <row r="4568" spans="1:58" s="23" customFormat="1" ht="15.75" customHeight="1" x14ac:dyDescent="0.4">
      <c r="A4568" s="116">
        <v>39679</v>
      </c>
      <c r="B4568" s="112">
        <v>21</v>
      </c>
      <c r="C4568" s="112">
        <v>22.93</v>
      </c>
      <c r="D4568" s="112">
        <v>23.56</v>
      </c>
      <c r="E4568" s="112">
        <v>23.53</v>
      </c>
      <c r="F4568" s="112">
        <v>22.9</v>
      </c>
      <c r="G4568" s="112">
        <v>23.42</v>
      </c>
      <c r="H4568" s="113">
        <v>23.64</v>
      </c>
      <c r="I4568" s="90">
        <f t="shared" si="2270"/>
        <v>22.93</v>
      </c>
      <c r="J4568" s="90">
        <f t="shared" si="2271"/>
        <v>23.56</v>
      </c>
      <c r="K4568" s="114">
        <v>0</v>
      </c>
      <c r="L4568" s="115">
        <v>0.04</v>
      </c>
      <c r="M4568" s="11"/>
      <c r="N4568" s="90">
        <v>21.28</v>
      </c>
      <c r="O4568" s="90">
        <v>22.42</v>
      </c>
      <c r="P4568" s="90">
        <v>23.37</v>
      </c>
      <c r="Q4568" s="90">
        <v>24.27</v>
      </c>
      <c r="R4568" s="63">
        <f t="shared" si="2259"/>
        <v>24.510000000000005</v>
      </c>
      <c r="S4568" s="64">
        <f t="shared" si="2281"/>
        <v>1.4299332697807469E-2</v>
      </c>
      <c r="T4568" s="65"/>
      <c r="U4568" s="65">
        <f t="shared" si="2277"/>
        <v>0.94915254237288138</v>
      </c>
      <c r="V4568" s="65">
        <f t="shared" si="2260"/>
        <v>0.91056910569105687</v>
      </c>
      <c r="W4568" s="65">
        <f t="shared" si="2261"/>
        <v>0.87680263700041206</v>
      </c>
      <c r="X4568" s="61">
        <f t="shared" si="2272"/>
        <v>9.1904761904761892E-2</v>
      </c>
      <c r="Y4568" s="66">
        <f t="shared" si="2262"/>
        <v>4.6748831279217777E-3</v>
      </c>
      <c r="Z4568" s="61">
        <f t="shared" si="2263"/>
        <v>2.747492368076751E-2</v>
      </c>
      <c r="AA4568" s="67">
        <f t="shared" si="2264"/>
        <v>22.93</v>
      </c>
      <c r="AB4568" s="68">
        <f t="shared" si="2265"/>
        <v>-1.3157894736842158E-2</v>
      </c>
      <c r="AC4568" s="69">
        <f t="shared" si="2266"/>
        <v>7.7537593984962336E-2</v>
      </c>
      <c r="AD4568" s="70">
        <f>_xlfn.PERCENTILE.EXC(AC4568:$AC$5675,0.5)</f>
        <v>5.9582560582178111E-2</v>
      </c>
      <c r="AE4568" s="70">
        <f>_xlfn.PERCENTILE.EXC($AC4568:AC$5675,0.35)</f>
        <v>3.5881831684110667E-2</v>
      </c>
      <c r="AF4568" s="71">
        <f t="shared" si="2278"/>
        <v>1.8935399993041058E-2</v>
      </c>
      <c r="AG4568" s="70">
        <f t="shared" si="2279"/>
        <v>-0.13924029634177276</v>
      </c>
      <c r="AH4568" s="70">
        <f t="shared" si="2280"/>
        <v>-0.18651576723388588</v>
      </c>
      <c r="AI4568" s="61" t="str">
        <f t="shared" si="2275"/>
        <v>Short VOL</v>
      </c>
      <c r="AJ4568" s="68" t="str">
        <f t="shared" si="2276"/>
        <v>Short VOL</v>
      </c>
      <c r="AK4568" s="72"/>
      <c r="AL4568" s="73"/>
      <c r="AM4568" s="72"/>
      <c r="AN4568" s="73"/>
      <c r="AO4568" s="74"/>
      <c r="AP4568" s="20"/>
      <c r="AQ4568" s="74"/>
      <c r="AR4568" s="20"/>
      <c r="AS4568" s="74"/>
      <c r="AT4568" s="20"/>
      <c r="AU4568" s="74" t="str">
        <f t="shared" si="2267"/>
        <v>00631L</v>
      </c>
      <c r="AV4568" s="20">
        <f t="shared" si="2273"/>
        <v>1</v>
      </c>
      <c r="AW4568" s="74" t="str">
        <f t="shared" si="2268"/>
        <v>00631L</v>
      </c>
      <c r="AX4568" s="20">
        <f t="shared" si="2269"/>
        <v>1</v>
      </c>
      <c r="AY4568" s="20">
        <f t="shared" si="2274"/>
        <v>1</v>
      </c>
      <c r="AZ4568" s="116">
        <v>39680</v>
      </c>
      <c r="BA4568" s="116"/>
      <c r="BB4568" s="20"/>
      <c r="BC4568" s="20"/>
      <c r="BD4568" s="76"/>
      <c r="BE4568" s="77"/>
      <c r="BF4568" s="77"/>
    </row>
    <row r="4569" spans="1:58" s="23" customFormat="1" ht="15.75" customHeight="1" x14ac:dyDescent="0.4">
      <c r="A4569" s="116">
        <v>39678</v>
      </c>
      <c r="B4569" s="112">
        <v>20.66</v>
      </c>
      <c r="C4569" s="112">
        <v>22.21</v>
      </c>
      <c r="D4569" s="112">
        <v>22.98</v>
      </c>
      <c r="E4569" s="112">
        <v>23.01</v>
      </c>
      <c r="F4569" s="112">
        <v>22.65</v>
      </c>
      <c r="G4569" s="112">
        <v>22.99</v>
      </c>
      <c r="H4569" s="113">
        <v>23.08</v>
      </c>
      <c r="I4569" s="90">
        <f t="shared" si="2270"/>
        <v>22.148</v>
      </c>
      <c r="J4569" s="90">
        <f t="shared" si="2271"/>
        <v>22.949200000000001</v>
      </c>
      <c r="K4569" s="114">
        <v>1</v>
      </c>
      <c r="L4569" s="115">
        <v>0.04</v>
      </c>
      <c r="M4569" s="11"/>
      <c r="N4569" s="90">
        <v>20.98</v>
      </c>
      <c r="O4569" s="90">
        <v>22.11</v>
      </c>
      <c r="P4569" s="90">
        <v>23.11</v>
      </c>
      <c r="Q4569" s="90">
        <v>24.02</v>
      </c>
      <c r="R4569" s="63">
        <f t="shared" si="2259"/>
        <v>24.24</v>
      </c>
      <c r="S4569" s="64">
        <f t="shared" si="2281"/>
        <v>7.1501532175689594E-2</v>
      </c>
      <c r="T4569" s="65"/>
      <c r="U4569" s="65">
        <f t="shared" si="2277"/>
        <v>0.94889190411578472</v>
      </c>
      <c r="V4569" s="65">
        <f t="shared" si="2260"/>
        <v>0.90783210731285158</v>
      </c>
      <c r="W4569" s="65">
        <f t="shared" si="2261"/>
        <v>0.87343880099916738</v>
      </c>
      <c r="X4569" s="61">
        <f t="shared" si="2272"/>
        <v>7.5024201355275932E-2</v>
      </c>
      <c r="Y4569" s="66">
        <f t="shared" si="2262"/>
        <v>3.0421555845283237E-3</v>
      </c>
      <c r="Z4569" s="61">
        <f t="shared" si="2263"/>
        <v>3.6174823911865696E-2</v>
      </c>
      <c r="AA4569" s="67">
        <f t="shared" si="2264"/>
        <v>22.148</v>
      </c>
      <c r="AB4569" s="68">
        <f t="shared" si="2265"/>
        <v>-1.5252621544327945E-2</v>
      </c>
      <c r="AC4569" s="69">
        <f t="shared" si="2266"/>
        <v>5.5672068636796912E-2</v>
      </c>
      <c r="AD4569" s="70">
        <f>_xlfn.PERCENTILE.EXC(AC4569:$AC$5675,0.5)</f>
        <v>5.9499172185430313E-2</v>
      </c>
      <c r="AE4569" s="70">
        <f>_xlfn.PERCENTILE.EXC($AC4569:AC$5675,0.35)</f>
        <v>3.5802575140536523E-2</v>
      </c>
      <c r="AF4569" s="71">
        <f t="shared" si="2278"/>
        <v>1.8935399993041058E-2</v>
      </c>
      <c r="AG4569" s="70">
        <f t="shared" si="2279"/>
        <v>-0.13924029634177276</v>
      </c>
      <c r="AH4569" s="70">
        <f t="shared" si="2280"/>
        <v>-0.18651576723388588</v>
      </c>
      <c r="AI4569" s="61" t="str">
        <f t="shared" si="2275"/>
        <v>Safety</v>
      </c>
      <c r="AJ4569" s="68" t="str">
        <f t="shared" si="2276"/>
        <v>Short VOL</v>
      </c>
      <c r="AK4569" s="72"/>
      <c r="AL4569" s="73"/>
      <c r="AM4569" s="72"/>
      <c r="AN4569" s="73"/>
      <c r="AO4569" s="74"/>
      <c r="AP4569" s="20"/>
      <c r="AQ4569" s="74"/>
      <c r="AR4569" s="20"/>
      <c r="AS4569" s="74"/>
      <c r="AT4569" s="20"/>
      <c r="AU4569" s="74" t="str">
        <f t="shared" si="2267"/>
        <v>00631L</v>
      </c>
      <c r="AV4569" s="20">
        <f t="shared" si="2273"/>
        <v>1</v>
      </c>
      <c r="AW4569" s="74" t="str">
        <f t="shared" si="2268"/>
        <v>00631L</v>
      </c>
      <c r="AX4569" s="20">
        <f t="shared" si="2269"/>
        <v>1</v>
      </c>
      <c r="AY4569" s="20">
        <f t="shared" si="2274"/>
        <v>1</v>
      </c>
      <c r="AZ4569" s="116">
        <v>39679</v>
      </c>
      <c r="BA4569" s="116"/>
      <c r="BB4569" s="20"/>
      <c r="BC4569" s="20"/>
      <c r="BD4569" s="76"/>
      <c r="BE4569" s="77"/>
      <c r="BF4569" s="77"/>
    </row>
    <row r="4570" spans="1:58" s="23" customFormat="1" ht="15.75" customHeight="1" x14ac:dyDescent="0.4">
      <c r="A4570" s="116">
        <v>39675</v>
      </c>
      <c r="B4570" s="112">
        <v>20.18</v>
      </c>
      <c r="C4570" s="112">
        <v>21.92</v>
      </c>
      <c r="D4570" s="112">
        <v>22.66</v>
      </c>
      <c r="E4570" s="112">
        <v>22.71</v>
      </c>
      <c r="F4570" s="112">
        <v>22.47</v>
      </c>
      <c r="G4570" s="112">
        <v>22.72</v>
      </c>
      <c r="H4570" s="113">
        <v>22.76</v>
      </c>
      <c r="I4570" s="90">
        <f t="shared" si="2270"/>
        <v>21.780800000000003</v>
      </c>
      <c r="J4570" s="90">
        <f t="shared" si="2271"/>
        <v>22.6008</v>
      </c>
      <c r="K4570" s="114">
        <v>2</v>
      </c>
      <c r="L4570" s="115">
        <v>0.04</v>
      </c>
      <c r="M4570" s="11"/>
      <c r="N4570" s="90">
        <v>19.579999999999998</v>
      </c>
      <c r="O4570" s="90">
        <v>21.38</v>
      </c>
      <c r="P4570" s="90">
        <v>22.57</v>
      </c>
      <c r="Q4570" s="90">
        <v>23.48</v>
      </c>
      <c r="R4570" s="63">
        <f t="shared" si="2259"/>
        <v>24.370000000000005</v>
      </c>
      <c r="S4570" s="64">
        <f t="shared" si="2281"/>
        <v>-3.7364798426745408E-2</v>
      </c>
      <c r="T4570" s="65"/>
      <c r="U4570" s="65">
        <f t="shared" si="2277"/>
        <v>0.91580916744621133</v>
      </c>
      <c r="V4570" s="65">
        <f t="shared" si="2260"/>
        <v>0.86752326096588384</v>
      </c>
      <c r="W4570" s="65">
        <f t="shared" si="2261"/>
        <v>0.83390119250425887</v>
      </c>
      <c r="X4570" s="61">
        <f t="shared" si="2272"/>
        <v>8.6223984142715662E-2</v>
      </c>
      <c r="Y4570" s="66">
        <f t="shared" si="2262"/>
        <v>2.201673271686513E-3</v>
      </c>
      <c r="Z4570" s="61">
        <f t="shared" si="2263"/>
        <v>3.7647836626753681E-2</v>
      </c>
      <c r="AA4570" s="67">
        <f t="shared" si="2264"/>
        <v>21.780800000000003</v>
      </c>
      <c r="AB4570" s="68">
        <f t="shared" si="2265"/>
        <v>3.064351378958128E-2</v>
      </c>
      <c r="AC4570" s="69">
        <f t="shared" si="2266"/>
        <v>0.1124004085801841</v>
      </c>
      <c r="AD4570" s="70">
        <f>_xlfn.PERCENTILE.EXC(AC4570:$AC$5675,0.5)</f>
        <v>5.9582560582178111E-2</v>
      </c>
      <c r="AE4570" s="70">
        <f>_xlfn.PERCENTILE.EXC($AC4570:AC$5675,0.35)</f>
        <v>3.5666292266551873E-2</v>
      </c>
      <c r="AF4570" s="71">
        <f t="shared" si="2278"/>
        <v>1.8935399993041058E-2</v>
      </c>
      <c r="AG4570" s="70">
        <f t="shared" si="2279"/>
        <v>-0.13924029634177276</v>
      </c>
      <c r="AH4570" s="70">
        <f t="shared" si="2280"/>
        <v>-0.18651576723388588</v>
      </c>
      <c r="AI4570" s="61" t="str">
        <f t="shared" si="2275"/>
        <v>Short VOL</v>
      </c>
      <c r="AJ4570" s="68" t="str">
        <f t="shared" si="2276"/>
        <v>Short VOL</v>
      </c>
      <c r="AK4570" s="72"/>
      <c r="AL4570" s="73"/>
      <c r="AM4570" s="72"/>
      <c r="AN4570" s="73"/>
      <c r="AO4570" s="74"/>
      <c r="AP4570" s="20"/>
      <c r="AQ4570" s="74"/>
      <c r="AR4570" s="20"/>
      <c r="AS4570" s="74"/>
      <c r="AT4570" s="20"/>
      <c r="AU4570" s="74" t="str">
        <f t="shared" si="2267"/>
        <v>00631L</v>
      </c>
      <c r="AV4570" s="20">
        <f t="shared" si="2273"/>
        <v>1</v>
      </c>
      <c r="AW4570" s="74" t="str">
        <f t="shared" si="2268"/>
        <v>00631L</v>
      </c>
      <c r="AX4570" s="20">
        <f t="shared" si="2269"/>
        <v>1</v>
      </c>
      <c r="AY4570" s="20">
        <f t="shared" si="2274"/>
        <v>1</v>
      </c>
      <c r="AZ4570" s="116">
        <v>39678</v>
      </c>
      <c r="BA4570" s="116"/>
      <c r="BB4570" s="20"/>
      <c r="BC4570" s="20"/>
      <c r="BD4570" s="76"/>
      <c r="BE4570" s="77"/>
      <c r="BF4570" s="77"/>
    </row>
    <row r="4571" spans="1:58" s="23" customFormat="1" ht="15.75" customHeight="1" x14ac:dyDescent="0.4">
      <c r="A4571" s="116">
        <v>39674</v>
      </c>
      <c r="B4571" s="112">
        <v>20.8</v>
      </c>
      <c r="C4571" s="112">
        <v>22.15</v>
      </c>
      <c r="D4571" s="112">
        <v>22.67</v>
      </c>
      <c r="E4571" s="112">
        <v>22.68</v>
      </c>
      <c r="F4571" s="112">
        <v>22.45</v>
      </c>
      <c r="G4571" s="112">
        <v>22.84</v>
      </c>
      <c r="H4571" s="113">
        <v>22.95</v>
      </c>
      <c r="I4571" s="90">
        <f t="shared" si="2270"/>
        <v>21.988</v>
      </c>
      <c r="J4571" s="90">
        <f t="shared" si="2271"/>
        <v>22.607600000000001</v>
      </c>
      <c r="K4571" s="114">
        <v>3</v>
      </c>
      <c r="L4571" s="115">
        <v>0.04</v>
      </c>
      <c r="M4571" s="11"/>
      <c r="N4571" s="90">
        <v>20.34</v>
      </c>
      <c r="O4571" s="90">
        <v>21.66</v>
      </c>
      <c r="P4571" s="90">
        <v>22.82</v>
      </c>
      <c r="Q4571" s="90">
        <v>23.7</v>
      </c>
      <c r="R4571" s="63">
        <f t="shared" si="2259"/>
        <v>24.140000000000004</v>
      </c>
      <c r="S4571" s="64">
        <f t="shared" si="2281"/>
        <v>-5.6148491879350386E-2</v>
      </c>
      <c r="T4571" s="65"/>
      <c r="U4571" s="65">
        <f t="shared" si="2277"/>
        <v>0.93905817174515238</v>
      </c>
      <c r="V4571" s="65">
        <f t="shared" si="2260"/>
        <v>0.89132340052585446</v>
      </c>
      <c r="W4571" s="65">
        <f t="shared" si="2261"/>
        <v>0.85822784810126584</v>
      </c>
      <c r="X4571" s="61">
        <f t="shared" si="2272"/>
        <v>6.4903846153846048E-2</v>
      </c>
      <c r="Y4571" s="66">
        <f t="shared" si="2262"/>
        <v>1.1904761904761887E-2</v>
      </c>
      <c r="Z4571" s="61">
        <f t="shared" si="2263"/>
        <v>2.8179006730944239E-2</v>
      </c>
      <c r="AA4571" s="67">
        <f t="shared" si="2264"/>
        <v>21.987999999999996</v>
      </c>
      <c r="AB4571" s="68">
        <f t="shared" si="2265"/>
        <v>2.2615535889872217E-2</v>
      </c>
      <c r="AC4571" s="69">
        <f t="shared" si="2266"/>
        <v>8.1022615535889686E-2</v>
      </c>
      <c r="AD4571" s="70">
        <f>_xlfn.PERCENTILE.EXC(AC4571:$AC$5675,0.5)</f>
        <v>5.9499172185430313E-2</v>
      </c>
      <c r="AE4571" s="70">
        <f>_xlfn.PERCENTILE.EXC($AC4571:AC$5675,0.35)</f>
        <v>3.5530009392567195E-2</v>
      </c>
      <c r="AF4571" s="71">
        <f t="shared" si="2278"/>
        <v>1.8935399993041058E-2</v>
      </c>
      <c r="AG4571" s="70">
        <f t="shared" si="2279"/>
        <v>-0.13924029634177276</v>
      </c>
      <c r="AH4571" s="70">
        <f t="shared" si="2280"/>
        <v>-0.18651576723388588</v>
      </c>
      <c r="AI4571" s="61" t="str">
        <f t="shared" si="2275"/>
        <v>Short VOL</v>
      </c>
      <c r="AJ4571" s="68" t="str">
        <f t="shared" si="2276"/>
        <v>Short VOL</v>
      </c>
      <c r="AK4571" s="72"/>
      <c r="AL4571" s="73"/>
      <c r="AM4571" s="72"/>
      <c r="AN4571" s="73"/>
      <c r="AO4571" s="74"/>
      <c r="AP4571" s="20"/>
      <c r="AQ4571" s="74"/>
      <c r="AR4571" s="20"/>
      <c r="AS4571" s="74"/>
      <c r="AT4571" s="20"/>
      <c r="AU4571" s="74" t="str">
        <f t="shared" si="2267"/>
        <v>00631L</v>
      </c>
      <c r="AV4571" s="20">
        <f t="shared" si="2273"/>
        <v>1</v>
      </c>
      <c r="AW4571" s="74" t="str">
        <f t="shared" si="2268"/>
        <v>00631L</v>
      </c>
      <c r="AX4571" s="20">
        <f t="shared" si="2269"/>
        <v>1</v>
      </c>
      <c r="AY4571" s="20">
        <f t="shared" si="2274"/>
        <v>1</v>
      </c>
      <c r="AZ4571" s="116">
        <v>39675</v>
      </c>
      <c r="BA4571" s="116"/>
      <c r="BB4571" s="20"/>
      <c r="BC4571" s="20"/>
      <c r="BD4571" s="76"/>
      <c r="BE4571" s="77"/>
      <c r="BF4571" s="77"/>
    </row>
    <row r="4572" spans="1:58" s="23" customFormat="1" ht="15.75" customHeight="1" x14ac:dyDescent="0.4">
      <c r="A4572" s="116">
        <v>39673</v>
      </c>
      <c r="B4572" s="112">
        <v>21.5</v>
      </c>
      <c r="C4572" s="112">
        <v>22.93</v>
      </c>
      <c r="D4572" s="112">
        <v>23.26</v>
      </c>
      <c r="E4572" s="112">
        <v>23.24</v>
      </c>
      <c r="F4572" s="112">
        <v>22.85</v>
      </c>
      <c r="G4572" s="112">
        <v>23.15</v>
      </c>
      <c r="H4572" s="113">
        <v>22.97</v>
      </c>
      <c r="I4572" s="90">
        <f t="shared" si="2270"/>
        <v>22.7012</v>
      </c>
      <c r="J4572" s="90">
        <f t="shared" si="2271"/>
        <v>23.2072</v>
      </c>
      <c r="K4572" s="114">
        <v>4</v>
      </c>
      <c r="L4572" s="115">
        <v>0.04</v>
      </c>
      <c r="M4572" s="11"/>
      <c r="N4572" s="90">
        <v>21.55</v>
      </c>
      <c r="O4572" s="90">
        <v>22.54</v>
      </c>
      <c r="P4572" s="90">
        <v>23.43</v>
      </c>
      <c r="Q4572" s="90">
        <v>24.07</v>
      </c>
      <c r="R4572" s="63">
        <f t="shared" si="2259"/>
        <v>24.419999999999998</v>
      </c>
      <c r="S4572" s="64">
        <f t="shared" si="2281"/>
        <v>1.7949929145016485E-2</v>
      </c>
      <c r="T4572" s="65"/>
      <c r="U4572" s="65">
        <f t="shared" si="2277"/>
        <v>0.95607808340727607</v>
      </c>
      <c r="V4572" s="65">
        <f t="shared" si="2260"/>
        <v>0.91976099018352542</v>
      </c>
      <c r="W4572" s="65">
        <f t="shared" si="2261"/>
        <v>0.89530535936850852</v>
      </c>
      <c r="X4572" s="61">
        <f t="shared" si="2272"/>
        <v>6.6511627906976734E-2</v>
      </c>
      <c r="Y4572" s="66">
        <f t="shared" si="2262"/>
        <v>-1.1617900172117022E-2</v>
      </c>
      <c r="Z4572" s="61">
        <f t="shared" si="2263"/>
        <v>2.2289570595387036E-2</v>
      </c>
      <c r="AA4572" s="67">
        <f t="shared" si="2264"/>
        <v>22.7012</v>
      </c>
      <c r="AB4572" s="68">
        <f t="shared" si="2265"/>
        <v>-2.3201856148492208E-3</v>
      </c>
      <c r="AC4572" s="69">
        <f t="shared" si="2266"/>
        <v>5.3419953596287671E-2</v>
      </c>
      <c r="AD4572" s="70">
        <f>_xlfn.PERCENTILE.EXC(AC4572:$AC$5675,0.5)</f>
        <v>5.9396402282454741E-2</v>
      </c>
      <c r="AE4572" s="70">
        <f>_xlfn.PERCENTILE.EXC($AC4572:AC$5675,0.35)</f>
        <v>3.5479854864172621E-2</v>
      </c>
      <c r="AF4572" s="71">
        <f t="shared" si="2278"/>
        <v>1.8935399993041058E-2</v>
      </c>
      <c r="AG4572" s="70">
        <f t="shared" si="2279"/>
        <v>-0.13924029634177276</v>
      </c>
      <c r="AH4572" s="70">
        <f t="shared" si="2280"/>
        <v>-0.18651576723388588</v>
      </c>
      <c r="AI4572" s="61" t="str">
        <f t="shared" si="2275"/>
        <v>Safety</v>
      </c>
      <c r="AJ4572" s="68" t="str">
        <f t="shared" si="2276"/>
        <v>Short VOL</v>
      </c>
      <c r="AK4572" s="72"/>
      <c r="AL4572" s="73"/>
      <c r="AM4572" s="72"/>
      <c r="AN4572" s="73"/>
      <c r="AO4572" s="74"/>
      <c r="AP4572" s="20"/>
      <c r="AQ4572" s="74"/>
      <c r="AR4572" s="20"/>
      <c r="AS4572" s="74"/>
      <c r="AT4572" s="20"/>
      <c r="AU4572" s="74" t="str">
        <f t="shared" si="2267"/>
        <v>00631L</v>
      </c>
      <c r="AV4572" s="20">
        <f t="shared" si="2273"/>
        <v>1</v>
      </c>
      <c r="AW4572" s="74" t="str">
        <f t="shared" si="2268"/>
        <v>00631L</v>
      </c>
      <c r="AX4572" s="20">
        <f t="shared" si="2269"/>
        <v>1</v>
      </c>
      <c r="AY4572" s="20">
        <f t="shared" si="2274"/>
        <v>1</v>
      </c>
      <c r="AZ4572" s="116">
        <v>39674</v>
      </c>
      <c r="BA4572" s="116"/>
      <c r="BB4572" s="20"/>
      <c r="BC4572" s="20"/>
      <c r="BD4572" s="76"/>
      <c r="BE4572" s="77"/>
      <c r="BF4572" s="77"/>
    </row>
    <row r="4573" spans="1:58" s="23" customFormat="1" ht="15.75" customHeight="1" x14ac:dyDescent="0.4">
      <c r="A4573" s="116">
        <v>39672</v>
      </c>
      <c r="B4573" s="112">
        <v>21.28</v>
      </c>
      <c r="C4573" s="112">
        <v>22.46</v>
      </c>
      <c r="D4573" s="112">
        <v>22.91</v>
      </c>
      <c r="E4573" s="112">
        <v>23.02</v>
      </c>
      <c r="F4573" s="112">
        <v>22.6</v>
      </c>
      <c r="G4573" s="112">
        <v>23.04</v>
      </c>
      <c r="H4573" s="113">
        <v>23.3</v>
      </c>
      <c r="I4573" s="90">
        <f t="shared" si="2270"/>
        <v>22.224</v>
      </c>
      <c r="J4573" s="90">
        <f t="shared" si="2271"/>
        <v>22.82</v>
      </c>
      <c r="K4573" s="114">
        <v>5</v>
      </c>
      <c r="L4573" s="115">
        <v>0.04</v>
      </c>
      <c r="M4573" s="11"/>
      <c r="N4573" s="90">
        <v>21.17</v>
      </c>
      <c r="O4573" s="90">
        <v>22.2</v>
      </c>
      <c r="P4573" s="90">
        <v>23.08</v>
      </c>
      <c r="Q4573" s="90">
        <v>23.68</v>
      </c>
      <c r="R4573" s="63">
        <f t="shared" si="2259"/>
        <v>24.11</v>
      </c>
      <c r="S4573" s="64">
        <f t="shared" si="2281"/>
        <v>5.218687872763423E-2</v>
      </c>
      <c r="T4573" s="65"/>
      <c r="U4573" s="65">
        <f t="shared" si="2277"/>
        <v>0.95360360360360374</v>
      </c>
      <c r="V4573" s="65">
        <f t="shared" si="2260"/>
        <v>0.91724436741767779</v>
      </c>
      <c r="W4573" s="65">
        <f t="shared" si="2261"/>
        <v>0.89400337837837851</v>
      </c>
      <c r="X4573" s="61">
        <f t="shared" si="2272"/>
        <v>5.5451127819548855E-2</v>
      </c>
      <c r="Y4573" s="66">
        <f t="shared" si="2262"/>
        <v>1.2163336229365818E-2</v>
      </c>
      <c r="Z4573" s="61">
        <f t="shared" si="2263"/>
        <v>2.6817854571634273E-2</v>
      </c>
      <c r="AA4573" s="67">
        <f t="shared" si="2264"/>
        <v>22.224</v>
      </c>
      <c r="AB4573" s="68">
        <f t="shared" si="2265"/>
        <v>5.1960321209258108E-3</v>
      </c>
      <c r="AC4573" s="69">
        <f t="shared" si="2266"/>
        <v>4.9787435049598414E-2</v>
      </c>
      <c r="AD4573" s="70">
        <f>_xlfn.PERCENTILE.EXC(AC4573:$AC$5675,0.5)</f>
        <v>5.9499172185430313E-2</v>
      </c>
      <c r="AE4573" s="70">
        <f>_xlfn.PERCENTILE.EXC($AC4573:AC$5675,0.35)</f>
        <v>3.5464151674014066E-2</v>
      </c>
      <c r="AF4573" s="71">
        <f t="shared" si="2278"/>
        <v>1.8935399993041058E-2</v>
      </c>
      <c r="AG4573" s="70">
        <f t="shared" si="2279"/>
        <v>-0.13924029634177276</v>
      </c>
      <c r="AH4573" s="70">
        <f t="shared" si="2280"/>
        <v>-0.18651576723388588</v>
      </c>
      <c r="AI4573" s="61" t="str">
        <f t="shared" si="2275"/>
        <v>Safety</v>
      </c>
      <c r="AJ4573" s="68" t="str">
        <f t="shared" si="2276"/>
        <v>Short VOL</v>
      </c>
      <c r="AK4573" s="72"/>
      <c r="AL4573" s="73"/>
      <c r="AM4573" s="72"/>
      <c r="AN4573" s="73"/>
      <c r="AO4573" s="74"/>
      <c r="AP4573" s="20"/>
      <c r="AQ4573" s="74"/>
      <c r="AR4573" s="20"/>
      <c r="AS4573" s="74"/>
      <c r="AT4573" s="20"/>
      <c r="AU4573" s="74" t="str">
        <f t="shared" si="2267"/>
        <v>00631L</v>
      </c>
      <c r="AV4573" s="20">
        <f t="shared" si="2273"/>
        <v>1</v>
      </c>
      <c r="AW4573" s="74" t="str">
        <f t="shared" si="2268"/>
        <v>00631L</v>
      </c>
      <c r="AX4573" s="20">
        <f t="shared" si="2269"/>
        <v>1</v>
      </c>
      <c r="AY4573" s="20">
        <f t="shared" si="2274"/>
        <v>1</v>
      </c>
      <c r="AZ4573" s="116">
        <v>39673</v>
      </c>
      <c r="BA4573" s="116"/>
      <c r="BB4573" s="20"/>
      <c r="BC4573" s="20"/>
      <c r="BD4573" s="76"/>
      <c r="BE4573" s="77"/>
      <c r="BF4573" s="77"/>
    </row>
    <row r="4574" spans="1:58" s="23" customFormat="1" ht="15.75" customHeight="1" x14ac:dyDescent="0.4">
      <c r="A4574" s="116">
        <v>39671</v>
      </c>
      <c r="B4574" s="112">
        <v>20.29</v>
      </c>
      <c r="C4574" s="112">
        <v>21.68</v>
      </c>
      <c r="D4574" s="112">
        <v>22.59</v>
      </c>
      <c r="E4574" s="112">
        <v>22.65</v>
      </c>
      <c r="F4574" s="112">
        <v>22.23</v>
      </c>
      <c r="G4574" s="112">
        <v>22.53</v>
      </c>
      <c r="H4574" s="113">
        <v>22.83</v>
      </c>
      <c r="I4574" s="90">
        <f t="shared" si="2270"/>
        <v>21.346399999999999</v>
      </c>
      <c r="J4574" s="90">
        <f t="shared" si="2271"/>
        <v>22.371600000000001</v>
      </c>
      <c r="K4574" s="114">
        <v>6</v>
      </c>
      <c r="L4574" s="115">
        <v>0.04</v>
      </c>
      <c r="M4574" s="11"/>
      <c r="N4574" s="90">
        <v>20.12</v>
      </c>
      <c r="O4574" s="90">
        <v>21.44</v>
      </c>
      <c r="P4574" s="90">
        <v>22.46</v>
      </c>
      <c r="Q4574" s="90">
        <v>23.19</v>
      </c>
      <c r="R4574" s="63">
        <f t="shared" si="2259"/>
        <v>23.780000000000005</v>
      </c>
      <c r="S4574" s="64">
        <f t="shared" si="2281"/>
        <v>-2.6137463697967045E-2</v>
      </c>
      <c r="T4574" s="65"/>
      <c r="U4574" s="65">
        <f t="shared" si="2277"/>
        <v>0.93843283582089554</v>
      </c>
      <c r="V4574" s="65">
        <f t="shared" si="2260"/>
        <v>0.89581478183437224</v>
      </c>
      <c r="W4574" s="65">
        <f t="shared" si="2261"/>
        <v>0.86761535144458823</v>
      </c>
      <c r="X4574" s="61">
        <f t="shared" si="2272"/>
        <v>6.8506653523903435E-2</v>
      </c>
      <c r="Y4574" s="66">
        <f t="shared" si="2262"/>
        <v>7.9470198675496567E-3</v>
      </c>
      <c r="Z4574" s="61">
        <f t="shared" si="2263"/>
        <v>4.8026833564441859E-2</v>
      </c>
      <c r="AA4574" s="67">
        <f t="shared" si="2264"/>
        <v>21.346399999999999</v>
      </c>
      <c r="AB4574" s="68">
        <f t="shared" si="2265"/>
        <v>8.4493041749502066E-3</v>
      </c>
      <c r="AC4574" s="69">
        <f t="shared" si="2266"/>
        <v>6.0954274353876646E-2</v>
      </c>
      <c r="AD4574" s="70">
        <f>_xlfn.PERCENTILE.EXC(AC4574:$AC$5675,0.5)</f>
        <v>5.9582560582178111E-2</v>
      </c>
      <c r="AE4574" s="70">
        <f>_xlfn.PERCENTILE.EXC($AC4574:AC$5675,0.35)</f>
        <v>3.5448448483855512E-2</v>
      </c>
      <c r="AF4574" s="71">
        <f t="shared" si="2278"/>
        <v>1.8935399993041058E-2</v>
      </c>
      <c r="AG4574" s="70">
        <f t="shared" si="2279"/>
        <v>-0.13924029634177276</v>
      </c>
      <c r="AH4574" s="70">
        <f t="shared" si="2280"/>
        <v>-0.18651576723388588</v>
      </c>
      <c r="AI4574" s="61" t="str">
        <f t="shared" si="2275"/>
        <v>Short VOL</v>
      </c>
      <c r="AJ4574" s="68" t="str">
        <f t="shared" si="2276"/>
        <v>Short VOL</v>
      </c>
      <c r="AK4574" s="72"/>
      <c r="AL4574" s="73"/>
      <c r="AM4574" s="72"/>
      <c r="AN4574" s="73"/>
      <c r="AO4574" s="74"/>
      <c r="AP4574" s="20"/>
      <c r="AQ4574" s="74"/>
      <c r="AR4574" s="20"/>
      <c r="AS4574" s="74"/>
      <c r="AT4574" s="20"/>
      <c r="AU4574" s="74" t="str">
        <f t="shared" si="2267"/>
        <v>00631L</v>
      </c>
      <c r="AV4574" s="20">
        <f t="shared" si="2273"/>
        <v>1</v>
      </c>
      <c r="AW4574" s="74" t="str">
        <f t="shared" si="2268"/>
        <v>00631L</v>
      </c>
      <c r="AX4574" s="20">
        <f t="shared" si="2269"/>
        <v>1</v>
      </c>
      <c r="AY4574" s="20">
        <f t="shared" si="2274"/>
        <v>1</v>
      </c>
      <c r="AZ4574" s="116">
        <v>39672</v>
      </c>
      <c r="BA4574" s="116"/>
      <c r="BB4574" s="20"/>
      <c r="BC4574" s="20"/>
      <c r="BD4574" s="76"/>
      <c r="BE4574" s="77"/>
      <c r="BF4574" s="77"/>
    </row>
    <row r="4575" spans="1:58" s="23" customFormat="1" ht="15.75" customHeight="1" x14ac:dyDescent="0.4">
      <c r="A4575" s="116">
        <v>39668</v>
      </c>
      <c r="B4575" s="112">
        <v>20.91</v>
      </c>
      <c r="C4575" s="112">
        <v>21.87</v>
      </c>
      <c r="D4575" s="112">
        <v>22.62</v>
      </c>
      <c r="E4575" s="112">
        <v>22.69</v>
      </c>
      <c r="F4575" s="112">
        <v>22.31</v>
      </c>
      <c r="G4575" s="112">
        <v>22.52</v>
      </c>
      <c r="H4575" s="113">
        <v>22.68</v>
      </c>
      <c r="I4575" s="90">
        <f t="shared" si="2270"/>
        <v>21.601200000000002</v>
      </c>
      <c r="J4575" s="90">
        <f t="shared" si="2271"/>
        <v>22.41</v>
      </c>
      <c r="K4575" s="114">
        <v>7</v>
      </c>
      <c r="L4575" s="115">
        <v>0.04</v>
      </c>
      <c r="M4575" s="11"/>
      <c r="N4575" s="90">
        <v>20.66</v>
      </c>
      <c r="O4575" s="90">
        <v>21.65</v>
      </c>
      <c r="P4575" s="90">
        <v>22.56</v>
      </c>
      <c r="Q4575" s="90">
        <v>23.35</v>
      </c>
      <c r="R4575" s="63">
        <f t="shared" ref="R4575:R4638" si="2282">(O4575+P4575)-(N4575+M4575)</f>
        <v>23.549999999999994</v>
      </c>
      <c r="S4575" s="64">
        <f t="shared" si="2281"/>
        <v>-2.3167848699763523E-2</v>
      </c>
      <c r="T4575" s="65"/>
      <c r="U4575" s="65">
        <f t="shared" si="2277"/>
        <v>0.95427251732101626</v>
      </c>
      <c r="V4575" s="65">
        <f t="shared" si="2260"/>
        <v>0.91578014184397172</v>
      </c>
      <c r="W4575" s="65">
        <f t="shared" si="2261"/>
        <v>0.88479657387580291</v>
      </c>
      <c r="X4575" s="61">
        <f t="shared" si="2272"/>
        <v>4.5911047345767612E-2</v>
      </c>
      <c r="Y4575" s="66">
        <f t="shared" si="2262"/>
        <v>-4.4072278536807239E-4</v>
      </c>
      <c r="Z4575" s="61">
        <f t="shared" si="2263"/>
        <v>3.7442364313093619E-2</v>
      </c>
      <c r="AA4575" s="67">
        <f t="shared" si="2264"/>
        <v>21.601199999999999</v>
      </c>
      <c r="AB4575" s="68">
        <f t="shared" si="2265"/>
        <v>1.2100677637947725E-2</v>
      </c>
      <c r="AC4575" s="69">
        <f t="shared" si="2266"/>
        <v>4.5556631171345521E-2</v>
      </c>
      <c r="AD4575" s="70">
        <f>_xlfn.PERCENTILE.EXC(AC4575:$AC$5675,0.5)</f>
        <v>5.9499172185430313E-2</v>
      </c>
      <c r="AE4575" s="70">
        <f>_xlfn.PERCENTILE.EXC($AC4575:AC$5675,0.35)</f>
        <v>3.535251611173925E-2</v>
      </c>
      <c r="AF4575" s="71">
        <f t="shared" si="2278"/>
        <v>1.8935399993041058E-2</v>
      </c>
      <c r="AG4575" s="70">
        <f t="shared" si="2279"/>
        <v>-0.13924029634177276</v>
      </c>
      <c r="AH4575" s="70">
        <f t="shared" si="2280"/>
        <v>-0.18651576723388588</v>
      </c>
      <c r="AI4575" s="61" t="str">
        <f t="shared" si="2275"/>
        <v>Safety</v>
      </c>
      <c r="AJ4575" s="68" t="str">
        <f t="shared" si="2276"/>
        <v>Short VOL</v>
      </c>
      <c r="AK4575" s="72"/>
      <c r="AL4575" s="73"/>
      <c r="AM4575" s="72"/>
      <c r="AN4575" s="73"/>
      <c r="AO4575" s="74"/>
      <c r="AP4575" s="20"/>
      <c r="AQ4575" s="74"/>
      <c r="AR4575" s="20"/>
      <c r="AS4575" s="74"/>
      <c r="AT4575" s="20"/>
      <c r="AU4575" s="74" t="str">
        <f t="shared" si="2267"/>
        <v>00631L</v>
      </c>
      <c r="AV4575" s="20">
        <f t="shared" si="2273"/>
        <v>1</v>
      </c>
      <c r="AW4575" s="74" t="str">
        <f t="shared" si="2268"/>
        <v>00631L</v>
      </c>
      <c r="AX4575" s="20">
        <f t="shared" si="2269"/>
        <v>1</v>
      </c>
      <c r="AY4575" s="20">
        <f t="shared" si="2274"/>
        <v>1</v>
      </c>
      <c r="AZ4575" s="116">
        <v>39671</v>
      </c>
      <c r="BA4575" s="116"/>
      <c r="BB4575" s="20"/>
      <c r="BC4575" s="20"/>
      <c r="BD4575" s="76"/>
      <c r="BE4575" s="77"/>
      <c r="BF4575" s="77"/>
    </row>
    <row r="4576" spans="1:58" s="23" customFormat="1" ht="15.75" customHeight="1" x14ac:dyDescent="0.4">
      <c r="A4576" s="116">
        <v>39667</v>
      </c>
      <c r="B4576" s="112">
        <v>21.51</v>
      </c>
      <c r="C4576" s="112">
        <v>22.52</v>
      </c>
      <c r="D4576" s="112">
        <v>22.94</v>
      </c>
      <c r="E4576" s="112">
        <v>22.88</v>
      </c>
      <c r="F4576" s="112">
        <v>22.44</v>
      </c>
      <c r="G4576" s="112">
        <v>22.58</v>
      </c>
      <c r="H4576" s="113">
        <v>22.85</v>
      </c>
      <c r="I4576" s="90">
        <f t="shared" si="2270"/>
        <v>22.1968</v>
      </c>
      <c r="J4576" s="90">
        <f t="shared" si="2271"/>
        <v>22.805600000000002</v>
      </c>
      <c r="K4576" s="114">
        <v>8</v>
      </c>
      <c r="L4576" s="115">
        <v>0.04</v>
      </c>
      <c r="M4576" s="11"/>
      <c r="N4576" s="90">
        <v>21.15</v>
      </c>
      <c r="O4576" s="90">
        <v>21.86</v>
      </c>
      <c r="P4576" s="90">
        <v>22.78</v>
      </c>
      <c r="Q4576" s="90">
        <v>23.54</v>
      </c>
      <c r="R4576" s="63">
        <f t="shared" si="2282"/>
        <v>23.490000000000002</v>
      </c>
      <c r="S4576" s="64">
        <f t="shared" si="2281"/>
        <v>4.5477014335145734E-2</v>
      </c>
      <c r="T4576" s="65"/>
      <c r="U4576" s="65">
        <f t="shared" si="2277"/>
        <v>0.96752058554437326</v>
      </c>
      <c r="V4576" s="65">
        <f t="shared" si="2260"/>
        <v>0.92844600526777865</v>
      </c>
      <c r="W4576" s="65">
        <f t="shared" si="2261"/>
        <v>0.89847068819031428</v>
      </c>
      <c r="X4576" s="61">
        <f t="shared" si="2272"/>
        <v>4.6954904695490372E-2</v>
      </c>
      <c r="Y4576" s="66">
        <f t="shared" si="2262"/>
        <v>-1.3111888111887056E-3</v>
      </c>
      <c r="Z4576" s="61">
        <f t="shared" si="2263"/>
        <v>2.742737691919566E-2</v>
      </c>
      <c r="AA4576" s="67">
        <f t="shared" si="2264"/>
        <v>22.196799999999996</v>
      </c>
      <c r="AB4576" s="68">
        <f t="shared" si="2265"/>
        <v>1.7021276595744823E-2</v>
      </c>
      <c r="AC4576" s="69">
        <f t="shared" si="2266"/>
        <v>4.9494089834515254E-2</v>
      </c>
      <c r="AD4576" s="70">
        <f>_xlfn.PERCENTILE.EXC(AC4576:$AC$5675,0.5)</f>
        <v>5.9582560582178111E-2</v>
      </c>
      <c r="AE4576" s="70">
        <f>_xlfn.PERCENTILE.EXC($AC4576:AC$5675,0.35)</f>
        <v>3.5243212209296701E-2</v>
      </c>
      <c r="AF4576" s="71">
        <f t="shared" si="2278"/>
        <v>1.8935399993041058E-2</v>
      </c>
      <c r="AG4576" s="70">
        <f t="shared" si="2279"/>
        <v>-0.13924029634177276</v>
      </c>
      <c r="AH4576" s="70">
        <f t="shared" si="2280"/>
        <v>-0.18651576723388588</v>
      </c>
      <c r="AI4576" s="61" t="str">
        <f t="shared" si="2275"/>
        <v>Safety</v>
      </c>
      <c r="AJ4576" s="68" t="str">
        <f t="shared" si="2276"/>
        <v>Short VOL</v>
      </c>
      <c r="AK4576" s="72"/>
      <c r="AL4576" s="73"/>
      <c r="AM4576" s="72"/>
      <c r="AN4576" s="73"/>
      <c r="AO4576" s="74"/>
      <c r="AP4576" s="20"/>
      <c r="AQ4576" s="74"/>
      <c r="AR4576" s="20"/>
      <c r="AS4576" s="74"/>
      <c r="AT4576" s="20"/>
      <c r="AU4576" s="74" t="str">
        <f t="shared" si="2267"/>
        <v>00631L</v>
      </c>
      <c r="AV4576" s="20">
        <f t="shared" si="2273"/>
        <v>1</v>
      </c>
      <c r="AW4576" s="74" t="str">
        <f t="shared" si="2268"/>
        <v>00631L</v>
      </c>
      <c r="AX4576" s="20">
        <f t="shared" si="2269"/>
        <v>1</v>
      </c>
      <c r="AY4576" s="20">
        <f t="shared" si="2274"/>
        <v>1</v>
      </c>
      <c r="AZ4576" s="116">
        <v>39668</v>
      </c>
      <c r="BA4576" s="116"/>
      <c r="BB4576" s="20"/>
      <c r="BC4576" s="20"/>
      <c r="BD4576" s="76"/>
      <c r="BE4576" s="77"/>
      <c r="BF4576" s="77"/>
    </row>
    <row r="4577" spans="1:58" s="23" customFormat="1" ht="15.75" customHeight="1" x14ac:dyDescent="0.4">
      <c r="A4577" s="116">
        <v>39666</v>
      </c>
      <c r="B4577" s="112">
        <v>20.7</v>
      </c>
      <c r="C4577" s="112">
        <v>21.58</v>
      </c>
      <c r="D4577" s="112">
        <v>22.24</v>
      </c>
      <c r="E4577" s="112">
        <v>22.38</v>
      </c>
      <c r="F4577" s="112">
        <v>21.93</v>
      </c>
      <c r="G4577" s="112">
        <v>22.34</v>
      </c>
      <c r="H4577" s="113">
        <v>22.41</v>
      </c>
      <c r="I4577" s="90">
        <f t="shared" si="2270"/>
        <v>21.263199999999998</v>
      </c>
      <c r="J4577" s="90">
        <f t="shared" si="2271"/>
        <v>22.002399999999998</v>
      </c>
      <c r="K4577" s="114">
        <v>9</v>
      </c>
      <c r="L4577" s="115">
        <v>0.04</v>
      </c>
      <c r="M4577" s="11"/>
      <c r="N4577" s="90">
        <v>20.23</v>
      </c>
      <c r="O4577" s="90">
        <v>21.18</v>
      </c>
      <c r="P4577" s="90">
        <v>22.18</v>
      </c>
      <c r="Q4577" s="90">
        <v>23.03</v>
      </c>
      <c r="R4577" s="63">
        <f t="shared" si="2282"/>
        <v>23.13</v>
      </c>
      <c r="S4577" s="64">
        <f t="shared" si="2281"/>
        <v>-4.3046357615894044E-2</v>
      </c>
      <c r="T4577" s="65"/>
      <c r="U4577" s="65">
        <f t="shared" si="2277"/>
        <v>0.9551463644948065</v>
      </c>
      <c r="V4577" s="65">
        <f t="shared" si="2260"/>
        <v>0.912082957619477</v>
      </c>
      <c r="W4577" s="65">
        <f t="shared" si="2261"/>
        <v>0.87841945288753798</v>
      </c>
      <c r="X4577" s="61">
        <f t="shared" si="2272"/>
        <v>4.2512077294685945E-2</v>
      </c>
      <c r="Y4577" s="66">
        <f t="shared" si="2262"/>
        <v>1.3404825737265923E-3</v>
      </c>
      <c r="Z4577" s="61">
        <f t="shared" si="2263"/>
        <v>3.4764287595470129E-2</v>
      </c>
      <c r="AA4577" s="67">
        <f t="shared" si="2264"/>
        <v>21.263199999999998</v>
      </c>
      <c r="AB4577" s="68">
        <f t="shared" si="2265"/>
        <v>2.3232822540780962E-2</v>
      </c>
      <c r="AC4577" s="69">
        <f t="shared" si="2266"/>
        <v>5.1072664359861457E-2</v>
      </c>
      <c r="AD4577" s="70">
        <f>_xlfn.PERCENTILE.EXC(AC4577:$AC$5675,0.5)</f>
        <v>5.9665948978925909E-2</v>
      </c>
      <c r="AE4577" s="70">
        <f>_xlfn.PERCENTILE.EXC($AC4577:AC$5675,0.35)</f>
        <v>3.5133908306854165E-2</v>
      </c>
      <c r="AF4577" s="71">
        <f t="shared" si="2278"/>
        <v>1.8935399993041058E-2</v>
      </c>
      <c r="AG4577" s="70">
        <f t="shared" si="2279"/>
        <v>-0.13924029634177276</v>
      </c>
      <c r="AH4577" s="70">
        <f t="shared" si="2280"/>
        <v>-0.18651576723388588</v>
      </c>
      <c r="AI4577" s="61" t="str">
        <f t="shared" si="2275"/>
        <v>Safety</v>
      </c>
      <c r="AJ4577" s="68" t="str">
        <f t="shared" si="2276"/>
        <v>Short VOL</v>
      </c>
      <c r="AK4577" s="72"/>
      <c r="AL4577" s="73"/>
      <c r="AM4577" s="72"/>
      <c r="AN4577" s="73"/>
      <c r="AO4577" s="74"/>
      <c r="AP4577" s="20"/>
      <c r="AQ4577" s="74"/>
      <c r="AR4577" s="20"/>
      <c r="AS4577" s="74"/>
      <c r="AT4577" s="20"/>
      <c r="AU4577" s="74" t="str">
        <f t="shared" si="2267"/>
        <v>00631L</v>
      </c>
      <c r="AV4577" s="20">
        <f t="shared" si="2273"/>
        <v>1</v>
      </c>
      <c r="AW4577" s="74" t="str">
        <f t="shared" si="2268"/>
        <v>00631L</v>
      </c>
      <c r="AX4577" s="20">
        <f t="shared" si="2269"/>
        <v>1</v>
      </c>
      <c r="AY4577" s="20">
        <f t="shared" si="2274"/>
        <v>1</v>
      </c>
      <c r="AZ4577" s="116">
        <v>39667</v>
      </c>
      <c r="BA4577" s="116"/>
      <c r="BB4577" s="20"/>
      <c r="BC4577" s="20"/>
      <c r="BD4577" s="76"/>
      <c r="BE4577" s="77"/>
      <c r="BF4577" s="77"/>
    </row>
    <row r="4578" spans="1:58" s="23" customFormat="1" ht="15.75" customHeight="1" x14ac:dyDescent="0.4">
      <c r="A4578" s="116">
        <v>39665</v>
      </c>
      <c r="B4578" s="112">
        <v>21.44</v>
      </c>
      <c r="C4578" s="112">
        <v>22.12</v>
      </c>
      <c r="D4578" s="112">
        <v>22.47</v>
      </c>
      <c r="E4578" s="112">
        <v>22.42</v>
      </c>
      <c r="F4578" s="112">
        <v>22</v>
      </c>
      <c r="G4578" s="112">
        <v>22.37</v>
      </c>
      <c r="H4578" s="113">
        <v>22.57</v>
      </c>
      <c r="I4578" s="90">
        <f t="shared" si="2270"/>
        <v>21.848000000000003</v>
      </c>
      <c r="J4578" s="90">
        <f t="shared" si="2271"/>
        <v>22.33</v>
      </c>
      <c r="K4578" s="114">
        <v>10</v>
      </c>
      <c r="L4578" s="115">
        <v>0.04</v>
      </c>
      <c r="M4578" s="11"/>
      <c r="N4578" s="90">
        <v>21.14</v>
      </c>
      <c r="O4578" s="90">
        <v>21.5</v>
      </c>
      <c r="P4578" s="90">
        <v>22.34</v>
      </c>
      <c r="Q4578" s="90">
        <v>25.32</v>
      </c>
      <c r="R4578" s="63">
        <f t="shared" si="2282"/>
        <v>22.700000000000003</v>
      </c>
      <c r="S4578" s="64">
        <f t="shared" si="2281"/>
        <v>-0.10004257130693904</v>
      </c>
      <c r="T4578" s="65"/>
      <c r="U4578" s="65">
        <f t="shared" si="2277"/>
        <v>0.98325581395348838</v>
      </c>
      <c r="V4578" s="65">
        <f t="shared" si="2260"/>
        <v>0.94628469113697411</v>
      </c>
      <c r="W4578" s="65">
        <f t="shared" si="2261"/>
        <v>0.83491311216429698</v>
      </c>
      <c r="X4578" s="61">
        <f t="shared" si="2272"/>
        <v>3.1716417910447749E-2</v>
      </c>
      <c r="Y4578" s="66">
        <f t="shared" si="2262"/>
        <v>6.6904549509365996E-3</v>
      </c>
      <c r="Z4578" s="61">
        <f t="shared" si="2263"/>
        <v>2.2061515928231221E-2</v>
      </c>
      <c r="AA4578" s="67">
        <f t="shared" si="2264"/>
        <v>21.847999999999999</v>
      </c>
      <c r="AB4578" s="68">
        <f t="shared" si="2265"/>
        <v>1.4191106906338728E-2</v>
      </c>
      <c r="AC4578" s="69">
        <f t="shared" si="2266"/>
        <v>3.349101229895924E-2</v>
      </c>
      <c r="AD4578" s="70">
        <f>_xlfn.PERCENTILE.EXC(AC4578:$AC$5675,0.5)</f>
        <v>5.9828038876773931E-2</v>
      </c>
      <c r="AE4578" s="70">
        <f>_xlfn.PERCENTILE.EXC($AC4578:AC$5675,0.35)</f>
        <v>3.507719691694109E-2</v>
      </c>
      <c r="AF4578" s="71">
        <f t="shared" si="2278"/>
        <v>1.8935399993041058E-2</v>
      </c>
      <c r="AG4578" s="70">
        <f t="shared" si="2279"/>
        <v>-0.13924029634177276</v>
      </c>
      <c r="AH4578" s="70">
        <f t="shared" si="2280"/>
        <v>-0.18651576723388588</v>
      </c>
      <c r="AI4578" s="61" t="str">
        <f t="shared" si="2275"/>
        <v>Safety</v>
      </c>
      <c r="AJ4578" s="68" t="str">
        <f t="shared" si="2276"/>
        <v>Short VOL</v>
      </c>
      <c r="AK4578" s="72"/>
      <c r="AL4578" s="73"/>
      <c r="AM4578" s="72"/>
      <c r="AN4578" s="73"/>
      <c r="AO4578" s="74"/>
      <c r="AP4578" s="20"/>
      <c r="AQ4578" s="74"/>
      <c r="AR4578" s="20"/>
      <c r="AS4578" s="74"/>
      <c r="AT4578" s="20"/>
      <c r="AU4578" s="74" t="str">
        <f t="shared" si="2267"/>
        <v>00631L</v>
      </c>
      <c r="AV4578" s="20">
        <f t="shared" si="2273"/>
        <v>1</v>
      </c>
      <c r="AW4578" s="74" t="str">
        <f t="shared" si="2268"/>
        <v>00635U</v>
      </c>
      <c r="AX4578" s="20">
        <f t="shared" si="2269"/>
        <v>0</v>
      </c>
      <c r="AY4578" s="20">
        <f t="shared" si="2274"/>
        <v>1</v>
      </c>
      <c r="AZ4578" s="116">
        <v>39666</v>
      </c>
      <c r="BA4578" s="116"/>
      <c r="BB4578" s="20"/>
      <c r="BC4578" s="20"/>
      <c r="BD4578" s="76"/>
      <c r="BE4578" s="77"/>
      <c r="BF4578" s="77"/>
    </row>
    <row r="4579" spans="1:58" s="23" customFormat="1" ht="15.75" customHeight="1" x14ac:dyDescent="0.4">
      <c r="A4579" s="116">
        <v>39664</v>
      </c>
      <c r="B4579" s="112">
        <v>22.78</v>
      </c>
      <c r="C4579" s="112">
        <v>23.01</v>
      </c>
      <c r="D4579" s="112">
        <v>23.16</v>
      </c>
      <c r="E4579" s="112">
        <v>23.06</v>
      </c>
      <c r="F4579" s="112">
        <v>22.7</v>
      </c>
      <c r="G4579" s="112">
        <v>22.89</v>
      </c>
      <c r="H4579" s="113">
        <v>23.03</v>
      </c>
      <c r="I4579" s="90">
        <f t="shared" si="2270"/>
        <v>22.908800000000003</v>
      </c>
      <c r="J4579" s="90">
        <f t="shared" si="2271"/>
        <v>23.094000000000001</v>
      </c>
      <c r="K4579" s="114">
        <v>11</v>
      </c>
      <c r="L4579" s="115">
        <v>0.04</v>
      </c>
      <c r="M4579" s="11"/>
      <c r="N4579" s="90">
        <v>23.49</v>
      </c>
      <c r="O4579" s="90">
        <v>23.09</v>
      </c>
      <c r="P4579" s="90">
        <v>23.65</v>
      </c>
      <c r="Q4579" s="90">
        <v>24.14</v>
      </c>
      <c r="R4579" s="63">
        <f t="shared" si="2282"/>
        <v>23.249999999999996</v>
      </c>
      <c r="S4579" s="64">
        <f t="shared" si="2281"/>
        <v>4.0762073548958715E-2</v>
      </c>
      <c r="T4579" s="65"/>
      <c r="U4579" s="65">
        <f t="shared" si="2277"/>
        <v>1.0173235166738848</v>
      </c>
      <c r="V4579" s="65">
        <f t="shared" si="2260"/>
        <v>0.99323467230443974</v>
      </c>
      <c r="W4579" s="65">
        <f t="shared" si="2261"/>
        <v>0.97307373653686813</v>
      </c>
      <c r="X4579" s="61">
        <f t="shared" si="2272"/>
        <v>1.0096575943810379E-2</v>
      </c>
      <c r="Y4579" s="66">
        <f t="shared" si="2262"/>
        <v>-1.3009540329573974E-3</v>
      </c>
      <c r="Z4579" s="61">
        <f t="shared" si="2263"/>
        <v>8.0842296410112372E-3</v>
      </c>
      <c r="AA4579" s="67">
        <f t="shared" si="2264"/>
        <v>22.908800000000003</v>
      </c>
      <c r="AB4579" s="68">
        <f t="shared" si="2265"/>
        <v>-3.022562792677724E-2</v>
      </c>
      <c r="AC4579" s="69">
        <f t="shared" si="2266"/>
        <v>-2.4742443593018117E-2</v>
      </c>
      <c r="AD4579" s="70">
        <f>_xlfn.PERCENTILE.EXC(AC4579:$AC$5675,0.5)</f>
        <v>5.9990128774621947E-2</v>
      </c>
      <c r="AE4579" s="70">
        <f>_xlfn.PERCENTILE.EXC($AC4579:AC$5675,0.35)</f>
        <v>3.5227597366090616E-2</v>
      </c>
      <c r="AF4579" s="71">
        <f t="shared" si="2278"/>
        <v>1.8935399993041058E-2</v>
      </c>
      <c r="AG4579" s="70">
        <f t="shared" si="2279"/>
        <v>-0.13924029634177276</v>
      </c>
      <c r="AH4579" s="70">
        <f t="shared" si="2280"/>
        <v>-0.18651576723388588</v>
      </c>
      <c r="AI4579" s="61" t="str">
        <f t="shared" si="2275"/>
        <v>Safety</v>
      </c>
      <c r="AJ4579" s="68" t="str">
        <f t="shared" si="2276"/>
        <v>Safety</v>
      </c>
      <c r="AK4579" s="72"/>
      <c r="AL4579" s="73"/>
      <c r="AM4579" s="72"/>
      <c r="AN4579" s="73"/>
      <c r="AO4579" s="74"/>
      <c r="AP4579" s="20"/>
      <c r="AQ4579" s="74"/>
      <c r="AR4579" s="20"/>
      <c r="AS4579" s="74"/>
      <c r="AT4579" s="20"/>
      <c r="AU4579" s="74" t="str">
        <f t="shared" si="2267"/>
        <v>00635U</v>
      </c>
      <c r="AV4579" s="20">
        <f t="shared" si="2273"/>
        <v>0</v>
      </c>
      <c r="AW4579" s="74" t="str">
        <f t="shared" si="2268"/>
        <v>00635U</v>
      </c>
      <c r="AX4579" s="20">
        <f t="shared" si="2269"/>
        <v>0</v>
      </c>
      <c r="AY4579" s="20">
        <f t="shared" si="2274"/>
        <v>1</v>
      </c>
      <c r="AZ4579" s="116">
        <v>39665</v>
      </c>
      <c r="BA4579" s="116"/>
      <c r="BB4579" s="20"/>
      <c r="BC4579" s="20"/>
      <c r="BD4579" s="76"/>
      <c r="BE4579" s="77"/>
      <c r="BF4579" s="77"/>
    </row>
    <row r="4580" spans="1:58" s="23" customFormat="1" ht="15.75" customHeight="1" x14ac:dyDescent="0.4">
      <c r="A4580" s="116">
        <v>39661</v>
      </c>
      <c r="B4580" s="112">
        <v>22.95</v>
      </c>
      <c r="C4580" s="112">
        <v>23.04</v>
      </c>
      <c r="D4580" s="112">
        <v>23.16</v>
      </c>
      <c r="E4580" s="112">
        <v>23.09</v>
      </c>
      <c r="F4580" s="112">
        <v>22.68</v>
      </c>
      <c r="G4580" s="112">
        <v>22.96</v>
      </c>
      <c r="H4580" s="113">
        <v>23.13</v>
      </c>
      <c r="I4580" s="90">
        <f t="shared" si="2270"/>
        <v>22.9968</v>
      </c>
      <c r="J4580" s="90">
        <f t="shared" si="2271"/>
        <v>23.102399999999999</v>
      </c>
      <c r="K4580" s="114">
        <v>12</v>
      </c>
      <c r="L4580" s="115">
        <v>0.04</v>
      </c>
      <c r="M4580" s="11"/>
      <c r="N4580" s="90">
        <v>22.57</v>
      </c>
      <c r="O4580" s="90">
        <v>22.75</v>
      </c>
      <c r="P4580" s="90">
        <v>23.38</v>
      </c>
      <c r="Q4580" s="90">
        <v>23.97</v>
      </c>
      <c r="R4580" s="63">
        <f t="shared" si="2282"/>
        <v>23.559999999999995</v>
      </c>
      <c r="S4580" s="64">
        <f t="shared" si="2281"/>
        <v>-1.6129032258064557E-2</v>
      </c>
      <c r="T4580" s="65"/>
      <c r="U4580" s="65">
        <f t="shared" si="2277"/>
        <v>0.99208791208791214</v>
      </c>
      <c r="V4580" s="65">
        <f t="shared" si="2260"/>
        <v>0.96535500427716003</v>
      </c>
      <c r="W4580" s="65">
        <f t="shared" si="2261"/>
        <v>0.94159365874009182</v>
      </c>
      <c r="X4580" s="61">
        <f t="shared" si="2272"/>
        <v>3.9215686274509743E-3</v>
      </c>
      <c r="Y4580" s="66">
        <f t="shared" si="2262"/>
        <v>1.7323516673884429E-3</v>
      </c>
      <c r="Z4580" s="61">
        <f t="shared" si="2263"/>
        <v>4.5919432268836978E-3</v>
      </c>
      <c r="AA4580" s="67">
        <f t="shared" si="2264"/>
        <v>22.9968</v>
      </c>
      <c r="AB4580" s="68">
        <f t="shared" si="2265"/>
        <v>1.6836508639787286E-2</v>
      </c>
      <c r="AC4580" s="69">
        <f t="shared" si="2266"/>
        <v>1.8910057598582192E-2</v>
      </c>
      <c r="AD4580" s="70">
        <f>_xlfn.PERCENTILE.EXC(AC4580:$AC$5675,0.5)</f>
        <v>6.000387637160956E-2</v>
      </c>
      <c r="AE4580" s="70">
        <f>_xlfn.PERCENTILE.EXC($AC4580:AC$5675,0.35)</f>
        <v>3.5430590327769643E-2</v>
      </c>
      <c r="AF4580" s="71">
        <f t="shared" si="2278"/>
        <v>1.8935399993041058E-2</v>
      </c>
      <c r="AG4580" s="70">
        <f t="shared" si="2279"/>
        <v>-0.13924029634177276</v>
      </c>
      <c r="AH4580" s="70">
        <f t="shared" si="2280"/>
        <v>-0.18651576723388588</v>
      </c>
      <c r="AI4580" s="61" t="str">
        <f t="shared" si="2275"/>
        <v>Safety</v>
      </c>
      <c r="AJ4580" s="68" t="str">
        <f t="shared" si="2276"/>
        <v>Safety</v>
      </c>
      <c r="AK4580" s="72"/>
      <c r="AL4580" s="73"/>
      <c r="AM4580" s="72"/>
      <c r="AN4580" s="73"/>
      <c r="AO4580" s="74"/>
      <c r="AP4580" s="20"/>
      <c r="AQ4580" s="74"/>
      <c r="AR4580" s="20"/>
      <c r="AS4580" s="74"/>
      <c r="AT4580" s="20"/>
      <c r="AU4580" s="74" t="str">
        <f t="shared" si="2267"/>
        <v>00635U</v>
      </c>
      <c r="AV4580" s="20">
        <f t="shared" si="2273"/>
        <v>0</v>
      </c>
      <c r="AW4580" s="74" t="str">
        <f t="shared" si="2268"/>
        <v>00635U</v>
      </c>
      <c r="AX4580" s="20">
        <f t="shared" si="2269"/>
        <v>0</v>
      </c>
      <c r="AY4580" s="20">
        <f t="shared" si="2274"/>
        <v>1</v>
      </c>
      <c r="AZ4580" s="116">
        <v>39664</v>
      </c>
      <c r="BA4580" s="116"/>
      <c r="BB4580" s="20"/>
      <c r="BC4580" s="20"/>
      <c r="BD4580" s="76"/>
      <c r="BE4580" s="77"/>
      <c r="BF4580" s="77"/>
    </row>
    <row r="4581" spans="1:58" s="23" customFormat="1" ht="15.75" customHeight="1" x14ac:dyDescent="0.4">
      <c r="A4581" s="116">
        <v>39660</v>
      </c>
      <c r="B4581" s="112">
        <v>22.77</v>
      </c>
      <c r="C4581" s="112">
        <v>22.94</v>
      </c>
      <c r="D4581" s="112">
        <v>23.02</v>
      </c>
      <c r="E4581" s="112">
        <v>23.01</v>
      </c>
      <c r="F4581" s="112">
        <v>22.62</v>
      </c>
      <c r="G4581" s="112">
        <v>22.87</v>
      </c>
      <c r="H4581" s="113">
        <v>22.9</v>
      </c>
      <c r="I4581" s="90">
        <f t="shared" si="2270"/>
        <v>22.851600000000001</v>
      </c>
      <c r="J4581" s="90">
        <f t="shared" si="2271"/>
        <v>22.978400000000001</v>
      </c>
      <c r="K4581" s="114">
        <v>13</v>
      </c>
      <c r="L4581" s="115">
        <v>0.04</v>
      </c>
      <c r="M4581" s="11"/>
      <c r="N4581" s="90">
        <v>22.94</v>
      </c>
      <c r="O4581" s="90">
        <v>22.67</v>
      </c>
      <c r="P4581" s="90">
        <v>23.22</v>
      </c>
      <c r="Q4581" s="90">
        <v>23.82</v>
      </c>
      <c r="R4581" s="63">
        <f t="shared" si="2282"/>
        <v>22.95</v>
      </c>
      <c r="S4581" s="64">
        <f t="shared" si="2281"/>
        <v>8.1565299387081583E-2</v>
      </c>
      <c r="T4581" s="65"/>
      <c r="U4581" s="65">
        <f t="shared" si="2277"/>
        <v>1.0119100132333481</v>
      </c>
      <c r="V4581" s="65">
        <f t="shared" si="2260"/>
        <v>0.98794142980189503</v>
      </c>
      <c r="W4581" s="65">
        <f t="shared" si="2261"/>
        <v>0.96305625524769101</v>
      </c>
      <c r="X4581" s="61">
        <f t="shared" si="2272"/>
        <v>7.4659639877031935E-3</v>
      </c>
      <c r="Y4581" s="66">
        <f t="shared" si="2262"/>
        <v>-4.7805302042591468E-3</v>
      </c>
      <c r="Z4581" s="61">
        <f t="shared" si="2263"/>
        <v>5.5488455950567731E-3</v>
      </c>
      <c r="AA4581" s="67">
        <f t="shared" si="2264"/>
        <v>22.851600000000001</v>
      </c>
      <c r="AB4581" s="68">
        <f t="shared" si="2265"/>
        <v>-7.4106364428945812E-3</v>
      </c>
      <c r="AC4581" s="69">
        <f t="shared" si="2266"/>
        <v>-3.8535309503051453E-3</v>
      </c>
      <c r="AD4581" s="70">
        <f>_xlfn.PERCENTILE.EXC(AC4581:$AC$5675,0.5)</f>
        <v>6.0017623968597181E-2</v>
      </c>
      <c r="AE4581" s="70">
        <f>_xlfn.PERCENTILE.EXC($AC4581:AC$5675,0.35)</f>
        <v>3.5473124925533242E-2</v>
      </c>
      <c r="AF4581" s="71">
        <f t="shared" si="2278"/>
        <v>1.8992367688869229E-2</v>
      </c>
      <c r="AG4581" s="70">
        <f t="shared" si="2279"/>
        <v>-0.13924029634177276</v>
      </c>
      <c r="AH4581" s="70">
        <f t="shared" si="2280"/>
        <v>-0.18651576723388588</v>
      </c>
      <c r="AI4581" s="61" t="str">
        <f t="shared" si="2275"/>
        <v>Safety</v>
      </c>
      <c r="AJ4581" s="68" t="str">
        <f t="shared" si="2276"/>
        <v>Safety</v>
      </c>
      <c r="AK4581" s="72"/>
      <c r="AL4581" s="73"/>
      <c r="AM4581" s="72"/>
      <c r="AN4581" s="73"/>
      <c r="AO4581" s="74"/>
      <c r="AP4581" s="20"/>
      <c r="AQ4581" s="74"/>
      <c r="AR4581" s="20"/>
      <c r="AS4581" s="74"/>
      <c r="AT4581" s="20"/>
      <c r="AU4581" s="74" t="str">
        <f t="shared" si="2267"/>
        <v>00635U</v>
      </c>
      <c r="AV4581" s="20">
        <f t="shared" si="2273"/>
        <v>0</v>
      </c>
      <c r="AW4581" s="74" t="str">
        <f t="shared" si="2268"/>
        <v>00635U</v>
      </c>
      <c r="AX4581" s="20">
        <f t="shared" si="2269"/>
        <v>0</v>
      </c>
      <c r="AY4581" s="20">
        <f t="shared" si="2274"/>
        <v>1</v>
      </c>
      <c r="AZ4581" s="116">
        <v>39661</v>
      </c>
      <c r="BA4581" s="116"/>
      <c r="BB4581" s="20"/>
      <c r="BC4581" s="20"/>
      <c r="BD4581" s="76"/>
      <c r="BE4581" s="77"/>
      <c r="BF4581" s="77"/>
    </row>
    <row r="4582" spans="1:58" s="23" customFormat="1" ht="15.75" customHeight="1" x14ac:dyDescent="0.4">
      <c r="A4582" s="116">
        <v>39659</v>
      </c>
      <c r="B4582" s="112">
        <v>21.57</v>
      </c>
      <c r="C4582" s="112">
        <v>22.1</v>
      </c>
      <c r="D4582" s="112">
        <v>22.46</v>
      </c>
      <c r="E4582" s="112">
        <v>22.52</v>
      </c>
      <c r="F4582" s="112">
        <v>21.96</v>
      </c>
      <c r="G4582" s="112">
        <v>22.34</v>
      </c>
      <c r="H4582" s="113">
        <v>22.6</v>
      </c>
      <c r="I4582" s="90">
        <f t="shared" si="2270"/>
        <v>21.8032</v>
      </c>
      <c r="J4582" s="90">
        <f t="shared" si="2271"/>
        <v>22.258400000000002</v>
      </c>
      <c r="K4582" s="114">
        <v>14</v>
      </c>
      <c r="L4582" s="115">
        <v>0.04</v>
      </c>
      <c r="M4582" s="11"/>
      <c r="N4582" s="90">
        <v>21.21</v>
      </c>
      <c r="O4582" s="90">
        <v>21.44</v>
      </c>
      <c r="P4582" s="90">
        <v>22.36</v>
      </c>
      <c r="Q4582" s="90">
        <v>23.15</v>
      </c>
      <c r="R4582" s="63">
        <f t="shared" si="2282"/>
        <v>22.589999999999996</v>
      </c>
      <c r="S4582" s="64">
        <f t="shared" si="2281"/>
        <v>-3.722197004085339E-2</v>
      </c>
      <c r="T4582" s="65"/>
      <c r="U4582" s="65">
        <f t="shared" si="2277"/>
        <v>0.98927238805970152</v>
      </c>
      <c r="V4582" s="65">
        <f t="shared" ref="V4582:V4645" si="2283">N4582/P4582</f>
        <v>0.94856887298747772</v>
      </c>
      <c r="W4582" s="65">
        <f t="shared" ref="W4582:W4645" si="2284">N4582/Q4582</f>
        <v>0.91619870410367177</v>
      </c>
      <c r="X4582" s="61">
        <f t="shared" si="2272"/>
        <v>2.4571163653222119E-2</v>
      </c>
      <c r="Y4582" s="66">
        <f t="shared" ref="Y4582:Y4645" si="2285">(H4582-E4582)/E4582</f>
        <v>3.552397868561361E-3</v>
      </c>
      <c r="Z4582" s="61">
        <f t="shared" ref="Z4582:Z4645" si="2286">(J4582-I4582)/I4582</f>
        <v>2.0877669332942016E-2</v>
      </c>
      <c r="AA4582" s="67">
        <f t="shared" ref="AA4582:AA4645" si="2287">B4582*(K4582*L4582)+C4582*(1-(K4582*L4582))</f>
        <v>21.803200000000004</v>
      </c>
      <c r="AB4582" s="68">
        <f t="shared" ref="AB4582:AB4645" si="2288">(B4582-N4582)/N4582</f>
        <v>1.6973125884016945E-2</v>
      </c>
      <c r="AC4582" s="69">
        <f t="shared" ref="AC4582:AC4645" si="2289">(AA4582-N4582)/N4582</f>
        <v>2.7967939651108113E-2</v>
      </c>
      <c r="AD4582" s="70">
        <f>_xlfn.PERCENTILE.EXC(AC4582:$AC$5675,0.5)</f>
        <v>6.0161561475133532E-2</v>
      </c>
      <c r="AE4582" s="70">
        <f>_xlfn.PERCENTILE.EXC($AC4582:AC$5675,0.35)</f>
        <v>3.5588416338560636E-2</v>
      </c>
      <c r="AF4582" s="71">
        <f t="shared" si="2278"/>
        <v>1.9064931236216536E-2</v>
      </c>
      <c r="AG4582" s="70">
        <f t="shared" si="2279"/>
        <v>-0.13924029634177276</v>
      </c>
      <c r="AH4582" s="70">
        <f t="shared" si="2280"/>
        <v>-0.18651576723388588</v>
      </c>
      <c r="AI4582" s="61" t="str">
        <f t="shared" si="2275"/>
        <v>Safety</v>
      </c>
      <c r="AJ4582" s="68" t="str">
        <f t="shared" si="2276"/>
        <v>Short VOL</v>
      </c>
      <c r="AK4582" s="72"/>
      <c r="AL4582" s="73"/>
      <c r="AM4582" s="72"/>
      <c r="AN4582" s="73"/>
      <c r="AO4582" s="74"/>
      <c r="AP4582" s="20"/>
      <c r="AQ4582" s="74"/>
      <c r="AR4582" s="20"/>
      <c r="AS4582" s="74"/>
      <c r="AT4582" s="20"/>
      <c r="AU4582" s="74" t="str">
        <f t="shared" si="2267"/>
        <v>00631L</v>
      </c>
      <c r="AV4582" s="20">
        <f t="shared" si="2273"/>
        <v>1</v>
      </c>
      <c r="AW4582" s="74" t="str">
        <f t="shared" si="2268"/>
        <v>00635U</v>
      </c>
      <c r="AX4582" s="20">
        <f t="shared" si="2269"/>
        <v>0</v>
      </c>
      <c r="AY4582" s="20">
        <f t="shared" si="2274"/>
        <v>1</v>
      </c>
      <c r="AZ4582" s="116">
        <v>39660</v>
      </c>
      <c r="BA4582" s="116"/>
      <c r="BB4582" s="20"/>
      <c r="BC4582" s="20"/>
      <c r="BD4582" s="76"/>
      <c r="BE4582" s="77"/>
      <c r="BF4582" s="77"/>
    </row>
    <row r="4583" spans="1:58" s="23" customFormat="1" ht="15.75" customHeight="1" x14ac:dyDescent="0.4">
      <c r="A4583" s="116">
        <v>39658</v>
      </c>
      <c r="B4583" s="112">
        <v>22.68</v>
      </c>
      <c r="C4583" s="112">
        <v>22.99</v>
      </c>
      <c r="D4583" s="112">
        <v>23.21</v>
      </c>
      <c r="E4583" s="112">
        <v>23.17</v>
      </c>
      <c r="F4583" s="112">
        <v>22.54</v>
      </c>
      <c r="G4583" s="112">
        <v>22.78</v>
      </c>
      <c r="H4583" s="113">
        <v>23.06</v>
      </c>
      <c r="I4583" s="90">
        <f t="shared" si="2270"/>
        <v>22.803999999999998</v>
      </c>
      <c r="J4583" s="90">
        <f t="shared" si="2271"/>
        <v>23.077999999999999</v>
      </c>
      <c r="K4583" s="114">
        <v>15</v>
      </c>
      <c r="L4583" s="115">
        <v>0.04</v>
      </c>
      <c r="M4583" s="11"/>
      <c r="N4583" s="90">
        <v>22.03</v>
      </c>
      <c r="O4583" s="90">
        <v>22.22</v>
      </c>
      <c r="P4583" s="90">
        <v>23.06</v>
      </c>
      <c r="Q4583" s="90">
        <v>23.71</v>
      </c>
      <c r="R4583" s="63">
        <f t="shared" si="2282"/>
        <v>23.25</v>
      </c>
      <c r="S4583" s="64">
        <f t="shared" si="2281"/>
        <v>-9.0796533223276896E-2</v>
      </c>
      <c r="T4583" s="65"/>
      <c r="U4583" s="65">
        <f t="shared" si="2277"/>
        <v>0.99144914491449154</v>
      </c>
      <c r="V4583" s="65">
        <f t="shared" si="2283"/>
        <v>0.95533391153512581</v>
      </c>
      <c r="W4583" s="65">
        <f t="shared" si="2284"/>
        <v>0.92914382117250105</v>
      </c>
      <c r="X4583" s="61">
        <f t="shared" si="2272"/>
        <v>1.3668430335096945E-2</v>
      </c>
      <c r="Y4583" s="66">
        <f t="shared" si="2285"/>
        <v>-4.7475183426846342E-3</v>
      </c>
      <c r="Z4583" s="61">
        <f t="shared" si="2286"/>
        <v>1.2015435888440664E-2</v>
      </c>
      <c r="AA4583" s="67">
        <f t="shared" si="2287"/>
        <v>22.803999999999998</v>
      </c>
      <c r="AB4583" s="68">
        <f t="shared" si="2288"/>
        <v>2.9505220154334932E-2</v>
      </c>
      <c r="AC4583" s="69">
        <f t="shared" si="2289"/>
        <v>3.5133908306854165E-2</v>
      </c>
      <c r="AD4583" s="70">
        <f>_xlfn.PERCENTILE.EXC(AC4583:$AC$5675,0.5)</f>
        <v>6.0305498981669883E-2</v>
      </c>
      <c r="AE4583" s="70">
        <f>_xlfn.PERCENTILE.EXC($AC4583:AC$5675,0.35)</f>
        <v>3.5841513104532152E-2</v>
      </c>
      <c r="AF4583" s="71">
        <f t="shared" si="2278"/>
        <v>1.9064931236216536E-2</v>
      </c>
      <c r="AG4583" s="70">
        <f t="shared" si="2279"/>
        <v>-0.13924029634177276</v>
      </c>
      <c r="AH4583" s="70">
        <f t="shared" si="2280"/>
        <v>-0.18651576723388588</v>
      </c>
      <c r="AI4583" s="61" t="str">
        <f t="shared" si="2275"/>
        <v>Safety</v>
      </c>
      <c r="AJ4583" s="68" t="str">
        <f t="shared" si="2276"/>
        <v>Short VOL</v>
      </c>
      <c r="AK4583" s="72"/>
      <c r="AL4583" s="73"/>
      <c r="AM4583" s="72"/>
      <c r="AN4583" s="73"/>
      <c r="AO4583" s="74"/>
      <c r="AP4583" s="20"/>
      <c r="AQ4583" s="74"/>
      <c r="AR4583" s="20"/>
      <c r="AS4583" s="74"/>
      <c r="AT4583" s="20"/>
      <c r="AU4583" s="74" t="str">
        <f t="shared" si="2267"/>
        <v>00631L</v>
      </c>
      <c r="AV4583" s="20">
        <f t="shared" si="2273"/>
        <v>1</v>
      </c>
      <c r="AW4583" s="74" t="str">
        <f t="shared" si="2268"/>
        <v>00635U</v>
      </c>
      <c r="AX4583" s="20">
        <f t="shared" si="2269"/>
        <v>0</v>
      </c>
      <c r="AY4583" s="20">
        <f t="shared" si="2274"/>
        <v>1</v>
      </c>
      <c r="AZ4583" s="116">
        <v>39659</v>
      </c>
      <c r="BA4583" s="116"/>
      <c r="BB4583" s="20"/>
      <c r="BC4583" s="20"/>
      <c r="BD4583" s="76"/>
      <c r="BE4583" s="77"/>
      <c r="BF4583" s="77"/>
    </row>
    <row r="4584" spans="1:58" s="23" customFormat="1" ht="15.75" customHeight="1" x14ac:dyDescent="0.4">
      <c r="A4584" s="116">
        <v>39657</v>
      </c>
      <c r="B4584" s="112">
        <v>24.25</v>
      </c>
      <c r="C4584" s="112">
        <v>24.24</v>
      </c>
      <c r="D4584" s="112">
        <v>24.3</v>
      </c>
      <c r="E4584" s="112">
        <v>24.11</v>
      </c>
      <c r="F4584" s="112">
        <v>23.54</v>
      </c>
      <c r="G4584" s="112">
        <v>23.69</v>
      </c>
      <c r="H4584" s="113">
        <v>23.65</v>
      </c>
      <c r="I4584" s="90">
        <f t="shared" si="2270"/>
        <v>24.246399999999998</v>
      </c>
      <c r="J4584" s="90">
        <f t="shared" si="2271"/>
        <v>24.261599999999998</v>
      </c>
      <c r="K4584" s="114">
        <v>16</v>
      </c>
      <c r="L4584" s="115">
        <v>0.04</v>
      </c>
      <c r="M4584" s="11"/>
      <c r="N4584" s="90">
        <v>24.23</v>
      </c>
      <c r="O4584" s="90">
        <v>23.99</v>
      </c>
      <c r="P4584" s="90">
        <v>24.47</v>
      </c>
      <c r="Q4584" s="90">
        <v>24.67</v>
      </c>
      <c r="R4584" s="63">
        <f t="shared" si="2282"/>
        <v>24.229999999999993</v>
      </c>
      <c r="S4584" s="64">
        <f t="shared" si="2281"/>
        <v>5.7616761239633357E-2</v>
      </c>
      <c r="T4584" s="65"/>
      <c r="U4584" s="65">
        <f t="shared" si="2277"/>
        <v>1.0100041684035015</v>
      </c>
      <c r="V4584" s="65">
        <f t="shared" si="2283"/>
        <v>0.99019207192480596</v>
      </c>
      <c r="W4584" s="65">
        <f t="shared" si="2284"/>
        <v>0.98216457235508714</v>
      </c>
      <c r="X4584" s="61">
        <f t="shared" si="2272"/>
        <v>-4.1237113402068303E-4</v>
      </c>
      <c r="Y4584" s="66">
        <f t="shared" si="2285"/>
        <v>-1.9079220240564118E-2</v>
      </c>
      <c r="Z4584" s="61">
        <f t="shared" si="2286"/>
        <v>6.2689718886103105E-4</v>
      </c>
      <c r="AA4584" s="67">
        <f t="shared" si="2287"/>
        <v>24.246400000000001</v>
      </c>
      <c r="AB4584" s="68">
        <f t="shared" si="2288"/>
        <v>8.2542302930249992E-4</v>
      </c>
      <c r="AC4584" s="69">
        <f t="shared" si="2289"/>
        <v>6.7684688402809979E-4</v>
      </c>
      <c r="AD4584" s="70">
        <f>_xlfn.PERCENTILE.EXC(AC4584:$AC$5675,0.5)</f>
        <v>6.0354694815093132E-2</v>
      </c>
      <c r="AE4584" s="70">
        <f>_xlfn.PERCENTILE.EXC($AC4584:AC$5675,0.35)</f>
        <v>3.5885513325665037E-2</v>
      </c>
      <c r="AF4584" s="71">
        <f t="shared" si="2278"/>
        <v>1.8992367688869229E-2</v>
      </c>
      <c r="AG4584" s="70">
        <f t="shared" si="2279"/>
        <v>-0.13924029634177276</v>
      </c>
      <c r="AH4584" s="70">
        <f t="shared" si="2280"/>
        <v>-0.18651576723388588</v>
      </c>
      <c r="AI4584" s="61" t="str">
        <f t="shared" si="2275"/>
        <v>Safety</v>
      </c>
      <c r="AJ4584" s="68" t="str">
        <f t="shared" si="2276"/>
        <v>Safety</v>
      </c>
      <c r="AK4584" s="72"/>
      <c r="AL4584" s="73"/>
      <c r="AM4584" s="72"/>
      <c r="AN4584" s="73"/>
      <c r="AO4584" s="74"/>
      <c r="AP4584" s="20"/>
      <c r="AQ4584" s="74"/>
      <c r="AR4584" s="20"/>
      <c r="AS4584" s="74"/>
      <c r="AT4584" s="20"/>
      <c r="AU4584" s="74" t="str">
        <f t="shared" si="2267"/>
        <v>00635U</v>
      </c>
      <c r="AV4584" s="20">
        <f t="shared" si="2273"/>
        <v>0</v>
      </c>
      <c r="AW4584" s="74" t="str">
        <f t="shared" si="2268"/>
        <v>00635U</v>
      </c>
      <c r="AX4584" s="20">
        <f t="shared" si="2269"/>
        <v>0</v>
      </c>
      <c r="AY4584" s="20">
        <f t="shared" si="2274"/>
        <v>1</v>
      </c>
      <c r="AZ4584" s="116">
        <v>39658</v>
      </c>
      <c r="BA4584" s="116"/>
      <c r="BB4584" s="20"/>
      <c r="BC4584" s="20"/>
      <c r="BD4584" s="76"/>
      <c r="BE4584" s="77"/>
      <c r="BF4584" s="77"/>
    </row>
    <row r="4585" spans="1:58" s="23" customFormat="1" ht="15.75" customHeight="1" x14ac:dyDescent="0.4">
      <c r="A4585" s="116">
        <v>39654</v>
      </c>
      <c r="B4585" s="112">
        <v>23.45</v>
      </c>
      <c r="C4585" s="112">
        <v>23.63</v>
      </c>
      <c r="D4585" s="112">
        <v>23.77</v>
      </c>
      <c r="E4585" s="112">
        <v>23.6</v>
      </c>
      <c r="F4585" s="112">
        <v>22.95</v>
      </c>
      <c r="G4585" s="112">
        <v>23.26</v>
      </c>
      <c r="H4585" s="113">
        <v>23.31</v>
      </c>
      <c r="I4585" s="90">
        <f t="shared" si="2270"/>
        <v>23.5076</v>
      </c>
      <c r="J4585" s="90">
        <f t="shared" si="2271"/>
        <v>23.674799999999998</v>
      </c>
      <c r="K4585" s="114">
        <v>17</v>
      </c>
      <c r="L4585" s="115">
        <v>0.04</v>
      </c>
      <c r="M4585" s="11"/>
      <c r="N4585" s="90">
        <v>22.91</v>
      </c>
      <c r="O4585" s="90">
        <v>23.29</v>
      </c>
      <c r="P4585" s="90">
        <v>23.89</v>
      </c>
      <c r="Q4585" s="90">
        <v>24.14</v>
      </c>
      <c r="R4585" s="63">
        <f t="shared" si="2282"/>
        <v>24.27</v>
      </c>
      <c r="S4585" s="64">
        <f t="shared" si="2281"/>
        <v>-2.2610921501706533E-2</v>
      </c>
      <c r="T4585" s="65"/>
      <c r="U4585" s="65">
        <f t="shared" si="2277"/>
        <v>0.98368398454272221</v>
      </c>
      <c r="V4585" s="65">
        <f t="shared" si="2283"/>
        <v>0.95897865215571365</v>
      </c>
      <c r="W4585" s="65">
        <f t="shared" si="2284"/>
        <v>0.94904722452361223</v>
      </c>
      <c r="X4585" s="61">
        <f t="shared" si="2272"/>
        <v>7.675906183368858E-3</v>
      </c>
      <c r="Y4585" s="66">
        <f t="shared" si="2285"/>
        <v>-1.2288135593220452E-2</v>
      </c>
      <c r="Z4585" s="61">
        <f t="shared" si="2286"/>
        <v>7.1125933740576481E-3</v>
      </c>
      <c r="AA4585" s="67">
        <f t="shared" si="2287"/>
        <v>23.5076</v>
      </c>
      <c r="AB4585" s="68">
        <f t="shared" si="2288"/>
        <v>2.3570493234395425E-2</v>
      </c>
      <c r="AC4585" s="69">
        <f t="shared" si="2289"/>
        <v>2.6084679179397639E-2</v>
      </c>
      <c r="AD4585" s="70">
        <f>_xlfn.PERCENTILE.EXC(AC4585:$AC$5675,0.5)</f>
        <v>6.0403890648516374E-2</v>
      </c>
      <c r="AE4585" s="70">
        <f>_xlfn.PERCENTILE.EXC($AC4585:AC$5675,0.35)</f>
        <v>3.5897255533988655E-2</v>
      </c>
      <c r="AF4585" s="71">
        <f t="shared" si="2278"/>
        <v>1.9064931236216536E-2</v>
      </c>
      <c r="AG4585" s="70">
        <f t="shared" si="2279"/>
        <v>-0.13924029634177276</v>
      </c>
      <c r="AH4585" s="70">
        <f t="shared" si="2280"/>
        <v>-0.18651576723388588</v>
      </c>
      <c r="AI4585" s="61" t="str">
        <f t="shared" si="2275"/>
        <v>Safety</v>
      </c>
      <c r="AJ4585" s="68" t="str">
        <f t="shared" si="2276"/>
        <v>Short VOL</v>
      </c>
      <c r="AK4585" s="72"/>
      <c r="AL4585" s="73"/>
      <c r="AM4585" s="72"/>
      <c r="AN4585" s="73"/>
      <c r="AO4585" s="74"/>
      <c r="AP4585" s="20"/>
      <c r="AQ4585" s="74"/>
      <c r="AR4585" s="20"/>
      <c r="AS4585" s="74"/>
      <c r="AT4585" s="20"/>
      <c r="AU4585" s="74" t="str">
        <f t="shared" si="2267"/>
        <v>00631L</v>
      </c>
      <c r="AV4585" s="20">
        <f t="shared" si="2273"/>
        <v>1</v>
      </c>
      <c r="AW4585" s="74" t="str">
        <f t="shared" si="2268"/>
        <v>00635U</v>
      </c>
      <c r="AX4585" s="20">
        <f t="shared" si="2269"/>
        <v>0</v>
      </c>
      <c r="AY4585" s="20">
        <f t="shared" si="2274"/>
        <v>1</v>
      </c>
      <c r="AZ4585" s="116">
        <v>39657</v>
      </c>
      <c r="BA4585" s="116"/>
      <c r="BB4585" s="20"/>
      <c r="BC4585" s="20"/>
      <c r="BD4585" s="76"/>
      <c r="BE4585" s="77"/>
      <c r="BF4585" s="77"/>
    </row>
    <row r="4586" spans="1:58" s="23" customFormat="1" ht="15.75" customHeight="1" x14ac:dyDescent="0.4">
      <c r="A4586" s="116">
        <v>39653</v>
      </c>
      <c r="B4586" s="112">
        <v>23.55</v>
      </c>
      <c r="C4586" s="112">
        <v>23.72</v>
      </c>
      <c r="D4586" s="112">
        <v>23.91</v>
      </c>
      <c r="E4586" s="112">
        <v>23.66</v>
      </c>
      <c r="F4586" s="112">
        <v>23.17</v>
      </c>
      <c r="G4586" s="112">
        <v>23.49</v>
      </c>
      <c r="H4586" s="113">
        <v>23.45</v>
      </c>
      <c r="I4586" s="90">
        <f t="shared" si="2270"/>
        <v>23.5976</v>
      </c>
      <c r="J4586" s="90">
        <f t="shared" si="2271"/>
        <v>23.773199999999999</v>
      </c>
      <c r="K4586" s="114">
        <v>18</v>
      </c>
      <c r="L4586" s="115">
        <v>0.04</v>
      </c>
      <c r="M4586" s="11"/>
      <c r="N4586" s="90">
        <v>23.44</v>
      </c>
      <c r="O4586" s="90">
        <v>23.76</v>
      </c>
      <c r="P4586" s="90">
        <v>24.06</v>
      </c>
      <c r="Q4586" s="90">
        <v>24.22</v>
      </c>
      <c r="R4586" s="63">
        <f t="shared" si="2282"/>
        <v>24.38</v>
      </c>
      <c r="S4586" s="64">
        <f t="shared" si="2281"/>
        <v>9.9953073674331427E-2</v>
      </c>
      <c r="T4586" s="65"/>
      <c r="U4586" s="65">
        <f t="shared" si="2277"/>
        <v>0.98653198653198648</v>
      </c>
      <c r="V4586" s="65">
        <f t="shared" si="2283"/>
        <v>0.97423108894430599</v>
      </c>
      <c r="W4586" s="65">
        <f t="shared" si="2284"/>
        <v>0.96779521056977713</v>
      </c>
      <c r="X4586" s="61">
        <f t="shared" si="2272"/>
        <v>7.2186836518045921E-3</v>
      </c>
      <c r="Y4586" s="66">
        <f t="shared" si="2285"/>
        <v>-8.8757396449704509E-3</v>
      </c>
      <c r="Z4586" s="61">
        <f t="shared" si="2286"/>
        <v>7.4414347221751073E-3</v>
      </c>
      <c r="AA4586" s="67">
        <f t="shared" si="2287"/>
        <v>23.5976</v>
      </c>
      <c r="AB4586" s="68">
        <f t="shared" si="2288"/>
        <v>4.6928327645050947E-3</v>
      </c>
      <c r="AC4586" s="69">
        <f t="shared" si="2289"/>
        <v>6.7235494880545487E-3</v>
      </c>
      <c r="AD4586" s="70">
        <f>_xlfn.PERCENTILE.EXC(AC4586:$AC$5675,0.5)</f>
        <v>6.0510554626262654E-2</v>
      </c>
      <c r="AE4586" s="70">
        <f>_xlfn.PERCENTILE.EXC($AC4586:AC$5675,0.35)</f>
        <v>3.5921956709107257E-2</v>
      </c>
      <c r="AF4586" s="71">
        <f t="shared" si="2278"/>
        <v>1.9064931236216536E-2</v>
      </c>
      <c r="AG4586" s="70">
        <f t="shared" si="2279"/>
        <v>-0.13924029634177276</v>
      </c>
      <c r="AH4586" s="70">
        <f t="shared" si="2280"/>
        <v>-0.18651576723388588</v>
      </c>
      <c r="AI4586" s="61" t="str">
        <f t="shared" si="2275"/>
        <v>Safety</v>
      </c>
      <c r="AJ4586" s="68" t="str">
        <f t="shared" si="2276"/>
        <v>Safety</v>
      </c>
      <c r="AK4586" s="72"/>
      <c r="AL4586" s="73"/>
      <c r="AM4586" s="72"/>
      <c r="AN4586" s="73"/>
      <c r="AO4586" s="74"/>
      <c r="AP4586" s="20"/>
      <c r="AQ4586" s="74"/>
      <c r="AR4586" s="20"/>
      <c r="AS4586" s="74"/>
      <c r="AT4586" s="20"/>
      <c r="AU4586" s="74" t="str">
        <f t="shared" si="2267"/>
        <v>00635U</v>
      </c>
      <c r="AV4586" s="20">
        <f t="shared" si="2273"/>
        <v>0</v>
      </c>
      <c r="AW4586" s="74" t="str">
        <f t="shared" si="2268"/>
        <v>00635U</v>
      </c>
      <c r="AX4586" s="20">
        <f t="shared" si="2269"/>
        <v>0</v>
      </c>
      <c r="AY4586" s="20">
        <f t="shared" si="2274"/>
        <v>1</v>
      </c>
      <c r="AZ4586" s="116">
        <v>39654</v>
      </c>
      <c r="BA4586" s="116"/>
      <c r="BB4586" s="20"/>
      <c r="BC4586" s="20"/>
      <c r="BD4586" s="76"/>
      <c r="BE4586" s="77"/>
      <c r="BF4586" s="77"/>
    </row>
    <row r="4587" spans="1:58" s="23" customFormat="1" ht="15.75" customHeight="1" x14ac:dyDescent="0.4">
      <c r="A4587" s="116">
        <v>39652</v>
      </c>
      <c r="B4587" s="112">
        <v>22.43</v>
      </c>
      <c r="C4587" s="112">
        <v>22.78</v>
      </c>
      <c r="D4587" s="112">
        <v>22.86</v>
      </c>
      <c r="E4587" s="112">
        <v>22.71</v>
      </c>
      <c r="F4587" s="112">
        <v>22.07</v>
      </c>
      <c r="G4587" s="112">
        <v>22.53</v>
      </c>
      <c r="H4587" s="113">
        <v>22.7</v>
      </c>
      <c r="I4587" s="90">
        <f t="shared" si="2270"/>
        <v>22.513999999999999</v>
      </c>
      <c r="J4587" s="90">
        <f t="shared" si="2271"/>
        <v>22.799199999999999</v>
      </c>
      <c r="K4587" s="114">
        <v>19</v>
      </c>
      <c r="L4587" s="115">
        <v>0.04</v>
      </c>
      <c r="M4587" s="11"/>
      <c r="N4587" s="90">
        <v>21.31</v>
      </c>
      <c r="O4587" s="90">
        <v>22.2</v>
      </c>
      <c r="P4587" s="90">
        <v>22.91</v>
      </c>
      <c r="Q4587" s="90">
        <v>23.33</v>
      </c>
      <c r="R4587" s="63">
        <f t="shared" si="2282"/>
        <v>23.8</v>
      </c>
      <c r="S4587" s="64">
        <f t="shared" si="2281"/>
        <v>6.1378659112369689E-3</v>
      </c>
      <c r="T4587" s="65"/>
      <c r="U4587" s="65">
        <f t="shared" si="2277"/>
        <v>0.95990990990990988</v>
      </c>
      <c r="V4587" s="65">
        <f t="shared" si="2283"/>
        <v>0.93016150152771704</v>
      </c>
      <c r="W4587" s="65">
        <f t="shared" si="2284"/>
        <v>0.9134162023146164</v>
      </c>
      <c r="X4587" s="61">
        <f t="shared" si="2272"/>
        <v>1.5604101649576523E-2</v>
      </c>
      <c r="Y4587" s="66">
        <f t="shared" si="2285"/>
        <v>-4.4033465433736518E-4</v>
      </c>
      <c r="Z4587" s="61">
        <f t="shared" si="2286"/>
        <v>1.2667673447632571E-2</v>
      </c>
      <c r="AA4587" s="67">
        <f t="shared" si="2287"/>
        <v>22.514000000000003</v>
      </c>
      <c r="AB4587" s="68">
        <f t="shared" si="2288"/>
        <v>5.2557484748944207E-2</v>
      </c>
      <c r="AC4587" s="69">
        <f t="shared" si="2289"/>
        <v>5.6499296105115171E-2</v>
      </c>
      <c r="AD4587" s="70">
        <f>_xlfn.PERCENTILE.EXC(AC4587:$AC$5675,0.5)</f>
        <v>6.0617218604008934E-2</v>
      </c>
      <c r="AE4587" s="70">
        <f>_xlfn.PERCENTILE.EXC($AC4587:AC$5675,0.35)</f>
        <v>3.5932578490144196E-2</v>
      </c>
      <c r="AF4587" s="71">
        <f t="shared" si="2278"/>
        <v>1.9384498418946766E-2</v>
      </c>
      <c r="AG4587" s="70">
        <f t="shared" si="2279"/>
        <v>-0.13924029634177276</v>
      </c>
      <c r="AH4587" s="70">
        <f t="shared" si="2280"/>
        <v>-0.18651576723388588</v>
      </c>
      <c r="AI4587" s="61" t="str">
        <f t="shared" si="2275"/>
        <v>Safety</v>
      </c>
      <c r="AJ4587" s="68" t="str">
        <f t="shared" si="2276"/>
        <v>Short VOL</v>
      </c>
      <c r="AK4587" s="72"/>
      <c r="AL4587" s="73"/>
      <c r="AM4587" s="72"/>
      <c r="AN4587" s="73"/>
      <c r="AO4587" s="74"/>
      <c r="AP4587" s="20"/>
      <c r="AQ4587" s="74"/>
      <c r="AR4587" s="20"/>
      <c r="AS4587" s="74"/>
      <c r="AT4587" s="20"/>
      <c r="AU4587" s="74" t="str">
        <f t="shared" si="2267"/>
        <v>00631L</v>
      </c>
      <c r="AV4587" s="20">
        <f t="shared" si="2273"/>
        <v>1</v>
      </c>
      <c r="AW4587" s="74" t="str">
        <f t="shared" si="2268"/>
        <v>00631L</v>
      </c>
      <c r="AX4587" s="20">
        <f t="shared" si="2269"/>
        <v>1</v>
      </c>
      <c r="AY4587" s="20">
        <f t="shared" si="2274"/>
        <v>1</v>
      </c>
      <c r="AZ4587" s="116">
        <v>39653</v>
      </c>
      <c r="BA4587" s="116"/>
      <c r="BB4587" s="20"/>
      <c r="BC4587" s="20"/>
      <c r="BD4587" s="76"/>
      <c r="BE4587" s="77"/>
      <c r="BF4587" s="77"/>
    </row>
    <row r="4588" spans="1:58" s="23" customFormat="1" ht="15.75" customHeight="1" x14ac:dyDescent="0.4">
      <c r="A4588" s="116">
        <v>39651</v>
      </c>
      <c r="B4588" s="112">
        <v>22.47</v>
      </c>
      <c r="C4588" s="112">
        <v>22.74</v>
      </c>
      <c r="D4588" s="112">
        <v>22.74</v>
      </c>
      <c r="E4588" s="112">
        <v>22.36</v>
      </c>
      <c r="F4588" s="112">
        <v>21.95</v>
      </c>
      <c r="G4588" s="112">
        <v>22.31</v>
      </c>
      <c r="H4588" s="113">
        <v>22.49</v>
      </c>
      <c r="I4588" s="90">
        <f t="shared" si="2270"/>
        <v>22.523999999999997</v>
      </c>
      <c r="J4588" s="90">
        <f t="shared" si="2271"/>
        <v>22.74</v>
      </c>
      <c r="K4588" s="114">
        <v>20</v>
      </c>
      <c r="L4588" s="115">
        <v>0.04</v>
      </c>
      <c r="M4588" s="11"/>
      <c r="N4588" s="90">
        <v>21.18</v>
      </c>
      <c r="O4588" s="90">
        <v>22.06</v>
      </c>
      <c r="P4588" s="90">
        <v>22.71</v>
      </c>
      <c r="Q4588" s="90">
        <v>23.33</v>
      </c>
      <c r="R4588" s="63">
        <f t="shared" si="2282"/>
        <v>23.589999999999996</v>
      </c>
      <c r="S4588" s="64">
        <f t="shared" si="2281"/>
        <v>-8.1127982646420863E-2</v>
      </c>
      <c r="T4588" s="65"/>
      <c r="U4588" s="65">
        <f t="shared" si="2277"/>
        <v>0.96010879419764283</v>
      </c>
      <c r="V4588" s="65">
        <f t="shared" si="2283"/>
        <v>0.93262879788639363</v>
      </c>
      <c r="W4588" s="65">
        <f t="shared" si="2284"/>
        <v>0.90784397771110159</v>
      </c>
      <c r="X4588" s="61">
        <f t="shared" si="2272"/>
        <v>1.2016021361815735E-2</v>
      </c>
      <c r="Y4588" s="66">
        <f t="shared" si="2285"/>
        <v>5.8139534883720487E-3</v>
      </c>
      <c r="Z4588" s="61">
        <f t="shared" si="2286"/>
        <v>9.589770911028285E-3</v>
      </c>
      <c r="AA4588" s="67">
        <f t="shared" si="2287"/>
        <v>22.523999999999997</v>
      </c>
      <c r="AB4588" s="68">
        <f t="shared" si="2288"/>
        <v>6.0906515580736502E-2</v>
      </c>
      <c r="AC4588" s="69">
        <f t="shared" si="2289"/>
        <v>6.3456090651557967E-2</v>
      </c>
      <c r="AD4588" s="70">
        <f>_xlfn.PERCENTILE.EXC(AC4588:$AC$5675,0.5)</f>
        <v>6.0620015235300896E-2</v>
      </c>
      <c r="AE4588" s="70">
        <f>_xlfn.PERCENTILE.EXC($AC4588:AC$5675,0.35)</f>
        <v>3.5929133433245192E-2</v>
      </c>
      <c r="AF4588" s="71">
        <f t="shared" si="2278"/>
        <v>1.9384498418946766E-2</v>
      </c>
      <c r="AG4588" s="70">
        <f t="shared" si="2279"/>
        <v>-0.13924029634177276</v>
      </c>
      <c r="AH4588" s="70">
        <f t="shared" si="2280"/>
        <v>-0.18651576723388588</v>
      </c>
      <c r="AI4588" s="61" t="str">
        <f t="shared" si="2275"/>
        <v>Short VOL</v>
      </c>
      <c r="AJ4588" s="68" t="str">
        <f t="shared" si="2276"/>
        <v>Short VOL</v>
      </c>
      <c r="AK4588" s="72"/>
      <c r="AL4588" s="73"/>
      <c r="AM4588" s="72"/>
      <c r="AN4588" s="73"/>
      <c r="AO4588" s="74"/>
      <c r="AP4588" s="20"/>
      <c r="AQ4588" s="74"/>
      <c r="AR4588" s="20"/>
      <c r="AS4588" s="74"/>
      <c r="AT4588" s="20"/>
      <c r="AU4588" s="74" t="str">
        <f t="shared" si="2267"/>
        <v>00631L</v>
      </c>
      <c r="AV4588" s="20">
        <f t="shared" si="2273"/>
        <v>1</v>
      </c>
      <c r="AW4588" s="74" t="str">
        <f t="shared" si="2268"/>
        <v>00631L</v>
      </c>
      <c r="AX4588" s="20">
        <f t="shared" si="2269"/>
        <v>1</v>
      </c>
      <c r="AY4588" s="20">
        <f t="shared" si="2274"/>
        <v>1</v>
      </c>
      <c r="AZ4588" s="116">
        <v>39652</v>
      </c>
      <c r="BA4588" s="116"/>
      <c r="BB4588" s="20"/>
      <c r="BC4588" s="20"/>
      <c r="BD4588" s="76"/>
      <c r="BE4588" s="77"/>
      <c r="BF4588" s="77"/>
    </row>
    <row r="4589" spans="1:58" s="23" customFormat="1" ht="15.75" customHeight="1" x14ac:dyDescent="0.4">
      <c r="A4589" s="116">
        <v>39650</v>
      </c>
      <c r="B4589" s="112">
        <v>23.4</v>
      </c>
      <c r="C4589" s="112">
        <v>23.44</v>
      </c>
      <c r="D4589" s="112">
        <v>23.28</v>
      </c>
      <c r="E4589" s="112">
        <v>22.77</v>
      </c>
      <c r="F4589" s="112">
        <v>22.43</v>
      </c>
      <c r="G4589" s="112">
        <v>22.69</v>
      </c>
      <c r="H4589" s="113">
        <v>22.95</v>
      </c>
      <c r="I4589" s="90">
        <f t="shared" si="2270"/>
        <v>23.406399999999998</v>
      </c>
      <c r="J4589" s="90">
        <f t="shared" si="2271"/>
        <v>23.414400000000001</v>
      </c>
      <c r="K4589" s="114">
        <v>21</v>
      </c>
      <c r="L4589" s="115">
        <v>0.04</v>
      </c>
      <c r="M4589" s="11"/>
      <c r="N4589" s="90">
        <v>23.05</v>
      </c>
      <c r="O4589" s="90">
        <v>23.18</v>
      </c>
      <c r="P4589" s="90">
        <v>23.57</v>
      </c>
      <c r="Q4589" s="90">
        <v>24.08</v>
      </c>
      <c r="R4589" s="63">
        <f t="shared" si="2282"/>
        <v>23.7</v>
      </c>
      <c r="S4589" s="64">
        <f t="shared" si="2281"/>
        <v>-4.1580041580041575E-2</v>
      </c>
      <c r="T4589" s="65"/>
      <c r="U4589" s="65">
        <f t="shared" si="2277"/>
        <v>0.99439171699741158</v>
      </c>
      <c r="V4589" s="65">
        <f t="shared" si="2283"/>
        <v>0.97793805685193047</v>
      </c>
      <c r="W4589" s="65">
        <f t="shared" si="2284"/>
        <v>0.95722591362126253</v>
      </c>
      <c r="X4589" s="61">
        <f t="shared" si="2272"/>
        <v>1.709401709401825E-3</v>
      </c>
      <c r="Y4589" s="66">
        <f t="shared" si="2285"/>
        <v>7.9051383399209359E-3</v>
      </c>
      <c r="Z4589" s="61">
        <f t="shared" si="2286"/>
        <v>3.417868617131499E-4</v>
      </c>
      <c r="AA4589" s="67">
        <f t="shared" si="2287"/>
        <v>23.406399999999998</v>
      </c>
      <c r="AB4589" s="68">
        <f t="shared" si="2288"/>
        <v>1.5184381778741773E-2</v>
      </c>
      <c r="AC4589" s="69">
        <f t="shared" si="2289"/>
        <v>1.5462039045553022E-2</v>
      </c>
      <c r="AD4589" s="70">
        <f>_xlfn.PERCENTILE.EXC(AC4589:$AC$5675,0.5)</f>
        <v>6.0617218604008934E-2</v>
      </c>
      <c r="AE4589" s="70">
        <f>_xlfn.PERCENTILE.EXC($AC4589:AC$5675,0.35)</f>
        <v>3.5920056618713517E-2</v>
      </c>
      <c r="AF4589" s="71">
        <f t="shared" si="2278"/>
        <v>1.9384498418946766E-2</v>
      </c>
      <c r="AG4589" s="70">
        <f t="shared" si="2279"/>
        <v>-0.13924029634177276</v>
      </c>
      <c r="AH4589" s="70">
        <f t="shared" si="2280"/>
        <v>-0.18651576723388588</v>
      </c>
      <c r="AI4589" s="61" t="str">
        <f t="shared" si="2275"/>
        <v>Safety</v>
      </c>
      <c r="AJ4589" s="68" t="str">
        <f t="shared" si="2276"/>
        <v>Safety</v>
      </c>
      <c r="AK4589" s="72"/>
      <c r="AL4589" s="73"/>
      <c r="AM4589" s="72"/>
      <c r="AN4589" s="73"/>
      <c r="AO4589" s="74"/>
      <c r="AP4589" s="20"/>
      <c r="AQ4589" s="74"/>
      <c r="AR4589" s="20"/>
      <c r="AS4589" s="74"/>
      <c r="AT4589" s="20"/>
      <c r="AU4589" s="74" t="str">
        <f t="shared" si="2267"/>
        <v>00635U</v>
      </c>
      <c r="AV4589" s="20">
        <f t="shared" si="2273"/>
        <v>0</v>
      </c>
      <c r="AW4589" s="74" t="str">
        <f t="shared" si="2268"/>
        <v>00635U</v>
      </c>
      <c r="AX4589" s="20">
        <f t="shared" si="2269"/>
        <v>0</v>
      </c>
      <c r="AY4589" s="20">
        <f t="shared" si="2274"/>
        <v>1</v>
      </c>
      <c r="AZ4589" s="116">
        <v>39651</v>
      </c>
      <c r="BA4589" s="116"/>
      <c r="BB4589" s="20"/>
      <c r="BC4589" s="20"/>
      <c r="BD4589" s="76"/>
      <c r="BE4589" s="77"/>
      <c r="BF4589" s="77"/>
    </row>
    <row r="4590" spans="1:58" s="23" customFormat="1" ht="15.75" customHeight="1" x14ac:dyDescent="0.4">
      <c r="A4590" s="116">
        <v>39647</v>
      </c>
      <c r="B4590" s="112">
        <v>24.05</v>
      </c>
      <c r="C4590" s="112">
        <v>23.8</v>
      </c>
      <c r="D4590" s="112">
        <v>23.57</v>
      </c>
      <c r="E4590" s="112">
        <v>23.03</v>
      </c>
      <c r="F4590" s="112">
        <v>22.58</v>
      </c>
      <c r="G4590" s="112">
        <v>23.03</v>
      </c>
      <c r="H4590" s="113">
        <v>23.12</v>
      </c>
      <c r="I4590" s="90">
        <f t="shared" si="2270"/>
        <v>24.02</v>
      </c>
      <c r="J4590" s="90">
        <f t="shared" si="2271"/>
        <v>23.772400000000001</v>
      </c>
      <c r="K4590" s="114">
        <v>22</v>
      </c>
      <c r="L4590" s="115">
        <v>0.04</v>
      </c>
      <c r="M4590" s="11"/>
      <c r="N4590" s="90">
        <v>24.05</v>
      </c>
      <c r="O4590" s="90">
        <v>23.8</v>
      </c>
      <c r="P4590" s="90">
        <v>23.97</v>
      </c>
      <c r="Q4590" s="90">
        <v>24.27</v>
      </c>
      <c r="R4590" s="63">
        <f t="shared" si="2282"/>
        <v>23.719999999999995</v>
      </c>
      <c r="S4590" s="64">
        <f t="shared" si="2281"/>
        <v>-3.8384646141543417E-2</v>
      </c>
      <c r="T4590" s="65"/>
      <c r="U4590" s="65">
        <f t="shared" si="2277"/>
        <v>1.0105042016806722</v>
      </c>
      <c r="V4590" s="65">
        <f t="shared" si="2283"/>
        <v>1.0033375052148519</v>
      </c>
      <c r="W4590" s="65">
        <f t="shared" si="2284"/>
        <v>0.99093531108364241</v>
      </c>
      <c r="X4590" s="61">
        <f t="shared" si="2272"/>
        <v>-1.0395010395010394E-2</v>
      </c>
      <c r="Y4590" s="66">
        <f t="shared" si="2285"/>
        <v>3.9079461571862725E-3</v>
      </c>
      <c r="Z4590" s="61">
        <f t="shared" si="2286"/>
        <v>-1.0308076602830911E-2</v>
      </c>
      <c r="AA4590" s="67">
        <f t="shared" si="2287"/>
        <v>24.020000000000003</v>
      </c>
      <c r="AB4590" s="68">
        <f t="shared" si="2288"/>
        <v>0</v>
      </c>
      <c r="AC4590" s="69">
        <f t="shared" si="2289"/>
        <v>-1.2474012474011469E-3</v>
      </c>
      <c r="AD4590" s="70">
        <f>_xlfn.PERCENTILE.EXC(AC4590:$AC$5675,0.5)</f>
        <v>6.0620015235300896E-2</v>
      </c>
      <c r="AE4590" s="70">
        <f>_xlfn.PERCENTILE.EXC($AC4590:AC$5675,0.35)</f>
        <v>3.5932086339158627E-2</v>
      </c>
      <c r="AF4590" s="71">
        <f t="shared" si="2278"/>
        <v>1.9632969098764656E-2</v>
      </c>
      <c r="AG4590" s="70">
        <f t="shared" si="2279"/>
        <v>-0.13924029634177276</v>
      </c>
      <c r="AH4590" s="70">
        <f t="shared" si="2280"/>
        <v>-0.18651576723388588</v>
      </c>
      <c r="AI4590" s="61" t="str">
        <f t="shared" si="2275"/>
        <v>Safety</v>
      </c>
      <c r="AJ4590" s="68" t="str">
        <f t="shared" si="2276"/>
        <v>Safety</v>
      </c>
      <c r="AK4590" s="72"/>
      <c r="AL4590" s="73"/>
      <c r="AM4590" s="72"/>
      <c r="AN4590" s="73"/>
      <c r="AO4590" s="74"/>
      <c r="AP4590" s="20"/>
      <c r="AQ4590" s="74"/>
      <c r="AR4590" s="20"/>
      <c r="AS4590" s="74"/>
      <c r="AT4590" s="20"/>
      <c r="AU4590" s="74" t="str">
        <f t="shared" si="2267"/>
        <v>00635U</v>
      </c>
      <c r="AV4590" s="20">
        <f t="shared" si="2273"/>
        <v>0</v>
      </c>
      <c r="AW4590" s="74" t="str">
        <f t="shared" si="2268"/>
        <v>00635U</v>
      </c>
      <c r="AX4590" s="20">
        <f t="shared" si="2269"/>
        <v>0</v>
      </c>
      <c r="AY4590" s="20">
        <f t="shared" si="2274"/>
        <v>1</v>
      </c>
      <c r="AZ4590" s="116">
        <v>39650</v>
      </c>
      <c r="BA4590" s="116"/>
      <c r="BB4590" s="20"/>
      <c r="BC4590" s="20"/>
      <c r="BD4590" s="76"/>
      <c r="BE4590" s="77"/>
      <c r="BF4590" s="77"/>
    </row>
    <row r="4591" spans="1:58" s="23" customFormat="1" ht="15.75" customHeight="1" x14ac:dyDescent="0.4">
      <c r="A4591" s="116">
        <v>39646</v>
      </c>
      <c r="B4591" s="112">
        <v>24.25</v>
      </c>
      <c r="C4591" s="112">
        <v>23.99</v>
      </c>
      <c r="D4591" s="112">
        <v>23.7</v>
      </c>
      <c r="E4591" s="112">
        <v>23.14</v>
      </c>
      <c r="F4591" s="112">
        <v>22.71</v>
      </c>
      <c r="G4591" s="112">
        <v>23.2</v>
      </c>
      <c r="H4591" s="113">
        <v>23.26</v>
      </c>
      <c r="I4591" s="90">
        <f t="shared" si="2270"/>
        <v>24.229199999999999</v>
      </c>
      <c r="J4591" s="90">
        <f t="shared" si="2271"/>
        <v>23.966799999999999</v>
      </c>
      <c r="K4591" s="114">
        <v>23</v>
      </c>
      <c r="L4591" s="115">
        <v>0.04</v>
      </c>
      <c r="M4591" s="11"/>
      <c r="N4591" s="90">
        <v>25.01</v>
      </c>
      <c r="O4591" s="90">
        <v>24.37</v>
      </c>
      <c r="P4591" s="90">
        <v>24.33</v>
      </c>
      <c r="Q4591" s="90">
        <v>24.46</v>
      </c>
      <c r="R4591" s="63">
        <f t="shared" si="2282"/>
        <v>23.69</v>
      </c>
      <c r="S4591" s="64">
        <f t="shared" si="2281"/>
        <v>-3.5856573705179222E-3</v>
      </c>
      <c r="T4591" s="65"/>
      <c r="U4591" s="65">
        <f t="shared" si="2277"/>
        <v>1.0262617972917523</v>
      </c>
      <c r="V4591" s="65">
        <f t="shared" si="2283"/>
        <v>1.0279490341142623</v>
      </c>
      <c r="W4591" s="65">
        <f t="shared" si="2284"/>
        <v>1.0224856909239575</v>
      </c>
      <c r="X4591" s="61">
        <f t="shared" si="2272"/>
        <v>-1.0721649484536147E-2</v>
      </c>
      <c r="Y4591" s="66">
        <f t="shared" si="2285"/>
        <v>5.1858254105445548E-3</v>
      </c>
      <c r="Z4591" s="61">
        <f t="shared" si="2286"/>
        <v>-1.0829907714658327E-2</v>
      </c>
      <c r="AA4591" s="67">
        <f t="shared" si="2287"/>
        <v>24.229200000000002</v>
      </c>
      <c r="AB4591" s="68">
        <f t="shared" si="2288"/>
        <v>-3.0387844862055237E-2</v>
      </c>
      <c r="AC4591" s="69">
        <f t="shared" si="2289"/>
        <v>-3.121951219512192E-2</v>
      </c>
      <c r="AD4591" s="70">
        <f>_xlfn.PERCENTILE.EXC(AC4591:$AC$5675,0.5)</f>
        <v>6.0622811866592859E-2</v>
      </c>
      <c r="AE4591" s="70">
        <f>_xlfn.PERCENTILE.EXC($AC4591:AC$5675,0.35)</f>
        <v>3.5938155287310827E-2</v>
      </c>
      <c r="AF4591" s="71">
        <f t="shared" si="2278"/>
        <v>1.9707021381327534E-2</v>
      </c>
      <c r="AG4591" s="70">
        <f t="shared" si="2279"/>
        <v>-0.13924029634177276</v>
      </c>
      <c r="AH4591" s="70">
        <f t="shared" si="2280"/>
        <v>-0.18651576723388588</v>
      </c>
      <c r="AI4591" s="61" t="str">
        <f t="shared" si="2275"/>
        <v>Safety</v>
      </c>
      <c r="AJ4591" s="68" t="str">
        <f t="shared" si="2276"/>
        <v>Safety</v>
      </c>
      <c r="AK4591" s="72"/>
      <c r="AL4591" s="73"/>
      <c r="AM4591" s="72"/>
      <c r="AN4591" s="73"/>
      <c r="AO4591" s="74"/>
      <c r="AP4591" s="20"/>
      <c r="AQ4591" s="74"/>
      <c r="AR4591" s="20"/>
      <c r="AS4591" s="74"/>
      <c r="AT4591" s="20"/>
      <c r="AU4591" s="74" t="str">
        <f t="shared" si="2267"/>
        <v>00635U</v>
      </c>
      <c r="AV4591" s="20">
        <f t="shared" si="2273"/>
        <v>0</v>
      </c>
      <c r="AW4591" s="74" t="str">
        <f t="shared" si="2268"/>
        <v>00635U</v>
      </c>
      <c r="AX4591" s="20">
        <f t="shared" si="2269"/>
        <v>0</v>
      </c>
      <c r="AY4591" s="20">
        <f t="shared" si="2274"/>
        <v>1</v>
      </c>
      <c r="AZ4591" s="116">
        <v>39647</v>
      </c>
      <c r="BA4591" s="116"/>
      <c r="BB4591" s="20"/>
      <c r="BC4591" s="20"/>
      <c r="BD4591" s="76"/>
      <c r="BE4591" s="77"/>
      <c r="BF4591" s="77"/>
    </row>
    <row r="4592" spans="1:58" s="23" customFormat="1" ht="15.75" customHeight="1" x14ac:dyDescent="0.4">
      <c r="A4592" s="116">
        <v>39645</v>
      </c>
      <c r="B4592" s="112">
        <v>24.72</v>
      </c>
      <c r="C4592" s="112">
        <v>24.48</v>
      </c>
      <c r="D4592" s="112">
        <v>23.94</v>
      </c>
      <c r="E4592" s="112">
        <v>23.57</v>
      </c>
      <c r="F4592" s="112">
        <v>23</v>
      </c>
      <c r="G4592" s="112">
        <v>23.47</v>
      </c>
      <c r="H4592" s="113">
        <v>23.5</v>
      </c>
      <c r="I4592" s="90">
        <f t="shared" si="2270"/>
        <v>24.7104</v>
      </c>
      <c r="J4592" s="90">
        <f t="shared" si="2271"/>
        <v>24.458400000000001</v>
      </c>
      <c r="K4592" s="114">
        <v>24</v>
      </c>
      <c r="L4592" s="115">
        <v>0.04</v>
      </c>
      <c r="M4592" s="11"/>
      <c r="N4592" s="90">
        <v>25.1</v>
      </c>
      <c r="O4592" s="90">
        <v>24.56</v>
      </c>
      <c r="P4592" s="90">
        <v>24.57</v>
      </c>
      <c r="Q4592" s="90">
        <v>24.65</v>
      </c>
      <c r="R4592" s="63">
        <f t="shared" si="2282"/>
        <v>24.029999999999994</v>
      </c>
      <c r="S4592" s="64">
        <f t="shared" si="2281"/>
        <v>-0.1205325858444288</v>
      </c>
      <c r="T4592" s="65"/>
      <c r="U4592" s="65">
        <f t="shared" si="2277"/>
        <v>1.0219869706840392</v>
      </c>
      <c r="V4592" s="65">
        <f t="shared" si="2283"/>
        <v>1.0215710215710216</v>
      </c>
      <c r="W4592" s="65">
        <f t="shared" si="2284"/>
        <v>1.0182555780933065</v>
      </c>
      <c r="X4592" s="61">
        <f t="shared" si="2272"/>
        <v>-9.7087378640776066E-3</v>
      </c>
      <c r="Y4592" s="66">
        <f t="shared" si="2285"/>
        <v>-2.969876962240148E-3</v>
      </c>
      <c r="Z4592" s="61">
        <f t="shared" si="2286"/>
        <v>-1.0198135198135153E-2</v>
      </c>
      <c r="AA4592" s="67">
        <f t="shared" si="2287"/>
        <v>24.7104</v>
      </c>
      <c r="AB4592" s="68">
        <f t="shared" si="2288"/>
        <v>-1.5139442231075799E-2</v>
      </c>
      <c r="AC4592" s="69">
        <f t="shared" si="2289"/>
        <v>-1.5521912350597668E-2</v>
      </c>
      <c r="AD4592" s="70">
        <f>_xlfn.PERCENTILE.EXC(AC4592:$AC$5675,0.5)</f>
        <v>6.068025839231278E-2</v>
      </c>
      <c r="AE4592" s="70">
        <f>_xlfn.PERCENTILE.EXC($AC4592:AC$5675,0.35)</f>
        <v>3.5942414654831702E-2</v>
      </c>
      <c r="AF4592" s="71">
        <f t="shared" si="2278"/>
        <v>1.9892614988321167E-2</v>
      </c>
      <c r="AG4592" s="70">
        <f t="shared" si="2279"/>
        <v>-0.13924029634177276</v>
      </c>
      <c r="AH4592" s="70">
        <f t="shared" si="2280"/>
        <v>-0.18651576723388588</v>
      </c>
      <c r="AI4592" s="61" t="str">
        <f t="shared" si="2275"/>
        <v>Safety</v>
      </c>
      <c r="AJ4592" s="68" t="str">
        <f t="shared" si="2276"/>
        <v>Safety</v>
      </c>
      <c r="AK4592" s="72"/>
      <c r="AL4592" s="73"/>
      <c r="AM4592" s="72"/>
      <c r="AN4592" s="73"/>
      <c r="AO4592" s="74"/>
      <c r="AP4592" s="20"/>
      <c r="AQ4592" s="74"/>
      <c r="AR4592" s="20"/>
      <c r="AS4592" s="74"/>
      <c r="AT4592" s="20"/>
      <c r="AU4592" s="74" t="str">
        <f t="shared" ref="AU4592:AU4655" si="2290">IF(AC4592&gt;AF4592,"00631L",IF(AC4592&lt;AG4592,"Cash","00635U"))</f>
        <v>00635U</v>
      </c>
      <c r="AV4592" s="20">
        <f t="shared" si="2273"/>
        <v>0</v>
      </c>
      <c r="AW4592" s="74" t="str">
        <f t="shared" ref="AW4592:AW4655" si="2291">IF(AC4592&gt;AE4592,"00631L",IF(AC4592&lt;AH4592,"00631L","00635U"))</f>
        <v>00635U</v>
      </c>
      <c r="AX4592" s="20">
        <f t="shared" si="2269"/>
        <v>0</v>
      </c>
      <c r="AY4592" s="20">
        <f t="shared" si="2274"/>
        <v>1</v>
      </c>
      <c r="AZ4592" s="116">
        <v>39646</v>
      </c>
      <c r="BA4592" s="116"/>
      <c r="BB4592" s="20"/>
      <c r="BC4592" s="20"/>
      <c r="BD4592" s="76"/>
      <c r="BE4592" s="77"/>
      <c r="BF4592" s="77"/>
    </row>
    <row r="4593" spans="1:58" s="23" customFormat="1" ht="15.75" customHeight="1" x14ac:dyDescent="0.4">
      <c r="A4593" s="116">
        <v>39644</v>
      </c>
      <c r="B4593" s="112">
        <v>28.43</v>
      </c>
      <c r="C4593" s="112">
        <v>26.12</v>
      </c>
      <c r="D4593" s="112">
        <v>26.04</v>
      </c>
      <c r="E4593" s="112">
        <v>25.3</v>
      </c>
      <c r="F4593" s="112">
        <v>24.84</v>
      </c>
      <c r="G4593" s="112">
        <v>24.42</v>
      </c>
      <c r="H4593" s="113">
        <v>24.62</v>
      </c>
      <c r="I4593" s="90">
        <f t="shared" si="2270"/>
        <v>26.12</v>
      </c>
      <c r="J4593" s="90">
        <f t="shared" si="2271"/>
        <v>26.04</v>
      </c>
      <c r="K4593" s="114">
        <v>0</v>
      </c>
      <c r="L4593" s="115">
        <v>5.2631578947368418E-2</v>
      </c>
      <c r="M4593" s="11"/>
      <c r="N4593" s="90">
        <v>28.54</v>
      </c>
      <c r="O4593" s="90">
        <v>25.97</v>
      </c>
      <c r="P4593" s="90">
        <v>26.2</v>
      </c>
      <c r="Q4593" s="90">
        <v>25.89</v>
      </c>
      <c r="R4593" s="63">
        <f t="shared" si="2282"/>
        <v>23.630000000000003</v>
      </c>
      <c r="S4593" s="64">
        <f t="shared" si="2281"/>
        <v>2.1067415730336631E-3</v>
      </c>
      <c r="T4593" s="65"/>
      <c r="U4593" s="65">
        <f t="shared" si="2277"/>
        <v>1.0989603388525222</v>
      </c>
      <c r="V4593" s="65">
        <f t="shared" si="2283"/>
        <v>1.0893129770992367</v>
      </c>
      <c r="W4593" s="65">
        <f t="shared" si="2284"/>
        <v>1.1023561220548475</v>
      </c>
      <c r="X4593" s="61">
        <f t="shared" si="2272"/>
        <v>-8.1252198381990812E-2</v>
      </c>
      <c r="Y4593" s="66">
        <f t="shared" si="2285"/>
        <v>-2.6877470355731212E-2</v>
      </c>
      <c r="Z4593" s="61">
        <f t="shared" si="2286"/>
        <v>-3.0627871362940984E-3</v>
      </c>
      <c r="AA4593" s="67">
        <f t="shared" si="2287"/>
        <v>26.12</v>
      </c>
      <c r="AB4593" s="68">
        <f t="shared" si="2288"/>
        <v>-3.8542396636299732E-3</v>
      </c>
      <c r="AC4593" s="69">
        <f t="shared" si="2289"/>
        <v>-8.479327259985979E-2</v>
      </c>
      <c r="AD4593" s="70">
        <f>_xlfn.PERCENTILE.EXC(AC4593:$AC$5675,0.5)</f>
        <v>6.0737704918032709E-2</v>
      </c>
      <c r="AE4593" s="70">
        <f>_xlfn.PERCENTILE.EXC($AC4593:AC$5675,0.35)</f>
        <v>3.5955493912755022E-2</v>
      </c>
      <c r="AF4593" s="71">
        <f t="shared" si="2278"/>
        <v>2.0094618201157845E-2</v>
      </c>
      <c r="AG4593" s="70">
        <f t="shared" si="2279"/>
        <v>-0.13924029634177276</v>
      </c>
      <c r="AH4593" s="70">
        <f t="shared" si="2280"/>
        <v>-0.18651576723388588</v>
      </c>
      <c r="AI4593" s="61" t="str">
        <f t="shared" si="2275"/>
        <v>Safety</v>
      </c>
      <c r="AJ4593" s="68" t="str">
        <f t="shared" si="2276"/>
        <v>Safety</v>
      </c>
      <c r="AK4593" s="72"/>
      <c r="AL4593" s="73"/>
      <c r="AM4593" s="72"/>
      <c r="AN4593" s="73"/>
      <c r="AO4593" s="74"/>
      <c r="AP4593" s="20"/>
      <c r="AQ4593" s="74"/>
      <c r="AR4593" s="20"/>
      <c r="AS4593" s="74"/>
      <c r="AT4593" s="20"/>
      <c r="AU4593" s="74" t="str">
        <f t="shared" si="2290"/>
        <v>00635U</v>
      </c>
      <c r="AV4593" s="20">
        <f t="shared" si="2273"/>
        <v>0</v>
      </c>
      <c r="AW4593" s="74" t="str">
        <f t="shared" si="2291"/>
        <v>00635U</v>
      </c>
      <c r="AX4593" s="20">
        <f t="shared" si="2269"/>
        <v>0</v>
      </c>
      <c r="AY4593" s="20">
        <f t="shared" si="2274"/>
        <v>1</v>
      </c>
      <c r="AZ4593" s="116">
        <v>39645</v>
      </c>
      <c r="BA4593" s="116"/>
      <c r="BB4593" s="20"/>
      <c r="BC4593" s="20"/>
      <c r="BD4593" s="76"/>
      <c r="BE4593" s="77"/>
      <c r="BF4593" s="77"/>
    </row>
    <row r="4594" spans="1:58" s="23" customFormat="1" ht="15.75" customHeight="1" x14ac:dyDescent="0.4">
      <c r="A4594" s="116">
        <v>39643</v>
      </c>
      <c r="B4594" s="112">
        <v>28.03</v>
      </c>
      <c r="C4594" s="112">
        <v>25.89</v>
      </c>
      <c r="D4594" s="112">
        <v>25.49</v>
      </c>
      <c r="E4594" s="112">
        <v>24.93</v>
      </c>
      <c r="F4594" s="112">
        <v>24.47</v>
      </c>
      <c r="G4594" s="112">
        <v>24.23</v>
      </c>
      <c r="H4594" s="113">
        <v>24.72</v>
      </c>
      <c r="I4594" s="90">
        <f t="shared" si="2270"/>
        <v>26.002631578947369</v>
      </c>
      <c r="J4594" s="90">
        <f t="shared" si="2271"/>
        <v>25.511052631578945</v>
      </c>
      <c r="K4594" s="114">
        <v>1</v>
      </c>
      <c r="L4594" s="115">
        <v>5.2631578947368418E-2</v>
      </c>
      <c r="M4594" s="11"/>
      <c r="N4594" s="90">
        <v>28.48</v>
      </c>
      <c r="O4594" s="90">
        <v>25.88</v>
      </c>
      <c r="P4594" s="90">
        <v>25.93</v>
      </c>
      <c r="Q4594" s="90">
        <v>25.67</v>
      </c>
      <c r="R4594" s="63">
        <f t="shared" si="2282"/>
        <v>23.330000000000002</v>
      </c>
      <c r="S4594" s="64">
        <f t="shared" si="2281"/>
        <v>3.6013095671153218E-2</v>
      </c>
      <c r="T4594" s="65"/>
      <c r="U4594" s="65">
        <f t="shared" si="2277"/>
        <v>1.1004636785162287</v>
      </c>
      <c r="V4594" s="65">
        <f t="shared" si="2283"/>
        <v>1.0983416891631315</v>
      </c>
      <c r="W4594" s="65">
        <f t="shared" si="2284"/>
        <v>1.1094663030775223</v>
      </c>
      <c r="X4594" s="61">
        <f t="shared" si="2272"/>
        <v>-7.6346771316446682E-2</v>
      </c>
      <c r="Y4594" s="66">
        <f t="shared" si="2285"/>
        <v>-8.4235860409145949E-3</v>
      </c>
      <c r="Z4594" s="61">
        <f t="shared" si="2286"/>
        <v>-1.8904969132679E-2</v>
      </c>
      <c r="AA4594" s="67">
        <f t="shared" si="2287"/>
        <v>26.002631578947369</v>
      </c>
      <c r="AB4594" s="68">
        <f t="shared" si="2288"/>
        <v>-1.5800561797752785E-2</v>
      </c>
      <c r="AC4594" s="69">
        <f t="shared" si="2289"/>
        <v>-8.6986250739207557E-2</v>
      </c>
      <c r="AD4594" s="70">
        <f>_xlfn.PERCENTILE.EXC(AC4594:$AC$5675,0.5)</f>
        <v>6.0778724649408575E-2</v>
      </c>
      <c r="AE4594" s="70">
        <f>_xlfn.PERCENTILE.EXC($AC4594:AC$5675,0.35)</f>
        <v>3.5973591664130153E-2</v>
      </c>
      <c r="AF4594" s="71">
        <f t="shared" si="2278"/>
        <v>2.0232833438375977E-2</v>
      </c>
      <c r="AG4594" s="70">
        <f t="shared" si="2279"/>
        <v>-0.13924029634177276</v>
      </c>
      <c r="AH4594" s="70">
        <f t="shared" si="2280"/>
        <v>-0.18651576723388588</v>
      </c>
      <c r="AI4594" s="61" t="str">
        <f t="shared" si="2275"/>
        <v>Safety</v>
      </c>
      <c r="AJ4594" s="68" t="str">
        <f t="shared" si="2276"/>
        <v>Safety</v>
      </c>
      <c r="AK4594" s="72"/>
      <c r="AL4594" s="73"/>
      <c r="AM4594" s="72"/>
      <c r="AN4594" s="73"/>
      <c r="AO4594" s="74"/>
      <c r="AP4594" s="20"/>
      <c r="AQ4594" s="74"/>
      <c r="AR4594" s="20"/>
      <c r="AS4594" s="74"/>
      <c r="AT4594" s="20"/>
      <c r="AU4594" s="74" t="str">
        <f t="shared" si="2290"/>
        <v>00635U</v>
      </c>
      <c r="AV4594" s="20">
        <f t="shared" si="2273"/>
        <v>0</v>
      </c>
      <c r="AW4594" s="74" t="str">
        <f t="shared" si="2291"/>
        <v>00635U</v>
      </c>
      <c r="AX4594" s="20">
        <f t="shared" si="2269"/>
        <v>0</v>
      </c>
      <c r="AY4594" s="20">
        <f t="shared" si="2274"/>
        <v>1</v>
      </c>
      <c r="AZ4594" s="116">
        <v>39644</v>
      </c>
      <c r="BA4594" s="116"/>
      <c r="BB4594" s="20"/>
      <c r="BC4594" s="20"/>
      <c r="BD4594" s="76"/>
      <c r="BE4594" s="77"/>
      <c r="BF4594" s="77"/>
    </row>
    <row r="4595" spans="1:58" s="23" customFormat="1" ht="15.75" customHeight="1" x14ac:dyDescent="0.4">
      <c r="A4595" s="116">
        <v>39640</v>
      </c>
      <c r="B4595" s="112">
        <v>27.15</v>
      </c>
      <c r="C4595" s="112">
        <v>25.25</v>
      </c>
      <c r="D4595" s="112">
        <v>24.99</v>
      </c>
      <c r="E4595" s="112">
        <v>24.78</v>
      </c>
      <c r="F4595" s="112">
        <v>24.44</v>
      </c>
      <c r="G4595" s="112">
        <v>24.04</v>
      </c>
      <c r="H4595" s="113">
        <v>24.42</v>
      </c>
      <c r="I4595" s="90">
        <f t="shared" si="2270"/>
        <v>25.45</v>
      </c>
      <c r="J4595" s="90">
        <f t="shared" si="2271"/>
        <v>25.01736842105263</v>
      </c>
      <c r="K4595" s="114">
        <v>2</v>
      </c>
      <c r="L4595" s="115">
        <v>5.2631578947368418E-2</v>
      </c>
      <c r="M4595" s="11"/>
      <c r="N4595" s="90">
        <v>27.49</v>
      </c>
      <c r="O4595" s="90">
        <v>25.52</v>
      </c>
      <c r="P4595" s="90">
        <v>25.5</v>
      </c>
      <c r="Q4595" s="90">
        <v>25.36</v>
      </c>
      <c r="R4595" s="63">
        <f t="shared" si="2282"/>
        <v>23.529999999999998</v>
      </c>
      <c r="S4595" s="64">
        <f t="shared" si="2281"/>
        <v>7.4247753028526708E-2</v>
      </c>
      <c r="T4595" s="65"/>
      <c r="U4595" s="65">
        <f t="shared" si="2277"/>
        <v>1.077194357366771</v>
      </c>
      <c r="V4595" s="65">
        <f t="shared" si="2283"/>
        <v>1.0780392156862744</v>
      </c>
      <c r="W4595" s="65">
        <f t="shared" si="2284"/>
        <v>1.0839905362776026</v>
      </c>
      <c r="X4595" s="61">
        <f t="shared" si="2272"/>
        <v>-6.9981583793738436E-2</v>
      </c>
      <c r="Y4595" s="66">
        <f t="shared" si="2285"/>
        <v>-1.4527845036319589E-2</v>
      </c>
      <c r="Z4595" s="61">
        <f t="shared" si="2286"/>
        <v>-1.6999276186537089E-2</v>
      </c>
      <c r="AA4595" s="67">
        <f t="shared" si="2287"/>
        <v>25.45</v>
      </c>
      <c r="AB4595" s="68">
        <f t="shared" si="2288"/>
        <v>-1.2368133866860672E-2</v>
      </c>
      <c r="AC4595" s="69">
        <f t="shared" si="2289"/>
        <v>-7.4208803201164034E-2</v>
      </c>
      <c r="AD4595" s="70">
        <f>_xlfn.PERCENTILE.EXC(AC4595:$AC$5675,0.5)</f>
        <v>6.0819744380784441E-2</v>
      </c>
      <c r="AE4595" s="70">
        <f>_xlfn.PERCENTILE.EXC($AC4595:AC$5675,0.35)</f>
        <v>3.5985762158908668E-2</v>
      </c>
      <c r="AF4595" s="71">
        <f t="shared" si="2278"/>
        <v>2.0298863913124451E-2</v>
      </c>
      <c r="AG4595" s="70">
        <f t="shared" si="2279"/>
        <v>-0.13924029634177276</v>
      </c>
      <c r="AH4595" s="70">
        <f t="shared" si="2280"/>
        <v>-0.18651576723388588</v>
      </c>
      <c r="AI4595" s="61" t="str">
        <f t="shared" si="2275"/>
        <v>Safety</v>
      </c>
      <c r="AJ4595" s="68" t="str">
        <f t="shared" si="2276"/>
        <v>Safety</v>
      </c>
      <c r="AK4595" s="72"/>
      <c r="AL4595" s="73"/>
      <c r="AM4595" s="72"/>
      <c r="AN4595" s="73"/>
      <c r="AO4595" s="74"/>
      <c r="AP4595" s="20"/>
      <c r="AQ4595" s="74"/>
      <c r="AR4595" s="20"/>
      <c r="AS4595" s="74"/>
      <c r="AT4595" s="20"/>
      <c r="AU4595" s="74" t="str">
        <f t="shared" si="2290"/>
        <v>00635U</v>
      </c>
      <c r="AV4595" s="20">
        <f t="shared" si="2273"/>
        <v>0</v>
      </c>
      <c r="AW4595" s="74" t="str">
        <f t="shared" si="2291"/>
        <v>00635U</v>
      </c>
      <c r="AX4595" s="20">
        <f t="shared" si="2269"/>
        <v>0</v>
      </c>
      <c r="AY4595" s="20">
        <f t="shared" si="2274"/>
        <v>1</v>
      </c>
      <c r="AZ4595" s="116">
        <v>39643</v>
      </c>
      <c r="BA4595" s="116"/>
      <c r="BB4595" s="20"/>
      <c r="BC4595" s="20"/>
      <c r="BD4595" s="76"/>
      <c r="BE4595" s="77"/>
      <c r="BF4595" s="77"/>
    </row>
    <row r="4596" spans="1:58" s="23" customFormat="1" ht="15.75" customHeight="1" x14ac:dyDescent="0.4">
      <c r="A4596" s="116">
        <v>39639</v>
      </c>
      <c r="B4596" s="112">
        <v>25.61</v>
      </c>
      <c r="C4596" s="112">
        <v>24.86</v>
      </c>
      <c r="D4596" s="112">
        <v>24.7</v>
      </c>
      <c r="E4596" s="112">
        <v>24.52</v>
      </c>
      <c r="F4596" s="112">
        <v>24.1</v>
      </c>
      <c r="G4596" s="112">
        <v>23.79</v>
      </c>
      <c r="H4596" s="113">
        <v>24.29</v>
      </c>
      <c r="I4596" s="90">
        <f t="shared" si="2270"/>
        <v>24.978421052631578</v>
      </c>
      <c r="J4596" s="90">
        <f t="shared" si="2271"/>
        <v>24.725263157894737</v>
      </c>
      <c r="K4596" s="114">
        <v>3</v>
      </c>
      <c r="L4596" s="115">
        <v>5.2631578947368418E-2</v>
      </c>
      <c r="M4596" s="11"/>
      <c r="N4596" s="90">
        <v>25.59</v>
      </c>
      <c r="O4596" s="90">
        <v>24.39</v>
      </c>
      <c r="P4596" s="90">
        <v>24.69</v>
      </c>
      <c r="Q4596" s="90">
        <v>24.78</v>
      </c>
      <c r="R4596" s="63">
        <f t="shared" si="2282"/>
        <v>23.49</v>
      </c>
      <c r="S4596" s="64">
        <f t="shared" si="2281"/>
        <v>1.4268727705112939E-2</v>
      </c>
      <c r="T4596" s="65"/>
      <c r="U4596" s="65">
        <f t="shared" si="2277"/>
        <v>1.04920049200492</v>
      </c>
      <c r="V4596" s="65">
        <f t="shared" si="2283"/>
        <v>1.0364520048602672</v>
      </c>
      <c r="W4596" s="65">
        <f t="shared" si="2284"/>
        <v>1.0326876513317191</v>
      </c>
      <c r="X4596" s="61">
        <f t="shared" si="2272"/>
        <v>-2.9285435376805936E-2</v>
      </c>
      <c r="Y4596" s="66">
        <f t="shared" si="2285"/>
        <v>-9.380097879282236E-3</v>
      </c>
      <c r="Z4596" s="61">
        <f t="shared" si="2286"/>
        <v>-1.0135063949935687E-2</v>
      </c>
      <c r="AA4596" s="67">
        <f t="shared" si="2287"/>
        <v>24.978421052631578</v>
      </c>
      <c r="AB4596" s="68">
        <f t="shared" si="2288"/>
        <v>7.8155529503710723E-4</v>
      </c>
      <c r="AC4596" s="69">
        <f t="shared" si="2289"/>
        <v>-2.3899138232451024E-2</v>
      </c>
      <c r="AD4596" s="70">
        <f>_xlfn.PERCENTILE.EXC(AC4596:$AC$5675,0.5)</f>
        <v>6.0911125323224312E-2</v>
      </c>
      <c r="AE4596" s="70">
        <f>_xlfn.PERCENTILE.EXC($AC4596:AC$5675,0.35)</f>
        <v>3.5993266608221358E-2</v>
      </c>
      <c r="AF4596" s="71">
        <f t="shared" si="2278"/>
        <v>2.0353571005186803E-2</v>
      </c>
      <c r="AG4596" s="70">
        <f t="shared" si="2279"/>
        <v>-0.13924029634177276</v>
      </c>
      <c r="AH4596" s="70">
        <f t="shared" si="2280"/>
        <v>-0.18651576723388588</v>
      </c>
      <c r="AI4596" s="61" t="str">
        <f t="shared" si="2275"/>
        <v>Safety</v>
      </c>
      <c r="AJ4596" s="68" t="str">
        <f t="shared" si="2276"/>
        <v>Safety</v>
      </c>
      <c r="AK4596" s="72"/>
      <c r="AL4596" s="73"/>
      <c r="AM4596" s="72"/>
      <c r="AN4596" s="73"/>
      <c r="AO4596" s="74"/>
      <c r="AP4596" s="20"/>
      <c r="AQ4596" s="74"/>
      <c r="AR4596" s="20"/>
      <c r="AS4596" s="74"/>
      <c r="AT4596" s="20"/>
      <c r="AU4596" s="74" t="str">
        <f t="shared" si="2290"/>
        <v>00635U</v>
      </c>
      <c r="AV4596" s="20">
        <f t="shared" si="2273"/>
        <v>0</v>
      </c>
      <c r="AW4596" s="74" t="str">
        <f t="shared" si="2291"/>
        <v>00635U</v>
      </c>
      <c r="AX4596" s="20">
        <f t="shared" si="2269"/>
        <v>0</v>
      </c>
      <c r="AY4596" s="20">
        <f t="shared" si="2274"/>
        <v>1</v>
      </c>
      <c r="AZ4596" s="116">
        <v>39640</v>
      </c>
      <c r="BA4596" s="116"/>
      <c r="BB4596" s="20"/>
      <c r="BC4596" s="20"/>
      <c r="BD4596" s="76"/>
      <c r="BE4596" s="77"/>
      <c r="BF4596" s="77"/>
    </row>
    <row r="4597" spans="1:58" s="23" customFormat="1" ht="15.75" customHeight="1" x14ac:dyDescent="0.4">
      <c r="A4597" s="116">
        <v>39638</v>
      </c>
      <c r="B4597" s="112">
        <v>25.47</v>
      </c>
      <c r="C4597" s="112">
        <v>24.69</v>
      </c>
      <c r="D4597" s="112">
        <v>24.56</v>
      </c>
      <c r="E4597" s="112">
        <v>24.51</v>
      </c>
      <c r="F4597" s="112">
        <v>24.11</v>
      </c>
      <c r="G4597" s="112">
        <v>23.88</v>
      </c>
      <c r="H4597" s="113">
        <v>24.18</v>
      </c>
      <c r="I4597" s="90">
        <f t="shared" si="2270"/>
        <v>24.854210526315789</v>
      </c>
      <c r="J4597" s="90">
        <f t="shared" si="2271"/>
        <v>24.587368421052631</v>
      </c>
      <c r="K4597" s="114">
        <v>4</v>
      </c>
      <c r="L4597" s="115">
        <v>5.2631578947368418E-2</v>
      </c>
      <c r="M4597" s="11"/>
      <c r="N4597" s="90">
        <v>25.23</v>
      </c>
      <c r="O4597" s="90">
        <v>24.36</v>
      </c>
      <c r="P4597" s="90">
        <v>24.71</v>
      </c>
      <c r="Q4597" s="90">
        <v>24.75</v>
      </c>
      <c r="R4597" s="63">
        <f t="shared" si="2282"/>
        <v>23.84</v>
      </c>
      <c r="S4597" s="64">
        <f t="shared" si="2281"/>
        <v>8.9848812095032482E-2</v>
      </c>
      <c r="T4597" s="65"/>
      <c r="U4597" s="65">
        <f t="shared" si="2277"/>
        <v>1.0357142857142858</v>
      </c>
      <c r="V4597" s="65">
        <f t="shared" si="2283"/>
        <v>1.0210441116956697</v>
      </c>
      <c r="W4597" s="65">
        <f t="shared" si="2284"/>
        <v>1.0193939393939395</v>
      </c>
      <c r="X4597" s="61">
        <f t="shared" si="2272"/>
        <v>-3.0624263839811448E-2</v>
      </c>
      <c r="Y4597" s="66">
        <f t="shared" si="2285"/>
        <v>-1.3463892288861764E-2</v>
      </c>
      <c r="Z4597" s="61">
        <f t="shared" si="2286"/>
        <v>-1.073629375516171E-2</v>
      </c>
      <c r="AA4597" s="67">
        <f t="shared" si="2287"/>
        <v>24.854210526315789</v>
      </c>
      <c r="AB4597" s="68">
        <f t="shared" si="2288"/>
        <v>9.5124851367419123E-3</v>
      </c>
      <c r="AC4597" s="69">
        <f t="shared" si="2289"/>
        <v>-1.4894549095688114E-2</v>
      </c>
      <c r="AD4597" s="70">
        <f>_xlfn.PERCENTILE.EXC(AC4597:$AC$5675,0.5)</f>
        <v>6.1002506265664183E-2</v>
      </c>
      <c r="AE4597" s="70">
        <f>_xlfn.PERCENTILE.EXC($AC4597:AC$5675,0.35)</f>
        <v>3.5996771589991906E-2</v>
      </c>
      <c r="AF4597" s="71">
        <f t="shared" si="2278"/>
        <v>2.1009740673432992E-2</v>
      </c>
      <c r="AG4597" s="70">
        <f t="shared" si="2279"/>
        <v>-0.13924029634177276</v>
      </c>
      <c r="AH4597" s="70">
        <f t="shared" si="2280"/>
        <v>-0.18651576723388588</v>
      </c>
      <c r="AI4597" s="61" t="str">
        <f t="shared" si="2275"/>
        <v>Safety</v>
      </c>
      <c r="AJ4597" s="68" t="str">
        <f t="shared" si="2276"/>
        <v>Safety</v>
      </c>
      <c r="AK4597" s="72"/>
      <c r="AL4597" s="73"/>
      <c r="AM4597" s="72"/>
      <c r="AN4597" s="73"/>
      <c r="AO4597" s="74"/>
      <c r="AP4597" s="20"/>
      <c r="AQ4597" s="74"/>
      <c r="AR4597" s="20"/>
      <c r="AS4597" s="74"/>
      <c r="AT4597" s="20"/>
      <c r="AU4597" s="74" t="str">
        <f t="shared" si="2290"/>
        <v>00635U</v>
      </c>
      <c r="AV4597" s="20">
        <f t="shared" si="2273"/>
        <v>0</v>
      </c>
      <c r="AW4597" s="74" t="str">
        <f t="shared" si="2291"/>
        <v>00635U</v>
      </c>
      <c r="AX4597" s="20">
        <f t="shared" ref="AX4597:AX4660" si="2292">IF(AW4597="00631L",1,0)</f>
        <v>0</v>
      </c>
      <c r="AY4597" s="20">
        <f t="shared" si="2274"/>
        <v>1</v>
      </c>
      <c r="AZ4597" s="116">
        <v>39639</v>
      </c>
      <c r="BA4597" s="116"/>
      <c r="BB4597" s="20"/>
      <c r="BC4597" s="20"/>
      <c r="BD4597" s="76"/>
      <c r="BE4597" s="77"/>
      <c r="BF4597" s="77"/>
    </row>
    <row r="4598" spans="1:58" s="23" customFormat="1" ht="15.75" customHeight="1" x14ac:dyDescent="0.4">
      <c r="A4598" s="116">
        <v>39637</v>
      </c>
      <c r="B4598" s="112">
        <v>23.96</v>
      </c>
      <c r="C4598" s="112">
        <v>23.54</v>
      </c>
      <c r="D4598" s="112">
        <v>23.52</v>
      </c>
      <c r="E4598" s="112">
        <v>23.44</v>
      </c>
      <c r="F4598" s="112">
        <v>23.14</v>
      </c>
      <c r="G4598" s="112">
        <v>22.99</v>
      </c>
      <c r="H4598" s="113">
        <v>23.42</v>
      </c>
      <c r="I4598" s="90">
        <f t="shared" ref="I4598:I4661" si="2293">C4598-((C4598-B4598)*K4598*L4598)</f>
        <v>23.650526315789474</v>
      </c>
      <c r="J4598" s="90">
        <f t="shared" ref="J4598:J4661" si="2294">D4598-((D4598-C4598)*K4598*L4598)</f>
        <v>23.525263157894738</v>
      </c>
      <c r="K4598" s="114">
        <v>5</v>
      </c>
      <c r="L4598" s="115">
        <v>5.2631578947368418E-2</v>
      </c>
      <c r="M4598" s="11"/>
      <c r="N4598" s="90">
        <v>23.15</v>
      </c>
      <c r="O4598" s="90">
        <v>23.06</v>
      </c>
      <c r="P4598" s="90">
        <v>23.64</v>
      </c>
      <c r="Q4598" s="90">
        <v>23.93</v>
      </c>
      <c r="R4598" s="63">
        <f t="shared" si="2282"/>
        <v>23.550000000000004</v>
      </c>
      <c r="S4598" s="64">
        <f t="shared" si="2281"/>
        <v>-0.10201706749418163</v>
      </c>
      <c r="T4598" s="65"/>
      <c r="U4598" s="65">
        <f t="shared" si="2277"/>
        <v>1.0039028620988726</v>
      </c>
      <c r="V4598" s="65">
        <f t="shared" si="2283"/>
        <v>0.97927241962774947</v>
      </c>
      <c r="W4598" s="65">
        <f t="shared" si="2284"/>
        <v>0.96740493104889258</v>
      </c>
      <c r="X4598" s="61">
        <f t="shared" si="2272"/>
        <v>-1.7529215358931625E-2</v>
      </c>
      <c r="Y4598" s="66">
        <f t="shared" si="2285"/>
        <v>-8.5324232081909442E-4</v>
      </c>
      <c r="Z4598" s="61">
        <f t="shared" si="2286"/>
        <v>-5.2964215773544177E-3</v>
      </c>
      <c r="AA4598" s="67">
        <f t="shared" si="2287"/>
        <v>23.650526315789474</v>
      </c>
      <c r="AB4598" s="68">
        <f t="shared" si="2288"/>
        <v>3.4989200863930987E-2</v>
      </c>
      <c r="AC4598" s="69">
        <f t="shared" si="2289"/>
        <v>2.162100716153241E-2</v>
      </c>
      <c r="AD4598" s="70">
        <f>_xlfn.PERCENTILE.EXC(AC4598:$AC$5675,0.5)</f>
        <v>6.1024839540510772E-2</v>
      </c>
      <c r="AE4598" s="70">
        <f>_xlfn.PERCENTILE.EXC($AC4598:AC$5675,0.35)</f>
        <v>3.6120260539665619E-2</v>
      </c>
      <c r="AF4598" s="71">
        <f t="shared" si="2278"/>
        <v>2.1517492855850626E-2</v>
      </c>
      <c r="AG4598" s="70">
        <f t="shared" si="2279"/>
        <v>-0.13924029634177276</v>
      </c>
      <c r="AH4598" s="70">
        <f t="shared" si="2280"/>
        <v>-0.18651576723388588</v>
      </c>
      <c r="AI4598" s="61" t="str">
        <f t="shared" si="2275"/>
        <v>Safety</v>
      </c>
      <c r="AJ4598" s="68" t="str">
        <f t="shared" si="2276"/>
        <v>Short VOL</v>
      </c>
      <c r="AK4598" s="72"/>
      <c r="AL4598" s="73"/>
      <c r="AM4598" s="72"/>
      <c r="AN4598" s="73"/>
      <c r="AO4598" s="74"/>
      <c r="AP4598" s="20"/>
      <c r="AQ4598" s="74"/>
      <c r="AR4598" s="20"/>
      <c r="AS4598" s="74"/>
      <c r="AT4598" s="20"/>
      <c r="AU4598" s="74" t="str">
        <f t="shared" si="2290"/>
        <v>00631L</v>
      </c>
      <c r="AV4598" s="20">
        <f t="shared" si="2273"/>
        <v>1</v>
      </c>
      <c r="AW4598" s="74" t="str">
        <f t="shared" si="2291"/>
        <v>00635U</v>
      </c>
      <c r="AX4598" s="20">
        <f t="shared" si="2292"/>
        <v>0</v>
      </c>
      <c r="AY4598" s="20">
        <f t="shared" si="2274"/>
        <v>1</v>
      </c>
      <c r="AZ4598" s="116">
        <v>39638</v>
      </c>
      <c r="BA4598" s="116"/>
      <c r="BB4598" s="20"/>
      <c r="BC4598" s="20"/>
      <c r="BD4598" s="76"/>
      <c r="BE4598" s="77"/>
      <c r="BF4598" s="77"/>
    </row>
    <row r="4599" spans="1:58" s="23" customFormat="1" ht="15.75" customHeight="1" x14ac:dyDescent="0.4">
      <c r="A4599" s="116">
        <v>39636</v>
      </c>
      <c r="B4599" s="112">
        <v>25.85</v>
      </c>
      <c r="C4599" s="112">
        <v>24.78</v>
      </c>
      <c r="D4599" s="112">
        <v>24.72</v>
      </c>
      <c r="E4599" s="112">
        <v>24.69</v>
      </c>
      <c r="F4599" s="112">
        <v>24.16</v>
      </c>
      <c r="G4599" s="112">
        <v>23.87</v>
      </c>
      <c r="H4599" s="113">
        <v>24.06</v>
      </c>
      <c r="I4599" s="90">
        <f t="shared" si="2293"/>
        <v>25.117894736842107</v>
      </c>
      <c r="J4599" s="90">
        <f t="shared" si="2294"/>
        <v>24.738947368421051</v>
      </c>
      <c r="K4599" s="114">
        <v>6</v>
      </c>
      <c r="L4599" s="115">
        <v>5.2631578947368418E-2</v>
      </c>
      <c r="M4599" s="11"/>
      <c r="N4599" s="90">
        <v>25.78</v>
      </c>
      <c r="O4599" s="90">
        <v>24.75</v>
      </c>
      <c r="P4599" s="90">
        <v>25.01</v>
      </c>
      <c r="Q4599" s="90">
        <v>24.88</v>
      </c>
      <c r="R4599" s="63">
        <f t="shared" si="2282"/>
        <v>23.980000000000004</v>
      </c>
      <c r="S4599" s="64">
        <f t="shared" si="2281"/>
        <v>4.0355125100887811E-2</v>
      </c>
      <c r="T4599" s="65"/>
      <c r="U4599" s="65">
        <f t="shared" si="2277"/>
        <v>1.0416161616161617</v>
      </c>
      <c r="V4599" s="65">
        <f t="shared" si="2283"/>
        <v>1.0307876849260296</v>
      </c>
      <c r="W4599" s="65">
        <f t="shared" si="2284"/>
        <v>1.0361736334405145</v>
      </c>
      <c r="X4599" s="61">
        <f t="shared" si="2272"/>
        <v>-4.1392649903288212E-2</v>
      </c>
      <c r="Y4599" s="66">
        <f t="shared" si="2285"/>
        <v>-2.5516403402187221E-2</v>
      </c>
      <c r="Z4599" s="61">
        <f t="shared" si="2286"/>
        <v>-1.5086748805632502E-2</v>
      </c>
      <c r="AA4599" s="67">
        <f t="shared" si="2287"/>
        <v>25.117894736842111</v>
      </c>
      <c r="AB4599" s="68">
        <f t="shared" si="2288"/>
        <v>2.7152831652443865E-3</v>
      </c>
      <c r="AC4599" s="69">
        <f t="shared" si="2289"/>
        <v>-2.5682903923890246E-2</v>
      </c>
      <c r="AD4599" s="70">
        <f>_xlfn.PERCENTILE.EXC(AC4599:$AC$5675,0.5)</f>
        <v>6.1047172815357362E-2</v>
      </c>
      <c r="AE4599" s="70">
        <f>_xlfn.PERCENTILE.EXC($AC4599:AC$5675,0.35)</f>
        <v>3.6241999195856377E-2</v>
      </c>
      <c r="AF4599" s="71">
        <f t="shared" si="2278"/>
        <v>2.1517492855850626E-2</v>
      </c>
      <c r="AG4599" s="70">
        <f t="shared" si="2279"/>
        <v>-0.13924029634177276</v>
      </c>
      <c r="AH4599" s="70">
        <f t="shared" si="2280"/>
        <v>-0.18651576723388588</v>
      </c>
      <c r="AI4599" s="61" t="str">
        <f t="shared" si="2275"/>
        <v>Safety</v>
      </c>
      <c r="AJ4599" s="68" t="str">
        <f t="shared" si="2276"/>
        <v>Safety</v>
      </c>
      <c r="AK4599" s="72"/>
      <c r="AL4599" s="73"/>
      <c r="AM4599" s="72"/>
      <c r="AN4599" s="73"/>
      <c r="AO4599" s="74"/>
      <c r="AP4599" s="20"/>
      <c r="AQ4599" s="74"/>
      <c r="AR4599" s="20"/>
      <c r="AS4599" s="74"/>
      <c r="AT4599" s="20"/>
      <c r="AU4599" s="74" t="str">
        <f t="shared" si="2290"/>
        <v>00635U</v>
      </c>
      <c r="AV4599" s="20">
        <f t="shared" si="2273"/>
        <v>0</v>
      </c>
      <c r="AW4599" s="74" t="str">
        <f t="shared" si="2291"/>
        <v>00635U</v>
      </c>
      <c r="AX4599" s="20">
        <f t="shared" si="2292"/>
        <v>0</v>
      </c>
      <c r="AY4599" s="20">
        <f t="shared" si="2274"/>
        <v>1</v>
      </c>
      <c r="AZ4599" s="116">
        <v>39637</v>
      </c>
      <c r="BA4599" s="116"/>
      <c r="BB4599" s="20"/>
      <c r="BC4599" s="20"/>
      <c r="BD4599" s="76"/>
      <c r="BE4599" s="77"/>
      <c r="BF4599" s="77"/>
    </row>
    <row r="4600" spans="1:58" s="23" customFormat="1" ht="15.75" customHeight="1" x14ac:dyDescent="0.4">
      <c r="A4600" s="116">
        <v>39632</v>
      </c>
      <c r="B4600" s="112">
        <v>25.39</v>
      </c>
      <c r="C4600" s="112">
        <v>24.69</v>
      </c>
      <c r="D4600" s="112">
        <v>24.6</v>
      </c>
      <c r="E4600" s="112">
        <v>24.33</v>
      </c>
      <c r="F4600" s="112">
        <v>23.94</v>
      </c>
      <c r="G4600" s="112">
        <v>23.44</v>
      </c>
      <c r="H4600" s="113">
        <v>23.93</v>
      </c>
      <c r="I4600" s="90">
        <f t="shared" si="2293"/>
        <v>24.947894736842105</v>
      </c>
      <c r="J4600" s="90">
        <f t="shared" si="2294"/>
        <v>24.633157894736843</v>
      </c>
      <c r="K4600" s="114">
        <v>7</v>
      </c>
      <c r="L4600" s="115">
        <v>5.2631578947368418E-2</v>
      </c>
      <c r="M4600" s="11"/>
      <c r="N4600" s="90">
        <v>24.78</v>
      </c>
      <c r="O4600" s="90">
        <v>24.42</v>
      </c>
      <c r="P4600" s="90">
        <v>24.67</v>
      </c>
      <c r="Q4600" s="90">
        <v>24.64</v>
      </c>
      <c r="R4600" s="63">
        <f t="shared" si="2282"/>
        <v>24.310000000000002</v>
      </c>
      <c r="S4600" s="64">
        <f t="shared" si="2281"/>
        <v>-4.3981481481481503E-2</v>
      </c>
      <c r="T4600" s="65"/>
      <c r="U4600" s="65">
        <f t="shared" si="2277"/>
        <v>1.0147420147420148</v>
      </c>
      <c r="V4600" s="65">
        <f t="shared" si="2283"/>
        <v>1.0044588569112283</v>
      </c>
      <c r="W4600" s="65">
        <f t="shared" si="2284"/>
        <v>1.0056818181818181</v>
      </c>
      <c r="X4600" s="61">
        <f t="shared" si="2272"/>
        <v>-2.7569909413154757E-2</v>
      </c>
      <c r="Y4600" s="66">
        <f t="shared" si="2285"/>
        <v>-1.6440608302507136E-2</v>
      </c>
      <c r="Z4600" s="61">
        <f t="shared" si="2286"/>
        <v>-1.2615767599839614E-2</v>
      </c>
      <c r="AA4600" s="67">
        <f t="shared" si="2287"/>
        <v>24.947894736842105</v>
      </c>
      <c r="AB4600" s="68">
        <f t="shared" si="2288"/>
        <v>2.4616626311541542E-2</v>
      </c>
      <c r="AC4600" s="69">
        <f t="shared" si="2289"/>
        <v>6.7754131090437533E-3</v>
      </c>
      <c r="AD4600" s="70">
        <f>_xlfn.PERCENTILE.EXC(AC4600:$AC$5675,0.5)</f>
        <v>6.1173649064320296E-2</v>
      </c>
      <c r="AE4600" s="70">
        <f>_xlfn.PERCENTILE.EXC($AC4600:AC$5675,0.35)</f>
        <v>3.6361695842983689E-2</v>
      </c>
      <c r="AF4600" s="71">
        <f t="shared" si="2278"/>
        <v>2.1584445195884278E-2</v>
      </c>
      <c r="AG4600" s="70">
        <f t="shared" si="2279"/>
        <v>-0.13924029634177276</v>
      </c>
      <c r="AH4600" s="70">
        <f t="shared" si="2280"/>
        <v>-0.18651576723388588</v>
      </c>
      <c r="AI4600" s="61" t="str">
        <f t="shared" si="2275"/>
        <v>Safety</v>
      </c>
      <c r="AJ4600" s="68" t="str">
        <f t="shared" si="2276"/>
        <v>Safety</v>
      </c>
      <c r="AK4600" s="72"/>
      <c r="AL4600" s="73"/>
      <c r="AM4600" s="72"/>
      <c r="AN4600" s="73"/>
      <c r="AO4600" s="74"/>
      <c r="AP4600" s="20"/>
      <c r="AQ4600" s="74"/>
      <c r="AR4600" s="20"/>
      <c r="AS4600" s="74"/>
      <c r="AT4600" s="20"/>
      <c r="AU4600" s="74" t="str">
        <f t="shared" si="2290"/>
        <v>00635U</v>
      </c>
      <c r="AV4600" s="20">
        <f t="shared" si="2273"/>
        <v>0</v>
      </c>
      <c r="AW4600" s="74" t="str">
        <f t="shared" si="2291"/>
        <v>00635U</v>
      </c>
      <c r="AX4600" s="20">
        <f t="shared" si="2292"/>
        <v>0</v>
      </c>
      <c r="AY4600" s="20">
        <f t="shared" si="2274"/>
        <v>1</v>
      </c>
      <c r="AZ4600" s="116">
        <v>39636</v>
      </c>
      <c r="BA4600" s="116"/>
      <c r="BB4600" s="20"/>
      <c r="BC4600" s="20"/>
      <c r="BD4600" s="76"/>
      <c r="BE4600" s="77"/>
      <c r="BF4600" s="77"/>
    </row>
    <row r="4601" spans="1:58" s="23" customFormat="1" ht="15.75" customHeight="1" x14ac:dyDescent="0.4">
      <c r="A4601" s="116">
        <v>39631</v>
      </c>
      <c r="B4601" s="112">
        <v>25.53</v>
      </c>
      <c r="C4601" s="112">
        <v>24.95</v>
      </c>
      <c r="D4601" s="112">
        <v>24.78</v>
      </c>
      <c r="E4601" s="112">
        <v>24.55</v>
      </c>
      <c r="F4601" s="112">
        <v>24.21</v>
      </c>
      <c r="G4601" s="112">
        <v>23.87</v>
      </c>
      <c r="H4601" s="113">
        <v>24.35</v>
      </c>
      <c r="I4601" s="90">
        <f t="shared" si="2293"/>
        <v>25.194210526315789</v>
      </c>
      <c r="J4601" s="90">
        <f t="shared" si="2294"/>
        <v>24.85157894736842</v>
      </c>
      <c r="K4601" s="114">
        <v>8</v>
      </c>
      <c r="L4601" s="115">
        <v>5.2631578947368418E-2</v>
      </c>
      <c r="M4601" s="11"/>
      <c r="N4601" s="90">
        <v>25.92</v>
      </c>
      <c r="O4601" s="90">
        <v>25.02</v>
      </c>
      <c r="P4601" s="90">
        <v>25.1</v>
      </c>
      <c r="Q4601" s="90">
        <v>24.92</v>
      </c>
      <c r="R4601" s="63">
        <f t="shared" si="2282"/>
        <v>24.200000000000003</v>
      </c>
      <c r="S4601" s="64">
        <f t="shared" si="2281"/>
        <v>9.5983086680761234E-2</v>
      </c>
      <c r="T4601" s="65"/>
      <c r="U4601" s="65">
        <f t="shared" si="2277"/>
        <v>1.0359712230215827</v>
      </c>
      <c r="V4601" s="65">
        <f t="shared" si="2283"/>
        <v>1.0326693227091635</v>
      </c>
      <c r="W4601" s="65">
        <f t="shared" si="2284"/>
        <v>1.0401284109149278</v>
      </c>
      <c r="X4601" s="61">
        <f t="shared" si="2272"/>
        <v>-2.2718370544457571E-2</v>
      </c>
      <c r="Y4601" s="66">
        <f t="shared" si="2285"/>
        <v>-8.1466395112016008E-3</v>
      </c>
      <c r="Z4601" s="61">
        <f t="shared" si="2286"/>
        <v>-1.3599615617623122E-2</v>
      </c>
      <c r="AA4601" s="67">
        <f t="shared" si="2287"/>
        <v>25.194210526315789</v>
      </c>
      <c r="AB4601" s="68">
        <f t="shared" si="2288"/>
        <v>-1.5046296296296318E-2</v>
      </c>
      <c r="AC4601" s="69">
        <f t="shared" si="2289"/>
        <v>-2.8001137102014372E-2</v>
      </c>
      <c r="AD4601" s="70">
        <f>_xlfn.PERCENTILE.EXC(AC4601:$AC$5675,0.5)</f>
        <v>6.130012531328323E-2</v>
      </c>
      <c r="AE4601" s="70">
        <f>_xlfn.PERCENTILE.EXC($AC4601:AC$5675,0.35)</f>
        <v>3.6373390734254565E-2</v>
      </c>
      <c r="AF4601" s="71">
        <f t="shared" si="2278"/>
        <v>2.174129162178615E-2</v>
      </c>
      <c r="AG4601" s="70">
        <f t="shared" si="2279"/>
        <v>-0.13924029634177276</v>
      </c>
      <c r="AH4601" s="70">
        <f t="shared" si="2280"/>
        <v>-0.18651576723388588</v>
      </c>
      <c r="AI4601" s="61" t="str">
        <f t="shared" si="2275"/>
        <v>Safety</v>
      </c>
      <c r="AJ4601" s="68" t="str">
        <f t="shared" si="2276"/>
        <v>Safety</v>
      </c>
      <c r="AK4601" s="72"/>
      <c r="AL4601" s="73"/>
      <c r="AM4601" s="72"/>
      <c r="AN4601" s="73"/>
      <c r="AO4601" s="74"/>
      <c r="AP4601" s="20"/>
      <c r="AQ4601" s="74"/>
      <c r="AR4601" s="20"/>
      <c r="AS4601" s="74"/>
      <c r="AT4601" s="20"/>
      <c r="AU4601" s="74" t="str">
        <f t="shared" si="2290"/>
        <v>00635U</v>
      </c>
      <c r="AV4601" s="20">
        <f t="shared" si="2273"/>
        <v>0</v>
      </c>
      <c r="AW4601" s="74" t="str">
        <f t="shared" si="2291"/>
        <v>00635U</v>
      </c>
      <c r="AX4601" s="20">
        <f t="shared" si="2292"/>
        <v>0</v>
      </c>
      <c r="AY4601" s="20">
        <f t="shared" si="2274"/>
        <v>1</v>
      </c>
      <c r="AZ4601" s="116">
        <v>39632</v>
      </c>
      <c r="BA4601" s="116"/>
      <c r="BB4601" s="20"/>
      <c r="BC4601" s="20"/>
      <c r="BD4601" s="76"/>
      <c r="BE4601" s="77"/>
      <c r="BF4601" s="77"/>
    </row>
    <row r="4602" spans="1:58" s="23" customFormat="1" ht="15.75" customHeight="1" x14ac:dyDescent="0.4">
      <c r="A4602" s="116">
        <v>39630</v>
      </c>
      <c r="B4602" s="112">
        <v>24.19</v>
      </c>
      <c r="C4602" s="112">
        <v>23.8</v>
      </c>
      <c r="D4602" s="112">
        <v>24.06</v>
      </c>
      <c r="E4602" s="112">
        <v>23.85</v>
      </c>
      <c r="F4602" s="112">
        <v>23.57</v>
      </c>
      <c r="G4602" s="112">
        <v>23.32</v>
      </c>
      <c r="H4602" s="113">
        <v>23.76</v>
      </c>
      <c r="I4602" s="90">
        <f t="shared" si="2293"/>
        <v>23.984736842105264</v>
      </c>
      <c r="J4602" s="90">
        <f t="shared" si="2294"/>
        <v>23.936842105263157</v>
      </c>
      <c r="K4602" s="114">
        <v>9</v>
      </c>
      <c r="L4602" s="115">
        <v>5.2631578947368418E-2</v>
      </c>
      <c r="M4602" s="11"/>
      <c r="N4602" s="90">
        <v>23.65</v>
      </c>
      <c r="O4602" s="90">
        <v>23.67</v>
      </c>
      <c r="P4602" s="90">
        <v>24.07</v>
      </c>
      <c r="Q4602" s="90">
        <v>24.25</v>
      </c>
      <c r="R4602" s="63">
        <f t="shared" si="2282"/>
        <v>24.090000000000003</v>
      </c>
      <c r="S4602" s="64">
        <f t="shared" si="2281"/>
        <v>-1.2526096033402953E-2</v>
      </c>
      <c r="T4602" s="65"/>
      <c r="U4602" s="65">
        <f t="shared" si="2277"/>
        <v>0.99915504858470627</v>
      </c>
      <c r="V4602" s="65">
        <f t="shared" si="2283"/>
        <v>0.98255089322808464</v>
      </c>
      <c r="W4602" s="65">
        <f t="shared" si="2284"/>
        <v>0.97525773195876286</v>
      </c>
      <c r="X4602" s="61">
        <f t="shared" si="2272"/>
        <v>-1.6122364613476665E-2</v>
      </c>
      <c r="Y4602" s="66">
        <f t="shared" si="2285"/>
        <v>-3.7735849056603713E-3</v>
      </c>
      <c r="Z4602" s="61">
        <f t="shared" si="2286"/>
        <v>-1.9968839832350148E-3</v>
      </c>
      <c r="AA4602" s="67">
        <f t="shared" si="2287"/>
        <v>23.984736842105264</v>
      </c>
      <c r="AB4602" s="68">
        <f t="shared" si="2288"/>
        <v>2.2832980972515973E-2</v>
      </c>
      <c r="AC4602" s="69">
        <f t="shared" si="2289"/>
        <v>1.4153777678869557E-2</v>
      </c>
      <c r="AD4602" s="70">
        <f>_xlfn.PERCENTILE.EXC(AC4602:$AC$5675,0.5)</f>
        <v>6.143179859104933E-2</v>
      </c>
      <c r="AE4602" s="70">
        <f>_xlfn.PERCENTILE.EXC($AC4602:AC$5675,0.35)</f>
        <v>3.6421872968895687E-2</v>
      </c>
      <c r="AF4602" s="71">
        <f t="shared" si="2278"/>
        <v>2.1844393349479369E-2</v>
      </c>
      <c r="AG4602" s="70">
        <f t="shared" si="2279"/>
        <v>-0.13924029634177276</v>
      </c>
      <c r="AH4602" s="70">
        <f t="shared" si="2280"/>
        <v>-0.18651576723388588</v>
      </c>
      <c r="AI4602" s="61" t="str">
        <f t="shared" si="2275"/>
        <v>Safety</v>
      </c>
      <c r="AJ4602" s="68" t="str">
        <f t="shared" si="2276"/>
        <v>Safety</v>
      </c>
      <c r="AK4602" s="72"/>
      <c r="AL4602" s="73"/>
      <c r="AM4602" s="72"/>
      <c r="AN4602" s="73"/>
      <c r="AO4602" s="74"/>
      <c r="AP4602" s="20"/>
      <c r="AQ4602" s="74"/>
      <c r="AR4602" s="20"/>
      <c r="AS4602" s="74"/>
      <c r="AT4602" s="20"/>
      <c r="AU4602" s="74" t="str">
        <f t="shared" si="2290"/>
        <v>00635U</v>
      </c>
      <c r="AV4602" s="20">
        <f t="shared" si="2273"/>
        <v>0</v>
      </c>
      <c r="AW4602" s="74" t="str">
        <f t="shared" si="2291"/>
        <v>00635U</v>
      </c>
      <c r="AX4602" s="20">
        <f t="shared" si="2292"/>
        <v>0</v>
      </c>
      <c r="AY4602" s="20">
        <f t="shared" si="2274"/>
        <v>1</v>
      </c>
      <c r="AZ4602" s="116">
        <v>39631</v>
      </c>
      <c r="BA4602" s="116"/>
      <c r="BB4602" s="20"/>
      <c r="BC4602" s="20"/>
      <c r="BD4602" s="76"/>
      <c r="BE4602" s="77"/>
      <c r="BF4602" s="77"/>
    </row>
    <row r="4603" spans="1:58" s="23" customFormat="1" ht="15.75" customHeight="1" x14ac:dyDescent="0.4">
      <c r="A4603" s="116">
        <v>39629</v>
      </c>
      <c r="B4603" s="112">
        <v>24.19</v>
      </c>
      <c r="C4603" s="112">
        <v>23.93</v>
      </c>
      <c r="D4603" s="112">
        <v>24.11</v>
      </c>
      <c r="E4603" s="112">
        <v>24.02</v>
      </c>
      <c r="F4603" s="112">
        <v>23.68</v>
      </c>
      <c r="G4603" s="112">
        <v>23.41</v>
      </c>
      <c r="H4603" s="113">
        <v>23.78</v>
      </c>
      <c r="I4603" s="90">
        <f t="shared" si="2293"/>
        <v>24.066842105263159</v>
      </c>
      <c r="J4603" s="90">
        <f t="shared" si="2294"/>
        <v>24.015263157894736</v>
      </c>
      <c r="K4603" s="114">
        <v>10</v>
      </c>
      <c r="L4603" s="115">
        <v>5.2631578947368418E-2</v>
      </c>
      <c r="M4603" s="11"/>
      <c r="N4603" s="90">
        <v>23.95</v>
      </c>
      <c r="O4603" s="90">
        <v>23.77</v>
      </c>
      <c r="P4603" s="90">
        <v>24.17</v>
      </c>
      <c r="Q4603" s="90">
        <v>24.25</v>
      </c>
      <c r="R4603" s="63">
        <f t="shared" si="2282"/>
        <v>23.99</v>
      </c>
      <c r="S4603" s="64">
        <f t="shared" si="2281"/>
        <v>2.1757679180887286E-2</v>
      </c>
      <c r="T4603" s="65"/>
      <c r="U4603" s="65">
        <f t="shared" si="2277"/>
        <v>1.0075725704669751</v>
      </c>
      <c r="V4603" s="65">
        <f t="shared" si="2283"/>
        <v>0.99089780719900689</v>
      </c>
      <c r="W4603" s="65">
        <f t="shared" si="2284"/>
        <v>0.98762886597938138</v>
      </c>
      <c r="X4603" s="61">
        <f t="shared" ref="X4603:X4666" si="2295">(C4603-B4603)/B4603</f>
        <v>-1.074824307565116E-2</v>
      </c>
      <c r="Y4603" s="66">
        <f t="shared" si="2285"/>
        <v>-9.9916736053288283E-3</v>
      </c>
      <c r="Z4603" s="61">
        <f t="shared" si="2286"/>
        <v>-2.1431539353118198E-3</v>
      </c>
      <c r="AA4603" s="67">
        <f t="shared" si="2287"/>
        <v>24.066842105263156</v>
      </c>
      <c r="AB4603" s="68">
        <f t="shared" si="2288"/>
        <v>1.0020876826722421E-2</v>
      </c>
      <c r="AC4603" s="69">
        <f t="shared" si="2289"/>
        <v>4.8785847709042389E-3</v>
      </c>
      <c r="AD4603" s="70">
        <f>_xlfn.PERCENTILE.EXC(AC4603:$AC$5675,0.5)</f>
        <v>6.1563471868815438E-2</v>
      </c>
      <c r="AE4603" s="70">
        <f>_xlfn.PERCENTILE.EXC($AC4603:AC$5675,0.35)</f>
        <v>3.6543615187043417E-2</v>
      </c>
      <c r="AF4603" s="71">
        <f t="shared" si="2278"/>
        <v>2.2006040421849938E-2</v>
      </c>
      <c r="AG4603" s="70">
        <f t="shared" si="2279"/>
        <v>-0.13924029634177276</v>
      </c>
      <c r="AH4603" s="70">
        <f t="shared" si="2280"/>
        <v>-0.18651576723388588</v>
      </c>
      <c r="AI4603" s="61" t="str">
        <f t="shared" si="2275"/>
        <v>Safety</v>
      </c>
      <c r="AJ4603" s="68" t="str">
        <f t="shared" si="2276"/>
        <v>Safety</v>
      </c>
      <c r="AK4603" s="72"/>
      <c r="AL4603" s="73"/>
      <c r="AM4603" s="72"/>
      <c r="AN4603" s="73"/>
      <c r="AO4603" s="74"/>
      <c r="AP4603" s="20"/>
      <c r="AQ4603" s="74"/>
      <c r="AR4603" s="20"/>
      <c r="AS4603" s="74"/>
      <c r="AT4603" s="20"/>
      <c r="AU4603" s="74" t="str">
        <f t="shared" si="2290"/>
        <v>00635U</v>
      </c>
      <c r="AV4603" s="20">
        <f t="shared" si="2273"/>
        <v>0</v>
      </c>
      <c r="AW4603" s="74" t="str">
        <f t="shared" si="2291"/>
        <v>00635U</v>
      </c>
      <c r="AX4603" s="20">
        <f t="shared" si="2292"/>
        <v>0</v>
      </c>
      <c r="AY4603" s="20">
        <f t="shared" si="2274"/>
        <v>1</v>
      </c>
      <c r="AZ4603" s="116">
        <v>39630</v>
      </c>
      <c r="BA4603" s="116"/>
      <c r="BB4603" s="20"/>
      <c r="BC4603" s="20"/>
      <c r="BD4603" s="76"/>
      <c r="BE4603" s="77"/>
      <c r="BF4603" s="77"/>
    </row>
    <row r="4604" spans="1:58" s="23" customFormat="1" ht="15.75" customHeight="1" x14ac:dyDescent="0.4">
      <c r="A4604" s="116">
        <v>39626</v>
      </c>
      <c r="B4604" s="112">
        <v>24.55</v>
      </c>
      <c r="C4604" s="112">
        <v>24.18</v>
      </c>
      <c r="D4604" s="112">
        <v>24.36</v>
      </c>
      <c r="E4604" s="112">
        <v>24.18</v>
      </c>
      <c r="F4604" s="112">
        <v>23.73</v>
      </c>
      <c r="G4604" s="112">
        <v>23.5</v>
      </c>
      <c r="H4604" s="113">
        <v>23.97</v>
      </c>
      <c r="I4604" s="90">
        <f t="shared" si="2293"/>
        <v>24.394210526315788</v>
      </c>
      <c r="J4604" s="90">
        <f t="shared" si="2294"/>
        <v>24.25578947368421</v>
      </c>
      <c r="K4604" s="114">
        <v>11</v>
      </c>
      <c r="L4604" s="115">
        <v>5.2631578947368418E-2</v>
      </c>
      <c r="M4604" s="11"/>
      <c r="N4604" s="90">
        <v>23.44</v>
      </c>
      <c r="O4604" s="90">
        <v>23.93</v>
      </c>
      <c r="P4604" s="90">
        <v>24.29</v>
      </c>
      <c r="Q4604" s="90">
        <v>24.42</v>
      </c>
      <c r="R4604" s="63">
        <f t="shared" si="2282"/>
        <v>24.779999999999998</v>
      </c>
      <c r="S4604" s="64">
        <f t="shared" si="2281"/>
        <v>-2.0476389469285351E-2</v>
      </c>
      <c r="T4604" s="65"/>
      <c r="U4604" s="65">
        <f t="shared" si="2277"/>
        <v>0.97952361053071468</v>
      </c>
      <c r="V4604" s="65">
        <f t="shared" si="2283"/>
        <v>0.96500617538081523</v>
      </c>
      <c r="W4604" s="65">
        <f t="shared" si="2284"/>
        <v>0.95986895986895981</v>
      </c>
      <c r="X4604" s="61">
        <f t="shared" si="2295"/>
        <v>-1.5071283095723054E-2</v>
      </c>
      <c r="Y4604" s="66">
        <f t="shared" si="2285"/>
        <v>-8.6848635235732361E-3</v>
      </c>
      <c r="Z4604" s="61">
        <f t="shared" si="2286"/>
        <v>-5.6743403309672024E-3</v>
      </c>
      <c r="AA4604" s="67">
        <f t="shared" si="2287"/>
        <v>24.394210526315788</v>
      </c>
      <c r="AB4604" s="68">
        <f t="shared" si="2288"/>
        <v>4.7354948805460727E-2</v>
      </c>
      <c r="AC4604" s="69">
        <f t="shared" si="2289"/>
        <v>4.0708640201185455E-2</v>
      </c>
      <c r="AD4604" s="70">
        <f>_xlfn.PERCENTILE.EXC(AC4604:$AC$5675,0.5)</f>
        <v>6.1619095032636378E-2</v>
      </c>
      <c r="AE4604" s="70">
        <f>_xlfn.PERCENTILE.EXC($AC4604:AC$5675,0.35)</f>
        <v>3.6567683962540516E-2</v>
      </c>
      <c r="AF4604" s="71">
        <f t="shared" si="2278"/>
        <v>2.2475656753909706E-2</v>
      </c>
      <c r="AG4604" s="70">
        <f t="shared" si="2279"/>
        <v>-0.13924029634177276</v>
      </c>
      <c r="AH4604" s="70">
        <f t="shared" si="2280"/>
        <v>-0.18651576723388588</v>
      </c>
      <c r="AI4604" s="61" t="str">
        <f t="shared" si="2275"/>
        <v>Safety</v>
      </c>
      <c r="AJ4604" s="68" t="str">
        <f t="shared" si="2276"/>
        <v>Short VOL</v>
      </c>
      <c r="AK4604" s="72"/>
      <c r="AL4604" s="73"/>
      <c r="AM4604" s="72"/>
      <c r="AN4604" s="73"/>
      <c r="AO4604" s="74"/>
      <c r="AP4604" s="20"/>
      <c r="AQ4604" s="74"/>
      <c r="AR4604" s="20"/>
      <c r="AS4604" s="74"/>
      <c r="AT4604" s="20"/>
      <c r="AU4604" s="74" t="str">
        <f t="shared" si="2290"/>
        <v>00631L</v>
      </c>
      <c r="AV4604" s="20">
        <f t="shared" si="2273"/>
        <v>1</v>
      </c>
      <c r="AW4604" s="74" t="str">
        <f t="shared" si="2291"/>
        <v>00631L</v>
      </c>
      <c r="AX4604" s="20">
        <f t="shared" si="2292"/>
        <v>1</v>
      </c>
      <c r="AY4604" s="20">
        <f t="shared" si="2274"/>
        <v>1</v>
      </c>
      <c r="AZ4604" s="116">
        <v>39629</v>
      </c>
      <c r="BA4604" s="116"/>
      <c r="BB4604" s="20"/>
      <c r="BC4604" s="20"/>
      <c r="BD4604" s="76"/>
      <c r="BE4604" s="77"/>
      <c r="BF4604" s="77"/>
    </row>
    <row r="4605" spans="1:58" s="23" customFormat="1" ht="15.75" customHeight="1" x14ac:dyDescent="0.4">
      <c r="A4605" s="116">
        <v>39625</v>
      </c>
      <c r="B4605" s="112">
        <v>24.72</v>
      </c>
      <c r="C4605" s="112">
        <v>24.25</v>
      </c>
      <c r="D4605" s="112">
        <v>24.41</v>
      </c>
      <c r="E4605" s="112">
        <v>24.21</v>
      </c>
      <c r="F4605" s="112">
        <v>24.06</v>
      </c>
      <c r="G4605" s="112">
        <v>23.94</v>
      </c>
      <c r="H4605" s="113">
        <v>24.36</v>
      </c>
      <c r="I4605" s="90">
        <f t="shared" si="2293"/>
        <v>24.546842105263156</v>
      </c>
      <c r="J4605" s="90">
        <f t="shared" si="2294"/>
        <v>24.308947368421052</v>
      </c>
      <c r="K4605" s="114">
        <v>12</v>
      </c>
      <c r="L4605" s="115">
        <v>5.2631578947368418E-2</v>
      </c>
      <c r="M4605" s="11"/>
      <c r="N4605" s="90">
        <v>23.93</v>
      </c>
      <c r="O4605" s="90">
        <v>24.31</v>
      </c>
      <c r="P4605" s="90">
        <v>24.47</v>
      </c>
      <c r="Q4605" s="90">
        <v>24.54</v>
      </c>
      <c r="R4605" s="63">
        <f t="shared" si="2282"/>
        <v>24.85</v>
      </c>
      <c r="S4605" s="64">
        <f t="shared" si="2281"/>
        <v>0.13197729422894983</v>
      </c>
      <c r="T4605" s="65"/>
      <c r="U4605" s="65">
        <f t="shared" si="2277"/>
        <v>0.98436857260386679</v>
      </c>
      <c r="V4605" s="65">
        <f t="shared" si="2283"/>
        <v>0.97793216183081333</v>
      </c>
      <c r="W4605" s="65">
        <f t="shared" si="2284"/>
        <v>0.97514262428687859</v>
      </c>
      <c r="X4605" s="61">
        <f t="shared" si="2295"/>
        <v>-1.9012944983818725E-2</v>
      </c>
      <c r="Y4605" s="66">
        <f t="shared" si="2285"/>
        <v>6.1957868649317877E-3</v>
      </c>
      <c r="Z4605" s="61">
        <f t="shared" si="2286"/>
        <v>-9.6914599369625973E-3</v>
      </c>
      <c r="AA4605" s="67">
        <f t="shared" si="2287"/>
        <v>24.54684210526316</v>
      </c>
      <c r="AB4605" s="68">
        <f t="shared" si="2288"/>
        <v>3.3012954450480532E-2</v>
      </c>
      <c r="AC4605" s="69">
        <f t="shared" si="2289"/>
        <v>2.5776937119229421E-2</v>
      </c>
      <c r="AD4605" s="70">
        <f>_xlfn.PERCENTILE.EXC(AC4605:$AC$5675,0.5)</f>
        <v>6.1674718196457326E-2</v>
      </c>
      <c r="AE4605" s="70">
        <f>_xlfn.PERCENTILE.EXC($AC4605:AC$5675,0.35)</f>
        <v>3.6564286287602284E-2</v>
      </c>
      <c r="AF4605" s="71">
        <f t="shared" si="2278"/>
        <v>2.2475656753909706E-2</v>
      </c>
      <c r="AG4605" s="70">
        <f t="shared" si="2279"/>
        <v>-0.13924029634177276</v>
      </c>
      <c r="AH4605" s="70">
        <f t="shared" si="2280"/>
        <v>-0.18651576723388588</v>
      </c>
      <c r="AI4605" s="61" t="str">
        <f t="shared" si="2275"/>
        <v>Safety</v>
      </c>
      <c r="AJ4605" s="68" t="str">
        <f t="shared" si="2276"/>
        <v>Short VOL</v>
      </c>
      <c r="AK4605" s="72"/>
      <c r="AL4605" s="73"/>
      <c r="AM4605" s="72"/>
      <c r="AN4605" s="73"/>
      <c r="AO4605" s="74"/>
      <c r="AP4605" s="20"/>
      <c r="AQ4605" s="74"/>
      <c r="AR4605" s="20"/>
      <c r="AS4605" s="74"/>
      <c r="AT4605" s="20"/>
      <c r="AU4605" s="74" t="str">
        <f t="shared" si="2290"/>
        <v>00631L</v>
      </c>
      <c r="AV4605" s="20">
        <f t="shared" si="2273"/>
        <v>1</v>
      </c>
      <c r="AW4605" s="74" t="str">
        <f t="shared" si="2291"/>
        <v>00635U</v>
      </c>
      <c r="AX4605" s="20">
        <f t="shared" si="2292"/>
        <v>0</v>
      </c>
      <c r="AY4605" s="20">
        <f t="shared" si="2274"/>
        <v>1</v>
      </c>
      <c r="AZ4605" s="116">
        <v>39626</v>
      </c>
      <c r="BA4605" s="116"/>
      <c r="BB4605" s="20"/>
      <c r="BC4605" s="20"/>
      <c r="BD4605" s="76"/>
      <c r="BE4605" s="77"/>
      <c r="BF4605" s="77"/>
    </row>
    <row r="4606" spans="1:58" s="23" customFormat="1" ht="15.75" customHeight="1" x14ac:dyDescent="0.4">
      <c r="A4606" s="116">
        <v>39624</v>
      </c>
      <c r="B4606" s="112">
        <v>22.61</v>
      </c>
      <c r="C4606" s="112">
        <v>22.75</v>
      </c>
      <c r="D4606" s="112">
        <v>23.03</v>
      </c>
      <c r="E4606" s="112">
        <v>23.01</v>
      </c>
      <c r="F4606" s="112">
        <v>22.88</v>
      </c>
      <c r="G4606" s="112">
        <v>22.47</v>
      </c>
      <c r="H4606" s="113">
        <v>22.8</v>
      </c>
      <c r="I4606" s="90">
        <f t="shared" si="2293"/>
        <v>22.65421052631579</v>
      </c>
      <c r="J4606" s="90">
        <f t="shared" si="2294"/>
        <v>22.838421052631578</v>
      </c>
      <c r="K4606" s="114">
        <v>13</v>
      </c>
      <c r="L4606" s="115">
        <v>5.2631578947368418E-2</v>
      </c>
      <c r="M4606" s="11"/>
      <c r="N4606" s="90">
        <v>21.14</v>
      </c>
      <c r="O4606" s="90">
        <v>22.32</v>
      </c>
      <c r="P4606" s="90">
        <v>22.88</v>
      </c>
      <c r="Q4606" s="90">
        <v>23.54</v>
      </c>
      <c r="R4606" s="63">
        <f t="shared" si="2282"/>
        <v>24.060000000000002</v>
      </c>
      <c r="S4606" s="64">
        <f t="shared" si="2281"/>
        <v>-5.7091882247992908E-2</v>
      </c>
      <c r="T4606" s="65"/>
      <c r="U4606" s="65">
        <f t="shared" si="2277"/>
        <v>0.94713261648745517</v>
      </c>
      <c r="V4606" s="65">
        <f t="shared" si="2283"/>
        <v>0.92395104895104907</v>
      </c>
      <c r="W4606" s="65">
        <f t="shared" si="2284"/>
        <v>0.89804587935429059</v>
      </c>
      <c r="X4606" s="61">
        <f t="shared" si="2295"/>
        <v>6.1919504643963104E-3</v>
      </c>
      <c r="Y4606" s="66">
        <f t="shared" si="2285"/>
        <v>-9.1264667535854334E-3</v>
      </c>
      <c r="Z4606" s="61">
        <f t="shared" si="2286"/>
        <v>8.1314034802406066E-3</v>
      </c>
      <c r="AA4606" s="67">
        <f t="shared" si="2287"/>
        <v>22.654210526315786</v>
      </c>
      <c r="AB4606" s="68">
        <f t="shared" si="2288"/>
        <v>6.9536423841059541E-2</v>
      </c>
      <c r="AC4606" s="69">
        <f t="shared" si="2289"/>
        <v>7.1627744858835662E-2</v>
      </c>
      <c r="AD4606" s="70">
        <f>_xlfn.PERCENTILE.EXC(AC4606:$AC$5675,0.5)</f>
        <v>6.1680829803293209E-2</v>
      </c>
      <c r="AE4606" s="70">
        <f>_xlfn.PERCENTILE.EXC($AC4606:AC$5675,0.35)</f>
        <v>3.6570596255344714E-2</v>
      </c>
      <c r="AF4606" s="71">
        <f t="shared" si="2278"/>
        <v>2.2475656753909706E-2</v>
      </c>
      <c r="AG4606" s="70">
        <f t="shared" si="2279"/>
        <v>-0.13924029634177276</v>
      </c>
      <c r="AH4606" s="70">
        <f t="shared" si="2280"/>
        <v>-0.18651576723388588</v>
      </c>
      <c r="AI4606" s="61" t="str">
        <f t="shared" si="2275"/>
        <v>Short VOL</v>
      </c>
      <c r="AJ4606" s="68" t="str">
        <f t="shared" si="2276"/>
        <v>Short VOL</v>
      </c>
      <c r="AK4606" s="72"/>
      <c r="AL4606" s="73"/>
      <c r="AM4606" s="72"/>
      <c r="AN4606" s="73"/>
      <c r="AO4606" s="74"/>
      <c r="AP4606" s="20"/>
      <c r="AQ4606" s="74"/>
      <c r="AR4606" s="20"/>
      <c r="AS4606" s="74"/>
      <c r="AT4606" s="20"/>
      <c r="AU4606" s="74" t="str">
        <f t="shared" si="2290"/>
        <v>00631L</v>
      </c>
      <c r="AV4606" s="20">
        <f t="shared" si="2273"/>
        <v>1</v>
      </c>
      <c r="AW4606" s="74" t="str">
        <f t="shared" si="2291"/>
        <v>00631L</v>
      </c>
      <c r="AX4606" s="20">
        <f t="shared" si="2292"/>
        <v>1</v>
      </c>
      <c r="AY4606" s="20">
        <f t="shared" si="2274"/>
        <v>1</v>
      </c>
      <c r="AZ4606" s="116">
        <v>39625</v>
      </c>
      <c r="BA4606" s="116"/>
      <c r="BB4606" s="20"/>
      <c r="BC4606" s="20"/>
      <c r="BD4606" s="76"/>
      <c r="BE4606" s="77"/>
      <c r="BF4606" s="77"/>
    </row>
    <row r="4607" spans="1:58" s="23" customFormat="1" ht="15.75" customHeight="1" x14ac:dyDescent="0.4">
      <c r="A4607" s="116">
        <v>39623</v>
      </c>
      <c r="B4607" s="112">
        <v>23.63</v>
      </c>
      <c r="C4607" s="112">
        <v>23.7</v>
      </c>
      <c r="D4607" s="112">
        <v>23.65</v>
      </c>
      <c r="E4607" s="112">
        <v>23.54</v>
      </c>
      <c r="F4607" s="112">
        <v>23.52</v>
      </c>
      <c r="G4607" s="112">
        <v>23.15</v>
      </c>
      <c r="H4607" s="113">
        <v>23.43</v>
      </c>
      <c r="I4607" s="90">
        <f t="shared" si="2293"/>
        <v>23.648421052631576</v>
      </c>
      <c r="J4607" s="90">
        <f t="shared" si="2294"/>
        <v>23.686842105263157</v>
      </c>
      <c r="K4607" s="114">
        <v>14</v>
      </c>
      <c r="L4607" s="115">
        <v>5.2631578947368418E-2</v>
      </c>
      <c r="M4607" s="11"/>
      <c r="N4607" s="90">
        <v>22.42</v>
      </c>
      <c r="O4607" s="90">
        <v>23.21</v>
      </c>
      <c r="P4607" s="90">
        <v>23.67</v>
      </c>
      <c r="Q4607" s="90">
        <v>24.03</v>
      </c>
      <c r="R4607" s="63">
        <f t="shared" si="2282"/>
        <v>24.46</v>
      </c>
      <c r="S4607" s="64">
        <f t="shared" si="2281"/>
        <v>-9.7173144876324582E-3</v>
      </c>
      <c r="T4607" s="65"/>
      <c r="U4607" s="65">
        <f t="shared" si="2277"/>
        <v>0.96596294700560104</v>
      </c>
      <c r="V4607" s="65">
        <f t="shared" si="2283"/>
        <v>0.94719053654414875</v>
      </c>
      <c r="W4607" s="65">
        <f t="shared" si="2284"/>
        <v>0.93300041614648355</v>
      </c>
      <c r="X4607" s="61">
        <f t="shared" si="2295"/>
        <v>2.9623360135421196E-3</v>
      </c>
      <c r="Y4607" s="66">
        <f t="shared" si="2285"/>
        <v>-4.6728971962616585E-3</v>
      </c>
      <c r="Z4607" s="61">
        <f t="shared" si="2286"/>
        <v>1.6246772901273678E-3</v>
      </c>
      <c r="AA4607" s="67">
        <f t="shared" si="2287"/>
        <v>23.648421052631576</v>
      </c>
      <c r="AB4607" s="68">
        <f t="shared" si="2288"/>
        <v>5.3969669937555628E-2</v>
      </c>
      <c r="AC4607" s="69">
        <f t="shared" si="2289"/>
        <v>5.479130475609164E-2</v>
      </c>
      <c r="AD4607" s="70">
        <f>_xlfn.PERCENTILE.EXC(AC4607:$AC$5675,0.5)</f>
        <v>6.1674718196457326E-2</v>
      </c>
      <c r="AE4607" s="70">
        <f>_xlfn.PERCENTILE.EXC($AC4607:AC$5675,0.35)</f>
        <v>3.6567198580406482E-2</v>
      </c>
      <c r="AF4607" s="71">
        <f t="shared" si="2278"/>
        <v>2.2475656753909706E-2</v>
      </c>
      <c r="AG4607" s="70">
        <f t="shared" si="2279"/>
        <v>-0.13924029634177276</v>
      </c>
      <c r="AH4607" s="70">
        <f t="shared" si="2280"/>
        <v>-0.18651576723388588</v>
      </c>
      <c r="AI4607" s="61" t="str">
        <f t="shared" si="2275"/>
        <v>Safety</v>
      </c>
      <c r="AJ4607" s="68" t="str">
        <f t="shared" si="2276"/>
        <v>Short VOL</v>
      </c>
      <c r="AK4607" s="72"/>
      <c r="AL4607" s="73"/>
      <c r="AM4607" s="72"/>
      <c r="AN4607" s="73"/>
      <c r="AO4607" s="74"/>
      <c r="AP4607" s="20"/>
      <c r="AQ4607" s="74"/>
      <c r="AR4607" s="20"/>
      <c r="AS4607" s="74"/>
      <c r="AT4607" s="20"/>
      <c r="AU4607" s="74" t="str">
        <f t="shared" si="2290"/>
        <v>00631L</v>
      </c>
      <c r="AV4607" s="20">
        <f t="shared" si="2273"/>
        <v>1</v>
      </c>
      <c r="AW4607" s="74" t="str">
        <f t="shared" si="2291"/>
        <v>00631L</v>
      </c>
      <c r="AX4607" s="20">
        <f t="shared" si="2292"/>
        <v>1</v>
      </c>
      <c r="AY4607" s="20">
        <f t="shared" si="2274"/>
        <v>1</v>
      </c>
      <c r="AZ4607" s="116">
        <v>39624</v>
      </c>
      <c r="BA4607" s="116"/>
      <c r="BB4607" s="20"/>
      <c r="BC4607" s="20"/>
      <c r="BD4607" s="76"/>
      <c r="BE4607" s="77"/>
      <c r="BF4607" s="77"/>
    </row>
    <row r="4608" spans="1:58" s="23" customFormat="1" ht="15.75" customHeight="1" x14ac:dyDescent="0.4">
      <c r="A4608" s="116">
        <v>39622</v>
      </c>
      <c r="B4608" s="112">
        <v>23.51</v>
      </c>
      <c r="C4608" s="112">
        <v>23.49</v>
      </c>
      <c r="D4608" s="112">
        <v>23.59</v>
      </c>
      <c r="E4608" s="112">
        <v>23.61</v>
      </c>
      <c r="F4608" s="112">
        <v>23.47</v>
      </c>
      <c r="G4608" s="112">
        <v>23.22</v>
      </c>
      <c r="H4608" s="113">
        <v>23.26</v>
      </c>
      <c r="I4608" s="90">
        <f t="shared" si="2293"/>
        <v>23.50578947368421</v>
      </c>
      <c r="J4608" s="90">
        <f t="shared" si="2294"/>
        <v>23.511052631578945</v>
      </c>
      <c r="K4608" s="114">
        <v>15</v>
      </c>
      <c r="L4608" s="115">
        <v>5.2631578947368418E-2</v>
      </c>
      <c r="M4608" s="11"/>
      <c r="N4608" s="90">
        <v>22.64</v>
      </c>
      <c r="O4608" s="90">
        <v>23.3</v>
      </c>
      <c r="P4608" s="90">
        <v>23.71</v>
      </c>
      <c r="Q4608" s="90">
        <v>24.01</v>
      </c>
      <c r="R4608" s="63">
        <f t="shared" si="2282"/>
        <v>24.370000000000005</v>
      </c>
      <c r="S4608" s="64">
        <f t="shared" si="2281"/>
        <v>-1.0056843025798007E-2</v>
      </c>
      <c r="T4608" s="65"/>
      <c r="U4608" s="65">
        <f t="shared" si="2277"/>
        <v>0.97167381974248923</v>
      </c>
      <c r="V4608" s="65">
        <f t="shared" si="2283"/>
        <v>0.95487136229439051</v>
      </c>
      <c r="W4608" s="65">
        <f t="shared" si="2284"/>
        <v>0.9429404414827155</v>
      </c>
      <c r="X4608" s="61">
        <f t="shared" si="2295"/>
        <v>-8.5070182900906532E-4</v>
      </c>
      <c r="Y4608" s="66">
        <f t="shared" si="2285"/>
        <v>-1.4824227022448025E-2</v>
      </c>
      <c r="Z4608" s="61">
        <f t="shared" si="2286"/>
        <v>2.2390900338094163E-4</v>
      </c>
      <c r="AA4608" s="67">
        <f t="shared" si="2287"/>
        <v>23.50578947368421</v>
      </c>
      <c r="AB4608" s="68">
        <f t="shared" si="2288"/>
        <v>3.8427561837455874E-2</v>
      </c>
      <c r="AC4608" s="69">
        <f t="shared" si="2289"/>
        <v>3.8241584526687702E-2</v>
      </c>
      <c r="AD4608" s="70">
        <f>_xlfn.PERCENTILE.EXC(AC4608:$AC$5675,0.5)</f>
        <v>6.1680829803293209E-2</v>
      </c>
      <c r="AE4608" s="70">
        <f>_xlfn.PERCENTILE.EXC($AC4608:AC$5675,0.35)</f>
        <v>3.6563800905468249E-2</v>
      </c>
      <c r="AF4608" s="71">
        <f t="shared" si="2278"/>
        <v>2.2475656753909706E-2</v>
      </c>
      <c r="AG4608" s="70">
        <f t="shared" si="2279"/>
        <v>-0.13924029634177276</v>
      </c>
      <c r="AH4608" s="70">
        <f t="shared" si="2280"/>
        <v>-0.18651576723388588</v>
      </c>
      <c r="AI4608" s="61" t="str">
        <f t="shared" si="2275"/>
        <v>Safety</v>
      </c>
      <c r="AJ4608" s="68" t="str">
        <f t="shared" si="2276"/>
        <v>Short VOL</v>
      </c>
      <c r="AK4608" s="72"/>
      <c r="AL4608" s="73"/>
      <c r="AM4608" s="72"/>
      <c r="AN4608" s="73"/>
      <c r="AO4608" s="74"/>
      <c r="AP4608" s="20"/>
      <c r="AQ4608" s="74"/>
      <c r="AR4608" s="20"/>
      <c r="AS4608" s="74"/>
      <c r="AT4608" s="20"/>
      <c r="AU4608" s="74" t="str">
        <f t="shared" si="2290"/>
        <v>00631L</v>
      </c>
      <c r="AV4608" s="20">
        <f t="shared" si="2273"/>
        <v>1</v>
      </c>
      <c r="AW4608" s="74" t="str">
        <f t="shared" si="2291"/>
        <v>00631L</v>
      </c>
      <c r="AX4608" s="20">
        <f t="shared" si="2292"/>
        <v>1</v>
      </c>
      <c r="AY4608" s="20">
        <f t="shared" si="2274"/>
        <v>1</v>
      </c>
      <c r="AZ4608" s="116">
        <v>39623</v>
      </c>
      <c r="BA4608" s="116"/>
      <c r="BB4608" s="20"/>
      <c r="BC4608" s="20"/>
      <c r="BD4608" s="76"/>
      <c r="BE4608" s="77"/>
      <c r="BF4608" s="77"/>
    </row>
    <row r="4609" spans="1:58" s="23" customFormat="1" ht="15.75" customHeight="1" x14ac:dyDescent="0.4">
      <c r="A4609" s="116">
        <v>39619</v>
      </c>
      <c r="B4609" s="112">
        <v>23.51</v>
      </c>
      <c r="C4609" s="112">
        <v>23.43</v>
      </c>
      <c r="D4609" s="112">
        <v>23.7</v>
      </c>
      <c r="E4609" s="112">
        <v>23.72</v>
      </c>
      <c r="F4609" s="112">
        <v>23.54</v>
      </c>
      <c r="G4609" s="112">
        <v>23.43</v>
      </c>
      <c r="H4609" s="113">
        <v>23.38</v>
      </c>
      <c r="I4609" s="90">
        <f t="shared" si="2293"/>
        <v>23.497368421052634</v>
      </c>
      <c r="J4609" s="90">
        <f t="shared" si="2294"/>
        <v>23.472631578947368</v>
      </c>
      <c r="K4609" s="114">
        <v>16</v>
      </c>
      <c r="L4609" s="115">
        <v>5.2631578947368418E-2</v>
      </c>
      <c r="M4609" s="11"/>
      <c r="N4609" s="90">
        <v>22.87</v>
      </c>
      <c r="O4609" s="90">
        <v>23.57</v>
      </c>
      <c r="P4609" s="90">
        <v>23.78</v>
      </c>
      <c r="Q4609" s="90">
        <v>24.12</v>
      </c>
      <c r="R4609" s="63">
        <f t="shared" si="2282"/>
        <v>24.48</v>
      </c>
      <c r="S4609" s="64">
        <f t="shared" si="2281"/>
        <v>5.9777571825764729E-2</v>
      </c>
      <c r="T4609" s="65"/>
      <c r="U4609" s="65">
        <f t="shared" si="2277"/>
        <v>0.97030123037759863</v>
      </c>
      <c r="V4609" s="65">
        <f t="shared" si="2283"/>
        <v>0.96173254835996635</v>
      </c>
      <c r="W4609" s="65">
        <f t="shared" si="2284"/>
        <v>0.94817578772802658</v>
      </c>
      <c r="X4609" s="61">
        <f t="shared" si="2295"/>
        <v>-3.4028073160358076E-3</v>
      </c>
      <c r="Y4609" s="66">
        <f t="shared" si="2285"/>
        <v>-1.4333895446880265E-2</v>
      </c>
      <c r="Z4609" s="61">
        <f t="shared" si="2286"/>
        <v>-1.0527494680256674E-3</v>
      </c>
      <c r="AA4609" s="67">
        <f t="shared" si="2287"/>
        <v>23.497368421052634</v>
      </c>
      <c r="AB4609" s="68">
        <f t="shared" si="2288"/>
        <v>2.7984258854394428E-2</v>
      </c>
      <c r="AC4609" s="69">
        <f t="shared" si="2289"/>
        <v>2.7431937955952484E-2</v>
      </c>
      <c r="AD4609" s="70">
        <f>_xlfn.PERCENTILE.EXC(AC4609:$AC$5675,0.5)</f>
        <v>6.1686941410129092E-2</v>
      </c>
      <c r="AE4609" s="70">
        <f>_xlfn.PERCENTILE.EXC($AC4609:AC$5675,0.35)</f>
        <v>3.652488561502068E-2</v>
      </c>
      <c r="AF4609" s="71">
        <f t="shared" si="2278"/>
        <v>2.2475656753909706E-2</v>
      </c>
      <c r="AG4609" s="70">
        <f t="shared" si="2279"/>
        <v>-0.13924029634177276</v>
      </c>
      <c r="AH4609" s="70">
        <f t="shared" si="2280"/>
        <v>-0.18651576723388588</v>
      </c>
      <c r="AI4609" s="61" t="str">
        <f t="shared" si="2275"/>
        <v>Safety</v>
      </c>
      <c r="AJ4609" s="68" t="str">
        <f t="shared" si="2276"/>
        <v>Short VOL</v>
      </c>
      <c r="AK4609" s="72"/>
      <c r="AL4609" s="73"/>
      <c r="AM4609" s="72"/>
      <c r="AN4609" s="73"/>
      <c r="AO4609" s="74"/>
      <c r="AP4609" s="20"/>
      <c r="AQ4609" s="74"/>
      <c r="AR4609" s="20"/>
      <c r="AS4609" s="74"/>
      <c r="AT4609" s="20"/>
      <c r="AU4609" s="74" t="str">
        <f t="shared" si="2290"/>
        <v>00631L</v>
      </c>
      <c r="AV4609" s="20">
        <f t="shared" si="2273"/>
        <v>1</v>
      </c>
      <c r="AW4609" s="74" t="str">
        <f t="shared" si="2291"/>
        <v>00635U</v>
      </c>
      <c r="AX4609" s="20">
        <f t="shared" si="2292"/>
        <v>0</v>
      </c>
      <c r="AY4609" s="20">
        <f t="shared" si="2274"/>
        <v>1</v>
      </c>
      <c r="AZ4609" s="116">
        <v>39622</v>
      </c>
      <c r="BA4609" s="116"/>
      <c r="BB4609" s="20"/>
      <c r="BC4609" s="20"/>
      <c r="BD4609" s="76"/>
      <c r="BE4609" s="77"/>
      <c r="BF4609" s="77"/>
    </row>
    <row r="4610" spans="1:58" s="23" customFormat="1" ht="15.75" customHeight="1" x14ac:dyDescent="0.4">
      <c r="A4610" s="116">
        <v>39618</v>
      </c>
      <c r="B4610" s="112">
        <v>22.93</v>
      </c>
      <c r="C4610" s="112">
        <v>23.17</v>
      </c>
      <c r="D4610" s="112">
        <v>23.57</v>
      </c>
      <c r="E4610" s="112">
        <v>23.45</v>
      </c>
      <c r="F4610" s="112">
        <v>23.38</v>
      </c>
      <c r="G4610" s="112">
        <v>23.17</v>
      </c>
      <c r="H4610" s="113">
        <v>23.36</v>
      </c>
      <c r="I4610" s="90">
        <f t="shared" si="2293"/>
        <v>22.955263157894738</v>
      </c>
      <c r="J4610" s="90">
        <f t="shared" si="2294"/>
        <v>23.212105263157895</v>
      </c>
      <c r="K4610" s="114">
        <v>17</v>
      </c>
      <c r="L4610" s="115">
        <v>5.2631578947368418E-2</v>
      </c>
      <c r="M4610" s="11"/>
      <c r="N4610" s="90">
        <v>21.58</v>
      </c>
      <c r="O4610" s="90">
        <v>22.84</v>
      </c>
      <c r="P4610" s="90">
        <v>23.3</v>
      </c>
      <c r="Q4610" s="90">
        <v>23.83</v>
      </c>
      <c r="R4610" s="63">
        <f t="shared" si="2282"/>
        <v>24.560000000000002</v>
      </c>
      <c r="S4610" s="64">
        <f t="shared" si="2281"/>
        <v>-2.9676258992805765E-2</v>
      </c>
      <c r="T4610" s="65"/>
      <c r="U4610" s="65">
        <f t="shared" si="2277"/>
        <v>0.94483362521891412</v>
      </c>
      <c r="V4610" s="65">
        <f t="shared" si="2283"/>
        <v>0.92618025751072952</v>
      </c>
      <c r="W4610" s="65">
        <f t="shared" si="2284"/>
        <v>0.90558120016785559</v>
      </c>
      <c r="X4610" s="61">
        <f t="shared" si="2295"/>
        <v>1.0466637592673441E-2</v>
      </c>
      <c r="Y4610" s="66">
        <f t="shared" si="2285"/>
        <v>-3.837953091684429E-3</v>
      </c>
      <c r="Z4610" s="61">
        <f t="shared" si="2286"/>
        <v>1.1188811188811154E-2</v>
      </c>
      <c r="AA4610" s="67">
        <f t="shared" si="2287"/>
        <v>22.955263157894734</v>
      </c>
      <c r="AB4610" s="68">
        <f t="shared" si="2288"/>
        <v>6.2557924003707202E-2</v>
      </c>
      <c r="AC4610" s="69">
        <f t="shared" si="2289"/>
        <v>6.3728598604946063E-2</v>
      </c>
      <c r="AD4610" s="70">
        <f>_xlfn.PERCENTILE.EXC(AC4610:$AC$5675,0.5)</f>
        <v>6.196591968465643E-2</v>
      </c>
      <c r="AE4610" s="70">
        <f>_xlfn.PERCENTILE.EXC($AC4610:AC$5675,0.35)</f>
        <v>3.6566713198272448E-2</v>
      </c>
      <c r="AF4610" s="71">
        <f t="shared" si="2278"/>
        <v>2.2475656753909706E-2</v>
      </c>
      <c r="AG4610" s="70">
        <f t="shared" si="2279"/>
        <v>-0.13924029634177276</v>
      </c>
      <c r="AH4610" s="70">
        <f t="shared" si="2280"/>
        <v>-0.18651576723388588</v>
      </c>
      <c r="AI4610" s="61" t="str">
        <f t="shared" si="2275"/>
        <v>Short VOL</v>
      </c>
      <c r="AJ4610" s="68" t="str">
        <f t="shared" si="2276"/>
        <v>Short VOL</v>
      </c>
      <c r="AK4610" s="72"/>
      <c r="AL4610" s="73"/>
      <c r="AM4610" s="72"/>
      <c r="AN4610" s="73"/>
      <c r="AO4610" s="74"/>
      <c r="AP4610" s="20"/>
      <c r="AQ4610" s="74"/>
      <c r="AR4610" s="20"/>
      <c r="AS4610" s="74"/>
      <c r="AT4610" s="20"/>
      <c r="AU4610" s="74" t="str">
        <f t="shared" si="2290"/>
        <v>00631L</v>
      </c>
      <c r="AV4610" s="20">
        <f t="shared" si="2273"/>
        <v>1</v>
      </c>
      <c r="AW4610" s="74" t="str">
        <f t="shared" si="2291"/>
        <v>00631L</v>
      </c>
      <c r="AX4610" s="20">
        <f t="shared" si="2292"/>
        <v>1</v>
      </c>
      <c r="AY4610" s="20">
        <f t="shared" si="2274"/>
        <v>1</v>
      </c>
      <c r="AZ4610" s="116">
        <v>39619</v>
      </c>
      <c r="BA4610" s="116"/>
      <c r="BB4610" s="20"/>
      <c r="BC4610" s="20"/>
      <c r="BD4610" s="76"/>
      <c r="BE4610" s="77"/>
      <c r="BF4610" s="77"/>
    </row>
    <row r="4611" spans="1:58" s="23" customFormat="1" ht="15.75" customHeight="1" x14ac:dyDescent="0.4">
      <c r="A4611" s="116">
        <v>39617</v>
      </c>
      <c r="B4611" s="112">
        <v>23.35</v>
      </c>
      <c r="C4611" s="112">
        <v>23.37</v>
      </c>
      <c r="D4611" s="112">
        <v>23.69</v>
      </c>
      <c r="E4611" s="112">
        <v>23.85</v>
      </c>
      <c r="F4611" s="112">
        <v>23.55</v>
      </c>
      <c r="G4611" s="112">
        <v>23.44</v>
      </c>
      <c r="H4611" s="113">
        <v>23.61</v>
      </c>
      <c r="I4611" s="90">
        <f t="shared" si="2293"/>
        <v>23.351052631578948</v>
      </c>
      <c r="J4611" s="90">
        <f t="shared" si="2294"/>
        <v>23.38684210526316</v>
      </c>
      <c r="K4611" s="114">
        <v>18</v>
      </c>
      <c r="L4611" s="115">
        <v>5.2631578947368418E-2</v>
      </c>
      <c r="M4611" s="11"/>
      <c r="N4611" s="90">
        <v>22.24</v>
      </c>
      <c r="O4611" s="90">
        <v>23.55</v>
      </c>
      <c r="P4611" s="90">
        <v>23.93</v>
      </c>
      <c r="Q4611" s="90">
        <v>24.29</v>
      </c>
      <c r="R4611" s="63">
        <f t="shared" si="2282"/>
        <v>25.240000000000006</v>
      </c>
      <c r="S4611" s="64">
        <f t="shared" si="2281"/>
        <v>5.2531945101751042E-2</v>
      </c>
      <c r="T4611" s="65"/>
      <c r="U4611" s="65">
        <f t="shared" si="2277"/>
        <v>0.94437367303609332</v>
      </c>
      <c r="V4611" s="65">
        <f t="shared" si="2283"/>
        <v>0.92937735060593396</v>
      </c>
      <c r="W4611" s="65">
        <f t="shared" si="2284"/>
        <v>0.91560312885961292</v>
      </c>
      <c r="X4611" s="61">
        <f t="shared" si="2295"/>
        <v>8.5653104925051697E-4</v>
      </c>
      <c r="Y4611" s="66">
        <f t="shared" si="2285"/>
        <v>-1.0062893081761089E-2</v>
      </c>
      <c r="Z4611" s="61">
        <f t="shared" si="2286"/>
        <v>1.5326706786575922E-3</v>
      </c>
      <c r="AA4611" s="67">
        <f t="shared" si="2287"/>
        <v>23.351052631578948</v>
      </c>
      <c r="AB4611" s="68">
        <f t="shared" si="2288"/>
        <v>4.9910071942446184E-2</v>
      </c>
      <c r="AC4611" s="69">
        <f t="shared" si="2289"/>
        <v>4.9957402499053512E-2</v>
      </c>
      <c r="AD4611" s="70">
        <f>_xlfn.PERCENTILE.EXC(AC4611:$AC$5675,0.5)</f>
        <v>6.1686941410129092E-2</v>
      </c>
      <c r="AE4611" s="70">
        <f>_xlfn.PERCENTILE.EXC($AC4611:AC$5675,0.35)</f>
        <v>3.6563315523334215E-2</v>
      </c>
      <c r="AF4611" s="71">
        <f t="shared" si="2278"/>
        <v>2.2475656753909706E-2</v>
      </c>
      <c r="AG4611" s="70">
        <f t="shared" si="2279"/>
        <v>-0.13924029634177276</v>
      </c>
      <c r="AH4611" s="70">
        <f t="shared" si="2280"/>
        <v>-0.18651576723388588</v>
      </c>
      <c r="AI4611" s="61" t="str">
        <f t="shared" si="2275"/>
        <v>Safety</v>
      </c>
      <c r="AJ4611" s="68" t="str">
        <f t="shared" si="2276"/>
        <v>Short VOL</v>
      </c>
      <c r="AK4611" s="72"/>
      <c r="AL4611" s="73"/>
      <c r="AM4611" s="72"/>
      <c r="AN4611" s="73"/>
      <c r="AO4611" s="74"/>
      <c r="AP4611" s="20"/>
      <c r="AQ4611" s="74"/>
      <c r="AR4611" s="20"/>
      <c r="AS4611" s="74"/>
      <c r="AT4611" s="20"/>
      <c r="AU4611" s="74" t="str">
        <f t="shared" si="2290"/>
        <v>00631L</v>
      </c>
      <c r="AV4611" s="20">
        <f t="shared" ref="AV4611:AV4674" si="2296">IF(AU4611="00631L",1,0)</f>
        <v>1</v>
      </c>
      <c r="AW4611" s="74" t="str">
        <f t="shared" si="2291"/>
        <v>00631L</v>
      </c>
      <c r="AX4611" s="20">
        <f t="shared" si="2292"/>
        <v>1</v>
      </c>
      <c r="AY4611" s="20">
        <f t="shared" ref="AY4611:AY4674" si="2297">IF(AP4611=1,0,1)</f>
        <v>1</v>
      </c>
      <c r="AZ4611" s="116">
        <v>39618</v>
      </c>
      <c r="BA4611" s="116"/>
      <c r="BB4611" s="20"/>
      <c r="BC4611" s="20"/>
      <c r="BD4611" s="76"/>
      <c r="BE4611" s="77"/>
      <c r="BF4611" s="77"/>
    </row>
    <row r="4612" spans="1:58" s="23" customFormat="1" ht="15.75" customHeight="1" x14ac:dyDescent="0.4">
      <c r="A4612" s="116">
        <v>39616</v>
      </c>
      <c r="B4612" s="112">
        <v>21.05</v>
      </c>
      <c r="C4612" s="112">
        <v>22.68</v>
      </c>
      <c r="D4612" s="112">
        <v>22.86</v>
      </c>
      <c r="E4612" s="112">
        <v>23.43</v>
      </c>
      <c r="F4612" s="112">
        <v>23.47</v>
      </c>
      <c r="G4612" s="112">
        <v>23.38</v>
      </c>
      <c r="H4612" s="113">
        <v>23.26</v>
      </c>
      <c r="I4612" s="90">
        <f t="shared" si="2293"/>
        <v>22.68</v>
      </c>
      <c r="J4612" s="90">
        <f t="shared" si="2294"/>
        <v>22.86</v>
      </c>
      <c r="K4612" s="114">
        <v>0</v>
      </c>
      <c r="L4612" s="115">
        <v>5.2631578947368418E-2</v>
      </c>
      <c r="M4612" s="11"/>
      <c r="N4612" s="90">
        <v>21.13</v>
      </c>
      <c r="O4612" s="90">
        <v>22.48</v>
      </c>
      <c r="P4612" s="90">
        <v>23.07</v>
      </c>
      <c r="Q4612" s="90">
        <v>23.58</v>
      </c>
      <c r="R4612" s="63">
        <f t="shared" si="2282"/>
        <v>24.419999999999998</v>
      </c>
      <c r="S4612" s="64">
        <f t="shared" si="2281"/>
        <v>8.5918854415274332E-3</v>
      </c>
      <c r="T4612" s="65"/>
      <c r="U4612" s="65">
        <f t="shared" si="2277"/>
        <v>0.93994661921708178</v>
      </c>
      <c r="V4612" s="65">
        <f t="shared" si="2283"/>
        <v>0.91590810576506276</v>
      </c>
      <c r="W4612" s="65">
        <f t="shared" si="2284"/>
        <v>0.89609838846480072</v>
      </c>
      <c r="X4612" s="61">
        <f t="shared" si="2295"/>
        <v>7.7434679334916809E-2</v>
      </c>
      <c r="Y4612" s="66">
        <f t="shared" si="2285"/>
        <v>-7.2556551429790077E-3</v>
      </c>
      <c r="Z4612" s="61">
        <f t="shared" si="2286"/>
        <v>7.9365079365079239E-3</v>
      </c>
      <c r="AA4612" s="67">
        <f t="shared" si="2287"/>
        <v>22.68</v>
      </c>
      <c r="AB4612" s="68">
        <f t="shared" si="2288"/>
        <v>-3.7860861334594559E-3</v>
      </c>
      <c r="AC4612" s="69">
        <f t="shared" si="2289"/>
        <v>7.3355418835778549E-2</v>
      </c>
      <c r="AD4612" s="70">
        <f>_xlfn.PERCENTILE.EXC(AC4612:$AC$5675,0.5)</f>
        <v>6.196591968465643E-2</v>
      </c>
      <c r="AE4612" s="70">
        <f>_xlfn.PERCENTILE.EXC($AC4612:AC$5675,0.35)</f>
        <v>3.6515520829009329E-2</v>
      </c>
      <c r="AF4612" s="71">
        <f t="shared" si="2278"/>
        <v>2.2475656753909706E-2</v>
      </c>
      <c r="AG4612" s="70">
        <f t="shared" si="2279"/>
        <v>-0.13924029634177276</v>
      </c>
      <c r="AH4612" s="70">
        <f t="shared" si="2280"/>
        <v>-0.18651576723388588</v>
      </c>
      <c r="AI4612" s="61" t="str">
        <f t="shared" si="2275"/>
        <v>Short VOL</v>
      </c>
      <c r="AJ4612" s="68" t="str">
        <f t="shared" si="2276"/>
        <v>Short VOL</v>
      </c>
      <c r="AK4612" s="72"/>
      <c r="AL4612" s="73"/>
      <c r="AM4612" s="72"/>
      <c r="AN4612" s="73"/>
      <c r="AO4612" s="74"/>
      <c r="AP4612" s="20"/>
      <c r="AQ4612" s="74"/>
      <c r="AR4612" s="20"/>
      <c r="AS4612" s="74"/>
      <c r="AT4612" s="20"/>
      <c r="AU4612" s="74" t="str">
        <f t="shared" si="2290"/>
        <v>00631L</v>
      </c>
      <c r="AV4612" s="20">
        <f t="shared" si="2296"/>
        <v>1</v>
      </c>
      <c r="AW4612" s="74" t="str">
        <f t="shared" si="2291"/>
        <v>00631L</v>
      </c>
      <c r="AX4612" s="20">
        <f t="shared" si="2292"/>
        <v>1</v>
      </c>
      <c r="AY4612" s="20">
        <f t="shared" si="2297"/>
        <v>1</v>
      </c>
      <c r="AZ4612" s="116">
        <v>39617</v>
      </c>
      <c r="BA4612" s="116"/>
      <c r="BB4612" s="20"/>
      <c r="BC4612" s="20"/>
      <c r="BD4612" s="76"/>
      <c r="BE4612" s="77"/>
      <c r="BF4612" s="77"/>
    </row>
    <row r="4613" spans="1:58" s="23" customFormat="1" ht="15.75" customHeight="1" x14ac:dyDescent="0.4">
      <c r="A4613" s="116">
        <v>39615</v>
      </c>
      <c r="B4613" s="112">
        <v>20.86</v>
      </c>
      <c r="C4613" s="112">
        <v>22.74</v>
      </c>
      <c r="D4613" s="112">
        <v>22.89</v>
      </c>
      <c r="E4613" s="112">
        <v>23.44</v>
      </c>
      <c r="F4613" s="112">
        <v>23.4</v>
      </c>
      <c r="G4613" s="112">
        <v>23.34</v>
      </c>
      <c r="H4613" s="113">
        <v>23.36</v>
      </c>
      <c r="I4613" s="90">
        <f t="shared" si="2293"/>
        <v>22.641052631578948</v>
      </c>
      <c r="J4613" s="90">
        <f t="shared" si="2294"/>
        <v>22.882105263157897</v>
      </c>
      <c r="K4613" s="114">
        <v>1</v>
      </c>
      <c r="L4613" s="115">
        <v>5.2631578947368418E-2</v>
      </c>
      <c r="M4613" s="11"/>
      <c r="N4613" s="90">
        <v>20.95</v>
      </c>
      <c r="O4613" s="90">
        <v>22.43</v>
      </c>
      <c r="P4613" s="90">
        <v>22.91</v>
      </c>
      <c r="Q4613" s="90">
        <v>23.67</v>
      </c>
      <c r="R4613" s="63">
        <f t="shared" si="2282"/>
        <v>24.390000000000004</v>
      </c>
      <c r="S4613" s="64">
        <f t="shared" si="2281"/>
        <v>-1.2723845428840697E-2</v>
      </c>
      <c r="T4613" s="65"/>
      <c r="U4613" s="65">
        <f t="shared" si="2277"/>
        <v>0.93401694159607662</v>
      </c>
      <c r="V4613" s="65">
        <f t="shared" si="2283"/>
        <v>0.91444783937145346</v>
      </c>
      <c r="W4613" s="65">
        <f t="shared" si="2284"/>
        <v>0.88508660752006751</v>
      </c>
      <c r="X4613" s="61">
        <f t="shared" si="2295"/>
        <v>9.0124640460210889E-2</v>
      </c>
      <c r="Y4613" s="66">
        <f t="shared" si="2285"/>
        <v>-3.412969283276529E-3</v>
      </c>
      <c r="Z4613" s="61">
        <f t="shared" si="2286"/>
        <v>1.0646706030034009E-2</v>
      </c>
      <c r="AA4613" s="67">
        <f t="shared" si="2287"/>
        <v>22.641052631578948</v>
      </c>
      <c r="AB4613" s="68">
        <f t="shared" si="2288"/>
        <v>-4.2959427207637166E-3</v>
      </c>
      <c r="AC4613" s="69">
        <f t="shared" si="2289"/>
        <v>8.0718502700665787E-2</v>
      </c>
      <c r="AD4613" s="70">
        <f>_xlfn.PERCENTILE.EXC(AC4613:$AC$5675,0.5)</f>
        <v>6.1686941410129092E-2</v>
      </c>
      <c r="AE4613" s="70">
        <f>_xlfn.PERCENTILE.EXC($AC4613:AC$5675,0.35)</f>
        <v>3.6449967326929775E-2</v>
      </c>
      <c r="AF4613" s="71">
        <f t="shared" si="2278"/>
        <v>2.2475656753909706E-2</v>
      </c>
      <c r="AG4613" s="70">
        <f t="shared" si="2279"/>
        <v>-0.13924029634177276</v>
      </c>
      <c r="AH4613" s="70">
        <f t="shared" si="2280"/>
        <v>-0.18651576723388588</v>
      </c>
      <c r="AI4613" s="61" t="str">
        <f t="shared" ref="AI4613:AI4676" si="2298">IF(AC4613&gt;AD4613,"Short VOL","Safety")</f>
        <v>Short VOL</v>
      </c>
      <c r="AJ4613" s="68" t="str">
        <f t="shared" ref="AJ4613:AJ4676" si="2299">IF(AC4613&gt;AF4613,"Short VOL","Safety")</f>
        <v>Short VOL</v>
      </c>
      <c r="AK4613" s="72"/>
      <c r="AL4613" s="73"/>
      <c r="AM4613" s="72"/>
      <c r="AN4613" s="73"/>
      <c r="AO4613" s="74"/>
      <c r="AP4613" s="20"/>
      <c r="AQ4613" s="74"/>
      <c r="AR4613" s="20"/>
      <c r="AS4613" s="74"/>
      <c r="AT4613" s="20"/>
      <c r="AU4613" s="74" t="str">
        <f t="shared" si="2290"/>
        <v>00631L</v>
      </c>
      <c r="AV4613" s="20">
        <f t="shared" si="2296"/>
        <v>1</v>
      </c>
      <c r="AW4613" s="74" t="str">
        <f t="shared" si="2291"/>
        <v>00631L</v>
      </c>
      <c r="AX4613" s="20">
        <f t="shared" si="2292"/>
        <v>1</v>
      </c>
      <c r="AY4613" s="20">
        <f t="shared" si="2297"/>
        <v>1</v>
      </c>
      <c r="AZ4613" s="116">
        <v>39616</v>
      </c>
      <c r="BA4613" s="116"/>
      <c r="BB4613" s="20"/>
      <c r="BC4613" s="20"/>
      <c r="BD4613" s="76"/>
      <c r="BE4613" s="77"/>
      <c r="BF4613" s="77"/>
    </row>
    <row r="4614" spans="1:58" s="23" customFormat="1" ht="15.75" customHeight="1" x14ac:dyDescent="0.4">
      <c r="A4614" s="116">
        <v>39612</v>
      </c>
      <c r="B4614" s="112">
        <v>21.62</v>
      </c>
      <c r="C4614" s="112">
        <v>23</v>
      </c>
      <c r="D4614" s="112">
        <v>23.2</v>
      </c>
      <c r="E4614" s="112">
        <v>23.89</v>
      </c>
      <c r="F4614" s="112">
        <v>23.78</v>
      </c>
      <c r="G4614" s="112">
        <v>23.75</v>
      </c>
      <c r="H4614" s="113">
        <v>23.56</v>
      </c>
      <c r="I4614" s="90">
        <f t="shared" si="2293"/>
        <v>22.854736842105265</v>
      </c>
      <c r="J4614" s="90">
        <f t="shared" si="2294"/>
        <v>23.178947368421053</v>
      </c>
      <c r="K4614" s="114">
        <v>2</v>
      </c>
      <c r="L4614" s="115">
        <v>5.2631578947368418E-2</v>
      </c>
      <c r="M4614" s="11"/>
      <c r="N4614" s="90">
        <v>21.22</v>
      </c>
      <c r="O4614" s="90">
        <v>22.6</v>
      </c>
      <c r="P4614" s="90">
        <v>23.27</v>
      </c>
      <c r="Q4614" s="90">
        <v>24.03</v>
      </c>
      <c r="R4614" s="63">
        <f t="shared" si="2282"/>
        <v>24.650000000000006</v>
      </c>
      <c r="S4614" s="64">
        <f t="shared" si="2281"/>
        <v>-9.0441491641663083E-2</v>
      </c>
      <c r="T4614" s="65"/>
      <c r="U4614" s="65">
        <f t="shared" si="2277"/>
        <v>0.93893805309734502</v>
      </c>
      <c r="V4614" s="65">
        <f t="shared" si="2283"/>
        <v>0.91190373871938113</v>
      </c>
      <c r="W4614" s="65">
        <f t="shared" si="2284"/>
        <v>0.88306283811901776</v>
      </c>
      <c r="X4614" s="61">
        <f t="shared" si="2295"/>
        <v>6.3829787234042507E-2</v>
      </c>
      <c r="Y4614" s="66">
        <f t="shared" si="2285"/>
        <v>-1.3813311008790366E-2</v>
      </c>
      <c r="Z4614" s="61">
        <f t="shared" si="2286"/>
        <v>1.4185703758290289E-2</v>
      </c>
      <c r="AA4614" s="67">
        <f t="shared" si="2287"/>
        <v>22.854736842105261</v>
      </c>
      <c r="AB4614" s="68">
        <f t="shared" si="2288"/>
        <v>1.8850141376060423E-2</v>
      </c>
      <c r="AC4614" s="69">
        <f t="shared" si="2289"/>
        <v>7.7037551465846482E-2</v>
      </c>
      <c r="AD4614" s="70">
        <f>_xlfn.PERCENTILE.EXC(AC4614:$AC$5675,0.5)</f>
        <v>6.1680829803293209E-2</v>
      </c>
      <c r="AE4614" s="70">
        <f>_xlfn.PERCENTILE.EXC($AC4614:AC$5675,0.35)</f>
        <v>3.6384413824850227E-2</v>
      </c>
      <c r="AF4614" s="71">
        <f t="shared" si="2278"/>
        <v>2.2475656753909706E-2</v>
      </c>
      <c r="AG4614" s="70">
        <f t="shared" si="2279"/>
        <v>-0.13924029634177276</v>
      </c>
      <c r="AH4614" s="70">
        <f t="shared" si="2280"/>
        <v>-0.18651576723388588</v>
      </c>
      <c r="AI4614" s="61" t="str">
        <f t="shared" si="2298"/>
        <v>Short VOL</v>
      </c>
      <c r="AJ4614" s="68" t="str">
        <f t="shared" si="2299"/>
        <v>Short VOL</v>
      </c>
      <c r="AK4614" s="72"/>
      <c r="AL4614" s="73"/>
      <c r="AM4614" s="72"/>
      <c r="AN4614" s="73"/>
      <c r="AO4614" s="74"/>
      <c r="AP4614" s="20"/>
      <c r="AQ4614" s="74"/>
      <c r="AR4614" s="20"/>
      <c r="AS4614" s="74"/>
      <c r="AT4614" s="20"/>
      <c r="AU4614" s="74" t="str">
        <f t="shared" si="2290"/>
        <v>00631L</v>
      </c>
      <c r="AV4614" s="20">
        <f t="shared" si="2296"/>
        <v>1</v>
      </c>
      <c r="AW4614" s="74" t="str">
        <f t="shared" si="2291"/>
        <v>00631L</v>
      </c>
      <c r="AX4614" s="20">
        <f t="shared" si="2292"/>
        <v>1</v>
      </c>
      <c r="AY4614" s="20">
        <f t="shared" si="2297"/>
        <v>1</v>
      </c>
      <c r="AZ4614" s="116">
        <v>39615</v>
      </c>
      <c r="BA4614" s="116"/>
      <c r="BB4614" s="20"/>
      <c r="BC4614" s="20"/>
      <c r="BD4614" s="76"/>
      <c r="BE4614" s="77"/>
      <c r="BF4614" s="77"/>
    </row>
    <row r="4615" spans="1:58" s="23" customFormat="1" ht="15.75" customHeight="1" x14ac:dyDescent="0.4">
      <c r="A4615" s="116">
        <v>39611</v>
      </c>
      <c r="B4615" s="112">
        <v>22.85</v>
      </c>
      <c r="C4615" s="112">
        <v>23.88</v>
      </c>
      <c r="D4615" s="112">
        <v>23.97</v>
      </c>
      <c r="E4615" s="112">
        <v>24.78</v>
      </c>
      <c r="F4615" s="112">
        <v>24.52</v>
      </c>
      <c r="G4615" s="112">
        <v>24.33</v>
      </c>
      <c r="H4615" s="113">
        <v>24.1</v>
      </c>
      <c r="I4615" s="90">
        <f t="shared" si="2293"/>
        <v>23.71736842105263</v>
      </c>
      <c r="J4615" s="90">
        <f t="shared" si="2294"/>
        <v>23.955789473684209</v>
      </c>
      <c r="K4615" s="114">
        <v>3</v>
      </c>
      <c r="L4615" s="115">
        <v>5.2631578947368418E-2</v>
      </c>
      <c r="M4615" s="11"/>
      <c r="N4615" s="90">
        <v>23.33</v>
      </c>
      <c r="O4615" s="90">
        <v>23.7</v>
      </c>
      <c r="P4615" s="90">
        <v>24.34</v>
      </c>
      <c r="Q4615" s="90">
        <v>24.76</v>
      </c>
      <c r="R4615" s="63">
        <f t="shared" si="2282"/>
        <v>24.71</v>
      </c>
      <c r="S4615" s="64">
        <f t="shared" si="2281"/>
        <v>-3.2752902155887338E-2</v>
      </c>
      <c r="T4615" s="65"/>
      <c r="U4615" s="65">
        <f t="shared" si="2277"/>
        <v>0.98438818565400843</v>
      </c>
      <c r="V4615" s="65">
        <f t="shared" si="2283"/>
        <v>0.95850451930977809</v>
      </c>
      <c r="W4615" s="65">
        <f t="shared" si="2284"/>
        <v>0.94224555735056525</v>
      </c>
      <c r="X4615" s="61">
        <f t="shared" si="2295"/>
        <v>4.5076586433260284E-2</v>
      </c>
      <c r="Y4615" s="66">
        <f t="shared" si="2285"/>
        <v>-2.7441485068603701E-2</v>
      </c>
      <c r="Z4615" s="61">
        <f t="shared" si="2286"/>
        <v>1.005259303641572E-2</v>
      </c>
      <c r="AA4615" s="67">
        <f t="shared" si="2287"/>
        <v>23.71736842105263</v>
      </c>
      <c r="AB4615" s="68">
        <f t="shared" si="2288"/>
        <v>-2.0574367766823698E-2</v>
      </c>
      <c r="AC4615" s="69">
        <f t="shared" si="2289"/>
        <v>1.6603875741647296E-2</v>
      </c>
      <c r="AD4615" s="70">
        <f>_xlfn.PERCENTILE.EXC(AC4615:$AC$5675,0.5)</f>
        <v>6.1674718196457326E-2</v>
      </c>
      <c r="AE4615" s="70">
        <f>_xlfn.PERCENTILE.EXC($AC4615:AC$5675,0.35)</f>
        <v>3.6373805310400638E-2</v>
      </c>
      <c r="AF4615" s="71">
        <f t="shared" si="2278"/>
        <v>2.2475656753909706E-2</v>
      </c>
      <c r="AG4615" s="70">
        <f t="shared" si="2279"/>
        <v>-0.13924029634177276</v>
      </c>
      <c r="AH4615" s="70">
        <f t="shared" si="2280"/>
        <v>-0.18651576723388588</v>
      </c>
      <c r="AI4615" s="61" t="str">
        <f t="shared" si="2298"/>
        <v>Safety</v>
      </c>
      <c r="AJ4615" s="68" t="str">
        <f t="shared" si="2299"/>
        <v>Safety</v>
      </c>
      <c r="AK4615" s="72"/>
      <c r="AL4615" s="73"/>
      <c r="AM4615" s="72"/>
      <c r="AN4615" s="73"/>
      <c r="AO4615" s="74"/>
      <c r="AP4615" s="20"/>
      <c r="AQ4615" s="74"/>
      <c r="AR4615" s="20"/>
      <c r="AS4615" s="74"/>
      <c r="AT4615" s="20"/>
      <c r="AU4615" s="74" t="str">
        <f t="shared" si="2290"/>
        <v>00635U</v>
      </c>
      <c r="AV4615" s="20">
        <f t="shared" si="2296"/>
        <v>0</v>
      </c>
      <c r="AW4615" s="74" t="str">
        <f t="shared" si="2291"/>
        <v>00635U</v>
      </c>
      <c r="AX4615" s="20">
        <f t="shared" si="2292"/>
        <v>0</v>
      </c>
      <c r="AY4615" s="20">
        <f t="shared" si="2297"/>
        <v>1</v>
      </c>
      <c r="AZ4615" s="116">
        <v>39612</v>
      </c>
      <c r="BA4615" s="116"/>
      <c r="BB4615" s="20"/>
      <c r="BC4615" s="20"/>
      <c r="BD4615" s="76"/>
      <c r="BE4615" s="77"/>
      <c r="BF4615" s="77"/>
    </row>
    <row r="4616" spans="1:58" s="23" customFormat="1" ht="15.75" customHeight="1" x14ac:dyDescent="0.4">
      <c r="A4616" s="116">
        <v>39610</v>
      </c>
      <c r="B4616" s="112">
        <v>23.75</v>
      </c>
      <c r="C4616" s="112">
        <v>24.05</v>
      </c>
      <c r="D4616" s="112">
        <v>24.27</v>
      </c>
      <c r="E4616" s="112">
        <v>24.74</v>
      </c>
      <c r="F4616" s="112">
        <v>24.69</v>
      </c>
      <c r="G4616" s="112">
        <v>24.36</v>
      </c>
      <c r="H4616" s="113">
        <v>24.15</v>
      </c>
      <c r="I4616" s="90">
        <f t="shared" si="2293"/>
        <v>23.986842105263158</v>
      </c>
      <c r="J4616" s="90">
        <f t="shared" si="2294"/>
        <v>24.223684210526315</v>
      </c>
      <c r="K4616" s="114">
        <v>4</v>
      </c>
      <c r="L4616" s="115">
        <v>5.2631578947368418E-2</v>
      </c>
      <c r="M4616" s="11"/>
      <c r="N4616" s="90">
        <v>24.12</v>
      </c>
      <c r="O4616" s="90">
        <v>24.32</v>
      </c>
      <c r="P4616" s="90">
        <v>24.83</v>
      </c>
      <c r="Q4616" s="90">
        <v>25.03</v>
      </c>
      <c r="R4616" s="63">
        <f t="shared" si="2282"/>
        <v>25.029999999999998</v>
      </c>
      <c r="S4616" s="64">
        <f t="shared" si="2281"/>
        <v>4.0552200172562607E-2</v>
      </c>
      <c r="T4616" s="65"/>
      <c r="U4616" s="65">
        <f t="shared" ref="U4616:U4679" si="2300">N4616/O4616</f>
        <v>0.99177631578947367</v>
      </c>
      <c r="V4616" s="65">
        <f t="shared" si="2283"/>
        <v>0.97140555779299242</v>
      </c>
      <c r="W4616" s="65">
        <f t="shared" si="2284"/>
        <v>0.96364362764682376</v>
      </c>
      <c r="X4616" s="61">
        <f t="shared" si="2295"/>
        <v>1.263157894736845E-2</v>
      </c>
      <c r="Y4616" s="66">
        <f t="shared" si="2285"/>
        <v>-2.3848019401778491E-2</v>
      </c>
      <c r="Z4616" s="61">
        <f t="shared" si="2286"/>
        <v>9.8738343390016303E-3</v>
      </c>
      <c r="AA4616" s="67">
        <f t="shared" si="2287"/>
        <v>23.986842105263158</v>
      </c>
      <c r="AB4616" s="68">
        <f t="shared" si="2288"/>
        <v>-1.5339966832504187E-2</v>
      </c>
      <c r="AC4616" s="69">
        <f t="shared" si="2289"/>
        <v>-5.5206424020250193E-3</v>
      </c>
      <c r="AD4616" s="70">
        <f>_xlfn.PERCENTILE.EXC(AC4616:$AC$5675,0.5)</f>
        <v>6.1680829803293209E-2</v>
      </c>
      <c r="AE4616" s="70">
        <f>_xlfn.PERCENTILE.EXC($AC4616:AC$5675,0.35)</f>
        <v>3.644060254091841E-2</v>
      </c>
      <c r="AF4616" s="71">
        <f t="shared" si="2278"/>
        <v>2.30336212624585E-2</v>
      </c>
      <c r="AG4616" s="70">
        <f t="shared" si="2279"/>
        <v>-0.13924029634177276</v>
      </c>
      <c r="AH4616" s="70">
        <f t="shared" si="2280"/>
        <v>-0.18651576723388588</v>
      </c>
      <c r="AI4616" s="61" t="str">
        <f t="shared" si="2298"/>
        <v>Safety</v>
      </c>
      <c r="AJ4616" s="68" t="str">
        <f t="shared" si="2299"/>
        <v>Safety</v>
      </c>
      <c r="AK4616" s="72"/>
      <c r="AL4616" s="73"/>
      <c r="AM4616" s="72"/>
      <c r="AN4616" s="73"/>
      <c r="AO4616" s="74"/>
      <c r="AP4616" s="20"/>
      <c r="AQ4616" s="74"/>
      <c r="AR4616" s="20"/>
      <c r="AS4616" s="74"/>
      <c r="AT4616" s="20"/>
      <c r="AU4616" s="74" t="str">
        <f t="shared" si="2290"/>
        <v>00635U</v>
      </c>
      <c r="AV4616" s="20">
        <f t="shared" si="2296"/>
        <v>0</v>
      </c>
      <c r="AW4616" s="74" t="str">
        <f t="shared" si="2291"/>
        <v>00635U</v>
      </c>
      <c r="AX4616" s="20">
        <f t="shared" si="2292"/>
        <v>0</v>
      </c>
      <c r="AY4616" s="20">
        <f t="shared" si="2297"/>
        <v>1</v>
      </c>
      <c r="AZ4616" s="116">
        <v>39611</v>
      </c>
      <c r="BA4616" s="116"/>
      <c r="BB4616" s="20"/>
      <c r="BC4616" s="20"/>
      <c r="BD4616" s="76"/>
      <c r="BE4616" s="77"/>
      <c r="BF4616" s="77"/>
    </row>
    <row r="4617" spans="1:58" s="23" customFormat="1" ht="15.75" customHeight="1" x14ac:dyDescent="0.4">
      <c r="A4617" s="116">
        <v>39609</v>
      </c>
      <c r="B4617" s="112">
        <v>22.72</v>
      </c>
      <c r="C4617" s="112">
        <v>23.47</v>
      </c>
      <c r="D4617" s="112">
        <v>23.81</v>
      </c>
      <c r="E4617" s="112">
        <v>24.36</v>
      </c>
      <c r="F4617" s="112">
        <v>24.42</v>
      </c>
      <c r="G4617" s="112">
        <v>24.24</v>
      </c>
      <c r="H4617" s="113">
        <v>23.96</v>
      </c>
      <c r="I4617" s="90">
        <f t="shared" si="2293"/>
        <v>23.272631578947369</v>
      </c>
      <c r="J4617" s="90">
        <f t="shared" si="2294"/>
        <v>23.720526315789474</v>
      </c>
      <c r="K4617" s="114">
        <v>5</v>
      </c>
      <c r="L4617" s="115">
        <v>5.2631578947368418E-2</v>
      </c>
      <c r="M4617" s="11"/>
      <c r="N4617" s="90">
        <v>23.18</v>
      </c>
      <c r="O4617" s="90">
        <v>23.84</v>
      </c>
      <c r="P4617" s="90">
        <v>24.45</v>
      </c>
      <c r="Q4617" s="90">
        <v>24.82</v>
      </c>
      <c r="R4617" s="63">
        <f t="shared" si="2282"/>
        <v>25.11</v>
      </c>
      <c r="S4617" s="64">
        <f t="shared" si="2281"/>
        <v>2.5951557093425053E-3</v>
      </c>
      <c r="T4617" s="65"/>
      <c r="U4617" s="65">
        <f t="shared" si="2300"/>
        <v>0.97231543624161076</v>
      </c>
      <c r="V4617" s="65">
        <f t="shared" si="2283"/>
        <v>0.94805725971370147</v>
      </c>
      <c r="W4617" s="65">
        <f t="shared" si="2284"/>
        <v>0.93392425463336015</v>
      </c>
      <c r="X4617" s="61">
        <f t="shared" si="2295"/>
        <v>3.3010563380281695E-2</v>
      </c>
      <c r="Y4617" s="66">
        <f t="shared" si="2285"/>
        <v>-1.6420361247947397E-2</v>
      </c>
      <c r="Z4617" s="61">
        <f t="shared" si="2286"/>
        <v>1.9245556108372159E-2</v>
      </c>
      <c r="AA4617" s="67">
        <f t="shared" si="2287"/>
        <v>23.272631578947369</v>
      </c>
      <c r="AB4617" s="68">
        <f t="shared" si="2288"/>
        <v>-1.9844693701466819E-2</v>
      </c>
      <c r="AC4617" s="69">
        <f t="shared" si="2289"/>
        <v>3.9961854593343E-3</v>
      </c>
      <c r="AD4617" s="70">
        <f>_xlfn.PERCENTILE.EXC(AC4617:$AC$5675,0.5)</f>
        <v>6.1686941410129092E-2</v>
      </c>
      <c r="AE4617" s="70">
        <f>_xlfn.PERCENTILE.EXC($AC4617:AC$5675,0.35)</f>
        <v>3.6562344759066147E-2</v>
      </c>
      <c r="AF4617" s="71">
        <f t="shared" si="2278"/>
        <v>2.3267272585223566E-2</v>
      </c>
      <c r="AG4617" s="70">
        <f t="shared" si="2279"/>
        <v>-0.13924029634177276</v>
      </c>
      <c r="AH4617" s="70">
        <f t="shared" si="2280"/>
        <v>-0.18651576723388588</v>
      </c>
      <c r="AI4617" s="61" t="str">
        <f t="shared" si="2298"/>
        <v>Safety</v>
      </c>
      <c r="AJ4617" s="68" t="str">
        <f t="shared" si="2299"/>
        <v>Safety</v>
      </c>
      <c r="AK4617" s="72"/>
      <c r="AL4617" s="73"/>
      <c r="AM4617" s="72"/>
      <c r="AN4617" s="73"/>
      <c r="AO4617" s="74"/>
      <c r="AP4617" s="20"/>
      <c r="AQ4617" s="74"/>
      <c r="AR4617" s="20"/>
      <c r="AS4617" s="74"/>
      <c r="AT4617" s="20"/>
      <c r="AU4617" s="74" t="str">
        <f t="shared" si="2290"/>
        <v>00635U</v>
      </c>
      <c r="AV4617" s="20">
        <f t="shared" si="2296"/>
        <v>0</v>
      </c>
      <c r="AW4617" s="74" t="str">
        <f t="shared" si="2291"/>
        <v>00635U</v>
      </c>
      <c r="AX4617" s="20">
        <f t="shared" si="2292"/>
        <v>0</v>
      </c>
      <c r="AY4617" s="20">
        <f t="shared" si="2297"/>
        <v>1</v>
      </c>
      <c r="AZ4617" s="116">
        <v>39610</v>
      </c>
      <c r="BA4617" s="116"/>
      <c r="BB4617" s="20"/>
      <c r="BC4617" s="20"/>
      <c r="BD4617" s="76"/>
      <c r="BE4617" s="77"/>
      <c r="BF4617" s="77"/>
    </row>
    <row r="4618" spans="1:58" s="23" customFormat="1" ht="15.75" customHeight="1" x14ac:dyDescent="0.4">
      <c r="A4618" s="116">
        <v>39608</v>
      </c>
      <c r="B4618" s="112">
        <v>22.7</v>
      </c>
      <c r="C4618" s="112">
        <v>23.43</v>
      </c>
      <c r="D4618" s="112">
        <v>24.03</v>
      </c>
      <c r="E4618" s="112">
        <v>24.59</v>
      </c>
      <c r="F4618" s="112">
        <v>24.55</v>
      </c>
      <c r="G4618" s="112">
        <v>24.21</v>
      </c>
      <c r="H4618" s="113">
        <v>24.04</v>
      </c>
      <c r="I4618" s="90">
        <f t="shared" si="2293"/>
        <v>23.199473684210528</v>
      </c>
      <c r="J4618" s="90">
        <f t="shared" si="2294"/>
        <v>23.840526315789475</v>
      </c>
      <c r="K4618" s="114">
        <v>6</v>
      </c>
      <c r="L4618" s="115">
        <v>5.2631578947368418E-2</v>
      </c>
      <c r="M4618" s="11"/>
      <c r="N4618" s="90">
        <v>23.12</v>
      </c>
      <c r="O4618" s="90">
        <v>23.85</v>
      </c>
      <c r="P4618" s="90">
        <v>24.52</v>
      </c>
      <c r="Q4618" s="90">
        <v>24.68</v>
      </c>
      <c r="R4618" s="63">
        <f t="shared" si="2282"/>
        <v>25.250000000000004</v>
      </c>
      <c r="S4618" s="64">
        <f t="shared" si="2281"/>
        <v>-1.8675721561969345E-2</v>
      </c>
      <c r="T4618" s="65"/>
      <c r="U4618" s="65">
        <f t="shared" si="2300"/>
        <v>0.96939203354297687</v>
      </c>
      <c r="V4618" s="65">
        <f t="shared" si="2283"/>
        <v>0.94290375203915178</v>
      </c>
      <c r="W4618" s="65">
        <f t="shared" si="2284"/>
        <v>0.93679092382495954</v>
      </c>
      <c r="X4618" s="61">
        <f t="shared" si="2295"/>
        <v>3.2158590308370066E-2</v>
      </c>
      <c r="Y4618" s="66">
        <f t="shared" si="2285"/>
        <v>-2.2366815778771889E-2</v>
      </c>
      <c r="Z4618" s="61">
        <f t="shared" si="2286"/>
        <v>2.7632205812291574E-2</v>
      </c>
      <c r="AA4618" s="67">
        <f t="shared" si="2287"/>
        <v>23.199473684210528</v>
      </c>
      <c r="AB4618" s="68">
        <f t="shared" si="2288"/>
        <v>-1.8166089965397998E-2</v>
      </c>
      <c r="AC4618" s="69">
        <f t="shared" si="2289"/>
        <v>3.4374430886905962E-3</v>
      </c>
      <c r="AD4618" s="70">
        <f>_xlfn.PERCENTILE.EXC(AC4618:$AC$5675,0.5)</f>
        <v>6.196591968465643E-2</v>
      </c>
      <c r="AE4618" s="70">
        <f>_xlfn.PERCENTILE.EXC($AC4618:AC$5675,0.35)</f>
        <v>3.6568654726808585E-2</v>
      </c>
      <c r="AF4618" s="71">
        <f t="shared" si="2278"/>
        <v>2.3294366630712056E-2</v>
      </c>
      <c r="AG4618" s="70">
        <f t="shared" si="2279"/>
        <v>-0.13924029634177276</v>
      </c>
      <c r="AH4618" s="70">
        <f t="shared" si="2280"/>
        <v>-0.18651576723388588</v>
      </c>
      <c r="AI4618" s="61" t="str">
        <f t="shared" si="2298"/>
        <v>Safety</v>
      </c>
      <c r="AJ4618" s="68" t="str">
        <f t="shared" si="2299"/>
        <v>Safety</v>
      </c>
      <c r="AK4618" s="72"/>
      <c r="AL4618" s="73"/>
      <c r="AM4618" s="72"/>
      <c r="AN4618" s="73"/>
      <c r="AO4618" s="74"/>
      <c r="AP4618" s="20"/>
      <c r="AQ4618" s="74"/>
      <c r="AR4618" s="20"/>
      <c r="AS4618" s="74"/>
      <c r="AT4618" s="20"/>
      <c r="AU4618" s="74" t="str">
        <f t="shared" si="2290"/>
        <v>00635U</v>
      </c>
      <c r="AV4618" s="20">
        <f t="shared" si="2296"/>
        <v>0</v>
      </c>
      <c r="AW4618" s="74" t="str">
        <f t="shared" si="2291"/>
        <v>00635U</v>
      </c>
      <c r="AX4618" s="20">
        <f t="shared" si="2292"/>
        <v>0</v>
      </c>
      <c r="AY4618" s="20">
        <f t="shared" si="2297"/>
        <v>1</v>
      </c>
      <c r="AZ4618" s="116">
        <v>39609</v>
      </c>
      <c r="BA4618" s="116"/>
      <c r="BB4618" s="20"/>
      <c r="BC4618" s="20"/>
      <c r="BD4618" s="76"/>
      <c r="BE4618" s="77"/>
      <c r="BF4618" s="77"/>
    </row>
    <row r="4619" spans="1:58" s="23" customFormat="1" ht="15.75" customHeight="1" x14ac:dyDescent="0.4">
      <c r="A4619" s="116">
        <v>39605</v>
      </c>
      <c r="B4619" s="112">
        <v>22.98</v>
      </c>
      <c r="C4619" s="112">
        <v>23.94</v>
      </c>
      <c r="D4619" s="112">
        <v>24.18</v>
      </c>
      <c r="E4619" s="112">
        <v>24.66</v>
      </c>
      <c r="F4619" s="112">
        <v>24.48</v>
      </c>
      <c r="G4619" s="112">
        <v>24.28</v>
      </c>
      <c r="H4619" s="113">
        <v>23.93</v>
      </c>
      <c r="I4619" s="90">
        <f t="shared" si="2293"/>
        <v>23.586315789473684</v>
      </c>
      <c r="J4619" s="90">
        <f t="shared" si="2294"/>
        <v>24.091578947368422</v>
      </c>
      <c r="K4619" s="114">
        <v>7</v>
      </c>
      <c r="L4619" s="115">
        <v>5.2631578947368418E-2</v>
      </c>
      <c r="M4619" s="11"/>
      <c r="N4619" s="90">
        <v>23.56</v>
      </c>
      <c r="O4619" s="90">
        <v>24.2</v>
      </c>
      <c r="P4619" s="90">
        <v>24.82</v>
      </c>
      <c r="Q4619" s="90">
        <v>25.21</v>
      </c>
      <c r="R4619" s="63">
        <f t="shared" si="2282"/>
        <v>25.459999999999997</v>
      </c>
      <c r="S4619" s="64">
        <f t="shared" si="2281"/>
        <v>0.26462694578636609</v>
      </c>
      <c r="T4619" s="65"/>
      <c r="U4619" s="65">
        <f t="shared" si="2300"/>
        <v>0.97355371900826448</v>
      </c>
      <c r="V4619" s="65">
        <f t="shared" si="2283"/>
        <v>0.9492344883158742</v>
      </c>
      <c r="W4619" s="65">
        <f t="shared" si="2284"/>
        <v>0.93454978183260606</v>
      </c>
      <c r="X4619" s="61">
        <f t="shared" si="2295"/>
        <v>4.1775456919060087E-2</v>
      </c>
      <c r="Y4619" s="66">
        <f t="shared" si="2285"/>
        <v>-2.960259529602597E-2</v>
      </c>
      <c r="Z4619" s="61">
        <f t="shared" si="2286"/>
        <v>2.1421877091980252E-2</v>
      </c>
      <c r="AA4619" s="67">
        <f t="shared" si="2287"/>
        <v>23.586315789473684</v>
      </c>
      <c r="AB4619" s="68">
        <f t="shared" si="2288"/>
        <v>-2.4617996604414192E-2</v>
      </c>
      <c r="AC4619" s="69">
        <f t="shared" si="2289"/>
        <v>1.1169689929407878E-3</v>
      </c>
      <c r="AD4619" s="70">
        <f>_xlfn.PERCENTILE.EXC(AC4619:$AC$5675,0.5)</f>
        <v>6.2244897959183768E-2</v>
      </c>
      <c r="AE4619" s="70">
        <f>_xlfn.PERCENTILE.EXC($AC4619:AC$5675,0.35)</f>
        <v>3.6700436681222727E-2</v>
      </c>
      <c r="AF4619" s="71">
        <f t="shared" si="2278"/>
        <v>2.3432246165793067E-2</v>
      </c>
      <c r="AG4619" s="70">
        <f t="shared" si="2279"/>
        <v>-0.13924029634177276</v>
      </c>
      <c r="AH4619" s="70">
        <f t="shared" si="2280"/>
        <v>-0.18651576723388588</v>
      </c>
      <c r="AI4619" s="61" t="str">
        <f t="shared" si="2298"/>
        <v>Safety</v>
      </c>
      <c r="AJ4619" s="68" t="str">
        <f t="shared" si="2299"/>
        <v>Safety</v>
      </c>
      <c r="AK4619" s="72"/>
      <c r="AL4619" s="73"/>
      <c r="AM4619" s="72"/>
      <c r="AN4619" s="73"/>
      <c r="AO4619" s="74"/>
      <c r="AP4619" s="20"/>
      <c r="AQ4619" s="74"/>
      <c r="AR4619" s="20"/>
      <c r="AS4619" s="74"/>
      <c r="AT4619" s="20"/>
      <c r="AU4619" s="74" t="str">
        <f t="shared" si="2290"/>
        <v>00635U</v>
      </c>
      <c r="AV4619" s="20">
        <f t="shared" si="2296"/>
        <v>0</v>
      </c>
      <c r="AW4619" s="74" t="str">
        <f t="shared" si="2291"/>
        <v>00635U</v>
      </c>
      <c r="AX4619" s="20">
        <f t="shared" si="2292"/>
        <v>0</v>
      </c>
      <c r="AY4619" s="20">
        <f t="shared" si="2297"/>
        <v>1</v>
      </c>
      <c r="AZ4619" s="116">
        <v>39608</v>
      </c>
      <c r="BA4619" s="116"/>
      <c r="BB4619" s="20"/>
      <c r="BC4619" s="20"/>
      <c r="BD4619" s="76"/>
      <c r="BE4619" s="77"/>
      <c r="BF4619" s="77"/>
    </row>
    <row r="4620" spans="1:58" s="23" customFormat="1" ht="15.75" customHeight="1" x14ac:dyDescent="0.4">
      <c r="A4620" s="116">
        <v>39604</v>
      </c>
      <c r="B4620" s="112">
        <v>19.91</v>
      </c>
      <c r="C4620" s="112">
        <v>22.13</v>
      </c>
      <c r="D4620" s="112">
        <v>23.01</v>
      </c>
      <c r="E4620" s="112">
        <v>23.46</v>
      </c>
      <c r="F4620" s="112">
        <v>23.37</v>
      </c>
      <c r="G4620" s="112">
        <v>23.07</v>
      </c>
      <c r="H4620" s="113">
        <v>22.98</v>
      </c>
      <c r="I4620" s="90">
        <f t="shared" si="2293"/>
        <v>21.195263157894736</v>
      </c>
      <c r="J4620" s="90">
        <f t="shared" si="2294"/>
        <v>22.639473684210525</v>
      </c>
      <c r="K4620" s="114">
        <v>8</v>
      </c>
      <c r="L4620" s="115">
        <v>5.2631578947368418E-2</v>
      </c>
      <c r="M4620" s="11"/>
      <c r="N4620" s="90">
        <v>18.63</v>
      </c>
      <c r="O4620" s="90">
        <v>21.08</v>
      </c>
      <c r="P4620" s="90">
        <v>22.47</v>
      </c>
      <c r="Q4620" s="90">
        <v>23.39</v>
      </c>
      <c r="R4620" s="63">
        <f t="shared" si="2282"/>
        <v>24.919999999999998</v>
      </c>
      <c r="S4620" s="64">
        <f t="shared" si="2281"/>
        <v>-0.10432692307692315</v>
      </c>
      <c r="T4620" s="65"/>
      <c r="U4620" s="65">
        <f t="shared" si="2300"/>
        <v>0.88377609108159394</v>
      </c>
      <c r="V4620" s="65">
        <f t="shared" si="2283"/>
        <v>0.829105473965287</v>
      </c>
      <c r="W4620" s="65">
        <f t="shared" si="2284"/>
        <v>0.79649422830269345</v>
      </c>
      <c r="X4620" s="61">
        <f t="shared" si="2295"/>
        <v>0.11150175791059763</v>
      </c>
      <c r="Y4620" s="66">
        <f t="shared" si="2285"/>
        <v>-2.0460358056266004E-2</v>
      </c>
      <c r="Z4620" s="61">
        <f t="shared" si="2286"/>
        <v>6.8138362593429508E-2</v>
      </c>
      <c r="AA4620" s="67">
        <f t="shared" si="2287"/>
        <v>21.195263157894736</v>
      </c>
      <c r="AB4620" s="68">
        <f t="shared" si="2288"/>
        <v>6.8706387546967326E-2</v>
      </c>
      <c r="AC4620" s="69">
        <f t="shared" si="2289"/>
        <v>0.13769528491115068</v>
      </c>
      <c r="AD4620" s="70">
        <f>_xlfn.PERCENTILE.EXC(AC4620:$AC$5675,0.5)</f>
        <v>6.2250523619116982E-2</v>
      </c>
      <c r="AE4620" s="70">
        <f>_xlfn.PERCENTILE.EXC($AC4620:AC$5675,0.35)</f>
        <v>3.6978602620087259E-2</v>
      </c>
      <c r="AF4620" s="71">
        <f t="shared" si="2278"/>
        <v>2.3604396973188398E-2</v>
      </c>
      <c r="AG4620" s="70">
        <f t="shared" si="2279"/>
        <v>-0.13924029634177276</v>
      </c>
      <c r="AH4620" s="70">
        <f t="shared" si="2280"/>
        <v>-0.18651576723388588</v>
      </c>
      <c r="AI4620" s="61" t="str">
        <f t="shared" si="2298"/>
        <v>Short VOL</v>
      </c>
      <c r="AJ4620" s="68" t="str">
        <f t="shared" si="2299"/>
        <v>Short VOL</v>
      </c>
      <c r="AK4620" s="72"/>
      <c r="AL4620" s="73"/>
      <c r="AM4620" s="72"/>
      <c r="AN4620" s="73"/>
      <c r="AO4620" s="74"/>
      <c r="AP4620" s="20"/>
      <c r="AQ4620" s="74"/>
      <c r="AR4620" s="20"/>
      <c r="AS4620" s="74"/>
      <c r="AT4620" s="20"/>
      <c r="AU4620" s="74" t="str">
        <f t="shared" si="2290"/>
        <v>00631L</v>
      </c>
      <c r="AV4620" s="20">
        <f t="shared" si="2296"/>
        <v>1</v>
      </c>
      <c r="AW4620" s="74" t="str">
        <f t="shared" si="2291"/>
        <v>00631L</v>
      </c>
      <c r="AX4620" s="20">
        <f t="shared" si="2292"/>
        <v>1</v>
      </c>
      <c r="AY4620" s="20">
        <f t="shared" si="2297"/>
        <v>1</v>
      </c>
      <c r="AZ4620" s="116">
        <v>39605</v>
      </c>
      <c r="BA4620" s="116"/>
      <c r="BB4620" s="20"/>
      <c r="BC4620" s="20"/>
      <c r="BD4620" s="76"/>
      <c r="BE4620" s="77"/>
      <c r="BF4620" s="77"/>
    </row>
    <row r="4621" spans="1:58" s="23" customFormat="1" ht="15.75" customHeight="1" x14ac:dyDescent="0.4">
      <c r="A4621" s="116">
        <v>39603</v>
      </c>
      <c r="B4621" s="112">
        <v>21.3</v>
      </c>
      <c r="C4621" s="112">
        <v>23.09</v>
      </c>
      <c r="D4621" s="112">
        <v>23.44</v>
      </c>
      <c r="E4621" s="112">
        <v>24.02</v>
      </c>
      <c r="F4621" s="112">
        <v>23.98</v>
      </c>
      <c r="G4621" s="112">
        <v>23.84</v>
      </c>
      <c r="H4621" s="113">
        <v>23.66</v>
      </c>
      <c r="I4621" s="90">
        <f t="shared" si="2293"/>
        <v>22.242105263157896</v>
      </c>
      <c r="J4621" s="90">
        <f t="shared" si="2294"/>
        <v>23.274210526315791</v>
      </c>
      <c r="K4621" s="114">
        <v>9</v>
      </c>
      <c r="L4621" s="115">
        <v>5.2631578947368418E-2</v>
      </c>
      <c r="M4621" s="11"/>
      <c r="N4621" s="90">
        <v>20.8</v>
      </c>
      <c r="O4621" s="90">
        <v>22.59</v>
      </c>
      <c r="P4621" s="90">
        <v>23.73</v>
      </c>
      <c r="Q4621" s="90">
        <v>24.03</v>
      </c>
      <c r="R4621" s="63">
        <f t="shared" si="2282"/>
        <v>25.52</v>
      </c>
      <c r="S4621" s="64">
        <f t="shared" si="2281"/>
        <v>2.7667984189723435E-2</v>
      </c>
      <c r="T4621" s="65"/>
      <c r="U4621" s="65">
        <f t="shared" si="2300"/>
        <v>0.92076139884904828</v>
      </c>
      <c r="V4621" s="65">
        <f t="shared" si="2283"/>
        <v>0.87652760219131898</v>
      </c>
      <c r="W4621" s="65">
        <f t="shared" si="2284"/>
        <v>0.86558468580940495</v>
      </c>
      <c r="X4621" s="61">
        <f t="shared" si="2295"/>
        <v>8.4037558685445962E-2</v>
      </c>
      <c r="Y4621" s="66">
        <f t="shared" si="2285"/>
        <v>-1.4987510407993315E-2</v>
      </c>
      <c r="Z4621" s="61">
        <f t="shared" si="2286"/>
        <v>4.6403218173213454E-2</v>
      </c>
      <c r="AA4621" s="67">
        <f t="shared" si="2287"/>
        <v>22.242105263157896</v>
      </c>
      <c r="AB4621" s="68">
        <f t="shared" si="2288"/>
        <v>2.4038461538461536E-2</v>
      </c>
      <c r="AC4621" s="69">
        <f t="shared" si="2289"/>
        <v>6.9331983805668032E-2</v>
      </c>
      <c r="AD4621" s="70">
        <f>_xlfn.PERCENTILE.EXC(AC4621:$AC$5675,0.5)</f>
        <v>6.2244897959183768E-2</v>
      </c>
      <c r="AE4621" s="70">
        <f>_xlfn.PERCENTILE.EXC($AC4621:AC$5675,0.35)</f>
        <v>3.6828820960698665E-2</v>
      </c>
      <c r="AF4621" s="71">
        <f t="shared" si="2278"/>
        <v>2.3604396973188398E-2</v>
      </c>
      <c r="AG4621" s="70">
        <f t="shared" si="2279"/>
        <v>-0.13924029634177276</v>
      </c>
      <c r="AH4621" s="70">
        <f t="shared" si="2280"/>
        <v>-0.18651576723388588</v>
      </c>
      <c r="AI4621" s="61" t="str">
        <f t="shared" si="2298"/>
        <v>Short VOL</v>
      </c>
      <c r="AJ4621" s="68" t="str">
        <f t="shared" si="2299"/>
        <v>Short VOL</v>
      </c>
      <c r="AK4621" s="72"/>
      <c r="AL4621" s="73"/>
      <c r="AM4621" s="72"/>
      <c r="AN4621" s="73"/>
      <c r="AO4621" s="74"/>
      <c r="AP4621" s="20"/>
      <c r="AQ4621" s="74"/>
      <c r="AR4621" s="20"/>
      <c r="AS4621" s="74"/>
      <c r="AT4621" s="20"/>
      <c r="AU4621" s="74" t="str">
        <f t="shared" si="2290"/>
        <v>00631L</v>
      </c>
      <c r="AV4621" s="20">
        <f t="shared" si="2296"/>
        <v>1</v>
      </c>
      <c r="AW4621" s="74" t="str">
        <f t="shared" si="2291"/>
        <v>00631L</v>
      </c>
      <c r="AX4621" s="20">
        <f t="shared" si="2292"/>
        <v>1</v>
      </c>
      <c r="AY4621" s="20">
        <f t="shared" si="2297"/>
        <v>1</v>
      </c>
      <c r="AZ4621" s="116">
        <v>39604</v>
      </c>
      <c r="BA4621" s="116"/>
      <c r="BB4621" s="20"/>
      <c r="BC4621" s="20"/>
      <c r="BD4621" s="76"/>
      <c r="BE4621" s="77"/>
      <c r="BF4621" s="77"/>
    </row>
    <row r="4622" spans="1:58" s="23" customFormat="1" ht="15.75" customHeight="1" x14ac:dyDescent="0.4">
      <c r="A4622" s="116">
        <v>39602</v>
      </c>
      <c r="B4622" s="112">
        <v>21.07</v>
      </c>
      <c r="C4622" s="112">
        <v>23.18</v>
      </c>
      <c r="D4622" s="112">
        <v>23.6</v>
      </c>
      <c r="E4622" s="112">
        <v>23.84</v>
      </c>
      <c r="F4622" s="112">
        <v>23.86</v>
      </c>
      <c r="G4622" s="112">
        <v>23.69</v>
      </c>
      <c r="H4622" s="113">
        <v>23.51</v>
      </c>
      <c r="I4622" s="90">
        <f t="shared" si="2293"/>
        <v>22.069473684210525</v>
      </c>
      <c r="J4622" s="90">
        <f t="shared" si="2294"/>
        <v>23.378947368421052</v>
      </c>
      <c r="K4622" s="114">
        <v>10</v>
      </c>
      <c r="L4622" s="115">
        <v>5.2631578947368418E-2</v>
      </c>
      <c r="M4622" s="11"/>
      <c r="N4622" s="90">
        <v>20.239999999999998</v>
      </c>
      <c r="O4622" s="90">
        <v>22.11</v>
      </c>
      <c r="P4622" s="90">
        <v>23.36</v>
      </c>
      <c r="Q4622" s="90">
        <v>23.81</v>
      </c>
      <c r="R4622" s="63">
        <f t="shared" si="2282"/>
        <v>25.23</v>
      </c>
      <c r="S4622" s="64">
        <f t="shared" si="2281"/>
        <v>2.0675743822491183E-2</v>
      </c>
      <c r="T4622" s="65"/>
      <c r="U4622" s="65">
        <f t="shared" si="2300"/>
        <v>0.91542288557213924</v>
      </c>
      <c r="V4622" s="65">
        <f t="shared" si="2283"/>
        <v>0.86643835616438347</v>
      </c>
      <c r="W4622" s="65">
        <f t="shared" si="2284"/>
        <v>0.85006299874002522</v>
      </c>
      <c r="X4622" s="61">
        <f t="shared" si="2295"/>
        <v>0.10014238253440909</v>
      </c>
      <c r="Y4622" s="66">
        <f t="shared" si="2285"/>
        <v>-1.3842281879194559E-2</v>
      </c>
      <c r="Z4622" s="61">
        <f t="shared" si="2286"/>
        <v>5.9334160068682661E-2</v>
      </c>
      <c r="AA4622" s="67">
        <f t="shared" si="2287"/>
        <v>22.069473684210529</v>
      </c>
      <c r="AB4622" s="68">
        <f t="shared" si="2288"/>
        <v>4.1007905138340017E-2</v>
      </c>
      <c r="AC4622" s="69">
        <f t="shared" si="2289"/>
        <v>9.0389016018306831E-2</v>
      </c>
      <c r="AD4622" s="70">
        <f>_xlfn.PERCENTILE.EXC(AC4622:$AC$5675,0.5)</f>
        <v>6.196591968465643E-2</v>
      </c>
      <c r="AE4622" s="70">
        <f>_xlfn.PERCENTILE.EXC($AC4622:AC$5675,0.35)</f>
        <v>3.6679039301310092E-2</v>
      </c>
      <c r="AF4622" s="71">
        <f t="shared" ref="AF4622:AF4685" si="2301">_xlfn.PERCENTILE.EXC($AC4622:$AC5622,0.28)</f>
        <v>2.3604396973188398E-2</v>
      </c>
      <c r="AG4622" s="70">
        <f t="shared" ref="AG4622:AG4685" si="2302">_xlfn.PERCENTILE.EXC($AC4622:$AC5622,0.01)</f>
        <v>-0.13924029634177276</v>
      </c>
      <c r="AH4622" s="70">
        <f t="shared" ref="AH4622:AH4685" si="2303">_xlfn.PERCENTILE.EXC($AC4622:$AC5622,0.005)</f>
        <v>-0.18651576723388588</v>
      </c>
      <c r="AI4622" s="61" t="str">
        <f t="shared" si="2298"/>
        <v>Short VOL</v>
      </c>
      <c r="AJ4622" s="68" t="str">
        <f t="shared" si="2299"/>
        <v>Short VOL</v>
      </c>
      <c r="AK4622" s="72"/>
      <c r="AL4622" s="73"/>
      <c r="AM4622" s="72"/>
      <c r="AN4622" s="73"/>
      <c r="AO4622" s="74"/>
      <c r="AP4622" s="20"/>
      <c r="AQ4622" s="74"/>
      <c r="AR4622" s="20"/>
      <c r="AS4622" s="74"/>
      <c r="AT4622" s="20"/>
      <c r="AU4622" s="74" t="str">
        <f t="shared" si="2290"/>
        <v>00631L</v>
      </c>
      <c r="AV4622" s="20">
        <f t="shared" si="2296"/>
        <v>1</v>
      </c>
      <c r="AW4622" s="74" t="str">
        <f t="shared" si="2291"/>
        <v>00631L</v>
      </c>
      <c r="AX4622" s="20">
        <f t="shared" si="2292"/>
        <v>1</v>
      </c>
      <c r="AY4622" s="20">
        <f t="shared" si="2297"/>
        <v>1</v>
      </c>
      <c r="AZ4622" s="116">
        <v>39603</v>
      </c>
      <c r="BA4622" s="116"/>
      <c r="BB4622" s="20"/>
      <c r="BC4622" s="20"/>
      <c r="BD4622" s="76"/>
      <c r="BE4622" s="77"/>
      <c r="BF4622" s="77"/>
    </row>
    <row r="4623" spans="1:58" s="23" customFormat="1" ht="15.75" customHeight="1" x14ac:dyDescent="0.4">
      <c r="A4623" s="116">
        <v>39601</v>
      </c>
      <c r="B4623" s="112">
        <v>20.64</v>
      </c>
      <c r="C4623" s="112">
        <v>22.8</v>
      </c>
      <c r="D4623" s="112">
        <v>23.25</v>
      </c>
      <c r="E4623" s="112">
        <v>23.48</v>
      </c>
      <c r="F4623" s="112">
        <v>23.62</v>
      </c>
      <c r="G4623" s="112">
        <v>23.35</v>
      </c>
      <c r="H4623" s="113">
        <v>22.96</v>
      </c>
      <c r="I4623" s="90">
        <f t="shared" si="2293"/>
        <v>21.549473684210525</v>
      </c>
      <c r="J4623" s="90">
        <f t="shared" si="2294"/>
        <v>22.989473684210527</v>
      </c>
      <c r="K4623" s="114">
        <v>11</v>
      </c>
      <c r="L4623" s="115">
        <v>5.2631578947368418E-2</v>
      </c>
      <c r="M4623" s="11"/>
      <c r="N4623" s="90">
        <v>19.829999999999998</v>
      </c>
      <c r="O4623" s="90">
        <v>21.72</v>
      </c>
      <c r="P4623" s="90">
        <v>22.99</v>
      </c>
      <c r="Q4623" s="90">
        <v>23.69</v>
      </c>
      <c r="R4623" s="63">
        <f t="shared" si="2282"/>
        <v>24.879999999999995</v>
      </c>
      <c r="S4623" s="64">
        <f t="shared" si="2281"/>
        <v>0.11217049915872127</v>
      </c>
      <c r="T4623" s="65"/>
      <c r="U4623" s="65">
        <f t="shared" si="2300"/>
        <v>0.91298342541436461</v>
      </c>
      <c r="V4623" s="65">
        <f t="shared" si="2283"/>
        <v>0.86254893431926927</v>
      </c>
      <c r="W4623" s="65">
        <f t="shared" si="2284"/>
        <v>0.83706205149852242</v>
      </c>
      <c r="X4623" s="61">
        <f t="shared" si="2295"/>
        <v>0.10465116279069768</v>
      </c>
      <c r="Y4623" s="66">
        <f t="shared" si="2285"/>
        <v>-2.214650766609879E-2</v>
      </c>
      <c r="Z4623" s="61">
        <f t="shared" si="2286"/>
        <v>6.6822977725674151E-2</v>
      </c>
      <c r="AA4623" s="67">
        <f t="shared" si="2287"/>
        <v>21.549473684210525</v>
      </c>
      <c r="AB4623" s="68">
        <f t="shared" si="2288"/>
        <v>4.0847201210287565E-2</v>
      </c>
      <c r="AC4623" s="69">
        <f t="shared" si="2289"/>
        <v>8.6710725376224276E-2</v>
      </c>
      <c r="AD4623" s="70">
        <f>_xlfn.PERCENTILE.EXC(AC4623:$AC$5675,0.5)</f>
        <v>6.1686941410129092E-2</v>
      </c>
      <c r="AE4623" s="70">
        <f>_xlfn.PERCENTILE.EXC($AC4623:AC$5675,0.35)</f>
        <v>3.6571081637478749E-2</v>
      </c>
      <c r="AF4623" s="71">
        <f t="shared" si="2301"/>
        <v>2.3604396973188398E-2</v>
      </c>
      <c r="AG4623" s="70">
        <f t="shared" si="2302"/>
        <v>-0.13924029634177276</v>
      </c>
      <c r="AH4623" s="70">
        <f t="shared" si="2303"/>
        <v>-0.18651576723388588</v>
      </c>
      <c r="AI4623" s="61" t="str">
        <f t="shared" si="2298"/>
        <v>Short VOL</v>
      </c>
      <c r="AJ4623" s="68" t="str">
        <f t="shared" si="2299"/>
        <v>Short VOL</v>
      </c>
      <c r="AK4623" s="72"/>
      <c r="AL4623" s="73"/>
      <c r="AM4623" s="72"/>
      <c r="AN4623" s="73"/>
      <c r="AO4623" s="74"/>
      <c r="AP4623" s="20"/>
      <c r="AQ4623" s="74"/>
      <c r="AR4623" s="20"/>
      <c r="AS4623" s="74"/>
      <c r="AT4623" s="20"/>
      <c r="AU4623" s="74" t="str">
        <f t="shared" si="2290"/>
        <v>00631L</v>
      </c>
      <c r="AV4623" s="20">
        <f t="shared" si="2296"/>
        <v>1</v>
      </c>
      <c r="AW4623" s="74" t="str">
        <f t="shared" si="2291"/>
        <v>00631L</v>
      </c>
      <c r="AX4623" s="20">
        <f t="shared" si="2292"/>
        <v>1</v>
      </c>
      <c r="AY4623" s="20">
        <f t="shared" si="2297"/>
        <v>1</v>
      </c>
      <c r="AZ4623" s="116">
        <v>39602</v>
      </c>
      <c r="BA4623" s="116"/>
      <c r="BB4623" s="20"/>
      <c r="BC4623" s="20"/>
      <c r="BD4623" s="76"/>
      <c r="BE4623" s="77"/>
      <c r="BF4623" s="77"/>
    </row>
    <row r="4624" spans="1:58" s="23" customFormat="1" ht="15.75" customHeight="1" x14ac:dyDescent="0.4">
      <c r="A4624" s="116">
        <v>39598</v>
      </c>
      <c r="B4624" s="112">
        <v>19.38</v>
      </c>
      <c r="C4624" s="112">
        <v>21.77</v>
      </c>
      <c r="D4624" s="112">
        <v>22.63</v>
      </c>
      <c r="E4624" s="112">
        <v>22.99</v>
      </c>
      <c r="F4624" s="112">
        <v>22.97</v>
      </c>
      <c r="G4624" s="112">
        <v>22.76</v>
      </c>
      <c r="H4624" s="113">
        <v>22.72</v>
      </c>
      <c r="I4624" s="90">
        <f t="shared" si="2293"/>
        <v>20.260526315789473</v>
      </c>
      <c r="J4624" s="90">
        <f t="shared" si="2294"/>
        <v>22.086842105263159</v>
      </c>
      <c r="K4624" s="114">
        <v>12</v>
      </c>
      <c r="L4624" s="115">
        <v>5.2631578947368418E-2</v>
      </c>
      <c r="M4624" s="11"/>
      <c r="N4624" s="90">
        <v>17.829999999999998</v>
      </c>
      <c r="O4624" s="90">
        <v>20.53</v>
      </c>
      <c r="P4624" s="90">
        <v>22.04</v>
      </c>
      <c r="Q4624" s="90">
        <v>23</v>
      </c>
      <c r="R4624" s="63">
        <f t="shared" si="2282"/>
        <v>24.740000000000002</v>
      </c>
      <c r="S4624" s="64">
        <f t="shared" si="2281"/>
        <v>-1.7089305402425703E-2</v>
      </c>
      <c r="T4624" s="65"/>
      <c r="U4624" s="65">
        <f t="shared" si="2300"/>
        <v>0.86848514369215768</v>
      </c>
      <c r="V4624" s="65">
        <f t="shared" si="2283"/>
        <v>0.80898366606170591</v>
      </c>
      <c r="W4624" s="65">
        <f t="shared" si="2284"/>
        <v>0.77521739130434775</v>
      </c>
      <c r="X4624" s="61">
        <f t="shared" si="2295"/>
        <v>0.1233230134158927</v>
      </c>
      <c r="Y4624" s="66">
        <f t="shared" si="2285"/>
        <v>-1.1744236624619382E-2</v>
      </c>
      <c r="Z4624" s="61">
        <f t="shared" si="2286"/>
        <v>9.014157682815957E-2</v>
      </c>
      <c r="AA4624" s="67">
        <f t="shared" si="2287"/>
        <v>20.260526315789473</v>
      </c>
      <c r="AB4624" s="68">
        <f t="shared" si="2288"/>
        <v>8.6932136848009017E-2</v>
      </c>
      <c r="AC4624" s="69">
        <f t="shared" si="2289"/>
        <v>0.1363166750302566</v>
      </c>
      <c r="AD4624" s="70">
        <f>_xlfn.PERCENTILE.EXC(AC4624:$AC$5675,0.5)</f>
        <v>6.1680829803293209E-2</v>
      </c>
      <c r="AE4624" s="70">
        <f>_xlfn.PERCENTILE.EXC($AC4624:AC$5675,0.35)</f>
        <v>3.6567683962540516E-2</v>
      </c>
      <c r="AF4624" s="71">
        <f t="shared" si="2301"/>
        <v>2.3604396973188398E-2</v>
      </c>
      <c r="AG4624" s="70">
        <f t="shared" si="2302"/>
        <v>-0.13924029634177276</v>
      </c>
      <c r="AH4624" s="70">
        <f t="shared" si="2303"/>
        <v>-0.18651576723388588</v>
      </c>
      <c r="AI4624" s="61" t="str">
        <f t="shared" si="2298"/>
        <v>Short VOL</v>
      </c>
      <c r="AJ4624" s="68" t="str">
        <f t="shared" si="2299"/>
        <v>Short VOL</v>
      </c>
      <c r="AK4624" s="72"/>
      <c r="AL4624" s="73"/>
      <c r="AM4624" s="72"/>
      <c r="AN4624" s="73"/>
      <c r="AO4624" s="74"/>
      <c r="AP4624" s="20"/>
      <c r="AQ4624" s="74"/>
      <c r="AR4624" s="20"/>
      <c r="AS4624" s="74"/>
      <c r="AT4624" s="20"/>
      <c r="AU4624" s="74" t="str">
        <f t="shared" si="2290"/>
        <v>00631L</v>
      </c>
      <c r="AV4624" s="20">
        <f t="shared" si="2296"/>
        <v>1</v>
      </c>
      <c r="AW4624" s="74" t="str">
        <f t="shared" si="2291"/>
        <v>00631L</v>
      </c>
      <c r="AX4624" s="20">
        <f t="shared" si="2292"/>
        <v>1</v>
      </c>
      <c r="AY4624" s="20">
        <f t="shared" si="2297"/>
        <v>1</v>
      </c>
      <c r="AZ4624" s="116">
        <v>39601</v>
      </c>
      <c r="BA4624" s="116"/>
      <c r="BB4624" s="20"/>
      <c r="BC4624" s="20"/>
      <c r="BD4624" s="76"/>
      <c r="BE4624" s="77"/>
      <c r="BF4624" s="77"/>
    </row>
    <row r="4625" spans="1:58" s="23" customFormat="1" ht="15.75" customHeight="1" x14ac:dyDescent="0.4">
      <c r="A4625" s="116">
        <v>39597</v>
      </c>
      <c r="B4625" s="112">
        <v>19.97</v>
      </c>
      <c r="C4625" s="112">
        <v>22.07</v>
      </c>
      <c r="D4625" s="112">
        <v>22.66</v>
      </c>
      <c r="E4625" s="112">
        <v>23.11</v>
      </c>
      <c r="F4625" s="112">
        <v>23.1</v>
      </c>
      <c r="G4625" s="112">
        <v>22.76</v>
      </c>
      <c r="H4625" s="113">
        <v>22.62</v>
      </c>
      <c r="I4625" s="90">
        <f t="shared" si="2293"/>
        <v>20.63315789473684</v>
      </c>
      <c r="J4625" s="90">
        <f t="shared" si="2294"/>
        <v>22.256315789473685</v>
      </c>
      <c r="K4625" s="114">
        <v>13</v>
      </c>
      <c r="L4625" s="115">
        <v>5.2631578947368418E-2</v>
      </c>
      <c r="M4625" s="11"/>
      <c r="N4625" s="90">
        <v>18.14</v>
      </c>
      <c r="O4625" s="90">
        <v>20.8</v>
      </c>
      <c r="P4625" s="90">
        <v>22.44</v>
      </c>
      <c r="Q4625" s="90">
        <v>23.35</v>
      </c>
      <c r="R4625" s="63">
        <f t="shared" si="2282"/>
        <v>25.1</v>
      </c>
      <c r="S4625" s="64">
        <f t="shared" si="2281"/>
        <v>-4.8767697954902975E-2</v>
      </c>
      <c r="T4625" s="65"/>
      <c r="U4625" s="65">
        <f t="shared" si="2300"/>
        <v>0.87211538461538463</v>
      </c>
      <c r="V4625" s="65">
        <f t="shared" si="2283"/>
        <v>0.80837789661319071</v>
      </c>
      <c r="W4625" s="65">
        <f t="shared" si="2284"/>
        <v>0.77687366167023553</v>
      </c>
      <c r="X4625" s="61">
        <f t="shared" si="2295"/>
        <v>0.10515773660490743</v>
      </c>
      <c r="Y4625" s="66">
        <f t="shared" si="2285"/>
        <v>-2.1202942449156142E-2</v>
      </c>
      <c r="Z4625" s="61">
        <f t="shared" si="2286"/>
        <v>7.8667448919725699E-2</v>
      </c>
      <c r="AA4625" s="67">
        <f t="shared" si="2287"/>
        <v>20.63315789473684</v>
      </c>
      <c r="AB4625" s="68">
        <f t="shared" si="2288"/>
        <v>0.10088202866593154</v>
      </c>
      <c r="AC4625" s="69">
        <f t="shared" si="2289"/>
        <v>0.13743979574072984</v>
      </c>
      <c r="AD4625" s="70">
        <f>_xlfn.PERCENTILE.EXC(AC4625:$AC$5675,0.5)</f>
        <v>6.1674718196457326E-2</v>
      </c>
      <c r="AE4625" s="70">
        <f>_xlfn.PERCENTILE.EXC($AC4625:AC$5675,0.35)</f>
        <v>3.6564286287602284E-2</v>
      </c>
      <c r="AF4625" s="71">
        <f t="shared" si="2301"/>
        <v>2.3604396973188398E-2</v>
      </c>
      <c r="AG4625" s="70">
        <f t="shared" si="2302"/>
        <v>-0.13924029634177276</v>
      </c>
      <c r="AH4625" s="70">
        <f t="shared" si="2303"/>
        <v>-0.18651576723388588</v>
      </c>
      <c r="AI4625" s="61" t="str">
        <f t="shared" si="2298"/>
        <v>Short VOL</v>
      </c>
      <c r="AJ4625" s="68" t="str">
        <f t="shared" si="2299"/>
        <v>Short VOL</v>
      </c>
      <c r="AK4625" s="72"/>
      <c r="AL4625" s="73"/>
      <c r="AM4625" s="72"/>
      <c r="AN4625" s="73"/>
      <c r="AO4625" s="74"/>
      <c r="AP4625" s="20"/>
      <c r="AQ4625" s="74"/>
      <c r="AR4625" s="20"/>
      <c r="AS4625" s="74"/>
      <c r="AT4625" s="20"/>
      <c r="AU4625" s="74" t="str">
        <f t="shared" si="2290"/>
        <v>00631L</v>
      </c>
      <c r="AV4625" s="20">
        <f t="shared" si="2296"/>
        <v>1</v>
      </c>
      <c r="AW4625" s="74" t="str">
        <f t="shared" si="2291"/>
        <v>00631L</v>
      </c>
      <c r="AX4625" s="20">
        <f t="shared" si="2292"/>
        <v>1</v>
      </c>
      <c r="AY4625" s="20">
        <f t="shared" si="2297"/>
        <v>1</v>
      </c>
      <c r="AZ4625" s="116">
        <v>39598</v>
      </c>
      <c r="BA4625" s="116"/>
      <c r="BB4625" s="20"/>
      <c r="BC4625" s="20"/>
      <c r="BD4625" s="76"/>
      <c r="BE4625" s="77"/>
      <c r="BF4625" s="77"/>
    </row>
    <row r="4626" spans="1:58" s="23" customFormat="1" ht="15.75" customHeight="1" x14ac:dyDescent="0.4">
      <c r="A4626" s="116">
        <v>39596</v>
      </c>
      <c r="B4626" s="112">
        <v>21.33</v>
      </c>
      <c r="C4626" s="112">
        <v>23.25</v>
      </c>
      <c r="D4626" s="112">
        <v>23.55</v>
      </c>
      <c r="E4626" s="112">
        <v>23.59</v>
      </c>
      <c r="F4626" s="112">
        <v>23.55</v>
      </c>
      <c r="G4626" s="112">
        <v>23.38</v>
      </c>
      <c r="H4626" s="113">
        <v>23.08</v>
      </c>
      <c r="I4626" s="90">
        <f t="shared" si="2293"/>
        <v>21.835263157894737</v>
      </c>
      <c r="J4626" s="90">
        <f t="shared" si="2294"/>
        <v>23.328947368421051</v>
      </c>
      <c r="K4626" s="114">
        <v>14</v>
      </c>
      <c r="L4626" s="115">
        <v>5.2631578947368418E-2</v>
      </c>
      <c r="M4626" s="11"/>
      <c r="N4626" s="90">
        <v>19.07</v>
      </c>
      <c r="O4626" s="90">
        <v>21.66</v>
      </c>
      <c r="P4626" s="90">
        <v>22.96</v>
      </c>
      <c r="Q4626" s="90">
        <v>23.45</v>
      </c>
      <c r="R4626" s="63">
        <f t="shared" si="2282"/>
        <v>25.550000000000004</v>
      </c>
      <c r="S4626" s="64">
        <f t="shared" ref="S4626:S4689" si="2304">(N4626-N4627)/N4627</f>
        <v>-2.9022403258655818E-2</v>
      </c>
      <c r="T4626" s="65"/>
      <c r="U4626" s="65">
        <f t="shared" si="2300"/>
        <v>0.88042474607571564</v>
      </c>
      <c r="V4626" s="65">
        <f t="shared" si="2283"/>
        <v>0.83057491289198604</v>
      </c>
      <c r="W4626" s="65">
        <f t="shared" si="2284"/>
        <v>0.81321961620469085</v>
      </c>
      <c r="X4626" s="61">
        <f t="shared" si="2295"/>
        <v>9.0014064697609086E-2</v>
      </c>
      <c r="Y4626" s="66">
        <f t="shared" si="2285"/>
        <v>-2.1619330224671537E-2</v>
      </c>
      <c r="Z4626" s="61">
        <f t="shared" si="2286"/>
        <v>6.8406970858341118E-2</v>
      </c>
      <c r="AA4626" s="67">
        <f t="shared" si="2287"/>
        <v>21.835263157894737</v>
      </c>
      <c r="AB4626" s="68">
        <f t="shared" si="2288"/>
        <v>0.11851074986890393</v>
      </c>
      <c r="AC4626" s="69">
        <f t="shared" si="2289"/>
        <v>0.14500593381723839</v>
      </c>
      <c r="AD4626" s="70">
        <f>_xlfn.PERCENTILE.EXC(AC4626:$AC$5675,0.5)</f>
        <v>6.1619095032636378E-2</v>
      </c>
      <c r="AE4626" s="70">
        <f>_xlfn.PERCENTILE.EXC($AC4626:AC$5675,0.35)</f>
        <v>3.6534250401032052E-2</v>
      </c>
      <c r="AF4626" s="71">
        <f t="shared" si="2301"/>
        <v>2.3604396973188398E-2</v>
      </c>
      <c r="AG4626" s="70">
        <f t="shared" si="2302"/>
        <v>-0.13924029634177276</v>
      </c>
      <c r="AH4626" s="70">
        <f t="shared" si="2303"/>
        <v>-0.18651576723388588</v>
      </c>
      <c r="AI4626" s="61" t="str">
        <f t="shared" si="2298"/>
        <v>Short VOL</v>
      </c>
      <c r="AJ4626" s="68" t="str">
        <f t="shared" si="2299"/>
        <v>Short VOL</v>
      </c>
      <c r="AK4626" s="72"/>
      <c r="AL4626" s="73"/>
      <c r="AM4626" s="72"/>
      <c r="AN4626" s="73"/>
      <c r="AO4626" s="74"/>
      <c r="AP4626" s="20"/>
      <c r="AQ4626" s="74"/>
      <c r="AR4626" s="20"/>
      <c r="AS4626" s="74"/>
      <c r="AT4626" s="20"/>
      <c r="AU4626" s="74" t="str">
        <f t="shared" si="2290"/>
        <v>00631L</v>
      </c>
      <c r="AV4626" s="20">
        <f t="shared" si="2296"/>
        <v>1</v>
      </c>
      <c r="AW4626" s="74" t="str">
        <f t="shared" si="2291"/>
        <v>00631L</v>
      </c>
      <c r="AX4626" s="20">
        <f t="shared" si="2292"/>
        <v>1</v>
      </c>
      <c r="AY4626" s="20">
        <f t="shared" si="2297"/>
        <v>1</v>
      </c>
      <c r="AZ4626" s="116">
        <v>39597</v>
      </c>
      <c r="BA4626" s="116"/>
      <c r="BB4626" s="20"/>
      <c r="BC4626" s="20"/>
      <c r="BD4626" s="76"/>
      <c r="BE4626" s="77"/>
      <c r="BF4626" s="77"/>
    </row>
    <row r="4627" spans="1:58" s="23" customFormat="1" ht="15.75" customHeight="1" x14ac:dyDescent="0.4">
      <c r="A4627" s="116">
        <v>39595</v>
      </c>
      <c r="B4627" s="112">
        <v>21.49</v>
      </c>
      <c r="C4627" s="112">
        <v>23.7</v>
      </c>
      <c r="D4627" s="112">
        <v>23.83</v>
      </c>
      <c r="E4627" s="112">
        <v>23.78</v>
      </c>
      <c r="F4627" s="112">
        <v>23.68</v>
      </c>
      <c r="G4627" s="112">
        <v>23.53</v>
      </c>
      <c r="H4627" s="113">
        <v>23.14</v>
      </c>
      <c r="I4627" s="90">
        <f t="shared" si="2293"/>
        <v>21.955263157894734</v>
      </c>
      <c r="J4627" s="90">
        <f t="shared" si="2294"/>
        <v>23.727368421052631</v>
      </c>
      <c r="K4627" s="114">
        <v>15</v>
      </c>
      <c r="L4627" s="115">
        <v>5.2631578947368418E-2</v>
      </c>
      <c r="M4627" s="11"/>
      <c r="N4627" s="90">
        <v>19.64</v>
      </c>
      <c r="O4627" s="90">
        <v>22.16</v>
      </c>
      <c r="P4627" s="90">
        <v>23.22</v>
      </c>
      <c r="Q4627" s="90">
        <v>23.58</v>
      </c>
      <c r="R4627" s="63">
        <f t="shared" si="2282"/>
        <v>25.739999999999995</v>
      </c>
      <c r="S4627" s="64">
        <f t="shared" si="2304"/>
        <v>4.6035805626598392E-3</v>
      </c>
      <c r="T4627" s="65"/>
      <c r="U4627" s="65">
        <f t="shared" si="2300"/>
        <v>0.88628158844765348</v>
      </c>
      <c r="V4627" s="65">
        <f t="shared" si="2283"/>
        <v>0.84582256675279943</v>
      </c>
      <c r="W4627" s="65">
        <f t="shared" si="2284"/>
        <v>0.8329092451229857</v>
      </c>
      <c r="X4627" s="61">
        <f t="shared" si="2295"/>
        <v>0.10283852954862732</v>
      </c>
      <c r="Y4627" s="66">
        <f t="shared" si="2285"/>
        <v>-2.6913372582001705E-2</v>
      </c>
      <c r="Z4627" s="61">
        <f t="shared" si="2286"/>
        <v>8.0714371329258183E-2</v>
      </c>
      <c r="AA4627" s="67">
        <f t="shared" si="2287"/>
        <v>21.955263157894738</v>
      </c>
      <c r="AB4627" s="68">
        <f t="shared" si="2288"/>
        <v>9.4195519348268725E-2</v>
      </c>
      <c r="AC4627" s="69">
        <f t="shared" si="2289"/>
        <v>0.11788508950584201</v>
      </c>
      <c r="AD4627" s="70">
        <f>_xlfn.PERCENTILE.EXC(AC4627:$AC$5675,0.5)</f>
        <v>6.1563471868815438E-2</v>
      </c>
      <c r="AE4627" s="70">
        <f>_xlfn.PERCENTILE.EXC($AC4627:AC$5675,0.35)</f>
        <v>3.6468696898952505E-2</v>
      </c>
      <c r="AF4627" s="71">
        <f t="shared" si="2301"/>
        <v>2.3604396973188398E-2</v>
      </c>
      <c r="AG4627" s="70">
        <f t="shared" si="2302"/>
        <v>-0.13924029634177276</v>
      </c>
      <c r="AH4627" s="70">
        <f t="shared" si="2303"/>
        <v>-0.18651576723388588</v>
      </c>
      <c r="AI4627" s="61" t="str">
        <f t="shared" si="2298"/>
        <v>Short VOL</v>
      </c>
      <c r="AJ4627" s="68" t="str">
        <f t="shared" si="2299"/>
        <v>Short VOL</v>
      </c>
      <c r="AK4627" s="72"/>
      <c r="AL4627" s="73"/>
      <c r="AM4627" s="72"/>
      <c r="AN4627" s="73"/>
      <c r="AO4627" s="74"/>
      <c r="AP4627" s="20"/>
      <c r="AQ4627" s="74"/>
      <c r="AR4627" s="20"/>
      <c r="AS4627" s="74"/>
      <c r="AT4627" s="20"/>
      <c r="AU4627" s="74" t="str">
        <f t="shared" si="2290"/>
        <v>00631L</v>
      </c>
      <c r="AV4627" s="20">
        <f t="shared" si="2296"/>
        <v>1</v>
      </c>
      <c r="AW4627" s="74" t="str">
        <f t="shared" si="2291"/>
        <v>00631L</v>
      </c>
      <c r="AX4627" s="20">
        <f t="shared" si="2292"/>
        <v>1</v>
      </c>
      <c r="AY4627" s="20">
        <f t="shared" si="2297"/>
        <v>1</v>
      </c>
      <c r="AZ4627" s="116">
        <v>39596</v>
      </c>
      <c r="BA4627" s="116"/>
      <c r="BB4627" s="20"/>
      <c r="BC4627" s="20"/>
      <c r="BD4627" s="76"/>
      <c r="BE4627" s="77"/>
      <c r="BF4627" s="77"/>
    </row>
    <row r="4628" spans="1:58" s="23" customFormat="1" ht="15.75" customHeight="1" x14ac:dyDescent="0.4">
      <c r="A4628" s="116">
        <v>39591</v>
      </c>
      <c r="B4628" s="112">
        <v>22.23</v>
      </c>
      <c r="C4628" s="112">
        <v>24.04</v>
      </c>
      <c r="D4628" s="112">
        <v>24.18</v>
      </c>
      <c r="E4628" s="112">
        <v>24.22</v>
      </c>
      <c r="F4628" s="112">
        <v>24.21</v>
      </c>
      <c r="G4628" s="112">
        <v>23.97</v>
      </c>
      <c r="H4628" s="113">
        <v>23.48</v>
      </c>
      <c r="I4628" s="90">
        <f t="shared" si="2293"/>
        <v>22.515789473684212</v>
      </c>
      <c r="J4628" s="90">
        <f t="shared" si="2294"/>
        <v>24.062105263157893</v>
      </c>
      <c r="K4628" s="114">
        <v>16</v>
      </c>
      <c r="L4628" s="115">
        <v>5.2631578947368418E-2</v>
      </c>
      <c r="M4628" s="11"/>
      <c r="N4628" s="90">
        <v>19.55</v>
      </c>
      <c r="O4628" s="90">
        <v>22.51</v>
      </c>
      <c r="P4628" s="90">
        <v>23.69</v>
      </c>
      <c r="Q4628" s="90">
        <v>23.75</v>
      </c>
      <c r="R4628" s="63">
        <f t="shared" si="2282"/>
        <v>26.650000000000002</v>
      </c>
      <c r="S4628" s="64">
        <f t="shared" si="2304"/>
        <v>8.3102493074792241E-2</v>
      </c>
      <c r="T4628" s="65"/>
      <c r="U4628" s="65">
        <f t="shared" si="2300"/>
        <v>0.86850288760550864</v>
      </c>
      <c r="V4628" s="65">
        <f t="shared" si="2283"/>
        <v>0.82524271844660191</v>
      </c>
      <c r="W4628" s="65">
        <f t="shared" si="2284"/>
        <v>0.82315789473684209</v>
      </c>
      <c r="X4628" s="61">
        <f t="shared" si="2295"/>
        <v>8.1421502474133989E-2</v>
      </c>
      <c r="Y4628" s="66">
        <f t="shared" si="2285"/>
        <v>-3.0553261767134535E-2</v>
      </c>
      <c r="Z4628" s="61">
        <f t="shared" si="2286"/>
        <v>6.8676951846657175E-2</v>
      </c>
      <c r="AA4628" s="67">
        <f t="shared" si="2287"/>
        <v>22.515789473684212</v>
      </c>
      <c r="AB4628" s="68">
        <f t="shared" si="2288"/>
        <v>0.13708439897698207</v>
      </c>
      <c r="AC4628" s="69">
        <f t="shared" si="2289"/>
        <v>0.15170278637770901</v>
      </c>
      <c r="AD4628" s="70">
        <f>_xlfn.PERCENTILE.EXC(AC4628:$AC$5675,0.5)</f>
        <v>6.143179859104933E-2</v>
      </c>
      <c r="AE4628" s="70">
        <f>_xlfn.PERCENTILE.EXC($AC4628:AC$5675,0.35)</f>
        <v>3.6403143396872957E-2</v>
      </c>
      <c r="AF4628" s="71">
        <f t="shared" si="2301"/>
        <v>2.3604396973188398E-2</v>
      </c>
      <c r="AG4628" s="70">
        <f t="shared" si="2302"/>
        <v>-0.13924029634177276</v>
      </c>
      <c r="AH4628" s="70">
        <f t="shared" si="2303"/>
        <v>-0.18651576723388588</v>
      </c>
      <c r="AI4628" s="61" t="str">
        <f t="shared" si="2298"/>
        <v>Short VOL</v>
      </c>
      <c r="AJ4628" s="68" t="str">
        <f t="shared" si="2299"/>
        <v>Short VOL</v>
      </c>
      <c r="AK4628" s="72"/>
      <c r="AL4628" s="73"/>
      <c r="AM4628" s="72"/>
      <c r="AN4628" s="73"/>
      <c r="AO4628" s="74"/>
      <c r="AP4628" s="20"/>
      <c r="AQ4628" s="74"/>
      <c r="AR4628" s="20"/>
      <c r="AS4628" s="74"/>
      <c r="AT4628" s="20"/>
      <c r="AU4628" s="74" t="str">
        <f t="shared" si="2290"/>
        <v>00631L</v>
      </c>
      <c r="AV4628" s="20">
        <f t="shared" si="2296"/>
        <v>1</v>
      </c>
      <c r="AW4628" s="74" t="str">
        <f t="shared" si="2291"/>
        <v>00631L</v>
      </c>
      <c r="AX4628" s="20">
        <f t="shared" si="2292"/>
        <v>1</v>
      </c>
      <c r="AY4628" s="20">
        <f t="shared" si="2297"/>
        <v>1</v>
      </c>
      <c r="AZ4628" s="116">
        <v>39595</v>
      </c>
      <c r="BA4628" s="116"/>
      <c r="BB4628" s="20"/>
      <c r="BC4628" s="20"/>
      <c r="BD4628" s="76"/>
      <c r="BE4628" s="77"/>
      <c r="BF4628" s="77"/>
    </row>
    <row r="4629" spans="1:58" s="23" customFormat="1" ht="15.75" customHeight="1" x14ac:dyDescent="0.4">
      <c r="A4629" s="116">
        <v>39590</v>
      </c>
      <c r="B4629" s="112">
        <v>21.72</v>
      </c>
      <c r="C4629" s="112">
        <v>23.56</v>
      </c>
      <c r="D4629" s="112">
        <v>23.72</v>
      </c>
      <c r="E4629" s="112">
        <v>23.7</v>
      </c>
      <c r="F4629" s="112">
        <v>23.6</v>
      </c>
      <c r="G4629" s="112">
        <v>23.5</v>
      </c>
      <c r="H4629" s="113">
        <v>23.16</v>
      </c>
      <c r="I4629" s="90">
        <f t="shared" si="2293"/>
        <v>21.913684210526316</v>
      </c>
      <c r="J4629" s="90">
        <f t="shared" si="2294"/>
        <v>23.576842105263157</v>
      </c>
      <c r="K4629" s="114">
        <v>17</v>
      </c>
      <c r="L4629" s="115">
        <v>5.2631578947368418E-2</v>
      </c>
      <c r="M4629" s="11"/>
      <c r="N4629" s="90">
        <v>18.05</v>
      </c>
      <c r="O4629" s="90">
        <v>21.52</v>
      </c>
      <c r="P4629" s="90">
        <v>22.92</v>
      </c>
      <c r="Q4629" s="90">
        <v>23.37</v>
      </c>
      <c r="R4629" s="63">
        <f t="shared" si="2282"/>
        <v>26.389999999999997</v>
      </c>
      <c r="S4629" s="64">
        <f t="shared" si="2304"/>
        <v>-2.9047875201721311E-2</v>
      </c>
      <c r="T4629" s="65"/>
      <c r="U4629" s="65">
        <f t="shared" si="2300"/>
        <v>0.83875464684014878</v>
      </c>
      <c r="V4629" s="65">
        <f t="shared" si="2283"/>
        <v>0.78752181500872598</v>
      </c>
      <c r="W4629" s="65">
        <f t="shared" si="2284"/>
        <v>0.77235772357723576</v>
      </c>
      <c r="X4629" s="61">
        <f t="shared" si="2295"/>
        <v>8.4714548802946585E-2</v>
      </c>
      <c r="Y4629" s="66">
        <f t="shared" si="2285"/>
        <v>-2.2784810126582244E-2</v>
      </c>
      <c r="Z4629" s="61">
        <f t="shared" si="2286"/>
        <v>7.5895859352483372E-2</v>
      </c>
      <c r="AA4629" s="67">
        <f t="shared" si="2287"/>
        <v>21.913684210526313</v>
      </c>
      <c r="AB4629" s="68">
        <f t="shared" si="2288"/>
        <v>0.20332409972299159</v>
      </c>
      <c r="AC4629" s="69">
        <f t="shared" si="2289"/>
        <v>0.21405452689896465</v>
      </c>
      <c r="AD4629" s="70">
        <f>_xlfn.PERCENTILE.EXC(AC4629:$AC$5675,0.5)</f>
        <v>6.130012531328323E-2</v>
      </c>
      <c r="AE4629" s="70">
        <f>_xlfn.PERCENTILE.EXC($AC4629:AC$5675,0.35)</f>
        <v>3.6374219886546717E-2</v>
      </c>
      <c r="AF4629" s="71">
        <f t="shared" si="2301"/>
        <v>2.3604396973188398E-2</v>
      </c>
      <c r="AG4629" s="70">
        <f t="shared" si="2302"/>
        <v>-0.13924029634177276</v>
      </c>
      <c r="AH4629" s="70">
        <f t="shared" si="2303"/>
        <v>-0.18651576723388588</v>
      </c>
      <c r="AI4629" s="61" t="str">
        <f t="shared" si="2298"/>
        <v>Short VOL</v>
      </c>
      <c r="AJ4629" s="68" t="str">
        <f t="shared" si="2299"/>
        <v>Short VOL</v>
      </c>
      <c r="AK4629" s="72"/>
      <c r="AL4629" s="73"/>
      <c r="AM4629" s="72"/>
      <c r="AN4629" s="73"/>
      <c r="AO4629" s="74"/>
      <c r="AP4629" s="20"/>
      <c r="AQ4629" s="74"/>
      <c r="AR4629" s="20"/>
      <c r="AS4629" s="74"/>
      <c r="AT4629" s="20"/>
      <c r="AU4629" s="74" t="str">
        <f t="shared" si="2290"/>
        <v>00631L</v>
      </c>
      <c r="AV4629" s="20">
        <f t="shared" si="2296"/>
        <v>1</v>
      </c>
      <c r="AW4629" s="74" t="str">
        <f t="shared" si="2291"/>
        <v>00631L</v>
      </c>
      <c r="AX4629" s="20">
        <f t="shared" si="2292"/>
        <v>1</v>
      </c>
      <c r="AY4629" s="20">
        <f t="shared" si="2297"/>
        <v>1</v>
      </c>
      <c r="AZ4629" s="116">
        <v>39591</v>
      </c>
      <c r="BA4629" s="116"/>
      <c r="BB4629" s="20"/>
      <c r="BC4629" s="20"/>
      <c r="BD4629" s="76"/>
      <c r="BE4629" s="77"/>
      <c r="BF4629" s="77"/>
    </row>
    <row r="4630" spans="1:58" s="23" customFormat="1" ht="15.75" customHeight="1" x14ac:dyDescent="0.4">
      <c r="A4630" s="116">
        <v>39589</v>
      </c>
      <c r="B4630" s="112">
        <v>22.14</v>
      </c>
      <c r="C4630" s="112">
        <v>23.58</v>
      </c>
      <c r="D4630" s="112">
        <v>23.84</v>
      </c>
      <c r="E4630" s="112">
        <v>23.76</v>
      </c>
      <c r="F4630" s="112">
        <v>23.96</v>
      </c>
      <c r="G4630" s="112">
        <v>23.76</v>
      </c>
      <c r="H4630" s="113">
        <v>23.16</v>
      </c>
      <c r="I4630" s="90">
        <f t="shared" si="2293"/>
        <v>22.215789473684211</v>
      </c>
      <c r="J4630" s="90">
        <f t="shared" si="2294"/>
        <v>23.593684210526312</v>
      </c>
      <c r="K4630" s="114">
        <v>18</v>
      </c>
      <c r="L4630" s="115">
        <v>5.2631578947368418E-2</v>
      </c>
      <c r="M4630" s="11"/>
      <c r="N4630" s="90">
        <v>18.59</v>
      </c>
      <c r="O4630" s="90">
        <v>22.11</v>
      </c>
      <c r="P4630" s="90">
        <v>23.34</v>
      </c>
      <c r="Q4630" s="90">
        <v>23.39</v>
      </c>
      <c r="R4630" s="63">
        <f t="shared" si="2282"/>
        <v>26.860000000000003</v>
      </c>
      <c r="S4630" s="64">
        <f t="shared" si="2304"/>
        <v>5.7451649601820344E-2</v>
      </c>
      <c r="T4630" s="65"/>
      <c r="U4630" s="65">
        <f t="shared" si="2300"/>
        <v>0.84079601990049757</v>
      </c>
      <c r="V4630" s="65">
        <f t="shared" si="2283"/>
        <v>0.79648671808054838</v>
      </c>
      <c r="W4630" s="65">
        <f t="shared" si="2284"/>
        <v>0.79478409576742193</v>
      </c>
      <c r="X4630" s="61">
        <f t="shared" si="2295"/>
        <v>6.5040650406503961E-2</v>
      </c>
      <c r="Y4630" s="66">
        <f t="shared" si="2285"/>
        <v>-2.5252525252525311E-2</v>
      </c>
      <c r="Z4630" s="61">
        <f t="shared" si="2286"/>
        <v>6.2023217247097674E-2</v>
      </c>
      <c r="AA4630" s="67">
        <f t="shared" si="2287"/>
        <v>22.215789473684211</v>
      </c>
      <c r="AB4630" s="68">
        <f t="shared" si="2288"/>
        <v>0.19096288327057562</v>
      </c>
      <c r="AC4630" s="69">
        <f t="shared" si="2289"/>
        <v>0.1950397780357295</v>
      </c>
      <c r="AD4630" s="70">
        <f>_xlfn.PERCENTILE.EXC(AC4630:$AC$5675,0.5)</f>
        <v>6.1173649064320296E-2</v>
      </c>
      <c r="AE4630" s="70">
        <f>_xlfn.PERCENTILE.EXC($AC4630:AC$5675,0.35)</f>
        <v>3.6372768870035446E-2</v>
      </c>
      <c r="AF4630" s="71">
        <f t="shared" si="2301"/>
        <v>2.3604396973188398E-2</v>
      </c>
      <c r="AG4630" s="70">
        <f t="shared" si="2302"/>
        <v>-0.13924029634177276</v>
      </c>
      <c r="AH4630" s="70">
        <f t="shared" si="2303"/>
        <v>-0.18651576723388588</v>
      </c>
      <c r="AI4630" s="61" t="str">
        <f t="shared" si="2298"/>
        <v>Short VOL</v>
      </c>
      <c r="AJ4630" s="68" t="str">
        <f t="shared" si="2299"/>
        <v>Short VOL</v>
      </c>
      <c r="AK4630" s="72"/>
      <c r="AL4630" s="73"/>
      <c r="AM4630" s="72"/>
      <c r="AN4630" s="73"/>
      <c r="AO4630" s="74"/>
      <c r="AP4630" s="20"/>
      <c r="AQ4630" s="74"/>
      <c r="AR4630" s="20"/>
      <c r="AS4630" s="74"/>
      <c r="AT4630" s="20"/>
      <c r="AU4630" s="74" t="str">
        <f t="shared" si="2290"/>
        <v>00631L</v>
      </c>
      <c r="AV4630" s="20">
        <f t="shared" si="2296"/>
        <v>1</v>
      </c>
      <c r="AW4630" s="74" t="str">
        <f t="shared" si="2291"/>
        <v>00631L</v>
      </c>
      <c r="AX4630" s="20">
        <f t="shared" si="2292"/>
        <v>1</v>
      </c>
      <c r="AY4630" s="20">
        <f t="shared" si="2297"/>
        <v>1</v>
      </c>
      <c r="AZ4630" s="116">
        <v>39590</v>
      </c>
      <c r="BA4630" s="116"/>
      <c r="BB4630" s="20"/>
      <c r="BC4630" s="20"/>
      <c r="BD4630" s="76"/>
      <c r="BE4630" s="77"/>
      <c r="BF4630" s="77"/>
    </row>
    <row r="4631" spans="1:58" s="23" customFormat="1" ht="15.75" customHeight="1" x14ac:dyDescent="0.4">
      <c r="A4631" s="116">
        <v>39588</v>
      </c>
      <c r="B4631" s="112">
        <v>17.37</v>
      </c>
      <c r="C4631" s="112">
        <v>20.82</v>
      </c>
      <c r="D4631" s="112">
        <v>22.35</v>
      </c>
      <c r="E4631" s="112">
        <v>22.68</v>
      </c>
      <c r="F4631" s="112">
        <v>22.57</v>
      </c>
      <c r="G4631" s="112">
        <v>22.58</v>
      </c>
      <c r="H4631" s="113">
        <v>22.69</v>
      </c>
      <c r="I4631" s="90">
        <f t="shared" si="2293"/>
        <v>20.82</v>
      </c>
      <c r="J4631" s="90">
        <f t="shared" si="2294"/>
        <v>22.35</v>
      </c>
      <c r="K4631" s="114">
        <v>0</v>
      </c>
      <c r="L4631" s="115">
        <v>0.04</v>
      </c>
      <c r="M4631" s="11"/>
      <c r="N4631" s="90">
        <v>17.579999999999998</v>
      </c>
      <c r="O4631" s="90">
        <v>20.81</v>
      </c>
      <c r="P4631" s="90">
        <v>22.11</v>
      </c>
      <c r="Q4631" s="90">
        <v>22.55</v>
      </c>
      <c r="R4631" s="63">
        <f t="shared" si="2282"/>
        <v>25.340000000000003</v>
      </c>
      <c r="S4631" s="64">
        <f t="shared" si="2304"/>
        <v>3.3509700176366647E-2</v>
      </c>
      <c r="T4631" s="65"/>
      <c r="U4631" s="65">
        <f t="shared" si="2300"/>
        <v>0.84478616049975974</v>
      </c>
      <c r="V4631" s="65">
        <f t="shared" si="2283"/>
        <v>0.7951153324287652</v>
      </c>
      <c r="W4631" s="65">
        <f t="shared" si="2284"/>
        <v>0.77960088691796003</v>
      </c>
      <c r="X4631" s="61">
        <f t="shared" si="2295"/>
        <v>0.19861830742659753</v>
      </c>
      <c r="Y4631" s="66">
        <f t="shared" si="2285"/>
        <v>4.4091710758384318E-4</v>
      </c>
      <c r="Z4631" s="61">
        <f t="shared" si="2286"/>
        <v>7.3487031700288238E-2</v>
      </c>
      <c r="AA4631" s="67">
        <f t="shared" si="2287"/>
        <v>20.82</v>
      </c>
      <c r="AB4631" s="68">
        <f t="shared" si="2288"/>
        <v>-1.1945392491467425E-2</v>
      </c>
      <c r="AC4631" s="69">
        <f t="shared" si="2289"/>
        <v>0.18430034129692846</v>
      </c>
      <c r="AD4631" s="70">
        <f>_xlfn.PERCENTILE.EXC(AC4631:$AC$5675,0.5)</f>
        <v>6.1047172815357362E-2</v>
      </c>
      <c r="AE4631" s="70">
        <f>_xlfn.PERCENTILE.EXC($AC4631:AC$5675,0.35)</f>
        <v>3.6371317853524182E-2</v>
      </c>
      <c r="AF4631" s="71">
        <f t="shared" si="2301"/>
        <v>2.3604396973188398E-2</v>
      </c>
      <c r="AG4631" s="70">
        <f t="shared" si="2302"/>
        <v>-0.13924029634177276</v>
      </c>
      <c r="AH4631" s="70">
        <f t="shared" si="2303"/>
        <v>-0.18651576723388588</v>
      </c>
      <c r="AI4631" s="61" t="str">
        <f t="shared" si="2298"/>
        <v>Short VOL</v>
      </c>
      <c r="AJ4631" s="68" t="str">
        <f t="shared" si="2299"/>
        <v>Short VOL</v>
      </c>
      <c r="AK4631" s="72"/>
      <c r="AL4631" s="73"/>
      <c r="AM4631" s="72"/>
      <c r="AN4631" s="73"/>
      <c r="AO4631" s="74"/>
      <c r="AP4631" s="20"/>
      <c r="AQ4631" s="74"/>
      <c r="AR4631" s="20"/>
      <c r="AS4631" s="74"/>
      <c r="AT4631" s="20"/>
      <c r="AU4631" s="74" t="str">
        <f t="shared" si="2290"/>
        <v>00631L</v>
      </c>
      <c r="AV4631" s="20">
        <f t="shared" si="2296"/>
        <v>1</v>
      </c>
      <c r="AW4631" s="74" t="str">
        <f t="shared" si="2291"/>
        <v>00631L</v>
      </c>
      <c r="AX4631" s="20">
        <f t="shared" si="2292"/>
        <v>1</v>
      </c>
      <c r="AY4631" s="20">
        <f t="shared" si="2297"/>
        <v>1</v>
      </c>
      <c r="AZ4631" s="116">
        <v>39589</v>
      </c>
      <c r="BA4631" s="116"/>
      <c r="BB4631" s="20"/>
      <c r="BC4631" s="20"/>
      <c r="BD4631" s="76"/>
      <c r="BE4631" s="77"/>
      <c r="BF4631" s="77"/>
    </row>
    <row r="4632" spans="1:58" s="23" customFormat="1" ht="15.75" customHeight="1" x14ac:dyDescent="0.4">
      <c r="A4632" s="116">
        <v>39587</v>
      </c>
      <c r="B4632" s="112">
        <v>16.64</v>
      </c>
      <c r="C4632" s="112">
        <v>19.760000000000002</v>
      </c>
      <c r="D4632" s="112">
        <v>21.58</v>
      </c>
      <c r="E4632" s="112">
        <v>21.73</v>
      </c>
      <c r="F4632" s="112">
        <v>22</v>
      </c>
      <c r="G4632" s="112">
        <v>22.04</v>
      </c>
      <c r="H4632" s="113">
        <v>21.98</v>
      </c>
      <c r="I4632" s="90">
        <f t="shared" si="2293"/>
        <v>19.635200000000001</v>
      </c>
      <c r="J4632" s="90">
        <f t="shared" si="2294"/>
        <v>21.507199999999997</v>
      </c>
      <c r="K4632" s="114">
        <v>1</v>
      </c>
      <c r="L4632" s="115">
        <v>0.04</v>
      </c>
      <c r="M4632" s="11"/>
      <c r="N4632" s="90">
        <v>17.010000000000002</v>
      </c>
      <c r="O4632" s="90">
        <v>19.84</v>
      </c>
      <c r="P4632" s="90">
        <v>21.37</v>
      </c>
      <c r="Q4632" s="90">
        <v>22.06</v>
      </c>
      <c r="R4632" s="63">
        <f t="shared" si="2282"/>
        <v>24.2</v>
      </c>
      <c r="S4632" s="64">
        <f t="shared" si="2304"/>
        <v>3.2786885245901808E-2</v>
      </c>
      <c r="T4632" s="65"/>
      <c r="U4632" s="65">
        <f t="shared" si="2300"/>
        <v>0.85735887096774199</v>
      </c>
      <c r="V4632" s="65">
        <f t="shared" si="2283"/>
        <v>0.79597566682264864</v>
      </c>
      <c r="W4632" s="65">
        <f t="shared" si="2284"/>
        <v>0.77107887579329115</v>
      </c>
      <c r="X4632" s="61">
        <f t="shared" si="2295"/>
        <v>0.18750000000000006</v>
      </c>
      <c r="Y4632" s="66">
        <f t="shared" si="2285"/>
        <v>1.1504832029452369E-2</v>
      </c>
      <c r="Z4632" s="61">
        <f t="shared" si="2286"/>
        <v>9.5338983050847259E-2</v>
      </c>
      <c r="AA4632" s="67">
        <f t="shared" si="2287"/>
        <v>19.635200000000001</v>
      </c>
      <c r="AB4632" s="68">
        <f t="shared" si="2288"/>
        <v>-2.1751910640799586E-2</v>
      </c>
      <c r="AC4632" s="69">
        <f t="shared" si="2289"/>
        <v>0.1543327454438565</v>
      </c>
      <c r="AD4632" s="70">
        <f>_xlfn.PERCENTILE.EXC(AC4632:$AC$5675,0.5)</f>
        <v>6.1024839540510772E-2</v>
      </c>
      <c r="AE4632" s="70">
        <f>_xlfn.PERCENTILE.EXC($AC4632:AC$5675,0.35)</f>
        <v>3.6324866105406063E-2</v>
      </c>
      <c r="AF4632" s="71">
        <f t="shared" si="2301"/>
        <v>2.3604396973188398E-2</v>
      </c>
      <c r="AG4632" s="70">
        <f t="shared" si="2302"/>
        <v>-0.13924029634177276</v>
      </c>
      <c r="AH4632" s="70">
        <f t="shared" si="2303"/>
        <v>-0.18651576723388588</v>
      </c>
      <c r="AI4632" s="61" t="str">
        <f t="shared" si="2298"/>
        <v>Short VOL</v>
      </c>
      <c r="AJ4632" s="68" t="str">
        <f t="shared" si="2299"/>
        <v>Short VOL</v>
      </c>
      <c r="AK4632" s="72"/>
      <c r="AL4632" s="73"/>
      <c r="AM4632" s="72"/>
      <c r="AN4632" s="73"/>
      <c r="AO4632" s="74"/>
      <c r="AP4632" s="20"/>
      <c r="AQ4632" s="74"/>
      <c r="AR4632" s="20"/>
      <c r="AS4632" s="74"/>
      <c r="AT4632" s="20"/>
      <c r="AU4632" s="74" t="str">
        <f t="shared" si="2290"/>
        <v>00631L</v>
      </c>
      <c r="AV4632" s="20">
        <f t="shared" si="2296"/>
        <v>1</v>
      </c>
      <c r="AW4632" s="74" t="str">
        <f t="shared" si="2291"/>
        <v>00631L</v>
      </c>
      <c r="AX4632" s="20">
        <f t="shared" si="2292"/>
        <v>1</v>
      </c>
      <c r="AY4632" s="20">
        <f t="shared" si="2297"/>
        <v>1</v>
      </c>
      <c r="AZ4632" s="116">
        <v>39588</v>
      </c>
      <c r="BA4632" s="116"/>
      <c r="BB4632" s="20"/>
      <c r="BC4632" s="20"/>
      <c r="BD4632" s="76"/>
      <c r="BE4632" s="77"/>
      <c r="BF4632" s="77"/>
    </row>
    <row r="4633" spans="1:58" s="23" customFormat="1" ht="15.75" customHeight="1" x14ac:dyDescent="0.4">
      <c r="A4633" s="116">
        <v>39584</v>
      </c>
      <c r="B4633" s="112">
        <v>17.149999999999999</v>
      </c>
      <c r="C4633" s="112">
        <v>20.14</v>
      </c>
      <c r="D4633" s="112">
        <v>21.5</v>
      </c>
      <c r="E4633" s="112">
        <v>21.69</v>
      </c>
      <c r="F4633" s="112">
        <v>21.95</v>
      </c>
      <c r="G4633" s="112">
        <v>22.02</v>
      </c>
      <c r="H4633" s="113">
        <v>21.87</v>
      </c>
      <c r="I4633" s="90">
        <f t="shared" si="2293"/>
        <v>19.9008</v>
      </c>
      <c r="J4633" s="90">
        <f t="shared" si="2294"/>
        <v>21.391200000000001</v>
      </c>
      <c r="K4633" s="114">
        <v>2</v>
      </c>
      <c r="L4633" s="115">
        <v>0.04</v>
      </c>
      <c r="M4633" s="11"/>
      <c r="N4633" s="90">
        <v>16.47</v>
      </c>
      <c r="O4633" s="90">
        <v>19.57</v>
      </c>
      <c r="P4633" s="90">
        <v>21.2</v>
      </c>
      <c r="Q4633" s="90">
        <v>21.99</v>
      </c>
      <c r="R4633" s="63">
        <f t="shared" si="2282"/>
        <v>24.299999999999997</v>
      </c>
      <c r="S4633" s="64">
        <f t="shared" si="2304"/>
        <v>1.0429447852760622E-2</v>
      </c>
      <c r="T4633" s="65"/>
      <c r="U4633" s="65">
        <f t="shared" si="2300"/>
        <v>0.84159427695452216</v>
      </c>
      <c r="V4633" s="65">
        <f t="shared" si="2283"/>
        <v>0.77688679245283021</v>
      </c>
      <c r="W4633" s="65">
        <f t="shared" si="2284"/>
        <v>0.74897680763983632</v>
      </c>
      <c r="X4633" s="61">
        <f t="shared" si="2295"/>
        <v>0.17434402332361529</v>
      </c>
      <c r="Y4633" s="66">
        <f t="shared" si="2285"/>
        <v>8.2987551867219778E-3</v>
      </c>
      <c r="Z4633" s="61">
        <f t="shared" si="2286"/>
        <v>7.489146164978297E-2</v>
      </c>
      <c r="AA4633" s="67">
        <f t="shared" si="2287"/>
        <v>19.9008</v>
      </c>
      <c r="AB4633" s="68">
        <f t="shared" si="2288"/>
        <v>4.1287188828172422E-2</v>
      </c>
      <c r="AC4633" s="69">
        <f t="shared" si="2289"/>
        <v>0.20830601092896184</v>
      </c>
      <c r="AD4633" s="70">
        <f>_xlfn.PERCENTILE.EXC(AC4633:$AC$5675,0.5)</f>
        <v>6.1002506265664183E-2</v>
      </c>
      <c r="AE4633" s="70">
        <f>_xlfn.PERCENTILE.EXC($AC4633:AC$5675,0.35)</f>
        <v>3.6260414064645197E-2</v>
      </c>
      <c r="AF4633" s="71">
        <f t="shared" si="2301"/>
        <v>2.3604396973188398E-2</v>
      </c>
      <c r="AG4633" s="70">
        <f t="shared" si="2302"/>
        <v>-0.13924029634177276</v>
      </c>
      <c r="AH4633" s="70">
        <f t="shared" si="2303"/>
        <v>-0.18651576723388588</v>
      </c>
      <c r="AI4633" s="61" t="str">
        <f t="shared" si="2298"/>
        <v>Short VOL</v>
      </c>
      <c r="AJ4633" s="68" t="str">
        <f t="shared" si="2299"/>
        <v>Short VOL</v>
      </c>
      <c r="AK4633" s="72"/>
      <c r="AL4633" s="73"/>
      <c r="AM4633" s="72"/>
      <c r="AN4633" s="73"/>
      <c r="AO4633" s="74"/>
      <c r="AP4633" s="20"/>
      <c r="AQ4633" s="74"/>
      <c r="AR4633" s="20"/>
      <c r="AS4633" s="74"/>
      <c r="AT4633" s="20"/>
      <c r="AU4633" s="74" t="str">
        <f t="shared" si="2290"/>
        <v>00631L</v>
      </c>
      <c r="AV4633" s="20">
        <f t="shared" si="2296"/>
        <v>1</v>
      </c>
      <c r="AW4633" s="74" t="str">
        <f t="shared" si="2291"/>
        <v>00631L</v>
      </c>
      <c r="AX4633" s="20">
        <f t="shared" si="2292"/>
        <v>1</v>
      </c>
      <c r="AY4633" s="20">
        <f t="shared" si="2297"/>
        <v>1</v>
      </c>
      <c r="AZ4633" s="116">
        <v>39587</v>
      </c>
      <c r="BA4633" s="116"/>
      <c r="BB4633" s="20"/>
      <c r="BC4633" s="20"/>
      <c r="BD4633" s="76"/>
      <c r="BE4633" s="77"/>
      <c r="BF4633" s="77"/>
    </row>
    <row r="4634" spans="1:58" s="23" customFormat="1" ht="15.75" customHeight="1" x14ac:dyDescent="0.4">
      <c r="A4634" s="116">
        <v>39583</v>
      </c>
      <c r="B4634" s="112">
        <v>17.43</v>
      </c>
      <c r="C4634" s="112">
        <v>19.88</v>
      </c>
      <c r="D4634" s="112">
        <v>21.25</v>
      </c>
      <c r="E4634" s="112">
        <v>21.37</v>
      </c>
      <c r="F4634" s="112">
        <v>21.56</v>
      </c>
      <c r="G4634" s="112">
        <v>21.53</v>
      </c>
      <c r="H4634" s="113">
        <v>21.37</v>
      </c>
      <c r="I4634" s="90">
        <f t="shared" si="2293"/>
        <v>19.585999999999999</v>
      </c>
      <c r="J4634" s="90">
        <f t="shared" si="2294"/>
        <v>21.085599999999999</v>
      </c>
      <c r="K4634" s="114">
        <v>3</v>
      </c>
      <c r="L4634" s="115">
        <v>0.04</v>
      </c>
      <c r="M4634" s="11"/>
      <c r="N4634" s="90">
        <v>16.3</v>
      </c>
      <c r="O4634" s="90">
        <v>19.28</v>
      </c>
      <c r="P4634" s="90">
        <v>20.79</v>
      </c>
      <c r="Q4634" s="90">
        <v>21.56</v>
      </c>
      <c r="R4634" s="63">
        <f t="shared" si="2282"/>
        <v>23.77</v>
      </c>
      <c r="S4634" s="64">
        <f t="shared" si="2304"/>
        <v>-7.7010192525481275E-2</v>
      </c>
      <c r="T4634" s="65"/>
      <c r="U4634" s="65">
        <f t="shared" si="2300"/>
        <v>0.8454356846473029</v>
      </c>
      <c r="V4634" s="65">
        <f t="shared" si="2283"/>
        <v>0.78403078403078408</v>
      </c>
      <c r="W4634" s="65">
        <f t="shared" si="2284"/>
        <v>0.75602968460111331</v>
      </c>
      <c r="X4634" s="61">
        <f t="shared" si="2295"/>
        <v>0.14056224899598391</v>
      </c>
      <c r="Y4634" s="66">
        <f t="shared" si="2285"/>
        <v>0</v>
      </c>
      <c r="Z4634" s="61">
        <f t="shared" si="2286"/>
        <v>7.6564893291126368E-2</v>
      </c>
      <c r="AA4634" s="67">
        <f t="shared" si="2287"/>
        <v>19.585999999999999</v>
      </c>
      <c r="AB4634" s="68">
        <f t="shared" si="2288"/>
        <v>6.9325153374233062E-2</v>
      </c>
      <c r="AC4634" s="69">
        <f t="shared" si="2289"/>
        <v>0.20159509202453973</v>
      </c>
      <c r="AD4634" s="70">
        <f>_xlfn.PERCENTILE.EXC(AC4634:$AC$5675,0.5)</f>
        <v>6.0911125323224312E-2</v>
      </c>
      <c r="AE4634" s="70">
        <f>_xlfn.PERCENTILE.EXC($AC4634:AC$5675,0.35)</f>
        <v>3.6195962023884337E-2</v>
      </c>
      <c r="AF4634" s="71">
        <f t="shared" si="2301"/>
        <v>2.3604396973188398E-2</v>
      </c>
      <c r="AG4634" s="70">
        <f t="shared" si="2302"/>
        <v>-0.13924029634177276</v>
      </c>
      <c r="AH4634" s="70">
        <f t="shared" si="2303"/>
        <v>-0.18651576723388588</v>
      </c>
      <c r="AI4634" s="61" t="str">
        <f t="shared" si="2298"/>
        <v>Short VOL</v>
      </c>
      <c r="AJ4634" s="68" t="str">
        <f t="shared" si="2299"/>
        <v>Short VOL</v>
      </c>
      <c r="AK4634" s="72"/>
      <c r="AL4634" s="73"/>
      <c r="AM4634" s="72"/>
      <c r="AN4634" s="73"/>
      <c r="AO4634" s="74"/>
      <c r="AP4634" s="20"/>
      <c r="AQ4634" s="74"/>
      <c r="AR4634" s="20"/>
      <c r="AS4634" s="74"/>
      <c r="AT4634" s="20"/>
      <c r="AU4634" s="74" t="str">
        <f t="shared" si="2290"/>
        <v>00631L</v>
      </c>
      <c r="AV4634" s="20">
        <f t="shared" si="2296"/>
        <v>1</v>
      </c>
      <c r="AW4634" s="74" t="str">
        <f t="shared" si="2291"/>
        <v>00631L</v>
      </c>
      <c r="AX4634" s="20">
        <f t="shared" si="2292"/>
        <v>1</v>
      </c>
      <c r="AY4634" s="20">
        <f t="shared" si="2297"/>
        <v>1</v>
      </c>
      <c r="AZ4634" s="116">
        <v>39584</v>
      </c>
      <c r="BA4634" s="116"/>
      <c r="BB4634" s="20"/>
      <c r="BC4634" s="20"/>
      <c r="BD4634" s="76"/>
      <c r="BE4634" s="77"/>
      <c r="BF4634" s="77"/>
    </row>
    <row r="4635" spans="1:58" s="23" customFormat="1" ht="15.75" customHeight="1" x14ac:dyDescent="0.4">
      <c r="A4635" s="116">
        <v>39582</v>
      </c>
      <c r="B4635" s="112">
        <v>18.3</v>
      </c>
      <c r="C4635" s="112">
        <v>20.32</v>
      </c>
      <c r="D4635" s="112">
        <v>21.53</v>
      </c>
      <c r="E4635" s="112">
        <v>21.68</v>
      </c>
      <c r="F4635" s="112">
        <v>22.09</v>
      </c>
      <c r="G4635" s="112">
        <v>22.11</v>
      </c>
      <c r="H4635" s="113">
        <v>21.92</v>
      </c>
      <c r="I4635" s="90">
        <f t="shared" si="2293"/>
        <v>19.9968</v>
      </c>
      <c r="J4635" s="90">
        <f t="shared" si="2294"/>
        <v>21.336400000000001</v>
      </c>
      <c r="K4635" s="114">
        <v>4</v>
      </c>
      <c r="L4635" s="115">
        <v>0.04</v>
      </c>
      <c r="M4635" s="11"/>
      <c r="N4635" s="90">
        <v>17.66</v>
      </c>
      <c r="O4635" s="90">
        <v>20</v>
      </c>
      <c r="P4635" s="90">
        <v>21.18</v>
      </c>
      <c r="Q4635" s="90">
        <v>21.78</v>
      </c>
      <c r="R4635" s="63">
        <f t="shared" si="2282"/>
        <v>23.52</v>
      </c>
      <c r="S4635" s="64">
        <f t="shared" si="2304"/>
        <v>-1.7797552836484997E-2</v>
      </c>
      <c r="T4635" s="65"/>
      <c r="U4635" s="65">
        <f t="shared" si="2300"/>
        <v>0.88300000000000001</v>
      </c>
      <c r="V4635" s="65">
        <f t="shared" si="2283"/>
        <v>0.83380547686496698</v>
      </c>
      <c r="W4635" s="65">
        <f t="shared" si="2284"/>
        <v>0.81083562901744721</v>
      </c>
      <c r="X4635" s="61">
        <f t="shared" si="2295"/>
        <v>0.11038251366120216</v>
      </c>
      <c r="Y4635" s="66">
        <f t="shared" si="2285"/>
        <v>1.1070110701107102E-2</v>
      </c>
      <c r="Z4635" s="61">
        <f t="shared" si="2286"/>
        <v>6.6990718514962438E-2</v>
      </c>
      <c r="AA4635" s="67">
        <f t="shared" si="2287"/>
        <v>19.9968</v>
      </c>
      <c r="AB4635" s="68">
        <f t="shared" si="2288"/>
        <v>3.6240090600226531E-2</v>
      </c>
      <c r="AC4635" s="69">
        <f t="shared" si="2289"/>
        <v>0.13232163080407702</v>
      </c>
      <c r="AD4635" s="70">
        <f>_xlfn.PERCENTILE.EXC(AC4635:$AC$5675,0.5)</f>
        <v>6.0819744380784441E-2</v>
      </c>
      <c r="AE4635" s="70">
        <f>_xlfn.PERCENTILE.EXC($AC4635:AC$5675,0.35)</f>
        <v>3.6129759689640523E-2</v>
      </c>
      <c r="AF4635" s="71">
        <f t="shared" si="2301"/>
        <v>2.3604396973188398E-2</v>
      </c>
      <c r="AG4635" s="70">
        <f t="shared" si="2302"/>
        <v>-0.13924029634177276</v>
      </c>
      <c r="AH4635" s="70">
        <f t="shared" si="2303"/>
        <v>-0.18651576723388588</v>
      </c>
      <c r="AI4635" s="61" t="str">
        <f t="shared" si="2298"/>
        <v>Short VOL</v>
      </c>
      <c r="AJ4635" s="68" t="str">
        <f t="shared" si="2299"/>
        <v>Short VOL</v>
      </c>
      <c r="AK4635" s="72"/>
      <c r="AL4635" s="73"/>
      <c r="AM4635" s="72"/>
      <c r="AN4635" s="73"/>
      <c r="AO4635" s="74"/>
      <c r="AP4635" s="20"/>
      <c r="AQ4635" s="74"/>
      <c r="AR4635" s="20"/>
      <c r="AS4635" s="74"/>
      <c r="AT4635" s="20"/>
      <c r="AU4635" s="74" t="str">
        <f t="shared" si="2290"/>
        <v>00631L</v>
      </c>
      <c r="AV4635" s="20">
        <f t="shared" si="2296"/>
        <v>1</v>
      </c>
      <c r="AW4635" s="74" t="str">
        <f t="shared" si="2291"/>
        <v>00631L</v>
      </c>
      <c r="AX4635" s="20">
        <f t="shared" si="2292"/>
        <v>1</v>
      </c>
      <c r="AY4635" s="20">
        <f t="shared" si="2297"/>
        <v>1</v>
      </c>
      <c r="AZ4635" s="116">
        <v>39583</v>
      </c>
      <c r="BA4635" s="116"/>
      <c r="BB4635" s="20"/>
      <c r="BC4635" s="20"/>
      <c r="BD4635" s="76"/>
      <c r="BE4635" s="77"/>
      <c r="BF4635" s="77"/>
    </row>
    <row r="4636" spans="1:58" s="23" customFormat="1" ht="15.75" customHeight="1" x14ac:dyDescent="0.4">
      <c r="A4636" s="116">
        <v>39581</v>
      </c>
      <c r="B4636" s="112">
        <v>18.7</v>
      </c>
      <c r="C4636" s="112">
        <v>20.78</v>
      </c>
      <c r="D4636" s="112">
        <v>21.88</v>
      </c>
      <c r="E4636" s="112">
        <v>21.88</v>
      </c>
      <c r="F4636" s="112">
        <v>22.08</v>
      </c>
      <c r="G4636" s="112">
        <v>22.08</v>
      </c>
      <c r="H4636" s="113">
        <v>22.04</v>
      </c>
      <c r="I4636" s="90">
        <f t="shared" si="2293"/>
        <v>20.364000000000001</v>
      </c>
      <c r="J4636" s="90">
        <f t="shared" si="2294"/>
        <v>21.66</v>
      </c>
      <c r="K4636" s="114">
        <v>5</v>
      </c>
      <c r="L4636" s="115">
        <v>0.04</v>
      </c>
      <c r="M4636" s="11"/>
      <c r="N4636" s="90">
        <v>17.98</v>
      </c>
      <c r="O4636" s="90">
        <v>20.149999999999999</v>
      </c>
      <c r="P4636" s="90">
        <v>21.29</v>
      </c>
      <c r="Q4636" s="90">
        <v>21.88</v>
      </c>
      <c r="R4636" s="63">
        <f t="shared" si="2282"/>
        <v>23.459999999999997</v>
      </c>
      <c r="S4636" s="64">
        <f t="shared" si="2304"/>
        <v>1.0680157391793215E-2</v>
      </c>
      <c r="T4636" s="65"/>
      <c r="U4636" s="65">
        <f t="shared" si="2300"/>
        <v>0.89230769230769236</v>
      </c>
      <c r="V4636" s="65">
        <f t="shared" si="2283"/>
        <v>0.84452794739314241</v>
      </c>
      <c r="W4636" s="65">
        <f t="shared" si="2284"/>
        <v>0.82175502742230355</v>
      </c>
      <c r="X4636" s="61">
        <f t="shared" si="2295"/>
        <v>0.11122994652406427</v>
      </c>
      <c r="Y4636" s="66">
        <f t="shared" si="2285"/>
        <v>7.3126142595978131E-3</v>
      </c>
      <c r="Z4636" s="61">
        <f t="shared" si="2286"/>
        <v>6.3641720683559194E-2</v>
      </c>
      <c r="AA4636" s="67">
        <f t="shared" si="2287"/>
        <v>20.364000000000004</v>
      </c>
      <c r="AB4636" s="68">
        <f t="shared" si="2288"/>
        <v>4.0044493882091151E-2</v>
      </c>
      <c r="AC4636" s="69">
        <f t="shared" si="2289"/>
        <v>0.13259176863181335</v>
      </c>
      <c r="AD4636" s="70">
        <f>_xlfn.PERCENTILE.EXC(AC4636:$AC$5675,0.5)</f>
        <v>6.0778724649408575E-2</v>
      </c>
      <c r="AE4636" s="70">
        <f>_xlfn.PERCENTILE.EXC($AC4636:AC$5675,0.35)</f>
        <v>3.6063265639816211E-2</v>
      </c>
      <c r="AF4636" s="71">
        <f t="shared" si="2301"/>
        <v>2.3604396973188398E-2</v>
      </c>
      <c r="AG4636" s="70">
        <f t="shared" si="2302"/>
        <v>-0.13924029634177276</v>
      </c>
      <c r="AH4636" s="70">
        <f t="shared" si="2303"/>
        <v>-0.18651576723388588</v>
      </c>
      <c r="AI4636" s="61" t="str">
        <f t="shared" si="2298"/>
        <v>Short VOL</v>
      </c>
      <c r="AJ4636" s="68" t="str">
        <f t="shared" si="2299"/>
        <v>Short VOL</v>
      </c>
      <c r="AK4636" s="72"/>
      <c r="AL4636" s="73"/>
      <c r="AM4636" s="72"/>
      <c r="AN4636" s="73"/>
      <c r="AO4636" s="74"/>
      <c r="AP4636" s="20"/>
      <c r="AQ4636" s="74"/>
      <c r="AR4636" s="20"/>
      <c r="AS4636" s="74"/>
      <c r="AT4636" s="20"/>
      <c r="AU4636" s="74" t="str">
        <f t="shared" si="2290"/>
        <v>00631L</v>
      </c>
      <c r="AV4636" s="20">
        <f t="shared" si="2296"/>
        <v>1</v>
      </c>
      <c r="AW4636" s="74" t="str">
        <f t="shared" si="2291"/>
        <v>00631L</v>
      </c>
      <c r="AX4636" s="20">
        <f t="shared" si="2292"/>
        <v>1</v>
      </c>
      <c r="AY4636" s="20">
        <f t="shared" si="2297"/>
        <v>1</v>
      </c>
      <c r="AZ4636" s="116">
        <v>39582</v>
      </c>
      <c r="BA4636" s="116"/>
      <c r="BB4636" s="20"/>
      <c r="BC4636" s="20"/>
      <c r="BD4636" s="76"/>
      <c r="BE4636" s="77"/>
      <c r="BF4636" s="77"/>
    </row>
    <row r="4637" spans="1:58" s="23" customFormat="1" ht="15.75" customHeight="1" x14ac:dyDescent="0.4">
      <c r="A4637" s="116">
        <v>39580</v>
      </c>
      <c r="B4637" s="112">
        <v>18.940000000000001</v>
      </c>
      <c r="C4637" s="112">
        <v>20.82</v>
      </c>
      <c r="D4637" s="112">
        <v>21.87</v>
      </c>
      <c r="E4637" s="112">
        <v>21.87</v>
      </c>
      <c r="F4637" s="112">
        <v>21.95</v>
      </c>
      <c r="G4637" s="112">
        <v>22.01</v>
      </c>
      <c r="H4637" s="113">
        <v>21.96</v>
      </c>
      <c r="I4637" s="90">
        <f t="shared" si="2293"/>
        <v>20.3688</v>
      </c>
      <c r="J4637" s="90">
        <f t="shared" si="2294"/>
        <v>21.618000000000002</v>
      </c>
      <c r="K4637" s="114">
        <v>6</v>
      </c>
      <c r="L4637" s="115">
        <v>0.04</v>
      </c>
      <c r="M4637" s="11"/>
      <c r="N4637" s="90">
        <v>17.79</v>
      </c>
      <c r="O4637" s="90">
        <v>20.239999999999998</v>
      </c>
      <c r="P4637" s="90">
        <v>21.33</v>
      </c>
      <c r="Q4637" s="90">
        <v>21.87</v>
      </c>
      <c r="R4637" s="63">
        <f t="shared" si="2282"/>
        <v>23.779999999999994</v>
      </c>
      <c r="S4637" s="64">
        <f t="shared" si="2304"/>
        <v>-8.34621329211747E-2</v>
      </c>
      <c r="T4637" s="65"/>
      <c r="U4637" s="65">
        <f t="shared" si="2300"/>
        <v>0.87895256916996045</v>
      </c>
      <c r="V4637" s="65">
        <f t="shared" si="2283"/>
        <v>0.83403656821378347</v>
      </c>
      <c r="W4637" s="65">
        <f t="shared" si="2284"/>
        <v>0.81344307270233185</v>
      </c>
      <c r="X4637" s="61">
        <f t="shared" si="2295"/>
        <v>9.9260823653643027E-2</v>
      </c>
      <c r="Y4637" s="66">
        <f t="shared" si="2285"/>
        <v>4.1152263374485531E-3</v>
      </c>
      <c r="Z4637" s="61">
        <f t="shared" si="2286"/>
        <v>6.1329091551785175E-2</v>
      </c>
      <c r="AA4637" s="67">
        <f t="shared" si="2287"/>
        <v>20.3688</v>
      </c>
      <c r="AB4637" s="68">
        <f t="shared" si="2288"/>
        <v>6.4643057897695463E-2</v>
      </c>
      <c r="AC4637" s="69">
        <f t="shared" si="2289"/>
        <v>0.14495784148397983</v>
      </c>
      <c r="AD4637" s="70">
        <f>_xlfn.PERCENTILE.EXC(AC4637:$AC$5675,0.5)</f>
        <v>6.0737704918032709E-2</v>
      </c>
      <c r="AE4637" s="70">
        <f>_xlfn.PERCENTILE.EXC($AC4637:AC$5675,0.35)</f>
        <v>3.5996771589991906E-2</v>
      </c>
      <c r="AF4637" s="71">
        <f t="shared" si="2301"/>
        <v>2.3604396973188398E-2</v>
      </c>
      <c r="AG4637" s="70">
        <f t="shared" si="2302"/>
        <v>-0.13924029634177276</v>
      </c>
      <c r="AH4637" s="70">
        <f t="shared" si="2303"/>
        <v>-0.18651576723388588</v>
      </c>
      <c r="AI4637" s="61" t="str">
        <f t="shared" si="2298"/>
        <v>Short VOL</v>
      </c>
      <c r="AJ4637" s="68" t="str">
        <f t="shared" si="2299"/>
        <v>Short VOL</v>
      </c>
      <c r="AK4637" s="72"/>
      <c r="AL4637" s="73"/>
      <c r="AM4637" s="72"/>
      <c r="AN4637" s="73"/>
      <c r="AO4637" s="74"/>
      <c r="AP4637" s="20"/>
      <c r="AQ4637" s="74"/>
      <c r="AR4637" s="20"/>
      <c r="AS4637" s="74"/>
      <c r="AT4637" s="20"/>
      <c r="AU4637" s="74" t="str">
        <f t="shared" si="2290"/>
        <v>00631L</v>
      </c>
      <c r="AV4637" s="20">
        <f t="shared" si="2296"/>
        <v>1</v>
      </c>
      <c r="AW4637" s="74" t="str">
        <f t="shared" si="2291"/>
        <v>00631L</v>
      </c>
      <c r="AX4637" s="20">
        <f t="shared" si="2292"/>
        <v>1</v>
      </c>
      <c r="AY4637" s="20">
        <f t="shared" si="2297"/>
        <v>1</v>
      </c>
      <c r="AZ4637" s="116">
        <v>39581</v>
      </c>
      <c r="BA4637" s="116"/>
      <c r="BB4637" s="20"/>
      <c r="BC4637" s="20"/>
      <c r="BD4637" s="76"/>
      <c r="BE4637" s="77"/>
      <c r="BF4637" s="77"/>
    </row>
    <row r="4638" spans="1:58" s="23" customFormat="1" ht="15.75" customHeight="1" x14ac:dyDescent="0.4">
      <c r="A4638" s="116">
        <v>39577</v>
      </c>
      <c r="B4638" s="112">
        <v>19.84</v>
      </c>
      <c r="C4638" s="112">
        <v>21.45</v>
      </c>
      <c r="D4638" s="112">
        <v>22.27</v>
      </c>
      <c r="E4638" s="112">
        <v>22.29</v>
      </c>
      <c r="F4638" s="112">
        <v>22.51</v>
      </c>
      <c r="G4638" s="112">
        <v>22.63</v>
      </c>
      <c r="H4638" s="113">
        <v>22.68</v>
      </c>
      <c r="I4638" s="90">
        <f t="shared" si="2293"/>
        <v>20.999199999999998</v>
      </c>
      <c r="J4638" s="90">
        <f t="shared" si="2294"/>
        <v>22.040399999999998</v>
      </c>
      <c r="K4638" s="114">
        <v>7</v>
      </c>
      <c r="L4638" s="115">
        <v>0.04</v>
      </c>
      <c r="M4638" s="11"/>
      <c r="N4638" s="90">
        <v>19.41</v>
      </c>
      <c r="O4638" s="90">
        <v>20.87</v>
      </c>
      <c r="P4638" s="90">
        <v>21.91</v>
      </c>
      <c r="Q4638" s="90">
        <v>22.21</v>
      </c>
      <c r="R4638" s="63">
        <f t="shared" si="2282"/>
        <v>23.37</v>
      </c>
      <c r="S4638" s="64">
        <f t="shared" si="2304"/>
        <v>5.1546391752585376E-4</v>
      </c>
      <c r="T4638" s="65"/>
      <c r="U4638" s="65">
        <f t="shared" si="2300"/>
        <v>0.93004312410158119</v>
      </c>
      <c r="V4638" s="65">
        <f t="shared" si="2283"/>
        <v>0.88589685075308078</v>
      </c>
      <c r="W4638" s="65">
        <f t="shared" si="2284"/>
        <v>0.87393066186402524</v>
      </c>
      <c r="X4638" s="61">
        <f t="shared" si="2295"/>
        <v>8.1149193548387066E-2</v>
      </c>
      <c r="Y4638" s="66">
        <f t="shared" si="2285"/>
        <v>1.7496635262449555E-2</v>
      </c>
      <c r="Z4638" s="61">
        <f t="shared" si="2286"/>
        <v>4.9582841251095279E-2</v>
      </c>
      <c r="AA4638" s="67">
        <f t="shared" si="2287"/>
        <v>20.999199999999998</v>
      </c>
      <c r="AB4638" s="68">
        <f t="shared" si="2288"/>
        <v>2.2153529108706837E-2</v>
      </c>
      <c r="AC4638" s="69">
        <f t="shared" si="2289"/>
        <v>8.1875321998969505E-2</v>
      </c>
      <c r="AD4638" s="70">
        <f>_xlfn.PERCENTILE.EXC(AC4638:$AC$5675,0.5)</f>
        <v>6.068025839231278E-2</v>
      </c>
      <c r="AE4638" s="70">
        <f>_xlfn.PERCENTILE.EXC($AC4638:AC$5675,0.35)</f>
        <v>3.5994884292115455E-2</v>
      </c>
      <c r="AF4638" s="71">
        <f t="shared" si="2301"/>
        <v>2.3432246165793067E-2</v>
      </c>
      <c r="AG4638" s="70">
        <f t="shared" si="2302"/>
        <v>-0.13924029634177276</v>
      </c>
      <c r="AH4638" s="70">
        <f t="shared" si="2303"/>
        <v>-0.18651576723388588</v>
      </c>
      <c r="AI4638" s="61" t="str">
        <f t="shared" si="2298"/>
        <v>Short VOL</v>
      </c>
      <c r="AJ4638" s="68" t="str">
        <f t="shared" si="2299"/>
        <v>Short VOL</v>
      </c>
      <c r="AK4638" s="72"/>
      <c r="AL4638" s="73"/>
      <c r="AM4638" s="72"/>
      <c r="AN4638" s="73"/>
      <c r="AO4638" s="74"/>
      <c r="AP4638" s="20"/>
      <c r="AQ4638" s="74"/>
      <c r="AR4638" s="20"/>
      <c r="AS4638" s="74"/>
      <c r="AT4638" s="20"/>
      <c r="AU4638" s="74" t="str">
        <f t="shared" si="2290"/>
        <v>00631L</v>
      </c>
      <c r="AV4638" s="20">
        <f t="shared" si="2296"/>
        <v>1</v>
      </c>
      <c r="AW4638" s="74" t="str">
        <f t="shared" si="2291"/>
        <v>00631L</v>
      </c>
      <c r="AX4638" s="20">
        <f t="shared" si="2292"/>
        <v>1</v>
      </c>
      <c r="AY4638" s="20">
        <f t="shared" si="2297"/>
        <v>1</v>
      </c>
      <c r="AZ4638" s="116">
        <v>39580</v>
      </c>
      <c r="BA4638" s="116"/>
      <c r="BB4638" s="20"/>
      <c r="BC4638" s="20"/>
      <c r="BD4638" s="76"/>
      <c r="BE4638" s="77"/>
      <c r="BF4638" s="77"/>
    </row>
    <row r="4639" spans="1:58" s="23" customFormat="1" ht="15.75" customHeight="1" x14ac:dyDescent="0.4">
      <c r="A4639" s="116">
        <v>39576</v>
      </c>
      <c r="B4639" s="112">
        <v>19.670000000000002</v>
      </c>
      <c r="C4639" s="112">
        <v>21.25</v>
      </c>
      <c r="D4639" s="112">
        <v>22.18</v>
      </c>
      <c r="E4639" s="112">
        <v>22.17</v>
      </c>
      <c r="F4639" s="112">
        <v>22.34</v>
      </c>
      <c r="G4639" s="112">
        <v>22.34</v>
      </c>
      <c r="H4639" s="113">
        <v>22.15</v>
      </c>
      <c r="I4639" s="90">
        <f t="shared" si="2293"/>
        <v>20.744399999999999</v>
      </c>
      <c r="J4639" s="90">
        <f t="shared" si="2294"/>
        <v>21.882400000000001</v>
      </c>
      <c r="K4639" s="114">
        <v>8</v>
      </c>
      <c r="L4639" s="115">
        <v>0.04</v>
      </c>
      <c r="M4639" s="11"/>
      <c r="N4639" s="90">
        <v>19.399999999999999</v>
      </c>
      <c r="O4639" s="90">
        <v>20.88</v>
      </c>
      <c r="P4639" s="90">
        <v>21.83</v>
      </c>
      <c r="Q4639" s="90">
        <v>22.15</v>
      </c>
      <c r="R4639" s="63">
        <f t="shared" ref="R4639:R4702" si="2305">(O4639+P4639)-(N4639+M4639)</f>
        <v>23.309999999999995</v>
      </c>
      <c r="S4639" s="64">
        <f t="shared" si="2304"/>
        <v>-1.672579827673603E-2</v>
      </c>
      <c r="T4639" s="65"/>
      <c r="U4639" s="65">
        <f t="shared" si="2300"/>
        <v>0.92911877394636011</v>
      </c>
      <c r="V4639" s="65">
        <f t="shared" si="2283"/>
        <v>0.88868529546495645</v>
      </c>
      <c r="W4639" s="65">
        <f t="shared" si="2284"/>
        <v>0.87584650112866813</v>
      </c>
      <c r="X4639" s="61">
        <f t="shared" si="2295"/>
        <v>8.0325368581596251E-2</v>
      </c>
      <c r="Y4639" s="66">
        <f t="shared" si="2285"/>
        <v>-9.021199819577413E-4</v>
      </c>
      <c r="Z4639" s="61">
        <f t="shared" si="2286"/>
        <v>5.4858178592776932E-2</v>
      </c>
      <c r="AA4639" s="67">
        <f t="shared" si="2287"/>
        <v>20.744399999999999</v>
      </c>
      <c r="AB4639" s="68">
        <f t="shared" si="2288"/>
        <v>1.3917525773196038E-2</v>
      </c>
      <c r="AC4639" s="69">
        <f t="shared" si="2289"/>
        <v>6.929896907216497E-2</v>
      </c>
      <c r="AD4639" s="70">
        <f>_xlfn.PERCENTILE.EXC(AC4639:$AC$5675,0.5)</f>
        <v>6.0622811866592859E-2</v>
      </c>
      <c r="AE4639" s="70">
        <f>_xlfn.PERCENTILE.EXC($AC4639:AC$5675,0.35)</f>
        <v>3.5992996994239003E-2</v>
      </c>
      <c r="AF4639" s="71">
        <f t="shared" si="2301"/>
        <v>2.3432246165793067E-2</v>
      </c>
      <c r="AG4639" s="70">
        <f t="shared" si="2302"/>
        <v>-0.13924029634177276</v>
      </c>
      <c r="AH4639" s="70">
        <f t="shared" si="2303"/>
        <v>-0.18651576723388588</v>
      </c>
      <c r="AI4639" s="61" t="str">
        <f t="shared" si="2298"/>
        <v>Short VOL</v>
      </c>
      <c r="AJ4639" s="68" t="str">
        <f t="shared" si="2299"/>
        <v>Short VOL</v>
      </c>
      <c r="AK4639" s="72"/>
      <c r="AL4639" s="73"/>
      <c r="AM4639" s="72"/>
      <c r="AN4639" s="73"/>
      <c r="AO4639" s="74"/>
      <c r="AP4639" s="20"/>
      <c r="AQ4639" s="74"/>
      <c r="AR4639" s="20"/>
      <c r="AS4639" s="74"/>
      <c r="AT4639" s="20"/>
      <c r="AU4639" s="74" t="str">
        <f t="shared" si="2290"/>
        <v>00631L</v>
      </c>
      <c r="AV4639" s="20">
        <f t="shared" si="2296"/>
        <v>1</v>
      </c>
      <c r="AW4639" s="74" t="str">
        <f t="shared" si="2291"/>
        <v>00631L</v>
      </c>
      <c r="AX4639" s="20">
        <f t="shared" si="2292"/>
        <v>1</v>
      </c>
      <c r="AY4639" s="20">
        <f t="shared" si="2297"/>
        <v>1</v>
      </c>
      <c r="AZ4639" s="116">
        <v>39577</v>
      </c>
      <c r="BA4639" s="116"/>
      <c r="BB4639" s="20"/>
      <c r="BC4639" s="20"/>
      <c r="BD4639" s="76"/>
      <c r="BE4639" s="77"/>
      <c r="BF4639" s="77"/>
    </row>
    <row r="4640" spans="1:58" s="23" customFormat="1" ht="15.75" customHeight="1" x14ac:dyDescent="0.4">
      <c r="A4640" s="116">
        <v>39575</v>
      </c>
      <c r="B4640" s="112">
        <v>19.7</v>
      </c>
      <c r="C4640" s="112">
        <v>21.21</v>
      </c>
      <c r="D4640" s="112">
        <v>22.07</v>
      </c>
      <c r="E4640" s="112">
        <v>22.08</v>
      </c>
      <c r="F4640" s="112">
        <v>22.29</v>
      </c>
      <c r="G4640" s="112">
        <v>22.28</v>
      </c>
      <c r="H4640" s="113">
        <v>22.24</v>
      </c>
      <c r="I4640" s="90">
        <f t="shared" si="2293"/>
        <v>20.666399999999999</v>
      </c>
      <c r="J4640" s="90">
        <f t="shared" si="2294"/>
        <v>21.760400000000001</v>
      </c>
      <c r="K4640" s="114">
        <v>9</v>
      </c>
      <c r="L4640" s="115">
        <v>0.04</v>
      </c>
      <c r="M4640" s="11"/>
      <c r="N4640" s="90">
        <v>19.73</v>
      </c>
      <c r="O4640" s="90">
        <v>20.96</v>
      </c>
      <c r="P4640" s="90">
        <v>21.9</v>
      </c>
      <c r="Q4640" s="90">
        <v>22.08</v>
      </c>
      <c r="R4640" s="63">
        <f t="shared" si="2305"/>
        <v>23.13</v>
      </c>
      <c r="S4640" s="64">
        <f t="shared" si="2304"/>
        <v>8.3470620538165813E-2</v>
      </c>
      <c r="T4640" s="65"/>
      <c r="U4640" s="65">
        <f t="shared" si="2300"/>
        <v>0.94131679389312972</v>
      </c>
      <c r="V4640" s="65">
        <f t="shared" si="2283"/>
        <v>0.90091324200913248</v>
      </c>
      <c r="W4640" s="65">
        <f t="shared" si="2284"/>
        <v>0.8935688405797102</v>
      </c>
      <c r="X4640" s="61">
        <f t="shared" si="2295"/>
        <v>7.6649746192893484E-2</v>
      </c>
      <c r="Y4640" s="66">
        <f t="shared" si="2285"/>
        <v>7.2463768115942099E-3</v>
      </c>
      <c r="Z4640" s="61">
        <f t="shared" si="2286"/>
        <v>5.2936166918282873E-2</v>
      </c>
      <c r="AA4640" s="67">
        <f t="shared" si="2287"/>
        <v>20.666399999999999</v>
      </c>
      <c r="AB4640" s="68">
        <f t="shared" si="2288"/>
        <v>-1.5205271160669608E-3</v>
      </c>
      <c r="AC4640" s="69">
        <f t="shared" si="2289"/>
        <v>4.746071971616822E-2</v>
      </c>
      <c r="AD4640" s="70">
        <f>_xlfn.PERCENTILE.EXC(AC4640:$AC$5675,0.5)</f>
        <v>6.0620015235300896E-2</v>
      </c>
      <c r="AE4640" s="70">
        <f>_xlfn.PERCENTILE.EXC($AC4640:AC$5675,0.35)</f>
        <v>3.5990443118438867E-2</v>
      </c>
      <c r="AF4640" s="71">
        <f t="shared" si="2301"/>
        <v>2.3294366630712056E-2</v>
      </c>
      <c r="AG4640" s="70">
        <f t="shared" si="2302"/>
        <v>-0.13924029634177276</v>
      </c>
      <c r="AH4640" s="70">
        <f t="shared" si="2303"/>
        <v>-0.18651576723388588</v>
      </c>
      <c r="AI4640" s="61" t="str">
        <f t="shared" si="2298"/>
        <v>Safety</v>
      </c>
      <c r="AJ4640" s="68" t="str">
        <f t="shared" si="2299"/>
        <v>Short VOL</v>
      </c>
      <c r="AK4640" s="72"/>
      <c r="AL4640" s="73"/>
      <c r="AM4640" s="72"/>
      <c r="AN4640" s="73"/>
      <c r="AO4640" s="74"/>
      <c r="AP4640" s="20"/>
      <c r="AQ4640" s="74"/>
      <c r="AR4640" s="20"/>
      <c r="AS4640" s="74"/>
      <c r="AT4640" s="20"/>
      <c r="AU4640" s="74" t="str">
        <f t="shared" si="2290"/>
        <v>00631L</v>
      </c>
      <c r="AV4640" s="20">
        <f t="shared" si="2296"/>
        <v>1</v>
      </c>
      <c r="AW4640" s="74" t="str">
        <f t="shared" si="2291"/>
        <v>00631L</v>
      </c>
      <c r="AX4640" s="20">
        <f t="shared" si="2292"/>
        <v>1</v>
      </c>
      <c r="AY4640" s="20">
        <f t="shared" si="2297"/>
        <v>1</v>
      </c>
      <c r="AZ4640" s="116">
        <v>39576</v>
      </c>
      <c r="BA4640" s="116"/>
      <c r="BB4640" s="20"/>
      <c r="BC4640" s="20"/>
      <c r="BD4640" s="76"/>
      <c r="BE4640" s="77"/>
      <c r="BF4640" s="77"/>
    </row>
    <row r="4641" spans="1:58" s="23" customFormat="1" ht="15.75" customHeight="1" x14ac:dyDescent="0.4">
      <c r="A4641" s="116">
        <v>39574</v>
      </c>
      <c r="B4641" s="112">
        <v>18.82</v>
      </c>
      <c r="C4641" s="112">
        <v>20.260000000000002</v>
      </c>
      <c r="D4641" s="112">
        <v>21.16</v>
      </c>
      <c r="E4641" s="112">
        <v>21.34</v>
      </c>
      <c r="F4641" s="112">
        <v>21.67</v>
      </c>
      <c r="G4641" s="112">
        <v>21.55</v>
      </c>
      <c r="H4641" s="113">
        <v>21.55</v>
      </c>
      <c r="I4641" s="90">
        <f t="shared" si="2293"/>
        <v>19.684000000000001</v>
      </c>
      <c r="J4641" s="90">
        <f t="shared" si="2294"/>
        <v>20.8</v>
      </c>
      <c r="K4641" s="114">
        <v>10</v>
      </c>
      <c r="L4641" s="115">
        <v>0.04</v>
      </c>
      <c r="M4641" s="11"/>
      <c r="N4641" s="90">
        <v>18.21</v>
      </c>
      <c r="O4641" s="90">
        <v>19.75</v>
      </c>
      <c r="P4641" s="90">
        <v>20.91</v>
      </c>
      <c r="Q4641" s="90">
        <v>21.38</v>
      </c>
      <c r="R4641" s="63">
        <f t="shared" si="2305"/>
        <v>22.449999999999996</v>
      </c>
      <c r="S4641" s="64">
        <f t="shared" si="2304"/>
        <v>-3.6507936507936392E-2</v>
      </c>
      <c r="T4641" s="65"/>
      <c r="U4641" s="65">
        <f t="shared" si="2300"/>
        <v>0.9220253164556963</v>
      </c>
      <c r="V4641" s="65">
        <f t="shared" si="2283"/>
        <v>0.87087517934002878</v>
      </c>
      <c r="W4641" s="65">
        <f t="shared" si="2284"/>
        <v>0.8517305893358279</v>
      </c>
      <c r="X4641" s="61">
        <f t="shared" si="2295"/>
        <v>7.6514346439957553E-2</v>
      </c>
      <c r="Y4641" s="66">
        <f t="shared" si="2285"/>
        <v>9.8406747891284369E-3</v>
      </c>
      <c r="Z4641" s="61">
        <f t="shared" si="2286"/>
        <v>5.6695793537898782E-2</v>
      </c>
      <c r="AA4641" s="67">
        <f t="shared" si="2287"/>
        <v>19.684000000000001</v>
      </c>
      <c r="AB4641" s="68">
        <f t="shared" si="2288"/>
        <v>3.3498077979132311E-2</v>
      </c>
      <c r="AC4641" s="69">
        <f t="shared" si="2289"/>
        <v>8.094453596924768E-2</v>
      </c>
      <c r="AD4641" s="70">
        <f>_xlfn.PERCENTILE.EXC(AC4641:$AC$5675,0.5)</f>
        <v>6.0622811866592859E-2</v>
      </c>
      <c r="AE4641" s="70">
        <f>_xlfn.PERCENTILE.EXC($AC4641:AC$5675,0.35)</f>
        <v>3.5983889775096589E-2</v>
      </c>
      <c r="AF4641" s="71">
        <f t="shared" si="2301"/>
        <v>2.3294366630712056E-2</v>
      </c>
      <c r="AG4641" s="70">
        <f t="shared" si="2302"/>
        <v>-0.13924029634177276</v>
      </c>
      <c r="AH4641" s="70">
        <f t="shared" si="2303"/>
        <v>-0.18651576723388588</v>
      </c>
      <c r="AI4641" s="61" t="str">
        <f t="shared" si="2298"/>
        <v>Short VOL</v>
      </c>
      <c r="AJ4641" s="68" t="str">
        <f t="shared" si="2299"/>
        <v>Short VOL</v>
      </c>
      <c r="AK4641" s="72"/>
      <c r="AL4641" s="73"/>
      <c r="AM4641" s="72"/>
      <c r="AN4641" s="73"/>
      <c r="AO4641" s="74"/>
      <c r="AP4641" s="20"/>
      <c r="AQ4641" s="74"/>
      <c r="AR4641" s="20"/>
      <c r="AS4641" s="74"/>
      <c r="AT4641" s="20"/>
      <c r="AU4641" s="74" t="str">
        <f t="shared" si="2290"/>
        <v>00631L</v>
      </c>
      <c r="AV4641" s="20">
        <f t="shared" si="2296"/>
        <v>1</v>
      </c>
      <c r="AW4641" s="74" t="str">
        <f t="shared" si="2291"/>
        <v>00631L</v>
      </c>
      <c r="AX4641" s="20">
        <f t="shared" si="2292"/>
        <v>1</v>
      </c>
      <c r="AY4641" s="20">
        <f t="shared" si="2297"/>
        <v>1</v>
      </c>
      <c r="AZ4641" s="116">
        <v>39575</v>
      </c>
      <c r="BA4641" s="116"/>
      <c r="BB4641" s="20"/>
      <c r="BC4641" s="20"/>
      <c r="BD4641" s="76"/>
      <c r="BE4641" s="77"/>
      <c r="BF4641" s="77"/>
    </row>
    <row r="4642" spans="1:58" s="23" customFormat="1" ht="15.75" customHeight="1" x14ac:dyDescent="0.4">
      <c r="A4642" s="116">
        <v>39573</v>
      </c>
      <c r="B4642" s="112">
        <v>19.690000000000001</v>
      </c>
      <c r="C4642" s="112">
        <v>20.99</v>
      </c>
      <c r="D4642" s="112">
        <v>21.69</v>
      </c>
      <c r="E4642" s="112">
        <v>21.6</v>
      </c>
      <c r="F4642" s="112">
        <v>21.91</v>
      </c>
      <c r="G4642" s="112">
        <v>21.89</v>
      </c>
      <c r="H4642" s="113">
        <v>21.67</v>
      </c>
      <c r="I4642" s="90">
        <f t="shared" si="2293"/>
        <v>20.417999999999999</v>
      </c>
      <c r="J4642" s="90">
        <f t="shared" si="2294"/>
        <v>21.382000000000001</v>
      </c>
      <c r="K4642" s="114">
        <v>11</v>
      </c>
      <c r="L4642" s="115">
        <v>0.04</v>
      </c>
      <c r="M4642" s="11"/>
      <c r="N4642" s="90">
        <v>18.899999999999999</v>
      </c>
      <c r="O4642" s="90">
        <v>20.02</v>
      </c>
      <c r="P4642" s="90">
        <v>21.05</v>
      </c>
      <c r="Q4642" s="90">
        <v>21.41</v>
      </c>
      <c r="R4642" s="63">
        <f t="shared" si="2305"/>
        <v>22.17</v>
      </c>
      <c r="S4642" s="64">
        <f t="shared" si="2304"/>
        <v>3.9603960396039542E-2</v>
      </c>
      <c r="T4642" s="65"/>
      <c r="U4642" s="65">
        <f t="shared" si="2300"/>
        <v>0.94405594405594395</v>
      </c>
      <c r="V4642" s="65">
        <f t="shared" si="2283"/>
        <v>0.89786223277909727</v>
      </c>
      <c r="W4642" s="65">
        <f t="shared" si="2284"/>
        <v>0.8827650630546473</v>
      </c>
      <c r="X4642" s="61">
        <f t="shared" si="2295"/>
        <v>6.6023362112747438E-2</v>
      </c>
      <c r="Y4642" s="66">
        <f t="shared" si="2285"/>
        <v>3.2407407407407537E-3</v>
      </c>
      <c r="Z4642" s="61">
        <f t="shared" si="2286"/>
        <v>4.7213243216769625E-2</v>
      </c>
      <c r="AA4642" s="67">
        <f t="shared" si="2287"/>
        <v>20.417999999999999</v>
      </c>
      <c r="AB4642" s="68">
        <f t="shared" si="2288"/>
        <v>4.1798941798941947E-2</v>
      </c>
      <c r="AC4642" s="69">
        <f t="shared" si="2289"/>
        <v>8.0317460317460357E-2</v>
      </c>
      <c r="AD4642" s="70">
        <f>_xlfn.PERCENTILE.EXC(AC4642:$AC$5675,0.5)</f>
        <v>6.0620015235300896E-2</v>
      </c>
      <c r="AE4642" s="70">
        <f>_xlfn.PERCENTILE.EXC($AC4642:AC$5675,0.35)</f>
        <v>3.5977336431754312E-2</v>
      </c>
      <c r="AF4642" s="71">
        <f t="shared" si="2301"/>
        <v>2.3294366630712056E-2</v>
      </c>
      <c r="AG4642" s="70">
        <f t="shared" si="2302"/>
        <v>-0.13924029634177276</v>
      </c>
      <c r="AH4642" s="70">
        <f t="shared" si="2303"/>
        <v>-0.18651576723388588</v>
      </c>
      <c r="AI4642" s="61" t="str">
        <f t="shared" si="2298"/>
        <v>Short VOL</v>
      </c>
      <c r="AJ4642" s="68" t="str">
        <f t="shared" si="2299"/>
        <v>Short VOL</v>
      </c>
      <c r="AK4642" s="72"/>
      <c r="AL4642" s="73"/>
      <c r="AM4642" s="72"/>
      <c r="AN4642" s="73"/>
      <c r="AO4642" s="74"/>
      <c r="AP4642" s="20"/>
      <c r="AQ4642" s="74"/>
      <c r="AR4642" s="20"/>
      <c r="AS4642" s="74"/>
      <c r="AT4642" s="20"/>
      <c r="AU4642" s="74" t="str">
        <f t="shared" si="2290"/>
        <v>00631L</v>
      </c>
      <c r="AV4642" s="20">
        <f t="shared" si="2296"/>
        <v>1</v>
      </c>
      <c r="AW4642" s="74" t="str">
        <f t="shared" si="2291"/>
        <v>00631L</v>
      </c>
      <c r="AX4642" s="20">
        <f t="shared" si="2292"/>
        <v>1</v>
      </c>
      <c r="AY4642" s="20">
        <f t="shared" si="2297"/>
        <v>1</v>
      </c>
      <c r="AZ4642" s="116">
        <v>39574</v>
      </c>
      <c r="BA4642" s="116"/>
      <c r="BB4642" s="20"/>
      <c r="BC4642" s="20"/>
      <c r="BD4642" s="76"/>
      <c r="BE4642" s="77"/>
      <c r="BF4642" s="77"/>
    </row>
    <row r="4643" spans="1:58" s="23" customFormat="1" ht="15.75" customHeight="1" x14ac:dyDescent="0.4">
      <c r="A4643" s="116">
        <v>39570</v>
      </c>
      <c r="B4643" s="112">
        <v>19.66</v>
      </c>
      <c r="C4643" s="112">
        <v>20.63</v>
      </c>
      <c r="D4643" s="112">
        <v>21.42</v>
      </c>
      <c r="E4643" s="112">
        <v>21.47</v>
      </c>
      <c r="F4643" s="112">
        <v>21.59</v>
      </c>
      <c r="G4643" s="112">
        <v>21.69</v>
      </c>
      <c r="H4643" s="113">
        <v>21.35</v>
      </c>
      <c r="I4643" s="90">
        <f t="shared" si="2293"/>
        <v>20.164400000000001</v>
      </c>
      <c r="J4643" s="90">
        <f t="shared" si="2294"/>
        <v>21.040800000000001</v>
      </c>
      <c r="K4643" s="114">
        <v>12</v>
      </c>
      <c r="L4643" s="115">
        <v>0.04</v>
      </c>
      <c r="M4643" s="11"/>
      <c r="N4643" s="90">
        <v>18.18</v>
      </c>
      <c r="O4643" s="90">
        <v>19.53</v>
      </c>
      <c r="P4643" s="90">
        <v>20.59</v>
      </c>
      <c r="Q4643" s="90">
        <v>21.16</v>
      </c>
      <c r="R4643" s="63">
        <f t="shared" si="2305"/>
        <v>21.940000000000005</v>
      </c>
      <c r="S4643" s="64">
        <f t="shared" si="2304"/>
        <v>-3.7076271186440642E-2</v>
      </c>
      <c r="T4643" s="65"/>
      <c r="U4643" s="65">
        <f t="shared" si="2300"/>
        <v>0.93087557603686633</v>
      </c>
      <c r="V4643" s="65">
        <f t="shared" si="2283"/>
        <v>0.8829528897523069</v>
      </c>
      <c r="W4643" s="65">
        <f t="shared" si="2284"/>
        <v>0.85916824196597352</v>
      </c>
      <c r="X4643" s="61">
        <f t="shared" si="2295"/>
        <v>4.9338758901322423E-2</v>
      </c>
      <c r="Y4643" s="66">
        <f t="shared" si="2285"/>
        <v>-5.5891942244991827E-3</v>
      </c>
      <c r="Z4643" s="61">
        <f t="shared" si="2286"/>
        <v>4.3462736307551937E-2</v>
      </c>
      <c r="AA4643" s="67">
        <f t="shared" si="2287"/>
        <v>20.164400000000001</v>
      </c>
      <c r="AB4643" s="68">
        <f t="shared" si="2288"/>
        <v>8.1408140814081431E-2</v>
      </c>
      <c r="AC4643" s="69">
        <f t="shared" si="2289"/>
        <v>0.10915291529152921</v>
      </c>
      <c r="AD4643" s="70">
        <f>_xlfn.PERCENTILE.EXC(AC4643:$AC$5675,0.5)</f>
        <v>6.0617218604008934E-2</v>
      </c>
      <c r="AE4643" s="70">
        <f>_xlfn.PERCENTILE.EXC($AC4643:AC$5675,0.35)</f>
        <v>3.5969795212312597E-2</v>
      </c>
      <c r="AF4643" s="71">
        <f t="shared" si="2301"/>
        <v>2.3294366630712056E-2</v>
      </c>
      <c r="AG4643" s="70">
        <f t="shared" si="2302"/>
        <v>-0.13924029634177276</v>
      </c>
      <c r="AH4643" s="70">
        <f t="shared" si="2303"/>
        <v>-0.18651576723388588</v>
      </c>
      <c r="AI4643" s="61" t="str">
        <f t="shared" si="2298"/>
        <v>Short VOL</v>
      </c>
      <c r="AJ4643" s="68" t="str">
        <f t="shared" si="2299"/>
        <v>Short VOL</v>
      </c>
      <c r="AK4643" s="72"/>
      <c r="AL4643" s="73"/>
      <c r="AM4643" s="72"/>
      <c r="AN4643" s="73"/>
      <c r="AO4643" s="74"/>
      <c r="AP4643" s="20"/>
      <c r="AQ4643" s="74"/>
      <c r="AR4643" s="20"/>
      <c r="AS4643" s="74"/>
      <c r="AT4643" s="20"/>
      <c r="AU4643" s="74" t="str">
        <f t="shared" si="2290"/>
        <v>00631L</v>
      </c>
      <c r="AV4643" s="20">
        <f t="shared" si="2296"/>
        <v>1</v>
      </c>
      <c r="AW4643" s="74" t="str">
        <f t="shared" si="2291"/>
        <v>00631L</v>
      </c>
      <c r="AX4643" s="20">
        <f t="shared" si="2292"/>
        <v>1</v>
      </c>
      <c r="AY4643" s="20">
        <f t="shared" si="2297"/>
        <v>1</v>
      </c>
      <c r="AZ4643" s="116">
        <v>39573</v>
      </c>
      <c r="BA4643" s="116"/>
      <c r="BB4643" s="20"/>
      <c r="BC4643" s="20"/>
      <c r="BD4643" s="76"/>
      <c r="BE4643" s="77"/>
      <c r="BF4643" s="77"/>
    </row>
    <row r="4644" spans="1:58" s="23" customFormat="1" ht="15.75" customHeight="1" x14ac:dyDescent="0.4">
      <c r="A4644" s="116">
        <v>39569</v>
      </c>
      <c r="B4644" s="112">
        <v>19.86</v>
      </c>
      <c r="C4644" s="112">
        <v>20.95</v>
      </c>
      <c r="D4644" s="112">
        <v>21.6</v>
      </c>
      <c r="E4644" s="112">
        <v>21.51</v>
      </c>
      <c r="F4644" s="112">
        <v>22.01</v>
      </c>
      <c r="G4644" s="112">
        <v>21.14</v>
      </c>
      <c r="H4644" s="113">
        <v>21.68</v>
      </c>
      <c r="I4644" s="90">
        <f t="shared" si="2293"/>
        <v>20.383199999999999</v>
      </c>
      <c r="J4644" s="90">
        <f t="shared" si="2294"/>
        <v>21.262</v>
      </c>
      <c r="K4644" s="114">
        <v>13</v>
      </c>
      <c r="L4644" s="115">
        <v>0.04</v>
      </c>
      <c r="M4644" s="11"/>
      <c r="N4644" s="90">
        <v>18.88</v>
      </c>
      <c r="O4644" s="90">
        <v>19.78</v>
      </c>
      <c r="P4644" s="90">
        <v>20.77</v>
      </c>
      <c r="Q4644" s="90">
        <v>21.36</v>
      </c>
      <c r="R4644" s="63">
        <f t="shared" si="2305"/>
        <v>21.669999999999998</v>
      </c>
      <c r="S4644" s="64">
        <f t="shared" si="2304"/>
        <v>-9.1871091871091881E-2</v>
      </c>
      <c r="T4644" s="65"/>
      <c r="U4644" s="65">
        <f t="shared" si="2300"/>
        <v>0.95449949443882698</v>
      </c>
      <c r="V4644" s="65">
        <f t="shared" si="2283"/>
        <v>0.90900337024554645</v>
      </c>
      <c r="W4644" s="65">
        <f t="shared" si="2284"/>
        <v>0.88389513108614226</v>
      </c>
      <c r="X4644" s="61">
        <f t="shared" si="2295"/>
        <v>5.488418932527693E-2</v>
      </c>
      <c r="Y4644" s="66">
        <f t="shared" si="2285"/>
        <v>7.9033007903299927E-3</v>
      </c>
      <c r="Z4644" s="61">
        <f t="shared" si="2286"/>
        <v>4.3113936967698982E-2</v>
      </c>
      <c r="AA4644" s="67">
        <f t="shared" si="2287"/>
        <v>20.383199999999999</v>
      </c>
      <c r="AB4644" s="68">
        <f t="shared" si="2288"/>
        <v>5.1906779661016977E-2</v>
      </c>
      <c r="AC4644" s="69">
        <f t="shared" si="2289"/>
        <v>7.961864406779659E-2</v>
      </c>
      <c r="AD4644" s="70">
        <f>_xlfn.PERCENTILE.EXC(AC4644:$AC$5675,0.5)</f>
        <v>6.0510554626262654E-2</v>
      </c>
      <c r="AE4644" s="70">
        <f>_xlfn.PERCENTILE.EXC($AC4644:AC$5675,0.35)</f>
        <v>3.595978430262229E-2</v>
      </c>
      <c r="AF4644" s="71">
        <f t="shared" si="2301"/>
        <v>2.3294366630712056E-2</v>
      </c>
      <c r="AG4644" s="70">
        <f t="shared" si="2302"/>
        <v>-0.13924029634177276</v>
      </c>
      <c r="AH4644" s="70">
        <f t="shared" si="2303"/>
        <v>-0.18651576723388588</v>
      </c>
      <c r="AI4644" s="61" t="str">
        <f t="shared" si="2298"/>
        <v>Short VOL</v>
      </c>
      <c r="AJ4644" s="68" t="str">
        <f t="shared" si="2299"/>
        <v>Short VOL</v>
      </c>
      <c r="AK4644" s="72"/>
      <c r="AL4644" s="73"/>
      <c r="AM4644" s="72"/>
      <c r="AN4644" s="73"/>
      <c r="AO4644" s="74"/>
      <c r="AP4644" s="20"/>
      <c r="AQ4644" s="74"/>
      <c r="AR4644" s="20"/>
      <c r="AS4644" s="74"/>
      <c r="AT4644" s="20"/>
      <c r="AU4644" s="74" t="str">
        <f t="shared" si="2290"/>
        <v>00631L</v>
      </c>
      <c r="AV4644" s="20">
        <f t="shared" si="2296"/>
        <v>1</v>
      </c>
      <c r="AW4644" s="74" t="str">
        <f t="shared" si="2291"/>
        <v>00631L</v>
      </c>
      <c r="AX4644" s="20">
        <f t="shared" si="2292"/>
        <v>1</v>
      </c>
      <c r="AY4644" s="20">
        <f t="shared" si="2297"/>
        <v>1</v>
      </c>
      <c r="AZ4644" s="116">
        <v>39570</v>
      </c>
      <c r="BA4644" s="116"/>
      <c r="BB4644" s="20"/>
      <c r="BC4644" s="20"/>
      <c r="BD4644" s="76"/>
      <c r="BE4644" s="77"/>
      <c r="BF4644" s="77"/>
    </row>
    <row r="4645" spans="1:58" s="23" customFormat="1" ht="15.75" customHeight="1" x14ac:dyDescent="0.4">
      <c r="A4645" s="116">
        <v>39568</v>
      </c>
      <c r="B4645" s="112">
        <v>21.24</v>
      </c>
      <c r="C4645" s="112">
        <v>22.14</v>
      </c>
      <c r="D4645" s="112">
        <v>22.49</v>
      </c>
      <c r="E4645" s="112">
        <v>22.45</v>
      </c>
      <c r="F4645" s="112">
        <v>22.79</v>
      </c>
      <c r="G4645" s="112">
        <v>22.72</v>
      </c>
      <c r="H4645" s="113">
        <v>22.84</v>
      </c>
      <c r="I4645" s="90">
        <f t="shared" si="2293"/>
        <v>21.635999999999999</v>
      </c>
      <c r="J4645" s="90">
        <f t="shared" si="2294"/>
        <v>22.294</v>
      </c>
      <c r="K4645" s="114">
        <v>14</v>
      </c>
      <c r="L4645" s="115">
        <v>0.04</v>
      </c>
      <c r="M4645" s="11"/>
      <c r="N4645" s="90">
        <v>20.79</v>
      </c>
      <c r="O4645" s="90">
        <v>21.25</v>
      </c>
      <c r="P4645" s="90">
        <v>21.93</v>
      </c>
      <c r="Q4645" s="90">
        <v>22.03</v>
      </c>
      <c r="R4645" s="63">
        <f t="shared" si="2305"/>
        <v>22.39</v>
      </c>
      <c r="S4645" s="64">
        <f t="shared" si="2304"/>
        <v>2.7173913043478298E-2</v>
      </c>
      <c r="T4645" s="65"/>
      <c r="U4645" s="65">
        <f t="shared" si="2300"/>
        <v>0.97835294117647054</v>
      </c>
      <c r="V4645" s="65">
        <f t="shared" si="2283"/>
        <v>0.94801641586867302</v>
      </c>
      <c r="W4645" s="65">
        <f t="shared" si="2284"/>
        <v>0.94371311847480699</v>
      </c>
      <c r="X4645" s="61">
        <f t="shared" si="2295"/>
        <v>4.2372881355932306E-2</v>
      </c>
      <c r="Y4645" s="66">
        <f t="shared" si="2285"/>
        <v>1.7371937639198243E-2</v>
      </c>
      <c r="Z4645" s="61">
        <f t="shared" si="2286"/>
        <v>3.041227583656874E-2</v>
      </c>
      <c r="AA4645" s="67">
        <f t="shared" si="2287"/>
        <v>21.635999999999999</v>
      </c>
      <c r="AB4645" s="68">
        <f t="shared" si="2288"/>
        <v>2.1645021645021613E-2</v>
      </c>
      <c r="AC4645" s="69">
        <f t="shared" si="2289"/>
        <v>4.0692640692640697E-2</v>
      </c>
      <c r="AD4645" s="70">
        <f>_xlfn.PERCENTILE.EXC(AC4645:$AC$5675,0.5)</f>
        <v>6.0403890648516374E-2</v>
      </c>
      <c r="AE4645" s="70">
        <f>_xlfn.PERCENTILE.EXC($AC4645:AC$5675,0.35)</f>
        <v>3.594977339293199E-2</v>
      </c>
      <c r="AF4645" s="71">
        <f t="shared" si="2301"/>
        <v>2.3267272585223566E-2</v>
      </c>
      <c r="AG4645" s="70">
        <f t="shared" si="2302"/>
        <v>-0.13924029634177276</v>
      </c>
      <c r="AH4645" s="70">
        <f t="shared" si="2303"/>
        <v>-0.18651576723388588</v>
      </c>
      <c r="AI4645" s="61" t="str">
        <f t="shared" si="2298"/>
        <v>Safety</v>
      </c>
      <c r="AJ4645" s="68" t="str">
        <f t="shared" si="2299"/>
        <v>Short VOL</v>
      </c>
      <c r="AK4645" s="72"/>
      <c r="AL4645" s="73"/>
      <c r="AM4645" s="72"/>
      <c r="AN4645" s="73"/>
      <c r="AO4645" s="74"/>
      <c r="AP4645" s="20"/>
      <c r="AQ4645" s="74"/>
      <c r="AR4645" s="20"/>
      <c r="AS4645" s="74"/>
      <c r="AT4645" s="20"/>
      <c r="AU4645" s="74" t="str">
        <f t="shared" si="2290"/>
        <v>00631L</v>
      </c>
      <c r="AV4645" s="20">
        <f t="shared" si="2296"/>
        <v>1</v>
      </c>
      <c r="AW4645" s="74" t="str">
        <f t="shared" si="2291"/>
        <v>00631L</v>
      </c>
      <c r="AX4645" s="20">
        <f t="shared" si="2292"/>
        <v>1</v>
      </c>
      <c r="AY4645" s="20">
        <f t="shared" si="2297"/>
        <v>1</v>
      </c>
      <c r="AZ4645" s="116">
        <v>39569</v>
      </c>
      <c r="BA4645" s="116"/>
      <c r="BB4645" s="20"/>
      <c r="BC4645" s="20"/>
      <c r="BD4645" s="76"/>
      <c r="BE4645" s="77"/>
      <c r="BF4645" s="77"/>
    </row>
    <row r="4646" spans="1:58" s="23" customFormat="1" ht="15.75" customHeight="1" x14ac:dyDescent="0.4">
      <c r="A4646" s="116">
        <v>39567</v>
      </c>
      <c r="B4646" s="112">
        <v>20.81</v>
      </c>
      <c r="C4646" s="112">
        <v>21.59</v>
      </c>
      <c r="D4646" s="112">
        <v>22.3</v>
      </c>
      <c r="E4646" s="112">
        <v>22.38</v>
      </c>
      <c r="F4646" s="112">
        <v>22.67</v>
      </c>
      <c r="G4646" s="112">
        <v>22.85</v>
      </c>
      <c r="H4646" s="113">
        <v>22.78</v>
      </c>
      <c r="I4646" s="90">
        <f t="shared" si="2293"/>
        <v>21.122</v>
      </c>
      <c r="J4646" s="90">
        <f t="shared" si="2294"/>
        <v>21.873999999999999</v>
      </c>
      <c r="K4646" s="114">
        <v>15</v>
      </c>
      <c r="L4646" s="115">
        <v>0.04</v>
      </c>
      <c r="M4646" s="11"/>
      <c r="N4646" s="90">
        <v>20.239999999999998</v>
      </c>
      <c r="O4646" s="90">
        <v>20.82</v>
      </c>
      <c r="P4646" s="90">
        <v>21.72</v>
      </c>
      <c r="Q4646" s="90">
        <v>22.07</v>
      </c>
      <c r="R4646" s="63">
        <f t="shared" si="2305"/>
        <v>22.3</v>
      </c>
      <c r="S4646" s="64">
        <f t="shared" si="2304"/>
        <v>3.0549898167006002E-2</v>
      </c>
      <c r="T4646" s="65"/>
      <c r="U4646" s="65">
        <f t="shared" si="2300"/>
        <v>0.97214217098943312</v>
      </c>
      <c r="V4646" s="65">
        <f t="shared" ref="V4646:V4709" si="2306">N4646/P4646</f>
        <v>0.93186003683241247</v>
      </c>
      <c r="W4646" s="65">
        <f t="shared" ref="W4646:W4709" si="2307">N4646/Q4646</f>
        <v>0.9170820117806977</v>
      </c>
      <c r="X4646" s="61">
        <f t="shared" si="2295"/>
        <v>3.7481979817395539E-2</v>
      </c>
      <c r="Y4646" s="66">
        <f t="shared" ref="Y4646:Y4709" si="2308">(H4646-E4646)/E4646</f>
        <v>1.787310098302065E-2</v>
      </c>
      <c r="Z4646" s="61">
        <f t="shared" ref="Z4646:Z4709" si="2309">(J4646-I4646)/I4646</f>
        <v>3.5602689139285999E-2</v>
      </c>
      <c r="AA4646" s="67">
        <f t="shared" ref="AA4646:AA4709" si="2310">B4646*(K4646*L4646)+C4646*(1-(K4646*L4646))</f>
        <v>21.122</v>
      </c>
      <c r="AB4646" s="68">
        <f t="shared" ref="AB4646:AB4709" si="2311">(B4646-N4646)/N4646</f>
        <v>2.8162055335968397E-2</v>
      </c>
      <c r="AC4646" s="69">
        <f t="shared" ref="AC4646:AC4709" si="2312">(AA4646-N4646)/N4646</f>
        <v>4.3577075098814304E-2</v>
      </c>
      <c r="AD4646" s="70">
        <f>_xlfn.PERCENTILE.EXC(AC4646:$AC$5675,0.5)</f>
        <v>6.0510554626262654E-2</v>
      </c>
      <c r="AE4646" s="70">
        <f>_xlfn.PERCENTILE.EXC($AC4646:AC$5675,0.35)</f>
        <v>3.5943069942142601E-2</v>
      </c>
      <c r="AF4646" s="71">
        <f t="shared" si="2301"/>
        <v>2.3267272585223566E-2</v>
      </c>
      <c r="AG4646" s="70">
        <f t="shared" si="2302"/>
        <v>-0.13924029634177276</v>
      </c>
      <c r="AH4646" s="70">
        <f t="shared" si="2303"/>
        <v>-0.18651576723388588</v>
      </c>
      <c r="AI4646" s="61" t="str">
        <f t="shared" si="2298"/>
        <v>Safety</v>
      </c>
      <c r="AJ4646" s="68" t="str">
        <f t="shared" si="2299"/>
        <v>Short VOL</v>
      </c>
      <c r="AK4646" s="72"/>
      <c r="AL4646" s="73"/>
      <c r="AM4646" s="72"/>
      <c r="AN4646" s="73"/>
      <c r="AO4646" s="74"/>
      <c r="AP4646" s="20"/>
      <c r="AQ4646" s="74"/>
      <c r="AR4646" s="20"/>
      <c r="AS4646" s="74"/>
      <c r="AT4646" s="20"/>
      <c r="AU4646" s="74" t="str">
        <f t="shared" si="2290"/>
        <v>00631L</v>
      </c>
      <c r="AV4646" s="20">
        <f t="shared" si="2296"/>
        <v>1</v>
      </c>
      <c r="AW4646" s="74" t="str">
        <f t="shared" si="2291"/>
        <v>00631L</v>
      </c>
      <c r="AX4646" s="20">
        <f t="shared" si="2292"/>
        <v>1</v>
      </c>
      <c r="AY4646" s="20">
        <f t="shared" si="2297"/>
        <v>1</v>
      </c>
      <c r="AZ4646" s="116">
        <v>39568</v>
      </c>
      <c r="BA4646" s="116"/>
      <c r="BB4646" s="20"/>
      <c r="BC4646" s="20"/>
      <c r="BD4646" s="76"/>
      <c r="BE4646" s="77"/>
      <c r="BF4646" s="77"/>
    </row>
    <row r="4647" spans="1:58" s="23" customFormat="1" ht="15.75" customHeight="1" x14ac:dyDescent="0.4">
      <c r="A4647" s="116">
        <v>39566</v>
      </c>
      <c r="B4647" s="112">
        <v>20.54</v>
      </c>
      <c r="C4647" s="112">
        <v>21.33</v>
      </c>
      <c r="D4647" s="112">
        <v>22.05</v>
      </c>
      <c r="E4647" s="112">
        <v>22.05</v>
      </c>
      <c r="F4647" s="112">
        <v>22.6</v>
      </c>
      <c r="G4647" s="112">
        <v>22.65</v>
      </c>
      <c r="H4647" s="113">
        <v>22.45</v>
      </c>
      <c r="I4647" s="90">
        <f t="shared" si="2293"/>
        <v>20.824399999999997</v>
      </c>
      <c r="J4647" s="90">
        <f t="shared" si="2294"/>
        <v>21.589199999999998</v>
      </c>
      <c r="K4647" s="114">
        <v>16</v>
      </c>
      <c r="L4647" s="115">
        <v>0.04</v>
      </c>
      <c r="M4647" s="11"/>
      <c r="N4647" s="90">
        <v>19.64</v>
      </c>
      <c r="O4647" s="90">
        <v>20.41</v>
      </c>
      <c r="P4647" s="90">
        <v>21.45</v>
      </c>
      <c r="Q4647" s="90">
        <v>21.95</v>
      </c>
      <c r="R4647" s="63">
        <f t="shared" si="2305"/>
        <v>22.22</v>
      </c>
      <c r="S4647" s="64">
        <f t="shared" si="2304"/>
        <v>2.5523226135783926E-3</v>
      </c>
      <c r="T4647" s="65"/>
      <c r="U4647" s="65">
        <f t="shared" si="2300"/>
        <v>0.96227339539441448</v>
      </c>
      <c r="V4647" s="65">
        <f t="shared" si="2306"/>
        <v>0.91561771561771566</v>
      </c>
      <c r="W4647" s="65">
        <f t="shared" si="2307"/>
        <v>0.89476082004555813</v>
      </c>
      <c r="X4647" s="61">
        <f t="shared" si="2295"/>
        <v>3.8461538461538422E-2</v>
      </c>
      <c r="Y4647" s="66">
        <f t="shared" si="2308"/>
        <v>1.8140589569160932E-2</v>
      </c>
      <c r="Z4647" s="61">
        <f t="shared" si="2309"/>
        <v>3.6726148172336354E-2</v>
      </c>
      <c r="AA4647" s="67">
        <f t="shared" si="2310"/>
        <v>20.824399999999997</v>
      </c>
      <c r="AB4647" s="68">
        <f t="shared" si="2311"/>
        <v>4.5824847250509095E-2</v>
      </c>
      <c r="AC4647" s="69">
        <f t="shared" si="2312"/>
        <v>6.0305498981669883E-2</v>
      </c>
      <c r="AD4647" s="70">
        <f>_xlfn.PERCENTILE.EXC(AC4647:$AC$5675,0.5)</f>
        <v>6.0617218604008934E-2</v>
      </c>
      <c r="AE4647" s="70">
        <f>_xlfn.PERCENTILE.EXC($AC4647:AC$5675,0.35)</f>
        <v>3.5940776436554439E-2</v>
      </c>
      <c r="AF4647" s="71">
        <f t="shared" si="2301"/>
        <v>2.3267272585223566E-2</v>
      </c>
      <c r="AG4647" s="70">
        <f t="shared" si="2302"/>
        <v>-0.13924029634177276</v>
      </c>
      <c r="AH4647" s="70">
        <f t="shared" si="2303"/>
        <v>-0.18651576723388588</v>
      </c>
      <c r="AI4647" s="61" t="str">
        <f t="shared" si="2298"/>
        <v>Safety</v>
      </c>
      <c r="AJ4647" s="68" t="str">
        <f t="shared" si="2299"/>
        <v>Short VOL</v>
      </c>
      <c r="AK4647" s="72"/>
      <c r="AL4647" s="73"/>
      <c r="AM4647" s="72"/>
      <c r="AN4647" s="73"/>
      <c r="AO4647" s="74"/>
      <c r="AP4647" s="20"/>
      <c r="AQ4647" s="74"/>
      <c r="AR4647" s="20"/>
      <c r="AS4647" s="74"/>
      <c r="AT4647" s="20"/>
      <c r="AU4647" s="74" t="str">
        <f t="shared" si="2290"/>
        <v>00631L</v>
      </c>
      <c r="AV4647" s="20">
        <f t="shared" si="2296"/>
        <v>1</v>
      </c>
      <c r="AW4647" s="74" t="str">
        <f t="shared" si="2291"/>
        <v>00631L</v>
      </c>
      <c r="AX4647" s="20">
        <f t="shared" si="2292"/>
        <v>1</v>
      </c>
      <c r="AY4647" s="20">
        <f t="shared" si="2297"/>
        <v>1</v>
      </c>
      <c r="AZ4647" s="116">
        <v>39567</v>
      </c>
      <c r="BA4647" s="116"/>
      <c r="BB4647" s="20"/>
      <c r="BC4647" s="20"/>
      <c r="BD4647" s="76"/>
      <c r="BE4647" s="77"/>
      <c r="BF4647" s="77"/>
    </row>
    <row r="4648" spans="1:58" s="23" customFormat="1" ht="15.75" customHeight="1" x14ac:dyDescent="0.4">
      <c r="A4648" s="116">
        <v>39563</v>
      </c>
      <c r="B4648" s="112">
        <v>20.69</v>
      </c>
      <c r="C4648" s="112">
        <v>21.52</v>
      </c>
      <c r="D4648" s="112">
        <v>22.33</v>
      </c>
      <c r="E4648" s="112">
        <v>22.4</v>
      </c>
      <c r="F4648" s="112">
        <v>22.59</v>
      </c>
      <c r="G4648" s="112">
        <v>22.53</v>
      </c>
      <c r="H4648" s="113">
        <v>22.71</v>
      </c>
      <c r="I4648" s="90">
        <f t="shared" si="2293"/>
        <v>20.9556</v>
      </c>
      <c r="J4648" s="90">
        <f t="shared" si="2294"/>
        <v>21.779199999999999</v>
      </c>
      <c r="K4648" s="114">
        <v>17</v>
      </c>
      <c r="L4648" s="115">
        <v>0.04</v>
      </c>
      <c r="M4648" s="11"/>
      <c r="N4648" s="90">
        <v>19.59</v>
      </c>
      <c r="O4648" s="90">
        <v>20.58</v>
      </c>
      <c r="P4648" s="90">
        <v>21.68</v>
      </c>
      <c r="Q4648" s="90">
        <v>22.27</v>
      </c>
      <c r="R4648" s="63">
        <f t="shared" si="2305"/>
        <v>22.669999999999998</v>
      </c>
      <c r="S4648" s="64">
        <f t="shared" si="2304"/>
        <v>-2.342971086739775E-2</v>
      </c>
      <c r="T4648" s="65"/>
      <c r="U4648" s="65">
        <f t="shared" si="2300"/>
        <v>0.95189504373177847</v>
      </c>
      <c r="V4648" s="65">
        <f t="shared" si="2306"/>
        <v>0.90359778597785978</v>
      </c>
      <c r="W4648" s="65">
        <f t="shared" si="2307"/>
        <v>0.87965873372249659</v>
      </c>
      <c r="X4648" s="61">
        <f t="shared" si="2295"/>
        <v>4.0115998066698806E-2</v>
      </c>
      <c r="Y4648" s="66">
        <f t="shared" si="2308"/>
        <v>1.3839285714285816E-2</v>
      </c>
      <c r="Z4648" s="61">
        <f t="shared" si="2309"/>
        <v>3.9302143579759058E-2</v>
      </c>
      <c r="AA4648" s="67">
        <f t="shared" si="2310"/>
        <v>20.9556</v>
      </c>
      <c r="AB4648" s="68">
        <f t="shared" si="2311"/>
        <v>5.6151097498723913E-2</v>
      </c>
      <c r="AC4648" s="69">
        <f t="shared" si="2312"/>
        <v>6.9709035222052101E-2</v>
      </c>
      <c r="AD4648" s="70">
        <f>_xlfn.PERCENTILE.EXC(AC4648:$AC$5675,0.5)</f>
        <v>6.0620015235300896E-2</v>
      </c>
      <c r="AE4648" s="70">
        <f>_xlfn.PERCENTILE.EXC($AC4648:AC$5675,0.35)</f>
        <v>3.5938482930966284E-2</v>
      </c>
      <c r="AF4648" s="71">
        <f t="shared" si="2301"/>
        <v>2.3267272585223566E-2</v>
      </c>
      <c r="AG4648" s="70">
        <f t="shared" si="2302"/>
        <v>-0.13924029634177276</v>
      </c>
      <c r="AH4648" s="70">
        <f t="shared" si="2303"/>
        <v>-0.18651576723388588</v>
      </c>
      <c r="AI4648" s="61" t="str">
        <f t="shared" si="2298"/>
        <v>Short VOL</v>
      </c>
      <c r="AJ4648" s="68" t="str">
        <f t="shared" si="2299"/>
        <v>Short VOL</v>
      </c>
      <c r="AK4648" s="72"/>
      <c r="AL4648" s="73"/>
      <c r="AM4648" s="72"/>
      <c r="AN4648" s="73"/>
      <c r="AO4648" s="74"/>
      <c r="AP4648" s="20"/>
      <c r="AQ4648" s="74"/>
      <c r="AR4648" s="20"/>
      <c r="AS4648" s="74"/>
      <c r="AT4648" s="20"/>
      <c r="AU4648" s="74" t="str">
        <f t="shared" si="2290"/>
        <v>00631L</v>
      </c>
      <c r="AV4648" s="20">
        <f t="shared" si="2296"/>
        <v>1</v>
      </c>
      <c r="AW4648" s="74" t="str">
        <f t="shared" si="2291"/>
        <v>00631L</v>
      </c>
      <c r="AX4648" s="20">
        <f t="shared" si="2292"/>
        <v>1</v>
      </c>
      <c r="AY4648" s="20">
        <f t="shared" si="2297"/>
        <v>1</v>
      </c>
      <c r="AZ4648" s="116">
        <v>39566</v>
      </c>
      <c r="BA4648" s="116"/>
      <c r="BB4648" s="20"/>
      <c r="BC4648" s="20"/>
      <c r="BD4648" s="76"/>
      <c r="BE4648" s="77"/>
      <c r="BF4648" s="77"/>
    </row>
    <row r="4649" spans="1:58" s="23" customFormat="1" ht="15.75" customHeight="1" x14ac:dyDescent="0.4">
      <c r="A4649" s="116">
        <v>39562</v>
      </c>
      <c r="B4649" s="112">
        <v>21.23</v>
      </c>
      <c r="C4649" s="112">
        <v>22.05</v>
      </c>
      <c r="D4649" s="112">
        <v>22.85</v>
      </c>
      <c r="E4649" s="112">
        <v>22.87</v>
      </c>
      <c r="F4649" s="112">
        <v>23.26</v>
      </c>
      <c r="G4649" s="112">
        <v>23.33</v>
      </c>
      <c r="H4649" s="113">
        <v>23.28</v>
      </c>
      <c r="I4649" s="90">
        <f t="shared" si="2293"/>
        <v>21.459600000000002</v>
      </c>
      <c r="J4649" s="90">
        <f t="shared" si="2294"/>
        <v>22.274000000000001</v>
      </c>
      <c r="K4649" s="114">
        <v>18</v>
      </c>
      <c r="L4649" s="115">
        <v>0.04</v>
      </c>
      <c r="M4649" s="11"/>
      <c r="N4649" s="90">
        <v>20.059999999999999</v>
      </c>
      <c r="O4649" s="90">
        <v>21.18</v>
      </c>
      <c r="P4649" s="90">
        <v>22.27</v>
      </c>
      <c r="Q4649" s="90">
        <v>22.78</v>
      </c>
      <c r="R4649" s="63">
        <f t="shared" si="2305"/>
        <v>23.390000000000004</v>
      </c>
      <c r="S4649" s="64">
        <f t="shared" si="2304"/>
        <v>-9.8716683119448589E-3</v>
      </c>
      <c r="T4649" s="65"/>
      <c r="U4649" s="65">
        <f t="shared" si="2300"/>
        <v>0.94711992445703486</v>
      </c>
      <c r="V4649" s="65">
        <f t="shared" si="2306"/>
        <v>0.9007633587786259</v>
      </c>
      <c r="W4649" s="65">
        <f t="shared" si="2307"/>
        <v>0.88059701492537301</v>
      </c>
      <c r="X4649" s="61">
        <f t="shared" si="2295"/>
        <v>3.8624587847385788E-2</v>
      </c>
      <c r="Y4649" s="66">
        <f t="shared" si="2308"/>
        <v>1.7927415828596419E-2</v>
      </c>
      <c r="Z4649" s="61">
        <f t="shared" si="2309"/>
        <v>3.795038118138265E-2</v>
      </c>
      <c r="AA4649" s="67">
        <f t="shared" si="2310"/>
        <v>21.459600000000002</v>
      </c>
      <c r="AB4649" s="68">
        <f t="shared" si="2311"/>
        <v>5.8325024925224414E-2</v>
      </c>
      <c r="AC4649" s="69">
        <f t="shared" si="2312"/>
        <v>6.977068793619158E-2</v>
      </c>
      <c r="AD4649" s="70">
        <f>_xlfn.PERCENTILE.EXC(AC4649:$AC$5675,0.5)</f>
        <v>6.0617218604008934E-2</v>
      </c>
      <c r="AE4649" s="70">
        <f>_xlfn.PERCENTILE.EXC($AC4649:AC$5675,0.35)</f>
        <v>3.5935531396057638E-2</v>
      </c>
      <c r="AF4649" s="71">
        <f t="shared" si="2301"/>
        <v>2.3267272585223566E-2</v>
      </c>
      <c r="AG4649" s="70">
        <f t="shared" si="2302"/>
        <v>-0.13924029634177276</v>
      </c>
      <c r="AH4649" s="70">
        <f t="shared" si="2303"/>
        <v>-0.18651576723388588</v>
      </c>
      <c r="AI4649" s="61" t="str">
        <f t="shared" si="2298"/>
        <v>Short VOL</v>
      </c>
      <c r="AJ4649" s="68" t="str">
        <f t="shared" si="2299"/>
        <v>Short VOL</v>
      </c>
      <c r="AK4649" s="72"/>
      <c r="AL4649" s="73"/>
      <c r="AM4649" s="72"/>
      <c r="AN4649" s="73"/>
      <c r="AO4649" s="74"/>
      <c r="AP4649" s="20"/>
      <c r="AQ4649" s="74"/>
      <c r="AR4649" s="20"/>
      <c r="AS4649" s="74"/>
      <c r="AT4649" s="20"/>
      <c r="AU4649" s="74" t="str">
        <f t="shared" si="2290"/>
        <v>00631L</v>
      </c>
      <c r="AV4649" s="20">
        <f t="shared" si="2296"/>
        <v>1</v>
      </c>
      <c r="AW4649" s="74" t="str">
        <f t="shared" si="2291"/>
        <v>00631L</v>
      </c>
      <c r="AX4649" s="20">
        <f t="shared" si="2292"/>
        <v>1</v>
      </c>
      <c r="AY4649" s="20">
        <f t="shared" si="2297"/>
        <v>1</v>
      </c>
      <c r="AZ4649" s="116">
        <v>39563</v>
      </c>
      <c r="BA4649" s="116"/>
      <c r="BB4649" s="20"/>
      <c r="BC4649" s="20"/>
      <c r="BD4649" s="76"/>
      <c r="BE4649" s="77"/>
      <c r="BF4649" s="77"/>
    </row>
    <row r="4650" spans="1:58" s="23" customFormat="1" ht="15.75" customHeight="1" x14ac:dyDescent="0.4">
      <c r="A4650" s="116">
        <v>39561</v>
      </c>
      <c r="B4650" s="112">
        <v>21.86</v>
      </c>
      <c r="C4650" s="112">
        <v>22.41</v>
      </c>
      <c r="D4650" s="112">
        <v>23.16</v>
      </c>
      <c r="E4650" s="112">
        <v>23.11</v>
      </c>
      <c r="F4650" s="112">
        <v>23.63</v>
      </c>
      <c r="G4650" s="112">
        <v>23.71</v>
      </c>
      <c r="H4650" s="113">
        <v>23.47</v>
      </c>
      <c r="I4650" s="90">
        <f t="shared" si="2293"/>
        <v>21.992000000000001</v>
      </c>
      <c r="J4650" s="90">
        <f t="shared" si="2294"/>
        <v>22.59</v>
      </c>
      <c r="K4650" s="114">
        <v>19</v>
      </c>
      <c r="L4650" s="115">
        <v>0.04</v>
      </c>
      <c r="M4650" s="11"/>
      <c r="N4650" s="90">
        <v>20.260000000000002</v>
      </c>
      <c r="O4650" s="90">
        <v>21.58</v>
      </c>
      <c r="P4650" s="90">
        <v>22.65</v>
      </c>
      <c r="Q4650" s="90">
        <v>23.11</v>
      </c>
      <c r="R4650" s="63">
        <f t="shared" si="2305"/>
        <v>23.969999999999995</v>
      </c>
      <c r="S4650" s="64">
        <f t="shared" si="2304"/>
        <v>-2.9228557738380422E-2</v>
      </c>
      <c r="T4650" s="65"/>
      <c r="U4650" s="65">
        <f t="shared" si="2300"/>
        <v>0.93883225208526433</v>
      </c>
      <c r="V4650" s="65">
        <f t="shared" si="2306"/>
        <v>0.89448123620309061</v>
      </c>
      <c r="W4650" s="65">
        <f t="shared" si="2307"/>
        <v>0.87667676330592825</v>
      </c>
      <c r="X4650" s="61">
        <f t="shared" si="2295"/>
        <v>2.5160109789570024E-2</v>
      </c>
      <c r="Y4650" s="66">
        <f t="shared" si="2308"/>
        <v>1.5577672003461681E-2</v>
      </c>
      <c r="Z4650" s="61">
        <f t="shared" si="2309"/>
        <v>2.7191706074936293E-2</v>
      </c>
      <c r="AA4650" s="67">
        <f t="shared" si="2310"/>
        <v>21.991999999999997</v>
      </c>
      <c r="AB4650" s="68">
        <f t="shared" si="2311"/>
        <v>7.8973346495557636E-2</v>
      </c>
      <c r="AC4650" s="69">
        <f t="shared" si="2312"/>
        <v>8.5488647581441049E-2</v>
      </c>
      <c r="AD4650" s="70">
        <f>_xlfn.PERCENTILE.EXC(AC4650:$AC$5675,0.5)</f>
        <v>6.0510554626262654E-2</v>
      </c>
      <c r="AE4650" s="70">
        <f>_xlfn.PERCENTILE.EXC($AC4650:AC$5675,0.35)</f>
        <v>3.5932086339158627E-2</v>
      </c>
      <c r="AF4650" s="71">
        <f t="shared" si="2301"/>
        <v>2.3267272585223566E-2</v>
      </c>
      <c r="AG4650" s="70">
        <f t="shared" si="2302"/>
        <v>-0.13924029634177276</v>
      </c>
      <c r="AH4650" s="70">
        <f t="shared" si="2303"/>
        <v>-0.18651576723388588</v>
      </c>
      <c r="AI4650" s="61" t="str">
        <f t="shared" si="2298"/>
        <v>Short VOL</v>
      </c>
      <c r="AJ4650" s="68" t="str">
        <f t="shared" si="2299"/>
        <v>Short VOL</v>
      </c>
      <c r="AK4650" s="72"/>
      <c r="AL4650" s="73"/>
      <c r="AM4650" s="72"/>
      <c r="AN4650" s="73"/>
      <c r="AO4650" s="74"/>
      <c r="AP4650" s="20"/>
      <c r="AQ4650" s="74"/>
      <c r="AR4650" s="20"/>
      <c r="AS4650" s="74"/>
      <c r="AT4650" s="20"/>
      <c r="AU4650" s="74" t="str">
        <f t="shared" si="2290"/>
        <v>00631L</v>
      </c>
      <c r="AV4650" s="20">
        <f t="shared" si="2296"/>
        <v>1</v>
      </c>
      <c r="AW4650" s="74" t="str">
        <f t="shared" si="2291"/>
        <v>00631L</v>
      </c>
      <c r="AX4650" s="20">
        <f t="shared" si="2292"/>
        <v>1</v>
      </c>
      <c r="AY4650" s="20">
        <f t="shared" si="2297"/>
        <v>1</v>
      </c>
      <c r="AZ4650" s="116">
        <v>39562</v>
      </c>
      <c r="BA4650" s="116"/>
      <c r="BB4650" s="20"/>
      <c r="BC4650" s="20"/>
      <c r="BD4650" s="76"/>
      <c r="BE4650" s="77"/>
      <c r="BF4650" s="77"/>
    </row>
    <row r="4651" spans="1:58" s="23" customFormat="1" ht="15.75" customHeight="1" x14ac:dyDescent="0.4">
      <c r="A4651" s="116">
        <v>39560</v>
      </c>
      <c r="B4651" s="112">
        <v>22.1</v>
      </c>
      <c r="C4651" s="112">
        <v>22.62</v>
      </c>
      <c r="D4651" s="112">
        <v>23.15</v>
      </c>
      <c r="E4651" s="112">
        <v>23.21</v>
      </c>
      <c r="F4651" s="112">
        <v>23.56</v>
      </c>
      <c r="G4651" s="112">
        <v>23.51</v>
      </c>
      <c r="H4651" s="113">
        <v>23.5</v>
      </c>
      <c r="I4651" s="90">
        <f t="shared" si="2293"/>
        <v>22.204000000000001</v>
      </c>
      <c r="J4651" s="90">
        <f t="shared" si="2294"/>
        <v>22.725999999999999</v>
      </c>
      <c r="K4651" s="114">
        <v>20</v>
      </c>
      <c r="L4651" s="115">
        <v>0.04</v>
      </c>
      <c r="M4651" s="11"/>
      <c r="N4651" s="90">
        <v>20.87</v>
      </c>
      <c r="O4651" s="90">
        <v>21.8</v>
      </c>
      <c r="P4651" s="90">
        <v>22.67</v>
      </c>
      <c r="Q4651" s="90">
        <v>23.03</v>
      </c>
      <c r="R4651" s="63">
        <f t="shared" si="2305"/>
        <v>23.599999999999998</v>
      </c>
      <c r="S4651" s="64">
        <f t="shared" si="2304"/>
        <v>1.8048780487804925E-2</v>
      </c>
      <c r="T4651" s="65"/>
      <c r="U4651" s="65">
        <f t="shared" si="2300"/>
        <v>0.95733944954128447</v>
      </c>
      <c r="V4651" s="65">
        <f t="shared" si="2306"/>
        <v>0.92059991177767975</v>
      </c>
      <c r="W4651" s="65">
        <f t="shared" si="2307"/>
        <v>0.90620929222752933</v>
      </c>
      <c r="X4651" s="61">
        <f t="shared" si="2295"/>
        <v>2.3529411764705861E-2</v>
      </c>
      <c r="Y4651" s="66">
        <f t="shared" si="2308"/>
        <v>1.249461439034895E-2</v>
      </c>
      <c r="Z4651" s="61">
        <f t="shared" si="2309"/>
        <v>2.3509277607638195E-2</v>
      </c>
      <c r="AA4651" s="67">
        <f t="shared" si="2310"/>
        <v>22.204000000000001</v>
      </c>
      <c r="AB4651" s="68">
        <f t="shared" si="2311"/>
        <v>5.8936272160996665E-2</v>
      </c>
      <c r="AC4651" s="69">
        <f t="shared" si="2312"/>
        <v>6.3919501677048379E-2</v>
      </c>
      <c r="AD4651" s="70">
        <f>_xlfn.PERCENTILE.EXC(AC4651:$AC$5675,0.5)</f>
        <v>6.0403890648516374E-2</v>
      </c>
      <c r="AE4651" s="70">
        <f>_xlfn.PERCENTILE.EXC($AC4651:AC$5675,0.35)</f>
        <v>3.5928641282259616E-2</v>
      </c>
      <c r="AF4651" s="71">
        <f t="shared" si="2301"/>
        <v>2.3267272585223566E-2</v>
      </c>
      <c r="AG4651" s="70">
        <f t="shared" si="2302"/>
        <v>-0.13924029634177276</v>
      </c>
      <c r="AH4651" s="70">
        <f t="shared" si="2303"/>
        <v>-0.18651576723388588</v>
      </c>
      <c r="AI4651" s="61" t="str">
        <f t="shared" si="2298"/>
        <v>Short VOL</v>
      </c>
      <c r="AJ4651" s="68" t="str">
        <f t="shared" si="2299"/>
        <v>Short VOL</v>
      </c>
      <c r="AK4651" s="72"/>
      <c r="AL4651" s="73"/>
      <c r="AM4651" s="72"/>
      <c r="AN4651" s="73"/>
      <c r="AO4651" s="74"/>
      <c r="AP4651" s="20"/>
      <c r="AQ4651" s="74"/>
      <c r="AR4651" s="20"/>
      <c r="AS4651" s="74"/>
      <c r="AT4651" s="20"/>
      <c r="AU4651" s="74" t="str">
        <f t="shared" si="2290"/>
        <v>00631L</v>
      </c>
      <c r="AV4651" s="20">
        <f t="shared" si="2296"/>
        <v>1</v>
      </c>
      <c r="AW4651" s="74" t="str">
        <f t="shared" si="2291"/>
        <v>00631L</v>
      </c>
      <c r="AX4651" s="20">
        <f t="shared" si="2292"/>
        <v>1</v>
      </c>
      <c r="AY4651" s="20">
        <f t="shared" si="2297"/>
        <v>1</v>
      </c>
      <c r="AZ4651" s="116">
        <v>39561</v>
      </c>
      <c r="BA4651" s="116"/>
      <c r="BB4651" s="20"/>
      <c r="BC4651" s="20"/>
      <c r="BD4651" s="76"/>
      <c r="BE4651" s="77"/>
      <c r="BF4651" s="77"/>
    </row>
    <row r="4652" spans="1:58" s="23" customFormat="1" ht="15.75" customHeight="1" x14ac:dyDescent="0.4">
      <c r="A4652" s="116">
        <v>39559</v>
      </c>
      <c r="B4652" s="112">
        <v>21.92</v>
      </c>
      <c r="C4652" s="112">
        <v>22.43</v>
      </c>
      <c r="D4652" s="112">
        <v>22.81</v>
      </c>
      <c r="E4652" s="112">
        <v>22.92</v>
      </c>
      <c r="F4652" s="112">
        <v>23.29</v>
      </c>
      <c r="G4652" s="112">
        <v>24.21</v>
      </c>
      <c r="H4652" s="113">
        <v>23.07</v>
      </c>
      <c r="I4652" s="90">
        <f t="shared" si="2293"/>
        <v>22.0016</v>
      </c>
      <c r="J4652" s="90">
        <f t="shared" si="2294"/>
        <v>22.4908</v>
      </c>
      <c r="K4652" s="114">
        <v>21</v>
      </c>
      <c r="L4652" s="115">
        <v>0.04</v>
      </c>
      <c r="M4652" s="11"/>
      <c r="N4652" s="90">
        <v>20.5</v>
      </c>
      <c r="O4652" s="90">
        <v>21.46</v>
      </c>
      <c r="P4652" s="90">
        <v>22.25</v>
      </c>
      <c r="Q4652" s="90">
        <v>22.66</v>
      </c>
      <c r="R4652" s="63">
        <f t="shared" si="2305"/>
        <v>23.21</v>
      </c>
      <c r="S4652" s="64">
        <f t="shared" si="2304"/>
        <v>1.8380526577247938E-2</v>
      </c>
      <c r="T4652" s="65"/>
      <c r="U4652" s="65">
        <f t="shared" si="2300"/>
        <v>0.95526561043802416</v>
      </c>
      <c r="V4652" s="65">
        <f t="shared" si="2306"/>
        <v>0.9213483146067416</v>
      </c>
      <c r="W4652" s="65">
        <f t="shared" si="2307"/>
        <v>0.90467784642541926</v>
      </c>
      <c r="X4652" s="61">
        <f t="shared" si="2295"/>
        <v>2.3266423357664143E-2</v>
      </c>
      <c r="Y4652" s="66">
        <f t="shared" si="2308"/>
        <v>6.5445026178009846E-3</v>
      </c>
      <c r="Z4652" s="61">
        <f t="shared" si="2309"/>
        <v>2.2234746563886278E-2</v>
      </c>
      <c r="AA4652" s="67">
        <f t="shared" si="2310"/>
        <v>22.0016</v>
      </c>
      <c r="AB4652" s="68">
        <f t="shared" si="2311"/>
        <v>6.9268292682926919E-2</v>
      </c>
      <c r="AC4652" s="69">
        <f t="shared" si="2312"/>
        <v>7.3248780487804865E-2</v>
      </c>
      <c r="AD4652" s="70">
        <f>_xlfn.PERCENTILE.EXC(AC4652:$AC$5675,0.5)</f>
        <v>6.0210757308556781E-2</v>
      </c>
      <c r="AE4652" s="70">
        <f>_xlfn.PERCENTILE.EXC($AC4652:AC$5675,0.35)</f>
        <v>3.5918156528319777E-2</v>
      </c>
      <c r="AF4652" s="71">
        <f t="shared" si="2301"/>
        <v>2.3267272585223566E-2</v>
      </c>
      <c r="AG4652" s="70">
        <f t="shared" si="2302"/>
        <v>-0.13924029634177276</v>
      </c>
      <c r="AH4652" s="70">
        <f t="shared" si="2303"/>
        <v>-0.18651576723388588</v>
      </c>
      <c r="AI4652" s="61" t="str">
        <f t="shared" si="2298"/>
        <v>Short VOL</v>
      </c>
      <c r="AJ4652" s="68" t="str">
        <f t="shared" si="2299"/>
        <v>Short VOL</v>
      </c>
      <c r="AK4652" s="72"/>
      <c r="AL4652" s="73"/>
      <c r="AM4652" s="72"/>
      <c r="AN4652" s="73"/>
      <c r="AO4652" s="74"/>
      <c r="AP4652" s="20"/>
      <c r="AQ4652" s="74"/>
      <c r="AR4652" s="20"/>
      <c r="AS4652" s="74"/>
      <c r="AT4652" s="20"/>
      <c r="AU4652" s="74" t="str">
        <f t="shared" si="2290"/>
        <v>00631L</v>
      </c>
      <c r="AV4652" s="20">
        <f t="shared" si="2296"/>
        <v>1</v>
      </c>
      <c r="AW4652" s="74" t="str">
        <f t="shared" si="2291"/>
        <v>00631L</v>
      </c>
      <c r="AX4652" s="20">
        <f t="shared" si="2292"/>
        <v>1</v>
      </c>
      <c r="AY4652" s="20">
        <f t="shared" si="2297"/>
        <v>1</v>
      </c>
      <c r="AZ4652" s="116">
        <v>39560</v>
      </c>
      <c r="BA4652" s="116"/>
      <c r="BB4652" s="20"/>
      <c r="BC4652" s="20"/>
      <c r="BD4652" s="76"/>
      <c r="BE4652" s="77"/>
      <c r="BF4652" s="77"/>
    </row>
    <row r="4653" spans="1:58" s="23" customFormat="1" ht="15.75" customHeight="1" x14ac:dyDescent="0.4">
      <c r="A4653" s="116">
        <v>39556</v>
      </c>
      <c r="B4653" s="112">
        <v>22.2</v>
      </c>
      <c r="C4653" s="112">
        <v>22.84</v>
      </c>
      <c r="D4653" s="112">
        <v>23.14</v>
      </c>
      <c r="E4653" s="112">
        <v>23.18</v>
      </c>
      <c r="F4653" s="112">
        <v>23.36</v>
      </c>
      <c r="G4653" s="112">
        <v>23.282</v>
      </c>
      <c r="H4653" s="113">
        <v>23.22</v>
      </c>
      <c r="I4653" s="90">
        <f t="shared" si="2293"/>
        <v>22.276799999999998</v>
      </c>
      <c r="J4653" s="90">
        <f t="shared" si="2294"/>
        <v>22.876000000000001</v>
      </c>
      <c r="K4653" s="114">
        <v>22</v>
      </c>
      <c r="L4653" s="115">
        <v>0.04</v>
      </c>
      <c r="M4653" s="11"/>
      <c r="N4653" s="90">
        <v>20.13</v>
      </c>
      <c r="O4653" s="90">
        <v>21.37</v>
      </c>
      <c r="P4653" s="90">
        <v>22.29</v>
      </c>
      <c r="Q4653" s="90">
        <v>22.8</v>
      </c>
      <c r="R4653" s="63">
        <f t="shared" si="2305"/>
        <v>23.529999999999998</v>
      </c>
      <c r="S4653" s="64">
        <f t="shared" si="2304"/>
        <v>-1.1782032400589199E-2</v>
      </c>
      <c r="T4653" s="65"/>
      <c r="U4653" s="65">
        <f t="shared" si="2300"/>
        <v>0.94197473093121187</v>
      </c>
      <c r="V4653" s="65">
        <f t="shared" si="2306"/>
        <v>0.90309555854643342</v>
      </c>
      <c r="W4653" s="65">
        <f t="shared" si="2307"/>
        <v>0.88289473684210518</v>
      </c>
      <c r="X4653" s="61">
        <f t="shared" si="2295"/>
        <v>2.8828828828828857E-2</v>
      </c>
      <c r="Y4653" s="66">
        <f t="shared" si="2308"/>
        <v>1.7256255392579442E-3</v>
      </c>
      <c r="Z4653" s="61">
        <f t="shared" si="2309"/>
        <v>2.6897938662644696E-2</v>
      </c>
      <c r="AA4653" s="67">
        <f t="shared" si="2310"/>
        <v>22.276799999999998</v>
      </c>
      <c r="AB4653" s="68">
        <f t="shared" si="2311"/>
        <v>0.10283159463487335</v>
      </c>
      <c r="AC4653" s="69">
        <f t="shared" si="2312"/>
        <v>0.10664679582712365</v>
      </c>
      <c r="AD4653" s="70">
        <f>_xlfn.PERCENTILE.EXC(AC4653:$AC$5675,0.5)</f>
        <v>6.0017623968597181E-2</v>
      </c>
      <c r="AE4653" s="70">
        <f>_xlfn.PERCENTILE.EXC($AC4653:AC$5675,0.35)</f>
        <v>3.5904855895563609E-2</v>
      </c>
      <c r="AF4653" s="71">
        <f t="shared" si="2301"/>
        <v>2.3267272585223566E-2</v>
      </c>
      <c r="AG4653" s="70">
        <f t="shared" si="2302"/>
        <v>-0.13924029634177276</v>
      </c>
      <c r="AH4653" s="70">
        <f t="shared" si="2303"/>
        <v>-0.18651576723388588</v>
      </c>
      <c r="AI4653" s="61" t="str">
        <f t="shared" si="2298"/>
        <v>Short VOL</v>
      </c>
      <c r="AJ4653" s="68" t="str">
        <f t="shared" si="2299"/>
        <v>Short VOL</v>
      </c>
      <c r="AK4653" s="72"/>
      <c r="AL4653" s="73"/>
      <c r="AM4653" s="72"/>
      <c r="AN4653" s="73"/>
      <c r="AO4653" s="74"/>
      <c r="AP4653" s="20"/>
      <c r="AQ4653" s="74"/>
      <c r="AR4653" s="20"/>
      <c r="AS4653" s="74"/>
      <c r="AT4653" s="20"/>
      <c r="AU4653" s="74" t="str">
        <f t="shared" si="2290"/>
        <v>00631L</v>
      </c>
      <c r="AV4653" s="20">
        <f t="shared" si="2296"/>
        <v>1</v>
      </c>
      <c r="AW4653" s="74" t="str">
        <f t="shared" si="2291"/>
        <v>00631L</v>
      </c>
      <c r="AX4653" s="20">
        <f t="shared" si="2292"/>
        <v>1</v>
      </c>
      <c r="AY4653" s="20">
        <f t="shared" si="2297"/>
        <v>1</v>
      </c>
      <c r="AZ4653" s="116">
        <v>39559</v>
      </c>
      <c r="BA4653" s="116"/>
      <c r="BB4653" s="20"/>
      <c r="BC4653" s="20"/>
      <c r="BD4653" s="76"/>
      <c r="BE4653" s="77"/>
      <c r="BF4653" s="77"/>
    </row>
    <row r="4654" spans="1:58" s="23" customFormat="1" ht="15.75" customHeight="1" x14ac:dyDescent="0.4">
      <c r="A4654" s="116">
        <v>39555</v>
      </c>
      <c r="B4654" s="112">
        <v>23.03</v>
      </c>
      <c r="C4654" s="112">
        <v>23.55</v>
      </c>
      <c r="D4654" s="112">
        <v>23.61</v>
      </c>
      <c r="E4654" s="112">
        <v>23.44</v>
      </c>
      <c r="F4654" s="112">
        <v>23.75</v>
      </c>
      <c r="G4654" s="112">
        <v>23.655999999999999</v>
      </c>
      <c r="H4654" s="113">
        <v>23.58</v>
      </c>
      <c r="I4654" s="90">
        <f t="shared" si="2293"/>
        <v>23.0716</v>
      </c>
      <c r="J4654" s="90">
        <f t="shared" si="2294"/>
        <v>23.5548</v>
      </c>
      <c r="K4654" s="114">
        <v>23</v>
      </c>
      <c r="L4654" s="115">
        <v>0.04</v>
      </c>
      <c r="M4654" s="11"/>
      <c r="N4654" s="90">
        <v>20.37</v>
      </c>
      <c r="O4654" s="90">
        <v>21.75</v>
      </c>
      <c r="P4654" s="90">
        <v>22.63</v>
      </c>
      <c r="Q4654" s="90">
        <v>23.11</v>
      </c>
      <c r="R4654" s="63">
        <f t="shared" si="2305"/>
        <v>24.009999999999994</v>
      </c>
      <c r="S4654" s="64">
        <f t="shared" si="2304"/>
        <v>-7.7934729663906542E-3</v>
      </c>
      <c r="T4654" s="65"/>
      <c r="U4654" s="65">
        <f t="shared" si="2300"/>
        <v>0.93655172413793109</v>
      </c>
      <c r="V4654" s="65">
        <f t="shared" si="2306"/>
        <v>0.90013256738842251</v>
      </c>
      <c r="W4654" s="65">
        <f t="shared" si="2307"/>
        <v>0.88143660752920816</v>
      </c>
      <c r="X4654" s="61">
        <f t="shared" si="2295"/>
        <v>2.2579244463742924E-2</v>
      </c>
      <c r="Y4654" s="66">
        <f t="shared" si="2308"/>
        <v>5.9726962457336604E-3</v>
      </c>
      <c r="Z4654" s="61">
        <f t="shared" si="2309"/>
        <v>2.0943497633454121E-2</v>
      </c>
      <c r="AA4654" s="67">
        <f t="shared" si="2310"/>
        <v>23.071600000000004</v>
      </c>
      <c r="AB4654" s="68">
        <f t="shared" si="2311"/>
        <v>0.13058419243986255</v>
      </c>
      <c r="AC4654" s="69">
        <f t="shared" si="2312"/>
        <v>0.13262641138929812</v>
      </c>
      <c r="AD4654" s="70">
        <f>_xlfn.PERCENTILE.EXC(AC4654:$AC$5675,0.5)</f>
        <v>6.000387637160956E-2</v>
      </c>
      <c r="AE4654" s="70">
        <f>_xlfn.PERCENTILE.EXC($AC4654:AC$5675,0.35)</f>
        <v>3.5891555262807441E-2</v>
      </c>
      <c r="AF4654" s="71">
        <f t="shared" si="2301"/>
        <v>2.3267272585223566E-2</v>
      </c>
      <c r="AG4654" s="70">
        <f t="shared" si="2302"/>
        <v>-0.13924029634177276</v>
      </c>
      <c r="AH4654" s="70">
        <f t="shared" si="2303"/>
        <v>-0.18651576723388588</v>
      </c>
      <c r="AI4654" s="61" t="str">
        <f t="shared" si="2298"/>
        <v>Short VOL</v>
      </c>
      <c r="AJ4654" s="68" t="str">
        <f t="shared" si="2299"/>
        <v>Short VOL</v>
      </c>
      <c r="AK4654" s="72"/>
      <c r="AL4654" s="73"/>
      <c r="AM4654" s="72"/>
      <c r="AN4654" s="73"/>
      <c r="AO4654" s="74"/>
      <c r="AP4654" s="20"/>
      <c r="AQ4654" s="74"/>
      <c r="AR4654" s="20"/>
      <c r="AS4654" s="74"/>
      <c r="AT4654" s="20"/>
      <c r="AU4654" s="74" t="str">
        <f t="shared" si="2290"/>
        <v>00631L</v>
      </c>
      <c r="AV4654" s="20">
        <f t="shared" si="2296"/>
        <v>1</v>
      </c>
      <c r="AW4654" s="74" t="str">
        <f t="shared" si="2291"/>
        <v>00631L</v>
      </c>
      <c r="AX4654" s="20">
        <f t="shared" si="2292"/>
        <v>1</v>
      </c>
      <c r="AY4654" s="20">
        <f t="shared" si="2297"/>
        <v>1</v>
      </c>
      <c r="AZ4654" s="116">
        <v>39556</v>
      </c>
      <c r="BA4654" s="116"/>
      <c r="BB4654" s="20"/>
      <c r="BC4654" s="20"/>
      <c r="BD4654" s="76"/>
      <c r="BE4654" s="77"/>
      <c r="BF4654" s="77"/>
    </row>
    <row r="4655" spans="1:58" s="23" customFormat="1" ht="15.75" customHeight="1" x14ac:dyDescent="0.4">
      <c r="A4655" s="116">
        <v>39554</v>
      </c>
      <c r="B4655" s="112">
        <v>22.96</v>
      </c>
      <c r="C4655" s="112">
        <v>23.23</v>
      </c>
      <c r="D4655" s="112">
        <v>23.5</v>
      </c>
      <c r="E4655" s="112">
        <v>23.46</v>
      </c>
      <c r="F4655" s="112">
        <v>23.72</v>
      </c>
      <c r="G4655" s="112">
        <v>23.57</v>
      </c>
      <c r="H4655" s="113">
        <v>23.45</v>
      </c>
      <c r="I4655" s="90">
        <f t="shared" si="2293"/>
        <v>22.970800000000001</v>
      </c>
      <c r="J4655" s="90">
        <f t="shared" si="2294"/>
        <v>23.2408</v>
      </c>
      <c r="K4655" s="114">
        <v>24</v>
      </c>
      <c r="L4655" s="115">
        <v>0.04</v>
      </c>
      <c r="M4655" s="11"/>
      <c r="N4655" s="90">
        <v>20.53</v>
      </c>
      <c r="O4655" s="90">
        <v>21.82</v>
      </c>
      <c r="P4655" s="90">
        <v>22.72</v>
      </c>
      <c r="Q4655" s="90">
        <v>23.23</v>
      </c>
      <c r="R4655" s="63">
        <f t="shared" si="2305"/>
        <v>24.009999999999998</v>
      </c>
      <c r="S4655" s="64">
        <f t="shared" si="2304"/>
        <v>-9.8770851624231784E-2</v>
      </c>
      <c r="T4655" s="65"/>
      <c r="U4655" s="65">
        <f t="shared" si="2300"/>
        <v>0.94087992667277731</v>
      </c>
      <c r="V4655" s="65">
        <f t="shared" si="2306"/>
        <v>0.90360915492957761</v>
      </c>
      <c r="W4655" s="65">
        <f t="shared" si="2307"/>
        <v>0.88377098579423163</v>
      </c>
      <c r="X4655" s="61">
        <f t="shared" si="2295"/>
        <v>1.1759581881533082E-2</v>
      </c>
      <c r="Y4655" s="66">
        <f t="shared" si="2308"/>
        <v>-4.2625745950560797E-4</v>
      </c>
      <c r="Z4655" s="61">
        <f t="shared" si="2309"/>
        <v>1.1754052971598707E-2</v>
      </c>
      <c r="AA4655" s="67">
        <f t="shared" si="2310"/>
        <v>22.970800000000001</v>
      </c>
      <c r="AB4655" s="68">
        <f t="shared" si="2311"/>
        <v>0.11836337067705795</v>
      </c>
      <c r="AC4655" s="69">
        <f t="shared" si="2312"/>
        <v>0.11888943010228929</v>
      </c>
      <c r="AD4655" s="70">
        <f>_xlfn.PERCENTILE.EXC(AC4655:$AC$5675,0.5)</f>
        <v>5.9990128774621947E-2</v>
      </c>
      <c r="AE4655" s="70">
        <f>_xlfn.PERCENTILE.EXC($AC4655:AC$5675,0.35)</f>
        <v>3.5886893941247923E-2</v>
      </c>
      <c r="AF4655" s="71">
        <f t="shared" si="2301"/>
        <v>2.3267272585223566E-2</v>
      </c>
      <c r="AG4655" s="70">
        <f t="shared" si="2302"/>
        <v>-0.13924029634177276</v>
      </c>
      <c r="AH4655" s="70">
        <f t="shared" si="2303"/>
        <v>-0.18651576723388588</v>
      </c>
      <c r="AI4655" s="61" t="str">
        <f t="shared" si="2298"/>
        <v>Short VOL</v>
      </c>
      <c r="AJ4655" s="68" t="str">
        <f t="shared" si="2299"/>
        <v>Short VOL</v>
      </c>
      <c r="AK4655" s="72"/>
      <c r="AL4655" s="73"/>
      <c r="AM4655" s="72"/>
      <c r="AN4655" s="73"/>
      <c r="AO4655" s="74"/>
      <c r="AP4655" s="20"/>
      <c r="AQ4655" s="74"/>
      <c r="AR4655" s="20"/>
      <c r="AS4655" s="74"/>
      <c r="AT4655" s="20"/>
      <c r="AU4655" s="74" t="str">
        <f t="shared" si="2290"/>
        <v>00631L</v>
      </c>
      <c r="AV4655" s="20">
        <f t="shared" si="2296"/>
        <v>1</v>
      </c>
      <c r="AW4655" s="74" t="str">
        <f t="shared" si="2291"/>
        <v>00631L</v>
      </c>
      <c r="AX4655" s="20">
        <f t="shared" si="2292"/>
        <v>1</v>
      </c>
      <c r="AY4655" s="20">
        <f t="shared" si="2297"/>
        <v>1</v>
      </c>
      <c r="AZ4655" s="116">
        <v>39555</v>
      </c>
      <c r="BA4655" s="116"/>
      <c r="BB4655" s="20"/>
      <c r="BC4655" s="20"/>
      <c r="BD4655" s="76"/>
      <c r="BE4655" s="77"/>
      <c r="BF4655" s="77"/>
    </row>
    <row r="4656" spans="1:58" s="23" customFormat="1" ht="15.75" customHeight="1" x14ac:dyDescent="0.4">
      <c r="A4656" s="116">
        <v>39553</v>
      </c>
      <c r="B4656" s="112">
        <v>22.87</v>
      </c>
      <c r="C4656" s="112">
        <v>24.41</v>
      </c>
      <c r="D4656" s="112">
        <v>24.54</v>
      </c>
      <c r="E4656" s="112">
        <v>24.59</v>
      </c>
      <c r="F4656" s="112">
        <v>24.54</v>
      </c>
      <c r="G4656" s="112">
        <v>24.57</v>
      </c>
      <c r="H4656" s="113">
        <v>24.404</v>
      </c>
      <c r="I4656" s="90">
        <f t="shared" si="2293"/>
        <v>24.41</v>
      </c>
      <c r="J4656" s="90">
        <f t="shared" si="2294"/>
        <v>24.54</v>
      </c>
      <c r="K4656" s="114">
        <v>0</v>
      </c>
      <c r="L4656" s="115">
        <v>5.2631578947368418E-2</v>
      </c>
      <c r="M4656" s="11"/>
      <c r="N4656" s="90">
        <v>22.78</v>
      </c>
      <c r="O4656" s="90">
        <v>23.7</v>
      </c>
      <c r="P4656" s="90">
        <v>24.26</v>
      </c>
      <c r="Q4656" s="90">
        <v>24.3</v>
      </c>
      <c r="R4656" s="63">
        <f t="shared" si="2305"/>
        <v>25.18</v>
      </c>
      <c r="S4656" s="64">
        <f t="shared" si="2304"/>
        <v>-4.366078925272876E-2</v>
      </c>
      <c r="T4656" s="65"/>
      <c r="U4656" s="65">
        <f t="shared" si="2300"/>
        <v>0.96118143459915617</v>
      </c>
      <c r="V4656" s="65">
        <f t="shared" si="2306"/>
        <v>0.93899422918384168</v>
      </c>
      <c r="W4656" s="65">
        <f t="shared" si="2307"/>
        <v>0.93744855967078189</v>
      </c>
      <c r="X4656" s="61">
        <f t="shared" si="2295"/>
        <v>6.7337122868386487E-2</v>
      </c>
      <c r="Y4656" s="66">
        <f t="shared" si="2308"/>
        <v>-7.5640504270028447E-3</v>
      </c>
      <c r="Z4656" s="61">
        <f t="shared" si="2309"/>
        <v>5.3256861941826713E-3</v>
      </c>
      <c r="AA4656" s="67">
        <f t="shared" si="2310"/>
        <v>24.41</v>
      </c>
      <c r="AB4656" s="68">
        <f t="shared" si="2311"/>
        <v>3.9508340649692646E-3</v>
      </c>
      <c r="AC4656" s="69">
        <f t="shared" si="2312"/>
        <v>7.1553994732221196E-2</v>
      </c>
      <c r="AD4656" s="70">
        <f>_xlfn.PERCENTILE.EXC(AC4656:$AC$5675,0.5)</f>
        <v>5.9828038876773931E-2</v>
      </c>
      <c r="AE4656" s="70">
        <f>_xlfn.PERCENTILE.EXC($AC4656:AC$5675,0.35)</f>
        <v>3.5883672504887852E-2</v>
      </c>
      <c r="AF4656" s="71">
        <f t="shared" si="2301"/>
        <v>2.3267272585223566E-2</v>
      </c>
      <c r="AG4656" s="70">
        <f t="shared" si="2302"/>
        <v>-0.13924029634177276</v>
      </c>
      <c r="AH4656" s="70">
        <f t="shared" si="2303"/>
        <v>-0.18651576723388588</v>
      </c>
      <c r="AI4656" s="61" t="str">
        <f t="shared" si="2298"/>
        <v>Short VOL</v>
      </c>
      <c r="AJ4656" s="68" t="str">
        <f t="shared" si="2299"/>
        <v>Short VOL</v>
      </c>
      <c r="AK4656" s="72"/>
      <c r="AL4656" s="73"/>
      <c r="AM4656" s="72"/>
      <c r="AN4656" s="73"/>
      <c r="AO4656" s="74"/>
      <c r="AP4656" s="20"/>
      <c r="AQ4656" s="74"/>
      <c r="AR4656" s="20"/>
      <c r="AS4656" s="74"/>
      <c r="AT4656" s="20"/>
      <c r="AU4656" s="74" t="str">
        <f t="shared" ref="AU4656:AU4719" si="2313">IF(AC4656&gt;AF4656,"00631L",IF(AC4656&lt;AG4656,"Cash","00635U"))</f>
        <v>00631L</v>
      </c>
      <c r="AV4656" s="20">
        <f t="shared" si="2296"/>
        <v>1</v>
      </c>
      <c r="AW4656" s="74" t="str">
        <f t="shared" ref="AW4656:AW4719" si="2314">IF(AC4656&gt;AE4656,"00631L",IF(AC4656&lt;AH4656,"00631L","00635U"))</f>
        <v>00631L</v>
      </c>
      <c r="AX4656" s="20">
        <f t="shared" si="2292"/>
        <v>1</v>
      </c>
      <c r="AY4656" s="20">
        <f t="shared" si="2297"/>
        <v>1</v>
      </c>
      <c r="AZ4656" s="116">
        <v>39554</v>
      </c>
      <c r="BA4656" s="116"/>
      <c r="BB4656" s="20"/>
      <c r="BC4656" s="20"/>
      <c r="BD4656" s="76"/>
      <c r="BE4656" s="77"/>
      <c r="BF4656" s="77"/>
    </row>
    <row r="4657" spans="1:58" s="23" customFormat="1" ht="15.75" customHeight="1" x14ac:dyDescent="0.4">
      <c r="A4657" s="116">
        <v>39552</v>
      </c>
      <c r="B4657" s="112">
        <v>23.84</v>
      </c>
      <c r="C4657" s="112">
        <v>24.88</v>
      </c>
      <c r="D4657" s="112">
        <v>24.83</v>
      </c>
      <c r="E4657" s="112">
        <v>24.99</v>
      </c>
      <c r="F4657" s="112">
        <v>24.8</v>
      </c>
      <c r="G4657" s="112">
        <v>24.74</v>
      </c>
      <c r="H4657" s="113">
        <v>24.646000000000001</v>
      </c>
      <c r="I4657" s="90">
        <f t="shared" si="2293"/>
        <v>24.825263157894735</v>
      </c>
      <c r="J4657" s="90">
        <f t="shared" si="2294"/>
        <v>24.832631578947368</v>
      </c>
      <c r="K4657" s="114">
        <v>1</v>
      </c>
      <c r="L4657" s="115">
        <v>5.2631578947368418E-2</v>
      </c>
      <c r="M4657" s="11"/>
      <c r="N4657" s="90">
        <v>23.82</v>
      </c>
      <c r="O4657" s="90">
        <v>24.41</v>
      </c>
      <c r="P4657" s="90">
        <v>24.72</v>
      </c>
      <c r="Q4657" s="90">
        <v>24.53</v>
      </c>
      <c r="R4657" s="63">
        <f t="shared" si="2305"/>
        <v>25.309999999999995</v>
      </c>
      <c r="S4657" s="64">
        <f t="shared" si="2304"/>
        <v>1.5345268542199463E-2</v>
      </c>
      <c r="T4657" s="65"/>
      <c r="U4657" s="65">
        <f t="shared" si="2300"/>
        <v>0.97582957804178616</v>
      </c>
      <c r="V4657" s="65">
        <f t="shared" si="2306"/>
        <v>0.96359223300970875</v>
      </c>
      <c r="W4657" s="65">
        <f t="shared" si="2307"/>
        <v>0.9710558499796168</v>
      </c>
      <c r="X4657" s="61">
        <f t="shared" si="2295"/>
        <v>4.3624161073825468E-2</v>
      </c>
      <c r="Y4657" s="66">
        <f t="shared" si="2308"/>
        <v>-1.3765506202480899E-2</v>
      </c>
      <c r="Z4657" s="61">
        <f t="shared" si="2309"/>
        <v>2.9681139755769755E-4</v>
      </c>
      <c r="AA4657" s="67">
        <f t="shared" si="2310"/>
        <v>24.825263157894739</v>
      </c>
      <c r="AB4657" s="68">
        <f t="shared" si="2311"/>
        <v>8.39630562552459E-4</v>
      </c>
      <c r="AC4657" s="69">
        <f t="shared" si="2312"/>
        <v>4.220248353882193E-2</v>
      </c>
      <c r="AD4657" s="70">
        <f>_xlfn.PERCENTILE.EXC(AC4657:$AC$5675,0.5)</f>
        <v>5.9665948978925909E-2</v>
      </c>
      <c r="AE4657" s="70">
        <f>_xlfn.PERCENTILE.EXC($AC4657:AC$5675,0.35)</f>
        <v>3.5880451068527781E-2</v>
      </c>
      <c r="AF4657" s="71">
        <f t="shared" si="2301"/>
        <v>2.3267272585223566E-2</v>
      </c>
      <c r="AG4657" s="70">
        <f t="shared" si="2302"/>
        <v>-0.13924029634177276</v>
      </c>
      <c r="AH4657" s="70">
        <f t="shared" si="2303"/>
        <v>-0.18651576723388588</v>
      </c>
      <c r="AI4657" s="61" t="str">
        <f t="shared" si="2298"/>
        <v>Safety</v>
      </c>
      <c r="AJ4657" s="68" t="str">
        <f t="shared" si="2299"/>
        <v>Short VOL</v>
      </c>
      <c r="AK4657" s="72"/>
      <c r="AL4657" s="73"/>
      <c r="AM4657" s="72"/>
      <c r="AN4657" s="73"/>
      <c r="AO4657" s="74"/>
      <c r="AP4657" s="20"/>
      <c r="AQ4657" s="74"/>
      <c r="AR4657" s="20"/>
      <c r="AS4657" s="74"/>
      <c r="AT4657" s="20"/>
      <c r="AU4657" s="74" t="str">
        <f t="shared" si="2313"/>
        <v>00631L</v>
      </c>
      <c r="AV4657" s="20">
        <f t="shared" si="2296"/>
        <v>1</v>
      </c>
      <c r="AW4657" s="74" t="str">
        <f t="shared" si="2314"/>
        <v>00631L</v>
      </c>
      <c r="AX4657" s="20">
        <f t="shared" si="2292"/>
        <v>1</v>
      </c>
      <c r="AY4657" s="20">
        <f t="shared" si="2297"/>
        <v>1</v>
      </c>
      <c r="AZ4657" s="116">
        <v>39553</v>
      </c>
      <c r="BA4657" s="116"/>
      <c r="BB4657" s="20"/>
      <c r="BC4657" s="20"/>
      <c r="BD4657" s="76"/>
      <c r="BE4657" s="77"/>
      <c r="BF4657" s="77"/>
    </row>
    <row r="4658" spans="1:58" s="23" customFormat="1" ht="15.75" customHeight="1" x14ac:dyDescent="0.4">
      <c r="A4658" s="116">
        <v>39549</v>
      </c>
      <c r="B4658" s="112">
        <v>23.91</v>
      </c>
      <c r="C4658" s="112">
        <v>24.98</v>
      </c>
      <c r="D4658" s="112">
        <v>25.1</v>
      </c>
      <c r="E4658" s="112">
        <v>25.14</v>
      </c>
      <c r="F4658" s="112">
        <v>24.72</v>
      </c>
      <c r="G4658" s="112">
        <v>25.06</v>
      </c>
      <c r="H4658" s="113">
        <v>24.876999999999999</v>
      </c>
      <c r="I4658" s="90">
        <f t="shared" si="2293"/>
        <v>24.867368421052632</v>
      </c>
      <c r="J4658" s="90">
        <f t="shared" si="2294"/>
        <v>25.087368421052634</v>
      </c>
      <c r="K4658" s="114">
        <v>2</v>
      </c>
      <c r="L4658" s="115">
        <v>5.2631578947368418E-2</v>
      </c>
      <c r="M4658" s="11"/>
      <c r="N4658" s="90">
        <v>23.46</v>
      </c>
      <c r="O4658" s="90">
        <v>24.19</v>
      </c>
      <c r="P4658" s="90">
        <v>24.55</v>
      </c>
      <c r="Q4658" s="90">
        <v>24.46</v>
      </c>
      <c r="R4658" s="63">
        <f t="shared" si="2305"/>
        <v>25.28</v>
      </c>
      <c r="S4658" s="64">
        <f t="shared" si="2304"/>
        <v>6.733393994540493E-2</v>
      </c>
      <c r="T4658" s="65"/>
      <c r="U4658" s="65">
        <f t="shared" si="2300"/>
        <v>0.96982224059528732</v>
      </c>
      <c r="V4658" s="65">
        <f t="shared" si="2306"/>
        <v>0.95560081466395108</v>
      </c>
      <c r="W4658" s="65">
        <f t="shared" si="2307"/>
        <v>0.95911692559280459</v>
      </c>
      <c r="X4658" s="61">
        <f t="shared" si="2295"/>
        <v>4.4751150146382278E-2</v>
      </c>
      <c r="Y4658" s="66">
        <f t="shared" si="2308"/>
        <v>-1.0461416070008021E-2</v>
      </c>
      <c r="Z4658" s="61">
        <f t="shared" si="2309"/>
        <v>8.8469353200136425E-3</v>
      </c>
      <c r="AA4658" s="67">
        <f t="shared" si="2310"/>
        <v>24.867368421052632</v>
      </c>
      <c r="AB4658" s="68">
        <f t="shared" si="2311"/>
        <v>1.918158567774933E-2</v>
      </c>
      <c r="AC4658" s="69">
        <f t="shared" si="2312"/>
        <v>5.9990128774621947E-2</v>
      </c>
      <c r="AD4658" s="70">
        <f>_xlfn.PERCENTILE.EXC(AC4658:$AC$5675,0.5)</f>
        <v>5.9828038876773931E-2</v>
      </c>
      <c r="AE4658" s="70">
        <f>_xlfn.PERCENTILE.EXC($AC4658:AC$5675,0.35)</f>
        <v>3.5744168194543104E-2</v>
      </c>
      <c r="AF4658" s="71">
        <f t="shared" si="2301"/>
        <v>2.3267272585223566E-2</v>
      </c>
      <c r="AG4658" s="70">
        <f t="shared" si="2302"/>
        <v>-0.13924029634177276</v>
      </c>
      <c r="AH4658" s="70">
        <f t="shared" si="2303"/>
        <v>-0.18651576723388588</v>
      </c>
      <c r="AI4658" s="61" t="str">
        <f t="shared" si="2298"/>
        <v>Short VOL</v>
      </c>
      <c r="AJ4658" s="68" t="str">
        <f t="shared" si="2299"/>
        <v>Short VOL</v>
      </c>
      <c r="AK4658" s="72"/>
      <c r="AL4658" s="73"/>
      <c r="AM4658" s="72"/>
      <c r="AN4658" s="73"/>
      <c r="AO4658" s="74"/>
      <c r="AP4658" s="20"/>
      <c r="AQ4658" s="74"/>
      <c r="AR4658" s="20"/>
      <c r="AS4658" s="74"/>
      <c r="AT4658" s="20"/>
      <c r="AU4658" s="74" t="str">
        <f t="shared" si="2313"/>
        <v>00631L</v>
      </c>
      <c r="AV4658" s="20">
        <f t="shared" si="2296"/>
        <v>1</v>
      </c>
      <c r="AW4658" s="74" t="str">
        <f t="shared" si="2314"/>
        <v>00631L</v>
      </c>
      <c r="AX4658" s="20">
        <f t="shared" si="2292"/>
        <v>1</v>
      </c>
      <c r="AY4658" s="20">
        <f t="shared" si="2297"/>
        <v>1</v>
      </c>
      <c r="AZ4658" s="116">
        <v>39552</v>
      </c>
      <c r="BA4658" s="116"/>
      <c r="BB4658" s="20"/>
      <c r="BC4658" s="20"/>
      <c r="BD4658" s="76"/>
      <c r="BE4658" s="77"/>
      <c r="BF4658" s="77"/>
    </row>
    <row r="4659" spans="1:58" s="23" customFormat="1" ht="15.75" customHeight="1" x14ac:dyDescent="0.4">
      <c r="A4659" s="116">
        <v>39548</v>
      </c>
      <c r="B4659" s="112">
        <v>22.85</v>
      </c>
      <c r="C4659" s="112">
        <v>24.33</v>
      </c>
      <c r="D4659" s="112">
        <v>24.15</v>
      </c>
      <c r="E4659" s="112">
        <v>24.15</v>
      </c>
      <c r="F4659" s="112">
        <v>24.05</v>
      </c>
      <c r="G4659" s="112">
        <v>24.23</v>
      </c>
      <c r="H4659" s="113">
        <v>24.158000000000001</v>
      </c>
      <c r="I4659" s="90">
        <f t="shared" si="2293"/>
        <v>24.096315789473682</v>
      </c>
      <c r="J4659" s="90">
        <f t="shared" si="2294"/>
        <v>24.178421052631577</v>
      </c>
      <c r="K4659" s="114">
        <v>3</v>
      </c>
      <c r="L4659" s="115">
        <v>5.2631578947368418E-2</v>
      </c>
      <c r="M4659" s="11"/>
      <c r="N4659" s="90">
        <v>21.98</v>
      </c>
      <c r="O4659" s="90">
        <v>23.06</v>
      </c>
      <c r="P4659" s="90">
        <v>23.68</v>
      </c>
      <c r="Q4659" s="90">
        <v>23.89</v>
      </c>
      <c r="R4659" s="63">
        <f t="shared" si="2305"/>
        <v>24.759999999999994</v>
      </c>
      <c r="S4659" s="64">
        <f t="shared" si="2304"/>
        <v>-3.6387549320473403E-2</v>
      </c>
      <c r="T4659" s="65"/>
      <c r="U4659" s="65">
        <f t="shared" si="2300"/>
        <v>0.95316565481352999</v>
      </c>
      <c r="V4659" s="65">
        <f t="shared" si="2306"/>
        <v>0.92820945945945954</v>
      </c>
      <c r="W4659" s="65">
        <f t="shared" si="2307"/>
        <v>0.92005023022185017</v>
      </c>
      <c r="X4659" s="61">
        <f t="shared" si="2295"/>
        <v>6.4770240700218681E-2</v>
      </c>
      <c r="Y4659" s="66">
        <f t="shared" si="2308"/>
        <v>3.3126293995870281E-4</v>
      </c>
      <c r="Z4659" s="61">
        <f t="shared" si="2309"/>
        <v>3.4073782845161307E-3</v>
      </c>
      <c r="AA4659" s="67">
        <f t="shared" si="2310"/>
        <v>24.096315789473682</v>
      </c>
      <c r="AB4659" s="68">
        <f t="shared" si="2311"/>
        <v>3.958143767060969E-2</v>
      </c>
      <c r="AC4659" s="69">
        <f t="shared" si="2312"/>
        <v>9.6283702887792588E-2</v>
      </c>
      <c r="AD4659" s="70">
        <f>_xlfn.PERCENTILE.EXC(AC4659:$AC$5675,0.5)</f>
        <v>5.9665948978925909E-2</v>
      </c>
      <c r="AE4659" s="70">
        <f>_xlfn.PERCENTILE.EXC($AC4659:AC$5675,0.35)</f>
        <v>3.5607885320558426E-2</v>
      </c>
      <c r="AF4659" s="71">
        <f t="shared" si="2301"/>
        <v>2.3267272585223566E-2</v>
      </c>
      <c r="AG4659" s="70">
        <f t="shared" si="2302"/>
        <v>-0.13924029634177276</v>
      </c>
      <c r="AH4659" s="70">
        <f t="shared" si="2303"/>
        <v>-0.18651576723388588</v>
      </c>
      <c r="AI4659" s="61" t="str">
        <f t="shared" si="2298"/>
        <v>Short VOL</v>
      </c>
      <c r="AJ4659" s="68" t="str">
        <f t="shared" si="2299"/>
        <v>Short VOL</v>
      </c>
      <c r="AK4659" s="72"/>
      <c r="AL4659" s="73"/>
      <c r="AM4659" s="72"/>
      <c r="AN4659" s="73"/>
      <c r="AO4659" s="74"/>
      <c r="AP4659" s="20"/>
      <c r="AQ4659" s="74"/>
      <c r="AR4659" s="20"/>
      <c r="AS4659" s="74"/>
      <c r="AT4659" s="20"/>
      <c r="AU4659" s="74" t="str">
        <f t="shared" si="2313"/>
        <v>00631L</v>
      </c>
      <c r="AV4659" s="20">
        <f t="shared" si="2296"/>
        <v>1</v>
      </c>
      <c r="AW4659" s="74" t="str">
        <f t="shared" si="2314"/>
        <v>00631L</v>
      </c>
      <c r="AX4659" s="20">
        <f t="shared" si="2292"/>
        <v>1</v>
      </c>
      <c r="AY4659" s="20">
        <f t="shared" si="2297"/>
        <v>1</v>
      </c>
      <c r="AZ4659" s="116">
        <v>39549</v>
      </c>
      <c r="BA4659" s="116"/>
      <c r="BB4659" s="20"/>
      <c r="BC4659" s="20"/>
      <c r="BD4659" s="76"/>
      <c r="BE4659" s="77"/>
      <c r="BF4659" s="77"/>
    </row>
    <row r="4660" spans="1:58" s="23" customFormat="1" ht="15.75" customHeight="1" x14ac:dyDescent="0.4">
      <c r="A4660" s="116">
        <v>39547</v>
      </c>
      <c r="B4660" s="112">
        <v>23.63</v>
      </c>
      <c r="C4660" s="112">
        <v>24.66</v>
      </c>
      <c r="D4660" s="112">
        <v>24.48</v>
      </c>
      <c r="E4660" s="112">
        <v>24.59</v>
      </c>
      <c r="F4660" s="112">
        <v>24.48</v>
      </c>
      <c r="G4660" s="112">
        <v>24.71</v>
      </c>
      <c r="H4660" s="113">
        <v>24.527000000000001</v>
      </c>
      <c r="I4660" s="90">
        <f t="shared" si="2293"/>
        <v>24.443157894736842</v>
      </c>
      <c r="J4660" s="90">
        <f t="shared" si="2294"/>
        <v>24.517894736842106</v>
      </c>
      <c r="K4660" s="114">
        <v>4</v>
      </c>
      <c r="L4660" s="115">
        <v>5.2631578947368418E-2</v>
      </c>
      <c r="M4660" s="11"/>
      <c r="N4660" s="90">
        <v>22.81</v>
      </c>
      <c r="O4660" s="90">
        <v>23.55</v>
      </c>
      <c r="P4660" s="90">
        <v>24.11</v>
      </c>
      <c r="Q4660" s="90">
        <v>24.15</v>
      </c>
      <c r="R4660" s="63">
        <f t="shared" si="2305"/>
        <v>24.849999999999998</v>
      </c>
      <c r="S4660" s="64">
        <f t="shared" si="2304"/>
        <v>2.0125223613595675E-2</v>
      </c>
      <c r="T4660" s="65"/>
      <c r="U4660" s="65">
        <f t="shared" si="2300"/>
        <v>0.96857749469214427</v>
      </c>
      <c r="V4660" s="65">
        <f t="shared" si="2306"/>
        <v>0.94608046453753625</v>
      </c>
      <c r="W4660" s="65">
        <f t="shared" si="2307"/>
        <v>0.94451345755693583</v>
      </c>
      <c r="X4660" s="61">
        <f t="shared" si="2295"/>
        <v>4.3588658484976776E-2</v>
      </c>
      <c r="Y4660" s="66">
        <f t="shared" si="2308"/>
        <v>-2.5620170801138199E-3</v>
      </c>
      <c r="Z4660" s="61">
        <f t="shared" si="2309"/>
        <v>3.0575771930580193E-3</v>
      </c>
      <c r="AA4660" s="67">
        <f t="shared" si="2310"/>
        <v>24.443157894736842</v>
      </c>
      <c r="AB4660" s="68">
        <f t="shared" si="2311"/>
        <v>3.594914511179309E-2</v>
      </c>
      <c r="AC4660" s="69">
        <f t="shared" si="2312"/>
        <v>7.1598329449225936E-2</v>
      </c>
      <c r="AD4660" s="70">
        <f>_xlfn.PERCENTILE.EXC(AC4660:$AC$5675,0.5)</f>
        <v>5.9582560582178111E-2</v>
      </c>
      <c r="AE4660" s="70">
        <f>_xlfn.PERCENTILE.EXC($AC4660:AC$5675,0.35)</f>
        <v>3.5488828115691796E-2</v>
      </c>
      <c r="AF4660" s="71">
        <f t="shared" si="2301"/>
        <v>2.3267272585223566E-2</v>
      </c>
      <c r="AG4660" s="70">
        <f t="shared" si="2302"/>
        <v>-0.13924029634177276</v>
      </c>
      <c r="AH4660" s="70">
        <f t="shared" si="2303"/>
        <v>-0.18651576723388588</v>
      </c>
      <c r="AI4660" s="61" t="str">
        <f t="shared" si="2298"/>
        <v>Short VOL</v>
      </c>
      <c r="AJ4660" s="68" t="str">
        <f t="shared" si="2299"/>
        <v>Short VOL</v>
      </c>
      <c r="AK4660" s="72"/>
      <c r="AL4660" s="73"/>
      <c r="AM4660" s="72"/>
      <c r="AN4660" s="73"/>
      <c r="AO4660" s="74"/>
      <c r="AP4660" s="20"/>
      <c r="AQ4660" s="74"/>
      <c r="AR4660" s="20"/>
      <c r="AS4660" s="74"/>
      <c r="AT4660" s="20"/>
      <c r="AU4660" s="74" t="str">
        <f t="shared" si="2313"/>
        <v>00631L</v>
      </c>
      <c r="AV4660" s="20">
        <f t="shared" si="2296"/>
        <v>1</v>
      </c>
      <c r="AW4660" s="74" t="str">
        <f t="shared" si="2314"/>
        <v>00631L</v>
      </c>
      <c r="AX4660" s="20">
        <f t="shared" si="2292"/>
        <v>1</v>
      </c>
      <c r="AY4660" s="20">
        <f t="shared" si="2297"/>
        <v>1</v>
      </c>
      <c r="AZ4660" s="116">
        <v>39548</v>
      </c>
      <c r="BA4660" s="116"/>
      <c r="BB4660" s="20"/>
      <c r="BC4660" s="20"/>
      <c r="BD4660" s="76"/>
      <c r="BE4660" s="77"/>
      <c r="BF4660" s="77"/>
    </row>
    <row r="4661" spans="1:58" s="23" customFormat="1" ht="15.75" customHeight="1" x14ac:dyDescent="0.4">
      <c r="A4661" s="116">
        <v>39546</v>
      </c>
      <c r="B4661" s="112">
        <v>23.02</v>
      </c>
      <c r="C4661" s="112">
        <v>24.07</v>
      </c>
      <c r="D4661" s="112">
        <v>23.91</v>
      </c>
      <c r="E4661" s="112">
        <v>24.01</v>
      </c>
      <c r="F4661" s="112">
        <v>24.13</v>
      </c>
      <c r="G4661" s="112">
        <v>24.19</v>
      </c>
      <c r="H4661" s="113">
        <v>24.14</v>
      </c>
      <c r="I4661" s="90">
        <f t="shared" si="2293"/>
        <v>23.793684210526315</v>
      </c>
      <c r="J4661" s="90">
        <f t="shared" si="2294"/>
        <v>23.952105263157893</v>
      </c>
      <c r="K4661" s="114">
        <v>5</v>
      </c>
      <c r="L4661" s="115">
        <v>5.2631578947368418E-2</v>
      </c>
      <c r="M4661" s="11"/>
      <c r="N4661" s="90">
        <v>22.36</v>
      </c>
      <c r="O4661" s="90">
        <v>23.07</v>
      </c>
      <c r="P4661" s="90">
        <v>23.66</v>
      </c>
      <c r="Q4661" s="90">
        <v>23.87</v>
      </c>
      <c r="R4661" s="63">
        <f t="shared" si="2305"/>
        <v>24.370000000000005</v>
      </c>
      <c r="S4661" s="64">
        <f t="shared" si="2304"/>
        <v>-2.6761819803747667E-3</v>
      </c>
      <c r="T4661" s="65"/>
      <c r="U4661" s="65">
        <f t="shared" si="2300"/>
        <v>0.96922410056350239</v>
      </c>
      <c r="V4661" s="65">
        <f t="shared" si="2306"/>
        <v>0.94505494505494503</v>
      </c>
      <c r="W4661" s="65">
        <f t="shared" si="2307"/>
        <v>0.93674067867616251</v>
      </c>
      <c r="X4661" s="61">
        <f t="shared" si="2295"/>
        <v>4.5612510860121663E-2</v>
      </c>
      <c r="Y4661" s="66">
        <f t="shared" si="2308"/>
        <v>5.4144106622240314E-3</v>
      </c>
      <c r="Z4661" s="61">
        <f t="shared" si="2309"/>
        <v>6.6581136082108925E-3</v>
      </c>
      <c r="AA4661" s="67">
        <f t="shared" si="2310"/>
        <v>23.793684210526319</v>
      </c>
      <c r="AB4661" s="68">
        <f t="shared" si="2311"/>
        <v>2.9516994633273709E-2</v>
      </c>
      <c r="AC4661" s="69">
        <f t="shared" si="2312"/>
        <v>6.4118256284719122E-2</v>
      </c>
      <c r="AD4661" s="70">
        <f>_xlfn.PERCENTILE.EXC(AC4661:$AC$5675,0.5)</f>
        <v>5.9499172185430313E-2</v>
      </c>
      <c r="AE4661" s="70">
        <f>_xlfn.PERCENTILE.EXC($AC4661:AC$5675,0.35)</f>
        <v>3.5473124925533242E-2</v>
      </c>
      <c r="AF4661" s="71">
        <f t="shared" si="2301"/>
        <v>2.3267272585223566E-2</v>
      </c>
      <c r="AG4661" s="70">
        <f t="shared" si="2302"/>
        <v>-0.13924029634177276</v>
      </c>
      <c r="AH4661" s="70">
        <f t="shared" si="2303"/>
        <v>-0.18651576723388588</v>
      </c>
      <c r="AI4661" s="61" t="str">
        <f t="shared" si="2298"/>
        <v>Short VOL</v>
      </c>
      <c r="AJ4661" s="68" t="str">
        <f t="shared" si="2299"/>
        <v>Short VOL</v>
      </c>
      <c r="AK4661" s="72"/>
      <c r="AL4661" s="73"/>
      <c r="AM4661" s="72"/>
      <c r="AN4661" s="73"/>
      <c r="AO4661" s="74"/>
      <c r="AP4661" s="20"/>
      <c r="AQ4661" s="74"/>
      <c r="AR4661" s="20"/>
      <c r="AS4661" s="74"/>
      <c r="AT4661" s="20"/>
      <c r="AU4661" s="74" t="str">
        <f t="shared" si="2313"/>
        <v>00631L</v>
      </c>
      <c r="AV4661" s="20">
        <f t="shared" si="2296"/>
        <v>1</v>
      </c>
      <c r="AW4661" s="74" t="str">
        <f t="shared" si="2314"/>
        <v>00631L</v>
      </c>
      <c r="AX4661" s="20">
        <f t="shared" ref="AX4661:AX4724" si="2315">IF(AW4661="00631L",1,0)</f>
        <v>1</v>
      </c>
      <c r="AY4661" s="20">
        <f t="shared" si="2297"/>
        <v>1</v>
      </c>
      <c r="AZ4661" s="116">
        <v>39547</v>
      </c>
      <c r="BA4661" s="116"/>
      <c r="BB4661" s="20"/>
      <c r="BC4661" s="20"/>
      <c r="BD4661" s="76"/>
      <c r="BE4661" s="77"/>
      <c r="BF4661" s="77"/>
    </row>
    <row r="4662" spans="1:58" s="23" customFormat="1" ht="15.75" customHeight="1" x14ac:dyDescent="0.4">
      <c r="A4662" s="116">
        <v>39545</v>
      </c>
      <c r="B4662" s="112">
        <v>23.01</v>
      </c>
      <c r="C4662" s="112">
        <v>24.26</v>
      </c>
      <c r="D4662" s="112">
        <v>24.12</v>
      </c>
      <c r="E4662" s="112">
        <v>24.2</v>
      </c>
      <c r="F4662" s="112">
        <v>23.96</v>
      </c>
      <c r="G4662" s="112">
        <v>24.14</v>
      </c>
      <c r="H4662" s="113">
        <v>24.001000000000001</v>
      </c>
      <c r="I4662" s="90">
        <f t="shared" ref="I4662:I4725" si="2316">C4662-((C4662-B4662)*K4662*L4662)</f>
        <v>23.865263157894738</v>
      </c>
      <c r="J4662" s="90">
        <f t="shared" ref="J4662:J4725" si="2317">D4662-((D4662-C4662)*K4662*L4662)</f>
        <v>24.164210526315792</v>
      </c>
      <c r="K4662" s="114">
        <v>6</v>
      </c>
      <c r="L4662" s="115">
        <v>5.2631578947368418E-2</v>
      </c>
      <c r="M4662" s="11"/>
      <c r="N4662" s="90">
        <v>22.42</v>
      </c>
      <c r="O4662" s="90">
        <v>23.2</v>
      </c>
      <c r="P4662" s="90">
        <v>23.7</v>
      </c>
      <c r="Q4662" s="90">
        <v>23.8</v>
      </c>
      <c r="R4662" s="63">
        <f t="shared" si="2305"/>
        <v>24.479999999999997</v>
      </c>
      <c r="S4662" s="64">
        <f t="shared" si="2304"/>
        <v>-1.3363028953228323E-3</v>
      </c>
      <c r="T4662" s="65"/>
      <c r="U4662" s="65">
        <f t="shared" si="2300"/>
        <v>0.96637931034482771</v>
      </c>
      <c r="V4662" s="65">
        <f t="shared" si="2306"/>
        <v>0.94599156118143468</v>
      </c>
      <c r="W4662" s="65">
        <f t="shared" si="2307"/>
        <v>0.94201680672268917</v>
      </c>
      <c r="X4662" s="61">
        <f t="shared" si="2295"/>
        <v>5.4324206866579745E-2</v>
      </c>
      <c r="Y4662" s="66">
        <f t="shared" si="2308"/>
        <v>-8.2231404958676892E-3</v>
      </c>
      <c r="Z4662" s="61">
        <f t="shared" si="2309"/>
        <v>1.2526464361326792E-2</v>
      </c>
      <c r="AA4662" s="67">
        <f t="shared" si="2310"/>
        <v>23.865263157894738</v>
      </c>
      <c r="AB4662" s="68">
        <f t="shared" si="2311"/>
        <v>2.6315789473684202E-2</v>
      </c>
      <c r="AC4662" s="69">
        <f t="shared" si="2312"/>
        <v>6.4463120334287957E-2</v>
      </c>
      <c r="AD4662" s="70">
        <f>_xlfn.PERCENTILE.EXC(AC4662:$AC$5675,0.5)</f>
        <v>5.9396402282454741E-2</v>
      </c>
      <c r="AE4662" s="70">
        <f>_xlfn.PERCENTILE.EXC($AC4662:AC$5675,0.35)</f>
        <v>3.5457421735374688E-2</v>
      </c>
      <c r="AF4662" s="71">
        <f t="shared" si="2301"/>
        <v>2.3267272585223566E-2</v>
      </c>
      <c r="AG4662" s="70">
        <f t="shared" si="2302"/>
        <v>-0.13924029634177276</v>
      </c>
      <c r="AH4662" s="70">
        <f t="shared" si="2303"/>
        <v>-0.18651576723388588</v>
      </c>
      <c r="AI4662" s="61" t="str">
        <f t="shared" si="2298"/>
        <v>Short VOL</v>
      </c>
      <c r="AJ4662" s="68" t="str">
        <f t="shared" si="2299"/>
        <v>Short VOL</v>
      </c>
      <c r="AK4662" s="72"/>
      <c r="AL4662" s="73"/>
      <c r="AM4662" s="72"/>
      <c r="AN4662" s="73"/>
      <c r="AO4662" s="74"/>
      <c r="AP4662" s="20"/>
      <c r="AQ4662" s="74"/>
      <c r="AR4662" s="20"/>
      <c r="AS4662" s="74"/>
      <c r="AT4662" s="20"/>
      <c r="AU4662" s="74" t="str">
        <f t="shared" si="2313"/>
        <v>00631L</v>
      </c>
      <c r="AV4662" s="20">
        <f t="shared" si="2296"/>
        <v>1</v>
      </c>
      <c r="AW4662" s="74" t="str">
        <f t="shared" si="2314"/>
        <v>00631L</v>
      </c>
      <c r="AX4662" s="20">
        <f t="shared" si="2315"/>
        <v>1</v>
      </c>
      <c r="AY4662" s="20">
        <f t="shared" si="2297"/>
        <v>1</v>
      </c>
      <c r="AZ4662" s="116">
        <v>39546</v>
      </c>
      <c r="BA4662" s="116"/>
      <c r="BB4662" s="20"/>
      <c r="BC4662" s="20"/>
      <c r="BD4662" s="76"/>
      <c r="BE4662" s="77"/>
      <c r="BF4662" s="77"/>
    </row>
    <row r="4663" spans="1:58" s="23" customFormat="1" ht="15.75" customHeight="1" x14ac:dyDescent="0.4">
      <c r="A4663" s="116">
        <v>39542</v>
      </c>
      <c r="B4663" s="112">
        <v>23.96</v>
      </c>
      <c r="C4663" s="112">
        <v>24.95</v>
      </c>
      <c r="D4663" s="112">
        <v>24.72</v>
      </c>
      <c r="E4663" s="112">
        <v>24.68</v>
      </c>
      <c r="F4663" s="112">
        <v>24.68</v>
      </c>
      <c r="G4663" s="112">
        <v>24</v>
      </c>
      <c r="H4663" s="113">
        <v>24.212</v>
      </c>
      <c r="I4663" s="90">
        <f t="shared" si="2316"/>
        <v>24.585263157894737</v>
      </c>
      <c r="J4663" s="90">
        <f t="shared" si="2317"/>
        <v>24.804736842105264</v>
      </c>
      <c r="K4663" s="114">
        <v>7</v>
      </c>
      <c r="L4663" s="115">
        <v>5.2631578947368418E-2</v>
      </c>
      <c r="M4663" s="11"/>
      <c r="N4663" s="90">
        <v>22.45</v>
      </c>
      <c r="O4663" s="90">
        <v>23.52</v>
      </c>
      <c r="P4663" s="90">
        <v>24.06</v>
      </c>
      <c r="Q4663" s="90">
        <v>24.18</v>
      </c>
      <c r="R4663" s="63">
        <f t="shared" si="2305"/>
        <v>25.13</v>
      </c>
      <c r="S4663" s="64">
        <f t="shared" si="2304"/>
        <v>-3.2744506678156031E-2</v>
      </c>
      <c r="T4663" s="65"/>
      <c r="U4663" s="65">
        <f t="shared" si="2300"/>
        <v>0.95450680272108845</v>
      </c>
      <c r="V4663" s="65">
        <f t="shared" si="2306"/>
        <v>0.93308395677472988</v>
      </c>
      <c r="W4663" s="65">
        <f t="shared" si="2307"/>
        <v>0.92845326716294452</v>
      </c>
      <c r="X4663" s="61">
        <f t="shared" si="2295"/>
        <v>4.1318864774624306E-2</v>
      </c>
      <c r="Y4663" s="66">
        <f t="shared" si="2308"/>
        <v>-1.8962722852512156E-2</v>
      </c>
      <c r="Z4663" s="61">
        <f t="shared" si="2309"/>
        <v>8.9270423017640353E-3</v>
      </c>
      <c r="AA4663" s="67">
        <f t="shared" si="2310"/>
        <v>24.585263157894737</v>
      </c>
      <c r="AB4663" s="68">
        <f t="shared" si="2311"/>
        <v>6.7260579064588044E-2</v>
      </c>
      <c r="AC4663" s="69">
        <f t="shared" si="2312"/>
        <v>9.5111944672371385E-2</v>
      </c>
      <c r="AD4663" s="70">
        <f>_xlfn.PERCENTILE.EXC(AC4663:$AC$5675,0.5)</f>
        <v>5.9293632379479176E-2</v>
      </c>
      <c r="AE4663" s="70">
        <f>_xlfn.PERCENTILE.EXC($AC4663:AC$5675,0.35)</f>
        <v>3.5398772230302675E-2</v>
      </c>
      <c r="AF4663" s="71">
        <f t="shared" si="2301"/>
        <v>2.3267272585223566E-2</v>
      </c>
      <c r="AG4663" s="70">
        <f t="shared" si="2302"/>
        <v>-0.13924029634177276</v>
      </c>
      <c r="AH4663" s="70">
        <f t="shared" si="2303"/>
        <v>-0.18651576723388588</v>
      </c>
      <c r="AI4663" s="61" t="str">
        <f t="shared" si="2298"/>
        <v>Short VOL</v>
      </c>
      <c r="AJ4663" s="68" t="str">
        <f t="shared" si="2299"/>
        <v>Short VOL</v>
      </c>
      <c r="AK4663" s="72"/>
      <c r="AL4663" s="73"/>
      <c r="AM4663" s="72"/>
      <c r="AN4663" s="73"/>
      <c r="AO4663" s="74"/>
      <c r="AP4663" s="20"/>
      <c r="AQ4663" s="74"/>
      <c r="AR4663" s="20"/>
      <c r="AS4663" s="74"/>
      <c r="AT4663" s="20"/>
      <c r="AU4663" s="74" t="str">
        <f t="shared" si="2313"/>
        <v>00631L</v>
      </c>
      <c r="AV4663" s="20">
        <f t="shared" si="2296"/>
        <v>1</v>
      </c>
      <c r="AW4663" s="74" t="str">
        <f t="shared" si="2314"/>
        <v>00631L</v>
      </c>
      <c r="AX4663" s="20">
        <f t="shared" si="2315"/>
        <v>1</v>
      </c>
      <c r="AY4663" s="20">
        <f t="shared" si="2297"/>
        <v>1</v>
      </c>
      <c r="AZ4663" s="116">
        <v>39545</v>
      </c>
      <c r="BA4663" s="116"/>
      <c r="BB4663" s="20"/>
      <c r="BC4663" s="20"/>
      <c r="BD4663" s="76"/>
      <c r="BE4663" s="77"/>
      <c r="BF4663" s="77"/>
    </row>
    <row r="4664" spans="1:58" s="23" customFormat="1" ht="15.75" customHeight="1" x14ac:dyDescent="0.4">
      <c r="A4664" s="116">
        <v>39541</v>
      </c>
      <c r="B4664" s="112">
        <v>24.27</v>
      </c>
      <c r="C4664" s="112">
        <v>24.94</v>
      </c>
      <c r="D4664" s="112">
        <v>24.65</v>
      </c>
      <c r="E4664" s="112">
        <v>24.54</v>
      </c>
      <c r="F4664" s="112">
        <v>24.57</v>
      </c>
      <c r="G4664" s="112">
        <v>24.45</v>
      </c>
      <c r="H4664" s="113">
        <v>24.311</v>
      </c>
      <c r="I4664" s="90">
        <f t="shared" si="2316"/>
        <v>24.657894736842106</v>
      </c>
      <c r="J4664" s="90">
        <f t="shared" si="2317"/>
        <v>24.772105263157894</v>
      </c>
      <c r="K4664" s="114">
        <v>8</v>
      </c>
      <c r="L4664" s="115">
        <v>5.2631578947368418E-2</v>
      </c>
      <c r="M4664" s="11"/>
      <c r="N4664" s="90">
        <v>23.21</v>
      </c>
      <c r="O4664" s="90">
        <v>24.12</v>
      </c>
      <c r="P4664" s="90">
        <v>24.64</v>
      </c>
      <c r="Q4664" s="90">
        <v>24.55</v>
      </c>
      <c r="R4664" s="63">
        <f t="shared" si="2305"/>
        <v>25.550000000000004</v>
      </c>
      <c r="S4664" s="64">
        <f t="shared" si="2304"/>
        <v>-9.3896713615022991E-3</v>
      </c>
      <c r="T4664" s="65"/>
      <c r="U4664" s="65">
        <f t="shared" si="2300"/>
        <v>0.96227197346600335</v>
      </c>
      <c r="V4664" s="65">
        <f t="shared" si="2306"/>
        <v>0.9419642857142857</v>
      </c>
      <c r="W4664" s="65">
        <f t="shared" si="2307"/>
        <v>0.94541751527494911</v>
      </c>
      <c r="X4664" s="61">
        <f t="shared" si="2295"/>
        <v>2.7606098063452895E-2</v>
      </c>
      <c r="Y4664" s="66">
        <f t="shared" si="2308"/>
        <v>-9.3317033414832603E-3</v>
      </c>
      <c r="Z4664" s="61">
        <f t="shared" si="2309"/>
        <v>4.6318036286018332E-3</v>
      </c>
      <c r="AA4664" s="67">
        <f t="shared" si="2310"/>
        <v>24.657894736842106</v>
      </c>
      <c r="AB4664" s="68">
        <f t="shared" si="2311"/>
        <v>4.5669969840585897E-2</v>
      </c>
      <c r="AC4664" s="69">
        <f t="shared" si="2312"/>
        <v>6.2382366947096306E-2</v>
      </c>
      <c r="AD4664" s="70">
        <f>_xlfn.PERCENTILE.EXC(AC4664:$AC$5675,0.5)</f>
        <v>5.9230722654663955E-2</v>
      </c>
      <c r="AE4664" s="70">
        <f>_xlfn.PERCENTILE.EXC($AC4664:AC$5675,0.35)</f>
        <v>3.523275693794705E-2</v>
      </c>
      <c r="AF4664" s="71">
        <f t="shared" si="2301"/>
        <v>2.3267272585223566E-2</v>
      </c>
      <c r="AG4664" s="70">
        <f t="shared" si="2302"/>
        <v>-0.13924029634177276</v>
      </c>
      <c r="AH4664" s="70">
        <f t="shared" si="2303"/>
        <v>-0.18651576723388588</v>
      </c>
      <c r="AI4664" s="61" t="str">
        <f t="shared" si="2298"/>
        <v>Short VOL</v>
      </c>
      <c r="AJ4664" s="68" t="str">
        <f t="shared" si="2299"/>
        <v>Short VOL</v>
      </c>
      <c r="AK4664" s="72"/>
      <c r="AL4664" s="73"/>
      <c r="AM4664" s="72"/>
      <c r="AN4664" s="73"/>
      <c r="AO4664" s="74"/>
      <c r="AP4664" s="20"/>
      <c r="AQ4664" s="74"/>
      <c r="AR4664" s="20"/>
      <c r="AS4664" s="74"/>
      <c r="AT4664" s="20"/>
      <c r="AU4664" s="74" t="str">
        <f t="shared" si="2313"/>
        <v>00631L</v>
      </c>
      <c r="AV4664" s="20">
        <f t="shared" si="2296"/>
        <v>1</v>
      </c>
      <c r="AW4664" s="74" t="str">
        <f t="shared" si="2314"/>
        <v>00631L</v>
      </c>
      <c r="AX4664" s="20">
        <f t="shared" si="2315"/>
        <v>1</v>
      </c>
      <c r="AY4664" s="20">
        <f t="shared" si="2297"/>
        <v>1</v>
      </c>
      <c r="AZ4664" s="116">
        <v>39542</v>
      </c>
      <c r="BA4664" s="116"/>
      <c r="BB4664" s="20"/>
      <c r="BC4664" s="20"/>
      <c r="BD4664" s="76"/>
      <c r="BE4664" s="77"/>
      <c r="BF4664" s="77"/>
    </row>
    <row r="4665" spans="1:58" s="23" customFormat="1" ht="15.75" customHeight="1" x14ac:dyDescent="0.4">
      <c r="A4665" s="116">
        <v>39540</v>
      </c>
      <c r="B4665" s="112">
        <v>24.64</v>
      </c>
      <c r="C4665" s="112">
        <v>25.03</v>
      </c>
      <c r="D4665" s="112">
        <v>24.55</v>
      </c>
      <c r="E4665" s="112">
        <v>24.74</v>
      </c>
      <c r="F4665" s="112">
        <v>24.47</v>
      </c>
      <c r="G4665" s="112">
        <v>24.57</v>
      </c>
      <c r="H4665" s="113">
        <v>24.178000000000001</v>
      </c>
      <c r="I4665" s="90">
        <f t="shared" si="2316"/>
        <v>24.845263157894738</v>
      </c>
      <c r="J4665" s="90">
        <f t="shared" si="2317"/>
        <v>24.777368421052632</v>
      </c>
      <c r="K4665" s="114">
        <v>9</v>
      </c>
      <c r="L4665" s="115">
        <v>5.2631578947368418E-2</v>
      </c>
      <c r="M4665" s="11"/>
      <c r="N4665" s="90">
        <v>23.43</v>
      </c>
      <c r="O4665" s="90">
        <v>24.3</v>
      </c>
      <c r="P4665" s="90">
        <v>24.66</v>
      </c>
      <c r="Q4665" s="90">
        <v>24.55</v>
      </c>
      <c r="R4665" s="63">
        <f t="shared" si="2305"/>
        <v>25.53</v>
      </c>
      <c r="S4665" s="64">
        <f t="shared" si="2304"/>
        <v>3.3068783068783067E-2</v>
      </c>
      <c r="T4665" s="65"/>
      <c r="U4665" s="65">
        <f t="shared" si="2300"/>
        <v>0.96419753086419746</v>
      </c>
      <c r="V4665" s="65">
        <f t="shared" si="2306"/>
        <v>0.95012165450121655</v>
      </c>
      <c r="W4665" s="65">
        <f t="shared" si="2307"/>
        <v>0.95437881873727082</v>
      </c>
      <c r="X4665" s="61">
        <f t="shared" si="2295"/>
        <v>1.5827922077922101E-2</v>
      </c>
      <c r="Y4665" s="66">
        <f t="shared" si="2308"/>
        <v>-2.2716248989490609E-2</v>
      </c>
      <c r="Z4665" s="61">
        <f t="shared" si="2309"/>
        <v>-2.7327034698979374E-3</v>
      </c>
      <c r="AA4665" s="67">
        <f t="shared" si="2310"/>
        <v>24.845263157894738</v>
      </c>
      <c r="AB4665" s="68">
        <f t="shared" si="2311"/>
        <v>5.1643192488262948E-2</v>
      </c>
      <c r="AC4665" s="69">
        <f t="shared" si="2312"/>
        <v>6.0403890648516374E-2</v>
      </c>
      <c r="AD4665" s="70">
        <f>_xlfn.PERCENTILE.EXC(AC4665:$AC$5675,0.5)</f>
        <v>5.9167812929848733E-2</v>
      </c>
      <c r="AE4665" s="70">
        <f>_xlfn.PERCENTILE.EXC($AC4665:AC$5675,0.35)</f>
        <v>3.5066741645591454E-2</v>
      </c>
      <c r="AF4665" s="71">
        <f t="shared" si="2301"/>
        <v>2.3267272585223566E-2</v>
      </c>
      <c r="AG4665" s="70">
        <f t="shared" si="2302"/>
        <v>-0.13924029634177276</v>
      </c>
      <c r="AH4665" s="70">
        <f t="shared" si="2303"/>
        <v>-0.18651576723388588</v>
      </c>
      <c r="AI4665" s="61" t="str">
        <f t="shared" si="2298"/>
        <v>Short VOL</v>
      </c>
      <c r="AJ4665" s="68" t="str">
        <f t="shared" si="2299"/>
        <v>Short VOL</v>
      </c>
      <c r="AK4665" s="72"/>
      <c r="AL4665" s="73"/>
      <c r="AM4665" s="72"/>
      <c r="AN4665" s="73"/>
      <c r="AO4665" s="74"/>
      <c r="AP4665" s="20"/>
      <c r="AQ4665" s="74"/>
      <c r="AR4665" s="20"/>
      <c r="AS4665" s="74"/>
      <c r="AT4665" s="20"/>
      <c r="AU4665" s="74" t="str">
        <f t="shared" si="2313"/>
        <v>00631L</v>
      </c>
      <c r="AV4665" s="20">
        <f t="shared" si="2296"/>
        <v>1</v>
      </c>
      <c r="AW4665" s="74" t="str">
        <f t="shared" si="2314"/>
        <v>00631L</v>
      </c>
      <c r="AX4665" s="20">
        <f t="shared" si="2315"/>
        <v>1</v>
      </c>
      <c r="AY4665" s="20">
        <f t="shared" si="2297"/>
        <v>1</v>
      </c>
      <c r="AZ4665" s="116">
        <v>39541</v>
      </c>
      <c r="BA4665" s="116"/>
      <c r="BB4665" s="20"/>
      <c r="BC4665" s="20"/>
      <c r="BD4665" s="76"/>
      <c r="BE4665" s="77"/>
      <c r="BF4665" s="77"/>
    </row>
    <row r="4666" spans="1:58" s="23" customFormat="1" ht="15.75" customHeight="1" x14ac:dyDescent="0.4">
      <c r="A4666" s="116">
        <v>39539</v>
      </c>
      <c r="B4666" s="112">
        <v>24</v>
      </c>
      <c r="C4666" s="112">
        <v>24.85</v>
      </c>
      <c r="D4666" s="112">
        <v>24.59</v>
      </c>
      <c r="E4666" s="112">
        <v>24.58</v>
      </c>
      <c r="F4666" s="112">
        <v>24.5</v>
      </c>
      <c r="G4666" s="112">
        <v>24.55</v>
      </c>
      <c r="H4666" s="113">
        <v>24.422000000000001</v>
      </c>
      <c r="I4666" s="90">
        <f t="shared" si="2316"/>
        <v>24.402631578947368</v>
      </c>
      <c r="J4666" s="90">
        <f t="shared" si="2317"/>
        <v>24.72684210526316</v>
      </c>
      <c r="K4666" s="114">
        <v>10</v>
      </c>
      <c r="L4666" s="115">
        <v>5.2631578947368418E-2</v>
      </c>
      <c r="M4666" s="11"/>
      <c r="N4666" s="90">
        <v>22.68</v>
      </c>
      <c r="O4666" s="90">
        <v>23.61</v>
      </c>
      <c r="P4666" s="90">
        <v>24.2</v>
      </c>
      <c r="Q4666" s="90">
        <v>24.17</v>
      </c>
      <c r="R4666" s="63">
        <f t="shared" si="2305"/>
        <v>25.130000000000003</v>
      </c>
      <c r="S4666" s="64">
        <f t="shared" si="2304"/>
        <v>-0.11440843420538852</v>
      </c>
      <c r="T4666" s="65"/>
      <c r="U4666" s="65">
        <f t="shared" si="2300"/>
        <v>0.96060991105463789</v>
      </c>
      <c r="V4666" s="65">
        <f t="shared" si="2306"/>
        <v>0.93719008264462811</v>
      </c>
      <c r="W4666" s="65">
        <f t="shared" si="2307"/>
        <v>0.93835333057509296</v>
      </c>
      <c r="X4666" s="61">
        <f t="shared" si="2295"/>
        <v>3.5416666666666728E-2</v>
      </c>
      <c r="Y4666" s="66">
        <f t="shared" si="2308"/>
        <v>-6.4279902359641056E-3</v>
      </c>
      <c r="Z4666" s="61">
        <f t="shared" si="2309"/>
        <v>1.3285883748517293E-2</v>
      </c>
      <c r="AA4666" s="67">
        <f t="shared" si="2310"/>
        <v>24.402631578947371</v>
      </c>
      <c r="AB4666" s="68">
        <f t="shared" si="2311"/>
        <v>5.8201058201058212E-2</v>
      </c>
      <c r="AC4666" s="69">
        <f t="shared" si="2312"/>
        <v>7.5953773322194523E-2</v>
      </c>
      <c r="AD4666" s="70">
        <f>_xlfn.PERCENTILE.EXC(AC4666:$AC$5675,0.5)</f>
        <v>5.9129178900821762E-2</v>
      </c>
      <c r="AE4666" s="70">
        <f>_xlfn.PERCENTILE.EXC($AC4666:AC$5675,0.35)</f>
        <v>3.4959869696189187E-2</v>
      </c>
      <c r="AF4666" s="71">
        <f t="shared" si="2301"/>
        <v>2.3267272585223566E-2</v>
      </c>
      <c r="AG4666" s="70">
        <f t="shared" si="2302"/>
        <v>-0.13924029634177276</v>
      </c>
      <c r="AH4666" s="70">
        <f t="shared" si="2303"/>
        <v>-0.18651576723388588</v>
      </c>
      <c r="AI4666" s="61" t="str">
        <f t="shared" si="2298"/>
        <v>Short VOL</v>
      </c>
      <c r="AJ4666" s="68" t="str">
        <f t="shared" si="2299"/>
        <v>Short VOL</v>
      </c>
      <c r="AK4666" s="72"/>
      <c r="AL4666" s="73"/>
      <c r="AM4666" s="72"/>
      <c r="AN4666" s="73"/>
      <c r="AO4666" s="74"/>
      <c r="AP4666" s="20"/>
      <c r="AQ4666" s="74"/>
      <c r="AR4666" s="20"/>
      <c r="AS4666" s="74"/>
      <c r="AT4666" s="20"/>
      <c r="AU4666" s="74" t="str">
        <f t="shared" si="2313"/>
        <v>00631L</v>
      </c>
      <c r="AV4666" s="20">
        <f t="shared" si="2296"/>
        <v>1</v>
      </c>
      <c r="AW4666" s="74" t="str">
        <f t="shared" si="2314"/>
        <v>00631L</v>
      </c>
      <c r="AX4666" s="20">
        <f t="shared" si="2315"/>
        <v>1</v>
      </c>
      <c r="AY4666" s="20">
        <f t="shared" si="2297"/>
        <v>1</v>
      </c>
      <c r="AZ4666" s="116">
        <v>39540</v>
      </c>
      <c r="BA4666" s="116"/>
      <c r="BB4666" s="20"/>
      <c r="BC4666" s="20"/>
      <c r="BD4666" s="76"/>
      <c r="BE4666" s="77"/>
      <c r="BF4666" s="77"/>
    </row>
    <row r="4667" spans="1:58" s="23" customFormat="1" ht="15.75" customHeight="1" x14ac:dyDescent="0.4">
      <c r="A4667" s="116">
        <v>39538</v>
      </c>
      <c r="B4667" s="112">
        <v>26.01</v>
      </c>
      <c r="C4667" s="112">
        <v>26.3</v>
      </c>
      <c r="D4667" s="112">
        <v>25.92</v>
      </c>
      <c r="E4667" s="112">
        <v>25.78</v>
      </c>
      <c r="F4667" s="112">
        <v>25.62</v>
      </c>
      <c r="G4667" s="112">
        <v>25.53</v>
      </c>
      <c r="H4667" s="113">
        <v>25.414000000000001</v>
      </c>
      <c r="I4667" s="90">
        <f t="shared" si="2316"/>
        <v>26.132105263157897</v>
      </c>
      <c r="J4667" s="90">
        <f t="shared" si="2317"/>
        <v>26.14</v>
      </c>
      <c r="K4667" s="114">
        <v>11</v>
      </c>
      <c r="L4667" s="115">
        <v>5.2631578947368418E-2</v>
      </c>
      <c r="M4667" s="11"/>
      <c r="N4667" s="90">
        <v>25.61</v>
      </c>
      <c r="O4667" s="90">
        <v>25.64</v>
      </c>
      <c r="P4667" s="90">
        <v>25.75</v>
      </c>
      <c r="Q4667" s="90">
        <v>25.27</v>
      </c>
      <c r="R4667" s="63">
        <f t="shared" si="2305"/>
        <v>25.78</v>
      </c>
      <c r="S4667" s="64">
        <f t="shared" si="2304"/>
        <v>-3.8895371450797908E-3</v>
      </c>
      <c r="T4667" s="65"/>
      <c r="U4667" s="65">
        <f t="shared" si="2300"/>
        <v>0.99882995319812784</v>
      </c>
      <c r="V4667" s="65">
        <f t="shared" si="2306"/>
        <v>0.99456310679611648</v>
      </c>
      <c r="W4667" s="65">
        <f t="shared" si="2307"/>
        <v>1.0134546893549663</v>
      </c>
      <c r="X4667" s="61">
        <f t="shared" ref="X4667:X4730" si="2318">(C4667-B4667)/B4667</f>
        <v>1.1149557862360597E-2</v>
      </c>
      <c r="Y4667" s="66">
        <f t="shared" si="2308"/>
        <v>-1.4197051978277721E-2</v>
      </c>
      <c r="Z4667" s="61">
        <f t="shared" si="2309"/>
        <v>3.0210871885758044E-4</v>
      </c>
      <c r="AA4667" s="67">
        <f t="shared" si="2310"/>
        <v>26.132105263157897</v>
      </c>
      <c r="AB4667" s="68">
        <f t="shared" si="2311"/>
        <v>1.5618898867629915E-2</v>
      </c>
      <c r="AC4667" s="69">
        <f t="shared" si="2312"/>
        <v>2.0386773258801137E-2</v>
      </c>
      <c r="AD4667" s="70">
        <f>_xlfn.PERCENTILE.EXC(AC4667:$AC$5675,0.5)</f>
        <v>5.9090544871794791E-2</v>
      </c>
      <c r="AE4667" s="70">
        <f>_xlfn.PERCENTILE.EXC($AC4667:AC$5675,0.35)</f>
        <v>3.4931855537391365E-2</v>
      </c>
      <c r="AF4667" s="71">
        <f t="shared" si="2301"/>
        <v>2.3267272585223566E-2</v>
      </c>
      <c r="AG4667" s="70">
        <f t="shared" si="2302"/>
        <v>-0.13924029634177276</v>
      </c>
      <c r="AH4667" s="70">
        <f t="shared" si="2303"/>
        <v>-0.18651576723388588</v>
      </c>
      <c r="AI4667" s="61" t="str">
        <f t="shared" si="2298"/>
        <v>Safety</v>
      </c>
      <c r="AJ4667" s="68" t="str">
        <f t="shared" si="2299"/>
        <v>Safety</v>
      </c>
      <c r="AK4667" s="72"/>
      <c r="AL4667" s="73"/>
      <c r="AM4667" s="72"/>
      <c r="AN4667" s="73"/>
      <c r="AO4667" s="74"/>
      <c r="AP4667" s="20"/>
      <c r="AQ4667" s="74"/>
      <c r="AR4667" s="20"/>
      <c r="AS4667" s="74"/>
      <c r="AT4667" s="20"/>
      <c r="AU4667" s="74" t="str">
        <f t="shared" si="2313"/>
        <v>00635U</v>
      </c>
      <c r="AV4667" s="20">
        <f t="shared" si="2296"/>
        <v>0</v>
      </c>
      <c r="AW4667" s="74" t="str">
        <f t="shared" si="2314"/>
        <v>00635U</v>
      </c>
      <c r="AX4667" s="20">
        <f t="shared" si="2315"/>
        <v>0</v>
      </c>
      <c r="AY4667" s="20">
        <f t="shared" si="2297"/>
        <v>1</v>
      </c>
      <c r="AZ4667" s="116">
        <v>39539</v>
      </c>
      <c r="BA4667" s="116"/>
      <c r="BB4667" s="20"/>
      <c r="BC4667" s="20"/>
      <c r="BD4667" s="76"/>
      <c r="BE4667" s="77"/>
      <c r="BF4667" s="77"/>
    </row>
    <row r="4668" spans="1:58" s="23" customFormat="1" ht="15.75" customHeight="1" x14ac:dyDescent="0.4">
      <c r="A4668" s="116">
        <v>39535</v>
      </c>
      <c r="B4668" s="112">
        <v>26.6</v>
      </c>
      <c r="C4668" s="112">
        <v>26.59</v>
      </c>
      <c r="D4668" s="112">
        <v>26.16</v>
      </c>
      <c r="E4668" s="112">
        <v>26.24</v>
      </c>
      <c r="F4668" s="112">
        <v>25.76</v>
      </c>
      <c r="G4668" s="112">
        <v>25.53</v>
      </c>
      <c r="H4668" s="113">
        <v>25.474</v>
      </c>
      <c r="I4668" s="90">
        <f t="shared" si="2316"/>
        <v>26.596315789473685</v>
      </c>
      <c r="J4668" s="90">
        <f t="shared" si="2317"/>
        <v>26.431578947368422</v>
      </c>
      <c r="K4668" s="114">
        <v>12</v>
      </c>
      <c r="L4668" s="115">
        <v>5.2631578947368418E-2</v>
      </c>
      <c r="M4668" s="11"/>
      <c r="N4668" s="90">
        <v>25.71</v>
      </c>
      <c r="O4668" s="90">
        <v>26.24</v>
      </c>
      <c r="P4668" s="90">
        <v>26.24</v>
      </c>
      <c r="Q4668" s="90">
        <v>25.69</v>
      </c>
      <c r="R4668" s="63">
        <f t="shared" si="2305"/>
        <v>26.769999999999996</v>
      </c>
      <c r="S4668" s="64">
        <f t="shared" si="2304"/>
        <v>-6.5687789799071935E-3</v>
      </c>
      <c r="T4668" s="65"/>
      <c r="U4668" s="65">
        <f t="shared" si="2300"/>
        <v>0.97980182926829273</v>
      </c>
      <c r="V4668" s="65">
        <f t="shared" si="2306"/>
        <v>0.97980182926829273</v>
      </c>
      <c r="W4668" s="65">
        <f t="shared" si="2307"/>
        <v>1.0007785130400935</v>
      </c>
      <c r="X4668" s="61">
        <f t="shared" si="2318"/>
        <v>-3.7593984962411888E-4</v>
      </c>
      <c r="Y4668" s="66">
        <f t="shared" si="2308"/>
        <v>-2.9192073170731643E-2</v>
      </c>
      <c r="Z4668" s="61">
        <f t="shared" si="2309"/>
        <v>-6.1939722557536707E-3</v>
      </c>
      <c r="AA4668" s="67">
        <f t="shared" si="2310"/>
        <v>26.596315789473685</v>
      </c>
      <c r="AB4668" s="68">
        <f t="shared" si="2311"/>
        <v>3.4616880591209667E-2</v>
      </c>
      <c r="AC4668" s="69">
        <f t="shared" si="2312"/>
        <v>3.4473581854285659E-2</v>
      </c>
      <c r="AD4668" s="70">
        <f>_xlfn.PERCENTILE.EXC(AC4668:$AC$5675,0.5)</f>
        <v>5.9129178900821762E-2</v>
      </c>
      <c r="AE4668" s="70">
        <f>_xlfn.PERCENTILE.EXC($AC4668:AC$5675,0.35)</f>
        <v>3.5043025175254934E-2</v>
      </c>
      <c r="AF4668" s="71">
        <f t="shared" si="2301"/>
        <v>2.3294366630712056E-2</v>
      </c>
      <c r="AG4668" s="70">
        <f t="shared" si="2302"/>
        <v>-0.13924029634177276</v>
      </c>
      <c r="AH4668" s="70">
        <f t="shared" si="2303"/>
        <v>-0.18651576723388588</v>
      </c>
      <c r="AI4668" s="61" t="str">
        <f t="shared" si="2298"/>
        <v>Safety</v>
      </c>
      <c r="AJ4668" s="68" t="str">
        <f t="shared" si="2299"/>
        <v>Short VOL</v>
      </c>
      <c r="AK4668" s="72"/>
      <c r="AL4668" s="73"/>
      <c r="AM4668" s="72"/>
      <c r="AN4668" s="73"/>
      <c r="AO4668" s="74"/>
      <c r="AP4668" s="20"/>
      <c r="AQ4668" s="74"/>
      <c r="AR4668" s="20"/>
      <c r="AS4668" s="74"/>
      <c r="AT4668" s="20"/>
      <c r="AU4668" s="74" t="str">
        <f t="shared" si="2313"/>
        <v>00631L</v>
      </c>
      <c r="AV4668" s="20">
        <f t="shared" si="2296"/>
        <v>1</v>
      </c>
      <c r="AW4668" s="74" t="str">
        <f t="shared" si="2314"/>
        <v>00635U</v>
      </c>
      <c r="AX4668" s="20">
        <f t="shared" si="2315"/>
        <v>0</v>
      </c>
      <c r="AY4668" s="20">
        <f t="shared" si="2297"/>
        <v>1</v>
      </c>
      <c r="AZ4668" s="116">
        <v>39538</v>
      </c>
      <c r="BA4668" s="116"/>
      <c r="BB4668" s="20"/>
      <c r="BC4668" s="20"/>
      <c r="BD4668" s="76"/>
      <c r="BE4668" s="77"/>
      <c r="BF4668" s="77"/>
    </row>
    <row r="4669" spans="1:58" s="23" customFormat="1" ht="15.75" customHeight="1" x14ac:dyDescent="0.4">
      <c r="A4669" s="116">
        <v>39534</v>
      </c>
      <c r="B4669" s="112">
        <v>26.64</v>
      </c>
      <c r="C4669" s="112">
        <v>26.46</v>
      </c>
      <c r="D4669" s="112">
        <v>26.22</v>
      </c>
      <c r="E4669" s="112">
        <v>26.05</v>
      </c>
      <c r="F4669" s="112">
        <v>25.81</v>
      </c>
      <c r="G4669" s="112">
        <v>25.35</v>
      </c>
      <c r="H4669" s="113">
        <v>25.245000000000001</v>
      </c>
      <c r="I4669" s="90">
        <f t="shared" si="2316"/>
        <v>26.583157894736843</v>
      </c>
      <c r="J4669" s="90">
        <f t="shared" si="2317"/>
        <v>26.38421052631579</v>
      </c>
      <c r="K4669" s="114">
        <v>13</v>
      </c>
      <c r="L4669" s="115">
        <v>5.2631578947368418E-2</v>
      </c>
      <c r="M4669" s="11"/>
      <c r="N4669" s="90">
        <v>25.88</v>
      </c>
      <c r="O4669" s="90">
        <v>26.28</v>
      </c>
      <c r="P4669" s="90">
        <v>26.27</v>
      </c>
      <c r="Q4669" s="90">
        <v>25.1</v>
      </c>
      <c r="R4669" s="63">
        <f t="shared" si="2305"/>
        <v>26.669999999999998</v>
      </c>
      <c r="S4669" s="64">
        <f t="shared" si="2304"/>
        <v>-7.6687116564416909E-3</v>
      </c>
      <c r="T4669" s="65"/>
      <c r="U4669" s="65">
        <f t="shared" si="2300"/>
        <v>0.98477929984779289</v>
      </c>
      <c r="V4669" s="65">
        <f t="shared" si="2306"/>
        <v>0.98515416825275981</v>
      </c>
      <c r="W4669" s="65">
        <f t="shared" si="2307"/>
        <v>1.0310756972111552</v>
      </c>
      <c r="X4669" s="61">
        <f t="shared" si="2318"/>
        <v>-6.7567567567567459E-3</v>
      </c>
      <c r="Y4669" s="66">
        <f t="shared" si="2308"/>
        <v>-3.0902111324376189E-2</v>
      </c>
      <c r="Z4669" s="61">
        <f t="shared" si="2309"/>
        <v>-7.4839629365644929E-3</v>
      </c>
      <c r="AA4669" s="67">
        <f t="shared" si="2310"/>
        <v>26.583157894736843</v>
      </c>
      <c r="AB4669" s="68">
        <f t="shared" si="2311"/>
        <v>2.9366306027820772E-2</v>
      </c>
      <c r="AC4669" s="69">
        <f t="shared" si="2312"/>
        <v>2.7169934108842497E-2</v>
      </c>
      <c r="AD4669" s="70">
        <f>_xlfn.PERCENTILE.EXC(AC4669:$AC$5675,0.5)</f>
        <v>5.9167812929848733E-2</v>
      </c>
      <c r="AE4669" s="70">
        <f>_xlfn.PERCENTILE.EXC($AC4669:AC$5675,0.35)</f>
        <v>3.5351339289629635E-2</v>
      </c>
      <c r="AF4669" s="71">
        <f t="shared" si="2301"/>
        <v>2.3294366630712056E-2</v>
      </c>
      <c r="AG4669" s="70">
        <f t="shared" si="2302"/>
        <v>-0.13924029634177276</v>
      </c>
      <c r="AH4669" s="70">
        <f t="shared" si="2303"/>
        <v>-0.18651576723388588</v>
      </c>
      <c r="AI4669" s="61" t="str">
        <f t="shared" si="2298"/>
        <v>Safety</v>
      </c>
      <c r="AJ4669" s="68" t="str">
        <f t="shared" si="2299"/>
        <v>Short VOL</v>
      </c>
      <c r="AK4669" s="72"/>
      <c r="AL4669" s="73"/>
      <c r="AM4669" s="72"/>
      <c r="AN4669" s="73"/>
      <c r="AO4669" s="74"/>
      <c r="AP4669" s="20"/>
      <c r="AQ4669" s="74"/>
      <c r="AR4669" s="20"/>
      <c r="AS4669" s="74"/>
      <c r="AT4669" s="20"/>
      <c r="AU4669" s="74" t="str">
        <f t="shared" si="2313"/>
        <v>00631L</v>
      </c>
      <c r="AV4669" s="20">
        <f t="shared" si="2296"/>
        <v>1</v>
      </c>
      <c r="AW4669" s="74" t="str">
        <f t="shared" si="2314"/>
        <v>00635U</v>
      </c>
      <c r="AX4669" s="20">
        <f t="shared" si="2315"/>
        <v>0</v>
      </c>
      <c r="AY4669" s="20">
        <f t="shared" si="2297"/>
        <v>1</v>
      </c>
      <c r="AZ4669" s="116">
        <v>39535</v>
      </c>
      <c r="BA4669" s="116"/>
      <c r="BB4669" s="20"/>
      <c r="BC4669" s="20"/>
      <c r="BD4669" s="76"/>
      <c r="BE4669" s="77"/>
      <c r="BF4669" s="77"/>
    </row>
    <row r="4670" spans="1:58" s="23" customFormat="1" ht="15.75" customHeight="1" x14ac:dyDescent="0.4">
      <c r="A4670" s="116">
        <v>39533</v>
      </c>
      <c r="B4670" s="112">
        <v>26.95</v>
      </c>
      <c r="C4670" s="112">
        <v>26.32</v>
      </c>
      <c r="D4670" s="112">
        <v>26.15</v>
      </c>
      <c r="E4670" s="112">
        <v>26.14</v>
      </c>
      <c r="F4670" s="112">
        <v>25.83</v>
      </c>
      <c r="G4670" s="112">
        <v>25.39</v>
      </c>
      <c r="H4670" s="113">
        <v>25.306999999999999</v>
      </c>
      <c r="I4670" s="90">
        <f t="shared" si="2316"/>
        <v>26.784210526315789</v>
      </c>
      <c r="J4670" s="90">
        <f t="shared" si="2317"/>
        <v>26.275263157894738</v>
      </c>
      <c r="K4670" s="114">
        <v>14</v>
      </c>
      <c r="L4670" s="115">
        <v>5.2631578947368418E-2</v>
      </c>
      <c r="M4670" s="11"/>
      <c r="N4670" s="90">
        <v>26.08</v>
      </c>
      <c r="O4670" s="90">
        <v>26.61</v>
      </c>
      <c r="P4670" s="90">
        <v>26.49</v>
      </c>
      <c r="Q4670" s="90">
        <v>25.16</v>
      </c>
      <c r="R4670" s="63">
        <f t="shared" si="2305"/>
        <v>27.019999999999996</v>
      </c>
      <c r="S4670" s="64">
        <f t="shared" si="2304"/>
        <v>1.3996889580093291E-2</v>
      </c>
      <c r="T4670" s="65"/>
      <c r="U4670" s="65">
        <f t="shared" si="2300"/>
        <v>0.98008267568583241</v>
      </c>
      <c r="V4670" s="65">
        <f t="shared" si="2306"/>
        <v>0.98452246130615328</v>
      </c>
      <c r="W4670" s="65">
        <f t="shared" si="2307"/>
        <v>1.0365659777424483</v>
      </c>
      <c r="X4670" s="61">
        <f t="shared" si="2318"/>
        <v>-2.3376623376623339E-2</v>
      </c>
      <c r="Y4670" s="66">
        <f t="shared" si="2308"/>
        <v>-3.1866870696251028E-2</v>
      </c>
      <c r="Z4670" s="61">
        <f t="shared" si="2309"/>
        <v>-1.9001768520337924E-2</v>
      </c>
      <c r="AA4670" s="67">
        <f t="shared" si="2310"/>
        <v>26.784210526315789</v>
      </c>
      <c r="AB4670" s="68">
        <f t="shared" si="2311"/>
        <v>3.3358895705521516E-2</v>
      </c>
      <c r="AC4670" s="69">
        <f t="shared" si="2312"/>
        <v>2.700193735873431E-2</v>
      </c>
      <c r="AD4670" s="70">
        <f>_xlfn.PERCENTILE.EXC(AC4670:$AC$5675,0.5)</f>
        <v>5.9230722654663955E-2</v>
      </c>
      <c r="AE4670" s="70">
        <f>_xlfn.PERCENTILE.EXC($AC4670:AC$5675,0.35)</f>
        <v>3.5466394986893864E-2</v>
      </c>
      <c r="AF4670" s="71">
        <f t="shared" si="2301"/>
        <v>2.3294366630712056E-2</v>
      </c>
      <c r="AG4670" s="70">
        <f t="shared" si="2302"/>
        <v>-0.13924029634177276</v>
      </c>
      <c r="AH4670" s="70">
        <f t="shared" si="2303"/>
        <v>-0.18651576723388588</v>
      </c>
      <c r="AI4670" s="61" t="str">
        <f t="shared" si="2298"/>
        <v>Safety</v>
      </c>
      <c r="AJ4670" s="68" t="str">
        <f t="shared" si="2299"/>
        <v>Short VOL</v>
      </c>
      <c r="AK4670" s="72"/>
      <c r="AL4670" s="73"/>
      <c r="AM4670" s="72"/>
      <c r="AN4670" s="73"/>
      <c r="AO4670" s="74"/>
      <c r="AP4670" s="20"/>
      <c r="AQ4670" s="74"/>
      <c r="AR4670" s="20"/>
      <c r="AS4670" s="74"/>
      <c r="AT4670" s="20"/>
      <c r="AU4670" s="74" t="str">
        <f t="shared" si="2313"/>
        <v>00631L</v>
      </c>
      <c r="AV4670" s="20">
        <f t="shared" si="2296"/>
        <v>1</v>
      </c>
      <c r="AW4670" s="74" t="str">
        <f t="shared" si="2314"/>
        <v>00635U</v>
      </c>
      <c r="AX4670" s="20">
        <f t="shared" si="2315"/>
        <v>0</v>
      </c>
      <c r="AY4670" s="20">
        <f t="shared" si="2297"/>
        <v>1</v>
      </c>
      <c r="AZ4670" s="116">
        <v>39534</v>
      </c>
      <c r="BA4670" s="116"/>
      <c r="BB4670" s="20"/>
      <c r="BC4670" s="20"/>
      <c r="BD4670" s="76"/>
      <c r="BE4670" s="77"/>
      <c r="BF4670" s="77"/>
    </row>
    <row r="4671" spans="1:58" s="23" customFormat="1" ht="15.75" customHeight="1" x14ac:dyDescent="0.4">
      <c r="A4671" s="116">
        <v>39532</v>
      </c>
      <c r="B4671" s="112">
        <v>26.32</v>
      </c>
      <c r="C4671" s="112">
        <v>25.87</v>
      </c>
      <c r="D4671" s="112">
        <v>25.62</v>
      </c>
      <c r="E4671" s="112">
        <v>25.56</v>
      </c>
      <c r="F4671" s="112">
        <v>25.2</v>
      </c>
      <c r="G4671" s="112">
        <v>25.12</v>
      </c>
      <c r="H4671" s="113">
        <v>25.004000000000001</v>
      </c>
      <c r="I4671" s="90">
        <f t="shared" si="2316"/>
        <v>26.225263157894737</v>
      </c>
      <c r="J4671" s="90">
        <f t="shared" si="2317"/>
        <v>25.817368421052631</v>
      </c>
      <c r="K4671" s="114">
        <v>15</v>
      </c>
      <c r="L4671" s="115">
        <v>5.2631578947368418E-2</v>
      </c>
      <c r="M4671" s="11"/>
      <c r="N4671" s="90">
        <v>25.72</v>
      </c>
      <c r="O4671" s="90">
        <v>26.18</v>
      </c>
      <c r="P4671" s="90">
        <v>26.14</v>
      </c>
      <c r="Q4671" s="90">
        <v>24.84</v>
      </c>
      <c r="R4671" s="63">
        <f t="shared" si="2305"/>
        <v>26.6</v>
      </c>
      <c r="S4671" s="64">
        <f t="shared" si="2304"/>
        <v>-3.8865137971245874E-4</v>
      </c>
      <c r="T4671" s="65"/>
      <c r="U4671" s="65">
        <f t="shared" si="2300"/>
        <v>0.9824293353705118</v>
      </c>
      <c r="V4671" s="65">
        <f t="shared" si="2306"/>
        <v>0.98393267023718434</v>
      </c>
      <c r="W4671" s="65">
        <f t="shared" si="2307"/>
        <v>1.0354267310789049</v>
      </c>
      <c r="X4671" s="61">
        <f t="shared" si="2318"/>
        <v>-1.7097264437689941E-2</v>
      </c>
      <c r="Y4671" s="66">
        <f t="shared" si="2308"/>
        <v>-2.1752738654147005E-2</v>
      </c>
      <c r="Z4671" s="61">
        <f t="shared" si="2309"/>
        <v>-1.5553504053945608E-2</v>
      </c>
      <c r="AA4671" s="67">
        <f t="shared" si="2310"/>
        <v>26.225263157894737</v>
      </c>
      <c r="AB4671" s="68">
        <f t="shared" si="2311"/>
        <v>2.3328149300155577E-2</v>
      </c>
      <c r="AC4671" s="69">
        <f t="shared" si="2312"/>
        <v>1.9644757305394184E-2</v>
      </c>
      <c r="AD4671" s="70">
        <f>_xlfn.PERCENTILE.EXC(AC4671:$AC$5675,0.5)</f>
        <v>5.9293632379479176E-2</v>
      </c>
      <c r="AE4671" s="70">
        <f>_xlfn.PERCENTILE.EXC($AC4671:AC$5675,0.35)</f>
        <v>3.5530009392567195E-2</v>
      </c>
      <c r="AF4671" s="71">
        <f t="shared" si="2301"/>
        <v>2.3294366630712056E-2</v>
      </c>
      <c r="AG4671" s="70">
        <f t="shared" si="2302"/>
        <v>-0.13924029634177276</v>
      </c>
      <c r="AH4671" s="70">
        <f t="shared" si="2303"/>
        <v>-0.18651576723388588</v>
      </c>
      <c r="AI4671" s="61" t="str">
        <f t="shared" si="2298"/>
        <v>Safety</v>
      </c>
      <c r="AJ4671" s="68" t="str">
        <f t="shared" si="2299"/>
        <v>Safety</v>
      </c>
      <c r="AK4671" s="72"/>
      <c r="AL4671" s="73"/>
      <c r="AM4671" s="72"/>
      <c r="AN4671" s="73"/>
      <c r="AO4671" s="74"/>
      <c r="AP4671" s="20"/>
      <c r="AQ4671" s="74"/>
      <c r="AR4671" s="20"/>
      <c r="AS4671" s="74"/>
      <c r="AT4671" s="20"/>
      <c r="AU4671" s="74" t="str">
        <f t="shared" si="2313"/>
        <v>00635U</v>
      </c>
      <c r="AV4671" s="20">
        <f t="shared" si="2296"/>
        <v>0</v>
      </c>
      <c r="AW4671" s="74" t="str">
        <f t="shared" si="2314"/>
        <v>00635U</v>
      </c>
      <c r="AX4671" s="20">
        <f t="shared" si="2315"/>
        <v>0</v>
      </c>
      <c r="AY4671" s="20">
        <f t="shared" si="2297"/>
        <v>1</v>
      </c>
      <c r="AZ4671" s="116">
        <v>39533</v>
      </c>
      <c r="BA4671" s="116"/>
      <c r="BB4671" s="20"/>
      <c r="BC4671" s="20"/>
      <c r="BD4671" s="76"/>
      <c r="BE4671" s="77"/>
      <c r="BF4671" s="77"/>
    </row>
    <row r="4672" spans="1:58" s="23" customFormat="1" ht="15.75" customHeight="1" x14ac:dyDescent="0.4">
      <c r="A4672" s="116">
        <v>39531</v>
      </c>
      <c r="B4672" s="112">
        <v>26.35</v>
      </c>
      <c r="C4672" s="112">
        <v>25.71</v>
      </c>
      <c r="D4672" s="112">
        <v>25.41</v>
      </c>
      <c r="E4672" s="112">
        <v>25.6</v>
      </c>
      <c r="F4672" s="112">
        <v>25.3</v>
      </c>
      <c r="G4672" s="112">
        <v>24.71</v>
      </c>
      <c r="H4672" s="113">
        <v>24.954999999999998</v>
      </c>
      <c r="I4672" s="90">
        <f t="shared" si="2316"/>
        <v>26.248947368421053</v>
      </c>
      <c r="J4672" s="90">
        <f t="shared" si="2317"/>
        <v>25.662631578947369</v>
      </c>
      <c r="K4672" s="114">
        <v>16</v>
      </c>
      <c r="L4672" s="115">
        <v>5.2631578947368418E-2</v>
      </c>
      <c r="M4672" s="11"/>
      <c r="N4672" s="90">
        <v>25.73</v>
      </c>
      <c r="O4672" s="90">
        <v>25.96</v>
      </c>
      <c r="P4672" s="90">
        <v>25.91</v>
      </c>
      <c r="Q4672" s="90">
        <v>25.81</v>
      </c>
      <c r="R4672" s="63">
        <f t="shared" si="2305"/>
        <v>26.140000000000004</v>
      </c>
      <c r="S4672" s="64">
        <f t="shared" si="2304"/>
        <v>-3.3433508640120228E-2</v>
      </c>
      <c r="T4672" s="65"/>
      <c r="U4672" s="65">
        <f t="shared" si="2300"/>
        <v>0.99114021571648692</v>
      </c>
      <c r="V4672" s="65">
        <f t="shared" si="2306"/>
        <v>0.99305287533770747</v>
      </c>
      <c r="W4672" s="65">
        <f t="shared" si="2307"/>
        <v>0.99690042619139874</v>
      </c>
      <c r="X4672" s="61">
        <f t="shared" si="2318"/>
        <v>-2.4288425047438351E-2</v>
      </c>
      <c r="Y4672" s="66">
        <f t="shared" si="2308"/>
        <v>-2.5195312500000122E-2</v>
      </c>
      <c r="Z4672" s="61">
        <f t="shared" si="2309"/>
        <v>-2.2336735307681491E-2</v>
      </c>
      <c r="AA4672" s="67">
        <f t="shared" si="2310"/>
        <v>26.248947368421053</v>
      </c>
      <c r="AB4672" s="68">
        <f t="shared" si="2311"/>
        <v>2.4096385542168714E-2</v>
      </c>
      <c r="AC4672" s="69">
        <f t="shared" si="2312"/>
        <v>2.0168961073496021E-2</v>
      </c>
      <c r="AD4672" s="70">
        <f>_xlfn.PERCENTILE.EXC(AC4672:$AC$5675,0.5)</f>
        <v>5.9396402282454741E-2</v>
      </c>
      <c r="AE4672" s="70">
        <f>_xlfn.PERCENTILE.EXC($AC4672:AC$5675,0.35)</f>
        <v>3.5783106158538733E-2</v>
      </c>
      <c r="AF4672" s="71">
        <f t="shared" si="2301"/>
        <v>2.3432246165793067E-2</v>
      </c>
      <c r="AG4672" s="70">
        <f t="shared" si="2302"/>
        <v>-0.13924029634177276</v>
      </c>
      <c r="AH4672" s="70">
        <f t="shared" si="2303"/>
        <v>-0.18651576723388588</v>
      </c>
      <c r="AI4672" s="61" t="str">
        <f t="shared" si="2298"/>
        <v>Safety</v>
      </c>
      <c r="AJ4672" s="68" t="str">
        <f t="shared" si="2299"/>
        <v>Safety</v>
      </c>
      <c r="AK4672" s="72"/>
      <c r="AL4672" s="73"/>
      <c r="AM4672" s="72"/>
      <c r="AN4672" s="73"/>
      <c r="AO4672" s="74"/>
      <c r="AP4672" s="20"/>
      <c r="AQ4672" s="74"/>
      <c r="AR4672" s="20"/>
      <c r="AS4672" s="74"/>
      <c r="AT4672" s="20"/>
      <c r="AU4672" s="74" t="str">
        <f t="shared" si="2313"/>
        <v>00635U</v>
      </c>
      <c r="AV4672" s="20">
        <f t="shared" si="2296"/>
        <v>0</v>
      </c>
      <c r="AW4672" s="74" t="str">
        <f t="shared" si="2314"/>
        <v>00635U</v>
      </c>
      <c r="AX4672" s="20">
        <f t="shared" si="2315"/>
        <v>0</v>
      </c>
      <c r="AY4672" s="20">
        <f t="shared" si="2297"/>
        <v>1</v>
      </c>
      <c r="AZ4672" s="116">
        <v>39532</v>
      </c>
      <c r="BA4672" s="116"/>
      <c r="BB4672" s="20"/>
      <c r="BC4672" s="20"/>
      <c r="BD4672" s="76"/>
      <c r="BE4672" s="77"/>
      <c r="BF4672" s="77"/>
    </row>
    <row r="4673" spans="1:58" s="23" customFormat="1" ht="15.75" customHeight="1" x14ac:dyDescent="0.4">
      <c r="A4673" s="116">
        <v>39527</v>
      </c>
      <c r="B4673" s="112">
        <v>27</v>
      </c>
      <c r="C4673" s="112">
        <v>26.08</v>
      </c>
      <c r="D4673" s="112">
        <v>25.86</v>
      </c>
      <c r="E4673" s="112">
        <v>25.8</v>
      </c>
      <c r="F4673" s="112">
        <v>25.52</v>
      </c>
      <c r="G4673" s="112">
        <v>25.446000000000002</v>
      </c>
      <c r="H4673" s="113">
        <v>25.347999999999999</v>
      </c>
      <c r="I4673" s="90">
        <f t="shared" si="2316"/>
        <v>26.903157894736843</v>
      </c>
      <c r="J4673" s="90">
        <f t="shared" si="2317"/>
        <v>26.056842105263158</v>
      </c>
      <c r="K4673" s="114">
        <v>17</v>
      </c>
      <c r="L4673" s="115">
        <v>5.2631578947368418E-2</v>
      </c>
      <c r="M4673" s="11"/>
      <c r="N4673" s="90">
        <v>26.62</v>
      </c>
      <c r="O4673" s="90">
        <v>27.29</v>
      </c>
      <c r="P4673" s="90">
        <v>26.56</v>
      </c>
      <c r="Q4673" s="90">
        <v>26.34</v>
      </c>
      <c r="R4673" s="63">
        <f t="shared" si="2305"/>
        <v>27.229999999999993</v>
      </c>
      <c r="S4673" s="64">
        <f t="shared" si="2304"/>
        <v>-0.10790884718498656</v>
      </c>
      <c r="T4673" s="65"/>
      <c r="U4673" s="65">
        <f t="shared" si="2300"/>
        <v>0.97544888237449623</v>
      </c>
      <c r="V4673" s="65">
        <f t="shared" si="2306"/>
        <v>1.0022590361445785</v>
      </c>
      <c r="W4673" s="65">
        <f t="shared" si="2307"/>
        <v>1.0106302201974184</v>
      </c>
      <c r="X4673" s="61">
        <f t="shared" si="2318"/>
        <v>-3.4074074074074139E-2</v>
      </c>
      <c r="Y4673" s="66">
        <f t="shared" si="2308"/>
        <v>-1.7519379844961307E-2</v>
      </c>
      <c r="Z4673" s="61">
        <f t="shared" si="2309"/>
        <v>-3.1457860552468929E-2</v>
      </c>
      <c r="AA4673" s="67">
        <f t="shared" si="2310"/>
        <v>26.903157894736843</v>
      </c>
      <c r="AB4673" s="68">
        <f t="shared" si="2311"/>
        <v>1.427498121712994E-2</v>
      </c>
      <c r="AC4673" s="69">
        <f t="shared" si="2312"/>
        <v>1.063703586539602E-2</v>
      </c>
      <c r="AD4673" s="70">
        <f>_xlfn.PERCENTILE.EXC(AC4673:$AC$5675,0.5)</f>
        <v>5.9499172185430313E-2</v>
      </c>
      <c r="AE4673" s="70">
        <f>_xlfn.PERCENTILE.EXC($AC4673:AC$5675,0.35)</f>
        <v>3.5884132710082152E-2</v>
      </c>
      <c r="AF4673" s="71">
        <f t="shared" si="2301"/>
        <v>2.3604396973188398E-2</v>
      </c>
      <c r="AG4673" s="70">
        <f t="shared" si="2302"/>
        <v>-0.13924029634177276</v>
      </c>
      <c r="AH4673" s="70">
        <f t="shared" si="2303"/>
        <v>-0.18651576723388588</v>
      </c>
      <c r="AI4673" s="61" t="str">
        <f t="shared" si="2298"/>
        <v>Safety</v>
      </c>
      <c r="AJ4673" s="68" t="str">
        <f t="shared" si="2299"/>
        <v>Safety</v>
      </c>
      <c r="AK4673" s="72"/>
      <c r="AL4673" s="73"/>
      <c r="AM4673" s="72"/>
      <c r="AN4673" s="73"/>
      <c r="AO4673" s="74"/>
      <c r="AP4673" s="20"/>
      <c r="AQ4673" s="74"/>
      <c r="AR4673" s="20"/>
      <c r="AS4673" s="74"/>
      <c r="AT4673" s="20"/>
      <c r="AU4673" s="74" t="str">
        <f t="shared" si="2313"/>
        <v>00635U</v>
      </c>
      <c r="AV4673" s="20">
        <f t="shared" si="2296"/>
        <v>0</v>
      </c>
      <c r="AW4673" s="74" t="str">
        <f t="shared" si="2314"/>
        <v>00635U</v>
      </c>
      <c r="AX4673" s="20">
        <f t="shared" si="2315"/>
        <v>0</v>
      </c>
      <c r="AY4673" s="20">
        <f t="shared" si="2297"/>
        <v>1</v>
      </c>
      <c r="AZ4673" s="116">
        <v>39531</v>
      </c>
      <c r="BA4673" s="116"/>
      <c r="BB4673" s="20"/>
      <c r="BC4673" s="20"/>
      <c r="BD4673" s="76"/>
      <c r="BE4673" s="77"/>
      <c r="BF4673" s="77"/>
    </row>
    <row r="4674" spans="1:58" s="23" customFormat="1" ht="15.75" customHeight="1" x14ac:dyDescent="0.4">
      <c r="A4674" s="116">
        <v>39526</v>
      </c>
      <c r="B4674" s="112">
        <v>27.41</v>
      </c>
      <c r="C4674" s="112">
        <v>26.53</v>
      </c>
      <c r="D4674" s="112">
        <v>26.21</v>
      </c>
      <c r="E4674" s="112">
        <v>26.2</v>
      </c>
      <c r="F4674" s="112">
        <v>25.68</v>
      </c>
      <c r="G4674" s="112">
        <v>25.614999999999998</v>
      </c>
      <c r="H4674" s="113">
        <v>25.529</v>
      </c>
      <c r="I4674" s="90">
        <f t="shared" si="2316"/>
        <v>27.363684210526316</v>
      </c>
      <c r="J4674" s="90">
        <f t="shared" si="2317"/>
        <v>26.513157894736842</v>
      </c>
      <c r="K4674" s="114">
        <v>18</v>
      </c>
      <c r="L4674" s="115">
        <v>5.2631578947368418E-2</v>
      </c>
      <c r="M4674" s="11"/>
      <c r="N4674" s="90">
        <v>29.84</v>
      </c>
      <c r="O4674" s="90">
        <v>28.78</v>
      </c>
      <c r="P4674" s="90">
        <v>27.83</v>
      </c>
      <c r="Q4674" s="90">
        <v>27.05</v>
      </c>
      <c r="R4674" s="63">
        <f t="shared" si="2305"/>
        <v>26.77</v>
      </c>
      <c r="S4674" s="64">
        <f t="shared" si="2304"/>
        <v>0.15703761147731682</v>
      </c>
      <c r="T4674" s="65"/>
      <c r="U4674" s="65">
        <f t="shared" si="2300"/>
        <v>1.0368311327310631</v>
      </c>
      <c r="V4674" s="65">
        <f t="shared" si="2306"/>
        <v>1.0722242184692778</v>
      </c>
      <c r="W4674" s="65">
        <f t="shared" si="2307"/>
        <v>1.1031423290203326</v>
      </c>
      <c r="X4674" s="61">
        <f t="shared" si="2318"/>
        <v>-3.2105071141918969E-2</v>
      </c>
      <c r="Y4674" s="66">
        <f t="shared" si="2308"/>
        <v>-2.561068702290074E-2</v>
      </c>
      <c r="Z4674" s="61">
        <f t="shared" si="2309"/>
        <v>-3.1082302706237599E-2</v>
      </c>
      <c r="AA4674" s="67">
        <f t="shared" si="2310"/>
        <v>27.363684210526316</v>
      </c>
      <c r="AB4674" s="68">
        <f t="shared" si="2311"/>
        <v>-8.1434316353887384E-2</v>
      </c>
      <c r="AC4674" s="69">
        <f t="shared" si="2312"/>
        <v>-8.2986454070833923E-2</v>
      </c>
      <c r="AD4674" s="70">
        <f>_xlfn.PERCENTILE.EXC(AC4674:$AC$5675,0.5)</f>
        <v>5.9582560582178111E-2</v>
      </c>
      <c r="AE4674" s="70">
        <f>_xlfn.PERCENTILE.EXC($AC4674:AC$5675,0.35)</f>
        <v>3.5891555262807441E-2</v>
      </c>
      <c r="AF4674" s="71">
        <f t="shared" si="2301"/>
        <v>2.3896372922964315E-2</v>
      </c>
      <c r="AG4674" s="70">
        <f t="shared" si="2302"/>
        <v>-0.13924029634177276</v>
      </c>
      <c r="AH4674" s="70">
        <f t="shared" si="2303"/>
        <v>-0.18651576723388588</v>
      </c>
      <c r="AI4674" s="61" t="str">
        <f t="shared" si="2298"/>
        <v>Safety</v>
      </c>
      <c r="AJ4674" s="68" t="str">
        <f t="shared" si="2299"/>
        <v>Safety</v>
      </c>
      <c r="AK4674" s="72"/>
      <c r="AL4674" s="73"/>
      <c r="AM4674" s="72"/>
      <c r="AN4674" s="73"/>
      <c r="AO4674" s="74"/>
      <c r="AP4674" s="20"/>
      <c r="AQ4674" s="74"/>
      <c r="AR4674" s="20"/>
      <c r="AS4674" s="74"/>
      <c r="AT4674" s="20"/>
      <c r="AU4674" s="74" t="str">
        <f t="shared" si="2313"/>
        <v>00635U</v>
      </c>
      <c r="AV4674" s="20">
        <f t="shared" si="2296"/>
        <v>0</v>
      </c>
      <c r="AW4674" s="74" t="str">
        <f t="shared" si="2314"/>
        <v>00635U</v>
      </c>
      <c r="AX4674" s="20">
        <f t="shared" si="2315"/>
        <v>0</v>
      </c>
      <c r="AY4674" s="20">
        <f t="shared" si="2297"/>
        <v>1</v>
      </c>
      <c r="AZ4674" s="116">
        <v>39527</v>
      </c>
      <c r="BA4674" s="116"/>
      <c r="BB4674" s="20"/>
      <c r="BC4674" s="20"/>
      <c r="BD4674" s="76"/>
      <c r="BE4674" s="77"/>
      <c r="BF4674" s="77"/>
    </row>
    <row r="4675" spans="1:58" s="23" customFormat="1" ht="15.75" customHeight="1" x14ac:dyDescent="0.4">
      <c r="A4675" s="116">
        <v>39525</v>
      </c>
      <c r="B4675" s="112">
        <v>25.95</v>
      </c>
      <c r="C4675" s="112">
        <v>26.2</v>
      </c>
      <c r="D4675" s="112">
        <v>25.33</v>
      </c>
      <c r="E4675" s="112">
        <v>25.13</v>
      </c>
      <c r="F4675" s="112">
        <v>25.33</v>
      </c>
      <c r="G4675" s="112">
        <v>25.13</v>
      </c>
      <c r="H4675" s="113">
        <v>25.068000000000001</v>
      </c>
      <c r="I4675" s="90">
        <f t="shared" si="2316"/>
        <v>26.2</v>
      </c>
      <c r="J4675" s="90">
        <f t="shared" si="2317"/>
        <v>25.33</v>
      </c>
      <c r="K4675" s="114">
        <v>0</v>
      </c>
      <c r="L4675" s="115">
        <v>4.7619047619047616E-2</v>
      </c>
      <c r="M4675" s="11"/>
      <c r="N4675" s="90">
        <v>25.79</v>
      </c>
      <c r="O4675" s="90">
        <v>26.01</v>
      </c>
      <c r="P4675" s="90">
        <v>25.61</v>
      </c>
      <c r="Q4675" s="90">
        <v>25.42</v>
      </c>
      <c r="R4675" s="63">
        <f t="shared" si="2305"/>
        <v>25.830000000000005</v>
      </c>
      <c r="S4675" s="64">
        <f t="shared" si="2304"/>
        <v>-0.20006203473945416</v>
      </c>
      <c r="T4675" s="65"/>
      <c r="U4675" s="65">
        <f t="shared" si="2300"/>
        <v>0.99154171472510566</v>
      </c>
      <c r="V4675" s="65">
        <f t="shared" si="2306"/>
        <v>1.0070285044904335</v>
      </c>
      <c r="W4675" s="65">
        <f t="shared" si="2307"/>
        <v>1.0145554681353264</v>
      </c>
      <c r="X4675" s="61">
        <f t="shared" si="2318"/>
        <v>9.6339113680154152E-3</v>
      </c>
      <c r="Y4675" s="66">
        <f t="shared" si="2308"/>
        <v>-2.4671707122959656E-3</v>
      </c>
      <c r="Z4675" s="61">
        <f t="shared" si="2309"/>
        <v>-3.3206106870229048E-2</v>
      </c>
      <c r="AA4675" s="67">
        <f t="shared" si="2310"/>
        <v>26.2</v>
      </c>
      <c r="AB4675" s="68">
        <f t="shared" si="2311"/>
        <v>6.2039550213261012E-3</v>
      </c>
      <c r="AC4675" s="69">
        <f t="shared" si="2312"/>
        <v>1.5897634742148125E-2</v>
      </c>
      <c r="AD4675" s="70">
        <f>_xlfn.PERCENTILE.EXC(AC4675:$AC$5675,0.5)</f>
        <v>5.9665948978925909E-2</v>
      </c>
      <c r="AE4675" s="70">
        <f>_xlfn.PERCENTILE.EXC($AC4675:AC$5675,0.35)</f>
        <v>3.5916256437926036E-2</v>
      </c>
      <c r="AF4675" s="71">
        <f t="shared" si="2301"/>
        <v>2.4083233802682999E-2</v>
      </c>
      <c r="AG4675" s="70">
        <f t="shared" si="2302"/>
        <v>-0.13924029634177276</v>
      </c>
      <c r="AH4675" s="70">
        <f t="shared" si="2303"/>
        <v>-0.18651576723388588</v>
      </c>
      <c r="AI4675" s="61" t="str">
        <f t="shared" si="2298"/>
        <v>Safety</v>
      </c>
      <c r="AJ4675" s="68" t="str">
        <f t="shared" si="2299"/>
        <v>Safety</v>
      </c>
      <c r="AK4675" s="72"/>
      <c r="AL4675" s="73"/>
      <c r="AM4675" s="72"/>
      <c r="AN4675" s="73"/>
      <c r="AO4675" s="74"/>
      <c r="AP4675" s="20"/>
      <c r="AQ4675" s="74"/>
      <c r="AR4675" s="20"/>
      <c r="AS4675" s="74"/>
      <c r="AT4675" s="20"/>
      <c r="AU4675" s="74" t="str">
        <f t="shared" si="2313"/>
        <v>00635U</v>
      </c>
      <c r="AV4675" s="20">
        <f t="shared" ref="AV4675:AV4738" si="2319">IF(AU4675="00631L",1,0)</f>
        <v>0</v>
      </c>
      <c r="AW4675" s="74" t="str">
        <f t="shared" si="2314"/>
        <v>00635U</v>
      </c>
      <c r="AX4675" s="20">
        <f t="shared" si="2315"/>
        <v>0</v>
      </c>
      <c r="AY4675" s="20">
        <f t="shared" ref="AY4675:AY4738" si="2320">IF(AP4675=1,0,1)</f>
        <v>1</v>
      </c>
      <c r="AZ4675" s="116">
        <v>39526</v>
      </c>
      <c r="BA4675" s="116"/>
      <c r="BB4675" s="20"/>
      <c r="BC4675" s="20"/>
      <c r="BD4675" s="76"/>
      <c r="BE4675" s="77"/>
      <c r="BF4675" s="77"/>
    </row>
    <row r="4676" spans="1:58" s="23" customFormat="1" ht="15.75" customHeight="1" x14ac:dyDescent="0.4">
      <c r="A4676" s="116">
        <v>39524</v>
      </c>
      <c r="B4676" s="112">
        <v>30.57</v>
      </c>
      <c r="C4676" s="112">
        <v>28.54</v>
      </c>
      <c r="D4676" s="112">
        <v>27.37</v>
      </c>
      <c r="E4676" s="112">
        <v>27.1</v>
      </c>
      <c r="F4676" s="112">
        <v>27.12</v>
      </c>
      <c r="G4676" s="112">
        <v>26.44</v>
      </c>
      <c r="H4676" s="113">
        <v>26.265999999999998</v>
      </c>
      <c r="I4676" s="90">
        <f t="shared" si="2316"/>
        <v>28.636666666666667</v>
      </c>
      <c r="J4676" s="90">
        <f t="shared" si="2317"/>
        <v>27.425714285714285</v>
      </c>
      <c r="K4676" s="114">
        <v>1</v>
      </c>
      <c r="L4676" s="115">
        <v>4.7619047619047616E-2</v>
      </c>
      <c r="M4676" s="11"/>
      <c r="N4676" s="90">
        <v>32.24</v>
      </c>
      <c r="O4676" s="90">
        <v>29.58</v>
      </c>
      <c r="P4676" s="90">
        <v>28.41</v>
      </c>
      <c r="Q4676" s="90">
        <v>27.46</v>
      </c>
      <c r="R4676" s="63">
        <f t="shared" si="2305"/>
        <v>25.749999999999993</v>
      </c>
      <c r="S4676" s="64">
        <f t="shared" si="2304"/>
        <v>3.4659820282413413E-2</v>
      </c>
      <c r="T4676" s="65"/>
      <c r="U4676" s="65">
        <f t="shared" si="2300"/>
        <v>1.0899256254225829</v>
      </c>
      <c r="V4676" s="65">
        <f t="shared" si="2306"/>
        <v>1.1348116860260473</v>
      </c>
      <c r="W4676" s="65">
        <f t="shared" si="2307"/>
        <v>1.1740713765477058</v>
      </c>
      <c r="X4676" s="61">
        <f t="shared" si="2318"/>
        <v>-6.6404972194962414E-2</v>
      </c>
      <c r="Y4676" s="66">
        <f t="shared" si="2308"/>
        <v>-3.0774907749077606E-2</v>
      </c>
      <c r="Z4676" s="61">
        <f t="shared" si="2309"/>
        <v>-4.2286778522373933E-2</v>
      </c>
      <c r="AA4676" s="67">
        <f t="shared" si="2310"/>
        <v>28.636666666666667</v>
      </c>
      <c r="AB4676" s="68">
        <f t="shared" si="2311"/>
        <v>-5.1799007444168786E-2</v>
      </c>
      <c r="AC4676" s="69">
        <f t="shared" si="2312"/>
        <v>-0.11176592224979327</v>
      </c>
      <c r="AD4676" s="70">
        <f>_xlfn.PERCENTILE.EXC(AC4676:$AC$5675,0.5)</f>
        <v>5.9841786473761545E-2</v>
      </c>
      <c r="AE4676" s="70">
        <f>_xlfn.PERCENTILE.EXC($AC4676:AC$5675,0.35)</f>
        <v>3.5931102037187482E-2</v>
      </c>
      <c r="AF4676" s="71">
        <f t="shared" si="2301"/>
        <v>2.4192855748743001E-2</v>
      </c>
      <c r="AG4676" s="70">
        <f t="shared" si="2302"/>
        <v>-0.13927631846713903</v>
      </c>
      <c r="AH4676" s="70">
        <f t="shared" si="2303"/>
        <v>-0.18657696800745588</v>
      </c>
      <c r="AI4676" s="61" t="str">
        <f t="shared" si="2298"/>
        <v>Safety</v>
      </c>
      <c r="AJ4676" s="68" t="str">
        <f t="shared" si="2299"/>
        <v>Safety</v>
      </c>
      <c r="AK4676" s="72"/>
      <c r="AL4676" s="73"/>
      <c r="AM4676" s="72"/>
      <c r="AN4676" s="73"/>
      <c r="AO4676" s="74"/>
      <c r="AP4676" s="20"/>
      <c r="AQ4676" s="74"/>
      <c r="AR4676" s="20"/>
      <c r="AS4676" s="74"/>
      <c r="AT4676" s="20"/>
      <c r="AU4676" s="74" t="str">
        <f t="shared" si="2313"/>
        <v>00635U</v>
      </c>
      <c r="AV4676" s="20">
        <f t="shared" si="2319"/>
        <v>0</v>
      </c>
      <c r="AW4676" s="74" t="str">
        <f t="shared" si="2314"/>
        <v>00635U</v>
      </c>
      <c r="AX4676" s="20">
        <f t="shared" si="2315"/>
        <v>0</v>
      </c>
      <c r="AY4676" s="20">
        <f t="shared" si="2320"/>
        <v>1</v>
      </c>
      <c r="AZ4676" s="116">
        <v>39525</v>
      </c>
      <c r="BA4676" s="116"/>
      <c r="BB4676" s="20"/>
      <c r="BC4676" s="20"/>
      <c r="BD4676" s="76"/>
      <c r="BE4676" s="77"/>
      <c r="BF4676" s="77"/>
    </row>
    <row r="4677" spans="1:58" s="23" customFormat="1" ht="15.75" customHeight="1" x14ac:dyDescent="0.4">
      <c r="A4677" s="116">
        <v>39521</v>
      </c>
      <c r="B4677" s="112">
        <v>29.03</v>
      </c>
      <c r="C4677" s="112">
        <v>28.52</v>
      </c>
      <c r="D4677" s="112">
        <v>27.45</v>
      </c>
      <c r="E4677" s="112">
        <v>27.24</v>
      </c>
      <c r="F4677" s="112">
        <v>26.96</v>
      </c>
      <c r="G4677" s="112">
        <v>26.48</v>
      </c>
      <c r="H4677" s="113">
        <v>26.414999999999999</v>
      </c>
      <c r="I4677" s="90">
        <f t="shared" si="2316"/>
        <v>28.568571428571428</v>
      </c>
      <c r="J4677" s="90">
        <f t="shared" si="2317"/>
        <v>27.551904761904762</v>
      </c>
      <c r="K4677" s="114">
        <v>2</v>
      </c>
      <c r="L4677" s="115">
        <v>4.7619047619047616E-2</v>
      </c>
      <c r="M4677" s="11"/>
      <c r="N4677" s="90">
        <v>31.16</v>
      </c>
      <c r="O4677" s="90">
        <v>29.36</v>
      </c>
      <c r="P4677" s="90">
        <v>28.48</v>
      </c>
      <c r="Q4677" s="90">
        <v>27.66</v>
      </c>
      <c r="R4677" s="63">
        <f t="shared" si="2305"/>
        <v>26.680000000000003</v>
      </c>
      <c r="S4677" s="64">
        <f t="shared" si="2304"/>
        <v>0.14181018688164168</v>
      </c>
      <c r="T4677" s="65"/>
      <c r="U4677" s="65">
        <f t="shared" si="2300"/>
        <v>1.061307901907357</v>
      </c>
      <c r="V4677" s="65">
        <f t="shared" si="2306"/>
        <v>1.0941011235955056</v>
      </c>
      <c r="W4677" s="65">
        <f t="shared" si="2307"/>
        <v>1.1265365148228488</v>
      </c>
      <c r="X4677" s="61">
        <f t="shared" si="2318"/>
        <v>-1.7568033069238771E-2</v>
      </c>
      <c r="Y4677" s="66">
        <f t="shared" si="2308"/>
        <v>-3.0286343612334777E-2</v>
      </c>
      <c r="Z4677" s="61">
        <f t="shared" si="2309"/>
        <v>-3.5586892022535552E-2</v>
      </c>
      <c r="AA4677" s="67">
        <f t="shared" si="2310"/>
        <v>28.568571428571428</v>
      </c>
      <c r="AB4677" s="68">
        <f t="shared" si="2311"/>
        <v>-6.8356867779204078E-2</v>
      </c>
      <c r="AC4677" s="69">
        <f t="shared" si="2312"/>
        <v>-8.3165230148542116E-2</v>
      </c>
      <c r="AD4677" s="70">
        <f>_xlfn.PERCENTILE.EXC(AC4677:$AC$5675,0.5)</f>
        <v>6.0017623968597181E-2</v>
      </c>
      <c r="AE4677" s="70">
        <f>_xlfn.PERCENTILE.EXC($AC4677:AC$5675,0.35)</f>
        <v>3.5937499999999928E-2</v>
      </c>
      <c r="AF4677" s="71">
        <f t="shared" si="2301"/>
        <v>2.4467178175617992E-2</v>
      </c>
      <c r="AG4677" s="70">
        <f t="shared" si="2302"/>
        <v>-0.1393123405925053</v>
      </c>
      <c r="AH4677" s="70">
        <f t="shared" si="2303"/>
        <v>-0.18663816878102588</v>
      </c>
      <c r="AI4677" s="61" t="str">
        <f t="shared" ref="AI4677:AI4740" si="2321">IF(AC4677&gt;AD4677,"Short VOL","Safety")</f>
        <v>Safety</v>
      </c>
      <c r="AJ4677" s="68" t="str">
        <f t="shared" ref="AJ4677:AJ4740" si="2322">IF(AC4677&gt;AF4677,"Short VOL","Safety")</f>
        <v>Safety</v>
      </c>
      <c r="AK4677" s="72"/>
      <c r="AL4677" s="73"/>
      <c r="AM4677" s="72"/>
      <c r="AN4677" s="73"/>
      <c r="AO4677" s="74"/>
      <c r="AP4677" s="20"/>
      <c r="AQ4677" s="74"/>
      <c r="AR4677" s="20"/>
      <c r="AS4677" s="74"/>
      <c r="AT4677" s="20"/>
      <c r="AU4677" s="74" t="str">
        <f t="shared" si="2313"/>
        <v>00635U</v>
      </c>
      <c r="AV4677" s="20">
        <f t="shared" si="2319"/>
        <v>0</v>
      </c>
      <c r="AW4677" s="74" t="str">
        <f t="shared" si="2314"/>
        <v>00635U</v>
      </c>
      <c r="AX4677" s="20">
        <f t="shared" si="2315"/>
        <v>0</v>
      </c>
      <c r="AY4677" s="20">
        <f t="shared" si="2320"/>
        <v>1</v>
      </c>
      <c r="AZ4677" s="116">
        <v>39524</v>
      </c>
      <c r="BA4677" s="116"/>
      <c r="BB4677" s="20"/>
      <c r="BC4677" s="20"/>
      <c r="BD4677" s="76"/>
      <c r="BE4677" s="77"/>
      <c r="BF4677" s="77"/>
    </row>
    <row r="4678" spans="1:58" s="23" customFormat="1" ht="15.75" customHeight="1" x14ac:dyDescent="0.4">
      <c r="A4678" s="116">
        <v>39520</v>
      </c>
      <c r="B4678" s="112">
        <v>26.75</v>
      </c>
      <c r="C4678" s="112">
        <v>27.02</v>
      </c>
      <c r="D4678" s="112">
        <v>26.44</v>
      </c>
      <c r="E4678" s="112">
        <v>26.17</v>
      </c>
      <c r="F4678" s="112">
        <v>26.13</v>
      </c>
      <c r="G4678" s="112">
        <v>25.68</v>
      </c>
      <c r="H4678" s="113">
        <v>25.640999999999998</v>
      </c>
      <c r="I4678" s="90">
        <f t="shared" si="2316"/>
        <v>26.98142857142857</v>
      </c>
      <c r="J4678" s="90">
        <f t="shared" si="2317"/>
        <v>26.522857142857145</v>
      </c>
      <c r="K4678" s="114">
        <v>3</v>
      </c>
      <c r="L4678" s="115">
        <v>4.7619047619047616E-2</v>
      </c>
      <c r="M4678" s="11"/>
      <c r="N4678" s="90">
        <v>27.29</v>
      </c>
      <c r="O4678" s="90">
        <v>27.18</v>
      </c>
      <c r="P4678" s="90">
        <v>27.03</v>
      </c>
      <c r="Q4678" s="90">
        <v>26.63</v>
      </c>
      <c r="R4678" s="63">
        <f t="shared" si="2305"/>
        <v>26.92</v>
      </c>
      <c r="S4678" s="64">
        <f t="shared" si="2304"/>
        <v>2.5716385011021413E-3</v>
      </c>
      <c r="T4678" s="65"/>
      <c r="U4678" s="65">
        <f t="shared" si="2300"/>
        <v>1.004047093451067</v>
      </c>
      <c r="V4678" s="65">
        <f t="shared" si="2306"/>
        <v>1.009618941916389</v>
      </c>
      <c r="W4678" s="65">
        <f t="shared" si="2307"/>
        <v>1.0247840781073976</v>
      </c>
      <c r="X4678" s="61">
        <f t="shared" si="2318"/>
        <v>1.0093457943925218E-2</v>
      </c>
      <c r="Y4678" s="66">
        <f t="shared" si="2308"/>
        <v>-2.0213985479556877E-2</v>
      </c>
      <c r="Z4678" s="61">
        <f t="shared" si="2309"/>
        <v>-1.6995817228781556E-2</v>
      </c>
      <c r="AA4678" s="67">
        <f t="shared" si="2310"/>
        <v>26.981428571428573</v>
      </c>
      <c r="AB4678" s="68">
        <f t="shared" si="2311"/>
        <v>-1.9787467936973221E-2</v>
      </c>
      <c r="AC4678" s="69">
        <f t="shared" si="2312"/>
        <v>-1.1307124535413195E-2</v>
      </c>
      <c r="AD4678" s="70">
        <f>_xlfn.PERCENTILE.EXC(AC4678:$AC$5675,0.5)</f>
        <v>6.0317421286303061E-2</v>
      </c>
      <c r="AE4678" s="70">
        <f>_xlfn.PERCENTILE.EXC($AC4678:AC$5675,0.35)</f>
        <v>3.5941759367520795E-2</v>
      </c>
      <c r="AF4678" s="71">
        <f t="shared" si="2301"/>
        <v>2.4598667906308914E-2</v>
      </c>
      <c r="AG4678" s="70">
        <f t="shared" si="2302"/>
        <v>-0.13940698644543384</v>
      </c>
      <c r="AH4678" s="70">
        <f t="shared" si="2303"/>
        <v>-0.18668872076226425</v>
      </c>
      <c r="AI4678" s="61" t="str">
        <f t="shared" si="2321"/>
        <v>Safety</v>
      </c>
      <c r="AJ4678" s="68" t="str">
        <f t="shared" si="2322"/>
        <v>Safety</v>
      </c>
      <c r="AK4678" s="72"/>
      <c r="AL4678" s="73"/>
      <c r="AM4678" s="72"/>
      <c r="AN4678" s="73"/>
      <c r="AO4678" s="74"/>
      <c r="AP4678" s="20"/>
      <c r="AQ4678" s="74"/>
      <c r="AR4678" s="20"/>
      <c r="AS4678" s="74"/>
      <c r="AT4678" s="20"/>
      <c r="AU4678" s="74" t="str">
        <f t="shared" si="2313"/>
        <v>00635U</v>
      </c>
      <c r="AV4678" s="20">
        <f t="shared" si="2319"/>
        <v>0</v>
      </c>
      <c r="AW4678" s="74" t="str">
        <f t="shared" si="2314"/>
        <v>00635U</v>
      </c>
      <c r="AX4678" s="20">
        <f t="shared" si="2315"/>
        <v>0</v>
      </c>
      <c r="AY4678" s="20">
        <f t="shared" si="2320"/>
        <v>1</v>
      </c>
      <c r="AZ4678" s="116">
        <v>39521</v>
      </c>
      <c r="BA4678" s="116"/>
      <c r="BB4678" s="20"/>
      <c r="BC4678" s="20"/>
      <c r="BD4678" s="76"/>
      <c r="BE4678" s="77"/>
      <c r="BF4678" s="77"/>
    </row>
    <row r="4679" spans="1:58" s="23" customFormat="1" ht="15.75" customHeight="1" x14ac:dyDescent="0.4">
      <c r="A4679" s="116">
        <v>39519</v>
      </c>
      <c r="B4679" s="112">
        <v>26.68</v>
      </c>
      <c r="C4679" s="112">
        <v>26.92</v>
      </c>
      <c r="D4679" s="112">
        <v>26.51</v>
      </c>
      <c r="E4679" s="112">
        <v>26.01</v>
      </c>
      <c r="F4679" s="112">
        <v>25.71</v>
      </c>
      <c r="G4679" s="112">
        <v>25.56</v>
      </c>
      <c r="H4679" s="113">
        <v>25.486000000000001</v>
      </c>
      <c r="I4679" s="90">
        <f t="shared" si="2316"/>
        <v>26.874285714285715</v>
      </c>
      <c r="J4679" s="90">
        <f t="shared" si="2317"/>
        <v>26.588095238095239</v>
      </c>
      <c r="K4679" s="114">
        <v>4</v>
      </c>
      <c r="L4679" s="115">
        <v>4.7619047619047616E-2</v>
      </c>
      <c r="M4679" s="11"/>
      <c r="N4679" s="90">
        <v>27.22</v>
      </c>
      <c r="O4679" s="90">
        <v>27.37</v>
      </c>
      <c r="P4679" s="90">
        <v>26.91</v>
      </c>
      <c r="Q4679" s="90">
        <v>26.4</v>
      </c>
      <c r="R4679" s="63">
        <f t="shared" si="2305"/>
        <v>27.060000000000002</v>
      </c>
      <c r="S4679" s="64">
        <f t="shared" si="2304"/>
        <v>3.2625189681335334E-2</v>
      </c>
      <c r="T4679" s="65"/>
      <c r="U4679" s="65">
        <f t="shared" si="2300"/>
        <v>0.99451954694921441</v>
      </c>
      <c r="V4679" s="65">
        <f t="shared" si="2306"/>
        <v>1.0115198810850985</v>
      </c>
      <c r="W4679" s="65">
        <f t="shared" si="2307"/>
        <v>1.031060606060606</v>
      </c>
      <c r="X4679" s="61">
        <f t="shared" si="2318"/>
        <v>8.9955022488756361E-3</v>
      </c>
      <c r="Y4679" s="66">
        <f t="shared" si="2308"/>
        <v>-2.0146097654748209E-2</v>
      </c>
      <c r="Z4679" s="61">
        <f t="shared" si="2309"/>
        <v>-1.0649230987313085E-2</v>
      </c>
      <c r="AA4679" s="67">
        <f t="shared" si="2310"/>
        <v>26.874285714285712</v>
      </c>
      <c r="AB4679" s="68">
        <f t="shared" si="2311"/>
        <v>-1.9838354151359264E-2</v>
      </c>
      <c r="AC4679" s="69">
        <f t="shared" si="2312"/>
        <v>-1.2700745250341183E-2</v>
      </c>
      <c r="AD4679" s="70">
        <f>_xlfn.PERCENTILE.EXC(AC4679:$AC$5675,0.5)</f>
        <v>6.0617218604008934E-2</v>
      </c>
      <c r="AE4679" s="70">
        <f>_xlfn.PERCENTILE.EXC($AC4679:AC$5675,0.35)</f>
        <v>3.5952633652843506E-2</v>
      </c>
      <c r="AF4679" s="71">
        <f t="shared" si="2301"/>
        <v>2.4696746711740592E-2</v>
      </c>
      <c r="AG4679" s="70">
        <f t="shared" si="2302"/>
        <v>-0.13950163229836238</v>
      </c>
      <c r="AH4679" s="70">
        <f t="shared" si="2303"/>
        <v>-0.1867392727435026</v>
      </c>
      <c r="AI4679" s="61" t="str">
        <f t="shared" si="2321"/>
        <v>Safety</v>
      </c>
      <c r="AJ4679" s="68" t="str">
        <f t="shared" si="2322"/>
        <v>Safety</v>
      </c>
      <c r="AK4679" s="72"/>
      <c r="AL4679" s="73"/>
      <c r="AM4679" s="72"/>
      <c r="AN4679" s="73"/>
      <c r="AO4679" s="74"/>
      <c r="AP4679" s="20"/>
      <c r="AQ4679" s="74"/>
      <c r="AR4679" s="20"/>
      <c r="AS4679" s="74"/>
      <c r="AT4679" s="20"/>
      <c r="AU4679" s="74" t="str">
        <f t="shared" si="2313"/>
        <v>00635U</v>
      </c>
      <c r="AV4679" s="20">
        <f t="shared" si="2319"/>
        <v>0</v>
      </c>
      <c r="AW4679" s="74" t="str">
        <f t="shared" si="2314"/>
        <v>00635U</v>
      </c>
      <c r="AX4679" s="20">
        <f t="shared" si="2315"/>
        <v>0</v>
      </c>
      <c r="AY4679" s="20">
        <f t="shared" si="2320"/>
        <v>1</v>
      </c>
      <c r="AZ4679" s="116">
        <v>39520</v>
      </c>
      <c r="BA4679" s="116"/>
      <c r="BB4679" s="20"/>
      <c r="BC4679" s="20"/>
      <c r="BD4679" s="76"/>
      <c r="BE4679" s="77"/>
      <c r="BF4679" s="77"/>
    </row>
    <row r="4680" spans="1:58" s="23" customFormat="1" ht="15.75" customHeight="1" x14ac:dyDescent="0.4">
      <c r="A4680" s="116">
        <v>39518</v>
      </c>
      <c r="B4680" s="112">
        <v>26.11</v>
      </c>
      <c r="C4680" s="112">
        <v>26.09</v>
      </c>
      <c r="D4680" s="112">
        <v>25.48</v>
      </c>
      <c r="E4680" s="112">
        <v>25.28</v>
      </c>
      <c r="F4680" s="112">
        <v>25.21</v>
      </c>
      <c r="G4680" s="112">
        <v>25.08</v>
      </c>
      <c r="H4680" s="113">
        <v>24.974</v>
      </c>
      <c r="I4680" s="90">
        <f t="shared" si="2316"/>
        <v>26.094761904761903</v>
      </c>
      <c r="J4680" s="90">
        <f t="shared" si="2317"/>
        <v>25.625238095238096</v>
      </c>
      <c r="K4680" s="114">
        <v>5</v>
      </c>
      <c r="L4680" s="115">
        <v>4.7619047619047616E-2</v>
      </c>
      <c r="M4680" s="11"/>
      <c r="N4680" s="90">
        <v>26.36</v>
      </c>
      <c r="O4680" s="90">
        <v>26.09</v>
      </c>
      <c r="P4680" s="90">
        <v>25.77</v>
      </c>
      <c r="Q4680" s="90">
        <v>25.67</v>
      </c>
      <c r="R4680" s="63">
        <f t="shared" si="2305"/>
        <v>25.5</v>
      </c>
      <c r="S4680" s="64">
        <f t="shared" si="2304"/>
        <v>-0.10279101429543906</v>
      </c>
      <c r="T4680" s="65"/>
      <c r="U4680" s="65">
        <f t="shared" ref="U4680:U4743" si="2323">N4680/O4680</f>
        <v>1.0103487926408585</v>
      </c>
      <c r="V4680" s="65">
        <f t="shared" si="2306"/>
        <v>1.022894838960031</v>
      </c>
      <c r="W4680" s="65">
        <f t="shared" si="2307"/>
        <v>1.0268796260225943</v>
      </c>
      <c r="X4680" s="61">
        <f t="shared" si="2318"/>
        <v>-7.6599004212943604E-4</v>
      </c>
      <c r="Y4680" s="66">
        <f t="shared" si="2308"/>
        <v>-1.2104430379746872E-2</v>
      </c>
      <c r="Z4680" s="61">
        <f t="shared" si="2309"/>
        <v>-1.7993029069873434E-2</v>
      </c>
      <c r="AA4680" s="67">
        <f t="shared" si="2310"/>
        <v>26.094761904761903</v>
      </c>
      <c r="AB4680" s="68">
        <f t="shared" si="2311"/>
        <v>-9.4840667678300454E-3</v>
      </c>
      <c r="AC4680" s="69">
        <f t="shared" si="2312"/>
        <v>-1.0062143218440692E-2</v>
      </c>
      <c r="AD4680" s="70">
        <f>_xlfn.PERCENTILE.EXC(AC4680:$AC$5675,0.5)</f>
        <v>6.0620015235300896E-2</v>
      </c>
      <c r="AE4680" s="70">
        <f>_xlfn.PERCENTILE.EXC($AC4680:AC$5675,0.35)</f>
        <v>3.5971225342268355E-2</v>
      </c>
      <c r="AF4680" s="71">
        <f t="shared" si="2301"/>
        <v>2.4759666520678215E-2</v>
      </c>
      <c r="AG4680" s="70">
        <f t="shared" si="2302"/>
        <v>-0.13959627815129091</v>
      </c>
      <c r="AH4680" s="70">
        <f t="shared" si="2303"/>
        <v>-0.18678982472474098</v>
      </c>
      <c r="AI4680" s="61" t="str">
        <f t="shared" si="2321"/>
        <v>Safety</v>
      </c>
      <c r="AJ4680" s="68" t="str">
        <f t="shared" si="2322"/>
        <v>Safety</v>
      </c>
      <c r="AK4680" s="72"/>
      <c r="AL4680" s="73"/>
      <c r="AM4680" s="72"/>
      <c r="AN4680" s="73"/>
      <c r="AO4680" s="74"/>
      <c r="AP4680" s="20"/>
      <c r="AQ4680" s="74"/>
      <c r="AR4680" s="20"/>
      <c r="AS4680" s="74"/>
      <c r="AT4680" s="20"/>
      <c r="AU4680" s="74" t="str">
        <f t="shared" si="2313"/>
        <v>00635U</v>
      </c>
      <c r="AV4680" s="20">
        <f t="shared" si="2319"/>
        <v>0</v>
      </c>
      <c r="AW4680" s="74" t="str">
        <f t="shared" si="2314"/>
        <v>00635U</v>
      </c>
      <c r="AX4680" s="20">
        <f t="shared" si="2315"/>
        <v>0</v>
      </c>
      <c r="AY4680" s="20">
        <f t="shared" si="2320"/>
        <v>1</v>
      </c>
      <c r="AZ4680" s="116">
        <v>39519</v>
      </c>
      <c r="BA4680" s="116"/>
      <c r="BB4680" s="20"/>
      <c r="BC4680" s="20"/>
      <c r="BD4680" s="76"/>
      <c r="BE4680" s="77"/>
      <c r="BF4680" s="77"/>
    </row>
    <row r="4681" spans="1:58" s="23" customFormat="1" ht="15.75" customHeight="1" x14ac:dyDescent="0.4">
      <c r="A4681" s="116">
        <v>39517</v>
      </c>
      <c r="B4681" s="112">
        <v>27.75</v>
      </c>
      <c r="C4681" s="112">
        <v>27.6</v>
      </c>
      <c r="D4681" s="112">
        <v>26.99</v>
      </c>
      <c r="E4681" s="112">
        <v>26.56</v>
      </c>
      <c r="F4681" s="112">
        <v>26.42</v>
      </c>
      <c r="G4681" s="112">
        <v>25.9</v>
      </c>
      <c r="H4681" s="113">
        <v>25.766999999999999</v>
      </c>
      <c r="I4681" s="90">
        <f t="shared" si="2316"/>
        <v>27.642857142857142</v>
      </c>
      <c r="J4681" s="90">
        <f t="shared" si="2317"/>
        <v>27.164285714285715</v>
      </c>
      <c r="K4681" s="114">
        <v>6</v>
      </c>
      <c r="L4681" s="115">
        <v>4.7619047619047616E-2</v>
      </c>
      <c r="M4681" s="11"/>
      <c r="N4681" s="90">
        <v>29.38</v>
      </c>
      <c r="O4681" s="90">
        <v>28.33</v>
      </c>
      <c r="P4681" s="90">
        <v>27.51</v>
      </c>
      <c r="Q4681" s="90">
        <v>26.61</v>
      </c>
      <c r="R4681" s="63">
        <f t="shared" si="2305"/>
        <v>26.460000000000004</v>
      </c>
      <c r="S4681" s="64">
        <f t="shared" si="2304"/>
        <v>6.8752273554019666E-2</v>
      </c>
      <c r="T4681" s="65"/>
      <c r="U4681" s="65">
        <f t="shared" si="2323"/>
        <v>1.0370631839039888</v>
      </c>
      <c r="V4681" s="65">
        <f t="shared" si="2306"/>
        <v>1.0679752817157397</v>
      </c>
      <c r="W4681" s="65">
        <f t="shared" si="2307"/>
        <v>1.1040962044344231</v>
      </c>
      <c r="X4681" s="61">
        <f t="shared" si="2318"/>
        <v>-5.4054054054053545E-3</v>
      </c>
      <c r="Y4681" s="66">
        <f t="shared" si="2308"/>
        <v>-2.9856927710843348E-2</v>
      </c>
      <c r="Z4681" s="61">
        <f t="shared" si="2309"/>
        <v>-1.7312661498707981E-2</v>
      </c>
      <c r="AA4681" s="67">
        <f t="shared" si="2310"/>
        <v>27.642857142857142</v>
      </c>
      <c r="AB4681" s="68">
        <f t="shared" si="2311"/>
        <v>-5.5479918311776684E-2</v>
      </c>
      <c r="AC4681" s="69">
        <f t="shared" si="2312"/>
        <v>-5.9126713993970618E-2</v>
      </c>
      <c r="AD4681" s="70">
        <f>_xlfn.PERCENTILE.EXC(AC4681:$AC$5675,0.5)</f>
        <v>6.0622811866592859E-2</v>
      </c>
      <c r="AE4681" s="70">
        <f>_xlfn.PERCENTILE.EXC($AC4681:AC$5675,0.35)</f>
        <v>3.5983889775096589E-2</v>
      </c>
      <c r="AF4681" s="71">
        <f t="shared" si="2301"/>
        <v>2.4773945084509506E-2</v>
      </c>
      <c r="AG4681" s="70">
        <f t="shared" si="2302"/>
        <v>-0.13969092400421945</v>
      </c>
      <c r="AH4681" s="70">
        <f t="shared" si="2303"/>
        <v>-0.18684037670597933</v>
      </c>
      <c r="AI4681" s="61" t="str">
        <f t="shared" si="2321"/>
        <v>Safety</v>
      </c>
      <c r="AJ4681" s="68" t="str">
        <f t="shared" si="2322"/>
        <v>Safety</v>
      </c>
      <c r="AK4681" s="72"/>
      <c r="AL4681" s="73"/>
      <c r="AM4681" s="72"/>
      <c r="AN4681" s="73"/>
      <c r="AO4681" s="74"/>
      <c r="AP4681" s="20"/>
      <c r="AQ4681" s="74"/>
      <c r="AR4681" s="20"/>
      <c r="AS4681" s="74"/>
      <c r="AT4681" s="20"/>
      <c r="AU4681" s="74" t="str">
        <f t="shared" si="2313"/>
        <v>00635U</v>
      </c>
      <c r="AV4681" s="20">
        <f t="shared" si="2319"/>
        <v>0</v>
      </c>
      <c r="AW4681" s="74" t="str">
        <f t="shared" si="2314"/>
        <v>00635U</v>
      </c>
      <c r="AX4681" s="20">
        <f t="shared" si="2315"/>
        <v>0</v>
      </c>
      <c r="AY4681" s="20">
        <f t="shared" si="2320"/>
        <v>1</v>
      </c>
      <c r="AZ4681" s="116">
        <v>39518</v>
      </c>
      <c r="BA4681" s="116"/>
      <c r="BB4681" s="20"/>
      <c r="BC4681" s="20"/>
      <c r="BD4681" s="76"/>
      <c r="BE4681" s="77"/>
      <c r="BF4681" s="77"/>
    </row>
    <row r="4682" spans="1:58" s="23" customFormat="1" ht="15.75" customHeight="1" x14ac:dyDescent="0.4">
      <c r="A4682" s="116">
        <v>39514</v>
      </c>
      <c r="B4682" s="112">
        <v>26.91</v>
      </c>
      <c r="C4682" s="112">
        <v>26.87</v>
      </c>
      <c r="D4682" s="112">
        <v>26.41</v>
      </c>
      <c r="E4682" s="112">
        <v>25.94</v>
      </c>
      <c r="F4682" s="112">
        <v>25.91</v>
      </c>
      <c r="G4682" s="112">
        <v>25.39</v>
      </c>
      <c r="H4682" s="113">
        <v>25.334</v>
      </c>
      <c r="I4682" s="90">
        <f t="shared" si="2316"/>
        <v>26.883333333333333</v>
      </c>
      <c r="J4682" s="90">
        <f t="shared" si="2317"/>
        <v>26.563333333333333</v>
      </c>
      <c r="K4682" s="114">
        <v>7</v>
      </c>
      <c r="L4682" s="115">
        <v>4.7619047619047616E-2</v>
      </c>
      <c r="M4682" s="11"/>
      <c r="N4682" s="90">
        <v>27.49</v>
      </c>
      <c r="O4682" s="90">
        <v>27.11</v>
      </c>
      <c r="P4682" s="90">
        <v>26.51</v>
      </c>
      <c r="Q4682" s="90">
        <v>25.95</v>
      </c>
      <c r="R4682" s="63">
        <f t="shared" si="2305"/>
        <v>26.130000000000006</v>
      </c>
      <c r="S4682" s="64">
        <f t="shared" si="2304"/>
        <v>-2.1778584392015345E-3</v>
      </c>
      <c r="T4682" s="65"/>
      <c r="U4682" s="65">
        <f t="shared" si="2323"/>
        <v>1.0140169679085207</v>
      </c>
      <c r="V4682" s="65">
        <f t="shared" si="2306"/>
        <v>1.0369671821953979</v>
      </c>
      <c r="W4682" s="65">
        <f t="shared" si="2307"/>
        <v>1.059344894026975</v>
      </c>
      <c r="X4682" s="61">
        <f t="shared" si="2318"/>
        <v>-1.4864362690449331E-3</v>
      </c>
      <c r="Y4682" s="66">
        <f t="shared" si="2308"/>
        <v>-2.3361603700848173E-2</v>
      </c>
      <c r="Z4682" s="61">
        <f t="shared" si="2309"/>
        <v>-1.190328580285184E-2</v>
      </c>
      <c r="AA4682" s="67">
        <f t="shared" si="2310"/>
        <v>26.883333333333336</v>
      </c>
      <c r="AB4682" s="68">
        <f t="shared" si="2311"/>
        <v>-2.1098581302291683E-2</v>
      </c>
      <c r="AC4682" s="69">
        <f t="shared" si="2312"/>
        <v>-2.2068631017339472E-2</v>
      </c>
      <c r="AD4682" s="70">
        <f>_xlfn.PERCENTILE.EXC(AC4682:$AC$5675,0.5)</f>
        <v>6.068025839231278E-2</v>
      </c>
      <c r="AE4682" s="70">
        <f>_xlfn.PERCENTILE.EXC($AC4682:AC$5675,0.35)</f>
        <v>3.5992727380256655E-2</v>
      </c>
      <c r="AF4682" s="71">
        <f t="shared" si="2301"/>
        <v>2.4849718400011621E-2</v>
      </c>
      <c r="AG4682" s="70">
        <f t="shared" si="2302"/>
        <v>-0.13978556985714802</v>
      </c>
      <c r="AH4682" s="70">
        <f t="shared" si="2303"/>
        <v>-0.18689092868721771</v>
      </c>
      <c r="AI4682" s="61" t="str">
        <f t="shared" si="2321"/>
        <v>Safety</v>
      </c>
      <c r="AJ4682" s="68" t="str">
        <f t="shared" si="2322"/>
        <v>Safety</v>
      </c>
      <c r="AK4682" s="72"/>
      <c r="AL4682" s="73"/>
      <c r="AM4682" s="72"/>
      <c r="AN4682" s="73"/>
      <c r="AO4682" s="74"/>
      <c r="AP4682" s="20"/>
      <c r="AQ4682" s="74"/>
      <c r="AR4682" s="20"/>
      <c r="AS4682" s="74"/>
      <c r="AT4682" s="20"/>
      <c r="AU4682" s="74" t="str">
        <f t="shared" si="2313"/>
        <v>00635U</v>
      </c>
      <c r="AV4682" s="20">
        <f t="shared" si="2319"/>
        <v>0</v>
      </c>
      <c r="AW4682" s="74" t="str">
        <f t="shared" si="2314"/>
        <v>00635U</v>
      </c>
      <c r="AX4682" s="20">
        <f t="shared" si="2315"/>
        <v>0</v>
      </c>
      <c r="AY4682" s="20">
        <f t="shared" si="2320"/>
        <v>1</v>
      </c>
      <c r="AZ4682" s="116">
        <v>39517</v>
      </c>
      <c r="BA4682" s="116"/>
      <c r="BB4682" s="20"/>
      <c r="BC4682" s="20"/>
      <c r="BD4682" s="76"/>
      <c r="BE4682" s="77"/>
      <c r="BF4682" s="77"/>
    </row>
    <row r="4683" spans="1:58" s="23" customFormat="1" ht="15.75" customHeight="1" x14ac:dyDescent="0.4">
      <c r="A4683" s="116">
        <v>39513</v>
      </c>
      <c r="B4683" s="112">
        <v>26.76</v>
      </c>
      <c r="C4683" s="112">
        <v>26.99</v>
      </c>
      <c r="D4683" s="112">
        <v>26.5</v>
      </c>
      <c r="E4683" s="112">
        <v>26.23</v>
      </c>
      <c r="F4683" s="112">
        <v>25.85</v>
      </c>
      <c r="G4683" s="112">
        <v>25.55</v>
      </c>
      <c r="H4683" s="113">
        <v>25.402999999999999</v>
      </c>
      <c r="I4683" s="90">
        <f t="shared" si="2316"/>
        <v>26.902380952380952</v>
      </c>
      <c r="J4683" s="90">
        <f t="shared" si="2317"/>
        <v>26.686666666666667</v>
      </c>
      <c r="K4683" s="114">
        <v>8</v>
      </c>
      <c r="L4683" s="115">
        <v>4.7619047619047616E-2</v>
      </c>
      <c r="M4683" s="11"/>
      <c r="N4683" s="90">
        <v>27.55</v>
      </c>
      <c r="O4683" s="90">
        <v>27</v>
      </c>
      <c r="P4683" s="90">
        <v>26.44</v>
      </c>
      <c r="Q4683" s="90">
        <v>26.08</v>
      </c>
      <c r="R4683" s="63">
        <f t="shared" si="2305"/>
        <v>25.889999999999997</v>
      </c>
      <c r="S4683" s="64">
        <f t="shared" si="2304"/>
        <v>0.11991869918699183</v>
      </c>
      <c r="T4683" s="65"/>
      <c r="U4683" s="65">
        <f t="shared" si="2323"/>
        <v>1.0203703703703704</v>
      </c>
      <c r="V4683" s="65">
        <f t="shared" si="2306"/>
        <v>1.0419818456883509</v>
      </c>
      <c r="W4683" s="65">
        <f t="shared" si="2307"/>
        <v>1.0563650306748467</v>
      </c>
      <c r="X4683" s="61">
        <f t="shared" si="2318"/>
        <v>8.594917787742783E-3</v>
      </c>
      <c r="Y4683" s="66">
        <f t="shared" si="2308"/>
        <v>-3.1528783835303151E-2</v>
      </c>
      <c r="Z4683" s="61">
        <f t="shared" si="2309"/>
        <v>-8.0184087087352383E-3</v>
      </c>
      <c r="AA4683" s="67">
        <f t="shared" si="2310"/>
        <v>26.902380952380952</v>
      </c>
      <c r="AB4683" s="68">
        <f t="shared" si="2311"/>
        <v>-2.8675136116152418E-2</v>
      </c>
      <c r="AC4683" s="69">
        <f t="shared" si="2312"/>
        <v>-2.3507043470745875E-2</v>
      </c>
      <c r="AD4683" s="70">
        <f>_xlfn.PERCENTILE.EXC(AC4683:$AC$5675,0.5)</f>
        <v>6.0737704918032709E-2</v>
      </c>
      <c r="AE4683" s="70">
        <f>_xlfn.PERCENTILE.EXC($AC4683:AC$5675,0.35)</f>
        <v>3.5996232362027203E-2</v>
      </c>
      <c r="AF4683" s="71">
        <f t="shared" si="2301"/>
        <v>2.4961507581810424E-2</v>
      </c>
      <c r="AG4683" s="70">
        <f t="shared" si="2302"/>
        <v>-0.13988021571007656</v>
      </c>
      <c r="AH4683" s="70">
        <f t="shared" si="2303"/>
        <v>-0.18694148066845609</v>
      </c>
      <c r="AI4683" s="61" t="str">
        <f t="shared" si="2321"/>
        <v>Safety</v>
      </c>
      <c r="AJ4683" s="68" t="str">
        <f t="shared" si="2322"/>
        <v>Safety</v>
      </c>
      <c r="AK4683" s="72"/>
      <c r="AL4683" s="73"/>
      <c r="AM4683" s="72"/>
      <c r="AN4683" s="73"/>
      <c r="AO4683" s="74"/>
      <c r="AP4683" s="20"/>
      <c r="AQ4683" s="74"/>
      <c r="AR4683" s="20"/>
      <c r="AS4683" s="74"/>
      <c r="AT4683" s="20"/>
      <c r="AU4683" s="74" t="str">
        <f t="shared" si="2313"/>
        <v>00635U</v>
      </c>
      <c r="AV4683" s="20">
        <f t="shared" si="2319"/>
        <v>0</v>
      </c>
      <c r="AW4683" s="74" t="str">
        <f t="shared" si="2314"/>
        <v>00635U</v>
      </c>
      <c r="AX4683" s="20">
        <f t="shared" si="2315"/>
        <v>0</v>
      </c>
      <c r="AY4683" s="20">
        <f t="shared" si="2320"/>
        <v>1</v>
      </c>
      <c r="AZ4683" s="116">
        <v>39514</v>
      </c>
      <c r="BA4683" s="116"/>
      <c r="BB4683" s="20"/>
      <c r="BC4683" s="20"/>
      <c r="BD4683" s="76"/>
      <c r="BE4683" s="77"/>
      <c r="BF4683" s="77"/>
    </row>
    <row r="4684" spans="1:58" s="23" customFormat="1" ht="15.75" customHeight="1" x14ac:dyDescent="0.4">
      <c r="A4684" s="116">
        <v>39512</v>
      </c>
      <c r="B4684" s="112">
        <v>24.83</v>
      </c>
      <c r="C4684" s="112">
        <v>25.38</v>
      </c>
      <c r="D4684" s="112">
        <v>25.1</v>
      </c>
      <c r="E4684" s="112">
        <v>24.85</v>
      </c>
      <c r="F4684" s="112">
        <v>24.86</v>
      </c>
      <c r="G4684" s="112">
        <v>24.76</v>
      </c>
      <c r="H4684" s="113">
        <v>24.58</v>
      </c>
      <c r="I4684" s="90">
        <f t="shared" si="2316"/>
        <v>25.144285714285711</v>
      </c>
      <c r="J4684" s="90">
        <f t="shared" si="2317"/>
        <v>25.22</v>
      </c>
      <c r="K4684" s="114">
        <v>9</v>
      </c>
      <c r="L4684" s="115">
        <v>4.7619047619047616E-2</v>
      </c>
      <c r="M4684" s="11"/>
      <c r="N4684" s="90">
        <v>24.6</v>
      </c>
      <c r="O4684" s="90">
        <v>24.91</v>
      </c>
      <c r="P4684" s="90">
        <v>24.8</v>
      </c>
      <c r="Q4684" s="90">
        <v>25.03</v>
      </c>
      <c r="R4684" s="63">
        <f t="shared" si="2305"/>
        <v>25.11</v>
      </c>
      <c r="S4684" s="64">
        <f t="shared" si="2304"/>
        <v>-3.6050156739811844E-2</v>
      </c>
      <c r="T4684" s="65"/>
      <c r="U4684" s="65">
        <f t="shared" si="2323"/>
        <v>0.98755519871537545</v>
      </c>
      <c r="V4684" s="65">
        <f t="shared" si="2306"/>
        <v>0.99193548387096775</v>
      </c>
      <c r="W4684" s="65">
        <f t="shared" si="2307"/>
        <v>0.98282061526168596</v>
      </c>
      <c r="X4684" s="61">
        <f t="shared" si="2318"/>
        <v>2.2150624244865112E-2</v>
      </c>
      <c r="Y4684" s="66">
        <f t="shared" si="2308"/>
        <v>-1.0865191146881413E-2</v>
      </c>
      <c r="Z4684" s="61">
        <f t="shared" si="2309"/>
        <v>3.0111925458781424E-3</v>
      </c>
      <c r="AA4684" s="67">
        <f t="shared" si="2310"/>
        <v>25.144285714285711</v>
      </c>
      <c r="AB4684" s="68">
        <f t="shared" si="2311"/>
        <v>9.3495934959348312E-3</v>
      </c>
      <c r="AC4684" s="69">
        <f t="shared" si="2312"/>
        <v>2.2125435540069512E-2</v>
      </c>
      <c r="AD4684" s="70">
        <f>_xlfn.PERCENTILE.EXC(AC4684:$AC$5675,0.5)</f>
        <v>6.0778724649408575E-2</v>
      </c>
      <c r="AE4684" s="70">
        <f>_xlfn.PERCENTILE.EXC($AC4684:AC$5675,0.35)</f>
        <v>3.6101262239715812E-2</v>
      </c>
      <c r="AF4684" s="71">
        <f t="shared" si="2301"/>
        <v>2.5095722220423708E-2</v>
      </c>
      <c r="AG4684" s="70">
        <f t="shared" si="2302"/>
        <v>-0.13997486156300509</v>
      </c>
      <c r="AH4684" s="70">
        <f t="shared" si="2303"/>
        <v>-0.18699203264969444</v>
      </c>
      <c r="AI4684" s="61" t="str">
        <f t="shared" si="2321"/>
        <v>Safety</v>
      </c>
      <c r="AJ4684" s="68" t="str">
        <f t="shared" si="2322"/>
        <v>Safety</v>
      </c>
      <c r="AK4684" s="72"/>
      <c r="AL4684" s="73"/>
      <c r="AM4684" s="72"/>
      <c r="AN4684" s="73"/>
      <c r="AO4684" s="74"/>
      <c r="AP4684" s="20"/>
      <c r="AQ4684" s="74"/>
      <c r="AR4684" s="20"/>
      <c r="AS4684" s="74"/>
      <c r="AT4684" s="20"/>
      <c r="AU4684" s="74" t="str">
        <f t="shared" si="2313"/>
        <v>00635U</v>
      </c>
      <c r="AV4684" s="20">
        <f t="shared" si="2319"/>
        <v>0</v>
      </c>
      <c r="AW4684" s="74" t="str">
        <f t="shared" si="2314"/>
        <v>00635U</v>
      </c>
      <c r="AX4684" s="20">
        <f t="shared" si="2315"/>
        <v>0</v>
      </c>
      <c r="AY4684" s="20">
        <f t="shared" si="2320"/>
        <v>1</v>
      </c>
      <c r="AZ4684" s="116">
        <v>39513</v>
      </c>
      <c r="BA4684" s="116"/>
      <c r="BB4684" s="20"/>
      <c r="BC4684" s="20"/>
      <c r="BD4684" s="76"/>
      <c r="BE4684" s="77"/>
      <c r="BF4684" s="77"/>
    </row>
    <row r="4685" spans="1:58" s="23" customFormat="1" ht="15.75" customHeight="1" x14ac:dyDescent="0.4">
      <c r="A4685" s="116">
        <v>39511</v>
      </c>
      <c r="B4685" s="112">
        <v>25.72</v>
      </c>
      <c r="C4685" s="112">
        <v>25.79</v>
      </c>
      <c r="D4685" s="112">
        <v>25.71</v>
      </c>
      <c r="E4685" s="112">
        <v>25.5</v>
      </c>
      <c r="F4685" s="112">
        <v>25.65</v>
      </c>
      <c r="G4685" s="112">
        <v>25.5</v>
      </c>
      <c r="H4685" s="113">
        <v>25.248000000000001</v>
      </c>
      <c r="I4685" s="90">
        <f t="shared" si="2316"/>
        <v>25.756666666666664</v>
      </c>
      <c r="J4685" s="90">
        <f t="shared" si="2317"/>
        <v>25.748095238095239</v>
      </c>
      <c r="K4685" s="114">
        <v>10</v>
      </c>
      <c r="L4685" s="115">
        <v>4.7619047619047616E-2</v>
      </c>
      <c r="M4685" s="11"/>
      <c r="N4685" s="90">
        <v>25.52</v>
      </c>
      <c r="O4685" s="90">
        <v>25.76</v>
      </c>
      <c r="P4685" s="90">
        <v>25.52</v>
      </c>
      <c r="Q4685" s="90">
        <v>25.47</v>
      </c>
      <c r="R4685" s="63">
        <f t="shared" si="2305"/>
        <v>25.76</v>
      </c>
      <c r="S4685" s="64">
        <f t="shared" si="2304"/>
        <v>-2.891933028919336E-2</v>
      </c>
      <c r="T4685" s="65"/>
      <c r="U4685" s="65">
        <f t="shared" si="2323"/>
        <v>0.99068322981366452</v>
      </c>
      <c r="V4685" s="65">
        <f t="shared" si="2306"/>
        <v>1</v>
      </c>
      <c r="W4685" s="65">
        <f t="shared" si="2307"/>
        <v>1.0019630938358854</v>
      </c>
      <c r="X4685" s="61">
        <f t="shared" si="2318"/>
        <v>2.7216174183514888E-3</v>
      </c>
      <c r="Y4685" s="66">
        <f t="shared" si="2308"/>
        <v>-9.8823529411764272E-3</v>
      </c>
      <c r="Z4685" s="61">
        <f t="shared" si="2309"/>
        <v>-3.3278485459138131E-4</v>
      </c>
      <c r="AA4685" s="67">
        <f t="shared" si="2310"/>
        <v>25.756666666666668</v>
      </c>
      <c r="AB4685" s="68">
        <f t="shared" si="2311"/>
        <v>7.8369905956112568E-3</v>
      </c>
      <c r="AC4685" s="69">
        <f t="shared" si="2312"/>
        <v>9.2737722048067458E-3</v>
      </c>
      <c r="AD4685" s="70">
        <f>_xlfn.PERCENTILE.EXC(AC4685:$AC$5675,0.5)</f>
        <v>6.0819744380784441E-2</v>
      </c>
      <c r="AE4685" s="70">
        <f>_xlfn.PERCENTILE.EXC($AC4685:AC$5675,0.35)</f>
        <v>3.6223584327067571E-2</v>
      </c>
      <c r="AF4685" s="71">
        <f t="shared" si="2301"/>
        <v>2.5107185160679758E-2</v>
      </c>
      <c r="AG4685" s="70">
        <f t="shared" si="2302"/>
        <v>-0.14006950741593366</v>
      </c>
      <c r="AH4685" s="70">
        <f t="shared" si="2303"/>
        <v>-0.18704258463093282</v>
      </c>
      <c r="AI4685" s="61" t="str">
        <f t="shared" si="2321"/>
        <v>Safety</v>
      </c>
      <c r="AJ4685" s="68" t="str">
        <f t="shared" si="2322"/>
        <v>Safety</v>
      </c>
      <c r="AK4685" s="72"/>
      <c r="AL4685" s="73"/>
      <c r="AM4685" s="72"/>
      <c r="AN4685" s="73"/>
      <c r="AO4685" s="74"/>
      <c r="AP4685" s="20"/>
      <c r="AQ4685" s="74"/>
      <c r="AR4685" s="20"/>
      <c r="AS4685" s="74"/>
      <c r="AT4685" s="20"/>
      <c r="AU4685" s="74" t="str">
        <f t="shared" si="2313"/>
        <v>00635U</v>
      </c>
      <c r="AV4685" s="20">
        <f t="shared" si="2319"/>
        <v>0</v>
      </c>
      <c r="AW4685" s="74" t="str">
        <f t="shared" si="2314"/>
        <v>00635U</v>
      </c>
      <c r="AX4685" s="20">
        <f t="shared" si="2315"/>
        <v>0</v>
      </c>
      <c r="AY4685" s="20">
        <f t="shared" si="2320"/>
        <v>1</v>
      </c>
      <c r="AZ4685" s="116">
        <v>39512</v>
      </c>
      <c r="BA4685" s="116"/>
      <c r="BB4685" s="20"/>
      <c r="BC4685" s="20"/>
      <c r="BD4685" s="76"/>
      <c r="BE4685" s="77"/>
      <c r="BF4685" s="77"/>
    </row>
    <row r="4686" spans="1:58" s="23" customFormat="1" ht="15.75" customHeight="1" x14ac:dyDescent="0.4">
      <c r="A4686" s="116">
        <v>39510</v>
      </c>
      <c r="B4686" s="112">
        <v>26.16</v>
      </c>
      <c r="C4686" s="112">
        <v>26.25</v>
      </c>
      <c r="D4686" s="112">
        <v>26.11</v>
      </c>
      <c r="E4686" s="112">
        <v>25.69</v>
      </c>
      <c r="F4686" s="112">
        <v>25.64</v>
      </c>
      <c r="G4686" s="112">
        <v>25.4</v>
      </c>
      <c r="H4686" s="113">
        <v>25.326000000000001</v>
      </c>
      <c r="I4686" s="90">
        <f t="shared" si="2316"/>
        <v>26.202857142857145</v>
      </c>
      <c r="J4686" s="90">
        <f t="shared" si="2317"/>
        <v>26.183333333333334</v>
      </c>
      <c r="K4686" s="114">
        <v>11</v>
      </c>
      <c r="L4686" s="115">
        <v>4.7619047619047616E-2</v>
      </c>
      <c r="M4686" s="11"/>
      <c r="N4686" s="90">
        <v>26.28</v>
      </c>
      <c r="O4686" s="90">
        <v>26.08</v>
      </c>
      <c r="P4686" s="90">
        <v>25.91</v>
      </c>
      <c r="Q4686" s="90">
        <v>25.52</v>
      </c>
      <c r="R4686" s="63">
        <f t="shared" si="2305"/>
        <v>25.709999999999994</v>
      </c>
      <c r="S4686" s="64">
        <f t="shared" si="2304"/>
        <v>-9.7965335342877925E-3</v>
      </c>
      <c r="T4686" s="65"/>
      <c r="U4686" s="65">
        <f t="shared" si="2323"/>
        <v>1.0076687116564418</v>
      </c>
      <c r="V4686" s="65">
        <f t="shared" si="2306"/>
        <v>1.0142802006947125</v>
      </c>
      <c r="W4686" s="65">
        <f t="shared" si="2307"/>
        <v>1.0297805642633229</v>
      </c>
      <c r="X4686" s="61">
        <f t="shared" si="2318"/>
        <v>3.4403669724770588E-3</v>
      </c>
      <c r="Y4686" s="66">
        <f t="shared" si="2308"/>
        <v>-1.4168937329700301E-2</v>
      </c>
      <c r="Z4686" s="61">
        <f t="shared" si="2309"/>
        <v>-7.4510231526920385E-4</v>
      </c>
      <c r="AA4686" s="67">
        <f t="shared" si="2310"/>
        <v>26.202857142857141</v>
      </c>
      <c r="AB4686" s="68">
        <f t="shared" si="2311"/>
        <v>-4.5662100456621384E-3</v>
      </c>
      <c r="AC4686" s="69">
        <f t="shared" si="2312"/>
        <v>-2.935420743640033E-3</v>
      </c>
      <c r="AD4686" s="70">
        <f>_xlfn.PERCENTILE.EXC(AC4686:$AC$5675,0.5)</f>
        <v>6.0911125323224312E-2</v>
      </c>
      <c r="AE4686" s="70">
        <f>_xlfn.PERCENTILE.EXC($AC4686:AC$5675,0.35)</f>
        <v>3.6343280974194869E-2</v>
      </c>
      <c r="AF4686" s="71">
        <f t="shared" ref="AF4686:AF4749" si="2324">_xlfn.PERCENTILE.EXC($AC4686:$AC5686,0.28)</f>
        <v>2.5150884006506495E-2</v>
      </c>
      <c r="AG4686" s="70">
        <f t="shared" ref="AG4686:AG4749" si="2325">_xlfn.PERCENTILE.EXC($AC4686:$AC5686,0.01)</f>
        <v>-0.1401641532688622</v>
      </c>
      <c r="AH4686" s="70">
        <f t="shared" ref="AH4686:AH4749" si="2326">_xlfn.PERCENTILE.EXC($AC4686:$AC5686,0.005)</f>
        <v>-0.18709313661217117</v>
      </c>
      <c r="AI4686" s="61" t="str">
        <f t="shared" si="2321"/>
        <v>Safety</v>
      </c>
      <c r="AJ4686" s="68" t="str">
        <f t="shared" si="2322"/>
        <v>Safety</v>
      </c>
      <c r="AK4686" s="72"/>
      <c r="AL4686" s="73"/>
      <c r="AM4686" s="72"/>
      <c r="AN4686" s="73"/>
      <c r="AO4686" s="74"/>
      <c r="AP4686" s="20"/>
      <c r="AQ4686" s="74"/>
      <c r="AR4686" s="20"/>
      <c r="AS4686" s="74"/>
      <c r="AT4686" s="20"/>
      <c r="AU4686" s="74" t="str">
        <f t="shared" si="2313"/>
        <v>00635U</v>
      </c>
      <c r="AV4686" s="20">
        <f t="shared" si="2319"/>
        <v>0</v>
      </c>
      <c r="AW4686" s="74" t="str">
        <f t="shared" si="2314"/>
        <v>00635U</v>
      </c>
      <c r="AX4686" s="20">
        <f t="shared" si="2315"/>
        <v>0</v>
      </c>
      <c r="AY4686" s="20">
        <f t="shared" si="2320"/>
        <v>1</v>
      </c>
      <c r="AZ4686" s="116">
        <v>39511</v>
      </c>
      <c r="BA4686" s="116"/>
      <c r="BB4686" s="20"/>
      <c r="BC4686" s="20"/>
      <c r="BD4686" s="76"/>
      <c r="BE4686" s="77"/>
      <c r="BF4686" s="77"/>
    </row>
    <row r="4687" spans="1:58" s="23" customFormat="1" ht="15.75" customHeight="1" x14ac:dyDescent="0.4">
      <c r="A4687" s="116">
        <v>39507</v>
      </c>
      <c r="B4687" s="112">
        <v>26.1</v>
      </c>
      <c r="C4687" s="112">
        <v>26.36</v>
      </c>
      <c r="D4687" s="112">
        <v>26.31</v>
      </c>
      <c r="E4687" s="112">
        <v>25.85</v>
      </c>
      <c r="F4687" s="112">
        <v>25.57</v>
      </c>
      <c r="G4687" s="112">
        <v>25.42</v>
      </c>
      <c r="H4687" s="113">
        <v>25.276</v>
      </c>
      <c r="I4687" s="90">
        <f t="shared" si="2316"/>
        <v>26.211428571428574</v>
      </c>
      <c r="J4687" s="90">
        <f t="shared" si="2317"/>
        <v>26.338571428571427</v>
      </c>
      <c r="K4687" s="114">
        <v>12</v>
      </c>
      <c r="L4687" s="115">
        <v>4.7619047619047616E-2</v>
      </c>
      <c r="M4687" s="11"/>
      <c r="N4687" s="90">
        <v>26.54</v>
      </c>
      <c r="O4687" s="90">
        <v>26.39</v>
      </c>
      <c r="P4687" s="90">
        <v>26.33</v>
      </c>
      <c r="Q4687" s="90">
        <v>25.72</v>
      </c>
      <c r="R4687" s="63">
        <f t="shared" si="2305"/>
        <v>26.18</v>
      </c>
      <c r="S4687" s="64">
        <f t="shared" si="2304"/>
        <v>0.12792180195495104</v>
      </c>
      <c r="T4687" s="65"/>
      <c r="U4687" s="65">
        <f t="shared" si="2323"/>
        <v>1.0056839712012124</v>
      </c>
      <c r="V4687" s="65">
        <f t="shared" si="2306"/>
        <v>1.0079756931257122</v>
      </c>
      <c r="W4687" s="65">
        <f t="shared" si="2307"/>
        <v>1.0318818040435458</v>
      </c>
      <c r="X4687" s="61">
        <f t="shared" si="2318"/>
        <v>9.9616858237547116E-3</v>
      </c>
      <c r="Y4687" s="66">
        <f t="shared" si="2308"/>
        <v>-2.2205029013539712E-2</v>
      </c>
      <c r="Z4687" s="61">
        <f t="shared" si="2309"/>
        <v>4.8506649226072356E-3</v>
      </c>
      <c r="AA4687" s="67">
        <f t="shared" si="2310"/>
        <v>26.21142857142857</v>
      </c>
      <c r="AB4687" s="68">
        <f t="shared" si="2311"/>
        <v>-1.6578749058025536E-2</v>
      </c>
      <c r="AC4687" s="69">
        <f t="shared" si="2312"/>
        <v>-1.2380234686187987E-2</v>
      </c>
      <c r="AD4687" s="70">
        <f>_xlfn.PERCENTILE.EXC(AC4687:$AC$5675,0.5)</f>
        <v>6.1002506265664183E-2</v>
      </c>
      <c r="AE4687" s="70">
        <f>_xlfn.PERCENTILE.EXC($AC4687:AC$5675,0.35)</f>
        <v>3.6372976158108486E-2</v>
      </c>
      <c r="AF4687" s="71">
        <f t="shared" si="2324"/>
        <v>2.5202609091448551E-2</v>
      </c>
      <c r="AG4687" s="70">
        <f t="shared" si="2325"/>
        <v>-0.14025879912179073</v>
      </c>
      <c r="AH4687" s="70">
        <f t="shared" si="2326"/>
        <v>-0.18714368859340955</v>
      </c>
      <c r="AI4687" s="61" t="str">
        <f t="shared" si="2321"/>
        <v>Safety</v>
      </c>
      <c r="AJ4687" s="68" t="str">
        <f t="shared" si="2322"/>
        <v>Safety</v>
      </c>
      <c r="AK4687" s="72"/>
      <c r="AL4687" s="73"/>
      <c r="AM4687" s="72"/>
      <c r="AN4687" s="73"/>
      <c r="AO4687" s="74"/>
      <c r="AP4687" s="20"/>
      <c r="AQ4687" s="74"/>
      <c r="AR4687" s="20"/>
      <c r="AS4687" s="74"/>
      <c r="AT4687" s="20"/>
      <c r="AU4687" s="74" t="str">
        <f t="shared" si="2313"/>
        <v>00635U</v>
      </c>
      <c r="AV4687" s="20">
        <f t="shared" si="2319"/>
        <v>0</v>
      </c>
      <c r="AW4687" s="74" t="str">
        <f t="shared" si="2314"/>
        <v>00635U</v>
      </c>
      <c r="AX4687" s="20">
        <f t="shared" si="2315"/>
        <v>0</v>
      </c>
      <c r="AY4687" s="20">
        <f t="shared" si="2320"/>
        <v>1</v>
      </c>
      <c r="AZ4687" s="116">
        <v>39510</v>
      </c>
      <c r="BA4687" s="116"/>
      <c r="BB4687" s="20"/>
      <c r="BC4687" s="20"/>
      <c r="BD4687" s="76"/>
      <c r="BE4687" s="77"/>
      <c r="BF4687" s="77"/>
    </row>
    <row r="4688" spans="1:58" s="23" customFormat="1" ht="15.75" customHeight="1" x14ac:dyDescent="0.4">
      <c r="A4688" s="116">
        <v>39506</v>
      </c>
      <c r="B4688" s="112">
        <v>24.58</v>
      </c>
      <c r="C4688" s="112">
        <v>25.1</v>
      </c>
      <c r="D4688" s="112">
        <v>24.91</v>
      </c>
      <c r="E4688" s="112">
        <v>24.75</v>
      </c>
      <c r="F4688" s="112">
        <v>24.69</v>
      </c>
      <c r="G4688" s="112">
        <v>24.43</v>
      </c>
      <c r="H4688" s="113">
        <v>24.382999999999999</v>
      </c>
      <c r="I4688" s="90">
        <f t="shared" si="2316"/>
        <v>24.778095238095236</v>
      </c>
      <c r="J4688" s="90">
        <f t="shared" si="2317"/>
        <v>25.027619047619048</v>
      </c>
      <c r="K4688" s="114">
        <v>13</v>
      </c>
      <c r="L4688" s="115">
        <v>4.7619047619047616E-2</v>
      </c>
      <c r="M4688" s="11"/>
      <c r="N4688" s="90">
        <v>23.53</v>
      </c>
      <c r="O4688" s="90">
        <v>24.29</v>
      </c>
      <c r="P4688" s="90">
        <v>24.61</v>
      </c>
      <c r="Q4688" s="90">
        <v>24.61</v>
      </c>
      <c r="R4688" s="63">
        <f t="shared" si="2305"/>
        <v>25.369999999999997</v>
      </c>
      <c r="S4688" s="64">
        <f t="shared" si="2304"/>
        <v>3.7020713970912285E-2</v>
      </c>
      <c r="T4688" s="65"/>
      <c r="U4688" s="65">
        <f t="shared" si="2323"/>
        <v>0.9687114038699054</v>
      </c>
      <c r="V4688" s="65">
        <f t="shared" si="2306"/>
        <v>0.95611540024380337</v>
      </c>
      <c r="W4688" s="65">
        <f t="shared" si="2307"/>
        <v>0.95611540024380337</v>
      </c>
      <c r="X4688" s="61">
        <f t="shared" si="2318"/>
        <v>2.1155410903173442E-2</v>
      </c>
      <c r="Y4688" s="66">
        <f t="shared" si="2308"/>
        <v>-1.4828282828282864E-2</v>
      </c>
      <c r="Z4688" s="61">
        <f t="shared" si="2309"/>
        <v>1.0070338624745439E-2</v>
      </c>
      <c r="AA4688" s="67">
        <f t="shared" si="2310"/>
        <v>24.77809523809524</v>
      </c>
      <c r="AB4688" s="68">
        <f t="shared" si="2311"/>
        <v>4.4623884402889807E-2</v>
      </c>
      <c r="AC4688" s="69">
        <f t="shared" si="2312"/>
        <v>5.3042721551008871E-2</v>
      </c>
      <c r="AD4688" s="70">
        <f>_xlfn.PERCENTILE.EXC(AC4688:$AC$5675,0.5)</f>
        <v>6.1024839540510772E-2</v>
      </c>
      <c r="AE4688" s="70">
        <f>_xlfn.PERCENTILE.EXC($AC4688:AC$5675,0.35)</f>
        <v>3.6403143396872957E-2</v>
      </c>
      <c r="AF4688" s="71">
        <f t="shared" si="2324"/>
        <v>2.5233295720848547E-2</v>
      </c>
      <c r="AG4688" s="70">
        <f t="shared" si="2325"/>
        <v>-0.14035344497471927</v>
      </c>
      <c r="AH4688" s="70">
        <f t="shared" si="2326"/>
        <v>-0.1871942405746479</v>
      </c>
      <c r="AI4688" s="61" t="str">
        <f t="shared" si="2321"/>
        <v>Safety</v>
      </c>
      <c r="AJ4688" s="68" t="str">
        <f t="shared" si="2322"/>
        <v>Short VOL</v>
      </c>
      <c r="AK4688" s="72"/>
      <c r="AL4688" s="73"/>
      <c r="AM4688" s="72"/>
      <c r="AN4688" s="73"/>
      <c r="AO4688" s="74"/>
      <c r="AP4688" s="20"/>
      <c r="AQ4688" s="74"/>
      <c r="AR4688" s="20"/>
      <c r="AS4688" s="74"/>
      <c r="AT4688" s="20"/>
      <c r="AU4688" s="74" t="str">
        <f t="shared" si="2313"/>
        <v>00631L</v>
      </c>
      <c r="AV4688" s="20">
        <f t="shared" si="2319"/>
        <v>1</v>
      </c>
      <c r="AW4688" s="74" t="str">
        <f t="shared" si="2314"/>
        <v>00631L</v>
      </c>
      <c r="AX4688" s="20">
        <f t="shared" si="2315"/>
        <v>1</v>
      </c>
      <c r="AY4688" s="20">
        <f t="shared" si="2320"/>
        <v>1</v>
      </c>
      <c r="AZ4688" s="116">
        <v>39507</v>
      </c>
      <c r="BA4688" s="116"/>
      <c r="BB4688" s="20"/>
      <c r="BC4688" s="20"/>
      <c r="BD4688" s="76"/>
      <c r="BE4688" s="77"/>
      <c r="BF4688" s="77"/>
    </row>
    <row r="4689" spans="1:58" s="23" customFormat="1" ht="15.75" customHeight="1" x14ac:dyDescent="0.4">
      <c r="A4689" s="116">
        <v>39505</v>
      </c>
      <c r="B4689" s="112">
        <v>23.88</v>
      </c>
      <c r="C4689" s="112">
        <v>24.45</v>
      </c>
      <c r="D4689" s="112">
        <v>24.46</v>
      </c>
      <c r="E4689" s="112">
        <v>24.15</v>
      </c>
      <c r="F4689" s="112">
        <v>23.93</v>
      </c>
      <c r="G4689" s="112">
        <v>23.77</v>
      </c>
      <c r="H4689" s="113">
        <v>23.742999999999999</v>
      </c>
      <c r="I4689" s="90">
        <f t="shared" si="2316"/>
        <v>24.07</v>
      </c>
      <c r="J4689" s="90">
        <f t="shared" si="2317"/>
        <v>24.453333333333333</v>
      </c>
      <c r="K4689" s="114">
        <v>14</v>
      </c>
      <c r="L4689" s="115">
        <v>4.7619047619047616E-2</v>
      </c>
      <c r="M4689" s="11"/>
      <c r="N4689" s="90">
        <v>22.69</v>
      </c>
      <c r="O4689" s="90">
        <v>23.69</v>
      </c>
      <c r="P4689" s="90">
        <v>24.17</v>
      </c>
      <c r="Q4689" s="90">
        <v>24.16</v>
      </c>
      <c r="R4689" s="63">
        <f t="shared" si="2305"/>
        <v>25.169999999999998</v>
      </c>
      <c r="S4689" s="64">
        <f t="shared" si="2304"/>
        <v>3.6073059360730721E-2</v>
      </c>
      <c r="T4689" s="65"/>
      <c r="U4689" s="65">
        <f t="shared" si="2323"/>
        <v>0.95778809624314054</v>
      </c>
      <c r="V4689" s="65">
        <f t="shared" si="2306"/>
        <v>0.93876706661150189</v>
      </c>
      <c r="W4689" s="65">
        <f t="shared" si="2307"/>
        <v>0.93915562913907291</v>
      </c>
      <c r="X4689" s="61">
        <f t="shared" si="2318"/>
        <v>2.3869346733668355E-2</v>
      </c>
      <c r="Y4689" s="66">
        <f t="shared" si="2308"/>
        <v>-1.6853002070393377E-2</v>
      </c>
      <c r="Z4689" s="61">
        <f t="shared" si="2309"/>
        <v>1.5925772053732152E-2</v>
      </c>
      <c r="AA4689" s="67">
        <f t="shared" si="2310"/>
        <v>24.07</v>
      </c>
      <c r="AB4689" s="68">
        <f t="shared" si="2311"/>
        <v>5.2446011458792317E-2</v>
      </c>
      <c r="AC4689" s="69">
        <f t="shared" si="2312"/>
        <v>6.0819744380784441E-2</v>
      </c>
      <c r="AD4689" s="70">
        <f>_xlfn.PERCENTILE.EXC(AC4689:$AC$5675,0.5)</f>
        <v>6.1047172815357362E-2</v>
      </c>
      <c r="AE4689" s="70">
        <f>_xlfn.PERCENTILE.EXC($AC4689:AC$5675,0.35)</f>
        <v>3.6374219886546717E-2</v>
      </c>
      <c r="AF4689" s="71">
        <f t="shared" si="2324"/>
        <v>2.522136203163744E-2</v>
      </c>
      <c r="AG4689" s="70">
        <f t="shared" si="2325"/>
        <v>-0.14044809082764781</v>
      </c>
      <c r="AH4689" s="70">
        <f t="shared" si="2326"/>
        <v>-0.18724479255588627</v>
      </c>
      <c r="AI4689" s="61" t="str">
        <f t="shared" si="2321"/>
        <v>Safety</v>
      </c>
      <c r="AJ4689" s="68" t="str">
        <f t="shared" si="2322"/>
        <v>Short VOL</v>
      </c>
      <c r="AK4689" s="72"/>
      <c r="AL4689" s="73"/>
      <c r="AM4689" s="72"/>
      <c r="AN4689" s="73"/>
      <c r="AO4689" s="74"/>
      <c r="AP4689" s="20"/>
      <c r="AQ4689" s="74"/>
      <c r="AR4689" s="20"/>
      <c r="AS4689" s="74"/>
      <c r="AT4689" s="20"/>
      <c r="AU4689" s="74" t="str">
        <f t="shared" si="2313"/>
        <v>00631L</v>
      </c>
      <c r="AV4689" s="20">
        <f t="shared" si="2319"/>
        <v>1</v>
      </c>
      <c r="AW4689" s="74" t="str">
        <f t="shared" si="2314"/>
        <v>00631L</v>
      </c>
      <c r="AX4689" s="20">
        <f t="shared" si="2315"/>
        <v>1</v>
      </c>
      <c r="AY4689" s="20">
        <f t="shared" si="2320"/>
        <v>1</v>
      </c>
      <c r="AZ4689" s="116">
        <v>39506</v>
      </c>
      <c r="BA4689" s="116"/>
      <c r="BB4689" s="20"/>
      <c r="BC4689" s="20"/>
      <c r="BD4689" s="76"/>
      <c r="BE4689" s="77"/>
      <c r="BF4689" s="77"/>
    </row>
    <row r="4690" spans="1:58" s="23" customFormat="1" ht="15.75" customHeight="1" x14ac:dyDescent="0.4">
      <c r="A4690" s="116">
        <v>39504</v>
      </c>
      <c r="B4690" s="112">
        <v>23.71</v>
      </c>
      <c r="C4690" s="112">
        <v>24.18</v>
      </c>
      <c r="D4690" s="112">
        <v>24.15</v>
      </c>
      <c r="E4690" s="112">
        <v>24.07</v>
      </c>
      <c r="F4690" s="112">
        <v>24</v>
      </c>
      <c r="G4690" s="112">
        <v>23.83</v>
      </c>
      <c r="H4690" s="113">
        <v>23.815000000000001</v>
      </c>
      <c r="I4690" s="90">
        <f t="shared" si="2316"/>
        <v>23.844285714285714</v>
      </c>
      <c r="J4690" s="90">
        <f t="shared" si="2317"/>
        <v>24.171428571428571</v>
      </c>
      <c r="K4690" s="114">
        <v>15</v>
      </c>
      <c r="L4690" s="115">
        <v>4.7619047619047616E-2</v>
      </c>
      <c r="M4690" s="11"/>
      <c r="N4690" s="90">
        <v>21.9</v>
      </c>
      <c r="O4690" s="90">
        <v>23.11</v>
      </c>
      <c r="P4690" s="90">
        <v>23.78</v>
      </c>
      <c r="Q4690" s="90">
        <v>23.92</v>
      </c>
      <c r="R4690" s="63">
        <f t="shared" si="2305"/>
        <v>24.990000000000002</v>
      </c>
      <c r="S4690" s="64">
        <f t="shared" ref="S4690:S4753" si="2327">(N4690-N4691)/N4691</f>
        <v>-4.9066435084672275E-2</v>
      </c>
      <c r="T4690" s="65"/>
      <c r="U4690" s="65">
        <f t="shared" si="2323"/>
        <v>0.94764171354392035</v>
      </c>
      <c r="V4690" s="65">
        <f t="shared" si="2306"/>
        <v>0.92094196804036998</v>
      </c>
      <c r="W4690" s="65">
        <f t="shared" si="2307"/>
        <v>0.91555183946488283</v>
      </c>
      <c r="X4690" s="61">
        <f t="shared" si="2318"/>
        <v>1.9822859552931203E-2</v>
      </c>
      <c r="Y4690" s="66">
        <f t="shared" si="2308"/>
        <v>-1.0594100540091359E-2</v>
      </c>
      <c r="Z4690" s="61">
        <f t="shared" si="2309"/>
        <v>1.3719968845485564E-2</v>
      </c>
      <c r="AA4690" s="67">
        <f t="shared" si="2310"/>
        <v>23.844285714285714</v>
      </c>
      <c r="AB4690" s="68">
        <f t="shared" si="2311"/>
        <v>8.2648401826484127E-2</v>
      </c>
      <c r="AC4690" s="69">
        <f t="shared" si="2312"/>
        <v>8.8780169602087483E-2</v>
      </c>
      <c r="AD4690" s="70">
        <f>_xlfn.PERCENTILE.EXC(AC4690:$AC$5675,0.5)</f>
        <v>6.1173649064320296E-2</v>
      </c>
      <c r="AE4690" s="70">
        <f>_xlfn.PERCENTILE.EXC($AC4690:AC$5675,0.35)</f>
        <v>3.6372768870035446E-2</v>
      </c>
      <c r="AF4690" s="71">
        <f t="shared" si="2324"/>
        <v>2.5209428342426326E-2</v>
      </c>
      <c r="AG4690" s="70">
        <f t="shared" si="2325"/>
        <v>-0.14054273668057635</v>
      </c>
      <c r="AH4690" s="70">
        <f t="shared" si="2326"/>
        <v>-0.18729534453712465</v>
      </c>
      <c r="AI4690" s="61" t="str">
        <f t="shared" si="2321"/>
        <v>Short VOL</v>
      </c>
      <c r="AJ4690" s="68" t="str">
        <f t="shared" si="2322"/>
        <v>Short VOL</v>
      </c>
      <c r="AK4690" s="72"/>
      <c r="AL4690" s="73"/>
      <c r="AM4690" s="72"/>
      <c r="AN4690" s="73"/>
      <c r="AO4690" s="74"/>
      <c r="AP4690" s="20"/>
      <c r="AQ4690" s="74"/>
      <c r="AR4690" s="20"/>
      <c r="AS4690" s="74"/>
      <c r="AT4690" s="20"/>
      <c r="AU4690" s="74" t="str">
        <f t="shared" si="2313"/>
        <v>00631L</v>
      </c>
      <c r="AV4690" s="20">
        <f t="shared" si="2319"/>
        <v>1</v>
      </c>
      <c r="AW4690" s="74" t="str">
        <f t="shared" si="2314"/>
        <v>00631L</v>
      </c>
      <c r="AX4690" s="20">
        <f t="shared" si="2315"/>
        <v>1</v>
      </c>
      <c r="AY4690" s="20">
        <f t="shared" si="2320"/>
        <v>1</v>
      </c>
      <c r="AZ4690" s="116">
        <v>39505</v>
      </c>
      <c r="BA4690" s="116"/>
      <c r="BB4690" s="20"/>
      <c r="BC4690" s="20"/>
      <c r="BD4690" s="76"/>
      <c r="BE4690" s="77"/>
      <c r="BF4690" s="77"/>
    </row>
    <row r="4691" spans="1:58" s="23" customFormat="1" ht="15.75" customHeight="1" x14ac:dyDescent="0.4">
      <c r="A4691" s="116">
        <v>39503</v>
      </c>
      <c r="B4691" s="112">
        <v>24.17</v>
      </c>
      <c r="C4691" s="112">
        <v>24.34</v>
      </c>
      <c r="D4691" s="112">
        <v>24.24</v>
      </c>
      <c r="E4691" s="112">
        <v>24.15</v>
      </c>
      <c r="F4691" s="112">
        <v>24.14</v>
      </c>
      <c r="G4691" s="112">
        <v>24.03</v>
      </c>
      <c r="H4691" s="113">
        <v>24.006</v>
      </c>
      <c r="I4691" s="90">
        <f t="shared" si="2316"/>
        <v>24.210476190476193</v>
      </c>
      <c r="J4691" s="90">
        <f t="shared" si="2317"/>
        <v>24.316190476190474</v>
      </c>
      <c r="K4691" s="114">
        <v>16</v>
      </c>
      <c r="L4691" s="115">
        <v>4.7619047619047616E-2</v>
      </c>
      <c r="M4691" s="11"/>
      <c r="N4691" s="90">
        <v>23.03</v>
      </c>
      <c r="O4691" s="90">
        <v>23.93</v>
      </c>
      <c r="P4691" s="90">
        <v>24.3</v>
      </c>
      <c r="Q4691" s="90">
        <v>24.34</v>
      </c>
      <c r="R4691" s="63">
        <f t="shared" si="2305"/>
        <v>25.200000000000003</v>
      </c>
      <c r="S4691" s="64">
        <f t="shared" si="2327"/>
        <v>-4.2809642560265905E-2</v>
      </c>
      <c r="T4691" s="65"/>
      <c r="U4691" s="65">
        <f t="shared" si="2323"/>
        <v>0.96239030505641465</v>
      </c>
      <c r="V4691" s="65">
        <f t="shared" si="2306"/>
        <v>0.9477366255144033</v>
      </c>
      <c r="W4691" s="65">
        <f t="shared" si="2307"/>
        <v>0.94617912900575185</v>
      </c>
      <c r="X4691" s="61">
        <f t="shared" si="2318"/>
        <v>7.033512618949034E-3</v>
      </c>
      <c r="Y4691" s="66">
        <f t="shared" si="2308"/>
        <v>-5.9627329192545901E-3</v>
      </c>
      <c r="Z4691" s="61">
        <f t="shared" si="2309"/>
        <v>4.3664686676368157E-3</v>
      </c>
      <c r="AA4691" s="67">
        <f t="shared" si="2310"/>
        <v>24.210476190476193</v>
      </c>
      <c r="AB4691" s="68">
        <f t="shared" si="2311"/>
        <v>4.9500651324359553E-2</v>
      </c>
      <c r="AC4691" s="69">
        <f t="shared" si="2312"/>
        <v>5.1258193246903679E-2</v>
      </c>
      <c r="AD4691" s="70">
        <f>_xlfn.PERCENTILE.EXC(AC4691:$AC$5675,0.5)</f>
        <v>6.1047172815357362E-2</v>
      </c>
      <c r="AE4691" s="70">
        <f>_xlfn.PERCENTILE.EXC($AC4691:AC$5675,0.35)</f>
        <v>3.6371317853524182E-2</v>
      </c>
      <c r="AF4691" s="71">
        <f t="shared" si="2324"/>
        <v>2.5197494653215215E-2</v>
      </c>
      <c r="AG4691" s="70">
        <f t="shared" si="2325"/>
        <v>-0.14063738253350491</v>
      </c>
      <c r="AH4691" s="70">
        <f t="shared" si="2326"/>
        <v>-0.187345896518363</v>
      </c>
      <c r="AI4691" s="61" t="str">
        <f t="shared" si="2321"/>
        <v>Safety</v>
      </c>
      <c r="AJ4691" s="68" t="str">
        <f t="shared" si="2322"/>
        <v>Short VOL</v>
      </c>
      <c r="AK4691" s="72"/>
      <c r="AL4691" s="73"/>
      <c r="AM4691" s="72"/>
      <c r="AN4691" s="73"/>
      <c r="AO4691" s="74"/>
      <c r="AP4691" s="20"/>
      <c r="AQ4691" s="74"/>
      <c r="AR4691" s="20"/>
      <c r="AS4691" s="74"/>
      <c r="AT4691" s="20"/>
      <c r="AU4691" s="74" t="str">
        <f t="shared" si="2313"/>
        <v>00631L</v>
      </c>
      <c r="AV4691" s="20">
        <f t="shared" si="2319"/>
        <v>1</v>
      </c>
      <c r="AW4691" s="74" t="str">
        <f t="shared" si="2314"/>
        <v>00631L</v>
      </c>
      <c r="AX4691" s="20">
        <f t="shared" si="2315"/>
        <v>1</v>
      </c>
      <c r="AY4691" s="20">
        <f t="shared" si="2320"/>
        <v>1</v>
      </c>
      <c r="AZ4691" s="116">
        <v>39504</v>
      </c>
      <c r="BA4691" s="116"/>
      <c r="BB4691" s="20"/>
      <c r="BC4691" s="20"/>
      <c r="BD4691" s="76"/>
      <c r="BE4691" s="77"/>
      <c r="BF4691" s="77"/>
    </row>
    <row r="4692" spans="1:58" s="23" customFormat="1" ht="15.75" customHeight="1" x14ac:dyDescent="0.4">
      <c r="A4692" s="116">
        <v>39500</v>
      </c>
      <c r="B4692" s="112">
        <v>24.87</v>
      </c>
      <c r="C4692" s="112">
        <v>24.83</v>
      </c>
      <c r="D4692" s="112">
        <v>24.66</v>
      </c>
      <c r="E4692" s="112">
        <v>24.62</v>
      </c>
      <c r="F4692" s="112">
        <v>24.77</v>
      </c>
      <c r="G4692" s="112">
        <v>24.7</v>
      </c>
      <c r="H4692" s="113">
        <v>24.591000000000001</v>
      </c>
      <c r="I4692" s="90">
        <f t="shared" si="2316"/>
        <v>24.862380952380953</v>
      </c>
      <c r="J4692" s="90">
        <f t="shared" si="2317"/>
        <v>24.797619047619047</v>
      </c>
      <c r="K4692" s="114">
        <v>17</v>
      </c>
      <c r="L4692" s="115">
        <v>4.7619047619047616E-2</v>
      </c>
      <c r="M4692" s="11"/>
      <c r="N4692" s="90">
        <v>24.06</v>
      </c>
      <c r="O4692" s="90">
        <v>24.4</v>
      </c>
      <c r="P4692" s="90">
        <v>24.79</v>
      </c>
      <c r="Q4692" s="90">
        <v>24.76</v>
      </c>
      <c r="R4692" s="63">
        <f t="shared" si="2305"/>
        <v>25.13</v>
      </c>
      <c r="S4692" s="64">
        <f t="shared" si="2327"/>
        <v>-4.2197452229299451E-2</v>
      </c>
      <c r="T4692" s="65"/>
      <c r="U4692" s="65">
        <f t="shared" si="2323"/>
        <v>0.98606557377049175</v>
      </c>
      <c r="V4692" s="65">
        <f t="shared" si="2306"/>
        <v>0.97055264219443327</v>
      </c>
      <c r="W4692" s="65">
        <f t="shared" si="2307"/>
        <v>0.97172859450726967</v>
      </c>
      <c r="X4692" s="61">
        <f t="shared" si="2318"/>
        <v>-1.6083634901488822E-3</v>
      </c>
      <c r="Y4692" s="66">
        <f t="shared" si="2308"/>
        <v>-1.1779041429731891E-3</v>
      </c>
      <c r="Z4692" s="61">
        <f t="shared" si="2309"/>
        <v>-2.6048150772825843E-3</v>
      </c>
      <c r="AA4692" s="67">
        <f t="shared" si="2310"/>
        <v>24.862380952380953</v>
      </c>
      <c r="AB4692" s="68">
        <f t="shared" si="2311"/>
        <v>3.3665835411471418E-2</v>
      </c>
      <c r="AC4692" s="69">
        <f t="shared" si="2312"/>
        <v>3.3349166765625687E-2</v>
      </c>
      <c r="AD4692" s="70">
        <f>_xlfn.PERCENTILE.EXC(AC4692:$AC$5675,0.5)</f>
        <v>6.1173649064320296E-2</v>
      </c>
      <c r="AE4692" s="70">
        <f>_xlfn.PERCENTILE.EXC($AC4692:AC$5675,0.35)</f>
        <v>3.6324866105406063E-2</v>
      </c>
      <c r="AF4692" s="71">
        <f t="shared" si="2324"/>
        <v>2.5177469250334084E-2</v>
      </c>
      <c r="AG4692" s="70">
        <f t="shared" si="2325"/>
        <v>-0.14073202838643345</v>
      </c>
      <c r="AH4692" s="70">
        <f t="shared" si="2326"/>
        <v>-0.18739644849960138</v>
      </c>
      <c r="AI4692" s="61" t="str">
        <f t="shared" si="2321"/>
        <v>Safety</v>
      </c>
      <c r="AJ4692" s="68" t="str">
        <f t="shared" si="2322"/>
        <v>Short VOL</v>
      </c>
      <c r="AK4692" s="72"/>
      <c r="AL4692" s="73"/>
      <c r="AM4692" s="72"/>
      <c r="AN4692" s="73"/>
      <c r="AO4692" s="74"/>
      <c r="AP4692" s="20"/>
      <c r="AQ4692" s="74"/>
      <c r="AR4692" s="20"/>
      <c r="AS4692" s="74"/>
      <c r="AT4692" s="20"/>
      <c r="AU4692" s="74" t="str">
        <f t="shared" si="2313"/>
        <v>00631L</v>
      </c>
      <c r="AV4692" s="20">
        <f t="shared" si="2319"/>
        <v>1</v>
      </c>
      <c r="AW4692" s="74" t="str">
        <f t="shared" si="2314"/>
        <v>00635U</v>
      </c>
      <c r="AX4692" s="20">
        <f t="shared" si="2315"/>
        <v>0</v>
      </c>
      <c r="AY4692" s="20">
        <f t="shared" si="2320"/>
        <v>1</v>
      </c>
      <c r="AZ4692" s="116">
        <v>39503</v>
      </c>
      <c r="BA4692" s="116"/>
      <c r="BB4692" s="20"/>
      <c r="BC4692" s="20"/>
      <c r="BD4692" s="76"/>
      <c r="BE4692" s="77"/>
      <c r="BF4692" s="77"/>
    </row>
    <row r="4693" spans="1:58" s="23" customFormat="1" ht="15.75" customHeight="1" x14ac:dyDescent="0.4">
      <c r="A4693" s="116">
        <v>39499</v>
      </c>
      <c r="B4693" s="112">
        <v>25.42</v>
      </c>
      <c r="C4693" s="112">
        <v>25.45</v>
      </c>
      <c r="D4693" s="112">
        <v>24.93</v>
      </c>
      <c r="E4693" s="112">
        <v>24.88</v>
      </c>
      <c r="F4693" s="112">
        <v>24.69</v>
      </c>
      <c r="G4693" s="112">
        <v>24.7</v>
      </c>
      <c r="H4693" s="113">
        <v>24.608000000000001</v>
      </c>
      <c r="I4693" s="90">
        <f t="shared" si="2316"/>
        <v>25.424285714285716</v>
      </c>
      <c r="J4693" s="90">
        <f t="shared" si="2317"/>
        <v>25.375714285714285</v>
      </c>
      <c r="K4693" s="114">
        <v>18</v>
      </c>
      <c r="L4693" s="115">
        <v>4.7619047619047616E-2</v>
      </c>
      <c r="M4693" s="11"/>
      <c r="N4693" s="90">
        <v>25.12</v>
      </c>
      <c r="O4693" s="90">
        <v>25.09</v>
      </c>
      <c r="P4693" s="90">
        <v>25.33</v>
      </c>
      <c r="Q4693" s="90">
        <v>25.13</v>
      </c>
      <c r="R4693" s="63">
        <f t="shared" si="2305"/>
        <v>25.3</v>
      </c>
      <c r="S4693" s="64">
        <f t="shared" si="2327"/>
        <v>2.9508196721311577E-2</v>
      </c>
      <c r="T4693" s="65"/>
      <c r="U4693" s="65">
        <f t="shared" si="2323"/>
        <v>1.0011956954962136</v>
      </c>
      <c r="V4693" s="65">
        <f t="shared" si="2306"/>
        <v>0.99170943545203327</v>
      </c>
      <c r="W4693" s="65">
        <f t="shared" si="2307"/>
        <v>0.99960206923995232</v>
      </c>
      <c r="X4693" s="61">
        <f t="shared" si="2318"/>
        <v>1.180173092053406E-3</v>
      </c>
      <c r="Y4693" s="66">
        <f t="shared" si="2308"/>
        <v>-1.0932475884244312E-2</v>
      </c>
      <c r="Z4693" s="61">
        <f t="shared" si="2309"/>
        <v>-1.9104343428668941E-3</v>
      </c>
      <c r="AA4693" s="67">
        <f t="shared" si="2310"/>
        <v>25.424285714285716</v>
      </c>
      <c r="AB4693" s="68">
        <f t="shared" si="2311"/>
        <v>1.1942675159235697E-2</v>
      </c>
      <c r="AC4693" s="69">
        <f t="shared" si="2312"/>
        <v>1.211328480436764E-2</v>
      </c>
      <c r="AD4693" s="70">
        <f>_xlfn.PERCENTILE.EXC(AC4693:$AC$5675,0.5)</f>
        <v>6.130012531328323E-2</v>
      </c>
      <c r="AE4693" s="70">
        <f>_xlfn.PERCENTILE.EXC($AC4693:AC$5675,0.35)</f>
        <v>3.6372561581962407E-2</v>
      </c>
      <c r="AF4693" s="71">
        <f t="shared" si="2324"/>
        <v>2.5154207161984944E-2</v>
      </c>
      <c r="AG4693" s="70">
        <f t="shared" si="2325"/>
        <v>-0.14082667423936199</v>
      </c>
      <c r="AH4693" s="70">
        <f t="shared" si="2326"/>
        <v>-0.18744700048083976</v>
      </c>
      <c r="AI4693" s="61" t="str">
        <f t="shared" si="2321"/>
        <v>Safety</v>
      </c>
      <c r="AJ4693" s="68" t="str">
        <f t="shared" si="2322"/>
        <v>Safety</v>
      </c>
      <c r="AK4693" s="72"/>
      <c r="AL4693" s="73"/>
      <c r="AM4693" s="72"/>
      <c r="AN4693" s="73"/>
      <c r="AO4693" s="74"/>
      <c r="AP4693" s="20"/>
      <c r="AQ4693" s="74"/>
      <c r="AR4693" s="20"/>
      <c r="AS4693" s="74"/>
      <c r="AT4693" s="20"/>
      <c r="AU4693" s="74" t="str">
        <f t="shared" si="2313"/>
        <v>00635U</v>
      </c>
      <c r="AV4693" s="20">
        <f t="shared" si="2319"/>
        <v>0</v>
      </c>
      <c r="AW4693" s="74" t="str">
        <f t="shared" si="2314"/>
        <v>00635U</v>
      </c>
      <c r="AX4693" s="20">
        <f t="shared" si="2315"/>
        <v>0</v>
      </c>
      <c r="AY4693" s="20">
        <f t="shared" si="2320"/>
        <v>1</v>
      </c>
      <c r="AZ4693" s="116">
        <v>39500</v>
      </c>
      <c r="BA4693" s="116"/>
      <c r="BB4693" s="20"/>
      <c r="BC4693" s="20"/>
      <c r="BD4693" s="76"/>
      <c r="BE4693" s="77"/>
      <c r="BF4693" s="77"/>
    </row>
    <row r="4694" spans="1:58" s="23" customFormat="1" ht="15.75" customHeight="1" x14ac:dyDescent="0.4">
      <c r="A4694" s="116">
        <v>39498</v>
      </c>
      <c r="B4694" s="112">
        <v>25.45</v>
      </c>
      <c r="C4694" s="112">
        <v>25.41</v>
      </c>
      <c r="D4694" s="112">
        <v>25.18</v>
      </c>
      <c r="E4694" s="112">
        <v>24.88</v>
      </c>
      <c r="F4694" s="112">
        <v>24.84</v>
      </c>
      <c r="G4694" s="112">
        <v>24.7</v>
      </c>
      <c r="H4694" s="113">
        <v>24.629000000000001</v>
      </c>
      <c r="I4694" s="90">
        <f t="shared" si="2316"/>
        <v>25.446190476190477</v>
      </c>
      <c r="J4694" s="90">
        <f t="shared" si="2317"/>
        <v>25.388095238095239</v>
      </c>
      <c r="K4694" s="114">
        <v>19</v>
      </c>
      <c r="L4694" s="115">
        <v>4.7619047619047616E-2</v>
      </c>
      <c r="M4694" s="11"/>
      <c r="N4694" s="90">
        <v>24.4</v>
      </c>
      <c r="O4694" s="90">
        <v>24.67</v>
      </c>
      <c r="P4694" s="90">
        <v>24.95</v>
      </c>
      <c r="Q4694" s="90">
        <v>24.94</v>
      </c>
      <c r="R4694" s="63">
        <f t="shared" si="2305"/>
        <v>25.220000000000006</v>
      </c>
      <c r="S4694" s="64">
        <f t="shared" si="2327"/>
        <v>-4.650254005470892E-2</v>
      </c>
      <c r="T4694" s="65"/>
      <c r="U4694" s="65">
        <f t="shared" si="2323"/>
        <v>0.98905553303607607</v>
      </c>
      <c r="V4694" s="65">
        <f t="shared" si="2306"/>
        <v>0.97795591182364727</v>
      </c>
      <c r="W4694" s="65">
        <f t="shared" si="2307"/>
        <v>0.97834803528468317</v>
      </c>
      <c r="X4694" s="61">
        <f t="shared" si="2318"/>
        <v>-1.5717092337917151E-3</v>
      </c>
      <c r="Y4694" s="66">
        <f t="shared" si="2308"/>
        <v>-1.0088424437298942E-2</v>
      </c>
      <c r="Z4694" s="61">
        <f t="shared" si="2309"/>
        <v>-2.2830622976589034E-3</v>
      </c>
      <c r="AA4694" s="67">
        <f t="shared" si="2310"/>
        <v>25.446190476190473</v>
      </c>
      <c r="AB4694" s="68">
        <f t="shared" si="2311"/>
        <v>4.3032786885245936E-2</v>
      </c>
      <c r="AC4694" s="69">
        <f t="shared" si="2312"/>
        <v>4.2876658860265364E-2</v>
      </c>
      <c r="AD4694" s="70">
        <f>_xlfn.PERCENTILE.EXC(AC4694:$AC$5675,0.5)</f>
        <v>6.143179859104933E-2</v>
      </c>
      <c r="AE4694" s="70">
        <f>_xlfn.PERCENTILE.EXC($AC4694:AC$5675,0.35)</f>
        <v>3.6384413824850227E-2</v>
      </c>
      <c r="AF4694" s="71">
        <f t="shared" si="2324"/>
        <v>2.5204313904192994E-2</v>
      </c>
      <c r="AG4694" s="70">
        <f t="shared" si="2325"/>
        <v>-0.14092132009229053</v>
      </c>
      <c r="AH4694" s="70">
        <f t="shared" si="2326"/>
        <v>-0.18749755246207811</v>
      </c>
      <c r="AI4694" s="61" t="str">
        <f t="shared" si="2321"/>
        <v>Safety</v>
      </c>
      <c r="AJ4694" s="68" t="str">
        <f t="shared" si="2322"/>
        <v>Short VOL</v>
      </c>
      <c r="AK4694" s="72"/>
      <c r="AL4694" s="73"/>
      <c r="AM4694" s="72"/>
      <c r="AN4694" s="73"/>
      <c r="AO4694" s="74"/>
      <c r="AP4694" s="20"/>
      <c r="AQ4694" s="74"/>
      <c r="AR4694" s="20"/>
      <c r="AS4694" s="74"/>
      <c r="AT4694" s="20"/>
      <c r="AU4694" s="74" t="str">
        <f t="shared" si="2313"/>
        <v>00631L</v>
      </c>
      <c r="AV4694" s="20">
        <f t="shared" si="2319"/>
        <v>1</v>
      </c>
      <c r="AW4694" s="74" t="str">
        <f t="shared" si="2314"/>
        <v>00631L</v>
      </c>
      <c r="AX4694" s="20">
        <f t="shared" si="2315"/>
        <v>1</v>
      </c>
      <c r="AY4694" s="20">
        <f t="shared" si="2320"/>
        <v>1</v>
      </c>
      <c r="AZ4694" s="116">
        <v>39499</v>
      </c>
      <c r="BA4694" s="116"/>
      <c r="BB4694" s="20"/>
      <c r="BC4694" s="20"/>
      <c r="BD4694" s="76"/>
      <c r="BE4694" s="77"/>
      <c r="BF4694" s="77"/>
    </row>
    <row r="4695" spans="1:58" s="23" customFormat="1" ht="15.75" customHeight="1" x14ac:dyDescent="0.4">
      <c r="A4695" s="116">
        <v>39497</v>
      </c>
      <c r="B4695" s="112">
        <v>25.61</v>
      </c>
      <c r="C4695" s="112">
        <v>25.7</v>
      </c>
      <c r="D4695" s="112">
        <v>25.31</v>
      </c>
      <c r="E4695" s="112">
        <v>24.96</v>
      </c>
      <c r="F4695" s="112">
        <v>24.78</v>
      </c>
      <c r="G4695" s="112">
        <v>24.57</v>
      </c>
      <c r="H4695" s="113">
        <v>24.478000000000002</v>
      </c>
      <c r="I4695" s="90">
        <f t="shared" si="2316"/>
        <v>25.614285714285714</v>
      </c>
      <c r="J4695" s="90">
        <f t="shared" si="2317"/>
        <v>25.681428571428572</v>
      </c>
      <c r="K4695" s="114">
        <v>20</v>
      </c>
      <c r="L4695" s="115">
        <v>4.7619047619047616E-2</v>
      </c>
      <c r="M4695" s="11"/>
      <c r="N4695" s="90">
        <v>25.59</v>
      </c>
      <c r="O4695" s="90">
        <v>25.47</v>
      </c>
      <c r="P4695" s="90">
        <v>25.5</v>
      </c>
      <c r="Q4695" s="90">
        <v>25.29</v>
      </c>
      <c r="R4695" s="63">
        <f t="shared" si="2305"/>
        <v>25.38</v>
      </c>
      <c r="S4695" s="64">
        <f t="shared" si="2327"/>
        <v>2.2781774580335742E-2</v>
      </c>
      <c r="T4695" s="65"/>
      <c r="U4695" s="65">
        <f t="shared" si="2323"/>
        <v>1.0047114252061249</v>
      </c>
      <c r="V4695" s="65">
        <f t="shared" si="2306"/>
        <v>1.0035294117647058</v>
      </c>
      <c r="W4695" s="65">
        <f t="shared" si="2307"/>
        <v>1.0118623962040332</v>
      </c>
      <c r="X4695" s="61">
        <f t="shared" si="2318"/>
        <v>3.5142522452167066E-3</v>
      </c>
      <c r="Y4695" s="66">
        <f t="shared" si="2308"/>
        <v>-1.9310897435897409E-2</v>
      </c>
      <c r="Z4695" s="61">
        <f t="shared" si="2309"/>
        <v>2.6213050752928583E-3</v>
      </c>
      <c r="AA4695" s="67">
        <f t="shared" si="2310"/>
        <v>25.614285714285714</v>
      </c>
      <c r="AB4695" s="68">
        <f t="shared" si="2311"/>
        <v>7.8155529503710723E-4</v>
      </c>
      <c r="AC4695" s="69">
        <f t="shared" si="2312"/>
        <v>9.4903142968792579E-4</v>
      </c>
      <c r="AD4695" s="70">
        <f>_xlfn.PERCENTILE.EXC(AC4695:$AC$5675,0.5)</f>
        <v>6.1563471868815438E-2</v>
      </c>
      <c r="AE4695" s="70">
        <f>_xlfn.PERCENTILE.EXC($AC4695:AC$5675,0.35)</f>
        <v>3.6373805310400638E-2</v>
      </c>
      <c r="AF4695" s="71">
        <f t="shared" si="2324"/>
        <v>2.5190761872247881E-2</v>
      </c>
      <c r="AG4695" s="70">
        <f t="shared" si="2325"/>
        <v>-0.14101596594521909</v>
      </c>
      <c r="AH4695" s="70">
        <f t="shared" si="2326"/>
        <v>-0.18754810444331649</v>
      </c>
      <c r="AI4695" s="61" t="str">
        <f t="shared" si="2321"/>
        <v>Safety</v>
      </c>
      <c r="AJ4695" s="68" t="str">
        <f t="shared" si="2322"/>
        <v>Safety</v>
      </c>
      <c r="AK4695" s="72"/>
      <c r="AL4695" s="73"/>
      <c r="AM4695" s="72"/>
      <c r="AN4695" s="73"/>
      <c r="AO4695" s="74"/>
      <c r="AP4695" s="20"/>
      <c r="AQ4695" s="74"/>
      <c r="AR4695" s="20"/>
      <c r="AS4695" s="74"/>
      <c r="AT4695" s="20"/>
      <c r="AU4695" s="74" t="str">
        <f t="shared" si="2313"/>
        <v>00635U</v>
      </c>
      <c r="AV4695" s="20">
        <f t="shared" si="2319"/>
        <v>0</v>
      </c>
      <c r="AW4695" s="74" t="str">
        <f t="shared" si="2314"/>
        <v>00635U</v>
      </c>
      <c r="AX4695" s="20">
        <f t="shared" si="2315"/>
        <v>0</v>
      </c>
      <c r="AY4695" s="20">
        <f t="shared" si="2320"/>
        <v>1</v>
      </c>
      <c r="AZ4695" s="116">
        <v>39498</v>
      </c>
      <c r="BA4695" s="116"/>
      <c r="BB4695" s="20"/>
      <c r="BC4695" s="20"/>
      <c r="BD4695" s="76"/>
      <c r="BE4695" s="77"/>
      <c r="BF4695" s="77"/>
    </row>
    <row r="4696" spans="1:58" s="23" customFormat="1" ht="15.75" customHeight="1" x14ac:dyDescent="0.4">
      <c r="A4696" s="116">
        <v>39493</v>
      </c>
      <c r="B4696" s="112">
        <v>26.07</v>
      </c>
      <c r="C4696" s="112">
        <v>25.93</v>
      </c>
      <c r="D4696" s="112">
        <v>25.91</v>
      </c>
      <c r="E4696" s="112">
        <v>25.5</v>
      </c>
      <c r="F4696" s="112">
        <v>25.36</v>
      </c>
      <c r="G4696" s="112">
        <v>25.17</v>
      </c>
      <c r="H4696" s="113">
        <v>24.68</v>
      </c>
      <c r="I4696" s="90">
        <f t="shared" si="2316"/>
        <v>25.93</v>
      </c>
      <c r="J4696" s="90">
        <f t="shared" si="2317"/>
        <v>25.91</v>
      </c>
      <c r="K4696" s="114">
        <v>0</v>
      </c>
      <c r="L4696" s="115">
        <v>4.5454545454545456E-2</v>
      </c>
      <c r="M4696" s="11"/>
      <c r="N4696" s="90">
        <v>25.02</v>
      </c>
      <c r="O4696" s="90">
        <v>25.44</v>
      </c>
      <c r="P4696" s="90">
        <v>25.65</v>
      </c>
      <c r="Q4696" s="90">
        <v>25.43</v>
      </c>
      <c r="R4696" s="63">
        <f t="shared" si="2305"/>
        <v>26.070000000000004</v>
      </c>
      <c r="S4696" s="64">
        <f t="shared" si="2327"/>
        <v>-2.0360219263899748E-2</v>
      </c>
      <c r="T4696" s="65"/>
      <c r="U4696" s="65">
        <f t="shared" si="2323"/>
        <v>0.98349056603773577</v>
      </c>
      <c r="V4696" s="65">
        <f t="shared" si="2306"/>
        <v>0.9754385964912281</v>
      </c>
      <c r="W4696" s="65">
        <f t="shared" si="2307"/>
        <v>0.98387731026346836</v>
      </c>
      <c r="X4696" s="61">
        <f t="shared" si="2318"/>
        <v>-5.3701572688914677E-3</v>
      </c>
      <c r="Y4696" s="66">
        <f t="shared" si="2308"/>
        <v>-3.2156862745098047E-2</v>
      </c>
      <c r="Z4696" s="61">
        <f t="shared" si="2309"/>
        <v>-7.7130736598532868E-4</v>
      </c>
      <c r="AA4696" s="67">
        <f t="shared" si="2310"/>
        <v>25.93</v>
      </c>
      <c r="AB4696" s="68">
        <f t="shared" si="2311"/>
        <v>4.196642685851322E-2</v>
      </c>
      <c r="AC4696" s="69">
        <f t="shared" si="2312"/>
        <v>3.6370903277378103E-2</v>
      </c>
      <c r="AD4696" s="70">
        <f>_xlfn.PERCENTILE.EXC(AC4696:$AC$5675,0.5)</f>
        <v>6.1619095032636378E-2</v>
      </c>
      <c r="AE4696" s="70">
        <f>_xlfn.PERCENTILE.EXC($AC4696:AC$5675,0.35)</f>
        <v>3.644060254091841E-2</v>
      </c>
      <c r="AF4696" s="71">
        <f t="shared" si="2324"/>
        <v>2.5223066844381883E-2</v>
      </c>
      <c r="AG4696" s="70">
        <f t="shared" si="2325"/>
        <v>-0.14111061179814763</v>
      </c>
      <c r="AH4696" s="70">
        <f t="shared" si="2326"/>
        <v>-0.18759865642455484</v>
      </c>
      <c r="AI4696" s="61" t="str">
        <f t="shared" si="2321"/>
        <v>Safety</v>
      </c>
      <c r="AJ4696" s="68" t="str">
        <f t="shared" si="2322"/>
        <v>Short VOL</v>
      </c>
      <c r="AK4696" s="72"/>
      <c r="AL4696" s="73"/>
      <c r="AM4696" s="72"/>
      <c r="AN4696" s="73"/>
      <c r="AO4696" s="74"/>
      <c r="AP4696" s="20"/>
      <c r="AQ4696" s="74"/>
      <c r="AR4696" s="20"/>
      <c r="AS4696" s="74"/>
      <c r="AT4696" s="20"/>
      <c r="AU4696" s="74" t="str">
        <f t="shared" si="2313"/>
        <v>00631L</v>
      </c>
      <c r="AV4696" s="20">
        <f t="shared" si="2319"/>
        <v>1</v>
      </c>
      <c r="AW4696" s="74" t="str">
        <f t="shared" si="2314"/>
        <v>00635U</v>
      </c>
      <c r="AX4696" s="20">
        <f t="shared" si="2315"/>
        <v>0</v>
      </c>
      <c r="AY4696" s="20">
        <f t="shared" si="2320"/>
        <v>1</v>
      </c>
      <c r="AZ4696" s="116">
        <v>39497</v>
      </c>
      <c r="BA4696" s="116"/>
      <c r="BB4696" s="20"/>
      <c r="BC4696" s="20"/>
      <c r="BD4696" s="76"/>
      <c r="BE4696" s="77"/>
      <c r="BF4696" s="77"/>
    </row>
    <row r="4697" spans="1:58" s="23" customFormat="1" ht="15.75" customHeight="1" x14ac:dyDescent="0.4">
      <c r="A4697" s="116">
        <v>39492</v>
      </c>
      <c r="B4697" s="112">
        <v>26.28</v>
      </c>
      <c r="C4697" s="112">
        <v>26.18</v>
      </c>
      <c r="D4697" s="112">
        <v>26.13</v>
      </c>
      <c r="E4697" s="112">
        <v>25.75</v>
      </c>
      <c r="F4697" s="112">
        <v>25.44</v>
      </c>
      <c r="G4697" s="112">
        <v>25.21</v>
      </c>
      <c r="H4697" s="113">
        <v>24.98</v>
      </c>
      <c r="I4697" s="90">
        <f t="shared" si="2316"/>
        <v>26.184545454545454</v>
      </c>
      <c r="J4697" s="90">
        <f t="shared" si="2317"/>
        <v>26.132272727272728</v>
      </c>
      <c r="K4697" s="114">
        <v>1</v>
      </c>
      <c r="L4697" s="115">
        <v>4.5454545454545456E-2</v>
      </c>
      <c r="M4697" s="11"/>
      <c r="N4697" s="90">
        <v>25.54</v>
      </c>
      <c r="O4697" s="90">
        <v>25.47</v>
      </c>
      <c r="P4697" s="90">
        <v>25.67</v>
      </c>
      <c r="Q4697" s="90">
        <v>25.39</v>
      </c>
      <c r="R4697" s="63">
        <f t="shared" si="2305"/>
        <v>25.6</v>
      </c>
      <c r="S4697" s="64">
        <f t="shared" si="2327"/>
        <v>2.6527331189710616E-2</v>
      </c>
      <c r="T4697" s="65"/>
      <c r="U4697" s="65">
        <f t="shared" si="2323"/>
        <v>1.0027483313702394</v>
      </c>
      <c r="V4697" s="65">
        <f t="shared" si="2306"/>
        <v>0.99493572263342411</v>
      </c>
      <c r="W4697" s="65">
        <f t="shared" si="2307"/>
        <v>1.0059078377313904</v>
      </c>
      <c r="X4697" s="61">
        <f t="shared" si="2318"/>
        <v>-3.8051750380518044E-3</v>
      </c>
      <c r="Y4697" s="66">
        <f t="shared" si="2308"/>
        <v>-2.9902912621359207E-2</v>
      </c>
      <c r="Z4697" s="61">
        <f t="shared" si="2309"/>
        <v>-1.9963198277956639E-3</v>
      </c>
      <c r="AA4697" s="67">
        <f t="shared" si="2310"/>
        <v>26.184545454545457</v>
      </c>
      <c r="AB4697" s="68">
        <f t="shared" si="2311"/>
        <v>2.8974158183242053E-2</v>
      </c>
      <c r="AC4697" s="69">
        <f t="shared" si="2312"/>
        <v>2.5236705346337436E-2</v>
      </c>
      <c r="AD4697" s="70">
        <f>_xlfn.PERCENTILE.EXC(AC4697:$AC$5675,0.5)</f>
        <v>6.1674718196457326E-2</v>
      </c>
      <c r="AE4697" s="70">
        <f>_xlfn.PERCENTILE.EXC($AC4697:AC$5675,0.35)</f>
        <v>3.6562344759066147E-2</v>
      </c>
      <c r="AF4697" s="71">
        <f t="shared" si="2324"/>
        <v>2.5211133155170772E-2</v>
      </c>
      <c r="AG4697" s="70">
        <f t="shared" si="2325"/>
        <v>-0.14120525765107617</v>
      </c>
      <c r="AH4697" s="70">
        <f t="shared" si="2326"/>
        <v>-0.18764920840579322</v>
      </c>
      <c r="AI4697" s="61" t="str">
        <f t="shared" si="2321"/>
        <v>Safety</v>
      </c>
      <c r="AJ4697" s="68" t="str">
        <f t="shared" si="2322"/>
        <v>Short VOL</v>
      </c>
      <c r="AK4697" s="72"/>
      <c r="AL4697" s="73"/>
      <c r="AM4697" s="72"/>
      <c r="AN4697" s="73"/>
      <c r="AO4697" s="74"/>
      <c r="AP4697" s="20"/>
      <c r="AQ4697" s="74"/>
      <c r="AR4697" s="20"/>
      <c r="AS4697" s="74"/>
      <c r="AT4697" s="20"/>
      <c r="AU4697" s="74" t="str">
        <f t="shared" si="2313"/>
        <v>00631L</v>
      </c>
      <c r="AV4697" s="20">
        <f t="shared" si="2319"/>
        <v>1</v>
      </c>
      <c r="AW4697" s="74" t="str">
        <f t="shared" si="2314"/>
        <v>00635U</v>
      </c>
      <c r="AX4697" s="20">
        <f t="shared" si="2315"/>
        <v>0</v>
      </c>
      <c r="AY4697" s="20">
        <f t="shared" si="2320"/>
        <v>1</v>
      </c>
      <c r="AZ4697" s="116">
        <v>39493</v>
      </c>
      <c r="BA4697" s="116"/>
      <c r="BB4697" s="20"/>
      <c r="BC4697" s="20"/>
      <c r="BD4697" s="76"/>
      <c r="BE4697" s="77"/>
      <c r="BF4697" s="77"/>
    </row>
    <row r="4698" spans="1:58" s="23" customFormat="1" ht="15.75" customHeight="1" x14ac:dyDescent="0.4">
      <c r="A4698" s="116">
        <v>39491</v>
      </c>
      <c r="B4698" s="112">
        <v>26</v>
      </c>
      <c r="C4698" s="112">
        <v>25.81</v>
      </c>
      <c r="D4698" s="112">
        <v>25.78</v>
      </c>
      <c r="E4698" s="112">
        <v>25.33</v>
      </c>
      <c r="F4698" s="112">
        <v>25.18</v>
      </c>
      <c r="G4698" s="112">
        <v>25.06</v>
      </c>
      <c r="H4698" s="113">
        <v>24.85</v>
      </c>
      <c r="I4698" s="90">
        <f t="shared" si="2316"/>
        <v>25.827272727272724</v>
      </c>
      <c r="J4698" s="90">
        <f t="shared" si="2317"/>
        <v>25.782727272727275</v>
      </c>
      <c r="K4698" s="114">
        <v>2</v>
      </c>
      <c r="L4698" s="115">
        <v>4.5454545454545456E-2</v>
      </c>
      <c r="M4698" s="11"/>
      <c r="N4698" s="90">
        <v>24.88</v>
      </c>
      <c r="O4698" s="90">
        <v>25.29</v>
      </c>
      <c r="P4698" s="90">
        <v>25.53</v>
      </c>
      <c r="Q4698" s="90">
        <v>25.26</v>
      </c>
      <c r="R4698" s="63">
        <f t="shared" si="2305"/>
        <v>25.94</v>
      </c>
      <c r="S4698" s="64">
        <f t="shared" si="2327"/>
        <v>-5.507026205848839E-2</v>
      </c>
      <c r="T4698" s="65"/>
      <c r="U4698" s="65">
        <f t="shared" si="2323"/>
        <v>0.98378805852115458</v>
      </c>
      <c r="V4698" s="65">
        <f t="shared" si="2306"/>
        <v>0.97453975714845276</v>
      </c>
      <c r="W4698" s="65">
        <f t="shared" si="2307"/>
        <v>0.98495645288994449</v>
      </c>
      <c r="X4698" s="61">
        <f t="shared" si="2318"/>
        <v>-7.307692307692357E-3</v>
      </c>
      <c r="Y4698" s="66">
        <f t="shared" si="2308"/>
        <v>-1.8949861823924077E-2</v>
      </c>
      <c r="Z4698" s="61">
        <f t="shared" si="2309"/>
        <v>-1.7247448081659457E-3</v>
      </c>
      <c r="AA4698" s="67">
        <f t="shared" si="2310"/>
        <v>25.827272727272724</v>
      </c>
      <c r="AB4698" s="68">
        <f t="shared" si="2311"/>
        <v>4.5016077170418049E-2</v>
      </c>
      <c r="AC4698" s="69">
        <f t="shared" si="2312"/>
        <v>3.8073662671733344E-2</v>
      </c>
      <c r="AD4698" s="70">
        <f>_xlfn.PERCENTILE.EXC(AC4698:$AC$5675,0.5)</f>
        <v>6.1680829803293209E-2</v>
      </c>
      <c r="AE4698" s="70">
        <f>_xlfn.PERCENTILE.EXC($AC4698:AC$5675,0.35)</f>
        <v>3.6568654726808585E-2</v>
      </c>
      <c r="AF4698" s="71">
        <f t="shared" si="2324"/>
        <v>2.520298209579639E-2</v>
      </c>
      <c r="AG4698" s="70">
        <f t="shared" si="2325"/>
        <v>-0.1412999035040047</v>
      </c>
      <c r="AH4698" s="70">
        <f t="shared" si="2326"/>
        <v>-0.18769976038703157</v>
      </c>
      <c r="AI4698" s="61" t="str">
        <f t="shared" si="2321"/>
        <v>Safety</v>
      </c>
      <c r="AJ4698" s="68" t="str">
        <f t="shared" si="2322"/>
        <v>Short VOL</v>
      </c>
      <c r="AK4698" s="72"/>
      <c r="AL4698" s="73"/>
      <c r="AM4698" s="72"/>
      <c r="AN4698" s="73"/>
      <c r="AO4698" s="74"/>
      <c r="AP4698" s="20"/>
      <c r="AQ4698" s="74"/>
      <c r="AR4698" s="20"/>
      <c r="AS4698" s="74"/>
      <c r="AT4698" s="20"/>
      <c r="AU4698" s="74" t="str">
        <f t="shared" si="2313"/>
        <v>00631L</v>
      </c>
      <c r="AV4698" s="20">
        <f t="shared" si="2319"/>
        <v>1</v>
      </c>
      <c r="AW4698" s="74" t="str">
        <f t="shared" si="2314"/>
        <v>00631L</v>
      </c>
      <c r="AX4698" s="20">
        <f t="shared" si="2315"/>
        <v>1</v>
      </c>
      <c r="AY4698" s="20">
        <f t="shared" si="2320"/>
        <v>1</v>
      </c>
      <c r="AZ4698" s="116">
        <v>39492</v>
      </c>
      <c r="BA4698" s="116"/>
      <c r="BB4698" s="20"/>
      <c r="BC4698" s="20"/>
      <c r="BD4698" s="76"/>
      <c r="BE4698" s="77"/>
      <c r="BF4698" s="77"/>
    </row>
    <row r="4699" spans="1:58" s="23" customFormat="1" ht="15.75" customHeight="1" x14ac:dyDescent="0.4">
      <c r="A4699" s="116">
        <v>39490</v>
      </c>
      <c r="B4699" s="112">
        <v>27.06</v>
      </c>
      <c r="C4699" s="112">
        <v>26.72</v>
      </c>
      <c r="D4699" s="112">
        <v>26.5</v>
      </c>
      <c r="E4699" s="112">
        <v>25.9</v>
      </c>
      <c r="F4699" s="112">
        <v>25.47</v>
      </c>
      <c r="G4699" s="112">
        <v>25.6</v>
      </c>
      <c r="H4699" s="113">
        <v>25.2</v>
      </c>
      <c r="I4699" s="90">
        <f t="shared" si="2316"/>
        <v>26.766363636363636</v>
      </c>
      <c r="J4699" s="90">
        <f t="shared" si="2317"/>
        <v>26.53</v>
      </c>
      <c r="K4699" s="114">
        <v>3</v>
      </c>
      <c r="L4699" s="115">
        <v>4.5454545454545456E-2</v>
      </c>
      <c r="M4699" s="11"/>
      <c r="N4699" s="90">
        <v>26.33</v>
      </c>
      <c r="O4699" s="90">
        <v>26.11</v>
      </c>
      <c r="P4699" s="90">
        <v>26.1</v>
      </c>
      <c r="Q4699" s="90">
        <v>25.8</v>
      </c>
      <c r="R4699" s="63">
        <f t="shared" si="2305"/>
        <v>25.880000000000003</v>
      </c>
      <c r="S4699" s="64">
        <f t="shared" si="2327"/>
        <v>-4.60144927536233E-2</v>
      </c>
      <c r="T4699" s="65"/>
      <c r="U4699" s="65">
        <f t="shared" si="2323"/>
        <v>1.008425890463424</v>
      </c>
      <c r="V4699" s="65">
        <f t="shared" si="2306"/>
        <v>1.0088122605363983</v>
      </c>
      <c r="W4699" s="65">
        <f t="shared" si="2307"/>
        <v>1.0205426356589147</v>
      </c>
      <c r="X4699" s="61">
        <f t="shared" si="2318"/>
        <v>-1.2564671101256463E-2</v>
      </c>
      <c r="Y4699" s="66">
        <f t="shared" si="2308"/>
        <v>-2.7027027027027001E-2</v>
      </c>
      <c r="Z4699" s="61">
        <f t="shared" si="2309"/>
        <v>-8.8306218795638353E-3</v>
      </c>
      <c r="AA4699" s="67">
        <f t="shared" si="2310"/>
        <v>26.766363636363636</v>
      </c>
      <c r="AB4699" s="68">
        <f t="shared" si="2311"/>
        <v>2.7725028484618323E-2</v>
      </c>
      <c r="AC4699" s="69">
        <f t="shared" si="2312"/>
        <v>1.6572868832648593E-2</v>
      </c>
      <c r="AD4699" s="70">
        <f>_xlfn.PERCENTILE.EXC(AC4699:$AC$5675,0.5)</f>
        <v>6.1686941410129092E-2</v>
      </c>
      <c r="AE4699" s="70">
        <f>_xlfn.PERCENTILE.EXC($AC4699:AC$5675,0.35)</f>
        <v>3.6565257051870345E-2</v>
      </c>
      <c r="AF4699" s="71">
        <f t="shared" si="2324"/>
        <v>2.5180792405812533E-2</v>
      </c>
      <c r="AG4699" s="70">
        <f t="shared" si="2325"/>
        <v>-0.14139454935693327</v>
      </c>
      <c r="AH4699" s="70">
        <f t="shared" si="2326"/>
        <v>-0.18775031236826994</v>
      </c>
      <c r="AI4699" s="61" t="str">
        <f t="shared" si="2321"/>
        <v>Safety</v>
      </c>
      <c r="AJ4699" s="68" t="str">
        <f t="shared" si="2322"/>
        <v>Safety</v>
      </c>
      <c r="AK4699" s="72"/>
      <c r="AL4699" s="73"/>
      <c r="AM4699" s="72"/>
      <c r="AN4699" s="73"/>
      <c r="AO4699" s="74"/>
      <c r="AP4699" s="20"/>
      <c r="AQ4699" s="74"/>
      <c r="AR4699" s="20"/>
      <c r="AS4699" s="74"/>
      <c r="AT4699" s="20"/>
      <c r="AU4699" s="74" t="str">
        <f t="shared" si="2313"/>
        <v>00635U</v>
      </c>
      <c r="AV4699" s="20">
        <f t="shared" si="2319"/>
        <v>0</v>
      </c>
      <c r="AW4699" s="74" t="str">
        <f t="shared" si="2314"/>
        <v>00635U</v>
      </c>
      <c r="AX4699" s="20">
        <f t="shared" si="2315"/>
        <v>0</v>
      </c>
      <c r="AY4699" s="20">
        <f t="shared" si="2320"/>
        <v>1</v>
      </c>
      <c r="AZ4699" s="116">
        <v>39491</v>
      </c>
      <c r="BA4699" s="116"/>
      <c r="BB4699" s="20"/>
      <c r="BC4699" s="20"/>
      <c r="BD4699" s="76"/>
      <c r="BE4699" s="77"/>
      <c r="BF4699" s="77"/>
    </row>
    <row r="4700" spans="1:58" s="23" customFormat="1" ht="15.75" customHeight="1" x14ac:dyDescent="0.4">
      <c r="A4700" s="116">
        <v>39489</v>
      </c>
      <c r="B4700" s="112">
        <v>27.88</v>
      </c>
      <c r="C4700" s="112">
        <v>26.97</v>
      </c>
      <c r="D4700" s="112">
        <v>26.81</v>
      </c>
      <c r="E4700" s="112">
        <v>26.22</v>
      </c>
      <c r="F4700" s="112">
        <v>26.07</v>
      </c>
      <c r="G4700" s="112">
        <v>25.87</v>
      </c>
      <c r="H4700" s="113">
        <v>25.3</v>
      </c>
      <c r="I4700" s="90">
        <f t="shared" si="2316"/>
        <v>27.135454545454543</v>
      </c>
      <c r="J4700" s="90">
        <f t="shared" si="2317"/>
        <v>26.839090909090906</v>
      </c>
      <c r="K4700" s="114">
        <v>4</v>
      </c>
      <c r="L4700" s="115">
        <v>4.5454545454545456E-2</v>
      </c>
      <c r="M4700" s="11"/>
      <c r="N4700" s="90">
        <v>27.6</v>
      </c>
      <c r="O4700" s="90">
        <v>26.67</v>
      </c>
      <c r="P4700" s="90">
        <v>26.38</v>
      </c>
      <c r="Q4700" s="90">
        <v>25.89</v>
      </c>
      <c r="R4700" s="63">
        <f t="shared" si="2305"/>
        <v>25.449999999999996</v>
      </c>
      <c r="S4700" s="64">
        <f t="shared" si="2327"/>
        <v>-1.4637629418064981E-2</v>
      </c>
      <c r="T4700" s="65"/>
      <c r="U4700" s="65">
        <f t="shared" si="2323"/>
        <v>1.0348706411698538</v>
      </c>
      <c r="V4700" s="65">
        <f t="shared" si="2306"/>
        <v>1.0462471569370737</v>
      </c>
      <c r="W4700" s="65">
        <f t="shared" si="2307"/>
        <v>1.0660486674391658</v>
      </c>
      <c r="X4700" s="61">
        <f t="shared" si="2318"/>
        <v>-3.2639885222381641E-2</v>
      </c>
      <c r="Y4700" s="66">
        <f t="shared" si="2308"/>
        <v>-3.5087719298245543E-2</v>
      </c>
      <c r="Z4700" s="61">
        <f t="shared" si="2309"/>
        <v>-1.0921638915876598E-2</v>
      </c>
      <c r="AA4700" s="67">
        <f t="shared" si="2310"/>
        <v>27.135454545454543</v>
      </c>
      <c r="AB4700" s="68">
        <f t="shared" si="2311"/>
        <v>1.0144927536231797E-2</v>
      </c>
      <c r="AC4700" s="69">
        <f t="shared" si="2312"/>
        <v>-1.683135704874849E-2</v>
      </c>
      <c r="AD4700" s="70">
        <f>_xlfn.PERCENTILE.EXC(AC4700:$AC$5675,0.5)</f>
        <v>6.196591968465643E-2</v>
      </c>
      <c r="AE4700" s="70">
        <f>_xlfn.PERCENTILE.EXC($AC4700:AC$5675,0.35)</f>
        <v>3.6571567019612783E-2</v>
      </c>
      <c r="AF4700" s="71">
        <f t="shared" si="2324"/>
        <v>2.5235604678719954E-2</v>
      </c>
      <c r="AG4700" s="70">
        <f t="shared" si="2325"/>
        <v>-0.14148919520986181</v>
      </c>
      <c r="AH4700" s="70">
        <f t="shared" si="2326"/>
        <v>-0.18780086434950832</v>
      </c>
      <c r="AI4700" s="61" t="str">
        <f t="shared" si="2321"/>
        <v>Safety</v>
      </c>
      <c r="AJ4700" s="68" t="str">
        <f t="shared" si="2322"/>
        <v>Safety</v>
      </c>
      <c r="AK4700" s="72"/>
      <c r="AL4700" s="73"/>
      <c r="AM4700" s="72"/>
      <c r="AN4700" s="73"/>
      <c r="AO4700" s="74"/>
      <c r="AP4700" s="20"/>
      <c r="AQ4700" s="74"/>
      <c r="AR4700" s="20"/>
      <c r="AS4700" s="74"/>
      <c r="AT4700" s="20"/>
      <c r="AU4700" s="74" t="str">
        <f t="shared" si="2313"/>
        <v>00635U</v>
      </c>
      <c r="AV4700" s="20">
        <f t="shared" si="2319"/>
        <v>0</v>
      </c>
      <c r="AW4700" s="74" t="str">
        <f t="shared" si="2314"/>
        <v>00635U</v>
      </c>
      <c r="AX4700" s="20">
        <f t="shared" si="2315"/>
        <v>0</v>
      </c>
      <c r="AY4700" s="20">
        <f t="shared" si="2320"/>
        <v>1</v>
      </c>
      <c r="AZ4700" s="116">
        <v>39490</v>
      </c>
      <c r="BA4700" s="116"/>
      <c r="BB4700" s="20"/>
      <c r="BC4700" s="20"/>
      <c r="BD4700" s="76"/>
      <c r="BE4700" s="77"/>
      <c r="BF4700" s="77"/>
    </row>
    <row r="4701" spans="1:58" s="23" customFormat="1" ht="15.75" customHeight="1" x14ac:dyDescent="0.4">
      <c r="A4701" s="116">
        <v>39486</v>
      </c>
      <c r="B4701" s="112">
        <v>28.39</v>
      </c>
      <c r="C4701" s="112">
        <v>27.63</v>
      </c>
      <c r="D4701" s="112">
        <v>27.56</v>
      </c>
      <c r="E4701" s="112">
        <v>26.88</v>
      </c>
      <c r="F4701" s="112">
        <v>26.25</v>
      </c>
      <c r="G4701" s="112">
        <v>25.96</v>
      </c>
      <c r="H4701" s="113">
        <v>25.6</v>
      </c>
      <c r="I4701" s="90">
        <f t="shared" si="2316"/>
        <v>27.802727272727271</v>
      </c>
      <c r="J4701" s="90">
        <f t="shared" si="2317"/>
        <v>27.575909090909089</v>
      </c>
      <c r="K4701" s="114">
        <v>5</v>
      </c>
      <c r="L4701" s="115">
        <v>4.5454545454545456E-2</v>
      </c>
      <c r="M4701" s="11"/>
      <c r="N4701" s="90">
        <v>28.01</v>
      </c>
      <c r="O4701" s="90">
        <v>27.06</v>
      </c>
      <c r="P4701" s="90">
        <v>26.77</v>
      </c>
      <c r="Q4701" s="90">
        <v>26.16</v>
      </c>
      <c r="R4701" s="63">
        <f t="shared" si="2305"/>
        <v>25.819999999999997</v>
      </c>
      <c r="S4701" s="64">
        <f t="shared" si="2327"/>
        <v>1.265365148228494E-2</v>
      </c>
      <c r="T4701" s="65"/>
      <c r="U4701" s="65">
        <f t="shared" si="2323"/>
        <v>1.0351071692535108</v>
      </c>
      <c r="V4701" s="65">
        <f t="shared" si="2306"/>
        <v>1.0463205080313784</v>
      </c>
      <c r="W4701" s="65">
        <f t="shared" si="2307"/>
        <v>1.0707186544342508</v>
      </c>
      <c r="X4701" s="61">
        <f t="shared" si="2318"/>
        <v>-2.6769989432898964E-2</v>
      </c>
      <c r="Y4701" s="66">
        <f t="shared" si="2308"/>
        <v>-4.7619047619047533E-2</v>
      </c>
      <c r="Z4701" s="61">
        <f t="shared" si="2309"/>
        <v>-8.1581270640551859E-3</v>
      </c>
      <c r="AA4701" s="67">
        <f t="shared" si="2310"/>
        <v>27.802727272727271</v>
      </c>
      <c r="AB4701" s="68">
        <f t="shared" si="2311"/>
        <v>1.3566583363084576E-2</v>
      </c>
      <c r="AC4701" s="69">
        <f t="shared" si="2312"/>
        <v>-7.3999545616826347E-3</v>
      </c>
      <c r="AD4701" s="70">
        <f>_xlfn.PERCENTILE.EXC(AC4701:$AC$5675,0.5)</f>
        <v>6.2244897959183768E-2</v>
      </c>
      <c r="AE4701" s="70">
        <f>_xlfn.PERCENTILE.EXC($AC4701:AC$5675,0.35)</f>
        <v>3.6828820960698665E-2</v>
      </c>
      <c r="AF4701" s="71">
        <f t="shared" si="2324"/>
        <v>2.5310472556258574E-2</v>
      </c>
      <c r="AG4701" s="70">
        <f t="shared" si="2325"/>
        <v>-0.14158384106279034</v>
      </c>
      <c r="AH4701" s="70">
        <f t="shared" si="2326"/>
        <v>-0.18785141633074667</v>
      </c>
      <c r="AI4701" s="61" t="str">
        <f t="shared" si="2321"/>
        <v>Safety</v>
      </c>
      <c r="AJ4701" s="68" t="str">
        <f t="shared" si="2322"/>
        <v>Safety</v>
      </c>
      <c r="AK4701" s="72"/>
      <c r="AL4701" s="73"/>
      <c r="AM4701" s="72"/>
      <c r="AN4701" s="73"/>
      <c r="AO4701" s="74"/>
      <c r="AP4701" s="20"/>
      <c r="AQ4701" s="74"/>
      <c r="AR4701" s="20"/>
      <c r="AS4701" s="74"/>
      <c r="AT4701" s="20"/>
      <c r="AU4701" s="74" t="str">
        <f t="shared" si="2313"/>
        <v>00635U</v>
      </c>
      <c r="AV4701" s="20">
        <f t="shared" si="2319"/>
        <v>0</v>
      </c>
      <c r="AW4701" s="74" t="str">
        <f t="shared" si="2314"/>
        <v>00635U</v>
      </c>
      <c r="AX4701" s="20">
        <f t="shared" si="2315"/>
        <v>0</v>
      </c>
      <c r="AY4701" s="20">
        <f t="shared" si="2320"/>
        <v>1</v>
      </c>
      <c r="AZ4701" s="116">
        <v>39489</v>
      </c>
      <c r="BA4701" s="116"/>
      <c r="BB4701" s="20"/>
      <c r="BC4701" s="20"/>
      <c r="BD4701" s="76"/>
      <c r="BE4701" s="77"/>
      <c r="BF4701" s="77"/>
    </row>
    <row r="4702" spans="1:58" s="23" customFormat="1" ht="15.75" customHeight="1" x14ac:dyDescent="0.4">
      <c r="A4702" s="116">
        <v>39485</v>
      </c>
      <c r="B4702" s="112">
        <v>27.62</v>
      </c>
      <c r="C4702" s="112">
        <v>27.25</v>
      </c>
      <c r="D4702" s="112">
        <v>26.7</v>
      </c>
      <c r="E4702" s="112">
        <v>26.01</v>
      </c>
      <c r="F4702" s="112">
        <v>25.75</v>
      </c>
      <c r="G4702" s="112">
        <v>25.46</v>
      </c>
      <c r="H4702" s="113">
        <v>25.15</v>
      </c>
      <c r="I4702" s="90">
        <f t="shared" si="2316"/>
        <v>27.350909090909092</v>
      </c>
      <c r="J4702" s="90">
        <f t="shared" si="2317"/>
        <v>26.849999999999998</v>
      </c>
      <c r="K4702" s="114">
        <v>6</v>
      </c>
      <c r="L4702" s="115">
        <v>4.5454545454545456E-2</v>
      </c>
      <c r="M4702" s="11"/>
      <c r="N4702" s="90">
        <v>27.66</v>
      </c>
      <c r="O4702" s="90">
        <v>26.74</v>
      </c>
      <c r="P4702" s="90">
        <v>26.47</v>
      </c>
      <c r="Q4702" s="90">
        <v>25.94</v>
      </c>
      <c r="R4702" s="63">
        <f t="shared" si="2305"/>
        <v>25.549999999999994</v>
      </c>
      <c r="S4702" s="64">
        <f t="shared" si="2327"/>
        <v>-4.5219192267863265E-2</v>
      </c>
      <c r="T4702" s="65"/>
      <c r="U4702" s="65">
        <f t="shared" si="2323"/>
        <v>1.0344053851907256</v>
      </c>
      <c r="V4702" s="65">
        <f t="shared" si="2306"/>
        <v>1.0449565545901021</v>
      </c>
      <c r="W4702" s="65">
        <f t="shared" si="2307"/>
        <v>1.0663068619892058</v>
      </c>
      <c r="X4702" s="61">
        <f t="shared" si="2318"/>
        <v>-1.3396089790007277E-2</v>
      </c>
      <c r="Y4702" s="66">
        <f t="shared" si="2308"/>
        <v>-3.3064206074586808E-2</v>
      </c>
      <c r="Z4702" s="61">
        <f t="shared" si="2309"/>
        <v>-1.8314166057302499E-2</v>
      </c>
      <c r="AA4702" s="67">
        <f t="shared" si="2310"/>
        <v>27.350909090909092</v>
      </c>
      <c r="AB4702" s="68">
        <f t="shared" si="2311"/>
        <v>-1.4461315979753849E-3</v>
      </c>
      <c r="AC4702" s="69">
        <f t="shared" si="2312"/>
        <v>-1.1174653257082742E-2</v>
      </c>
      <c r="AD4702" s="70">
        <f>_xlfn.PERCENTILE.EXC(AC4702:$AC$5675,0.5)</f>
        <v>6.2250523619116982E-2</v>
      </c>
      <c r="AE4702" s="70">
        <f>_xlfn.PERCENTILE.EXC($AC4702:AC$5675,0.35)</f>
        <v>3.7032009282009219E-2</v>
      </c>
      <c r="AF4702" s="71">
        <f t="shared" si="2324"/>
        <v>2.5419103313840126E-2</v>
      </c>
      <c r="AG4702" s="70">
        <f t="shared" si="2325"/>
        <v>-0.14167848691571888</v>
      </c>
      <c r="AH4702" s="70">
        <f t="shared" si="2326"/>
        <v>-0.18790196831198505</v>
      </c>
      <c r="AI4702" s="61" t="str">
        <f t="shared" si="2321"/>
        <v>Safety</v>
      </c>
      <c r="AJ4702" s="68" t="str">
        <f t="shared" si="2322"/>
        <v>Safety</v>
      </c>
      <c r="AK4702" s="72"/>
      <c r="AL4702" s="73"/>
      <c r="AM4702" s="72"/>
      <c r="AN4702" s="73"/>
      <c r="AO4702" s="74"/>
      <c r="AP4702" s="20"/>
      <c r="AQ4702" s="74"/>
      <c r="AR4702" s="20"/>
      <c r="AS4702" s="74"/>
      <c r="AT4702" s="20"/>
      <c r="AU4702" s="74" t="str">
        <f t="shared" si="2313"/>
        <v>00635U</v>
      </c>
      <c r="AV4702" s="20">
        <f t="shared" si="2319"/>
        <v>0</v>
      </c>
      <c r="AW4702" s="74" t="str">
        <f t="shared" si="2314"/>
        <v>00635U</v>
      </c>
      <c r="AX4702" s="20">
        <f t="shared" si="2315"/>
        <v>0</v>
      </c>
      <c r="AY4702" s="20">
        <f t="shared" si="2320"/>
        <v>1</v>
      </c>
      <c r="AZ4702" s="116">
        <v>39486</v>
      </c>
      <c r="BA4702" s="116"/>
      <c r="BB4702" s="20"/>
      <c r="BC4702" s="20"/>
      <c r="BD4702" s="76"/>
      <c r="BE4702" s="77"/>
      <c r="BF4702" s="77"/>
    </row>
    <row r="4703" spans="1:58" s="23" customFormat="1" ht="15.75" customHeight="1" x14ac:dyDescent="0.4">
      <c r="A4703" s="116">
        <v>39484</v>
      </c>
      <c r="B4703" s="112">
        <v>28.19</v>
      </c>
      <c r="C4703" s="112">
        <v>27.6</v>
      </c>
      <c r="D4703" s="112">
        <v>27.37</v>
      </c>
      <c r="E4703" s="112">
        <v>26.53</v>
      </c>
      <c r="F4703" s="112">
        <v>25.85</v>
      </c>
      <c r="G4703" s="112">
        <v>25.69</v>
      </c>
      <c r="H4703" s="113">
        <v>25.35</v>
      </c>
      <c r="I4703" s="90">
        <f t="shared" si="2316"/>
        <v>27.787727272727274</v>
      </c>
      <c r="J4703" s="90">
        <f t="shared" si="2317"/>
        <v>27.44318181818182</v>
      </c>
      <c r="K4703" s="114">
        <v>7</v>
      </c>
      <c r="L4703" s="115">
        <v>4.5454545454545456E-2</v>
      </c>
      <c r="M4703" s="11"/>
      <c r="N4703" s="90">
        <v>28.97</v>
      </c>
      <c r="O4703" s="90">
        <v>27.61</v>
      </c>
      <c r="P4703" s="90">
        <v>27.23</v>
      </c>
      <c r="Q4703" s="90">
        <v>26.56</v>
      </c>
      <c r="R4703" s="63">
        <f t="shared" ref="R4703:R4766" si="2328">(O4703+P4703)-(N4703+M4703)</f>
        <v>25.870000000000005</v>
      </c>
      <c r="S4703" s="64">
        <f t="shared" si="2327"/>
        <v>2.5849858356940526E-2</v>
      </c>
      <c r="T4703" s="65"/>
      <c r="U4703" s="65">
        <f t="shared" si="2323"/>
        <v>1.0492575153929735</v>
      </c>
      <c r="V4703" s="65">
        <f t="shared" si="2306"/>
        <v>1.0639001101726038</v>
      </c>
      <c r="W4703" s="65">
        <f t="shared" si="2307"/>
        <v>1.0907379518072289</v>
      </c>
      <c r="X4703" s="61">
        <f t="shared" si="2318"/>
        <v>-2.0929407591344443E-2</v>
      </c>
      <c r="Y4703" s="66">
        <f t="shared" si="2308"/>
        <v>-4.4477949491142088E-2</v>
      </c>
      <c r="Z4703" s="61">
        <f t="shared" si="2309"/>
        <v>-1.2399195197356556E-2</v>
      </c>
      <c r="AA4703" s="67">
        <f t="shared" si="2310"/>
        <v>27.787727272727274</v>
      </c>
      <c r="AB4703" s="68">
        <f t="shared" si="2311"/>
        <v>-2.692440455643761E-2</v>
      </c>
      <c r="AC4703" s="69">
        <f t="shared" si="2312"/>
        <v>-4.081024257068433E-2</v>
      </c>
      <c r="AD4703" s="70">
        <f>_xlfn.PERCENTILE.EXC(AC4703:$AC$5675,0.5)</f>
        <v>6.2256149279050196E-2</v>
      </c>
      <c r="AE4703" s="70">
        <f>_xlfn.PERCENTILE.EXC($AC4703:AC$5675,0.35)</f>
        <v>3.7115233415233387E-2</v>
      </c>
      <c r="AF4703" s="71">
        <f t="shared" si="2324"/>
        <v>2.5486705973018844E-2</v>
      </c>
      <c r="AG4703" s="70">
        <f t="shared" si="2325"/>
        <v>-0.14177313276864742</v>
      </c>
      <c r="AH4703" s="70">
        <f t="shared" si="2326"/>
        <v>-0.1879525202932234</v>
      </c>
      <c r="AI4703" s="61" t="str">
        <f t="shared" si="2321"/>
        <v>Safety</v>
      </c>
      <c r="AJ4703" s="68" t="str">
        <f t="shared" si="2322"/>
        <v>Safety</v>
      </c>
      <c r="AK4703" s="72"/>
      <c r="AL4703" s="73"/>
      <c r="AM4703" s="72"/>
      <c r="AN4703" s="73"/>
      <c r="AO4703" s="74"/>
      <c r="AP4703" s="20"/>
      <c r="AQ4703" s="74"/>
      <c r="AR4703" s="20"/>
      <c r="AS4703" s="74"/>
      <c r="AT4703" s="20"/>
      <c r="AU4703" s="74" t="str">
        <f t="shared" si="2313"/>
        <v>00635U</v>
      </c>
      <c r="AV4703" s="20">
        <f t="shared" si="2319"/>
        <v>0</v>
      </c>
      <c r="AW4703" s="74" t="str">
        <f t="shared" si="2314"/>
        <v>00635U</v>
      </c>
      <c r="AX4703" s="20">
        <f t="shared" si="2315"/>
        <v>0</v>
      </c>
      <c r="AY4703" s="20">
        <f t="shared" si="2320"/>
        <v>1</v>
      </c>
      <c r="AZ4703" s="116">
        <v>39485</v>
      </c>
      <c r="BA4703" s="116"/>
      <c r="BB4703" s="20"/>
      <c r="BC4703" s="20"/>
      <c r="BD4703" s="76"/>
      <c r="BE4703" s="77"/>
      <c r="BF4703" s="77"/>
    </row>
    <row r="4704" spans="1:58" s="23" customFormat="1" ht="15.75" customHeight="1" x14ac:dyDescent="0.4">
      <c r="A4704" s="116">
        <v>39483</v>
      </c>
      <c r="B4704" s="112">
        <v>27.39</v>
      </c>
      <c r="C4704" s="112">
        <v>26.92</v>
      </c>
      <c r="D4704" s="112">
        <v>26.63</v>
      </c>
      <c r="E4704" s="112">
        <v>25.92</v>
      </c>
      <c r="F4704" s="112">
        <v>25.33</v>
      </c>
      <c r="G4704" s="112">
        <v>25.05</v>
      </c>
      <c r="H4704" s="113">
        <v>25.07</v>
      </c>
      <c r="I4704" s="90">
        <f t="shared" si="2316"/>
        <v>27.090909090909093</v>
      </c>
      <c r="J4704" s="90">
        <f t="shared" si="2317"/>
        <v>26.735454545454544</v>
      </c>
      <c r="K4704" s="114">
        <v>8</v>
      </c>
      <c r="L4704" s="115">
        <v>4.5454545454545456E-2</v>
      </c>
      <c r="M4704" s="11"/>
      <c r="N4704" s="90">
        <v>28.24</v>
      </c>
      <c r="O4704" s="90">
        <v>26.99</v>
      </c>
      <c r="P4704" s="90">
        <v>26.58</v>
      </c>
      <c r="Q4704" s="90">
        <v>25.95</v>
      </c>
      <c r="R4704" s="63">
        <f t="shared" si="2328"/>
        <v>25.329999999999995</v>
      </c>
      <c r="S4704" s="64">
        <f t="shared" si="2327"/>
        <v>8.6571758368603313E-2</v>
      </c>
      <c r="T4704" s="65"/>
      <c r="U4704" s="65">
        <f t="shared" si="2323"/>
        <v>1.0463134494257131</v>
      </c>
      <c r="V4704" s="65">
        <f t="shared" si="2306"/>
        <v>1.0624529721595184</v>
      </c>
      <c r="W4704" s="65">
        <f t="shared" si="2307"/>
        <v>1.0882466281310212</v>
      </c>
      <c r="X4704" s="61">
        <f t="shared" si="2318"/>
        <v>-1.7159547280029167E-2</v>
      </c>
      <c r="Y4704" s="66">
        <f t="shared" si="2308"/>
        <v>-3.2793209876543265E-2</v>
      </c>
      <c r="Z4704" s="61">
        <f t="shared" si="2309"/>
        <v>-1.3120805369127648E-2</v>
      </c>
      <c r="AA4704" s="67">
        <f t="shared" si="2310"/>
        <v>27.090909090909093</v>
      </c>
      <c r="AB4704" s="68">
        <f t="shared" si="2311"/>
        <v>-3.0099150141642987E-2</v>
      </c>
      <c r="AC4704" s="69">
        <f t="shared" si="2312"/>
        <v>-4.0690187998969722E-2</v>
      </c>
      <c r="AD4704" s="70">
        <f>_xlfn.PERCENTILE.EXC(AC4704:$AC$5675,0.5)</f>
        <v>6.2262248101348727E-2</v>
      </c>
      <c r="AE4704" s="70">
        <f>_xlfn.PERCENTILE.EXC($AC4704:AC$5675,0.35)</f>
        <v>3.7255801065158599E-2</v>
      </c>
      <c r="AF4704" s="71">
        <f t="shared" si="2324"/>
        <v>2.5720308016631506E-2</v>
      </c>
      <c r="AG4704" s="70">
        <f t="shared" si="2325"/>
        <v>-0.14186777862157596</v>
      </c>
      <c r="AH4704" s="70">
        <f t="shared" si="2326"/>
        <v>-0.18800307227446178</v>
      </c>
      <c r="AI4704" s="61" t="str">
        <f t="shared" si="2321"/>
        <v>Safety</v>
      </c>
      <c r="AJ4704" s="68" t="str">
        <f t="shared" si="2322"/>
        <v>Safety</v>
      </c>
      <c r="AK4704" s="72"/>
      <c r="AL4704" s="73"/>
      <c r="AM4704" s="72"/>
      <c r="AN4704" s="73"/>
      <c r="AO4704" s="74"/>
      <c r="AP4704" s="20"/>
      <c r="AQ4704" s="74"/>
      <c r="AR4704" s="20"/>
      <c r="AS4704" s="74"/>
      <c r="AT4704" s="20"/>
      <c r="AU4704" s="74" t="str">
        <f t="shared" si="2313"/>
        <v>00635U</v>
      </c>
      <c r="AV4704" s="20">
        <f t="shared" si="2319"/>
        <v>0</v>
      </c>
      <c r="AW4704" s="74" t="str">
        <f t="shared" si="2314"/>
        <v>00635U</v>
      </c>
      <c r="AX4704" s="20">
        <f t="shared" si="2315"/>
        <v>0</v>
      </c>
      <c r="AY4704" s="20">
        <f t="shared" si="2320"/>
        <v>1</v>
      </c>
      <c r="AZ4704" s="116">
        <v>39484</v>
      </c>
      <c r="BA4704" s="116"/>
      <c r="BB4704" s="20"/>
      <c r="BC4704" s="20"/>
      <c r="BD4704" s="76"/>
      <c r="BE4704" s="77"/>
      <c r="BF4704" s="77"/>
    </row>
    <row r="4705" spans="1:58" s="23" customFormat="1" ht="15.75" customHeight="1" x14ac:dyDescent="0.4">
      <c r="A4705" s="116">
        <v>39482</v>
      </c>
      <c r="B4705" s="112">
        <v>25.81</v>
      </c>
      <c r="C4705" s="112">
        <v>25.56</v>
      </c>
      <c r="D4705" s="112">
        <v>25.17</v>
      </c>
      <c r="E4705" s="112">
        <v>24.51</v>
      </c>
      <c r="F4705" s="112">
        <v>24.2</v>
      </c>
      <c r="G4705" s="112">
        <v>23.96</v>
      </c>
      <c r="H4705" s="113">
        <v>24.01</v>
      </c>
      <c r="I4705" s="90">
        <f t="shared" si="2316"/>
        <v>25.662272727272725</v>
      </c>
      <c r="J4705" s="90">
        <f t="shared" si="2317"/>
        <v>25.329545454545453</v>
      </c>
      <c r="K4705" s="114">
        <v>9</v>
      </c>
      <c r="L4705" s="115">
        <v>4.5454545454545456E-2</v>
      </c>
      <c r="M4705" s="11"/>
      <c r="N4705" s="90">
        <v>25.99</v>
      </c>
      <c r="O4705" s="90">
        <v>25.36</v>
      </c>
      <c r="P4705" s="90">
        <v>25.13</v>
      </c>
      <c r="Q4705" s="90">
        <v>24.77</v>
      </c>
      <c r="R4705" s="63">
        <f t="shared" si="2328"/>
        <v>24.499999999999996</v>
      </c>
      <c r="S4705" s="64">
        <f t="shared" si="2327"/>
        <v>8.201498751040795E-2</v>
      </c>
      <c r="T4705" s="65"/>
      <c r="U4705" s="65">
        <f t="shared" si="2323"/>
        <v>1.0248422712933754</v>
      </c>
      <c r="V4705" s="65">
        <f t="shared" si="2306"/>
        <v>1.0342220453641067</v>
      </c>
      <c r="W4705" s="65">
        <f t="shared" si="2307"/>
        <v>1.0492531287848204</v>
      </c>
      <c r="X4705" s="61">
        <f t="shared" si="2318"/>
        <v>-9.6861681518791171E-3</v>
      </c>
      <c r="Y4705" s="66">
        <f t="shared" si="2308"/>
        <v>-2.0399836801305589E-2</v>
      </c>
      <c r="Z4705" s="61">
        <f t="shared" si="2309"/>
        <v>-1.2965619852276931E-2</v>
      </c>
      <c r="AA4705" s="67">
        <f t="shared" si="2310"/>
        <v>25.662272727272722</v>
      </c>
      <c r="AB4705" s="68">
        <f t="shared" si="2311"/>
        <v>-6.9257406694882544E-3</v>
      </c>
      <c r="AC4705" s="69">
        <f t="shared" si="2312"/>
        <v>-1.2609745006820957E-2</v>
      </c>
      <c r="AD4705" s="70">
        <f>_xlfn.PERCENTILE.EXC(AC4705:$AC$5675,0.5)</f>
        <v>6.2268346923647265E-2</v>
      </c>
      <c r="AE4705" s="70">
        <f>_xlfn.PERCENTILE.EXC($AC4705:AC$5675,0.35)</f>
        <v>3.74553117751645E-2</v>
      </c>
      <c r="AF4705" s="71">
        <f t="shared" si="2324"/>
        <v>2.6004427637347068E-2</v>
      </c>
      <c r="AG4705" s="70">
        <f t="shared" si="2325"/>
        <v>-0.14196242447450449</v>
      </c>
      <c r="AH4705" s="70">
        <f t="shared" si="2326"/>
        <v>-0.18805362425570016</v>
      </c>
      <c r="AI4705" s="61" t="str">
        <f t="shared" si="2321"/>
        <v>Safety</v>
      </c>
      <c r="AJ4705" s="68" t="str">
        <f t="shared" si="2322"/>
        <v>Safety</v>
      </c>
      <c r="AK4705" s="72"/>
      <c r="AL4705" s="73"/>
      <c r="AM4705" s="72"/>
      <c r="AN4705" s="73"/>
      <c r="AO4705" s="74"/>
      <c r="AP4705" s="20"/>
      <c r="AQ4705" s="74"/>
      <c r="AR4705" s="20"/>
      <c r="AS4705" s="74"/>
      <c r="AT4705" s="20"/>
      <c r="AU4705" s="74" t="str">
        <f t="shared" si="2313"/>
        <v>00635U</v>
      </c>
      <c r="AV4705" s="20">
        <f t="shared" si="2319"/>
        <v>0</v>
      </c>
      <c r="AW4705" s="74" t="str">
        <f t="shared" si="2314"/>
        <v>00635U</v>
      </c>
      <c r="AX4705" s="20">
        <f t="shared" si="2315"/>
        <v>0</v>
      </c>
      <c r="AY4705" s="20">
        <f t="shared" si="2320"/>
        <v>1</v>
      </c>
      <c r="AZ4705" s="116">
        <v>39483</v>
      </c>
      <c r="BA4705" s="116"/>
      <c r="BB4705" s="20"/>
      <c r="BC4705" s="20"/>
      <c r="BD4705" s="76"/>
      <c r="BE4705" s="77"/>
      <c r="BF4705" s="77"/>
    </row>
    <row r="4706" spans="1:58" s="23" customFormat="1" ht="15.75" customHeight="1" x14ac:dyDescent="0.4">
      <c r="A4706" s="116">
        <v>39479</v>
      </c>
      <c r="B4706" s="112">
        <v>24.95</v>
      </c>
      <c r="C4706" s="112">
        <v>24.66</v>
      </c>
      <c r="D4706" s="112">
        <v>24.7</v>
      </c>
      <c r="E4706" s="112">
        <v>24.24</v>
      </c>
      <c r="F4706" s="112">
        <v>23.91</v>
      </c>
      <c r="G4706" s="112">
        <v>22.6</v>
      </c>
      <c r="H4706" s="113">
        <v>23.97</v>
      </c>
      <c r="I4706" s="90">
        <f t="shared" si="2316"/>
        <v>24.791818181818183</v>
      </c>
      <c r="J4706" s="90">
        <f t="shared" si="2317"/>
        <v>24.68181818181818</v>
      </c>
      <c r="K4706" s="114">
        <v>10</v>
      </c>
      <c r="L4706" s="115">
        <v>4.5454545454545456E-2</v>
      </c>
      <c r="M4706" s="11"/>
      <c r="N4706" s="90">
        <v>24.02</v>
      </c>
      <c r="O4706" s="90">
        <v>24.11</v>
      </c>
      <c r="P4706" s="90">
        <v>24.18</v>
      </c>
      <c r="Q4706" s="90">
        <v>24.13</v>
      </c>
      <c r="R4706" s="63">
        <f t="shared" si="2328"/>
        <v>24.27</v>
      </c>
      <c r="S4706" s="64">
        <f t="shared" si="2327"/>
        <v>-8.3206106870229002E-2</v>
      </c>
      <c r="T4706" s="65"/>
      <c r="U4706" s="65">
        <f t="shared" si="2323"/>
        <v>0.99626710908336791</v>
      </c>
      <c r="V4706" s="65">
        <f t="shared" si="2306"/>
        <v>0.99338296112489666</v>
      </c>
      <c r="W4706" s="65">
        <f t="shared" si="2307"/>
        <v>0.99544135930377131</v>
      </c>
      <c r="X4706" s="61">
        <f t="shared" si="2318"/>
        <v>-1.1623246492985939E-2</v>
      </c>
      <c r="Y4706" s="66">
        <f t="shared" si="2308"/>
        <v>-1.1138613861386122E-2</v>
      </c>
      <c r="Z4706" s="61">
        <f t="shared" si="2309"/>
        <v>-4.436947673352766E-3</v>
      </c>
      <c r="AA4706" s="67">
        <f t="shared" si="2310"/>
        <v>24.791818181818179</v>
      </c>
      <c r="AB4706" s="68">
        <f t="shared" si="2311"/>
        <v>3.8717735220649446E-2</v>
      </c>
      <c r="AC4706" s="69">
        <f t="shared" si="2312"/>
        <v>3.2132313980773514E-2</v>
      </c>
      <c r="AD4706" s="70">
        <f>_xlfn.PERCENTILE.EXC(AC4706:$AC$5675,0.5)</f>
        <v>6.2379153381502364E-2</v>
      </c>
      <c r="AE4706" s="70">
        <f>_xlfn.PERCENTILE.EXC($AC4706:AC$5675,0.35)</f>
        <v>3.7763985658974236E-2</v>
      </c>
      <c r="AF4706" s="71">
        <f t="shared" si="2324"/>
        <v>2.6095632876228948E-2</v>
      </c>
      <c r="AG4706" s="70">
        <f t="shared" si="2325"/>
        <v>-0.14205707032743303</v>
      </c>
      <c r="AH4706" s="70">
        <f t="shared" si="2326"/>
        <v>-0.18810417623693851</v>
      </c>
      <c r="AI4706" s="61" t="str">
        <f t="shared" si="2321"/>
        <v>Safety</v>
      </c>
      <c r="AJ4706" s="68" t="str">
        <f t="shared" si="2322"/>
        <v>Short VOL</v>
      </c>
      <c r="AK4706" s="72"/>
      <c r="AL4706" s="73"/>
      <c r="AM4706" s="72"/>
      <c r="AN4706" s="73"/>
      <c r="AO4706" s="74"/>
      <c r="AP4706" s="20"/>
      <c r="AQ4706" s="74"/>
      <c r="AR4706" s="20"/>
      <c r="AS4706" s="74"/>
      <c r="AT4706" s="20"/>
      <c r="AU4706" s="74" t="str">
        <f t="shared" si="2313"/>
        <v>00631L</v>
      </c>
      <c r="AV4706" s="20">
        <f t="shared" si="2319"/>
        <v>1</v>
      </c>
      <c r="AW4706" s="74" t="str">
        <f t="shared" si="2314"/>
        <v>00635U</v>
      </c>
      <c r="AX4706" s="20">
        <f t="shared" si="2315"/>
        <v>0</v>
      </c>
      <c r="AY4706" s="20">
        <f t="shared" si="2320"/>
        <v>1</v>
      </c>
      <c r="AZ4706" s="116">
        <v>39482</v>
      </c>
      <c r="BA4706" s="116"/>
      <c r="BB4706" s="20"/>
      <c r="BC4706" s="20"/>
      <c r="BD4706" s="76"/>
      <c r="BE4706" s="77"/>
      <c r="BF4706" s="77"/>
    </row>
    <row r="4707" spans="1:58" s="23" customFormat="1" ht="15.75" customHeight="1" x14ac:dyDescent="0.4">
      <c r="A4707" s="116">
        <v>39478</v>
      </c>
      <c r="B4707" s="112">
        <v>25.64</v>
      </c>
      <c r="C4707" s="112">
        <v>25.31</v>
      </c>
      <c r="D4707" s="112">
        <v>25.15</v>
      </c>
      <c r="E4707" s="112">
        <v>24.78</v>
      </c>
      <c r="F4707" s="112">
        <v>24.52</v>
      </c>
      <c r="G4707" s="112">
        <v>24.56</v>
      </c>
      <c r="H4707" s="113">
        <v>24.11</v>
      </c>
      <c r="I4707" s="90">
        <f t="shared" si="2316"/>
        <v>25.475000000000001</v>
      </c>
      <c r="J4707" s="90">
        <f t="shared" si="2317"/>
        <v>25.229999999999997</v>
      </c>
      <c r="K4707" s="114">
        <v>11</v>
      </c>
      <c r="L4707" s="115">
        <v>4.5454545454545456E-2</v>
      </c>
      <c r="M4707" s="11"/>
      <c r="N4707" s="90">
        <v>26.2</v>
      </c>
      <c r="O4707" s="90">
        <v>25.21</v>
      </c>
      <c r="P4707" s="90">
        <v>22.83</v>
      </c>
      <c r="Q4707" s="90">
        <v>24.58</v>
      </c>
      <c r="R4707" s="63">
        <f t="shared" si="2328"/>
        <v>21.84</v>
      </c>
      <c r="S4707" s="64">
        <f t="shared" si="2327"/>
        <v>-5.1412020275162985E-2</v>
      </c>
      <c r="T4707" s="65"/>
      <c r="U4707" s="65">
        <f t="shared" si="2323"/>
        <v>1.0392701309004362</v>
      </c>
      <c r="V4707" s="65">
        <f t="shared" si="2306"/>
        <v>1.1476127901883486</v>
      </c>
      <c r="W4707" s="65">
        <f t="shared" si="2307"/>
        <v>1.065907241659886</v>
      </c>
      <c r="X4707" s="61">
        <f t="shared" si="2318"/>
        <v>-1.2870514820592895E-2</v>
      </c>
      <c r="Y4707" s="66">
        <f t="shared" si="2308"/>
        <v>-2.7037933817594902E-2</v>
      </c>
      <c r="Z4707" s="61">
        <f t="shared" si="2309"/>
        <v>-9.6172718351326611E-3</v>
      </c>
      <c r="AA4707" s="67">
        <f t="shared" si="2310"/>
        <v>25.475000000000001</v>
      </c>
      <c r="AB4707" s="68">
        <f t="shared" si="2311"/>
        <v>-2.1374045801526669E-2</v>
      </c>
      <c r="AC4707" s="69">
        <f t="shared" si="2312"/>
        <v>-2.7671755725190757E-2</v>
      </c>
      <c r="AD4707" s="70">
        <f>_xlfn.PERCENTILE.EXC(AC4707:$AC$5675,0.5)</f>
        <v>6.248995983935747E-2</v>
      </c>
      <c r="AE4707" s="70">
        <f>_xlfn.PERCENTILE.EXC($AC4707:AC$5675,0.35)</f>
        <v>3.7954965368688913E-2</v>
      </c>
      <c r="AF4707" s="71">
        <f t="shared" si="2324"/>
        <v>2.6060164172219322E-2</v>
      </c>
      <c r="AG4707" s="70">
        <f t="shared" si="2325"/>
        <v>-0.1421517161803616</v>
      </c>
      <c r="AH4707" s="70">
        <f t="shared" si="2326"/>
        <v>-0.18815472821817689</v>
      </c>
      <c r="AI4707" s="61" t="str">
        <f t="shared" si="2321"/>
        <v>Safety</v>
      </c>
      <c r="AJ4707" s="68" t="str">
        <f t="shared" si="2322"/>
        <v>Safety</v>
      </c>
      <c r="AK4707" s="72"/>
      <c r="AL4707" s="73"/>
      <c r="AM4707" s="72"/>
      <c r="AN4707" s="73"/>
      <c r="AO4707" s="74"/>
      <c r="AP4707" s="20"/>
      <c r="AQ4707" s="74"/>
      <c r="AR4707" s="20"/>
      <c r="AS4707" s="74"/>
      <c r="AT4707" s="20"/>
      <c r="AU4707" s="74" t="str">
        <f t="shared" si="2313"/>
        <v>00635U</v>
      </c>
      <c r="AV4707" s="20">
        <f t="shared" si="2319"/>
        <v>0</v>
      </c>
      <c r="AW4707" s="74" t="str">
        <f t="shared" si="2314"/>
        <v>00635U</v>
      </c>
      <c r="AX4707" s="20">
        <f t="shared" si="2315"/>
        <v>0</v>
      </c>
      <c r="AY4707" s="20">
        <f t="shared" si="2320"/>
        <v>1</v>
      </c>
      <c r="AZ4707" s="116">
        <v>39479</v>
      </c>
      <c r="BA4707" s="116"/>
      <c r="BB4707" s="20"/>
      <c r="BC4707" s="20"/>
      <c r="BD4707" s="76"/>
      <c r="BE4707" s="77"/>
      <c r="BF4707" s="77"/>
    </row>
    <row r="4708" spans="1:58" s="23" customFormat="1" ht="15.75" customHeight="1" x14ac:dyDescent="0.4">
      <c r="A4708" s="116">
        <v>39477</v>
      </c>
      <c r="B4708" s="112">
        <v>26.14</v>
      </c>
      <c r="C4708" s="112">
        <v>25.56</v>
      </c>
      <c r="D4708" s="112">
        <v>25.55</v>
      </c>
      <c r="E4708" s="112">
        <v>25.27</v>
      </c>
      <c r="F4708" s="112">
        <v>25.08</v>
      </c>
      <c r="G4708" s="112">
        <v>25.09</v>
      </c>
      <c r="H4708" s="113">
        <v>24.7</v>
      </c>
      <c r="I4708" s="90">
        <f t="shared" si="2316"/>
        <v>25.876363636363635</v>
      </c>
      <c r="J4708" s="90">
        <f t="shared" si="2317"/>
        <v>25.555454545454545</v>
      </c>
      <c r="K4708" s="114">
        <v>12</v>
      </c>
      <c r="L4708" s="115">
        <v>4.5454545454545456E-2</v>
      </c>
      <c r="M4708" s="11"/>
      <c r="N4708" s="90">
        <v>27.62</v>
      </c>
      <c r="O4708" s="90">
        <v>26.08</v>
      </c>
      <c r="P4708" s="90">
        <v>25.68</v>
      </c>
      <c r="Q4708" s="90">
        <v>25.27</v>
      </c>
      <c r="R4708" s="63">
        <f t="shared" si="2328"/>
        <v>24.139999999999997</v>
      </c>
      <c r="S4708" s="64">
        <f t="shared" si="2327"/>
        <v>1.098096632503663E-2</v>
      </c>
      <c r="T4708" s="65"/>
      <c r="U4708" s="65">
        <f t="shared" si="2323"/>
        <v>1.0590490797546013</v>
      </c>
      <c r="V4708" s="65">
        <f t="shared" si="2306"/>
        <v>1.0755451713395638</v>
      </c>
      <c r="W4708" s="65">
        <f t="shared" si="2307"/>
        <v>1.0929956470122675</v>
      </c>
      <c r="X4708" s="61">
        <f t="shared" si="2318"/>
        <v>-2.2188217291507339E-2</v>
      </c>
      <c r="Y4708" s="66">
        <f t="shared" si="2308"/>
        <v>-2.2556390977443622E-2</v>
      </c>
      <c r="Z4708" s="61">
        <f t="shared" si="2309"/>
        <v>-1.2401630129286096E-2</v>
      </c>
      <c r="AA4708" s="67">
        <f t="shared" si="2310"/>
        <v>25.876363636363635</v>
      </c>
      <c r="AB4708" s="68">
        <f t="shared" si="2311"/>
        <v>-5.3584359160028981E-2</v>
      </c>
      <c r="AC4708" s="69">
        <f t="shared" si="2312"/>
        <v>-6.3129484563228311E-2</v>
      </c>
      <c r="AD4708" s="70">
        <f>_xlfn.PERCENTILE.EXC(AC4708:$AC$5675,0.5)</f>
        <v>6.2614778891160711E-2</v>
      </c>
      <c r="AE4708" s="70">
        <f>_xlfn.PERCENTILE.EXC($AC4708:AC$5675,0.35)</f>
        <v>3.809117145317837E-2</v>
      </c>
      <c r="AF4708" s="71">
        <f t="shared" si="2324"/>
        <v>2.6176419581154586E-2</v>
      </c>
      <c r="AG4708" s="70">
        <f t="shared" si="2325"/>
        <v>-0.14224636203329014</v>
      </c>
      <c r="AH4708" s="70">
        <f t="shared" si="2326"/>
        <v>-0.18820528019941526</v>
      </c>
      <c r="AI4708" s="61" t="str">
        <f t="shared" si="2321"/>
        <v>Safety</v>
      </c>
      <c r="AJ4708" s="68" t="str">
        <f t="shared" si="2322"/>
        <v>Safety</v>
      </c>
      <c r="AK4708" s="72"/>
      <c r="AL4708" s="73"/>
      <c r="AM4708" s="72"/>
      <c r="AN4708" s="73"/>
      <c r="AO4708" s="74"/>
      <c r="AP4708" s="20"/>
      <c r="AQ4708" s="74"/>
      <c r="AR4708" s="20"/>
      <c r="AS4708" s="74"/>
      <c r="AT4708" s="20"/>
      <c r="AU4708" s="74" t="str">
        <f t="shared" si="2313"/>
        <v>00635U</v>
      </c>
      <c r="AV4708" s="20">
        <f t="shared" si="2319"/>
        <v>0</v>
      </c>
      <c r="AW4708" s="74" t="str">
        <f t="shared" si="2314"/>
        <v>00635U</v>
      </c>
      <c r="AX4708" s="20">
        <f t="shared" si="2315"/>
        <v>0</v>
      </c>
      <c r="AY4708" s="20">
        <f t="shared" si="2320"/>
        <v>1</v>
      </c>
      <c r="AZ4708" s="116">
        <v>39478</v>
      </c>
      <c r="BA4708" s="116"/>
      <c r="BB4708" s="20"/>
      <c r="BC4708" s="20"/>
      <c r="BD4708" s="76"/>
      <c r="BE4708" s="77"/>
      <c r="BF4708" s="77"/>
    </row>
    <row r="4709" spans="1:58" s="23" customFormat="1" ht="15.75" customHeight="1" x14ac:dyDescent="0.4">
      <c r="A4709" s="116">
        <v>39476</v>
      </c>
      <c r="B4709" s="112">
        <v>26.25</v>
      </c>
      <c r="C4709" s="112">
        <v>25.25</v>
      </c>
      <c r="D4709" s="112">
        <v>25.39</v>
      </c>
      <c r="E4709" s="112">
        <v>25.11</v>
      </c>
      <c r="F4709" s="112">
        <v>24.79</v>
      </c>
      <c r="G4709" s="112">
        <v>24.82</v>
      </c>
      <c r="H4709" s="113">
        <v>24.67</v>
      </c>
      <c r="I4709" s="90">
        <f t="shared" si="2316"/>
        <v>25.84090909090909</v>
      </c>
      <c r="J4709" s="90">
        <f t="shared" si="2317"/>
        <v>25.307272727272728</v>
      </c>
      <c r="K4709" s="114">
        <v>13</v>
      </c>
      <c r="L4709" s="115">
        <v>4.5454545454545456E-2</v>
      </c>
      <c r="M4709" s="11"/>
      <c r="N4709" s="90">
        <v>27.32</v>
      </c>
      <c r="O4709" s="90">
        <v>25.65</v>
      </c>
      <c r="P4709" s="90">
        <v>25.43</v>
      </c>
      <c r="Q4709" s="90">
        <v>25.01</v>
      </c>
      <c r="R4709" s="63">
        <f t="shared" si="2328"/>
        <v>23.759999999999998</v>
      </c>
      <c r="S4709" s="64">
        <f t="shared" si="2327"/>
        <v>-1.6558675305975552E-2</v>
      </c>
      <c r="T4709" s="65"/>
      <c r="U4709" s="65">
        <f t="shared" si="2323"/>
        <v>1.0651072124756336</v>
      </c>
      <c r="V4709" s="65">
        <f t="shared" si="2306"/>
        <v>1.0743216673220606</v>
      </c>
      <c r="W4709" s="65">
        <f t="shared" si="2307"/>
        <v>1.0923630547780887</v>
      </c>
      <c r="X4709" s="61">
        <f t="shared" si="2318"/>
        <v>-3.8095238095238099E-2</v>
      </c>
      <c r="Y4709" s="66">
        <f t="shared" si="2308"/>
        <v>-1.7522899243329261E-2</v>
      </c>
      <c r="Z4709" s="61">
        <f t="shared" si="2309"/>
        <v>-2.0650835532101938E-2</v>
      </c>
      <c r="AA4709" s="67">
        <f t="shared" si="2310"/>
        <v>25.84090909090909</v>
      </c>
      <c r="AB4709" s="68">
        <f t="shared" si="2311"/>
        <v>-3.9165446559297226E-2</v>
      </c>
      <c r="AC4709" s="69">
        <f t="shared" si="2312"/>
        <v>-5.4139491547983538E-2</v>
      </c>
      <c r="AD4709" s="70">
        <f>_xlfn.PERCENTILE.EXC(AC4709:$AC$5675,0.5)</f>
        <v>6.2739597942963937E-2</v>
      </c>
      <c r="AE4709" s="70">
        <f>_xlfn.PERCENTILE.EXC($AC4709:AC$5675,0.35)</f>
        <v>3.8162492961012262E-2</v>
      </c>
      <c r="AF4709" s="71">
        <f t="shared" si="2324"/>
        <v>2.6333139560881832E-2</v>
      </c>
      <c r="AG4709" s="70">
        <f t="shared" si="2325"/>
        <v>-0.14234100788621867</v>
      </c>
      <c r="AH4709" s="70">
        <f t="shared" si="2326"/>
        <v>-0.18825583218065362</v>
      </c>
      <c r="AI4709" s="61" t="str">
        <f t="shared" si="2321"/>
        <v>Safety</v>
      </c>
      <c r="AJ4709" s="68" t="str">
        <f t="shared" si="2322"/>
        <v>Safety</v>
      </c>
      <c r="AK4709" s="72"/>
      <c r="AL4709" s="73"/>
      <c r="AM4709" s="72"/>
      <c r="AN4709" s="73"/>
      <c r="AO4709" s="74"/>
      <c r="AP4709" s="20"/>
      <c r="AQ4709" s="74"/>
      <c r="AR4709" s="20"/>
      <c r="AS4709" s="74"/>
      <c r="AT4709" s="20"/>
      <c r="AU4709" s="74" t="str">
        <f t="shared" si="2313"/>
        <v>00635U</v>
      </c>
      <c r="AV4709" s="20">
        <f t="shared" si="2319"/>
        <v>0</v>
      </c>
      <c r="AW4709" s="74" t="str">
        <f t="shared" si="2314"/>
        <v>00635U</v>
      </c>
      <c r="AX4709" s="20">
        <f t="shared" si="2315"/>
        <v>0</v>
      </c>
      <c r="AY4709" s="20">
        <f t="shared" si="2320"/>
        <v>1</v>
      </c>
      <c r="AZ4709" s="116">
        <v>39477</v>
      </c>
      <c r="BA4709" s="116"/>
      <c r="BB4709" s="20"/>
      <c r="BC4709" s="20"/>
      <c r="BD4709" s="76"/>
      <c r="BE4709" s="77"/>
      <c r="BF4709" s="77"/>
    </row>
    <row r="4710" spans="1:58" s="23" customFormat="1" ht="15.75" customHeight="1" x14ac:dyDescent="0.4">
      <c r="A4710" s="116">
        <v>39475</v>
      </c>
      <c r="B4710" s="112">
        <v>26.16</v>
      </c>
      <c r="C4710" s="112">
        <v>25.37</v>
      </c>
      <c r="D4710" s="112">
        <v>25.23</v>
      </c>
      <c r="E4710" s="112">
        <v>25.13</v>
      </c>
      <c r="F4710" s="112">
        <v>25.02</v>
      </c>
      <c r="G4710" s="112">
        <v>24.95</v>
      </c>
      <c r="H4710" s="113">
        <v>24.77</v>
      </c>
      <c r="I4710" s="90">
        <f t="shared" si="2316"/>
        <v>25.872727272727275</v>
      </c>
      <c r="J4710" s="90">
        <f t="shared" si="2317"/>
        <v>25.31909090909091</v>
      </c>
      <c r="K4710" s="114">
        <v>14</v>
      </c>
      <c r="L4710" s="115">
        <v>4.5454545454545456E-2</v>
      </c>
      <c r="M4710" s="11"/>
      <c r="N4710" s="90">
        <v>27.78</v>
      </c>
      <c r="O4710" s="90">
        <v>25.97</v>
      </c>
      <c r="P4710" s="90">
        <v>25.73</v>
      </c>
      <c r="Q4710" s="90">
        <v>25.27</v>
      </c>
      <c r="R4710" s="63">
        <f t="shared" si="2328"/>
        <v>23.92</v>
      </c>
      <c r="S4710" s="64">
        <f t="shared" si="2327"/>
        <v>-4.4704264099037043E-2</v>
      </c>
      <c r="T4710" s="65"/>
      <c r="U4710" s="65">
        <f t="shared" si="2323"/>
        <v>1.0696958028494417</v>
      </c>
      <c r="V4710" s="65">
        <f t="shared" ref="V4710:V4773" si="2329">N4710/P4710</f>
        <v>1.0796735328410416</v>
      </c>
      <c r="W4710" s="65">
        <f t="shared" ref="W4710:W4773" si="2330">N4710/Q4710</f>
        <v>1.0993272655322517</v>
      </c>
      <c r="X4710" s="61">
        <f t="shared" si="2318"/>
        <v>-3.0198776758409752E-2</v>
      </c>
      <c r="Y4710" s="66">
        <f t="shared" ref="Y4710:Y4773" si="2331">(H4710-E4710)/E4710</f>
        <v>-1.432550736171904E-2</v>
      </c>
      <c r="Z4710" s="61">
        <f t="shared" ref="Z4710:Z4773" si="2332">(J4710-I4710)/I4710</f>
        <v>-2.1398453970484926E-2</v>
      </c>
      <c r="AA4710" s="67">
        <f t="shared" ref="AA4710:AA4773" si="2333">B4710*(K4710*L4710)+C4710*(1-(K4710*L4710))</f>
        <v>25.872727272727275</v>
      </c>
      <c r="AB4710" s="68">
        <f t="shared" ref="AB4710:AB4773" si="2334">(B4710-N4710)/N4710</f>
        <v>-5.8315334773218173E-2</v>
      </c>
      <c r="AC4710" s="69">
        <f t="shared" ref="AC4710:AC4773" si="2335">(AA4710-N4710)/N4710</f>
        <v>-6.8656325675764088E-2</v>
      </c>
      <c r="AD4710" s="70">
        <f>_xlfn.PERCENTILE.EXC(AC4710:$AC$5675,0.5)</f>
        <v>6.277836965928521E-2</v>
      </c>
      <c r="AE4710" s="70">
        <f>_xlfn.PERCENTILE.EXC($AC4710:AC$5675,0.35)</f>
        <v>3.8196562873409647E-2</v>
      </c>
      <c r="AF4710" s="71">
        <f t="shared" si="2324"/>
        <v>2.6645441130438749E-2</v>
      </c>
      <c r="AG4710" s="70">
        <f t="shared" si="2325"/>
        <v>-0.14243565373914724</v>
      </c>
      <c r="AH4710" s="70">
        <f t="shared" si="2326"/>
        <v>-0.18830638416189199</v>
      </c>
      <c r="AI4710" s="61" t="str">
        <f t="shared" si="2321"/>
        <v>Safety</v>
      </c>
      <c r="AJ4710" s="68" t="str">
        <f t="shared" si="2322"/>
        <v>Safety</v>
      </c>
      <c r="AK4710" s="72"/>
      <c r="AL4710" s="73"/>
      <c r="AM4710" s="72"/>
      <c r="AN4710" s="73"/>
      <c r="AO4710" s="74"/>
      <c r="AP4710" s="20"/>
      <c r="AQ4710" s="74"/>
      <c r="AR4710" s="20"/>
      <c r="AS4710" s="74"/>
      <c r="AT4710" s="20"/>
      <c r="AU4710" s="74" t="str">
        <f t="shared" si="2313"/>
        <v>00635U</v>
      </c>
      <c r="AV4710" s="20">
        <f t="shared" si="2319"/>
        <v>0</v>
      </c>
      <c r="AW4710" s="74" t="str">
        <f t="shared" si="2314"/>
        <v>00635U</v>
      </c>
      <c r="AX4710" s="20">
        <f t="shared" si="2315"/>
        <v>0</v>
      </c>
      <c r="AY4710" s="20">
        <f t="shared" si="2320"/>
        <v>1</v>
      </c>
      <c r="AZ4710" s="116">
        <v>39476</v>
      </c>
      <c r="BA4710" s="116"/>
      <c r="BB4710" s="20"/>
      <c r="BC4710" s="20"/>
      <c r="BD4710" s="76"/>
      <c r="BE4710" s="77"/>
      <c r="BF4710" s="77"/>
    </row>
    <row r="4711" spans="1:58" s="23" customFormat="1" ht="15.75" customHeight="1" x14ac:dyDescent="0.4">
      <c r="A4711" s="116">
        <v>39472</v>
      </c>
      <c r="B4711" s="112">
        <v>26.75</v>
      </c>
      <c r="C4711" s="112">
        <v>25.8</v>
      </c>
      <c r="D4711" s="112">
        <v>25.74</v>
      </c>
      <c r="E4711" s="112">
        <v>25.63</v>
      </c>
      <c r="F4711" s="112">
        <v>25.38</v>
      </c>
      <c r="G4711" s="112">
        <v>25.2</v>
      </c>
      <c r="H4711" s="113">
        <v>24.98</v>
      </c>
      <c r="I4711" s="90">
        <f t="shared" si="2316"/>
        <v>26.447727272727274</v>
      </c>
      <c r="J4711" s="90">
        <f t="shared" si="2317"/>
        <v>25.780909090909091</v>
      </c>
      <c r="K4711" s="114">
        <v>15</v>
      </c>
      <c r="L4711" s="115">
        <v>4.5454545454545456E-2</v>
      </c>
      <c r="M4711" s="11"/>
      <c r="N4711" s="90">
        <v>29.08</v>
      </c>
      <c r="O4711" s="90">
        <v>26.86</v>
      </c>
      <c r="P4711" s="90">
        <v>26.48</v>
      </c>
      <c r="Q4711" s="90">
        <v>25.8</v>
      </c>
      <c r="R4711" s="63">
        <f t="shared" si="2328"/>
        <v>24.260000000000005</v>
      </c>
      <c r="S4711" s="64">
        <f t="shared" si="2327"/>
        <v>4.6796256299495936E-2</v>
      </c>
      <c r="T4711" s="65"/>
      <c r="U4711" s="65">
        <f t="shared" si="2323"/>
        <v>1.0826507818317199</v>
      </c>
      <c r="V4711" s="65">
        <f t="shared" si="2329"/>
        <v>1.0981873111782476</v>
      </c>
      <c r="W4711" s="65">
        <f t="shared" si="2330"/>
        <v>1.1271317829457363</v>
      </c>
      <c r="X4711" s="61">
        <f t="shared" si="2318"/>
        <v>-3.551401869158876E-2</v>
      </c>
      <c r="Y4711" s="66">
        <f t="shared" si="2331"/>
        <v>-2.5360905189231314E-2</v>
      </c>
      <c r="Z4711" s="61">
        <f t="shared" si="2332"/>
        <v>-2.5212683681361214E-2</v>
      </c>
      <c r="AA4711" s="67">
        <f t="shared" si="2333"/>
        <v>26.447727272727274</v>
      </c>
      <c r="AB4711" s="68">
        <f t="shared" si="2334"/>
        <v>-8.0123796423658813E-2</v>
      </c>
      <c r="AC4711" s="69">
        <f t="shared" si="2335"/>
        <v>-9.0518319369763567E-2</v>
      </c>
      <c r="AD4711" s="70">
        <f>_xlfn.PERCENTILE.EXC(AC4711:$AC$5675,0.5)</f>
        <v>6.2817141375606469E-2</v>
      </c>
      <c r="AE4711" s="70">
        <f>_xlfn.PERCENTILE.EXC($AC4711:AC$5675,0.35)</f>
        <v>3.8218490151792288E-2</v>
      </c>
      <c r="AF4711" s="71">
        <f t="shared" si="2324"/>
        <v>2.707279697168033E-2</v>
      </c>
      <c r="AG4711" s="70">
        <f t="shared" si="2325"/>
        <v>-0.14253029959207578</v>
      </c>
      <c r="AH4711" s="70">
        <f t="shared" si="2326"/>
        <v>-0.18835693614313034</v>
      </c>
      <c r="AI4711" s="61" t="str">
        <f t="shared" si="2321"/>
        <v>Safety</v>
      </c>
      <c r="AJ4711" s="68" t="str">
        <f t="shared" si="2322"/>
        <v>Safety</v>
      </c>
      <c r="AK4711" s="72"/>
      <c r="AL4711" s="73"/>
      <c r="AM4711" s="72"/>
      <c r="AN4711" s="73"/>
      <c r="AO4711" s="74"/>
      <c r="AP4711" s="20"/>
      <c r="AQ4711" s="74"/>
      <c r="AR4711" s="20"/>
      <c r="AS4711" s="74"/>
      <c r="AT4711" s="20"/>
      <c r="AU4711" s="74" t="str">
        <f t="shared" si="2313"/>
        <v>00635U</v>
      </c>
      <c r="AV4711" s="20">
        <f t="shared" si="2319"/>
        <v>0</v>
      </c>
      <c r="AW4711" s="74" t="str">
        <f t="shared" si="2314"/>
        <v>00635U</v>
      </c>
      <c r="AX4711" s="20">
        <f t="shared" si="2315"/>
        <v>0</v>
      </c>
      <c r="AY4711" s="20">
        <f t="shared" si="2320"/>
        <v>1</v>
      </c>
      <c r="AZ4711" s="116">
        <v>39475</v>
      </c>
      <c r="BA4711" s="116"/>
      <c r="BB4711" s="20"/>
      <c r="BC4711" s="20"/>
      <c r="BD4711" s="76"/>
      <c r="BE4711" s="77"/>
      <c r="BF4711" s="77"/>
    </row>
    <row r="4712" spans="1:58" s="23" customFormat="1" ht="15.75" customHeight="1" x14ac:dyDescent="0.4">
      <c r="A4712" s="116">
        <v>39471</v>
      </c>
      <c r="B4712" s="112">
        <v>26.43</v>
      </c>
      <c r="C4712" s="112">
        <v>25.34</v>
      </c>
      <c r="D4712" s="112">
        <v>25.42</v>
      </c>
      <c r="E4712" s="112">
        <v>25.2</v>
      </c>
      <c r="F4712" s="112">
        <v>24.98</v>
      </c>
      <c r="G4712" s="112">
        <v>25</v>
      </c>
      <c r="H4712" s="113">
        <v>24.71</v>
      </c>
      <c r="I4712" s="90">
        <f t="shared" si="2316"/>
        <v>26.132727272727273</v>
      </c>
      <c r="J4712" s="90">
        <f t="shared" si="2317"/>
        <v>25.361818181818183</v>
      </c>
      <c r="K4712" s="114">
        <v>16</v>
      </c>
      <c r="L4712" s="115">
        <v>4.5454545454545456E-2</v>
      </c>
      <c r="M4712" s="11"/>
      <c r="N4712" s="90">
        <v>27.78</v>
      </c>
      <c r="O4712" s="90">
        <v>26</v>
      </c>
      <c r="P4712" s="90">
        <v>25.74</v>
      </c>
      <c r="Q4712" s="90">
        <v>25.29</v>
      </c>
      <c r="R4712" s="63">
        <f t="shared" si="2328"/>
        <v>23.959999999999994</v>
      </c>
      <c r="S4712" s="64">
        <f t="shared" si="2327"/>
        <v>-4.272915230875253E-2</v>
      </c>
      <c r="T4712" s="65"/>
      <c r="U4712" s="65">
        <f t="shared" si="2323"/>
        <v>1.0684615384615386</v>
      </c>
      <c r="V4712" s="65">
        <f t="shared" si="2329"/>
        <v>1.0792540792540795</v>
      </c>
      <c r="W4712" s="65">
        <f t="shared" si="2330"/>
        <v>1.0984578884934757</v>
      </c>
      <c r="X4712" s="61">
        <f t="shared" si="2318"/>
        <v>-4.1241013999243278E-2</v>
      </c>
      <c r="Y4712" s="66">
        <f t="shared" si="2331"/>
        <v>-1.9444444444444382E-2</v>
      </c>
      <c r="Z4712" s="61">
        <f t="shared" si="2332"/>
        <v>-2.9499756487859134E-2</v>
      </c>
      <c r="AA4712" s="67">
        <f t="shared" si="2333"/>
        <v>26.132727272727273</v>
      </c>
      <c r="AB4712" s="68">
        <f t="shared" si="2334"/>
        <v>-4.8596112311015169E-2</v>
      </c>
      <c r="AC4712" s="69">
        <f t="shared" si="2335"/>
        <v>-5.9297074415864945E-2</v>
      </c>
      <c r="AD4712" s="70">
        <f>_xlfn.PERCENTILE.EXC(AC4712:$AC$5675,0.5)</f>
        <v>6.2908127032080124E-2</v>
      </c>
      <c r="AE4712" s="70">
        <f>_xlfn.PERCENTILE.EXC($AC4712:AC$5675,0.35)</f>
        <v>3.8264692398605367E-2</v>
      </c>
      <c r="AF4712" s="71">
        <f t="shared" si="2324"/>
        <v>2.742912657205018E-2</v>
      </c>
      <c r="AG4712" s="70">
        <f t="shared" si="2325"/>
        <v>-0.14262494544500431</v>
      </c>
      <c r="AH4712" s="70">
        <f t="shared" si="2326"/>
        <v>-0.18840748812436872</v>
      </c>
      <c r="AI4712" s="61" t="str">
        <f t="shared" si="2321"/>
        <v>Safety</v>
      </c>
      <c r="AJ4712" s="68" t="str">
        <f t="shared" si="2322"/>
        <v>Safety</v>
      </c>
      <c r="AK4712" s="72"/>
      <c r="AL4712" s="73"/>
      <c r="AM4712" s="72"/>
      <c r="AN4712" s="73"/>
      <c r="AO4712" s="74"/>
      <c r="AP4712" s="20"/>
      <c r="AQ4712" s="74"/>
      <c r="AR4712" s="20"/>
      <c r="AS4712" s="74"/>
      <c r="AT4712" s="20"/>
      <c r="AU4712" s="74" t="str">
        <f t="shared" si="2313"/>
        <v>00635U</v>
      </c>
      <c r="AV4712" s="20">
        <f t="shared" si="2319"/>
        <v>0</v>
      </c>
      <c r="AW4712" s="74" t="str">
        <f t="shared" si="2314"/>
        <v>00635U</v>
      </c>
      <c r="AX4712" s="20">
        <f t="shared" si="2315"/>
        <v>0</v>
      </c>
      <c r="AY4712" s="20">
        <f t="shared" si="2320"/>
        <v>1</v>
      </c>
      <c r="AZ4712" s="116">
        <v>39472</v>
      </c>
      <c r="BA4712" s="116"/>
      <c r="BB4712" s="20"/>
      <c r="BC4712" s="20"/>
      <c r="BD4712" s="76"/>
      <c r="BE4712" s="77"/>
      <c r="BF4712" s="77"/>
    </row>
    <row r="4713" spans="1:58" s="23" customFormat="1" ht="15.75" customHeight="1" x14ac:dyDescent="0.4">
      <c r="A4713" s="116">
        <v>39470</v>
      </c>
      <c r="B4713" s="112">
        <v>26.4</v>
      </c>
      <c r="C4713" s="112">
        <v>25.3</v>
      </c>
      <c r="D4713" s="112">
        <v>25.43</v>
      </c>
      <c r="E4713" s="112">
        <v>24.98</v>
      </c>
      <c r="F4713" s="112">
        <v>25</v>
      </c>
      <c r="G4713" s="112">
        <v>24.85</v>
      </c>
      <c r="H4713" s="113">
        <v>24.63</v>
      </c>
      <c r="I4713" s="90">
        <f t="shared" si="2316"/>
        <v>26.15</v>
      </c>
      <c r="J4713" s="90">
        <f t="shared" si="2317"/>
        <v>25.329545454545453</v>
      </c>
      <c r="K4713" s="114">
        <v>17</v>
      </c>
      <c r="L4713" s="115">
        <v>4.5454545454545456E-2</v>
      </c>
      <c r="M4713" s="11"/>
      <c r="N4713" s="90">
        <v>29.02</v>
      </c>
      <c r="O4713" s="90">
        <v>26.25</v>
      </c>
      <c r="P4713" s="90">
        <v>25.73</v>
      </c>
      <c r="Q4713" s="90">
        <v>25.3</v>
      </c>
      <c r="R4713" s="63">
        <f t="shared" si="2328"/>
        <v>22.960000000000004</v>
      </c>
      <c r="S4713" s="64">
        <f t="shared" si="2327"/>
        <v>-6.4172847468558586E-2</v>
      </c>
      <c r="T4713" s="65"/>
      <c r="U4713" s="65">
        <f t="shared" si="2323"/>
        <v>1.1055238095238096</v>
      </c>
      <c r="V4713" s="65">
        <f t="shared" si="2329"/>
        <v>1.1278663039253789</v>
      </c>
      <c r="W4713" s="65">
        <f t="shared" si="2330"/>
        <v>1.1470355731225297</v>
      </c>
      <c r="X4713" s="61">
        <f t="shared" si="2318"/>
        <v>-4.1666666666666588E-2</v>
      </c>
      <c r="Y4713" s="66">
        <f t="shared" si="2331"/>
        <v>-1.4011208967173795E-2</v>
      </c>
      <c r="Z4713" s="61">
        <f t="shared" si="2332"/>
        <v>-3.1374934816617413E-2</v>
      </c>
      <c r="AA4713" s="67">
        <f t="shared" si="2333"/>
        <v>26.15</v>
      </c>
      <c r="AB4713" s="68">
        <f t="shared" si="2334"/>
        <v>-9.0282563749138567E-2</v>
      </c>
      <c r="AC4713" s="69">
        <f t="shared" si="2335"/>
        <v>-9.8897312198483842E-2</v>
      </c>
      <c r="AD4713" s="70">
        <f>_xlfn.PERCENTILE.EXC(AC4713:$AC$5675,0.5)</f>
        <v>6.2999112688553766E-2</v>
      </c>
      <c r="AE4713" s="70">
        <f>_xlfn.PERCENTILE.EXC($AC4713:AC$5675,0.35)</f>
        <v>3.8286510235448774E-2</v>
      </c>
      <c r="AF4713" s="71">
        <f t="shared" si="2324"/>
        <v>2.745121739296345E-2</v>
      </c>
      <c r="AG4713" s="70">
        <f t="shared" si="2325"/>
        <v>-0.14271959129793285</v>
      </c>
      <c r="AH4713" s="70">
        <f t="shared" si="2326"/>
        <v>-0.18845804010560707</v>
      </c>
      <c r="AI4713" s="61" t="str">
        <f t="shared" si="2321"/>
        <v>Safety</v>
      </c>
      <c r="AJ4713" s="68" t="str">
        <f t="shared" si="2322"/>
        <v>Safety</v>
      </c>
      <c r="AK4713" s="72"/>
      <c r="AL4713" s="73"/>
      <c r="AM4713" s="72"/>
      <c r="AN4713" s="73"/>
      <c r="AO4713" s="74"/>
      <c r="AP4713" s="20"/>
      <c r="AQ4713" s="74"/>
      <c r="AR4713" s="20"/>
      <c r="AS4713" s="74"/>
      <c r="AT4713" s="20"/>
      <c r="AU4713" s="74" t="str">
        <f t="shared" si="2313"/>
        <v>00635U</v>
      </c>
      <c r="AV4713" s="20">
        <f t="shared" si="2319"/>
        <v>0</v>
      </c>
      <c r="AW4713" s="74" t="str">
        <f t="shared" si="2314"/>
        <v>00635U</v>
      </c>
      <c r="AX4713" s="20">
        <f t="shared" si="2315"/>
        <v>0</v>
      </c>
      <c r="AY4713" s="20">
        <f t="shared" si="2320"/>
        <v>1</v>
      </c>
      <c r="AZ4713" s="116">
        <v>39471</v>
      </c>
      <c r="BA4713" s="116"/>
      <c r="BB4713" s="20"/>
      <c r="BC4713" s="20"/>
      <c r="BD4713" s="76"/>
      <c r="BE4713" s="77"/>
      <c r="BF4713" s="77"/>
    </row>
    <row r="4714" spans="1:58" s="23" customFormat="1" ht="15.75" customHeight="1" x14ac:dyDescent="0.4">
      <c r="A4714" s="116">
        <v>39469</v>
      </c>
      <c r="B4714" s="112">
        <v>27.73</v>
      </c>
      <c r="C4714" s="112">
        <v>26.38</v>
      </c>
      <c r="D4714" s="112">
        <v>26.45</v>
      </c>
      <c r="E4714" s="112">
        <v>25.77</v>
      </c>
      <c r="F4714" s="112">
        <v>25.7</v>
      </c>
      <c r="G4714" s="112">
        <v>25.71</v>
      </c>
      <c r="H4714" s="113">
        <v>25.51</v>
      </c>
      <c r="I4714" s="90">
        <f t="shared" si="2316"/>
        <v>27.484545454545454</v>
      </c>
      <c r="J4714" s="90">
        <f t="shared" si="2317"/>
        <v>26.392727272727271</v>
      </c>
      <c r="K4714" s="114">
        <v>18</v>
      </c>
      <c r="L4714" s="115">
        <v>4.5454545454545456E-2</v>
      </c>
      <c r="M4714" s="11"/>
      <c r="N4714" s="90">
        <v>31.01</v>
      </c>
      <c r="O4714" s="90">
        <v>27.39</v>
      </c>
      <c r="P4714" s="90">
        <v>26.87</v>
      </c>
      <c r="Q4714" s="90">
        <v>26.32</v>
      </c>
      <c r="R4714" s="63">
        <f t="shared" si="2328"/>
        <v>23.250000000000004</v>
      </c>
      <c r="S4714" s="64">
        <f t="shared" si="2327"/>
        <v>0.14091243561442243</v>
      </c>
      <c r="T4714" s="65"/>
      <c r="U4714" s="65">
        <f t="shared" si="2323"/>
        <v>1.1321650237312888</v>
      </c>
      <c r="V4714" s="65">
        <f t="shared" si="2329"/>
        <v>1.1540751767770747</v>
      </c>
      <c r="W4714" s="65">
        <f t="shared" si="2330"/>
        <v>1.1781914893617023</v>
      </c>
      <c r="X4714" s="61">
        <f t="shared" si="2318"/>
        <v>-4.8683736025964708E-2</v>
      </c>
      <c r="Y4714" s="66">
        <f t="shared" si="2331"/>
        <v>-1.0089251067132248E-2</v>
      </c>
      <c r="Z4714" s="61">
        <f t="shared" si="2332"/>
        <v>-3.9724804022095127E-2</v>
      </c>
      <c r="AA4714" s="67">
        <f t="shared" si="2333"/>
        <v>27.484545454545454</v>
      </c>
      <c r="AB4714" s="68">
        <f t="shared" si="2334"/>
        <v>-0.10577233150596585</v>
      </c>
      <c r="AC4714" s="69">
        <f t="shared" si="2335"/>
        <v>-0.11368766673507084</v>
      </c>
      <c r="AD4714" s="70">
        <f>_xlfn.PERCENTILE.EXC(AC4714:$AC$5675,0.5)</f>
        <v>6.3233689277810146E-2</v>
      </c>
      <c r="AE4714" s="70">
        <f>_xlfn.PERCENTILE.EXC($AC4714:AC$5675,0.35)</f>
        <v>3.8305934751404501E-2</v>
      </c>
      <c r="AF4714" s="71">
        <f t="shared" si="2324"/>
        <v>2.7633494427084633E-2</v>
      </c>
      <c r="AG4714" s="70">
        <f t="shared" si="2325"/>
        <v>-0.14281423715086139</v>
      </c>
      <c r="AH4714" s="70">
        <f t="shared" si="2326"/>
        <v>-0.18850859208684545</v>
      </c>
      <c r="AI4714" s="61" t="str">
        <f t="shared" si="2321"/>
        <v>Safety</v>
      </c>
      <c r="AJ4714" s="68" t="str">
        <f t="shared" si="2322"/>
        <v>Safety</v>
      </c>
      <c r="AK4714" s="72"/>
      <c r="AL4714" s="73"/>
      <c r="AM4714" s="72"/>
      <c r="AN4714" s="73"/>
      <c r="AO4714" s="74"/>
      <c r="AP4714" s="20"/>
      <c r="AQ4714" s="74"/>
      <c r="AR4714" s="20"/>
      <c r="AS4714" s="74"/>
      <c r="AT4714" s="20"/>
      <c r="AU4714" s="74" t="str">
        <f t="shared" si="2313"/>
        <v>00635U</v>
      </c>
      <c r="AV4714" s="20">
        <f t="shared" si="2319"/>
        <v>0</v>
      </c>
      <c r="AW4714" s="74" t="str">
        <f t="shared" si="2314"/>
        <v>00635U</v>
      </c>
      <c r="AX4714" s="20">
        <f t="shared" si="2315"/>
        <v>0</v>
      </c>
      <c r="AY4714" s="20">
        <f t="shared" si="2320"/>
        <v>1</v>
      </c>
      <c r="AZ4714" s="116">
        <v>39470</v>
      </c>
      <c r="BA4714" s="116"/>
      <c r="BB4714" s="20"/>
      <c r="BC4714" s="20"/>
      <c r="BD4714" s="76"/>
      <c r="BE4714" s="77"/>
      <c r="BF4714" s="77"/>
    </row>
    <row r="4715" spans="1:58" s="23" customFormat="1" ht="15.75" customHeight="1" x14ac:dyDescent="0.4">
      <c r="A4715" s="116">
        <v>39465</v>
      </c>
      <c r="B4715" s="112">
        <v>27.24</v>
      </c>
      <c r="C4715" s="112">
        <v>26.71</v>
      </c>
      <c r="D4715" s="112">
        <v>26.62</v>
      </c>
      <c r="E4715" s="112">
        <v>26.19</v>
      </c>
      <c r="F4715" s="112">
        <v>26.01</v>
      </c>
      <c r="G4715" s="112">
        <v>25.88</v>
      </c>
      <c r="H4715" s="113">
        <v>25.61</v>
      </c>
      <c r="I4715" s="90">
        <f t="shared" si="2316"/>
        <v>27.167727272727273</v>
      </c>
      <c r="J4715" s="90">
        <f t="shared" si="2317"/>
        <v>26.697727272727274</v>
      </c>
      <c r="K4715" s="114">
        <v>19</v>
      </c>
      <c r="L4715" s="115">
        <v>4.5454545454545456E-2</v>
      </c>
      <c r="M4715" s="11"/>
      <c r="N4715" s="90">
        <v>27.18</v>
      </c>
      <c r="O4715" s="90">
        <v>25.99</v>
      </c>
      <c r="P4715" s="90">
        <v>26.11</v>
      </c>
      <c r="Q4715" s="90">
        <v>25.89</v>
      </c>
      <c r="R4715" s="63">
        <f t="shared" si="2328"/>
        <v>24.919999999999995</v>
      </c>
      <c r="S4715" s="64">
        <f t="shared" si="2327"/>
        <v>-4.4975404075896036E-2</v>
      </c>
      <c r="T4715" s="65"/>
      <c r="U4715" s="65">
        <f t="shared" si="2323"/>
        <v>1.045786841092728</v>
      </c>
      <c r="V4715" s="65">
        <f t="shared" si="2329"/>
        <v>1.0409804672539258</v>
      </c>
      <c r="W4715" s="65">
        <f t="shared" si="2330"/>
        <v>1.0498261877172652</v>
      </c>
      <c r="X4715" s="61">
        <f t="shared" si="2318"/>
        <v>-1.9456681350954391E-2</v>
      </c>
      <c r="Y4715" s="66">
        <f t="shared" si="2331"/>
        <v>-2.2145857197403657E-2</v>
      </c>
      <c r="Z4715" s="61">
        <f t="shared" si="2332"/>
        <v>-1.7299938094999037E-2</v>
      </c>
      <c r="AA4715" s="67">
        <f t="shared" si="2333"/>
        <v>27.167727272727269</v>
      </c>
      <c r="AB4715" s="68">
        <f t="shared" si="2334"/>
        <v>2.2075055187637501E-3</v>
      </c>
      <c r="AC4715" s="69">
        <f t="shared" si="2335"/>
        <v>-4.5153521974725244E-4</v>
      </c>
      <c r="AD4715" s="70">
        <f>_xlfn.PERCENTILE.EXC(AC4715:$AC$5675,0.5)</f>
        <v>6.3468265867066539E-2</v>
      </c>
      <c r="AE4715" s="70">
        <f>_xlfn.PERCENTILE.EXC($AC4715:AC$5675,0.35)</f>
        <v>3.8479522491480816E-2</v>
      </c>
      <c r="AF4715" s="71">
        <f t="shared" si="2324"/>
        <v>2.7754383059097058E-2</v>
      </c>
      <c r="AG4715" s="70">
        <f t="shared" si="2325"/>
        <v>-0.14290888300378993</v>
      </c>
      <c r="AH4715" s="70">
        <f t="shared" si="2326"/>
        <v>-0.1885591440680838</v>
      </c>
      <c r="AI4715" s="61" t="str">
        <f t="shared" si="2321"/>
        <v>Safety</v>
      </c>
      <c r="AJ4715" s="68" t="str">
        <f t="shared" si="2322"/>
        <v>Safety</v>
      </c>
      <c r="AK4715" s="72"/>
      <c r="AL4715" s="73"/>
      <c r="AM4715" s="72"/>
      <c r="AN4715" s="73"/>
      <c r="AO4715" s="74"/>
      <c r="AP4715" s="20"/>
      <c r="AQ4715" s="74"/>
      <c r="AR4715" s="20"/>
      <c r="AS4715" s="74"/>
      <c r="AT4715" s="20"/>
      <c r="AU4715" s="74" t="str">
        <f t="shared" si="2313"/>
        <v>00635U</v>
      </c>
      <c r="AV4715" s="20">
        <f t="shared" si="2319"/>
        <v>0</v>
      </c>
      <c r="AW4715" s="74" t="str">
        <f t="shared" si="2314"/>
        <v>00635U</v>
      </c>
      <c r="AX4715" s="20">
        <f t="shared" si="2315"/>
        <v>0</v>
      </c>
      <c r="AY4715" s="20">
        <f t="shared" si="2320"/>
        <v>1</v>
      </c>
      <c r="AZ4715" s="116">
        <v>39469</v>
      </c>
      <c r="BA4715" s="116"/>
      <c r="BB4715" s="20"/>
      <c r="BC4715" s="20"/>
      <c r="BD4715" s="76"/>
      <c r="BE4715" s="77"/>
      <c r="BF4715" s="77"/>
    </row>
    <row r="4716" spans="1:58" s="23" customFormat="1" ht="15.75" customHeight="1" x14ac:dyDescent="0.4">
      <c r="A4716" s="116">
        <v>39464</v>
      </c>
      <c r="B4716" s="112">
        <v>26.97</v>
      </c>
      <c r="C4716" s="112">
        <v>26.62</v>
      </c>
      <c r="D4716" s="112">
        <v>26.73</v>
      </c>
      <c r="E4716" s="112">
        <v>26.36</v>
      </c>
      <c r="F4716" s="112">
        <v>26.25</v>
      </c>
      <c r="G4716" s="112">
        <v>26.2</v>
      </c>
      <c r="H4716" s="113">
        <v>25.99</v>
      </c>
      <c r="I4716" s="90">
        <f t="shared" si="2316"/>
        <v>26.938181818181818</v>
      </c>
      <c r="J4716" s="90">
        <f t="shared" si="2317"/>
        <v>26.630000000000003</v>
      </c>
      <c r="K4716" s="114">
        <v>20</v>
      </c>
      <c r="L4716" s="115">
        <v>4.5454545454545456E-2</v>
      </c>
      <c r="M4716" s="11"/>
      <c r="N4716" s="90">
        <v>28.46</v>
      </c>
      <c r="O4716" s="90">
        <v>26.44</v>
      </c>
      <c r="P4716" s="90">
        <v>26.52</v>
      </c>
      <c r="Q4716" s="90">
        <v>26.23</v>
      </c>
      <c r="R4716" s="63">
        <f t="shared" si="2328"/>
        <v>24.5</v>
      </c>
      <c r="S4716" s="64">
        <f t="shared" si="2327"/>
        <v>0.16735028712059072</v>
      </c>
      <c r="T4716" s="65"/>
      <c r="U4716" s="65">
        <f t="shared" si="2323"/>
        <v>1.0763993948562784</v>
      </c>
      <c r="V4716" s="65">
        <f t="shared" si="2329"/>
        <v>1.0731523378582202</v>
      </c>
      <c r="W4716" s="65">
        <f t="shared" si="2330"/>
        <v>1.0850171559283264</v>
      </c>
      <c r="X4716" s="61">
        <f t="shared" si="2318"/>
        <v>-1.2977382276603555E-2</v>
      </c>
      <c r="Y4716" s="66">
        <f t="shared" si="2331"/>
        <v>-1.4036418816388506E-2</v>
      </c>
      <c r="Z4716" s="61">
        <f t="shared" si="2332"/>
        <v>-1.1440334773218024E-2</v>
      </c>
      <c r="AA4716" s="67">
        <f t="shared" si="2333"/>
        <v>26.938181818181818</v>
      </c>
      <c r="AB4716" s="68">
        <f t="shared" si="2334"/>
        <v>-5.235418130709775E-2</v>
      </c>
      <c r="AC4716" s="69">
        <f t="shared" si="2335"/>
        <v>-5.3472177857279805E-2</v>
      </c>
      <c r="AD4716" s="70">
        <f>_xlfn.PERCENTILE.EXC(AC4716:$AC$5675,0.5)</f>
        <v>6.3566431070179313E-2</v>
      </c>
      <c r="AE4716" s="70">
        <f>_xlfn.PERCENTILE.EXC($AC4716:AC$5675,0.35)</f>
        <v>3.8587335856739756E-2</v>
      </c>
      <c r="AF4716" s="71">
        <f t="shared" si="2324"/>
        <v>2.7796589541486619E-2</v>
      </c>
      <c r="AG4716" s="70">
        <f t="shared" si="2325"/>
        <v>-0.14300352885671849</v>
      </c>
      <c r="AH4716" s="70">
        <f t="shared" si="2326"/>
        <v>-0.18860969604932218</v>
      </c>
      <c r="AI4716" s="61" t="str">
        <f t="shared" si="2321"/>
        <v>Safety</v>
      </c>
      <c r="AJ4716" s="68" t="str">
        <f t="shared" si="2322"/>
        <v>Safety</v>
      </c>
      <c r="AK4716" s="72"/>
      <c r="AL4716" s="73"/>
      <c r="AM4716" s="72"/>
      <c r="AN4716" s="73"/>
      <c r="AO4716" s="74"/>
      <c r="AP4716" s="20"/>
      <c r="AQ4716" s="74"/>
      <c r="AR4716" s="20"/>
      <c r="AS4716" s="74"/>
      <c r="AT4716" s="20"/>
      <c r="AU4716" s="74" t="str">
        <f t="shared" si="2313"/>
        <v>00635U</v>
      </c>
      <c r="AV4716" s="20">
        <f t="shared" si="2319"/>
        <v>0</v>
      </c>
      <c r="AW4716" s="74" t="str">
        <f t="shared" si="2314"/>
        <v>00635U</v>
      </c>
      <c r="AX4716" s="20">
        <f t="shared" si="2315"/>
        <v>0</v>
      </c>
      <c r="AY4716" s="20">
        <f t="shared" si="2320"/>
        <v>1</v>
      </c>
      <c r="AZ4716" s="116">
        <v>39465</v>
      </c>
      <c r="BA4716" s="116"/>
      <c r="BB4716" s="20"/>
      <c r="BC4716" s="20"/>
      <c r="BD4716" s="76"/>
      <c r="BE4716" s="77"/>
      <c r="BF4716" s="77"/>
    </row>
    <row r="4717" spans="1:58" s="23" customFormat="1" ht="15.75" customHeight="1" x14ac:dyDescent="0.4">
      <c r="A4717" s="116">
        <v>39463</v>
      </c>
      <c r="B4717" s="112">
        <v>24.99</v>
      </c>
      <c r="C4717" s="112">
        <v>25.03</v>
      </c>
      <c r="D4717" s="112">
        <v>25.1</v>
      </c>
      <c r="E4717" s="112">
        <v>24.94</v>
      </c>
      <c r="F4717" s="112">
        <v>24.5</v>
      </c>
      <c r="G4717" s="112">
        <v>24.42</v>
      </c>
      <c r="H4717" s="113">
        <v>24.4</v>
      </c>
      <c r="I4717" s="90">
        <f t="shared" si="2316"/>
        <v>24.991818181818182</v>
      </c>
      <c r="J4717" s="90">
        <f t="shared" si="2317"/>
        <v>25.03318181818182</v>
      </c>
      <c r="K4717" s="114">
        <v>21</v>
      </c>
      <c r="L4717" s="115">
        <v>4.5454545454545456E-2</v>
      </c>
      <c r="M4717" s="11"/>
      <c r="N4717" s="90">
        <v>24.38</v>
      </c>
      <c r="O4717" s="90">
        <v>24.36</v>
      </c>
      <c r="P4717" s="90">
        <v>24.64</v>
      </c>
      <c r="Q4717" s="90">
        <v>24.69</v>
      </c>
      <c r="R4717" s="63">
        <f t="shared" si="2328"/>
        <v>24.62</v>
      </c>
      <c r="S4717" s="64">
        <f t="shared" si="2327"/>
        <v>4.4558697514995679E-2</v>
      </c>
      <c r="T4717" s="65"/>
      <c r="U4717" s="65">
        <f t="shared" si="2323"/>
        <v>1.0008210180623973</v>
      </c>
      <c r="V4717" s="65">
        <f t="shared" si="2329"/>
        <v>0.98944805194805185</v>
      </c>
      <c r="W4717" s="65">
        <f t="shared" si="2330"/>
        <v>0.987444309437019</v>
      </c>
      <c r="X4717" s="61">
        <f t="shared" si="2318"/>
        <v>1.6006402561025491E-3</v>
      </c>
      <c r="Y4717" s="66">
        <f t="shared" si="2331"/>
        <v>-2.1651964715316867E-2</v>
      </c>
      <c r="Z4717" s="61">
        <f t="shared" si="2332"/>
        <v>1.6550871194209598E-3</v>
      </c>
      <c r="AA4717" s="67">
        <f t="shared" si="2333"/>
        <v>24.991818181818182</v>
      </c>
      <c r="AB4717" s="68">
        <f t="shared" si="2334"/>
        <v>2.5020508613617699E-2</v>
      </c>
      <c r="AC4717" s="69">
        <f t="shared" si="2335"/>
        <v>2.5095085390409482E-2</v>
      </c>
      <c r="AD4717" s="70">
        <f>_xlfn.PERCENTILE.EXC(AC4717:$AC$5675,0.5)</f>
        <v>6.3664596273292087E-2</v>
      </c>
      <c r="AE4717" s="70">
        <f>_xlfn.PERCENTILE.EXC($AC4717:AC$5675,0.35)</f>
        <v>3.8638771186440955E-2</v>
      </c>
      <c r="AF4717" s="71">
        <f t="shared" si="2324"/>
        <v>2.786063225697091E-2</v>
      </c>
      <c r="AG4717" s="70">
        <f t="shared" si="2325"/>
        <v>-0.14309817470964703</v>
      </c>
      <c r="AH4717" s="70">
        <f t="shared" si="2326"/>
        <v>-0.18866024803056056</v>
      </c>
      <c r="AI4717" s="61" t="str">
        <f t="shared" si="2321"/>
        <v>Safety</v>
      </c>
      <c r="AJ4717" s="68" t="str">
        <f t="shared" si="2322"/>
        <v>Safety</v>
      </c>
      <c r="AK4717" s="72"/>
      <c r="AL4717" s="73"/>
      <c r="AM4717" s="72"/>
      <c r="AN4717" s="73"/>
      <c r="AO4717" s="74"/>
      <c r="AP4717" s="20"/>
      <c r="AQ4717" s="74"/>
      <c r="AR4717" s="20"/>
      <c r="AS4717" s="74"/>
      <c r="AT4717" s="20"/>
      <c r="AU4717" s="74" t="str">
        <f t="shared" si="2313"/>
        <v>00635U</v>
      </c>
      <c r="AV4717" s="20">
        <f t="shared" si="2319"/>
        <v>0</v>
      </c>
      <c r="AW4717" s="74" t="str">
        <f t="shared" si="2314"/>
        <v>00635U</v>
      </c>
      <c r="AX4717" s="20">
        <f t="shared" si="2315"/>
        <v>0</v>
      </c>
      <c r="AY4717" s="20">
        <f t="shared" si="2320"/>
        <v>1</v>
      </c>
      <c r="AZ4717" s="116">
        <v>39464</v>
      </c>
      <c r="BA4717" s="116"/>
      <c r="BB4717" s="20"/>
      <c r="BC4717" s="20"/>
      <c r="BD4717" s="76"/>
      <c r="BE4717" s="77"/>
      <c r="BF4717" s="77"/>
    </row>
    <row r="4718" spans="1:58" s="23" customFormat="1" ht="15.75" customHeight="1" x14ac:dyDescent="0.4">
      <c r="A4718" s="116">
        <v>39462</v>
      </c>
      <c r="B4718" s="112">
        <v>24.04</v>
      </c>
      <c r="C4718" s="112">
        <v>25.24</v>
      </c>
      <c r="D4718" s="112">
        <v>25.03</v>
      </c>
      <c r="E4718" s="112">
        <v>25.1</v>
      </c>
      <c r="F4718" s="112">
        <v>24.91</v>
      </c>
      <c r="G4718" s="112">
        <v>24.5</v>
      </c>
      <c r="H4718" s="113">
        <v>24.71</v>
      </c>
      <c r="I4718" s="90">
        <f t="shared" si="2316"/>
        <v>25.24</v>
      </c>
      <c r="J4718" s="90">
        <f t="shared" si="2317"/>
        <v>25.03</v>
      </c>
      <c r="K4718" s="114">
        <v>0</v>
      </c>
      <c r="L4718" s="115">
        <v>5.5555555555555552E-2</v>
      </c>
      <c r="M4718" s="11"/>
      <c r="N4718" s="90">
        <v>23.34</v>
      </c>
      <c r="O4718" s="90">
        <v>24.39</v>
      </c>
      <c r="P4718" s="90">
        <v>24.9</v>
      </c>
      <c r="Q4718" s="90">
        <v>25.01</v>
      </c>
      <c r="R4718" s="63">
        <f t="shared" si="2328"/>
        <v>25.95</v>
      </c>
      <c r="S4718" s="64">
        <f t="shared" si="2327"/>
        <v>1.9213973799126694E-2</v>
      </c>
      <c r="T4718" s="65"/>
      <c r="U4718" s="65">
        <f t="shared" si="2323"/>
        <v>0.95694956949569487</v>
      </c>
      <c r="V4718" s="65">
        <f t="shared" si="2329"/>
        <v>0.93734939759036151</v>
      </c>
      <c r="W4718" s="65">
        <f t="shared" si="2330"/>
        <v>0.93322670931627338</v>
      </c>
      <c r="X4718" s="61">
        <f t="shared" si="2318"/>
        <v>4.9916805324459204E-2</v>
      </c>
      <c r="Y4718" s="66">
        <f t="shared" si="2331"/>
        <v>-1.5537848605577711E-2</v>
      </c>
      <c r="Z4718" s="61">
        <f t="shared" si="2332"/>
        <v>-8.3201267828842043E-3</v>
      </c>
      <c r="AA4718" s="67">
        <f t="shared" si="2333"/>
        <v>25.24</v>
      </c>
      <c r="AB4718" s="68">
        <f t="shared" si="2334"/>
        <v>2.9991431019708626E-2</v>
      </c>
      <c r="AC4718" s="69">
        <f t="shared" si="2335"/>
        <v>8.1405312767780569E-2</v>
      </c>
      <c r="AD4718" s="70">
        <f>_xlfn.PERCENTILE.EXC(AC4718:$AC$5675,0.5)</f>
        <v>6.3673950460226086E-2</v>
      </c>
      <c r="AE4718" s="70">
        <f>_xlfn.PERCENTILE.EXC($AC4718:AC$5675,0.35)</f>
        <v>3.8745299405276525E-2</v>
      </c>
      <c r="AF4718" s="71">
        <f t="shared" si="2324"/>
        <v>2.7898513809407041E-2</v>
      </c>
      <c r="AG4718" s="70">
        <f t="shared" si="2325"/>
        <v>-0.14319282056257557</v>
      </c>
      <c r="AH4718" s="70">
        <f t="shared" si="2326"/>
        <v>-0.18871080001179891</v>
      </c>
      <c r="AI4718" s="61" t="str">
        <f t="shared" si="2321"/>
        <v>Short VOL</v>
      </c>
      <c r="AJ4718" s="68" t="str">
        <f t="shared" si="2322"/>
        <v>Short VOL</v>
      </c>
      <c r="AK4718" s="72"/>
      <c r="AL4718" s="73"/>
      <c r="AM4718" s="72"/>
      <c r="AN4718" s="73"/>
      <c r="AO4718" s="74"/>
      <c r="AP4718" s="20"/>
      <c r="AQ4718" s="74"/>
      <c r="AR4718" s="20"/>
      <c r="AS4718" s="74"/>
      <c r="AT4718" s="20"/>
      <c r="AU4718" s="74" t="str">
        <f t="shared" si="2313"/>
        <v>00631L</v>
      </c>
      <c r="AV4718" s="20">
        <f t="shared" si="2319"/>
        <v>1</v>
      </c>
      <c r="AW4718" s="74" t="str">
        <f t="shared" si="2314"/>
        <v>00631L</v>
      </c>
      <c r="AX4718" s="20">
        <f t="shared" si="2315"/>
        <v>1</v>
      </c>
      <c r="AY4718" s="20">
        <f t="shared" si="2320"/>
        <v>1</v>
      </c>
      <c r="AZ4718" s="116">
        <v>39463</v>
      </c>
      <c r="BA4718" s="116"/>
      <c r="BB4718" s="20"/>
      <c r="BC4718" s="20"/>
      <c r="BD4718" s="76"/>
      <c r="BE4718" s="77"/>
      <c r="BF4718" s="77"/>
    </row>
    <row r="4719" spans="1:58" s="23" customFormat="1" ht="15.75" customHeight="1" x14ac:dyDescent="0.4">
      <c r="A4719" s="116">
        <v>39461</v>
      </c>
      <c r="B4719" s="112">
        <v>23.36</v>
      </c>
      <c r="C4719" s="112">
        <v>25.1</v>
      </c>
      <c r="D4719" s="112">
        <v>25.07</v>
      </c>
      <c r="E4719" s="112">
        <v>25.07</v>
      </c>
      <c r="F4719" s="112">
        <v>24.89</v>
      </c>
      <c r="G4719" s="112">
        <v>24.9</v>
      </c>
      <c r="H4719" s="113">
        <v>24.77</v>
      </c>
      <c r="I4719" s="90">
        <f t="shared" si="2316"/>
        <v>25.003333333333334</v>
      </c>
      <c r="J4719" s="90">
        <f t="shared" si="2317"/>
        <v>25.071666666666665</v>
      </c>
      <c r="K4719" s="114">
        <v>1</v>
      </c>
      <c r="L4719" s="115">
        <v>5.5555555555555552E-2</v>
      </c>
      <c r="M4719" s="11"/>
      <c r="N4719" s="90">
        <v>22.9</v>
      </c>
      <c r="O4719" s="90">
        <v>23.67</v>
      </c>
      <c r="P4719" s="90">
        <v>24.41</v>
      </c>
      <c r="Q4719" s="90">
        <v>24.74</v>
      </c>
      <c r="R4719" s="63">
        <f t="shared" si="2328"/>
        <v>25.18</v>
      </c>
      <c r="S4719" s="64">
        <f t="shared" si="2327"/>
        <v>-3.2939189189189234E-2</v>
      </c>
      <c r="T4719" s="65"/>
      <c r="U4719" s="65">
        <f t="shared" si="2323"/>
        <v>0.96746937051119553</v>
      </c>
      <c r="V4719" s="65">
        <f t="shared" si="2329"/>
        <v>0.93814010651372381</v>
      </c>
      <c r="W4719" s="65">
        <f t="shared" si="2330"/>
        <v>0.92562651576394506</v>
      </c>
      <c r="X4719" s="61">
        <f t="shared" si="2318"/>
        <v>7.4486301369863103E-2</v>
      </c>
      <c r="Y4719" s="66">
        <f t="shared" si="2331"/>
        <v>-1.1966493817311555E-2</v>
      </c>
      <c r="Z4719" s="61">
        <f t="shared" si="2332"/>
        <v>2.7329689374749333E-3</v>
      </c>
      <c r="AA4719" s="67">
        <f t="shared" si="2333"/>
        <v>25.003333333333334</v>
      </c>
      <c r="AB4719" s="68">
        <f t="shared" si="2334"/>
        <v>2.0087336244541523E-2</v>
      </c>
      <c r="AC4719" s="69">
        <f t="shared" si="2335"/>
        <v>9.1848617176128189E-2</v>
      </c>
      <c r="AD4719" s="70">
        <f>_xlfn.PERCENTILE.EXC(AC4719:$AC$5675,0.5)</f>
        <v>6.3664596273292087E-2</v>
      </c>
      <c r="AE4719" s="70">
        <f>_xlfn.PERCENTILE.EXC($AC4719:AC$5675,0.35)</f>
        <v>3.8687938056672748E-2</v>
      </c>
      <c r="AF4719" s="71">
        <f t="shared" si="2324"/>
        <v>2.7887695089043783E-2</v>
      </c>
      <c r="AG4719" s="70">
        <f t="shared" si="2325"/>
        <v>-0.14328746641550411</v>
      </c>
      <c r="AH4719" s="70">
        <f t="shared" si="2326"/>
        <v>-0.18876135199303729</v>
      </c>
      <c r="AI4719" s="61" t="str">
        <f t="shared" si="2321"/>
        <v>Short VOL</v>
      </c>
      <c r="AJ4719" s="68" t="str">
        <f t="shared" si="2322"/>
        <v>Short VOL</v>
      </c>
      <c r="AK4719" s="72"/>
      <c r="AL4719" s="73"/>
      <c r="AM4719" s="72"/>
      <c r="AN4719" s="73"/>
      <c r="AO4719" s="74"/>
      <c r="AP4719" s="20"/>
      <c r="AQ4719" s="74"/>
      <c r="AR4719" s="20"/>
      <c r="AS4719" s="74"/>
      <c r="AT4719" s="20"/>
      <c r="AU4719" s="74" t="str">
        <f t="shared" si="2313"/>
        <v>00631L</v>
      </c>
      <c r="AV4719" s="20">
        <f t="shared" si="2319"/>
        <v>1</v>
      </c>
      <c r="AW4719" s="74" t="str">
        <f t="shared" si="2314"/>
        <v>00631L</v>
      </c>
      <c r="AX4719" s="20">
        <f t="shared" si="2315"/>
        <v>1</v>
      </c>
      <c r="AY4719" s="20">
        <f t="shared" si="2320"/>
        <v>1</v>
      </c>
      <c r="AZ4719" s="116">
        <v>39462</v>
      </c>
      <c r="BA4719" s="116"/>
      <c r="BB4719" s="20"/>
      <c r="BC4719" s="20"/>
      <c r="BD4719" s="76"/>
      <c r="BE4719" s="77"/>
      <c r="BF4719" s="77"/>
    </row>
    <row r="4720" spans="1:58" s="23" customFormat="1" ht="15.75" customHeight="1" x14ac:dyDescent="0.4">
      <c r="A4720" s="116">
        <v>39458</v>
      </c>
      <c r="B4720" s="112">
        <v>24.96</v>
      </c>
      <c r="C4720" s="112">
        <v>26.15</v>
      </c>
      <c r="D4720" s="112">
        <v>26.05</v>
      </c>
      <c r="E4720" s="112">
        <v>25.92</v>
      </c>
      <c r="F4720" s="112">
        <v>25.5</v>
      </c>
      <c r="G4720" s="112">
        <v>25.5</v>
      </c>
      <c r="H4720" s="113">
        <v>25.25</v>
      </c>
      <c r="I4720" s="90">
        <f t="shared" si="2316"/>
        <v>26.017777777777777</v>
      </c>
      <c r="J4720" s="90">
        <f t="shared" si="2317"/>
        <v>26.06111111111111</v>
      </c>
      <c r="K4720" s="114">
        <v>2</v>
      </c>
      <c r="L4720" s="115">
        <v>5.5555555555555552E-2</v>
      </c>
      <c r="M4720" s="11"/>
      <c r="N4720" s="90">
        <v>23.68</v>
      </c>
      <c r="O4720" s="90">
        <v>24.5</v>
      </c>
      <c r="P4720" s="90">
        <v>24.96</v>
      </c>
      <c r="Q4720" s="90">
        <v>24.97</v>
      </c>
      <c r="R4720" s="63">
        <f t="shared" si="2328"/>
        <v>25.78</v>
      </c>
      <c r="S4720" s="64">
        <f t="shared" si="2327"/>
        <v>9.8081023454157975E-3</v>
      </c>
      <c r="T4720" s="65"/>
      <c r="U4720" s="65">
        <f t="shared" si="2323"/>
        <v>0.966530612244898</v>
      </c>
      <c r="V4720" s="65">
        <f t="shared" si="2329"/>
        <v>0.94871794871794868</v>
      </c>
      <c r="W4720" s="65">
        <f t="shared" si="2330"/>
        <v>0.9483380056067281</v>
      </c>
      <c r="X4720" s="61">
        <f t="shared" si="2318"/>
        <v>4.7676282051281958E-2</v>
      </c>
      <c r="Y4720" s="66">
        <f t="shared" si="2331"/>
        <v>-2.5848765432098828E-2</v>
      </c>
      <c r="Z4720" s="61">
        <f t="shared" si="2332"/>
        <v>1.665527844209075E-3</v>
      </c>
      <c r="AA4720" s="67">
        <f t="shared" si="2333"/>
        <v>26.017777777777777</v>
      </c>
      <c r="AB4720" s="68">
        <f t="shared" si="2334"/>
        <v>5.4054054054054106E-2</v>
      </c>
      <c r="AC4720" s="69">
        <f t="shared" si="2335"/>
        <v>9.8723723723723705E-2</v>
      </c>
      <c r="AD4720" s="70">
        <f>_xlfn.PERCENTILE.EXC(AC4720:$AC$5675,0.5)</f>
        <v>6.3566431070179313E-2</v>
      </c>
      <c r="AE4720" s="70">
        <f>_xlfn.PERCENTILE.EXC($AC4720:AC$5675,0.35)</f>
        <v>3.8634814622617787E-2</v>
      </c>
      <c r="AF4720" s="71">
        <f t="shared" si="2324"/>
        <v>2.787486397152298E-2</v>
      </c>
      <c r="AG4720" s="70">
        <f t="shared" si="2325"/>
        <v>-0.14338211226843267</v>
      </c>
      <c r="AH4720" s="70">
        <f t="shared" si="2326"/>
        <v>-0.18881190397427566</v>
      </c>
      <c r="AI4720" s="61" t="str">
        <f t="shared" si="2321"/>
        <v>Short VOL</v>
      </c>
      <c r="AJ4720" s="68" t="str">
        <f t="shared" si="2322"/>
        <v>Short VOL</v>
      </c>
      <c r="AK4720" s="72"/>
      <c r="AL4720" s="73"/>
      <c r="AM4720" s="72"/>
      <c r="AN4720" s="73"/>
      <c r="AO4720" s="74"/>
      <c r="AP4720" s="20"/>
      <c r="AQ4720" s="74"/>
      <c r="AR4720" s="20"/>
      <c r="AS4720" s="74"/>
      <c r="AT4720" s="20"/>
      <c r="AU4720" s="74" t="str">
        <f t="shared" ref="AU4720:AU4783" si="2336">IF(AC4720&gt;AF4720,"00631L",IF(AC4720&lt;AG4720,"Cash","00635U"))</f>
        <v>00631L</v>
      </c>
      <c r="AV4720" s="20">
        <f t="shared" si="2319"/>
        <v>1</v>
      </c>
      <c r="AW4720" s="74" t="str">
        <f t="shared" ref="AW4720:AW4783" si="2337">IF(AC4720&gt;AE4720,"00631L",IF(AC4720&lt;AH4720,"00631L","00635U"))</f>
        <v>00631L</v>
      </c>
      <c r="AX4720" s="20">
        <f t="shared" si="2315"/>
        <v>1</v>
      </c>
      <c r="AY4720" s="20">
        <f t="shared" si="2320"/>
        <v>1</v>
      </c>
      <c r="AZ4720" s="116">
        <v>39461</v>
      </c>
      <c r="BA4720" s="116"/>
      <c r="BB4720" s="20"/>
      <c r="BC4720" s="20"/>
      <c r="BD4720" s="76"/>
      <c r="BE4720" s="77"/>
      <c r="BF4720" s="77"/>
    </row>
    <row r="4721" spans="1:58" s="23" customFormat="1" ht="15.75" customHeight="1" x14ac:dyDescent="0.4">
      <c r="A4721" s="116">
        <v>39457</v>
      </c>
      <c r="B4721" s="112">
        <v>24.07</v>
      </c>
      <c r="C4721" s="112">
        <v>24.95</v>
      </c>
      <c r="D4721" s="112">
        <v>24.51</v>
      </c>
      <c r="E4721" s="112">
        <v>24.36</v>
      </c>
      <c r="F4721" s="112">
        <v>24.27</v>
      </c>
      <c r="G4721" s="112">
        <v>24.15</v>
      </c>
      <c r="H4721" s="113">
        <v>23.88</v>
      </c>
      <c r="I4721" s="90">
        <f t="shared" si="2316"/>
        <v>24.803333333333335</v>
      </c>
      <c r="J4721" s="90">
        <f t="shared" si="2317"/>
        <v>24.583333333333336</v>
      </c>
      <c r="K4721" s="114">
        <v>3</v>
      </c>
      <c r="L4721" s="115">
        <v>5.5555555555555552E-2</v>
      </c>
      <c r="M4721" s="11"/>
      <c r="N4721" s="90">
        <v>23.45</v>
      </c>
      <c r="O4721" s="90">
        <v>23.95</v>
      </c>
      <c r="P4721" s="90">
        <v>24.57</v>
      </c>
      <c r="Q4721" s="90">
        <v>24.71</v>
      </c>
      <c r="R4721" s="63">
        <f t="shared" si="2328"/>
        <v>25.069999999999997</v>
      </c>
      <c r="S4721" s="64">
        <f t="shared" si="2327"/>
        <v>-2.7777777777777846E-2</v>
      </c>
      <c r="T4721" s="65"/>
      <c r="U4721" s="65">
        <f t="shared" si="2323"/>
        <v>0.97912317327766174</v>
      </c>
      <c r="V4721" s="65">
        <f t="shared" si="2329"/>
        <v>0.95441595441595439</v>
      </c>
      <c r="W4721" s="65">
        <f t="shared" si="2330"/>
        <v>0.94900849858356939</v>
      </c>
      <c r="X4721" s="61">
        <f t="shared" si="2318"/>
        <v>3.6560033236393813E-2</v>
      </c>
      <c r="Y4721" s="66">
        <f t="shared" si="2331"/>
        <v>-1.9704433497536963E-2</v>
      </c>
      <c r="Z4721" s="61">
        <f t="shared" si="2332"/>
        <v>-8.8697755677999805E-3</v>
      </c>
      <c r="AA4721" s="67">
        <f t="shared" si="2333"/>
        <v>24.803333333333335</v>
      </c>
      <c r="AB4721" s="68">
        <f t="shared" si="2334"/>
        <v>2.6439232409381706E-2</v>
      </c>
      <c r="AC4721" s="69">
        <f t="shared" si="2335"/>
        <v>5.7711442786069739E-2</v>
      </c>
      <c r="AD4721" s="70">
        <f>_xlfn.PERCENTILE.EXC(AC4721:$AC$5675,0.5)</f>
        <v>6.3468265867066539E-2</v>
      </c>
      <c r="AE4721" s="70">
        <f>_xlfn.PERCENTILE.EXC($AC4721:AC$5675,0.35)</f>
        <v>3.8607118675855603E-2</v>
      </c>
      <c r="AF4721" s="71">
        <f t="shared" si="2324"/>
        <v>2.7849958471056861E-2</v>
      </c>
      <c r="AG4721" s="70">
        <f t="shared" si="2325"/>
        <v>-0.14347675812136121</v>
      </c>
      <c r="AH4721" s="70">
        <f t="shared" si="2326"/>
        <v>-0.18886245595551401</v>
      </c>
      <c r="AI4721" s="61" t="str">
        <f t="shared" si="2321"/>
        <v>Safety</v>
      </c>
      <c r="AJ4721" s="68" t="str">
        <f t="shared" si="2322"/>
        <v>Short VOL</v>
      </c>
      <c r="AK4721" s="72"/>
      <c r="AL4721" s="73"/>
      <c r="AM4721" s="72"/>
      <c r="AN4721" s="73"/>
      <c r="AO4721" s="74"/>
      <c r="AP4721" s="20"/>
      <c r="AQ4721" s="74"/>
      <c r="AR4721" s="20"/>
      <c r="AS4721" s="74"/>
      <c r="AT4721" s="20"/>
      <c r="AU4721" s="74" t="str">
        <f t="shared" si="2336"/>
        <v>00631L</v>
      </c>
      <c r="AV4721" s="20">
        <f t="shared" si="2319"/>
        <v>1</v>
      </c>
      <c r="AW4721" s="74" t="str">
        <f t="shared" si="2337"/>
        <v>00631L</v>
      </c>
      <c r="AX4721" s="20">
        <f t="shared" si="2315"/>
        <v>1</v>
      </c>
      <c r="AY4721" s="20">
        <f t="shared" si="2320"/>
        <v>1</v>
      </c>
      <c r="AZ4721" s="116">
        <v>39458</v>
      </c>
      <c r="BA4721" s="116"/>
      <c r="BB4721" s="20"/>
      <c r="BC4721" s="20"/>
      <c r="BD4721" s="76"/>
      <c r="BE4721" s="77"/>
      <c r="BF4721" s="77"/>
    </row>
    <row r="4722" spans="1:58" s="23" customFormat="1" ht="15.75" customHeight="1" x14ac:dyDescent="0.4">
      <c r="A4722" s="116">
        <v>39456</v>
      </c>
      <c r="B4722" s="112">
        <v>24.89</v>
      </c>
      <c r="C4722" s="112">
        <v>25.78</v>
      </c>
      <c r="D4722" s="112">
        <v>25.28</v>
      </c>
      <c r="E4722" s="112">
        <v>24.76</v>
      </c>
      <c r="F4722" s="112">
        <v>24.66</v>
      </c>
      <c r="G4722" s="112">
        <v>24.49</v>
      </c>
      <c r="H4722" s="113">
        <v>24.39</v>
      </c>
      <c r="I4722" s="90">
        <f t="shared" si="2316"/>
        <v>25.582222222222224</v>
      </c>
      <c r="J4722" s="90">
        <f t="shared" si="2317"/>
        <v>25.391111111111112</v>
      </c>
      <c r="K4722" s="114">
        <v>4</v>
      </c>
      <c r="L4722" s="115">
        <v>5.5555555555555552E-2</v>
      </c>
      <c r="M4722" s="11"/>
      <c r="N4722" s="90">
        <v>24.12</v>
      </c>
      <c r="O4722" s="90">
        <v>24.5</v>
      </c>
      <c r="P4722" s="90">
        <v>24.48</v>
      </c>
      <c r="Q4722" s="90">
        <v>24.88</v>
      </c>
      <c r="R4722" s="63">
        <f t="shared" si="2328"/>
        <v>24.860000000000003</v>
      </c>
      <c r="S4722" s="64">
        <f t="shared" si="2327"/>
        <v>-5.1513959889893775E-2</v>
      </c>
      <c r="T4722" s="65"/>
      <c r="U4722" s="65">
        <f t="shared" si="2323"/>
        <v>0.98448979591836738</v>
      </c>
      <c r="V4722" s="65">
        <f t="shared" si="2329"/>
        <v>0.98529411764705888</v>
      </c>
      <c r="W4722" s="65">
        <f t="shared" si="2330"/>
        <v>0.96945337620578786</v>
      </c>
      <c r="X4722" s="61">
        <f t="shared" si="2318"/>
        <v>3.5757332261952615E-2</v>
      </c>
      <c r="Y4722" s="66">
        <f t="shared" si="2331"/>
        <v>-1.4943457189014579E-2</v>
      </c>
      <c r="Z4722" s="61">
        <f t="shared" si="2332"/>
        <v>-7.4704656011119397E-3</v>
      </c>
      <c r="AA4722" s="67">
        <f t="shared" si="2333"/>
        <v>25.582222222222221</v>
      </c>
      <c r="AB4722" s="68">
        <f t="shared" si="2334"/>
        <v>3.1923714759535635E-2</v>
      </c>
      <c r="AC4722" s="69">
        <f t="shared" si="2335"/>
        <v>6.0622811866592859E-2</v>
      </c>
      <c r="AD4722" s="70">
        <f>_xlfn.PERCENTILE.EXC(AC4722:$AC$5675,0.5)</f>
        <v>6.3566431070179313E-2</v>
      </c>
      <c r="AE4722" s="70">
        <f>_xlfn.PERCENTILE.EXC($AC4722:AC$5675,0.35)</f>
        <v>3.8579422729093427E-2</v>
      </c>
      <c r="AF4722" s="71">
        <f t="shared" si="2324"/>
        <v>2.782505297059075E-2</v>
      </c>
      <c r="AG4722" s="70">
        <f t="shared" si="2325"/>
        <v>-0.14357140397428975</v>
      </c>
      <c r="AH4722" s="70">
        <f t="shared" si="2326"/>
        <v>-0.18891300793675239</v>
      </c>
      <c r="AI4722" s="61" t="str">
        <f t="shared" si="2321"/>
        <v>Safety</v>
      </c>
      <c r="AJ4722" s="68" t="str">
        <f t="shared" si="2322"/>
        <v>Short VOL</v>
      </c>
      <c r="AK4722" s="72"/>
      <c r="AL4722" s="73"/>
      <c r="AM4722" s="72"/>
      <c r="AN4722" s="73"/>
      <c r="AO4722" s="74"/>
      <c r="AP4722" s="20"/>
      <c r="AQ4722" s="74"/>
      <c r="AR4722" s="20"/>
      <c r="AS4722" s="74"/>
      <c r="AT4722" s="20"/>
      <c r="AU4722" s="74" t="str">
        <f t="shared" si="2336"/>
        <v>00631L</v>
      </c>
      <c r="AV4722" s="20">
        <f t="shared" si="2319"/>
        <v>1</v>
      </c>
      <c r="AW4722" s="74" t="str">
        <f t="shared" si="2337"/>
        <v>00631L</v>
      </c>
      <c r="AX4722" s="20">
        <f t="shared" si="2315"/>
        <v>1</v>
      </c>
      <c r="AY4722" s="20">
        <f t="shared" si="2320"/>
        <v>1</v>
      </c>
      <c r="AZ4722" s="116">
        <v>39457</v>
      </c>
      <c r="BA4722" s="116"/>
      <c r="BB4722" s="20"/>
      <c r="BC4722" s="20"/>
      <c r="BD4722" s="76"/>
      <c r="BE4722" s="77"/>
      <c r="BF4722" s="77"/>
    </row>
    <row r="4723" spans="1:58" s="23" customFormat="1" ht="15.75" customHeight="1" x14ac:dyDescent="0.4">
      <c r="A4723" s="116">
        <v>39455</v>
      </c>
      <c r="B4723" s="112">
        <v>25.54</v>
      </c>
      <c r="C4723" s="112">
        <v>25.9</v>
      </c>
      <c r="D4723" s="112">
        <v>25.52</v>
      </c>
      <c r="E4723" s="112">
        <v>25.35</v>
      </c>
      <c r="F4723" s="112">
        <v>25.17</v>
      </c>
      <c r="G4723" s="112">
        <v>25.07</v>
      </c>
      <c r="H4723" s="113">
        <v>24.86</v>
      </c>
      <c r="I4723" s="90">
        <f t="shared" si="2316"/>
        <v>25.799999999999997</v>
      </c>
      <c r="J4723" s="90">
        <f t="shared" si="2317"/>
        <v>25.625555555555554</v>
      </c>
      <c r="K4723" s="114">
        <v>5</v>
      </c>
      <c r="L4723" s="115">
        <v>5.5555555555555552E-2</v>
      </c>
      <c r="M4723" s="11"/>
      <c r="N4723" s="90">
        <v>25.43</v>
      </c>
      <c r="O4723" s="90">
        <v>25.49</v>
      </c>
      <c r="P4723" s="90">
        <v>25.18</v>
      </c>
      <c r="Q4723" s="90">
        <v>25.28</v>
      </c>
      <c r="R4723" s="63">
        <f t="shared" si="2328"/>
        <v>25.240000000000002</v>
      </c>
      <c r="S4723" s="64">
        <f t="shared" si="2327"/>
        <v>6.893652795292142E-2</v>
      </c>
      <c r="T4723" s="65"/>
      <c r="U4723" s="65">
        <f t="shared" si="2323"/>
        <v>0.99764613573950578</v>
      </c>
      <c r="V4723" s="65">
        <f t="shared" si="2329"/>
        <v>1.0099285146942016</v>
      </c>
      <c r="W4723" s="65">
        <f t="shared" si="2330"/>
        <v>1.0059335443037973</v>
      </c>
      <c r="X4723" s="61">
        <f t="shared" si="2318"/>
        <v>1.4095536413469046E-2</v>
      </c>
      <c r="Y4723" s="66">
        <f t="shared" si="2331"/>
        <v>-1.9329388560157867E-2</v>
      </c>
      <c r="Z4723" s="61">
        <f t="shared" si="2332"/>
        <v>-6.7614125753660201E-3</v>
      </c>
      <c r="AA4723" s="67">
        <f t="shared" si="2333"/>
        <v>25.8</v>
      </c>
      <c r="AB4723" s="68">
        <f t="shared" si="2334"/>
        <v>4.3255996854109097E-3</v>
      </c>
      <c r="AC4723" s="69">
        <f t="shared" si="2335"/>
        <v>1.4549744396382265E-2</v>
      </c>
      <c r="AD4723" s="70">
        <f>_xlfn.PERCENTILE.EXC(AC4723:$AC$5675,0.5)</f>
        <v>6.3664596273292087E-2</v>
      </c>
      <c r="AE4723" s="70">
        <f>_xlfn.PERCENTILE.EXC($AC4723:AC$5675,0.35)</f>
        <v>3.8532934103811985E-2</v>
      </c>
      <c r="AF4723" s="71">
        <f t="shared" si="2324"/>
        <v>2.7800147470124631E-2</v>
      </c>
      <c r="AG4723" s="70">
        <f t="shared" si="2325"/>
        <v>-0.14366604982721828</v>
      </c>
      <c r="AH4723" s="70">
        <f t="shared" si="2326"/>
        <v>-0.18896355991799074</v>
      </c>
      <c r="AI4723" s="61" t="str">
        <f t="shared" si="2321"/>
        <v>Safety</v>
      </c>
      <c r="AJ4723" s="68" t="str">
        <f t="shared" si="2322"/>
        <v>Safety</v>
      </c>
      <c r="AK4723" s="72"/>
      <c r="AL4723" s="73"/>
      <c r="AM4723" s="72"/>
      <c r="AN4723" s="73"/>
      <c r="AO4723" s="74"/>
      <c r="AP4723" s="20"/>
      <c r="AQ4723" s="74"/>
      <c r="AR4723" s="20"/>
      <c r="AS4723" s="74"/>
      <c r="AT4723" s="20"/>
      <c r="AU4723" s="74" t="str">
        <f t="shared" si="2336"/>
        <v>00635U</v>
      </c>
      <c r="AV4723" s="20">
        <f t="shared" si="2319"/>
        <v>0</v>
      </c>
      <c r="AW4723" s="74" t="str">
        <f t="shared" si="2337"/>
        <v>00635U</v>
      </c>
      <c r="AX4723" s="20">
        <f t="shared" si="2315"/>
        <v>0</v>
      </c>
      <c r="AY4723" s="20">
        <f t="shared" si="2320"/>
        <v>1</v>
      </c>
      <c r="AZ4723" s="116">
        <v>39456</v>
      </c>
      <c r="BA4723" s="116"/>
      <c r="BB4723" s="20"/>
      <c r="BC4723" s="20"/>
      <c r="BD4723" s="76"/>
      <c r="BE4723" s="77"/>
      <c r="BF4723" s="77"/>
    </row>
    <row r="4724" spans="1:58" s="23" customFormat="1" ht="15.75" customHeight="1" x14ac:dyDescent="0.4">
      <c r="A4724" s="116">
        <v>39454</v>
      </c>
      <c r="B4724" s="112">
        <v>24.12</v>
      </c>
      <c r="C4724" s="112">
        <v>24.81</v>
      </c>
      <c r="D4724" s="112">
        <v>24.54</v>
      </c>
      <c r="E4724" s="112">
        <v>24.45</v>
      </c>
      <c r="F4724" s="112">
        <v>24.37</v>
      </c>
      <c r="G4724" s="112">
        <v>24.28</v>
      </c>
      <c r="H4724" s="113">
        <v>24.13</v>
      </c>
      <c r="I4724" s="90">
        <f t="shared" si="2316"/>
        <v>24.58</v>
      </c>
      <c r="J4724" s="90">
        <f t="shared" si="2317"/>
        <v>24.63</v>
      </c>
      <c r="K4724" s="114">
        <v>6</v>
      </c>
      <c r="L4724" s="115">
        <v>5.5555555555555552E-2</v>
      </c>
      <c r="M4724" s="11"/>
      <c r="N4724" s="90">
        <v>23.79</v>
      </c>
      <c r="O4724" s="90">
        <v>23.22</v>
      </c>
      <c r="P4724" s="90">
        <v>24.22</v>
      </c>
      <c r="Q4724" s="90">
        <v>24.41</v>
      </c>
      <c r="R4724" s="63">
        <f t="shared" si="2328"/>
        <v>23.65</v>
      </c>
      <c r="S4724" s="64">
        <f t="shared" si="2327"/>
        <v>-6.2656641604010915E-3</v>
      </c>
      <c r="T4724" s="65"/>
      <c r="U4724" s="65">
        <f t="shared" si="2323"/>
        <v>1.024547803617571</v>
      </c>
      <c r="V4724" s="65">
        <f t="shared" si="2329"/>
        <v>0.98224607762180016</v>
      </c>
      <c r="W4724" s="65">
        <f t="shared" si="2330"/>
        <v>0.97460057353543628</v>
      </c>
      <c r="X4724" s="61">
        <f t="shared" si="2318"/>
        <v>2.8606965174129258E-2</v>
      </c>
      <c r="Y4724" s="66">
        <f t="shared" si="2331"/>
        <v>-1.3087934560327211E-2</v>
      </c>
      <c r="Z4724" s="61">
        <f t="shared" si="2332"/>
        <v>2.0341741253051553E-3</v>
      </c>
      <c r="AA4724" s="67">
        <f t="shared" si="2333"/>
        <v>24.580000000000002</v>
      </c>
      <c r="AB4724" s="68">
        <f t="shared" si="2334"/>
        <v>1.3871374527112311E-2</v>
      </c>
      <c r="AC4724" s="69">
        <f t="shared" si="2335"/>
        <v>3.3207229928541519E-2</v>
      </c>
      <c r="AD4724" s="70">
        <f>_xlfn.PERCENTILE.EXC(AC4724:$AC$5675,0.5)</f>
        <v>6.3673950460226086E-2</v>
      </c>
      <c r="AE4724" s="70">
        <f>_xlfn.PERCENTILE.EXC($AC4724:AC$5675,0.35)</f>
        <v>3.8603162112032435E-2</v>
      </c>
      <c r="AF4724" s="71">
        <f t="shared" si="2324"/>
        <v>2.7864190185608928E-2</v>
      </c>
      <c r="AG4724" s="70">
        <f t="shared" si="2325"/>
        <v>-0.14376069568014685</v>
      </c>
      <c r="AH4724" s="70">
        <f t="shared" si="2326"/>
        <v>-0.18901411189922912</v>
      </c>
      <c r="AI4724" s="61" t="str">
        <f t="shared" si="2321"/>
        <v>Safety</v>
      </c>
      <c r="AJ4724" s="68" t="str">
        <f t="shared" si="2322"/>
        <v>Short VOL</v>
      </c>
      <c r="AK4724" s="72"/>
      <c r="AL4724" s="73"/>
      <c r="AM4724" s="72"/>
      <c r="AN4724" s="73"/>
      <c r="AO4724" s="74"/>
      <c r="AP4724" s="20"/>
      <c r="AQ4724" s="74"/>
      <c r="AR4724" s="20"/>
      <c r="AS4724" s="74"/>
      <c r="AT4724" s="20"/>
      <c r="AU4724" s="74" t="str">
        <f t="shared" si="2336"/>
        <v>00631L</v>
      </c>
      <c r="AV4724" s="20">
        <f t="shared" si="2319"/>
        <v>1</v>
      </c>
      <c r="AW4724" s="74" t="str">
        <f t="shared" si="2337"/>
        <v>00635U</v>
      </c>
      <c r="AX4724" s="20">
        <f t="shared" si="2315"/>
        <v>0</v>
      </c>
      <c r="AY4724" s="20">
        <f t="shared" si="2320"/>
        <v>1</v>
      </c>
      <c r="AZ4724" s="116">
        <v>39455</v>
      </c>
      <c r="BA4724" s="116"/>
      <c r="BB4724" s="20"/>
      <c r="BC4724" s="20"/>
      <c r="BD4724" s="76"/>
      <c r="BE4724" s="77"/>
      <c r="BF4724" s="77"/>
    </row>
    <row r="4725" spans="1:58" s="23" customFormat="1" ht="15.75" customHeight="1" x14ac:dyDescent="0.4">
      <c r="A4725" s="116">
        <v>39451</v>
      </c>
      <c r="B4725" s="112">
        <v>24.68</v>
      </c>
      <c r="C4725" s="112">
        <v>25.3</v>
      </c>
      <c r="D4725" s="112">
        <v>25.01</v>
      </c>
      <c r="E4725" s="112">
        <v>24.83</v>
      </c>
      <c r="F4725" s="112">
        <v>24.65</v>
      </c>
      <c r="G4725" s="112">
        <v>24.57</v>
      </c>
      <c r="H4725" s="113">
        <v>24.53</v>
      </c>
      <c r="I4725" s="90">
        <f t="shared" si="2316"/>
        <v>25.058888888888887</v>
      </c>
      <c r="J4725" s="90">
        <f t="shared" si="2317"/>
        <v>25.122777777777777</v>
      </c>
      <c r="K4725" s="114">
        <v>7</v>
      </c>
      <c r="L4725" s="115">
        <v>5.5555555555555552E-2</v>
      </c>
      <c r="M4725" s="11"/>
      <c r="N4725" s="90">
        <v>23.94</v>
      </c>
      <c r="O4725" s="90">
        <v>23.69</v>
      </c>
      <c r="P4725" s="90">
        <v>24.487917263477136</v>
      </c>
      <c r="Q4725" s="90">
        <v>24.73</v>
      </c>
      <c r="R4725" s="63">
        <f t="shared" si="2328"/>
        <v>24.23791726347714</v>
      </c>
      <c r="S4725" s="64">
        <f t="shared" si="2327"/>
        <v>6.4473099155180208E-2</v>
      </c>
      <c r="T4725" s="65"/>
      <c r="U4725" s="65">
        <f t="shared" si="2323"/>
        <v>1.0105529759392149</v>
      </c>
      <c r="V4725" s="65">
        <f t="shared" si="2329"/>
        <v>0.97762499531577829</v>
      </c>
      <c r="W4725" s="65">
        <f t="shared" si="2330"/>
        <v>0.96805499393449257</v>
      </c>
      <c r="X4725" s="61">
        <f t="shared" si="2318"/>
        <v>2.5121555915721273E-2</v>
      </c>
      <c r="Y4725" s="66">
        <f t="shared" si="2331"/>
        <v>-1.2082158679017204E-2</v>
      </c>
      <c r="Z4725" s="61">
        <f t="shared" si="2332"/>
        <v>2.5495499490090453E-3</v>
      </c>
      <c r="AA4725" s="67">
        <f t="shared" si="2333"/>
        <v>25.058888888888887</v>
      </c>
      <c r="AB4725" s="68">
        <f t="shared" si="2334"/>
        <v>3.0910609857978211E-2</v>
      </c>
      <c r="AC4725" s="69">
        <f t="shared" si="2335"/>
        <v>4.6737213403879957E-2</v>
      </c>
      <c r="AD4725" s="70">
        <f>_xlfn.PERCENTILE.EXC(AC4725:$AC$5675,0.5)</f>
        <v>6.3683304647160086E-2</v>
      </c>
      <c r="AE4725" s="70">
        <f>_xlfn.PERCENTILE.EXC($AC4725:AC$5675,0.35)</f>
        <v>3.8671549099928822E-2</v>
      </c>
      <c r="AF4725" s="71">
        <f t="shared" si="2324"/>
        <v>2.7839284685142813E-2</v>
      </c>
      <c r="AG4725" s="70">
        <f t="shared" si="2325"/>
        <v>-0.14385534153307539</v>
      </c>
      <c r="AH4725" s="70">
        <f t="shared" si="2326"/>
        <v>-0.1890646638804675</v>
      </c>
      <c r="AI4725" s="61" t="str">
        <f t="shared" si="2321"/>
        <v>Safety</v>
      </c>
      <c r="AJ4725" s="68" t="str">
        <f t="shared" si="2322"/>
        <v>Short VOL</v>
      </c>
      <c r="AK4725" s="72"/>
      <c r="AL4725" s="73"/>
      <c r="AM4725" s="72"/>
      <c r="AN4725" s="73"/>
      <c r="AO4725" s="74"/>
      <c r="AP4725" s="20"/>
      <c r="AQ4725" s="74"/>
      <c r="AR4725" s="20"/>
      <c r="AS4725" s="74"/>
      <c r="AT4725" s="20"/>
      <c r="AU4725" s="74" t="str">
        <f t="shared" si="2336"/>
        <v>00631L</v>
      </c>
      <c r="AV4725" s="20">
        <f t="shared" si="2319"/>
        <v>1</v>
      </c>
      <c r="AW4725" s="74" t="str">
        <f t="shared" si="2337"/>
        <v>00631L</v>
      </c>
      <c r="AX4725" s="20">
        <f t="shared" ref="AX4725:AX4788" si="2338">IF(AW4725="00631L",1,0)</f>
        <v>1</v>
      </c>
      <c r="AY4725" s="20">
        <f t="shared" si="2320"/>
        <v>1</v>
      </c>
      <c r="AZ4725" s="116">
        <v>39454</v>
      </c>
      <c r="BA4725" s="116"/>
      <c r="BB4725" s="20"/>
      <c r="BC4725" s="20"/>
      <c r="BD4725" s="76"/>
      <c r="BE4725" s="77"/>
      <c r="BF4725" s="77"/>
    </row>
    <row r="4726" spans="1:58" s="23" customFormat="1" ht="15.75" customHeight="1" x14ac:dyDescent="0.4">
      <c r="A4726" s="116">
        <v>39450</v>
      </c>
      <c r="B4726" s="112">
        <v>23.42</v>
      </c>
      <c r="C4726" s="112">
        <v>24.52</v>
      </c>
      <c r="D4726" s="112">
        <v>24.31</v>
      </c>
      <c r="E4726" s="112">
        <v>24.26</v>
      </c>
      <c r="F4726" s="112">
        <v>24.21</v>
      </c>
      <c r="G4726" s="112">
        <v>24.04</v>
      </c>
      <c r="H4726" s="113">
        <v>23.83</v>
      </c>
      <c r="I4726" s="90">
        <f t="shared" ref="I4726:I4789" si="2339">C4726-((C4726-B4726)*K4726*L4726)</f>
        <v>24.031111111111112</v>
      </c>
      <c r="J4726" s="90">
        <f t="shared" ref="J4726:J4789" si="2340">D4726-((D4726-C4726)*K4726*L4726)</f>
        <v>24.403333333333332</v>
      </c>
      <c r="K4726" s="114">
        <v>8</v>
      </c>
      <c r="L4726" s="115">
        <v>5.5555555555555552E-2</v>
      </c>
      <c r="M4726" s="11"/>
      <c r="N4726" s="90">
        <v>22.49</v>
      </c>
      <c r="O4726" s="90">
        <v>22.81</v>
      </c>
      <c r="P4726" s="90">
        <v>23.740134379475077</v>
      </c>
      <c r="Q4726" s="90">
        <v>23.98</v>
      </c>
      <c r="R4726" s="63">
        <f t="shared" si="2328"/>
        <v>24.060134379475077</v>
      </c>
      <c r="S4726" s="64">
        <f t="shared" si="2327"/>
        <v>-2.9348295209322538E-2</v>
      </c>
      <c r="T4726" s="65"/>
      <c r="U4726" s="65">
        <f t="shared" si="2323"/>
        <v>0.98597106532222711</v>
      </c>
      <c r="V4726" s="65">
        <f t="shared" si="2329"/>
        <v>0.94734088866169597</v>
      </c>
      <c r="W4726" s="65">
        <f t="shared" si="2330"/>
        <v>0.93786488740617169</v>
      </c>
      <c r="X4726" s="61">
        <f t="shared" si="2318"/>
        <v>4.6968403074295381E-2</v>
      </c>
      <c r="Y4726" s="66">
        <f t="shared" si="2331"/>
        <v>-1.7724649629019096E-2</v>
      </c>
      <c r="Z4726" s="61">
        <f t="shared" si="2332"/>
        <v>1.5489180691695857E-2</v>
      </c>
      <c r="AA4726" s="67">
        <f t="shared" si="2333"/>
        <v>24.031111111111109</v>
      </c>
      <c r="AB4726" s="68">
        <f t="shared" si="2334"/>
        <v>4.1351711871943232E-2</v>
      </c>
      <c r="AC4726" s="69">
        <f t="shared" si="2335"/>
        <v>6.8524282397114736E-2</v>
      </c>
      <c r="AD4726" s="70">
        <f>_xlfn.PERCENTILE.EXC(AC4726:$AC$5675,0.5)</f>
        <v>6.3871792949295736E-2</v>
      </c>
      <c r="AE4726" s="70">
        <f>_xlfn.PERCENTILE.EXC($AC4726:AC$5675,0.35)</f>
        <v>3.8626901494971444E-2</v>
      </c>
      <c r="AF4726" s="71">
        <f t="shared" si="2324"/>
        <v>2.7814379184676701E-2</v>
      </c>
      <c r="AG4726" s="70">
        <f t="shared" si="2325"/>
        <v>-0.14394998738600392</v>
      </c>
      <c r="AH4726" s="70">
        <f t="shared" si="2326"/>
        <v>-0.18911521586170585</v>
      </c>
      <c r="AI4726" s="61" t="str">
        <f t="shared" si="2321"/>
        <v>Short VOL</v>
      </c>
      <c r="AJ4726" s="68" t="str">
        <f t="shared" si="2322"/>
        <v>Short VOL</v>
      </c>
      <c r="AK4726" s="72"/>
      <c r="AL4726" s="73"/>
      <c r="AM4726" s="72"/>
      <c r="AN4726" s="73"/>
      <c r="AO4726" s="74"/>
      <c r="AP4726" s="20"/>
      <c r="AQ4726" s="74"/>
      <c r="AR4726" s="20"/>
      <c r="AS4726" s="74"/>
      <c r="AT4726" s="20"/>
      <c r="AU4726" s="74" t="str">
        <f t="shared" si="2336"/>
        <v>00631L</v>
      </c>
      <c r="AV4726" s="20">
        <f t="shared" si="2319"/>
        <v>1</v>
      </c>
      <c r="AW4726" s="74" t="str">
        <f t="shared" si="2337"/>
        <v>00631L</v>
      </c>
      <c r="AX4726" s="20">
        <f t="shared" si="2338"/>
        <v>1</v>
      </c>
      <c r="AY4726" s="20">
        <f t="shared" si="2320"/>
        <v>1</v>
      </c>
      <c r="AZ4726" s="116">
        <v>39451</v>
      </c>
      <c r="BA4726" s="116"/>
      <c r="BB4726" s="20"/>
      <c r="BC4726" s="20"/>
      <c r="BD4726" s="76"/>
      <c r="BE4726" s="77"/>
      <c r="BF4726" s="77"/>
    </row>
    <row r="4727" spans="1:58" s="23" customFormat="1" ht="15.75" customHeight="1" x14ac:dyDescent="0.4">
      <c r="A4727" s="116">
        <v>39449</v>
      </c>
      <c r="B4727" s="112">
        <v>23.86</v>
      </c>
      <c r="C4727" s="112">
        <v>24.49</v>
      </c>
      <c r="D4727" s="112">
        <v>24.34</v>
      </c>
      <c r="E4727" s="112">
        <v>24.32</v>
      </c>
      <c r="F4727" s="112">
        <v>24.23</v>
      </c>
      <c r="G4727" s="112">
        <v>23.97</v>
      </c>
      <c r="H4727" s="113">
        <v>23.9</v>
      </c>
      <c r="I4727" s="90">
        <f t="shared" si="2339"/>
        <v>24.174999999999997</v>
      </c>
      <c r="J4727" s="90">
        <f t="shared" si="2340"/>
        <v>24.414999999999999</v>
      </c>
      <c r="K4727" s="114">
        <v>9</v>
      </c>
      <c r="L4727" s="115">
        <v>5.5555555555555552E-2</v>
      </c>
      <c r="M4727" s="11"/>
      <c r="N4727" s="90">
        <v>23.17</v>
      </c>
      <c r="O4727" s="90">
        <v>23.6</v>
      </c>
      <c r="P4727" s="90">
        <v>24.349818040263774</v>
      </c>
      <c r="Q4727" s="90">
        <v>24.55</v>
      </c>
      <c r="R4727" s="63">
        <f t="shared" si="2328"/>
        <v>24.779818040263777</v>
      </c>
      <c r="S4727" s="64">
        <f t="shared" si="2327"/>
        <v>2.9777777777777854E-2</v>
      </c>
      <c r="T4727" s="65"/>
      <c r="U4727" s="65">
        <f t="shared" si="2323"/>
        <v>0.98177966101694913</v>
      </c>
      <c r="V4727" s="65">
        <f t="shared" si="2329"/>
        <v>0.95154715167428039</v>
      </c>
      <c r="W4727" s="65">
        <f t="shared" si="2330"/>
        <v>0.94378818737270875</v>
      </c>
      <c r="X4727" s="61">
        <f t="shared" si="2318"/>
        <v>2.6404023470243045E-2</v>
      </c>
      <c r="Y4727" s="66">
        <f t="shared" si="2331"/>
        <v>-1.7269736842105334E-2</v>
      </c>
      <c r="Z4727" s="61">
        <f t="shared" si="2332"/>
        <v>9.9276111685626476E-3</v>
      </c>
      <c r="AA4727" s="67">
        <f t="shared" si="2333"/>
        <v>24.174999999999997</v>
      </c>
      <c r="AB4727" s="68">
        <f t="shared" si="2334"/>
        <v>2.9779887785929982E-2</v>
      </c>
      <c r="AC4727" s="69">
        <f t="shared" si="2335"/>
        <v>4.3375053949071873E-2</v>
      </c>
      <c r="AD4727" s="70">
        <f>_xlfn.PERCENTILE.EXC(AC4727:$AC$5675,0.5)</f>
        <v>6.3683304647160086E-2</v>
      </c>
      <c r="AE4727" s="70">
        <f>_xlfn.PERCENTILE.EXC($AC4727:AC$5675,0.35)</f>
        <v>3.8599205548209267E-2</v>
      </c>
      <c r="AF4727" s="71">
        <f t="shared" si="2324"/>
        <v>2.7789473684210583E-2</v>
      </c>
      <c r="AG4727" s="70">
        <f t="shared" si="2325"/>
        <v>-0.14404463323893246</v>
      </c>
      <c r="AH4727" s="70">
        <f t="shared" si="2326"/>
        <v>-0.18916576784294423</v>
      </c>
      <c r="AI4727" s="61" t="str">
        <f t="shared" si="2321"/>
        <v>Safety</v>
      </c>
      <c r="AJ4727" s="68" t="str">
        <f t="shared" si="2322"/>
        <v>Short VOL</v>
      </c>
      <c r="AK4727" s="72"/>
      <c r="AL4727" s="73"/>
      <c r="AM4727" s="72"/>
      <c r="AN4727" s="73"/>
      <c r="AO4727" s="74"/>
      <c r="AP4727" s="20"/>
      <c r="AQ4727" s="74"/>
      <c r="AR4727" s="20"/>
      <c r="AS4727" s="74"/>
      <c r="AT4727" s="20"/>
      <c r="AU4727" s="74" t="str">
        <f t="shared" si="2336"/>
        <v>00631L</v>
      </c>
      <c r="AV4727" s="20">
        <f t="shared" si="2319"/>
        <v>1</v>
      </c>
      <c r="AW4727" s="74" t="str">
        <f t="shared" si="2337"/>
        <v>00631L</v>
      </c>
      <c r="AX4727" s="20">
        <f t="shared" si="2338"/>
        <v>1</v>
      </c>
      <c r="AY4727" s="20">
        <f t="shared" si="2320"/>
        <v>1</v>
      </c>
      <c r="AZ4727" s="116">
        <v>39450</v>
      </c>
      <c r="BA4727" s="116"/>
      <c r="BB4727" s="20"/>
      <c r="BC4727" s="20"/>
      <c r="BD4727" s="76"/>
      <c r="BE4727" s="77"/>
      <c r="BF4727" s="77"/>
    </row>
    <row r="4728" spans="1:58" s="23" customFormat="1" ht="15.75" customHeight="1" x14ac:dyDescent="0.4">
      <c r="A4728" s="116">
        <v>39447</v>
      </c>
      <c r="B4728" s="112">
        <v>23.12</v>
      </c>
      <c r="C4728" s="112">
        <v>24.19</v>
      </c>
      <c r="D4728" s="112">
        <v>24.19</v>
      </c>
      <c r="E4728" s="112">
        <v>23.95</v>
      </c>
      <c r="F4728" s="112">
        <v>23.84</v>
      </c>
      <c r="G4728" s="112">
        <v>23.86</v>
      </c>
      <c r="H4728" s="113">
        <v>23.88</v>
      </c>
      <c r="I4728" s="90">
        <f t="shared" si="2339"/>
        <v>23.595555555555556</v>
      </c>
      <c r="J4728" s="90">
        <f t="shared" si="2340"/>
        <v>24.19</v>
      </c>
      <c r="K4728" s="114">
        <v>10</v>
      </c>
      <c r="L4728" s="115">
        <v>5.5555555555555552E-2</v>
      </c>
      <c r="M4728" s="11"/>
      <c r="N4728" s="90">
        <v>22.5</v>
      </c>
      <c r="O4728" s="90">
        <v>23.31</v>
      </c>
      <c r="P4728" s="90">
        <v>24.139585601350884</v>
      </c>
      <c r="Q4728" s="90">
        <v>24.32</v>
      </c>
      <c r="R4728" s="63">
        <f t="shared" si="2328"/>
        <v>24.949585601350883</v>
      </c>
      <c r="S4728" s="64">
        <f t="shared" si="2327"/>
        <v>8.4860173577627859E-2</v>
      </c>
      <c r="T4728" s="65"/>
      <c r="U4728" s="65">
        <f t="shared" si="2323"/>
        <v>0.96525096525096532</v>
      </c>
      <c r="V4728" s="65">
        <f t="shared" si="2329"/>
        <v>0.93207896653954447</v>
      </c>
      <c r="W4728" s="65">
        <f t="shared" si="2330"/>
        <v>0.92516447368421051</v>
      </c>
      <c r="X4728" s="61">
        <f t="shared" si="2318"/>
        <v>4.6280276816609005E-2</v>
      </c>
      <c r="Y4728" s="66">
        <f t="shared" si="2331"/>
        <v>-2.9227557411273604E-3</v>
      </c>
      <c r="Z4728" s="61">
        <f t="shared" si="2332"/>
        <v>2.5193068374458491E-2</v>
      </c>
      <c r="AA4728" s="67">
        <f t="shared" si="2333"/>
        <v>23.595555555555556</v>
      </c>
      <c r="AB4728" s="68">
        <f t="shared" si="2334"/>
        <v>2.75555555555556E-2</v>
      </c>
      <c r="AC4728" s="69">
        <f t="shared" si="2335"/>
        <v>4.8691358024691392E-2</v>
      </c>
      <c r="AD4728" s="70">
        <f>_xlfn.PERCENTILE.EXC(AC4728:$AC$5675,0.5)</f>
        <v>6.3871792949295736E-2</v>
      </c>
      <c r="AE4728" s="70">
        <f>_xlfn.PERCENTILE.EXC($AC4728:AC$5675,0.35)</f>
        <v>3.8571509601447083E-2</v>
      </c>
      <c r="AF4728" s="71">
        <f t="shared" si="2324"/>
        <v>2.7774121535723416E-2</v>
      </c>
      <c r="AG4728" s="70">
        <f t="shared" si="2325"/>
        <v>-0.144139279091861</v>
      </c>
      <c r="AH4728" s="70">
        <f t="shared" si="2326"/>
        <v>-0.18921631982418258</v>
      </c>
      <c r="AI4728" s="61" t="str">
        <f t="shared" si="2321"/>
        <v>Safety</v>
      </c>
      <c r="AJ4728" s="68" t="str">
        <f t="shared" si="2322"/>
        <v>Short VOL</v>
      </c>
      <c r="AK4728" s="72"/>
      <c r="AL4728" s="73"/>
      <c r="AM4728" s="72"/>
      <c r="AN4728" s="73"/>
      <c r="AO4728" s="74"/>
      <c r="AP4728" s="20"/>
      <c r="AQ4728" s="74"/>
      <c r="AR4728" s="20"/>
      <c r="AS4728" s="74"/>
      <c r="AT4728" s="20"/>
      <c r="AU4728" s="74" t="str">
        <f t="shared" si="2336"/>
        <v>00631L</v>
      </c>
      <c r="AV4728" s="20">
        <f t="shared" si="2319"/>
        <v>1</v>
      </c>
      <c r="AW4728" s="74" t="str">
        <f t="shared" si="2337"/>
        <v>00631L</v>
      </c>
      <c r="AX4728" s="20">
        <f t="shared" si="2338"/>
        <v>1</v>
      </c>
      <c r="AY4728" s="20">
        <f t="shared" si="2320"/>
        <v>1</v>
      </c>
      <c r="AZ4728" s="116">
        <v>39449</v>
      </c>
      <c r="BA4728" s="116"/>
      <c r="BB4728" s="20"/>
      <c r="BC4728" s="20"/>
      <c r="BD4728" s="76"/>
      <c r="BE4728" s="77"/>
      <c r="BF4728" s="77"/>
    </row>
    <row r="4729" spans="1:58" s="23" customFormat="1" ht="15.75" customHeight="1" x14ac:dyDescent="0.4">
      <c r="A4729" s="116">
        <v>39444</v>
      </c>
      <c r="B4729" s="112">
        <v>22.81</v>
      </c>
      <c r="C4729" s="112">
        <v>23.72</v>
      </c>
      <c r="D4729" s="112">
        <v>23.74</v>
      </c>
      <c r="E4729" s="112">
        <v>23.46</v>
      </c>
      <c r="F4729" s="112">
        <v>23.33</v>
      </c>
      <c r="G4729" s="112">
        <v>23.29</v>
      </c>
      <c r="H4729" s="113">
        <v>23.3</v>
      </c>
      <c r="I4729" s="90">
        <f t="shared" si="2339"/>
        <v>23.163888888888888</v>
      </c>
      <c r="J4729" s="90">
        <f t="shared" si="2340"/>
        <v>23.727777777777778</v>
      </c>
      <c r="K4729" s="114">
        <v>11</v>
      </c>
      <c r="L4729" s="115">
        <v>5.5555555555555552E-2</v>
      </c>
      <c r="M4729" s="11"/>
      <c r="N4729" s="90">
        <v>20.74</v>
      </c>
      <c r="O4729" s="90">
        <v>22.56</v>
      </c>
      <c r="P4729" s="90">
        <v>23.549070946082885</v>
      </c>
      <c r="Q4729" s="90">
        <v>23.72</v>
      </c>
      <c r="R4729" s="63">
        <f t="shared" si="2328"/>
        <v>25.369070946082882</v>
      </c>
      <c r="S4729" s="64">
        <f t="shared" si="2327"/>
        <v>2.3692003948667169E-2</v>
      </c>
      <c r="T4729" s="65"/>
      <c r="U4729" s="65">
        <f t="shared" si="2323"/>
        <v>0.91932624113475181</v>
      </c>
      <c r="V4729" s="65">
        <f t="shared" si="2329"/>
        <v>0.88071414993336949</v>
      </c>
      <c r="W4729" s="65">
        <f t="shared" si="2330"/>
        <v>0.87436762225969644</v>
      </c>
      <c r="X4729" s="61">
        <f t="shared" si="2318"/>
        <v>3.9894782989916715E-2</v>
      </c>
      <c r="Y4729" s="66">
        <f t="shared" si="2331"/>
        <v>-6.8201193520886676E-3</v>
      </c>
      <c r="Z4729" s="61">
        <f t="shared" si="2332"/>
        <v>2.4343446456409689E-2</v>
      </c>
      <c r="AA4729" s="67">
        <f t="shared" si="2333"/>
        <v>23.163888888888888</v>
      </c>
      <c r="AB4729" s="68">
        <f t="shared" si="2334"/>
        <v>9.9807135969141772E-2</v>
      </c>
      <c r="AC4729" s="69">
        <f t="shared" si="2335"/>
        <v>0.11687024536590596</v>
      </c>
      <c r="AD4729" s="70">
        <f>_xlfn.PERCENTILE.EXC(AC4729:$AC$5675,0.5)</f>
        <v>6.4060281251431372E-2</v>
      </c>
      <c r="AE4729" s="70">
        <f>_xlfn.PERCENTILE.EXC($AC4729:AC$5675,0.35)</f>
        <v>3.8506228297646397E-2</v>
      </c>
      <c r="AF4729" s="71">
        <f t="shared" si="2324"/>
        <v>2.7758769387236249E-2</v>
      </c>
      <c r="AG4729" s="70">
        <f t="shared" si="2325"/>
        <v>-0.14423392494478954</v>
      </c>
      <c r="AH4729" s="70">
        <f t="shared" si="2326"/>
        <v>-0.18926687180542096</v>
      </c>
      <c r="AI4729" s="61" t="str">
        <f t="shared" si="2321"/>
        <v>Short VOL</v>
      </c>
      <c r="AJ4729" s="68" t="str">
        <f t="shared" si="2322"/>
        <v>Short VOL</v>
      </c>
      <c r="AK4729" s="72"/>
      <c r="AL4729" s="73"/>
      <c r="AM4729" s="72"/>
      <c r="AN4729" s="73"/>
      <c r="AO4729" s="74"/>
      <c r="AP4729" s="20"/>
      <c r="AQ4729" s="74"/>
      <c r="AR4729" s="20"/>
      <c r="AS4729" s="74"/>
      <c r="AT4729" s="20"/>
      <c r="AU4729" s="74" t="str">
        <f t="shared" si="2336"/>
        <v>00631L</v>
      </c>
      <c r="AV4729" s="20">
        <f t="shared" si="2319"/>
        <v>1</v>
      </c>
      <c r="AW4729" s="74" t="str">
        <f t="shared" si="2337"/>
        <v>00631L</v>
      </c>
      <c r="AX4729" s="20">
        <f t="shared" si="2338"/>
        <v>1</v>
      </c>
      <c r="AY4729" s="20">
        <f t="shared" si="2320"/>
        <v>1</v>
      </c>
      <c r="AZ4729" s="116">
        <v>39447</v>
      </c>
      <c r="BA4729" s="116"/>
      <c r="BB4729" s="20"/>
      <c r="BC4729" s="20"/>
      <c r="BD4729" s="76"/>
      <c r="BE4729" s="77"/>
      <c r="BF4729" s="77"/>
    </row>
    <row r="4730" spans="1:58" s="23" customFormat="1" ht="15.75" customHeight="1" x14ac:dyDescent="0.4">
      <c r="A4730" s="116">
        <v>39443</v>
      </c>
      <c r="B4730" s="112">
        <v>22.72</v>
      </c>
      <c r="C4730" s="112">
        <v>23.52</v>
      </c>
      <c r="D4730" s="112">
        <v>23.54</v>
      </c>
      <c r="E4730" s="112">
        <v>23.45</v>
      </c>
      <c r="F4730" s="112">
        <v>23.37</v>
      </c>
      <c r="G4730" s="112">
        <v>23.28</v>
      </c>
      <c r="H4730" s="113">
        <v>23.29</v>
      </c>
      <c r="I4730" s="90">
        <f t="shared" si="2339"/>
        <v>22.986666666666665</v>
      </c>
      <c r="J4730" s="90">
        <f t="shared" si="2340"/>
        <v>23.526666666666667</v>
      </c>
      <c r="K4730" s="114">
        <v>12</v>
      </c>
      <c r="L4730" s="115">
        <v>5.5555555555555552E-2</v>
      </c>
      <c r="M4730" s="11"/>
      <c r="N4730" s="90">
        <v>20.260000000000002</v>
      </c>
      <c r="O4730" s="90">
        <v>22.05</v>
      </c>
      <c r="P4730" s="90">
        <v>22.96747567742548</v>
      </c>
      <c r="Q4730" s="90">
        <v>23.31</v>
      </c>
      <c r="R4730" s="63">
        <f t="shared" si="2328"/>
        <v>24.757475677425479</v>
      </c>
      <c r="S4730" s="64">
        <f t="shared" si="2327"/>
        <v>8.574490889603438E-2</v>
      </c>
      <c r="T4730" s="65"/>
      <c r="U4730" s="65">
        <f t="shared" si="2323"/>
        <v>0.91882086167800459</v>
      </c>
      <c r="V4730" s="65">
        <f t="shared" si="2329"/>
        <v>0.88211696768719638</v>
      </c>
      <c r="W4730" s="65">
        <f t="shared" si="2330"/>
        <v>0.86915486915486928</v>
      </c>
      <c r="X4730" s="61">
        <f t="shared" si="2318"/>
        <v>3.5211267605633839E-2</v>
      </c>
      <c r="Y4730" s="66">
        <f t="shared" si="2331"/>
        <v>-6.8230277185501132E-3</v>
      </c>
      <c r="Z4730" s="61">
        <f t="shared" si="2332"/>
        <v>2.3491879350348147E-2</v>
      </c>
      <c r="AA4730" s="67">
        <f t="shared" si="2333"/>
        <v>22.986666666666665</v>
      </c>
      <c r="AB4730" s="68">
        <f t="shared" si="2334"/>
        <v>0.12142152023691989</v>
      </c>
      <c r="AC4730" s="69">
        <f t="shared" si="2335"/>
        <v>0.13458374465284614</v>
      </c>
      <c r="AD4730" s="70">
        <f>_xlfn.PERCENTILE.EXC(AC4730:$AC$5675,0.5)</f>
        <v>6.3871792949295736E-2</v>
      </c>
      <c r="AE4730" s="70">
        <f>_xlfn.PERCENTILE.EXC($AC4730:AC$5675,0.35)</f>
        <v>3.8412757976066851E-2</v>
      </c>
      <c r="AF4730" s="71">
        <f t="shared" si="2324"/>
        <v>2.7743417238749082E-2</v>
      </c>
      <c r="AG4730" s="70">
        <f t="shared" si="2325"/>
        <v>-0.14432857079771808</v>
      </c>
      <c r="AH4730" s="70">
        <f t="shared" si="2326"/>
        <v>-0.18931742378665931</v>
      </c>
      <c r="AI4730" s="61" t="str">
        <f t="shared" si="2321"/>
        <v>Short VOL</v>
      </c>
      <c r="AJ4730" s="68" t="str">
        <f t="shared" si="2322"/>
        <v>Short VOL</v>
      </c>
      <c r="AK4730" s="72"/>
      <c r="AL4730" s="73"/>
      <c r="AM4730" s="72"/>
      <c r="AN4730" s="73"/>
      <c r="AO4730" s="74"/>
      <c r="AP4730" s="20"/>
      <c r="AQ4730" s="74"/>
      <c r="AR4730" s="20"/>
      <c r="AS4730" s="74"/>
      <c r="AT4730" s="20"/>
      <c r="AU4730" s="74" t="str">
        <f t="shared" si="2336"/>
        <v>00631L</v>
      </c>
      <c r="AV4730" s="20">
        <f t="shared" si="2319"/>
        <v>1</v>
      </c>
      <c r="AW4730" s="74" t="str">
        <f t="shared" si="2337"/>
        <v>00631L</v>
      </c>
      <c r="AX4730" s="20">
        <f t="shared" si="2338"/>
        <v>1</v>
      </c>
      <c r="AY4730" s="20">
        <f t="shared" si="2320"/>
        <v>1</v>
      </c>
      <c r="AZ4730" s="116">
        <v>39444</v>
      </c>
      <c r="BA4730" s="116"/>
      <c r="BB4730" s="20"/>
      <c r="BC4730" s="20"/>
      <c r="BD4730" s="76"/>
      <c r="BE4730" s="77"/>
      <c r="BF4730" s="77"/>
    </row>
    <row r="4731" spans="1:58" s="23" customFormat="1" ht="15.75" customHeight="1" x14ac:dyDescent="0.4">
      <c r="A4731" s="116">
        <v>39442</v>
      </c>
      <c r="B4731" s="112">
        <v>22.02</v>
      </c>
      <c r="C4731" s="112">
        <v>22.79</v>
      </c>
      <c r="D4731" s="112">
        <v>22.97</v>
      </c>
      <c r="E4731" s="112">
        <v>22.92</v>
      </c>
      <c r="F4731" s="112">
        <v>22.92</v>
      </c>
      <c r="G4731" s="112">
        <v>22.89</v>
      </c>
      <c r="H4731" s="113">
        <v>22.99</v>
      </c>
      <c r="I4731" s="90">
        <f t="shared" si="2339"/>
        <v>22.233888888888888</v>
      </c>
      <c r="J4731" s="90">
        <f t="shared" si="2340"/>
        <v>22.84</v>
      </c>
      <c r="K4731" s="114">
        <v>13</v>
      </c>
      <c r="L4731" s="115">
        <v>5.5555555555555552E-2</v>
      </c>
      <c r="M4731" s="11"/>
      <c r="N4731" s="90">
        <v>18.66</v>
      </c>
      <c r="O4731" s="90">
        <v>20.93</v>
      </c>
      <c r="P4731" s="90">
        <v>22.130651386441201</v>
      </c>
      <c r="Q4731" s="90">
        <v>22.66</v>
      </c>
      <c r="R4731" s="63">
        <f t="shared" si="2328"/>
        <v>24.400651386441201</v>
      </c>
      <c r="S4731" s="64">
        <f t="shared" si="2327"/>
        <v>3.2258064516128343E-3</v>
      </c>
      <c r="T4731" s="65"/>
      <c r="U4731" s="65">
        <f t="shared" si="2323"/>
        <v>0.89154323936932633</v>
      </c>
      <c r="V4731" s="65">
        <f t="shared" si="2329"/>
        <v>0.84317445854451589</v>
      </c>
      <c r="W4731" s="65">
        <f t="shared" si="2330"/>
        <v>0.82347749338040599</v>
      </c>
      <c r="X4731" s="61">
        <f t="shared" ref="X4731:X4794" si="2341">(C4731-B4731)/B4731</f>
        <v>3.4968210717529501E-2</v>
      </c>
      <c r="Y4731" s="66">
        <f t="shared" si="2331"/>
        <v>3.0541012216403459E-3</v>
      </c>
      <c r="Z4731" s="61">
        <f t="shared" si="2332"/>
        <v>2.7260688138727195E-2</v>
      </c>
      <c r="AA4731" s="67">
        <f t="shared" si="2333"/>
        <v>22.233888888888888</v>
      </c>
      <c r="AB4731" s="68">
        <f t="shared" si="2334"/>
        <v>0.180064308681672</v>
      </c>
      <c r="AC4731" s="69">
        <f t="shared" si="2335"/>
        <v>0.19152673573895435</v>
      </c>
      <c r="AD4731" s="70">
        <f>_xlfn.PERCENTILE.EXC(AC4731:$AC$5675,0.5)</f>
        <v>6.3683304647160086E-2</v>
      </c>
      <c r="AE4731" s="70">
        <f>_xlfn.PERCENTILE.EXC($AC4731:AC$5675,0.35)</f>
        <v>3.8319287654487291E-2</v>
      </c>
      <c r="AF4731" s="71">
        <f t="shared" si="2324"/>
        <v>2.7700927864008688E-2</v>
      </c>
      <c r="AG4731" s="70">
        <f t="shared" si="2325"/>
        <v>-0.14442321665064661</v>
      </c>
      <c r="AH4731" s="70">
        <f t="shared" si="2326"/>
        <v>-0.18936797576789768</v>
      </c>
      <c r="AI4731" s="61" t="str">
        <f t="shared" si="2321"/>
        <v>Short VOL</v>
      </c>
      <c r="AJ4731" s="68" t="str">
        <f t="shared" si="2322"/>
        <v>Short VOL</v>
      </c>
      <c r="AK4731" s="72"/>
      <c r="AL4731" s="73"/>
      <c r="AM4731" s="72"/>
      <c r="AN4731" s="73"/>
      <c r="AO4731" s="74"/>
      <c r="AP4731" s="20"/>
      <c r="AQ4731" s="74"/>
      <c r="AR4731" s="20"/>
      <c r="AS4731" s="74"/>
      <c r="AT4731" s="20"/>
      <c r="AU4731" s="74" t="str">
        <f t="shared" si="2336"/>
        <v>00631L</v>
      </c>
      <c r="AV4731" s="20">
        <f t="shared" si="2319"/>
        <v>1</v>
      </c>
      <c r="AW4731" s="74" t="str">
        <f t="shared" si="2337"/>
        <v>00631L</v>
      </c>
      <c r="AX4731" s="20">
        <f t="shared" si="2338"/>
        <v>1</v>
      </c>
      <c r="AY4731" s="20">
        <f t="shared" si="2320"/>
        <v>1</v>
      </c>
      <c r="AZ4731" s="116">
        <v>39443</v>
      </c>
      <c r="BA4731" s="116"/>
      <c r="BB4731" s="20"/>
      <c r="BC4731" s="20"/>
      <c r="BD4731" s="76"/>
      <c r="BE4731" s="77"/>
      <c r="BF4731" s="77"/>
    </row>
    <row r="4732" spans="1:58" s="23" customFormat="1" ht="15.75" customHeight="1" x14ac:dyDescent="0.4">
      <c r="A4732" s="116">
        <v>39440</v>
      </c>
      <c r="B4732" s="112">
        <v>22.18</v>
      </c>
      <c r="C4732" s="112">
        <v>22.95</v>
      </c>
      <c r="D4732" s="112">
        <v>22.95</v>
      </c>
      <c r="E4732" s="112">
        <v>22.97</v>
      </c>
      <c r="F4732" s="112">
        <v>22.98</v>
      </c>
      <c r="G4732" s="112">
        <v>22.98</v>
      </c>
      <c r="H4732" s="113">
        <v>22.99</v>
      </c>
      <c r="I4732" s="90">
        <f t="shared" si="2339"/>
        <v>22.351111111111109</v>
      </c>
      <c r="J4732" s="90">
        <f t="shared" si="2340"/>
        <v>22.95</v>
      </c>
      <c r="K4732" s="114">
        <v>14</v>
      </c>
      <c r="L4732" s="115">
        <v>5.5555555555555552E-2</v>
      </c>
      <c r="M4732" s="11"/>
      <c r="N4732" s="90">
        <v>18.600000000000001</v>
      </c>
      <c r="O4732" s="90">
        <v>21.14</v>
      </c>
      <c r="P4732" s="90">
        <v>22.219368385169876</v>
      </c>
      <c r="Q4732" s="90">
        <v>22.88</v>
      </c>
      <c r="R4732" s="63">
        <f t="shared" si="2328"/>
        <v>24.759368385169871</v>
      </c>
      <c r="S4732" s="64">
        <f t="shared" si="2327"/>
        <v>7.0384407146725806E-3</v>
      </c>
      <c r="T4732" s="65"/>
      <c r="U4732" s="65">
        <f t="shared" si="2323"/>
        <v>0.87984862819299914</v>
      </c>
      <c r="V4732" s="65">
        <f t="shared" si="2329"/>
        <v>0.83710750357847297</v>
      </c>
      <c r="W4732" s="65">
        <f t="shared" si="2330"/>
        <v>0.81293706293706303</v>
      </c>
      <c r="X4732" s="61">
        <f t="shared" si="2341"/>
        <v>3.4715960324616754E-2</v>
      </c>
      <c r="Y4732" s="66">
        <f t="shared" si="2331"/>
        <v>8.7070091423594148E-4</v>
      </c>
      <c r="Z4732" s="61">
        <f t="shared" si="2332"/>
        <v>2.6794591370053748E-2</v>
      </c>
      <c r="AA4732" s="67">
        <f t="shared" si="2333"/>
        <v>22.351111111111109</v>
      </c>
      <c r="AB4732" s="68">
        <f t="shared" si="2334"/>
        <v>0.19247311827956978</v>
      </c>
      <c r="AC4732" s="69">
        <f t="shared" si="2335"/>
        <v>0.20167264038231761</v>
      </c>
      <c r="AD4732" s="70">
        <f>_xlfn.PERCENTILE.EXC(AC4732:$AC$5675,0.5)</f>
        <v>6.3673950460226086E-2</v>
      </c>
      <c r="AE4732" s="70">
        <f>_xlfn.PERCENTILE.EXC($AC4732:AC$5675,0.35)</f>
        <v>3.8290052009624653E-2</v>
      </c>
      <c r="AF4732" s="71">
        <f t="shared" si="2324"/>
        <v>2.7622255520930616E-2</v>
      </c>
      <c r="AG4732" s="70">
        <f t="shared" si="2325"/>
        <v>-0.14451786250357518</v>
      </c>
      <c r="AH4732" s="70">
        <f t="shared" si="2326"/>
        <v>-0.18941852774913606</v>
      </c>
      <c r="AI4732" s="61" t="str">
        <f t="shared" si="2321"/>
        <v>Short VOL</v>
      </c>
      <c r="AJ4732" s="68" t="str">
        <f t="shared" si="2322"/>
        <v>Short VOL</v>
      </c>
      <c r="AK4732" s="72"/>
      <c r="AL4732" s="73"/>
      <c r="AM4732" s="72"/>
      <c r="AN4732" s="73"/>
      <c r="AO4732" s="74"/>
      <c r="AP4732" s="20"/>
      <c r="AQ4732" s="74"/>
      <c r="AR4732" s="20"/>
      <c r="AS4732" s="74"/>
      <c r="AT4732" s="20"/>
      <c r="AU4732" s="74" t="str">
        <f t="shared" si="2336"/>
        <v>00631L</v>
      </c>
      <c r="AV4732" s="20">
        <f t="shared" si="2319"/>
        <v>1</v>
      </c>
      <c r="AW4732" s="74" t="str">
        <f t="shared" si="2337"/>
        <v>00631L</v>
      </c>
      <c r="AX4732" s="20">
        <f t="shared" si="2338"/>
        <v>1</v>
      </c>
      <c r="AY4732" s="20">
        <f t="shared" si="2320"/>
        <v>1</v>
      </c>
      <c r="AZ4732" s="116">
        <v>39442</v>
      </c>
      <c r="BA4732" s="116"/>
      <c r="BB4732" s="20"/>
      <c r="BC4732" s="20"/>
      <c r="BD4732" s="76"/>
      <c r="BE4732" s="77"/>
      <c r="BF4732" s="77"/>
    </row>
    <row r="4733" spans="1:58" s="23" customFormat="1" ht="15.75" customHeight="1" x14ac:dyDescent="0.4">
      <c r="A4733" s="116">
        <v>39437</v>
      </c>
      <c r="B4733" s="112">
        <v>23.1</v>
      </c>
      <c r="C4733" s="112">
        <v>23.29</v>
      </c>
      <c r="D4733" s="112">
        <v>23.15</v>
      </c>
      <c r="E4733" s="112">
        <v>23.25</v>
      </c>
      <c r="F4733" s="112">
        <v>23.16</v>
      </c>
      <c r="G4733" s="112">
        <v>23.09</v>
      </c>
      <c r="H4733" s="113">
        <v>23.111999999999998</v>
      </c>
      <c r="I4733" s="90">
        <f t="shared" si="2339"/>
        <v>23.131666666666668</v>
      </c>
      <c r="J4733" s="90">
        <f t="shared" si="2340"/>
        <v>23.266666666666666</v>
      </c>
      <c r="K4733" s="114">
        <v>15</v>
      </c>
      <c r="L4733" s="115">
        <v>5.5555555555555552E-2</v>
      </c>
      <c r="M4733" s="11"/>
      <c r="N4733" s="90">
        <v>18.47</v>
      </c>
      <c r="O4733" s="90">
        <v>21.5</v>
      </c>
      <c r="P4733" s="90">
        <v>22.397369545894506</v>
      </c>
      <c r="Q4733" s="90">
        <v>22.81</v>
      </c>
      <c r="R4733" s="63">
        <f t="shared" si="2328"/>
        <v>25.427369545894507</v>
      </c>
      <c r="S4733" s="64">
        <f t="shared" si="2327"/>
        <v>-0.10252672497570454</v>
      </c>
      <c r="T4733" s="65"/>
      <c r="U4733" s="65">
        <f t="shared" si="2323"/>
        <v>0.85906976744186037</v>
      </c>
      <c r="V4733" s="65">
        <f t="shared" si="2329"/>
        <v>0.82465041094013636</v>
      </c>
      <c r="W4733" s="65">
        <f t="shared" si="2330"/>
        <v>0.80973257343270499</v>
      </c>
      <c r="X4733" s="61">
        <f t="shared" si="2341"/>
        <v>8.2251082251081267E-3</v>
      </c>
      <c r="Y4733" s="66">
        <f t="shared" si="2331"/>
        <v>-5.9354838709678144E-3</v>
      </c>
      <c r="Z4733" s="61">
        <f t="shared" si="2332"/>
        <v>5.8361553426038481E-3</v>
      </c>
      <c r="AA4733" s="67">
        <f t="shared" si="2333"/>
        <v>23.131666666666668</v>
      </c>
      <c r="AB4733" s="68">
        <f t="shared" si="2334"/>
        <v>0.25067677314564174</v>
      </c>
      <c r="AC4733" s="69">
        <f t="shared" si="2335"/>
        <v>0.25239126511460036</v>
      </c>
      <c r="AD4733" s="70">
        <f>_xlfn.PERCENTILE.EXC(AC4733:$AC$5675,0.5)</f>
        <v>6.3664596273292087E-2</v>
      </c>
      <c r="AE4733" s="70">
        <f>_xlfn.PERCENTILE.EXC($AC4733:AC$5675,0.35)</f>
        <v>3.8286510235448774E-2</v>
      </c>
      <c r="AF4733" s="71">
        <f t="shared" si="2324"/>
        <v>2.7543583177852562E-2</v>
      </c>
      <c r="AG4733" s="70">
        <f t="shared" si="2325"/>
        <v>-0.14461250835650372</v>
      </c>
      <c r="AH4733" s="70">
        <f t="shared" si="2326"/>
        <v>-0.18946907973037441</v>
      </c>
      <c r="AI4733" s="61" t="str">
        <f t="shared" si="2321"/>
        <v>Short VOL</v>
      </c>
      <c r="AJ4733" s="68" t="str">
        <f t="shared" si="2322"/>
        <v>Short VOL</v>
      </c>
      <c r="AK4733" s="72"/>
      <c r="AL4733" s="73"/>
      <c r="AM4733" s="72"/>
      <c r="AN4733" s="73"/>
      <c r="AO4733" s="74"/>
      <c r="AP4733" s="20"/>
      <c r="AQ4733" s="74"/>
      <c r="AR4733" s="20"/>
      <c r="AS4733" s="74"/>
      <c r="AT4733" s="20"/>
      <c r="AU4733" s="74" t="str">
        <f t="shared" si="2336"/>
        <v>00631L</v>
      </c>
      <c r="AV4733" s="20">
        <f t="shared" si="2319"/>
        <v>1</v>
      </c>
      <c r="AW4733" s="74" t="str">
        <f t="shared" si="2337"/>
        <v>00631L</v>
      </c>
      <c r="AX4733" s="20">
        <f t="shared" si="2338"/>
        <v>1</v>
      </c>
      <c r="AY4733" s="20">
        <f t="shared" si="2320"/>
        <v>1</v>
      </c>
      <c r="AZ4733" s="116">
        <v>39440</v>
      </c>
      <c r="BA4733" s="116"/>
      <c r="BB4733" s="20"/>
      <c r="BC4733" s="20"/>
      <c r="BD4733" s="76"/>
      <c r="BE4733" s="77"/>
      <c r="BF4733" s="77"/>
    </row>
    <row r="4734" spans="1:58" s="23" customFormat="1" ht="15.75" customHeight="1" x14ac:dyDescent="0.4">
      <c r="A4734" s="116">
        <v>39436</v>
      </c>
      <c r="B4734" s="112">
        <v>24.17</v>
      </c>
      <c r="C4734" s="112">
        <v>24.1</v>
      </c>
      <c r="D4734" s="112">
        <v>23.89</v>
      </c>
      <c r="E4734" s="112">
        <v>23.92</v>
      </c>
      <c r="F4734" s="112">
        <v>23.85</v>
      </c>
      <c r="G4734" s="112">
        <v>23.74</v>
      </c>
      <c r="H4734" s="113">
        <v>23.718</v>
      </c>
      <c r="I4734" s="90">
        <f t="shared" si="2339"/>
        <v>24.162222222222223</v>
      </c>
      <c r="J4734" s="90">
        <f t="shared" si="2340"/>
        <v>24.076666666666668</v>
      </c>
      <c r="K4734" s="114">
        <v>16</v>
      </c>
      <c r="L4734" s="115">
        <v>5.5555555555555552E-2</v>
      </c>
      <c r="M4734" s="11"/>
      <c r="N4734" s="90">
        <v>20.58</v>
      </c>
      <c r="O4734" s="90">
        <v>22.87</v>
      </c>
      <c r="P4734" s="90">
        <v>23.394471772202124</v>
      </c>
      <c r="Q4734" s="90">
        <v>23.51</v>
      </c>
      <c r="R4734" s="63">
        <f t="shared" si="2328"/>
        <v>25.68447177220213</v>
      </c>
      <c r="S4734" s="64">
        <f t="shared" si="2327"/>
        <v>-5.073800738007387E-2</v>
      </c>
      <c r="T4734" s="65"/>
      <c r="U4734" s="65">
        <f t="shared" si="2323"/>
        <v>0.89986882378661992</v>
      </c>
      <c r="V4734" s="65">
        <f t="shared" si="2329"/>
        <v>0.87969500659782585</v>
      </c>
      <c r="W4734" s="65">
        <f t="shared" si="2330"/>
        <v>0.87537218205019129</v>
      </c>
      <c r="X4734" s="61">
        <f t="shared" si="2341"/>
        <v>-2.8961522548614101E-3</v>
      </c>
      <c r="Y4734" s="66">
        <f t="shared" si="2331"/>
        <v>-8.4448160535117774E-3</v>
      </c>
      <c r="Z4734" s="61">
        <f t="shared" si="2332"/>
        <v>-3.5408810815781865E-3</v>
      </c>
      <c r="AA4734" s="67">
        <f t="shared" si="2333"/>
        <v>24.162222222222226</v>
      </c>
      <c r="AB4734" s="68">
        <f t="shared" si="2334"/>
        <v>0.17444120505345012</v>
      </c>
      <c r="AC4734" s="69">
        <f t="shared" si="2335"/>
        <v>0.17406327610409272</v>
      </c>
      <c r="AD4734" s="70">
        <f>_xlfn.PERCENTILE.EXC(AC4734:$AC$5675,0.5)</f>
        <v>6.3566431070179313E-2</v>
      </c>
      <c r="AE4734" s="70">
        <f>_xlfn.PERCENTILE.EXC($AC4734:AC$5675,0.35)</f>
        <v>3.8282968461272888E-2</v>
      </c>
      <c r="AF4734" s="71">
        <f t="shared" si="2324"/>
        <v>2.7464910834774491E-2</v>
      </c>
      <c r="AG4734" s="70">
        <f t="shared" si="2325"/>
        <v>-0.14470715420943225</v>
      </c>
      <c r="AH4734" s="70">
        <f t="shared" si="2326"/>
        <v>-0.18951963171161279</v>
      </c>
      <c r="AI4734" s="61" t="str">
        <f t="shared" si="2321"/>
        <v>Short VOL</v>
      </c>
      <c r="AJ4734" s="68" t="str">
        <f t="shared" si="2322"/>
        <v>Short VOL</v>
      </c>
      <c r="AK4734" s="72"/>
      <c r="AL4734" s="73"/>
      <c r="AM4734" s="72"/>
      <c r="AN4734" s="73"/>
      <c r="AO4734" s="74"/>
      <c r="AP4734" s="20"/>
      <c r="AQ4734" s="74"/>
      <c r="AR4734" s="20"/>
      <c r="AS4734" s="74"/>
      <c r="AT4734" s="20"/>
      <c r="AU4734" s="74" t="str">
        <f t="shared" si="2336"/>
        <v>00631L</v>
      </c>
      <c r="AV4734" s="20">
        <f t="shared" si="2319"/>
        <v>1</v>
      </c>
      <c r="AW4734" s="74" t="str">
        <f t="shared" si="2337"/>
        <v>00631L</v>
      </c>
      <c r="AX4734" s="20">
        <f t="shared" si="2338"/>
        <v>1</v>
      </c>
      <c r="AY4734" s="20">
        <f t="shared" si="2320"/>
        <v>1</v>
      </c>
      <c r="AZ4734" s="116">
        <v>39437</v>
      </c>
      <c r="BA4734" s="116"/>
      <c r="BB4734" s="20"/>
      <c r="BC4734" s="20"/>
      <c r="BD4734" s="76"/>
      <c r="BE4734" s="77"/>
      <c r="BF4734" s="77"/>
    </row>
    <row r="4735" spans="1:58" s="23" customFormat="1" ht="15.75" customHeight="1" x14ac:dyDescent="0.4">
      <c r="A4735" s="116">
        <v>39435</v>
      </c>
      <c r="B4735" s="112">
        <v>24.42</v>
      </c>
      <c r="C4735" s="112">
        <v>24.38</v>
      </c>
      <c r="D4735" s="112">
        <v>24.29</v>
      </c>
      <c r="E4735" s="112">
        <v>24.22</v>
      </c>
      <c r="F4735" s="112">
        <v>24.13</v>
      </c>
      <c r="G4735" s="112">
        <v>24.06</v>
      </c>
      <c r="H4735" s="113">
        <v>23.986999999999998</v>
      </c>
      <c r="I4735" s="90">
        <f t="shared" si="2339"/>
        <v>24.417777777777779</v>
      </c>
      <c r="J4735" s="90">
        <f t="shared" si="2340"/>
        <v>24.375</v>
      </c>
      <c r="K4735" s="114">
        <v>17</v>
      </c>
      <c r="L4735" s="115">
        <v>5.5555555555555552E-2</v>
      </c>
      <c r="M4735" s="11"/>
      <c r="N4735" s="90">
        <v>21.68</v>
      </c>
      <c r="O4735" s="90">
        <v>23.81</v>
      </c>
      <c r="P4735" s="90">
        <v>24.168052203805903</v>
      </c>
      <c r="Q4735" s="90">
        <v>23.88</v>
      </c>
      <c r="R4735" s="63">
        <f t="shared" si="2328"/>
        <v>26.298052203805902</v>
      </c>
      <c r="S4735" s="64">
        <f t="shared" si="2327"/>
        <v>-4.2402826855123713E-2</v>
      </c>
      <c r="T4735" s="65"/>
      <c r="U4735" s="65">
        <f t="shared" si="2323"/>
        <v>0.9105417891642168</v>
      </c>
      <c r="V4735" s="65">
        <f t="shared" si="2329"/>
        <v>0.89705201797710066</v>
      </c>
      <c r="W4735" s="65">
        <f t="shared" si="2330"/>
        <v>0.90787269681742044</v>
      </c>
      <c r="X4735" s="61">
        <f t="shared" si="2341"/>
        <v>-1.6380016380017485E-3</v>
      </c>
      <c r="Y4735" s="66">
        <f t="shared" si="2331"/>
        <v>-9.6201486374897002E-3</v>
      </c>
      <c r="Z4735" s="61">
        <f t="shared" si="2332"/>
        <v>-1.7519111758282316E-3</v>
      </c>
      <c r="AA4735" s="67">
        <f t="shared" si="2333"/>
        <v>24.417777777777779</v>
      </c>
      <c r="AB4735" s="68">
        <f t="shared" si="2334"/>
        <v>0.12638376383763847</v>
      </c>
      <c r="AC4735" s="69">
        <f t="shared" si="2335"/>
        <v>0.12628126281262819</v>
      </c>
      <c r="AD4735" s="70">
        <f>_xlfn.PERCENTILE.EXC(AC4735:$AC$5675,0.5)</f>
        <v>6.3468265867066539E-2</v>
      </c>
      <c r="AE4735" s="70">
        <f>_xlfn.PERCENTILE.EXC($AC4735:AC$5675,0.35)</f>
        <v>3.8261138379619745E-2</v>
      </c>
      <c r="AF4735" s="71">
        <f t="shared" si="2324"/>
        <v>2.744630832164939E-2</v>
      </c>
      <c r="AG4735" s="70">
        <f t="shared" si="2325"/>
        <v>-0.14480180006236082</v>
      </c>
      <c r="AH4735" s="70">
        <f t="shared" si="2326"/>
        <v>-0.18957018369285117</v>
      </c>
      <c r="AI4735" s="61" t="str">
        <f t="shared" si="2321"/>
        <v>Short VOL</v>
      </c>
      <c r="AJ4735" s="68" t="str">
        <f t="shared" si="2322"/>
        <v>Short VOL</v>
      </c>
      <c r="AK4735" s="72"/>
      <c r="AL4735" s="73"/>
      <c r="AM4735" s="72"/>
      <c r="AN4735" s="73"/>
      <c r="AO4735" s="74"/>
      <c r="AP4735" s="20"/>
      <c r="AQ4735" s="74"/>
      <c r="AR4735" s="20"/>
      <c r="AS4735" s="74"/>
      <c r="AT4735" s="20"/>
      <c r="AU4735" s="74" t="str">
        <f t="shared" si="2336"/>
        <v>00631L</v>
      </c>
      <c r="AV4735" s="20">
        <f t="shared" si="2319"/>
        <v>1</v>
      </c>
      <c r="AW4735" s="74" t="str">
        <f t="shared" si="2337"/>
        <v>00631L</v>
      </c>
      <c r="AX4735" s="20">
        <f t="shared" si="2338"/>
        <v>1</v>
      </c>
      <c r="AY4735" s="20">
        <f t="shared" si="2320"/>
        <v>1</v>
      </c>
      <c r="AZ4735" s="116">
        <v>39436</v>
      </c>
      <c r="BA4735" s="116"/>
      <c r="BB4735" s="20"/>
      <c r="BC4735" s="20"/>
      <c r="BD4735" s="76"/>
      <c r="BE4735" s="77"/>
      <c r="BF4735" s="77"/>
    </row>
    <row r="4736" spans="1:58" s="23" customFormat="1" ht="15.75" customHeight="1" x14ac:dyDescent="0.4">
      <c r="A4736" s="116">
        <v>39434</v>
      </c>
      <c r="B4736" s="112">
        <v>22.55</v>
      </c>
      <c r="C4736" s="112">
        <v>24.57</v>
      </c>
      <c r="D4736" s="112">
        <v>24.73</v>
      </c>
      <c r="E4736" s="112">
        <v>24.33</v>
      </c>
      <c r="F4736" s="112">
        <v>24.44</v>
      </c>
      <c r="G4736" s="112">
        <v>24.3</v>
      </c>
      <c r="H4736" s="113">
        <v>24.02</v>
      </c>
      <c r="I4736" s="90">
        <f t="shared" si="2339"/>
        <v>24.57</v>
      </c>
      <c r="J4736" s="90">
        <f t="shared" si="2340"/>
        <v>24.73</v>
      </c>
      <c r="K4736" s="114">
        <v>0</v>
      </c>
      <c r="L4736" s="115">
        <v>5.2631578947368418E-2</v>
      </c>
      <c r="M4736" s="11"/>
      <c r="N4736" s="90">
        <v>22.64</v>
      </c>
      <c r="O4736" s="90">
        <v>24.67</v>
      </c>
      <c r="P4736" s="90">
        <v>24.795195973948754</v>
      </c>
      <c r="Q4736" s="90">
        <v>24.47</v>
      </c>
      <c r="R4736" s="63">
        <f t="shared" si="2328"/>
        <v>26.825195973948752</v>
      </c>
      <c r="S4736" s="64">
        <f t="shared" si="2327"/>
        <v>-7.6672104404567662E-2</v>
      </c>
      <c r="T4736" s="65"/>
      <c r="U4736" s="65">
        <f t="shared" si="2323"/>
        <v>0.91771382245642474</v>
      </c>
      <c r="V4736" s="65">
        <f t="shared" si="2329"/>
        <v>0.91308009921707711</v>
      </c>
      <c r="W4736" s="65">
        <f t="shared" si="2330"/>
        <v>0.92521454842664497</v>
      </c>
      <c r="X4736" s="61">
        <f t="shared" si="2341"/>
        <v>8.9578713968957849E-2</v>
      </c>
      <c r="Y4736" s="66">
        <f t="shared" si="2331"/>
        <v>-1.2741471434443022E-2</v>
      </c>
      <c r="Z4736" s="61">
        <f t="shared" si="2332"/>
        <v>6.5120065120065178E-3</v>
      </c>
      <c r="AA4736" s="67">
        <f t="shared" si="2333"/>
        <v>24.57</v>
      </c>
      <c r="AB4736" s="68">
        <f t="shared" si="2334"/>
        <v>-3.9752650176678381E-3</v>
      </c>
      <c r="AC4736" s="69">
        <f t="shared" si="2335"/>
        <v>8.5247349823321536E-2</v>
      </c>
      <c r="AD4736" s="70">
        <f>_xlfn.PERCENTILE.EXC(AC4736:$AC$5675,0.5)</f>
        <v>6.3233689277810146E-2</v>
      </c>
      <c r="AE4736" s="70">
        <f>_xlfn.PERCENTILE.EXC($AC4736:AC$5675,0.35)</f>
        <v>3.8236260246720395E-2</v>
      </c>
      <c r="AF4736" s="71">
        <f t="shared" si="2324"/>
        <v>2.7437717446849783E-2</v>
      </c>
      <c r="AG4736" s="70">
        <f t="shared" si="2325"/>
        <v>-0.14489644591528936</v>
      </c>
      <c r="AH4736" s="70">
        <f t="shared" si="2326"/>
        <v>-0.18962073567408952</v>
      </c>
      <c r="AI4736" s="61" t="str">
        <f t="shared" si="2321"/>
        <v>Short VOL</v>
      </c>
      <c r="AJ4736" s="68" t="str">
        <f t="shared" si="2322"/>
        <v>Short VOL</v>
      </c>
      <c r="AK4736" s="72"/>
      <c r="AL4736" s="73"/>
      <c r="AM4736" s="72"/>
      <c r="AN4736" s="73"/>
      <c r="AO4736" s="74"/>
      <c r="AP4736" s="20"/>
      <c r="AQ4736" s="74"/>
      <c r="AR4736" s="20"/>
      <c r="AS4736" s="74"/>
      <c r="AT4736" s="20"/>
      <c r="AU4736" s="74" t="str">
        <f t="shared" si="2336"/>
        <v>00631L</v>
      </c>
      <c r="AV4736" s="20">
        <f t="shared" si="2319"/>
        <v>1</v>
      </c>
      <c r="AW4736" s="74" t="str">
        <f t="shared" si="2337"/>
        <v>00631L</v>
      </c>
      <c r="AX4736" s="20">
        <f t="shared" si="2338"/>
        <v>1</v>
      </c>
      <c r="AY4736" s="20">
        <f t="shared" si="2320"/>
        <v>1</v>
      </c>
      <c r="AZ4736" s="116">
        <v>39435</v>
      </c>
      <c r="BA4736" s="116"/>
      <c r="BB4736" s="20"/>
      <c r="BC4736" s="20"/>
      <c r="BD4736" s="76"/>
      <c r="BE4736" s="77"/>
      <c r="BF4736" s="77"/>
    </row>
    <row r="4737" spans="1:58" s="23" customFormat="1" ht="15.75" customHeight="1" x14ac:dyDescent="0.4">
      <c r="A4737" s="116">
        <v>39433</v>
      </c>
      <c r="B4737" s="112">
        <v>23.75</v>
      </c>
      <c r="C4737" s="112">
        <v>25.45</v>
      </c>
      <c r="D4737" s="112">
        <v>25.44</v>
      </c>
      <c r="E4737" s="112">
        <v>25.09</v>
      </c>
      <c r="F4737" s="112">
        <v>25.03</v>
      </c>
      <c r="G4737" s="112">
        <v>24.76</v>
      </c>
      <c r="H4737" s="113">
        <v>24.62</v>
      </c>
      <c r="I4737" s="90">
        <f t="shared" si="2339"/>
        <v>25.360526315789475</v>
      </c>
      <c r="J4737" s="90">
        <f t="shared" si="2340"/>
        <v>25.440526315789477</v>
      </c>
      <c r="K4737" s="114">
        <v>1</v>
      </c>
      <c r="L4737" s="115">
        <v>5.2631578947368418E-2</v>
      </c>
      <c r="M4737" s="11"/>
      <c r="N4737" s="90">
        <v>24.52</v>
      </c>
      <c r="O4737" s="90">
        <v>25.53</v>
      </c>
      <c r="P4737" s="90">
        <v>25.244430420117208</v>
      </c>
      <c r="Q4737" s="90">
        <v>24.83</v>
      </c>
      <c r="R4737" s="63">
        <f t="shared" si="2328"/>
        <v>26.254430420117213</v>
      </c>
      <c r="S4737" s="64">
        <f t="shared" si="2327"/>
        <v>5.3717232488182207E-2</v>
      </c>
      <c r="T4737" s="65"/>
      <c r="U4737" s="65">
        <f t="shared" si="2323"/>
        <v>0.9604386995691343</v>
      </c>
      <c r="V4737" s="65">
        <f t="shared" si="2329"/>
        <v>0.97130335650037436</v>
      </c>
      <c r="W4737" s="65">
        <f t="shared" si="2330"/>
        <v>0.98751510269834886</v>
      </c>
      <c r="X4737" s="61">
        <f t="shared" si="2341"/>
        <v>7.157894736842102E-2</v>
      </c>
      <c r="Y4737" s="66">
        <f t="shared" si="2331"/>
        <v>-1.8732562774013507E-2</v>
      </c>
      <c r="Z4737" s="61">
        <f t="shared" si="2332"/>
        <v>3.1545086645222271E-3</v>
      </c>
      <c r="AA4737" s="67">
        <f t="shared" si="2333"/>
        <v>25.360526315789475</v>
      </c>
      <c r="AB4737" s="68">
        <f t="shared" si="2334"/>
        <v>-3.1402936378466542E-2</v>
      </c>
      <c r="AC4737" s="69">
        <f t="shared" si="2335"/>
        <v>3.4279213531381532E-2</v>
      </c>
      <c r="AD4737" s="70">
        <f>_xlfn.PERCENTILE.EXC(AC4737:$AC$5675,0.5)</f>
        <v>6.2999112688553766E-2</v>
      </c>
      <c r="AE4737" s="70">
        <f>_xlfn.PERCENTILE.EXC($AC4737:AC$5675,0.35)</f>
        <v>3.8211382113821045E-2</v>
      </c>
      <c r="AF4737" s="71">
        <f t="shared" si="2324"/>
        <v>2.742912657205018E-2</v>
      </c>
      <c r="AG4737" s="70">
        <f t="shared" si="2325"/>
        <v>-0.14499109176821789</v>
      </c>
      <c r="AH4737" s="70">
        <f t="shared" si="2326"/>
        <v>-0.1896712876553279</v>
      </c>
      <c r="AI4737" s="61" t="str">
        <f t="shared" si="2321"/>
        <v>Safety</v>
      </c>
      <c r="AJ4737" s="68" t="str">
        <f t="shared" si="2322"/>
        <v>Short VOL</v>
      </c>
      <c r="AK4737" s="72"/>
      <c r="AL4737" s="73"/>
      <c r="AM4737" s="72"/>
      <c r="AN4737" s="73"/>
      <c r="AO4737" s="74"/>
      <c r="AP4737" s="20"/>
      <c r="AQ4737" s="74"/>
      <c r="AR4737" s="20"/>
      <c r="AS4737" s="74"/>
      <c r="AT4737" s="20"/>
      <c r="AU4737" s="74" t="str">
        <f t="shared" si="2336"/>
        <v>00631L</v>
      </c>
      <c r="AV4737" s="20">
        <f t="shared" si="2319"/>
        <v>1</v>
      </c>
      <c r="AW4737" s="74" t="str">
        <f t="shared" si="2337"/>
        <v>00635U</v>
      </c>
      <c r="AX4737" s="20">
        <f t="shared" si="2338"/>
        <v>0</v>
      </c>
      <c r="AY4737" s="20">
        <f t="shared" si="2320"/>
        <v>1</v>
      </c>
      <c r="AZ4737" s="116">
        <v>39434</v>
      </c>
      <c r="BA4737" s="116"/>
      <c r="BB4737" s="20"/>
      <c r="BC4737" s="20"/>
      <c r="BD4737" s="76"/>
      <c r="BE4737" s="77"/>
      <c r="BF4737" s="77"/>
    </row>
    <row r="4738" spans="1:58" s="23" customFormat="1" ht="15.75" customHeight="1" x14ac:dyDescent="0.4">
      <c r="A4738" s="116">
        <v>39430</v>
      </c>
      <c r="B4738" s="112">
        <v>22.64</v>
      </c>
      <c r="C4738" s="112">
        <v>24.66</v>
      </c>
      <c r="D4738" s="112">
        <v>24.68</v>
      </c>
      <c r="E4738" s="112">
        <v>24.36</v>
      </c>
      <c r="F4738" s="112">
        <v>24.47</v>
      </c>
      <c r="G4738" s="112">
        <v>23.75</v>
      </c>
      <c r="H4738" s="113">
        <v>23.8</v>
      </c>
      <c r="I4738" s="90">
        <f t="shared" si="2339"/>
        <v>24.44736842105263</v>
      </c>
      <c r="J4738" s="90">
        <f t="shared" si="2340"/>
        <v>24.677894736842106</v>
      </c>
      <c r="K4738" s="114">
        <v>2</v>
      </c>
      <c r="L4738" s="115">
        <v>5.2631578947368418E-2</v>
      </c>
      <c r="M4738" s="11"/>
      <c r="N4738" s="90">
        <v>23.27</v>
      </c>
      <c r="O4738" s="90">
        <v>24.21</v>
      </c>
      <c r="P4738" s="90">
        <v>24.253300546588186</v>
      </c>
      <c r="Q4738" s="90">
        <v>24.03</v>
      </c>
      <c r="R4738" s="63">
        <f t="shared" si="2328"/>
        <v>25.193300546588187</v>
      </c>
      <c r="S4738" s="64">
        <f t="shared" si="2327"/>
        <v>3.1471631205673797E-2</v>
      </c>
      <c r="T4738" s="65"/>
      <c r="U4738" s="65">
        <f t="shared" si="2323"/>
        <v>0.9611730689797604</v>
      </c>
      <c r="V4738" s="65">
        <f t="shared" si="2329"/>
        <v>0.95945704195190407</v>
      </c>
      <c r="W4738" s="65">
        <f t="shared" si="2330"/>
        <v>0.96837286724927163</v>
      </c>
      <c r="X4738" s="61">
        <f t="shared" si="2341"/>
        <v>8.9222614840989381E-2</v>
      </c>
      <c r="Y4738" s="66">
        <f t="shared" si="2331"/>
        <v>-2.2988505747126384E-2</v>
      </c>
      <c r="Z4738" s="61">
        <f t="shared" si="2332"/>
        <v>9.4294940796556259E-3</v>
      </c>
      <c r="AA4738" s="67">
        <f t="shared" si="2333"/>
        <v>24.447368421052634</v>
      </c>
      <c r="AB4738" s="68">
        <f t="shared" si="2334"/>
        <v>-2.7073485174043791E-2</v>
      </c>
      <c r="AC4738" s="69">
        <f t="shared" si="2335"/>
        <v>5.0595978558342677E-2</v>
      </c>
      <c r="AD4738" s="70">
        <f>_xlfn.PERCENTILE.EXC(AC4738:$AC$5675,0.5)</f>
        <v>6.3233689277810146E-2</v>
      </c>
      <c r="AE4738" s="70">
        <f>_xlfn.PERCENTILE.EXC($AC4738:AC$5675,0.35)</f>
        <v>3.8257584360634124E-2</v>
      </c>
      <c r="AF4738" s="71">
        <f t="shared" si="2324"/>
        <v>2.7369114346564957E-2</v>
      </c>
      <c r="AG4738" s="70">
        <f t="shared" si="2325"/>
        <v>-0.14508573762114643</v>
      </c>
      <c r="AH4738" s="70">
        <f t="shared" si="2326"/>
        <v>-0.18972183963656625</v>
      </c>
      <c r="AI4738" s="61" t="str">
        <f t="shared" si="2321"/>
        <v>Safety</v>
      </c>
      <c r="AJ4738" s="68" t="str">
        <f t="shared" si="2322"/>
        <v>Short VOL</v>
      </c>
      <c r="AK4738" s="72"/>
      <c r="AL4738" s="73"/>
      <c r="AM4738" s="72"/>
      <c r="AN4738" s="73"/>
      <c r="AO4738" s="74"/>
      <c r="AP4738" s="20"/>
      <c r="AQ4738" s="74"/>
      <c r="AR4738" s="20"/>
      <c r="AS4738" s="74"/>
      <c r="AT4738" s="20"/>
      <c r="AU4738" s="74" t="str">
        <f t="shared" si="2336"/>
        <v>00631L</v>
      </c>
      <c r="AV4738" s="20">
        <f t="shared" si="2319"/>
        <v>1</v>
      </c>
      <c r="AW4738" s="74" t="str">
        <f t="shared" si="2337"/>
        <v>00631L</v>
      </c>
      <c r="AX4738" s="20">
        <f t="shared" si="2338"/>
        <v>1</v>
      </c>
      <c r="AY4738" s="20">
        <f t="shared" si="2320"/>
        <v>1</v>
      </c>
      <c r="AZ4738" s="116">
        <v>39433</v>
      </c>
      <c r="BA4738" s="116"/>
      <c r="BB4738" s="20"/>
      <c r="BC4738" s="20"/>
      <c r="BD4738" s="76"/>
      <c r="BE4738" s="77"/>
      <c r="BF4738" s="77"/>
    </row>
    <row r="4739" spans="1:58" s="23" customFormat="1" ht="15.75" customHeight="1" x14ac:dyDescent="0.4">
      <c r="A4739" s="116">
        <v>39429</v>
      </c>
      <c r="B4739" s="112">
        <v>22.04</v>
      </c>
      <c r="C4739" s="112">
        <v>23.95</v>
      </c>
      <c r="D4739" s="112">
        <v>24.06</v>
      </c>
      <c r="E4739" s="112">
        <v>23.91</v>
      </c>
      <c r="F4739" s="112">
        <v>23.84</v>
      </c>
      <c r="G4739" s="112">
        <v>23.51</v>
      </c>
      <c r="H4739" s="113">
        <v>23.29</v>
      </c>
      <c r="I4739" s="90">
        <f t="shared" si="2339"/>
        <v>23.64842105263158</v>
      </c>
      <c r="J4739" s="90">
        <f t="shared" si="2340"/>
        <v>24.042631578947368</v>
      </c>
      <c r="K4739" s="114">
        <v>3</v>
      </c>
      <c r="L4739" s="115">
        <v>5.2631578947368418E-2</v>
      </c>
      <c r="M4739" s="11"/>
      <c r="N4739" s="90">
        <v>22.56</v>
      </c>
      <c r="O4739" s="90">
        <v>23.52</v>
      </c>
      <c r="P4739" s="90">
        <v>23.992513444141181</v>
      </c>
      <c r="Q4739" s="90">
        <v>23.75</v>
      </c>
      <c r="R4739" s="63">
        <f t="shared" si="2328"/>
        <v>24.952513444141179</v>
      </c>
      <c r="S4739" s="64">
        <f t="shared" si="2327"/>
        <v>4.005340453938579E-3</v>
      </c>
      <c r="T4739" s="65"/>
      <c r="U4739" s="65">
        <f t="shared" si="2323"/>
        <v>0.95918367346938771</v>
      </c>
      <c r="V4739" s="65">
        <f t="shared" si="2329"/>
        <v>0.9402933149344137</v>
      </c>
      <c r="W4739" s="65">
        <f t="shared" si="2330"/>
        <v>0.94989473684210524</v>
      </c>
      <c r="X4739" s="61">
        <f t="shared" si="2341"/>
        <v>8.6660617059891115E-2</v>
      </c>
      <c r="Y4739" s="66">
        <f t="shared" si="2331"/>
        <v>-2.5930572982015933E-2</v>
      </c>
      <c r="Z4739" s="61">
        <f t="shared" si="2332"/>
        <v>1.666963411377188E-2</v>
      </c>
      <c r="AA4739" s="67">
        <f t="shared" si="2333"/>
        <v>23.648421052631576</v>
      </c>
      <c r="AB4739" s="68">
        <f t="shared" si="2334"/>
        <v>-2.3049645390070903E-2</v>
      </c>
      <c r="AC4739" s="69">
        <f t="shared" si="2335"/>
        <v>4.8245614035087661E-2</v>
      </c>
      <c r="AD4739" s="70">
        <f>_xlfn.PERCENTILE.EXC(AC4739:$AC$5675,0.5)</f>
        <v>6.3468265867066539E-2</v>
      </c>
      <c r="AE4739" s="70">
        <f>_xlfn.PERCENTILE.EXC($AC4739:AC$5675,0.35)</f>
        <v>3.8232706227734774E-2</v>
      </c>
      <c r="AF4739" s="71">
        <f t="shared" si="2324"/>
        <v>2.7180548744365665E-2</v>
      </c>
      <c r="AG4739" s="70">
        <f t="shared" si="2325"/>
        <v>-0.14518038347407497</v>
      </c>
      <c r="AH4739" s="70">
        <f t="shared" si="2326"/>
        <v>-0.18977239161780463</v>
      </c>
      <c r="AI4739" s="61" t="str">
        <f t="shared" si="2321"/>
        <v>Safety</v>
      </c>
      <c r="AJ4739" s="68" t="str">
        <f t="shared" si="2322"/>
        <v>Short VOL</v>
      </c>
      <c r="AK4739" s="72"/>
      <c r="AL4739" s="73"/>
      <c r="AM4739" s="72"/>
      <c r="AN4739" s="73"/>
      <c r="AO4739" s="74"/>
      <c r="AP4739" s="20"/>
      <c r="AQ4739" s="74"/>
      <c r="AR4739" s="20"/>
      <c r="AS4739" s="74"/>
      <c r="AT4739" s="20"/>
      <c r="AU4739" s="74" t="str">
        <f t="shared" si="2336"/>
        <v>00631L</v>
      </c>
      <c r="AV4739" s="20">
        <f t="shared" ref="AV4739:AV4802" si="2342">IF(AU4739="00631L",1,0)</f>
        <v>1</v>
      </c>
      <c r="AW4739" s="74" t="str">
        <f t="shared" si="2337"/>
        <v>00631L</v>
      </c>
      <c r="AX4739" s="20">
        <f t="shared" si="2338"/>
        <v>1</v>
      </c>
      <c r="AY4739" s="20">
        <f t="shared" ref="AY4739:AY4802" si="2343">IF(AP4739=1,0,1)</f>
        <v>1</v>
      </c>
      <c r="AZ4739" s="116">
        <v>39430</v>
      </c>
      <c r="BA4739" s="116"/>
      <c r="BB4739" s="20"/>
      <c r="BC4739" s="20"/>
      <c r="BD4739" s="76"/>
      <c r="BE4739" s="77"/>
      <c r="BF4739" s="77"/>
    </row>
    <row r="4740" spans="1:58" s="23" customFormat="1" ht="15.75" customHeight="1" x14ac:dyDescent="0.4">
      <c r="A4740" s="116">
        <v>39428</v>
      </c>
      <c r="B4740" s="112">
        <v>22.19</v>
      </c>
      <c r="C4740" s="112">
        <v>23.76</v>
      </c>
      <c r="D4740" s="112">
        <v>23.83</v>
      </c>
      <c r="E4740" s="112">
        <v>23.47</v>
      </c>
      <c r="F4740" s="112">
        <v>23.37</v>
      </c>
      <c r="G4740" s="112">
        <v>23.06</v>
      </c>
      <c r="H4740" s="113">
        <v>22.85</v>
      </c>
      <c r="I4740" s="90">
        <f t="shared" si="2339"/>
        <v>23.429473684210528</v>
      </c>
      <c r="J4740" s="90">
        <f t="shared" si="2340"/>
        <v>23.815263157894737</v>
      </c>
      <c r="K4740" s="114">
        <v>4</v>
      </c>
      <c r="L4740" s="115">
        <v>5.2631578947368418E-2</v>
      </c>
      <c r="M4740" s="11"/>
      <c r="N4740" s="90">
        <v>22.47</v>
      </c>
      <c r="O4740" s="90">
        <v>23.29</v>
      </c>
      <c r="P4740" s="90">
        <v>23.755047896350305</v>
      </c>
      <c r="Q4740" s="90">
        <v>23.59</v>
      </c>
      <c r="R4740" s="63">
        <f t="shared" si="2328"/>
        <v>24.575047896350306</v>
      </c>
      <c r="S4740" s="64">
        <f t="shared" si="2327"/>
        <v>-4.7477744807121705E-2</v>
      </c>
      <c r="T4740" s="65"/>
      <c r="U4740" s="65">
        <f t="shared" si="2323"/>
        <v>0.96479175611850576</v>
      </c>
      <c r="V4740" s="65">
        <f t="shared" si="2329"/>
        <v>0.94590421783372869</v>
      </c>
      <c r="W4740" s="65">
        <f t="shared" si="2330"/>
        <v>0.95252225519287825</v>
      </c>
      <c r="X4740" s="61">
        <f t="shared" si="2341"/>
        <v>7.0752591257323125E-2</v>
      </c>
      <c r="Y4740" s="66">
        <f t="shared" si="2331"/>
        <v>-2.6416702172986684E-2</v>
      </c>
      <c r="Z4740" s="61">
        <f t="shared" si="2332"/>
        <v>1.6465989756491987E-2</v>
      </c>
      <c r="AA4740" s="67">
        <f t="shared" si="2333"/>
        <v>23.429473684210528</v>
      </c>
      <c r="AB4740" s="68">
        <f t="shared" si="2334"/>
        <v>-1.2461059190031046E-2</v>
      </c>
      <c r="AC4740" s="69">
        <f t="shared" si="2335"/>
        <v>4.2700208465088083E-2</v>
      </c>
      <c r="AD4740" s="70">
        <f>_xlfn.PERCENTILE.EXC(AC4740:$AC$5675,0.5)</f>
        <v>6.3566431070179313E-2</v>
      </c>
      <c r="AE4740" s="70">
        <f>_xlfn.PERCENTILE.EXC($AC4740:AC$5675,0.35)</f>
        <v>3.8210034910147281E-2</v>
      </c>
      <c r="AF4740" s="71">
        <f t="shared" si="2324"/>
        <v>2.6991983142166338E-2</v>
      </c>
      <c r="AG4740" s="70">
        <f t="shared" si="2325"/>
        <v>-0.14527502932700351</v>
      </c>
      <c r="AH4740" s="70">
        <f t="shared" si="2326"/>
        <v>-0.18982294359904298</v>
      </c>
      <c r="AI4740" s="61" t="str">
        <f t="shared" si="2321"/>
        <v>Safety</v>
      </c>
      <c r="AJ4740" s="68" t="str">
        <f t="shared" si="2322"/>
        <v>Short VOL</v>
      </c>
      <c r="AK4740" s="72"/>
      <c r="AL4740" s="73"/>
      <c r="AM4740" s="72"/>
      <c r="AN4740" s="73"/>
      <c r="AO4740" s="74"/>
      <c r="AP4740" s="20"/>
      <c r="AQ4740" s="74"/>
      <c r="AR4740" s="20"/>
      <c r="AS4740" s="74"/>
      <c r="AT4740" s="20"/>
      <c r="AU4740" s="74" t="str">
        <f t="shared" si="2336"/>
        <v>00631L</v>
      </c>
      <c r="AV4740" s="20">
        <f t="shared" si="2342"/>
        <v>1</v>
      </c>
      <c r="AW4740" s="74" t="str">
        <f t="shared" si="2337"/>
        <v>00631L</v>
      </c>
      <c r="AX4740" s="20">
        <f t="shared" si="2338"/>
        <v>1</v>
      </c>
      <c r="AY4740" s="20">
        <f t="shared" si="2343"/>
        <v>1</v>
      </c>
      <c r="AZ4740" s="116">
        <v>39429</v>
      </c>
      <c r="BA4740" s="116"/>
      <c r="BB4740" s="20"/>
      <c r="BC4740" s="20"/>
      <c r="BD4740" s="76"/>
      <c r="BE4740" s="77"/>
      <c r="BF4740" s="77"/>
    </row>
    <row r="4741" spans="1:58" s="23" customFormat="1" ht="15.75" customHeight="1" x14ac:dyDescent="0.4">
      <c r="A4741" s="116">
        <v>39427</v>
      </c>
      <c r="B4741" s="112">
        <v>22.92</v>
      </c>
      <c r="C4741" s="112">
        <v>23.91</v>
      </c>
      <c r="D4741" s="112">
        <v>23.99</v>
      </c>
      <c r="E4741" s="112">
        <v>23.79</v>
      </c>
      <c r="F4741" s="112">
        <v>23.67</v>
      </c>
      <c r="G4741" s="112">
        <v>23.52</v>
      </c>
      <c r="H4741" s="113">
        <v>23.37</v>
      </c>
      <c r="I4741" s="90">
        <f t="shared" si="2339"/>
        <v>23.649473684210527</v>
      </c>
      <c r="J4741" s="90">
        <f t="shared" si="2340"/>
        <v>23.968947368421052</v>
      </c>
      <c r="K4741" s="114">
        <v>5</v>
      </c>
      <c r="L4741" s="115">
        <v>5.2631578947368418E-2</v>
      </c>
      <c r="M4741" s="11"/>
      <c r="N4741" s="90">
        <v>23.59</v>
      </c>
      <c r="O4741" s="90">
        <v>24.12</v>
      </c>
      <c r="P4741" s="90">
        <v>24.355155232485565</v>
      </c>
      <c r="Q4741" s="90">
        <v>24.14</v>
      </c>
      <c r="R4741" s="63">
        <f t="shared" si="2328"/>
        <v>24.885155232485562</v>
      </c>
      <c r="S4741" s="64">
        <f t="shared" si="2327"/>
        <v>0.13741562198649959</v>
      </c>
      <c r="T4741" s="65"/>
      <c r="U4741" s="65">
        <f t="shared" si="2323"/>
        <v>0.97802653399668316</v>
      </c>
      <c r="V4741" s="65">
        <f t="shared" si="2329"/>
        <v>0.96858343848841577</v>
      </c>
      <c r="W4741" s="65">
        <f t="shared" si="2330"/>
        <v>0.97721623860811924</v>
      </c>
      <c r="X4741" s="61">
        <f t="shared" si="2341"/>
        <v>4.3193717277486839E-2</v>
      </c>
      <c r="Y4741" s="66">
        <f t="shared" si="2331"/>
        <v>-1.7654476670870035E-2</v>
      </c>
      <c r="Z4741" s="61">
        <f t="shared" si="2332"/>
        <v>1.3508701651310757E-2</v>
      </c>
      <c r="AA4741" s="67">
        <f t="shared" si="2333"/>
        <v>23.649473684210527</v>
      </c>
      <c r="AB4741" s="68">
        <f t="shared" si="2334"/>
        <v>-2.8401865197117345E-2</v>
      </c>
      <c r="AC4741" s="69">
        <f t="shared" si="2335"/>
        <v>2.521139644363163E-3</v>
      </c>
      <c r="AD4741" s="70">
        <f>_xlfn.PERCENTILE.EXC(AC4741:$AC$5675,0.5)</f>
        <v>6.3664596273292087E-2</v>
      </c>
      <c r="AE4741" s="70">
        <f>_xlfn.PERCENTILE.EXC($AC4741:AC$5675,0.35)</f>
        <v>3.8200604484430939E-2</v>
      </c>
      <c r="AF4741" s="71">
        <f t="shared" si="2324"/>
        <v>2.680341753996705E-2</v>
      </c>
      <c r="AG4741" s="70">
        <f t="shared" si="2325"/>
        <v>-0.14536967517993207</v>
      </c>
      <c r="AH4741" s="70">
        <f t="shared" si="2326"/>
        <v>-0.18987349558028135</v>
      </c>
      <c r="AI4741" s="61" t="str">
        <f t="shared" ref="AI4741:AI4804" si="2344">IF(AC4741&gt;AD4741,"Short VOL","Safety")</f>
        <v>Safety</v>
      </c>
      <c r="AJ4741" s="68" t="str">
        <f t="shared" ref="AJ4741:AJ4804" si="2345">IF(AC4741&gt;AF4741,"Short VOL","Safety")</f>
        <v>Safety</v>
      </c>
      <c r="AK4741" s="72"/>
      <c r="AL4741" s="73"/>
      <c r="AM4741" s="72"/>
      <c r="AN4741" s="73"/>
      <c r="AO4741" s="74"/>
      <c r="AP4741" s="20"/>
      <c r="AQ4741" s="74"/>
      <c r="AR4741" s="20"/>
      <c r="AS4741" s="74"/>
      <c r="AT4741" s="20"/>
      <c r="AU4741" s="74" t="str">
        <f t="shared" si="2336"/>
        <v>00635U</v>
      </c>
      <c r="AV4741" s="20">
        <f t="shared" si="2342"/>
        <v>0</v>
      </c>
      <c r="AW4741" s="74" t="str">
        <f t="shared" si="2337"/>
        <v>00635U</v>
      </c>
      <c r="AX4741" s="20">
        <f t="shared" si="2338"/>
        <v>0</v>
      </c>
      <c r="AY4741" s="20">
        <f t="shared" si="2343"/>
        <v>1</v>
      </c>
      <c r="AZ4741" s="116">
        <v>39428</v>
      </c>
      <c r="BA4741" s="116"/>
      <c r="BB4741" s="20"/>
      <c r="BC4741" s="20"/>
      <c r="BD4741" s="76"/>
      <c r="BE4741" s="77"/>
      <c r="BF4741" s="77"/>
    </row>
    <row r="4742" spans="1:58" s="23" customFormat="1" ht="15.75" customHeight="1" x14ac:dyDescent="0.4">
      <c r="A4742" s="116">
        <v>39426</v>
      </c>
      <c r="B4742" s="112">
        <v>21.28</v>
      </c>
      <c r="C4742" s="112">
        <v>22.92</v>
      </c>
      <c r="D4742" s="112">
        <v>23.13</v>
      </c>
      <c r="E4742" s="112">
        <v>23.03</v>
      </c>
      <c r="F4742" s="112">
        <v>22.99</v>
      </c>
      <c r="G4742" s="112">
        <v>22.85</v>
      </c>
      <c r="H4742" s="113">
        <v>22.67</v>
      </c>
      <c r="I4742" s="90">
        <f t="shared" si="2339"/>
        <v>22.402105263157896</v>
      </c>
      <c r="J4742" s="90">
        <f t="shared" si="2340"/>
        <v>23.063684210526315</v>
      </c>
      <c r="K4742" s="114">
        <v>6</v>
      </c>
      <c r="L4742" s="115">
        <v>5.2631578947368418E-2</v>
      </c>
      <c r="M4742" s="11"/>
      <c r="N4742" s="90">
        <v>20.74</v>
      </c>
      <c r="O4742" s="90">
        <v>21.93</v>
      </c>
      <c r="P4742" s="90">
        <v>22.926541961108679</v>
      </c>
      <c r="Q4742" s="90">
        <v>23.15</v>
      </c>
      <c r="R4742" s="63">
        <f t="shared" si="2328"/>
        <v>24.116541961108677</v>
      </c>
      <c r="S4742" s="64">
        <f t="shared" si="2327"/>
        <v>-5.2757793764989435E-3</v>
      </c>
      <c r="T4742" s="65"/>
      <c r="U4742" s="65">
        <f t="shared" si="2323"/>
        <v>0.94573643410852704</v>
      </c>
      <c r="V4742" s="65">
        <f t="shared" si="2329"/>
        <v>0.90462835761198479</v>
      </c>
      <c r="W4742" s="65">
        <f t="shared" si="2330"/>
        <v>0.89589632829373644</v>
      </c>
      <c r="X4742" s="61">
        <f t="shared" si="2341"/>
        <v>7.7067669172932354E-2</v>
      </c>
      <c r="Y4742" s="66">
        <f t="shared" si="2331"/>
        <v>-1.563178462874509E-2</v>
      </c>
      <c r="Z4742" s="61">
        <f t="shared" si="2332"/>
        <v>2.9531998872286337E-2</v>
      </c>
      <c r="AA4742" s="67">
        <f t="shared" si="2333"/>
        <v>22.402105263157896</v>
      </c>
      <c r="AB4742" s="68">
        <f t="shared" si="2334"/>
        <v>2.6036644165863199E-2</v>
      </c>
      <c r="AC4742" s="69">
        <f t="shared" si="2335"/>
        <v>8.0140080190834032E-2</v>
      </c>
      <c r="AD4742" s="70">
        <f>_xlfn.PERCENTILE.EXC(AC4742:$AC$5675,0.5)</f>
        <v>6.3673950460226086E-2</v>
      </c>
      <c r="AE4742" s="70">
        <f>_xlfn.PERCENTILE.EXC($AC4742:AC$5675,0.35)</f>
        <v>3.8229152208749152E-2</v>
      </c>
      <c r="AF4742" s="71">
        <f t="shared" si="2324"/>
        <v>2.7288300517050963E-2</v>
      </c>
      <c r="AG4742" s="70">
        <f t="shared" si="2325"/>
        <v>-0.14546432103286061</v>
      </c>
      <c r="AH4742" s="70">
        <f t="shared" si="2326"/>
        <v>-0.18992404756151973</v>
      </c>
      <c r="AI4742" s="61" t="str">
        <f t="shared" si="2344"/>
        <v>Short VOL</v>
      </c>
      <c r="AJ4742" s="68" t="str">
        <f t="shared" si="2345"/>
        <v>Short VOL</v>
      </c>
      <c r="AK4742" s="72"/>
      <c r="AL4742" s="73"/>
      <c r="AM4742" s="72"/>
      <c r="AN4742" s="73"/>
      <c r="AO4742" s="74"/>
      <c r="AP4742" s="20"/>
      <c r="AQ4742" s="74"/>
      <c r="AR4742" s="20"/>
      <c r="AS4742" s="74"/>
      <c r="AT4742" s="20"/>
      <c r="AU4742" s="74" t="str">
        <f t="shared" si="2336"/>
        <v>00631L</v>
      </c>
      <c r="AV4742" s="20">
        <f t="shared" si="2342"/>
        <v>1</v>
      </c>
      <c r="AW4742" s="74" t="str">
        <f t="shared" si="2337"/>
        <v>00631L</v>
      </c>
      <c r="AX4742" s="20">
        <f t="shared" si="2338"/>
        <v>1</v>
      </c>
      <c r="AY4742" s="20">
        <f t="shared" si="2343"/>
        <v>1</v>
      </c>
      <c r="AZ4742" s="116">
        <v>39427</v>
      </c>
      <c r="BA4742" s="116"/>
      <c r="BB4742" s="20"/>
      <c r="BC4742" s="20"/>
      <c r="BD4742" s="76"/>
      <c r="BE4742" s="77"/>
      <c r="BF4742" s="77"/>
    </row>
    <row r="4743" spans="1:58" s="23" customFormat="1" ht="15.75" customHeight="1" x14ac:dyDescent="0.4">
      <c r="A4743" s="116">
        <v>39423</v>
      </c>
      <c r="B4743" s="112">
        <v>21.97</v>
      </c>
      <c r="C4743" s="112">
        <v>23.27</v>
      </c>
      <c r="D4743" s="112">
        <v>23.39</v>
      </c>
      <c r="E4743" s="112">
        <v>23.21</v>
      </c>
      <c r="F4743" s="112">
        <v>23.21</v>
      </c>
      <c r="G4743" s="112">
        <v>23.1</v>
      </c>
      <c r="H4743" s="113">
        <v>23.03</v>
      </c>
      <c r="I4743" s="90">
        <f t="shared" si="2339"/>
        <v>22.791052631578946</v>
      </c>
      <c r="J4743" s="90">
        <f t="shared" si="2340"/>
        <v>23.34578947368421</v>
      </c>
      <c r="K4743" s="114">
        <v>7</v>
      </c>
      <c r="L4743" s="115">
        <v>5.2631578947368418E-2</v>
      </c>
      <c r="M4743" s="11"/>
      <c r="N4743" s="90">
        <v>20.85</v>
      </c>
      <c r="O4743" s="90">
        <v>22.18</v>
      </c>
      <c r="P4743" s="90">
        <v>23.172643198475242</v>
      </c>
      <c r="Q4743" s="90">
        <v>23.33</v>
      </c>
      <c r="R4743" s="63">
        <f t="shared" si="2328"/>
        <v>24.502643198475241</v>
      </c>
      <c r="S4743" s="64">
        <f t="shared" si="2327"/>
        <v>-5.2480916030534074E-3</v>
      </c>
      <c r="T4743" s="65"/>
      <c r="U4743" s="65">
        <f t="shared" si="2323"/>
        <v>0.94003606853020749</v>
      </c>
      <c r="V4743" s="65">
        <f t="shared" si="2329"/>
        <v>0.89976787807149805</v>
      </c>
      <c r="W4743" s="65">
        <f t="shared" si="2330"/>
        <v>0.89369909987141027</v>
      </c>
      <c r="X4743" s="61">
        <f t="shared" si="2341"/>
        <v>5.9171597633136133E-2</v>
      </c>
      <c r="Y4743" s="66">
        <f t="shared" si="2331"/>
        <v>-7.75527789745798E-3</v>
      </c>
      <c r="Z4743" s="61">
        <f t="shared" si="2332"/>
        <v>2.4340115003579462E-2</v>
      </c>
      <c r="AA4743" s="67">
        <f t="shared" si="2333"/>
        <v>22.791052631578943</v>
      </c>
      <c r="AB4743" s="68">
        <f t="shared" si="2334"/>
        <v>5.3717026378896755E-2</v>
      </c>
      <c r="AC4743" s="69">
        <f t="shared" si="2335"/>
        <v>9.3096049476208198E-2</v>
      </c>
      <c r="AD4743" s="70">
        <f>_xlfn.PERCENTILE.EXC(AC4743:$AC$5675,0.5)</f>
        <v>6.3664596273292087E-2</v>
      </c>
      <c r="AE4743" s="70">
        <f>_xlfn.PERCENTILE.EXC($AC4743:AC$5675,0.35)</f>
        <v>3.8208687706473517E-2</v>
      </c>
      <c r="AF4743" s="71">
        <f t="shared" si="2324"/>
        <v>2.7099734914851674E-2</v>
      </c>
      <c r="AG4743" s="70">
        <f t="shared" si="2325"/>
        <v>-0.14555896688578915</v>
      </c>
      <c r="AH4743" s="70">
        <f t="shared" si="2326"/>
        <v>-0.18997459954275808</v>
      </c>
      <c r="AI4743" s="61" t="str">
        <f t="shared" si="2344"/>
        <v>Short VOL</v>
      </c>
      <c r="AJ4743" s="68" t="str">
        <f t="shared" si="2345"/>
        <v>Short VOL</v>
      </c>
      <c r="AK4743" s="72"/>
      <c r="AL4743" s="73"/>
      <c r="AM4743" s="72"/>
      <c r="AN4743" s="73"/>
      <c r="AO4743" s="74"/>
      <c r="AP4743" s="20"/>
      <c r="AQ4743" s="74"/>
      <c r="AR4743" s="20"/>
      <c r="AS4743" s="74"/>
      <c r="AT4743" s="20"/>
      <c r="AU4743" s="74" t="str">
        <f t="shared" si="2336"/>
        <v>00631L</v>
      </c>
      <c r="AV4743" s="20">
        <f t="shared" si="2342"/>
        <v>1</v>
      </c>
      <c r="AW4743" s="74" t="str">
        <f t="shared" si="2337"/>
        <v>00631L</v>
      </c>
      <c r="AX4743" s="20">
        <f t="shared" si="2338"/>
        <v>1</v>
      </c>
      <c r="AY4743" s="20">
        <f t="shared" si="2343"/>
        <v>1</v>
      </c>
      <c r="AZ4743" s="116">
        <v>39426</v>
      </c>
      <c r="BA4743" s="116"/>
      <c r="BB4743" s="20"/>
      <c r="BC4743" s="20"/>
      <c r="BD4743" s="76"/>
      <c r="BE4743" s="77"/>
      <c r="BF4743" s="77"/>
    </row>
    <row r="4744" spans="1:58" s="23" customFormat="1" ht="15.75" customHeight="1" x14ac:dyDescent="0.4">
      <c r="A4744" s="116">
        <v>39422</v>
      </c>
      <c r="B4744" s="112">
        <v>21.67</v>
      </c>
      <c r="C4744" s="112">
        <v>22.94</v>
      </c>
      <c r="D4744" s="112">
        <v>23.08</v>
      </c>
      <c r="E4744" s="112">
        <v>23.06</v>
      </c>
      <c r="F4744" s="112">
        <v>23.02</v>
      </c>
      <c r="G4744" s="112">
        <v>23</v>
      </c>
      <c r="H4744" s="113">
        <v>22.94</v>
      </c>
      <c r="I4744" s="90">
        <f t="shared" si="2339"/>
        <v>22.405263157894737</v>
      </c>
      <c r="J4744" s="90">
        <f t="shared" si="2340"/>
        <v>23.021052631578947</v>
      </c>
      <c r="K4744" s="114">
        <v>8</v>
      </c>
      <c r="L4744" s="115">
        <v>5.2631578947368418E-2</v>
      </c>
      <c r="M4744" s="11"/>
      <c r="N4744" s="90">
        <v>20.96</v>
      </c>
      <c r="O4744" s="90">
        <v>22.1</v>
      </c>
      <c r="P4744" s="90">
        <v>23.127622599973478</v>
      </c>
      <c r="Q4744" s="90">
        <v>23.36</v>
      </c>
      <c r="R4744" s="63">
        <f t="shared" si="2328"/>
        <v>24.267622599973478</v>
      </c>
      <c r="S4744" s="64">
        <f t="shared" si="2327"/>
        <v>-6.9684864624944526E-2</v>
      </c>
      <c r="T4744" s="65"/>
      <c r="U4744" s="65">
        <f t="shared" ref="U4744:U4807" si="2346">N4744/O4744</f>
        <v>0.94841628959276014</v>
      </c>
      <c r="V4744" s="65">
        <f t="shared" si="2329"/>
        <v>0.9062755979087983</v>
      </c>
      <c r="W4744" s="65">
        <f t="shared" si="2330"/>
        <v>0.89726027397260277</v>
      </c>
      <c r="X4744" s="61">
        <f t="shared" si="2341"/>
        <v>5.8606368251038279E-2</v>
      </c>
      <c r="Y4744" s="66">
        <f t="shared" si="2331"/>
        <v>-5.2038161318298977E-3</v>
      </c>
      <c r="Z4744" s="61">
        <f t="shared" si="2332"/>
        <v>2.7484143763213488E-2</v>
      </c>
      <c r="AA4744" s="67">
        <f t="shared" si="2333"/>
        <v>22.405263157894737</v>
      </c>
      <c r="AB4744" s="68">
        <f t="shared" si="2334"/>
        <v>3.387404580152676E-2</v>
      </c>
      <c r="AC4744" s="69">
        <f t="shared" si="2335"/>
        <v>6.8953394937725954E-2</v>
      </c>
      <c r="AD4744" s="70">
        <f>_xlfn.PERCENTILE.EXC(AC4744:$AC$5675,0.5)</f>
        <v>6.3566431070179313E-2</v>
      </c>
      <c r="AE4744" s="70">
        <f>_xlfn.PERCENTILE.EXC($AC4744:AC$5675,0.35)</f>
        <v>3.8199257280757175E-2</v>
      </c>
      <c r="AF4744" s="71">
        <f t="shared" si="2324"/>
        <v>2.6911169312652347E-2</v>
      </c>
      <c r="AG4744" s="70">
        <f t="shared" si="2325"/>
        <v>-0.14565361273871769</v>
      </c>
      <c r="AH4744" s="70">
        <f t="shared" si="2326"/>
        <v>-0.19002515152399646</v>
      </c>
      <c r="AI4744" s="61" t="str">
        <f t="shared" si="2344"/>
        <v>Short VOL</v>
      </c>
      <c r="AJ4744" s="68" t="str">
        <f t="shared" si="2345"/>
        <v>Short VOL</v>
      </c>
      <c r="AK4744" s="72"/>
      <c r="AL4744" s="73"/>
      <c r="AM4744" s="72"/>
      <c r="AN4744" s="73"/>
      <c r="AO4744" s="74"/>
      <c r="AP4744" s="20"/>
      <c r="AQ4744" s="74"/>
      <c r="AR4744" s="20"/>
      <c r="AS4744" s="74"/>
      <c r="AT4744" s="20"/>
      <c r="AU4744" s="74" t="str">
        <f t="shared" si="2336"/>
        <v>00631L</v>
      </c>
      <c r="AV4744" s="20">
        <f t="shared" si="2342"/>
        <v>1</v>
      </c>
      <c r="AW4744" s="74" t="str">
        <f t="shared" si="2337"/>
        <v>00631L</v>
      </c>
      <c r="AX4744" s="20">
        <f t="shared" si="2338"/>
        <v>1</v>
      </c>
      <c r="AY4744" s="20">
        <f t="shared" si="2343"/>
        <v>1</v>
      </c>
      <c r="AZ4744" s="116">
        <v>39423</v>
      </c>
      <c r="BA4744" s="116"/>
      <c r="BB4744" s="20"/>
      <c r="BC4744" s="20"/>
      <c r="BD4744" s="76"/>
      <c r="BE4744" s="77"/>
      <c r="BF4744" s="77"/>
    </row>
    <row r="4745" spans="1:58" s="23" customFormat="1" ht="15.75" customHeight="1" x14ac:dyDescent="0.4">
      <c r="A4745" s="116">
        <v>39421</v>
      </c>
      <c r="B4745" s="112">
        <v>23.06</v>
      </c>
      <c r="C4745" s="112">
        <v>23.95</v>
      </c>
      <c r="D4745" s="112">
        <v>24.11</v>
      </c>
      <c r="E4745" s="112">
        <v>24.01</v>
      </c>
      <c r="F4745" s="112">
        <v>23.97</v>
      </c>
      <c r="G4745" s="112">
        <v>23.78</v>
      </c>
      <c r="H4745" s="113">
        <v>23.66</v>
      </c>
      <c r="I4745" s="90">
        <f t="shared" si="2339"/>
        <v>23.528421052631579</v>
      </c>
      <c r="J4745" s="90">
        <f t="shared" si="2340"/>
        <v>24.034210526315789</v>
      </c>
      <c r="K4745" s="114">
        <v>9</v>
      </c>
      <c r="L4745" s="115">
        <v>5.2631578947368418E-2</v>
      </c>
      <c r="M4745" s="11"/>
      <c r="N4745" s="90">
        <v>22.53</v>
      </c>
      <c r="O4745" s="90">
        <v>23.33</v>
      </c>
      <c r="P4745" s="90">
        <v>23.956945866350445</v>
      </c>
      <c r="Q4745" s="90">
        <v>24.14</v>
      </c>
      <c r="R4745" s="63">
        <f t="shared" si="2328"/>
        <v>24.756945866350442</v>
      </c>
      <c r="S4745" s="64">
        <f t="shared" si="2327"/>
        <v>-5.2963430012610259E-2</v>
      </c>
      <c r="T4745" s="65"/>
      <c r="U4745" s="65">
        <f t="shared" si="2346"/>
        <v>0.96570938705529374</v>
      </c>
      <c r="V4745" s="65">
        <f t="shared" si="2329"/>
        <v>0.94043707097261053</v>
      </c>
      <c r="W4745" s="65">
        <f t="shared" si="2330"/>
        <v>0.93330571665285833</v>
      </c>
      <c r="X4745" s="61">
        <f t="shared" si="2341"/>
        <v>3.8594969644405924E-2</v>
      </c>
      <c r="Y4745" s="66">
        <f t="shared" si="2331"/>
        <v>-1.4577259475218717E-2</v>
      </c>
      <c r="Z4745" s="61">
        <f t="shared" si="2332"/>
        <v>2.1496957766642788E-2</v>
      </c>
      <c r="AA4745" s="67">
        <f t="shared" si="2333"/>
        <v>23.528421052631579</v>
      </c>
      <c r="AB4745" s="68">
        <f t="shared" si="2334"/>
        <v>2.3524189968930208E-2</v>
      </c>
      <c r="AC4745" s="69">
        <f t="shared" si="2335"/>
        <v>4.4315182096386053E-2</v>
      </c>
      <c r="AD4745" s="70">
        <f>_xlfn.PERCENTILE.EXC(AC4745:$AC$5675,0.5)</f>
        <v>6.3468265867066539E-2</v>
      </c>
      <c r="AE4745" s="70">
        <f>_xlfn.PERCENTILE.EXC($AC4745:AC$5675,0.35)</f>
        <v>3.8189826855040833E-2</v>
      </c>
      <c r="AF4745" s="71">
        <f t="shared" si="2324"/>
        <v>2.6732191566426772E-2</v>
      </c>
      <c r="AG4745" s="70">
        <f t="shared" si="2325"/>
        <v>-0.14574825859164625</v>
      </c>
      <c r="AH4745" s="70">
        <f t="shared" si="2326"/>
        <v>-0.19007570350523481</v>
      </c>
      <c r="AI4745" s="61" t="str">
        <f t="shared" si="2344"/>
        <v>Safety</v>
      </c>
      <c r="AJ4745" s="68" t="str">
        <f t="shared" si="2345"/>
        <v>Short VOL</v>
      </c>
      <c r="AK4745" s="72"/>
      <c r="AL4745" s="73"/>
      <c r="AM4745" s="72"/>
      <c r="AN4745" s="73"/>
      <c r="AO4745" s="74"/>
      <c r="AP4745" s="20"/>
      <c r="AQ4745" s="74"/>
      <c r="AR4745" s="20"/>
      <c r="AS4745" s="74"/>
      <c r="AT4745" s="20"/>
      <c r="AU4745" s="74" t="str">
        <f t="shared" si="2336"/>
        <v>00631L</v>
      </c>
      <c r="AV4745" s="20">
        <f t="shared" si="2342"/>
        <v>1</v>
      </c>
      <c r="AW4745" s="74" t="str">
        <f t="shared" si="2337"/>
        <v>00631L</v>
      </c>
      <c r="AX4745" s="20">
        <f t="shared" si="2338"/>
        <v>1</v>
      </c>
      <c r="AY4745" s="20">
        <f t="shared" si="2343"/>
        <v>1</v>
      </c>
      <c r="AZ4745" s="116">
        <v>39422</v>
      </c>
      <c r="BA4745" s="116"/>
      <c r="BB4745" s="20"/>
      <c r="BC4745" s="20"/>
      <c r="BD4745" s="76"/>
      <c r="BE4745" s="77"/>
      <c r="BF4745" s="77"/>
    </row>
    <row r="4746" spans="1:58" s="23" customFormat="1" ht="15.75" customHeight="1" x14ac:dyDescent="0.4">
      <c r="A4746" s="116">
        <v>39420</v>
      </c>
      <c r="B4746" s="112">
        <v>24.48</v>
      </c>
      <c r="C4746" s="112">
        <v>24.83</v>
      </c>
      <c r="D4746" s="112">
        <v>24.85</v>
      </c>
      <c r="E4746" s="112">
        <v>24.67</v>
      </c>
      <c r="F4746" s="112">
        <v>24.75</v>
      </c>
      <c r="G4746" s="112">
        <v>24.6</v>
      </c>
      <c r="H4746" s="113">
        <v>24.02</v>
      </c>
      <c r="I4746" s="90">
        <f t="shared" si="2339"/>
        <v>24.645789473684211</v>
      </c>
      <c r="J4746" s="90">
        <f t="shared" si="2340"/>
        <v>24.839473684210525</v>
      </c>
      <c r="K4746" s="114">
        <v>10</v>
      </c>
      <c r="L4746" s="115">
        <v>5.2631578947368418E-2</v>
      </c>
      <c r="M4746" s="11"/>
      <c r="N4746" s="90">
        <v>23.79</v>
      </c>
      <c r="O4746" s="90">
        <v>24.65</v>
      </c>
      <c r="P4746" s="90">
        <v>24.997977368392306</v>
      </c>
      <c r="Q4746" s="90">
        <v>24.84</v>
      </c>
      <c r="R4746" s="63">
        <f t="shared" si="2328"/>
        <v>25.857977368392305</v>
      </c>
      <c r="S4746" s="64">
        <f t="shared" si="2327"/>
        <v>7.6238881829733046E-3</v>
      </c>
      <c r="T4746" s="65"/>
      <c r="U4746" s="65">
        <f t="shared" si="2346"/>
        <v>0.96511156186612579</v>
      </c>
      <c r="V4746" s="65">
        <f t="shared" si="2329"/>
        <v>0.95167699567887098</v>
      </c>
      <c r="W4746" s="65">
        <f t="shared" si="2330"/>
        <v>0.95772946859903374</v>
      </c>
      <c r="X4746" s="61">
        <f t="shared" si="2341"/>
        <v>1.4297385620914945E-2</v>
      </c>
      <c r="Y4746" s="66">
        <f t="shared" si="2331"/>
        <v>-2.6347790839075885E-2</v>
      </c>
      <c r="Z4746" s="61">
        <f t="shared" si="2332"/>
        <v>7.858713989792137E-3</v>
      </c>
      <c r="AA4746" s="67">
        <f t="shared" si="2333"/>
        <v>24.645789473684211</v>
      </c>
      <c r="AB4746" s="68">
        <f t="shared" si="2334"/>
        <v>2.9003783102143813E-2</v>
      </c>
      <c r="AC4746" s="69">
        <f t="shared" si="2335"/>
        <v>3.5972655472224113E-2</v>
      </c>
      <c r="AD4746" s="70">
        <f>_xlfn.PERCENTILE.EXC(AC4746:$AC$5675,0.5)</f>
        <v>6.3566431070179313E-2</v>
      </c>
      <c r="AE4746" s="70">
        <f>_xlfn.PERCENTILE.EXC($AC4746:AC$5675,0.35)</f>
        <v>3.8167979230845646E-2</v>
      </c>
      <c r="AF4746" s="71">
        <f t="shared" si="2324"/>
        <v>2.6610740956043519E-2</v>
      </c>
      <c r="AG4746" s="70">
        <f t="shared" si="2325"/>
        <v>-0.14584290444457479</v>
      </c>
      <c r="AH4746" s="70">
        <f t="shared" si="2326"/>
        <v>-0.19012625548647319</v>
      </c>
      <c r="AI4746" s="61" t="str">
        <f t="shared" si="2344"/>
        <v>Safety</v>
      </c>
      <c r="AJ4746" s="68" t="str">
        <f t="shared" si="2345"/>
        <v>Short VOL</v>
      </c>
      <c r="AK4746" s="72"/>
      <c r="AL4746" s="73"/>
      <c r="AM4746" s="72"/>
      <c r="AN4746" s="73"/>
      <c r="AO4746" s="74"/>
      <c r="AP4746" s="20"/>
      <c r="AQ4746" s="74"/>
      <c r="AR4746" s="20"/>
      <c r="AS4746" s="74"/>
      <c r="AT4746" s="20"/>
      <c r="AU4746" s="74" t="str">
        <f t="shared" si="2336"/>
        <v>00631L</v>
      </c>
      <c r="AV4746" s="20">
        <f t="shared" si="2342"/>
        <v>1</v>
      </c>
      <c r="AW4746" s="74" t="str">
        <f t="shared" si="2337"/>
        <v>00635U</v>
      </c>
      <c r="AX4746" s="20">
        <f t="shared" si="2338"/>
        <v>0</v>
      </c>
      <c r="AY4746" s="20">
        <f t="shared" si="2343"/>
        <v>1</v>
      </c>
      <c r="AZ4746" s="116">
        <v>39421</v>
      </c>
      <c r="BA4746" s="116"/>
      <c r="BB4746" s="20"/>
      <c r="BC4746" s="20"/>
      <c r="BD4746" s="76"/>
      <c r="BE4746" s="77"/>
      <c r="BF4746" s="77"/>
    </row>
    <row r="4747" spans="1:58" s="23" customFormat="1" ht="15.75" customHeight="1" x14ac:dyDescent="0.4">
      <c r="A4747" s="116">
        <v>39419</v>
      </c>
      <c r="B4747" s="112">
        <v>24.29</v>
      </c>
      <c r="C4747" s="112">
        <v>24.56</v>
      </c>
      <c r="D4747" s="112">
        <v>24.55</v>
      </c>
      <c r="E4747" s="112">
        <v>24.29</v>
      </c>
      <c r="F4747" s="112">
        <v>24.08</v>
      </c>
      <c r="G4747" s="112">
        <v>23.91</v>
      </c>
      <c r="H4747" s="113">
        <v>23.77</v>
      </c>
      <c r="I4747" s="90">
        <f t="shared" si="2339"/>
        <v>24.403684210526315</v>
      </c>
      <c r="J4747" s="90">
        <f t="shared" si="2340"/>
        <v>24.555789473684211</v>
      </c>
      <c r="K4747" s="114">
        <v>11</v>
      </c>
      <c r="L4747" s="115">
        <v>5.2631578947368418E-2</v>
      </c>
      <c r="M4747" s="11"/>
      <c r="N4747" s="90">
        <v>23.61</v>
      </c>
      <c r="O4747" s="90">
        <v>24.3</v>
      </c>
      <c r="P4747" s="90">
        <v>24.837062210682827</v>
      </c>
      <c r="Q4747" s="90">
        <v>24.71</v>
      </c>
      <c r="R4747" s="63">
        <f t="shared" si="2328"/>
        <v>25.527062210682828</v>
      </c>
      <c r="S4747" s="64">
        <f t="shared" si="2327"/>
        <v>3.2356799300393459E-2</v>
      </c>
      <c r="T4747" s="65"/>
      <c r="U4747" s="65">
        <f t="shared" si="2346"/>
        <v>0.97160493827160488</v>
      </c>
      <c r="V4747" s="65">
        <f t="shared" si="2329"/>
        <v>0.95059551728484826</v>
      </c>
      <c r="W4747" s="65">
        <f t="shared" si="2330"/>
        <v>0.95548360987454461</v>
      </c>
      <c r="X4747" s="61">
        <f t="shared" si="2341"/>
        <v>1.1115685467270464E-2</v>
      </c>
      <c r="Y4747" s="66">
        <f t="shared" si="2331"/>
        <v>-2.1407986825854243E-2</v>
      </c>
      <c r="Z4747" s="61">
        <f t="shared" si="2332"/>
        <v>6.2328811439170649E-3</v>
      </c>
      <c r="AA4747" s="67">
        <f t="shared" si="2333"/>
        <v>24.403684210526315</v>
      </c>
      <c r="AB4747" s="68">
        <f t="shared" si="2334"/>
        <v>2.8801355357899183E-2</v>
      </c>
      <c r="AC4747" s="69">
        <f t="shared" si="2335"/>
        <v>3.3616442631356006E-2</v>
      </c>
      <c r="AD4747" s="70">
        <f>_xlfn.PERCENTILE.EXC(AC4747:$AC$5675,0.5)</f>
        <v>6.3664596273292087E-2</v>
      </c>
      <c r="AE4747" s="70">
        <f>_xlfn.PERCENTILE.EXC($AC4747:AC$5675,0.35)</f>
        <v>3.8197910077083411E-2</v>
      </c>
      <c r="AF4747" s="71">
        <f t="shared" si="2324"/>
        <v>2.6489290345660291E-2</v>
      </c>
      <c r="AG4747" s="70">
        <f t="shared" si="2325"/>
        <v>-0.14593755029750333</v>
      </c>
      <c r="AH4747" s="70">
        <f t="shared" si="2326"/>
        <v>-0.19017680746771157</v>
      </c>
      <c r="AI4747" s="61" t="str">
        <f t="shared" si="2344"/>
        <v>Safety</v>
      </c>
      <c r="AJ4747" s="68" t="str">
        <f t="shared" si="2345"/>
        <v>Short VOL</v>
      </c>
      <c r="AK4747" s="72"/>
      <c r="AL4747" s="73"/>
      <c r="AM4747" s="72"/>
      <c r="AN4747" s="73"/>
      <c r="AO4747" s="74"/>
      <c r="AP4747" s="20"/>
      <c r="AQ4747" s="74"/>
      <c r="AR4747" s="20"/>
      <c r="AS4747" s="74"/>
      <c r="AT4747" s="20"/>
      <c r="AU4747" s="74" t="str">
        <f t="shared" si="2336"/>
        <v>00631L</v>
      </c>
      <c r="AV4747" s="20">
        <f t="shared" si="2342"/>
        <v>1</v>
      </c>
      <c r="AW4747" s="74" t="str">
        <f t="shared" si="2337"/>
        <v>00635U</v>
      </c>
      <c r="AX4747" s="20">
        <f t="shared" si="2338"/>
        <v>0</v>
      </c>
      <c r="AY4747" s="20">
        <f t="shared" si="2343"/>
        <v>1</v>
      </c>
      <c r="AZ4747" s="116">
        <v>39420</v>
      </c>
      <c r="BA4747" s="116"/>
      <c r="BB4747" s="20"/>
      <c r="BC4747" s="20"/>
      <c r="BD4747" s="76"/>
      <c r="BE4747" s="77"/>
      <c r="BF4747" s="77"/>
    </row>
    <row r="4748" spans="1:58" s="23" customFormat="1" ht="15.75" customHeight="1" x14ac:dyDescent="0.4">
      <c r="A4748" s="116">
        <v>39416</v>
      </c>
      <c r="B4748" s="112">
        <v>24.19</v>
      </c>
      <c r="C4748" s="112">
        <v>24.37</v>
      </c>
      <c r="D4748" s="112">
        <v>24.5</v>
      </c>
      <c r="E4748" s="112">
        <v>24.36</v>
      </c>
      <c r="F4748" s="112">
        <v>24.06</v>
      </c>
      <c r="G4748" s="112">
        <v>23.94</v>
      </c>
      <c r="H4748" s="113">
        <v>23.82</v>
      </c>
      <c r="I4748" s="90">
        <f t="shared" si="2339"/>
        <v>24.256315789473685</v>
      </c>
      <c r="J4748" s="90">
        <f t="shared" si="2340"/>
        <v>24.417894736842104</v>
      </c>
      <c r="K4748" s="114">
        <v>12</v>
      </c>
      <c r="L4748" s="115">
        <v>5.2631578947368418E-2</v>
      </c>
      <c r="M4748" s="11"/>
      <c r="N4748" s="90">
        <v>22.87</v>
      </c>
      <c r="O4748" s="90">
        <v>23.93</v>
      </c>
      <c r="P4748" s="90">
        <v>24.646348921808062</v>
      </c>
      <c r="Q4748" s="90">
        <v>24.58</v>
      </c>
      <c r="R4748" s="63">
        <f t="shared" si="2328"/>
        <v>25.706348921808061</v>
      </c>
      <c r="S4748" s="64">
        <f t="shared" si="2327"/>
        <v>-4.5890696704213516E-2</v>
      </c>
      <c r="T4748" s="65"/>
      <c r="U4748" s="65">
        <f t="shared" si="2346"/>
        <v>0.95570413706644386</v>
      </c>
      <c r="V4748" s="65">
        <f t="shared" si="2329"/>
        <v>0.92792648812026357</v>
      </c>
      <c r="W4748" s="65">
        <f t="shared" si="2330"/>
        <v>0.93043124491456475</v>
      </c>
      <c r="X4748" s="61">
        <f t="shared" si="2341"/>
        <v>7.4410913600661309E-3</v>
      </c>
      <c r="Y4748" s="66">
        <f t="shared" si="2331"/>
        <v>-2.216748768472903E-2</v>
      </c>
      <c r="Z4748" s="61">
        <f t="shared" si="2332"/>
        <v>6.6613144704579545E-3</v>
      </c>
      <c r="AA4748" s="67">
        <f t="shared" si="2333"/>
        <v>24.256315789473685</v>
      </c>
      <c r="AB4748" s="68">
        <f t="shared" si="2334"/>
        <v>5.7717533887188463E-2</v>
      </c>
      <c r="AC4748" s="69">
        <f t="shared" si="2335"/>
        <v>6.0617218604008934E-2</v>
      </c>
      <c r="AD4748" s="70">
        <f>_xlfn.PERCENTILE.EXC(AC4748:$AC$5675,0.5)</f>
        <v>6.3673950460226086E-2</v>
      </c>
      <c r="AE4748" s="70">
        <f>_xlfn.PERCENTILE.EXC($AC4748:AC$5675,0.35)</f>
        <v>3.8222044170777909E-2</v>
      </c>
      <c r="AF4748" s="71">
        <f t="shared" si="2324"/>
        <v>2.6367839735277038E-2</v>
      </c>
      <c r="AG4748" s="70">
        <f t="shared" si="2325"/>
        <v>-0.14603219615043186</v>
      </c>
      <c r="AH4748" s="70">
        <f t="shared" si="2326"/>
        <v>-0.19022735944894992</v>
      </c>
      <c r="AI4748" s="61" t="str">
        <f t="shared" si="2344"/>
        <v>Safety</v>
      </c>
      <c r="AJ4748" s="68" t="str">
        <f t="shared" si="2345"/>
        <v>Short VOL</v>
      </c>
      <c r="AK4748" s="72"/>
      <c r="AL4748" s="73"/>
      <c r="AM4748" s="72"/>
      <c r="AN4748" s="73"/>
      <c r="AO4748" s="74"/>
      <c r="AP4748" s="20"/>
      <c r="AQ4748" s="74"/>
      <c r="AR4748" s="20"/>
      <c r="AS4748" s="74"/>
      <c r="AT4748" s="20"/>
      <c r="AU4748" s="74" t="str">
        <f t="shared" si="2336"/>
        <v>00631L</v>
      </c>
      <c r="AV4748" s="20">
        <f t="shared" si="2342"/>
        <v>1</v>
      </c>
      <c r="AW4748" s="74" t="str">
        <f t="shared" si="2337"/>
        <v>00631L</v>
      </c>
      <c r="AX4748" s="20">
        <f t="shared" si="2338"/>
        <v>1</v>
      </c>
      <c r="AY4748" s="20">
        <f t="shared" si="2343"/>
        <v>1</v>
      </c>
      <c r="AZ4748" s="116">
        <v>39419</v>
      </c>
      <c r="BA4748" s="116"/>
      <c r="BB4748" s="20"/>
      <c r="BC4748" s="20"/>
      <c r="BD4748" s="76"/>
      <c r="BE4748" s="77"/>
      <c r="BF4748" s="77"/>
    </row>
    <row r="4749" spans="1:58" s="23" customFormat="1" ht="15.75" customHeight="1" x14ac:dyDescent="0.4">
      <c r="A4749" s="116">
        <v>39415</v>
      </c>
      <c r="B4749" s="112">
        <v>24.86</v>
      </c>
      <c r="C4749" s="112">
        <v>24.77</v>
      </c>
      <c r="D4749" s="112">
        <v>24.75</v>
      </c>
      <c r="E4749" s="112">
        <v>24.61</v>
      </c>
      <c r="F4749" s="112">
        <v>24.5</v>
      </c>
      <c r="G4749" s="112">
        <v>24.33</v>
      </c>
      <c r="H4749" s="113">
        <v>24.01</v>
      </c>
      <c r="I4749" s="90">
        <f t="shared" si="2339"/>
        <v>24.831578947368421</v>
      </c>
      <c r="J4749" s="90">
        <f t="shared" si="2340"/>
        <v>24.763684210526314</v>
      </c>
      <c r="K4749" s="114">
        <v>13</v>
      </c>
      <c r="L4749" s="115">
        <v>5.2631578947368418E-2</v>
      </c>
      <c r="M4749" s="11"/>
      <c r="N4749" s="90">
        <v>23.97</v>
      </c>
      <c r="O4749" s="90">
        <v>24.5</v>
      </c>
      <c r="P4749" s="90">
        <v>24.898436796287754</v>
      </c>
      <c r="Q4749" s="90">
        <v>24.93</v>
      </c>
      <c r="R4749" s="63">
        <f t="shared" si="2328"/>
        <v>25.428436796287755</v>
      </c>
      <c r="S4749" s="64">
        <f t="shared" si="2327"/>
        <v>-5.8067192036499616E-3</v>
      </c>
      <c r="T4749" s="65"/>
      <c r="U4749" s="65">
        <f t="shared" si="2346"/>
        <v>0.97836734693877547</v>
      </c>
      <c r="V4749" s="65">
        <f t="shared" si="2329"/>
        <v>0.96271104070171265</v>
      </c>
      <c r="W4749" s="65">
        <f t="shared" si="2330"/>
        <v>0.96149217809867626</v>
      </c>
      <c r="X4749" s="61">
        <f t="shared" si="2341"/>
        <v>-3.6202735317779509E-3</v>
      </c>
      <c r="Y4749" s="66">
        <f t="shared" si="2331"/>
        <v>-2.438033319788695E-2</v>
      </c>
      <c r="Z4749" s="61">
        <f t="shared" si="2332"/>
        <v>-2.7342094107673178E-3</v>
      </c>
      <c r="AA4749" s="67">
        <f t="shared" si="2333"/>
        <v>24.831578947368421</v>
      </c>
      <c r="AB4749" s="68">
        <f t="shared" si="2334"/>
        <v>3.7129745515227394E-2</v>
      </c>
      <c r="AC4749" s="69">
        <f t="shared" si="2335"/>
        <v>3.5944052873108957E-2</v>
      </c>
      <c r="AD4749" s="70">
        <f>_xlfn.PERCENTILE.EXC(AC4749:$AC$5675,0.5)</f>
        <v>6.3683304647160086E-2</v>
      </c>
      <c r="AE4749" s="70">
        <f>_xlfn.PERCENTILE.EXC($AC4749:AC$5675,0.35)</f>
        <v>3.8205993299125988E-2</v>
      </c>
      <c r="AF4749" s="71">
        <f t="shared" si="2324"/>
        <v>2.6282996557794897E-2</v>
      </c>
      <c r="AG4749" s="70">
        <f t="shared" si="2325"/>
        <v>-0.14612684200336043</v>
      </c>
      <c r="AH4749" s="70">
        <f t="shared" si="2326"/>
        <v>-0.1902779114301883</v>
      </c>
      <c r="AI4749" s="61" t="str">
        <f t="shared" si="2344"/>
        <v>Safety</v>
      </c>
      <c r="AJ4749" s="68" t="str">
        <f t="shared" si="2345"/>
        <v>Short VOL</v>
      </c>
      <c r="AK4749" s="72"/>
      <c r="AL4749" s="73"/>
      <c r="AM4749" s="72"/>
      <c r="AN4749" s="73"/>
      <c r="AO4749" s="74"/>
      <c r="AP4749" s="20"/>
      <c r="AQ4749" s="74"/>
      <c r="AR4749" s="20"/>
      <c r="AS4749" s="74"/>
      <c r="AT4749" s="20"/>
      <c r="AU4749" s="74" t="str">
        <f t="shared" si="2336"/>
        <v>00631L</v>
      </c>
      <c r="AV4749" s="20">
        <f t="shared" si="2342"/>
        <v>1</v>
      </c>
      <c r="AW4749" s="74" t="str">
        <f t="shared" si="2337"/>
        <v>00635U</v>
      </c>
      <c r="AX4749" s="20">
        <f t="shared" si="2338"/>
        <v>0</v>
      </c>
      <c r="AY4749" s="20">
        <f t="shared" si="2343"/>
        <v>1</v>
      </c>
      <c r="AZ4749" s="116">
        <v>39416</v>
      </c>
      <c r="BA4749" s="116"/>
      <c r="BB4749" s="20"/>
      <c r="BC4749" s="20"/>
      <c r="BD4749" s="76"/>
      <c r="BE4749" s="77"/>
      <c r="BF4749" s="77"/>
    </row>
    <row r="4750" spans="1:58" s="23" customFormat="1" ht="15.75" customHeight="1" x14ac:dyDescent="0.4">
      <c r="A4750" s="116">
        <v>39414</v>
      </c>
      <c r="B4750" s="112">
        <v>24.56</v>
      </c>
      <c r="C4750" s="112">
        <v>24.66</v>
      </c>
      <c r="D4750" s="112">
        <v>24.71</v>
      </c>
      <c r="E4750" s="112">
        <v>24.53</v>
      </c>
      <c r="F4750" s="112">
        <v>24.38</v>
      </c>
      <c r="G4750" s="112">
        <v>24.22</v>
      </c>
      <c r="H4750" s="113">
        <v>24.11</v>
      </c>
      <c r="I4750" s="90">
        <f t="shared" si="2339"/>
        <v>24.586315789473684</v>
      </c>
      <c r="J4750" s="90">
        <f t="shared" si="2340"/>
        <v>24.673157894736843</v>
      </c>
      <c r="K4750" s="114">
        <v>14</v>
      </c>
      <c r="L4750" s="115">
        <v>5.2631578947368418E-2</v>
      </c>
      <c r="M4750" s="11"/>
      <c r="N4750" s="90">
        <v>24.11</v>
      </c>
      <c r="O4750" s="90">
        <v>24.25</v>
      </c>
      <c r="P4750" s="90">
        <v>24.742155287739575</v>
      </c>
      <c r="Q4750" s="90">
        <v>24.8</v>
      </c>
      <c r="R4750" s="63">
        <f t="shared" si="2328"/>
        <v>24.882155287739579</v>
      </c>
      <c r="S4750" s="64">
        <f t="shared" si="2327"/>
        <v>-8.2572298325723048E-2</v>
      </c>
      <c r="T4750" s="65"/>
      <c r="U4750" s="65">
        <f t="shared" si="2346"/>
        <v>0.99422680412371134</v>
      </c>
      <c r="V4750" s="65">
        <f t="shared" si="2329"/>
        <v>0.97445027402067819</v>
      </c>
      <c r="W4750" s="65">
        <f t="shared" si="2330"/>
        <v>0.9721774193548387</v>
      </c>
      <c r="X4750" s="61">
        <f t="shared" si="2341"/>
        <v>4.0716612377850745E-3</v>
      </c>
      <c r="Y4750" s="66">
        <f t="shared" si="2331"/>
        <v>-1.7121891561353512E-2</v>
      </c>
      <c r="Z4750" s="61">
        <f t="shared" si="2332"/>
        <v>3.5321316949951192E-3</v>
      </c>
      <c r="AA4750" s="67">
        <f t="shared" si="2333"/>
        <v>24.586315789473684</v>
      </c>
      <c r="AB4750" s="68">
        <f t="shared" si="2334"/>
        <v>1.8664454583160486E-2</v>
      </c>
      <c r="AC4750" s="69">
        <f t="shared" si="2335"/>
        <v>1.9755943155275166E-2</v>
      </c>
      <c r="AD4750" s="70">
        <f>_xlfn.PERCENTILE.EXC(AC4750:$AC$5675,0.5)</f>
        <v>6.3871792949295736E-2</v>
      </c>
      <c r="AE4750" s="70">
        <f>_xlfn.PERCENTILE.EXC($AC4750:AC$5675,0.35)</f>
        <v>3.8243368284691638E-2</v>
      </c>
      <c r="AF4750" s="71">
        <f t="shared" ref="AF4750:AF4813" si="2347">_xlfn.PERCENTILE.EXC($AC4750:$AC5750,0.28)</f>
        <v>2.6225608954988568E-2</v>
      </c>
      <c r="AG4750" s="70">
        <f t="shared" ref="AG4750:AG4813" si="2348">_xlfn.PERCENTILE.EXC($AC4750:$AC5750,0.01)</f>
        <v>-0.14622148785628897</v>
      </c>
      <c r="AH4750" s="70">
        <f t="shared" ref="AH4750:AH4813" si="2349">_xlfn.PERCENTILE.EXC($AC4750:$AC5750,0.005)</f>
        <v>-0.19032846341142667</v>
      </c>
      <c r="AI4750" s="61" t="str">
        <f t="shared" si="2344"/>
        <v>Safety</v>
      </c>
      <c r="AJ4750" s="68" t="str">
        <f t="shared" si="2345"/>
        <v>Safety</v>
      </c>
      <c r="AK4750" s="72"/>
      <c r="AL4750" s="73"/>
      <c r="AM4750" s="72"/>
      <c r="AN4750" s="73"/>
      <c r="AO4750" s="74"/>
      <c r="AP4750" s="20"/>
      <c r="AQ4750" s="74"/>
      <c r="AR4750" s="20"/>
      <c r="AS4750" s="74"/>
      <c r="AT4750" s="20"/>
      <c r="AU4750" s="74" t="str">
        <f t="shared" si="2336"/>
        <v>00635U</v>
      </c>
      <c r="AV4750" s="20">
        <f t="shared" si="2342"/>
        <v>0</v>
      </c>
      <c r="AW4750" s="74" t="str">
        <f t="shared" si="2337"/>
        <v>00635U</v>
      </c>
      <c r="AX4750" s="20">
        <f t="shared" si="2338"/>
        <v>0</v>
      </c>
      <c r="AY4750" s="20">
        <f t="shared" si="2343"/>
        <v>1</v>
      </c>
      <c r="AZ4750" s="116">
        <v>39415</v>
      </c>
      <c r="BA4750" s="116"/>
      <c r="BB4750" s="20"/>
      <c r="BC4750" s="20"/>
      <c r="BD4750" s="76"/>
      <c r="BE4750" s="77"/>
      <c r="BF4750" s="77"/>
    </row>
    <row r="4751" spans="1:58" s="23" customFormat="1" ht="15.75" customHeight="1" x14ac:dyDescent="0.4">
      <c r="A4751" s="116">
        <v>39413</v>
      </c>
      <c r="B4751" s="112">
        <v>26.65</v>
      </c>
      <c r="C4751" s="112">
        <v>26.53</v>
      </c>
      <c r="D4751" s="112">
        <v>26.39</v>
      </c>
      <c r="E4751" s="112">
        <v>26.07</v>
      </c>
      <c r="F4751" s="112">
        <v>25.78</v>
      </c>
      <c r="G4751" s="112">
        <v>25.52</v>
      </c>
      <c r="H4751" s="113">
        <v>25.32</v>
      </c>
      <c r="I4751" s="90">
        <f t="shared" si="2339"/>
        <v>26.624736842105261</v>
      </c>
      <c r="J4751" s="90">
        <f t="shared" si="2340"/>
        <v>26.500526315789475</v>
      </c>
      <c r="K4751" s="114">
        <v>15</v>
      </c>
      <c r="L4751" s="115">
        <v>5.2631578947368418E-2</v>
      </c>
      <c r="M4751" s="11"/>
      <c r="N4751" s="90">
        <v>26.28</v>
      </c>
      <c r="O4751" s="90">
        <v>26.59</v>
      </c>
      <c r="P4751" s="90">
        <v>26.372186770834212</v>
      </c>
      <c r="Q4751" s="90">
        <v>25.84</v>
      </c>
      <c r="R4751" s="63">
        <f t="shared" si="2328"/>
        <v>26.682186770834207</v>
      </c>
      <c r="S4751" s="64">
        <f t="shared" si="2327"/>
        <v>-9.0971982013144201E-2</v>
      </c>
      <c r="T4751" s="65"/>
      <c r="U4751" s="65">
        <f t="shared" si="2346"/>
        <v>0.9883414817600602</v>
      </c>
      <c r="V4751" s="65">
        <f t="shared" si="2329"/>
        <v>0.99650439413176906</v>
      </c>
      <c r="W4751" s="65">
        <f t="shared" si="2330"/>
        <v>1.0170278637770898</v>
      </c>
      <c r="X4751" s="61">
        <f t="shared" si="2341"/>
        <v>-4.5028142589117245E-3</v>
      </c>
      <c r="Y4751" s="66">
        <f t="shared" si="2331"/>
        <v>-2.8768699654775604E-2</v>
      </c>
      <c r="Z4751" s="61">
        <f t="shared" si="2332"/>
        <v>-4.6652301974814108E-3</v>
      </c>
      <c r="AA4751" s="67">
        <f t="shared" si="2333"/>
        <v>26.624736842105261</v>
      </c>
      <c r="AB4751" s="68">
        <f t="shared" si="2334"/>
        <v>1.4079147640791378E-2</v>
      </c>
      <c r="AC4751" s="69">
        <f t="shared" si="2335"/>
        <v>1.3117840262757209E-2</v>
      </c>
      <c r="AD4751" s="70">
        <f>_xlfn.PERCENTILE.EXC(AC4751:$AC$5675,0.5)</f>
        <v>6.4060281251431372E-2</v>
      </c>
      <c r="AE4751" s="70">
        <f>_xlfn.PERCENTILE.EXC($AC4751:AC$5675,0.35)</f>
        <v>3.8283474429012296E-2</v>
      </c>
      <c r="AF4751" s="71">
        <f t="shared" si="2347"/>
        <v>2.6437240084067472E-2</v>
      </c>
      <c r="AG4751" s="70">
        <f t="shared" si="2348"/>
        <v>-0.14631613370921751</v>
      </c>
      <c r="AH4751" s="70">
        <f t="shared" si="2349"/>
        <v>-0.19037901539266502</v>
      </c>
      <c r="AI4751" s="61" t="str">
        <f t="shared" si="2344"/>
        <v>Safety</v>
      </c>
      <c r="AJ4751" s="68" t="str">
        <f t="shared" si="2345"/>
        <v>Safety</v>
      </c>
      <c r="AK4751" s="72"/>
      <c r="AL4751" s="73"/>
      <c r="AM4751" s="72"/>
      <c r="AN4751" s="73"/>
      <c r="AO4751" s="74"/>
      <c r="AP4751" s="20"/>
      <c r="AQ4751" s="74"/>
      <c r="AR4751" s="20"/>
      <c r="AS4751" s="74"/>
      <c r="AT4751" s="20"/>
      <c r="AU4751" s="74" t="str">
        <f t="shared" si="2336"/>
        <v>00635U</v>
      </c>
      <c r="AV4751" s="20">
        <f t="shared" si="2342"/>
        <v>0</v>
      </c>
      <c r="AW4751" s="74" t="str">
        <f t="shared" si="2337"/>
        <v>00635U</v>
      </c>
      <c r="AX4751" s="20">
        <f t="shared" si="2338"/>
        <v>0</v>
      </c>
      <c r="AY4751" s="20">
        <f t="shared" si="2343"/>
        <v>1</v>
      </c>
      <c r="AZ4751" s="116">
        <v>39414</v>
      </c>
      <c r="BA4751" s="116"/>
      <c r="BB4751" s="20"/>
      <c r="BC4751" s="20"/>
      <c r="BD4751" s="76"/>
      <c r="BE4751" s="77"/>
      <c r="BF4751" s="77"/>
    </row>
    <row r="4752" spans="1:58" s="23" customFormat="1" ht="15.75" customHeight="1" x14ac:dyDescent="0.4">
      <c r="A4752" s="116">
        <v>39412</v>
      </c>
      <c r="B4752" s="112">
        <v>27.32</v>
      </c>
      <c r="C4752" s="112">
        <v>26.97</v>
      </c>
      <c r="D4752" s="112">
        <v>26.67</v>
      </c>
      <c r="E4752" s="112">
        <v>26.38</v>
      </c>
      <c r="F4752" s="112">
        <v>26.07</v>
      </c>
      <c r="G4752" s="112">
        <v>25.84</v>
      </c>
      <c r="H4752" s="113">
        <v>25.71</v>
      </c>
      <c r="I4752" s="90">
        <f t="shared" si="2339"/>
        <v>27.264736842105265</v>
      </c>
      <c r="J4752" s="90">
        <f t="shared" si="2340"/>
        <v>26.922631578947367</v>
      </c>
      <c r="K4752" s="114">
        <v>16</v>
      </c>
      <c r="L4752" s="115">
        <v>5.2631578947368418E-2</v>
      </c>
      <c r="M4752" s="11"/>
      <c r="N4752" s="90">
        <v>28.91</v>
      </c>
      <c r="O4752" s="90">
        <v>28.44</v>
      </c>
      <c r="P4752" s="90">
        <v>27.809751141079502</v>
      </c>
      <c r="Q4752" s="90">
        <v>26.82</v>
      </c>
      <c r="R4752" s="63">
        <f t="shared" si="2328"/>
        <v>27.3397511410795</v>
      </c>
      <c r="S4752" s="64">
        <f t="shared" si="2327"/>
        <v>0.12885591565794616</v>
      </c>
      <c r="T4752" s="65"/>
      <c r="U4752" s="65">
        <f t="shared" si="2346"/>
        <v>1.0165260196905765</v>
      </c>
      <c r="V4752" s="65">
        <f t="shared" si="2329"/>
        <v>1.0395634197997281</v>
      </c>
      <c r="W4752" s="65">
        <f t="shared" si="2330"/>
        <v>1.0779269202087993</v>
      </c>
      <c r="X4752" s="61">
        <f t="shared" si="2341"/>
        <v>-1.2811127379209423E-2</v>
      </c>
      <c r="Y4752" s="66">
        <f t="shared" si="2331"/>
        <v>-2.5398028809704251E-2</v>
      </c>
      <c r="Z4752" s="61">
        <f t="shared" si="2332"/>
        <v>-1.2547535856996795E-2</v>
      </c>
      <c r="AA4752" s="67">
        <f t="shared" si="2333"/>
        <v>27.264736842105261</v>
      </c>
      <c r="AB4752" s="68">
        <f t="shared" si="2334"/>
        <v>-5.4998270494638526E-2</v>
      </c>
      <c r="AC4752" s="69">
        <f t="shared" si="2335"/>
        <v>-5.6909829052049082E-2</v>
      </c>
      <c r="AD4752" s="70">
        <f>_xlfn.PERCENTILE.EXC(AC4752:$AC$5675,0.5)</f>
        <v>6.4070370510773147E-2</v>
      </c>
      <c r="AE4752" s="70">
        <f>_xlfn.PERCENTILE.EXC($AC4752:AC$5675,0.35)</f>
        <v>3.8290052009624653E-2</v>
      </c>
      <c r="AF4752" s="71">
        <f t="shared" si="2347"/>
        <v>2.6749541653624361E-2</v>
      </c>
      <c r="AG4752" s="70">
        <f t="shared" si="2348"/>
        <v>-0.14641077956214604</v>
      </c>
      <c r="AH4752" s="70">
        <f t="shared" si="2349"/>
        <v>-0.1904295673739034</v>
      </c>
      <c r="AI4752" s="61" t="str">
        <f t="shared" si="2344"/>
        <v>Safety</v>
      </c>
      <c r="AJ4752" s="68" t="str">
        <f t="shared" si="2345"/>
        <v>Safety</v>
      </c>
      <c r="AK4752" s="72"/>
      <c r="AL4752" s="73"/>
      <c r="AM4752" s="72"/>
      <c r="AN4752" s="73"/>
      <c r="AO4752" s="74"/>
      <c r="AP4752" s="20"/>
      <c r="AQ4752" s="74"/>
      <c r="AR4752" s="20"/>
      <c r="AS4752" s="74"/>
      <c r="AT4752" s="20"/>
      <c r="AU4752" s="74" t="str">
        <f t="shared" si="2336"/>
        <v>00635U</v>
      </c>
      <c r="AV4752" s="20">
        <f t="shared" si="2342"/>
        <v>0</v>
      </c>
      <c r="AW4752" s="74" t="str">
        <f t="shared" si="2337"/>
        <v>00635U</v>
      </c>
      <c r="AX4752" s="20">
        <f t="shared" si="2338"/>
        <v>0</v>
      </c>
      <c r="AY4752" s="20">
        <f t="shared" si="2343"/>
        <v>1</v>
      </c>
      <c r="AZ4752" s="116">
        <v>39413</v>
      </c>
      <c r="BA4752" s="116"/>
      <c r="BB4752" s="20"/>
      <c r="BC4752" s="20"/>
      <c r="BD4752" s="76"/>
      <c r="BE4752" s="77"/>
      <c r="BF4752" s="77"/>
    </row>
    <row r="4753" spans="1:58" s="23" customFormat="1" ht="15.75" customHeight="1" x14ac:dyDescent="0.4">
      <c r="A4753" s="116">
        <v>39409</v>
      </c>
      <c r="B4753" s="112">
        <v>25.86</v>
      </c>
      <c r="C4753" s="112">
        <v>25.98</v>
      </c>
      <c r="D4753" s="112">
        <v>26.06</v>
      </c>
      <c r="E4753" s="112">
        <v>25.91</v>
      </c>
      <c r="F4753" s="112">
        <v>25.84</v>
      </c>
      <c r="G4753" s="112">
        <v>25.73</v>
      </c>
      <c r="H4753" s="113">
        <v>25.62</v>
      </c>
      <c r="I4753" s="90">
        <f t="shared" si="2339"/>
        <v>25.872631578947367</v>
      </c>
      <c r="J4753" s="90">
        <f t="shared" si="2340"/>
        <v>25.98842105263158</v>
      </c>
      <c r="K4753" s="114">
        <v>17</v>
      </c>
      <c r="L4753" s="115">
        <v>5.2631578947368418E-2</v>
      </c>
      <c r="M4753" s="11"/>
      <c r="N4753" s="90">
        <v>25.61</v>
      </c>
      <c r="O4753" s="90">
        <v>25.97</v>
      </c>
      <c r="P4753" s="90">
        <v>26.167678577959819</v>
      </c>
      <c r="Q4753" s="90">
        <v>25.62</v>
      </c>
      <c r="R4753" s="63">
        <f t="shared" si="2328"/>
        <v>26.527678577959819</v>
      </c>
      <c r="S4753" s="64">
        <f t="shared" si="2327"/>
        <v>-4.582712369597617E-2</v>
      </c>
      <c r="T4753" s="65"/>
      <c r="U4753" s="65">
        <f t="shared" si="2346"/>
        <v>0.98613785136696186</v>
      </c>
      <c r="V4753" s="65">
        <f t="shared" si="2329"/>
        <v>0.97868826704293388</v>
      </c>
      <c r="W4753" s="65">
        <f t="shared" si="2330"/>
        <v>0.99960967993754868</v>
      </c>
      <c r="X4753" s="61">
        <f t="shared" si="2341"/>
        <v>4.6403712296984147E-3</v>
      </c>
      <c r="Y4753" s="66">
        <f t="shared" si="2331"/>
        <v>-1.1192589733693522E-2</v>
      </c>
      <c r="Z4753" s="61">
        <f t="shared" si="2332"/>
        <v>4.4753651491111299E-3</v>
      </c>
      <c r="AA4753" s="67">
        <f t="shared" si="2333"/>
        <v>25.87263157894737</v>
      </c>
      <c r="AB4753" s="68">
        <f t="shared" si="2334"/>
        <v>9.7618117922686452E-3</v>
      </c>
      <c r="AC4753" s="69">
        <f t="shared" si="2335"/>
        <v>1.025504017756231E-2</v>
      </c>
      <c r="AD4753" s="70">
        <f>_xlfn.PERCENTILE.EXC(AC4753:$AC$5675,0.5)</f>
        <v>6.4080459770114923E-2</v>
      </c>
      <c r="AE4753" s="70">
        <f>_xlfn.PERCENTILE.EXC($AC4753:AC$5675,0.35)</f>
        <v>3.8399405072984054E-2</v>
      </c>
      <c r="AF4753" s="71">
        <f t="shared" si="2347"/>
        <v>2.7234424630708316E-2</v>
      </c>
      <c r="AG4753" s="70">
        <f t="shared" si="2348"/>
        <v>-0.14650542541507458</v>
      </c>
      <c r="AH4753" s="70">
        <f t="shared" si="2349"/>
        <v>-0.19048011935514175</v>
      </c>
      <c r="AI4753" s="61" t="str">
        <f t="shared" si="2344"/>
        <v>Safety</v>
      </c>
      <c r="AJ4753" s="68" t="str">
        <f t="shared" si="2345"/>
        <v>Safety</v>
      </c>
      <c r="AK4753" s="72"/>
      <c r="AL4753" s="73"/>
      <c r="AM4753" s="72"/>
      <c r="AN4753" s="73"/>
      <c r="AO4753" s="74"/>
      <c r="AP4753" s="20"/>
      <c r="AQ4753" s="74"/>
      <c r="AR4753" s="20"/>
      <c r="AS4753" s="74"/>
      <c r="AT4753" s="20"/>
      <c r="AU4753" s="74" t="str">
        <f t="shared" si="2336"/>
        <v>00635U</v>
      </c>
      <c r="AV4753" s="20">
        <f t="shared" si="2342"/>
        <v>0</v>
      </c>
      <c r="AW4753" s="74" t="str">
        <f t="shared" si="2337"/>
        <v>00635U</v>
      </c>
      <c r="AX4753" s="20">
        <f t="shared" si="2338"/>
        <v>0</v>
      </c>
      <c r="AY4753" s="20">
        <f t="shared" si="2343"/>
        <v>1</v>
      </c>
      <c r="AZ4753" s="116">
        <v>39412</v>
      </c>
      <c r="BA4753" s="116"/>
      <c r="BB4753" s="20"/>
      <c r="BC4753" s="20"/>
      <c r="BD4753" s="76"/>
      <c r="BE4753" s="77"/>
      <c r="BF4753" s="77"/>
    </row>
    <row r="4754" spans="1:58" s="23" customFormat="1" ht="15.75" customHeight="1" x14ac:dyDescent="0.4">
      <c r="A4754" s="116">
        <v>39407</v>
      </c>
      <c r="B4754" s="112">
        <v>26.81</v>
      </c>
      <c r="C4754" s="112">
        <v>26.74</v>
      </c>
      <c r="D4754" s="112">
        <v>26.7</v>
      </c>
      <c r="E4754" s="112">
        <v>26.25</v>
      </c>
      <c r="F4754" s="112">
        <v>26.28</v>
      </c>
      <c r="G4754" s="112">
        <v>26.17</v>
      </c>
      <c r="H4754" s="113">
        <v>25.95</v>
      </c>
      <c r="I4754" s="90">
        <f t="shared" si="2339"/>
        <v>26.806315789473683</v>
      </c>
      <c r="J4754" s="90">
        <f t="shared" si="2340"/>
        <v>26.737894736842104</v>
      </c>
      <c r="K4754" s="114">
        <v>18</v>
      </c>
      <c r="L4754" s="115">
        <v>5.2631578947368418E-2</v>
      </c>
      <c r="M4754" s="11"/>
      <c r="N4754" s="90">
        <v>26.84</v>
      </c>
      <c r="O4754" s="90">
        <v>27.42</v>
      </c>
      <c r="P4754" s="90">
        <v>27.244795397834203</v>
      </c>
      <c r="Q4754" s="90">
        <v>26.28</v>
      </c>
      <c r="R4754" s="63">
        <f t="shared" si="2328"/>
        <v>27.824795397834205</v>
      </c>
      <c r="S4754" s="64">
        <f t="shared" ref="S4754:S4817" si="2350">(N4754-N4755)/N4755</f>
        <v>7.8778135048231543E-2</v>
      </c>
      <c r="T4754" s="65"/>
      <c r="U4754" s="65">
        <f t="shared" si="2346"/>
        <v>0.97884755652808164</v>
      </c>
      <c r="V4754" s="65">
        <f t="shared" si="2329"/>
        <v>0.98514228527235037</v>
      </c>
      <c r="W4754" s="65">
        <f t="shared" si="2330"/>
        <v>1.0213089802130897</v>
      </c>
      <c r="X4754" s="61">
        <f t="shared" si="2341"/>
        <v>-2.6109660574412641E-3</v>
      </c>
      <c r="Y4754" s="66">
        <f t="shared" si="2331"/>
        <v>-1.1428571428571456E-2</v>
      </c>
      <c r="Z4754" s="61">
        <f t="shared" si="2332"/>
        <v>-2.5524228382941628E-3</v>
      </c>
      <c r="AA4754" s="67">
        <f t="shared" si="2333"/>
        <v>26.806315789473686</v>
      </c>
      <c r="AB4754" s="68">
        <f t="shared" si="2334"/>
        <v>-1.1177347242921436E-3</v>
      </c>
      <c r="AC4754" s="69">
        <f t="shared" si="2335"/>
        <v>-1.255000392187547E-3</v>
      </c>
      <c r="AD4754" s="70">
        <f>_xlfn.PERCENTILE.EXC(AC4754:$AC$5675,0.5)</f>
        <v>6.4176832336896333E-2</v>
      </c>
      <c r="AE4754" s="70">
        <f>_xlfn.PERCENTILE.EXC($AC4754:AC$5675,0.35)</f>
        <v>3.8563596473800747E-2</v>
      </c>
      <c r="AF4754" s="71">
        <f t="shared" si="2347"/>
        <v>2.7436490179021267E-2</v>
      </c>
      <c r="AG4754" s="70">
        <f t="shared" si="2348"/>
        <v>-0.14660007126800312</v>
      </c>
      <c r="AH4754" s="70">
        <f t="shared" si="2349"/>
        <v>-0.19053067133638013</v>
      </c>
      <c r="AI4754" s="61" t="str">
        <f t="shared" si="2344"/>
        <v>Safety</v>
      </c>
      <c r="AJ4754" s="68" t="str">
        <f t="shared" si="2345"/>
        <v>Safety</v>
      </c>
      <c r="AK4754" s="72"/>
      <c r="AL4754" s="73"/>
      <c r="AM4754" s="72"/>
      <c r="AN4754" s="73"/>
      <c r="AO4754" s="74"/>
      <c r="AP4754" s="20"/>
      <c r="AQ4754" s="74"/>
      <c r="AR4754" s="20"/>
      <c r="AS4754" s="74"/>
      <c r="AT4754" s="20"/>
      <c r="AU4754" s="74" t="str">
        <f t="shared" si="2336"/>
        <v>00635U</v>
      </c>
      <c r="AV4754" s="20">
        <f t="shared" si="2342"/>
        <v>0</v>
      </c>
      <c r="AW4754" s="74" t="str">
        <f t="shared" si="2337"/>
        <v>00635U</v>
      </c>
      <c r="AX4754" s="20">
        <f t="shared" si="2338"/>
        <v>0</v>
      </c>
      <c r="AY4754" s="20">
        <f t="shared" si="2343"/>
        <v>1</v>
      </c>
      <c r="AZ4754" s="116">
        <v>39409</v>
      </c>
      <c r="BA4754" s="116"/>
      <c r="BB4754" s="20"/>
      <c r="BC4754" s="20"/>
      <c r="BD4754" s="76"/>
      <c r="BE4754" s="77"/>
      <c r="BF4754" s="77"/>
    </row>
    <row r="4755" spans="1:58" s="23" customFormat="1" ht="15.75" customHeight="1" x14ac:dyDescent="0.4">
      <c r="A4755" s="116">
        <v>39406</v>
      </c>
      <c r="B4755" s="112">
        <v>25.08</v>
      </c>
      <c r="C4755" s="112">
        <v>26.18</v>
      </c>
      <c r="D4755" s="112">
        <v>26.42</v>
      </c>
      <c r="E4755" s="112">
        <v>26.28</v>
      </c>
      <c r="F4755" s="112">
        <v>26</v>
      </c>
      <c r="G4755" s="112">
        <v>25.86</v>
      </c>
      <c r="H4755" s="113">
        <v>25.83</v>
      </c>
      <c r="I4755" s="90">
        <f t="shared" si="2339"/>
        <v>26.18</v>
      </c>
      <c r="J4755" s="90">
        <f t="shared" si="2340"/>
        <v>26.42</v>
      </c>
      <c r="K4755" s="114">
        <v>0</v>
      </c>
      <c r="L4755" s="115">
        <v>0.04</v>
      </c>
      <c r="M4755" s="11"/>
      <c r="N4755" s="90">
        <v>24.88</v>
      </c>
      <c r="O4755" s="90">
        <v>26.09</v>
      </c>
      <c r="P4755" s="90">
        <v>26.329598517570822</v>
      </c>
      <c r="Q4755" s="90">
        <v>25.71</v>
      </c>
      <c r="R4755" s="63">
        <f t="shared" si="2328"/>
        <v>27.53959851757082</v>
      </c>
      <c r="S4755" s="64">
        <f t="shared" si="2350"/>
        <v>-4.3444828911957035E-2</v>
      </c>
      <c r="T4755" s="65"/>
      <c r="U4755" s="65">
        <f t="shared" si="2346"/>
        <v>0.9536220774243005</v>
      </c>
      <c r="V4755" s="65">
        <f t="shared" si="2329"/>
        <v>0.94494414654277969</v>
      </c>
      <c r="W4755" s="65">
        <f t="shared" si="2330"/>
        <v>0.96771684169583816</v>
      </c>
      <c r="X4755" s="61">
        <f t="shared" si="2341"/>
        <v>4.3859649122807078E-2</v>
      </c>
      <c r="Y4755" s="66">
        <f t="shared" si="2331"/>
        <v>-1.7123287671232983E-2</v>
      </c>
      <c r="Z4755" s="61">
        <f t="shared" si="2332"/>
        <v>9.1673032849504191E-3</v>
      </c>
      <c r="AA4755" s="67">
        <f t="shared" si="2333"/>
        <v>26.18</v>
      </c>
      <c r="AB4755" s="68">
        <f t="shared" si="2334"/>
        <v>8.0385852090031872E-3</v>
      </c>
      <c r="AC4755" s="69">
        <f t="shared" si="2335"/>
        <v>5.2250803858520933E-2</v>
      </c>
      <c r="AD4755" s="70">
        <f>_xlfn.PERCENTILE.EXC(AC4755:$AC$5675,0.5)</f>
        <v>6.4273204903677758E-2</v>
      </c>
      <c r="AE4755" s="70">
        <f>_xlfn.PERCENTILE.EXC($AC4755:AC$5675,0.35)</f>
        <v>3.861503180350194E-2</v>
      </c>
      <c r="AF4755" s="71">
        <f t="shared" si="2347"/>
        <v>2.749862755323652E-2</v>
      </c>
      <c r="AG4755" s="70">
        <f t="shared" si="2348"/>
        <v>-0.14669471712093166</v>
      </c>
      <c r="AH4755" s="70">
        <f t="shared" si="2349"/>
        <v>-0.19058122331761848</v>
      </c>
      <c r="AI4755" s="61" t="str">
        <f t="shared" si="2344"/>
        <v>Safety</v>
      </c>
      <c r="AJ4755" s="68" t="str">
        <f t="shared" si="2345"/>
        <v>Short VOL</v>
      </c>
      <c r="AK4755" s="72"/>
      <c r="AL4755" s="73"/>
      <c r="AM4755" s="72"/>
      <c r="AN4755" s="73"/>
      <c r="AO4755" s="74"/>
      <c r="AP4755" s="20"/>
      <c r="AQ4755" s="74"/>
      <c r="AR4755" s="20"/>
      <c r="AS4755" s="74"/>
      <c r="AT4755" s="20"/>
      <c r="AU4755" s="74" t="str">
        <f t="shared" si="2336"/>
        <v>00631L</v>
      </c>
      <c r="AV4755" s="20">
        <f t="shared" si="2342"/>
        <v>1</v>
      </c>
      <c r="AW4755" s="74" t="str">
        <f t="shared" si="2337"/>
        <v>00631L</v>
      </c>
      <c r="AX4755" s="20">
        <f t="shared" si="2338"/>
        <v>1</v>
      </c>
      <c r="AY4755" s="20">
        <f t="shared" si="2343"/>
        <v>1</v>
      </c>
      <c r="AZ4755" s="116">
        <v>39407</v>
      </c>
      <c r="BA4755" s="116"/>
      <c r="BB4755" s="20"/>
      <c r="BC4755" s="20"/>
      <c r="BD4755" s="76"/>
      <c r="BE4755" s="77"/>
      <c r="BF4755" s="77"/>
    </row>
    <row r="4756" spans="1:58" s="23" customFormat="1" ht="15.75" customHeight="1" x14ac:dyDescent="0.4">
      <c r="A4756" s="116">
        <v>39405</v>
      </c>
      <c r="B4756" s="112">
        <v>25.61</v>
      </c>
      <c r="C4756" s="112">
        <v>26.92</v>
      </c>
      <c r="D4756" s="112">
        <v>26.71</v>
      </c>
      <c r="E4756" s="112">
        <v>26.46</v>
      </c>
      <c r="F4756" s="112">
        <v>26.33</v>
      </c>
      <c r="G4756" s="112">
        <v>26.1</v>
      </c>
      <c r="H4756" s="113">
        <v>25.76</v>
      </c>
      <c r="I4756" s="90">
        <f t="shared" si="2339"/>
        <v>26.867600000000003</v>
      </c>
      <c r="J4756" s="90">
        <f t="shared" si="2340"/>
        <v>26.718400000000003</v>
      </c>
      <c r="K4756" s="114">
        <v>1</v>
      </c>
      <c r="L4756" s="115">
        <v>0.04</v>
      </c>
      <c r="M4756" s="11"/>
      <c r="N4756" s="90">
        <v>26.01</v>
      </c>
      <c r="O4756" s="90">
        <v>25.66</v>
      </c>
      <c r="P4756" s="90">
        <v>27.196477343009711</v>
      </c>
      <c r="Q4756" s="90">
        <v>26.22</v>
      </c>
      <c r="R4756" s="63">
        <f t="shared" si="2328"/>
        <v>26.846477343009713</v>
      </c>
      <c r="S4756" s="64">
        <f t="shared" si="2350"/>
        <v>2.0400156924284155E-2</v>
      </c>
      <c r="T4756" s="65"/>
      <c r="U4756" s="65">
        <f t="shared" si="2346"/>
        <v>1.0136399064692128</v>
      </c>
      <c r="V4756" s="65">
        <f t="shared" si="2329"/>
        <v>0.95637385945078401</v>
      </c>
      <c r="W4756" s="65">
        <f t="shared" si="2330"/>
        <v>0.99199084668192228</v>
      </c>
      <c r="X4756" s="61">
        <f t="shared" si="2341"/>
        <v>5.1151893791487789E-2</v>
      </c>
      <c r="Y4756" s="66">
        <f t="shared" si="2331"/>
        <v>-2.6455026455026426E-2</v>
      </c>
      <c r="Z4756" s="61">
        <f t="shared" si="2332"/>
        <v>-5.5531569622891668E-3</v>
      </c>
      <c r="AA4756" s="67">
        <f t="shared" si="2333"/>
        <v>26.867599999999999</v>
      </c>
      <c r="AB4756" s="68">
        <f t="shared" si="2334"/>
        <v>-1.5378700499807847E-2</v>
      </c>
      <c r="AC4756" s="69">
        <f t="shared" si="2335"/>
        <v>3.2971933871587769E-2</v>
      </c>
      <c r="AD4756" s="70">
        <f>_xlfn.PERCENTILE.EXC(AC4756:$AC$5675,0.5)</f>
        <v>6.4322982380154284E-2</v>
      </c>
      <c r="AE4756" s="70">
        <f>_xlfn.PERCENTILE.EXC($AC4756:AC$5675,0.35)</f>
        <v>3.8587335856739756E-2</v>
      </c>
      <c r="AF4756" s="71">
        <f t="shared" si="2347"/>
        <v>2.7449990125134934E-2</v>
      </c>
      <c r="AG4756" s="70">
        <f t="shared" si="2348"/>
        <v>-0.14678936297386022</v>
      </c>
      <c r="AH4756" s="70">
        <f t="shared" si="2349"/>
        <v>-0.19063177529885686</v>
      </c>
      <c r="AI4756" s="61" t="str">
        <f t="shared" si="2344"/>
        <v>Safety</v>
      </c>
      <c r="AJ4756" s="68" t="str">
        <f t="shared" si="2345"/>
        <v>Short VOL</v>
      </c>
      <c r="AK4756" s="72"/>
      <c r="AL4756" s="73"/>
      <c r="AM4756" s="72"/>
      <c r="AN4756" s="73"/>
      <c r="AO4756" s="74"/>
      <c r="AP4756" s="20"/>
      <c r="AQ4756" s="74"/>
      <c r="AR4756" s="20"/>
      <c r="AS4756" s="74"/>
      <c r="AT4756" s="20"/>
      <c r="AU4756" s="74" t="str">
        <f t="shared" si="2336"/>
        <v>00631L</v>
      </c>
      <c r="AV4756" s="20">
        <f t="shared" si="2342"/>
        <v>1</v>
      </c>
      <c r="AW4756" s="74" t="str">
        <f t="shared" si="2337"/>
        <v>00635U</v>
      </c>
      <c r="AX4756" s="20">
        <f t="shared" si="2338"/>
        <v>0</v>
      </c>
      <c r="AY4756" s="20">
        <f t="shared" si="2343"/>
        <v>1</v>
      </c>
      <c r="AZ4756" s="116">
        <v>39406</v>
      </c>
      <c r="BA4756" s="116"/>
      <c r="BB4756" s="20"/>
      <c r="BC4756" s="20"/>
      <c r="BD4756" s="76"/>
      <c r="BE4756" s="77"/>
      <c r="BF4756" s="77"/>
    </row>
    <row r="4757" spans="1:58" s="23" customFormat="1" ht="15.75" customHeight="1" x14ac:dyDescent="0.4">
      <c r="A4757" s="116">
        <v>39402</v>
      </c>
      <c r="B4757" s="112">
        <v>26.04</v>
      </c>
      <c r="C4757" s="112">
        <v>26.45</v>
      </c>
      <c r="D4757" s="112">
        <v>26.18</v>
      </c>
      <c r="E4757" s="112">
        <v>25.98</v>
      </c>
      <c r="F4757" s="112">
        <v>25.77</v>
      </c>
      <c r="G4757" s="112">
        <v>25.43</v>
      </c>
      <c r="H4757" s="113">
        <v>25.05</v>
      </c>
      <c r="I4757" s="90">
        <f t="shared" si="2339"/>
        <v>26.417199999999998</v>
      </c>
      <c r="J4757" s="90">
        <f t="shared" si="2340"/>
        <v>26.201599999999999</v>
      </c>
      <c r="K4757" s="114">
        <v>2</v>
      </c>
      <c r="L4757" s="115">
        <v>0.04</v>
      </c>
      <c r="M4757" s="11"/>
      <c r="N4757" s="90">
        <v>25.49</v>
      </c>
      <c r="O4757" s="90">
        <v>26.44</v>
      </c>
      <c r="P4757" s="90">
        <v>26.348717194788364</v>
      </c>
      <c r="Q4757" s="90">
        <v>25.59</v>
      </c>
      <c r="R4757" s="63">
        <f t="shared" si="2328"/>
        <v>27.298717194788363</v>
      </c>
      <c r="S4757" s="64">
        <f t="shared" si="2350"/>
        <v>-9.1589451176051329E-2</v>
      </c>
      <c r="T4757" s="65"/>
      <c r="U4757" s="65">
        <f t="shared" si="2346"/>
        <v>0.96406959152798777</v>
      </c>
      <c r="V4757" s="65">
        <f t="shared" si="2329"/>
        <v>0.96740952554008153</v>
      </c>
      <c r="W4757" s="65">
        <f t="shared" si="2330"/>
        <v>0.9960922235248143</v>
      </c>
      <c r="X4757" s="61">
        <f t="shared" si="2341"/>
        <v>1.5745007680491557E-2</v>
      </c>
      <c r="Y4757" s="66">
        <f t="shared" si="2331"/>
        <v>-3.5796766743648949E-2</v>
      </c>
      <c r="Z4757" s="61">
        <f t="shared" si="2332"/>
        <v>-8.1613494238601553E-3</v>
      </c>
      <c r="AA4757" s="67">
        <f t="shared" si="2333"/>
        <v>26.417200000000001</v>
      </c>
      <c r="AB4757" s="68">
        <f t="shared" si="2334"/>
        <v>2.1577089054531217E-2</v>
      </c>
      <c r="AC4757" s="69">
        <f t="shared" si="2335"/>
        <v>3.6375049038838869E-2</v>
      </c>
      <c r="AD4757" s="70">
        <f>_xlfn.PERCENTILE.EXC(AC4757:$AC$5675,0.5)</f>
        <v>6.437275985663081E-2</v>
      </c>
      <c r="AE4757" s="70">
        <f>_xlfn.PERCENTILE.EXC($AC4757:AC$5675,0.35)</f>
        <v>3.8638771186440955E-2</v>
      </c>
      <c r="AF4757" s="71">
        <f t="shared" si="2347"/>
        <v>2.7441399250335331E-2</v>
      </c>
      <c r="AG4757" s="70">
        <f t="shared" si="2348"/>
        <v>-0.14688400882678876</v>
      </c>
      <c r="AH4757" s="70">
        <f t="shared" si="2349"/>
        <v>-0.19068232728009521</v>
      </c>
      <c r="AI4757" s="61" t="str">
        <f t="shared" si="2344"/>
        <v>Safety</v>
      </c>
      <c r="AJ4757" s="68" t="str">
        <f t="shared" si="2345"/>
        <v>Short VOL</v>
      </c>
      <c r="AK4757" s="72"/>
      <c r="AL4757" s="73"/>
      <c r="AM4757" s="72"/>
      <c r="AN4757" s="73"/>
      <c r="AO4757" s="74"/>
      <c r="AP4757" s="20"/>
      <c r="AQ4757" s="74"/>
      <c r="AR4757" s="20"/>
      <c r="AS4757" s="74"/>
      <c r="AT4757" s="20"/>
      <c r="AU4757" s="74" t="str">
        <f t="shared" si="2336"/>
        <v>00631L</v>
      </c>
      <c r="AV4757" s="20">
        <f t="shared" si="2342"/>
        <v>1</v>
      </c>
      <c r="AW4757" s="74" t="str">
        <f t="shared" si="2337"/>
        <v>00635U</v>
      </c>
      <c r="AX4757" s="20">
        <f t="shared" si="2338"/>
        <v>0</v>
      </c>
      <c r="AY4757" s="20">
        <f t="shared" si="2343"/>
        <v>1</v>
      </c>
      <c r="AZ4757" s="116">
        <v>39405</v>
      </c>
      <c r="BA4757" s="116"/>
      <c r="BB4757" s="20"/>
      <c r="BC4757" s="20"/>
      <c r="BD4757" s="76"/>
      <c r="BE4757" s="77"/>
      <c r="BF4757" s="77"/>
    </row>
    <row r="4758" spans="1:58" s="23" customFormat="1" ht="15.75" customHeight="1" x14ac:dyDescent="0.4">
      <c r="A4758" s="116">
        <v>39401</v>
      </c>
      <c r="B4758" s="112">
        <v>27.42</v>
      </c>
      <c r="C4758" s="112">
        <v>26.7</v>
      </c>
      <c r="D4758" s="112">
        <v>26.38</v>
      </c>
      <c r="E4758" s="112">
        <v>26.1</v>
      </c>
      <c r="F4758" s="112">
        <v>25.39</v>
      </c>
      <c r="G4758" s="112">
        <v>24.77</v>
      </c>
      <c r="H4758" s="113">
        <v>24.72</v>
      </c>
      <c r="I4758" s="90">
        <f t="shared" si="2339"/>
        <v>26.7864</v>
      </c>
      <c r="J4758" s="90">
        <f t="shared" si="2340"/>
        <v>26.418399999999998</v>
      </c>
      <c r="K4758" s="114">
        <v>3</v>
      </c>
      <c r="L4758" s="115">
        <v>0.04</v>
      </c>
      <c r="M4758" s="11"/>
      <c r="N4758" s="90">
        <v>28.06</v>
      </c>
      <c r="O4758" s="90">
        <v>27.44</v>
      </c>
      <c r="P4758" s="90">
        <v>26.948589161229354</v>
      </c>
      <c r="Q4758" s="90">
        <v>25.76</v>
      </c>
      <c r="R4758" s="63">
        <f t="shared" si="2328"/>
        <v>26.328589161229356</v>
      </c>
      <c r="S4758" s="64">
        <f t="shared" si="2350"/>
        <v>8.1727062451811772E-2</v>
      </c>
      <c r="T4758" s="65"/>
      <c r="U4758" s="65">
        <f t="shared" si="2346"/>
        <v>1.0225947521865888</v>
      </c>
      <c r="V4758" s="65">
        <f t="shared" si="2329"/>
        <v>1.0412418932999141</v>
      </c>
      <c r="W4758" s="65">
        <f t="shared" si="2330"/>
        <v>1.0892857142857142</v>
      </c>
      <c r="X4758" s="61">
        <f t="shared" si="2341"/>
        <v>-2.6258205689277985E-2</v>
      </c>
      <c r="Y4758" s="66">
        <f t="shared" si="2331"/>
        <v>-5.2873563218390901E-2</v>
      </c>
      <c r="Z4758" s="61">
        <f t="shared" si="2332"/>
        <v>-1.3738314965803621E-2</v>
      </c>
      <c r="AA4758" s="67">
        <f t="shared" si="2333"/>
        <v>26.7864</v>
      </c>
      <c r="AB4758" s="68">
        <f t="shared" si="2334"/>
        <v>-2.280826799714886E-2</v>
      </c>
      <c r="AC4758" s="69">
        <f t="shared" si="2335"/>
        <v>-4.5388453314326387E-2</v>
      </c>
      <c r="AD4758" s="70">
        <f>_xlfn.PERCENTILE.EXC(AC4758:$AC$5675,0.5)</f>
        <v>6.4614908877807811E-2</v>
      </c>
      <c r="AE4758" s="70">
        <f>_xlfn.PERCENTILE.EXC($AC4758:AC$5675,0.35)</f>
        <v>3.8745299405276525E-2</v>
      </c>
      <c r="AF4758" s="71">
        <f t="shared" si="2347"/>
        <v>2.7432808375535727E-2</v>
      </c>
      <c r="AG4758" s="70">
        <f t="shared" si="2348"/>
        <v>-0.1469786546797173</v>
      </c>
      <c r="AH4758" s="70">
        <f t="shared" si="2349"/>
        <v>-0.19073287926133359</v>
      </c>
      <c r="AI4758" s="61" t="str">
        <f t="shared" si="2344"/>
        <v>Safety</v>
      </c>
      <c r="AJ4758" s="68" t="str">
        <f t="shared" si="2345"/>
        <v>Safety</v>
      </c>
      <c r="AK4758" s="72"/>
      <c r="AL4758" s="73"/>
      <c r="AM4758" s="72"/>
      <c r="AN4758" s="73"/>
      <c r="AO4758" s="74"/>
      <c r="AP4758" s="20"/>
      <c r="AQ4758" s="74"/>
      <c r="AR4758" s="20"/>
      <c r="AS4758" s="74"/>
      <c r="AT4758" s="20"/>
      <c r="AU4758" s="74" t="str">
        <f t="shared" si="2336"/>
        <v>00635U</v>
      </c>
      <c r="AV4758" s="20">
        <f t="shared" si="2342"/>
        <v>0</v>
      </c>
      <c r="AW4758" s="74" t="str">
        <f t="shared" si="2337"/>
        <v>00635U</v>
      </c>
      <c r="AX4758" s="20">
        <f t="shared" si="2338"/>
        <v>0</v>
      </c>
      <c r="AY4758" s="20">
        <f t="shared" si="2343"/>
        <v>1</v>
      </c>
      <c r="AZ4758" s="116">
        <v>39402</v>
      </c>
      <c r="BA4758" s="116"/>
      <c r="BB4758" s="20"/>
      <c r="BC4758" s="20"/>
      <c r="BD4758" s="76"/>
      <c r="BE4758" s="77"/>
      <c r="BF4758" s="77"/>
    </row>
    <row r="4759" spans="1:58" s="23" customFormat="1" ht="15.75" customHeight="1" x14ac:dyDescent="0.4">
      <c r="A4759" s="116">
        <v>39400</v>
      </c>
      <c r="B4759" s="112">
        <v>25.3</v>
      </c>
      <c r="C4759" s="112">
        <v>25.15</v>
      </c>
      <c r="D4759" s="112">
        <v>25.03</v>
      </c>
      <c r="E4759" s="112">
        <v>24.81</v>
      </c>
      <c r="F4759" s="112">
        <v>24.46</v>
      </c>
      <c r="G4759" s="112">
        <v>24.2</v>
      </c>
      <c r="H4759" s="113">
        <v>24.03</v>
      </c>
      <c r="I4759" s="90">
        <f t="shared" si="2339"/>
        <v>25.173999999999999</v>
      </c>
      <c r="J4759" s="90">
        <f t="shared" si="2340"/>
        <v>25.049199999999999</v>
      </c>
      <c r="K4759" s="114">
        <v>4</v>
      </c>
      <c r="L4759" s="115">
        <v>0.04</v>
      </c>
      <c r="M4759" s="11"/>
      <c r="N4759" s="90">
        <v>25.94</v>
      </c>
      <c r="O4759" s="90">
        <v>25.65</v>
      </c>
      <c r="P4759" s="90">
        <v>25.586571093459419</v>
      </c>
      <c r="Q4759" s="90">
        <v>24.95</v>
      </c>
      <c r="R4759" s="63">
        <f t="shared" si="2328"/>
        <v>25.296571093459416</v>
      </c>
      <c r="S4759" s="64">
        <f t="shared" si="2350"/>
        <v>7.6348547717842316E-2</v>
      </c>
      <c r="T4759" s="65"/>
      <c r="U4759" s="65">
        <f t="shared" si="2346"/>
        <v>1.0113060428849903</v>
      </c>
      <c r="V4759" s="65">
        <f t="shared" si="2329"/>
        <v>1.0138130625338433</v>
      </c>
      <c r="W4759" s="65">
        <f t="shared" si="2330"/>
        <v>1.0396793587174349</v>
      </c>
      <c r="X4759" s="61">
        <f t="shared" si="2341"/>
        <v>-5.9288537549407952E-3</v>
      </c>
      <c r="Y4759" s="66">
        <f t="shared" si="2331"/>
        <v>-3.1438935912938233E-2</v>
      </c>
      <c r="Z4759" s="61">
        <f t="shared" si="2332"/>
        <v>-4.9574958290299698E-3</v>
      </c>
      <c r="AA4759" s="67">
        <f t="shared" si="2333"/>
        <v>25.173999999999999</v>
      </c>
      <c r="AB4759" s="68">
        <f t="shared" si="2334"/>
        <v>-2.4672320740169642E-2</v>
      </c>
      <c r="AC4759" s="69">
        <f t="shared" si="2335"/>
        <v>-2.9529683885890584E-2</v>
      </c>
      <c r="AD4759" s="70">
        <f>_xlfn.PERCENTILE.EXC(AC4759:$AC$5675,0.5)</f>
        <v>6.4857057898984813E-2</v>
      </c>
      <c r="AE4759" s="70">
        <f>_xlfn.PERCENTILE.EXC($AC4759:AC$5675,0.35)</f>
        <v>3.8838785604639284E-2</v>
      </c>
      <c r="AF4759" s="71">
        <f t="shared" si="2347"/>
        <v>2.7464910834774491E-2</v>
      </c>
      <c r="AG4759" s="70">
        <f t="shared" si="2348"/>
        <v>-0.14707330053264583</v>
      </c>
      <c r="AH4759" s="70">
        <f t="shared" si="2349"/>
        <v>-0.19078343124257197</v>
      </c>
      <c r="AI4759" s="61" t="str">
        <f t="shared" si="2344"/>
        <v>Safety</v>
      </c>
      <c r="AJ4759" s="68" t="str">
        <f t="shared" si="2345"/>
        <v>Safety</v>
      </c>
      <c r="AK4759" s="72"/>
      <c r="AL4759" s="73"/>
      <c r="AM4759" s="72"/>
      <c r="AN4759" s="73"/>
      <c r="AO4759" s="74"/>
      <c r="AP4759" s="20"/>
      <c r="AQ4759" s="74"/>
      <c r="AR4759" s="20"/>
      <c r="AS4759" s="74"/>
      <c r="AT4759" s="20"/>
      <c r="AU4759" s="74" t="str">
        <f t="shared" si="2336"/>
        <v>00635U</v>
      </c>
      <c r="AV4759" s="20">
        <f t="shared" si="2342"/>
        <v>0</v>
      </c>
      <c r="AW4759" s="74" t="str">
        <f t="shared" si="2337"/>
        <v>00635U</v>
      </c>
      <c r="AX4759" s="20">
        <f t="shared" si="2338"/>
        <v>0</v>
      </c>
      <c r="AY4759" s="20">
        <f t="shared" si="2343"/>
        <v>1</v>
      </c>
      <c r="AZ4759" s="116">
        <v>39401</v>
      </c>
      <c r="BA4759" s="116"/>
      <c r="BB4759" s="20"/>
      <c r="BC4759" s="20"/>
      <c r="BD4759" s="76"/>
      <c r="BE4759" s="77"/>
      <c r="BF4759" s="77"/>
    </row>
    <row r="4760" spans="1:58" s="23" customFormat="1" ht="15.75" customHeight="1" x14ac:dyDescent="0.4">
      <c r="A4760" s="116">
        <v>39399</v>
      </c>
      <c r="B4760" s="112">
        <v>24.65</v>
      </c>
      <c r="C4760" s="112">
        <v>24.82</v>
      </c>
      <c r="D4760" s="112">
        <v>24.64</v>
      </c>
      <c r="E4760" s="112">
        <v>24.6</v>
      </c>
      <c r="F4760" s="112">
        <v>24.55</v>
      </c>
      <c r="G4760" s="112">
        <v>24.33</v>
      </c>
      <c r="H4760" s="113">
        <v>24.21</v>
      </c>
      <c r="I4760" s="90">
        <f t="shared" si="2339"/>
        <v>24.786000000000001</v>
      </c>
      <c r="J4760" s="90">
        <f t="shared" si="2340"/>
        <v>24.676000000000002</v>
      </c>
      <c r="K4760" s="114">
        <v>5</v>
      </c>
      <c r="L4760" s="115">
        <v>0.04</v>
      </c>
      <c r="M4760" s="11"/>
      <c r="N4760" s="90">
        <v>24.1</v>
      </c>
      <c r="O4760" s="90">
        <v>24.66</v>
      </c>
      <c r="P4760" s="90">
        <v>24.80232576936589</v>
      </c>
      <c r="Q4760" s="90">
        <v>24.37</v>
      </c>
      <c r="R4760" s="63">
        <f t="shared" si="2328"/>
        <v>25.362325769365889</v>
      </c>
      <c r="S4760" s="64">
        <f t="shared" si="2350"/>
        <v>-0.22483113541331612</v>
      </c>
      <c r="T4760" s="65"/>
      <c r="U4760" s="65">
        <f t="shared" si="2346"/>
        <v>0.9772911597729117</v>
      </c>
      <c r="V4760" s="65">
        <f t="shared" si="2329"/>
        <v>0.97168306811640415</v>
      </c>
      <c r="W4760" s="65">
        <f t="shared" si="2330"/>
        <v>0.98892080426754203</v>
      </c>
      <c r="X4760" s="61">
        <f t="shared" si="2341"/>
        <v>6.8965517241380003E-3</v>
      </c>
      <c r="Y4760" s="66">
        <f t="shared" si="2331"/>
        <v>-1.5853658536585387E-2</v>
      </c>
      <c r="Z4760" s="61">
        <f t="shared" si="2332"/>
        <v>-4.4379891874445016E-3</v>
      </c>
      <c r="AA4760" s="67">
        <f t="shared" si="2333"/>
        <v>24.786000000000001</v>
      </c>
      <c r="AB4760" s="68">
        <f t="shared" si="2334"/>
        <v>2.2821576763485358E-2</v>
      </c>
      <c r="AC4760" s="69">
        <f t="shared" si="2335"/>
        <v>2.8464730290456427E-2</v>
      </c>
      <c r="AD4760" s="70">
        <f>_xlfn.PERCENTILE.EXC(AC4760:$AC$5675,0.5)</f>
        <v>6.4872291730678544E-2</v>
      </c>
      <c r="AE4760" s="70">
        <f>_xlfn.PERCENTILE.EXC($AC4760:AC$5675,0.35)</f>
        <v>3.8917056114617106E-2</v>
      </c>
      <c r="AF4760" s="71">
        <f t="shared" si="2347"/>
        <v>2.7667211145546659E-2</v>
      </c>
      <c r="AG4760" s="70">
        <f t="shared" si="2348"/>
        <v>-0.1471679463855744</v>
      </c>
      <c r="AH4760" s="70">
        <f t="shared" si="2349"/>
        <v>-0.19083398322381032</v>
      </c>
      <c r="AI4760" s="61" t="str">
        <f t="shared" si="2344"/>
        <v>Safety</v>
      </c>
      <c r="AJ4760" s="68" t="str">
        <f t="shared" si="2345"/>
        <v>Short VOL</v>
      </c>
      <c r="AK4760" s="72"/>
      <c r="AL4760" s="73"/>
      <c r="AM4760" s="72"/>
      <c r="AN4760" s="73"/>
      <c r="AO4760" s="74"/>
      <c r="AP4760" s="20"/>
      <c r="AQ4760" s="74"/>
      <c r="AR4760" s="20"/>
      <c r="AS4760" s="74"/>
      <c r="AT4760" s="20"/>
      <c r="AU4760" s="74" t="str">
        <f t="shared" si="2336"/>
        <v>00631L</v>
      </c>
      <c r="AV4760" s="20">
        <f t="shared" si="2342"/>
        <v>1</v>
      </c>
      <c r="AW4760" s="74" t="str">
        <f t="shared" si="2337"/>
        <v>00635U</v>
      </c>
      <c r="AX4760" s="20">
        <f t="shared" si="2338"/>
        <v>0</v>
      </c>
      <c r="AY4760" s="20">
        <f t="shared" si="2343"/>
        <v>1</v>
      </c>
      <c r="AZ4760" s="116">
        <v>39400</v>
      </c>
      <c r="BA4760" s="116"/>
      <c r="BB4760" s="20"/>
      <c r="BC4760" s="20"/>
      <c r="BD4760" s="76"/>
      <c r="BE4760" s="77"/>
      <c r="BF4760" s="77"/>
    </row>
    <row r="4761" spans="1:58" s="23" customFormat="1" ht="15.75" customHeight="1" x14ac:dyDescent="0.4">
      <c r="A4761" s="116">
        <v>39398</v>
      </c>
      <c r="B4761" s="112">
        <v>27.64</v>
      </c>
      <c r="C4761" s="112">
        <v>26.64</v>
      </c>
      <c r="D4761" s="112">
        <v>26.26</v>
      </c>
      <c r="E4761" s="112">
        <v>26.21</v>
      </c>
      <c r="F4761" s="112">
        <v>25.69</v>
      </c>
      <c r="G4761" s="112">
        <v>25.03</v>
      </c>
      <c r="H4761" s="113">
        <v>24.76</v>
      </c>
      <c r="I4761" s="90">
        <f t="shared" si="2339"/>
        <v>26.88</v>
      </c>
      <c r="J4761" s="90">
        <f t="shared" si="2340"/>
        <v>26.351200000000002</v>
      </c>
      <c r="K4761" s="114">
        <v>6</v>
      </c>
      <c r="L4761" s="115">
        <v>0.04</v>
      </c>
      <c r="M4761" s="11"/>
      <c r="N4761" s="90">
        <v>31.09</v>
      </c>
      <c r="O4761" s="90">
        <v>27.54</v>
      </c>
      <c r="P4761" s="90">
        <v>27.021720849217353</v>
      </c>
      <c r="Q4761" s="90">
        <v>24.77</v>
      </c>
      <c r="R4761" s="63">
        <f t="shared" si="2328"/>
        <v>23.471720849217352</v>
      </c>
      <c r="S4761" s="64">
        <f t="shared" si="2350"/>
        <v>9.087719298245614E-2</v>
      </c>
      <c r="T4761" s="65"/>
      <c r="U4761" s="65">
        <f t="shared" si="2346"/>
        <v>1.1289034132171387</v>
      </c>
      <c r="V4761" s="65">
        <f t="shared" si="2329"/>
        <v>1.1505558870023069</v>
      </c>
      <c r="W4761" s="65">
        <f t="shared" si="2330"/>
        <v>1.2551473556721842</v>
      </c>
      <c r="X4761" s="61">
        <f t="shared" si="2341"/>
        <v>-3.6179450072358899E-2</v>
      </c>
      <c r="Y4761" s="66">
        <f t="shared" si="2331"/>
        <v>-5.5322396032048804E-2</v>
      </c>
      <c r="Z4761" s="61">
        <f t="shared" si="2332"/>
        <v>-1.9672619047618932E-2</v>
      </c>
      <c r="AA4761" s="67">
        <f t="shared" si="2333"/>
        <v>26.880000000000003</v>
      </c>
      <c r="AB4761" s="68">
        <f t="shared" si="2334"/>
        <v>-0.11096815696365389</v>
      </c>
      <c r="AC4761" s="69">
        <f t="shared" si="2335"/>
        <v>-0.13541331617883556</v>
      </c>
      <c r="AD4761" s="70">
        <f>_xlfn.PERCENTILE.EXC(AC4761:$AC$5675,0.5)</f>
        <v>6.4887525562372261E-2</v>
      </c>
      <c r="AE4761" s="70">
        <f>_xlfn.PERCENTILE.EXC($AC4761:AC$5675,0.35)</f>
        <v>3.9054707947653963E-2</v>
      </c>
      <c r="AF4761" s="71">
        <f t="shared" si="2347"/>
        <v>2.7588538802468591E-2</v>
      </c>
      <c r="AG4761" s="70">
        <f t="shared" si="2348"/>
        <v>-0.14726259223850294</v>
      </c>
      <c r="AH4761" s="70">
        <f t="shared" si="2349"/>
        <v>-0.19088453520504869</v>
      </c>
      <c r="AI4761" s="61" t="str">
        <f t="shared" si="2344"/>
        <v>Safety</v>
      </c>
      <c r="AJ4761" s="68" t="str">
        <f t="shared" si="2345"/>
        <v>Safety</v>
      </c>
      <c r="AK4761" s="72"/>
      <c r="AL4761" s="73"/>
      <c r="AM4761" s="72"/>
      <c r="AN4761" s="73"/>
      <c r="AO4761" s="74"/>
      <c r="AP4761" s="20"/>
      <c r="AQ4761" s="74"/>
      <c r="AR4761" s="20"/>
      <c r="AS4761" s="74"/>
      <c r="AT4761" s="20"/>
      <c r="AU4761" s="74" t="str">
        <f t="shared" si="2336"/>
        <v>00635U</v>
      </c>
      <c r="AV4761" s="20">
        <f t="shared" si="2342"/>
        <v>0</v>
      </c>
      <c r="AW4761" s="74" t="str">
        <f t="shared" si="2337"/>
        <v>00635U</v>
      </c>
      <c r="AX4761" s="20">
        <f t="shared" si="2338"/>
        <v>0</v>
      </c>
      <c r="AY4761" s="20">
        <f t="shared" si="2343"/>
        <v>1</v>
      </c>
      <c r="AZ4761" s="116">
        <v>39399</v>
      </c>
      <c r="BA4761" s="116"/>
      <c r="BB4761" s="20"/>
      <c r="BC4761" s="20"/>
      <c r="BD4761" s="76"/>
      <c r="BE4761" s="77"/>
      <c r="BF4761" s="77"/>
    </row>
    <row r="4762" spans="1:58" s="23" customFormat="1" ht="15.75" customHeight="1" x14ac:dyDescent="0.4">
      <c r="A4762" s="116">
        <v>39395</v>
      </c>
      <c r="B4762" s="112">
        <v>26.96</v>
      </c>
      <c r="C4762" s="112">
        <v>26.36</v>
      </c>
      <c r="D4762" s="112">
        <v>26.09</v>
      </c>
      <c r="E4762" s="112">
        <v>26.04</v>
      </c>
      <c r="F4762" s="112">
        <v>25.6</v>
      </c>
      <c r="G4762" s="112">
        <v>25</v>
      </c>
      <c r="H4762" s="113">
        <v>24.68</v>
      </c>
      <c r="I4762" s="90">
        <f t="shared" si="2339"/>
        <v>26.527999999999999</v>
      </c>
      <c r="J4762" s="90">
        <f t="shared" si="2340"/>
        <v>26.165600000000001</v>
      </c>
      <c r="K4762" s="114">
        <v>7</v>
      </c>
      <c r="L4762" s="115">
        <v>0.04</v>
      </c>
      <c r="M4762" s="11"/>
      <c r="N4762" s="90">
        <v>28.5</v>
      </c>
      <c r="O4762" s="90">
        <v>27.04</v>
      </c>
      <c r="P4762" s="90">
        <v>26.746151599665531</v>
      </c>
      <c r="Q4762" s="90">
        <v>25.59</v>
      </c>
      <c r="R4762" s="63">
        <f t="shared" si="2328"/>
        <v>25.28615159966553</v>
      </c>
      <c r="S4762" s="64">
        <f t="shared" si="2350"/>
        <v>8.9449541284403661E-2</v>
      </c>
      <c r="T4762" s="65"/>
      <c r="U4762" s="65">
        <f t="shared" si="2346"/>
        <v>1.0539940828402368</v>
      </c>
      <c r="V4762" s="65">
        <f t="shared" si="2329"/>
        <v>1.0655738599924933</v>
      </c>
      <c r="W4762" s="65">
        <f t="shared" si="2330"/>
        <v>1.1137162954279016</v>
      </c>
      <c r="X4762" s="61">
        <f t="shared" si="2341"/>
        <v>-2.2255192878338333E-2</v>
      </c>
      <c r="Y4762" s="66">
        <f t="shared" si="2331"/>
        <v>-5.2227342549923172E-2</v>
      </c>
      <c r="Z4762" s="61">
        <f t="shared" si="2332"/>
        <v>-1.3661037394451049E-2</v>
      </c>
      <c r="AA4762" s="67">
        <f t="shared" si="2333"/>
        <v>26.527999999999999</v>
      </c>
      <c r="AB4762" s="68">
        <f t="shared" si="2334"/>
        <v>-5.4035087719298214E-2</v>
      </c>
      <c r="AC4762" s="69">
        <f t="shared" si="2335"/>
        <v>-6.9192982456140403E-2</v>
      </c>
      <c r="AD4762" s="70">
        <f>_xlfn.PERCENTILE.EXC(AC4762:$AC$5675,0.5)</f>
        <v>6.4924751374342032E-2</v>
      </c>
      <c r="AE4762" s="70">
        <f>_xlfn.PERCENTILE.EXC($AC4762:AC$5675,0.35)</f>
        <v>3.9169199874123609E-2</v>
      </c>
      <c r="AF4762" s="71">
        <f t="shared" si="2347"/>
        <v>2.7745610402818678E-2</v>
      </c>
      <c r="AG4762" s="70">
        <f t="shared" si="2348"/>
        <v>-0.14735723809143148</v>
      </c>
      <c r="AH4762" s="70">
        <f t="shared" si="2349"/>
        <v>-0.19093508718628704</v>
      </c>
      <c r="AI4762" s="61" t="str">
        <f t="shared" si="2344"/>
        <v>Safety</v>
      </c>
      <c r="AJ4762" s="68" t="str">
        <f t="shared" si="2345"/>
        <v>Safety</v>
      </c>
      <c r="AK4762" s="72"/>
      <c r="AL4762" s="73"/>
      <c r="AM4762" s="72"/>
      <c r="AN4762" s="73"/>
      <c r="AO4762" s="74"/>
      <c r="AP4762" s="20"/>
      <c r="AQ4762" s="74"/>
      <c r="AR4762" s="20"/>
      <c r="AS4762" s="74"/>
      <c r="AT4762" s="20"/>
      <c r="AU4762" s="74" t="str">
        <f t="shared" si="2336"/>
        <v>00635U</v>
      </c>
      <c r="AV4762" s="20">
        <f t="shared" si="2342"/>
        <v>0</v>
      </c>
      <c r="AW4762" s="74" t="str">
        <f t="shared" si="2337"/>
        <v>00635U</v>
      </c>
      <c r="AX4762" s="20">
        <f t="shared" si="2338"/>
        <v>0</v>
      </c>
      <c r="AY4762" s="20">
        <f t="shared" si="2343"/>
        <v>1</v>
      </c>
      <c r="AZ4762" s="116">
        <v>39398</v>
      </c>
      <c r="BA4762" s="116"/>
      <c r="BB4762" s="20"/>
      <c r="BC4762" s="20"/>
      <c r="BD4762" s="76"/>
      <c r="BE4762" s="77"/>
      <c r="BF4762" s="77"/>
    </row>
    <row r="4763" spans="1:58" s="23" customFormat="1" ht="15.75" customHeight="1" x14ac:dyDescent="0.4">
      <c r="A4763" s="116">
        <v>39394</v>
      </c>
      <c r="B4763" s="112">
        <v>25.24</v>
      </c>
      <c r="C4763" s="112">
        <v>25.05</v>
      </c>
      <c r="D4763" s="112">
        <v>25.1</v>
      </c>
      <c r="E4763" s="112">
        <v>24.97</v>
      </c>
      <c r="F4763" s="112">
        <v>24.8</v>
      </c>
      <c r="G4763" s="112">
        <v>24.35</v>
      </c>
      <c r="H4763" s="113">
        <v>24.32</v>
      </c>
      <c r="I4763" s="90">
        <f t="shared" si="2339"/>
        <v>25.110800000000001</v>
      </c>
      <c r="J4763" s="90">
        <f t="shared" si="2340"/>
        <v>25.084</v>
      </c>
      <c r="K4763" s="114">
        <v>8</v>
      </c>
      <c r="L4763" s="115">
        <v>0.04</v>
      </c>
      <c r="M4763" s="11"/>
      <c r="N4763" s="90">
        <v>26.16</v>
      </c>
      <c r="O4763" s="90">
        <v>25.56</v>
      </c>
      <c r="P4763" s="90">
        <v>25.613990462946202</v>
      </c>
      <c r="Q4763" s="90">
        <v>24.86</v>
      </c>
      <c r="R4763" s="63">
        <f t="shared" si="2328"/>
        <v>25.0139904629462</v>
      </c>
      <c r="S4763" s="64">
        <f t="shared" si="2350"/>
        <v>-1.2457531143827796E-2</v>
      </c>
      <c r="T4763" s="65"/>
      <c r="U4763" s="65">
        <f t="shared" si="2346"/>
        <v>1.023474178403756</v>
      </c>
      <c r="V4763" s="65">
        <f t="shared" si="2329"/>
        <v>1.0213168478314094</v>
      </c>
      <c r="W4763" s="65">
        <f t="shared" si="2330"/>
        <v>1.0522928399034595</v>
      </c>
      <c r="X4763" s="61">
        <f t="shared" si="2341"/>
        <v>-7.5277337559428578E-3</v>
      </c>
      <c r="Y4763" s="66">
        <f t="shared" si="2331"/>
        <v>-2.6031237484981921E-2</v>
      </c>
      <c r="Z4763" s="61">
        <f t="shared" si="2332"/>
        <v>-1.0672698599806254E-3</v>
      </c>
      <c r="AA4763" s="67">
        <f t="shared" si="2333"/>
        <v>25.110799999999998</v>
      </c>
      <c r="AB4763" s="68">
        <f t="shared" si="2334"/>
        <v>-3.5168195718654496E-2</v>
      </c>
      <c r="AC4763" s="69">
        <f t="shared" si="2335"/>
        <v>-4.0107033639143828E-2</v>
      </c>
      <c r="AD4763" s="70">
        <f>_xlfn.PERCENTILE.EXC(AC4763:$AC$5675,0.5)</f>
        <v>6.4961977186311817E-2</v>
      </c>
      <c r="AE4763" s="70">
        <f>_xlfn.PERCENTILE.EXC($AC4763:AC$5675,0.35)</f>
        <v>3.9238718440344489E-2</v>
      </c>
      <c r="AF4763" s="71">
        <f t="shared" si="2347"/>
        <v>2.7785087356071391E-2</v>
      </c>
      <c r="AG4763" s="70">
        <f t="shared" si="2348"/>
        <v>-0.14745188394436001</v>
      </c>
      <c r="AH4763" s="70">
        <f t="shared" si="2349"/>
        <v>-0.19098563916752542</v>
      </c>
      <c r="AI4763" s="61" t="str">
        <f t="shared" si="2344"/>
        <v>Safety</v>
      </c>
      <c r="AJ4763" s="68" t="str">
        <f t="shared" si="2345"/>
        <v>Safety</v>
      </c>
      <c r="AK4763" s="72"/>
      <c r="AL4763" s="73"/>
      <c r="AM4763" s="72"/>
      <c r="AN4763" s="73"/>
      <c r="AO4763" s="74"/>
      <c r="AP4763" s="20"/>
      <c r="AQ4763" s="74"/>
      <c r="AR4763" s="20"/>
      <c r="AS4763" s="74"/>
      <c r="AT4763" s="20"/>
      <c r="AU4763" s="74" t="str">
        <f t="shared" si="2336"/>
        <v>00635U</v>
      </c>
      <c r="AV4763" s="20">
        <f t="shared" si="2342"/>
        <v>0</v>
      </c>
      <c r="AW4763" s="74" t="str">
        <f t="shared" si="2337"/>
        <v>00635U</v>
      </c>
      <c r="AX4763" s="20">
        <f t="shared" si="2338"/>
        <v>0</v>
      </c>
      <c r="AY4763" s="20">
        <f t="shared" si="2343"/>
        <v>1</v>
      </c>
      <c r="AZ4763" s="116">
        <v>39395</v>
      </c>
      <c r="BA4763" s="116"/>
      <c r="BB4763" s="20"/>
      <c r="BC4763" s="20"/>
      <c r="BD4763" s="76"/>
      <c r="BE4763" s="77"/>
      <c r="BF4763" s="77"/>
    </row>
    <row r="4764" spans="1:58" s="23" customFormat="1" ht="15.75" customHeight="1" x14ac:dyDescent="0.4">
      <c r="A4764" s="116">
        <v>39393</v>
      </c>
      <c r="B4764" s="112">
        <v>25.22</v>
      </c>
      <c r="C4764" s="112">
        <v>25.23</v>
      </c>
      <c r="D4764" s="112">
        <v>25.17</v>
      </c>
      <c r="E4764" s="112">
        <v>25.15</v>
      </c>
      <c r="F4764" s="112">
        <v>24.96</v>
      </c>
      <c r="G4764" s="112">
        <v>24.63</v>
      </c>
      <c r="H4764" s="113">
        <v>24.75</v>
      </c>
      <c r="I4764" s="90">
        <f t="shared" si="2339"/>
        <v>25.226399999999998</v>
      </c>
      <c r="J4764" s="90">
        <f t="shared" si="2340"/>
        <v>25.191600000000001</v>
      </c>
      <c r="K4764" s="114">
        <v>9</v>
      </c>
      <c r="L4764" s="115">
        <v>0.04</v>
      </c>
      <c r="M4764" s="11"/>
      <c r="N4764" s="90">
        <v>26.49</v>
      </c>
      <c r="O4764" s="90">
        <v>25.38</v>
      </c>
      <c r="P4764" s="90">
        <v>25.508443233977367</v>
      </c>
      <c r="Q4764" s="90">
        <v>24.67</v>
      </c>
      <c r="R4764" s="63">
        <f t="shared" si="2328"/>
        <v>24.398443233977371</v>
      </c>
      <c r="S4764" s="64">
        <f t="shared" si="2350"/>
        <v>0.23842917251051882</v>
      </c>
      <c r="T4764" s="65"/>
      <c r="U4764" s="65">
        <f t="shared" si="2346"/>
        <v>1.0437352245862883</v>
      </c>
      <c r="V4764" s="65">
        <f t="shared" si="2329"/>
        <v>1.0384796812968653</v>
      </c>
      <c r="W4764" s="65">
        <f t="shared" si="2330"/>
        <v>1.0737738143494122</v>
      </c>
      <c r="X4764" s="61">
        <f t="shared" si="2341"/>
        <v>3.9651070578911832E-4</v>
      </c>
      <c r="Y4764" s="66">
        <f t="shared" si="2331"/>
        <v>-1.5904572564612269E-2</v>
      </c>
      <c r="Z4764" s="61">
        <f t="shared" si="2332"/>
        <v>-1.3795071829510773E-3</v>
      </c>
      <c r="AA4764" s="67">
        <f t="shared" si="2333"/>
        <v>25.226399999999998</v>
      </c>
      <c r="AB4764" s="68">
        <f t="shared" si="2334"/>
        <v>-4.7942619856549629E-2</v>
      </c>
      <c r="AC4764" s="69">
        <f t="shared" si="2335"/>
        <v>-4.7701019252548146E-2</v>
      </c>
      <c r="AD4764" s="70">
        <f>_xlfn.PERCENTILE.EXC(AC4764:$AC$5675,0.5)</f>
        <v>6.5082194450175712E-2</v>
      </c>
      <c r="AE4764" s="70">
        <f>_xlfn.PERCENTILE.EXC($AC4764:AC$5675,0.35)</f>
        <v>3.9314619624916086E-2</v>
      </c>
      <c r="AF4764" s="71">
        <f t="shared" si="2347"/>
        <v>2.7846400542418846E-2</v>
      </c>
      <c r="AG4764" s="70">
        <f t="shared" si="2348"/>
        <v>-0.14754652979728855</v>
      </c>
      <c r="AH4764" s="70">
        <f t="shared" si="2349"/>
        <v>-0.1910361911487638</v>
      </c>
      <c r="AI4764" s="61" t="str">
        <f t="shared" si="2344"/>
        <v>Safety</v>
      </c>
      <c r="AJ4764" s="68" t="str">
        <f t="shared" si="2345"/>
        <v>Safety</v>
      </c>
      <c r="AK4764" s="72"/>
      <c r="AL4764" s="73"/>
      <c r="AM4764" s="72"/>
      <c r="AN4764" s="73"/>
      <c r="AO4764" s="74"/>
      <c r="AP4764" s="20"/>
      <c r="AQ4764" s="74"/>
      <c r="AR4764" s="20"/>
      <c r="AS4764" s="74"/>
      <c r="AT4764" s="20"/>
      <c r="AU4764" s="74" t="str">
        <f t="shared" si="2336"/>
        <v>00635U</v>
      </c>
      <c r="AV4764" s="20">
        <f t="shared" si="2342"/>
        <v>0</v>
      </c>
      <c r="AW4764" s="74" t="str">
        <f t="shared" si="2337"/>
        <v>00635U</v>
      </c>
      <c r="AX4764" s="20">
        <f t="shared" si="2338"/>
        <v>0</v>
      </c>
      <c r="AY4764" s="20">
        <f t="shared" si="2343"/>
        <v>1</v>
      </c>
      <c r="AZ4764" s="116">
        <v>39394</v>
      </c>
      <c r="BA4764" s="116"/>
      <c r="BB4764" s="20"/>
      <c r="BC4764" s="20"/>
      <c r="BD4764" s="76"/>
      <c r="BE4764" s="77"/>
      <c r="BF4764" s="77"/>
    </row>
    <row r="4765" spans="1:58" s="23" customFormat="1" ht="15.75" customHeight="1" x14ac:dyDescent="0.4">
      <c r="A4765" s="116">
        <v>39392</v>
      </c>
      <c r="B4765" s="112">
        <v>22.45</v>
      </c>
      <c r="C4765" s="112">
        <v>22.92</v>
      </c>
      <c r="D4765" s="112">
        <v>23.2</v>
      </c>
      <c r="E4765" s="112">
        <v>23.18</v>
      </c>
      <c r="F4765" s="112">
        <v>23.2</v>
      </c>
      <c r="G4765" s="112">
        <v>23.18</v>
      </c>
      <c r="H4765" s="113">
        <v>23.15</v>
      </c>
      <c r="I4765" s="90">
        <f t="shared" si="2339"/>
        <v>22.731999999999999</v>
      </c>
      <c r="J4765" s="90">
        <f t="shared" si="2340"/>
        <v>23.088000000000001</v>
      </c>
      <c r="K4765" s="114">
        <v>10</v>
      </c>
      <c r="L4765" s="115">
        <v>0.04</v>
      </c>
      <c r="M4765" s="11"/>
      <c r="N4765" s="90">
        <v>21.39</v>
      </c>
      <c r="O4765" s="90">
        <v>22.27</v>
      </c>
      <c r="P4765" s="90">
        <v>23.210790685330764</v>
      </c>
      <c r="Q4765" s="90">
        <v>23.11</v>
      </c>
      <c r="R4765" s="63">
        <f t="shared" si="2328"/>
        <v>24.090790685330759</v>
      </c>
      <c r="S4765" s="64">
        <f t="shared" si="2350"/>
        <v>-0.12011517893870828</v>
      </c>
      <c r="T4765" s="65"/>
      <c r="U4765" s="65">
        <f t="shared" si="2346"/>
        <v>0.96048495734171535</v>
      </c>
      <c r="V4765" s="65">
        <f t="shared" si="2329"/>
        <v>0.92155412928343261</v>
      </c>
      <c r="W4765" s="65">
        <f t="shared" si="2330"/>
        <v>0.92557334487234966</v>
      </c>
      <c r="X4765" s="61">
        <f t="shared" si="2341"/>
        <v>2.0935412026726167E-2</v>
      </c>
      <c r="Y4765" s="66">
        <f t="shared" si="2331"/>
        <v>-1.2942191544435349E-3</v>
      </c>
      <c r="Z4765" s="61">
        <f t="shared" si="2332"/>
        <v>1.5660742565546438E-2</v>
      </c>
      <c r="AA4765" s="67">
        <f t="shared" si="2333"/>
        <v>22.731999999999999</v>
      </c>
      <c r="AB4765" s="68">
        <f t="shared" si="2334"/>
        <v>4.9555867227676423E-2</v>
      </c>
      <c r="AC4765" s="69">
        <f t="shared" si="2335"/>
        <v>6.2739597942963937E-2</v>
      </c>
      <c r="AD4765" s="70">
        <f>_xlfn.PERCENTILE.EXC(AC4765:$AC$5675,0.5)</f>
        <v>6.5202411714039593E-2</v>
      </c>
      <c r="AE4765" s="70">
        <f>_xlfn.PERCENTILE.EXC($AC4765:AC$5675,0.35)</f>
        <v>3.9437519816993762E-2</v>
      </c>
      <c r="AF4765" s="71">
        <f t="shared" si="2347"/>
        <v>2.7892331683485181E-2</v>
      </c>
      <c r="AG4765" s="70">
        <f t="shared" si="2348"/>
        <v>-0.14764117565021709</v>
      </c>
      <c r="AH4765" s="70">
        <f t="shared" si="2349"/>
        <v>-0.19108674313000215</v>
      </c>
      <c r="AI4765" s="61" t="str">
        <f t="shared" si="2344"/>
        <v>Safety</v>
      </c>
      <c r="AJ4765" s="68" t="str">
        <f t="shared" si="2345"/>
        <v>Short VOL</v>
      </c>
      <c r="AK4765" s="72"/>
      <c r="AL4765" s="73"/>
      <c r="AM4765" s="72"/>
      <c r="AN4765" s="73"/>
      <c r="AO4765" s="74"/>
      <c r="AP4765" s="20"/>
      <c r="AQ4765" s="74"/>
      <c r="AR4765" s="20"/>
      <c r="AS4765" s="74"/>
      <c r="AT4765" s="20"/>
      <c r="AU4765" s="74" t="str">
        <f t="shared" si="2336"/>
        <v>00631L</v>
      </c>
      <c r="AV4765" s="20">
        <f t="shared" si="2342"/>
        <v>1</v>
      </c>
      <c r="AW4765" s="74" t="str">
        <f t="shared" si="2337"/>
        <v>00631L</v>
      </c>
      <c r="AX4765" s="20">
        <f t="shared" si="2338"/>
        <v>1</v>
      </c>
      <c r="AY4765" s="20">
        <f t="shared" si="2343"/>
        <v>1</v>
      </c>
      <c r="AZ4765" s="116">
        <v>39393</v>
      </c>
      <c r="BA4765" s="116"/>
      <c r="BB4765" s="20"/>
      <c r="BC4765" s="20"/>
      <c r="BD4765" s="76"/>
      <c r="BE4765" s="77"/>
      <c r="BF4765" s="77"/>
    </row>
    <row r="4766" spans="1:58" s="23" customFormat="1" ht="15.75" customHeight="1" x14ac:dyDescent="0.4">
      <c r="A4766" s="116">
        <v>39391</v>
      </c>
      <c r="B4766" s="112">
        <v>23.94</v>
      </c>
      <c r="C4766" s="112">
        <v>23.91</v>
      </c>
      <c r="D4766" s="112">
        <v>23.83</v>
      </c>
      <c r="E4766" s="112">
        <v>23.8</v>
      </c>
      <c r="F4766" s="112">
        <v>23.69</v>
      </c>
      <c r="G4766" s="112">
        <v>23.64</v>
      </c>
      <c r="H4766" s="113">
        <v>23.61</v>
      </c>
      <c r="I4766" s="90">
        <f t="shared" si="2339"/>
        <v>23.923200000000001</v>
      </c>
      <c r="J4766" s="90">
        <f t="shared" si="2340"/>
        <v>23.865199999999998</v>
      </c>
      <c r="K4766" s="114">
        <v>11</v>
      </c>
      <c r="L4766" s="115">
        <v>0.04</v>
      </c>
      <c r="M4766" s="11"/>
      <c r="N4766" s="90">
        <v>24.31</v>
      </c>
      <c r="O4766" s="90">
        <v>24.05</v>
      </c>
      <c r="P4766" s="90">
        <v>24.42390979867217</v>
      </c>
      <c r="Q4766" s="90">
        <v>23.82</v>
      </c>
      <c r="R4766" s="63">
        <f t="shared" si="2328"/>
        <v>24.163909798672169</v>
      </c>
      <c r="S4766" s="64">
        <f t="shared" si="2350"/>
        <v>5.6497175141242813E-2</v>
      </c>
      <c r="T4766" s="65"/>
      <c r="U4766" s="65">
        <f t="shared" si="2346"/>
        <v>1.0108108108108107</v>
      </c>
      <c r="V4766" s="65">
        <f t="shared" si="2329"/>
        <v>0.9953361357943451</v>
      </c>
      <c r="W4766" s="65">
        <f t="shared" si="2330"/>
        <v>1.0205709487825356</v>
      </c>
      <c r="X4766" s="61">
        <f t="shared" si="2341"/>
        <v>-1.2531328320802479E-3</v>
      </c>
      <c r="Y4766" s="66">
        <f t="shared" si="2331"/>
        <v>-7.9831932773109775E-3</v>
      </c>
      <c r="Z4766" s="61">
        <f t="shared" si="2332"/>
        <v>-2.4244248261103608E-3</v>
      </c>
      <c r="AA4766" s="67">
        <f t="shared" si="2333"/>
        <v>23.923200000000001</v>
      </c>
      <c r="AB4766" s="68">
        <f t="shared" si="2334"/>
        <v>-1.522007404360335E-2</v>
      </c>
      <c r="AC4766" s="69">
        <f t="shared" si="2335"/>
        <v>-1.591114767585345E-2</v>
      </c>
      <c r="AD4766" s="70">
        <f>_xlfn.PERCENTILE.EXC(AC4766:$AC$5675,0.5)</f>
        <v>6.5318488574302475E-2</v>
      </c>
      <c r="AE4766" s="70">
        <f>_xlfn.PERCENTILE.EXC($AC4766:AC$5675,0.35)</f>
        <v>3.9350186545209331E-2</v>
      </c>
      <c r="AF4766" s="71">
        <f t="shared" si="2347"/>
        <v>2.7881512963121923E-2</v>
      </c>
      <c r="AG4766" s="70">
        <f t="shared" si="2348"/>
        <v>-0.14773582150314565</v>
      </c>
      <c r="AH4766" s="70">
        <f t="shared" si="2349"/>
        <v>-0.19113729511124053</v>
      </c>
      <c r="AI4766" s="61" t="str">
        <f t="shared" si="2344"/>
        <v>Safety</v>
      </c>
      <c r="AJ4766" s="68" t="str">
        <f t="shared" si="2345"/>
        <v>Safety</v>
      </c>
      <c r="AK4766" s="72"/>
      <c r="AL4766" s="73"/>
      <c r="AM4766" s="72"/>
      <c r="AN4766" s="73"/>
      <c r="AO4766" s="74"/>
      <c r="AP4766" s="20"/>
      <c r="AQ4766" s="74"/>
      <c r="AR4766" s="20"/>
      <c r="AS4766" s="74"/>
      <c r="AT4766" s="20"/>
      <c r="AU4766" s="74" t="str">
        <f t="shared" si="2336"/>
        <v>00635U</v>
      </c>
      <c r="AV4766" s="20">
        <f t="shared" si="2342"/>
        <v>0</v>
      </c>
      <c r="AW4766" s="74" t="str">
        <f t="shared" si="2337"/>
        <v>00635U</v>
      </c>
      <c r="AX4766" s="20">
        <f t="shared" si="2338"/>
        <v>0</v>
      </c>
      <c r="AY4766" s="20">
        <f t="shared" si="2343"/>
        <v>1</v>
      </c>
      <c r="AZ4766" s="116">
        <v>39392</v>
      </c>
      <c r="BA4766" s="116"/>
      <c r="BB4766" s="20"/>
      <c r="BC4766" s="20"/>
      <c r="BD4766" s="76"/>
      <c r="BE4766" s="77"/>
      <c r="BF4766" s="77"/>
    </row>
    <row r="4767" spans="1:58" s="23" customFormat="1" ht="15.75" customHeight="1" x14ac:dyDescent="0.4">
      <c r="A4767" s="116">
        <v>39388</v>
      </c>
      <c r="B4767" s="112">
        <v>22.98</v>
      </c>
      <c r="C4767" s="112">
        <v>23.07</v>
      </c>
      <c r="D4767" s="112">
        <v>23.11</v>
      </c>
      <c r="E4767" s="112">
        <v>23.19</v>
      </c>
      <c r="F4767" s="112">
        <v>23.22</v>
      </c>
      <c r="G4767" s="112">
        <v>23.06</v>
      </c>
      <c r="H4767" s="113">
        <v>22.86</v>
      </c>
      <c r="I4767" s="90">
        <f t="shared" si="2339"/>
        <v>23.026800000000001</v>
      </c>
      <c r="J4767" s="90">
        <f t="shared" si="2340"/>
        <v>23.090800000000002</v>
      </c>
      <c r="K4767" s="114">
        <v>12</v>
      </c>
      <c r="L4767" s="115">
        <v>0.04</v>
      </c>
      <c r="M4767" s="11"/>
      <c r="N4767" s="90">
        <v>23.01</v>
      </c>
      <c r="O4767" s="90">
        <v>23.22</v>
      </c>
      <c r="P4767" s="90">
        <v>23.861727268010416</v>
      </c>
      <c r="Q4767" s="90">
        <v>23.33</v>
      </c>
      <c r="R4767" s="63">
        <f t="shared" ref="R4767:R4830" si="2351">(O4767+P4767)-(N4767+M4767)</f>
        <v>24.07172726801041</v>
      </c>
      <c r="S4767" s="64">
        <f t="shared" si="2350"/>
        <v>-8.61697544161996E-3</v>
      </c>
      <c r="T4767" s="65"/>
      <c r="U4767" s="65">
        <f t="shared" si="2346"/>
        <v>0.99095607235142136</v>
      </c>
      <c r="V4767" s="65">
        <f t="shared" si="2329"/>
        <v>0.96430571607646109</v>
      </c>
      <c r="W4767" s="65">
        <f t="shared" si="2330"/>
        <v>0.98628375482211761</v>
      </c>
      <c r="X4767" s="61">
        <f t="shared" si="2341"/>
        <v>3.9164490861618734E-3</v>
      </c>
      <c r="Y4767" s="66">
        <f t="shared" si="2331"/>
        <v>-1.4230271668822847E-2</v>
      </c>
      <c r="Z4767" s="61">
        <f t="shared" si="2332"/>
        <v>2.7793701252453685E-3</v>
      </c>
      <c r="AA4767" s="67">
        <f t="shared" si="2333"/>
        <v>23.026800000000001</v>
      </c>
      <c r="AB4767" s="68">
        <f t="shared" si="2334"/>
        <v>-1.3037809647979634E-3</v>
      </c>
      <c r="AC4767" s="69">
        <f t="shared" si="2335"/>
        <v>7.3011734028682852E-4</v>
      </c>
      <c r="AD4767" s="70">
        <f>_xlfn.PERCENTILE.EXC(AC4767:$AC$5675,0.5)</f>
        <v>6.543456543456537E-2</v>
      </c>
      <c r="AE4767" s="70">
        <f>_xlfn.PERCENTILE.EXC($AC4767:AC$5675,0.35)</f>
        <v>3.9541844534450463E-2</v>
      </c>
      <c r="AF4767" s="71">
        <f t="shared" si="2347"/>
        <v>2.7909332529770299E-2</v>
      </c>
      <c r="AG4767" s="70">
        <f t="shared" si="2348"/>
        <v>-0.14783046735607419</v>
      </c>
      <c r="AH4767" s="70">
        <f t="shared" si="2349"/>
        <v>-0.19118784709247891</v>
      </c>
      <c r="AI4767" s="61" t="str">
        <f t="shared" si="2344"/>
        <v>Safety</v>
      </c>
      <c r="AJ4767" s="68" t="str">
        <f t="shared" si="2345"/>
        <v>Safety</v>
      </c>
      <c r="AK4767" s="72"/>
      <c r="AL4767" s="73"/>
      <c r="AM4767" s="72"/>
      <c r="AN4767" s="73"/>
      <c r="AO4767" s="74"/>
      <c r="AP4767" s="20"/>
      <c r="AQ4767" s="74"/>
      <c r="AR4767" s="20"/>
      <c r="AS4767" s="74"/>
      <c r="AT4767" s="20"/>
      <c r="AU4767" s="74" t="str">
        <f t="shared" si="2336"/>
        <v>00635U</v>
      </c>
      <c r="AV4767" s="20">
        <f t="shared" si="2342"/>
        <v>0</v>
      </c>
      <c r="AW4767" s="74" t="str">
        <f t="shared" si="2337"/>
        <v>00635U</v>
      </c>
      <c r="AX4767" s="20">
        <f t="shared" si="2338"/>
        <v>0</v>
      </c>
      <c r="AY4767" s="20">
        <f t="shared" si="2343"/>
        <v>1</v>
      </c>
      <c r="AZ4767" s="116">
        <v>39391</v>
      </c>
      <c r="BA4767" s="116"/>
      <c r="BB4767" s="20"/>
      <c r="BC4767" s="20"/>
      <c r="BD4767" s="76"/>
      <c r="BE4767" s="77"/>
      <c r="BF4767" s="77"/>
    </row>
    <row r="4768" spans="1:58" s="23" customFormat="1" ht="15.75" customHeight="1" x14ac:dyDescent="0.4">
      <c r="A4768" s="116">
        <v>39387</v>
      </c>
      <c r="B4768" s="112">
        <v>22.33</v>
      </c>
      <c r="C4768" s="112">
        <v>22.46</v>
      </c>
      <c r="D4768" s="112">
        <v>22.48</v>
      </c>
      <c r="E4768" s="112">
        <v>22.37</v>
      </c>
      <c r="F4768" s="112">
        <v>22.18</v>
      </c>
      <c r="G4768" s="112">
        <v>22.09</v>
      </c>
      <c r="H4768" s="113">
        <v>22.2</v>
      </c>
      <c r="I4768" s="90">
        <f t="shared" si="2339"/>
        <v>22.392399999999999</v>
      </c>
      <c r="J4768" s="90">
        <f t="shared" si="2340"/>
        <v>22.4696</v>
      </c>
      <c r="K4768" s="114">
        <v>13</v>
      </c>
      <c r="L4768" s="115">
        <v>0.04</v>
      </c>
      <c r="M4768" s="11"/>
      <c r="N4768" s="90">
        <v>23.21</v>
      </c>
      <c r="O4768" s="90">
        <v>22.99</v>
      </c>
      <c r="P4768" s="90">
        <v>23.679129846568838</v>
      </c>
      <c r="Q4768" s="90">
        <v>23.23</v>
      </c>
      <c r="R4768" s="63">
        <f t="shared" si="2351"/>
        <v>23.459129846568835</v>
      </c>
      <c r="S4768" s="64">
        <f t="shared" si="2350"/>
        <v>0.25256341068537502</v>
      </c>
      <c r="T4768" s="65"/>
      <c r="U4768" s="65">
        <f t="shared" si="2346"/>
        <v>1.0095693779904307</v>
      </c>
      <c r="V4768" s="65">
        <f t="shared" si="2329"/>
        <v>0.98018804535434334</v>
      </c>
      <c r="W4768" s="65">
        <f t="shared" si="2330"/>
        <v>0.99913904433921652</v>
      </c>
      <c r="X4768" s="61">
        <f t="shared" si="2341"/>
        <v>5.8217644424542123E-3</v>
      </c>
      <c r="Y4768" s="66">
        <f t="shared" si="2331"/>
        <v>-7.5994635672776796E-3</v>
      </c>
      <c r="Z4768" s="61">
        <f t="shared" si="2332"/>
        <v>3.447598292277794E-3</v>
      </c>
      <c r="AA4768" s="67">
        <f t="shared" si="2333"/>
        <v>22.392399999999999</v>
      </c>
      <c r="AB4768" s="68">
        <f t="shared" si="2334"/>
        <v>-3.7914691943128069E-2</v>
      </c>
      <c r="AC4768" s="69">
        <f t="shared" si="2335"/>
        <v>-3.5226195605342625E-2</v>
      </c>
      <c r="AD4768" s="70">
        <f>_xlfn.PERCENTILE.EXC(AC4768:$AC$5675,0.5)</f>
        <v>6.5462596939994899E-2</v>
      </c>
      <c r="AE4768" s="70">
        <f>_xlfn.PERCENTILE.EXC($AC4768:AC$5675,0.35)</f>
        <v>3.971975408819186E-2</v>
      </c>
      <c r="AF4768" s="71">
        <f t="shared" si="2347"/>
        <v>2.8052894597774717E-2</v>
      </c>
      <c r="AG4768" s="70">
        <f t="shared" si="2348"/>
        <v>-0.14792511320900273</v>
      </c>
      <c r="AH4768" s="70">
        <f t="shared" si="2349"/>
        <v>-0.19123839907371726</v>
      </c>
      <c r="AI4768" s="61" t="str">
        <f t="shared" si="2344"/>
        <v>Safety</v>
      </c>
      <c r="AJ4768" s="68" t="str">
        <f t="shared" si="2345"/>
        <v>Safety</v>
      </c>
      <c r="AK4768" s="72"/>
      <c r="AL4768" s="73"/>
      <c r="AM4768" s="72"/>
      <c r="AN4768" s="73"/>
      <c r="AO4768" s="74"/>
      <c r="AP4768" s="20"/>
      <c r="AQ4768" s="74"/>
      <c r="AR4768" s="20"/>
      <c r="AS4768" s="74"/>
      <c r="AT4768" s="20"/>
      <c r="AU4768" s="74" t="str">
        <f t="shared" si="2336"/>
        <v>00635U</v>
      </c>
      <c r="AV4768" s="20">
        <f t="shared" si="2342"/>
        <v>0</v>
      </c>
      <c r="AW4768" s="74" t="str">
        <f t="shared" si="2337"/>
        <v>00635U</v>
      </c>
      <c r="AX4768" s="20">
        <f t="shared" si="2338"/>
        <v>0</v>
      </c>
      <c r="AY4768" s="20">
        <f t="shared" si="2343"/>
        <v>1</v>
      </c>
      <c r="AZ4768" s="116">
        <v>39388</v>
      </c>
      <c r="BA4768" s="116"/>
      <c r="BB4768" s="20"/>
      <c r="BC4768" s="20"/>
      <c r="BD4768" s="76"/>
      <c r="BE4768" s="77"/>
      <c r="BF4768" s="77"/>
    </row>
    <row r="4769" spans="1:58" s="23" customFormat="1" ht="15.75" customHeight="1" x14ac:dyDescent="0.4">
      <c r="A4769" s="116">
        <v>39386</v>
      </c>
      <c r="B4769" s="112">
        <v>19.059999999999999</v>
      </c>
      <c r="C4769" s="112">
        <v>20.3</v>
      </c>
      <c r="D4769" s="112">
        <v>20.8</v>
      </c>
      <c r="E4769" s="112">
        <v>20.89</v>
      </c>
      <c r="F4769" s="112">
        <v>20.95</v>
      </c>
      <c r="G4769" s="112">
        <v>20.98</v>
      </c>
      <c r="H4769" s="113">
        <v>21.01</v>
      </c>
      <c r="I4769" s="90">
        <f t="shared" si="2339"/>
        <v>19.605599999999999</v>
      </c>
      <c r="J4769" s="90">
        <f t="shared" si="2340"/>
        <v>20.52</v>
      </c>
      <c r="K4769" s="114">
        <v>14</v>
      </c>
      <c r="L4769" s="115">
        <v>0.04</v>
      </c>
      <c r="M4769" s="11"/>
      <c r="N4769" s="90">
        <v>18.53</v>
      </c>
      <c r="O4769" s="90">
        <v>19.809999999999999</v>
      </c>
      <c r="P4769" s="90">
        <v>21.311173368684265</v>
      </c>
      <c r="Q4769" s="90">
        <v>21.64</v>
      </c>
      <c r="R4769" s="63">
        <f t="shared" si="2351"/>
        <v>22.591173368684267</v>
      </c>
      <c r="S4769" s="64">
        <f t="shared" si="2350"/>
        <v>-0.12055054579971519</v>
      </c>
      <c r="T4769" s="65"/>
      <c r="U4769" s="65">
        <f t="shared" si="2346"/>
        <v>0.93538616860171642</v>
      </c>
      <c r="V4769" s="65">
        <f t="shared" si="2329"/>
        <v>0.86949693850404952</v>
      </c>
      <c r="W4769" s="65">
        <f t="shared" si="2330"/>
        <v>0.85628465804066545</v>
      </c>
      <c r="X4769" s="61">
        <f t="shared" si="2341"/>
        <v>6.5057712486883634E-2</v>
      </c>
      <c r="Y4769" s="66">
        <f t="shared" si="2331"/>
        <v>5.7443752991862612E-3</v>
      </c>
      <c r="Z4769" s="61">
        <f t="shared" si="2332"/>
        <v>4.663973558575104E-2</v>
      </c>
      <c r="AA4769" s="67">
        <f t="shared" si="2333"/>
        <v>19.605599999999999</v>
      </c>
      <c r="AB4769" s="68">
        <f t="shared" si="2334"/>
        <v>2.8602266594711146E-2</v>
      </c>
      <c r="AC4769" s="69">
        <f t="shared" si="2335"/>
        <v>5.804641122504036E-2</v>
      </c>
      <c r="AD4769" s="70">
        <f>_xlfn.PERCENTILE.EXC(AC4769:$AC$5675,0.5)</f>
        <v>6.5490628445424415E-2</v>
      </c>
      <c r="AE4769" s="70">
        <f>_xlfn.PERCENTILE.EXC($AC4769:AC$5675,0.35)</f>
        <v>3.9737239194995048E-2</v>
      </c>
      <c r="AF4769" s="71">
        <f t="shared" si="2347"/>
        <v>2.8244394691850593E-2</v>
      </c>
      <c r="AG4769" s="70">
        <f t="shared" si="2348"/>
        <v>-0.14801975906193127</v>
      </c>
      <c r="AH4769" s="70">
        <f t="shared" si="2349"/>
        <v>-0.19128895105495564</v>
      </c>
      <c r="AI4769" s="61" t="str">
        <f t="shared" si="2344"/>
        <v>Safety</v>
      </c>
      <c r="AJ4769" s="68" t="str">
        <f t="shared" si="2345"/>
        <v>Short VOL</v>
      </c>
      <c r="AK4769" s="72"/>
      <c r="AL4769" s="73"/>
      <c r="AM4769" s="72"/>
      <c r="AN4769" s="73"/>
      <c r="AO4769" s="74"/>
      <c r="AP4769" s="20"/>
      <c r="AQ4769" s="74"/>
      <c r="AR4769" s="20"/>
      <c r="AS4769" s="74"/>
      <c r="AT4769" s="20"/>
      <c r="AU4769" s="74" t="str">
        <f t="shared" si="2336"/>
        <v>00631L</v>
      </c>
      <c r="AV4769" s="20">
        <f t="shared" si="2342"/>
        <v>1</v>
      </c>
      <c r="AW4769" s="74" t="str">
        <f t="shared" si="2337"/>
        <v>00631L</v>
      </c>
      <c r="AX4769" s="20">
        <f t="shared" si="2338"/>
        <v>1</v>
      </c>
      <c r="AY4769" s="20">
        <f t="shared" si="2343"/>
        <v>1</v>
      </c>
      <c r="AZ4769" s="116">
        <v>39387</v>
      </c>
      <c r="BA4769" s="116"/>
      <c r="BB4769" s="20"/>
      <c r="BC4769" s="20"/>
      <c r="BD4769" s="76"/>
      <c r="BE4769" s="77"/>
      <c r="BF4769" s="77"/>
    </row>
    <row r="4770" spans="1:58" s="23" customFormat="1" ht="15.75" customHeight="1" x14ac:dyDescent="0.4">
      <c r="A4770" s="116">
        <v>39385</v>
      </c>
      <c r="B4770" s="112">
        <v>20.96</v>
      </c>
      <c r="C4770" s="112">
        <v>21.64</v>
      </c>
      <c r="D4770" s="112">
        <v>21.92</v>
      </c>
      <c r="E4770" s="112">
        <v>21.77</v>
      </c>
      <c r="F4770" s="112">
        <v>21.74</v>
      </c>
      <c r="G4770" s="112">
        <v>21.74</v>
      </c>
      <c r="H4770" s="113">
        <v>21.69</v>
      </c>
      <c r="I4770" s="90">
        <f t="shared" si="2339"/>
        <v>21.231999999999999</v>
      </c>
      <c r="J4770" s="90">
        <f t="shared" si="2340"/>
        <v>21.752000000000002</v>
      </c>
      <c r="K4770" s="114">
        <v>15</v>
      </c>
      <c r="L4770" s="115">
        <v>0.04</v>
      </c>
      <c r="M4770" s="11"/>
      <c r="N4770" s="90">
        <v>21.07</v>
      </c>
      <c r="O4770" s="90">
        <v>21.46</v>
      </c>
      <c r="P4770" s="90">
        <v>22.324576612882559</v>
      </c>
      <c r="Q4770" s="90">
        <v>22.28</v>
      </c>
      <c r="R4770" s="63">
        <f t="shared" si="2351"/>
        <v>22.71457661288256</v>
      </c>
      <c r="S4770" s="64">
        <f t="shared" si="2350"/>
        <v>6.039255158530444E-2</v>
      </c>
      <c r="T4770" s="65"/>
      <c r="U4770" s="65">
        <f t="shared" si="2346"/>
        <v>0.98182665424044735</v>
      </c>
      <c r="V4770" s="65">
        <f t="shared" si="2329"/>
        <v>0.94380289334765721</v>
      </c>
      <c r="W4770" s="65">
        <f t="shared" si="2330"/>
        <v>0.94569120287253139</v>
      </c>
      <c r="X4770" s="61">
        <f t="shared" si="2341"/>
        <v>3.2442748091603038E-2</v>
      </c>
      <c r="Y4770" s="66">
        <f t="shared" si="2331"/>
        <v>-3.6747818098299629E-3</v>
      </c>
      <c r="Z4770" s="61">
        <f t="shared" si="2332"/>
        <v>2.4491333835719817E-2</v>
      </c>
      <c r="AA4770" s="67">
        <f t="shared" si="2333"/>
        <v>21.231999999999999</v>
      </c>
      <c r="AB4770" s="68">
        <f t="shared" si="2334"/>
        <v>-5.220692928334097E-3</v>
      </c>
      <c r="AC4770" s="69">
        <f t="shared" si="2335"/>
        <v>7.6886568580920283E-3</v>
      </c>
      <c r="AD4770" s="70">
        <f>_xlfn.PERCENTILE.EXC(AC4770:$AC$5675,0.5)</f>
        <v>6.5508108136958398E-2</v>
      </c>
      <c r="AE4770" s="70">
        <f>_xlfn.PERCENTILE.EXC($AC4770:AC$5675,0.35)</f>
        <v>3.9727824137485643E-2</v>
      </c>
      <c r="AF4770" s="71">
        <f t="shared" si="2347"/>
        <v>2.8167831406745725E-2</v>
      </c>
      <c r="AG4770" s="70">
        <f t="shared" si="2348"/>
        <v>-0.14811440491485983</v>
      </c>
      <c r="AH4770" s="70">
        <f t="shared" si="2349"/>
        <v>-0.19133950303619399</v>
      </c>
      <c r="AI4770" s="61" t="str">
        <f t="shared" si="2344"/>
        <v>Safety</v>
      </c>
      <c r="AJ4770" s="68" t="str">
        <f t="shared" si="2345"/>
        <v>Safety</v>
      </c>
      <c r="AK4770" s="72"/>
      <c r="AL4770" s="73"/>
      <c r="AM4770" s="72"/>
      <c r="AN4770" s="73"/>
      <c r="AO4770" s="74"/>
      <c r="AP4770" s="20"/>
      <c r="AQ4770" s="74"/>
      <c r="AR4770" s="20"/>
      <c r="AS4770" s="74"/>
      <c r="AT4770" s="20"/>
      <c r="AU4770" s="74" t="str">
        <f t="shared" si="2336"/>
        <v>00635U</v>
      </c>
      <c r="AV4770" s="20">
        <f t="shared" si="2342"/>
        <v>0</v>
      </c>
      <c r="AW4770" s="74" t="str">
        <f t="shared" si="2337"/>
        <v>00635U</v>
      </c>
      <c r="AX4770" s="20">
        <f t="shared" si="2338"/>
        <v>0</v>
      </c>
      <c r="AY4770" s="20">
        <f t="shared" si="2343"/>
        <v>1</v>
      </c>
      <c r="AZ4770" s="116">
        <v>39386</v>
      </c>
      <c r="BA4770" s="116"/>
      <c r="BB4770" s="20"/>
      <c r="BC4770" s="20"/>
      <c r="BD4770" s="76"/>
      <c r="BE4770" s="77"/>
      <c r="BF4770" s="77"/>
    </row>
    <row r="4771" spans="1:58" s="23" customFormat="1" ht="15.75" customHeight="1" x14ac:dyDescent="0.4">
      <c r="A4771" s="116">
        <v>39384</v>
      </c>
      <c r="B4771" s="112">
        <v>20.27</v>
      </c>
      <c r="C4771" s="112">
        <v>20.91</v>
      </c>
      <c r="D4771" s="112">
        <v>21.09</v>
      </c>
      <c r="E4771" s="112">
        <v>21.22</v>
      </c>
      <c r="F4771" s="112">
        <v>21.18</v>
      </c>
      <c r="G4771" s="112">
        <v>21.23</v>
      </c>
      <c r="H4771" s="113">
        <v>21.22</v>
      </c>
      <c r="I4771" s="90">
        <f t="shared" si="2339"/>
        <v>20.500399999999999</v>
      </c>
      <c r="J4771" s="90">
        <f t="shared" si="2340"/>
        <v>20.974799999999998</v>
      </c>
      <c r="K4771" s="114">
        <v>16</v>
      </c>
      <c r="L4771" s="115">
        <v>0.04</v>
      </c>
      <c r="M4771" s="11"/>
      <c r="N4771" s="90">
        <v>19.87</v>
      </c>
      <c r="O4771" s="90">
        <v>20.62</v>
      </c>
      <c r="P4771" s="90">
        <v>21.654010611200775</v>
      </c>
      <c r="Q4771" s="90">
        <v>21.86</v>
      </c>
      <c r="R4771" s="63">
        <f t="shared" si="2351"/>
        <v>22.404010611200778</v>
      </c>
      <c r="S4771" s="64">
        <f t="shared" si="2350"/>
        <v>1.5848670756646335E-2</v>
      </c>
      <c r="T4771" s="65"/>
      <c r="U4771" s="65">
        <f t="shared" si="2346"/>
        <v>0.96362754607177503</v>
      </c>
      <c r="V4771" s="65">
        <f t="shared" si="2329"/>
        <v>0.91761292431075214</v>
      </c>
      <c r="W4771" s="65">
        <f t="shared" si="2330"/>
        <v>0.90896614821591959</v>
      </c>
      <c r="X4771" s="61">
        <f t="shared" si="2341"/>
        <v>3.1573754316724253E-2</v>
      </c>
      <c r="Y4771" s="66">
        <f t="shared" si="2331"/>
        <v>0</v>
      </c>
      <c r="Z4771" s="61">
        <f t="shared" si="2332"/>
        <v>2.3141011882694938E-2</v>
      </c>
      <c r="AA4771" s="67">
        <f t="shared" si="2333"/>
        <v>20.500399999999999</v>
      </c>
      <c r="AB4771" s="68">
        <f t="shared" si="2334"/>
        <v>2.0130850528434753E-2</v>
      </c>
      <c r="AC4771" s="69">
        <f t="shared" si="2335"/>
        <v>3.1726220432813187E-2</v>
      </c>
      <c r="AD4771" s="70">
        <f>_xlfn.PERCENTILE.EXC(AC4771:$AC$5675,0.5)</f>
        <v>6.5525587828492368E-2</v>
      </c>
      <c r="AE4771" s="70">
        <f>_xlfn.PERCENTILE.EXC($AC4771:AC$5675,0.35)</f>
        <v>3.9775154888153377E-2</v>
      </c>
      <c r="AF4771" s="71">
        <f t="shared" si="2347"/>
        <v>2.8365604579714352E-2</v>
      </c>
      <c r="AG4771" s="70">
        <f t="shared" si="2348"/>
        <v>-0.14820905076778837</v>
      </c>
      <c r="AH4771" s="70">
        <f t="shared" si="2349"/>
        <v>-0.19139005501743236</v>
      </c>
      <c r="AI4771" s="61" t="str">
        <f t="shared" si="2344"/>
        <v>Safety</v>
      </c>
      <c r="AJ4771" s="68" t="str">
        <f t="shared" si="2345"/>
        <v>Short VOL</v>
      </c>
      <c r="AK4771" s="72"/>
      <c r="AL4771" s="73"/>
      <c r="AM4771" s="72"/>
      <c r="AN4771" s="73"/>
      <c r="AO4771" s="74"/>
      <c r="AP4771" s="20"/>
      <c r="AQ4771" s="74"/>
      <c r="AR4771" s="20"/>
      <c r="AS4771" s="74"/>
      <c r="AT4771" s="20"/>
      <c r="AU4771" s="74" t="str">
        <f t="shared" si="2336"/>
        <v>00631L</v>
      </c>
      <c r="AV4771" s="20">
        <f t="shared" si="2342"/>
        <v>1</v>
      </c>
      <c r="AW4771" s="74" t="str">
        <f t="shared" si="2337"/>
        <v>00635U</v>
      </c>
      <c r="AX4771" s="20">
        <f t="shared" si="2338"/>
        <v>0</v>
      </c>
      <c r="AY4771" s="20">
        <f t="shared" si="2343"/>
        <v>1</v>
      </c>
      <c r="AZ4771" s="116">
        <v>39385</v>
      </c>
      <c r="BA4771" s="116"/>
      <c r="BB4771" s="20"/>
      <c r="BC4771" s="20"/>
      <c r="BD4771" s="76"/>
      <c r="BE4771" s="77"/>
      <c r="BF4771" s="77"/>
    </row>
    <row r="4772" spans="1:58" s="23" customFormat="1" ht="15.75" customHeight="1" x14ac:dyDescent="0.4">
      <c r="A4772" s="116">
        <v>39381</v>
      </c>
      <c r="B4772" s="112">
        <v>20.73</v>
      </c>
      <c r="C4772" s="112">
        <v>21.04</v>
      </c>
      <c r="D4772" s="112">
        <v>21.18</v>
      </c>
      <c r="E4772" s="112">
        <v>21.25</v>
      </c>
      <c r="F4772" s="112">
        <v>21.28</v>
      </c>
      <c r="G4772" s="112">
        <v>21.3</v>
      </c>
      <c r="H4772" s="113">
        <v>21.23</v>
      </c>
      <c r="I4772" s="90">
        <f t="shared" si="2339"/>
        <v>20.8292</v>
      </c>
      <c r="J4772" s="90">
        <f t="shared" si="2340"/>
        <v>21.084799999999998</v>
      </c>
      <c r="K4772" s="114">
        <v>17</v>
      </c>
      <c r="L4772" s="115">
        <v>0.04</v>
      </c>
      <c r="M4772" s="11"/>
      <c r="N4772" s="90">
        <v>19.559999999999999</v>
      </c>
      <c r="O4772" s="90">
        <v>20.61</v>
      </c>
      <c r="P4772" s="90">
        <v>21.690825694125429</v>
      </c>
      <c r="Q4772" s="90">
        <v>21.89</v>
      </c>
      <c r="R4772" s="63">
        <f t="shared" si="2351"/>
        <v>22.74082569412543</v>
      </c>
      <c r="S4772" s="64">
        <f t="shared" si="2350"/>
        <v>-7.6051015588096502E-2</v>
      </c>
      <c r="T4772" s="65"/>
      <c r="U4772" s="65">
        <f t="shared" si="2346"/>
        <v>0.9490538573508005</v>
      </c>
      <c r="V4772" s="65">
        <f t="shared" si="2329"/>
        <v>0.90176373531494813</v>
      </c>
      <c r="W4772" s="65">
        <f t="shared" si="2330"/>
        <v>0.89355870260392867</v>
      </c>
      <c r="X4772" s="61">
        <f t="shared" si="2341"/>
        <v>1.495417269657495E-2</v>
      </c>
      <c r="Y4772" s="66">
        <f t="shared" si="2331"/>
        <v>-9.4117647058821526E-4</v>
      </c>
      <c r="Z4772" s="61">
        <f t="shared" si="2332"/>
        <v>1.2271234612947093E-2</v>
      </c>
      <c r="AA4772" s="67">
        <f t="shared" si="2333"/>
        <v>20.8292</v>
      </c>
      <c r="AB4772" s="68">
        <f t="shared" si="2334"/>
        <v>5.9815950920245491E-2</v>
      </c>
      <c r="AC4772" s="69">
        <f t="shared" si="2335"/>
        <v>6.4887525562372261E-2</v>
      </c>
      <c r="AD4772" s="70">
        <f>_xlfn.PERCENTILE.EXC(AC4772:$AC$5675,0.5)</f>
        <v>6.5607982198765014E-2</v>
      </c>
      <c r="AE4772" s="70">
        <f>_xlfn.PERCENTILE.EXC($AC4772:AC$5675,0.35)</f>
        <v>3.9986636680076175E-2</v>
      </c>
      <c r="AF4772" s="71">
        <f t="shared" si="2347"/>
        <v>2.8288471014710142E-2</v>
      </c>
      <c r="AG4772" s="70">
        <f t="shared" si="2348"/>
        <v>-0.14830369662071691</v>
      </c>
      <c r="AH4772" s="70">
        <f t="shared" si="2349"/>
        <v>-0.19144060699867071</v>
      </c>
      <c r="AI4772" s="61" t="str">
        <f t="shared" si="2344"/>
        <v>Safety</v>
      </c>
      <c r="AJ4772" s="68" t="str">
        <f t="shared" si="2345"/>
        <v>Short VOL</v>
      </c>
      <c r="AK4772" s="72"/>
      <c r="AL4772" s="73"/>
      <c r="AM4772" s="72"/>
      <c r="AN4772" s="73"/>
      <c r="AO4772" s="74"/>
      <c r="AP4772" s="20"/>
      <c r="AQ4772" s="74"/>
      <c r="AR4772" s="20"/>
      <c r="AS4772" s="74"/>
      <c r="AT4772" s="20"/>
      <c r="AU4772" s="74" t="str">
        <f t="shared" si="2336"/>
        <v>00631L</v>
      </c>
      <c r="AV4772" s="20">
        <f t="shared" si="2342"/>
        <v>1</v>
      </c>
      <c r="AW4772" s="74" t="str">
        <f t="shared" si="2337"/>
        <v>00631L</v>
      </c>
      <c r="AX4772" s="20">
        <f t="shared" si="2338"/>
        <v>1</v>
      </c>
      <c r="AY4772" s="20">
        <f t="shared" si="2343"/>
        <v>1</v>
      </c>
      <c r="AZ4772" s="116">
        <v>39384</v>
      </c>
      <c r="BA4772" s="116"/>
      <c r="BB4772" s="20"/>
      <c r="BC4772" s="20"/>
      <c r="BD4772" s="76"/>
      <c r="BE4772" s="77"/>
      <c r="BF4772" s="77"/>
    </row>
    <row r="4773" spans="1:58" s="23" customFormat="1" ht="15.75" customHeight="1" x14ac:dyDescent="0.4">
      <c r="A4773" s="116">
        <v>39380</v>
      </c>
      <c r="B4773" s="112">
        <v>21.71</v>
      </c>
      <c r="C4773" s="112">
        <v>21.68</v>
      </c>
      <c r="D4773" s="112">
        <v>21.55</v>
      </c>
      <c r="E4773" s="112">
        <v>21.62</v>
      </c>
      <c r="F4773" s="112">
        <v>21.65</v>
      </c>
      <c r="G4773" s="112">
        <v>21.63</v>
      </c>
      <c r="H4773" s="113">
        <v>21.63</v>
      </c>
      <c r="I4773" s="90">
        <f t="shared" si="2339"/>
        <v>21.701599999999999</v>
      </c>
      <c r="J4773" s="90">
        <f t="shared" si="2340"/>
        <v>21.643599999999999</v>
      </c>
      <c r="K4773" s="114">
        <v>18</v>
      </c>
      <c r="L4773" s="115">
        <v>0.04</v>
      </c>
      <c r="M4773" s="11"/>
      <c r="N4773" s="90">
        <v>21.17</v>
      </c>
      <c r="O4773" s="90">
        <v>21.59</v>
      </c>
      <c r="P4773" s="90">
        <v>22.295927002834453</v>
      </c>
      <c r="Q4773" s="90">
        <v>22.18</v>
      </c>
      <c r="R4773" s="63">
        <f t="shared" si="2351"/>
        <v>22.715927002834448</v>
      </c>
      <c r="S4773" s="64">
        <f t="shared" si="2350"/>
        <v>1.7788461538461586E-2</v>
      </c>
      <c r="T4773" s="65"/>
      <c r="U4773" s="65">
        <f t="shared" si="2346"/>
        <v>0.98054654932839291</v>
      </c>
      <c r="V4773" s="65">
        <f t="shared" si="2329"/>
        <v>0.94950077641125596</v>
      </c>
      <c r="W4773" s="65">
        <f t="shared" si="2330"/>
        <v>0.95446348061316511</v>
      </c>
      <c r="X4773" s="61">
        <f t="shared" si="2341"/>
        <v>-1.3818516812529312E-3</v>
      </c>
      <c r="Y4773" s="66">
        <f t="shared" si="2331"/>
        <v>4.625346901016656E-4</v>
      </c>
      <c r="Z4773" s="61">
        <f t="shared" si="2332"/>
        <v>-2.6726140008109926E-3</v>
      </c>
      <c r="AA4773" s="67">
        <f t="shared" si="2333"/>
        <v>21.701599999999999</v>
      </c>
      <c r="AB4773" s="68">
        <f t="shared" si="2334"/>
        <v>2.5507794048181348E-2</v>
      </c>
      <c r="AC4773" s="69">
        <f t="shared" si="2335"/>
        <v>2.511100614076511E-2</v>
      </c>
      <c r="AD4773" s="70">
        <f>_xlfn.PERCENTILE.EXC(AC4773:$AC$5675,0.5)</f>
        <v>6.5690376569037673E-2</v>
      </c>
      <c r="AE4773" s="70">
        <f>_xlfn.PERCENTILE.EXC($AC4773:AC$5675,0.35)</f>
        <v>3.9872761869040818E-2</v>
      </c>
      <c r="AF4773" s="71">
        <f t="shared" si="2347"/>
        <v>2.8211337449705932E-2</v>
      </c>
      <c r="AG4773" s="70">
        <f t="shared" si="2348"/>
        <v>-0.14839834247364544</v>
      </c>
      <c r="AH4773" s="70">
        <f t="shared" si="2349"/>
        <v>-0.19149115897990909</v>
      </c>
      <c r="AI4773" s="61" t="str">
        <f t="shared" si="2344"/>
        <v>Safety</v>
      </c>
      <c r="AJ4773" s="68" t="str">
        <f t="shared" si="2345"/>
        <v>Safety</v>
      </c>
      <c r="AK4773" s="72"/>
      <c r="AL4773" s="73"/>
      <c r="AM4773" s="72"/>
      <c r="AN4773" s="73"/>
      <c r="AO4773" s="74"/>
      <c r="AP4773" s="20"/>
      <c r="AQ4773" s="74"/>
      <c r="AR4773" s="20"/>
      <c r="AS4773" s="74"/>
      <c r="AT4773" s="20"/>
      <c r="AU4773" s="74" t="str">
        <f t="shared" si="2336"/>
        <v>00635U</v>
      </c>
      <c r="AV4773" s="20">
        <f t="shared" si="2342"/>
        <v>0</v>
      </c>
      <c r="AW4773" s="74" t="str">
        <f t="shared" si="2337"/>
        <v>00635U</v>
      </c>
      <c r="AX4773" s="20">
        <f t="shared" si="2338"/>
        <v>0</v>
      </c>
      <c r="AY4773" s="20">
        <f t="shared" si="2343"/>
        <v>1</v>
      </c>
      <c r="AZ4773" s="116">
        <v>39381</v>
      </c>
      <c r="BA4773" s="116"/>
      <c r="BB4773" s="20"/>
      <c r="BC4773" s="20"/>
      <c r="BD4773" s="76"/>
      <c r="BE4773" s="77"/>
      <c r="BF4773" s="77"/>
    </row>
    <row r="4774" spans="1:58" s="23" customFormat="1" ht="15.75" customHeight="1" x14ac:dyDescent="0.4">
      <c r="A4774" s="116">
        <v>39379</v>
      </c>
      <c r="B4774" s="112">
        <v>22.01</v>
      </c>
      <c r="C4774" s="112">
        <v>21.57</v>
      </c>
      <c r="D4774" s="112">
        <v>21.66</v>
      </c>
      <c r="E4774" s="112">
        <v>21.63</v>
      </c>
      <c r="F4774" s="112">
        <v>21.62</v>
      </c>
      <c r="G4774" s="112">
        <v>21.55</v>
      </c>
      <c r="H4774" s="113">
        <v>21.57</v>
      </c>
      <c r="I4774" s="90">
        <f t="shared" si="2339"/>
        <v>21.904400000000003</v>
      </c>
      <c r="J4774" s="90">
        <f t="shared" si="2340"/>
        <v>21.5916</v>
      </c>
      <c r="K4774" s="114">
        <v>19</v>
      </c>
      <c r="L4774" s="115">
        <v>0.04</v>
      </c>
      <c r="M4774" s="11"/>
      <c r="N4774" s="90">
        <v>20.8</v>
      </c>
      <c r="O4774" s="90">
        <v>21.46</v>
      </c>
      <c r="P4774" s="90">
        <v>22.330378148503417</v>
      </c>
      <c r="Q4774" s="90">
        <v>22.41</v>
      </c>
      <c r="R4774" s="63">
        <f t="shared" si="2351"/>
        <v>22.990378148503421</v>
      </c>
      <c r="S4774" s="64">
        <f t="shared" si="2350"/>
        <v>1.9108280254777097E-2</v>
      </c>
      <c r="T4774" s="65"/>
      <c r="U4774" s="65">
        <f t="shared" si="2346"/>
        <v>0.96924510717614165</v>
      </c>
      <c r="V4774" s="65">
        <f t="shared" ref="V4774:V4837" si="2352">N4774/P4774</f>
        <v>0.9314665368259345</v>
      </c>
      <c r="W4774" s="65">
        <f t="shared" ref="W4774:W4837" si="2353">N4774/Q4774</f>
        <v>0.92815707273538606</v>
      </c>
      <c r="X4774" s="61">
        <f t="shared" si="2341"/>
        <v>-1.9990913221263118E-2</v>
      </c>
      <c r="Y4774" s="66">
        <f t="shared" ref="Y4774:Y4837" si="2354">(H4774-E4774)/E4774</f>
        <v>-2.7739251040221325E-3</v>
      </c>
      <c r="Z4774" s="61">
        <f t="shared" ref="Z4774:Z4837" si="2355">(J4774-I4774)/I4774</f>
        <v>-1.4280235934332957E-2</v>
      </c>
      <c r="AA4774" s="67">
        <f t="shared" ref="AA4774:AA4837" si="2356">B4774*(K4774*L4774)+C4774*(1-(K4774*L4774))</f>
        <v>21.904400000000003</v>
      </c>
      <c r="AB4774" s="68">
        <f t="shared" ref="AB4774:AB4837" si="2357">(B4774-N4774)/N4774</f>
        <v>5.8173076923076959E-2</v>
      </c>
      <c r="AC4774" s="69">
        <f t="shared" ref="AC4774:AC4837" si="2358">(AA4774-N4774)/N4774</f>
        <v>5.3096153846153932E-2</v>
      </c>
      <c r="AD4774" s="70">
        <f>_xlfn.PERCENTILE.EXC(AC4774:$AC$5675,0.5)</f>
        <v>6.5701823114837896E-2</v>
      </c>
      <c r="AE4774" s="70">
        <f>_xlfn.PERCENTILE.EXC($AC4774:AC$5675,0.35)</f>
        <v>4.0070749878781092E-2</v>
      </c>
      <c r="AF4774" s="71">
        <f t="shared" si="2347"/>
        <v>2.8409680902573901E-2</v>
      </c>
      <c r="AG4774" s="70">
        <f t="shared" si="2348"/>
        <v>-0.14849298832657401</v>
      </c>
      <c r="AH4774" s="70">
        <f t="shared" si="2349"/>
        <v>-0.19154171096114747</v>
      </c>
      <c r="AI4774" s="61" t="str">
        <f t="shared" si="2344"/>
        <v>Safety</v>
      </c>
      <c r="AJ4774" s="68" t="str">
        <f t="shared" si="2345"/>
        <v>Short VOL</v>
      </c>
      <c r="AK4774" s="72"/>
      <c r="AL4774" s="73"/>
      <c r="AM4774" s="72"/>
      <c r="AN4774" s="73"/>
      <c r="AO4774" s="74"/>
      <c r="AP4774" s="20"/>
      <c r="AQ4774" s="74"/>
      <c r="AR4774" s="20"/>
      <c r="AS4774" s="74"/>
      <c r="AT4774" s="20"/>
      <c r="AU4774" s="74" t="str">
        <f t="shared" si="2336"/>
        <v>00631L</v>
      </c>
      <c r="AV4774" s="20">
        <f t="shared" si="2342"/>
        <v>1</v>
      </c>
      <c r="AW4774" s="74" t="str">
        <f t="shared" si="2337"/>
        <v>00631L</v>
      </c>
      <c r="AX4774" s="20">
        <f t="shared" si="2338"/>
        <v>1</v>
      </c>
      <c r="AY4774" s="20">
        <f t="shared" si="2343"/>
        <v>1</v>
      </c>
      <c r="AZ4774" s="116">
        <v>39380</v>
      </c>
      <c r="BA4774" s="116"/>
      <c r="BB4774" s="20"/>
      <c r="BC4774" s="20"/>
      <c r="BD4774" s="76"/>
      <c r="BE4774" s="77"/>
      <c r="BF4774" s="77"/>
    </row>
    <row r="4775" spans="1:58" s="23" customFormat="1" ht="15.75" customHeight="1" x14ac:dyDescent="0.4">
      <c r="A4775" s="116">
        <v>39378</v>
      </c>
      <c r="B4775" s="112">
        <v>21.56</v>
      </c>
      <c r="C4775" s="112">
        <v>21.23</v>
      </c>
      <c r="D4775" s="112">
        <v>21.4</v>
      </c>
      <c r="E4775" s="112">
        <v>21.4</v>
      </c>
      <c r="F4775" s="112">
        <v>21.44</v>
      </c>
      <c r="G4775" s="112">
        <v>21.41</v>
      </c>
      <c r="H4775" s="113">
        <v>21.49</v>
      </c>
      <c r="I4775" s="90">
        <f t="shared" si="2339"/>
        <v>21.494</v>
      </c>
      <c r="J4775" s="90">
        <f t="shared" si="2340"/>
        <v>21.263999999999999</v>
      </c>
      <c r="K4775" s="114">
        <v>20</v>
      </c>
      <c r="L4775" s="115">
        <v>0.04</v>
      </c>
      <c r="M4775" s="11"/>
      <c r="N4775" s="90">
        <v>20.41</v>
      </c>
      <c r="O4775" s="90">
        <v>21.01</v>
      </c>
      <c r="P4775" s="90">
        <v>21.945964678043637</v>
      </c>
      <c r="Q4775" s="90">
        <v>21.88</v>
      </c>
      <c r="R4775" s="63">
        <f t="shared" si="2351"/>
        <v>22.545964678043642</v>
      </c>
      <c r="S4775" s="64">
        <f t="shared" si="2350"/>
        <v>-5.6839186691312403E-2</v>
      </c>
      <c r="T4775" s="65"/>
      <c r="U4775" s="65">
        <f t="shared" si="2346"/>
        <v>0.97144217039504988</v>
      </c>
      <c r="V4775" s="65">
        <f t="shared" si="2352"/>
        <v>0.93001152145385846</v>
      </c>
      <c r="W4775" s="65">
        <f t="shared" si="2353"/>
        <v>0.93281535648994518</v>
      </c>
      <c r="X4775" s="61">
        <f t="shared" si="2341"/>
        <v>-1.5306122448979513E-2</v>
      </c>
      <c r="Y4775" s="66">
        <f t="shared" si="2354"/>
        <v>4.2056074766355081E-3</v>
      </c>
      <c r="Z4775" s="61">
        <f t="shared" si="2355"/>
        <v>-1.0700660649483596E-2</v>
      </c>
      <c r="AA4775" s="67">
        <f t="shared" si="2356"/>
        <v>21.494</v>
      </c>
      <c r="AB4775" s="68">
        <f t="shared" si="2357"/>
        <v>5.6344928956393855E-2</v>
      </c>
      <c r="AC4775" s="69">
        <f t="shared" si="2358"/>
        <v>5.311121999020086E-2</v>
      </c>
      <c r="AD4775" s="70">
        <f>_xlfn.PERCENTILE.EXC(AC4775:$AC$5675,0.5)</f>
        <v>6.5713269660638118E-2</v>
      </c>
      <c r="AE4775" s="70">
        <f>_xlfn.PERCENTILE.EXC($AC4775:AC$5675,0.35)</f>
        <v>3.9970368849928266E-2</v>
      </c>
      <c r="AF4775" s="71">
        <f t="shared" si="2347"/>
        <v>2.8332547337569691E-2</v>
      </c>
      <c r="AG4775" s="70">
        <f t="shared" si="2348"/>
        <v>-0.14858763417950255</v>
      </c>
      <c r="AH4775" s="70">
        <f t="shared" si="2349"/>
        <v>-0.19159226294238582</v>
      </c>
      <c r="AI4775" s="61" t="str">
        <f t="shared" si="2344"/>
        <v>Safety</v>
      </c>
      <c r="AJ4775" s="68" t="str">
        <f t="shared" si="2345"/>
        <v>Short VOL</v>
      </c>
      <c r="AK4775" s="72"/>
      <c r="AL4775" s="73"/>
      <c r="AM4775" s="72"/>
      <c r="AN4775" s="73"/>
      <c r="AO4775" s="74"/>
      <c r="AP4775" s="20"/>
      <c r="AQ4775" s="74"/>
      <c r="AR4775" s="20"/>
      <c r="AS4775" s="74"/>
      <c r="AT4775" s="20"/>
      <c r="AU4775" s="74" t="str">
        <f t="shared" si="2336"/>
        <v>00631L</v>
      </c>
      <c r="AV4775" s="20">
        <f t="shared" si="2342"/>
        <v>1</v>
      </c>
      <c r="AW4775" s="74" t="str">
        <f t="shared" si="2337"/>
        <v>00631L</v>
      </c>
      <c r="AX4775" s="20">
        <f t="shared" si="2338"/>
        <v>1</v>
      </c>
      <c r="AY4775" s="20">
        <f t="shared" si="2343"/>
        <v>1</v>
      </c>
      <c r="AZ4775" s="116">
        <v>39379</v>
      </c>
      <c r="BA4775" s="116"/>
      <c r="BB4775" s="20"/>
      <c r="BC4775" s="20"/>
      <c r="BD4775" s="76"/>
      <c r="BE4775" s="77"/>
      <c r="BF4775" s="77"/>
    </row>
    <row r="4776" spans="1:58" s="23" customFormat="1" ht="15.75" customHeight="1" x14ac:dyDescent="0.4">
      <c r="A4776" s="116">
        <v>39377</v>
      </c>
      <c r="B4776" s="112">
        <v>22.27</v>
      </c>
      <c r="C4776" s="112">
        <v>21.74</v>
      </c>
      <c r="D4776" s="112">
        <v>21.82</v>
      </c>
      <c r="E4776" s="112">
        <v>21.83</v>
      </c>
      <c r="F4776" s="112">
        <v>21.71</v>
      </c>
      <c r="G4776" s="112">
        <v>21.63</v>
      </c>
      <c r="H4776" s="113">
        <v>21.76</v>
      </c>
      <c r="I4776" s="90">
        <f t="shared" si="2339"/>
        <v>22.185199999999998</v>
      </c>
      <c r="J4776" s="90">
        <f t="shared" si="2340"/>
        <v>21.752799999999997</v>
      </c>
      <c r="K4776" s="114">
        <v>21</v>
      </c>
      <c r="L4776" s="115">
        <v>0.04</v>
      </c>
      <c r="M4776" s="11"/>
      <c r="N4776" s="90">
        <v>21.64</v>
      </c>
      <c r="O4776" s="90">
        <v>21.81</v>
      </c>
      <c r="P4776" s="90">
        <v>22.489568722590732</v>
      </c>
      <c r="Q4776" s="90">
        <v>22.16</v>
      </c>
      <c r="R4776" s="63">
        <f t="shared" si="2351"/>
        <v>22.659568722590734</v>
      </c>
      <c r="S4776" s="64">
        <f t="shared" si="2350"/>
        <v>-5.7491289198606285E-2</v>
      </c>
      <c r="T4776" s="65"/>
      <c r="U4776" s="65">
        <f t="shared" si="2346"/>
        <v>0.99220541036221921</v>
      </c>
      <c r="V4776" s="65">
        <f t="shared" si="2352"/>
        <v>0.96222387663053133</v>
      </c>
      <c r="W4776" s="65">
        <f t="shared" si="2353"/>
        <v>0.97653429602888087</v>
      </c>
      <c r="X4776" s="61">
        <f t="shared" si="2341"/>
        <v>-2.379883251010333E-2</v>
      </c>
      <c r="Y4776" s="66">
        <f t="shared" si="2354"/>
        <v>-3.2065964269352605E-3</v>
      </c>
      <c r="Z4776" s="61">
        <f t="shared" si="2355"/>
        <v>-1.9490471124894132E-2</v>
      </c>
      <c r="AA4776" s="67">
        <f t="shared" si="2356"/>
        <v>22.185199999999998</v>
      </c>
      <c r="AB4776" s="68">
        <f t="shared" si="2357"/>
        <v>2.9112754158964832E-2</v>
      </c>
      <c r="AC4776" s="69">
        <f t="shared" si="2358"/>
        <v>2.5194085027726326E-2</v>
      </c>
      <c r="AD4776" s="70">
        <f>_xlfn.PERCENTILE.EXC(AC4776:$AC$5675,0.5)</f>
        <v>6.5785482044880536E-2</v>
      </c>
      <c r="AE4776" s="70">
        <f>_xlfn.PERCENTILE.EXC($AC4776:AC$5675,0.35)</f>
        <v>3.9856494038892909E-2</v>
      </c>
      <c r="AF4776" s="71">
        <f t="shared" si="2347"/>
        <v>2.825541377256548E-2</v>
      </c>
      <c r="AG4776" s="70">
        <f t="shared" si="2348"/>
        <v>-0.14868228003243109</v>
      </c>
      <c r="AH4776" s="70">
        <f t="shared" si="2349"/>
        <v>-0.1916428149236242</v>
      </c>
      <c r="AI4776" s="61" t="str">
        <f t="shared" si="2344"/>
        <v>Safety</v>
      </c>
      <c r="AJ4776" s="68" t="str">
        <f t="shared" si="2345"/>
        <v>Safety</v>
      </c>
      <c r="AK4776" s="72"/>
      <c r="AL4776" s="73"/>
      <c r="AM4776" s="72"/>
      <c r="AN4776" s="73"/>
      <c r="AO4776" s="74"/>
      <c r="AP4776" s="20"/>
      <c r="AQ4776" s="74"/>
      <c r="AR4776" s="20"/>
      <c r="AS4776" s="74"/>
      <c r="AT4776" s="20"/>
      <c r="AU4776" s="74" t="str">
        <f t="shared" si="2336"/>
        <v>00635U</v>
      </c>
      <c r="AV4776" s="20">
        <f t="shared" si="2342"/>
        <v>0</v>
      </c>
      <c r="AW4776" s="74" t="str">
        <f t="shared" si="2337"/>
        <v>00635U</v>
      </c>
      <c r="AX4776" s="20">
        <f t="shared" si="2338"/>
        <v>0</v>
      </c>
      <c r="AY4776" s="20">
        <f t="shared" si="2343"/>
        <v>1</v>
      </c>
      <c r="AZ4776" s="116">
        <v>39378</v>
      </c>
      <c r="BA4776" s="116"/>
      <c r="BB4776" s="20"/>
      <c r="BC4776" s="20"/>
      <c r="BD4776" s="76"/>
      <c r="BE4776" s="77"/>
      <c r="BF4776" s="77"/>
    </row>
    <row r="4777" spans="1:58" s="23" customFormat="1" ht="15.75" customHeight="1" x14ac:dyDescent="0.4">
      <c r="A4777" s="116">
        <v>39374</v>
      </c>
      <c r="B4777" s="112">
        <v>22.54</v>
      </c>
      <c r="C4777" s="112">
        <v>22.3</v>
      </c>
      <c r="D4777" s="112">
        <v>22.11</v>
      </c>
      <c r="E4777" s="112">
        <v>21.85</v>
      </c>
      <c r="F4777" s="112">
        <v>21.73</v>
      </c>
      <c r="G4777" s="112">
        <v>21.734000000000002</v>
      </c>
      <c r="H4777" s="113">
        <v>21.74</v>
      </c>
      <c r="I4777" s="90">
        <f t="shared" si="2339"/>
        <v>22.511199999999999</v>
      </c>
      <c r="J4777" s="90">
        <f t="shared" si="2340"/>
        <v>22.277200000000001</v>
      </c>
      <c r="K4777" s="114">
        <v>22</v>
      </c>
      <c r="L4777" s="115">
        <v>0.04</v>
      </c>
      <c r="M4777" s="11"/>
      <c r="N4777" s="90">
        <v>22.96</v>
      </c>
      <c r="O4777" s="90">
        <v>23.35</v>
      </c>
      <c r="P4777" s="90">
        <v>23.123398572252103</v>
      </c>
      <c r="Q4777" s="90">
        <v>22.52</v>
      </c>
      <c r="R4777" s="63">
        <f t="shared" si="2351"/>
        <v>23.513398572252107</v>
      </c>
      <c r="S4777" s="64">
        <f t="shared" si="2350"/>
        <v>0.24108108108108112</v>
      </c>
      <c r="T4777" s="65"/>
      <c r="U4777" s="65">
        <f t="shared" si="2346"/>
        <v>0.98329764453961455</v>
      </c>
      <c r="V4777" s="65">
        <f t="shared" si="2352"/>
        <v>0.99293362644156558</v>
      </c>
      <c r="W4777" s="65">
        <f t="shared" si="2353"/>
        <v>1.0195381882770871</v>
      </c>
      <c r="X4777" s="61">
        <f t="shared" si="2341"/>
        <v>-1.0647737355811822E-2</v>
      </c>
      <c r="Y4777" s="66">
        <f t="shared" si="2354"/>
        <v>-5.0343249427918981E-3</v>
      </c>
      <c r="Z4777" s="61">
        <f t="shared" si="2355"/>
        <v>-1.0394825686769174E-2</v>
      </c>
      <c r="AA4777" s="67">
        <f t="shared" si="2356"/>
        <v>22.511200000000002</v>
      </c>
      <c r="AB4777" s="68">
        <f t="shared" si="2357"/>
        <v>-1.8292682926829344E-2</v>
      </c>
      <c r="AC4777" s="69">
        <f t="shared" si="2358"/>
        <v>-1.9547038327526068E-2</v>
      </c>
      <c r="AD4777" s="70">
        <f>_xlfn.PERCENTILE.EXC(AC4777:$AC$5675,0.5)</f>
        <v>6.5857694429122954E-2</v>
      </c>
      <c r="AE4777" s="70">
        <f>_xlfn.PERCENTILE.EXC($AC4777:AC$5675,0.35)</f>
        <v>4.0067975830815707E-2</v>
      </c>
      <c r="AF4777" s="71">
        <f t="shared" si="2347"/>
        <v>2.8453757225433446E-2</v>
      </c>
      <c r="AG4777" s="70">
        <f t="shared" si="2348"/>
        <v>-0.14877692588535962</v>
      </c>
      <c r="AH4777" s="70">
        <f t="shared" si="2349"/>
        <v>-0.19169336690486255</v>
      </c>
      <c r="AI4777" s="61" t="str">
        <f t="shared" si="2344"/>
        <v>Safety</v>
      </c>
      <c r="AJ4777" s="68" t="str">
        <f t="shared" si="2345"/>
        <v>Safety</v>
      </c>
      <c r="AK4777" s="72"/>
      <c r="AL4777" s="73"/>
      <c r="AM4777" s="72"/>
      <c r="AN4777" s="73"/>
      <c r="AO4777" s="74"/>
      <c r="AP4777" s="20"/>
      <c r="AQ4777" s="74"/>
      <c r="AR4777" s="20"/>
      <c r="AS4777" s="74"/>
      <c r="AT4777" s="20"/>
      <c r="AU4777" s="74" t="str">
        <f t="shared" si="2336"/>
        <v>00635U</v>
      </c>
      <c r="AV4777" s="20">
        <f t="shared" si="2342"/>
        <v>0</v>
      </c>
      <c r="AW4777" s="74" t="str">
        <f t="shared" si="2337"/>
        <v>00635U</v>
      </c>
      <c r="AX4777" s="20">
        <f t="shared" si="2338"/>
        <v>0</v>
      </c>
      <c r="AY4777" s="20">
        <f t="shared" si="2343"/>
        <v>1</v>
      </c>
      <c r="AZ4777" s="116">
        <v>39377</v>
      </c>
      <c r="BA4777" s="116"/>
      <c r="BB4777" s="20"/>
      <c r="BC4777" s="20"/>
      <c r="BD4777" s="76"/>
      <c r="BE4777" s="77"/>
      <c r="BF4777" s="77"/>
    </row>
    <row r="4778" spans="1:58" s="23" customFormat="1" ht="15.75" customHeight="1" x14ac:dyDescent="0.4">
      <c r="A4778" s="116">
        <v>39373</v>
      </c>
      <c r="B4778" s="112">
        <v>21.09</v>
      </c>
      <c r="C4778" s="112">
        <v>20.92</v>
      </c>
      <c r="D4778" s="112">
        <v>21.01</v>
      </c>
      <c r="E4778" s="112">
        <v>21.01</v>
      </c>
      <c r="F4778" s="112">
        <v>21.06</v>
      </c>
      <c r="G4778" s="112">
        <v>21.077000000000002</v>
      </c>
      <c r="H4778" s="113">
        <v>21.1</v>
      </c>
      <c r="I4778" s="90">
        <f t="shared" si="2339"/>
        <v>21.0764</v>
      </c>
      <c r="J4778" s="90">
        <f t="shared" si="2340"/>
        <v>20.927200000000003</v>
      </c>
      <c r="K4778" s="114">
        <v>23</v>
      </c>
      <c r="L4778" s="115">
        <v>0.04</v>
      </c>
      <c r="M4778" s="11"/>
      <c r="N4778" s="90">
        <v>18.5</v>
      </c>
      <c r="O4778" s="90">
        <v>20.36</v>
      </c>
      <c r="P4778" s="90">
        <v>20.983286792623652</v>
      </c>
      <c r="Q4778" s="90">
        <v>20.98</v>
      </c>
      <c r="R4778" s="63">
        <f t="shared" si="2351"/>
        <v>22.843286792623651</v>
      </c>
      <c r="S4778" s="64">
        <f t="shared" si="2350"/>
        <v>-2.1574973031283254E-3</v>
      </c>
      <c r="T4778" s="65"/>
      <c r="U4778" s="65">
        <f t="shared" si="2346"/>
        <v>0.90864440078585462</v>
      </c>
      <c r="V4778" s="65">
        <f t="shared" si="2352"/>
        <v>0.8816540603402222</v>
      </c>
      <c r="W4778" s="65">
        <f t="shared" si="2353"/>
        <v>0.88179218303145857</v>
      </c>
      <c r="X4778" s="61">
        <f t="shared" si="2341"/>
        <v>-8.0606922712185003E-3</v>
      </c>
      <c r="Y4778" s="66">
        <f t="shared" si="2354"/>
        <v>4.2836744407424967E-3</v>
      </c>
      <c r="Z4778" s="61">
        <f t="shared" si="2355"/>
        <v>-7.0790078001934341E-3</v>
      </c>
      <c r="AA4778" s="67">
        <f t="shared" si="2356"/>
        <v>21.0764</v>
      </c>
      <c r="AB4778" s="68">
        <f t="shared" si="2357"/>
        <v>0.13999999999999999</v>
      </c>
      <c r="AC4778" s="69">
        <f t="shared" si="2358"/>
        <v>0.13926486486486483</v>
      </c>
      <c r="AD4778" s="70">
        <f>_xlfn.PERCENTILE.EXC(AC4778:$AC$5675,0.5)</f>
        <v>6.5929960071330312E-2</v>
      </c>
      <c r="AE4778" s="70">
        <f>_xlfn.PERCENTILE.EXC($AC4778:AC$5675,0.35)</f>
        <v>4.0104038454365734E-2</v>
      </c>
      <c r="AF4778" s="71">
        <f t="shared" si="2347"/>
        <v>2.8581196759963436E-2</v>
      </c>
      <c r="AG4778" s="70">
        <f t="shared" si="2348"/>
        <v>-0.14883018716085716</v>
      </c>
      <c r="AH4778" s="70">
        <f t="shared" si="2349"/>
        <v>-0.19174391888610093</v>
      </c>
      <c r="AI4778" s="61" t="str">
        <f t="shared" si="2344"/>
        <v>Short VOL</v>
      </c>
      <c r="AJ4778" s="68" t="str">
        <f t="shared" si="2345"/>
        <v>Short VOL</v>
      </c>
      <c r="AK4778" s="72"/>
      <c r="AL4778" s="73"/>
      <c r="AM4778" s="72"/>
      <c r="AN4778" s="73"/>
      <c r="AO4778" s="74"/>
      <c r="AP4778" s="20"/>
      <c r="AQ4778" s="74"/>
      <c r="AR4778" s="20"/>
      <c r="AS4778" s="74"/>
      <c r="AT4778" s="20"/>
      <c r="AU4778" s="74" t="str">
        <f t="shared" si="2336"/>
        <v>00631L</v>
      </c>
      <c r="AV4778" s="20">
        <f t="shared" si="2342"/>
        <v>1</v>
      </c>
      <c r="AW4778" s="74" t="str">
        <f t="shared" si="2337"/>
        <v>00631L</v>
      </c>
      <c r="AX4778" s="20">
        <f t="shared" si="2338"/>
        <v>1</v>
      </c>
      <c r="AY4778" s="20">
        <f t="shared" si="2343"/>
        <v>1</v>
      </c>
      <c r="AZ4778" s="116">
        <v>39374</v>
      </c>
      <c r="BA4778" s="116"/>
      <c r="BB4778" s="20"/>
      <c r="BC4778" s="20"/>
      <c r="BD4778" s="76"/>
      <c r="BE4778" s="77"/>
      <c r="BF4778" s="77"/>
    </row>
    <row r="4779" spans="1:58" s="23" customFormat="1" ht="15.75" customHeight="1" x14ac:dyDescent="0.4">
      <c r="A4779" s="116">
        <v>39372</v>
      </c>
      <c r="B4779" s="112">
        <v>21.07</v>
      </c>
      <c r="C4779" s="112">
        <v>20.95</v>
      </c>
      <c r="D4779" s="112">
        <v>21.08</v>
      </c>
      <c r="E4779" s="112">
        <v>21.12</v>
      </c>
      <c r="F4779" s="112">
        <v>21.15</v>
      </c>
      <c r="G4779" s="112">
        <v>21.184999999999999</v>
      </c>
      <c r="H4779" s="113">
        <v>21.23</v>
      </c>
      <c r="I4779" s="90">
        <f t="shared" si="2339"/>
        <v>21.065200000000001</v>
      </c>
      <c r="J4779" s="90">
        <f t="shared" si="2340"/>
        <v>20.955199999999998</v>
      </c>
      <c r="K4779" s="114">
        <v>24</v>
      </c>
      <c r="L4779" s="115">
        <v>0.04</v>
      </c>
      <c r="M4779" s="11"/>
      <c r="N4779" s="90">
        <v>18.54</v>
      </c>
      <c r="O4779" s="90">
        <v>20.56</v>
      </c>
      <c r="P4779" s="90">
        <v>20.806908170618179</v>
      </c>
      <c r="Q4779" s="90">
        <v>20.85</v>
      </c>
      <c r="R4779" s="63">
        <f t="shared" si="2351"/>
        <v>22.826908170618175</v>
      </c>
      <c r="S4779" s="64">
        <f t="shared" si="2350"/>
        <v>-7.3926073926073949E-2</v>
      </c>
      <c r="T4779" s="65"/>
      <c r="U4779" s="65">
        <f t="shared" si="2346"/>
        <v>0.90175097276264593</v>
      </c>
      <c r="V4779" s="65">
        <f t="shared" si="2352"/>
        <v>0.89105021505216608</v>
      </c>
      <c r="W4779" s="65">
        <f t="shared" si="2353"/>
        <v>0.88920863309352505</v>
      </c>
      <c r="X4779" s="61">
        <f t="shared" si="2341"/>
        <v>-5.6953013763645461E-3</v>
      </c>
      <c r="Y4779" s="66">
        <f t="shared" si="2354"/>
        <v>5.2083333333333062E-3</v>
      </c>
      <c r="Z4779" s="61">
        <f t="shared" si="2355"/>
        <v>-5.2218825361260747E-3</v>
      </c>
      <c r="AA4779" s="67">
        <f t="shared" si="2356"/>
        <v>21.065200000000001</v>
      </c>
      <c r="AB4779" s="68">
        <f t="shared" si="2357"/>
        <v>0.13646170442286953</v>
      </c>
      <c r="AC4779" s="69">
        <f t="shared" si="2358"/>
        <v>0.13620280474649415</v>
      </c>
      <c r="AD4779" s="70">
        <f>_xlfn.PERCENTILE.EXC(AC4779:$AC$5675,0.5)</f>
        <v>6.5857694429122954E-2</v>
      </c>
      <c r="AE4779" s="70">
        <f>_xlfn.PERCENTILE.EXC($AC4779:AC$5675,0.35)</f>
        <v>4.0084620118608028E-2</v>
      </c>
      <c r="AF4779" s="71">
        <f t="shared" si="2347"/>
        <v>2.853163694097955E-2</v>
      </c>
      <c r="AG4779" s="70">
        <f t="shared" si="2348"/>
        <v>-0.14888344843635473</v>
      </c>
      <c r="AH4779" s="70">
        <f t="shared" si="2349"/>
        <v>-0.19179447086733931</v>
      </c>
      <c r="AI4779" s="61" t="str">
        <f t="shared" si="2344"/>
        <v>Short VOL</v>
      </c>
      <c r="AJ4779" s="68" t="str">
        <f t="shared" si="2345"/>
        <v>Short VOL</v>
      </c>
      <c r="AK4779" s="72"/>
      <c r="AL4779" s="73"/>
      <c r="AM4779" s="72"/>
      <c r="AN4779" s="73"/>
      <c r="AO4779" s="74"/>
      <c r="AP4779" s="20"/>
      <c r="AQ4779" s="74"/>
      <c r="AR4779" s="20"/>
      <c r="AS4779" s="74"/>
      <c r="AT4779" s="20"/>
      <c r="AU4779" s="74" t="str">
        <f t="shared" si="2336"/>
        <v>00631L</v>
      </c>
      <c r="AV4779" s="20">
        <f t="shared" si="2342"/>
        <v>1</v>
      </c>
      <c r="AW4779" s="74" t="str">
        <f t="shared" si="2337"/>
        <v>00631L</v>
      </c>
      <c r="AX4779" s="20">
        <f t="shared" si="2338"/>
        <v>1</v>
      </c>
      <c r="AY4779" s="20">
        <f t="shared" si="2343"/>
        <v>1</v>
      </c>
      <c r="AZ4779" s="116">
        <v>39373</v>
      </c>
      <c r="BA4779" s="116"/>
      <c r="BB4779" s="20"/>
      <c r="BC4779" s="20"/>
      <c r="BD4779" s="76"/>
      <c r="BE4779" s="77"/>
      <c r="BF4779" s="77"/>
    </row>
    <row r="4780" spans="1:58" s="23" customFormat="1" ht="15.75" customHeight="1" x14ac:dyDescent="0.4">
      <c r="A4780" s="116">
        <v>39371</v>
      </c>
      <c r="B4780" s="112">
        <v>20.03</v>
      </c>
      <c r="C4780" s="112">
        <v>21.33</v>
      </c>
      <c r="D4780" s="112">
        <v>21.02</v>
      </c>
      <c r="E4780" s="112">
        <v>21.08</v>
      </c>
      <c r="F4780" s="112">
        <v>21.02</v>
      </c>
      <c r="G4780" s="112">
        <v>21.15</v>
      </c>
      <c r="H4780" s="113">
        <v>21.123999999999999</v>
      </c>
      <c r="I4780" s="90">
        <f t="shared" si="2339"/>
        <v>21.33</v>
      </c>
      <c r="J4780" s="90">
        <f t="shared" si="2340"/>
        <v>21.02</v>
      </c>
      <c r="K4780" s="114">
        <v>0</v>
      </c>
      <c r="L4780" s="115">
        <v>0.05</v>
      </c>
      <c r="M4780" s="11"/>
      <c r="N4780" s="90">
        <v>20.02</v>
      </c>
      <c r="O4780" s="90">
        <v>21.32</v>
      </c>
      <c r="P4780" s="90">
        <v>21.395691677886354</v>
      </c>
      <c r="Q4780" s="90">
        <v>21.05</v>
      </c>
      <c r="R4780" s="63">
        <f t="shared" si="2351"/>
        <v>22.695691677886355</v>
      </c>
      <c r="S4780" s="64">
        <f t="shared" si="2350"/>
        <v>3.999999999999998E-2</v>
      </c>
      <c r="T4780" s="65"/>
      <c r="U4780" s="65">
        <f t="shared" si="2346"/>
        <v>0.93902439024390238</v>
      </c>
      <c r="V4780" s="65">
        <f t="shared" si="2352"/>
        <v>0.93570239753883677</v>
      </c>
      <c r="W4780" s="65">
        <f t="shared" si="2353"/>
        <v>0.95106888361045128</v>
      </c>
      <c r="X4780" s="61">
        <f t="shared" si="2341"/>
        <v>6.4902646030953429E-2</v>
      </c>
      <c r="Y4780" s="66">
        <f t="shared" si="2354"/>
        <v>2.0872865275142548E-3</v>
      </c>
      <c r="Z4780" s="61">
        <f t="shared" si="2355"/>
        <v>-1.4533520862634729E-2</v>
      </c>
      <c r="AA4780" s="67">
        <f t="shared" si="2356"/>
        <v>21.33</v>
      </c>
      <c r="AB4780" s="68">
        <f t="shared" si="2357"/>
        <v>4.9950049950057756E-4</v>
      </c>
      <c r="AC4780" s="69">
        <f t="shared" si="2358"/>
        <v>6.543456543456537E-2</v>
      </c>
      <c r="AD4780" s="70">
        <f>_xlfn.PERCENTILE.EXC(AC4780:$AC$5675,0.5)</f>
        <v>6.5785482044880536E-2</v>
      </c>
      <c r="AE4780" s="70">
        <f>_xlfn.PERCENTILE.EXC($AC4780:AC$5675,0.35)</f>
        <v>4.0051708000667798E-2</v>
      </c>
      <c r="AF4780" s="71">
        <f t="shared" si="2347"/>
        <v>2.8482077121995665E-2</v>
      </c>
      <c r="AG4780" s="70">
        <f t="shared" si="2348"/>
        <v>-0.14893670971185227</v>
      </c>
      <c r="AH4780" s="70">
        <f t="shared" si="2349"/>
        <v>-0.19184502284857766</v>
      </c>
      <c r="AI4780" s="61" t="str">
        <f t="shared" si="2344"/>
        <v>Safety</v>
      </c>
      <c r="AJ4780" s="68" t="str">
        <f t="shared" si="2345"/>
        <v>Short VOL</v>
      </c>
      <c r="AK4780" s="72"/>
      <c r="AL4780" s="73"/>
      <c r="AM4780" s="72"/>
      <c r="AN4780" s="73"/>
      <c r="AO4780" s="74"/>
      <c r="AP4780" s="20"/>
      <c r="AQ4780" s="74"/>
      <c r="AR4780" s="20"/>
      <c r="AS4780" s="74"/>
      <c r="AT4780" s="20"/>
      <c r="AU4780" s="74" t="str">
        <f t="shared" si="2336"/>
        <v>00631L</v>
      </c>
      <c r="AV4780" s="20">
        <f t="shared" si="2342"/>
        <v>1</v>
      </c>
      <c r="AW4780" s="74" t="str">
        <f t="shared" si="2337"/>
        <v>00631L</v>
      </c>
      <c r="AX4780" s="20">
        <f t="shared" si="2338"/>
        <v>1</v>
      </c>
      <c r="AY4780" s="20">
        <f t="shared" si="2343"/>
        <v>1</v>
      </c>
      <c r="AZ4780" s="116">
        <v>39372</v>
      </c>
      <c r="BA4780" s="116"/>
      <c r="BB4780" s="20"/>
      <c r="BC4780" s="20"/>
      <c r="BD4780" s="76"/>
      <c r="BE4780" s="77"/>
      <c r="BF4780" s="77"/>
    </row>
    <row r="4781" spans="1:58" s="23" customFormat="1" ht="15.75" customHeight="1" x14ac:dyDescent="0.4">
      <c r="A4781" s="116">
        <v>39370</v>
      </c>
      <c r="B4781" s="112">
        <v>19.170000000000002</v>
      </c>
      <c r="C4781" s="112">
        <v>20.41</v>
      </c>
      <c r="D4781" s="112">
        <v>20.29</v>
      </c>
      <c r="E4781" s="112">
        <v>20.43</v>
      </c>
      <c r="F4781" s="112">
        <v>20.5</v>
      </c>
      <c r="G4781" s="112">
        <v>20.53</v>
      </c>
      <c r="H4781" s="113">
        <v>20.539000000000001</v>
      </c>
      <c r="I4781" s="90">
        <f t="shared" si="2339"/>
        <v>20.347999999999999</v>
      </c>
      <c r="J4781" s="90">
        <f t="shared" si="2340"/>
        <v>20.295999999999999</v>
      </c>
      <c r="K4781" s="114">
        <v>1</v>
      </c>
      <c r="L4781" s="115">
        <v>0.05</v>
      </c>
      <c r="M4781" s="11"/>
      <c r="N4781" s="90">
        <v>19.25</v>
      </c>
      <c r="O4781" s="90">
        <v>20.61</v>
      </c>
      <c r="P4781" s="90">
        <v>20.848310891846669</v>
      </c>
      <c r="Q4781" s="90">
        <v>20.64</v>
      </c>
      <c r="R4781" s="63">
        <f t="shared" si="2351"/>
        <v>22.208310891846665</v>
      </c>
      <c r="S4781" s="64">
        <f t="shared" si="2350"/>
        <v>8.5730400451212607E-2</v>
      </c>
      <c r="T4781" s="65"/>
      <c r="U4781" s="65">
        <f t="shared" si="2346"/>
        <v>0.93401261523532264</v>
      </c>
      <c r="V4781" s="65">
        <f t="shared" si="2352"/>
        <v>0.92333619255113208</v>
      </c>
      <c r="W4781" s="65">
        <f t="shared" si="2353"/>
        <v>0.93265503875968991</v>
      </c>
      <c r="X4781" s="61">
        <f t="shared" si="2341"/>
        <v>6.4684402712571643E-2</v>
      </c>
      <c r="Y4781" s="66">
        <f t="shared" si="2354"/>
        <v>5.3352912383750253E-3</v>
      </c>
      <c r="Z4781" s="61">
        <f t="shared" si="2355"/>
        <v>-2.5555337133870456E-3</v>
      </c>
      <c r="AA4781" s="67">
        <f t="shared" si="2356"/>
        <v>20.347999999999999</v>
      </c>
      <c r="AB4781" s="68">
        <f t="shared" si="2357"/>
        <v>-4.1558441558440674E-3</v>
      </c>
      <c r="AC4781" s="69">
        <f t="shared" si="2358"/>
        <v>5.7038961038960986E-2</v>
      </c>
      <c r="AD4781" s="70">
        <f>_xlfn.PERCENTILE.EXC(AC4781:$AC$5675,0.5)</f>
        <v>6.5857694429122954E-2</v>
      </c>
      <c r="AE4781" s="70">
        <f>_xlfn.PERCENTILE.EXC($AC4781:AC$5675,0.35)</f>
        <v>3.9937833189632441E-2</v>
      </c>
      <c r="AF4781" s="71">
        <f t="shared" si="2347"/>
        <v>2.8420699983288788E-2</v>
      </c>
      <c r="AG4781" s="70">
        <f t="shared" si="2348"/>
        <v>-0.14898997098734981</v>
      </c>
      <c r="AH4781" s="70">
        <f t="shared" si="2349"/>
        <v>-0.19189557482981603</v>
      </c>
      <c r="AI4781" s="61" t="str">
        <f t="shared" si="2344"/>
        <v>Safety</v>
      </c>
      <c r="AJ4781" s="68" t="str">
        <f t="shared" si="2345"/>
        <v>Short VOL</v>
      </c>
      <c r="AK4781" s="72"/>
      <c r="AL4781" s="73"/>
      <c r="AM4781" s="72"/>
      <c r="AN4781" s="73"/>
      <c r="AO4781" s="74"/>
      <c r="AP4781" s="20"/>
      <c r="AQ4781" s="74"/>
      <c r="AR4781" s="20"/>
      <c r="AS4781" s="74"/>
      <c r="AT4781" s="20"/>
      <c r="AU4781" s="74" t="str">
        <f t="shared" si="2336"/>
        <v>00631L</v>
      </c>
      <c r="AV4781" s="20">
        <f t="shared" si="2342"/>
        <v>1</v>
      </c>
      <c r="AW4781" s="74" t="str">
        <f t="shared" si="2337"/>
        <v>00631L</v>
      </c>
      <c r="AX4781" s="20">
        <f t="shared" si="2338"/>
        <v>1</v>
      </c>
      <c r="AY4781" s="20">
        <f t="shared" si="2343"/>
        <v>1</v>
      </c>
      <c r="AZ4781" s="116">
        <v>39371</v>
      </c>
      <c r="BA4781" s="116"/>
      <c r="BB4781" s="20"/>
      <c r="BC4781" s="20"/>
      <c r="BD4781" s="76"/>
      <c r="BE4781" s="77"/>
      <c r="BF4781" s="77"/>
    </row>
    <row r="4782" spans="1:58" s="23" customFormat="1" ht="15.75" customHeight="1" x14ac:dyDescent="0.4">
      <c r="A4782" s="116">
        <v>39367</v>
      </c>
      <c r="B4782" s="112">
        <v>17.95</v>
      </c>
      <c r="C4782" s="112">
        <v>19.45</v>
      </c>
      <c r="D4782" s="112">
        <v>19.420000000000002</v>
      </c>
      <c r="E4782" s="112">
        <v>19.55</v>
      </c>
      <c r="F4782" s="112">
        <v>19.760000000000002</v>
      </c>
      <c r="G4782" s="112">
        <v>19.79</v>
      </c>
      <c r="H4782" s="113">
        <v>19.812000000000001</v>
      </c>
      <c r="I4782" s="90">
        <f t="shared" si="2339"/>
        <v>19.3</v>
      </c>
      <c r="J4782" s="90">
        <f t="shared" si="2340"/>
        <v>19.423000000000002</v>
      </c>
      <c r="K4782" s="114">
        <v>2</v>
      </c>
      <c r="L4782" s="115">
        <v>0.05</v>
      </c>
      <c r="M4782" s="11"/>
      <c r="N4782" s="90">
        <v>17.73</v>
      </c>
      <c r="O4782" s="90">
        <v>19.239999999999998</v>
      </c>
      <c r="P4782" s="90">
        <v>19.801465863224045</v>
      </c>
      <c r="Q4782" s="90">
        <v>19.920000000000002</v>
      </c>
      <c r="R4782" s="63">
        <f t="shared" si="2351"/>
        <v>21.311465863224047</v>
      </c>
      <c r="S4782" s="64">
        <f t="shared" si="2350"/>
        <v>-6.091101694915247E-2</v>
      </c>
      <c r="T4782" s="65"/>
      <c r="U4782" s="65">
        <f t="shared" si="2346"/>
        <v>0.92151767151767161</v>
      </c>
      <c r="V4782" s="65">
        <f t="shared" si="2352"/>
        <v>0.89538825673147548</v>
      </c>
      <c r="W4782" s="65">
        <f t="shared" si="2353"/>
        <v>0.89006024096385539</v>
      </c>
      <c r="X4782" s="61">
        <f t="shared" si="2341"/>
        <v>8.3565459610027856E-2</v>
      </c>
      <c r="Y4782" s="66">
        <f t="shared" si="2354"/>
        <v>1.3401534526854242E-2</v>
      </c>
      <c r="Z4782" s="61">
        <f t="shared" si="2355"/>
        <v>6.3730569948187103E-3</v>
      </c>
      <c r="AA4782" s="67">
        <f t="shared" si="2356"/>
        <v>19.299999999999997</v>
      </c>
      <c r="AB4782" s="68">
        <f t="shared" si="2357"/>
        <v>1.240834743372808E-2</v>
      </c>
      <c r="AC4782" s="69">
        <f t="shared" si="2358"/>
        <v>8.8550479413423394E-2</v>
      </c>
      <c r="AD4782" s="70">
        <f>_xlfn.PERCENTILE.EXC(AC4782:$AC$5675,0.5)</f>
        <v>6.5929960071330312E-2</v>
      </c>
      <c r="AE4782" s="70">
        <f>_xlfn.PERCENTILE.EXC($AC4782:AC$5675,0.35)</f>
        <v>3.9823958378597105E-2</v>
      </c>
      <c r="AF4782" s="71">
        <f t="shared" si="2347"/>
        <v>2.8343566418284574E-2</v>
      </c>
      <c r="AG4782" s="70">
        <f t="shared" si="2348"/>
        <v>-0.14904323226284735</v>
      </c>
      <c r="AH4782" s="70">
        <f t="shared" si="2349"/>
        <v>-0.19194612681105439</v>
      </c>
      <c r="AI4782" s="61" t="str">
        <f t="shared" si="2344"/>
        <v>Short VOL</v>
      </c>
      <c r="AJ4782" s="68" t="str">
        <f t="shared" si="2345"/>
        <v>Short VOL</v>
      </c>
      <c r="AK4782" s="72"/>
      <c r="AL4782" s="73"/>
      <c r="AM4782" s="72"/>
      <c r="AN4782" s="73"/>
      <c r="AO4782" s="74"/>
      <c r="AP4782" s="20"/>
      <c r="AQ4782" s="74"/>
      <c r="AR4782" s="20"/>
      <c r="AS4782" s="74"/>
      <c r="AT4782" s="20"/>
      <c r="AU4782" s="74" t="str">
        <f t="shared" si="2336"/>
        <v>00631L</v>
      </c>
      <c r="AV4782" s="20">
        <f t="shared" si="2342"/>
        <v>1</v>
      </c>
      <c r="AW4782" s="74" t="str">
        <f t="shared" si="2337"/>
        <v>00631L</v>
      </c>
      <c r="AX4782" s="20">
        <f t="shared" si="2338"/>
        <v>1</v>
      </c>
      <c r="AY4782" s="20">
        <f t="shared" si="2343"/>
        <v>1</v>
      </c>
      <c r="AZ4782" s="116">
        <v>39370</v>
      </c>
      <c r="BA4782" s="116"/>
      <c r="BB4782" s="20"/>
      <c r="BC4782" s="20"/>
      <c r="BD4782" s="76"/>
      <c r="BE4782" s="77"/>
      <c r="BF4782" s="77"/>
    </row>
    <row r="4783" spans="1:58" s="23" customFormat="1" ht="15.75" customHeight="1" x14ac:dyDescent="0.4">
      <c r="A4783" s="116">
        <v>39366</v>
      </c>
      <c r="B4783" s="112">
        <v>18.53</v>
      </c>
      <c r="C4783" s="112">
        <v>19.8</v>
      </c>
      <c r="D4783" s="112">
        <v>19.71</v>
      </c>
      <c r="E4783" s="112">
        <v>19.600000000000001</v>
      </c>
      <c r="F4783" s="112">
        <v>19.77</v>
      </c>
      <c r="G4783" s="112">
        <v>19.809999999999999</v>
      </c>
      <c r="H4783" s="113">
        <v>19.818999999999999</v>
      </c>
      <c r="I4783" s="90">
        <f t="shared" si="2339"/>
        <v>19.609500000000001</v>
      </c>
      <c r="J4783" s="90">
        <f t="shared" si="2340"/>
        <v>19.723500000000001</v>
      </c>
      <c r="K4783" s="114">
        <v>3</v>
      </c>
      <c r="L4783" s="115">
        <v>0.05</v>
      </c>
      <c r="M4783" s="11"/>
      <c r="N4783" s="90">
        <v>18.88</v>
      </c>
      <c r="O4783" s="90">
        <v>19.91</v>
      </c>
      <c r="P4783" s="90">
        <v>20.013525367372178</v>
      </c>
      <c r="Q4783" s="90">
        <v>20.05</v>
      </c>
      <c r="R4783" s="63">
        <f t="shared" si="2351"/>
        <v>21.04352536737218</v>
      </c>
      <c r="S4783" s="64">
        <f t="shared" si="2350"/>
        <v>0.13257348530293925</v>
      </c>
      <c r="T4783" s="65"/>
      <c r="U4783" s="65">
        <f t="shared" si="2346"/>
        <v>0.94826720241084872</v>
      </c>
      <c r="V4783" s="65">
        <f t="shared" si="2352"/>
        <v>0.94336203409619412</v>
      </c>
      <c r="W4783" s="65">
        <f t="shared" si="2353"/>
        <v>0.94164588528678295</v>
      </c>
      <c r="X4783" s="61">
        <f t="shared" si="2341"/>
        <v>6.8537506745817572E-2</v>
      </c>
      <c r="Y4783" s="66">
        <f t="shared" si="2354"/>
        <v>1.1173469387754981E-2</v>
      </c>
      <c r="Z4783" s="61">
        <f t="shared" si="2355"/>
        <v>5.8135087585099452E-3</v>
      </c>
      <c r="AA4783" s="67">
        <f t="shared" si="2356"/>
        <v>19.609500000000004</v>
      </c>
      <c r="AB4783" s="68">
        <f t="shared" si="2357"/>
        <v>-1.8538135593220227E-2</v>
      </c>
      <c r="AC4783" s="69">
        <f t="shared" si="2358"/>
        <v>3.8638771186440955E-2</v>
      </c>
      <c r="AD4783" s="70">
        <f>_xlfn.PERCENTILE.EXC(AC4783:$AC$5675,0.5)</f>
        <v>6.5857694429122954E-2</v>
      </c>
      <c r="AE4783" s="70">
        <f>_xlfn.PERCENTILE.EXC($AC4783:AC$5675,0.35)</f>
        <v>3.9739929211426314E-2</v>
      </c>
      <c r="AF4783" s="71">
        <f t="shared" si="2347"/>
        <v>2.8266432853280364E-2</v>
      </c>
      <c r="AG4783" s="70">
        <f t="shared" si="2348"/>
        <v>-0.14909649353834492</v>
      </c>
      <c r="AH4783" s="70">
        <f t="shared" si="2349"/>
        <v>-0.19199667879229276</v>
      </c>
      <c r="AI4783" s="61" t="str">
        <f t="shared" si="2344"/>
        <v>Safety</v>
      </c>
      <c r="AJ4783" s="68" t="str">
        <f t="shared" si="2345"/>
        <v>Short VOL</v>
      </c>
      <c r="AK4783" s="72"/>
      <c r="AL4783" s="73"/>
      <c r="AM4783" s="72"/>
      <c r="AN4783" s="73"/>
      <c r="AO4783" s="74"/>
      <c r="AP4783" s="20"/>
      <c r="AQ4783" s="74"/>
      <c r="AR4783" s="20"/>
      <c r="AS4783" s="74"/>
      <c r="AT4783" s="20"/>
      <c r="AU4783" s="74" t="str">
        <f t="shared" si="2336"/>
        <v>00631L</v>
      </c>
      <c r="AV4783" s="20">
        <f t="shared" si="2342"/>
        <v>1</v>
      </c>
      <c r="AW4783" s="74" t="str">
        <f t="shared" si="2337"/>
        <v>00635U</v>
      </c>
      <c r="AX4783" s="20">
        <f t="shared" si="2338"/>
        <v>0</v>
      </c>
      <c r="AY4783" s="20">
        <f t="shared" si="2343"/>
        <v>1</v>
      </c>
      <c r="AZ4783" s="116">
        <v>39367</v>
      </c>
      <c r="BA4783" s="116"/>
      <c r="BB4783" s="20"/>
      <c r="BC4783" s="20"/>
      <c r="BD4783" s="76"/>
      <c r="BE4783" s="77"/>
      <c r="BF4783" s="77"/>
    </row>
    <row r="4784" spans="1:58" s="23" customFormat="1" ht="15.75" customHeight="1" x14ac:dyDescent="0.4">
      <c r="A4784" s="116">
        <v>39365</v>
      </c>
      <c r="B4784" s="112">
        <v>17.309999999999999</v>
      </c>
      <c r="C4784" s="112">
        <v>18.62</v>
      </c>
      <c r="D4784" s="112">
        <v>18.64</v>
      </c>
      <c r="E4784" s="112">
        <v>18.920000000000002</v>
      </c>
      <c r="F4784" s="112">
        <v>19.11</v>
      </c>
      <c r="G4784" s="112">
        <v>19.350000000000001</v>
      </c>
      <c r="H4784" s="113">
        <v>19.393000000000001</v>
      </c>
      <c r="I4784" s="90">
        <f t="shared" si="2339"/>
        <v>18.358000000000001</v>
      </c>
      <c r="J4784" s="90">
        <f t="shared" si="2340"/>
        <v>18.635999999999999</v>
      </c>
      <c r="K4784" s="114">
        <v>4</v>
      </c>
      <c r="L4784" s="115">
        <v>0.05</v>
      </c>
      <c r="M4784" s="11"/>
      <c r="N4784" s="90">
        <v>16.670000000000002</v>
      </c>
      <c r="O4784" s="90">
        <v>18.5</v>
      </c>
      <c r="P4784" s="90">
        <v>18.990869292446</v>
      </c>
      <c r="Q4784" s="90">
        <v>19.28</v>
      </c>
      <c r="R4784" s="63">
        <f t="shared" si="2351"/>
        <v>20.820869292445998</v>
      </c>
      <c r="S4784" s="64">
        <f t="shared" si="2350"/>
        <v>3.4119106699751905E-2</v>
      </c>
      <c r="T4784" s="65"/>
      <c r="U4784" s="65">
        <f t="shared" si="2346"/>
        <v>0.9010810810810812</v>
      </c>
      <c r="V4784" s="65">
        <f t="shared" si="2352"/>
        <v>0.87779025505856278</v>
      </c>
      <c r="W4784" s="65">
        <f t="shared" si="2353"/>
        <v>0.86462655601659755</v>
      </c>
      <c r="X4784" s="61">
        <f t="shared" si="2341"/>
        <v>7.5678798382438031E-2</v>
      </c>
      <c r="Y4784" s="66">
        <f t="shared" si="2354"/>
        <v>2.4999999999999942E-2</v>
      </c>
      <c r="Z4784" s="61">
        <f t="shared" si="2355"/>
        <v>1.5143261793223591E-2</v>
      </c>
      <c r="AA4784" s="67">
        <f t="shared" si="2356"/>
        <v>18.358000000000001</v>
      </c>
      <c r="AB4784" s="68">
        <f t="shared" si="2357"/>
        <v>3.8392321535692678E-2</v>
      </c>
      <c r="AC4784" s="69">
        <f t="shared" si="2358"/>
        <v>0.10125974805038984</v>
      </c>
      <c r="AD4784" s="70">
        <f>_xlfn.PERCENTILE.EXC(AC4784:$AC$5675,0.5)</f>
        <v>6.5929960071330312E-2</v>
      </c>
      <c r="AE4784" s="70">
        <f>_xlfn.PERCENTILE.EXC($AC4784:AC$5675,0.35)</f>
        <v>3.9921565359484532E-2</v>
      </c>
      <c r="AF4784" s="71">
        <f t="shared" si="2347"/>
        <v>2.8189299288276154E-2</v>
      </c>
      <c r="AG4784" s="70">
        <f t="shared" si="2348"/>
        <v>-0.14914975481384246</v>
      </c>
      <c r="AH4784" s="70">
        <f t="shared" si="2349"/>
        <v>-0.19204723077353114</v>
      </c>
      <c r="AI4784" s="61" t="str">
        <f t="shared" si="2344"/>
        <v>Short VOL</v>
      </c>
      <c r="AJ4784" s="68" t="str">
        <f t="shared" si="2345"/>
        <v>Short VOL</v>
      </c>
      <c r="AK4784" s="72"/>
      <c r="AL4784" s="73"/>
      <c r="AM4784" s="72"/>
      <c r="AN4784" s="73"/>
      <c r="AO4784" s="74"/>
      <c r="AP4784" s="20"/>
      <c r="AQ4784" s="74"/>
      <c r="AR4784" s="20"/>
      <c r="AS4784" s="74"/>
      <c r="AT4784" s="20"/>
      <c r="AU4784" s="74" t="str">
        <f t="shared" ref="AU4784:AU4847" si="2359">IF(AC4784&gt;AF4784,"00631L",IF(AC4784&lt;AG4784,"Cash","00635U"))</f>
        <v>00631L</v>
      </c>
      <c r="AV4784" s="20">
        <f t="shared" si="2342"/>
        <v>1</v>
      </c>
      <c r="AW4784" s="74" t="str">
        <f t="shared" ref="AW4784:AW4847" si="2360">IF(AC4784&gt;AE4784,"00631L",IF(AC4784&lt;AH4784,"00631L","00635U"))</f>
        <v>00631L</v>
      </c>
      <c r="AX4784" s="20">
        <f t="shared" si="2338"/>
        <v>1</v>
      </c>
      <c r="AY4784" s="20">
        <f t="shared" si="2343"/>
        <v>1</v>
      </c>
      <c r="AZ4784" s="116">
        <v>39366</v>
      </c>
      <c r="BA4784" s="116"/>
      <c r="BB4784" s="20"/>
      <c r="BC4784" s="20"/>
      <c r="BD4784" s="76"/>
      <c r="BE4784" s="77"/>
      <c r="BF4784" s="77"/>
    </row>
    <row r="4785" spans="1:58" s="23" customFormat="1" ht="15.75" customHeight="1" x14ac:dyDescent="0.4">
      <c r="A4785" s="116">
        <v>39364</v>
      </c>
      <c r="B4785" s="112">
        <v>17.059999999999999</v>
      </c>
      <c r="C4785" s="112">
        <v>18.64</v>
      </c>
      <c r="D4785" s="112">
        <v>18.62</v>
      </c>
      <c r="E4785" s="112">
        <v>18.760000000000002</v>
      </c>
      <c r="F4785" s="112">
        <v>19.03</v>
      </c>
      <c r="G4785" s="112">
        <v>19.05</v>
      </c>
      <c r="H4785" s="113">
        <v>19.111000000000001</v>
      </c>
      <c r="I4785" s="90">
        <f t="shared" si="2339"/>
        <v>18.245000000000001</v>
      </c>
      <c r="J4785" s="90">
        <f t="shared" si="2340"/>
        <v>18.625</v>
      </c>
      <c r="K4785" s="114">
        <v>5</v>
      </c>
      <c r="L4785" s="115">
        <v>0.05</v>
      </c>
      <c r="M4785" s="11"/>
      <c r="N4785" s="90">
        <v>16.12</v>
      </c>
      <c r="O4785" s="90">
        <v>17.989999999999998</v>
      </c>
      <c r="P4785" s="90">
        <v>18.68854739915183</v>
      </c>
      <c r="Q4785" s="90">
        <v>18.940000000000001</v>
      </c>
      <c r="R4785" s="63">
        <f t="shared" si="2351"/>
        <v>20.558547399151823</v>
      </c>
      <c r="S4785" s="64">
        <f t="shared" si="2350"/>
        <v>-7.6746849942726222E-2</v>
      </c>
      <c r="T4785" s="65"/>
      <c r="U4785" s="65">
        <f t="shared" si="2346"/>
        <v>0.89605336297943317</v>
      </c>
      <c r="V4785" s="65">
        <f t="shared" si="2352"/>
        <v>0.86256035077031179</v>
      </c>
      <c r="W4785" s="65">
        <f t="shared" si="2353"/>
        <v>0.85110876451953532</v>
      </c>
      <c r="X4785" s="61">
        <f t="shared" si="2341"/>
        <v>9.2614302461899292E-2</v>
      </c>
      <c r="Y4785" s="66">
        <f t="shared" si="2354"/>
        <v>1.8710021321961569E-2</v>
      </c>
      <c r="Z4785" s="61">
        <f t="shared" si="2355"/>
        <v>2.0827624006577089E-2</v>
      </c>
      <c r="AA4785" s="67">
        <f t="shared" si="2356"/>
        <v>18.245000000000001</v>
      </c>
      <c r="AB4785" s="68">
        <f t="shared" si="2357"/>
        <v>5.8312655086848492E-2</v>
      </c>
      <c r="AC4785" s="69">
        <f t="shared" si="2358"/>
        <v>0.13182382133995035</v>
      </c>
      <c r="AD4785" s="70">
        <f>_xlfn.PERCENTILE.EXC(AC4785:$AC$5675,0.5)</f>
        <v>6.5857694429122954E-2</v>
      </c>
      <c r="AE4785" s="70">
        <f>_xlfn.PERCENTILE.EXC($AC4785:AC$5675,0.35)</f>
        <v>3.9807690548449196E-2</v>
      </c>
      <c r="AF4785" s="71">
        <f t="shared" si="2347"/>
        <v>2.8115587402667994E-2</v>
      </c>
      <c r="AG4785" s="70">
        <f t="shared" si="2348"/>
        <v>-0.14920301608934</v>
      </c>
      <c r="AH4785" s="70">
        <f t="shared" si="2349"/>
        <v>-0.19209778275476949</v>
      </c>
      <c r="AI4785" s="61" t="str">
        <f t="shared" si="2344"/>
        <v>Short VOL</v>
      </c>
      <c r="AJ4785" s="68" t="str">
        <f t="shared" si="2345"/>
        <v>Short VOL</v>
      </c>
      <c r="AK4785" s="72"/>
      <c r="AL4785" s="73"/>
      <c r="AM4785" s="72"/>
      <c r="AN4785" s="73"/>
      <c r="AO4785" s="74"/>
      <c r="AP4785" s="20"/>
      <c r="AQ4785" s="74"/>
      <c r="AR4785" s="20"/>
      <c r="AS4785" s="74"/>
      <c r="AT4785" s="20"/>
      <c r="AU4785" s="74" t="str">
        <f t="shared" si="2359"/>
        <v>00631L</v>
      </c>
      <c r="AV4785" s="20">
        <f t="shared" si="2342"/>
        <v>1</v>
      </c>
      <c r="AW4785" s="74" t="str">
        <f t="shared" si="2360"/>
        <v>00631L</v>
      </c>
      <c r="AX4785" s="20">
        <f t="shared" si="2338"/>
        <v>1</v>
      </c>
      <c r="AY4785" s="20">
        <f t="shared" si="2343"/>
        <v>1</v>
      </c>
      <c r="AZ4785" s="116">
        <v>39365</v>
      </c>
      <c r="BA4785" s="116"/>
      <c r="BB4785" s="20"/>
      <c r="BC4785" s="20"/>
      <c r="BD4785" s="76"/>
      <c r="BE4785" s="77"/>
      <c r="BF4785" s="77"/>
    </row>
    <row r="4786" spans="1:58" s="23" customFormat="1" ht="15.75" customHeight="1" x14ac:dyDescent="0.4">
      <c r="A4786" s="116">
        <v>39363</v>
      </c>
      <c r="B4786" s="112">
        <v>18.2</v>
      </c>
      <c r="C4786" s="112">
        <v>19.510000000000002</v>
      </c>
      <c r="D4786" s="112">
        <v>19.170000000000002</v>
      </c>
      <c r="E4786" s="112">
        <v>19.28</v>
      </c>
      <c r="F4786" s="112">
        <v>19.420000000000002</v>
      </c>
      <c r="G4786" s="112">
        <v>19.46</v>
      </c>
      <c r="H4786" s="113">
        <v>19.498999999999999</v>
      </c>
      <c r="I4786" s="90">
        <f t="shared" si="2339"/>
        <v>19.117000000000001</v>
      </c>
      <c r="J4786" s="90">
        <f t="shared" si="2340"/>
        <v>19.272000000000002</v>
      </c>
      <c r="K4786" s="114">
        <v>6</v>
      </c>
      <c r="L4786" s="115">
        <v>0.05</v>
      </c>
      <c r="M4786" s="11"/>
      <c r="N4786" s="90">
        <v>17.46</v>
      </c>
      <c r="O4786" s="90">
        <v>18.93</v>
      </c>
      <c r="P4786" s="90">
        <v>19.287348601481661</v>
      </c>
      <c r="Q4786" s="90">
        <v>18.989999999999998</v>
      </c>
      <c r="R4786" s="63">
        <f t="shared" si="2351"/>
        <v>20.75734860148166</v>
      </c>
      <c r="S4786" s="64">
        <f t="shared" si="2350"/>
        <v>3.252513305736255E-2</v>
      </c>
      <c r="T4786" s="65"/>
      <c r="U4786" s="65">
        <f t="shared" si="2346"/>
        <v>0.92234548335974653</v>
      </c>
      <c r="V4786" s="65">
        <f t="shared" si="2352"/>
        <v>0.90525661980614158</v>
      </c>
      <c r="W4786" s="65">
        <f t="shared" si="2353"/>
        <v>0.91943127962085325</v>
      </c>
      <c r="X4786" s="61">
        <f t="shared" si="2341"/>
        <v>7.1978021978022111E-2</v>
      </c>
      <c r="Y4786" s="66">
        <f t="shared" si="2354"/>
        <v>1.1358921161825603E-2</v>
      </c>
      <c r="Z4786" s="61">
        <f t="shared" si="2355"/>
        <v>8.1079667311817292E-3</v>
      </c>
      <c r="AA4786" s="67">
        <f t="shared" si="2356"/>
        <v>19.117000000000001</v>
      </c>
      <c r="AB4786" s="68">
        <f t="shared" si="2357"/>
        <v>4.2382588774341257E-2</v>
      </c>
      <c r="AC4786" s="69">
        <f t="shared" si="2358"/>
        <v>9.4902634593356239E-2</v>
      </c>
      <c r="AD4786" s="70">
        <f>_xlfn.PERCENTILE.EXC(AC4786:$AC$5675,0.5)</f>
        <v>6.5785482044880536E-2</v>
      </c>
      <c r="AE4786" s="70">
        <f>_xlfn.PERCENTILE.EXC($AC4786:AC$5675,0.35)</f>
        <v>3.9738584203210685E-2</v>
      </c>
      <c r="AF4786" s="71">
        <f t="shared" si="2347"/>
        <v>2.8042445796959175E-2</v>
      </c>
      <c r="AG4786" s="70">
        <f t="shared" si="2348"/>
        <v>-0.14925627736483757</v>
      </c>
      <c r="AH4786" s="70">
        <f t="shared" si="2349"/>
        <v>-0.19214833473600787</v>
      </c>
      <c r="AI4786" s="61" t="str">
        <f t="shared" si="2344"/>
        <v>Short VOL</v>
      </c>
      <c r="AJ4786" s="68" t="str">
        <f t="shared" si="2345"/>
        <v>Short VOL</v>
      </c>
      <c r="AK4786" s="72"/>
      <c r="AL4786" s="73"/>
      <c r="AM4786" s="72"/>
      <c r="AN4786" s="73"/>
      <c r="AO4786" s="74"/>
      <c r="AP4786" s="20"/>
      <c r="AQ4786" s="74"/>
      <c r="AR4786" s="20"/>
      <c r="AS4786" s="74"/>
      <c r="AT4786" s="20"/>
      <c r="AU4786" s="74" t="str">
        <f t="shared" si="2359"/>
        <v>00631L</v>
      </c>
      <c r="AV4786" s="20">
        <f t="shared" si="2342"/>
        <v>1</v>
      </c>
      <c r="AW4786" s="74" t="str">
        <f t="shared" si="2360"/>
        <v>00631L</v>
      </c>
      <c r="AX4786" s="20">
        <f t="shared" si="2338"/>
        <v>1</v>
      </c>
      <c r="AY4786" s="20">
        <f t="shared" si="2343"/>
        <v>1</v>
      </c>
      <c r="AZ4786" s="116">
        <v>39364</v>
      </c>
      <c r="BA4786" s="116"/>
      <c r="BB4786" s="20"/>
      <c r="BC4786" s="20"/>
      <c r="BD4786" s="76"/>
      <c r="BE4786" s="77"/>
      <c r="BF4786" s="77"/>
    </row>
    <row r="4787" spans="1:58" s="23" customFormat="1" ht="15.75" customHeight="1" x14ac:dyDescent="0.4">
      <c r="A4787" s="116">
        <v>39360</v>
      </c>
      <c r="B4787" s="112">
        <v>17.93</v>
      </c>
      <c r="C4787" s="112">
        <v>19.27</v>
      </c>
      <c r="D4787" s="112">
        <v>18.989999999999998</v>
      </c>
      <c r="E4787" s="112">
        <v>19.09</v>
      </c>
      <c r="F4787" s="112">
        <v>19.239999999999998</v>
      </c>
      <c r="G4787" s="112">
        <v>19.28</v>
      </c>
      <c r="H4787" s="113">
        <v>19.323</v>
      </c>
      <c r="I4787" s="90">
        <f t="shared" si="2339"/>
        <v>18.800999999999998</v>
      </c>
      <c r="J4787" s="90">
        <f t="shared" si="2340"/>
        <v>19.087999999999997</v>
      </c>
      <c r="K4787" s="114">
        <v>7</v>
      </c>
      <c r="L4787" s="115">
        <v>0.05</v>
      </c>
      <c r="M4787" s="11"/>
      <c r="N4787" s="90">
        <v>16.91</v>
      </c>
      <c r="O4787" s="90">
        <v>18.53</v>
      </c>
      <c r="P4787" s="90">
        <v>19.087422200428598</v>
      </c>
      <c r="Q4787" s="90">
        <v>19.059999999999999</v>
      </c>
      <c r="R4787" s="63">
        <f t="shared" si="2351"/>
        <v>20.707422200428599</v>
      </c>
      <c r="S4787" s="64">
        <f t="shared" si="2350"/>
        <v>-8.2971800433839532E-2</v>
      </c>
      <c r="T4787" s="65"/>
      <c r="U4787" s="65">
        <f t="shared" si="2346"/>
        <v>0.91257420399352396</v>
      </c>
      <c r="V4787" s="65">
        <f t="shared" si="2352"/>
        <v>0.88592371575561912</v>
      </c>
      <c r="W4787" s="65">
        <f t="shared" si="2353"/>
        <v>0.88719832109129071</v>
      </c>
      <c r="X4787" s="61">
        <f t="shared" si="2341"/>
        <v>7.4735080870050194E-2</v>
      </c>
      <c r="Y4787" s="66">
        <f t="shared" si="2354"/>
        <v>1.2205343111576771E-2</v>
      </c>
      <c r="Z4787" s="61">
        <f t="shared" si="2355"/>
        <v>1.5265145470985536E-2</v>
      </c>
      <c r="AA4787" s="67">
        <f t="shared" si="2356"/>
        <v>18.800999999999998</v>
      </c>
      <c r="AB4787" s="68">
        <f t="shared" si="2357"/>
        <v>6.0319337670017716E-2</v>
      </c>
      <c r="AC4787" s="69">
        <f t="shared" si="2358"/>
        <v>0.11182732111176807</v>
      </c>
      <c r="AD4787" s="70">
        <f>_xlfn.PERCENTILE.EXC(AC4787:$AC$5675,0.5)</f>
        <v>6.5713269660638118E-2</v>
      </c>
      <c r="AE4787" s="70">
        <f>_xlfn.PERCENTILE.EXC($AC4787:AC$5675,0.35)</f>
        <v>3.9729169145701272E-2</v>
      </c>
      <c r="AF4787" s="71">
        <f t="shared" si="2347"/>
        <v>2.7969304191250356E-2</v>
      </c>
      <c r="AG4787" s="70">
        <f t="shared" si="2348"/>
        <v>-0.14930953864033511</v>
      </c>
      <c r="AH4787" s="70">
        <f t="shared" si="2349"/>
        <v>-0.19219888671724622</v>
      </c>
      <c r="AI4787" s="61" t="str">
        <f t="shared" si="2344"/>
        <v>Short VOL</v>
      </c>
      <c r="AJ4787" s="68" t="str">
        <f t="shared" si="2345"/>
        <v>Short VOL</v>
      </c>
      <c r="AK4787" s="72"/>
      <c r="AL4787" s="73"/>
      <c r="AM4787" s="72"/>
      <c r="AN4787" s="73"/>
      <c r="AO4787" s="74"/>
      <c r="AP4787" s="20"/>
      <c r="AQ4787" s="74"/>
      <c r="AR4787" s="20"/>
      <c r="AS4787" s="74"/>
      <c r="AT4787" s="20"/>
      <c r="AU4787" s="74" t="str">
        <f t="shared" si="2359"/>
        <v>00631L</v>
      </c>
      <c r="AV4787" s="20">
        <f t="shared" si="2342"/>
        <v>1</v>
      </c>
      <c r="AW4787" s="74" t="str">
        <f t="shared" si="2360"/>
        <v>00631L</v>
      </c>
      <c r="AX4787" s="20">
        <f t="shared" si="2338"/>
        <v>1</v>
      </c>
      <c r="AY4787" s="20">
        <f t="shared" si="2343"/>
        <v>1</v>
      </c>
      <c r="AZ4787" s="116">
        <v>39363</v>
      </c>
      <c r="BA4787" s="116"/>
      <c r="BB4787" s="20"/>
      <c r="BC4787" s="20"/>
      <c r="BD4787" s="76"/>
      <c r="BE4787" s="77"/>
      <c r="BF4787" s="77"/>
    </row>
    <row r="4788" spans="1:58" s="23" customFormat="1" ht="15.75" customHeight="1" x14ac:dyDescent="0.4">
      <c r="A4788" s="116">
        <v>39359</v>
      </c>
      <c r="B4788" s="112">
        <v>19.260000000000002</v>
      </c>
      <c r="C4788" s="112">
        <v>20.149999999999999</v>
      </c>
      <c r="D4788" s="112">
        <v>19.89</v>
      </c>
      <c r="E4788" s="112">
        <v>19.86</v>
      </c>
      <c r="F4788" s="112">
        <v>19.93</v>
      </c>
      <c r="G4788" s="112">
        <v>19.87</v>
      </c>
      <c r="H4788" s="113">
        <v>19.866</v>
      </c>
      <c r="I4788" s="90">
        <f t="shared" si="2339"/>
        <v>19.794</v>
      </c>
      <c r="J4788" s="90">
        <f t="shared" si="2340"/>
        <v>19.994</v>
      </c>
      <c r="K4788" s="114">
        <v>8</v>
      </c>
      <c r="L4788" s="115">
        <v>0.05</v>
      </c>
      <c r="M4788" s="11"/>
      <c r="N4788" s="90">
        <v>18.440000000000001</v>
      </c>
      <c r="O4788" s="90">
        <v>19.670000000000002</v>
      </c>
      <c r="P4788" s="90">
        <v>19.848555462530328</v>
      </c>
      <c r="Q4788" s="90">
        <v>19.64</v>
      </c>
      <c r="R4788" s="63">
        <f t="shared" si="2351"/>
        <v>21.078555462530328</v>
      </c>
      <c r="S4788" s="64">
        <f t="shared" si="2350"/>
        <v>-1.9148936170212735E-2</v>
      </c>
      <c r="T4788" s="65"/>
      <c r="U4788" s="65">
        <f t="shared" si="2346"/>
        <v>0.93746822572445343</v>
      </c>
      <c r="V4788" s="65">
        <f t="shared" si="2352"/>
        <v>0.92903486275415015</v>
      </c>
      <c r="W4788" s="65">
        <f t="shared" si="2353"/>
        <v>0.93890020366598781</v>
      </c>
      <c r="X4788" s="61">
        <f t="shared" si="2341"/>
        <v>4.6209761163032034E-2</v>
      </c>
      <c r="Y4788" s="66">
        <f t="shared" si="2354"/>
        <v>3.0211480362538908E-4</v>
      </c>
      <c r="Z4788" s="61">
        <f t="shared" si="2355"/>
        <v>1.0104071940992184E-2</v>
      </c>
      <c r="AA4788" s="67">
        <f t="shared" si="2356"/>
        <v>19.793999999999997</v>
      </c>
      <c r="AB4788" s="68">
        <f t="shared" si="2357"/>
        <v>4.446854663774405E-2</v>
      </c>
      <c r="AC4788" s="69">
        <f t="shared" si="2358"/>
        <v>7.3427331887201491E-2</v>
      </c>
      <c r="AD4788" s="70">
        <f>_xlfn.PERCENTILE.EXC(AC4788:$AC$5675,0.5)</f>
        <v>6.5701823114837896E-2</v>
      </c>
      <c r="AE4788" s="70">
        <f>_xlfn.PERCENTILE.EXC($AC4788:AC$5675,0.35)</f>
        <v>3.971975408819186E-2</v>
      </c>
      <c r="AF4788" s="71">
        <f t="shared" si="2347"/>
        <v>2.7913969124211693E-2</v>
      </c>
      <c r="AG4788" s="70">
        <f t="shared" si="2348"/>
        <v>-0.14936279991583265</v>
      </c>
      <c r="AH4788" s="70">
        <f t="shared" si="2349"/>
        <v>-0.1922494386984846</v>
      </c>
      <c r="AI4788" s="61" t="str">
        <f t="shared" si="2344"/>
        <v>Short VOL</v>
      </c>
      <c r="AJ4788" s="68" t="str">
        <f t="shared" si="2345"/>
        <v>Short VOL</v>
      </c>
      <c r="AK4788" s="72"/>
      <c r="AL4788" s="73"/>
      <c r="AM4788" s="72"/>
      <c r="AN4788" s="73"/>
      <c r="AO4788" s="74"/>
      <c r="AP4788" s="20"/>
      <c r="AQ4788" s="74"/>
      <c r="AR4788" s="20"/>
      <c r="AS4788" s="74"/>
      <c r="AT4788" s="20"/>
      <c r="AU4788" s="74" t="str">
        <f t="shared" si="2359"/>
        <v>00631L</v>
      </c>
      <c r="AV4788" s="20">
        <f t="shared" si="2342"/>
        <v>1</v>
      </c>
      <c r="AW4788" s="74" t="str">
        <f t="shared" si="2360"/>
        <v>00631L</v>
      </c>
      <c r="AX4788" s="20">
        <f t="shared" si="2338"/>
        <v>1</v>
      </c>
      <c r="AY4788" s="20">
        <f t="shared" si="2343"/>
        <v>1</v>
      </c>
      <c r="AZ4788" s="116">
        <v>39360</v>
      </c>
      <c r="BA4788" s="116"/>
      <c r="BB4788" s="20"/>
      <c r="BC4788" s="20"/>
      <c r="BD4788" s="76"/>
      <c r="BE4788" s="77"/>
      <c r="BF4788" s="77"/>
    </row>
    <row r="4789" spans="1:58" s="23" customFormat="1" ht="15.75" customHeight="1" x14ac:dyDescent="0.4">
      <c r="A4789" s="116">
        <v>39358</v>
      </c>
      <c r="B4789" s="112">
        <v>19.100000000000001</v>
      </c>
      <c r="C4789" s="112">
        <v>19.989999999999998</v>
      </c>
      <c r="D4789" s="112">
        <v>19.82</v>
      </c>
      <c r="E4789" s="112">
        <v>19.79</v>
      </c>
      <c r="F4789" s="112">
        <v>19.86</v>
      </c>
      <c r="G4789" s="112">
        <v>19.84</v>
      </c>
      <c r="H4789" s="113">
        <v>19.866</v>
      </c>
      <c r="I4789" s="90">
        <f t="shared" si="2339"/>
        <v>19.589500000000001</v>
      </c>
      <c r="J4789" s="90">
        <f t="shared" si="2340"/>
        <v>19.8965</v>
      </c>
      <c r="K4789" s="114">
        <v>9</v>
      </c>
      <c r="L4789" s="115">
        <v>0.05</v>
      </c>
      <c r="M4789" s="11"/>
      <c r="N4789" s="90">
        <v>18.8</v>
      </c>
      <c r="O4789" s="90">
        <v>19.829999999999998</v>
      </c>
      <c r="P4789" s="90">
        <v>19.838528784606591</v>
      </c>
      <c r="Q4789" s="90">
        <v>19.62</v>
      </c>
      <c r="R4789" s="63">
        <f t="shared" si="2351"/>
        <v>20.868528784606593</v>
      </c>
      <c r="S4789" s="64">
        <f t="shared" si="2350"/>
        <v>1.6765819361817324E-2</v>
      </c>
      <c r="T4789" s="65"/>
      <c r="U4789" s="65">
        <f t="shared" si="2346"/>
        <v>0.94805849722642477</v>
      </c>
      <c r="V4789" s="65">
        <f t="shared" si="2352"/>
        <v>0.9476509172690053</v>
      </c>
      <c r="W4789" s="65">
        <f t="shared" si="2353"/>
        <v>0.95820591233435271</v>
      </c>
      <c r="X4789" s="61">
        <f t="shared" si="2341"/>
        <v>4.6596858638743299E-2</v>
      </c>
      <c r="Y4789" s="66">
        <f t="shared" si="2354"/>
        <v>3.8403233956543969E-3</v>
      </c>
      <c r="Z4789" s="61">
        <f t="shared" si="2355"/>
        <v>1.5671660838714546E-2</v>
      </c>
      <c r="AA4789" s="67">
        <f t="shared" si="2356"/>
        <v>19.589500000000001</v>
      </c>
      <c r="AB4789" s="68">
        <f t="shared" si="2357"/>
        <v>1.5957446808510675E-2</v>
      </c>
      <c r="AC4789" s="69">
        <f t="shared" si="2358"/>
        <v>4.1994680851063844E-2</v>
      </c>
      <c r="AD4789" s="70">
        <f>_xlfn.PERCENTILE.EXC(AC4789:$AC$5675,0.5)</f>
        <v>6.5690376569037673E-2</v>
      </c>
      <c r="AE4789" s="70">
        <f>_xlfn.PERCENTILE.EXC($AC4789:AC$5675,0.35)</f>
        <v>3.9646169251907157E-2</v>
      </c>
      <c r="AF4789" s="71">
        <f t="shared" si="2347"/>
        <v>2.7903150403848439E-2</v>
      </c>
      <c r="AG4789" s="70">
        <f t="shared" si="2348"/>
        <v>-0.14941606119133022</v>
      </c>
      <c r="AH4789" s="70">
        <f t="shared" si="2349"/>
        <v>-0.19229999067972298</v>
      </c>
      <c r="AI4789" s="61" t="str">
        <f t="shared" si="2344"/>
        <v>Safety</v>
      </c>
      <c r="AJ4789" s="68" t="str">
        <f t="shared" si="2345"/>
        <v>Short VOL</v>
      </c>
      <c r="AK4789" s="72"/>
      <c r="AL4789" s="73"/>
      <c r="AM4789" s="72"/>
      <c r="AN4789" s="73"/>
      <c r="AO4789" s="74"/>
      <c r="AP4789" s="20"/>
      <c r="AQ4789" s="74"/>
      <c r="AR4789" s="20"/>
      <c r="AS4789" s="74"/>
      <c r="AT4789" s="20"/>
      <c r="AU4789" s="74" t="str">
        <f t="shared" si="2359"/>
        <v>00631L</v>
      </c>
      <c r="AV4789" s="20">
        <f t="shared" si="2342"/>
        <v>1</v>
      </c>
      <c r="AW4789" s="74" t="str">
        <f t="shared" si="2360"/>
        <v>00631L</v>
      </c>
      <c r="AX4789" s="20">
        <f t="shared" ref="AX4789:AX4852" si="2361">IF(AW4789="00631L",1,0)</f>
        <v>1</v>
      </c>
      <c r="AY4789" s="20">
        <f t="shared" si="2343"/>
        <v>1</v>
      </c>
      <c r="AZ4789" s="116">
        <v>39359</v>
      </c>
      <c r="BA4789" s="116"/>
      <c r="BB4789" s="20"/>
      <c r="BC4789" s="20"/>
      <c r="BD4789" s="76"/>
      <c r="BE4789" s="77"/>
      <c r="BF4789" s="77"/>
    </row>
    <row r="4790" spans="1:58" s="23" customFormat="1" ht="15.75" customHeight="1" x14ac:dyDescent="0.4">
      <c r="A4790" s="116">
        <v>39357</v>
      </c>
      <c r="B4790" s="112">
        <v>18.920000000000002</v>
      </c>
      <c r="C4790" s="112">
        <v>19.690000000000001</v>
      </c>
      <c r="D4790" s="112">
        <v>19.66</v>
      </c>
      <c r="E4790" s="112">
        <v>19.62</v>
      </c>
      <c r="F4790" s="112">
        <v>19.61</v>
      </c>
      <c r="G4790" s="112">
        <v>19.53</v>
      </c>
      <c r="H4790" s="113">
        <v>19.533999999999999</v>
      </c>
      <c r="I4790" s="90">
        <f t="shared" ref="I4790:I4853" si="2362">C4790-((C4790-B4790)*K4790*L4790)</f>
        <v>19.305</v>
      </c>
      <c r="J4790" s="90">
        <f t="shared" ref="J4790:J4853" si="2363">D4790-((D4790-C4790)*K4790*L4790)</f>
        <v>19.675000000000001</v>
      </c>
      <c r="K4790" s="114">
        <v>10</v>
      </c>
      <c r="L4790" s="115">
        <v>0.05</v>
      </c>
      <c r="M4790" s="11"/>
      <c r="N4790" s="90">
        <v>18.489999999999998</v>
      </c>
      <c r="O4790" s="90">
        <v>19.34</v>
      </c>
      <c r="P4790" s="90">
        <v>19.382456324487155</v>
      </c>
      <c r="Q4790" s="90">
        <v>19.29</v>
      </c>
      <c r="R4790" s="63">
        <f t="shared" si="2351"/>
        <v>20.232456324487156</v>
      </c>
      <c r="S4790" s="64">
        <f t="shared" si="2350"/>
        <v>3.6434977578475254E-2</v>
      </c>
      <c r="T4790" s="65"/>
      <c r="U4790" s="65">
        <f t="shared" si="2346"/>
        <v>0.95604963805584275</v>
      </c>
      <c r="V4790" s="65">
        <f t="shared" si="2352"/>
        <v>0.95395545799013837</v>
      </c>
      <c r="W4790" s="65">
        <f t="shared" si="2353"/>
        <v>0.95852773457750129</v>
      </c>
      <c r="X4790" s="61">
        <f t="shared" si="2341"/>
        <v>4.0697674418604626E-2</v>
      </c>
      <c r="Y4790" s="66">
        <f t="shared" si="2354"/>
        <v>-4.3832823649338467E-3</v>
      </c>
      <c r="Z4790" s="61">
        <f t="shared" si="2355"/>
        <v>1.9166019166019219E-2</v>
      </c>
      <c r="AA4790" s="67">
        <f t="shared" si="2356"/>
        <v>19.305</v>
      </c>
      <c r="AB4790" s="68">
        <f t="shared" si="2357"/>
        <v>2.3255813953488552E-2</v>
      </c>
      <c r="AC4790" s="69">
        <f t="shared" si="2358"/>
        <v>4.407787993510013E-2</v>
      </c>
      <c r="AD4790" s="70">
        <f>_xlfn.PERCENTILE.EXC(AC4790:$AC$5675,0.5)</f>
        <v>6.5701823114837896E-2</v>
      </c>
      <c r="AE4790" s="70">
        <f>_xlfn.PERCENTILE.EXC($AC4790:AC$5675,0.35)</f>
        <v>3.9524457081541009E-2</v>
      </c>
      <c r="AF4790" s="71">
        <f t="shared" si="2347"/>
        <v>2.7892331683485181E-2</v>
      </c>
      <c r="AG4790" s="70">
        <f t="shared" si="2348"/>
        <v>-0.14946932246682776</v>
      </c>
      <c r="AH4790" s="70">
        <f t="shared" si="2349"/>
        <v>-0.19235054266096133</v>
      </c>
      <c r="AI4790" s="61" t="str">
        <f t="shared" si="2344"/>
        <v>Safety</v>
      </c>
      <c r="AJ4790" s="68" t="str">
        <f t="shared" si="2345"/>
        <v>Short VOL</v>
      </c>
      <c r="AK4790" s="72"/>
      <c r="AL4790" s="73"/>
      <c r="AM4790" s="72"/>
      <c r="AN4790" s="73"/>
      <c r="AO4790" s="74"/>
      <c r="AP4790" s="20"/>
      <c r="AQ4790" s="74"/>
      <c r="AR4790" s="20"/>
      <c r="AS4790" s="74"/>
      <c r="AT4790" s="20"/>
      <c r="AU4790" s="74" t="str">
        <f t="shared" si="2359"/>
        <v>00631L</v>
      </c>
      <c r="AV4790" s="20">
        <f t="shared" si="2342"/>
        <v>1</v>
      </c>
      <c r="AW4790" s="74" t="str">
        <f t="shared" si="2360"/>
        <v>00631L</v>
      </c>
      <c r="AX4790" s="20">
        <f t="shared" si="2361"/>
        <v>1</v>
      </c>
      <c r="AY4790" s="20">
        <f t="shared" si="2343"/>
        <v>1</v>
      </c>
      <c r="AZ4790" s="116">
        <v>39358</v>
      </c>
      <c r="BA4790" s="116"/>
      <c r="BB4790" s="20"/>
      <c r="BC4790" s="20"/>
      <c r="BD4790" s="76"/>
      <c r="BE4790" s="77"/>
      <c r="BF4790" s="77"/>
    </row>
    <row r="4791" spans="1:58" s="23" customFormat="1" ht="15.75" customHeight="1" x14ac:dyDescent="0.4">
      <c r="A4791" s="116">
        <v>39356</v>
      </c>
      <c r="B4791" s="112">
        <v>18.43</v>
      </c>
      <c r="C4791" s="112">
        <v>19.34</v>
      </c>
      <c r="D4791" s="112">
        <v>19.190000000000001</v>
      </c>
      <c r="E4791" s="112">
        <v>19.260000000000002</v>
      </c>
      <c r="F4791" s="112">
        <v>19.350000000000001</v>
      </c>
      <c r="G4791" s="112">
        <v>19.41</v>
      </c>
      <c r="H4791" s="113">
        <v>19.422999999999998</v>
      </c>
      <c r="I4791" s="90">
        <f t="shared" si="2362"/>
        <v>18.839500000000001</v>
      </c>
      <c r="J4791" s="90">
        <f t="shared" si="2363"/>
        <v>19.272500000000001</v>
      </c>
      <c r="K4791" s="114">
        <v>11</v>
      </c>
      <c r="L4791" s="115">
        <v>0.05</v>
      </c>
      <c r="M4791" s="11"/>
      <c r="N4791" s="90">
        <v>17.84</v>
      </c>
      <c r="O4791" s="90">
        <v>18.95</v>
      </c>
      <c r="P4791" s="90">
        <v>19.016387435999697</v>
      </c>
      <c r="Q4791" s="90">
        <v>18.899999999999999</v>
      </c>
      <c r="R4791" s="63">
        <f t="shared" si="2351"/>
        <v>20.126387435999693</v>
      </c>
      <c r="S4791" s="64">
        <f t="shared" si="2350"/>
        <v>-8.8888888888888976E-3</v>
      </c>
      <c r="T4791" s="65"/>
      <c r="U4791" s="65">
        <f t="shared" si="2346"/>
        <v>0.94142480211081792</v>
      </c>
      <c r="V4791" s="65">
        <f t="shared" si="2352"/>
        <v>0.93813822736001418</v>
      </c>
      <c r="W4791" s="65">
        <f t="shared" si="2353"/>
        <v>0.94391534391534393</v>
      </c>
      <c r="X4791" s="61">
        <f t="shared" si="2341"/>
        <v>4.9376017362995128E-2</v>
      </c>
      <c r="Y4791" s="66">
        <f t="shared" si="2354"/>
        <v>8.4631360332293199E-3</v>
      </c>
      <c r="Z4791" s="61">
        <f t="shared" si="2355"/>
        <v>2.2983624830807601E-2</v>
      </c>
      <c r="AA4791" s="67">
        <f t="shared" si="2356"/>
        <v>18.839500000000001</v>
      </c>
      <c r="AB4791" s="68">
        <f t="shared" si="2357"/>
        <v>3.3071748878923758E-2</v>
      </c>
      <c r="AC4791" s="69">
        <f t="shared" si="2358"/>
        <v>5.6025784753363297E-2</v>
      </c>
      <c r="AD4791" s="70">
        <f>_xlfn.PERCENTILE.EXC(AC4791:$AC$5675,0.5)</f>
        <v>6.5713269660638118E-2</v>
      </c>
      <c r="AE4791" s="70">
        <f>_xlfn.PERCENTILE.EXC($AC4791:AC$5675,0.35)</f>
        <v>3.9402744911174847E-2</v>
      </c>
      <c r="AF4791" s="71">
        <f t="shared" si="2347"/>
        <v>2.7881512963121923E-2</v>
      </c>
      <c r="AG4791" s="70">
        <f t="shared" si="2348"/>
        <v>-0.1495225837423253</v>
      </c>
      <c r="AH4791" s="70">
        <f t="shared" si="2349"/>
        <v>-0.1924010946421997</v>
      </c>
      <c r="AI4791" s="61" t="str">
        <f t="shared" si="2344"/>
        <v>Safety</v>
      </c>
      <c r="AJ4791" s="68" t="str">
        <f t="shared" si="2345"/>
        <v>Short VOL</v>
      </c>
      <c r="AK4791" s="72"/>
      <c r="AL4791" s="73"/>
      <c r="AM4791" s="72"/>
      <c r="AN4791" s="73"/>
      <c r="AO4791" s="74"/>
      <c r="AP4791" s="20"/>
      <c r="AQ4791" s="74"/>
      <c r="AR4791" s="20"/>
      <c r="AS4791" s="74"/>
      <c r="AT4791" s="20"/>
      <c r="AU4791" s="74" t="str">
        <f t="shared" si="2359"/>
        <v>00631L</v>
      </c>
      <c r="AV4791" s="20">
        <f t="shared" si="2342"/>
        <v>1</v>
      </c>
      <c r="AW4791" s="74" t="str">
        <f t="shared" si="2360"/>
        <v>00631L</v>
      </c>
      <c r="AX4791" s="20">
        <f t="shared" si="2361"/>
        <v>1</v>
      </c>
      <c r="AY4791" s="20">
        <f t="shared" si="2343"/>
        <v>1</v>
      </c>
      <c r="AZ4791" s="116">
        <v>39357</v>
      </c>
      <c r="BA4791" s="116"/>
      <c r="BB4791" s="20"/>
      <c r="BC4791" s="20"/>
      <c r="BD4791" s="76"/>
      <c r="BE4791" s="77"/>
      <c r="BF4791" s="77"/>
    </row>
    <row r="4792" spans="1:58" s="23" customFormat="1" ht="15.75" customHeight="1" x14ac:dyDescent="0.4">
      <c r="A4792" s="116">
        <v>39353</v>
      </c>
      <c r="B4792" s="112">
        <v>18.920000000000002</v>
      </c>
      <c r="C4792" s="112">
        <v>19.79</v>
      </c>
      <c r="D4792" s="112">
        <v>19.579999999999998</v>
      </c>
      <c r="E4792" s="112">
        <v>19.48</v>
      </c>
      <c r="F4792" s="112">
        <v>19.53</v>
      </c>
      <c r="G4792" s="112">
        <v>19.329999999999998</v>
      </c>
      <c r="H4792" s="113">
        <v>19.385999999999999</v>
      </c>
      <c r="I4792" s="90">
        <f t="shared" si="2362"/>
        <v>19.268000000000001</v>
      </c>
      <c r="J4792" s="90">
        <f t="shared" si="2363"/>
        <v>19.706</v>
      </c>
      <c r="K4792" s="114">
        <v>12</v>
      </c>
      <c r="L4792" s="115">
        <v>0.05</v>
      </c>
      <c r="M4792" s="11"/>
      <c r="N4792" s="90">
        <v>18</v>
      </c>
      <c r="O4792" s="90">
        <v>18.98</v>
      </c>
      <c r="P4792" s="90">
        <v>18.990323916006481</v>
      </c>
      <c r="Q4792" s="90">
        <v>18.91</v>
      </c>
      <c r="R4792" s="63">
        <f t="shared" si="2351"/>
        <v>19.970323916006478</v>
      </c>
      <c r="S4792" s="64">
        <f t="shared" si="2350"/>
        <v>5.8823529411764705E-2</v>
      </c>
      <c r="T4792" s="65"/>
      <c r="U4792" s="65">
        <f t="shared" si="2346"/>
        <v>0.94836670179135929</v>
      </c>
      <c r="V4792" s="65">
        <f t="shared" si="2352"/>
        <v>0.9478511309029457</v>
      </c>
      <c r="W4792" s="65">
        <f t="shared" si="2353"/>
        <v>0.95187731359069272</v>
      </c>
      <c r="X4792" s="61">
        <f t="shared" si="2341"/>
        <v>4.5983086680760961E-2</v>
      </c>
      <c r="Y4792" s="66">
        <f t="shared" si="2354"/>
        <v>-4.8254620123203895E-3</v>
      </c>
      <c r="Z4792" s="61">
        <f t="shared" si="2355"/>
        <v>2.2731990865683973E-2</v>
      </c>
      <c r="AA4792" s="67">
        <f t="shared" si="2356"/>
        <v>19.268000000000001</v>
      </c>
      <c r="AB4792" s="68">
        <f t="shared" si="2357"/>
        <v>5.1111111111111204E-2</v>
      </c>
      <c r="AC4792" s="69">
        <f t="shared" si="2358"/>
        <v>7.0444444444444476E-2</v>
      </c>
      <c r="AD4792" s="70">
        <f>_xlfn.PERCENTILE.EXC(AC4792:$AC$5675,0.5)</f>
        <v>6.5785482044880536E-2</v>
      </c>
      <c r="AE4792" s="70">
        <f>_xlfn.PERCENTILE.EXC($AC4792:AC$5675,0.35)</f>
        <v>3.9338330905111588E-2</v>
      </c>
      <c r="AF4792" s="71">
        <f t="shared" si="2347"/>
        <v>2.786063225697091E-2</v>
      </c>
      <c r="AG4792" s="70">
        <f t="shared" si="2348"/>
        <v>-0.14957584501782287</v>
      </c>
      <c r="AH4792" s="70">
        <f t="shared" si="2349"/>
        <v>-0.19245164662343806</v>
      </c>
      <c r="AI4792" s="61" t="str">
        <f t="shared" si="2344"/>
        <v>Short VOL</v>
      </c>
      <c r="AJ4792" s="68" t="str">
        <f t="shared" si="2345"/>
        <v>Short VOL</v>
      </c>
      <c r="AK4792" s="72"/>
      <c r="AL4792" s="73"/>
      <c r="AM4792" s="72"/>
      <c r="AN4792" s="73"/>
      <c r="AO4792" s="74"/>
      <c r="AP4792" s="20"/>
      <c r="AQ4792" s="74"/>
      <c r="AR4792" s="20"/>
      <c r="AS4792" s="74"/>
      <c r="AT4792" s="20"/>
      <c r="AU4792" s="74" t="str">
        <f t="shared" si="2359"/>
        <v>00631L</v>
      </c>
      <c r="AV4792" s="20">
        <f t="shared" si="2342"/>
        <v>1</v>
      </c>
      <c r="AW4792" s="74" t="str">
        <f t="shared" si="2360"/>
        <v>00631L</v>
      </c>
      <c r="AX4792" s="20">
        <f t="shared" si="2361"/>
        <v>1</v>
      </c>
      <c r="AY4792" s="20">
        <f t="shared" si="2343"/>
        <v>1</v>
      </c>
      <c r="AZ4792" s="116">
        <v>39356</v>
      </c>
      <c r="BA4792" s="116"/>
      <c r="BB4792" s="20"/>
      <c r="BC4792" s="20"/>
      <c r="BD4792" s="76"/>
      <c r="BE4792" s="77"/>
      <c r="BF4792" s="77"/>
    </row>
    <row r="4793" spans="1:58" s="23" customFormat="1" ht="15.75" customHeight="1" x14ac:dyDescent="0.4">
      <c r="A4793" s="116">
        <v>39352</v>
      </c>
      <c r="B4793" s="112">
        <v>18.72</v>
      </c>
      <c r="C4793" s="112">
        <v>19.39</v>
      </c>
      <c r="D4793" s="112">
        <v>19.13</v>
      </c>
      <c r="E4793" s="112">
        <v>19.16</v>
      </c>
      <c r="F4793" s="112">
        <v>19.14</v>
      </c>
      <c r="G4793" s="112">
        <v>19.100000000000001</v>
      </c>
      <c r="H4793" s="113">
        <v>19.13</v>
      </c>
      <c r="I4793" s="90">
        <f t="shared" si="2362"/>
        <v>18.954499999999999</v>
      </c>
      <c r="J4793" s="90">
        <f t="shared" si="2363"/>
        <v>19.298999999999999</v>
      </c>
      <c r="K4793" s="114">
        <v>13</v>
      </c>
      <c r="L4793" s="115">
        <v>0.05</v>
      </c>
      <c r="M4793" s="11"/>
      <c r="N4793" s="90">
        <v>17</v>
      </c>
      <c r="O4793" s="90">
        <v>18.36</v>
      </c>
      <c r="P4793" s="90">
        <v>18.677991552292006</v>
      </c>
      <c r="Q4793" s="90">
        <v>18.63</v>
      </c>
      <c r="R4793" s="63">
        <f t="shared" si="2351"/>
        <v>20.037991552292006</v>
      </c>
      <c r="S4793" s="64">
        <f t="shared" si="2350"/>
        <v>-3.5734543391945491E-2</v>
      </c>
      <c r="T4793" s="65"/>
      <c r="U4793" s="65">
        <f t="shared" si="2346"/>
        <v>0.92592592592592593</v>
      </c>
      <c r="V4793" s="65">
        <f t="shared" si="2352"/>
        <v>0.9101620991960403</v>
      </c>
      <c r="W4793" s="65">
        <f t="shared" si="2353"/>
        <v>0.91250670960815894</v>
      </c>
      <c r="X4793" s="61">
        <f t="shared" si="2341"/>
        <v>3.5790598290598385E-2</v>
      </c>
      <c r="Y4793" s="66">
        <f t="shared" si="2354"/>
        <v>-1.5657620041754246E-3</v>
      </c>
      <c r="Z4793" s="61">
        <f t="shared" si="2355"/>
        <v>1.8175103537418556E-2</v>
      </c>
      <c r="AA4793" s="67">
        <f t="shared" si="2356"/>
        <v>18.954499999999999</v>
      </c>
      <c r="AB4793" s="68">
        <f t="shared" si="2357"/>
        <v>0.10117647058823523</v>
      </c>
      <c r="AC4793" s="69">
        <f t="shared" si="2358"/>
        <v>0.11497058823529409</v>
      </c>
      <c r="AD4793" s="70">
        <f>_xlfn.PERCENTILE.EXC(AC4793:$AC$5675,0.5)</f>
        <v>6.5713269660638118E-2</v>
      </c>
      <c r="AE4793" s="70">
        <f>_xlfn.PERCENTILE.EXC($AC4793:AC$5675,0.35)</f>
        <v>3.9296836164769464E-2</v>
      </c>
      <c r="AF4793" s="71">
        <f t="shared" si="2347"/>
        <v>2.7835726756504794E-2</v>
      </c>
      <c r="AG4793" s="70">
        <f t="shared" si="2348"/>
        <v>-0.14962910629332041</v>
      </c>
      <c r="AH4793" s="70">
        <f t="shared" si="2349"/>
        <v>-0.19250219860467643</v>
      </c>
      <c r="AI4793" s="61" t="str">
        <f t="shared" si="2344"/>
        <v>Short VOL</v>
      </c>
      <c r="AJ4793" s="68" t="str">
        <f t="shared" si="2345"/>
        <v>Short VOL</v>
      </c>
      <c r="AK4793" s="72"/>
      <c r="AL4793" s="73"/>
      <c r="AM4793" s="72"/>
      <c r="AN4793" s="73"/>
      <c r="AO4793" s="74"/>
      <c r="AP4793" s="20"/>
      <c r="AQ4793" s="74"/>
      <c r="AR4793" s="20"/>
      <c r="AS4793" s="74"/>
      <c r="AT4793" s="20"/>
      <c r="AU4793" s="74" t="str">
        <f t="shared" si="2359"/>
        <v>00631L</v>
      </c>
      <c r="AV4793" s="20">
        <f t="shared" si="2342"/>
        <v>1</v>
      </c>
      <c r="AW4793" s="74" t="str">
        <f t="shared" si="2360"/>
        <v>00631L</v>
      </c>
      <c r="AX4793" s="20">
        <f t="shared" si="2361"/>
        <v>1</v>
      </c>
      <c r="AY4793" s="20">
        <f t="shared" si="2343"/>
        <v>1</v>
      </c>
      <c r="AZ4793" s="116">
        <v>39353</v>
      </c>
      <c r="BA4793" s="116"/>
      <c r="BB4793" s="20"/>
      <c r="BC4793" s="20"/>
      <c r="BD4793" s="76"/>
      <c r="BE4793" s="77"/>
      <c r="BF4793" s="77"/>
    </row>
    <row r="4794" spans="1:58" s="23" customFormat="1" ht="15.75" customHeight="1" x14ac:dyDescent="0.4">
      <c r="A4794" s="116">
        <v>39351</v>
      </c>
      <c r="B4794" s="112">
        <v>19.03</v>
      </c>
      <c r="C4794" s="112">
        <v>19.559999999999999</v>
      </c>
      <c r="D4794" s="112">
        <v>19.28</v>
      </c>
      <c r="E4794" s="112">
        <v>19.239999999999998</v>
      </c>
      <c r="F4794" s="112">
        <v>19.28</v>
      </c>
      <c r="G4794" s="112">
        <v>19.22</v>
      </c>
      <c r="H4794" s="113">
        <v>19.268000000000001</v>
      </c>
      <c r="I4794" s="90">
        <f t="shared" si="2362"/>
        <v>19.189</v>
      </c>
      <c r="J4794" s="90">
        <f t="shared" si="2363"/>
        <v>19.475999999999999</v>
      </c>
      <c r="K4794" s="114">
        <v>14</v>
      </c>
      <c r="L4794" s="115">
        <v>0.05</v>
      </c>
      <c r="M4794" s="11"/>
      <c r="N4794" s="90">
        <v>17.63</v>
      </c>
      <c r="O4794" s="90">
        <v>19.02</v>
      </c>
      <c r="P4794" s="90">
        <v>19.18287854927873</v>
      </c>
      <c r="Q4794" s="90">
        <v>19.09</v>
      </c>
      <c r="R4794" s="63">
        <f t="shared" si="2351"/>
        <v>20.57287854927873</v>
      </c>
      <c r="S4794" s="64">
        <f t="shared" si="2350"/>
        <v>-5.2150537634408731E-2</v>
      </c>
      <c r="T4794" s="65"/>
      <c r="U4794" s="65">
        <f t="shared" si="2346"/>
        <v>0.92691903259726605</v>
      </c>
      <c r="V4794" s="65">
        <f t="shared" si="2352"/>
        <v>0.91904872121826997</v>
      </c>
      <c r="W4794" s="65">
        <f t="shared" si="2353"/>
        <v>0.92352016762702982</v>
      </c>
      <c r="X4794" s="61">
        <f t="shared" si="2341"/>
        <v>2.7850761954808068E-2</v>
      </c>
      <c r="Y4794" s="66">
        <f t="shared" si="2354"/>
        <v>1.455301455301572E-3</v>
      </c>
      <c r="Z4794" s="61">
        <f t="shared" si="2355"/>
        <v>1.4956485486476576E-2</v>
      </c>
      <c r="AA4794" s="67">
        <f t="shared" si="2356"/>
        <v>19.189</v>
      </c>
      <c r="AB4794" s="68">
        <f t="shared" si="2357"/>
        <v>7.9410096426545784E-2</v>
      </c>
      <c r="AC4794" s="69">
        <f t="shared" si="2358"/>
        <v>8.8428814520703405E-2</v>
      </c>
      <c r="AD4794" s="70">
        <f>_xlfn.PERCENTILE.EXC(AC4794:$AC$5675,0.5)</f>
        <v>6.5701823114837896E-2</v>
      </c>
      <c r="AE4794" s="70">
        <f>_xlfn.PERCENTILE.EXC($AC4794:AC$5675,0.35)</f>
        <v>3.9255341424427347E-2</v>
      </c>
      <c r="AF4794" s="71">
        <f t="shared" si="2347"/>
        <v>2.7810821256038683E-2</v>
      </c>
      <c r="AG4794" s="70">
        <f t="shared" si="2348"/>
        <v>-0.14968236756881795</v>
      </c>
      <c r="AH4794" s="70">
        <f t="shared" si="2349"/>
        <v>-0.19255275058591481</v>
      </c>
      <c r="AI4794" s="61" t="str">
        <f t="shared" si="2344"/>
        <v>Short VOL</v>
      </c>
      <c r="AJ4794" s="68" t="str">
        <f t="shared" si="2345"/>
        <v>Short VOL</v>
      </c>
      <c r="AK4794" s="72"/>
      <c r="AL4794" s="73"/>
      <c r="AM4794" s="72"/>
      <c r="AN4794" s="73"/>
      <c r="AO4794" s="74"/>
      <c r="AP4794" s="20"/>
      <c r="AQ4794" s="74"/>
      <c r="AR4794" s="20"/>
      <c r="AS4794" s="74"/>
      <c r="AT4794" s="20"/>
      <c r="AU4794" s="74" t="str">
        <f t="shared" si="2359"/>
        <v>00631L</v>
      </c>
      <c r="AV4794" s="20">
        <f t="shared" si="2342"/>
        <v>1</v>
      </c>
      <c r="AW4794" s="74" t="str">
        <f t="shared" si="2360"/>
        <v>00631L</v>
      </c>
      <c r="AX4794" s="20">
        <f t="shared" si="2361"/>
        <v>1</v>
      </c>
      <c r="AY4794" s="20">
        <f t="shared" si="2343"/>
        <v>1</v>
      </c>
      <c r="AZ4794" s="116">
        <v>39352</v>
      </c>
      <c r="BA4794" s="116"/>
      <c r="BB4794" s="20"/>
      <c r="BC4794" s="20"/>
      <c r="BD4794" s="76"/>
      <c r="BE4794" s="77"/>
      <c r="BF4794" s="77"/>
    </row>
    <row r="4795" spans="1:58" s="23" customFormat="1" ht="15.75" customHeight="1" x14ac:dyDescent="0.4">
      <c r="A4795" s="116">
        <v>39350</v>
      </c>
      <c r="B4795" s="112">
        <v>19.88</v>
      </c>
      <c r="C4795" s="112">
        <v>20.11</v>
      </c>
      <c r="D4795" s="112">
        <v>19.579999999999998</v>
      </c>
      <c r="E4795" s="112">
        <v>19.489999999999998</v>
      </c>
      <c r="F4795" s="112">
        <v>19.510000000000002</v>
      </c>
      <c r="G4795" s="112">
        <v>19.5</v>
      </c>
      <c r="H4795" s="113">
        <v>19.513000000000002</v>
      </c>
      <c r="I4795" s="90">
        <f t="shared" si="2362"/>
        <v>19.9375</v>
      </c>
      <c r="J4795" s="90">
        <f t="shared" si="2363"/>
        <v>19.977499999999999</v>
      </c>
      <c r="K4795" s="114">
        <v>15</v>
      </c>
      <c r="L4795" s="115">
        <v>0.05</v>
      </c>
      <c r="M4795" s="11"/>
      <c r="N4795" s="90">
        <v>18.600000000000001</v>
      </c>
      <c r="O4795" s="90">
        <v>19.71</v>
      </c>
      <c r="P4795" s="90">
        <v>19.686981377066871</v>
      </c>
      <c r="Q4795" s="90">
        <v>19.86</v>
      </c>
      <c r="R4795" s="63">
        <f t="shared" si="2351"/>
        <v>20.796981377066871</v>
      </c>
      <c r="S4795" s="64">
        <f t="shared" si="2350"/>
        <v>-3.9752194114610201E-2</v>
      </c>
      <c r="T4795" s="65"/>
      <c r="U4795" s="65">
        <f t="shared" si="2346"/>
        <v>0.94368340943683415</v>
      </c>
      <c r="V4795" s="65">
        <f t="shared" si="2352"/>
        <v>0.94478679304623703</v>
      </c>
      <c r="W4795" s="65">
        <f t="shared" si="2353"/>
        <v>0.93655589123867078</v>
      </c>
      <c r="X4795" s="61">
        <f t="shared" ref="X4795:X4858" si="2364">(C4795-B4795)/B4795</f>
        <v>1.1569416498993986E-2</v>
      </c>
      <c r="Y4795" s="66">
        <f t="shared" si="2354"/>
        <v>1.1800923550540402E-3</v>
      </c>
      <c r="Z4795" s="61">
        <f t="shared" si="2355"/>
        <v>2.0062695924764461E-3</v>
      </c>
      <c r="AA4795" s="67">
        <f t="shared" si="2356"/>
        <v>19.9375</v>
      </c>
      <c r="AB4795" s="68">
        <f t="shared" si="2357"/>
        <v>6.881720430107513E-2</v>
      </c>
      <c r="AC4795" s="69">
        <f t="shared" si="2358"/>
        <v>7.1908602150537557E-2</v>
      </c>
      <c r="AD4795" s="70">
        <f>_xlfn.PERCENTILE.EXC(AC4795:$AC$5675,0.5)</f>
        <v>6.5690376569037673E-2</v>
      </c>
      <c r="AE4795" s="70">
        <f>_xlfn.PERCENTILE.EXC($AC4795:AC$5675,0.35)</f>
        <v>3.9217328112276524E-2</v>
      </c>
      <c r="AF4795" s="71">
        <f t="shared" si="2347"/>
        <v>2.778728052014099E-2</v>
      </c>
      <c r="AG4795" s="70">
        <f t="shared" si="2348"/>
        <v>-0.14973562884431552</v>
      </c>
      <c r="AH4795" s="70">
        <f t="shared" si="2349"/>
        <v>-0.19260330256715316</v>
      </c>
      <c r="AI4795" s="61" t="str">
        <f t="shared" si="2344"/>
        <v>Short VOL</v>
      </c>
      <c r="AJ4795" s="68" t="str">
        <f t="shared" si="2345"/>
        <v>Short VOL</v>
      </c>
      <c r="AK4795" s="72"/>
      <c r="AL4795" s="73"/>
      <c r="AM4795" s="72"/>
      <c r="AN4795" s="73"/>
      <c r="AO4795" s="74"/>
      <c r="AP4795" s="20"/>
      <c r="AQ4795" s="74"/>
      <c r="AR4795" s="20"/>
      <c r="AS4795" s="74"/>
      <c r="AT4795" s="20"/>
      <c r="AU4795" s="74" t="str">
        <f t="shared" si="2359"/>
        <v>00631L</v>
      </c>
      <c r="AV4795" s="20">
        <f t="shared" si="2342"/>
        <v>1</v>
      </c>
      <c r="AW4795" s="74" t="str">
        <f t="shared" si="2360"/>
        <v>00631L</v>
      </c>
      <c r="AX4795" s="20">
        <f t="shared" si="2361"/>
        <v>1</v>
      </c>
      <c r="AY4795" s="20">
        <f t="shared" si="2343"/>
        <v>1</v>
      </c>
      <c r="AZ4795" s="116">
        <v>39351</v>
      </c>
      <c r="BA4795" s="116"/>
      <c r="BB4795" s="20"/>
      <c r="BC4795" s="20"/>
      <c r="BD4795" s="76"/>
      <c r="BE4795" s="77"/>
      <c r="BF4795" s="77"/>
    </row>
    <row r="4796" spans="1:58" s="23" customFormat="1" ht="15.75" customHeight="1" x14ac:dyDescent="0.4">
      <c r="A4796" s="116">
        <v>39349</v>
      </c>
      <c r="B4796" s="112">
        <v>19.71</v>
      </c>
      <c r="C4796" s="112">
        <v>19.91</v>
      </c>
      <c r="D4796" s="112">
        <v>19.559999999999999</v>
      </c>
      <c r="E4796" s="112">
        <v>19.55</v>
      </c>
      <c r="F4796" s="112">
        <v>19.61</v>
      </c>
      <c r="G4796" s="112">
        <v>19.5</v>
      </c>
      <c r="H4796" s="113">
        <v>19.526</v>
      </c>
      <c r="I4796" s="90">
        <f t="shared" si="2362"/>
        <v>19.75</v>
      </c>
      <c r="J4796" s="90">
        <f t="shared" si="2363"/>
        <v>19.84</v>
      </c>
      <c r="K4796" s="114">
        <v>16</v>
      </c>
      <c r="L4796" s="115">
        <v>0.05</v>
      </c>
      <c r="M4796" s="11"/>
      <c r="N4796" s="90">
        <v>19.37</v>
      </c>
      <c r="O4796" s="90">
        <v>19.920000000000002</v>
      </c>
      <c r="P4796" s="90">
        <v>19.837531329396629</v>
      </c>
      <c r="Q4796" s="90">
        <v>19.93</v>
      </c>
      <c r="R4796" s="63">
        <f t="shared" si="2351"/>
        <v>20.387531329396626</v>
      </c>
      <c r="S4796" s="64">
        <f t="shared" si="2350"/>
        <v>1.9473684210526369E-2</v>
      </c>
      <c r="T4796" s="65"/>
      <c r="U4796" s="65">
        <f t="shared" si="2346"/>
        <v>0.97238955823293172</v>
      </c>
      <c r="V4796" s="65">
        <f t="shared" si="2352"/>
        <v>0.97643198028860534</v>
      </c>
      <c r="W4796" s="65">
        <f t="shared" si="2353"/>
        <v>0.97190165579528354</v>
      </c>
      <c r="X4796" s="61">
        <f t="shared" si="2364"/>
        <v>1.0147133434804631E-2</v>
      </c>
      <c r="Y4796" s="66">
        <f t="shared" si="2354"/>
        <v>-1.2276214833760056E-3</v>
      </c>
      <c r="Z4796" s="61">
        <f t="shared" si="2355"/>
        <v>4.5569620253164489E-3</v>
      </c>
      <c r="AA4796" s="67">
        <f t="shared" si="2356"/>
        <v>19.75</v>
      </c>
      <c r="AB4796" s="68">
        <f t="shared" si="2357"/>
        <v>1.7552916881775935E-2</v>
      </c>
      <c r="AC4796" s="69">
        <f t="shared" si="2358"/>
        <v>1.9617965926690708E-2</v>
      </c>
      <c r="AD4796" s="70">
        <f>_xlfn.PERCENTILE.EXC(AC4796:$AC$5675,0.5)</f>
        <v>6.5607982198765014E-2</v>
      </c>
      <c r="AE4796" s="70">
        <f>_xlfn.PERCENTILE.EXC($AC4796:AC$5675,0.35)</f>
        <v>3.9179895038157588E-2</v>
      </c>
      <c r="AF4796" s="71">
        <f t="shared" si="2347"/>
        <v>2.7771928371653824E-2</v>
      </c>
      <c r="AG4796" s="70">
        <f t="shared" si="2348"/>
        <v>-0.14978889011981306</v>
      </c>
      <c r="AH4796" s="70">
        <f t="shared" si="2349"/>
        <v>-0.19265385454839154</v>
      </c>
      <c r="AI4796" s="61" t="str">
        <f t="shared" si="2344"/>
        <v>Safety</v>
      </c>
      <c r="AJ4796" s="68" t="str">
        <f t="shared" si="2345"/>
        <v>Safety</v>
      </c>
      <c r="AK4796" s="72"/>
      <c r="AL4796" s="73"/>
      <c r="AM4796" s="72"/>
      <c r="AN4796" s="73"/>
      <c r="AO4796" s="74"/>
      <c r="AP4796" s="20"/>
      <c r="AQ4796" s="74"/>
      <c r="AR4796" s="20"/>
      <c r="AS4796" s="74"/>
      <c r="AT4796" s="20"/>
      <c r="AU4796" s="74" t="str">
        <f t="shared" si="2359"/>
        <v>00635U</v>
      </c>
      <c r="AV4796" s="20">
        <f t="shared" si="2342"/>
        <v>0</v>
      </c>
      <c r="AW4796" s="74" t="str">
        <f t="shared" si="2360"/>
        <v>00635U</v>
      </c>
      <c r="AX4796" s="20">
        <f t="shared" si="2361"/>
        <v>0</v>
      </c>
      <c r="AY4796" s="20">
        <f t="shared" si="2343"/>
        <v>1</v>
      </c>
      <c r="AZ4796" s="116">
        <v>39350</v>
      </c>
      <c r="BA4796" s="116"/>
      <c r="BB4796" s="20"/>
      <c r="BC4796" s="20"/>
      <c r="BD4796" s="76"/>
      <c r="BE4796" s="77"/>
      <c r="BF4796" s="77"/>
    </row>
    <row r="4797" spans="1:58" s="23" customFormat="1" ht="15.75" customHeight="1" x14ac:dyDescent="0.4">
      <c r="A4797" s="116">
        <v>39346</v>
      </c>
      <c r="B4797" s="112">
        <v>19.87</v>
      </c>
      <c r="C4797" s="112">
        <v>19.98</v>
      </c>
      <c r="D4797" s="112">
        <v>19.62</v>
      </c>
      <c r="E4797" s="112">
        <v>19.63</v>
      </c>
      <c r="F4797" s="112">
        <v>19.649999999999999</v>
      </c>
      <c r="G4797" s="112">
        <v>19.637</v>
      </c>
      <c r="H4797" s="113">
        <v>19.625</v>
      </c>
      <c r="I4797" s="90">
        <f t="shared" si="2362"/>
        <v>19.886500000000002</v>
      </c>
      <c r="J4797" s="90">
        <f t="shared" si="2363"/>
        <v>19.926000000000002</v>
      </c>
      <c r="K4797" s="114">
        <v>17</v>
      </c>
      <c r="L4797" s="115">
        <v>0.05</v>
      </c>
      <c r="M4797" s="11"/>
      <c r="N4797" s="90">
        <v>19</v>
      </c>
      <c r="O4797" s="90">
        <v>20.010000000000002</v>
      </c>
      <c r="P4797" s="90">
        <v>19.841474002600226</v>
      </c>
      <c r="Q4797" s="90">
        <v>19.96</v>
      </c>
      <c r="R4797" s="63">
        <f t="shared" si="2351"/>
        <v>20.851474002600227</v>
      </c>
      <c r="S4797" s="64">
        <f t="shared" si="2350"/>
        <v>-7.0904645476772582E-2</v>
      </c>
      <c r="T4797" s="65"/>
      <c r="U4797" s="65">
        <f t="shared" si="2346"/>
        <v>0.94952523738130923</v>
      </c>
      <c r="V4797" s="65">
        <f t="shared" si="2352"/>
        <v>0.95759014665493347</v>
      </c>
      <c r="W4797" s="65">
        <f t="shared" si="2353"/>
        <v>0.95190380761523041</v>
      </c>
      <c r="X4797" s="61">
        <f t="shared" si="2364"/>
        <v>5.5359838953195481E-3</v>
      </c>
      <c r="Y4797" s="66">
        <f t="shared" si="2354"/>
        <v>-2.5471217524192588E-4</v>
      </c>
      <c r="Z4797" s="61">
        <f t="shared" si="2355"/>
        <v>1.9862720941342272E-3</v>
      </c>
      <c r="AA4797" s="67">
        <f t="shared" si="2356"/>
        <v>19.886499999999998</v>
      </c>
      <c r="AB4797" s="68">
        <f t="shared" si="2357"/>
        <v>4.5789473684210581E-2</v>
      </c>
      <c r="AC4797" s="69">
        <f t="shared" si="2358"/>
        <v>4.6657894736842002E-2</v>
      </c>
      <c r="AD4797" s="70">
        <f>_xlfn.PERCENTILE.EXC(AC4797:$AC$5675,0.5)</f>
        <v>6.5690376569037673E-2</v>
      </c>
      <c r="AE4797" s="70">
        <f>_xlfn.PERCENTILE.EXC($AC4797:AC$5675,0.35)</f>
        <v>3.9249413604378475E-2</v>
      </c>
      <c r="AF4797" s="71">
        <f t="shared" si="2347"/>
        <v>2.782505297059075E-2</v>
      </c>
      <c r="AG4797" s="70">
        <f t="shared" si="2348"/>
        <v>-0.1498421513953106</v>
      </c>
      <c r="AH4797" s="70">
        <f t="shared" si="2349"/>
        <v>-0.19270440652962989</v>
      </c>
      <c r="AI4797" s="61" t="str">
        <f t="shared" si="2344"/>
        <v>Safety</v>
      </c>
      <c r="AJ4797" s="68" t="str">
        <f t="shared" si="2345"/>
        <v>Short VOL</v>
      </c>
      <c r="AK4797" s="72"/>
      <c r="AL4797" s="73"/>
      <c r="AM4797" s="72"/>
      <c r="AN4797" s="73"/>
      <c r="AO4797" s="74"/>
      <c r="AP4797" s="20"/>
      <c r="AQ4797" s="74"/>
      <c r="AR4797" s="20"/>
      <c r="AS4797" s="74"/>
      <c r="AT4797" s="20"/>
      <c r="AU4797" s="74" t="str">
        <f t="shared" si="2359"/>
        <v>00631L</v>
      </c>
      <c r="AV4797" s="20">
        <f t="shared" si="2342"/>
        <v>1</v>
      </c>
      <c r="AW4797" s="74" t="str">
        <f t="shared" si="2360"/>
        <v>00631L</v>
      </c>
      <c r="AX4797" s="20">
        <f t="shared" si="2361"/>
        <v>1</v>
      </c>
      <c r="AY4797" s="20">
        <f t="shared" si="2343"/>
        <v>1</v>
      </c>
      <c r="AZ4797" s="116">
        <v>39349</v>
      </c>
      <c r="BA4797" s="116"/>
      <c r="BB4797" s="20"/>
      <c r="BC4797" s="20"/>
      <c r="BD4797" s="76"/>
      <c r="BE4797" s="77"/>
      <c r="BF4797" s="77"/>
    </row>
    <row r="4798" spans="1:58" s="23" customFormat="1" ht="15.75" customHeight="1" x14ac:dyDescent="0.4">
      <c r="A4798" s="116">
        <v>39345</v>
      </c>
      <c r="B4798" s="112">
        <v>20.82</v>
      </c>
      <c r="C4798" s="112">
        <v>20.75</v>
      </c>
      <c r="D4798" s="112">
        <v>20.38</v>
      </c>
      <c r="E4798" s="112">
        <v>20.16</v>
      </c>
      <c r="F4798" s="112">
        <v>20.28</v>
      </c>
      <c r="G4798" s="112">
        <v>20.266999999999999</v>
      </c>
      <c r="H4798" s="113">
        <v>20.254999999999999</v>
      </c>
      <c r="I4798" s="90">
        <f t="shared" si="2362"/>
        <v>20.812999999999999</v>
      </c>
      <c r="J4798" s="90">
        <f t="shared" si="2363"/>
        <v>20.713000000000001</v>
      </c>
      <c r="K4798" s="114">
        <v>18</v>
      </c>
      <c r="L4798" s="115">
        <v>0.05</v>
      </c>
      <c r="M4798" s="11"/>
      <c r="N4798" s="90">
        <v>20.45</v>
      </c>
      <c r="O4798" s="90">
        <v>20.8</v>
      </c>
      <c r="P4798" s="90">
        <v>20.318823154859604</v>
      </c>
      <c r="Q4798" s="90">
        <v>20.32</v>
      </c>
      <c r="R4798" s="63">
        <f t="shared" si="2351"/>
        <v>20.668823154859606</v>
      </c>
      <c r="S4798" s="64">
        <f t="shared" si="2350"/>
        <v>2.0968547179231061E-2</v>
      </c>
      <c r="T4798" s="65"/>
      <c r="U4798" s="65">
        <f t="shared" si="2346"/>
        <v>0.98317307692307687</v>
      </c>
      <c r="V4798" s="65">
        <f t="shared" si="2352"/>
        <v>1.0064559273015288</v>
      </c>
      <c r="W4798" s="65">
        <f t="shared" si="2353"/>
        <v>1.0063976377952755</v>
      </c>
      <c r="X4798" s="61">
        <f t="shared" si="2364"/>
        <v>-3.3621517771373816E-3</v>
      </c>
      <c r="Y4798" s="66">
        <f t="shared" si="2354"/>
        <v>4.7123015873015307E-3</v>
      </c>
      <c r="Z4798" s="61">
        <f t="shared" si="2355"/>
        <v>-4.8046893768316857E-3</v>
      </c>
      <c r="AA4798" s="67">
        <f t="shared" si="2356"/>
        <v>20.812999999999999</v>
      </c>
      <c r="AB4798" s="68">
        <f t="shared" si="2357"/>
        <v>1.8092909535452371E-2</v>
      </c>
      <c r="AC4798" s="69">
        <f t="shared" si="2358"/>
        <v>1.7750611246943743E-2</v>
      </c>
      <c r="AD4798" s="70">
        <f>_xlfn.PERCENTILE.EXC(AC4798:$AC$5675,0.5)</f>
        <v>6.5701823114837896E-2</v>
      </c>
      <c r="AE4798" s="70">
        <f>_xlfn.PERCENTILE.EXC($AC4798:AC$5675,0.35)</f>
        <v>3.9211980530259531E-2</v>
      </c>
      <c r="AF4798" s="71">
        <f t="shared" si="2347"/>
        <v>2.7800147470124634E-2</v>
      </c>
      <c r="AG4798" s="70">
        <f t="shared" si="2348"/>
        <v>-0.14989541267080814</v>
      </c>
      <c r="AH4798" s="70">
        <f t="shared" si="2349"/>
        <v>-0.19275495851086827</v>
      </c>
      <c r="AI4798" s="61" t="str">
        <f t="shared" si="2344"/>
        <v>Safety</v>
      </c>
      <c r="AJ4798" s="68" t="str">
        <f t="shared" si="2345"/>
        <v>Safety</v>
      </c>
      <c r="AK4798" s="72"/>
      <c r="AL4798" s="73"/>
      <c r="AM4798" s="72"/>
      <c r="AN4798" s="73"/>
      <c r="AO4798" s="74"/>
      <c r="AP4798" s="20"/>
      <c r="AQ4798" s="74"/>
      <c r="AR4798" s="20"/>
      <c r="AS4798" s="74"/>
      <c r="AT4798" s="20"/>
      <c r="AU4798" s="74" t="str">
        <f t="shared" si="2359"/>
        <v>00635U</v>
      </c>
      <c r="AV4798" s="20">
        <f t="shared" si="2342"/>
        <v>0</v>
      </c>
      <c r="AW4798" s="74" t="str">
        <f t="shared" si="2360"/>
        <v>00635U</v>
      </c>
      <c r="AX4798" s="20">
        <f t="shared" si="2361"/>
        <v>0</v>
      </c>
      <c r="AY4798" s="20">
        <f t="shared" si="2343"/>
        <v>1</v>
      </c>
      <c r="AZ4798" s="116">
        <v>39346</v>
      </c>
      <c r="BA4798" s="116"/>
      <c r="BB4798" s="20"/>
      <c r="BC4798" s="20"/>
      <c r="BD4798" s="76"/>
      <c r="BE4798" s="77"/>
      <c r="BF4798" s="77"/>
    </row>
    <row r="4799" spans="1:58" s="23" customFormat="1" ht="15.75" customHeight="1" x14ac:dyDescent="0.4">
      <c r="A4799" s="116">
        <v>39344</v>
      </c>
      <c r="B4799" s="112">
        <v>20.57</v>
      </c>
      <c r="C4799" s="112">
        <v>20.23</v>
      </c>
      <c r="D4799" s="112">
        <v>20.2</v>
      </c>
      <c r="E4799" s="112">
        <v>20.100000000000001</v>
      </c>
      <c r="F4799" s="112">
        <v>20.190000000000001</v>
      </c>
      <c r="G4799" s="112">
        <v>20.196000000000002</v>
      </c>
      <c r="H4799" s="113">
        <v>20.202000000000002</v>
      </c>
      <c r="I4799" s="90">
        <f t="shared" si="2362"/>
        <v>20.553000000000001</v>
      </c>
      <c r="J4799" s="90">
        <f t="shared" si="2363"/>
        <v>20.2285</v>
      </c>
      <c r="K4799" s="114">
        <v>19</v>
      </c>
      <c r="L4799" s="115">
        <v>0.05</v>
      </c>
      <c r="M4799" s="11"/>
      <c r="N4799" s="90">
        <v>20.03</v>
      </c>
      <c r="O4799" s="90">
        <v>20.440000000000001</v>
      </c>
      <c r="P4799" s="90">
        <v>19.808958754722088</v>
      </c>
      <c r="Q4799" s="90">
        <v>20.22</v>
      </c>
      <c r="R4799" s="63">
        <f t="shared" si="2351"/>
        <v>20.218958754722088</v>
      </c>
      <c r="S4799" s="64">
        <f t="shared" si="2350"/>
        <v>-1.5724815724815738E-2</v>
      </c>
      <c r="T4799" s="65"/>
      <c r="U4799" s="65">
        <f t="shared" si="2346"/>
        <v>0.97994129158512722</v>
      </c>
      <c r="V4799" s="65">
        <f t="shared" si="2352"/>
        <v>1.011158650387175</v>
      </c>
      <c r="W4799" s="65">
        <f t="shared" si="2353"/>
        <v>0.99060336300692398</v>
      </c>
      <c r="X4799" s="61">
        <f t="shared" si="2364"/>
        <v>-1.6528925619834704E-2</v>
      </c>
      <c r="Y4799" s="66">
        <f t="shared" si="2354"/>
        <v>5.0746268656716572E-3</v>
      </c>
      <c r="Z4799" s="61">
        <f t="shared" si="2355"/>
        <v>-1.5788449374787156E-2</v>
      </c>
      <c r="AA4799" s="67">
        <f t="shared" si="2356"/>
        <v>20.553000000000001</v>
      </c>
      <c r="AB4799" s="68">
        <f t="shared" si="2357"/>
        <v>2.695956065901144E-2</v>
      </c>
      <c r="AC4799" s="69">
        <f t="shared" si="2358"/>
        <v>2.6110833749375919E-2</v>
      </c>
      <c r="AD4799" s="70">
        <f>_xlfn.PERCENTILE.EXC(AC4799:$AC$5675,0.5)</f>
        <v>6.5713269660638118E-2</v>
      </c>
      <c r="AE4799" s="70">
        <f>_xlfn.PERCENTILE.EXC($AC4799:AC$5675,0.35)</f>
        <v>3.9284980524671713E-2</v>
      </c>
      <c r="AF4799" s="71">
        <f t="shared" si="2347"/>
        <v>2.7864190185608928E-2</v>
      </c>
      <c r="AG4799" s="70">
        <f t="shared" si="2348"/>
        <v>-0.14994867394630571</v>
      </c>
      <c r="AH4799" s="70">
        <f t="shared" si="2349"/>
        <v>-0.19280551049210665</v>
      </c>
      <c r="AI4799" s="61" t="str">
        <f t="shared" si="2344"/>
        <v>Safety</v>
      </c>
      <c r="AJ4799" s="68" t="str">
        <f t="shared" si="2345"/>
        <v>Safety</v>
      </c>
      <c r="AK4799" s="72"/>
      <c r="AL4799" s="73"/>
      <c r="AM4799" s="72"/>
      <c r="AN4799" s="73"/>
      <c r="AO4799" s="74"/>
      <c r="AP4799" s="20"/>
      <c r="AQ4799" s="74"/>
      <c r="AR4799" s="20"/>
      <c r="AS4799" s="74"/>
      <c r="AT4799" s="20"/>
      <c r="AU4799" s="74" t="str">
        <f t="shared" si="2359"/>
        <v>00635U</v>
      </c>
      <c r="AV4799" s="20">
        <f t="shared" si="2342"/>
        <v>0</v>
      </c>
      <c r="AW4799" s="74" t="str">
        <f t="shared" si="2360"/>
        <v>00635U</v>
      </c>
      <c r="AX4799" s="20">
        <f t="shared" si="2361"/>
        <v>0</v>
      </c>
      <c r="AY4799" s="20">
        <f t="shared" si="2343"/>
        <v>1</v>
      </c>
      <c r="AZ4799" s="116">
        <v>39345</v>
      </c>
      <c r="BA4799" s="116"/>
      <c r="BB4799" s="20"/>
      <c r="BC4799" s="20"/>
      <c r="BD4799" s="76"/>
      <c r="BE4799" s="77"/>
      <c r="BF4799" s="77"/>
    </row>
    <row r="4800" spans="1:58" s="23" customFormat="1" ht="15.75" customHeight="1" x14ac:dyDescent="0.4">
      <c r="A4800" s="116">
        <v>39343</v>
      </c>
      <c r="B4800" s="112">
        <v>20.18</v>
      </c>
      <c r="C4800" s="112">
        <v>21.39</v>
      </c>
      <c r="D4800" s="112">
        <v>21.06</v>
      </c>
      <c r="E4800" s="112">
        <v>20.48</v>
      </c>
      <c r="F4800" s="112">
        <v>20.59</v>
      </c>
      <c r="G4800" s="112">
        <v>20.82</v>
      </c>
      <c r="H4800" s="113">
        <v>20.83</v>
      </c>
      <c r="I4800" s="90">
        <f t="shared" si="2362"/>
        <v>21.39</v>
      </c>
      <c r="J4800" s="90">
        <f t="shared" si="2363"/>
        <v>21.06</v>
      </c>
      <c r="K4800" s="114">
        <v>0</v>
      </c>
      <c r="L4800" s="115">
        <v>5.2631578947368418E-2</v>
      </c>
      <c r="M4800" s="11"/>
      <c r="N4800" s="90">
        <v>20.350000000000001</v>
      </c>
      <c r="O4800" s="90">
        <v>20.99</v>
      </c>
      <c r="P4800" s="90">
        <v>20.396404249627853</v>
      </c>
      <c r="Q4800" s="90">
        <v>20.82</v>
      </c>
      <c r="R4800" s="63">
        <f t="shared" si="2351"/>
        <v>21.03640424962785</v>
      </c>
      <c r="S4800" s="64">
        <f t="shared" si="2350"/>
        <v>-0.23149546827794557</v>
      </c>
      <c r="T4800" s="65"/>
      <c r="U4800" s="65">
        <f t="shared" si="2346"/>
        <v>0.96950929013816112</v>
      </c>
      <c r="V4800" s="65">
        <f t="shared" si="2352"/>
        <v>0.99772488086331701</v>
      </c>
      <c r="W4800" s="65">
        <f t="shared" si="2353"/>
        <v>0.97742555235350626</v>
      </c>
      <c r="X4800" s="61">
        <f t="shared" si="2364"/>
        <v>5.9960356788899945E-2</v>
      </c>
      <c r="Y4800" s="66">
        <f t="shared" si="2354"/>
        <v>1.7089843749999896E-2</v>
      </c>
      <c r="Z4800" s="61">
        <f t="shared" si="2355"/>
        <v>-1.5427769985974841E-2</v>
      </c>
      <c r="AA4800" s="67">
        <f t="shared" si="2356"/>
        <v>21.39</v>
      </c>
      <c r="AB4800" s="68">
        <f t="shared" si="2357"/>
        <v>-8.3538083538084364E-3</v>
      </c>
      <c r="AC4800" s="69">
        <f t="shared" si="2358"/>
        <v>5.1105651105651059E-2</v>
      </c>
      <c r="AD4800" s="70">
        <f>_xlfn.PERCENTILE.EXC(AC4800:$AC$5675,0.5)</f>
        <v>6.5785482044880536E-2</v>
      </c>
      <c r="AE4800" s="70">
        <f>_xlfn.PERCENTILE.EXC($AC4800:AC$5675,0.35)</f>
        <v>3.9362042185307082E-2</v>
      </c>
      <c r="AF4800" s="71">
        <f t="shared" si="2347"/>
        <v>2.7900059340887507E-2</v>
      </c>
      <c r="AG4800" s="70">
        <f t="shared" si="2348"/>
        <v>-0.15000193522180325</v>
      </c>
      <c r="AH4800" s="70">
        <f t="shared" si="2349"/>
        <v>-0.192856062473345</v>
      </c>
      <c r="AI4800" s="61" t="str">
        <f t="shared" si="2344"/>
        <v>Safety</v>
      </c>
      <c r="AJ4800" s="68" t="str">
        <f t="shared" si="2345"/>
        <v>Short VOL</v>
      </c>
      <c r="AK4800" s="72"/>
      <c r="AL4800" s="73"/>
      <c r="AM4800" s="72"/>
      <c r="AN4800" s="73"/>
      <c r="AO4800" s="74"/>
      <c r="AP4800" s="20"/>
      <c r="AQ4800" s="74"/>
      <c r="AR4800" s="20"/>
      <c r="AS4800" s="74"/>
      <c r="AT4800" s="20"/>
      <c r="AU4800" s="74" t="str">
        <f t="shared" si="2359"/>
        <v>00631L</v>
      </c>
      <c r="AV4800" s="20">
        <f t="shared" si="2342"/>
        <v>1</v>
      </c>
      <c r="AW4800" s="74" t="str">
        <f t="shared" si="2360"/>
        <v>00631L</v>
      </c>
      <c r="AX4800" s="20">
        <f t="shared" si="2361"/>
        <v>1</v>
      </c>
      <c r="AY4800" s="20">
        <f t="shared" si="2343"/>
        <v>1</v>
      </c>
      <c r="AZ4800" s="116">
        <v>39344</v>
      </c>
      <c r="BA4800" s="116"/>
      <c r="BB4800" s="20"/>
      <c r="BC4800" s="20"/>
      <c r="BD4800" s="76"/>
      <c r="BE4800" s="77"/>
      <c r="BF4800" s="77"/>
    </row>
    <row r="4801" spans="1:58" s="23" customFormat="1" ht="15.75" customHeight="1" x14ac:dyDescent="0.4">
      <c r="A4801" s="116">
        <v>39342</v>
      </c>
      <c r="B4801" s="112">
        <v>25.37</v>
      </c>
      <c r="C4801" s="112">
        <v>24.34</v>
      </c>
      <c r="D4801" s="112">
        <v>22.84</v>
      </c>
      <c r="E4801" s="112">
        <v>21.69</v>
      </c>
      <c r="F4801" s="112">
        <v>21.6</v>
      </c>
      <c r="G4801" s="112">
        <v>21.58</v>
      </c>
      <c r="H4801" s="113">
        <v>21.585999999999999</v>
      </c>
      <c r="I4801" s="90">
        <f t="shared" si="2362"/>
        <v>24.394210526315788</v>
      </c>
      <c r="J4801" s="90">
        <f t="shared" si="2363"/>
        <v>22.918947368421051</v>
      </c>
      <c r="K4801" s="114">
        <v>1</v>
      </c>
      <c r="L4801" s="115">
        <v>5.2631578947368418E-2</v>
      </c>
      <c r="M4801" s="11"/>
      <c r="N4801" s="90">
        <v>26.48</v>
      </c>
      <c r="O4801" s="90">
        <v>24.5</v>
      </c>
      <c r="P4801" s="90">
        <v>22.832568814813271</v>
      </c>
      <c r="Q4801" s="90">
        <v>22.37</v>
      </c>
      <c r="R4801" s="63">
        <f t="shared" si="2351"/>
        <v>20.852568814813271</v>
      </c>
      <c r="S4801" s="64">
        <f t="shared" si="2350"/>
        <v>6.260032102728727E-2</v>
      </c>
      <c r="T4801" s="65"/>
      <c r="U4801" s="65">
        <f t="shared" si="2346"/>
        <v>1.0808163265306123</v>
      </c>
      <c r="V4801" s="65">
        <f t="shared" si="2352"/>
        <v>1.1597468604943109</v>
      </c>
      <c r="W4801" s="65">
        <f t="shared" si="2353"/>
        <v>1.1837282074206525</v>
      </c>
      <c r="X4801" s="61">
        <f t="shared" si="2364"/>
        <v>-4.0599132834056015E-2</v>
      </c>
      <c r="Y4801" s="66">
        <f t="shared" si="2354"/>
        <v>-4.7948363301061666E-3</v>
      </c>
      <c r="Z4801" s="61">
        <f t="shared" si="2355"/>
        <v>-6.0475954173768602E-2</v>
      </c>
      <c r="AA4801" s="67">
        <f t="shared" si="2356"/>
        <v>24.394210526315792</v>
      </c>
      <c r="AB4801" s="68">
        <f t="shared" si="2357"/>
        <v>-4.1918429003021125E-2</v>
      </c>
      <c r="AC4801" s="69">
        <f t="shared" si="2358"/>
        <v>-7.8768484655748053E-2</v>
      </c>
      <c r="AD4801" s="70">
        <f>_xlfn.PERCENTILE.EXC(AC4801:$AC$5675,0.5)</f>
        <v>6.5857694429122954E-2</v>
      </c>
      <c r="AE4801" s="70">
        <f>_xlfn.PERCENTILE.EXC($AC4801:AC$5675,0.35)</f>
        <v>3.9320547444964965E-2</v>
      </c>
      <c r="AF4801" s="71">
        <f t="shared" si="2347"/>
        <v>2.7889240620524249E-2</v>
      </c>
      <c r="AG4801" s="70">
        <f t="shared" si="2348"/>
        <v>-0.15005519649730079</v>
      </c>
      <c r="AH4801" s="70">
        <f t="shared" si="2349"/>
        <v>-0.19290661445458337</v>
      </c>
      <c r="AI4801" s="61" t="str">
        <f t="shared" si="2344"/>
        <v>Safety</v>
      </c>
      <c r="AJ4801" s="68" t="str">
        <f t="shared" si="2345"/>
        <v>Safety</v>
      </c>
      <c r="AK4801" s="72"/>
      <c r="AL4801" s="73"/>
      <c r="AM4801" s="72"/>
      <c r="AN4801" s="73"/>
      <c r="AO4801" s="74"/>
      <c r="AP4801" s="20"/>
      <c r="AQ4801" s="74"/>
      <c r="AR4801" s="20"/>
      <c r="AS4801" s="74"/>
      <c r="AT4801" s="20"/>
      <c r="AU4801" s="74" t="str">
        <f t="shared" si="2359"/>
        <v>00635U</v>
      </c>
      <c r="AV4801" s="20">
        <f t="shared" si="2342"/>
        <v>0</v>
      </c>
      <c r="AW4801" s="74" t="str">
        <f t="shared" si="2360"/>
        <v>00635U</v>
      </c>
      <c r="AX4801" s="20">
        <f t="shared" si="2361"/>
        <v>0</v>
      </c>
      <c r="AY4801" s="20">
        <f t="shared" si="2343"/>
        <v>1</v>
      </c>
      <c r="AZ4801" s="116">
        <v>39343</v>
      </c>
      <c r="BA4801" s="116"/>
      <c r="BB4801" s="20"/>
      <c r="BC4801" s="20"/>
      <c r="BD4801" s="76"/>
      <c r="BE4801" s="77"/>
      <c r="BF4801" s="77"/>
    </row>
    <row r="4802" spans="1:58" s="23" customFormat="1" ht="15.75" customHeight="1" x14ac:dyDescent="0.4">
      <c r="A4802" s="116">
        <v>39339</v>
      </c>
      <c r="B4802" s="112">
        <v>24.8</v>
      </c>
      <c r="C4802" s="112">
        <v>23.78</v>
      </c>
      <c r="D4802" s="112">
        <v>22.45</v>
      </c>
      <c r="E4802" s="112">
        <v>21.49</v>
      </c>
      <c r="F4802" s="112">
        <v>21.35</v>
      </c>
      <c r="G4802" s="112">
        <v>21.38</v>
      </c>
      <c r="H4802" s="113">
        <v>21.399000000000001</v>
      </c>
      <c r="I4802" s="90">
        <f t="shared" si="2362"/>
        <v>23.887368421052631</v>
      </c>
      <c r="J4802" s="90">
        <f t="shared" si="2363"/>
        <v>22.59</v>
      </c>
      <c r="K4802" s="114">
        <v>2</v>
      </c>
      <c r="L4802" s="115">
        <v>5.2631578947368418E-2</v>
      </c>
      <c r="M4802" s="11"/>
      <c r="N4802" s="90">
        <v>24.92</v>
      </c>
      <c r="O4802" s="90">
        <v>23.75</v>
      </c>
      <c r="P4802" s="90">
        <v>22.239037514203634</v>
      </c>
      <c r="Q4802" s="90">
        <v>21.91</v>
      </c>
      <c r="R4802" s="63">
        <f t="shared" si="2351"/>
        <v>21.069037514203629</v>
      </c>
      <c r="S4802" s="64">
        <f t="shared" si="2350"/>
        <v>6.4620355411954822E-3</v>
      </c>
      <c r="T4802" s="65"/>
      <c r="U4802" s="65">
        <f t="shared" si="2346"/>
        <v>1.0492631578947369</v>
      </c>
      <c r="V4802" s="65">
        <f t="shared" si="2352"/>
        <v>1.1205520915230298</v>
      </c>
      <c r="W4802" s="65">
        <f t="shared" si="2353"/>
        <v>1.1373801916932909</v>
      </c>
      <c r="X4802" s="61">
        <f t="shared" si="2364"/>
        <v>-4.1129032258064496E-2</v>
      </c>
      <c r="Y4802" s="66">
        <f t="shared" si="2354"/>
        <v>-4.2345276872963024E-3</v>
      </c>
      <c r="Z4802" s="61">
        <f t="shared" si="2355"/>
        <v>-5.4311902348741899E-2</v>
      </c>
      <c r="AA4802" s="67">
        <f t="shared" si="2356"/>
        <v>23.887368421052635</v>
      </c>
      <c r="AB4802" s="68">
        <f t="shared" si="2357"/>
        <v>-4.8154093097913719E-3</v>
      </c>
      <c r="AC4802" s="69">
        <f t="shared" si="2358"/>
        <v>-4.143786432373061E-2</v>
      </c>
      <c r="AD4802" s="70">
        <f>_xlfn.PERCENTILE.EXC(AC4802:$AC$5675,0.5)</f>
        <v>6.5929960071330312E-2</v>
      </c>
      <c r="AE4802" s="70">
        <f>_xlfn.PERCENTILE.EXC($AC4802:AC$5675,0.35)</f>
        <v>3.9454907269903215E-2</v>
      </c>
      <c r="AF4802" s="71">
        <f t="shared" si="2347"/>
        <v>2.7917060187172632E-2</v>
      </c>
      <c r="AG4802" s="70">
        <f t="shared" si="2348"/>
        <v>-0.15010845777279835</v>
      </c>
      <c r="AH4802" s="70">
        <f t="shared" si="2349"/>
        <v>-0.19295716643582173</v>
      </c>
      <c r="AI4802" s="61" t="str">
        <f t="shared" si="2344"/>
        <v>Safety</v>
      </c>
      <c r="AJ4802" s="68" t="str">
        <f t="shared" si="2345"/>
        <v>Safety</v>
      </c>
      <c r="AK4802" s="72"/>
      <c r="AL4802" s="73"/>
      <c r="AM4802" s="72"/>
      <c r="AN4802" s="73"/>
      <c r="AO4802" s="74"/>
      <c r="AP4802" s="20"/>
      <c r="AQ4802" s="74"/>
      <c r="AR4802" s="20"/>
      <c r="AS4802" s="74"/>
      <c r="AT4802" s="20"/>
      <c r="AU4802" s="74" t="str">
        <f t="shared" si="2359"/>
        <v>00635U</v>
      </c>
      <c r="AV4802" s="20">
        <f t="shared" si="2342"/>
        <v>0</v>
      </c>
      <c r="AW4802" s="74" t="str">
        <f t="shared" si="2360"/>
        <v>00635U</v>
      </c>
      <c r="AX4802" s="20">
        <f t="shared" si="2361"/>
        <v>0</v>
      </c>
      <c r="AY4802" s="20">
        <f t="shared" si="2343"/>
        <v>1</v>
      </c>
      <c r="AZ4802" s="116">
        <v>39342</v>
      </c>
      <c r="BA4802" s="116"/>
      <c r="BB4802" s="20"/>
      <c r="BC4802" s="20"/>
      <c r="BD4802" s="76"/>
      <c r="BE4802" s="77"/>
      <c r="BF4802" s="77"/>
    </row>
    <row r="4803" spans="1:58" s="23" customFormat="1" ht="15.75" customHeight="1" x14ac:dyDescent="0.4">
      <c r="A4803" s="116">
        <v>39338</v>
      </c>
      <c r="B4803" s="112">
        <v>24.85</v>
      </c>
      <c r="C4803" s="112">
        <v>23.76</v>
      </c>
      <c r="D4803" s="112">
        <v>22.52</v>
      </c>
      <c r="E4803" s="112">
        <v>21.47</v>
      </c>
      <c r="F4803" s="112">
        <v>21.36</v>
      </c>
      <c r="G4803" s="112">
        <v>21.3</v>
      </c>
      <c r="H4803" s="113">
        <v>21.332000000000001</v>
      </c>
      <c r="I4803" s="90">
        <f t="shared" si="2362"/>
        <v>23.932105263157897</v>
      </c>
      <c r="J4803" s="90">
        <f t="shared" si="2363"/>
        <v>22.715789473684211</v>
      </c>
      <c r="K4803" s="114">
        <v>3</v>
      </c>
      <c r="L4803" s="115">
        <v>5.2631578947368418E-2</v>
      </c>
      <c r="M4803" s="11"/>
      <c r="N4803" s="90">
        <v>24.76</v>
      </c>
      <c r="O4803" s="90">
        <v>23.66</v>
      </c>
      <c r="P4803" s="90">
        <v>22.196308049066708</v>
      </c>
      <c r="Q4803" s="90">
        <v>21.86</v>
      </c>
      <c r="R4803" s="63">
        <f t="shared" si="2351"/>
        <v>21.09630804906671</v>
      </c>
      <c r="S4803" s="64">
        <f t="shared" si="2350"/>
        <v>-8.0128205128204844E-3</v>
      </c>
      <c r="T4803" s="65"/>
      <c r="U4803" s="65">
        <f t="shared" si="2346"/>
        <v>1.0464919695688928</v>
      </c>
      <c r="V4803" s="65">
        <f t="shared" si="2352"/>
        <v>1.1155008276721539</v>
      </c>
      <c r="W4803" s="65">
        <f t="shared" si="2353"/>
        <v>1.1326623970722782</v>
      </c>
      <c r="X4803" s="61">
        <f t="shared" si="2364"/>
        <v>-4.3863179074446673E-2</v>
      </c>
      <c r="Y4803" s="66">
        <f t="shared" si="2354"/>
        <v>-6.42757335817411E-3</v>
      </c>
      <c r="Z4803" s="61">
        <f t="shared" si="2355"/>
        <v>-5.0823601856128164E-2</v>
      </c>
      <c r="AA4803" s="67">
        <f t="shared" si="2356"/>
        <v>23.932105263157894</v>
      </c>
      <c r="AB4803" s="68">
        <f t="shared" si="2357"/>
        <v>3.6348949919224496E-3</v>
      </c>
      <c r="AC4803" s="69">
        <f t="shared" si="2358"/>
        <v>-3.3436782586514856E-2</v>
      </c>
      <c r="AD4803" s="70">
        <f>_xlfn.PERCENTILE.EXC(AC4803:$AC$5675,0.5)</f>
        <v>6.6002225713537685E-2</v>
      </c>
      <c r="AE4803" s="70">
        <f>_xlfn.PERCENTILE.EXC($AC4803:AC$5675,0.35)</f>
        <v>3.9680944157726064E-2</v>
      </c>
      <c r="AF4803" s="71">
        <f t="shared" si="2347"/>
        <v>2.8105138601852448E-2</v>
      </c>
      <c r="AG4803" s="70">
        <f t="shared" si="2348"/>
        <v>-0.15016171904829589</v>
      </c>
      <c r="AH4803" s="70">
        <f t="shared" si="2349"/>
        <v>-0.1930077184170601</v>
      </c>
      <c r="AI4803" s="61" t="str">
        <f t="shared" si="2344"/>
        <v>Safety</v>
      </c>
      <c r="AJ4803" s="68" t="str">
        <f t="shared" si="2345"/>
        <v>Safety</v>
      </c>
      <c r="AK4803" s="72"/>
      <c r="AL4803" s="73"/>
      <c r="AM4803" s="72"/>
      <c r="AN4803" s="73"/>
      <c r="AO4803" s="74"/>
      <c r="AP4803" s="20"/>
      <c r="AQ4803" s="74"/>
      <c r="AR4803" s="20"/>
      <c r="AS4803" s="74"/>
      <c r="AT4803" s="20"/>
      <c r="AU4803" s="74" t="str">
        <f t="shared" si="2359"/>
        <v>00635U</v>
      </c>
      <c r="AV4803" s="20">
        <f t="shared" ref="AV4803:AV4866" si="2365">IF(AU4803="00631L",1,0)</f>
        <v>0</v>
      </c>
      <c r="AW4803" s="74" t="str">
        <f t="shared" si="2360"/>
        <v>00635U</v>
      </c>
      <c r="AX4803" s="20">
        <f t="shared" si="2361"/>
        <v>0</v>
      </c>
      <c r="AY4803" s="20">
        <f t="shared" ref="AY4803:AY4866" si="2366">IF(AP4803=1,0,1)</f>
        <v>1</v>
      </c>
      <c r="AZ4803" s="116">
        <v>39339</v>
      </c>
      <c r="BA4803" s="116"/>
      <c r="BB4803" s="20"/>
      <c r="BC4803" s="20"/>
      <c r="BD4803" s="76"/>
      <c r="BE4803" s="77"/>
      <c r="BF4803" s="77"/>
    </row>
    <row r="4804" spans="1:58" s="23" customFormat="1" ht="15.75" customHeight="1" x14ac:dyDescent="0.4">
      <c r="A4804" s="116">
        <v>39337</v>
      </c>
      <c r="B4804" s="112">
        <v>24.94</v>
      </c>
      <c r="C4804" s="112">
        <v>23.88</v>
      </c>
      <c r="D4804" s="112">
        <v>22.7</v>
      </c>
      <c r="E4804" s="112">
        <v>21.77</v>
      </c>
      <c r="F4804" s="112">
        <v>21.54</v>
      </c>
      <c r="G4804" s="112">
        <v>21.53</v>
      </c>
      <c r="H4804" s="113">
        <v>21.553000000000001</v>
      </c>
      <c r="I4804" s="90">
        <f t="shared" si="2362"/>
        <v>24.103157894736842</v>
      </c>
      <c r="J4804" s="90">
        <f t="shared" si="2363"/>
        <v>22.948421052631577</v>
      </c>
      <c r="K4804" s="114">
        <v>4</v>
      </c>
      <c r="L4804" s="115">
        <v>5.2631578947368418E-2</v>
      </c>
      <c r="M4804" s="11"/>
      <c r="N4804" s="90">
        <v>24.96</v>
      </c>
      <c r="O4804" s="90">
        <v>23.74</v>
      </c>
      <c r="P4804" s="90">
        <v>22.286652481378351</v>
      </c>
      <c r="Q4804" s="90">
        <v>21.98</v>
      </c>
      <c r="R4804" s="63">
        <f t="shared" si="2351"/>
        <v>21.066652481378348</v>
      </c>
      <c r="S4804" s="64">
        <f t="shared" si="2350"/>
        <v>-1.2267510882469281E-2</v>
      </c>
      <c r="T4804" s="65"/>
      <c r="U4804" s="65">
        <f t="shared" si="2346"/>
        <v>1.0513900589721989</v>
      </c>
      <c r="V4804" s="65">
        <f t="shared" si="2352"/>
        <v>1.1199528516386823</v>
      </c>
      <c r="W4804" s="65">
        <f t="shared" si="2353"/>
        <v>1.1355777979981803</v>
      </c>
      <c r="X4804" s="61">
        <f t="shared" si="2364"/>
        <v>-4.2502004811547804E-2</v>
      </c>
      <c r="Y4804" s="66">
        <f t="shared" si="2354"/>
        <v>-9.9678456591639295E-3</v>
      </c>
      <c r="Z4804" s="61">
        <f t="shared" si="2355"/>
        <v>-4.7908114245785748E-2</v>
      </c>
      <c r="AA4804" s="67">
        <f t="shared" si="2356"/>
        <v>24.103157894736839</v>
      </c>
      <c r="AB4804" s="68">
        <f t="shared" si="2357"/>
        <v>-8.0128205128203412E-4</v>
      </c>
      <c r="AC4804" s="69">
        <f t="shared" si="2358"/>
        <v>-3.4328609986504888E-2</v>
      </c>
      <c r="AD4804" s="70">
        <f>_xlfn.PERCENTILE.EXC(AC4804:$AC$5675,0.5)</f>
        <v>6.6021786669938853E-2</v>
      </c>
      <c r="AE4804" s="70">
        <f>_xlfn.PERCENTILE.EXC($AC4804:AC$5675,0.35)</f>
        <v>3.9730514153916902E-2</v>
      </c>
      <c r="AF4804" s="71">
        <f t="shared" si="2347"/>
        <v>2.8299490095425029E-2</v>
      </c>
      <c r="AG4804" s="70">
        <f t="shared" si="2348"/>
        <v>-0.15021498032379343</v>
      </c>
      <c r="AH4804" s="70">
        <f t="shared" si="2349"/>
        <v>-0.19305827039829845</v>
      </c>
      <c r="AI4804" s="61" t="str">
        <f t="shared" si="2344"/>
        <v>Safety</v>
      </c>
      <c r="AJ4804" s="68" t="str">
        <f t="shared" si="2345"/>
        <v>Safety</v>
      </c>
      <c r="AK4804" s="72"/>
      <c r="AL4804" s="73"/>
      <c r="AM4804" s="72"/>
      <c r="AN4804" s="73"/>
      <c r="AO4804" s="74"/>
      <c r="AP4804" s="20"/>
      <c r="AQ4804" s="74"/>
      <c r="AR4804" s="20"/>
      <c r="AS4804" s="74"/>
      <c r="AT4804" s="20"/>
      <c r="AU4804" s="74" t="str">
        <f t="shared" si="2359"/>
        <v>00635U</v>
      </c>
      <c r="AV4804" s="20">
        <f t="shared" si="2365"/>
        <v>0</v>
      </c>
      <c r="AW4804" s="74" t="str">
        <f t="shared" si="2360"/>
        <v>00635U</v>
      </c>
      <c r="AX4804" s="20">
        <f t="shared" si="2361"/>
        <v>0</v>
      </c>
      <c r="AY4804" s="20">
        <f t="shared" si="2366"/>
        <v>1</v>
      </c>
      <c r="AZ4804" s="116">
        <v>39338</v>
      </c>
      <c r="BA4804" s="116"/>
      <c r="BB4804" s="20"/>
      <c r="BC4804" s="20"/>
      <c r="BD4804" s="76"/>
      <c r="BE4804" s="77"/>
      <c r="BF4804" s="77"/>
    </row>
    <row r="4805" spans="1:58" s="23" customFormat="1" ht="15.75" customHeight="1" x14ac:dyDescent="0.4">
      <c r="A4805" s="116">
        <v>39336</v>
      </c>
      <c r="B4805" s="112">
        <v>25.01</v>
      </c>
      <c r="C4805" s="112">
        <v>23.62</v>
      </c>
      <c r="D4805" s="112">
        <v>22.46</v>
      </c>
      <c r="E4805" s="112">
        <v>21.63</v>
      </c>
      <c r="F4805" s="112">
        <v>21.47</v>
      </c>
      <c r="G4805" s="112">
        <v>21.41</v>
      </c>
      <c r="H4805" s="113">
        <v>21.439</v>
      </c>
      <c r="I4805" s="90">
        <f t="shared" si="2362"/>
        <v>23.985789473684211</v>
      </c>
      <c r="J4805" s="90">
        <f t="shared" si="2363"/>
        <v>22.765263157894736</v>
      </c>
      <c r="K4805" s="114">
        <v>5</v>
      </c>
      <c r="L4805" s="115">
        <v>5.2631578947368418E-2</v>
      </c>
      <c r="M4805" s="11"/>
      <c r="N4805" s="90">
        <v>25.27</v>
      </c>
      <c r="O4805" s="90">
        <v>23.94</v>
      </c>
      <c r="P4805" s="90">
        <v>22.369731439407513</v>
      </c>
      <c r="Q4805" s="90">
        <v>22.06</v>
      </c>
      <c r="R4805" s="63">
        <f t="shared" si="2351"/>
        <v>21.039731439407515</v>
      </c>
      <c r="S4805" s="64">
        <f t="shared" si="2350"/>
        <v>-7.7063550036522988E-2</v>
      </c>
      <c r="T4805" s="65"/>
      <c r="U4805" s="65">
        <f t="shared" si="2346"/>
        <v>1.0555555555555556</v>
      </c>
      <c r="V4805" s="65">
        <f t="shared" si="2352"/>
        <v>1.1296514698197604</v>
      </c>
      <c r="W4805" s="65">
        <f t="shared" si="2353"/>
        <v>1.1455122393472348</v>
      </c>
      <c r="X4805" s="61">
        <f t="shared" si="2364"/>
        <v>-5.5577768892443043E-2</v>
      </c>
      <c r="Y4805" s="66">
        <f t="shared" si="2354"/>
        <v>-8.8303282478039286E-3</v>
      </c>
      <c r="Z4805" s="61">
        <f t="shared" si="2355"/>
        <v>-5.088539266671057E-2</v>
      </c>
      <c r="AA4805" s="67">
        <f t="shared" si="2356"/>
        <v>23.985789473684214</v>
      </c>
      <c r="AB4805" s="68">
        <f t="shared" si="2357"/>
        <v>-1.0288880094974199E-2</v>
      </c>
      <c r="AC4805" s="69">
        <f t="shared" si="2358"/>
        <v>-5.0819569699872794E-2</v>
      </c>
      <c r="AD4805" s="70">
        <f>_xlfn.PERCENTILE.EXC(AC4805:$AC$5675,0.5)</f>
        <v>6.6041347626340022E-2</v>
      </c>
      <c r="AE4805" s="70">
        <f>_xlfn.PERCENTILE.EXC($AC4805:AC$5675,0.35)</f>
        <v>3.9807690548449196E-2</v>
      </c>
      <c r="AF4805" s="71">
        <f t="shared" si="2347"/>
        <v>2.8482077121995665E-2</v>
      </c>
      <c r="AG4805" s="70">
        <f t="shared" si="2348"/>
        <v>-0.150268241599291</v>
      </c>
      <c r="AH4805" s="70">
        <f t="shared" si="2349"/>
        <v>-0.19310882237953683</v>
      </c>
      <c r="AI4805" s="61" t="str">
        <f t="shared" ref="AI4805:AI4868" si="2367">IF(AC4805&gt;AD4805,"Short VOL","Safety")</f>
        <v>Safety</v>
      </c>
      <c r="AJ4805" s="68" t="str">
        <f t="shared" ref="AJ4805:AJ4868" si="2368">IF(AC4805&gt;AF4805,"Short VOL","Safety")</f>
        <v>Safety</v>
      </c>
      <c r="AK4805" s="72"/>
      <c r="AL4805" s="73"/>
      <c r="AM4805" s="72"/>
      <c r="AN4805" s="73"/>
      <c r="AO4805" s="74"/>
      <c r="AP4805" s="20"/>
      <c r="AQ4805" s="74"/>
      <c r="AR4805" s="20"/>
      <c r="AS4805" s="74"/>
      <c r="AT4805" s="20"/>
      <c r="AU4805" s="74" t="str">
        <f t="shared" si="2359"/>
        <v>00635U</v>
      </c>
      <c r="AV4805" s="20">
        <f t="shared" si="2365"/>
        <v>0</v>
      </c>
      <c r="AW4805" s="74" t="str">
        <f t="shared" si="2360"/>
        <v>00635U</v>
      </c>
      <c r="AX4805" s="20">
        <f t="shared" si="2361"/>
        <v>0</v>
      </c>
      <c r="AY4805" s="20">
        <f t="shared" si="2366"/>
        <v>1</v>
      </c>
      <c r="AZ4805" s="116">
        <v>39337</v>
      </c>
      <c r="BA4805" s="116"/>
      <c r="BB4805" s="20"/>
      <c r="BC4805" s="20"/>
      <c r="BD4805" s="76"/>
      <c r="BE4805" s="77"/>
      <c r="BF4805" s="77"/>
    </row>
    <row r="4806" spans="1:58" s="23" customFormat="1" ht="15.75" customHeight="1" x14ac:dyDescent="0.4">
      <c r="A4806" s="116">
        <v>39335</v>
      </c>
      <c r="B4806" s="112">
        <v>26.72</v>
      </c>
      <c r="C4806" s="112">
        <v>24.67</v>
      </c>
      <c r="D4806" s="112">
        <v>22.95</v>
      </c>
      <c r="E4806" s="112">
        <v>22.1</v>
      </c>
      <c r="F4806" s="112">
        <v>21.86</v>
      </c>
      <c r="G4806" s="112">
        <v>21.8</v>
      </c>
      <c r="H4806" s="113">
        <v>21.8</v>
      </c>
      <c r="I4806" s="90">
        <f t="shared" si="2362"/>
        <v>25.317368421052631</v>
      </c>
      <c r="J4806" s="90">
        <f t="shared" si="2363"/>
        <v>23.493157894736843</v>
      </c>
      <c r="K4806" s="114">
        <v>6</v>
      </c>
      <c r="L4806" s="115">
        <v>5.2631578947368418E-2</v>
      </c>
      <c r="M4806" s="11"/>
      <c r="N4806" s="90">
        <v>27.38</v>
      </c>
      <c r="O4806" s="90">
        <v>25.4</v>
      </c>
      <c r="P4806" s="90">
        <v>23.366484883758272</v>
      </c>
      <c r="Q4806" s="90">
        <v>22.8</v>
      </c>
      <c r="R4806" s="63">
        <f t="shared" si="2351"/>
        <v>21.386484883758268</v>
      </c>
      <c r="S4806" s="64">
        <f t="shared" si="2350"/>
        <v>4.3842927945100973E-2</v>
      </c>
      <c r="T4806" s="65"/>
      <c r="U4806" s="65">
        <f t="shared" si="2346"/>
        <v>1.0779527559055118</v>
      </c>
      <c r="V4806" s="65">
        <f t="shared" si="2352"/>
        <v>1.1717637520665964</v>
      </c>
      <c r="W4806" s="65">
        <f t="shared" si="2353"/>
        <v>1.200877192982456</v>
      </c>
      <c r="X4806" s="61">
        <f t="shared" si="2364"/>
        <v>-7.6721556886227435E-2</v>
      </c>
      <c r="Y4806" s="66">
        <f t="shared" si="2354"/>
        <v>-1.3574660633484194E-2</v>
      </c>
      <c r="Z4806" s="61">
        <f t="shared" si="2355"/>
        <v>-7.2053718063322406E-2</v>
      </c>
      <c r="AA4806" s="67">
        <f t="shared" si="2356"/>
        <v>25.317368421052631</v>
      </c>
      <c r="AB4806" s="68">
        <f t="shared" si="2357"/>
        <v>-2.4105186267348436E-2</v>
      </c>
      <c r="AC4806" s="69">
        <f t="shared" si="2358"/>
        <v>-7.5333512744608033E-2</v>
      </c>
      <c r="AD4806" s="70">
        <f>_xlfn.PERCENTILE.EXC(AC4806:$AC$5675,0.5)</f>
        <v>6.6081527582470628E-2</v>
      </c>
      <c r="AE4806" s="70">
        <f>_xlfn.PERCENTILE.EXC($AC4806:AC$5675,0.35)</f>
        <v>4.0019172340371972E-2</v>
      </c>
      <c r="AF4806" s="71">
        <f t="shared" si="2347"/>
        <v>2.8609516656525655E-2</v>
      </c>
      <c r="AG4806" s="70">
        <f t="shared" si="2348"/>
        <v>-0.15032150287478854</v>
      </c>
      <c r="AH4806" s="70">
        <f t="shared" si="2349"/>
        <v>-0.19315937436077521</v>
      </c>
      <c r="AI4806" s="61" t="str">
        <f t="shared" si="2367"/>
        <v>Safety</v>
      </c>
      <c r="AJ4806" s="68" t="str">
        <f t="shared" si="2368"/>
        <v>Safety</v>
      </c>
      <c r="AK4806" s="72"/>
      <c r="AL4806" s="73"/>
      <c r="AM4806" s="72"/>
      <c r="AN4806" s="73"/>
      <c r="AO4806" s="74"/>
      <c r="AP4806" s="20"/>
      <c r="AQ4806" s="74"/>
      <c r="AR4806" s="20"/>
      <c r="AS4806" s="74"/>
      <c r="AT4806" s="20"/>
      <c r="AU4806" s="74" t="str">
        <f t="shared" si="2359"/>
        <v>00635U</v>
      </c>
      <c r="AV4806" s="20">
        <f t="shared" si="2365"/>
        <v>0</v>
      </c>
      <c r="AW4806" s="74" t="str">
        <f t="shared" si="2360"/>
        <v>00635U</v>
      </c>
      <c r="AX4806" s="20">
        <f t="shared" si="2361"/>
        <v>0</v>
      </c>
      <c r="AY4806" s="20">
        <f t="shared" si="2366"/>
        <v>1</v>
      </c>
      <c r="AZ4806" s="116">
        <v>39336</v>
      </c>
      <c r="BA4806" s="116"/>
      <c r="BB4806" s="20"/>
      <c r="BC4806" s="20"/>
      <c r="BD4806" s="76"/>
      <c r="BE4806" s="77"/>
      <c r="BF4806" s="77"/>
    </row>
    <row r="4807" spans="1:58" s="23" customFormat="1" ht="15.75" customHeight="1" x14ac:dyDescent="0.4">
      <c r="A4807" s="116">
        <v>39332</v>
      </c>
      <c r="B4807" s="112">
        <v>25.83</v>
      </c>
      <c r="C4807" s="112">
        <v>24.1</v>
      </c>
      <c r="D4807" s="112">
        <v>22.51</v>
      </c>
      <c r="E4807" s="112">
        <v>21.88</v>
      </c>
      <c r="F4807" s="112">
        <v>21.65</v>
      </c>
      <c r="G4807" s="112">
        <v>21.75</v>
      </c>
      <c r="H4807" s="113">
        <v>21.698</v>
      </c>
      <c r="I4807" s="90">
        <f t="shared" si="2362"/>
        <v>24.737368421052633</v>
      </c>
      <c r="J4807" s="90">
        <f t="shared" si="2363"/>
        <v>23.095789473684214</v>
      </c>
      <c r="K4807" s="114">
        <v>7</v>
      </c>
      <c r="L4807" s="115">
        <v>5.2631578947368418E-2</v>
      </c>
      <c r="M4807" s="11"/>
      <c r="N4807" s="90">
        <v>26.23</v>
      </c>
      <c r="O4807" s="90">
        <v>24.81</v>
      </c>
      <c r="P4807" s="90">
        <v>22.989551971622362</v>
      </c>
      <c r="Q4807" s="90">
        <v>22.56</v>
      </c>
      <c r="R4807" s="63">
        <f t="shared" si="2351"/>
        <v>21.569551971622364</v>
      </c>
      <c r="S4807" s="64">
        <f t="shared" si="2350"/>
        <v>9.3372238432680374E-2</v>
      </c>
      <c r="T4807" s="65"/>
      <c r="U4807" s="65">
        <f t="shared" si="2346"/>
        <v>1.0572349858927852</v>
      </c>
      <c r="V4807" s="65">
        <f t="shared" si="2352"/>
        <v>1.1409530743521037</v>
      </c>
      <c r="W4807" s="65">
        <f t="shared" si="2353"/>
        <v>1.1626773049645391</v>
      </c>
      <c r="X4807" s="61">
        <f t="shared" si="2364"/>
        <v>-6.6976384049554666E-2</v>
      </c>
      <c r="Y4807" s="66">
        <f t="shared" si="2354"/>
        <v>-8.3180987202924415E-3</v>
      </c>
      <c r="Z4807" s="61">
        <f t="shared" si="2355"/>
        <v>-6.6360290206591274E-2</v>
      </c>
      <c r="AA4807" s="67">
        <f t="shared" si="2356"/>
        <v>24.737368421052629</v>
      </c>
      <c r="AB4807" s="68">
        <f t="shared" si="2357"/>
        <v>-1.5249714067861308E-2</v>
      </c>
      <c r="AC4807" s="69">
        <f t="shared" si="2358"/>
        <v>-5.6905511969019107E-2</v>
      </c>
      <c r="AD4807" s="70">
        <f>_xlfn.PERCENTILE.EXC(AC4807:$AC$5675,0.5)</f>
        <v>6.6121707538601249E-2</v>
      </c>
      <c r="AE4807" s="70">
        <f>_xlfn.PERCENTILE.EXC($AC4807:AC$5675,0.35)</f>
        <v>4.0095716310469577E-2</v>
      </c>
      <c r="AF4807" s="71">
        <f t="shared" si="2347"/>
        <v>2.8631517901992472E-2</v>
      </c>
      <c r="AG4807" s="70">
        <f t="shared" si="2348"/>
        <v>-0.15037476415028608</v>
      </c>
      <c r="AH4807" s="70">
        <f t="shared" si="2349"/>
        <v>-0.19320992634201356</v>
      </c>
      <c r="AI4807" s="61" t="str">
        <f t="shared" si="2367"/>
        <v>Safety</v>
      </c>
      <c r="AJ4807" s="68" t="str">
        <f t="shared" si="2368"/>
        <v>Safety</v>
      </c>
      <c r="AK4807" s="72"/>
      <c r="AL4807" s="73"/>
      <c r="AM4807" s="72"/>
      <c r="AN4807" s="73"/>
      <c r="AO4807" s="74"/>
      <c r="AP4807" s="20"/>
      <c r="AQ4807" s="74"/>
      <c r="AR4807" s="20"/>
      <c r="AS4807" s="74"/>
      <c r="AT4807" s="20"/>
      <c r="AU4807" s="74" t="str">
        <f t="shared" si="2359"/>
        <v>00635U</v>
      </c>
      <c r="AV4807" s="20">
        <f t="shared" si="2365"/>
        <v>0</v>
      </c>
      <c r="AW4807" s="74" t="str">
        <f t="shared" si="2360"/>
        <v>00635U</v>
      </c>
      <c r="AX4807" s="20">
        <f t="shared" si="2361"/>
        <v>0</v>
      </c>
      <c r="AY4807" s="20">
        <f t="shared" si="2366"/>
        <v>1</v>
      </c>
      <c r="AZ4807" s="116">
        <v>39335</v>
      </c>
      <c r="BA4807" s="116"/>
      <c r="BB4807" s="20"/>
      <c r="BC4807" s="20"/>
      <c r="BD4807" s="76"/>
      <c r="BE4807" s="77"/>
      <c r="BF4807" s="77"/>
    </row>
    <row r="4808" spans="1:58" s="23" customFormat="1" ht="15.75" customHeight="1" x14ac:dyDescent="0.4">
      <c r="A4808" s="116">
        <v>39331</v>
      </c>
      <c r="B4808" s="112">
        <v>23.98</v>
      </c>
      <c r="C4808" s="112">
        <v>22.89</v>
      </c>
      <c r="D4808" s="112">
        <v>21.72</v>
      </c>
      <c r="E4808" s="112">
        <v>21.25</v>
      </c>
      <c r="F4808" s="112">
        <v>21.27</v>
      </c>
      <c r="G4808" s="112">
        <v>21.2</v>
      </c>
      <c r="H4808" s="113">
        <v>21.21</v>
      </c>
      <c r="I4808" s="90">
        <f t="shared" si="2362"/>
        <v>23.348947368421054</v>
      </c>
      <c r="J4808" s="90">
        <f t="shared" si="2363"/>
        <v>22.212631578947367</v>
      </c>
      <c r="K4808" s="114">
        <v>8</v>
      </c>
      <c r="L4808" s="115">
        <v>5.2631578947368418E-2</v>
      </c>
      <c r="M4808" s="11"/>
      <c r="N4808" s="90">
        <v>23.99</v>
      </c>
      <c r="O4808" s="90">
        <v>23.2</v>
      </c>
      <c r="P4808" s="90">
        <v>21.799084799079054</v>
      </c>
      <c r="Q4808" s="90">
        <v>21.66</v>
      </c>
      <c r="R4808" s="63">
        <f t="shared" si="2351"/>
        <v>21.009084799079059</v>
      </c>
      <c r="S4808" s="64">
        <f t="shared" si="2350"/>
        <v>-2.4003254678600483E-2</v>
      </c>
      <c r="T4808" s="65"/>
      <c r="U4808" s="65">
        <f t="shared" ref="U4808:U4871" si="2369">N4808/O4808</f>
        <v>1.034051724137931</v>
      </c>
      <c r="V4808" s="65">
        <f t="shared" si="2352"/>
        <v>1.1005049166565701</v>
      </c>
      <c r="W4808" s="65">
        <f t="shared" si="2353"/>
        <v>1.1075715604801477</v>
      </c>
      <c r="X4808" s="61">
        <f t="shared" si="2364"/>
        <v>-4.5454545454545449E-2</v>
      </c>
      <c r="Y4808" s="66">
        <f t="shared" si="2354"/>
        <v>-1.8823529411764305E-3</v>
      </c>
      <c r="Z4808" s="61">
        <f t="shared" si="2355"/>
        <v>-4.8666681694204787E-2</v>
      </c>
      <c r="AA4808" s="67">
        <f t="shared" si="2356"/>
        <v>23.348947368421051</v>
      </c>
      <c r="AB4808" s="68">
        <f t="shared" si="2357"/>
        <v>-4.1684035014581124E-4</v>
      </c>
      <c r="AC4808" s="69">
        <f t="shared" si="2358"/>
        <v>-2.6721660340931538E-2</v>
      </c>
      <c r="AD4808" s="70">
        <f>_xlfn.PERCENTILE.EXC(AC4808:$AC$5675,0.5)</f>
        <v>6.6183216638498937E-2</v>
      </c>
      <c r="AE4808" s="70">
        <f>_xlfn.PERCENTILE.EXC($AC4808:AC$5675,0.35)</f>
        <v>4.021429293033655E-2</v>
      </c>
      <c r="AF4808" s="71">
        <f t="shared" si="2347"/>
        <v>2.8668256393921163E-2</v>
      </c>
      <c r="AG4808" s="70">
        <f t="shared" si="2348"/>
        <v>-0.15042802542578365</v>
      </c>
      <c r="AH4808" s="70">
        <f t="shared" si="2349"/>
        <v>-0.19326047832325194</v>
      </c>
      <c r="AI4808" s="61" t="str">
        <f t="shared" si="2367"/>
        <v>Safety</v>
      </c>
      <c r="AJ4808" s="68" t="str">
        <f t="shared" si="2368"/>
        <v>Safety</v>
      </c>
      <c r="AK4808" s="72"/>
      <c r="AL4808" s="73"/>
      <c r="AM4808" s="72"/>
      <c r="AN4808" s="73"/>
      <c r="AO4808" s="74"/>
      <c r="AP4808" s="20"/>
      <c r="AQ4808" s="74"/>
      <c r="AR4808" s="20"/>
      <c r="AS4808" s="74"/>
      <c r="AT4808" s="20"/>
      <c r="AU4808" s="74" t="str">
        <f t="shared" si="2359"/>
        <v>00635U</v>
      </c>
      <c r="AV4808" s="20">
        <f t="shared" si="2365"/>
        <v>0</v>
      </c>
      <c r="AW4808" s="74" t="str">
        <f t="shared" si="2360"/>
        <v>00635U</v>
      </c>
      <c r="AX4808" s="20">
        <f t="shared" si="2361"/>
        <v>0</v>
      </c>
      <c r="AY4808" s="20">
        <f t="shared" si="2366"/>
        <v>1</v>
      </c>
      <c r="AZ4808" s="116">
        <v>39332</v>
      </c>
      <c r="BA4808" s="116"/>
      <c r="BB4808" s="20"/>
      <c r="BC4808" s="20"/>
      <c r="BD4808" s="76"/>
      <c r="BE4808" s="77"/>
      <c r="BF4808" s="77"/>
    </row>
    <row r="4809" spans="1:58" s="23" customFormat="1" ht="15.75" customHeight="1" x14ac:dyDescent="0.4">
      <c r="A4809" s="116">
        <v>39330</v>
      </c>
      <c r="B4809" s="112">
        <v>24.16</v>
      </c>
      <c r="C4809" s="112">
        <v>23.06</v>
      </c>
      <c r="D4809" s="112">
        <v>21.88</v>
      </c>
      <c r="E4809" s="112">
        <v>21.35</v>
      </c>
      <c r="F4809" s="112">
        <v>21.29</v>
      </c>
      <c r="G4809" s="112">
        <v>21.3</v>
      </c>
      <c r="H4809" s="113">
        <v>21.271000000000001</v>
      </c>
      <c r="I4809" s="90">
        <f t="shared" si="2362"/>
        <v>23.581052631578945</v>
      </c>
      <c r="J4809" s="90">
        <f t="shared" si="2363"/>
        <v>22.438947368421051</v>
      </c>
      <c r="K4809" s="114">
        <v>9</v>
      </c>
      <c r="L4809" s="115">
        <v>5.2631578947368418E-2</v>
      </c>
      <c r="M4809" s="11"/>
      <c r="N4809" s="90">
        <v>24.58</v>
      </c>
      <c r="O4809" s="90">
        <v>23.36</v>
      </c>
      <c r="P4809" s="90">
        <v>21.835390648226277</v>
      </c>
      <c r="Q4809" s="90">
        <v>21.66</v>
      </c>
      <c r="R4809" s="63">
        <f t="shared" si="2351"/>
        <v>20.615390648226281</v>
      </c>
      <c r="S4809" s="64">
        <f t="shared" si="2350"/>
        <v>7.90166812993853E-2</v>
      </c>
      <c r="T4809" s="65"/>
      <c r="U4809" s="65">
        <f t="shared" si="2369"/>
        <v>1.0522260273972601</v>
      </c>
      <c r="V4809" s="65">
        <f t="shared" si="2352"/>
        <v>1.125695454502742</v>
      </c>
      <c r="W4809" s="65">
        <f t="shared" si="2353"/>
        <v>1.1348107109879961</v>
      </c>
      <c r="X4809" s="61">
        <f t="shared" si="2364"/>
        <v>-4.552980132450337E-2</v>
      </c>
      <c r="Y4809" s="66">
        <f t="shared" si="2354"/>
        <v>-3.7002341920374998E-3</v>
      </c>
      <c r="Z4809" s="61">
        <f t="shared" si="2355"/>
        <v>-4.8433175609320589E-2</v>
      </c>
      <c r="AA4809" s="67">
        <f t="shared" si="2356"/>
        <v>23.581052631578949</v>
      </c>
      <c r="AB4809" s="68">
        <f t="shared" si="2357"/>
        <v>-1.7087062652562986E-2</v>
      </c>
      <c r="AC4809" s="69">
        <f t="shared" si="2358"/>
        <v>-4.0640657787674922E-2</v>
      </c>
      <c r="AD4809" s="70">
        <f>_xlfn.PERCENTILE.EXC(AC4809:$AC$5675,0.5)</f>
        <v>6.624472573839664E-2</v>
      </c>
      <c r="AE4809" s="70">
        <f>_xlfn.PERCENTILE.EXC($AC4809:AC$5675,0.35)</f>
        <v>4.0607916204593357E-2</v>
      </c>
      <c r="AF4809" s="71">
        <f t="shared" si="2347"/>
        <v>2.8747357128801491E-2</v>
      </c>
      <c r="AG4809" s="70">
        <f t="shared" si="2348"/>
        <v>-0.15048128670128119</v>
      </c>
      <c r="AH4809" s="70">
        <f t="shared" si="2349"/>
        <v>-0.19331103030449032</v>
      </c>
      <c r="AI4809" s="61" t="str">
        <f t="shared" si="2367"/>
        <v>Safety</v>
      </c>
      <c r="AJ4809" s="68" t="str">
        <f t="shared" si="2368"/>
        <v>Safety</v>
      </c>
      <c r="AK4809" s="72"/>
      <c r="AL4809" s="73"/>
      <c r="AM4809" s="72"/>
      <c r="AN4809" s="73"/>
      <c r="AO4809" s="74"/>
      <c r="AP4809" s="20"/>
      <c r="AQ4809" s="74"/>
      <c r="AR4809" s="20"/>
      <c r="AS4809" s="74"/>
      <c r="AT4809" s="20"/>
      <c r="AU4809" s="74" t="str">
        <f t="shared" si="2359"/>
        <v>00635U</v>
      </c>
      <c r="AV4809" s="20">
        <f t="shared" si="2365"/>
        <v>0</v>
      </c>
      <c r="AW4809" s="74" t="str">
        <f t="shared" si="2360"/>
        <v>00635U</v>
      </c>
      <c r="AX4809" s="20">
        <f t="shared" si="2361"/>
        <v>0</v>
      </c>
      <c r="AY4809" s="20">
        <f t="shared" si="2366"/>
        <v>1</v>
      </c>
      <c r="AZ4809" s="116">
        <v>39331</v>
      </c>
      <c r="BA4809" s="116"/>
      <c r="BB4809" s="20"/>
      <c r="BC4809" s="20"/>
      <c r="BD4809" s="76"/>
      <c r="BE4809" s="77"/>
      <c r="BF4809" s="77"/>
    </row>
    <row r="4810" spans="1:58" s="23" customFormat="1" ht="15.75" customHeight="1" x14ac:dyDescent="0.4">
      <c r="A4810" s="116">
        <v>39329</v>
      </c>
      <c r="B4810" s="112">
        <v>22.78</v>
      </c>
      <c r="C4810" s="112">
        <v>21.87</v>
      </c>
      <c r="D4810" s="112">
        <v>21.34</v>
      </c>
      <c r="E4810" s="112">
        <v>21.03</v>
      </c>
      <c r="F4810" s="112">
        <v>20.98</v>
      </c>
      <c r="G4810" s="112">
        <v>21.03</v>
      </c>
      <c r="H4810" s="113">
        <v>21.027000000000001</v>
      </c>
      <c r="I4810" s="90">
        <f t="shared" si="2362"/>
        <v>22.348947368421054</v>
      </c>
      <c r="J4810" s="90">
        <f t="shared" si="2363"/>
        <v>21.618947368421054</v>
      </c>
      <c r="K4810" s="114">
        <v>10</v>
      </c>
      <c r="L4810" s="115">
        <v>5.2631578947368418E-2</v>
      </c>
      <c r="M4810" s="11"/>
      <c r="N4810" s="90">
        <v>22.78</v>
      </c>
      <c r="O4810" s="90">
        <v>22.02</v>
      </c>
      <c r="P4810" s="90">
        <v>21.004586591838677</v>
      </c>
      <c r="Q4810" s="90">
        <v>21.25</v>
      </c>
      <c r="R4810" s="63">
        <f t="shared" si="2351"/>
        <v>20.244586591838676</v>
      </c>
      <c r="S4810" s="64">
        <f t="shared" si="2350"/>
        <v>-2.5662959794696232E-2</v>
      </c>
      <c r="T4810" s="65"/>
      <c r="U4810" s="65">
        <f t="shared" si="2369"/>
        <v>1.0345140781108084</v>
      </c>
      <c r="V4810" s="65">
        <f t="shared" si="2352"/>
        <v>1.084525034587025</v>
      </c>
      <c r="W4810" s="65">
        <f t="shared" si="2353"/>
        <v>1.0720000000000001</v>
      </c>
      <c r="X4810" s="61">
        <f t="shared" si="2364"/>
        <v>-3.9947322212467079E-2</v>
      </c>
      <c r="Y4810" s="66">
        <f t="shared" si="2354"/>
        <v>-1.4265335235378571E-4</v>
      </c>
      <c r="Z4810" s="61">
        <f t="shared" si="2355"/>
        <v>-3.2663730777382681E-2</v>
      </c>
      <c r="AA4810" s="67">
        <f t="shared" si="2356"/>
        <v>22.348947368421054</v>
      </c>
      <c r="AB4810" s="68">
        <f t="shared" si="2357"/>
        <v>0</v>
      </c>
      <c r="AC4810" s="69">
        <f t="shared" si="2358"/>
        <v>-1.8922415784852795E-2</v>
      </c>
      <c r="AD4810" s="70">
        <f>_xlfn.PERCENTILE.EXC(AC4810:$AC$5675,0.5)</f>
        <v>6.6254373222951579E-2</v>
      </c>
      <c r="AE4810" s="70">
        <f>_xlfn.PERCENTILE.EXC($AC4810:AC$5675,0.35)</f>
        <v>4.0796146454213249E-2</v>
      </c>
      <c r="AF4810" s="71">
        <f t="shared" si="2347"/>
        <v>2.8785336778026679E-2</v>
      </c>
      <c r="AG4810" s="70">
        <f t="shared" si="2348"/>
        <v>-0.15053454797677873</v>
      </c>
      <c r="AH4810" s="70">
        <f t="shared" si="2349"/>
        <v>-0.19336158228572867</v>
      </c>
      <c r="AI4810" s="61" t="str">
        <f t="shared" si="2367"/>
        <v>Safety</v>
      </c>
      <c r="AJ4810" s="68" t="str">
        <f t="shared" si="2368"/>
        <v>Safety</v>
      </c>
      <c r="AK4810" s="72"/>
      <c r="AL4810" s="73"/>
      <c r="AM4810" s="72"/>
      <c r="AN4810" s="73"/>
      <c r="AO4810" s="74"/>
      <c r="AP4810" s="20"/>
      <c r="AQ4810" s="74"/>
      <c r="AR4810" s="20"/>
      <c r="AS4810" s="74"/>
      <c r="AT4810" s="20"/>
      <c r="AU4810" s="74" t="str">
        <f t="shared" si="2359"/>
        <v>00635U</v>
      </c>
      <c r="AV4810" s="20">
        <f t="shared" si="2365"/>
        <v>0</v>
      </c>
      <c r="AW4810" s="74" t="str">
        <f t="shared" si="2360"/>
        <v>00635U</v>
      </c>
      <c r="AX4810" s="20">
        <f t="shared" si="2361"/>
        <v>0</v>
      </c>
      <c r="AY4810" s="20">
        <f t="shared" si="2366"/>
        <v>1</v>
      </c>
      <c r="AZ4810" s="116">
        <v>39330</v>
      </c>
      <c r="BA4810" s="116"/>
      <c r="BB4810" s="20"/>
      <c r="BC4810" s="20"/>
      <c r="BD4810" s="76"/>
      <c r="BE4810" s="77"/>
      <c r="BF4810" s="77"/>
    </row>
    <row r="4811" spans="1:58" s="23" customFormat="1" ht="15.75" customHeight="1" x14ac:dyDescent="0.4">
      <c r="A4811" s="116">
        <v>39325</v>
      </c>
      <c r="B4811" s="112">
        <v>23.7</v>
      </c>
      <c r="C4811" s="112">
        <v>22.7</v>
      </c>
      <c r="D4811" s="112">
        <v>21.87</v>
      </c>
      <c r="E4811" s="112">
        <v>21.49</v>
      </c>
      <c r="F4811" s="112">
        <v>21.5</v>
      </c>
      <c r="G4811" s="112">
        <v>21.45</v>
      </c>
      <c r="H4811" s="113">
        <v>21.463000000000001</v>
      </c>
      <c r="I4811" s="90">
        <f t="shared" si="2362"/>
        <v>23.278947368421051</v>
      </c>
      <c r="J4811" s="90">
        <f t="shared" si="2363"/>
        <v>22.350526315789473</v>
      </c>
      <c r="K4811" s="114">
        <v>11</v>
      </c>
      <c r="L4811" s="115">
        <v>5.2631578947368418E-2</v>
      </c>
      <c r="M4811" s="11"/>
      <c r="N4811" s="90">
        <v>23.38</v>
      </c>
      <c r="O4811" s="90">
        <v>22.68</v>
      </c>
      <c r="P4811" s="90">
        <v>21.508511678890425</v>
      </c>
      <c r="Q4811" s="90">
        <v>21.71</v>
      </c>
      <c r="R4811" s="63">
        <f t="shared" si="2351"/>
        <v>20.808511678890422</v>
      </c>
      <c r="S4811" s="64">
        <f t="shared" si="2350"/>
        <v>-6.7039106145251395E-2</v>
      </c>
      <c r="T4811" s="65"/>
      <c r="U4811" s="65">
        <f t="shared" si="2369"/>
        <v>1.0308641975308641</v>
      </c>
      <c r="V4811" s="65">
        <f t="shared" si="2352"/>
        <v>1.087011521254925</v>
      </c>
      <c r="W4811" s="65">
        <f t="shared" si="2353"/>
        <v>1.0769230769230769</v>
      </c>
      <c r="X4811" s="61">
        <f t="shared" si="2364"/>
        <v>-4.2194092827004218E-2</v>
      </c>
      <c r="Y4811" s="66">
        <f t="shared" si="2354"/>
        <v>-1.2563983248021159E-3</v>
      </c>
      <c r="Z4811" s="61">
        <f t="shared" si="2355"/>
        <v>-3.9882432737960598E-2</v>
      </c>
      <c r="AA4811" s="67">
        <f t="shared" si="2356"/>
        <v>23.278947368421051</v>
      </c>
      <c r="AB4811" s="68">
        <f t="shared" si="2357"/>
        <v>1.3686911890504718E-2</v>
      </c>
      <c r="AC4811" s="69">
        <f t="shared" si="2358"/>
        <v>-4.3221827022646873E-3</v>
      </c>
      <c r="AD4811" s="70">
        <f>_xlfn.PERCENTILE.EXC(AC4811:$AC$5675,0.5)</f>
        <v>6.6264020707506532E-2</v>
      </c>
      <c r="AE4811" s="70">
        <f>_xlfn.PERCENTILE.EXC($AC4811:AC$5675,0.35)</f>
        <v>4.0900818177434628E-2</v>
      </c>
      <c r="AF4811" s="71">
        <f t="shared" si="2347"/>
        <v>2.891942573165527E-2</v>
      </c>
      <c r="AG4811" s="70">
        <f t="shared" si="2348"/>
        <v>-0.1505878092522763</v>
      </c>
      <c r="AH4811" s="70">
        <f t="shared" si="2349"/>
        <v>-0.19341213426696705</v>
      </c>
      <c r="AI4811" s="61" t="str">
        <f t="shared" si="2367"/>
        <v>Safety</v>
      </c>
      <c r="AJ4811" s="68" t="str">
        <f t="shared" si="2368"/>
        <v>Safety</v>
      </c>
      <c r="AK4811" s="72"/>
      <c r="AL4811" s="73"/>
      <c r="AM4811" s="72"/>
      <c r="AN4811" s="73"/>
      <c r="AO4811" s="74"/>
      <c r="AP4811" s="20"/>
      <c r="AQ4811" s="74"/>
      <c r="AR4811" s="20"/>
      <c r="AS4811" s="74"/>
      <c r="AT4811" s="20"/>
      <c r="AU4811" s="74" t="str">
        <f t="shared" si="2359"/>
        <v>00635U</v>
      </c>
      <c r="AV4811" s="20">
        <f t="shared" si="2365"/>
        <v>0</v>
      </c>
      <c r="AW4811" s="74" t="str">
        <f t="shared" si="2360"/>
        <v>00635U</v>
      </c>
      <c r="AX4811" s="20">
        <f t="shared" si="2361"/>
        <v>0</v>
      </c>
      <c r="AY4811" s="20">
        <f t="shared" si="2366"/>
        <v>1</v>
      </c>
      <c r="AZ4811" s="116">
        <v>39329</v>
      </c>
      <c r="BA4811" s="116"/>
      <c r="BB4811" s="20"/>
      <c r="BC4811" s="20"/>
      <c r="BD4811" s="76"/>
      <c r="BE4811" s="77"/>
      <c r="BF4811" s="77"/>
    </row>
    <row r="4812" spans="1:58" s="23" customFormat="1" ht="15.75" customHeight="1" x14ac:dyDescent="0.4">
      <c r="A4812" s="116">
        <v>39324</v>
      </c>
      <c r="B4812" s="112">
        <v>24.45</v>
      </c>
      <c r="C4812" s="112">
        <v>23.41</v>
      </c>
      <c r="D4812" s="112">
        <v>22.36</v>
      </c>
      <c r="E4812" s="112">
        <v>21.75</v>
      </c>
      <c r="F4812" s="112">
        <v>21.63</v>
      </c>
      <c r="G4812" s="112">
        <v>21.68</v>
      </c>
      <c r="H4812" s="113">
        <v>21.657</v>
      </c>
      <c r="I4812" s="90">
        <f t="shared" si="2362"/>
        <v>24.066842105263156</v>
      </c>
      <c r="J4812" s="90">
        <f t="shared" si="2363"/>
        <v>23.02315789473684</v>
      </c>
      <c r="K4812" s="114">
        <v>12</v>
      </c>
      <c r="L4812" s="115">
        <v>5.2631578947368418E-2</v>
      </c>
      <c r="M4812" s="11"/>
      <c r="N4812" s="90">
        <v>25.06</v>
      </c>
      <c r="O4812" s="90">
        <v>23.64</v>
      </c>
      <c r="P4812" s="90">
        <v>22.232410873841143</v>
      </c>
      <c r="Q4812" s="90">
        <v>22.11</v>
      </c>
      <c r="R4812" s="63">
        <f t="shared" si="2351"/>
        <v>20.812410873841149</v>
      </c>
      <c r="S4812" s="64">
        <f t="shared" si="2350"/>
        <v>5.249895002099958E-2</v>
      </c>
      <c r="T4812" s="65"/>
      <c r="U4812" s="65">
        <f t="shared" si="2369"/>
        <v>1.0600676818950929</v>
      </c>
      <c r="V4812" s="65">
        <f t="shared" si="2352"/>
        <v>1.1271831985385725</v>
      </c>
      <c r="W4812" s="65">
        <f t="shared" si="2353"/>
        <v>1.133423790140208</v>
      </c>
      <c r="X4812" s="61">
        <f t="shared" si="2364"/>
        <v>-4.2535787321063362E-2</v>
      </c>
      <c r="Y4812" s="66">
        <f t="shared" si="2354"/>
        <v>-4.2758620689655157E-3</v>
      </c>
      <c r="Z4812" s="61">
        <f t="shared" si="2355"/>
        <v>-4.3366063813501853E-2</v>
      </c>
      <c r="AA4812" s="67">
        <f t="shared" si="2356"/>
        <v>24.066842105263156</v>
      </c>
      <c r="AB4812" s="68">
        <f t="shared" si="2357"/>
        <v>-2.4341580207501975E-2</v>
      </c>
      <c r="AC4812" s="69">
        <f t="shared" si="2358"/>
        <v>-3.9631200907296209E-2</v>
      </c>
      <c r="AD4812" s="70">
        <f>_xlfn.PERCENTILE.EXC(AC4812:$AC$5675,0.5)</f>
        <v>6.634276650176521E-2</v>
      </c>
      <c r="AE4812" s="70">
        <f>_xlfn.PERCENTILE.EXC($AC4812:AC$5675,0.35)</f>
        <v>4.1047989843465804E-2</v>
      </c>
      <c r="AF4812" s="71">
        <f t="shared" si="2347"/>
        <v>2.9127629266042464E-2</v>
      </c>
      <c r="AG4812" s="70">
        <f t="shared" si="2348"/>
        <v>-0.15064107052777384</v>
      </c>
      <c r="AH4812" s="70">
        <f t="shared" si="2349"/>
        <v>-0.1934626862482054</v>
      </c>
      <c r="AI4812" s="61" t="str">
        <f t="shared" si="2367"/>
        <v>Safety</v>
      </c>
      <c r="AJ4812" s="68" t="str">
        <f t="shared" si="2368"/>
        <v>Safety</v>
      </c>
      <c r="AK4812" s="72"/>
      <c r="AL4812" s="73"/>
      <c r="AM4812" s="72"/>
      <c r="AN4812" s="73"/>
      <c r="AO4812" s="74"/>
      <c r="AP4812" s="20"/>
      <c r="AQ4812" s="74"/>
      <c r="AR4812" s="20"/>
      <c r="AS4812" s="74"/>
      <c r="AT4812" s="20"/>
      <c r="AU4812" s="74" t="str">
        <f t="shared" si="2359"/>
        <v>00635U</v>
      </c>
      <c r="AV4812" s="20">
        <f t="shared" si="2365"/>
        <v>0</v>
      </c>
      <c r="AW4812" s="74" t="str">
        <f t="shared" si="2360"/>
        <v>00635U</v>
      </c>
      <c r="AX4812" s="20">
        <f t="shared" si="2361"/>
        <v>0</v>
      </c>
      <c r="AY4812" s="20">
        <f t="shared" si="2366"/>
        <v>1</v>
      </c>
      <c r="AZ4812" s="116">
        <v>39325</v>
      </c>
      <c r="BA4812" s="116"/>
      <c r="BB4812" s="20"/>
      <c r="BC4812" s="20"/>
      <c r="BD4812" s="76"/>
      <c r="BE4812" s="77"/>
      <c r="BF4812" s="77"/>
    </row>
    <row r="4813" spans="1:58" s="23" customFormat="1" ht="15.75" customHeight="1" x14ac:dyDescent="0.4">
      <c r="A4813" s="116">
        <v>39323</v>
      </c>
      <c r="B4813" s="112">
        <v>24.16</v>
      </c>
      <c r="C4813" s="112">
        <v>23.32</v>
      </c>
      <c r="D4813" s="112">
        <v>22.04</v>
      </c>
      <c r="E4813" s="112">
        <v>21.43</v>
      </c>
      <c r="F4813" s="112">
        <v>21.5</v>
      </c>
      <c r="G4813" s="112">
        <v>21.51</v>
      </c>
      <c r="H4813" s="113">
        <v>21.471</v>
      </c>
      <c r="I4813" s="90">
        <f t="shared" si="2362"/>
        <v>23.894736842105264</v>
      </c>
      <c r="J4813" s="90">
        <f t="shared" si="2363"/>
        <v>22.91578947368421</v>
      </c>
      <c r="K4813" s="114">
        <v>13</v>
      </c>
      <c r="L4813" s="115">
        <v>5.2631578947368418E-2</v>
      </c>
      <c r="M4813" s="11"/>
      <c r="N4813" s="90">
        <v>23.81</v>
      </c>
      <c r="O4813" s="90">
        <v>23.26</v>
      </c>
      <c r="P4813" s="90">
        <v>21.937228079224084</v>
      </c>
      <c r="Q4813" s="90">
        <v>21.85</v>
      </c>
      <c r="R4813" s="63">
        <f t="shared" si="2351"/>
        <v>21.387228079224091</v>
      </c>
      <c r="S4813" s="64">
        <f t="shared" si="2350"/>
        <v>-9.467680608365027E-2</v>
      </c>
      <c r="T4813" s="65"/>
      <c r="U4813" s="65">
        <f t="shared" si="2369"/>
        <v>1.0236457437661219</v>
      </c>
      <c r="V4813" s="65">
        <f t="shared" si="2352"/>
        <v>1.0853695787823596</v>
      </c>
      <c r="W4813" s="65">
        <f t="shared" si="2353"/>
        <v>1.0897025171624712</v>
      </c>
      <c r="X4813" s="61">
        <f t="shared" si="2364"/>
        <v>-3.4768211920529798E-2</v>
      </c>
      <c r="Y4813" s="66">
        <f t="shared" si="2354"/>
        <v>1.9132057862809319E-3</v>
      </c>
      <c r="Z4813" s="61">
        <f t="shared" si="2355"/>
        <v>-4.0969162995594749E-2</v>
      </c>
      <c r="AA4813" s="67">
        <f t="shared" si="2356"/>
        <v>23.894736842105264</v>
      </c>
      <c r="AB4813" s="68">
        <f t="shared" si="2357"/>
        <v>1.4699706005879942E-2</v>
      </c>
      <c r="AC4813" s="69">
        <f t="shared" si="2358"/>
        <v>3.5588761908973122E-3</v>
      </c>
      <c r="AD4813" s="70">
        <f>_xlfn.PERCENTILE.EXC(AC4813:$AC$5675,0.5)</f>
        <v>6.6421512296023874E-2</v>
      </c>
      <c r="AE4813" s="70">
        <f>_xlfn.PERCENTILE.EXC($AC4813:AC$5675,0.35)</f>
        <v>4.1163723182057153E-2</v>
      </c>
      <c r="AF4813" s="71">
        <f t="shared" si="2347"/>
        <v>2.940358861467763E-2</v>
      </c>
      <c r="AG4813" s="70">
        <f t="shared" si="2348"/>
        <v>-0.15069433180327138</v>
      </c>
      <c r="AH4813" s="70">
        <f t="shared" si="2349"/>
        <v>-0.19351323822944377</v>
      </c>
      <c r="AI4813" s="61" t="str">
        <f t="shared" si="2367"/>
        <v>Safety</v>
      </c>
      <c r="AJ4813" s="68" t="str">
        <f t="shared" si="2368"/>
        <v>Safety</v>
      </c>
      <c r="AK4813" s="72"/>
      <c r="AL4813" s="73"/>
      <c r="AM4813" s="72"/>
      <c r="AN4813" s="73"/>
      <c r="AO4813" s="74"/>
      <c r="AP4813" s="20"/>
      <c r="AQ4813" s="74"/>
      <c r="AR4813" s="20"/>
      <c r="AS4813" s="74"/>
      <c r="AT4813" s="20"/>
      <c r="AU4813" s="74" t="str">
        <f t="shared" si="2359"/>
        <v>00635U</v>
      </c>
      <c r="AV4813" s="20">
        <f t="shared" si="2365"/>
        <v>0</v>
      </c>
      <c r="AW4813" s="74" t="str">
        <f t="shared" si="2360"/>
        <v>00635U</v>
      </c>
      <c r="AX4813" s="20">
        <f t="shared" si="2361"/>
        <v>0</v>
      </c>
      <c r="AY4813" s="20">
        <f t="shared" si="2366"/>
        <v>1</v>
      </c>
      <c r="AZ4813" s="116">
        <v>39324</v>
      </c>
      <c r="BA4813" s="116"/>
      <c r="BB4813" s="20"/>
      <c r="BC4813" s="20"/>
      <c r="BD4813" s="76"/>
      <c r="BE4813" s="77"/>
      <c r="BF4813" s="77"/>
    </row>
    <row r="4814" spans="1:58" s="23" customFormat="1" ht="15.75" customHeight="1" x14ac:dyDescent="0.4">
      <c r="A4814" s="116">
        <v>39322</v>
      </c>
      <c r="B4814" s="112">
        <v>25.21</v>
      </c>
      <c r="C4814" s="112">
        <v>24.16</v>
      </c>
      <c r="D4814" s="112">
        <v>22.45</v>
      </c>
      <c r="E4814" s="112">
        <v>21.78</v>
      </c>
      <c r="F4814" s="112">
        <v>21.58</v>
      </c>
      <c r="G4814" s="112">
        <v>21.58</v>
      </c>
      <c r="H4814" s="113">
        <v>21.564</v>
      </c>
      <c r="I4814" s="90">
        <f t="shared" si="2362"/>
        <v>24.933684210526316</v>
      </c>
      <c r="J4814" s="90">
        <f t="shared" si="2363"/>
        <v>23.71</v>
      </c>
      <c r="K4814" s="114">
        <v>14</v>
      </c>
      <c r="L4814" s="115">
        <v>5.2631578947368418E-2</v>
      </c>
      <c r="M4814" s="11"/>
      <c r="N4814" s="90">
        <v>26.3</v>
      </c>
      <c r="O4814" s="90">
        <v>25.04</v>
      </c>
      <c r="P4814" s="90">
        <v>23.244161199953133</v>
      </c>
      <c r="Q4814" s="90">
        <v>22.9</v>
      </c>
      <c r="R4814" s="63">
        <f t="shared" si="2351"/>
        <v>21.984161199953132</v>
      </c>
      <c r="S4814" s="64">
        <f t="shared" si="2350"/>
        <v>0.15757042253521136</v>
      </c>
      <c r="T4814" s="65"/>
      <c r="U4814" s="65">
        <f t="shared" si="2369"/>
        <v>1.0503194888178915</v>
      </c>
      <c r="V4814" s="65">
        <f t="shared" si="2352"/>
        <v>1.1314669423327277</v>
      </c>
      <c r="W4814" s="65">
        <f t="shared" si="2353"/>
        <v>1.1484716157205241</v>
      </c>
      <c r="X4814" s="61">
        <f t="shared" si="2364"/>
        <v>-4.165013883379614E-2</v>
      </c>
      <c r="Y4814" s="66">
        <f t="shared" si="2354"/>
        <v>-9.9173553719008756E-3</v>
      </c>
      <c r="Z4814" s="61">
        <f t="shared" si="2355"/>
        <v>-4.9077553088191804E-2</v>
      </c>
      <c r="AA4814" s="67">
        <f t="shared" si="2356"/>
        <v>24.933684210526316</v>
      </c>
      <c r="AB4814" s="68">
        <f t="shared" si="2357"/>
        <v>-4.1444866920152083E-2</v>
      </c>
      <c r="AC4814" s="69">
        <f t="shared" si="2358"/>
        <v>-5.1951170702421473E-2</v>
      </c>
      <c r="AD4814" s="70">
        <f>_xlfn.PERCENTILE.EXC(AC4814:$AC$5675,0.5)</f>
        <v>6.6450859418235642E-2</v>
      </c>
      <c r="AE4814" s="70">
        <f>_xlfn.PERCENTILE.EXC($AC4814:AC$5675,0.35)</f>
        <v>4.1263910680812269E-2</v>
      </c>
      <c r="AF4814" s="71">
        <f t="shared" ref="AF4814:AF4877" si="2370">_xlfn.PERCENTILE.EXC($AC4814:$AC5814,0.28)</f>
        <v>2.9492000963660881E-2</v>
      </c>
      <c r="AG4814" s="70">
        <f t="shared" ref="AG4814:AG4877" si="2371">_xlfn.PERCENTILE.EXC($AC4814:$AC5814,0.01)</f>
        <v>-0.15074759307876892</v>
      </c>
      <c r="AH4814" s="70">
        <f t="shared" ref="AH4814:AH4877" si="2372">_xlfn.PERCENTILE.EXC($AC4814:$AC5814,0.005)</f>
        <v>-0.19356379021068212</v>
      </c>
      <c r="AI4814" s="61" t="str">
        <f t="shared" si="2367"/>
        <v>Safety</v>
      </c>
      <c r="AJ4814" s="68" t="str">
        <f t="shared" si="2368"/>
        <v>Safety</v>
      </c>
      <c r="AK4814" s="72"/>
      <c r="AL4814" s="73"/>
      <c r="AM4814" s="72"/>
      <c r="AN4814" s="73"/>
      <c r="AO4814" s="74"/>
      <c r="AP4814" s="20"/>
      <c r="AQ4814" s="74"/>
      <c r="AR4814" s="20"/>
      <c r="AS4814" s="74"/>
      <c r="AT4814" s="20"/>
      <c r="AU4814" s="74" t="str">
        <f t="shared" si="2359"/>
        <v>00635U</v>
      </c>
      <c r="AV4814" s="20">
        <f t="shared" si="2365"/>
        <v>0</v>
      </c>
      <c r="AW4814" s="74" t="str">
        <f t="shared" si="2360"/>
        <v>00635U</v>
      </c>
      <c r="AX4814" s="20">
        <f t="shared" si="2361"/>
        <v>0</v>
      </c>
      <c r="AY4814" s="20">
        <f t="shared" si="2366"/>
        <v>1</v>
      </c>
      <c r="AZ4814" s="116">
        <v>39323</v>
      </c>
      <c r="BA4814" s="116"/>
      <c r="BB4814" s="20"/>
      <c r="BC4814" s="20"/>
      <c r="BD4814" s="76"/>
      <c r="BE4814" s="77"/>
      <c r="BF4814" s="77"/>
    </row>
    <row r="4815" spans="1:58" s="23" customFormat="1" ht="15.75" customHeight="1" x14ac:dyDescent="0.4">
      <c r="A4815" s="116">
        <v>39321</v>
      </c>
      <c r="B4815" s="112">
        <v>23.28</v>
      </c>
      <c r="C4815" s="112">
        <v>22.29</v>
      </c>
      <c r="D4815" s="112">
        <v>20.95</v>
      </c>
      <c r="E4815" s="112">
        <v>20.78</v>
      </c>
      <c r="F4815" s="112">
        <v>20.8</v>
      </c>
      <c r="G4815" s="112">
        <v>20.78</v>
      </c>
      <c r="H4815" s="113">
        <v>20.795999999999999</v>
      </c>
      <c r="I4815" s="90">
        <f t="shared" si="2362"/>
        <v>23.071578947368423</v>
      </c>
      <c r="J4815" s="90">
        <f t="shared" si="2363"/>
        <v>22.007894736842104</v>
      </c>
      <c r="K4815" s="114">
        <v>15</v>
      </c>
      <c r="L4815" s="115">
        <v>5.2631578947368418E-2</v>
      </c>
      <c r="M4815" s="11"/>
      <c r="N4815" s="90">
        <v>22.72</v>
      </c>
      <c r="O4815" s="90">
        <v>21.65</v>
      </c>
      <c r="P4815" s="90">
        <v>21.097927230254534</v>
      </c>
      <c r="Q4815" s="90">
        <v>21.21</v>
      </c>
      <c r="R4815" s="63">
        <f t="shared" si="2351"/>
        <v>20.027927230254534</v>
      </c>
      <c r="S4815" s="64">
        <f t="shared" si="2350"/>
        <v>9.6525096525096526E-2</v>
      </c>
      <c r="T4815" s="65"/>
      <c r="U4815" s="65">
        <f t="shared" si="2369"/>
        <v>1.0494226327944574</v>
      </c>
      <c r="V4815" s="65">
        <f t="shared" si="2352"/>
        <v>1.0768830393641422</v>
      </c>
      <c r="W4815" s="65">
        <f t="shared" si="2353"/>
        <v>1.071192833569071</v>
      </c>
      <c r="X4815" s="61">
        <f t="shared" si="2364"/>
        <v>-4.2525773195876374E-2</v>
      </c>
      <c r="Y4815" s="66">
        <f t="shared" si="2354"/>
        <v>7.6997112608268709E-4</v>
      </c>
      <c r="Z4815" s="61">
        <f t="shared" si="2355"/>
        <v>-4.610365909298305E-2</v>
      </c>
      <c r="AA4815" s="67">
        <f t="shared" si="2356"/>
        <v>23.071578947368419</v>
      </c>
      <c r="AB4815" s="68">
        <f t="shared" si="2357"/>
        <v>2.4647887323943764E-2</v>
      </c>
      <c r="AC4815" s="69">
        <f t="shared" si="2358"/>
        <v>1.5474425500370604E-2</v>
      </c>
      <c r="AD4815" s="70">
        <f>_xlfn.PERCENTILE.EXC(AC4815:$AC$5675,0.5)</f>
        <v>6.6480206540447423E-2</v>
      </c>
      <c r="AE4815" s="70">
        <f>_xlfn.PERCENTILE.EXC($AC4815:AC$5675,0.35)</f>
        <v>4.1413335557331496E-2</v>
      </c>
      <c r="AF4815" s="71">
        <f t="shared" si="2370"/>
        <v>2.9574569771000384E-2</v>
      </c>
      <c r="AG4815" s="70">
        <f t="shared" si="2371"/>
        <v>-0.15080085435426649</v>
      </c>
      <c r="AH4815" s="70">
        <f t="shared" si="2372"/>
        <v>-0.1936143421919205</v>
      </c>
      <c r="AI4815" s="61" t="str">
        <f t="shared" si="2367"/>
        <v>Safety</v>
      </c>
      <c r="AJ4815" s="68" t="str">
        <f t="shared" si="2368"/>
        <v>Safety</v>
      </c>
      <c r="AK4815" s="72"/>
      <c r="AL4815" s="73"/>
      <c r="AM4815" s="72"/>
      <c r="AN4815" s="73"/>
      <c r="AO4815" s="74"/>
      <c r="AP4815" s="20"/>
      <c r="AQ4815" s="74"/>
      <c r="AR4815" s="20"/>
      <c r="AS4815" s="74"/>
      <c r="AT4815" s="20"/>
      <c r="AU4815" s="74" t="str">
        <f t="shared" si="2359"/>
        <v>00635U</v>
      </c>
      <c r="AV4815" s="20">
        <f t="shared" si="2365"/>
        <v>0</v>
      </c>
      <c r="AW4815" s="74" t="str">
        <f t="shared" si="2360"/>
        <v>00635U</v>
      </c>
      <c r="AX4815" s="20">
        <f t="shared" si="2361"/>
        <v>0</v>
      </c>
      <c r="AY4815" s="20">
        <f t="shared" si="2366"/>
        <v>1</v>
      </c>
      <c r="AZ4815" s="116">
        <v>39322</v>
      </c>
      <c r="BA4815" s="116"/>
      <c r="BB4815" s="20"/>
      <c r="BC4815" s="20"/>
      <c r="BD4815" s="76"/>
      <c r="BE4815" s="77"/>
      <c r="BF4815" s="77"/>
    </row>
    <row r="4816" spans="1:58" s="23" customFormat="1" ht="15.75" customHeight="1" x14ac:dyDescent="0.4">
      <c r="A4816" s="116">
        <v>39318</v>
      </c>
      <c r="B4816" s="112">
        <v>22.23</v>
      </c>
      <c r="C4816" s="112">
        <v>21.29</v>
      </c>
      <c r="D4816" s="112">
        <v>20.55</v>
      </c>
      <c r="E4816" s="112">
        <v>20.53</v>
      </c>
      <c r="F4816" s="112">
        <v>20.48</v>
      </c>
      <c r="G4816" s="112">
        <v>20.59</v>
      </c>
      <c r="H4816" s="113">
        <v>20.584</v>
      </c>
      <c r="I4816" s="90">
        <f t="shared" si="2362"/>
        <v>22.081578947368421</v>
      </c>
      <c r="J4816" s="90">
        <f t="shared" si="2363"/>
        <v>21.173157894736843</v>
      </c>
      <c r="K4816" s="114">
        <v>16</v>
      </c>
      <c r="L4816" s="115">
        <v>5.2631578947368418E-2</v>
      </c>
      <c r="M4816" s="11"/>
      <c r="N4816" s="90">
        <v>20.72</v>
      </c>
      <c r="O4816" s="90">
        <v>20.46</v>
      </c>
      <c r="P4816" s="90">
        <v>20.106636248224525</v>
      </c>
      <c r="Q4816" s="90">
        <v>20.57</v>
      </c>
      <c r="R4816" s="63">
        <f t="shared" si="2351"/>
        <v>19.846636248224527</v>
      </c>
      <c r="S4816" s="64">
        <f t="shared" si="2350"/>
        <v>-8.3996463306808225E-2</v>
      </c>
      <c r="T4816" s="65"/>
      <c r="U4816" s="65">
        <f t="shared" si="2369"/>
        <v>1.0127077223851417</v>
      </c>
      <c r="V4816" s="65">
        <f t="shared" si="2352"/>
        <v>1.0305055377838068</v>
      </c>
      <c r="W4816" s="65">
        <f t="shared" si="2353"/>
        <v>1.0072921730675741</v>
      </c>
      <c r="X4816" s="61">
        <f t="shared" si="2364"/>
        <v>-4.2285200179937081E-2</v>
      </c>
      <c r="Y4816" s="66">
        <f t="shared" si="2354"/>
        <v>2.6302971261567701E-3</v>
      </c>
      <c r="Z4816" s="61">
        <f t="shared" si="2355"/>
        <v>-4.1139315933738485E-2</v>
      </c>
      <c r="AA4816" s="67">
        <f t="shared" si="2356"/>
        <v>22.081578947368421</v>
      </c>
      <c r="AB4816" s="68">
        <f t="shared" si="2357"/>
        <v>7.2876447876447953E-2</v>
      </c>
      <c r="AC4816" s="69">
        <f t="shared" si="2358"/>
        <v>6.5713269660638118E-2</v>
      </c>
      <c r="AD4816" s="70">
        <f>_xlfn.PERCENTILE.EXC(AC4816:$AC$5675,0.5)</f>
        <v>6.6643695645590251E-2</v>
      </c>
      <c r="AE4816" s="70">
        <f>_xlfn.PERCENTILE.EXC($AC4816:AC$5675,0.35)</f>
        <v>4.1744197329607151E-2</v>
      </c>
      <c r="AF4816" s="71">
        <f t="shared" si="2370"/>
        <v>2.9686943126558223E-2</v>
      </c>
      <c r="AG4816" s="70">
        <f t="shared" si="2371"/>
        <v>-0.15085411562976403</v>
      </c>
      <c r="AH4816" s="70">
        <f t="shared" si="2372"/>
        <v>-0.19366489417315888</v>
      </c>
      <c r="AI4816" s="61" t="str">
        <f t="shared" si="2367"/>
        <v>Safety</v>
      </c>
      <c r="AJ4816" s="68" t="str">
        <f t="shared" si="2368"/>
        <v>Short VOL</v>
      </c>
      <c r="AK4816" s="72"/>
      <c r="AL4816" s="73"/>
      <c r="AM4816" s="72"/>
      <c r="AN4816" s="73"/>
      <c r="AO4816" s="74"/>
      <c r="AP4816" s="20"/>
      <c r="AQ4816" s="74"/>
      <c r="AR4816" s="20"/>
      <c r="AS4816" s="74"/>
      <c r="AT4816" s="20"/>
      <c r="AU4816" s="74" t="str">
        <f t="shared" si="2359"/>
        <v>00631L</v>
      </c>
      <c r="AV4816" s="20">
        <f t="shared" si="2365"/>
        <v>1</v>
      </c>
      <c r="AW4816" s="74" t="str">
        <f t="shared" si="2360"/>
        <v>00631L</v>
      </c>
      <c r="AX4816" s="20">
        <f t="shared" si="2361"/>
        <v>1</v>
      </c>
      <c r="AY4816" s="20">
        <f t="shared" si="2366"/>
        <v>1</v>
      </c>
      <c r="AZ4816" s="116">
        <v>39321</v>
      </c>
      <c r="BA4816" s="116"/>
      <c r="BB4816" s="20"/>
      <c r="BC4816" s="20"/>
      <c r="BD4816" s="76"/>
      <c r="BE4816" s="77"/>
      <c r="BF4816" s="77"/>
    </row>
    <row r="4817" spans="1:58" s="23" customFormat="1" ht="15.75" customHeight="1" x14ac:dyDescent="0.4">
      <c r="A4817" s="116">
        <v>39317</v>
      </c>
      <c r="B4817" s="112">
        <v>23.1</v>
      </c>
      <c r="C4817" s="112">
        <v>22.07</v>
      </c>
      <c r="D4817" s="112">
        <v>21.04</v>
      </c>
      <c r="E4817" s="112">
        <v>21.01</v>
      </c>
      <c r="F4817" s="112">
        <v>20.96</v>
      </c>
      <c r="G4817" s="112">
        <v>21.06</v>
      </c>
      <c r="H4817" s="113">
        <v>21.082999999999998</v>
      </c>
      <c r="I4817" s="90">
        <f t="shared" si="2362"/>
        <v>22.991578947368421</v>
      </c>
      <c r="J4817" s="90">
        <f t="shared" si="2363"/>
        <v>21.96157894736842</v>
      </c>
      <c r="K4817" s="114">
        <v>17</v>
      </c>
      <c r="L4817" s="115">
        <v>5.2631578947368418E-2</v>
      </c>
      <c r="M4817" s="11"/>
      <c r="N4817" s="90">
        <v>22.62</v>
      </c>
      <c r="O4817" s="90">
        <v>21.27</v>
      </c>
      <c r="P4817" s="90">
        <v>20.95124737101003</v>
      </c>
      <c r="Q4817" s="90">
        <v>20.99</v>
      </c>
      <c r="R4817" s="63">
        <f t="shared" si="2351"/>
        <v>19.601247371010029</v>
      </c>
      <c r="S4817" s="64">
        <f t="shared" si="2350"/>
        <v>-1.1795543905635629E-2</v>
      </c>
      <c r="T4817" s="65"/>
      <c r="U4817" s="65">
        <f t="shared" si="2369"/>
        <v>1.0634696755994359</v>
      </c>
      <c r="V4817" s="65">
        <f t="shared" si="2352"/>
        <v>1.0796493210852449</v>
      </c>
      <c r="W4817" s="65">
        <f t="shared" si="2353"/>
        <v>1.0776560266793713</v>
      </c>
      <c r="X4817" s="61">
        <f t="shared" si="2364"/>
        <v>-4.4588744588744636E-2</v>
      </c>
      <c r="Y4817" s="66">
        <f t="shared" si="2354"/>
        <v>3.4745359352687691E-3</v>
      </c>
      <c r="Z4817" s="61">
        <f t="shared" si="2355"/>
        <v>-4.4799011079571516E-2</v>
      </c>
      <c r="AA4817" s="67">
        <f t="shared" si="2356"/>
        <v>22.991578947368424</v>
      </c>
      <c r="AB4817" s="68">
        <f t="shared" si="2357"/>
        <v>2.122015915119365E-2</v>
      </c>
      <c r="AC4817" s="69">
        <f t="shared" si="2358"/>
        <v>1.6427009167481132E-2</v>
      </c>
      <c r="AD4817" s="70">
        <f>_xlfn.PERCENTILE.EXC(AC4817:$AC$5675,0.5)</f>
        <v>6.6807184750733065E-2</v>
      </c>
      <c r="AE4817" s="70">
        <f>_xlfn.PERCENTILE.EXC($AC4817:AC$5675,0.35)</f>
        <v>4.1482300884955754E-2</v>
      </c>
      <c r="AF4817" s="71">
        <f t="shared" si="2370"/>
        <v>2.963578394028786E-2</v>
      </c>
      <c r="AG4817" s="70">
        <f t="shared" si="2371"/>
        <v>-0.15090737690526157</v>
      </c>
      <c r="AH4817" s="70">
        <f t="shared" si="2372"/>
        <v>-0.19371544615439723</v>
      </c>
      <c r="AI4817" s="61" t="str">
        <f t="shared" si="2367"/>
        <v>Safety</v>
      </c>
      <c r="AJ4817" s="68" t="str">
        <f t="shared" si="2368"/>
        <v>Safety</v>
      </c>
      <c r="AK4817" s="72"/>
      <c r="AL4817" s="73"/>
      <c r="AM4817" s="72"/>
      <c r="AN4817" s="73"/>
      <c r="AO4817" s="74"/>
      <c r="AP4817" s="20"/>
      <c r="AQ4817" s="74"/>
      <c r="AR4817" s="20"/>
      <c r="AS4817" s="74"/>
      <c r="AT4817" s="20"/>
      <c r="AU4817" s="74" t="str">
        <f t="shared" si="2359"/>
        <v>00635U</v>
      </c>
      <c r="AV4817" s="20">
        <f t="shared" si="2365"/>
        <v>0</v>
      </c>
      <c r="AW4817" s="74" t="str">
        <f t="shared" si="2360"/>
        <v>00635U</v>
      </c>
      <c r="AX4817" s="20">
        <f t="shared" si="2361"/>
        <v>0</v>
      </c>
      <c r="AY4817" s="20">
        <f t="shared" si="2366"/>
        <v>1</v>
      </c>
      <c r="AZ4817" s="116">
        <v>39318</v>
      </c>
      <c r="BA4817" s="116"/>
      <c r="BB4817" s="20"/>
      <c r="BC4817" s="20"/>
      <c r="BD4817" s="76"/>
      <c r="BE4817" s="77"/>
      <c r="BF4817" s="77"/>
    </row>
    <row r="4818" spans="1:58" s="23" customFormat="1" ht="15.75" customHeight="1" x14ac:dyDescent="0.4">
      <c r="A4818" s="116">
        <v>39316</v>
      </c>
      <c r="B4818" s="112">
        <v>22.7</v>
      </c>
      <c r="C4818" s="112">
        <v>21.73</v>
      </c>
      <c r="D4818" s="112">
        <v>21.08</v>
      </c>
      <c r="E4818" s="112">
        <v>21.01</v>
      </c>
      <c r="F4818" s="112">
        <v>20.92</v>
      </c>
      <c r="G4818" s="112">
        <v>21.08</v>
      </c>
      <c r="H4818" s="113">
        <v>21.064</v>
      </c>
      <c r="I4818" s="90">
        <f t="shared" si="2362"/>
        <v>22.648947368421052</v>
      </c>
      <c r="J4818" s="90">
        <f t="shared" si="2363"/>
        <v>21.695789473684211</v>
      </c>
      <c r="K4818" s="114">
        <v>18</v>
      </c>
      <c r="L4818" s="115">
        <v>5.2631578947368418E-2</v>
      </c>
      <c r="M4818" s="11"/>
      <c r="N4818" s="90">
        <v>22.89</v>
      </c>
      <c r="O4818" s="90">
        <v>21.38</v>
      </c>
      <c r="P4818" s="90">
        <v>20.90673607486892</v>
      </c>
      <c r="Q4818" s="90">
        <v>20.94</v>
      </c>
      <c r="R4818" s="63">
        <f t="shared" si="2351"/>
        <v>19.396736074868919</v>
      </c>
      <c r="S4818" s="64">
        <f t="shared" ref="S4818:S4881" si="2373">(N4818-N4819)/N4819</f>
        <v>-9.3465346534653437E-2</v>
      </c>
      <c r="T4818" s="65"/>
      <c r="U4818" s="65">
        <f t="shared" si="2369"/>
        <v>1.0706267539756782</v>
      </c>
      <c r="V4818" s="65">
        <f t="shared" si="2352"/>
        <v>1.0948624365864108</v>
      </c>
      <c r="W4818" s="65">
        <f t="shared" si="2353"/>
        <v>1.0931232091690544</v>
      </c>
      <c r="X4818" s="61">
        <f t="shared" si="2364"/>
        <v>-4.2731277533039597E-2</v>
      </c>
      <c r="Y4818" s="66">
        <f t="shared" si="2354"/>
        <v>2.5702046644454301E-3</v>
      </c>
      <c r="Z4818" s="61">
        <f t="shared" si="2355"/>
        <v>-4.2083982060279239E-2</v>
      </c>
      <c r="AA4818" s="67">
        <f t="shared" si="2356"/>
        <v>22.648947368421052</v>
      </c>
      <c r="AB4818" s="68">
        <f t="shared" si="2357"/>
        <v>-8.3005679335955117E-3</v>
      </c>
      <c r="AC4818" s="69">
        <f t="shared" si="2358"/>
        <v>-1.0530914442068544E-2</v>
      </c>
      <c r="AD4818" s="70">
        <f>_xlfn.PERCENTILE.EXC(AC4818:$AC$5675,0.5)</f>
        <v>6.6879696974104202E-2</v>
      </c>
      <c r="AE4818" s="70">
        <f>_xlfn.PERCENTILE.EXC($AC4818:AC$5675,0.35)</f>
        <v>4.1968679996451243E-2</v>
      </c>
      <c r="AF4818" s="71">
        <f t="shared" si="2370"/>
        <v>2.9815283227826502E-2</v>
      </c>
      <c r="AG4818" s="70">
        <f t="shared" si="2371"/>
        <v>-0.15096063818075914</v>
      </c>
      <c r="AH4818" s="70">
        <f t="shared" si="2372"/>
        <v>-0.19376599813563561</v>
      </c>
      <c r="AI4818" s="61" t="str">
        <f t="shared" si="2367"/>
        <v>Safety</v>
      </c>
      <c r="AJ4818" s="68" t="str">
        <f t="shared" si="2368"/>
        <v>Safety</v>
      </c>
      <c r="AK4818" s="72"/>
      <c r="AL4818" s="73"/>
      <c r="AM4818" s="72"/>
      <c r="AN4818" s="73"/>
      <c r="AO4818" s="74"/>
      <c r="AP4818" s="20"/>
      <c r="AQ4818" s="74"/>
      <c r="AR4818" s="20"/>
      <c r="AS4818" s="74"/>
      <c r="AT4818" s="20"/>
      <c r="AU4818" s="74" t="str">
        <f t="shared" si="2359"/>
        <v>00635U</v>
      </c>
      <c r="AV4818" s="20">
        <f t="shared" si="2365"/>
        <v>0</v>
      </c>
      <c r="AW4818" s="74" t="str">
        <f t="shared" si="2360"/>
        <v>00635U</v>
      </c>
      <c r="AX4818" s="20">
        <f t="shared" si="2361"/>
        <v>0</v>
      </c>
      <c r="AY4818" s="20">
        <f t="shared" si="2366"/>
        <v>1</v>
      </c>
      <c r="AZ4818" s="116">
        <v>39317</v>
      </c>
      <c r="BA4818" s="116"/>
      <c r="BB4818" s="20"/>
      <c r="BC4818" s="20"/>
      <c r="BD4818" s="76"/>
      <c r="BE4818" s="77"/>
      <c r="BF4818" s="77"/>
    </row>
    <row r="4819" spans="1:58" s="23" customFormat="1" ht="15.75" customHeight="1" x14ac:dyDescent="0.4">
      <c r="A4819" s="116">
        <v>39315</v>
      </c>
      <c r="B4819" s="112">
        <v>25.24</v>
      </c>
      <c r="C4819" s="112">
        <v>23.85</v>
      </c>
      <c r="D4819" s="112">
        <v>22.2</v>
      </c>
      <c r="E4819" s="112">
        <v>21.58</v>
      </c>
      <c r="F4819" s="112">
        <v>21.48</v>
      </c>
      <c r="G4819" s="112">
        <v>21.63</v>
      </c>
      <c r="H4819" s="113">
        <v>21.61</v>
      </c>
      <c r="I4819" s="90">
        <f t="shared" si="2362"/>
        <v>23.85</v>
      </c>
      <c r="J4819" s="90">
        <f t="shared" si="2363"/>
        <v>22.2</v>
      </c>
      <c r="K4819" s="114">
        <v>0</v>
      </c>
      <c r="L4819" s="115">
        <v>0.04</v>
      </c>
      <c r="M4819" s="11"/>
      <c r="N4819" s="90">
        <v>25.25</v>
      </c>
      <c r="O4819" s="90">
        <v>22.94</v>
      </c>
      <c r="P4819" s="90">
        <v>22.614001778790829</v>
      </c>
      <c r="Q4819" s="90">
        <v>22.45</v>
      </c>
      <c r="R4819" s="63">
        <f t="shared" si="2351"/>
        <v>20.304001778790834</v>
      </c>
      <c r="S4819" s="64">
        <f t="shared" si="2373"/>
        <v>-4.1017850360805103E-2</v>
      </c>
      <c r="T4819" s="65"/>
      <c r="U4819" s="65">
        <f t="shared" si="2369"/>
        <v>1.1006974716652136</v>
      </c>
      <c r="V4819" s="65">
        <f t="shared" si="2352"/>
        <v>1.1165648719317522</v>
      </c>
      <c r="W4819" s="65">
        <f t="shared" si="2353"/>
        <v>1.1247216035634744</v>
      </c>
      <c r="X4819" s="61">
        <f t="shared" si="2364"/>
        <v>-5.5071315372424608E-2</v>
      </c>
      <c r="Y4819" s="66">
        <f t="shared" si="2354"/>
        <v>1.3901760889713224E-3</v>
      </c>
      <c r="Z4819" s="61">
        <f t="shared" si="2355"/>
        <v>-6.9182389937107E-2</v>
      </c>
      <c r="AA4819" s="67">
        <f t="shared" si="2356"/>
        <v>23.85</v>
      </c>
      <c r="AB4819" s="68">
        <f t="shared" si="2357"/>
        <v>-3.9603960396045797E-4</v>
      </c>
      <c r="AC4819" s="69">
        <f t="shared" si="2358"/>
        <v>-5.5445544554455391E-2</v>
      </c>
      <c r="AD4819" s="70">
        <f>_xlfn.PERCENTILE.EXC(AC4819:$AC$5675,0.5)</f>
        <v>6.695220919747534E-2</v>
      </c>
      <c r="AE4819" s="70">
        <f>_xlfn.PERCENTILE.EXC($AC4819:AC$5675,0.35)</f>
        <v>4.2235735852985554E-2</v>
      </c>
      <c r="AF4819" s="71">
        <f t="shared" si="2370"/>
        <v>3.001011535257047E-2</v>
      </c>
      <c r="AG4819" s="70">
        <f t="shared" si="2371"/>
        <v>-0.15101389945625668</v>
      </c>
      <c r="AH4819" s="70">
        <f t="shared" si="2372"/>
        <v>-0.19381655011687396</v>
      </c>
      <c r="AI4819" s="61" t="str">
        <f t="shared" si="2367"/>
        <v>Safety</v>
      </c>
      <c r="AJ4819" s="68" t="str">
        <f t="shared" si="2368"/>
        <v>Safety</v>
      </c>
      <c r="AK4819" s="72"/>
      <c r="AL4819" s="73"/>
      <c r="AM4819" s="72"/>
      <c r="AN4819" s="73"/>
      <c r="AO4819" s="74"/>
      <c r="AP4819" s="20"/>
      <c r="AQ4819" s="74"/>
      <c r="AR4819" s="20"/>
      <c r="AS4819" s="74"/>
      <c r="AT4819" s="20"/>
      <c r="AU4819" s="74" t="str">
        <f t="shared" si="2359"/>
        <v>00635U</v>
      </c>
      <c r="AV4819" s="20">
        <f t="shared" si="2365"/>
        <v>0</v>
      </c>
      <c r="AW4819" s="74" t="str">
        <f t="shared" si="2360"/>
        <v>00635U</v>
      </c>
      <c r="AX4819" s="20">
        <f t="shared" si="2361"/>
        <v>0</v>
      </c>
      <c r="AY4819" s="20">
        <f t="shared" si="2366"/>
        <v>1</v>
      </c>
      <c r="AZ4819" s="116">
        <v>39316</v>
      </c>
      <c r="BA4819" s="116"/>
      <c r="BB4819" s="20"/>
      <c r="BC4819" s="20"/>
      <c r="BD4819" s="76"/>
      <c r="BE4819" s="77"/>
      <c r="BF4819" s="77"/>
    </row>
    <row r="4820" spans="1:58" s="23" customFormat="1" ht="15.75" customHeight="1" x14ac:dyDescent="0.4">
      <c r="A4820" s="116">
        <v>39314</v>
      </c>
      <c r="B4820" s="112">
        <v>26.34</v>
      </c>
      <c r="C4820" s="112">
        <v>24.45</v>
      </c>
      <c r="D4820" s="112">
        <v>22.39</v>
      </c>
      <c r="E4820" s="112">
        <v>21.94</v>
      </c>
      <c r="F4820" s="112">
        <v>21.83</v>
      </c>
      <c r="G4820" s="112">
        <v>21.99</v>
      </c>
      <c r="H4820" s="113">
        <v>22</v>
      </c>
      <c r="I4820" s="90">
        <f t="shared" si="2362"/>
        <v>24.525600000000001</v>
      </c>
      <c r="J4820" s="90">
        <f t="shared" si="2363"/>
        <v>22.4724</v>
      </c>
      <c r="K4820" s="114">
        <v>1</v>
      </c>
      <c r="L4820" s="115">
        <v>0.04</v>
      </c>
      <c r="M4820" s="11"/>
      <c r="N4820" s="90">
        <v>26.33</v>
      </c>
      <c r="O4820" s="90">
        <v>23.36</v>
      </c>
      <c r="P4820" s="90">
        <v>23.195691545907952</v>
      </c>
      <c r="Q4820" s="90">
        <v>23.17</v>
      </c>
      <c r="R4820" s="63">
        <f t="shared" si="2351"/>
        <v>20.225691545907949</v>
      </c>
      <c r="S4820" s="64">
        <f t="shared" si="2373"/>
        <v>-0.12204068022674226</v>
      </c>
      <c r="T4820" s="65"/>
      <c r="U4820" s="65">
        <f t="shared" si="2369"/>
        <v>1.127140410958904</v>
      </c>
      <c r="V4820" s="65">
        <f t="shared" si="2352"/>
        <v>1.135124596216015</v>
      </c>
      <c r="W4820" s="65">
        <f t="shared" si="2353"/>
        <v>1.1363832542080274</v>
      </c>
      <c r="X4820" s="61">
        <f t="shared" si="2364"/>
        <v>-7.1753986332574057E-2</v>
      </c>
      <c r="Y4820" s="66">
        <f t="shared" si="2354"/>
        <v>2.7347310847766052E-3</v>
      </c>
      <c r="Z4820" s="61">
        <f t="shared" si="2355"/>
        <v>-8.371660632155789E-2</v>
      </c>
      <c r="AA4820" s="67">
        <f t="shared" si="2356"/>
        <v>24.525599999999997</v>
      </c>
      <c r="AB4820" s="68">
        <f t="shared" si="2357"/>
        <v>3.7979491074825538E-4</v>
      </c>
      <c r="AC4820" s="69">
        <f t="shared" si="2358"/>
        <v>-6.8530193695404529E-2</v>
      </c>
      <c r="AD4820" s="70">
        <f>_xlfn.PERCENTILE.EXC(AC4820:$AC$5675,0.5)</f>
        <v>6.697298238642721E-2</v>
      </c>
      <c r="AE4820" s="70">
        <f>_xlfn.PERCENTILE.EXC($AC4820:AC$5675,0.35)</f>
        <v>4.2246914578731788E-2</v>
      </c>
      <c r="AF4820" s="71">
        <f t="shared" si="2370"/>
        <v>3.0174589577197097E-2</v>
      </c>
      <c r="AG4820" s="70">
        <f t="shared" si="2371"/>
        <v>-0.15106716073175422</v>
      </c>
      <c r="AH4820" s="70">
        <f t="shared" si="2372"/>
        <v>-0.19386710209811234</v>
      </c>
      <c r="AI4820" s="61" t="str">
        <f t="shared" si="2367"/>
        <v>Safety</v>
      </c>
      <c r="AJ4820" s="68" t="str">
        <f t="shared" si="2368"/>
        <v>Safety</v>
      </c>
      <c r="AK4820" s="72"/>
      <c r="AL4820" s="73"/>
      <c r="AM4820" s="72"/>
      <c r="AN4820" s="73"/>
      <c r="AO4820" s="74"/>
      <c r="AP4820" s="20"/>
      <c r="AQ4820" s="74"/>
      <c r="AR4820" s="20"/>
      <c r="AS4820" s="74"/>
      <c r="AT4820" s="20"/>
      <c r="AU4820" s="74" t="str">
        <f t="shared" si="2359"/>
        <v>00635U</v>
      </c>
      <c r="AV4820" s="20">
        <f t="shared" si="2365"/>
        <v>0</v>
      </c>
      <c r="AW4820" s="74" t="str">
        <f t="shared" si="2360"/>
        <v>00635U</v>
      </c>
      <c r="AX4820" s="20">
        <f t="shared" si="2361"/>
        <v>0</v>
      </c>
      <c r="AY4820" s="20">
        <f t="shared" si="2366"/>
        <v>1</v>
      </c>
      <c r="AZ4820" s="116">
        <v>39315</v>
      </c>
      <c r="BA4820" s="116"/>
      <c r="BB4820" s="20"/>
      <c r="BC4820" s="20"/>
      <c r="BD4820" s="76"/>
      <c r="BE4820" s="77"/>
      <c r="BF4820" s="77"/>
    </row>
    <row r="4821" spans="1:58" s="23" customFormat="1" ht="15.75" customHeight="1" x14ac:dyDescent="0.4">
      <c r="A4821" s="116">
        <v>39311</v>
      </c>
      <c r="B4821" s="112">
        <v>30.07</v>
      </c>
      <c r="C4821" s="112">
        <v>26.47</v>
      </c>
      <c r="D4821" s="112">
        <v>23.89</v>
      </c>
      <c r="E4821" s="112">
        <v>22.6</v>
      </c>
      <c r="F4821" s="112">
        <v>22.64</v>
      </c>
      <c r="G4821" s="112">
        <v>22.66</v>
      </c>
      <c r="H4821" s="113">
        <v>22.65</v>
      </c>
      <c r="I4821" s="90">
        <f t="shared" si="2362"/>
        <v>26.757999999999999</v>
      </c>
      <c r="J4821" s="90">
        <f t="shared" si="2363"/>
        <v>24.096399999999999</v>
      </c>
      <c r="K4821" s="114">
        <v>2</v>
      </c>
      <c r="L4821" s="115">
        <v>0.04</v>
      </c>
      <c r="M4821" s="11"/>
      <c r="N4821" s="90">
        <v>29.99</v>
      </c>
      <c r="O4821" s="90">
        <v>26.25</v>
      </c>
      <c r="P4821" s="90">
        <v>23.749350482356242</v>
      </c>
      <c r="Q4821" s="90">
        <v>23.54</v>
      </c>
      <c r="R4821" s="63">
        <f t="shared" si="2351"/>
        <v>20.009350482356243</v>
      </c>
      <c r="S4821" s="64">
        <f t="shared" si="2373"/>
        <v>-2.7246188777165097E-2</v>
      </c>
      <c r="T4821" s="65"/>
      <c r="U4821" s="65">
        <f t="shared" si="2369"/>
        <v>1.1424761904761904</v>
      </c>
      <c r="V4821" s="65">
        <f t="shared" si="2352"/>
        <v>1.2627713765174349</v>
      </c>
      <c r="W4821" s="65">
        <f t="shared" si="2353"/>
        <v>1.274001699235344</v>
      </c>
      <c r="X4821" s="61">
        <f t="shared" si="2364"/>
        <v>-0.1197206518124377</v>
      </c>
      <c r="Y4821" s="66">
        <f t="shared" si="2354"/>
        <v>2.2123893805308477E-3</v>
      </c>
      <c r="Z4821" s="61">
        <f t="shared" si="2355"/>
        <v>-9.9469317587263628E-2</v>
      </c>
      <c r="AA4821" s="67">
        <f t="shared" si="2356"/>
        <v>26.757999999999999</v>
      </c>
      <c r="AB4821" s="68">
        <f t="shared" si="2357"/>
        <v>2.6675558519507121E-3</v>
      </c>
      <c r="AC4821" s="69">
        <f t="shared" si="2358"/>
        <v>-0.10776925641880625</v>
      </c>
      <c r="AD4821" s="70">
        <f>_xlfn.PERCENTILE.EXC(AC4821:$AC$5675,0.5)</f>
        <v>6.6993755575379066E-2</v>
      </c>
      <c r="AE4821" s="70">
        <f>_xlfn.PERCENTILE.EXC($AC4821:AC$5675,0.35)</f>
        <v>4.2305808356878236E-2</v>
      </c>
      <c r="AF4821" s="71">
        <f t="shared" si="2370"/>
        <v>3.034984956148775E-2</v>
      </c>
      <c r="AG4821" s="70">
        <f t="shared" si="2371"/>
        <v>-0.15112042200725179</v>
      </c>
      <c r="AH4821" s="70">
        <f t="shared" si="2372"/>
        <v>-0.19391765407935072</v>
      </c>
      <c r="AI4821" s="61" t="str">
        <f t="shared" si="2367"/>
        <v>Safety</v>
      </c>
      <c r="AJ4821" s="68" t="str">
        <f t="shared" si="2368"/>
        <v>Safety</v>
      </c>
      <c r="AK4821" s="72"/>
      <c r="AL4821" s="73"/>
      <c r="AM4821" s="72"/>
      <c r="AN4821" s="73"/>
      <c r="AO4821" s="74"/>
      <c r="AP4821" s="20"/>
      <c r="AQ4821" s="74"/>
      <c r="AR4821" s="20"/>
      <c r="AS4821" s="74"/>
      <c r="AT4821" s="20"/>
      <c r="AU4821" s="74" t="str">
        <f t="shared" si="2359"/>
        <v>00635U</v>
      </c>
      <c r="AV4821" s="20">
        <f t="shared" si="2365"/>
        <v>0</v>
      </c>
      <c r="AW4821" s="74" t="str">
        <f t="shared" si="2360"/>
        <v>00635U</v>
      </c>
      <c r="AX4821" s="20">
        <f t="shared" si="2361"/>
        <v>0</v>
      </c>
      <c r="AY4821" s="20">
        <f t="shared" si="2366"/>
        <v>1</v>
      </c>
      <c r="AZ4821" s="116">
        <v>39314</v>
      </c>
      <c r="BA4821" s="116"/>
      <c r="BB4821" s="20"/>
      <c r="BC4821" s="20"/>
      <c r="BD4821" s="76"/>
      <c r="BE4821" s="77"/>
      <c r="BF4821" s="77"/>
    </row>
    <row r="4822" spans="1:58" s="23" customFormat="1" ht="15.75" customHeight="1" x14ac:dyDescent="0.4">
      <c r="A4822" s="116">
        <v>39310</v>
      </c>
      <c r="B4822" s="112">
        <v>30.61</v>
      </c>
      <c r="C4822" s="112">
        <v>27.25</v>
      </c>
      <c r="D4822" s="112">
        <v>23.5</v>
      </c>
      <c r="E4822" s="112">
        <v>22.38</v>
      </c>
      <c r="F4822" s="112">
        <v>22.45</v>
      </c>
      <c r="G4822" s="112">
        <v>22.91</v>
      </c>
      <c r="H4822" s="113">
        <v>22.55</v>
      </c>
      <c r="I4822" s="90">
        <f t="shared" si="2362"/>
        <v>27.653199999999998</v>
      </c>
      <c r="J4822" s="90">
        <f t="shared" si="2363"/>
        <v>23.95</v>
      </c>
      <c r="K4822" s="114">
        <v>3</v>
      </c>
      <c r="L4822" s="115">
        <v>0.04</v>
      </c>
      <c r="M4822" s="11"/>
      <c r="N4822" s="90">
        <v>30.83</v>
      </c>
      <c r="O4822" s="90">
        <v>27.09</v>
      </c>
      <c r="P4822" s="90">
        <v>24.17416048376618</v>
      </c>
      <c r="Q4822" s="90">
        <v>24</v>
      </c>
      <c r="R4822" s="63">
        <f t="shared" si="2351"/>
        <v>20.434160483766178</v>
      </c>
      <c r="S4822" s="64">
        <f t="shared" si="2373"/>
        <v>5.2168242582326897E-3</v>
      </c>
      <c r="T4822" s="65"/>
      <c r="U4822" s="65">
        <f t="shared" si="2369"/>
        <v>1.1380583241048357</v>
      </c>
      <c r="V4822" s="65">
        <f t="shared" si="2352"/>
        <v>1.2753286725594237</v>
      </c>
      <c r="W4822" s="65">
        <f t="shared" si="2353"/>
        <v>1.2845833333333332</v>
      </c>
      <c r="X4822" s="61">
        <f t="shared" si="2364"/>
        <v>-0.10976804965697483</v>
      </c>
      <c r="Y4822" s="66">
        <f t="shared" si="2354"/>
        <v>7.5960679177838122E-3</v>
      </c>
      <c r="Z4822" s="61">
        <f t="shared" si="2355"/>
        <v>-0.13391578551487709</v>
      </c>
      <c r="AA4822" s="67">
        <f t="shared" si="2356"/>
        <v>27.653199999999998</v>
      </c>
      <c r="AB4822" s="68">
        <f t="shared" si="2357"/>
        <v>-7.1359065844955848E-3</v>
      </c>
      <c r="AC4822" s="69">
        <f t="shared" si="2358"/>
        <v>-0.10304249108011677</v>
      </c>
      <c r="AD4822" s="70">
        <f>_xlfn.PERCENTILE.EXC(AC4822:$AC$5675,0.5)</f>
        <v>6.720344149425328E-2</v>
      </c>
      <c r="AE4822" s="70">
        <f>_xlfn.PERCENTILE.EXC($AC4822:AC$5675,0.35)</f>
        <v>4.2379984359885714E-2</v>
      </c>
      <c r="AF4822" s="71">
        <f t="shared" si="2370"/>
        <v>3.0529542193817691E-2</v>
      </c>
      <c r="AG4822" s="70">
        <f t="shared" si="2371"/>
        <v>-0.15117368328274933</v>
      </c>
      <c r="AH4822" s="70">
        <f t="shared" si="2372"/>
        <v>-0.19396820606058907</v>
      </c>
      <c r="AI4822" s="61" t="str">
        <f t="shared" si="2367"/>
        <v>Safety</v>
      </c>
      <c r="AJ4822" s="68" t="str">
        <f t="shared" si="2368"/>
        <v>Safety</v>
      </c>
      <c r="AK4822" s="72"/>
      <c r="AL4822" s="73"/>
      <c r="AM4822" s="72"/>
      <c r="AN4822" s="73"/>
      <c r="AO4822" s="74"/>
      <c r="AP4822" s="20"/>
      <c r="AQ4822" s="74"/>
      <c r="AR4822" s="20"/>
      <c r="AS4822" s="74"/>
      <c r="AT4822" s="20"/>
      <c r="AU4822" s="74" t="str">
        <f t="shared" si="2359"/>
        <v>00635U</v>
      </c>
      <c r="AV4822" s="20">
        <f t="shared" si="2365"/>
        <v>0</v>
      </c>
      <c r="AW4822" s="74" t="str">
        <f t="shared" si="2360"/>
        <v>00635U</v>
      </c>
      <c r="AX4822" s="20">
        <f t="shared" si="2361"/>
        <v>0</v>
      </c>
      <c r="AY4822" s="20">
        <f t="shared" si="2366"/>
        <v>1</v>
      </c>
      <c r="AZ4822" s="116">
        <v>39311</v>
      </c>
      <c r="BA4822" s="116"/>
      <c r="BB4822" s="20"/>
      <c r="BC4822" s="20"/>
      <c r="BD4822" s="76"/>
      <c r="BE4822" s="77"/>
      <c r="BF4822" s="77"/>
    </row>
    <row r="4823" spans="1:58" s="23" customFormat="1" ht="15.75" customHeight="1" x14ac:dyDescent="0.4">
      <c r="A4823" s="116">
        <v>39309</v>
      </c>
      <c r="B4823" s="112">
        <v>28.81</v>
      </c>
      <c r="C4823" s="112">
        <v>25.18</v>
      </c>
      <c r="D4823" s="112">
        <v>22.81</v>
      </c>
      <c r="E4823" s="112">
        <v>22.65</v>
      </c>
      <c r="F4823" s="112">
        <v>22.15</v>
      </c>
      <c r="G4823" s="112">
        <v>22.43</v>
      </c>
      <c r="H4823" s="113">
        <v>22.31</v>
      </c>
      <c r="I4823" s="90">
        <f t="shared" si="2362"/>
        <v>25.7608</v>
      </c>
      <c r="J4823" s="90">
        <f t="shared" si="2363"/>
        <v>23.1892</v>
      </c>
      <c r="K4823" s="114">
        <v>4</v>
      </c>
      <c r="L4823" s="115">
        <v>0.04</v>
      </c>
      <c r="M4823" s="11"/>
      <c r="N4823" s="90">
        <v>30.67</v>
      </c>
      <c r="O4823" s="90">
        <v>26.75</v>
      </c>
      <c r="P4823" s="90">
        <v>24.005298779195762</v>
      </c>
      <c r="Q4823" s="90">
        <v>23.6</v>
      </c>
      <c r="R4823" s="63">
        <f t="shared" si="2351"/>
        <v>20.08529877919576</v>
      </c>
      <c r="S4823" s="64">
        <f t="shared" si="2373"/>
        <v>0.1080202312138729</v>
      </c>
      <c r="T4823" s="65"/>
      <c r="U4823" s="65">
        <f t="shared" si="2369"/>
        <v>1.1465420560747663</v>
      </c>
      <c r="V4823" s="65">
        <f t="shared" si="2352"/>
        <v>1.2776345873511983</v>
      </c>
      <c r="W4823" s="65">
        <f t="shared" si="2353"/>
        <v>1.2995762711864407</v>
      </c>
      <c r="X4823" s="61">
        <f t="shared" si="2364"/>
        <v>-0.12599791738979518</v>
      </c>
      <c r="Y4823" s="66">
        <f t="shared" si="2354"/>
        <v>-1.5011037527593814E-2</v>
      </c>
      <c r="Z4823" s="61">
        <f t="shared" si="2355"/>
        <v>-9.9826092357380214E-2</v>
      </c>
      <c r="AA4823" s="67">
        <f t="shared" si="2356"/>
        <v>25.7608</v>
      </c>
      <c r="AB4823" s="68">
        <f t="shared" si="2357"/>
        <v>-6.0645582001956404E-2</v>
      </c>
      <c r="AC4823" s="69">
        <f t="shared" si="2358"/>
        <v>-0.16006521030322796</v>
      </c>
      <c r="AD4823" s="70">
        <f>_xlfn.PERCENTILE.EXC(AC4823:$AC$5675,0.5)</f>
        <v>6.7413127413127508E-2</v>
      </c>
      <c r="AE4823" s="70">
        <f>_xlfn.PERCENTILE.EXC($AC4823:AC$5675,0.35)</f>
        <v>4.2472249915684143E-2</v>
      </c>
      <c r="AF4823" s="71">
        <f t="shared" si="2370"/>
        <v>3.0711984446604716E-2</v>
      </c>
      <c r="AG4823" s="70">
        <f t="shared" si="2371"/>
        <v>-0.15122694455824687</v>
      </c>
      <c r="AH4823" s="70">
        <f t="shared" si="2372"/>
        <v>-0.19401875804182744</v>
      </c>
      <c r="AI4823" s="61" t="str">
        <f t="shared" si="2367"/>
        <v>Safety</v>
      </c>
      <c r="AJ4823" s="68" t="str">
        <f t="shared" si="2368"/>
        <v>Safety</v>
      </c>
      <c r="AK4823" s="72"/>
      <c r="AL4823" s="73"/>
      <c r="AM4823" s="72"/>
      <c r="AN4823" s="73"/>
      <c r="AO4823" s="74"/>
      <c r="AP4823" s="20"/>
      <c r="AQ4823" s="74"/>
      <c r="AR4823" s="20"/>
      <c r="AS4823" s="74"/>
      <c r="AT4823" s="20"/>
      <c r="AU4823" s="74" t="str">
        <f t="shared" si="2359"/>
        <v>Cash</v>
      </c>
      <c r="AV4823" s="20">
        <f t="shared" si="2365"/>
        <v>0</v>
      </c>
      <c r="AW4823" s="74" t="str">
        <f t="shared" si="2360"/>
        <v>00635U</v>
      </c>
      <c r="AX4823" s="20">
        <f t="shared" si="2361"/>
        <v>0</v>
      </c>
      <c r="AY4823" s="20">
        <f t="shared" si="2366"/>
        <v>1</v>
      </c>
      <c r="AZ4823" s="116">
        <v>39310</v>
      </c>
      <c r="BA4823" s="116"/>
      <c r="BB4823" s="20"/>
      <c r="BC4823" s="20"/>
      <c r="BD4823" s="76"/>
      <c r="BE4823" s="77"/>
      <c r="BF4823" s="77"/>
    </row>
    <row r="4824" spans="1:58" s="23" customFormat="1" ht="15.75" customHeight="1" x14ac:dyDescent="0.4">
      <c r="A4824" s="116">
        <v>39308</v>
      </c>
      <c r="B4824" s="112">
        <v>26.94</v>
      </c>
      <c r="C4824" s="112">
        <v>24.3</v>
      </c>
      <c r="D4824" s="112">
        <v>22.63</v>
      </c>
      <c r="E4824" s="112">
        <v>22.35</v>
      </c>
      <c r="F4824" s="112">
        <v>22.18</v>
      </c>
      <c r="G4824" s="112">
        <v>22.05</v>
      </c>
      <c r="H4824" s="113">
        <v>22.18</v>
      </c>
      <c r="I4824" s="90">
        <f t="shared" si="2362"/>
        <v>24.827999999999999</v>
      </c>
      <c r="J4824" s="90">
        <f t="shared" si="2363"/>
        <v>22.963999999999999</v>
      </c>
      <c r="K4824" s="114">
        <v>5</v>
      </c>
      <c r="L4824" s="115">
        <v>0.04</v>
      </c>
      <c r="M4824" s="11"/>
      <c r="N4824" s="90">
        <v>27.68</v>
      </c>
      <c r="O4824" s="90">
        <v>24.85</v>
      </c>
      <c r="P4824" s="90">
        <v>22.869295710845666</v>
      </c>
      <c r="Q4824" s="90">
        <v>22.93</v>
      </c>
      <c r="R4824" s="63">
        <f t="shared" si="2351"/>
        <v>20.039295710845671</v>
      </c>
      <c r="S4824" s="64">
        <f t="shared" si="2373"/>
        <v>4.1776439593526511E-2</v>
      </c>
      <c r="T4824" s="65"/>
      <c r="U4824" s="65">
        <f t="shared" si="2369"/>
        <v>1.1138832997987926</v>
      </c>
      <c r="V4824" s="65">
        <f t="shared" si="2352"/>
        <v>1.2103564687771682</v>
      </c>
      <c r="W4824" s="65">
        <f t="shared" si="2353"/>
        <v>1.2071522023549934</v>
      </c>
      <c r="X4824" s="61">
        <f t="shared" si="2364"/>
        <v>-9.7995545657015612E-2</v>
      </c>
      <c r="Y4824" s="66">
        <f t="shared" si="2354"/>
        <v>-7.6062639821029843E-3</v>
      </c>
      <c r="Z4824" s="61">
        <f t="shared" si="2355"/>
        <v>-7.5076526502336108E-2</v>
      </c>
      <c r="AA4824" s="67">
        <f t="shared" si="2356"/>
        <v>24.828000000000003</v>
      </c>
      <c r="AB4824" s="68">
        <f t="shared" si="2357"/>
        <v>-2.673410404624272E-2</v>
      </c>
      <c r="AC4824" s="69">
        <f t="shared" si="2358"/>
        <v>-0.10303468208092474</v>
      </c>
      <c r="AD4824" s="70">
        <f>_xlfn.PERCENTILE.EXC(AC4824:$AC$5675,0.5)</f>
        <v>6.7426227676694483E-2</v>
      </c>
      <c r="AE4824" s="70">
        <f>_xlfn.PERCENTILE.EXC($AC4824:AC$5675,0.35)</f>
        <v>4.2527340706929914E-2</v>
      </c>
      <c r="AF4824" s="71">
        <f t="shared" si="2370"/>
        <v>3.0892982035323355E-2</v>
      </c>
      <c r="AG4824" s="70">
        <f t="shared" si="2371"/>
        <v>-0.14376069568014685</v>
      </c>
      <c r="AH4824" s="70">
        <f t="shared" si="2372"/>
        <v>-0.19406931002306582</v>
      </c>
      <c r="AI4824" s="61" t="str">
        <f t="shared" si="2367"/>
        <v>Safety</v>
      </c>
      <c r="AJ4824" s="68" t="str">
        <f t="shared" si="2368"/>
        <v>Safety</v>
      </c>
      <c r="AK4824" s="72"/>
      <c r="AL4824" s="73"/>
      <c r="AM4824" s="72"/>
      <c r="AN4824" s="73"/>
      <c r="AO4824" s="74"/>
      <c r="AP4824" s="20"/>
      <c r="AQ4824" s="74"/>
      <c r="AR4824" s="20"/>
      <c r="AS4824" s="74"/>
      <c r="AT4824" s="20"/>
      <c r="AU4824" s="74" t="str">
        <f t="shared" si="2359"/>
        <v>00635U</v>
      </c>
      <c r="AV4824" s="20">
        <f t="shared" si="2365"/>
        <v>0</v>
      </c>
      <c r="AW4824" s="74" t="str">
        <f t="shared" si="2360"/>
        <v>00635U</v>
      </c>
      <c r="AX4824" s="20">
        <f t="shared" si="2361"/>
        <v>0</v>
      </c>
      <c r="AY4824" s="20">
        <f t="shared" si="2366"/>
        <v>1</v>
      </c>
      <c r="AZ4824" s="116">
        <v>39309</v>
      </c>
      <c r="BA4824" s="116"/>
      <c r="BB4824" s="20"/>
      <c r="BC4824" s="20"/>
      <c r="BD4824" s="76"/>
      <c r="BE4824" s="77"/>
      <c r="BF4824" s="77"/>
    </row>
    <row r="4825" spans="1:58" s="23" customFormat="1" ht="15.75" customHeight="1" x14ac:dyDescent="0.4">
      <c r="A4825" s="116">
        <v>39307</v>
      </c>
      <c r="B4825" s="112">
        <v>26.1</v>
      </c>
      <c r="C4825" s="112">
        <v>23.2</v>
      </c>
      <c r="D4825" s="112">
        <v>21.71</v>
      </c>
      <c r="E4825" s="112">
        <v>21.56</v>
      </c>
      <c r="F4825" s="112">
        <v>21.66</v>
      </c>
      <c r="G4825" s="112">
        <v>21.63</v>
      </c>
      <c r="H4825" s="113">
        <v>21.87</v>
      </c>
      <c r="I4825" s="90">
        <f t="shared" si="2362"/>
        <v>23.896000000000001</v>
      </c>
      <c r="J4825" s="90">
        <f t="shared" si="2363"/>
        <v>22.067599999999999</v>
      </c>
      <c r="K4825" s="114">
        <v>6</v>
      </c>
      <c r="L4825" s="115">
        <v>0.04</v>
      </c>
      <c r="M4825" s="11"/>
      <c r="N4825" s="90">
        <v>26.57</v>
      </c>
      <c r="O4825" s="90">
        <v>23.84</v>
      </c>
      <c r="P4825" s="90">
        <v>22.16214331141131</v>
      </c>
      <c r="Q4825" s="90">
        <v>22.39</v>
      </c>
      <c r="R4825" s="63">
        <f t="shared" si="2351"/>
        <v>19.432143311411309</v>
      </c>
      <c r="S4825" s="64">
        <f t="shared" si="2373"/>
        <v>-6.1130742049469979E-2</v>
      </c>
      <c r="T4825" s="65"/>
      <c r="U4825" s="65">
        <f t="shared" si="2369"/>
        <v>1.1145134228187921</v>
      </c>
      <c r="V4825" s="65">
        <f t="shared" si="2352"/>
        <v>1.1988912636585596</v>
      </c>
      <c r="W4825" s="65">
        <f t="shared" si="2353"/>
        <v>1.1866904868244752</v>
      </c>
      <c r="X4825" s="61">
        <f t="shared" si="2364"/>
        <v>-0.11111111111111119</v>
      </c>
      <c r="Y4825" s="66">
        <f t="shared" si="2354"/>
        <v>1.4378478664193057E-2</v>
      </c>
      <c r="Z4825" s="61">
        <f t="shared" si="2355"/>
        <v>-7.6514897890860481E-2</v>
      </c>
      <c r="AA4825" s="67">
        <f t="shared" si="2356"/>
        <v>23.895999999999997</v>
      </c>
      <c r="AB4825" s="68">
        <f t="shared" si="2357"/>
        <v>-1.7689123071132812E-2</v>
      </c>
      <c r="AC4825" s="69">
        <f t="shared" si="2358"/>
        <v>-0.1006398193451262</v>
      </c>
      <c r="AD4825" s="70">
        <f>_xlfn.PERCENTILE.EXC(AC4825:$AC$5675,0.5)</f>
        <v>6.7439327940261473E-2</v>
      </c>
      <c r="AE4825" s="70">
        <f>_xlfn.PERCENTILE.EXC($AC4825:AC$5675,0.35)</f>
        <v>4.2610838007677627E-2</v>
      </c>
      <c r="AF4825" s="71">
        <f t="shared" si="2370"/>
        <v>3.0971499939617116E-2</v>
      </c>
      <c r="AG4825" s="70">
        <f t="shared" si="2371"/>
        <v>-0.14385534153307539</v>
      </c>
      <c r="AH4825" s="70">
        <f t="shared" si="2372"/>
        <v>-0.19411986200430417</v>
      </c>
      <c r="AI4825" s="61" t="str">
        <f t="shared" si="2367"/>
        <v>Safety</v>
      </c>
      <c r="AJ4825" s="68" t="str">
        <f t="shared" si="2368"/>
        <v>Safety</v>
      </c>
      <c r="AK4825" s="72"/>
      <c r="AL4825" s="73"/>
      <c r="AM4825" s="72"/>
      <c r="AN4825" s="73"/>
      <c r="AO4825" s="74"/>
      <c r="AP4825" s="20"/>
      <c r="AQ4825" s="74"/>
      <c r="AR4825" s="20"/>
      <c r="AS4825" s="74"/>
      <c r="AT4825" s="20"/>
      <c r="AU4825" s="74" t="str">
        <f t="shared" si="2359"/>
        <v>00635U</v>
      </c>
      <c r="AV4825" s="20">
        <f t="shared" si="2365"/>
        <v>0</v>
      </c>
      <c r="AW4825" s="74" t="str">
        <f t="shared" si="2360"/>
        <v>00635U</v>
      </c>
      <c r="AX4825" s="20">
        <f t="shared" si="2361"/>
        <v>0</v>
      </c>
      <c r="AY4825" s="20">
        <f t="shared" si="2366"/>
        <v>1</v>
      </c>
      <c r="AZ4825" s="116">
        <v>39308</v>
      </c>
      <c r="BA4825" s="116"/>
      <c r="BB4825" s="20"/>
      <c r="BC4825" s="20"/>
      <c r="BD4825" s="76"/>
      <c r="BE4825" s="77"/>
      <c r="BF4825" s="77"/>
    </row>
    <row r="4826" spans="1:58" s="23" customFormat="1" ht="15.75" customHeight="1" x14ac:dyDescent="0.4">
      <c r="A4826" s="116">
        <v>39304</v>
      </c>
      <c r="B4826" s="112">
        <v>27.18</v>
      </c>
      <c r="C4826" s="112">
        <v>23.63</v>
      </c>
      <c r="D4826" s="112">
        <v>23.13</v>
      </c>
      <c r="E4826" s="112">
        <v>23.11</v>
      </c>
      <c r="F4826" s="112">
        <v>22.92</v>
      </c>
      <c r="G4826" s="112">
        <v>23.04</v>
      </c>
      <c r="H4826" s="113">
        <v>23.01</v>
      </c>
      <c r="I4826" s="90">
        <f t="shared" si="2362"/>
        <v>24.623999999999999</v>
      </c>
      <c r="J4826" s="90">
        <f t="shared" si="2363"/>
        <v>23.27</v>
      </c>
      <c r="K4826" s="114">
        <v>7</v>
      </c>
      <c r="L4826" s="115">
        <v>0.04</v>
      </c>
      <c r="M4826" s="11"/>
      <c r="N4826" s="90">
        <v>28.3</v>
      </c>
      <c r="O4826" s="90">
        <v>25.63</v>
      </c>
      <c r="P4826" s="90">
        <v>23.475093963253688</v>
      </c>
      <c r="Q4826" s="90">
        <v>23.43</v>
      </c>
      <c r="R4826" s="63">
        <f t="shared" si="2351"/>
        <v>20.805093963253686</v>
      </c>
      <c r="S4826" s="64">
        <f t="shared" si="2373"/>
        <v>6.8731117824773424E-2</v>
      </c>
      <c r="T4826" s="65"/>
      <c r="U4826" s="65">
        <f t="shared" si="2369"/>
        <v>1.1041747951619196</v>
      </c>
      <c r="V4826" s="65">
        <f t="shared" si="2352"/>
        <v>1.2055329807965367</v>
      </c>
      <c r="W4826" s="65">
        <f t="shared" si="2353"/>
        <v>1.2078531796841656</v>
      </c>
      <c r="X4826" s="61">
        <f t="shared" si="2364"/>
        <v>-0.13061074319352467</v>
      </c>
      <c r="Y4826" s="66">
        <f t="shared" si="2354"/>
        <v>-4.3271311120726035E-3</v>
      </c>
      <c r="Z4826" s="61">
        <f t="shared" si="2355"/>
        <v>-5.4987004548408026E-2</v>
      </c>
      <c r="AA4826" s="67">
        <f t="shared" si="2356"/>
        <v>24.624000000000002</v>
      </c>
      <c r="AB4826" s="68">
        <f t="shared" si="2357"/>
        <v>-3.9575971731448799E-2</v>
      </c>
      <c r="AC4826" s="69">
        <f t="shared" si="2358"/>
        <v>-0.12989399293286213</v>
      </c>
      <c r="AD4826" s="70">
        <f>_xlfn.PERCENTILE.EXC(AC4826:$AC$5675,0.5)</f>
        <v>6.7580776019014993E-2</v>
      </c>
      <c r="AE4826" s="70">
        <f>_xlfn.PERCENTILE.EXC($AC4826:AC$5675,0.35)</f>
        <v>4.2773457813030775E-2</v>
      </c>
      <c r="AF4826" s="71">
        <f t="shared" si="2370"/>
        <v>3.1049410943335756E-2</v>
      </c>
      <c r="AG4826" s="70">
        <f t="shared" si="2371"/>
        <v>-0.14394998738600392</v>
      </c>
      <c r="AH4826" s="70">
        <f t="shared" si="2372"/>
        <v>-0.19417041398554255</v>
      </c>
      <c r="AI4826" s="61" t="str">
        <f t="shared" si="2367"/>
        <v>Safety</v>
      </c>
      <c r="AJ4826" s="68" t="str">
        <f t="shared" si="2368"/>
        <v>Safety</v>
      </c>
      <c r="AK4826" s="72"/>
      <c r="AL4826" s="73"/>
      <c r="AM4826" s="72"/>
      <c r="AN4826" s="73"/>
      <c r="AO4826" s="74"/>
      <c r="AP4826" s="20"/>
      <c r="AQ4826" s="74"/>
      <c r="AR4826" s="20"/>
      <c r="AS4826" s="74"/>
      <c r="AT4826" s="20"/>
      <c r="AU4826" s="74" t="str">
        <f t="shared" si="2359"/>
        <v>00635U</v>
      </c>
      <c r="AV4826" s="20">
        <f t="shared" si="2365"/>
        <v>0</v>
      </c>
      <c r="AW4826" s="74" t="str">
        <f t="shared" si="2360"/>
        <v>00635U</v>
      </c>
      <c r="AX4826" s="20">
        <f t="shared" si="2361"/>
        <v>0</v>
      </c>
      <c r="AY4826" s="20">
        <f t="shared" si="2366"/>
        <v>1</v>
      </c>
      <c r="AZ4826" s="116">
        <v>39307</v>
      </c>
      <c r="BA4826" s="116"/>
      <c r="BB4826" s="20"/>
      <c r="BC4826" s="20"/>
      <c r="BD4826" s="76"/>
      <c r="BE4826" s="77"/>
      <c r="BF4826" s="77"/>
    </row>
    <row r="4827" spans="1:58" s="23" customFormat="1" ht="15.75" customHeight="1" x14ac:dyDescent="0.4">
      <c r="A4827" s="116">
        <v>39303</v>
      </c>
      <c r="B4827" s="112">
        <v>23.26</v>
      </c>
      <c r="C4827" s="112">
        <v>22.95</v>
      </c>
      <c r="D4827" s="112">
        <v>22.55</v>
      </c>
      <c r="E4827" s="112">
        <v>22.35</v>
      </c>
      <c r="F4827" s="112">
        <v>22.26</v>
      </c>
      <c r="G4827" s="112">
        <v>22.28</v>
      </c>
      <c r="H4827" s="113">
        <v>22.39</v>
      </c>
      <c r="I4827" s="90">
        <f t="shared" si="2362"/>
        <v>23.049199999999999</v>
      </c>
      <c r="J4827" s="90">
        <f t="shared" si="2363"/>
        <v>22.678000000000001</v>
      </c>
      <c r="K4827" s="114">
        <v>8</v>
      </c>
      <c r="L4827" s="115">
        <v>0.04</v>
      </c>
      <c r="M4827" s="11"/>
      <c r="N4827" s="90">
        <v>26.48</v>
      </c>
      <c r="O4827" s="90">
        <v>24.68</v>
      </c>
      <c r="P4827" s="90">
        <v>22.791461484812402</v>
      </c>
      <c r="Q4827" s="90">
        <v>22.87</v>
      </c>
      <c r="R4827" s="63">
        <f t="shared" si="2351"/>
        <v>20.991461484812401</v>
      </c>
      <c r="S4827" s="64">
        <f t="shared" si="2373"/>
        <v>0.23449883449883455</v>
      </c>
      <c r="T4827" s="65"/>
      <c r="U4827" s="65">
        <f t="shared" si="2369"/>
        <v>1.072933549432739</v>
      </c>
      <c r="V4827" s="65">
        <f t="shared" si="2352"/>
        <v>1.1618386130106459</v>
      </c>
      <c r="W4827" s="65">
        <f t="shared" si="2353"/>
        <v>1.1578487101005683</v>
      </c>
      <c r="X4827" s="61">
        <f t="shared" si="2364"/>
        <v>-1.332760103181437E-2</v>
      </c>
      <c r="Y4827" s="66">
        <f t="shared" si="2354"/>
        <v>1.7897091722594695E-3</v>
      </c>
      <c r="Z4827" s="61">
        <f t="shared" si="2355"/>
        <v>-1.6104680422747784E-2</v>
      </c>
      <c r="AA4827" s="67">
        <f t="shared" si="2356"/>
        <v>23.049199999999999</v>
      </c>
      <c r="AB4827" s="68">
        <f t="shared" si="2357"/>
        <v>-0.12160120845921446</v>
      </c>
      <c r="AC4827" s="69">
        <f t="shared" si="2358"/>
        <v>-0.12956193353474324</v>
      </c>
      <c r="AD4827" s="70">
        <f>_xlfn.PERCENTILE.EXC(AC4827:$AC$5675,0.5)</f>
        <v>6.7722224097768499E-2</v>
      </c>
      <c r="AE4827" s="70">
        <f>_xlfn.PERCENTILE.EXC($AC4827:AC$5675,0.35)</f>
        <v>4.2825245816629734E-2</v>
      </c>
      <c r="AF4827" s="71">
        <f t="shared" si="2370"/>
        <v>3.1172379533035255E-2</v>
      </c>
      <c r="AG4827" s="70">
        <f t="shared" si="2371"/>
        <v>-0.14404463323893246</v>
      </c>
      <c r="AH4827" s="70">
        <f t="shared" si="2372"/>
        <v>-0.1942209659667809</v>
      </c>
      <c r="AI4827" s="61" t="str">
        <f t="shared" si="2367"/>
        <v>Safety</v>
      </c>
      <c r="AJ4827" s="68" t="str">
        <f t="shared" si="2368"/>
        <v>Safety</v>
      </c>
      <c r="AK4827" s="72"/>
      <c r="AL4827" s="73"/>
      <c r="AM4827" s="72"/>
      <c r="AN4827" s="73"/>
      <c r="AO4827" s="74"/>
      <c r="AP4827" s="20"/>
      <c r="AQ4827" s="74"/>
      <c r="AR4827" s="20"/>
      <c r="AS4827" s="74"/>
      <c r="AT4827" s="20"/>
      <c r="AU4827" s="74" t="str">
        <f t="shared" si="2359"/>
        <v>00635U</v>
      </c>
      <c r="AV4827" s="20">
        <f t="shared" si="2365"/>
        <v>0</v>
      </c>
      <c r="AW4827" s="74" t="str">
        <f t="shared" si="2360"/>
        <v>00635U</v>
      </c>
      <c r="AX4827" s="20">
        <f t="shared" si="2361"/>
        <v>0</v>
      </c>
      <c r="AY4827" s="20">
        <f t="shared" si="2366"/>
        <v>1</v>
      </c>
      <c r="AZ4827" s="116">
        <v>39304</v>
      </c>
      <c r="BA4827" s="116"/>
      <c r="BB4827" s="20"/>
      <c r="BC4827" s="20"/>
      <c r="BD4827" s="76"/>
      <c r="BE4827" s="77"/>
      <c r="BF4827" s="77"/>
    </row>
    <row r="4828" spans="1:58" s="23" customFormat="1" ht="15.75" customHeight="1" x14ac:dyDescent="0.4">
      <c r="A4828" s="116">
        <v>39302</v>
      </c>
      <c r="B4828" s="112">
        <v>20.16</v>
      </c>
      <c r="C4828" s="112">
        <v>20.25</v>
      </c>
      <c r="D4828" s="112">
        <v>20.13</v>
      </c>
      <c r="E4828" s="112">
        <v>20.14</v>
      </c>
      <c r="F4828" s="112">
        <v>20.13</v>
      </c>
      <c r="G4828" s="112">
        <v>19.93</v>
      </c>
      <c r="H4828" s="113">
        <v>20.16</v>
      </c>
      <c r="I4828" s="90">
        <f t="shared" si="2362"/>
        <v>20.217600000000001</v>
      </c>
      <c r="J4828" s="90">
        <f t="shared" si="2363"/>
        <v>20.173199999999998</v>
      </c>
      <c r="K4828" s="114">
        <v>9</v>
      </c>
      <c r="L4828" s="115">
        <v>0.04</v>
      </c>
      <c r="M4828" s="11"/>
      <c r="N4828" s="90">
        <v>21.45</v>
      </c>
      <c r="O4828" s="90">
        <v>20.61</v>
      </c>
      <c r="P4828" s="90">
        <v>20.336446683606177</v>
      </c>
      <c r="Q4828" s="90">
        <v>21.02</v>
      </c>
      <c r="R4828" s="63">
        <f t="shared" si="2351"/>
        <v>19.496446683606177</v>
      </c>
      <c r="S4828" s="64">
        <f t="shared" si="2373"/>
        <v>-5.1020408163265042E-3</v>
      </c>
      <c r="T4828" s="65"/>
      <c r="U4828" s="65">
        <f t="shared" si="2369"/>
        <v>1.0407569141193596</v>
      </c>
      <c r="V4828" s="65">
        <f t="shared" si="2352"/>
        <v>1.0547565331209749</v>
      </c>
      <c r="W4828" s="65">
        <f t="shared" si="2353"/>
        <v>1.0204567078972406</v>
      </c>
      <c r="X4828" s="61">
        <f t="shared" si="2364"/>
        <v>4.4642857142857071E-3</v>
      </c>
      <c r="Y4828" s="66">
        <f t="shared" si="2354"/>
        <v>9.9304865938428855E-4</v>
      </c>
      <c r="Z4828" s="61">
        <f t="shared" si="2355"/>
        <v>-2.1961063627731828E-3</v>
      </c>
      <c r="AA4828" s="67">
        <f t="shared" si="2356"/>
        <v>20.217600000000001</v>
      </c>
      <c r="AB4828" s="68">
        <f t="shared" si="2357"/>
        <v>-6.0139860139860099E-2</v>
      </c>
      <c r="AC4828" s="69">
        <f t="shared" si="2358"/>
        <v>-5.7454545454545383E-2</v>
      </c>
      <c r="AD4828" s="70">
        <f>_xlfn.PERCENTILE.EXC(AC4828:$AC$5675,0.5)</f>
        <v>6.7777778715550949E-2</v>
      </c>
      <c r="AE4828" s="70">
        <f>_xlfn.PERCENTILE.EXC($AC4828:AC$5675,0.35)</f>
        <v>4.286519315013939E-2</v>
      </c>
      <c r="AF4828" s="71">
        <f t="shared" si="2370"/>
        <v>3.1463868363490716E-2</v>
      </c>
      <c r="AG4828" s="70">
        <f t="shared" si="2371"/>
        <v>-0.144139279091861</v>
      </c>
      <c r="AH4828" s="70">
        <f t="shared" si="2372"/>
        <v>-0.19427151794801928</v>
      </c>
      <c r="AI4828" s="61" t="str">
        <f t="shared" si="2367"/>
        <v>Safety</v>
      </c>
      <c r="AJ4828" s="68" t="str">
        <f t="shared" si="2368"/>
        <v>Safety</v>
      </c>
      <c r="AK4828" s="72"/>
      <c r="AL4828" s="73"/>
      <c r="AM4828" s="72"/>
      <c r="AN4828" s="73"/>
      <c r="AO4828" s="74"/>
      <c r="AP4828" s="20"/>
      <c r="AQ4828" s="74"/>
      <c r="AR4828" s="20"/>
      <c r="AS4828" s="74"/>
      <c r="AT4828" s="20"/>
      <c r="AU4828" s="74" t="str">
        <f t="shared" si="2359"/>
        <v>00635U</v>
      </c>
      <c r="AV4828" s="20">
        <f t="shared" si="2365"/>
        <v>0</v>
      </c>
      <c r="AW4828" s="74" t="str">
        <f t="shared" si="2360"/>
        <v>00635U</v>
      </c>
      <c r="AX4828" s="20">
        <f t="shared" si="2361"/>
        <v>0</v>
      </c>
      <c r="AY4828" s="20">
        <f t="shared" si="2366"/>
        <v>1</v>
      </c>
      <c r="AZ4828" s="116">
        <v>39303</v>
      </c>
      <c r="BA4828" s="116"/>
      <c r="BB4828" s="20"/>
      <c r="BC4828" s="20"/>
      <c r="BD4828" s="76"/>
      <c r="BE4828" s="77"/>
      <c r="BF4828" s="77"/>
    </row>
    <row r="4829" spans="1:58" s="23" customFormat="1" ht="15.75" customHeight="1" x14ac:dyDescent="0.4">
      <c r="A4829" s="116">
        <v>39301</v>
      </c>
      <c r="B4829" s="112">
        <v>20.71</v>
      </c>
      <c r="C4829" s="112">
        <v>20.27</v>
      </c>
      <c r="D4829" s="112">
        <v>20.260000000000002</v>
      </c>
      <c r="E4829" s="112">
        <v>20.28</v>
      </c>
      <c r="F4829" s="112">
        <v>20.32</v>
      </c>
      <c r="G4829" s="112">
        <v>20.27</v>
      </c>
      <c r="H4829" s="113">
        <v>20.39</v>
      </c>
      <c r="I4829" s="90">
        <f t="shared" si="2362"/>
        <v>20.446000000000002</v>
      </c>
      <c r="J4829" s="90">
        <f t="shared" si="2363"/>
        <v>20.263999999999999</v>
      </c>
      <c r="K4829" s="114">
        <v>10</v>
      </c>
      <c r="L4829" s="115">
        <v>0.04</v>
      </c>
      <c r="M4829" s="11"/>
      <c r="N4829" s="90">
        <v>21.56</v>
      </c>
      <c r="O4829" s="90">
        <v>20.95</v>
      </c>
      <c r="P4829" s="90">
        <v>20.798141362107643</v>
      </c>
      <c r="Q4829" s="90">
        <v>21.21</v>
      </c>
      <c r="R4829" s="63">
        <f t="shared" si="2351"/>
        <v>20.188141362107647</v>
      </c>
      <c r="S4829" s="64">
        <f t="shared" si="2373"/>
        <v>-6.0156931124673171E-2</v>
      </c>
      <c r="T4829" s="65"/>
      <c r="U4829" s="65">
        <f t="shared" si="2369"/>
        <v>1.0291169451073985</v>
      </c>
      <c r="V4829" s="65">
        <f t="shared" si="2352"/>
        <v>1.0366310923956117</v>
      </c>
      <c r="W4829" s="65">
        <f t="shared" si="2353"/>
        <v>1.0165016501650164</v>
      </c>
      <c r="X4829" s="61">
        <f t="shared" si="2364"/>
        <v>-2.1245774987928599E-2</v>
      </c>
      <c r="Y4829" s="66">
        <f t="shared" si="2354"/>
        <v>5.42406311637078E-3</v>
      </c>
      <c r="Z4829" s="61">
        <f t="shared" si="2355"/>
        <v>-8.9014966252568793E-3</v>
      </c>
      <c r="AA4829" s="67">
        <f t="shared" si="2356"/>
        <v>20.445999999999998</v>
      </c>
      <c r="AB4829" s="68">
        <f t="shared" si="2357"/>
        <v>-3.9424860853432185E-2</v>
      </c>
      <c r="AC4829" s="69">
        <f t="shared" si="2358"/>
        <v>-5.1669758812615992E-2</v>
      </c>
      <c r="AD4829" s="70">
        <f>_xlfn.PERCENTILE.EXC(AC4829:$AC$5675,0.5)</f>
        <v>6.7833333333333398E-2</v>
      </c>
      <c r="AE4829" s="70">
        <f>_xlfn.PERCENTILE.EXC($AC4829:AC$5675,0.35)</f>
        <v>4.297650338510562E-2</v>
      </c>
      <c r="AF4829" s="71">
        <f t="shared" si="2370"/>
        <v>3.1736478012461933E-2</v>
      </c>
      <c r="AG4829" s="70">
        <f t="shared" si="2371"/>
        <v>-0.14423392494478954</v>
      </c>
      <c r="AH4829" s="70">
        <f t="shared" si="2372"/>
        <v>-0.19432206992925763</v>
      </c>
      <c r="AI4829" s="61" t="str">
        <f t="shared" si="2367"/>
        <v>Safety</v>
      </c>
      <c r="AJ4829" s="68" t="str">
        <f t="shared" si="2368"/>
        <v>Safety</v>
      </c>
      <c r="AK4829" s="72"/>
      <c r="AL4829" s="73"/>
      <c r="AM4829" s="72"/>
      <c r="AN4829" s="73"/>
      <c r="AO4829" s="74"/>
      <c r="AP4829" s="20"/>
      <c r="AQ4829" s="74"/>
      <c r="AR4829" s="20"/>
      <c r="AS4829" s="74"/>
      <c r="AT4829" s="20"/>
      <c r="AU4829" s="74" t="str">
        <f t="shared" si="2359"/>
        <v>00635U</v>
      </c>
      <c r="AV4829" s="20">
        <f t="shared" si="2365"/>
        <v>0</v>
      </c>
      <c r="AW4829" s="74" t="str">
        <f t="shared" si="2360"/>
        <v>00635U</v>
      </c>
      <c r="AX4829" s="20">
        <f t="shared" si="2361"/>
        <v>0</v>
      </c>
      <c r="AY4829" s="20">
        <f t="shared" si="2366"/>
        <v>1</v>
      </c>
      <c r="AZ4829" s="116">
        <v>39302</v>
      </c>
      <c r="BA4829" s="116"/>
      <c r="BB4829" s="20"/>
      <c r="BC4829" s="20"/>
      <c r="BD4829" s="76"/>
      <c r="BE4829" s="77"/>
      <c r="BF4829" s="77"/>
    </row>
    <row r="4830" spans="1:58" s="23" customFormat="1" ht="15.75" customHeight="1" x14ac:dyDescent="0.4">
      <c r="A4830" s="116">
        <v>39300</v>
      </c>
      <c r="B4830" s="112">
        <v>22.08</v>
      </c>
      <c r="C4830" s="112">
        <v>21.84</v>
      </c>
      <c r="D4830" s="112">
        <v>21.3</v>
      </c>
      <c r="E4830" s="112">
        <v>21.25</v>
      </c>
      <c r="F4830" s="112">
        <v>21.27</v>
      </c>
      <c r="G4830" s="112">
        <v>21.3</v>
      </c>
      <c r="H4830" s="113">
        <v>21.3</v>
      </c>
      <c r="I4830" s="90">
        <f t="shared" si="2362"/>
        <v>21.945599999999999</v>
      </c>
      <c r="J4830" s="90">
        <f t="shared" si="2363"/>
        <v>21.537600000000001</v>
      </c>
      <c r="K4830" s="114">
        <v>11</v>
      </c>
      <c r="L4830" s="115">
        <v>0.04</v>
      </c>
      <c r="M4830" s="11"/>
      <c r="N4830" s="90">
        <v>22.94</v>
      </c>
      <c r="O4830" s="90">
        <v>21.5</v>
      </c>
      <c r="P4830" s="90">
        <v>21.30181849542458</v>
      </c>
      <c r="Q4830" s="90">
        <v>21.7</v>
      </c>
      <c r="R4830" s="63">
        <f t="shared" si="2351"/>
        <v>19.861818495424583</v>
      </c>
      <c r="S4830" s="64">
        <f t="shared" si="2373"/>
        <v>-8.8235294117647009E-2</v>
      </c>
      <c r="T4830" s="65"/>
      <c r="U4830" s="65">
        <f t="shared" si="2369"/>
        <v>1.0669767441860465</v>
      </c>
      <c r="V4830" s="65">
        <f t="shared" si="2352"/>
        <v>1.0769033641389483</v>
      </c>
      <c r="W4830" s="65">
        <f t="shared" si="2353"/>
        <v>1.0571428571428572</v>
      </c>
      <c r="X4830" s="61">
        <f t="shared" si="2364"/>
        <v>-1.0869565217391235E-2</v>
      </c>
      <c r="Y4830" s="66">
        <f t="shared" si="2354"/>
        <v>2.3529411764706219E-3</v>
      </c>
      <c r="Z4830" s="61">
        <f t="shared" si="2355"/>
        <v>-1.8591426071740927E-2</v>
      </c>
      <c r="AA4830" s="67">
        <f t="shared" si="2356"/>
        <v>21.945599999999999</v>
      </c>
      <c r="AB4830" s="68">
        <f t="shared" si="2357"/>
        <v>-3.7489102005231166E-2</v>
      </c>
      <c r="AC4830" s="69">
        <f t="shared" si="2358"/>
        <v>-4.3347863993025385E-2</v>
      </c>
      <c r="AD4830" s="70">
        <f>_xlfn.PERCENTILE.EXC(AC4830:$AC$5675,0.5)</f>
        <v>6.8057469089073938E-2</v>
      </c>
      <c r="AE4830" s="70">
        <f>_xlfn.PERCENTILE.EXC($AC4830:AC$5675,0.35)</f>
        <v>4.3179924088014437E-2</v>
      </c>
      <c r="AF4830" s="71">
        <f t="shared" si="2370"/>
        <v>3.2015654983083376E-2</v>
      </c>
      <c r="AG4830" s="70">
        <f t="shared" si="2371"/>
        <v>-0.14432857079771808</v>
      </c>
      <c r="AH4830" s="70">
        <f t="shared" si="2372"/>
        <v>-0.19437262191049601</v>
      </c>
      <c r="AI4830" s="61" t="str">
        <f t="shared" si="2367"/>
        <v>Safety</v>
      </c>
      <c r="AJ4830" s="68" t="str">
        <f t="shared" si="2368"/>
        <v>Safety</v>
      </c>
      <c r="AK4830" s="72"/>
      <c r="AL4830" s="73"/>
      <c r="AM4830" s="72"/>
      <c r="AN4830" s="73"/>
      <c r="AO4830" s="74"/>
      <c r="AP4830" s="20"/>
      <c r="AQ4830" s="74"/>
      <c r="AR4830" s="20"/>
      <c r="AS4830" s="74"/>
      <c r="AT4830" s="20"/>
      <c r="AU4830" s="74" t="str">
        <f t="shared" si="2359"/>
        <v>00635U</v>
      </c>
      <c r="AV4830" s="20">
        <f t="shared" si="2365"/>
        <v>0</v>
      </c>
      <c r="AW4830" s="74" t="str">
        <f t="shared" si="2360"/>
        <v>00635U</v>
      </c>
      <c r="AX4830" s="20">
        <f t="shared" si="2361"/>
        <v>0</v>
      </c>
      <c r="AY4830" s="20">
        <f t="shared" si="2366"/>
        <v>1</v>
      </c>
      <c r="AZ4830" s="116">
        <v>39301</v>
      </c>
      <c r="BA4830" s="116"/>
      <c r="BB4830" s="20"/>
      <c r="BC4830" s="20"/>
      <c r="BD4830" s="76"/>
      <c r="BE4830" s="77"/>
      <c r="BF4830" s="77"/>
    </row>
    <row r="4831" spans="1:58" s="23" customFormat="1" ht="15.75" customHeight="1" x14ac:dyDescent="0.4">
      <c r="A4831" s="116">
        <v>39297</v>
      </c>
      <c r="B4831" s="112">
        <v>22.61</v>
      </c>
      <c r="C4831" s="112">
        <v>22.29</v>
      </c>
      <c r="D4831" s="112">
        <v>22</v>
      </c>
      <c r="E4831" s="112">
        <v>21.94</v>
      </c>
      <c r="F4831" s="112">
        <v>21.75</v>
      </c>
      <c r="G4831" s="112">
        <v>21.57</v>
      </c>
      <c r="H4831" s="113">
        <v>21.49</v>
      </c>
      <c r="I4831" s="90">
        <f t="shared" si="2362"/>
        <v>22.4436</v>
      </c>
      <c r="J4831" s="90">
        <f t="shared" si="2363"/>
        <v>22.139199999999999</v>
      </c>
      <c r="K4831" s="114">
        <v>12</v>
      </c>
      <c r="L4831" s="115">
        <v>0.04</v>
      </c>
      <c r="M4831" s="11"/>
      <c r="N4831" s="90">
        <v>25.16</v>
      </c>
      <c r="O4831" s="90">
        <v>22.97</v>
      </c>
      <c r="P4831" s="90">
        <v>22.546580599750609</v>
      </c>
      <c r="Q4831" s="90">
        <v>22.55</v>
      </c>
      <c r="R4831" s="63">
        <f t="shared" ref="R4831:R4894" si="2374">(O4831+P4831)-(N4831+M4831)</f>
        <v>20.356580599750611</v>
      </c>
      <c r="S4831" s="64">
        <f t="shared" si="2373"/>
        <v>0.18567389255419423</v>
      </c>
      <c r="T4831" s="65"/>
      <c r="U4831" s="65">
        <f t="shared" si="2369"/>
        <v>1.0953417501088376</v>
      </c>
      <c r="V4831" s="65">
        <f t="shared" si="2352"/>
        <v>1.1159120066427413</v>
      </c>
      <c r="W4831" s="65">
        <f t="shared" si="2353"/>
        <v>1.1157427937915743</v>
      </c>
      <c r="X4831" s="61">
        <f t="shared" si="2364"/>
        <v>-1.4153029632905807E-2</v>
      </c>
      <c r="Y4831" s="66">
        <f t="shared" si="2354"/>
        <v>-2.0510483135825104E-2</v>
      </c>
      <c r="Z4831" s="61">
        <f t="shared" si="2355"/>
        <v>-1.3562886524443544E-2</v>
      </c>
      <c r="AA4831" s="67">
        <f t="shared" si="2356"/>
        <v>22.443599999999996</v>
      </c>
      <c r="AB4831" s="68">
        <f t="shared" si="2357"/>
        <v>-0.10135135135135138</v>
      </c>
      <c r="AC4831" s="69">
        <f t="shared" si="2358"/>
        <v>-0.10796502384737694</v>
      </c>
      <c r="AD4831" s="70">
        <f>_xlfn.PERCENTILE.EXC(AC4831:$AC$5675,0.5)</f>
        <v>6.8281604844814478E-2</v>
      </c>
      <c r="AE4831" s="70">
        <f>_xlfn.PERCENTILE.EXC($AC4831:AC$5675,0.35)</f>
        <v>4.3399020759872411E-2</v>
      </c>
      <c r="AF4831" s="71">
        <f t="shared" si="2370"/>
        <v>3.2359866665513673E-2</v>
      </c>
      <c r="AG4831" s="70">
        <f t="shared" si="2371"/>
        <v>-0.14442321665064661</v>
      </c>
      <c r="AH4831" s="70">
        <f t="shared" si="2372"/>
        <v>-0.19442317389173436</v>
      </c>
      <c r="AI4831" s="61" t="str">
        <f t="shared" si="2367"/>
        <v>Safety</v>
      </c>
      <c r="AJ4831" s="68" t="str">
        <f t="shared" si="2368"/>
        <v>Safety</v>
      </c>
      <c r="AK4831" s="72"/>
      <c r="AL4831" s="73"/>
      <c r="AM4831" s="72"/>
      <c r="AN4831" s="73"/>
      <c r="AO4831" s="74"/>
      <c r="AP4831" s="20"/>
      <c r="AQ4831" s="74"/>
      <c r="AR4831" s="20"/>
      <c r="AS4831" s="74"/>
      <c r="AT4831" s="20"/>
      <c r="AU4831" s="74" t="str">
        <f t="shared" si="2359"/>
        <v>00635U</v>
      </c>
      <c r="AV4831" s="20">
        <f t="shared" si="2365"/>
        <v>0</v>
      </c>
      <c r="AW4831" s="74" t="str">
        <f t="shared" si="2360"/>
        <v>00635U</v>
      </c>
      <c r="AX4831" s="20">
        <f t="shared" si="2361"/>
        <v>0</v>
      </c>
      <c r="AY4831" s="20">
        <f t="shared" si="2366"/>
        <v>1</v>
      </c>
      <c r="AZ4831" s="116">
        <v>39300</v>
      </c>
      <c r="BA4831" s="116"/>
      <c r="BB4831" s="20"/>
      <c r="BC4831" s="20"/>
      <c r="BD4831" s="76"/>
      <c r="BE4831" s="77"/>
      <c r="BF4831" s="77"/>
    </row>
    <row r="4832" spans="1:58" s="23" customFormat="1" ht="15.75" customHeight="1" x14ac:dyDescent="0.4">
      <c r="A4832" s="116">
        <v>39296</v>
      </c>
      <c r="B4832" s="112">
        <v>20.81</v>
      </c>
      <c r="C4832" s="112">
        <v>20.65</v>
      </c>
      <c r="D4832" s="112">
        <v>20.58</v>
      </c>
      <c r="E4832" s="112">
        <v>20.62</v>
      </c>
      <c r="F4832" s="112">
        <v>20.45</v>
      </c>
      <c r="G4832" s="112">
        <v>20.52</v>
      </c>
      <c r="H4832" s="113">
        <v>20.329999999999998</v>
      </c>
      <c r="I4832" s="90">
        <f t="shared" si="2362"/>
        <v>20.7332</v>
      </c>
      <c r="J4832" s="90">
        <f t="shared" si="2363"/>
        <v>20.616399999999999</v>
      </c>
      <c r="K4832" s="114">
        <v>13</v>
      </c>
      <c r="L4832" s="115">
        <v>0.04</v>
      </c>
      <c r="M4832" s="11"/>
      <c r="N4832" s="90">
        <v>21.22</v>
      </c>
      <c r="O4832" s="90">
        <v>20.75</v>
      </c>
      <c r="P4832" s="90">
        <v>20.693220267018468</v>
      </c>
      <c r="Q4832" s="90">
        <v>20.62</v>
      </c>
      <c r="R4832" s="63">
        <f t="shared" si="2374"/>
        <v>20.223220267018469</v>
      </c>
      <c r="S4832" s="64">
        <f t="shared" si="2373"/>
        <v>-0.10350654837346863</v>
      </c>
      <c r="T4832" s="65"/>
      <c r="U4832" s="65">
        <f t="shared" si="2369"/>
        <v>1.0226506024096385</v>
      </c>
      <c r="V4832" s="65">
        <f t="shared" si="2352"/>
        <v>1.0254566339208755</v>
      </c>
      <c r="W4832" s="65">
        <f t="shared" si="2353"/>
        <v>1.0290979631425798</v>
      </c>
      <c r="X4832" s="61">
        <f t="shared" si="2364"/>
        <v>-7.6886112445939524E-3</v>
      </c>
      <c r="Y4832" s="66">
        <f t="shared" si="2354"/>
        <v>-1.4064015518913807E-2</v>
      </c>
      <c r="Z4832" s="61">
        <f t="shared" si="2355"/>
        <v>-5.6334767426157728E-3</v>
      </c>
      <c r="AA4832" s="67">
        <f t="shared" si="2356"/>
        <v>20.733199999999997</v>
      </c>
      <c r="AB4832" s="68">
        <f t="shared" si="2357"/>
        <v>-1.9321394910461837E-2</v>
      </c>
      <c r="AC4832" s="69">
        <f t="shared" si="2358"/>
        <v>-2.2940622054665523E-2</v>
      </c>
      <c r="AD4832" s="70">
        <f>_xlfn.PERCENTILE.EXC(AC4832:$AC$5675,0.5)</f>
        <v>6.8512130271996013E-2</v>
      </c>
      <c r="AE4832" s="70">
        <f>_xlfn.PERCENTILE.EXC($AC4832:AC$5675,0.35)</f>
        <v>4.3479176339313336E-2</v>
      </c>
      <c r="AF4832" s="71">
        <f t="shared" si="2370"/>
        <v>3.2690530475337272E-2</v>
      </c>
      <c r="AG4832" s="70">
        <f t="shared" si="2371"/>
        <v>-0.14451786250357518</v>
      </c>
      <c r="AH4832" s="70">
        <f t="shared" si="2372"/>
        <v>-0.19447372587297274</v>
      </c>
      <c r="AI4832" s="61" t="str">
        <f t="shared" si="2367"/>
        <v>Safety</v>
      </c>
      <c r="AJ4832" s="68" t="str">
        <f t="shared" si="2368"/>
        <v>Safety</v>
      </c>
      <c r="AK4832" s="72"/>
      <c r="AL4832" s="73"/>
      <c r="AM4832" s="72"/>
      <c r="AN4832" s="73"/>
      <c r="AO4832" s="74"/>
      <c r="AP4832" s="20"/>
      <c r="AQ4832" s="74"/>
      <c r="AR4832" s="20"/>
      <c r="AS4832" s="74"/>
      <c r="AT4832" s="20"/>
      <c r="AU4832" s="74" t="str">
        <f t="shared" si="2359"/>
        <v>00635U</v>
      </c>
      <c r="AV4832" s="20">
        <f t="shared" si="2365"/>
        <v>0</v>
      </c>
      <c r="AW4832" s="74" t="str">
        <f t="shared" si="2360"/>
        <v>00635U</v>
      </c>
      <c r="AX4832" s="20">
        <f t="shared" si="2361"/>
        <v>0</v>
      </c>
      <c r="AY4832" s="20">
        <f t="shared" si="2366"/>
        <v>1</v>
      </c>
      <c r="AZ4832" s="116">
        <v>39297</v>
      </c>
      <c r="BA4832" s="116"/>
      <c r="BB4832" s="20"/>
      <c r="BC4832" s="20"/>
      <c r="BD4832" s="76"/>
      <c r="BE4832" s="77"/>
      <c r="BF4832" s="77"/>
    </row>
    <row r="4833" spans="1:58" s="23" customFormat="1" ht="15.75" customHeight="1" x14ac:dyDescent="0.4">
      <c r="A4833" s="116">
        <v>39295</v>
      </c>
      <c r="B4833" s="112">
        <v>21.8</v>
      </c>
      <c r="C4833" s="112">
        <v>21.45</v>
      </c>
      <c r="D4833" s="112">
        <v>21.16</v>
      </c>
      <c r="E4833" s="112">
        <v>20.98</v>
      </c>
      <c r="F4833" s="112">
        <v>20.75</v>
      </c>
      <c r="G4833" s="112">
        <v>20.8</v>
      </c>
      <c r="H4833" s="113">
        <v>21.03</v>
      </c>
      <c r="I4833" s="90">
        <f t="shared" si="2362"/>
        <v>21.646000000000001</v>
      </c>
      <c r="J4833" s="90">
        <f t="shared" si="2363"/>
        <v>21.322399999999998</v>
      </c>
      <c r="K4833" s="114">
        <v>14</v>
      </c>
      <c r="L4833" s="115">
        <v>0.04</v>
      </c>
      <c r="M4833" s="11"/>
      <c r="N4833" s="90">
        <v>23.67</v>
      </c>
      <c r="O4833" s="90">
        <v>21.94</v>
      </c>
      <c r="P4833" s="90">
        <v>21.414000731233312</v>
      </c>
      <c r="Q4833" s="90">
        <v>21.1</v>
      </c>
      <c r="R4833" s="63">
        <f t="shared" si="2374"/>
        <v>19.684000731233311</v>
      </c>
      <c r="S4833" s="64">
        <f t="shared" si="2373"/>
        <v>6.3775510204082536E-3</v>
      </c>
      <c r="T4833" s="65"/>
      <c r="U4833" s="65">
        <f t="shared" si="2369"/>
        <v>1.0788514129443938</v>
      </c>
      <c r="V4833" s="65">
        <f t="shared" si="2352"/>
        <v>1.1053516013696689</v>
      </c>
      <c r="W4833" s="65">
        <f t="shared" si="2353"/>
        <v>1.1218009478672986</v>
      </c>
      <c r="X4833" s="61">
        <f t="shared" si="2364"/>
        <v>-1.6055045871559696E-2</v>
      </c>
      <c r="Y4833" s="66">
        <f t="shared" si="2354"/>
        <v>2.3832221163012732E-3</v>
      </c>
      <c r="Z4833" s="61">
        <f t="shared" si="2355"/>
        <v>-1.4949644276078838E-2</v>
      </c>
      <c r="AA4833" s="67">
        <f t="shared" si="2356"/>
        <v>21.646000000000001</v>
      </c>
      <c r="AB4833" s="68">
        <f t="shared" si="2357"/>
        <v>-7.9002957329953563E-2</v>
      </c>
      <c r="AC4833" s="69">
        <f t="shared" si="2358"/>
        <v>-8.5509083227714444E-2</v>
      </c>
      <c r="AD4833" s="70">
        <f>_xlfn.PERCENTILE.EXC(AC4833:$AC$5675,0.5)</f>
        <v>6.8742655699177535E-2</v>
      </c>
      <c r="AE4833" s="70">
        <f>_xlfn.PERCENTILE.EXC($AC4833:AC$5675,0.35)</f>
        <v>4.358425229339332E-2</v>
      </c>
      <c r="AF4833" s="71">
        <f t="shared" si="2370"/>
        <v>3.2962295246038435E-2</v>
      </c>
      <c r="AG4833" s="70">
        <f t="shared" si="2371"/>
        <v>-0.14461250835650372</v>
      </c>
      <c r="AH4833" s="70">
        <f t="shared" si="2372"/>
        <v>-0.19452427785421111</v>
      </c>
      <c r="AI4833" s="61" t="str">
        <f t="shared" si="2367"/>
        <v>Safety</v>
      </c>
      <c r="AJ4833" s="68" t="str">
        <f t="shared" si="2368"/>
        <v>Safety</v>
      </c>
      <c r="AK4833" s="72"/>
      <c r="AL4833" s="73"/>
      <c r="AM4833" s="72"/>
      <c r="AN4833" s="73"/>
      <c r="AO4833" s="74"/>
      <c r="AP4833" s="20"/>
      <c r="AQ4833" s="74"/>
      <c r="AR4833" s="20"/>
      <c r="AS4833" s="74"/>
      <c r="AT4833" s="20"/>
      <c r="AU4833" s="74" t="str">
        <f t="shared" si="2359"/>
        <v>00635U</v>
      </c>
      <c r="AV4833" s="20">
        <f t="shared" si="2365"/>
        <v>0</v>
      </c>
      <c r="AW4833" s="74" t="str">
        <f t="shared" si="2360"/>
        <v>00635U</v>
      </c>
      <c r="AX4833" s="20">
        <f t="shared" si="2361"/>
        <v>0</v>
      </c>
      <c r="AY4833" s="20">
        <f t="shared" si="2366"/>
        <v>1</v>
      </c>
      <c r="AZ4833" s="116">
        <v>39296</v>
      </c>
      <c r="BA4833" s="116"/>
      <c r="BB4833" s="20"/>
      <c r="BC4833" s="20"/>
      <c r="BD4833" s="76"/>
      <c r="BE4833" s="77"/>
      <c r="BF4833" s="77"/>
    </row>
    <row r="4834" spans="1:58" s="23" customFormat="1" ht="15.75" customHeight="1" x14ac:dyDescent="0.4">
      <c r="A4834" s="116">
        <v>39294</v>
      </c>
      <c r="B4834" s="112">
        <v>20.52</v>
      </c>
      <c r="C4834" s="112">
        <v>20.77</v>
      </c>
      <c r="D4834" s="112">
        <v>21.1</v>
      </c>
      <c r="E4834" s="112">
        <v>20.83</v>
      </c>
      <c r="F4834" s="112">
        <v>20.7</v>
      </c>
      <c r="G4834" s="112">
        <v>20.94</v>
      </c>
      <c r="H4834" s="113">
        <v>20.76</v>
      </c>
      <c r="I4834" s="90">
        <f t="shared" si="2362"/>
        <v>20.62</v>
      </c>
      <c r="J4834" s="90">
        <f t="shared" si="2363"/>
        <v>20.902000000000001</v>
      </c>
      <c r="K4834" s="114">
        <v>15</v>
      </c>
      <c r="L4834" s="115">
        <v>0.04</v>
      </c>
      <c r="M4834" s="11"/>
      <c r="N4834" s="90">
        <v>23.52</v>
      </c>
      <c r="O4834" s="90">
        <v>21.55</v>
      </c>
      <c r="P4834" s="90">
        <v>20.876875932991847</v>
      </c>
      <c r="Q4834" s="90">
        <v>20.420000000000002</v>
      </c>
      <c r="R4834" s="63">
        <f t="shared" si="2374"/>
        <v>18.906875932991849</v>
      </c>
      <c r="S4834" s="64">
        <f t="shared" si="2373"/>
        <v>0.12697652132247236</v>
      </c>
      <c r="T4834" s="65"/>
      <c r="U4834" s="65">
        <f t="shared" si="2369"/>
        <v>1.0914153132250579</v>
      </c>
      <c r="V4834" s="65">
        <f t="shared" si="2352"/>
        <v>1.1266053443767996</v>
      </c>
      <c r="W4834" s="65">
        <f t="shared" si="2353"/>
        <v>1.1518119490695395</v>
      </c>
      <c r="X4834" s="61">
        <f t="shared" si="2364"/>
        <v>1.2183235867446395E-2</v>
      </c>
      <c r="Y4834" s="66">
        <f t="shared" si="2354"/>
        <v>-3.3605376860296079E-3</v>
      </c>
      <c r="Z4834" s="61">
        <f t="shared" si="2355"/>
        <v>1.367604267701261E-2</v>
      </c>
      <c r="AA4834" s="67">
        <f t="shared" si="2356"/>
        <v>20.619999999999997</v>
      </c>
      <c r="AB4834" s="68">
        <f t="shared" si="2357"/>
        <v>-0.12755102040816327</v>
      </c>
      <c r="AC4834" s="69">
        <f t="shared" si="2358"/>
        <v>-0.12329931972789125</v>
      </c>
      <c r="AD4834" s="70">
        <f>_xlfn.PERCENTILE.EXC(AC4834:$AC$5675,0.5)</f>
        <v>6.9105585504123768E-2</v>
      </c>
      <c r="AE4834" s="70">
        <f>_xlfn.PERCENTILE.EXC($AC4834:AC$5675,0.35)</f>
        <v>4.3710116852259055E-2</v>
      </c>
      <c r="AF4834" s="71">
        <f t="shared" si="2370"/>
        <v>3.3161830571601512E-2</v>
      </c>
      <c r="AG4834" s="70">
        <f t="shared" si="2371"/>
        <v>-0.14470715420943225</v>
      </c>
      <c r="AH4834" s="70">
        <f t="shared" si="2372"/>
        <v>-0.19457482983544946</v>
      </c>
      <c r="AI4834" s="61" t="str">
        <f t="shared" si="2367"/>
        <v>Safety</v>
      </c>
      <c r="AJ4834" s="68" t="str">
        <f t="shared" si="2368"/>
        <v>Safety</v>
      </c>
      <c r="AK4834" s="72"/>
      <c r="AL4834" s="73"/>
      <c r="AM4834" s="72"/>
      <c r="AN4834" s="73"/>
      <c r="AO4834" s="74"/>
      <c r="AP4834" s="20"/>
      <c r="AQ4834" s="74"/>
      <c r="AR4834" s="20"/>
      <c r="AS4834" s="74"/>
      <c r="AT4834" s="20"/>
      <c r="AU4834" s="74" t="str">
        <f t="shared" si="2359"/>
        <v>00635U</v>
      </c>
      <c r="AV4834" s="20">
        <f t="shared" si="2365"/>
        <v>0</v>
      </c>
      <c r="AW4834" s="74" t="str">
        <f t="shared" si="2360"/>
        <v>00635U</v>
      </c>
      <c r="AX4834" s="20">
        <f t="shared" si="2361"/>
        <v>0</v>
      </c>
      <c r="AY4834" s="20">
        <f t="shared" si="2366"/>
        <v>1</v>
      </c>
      <c r="AZ4834" s="116">
        <v>39295</v>
      </c>
      <c r="BA4834" s="116"/>
      <c r="BB4834" s="20"/>
      <c r="BC4834" s="20"/>
      <c r="BD4834" s="76"/>
      <c r="BE4834" s="77"/>
      <c r="BF4834" s="77"/>
    </row>
    <row r="4835" spans="1:58" s="23" customFormat="1" ht="15.75" customHeight="1" x14ac:dyDescent="0.4">
      <c r="A4835" s="116">
        <v>39293</v>
      </c>
      <c r="B4835" s="112">
        <v>19.440000000000001</v>
      </c>
      <c r="C4835" s="112">
        <v>19.350000000000001</v>
      </c>
      <c r="D4835" s="112">
        <v>19.34</v>
      </c>
      <c r="E4835" s="112">
        <v>19.309999999999999</v>
      </c>
      <c r="F4835" s="112">
        <v>19.3</v>
      </c>
      <c r="G4835" s="112">
        <v>19.2</v>
      </c>
      <c r="H4835" s="113">
        <v>19.36</v>
      </c>
      <c r="I4835" s="90">
        <f t="shared" si="2362"/>
        <v>19.407600000000002</v>
      </c>
      <c r="J4835" s="90">
        <f t="shared" si="2363"/>
        <v>19.346399999999999</v>
      </c>
      <c r="K4835" s="114">
        <v>16</v>
      </c>
      <c r="L4835" s="115">
        <v>0.04</v>
      </c>
      <c r="M4835" s="11"/>
      <c r="N4835" s="90">
        <v>20.87</v>
      </c>
      <c r="O4835" s="90">
        <v>19.510000000000002</v>
      </c>
      <c r="P4835" s="90">
        <v>19.098465958113618</v>
      </c>
      <c r="Q4835" s="90">
        <v>19.03</v>
      </c>
      <c r="R4835" s="63">
        <f t="shared" si="2374"/>
        <v>17.738465958113618</v>
      </c>
      <c r="S4835" s="64">
        <f t="shared" si="2373"/>
        <v>-0.13653289201489452</v>
      </c>
      <c r="T4835" s="65"/>
      <c r="U4835" s="65">
        <f t="shared" si="2369"/>
        <v>1.0697078421322399</v>
      </c>
      <c r="V4835" s="65">
        <f t="shared" si="2352"/>
        <v>1.092757923373096</v>
      </c>
      <c r="W4835" s="65">
        <f t="shared" si="2353"/>
        <v>1.0966894377299001</v>
      </c>
      <c r="X4835" s="61">
        <f t="shared" si="2364"/>
        <v>-4.6296296296296224E-3</v>
      </c>
      <c r="Y4835" s="66">
        <f t="shared" si="2354"/>
        <v>2.5893319523563291E-3</v>
      </c>
      <c r="Z4835" s="61">
        <f t="shared" si="2355"/>
        <v>-3.1534038211836098E-3</v>
      </c>
      <c r="AA4835" s="67">
        <f t="shared" si="2356"/>
        <v>19.407600000000002</v>
      </c>
      <c r="AB4835" s="68">
        <f t="shared" si="2357"/>
        <v>-6.8519405845711534E-2</v>
      </c>
      <c r="AC4835" s="69">
        <f t="shared" si="2358"/>
        <v>-7.0071873502635301E-2</v>
      </c>
      <c r="AD4835" s="70">
        <f>_xlfn.PERCENTILE.EXC(AC4835:$AC$5675,0.5)</f>
        <v>6.9468515309069986E-2</v>
      </c>
      <c r="AE4835" s="70">
        <f>_xlfn.PERCENTILE.EXC($AC4835:AC$5675,0.35)</f>
        <v>4.3898541858760645E-2</v>
      </c>
      <c r="AF4835" s="71">
        <f t="shared" si="2370"/>
        <v>3.3327491452590133E-2</v>
      </c>
      <c r="AG4835" s="70">
        <f t="shared" si="2371"/>
        <v>-0.14480180006236082</v>
      </c>
      <c r="AH4835" s="70">
        <f t="shared" si="2372"/>
        <v>-0.19462538181668784</v>
      </c>
      <c r="AI4835" s="61" t="str">
        <f t="shared" si="2367"/>
        <v>Safety</v>
      </c>
      <c r="AJ4835" s="68" t="str">
        <f t="shared" si="2368"/>
        <v>Safety</v>
      </c>
      <c r="AK4835" s="72"/>
      <c r="AL4835" s="73"/>
      <c r="AM4835" s="72"/>
      <c r="AN4835" s="73"/>
      <c r="AO4835" s="74"/>
      <c r="AP4835" s="20"/>
      <c r="AQ4835" s="74"/>
      <c r="AR4835" s="20"/>
      <c r="AS4835" s="74"/>
      <c r="AT4835" s="20"/>
      <c r="AU4835" s="74" t="str">
        <f t="shared" si="2359"/>
        <v>00635U</v>
      </c>
      <c r="AV4835" s="20">
        <f t="shared" si="2365"/>
        <v>0</v>
      </c>
      <c r="AW4835" s="74" t="str">
        <f t="shared" si="2360"/>
        <v>00635U</v>
      </c>
      <c r="AX4835" s="20">
        <f t="shared" si="2361"/>
        <v>0</v>
      </c>
      <c r="AY4835" s="20">
        <f t="shared" si="2366"/>
        <v>1</v>
      </c>
      <c r="AZ4835" s="116">
        <v>39294</v>
      </c>
      <c r="BA4835" s="116"/>
      <c r="BB4835" s="20"/>
      <c r="BC4835" s="20"/>
      <c r="BD4835" s="76"/>
      <c r="BE4835" s="77"/>
      <c r="BF4835" s="77"/>
    </row>
    <row r="4836" spans="1:58" s="23" customFormat="1" ht="15.75" customHeight="1" x14ac:dyDescent="0.4">
      <c r="A4836" s="116">
        <v>39290</v>
      </c>
      <c r="B4836" s="112">
        <v>20.07</v>
      </c>
      <c r="C4836" s="112">
        <v>19.71</v>
      </c>
      <c r="D4836" s="112">
        <v>19.73</v>
      </c>
      <c r="E4836" s="112">
        <v>19.760000000000002</v>
      </c>
      <c r="F4836" s="112">
        <v>19.71</v>
      </c>
      <c r="G4836" s="112">
        <v>19.510000000000002</v>
      </c>
      <c r="H4836" s="113">
        <v>19.559999999999999</v>
      </c>
      <c r="I4836" s="90">
        <f t="shared" si="2362"/>
        <v>19.954799999999999</v>
      </c>
      <c r="J4836" s="90">
        <f t="shared" si="2363"/>
        <v>19.7164</v>
      </c>
      <c r="K4836" s="114">
        <v>17</v>
      </c>
      <c r="L4836" s="115">
        <v>0.04</v>
      </c>
      <c r="M4836" s="11"/>
      <c r="N4836" s="90">
        <v>24.17</v>
      </c>
      <c r="O4836" s="90">
        <v>21.23</v>
      </c>
      <c r="P4836" s="90">
        <v>20.519126352668398</v>
      </c>
      <c r="Q4836" s="90">
        <v>19.89</v>
      </c>
      <c r="R4836" s="63">
        <f t="shared" si="2374"/>
        <v>17.579126352668396</v>
      </c>
      <c r="S4836" s="64">
        <f t="shared" si="2373"/>
        <v>0.16538090646094519</v>
      </c>
      <c r="T4836" s="65"/>
      <c r="U4836" s="65">
        <f t="shared" si="2369"/>
        <v>1.1384832783796515</v>
      </c>
      <c r="V4836" s="65">
        <f t="shared" si="2352"/>
        <v>1.1779253943166459</v>
      </c>
      <c r="W4836" s="65">
        <f t="shared" si="2353"/>
        <v>1.2151835093011565</v>
      </c>
      <c r="X4836" s="61">
        <f t="shared" si="2364"/>
        <v>-1.7937219730941676E-2</v>
      </c>
      <c r="Y4836" s="66">
        <f t="shared" si="2354"/>
        <v>-1.0121457489878685E-2</v>
      </c>
      <c r="Z4836" s="61">
        <f t="shared" si="2355"/>
        <v>-1.1947000220498258E-2</v>
      </c>
      <c r="AA4836" s="67">
        <f t="shared" si="2356"/>
        <v>19.954799999999999</v>
      </c>
      <c r="AB4836" s="68">
        <f t="shared" si="2357"/>
        <v>-0.16963177492759623</v>
      </c>
      <c r="AC4836" s="69">
        <f t="shared" si="2358"/>
        <v>-0.17439801406702535</v>
      </c>
      <c r="AD4836" s="70">
        <f>_xlfn.PERCENTILE.EXC(AC4836:$AC$5675,0.5)</f>
        <v>6.951830668348026E-2</v>
      </c>
      <c r="AE4836" s="70">
        <f>_xlfn.PERCENTILE.EXC($AC4836:AC$5675,0.35)</f>
        <v>4.4204803848075909E-2</v>
      </c>
      <c r="AF4836" s="71">
        <f t="shared" si="2370"/>
        <v>3.3455686845211718E-2</v>
      </c>
      <c r="AG4836" s="70">
        <f t="shared" si="2371"/>
        <v>-0.14489644591528936</v>
      </c>
      <c r="AH4836" s="70">
        <f t="shared" si="2372"/>
        <v>-0.19467593379792622</v>
      </c>
      <c r="AI4836" s="61" t="str">
        <f t="shared" si="2367"/>
        <v>Safety</v>
      </c>
      <c r="AJ4836" s="68" t="str">
        <f t="shared" si="2368"/>
        <v>Safety</v>
      </c>
      <c r="AK4836" s="72"/>
      <c r="AL4836" s="73"/>
      <c r="AM4836" s="72"/>
      <c r="AN4836" s="73"/>
      <c r="AO4836" s="74"/>
      <c r="AP4836" s="20"/>
      <c r="AQ4836" s="74"/>
      <c r="AR4836" s="20"/>
      <c r="AS4836" s="74"/>
      <c r="AT4836" s="20"/>
      <c r="AU4836" s="74" t="str">
        <f t="shared" si="2359"/>
        <v>Cash</v>
      </c>
      <c r="AV4836" s="20">
        <f t="shared" si="2365"/>
        <v>0</v>
      </c>
      <c r="AW4836" s="74" t="str">
        <f t="shared" si="2360"/>
        <v>00635U</v>
      </c>
      <c r="AX4836" s="20">
        <f t="shared" si="2361"/>
        <v>0</v>
      </c>
      <c r="AY4836" s="20">
        <f t="shared" si="2366"/>
        <v>1</v>
      </c>
      <c r="AZ4836" s="116">
        <v>39293</v>
      </c>
      <c r="BA4836" s="116"/>
      <c r="BB4836" s="20"/>
      <c r="BC4836" s="20"/>
      <c r="BD4836" s="76"/>
      <c r="BE4836" s="77"/>
      <c r="BF4836" s="77"/>
    </row>
    <row r="4837" spans="1:58" s="23" customFormat="1" ht="15.75" customHeight="1" x14ac:dyDescent="0.4">
      <c r="A4837" s="116">
        <v>39289</v>
      </c>
      <c r="B4837" s="112">
        <v>19.37</v>
      </c>
      <c r="C4837" s="112">
        <v>19.399999999999999</v>
      </c>
      <c r="D4837" s="112">
        <v>19.37</v>
      </c>
      <c r="E4837" s="112">
        <v>19.329999999999998</v>
      </c>
      <c r="F4837" s="112">
        <v>19.52</v>
      </c>
      <c r="G4837" s="112">
        <v>19.809999999999999</v>
      </c>
      <c r="H4837" s="113">
        <v>19.88</v>
      </c>
      <c r="I4837" s="90">
        <f t="shared" si="2362"/>
        <v>19.378399999999999</v>
      </c>
      <c r="J4837" s="90">
        <f t="shared" si="2363"/>
        <v>19.3916</v>
      </c>
      <c r="K4837" s="114">
        <v>18</v>
      </c>
      <c r="L4837" s="115">
        <v>0.04</v>
      </c>
      <c r="M4837" s="11"/>
      <c r="N4837" s="90">
        <v>20.74</v>
      </c>
      <c r="O4837" s="90">
        <v>19.010000000000002</v>
      </c>
      <c r="P4837" s="90">
        <v>18.713086125894389</v>
      </c>
      <c r="Q4837" s="90">
        <v>18.739999999999998</v>
      </c>
      <c r="R4837" s="63">
        <f t="shared" si="2374"/>
        <v>16.983086125894392</v>
      </c>
      <c r="S4837" s="64">
        <f t="shared" si="2373"/>
        <v>0.14585635359116003</v>
      </c>
      <c r="T4837" s="65"/>
      <c r="U4837" s="65">
        <f t="shared" si="2369"/>
        <v>1.0910047343503417</v>
      </c>
      <c r="V4837" s="65">
        <f t="shared" si="2352"/>
        <v>1.1083153179795848</v>
      </c>
      <c r="W4837" s="65">
        <f t="shared" si="2353"/>
        <v>1.1067235859124867</v>
      </c>
      <c r="X4837" s="61">
        <f t="shared" si="2364"/>
        <v>1.5487867836859878E-3</v>
      </c>
      <c r="Y4837" s="66">
        <f t="shared" si="2354"/>
        <v>2.8453181583031596E-2</v>
      </c>
      <c r="Z4837" s="61">
        <f t="shared" si="2355"/>
        <v>6.8117078809402281E-4</v>
      </c>
      <c r="AA4837" s="67">
        <f t="shared" si="2356"/>
        <v>19.378399999999999</v>
      </c>
      <c r="AB4837" s="68">
        <f t="shared" si="2357"/>
        <v>-6.6055930568948776E-2</v>
      </c>
      <c r="AC4837" s="69">
        <f t="shared" si="2358"/>
        <v>-6.5650916104146542E-2</v>
      </c>
      <c r="AD4837" s="70">
        <f>_xlfn.PERCENTILE.EXC(AC4837:$AC$5675,0.5)</f>
        <v>6.9568098057890534E-2</v>
      </c>
      <c r="AE4837" s="70">
        <f>_xlfn.PERCENTILE.EXC($AC4837:AC$5675,0.35)</f>
        <v>4.4612068965517247E-2</v>
      </c>
      <c r="AF4837" s="71">
        <f t="shared" si="2370"/>
        <v>3.3535375789370443E-2</v>
      </c>
      <c r="AG4837" s="70">
        <f t="shared" si="2371"/>
        <v>-0.13787145557785474</v>
      </c>
      <c r="AH4837" s="70">
        <f t="shared" si="2372"/>
        <v>-0.19472648577916457</v>
      </c>
      <c r="AI4837" s="61" t="str">
        <f t="shared" si="2367"/>
        <v>Safety</v>
      </c>
      <c r="AJ4837" s="68" t="str">
        <f t="shared" si="2368"/>
        <v>Safety</v>
      </c>
      <c r="AK4837" s="72"/>
      <c r="AL4837" s="73"/>
      <c r="AM4837" s="72"/>
      <c r="AN4837" s="73"/>
      <c r="AO4837" s="74"/>
      <c r="AP4837" s="20"/>
      <c r="AQ4837" s="74"/>
      <c r="AR4837" s="20"/>
      <c r="AS4837" s="74"/>
      <c r="AT4837" s="20"/>
      <c r="AU4837" s="74" t="str">
        <f t="shared" si="2359"/>
        <v>00635U</v>
      </c>
      <c r="AV4837" s="20">
        <f t="shared" si="2365"/>
        <v>0</v>
      </c>
      <c r="AW4837" s="74" t="str">
        <f t="shared" si="2360"/>
        <v>00635U</v>
      </c>
      <c r="AX4837" s="20">
        <f t="shared" si="2361"/>
        <v>0</v>
      </c>
      <c r="AY4837" s="20">
        <f t="shared" si="2366"/>
        <v>1</v>
      </c>
      <c r="AZ4837" s="116">
        <v>39290</v>
      </c>
      <c r="BA4837" s="116"/>
      <c r="BB4837" s="20"/>
      <c r="BC4837" s="20"/>
      <c r="BD4837" s="76"/>
      <c r="BE4837" s="77"/>
      <c r="BF4837" s="77"/>
    </row>
    <row r="4838" spans="1:58" s="23" customFormat="1" ht="15.75" customHeight="1" x14ac:dyDescent="0.4">
      <c r="A4838" s="116">
        <v>39288</v>
      </c>
      <c r="B4838" s="112">
        <v>18.07</v>
      </c>
      <c r="C4838" s="112">
        <v>18.18</v>
      </c>
      <c r="D4838" s="112">
        <v>18.27</v>
      </c>
      <c r="E4838" s="112">
        <v>18.41</v>
      </c>
      <c r="F4838" s="112">
        <v>18.47</v>
      </c>
      <c r="G4838" s="112">
        <v>18.579999999999998</v>
      </c>
      <c r="H4838" s="113">
        <v>18.670000000000002</v>
      </c>
      <c r="I4838" s="90">
        <f t="shared" si="2362"/>
        <v>18.096399999999999</v>
      </c>
      <c r="J4838" s="90">
        <f t="shared" si="2363"/>
        <v>18.201599999999999</v>
      </c>
      <c r="K4838" s="114">
        <v>19</v>
      </c>
      <c r="L4838" s="115">
        <v>0.04</v>
      </c>
      <c r="M4838" s="11"/>
      <c r="N4838" s="90">
        <v>18.100000000000001</v>
      </c>
      <c r="O4838" s="90">
        <v>18.11</v>
      </c>
      <c r="P4838" s="90">
        <v>18.297496002352204</v>
      </c>
      <c r="Q4838" s="90">
        <v>18.62</v>
      </c>
      <c r="R4838" s="63">
        <f t="shared" si="2374"/>
        <v>18.307496002352202</v>
      </c>
      <c r="S4838" s="64">
        <f t="shared" si="2373"/>
        <v>-2.4258760107816673E-2</v>
      </c>
      <c r="T4838" s="65"/>
      <c r="U4838" s="65">
        <f t="shared" si="2369"/>
        <v>0.99944781888459422</v>
      </c>
      <c r="V4838" s="65">
        <f t="shared" ref="V4838:V4901" si="2375">N4838/P4838</f>
        <v>0.98920639182941672</v>
      </c>
      <c r="W4838" s="65">
        <f t="shared" ref="W4838:W4901" si="2376">N4838/Q4838</f>
        <v>0.97207303974221271</v>
      </c>
      <c r="X4838" s="61">
        <f t="shared" si="2364"/>
        <v>6.0874377421139695E-3</v>
      </c>
      <c r="Y4838" s="66">
        <f t="shared" ref="Y4838:Y4901" si="2377">(H4838-E4838)/E4838</f>
        <v>1.4122759369907744E-2</v>
      </c>
      <c r="Z4838" s="61">
        <f t="shared" ref="Z4838:Z4901" si="2378">(J4838-I4838)/I4838</f>
        <v>5.8133109347715548E-3</v>
      </c>
      <c r="AA4838" s="67">
        <f t="shared" ref="AA4838:AA4901" si="2379">B4838*(K4838*L4838)+C4838*(1-(K4838*L4838))</f>
        <v>18.096399999999999</v>
      </c>
      <c r="AB4838" s="68">
        <f t="shared" ref="AB4838:AB4901" si="2380">(B4838-N4838)/N4838</f>
        <v>-1.6574585635359743E-3</v>
      </c>
      <c r="AC4838" s="69">
        <f t="shared" ref="AC4838:AC4901" si="2381">(AA4838-N4838)/N4838</f>
        <v>-1.9889502762443468E-4</v>
      </c>
      <c r="AD4838" s="70">
        <f>_xlfn.PERCENTILE.EXC(AC4838:$AC$5675,0.5)</f>
        <v>6.9648556629738317E-2</v>
      </c>
      <c r="AE4838" s="70">
        <f>_xlfn.PERCENTILE.EXC($AC4838:AC$5675,0.35)</f>
        <v>4.4628337041156825E-2</v>
      </c>
      <c r="AF4838" s="71">
        <f t="shared" si="2370"/>
        <v>3.3537653102402934E-2</v>
      </c>
      <c r="AG4838" s="70">
        <f t="shared" si="2371"/>
        <v>-0.13790747770322101</v>
      </c>
      <c r="AH4838" s="70">
        <f t="shared" si="2372"/>
        <v>-0.19477703776040295</v>
      </c>
      <c r="AI4838" s="61" t="str">
        <f t="shared" si="2367"/>
        <v>Safety</v>
      </c>
      <c r="AJ4838" s="68" t="str">
        <f t="shared" si="2368"/>
        <v>Safety</v>
      </c>
      <c r="AK4838" s="72"/>
      <c r="AL4838" s="73"/>
      <c r="AM4838" s="72"/>
      <c r="AN4838" s="73"/>
      <c r="AO4838" s="74"/>
      <c r="AP4838" s="20"/>
      <c r="AQ4838" s="74"/>
      <c r="AR4838" s="20"/>
      <c r="AS4838" s="74"/>
      <c r="AT4838" s="20"/>
      <c r="AU4838" s="74" t="str">
        <f t="shared" si="2359"/>
        <v>00635U</v>
      </c>
      <c r="AV4838" s="20">
        <f t="shared" si="2365"/>
        <v>0</v>
      </c>
      <c r="AW4838" s="74" t="str">
        <f t="shared" si="2360"/>
        <v>00635U</v>
      </c>
      <c r="AX4838" s="20">
        <f t="shared" si="2361"/>
        <v>0</v>
      </c>
      <c r="AY4838" s="20">
        <f t="shared" si="2366"/>
        <v>1</v>
      </c>
      <c r="AZ4838" s="116">
        <v>39289</v>
      </c>
      <c r="BA4838" s="116"/>
      <c r="BB4838" s="20"/>
      <c r="BC4838" s="20"/>
      <c r="BD4838" s="76"/>
      <c r="BE4838" s="77"/>
      <c r="BF4838" s="77"/>
    </row>
    <row r="4839" spans="1:58" s="23" customFormat="1" ht="15.75" customHeight="1" x14ac:dyDescent="0.4">
      <c r="A4839" s="116">
        <v>39287</v>
      </c>
      <c r="B4839" s="112">
        <v>18.18</v>
      </c>
      <c r="C4839" s="112">
        <v>18.14</v>
      </c>
      <c r="D4839" s="112">
        <v>18.260000000000002</v>
      </c>
      <c r="E4839" s="112">
        <v>18.399999999999999</v>
      </c>
      <c r="F4839" s="112">
        <v>18.7</v>
      </c>
      <c r="G4839" s="112">
        <v>18.87</v>
      </c>
      <c r="H4839" s="113">
        <v>18.88</v>
      </c>
      <c r="I4839" s="90">
        <f t="shared" si="2362"/>
        <v>18.172000000000001</v>
      </c>
      <c r="J4839" s="90">
        <f t="shared" si="2363"/>
        <v>18.164000000000001</v>
      </c>
      <c r="K4839" s="114">
        <v>20</v>
      </c>
      <c r="L4839" s="115">
        <v>0.04</v>
      </c>
      <c r="M4839" s="11"/>
      <c r="N4839" s="90">
        <v>18.55</v>
      </c>
      <c r="O4839" s="90">
        <v>18.510000000000002</v>
      </c>
      <c r="P4839" s="90">
        <v>18.59847322395467</v>
      </c>
      <c r="Q4839" s="90">
        <v>18.77</v>
      </c>
      <c r="R4839" s="63">
        <f t="shared" si="2374"/>
        <v>18.558473223954675</v>
      </c>
      <c r="S4839" s="64">
        <f t="shared" si="2373"/>
        <v>0.10350981558596087</v>
      </c>
      <c r="T4839" s="65"/>
      <c r="U4839" s="65">
        <f t="shared" si="2369"/>
        <v>1.0021609940572662</v>
      </c>
      <c r="V4839" s="65">
        <f t="shared" si="2375"/>
        <v>0.99739369875306561</v>
      </c>
      <c r="W4839" s="65">
        <f t="shared" si="2376"/>
        <v>0.98827916888652112</v>
      </c>
      <c r="X4839" s="61">
        <f t="shared" si="2364"/>
        <v>-2.2002200220021533E-3</v>
      </c>
      <c r="Y4839" s="66">
        <f t="shared" si="2377"/>
        <v>2.6086956521739157E-2</v>
      </c>
      <c r="Z4839" s="61">
        <f t="shared" si="2378"/>
        <v>-4.4023772837327311E-4</v>
      </c>
      <c r="AA4839" s="67">
        <f t="shared" si="2379"/>
        <v>18.172000000000001</v>
      </c>
      <c r="AB4839" s="68">
        <f t="shared" si="2380"/>
        <v>-1.9946091644204904E-2</v>
      </c>
      <c r="AC4839" s="69">
        <f t="shared" si="2381"/>
        <v>-2.0377358490566044E-2</v>
      </c>
      <c r="AD4839" s="70">
        <f>_xlfn.PERCENTILE.EXC(AC4839:$AC$5675,0.5)</f>
        <v>6.9729015201586114E-2</v>
      </c>
      <c r="AE4839" s="70">
        <f>_xlfn.PERCENTILE.EXC($AC4839:AC$5675,0.35)</f>
        <v>4.4680827944196096E-2</v>
      </c>
      <c r="AF4839" s="71">
        <f t="shared" si="2370"/>
        <v>3.3777251015794867E-2</v>
      </c>
      <c r="AG4839" s="70">
        <f t="shared" si="2371"/>
        <v>-0.13794349982858728</v>
      </c>
      <c r="AH4839" s="70">
        <f t="shared" si="2372"/>
        <v>-0.1948275897416413</v>
      </c>
      <c r="AI4839" s="61" t="str">
        <f t="shared" si="2367"/>
        <v>Safety</v>
      </c>
      <c r="AJ4839" s="68" t="str">
        <f t="shared" si="2368"/>
        <v>Safety</v>
      </c>
      <c r="AK4839" s="72"/>
      <c r="AL4839" s="73"/>
      <c r="AM4839" s="72"/>
      <c r="AN4839" s="73"/>
      <c r="AO4839" s="74"/>
      <c r="AP4839" s="20"/>
      <c r="AQ4839" s="74"/>
      <c r="AR4839" s="20"/>
      <c r="AS4839" s="74"/>
      <c r="AT4839" s="20"/>
      <c r="AU4839" s="74" t="str">
        <f t="shared" si="2359"/>
        <v>00635U</v>
      </c>
      <c r="AV4839" s="20">
        <f t="shared" si="2365"/>
        <v>0</v>
      </c>
      <c r="AW4839" s="74" t="str">
        <f t="shared" si="2360"/>
        <v>00635U</v>
      </c>
      <c r="AX4839" s="20">
        <f t="shared" si="2361"/>
        <v>0</v>
      </c>
      <c r="AY4839" s="20">
        <f t="shared" si="2366"/>
        <v>1</v>
      </c>
      <c r="AZ4839" s="116">
        <v>39288</v>
      </c>
      <c r="BA4839" s="116"/>
      <c r="BB4839" s="20"/>
      <c r="BC4839" s="20"/>
      <c r="BD4839" s="76"/>
      <c r="BE4839" s="77"/>
      <c r="BF4839" s="77"/>
    </row>
    <row r="4840" spans="1:58" s="23" customFormat="1" ht="15.75" customHeight="1" x14ac:dyDescent="0.4">
      <c r="A4840" s="116">
        <v>39286</v>
      </c>
      <c r="B4840" s="112">
        <v>17.55</v>
      </c>
      <c r="C4840" s="112">
        <v>17.63</v>
      </c>
      <c r="D4840" s="112">
        <v>17.670000000000002</v>
      </c>
      <c r="E4840" s="112">
        <v>17.71</v>
      </c>
      <c r="F4840" s="112">
        <v>17.78</v>
      </c>
      <c r="G4840" s="112">
        <v>17.920000000000002</v>
      </c>
      <c r="H4840" s="113">
        <v>18.079999999999998</v>
      </c>
      <c r="I4840" s="90">
        <f t="shared" si="2362"/>
        <v>17.562799999999999</v>
      </c>
      <c r="J4840" s="90">
        <f t="shared" si="2363"/>
        <v>17.636399999999998</v>
      </c>
      <c r="K4840" s="114">
        <v>21</v>
      </c>
      <c r="L4840" s="115">
        <v>0.04</v>
      </c>
      <c r="M4840" s="11"/>
      <c r="N4840" s="90">
        <v>16.809999999999999</v>
      </c>
      <c r="O4840" s="90">
        <v>17.29</v>
      </c>
      <c r="P4840" s="90">
        <v>17.670037584288028</v>
      </c>
      <c r="Q4840" s="90">
        <v>17.989999999999998</v>
      </c>
      <c r="R4840" s="63">
        <f t="shared" si="2374"/>
        <v>18.150037584288032</v>
      </c>
      <c r="S4840" s="64">
        <f t="shared" si="2373"/>
        <v>-8.2595870206490021E-3</v>
      </c>
      <c r="T4840" s="65"/>
      <c r="U4840" s="65">
        <f t="shared" si="2369"/>
        <v>0.97223828802776169</v>
      </c>
      <c r="V4840" s="65">
        <f t="shared" si="2375"/>
        <v>0.95132791426245955</v>
      </c>
      <c r="W4840" s="65">
        <f t="shared" si="2376"/>
        <v>0.93440800444691496</v>
      </c>
      <c r="X4840" s="61">
        <f t="shared" si="2364"/>
        <v>4.558404558404461E-3</v>
      </c>
      <c r="Y4840" s="66">
        <f t="shared" si="2377"/>
        <v>2.089215132693379E-2</v>
      </c>
      <c r="Z4840" s="61">
        <f t="shared" si="2378"/>
        <v>4.1906757464640603E-3</v>
      </c>
      <c r="AA4840" s="67">
        <f t="shared" si="2379"/>
        <v>17.562800000000003</v>
      </c>
      <c r="AB4840" s="68">
        <f t="shared" si="2380"/>
        <v>4.4021415823914459E-2</v>
      </c>
      <c r="AC4840" s="69">
        <f t="shared" si="2381"/>
        <v>4.4782867340868782E-2</v>
      </c>
      <c r="AD4840" s="70">
        <f>_xlfn.PERCENTILE.EXC(AC4840:$AC$5675,0.5)</f>
        <v>6.9818636041160051E-2</v>
      </c>
      <c r="AE4840" s="70">
        <f>_xlfn.PERCENTILE.EXC($AC4840:AC$5675,0.35)</f>
        <v>4.4775578812535015E-2</v>
      </c>
      <c r="AF4840" s="71">
        <f t="shared" si="2370"/>
        <v>3.3955217709634285E-2</v>
      </c>
      <c r="AG4840" s="70">
        <f t="shared" si="2371"/>
        <v>-0.13797952195395355</v>
      </c>
      <c r="AH4840" s="70">
        <f t="shared" si="2372"/>
        <v>-0.19487814172287968</v>
      </c>
      <c r="AI4840" s="61" t="str">
        <f t="shared" si="2367"/>
        <v>Safety</v>
      </c>
      <c r="AJ4840" s="68" t="str">
        <f t="shared" si="2368"/>
        <v>Short VOL</v>
      </c>
      <c r="AK4840" s="72"/>
      <c r="AL4840" s="73"/>
      <c r="AM4840" s="72"/>
      <c r="AN4840" s="73"/>
      <c r="AO4840" s="74"/>
      <c r="AP4840" s="20"/>
      <c r="AQ4840" s="74"/>
      <c r="AR4840" s="20"/>
      <c r="AS4840" s="74"/>
      <c r="AT4840" s="20"/>
      <c r="AU4840" s="74" t="str">
        <f t="shared" si="2359"/>
        <v>00631L</v>
      </c>
      <c r="AV4840" s="20">
        <f t="shared" si="2365"/>
        <v>1</v>
      </c>
      <c r="AW4840" s="74" t="str">
        <f t="shared" si="2360"/>
        <v>00631L</v>
      </c>
      <c r="AX4840" s="20">
        <f t="shared" si="2361"/>
        <v>1</v>
      </c>
      <c r="AY4840" s="20">
        <f t="shared" si="2366"/>
        <v>1</v>
      </c>
      <c r="AZ4840" s="116">
        <v>39287</v>
      </c>
      <c r="BA4840" s="116"/>
      <c r="BB4840" s="20"/>
      <c r="BC4840" s="20"/>
      <c r="BD4840" s="76"/>
      <c r="BE4840" s="77"/>
      <c r="BF4840" s="77"/>
    </row>
    <row r="4841" spans="1:58" s="23" customFormat="1" ht="15.75" customHeight="1" x14ac:dyDescent="0.4">
      <c r="A4841" s="116">
        <v>39283</v>
      </c>
      <c r="B4841" s="112">
        <v>17.72</v>
      </c>
      <c r="C4841" s="112">
        <v>17.760000000000002</v>
      </c>
      <c r="D4841" s="112">
        <v>17.82</v>
      </c>
      <c r="E4841" s="112">
        <v>17.88</v>
      </c>
      <c r="F4841" s="112">
        <v>17.940000000000001</v>
      </c>
      <c r="G4841" s="112">
        <v>18.097999999999999</v>
      </c>
      <c r="H4841" s="113">
        <v>18.29</v>
      </c>
      <c r="I4841" s="90">
        <f t="shared" si="2362"/>
        <v>17.724799999999998</v>
      </c>
      <c r="J4841" s="90">
        <f t="shared" si="2363"/>
        <v>17.767200000000003</v>
      </c>
      <c r="K4841" s="114">
        <v>22</v>
      </c>
      <c r="L4841" s="115">
        <v>0.04</v>
      </c>
      <c r="M4841" s="11"/>
      <c r="N4841" s="90">
        <v>16.95</v>
      </c>
      <c r="O4841" s="90">
        <v>17.690000000000001</v>
      </c>
      <c r="P4841" s="90">
        <v>17.863846809095158</v>
      </c>
      <c r="Q4841" s="90">
        <v>18.09</v>
      </c>
      <c r="R4841" s="63">
        <f t="shared" si="2374"/>
        <v>18.603846809095163</v>
      </c>
      <c r="S4841" s="64">
        <f t="shared" si="2373"/>
        <v>0.11293499671700583</v>
      </c>
      <c r="T4841" s="65"/>
      <c r="U4841" s="65">
        <f t="shared" si="2369"/>
        <v>0.95816845675522888</v>
      </c>
      <c r="V4841" s="65">
        <f t="shared" si="2375"/>
        <v>0.9488437838243281</v>
      </c>
      <c r="W4841" s="65">
        <f t="shared" si="2376"/>
        <v>0.93698175787728022</v>
      </c>
      <c r="X4841" s="61">
        <f t="shared" si="2364"/>
        <v>2.2573363431152766E-3</v>
      </c>
      <c r="Y4841" s="66">
        <f t="shared" si="2377"/>
        <v>2.2930648769574954E-2</v>
      </c>
      <c r="Z4841" s="61">
        <f t="shared" si="2378"/>
        <v>2.3921285430585516E-3</v>
      </c>
      <c r="AA4841" s="67">
        <f t="shared" si="2379"/>
        <v>17.724799999999998</v>
      </c>
      <c r="AB4841" s="68">
        <f t="shared" si="2380"/>
        <v>4.54277286135693E-2</v>
      </c>
      <c r="AC4841" s="69">
        <f t="shared" si="2381"/>
        <v>4.5710914454277232E-2</v>
      </c>
      <c r="AD4841" s="70">
        <f>_xlfn.PERCENTILE.EXC(AC4841:$AC$5675,0.5)</f>
        <v>6.9908256880733988E-2</v>
      </c>
      <c r="AE4841" s="70">
        <f>_xlfn.PERCENTILE.EXC($AC4841:AC$5675,0.35)</f>
        <v>4.4796813342014734E-2</v>
      </c>
      <c r="AF4841" s="71">
        <f t="shared" si="2370"/>
        <v>3.3921512554373513E-2</v>
      </c>
      <c r="AG4841" s="70">
        <f t="shared" si="2371"/>
        <v>-0.13801554407931982</v>
      </c>
      <c r="AH4841" s="70">
        <f t="shared" si="2372"/>
        <v>-0.19492869370411806</v>
      </c>
      <c r="AI4841" s="61" t="str">
        <f t="shared" si="2367"/>
        <v>Safety</v>
      </c>
      <c r="AJ4841" s="68" t="str">
        <f t="shared" si="2368"/>
        <v>Short VOL</v>
      </c>
      <c r="AK4841" s="72"/>
      <c r="AL4841" s="73"/>
      <c r="AM4841" s="72"/>
      <c r="AN4841" s="73"/>
      <c r="AO4841" s="74"/>
      <c r="AP4841" s="20"/>
      <c r="AQ4841" s="74"/>
      <c r="AR4841" s="20"/>
      <c r="AS4841" s="74"/>
      <c r="AT4841" s="20"/>
      <c r="AU4841" s="74" t="str">
        <f t="shared" si="2359"/>
        <v>00631L</v>
      </c>
      <c r="AV4841" s="20">
        <f t="shared" si="2365"/>
        <v>1</v>
      </c>
      <c r="AW4841" s="74" t="str">
        <f t="shared" si="2360"/>
        <v>00631L</v>
      </c>
      <c r="AX4841" s="20">
        <f t="shared" si="2361"/>
        <v>1</v>
      </c>
      <c r="AY4841" s="20">
        <f t="shared" si="2366"/>
        <v>1</v>
      </c>
      <c r="AZ4841" s="116">
        <v>39286</v>
      </c>
      <c r="BA4841" s="116"/>
      <c r="BB4841" s="20"/>
      <c r="BC4841" s="20"/>
      <c r="BD4841" s="76"/>
      <c r="BE4841" s="77"/>
      <c r="BF4841" s="77"/>
    </row>
    <row r="4842" spans="1:58" s="23" customFormat="1" ht="15.75" customHeight="1" x14ac:dyDescent="0.4">
      <c r="A4842" s="116">
        <v>39282</v>
      </c>
      <c r="B4842" s="112">
        <v>17.18</v>
      </c>
      <c r="C4842" s="112">
        <v>17.36</v>
      </c>
      <c r="D4842" s="112">
        <v>17.38</v>
      </c>
      <c r="E4842" s="112">
        <v>17.510000000000002</v>
      </c>
      <c r="F4842" s="112">
        <v>17.59</v>
      </c>
      <c r="G4842" s="112">
        <v>17.744</v>
      </c>
      <c r="H4842" s="113">
        <v>17.93</v>
      </c>
      <c r="I4842" s="90">
        <f t="shared" si="2362"/>
        <v>17.194399999999998</v>
      </c>
      <c r="J4842" s="90">
        <f t="shared" si="2363"/>
        <v>17.361599999999999</v>
      </c>
      <c r="K4842" s="114">
        <v>23</v>
      </c>
      <c r="L4842" s="115">
        <v>0.04</v>
      </c>
      <c r="M4842" s="11"/>
      <c r="N4842" s="90">
        <v>15.23</v>
      </c>
      <c r="O4842" s="90">
        <v>16.63</v>
      </c>
      <c r="P4842" s="90">
        <v>17.038539406878929</v>
      </c>
      <c r="Q4842" s="90">
        <v>17.399999999999999</v>
      </c>
      <c r="R4842" s="63">
        <f t="shared" si="2374"/>
        <v>18.438539406878927</v>
      </c>
      <c r="S4842" s="64">
        <f t="shared" si="2373"/>
        <v>-4.8124999999999973E-2</v>
      </c>
      <c r="T4842" s="65"/>
      <c r="U4842" s="65">
        <f t="shared" si="2369"/>
        <v>0.91581479254359599</v>
      </c>
      <c r="V4842" s="65">
        <f t="shared" si="2375"/>
        <v>0.89385596008606405</v>
      </c>
      <c r="W4842" s="65">
        <f t="shared" si="2376"/>
        <v>0.87528735632183918</v>
      </c>
      <c r="X4842" s="61">
        <f t="shared" si="2364"/>
        <v>1.0477299185098935E-2</v>
      </c>
      <c r="Y4842" s="66">
        <f t="shared" si="2377"/>
        <v>2.3986293546544725E-2</v>
      </c>
      <c r="Z4842" s="61">
        <f t="shared" si="2378"/>
        <v>9.7240962173731644E-3</v>
      </c>
      <c r="AA4842" s="67">
        <f t="shared" si="2379"/>
        <v>17.194399999999998</v>
      </c>
      <c r="AB4842" s="68">
        <f t="shared" si="2380"/>
        <v>0.12803676953381479</v>
      </c>
      <c r="AC4842" s="69">
        <f t="shared" si="2381"/>
        <v>0.12898227183191055</v>
      </c>
      <c r="AD4842" s="70">
        <f>_xlfn.PERCENTILE.EXC(AC4842:$AC$5675,0.5)</f>
        <v>6.9950377502632555E-2</v>
      </c>
      <c r="AE4842" s="70">
        <f>_xlfn.PERCENTILE.EXC($AC4842:AC$5675,0.35)</f>
        <v>4.4703645344119032E-2</v>
      </c>
      <c r="AF4842" s="71">
        <f t="shared" si="2370"/>
        <v>3.3837087235447504E-2</v>
      </c>
      <c r="AG4842" s="70">
        <f t="shared" si="2371"/>
        <v>-0.13805156620468606</v>
      </c>
      <c r="AH4842" s="70">
        <f t="shared" si="2372"/>
        <v>-0.19497924568535641</v>
      </c>
      <c r="AI4842" s="61" t="str">
        <f t="shared" si="2367"/>
        <v>Short VOL</v>
      </c>
      <c r="AJ4842" s="68" t="str">
        <f t="shared" si="2368"/>
        <v>Short VOL</v>
      </c>
      <c r="AK4842" s="72"/>
      <c r="AL4842" s="73"/>
      <c r="AM4842" s="72"/>
      <c r="AN4842" s="73"/>
      <c r="AO4842" s="74"/>
      <c r="AP4842" s="20"/>
      <c r="AQ4842" s="74"/>
      <c r="AR4842" s="20"/>
      <c r="AS4842" s="74"/>
      <c r="AT4842" s="20"/>
      <c r="AU4842" s="74" t="str">
        <f t="shared" si="2359"/>
        <v>00631L</v>
      </c>
      <c r="AV4842" s="20">
        <f t="shared" si="2365"/>
        <v>1</v>
      </c>
      <c r="AW4842" s="74" t="str">
        <f t="shared" si="2360"/>
        <v>00631L</v>
      </c>
      <c r="AX4842" s="20">
        <f t="shared" si="2361"/>
        <v>1</v>
      </c>
      <c r="AY4842" s="20">
        <f t="shared" si="2366"/>
        <v>1</v>
      </c>
      <c r="AZ4842" s="116">
        <v>39283</v>
      </c>
      <c r="BA4842" s="116"/>
      <c r="BB4842" s="20"/>
      <c r="BC4842" s="20"/>
      <c r="BD4842" s="76"/>
      <c r="BE4842" s="77"/>
      <c r="BF4842" s="77"/>
    </row>
    <row r="4843" spans="1:58" s="23" customFormat="1" ht="15.75" customHeight="1" x14ac:dyDescent="0.4">
      <c r="A4843" s="116">
        <v>39281</v>
      </c>
      <c r="B4843" s="112">
        <v>17.37</v>
      </c>
      <c r="C4843" s="112">
        <v>17.420000000000002</v>
      </c>
      <c r="D4843" s="112">
        <v>17.45</v>
      </c>
      <c r="E4843" s="112">
        <v>17.53</v>
      </c>
      <c r="F4843" s="112">
        <v>17.61</v>
      </c>
      <c r="G4843" s="112">
        <v>17.678000000000001</v>
      </c>
      <c r="H4843" s="113">
        <v>17.760000000000002</v>
      </c>
      <c r="I4843" s="90">
        <f t="shared" si="2362"/>
        <v>17.372</v>
      </c>
      <c r="J4843" s="90">
        <f t="shared" si="2363"/>
        <v>17.421200000000002</v>
      </c>
      <c r="K4843" s="114">
        <v>24</v>
      </c>
      <c r="L4843" s="115">
        <v>0.04</v>
      </c>
      <c r="M4843" s="11"/>
      <c r="N4843" s="90">
        <v>16</v>
      </c>
      <c r="O4843" s="90">
        <v>17.079999999999998</v>
      </c>
      <c r="P4843" s="90">
        <v>17.39575866576352</v>
      </c>
      <c r="Q4843" s="90">
        <v>17.690000000000001</v>
      </c>
      <c r="R4843" s="63">
        <f t="shared" si="2374"/>
        <v>18.475758665763522</v>
      </c>
      <c r="S4843" s="64">
        <f t="shared" si="2373"/>
        <v>2.3672424824056251E-2</v>
      </c>
      <c r="T4843" s="65"/>
      <c r="U4843" s="65">
        <f t="shared" si="2369"/>
        <v>0.93676814988290402</v>
      </c>
      <c r="V4843" s="65">
        <f t="shared" si="2375"/>
        <v>0.91976442691686089</v>
      </c>
      <c r="W4843" s="65">
        <f t="shared" si="2376"/>
        <v>0.90446579988694176</v>
      </c>
      <c r="X4843" s="61">
        <f t="shared" si="2364"/>
        <v>2.8785261945884115E-3</v>
      </c>
      <c r="Y4843" s="66">
        <f t="shared" si="2377"/>
        <v>1.3120365088419876E-2</v>
      </c>
      <c r="Z4843" s="61">
        <f t="shared" si="2378"/>
        <v>2.8321436794843755E-3</v>
      </c>
      <c r="AA4843" s="67">
        <f t="shared" si="2379"/>
        <v>17.372</v>
      </c>
      <c r="AB4843" s="68">
        <f t="shared" si="2380"/>
        <v>8.5625000000000062E-2</v>
      </c>
      <c r="AC4843" s="69">
        <f t="shared" si="2381"/>
        <v>8.5749999999999993E-2</v>
      </c>
      <c r="AD4843" s="70">
        <f>_xlfn.PERCENTILE.EXC(AC4843:$AC$5675,0.5)</f>
        <v>6.9908256880733988E-2</v>
      </c>
      <c r="AE4843" s="70">
        <f>_xlfn.PERCENTILE.EXC($AC4843:AC$5675,0.35)</f>
        <v>4.4634593993325894E-2</v>
      </c>
      <c r="AF4843" s="71">
        <f t="shared" si="2370"/>
        <v>3.3732373851055389E-2</v>
      </c>
      <c r="AG4843" s="70">
        <f t="shared" si="2371"/>
        <v>-0.13808758833005233</v>
      </c>
      <c r="AH4843" s="70">
        <f t="shared" si="2372"/>
        <v>-0.19502979766659478</v>
      </c>
      <c r="AI4843" s="61" t="str">
        <f t="shared" si="2367"/>
        <v>Short VOL</v>
      </c>
      <c r="AJ4843" s="68" t="str">
        <f t="shared" si="2368"/>
        <v>Short VOL</v>
      </c>
      <c r="AK4843" s="72"/>
      <c r="AL4843" s="73"/>
      <c r="AM4843" s="72"/>
      <c r="AN4843" s="73"/>
      <c r="AO4843" s="74"/>
      <c r="AP4843" s="20"/>
      <c r="AQ4843" s="74"/>
      <c r="AR4843" s="20"/>
      <c r="AS4843" s="74"/>
      <c r="AT4843" s="20"/>
      <c r="AU4843" s="74" t="str">
        <f t="shared" si="2359"/>
        <v>00631L</v>
      </c>
      <c r="AV4843" s="20">
        <f t="shared" si="2365"/>
        <v>1</v>
      </c>
      <c r="AW4843" s="74" t="str">
        <f t="shared" si="2360"/>
        <v>00631L</v>
      </c>
      <c r="AX4843" s="20">
        <f t="shared" si="2361"/>
        <v>1</v>
      </c>
      <c r="AY4843" s="20">
        <f t="shared" si="2366"/>
        <v>1</v>
      </c>
      <c r="AZ4843" s="116">
        <v>39282</v>
      </c>
      <c r="BA4843" s="116"/>
      <c r="BB4843" s="20"/>
      <c r="BC4843" s="20"/>
      <c r="BD4843" s="76"/>
      <c r="BE4843" s="77"/>
      <c r="BF4843" s="77"/>
    </row>
    <row r="4844" spans="1:58" s="23" customFormat="1" ht="15.75" customHeight="1" x14ac:dyDescent="0.4">
      <c r="A4844" s="116">
        <v>39280</v>
      </c>
      <c r="B4844" s="112">
        <v>15.57</v>
      </c>
      <c r="C4844" s="112">
        <v>16.84</v>
      </c>
      <c r="D4844" s="112">
        <v>16.97</v>
      </c>
      <c r="E4844" s="112">
        <v>17.09</v>
      </c>
      <c r="F4844" s="112">
        <v>17.190000000000001</v>
      </c>
      <c r="G4844" s="112">
        <v>17.21</v>
      </c>
      <c r="H4844" s="113">
        <v>17.295999999999999</v>
      </c>
      <c r="I4844" s="90">
        <f t="shared" si="2362"/>
        <v>16.84</v>
      </c>
      <c r="J4844" s="90">
        <f t="shared" si="2363"/>
        <v>16.97</v>
      </c>
      <c r="K4844" s="114">
        <v>0</v>
      </c>
      <c r="L4844" s="115">
        <v>5.2631578947368418E-2</v>
      </c>
      <c r="M4844" s="11"/>
      <c r="N4844" s="90">
        <v>15.63</v>
      </c>
      <c r="O4844" s="90">
        <v>16.78</v>
      </c>
      <c r="P4844" s="90">
        <v>17.097137241835249</v>
      </c>
      <c r="Q4844" s="90">
        <v>17.399999999999999</v>
      </c>
      <c r="R4844" s="63">
        <f t="shared" si="2374"/>
        <v>18.247137241835247</v>
      </c>
      <c r="S4844" s="64">
        <f t="shared" si="2373"/>
        <v>2.5657472738935807E-3</v>
      </c>
      <c r="T4844" s="65"/>
      <c r="U4844" s="65">
        <f t="shared" si="2369"/>
        <v>0.93146603098927294</v>
      </c>
      <c r="V4844" s="65">
        <f t="shared" si="2375"/>
        <v>0.91418813447637959</v>
      </c>
      <c r="W4844" s="65">
        <f t="shared" si="2376"/>
        <v>0.89827586206896559</v>
      </c>
      <c r="X4844" s="61">
        <f t="shared" si="2364"/>
        <v>8.1567116249197144E-2</v>
      </c>
      <c r="Y4844" s="66">
        <f t="shared" si="2377"/>
        <v>1.2053832650672881E-2</v>
      </c>
      <c r="Z4844" s="61">
        <f t="shared" si="2378"/>
        <v>7.719714964370487E-3</v>
      </c>
      <c r="AA4844" s="67">
        <f t="shared" si="2379"/>
        <v>16.84</v>
      </c>
      <c r="AB4844" s="68">
        <f t="shared" si="2380"/>
        <v>-3.8387715930902427E-3</v>
      </c>
      <c r="AC4844" s="69">
        <f t="shared" si="2381"/>
        <v>7.74152271273192E-2</v>
      </c>
      <c r="AD4844" s="70">
        <f>_xlfn.PERCENTILE.EXC(AC4844:$AC$5675,0.5)</f>
        <v>6.9818636041160051E-2</v>
      </c>
      <c r="AE4844" s="70">
        <f>_xlfn.PERCENTILE.EXC($AC4844:AC$5675,0.35)</f>
        <v>4.4625834260289196E-2</v>
      </c>
      <c r="AF4844" s="71">
        <f t="shared" si="2370"/>
        <v>3.3627660466663274E-2</v>
      </c>
      <c r="AG4844" s="70">
        <f t="shared" si="2371"/>
        <v>-0.1381236104554186</v>
      </c>
      <c r="AH4844" s="70">
        <f t="shared" si="2372"/>
        <v>-0.19508034964783313</v>
      </c>
      <c r="AI4844" s="61" t="str">
        <f t="shared" si="2367"/>
        <v>Short VOL</v>
      </c>
      <c r="AJ4844" s="68" t="str">
        <f t="shared" si="2368"/>
        <v>Short VOL</v>
      </c>
      <c r="AK4844" s="72"/>
      <c r="AL4844" s="73"/>
      <c r="AM4844" s="72"/>
      <c r="AN4844" s="73"/>
      <c r="AO4844" s="74"/>
      <c r="AP4844" s="20"/>
      <c r="AQ4844" s="74"/>
      <c r="AR4844" s="20"/>
      <c r="AS4844" s="74"/>
      <c r="AT4844" s="20"/>
      <c r="AU4844" s="74" t="str">
        <f t="shared" si="2359"/>
        <v>00631L</v>
      </c>
      <c r="AV4844" s="20">
        <f t="shared" si="2365"/>
        <v>1</v>
      </c>
      <c r="AW4844" s="74" t="str">
        <f t="shared" si="2360"/>
        <v>00631L</v>
      </c>
      <c r="AX4844" s="20">
        <f t="shared" si="2361"/>
        <v>1</v>
      </c>
      <c r="AY4844" s="20">
        <f t="shared" si="2366"/>
        <v>1</v>
      </c>
      <c r="AZ4844" s="116">
        <v>39281</v>
      </c>
      <c r="BA4844" s="116"/>
      <c r="BB4844" s="20"/>
      <c r="BC4844" s="20"/>
      <c r="BD4844" s="76"/>
      <c r="BE4844" s="77"/>
      <c r="BF4844" s="77"/>
    </row>
    <row r="4845" spans="1:58" s="23" customFormat="1" ht="15.75" customHeight="1" x14ac:dyDescent="0.4">
      <c r="A4845" s="116">
        <v>39279</v>
      </c>
      <c r="B4845" s="112">
        <v>15.67</v>
      </c>
      <c r="C4845" s="112">
        <v>16.7</v>
      </c>
      <c r="D4845" s="112">
        <v>16.8</v>
      </c>
      <c r="E4845" s="112">
        <v>16.97</v>
      </c>
      <c r="F4845" s="112">
        <v>16.989999999999998</v>
      </c>
      <c r="G4845" s="112">
        <v>17.05</v>
      </c>
      <c r="H4845" s="113">
        <v>17.117999999999999</v>
      </c>
      <c r="I4845" s="90">
        <f t="shared" si="2362"/>
        <v>16.645789473684211</v>
      </c>
      <c r="J4845" s="90">
        <f t="shared" si="2363"/>
        <v>16.794736842105262</v>
      </c>
      <c r="K4845" s="114">
        <v>1</v>
      </c>
      <c r="L4845" s="115">
        <v>5.2631578947368418E-2</v>
      </c>
      <c r="M4845" s="11"/>
      <c r="N4845" s="90">
        <v>15.59</v>
      </c>
      <c r="O4845" s="90">
        <v>16.71</v>
      </c>
      <c r="P4845" s="90">
        <v>17.018066224575076</v>
      </c>
      <c r="Q4845" s="90">
        <v>17.3</v>
      </c>
      <c r="R4845" s="63">
        <f t="shared" si="2374"/>
        <v>18.138066224575073</v>
      </c>
      <c r="S4845" s="64">
        <f t="shared" si="2373"/>
        <v>2.9042904290429009E-2</v>
      </c>
      <c r="T4845" s="65"/>
      <c r="U4845" s="65">
        <f t="shared" si="2369"/>
        <v>0.93297426690604424</v>
      </c>
      <c r="V4845" s="65">
        <f t="shared" si="2375"/>
        <v>0.91608528220951069</v>
      </c>
      <c r="W4845" s="65">
        <f t="shared" si="2376"/>
        <v>0.90115606936416182</v>
      </c>
      <c r="X4845" s="61">
        <f t="shared" si="2364"/>
        <v>6.5730695596681515E-2</v>
      </c>
      <c r="Y4845" s="66">
        <f t="shared" si="2377"/>
        <v>8.7212728344136532E-3</v>
      </c>
      <c r="Z4845" s="61">
        <f t="shared" si="2378"/>
        <v>8.9480507161601806E-3</v>
      </c>
      <c r="AA4845" s="67">
        <f t="shared" si="2379"/>
        <v>16.645789473684211</v>
      </c>
      <c r="AB4845" s="68">
        <f t="shared" si="2380"/>
        <v>5.1314945477870478E-3</v>
      </c>
      <c r="AC4845" s="69">
        <f t="shared" si="2381"/>
        <v>6.7722224097768499E-2</v>
      </c>
      <c r="AD4845" s="70">
        <f>_xlfn.PERCENTILE.EXC(AC4845:$AC$5675,0.5)</f>
        <v>6.9729015201586114E-2</v>
      </c>
      <c r="AE4845" s="70">
        <f>_xlfn.PERCENTILE.EXC($AC4845:AC$5675,0.35)</f>
        <v>4.4617074527252505E-2</v>
      </c>
      <c r="AF4845" s="71">
        <f t="shared" si="2370"/>
        <v>3.3537779619793623E-2</v>
      </c>
      <c r="AG4845" s="70">
        <f t="shared" si="2371"/>
        <v>-0.13815963258078487</v>
      </c>
      <c r="AH4845" s="70">
        <f t="shared" si="2372"/>
        <v>-0.19513090162907151</v>
      </c>
      <c r="AI4845" s="61" t="str">
        <f t="shared" si="2367"/>
        <v>Safety</v>
      </c>
      <c r="AJ4845" s="68" t="str">
        <f t="shared" si="2368"/>
        <v>Short VOL</v>
      </c>
      <c r="AK4845" s="72"/>
      <c r="AL4845" s="73"/>
      <c r="AM4845" s="72"/>
      <c r="AN4845" s="73"/>
      <c r="AO4845" s="74"/>
      <c r="AP4845" s="20"/>
      <c r="AQ4845" s="74"/>
      <c r="AR4845" s="20"/>
      <c r="AS4845" s="74"/>
      <c r="AT4845" s="20"/>
      <c r="AU4845" s="74" t="str">
        <f t="shared" si="2359"/>
        <v>00631L</v>
      </c>
      <c r="AV4845" s="20">
        <f t="shared" si="2365"/>
        <v>1</v>
      </c>
      <c r="AW4845" s="74" t="str">
        <f t="shared" si="2360"/>
        <v>00631L</v>
      </c>
      <c r="AX4845" s="20">
        <f t="shared" si="2361"/>
        <v>1</v>
      </c>
      <c r="AY4845" s="20">
        <f t="shared" si="2366"/>
        <v>1</v>
      </c>
      <c r="AZ4845" s="116">
        <v>39280</v>
      </c>
      <c r="BA4845" s="116"/>
      <c r="BB4845" s="20"/>
      <c r="BC4845" s="20"/>
      <c r="BD4845" s="76"/>
      <c r="BE4845" s="77"/>
      <c r="BF4845" s="77"/>
    </row>
    <row r="4846" spans="1:58" s="23" customFormat="1" ht="15.75" customHeight="1" x14ac:dyDescent="0.4">
      <c r="A4846" s="116">
        <v>39276</v>
      </c>
      <c r="B4846" s="112">
        <v>15.45</v>
      </c>
      <c r="C4846" s="112">
        <v>16.5</v>
      </c>
      <c r="D4846" s="112">
        <v>16.66</v>
      </c>
      <c r="E4846" s="112">
        <v>16.7</v>
      </c>
      <c r="F4846" s="112">
        <v>16.77</v>
      </c>
      <c r="G4846" s="112">
        <v>16.850000000000001</v>
      </c>
      <c r="H4846" s="113">
        <v>16.931000000000001</v>
      </c>
      <c r="I4846" s="90">
        <f t="shared" si="2362"/>
        <v>16.389473684210525</v>
      </c>
      <c r="J4846" s="90">
        <f t="shared" si="2363"/>
        <v>16.643157894736841</v>
      </c>
      <c r="K4846" s="114">
        <v>2</v>
      </c>
      <c r="L4846" s="115">
        <v>5.2631578947368418E-2</v>
      </c>
      <c r="M4846" s="11"/>
      <c r="N4846" s="90">
        <v>15.15</v>
      </c>
      <c r="O4846" s="90">
        <v>16.5</v>
      </c>
      <c r="P4846" s="90">
        <v>16.813171802805911</v>
      </c>
      <c r="Q4846" s="90">
        <v>17.09</v>
      </c>
      <c r="R4846" s="63">
        <f t="shared" si="2374"/>
        <v>18.163171802805913</v>
      </c>
      <c r="S4846" s="64">
        <f t="shared" si="2373"/>
        <v>-2.5096525096525019E-2</v>
      </c>
      <c r="T4846" s="65"/>
      <c r="U4846" s="65">
        <f t="shared" si="2369"/>
        <v>0.91818181818181821</v>
      </c>
      <c r="V4846" s="65">
        <f t="shared" si="2375"/>
        <v>0.90107923583292304</v>
      </c>
      <c r="W4846" s="65">
        <f t="shared" si="2376"/>
        <v>0.88648332358104154</v>
      </c>
      <c r="X4846" s="61">
        <f t="shared" si="2364"/>
        <v>6.7961165048543742E-2</v>
      </c>
      <c r="Y4846" s="66">
        <f t="shared" si="2377"/>
        <v>1.3832335329341416E-2</v>
      </c>
      <c r="Z4846" s="61">
        <f t="shared" si="2378"/>
        <v>1.5478484264611457E-2</v>
      </c>
      <c r="AA4846" s="67">
        <f t="shared" si="2379"/>
        <v>16.389473684210525</v>
      </c>
      <c r="AB4846" s="68">
        <f t="shared" si="2380"/>
        <v>1.9801980198019733E-2</v>
      </c>
      <c r="AC4846" s="69">
        <f t="shared" si="2381"/>
        <v>8.1813444502344873E-2</v>
      </c>
      <c r="AD4846" s="70">
        <f>_xlfn.PERCENTILE.EXC(AC4846:$AC$5675,0.5)</f>
        <v>6.9818636041160051E-2</v>
      </c>
      <c r="AE4846" s="70">
        <f>_xlfn.PERCENTILE.EXC($AC4846:AC$5675,0.35)</f>
        <v>4.4518084707646149E-2</v>
      </c>
      <c r="AF4846" s="71">
        <f t="shared" si="2370"/>
        <v>3.3536893998058773E-2</v>
      </c>
      <c r="AG4846" s="70">
        <f t="shared" si="2371"/>
        <v>-0.13819565470615111</v>
      </c>
      <c r="AH4846" s="70">
        <f t="shared" si="2372"/>
        <v>-0.19518145361030986</v>
      </c>
      <c r="AI4846" s="61" t="str">
        <f t="shared" si="2367"/>
        <v>Short VOL</v>
      </c>
      <c r="AJ4846" s="68" t="str">
        <f t="shared" si="2368"/>
        <v>Short VOL</v>
      </c>
      <c r="AK4846" s="72"/>
      <c r="AL4846" s="73"/>
      <c r="AM4846" s="72"/>
      <c r="AN4846" s="73"/>
      <c r="AO4846" s="74"/>
      <c r="AP4846" s="20"/>
      <c r="AQ4846" s="74"/>
      <c r="AR4846" s="20"/>
      <c r="AS4846" s="74"/>
      <c r="AT4846" s="20"/>
      <c r="AU4846" s="74" t="str">
        <f t="shared" si="2359"/>
        <v>00631L</v>
      </c>
      <c r="AV4846" s="20">
        <f t="shared" si="2365"/>
        <v>1</v>
      </c>
      <c r="AW4846" s="74" t="str">
        <f t="shared" si="2360"/>
        <v>00631L</v>
      </c>
      <c r="AX4846" s="20">
        <f t="shared" si="2361"/>
        <v>1</v>
      </c>
      <c r="AY4846" s="20">
        <f t="shared" si="2366"/>
        <v>1</v>
      </c>
      <c r="AZ4846" s="116">
        <v>39279</v>
      </c>
      <c r="BA4846" s="116"/>
      <c r="BB4846" s="20"/>
      <c r="BC4846" s="20"/>
      <c r="BD4846" s="76"/>
      <c r="BE4846" s="77"/>
      <c r="BF4846" s="77"/>
    </row>
    <row r="4847" spans="1:58" s="23" customFormat="1" ht="15.75" customHeight="1" x14ac:dyDescent="0.4">
      <c r="A4847" s="116">
        <v>39275</v>
      </c>
      <c r="B4847" s="112">
        <v>15.47</v>
      </c>
      <c r="C4847" s="112">
        <v>16.420000000000002</v>
      </c>
      <c r="D4847" s="112">
        <v>16.45</v>
      </c>
      <c r="E4847" s="112">
        <v>16.579999999999998</v>
      </c>
      <c r="F4847" s="112">
        <v>16.62</v>
      </c>
      <c r="G4847" s="112">
        <v>16.64</v>
      </c>
      <c r="H4847" s="113">
        <v>16.707999999999998</v>
      </c>
      <c r="I4847" s="90">
        <f t="shared" si="2362"/>
        <v>16.270000000000003</v>
      </c>
      <c r="J4847" s="90">
        <f t="shared" si="2363"/>
        <v>16.445263157894736</v>
      </c>
      <c r="K4847" s="114">
        <v>3</v>
      </c>
      <c r="L4847" s="115">
        <v>5.2631578947368418E-2</v>
      </c>
      <c r="M4847" s="11"/>
      <c r="N4847" s="90">
        <v>15.54</v>
      </c>
      <c r="O4847" s="90">
        <v>16.55</v>
      </c>
      <c r="P4847" s="90">
        <v>16.799144514201139</v>
      </c>
      <c r="Q4847" s="90">
        <v>17.059999999999999</v>
      </c>
      <c r="R4847" s="63">
        <f t="shared" si="2374"/>
        <v>17.809144514201144</v>
      </c>
      <c r="S4847" s="64">
        <f t="shared" si="2373"/>
        <v>-6.6105769230769315E-2</v>
      </c>
      <c r="T4847" s="65"/>
      <c r="U4847" s="65">
        <f t="shared" si="2369"/>
        <v>0.9389728096676736</v>
      </c>
      <c r="V4847" s="65">
        <f t="shared" si="2375"/>
        <v>0.92504710503938326</v>
      </c>
      <c r="W4847" s="65">
        <f t="shared" si="2376"/>
        <v>0.91090269636576793</v>
      </c>
      <c r="X4847" s="61">
        <f t="shared" si="2364"/>
        <v>6.1409179056237946E-2</v>
      </c>
      <c r="Y4847" s="66">
        <f t="shared" si="2377"/>
        <v>7.720144752714121E-3</v>
      </c>
      <c r="Z4847" s="61">
        <f t="shared" si="2378"/>
        <v>1.0772167049461155E-2</v>
      </c>
      <c r="AA4847" s="67">
        <f t="shared" si="2379"/>
        <v>16.27</v>
      </c>
      <c r="AB4847" s="68">
        <f t="shared" si="2380"/>
        <v>-4.5045045045044091E-3</v>
      </c>
      <c r="AC4847" s="69">
        <f t="shared" si="2381"/>
        <v>4.6975546975547004E-2</v>
      </c>
      <c r="AD4847" s="70">
        <f>_xlfn.PERCENTILE.EXC(AC4847:$AC$5675,0.5)</f>
        <v>6.9729015201586114E-2</v>
      </c>
      <c r="AE4847" s="70">
        <f>_xlfn.PERCENTILE.EXC($AC4847:AC$5675,0.35)</f>
        <v>4.4298788105947007E-2</v>
      </c>
      <c r="AF4847" s="71">
        <f t="shared" si="2370"/>
        <v>3.3536008376323916E-2</v>
      </c>
      <c r="AG4847" s="70">
        <f t="shared" si="2371"/>
        <v>-0.13823167683151738</v>
      </c>
      <c r="AH4847" s="70">
        <f t="shared" si="2372"/>
        <v>-0.19523200559154824</v>
      </c>
      <c r="AI4847" s="61" t="str">
        <f t="shared" si="2367"/>
        <v>Safety</v>
      </c>
      <c r="AJ4847" s="68" t="str">
        <f t="shared" si="2368"/>
        <v>Short VOL</v>
      </c>
      <c r="AK4847" s="72"/>
      <c r="AL4847" s="73"/>
      <c r="AM4847" s="72"/>
      <c r="AN4847" s="73"/>
      <c r="AO4847" s="74"/>
      <c r="AP4847" s="20"/>
      <c r="AQ4847" s="74"/>
      <c r="AR4847" s="20"/>
      <c r="AS4847" s="74"/>
      <c r="AT4847" s="20"/>
      <c r="AU4847" s="74" t="str">
        <f t="shared" si="2359"/>
        <v>00631L</v>
      </c>
      <c r="AV4847" s="20">
        <f t="shared" si="2365"/>
        <v>1</v>
      </c>
      <c r="AW4847" s="74" t="str">
        <f t="shared" si="2360"/>
        <v>00631L</v>
      </c>
      <c r="AX4847" s="20">
        <f t="shared" si="2361"/>
        <v>1</v>
      </c>
      <c r="AY4847" s="20">
        <f t="shared" si="2366"/>
        <v>1</v>
      </c>
      <c r="AZ4847" s="116">
        <v>39276</v>
      </c>
      <c r="BA4847" s="116"/>
      <c r="BB4847" s="20"/>
      <c r="BC4847" s="20"/>
      <c r="BD4847" s="76"/>
      <c r="BE4847" s="77"/>
      <c r="BF4847" s="77"/>
    </row>
    <row r="4848" spans="1:58" s="23" customFormat="1" ht="15.75" customHeight="1" x14ac:dyDescent="0.4">
      <c r="A4848" s="116">
        <v>39274</v>
      </c>
      <c r="B4848" s="112">
        <v>16.239999999999998</v>
      </c>
      <c r="C4848" s="112">
        <v>16.649999999999999</v>
      </c>
      <c r="D4848" s="112">
        <v>16.73</v>
      </c>
      <c r="E4848" s="112">
        <v>16.73</v>
      </c>
      <c r="F4848" s="112">
        <v>16.71</v>
      </c>
      <c r="G4848" s="112">
        <v>16.739999999999998</v>
      </c>
      <c r="H4848" s="113">
        <v>16.780999999999999</v>
      </c>
      <c r="I4848" s="90">
        <f t="shared" si="2362"/>
        <v>16.563684210526315</v>
      </c>
      <c r="J4848" s="90">
        <f t="shared" si="2363"/>
        <v>16.713157894736842</v>
      </c>
      <c r="K4848" s="114">
        <v>4</v>
      </c>
      <c r="L4848" s="115">
        <v>5.2631578947368418E-2</v>
      </c>
      <c r="M4848" s="11"/>
      <c r="N4848" s="90">
        <v>16.64</v>
      </c>
      <c r="O4848" s="90">
        <v>17.059999999999999</v>
      </c>
      <c r="P4848" s="90">
        <v>17.096181538331443</v>
      </c>
      <c r="Q4848" s="90">
        <v>17.3</v>
      </c>
      <c r="R4848" s="63">
        <f t="shared" si="2374"/>
        <v>17.516181538331438</v>
      </c>
      <c r="S4848" s="64">
        <f t="shared" si="2373"/>
        <v>-5.2931132612407499E-2</v>
      </c>
      <c r="T4848" s="65"/>
      <c r="U4848" s="65">
        <f t="shared" si="2369"/>
        <v>0.97538100820633067</v>
      </c>
      <c r="V4848" s="65">
        <f t="shared" si="2375"/>
        <v>0.97331675863942857</v>
      </c>
      <c r="W4848" s="65">
        <f t="shared" si="2376"/>
        <v>0.96184971098265892</v>
      </c>
      <c r="X4848" s="61">
        <f t="shared" si="2364"/>
        <v>2.5246305418719223E-2</v>
      </c>
      <c r="Y4848" s="66">
        <f t="shared" si="2377"/>
        <v>3.0484160191272193E-3</v>
      </c>
      <c r="Z4848" s="61">
        <f t="shared" si="2378"/>
        <v>9.024180992024438E-3</v>
      </c>
      <c r="AA4848" s="67">
        <f t="shared" si="2379"/>
        <v>16.563684210526315</v>
      </c>
      <c r="AB4848" s="68">
        <f t="shared" si="2380"/>
        <v>-2.4038461538461665E-2</v>
      </c>
      <c r="AC4848" s="69">
        <f t="shared" si="2381"/>
        <v>-4.5862854251013021E-3</v>
      </c>
      <c r="AD4848" s="70">
        <f>_xlfn.PERCENTILE.EXC(AC4848:$AC$5675,0.5)</f>
        <v>6.9818636041160051E-2</v>
      </c>
      <c r="AE4848" s="70">
        <f>_xlfn.PERCENTILE.EXC($AC4848:AC$5675,0.35)</f>
        <v>4.4079491504247816E-2</v>
      </c>
      <c r="AF4848" s="71">
        <f t="shared" si="2370"/>
        <v>3.3535122754589058E-2</v>
      </c>
      <c r="AG4848" s="70">
        <f t="shared" si="2371"/>
        <v>-0.13826769895688365</v>
      </c>
      <c r="AH4848" s="70">
        <f t="shared" si="2372"/>
        <v>-0.19528255757278662</v>
      </c>
      <c r="AI4848" s="61" t="str">
        <f t="shared" si="2367"/>
        <v>Safety</v>
      </c>
      <c r="AJ4848" s="68" t="str">
        <f t="shared" si="2368"/>
        <v>Safety</v>
      </c>
      <c r="AK4848" s="72"/>
      <c r="AL4848" s="73"/>
      <c r="AM4848" s="72"/>
      <c r="AN4848" s="73"/>
      <c r="AO4848" s="74"/>
      <c r="AP4848" s="20"/>
      <c r="AQ4848" s="74"/>
      <c r="AR4848" s="20"/>
      <c r="AS4848" s="74"/>
      <c r="AT4848" s="20"/>
      <c r="AU4848" s="74" t="str">
        <f t="shared" ref="AU4848:AU4911" si="2382">IF(AC4848&gt;AF4848,"00631L",IF(AC4848&lt;AG4848,"Cash","00635U"))</f>
        <v>00635U</v>
      </c>
      <c r="AV4848" s="20">
        <f t="shared" si="2365"/>
        <v>0</v>
      </c>
      <c r="AW4848" s="74" t="str">
        <f t="shared" ref="AW4848:AW4911" si="2383">IF(AC4848&gt;AE4848,"00631L",IF(AC4848&lt;AH4848,"00631L","00635U"))</f>
        <v>00635U</v>
      </c>
      <c r="AX4848" s="20">
        <f t="shared" si="2361"/>
        <v>0</v>
      </c>
      <c r="AY4848" s="20">
        <f t="shared" si="2366"/>
        <v>1</v>
      </c>
      <c r="AZ4848" s="116">
        <v>39275</v>
      </c>
      <c r="BA4848" s="116"/>
      <c r="BB4848" s="20"/>
      <c r="BC4848" s="20"/>
      <c r="BD4848" s="76"/>
      <c r="BE4848" s="77"/>
      <c r="BF4848" s="77"/>
    </row>
    <row r="4849" spans="1:58" s="23" customFormat="1" ht="15.75" customHeight="1" x14ac:dyDescent="0.4">
      <c r="A4849" s="116">
        <v>39273</v>
      </c>
      <c r="B4849" s="112">
        <v>16.670000000000002</v>
      </c>
      <c r="C4849" s="112">
        <v>16.72</v>
      </c>
      <c r="D4849" s="112">
        <v>16.7</v>
      </c>
      <c r="E4849" s="112">
        <v>16.68</v>
      </c>
      <c r="F4849" s="112">
        <v>16.690000000000001</v>
      </c>
      <c r="G4849" s="112">
        <v>16.71</v>
      </c>
      <c r="H4849" s="113">
        <v>16.719000000000001</v>
      </c>
      <c r="I4849" s="90">
        <f t="shared" si="2362"/>
        <v>16.706842105263156</v>
      </c>
      <c r="J4849" s="90">
        <f t="shared" si="2363"/>
        <v>16.705263157894738</v>
      </c>
      <c r="K4849" s="114">
        <v>5</v>
      </c>
      <c r="L4849" s="115">
        <v>5.2631578947368418E-2</v>
      </c>
      <c r="M4849" s="11"/>
      <c r="N4849" s="90">
        <v>17.57</v>
      </c>
      <c r="O4849" s="90">
        <v>17.59</v>
      </c>
      <c r="P4849" s="90">
        <v>17.399988166346205</v>
      </c>
      <c r="Q4849" s="90">
        <v>17.440000000000001</v>
      </c>
      <c r="R4849" s="63">
        <f t="shared" si="2374"/>
        <v>17.419988166346208</v>
      </c>
      <c r="S4849" s="64">
        <f t="shared" si="2373"/>
        <v>0.15897097625329817</v>
      </c>
      <c r="T4849" s="65"/>
      <c r="U4849" s="65">
        <f t="shared" si="2369"/>
        <v>0.99886299033541792</v>
      </c>
      <c r="V4849" s="65">
        <f t="shared" si="2375"/>
        <v>1.0097708016826483</v>
      </c>
      <c r="W4849" s="65">
        <f t="shared" si="2376"/>
        <v>1.0074541284403669</v>
      </c>
      <c r="X4849" s="61">
        <f t="shared" si="2364"/>
        <v>2.9994001199758341E-3</v>
      </c>
      <c r="Y4849" s="66">
        <f t="shared" si="2377"/>
        <v>2.3381294964029665E-3</v>
      </c>
      <c r="Z4849" s="61">
        <f t="shared" si="2378"/>
        <v>-9.4509025611804032E-5</v>
      </c>
      <c r="AA4849" s="67">
        <f t="shared" si="2379"/>
        <v>16.706842105263156</v>
      </c>
      <c r="AB4849" s="68">
        <f t="shared" si="2380"/>
        <v>-5.1223676721684611E-2</v>
      </c>
      <c r="AC4849" s="69">
        <f t="shared" si="2381"/>
        <v>-4.9126801066411152E-2</v>
      </c>
      <c r="AD4849" s="70">
        <f>_xlfn.PERCENTILE.EXC(AC4849:$AC$5675,0.5)</f>
        <v>6.9908256880733988E-2</v>
      </c>
      <c r="AE4849" s="70">
        <f>_xlfn.PERCENTILE.EXC($AC4849:AC$5675,0.35)</f>
        <v>4.4486756621689119E-2</v>
      </c>
      <c r="AF4849" s="71">
        <f t="shared" si="2370"/>
        <v>3.3537400067621542E-2</v>
      </c>
      <c r="AG4849" s="70">
        <f t="shared" si="2371"/>
        <v>-0.13830372108224992</v>
      </c>
      <c r="AH4849" s="70">
        <f t="shared" si="2372"/>
        <v>-0.19533310955402497</v>
      </c>
      <c r="AI4849" s="61" t="str">
        <f t="shared" si="2367"/>
        <v>Safety</v>
      </c>
      <c r="AJ4849" s="68" t="str">
        <f t="shared" si="2368"/>
        <v>Safety</v>
      </c>
      <c r="AK4849" s="72"/>
      <c r="AL4849" s="73"/>
      <c r="AM4849" s="72"/>
      <c r="AN4849" s="73"/>
      <c r="AO4849" s="74"/>
      <c r="AP4849" s="20"/>
      <c r="AQ4849" s="74"/>
      <c r="AR4849" s="20"/>
      <c r="AS4849" s="74"/>
      <c r="AT4849" s="20"/>
      <c r="AU4849" s="74" t="str">
        <f t="shared" si="2382"/>
        <v>00635U</v>
      </c>
      <c r="AV4849" s="20">
        <f t="shared" si="2365"/>
        <v>0</v>
      </c>
      <c r="AW4849" s="74" t="str">
        <f t="shared" si="2383"/>
        <v>00635U</v>
      </c>
      <c r="AX4849" s="20">
        <f t="shared" si="2361"/>
        <v>0</v>
      </c>
      <c r="AY4849" s="20">
        <f t="shared" si="2366"/>
        <v>1</v>
      </c>
      <c r="AZ4849" s="116">
        <v>39274</v>
      </c>
      <c r="BA4849" s="116"/>
      <c r="BB4849" s="20"/>
      <c r="BC4849" s="20"/>
      <c r="BD4849" s="76"/>
      <c r="BE4849" s="77"/>
      <c r="BF4849" s="77"/>
    </row>
    <row r="4850" spans="1:58" s="23" customFormat="1" ht="15.75" customHeight="1" x14ac:dyDescent="0.4">
      <c r="A4850" s="116">
        <v>39272</v>
      </c>
      <c r="B4850" s="112">
        <v>15.41</v>
      </c>
      <c r="C4850" s="112">
        <v>15.73</v>
      </c>
      <c r="D4850" s="112">
        <v>15.87</v>
      </c>
      <c r="E4850" s="112">
        <v>16.03</v>
      </c>
      <c r="F4850" s="112">
        <v>16.14</v>
      </c>
      <c r="G4850" s="112">
        <v>16.18</v>
      </c>
      <c r="H4850" s="113">
        <v>16.27</v>
      </c>
      <c r="I4850" s="90">
        <f t="shared" si="2362"/>
        <v>15.628947368421054</v>
      </c>
      <c r="J4850" s="90">
        <f t="shared" si="2363"/>
        <v>15.82578947368421</v>
      </c>
      <c r="K4850" s="114">
        <v>6</v>
      </c>
      <c r="L4850" s="115">
        <v>5.2631578947368418E-2</v>
      </c>
      <c r="M4850" s="11"/>
      <c r="N4850" s="90">
        <v>15.16</v>
      </c>
      <c r="O4850" s="90">
        <v>16.12</v>
      </c>
      <c r="P4850" s="90">
        <v>16.31103178148868</v>
      </c>
      <c r="Q4850" s="90">
        <v>16.59</v>
      </c>
      <c r="R4850" s="63">
        <f t="shared" si="2374"/>
        <v>17.271031781488684</v>
      </c>
      <c r="S4850" s="64">
        <f t="shared" si="2373"/>
        <v>2.9891304347826053E-2</v>
      </c>
      <c r="T4850" s="65"/>
      <c r="U4850" s="65">
        <f t="shared" si="2369"/>
        <v>0.94044665012406947</v>
      </c>
      <c r="V4850" s="65">
        <f t="shared" si="2375"/>
        <v>0.92943231323998887</v>
      </c>
      <c r="W4850" s="65">
        <f t="shared" si="2376"/>
        <v>0.91380349608197708</v>
      </c>
      <c r="X4850" s="61">
        <f t="shared" si="2364"/>
        <v>2.0765736534717735E-2</v>
      </c>
      <c r="Y4850" s="66">
        <f t="shared" si="2377"/>
        <v>1.4971927635682995E-2</v>
      </c>
      <c r="Z4850" s="61">
        <f t="shared" si="2378"/>
        <v>1.2594712914632008E-2</v>
      </c>
      <c r="AA4850" s="67">
        <f t="shared" si="2379"/>
        <v>15.628947368421052</v>
      </c>
      <c r="AB4850" s="68">
        <f t="shared" si="2380"/>
        <v>1.6490765171503958E-2</v>
      </c>
      <c r="AC4850" s="69">
        <f t="shared" si="2381"/>
        <v>3.0933203721705268E-2</v>
      </c>
      <c r="AD4850" s="70">
        <f>_xlfn.PERCENTILE.EXC(AC4850:$AC$5675,0.5)</f>
        <v>6.9950377502632555E-2</v>
      </c>
      <c r="AE4850" s="70">
        <f>_xlfn.PERCENTILE.EXC($AC4850:AC$5675,0.35)</f>
        <v>4.4623331479421574E-2</v>
      </c>
      <c r="AF4850" s="71">
        <f t="shared" si="2370"/>
        <v>3.3747332905968555E-2</v>
      </c>
      <c r="AG4850" s="70">
        <f t="shared" si="2371"/>
        <v>-0.13833974320761619</v>
      </c>
      <c r="AH4850" s="70">
        <f t="shared" si="2372"/>
        <v>-0.19538366153526335</v>
      </c>
      <c r="AI4850" s="61" t="str">
        <f t="shared" si="2367"/>
        <v>Safety</v>
      </c>
      <c r="AJ4850" s="68" t="str">
        <f t="shared" si="2368"/>
        <v>Safety</v>
      </c>
      <c r="AK4850" s="72"/>
      <c r="AL4850" s="73"/>
      <c r="AM4850" s="72"/>
      <c r="AN4850" s="73"/>
      <c r="AO4850" s="74"/>
      <c r="AP4850" s="20"/>
      <c r="AQ4850" s="74"/>
      <c r="AR4850" s="20"/>
      <c r="AS4850" s="74"/>
      <c r="AT4850" s="20"/>
      <c r="AU4850" s="74" t="str">
        <f t="shared" si="2382"/>
        <v>00635U</v>
      </c>
      <c r="AV4850" s="20">
        <f t="shared" si="2365"/>
        <v>0</v>
      </c>
      <c r="AW4850" s="74" t="str">
        <f t="shared" si="2383"/>
        <v>00635U</v>
      </c>
      <c r="AX4850" s="20">
        <f t="shared" si="2361"/>
        <v>0</v>
      </c>
      <c r="AY4850" s="20">
        <f t="shared" si="2366"/>
        <v>1</v>
      </c>
      <c r="AZ4850" s="116">
        <v>39273</v>
      </c>
      <c r="BA4850" s="116"/>
      <c r="BB4850" s="20"/>
      <c r="BC4850" s="20"/>
      <c r="BD4850" s="76"/>
      <c r="BE4850" s="77"/>
      <c r="BF4850" s="77"/>
    </row>
    <row r="4851" spans="1:58" s="23" customFormat="1" ht="15.75" customHeight="1" x14ac:dyDescent="0.4">
      <c r="A4851" s="116">
        <v>39269</v>
      </c>
      <c r="B4851" s="112">
        <v>15.3</v>
      </c>
      <c r="C4851" s="112">
        <v>15.73</v>
      </c>
      <c r="D4851" s="112">
        <v>15.8</v>
      </c>
      <c r="E4851" s="112">
        <v>15.91</v>
      </c>
      <c r="F4851" s="112">
        <v>15.98</v>
      </c>
      <c r="G4851" s="112">
        <v>16.079999999999998</v>
      </c>
      <c r="H4851" s="113">
        <v>16.134</v>
      </c>
      <c r="I4851" s="90">
        <f t="shared" si="2362"/>
        <v>15.571578947368421</v>
      </c>
      <c r="J4851" s="90">
        <f t="shared" si="2363"/>
        <v>15.774210526315789</v>
      </c>
      <c r="K4851" s="114">
        <v>7</v>
      </c>
      <c r="L4851" s="115">
        <v>5.2631578947368418E-2</v>
      </c>
      <c r="M4851" s="11"/>
      <c r="N4851" s="90">
        <v>14.72</v>
      </c>
      <c r="O4851" s="90">
        <v>15.83</v>
      </c>
      <c r="P4851" s="90">
        <v>16.055546050441951</v>
      </c>
      <c r="Q4851" s="90">
        <v>16.350000000000001</v>
      </c>
      <c r="R4851" s="63">
        <f t="shared" si="2374"/>
        <v>17.165546050441954</v>
      </c>
      <c r="S4851" s="64">
        <f t="shared" si="2373"/>
        <v>-4.9095607235142107E-2</v>
      </c>
      <c r="T4851" s="65"/>
      <c r="U4851" s="65">
        <f t="shared" si="2369"/>
        <v>0.92987997473152251</v>
      </c>
      <c r="V4851" s="65">
        <f t="shared" si="2375"/>
        <v>0.91681715176512557</v>
      </c>
      <c r="W4851" s="65">
        <f t="shared" si="2376"/>
        <v>0.90030581039755353</v>
      </c>
      <c r="X4851" s="61">
        <f t="shared" si="2364"/>
        <v>2.8104575163398673E-2</v>
      </c>
      <c r="Y4851" s="66">
        <f t="shared" si="2377"/>
        <v>1.4079195474544325E-2</v>
      </c>
      <c r="Z4851" s="61">
        <f t="shared" si="2378"/>
        <v>1.3012911512201722E-2</v>
      </c>
      <c r="AA4851" s="67">
        <f t="shared" si="2379"/>
        <v>15.571578947368421</v>
      </c>
      <c r="AB4851" s="68">
        <f t="shared" si="2380"/>
        <v>3.940217391304348E-2</v>
      </c>
      <c r="AC4851" s="69">
        <f t="shared" si="2381"/>
        <v>5.7851830663615496E-2</v>
      </c>
      <c r="AD4851" s="70">
        <f>_xlfn.PERCENTILE.EXC(AC4851:$AC$5675,0.5)</f>
        <v>6.9992498124531122E-2</v>
      </c>
      <c r="AE4851" s="70">
        <f>_xlfn.PERCENTILE.EXC($AC4851:AC$5675,0.35)</f>
        <v>4.4663716202163715E-2</v>
      </c>
      <c r="AF4851" s="71">
        <f t="shared" si="2370"/>
        <v>3.3945587665274064E-2</v>
      </c>
      <c r="AG4851" s="70">
        <f t="shared" si="2371"/>
        <v>-0.13837576533298243</v>
      </c>
      <c r="AH4851" s="70">
        <f t="shared" si="2372"/>
        <v>-0.19543421351650173</v>
      </c>
      <c r="AI4851" s="61" t="str">
        <f t="shared" si="2367"/>
        <v>Safety</v>
      </c>
      <c r="AJ4851" s="68" t="str">
        <f t="shared" si="2368"/>
        <v>Short VOL</v>
      </c>
      <c r="AK4851" s="72"/>
      <c r="AL4851" s="73"/>
      <c r="AM4851" s="72"/>
      <c r="AN4851" s="73"/>
      <c r="AO4851" s="74"/>
      <c r="AP4851" s="20"/>
      <c r="AQ4851" s="74"/>
      <c r="AR4851" s="20"/>
      <c r="AS4851" s="74"/>
      <c r="AT4851" s="20"/>
      <c r="AU4851" s="74" t="str">
        <f t="shared" si="2382"/>
        <v>00631L</v>
      </c>
      <c r="AV4851" s="20">
        <f t="shared" si="2365"/>
        <v>1</v>
      </c>
      <c r="AW4851" s="74" t="str">
        <f t="shared" si="2383"/>
        <v>00631L</v>
      </c>
      <c r="AX4851" s="20">
        <f t="shared" si="2361"/>
        <v>1</v>
      </c>
      <c r="AY4851" s="20">
        <f t="shared" si="2366"/>
        <v>1</v>
      </c>
      <c r="AZ4851" s="116">
        <v>39272</v>
      </c>
      <c r="BA4851" s="116"/>
      <c r="BB4851" s="20"/>
      <c r="BC4851" s="20"/>
      <c r="BD4851" s="76"/>
      <c r="BE4851" s="77"/>
      <c r="BF4851" s="77"/>
    </row>
    <row r="4852" spans="1:58" s="23" customFormat="1" ht="15.75" customHeight="1" x14ac:dyDescent="0.4">
      <c r="A4852" s="116">
        <v>39268</v>
      </c>
      <c r="B4852" s="112">
        <v>15.63</v>
      </c>
      <c r="C4852" s="112">
        <v>16.03</v>
      </c>
      <c r="D4852" s="112">
        <v>16.03</v>
      </c>
      <c r="E4852" s="112">
        <v>16.09</v>
      </c>
      <c r="F4852" s="112">
        <v>16.149999999999999</v>
      </c>
      <c r="G4852" s="112">
        <v>16.190000000000001</v>
      </c>
      <c r="H4852" s="113">
        <v>16.234999999999999</v>
      </c>
      <c r="I4852" s="90">
        <f t="shared" si="2362"/>
        <v>15.861578947368422</v>
      </c>
      <c r="J4852" s="90">
        <f t="shared" si="2363"/>
        <v>16.03</v>
      </c>
      <c r="K4852" s="114">
        <v>8</v>
      </c>
      <c r="L4852" s="115">
        <v>5.2631578947368418E-2</v>
      </c>
      <c r="M4852" s="11"/>
      <c r="N4852" s="90">
        <v>15.48</v>
      </c>
      <c r="O4852" s="90">
        <v>16.170000000000002</v>
      </c>
      <c r="P4852" s="90">
        <v>16.341368968629013</v>
      </c>
      <c r="Q4852" s="90">
        <v>16.54</v>
      </c>
      <c r="R4852" s="63">
        <f t="shared" si="2374"/>
        <v>17.031368968629014</v>
      </c>
      <c r="S4852" s="64">
        <f t="shared" si="2373"/>
        <v>3.7533512064343195E-2</v>
      </c>
      <c r="T4852" s="65"/>
      <c r="U4852" s="65">
        <f t="shared" si="2369"/>
        <v>0.95732838589981439</v>
      </c>
      <c r="V4852" s="65">
        <f t="shared" si="2375"/>
        <v>0.94728905697664578</v>
      </c>
      <c r="W4852" s="65">
        <f t="shared" si="2376"/>
        <v>0.93591293833131806</v>
      </c>
      <c r="X4852" s="61">
        <f t="shared" si="2364"/>
        <v>2.5591810620601427E-2</v>
      </c>
      <c r="Y4852" s="66">
        <f t="shared" si="2377"/>
        <v>9.0118085767557227E-3</v>
      </c>
      <c r="Z4852" s="61">
        <f t="shared" si="2378"/>
        <v>1.0618176991737763E-2</v>
      </c>
      <c r="AA4852" s="67">
        <f t="shared" si="2379"/>
        <v>15.861578947368422</v>
      </c>
      <c r="AB4852" s="68">
        <f t="shared" si="2380"/>
        <v>9.6899224806201775E-3</v>
      </c>
      <c r="AC4852" s="69">
        <f t="shared" si="2381"/>
        <v>2.4649802801577598E-2</v>
      </c>
      <c r="AD4852" s="70">
        <f>_xlfn.PERCENTILE.EXC(AC4852:$AC$5675,0.5)</f>
        <v>7.0367428101566973E-2</v>
      </c>
      <c r="AE4852" s="70">
        <f>_xlfn.PERCENTILE.EXC($AC4852:AC$5675,0.35)</f>
        <v>4.4630839822024454E-2</v>
      </c>
      <c r="AF4852" s="71">
        <f t="shared" si="2370"/>
        <v>3.3911882510013293E-2</v>
      </c>
      <c r="AG4852" s="70">
        <f t="shared" si="2371"/>
        <v>-0.1384117874583487</v>
      </c>
      <c r="AH4852" s="70">
        <f t="shared" si="2372"/>
        <v>-0.19548476549774008</v>
      </c>
      <c r="AI4852" s="61" t="str">
        <f t="shared" si="2367"/>
        <v>Safety</v>
      </c>
      <c r="AJ4852" s="68" t="str">
        <f t="shared" si="2368"/>
        <v>Safety</v>
      </c>
      <c r="AK4852" s="72"/>
      <c r="AL4852" s="73"/>
      <c r="AM4852" s="72"/>
      <c r="AN4852" s="73"/>
      <c r="AO4852" s="74"/>
      <c r="AP4852" s="20"/>
      <c r="AQ4852" s="74"/>
      <c r="AR4852" s="20"/>
      <c r="AS4852" s="74"/>
      <c r="AT4852" s="20"/>
      <c r="AU4852" s="74" t="str">
        <f t="shared" si="2382"/>
        <v>00635U</v>
      </c>
      <c r="AV4852" s="20">
        <f t="shared" si="2365"/>
        <v>0</v>
      </c>
      <c r="AW4852" s="74" t="str">
        <f t="shared" si="2383"/>
        <v>00635U</v>
      </c>
      <c r="AX4852" s="20">
        <f t="shared" si="2361"/>
        <v>0</v>
      </c>
      <c r="AY4852" s="20">
        <f t="shared" si="2366"/>
        <v>1</v>
      </c>
      <c r="AZ4852" s="116">
        <v>39269</v>
      </c>
      <c r="BA4852" s="116"/>
      <c r="BB4852" s="20"/>
      <c r="BC4852" s="20"/>
      <c r="BD4852" s="76"/>
      <c r="BE4852" s="77"/>
      <c r="BF4852" s="77"/>
    </row>
    <row r="4853" spans="1:58" s="23" customFormat="1" ht="15.75" customHeight="1" x14ac:dyDescent="0.4">
      <c r="A4853" s="116">
        <v>39266</v>
      </c>
      <c r="B4853" s="112">
        <v>15.44</v>
      </c>
      <c r="C4853" s="112">
        <v>15.73</v>
      </c>
      <c r="D4853" s="112">
        <v>15.78</v>
      </c>
      <c r="E4853" s="112">
        <v>16.02</v>
      </c>
      <c r="F4853" s="112">
        <v>16.059999999999999</v>
      </c>
      <c r="G4853" s="112">
        <v>16.07</v>
      </c>
      <c r="H4853" s="113">
        <v>16.129000000000001</v>
      </c>
      <c r="I4853" s="90">
        <f t="shared" si="2362"/>
        <v>15.592631578947369</v>
      </c>
      <c r="J4853" s="90">
        <f t="shared" si="2363"/>
        <v>15.756315789473684</v>
      </c>
      <c r="K4853" s="114">
        <v>9</v>
      </c>
      <c r="L4853" s="115">
        <v>5.2631578947368418E-2</v>
      </c>
      <c r="M4853" s="11"/>
      <c r="N4853" s="90">
        <v>14.92</v>
      </c>
      <c r="O4853" s="90">
        <v>15.96</v>
      </c>
      <c r="P4853" s="90">
        <v>16.138092772918139</v>
      </c>
      <c r="Q4853" s="90">
        <v>16.309999999999999</v>
      </c>
      <c r="R4853" s="63">
        <f t="shared" si="2374"/>
        <v>17.178092772918134</v>
      </c>
      <c r="S4853" s="64">
        <f t="shared" si="2373"/>
        <v>-3.1168831168831197E-2</v>
      </c>
      <c r="T4853" s="65"/>
      <c r="U4853" s="65">
        <f t="shared" si="2369"/>
        <v>0.93483709273182947</v>
      </c>
      <c r="V4853" s="65">
        <f t="shared" si="2375"/>
        <v>0.92452064874963047</v>
      </c>
      <c r="W4853" s="65">
        <f t="shared" si="2376"/>
        <v>0.91477621091354999</v>
      </c>
      <c r="X4853" s="61">
        <f t="shared" si="2364"/>
        <v>1.8782383419689179E-2</v>
      </c>
      <c r="Y4853" s="66">
        <f t="shared" si="2377"/>
        <v>6.8039950062423072E-3</v>
      </c>
      <c r="Z4853" s="61">
        <f t="shared" si="2378"/>
        <v>1.0497535948153568E-2</v>
      </c>
      <c r="AA4853" s="67">
        <f t="shared" si="2379"/>
        <v>15.592631578947369</v>
      </c>
      <c r="AB4853" s="68">
        <f t="shared" si="2380"/>
        <v>3.4852546916890055E-2</v>
      </c>
      <c r="AC4853" s="69">
        <f t="shared" si="2381"/>
        <v>4.5082545505855838E-2</v>
      </c>
      <c r="AD4853" s="70">
        <f>_xlfn.PERCENTILE.EXC(AC4853:$AC$5675,0.5)</f>
        <v>7.0742358078602824E-2</v>
      </c>
      <c r="AE4853" s="70">
        <f>_xlfn.PERCENTILE.EXC($AC4853:AC$5675,0.35)</f>
        <v>4.4743574486074335E-2</v>
      </c>
      <c r="AF4853" s="71">
        <f t="shared" si="2370"/>
        <v>3.399855290925527E-2</v>
      </c>
      <c r="AG4853" s="70">
        <f t="shared" si="2371"/>
        <v>-0.13844780958371497</v>
      </c>
      <c r="AH4853" s="70">
        <f t="shared" si="2372"/>
        <v>-0.19553531747897845</v>
      </c>
      <c r="AI4853" s="61" t="str">
        <f t="shared" si="2367"/>
        <v>Safety</v>
      </c>
      <c r="AJ4853" s="68" t="str">
        <f t="shared" si="2368"/>
        <v>Short VOL</v>
      </c>
      <c r="AK4853" s="72"/>
      <c r="AL4853" s="73"/>
      <c r="AM4853" s="72"/>
      <c r="AN4853" s="73"/>
      <c r="AO4853" s="74"/>
      <c r="AP4853" s="20"/>
      <c r="AQ4853" s="74"/>
      <c r="AR4853" s="20"/>
      <c r="AS4853" s="74"/>
      <c r="AT4853" s="20"/>
      <c r="AU4853" s="74" t="str">
        <f t="shared" si="2382"/>
        <v>00631L</v>
      </c>
      <c r="AV4853" s="20">
        <f t="shared" si="2365"/>
        <v>1</v>
      </c>
      <c r="AW4853" s="74" t="str">
        <f t="shared" si="2383"/>
        <v>00631L</v>
      </c>
      <c r="AX4853" s="20">
        <f t="shared" ref="AX4853:AX4916" si="2384">IF(AW4853="00631L",1,0)</f>
        <v>1</v>
      </c>
      <c r="AY4853" s="20">
        <f t="shared" si="2366"/>
        <v>1</v>
      </c>
      <c r="AZ4853" s="116">
        <v>39268</v>
      </c>
      <c r="BA4853" s="116"/>
      <c r="BB4853" s="20"/>
      <c r="BC4853" s="20"/>
      <c r="BD4853" s="76"/>
      <c r="BE4853" s="77"/>
      <c r="BF4853" s="77"/>
    </row>
    <row r="4854" spans="1:58" s="23" customFormat="1" ht="15.75" customHeight="1" x14ac:dyDescent="0.4">
      <c r="A4854" s="116">
        <v>39265</v>
      </c>
      <c r="B4854" s="112">
        <v>15.72</v>
      </c>
      <c r="C4854" s="112">
        <v>15.9</v>
      </c>
      <c r="D4854" s="112">
        <v>16</v>
      </c>
      <c r="E4854" s="112">
        <v>16.07</v>
      </c>
      <c r="F4854" s="112">
        <v>16.100000000000001</v>
      </c>
      <c r="G4854" s="112">
        <v>16.14</v>
      </c>
      <c r="H4854" s="113">
        <v>16.181000000000001</v>
      </c>
      <c r="I4854" s="90">
        <f t="shared" ref="I4854:I4917" si="2385">C4854-((C4854-B4854)*K4854*L4854)</f>
        <v>15.805263157894737</v>
      </c>
      <c r="J4854" s="90">
        <f t="shared" ref="J4854:J4917" si="2386">D4854-((D4854-C4854)*K4854*L4854)</f>
        <v>15.947368421052632</v>
      </c>
      <c r="K4854" s="114">
        <v>10</v>
      </c>
      <c r="L4854" s="115">
        <v>5.2631578947368418E-2</v>
      </c>
      <c r="M4854" s="11"/>
      <c r="N4854" s="90">
        <v>15.4</v>
      </c>
      <c r="O4854" s="90">
        <v>16.149999999999999</v>
      </c>
      <c r="P4854" s="90">
        <v>16.234094387007893</v>
      </c>
      <c r="Q4854" s="90">
        <v>16.45</v>
      </c>
      <c r="R4854" s="63">
        <f t="shared" si="2374"/>
        <v>16.984094387007893</v>
      </c>
      <c r="S4854" s="64">
        <f t="shared" si="2373"/>
        <v>-5.1139864448552064E-2</v>
      </c>
      <c r="T4854" s="65"/>
      <c r="U4854" s="65">
        <f t="shared" si="2369"/>
        <v>0.95356037151702799</v>
      </c>
      <c r="V4854" s="65">
        <f t="shared" si="2375"/>
        <v>0.94862082435128525</v>
      </c>
      <c r="W4854" s="65">
        <f t="shared" si="2376"/>
        <v>0.93617021276595747</v>
      </c>
      <c r="X4854" s="61">
        <f t="shared" si="2364"/>
        <v>1.1450381679389294E-2</v>
      </c>
      <c r="Y4854" s="66">
        <f t="shared" si="2377"/>
        <v>6.907280647168678E-3</v>
      </c>
      <c r="Z4854" s="61">
        <f t="shared" si="2378"/>
        <v>8.9910089910089763E-3</v>
      </c>
      <c r="AA4854" s="67">
        <f t="shared" si="2379"/>
        <v>15.805263157894737</v>
      </c>
      <c r="AB4854" s="68">
        <f t="shared" si="2380"/>
        <v>2.0779220779220797E-2</v>
      </c>
      <c r="AC4854" s="69">
        <f t="shared" si="2381"/>
        <v>2.6315789473684219E-2</v>
      </c>
      <c r="AD4854" s="70">
        <f>_xlfn.PERCENTILE.EXC(AC4854:$AC$5675,0.5)</f>
        <v>7.0954001125191013E-2</v>
      </c>
      <c r="AE4854" s="70">
        <f>_xlfn.PERCENTILE.EXC($AC4854:AC$5675,0.35)</f>
        <v>4.4650406488178612E-2</v>
      </c>
      <c r="AF4854" s="71">
        <f t="shared" si="2370"/>
        <v>3.3964847753994505E-2</v>
      </c>
      <c r="AG4854" s="70">
        <f t="shared" si="2371"/>
        <v>-0.13848383170908124</v>
      </c>
      <c r="AH4854" s="70">
        <f t="shared" si="2372"/>
        <v>-0.1955858694602168</v>
      </c>
      <c r="AI4854" s="61" t="str">
        <f t="shared" si="2367"/>
        <v>Safety</v>
      </c>
      <c r="AJ4854" s="68" t="str">
        <f t="shared" si="2368"/>
        <v>Safety</v>
      </c>
      <c r="AK4854" s="72"/>
      <c r="AL4854" s="73"/>
      <c r="AM4854" s="72"/>
      <c r="AN4854" s="73"/>
      <c r="AO4854" s="74"/>
      <c r="AP4854" s="20"/>
      <c r="AQ4854" s="74"/>
      <c r="AR4854" s="20"/>
      <c r="AS4854" s="74"/>
      <c r="AT4854" s="20"/>
      <c r="AU4854" s="74" t="str">
        <f t="shared" si="2382"/>
        <v>00635U</v>
      </c>
      <c r="AV4854" s="20">
        <f t="shared" si="2365"/>
        <v>0</v>
      </c>
      <c r="AW4854" s="74" t="str">
        <f t="shared" si="2383"/>
        <v>00635U</v>
      </c>
      <c r="AX4854" s="20">
        <f t="shared" si="2384"/>
        <v>0</v>
      </c>
      <c r="AY4854" s="20">
        <f t="shared" si="2366"/>
        <v>1</v>
      </c>
      <c r="AZ4854" s="116">
        <v>39266</v>
      </c>
      <c r="BA4854" s="116"/>
      <c r="BB4854" s="20"/>
      <c r="BC4854" s="20"/>
      <c r="BD4854" s="76"/>
      <c r="BE4854" s="77"/>
      <c r="BF4854" s="77"/>
    </row>
    <row r="4855" spans="1:58" s="23" customFormat="1" ht="15.75" customHeight="1" x14ac:dyDescent="0.4">
      <c r="A4855" s="116">
        <v>39262</v>
      </c>
      <c r="B4855" s="112">
        <v>16.190000000000001</v>
      </c>
      <c r="C4855" s="112">
        <v>16.16</v>
      </c>
      <c r="D4855" s="112">
        <v>16.38</v>
      </c>
      <c r="E4855" s="112">
        <v>16.41</v>
      </c>
      <c r="F4855" s="112">
        <v>16.329999999999998</v>
      </c>
      <c r="G4855" s="112">
        <v>16.34</v>
      </c>
      <c r="H4855" s="113">
        <v>16.327000000000002</v>
      </c>
      <c r="I4855" s="90">
        <f t="shared" si="2385"/>
        <v>16.177368421052634</v>
      </c>
      <c r="J4855" s="90">
        <f t="shared" si="2386"/>
        <v>16.252631578947369</v>
      </c>
      <c r="K4855" s="114">
        <v>11</v>
      </c>
      <c r="L4855" s="115">
        <v>5.2631578947368418E-2</v>
      </c>
      <c r="M4855" s="11"/>
      <c r="N4855" s="90">
        <v>16.23</v>
      </c>
      <c r="O4855" s="90">
        <v>16.62</v>
      </c>
      <c r="P4855" s="90">
        <v>16.617971223755472</v>
      </c>
      <c r="Q4855" s="90">
        <v>16.739999999999998</v>
      </c>
      <c r="R4855" s="63">
        <f t="shared" si="2374"/>
        <v>17.007971223755472</v>
      </c>
      <c r="S4855" s="64">
        <f t="shared" si="2373"/>
        <v>4.4401544401544486E-2</v>
      </c>
      <c r="T4855" s="65"/>
      <c r="U4855" s="65">
        <f t="shared" si="2369"/>
        <v>0.97653429602888087</v>
      </c>
      <c r="V4855" s="65">
        <f t="shared" si="2375"/>
        <v>0.97665351452764193</v>
      </c>
      <c r="W4855" s="65">
        <f t="shared" si="2376"/>
        <v>0.96953405017921157</v>
      </c>
      <c r="X4855" s="61">
        <f t="shared" si="2364"/>
        <v>-1.8529956763434919E-3</v>
      </c>
      <c r="Y4855" s="66">
        <f t="shared" si="2377"/>
        <v>-5.0578915295550518E-3</v>
      </c>
      <c r="Z4855" s="61">
        <f t="shared" si="2378"/>
        <v>4.6523733610956425E-3</v>
      </c>
      <c r="AA4855" s="67">
        <f t="shared" si="2379"/>
        <v>16.177368421052634</v>
      </c>
      <c r="AB4855" s="68">
        <f t="shared" si="2380"/>
        <v>-2.4645717806530587E-3</v>
      </c>
      <c r="AC4855" s="69">
        <f t="shared" si="2381"/>
        <v>-3.2428576061223884E-3</v>
      </c>
      <c r="AD4855" s="70">
        <f>_xlfn.PERCENTILE.EXC(AC4855:$AC$5675,0.5)</f>
        <v>7.1165644171779202E-2</v>
      </c>
      <c r="AE4855" s="70">
        <f>_xlfn.PERCENTILE.EXC($AC4855:AC$5675,0.35)</f>
        <v>4.4823432769984947E-2</v>
      </c>
      <c r="AF4855" s="71">
        <f t="shared" si="2370"/>
        <v>3.4068474637456311E-2</v>
      </c>
      <c r="AG4855" s="70">
        <f t="shared" si="2371"/>
        <v>-0.13851985383444751</v>
      </c>
      <c r="AH4855" s="70">
        <f t="shared" si="2372"/>
        <v>-0.19563642144145518</v>
      </c>
      <c r="AI4855" s="61" t="str">
        <f t="shared" si="2367"/>
        <v>Safety</v>
      </c>
      <c r="AJ4855" s="68" t="str">
        <f t="shared" si="2368"/>
        <v>Safety</v>
      </c>
      <c r="AK4855" s="72"/>
      <c r="AL4855" s="73"/>
      <c r="AM4855" s="72"/>
      <c r="AN4855" s="73"/>
      <c r="AO4855" s="74"/>
      <c r="AP4855" s="20"/>
      <c r="AQ4855" s="74"/>
      <c r="AR4855" s="20"/>
      <c r="AS4855" s="74"/>
      <c r="AT4855" s="20"/>
      <c r="AU4855" s="74" t="str">
        <f t="shared" si="2382"/>
        <v>00635U</v>
      </c>
      <c r="AV4855" s="20">
        <f t="shared" si="2365"/>
        <v>0</v>
      </c>
      <c r="AW4855" s="74" t="str">
        <f t="shared" si="2383"/>
        <v>00635U</v>
      </c>
      <c r="AX4855" s="20">
        <f t="shared" si="2384"/>
        <v>0</v>
      </c>
      <c r="AY4855" s="20">
        <f t="shared" si="2366"/>
        <v>1</v>
      </c>
      <c r="AZ4855" s="116">
        <v>39265</v>
      </c>
      <c r="BA4855" s="116"/>
      <c r="BB4855" s="20"/>
      <c r="BC4855" s="20"/>
      <c r="BD4855" s="76"/>
      <c r="BE4855" s="77"/>
      <c r="BF4855" s="77"/>
    </row>
    <row r="4856" spans="1:58" s="23" customFormat="1" ht="15.75" customHeight="1" x14ac:dyDescent="0.4">
      <c r="A4856" s="116">
        <v>39261</v>
      </c>
      <c r="B4856" s="112">
        <v>15.55</v>
      </c>
      <c r="C4856" s="112">
        <v>15.84</v>
      </c>
      <c r="D4856" s="112">
        <v>15.8</v>
      </c>
      <c r="E4856" s="112">
        <v>15.8</v>
      </c>
      <c r="F4856" s="112">
        <v>15.85</v>
      </c>
      <c r="G4856" s="112">
        <v>15.85</v>
      </c>
      <c r="H4856" s="113">
        <v>15.922000000000001</v>
      </c>
      <c r="I4856" s="90">
        <f t="shared" si="2385"/>
        <v>15.656842105263157</v>
      </c>
      <c r="J4856" s="90">
        <f t="shared" si="2386"/>
        <v>15.825263157894737</v>
      </c>
      <c r="K4856" s="114">
        <v>12</v>
      </c>
      <c r="L4856" s="115">
        <v>5.2631578947368418E-2</v>
      </c>
      <c r="M4856" s="11"/>
      <c r="N4856" s="90">
        <v>15.54</v>
      </c>
      <c r="O4856" s="90">
        <v>16.02</v>
      </c>
      <c r="P4856" s="90">
        <v>16.194729480413152</v>
      </c>
      <c r="Q4856" s="90">
        <v>16.29</v>
      </c>
      <c r="R4856" s="63">
        <f t="shared" si="2374"/>
        <v>16.674729480413156</v>
      </c>
      <c r="S4856" s="64">
        <f t="shared" si="2373"/>
        <v>6.4391500321956134E-4</v>
      </c>
      <c r="T4856" s="65"/>
      <c r="U4856" s="65">
        <f t="shared" si="2369"/>
        <v>0.97003745318352053</v>
      </c>
      <c r="V4856" s="65">
        <f t="shared" si="2375"/>
        <v>0.95957144692012175</v>
      </c>
      <c r="W4856" s="65">
        <f t="shared" si="2376"/>
        <v>0.95395948434622468</v>
      </c>
      <c r="X4856" s="61">
        <f t="shared" si="2364"/>
        <v>1.8649517684887405E-2</v>
      </c>
      <c r="Y4856" s="66">
        <f t="shared" si="2377"/>
        <v>7.7215189873417649E-3</v>
      </c>
      <c r="Z4856" s="61">
        <f t="shared" si="2378"/>
        <v>1.0757025682398851E-2</v>
      </c>
      <c r="AA4856" s="67">
        <f t="shared" si="2379"/>
        <v>15.656842105263159</v>
      </c>
      <c r="AB4856" s="68">
        <f t="shared" si="2380"/>
        <v>6.4350064350074409E-4</v>
      </c>
      <c r="AC4856" s="69">
        <f t="shared" si="2381"/>
        <v>7.518796992481344E-3</v>
      </c>
      <c r="AD4856" s="70">
        <f>_xlfn.PERCENTILE.EXC(AC4856:$AC$5675,0.5)</f>
        <v>7.1517075573571467E-2</v>
      </c>
      <c r="AE4856" s="70">
        <f>_xlfn.PERCENTILE.EXC($AC4856:AC$5675,0.35)</f>
        <v>4.4903869223054942E-2</v>
      </c>
      <c r="AF4856" s="71">
        <f t="shared" si="2370"/>
        <v>3.4231449215687541E-2</v>
      </c>
      <c r="AG4856" s="70">
        <f t="shared" si="2371"/>
        <v>-0.13855587595981375</v>
      </c>
      <c r="AH4856" s="70">
        <f t="shared" si="2372"/>
        <v>-0.19568697342269353</v>
      </c>
      <c r="AI4856" s="61" t="str">
        <f t="shared" si="2367"/>
        <v>Safety</v>
      </c>
      <c r="AJ4856" s="68" t="str">
        <f t="shared" si="2368"/>
        <v>Safety</v>
      </c>
      <c r="AK4856" s="72"/>
      <c r="AL4856" s="73"/>
      <c r="AM4856" s="72"/>
      <c r="AN4856" s="73"/>
      <c r="AO4856" s="74"/>
      <c r="AP4856" s="20"/>
      <c r="AQ4856" s="74"/>
      <c r="AR4856" s="20"/>
      <c r="AS4856" s="74"/>
      <c r="AT4856" s="20"/>
      <c r="AU4856" s="74" t="str">
        <f t="shared" si="2382"/>
        <v>00635U</v>
      </c>
      <c r="AV4856" s="20">
        <f t="shared" si="2365"/>
        <v>0</v>
      </c>
      <c r="AW4856" s="74" t="str">
        <f t="shared" si="2383"/>
        <v>00635U</v>
      </c>
      <c r="AX4856" s="20">
        <f t="shared" si="2384"/>
        <v>0</v>
      </c>
      <c r="AY4856" s="20">
        <f t="shared" si="2366"/>
        <v>1</v>
      </c>
      <c r="AZ4856" s="116">
        <v>39262</v>
      </c>
      <c r="BA4856" s="116"/>
      <c r="BB4856" s="20"/>
      <c r="BC4856" s="20"/>
      <c r="BD4856" s="76"/>
      <c r="BE4856" s="77"/>
      <c r="BF4856" s="77"/>
    </row>
    <row r="4857" spans="1:58" s="23" customFormat="1" ht="15.75" customHeight="1" x14ac:dyDescent="0.4">
      <c r="A4857" s="116">
        <v>39260</v>
      </c>
      <c r="B4857" s="112">
        <v>15.61</v>
      </c>
      <c r="C4857" s="112">
        <v>15.7</v>
      </c>
      <c r="D4857" s="112">
        <v>15.79</v>
      </c>
      <c r="E4857" s="112">
        <v>15.84</v>
      </c>
      <c r="F4857" s="112">
        <v>15.86</v>
      </c>
      <c r="G4857" s="112">
        <v>15.91</v>
      </c>
      <c r="H4857" s="113">
        <v>15.955</v>
      </c>
      <c r="I4857" s="90">
        <f t="shared" si="2385"/>
        <v>15.638421052631578</v>
      </c>
      <c r="J4857" s="90">
        <f t="shared" si="2386"/>
        <v>15.728421052631578</v>
      </c>
      <c r="K4857" s="114">
        <v>13</v>
      </c>
      <c r="L4857" s="115">
        <v>5.2631578947368418E-2</v>
      </c>
      <c r="M4857" s="11"/>
      <c r="N4857" s="90">
        <v>15.53</v>
      </c>
      <c r="O4857" s="90">
        <v>16.07</v>
      </c>
      <c r="P4857" s="90">
        <v>16.088344184484267</v>
      </c>
      <c r="Q4857" s="90">
        <v>16.29</v>
      </c>
      <c r="R4857" s="63">
        <f t="shared" si="2374"/>
        <v>16.628344184484263</v>
      </c>
      <c r="S4857" s="64">
        <f t="shared" si="2373"/>
        <v>-0.17787188988883013</v>
      </c>
      <c r="T4857" s="65"/>
      <c r="U4857" s="65">
        <f t="shared" si="2369"/>
        <v>0.96639701306782821</v>
      </c>
      <c r="V4857" s="65">
        <f t="shared" si="2375"/>
        <v>0.9652951119094817</v>
      </c>
      <c r="W4857" s="65">
        <f t="shared" si="2376"/>
        <v>0.95334561080417435</v>
      </c>
      <c r="X4857" s="61">
        <f t="shared" si="2364"/>
        <v>5.765534913516967E-3</v>
      </c>
      <c r="Y4857" s="66">
        <f t="shared" si="2377"/>
        <v>7.2601010101010239E-3</v>
      </c>
      <c r="Z4857" s="61">
        <f t="shared" si="2378"/>
        <v>5.7550567091845233E-3</v>
      </c>
      <c r="AA4857" s="67">
        <f t="shared" si="2379"/>
        <v>15.638421052631578</v>
      </c>
      <c r="AB4857" s="68">
        <f t="shared" si="2380"/>
        <v>5.1513200257566052E-3</v>
      </c>
      <c r="AC4857" s="69">
        <f t="shared" si="2381"/>
        <v>6.9813942454332893E-3</v>
      </c>
      <c r="AD4857" s="70">
        <f>_xlfn.PERCENTILE.EXC(AC4857:$AC$5675,0.5)</f>
        <v>7.1868506975363733E-2</v>
      </c>
      <c r="AE4857" s="70">
        <f>_xlfn.PERCENTILE.EXC($AC4857:AC$5675,0.35)</f>
        <v>4.4904942965779501E-2</v>
      </c>
      <c r="AF4857" s="71">
        <f t="shared" si="2370"/>
        <v>3.4350221567617065E-2</v>
      </c>
      <c r="AG4857" s="70">
        <f t="shared" si="2371"/>
        <v>-0.13859189808518002</v>
      </c>
      <c r="AH4857" s="70">
        <f t="shared" si="2372"/>
        <v>-0.19573752540393191</v>
      </c>
      <c r="AI4857" s="61" t="str">
        <f t="shared" si="2367"/>
        <v>Safety</v>
      </c>
      <c r="AJ4857" s="68" t="str">
        <f t="shared" si="2368"/>
        <v>Safety</v>
      </c>
      <c r="AK4857" s="72"/>
      <c r="AL4857" s="73"/>
      <c r="AM4857" s="72"/>
      <c r="AN4857" s="73"/>
      <c r="AO4857" s="74"/>
      <c r="AP4857" s="20"/>
      <c r="AQ4857" s="74"/>
      <c r="AR4857" s="20"/>
      <c r="AS4857" s="74"/>
      <c r="AT4857" s="20"/>
      <c r="AU4857" s="74" t="str">
        <f t="shared" si="2382"/>
        <v>00635U</v>
      </c>
      <c r="AV4857" s="20">
        <f t="shared" si="2365"/>
        <v>0</v>
      </c>
      <c r="AW4857" s="74" t="str">
        <f t="shared" si="2383"/>
        <v>00635U</v>
      </c>
      <c r="AX4857" s="20">
        <f t="shared" si="2384"/>
        <v>0</v>
      </c>
      <c r="AY4857" s="20">
        <f t="shared" si="2366"/>
        <v>1</v>
      </c>
      <c r="AZ4857" s="116">
        <v>39261</v>
      </c>
      <c r="BA4857" s="116"/>
      <c r="BB4857" s="20"/>
      <c r="BC4857" s="20"/>
      <c r="BD4857" s="76"/>
      <c r="BE4857" s="77"/>
      <c r="BF4857" s="77"/>
    </row>
    <row r="4858" spans="1:58" s="23" customFormat="1" ht="15.75" customHeight="1" x14ac:dyDescent="0.4">
      <c r="A4858" s="116">
        <v>39259</v>
      </c>
      <c r="B4858" s="112">
        <v>16.64</v>
      </c>
      <c r="C4858" s="112">
        <v>16.53</v>
      </c>
      <c r="D4858" s="112">
        <v>16.54</v>
      </c>
      <c r="E4858" s="112">
        <v>16.440000000000001</v>
      </c>
      <c r="F4858" s="112">
        <v>16.53</v>
      </c>
      <c r="G4858" s="112">
        <v>16.510000000000002</v>
      </c>
      <c r="H4858" s="113">
        <v>16.497</v>
      </c>
      <c r="I4858" s="90">
        <f t="shared" si="2385"/>
        <v>16.611052631578946</v>
      </c>
      <c r="J4858" s="90">
        <f t="shared" si="2386"/>
        <v>16.53263157894737</v>
      </c>
      <c r="K4858" s="114">
        <v>14</v>
      </c>
      <c r="L4858" s="115">
        <v>5.2631578947368418E-2</v>
      </c>
      <c r="M4858" s="11"/>
      <c r="N4858" s="90">
        <v>18.89</v>
      </c>
      <c r="O4858" s="90">
        <v>18.09</v>
      </c>
      <c r="P4858" s="90">
        <v>17.752975505256309</v>
      </c>
      <c r="Q4858" s="90">
        <v>17.38</v>
      </c>
      <c r="R4858" s="63">
        <f t="shared" si="2374"/>
        <v>16.952975505256305</v>
      </c>
      <c r="S4858" s="64">
        <f t="shared" si="2373"/>
        <v>0.13453453453453468</v>
      </c>
      <c r="T4858" s="65"/>
      <c r="U4858" s="65">
        <f t="shared" si="2369"/>
        <v>1.0442233278054174</v>
      </c>
      <c r="V4858" s="65">
        <f t="shared" si="2375"/>
        <v>1.0640469815556857</v>
      </c>
      <c r="W4858" s="65">
        <f t="shared" si="2376"/>
        <v>1.0868814729574223</v>
      </c>
      <c r="X4858" s="61">
        <f t="shared" si="2364"/>
        <v>-6.6105769230768883E-3</v>
      </c>
      <c r="Y4858" s="66">
        <f t="shared" si="2377"/>
        <v>3.467153284671448E-3</v>
      </c>
      <c r="Z4858" s="61">
        <f t="shared" si="2378"/>
        <v>-4.7210164443456963E-3</v>
      </c>
      <c r="AA4858" s="67">
        <f t="shared" si="2379"/>
        <v>16.611052631578946</v>
      </c>
      <c r="AB4858" s="68">
        <f t="shared" si="2380"/>
        <v>-0.11911064055055584</v>
      </c>
      <c r="AC4858" s="69">
        <f t="shared" si="2381"/>
        <v>-0.12064305814828237</v>
      </c>
      <c r="AD4858" s="70">
        <f>_xlfn.PERCENTILE.EXC(AC4858:$AC$5675,0.5)</f>
        <v>7.2121307120034089E-2</v>
      </c>
      <c r="AE4858" s="70">
        <f>_xlfn.PERCENTILE.EXC($AC4858:AC$5675,0.35)</f>
        <v>4.5040038308699466E-2</v>
      </c>
      <c r="AF4858" s="71">
        <f t="shared" si="2370"/>
        <v>3.4456997380099198E-2</v>
      </c>
      <c r="AG4858" s="70">
        <f t="shared" si="2371"/>
        <v>-0.13862792021054629</v>
      </c>
      <c r="AH4858" s="70">
        <f t="shared" si="2372"/>
        <v>-0.19578807738517029</v>
      </c>
      <c r="AI4858" s="61" t="str">
        <f t="shared" si="2367"/>
        <v>Safety</v>
      </c>
      <c r="AJ4858" s="68" t="str">
        <f t="shared" si="2368"/>
        <v>Safety</v>
      </c>
      <c r="AK4858" s="72"/>
      <c r="AL4858" s="73"/>
      <c r="AM4858" s="72"/>
      <c r="AN4858" s="73"/>
      <c r="AO4858" s="74"/>
      <c r="AP4858" s="20"/>
      <c r="AQ4858" s="74"/>
      <c r="AR4858" s="20"/>
      <c r="AS4858" s="74"/>
      <c r="AT4858" s="20"/>
      <c r="AU4858" s="74" t="str">
        <f t="shared" si="2382"/>
        <v>00635U</v>
      </c>
      <c r="AV4858" s="20">
        <f t="shared" si="2365"/>
        <v>0</v>
      </c>
      <c r="AW4858" s="74" t="str">
        <f t="shared" si="2383"/>
        <v>00635U</v>
      </c>
      <c r="AX4858" s="20">
        <f t="shared" si="2384"/>
        <v>0</v>
      </c>
      <c r="AY4858" s="20">
        <f t="shared" si="2366"/>
        <v>1</v>
      </c>
      <c r="AZ4858" s="116">
        <v>39260</v>
      </c>
      <c r="BA4858" s="116"/>
      <c r="BB4858" s="20"/>
      <c r="BC4858" s="20"/>
      <c r="BD4858" s="76"/>
      <c r="BE4858" s="77"/>
      <c r="BF4858" s="77"/>
    </row>
    <row r="4859" spans="1:58" s="23" customFormat="1" ht="15.75" customHeight="1" x14ac:dyDescent="0.4">
      <c r="A4859" s="116">
        <v>39258</v>
      </c>
      <c r="B4859" s="112">
        <v>15.99</v>
      </c>
      <c r="C4859" s="112">
        <v>16.05</v>
      </c>
      <c r="D4859" s="112">
        <v>16.100000000000001</v>
      </c>
      <c r="E4859" s="112">
        <v>16.07</v>
      </c>
      <c r="F4859" s="112">
        <v>16.100000000000001</v>
      </c>
      <c r="G4859" s="112">
        <v>16.11</v>
      </c>
      <c r="H4859" s="113">
        <v>16.123999999999999</v>
      </c>
      <c r="I4859" s="90">
        <f t="shared" si="2385"/>
        <v>16.002631578947369</v>
      </c>
      <c r="J4859" s="90">
        <f t="shared" si="2386"/>
        <v>16.060526315789474</v>
      </c>
      <c r="K4859" s="114">
        <v>15</v>
      </c>
      <c r="L4859" s="115">
        <v>5.2631578947368418E-2</v>
      </c>
      <c r="M4859" s="11"/>
      <c r="N4859" s="90">
        <v>16.649999999999999</v>
      </c>
      <c r="O4859" s="90">
        <v>16.75</v>
      </c>
      <c r="P4859" s="90">
        <v>16.783081181846882</v>
      </c>
      <c r="Q4859" s="90">
        <v>16.690000000000001</v>
      </c>
      <c r="R4859" s="63">
        <f t="shared" si="2374"/>
        <v>16.883081181846883</v>
      </c>
      <c r="S4859" s="64">
        <f t="shared" si="2373"/>
        <v>5.7142857142857051E-2</v>
      </c>
      <c r="T4859" s="65"/>
      <c r="U4859" s="65">
        <f t="shared" si="2369"/>
        <v>0.9940298507462686</v>
      </c>
      <c r="V4859" s="65">
        <f t="shared" si="2375"/>
        <v>0.99207051551470604</v>
      </c>
      <c r="W4859" s="65">
        <f t="shared" si="2376"/>
        <v>0.99760335530257627</v>
      </c>
      <c r="X4859" s="61">
        <f t="shared" ref="X4859:X4922" si="2387">(C4859-B4859)/B4859</f>
        <v>3.7523452157598811E-3</v>
      </c>
      <c r="Y4859" s="66">
        <f t="shared" si="2377"/>
        <v>3.3602986932170812E-3</v>
      </c>
      <c r="Z4859" s="61">
        <f t="shared" si="2378"/>
        <v>3.6178260154579533E-3</v>
      </c>
      <c r="AA4859" s="67">
        <f t="shared" si="2379"/>
        <v>16.002631578947369</v>
      </c>
      <c r="AB4859" s="68">
        <f t="shared" si="2380"/>
        <v>-3.9639639639639547E-2</v>
      </c>
      <c r="AC4859" s="69">
        <f t="shared" si="2381"/>
        <v>-3.8880986249407175E-2</v>
      </c>
      <c r="AD4859" s="70">
        <f>_xlfn.PERCENTILE.EXC(AC4859:$AC$5675,0.5)</f>
        <v>7.237410726470446E-2</v>
      </c>
      <c r="AE4859" s="70">
        <f>_xlfn.PERCENTILE.EXC($AC4859:AC$5675,0.35)</f>
        <v>4.5123299150073799E-2</v>
      </c>
      <c r="AF4859" s="71">
        <f t="shared" si="2370"/>
        <v>3.4554774520040556E-2</v>
      </c>
      <c r="AG4859" s="70">
        <f t="shared" si="2371"/>
        <v>-0.13866394233591256</v>
      </c>
      <c r="AH4859" s="70">
        <f t="shared" si="2372"/>
        <v>-0.19583862936640864</v>
      </c>
      <c r="AI4859" s="61" t="str">
        <f t="shared" si="2367"/>
        <v>Safety</v>
      </c>
      <c r="AJ4859" s="68" t="str">
        <f t="shared" si="2368"/>
        <v>Safety</v>
      </c>
      <c r="AK4859" s="72"/>
      <c r="AL4859" s="73"/>
      <c r="AM4859" s="72"/>
      <c r="AN4859" s="73"/>
      <c r="AO4859" s="74"/>
      <c r="AP4859" s="20"/>
      <c r="AQ4859" s="74"/>
      <c r="AR4859" s="20"/>
      <c r="AS4859" s="74"/>
      <c r="AT4859" s="20"/>
      <c r="AU4859" s="74" t="str">
        <f t="shared" si="2382"/>
        <v>00635U</v>
      </c>
      <c r="AV4859" s="20">
        <f t="shared" si="2365"/>
        <v>0</v>
      </c>
      <c r="AW4859" s="74" t="str">
        <f t="shared" si="2383"/>
        <v>00635U</v>
      </c>
      <c r="AX4859" s="20">
        <f t="shared" si="2384"/>
        <v>0</v>
      </c>
      <c r="AY4859" s="20">
        <f t="shared" si="2366"/>
        <v>1</v>
      </c>
      <c r="AZ4859" s="116">
        <v>39259</v>
      </c>
      <c r="BA4859" s="116"/>
      <c r="BB4859" s="20"/>
      <c r="BC4859" s="20"/>
      <c r="BD4859" s="76"/>
      <c r="BE4859" s="77"/>
      <c r="BF4859" s="77"/>
    </row>
    <row r="4860" spans="1:58" s="23" customFormat="1" ht="15.75" customHeight="1" x14ac:dyDescent="0.4">
      <c r="A4860" s="116">
        <v>39255</v>
      </c>
      <c r="B4860" s="112">
        <v>15.77</v>
      </c>
      <c r="C4860" s="112">
        <v>15.81</v>
      </c>
      <c r="D4860" s="112">
        <v>15.83</v>
      </c>
      <c r="E4860" s="112">
        <v>15.84</v>
      </c>
      <c r="F4860" s="112">
        <v>15.94</v>
      </c>
      <c r="G4860" s="112">
        <v>15.99</v>
      </c>
      <c r="H4860" s="113">
        <v>16.004000000000001</v>
      </c>
      <c r="I4860" s="90">
        <f t="shared" si="2385"/>
        <v>15.776315789473683</v>
      </c>
      <c r="J4860" s="90">
        <f t="shared" si="2386"/>
        <v>15.813157894736843</v>
      </c>
      <c r="K4860" s="114">
        <v>16</v>
      </c>
      <c r="L4860" s="115">
        <v>5.2631578947368418E-2</v>
      </c>
      <c r="M4860" s="11"/>
      <c r="N4860" s="90">
        <v>15.75</v>
      </c>
      <c r="O4860" s="90">
        <v>16.399999999999999</v>
      </c>
      <c r="P4860" s="90">
        <v>16.608424173092668</v>
      </c>
      <c r="Q4860" s="90">
        <v>16.55</v>
      </c>
      <c r="R4860" s="63">
        <f t="shared" si="2374"/>
        <v>17.258424173092664</v>
      </c>
      <c r="S4860" s="64">
        <f t="shared" si="2373"/>
        <v>0.10837438423645314</v>
      </c>
      <c r="T4860" s="65"/>
      <c r="U4860" s="65">
        <f t="shared" si="2369"/>
        <v>0.96036585365853666</v>
      </c>
      <c r="V4860" s="65">
        <f t="shared" si="2375"/>
        <v>0.94831393007872455</v>
      </c>
      <c r="W4860" s="65">
        <f t="shared" si="2376"/>
        <v>0.95166163141993954</v>
      </c>
      <c r="X4860" s="61">
        <f t="shared" si="2387"/>
        <v>2.5364616360178138E-3</v>
      </c>
      <c r="Y4860" s="66">
        <f t="shared" si="2377"/>
        <v>1.0353535353535446E-2</v>
      </c>
      <c r="Z4860" s="61">
        <f t="shared" si="2378"/>
        <v>2.3352793994997172E-3</v>
      </c>
      <c r="AA4860" s="67">
        <f t="shared" si="2379"/>
        <v>15.776315789473685</v>
      </c>
      <c r="AB4860" s="68">
        <f t="shared" si="2380"/>
        <v>1.2698412698412427E-3</v>
      </c>
      <c r="AC4860" s="69">
        <f t="shared" si="2381"/>
        <v>1.6708437761069814E-3</v>
      </c>
      <c r="AD4860" s="70">
        <f>_xlfn.PERCENTILE.EXC(AC4860:$AC$5675,0.5)</f>
        <v>7.2391976357023116E-2</v>
      </c>
      <c r="AE4860" s="70">
        <f>_xlfn.PERCENTILE.EXC($AC4860:AC$5675,0.35)</f>
        <v>4.5146086406311542E-2</v>
      </c>
      <c r="AF4860" s="71">
        <f t="shared" si="2370"/>
        <v>3.4566641228263396E-2</v>
      </c>
      <c r="AG4860" s="70">
        <f t="shared" si="2371"/>
        <v>-0.13869996446127883</v>
      </c>
      <c r="AH4860" s="70">
        <f t="shared" si="2372"/>
        <v>-0.19588918134764702</v>
      </c>
      <c r="AI4860" s="61" t="str">
        <f t="shared" si="2367"/>
        <v>Safety</v>
      </c>
      <c r="AJ4860" s="68" t="str">
        <f t="shared" si="2368"/>
        <v>Safety</v>
      </c>
      <c r="AK4860" s="72"/>
      <c r="AL4860" s="73"/>
      <c r="AM4860" s="72"/>
      <c r="AN4860" s="73"/>
      <c r="AO4860" s="74"/>
      <c r="AP4860" s="20"/>
      <c r="AQ4860" s="74"/>
      <c r="AR4860" s="20"/>
      <c r="AS4860" s="74"/>
      <c r="AT4860" s="20"/>
      <c r="AU4860" s="74" t="str">
        <f t="shared" si="2382"/>
        <v>00635U</v>
      </c>
      <c r="AV4860" s="20">
        <f t="shared" si="2365"/>
        <v>0</v>
      </c>
      <c r="AW4860" s="74" t="str">
        <f t="shared" si="2383"/>
        <v>00635U</v>
      </c>
      <c r="AX4860" s="20">
        <f t="shared" si="2384"/>
        <v>0</v>
      </c>
      <c r="AY4860" s="20">
        <f t="shared" si="2366"/>
        <v>1</v>
      </c>
      <c r="AZ4860" s="116">
        <v>39258</v>
      </c>
      <c r="BA4860" s="116"/>
      <c r="BB4860" s="20"/>
      <c r="BC4860" s="20"/>
      <c r="BD4860" s="76"/>
      <c r="BE4860" s="77"/>
      <c r="BF4860" s="77"/>
    </row>
    <row r="4861" spans="1:58" s="23" customFormat="1" ht="15.75" customHeight="1" x14ac:dyDescent="0.4">
      <c r="A4861" s="116">
        <v>39254</v>
      </c>
      <c r="B4861" s="112">
        <v>15.07</v>
      </c>
      <c r="C4861" s="112">
        <v>15.38</v>
      </c>
      <c r="D4861" s="112">
        <v>15.5</v>
      </c>
      <c r="E4861" s="112">
        <v>15.57</v>
      </c>
      <c r="F4861" s="112">
        <v>15.75</v>
      </c>
      <c r="G4861" s="112">
        <v>15.75</v>
      </c>
      <c r="H4861" s="113">
        <v>15.773</v>
      </c>
      <c r="I4861" s="90">
        <f t="shared" si="2385"/>
        <v>15.102631578947369</v>
      </c>
      <c r="J4861" s="90">
        <f t="shared" si="2386"/>
        <v>15.39263157894737</v>
      </c>
      <c r="K4861" s="114">
        <v>17</v>
      </c>
      <c r="L4861" s="115">
        <v>5.2631578947368418E-2</v>
      </c>
      <c r="M4861" s="11"/>
      <c r="N4861" s="90">
        <v>14.21</v>
      </c>
      <c r="O4861" s="90">
        <v>15.45</v>
      </c>
      <c r="P4861" s="90">
        <v>15.871888218044452</v>
      </c>
      <c r="Q4861" s="90">
        <v>16.059999999999999</v>
      </c>
      <c r="R4861" s="63">
        <f t="shared" si="2374"/>
        <v>17.111888218044449</v>
      </c>
      <c r="S4861" s="64">
        <f t="shared" si="2373"/>
        <v>-3.135650988411718E-2</v>
      </c>
      <c r="T4861" s="65"/>
      <c r="U4861" s="65">
        <f t="shared" si="2369"/>
        <v>0.91974110032362466</v>
      </c>
      <c r="V4861" s="65">
        <f t="shared" si="2375"/>
        <v>0.89529360368383382</v>
      </c>
      <c r="W4861" s="65">
        <f t="shared" si="2376"/>
        <v>0.88480697384806983</v>
      </c>
      <c r="X4861" s="61">
        <f t="shared" si="2387"/>
        <v>2.0570670205706736E-2</v>
      </c>
      <c r="Y4861" s="66">
        <f t="shared" si="2377"/>
        <v>1.3037893384714155E-2</v>
      </c>
      <c r="Z4861" s="61">
        <f t="shared" si="2378"/>
        <v>1.9201951559505201E-2</v>
      </c>
      <c r="AA4861" s="67">
        <f t="shared" si="2379"/>
        <v>15.102631578947369</v>
      </c>
      <c r="AB4861" s="68">
        <f t="shared" si="2380"/>
        <v>6.052076002814915E-2</v>
      </c>
      <c r="AC4861" s="69">
        <f t="shared" si="2381"/>
        <v>6.2817141375606469E-2</v>
      </c>
      <c r="AD4861" s="70">
        <f>_xlfn.PERCENTILE.EXC(AC4861:$AC$5675,0.5)</f>
        <v>7.2409845449341773E-2</v>
      </c>
      <c r="AE4861" s="70">
        <f>_xlfn.PERCENTILE.EXC($AC4861:AC$5675,0.35)</f>
        <v>4.5374513641103273E-2</v>
      </c>
      <c r="AF4861" s="71">
        <f t="shared" si="2370"/>
        <v>3.4653180923024163E-2</v>
      </c>
      <c r="AG4861" s="70">
        <f t="shared" si="2371"/>
        <v>-0.13873598658664507</v>
      </c>
      <c r="AH4861" s="70">
        <f t="shared" si="2372"/>
        <v>-0.19593973332888537</v>
      </c>
      <c r="AI4861" s="61" t="str">
        <f t="shared" si="2367"/>
        <v>Safety</v>
      </c>
      <c r="AJ4861" s="68" t="str">
        <f t="shared" si="2368"/>
        <v>Short VOL</v>
      </c>
      <c r="AK4861" s="72"/>
      <c r="AL4861" s="73"/>
      <c r="AM4861" s="72"/>
      <c r="AN4861" s="73"/>
      <c r="AO4861" s="74"/>
      <c r="AP4861" s="20"/>
      <c r="AQ4861" s="74"/>
      <c r="AR4861" s="20"/>
      <c r="AS4861" s="74"/>
      <c r="AT4861" s="20"/>
      <c r="AU4861" s="74" t="str">
        <f t="shared" si="2382"/>
        <v>00631L</v>
      </c>
      <c r="AV4861" s="20">
        <f t="shared" si="2365"/>
        <v>1</v>
      </c>
      <c r="AW4861" s="74" t="str">
        <f t="shared" si="2383"/>
        <v>00631L</v>
      </c>
      <c r="AX4861" s="20">
        <f t="shared" si="2384"/>
        <v>1</v>
      </c>
      <c r="AY4861" s="20">
        <f t="shared" si="2366"/>
        <v>1</v>
      </c>
      <c r="AZ4861" s="116">
        <v>39255</v>
      </c>
      <c r="BA4861" s="116"/>
      <c r="BB4861" s="20"/>
      <c r="BC4861" s="20"/>
      <c r="BD4861" s="76"/>
      <c r="BE4861" s="77"/>
      <c r="BF4861" s="77"/>
    </row>
    <row r="4862" spans="1:58" s="23" customFormat="1" ht="15.75" customHeight="1" x14ac:dyDescent="0.4">
      <c r="A4862" s="116">
        <v>39253</v>
      </c>
      <c r="B4862" s="112">
        <v>15.03</v>
      </c>
      <c r="C4862" s="112">
        <v>15.13</v>
      </c>
      <c r="D4862" s="112">
        <v>15.31</v>
      </c>
      <c r="E4862" s="112">
        <v>15.35</v>
      </c>
      <c r="F4862" s="112">
        <v>15.58</v>
      </c>
      <c r="G4862" s="112">
        <v>15.62</v>
      </c>
      <c r="H4862" s="113">
        <v>15.643000000000001</v>
      </c>
      <c r="I4862" s="90">
        <f t="shared" si="2385"/>
        <v>15.035263157894736</v>
      </c>
      <c r="J4862" s="90">
        <f t="shared" si="2386"/>
        <v>15.139473684210527</v>
      </c>
      <c r="K4862" s="114">
        <v>18</v>
      </c>
      <c r="L4862" s="115">
        <v>5.2631578947368418E-2</v>
      </c>
      <c r="M4862" s="11"/>
      <c r="N4862" s="90">
        <v>14.67</v>
      </c>
      <c r="O4862" s="90">
        <v>15.74</v>
      </c>
      <c r="P4862" s="90">
        <v>16.076429587667572</v>
      </c>
      <c r="Q4862" s="90">
        <v>16.02</v>
      </c>
      <c r="R4862" s="63">
        <f t="shared" si="2374"/>
        <v>17.146429587667569</v>
      </c>
      <c r="S4862" s="64">
        <f t="shared" si="2373"/>
        <v>0.14163424124513621</v>
      </c>
      <c r="T4862" s="65"/>
      <c r="U4862" s="65">
        <f t="shared" si="2369"/>
        <v>0.93202033036848786</v>
      </c>
      <c r="V4862" s="65">
        <f t="shared" si="2375"/>
        <v>0.91251604841746314</v>
      </c>
      <c r="W4862" s="65">
        <f t="shared" si="2376"/>
        <v>0.9157303370786517</v>
      </c>
      <c r="X4862" s="61">
        <f t="shared" si="2387"/>
        <v>6.6533599467732156E-3</v>
      </c>
      <c r="Y4862" s="66">
        <f t="shared" si="2377"/>
        <v>1.9087947882736225E-2</v>
      </c>
      <c r="Z4862" s="61">
        <f t="shared" si="2378"/>
        <v>6.9310743165191683E-3</v>
      </c>
      <c r="AA4862" s="67">
        <f t="shared" si="2379"/>
        <v>15.035263157894736</v>
      </c>
      <c r="AB4862" s="68">
        <f t="shared" si="2380"/>
        <v>2.4539877300613459E-2</v>
      </c>
      <c r="AC4862" s="69">
        <f t="shared" si="2381"/>
        <v>2.4898647436587325E-2</v>
      </c>
      <c r="AD4862" s="70">
        <f>_xlfn.PERCENTILE.EXC(AC4862:$AC$5675,0.5)</f>
        <v>7.2501151628824076E-2</v>
      </c>
      <c r="AE4862" s="70">
        <f>_xlfn.PERCENTILE.EXC($AC4862:AC$5675,0.35)</f>
        <v>4.5242286925895693E-2</v>
      </c>
      <c r="AF4862" s="71">
        <f t="shared" si="2370"/>
        <v>3.460500684990149E-2</v>
      </c>
      <c r="AG4862" s="70">
        <f t="shared" si="2371"/>
        <v>-0.13877200871201134</v>
      </c>
      <c r="AH4862" s="70">
        <f t="shared" si="2372"/>
        <v>-0.19599028531012375</v>
      </c>
      <c r="AI4862" s="61" t="str">
        <f t="shared" si="2367"/>
        <v>Safety</v>
      </c>
      <c r="AJ4862" s="68" t="str">
        <f t="shared" si="2368"/>
        <v>Safety</v>
      </c>
      <c r="AK4862" s="72"/>
      <c r="AL4862" s="73"/>
      <c r="AM4862" s="72"/>
      <c r="AN4862" s="73"/>
      <c r="AO4862" s="74"/>
      <c r="AP4862" s="20"/>
      <c r="AQ4862" s="74"/>
      <c r="AR4862" s="20"/>
      <c r="AS4862" s="74"/>
      <c r="AT4862" s="20"/>
      <c r="AU4862" s="74" t="str">
        <f t="shared" si="2382"/>
        <v>00635U</v>
      </c>
      <c r="AV4862" s="20">
        <f t="shared" si="2365"/>
        <v>0</v>
      </c>
      <c r="AW4862" s="74" t="str">
        <f t="shared" si="2383"/>
        <v>00635U</v>
      </c>
      <c r="AX4862" s="20">
        <f t="shared" si="2384"/>
        <v>0</v>
      </c>
      <c r="AY4862" s="20">
        <f t="shared" si="2366"/>
        <v>1</v>
      </c>
      <c r="AZ4862" s="116">
        <v>39254</v>
      </c>
      <c r="BA4862" s="116"/>
      <c r="BB4862" s="20"/>
      <c r="BC4862" s="20"/>
      <c r="BD4862" s="76"/>
      <c r="BE4862" s="77"/>
      <c r="BF4862" s="77"/>
    </row>
    <row r="4863" spans="1:58" s="23" customFormat="1" ht="15.75" customHeight="1" x14ac:dyDescent="0.4">
      <c r="A4863" s="116">
        <v>39252</v>
      </c>
      <c r="B4863" s="112">
        <v>12.88</v>
      </c>
      <c r="C4863" s="112">
        <v>14.18</v>
      </c>
      <c r="D4863" s="112">
        <v>14.54</v>
      </c>
      <c r="E4863" s="112">
        <v>14.83</v>
      </c>
      <c r="F4863" s="112">
        <v>14.91</v>
      </c>
      <c r="G4863" s="112">
        <v>15.04</v>
      </c>
      <c r="H4863" s="113">
        <v>15.12</v>
      </c>
      <c r="I4863" s="90">
        <f t="shared" si="2385"/>
        <v>14.18</v>
      </c>
      <c r="J4863" s="90">
        <f t="shared" si="2386"/>
        <v>14.54</v>
      </c>
      <c r="K4863" s="114">
        <v>0</v>
      </c>
      <c r="L4863" s="115">
        <v>4.1666666666666664E-2</v>
      </c>
      <c r="M4863" s="11"/>
      <c r="N4863" s="90">
        <v>12.85</v>
      </c>
      <c r="O4863" s="90">
        <v>14.46</v>
      </c>
      <c r="P4863" s="90">
        <v>15.049413203294243</v>
      </c>
      <c r="Q4863" s="90">
        <v>15.3</v>
      </c>
      <c r="R4863" s="63">
        <f t="shared" si="2374"/>
        <v>16.659413203294243</v>
      </c>
      <c r="S4863" s="64">
        <f t="shared" si="2373"/>
        <v>-4.2473919523099875E-2</v>
      </c>
      <c r="T4863" s="65"/>
      <c r="U4863" s="65">
        <f t="shared" si="2369"/>
        <v>0.8886583679114799</v>
      </c>
      <c r="V4863" s="65">
        <f t="shared" si="2375"/>
        <v>0.85385388961127051</v>
      </c>
      <c r="W4863" s="65">
        <f t="shared" si="2376"/>
        <v>0.83986928104575154</v>
      </c>
      <c r="X4863" s="61">
        <f t="shared" si="2387"/>
        <v>0.10093167701863345</v>
      </c>
      <c r="Y4863" s="66">
        <f t="shared" si="2377"/>
        <v>1.955495616992577E-2</v>
      </c>
      <c r="Z4863" s="61">
        <f t="shared" si="2378"/>
        <v>2.5387870239774291E-2</v>
      </c>
      <c r="AA4863" s="67">
        <f t="shared" si="2379"/>
        <v>14.18</v>
      </c>
      <c r="AB4863" s="68">
        <f t="shared" si="2380"/>
        <v>2.3346303501946409E-3</v>
      </c>
      <c r="AC4863" s="69">
        <f t="shared" si="2381"/>
        <v>0.10350194552529184</v>
      </c>
      <c r="AD4863" s="70">
        <f>_xlfn.PERCENTILE.EXC(AC4863:$AC$5675,0.5)</f>
        <v>7.2592457808306379E-2</v>
      </c>
      <c r="AE4863" s="70">
        <f>_xlfn.PERCENTILE.EXC($AC4863:AC$5675,0.35)</f>
        <v>4.5487850825566924E-2</v>
      </c>
      <c r="AF4863" s="71">
        <f t="shared" si="2370"/>
        <v>3.4728883037931223E-2</v>
      </c>
      <c r="AG4863" s="70">
        <f t="shared" si="2371"/>
        <v>-0.13880803083737761</v>
      </c>
      <c r="AH4863" s="70">
        <f t="shared" si="2372"/>
        <v>-0.19604083729136212</v>
      </c>
      <c r="AI4863" s="61" t="str">
        <f t="shared" si="2367"/>
        <v>Short VOL</v>
      </c>
      <c r="AJ4863" s="68" t="str">
        <f t="shared" si="2368"/>
        <v>Short VOL</v>
      </c>
      <c r="AK4863" s="72"/>
      <c r="AL4863" s="73"/>
      <c r="AM4863" s="72"/>
      <c r="AN4863" s="73"/>
      <c r="AO4863" s="74"/>
      <c r="AP4863" s="20"/>
      <c r="AQ4863" s="74"/>
      <c r="AR4863" s="20"/>
      <c r="AS4863" s="74"/>
      <c r="AT4863" s="20"/>
      <c r="AU4863" s="74" t="str">
        <f t="shared" si="2382"/>
        <v>00631L</v>
      </c>
      <c r="AV4863" s="20">
        <f t="shared" si="2365"/>
        <v>1</v>
      </c>
      <c r="AW4863" s="74" t="str">
        <f t="shared" si="2383"/>
        <v>00631L</v>
      </c>
      <c r="AX4863" s="20">
        <f t="shared" si="2384"/>
        <v>1</v>
      </c>
      <c r="AY4863" s="20">
        <f t="shared" si="2366"/>
        <v>1</v>
      </c>
      <c r="AZ4863" s="116">
        <v>39253</v>
      </c>
      <c r="BA4863" s="116"/>
      <c r="BB4863" s="20"/>
      <c r="BC4863" s="20"/>
      <c r="BD4863" s="76"/>
      <c r="BE4863" s="77"/>
      <c r="BF4863" s="77"/>
    </row>
    <row r="4864" spans="1:58" s="23" customFormat="1" ht="15.75" customHeight="1" x14ac:dyDescent="0.4">
      <c r="A4864" s="116">
        <v>39251</v>
      </c>
      <c r="B4864" s="112">
        <v>13.41</v>
      </c>
      <c r="C4864" s="112">
        <v>14.48</v>
      </c>
      <c r="D4864" s="112">
        <v>14.86</v>
      </c>
      <c r="E4864" s="112">
        <v>14.98</v>
      </c>
      <c r="F4864" s="112">
        <v>15.02</v>
      </c>
      <c r="G4864" s="112">
        <v>15.19</v>
      </c>
      <c r="H4864" s="113">
        <v>15.29</v>
      </c>
      <c r="I4864" s="90">
        <f t="shared" si="2385"/>
        <v>14.435416666666667</v>
      </c>
      <c r="J4864" s="90">
        <f t="shared" si="2386"/>
        <v>14.844166666666666</v>
      </c>
      <c r="K4864" s="114">
        <v>1</v>
      </c>
      <c r="L4864" s="115">
        <v>4.1666666666666664E-2</v>
      </c>
      <c r="M4864" s="11"/>
      <c r="N4864" s="90">
        <v>13.42</v>
      </c>
      <c r="O4864" s="90">
        <v>14.88</v>
      </c>
      <c r="P4864" s="90">
        <v>15.328809716189426</v>
      </c>
      <c r="Q4864" s="90">
        <v>15.54</v>
      </c>
      <c r="R4864" s="63">
        <f t="shared" si="2374"/>
        <v>16.788809716189427</v>
      </c>
      <c r="S4864" s="64">
        <f t="shared" si="2373"/>
        <v>-3.7302725968436125E-2</v>
      </c>
      <c r="T4864" s="65"/>
      <c r="U4864" s="65">
        <f t="shared" si="2369"/>
        <v>0.9018817204301075</v>
      </c>
      <c r="V4864" s="65">
        <f t="shared" si="2375"/>
        <v>0.87547567283234995</v>
      </c>
      <c r="W4864" s="65">
        <f t="shared" si="2376"/>
        <v>0.86357786357786359</v>
      </c>
      <c r="X4864" s="61">
        <f t="shared" si="2387"/>
        <v>7.9791200596569745E-2</v>
      </c>
      <c r="Y4864" s="66">
        <f t="shared" si="2377"/>
        <v>2.0694259012015936E-2</v>
      </c>
      <c r="Z4864" s="61">
        <f t="shared" si="2378"/>
        <v>2.8315774282003141E-2</v>
      </c>
      <c r="AA4864" s="67">
        <f t="shared" si="2379"/>
        <v>14.435416666666667</v>
      </c>
      <c r="AB4864" s="68">
        <f t="shared" si="2380"/>
        <v>-7.4515648286138506E-4</v>
      </c>
      <c r="AC4864" s="69">
        <f t="shared" si="2381"/>
        <v>7.5664431197218093E-2</v>
      </c>
      <c r="AD4864" s="70">
        <f>_xlfn.PERCENTILE.EXC(AC4864:$AC$5675,0.5)</f>
        <v>7.2501151628824076E-2</v>
      </c>
      <c r="AE4864" s="70">
        <f>_xlfn.PERCENTILE.EXC($AC4864:AC$5675,0.35)</f>
        <v>4.5355624110359323E-2</v>
      </c>
      <c r="AF4864" s="71">
        <f t="shared" si="2370"/>
        <v>3.468070896480855E-2</v>
      </c>
      <c r="AG4864" s="70">
        <f t="shared" si="2371"/>
        <v>-0.13884405296274388</v>
      </c>
      <c r="AH4864" s="70">
        <f t="shared" si="2372"/>
        <v>-0.19609138927260047</v>
      </c>
      <c r="AI4864" s="61" t="str">
        <f t="shared" si="2367"/>
        <v>Short VOL</v>
      </c>
      <c r="AJ4864" s="68" t="str">
        <f t="shared" si="2368"/>
        <v>Short VOL</v>
      </c>
      <c r="AK4864" s="72"/>
      <c r="AL4864" s="73"/>
      <c r="AM4864" s="72"/>
      <c r="AN4864" s="73"/>
      <c r="AO4864" s="74"/>
      <c r="AP4864" s="20"/>
      <c r="AQ4864" s="74"/>
      <c r="AR4864" s="20"/>
      <c r="AS4864" s="74"/>
      <c r="AT4864" s="20"/>
      <c r="AU4864" s="74" t="str">
        <f t="shared" si="2382"/>
        <v>00631L</v>
      </c>
      <c r="AV4864" s="20">
        <f t="shared" si="2365"/>
        <v>1</v>
      </c>
      <c r="AW4864" s="74" t="str">
        <f t="shared" si="2383"/>
        <v>00631L</v>
      </c>
      <c r="AX4864" s="20">
        <f t="shared" si="2384"/>
        <v>1</v>
      </c>
      <c r="AY4864" s="20">
        <f t="shared" si="2366"/>
        <v>1</v>
      </c>
      <c r="AZ4864" s="116">
        <v>39252</v>
      </c>
      <c r="BA4864" s="116"/>
      <c r="BB4864" s="20"/>
      <c r="BC4864" s="20"/>
      <c r="BD4864" s="76"/>
      <c r="BE4864" s="77"/>
      <c r="BF4864" s="77"/>
    </row>
    <row r="4865" spans="1:58" s="23" customFormat="1" ht="15.75" customHeight="1" x14ac:dyDescent="0.4">
      <c r="A4865" s="116">
        <v>39248</v>
      </c>
      <c r="B4865" s="112">
        <v>13.64</v>
      </c>
      <c r="C4865" s="112">
        <v>14.43</v>
      </c>
      <c r="D4865" s="112">
        <v>14.83</v>
      </c>
      <c r="E4865" s="112">
        <v>14.91</v>
      </c>
      <c r="F4865" s="112">
        <v>15</v>
      </c>
      <c r="G4865" s="112">
        <v>15.15</v>
      </c>
      <c r="H4865" s="113">
        <v>15.23</v>
      </c>
      <c r="I4865" s="90">
        <f t="shared" si="2385"/>
        <v>14.364166666666666</v>
      </c>
      <c r="J4865" s="90">
        <f t="shared" si="2386"/>
        <v>14.796666666666667</v>
      </c>
      <c r="K4865" s="114">
        <v>2</v>
      </c>
      <c r="L4865" s="115">
        <v>4.1666666666666664E-2</v>
      </c>
      <c r="M4865" s="11"/>
      <c r="N4865" s="90">
        <v>13.94</v>
      </c>
      <c r="O4865" s="90">
        <v>15.01</v>
      </c>
      <c r="P4865" s="90">
        <v>15.37657338673046</v>
      </c>
      <c r="Q4865" s="90">
        <v>15.49</v>
      </c>
      <c r="R4865" s="63">
        <f t="shared" si="2374"/>
        <v>16.446573386730464</v>
      </c>
      <c r="S4865" s="64">
        <f t="shared" si="2373"/>
        <v>2.1994134897360625E-2</v>
      </c>
      <c r="T4865" s="65"/>
      <c r="U4865" s="65">
        <f t="shared" si="2369"/>
        <v>0.92871419053964022</v>
      </c>
      <c r="V4865" s="65">
        <f t="shared" si="2375"/>
        <v>0.90657389324658111</v>
      </c>
      <c r="W4865" s="65">
        <f t="shared" si="2376"/>
        <v>0.89993544222078758</v>
      </c>
      <c r="X4865" s="61">
        <f t="shared" si="2387"/>
        <v>5.7917888563049788E-2</v>
      </c>
      <c r="Y4865" s="66">
        <f t="shared" si="2377"/>
        <v>2.1462105969148243E-2</v>
      </c>
      <c r="Z4865" s="61">
        <f t="shared" si="2378"/>
        <v>3.0109647850554113E-2</v>
      </c>
      <c r="AA4865" s="67">
        <f t="shared" si="2379"/>
        <v>14.364166666666666</v>
      </c>
      <c r="AB4865" s="68">
        <f t="shared" si="2380"/>
        <v>-2.1520803443328476E-2</v>
      </c>
      <c r="AC4865" s="69">
        <f t="shared" si="2381"/>
        <v>3.0428024868483956E-2</v>
      </c>
      <c r="AD4865" s="70">
        <f>_xlfn.PERCENTILE.EXC(AC4865:$AC$5675,0.5)</f>
        <v>7.2409845449341773E-2</v>
      </c>
      <c r="AE4865" s="70">
        <f>_xlfn.PERCENTILE.EXC($AC4865:AC$5675,0.35)</f>
        <v>4.522339739515175E-2</v>
      </c>
      <c r="AF4865" s="71">
        <f t="shared" si="2370"/>
        <v>3.4632534891685877E-2</v>
      </c>
      <c r="AG4865" s="70">
        <f t="shared" si="2371"/>
        <v>-0.13888007508811012</v>
      </c>
      <c r="AH4865" s="70">
        <f t="shared" si="2372"/>
        <v>-0.19614194125383885</v>
      </c>
      <c r="AI4865" s="61" t="str">
        <f t="shared" si="2367"/>
        <v>Safety</v>
      </c>
      <c r="AJ4865" s="68" t="str">
        <f t="shared" si="2368"/>
        <v>Safety</v>
      </c>
      <c r="AK4865" s="72"/>
      <c r="AL4865" s="73"/>
      <c r="AM4865" s="72"/>
      <c r="AN4865" s="73"/>
      <c r="AO4865" s="74"/>
      <c r="AP4865" s="20"/>
      <c r="AQ4865" s="74"/>
      <c r="AR4865" s="20"/>
      <c r="AS4865" s="74"/>
      <c r="AT4865" s="20"/>
      <c r="AU4865" s="74" t="str">
        <f t="shared" si="2382"/>
        <v>00635U</v>
      </c>
      <c r="AV4865" s="20">
        <f t="shared" si="2365"/>
        <v>0</v>
      </c>
      <c r="AW4865" s="74" t="str">
        <f t="shared" si="2383"/>
        <v>00635U</v>
      </c>
      <c r="AX4865" s="20">
        <f t="shared" si="2384"/>
        <v>0</v>
      </c>
      <c r="AY4865" s="20">
        <f t="shared" si="2366"/>
        <v>1</v>
      </c>
      <c r="AZ4865" s="116">
        <v>39251</v>
      </c>
      <c r="BA4865" s="116"/>
      <c r="BB4865" s="20"/>
      <c r="BC4865" s="20"/>
      <c r="BD4865" s="76"/>
      <c r="BE4865" s="77"/>
      <c r="BF4865" s="77"/>
    </row>
    <row r="4866" spans="1:58" s="23" customFormat="1" ht="15.75" customHeight="1" x14ac:dyDescent="0.4">
      <c r="A4866" s="116">
        <v>39247</v>
      </c>
      <c r="B4866" s="112">
        <v>13.86</v>
      </c>
      <c r="C4866" s="112">
        <v>14.65</v>
      </c>
      <c r="D4866" s="112">
        <v>15</v>
      </c>
      <c r="E4866" s="112">
        <v>15.08</v>
      </c>
      <c r="F4866" s="112">
        <v>15.1</v>
      </c>
      <c r="G4866" s="112">
        <v>15.24</v>
      </c>
      <c r="H4866" s="113">
        <v>15.33</v>
      </c>
      <c r="I4866" s="90">
        <f t="shared" si="2385"/>
        <v>14.55125</v>
      </c>
      <c r="J4866" s="90">
        <f t="shared" si="2386"/>
        <v>14.956250000000001</v>
      </c>
      <c r="K4866" s="114">
        <v>3</v>
      </c>
      <c r="L4866" s="115">
        <v>4.1666666666666664E-2</v>
      </c>
      <c r="M4866" s="11"/>
      <c r="N4866" s="90">
        <v>13.64</v>
      </c>
      <c r="O4866" s="90">
        <v>14.72</v>
      </c>
      <c r="P4866" s="90">
        <v>15.077079735816664</v>
      </c>
      <c r="Q4866" s="90">
        <v>15.3</v>
      </c>
      <c r="R4866" s="63">
        <f t="shared" si="2374"/>
        <v>16.157079735816666</v>
      </c>
      <c r="S4866" s="64">
        <f t="shared" si="2373"/>
        <v>-7.3998642226748124E-2</v>
      </c>
      <c r="T4866" s="65"/>
      <c r="U4866" s="65">
        <f t="shared" si="2369"/>
        <v>0.92663043478260865</v>
      </c>
      <c r="V4866" s="65">
        <f t="shared" si="2375"/>
        <v>0.90468447729948798</v>
      </c>
      <c r="W4866" s="65">
        <f t="shared" si="2376"/>
        <v>0.89150326797385615</v>
      </c>
      <c r="X4866" s="61">
        <f t="shared" si="2387"/>
        <v>5.6998556998557069E-2</v>
      </c>
      <c r="Y4866" s="66">
        <f t="shared" si="2377"/>
        <v>1.6578249336870028E-2</v>
      </c>
      <c r="Z4866" s="61">
        <f t="shared" si="2378"/>
        <v>2.7832660424362249E-2</v>
      </c>
      <c r="AA4866" s="67">
        <f t="shared" si="2379"/>
        <v>14.55125</v>
      </c>
      <c r="AB4866" s="68">
        <f t="shared" si="2380"/>
        <v>1.6129032258064432E-2</v>
      </c>
      <c r="AC4866" s="69">
        <f t="shared" si="2381"/>
        <v>6.6807184750733065E-2</v>
      </c>
      <c r="AD4866" s="70">
        <f>_xlfn.PERCENTILE.EXC(AC4866:$AC$5675,0.5)</f>
        <v>7.2501151628824076E-2</v>
      </c>
      <c r="AE4866" s="70">
        <f>_xlfn.PERCENTILE.EXC($AC4866:AC$5675,0.35)</f>
        <v>4.5468961294822981E-2</v>
      </c>
      <c r="AF4866" s="71">
        <f t="shared" si="2370"/>
        <v>3.4747957516339759E-2</v>
      </c>
      <c r="AG4866" s="70">
        <f t="shared" si="2371"/>
        <v>-0.13891609721347639</v>
      </c>
      <c r="AH4866" s="70">
        <f t="shared" si="2372"/>
        <v>-0.19619249323507723</v>
      </c>
      <c r="AI4866" s="61" t="str">
        <f t="shared" si="2367"/>
        <v>Safety</v>
      </c>
      <c r="AJ4866" s="68" t="str">
        <f t="shared" si="2368"/>
        <v>Short VOL</v>
      </c>
      <c r="AK4866" s="72"/>
      <c r="AL4866" s="73"/>
      <c r="AM4866" s="72"/>
      <c r="AN4866" s="73"/>
      <c r="AO4866" s="74"/>
      <c r="AP4866" s="20"/>
      <c r="AQ4866" s="74"/>
      <c r="AR4866" s="20"/>
      <c r="AS4866" s="74"/>
      <c r="AT4866" s="20"/>
      <c r="AU4866" s="74" t="str">
        <f t="shared" si="2382"/>
        <v>00631L</v>
      </c>
      <c r="AV4866" s="20">
        <f t="shared" si="2365"/>
        <v>1</v>
      </c>
      <c r="AW4866" s="74" t="str">
        <f t="shared" si="2383"/>
        <v>00631L</v>
      </c>
      <c r="AX4866" s="20">
        <f t="shared" si="2384"/>
        <v>1</v>
      </c>
      <c r="AY4866" s="20">
        <f t="shared" si="2366"/>
        <v>1</v>
      </c>
      <c r="AZ4866" s="116">
        <v>39248</v>
      </c>
      <c r="BA4866" s="116"/>
      <c r="BB4866" s="20"/>
      <c r="BC4866" s="20"/>
      <c r="BD4866" s="76"/>
      <c r="BE4866" s="77"/>
      <c r="BF4866" s="77"/>
    </row>
    <row r="4867" spans="1:58" s="23" customFormat="1" ht="15.75" customHeight="1" x14ac:dyDescent="0.4">
      <c r="A4867" s="116">
        <v>39246</v>
      </c>
      <c r="B4867" s="112">
        <v>14.78</v>
      </c>
      <c r="C4867" s="112">
        <v>14.97</v>
      </c>
      <c r="D4867" s="112">
        <v>15.17</v>
      </c>
      <c r="E4867" s="112">
        <v>15.25</v>
      </c>
      <c r="F4867" s="112">
        <v>15.36</v>
      </c>
      <c r="G4867" s="112">
        <v>15.43</v>
      </c>
      <c r="H4867" s="113">
        <v>15.47</v>
      </c>
      <c r="I4867" s="90">
        <f t="shared" si="2385"/>
        <v>14.938333333333334</v>
      </c>
      <c r="J4867" s="90">
        <f t="shared" si="2386"/>
        <v>15.136666666666667</v>
      </c>
      <c r="K4867" s="114">
        <v>4</v>
      </c>
      <c r="L4867" s="115">
        <v>4.1666666666666664E-2</v>
      </c>
      <c r="M4867" s="11"/>
      <c r="N4867" s="90">
        <v>14.73</v>
      </c>
      <c r="O4867" s="90">
        <v>15.12</v>
      </c>
      <c r="P4867" s="90">
        <v>15.396840690947885</v>
      </c>
      <c r="Q4867" s="90">
        <v>15.52</v>
      </c>
      <c r="R4867" s="63">
        <f t="shared" si="2374"/>
        <v>15.786840690947884</v>
      </c>
      <c r="S4867" s="64">
        <f t="shared" si="2373"/>
        <v>-0.11637672465506906</v>
      </c>
      <c r="T4867" s="65"/>
      <c r="U4867" s="65">
        <f t="shared" si="2369"/>
        <v>0.9742063492063493</v>
      </c>
      <c r="V4867" s="65">
        <f t="shared" si="2375"/>
        <v>0.95668977134121203</v>
      </c>
      <c r="W4867" s="65">
        <f t="shared" si="2376"/>
        <v>0.94909793814432997</v>
      </c>
      <c r="X4867" s="61">
        <f t="shared" si="2387"/>
        <v>1.2855209742895892E-2</v>
      </c>
      <c r="Y4867" s="66">
        <f t="shared" si="2377"/>
        <v>1.4426229508196763E-2</v>
      </c>
      <c r="Z4867" s="61">
        <f t="shared" si="2378"/>
        <v>1.3276804641303069E-2</v>
      </c>
      <c r="AA4867" s="67">
        <f t="shared" si="2379"/>
        <v>14.938333333333334</v>
      </c>
      <c r="AB4867" s="68">
        <f t="shared" si="2380"/>
        <v>3.3944331296672731E-3</v>
      </c>
      <c r="AC4867" s="69">
        <f t="shared" si="2381"/>
        <v>1.414347137361398E-2</v>
      </c>
      <c r="AD4867" s="70">
        <f>_xlfn.PERCENTILE.EXC(AC4867:$AC$5675,0.5)</f>
        <v>7.2592457808306379E-2</v>
      </c>
      <c r="AE4867" s="70">
        <f>_xlfn.PERCENTILE.EXC($AC4867:AC$5675,0.35)</f>
        <v>4.5336734579615401E-2</v>
      </c>
      <c r="AF4867" s="71">
        <f t="shared" si="2370"/>
        <v>3.470823700659293E-2</v>
      </c>
      <c r="AG4867" s="70">
        <f t="shared" si="2371"/>
        <v>-0.13895211933884266</v>
      </c>
      <c r="AH4867" s="70">
        <f t="shared" si="2372"/>
        <v>-0.19624304521631558</v>
      </c>
      <c r="AI4867" s="61" t="str">
        <f t="shared" si="2367"/>
        <v>Safety</v>
      </c>
      <c r="AJ4867" s="68" t="str">
        <f t="shared" si="2368"/>
        <v>Safety</v>
      </c>
      <c r="AK4867" s="72"/>
      <c r="AL4867" s="73"/>
      <c r="AM4867" s="72"/>
      <c r="AN4867" s="73"/>
      <c r="AO4867" s="74"/>
      <c r="AP4867" s="20"/>
      <c r="AQ4867" s="74"/>
      <c r="AR4867" s="20"/>
      <c r="AS4867" s="74"/>
      <c r="AT4867" s="20"/>
      <c r="AU4867" s="74" t="str">
        <f t="shared" si="2382"/>
        <v>00635U</v>
      </c>
      <c r="AV4867" s="20">
        <f t="shared" ref="AV4867:AV4930" si="2388">IF(AU4867="00631L",1,0)</f>
        <v>0</v>
      </c>
      <c r="AW4867" s="74" t="str">
        <f t="shared" si="2383"/>
        <v>00635U</v>
      </c>
      <c r="AX4867" s="20">
        <f t="shared" si="2384"/>
        <v>0</v>
      </c>
      <c r="AY4867" s="20">
        <f t="shared" ref="AY4867:AY4930" si="2389">IF(AP4867=1,0,1)</f>
        <v>1</v>
      </c>
      <c r="AZ4867" s="116">
        <v>39247</v>
      </c>
      <c r="BA4867" s="116"/>
      <c r="BB4867" s="20"/>
      <c r="BC4867" s="20"/>
      <c r="BD4867" s="76"/>
      <c r="BE4867" s="77"/>
      <c r="BF4867" s="77"/>
    </row>
    <row r="4868" spans="1:58" s="23" customFormat="1" ht="15.75" customHeight="1" x14ac:dyDescent="0.4">
      <c r="A4868" s="116">
        <v>39245</v>
      </c>
      <c r="B4868" s="112">
        <v>15.5</v>
      </c>
      <c r="C4868" s="112">
        <v>15.27</v>
      </c>
      <c r="D4868" s="112">
        <v>15.34</v>
      </c>
      <c r="E4868" s="112">
        <v>15.46</v>
      </c>
      <c r="F4868" s="112">
        <v>15.53</v>
      </c>
      <c r="G4868" s="112">
        <v>15.59</v>
      </c>
      <c r="H4868" s="113">
        <v>15.61</v>
      </c>
      <c r="I4868" s="90">
        <f t="shared" si="2385"/>
        <v>15.317916666666667</v>
      </c>
      <c r="J4868" s="90">
        <f t="shared" si="2386"/>
        <v>15.325416666666666</v>
      </c>
      <c r="K4868" s="114">
        <v>5</v>
      </c>
      <c r="L4868" s="115">
        <v>4.1666666666666664E-2</v>
      </c>
      <c r="M4868" s="11"/>
      <c r="N4868" s="90">
        <v>16.670000000000002</v>
      </c>
      <c r="O4868" s="90">
        <v>16.03</v>
      </c>
      <c r="P4868" s="90">
        <v>16.107845769814276</v>
      </c>
      <c r="Q4868" s="90">
        <v>15.95</v>
      </c>
      <c r="R4868" s="63">
        <f t="shared" si="2374"/>
        <v>15.467845769814275</v>
      </c>
      <c r="S4868" s="64">
        <f t="shared" si="2373"/>
        <v>0.1332426920462271</v>
      </c>
      <c r="T4868" s="65"/>
      <c r="U4868" s="65">
        <f t="shared" si="2369"/>
        <v>1.0399251403618217</v>
      </c>
      <c r="V4868" s="65">
        <f t="shared" si="2375"/>
        <v>1.0348994048129756</v>
      </c>
      <c r="W4868" s="65">
        <f t="shared" si="2376"/>
        <v>1.0451410658307212</v>
      </c>
      <c r="X4868" s="61">
        <f t="shared" si="2387"/>
        <v>-1.4838709677419383E-2</v>
      </c>
      <c r="Y4868" s="66">
        <f t="shared" si="2377"/>
        <v>9.7024579560154312E-3</v>
      </c>
      <c r="Z4868" s="61">
        <f t="shared" si="2378"/>
        <v>4.8962271849404073E-4</v>
      </c>
      <c r="AA4868" s="67">
        <f t="shared" si="2379"/>
        <v>15.317916666666667</v>
      </c>
      <c r="AB4868" s="68">
        <f t="shared" si="2380"/>
        <v>-7.0185962807438607E-2</v>
      </c>
      <c r="AC4868" s="69">
        <f t="shared" si="2381"/>
        <v>-8.1108778244351198E-2</v>
      </c>
      <c r="AD4868" s="70">
        <f>_xlfn.PERCENTILE.EXC(AC4868:$AC$5675,0.5)</f>
        <v>7.261821843294898E-2</v>
      </c>
      <c r="AE4868" s="70">
        <f>_xlfn.PERCENTILE.EXC($AC4868:AC$5675,0.35)</f>
        <v>4.5528990069158379E-2</v>
      </c>
      <c r="AF4868" s="71">
        <f t="shared" si="2370"/>
        <v>3.4777165032679677E-2</v>
      </c>
      <c r="AG4868" s="70">
        <f t="shared" si="2371"/>
        <v>-0.13898814146420893</v>
      </c>
      <c r="AH4868" s="70">
        <f t="shared" si="2372"/>
        <v>-0.19629359719755396</v>
      </c>
      <c r="AI4868" s="61" t="str">
        <f t="shared" si="2367"/>
        <v>Safety</v>
      </c>
      <c r="AJ4868" s="68" t="str">
        <f t="shared" si="2368"/>
        <v>Safety</v>
      </c>
      <c r="AK4868" s="72"/>
      <c r="AL4868" s="73"/>
      <c r="AM4868" s="72"/>
      <c r="AN4868" s="73"/>
      <c r="AO4868" s="74"/>
      <c r="AP4868" s="20"/>
      <c r="AQ4868" s="74"/>
      <c r="AR4868" s="20"/>
      <c r="AS4868" s="74"/>
      <c r="AT4868" s="20"/>
      <c r="AU4868" s="74" t="str">
        <f t="shared" si="2382"/>
        <v>00635U</v>
      </c>
      <c r="AV4868" s="20">
        <f t="shared" si="2388"/>
        <v>0</v>
      </c>
      <c r="AW4868" s="74" t="str">
        <f t="shared" si="2383"/>
        <v>00635U</v>
      </c>
      <c r="AX4868" s="20">
        <f t="shared" si="2384"/>
        <v>0</v>
      </c>
      <c r="AY4868" s="20">
        <f t="shared" si="2389"/>
        <v>1</v>
      </c>
      <c r="AZ4868" s="116">
        <v>39246</v>
      </c>
      <c r="BA4868" s="116"/>
      <c r="BB4868" s="20"/>
      <c r="BC4868" s="20"/>
      <c r="BD4868" s="76"/>
      <c r="BE4868" s="77"/>
      <c r="BF4868" s="77"/>
    </row>
    <row r="4869" spans="1:58" s="23" customFormat="1" ht="15.75" customHeight="1" x14ac:dyDescent="0.4">
      <c r="A4869" s="116">
        <v>39244</v>
      </c>
      <c r="B4869" s="112">
        <v>14.69</v>
      </c>
      <c r="C4869" s="112">
        <v>14.87</v>
      </c>
      <c r="D4869" s="112">
        <v>15.16</v>
      </c>
      <c r="E4869" s="112">
        <v>15.27</v>
      </c>
      <c r="F4869" s="112">
        <v>15.34</v>
      </c>
      <c r="G4869" s="112">
        <v>15.43</v>
      </c>
      <c r="H4869" s="113">
        <v>15.52</v>
      </c>
      <c r="I4869" s="90">
        <f t="shared" si="2385"/>
        <v>14.824999999999999</v>
      </c>
      <c r="J4869" s="90">
        <f t="shared" si="2386"/>
        <v>15.0875</v>
      </c>
      <c r="K4869" s="114">
        <v>6</v>
      </c>
      <c r="L4869" s="115">
        <v>4.1666666666666664E-2</v>
      </c>
      <c r="M4869" s="11"/>
      <c r="N4869" s="90">
        <v>14.71</v>
      </c>
      <c r="O4869" s="90">
        <v>15.15</v>
      </c>
      <c r="P4869" s="90">
        <v>15.450971443078783</v>
      </c>
      <c r="Q4869" s="90">
        <v>15.48</v>
      </c>
      <c r="R4869" s="63">
        <f t="shared" si="2374"/>
        <v>15.890971443078783</v>
      </c>
      <c r="S4869" s="64">
        <f t="shared" si="2373"/>
        <v>-8.7601078167115227E-3</v>
      </c>
      <c r="T4869" s="65"/>
      <c r="U4869" s="65">
        <f t="shared" si="2369"/>
        <v>0.97095709570957101</v>
      </c>
      <c r="V4869" s="65">
        <f t="shared" si="2375"/>
        <v>0.95204369862383642</v>
      </c>
      <c r="W4869" s="65">
        <f t="shared" si="2376"/>
        <v>0.95025839793281652</v>
      </c>
      <c r="X4869" s="61">
        <f t="shared" si="2387"/>
        <v>1.2253233492171526E-2</v>
      </c>
      <c r="Y4869" s="66">
        <f t="shared" si="2377"/>
        <v>1.6371971185330715E-2</v>
      </c>
      <c r="Z4869" s="61">
        <f t="shared" si="2378"/>
        <v>1.7706576728499228E-2</v>
      </c>
      <c r="AA4869" s="67">
        <f t="shared" si="2379"/>
        <v>14.824999999999999</v>
      </c>
      <c r="AB4869" s="68">
        <f t="shared" si="2380"/>
        <v>-1.3596193065942453E-3</v>
      </c>
      <c r="AC4869" s="69">
        <f t="shared" si="2381"/>
        <v>7.8178110129162766E-3</v>
      </c>
      <c r="AD4869" s="70">
        <f>_xlfn.PERCENTILE.EXC(AC4869:$AC$5675,0.5)</f>
        <v>7.2643979057591582E-2</v>
      </c>
      <c r="AE4869" s="70">
        <f>_xlfn.PERCENTILE.EXC($AC4869:AC$5675,0.35)</f>
        <v>4.5543550858273822E-2</v>
      </c>
      <c r="AF4869" s="71">
        <f t="shared" si="2370"/>
        <v>3.482890158564006E-2</v>
      </c>
      <c r="AG4869" s="70">
        <f t="shared" si="2371"/>
        <v>-0.1390241635895752</v>
      </c>
      <c r="AH4869" s="70">
        <f t="shared" si="2372"/>
        <v>-0.19634414917879231</v>
      </c>
      <c r="AI4869" s="61" t="str">
        <f t="shared" ref="AI4869:AI4932" si="2390">IF(AC4869&gt;AD4869,"Short VOL","Safety")</f>
        <v>Safety</v>
      </c>
      <c r="AJ4869" s="68" t="str">
        <f t="shared" ref="AJ4869:AJ4932" si="2391">IF(AC4869&gt;AF4869,"Short VOL","Safety")</f>
        <v>Safety</v>
      </c>
      <c r="AK4869" s="72"/>
      <c r="AL4869" s="73"/>
      <c r="AM4869" s="72"/>
      <c r="AN4869" s="73"/>
      <c r="AO4869" s="74"/>
      <c r="AP4869" s="20"/>
      <c r="AQ4869" s="74"/>
      <c r="AR4869" s="20"/>
      <c r="AS4869" s="74"/>
      <c r="AT4869" s="20"/>
      <c r="AU4869" s="74" t="str">
        <f t="shared" si="2382"/>
        <v>00635U</v>
      </c>
      <c r="AV4869" s="20">
        <f t="shared" si="2388"/>
        <v>0</v>
      </c>
      <c r="AW4869" s="74" t="str">
        <f t="shared" si="2383"/>
        <v>00635U</v>
      </c>
      <c r="AX4869" s="20">
        <f t="shared" si="2384"/>
        <v>0</v>
      </c>
      <c r="AY4869" s="20">
        <f t="shared" si="2389"/>
        <v>1</v>
      </c>
      <c r="AZ4869" s="116">
        <v>39245</v>
      </c>
      <c r="BA4869" s="116"/>
      <c r="BB4869" s="20"/>
      <c r="BC4869" s="20"/>
      <c r="BD4869" s="76"/>
      <c r="BE4869" s="77"/>
      <c r="BF4869" s="77"/>
    </row>
    <row r="4870" spans="1:58" s="23" customFormat="1" ht="15.75" customHeight="1" x14ac:dyDescent="0.4">
      <c r="A4870" s="116">
        <v>39241</v>
      </c>
      <c r="B4870" s="112">
        <v>15.08</v>
      </c>
      <c r="C4870" s="112">
        <v>15.14</v>
      </c>
      <c r="D4870" s="112">
        <v>15.46</v>
      </c>
      <c r="E4870" s="112">
        <v>15.52</v>
      </c>
      <c r="F4870" s="112">
        <v>15.54</v>
      </c>
      <c r="G4870" s="112">
        <v>15.66</v>
      </c>
      <c r="H4870" s="113">
        <v>15.72</v>
      </c>
      <c r="I4870" s="90">
        <f t="shared" si="2385"/>
        <v>15.1225</v>
      </c>
      <c r="J4870" s="90">
        <f t="shared" si="2386"/>
        <v>15.366666666666667</v>
      </c>
      <c r="K4870" s="114">
        <v>7</v>
      </c>
      <c r="L4870" s="115">
        <v>4.1666666666666664E-2</v>
      </c>
      <c r="M4870" s="11"/>
      <c r="N4870" s="90">
        <v>14.84</v>
      </c>
      <c r="O4870" s="90">
        <v>15.2</v>
      </c>
      <c r="P4870" s="90">
        <v>15.504309631472818</v>
      </c>
      <c r="Q4870" s="90">
        <v>15.59</v>
      </c>
      <c r="R4870" s="63">
        <f t="shared" si="2374"/>
        <v>15.864309631472818</v>
      </c>
      <c r="S4870" s="64">
        <f t="shared" si="2373"/>
        <v>-0.13012895662368107</v>
      </c>
      <c r="T4870" s="65"/>
      <c r="U4870" s="65">
        <f t="shared" si="2369"/>
        <v>0.97631578947368425</v>
      </c>
      <c r="V4870" s="65">
        <f t="shared" si="2375"/>
        <v>0.95715322724693852</v>
      </c>
      <c r="W4870" s="65">
        <f t="shared" si="2376"/>
        <v>0.95189223861449646</v>
      </c>
      <c r="X4870" s="61">
        <f t="shared" si="2387"/>
        <v>3.9787798408488393E-3</v>
      </c>
      <c r="Y4870" s="66">
        <f t="shared" si="2377"/>
        <v>1.2886597938144399E-2</v>
      </c>
      <c r="Z4870" s="61">
        <f t="shared" si="2378"/>
        <v>1.61459194357194E-2</v>
      </c>
      <c r="AA4870" s="67">
        <f t="shared" si="2379"/>
        <v>15.122499999999999</v>
      </c>
      <c r="AB4870" s="68">
        <f t="shared" si="2380"/>
        <v>1.6172506738544489E-2</v>
      </c>
      <c r="AC4870" s="69">
        <f t="shared" si="2381"/>
        <v>1.9036388140161647E-2</v>
      </c>
      <c r="AD4870" s="70">
        <f>_xlfn.PERCENTILE.EXC(AC4870:$AC$5675,0.5)</f>
        <v>7.2722333171407416E-2</v>
      </c>
      <c r="AE4870" s="70">
        <f>_xlfn.PERCENTILE.EXC($AC4870:AC$5675,0.35)</f>
        <v>4.5585397688117556E-2</v>
      </c>
      <c r="AF4870" s="71">
        <f t="shared" si="2370"/>
        <v>3.488852300922695E-2</v>
      </c>
      <c r="AG4870" s="70">
        <f t="shared" si="2371"/>
        <v>-0.13906018571494144</v>
      </c>
      <c r="AH4870" s="70">
        <f t="shared" si="2372"/>
        <v>-0.19639470116003069</v>
      </c>
      <c r="AI4870" s="61" t="str">
        <f t="shared" si="2390"/>
        <v>Safety</v>
      </c>
      <c r="AJ4870" s="68" t="str">
        <f t="shared" si="2391"/>
        <v>Safety</v>
      </c>
      <c r="AK4870" s="72"/>
      <c r="AL4870" s="73"/>
      <c r="AM4870" s="72"/>
      <c r="AN4870" s="73"/>
      <c r="AO4870" s="74"/>
      <c r="AP4870" s="20"/>
      <c r="AQ4870" s="74"/>
      <c r="AR4870" s="20"/>
      <c r="AS4870" s="74"/>
      <c r="AT4870" s="20"/>
      <c r="AU4870" s="74" t="str">
        <f t="shared" si="2382"/>
        <v>00635U</v>
      </c>
      <c r="AV4870" s="20">
        <f t="shared" si="2388"/>
        <v>0</v>
      </c>
      <c r="AW4870" s="74" t="str">
        <f t="shared" si="2383"/>
        <v>00635U</v>
      </c>
      <c r="AX4870" s="20">
        <f t="shared" si="2384"/>
        <v>0</v>
      </c>
      <c r="AY4870" s="20">
        <f t="shared" si="2389"/>
        <v>1</v>
      </c>
      <c r="AZ4870" s="116">
        <v>39244</v>
      </c>
      <c r="BA4870" s="116"/>
      <c r="BB4870" s="20"/>
      <c r="BC4870" s="20"/>
      <c r="BD4870" s="76"/>
      <c r="BE4870" s="77"/>
      <c r="BF4870" s="77"/>
    </row>
    <row r="4871" spans="1:58" s="23" customFormat="1" ht="15.75" customHeight="1" x14ac:dyDescent="0.4">
      <c r="A4871" s="116">
        <v>39240</v>
      </c>
      <c r="B4871" s="112">
        <v>15.82</v>
      </c>
      <c r="C4871" s="112">
        <v>15.32</v>
      </c>
      <c r="D4871" s="112">
        <v>15.53</v>
      </c>
      <c r="E4871" s="112">
        <v>15.55</v>
      </c>
      <c r="F4871" s="112">
        <v>15.58</v>
      </c>
      <c r="G4871" s="112">
        <v>15.65</v>
      </c>
      <c r="H4871" s="113">
        <v>15.67</v>
      </c>
      <c r="I4871" s="90">
        <f t="shared" si="2385"/>
        <v>15.486666666666666</v>
      </c>
      <c r="J4871" s="90">
        <f t="shared" si="2386"/>
        <v>15.459999999999999</v>
      </c>
      <c r="K4871" s="114">
        <v>8</v>
      </c>
      <c r="L4871" s="115">
        <v>4.1666666666666664E-2</v>
      </c>
      <c r="M4871" s="11"/>
      <c r="N4871" s="90">
        <v>17.059999999999999</v>
      </c>
      <c r="O4871" s="90">
        <v>16.7</v>
      </c>
      <c r="P4871" s="90">
        <v>16.711348592912579</v>
      </c>
      <c r="Q4871" s="90">
        <v>16.46</v>
      </c>
      <c r="R4871" s="63">
        <f t="shared" si="2374"/>
        <v>16.351348592912576</v>
      </c>
      <c r="S4871" s="64">
        <f t="shared" si="2373"/>
        <v>0.14727639542703427</v>
      </c>
      <c r="T4871" s="65"/>
      <c r="U4871" s="65">
        <f t="shared" si="2369"/>
        <v>1.0215568862275448</v>
      </c>
      <c r="V4871" s="65">
        <f t="shared" si="2375"/>
        <v>1.0208631520759064</v>
      </c>
      <c r="W4871" s="65">
        <f t="shared" si="2376"/>
        <v>1.0364520048602672</v>
      </c>
      <c r="X4871" s="61">
        <f t="shared" si="2387"/>
        <v>-3.1605562579013903E-2</v>
      </c>
      <c r="Y4871" s="66">
        <f t="shared" si="2377"/>
        <v>7.7170418006430362E-3</v>
      </c>
      <c r="Z4871" s="61">
        <f t="shared" si="2378"/>
        <v>-1.721911321566979E-3</v>
      </c>
      <c r="AA4871" s="67">
        <f t="shared" si="2379"/>
        <v>15.486666666666668</v>
      </c>
      <c r="AB4871" s="68">
        <f t="shared" si="2380"/>
        <v>-7.2684642438452435E-2</v>
      </c>
      <c r="AC4871" s="69">
        <f t="shared" si="2381"/>
        <v>-9.2223524814380467E-2</v>
      </c>
      <c r="AD4871" s="70">
        <f>_xlfn.PERCENTILE.EXC(AC4871:$AC$5675,0.5)</f>
        <v>7.2800687285223251E-2</v>
      </c>
      <c r="AE4871" s="70">
        <f>_xlfn.PERCENTILE.EXC($AC4871:AC$5675,0.35)</f>
        <v>4.5656297357158447E-2</v>
      </c>
      <c r="AF4871" s="71">
        <f t="shared" si="2370"/>
        <v>3.494626281905882E-2</v>
      </c>
      <c r="AG4871" s="70">
        <f t="shared" si="2371"/>
        <v>-0.13909620784030771</v>
      </c>
      <c r="AH4871" s="70">
        <f t="shared" si="2372"/>
        <v>-0.19644525314126904</v>
      </c>
      <c r="AI4871" s="61" t="str">
        <f t="shared" si="2390"/>
        <v>Safety</v>
      </c>
      <c r="AJ4871" s="68" t="str">
        <f t="shared" si="2391"/>
        <v>Safety</v>
      </c>
      <c r="AK4871" s="72"/>
      <c r="AL4871" s="73"/>
      <c r="AM4871" s="72"/>
      <c r="AN4871" s="73"/>
      <c r="AO4871" s="74"/>
      <c r="AP4871" s="20"/>
      <c r="AQ4871" s="74"/>
      <c r="AR4871" s="20"/>
      <c r="AS4871" s="74"/>
      <c r="AT4871" s="20"/>
      <c r="AU4871" s="74" t="str">
        <f t="shared" si="2382"/>
        <v>00635U</v>
      </c>
      <c r="AV4871" s="20">
        <f t="shared" si="2388"/>
        <v>0</v>
      </c>
      <c r="AW4871" s="74" t="str">
        <f t="shared" si="2383"/>
        <v>00635U</v>
      </c>
      <c r="AX4871" s="20">
        <f t="shared" si="2384"/>
        <v>0</v>
      </c>
      <c r="AY4871" s="20">
        <f t="shared" si="2389"/>
        <v>1</v>
      </c>
      <c r="AZ4871" s="116">
        <v>39241</v>
      </c>
      <c r="BA4871" s="116"/>
      <c r="BB4871" s="20"/>
      <c r="BC4871" s="20"/>
      <c r="BD4871" s="76"/>
      <c r="BE4871" s="77"/>
      <c r="BF4871" s="77"/>
    </row>
    <row r="4872" spans="1:58" s="23" customFormat="1" ht="15.75" customHeight="1" x14ac:dyDescent="0.4">
      <c r="A4872" s="116">
        <v>39239</v>
      </c>
      <c r="B4872" s="112">
        <v>14.33</v>
      </c>
      <c r="C4872" s="112">
        <v>14.76</v>
      </c>
      <c r="D4872" s="112">
        <v>14.97</v>
      </c>
      <c r="E4872" s="112">
        <v>15.06</v>
      </c>
      <c r="F4872" s="112">
        <v>15.18</v>
      </c>
      <c r="G4872" s="112">
        <v>15.29</v>
      </c>
      <c r="H4872" s="113">
        <v>15.34</v>
      </c>
      <c r="I4872" s="90">
        <f t="shared" si="2385"/>
        <v>14.598749999999999</v>
      </c>
      <c r="J4872" s="90">
        <f t="shared" si="2386"/>
        <v>14.891249999999999</v>
      </c>
      <c r="K4872" s="114">
        <v>9</v>
      </c>
      <c r="L4872" s="115">
        <v>4.1666666666666664E-2</v>
      </c>
      <c r="M4872" s="11"/>
      <c r="N4872" s="90">
        <v>14.87</v>
      </c>
      <c r="O4872" s="90">
        <v>15.4</v>
      </c>
      <c r="P4872" s="90">
        <v>15.800642939589373</v>
      </c>
      <c r="Q4872" s="90">
        <v>15.8</v>
      </c>
      <c r="R4872" s="63">
        <f t="shared" si="2374"/>
        <v>16.330642939589374</v>
      </c>
      <c r="S4872" s="64">
        <f t="shared" si="2373"/>
        <v>9.0975788701393862E-2</v>
      </c>
      <c r="T4872" s="65"/>
      <c r="U4872" s="65">
        <f t="shared" ref="U4872:U4935" si="2392">N4872/O4872</f>
        <v>0.96558441558441555</v>
      </c>
      <c r="V4872" s="65">
        <f t="shared" si="2375"/>
        <v>0.94110094486993323</v>
      </c>
      <c r="W4872" s="65">
        <f t="shared" si="2376"/>
        <v>0.94113924050632902</v>
      </c>
      <c r="X4872" s="61">
        <f t="shared" si="2387"/>
        <v>3.0006978367062089E-2</v>
      </c>
      <c r="Y4872" s="66">
        <f t="shared" si="2377"/>
        <v>1.8592297476759584E-2</v>
      </c>
      <c r="Z4872" s="61">
        <f t="shared" si="2378"/>
        <v>2.0035961983046524E-2</v>
      </c>
      <c r="AA4872" s="67">
        <f t="shared" si="2379"/>
        <v>14.598749999999999</v>
      </c>
      <c r="AB4872" s="68">
        <f t="shared" si="2380"/>
        <v>-3.6314727639542646E-2</v>
      </c>
      <c r="AC4872" s="69">
        <f t="shared" si="2381"/>
        <v>-1.8241425689307346E-2</v>
      </c>
      <c r="AD4872" s="70">
        <f>_xlfn.PERCENTILE.EXC(AC4872:$AC$5675,0.5)</f>
        <v>7.2953373945641942E-2</v>
      </c>
      <c r="AE4872" s="70">
        <f>_xlfn.PERCENTILE.EXC($AC4872:AC$5675,0.35)</f>
        <v>4.5820288431114631E-2</v>
      </c>
      <c r="AF4872" s="71">
        <f t="shared" si="2370"/>
        <v>3.516160752693754E-2</v>
      </c>
      <c r="AG4872" s="70">
        <f t="shared" si="2371"/>
        <v>-0.13913222996567398</v>
      </c>
      <c r="AH4872" s="70">
        <f t="shared" si="2372"/>
        <v>-0.19649580512250742</v>
      </c>
      <c r="AI4872" s="61" t="str">
        <f t="shared" si="2390"/>
        <v>Safety</v>
      </c>
      <c r="AJ4872" s="68" t="str">
        <f t="shared" si="2391"/>
        <v>Safety</v>
      </c>
      <c r="AK4872" s="72"/>
      <c r="AL4872" s="73"/>
      <c r="AM4872" s="72"/>
      <c r="AN4872" s="73"/>
      <c r="AO4872" s="74"/>
      <c r="AP4872" s="20"/>
      <c r="AQ4872" s="74"/>
      <c r="AR4872" s="20"/>
      <c r="AS4872" s="74"/>
      <c r="AT4872" s="20"/>
      <c r="AU4872" s="74" t="str">
        <f t="shared" si="2382"/>
        <v>00635U</v>
      </c>
      <c r="AV4872" s="20">
        <f t="shared" si="2388"/>
        <v>0</v>
      </c>
      <c r="AW4872" s="74" t="str">
        <f t="shared" si="2383"/>
        <v>00635U</v>
      </c>
      <c r="AX4872" s="20">
        <f t="shared" si="2384"/>
        <v>0</v>
      </c>
      <c r="AY4872" s="20">
        <f t="shared" si="2389"/>
        <v>1</v>
      </c>
      <c r="AZ4872" s="116">
        <v>39240</v>
      </c>
      <c r="BA4872" s="116"/>
      <c r="BB4872" s="20"/>
      <c r="BC4872" s="20"/>
      <c r="BD4872" s="76"/>
      <c r="BE4872" s="77"/>
      <c r="BF4872" s="77"/>
    </row>
    <row r="4873" spans="1:58" s="23" customFormat="1" ht="15.75" customHeight="1" x14ac:dyDescent="0.4">
      <c r="A4873" s="116">
        <v>39238</v>
      </c>
      <c r="B4873" s="112">
        <v>13.71</v>
      </c>
      <c r="C4873" s="112">
        <v>14.39</v>
      </c>
      <c r="D4873" s="112">
        <v>14.84</v>
      </c>
      <c r="E4873" s="112">
        <v>15.01</v>
      </c>
      <c r="F4873" s="112">
        <v>15.09</v>
      </c>
      <c r="G4873" s="112">
        <v>15.16</v>
      </c>
      <c r="H4873" s="113">
        <v>15.25</v>
      </c>
      <c r="I4873" s="90">
        <f t="shared" si="2385"/>
        <v>14.106666666666667</v>
      </c>
      <c r="J4873" s="90">
        <f t="shared" si="2386"/>
        <v>14.6525</v>
      </c>
      <c r="K4873" s="114">
        <v>10</v>
      </c>
      <c r="L4873" s="115">
        <v>4.1666666666666664E-2</v>
      </c>
      <c r="M4873" s="11"/>
      <c r="N4873" s="90">
        <v>13.63</v>
      </c>
      <c r="O4873" s="90">
        <v>14.41</v>
      </c>
      <c r="P4873" s="90">
        <v>15.131047489209823</v>
      </c>
      <c r="Q4873" s="90">
        <v>15.31</v>
      </c>
      <c r="R4873" s="63">
        <f t="shared" si="2374"/>
        <v>15.911047489209823</v>
      </c>
      <c r="S4873" s="64">
        <f t="shared" si="2373"/>
        <v>2.5583145221971533E-2</v>
      </c>
      <c r="T4873" s="65"/>
      <c r="U4873" s="65">
        <f t="shared" si="2392"/>
        <v>0.94587092297015962</v>
      </c>
      <c r="V4873" s="65">
        <f t="shared" si="2375"/>
        <v>0.90079685558582501</v>
      </c>
      <c r="W4873" s="65">
        <f t="shared" si="2376"/>
        <v>0.89026779882429785</v>
      </c>
      <c r="X4873" s="61">
        <f t="shared" si="2387"/>
        <v>4.9598832968636007E-2</v>
      </c>
      <c r="Y4873" s="66">
        <f t="shared" si="2377"/>
        <v>1.5989340439706876E-2</v>
      </c>
      <c r="Z4873" s="61">
        <f t="shared" si="2378"/>
        <v>3.869328922495268E-2</v>
      </c>
      <c r="AA4873" s="67">
        <f t="shared" si="2379"/>
        <v>14.106666666666666</v>
      </c>
      <c r="AB4873" s="68">
        <f t="shared" si="2380"/>
        <v>5.8694057226705842E-3</v>
      </c>
      <c r="AC4873" s="69">
        <f t="shared" si="2381"/>
        <v>3.4971875764245396E-2</v>
      </c>
      <c r="AD4873" s="70">
        <f>_xlfn.PERCENTILE.EXC(AC4873:$AC$5675,0.5)</f>
        <v>7.3106060606060647E-2</v>
      </c>
      <c r="AE4873" s="70">
        <f>_xlfn.PERCENTILE.EXC($AC4873:AC$5675,0.35)</f>
        <v>4.6009250379495728E-2</v>
      </c>
      <c r="AF4873" s="71">
        <f t="shared" si="2370"/>
        <v>3.5451589121887228E-2</v>
      </c>
      <c r="AG4873" s="70">
        <f t="shared" si="2371"/>
        <v>-0.13916825209104025</v>
      </c>
      <c r="AH4873" s="70">
        <f t="shared" si="2372"/>
        <v>-0.19654635710374577</v>
      </c>
      <c r="AI4873" s="61" t="str">
        <f t="shared" si="2390"/>
        <v>Safety</v>
      </c>
      <c r="AJ4873" s="68" t="str">
        <f t="shared" si="2391"/>
        <v>Safety</v>
      </c>
      <c r="AK4873" s="72"/>
      <c r="AL4873" s="73"/>
      <c r="AM4873" s="72"/>
      <c r="AN4873" s="73"/>
      <c r="AO4873" s="74"/>
      <c r="AP4873" s="20"/>
      <c r="AQ4873" s="74"/>
      <c r="AR4873" s="20"/>
      <c r="AS4873" s="74"/>
      <c r="AT4873" s="20"/>
      <c r="AU4873" s="74" t="str">
        <f t="shared" si="2382"/>
        <v>00635U</v>
      </c>
      <c r="AV4873" s="20">
        <f t="shared" si="2388"/>
        <v>0</v>
      </c>
      <c r="AW4873" s="74" t="str">
        <f t="shared" si="2383"/>
        <v>00635U</v>
      </c>
      <c r="AX4873" s="20">
        <f t="shared" si="2384"/>
        <v>0</v>
      </c>
      <c r="AY4873" s="20">
        <f t="shared" si="2389"/>
        <v>1</v>
      </c>
      <c r="AZ4873" s="116">
        <v>39239</v>
      </c>
      <c r="BA4873" s="116"/>
      <c r="BB4873" s="20"/>
      <c r="BC4873" s="20"/>
      <c r="BD4873" s="76"/>
      <c r="BE4873" s="77"/>
      <c r="BF4873" s="77"/>
    </row>
    <row r="4874" spans="1:58" s="23" customFormat="1" ht="15.75" customHeight="1" x14ac:dyDescent="0.4">
      <c r="A4874" s="116">
        <v>39237</v>
      </c>
      <c r="B4874" s="112">
        <v>13.57</v>
      </c>
      <c r="C4874" s="112">
        <v>14.34</v>
      </c>
      <c r="D4874" s="112">
        <v>14.7</v>
      </c>
      <c r="E4874" s="112">
        <v>14.97</v>
      </c>
      <c r="F4874" s="112">
        <v>15.04</v>
      </c>
      <c r="G4874" s="112">
        <v>15.11</v>
      </c>
      <c r="H4874" s="113">
        <v>15.17</v>
      </c>
      <c r="I4874" s="90">
        <f t="shared" si="2385"/>
        <v>13.987083333333333</v>
      </c>
      <c r="J4874" s="90">
        <f t="shared" si="2386"/>
        <v>14.535</v>
      </c>
      <c r="K4874" s="114">
        <v>11</v>
      </c>
      <c r="L4874" s="115">
        <v>4.1666666666666664E-2</v>
      </c>
      <c r="M4874" s="11"/>
      <c r="N4874" s="90">
        <v>13.29</v>
      </c>
      <c r="O4874" s="90">
        <v>14.12</v>
      </c>
      <c r="P4874" s="90">
        <v>14.912601332944863</v>
      </c>
      <c r="Q4874" s="90">
        <v>15.22</v>
      </c>
      <c r="R4874" s="63">
        <f t="shared" si="2374"/>
        <v>15.742601332944865</v>
      </c>
      <c r="S4874" s="64">
        <f t="shared" si="2373"/>
        <v>3.9906103286384963E-2</v>
      </c>
      <c r="T4874" s="65"/>
      <c r="U4874" s="65">
        <f t="shared" si="2392"/>
        <v>0.94121813031161472</v>
      </c>
      <c r="V4874" s="65">
        <f t="shared" si="2375"/>
        <v>0.89119260303967096</v>
      </c>
      <c r="W4874" s="65">
        <f t="shared" si="2376"/>
        <v>0.87319316688567661</v>
      </c>
      <c r="X4874" s="61">
        <f t="shared" si="2387"/>
        <v>5.6742815033161351E-2</v>
      </c>
      <c r="Y4874" s="66">
        <f t="shared" si="2377"/>
        <v>1.3360053440213713E-2</v>
      </c>
      <c r="Z4874" s="61">
        <f t="shared" si="2378"/>
        <v>3.9173046560815099E-2</v>
      </c>
      <c r="AA4874" s="67">
        <f t="shared" si="2379"/>
        <v>13.987083333333334</v>
      </c>
      <c r="AB4874" s="68">
        <f t="shared" si="2380"/>
        <v>2.1068472535741244E-2</v>
      </c>
      <c r="AC4874" s="69">
        <f t="shared" si="2381"/>
        <v>5.2451718083772407E-2</v>
      </c>
      <c r="AD4874" s="70">
        <f>_xlfn.PERCENTILE.EXC(AC4874:$AC$5675,0.5)</f>
        <v>7.3239942528735696E-2</v>
      </c>
      <c r="AE4874" s="70">
        <f>_xlfn.PERCENTILE.EXC($AC4874:AC$5675,0.35)</f>
        <v>4.620644867603764E-2</v>
      </c>
      <c r="AF4874" s="71">
        <f t="shared" si="2370"/>
        <v>3.5483892827356249E-2</v>
      </c>
      <c r="AG4874" s="70">
        <f t="shared" si="2371"/>
        <v>-0.13920427421640652</v>
      </c>
      <c r="AH4874" s="70">
        <f t="shared" si="2372"/>
        <v>-0.19659690908498414</v>
      </c>
      <c r="AI4874" s="61" t="str">
        <f t="shared" si="2390"/>
        <v>Safety</v>
      </c>
      <c r="AJ4874" s="68" t="str">
        <f t="shared" si="2391"/>
        <v>Short VOL</v>
      </c>
      <c r="AK4874" s="72"/>
      <c r="AL4874" s="73"/>
      <c r="AM4874" s="72"/>
      <c r="AN4874" s="73"/>
      <c r="AO4874" s="74"/>
      <c r="AP4874" s="20"/>
      <c r="AQ4874" s="74"/>
      <c r="AR4874" s="20"/>
      <c r="AS4874" s="74"/>
      <c r="AT4874" s="20"/>
      <c r="AU4874" s="74" t="str">
        <f t="shared" si="2382"/>
        <v>00631L</v>
      </c>
      <c r="AV4874" s="20">
        <f t="shared" si="2388"/>
        <v>1</v>
      </c>
      <c r="AW4874" s="74" t="str">
        <f t="shared" si="2383"/>
        <v>00631L</v>
      </c>
      <c r="AX4874" s="20">
        <f t="shared" si="2384"/>
        <v>1</v>
      </c>
      <c r="AY4874" s="20">
        <f t="shared" si="2389"/>
        <v>1</v>
      </c>
      <c r="AZ4874" s="116">
        <v>39238</v>
      </c>
      <c r="BA4874" s="116"/>
      <c r="BB4874" s="20"/>
      <c r="BC4874" s="20"/>
      <c r="BD4874" s="76"/>
      <c r="BE4874" s="77"/>
      <c r="BF4874" s="77"/>
    </row>
    <row r="4875" spans="1:58" s="23" customFormat="1" ht="15.75" customHeight="1" x14ac:dyDescent="0.4">
      <c r="A4875" s="116">
        <v>39234</v>
      </c>
      <c r="B4875" s="112">
        <v>13.41</v>
      </c>
      <c r="C4875" s="112">
        <v>14.29</v>
      </c>
      <c r="D4875" s="112">
        <v>14.66</v>
      </c>
      <c r="E4875" s="112">
        <v>14.88</v>
      </c>
      <c r="F4875" s="112">
        <v>14.96</v>
      </c>
      <c r="G4875" s="112">
        <v>15.14</v>
      </c>
      <c r="H4875" s="113">
        <v>15.07</v>
      </c>
      <c r="I4875" s="90">
        <f t="shared" si="2385"/>
        <v>13.85</v>
      </c>
      <c r="J4875" s="90">
        <f t="shared" si="2386"/>
        <v>14.475</v>
      </c>
      <c r="K4875" s="114">
        <v>12</v>
      </c>
      <c r="L4875" s="115">
        <v>4.1666666666666664E-2</v>
      </c>
      <c r="M4875" s="11"/>
      <c r="N4875" s="90">
        <v>12.78</v>
      </c>
      <c r="O4875" s="90">
        <v>13.76</v>
      </c>
      <c r="P4875" s="90">
        <v>14.651984700635268</v>
      </c>
      <c r="Q4875" s="90">
        <v>14.93</v>
      </c>
      <c r="R4875" s="63">
        <f t="shared" si="2374"/>
        <v>15.631984700635266</v>
      </c>
      <c r="S4875" s="64">
        <f t="shared" si="2373"/>
        <v>-2.0689655172413897E-2</v>
      </c>
      <c r="T4875" s="65"/>
      <c r="U4875" s="65">
        <f t="shared" si="2392"/>
        <v>0.92877906976744184</v>
      </c>
      <c r="V4875" s="65">
        <f t="shared" si="2375"/>
        <v>0.87223678301042007</v>
      </c>
      <c r="W4875" s="65">
        <f t="shared" si="2376"/>
        <v>0.85599464166108508</v>
      </c>
      <c r="X4875" s="61">
        <f t="shared" si="2387"/>
        <v>6.5622669649515214E-2</v>
      </c>
      <c r="Y4875" s="66">
        <f t="shared" si="2377"/>
        <v>1.2768817204301041E-2</v>
      </c>
      <c r="Z4875" s="61">
        <f t="shared" si="2378"/>
        <v>4.5126353790613721E-2</v>
      </c>
      <c r="AA4875" s="67">
        <f t="shared" si="2379"/>
        <v>13.85</v>
      </c>
      <c r="AB4875" s="68">
        <f t="shared" si="2380"/>
        <v>4.929577464788739E-2</v>
      </c>
      <c r="AC4875" s="69">
        <f t="shared" si="2381"/>
        <v>8.3724569640062627E-2</v>
      </c>
      <c r="AD4875" s="70">
        <f>_xlfn.PERCENTILE.EXC(AC4875:$AC$5675,0.5)</f>
        <v>7.3373824451410746E-2</v>
      </c>
      <c r="AE4875" s="70">
        <f>_xlfn.PERCENTILE.EXC($AC4875:AC$5675,0.35)</f>
        <v>4.6103666723294204E-2</v>
      </c>
      <c r="AF4875" s="71">
        <f t="shared" si="2370"/>
        <v>3.5471330275229404E-2</v>
      </c>
      <c r="AG4875" s="70">
        <f t="shared" si="2371"/>
        <v>-0.13924029634177276</v>
      </c>
      <c r="AH4875" s="70">
        <f t="shared" si="2372"/>
        <v>-0.19664746106622252</v>
      </c>
      <c r="AI4875" s="61" t="str">
        <f t="shared" si="2390"/>
        <v>Short VOL</v>
      </c>
      <c r="AJ4875" s="68" t="str">
        <f t="shared" si="2391"/>
        <v>Short VOL</v>
      </c>
      <c r="AK4875" s="72"/>
      <c r="AL4875" s="73"/>
      <c r="AM4875" s="72"/>
      <c r="AN4875" s="73"/>
      <c r="AO4875" s="74"/>
      <c r="AP4875" s="20"/>
      <c r="AQ4875" s="74"/>
      <c r="AR4875" s="20"/>
      <c r="AS4875" s="74"/>
      <c r="AT4875" s="20"/>
      <c r="AU4875" s="74" t="str">
        <f t="shared" si="2382"/>
        <v>00631L</v>
      </c>
      <c r="AV4875" s="20">
        <f t="shared" si="2388"/>
        <v>1</v>
      </c>
      <c r="AW4875" s="74" t="str">
        <f t="shared" si="2383"/>
        <v>00631L</v>
      </c>
      <c r="AX4875" s="20">
        <f t="shared" si="2384"/>
        <v>1</v>
      </c>
      <c r="AY4875" s="20">
        <f t="shared" si="2389"/>
        <v>1</v>
      </c>
      <c r="AZ4875" s="116">
        <v>39237</v>
      </c>
      <c r="BA4875" s="116"/>
      <c r="BB4875" s="20"/>
      <c r="BC4875" s="20"/>
      <c r="BD4875" s="76"/>
      <c r="BE4875" s="77"/>
      <c r="BF4875" s="77"/>
    </row>
    <row r="4876" spans="1:58" s="23" customFormat="1" ht="15.75" customHeight="1" x14ac:dyDescent="0.4">
      <c r="A4876" s="116">
        <v>39233</v>
      </c>
      <c r="B4876" s="112">
        <v>13.57</v>
      </c>
      <c r="C4876" s="112">
        <v>14.26</v>
      </c>
      <c r="D4876" s="112">
        <v>14.62</v>
      </c>
      <c r="E4876" s="112">
        <v>14.81</v>
      </c>
      <c r="F4876" s="112">
        <v>14.8</v>
      </c>
      <c r="G4876" s="112">
        <v>14.86</v>
      </c>
      <c r="H4876" s="113">
        <v>14.86</v>
      </c>
      <c r="I4876" s="90">
        <f t="shared" si="2385"/>
        <v>13.88625</v>
      </c>
      <c r="J4876" s="90">
        <f t="shared" si="2386"/>
        <v>14.424999999999999</v>
      </c>
      <c r="K4876" s="114">
        <v>13</v>
      </c>
      <c r="L4876" s="115">
        <v>4.1666666666666664E-2</v>
      </c>
      <c r="M4876" s="11"/>
      <c r="N4876" s="90">
        <v>13.05</v>
      </c>
      <c r="O4876" s="90">
        <v>13.73</v>
      </c>
      <c r="P4876" s="90">
        <v>14.646777404032532</v>
      </c>
      <c r="Q4876" s="90">
        <v>14.9</v>
      </c>
      <c r="R4876" s="63">
        <f t="shared" si="2374"/>
        <v>15.32677740403253</v>
      </c>
      <c r="S4876" s="64">
        <f t="shared" si="2373"/>
        <v>1.7147310989867548E-2</v>
      </c>
      <c r="T4876" s="65"/>
      <c r="U4876" s="65">
        <f t="shared" si="2392"/>
        <v>0.95047341587764023</v>
      </c>
      <c r="V4876" s="65">
        <f t="shared" si="2375"/>
        <v>0.89098097417709721</v>
      </c>
      <c r="W4876" s="65">
        <f t="shared" si="2376"/>
        <v>0.87583892617449666</v>
      </c>
      <c r="X4876" s="61">
        <f t="shared" si="2387"/>
        <v>5.0847457627118606E-2</v>
      </c>
      <c r="Y4876" s="66">
        <f t="shared" si="2377"/>
        <v>3.376097231600198E-3</v>
      </c>
      <c r="Z4876" s="61">
        <f t="shared" si="2378"/>
        <v>3.8797371500585001E-2</v>
      </c>
      <c r="AA4876" s="67">
        <f t="shared" si="2379"/>
        <v>13.88625</v>
      </c>
      <c r="AB4876" s="68">
        <f t="shared" si="2380"/>
        <v>3.9846743295019124E-2</v>
      </c>
      <c r="AC4876" s="69">
        <f t="shared" si="2381"/>
        <v>6.4080459770114923E-2</v>
      </c>
      <c r="AD4876" s="70">
        <f>_xlfn.PERCENTILE.EXC(AC4876:$AC$5675,0.5)</f>
        <v>7.3239942528735696E-2</v>
      </c>
      <c r="AE4876" s="70">
        <f>_xlfn.PERCENTILE.EXC($AC4876:AC$5675,0.35)</f>
        <v>4.5993514322195984E-2</v>
      </c>
      <c r="AF4876" s="71">
        <f t="shared" si="2370"/>
        <v>3.5458767723102566E-2</v>
      </c>
      <c r="AG4876" s="70">
        <f t="shared" si="2371"/>
        <v>-0.13927631846713903</v>
      </c>
      <c r="AH4876" s="70">
        <f t="shared" si="2372"/>
        <v>-0.19669801304746087</v>
      </c>
      <c r="AI4876" s="61" t="str">
        <f t="shared" si="2390"/>
        <v>Safety</v>
      </c>
      <c r="AJ4876" s="68" t="str">
        <f t="shared" si="2391"/>
        <v>Short VOL</v>
      </c>
      <c r="AK4876" s="72"/>
      <c r="AL4876" s="73"/>
      <c r="AM4876" s="72"/>
      <c r="AN4876" s="73"/>
      <c r="AO4876" s="74"/>
      <c r="AP4876" s="20"/>
      <c r="AQ4876" s="74"/>
      <c r="AR4876" s="20"/>
      <c r="AS4876" s="74"/>
      <c r="AT4876" s="20"/>
      <c r="AU4876" s="74" t="str">
        <f t="shared" si="2382"/>
        <v>00631L</v>
      </c>
      <c r="AV4876" s="20">
        <f t="shared" si="2388"/>
        <v>1</v>
      </c>
      <c r="AW4876" s="74" t="str">
        <f t="shared" si="2383"/>
        <v>00631L</v>
      </c>
      <c r="AX4876" s="20">
        <f t="shared" si="2384"/>
        <v>1</v>
      </c>
      <c r="AY4876" s="20">
        <f t="shared" si="2389"/>
        <v>1</v>
      </c>
      <c r="AZ4876" s="116">
        <v>39234</v>
      </c>
      <c r="BA4876" s="116"/>
      <c r="BB4876" s="20"/>
      <c r="BC4876" s="20"/>
      <c r="BD4876" s="76"/>
      <c r="BE4876" s="77"/>
      <c r="BF4876" s="77"/>
    </row>
    <row r="4877" spans="1:58" s="23" customFormat="1" ht="15.75" customHeight="1" x14ac:dyDescent="0.4">
      <c r="A4877" s="116">
        <v>39232</v>
      </c>
      <c r="B4877" s="112">
        <v>13.56</v>
      </c>
      <c r="C4877" s="112">
        <v>14.34</v>
      </c>
      <c r="D4877" s="112">
        <v>14.6</v>
      </c>
      <c r="E4877" s="112">
        <v>14.78</v>
      </c>
      <c r="F4877" s="112">
        <v>14.85</v>
      </c>
      <c r="G4877" s="112">
        <v>14.86</v>
      </c>
      <c r="H4877" s="113">
        <v>14.92</v>
      </c>
      <c r="I4877" s="90">
        <f t="shared" si="2385"/>
        <v>13.885</v>
      </c>
      <c r="J4877" s="90">
        <f t="shared" si="2386"/>
        <v>14.448333333333332</v>
      </c>
      <c r="K4877" s="114">
        <v>14</v>
      </c>
      <c r="L4877" s="115">
        <v>4.1666666666666664E-2</v>
      </c>
      <c r="M4877" s="11"/>
      <c r="N4877" s="90">
        <v>12.83</v>
      </c>
      <c r="O4877" s="90">
        <v>13.7</v>
      </c>
      <c r="P4877" s="90">
        <v>14.551085011314074</v>
      </c>
      <c r="Q4877" s="90">
        <v>14.78</v>
      </c>
      <c r="R4877" s="63">
        <f t="shared" si="2374"/>
        <v>15.421085011314075</v>
      </c>
      <c r="S4877" s="64">
        <f t="shared" si="2373"/>
        <v>-5.1736881005173638E-2</v>
      </c>
      <c r="T4877" s="65"/>
      <c r="U4877" s="65">
        <f t="shared" si="2392"/>
        <v>0.93649635036496359</v>
      </c>
      <c r="V4877" s="65">
        <f t="shared" si="2375"/>
        <v>0.88172119055205445</v>
      </c>
      <c r="W4877" s="65">
        <f t="shared" si="2376"/>
        <v>0.86806495263870098</v>
      </c>
      <c r="X4877" s="61">
        <f t="shared" si="2387"/>
        <v>5.752212389380526E-2</v>
      </c>
      <c r="Y4877" s="66">
        <f t="shared" si="2377"/>
        <v>9.4722598105548422E-3</v>
      </c>
      <c r="Z4877" s="61">
        <f t="shared" si="2378"/>
        <v>4.0571359980794572E-2</v>
      </c>
      <c r="AA4877" s="67">
        <f t="shared" si="2379"/>
        <v>13.885000000000002</v>
      </c>
      <c r="AB4877" s="68">
        <f t="shared" si="2380"/>
        <v>5.6897895557287644E-2</v>
      </c>
      <c r="AC4877" s="69">
        <f t="shared" si="2381"/>
        <v>8.2229150428682896E-2</v>
      </c>
      <c r="AD4877" s="70">
        <f>_xlfn.PERCENTILE.EXC(AC4877:$AC$5675,0.5)</f>
        <v>7.3373824451410746E-2</v>
      </c>
      <c r="AE4877" s="70">
        <f>_xlfn.PERCENTILE.EXC($AC4877:AC$5675,0.35)</f>
        <v>4.5883361921097779E-2</v>
      </c>
      <c r="AF4877" s="71">
        <f t="shared" si="2370"/>
        <v>3.5446205170975721E-2</v>
      </c>
      <c r="AG4877" s="70">
        <f t="shared" si="2371"/>
        <v>-0.1393123405925053</v>
      </c>
      <c r="AH4877" s="70">
        <f t="shared" si="2372"/>
        <v>-0.19674856502869925</v>
      </c>
      <c r="AI4877" s="61" t="str">
        <f t="shared" si="2390"/>
        <v>Short VOL</v>
      </c>
      <c r="AJ4877" s="68" t="str">
        <f t="shared" si="2391"/>
        <v>Short VOL</v>
      </c>
      <c r="AK4877" s="72"/>
      <c r="AL4877" s="73"/>
      <c r="AM4877" s="72"/>
      <c r="AN4877" s="73"/>
      <c r="AO4877" s="74"/>
      <c r="AP4877" s="20"/>
      <c r="AQ4877" s="74"/>
      <c r="AR4877" s="20"/>
      <c r="AS4877" s="74"/>
      <c r="AT4877" s="20"/>
      <c r="AU4877" s="74" t="str">
        <f t="shared" si="2382"/>
        <v>00631L</v>
      </c>
      <c r="AV4877" s="20">
        <f t="shared" si="2388"/>
        <v>1</v>
      </c>
      <c r="AW4877" s="74" t="str">
        <f t="shared" si="2383"/>
        <v>00631L</v>
      </c>
      <c r="AX4877" s="20">
        <f t="shared" si="2384"/>
        <v>1</v>
      </c>
      <c r="AY4877" s="20">
        <f t="shared" si="2389"/>
        <v>1</v>
      </c>
      <c r="AZ4877" s="116">
        <v>39233</v>
      </c>
      <c r="BA4877" s="116"/>
      <c r="BB4877" s="20"/>
      <c r="BC4877" s="20"/>
      <c r="BD4877" s="76"/>
      <c r="BE4877" s="77"/>
      <c r="BF4877" s="77"/>
    </row>
    <row r="4878" spans="1:58" s="23" customFormat="1" ht="15.75" customHeight="1" x14ac:dyDescent="0.4">
      <c r="A4878" s="116">
        <v>39231</v>
      </c>
      <c r="B4878" s="112">
        <v>13.83</v>
      </c>
      <c r="C4878" s="112">
        <v>14.43</v>
      </c>
      <c r="D4878" s="112">
        <v>14.7</v>
      </c>
      <c r="E4878" s="112">
        <v>14.83</v>
      </c>
      <c r="F4878" s="112">
        <v>14.93</v>
      </c>
      <c r="G4878" s="112">
        <v>14.97</v>
      </c>
      <c r="H4878" s="113">
        <v>15.01</v>
      </c>
      <c r="I4878" s="90">
        <f t="shared" si="2385"/>
        <v>14.055</v>
      </c>
      <c r="J4878" s="90">
        <f t="shared" si="2386"/>
        <v>14.53125</v>
      </c>
      <c r="K4878" s="114">
        <v>15</v>
      </c>
      <c r="L4878" s="115">
        <v>4.1666666666666664E-2</v>
      </c>
      <c r="M4878" s="11"/>
      <c r="N4878" s="90">
        <v>13.53</v>
      </c>
      <c r="O4878" s="90">
        <v>14.12</v>
      </c>
      <c r="P4878" s="90">
        <v>14.8009351198204</v>
      </c>
      <c r="Q4878" s="90">
        <v>14.97</v>
      </c>
      <c r="R4878" s="63">
        <f t="shared" si="2374"/>
        <v>15.3909351198204</v>
      </c>
      <c r="S4878" s="64">
        <f t="shared" si="2373"/>
        <v>1.4242878560719603E-2</v>
      </c>
      <c r="T4878" s="65"/>
      <c r="U4878" s="65">
        <f t="shared" si="2392"/>
        <v>0.95821529745042489</v>
      </c>
      <c r="V4878" s="65">
        <f t="shared" si="2375"/>
        <v>0.91413143091760118</v>
      </c>
      <c r="W4878" s="65">
        <f t="shared" si="2376"/>
        <v>0.90380761523046083</v>
      </c>
      <c r="X4878" s="61">
        <f t="shared" si="2387"/>
        <v>4.3383947939262445E-2</v>
      </c>
      <c r="Y4878" s="66">
        <f t="shared" si="2377"/>
        <v>1.2137559002022907E-2</v>
      </c>
      <c r="Z4878" s="61">
        <f t="shared" si="2378"/>
        <v>3.3884738527214533E-2</v>
      </c>
      <c r="AA4878" s="67">
        <f t="shared" si="2379"/>
        <v>14.055</v>
      </c>
      <c r="AB4878" s="68">
        <f t="shared" si="2380"/>
        <v>2.2172949002217349E-2</v>
      </c>
      <c r="AC4878" s="69">
        <f t="shared" si="2381"/>
        <v>3.8802660753880294E-2</v>
      </c>
      <c r="AD4878" s="70">
        <f>_xlfn.PERCENTILE.EXC(AC4878:$AC$5675,0.5)</f>
        <v>7.3239942528735696E-2</v>
      </c>
      <c r="AE4878" s="70">
        <f>_xlfn.PERCENTILE.EXC($AC4878:AC$5675,0.35)</f>
        <v>4.579505903512137E-2</v>
      </c>
      <c r="AF4878" s="71">
        <f t="shared" ref="AF4878:AF4941" si="2393">_xlfn.PERCENTILE.EXC($AC4878:$AC5878,0.28)</f>
        <v>3.5290981610052986E-2</v>
      </c>
      <c r="AG4878" s="70">
        <f t="shared" ref="AG4878:AG4941" si="2394">_xlfn.PERCENTILE.EXC($AC4878:$AC5878,0.01)</f>
        <v>-0.13940698644543384</v>
      </c>
      <c r="AH4878" s="70">
        <f t="shared" ref="AH4878:AH4941" si="2395">_xlfn.PERCENTILE.EXC($AC4878:$AC5878,0.005)</f>
        <v>-0.19675335306101069</v>
      </c>
      <c r="AI4878" s="61" t="str">
        <f t="shared" si="2390"/>
        <v>Safety</v>
      </c>
      <c r="AJ4878" s="68" t="str">
        <f t="shared" si="2391"/>
        <v>Short VOL</v>
      </c>
      <c r="AK4878" s="72"/>
      <c r="AL4878" s="73"/>
      <c r="AM4878" s="72"/>
      <c r="AN4878" s="73"/>
      <c r="AO4878" s="74"/>
      <c r="AP4878" s="20"/>
      <c r="AQ4878" s="74"/>
      <c r="AR4878" s="20"/>
      <c r="AS4878" s="74"/>
      <c r="AT4878" s="20"/>
      <c r="AU4878" s="74" t="str">
        <f t="shared" si="2382"/>
        <v>00631L</v>
      </c>
      <c r="AV4878" s="20">
        <f t="shared" si="2388"/>
        <v>1</v>
      </c>
      <c r="AW4878" s="74" t="str">
        <f t="shared" si="2383"/>
        <v>00635U</v>
      </c>
      <c r="AX4878" s="20">
        <f t="shared" si="2384"/>
        <v>0</v>
      </c>
      <c r="AY4878" s="20">
        <f t="shared" si="2389"/>
        <v>1</v>
      </c>
      <c r="AZ4878" s="116">
        <v>39232</v>
      </c>
      <c r="BA4878" s="116"/>
      <c r="BB4878" s="20"/>
      <c r="BC4878" s="20"/>
      <c r="BD4878" s="76"/>
      <c r="BE4878" s="77"/>
      <c r="BF4878" s="77"/>
    </row>
    <row r="4879" spans="1:58" s="23" customFormat="1" ht="15.75" customHeight="1" x14ac:dyDescent="0.4">
      <c r="A4879" s="116">
        <v>39227</v>
      </c>
      <c r="B4879" s="112">
        <v>13.96</v>
      </c>
      <c r="C4879" s="112">
        <v>14.64</v>
      </c>
      <c r="D4879" s="112">
        <v>14.79</v>
      </c>
      <c r="E4879" s="112">
        <v>14.95</v>
      </c>
      <c r="F4879" s="112">
        <v>15.01</v>
      </c>
      <c r="G4879" s="112">
        <v>15.06</v>
      </c>
      <c r="H4879" s="113">
        <v>15.1</v>
      </c>
      <c r="I4879" s="90">
        <f t="shared" si="2385"/>
        <v>14.186666666666667</v>
      </c>
      <c r="J4879" s="90">
        <f t="shared" si="2386"/>
        <v>14.69</v>
      </c>
      <c r="K4879" s="114">
        <v>16</v>
      </c>
      <c r="L4879" s="115">
        <v>4.1666666666666664E-2</v>
      </c>
      <c r="M4879" s="11"/>
      <c r="N4879" s="90">
        <v>13.34</v>
      </c>
      <c r="O4879" s="90">
        <v>14.22</v>
      </c>
      <c r="P4879" s="90">
        <v>14.875552393081431</v>
      </c>
      <c r="Q4879" s="90">
        <v>15.02</v>
      </c>
      <c r="R4879" s="63">
        <f t="shared" si="2374"/>
        <v>15.755552393081434</v>
      </c>
      <c r="S4879" s="64">
        <f t="shared" si="2373"/>
        <v>-5.2556818181818198E-2</v>
      </c>
      <c r="T4879" s="65"/>
      <c r="U4879" s="65">
        <f t="shared" si="2392"/>
        <v>0.93811533052039375</v>
      </c>
      <c r="V4879" s="65">
        <f t="shared" si="2375"/>
        <v>0.89677342040786256</v>
      </c>
      <c r="W4879" s="65">
        <f t="shared" si="2376"/>
        <v>0.88814913448735022</v>
      </c>
      <c r="X4879" s="61">
        <f t="shared" si="2387"/>
        <v>4.8710601719197687E-2</v>
      </c>
      <c r="Y4879" s="66">
        <f t="shared" si="2377"/>
        <v>1.0033444816053536E-2</v>
      </c>
      <c r="Z4879" s="61">
        <f t="shared" si="2378"/>
        <v>3.547932330827059E-2</v>
      </c>
      <c r="AA4879" s="67">
        <f t="shared" si="2379"/>
        <v>14.186666666666667</v>
      </c>
      <c r="AB4879" s="68">
        <f t="shared" si="2380"/>
        <v>4.6476761619190482E-2</v>
      </c>
      <c r="AC4879" s="69">
        <f t="shared" si="2381"/>
        <v>6.3468265867066539E-2</v>
      </c>
      <c r="AD4879" s="70">
        <f>_xlfn.PERCENTILE.EXC(AC4879:$AC$5675,0.5)</f>
        <v>7.3373824451410746E-2</v>
      </c>
      <c r="AE4879" s="70">
        <f>_xlfn.PERCENTILE.EXC($AC4879:AC$5675,0.35)</f>
        <v>4.5977778264896234E-2</v>
      </c>
      <c r="AF4879" s="71">
        <f t="shared" si="2393"/>
        <v>3.5135758049130238E-2</v>
      </c>
      <c r="AG4879" s="70">
        <f t="shared" si="2394"/>
        <v>-0.13950163229836238</v>
      </c>
      <c r="AH4879" s="70">
        <f t="shared" si="2395"/>
        <v>-0.19675814109332215</v>
      </c>
      <c r="AI4879" s="61" t="str">
        <f t="shared" si="2390"/>
        <v>Safety</v>
      </c>
      <c r="AJ4879" s="68" t="str">
        <f t="shared" si="2391"/>
        <v>Short VOL</v>
      </c>
      <c r="AK4879" s="72"/>
      <c r="AL4879" s="73"/>
      <c r="AM4879" s="72"/>
      <c r="AN4879" s="73"/>
      <c r="AO4879" s="74"/>
      <c r="AP4879" s="20"/>
      <c r="AQ4879" s="74"/>
      <c r="AR4879" s="20"/>
      <c r="AS4879" s="74"/>
      <c r="AT4879" s="20"/>
      <c r="AU4879" s="74" t="str">
        <f t="shared" si="2382"/>
        <v>00631L</v>
      </c>
      <c r="AV4879" s="20">
        <f t="shared" si="2388"/>
        <v>1</v>
      </c>
      <c r="AW4879" s="74" t="str">
        <f t="shared" si="2383"/>
        <v>00631L</v>
      </c>
      <c r="AX4879" s="20">
        <f t="shared" si="2384"/>
        <v>1</v>
      </c>
      <c r="AY4879" s="20">
        <f t="shared" si="2389"/>
        <v>1</v>
      </c>
      <c r="AZ4879" s="116">
        <v>39231</v>
      </c>
      <c r="BA4879" s="116"/>
      <c r="BB4879" s="20"/>
      <c r="BC4879" s="20"/>
      <c r="BD4879" s="76"/>
      <c r="BE4879" s="77"/>
      <c r="BF4879" s="77"/>
    </row>
    <row r="4880" spans="1:58" s="23" customFormat="1" ht="15.75" customHeight="1" x14ac:dyDescent="0.4">
      <c r="A4880" s="116">
        <v>39226</v>
      </c>
      <c r="B4880" s="112">
        <v>14.2</v>
      </c>
      <c r="C4880" s="112">
        <v>14.71</v>
      </c>
      <c r="D4880" s="112">
        <v>14.97</v>
      </c>
      <c r="E4880" s="112">
        <v>15.03</v>
      </c>
      <c r="F4880" s="112">
        <v>15.08</v>
      </c>
      <c r="G4880" s="112">
        <v>15.07</v>
      </c>
      <c r="H4880" s="113">
        <v>15.05</v>
      </c>
      <c r="I4880" s="90">
        <f t="shared" si="2385"/>
        <v>14.348749999999999</v>
      </c>
      <c r="J4880" s="90">
        <f t="shared" si="2386"/>
        <v>14.785833333333334</v>
      </c>
      <c r="K4880" s="114">
        <v>17</v>
      </c>
      <c r="L4880" s="115">
        <v>4.1666666666666664E-2</v>
      </c>
      <c r="M4880" s="11"/>
      <c r="N4880" s="90">
        <v>14.08</v>
      </c>
      <c r="O4880" s="90">
        <v>14.58</v>
      </c>
      <c r="P4880" s="90">
        <v>15.147828791004263</v>
      </c>
      <c r="Q4880" s="90">
        <v>15.26</v>
      </c>
      <c r="R4880" s="63">
        <f t="shared" si="2374"/>
        <v>15.647828791004263</v>
      </c>
      <c r="S4880" s="64">
        <f t="shared" si="2373"/>
        <v>6.344410876132929E-2</v>
      </c>
      <c r="T4880" s="65"/>
      <c r="U4880" s="65">
        <f t="shared" si="2392"/>
        <v>0.96570644718792864</v>
      </c>
      <c r="V4880" s="65">
        <f t="shared" si="2375"/>
        <v>0.92950614865422776</v>
      </c>
      <c r="W4880" s="65">
        <f t="shared" si="2376"/>
        <v>0.92267365661861078</v>
      </c>
      <c r="X4880" s="61">
        <f t="shared" si="2387"/>
        <v>3.5915492957746591E-2</v>
      </c>
      <c r="Y4880" s="66">
        <f t="shared" si="2377"/>
        <v>1.3306719893547139E-3</v>
      </c>
      <c r="Z4880" s="61">
        <f t="shared" si="2378"/>
        <v>3.0461422307402074E-2</v>
      </c>
      <c r="AA4880" s="67">
        <f t="shared" si="2379"/>
        <v>14.348749999999999</v>
      </c>
      <c r="AB4880" s="68">
        <f t="shared" si="2380"/>
        <v>8.5227272727272166E-3</v>
      </c>
      <c r="AC4880" s="69">
        <f t="shared" si="2381"/>
        <v>1.9087357954545379E-2</v>
      </c>
      <c r="AD4880" s="70">
        <f>_xlfn.PERCENTILE.EXC(AC4880:$AC$5675,0.5)</f>
        <v>7.3558049880717652E-2</v>
      </c>
      <c r="AE4880" s="70">
        <f>_xlfn.PERCENTILE.EXC($AC4880:AC$5675,0.35)</f>
        <v>4.5870747223101145E-2</v>
      </c>
      <c r="AF4880" s="71">
        <f t="shared" si="2393"/>
        <v>3.4980534488207489E-2</v>
      </c>
      <c r="AG4880" s="70">
        <f t="shared" si="2394"/>
        <v>-0.13959627815129094</v>
      </c>
      <c r="AH4880" s="70">
        <f t="shared" si="2395"/>
        <v>-0.19676292912563359</v>
      </c>
      <c r="AI4880" s="61" t="str">
        <f t="shared" si="2390"/>
        <v>Safety</v>
      </c>
      <c r="AJ4880" s="68" t="str">
        <f t="shared" si="2391"/>
        <v>Safety</v>
      </c>
      <c r="AK4880" s="72"/>
      <c r="AL4880" s="73"/>
      <c r="AM4880" s="72"/>
      <c r="AN4880" s="73"/>
      <c r="AO4880" s="74"/>
      <c r="AP4880" s="20"/>
      <c r="AQ4880" s="74"/>
      <c r="AR4880" s="20"/>
      <c r="AS4880" s="74"/>
      <c r="AT4880" s="20"/>
      <c r="AU4880" s="74" t="str">
        <f t="shared" si="2382"/>
        <v>00635U</v>
      </c>
      <c r="AV4880" s="20">
        <f t="shared" si="2388"/>
        <v>0</v>
      </c>
      <c r="AW4880" s="74" t="str">
        <f t="shared" si="2383"/>
        <v>00635U</v>
      </c>
      <c r="AX4880" s="20">
        <f t="shared" si="2384"/>
        <v>0</v>
      </c>
      <c r="AY4880" s="20">
        <f t="shared" si="2389"/>
        <v>1</v>
      </c>
      <c r="AZ4880" s="116">
        <v>39227</v>
      </c>
      <c r="BA4880" s="116"/>
      <c r="BB4880" s="20"/>
      <c r="BC4880" s="20"/>
      <c r="BD4880" s="76"/>
      <c r="BE4880" s="77"/>
      <c r="BF4880" s="77"/>
    </row>
    <row r="4881" spans="1:58" s="23" customFormat="1" ht="15.75" customHeight="1" x14ac:dyDescent="0.4">
      <c r="A4881" s="116">
        <v>39225</v>
      </c>
      <c r="B4881" s="112">
        <v>13.75</v>
      </c>
      <c r="C4881" s="112">
        <v>14.34</v>
      </c>
      <c r="D4881" s="112">
        <v>14.61</v>
      </c>
      <c r="E4881" s="112">
        <v>14.73</v>
      </c>
      <c r="F4881" s="112">
        <v>14.78</v>
      </c>
      <c r="G4881" s="112">
        <v>14.83</v>
      </c>
      <c r="H4881" s="113">
        <v>14.92</v>
      </c>
      <c r="I4881" s="90">
        <f t="shared" si="2385"/>
        <v>13.897500000000001</v>
      </c>
      <c r="J4881" s="90">
        <f t="shared" si="2386"/>
        <v>14.407499999999999</v>
      </c>
      <c r="K4881" s="114">
        <v>18</v>
      </c>
      <c r="L4881" s="115">
        <v>4.1666666666666664E-2</v>
      </c>
      <c r="M4881" s="11"/>
      <c r="N4881" s="90">
        <v>13.24</v>
      </c>
      <c r="O4881" s="90">
        <v>13.94</v>
      </c>
      <c r="P4881" s="90">
        <v>14.655331727865024</v>
      </c>
      <c r="Q4881" s="90">
        <v>14.89</v>
      </c>
      <c r="R4881" s="63">
        <f t="shared" si="2374"/>
        <v>15.355331727865023</v>
      </c>
      <c r="S4881" s="64">
        <f t="shared" si="2373"/>
        <v>1.3782542113323101E-2</v>
      </c>
      <c r="T4881" s="65"/>
      <c r="U4881" s="65">
        <f t="shared" si="2392"/>
        <v>0.94978479196556675</v>
      </c>
      <c r="V4881" s="65">
        <f t="shared" si="2375"/>
        <v>0.90342547312156896</v>
      </c>
      <c r="W4881" s="65">
        <f t="shared" si="2376"/>
        <v>0.88918737407656145</v>
      </c>
      <c r="X4881" s="61">
        <f t="shared" si="2387"/>
        <v>4.2909090909090897E-2</v>
      </c>
      <c r="Y4881" s="66">
        <f t="shared" si="2377"/>
        <v>1.2898845892735879E-2</v>
      </c>
      <c r="Z4881" s="61">
        <f t="shared" si="2378"/>
        <v>3.6697247706421875E-2</v>
      </c>
      <c r="AA4881" s="67">
        <f t="shared" si="2379"/>
        <v>13.897500000000001</v>
      </c>
      <c r="AB4881" s="68">
        <f t="shared" si="2380"/>
        <v>3.8519637462235634E-2</v>
      </c>
      <c r="AC4881" s="69">
        <f t="shared" si="2381"/>
        <v>4.9660120845921495E-2</v>
      </c>
      <c r="AD4881" s="70">
        <f>_xlfn.PERCENTILE.EXC(AC4881:$AC$5675,0.5)</f>
        <v>7.3742275310024558E-2</v>
      </c>
      <c r="AE4881" s="70">
        <f>_xlfn.PERCENTILE.EXC($AC4881:AC$5675,0.35)</f>
        <v>4.6072194608694703E-2</v>
      </c>
      <c r="AF4881" s="71">
        <f t="shared" si="2393"/>
        <v>3.5379680787723126E-2</v>
      </c>
      <c r="AG4881" s="70">
        <f t="shared" si="2394"/>
        <v>-0.13969092400421948</v>
      </c>
      <c r="AH4881" s="70">
        <f t="shared" si="2395"/>
        <v>-0.19676771715794503</v>
      </c>
      <c r="AI4881" s="61" t="str">
        <f t="shared" si="2390"/>
        <v>Safety</v>
      </c>
      <c r="AJ4881" s="68" t="str">
        <f t="shared" si="2391"/>
        <v>Short VOL</v>
      </c>
      <c r="AK4881" s="72"/>
      <c r="AL4881" s="73"/>
      <c r="AM4881" s="72"/>
      <c r="AN4881" s="73"/>
      <c r="AO4881" s="74"/>
      <c r="AP4881" s="20"/>
      <c r="AQ4881" s="74"/>
      <c r="AR4881" s="20"/>
      <c r="AS4881" s="74"/>
      <c r="AT4881" s="20"/>
      <c r="AU4881" s="74" t="str">
        <f t="shared" si="2382"/>
        <v>00631L</v>
      </c>
      <c r="AV4881" s="20">
        <f t="shared" si="2388"/>
        <v>1</v>
      </c>
      <c r="AW4881" s="74" t="str">
        <f t="shared" si="2383"/>
        <v>00631L</v>
      </c>
      <c r="AX4881" s="20">
        <f t="shared" si="2384"/>
        <v>1</v>
      </c>
      <c r="AY4881" s="20">
        <f t="shared" si="2389"/>
        <v>1</v>
      </c>
      <c r="AZ4881" s="116">
        <v>39226</v>
      </c>
      <c r="BA4881" s="116"/>
      <c r="BB4881" s="20"/>
      <c r="BC4881" s="20"/>
      <c r="BD4881" s="76"/>
      <c r="BE4881" s="77"/>
      <c r="BF4881" s="77"/>
    </row>
    <row r="4882" spans="1:58" s="23" customFormat="1" ht="15.75" customHeight="1" x14ac:dyDescent="0.4">
      <c r="A4882" s="116">
        <v>39224</v>
      </c>
      <c r="B4882" s="112">
        <v>13.81</v>
      </c>
      <c r="C4882" s="112">
        <v>14.35</v>
      </c>
      <c r="D4882" s="112">
        <v>14.68</v>
      </c>
      <c r="E4882" s="112">
        <v>14.81</v>
      </c>
      <c r="F4882" s="112">
        <v>14.89</v>
      </c>
      <c r="G4882" s="112">
        <v>14.89</v>
      </c>
      <c r="H4882" s="113">
        <v>14.99</v>
      </c>
      <c r="I4882" s="90">
        <f t="shared" si="2385"/>
        <v>13.922499999999999</v>
      </c>
      <c r="J4882" s="90">
        <f t="shared" si="2386"/>
        <v>14.418749999999999</v>
      </c>
      <c r="K4882" s="114">
        <v>19</v>
      </c>
      <c r="L4882" s="115">
        <v>4.1666666666666664E-2</v>
      </c>
      <c r="M4882" s="11"/>
      <c r="N4882" s="90">
        <v>13.06</v>
      </c>
      <c r="O4882" s="90">
        <v>13.82</v>
      </c>
      <c r="P4882" s="90">
        <v>14.550974530393743</v>
      </c>
      <c r="Q4882" s="90">
        <v>14.84</v>
      </c>
      <c r="R4882" s="63">
        <f t="shared" si="2374"/>
        <v>15.310974530393745</v>
      </c>
      <c r="S4882" s="64">
        <f t="shared" ref="S4882:S4945" si="2396">(N4882-N4883)/N4883</f>
        <v>-1.8045112781954902E-2</v>
      </c>
      <c r="T4882" s="65"/>
      <c r="U4882" s="65">
        <f t="shared" si="2392"/>
        <v>0.94500723589001445</v>
      </c>
      <c r="V4882" s="65">
        <f t="shared" si="2375"/>
        <v>0.89753438662960827</v>
      </c>
      <c r="W4882" s="65">
        <f t="shared" si="2376"/>
        <v>0.88005390835579522</v>
      </c>
      <c r="X4882" s="61">
        <f t="shared" si="2387"/>
        <v>3.9102099927588639E-2</v>
      </c>
      <c r="Y4882" s="66">
        <f t="shared" si="2377"/>
        <v>1.2153950033760953E-2</v>
      </c>
      <c r="Z4882" s="61">
        <f t="shared" si="2378"/>
        <v>3.5643742144011482E-2</v>
      </c>
      <c r="AA4882" s="67">
        <f t="shared" si="2379"/>
        <v>13.922500000000001</v>
      </c>
      <c r="AB4882" s="68">
        <f t="shared" si="2380"/>
        <v>5.7427258805513012E-2</v>
      </c>
      <c r="AC4882" s="69">
        <f t="shared" si="2381"/>
        <v>6.6041347626340022E-2</v>
      </c>
      <c r="AD4882" s="70">
        <f>_xlfn.PERCENTILE.EXC(AC4882:$AC$5675,0.5)</f>
        <v>7.3869532518575629E-2</v>
      </c>
      <c r="AE4882" s="70">
        <f>_xlfn.PERCENTILE.EXC($AC4882:AC$5675,0.35)</f>
        <v>4.5962042207596504E-2</v>
      </c>
      <c r="AF4882" s="71">
        <f t="shared" si="2393"/>
        <v>3.5224457226800378E-2</v>
      </c>
      <c r="AG4882" s="70">
        <f t="shared" si="2394"/>
        <v>-0.13978556985714802</v>
      </c>
      <c r="AH4882" s="70">
        <f t="shared" si="2395"/>
        <v>-0.19677250519025649</v>
      </c>
      <c r="AI4882" s="61" t="str">
        <f t="shared" si="2390"/>
        <v>Safety</v>
      </c>
      <c r="AJ4882" s="68" t="str">
        <f t="shared" si="2391"/>
        <v>Short VOL</v>
      </c>
      <c r="AK4882" s="72"/>
      <c r="AL4882" s="73"/>
      <c r="AM4882" s="72"/>
      <c r="AN4882" s="73"/>
      <c r="AO4882" s="74"/>
      <c r="AP4882" s="20"/>
      <c r="AQ4882" s="74"/>
      <c r="AR4882" s="20"/>
      <c r="AS4882" s="74"/>
      <c r="AT4882" s="20"/>
      <c r="AU4882" s="74" t="str">
        <f t="shared" si="2382"/>
        <v>00631L</v>
      </c>
      <c r="AV4882" s="20">
        <f t="shared" si="2388"/>
        <v>1</v>
      </c>
      <c r="AW4882" s="74" t="str">
        <f t="shared" si="2383"/>
        <v>00631L</v>
      </c>
      <c r="AX4882" s="20">
        <f t="shared" si="2384"/>
        <v>1</v>
      </c>
      <c r="AY4882" s="20">
        <f t="shared" si="2389"/>
        <v>1</v>
      </c>
      <c r="AZ4882" s="116">
        <v>39225</v>
      </c>
      <c r="BA4882" s="116"/>
      <c r="BB4882" s="20"/>
      <c r="BC4882" s="20"/>
      <c r="BD4882" s="76"/>
      <c r="BE4882" s="77"/>
      <c r="BF4882" s="77"/>
    </row>
    <row r="4883" spans="1:58" s="23" customFormat="1" ht="15.75" customHeight="1" x14ac:dyDescent="0.4">
      <c r="A4883" s="116">
        <v>39223</v>
      </c>
      <c r="B4883" s="112">
        <v>13.78</v>
      </c>
      <c r="C4883" s="112">
        <v>14.27</v>
      </c>
      <c r="D4883" s="112">
        <v>14.58</v>
      </c>
      <c r="E4883" s="112">
        <v>14.77</v>
      </c>
      <c r="F4883" s="112">
        <v>14.86</v>
      </c>
      <c r="G4883" s="112">
        <v>14.92</v>
      </c>
      <c r="H4883" s="113">
        <v>14.9</v>
      </c>
      <c r="I4883" s="90">
        <f t="shared" si="2385"/>
        <v>13.861666666666666</v>
      </c>
      <c r="J4883" s="90">
        <f t="shared" si="2386"/>
        <v>14.321666666666665</v>
      </c>
      <c r="K4883" s="114">
        <v>20</v>
      </c>
      <c r="L4883" s="115">
        <v>4.1666666666666664E-2</v>
      </c>
      <c r="M4883" s="11"/>
      <c r="N4883" s="90">
        <v>13.3</v>
      </c>
      <c r="O4883" s="90">
        <v>13.95</v>
      </c>
      <c r="P4883" s="90">
        <v>14.69364535943496</v>
      </c>
      <c r="Q4883" s="90">
        <v>14.88</v>
      </c>
      <c r="R4883" s="63">
        <f t="shared" si="2374"/>
        <v>15.343645359434959</v>
      </c>
      <c r="S4883" s="64">
        <f t="shared" si="2396"/>
        <v>4.2319749216301016E-2</v>
      </c>
      <c r="T4883" s="65"/>
      <c r="U4883" s="65">
        <f t="shared" si="2392"/>
        <v>0.95340501792114707</v>
      </c>
      <c r="V4883" s="65">
        <f t="shared" si="2375"/>
        <v>0.90515319205386402</v>
      </c>
      <c r="W4883" s="65">
        <f t="shared" si="2376"/>
        <v>0.89381720430107525</v>
      </c>
      <c r="X4883" s="61">
        <f t="shared" si="2387"/>
        <v>3.5558780841799725E-2</v>
      </c>
      <c r="Y4883" s="66">
        <f t="shared" si="2377"/>
        <v>8.8016249153690437E-3</v>
      </c>
      <c r="Z4883" s="61">
        <f t="shared" si="2378"/>
        <v>3.3185042683659904E-2</v>
      </c>
      <c r="AA4883" s="67">
        <f t="shared" si="2379"/>
        <v>13.861666666666666</v>
      </c>
      <c r="AB4883" s="68">
        <f t="shared" si="2380"/>
        <v>3.6090225563909673E-2</v>
      </c>
      <c r="AC4883" s="69">
        <f t="shared" si="2381"/>
        <v>4.2230576441102681E-2</v>
      </c>
      <c r="AD4883" s="70">
        <f>_xlfn.PERCENTILE.EXC(AC4883:$AC$5675,0.5)</f>
        <v>7.3996789727126699E-2</v>
      </c>
      <c r="AE4883" s="70">
        <f>_xlfn.PERCENTILE.EXC($AC4883:AC$5675,0.35)</f>
        <v>4.5858132525104518E-2</v>
      </c>
      <c r="AF4883" s="71">
        <f t="shared" si="2393"/>
        <v>3.5069233665877629E-2</v>
      </c>
      <c r="AG4883" s="70">
        <f t="shared" si="2394"/>
        <v>-0.13988021571007656</v>
      </c>
      <c r="AH4883" s="70">
        <f t="shared" si="2395"/>
        <v>-0.19677729322256793</v>
      </c>
      <c r="AI4883" s="61" t="str">
        <f t="shared" si="2390"/>
        <v>Safety</v>
      </c>
      <c r="AJ4883" s="68" t="str">
        <f t="shared" si="2391"/>
        <v>Short VOL</v>
      </c>
      <c r="AK4883" s="72"/>
      <c r="AL4883" s="73"/>
      <c r="AM4883" s="72"/>
      <c r="AN4883" s="73"/>
      <c r="AO4883" s="74"/>
      <c r="AP4883" s="20"/>
      <c r="AQ4883" s="74"/>
      <c r="AR4883" s="20"/>
      <c r="AS4883" s="74"/>
      <c r="AT4883" s="20"/>
      <c r="AU4883" s="74" t="str">
        <f t="shared" si="2382"/>
        <v>00631L</v>
      </c>
      <c r="AV4883" s="20">
        <f t="shared" si="2388"/>
        <v>1</v>
      </c>
      <c r="AW4883" s="74" t="str">
        <f t="shared" si="2383"/>
        <v>00635U</v>
      </c>
      <c r="AX4883" s="20">
        <f t="shared" si="2384"/>
        <v>0</v>
      </c>
      <c r="AY4883" s="20">
        <f t="shared" si="2389"/>
        <v>1</v>
      </c>
      <c r="AZ4883" s="116">
        <v>39224</v>
      </c>
      <c r="BA4883" s="116"/>
      <c r="BB4883" s="20"/>
      <c r="BC4883" s="20"/>
      <c r="BD4883" s="76"/>
      <c r="BE4883" s="77"/>
      <c r="BF4883" s="77"/>
    </row>
    <row r="4884" spans="1:58" s="23" customFormat="1" ht="15.75" customHeight="1" x14ac:dyDescent="0.4">
      <c r="A4884" s="116">
        <v>39220</v>
      </c>
      <c r="B4884" s="112">
        <v>13.99</v>
      </c>
      <c r="C4884" s="112">
        <v>14.45</v>
      </c>
      <c r="D4884" s="112">
        <v>14.82</v>
      </c>
      <c r="E4884" s="112">
        <v>14.9</v>
      </c>
      <c r="F4884" s="112">
        <v>14.97</v>
      </c>
      <c r="G4884" s="112">
        <v>15.1</v>
      </c>
      <c r="H4884" s="113">
        <v>15.148</v>
      </c>
      <c r="I4884" s="90">
        <f t="shared" si="2385"/>
        <v>14.047499999999999</v>
      </c>
      <c r="J4884" s="90">
        <f t="shared" si="2386"/>
        <v>14.49625</v>
      </c>
      <c r="K4884" s="114">
        <v>21</v>
      </c>
      <c r="L4884" s="115">
        <v>4.1666666666666664E-2</v>
      </c>
      <c r="M4884" s="11"/>
      <c r="N4884" s="90">
        <v>12.76</v>
      </c>
      <c r="O4884" s="90">
        <v>13.78</v>
      </c>
      <c r="P4884" s="90">
        <v>14.535060026963562</v>
      </c>
      <c r="Q4884" s="90">
        <v>14.77</v>
      </c>
      <c r="R4884" s="63">
        <f t="shared" si="2374"/>
        <v>15.555060026963561</v>
      </c>
      <c r="S4884" s="64">
        <f t="shared" si="2396"/>
        <v>-5.5514433752775726E-2</v>
      </c>
      <c r="T4884" s="65"/>
      <c r="U4884" s="65">
        <f t="shared" si="2392"/>
        <v>0.92597968069666181</v>
      </c>
      <c r="V4884" s="65">
        <f t="shared" si="2375"/>
        <v>0.87787735147493717</v>
      </c>
      <c r="W4884" s="65">
        <f t="shared" si="2376"/>
        <v>0.86391333784698709</v>
      </c>
      <c r="X4884" s="61">
        <f t="shared" si="2387"/>
        <v>3.2880629020729024E-2</v>
      </c>
      <c r="Y4884" s="66">
        <f t="shared" si="2377"/>
        <v>1.6644295302013376E-2</v>
      </c>
      <c r="Z4884" s="61">
        <f t="shared" si="2378"/>
        <v>3.1945185976152375E-2</v>
      </c>
      <c r="AA4884" s="67">
        <f t="shared" si="2379"/>
        <v>14.047500000000001</v>
      </c>
      <c r="AB4884" s="68">
        <f t="shared" si="2380"/>
        <v>9.639498432601884E-2</v>
      </c>
      <c r="AC4884" s="69">
        <f t="shared" si="2381"/>
        <v>0.10090125391849541</v>
      </c>
      <c r="AD4884" s="70">
        <f>_xlfn.PERCENTILE.EXC(AC4884:$AC$5675,0.5)</f>
        <v>7.4239852121597449E-2</v>
      </c>
      <c r="AE4884" s="70">
        <f>_xlfn.PERCENTILE.EXC($AC4884:AC$5675,0.35)</f>
        <v>4.6056458551394959E-2</v>
      </c>
      <c r="AF4884" s="71">
        <f t="shared" si="2393"/>
        <v>3.491401010495488E-2</v>
      </c>
      <c r="AG4884" s="70">
        <f t="shared" si="2394"/>
        <v>-0.13997486156300509</v>
      </c>
      <c r="AH4884" s="70">
        <f t="shared" si="2395"/>
        <v>-0.19678208125487937</v>
      </c>
      <c r="AI4884" s="61" t="str">
        <f t="shared" si="2390"/>
        <v>Short VOL</v>
      </c>
      <c r="AJ4884" s="68" t="str">
        <f t="shared" si="2391"/>
        <v>Short VOL</v>
      </c>
      <c r="AK4884" s="72"/>
      <c r="AL4884" s="73"/>
      <c r="AM4884" s="72"/>
      <c r="AN4884" s="73"/>
      <c r="AO4884" s="74"/>
      <c r="AP4884" s="20"/>
      <c r="AQ4884" s="74"/>
      <c r="AR4884" s="20"/>
      <c r="AS4884" s="74"/>
      <c r="AT4884" s="20"/>
      <c r="AU4884" s="74" t="str">
        <f t="shared" si="2382"/>
        <v>00631L</v>
      </c>
      <c r="AV4884" s="20">
        <f t="shared" si="2388"/>
        <v>1</v>
      </c>
      <c r="AW4884" s="74" t="str">
        <f t="shared" si="2383"/>
        <v>00631L</v>
      </c>
      <c r="AX4884" s="20">
        <f t="shared" si="2384"/>
        <v>1</v>
      </c>
      <c r="AY4884" s="20">
        <f t="shared" si="2389"/>
        <v>1</v>
      </c>
      <c r="AZ4884" s="116">
        <v>39223</v>
      </c>
      <c r="BA4884" s="116"/>
      <c r="BB4884" s="20"/>
      <c r="BC4884" s="20"/>
      <c r="BD4884" s="76"/>
      <c r="BE4884" s="77"/>
      <c r="BF4884" s="77"/>
    </row>
    <row r="4885" spans="1:58" s="23" customFormat="1" ht="15.75" customHeight="1" x14ac:dyDescent="0.4">
      <c r="A4885" s="116">
        <v>39219</v>
      </c>
      <c r="B4885" s="112">
        <v>14.16</v>
      </c>
      <c r="C4885" s="112">
        <v>14.63</v>
      </c>
      <c r="D4885" s="112">
        <v>14.97</v>
      </c>
      <c r="E4885" s="112">
        <v>14.96</v>
      </c>
      <c r="F4885" s="112">
        <v>15.02</v>
      </c>
      <c r="G4885" s="112">
        <v>15.13</v>
      </c>
      <c r="H4885" s="113">
        <v>15.178000000000001</v>
      </c>
      <c r="I4885" s="90">
        <f t="shared" si="2385"/>
        <v>14.199166666666667</v>
      </c>
      <c r="J4885" s="90">
        <f t="shared" si="2386"/>
        <v>14.658333333333335</v>
      </c>
      <c r="K4885" s="114">
        <v>22</v>
      </c>
      <c r="L4885" s="115">
        <v>4.1666666666666664E-2</v>
      </c>
      <c r="M4885" s="11"/>
      <c r="N4885" s="90">
        <v>13.51</v>
      </c>
      <c r="O4885" s="90">
        <v>14.26</v>
      </c>
      <c r="P4885" s="90">
        <v>14.800888523567831</v>
      </c>
      <c r="Q4885" s="90">
        <v>15.01</v>
      </c>
      <c r="R4885" s="63">
        <f t="shared" si="2374"/>
        <v>15.550888523567833</v>
      </c>
      <c r="S4885" s="64">
        <f t="shared" si="2396"/>
        <v>7.4074074074072498E-4</v>
      </c>
      <c r="T4885" s="65"/>
      <c r="U4885" s="65">
        <f t="shared" si="2392"/>
        <v>0.94740532959326784</v>
      </c>
      <c r="V4885" s="65">
        <f t="shared" si="2375"/>
        <v>0.9127830385647242</v>
      </c>
      <c r="W4885" s="65">
        <f t="shared" si="2376"/>
        <v>0.90006662225183209</v>
      </c>
      <c r="X4885" s="61">
        <f t="shared" si="2387"/>
        <v>3.3192090395480274E-2</v>
      </c>
      <c r="Y4885" s="66">
        <f t="shared" si="2377"/>
        <v>1.457219251336898E-2</v>
      </c>
      <c r="Z4885" s="61">
        <f t="shared" si="2378"/>
        <v>3.2337578496390747E-2</v>
      </c>
      <c r="AA4885" s="67">
        <f t="shared" si="2379"/>
        <v>14.199166666666667</v>
      </c>
      <c r="AB4885" s="68">
        <f t="shared" si="2380"/>
        <v>4.811250925240565E-2</v>
      </c>
      <c r="AC4885" s="69">
        <f t="shared" si="2381"/>
        <v>5.1011596348383932E-2</v>
      </c>
      <c r="AD4885" s="70">
        <f>_xlfn.PERCENTILE.EXC(AC4885:$AC$5675,0.5)</f>
        <v>7.3996789727126699E-2</v>
      </c>
      <c r="AE4885" s="70">
        <f>_xlfn.PERCENTILE.EXC($AC4885:AC$5675,0.35)</f>
        <v>4.5946306150296753E-2</v>
      </c>
      <c r="AF4885" s="71">
        <f t="shared" si="2393"/>
        <v>3.487196150267504E-2</v>
      </c>
      <c r="AG4885" s="70">
        <f t="shared" si="2394"/>
        <v>-0.14006950741593366</v>
      </c>
      <c r="AH4885" s="70">
        <f t="shared" si="2395"/>
        <v>-0.19678686928719083</v>
      </c>
      <c r="AI4885" s="61" t="str">
        <f t="shared" si="2390"/>
        <v>Safety</v>
      </c>
      <c r="AJ4885" s="68" t="str">
        <f t="shared" si="2391"/>
        <v>Short VOL</v>
      </c>
      <c r="AK4885" s="72"/>
      <c r="AL4885" s="73"/>
      <c r="AM4885" s="72"/>
      <c r="AN4885" s="73"/>
      <c r="AO4885" s="74"/>
      <c r="AP4885" s="20"/>
      <c r="AQ4885" s="74"/>
      <c r="AR4885" s="20"/>
      <c r="AS4885" s="74"/>
      <c r="AT4885" s="20"/>
      <c r="AU4885" s="74" t="str">
        <f t="shared" si="2382"/>
        <v>00631L</v>
      </c>
      <c r="AV4885" s="20">
        <f t="shared" si="2388"/>
        <v>1</v>
      </c>
      <c r="AW4885" s="74" t="str">
        <f t="shared" si="2383"/>
        <v>00631L</v>
      </c>
      <c r="AX4885" s="20">
        <f t="shared" si="2384"/>
        <v>1</v>
      </c>
      <c r="AY4885" s="20">
        <f t="shared" si="2389"/>
        <v>1</v>
      </c>
      <c r="AZ4885" s="116">
        <v>39220</v>
      </c>
      <c r="BA4885" s="116"/>
      <c r="BB4885" s="20"/>
      <c r="BC4885" s="20"/>
      <c r="BD4885" s="76"/>
      <c r="BE4885" s="77"/>
      <c r="BF4885" s="77"/>
    </row>
    <row r="4886" spans="1:58" s="23" customFormat="1" ht="15.75" customHeight="1" x14ac:dyDescent="0.4">
      <c r="A4886" s="116">
        <v>39218</v>
      </c>
      <c r="B4886" s="112">
        <v>14.06</v>
      </c>
      <c r="C4886" s="112">
        <v>14.5</v>
      </c>
      <c r="D4886" s="112">
        <v>14.86</v>
      </c>
      <c r="E4886" s="112">
        <v>14.97</v>
      </c>
      <c r="F4886" s="112">
        <v>15.01</v>
      </c>
      <c r="G4886" s="112">
        <v>15.05</v>
      </c>
      <c r="H4886" s="113">
        <v>15.134</v>
      </c>
      <c r="I4886" s="90">
        <f t="shared" si="2385"/>
        <v>14.078333333333333</v>
      </c>
      <c r="J4886" s="90">
        <f t="shared" si="2386"/>
        <v>14.515000000000001</v>
      </c>
      <c r="K4886" s="114">
        <v>23</v>
      </c>
      <c r="L4886" s="115">
        <v>4.1666666666666664E-2</v>
      </c>
      <c r="M4886" s="11"/>
      <c r="N4886" s="90">
        <v>13.5</v>
      </c>
      <c r="O4886" s="90">
        <v>14.07</v>
      </c>
      <c r="P4886" s="90">
        <v>14.567551982327592</v>
      </c>
      <c r="Q4886" s="90">
        <v>14.84</v>
      </c>
      <c r="R4886" s="63">
        <f t="shared" si="2374"/>
        <v>15.137551982327594</v>
      </c>
      <c r="S4886" s="64">
        <f t="shared" si="2396"/>
        <v>-3.6402569593147735E-2</v>
      </c>
      <c r="T4886" s="65"/>
      <c r="U4886" s="65">
        <f t="shared" si="2392"/>
        <v>0.95948827292110872</v>
      </c>
      <c r="V4886" s="65">
        <f t="shared" si="2375"/>
        <v>0.92671713245831033</v>
      </c>
      <c r="W4886" s="65">
        <f t="shared" si="2376"/>
        <v>0.90970350404312672</v>
      </c>
      <c r="X4886" s="61">
        <f t="shared" si="2387"/>
        <v>3.129445234708389E-2</v>
      </c>
      <c r="Y4886" s="66">
        <f t="shared" si="2377"/>
        <v>1.0955243820975263E-2</v>
      </c>
      <c r="Z4886" s="61">
        <f t="shared" si="2378"/>
        <v>3.1016929087249966E-2</v>
      </c>
      <c r="AA4886" s="67">
        <f t="shared" si="2379"/>
        <v>14.078333333333333</v>
      </c>
      <c r="AB4886" s="68">
        <f t="shared" si="2380"/>
        <v>4.1481481481481515E-2</v>
      </c>
      <c r="AC4886" s="69">
        <f t="shared" si="2381"/>
        <v>4.2839506172839492E-2</v>
      </c>
      <c r="AD4886" s="70">
        <f>_xlfn.PERCENTILE.EXC(AC4886:$AC$5675,0.5)</f>
        <v>7.4239852121597449E-2</v>
      </c>
      <c r="AE4886" s="70">
        <f>_xlfn.PERCENTILE.EXC($AC4886:AC$5675,0.35)</f>
        <v>4.5845517827107884E-2</v>
      </c>
      <c r="AF4886" s="71">
        <f t="shared" si="2393"/>
        <v>3.4848775393502361E-2</v>
      </c>
      <c r="AG4886" s="70">
        <f t="shared" si="2394"/>
        <v>-0.1401641532688622</v>
      </c>
      <c r="AH4886" s="70">
        <f t="shared" si="2395"/>
        <v>-0.19679165731950227</v>
      </c>
      <c r="AI4886" s="61" t="str">
        <f t="shared" si="2390"/>
        <v>Safety</v>
      </c>
      <c r="AJ4886" s="68" t="str">
        <f t="shared" si="2391"/>
        <v>Short VOL</v>
      </c>
      <c r="AK4886" s="72"/>
      <c r="AL4886" s="73"/>
      <c r="AM4886" s="72"/>
      <c r="AN4886" s="73"/>
      <c r="AO4886" s="74"/>
      <c r="AP4886" s="20"/>
      <c r="AQ4886" s="74"/>
      <c r="AR4886" s="20"/>
      <c r="AS4886" s="74"/>
      <c r="AT4886" s="20"/>
      <c r="AU4886" s="74" t="str">
        <f t="shared" si="2382"/>
        <v>00631L</v>
      </c>
      <c r="AV4886" s="20">
        <f t="shared" si="2388"/>
        <v>1</v>
      </c>
      <c r="AW4886" s="74" t="str">
        <f t="shared" si="2383"/>
        <v>00635U</v>
      </c>
      <c r="AX4886" s="20">
        <f t="shared" si="2384"/>
        <v>0</v>
      </c>
      <c r="AY4886" s="20">
        <f t="shared" si="2389"/>
        <v>1</v>
      </c>
      <c r="AZ4886" s="116">
        <v>39219</v>
      </c>
      <c r="BA4886" s="116"/>
      <c r="BB4886" s="20"/>
      <c r="BC4886" s="20"/>
      <c r="BD4886" s="76"/>
      <c r="BE4886" s="77"/>
      <c r="BF4886" s="77"/>
    </row>
    <row r="4887" spans="1:58" s="23" customFormat="1" ht="15.75" customHeight="1" x14ac:dyDescent="0.4">
      <c r="A4887" s="116">
        <v>39217</v>
      </c>
      <c r="B4887" s="112">
        <v>13.96</v>
      </c>
      <c r="C4887" s="112">
        <v>14.2</v>
      </c>
      <c r="D4887" s="112">
        <v>14.66</v>
      </c>
      <c r="E4887" s="112">
        <v>14.79</v>
      </c>
      <c r="F4887" s="112">
        <v>14.79</v>
      </c>
      <c r="G4887" s="112">
        <v>14.86</v>
      </c>
      <c r="H4887" s="113">
        <v>14.86</v>
      </c>
      <c r="I4887" s="90">
        <f t="shared" si="2385"/>
        <v>14.2</v>
      </c>
      <c r="J4887" s="90">
        <f t="shared" si="2386"/>
        <v>14.66</v>
      </c>
      <c r="K4887" s="114">
        <v>0</v>
      </c>
      <c r="L4887" s="115">
        <v>0.05</v>
      </c>
      <c r="M4887" s="11"/>
      <c r="N4887" s="90">
        <v>14.01</v>
      </c>
      <c r="O4887" s="90">
        <v>14.37</v>
      </c>
      <c r="P4887" s="90">
        <v>14.859086067400195</v>
      </c>
      <c r="Q4887" s="90">
        <v>14.76</v>
      </c>
      <c r="R4887" s="63">
        <f t="shared" si="2374"/>
        <v>15.219086067400196</v>
      </c>
      <c r="S4887" s="64">
        <f t="shared" si="2396"/>
        <v>3.581661891117402E-3</v>
      </c>
      <c r="T4887" s="65"/>
      <c r="U4887" s="65">
        <f t="shared" si="2392"/>
        <v>0.97494780793319424</v>
      </c>
      <c r="V4887" s="65">
        <f t="shared" si="2375"/>
        <v>0.94285745007810196</v>
      </c>
      <c r="W4887" s="65">
        <f t="shared" si="2376"/>
        <v>0.94918699186991873</v>
      </c>
      <c r="X4887" s="61">
        <f t="shared" si="2387"/>
        <v>1.7191977077363783E-2</v>
      </c>
      <c r="Y4887" s="66">
        <f t="shared" si="2377"/>
        <v>4.7329276538201686E-3</v>
      </c>
      <c r="Z4887" s="61">
        <f t="shared" si="2378"/>
        <v>3.239436619718316E-2</v>
      </c>
      <c r="AA4887" s="67">
        <f t="shared" si="2379"/>
        <v>14.2</v>
      </c>
      <c r="AB4887" s="68">
        <f t="shared" si="2380"/>
        <v>-3.5688793718771546E-3</v>
      </c>
      <c r="AC4887" s="69">
        <f t="shared" si="2381"/>
        <v>1.356174161313344E-2</v>
      </c>
      <c r="AD4887" s="70">
        <f>_xlfn.PERCENTILE.EXC(AC4887:$AC$5675,0.5)</f>
        <v>7.4482914516068185E-2</v>
      </c>
      <c r="AE4887" s="70">
        <f>_xlfn.PERCENTILE.EXC($AC4887:AC$5675,0.35)</f>
        <v>4.6040722494095229E-2</v>
      </c>
      <c r="AF4887" s="71">
        <f t="shared" si="2393"/>
        <v>3.4825589284329682E-2</v>
      </c>
      <c r="AG4887" s="70">
        <f t="shared" si="2394"/>
        <v>-0.14025879912179073</v>
      </c>
      <c r="AH4887" s="70">
        <f t="shared" si="2395"/>
        <v>-0.1967964453518137</v>
      </c>
      <c r="AI4887" s="61" t="str">
        <f t="shared" si="2390"/>
        <v>Safety</v>
      </c>
      <c r="AJ4887" s="68" t="str">
        <f t="shared" si="2391"/>
        <v>Safety</v>
      </c>
      <c r="AK4887" s="72"/>
      <c r="AL4887" s="73"/>
      <c r="AM4887" s="72"/>
      <c r="AN4887" s="73"/>
      <c r="AO4887" s="74"/>
      <c r="AP4887" s="20"/>
      <c r="AQ4887" s="74"/>
      <c r="AR4887" s="20"/>
      <c r="AS4887" s="74"/>
      <c r="AT4887" s="20"/>
      <c r="AU4887" s="74" t="str">
        <f t="shared" si="2382"/>
        <v>00635U</v>
      </c>
      <c r="AV4887" s="20">
        <f t="shared" si="2388"/>
        <v>0</v>
      </c>
      <c r="AW4887" s="74" t="str">
        <f t="shared" si="2383"/>
        <v>00635U</v>
      </c>
      <c r="AX4887" s="20">
        <f t="shared" si="2384"/>
        <v>0</v>
      </c>
      <c r="AY4887" s="20">
        <f t="shared" si="2389"/>
        <v>1</v>
      </c>
      <c r="AZ4887" s="116">
        <v>39218</v>
      </c>
      <c r="BA4887" s="116"/>
      <c r="BB4887" s="20"/>
      <c r="BC4887" s="20"/>
      <c r="BD4887" s="76"/>
      <c r="BE4887" s="77"/>
      <c r="BF4887" s="77"/>
    </row>
    <row r="4888" spans="1:58" s="23" customFormat="1" ht="15.75" customHeight="1" x14ac:dyDescent="0.4">
      <c r="A4888" s="116">
        <v>39216</v>
      </c>
      <c r="B4888" s="112">
        <v>13.34</v>
      </c>
      <c r="C4888" s="112">
        <v>14.15</v>
      </c>
      <c r="D4888" s="112">
        <v>14.46</v>
      </c>
      <c r="E4888" s="112">
        <v>14.64</v>
      </c>
      <c r="F4888" s="112">
        <v>14.77</v>
      </c>
      <c r="G4888" s="112">
        <v>14.75</v>
      </c>
      <c r="H4888" s="113">
        <v>14.78</v>
      </c>
      <c r="I4888" s="90">
        <f t="shared" si="2385"/>
        <v>14.109500000000001</v>
      </c>
      <c r="J4888" s="90">
        <f t="shared" si="2386"/>
        <v>14.444500000000001</v>
      </c>
      <c r="K4888" s="114">
        <v>1</v>
      </c>
      <c r="L4888" s="115">
        <v>0.05</v>
      </c>
      <c r="M4888" s="11"/>
      <c r="N4888" s="90">
        <v>13.96</v>
      </c>
      <c r="O4888" s="90">
        <v>14.37</v>
      </c>
      <c r="P4888" s="90">
        <v>14.809765896703592</v>
      </c>
      <c r="Q4888" s="90">
        <v>14.82</v>
      </c>
      <c r="R4888" s="63">
        <f t="shared" si="2374"/>
        <v>15.219765896703592</v>
      </c>
      <c r="S4888" s="64">
        <f t="shared" si="2396"/>
        <v>7.799227799227812E-2</v>
      </c>
      <c r="T4888" s="65"/>
      <c r="U4888" s="65">
        <f t="shared" si="2392"/>
        <v>0.97146833681280453</v>
      </c>
      <c r="V4888" s="65">
        <f t="shared" si="2375"/>
        <v>0.94262124718036666</v>
      </c>
      <c r="W4888" s="65">
        <f t="shared" si="2376"/>
        <v>0.94197031039136303</v>
      </c>
      <c r="X4888" s="61">
        <f t="shared" si="2387"/>
        <v>6.0719640179910085E-2</v>
      </c>
      <c r="Y4888" s="66">
        <f t="shared" si="2377"/>
        <v>9.5628415300545618E-3</v>
      </c>
      <c r="Z4888" s="61">
        <f t="shared" si="2378"/>
        <v>2.3742868280236779E-2</v>
      </c>
      <c r="AA4888" s="67">
        <f t="shared" si="2379"/>
        <v>14.109499999999999</v>
      </c>
      <c r="AB4888" s="68">
        <f t="shared" si="2380"/>
        <v>-4.4412607449856804E-2</v>
      </c>
      <c r="AC4888" s="69">
        <f t="shared" si="2381"/>
        <v>1.0709169054441114E-2</v>
      </c>
      <c r="AD4888" s="70">
        <f>_xlfn.PERCENTILE.EXC(AC4888:$AC$5675,0.5)</f>
        <v>7.4625736359697104E-2</v>
      </c>
      <c r="AE4888" s="70">
        <f>_xlfn.PERCENTILE.EXC($AC4888:AC$5675,0.35)</f>
        <v>4.6223179893927602E-2</v>
      </c>
      <c r="AF4888" s="71">
        <f t="shared" si="2393"/>
        <v>3.4885210707916572E-2</v>
      </c>
      <c r="AG4888" s="70">
        <f t="shared" si="2394"/>
        <v>-0.14035344497471927</v>
      </c>
      <c r="AH4888" s="70">
        <f t="shared" si="2395"/>
        <v>-0.19680123338412517</v>
      </c>
      <c r="AI4888" s="61" t="str">
        <f t="shared" si="2390"/>
        <v>Safety</v>
      </c>
      <c r="AJ4888" s="68" t="str">
        <f t="shared" si="2391"/>
        <v>Safety</v>
      </c>
      <c r="AK4888" s="72"/>
      <c r="AL4888" s="73"/>
      <c r="AM4888" s="72"/>
      <c r="AN4888" s="73"/>
      <c r="AO4888" s="74"/>
      <c r="AP4888" s="20"/>
      <c r="AQ4888" s="74"/>
      <c r="AR4888" s="20"/>
      <c r="AS4888" s="74"/>
      <c r="AT4888" s="20"/>
      <c r="AU4888" s="74" t="str">
        <f t="shared" si="2382"/>
        <v>00635U</v>
      </c>
      <c r="AV4888" s="20">
        <f t="shared" si="2388"/>
        <v>0</v>
      </c>
      <c r="AW4888" s="74" t="str">
        <f t="shared" si="2383"/>
        <v>00635U</v>
      </c>
      <c r="AX4888" s="20">
        <f t="shared" si="2384"/>
        <v>0</v>
      </c>
      <c r="AY4888" s="20">
        <f t="shared" si="2389"/>
        <v>1</v>
      </c>
      <c r="AZ4888" s="116">
        <v>39217</v>
      </c>
      <c r="BA4888" s="116"/>
      <c r="BB4888" s="20"/>
      <c r="BC4888" s="20"/>
      <c r="BD4888" s="76"/>
      <c r="BE4888" s="77"/>
      <c r="BF4888" s="77"/>
    </row>
    <row r="4889" spans="1:58" s="23" customFormat="1" ht="15.75" customHeight="1" x14ac:dyDescent="0.4">
      <c r="A4889" s="116">
        <v>39213</v>
      </c>
      <c r="B4889" s="112">
        <v>12.77</v>
      </c>
      <c r="C4889" s="112">
        <v>13.94</v>
      </c>
      <c r="D4889" s="112">
        <v>14.23</v>
      </c>
      <c r="E4889" s="112">
        <v>14.46</v>
      </c>
      <c r="F4889" s="112">
        <v>14.59</v>
      </c>
      <c r="G4889" s="112">
        <v>14.64</v>
      </c>
      <c r="H4889" s="113">
        <v>14.81</v>
      </c>
      <c r="I4889" s="90">
        <f t="shared" si="2385"/>
        <v>13.823</v>
      </c>
      <c r="J4889" s="90">
        <f t="shared" si="2386"/>
        <v>14.201000000000001</v>
      </c>
      <c r="K4889" s="114">
        <v>2</v>
      </c>
      <c r="L4889" s="115">
        <v>0.05</v>
      </c>
      <c r="M4889" s="11"/>
      <c r="N4889" s="90">
        <v>12.95</v>
      </c>
      <c r="O4889" s="90">
        <v>13.68</v>
      </c>
      <c r="P4889" s="90">
        <v>14.404342899030478</v>
      </c>
      <c r="Q4889" s="90">
        <v>14.49</v>
      </c>
      <c r="R4889" s="63">
        <f t="shared" si="2374"/>
        <v>15.134342899030479</v>
      </c>
      <c r="S4889" s="64">
        <f t="shared" si="2396"/>
        <v>-4.7794117647058848E-2</v>
      </c>
      <c r="T4889" s="65"/>
      <c r="U4889" s="65">
        <f t="shared" si="2392"/>
        <v>0.94663742690058472</v>
      </c>
      <c r="V4889" s="65">
        <f t="shared" si="2375"/>
        <v>0.89903441557695996</v>
      </c>
      <c r="W4889" s="65">
        <f t="shared" si="2376"/>
        <v>0.893719806763285</v>
      </c>
      <c r="X4889" s="61">
        <f t="shared" si="2387"/>
        <v>9.1620986687548936E-2</v>
      </c>
      <c r="Y4889" s="66">
        <f t="shared" si="2377"/>
        <v>2.4204702627939115E-2</v>
      </c>
      <c r="Z4889" s="61">
        <f t="shared" si="2378"/>
        <v>2.7345728134268981E-2</v>
      </c>
      <c r="AA4889" s="67">
        <f t="shared" si="2379"/>
        <v>13.823</v>
      </c>
      <c r="AB4889" s="68">
        <f t="shared" si="2380"/>
        <v>-1.3899613899613878E-2</v>
      </c>
      <c r="AC4889" s="69">
        <f t="shared" si="2381"/>
        <v>6.7413127413127508E-2</v>
      </c>
      <c r="AD4889" s="70">
        <f>_xlfn.PERCENTILE.EXC(AC4889:$AC$5675,0.5)</f>
        <v>7.4768558203326035E-2</v>
      </c>
      <c r="AE4889" s="70">
        <f>_xlfn.PERCENTILE.EXC($AC4889:AC$5675,0.35)</f>
        <v>4.6331932810212299E-2</v>
      </c>
      <c r="AF4889" s="71">
        <f t="shared" si="2393"/>
        <v>3.5246632021217909E-2</v>
      </c>
      <c r="AG4889" s="70">
        <f t="shared" si="2394"/>
        <v>-0.14044809082764781</v>
      </c>
      <c r="AH4889" s="70">
        <f t="shared" si="2395"/>
        <v>-0.19680602141643661</v>
      </c>
      <c r="AI4889" s="61" t="str">
        <f t="shared" si="2390"/>
        <v>Safety</v>
      </c>
      <c r="AJ4889" s="68" t="str">
        <f t="shared" si="2391"/>
        <v>Short VOL</v>
      </c>
      <c r="AK4889" s="72"/>
      <c r="AL4889" s="73"/>
      <c r="AM4889" s="72"/>
      <c r="AN4889" s="73"/>
      <c r="AO4889" s="74"/>
      <c r="AP4889" s="20"/>
      <c r="AQ4889" s="74"/>
      <c r="AR4889" s="20"/>
      <c r="AS4889" s="74"/>
      <c r="AT4889" s="20"/>
      <c r="AU4889" s="74" t="str">
        <f t="shared" si="2382"/>
        <v>00631L</v>
      </c>
      <c r="AV4889" s="20">
        <f t="shared" si="2388"/>
        <v>1</v>
      </c>
      <c r="AW4889" s="74" t="str">
        <f t="shared" si="2383"/>
        <v>00631L</v>
      </c>
      <c r="AX4889" s="20">
        <f t="shared" si="2384"/>
        <v>1</v>
      </c>
      <c r="AY4889" s="20">
        <f t="shared" si="2389"/>
        <v>1</v>
      </c>
      <c r="AZ4889" s="116">
        <v>39216</v>
      </c>
      <c r="BA4889" s="116"/>
      <c r="BB4889" s="20"/>
      <c r="BC4889" s="20"/>
      <c r="BD4889" s="76"/>
      <c r="BE4889" s="77"/>
      <c r="BF4889" s="77"/>
    </row>
    <row r="4890" spans="1:58" s="23" customFormat="1" ht="15.75" customHeight="1" x14ac:dyDescent="0.4">
      <c r="A4890" s="116">
        <v>39212</v>
      </c>
      <c r="B4890" s="112">
        <v>13.35</v>
      </c>
      <c r="C4890" s="112">
        <v>14.2</v>
      </c>
      <c r="D4890" s="112">
        <v>14.38</v>
      </c>
      <c r="E4890" s="112">
        <v>14.55</v>
      </c>
      <c r="F4890" s="112">
        <v>14.65</v>
      </c>
      <c r="G4890" s="112">
        <v>14.65</v>
      </c>
      <c r="H4890" s="113">
        <v>14.75</v>
      </c>
      <c r="I4890" s="90">
        <f t="shared" si="2385"/>
        <v>14.0725</v>
      </c>
      <c r="J4890" s="90">
        <f t="shared" si="2386"/>
        <v>14.353</v>
      </c>
      <c r="K4890" s="114">
        <v>3</v>
      </c>
      <c r="L4890" s="115">
        <v>0.05</v>
      </c>
      <c r="M4890" s="11"/>
      <c r="N4890" s="90">
        <v>13.6</v>
      </c>
      <c r="O4890" s="90">
        <v>14.14</v>
      </c>
      <c r="P4890" s="90">
        <v>14.629085392108498</v>
      </c>
      <c r="Q4890" s="90">
        <v>14.62</v>
      </c>
      <c r="R4890" s="63">
        <f t="shared" si="2374"/>
        <v>15.169085392108501</v>
      </c>
      <c r="S4890" s="64">
        <f t="shared" si="2396"/>
        <v>5.5900621118012334E-2</v>
      </c>
      <c r="T4890" s="65"/>
      <c r="U4890" s="65">
        <f t="shared" si="2392"/>
        <v>0.96181046676096171</v>
      </c>
      <c r="V4890" s="65">
        <f t="shared" si="2375"/>
        <v>0.9296548372966893</v>
      </c>
      <c r="W4890" s="65">
        <f t="shared" si="2376"/>
        <v>0.93023255813953487</v>
      </c>
      <c r="X4890" s="61">
        <f t="shared" si="2387"/>
        <v>6.3670411985018702E-2</v>
      </c>
      <c r="Y4890" s="66">
        <f t="shared" si="2377"/>
        <v>1.3745704467353903E-2</v>
      </c>
      <c r="Z4890" s="61">
        <f t="shared" si="2378"/>
        <v>1.9932492449813464E-2</v>
      </c>
      <c r="AA4890" s="67">
        <f t="shared" si="2379"/>
        <v>14.072499999999998</v>
      </c>
      <c r="AB4890" s="68">
        <f t="shared" si="2380"/>
        <v>-1.8382352941176471E-2</v>
      </c>
      <c r="AC4890" s="69">
        <f t="shared" si="2381"/>
        <v>3.4742647058823413E-2</v>
      </c>
      <c r="AD4890" s="70">
        <f>_xlfn.PERCENTILE.EXC(AC4890:$AC$5675,0.5)</f>
        <v>7.4939103663066525E-2</v>
      </c>
      <c r="AE4890" s="70">
        <f>_xlfn.PERCENTILE.EXC($AC4890:AC$5675,0.35)</f>
        <v>4.6273373547597467E-2</v>
      </c>
      <c r="AF4890" s="71">
        <f t="shared" si="2393"/>
        <v>3.5091408460295161E-2</v>
      </c>
      <c r="AG4890" s="70">
        <f t="shared" si="2394"/>
        <v>-0.14054273668057637</v>
      </c>
      <c r="AH4890" s="70">
        <f t="shared" si="2395"/>
        <v>-0.19681080944874804</v>
      </c>
      <c r="AI4890" s="61" t="str">
        <f t="shared" si="2390"/>
        <v>Safety</v>
      </c>
      <c r="AJ4890" s="68" t="str">
        <f t="shared" si="2391"/>
        <v>Safety</v>
      </c>
      <c r="AK4890" s="72"/>
      <c r="AL4890" s="73"/>
      <c r="AM4890" s="72"/>
      <c r="AN4890" s="73"/>
      <c r="AO4890" s="74"/>
      <c r="AP4890" s="20"/>
      <c r="AQ4890" s="74"/>
      <c r="AR4890" s="20"/>
      <c r="AS4890" s="74"/>
      <c r="AT4890" s="20"/>
      <c r="AU4890" s="74" t="str">
        <f t="shared" si="2382"/>
        <v>00635U</v>
      </c>
      <c r="AV4890" s="20">
        <f t="shared" si="2388"/>
        <v>0</v>
      </c>
      <c r="AW4890" s="74" t="str">
        <f t="shared" si="2383"/>
        <v>00635U</v>
      </c>
      <c r="AX4890" s="20">
        <f t="shared" si="2384"/>
        <v>0</v>
      </c>
      <c r="AY4890" s="20">
        <f t="shared" si="2389"/>
        <v>1</v>
      </c>
      <c r="AZ4890" s="116">
        <v>39213</v>
      </c>
      <c r="BA4890" s="116"/>
      <c r="BB4890" s="20"/>
      <c r="BC4890" s="20"/>
      <c r="BD4890" s="76"/>
      <c r="BE4890" s="77"/>
      <c r="BF4890" s="77"/>
    </row>
    <row r="4891" spans="1:58" s="23" customFormat="1" ht="15.75" customHeight="1" x14ac:dyDescent="0.4">
      <c r="A4891" s="116">
        <v>39211</v>
      </c>
      <c r="B4891" s="112">
        <v>12.94</v>
      </c>
      <c r="C4891" s="112">
        <v>13.78</v>
      </c>
      <c r="D4891" s="112">
        <v>14.09</v>
      </c>
      <c r="E4891" s="112">
        <v>14.35</v>
      </c>
      <c r="F4891" s="112">
        <v>14.52</v>
      </c>
      <c r="G4891" s="112">
        <v>14.67</v>
      </c>
      <c r="H4891" s="113">
        <v>14.67</v>
      </c>
      <c r="I4891" s="90">
        <f t="shared" si="2385"/>
        <v>13.612</v>
      </c>
      <c r="J4891" s="90">
        <f t="shared" si="2386"/>
        <v>14.028</v>
      </c>
      <c r="K4891" s="114">
        <v>4</v>
      </c>
      <c r="L4891" s="115">
        <v>0.05</v>
      </c>
      <c r="M4891" s="11"/>
      <c r="N4891" s="90">
        <v>12.88</v>
      </c>
      <c r="O4891" s="90">
        <v>13.37</v>
      </c>
      <c r="P4891" s="90">
        <v>14.121477063222141</v>
      </c>
      <c r="Q4891" s="90">
        <v>14.24</v>
      </c>
      <c r="R4891" s="63">
        <f t="shared" si="2374"/>
        <v>14.611477063222141</v>
      </c>
      <c r="S4891" s="64">
        <f t="shared" si="2396"/>
        <v>-2.4981074943224834E-2</v>
      </c>
      <c r="T4891" s="65"/>
      <c r="U4891" s="65">
        <f t="shared" si="2392"/>
        <v>0.96335078534031426</v>
      </c>
      <c r="V4891" s="65">
        <f t="shared" si="2375"/>
        <v>0.91208589174744104</v>
      </c>
      <c r="W4891" s="65">
        <f t="shared" si="2376"/>
        <v>0.9044943820224719</v>
      </c>
      <c r="X4891" s="61">
        <f t="shared" si="2387"/>
        <v>6.4914992272024727E-2</v>
      </c>
      <c r="Y4891" s="66">
        <f t="shared" si="2377"/>
        <v>2.2299651567944272E-2</v>
      </c>
      <c r="Z4891" s="61">
        <f t="shared" si="2378"/>
        <v>3.0561269468116395E-2</v>
      </c>
      <c r="AA4891" s="67">
        <f t="shared" si="2379"/>
        <v>13.612000000000002</v>
      </c>
      <c r="AB4891" s="68">
        <f t="shared" si="2380"/>
        <v>4.6583850931676022E-3</v>
      </c>
      <c r="AC4891" s="69">
        <f t="shared" si="2381"/>
        <v>5.6832298136646045E-2</v>
      </c>
      <c r="AD4891" s="70">
        <f>_xlfn.PERCENTILE.EXC(AC4891:$AC$5675,0.5)</f>
        <v>7.5109649122807015E-2</v>
      </c>
      <c r="AE4891" s="70">
        <f>_xlfn.PERCENTILE.EXC($AC4891:AC$5675,0.35)</f>
        <v>4.6389526203813265E-2</v>
      </c>
      <c r="AF4891" s="71">
        <f t="shared" si="2393"/>
        <v>3.544979447158339E-2</v>
      </c>
      <c r="AG4891" s="70">
        <f t="shared" si="2394"/>
        <v>-0.14063738253350491</v>
      </c>
      <c r="AH4891" s="70">
        <f t="shared" si="2395"/>
        <v>-0.19681559748105951</v>
      </c>
      <c r="AI4891" s="61" t="str">
        <f t="shared" si="2390"/>
        <v>Safety</v>
      </c>
      <c r="AJ4891" s="68" t="str">
        <f t="shared" si="2391"/>
        <v>Short VOL</v>
      </c>
      <c r="AK4891" s="72"/>
      <c r="AL4891" s="73"/>
      <c r="AM4891" s="72"/>
      <c r="AN4891" s="73"/>
      <c r="AO4891" s="74"/>
      <c r="AP4891" s="20"/>
      <c r="AQ4891" s="74"/>
      <c r="AR4891" s="20"/>
      <c r="AS4891" s="74"/>
      <c r="AT4891" s="20"/>
      <c r="AU4891" s="74" t="str">
        <f t="shared" si="2382"/>
        <v>00631L</v>
      </c>
      <c r="AV4891" s="20">
        <f t="shared" si="2388"/>
        <v>1</v>
      </c>
      <c r="AW4891" s="74" t="str">
        <f t="shared" si="2383"/>
        <v>00631L</v>
      </c>
      <c r="AX4891" s="20">
        <f t="shared" si="2384"/>
        <v>1</v>
      </c>
      <c r="AY4891" s="20">
        <f t="shared" si="2389"/>
        <v>1</v>
      </c>
      <c r="AZ4891" s="116">
        <v>39212</v>
      </c>
      <c r="BA4891" s="116"/>
      <c r="BB4891" s="20"/>
      <c r="BC4891" s="20"/>
      <c r="BD4891" s="76"/>
      <c r="BE4891" s="77"/>
      <c r="BF4891" s="77"/>
    </row>
    <row r="4892" spans="1:58" s="23" customFormat="1" ht="15.75" customHeight="1" x14ac:dyDescent="0.4">
      <c r="A4892" s="116">
        <v>39210</v>
      </c>
      <c r="B4892" s="112">
        <v>13.33</v>
      </c>
      <c r="C4892" s="112">
        <v>13.87</v>
      </c>
      <c r="D4892" s="112">
        <v>14.01</v>
      </c>
      <c r="E4892" s="112">
        <v>14.44</v>
      </c>
      <c r="F4892" s="112">
        <v>14.55</v>
      </c>
      <c r="G4892" s="112">
        <v>14.67</v>
      </c>
      <c r="H4892" s="113">
        <v>14.68</v>
      </c>
      <c r="I4892" s="90">
        <f t="shared" si="2385"/>
        <v>13.734999999999999</v>
      </c>
      <c r="J4892" s="90">
        <f t="shared" si="2386"/>
        <v>13.975</v>
      </c>
      <c r="K4892" s="114">
        <v>5</v>
      </c>
      <c r="L4892" s="115">
        <v>0.05</v>
      </c>
      <c r="M4892" s="11"/>
      <c r="N4892" s="90">
        <v>13.21</v>
      </c>
      <c r="O4892" s="90">
        <v>13.65</v>
      </c>
      <c r="P4892" s="90">
        <v>14.221256759537193</v>
      </c>
      <c r="Q4892" s="90">
        <v>14.21</v>
      </c>
      <c r="R4892" s="63">
        <f t="shared" si="2374"/>
        <v>14.661256759537192</v>
      </c>
      <c r="S4892" s="64">
        <f t="shared" si="2396"/>
        <v>4.5627376425855888E-3</v>
      </c>
      <c r="T4892" s="65"/>
      <c r="U4892" s="65">
        <f t="shared" si="2392"/>
        <v>0.96776556776556777</v>
      </c>
      <c r="V4892" s="65">
        <f t="shared" si="2375"/>
        <v>0.9288911819372776</v>
      </c>
      <c r="W4892" s="65">
        <f t="shared" si="2376"/>
        <v>0.92962702322308233</v>
      </c>
      <c r="X4892" s="61">
        <f t="shared" si="2387"/>
        <v>4.0510127531882906E-2</v>
      </c>
      <c r="Y4892" s="66">
        <f t="shared" si="2377"/>
        <v>1.6620498614958464E-2</v>
      </c>
      <c r="Z4892" s="61">
        <f t="shared" si="2378"/>
        <v>1.7473607571896629E-2</v>
      </c>
      <c r="AA4892" s="67">
        <f t="shared" si="2379"/>
        <v>13.734999999999999</v>
      </c>
      <c r="AB4892" s="68">
        <f t="shared" si="2380"/>
        <v>9.0840272520816973E-3</v>
      </c>
      <c r="AC4892" s="69">
        <f t="shared" si="2381"/>
        <v>3.9742619227857573E-2</v>
      </c>
      <c r="AD4892" s="70">
        <f>_xlfn.PERCENTILE.EXC(AC4892:$AC$5675,0.5)</f>
        <v>7.5179751075218959E-2</v>
      </c>
      <c r="AE4892" s="70">
        <f>_xlfn.PERCENTILE.EXC($AC4892:AC$5675,0.35)</f>
        <v>4.6323567201267332E-2</v>
      </c>
      <c r="AF4892" s="71">
        <f t="shared" si="2393"/>
        <v>3.5335331198888049E-2</v>
      </c>
      <c r="AG4892" s="70">
        <f t="shared" si="2394"/>
        <v>-0.14073202838643345</v>
      </c>
      <c r="AH4892" s="70">
        <f t="shared" si="2395"/>
        <v>-0.19682038551337094</v>
      </c>
      <c r="AI4892" s="61" t="str">
        <f t="shared" si="2390"/>
        <v>Safety</v>
      </c>
      <c r="AJ4892" s="68" t="str">
        <f t="shared" si="2391"/>
        <v>Short VOL</v>
      </c>
      <c r="AK4892" s="72"/>
      <c r="AL4892" s="73"/>
      <c r="AM4892" s="72"/>
      <c r="AN4892" s="73"/>
      <c r="AO4892" s="74"/>
      <c r="AP4892" s="20"/>
      <c r="AQ4892" s="74"/>
      <c r="AR4892" s="20"/>
      <c r="AS4892" s="74"/>
      <c r="AT4892" s="20"/>
      <c r="AU4892" s="74" t="str">
        <f t="shared" si="2382"/>
        <v>00631L</v>
      </c>
      <c r="AV4892" s="20">
        <f t="shared" si="2388"/>
        <v>1</v>
      </c>
      <c r="AW4892" s="74" t="str">
        <f t="shared" si="2383"/>
        <v>00635U</v>
      </c>
      <c r="AX4892" s="20">
        <f t="shared" si="2384"/>
        <v>0</v>
      </c>
      <c r="AY4892" s="20">
        <f t="shared" si="2389"/>
        <v>1</v>
      </c>
      <c r="AZ4892" s="116">
        <v>39211</v>
      </c>
      <c r="BA4892" s="116"/>
      <c r="BB4892" s="20"/>
      <c r="BC4892" s="20"/>
      <c r="BD4892" s="76"/>
      <c r="BE4892" s="77"/>
      <c r="BF4892" s="77"/>
    </row>
    <row r="4893" spans="1:58" s="23" customFormat="1" ht="15.75" customHeight="1" x14ac:dyDescent="0.4">
      <c r="A4893" s="116">
        <v>39209</v>
      </c>
      <c r="B4893" s="112">
        <v>13.22</v>
      </c>
      <c r="C4893" s="112">
        <v>13.72</v>
      </c>
      <c r="D4893" s="112">
        <v>13.89</v>
      </c>
      <c r="E4893" s="112">
        <v>14.32</v>
      </c>
      <c r="F4893" s="112">
        <v>14.57</v>
      </c>
      <c r="G4893" s="112">
        <v>14.66</v>
      </c>
      <c r="H4893" s="113">
        <v>14.67</v>
      </c>
      <c r="I4893" s="90">
        <f t="shared" si="2385"/>
        <v>13.57</v>
      </c>
      <c r="J4893" s="90">
        <f t="shared" si="2386"/>
        <v>13.839</v>
      </c>
      <c r="K4893" s="114">
        <v>6</v>
      </c>
      <c r="L4893" s="115">
        <v>0.05</v>
      </c>
      <c r="M4893" s="11"/>
      <c r="N4893" s="90">
        <v>13.15</v>
      </c>
      <c r="O4893" s="90">
        <v>13.51</v>
      </c>
      <c r="P4893" s="90">
        <v>14.08959407230674</v>
      </c>
      <c r="Q4893" s="90">
        <v>14.11</v>
      </c>
      <c r="R4893" s="63">
        <f t="shared" si="2374"/>
        <v>14.44959407230674</v>
      </c>
      <c r="S4893" s="64">
        <f t="shared" si="2396"/>
        <v>1.859024012393495E-2</v>
      </c>
      <c r="T4893" s="65"/>
      <c r="U4893" s="65">
        <f t="shared" si="2392"/>
        <v>0.9733530717986677</v>
      </c>
      <c r="V4893" s="65">
        <f t="shared" si="2375"/>
        <v>0.93331290685275858</v>
      </c>
      <c r="W4893" s="65">
        <f t="shared" si="2376"/>
        <v>0.93196314670446501</v>
      </c>
      <c r="X4893" s="61">
        <f t="shared" si="2387"/>
        <v>3.7821482602117998E-2</v>
      </c>
      <c r="Y4893" s="66">
        <f t="shared" si="2377"/>
        <v>2.4441340782122879E-2</v>
      </c>
      <c r="Z4893" s="61">
        <f t="shared" si="2378"/>
        <v>1.9823139277818726E-2</v>
      </c>
      <c r="AA4893" s="67">
        <f t="shared" si="2379"/>
        <v>13.57</v>
      </c>
      <c r="AB4893" s="68">
        <f t="shared" si="2380"/>
        <v>5.3231939163498315E-3</v>
      </c>
      <c r="AC4893" s="69">
        <f t="shared" si="2381"/>
        <v>3.1939163498098853E-2</v>
      </c>
      <c r="AD4893" s="70">
        <f>_xlfn.PERCENTILE.EXC(AC4893:$AC$5675,0.5)</f>
        <v>7.5249853027630889E-2</v>
      </c>
      <c r="AE4893" s="70">
        <f>_xlfn.PERCENTILE.EXC($AC4893:AC$5675,0.35)</f>
        <v>4.6461919077276446E-2</v>
      </c>
      <c r="AF4893" s="71">
        <f t="shared" si="2393"/>
        <v>3.5180107637965301E-2</v>
      </c>
      <c r="AG4893" s="70">
        <f t="shared" si="2394"/>
        <v>-0.14082667423936199</v>
      </c>
      <c r="AH4893" s="70">
        <f t="shared" si="2395"/>
        <v>-0.19682517354568238</v>
      </c>
      <c r="AI4893" s="61" t="str">
        <f t="shared" si="2390"/>
        <v>Safety</v>
      </c>
      <c r="AJ4893" s="68" t="str">
        <f t="shared" si="2391"/>
        <v>Safety</v>
      </c>
      <c r="AK4893" s="72"/>
      <c r="AL4893" s="73"/>
      <c r="AM4893" s="72"/>
      <c r="AN4893" s="73"/>
      <c r="AO4893" s="74"/>
      <c r="AP4893" s="20"/>
      <c r="AQ4893" s="74"/>
      <c r="AR4893" s="20"/>
      <c r="AS4893" s="74"/>
      <c r="AT4893" s="20"/>
      <c r="AU4893" s="74" t="str">
        <f t="shared" si="2382"/>
        <v>00635U</v>
      </c>
      <c r="AV4893" s="20">
        <f t="shared" si="2388"/>
        <v>0</v>
      </c>
      <c r="AW4893" s="74" t="str">
        <f t="shared" si="2383"/>
        <v>00635U</v>
      </c>
      <c r="AX4893" s="20">
        <f t="shared" si="2384"/>
        <v>0</v>
      </c>
      <c r="AY4893" s="20">
        <f t="shared" si="2389"/>
        <v>1</v>
      </c>
      <c r="AZ4893" s="116">
        <v>39210</v>
      </c>
      <c r="BA4893" s="116"/>
      <c r="BB4893" s="20"/>
      <c r="BC4893" s="20"/>
      <c r="BD4893" s="76"/>
      <c r="BE4893" s="77"/>
      <c r="BF4893" s="77"/>
    </row>
    <row r="4894" spans="1:58" s="23" customFormat="1" ht="15.75" customHeight="1" x14ac:dyDescent="0.4">
      <c r="A4894" s="116">
        <v>39206</v>
      </c>
      <c r="B4894" s="112">
        <v>13.14</v>
      </c>
      <c r="C4894" s="112">
        <v>13.63</v>
      </c>
      <c r="D4894" s="112">
        <v>14.03</v>
      </c>
      <c r="E4894" s="112">
        <v>14.47</v>
      </c>
      <c r="F4894" s="112">
        <v>14.59</v>
      </c>
      <c r="G4894" s="112">
        <v>14.62</v>
      </c>
      <c r="H4894" s="113">
        <v>14.74</v>
      </c>
      <c r="I4894" s="90">
        <f t="shared" si="2385"/>
        <v>13.458500000000001</v>
      </c>
      <c r="J4894" s="90">
        <f t="shared" si="2386"/>
        <v>13.89</v>
      </c>
      <c r="K4894" s="114">
        <v>7</v>
      </c>
      <c r="L4894" s="115">
        <v>0.05</v>
      </c>
      <c r="M4894" s="11"/>
      <c r="N4894" s="90">
        <v>12.91</v>
      </c>
      <c r="O4894" s="90">
        <v>13.4</v>
      </c>
      <c r="P4894" s="90">
        <v>14.201733059140714</v>
      </c>
      <c r="Q4894" s="90">
        <v>14.13</v>
      </c>
      <c r="R4894" s="63">
        <f t="shared" si="2374"/>
        <v>14.691733059140713</v>
      </c>
      <c r="S4894" s="64">
        <f t="shared" si="2396"/>
        <v>-1.3750954927425493E-2</v>
      </c>
      <c r="T4894" s="65"/>
      <c r="U4894" s="65">
        <f t="shared" si="2392"/>
        <v>0.96343283582089556</v>
      </c>
      <c r="V4894" s="65">
        <f t="shared" si="2375"/>
        <v>0.90904398401508391</v>
      </c>
      <c r="W4894" s="65">
        <f t="shared" si="2376"/>
        <v>0.91365888181174804</v>
      </c>
      <c r="X4894" s="61">
        <f t="shared" si="2387"/>
        <v>3.7290715372907166E-2</v>
      </c>
      <c r="Y4894" s="66">
        <f t="shared" si="2377"/>
        <v>1.8659295093296446E-2</v>
      </c>
      <c r="Z4894" s="61">
        <f t="shared" si="2378"/>
        <v>3.2061522457926199E-2</v>
      </c>
      <c r="AA4894" s="67">
        <f t="shared" si="2379"/>
        <v>13.458499999999999</v>
      </c>
      <c r="AB4894" s="68">
        <f t="shared" si="2380"/>
        <v>1.7815646785437678E-2</v>
      </c>
      <c r="AC4894" s="69">
        <f t="shared" si="2381"/>
        <v>4.2486444616576212E-2</v>
      </c>
      <c r="AD4894" s="70">
        <f>_xlfn.PERCENTILE.EXC(AC4894:$AC$5675,0.5)</f>
        <v>7.5322483985079902E-2</v>
      </c>
      <c r="AE4894" s="70">
        <f>_xlfn.PERCENTILE.EXC($AC4894:AC$5675,0.35)</f>
        <v>4.6607371913994999E-2</v>
      </c>
      <c r="AF4894" s="71">
        <f t="shared" si="2393"/>
        <v>3.5456973072798728E-2</v>
      </c>
      <c r="AG4894" s="70">
        <f t="shared" si="2394"/>
        <v>-0.14092132009229053</v>
      </c>
      <c r="AH4894" s="70">
        <f t="shared" si="2395"/>
        <v>-0.19682996157799384</v>
      </c>
      <c r="AI4894" s="61" t="str">
        <f t="shared" si="2390"/>
        <v>Safety</v>
      </c>
      <c r="AJ4894" s="68" t="str">
        <f t="shared" si="2391"/>
        <v>Short VOL</v>
      </c>
      <c r="AK4894" s="72"/>
      <c r="AL4894" s="73"/>
      <c r="AM4894" s="72"/>
      <c r="AN4894" s="73"/>
      <c r="AO4894" s="74"/>
      <c r="AP4894" s="20"/>
      <c r="AQ4894" s="74"/>
      <c r="AR4894" s="20"/>
      <c r="AS4894" s="74"/>
      <c r="AT4894" s="20"/>
      <c r="AU4894" s="74" t="str">
        <f t="shared" si="2382"/>
        <v>00631L</v>
      </c>
      <c r="AV4894" s="20">
        <f t="shared" si="2388"/>
        <v>1</v>
      </c>
      <c r="AW4894" s="74" t="str">
        <f t="shared" si="2383"/>
        <v>00635U</v>
      </c>
      <c r="AX4894" s="20">
        <f t="shared" si="2384"/>
        <v>0</v>
      </c>
      <c r="AY4894" s="20">
        <f t="shared" si="2389"/>
        <v>1</v>
      </c>
      <c r="AZ4894" s="116">
        <v>39209</v>
      </c>
      <c r="BA4894" s="116"/>
      <c r="BB4894" s="20"/>
      <c r="BC4894" s="20"/>
      <c r="BD4894" s="76"/>
      <c r="BE4894" s="77"/>
      <c r="BF4894" s="77"/>
    </row>
    <row r="4895" spans="1:58" s="23" customFormat="1" ht="15.75" customHeight="1" x14ac:dyDescent="0.4">
      <c r="A4895" s="116">
        <v>39205</v>
      </c>
      <c r="B4895" s="112">
        <v>13.08</v>
      </c>
      <c r="C4895" s="112">
        <v>13.61</v>
      </c>
      <c r="D4895" s="112">
        <v>14.08</v>
      </c>
      <c r="E4895" s="112">
        <v>14.38</v>
      </c>
      <c r="F4895" s="112">
        <v>14.49</v>
      </c>
      <c r="G4895" s="112">
        <v>14.51</v>
      </c>
      <c r="H4895" s="113">
        <v>14.58</v>
      </c>
      <c r="I4895" s="90">
        <f t="shared" si="2385"/>
        <v>13.398</v>
      </c>
      <c r="J4895" s="90">
        <f t="shared" si="2386"/>
        <v>13.891999999999999</v>
      </c>
      <c r="K4895" s="114">
        <v>8</v>
      </c>
      <c r="L4895" s="115">
        <v>0.05</v>
      </c>
      <c r="M4895" s="11"/>
      <c r="N4895" s="90">
        <v>13.09</v>
      </c>
      <c r="O4895" s="90">
        <v>13.35</v>
      </c>
      <c r="P4895" s="90">
        <v>14.015381074427779</v>
      </c>
      <c r="Q4895" s="90">
        <v>14.08</v>
      </c>
      <c r="R4895" s="63">
        <f t="shared" ref="R4895:R4958" si="2397">(O4895+P4895)-(N4895+M4895)</f>
        <v>14.275381074427781</v>
      </c>
      <c r="S4895" s="64">
        <f t="shared" si="2396"/>
        <v>7.6452599388377579E-4</v>
      </c>
      <c r="T4895" s="65"/>
      <c r="U4895" s="65">
        <f t="shared" si="2392"/>
        <v>0.98052434456928839</v>
      </c>
      <c r="V4895" s="65">
        <f t="shared" si="2375"/>
        <v>0.9339738912903186</v>
      </c>
      <c r="W4895" s="65">
        <f t="shared" si="2376"/>
        <v>0.9296875</v>
      </c>
      <c r="X4895" s="61">
        <f t="shared" si="2387"/>
        <v>4.0519877675840928E-2</v>
      </c>
      <c r="Y4895" s="66">
        <f t="shared" si="2377"/>
        <v>1.3908205841446404E-2</v>
      </c>
      <c r="Z4895" s="61">
        <f t="shared" si="2378"/>
        <v>3.6871174802209271E-2</v>
      </c>
      <c r="AA4895" s="67">
        <f t="shared" si="2379"/>
        <v>13.398</v>
      </c>
      <c r="AB4895" s="68">
        <f t="shared" si="2380"/>
        <v>-7.6394194041251237E-4</v>
      </c>
      <c r="AC4895" s="69">
        <f t="shared" si="2381"/>
        <v>2.3529411764705868E-2</v>
      </c>
      <c r="AD4895" s="70">
        <f>_xlfn.PERCENTILE.EXC(AC4895:$AC$5675,0.5)</f>
        <v>7.5395114942528929E-2</v>
      </c>
      <c r="AE4895" s="70">
        <f>_xlfn.PERCENTILE.EXC($AC4895:AC$5675,0.35)</f>
        <v>4.6616044081293558E-2</v>
      </c>
      <c r="AF4895" s="71">
        <f t="shared" si="2393"/>
        <v>3.542403037655819E-2</v>
      </c>
      <c r="AG4895" s="70">
        <f t="shared" si="2394"/>
        <v>-0.14101596594521909</v>
      </c>
      <c r="AH4895" s="70">
        <f t="shared" si="2395"/>
        <v>-0.19683474961030528</v>
      </c>
      <c r="AI4895" s="61" t="str">
        <f t="shared" si="2390"/>
        <v>Safety</v>
      </c>
      <c r="AJ4895" s="68" t="str">
        <f t="shared" si="2391"/>
        <v>Safety</v>
      </c>
      <c r="AK4895" s="72"/>
      <c r="AL4895" s="73"/>
      <c r="AM4895" s="72"/>
      <c r="AN4895" s="73"/>
      <c r="AO4895" s="74"/>
      <c r="AP4895" s="20"/>
      <c r="AQ4895" s="74"/>
      <c r="AR4895" s="20"/>
      <c r="AS4895" s="74"/>
      <c r="AT4895" s="20"/>
      <c r="AU4895" s="74" t="str">
        <f t="shared" si="2382"/>
        <v>00635U</v>
      </c>
      <c r="AV4895" s="20">
        <f t="shared" si="2388"/>
        <v>0</v>
      </c>
      <c r="AW4895" s="74" t="str">
        <f t="shared" si="2383"/>
        <v>00635U</v>
      </c>
      <c r="AX4895" s="20">
        <f t="shared" si="2384"/>
        <v>0</v>
      </c>
      <c r="AY4895" s="20">
        <f t="shared" si="2389"/>
        <v>1</v>
      </c>
      <c r="AZ4895" s="116">
        <v>39206</v>
      </c>
      <c r="BA4895" s="116"/>
      <c r="BB4895" s="20"/>
      <c r="BC4895" s="20"/>
      <c r="BD4895" s="76"/>
      <c r="BE4895" s="77"/>
      <c r="BF4895" s="77"/>
    </row>
    <row r="4896" spans="1:58" s="23" customFormat="1" ht="15.75" customHeight="1" x14ac:dyDescent="0.4">
      <c r="A4896" s="116">
        <v>39204</v>
      </c>
      <c r="B4896" s="112">
        <v>13.16</v>
      </c>
      <c r="C4896" s="112">
        <v>13.72</v>
      </c>
      <c r="D4896" s="112">
        <v>13.97</v>
      </c>
      <c r="E4896" s="112">
        <v>14.03</v>
      </c>
      <c r="F4896" s="112">
        <v>14.16</v>
      </c>
      <c r="G4896" s="112">
        <v>14.33</v>
      </c>
      <c r="H4896" s="113">
        <v>14.51</v>
      </c>
      <c r="I4896" s="90">
        <f t="shared" si="2385"/>
        <v>13.468</v>
      </c>
      <c r="J4896" s="90">
        <f t="shared" si="2386"/>
        <v>13.8575</v>
      </c>
      <c r="K4896" s="114">
        <v>9</v>
      </c>
      <c r="L4896" s="115">
        <v>0.05</v>
      </c>
      <c r="M4896" s="11"/>
      <c r="N4896" s="90">
        <v>13.08</v>
      </c>
      <c r="O4896" s="90">
        <v>13.39</v>
      </c>
      <c r="P4896" s="90">
        <v>14.098149721066966</v>
      </c>
      <c r="Q4896" s="90">
        <v>14.2</v>
      </c>
      <c r="R4896" s="63">
        <f t="shared" si="2397"/>
        <v>14.408149721066968</v>
      </c>
      <c r="S4896" s="64">
        <f t="shared" si="2396"/>
        <v>-3.1828275351591391E-2</v>
      </c>
      <c r="T4896" s="65"/>
      <c r="U4896" s="65">
        <f t="shared" si="2392"/>
        <v>0.9768483943241224</v>
      </c>
      <c r="V4896" s="65">
        <f t="shared" si="2375"/>
        <v>0.92778132299548943</v>
      </c>
      <c r="W4896" s="65">
        <f t="shared" si="2376"/>
        <v>0.92112676056338039</v>
      </c>
      <c r="X4896" s="61">
        <f t="shared" si="2387"/>
        <v>4.2553191489361743E-2</v>
      </c>
      <c r="Y4896" s="66">
        <f t="shared" si="2377"/>
        <v>3.4212401995723479E-2</v>
      </c>
      <c r="Z4896" s="61">
        <f t="shared" si="2378"/>
        <v>2.8920403920403917E-2</v>
      </c>
      <c r="AA4896" s="67">
        <f t="shared" si="2379"/>
        <v>13.468000000000002</v>
      </c>
      <c r="AB4896" s="68">
        <f t="shared" si="2380"/>
        <v>6.1162079510703416E-3</v>
      </c>
      <c r="AC4896" s="69">
        <f t="shared" si="2381"/>
        <v>2.9663608562691259E-2</v>
      </c>
      <c r="AD4896" s="70">
        <f>_xlfn.PERCENTILE.EXC(AC4896:$AC$5675,0.5)</f>
        <v>7.5445265250028176E-2</v>
      </c>
      <c r="AE4896" s="70">
        <f>_xlfn.PERCENTILE.EXC($AC4896:AC$5675,0.35)</f>
        <v>4.6737559077008703E-2</v>
      </c>
      <c r="AF4896" s="71">
        <f t="shared" si="2393"/>
        <v>3.5476714226140911E-2</v>
      </c>
      <c r="AG4896" s="70">
        <f t="shared" si="2394"/>
        <v>-0.14111061179814763</v>
      </c>
      <c r="AH4896" s="70">
        <f t="shared" si="2395"/>
        <v>-0.19683953764261672</v>
      </c>
      <c r="AI4896" s="61" t="str">
        <f t="shared" si="2390"/>
        <v>Safety</v>
      </c>
      <c r="AJ4896" s="68" t="str">
        <f t="shared" si="2391"/>
        <v>Safety</v>
      </c>
      <c r="AK4896" s="72"/>
      <c r="AL4896" s="73"/>
      <c r="AM4896" s="72"/>
      <c r="AN4896" s="73"/>
      <c r="AO4896" s="74"/>
      <c r="AP4896" s="20"/>
      <c r="AQ4896" s="74"/>
      <c r="AR4896" s="20"/>
      <c r="AS4896" s="74"/>
      <c r="AT4896" s="20"/>
      <c r="AU4896" s="74" t="str">
        <f t="shared" si="2382"/>
        <v>00635U</v>
      </c>
      <c r="AV4896" s="20">
        <f t="shared" si="2388"/>
        <v>0</v>
      </c>
      <c r="AW4896" s="74" t="str">
        <f t="shared" si="2383"/>
        <v>00635U</v>
      </c>
      <c r="AX4896" s="20">
        <f t="shared" si="2384"/>
        <v>0</v>
      </c>
      <c r="AY4896" s="20">
        <f t="shared" si="2389"/>
        <v>1</v>
      </c>
      <c r="AZ4896" s="116">
        <v>39205</v>
      </c>
      <c r="BA4896" s="116"/>
      <c r="BB4896" s="20"/>
      <c r="BC4896" s="20"/>
      <c r="BD4896" s="76"/>
      <c r="BE4896" s="77"/>
      <c r="BF4896" s="77"/>
    </row>
    <row r="4897" spans="1:58" s="23" customFormat="1" ht="15.75" customHeight="1" x14ac:dyDescent="0.4">
      <c r="A4897" s="116">
        <v>39203</v>
      </c>
      <c r="B4897" s="112">
        <v>13.43</v>
      </c>
      <c r="C4897" s="112">
        <v>13.85</v>
      </c>
      <c r="D4897" s="112">
        <v>13.99</v>
      </c>
      <c r="E4897" s="112">
        <v>14.11</v>
      </c>
      <c r="F4897" s="112">
        <v>14.25</v>
      </c>
      <c r="G4897" s="112">
        <v>14.33</v>
      </c>
      <c r="H4897" s="113">
        <v>14.55</v>
      </c>
      <c r="I4897" s="90">
        <f t="shared" si="2385"/>
        <v>13.64</v>
      </c>
      <c r="J4897" s="90">
        <f t="shared" si="2386"/>
        <v>13.92</v>
      </c>
      <c r="K4897" s="114">
        <v>10</v>
      </c>
      <c r="L4897" s="115">
        <v>0.05</v>
      </c>
      <c r="M4897" s="11"/>
      <c r="N4897" s="90">
        <v>13.51</v>
      </c>
      <c r="O4897" s="90">
        <v>13.61</v>
      </c>
      <c r="P4897" s="90">
        <v>14.274704122983126</v>
      </c>
      <c r="Q4897" s="90">
        <v>14.44</v>
      </c>
      <c r="R4897" s="63">
        <f t="shared" si="2397"/>
        <v>14.374704122983124</v>
      </c>
      <c r="S4897" s="64">
        <f t="shared" si="2396"/>
        <v>-4.9929676511955054E-2</v>
      </c>
      <c r="T4897" s="65"/>
      <c r="U4897" s="65">
        <f t="shared" si="2392"/>
        <v>0.99265246142542252</v>
      </c>
      <c r="V4897" s="65">
        <f t="shared" si="2375"/>
        <v>0.94642942393797802</v>
      </c>
      <c r="W4897" s="65">
        <f t="shared" si="2376"/>
        <v>0.93559556786703602</v>
      </c>
      <c r="X4897" s="61">
        <f t="shared" si="2387"/>
        <v>3.1273268801191356E-2</v>
      </c>
      <c r="Y4897" s="66">
        <f t="shared" si="2377"/>
        <v>3.1183557760453669E-2</v>
      </c>
      <c r="Z4897" s="61">
        <f t="shared" si="2378"/>
        <v>2.0527859237536607E-2</v>
      </c>
      <c r="AA4897" s="67">
        <f t="shared" si="2379"/>
        <v>13.64</v>
      </c>
      <c r="AB4897" s="68">
        <f t="shared" si="2380"/>
        <v>-5.9215396002960819E-3</v>
      </c>
      <c r="AC4897" s="69">
        <f t="shared" si="2381"/>
        <v>9.6225018504811823E-3</v>
      </c>
      <c r="AD4897" s="70">
        <f>_xlfn.PERCENTILE.EXC(AC4897:$AC$5675,0.5)</f>
        <v>7.5495415557527423E-2</v>
      </c>
      <c r="AE4897" s="70">
        <f>_xlfn.PERCENTILE.EXC($AC4897:AC$5675,0.35)</f>
        <v>4.6955796497080954E-2</v>
      </c>
      <c r="AF4897" s="71">
        <f t="shared" si="2393"/>
        <v>3.5646823284554076E-2</v>
      </c>
      <c r="AG4897" s="70">
        <f t="shared" si="2394"/>
        <v>-0.14120525765107617</v>
      </c>
      <c r="AH4897" s="70">
        <f t="shared" si="2395"/>
        <v>-0.19684432567492818</v>
      </c>
      <c r="AI4897" s="61" t="str">
        <f t="shared" si="2390"/>
        <v>Safety</v>
      </c>
      <c r="AJ4897" s="68" t="str">
        <f t="shared" si="2391"/>
        <v>Safety</v>
      </c>
      <c r="AK4897" s="72"/>
      <c r="AL4897" s="73"/>
      <c r="AM4897" s="72"/>
      <c r="AN4897" s="73"/>
      <c r="AO4897" s="74"/>
      <c r="AP4897" s="20"/>
      <c r="AQ4897" s="74"/>
      <c r="AR4897" s="20"/>
      <c r="AS4897" s="74"/>
      <c r="AT4897" s="20"/>
      <c r="AU4897" s="74" t="str">
        <f t="shared" si="2382"/>
        <v>00635U</v>
      </c>
      <c r="AV4897" s="20">
        <f t="shared" si="2388"/>
        <v>0</v>
      </c>
      <c r="AW4897" s="74" t="str">
        <f t="shared" si="2383"/>
        <v>00635U</v>
      </c>
      <c r="AX4897" s="20">
        <f t="shared" si="2384"/>
        <v>0</v>
      </c>
      <c r="AY4897" s="20">
        <f t="shared" si="2389"/>
        <v>1</v>
      </c>
      <c r="AZ4897" s="116">
        <v>39204</v>
      </c>
      <c r="BA4897" s="116"/>
      <c r="BB4897" s="20"/>
      <c r="BC4897" s="20"/>
      <c r="BD4897" s="76"/>
      <c r="BE4897" s="77"/>
      <c r="BF4897" s="77"/>
    </row>
    <row r="4898" spans="1:58" s="23" customFormat="1" ht="15.75" customHeight="1" x14ac:dyDescent="0.4">
      <c r="A4898" s="116">
        <v>39202</v>
      </c>
      <c r="B4898" s="112">
        <v>13.41</v>
      </c>
      <c r="C4898" s="112">
        <v>13.86</v>
      </c>
      <c r="D4898" s="112">
        <v>14.09</v>
      </c>
      <c r="E4898" s="112">
        <v>14.1</v>
      </c>
      <c r="F4898" s="112">
        <v>14.22</v>
      </c>
      <c r="G4898" s="112">
        <v>14.24</v>
      </c>
      <c r="H4898" s="113">
        <v>14.56</v>
      </c>
      <c r="I4898" s="90">
        <f t="shared" si="2385"/>
        <v>13.612500000000001</v>
      </c>
      <c r="J4898" s="90">
        <f t="shared" si="2386"/>
        <v>13.9635</v>
      </c>
      <c r="K4898" s="114">
        <v>11</v>
      </c>
      <c r="L4898" s="115">
        <v>0.05</v>
      </c>
      <c r="M4898" s="11"/>
      <c r="N4898" s="90">
        <v>14.22</v>
      </c>
      <c r="O4898" s="90">
        <v>14.02</v>
      </c>
      <c r="P4898" s="90">
        <v>14.453782714562962</v>
      </c>
      <c r="Q4898" s="90">
        <v>14.62</v>
      </c>
      <c r="R4898" s="63">
        <f t="shared" si="2397"/>
        <v>14.253782714562961</v>
      </c>
      <c r="S4898" s="64">
        <f t="shared" si="2396"/>
        <v>0.14216867469879529</v>
      </c>
      <c r="T4898" s="65"/>
      <c r="U4898" s="65">
        <f t="shared" si="2392"/>
        <v>1.0142653352353781</v>
      </c>
      <c r="V4898" s="65">
        <f t="shared" si="2375"/>
        <v>0.98382549958168297</v>
      </c>
      <c r="W4898" s="65">
        <f t="shared" si="2376"/>
        <v>0.97264021887824903</v>
      </c>
      <c r="X4898" s="61">
        <f t="shared" si="2387"/>
        <v>3.3557046979865716E-2</v>
      </c>
      <c r="Y4898" s="66">
        <f t="shared" si="2377"/>
        <v>3.2624113475177366E-2</v>
      </c>
      <c r="Z4898" s="61">
        <f t="shared" si="2378"/>
        <v>2.5785123966942082E-2</v>
      </c>
      <c r="AA4898" s="67">
        <f t="shared" si="2379"/>
        <v>13.612500000000001</v>
      </c>
      <c r="AB4898" s="68">
        <f t="shared" si="2380"/>
        <v>-5.6962025316455729E-2</v>
      </c>
      <c r="AC4898" s="69">
        <f t="shared" si="2381"/>
        <v>-4.2721518987341764E-2</v>
      </c>
      <c r="AD4898" s="70">
        <f>_xlfn.PERCENTILE.EXC(AC4898:$AC$5675,0.5)</f>
        <v>7.5532075974574231E-2</v>
      </c>
      <c r="AE4898" s="70">
        <f>_xlfn.PERCENTILE.EXC($AC4898:AC$5675,0.35)</f>
        <v>4.7003176314961981E-2</v>
      </c>
      <c r="AF4898" s="71">
        <f t="shared" si="2393"/>
        <v>3.5881555560994094E-2</v>
      </c>
      <c r="AG4898" s="70">
        <f t="shared" si="2394"/>
        <v>-0.1412999035040047</v>
      </c>
      <c r="AH4898" s="70">
        <f t="shared" si="2395"/>
        <v>-0.19684911370723962</v>
      </c>
      <c r="AI4898" s="61" t="str">
        <f t="shared" si="2390"/>
        <v>Safety</v>
      </c>
      <c r="AJ4898" s="68" t="str">
        <f t="shared" si="2391"/>
        <v>Safety</v>
      </c>
      <c r="AK4898" s="72"/>
      <c r="AL4898" s="73"/>
      <c r="AM4898" s="72"/>
      <c r="AN4898" s="73"/>
      <c r="AO4898" s="74"/>
      <c r="AP4898" s="20"/>
      <c r="AQ4898" s="74"/>
      <c r="AR4898" s="20"/>
      <c r="AS4898" s="74"/>
      <c r="AT4898" s="20"/>
      <c r="AU4898" s="74" t="str">
        <f t="shared" si="2382"/>
        <v>00635U</v>
      </c>
      <c r="AV4898" s="20">
        <f t="shared" si="2388"/>
        <v>0</v>
      </c>
      <c r="AW4898" s="74" t="str">
        <f t="shared" si="2383"/>
        <v>00635U</v>
      </c>
      <c r="AX4898" s="20">
        <f t="shared" si="2384"/>
        <v>0</v>
      </c>
      <c r="AY4898" s="20">
        <f t="shared" si="2389"/>
        <v>1</v>
      </c>
      <c r="AZ4898" s="116">
        <v>39203</v>
      </c>
      <c r="BA4898" s="116"/>
      <c r="BB4898" s="20"/>
      <c r="BC4898" s="20"/>
      <c r="BD4898" s="76"/>
      <c r="BE4898" s="77"/>
      <c r="BF4898" s="77"/>
    </row>
    <row r="4899" spans="1:58" s="23" customFormat="1" ht="15.75" customHeight="1" x14ac:dyDescent="0.4">
      <c r="A4899" s="116">
        <v>39199</v>
      </c>
      <c r="B4899" s="112">
        <v>13.02</v>
      </c>
      <c r="C4899" s="112">
        <v>13.54</v>
      </c>
      <c r="D4899" s="112">
        <v>13.75</v>
      </c>
      <c r="E4899" s="112">
        <v>14.05</v>
      </c>
      <c r="F4899" s="112">
        <v>14.15</v>
      </c>
      <c r="G4899" s="112">
        <v>14.31</v>
      </c>
      <c r="H4899" s="113">
        <v>14.5</v>
      </c>
      <c r="I4899" s="90">
        <f t="shared" si="2385"/>
        <v>13.228</v>
      </c>
      <c r="J4899" s="90">
        <f t="shared" si="2386"/>
        <v>13.623999999999999</v>
      </c>
      <c r="K4899" s="114">
        <v>12</v>
      </c>
      <c r="L4899" s="115">
        <v>0.05</v>
      </c>
      <c r="M4899" s="11"/>
      <c r="N4899" s="90">
        <v>12.45</v>
      </c>
      <c r="O4899" s="90">
        <v>12.76</v>
      </c>
      <c r="P4899" s="90">
        <v>13.780180366444531</v>
      </c>
      <c r="Q4899" s="90">
        <v>14.08</v>
      </c>
      <c r="R4899" s="63">
        <f t="shared" si="2397"/>
        <v>14.090180366444532</v>
      </c>
      <c r="S4899" s="64">
        <f t="shared" si="2396"/>
        <v>-2.6583268178264261E-2</v>
      </c>
      <c r="T4899" s="65"/>
      <c r="U4899" s="65">
        <f t="shared" si="2392"/>
        <v>0.97570532915360497</v>
      </c>
      <c r="V4899" s="65">
        <f t="shared" si="2375"/>
        <v>0.90347148360382923</v>
      </c>
      <c r="W4899" s="65">
        <f t="shared" si="2376"/>
        <v>0.88423295454545447</v>
      </c>
      <c r="X4899" s="61">
        <f t="shared" si="2387"/>
        <v>3.9938556067588296E-2</v>
      </c>
      <c r="Y4899" s="66">
        <f t="shared" si="2377"/>
        <v>3.2028469750889625E-2</v>
      </c>
      <c r="Z4899" s="61">
        <f t="shared" si="2378"/>
        <v>2.9936498336861132E-2</v>
      </c>
      <c r="AA4899" s="67">
        <f t="shared" si="2379"/>
        <v>13.228</v>
      </c>
      <c r="AB4899" s="68">
        <f t="shared" si="2380"/>
        <v>4.5783132530120507E-2</v>
      </c>
      <c r="AC4899" s="69">
        <f t="shared" si="2381"/>
        <v>6.248995983935747E-2</v>
      </c>
      <c r="AD4899" s="70">
        <f>_xlfn.PERCENTILE.EXC(AC4899:$AC$5675,0.5)</f>
        <v>7.5568736391621039E-2</v>
      </c>
      <c r="AE4899" s="70">
        <f>_xlfn.PERCENTILE.EXC($AC4899:AC$5675,0.35)</f>
        <v>4.7030097141720011E-2</v>
      </c>
      <c r="AF4899" s="71">
        <f t="shared" si="2393"/>
        <v>3.5888182515791955E-2</v>
      </c>
      <c r="AG4899" s="70">
        <f t="shared" si="2394"/>
        <v>-0.14139454935693324</v>
      </c>
      <c r="AH4899" s="70">
        <f t="shared" si="2395"/>
        <v>-0.19685390173955106</v>
      </c>
      <c r="AI4899" s="61" t="str">
        <f t="shared" si="2390"/>
        <v>Safety</v>
      </c>
      <c r="AJ4899" s="68" t="str">
        <f t="shared" si="2391"/>
        <v>Short VOL</v>
      </c>
      <c r="AK4899" s="72"/>
      <c r="AL4899" s="73"/>
      <c r="AM4899" s="72"/>
      <c r="AN4899" s="73"/>
      <c r="AO4899" s="74"/>
      <c r="AP4899" s="20"/>
      <c r="AQ4899" s="74"/>
      <c r="AR4899" s="20"/>
      <c r="AS4899" s="74"/>
      <c r="AT4899" s="20"/>
      <c r="AU4899" s="74" t="str">
        <f t="shared" si="2382"/>
        <v>00631L</v>
      </c>
      <c r="AV4899" s="20">
        <f t="shared" si="2388"/>
        <v>1</v>
      </c>
      <c r="AW4899" s="74" t="str">
        <f t="shared" si="2383"/>
        <v>00631L</v>
      </c>
      <c r="AX4899" s="20">
        <f t="shared" si="2384"/>
        <v>1</v>
      </c>
      <c r="AY4899" s="20">
        <f t="shared" si="2389"/>
        <v>1</v>
      </c>
      <c r="AZ4899" s="116">
        <v>39202</v>
      </c>
      <c r="BA4899" s="116"/>
      <c r="BB4899" s="20"/>
      <c r="BC4899" s="20"/>
      <c r="BD4899" s="76"/>
      <c r="BE4899" s="77"/>
      <c r="BF4899" s="77"/>
    </row>
    <row r="4900" spans="1:58" s="23" customFormat="1" ht="15.75" customHeight="1" x14ac:dyDescent="0.4">
      <c r="A4900" s="116">
        <v>39198</v>
      </c>
      <c r="B4900" s="112">
        <v>13.11</v>
      </c>
      <c r="C4900" s="112">
        <v>13.63</v>
      </c>
      <c r="D4900" s="112">
        <v>13.9</v>
      </c>
      <c r="E4900" s="112">
        <v>14.11</v>
      </c>
      <c r="F4900" s="112">
        <v>14.21</v>
      </c>
      <c r="G4900" s="112">
        <v>14.31</v>
      </c>
      <c r="H4900" s="113">
        <v>14.53</v>
      </c>
      <c r="I4900" s="90">
        <f t="shared" si="2385"/>
        <v>13.292</v>
      </c>
      <c r="J4900" s="90">
        <f t="shared" si="2386"/>
        <v>13.724500000000001</v>
      </c>
      <c r="K4900" s="114">
        <v>13</v>
      </c>
      <c r="L4900" s="115">
        <v>0.05</v>
      </c>
      <c r="M4900" s="11"/>
      <c r="N4900" s="90">
        <v>12.79</v>
      </c>
      <c r="O4900" s="90">
        <v>12.94</v>
      </c>
      <c r="P4900" s="90">
        <v>13.831298937253031</v>
      </c>
      <c r="Q4900" s="90">
        <v>14.11</v>
      </c>
      <c r="R4900" s="63">
        <f t="shared" si="2397"/>
        <v>13.98129893725303</v>
      </c>
      <c r="S4900" s="64">
        <f t="shared" si="2396"/>
        <v>-3.1794095382286273E-2</v>
      </c>
      <c r="T4900" s="65"/>
      <c r="U4900" s="65">
        <f t="shared" si="2392"/>
        <v>0.98840803709428127</v>
      </c>
      <c r="V4900" s="65">
        <f t="shared" si="2375"/>
        <v>0.92471430615613315</v>
      </c>
      <c r="W4900" s="65">
        <f t="shared" si="2376"/>
        <v>0.9064493267186392</v>
      </c>
      <c r="X4900" s="61">
        <f t="shared" si="2387"/>
        <v>3.9664378337147317E-2</v>
      </c>
      <c r="Y4900" s="66">
        <f t="shared" si="2377"/>
        <v>2.9766123316796594E-2</v>
      </c>
      <c r="Z4900" s="61">
        <f t="shared" si="2378"/>
        <v>3.2538368943725623E-2</v>
      </c>
      <c r="AA4900" s="67">
        <f t="shared" si="2379"/>
        <v>13.292</v>
      </c>
      <c r="AB4900" s="68">
        <f t="shared" si="2380"/>
        <v>2.5019546520719336E-2</v>
      </c>
      <c r="AC4900" s="69">
        <f t="shared" si="2381"/>
        <v>3.9249413604378475E-2</v>
      </c>
      <c r="AD4900" s="70">
        <f>_xlfn.PERCENTILE.EXC(AC4900:$AC$5675,0.5)</f>
        <v>7.5656708621342383E-2</v>
      </c>
      <c r="AE4900" s="70">
        <f>_xlfn.PERCENTILE.EXC($AC4900:AC$5675,0.35)</f>
        <v>4.7025043923214757E-2</v>
      </c>
      <c r="AF4900" s="71">
        <f t="shared" si="2393"/>
        <v>3.5885605366703897E-2</v>
      </c>
      <c r="AG4900" s="70">
        <f t="shared" si="2394"/>
        <v>-0.14148919520986178</v>
      </c>
      <c r="AH4900" s="70">
        <f t="shared" si="2395"/>
        <v>-0.19685868977186252</v>
      </c>
      <c r="AI4900" s="61" t="str">
        <f t="shared" si="2390"/>
        <v>Safety</v>
      </c>
      <c r="AJ4900" s="68" t="str">
        <f t="shared" si="2391"/>
        <v>Short VOL</v>
      </c>
      <c r="AK4900" s="72"/>
      <c r="AL4900" s="73"/>
      <c r="AM4900" s="72"/>
      <c r="AN4900" s="73"/>
      <c r="AO4900" s="74"/>
      <c r="AP4900" s="20"/>
      <c r="AQ4900" s="74"/>
      <c r="AR4900" s="20"/>
      <c r="AS4900" s="74"/>
      <c r="AT4900" s="20"/>
      <c r="AU4900" s="74" t="str">
        <f t="shared" si="2382"/>
        <v>00631L</v>
      </c>
      <c r="AV4900" s="20">
        <f t="shared" si="2388"/>
        <v>1</v>
      </c>
      <c r="AW4900" s="74" t="str">
        <f t="shared" si="2383"/>
        <v>00635U</v>
      </c>
      <c r="AX4900" s="20">
        <f t="shared" si="2384"/>
        <v>0</v>
      </c>
      <c r="AY4900" s="20">
        <f t="shared" si="2389"/>
        <v>1</v>
      </c>
      <c r="AZ4900" s="116">
        <v>39199</v>
      </c>
      <c r="BA4900" s="116"/>
      <c r="BB4900" s="20"/>
      <c r="BC4900" s="20"/>
      <c r="BD4900" s="76"/>
      <c r="BE4900" s="77"/>
      <c r="BF4900" s="77"/>
    </row>
    <row r="4901" spans="1:58" s="23" customFormat="1" ht="15.75" customHeight="1" x14ac:dyDescent="0.4">
      <c r="A4901" s="116">
        <v>39197</v>
      </c>
      <c r="B4901" s="112">
        <v>13.1</v>
      </c>
      <c r="C4901" s="112">
        <v>13.51</v>
      </c>
      <c r="D4901" s="112">
        <v>13.72</v>
      </c>
      <c r="E4901" s="112">
        <v>13.89</v>
      </c>
      <c r="F4901" s="112">
        <v>14.1</v>
      </c>
      <c r="G4901" s="112">
        <v>14.29</v>
      </c>
      <c r="H4901" s="113">
        <v>14.57</v>
      </c>
      <c r="I4901" s="90">
        <f t="shared" si="2385"/>
        <v>13.222999999999999</v>
      </c>
      <c r="J4901" s="90">
        <f t="shared" si="2386"/>
        <v>13.573</v>
      </c>
      <c r="K4901" s="114">
        <v>14</v>
      </c>
      <c r="L4901" s="115">
        <v>0.05</v>
      </c>
      <c r="M4901" s="11"/>
      <c r="N4901" s="90">
        <v>13.21</v>
      </c>
      <c r="O4901" s="90">
        <v>13.08</v>
      </c>
      <c r="P4901" s="90">
        <v>13.905136809030576</v>
      </c>
      <c r="Q4901" s="90">
        <v>14.23</v>
      </c>
      <c r="R4901" s="63">
        <f t="shared" si="2397"/>
        <v>13.775136809030577</v>
      </c>
      <c r="S4901" s="64">
        <f t="shared" si="2396"/>
        <v>6.8597560975611005E-3</v>
      </c>
      <c r="T4901" s="65"/>
      <c r="U4901" s="65">
        <f t="shared" si="2392"/>
        <v>1.0099388379204894</v>
      </c>
      <c r="V4901" s="65">
        <f t="shared" si="2375"/>
        <v>0.95000863216396947</v>
      </c>
      <c r="W4901" s="65">
        <f t="shared" si="2376"/>
        <v>0.92832044975404082</v>
      </c>
      <c r="X4901" s="61">
        <f t="shared" si="2387"/>
        <v>3.1297709923664131E-2</v>
      </c>
      <c r="Y4901" s="66">
        <f t="shared" si="2377"/>
        <v>4.8956083513318913E-2</v>
      </c>
      <c r="Z4901" s="61">
        <f t="shared" si="2378"/>
        <v>2.6469031233456966E-2</v>
      </c>
      <c r="AA4901" s="67">
        <f t="shared" si="2379"/>
        <v>13.222999999999999</v>
      </c>
      <c r="AB4901" s="68">
        <f t="shared" si="2380"/>
        <v>-8.3270249810750343E-3</v>
      </c>
      <c r="AC4901" s="69">
        <f t="shared" si="2381"/>
        <v>9.841029523087149E-4</v>
      </c>
      <c r="AD4901" s="70">
        <f>_xlfn.PERCENTILE.EXC(AC4901:$AC$5675,0.5)</f>
        <v>7.5744680851063728E-2</v>
      </c>
      <c r="AE4901" s="70">
        <f>_xlfn.PERCENTILE.EXC($AC4901:AC$5675,0.35)</f>
        <v>4.7031505758849804E-2</v>
      </c>
      <c r="AF4901" s="71">
        <f t="shared" si="2393"/>
        <v>3.5883028217615839E-2</v>
      </c>
      <c r="AG4901" s="70">
        <f t="shared" si="2394"/>
        <v>-0.14158384106279034</v>
      </c>
      <c r="AH4901" s="70">
        <f t="shared" si="2395"/>
        <v>-0.19686347780417396</v>
      </c>
      <c r="AI4901" s="61" t="str">
        <f t="shared" si="2390"/>
        <v>Safety</v>
      </c>
      <c r="AJ4901" s="68" t="str">
        <f t="shared" si="2391"/>
        <v>Safety</v>
      </c>
      <c r="AK4901" s="72"/>
      <c r="AL4901" s="73"/>
      <c r="AM4901" s="72"/>
      <c r="AN4901" s="73"/>
      <c r="AO4901" s="74"/>
      <c r="AP4901" s="20"/>
      <c r="AQ4901" s="74"/>
      <c r="AR4901" s="20"/>
      <c r="AS4901" s="74"/>
      <c r="AT4901" s="20"/>
      <c r="AU4901" s="74" t="str">
        <f t="shared" si="2382"/>
        <v>00635U</v>
      </c>
      <c r="AV4901" s="20">
        <f t="shared" si="2388"/>
        <v>0</v>
      </c>
      <c r="AW4901" s="74" t="str">
        <f t="shared" si="2383"/>
        <v>00635U</v>
      </c>
      <c r="AX4901" s="20">
        <f t="shared" si="2384"/>
        <v>0</v>
      </c>
      <c r="AY4901" s="20">
        <f t="shared" si="2389"/>
        <v>1</v>
      </c>
      <c r="AZ4901" s="116">
        <v>39198</v>
      </c>
      <c r="BA4901" s="116"/>
      <c r="BB4901" s="20"/>
      <c r="BC4901" s="20"/>
      <c r="BD4901" s="76"/>
      <c r="BE4901" s="77"/>
      <c r="BF4901" s="77"/>
    </row>
    <row r="4902" spans="1:58" s="23" customFormat="1" ht="15.75" customHeight="1" x14ac:dyDescent="0.4">
      <c r="A4902" s="116">
        <v>39196</v>
      </c>
      <c r="B4902" s="112">
        <v>13.21</v>
      </c>
      <c r="C4902" s="112">
        <v>13.73</v>
      </c>
      <c r="D4902" s="112">
        <v>13.97</v>
      </c>
      <c r="E4902" s="112">
        <v>14.06</v>
      </c>
      <c r="F4902" s="112">
        <v>14.27</v>
      </c>
      <c r="G4902" s="112">
        <v>14.38</v>
      </c>
      <c r="H4902" s="113">
        <v>14.69</v>
      </c>
      <c r="I4902" s="90">
        <f t="shared" si="2385"/>
        <v>13.34</v>
      </c>
      <c r="J4902" s="90">
        <f t="shared" si="2386"/>
        <v>13.790000000000001</v>
      </c>
      <c r="K4902" s="114">
        <v>15</v>
      </c>
      <c r="L4902" s="115">
        <v>0.05</v>
      </c>
      <c r="M4902" s="11"/>
      <c r="N4902" s="90">
        <v>13.12</v>
      </c>
      <c r="O4902" s="90">
        <v>13.16</v>
      </c>
      <c r="P4902" s="90">
        <v>13.990206020222582</v>
      </c>
      <c r="Q4902" s="90">
        <v>14.27</v>
      </c>
      <c r="R4902" s="63">
        <f t="shared" si="2397"/>
        <v>14.030206020222584</v>
      </c>
      <c r="S4902" s="64">
        <f t="shared" si="2396"/>
        <v>6.1349693251533804E-3</v>
      </c>
      <c r="T4902" s="65"/>
      <c r="U4902" s="65">
        <f t="shared" si="2392"/>
        <v>0.99696048632218837</v>
      </c>
      <c r="V4902" s="65">
        <f t="shared" ref="V4902:V4965" si="2398">N4902/P4902</f>
        <v>0.9377989131135942</v>
      </c>
      <c r="W4902" s="65">
        <f t="shared" ref="W4902:W4965" si="2399">N4902/Q4902</f>
        <v>0.91941135248773653</v>
      </c>
      <c r="X4902" s="61">
        <f t="shared" si="2387"/>
        <v>3.9364118092354239E-2</v>
      </c>
      <c r="Y4902" s="66">
        <f t="shared" ref="Y4902:Y4965" si="2400">(H4902-E4902)/E4902</f>
        <v>4.4807965860597369E-2</v>
      </c>
      <c r="Z4902" s="61">
        <f t="shared" ref="Z4902:Z4965" si="2401">(J4902-I4902)/I4902</f>
        <v>3.3733133433283435E-2</v>
      </c>
      <c r="AA4902" s="67">
        <f t="shared" ref="AA4902:AA4965" si="2402">B4902*(K4902*L4902)+C4902*(1-(K4902*L4902))</f>
        <v>13.34</v>
      </c>
      <c r="AB4902" s="68">
        <f t="shared" ref="AB4902:AB4965" si="2403">(B4902-N4902)/N4902</f>
        <v>6.8597560975611005E-3</v>
      </c>
      <c r="AC4902" s="69">
        <f t="shared" ref="AC4902:AC4965" si="2404">(AA4902-N4902)/N4902</f>
        <v>1.6768292682926879E-2</v>
      </c>
      <c r="AD4902" s="70">
        <f>_xlfn.PERCENTILE.EXC(AC4902:$AC$5675,0.5)</f>
        <v>7.6044459913440859E-2</v>
      </c>
      <c r="AE4902" s="70">
        <f>_xlfn.PERCENTILE.EXC($AC4902:AC$5675,0.35)</f>
        <v>4.717773124643225E-2</v>
      </c>
      <c r="AF4902" s="71">
        <f t="shared" si="2393"/>
        <v>3.5889655172413701E-2</v>
      </c>
      <c r="AG4902" s="70">
        <f t="shared" si="2394"/>
        <v>-0.14167848691571888</v>
      </c>
      <c r="AH4902" s="70">
        <f t="shared" si="2395"/>
        <v>-0.19686826583648542</v>
      </c>
      <c r="AI4902" s="61" t="str">
        <f t="shared" si="2390"/>
        <v>Safety</v>
      </c>
      <c r="AJ4902" s="68" t="str">
        <f t="shared" si="2391"/>
        <v>Safety</v>
      </c>
      <c r="AK4902" s="72"/>
      <c r="AL4902" s="73"/>
      <c r="AM4902" s="72"/>
      <c r="AN4902" s="73"/>
      <c r="AO4902" s="74"/>
      <c r="AP4902" s="20"/>
      <c r="AQ4902" s="74"/>
      <c r="AR4902" s="20"/>
      <c r="AS4902" s="74"/>
      <c r="AT4902" s="20"/>
      <c r="AU4902" s="74" t="str">
        <f t="shared" si="2382"/>
        <v>00635U</v>
      </c>
      <c r="AV4902" s="20">
        <f t="shared" si="2388"/>
        <v>0</v>
      </c>
      <c r="AW4902" s="74" t="str">
        <f t="shared" si="2383"/>
        <v>00635U</v>
      </c>
      <c r="AX4902" s="20">
        <f t="shared" si="2384"/>
        <v>0</v>
      </c>
      <c r="AY4902" s="20">
        <f t="shared" si="2389"/>
        <v>1</v>
      </c>
      <c r="AZ4902" s="116">
        <v>39197</v>
      </c>
      <c r="BA4902" s="116"/>
      <c r="BB4902" s="20"/>
      <c r="BC4902" s="20"/>
      <c r="BD4902" s="76"/>
      <c r="BE4902" s="77"/>
      <c r="BF4902" s="77"/>
    </row>
    <row r="4903" spans="1:58" s="23" customFormat="1" ht="15.75" customHeight="1" x14ac:dyDescent="0.4">
      <c r="A4903" s="116">
        <v>39195</v>
      </c>
      <c r="B4903" s="112">
        <v>13.22</v>
      </c>
      <c r="C4903" s="112">
        <v>13.73</v>
      </c>
      <c r="D4903" s="112">
        <v>13.91</v>
      </c>
      <c r="E4903" s="112">
        <v>14.14</v>
      </c>
      <c r="F4903" s="112">
        <v>14.22</v>
      </c>
      <c r="G4903" s="112">
        <v>14.37</v>
      </c>
      <c r="H4903" s="113">
        <v>14.62</v>
      </c>
      <c r="I4903" s="90">
        <f t="shared" si="2385"/>
        <v>13.322000000000001</v>
      </c>
      <c r="J4903" s="90">
        <f t="shared" si="2386"/>
        <v>13.766</v>
      </c>
      <c r="K4903" s="114">
        <v>16</v>
      </c>
      <c r="L4903" s="115">
        <v>0.05</v>
      </c>
      <c r="M4903" s="11"/>
      <c r="N4903" s="90">
        <v>13.04</v>
      </c>
      <c r="O4903" s="90">
        <v>13.12</v>
      </c>
      <c r="P4903" s="90">
        <v>14.009191001702826</v>
      </c>
      <c r="Q4903" s="90">
        <v>14.31</v>
      </c>
      <c r="R4903" s="63">
        <f t="shared" si="2397"/>
        <v>14.089191001702826</v>
      </c>
      <c r="S4903" s="64">
        <f t="shared" si="2396"/>
        <v>8.0364540182269989E-2</v>
      </c>
      <c r="T4903" s="65"/>
      <c r="U4903" s="65">
        <f t="shared" si="2392"/>
        <v>0.99390243902439024</v>
      </c>
      <c r="V4903" s="65">
        <f t="shared" si="2398"/>
        <v>0.93081748963341127</v>
      </c>
      <c r="W4903" s="65">
        <f t="shared" si="2399"/>
        <v>0.91125087351502432</v>
      </c>
      <c r="X4903" s="61">
        <f t="shared" si="2387"/>
        <v>3.8577912254160344E-2</v>
      </c>
      <c r="Y4903" s="66">
        <f t="shared" si="2400"/>
        <v>3.3946251768033849E-2</v>
      </c>
      <c r="Z4903" s="61">
        <f t="shared" si="2401"/>
        <v>3.3328329079717688E-2</v>
      </c>
      <c r="AA4903" s="67">
        <f t="shared" si="2402"/>
        <v>13.321999999999999</v>
      </c>
      <c r="AB4903" s="68">
        <f t="shared" si="2403"/>
        <v>1.3803680981595207E-2</v>
      </c>
      <c r="AC4903" s="69">
        <f t="shared" si="2404"/>
        <v>2.1625766871165648E-2</v>
      </c>
      <c r="AD4903" s="70">
        <f>_xlfn.PERCENTILE.EXC(AC4903:$AC$5675,0.5)</f>
        <v>7.6344238975817991E-2</v>
      </c>
      <c r="AE4903" s="70">
        <f>_xlfn.PERCENTILE.EXC($AC4903:AC$5675,0.35)</f>
        <v>4.7553034308096681E-2</v>
      </c>
      <c r="AF4903" s="71">
        <f t="shared" si="2393"/>
        <v>3.5917016474083539E-2</v>
      </c>
      <c r="AG4903" s="70">
        <f t="shared" si="2394"/>
        <v>-0.14177313276864742</v>
      </c>
      <c r="AH4903" s="70">
        <f t="shared" si="2395"/>
        <v>-0.19687305386879686</v>
      </c>
      <c r="AI4903" s="61" t="str">
        <f t="shared" si="2390"/>
        <v>Safety</v>
      </c>
      <c r="AJ4903" s="68" t="str">
        <f t="shared" si="2391"/>
        <v>Safety</v>
      </c>
      <c r="AK4903" s="72"/>
      <c r="AL4903" s="73"/>
      <c r="AM4903" s="72"/>
      <c r="AN4903" s="73"/>
      <c r="AO4903" s="74"/>
      <c r="AP4903" s="20"/>
      <c r="AQ4903" s="74"/>
      <c r="AR4903" s="20"/>
      <c r="AS4903" s="74"/>
      <c r="AT4903" s="20"/>
      <c r="AU4903" s="74" t="str">
        <f t="shared" si="2382"/>
        <v>00635U</v>
      </c>
      <c r="AV4903" s="20">
        <f t="shared" si="2388"/>
        <v>0</v>
      </c>
      <c r="AW4903" s="74" t="str">
        <f t="shared" si="2383"/>
        <v>00635U</v>
      </c>
      <c r="AX4903" s="20">
        <f t="shared" si="2384"/>
        <v>0</v>
      </c>
      <c r="AY4903" s="20">
        <f t="shared" si="2389"/>
        <v>1</v>
      </c>
      <c r="AZ4903" s="116">
        <v>39196</v>
      </c>
      <c r="BA4903" s="116"/>
      <c r="BB4903" s="20"/>
      <c r="BC4903" s="20"/>
      <c r="BD4903" s="76"/>
      <c r="BE4903" s="77"/>
      <c r="BF4903" s="77"/>
    </row>
    <row r="4904" spans="1:58" s="23" customFormat="1" ht="15.75" customHeight="1" x14ac:dyDescent="0.4">
      <c r="A4904" s="116">
        <v>39192</v>
      </c>
      <c r="B4904" s="112">
        <v>13.03</v>
      </c>
      <c r="C4904" s="112">
        <v>13.48</v>
      </c>
      <c r="D4904" s="112">
        <v>13.71</v>
      </c>
      <c r="E4904" s="112">
        <v>13.98</v>
      </c>
      <c r="F4904" s="112">
        <v>14.17</v>
      </c>
      <c r="G4904" s="112">
        <v>14.363</v>
      </c>
      <c r="H4904" s="113">
        <v>14.6</v>
      </c>
      <c r="I4904" s="90">
        <f t="shared" si="2385"/>
        <v>13.0975</v>
      </c>
      <c r="J4904" s="90">
        <f t="shared" si="2386"/>
        <v>13.5145</v>
      </c>
      <c r="K4904" s="114">
        <v>17</v>
      </c>
      <c r="L4904" s="115">
        <v>0.05</v>
      </c>
      <c r="M4904" s="11"/>
      <c r="N4904" s="90">
        <v>12.07</v>
      </c>
      <c r="O4904" s="90">
        <v>12.91</v>
      </c>
      <c r="P4904" s="90">
        <v>13.687759854717962</v>
      </c>
      <c r="Q4904" s="90">
        <v>14.08</v>
      </c>
      <c r="R4904" s="63">
        <f t="shared" si="2397"/>
        <v>14.527759854717964</v>
      </c>
      <c r="S4904" s="64">
        <f t="shared" si="2396"/>
        <v>-3.7480063795853183E-2</v>
      </c>
      <c r="T4904" s="65"/>
      <c r="U4904" s="65">
        <f t="shared" si="2392"/>
        <v>0.93493415956622772</v>
      </c>
      <c r="V4904" s="65">
        <f t="shared" si="2398"/>
        <v>0.8818097430193923</v>
      </c>
      <c r="W4904" s="65">
        <f t="shared" si="2399"/>
        <v>0.85724431818181823</v>
      </c>
      <c r="X4904" s="61">
        <f t="shared" si="2387"/>
        <v>3.453568687643907E-2</v>
      </c>
      <c r="Y4904" s="66">
        <f t="shared" si="2400"/>
        <v>4.4349070100143002E-2</v>
      </c>
      <c r="Z4904" s="61">
        <f t="shared" si="2401"/>
        <v>3.1838137049055151E-2</v>
      </c>
      <c r="AA4904" s="67">
        <f t="shared" si="2402"/>
        <v>13.097499999999998</v>
      </c>
      <c r="AB4904" s="68">
        <f t="shared" si="2403"/>
        <v>7.9536039768019803E-2</v>
      </c>
      <c r="AC4904" s="69">
        <f t="shared" si="2404"/>
        <v>8.5128417564208622E-2</v>
      </c>
      <c r="AD4904" s="70">
        <f>_xlfn.PERCENTILE.EXC(AC4904:$AC$5675,0.5)</f>
        <v>7.6372284232554793E-2</v>
      </c>
      <c r="AE4904" s="70">
        <f>_xlfn.PERCENTILE.EXC($AC4904:AC$5675,0.35)</f>
        <v>4.8102588822084555E-2</v>
      </c>
      <c r="AF4904" s="71">
        <f t="shared" si="2393"/>
        <v>3.5931987908961509E-2</v>
      </c>
      <c r="AG4904" s="70">
        <f t="shared" si="2394"/>
        <v>-0.14186777862157596</v>
      </c>
      <c r="AH4904" s="70">
        <f t="shared" si="2395"/>
        <v>-0.1968778419011083</v>
      </c>
      <c r="AI4904" s="61" t="str">
        <f t="shared" si="2390"/>
        <v>Short VOL</v>
      </c>
      <c r="AJ4904" s="68" t="str">
        <f t="shared" si="2391"/>
        <v>Short VOL</v>
      </c>
      <c r="AK4904" s="72"/>
      <c r="AL4904" s="73"/>
      <c r="AM4904" s="72"/>
      <c r="AN4904" s="73"/>
      <c r="AO4904" s="74"/>
      <c r="AP4904" s="20"/>
      <c r="AQ4904" s="74"/>
      <c r="AR4904" s="20"/>
      <c r="AS4904" s="74"/>
      <c r="AT4904" s="20"/>
      <c r="AU4904" s="74" t="str">
        <f t="shared" si="2382"/>
        <v>00631L</v>
      </c>
      <c r="AV4904" s="20">
        <f t="shared" si="2388"/>
        <v>1</v>
      </c>
      <c r="AW4904" s="74" t="str">
        <f t="shared" si="2383"/>
        <v>00631L</v>
      </c>
      <c r="AX4904" s="20">
        <f t="shared" si="2384"/>
        <v>1</v>
      </c>
      <c r="AY4904" s="20">
        <f t="shared" si="2389"/>
        <v>1</v>
      </c>
      <c r="AZ4904" s="116">
        <v>39195</v>
      </c>
      <c r="BA4904" s="116"/>
      <c r="BB4904" s="20"/>
      <c r="BC4904" s="20"/>
      <c r="BD4904" s="76"/>
      <c r="BE4904" s="77"/>
      <c r="BF4904" s="77"/>
    </row>
    <row r="4905" spans="1:58" s="23" customFormat="1" ht="15.75" customHeight="1" x14ac:dyDescent="0.4">
      <c r="A4905" s="116">
        <v>39191</v>
      </c>
      <c r="B4905" s="112">
        <v>13.02</v>
      </c>
      <c r="C4905" s="112">
        <v>13.53</v>
      </c>
      <c r="D4905" s="112">
        <v>13.8</v>
      </c>
      <c r="E4905" s="112">
        <v>14.09</v>
      </c>
      <c r="F4905" s="112">
        <v>14.25</v>
      </c>
      <c r="G4905" s="112">
        <v>14.425000000000001</v>
      </c>
      <c r="H4905" s="113">
        <v>14.64</v>
      </c>
      <c r="I4905" s="90">
        <f t="shared" si="2385"/>
        <v>13.071</v>
      </c>
      <c r="J4905" s="90">
        <f t="shared" si="2386"/>
        <v>13.556999999999999</v>
      </c>
      <c r="K4905" s="114">
        <v>18</v>
      </c>
      <c r="L4905" s="115">
        <v>0.05</v>
      </c>
      <c r="M4905" s="11"/>
      <c r="N4905" s="90">
        <v>12.54</v>
      </c>
      <c r="O4905" s="90">
        <v>13.47</v>
      </c>
      <c r="P4905" s="90">
        <v>13.949586281744866</v>
      </c>
      <c r="Q4905" s="90">
        <v>14.35</v>
      </c>
      <c r="R4905" s="63">
        <f t="shared" si="2397"/>
        <v>14.879586281744867</v>
      </c>
      <c r="S4905" s="64">
        <f t="shared" si="2396"/>
        <v>9.6618357487922076E-3</v>
      </c>
      <c r="T4905" s="65"/>
      <c r="U4905" s="65">
        <f t="shared" si="2392"/>
        <v>0.930957683741648</v>
      </c>
      <c r="V4905" s="65">
        <f t="shared" si="2398"/>
        <v>0.8989513915843137</v>
      </c>
      <c r="W4905" s="65">
        <f t="shared" si="2399"/>
        <v>0.87386759581881535</v>
      </c>
      <c r="X4905" s="61">
        <f t="shared" si="2387"/>
        <v>3.9170506912442379E-2</v>
      </c>
      <c r="Y4905" s="66">
        <f t="shared" si="2400"/>
        <v>3.9034776437189549E-2</v>
      </c>
      <c r="Z4905" s="61">
        <f t="shared" si="2401"/>
        <v>3.7181546935965031E-2</v>
      </c>
      <c r="AA4905" s="67">
        <f t="shared" si="2402"/>
        <v>13.071</v>
      </c>
      <c r="AB4905" s="68">
        <f t="shared" si="2403"/>
        <v>3.8277511961722521E-2</v>
      </c>
      <c r="AC4905" s="69">
        <f t="shared" si="2404"/>
        <v>4.2344497607655553E-2</v>
      </c>
      <c r="AD4905" s="70">
        <f>_xlfn.PERCENTILE.EXC(AC4905:$AC$5675,0.5)</f>
        <v>7.6344238975817991E-2</v>
      </c>
      <c r="AE4905" s="70">
        <f>_xlfn.PERCENTILE.EXC($AC4905:AC$5675,0.35)</f>
        <v>4.7789615270269224E-2</v>
      </c>
      <c r="AF4905" s="71">
        <f t="shared" si="2393"/>
        <v>3.5929231863442303E-2</v>
      </c>
      <c r="AG4905" s="70">
        <f t="shared" si="2394"/>
        <v>-0.14196242447450452</v>
      </c>
      <c r="AH4905" s="70">
        <f t="shared" si="2395"/>
        <v>-0.19688262993341976</v>
      </c>
      <c r="AI4905" s="61" t="str">
        <f t="shared" si="2390"/>
        <v>Safety</v>
      </c>
      <c r="AJ4905" s="68" t="str">
        <f t="shared" si="2391"/>
        <v>Short VOL</v>
      </c>
      <c r="AK4905" s="72"/>
      <c r="AL4905" s="73"/>
      <c r="AM4905" s="72"/>
      <c r="AN4905" s="73"/>
      <c r="AO4905" s="74"/>
      <c r="AP4905" s="20"/>
      <c r="AQ4905" s="74"/>
      <c r="AR4905" s="20"/>
      <c r="AS4905" s="74"/>
      <c r="AT4905" s="20"/>
      <c r="AU4905" s="74" t="str">
        <f t="shared" si="2382"/>
        <v>00631L</v>
      </c>
      <c r="AV4905" s="20">
        <f t="shared" si="2388"/>
        <v>1</v>
      </c>
      <c r="AW4905" s="74" t="str">
        <f t="shared" si="2383"/>
        <v>00635U</v>
      </c>
      <c r="AX4905" s="20">
        <f t="shared" si="2384"/>
        <v>0</v>
      </c>
      <c r="AY4905" s="20">
        <f t="shared" si="2389"/>
        <v>1</v>
      </c>
      <c r="AZ4905" s="116">
        <v>39192</v>
      </c>
      <c r="BA4905" s="116"/>
      <c r="BB4905" s="20"/>
      <c r="BC4905" s="20"/>
      <c r="BD4905" s="76"/>
      <c r="BE4905" s="77"/>
      <c r="BF4905" s="77"/>
    </row>
    <row r="4906" spans="1:58" s="23" customFormat="1" ht="15.75" customHeight="1" x14ac:dyDescent="0.4">
      <c r="A4906" s="116">
        <v>39190</v>
      </c>
      <c r="B4906" s="112">
        <v>13.13</v>
      </c>
      <c r="C4906" s="112">
        <v>13.37</v>
      </c>
      <c r="D4906" s="112">
        <v>13.54</v>
      </c>
      <c r="E4906" s="112">
        <v>13.98</v>
      </c>
      <c r="F4906" s="112">
        <v>14.13</v>
      </c>
      <c r="G4906" s="112">
        <v>14.287000000000001</v>
      </c>
      <c r="H4906" s="113">
        <v>14.48</v>
      </c>
      <c r="I4906" s="90">
        <f t="shared" si="2385"/>
        <v>13.142000000000001</v>
      </c>
      <c r="J4906" s="90">
        <f t="shared" si="2386"/>
        <v>13.378499999999999</v>
      </c>
      <c r="K4906" s="114">
        <v>19</v>
      </c>
      <c r="L4906" s="115">
        <v>0.05</v>
      </c>
      <c r="M4906" s="11"/>
      <c r="N4906" s="90">
        <v>12.42</v>
      </c>
      <c r="O4906" s="90">
        <v>13.28</v>
      </c>
      <c r="P4906" s="90">
        <v>13.885334146770814</v>
      </c>
      <c r="Q4906" s="90">
        <v>13.83</v>
      </c>
      <c r="R4906" s="63">
        <f t="shared" si="2397"/>
        <v>14.745334146770814</v>
      </c>
      <c r="S4906" s="64">
        <f t="shared" si="2396"/>
        <v>2.306425041186156E-2</v>
      </c>
      <c r="T4906" s="65"/>
      <c r="U4906" s="65">
        <f t="shared" si="2392"/>
        <v>0.93524096385542177</v>
      </c>
      <c r="V4906" s="65">
        <f t="shared" si="2398"/>
        <v>0.89446893165969699</v>
      </c>
      <c r="W4906" s="65">
        <f t="shared" si="2399"/>
        <v>0.89804772234273322</v>
      </c>
      <c r="X4906" s="61">
        <f t="shared" si="2387"/>
        <v>1.8278750952018159E-2</v>
      </c>
      <c r="Y4906" s="66">
        <f t="shared" si="2400"/>
        <v>3.5765379113018594E-2</v>
      </c>
      <c r="Z4906" s="61">
        <f t="shared" si="2401"/>
        <v>1.7995738852533687E-2</v>
      </c>
      <c r="AA4906" s="67">
        <f t="shared" si="2402"/>
        <v>13.142000000000001</v>
      </c>
      <c r="AB4906" s="68">
        <f t="shared" si="2403"/>
        <v>5.7165861513687667E-2</v>
      </c>
      <c r="AC4906" s="69">
        <f t="shared" si="2404"/>
        <v>5.8132045088566932E-2</v>
      </c>
      <c r="AD4906" s="70">
        <f>_xlfn.PERCENTILE.EXC(AC4906:$AC$5675,0.5)</f>
        <v>7.6372284232554793E-2</v>
      </c>
      <c r="AE4906" s="70">
        <f>_xlfn.PERCENTILE.EXC($AC4906:AC$5675,0.35)</f>
        <v>4.8370851866497734E-2</v>
      </c>
      <c r="AF4906" s="71">
        <f t="shared" si="2393"/>
        <v>3.5923096763343501E-2</v>
      </c>
      <c r="AG4906" s="70">
        <f t="shared" si="2394"/>
        <v>-0.14205707032743306</v>
      </c>
      <c r="AH4906" s="70">
        <f t="shared" si="2395"/>
        <v>-0.1968874179657312</v>
      </c>
      <c r="AI4906" s="61" t="str">
        <f t="shared" si="2390"/>
        <v>Safety</v>
      </c>
      <c r="AJ4906" s="68" t="str">
        <f t="shared" si="2391"/>
        <v>Short VOL</v>
      </c>
      <c r="AK4906" s="72"/>
      <c r="AL4906" s="73"/>
      <c r="AM4906" s="72"/>
      <c r="AN4906" s="73"/>
      <c r="AO4906" s="74"/>
      <c r="AP4906" s="20"/>
      <c r="AQ4906" s="74"/>
      <c r="AR4906" s="20"/>
      <c r="AS4906" s="74"/>
      <c r="AT4906" s="20"/>
      <c r="AU4906" s="74" t="str">
        <f t="shared" si="2382"/>
        <v>00631L</v>
      </c>
      <c r="AV4906" s="20">
        <f t="shared" si="2388"/>
        <v>1</v>
      </c>
      <c r="AW4906" s="74" t="str">
        <f t="shared" si="2383"/>
        <v>00631L</v>
      </c>
      <c r="AX4906" s="20">
        <f t="shared" si="2384"/>
        <v>1</v>
      </c>
      <c r="AY4906" s="20">
        <f t="shared" si="2389"/>
        <v>1</v>
      </c>
      <c r="AZ4906" s="116">
        <v>39191</v>
      </c>
      <c r="BA4906" s="116"/>
      <c r="BB4906" s="20"/>
      <c r="BC4906" s="20"/>
      <c r="BD4906" s="76"/>
      <c r="BE4906" s="77"/>
      <c r="BF4906" s="77"/>
    </row>
    <row r="4907" spans="1:58" s="23" customFormat="1" ht="15.75" customHeight="1" x14ac:dyDescent="0.4">
      <c r="A4907" s="116">
        <v>39189</v>
      </c>
      <c r="B4907" s="112">
        <v>11.87</v>
      </c>
      <c r="C4907" s="112">
        <v>13.14</v>
      </c>
      <c r="D4907" s="112">
        <v>13.3</v>
      </c>
      <c r="E4907" s="112">
        <v>13.45</v>
      </c>
      <c r="F4907" s="112">
        <v>13.91</v>
      </c>
      <c r="G4907" s="112">
        <v>14.11</v>
      </c>
      <c r="H4907" s="113">
        <v>14.28</v>
      </c>
      <c r="I4907" s="90">
        <f t="shared" si="2385"/>
        <v>13.14</v>
      </c>
      <c r="J4907" s="90">
        <f t="shared" si="2386"/>
        <v>13.3</v>
      </c>
      <c r="K4907" s="114">
        <v>0</v>
      </c>
      <c r="L4907" s="115">
        <v>5.2631578947368418E-2</v>
      </c>
      <c r="M4907" s="11"/>
      <c r="N4907" s="90">
        <v>12.14</v>
      </c>
      <c r="O4907" s="90">
        <v>13.14</v>
      </c>
      <c r="P4907" s="90">
        <v>13.77205805927135</v>
      </c>
      <c r="Q4907" s="90">
        <v>13.78</v>
      </c>
      <c r="R4907" s="63">
        <f t="shared" si="2397"/>
        <v>14.772058059271352</v>
      </c>
      <c r="S4907" s="64">
        <f t="shared" si="2396"/>
        <v>1.3355592654424051E-2</v>
      </c>
      <c r="T4907" s="65"/>
      <c r="U4907" s="65">
        <f t="shared" si="2392"/>
        <v>0.923896499238965</v>
      </c>
      <c r="V4907" s="65">
        <f t="shared" si="2398"/>
        <v>0.88149497684025169</v>
      </c>
      <c r="W4907" s="65">
        <f t="shared" si="2399"/>
        <v>0.88098693759071123</v>
      </c>
      <c r="X4907" s="61">
        <f t="shared" si="2387"/>
        <v>0.10699241786015176</v>
      </c>
      <c r="Y4907" s="66">
        <f t="shared" si="2400"/>
        <v>6.1710037174721198E-2</v>
      </c>
      <c r="Z4907" s="61">
        <f t="shared" si="2401"/>
        <v>1.2176560121765611E-2</v>
      </c>
      <c r="AA4907" s="67">
        <f t="shared" si="2402"/>
        <v>13.14</v>
      </c>
      <c r="AB4907" s="68">
        <f t="shared" si="2403"/>
        <v>-2.2240527182866666E-2</v>
      </c>
      <c r="AC4907" s="69">
        <f t="shared" si="2404"/>
        <v>8.2372322899505759E-2</v>
      </c>
      <c r="AD4907" s="70">
        <f>_xlfn.PERCENTILE.EXC(AC4907:$AC$5675,0.5)</f>
        <v>7.640032948929161E-2</v>
      </c>
      <c r="AE4907" s="70">
        <f>_xlfn.PERCENTILE.EXC($AC4907:AC$5675,0.35)</f>
        <v>4.8057878314682403E-2</v>
      </c>
      <c r="AF4907" s="71">
        <f t="shared" si="2393"/>
        <v>3.5912456257138563E-2</v>
      </c>
      <c r="AG4907" s="70">
        <f t="shared" si="2394"/>
        <v>-0.1421517161803616</v>
      </c>
      <c r="AH4907" s="70">
        <f t="shared" si="2395"/>
        <v>-0.19689220599804264</v>
      </c>
      <c r="AI4907" s="61" t="str">
        <f t="shared" si="2390"/>
        <v>Short VOL</v>
      </c>
      <c r="AJ4907" s="68" t="str">
        <f t="shared" si="2391"/>
        <v>Short VOL</v>
      </c>
      <c r="AK4907" s="72"/>
      <c r="AL4907" s="73"/>
      <c r="AM4907" s="72"/>
      <c r="AN4907" s="73"/>
      <c r="AO4907" s="74"/>
      <c r="AP4907" s="20"/>
      <c r="AQ4907" s="74"/>
      <c r="AR4907" s="20"/>
      <c r="AS4907" s="74"/>
      <c r="AT4907" s="20"/>
      <c r="AU4907" s="74" t="str">
        <f t="shared" si="2382"/>
        <v>00631L</v>
      </c>
      <c r="AV4907" s="20">
        <f t="shared" si="2388"/>
        <v>1</v>
      </c>
      <c r="AW4907" s="74" t="str">
        <f t="shared" si="2383"/>
        <v>00631L</v>
      </c>
      <c r="AX4907" s="20">
        <f t="shared" si="2384"/>
        <v>1</v>
      </c>
      <c r="AY4907" s="20">
        <f t="shared" si="2389"/>
        <v>1</v>
      </c>
      <c r="AZ4907" s="116">
        <v>39190</v>
      </c>
      <c r="BA4907" s="116"/>
      <c r="BB4907" s="20"/>
      <c r="BC4907" s="20"/>
      <c r="BD4907" s="76"/>
      <c r="BE4907" s="77"/>
      <c r="BF4907" s="77"/>
    </row>
    <row r="4908" spans="1:58" s="23" customFormat="1" ht="15.75" customHeight="1" x14ac:dyDescent="0.4">
      <c r="A4908" s="116">
        <v>39188</v>
      </c>
      <c r="B4908" s="112">
        <v>11.67</v>
      </c>
      <c r="C4908" s="112">
        <v>12.97</v>
      </c>
      <c r="D4908" s="112">
        <v>13.35</v>
      </c>
      <c r="E4908" s="112">
        <v>13.48</v>
      </c>
      <c r="F4908" s="112">
        <v>13.98</v>
      </c>
      <c r="G4908" s="112">
        <v>14.29</v>
      </c>
      <c r="H4908" s="113">
        <v>14.406000000000001</v>
      </c>
      <c r="I4908" s="90">
        <f t="shared" si="2385"/>
        <v>12.901578947368421</v>
      </c>
      <c r="J4908" s="90">
        <f t="shared" si="2386"/>
        <v>13.33</v>
      </c>
      <c r="K4908" s="114">
        <v>1</v>
      </c>
      <c r="L4908" s="115">
        <v>5.2631578947368418E-2</v>
      </c>
      <c r="M4908" s="11"/>
      <c r="N4908" s="90">
        <v>11.98</v>
      </c>
      <c r="O4908" s="90">
        <v>13.27</v>
      </c>
      <c r="P4908" s="90">
        <v>13.927866793059094</v>
      </c>
      <c r="Q4908" s="90">
        <v>13.86</v>
      </c>
      <c r="R4908" s="63">
        <f t="shared" si="2397"/>
        <v>15.217866793059091</v>
      </c>
      <c r="S4908" s="64">
        <f t="shared" si="2396"/>
        <v>-1.8032786885245809E-2</v>
      </c>
      <c r="T4908" s="65"/>
      <c r="U4908" s="65">
        <f t="shared" si="2392"/>
        <v>0.90278824415975889</v>
      </c>
      <c r="V4908" s="65">
        <f t="shared" si="2398"/>
        <v>0.86014607821853906</v>
      </c>
      <c r="W4908" s="65">
        <f t="shared" si="2399"/>
        <v>0.86435786435786444</v>
      </c>
      <c r="X4908" s="61">
        <f t="shared" si="2387"/>
        <v>0.11139674378748934</v>
      </c>
      <c r="Y4908" s="66">
        <f t="shared" si="2400"/>
        <v>6.869436201780417E-2</v>
      </c>
      <c r="Z4908" s="61">
        <f t="shared" si="2401"/>
        <v>3.320686982417495E-2</v>
      </c>
      <c r="AA4908" s="67">
        <f t="shared" si="2402"/>
        <v>12.901578947368423</v>
      </c>
      <c r="AB4908" s="68">
        <f t="shared" si="2403"/>
        <v>-2.587646076794662E-2</v>
      </c>
      <c r="AC4908" s="69">
        <f t="shared" si="2404"/>
        <v>7.6926456374659613E-2</v>
      </c>
      <c r="AD4908" s="70">
        <f>_xlfn.PERCENTILE.EXC(AC4908:$AC$5675,0.5)</f>
        <v>7.6372284232554793E-2</v>
      </c>
      <c r="AE4908" s="70">
        <f>_xlfn.PERCENTILE.EXC($AC4908:AC$5675,0.35)</f>
        <v>4.7744904762867017E-2</v>
      </c>
      <c r="AF4908" s="71">
        <f t="shared" si="2393"/>
        <v>3.5901815750933631E-2</v>
      </c>
      <c r="AG4908" s="70">
        <f t="shared" si="2394"/>
        <v>-0.14224636203329014</v>
      </c>
      <c r="AH4908" s="70">
        <f t="shared" si="2395"/>
        <v>-0.1968969940303541</v>
      </c>
      <c r="AI4908" s="61" t="str">
        <f t="shared" si="2390"/>
        <v>Short VOL</v>
      </c>
      <c r="AJ4908" s="68" t="str">
        <f t="shared" si="2391"/>
        <v>Short VOL</v>
      </c>
      <c r="AK4908" s="72"/>
      <c r="AL4908" s="73"/>
      <c r="AM4908" s="72"/>
      <c r="AN4908" s="73"/>
      <c r="AO4908" s="74"/>
      <c r="AP4908" s="20"/>
      <c r="AQ4908" s="74"/>
      <c r="AR4908" s="20"/>
      <c r="AS4908" s="74"/>
      <c r="AT4908" s="20"/>
      <c r="AU4908" s="74" t="str">
        <f t="shared" si="2382"/>
        <v>00631L</v>
      </c>
      <c r="AV4908" s="20">
        <f t="shared" si="2388"/>
        <v>1</v>
      </c>
      <c r="AW4908" s="74" t="str">
        <f t="shared" si="2383"/>
        <v>00631L</v>
      </c>
      <c r="AX4908" s="20">
        <f t="shared" si="2384"/>
        <v>1</v>
      </c>
      <c r="AY4908" s="20">
        <f t="shared" si="2389"/>
        <v>1</v>
      </c>
      <c r="AZ4908" s="116">
        <v>39189</v>
      </c>
      <c r="BA4908" s="116"/>
      <c r="BB4908" s="20"/>
      <c r="BC4908" s="20"/>
      <c r="BD4908" s="76"/>
      <c r="BE4908" s="77"/>
      <c r="BF4908" s="77"/>
    </row>
    <row r="4909" spans="1:58" s="23" customFormat="1" ht="15.75" customHeight="1" x14ac:dyDescent="0.4">
      <c r="A4909" s="116">
        <v>39185</v>
      </c>
      <c r="B4909" s="112">
        <v>12.39</v>
      </c>
      <c r="C4909" s="112">
        <v>13.57</v>
      </c>
      <c r="D4909" s="112">
        <v>14.02</v>
      </c>
      <c r="E4909" s="112">
        <v>14.13</v>
      </c>
      <c r="F4909" s="112">
        <v>14.28</v>
      </c>
      <c r="G4909" s="112">
        <v>14.41</v>
      </c>
      <c r="H4909" s="113">
        <v>14.516999999999999</v>
      </c>
      <c r="I4909" s="90">
        <f t="shared" si="2385"/>
        <v>13.445789473684211</v>
      </c>
      <c r="J4909" s="90">
        <f t="shared" si="2386"/>
        <v>13.972631578947368</v>
      </c>
      <c r="K4909" s="114">
        <v>2</v>
      </c>
      <c r="L4909" s="115">
        <v>5.2631578947368418E-2</v>
      </c>
      <c r="M4909" s="11"/>
      <c r="N4909" s="90">
        <v>12.2</v>
      </c>
      <c r="O4909" s="90">
        <v>13.48</v>
      </c>
      <c r="P4909" s="90">
        <v>14.128111195571174</v>
      </c>
      <c r="Q4909" s="90">
        <v>14.11</v>
      </c>
      <c r="R4909" s="63">
        <f t="shared" si="2397"/>
        <v>15.408111195571177</v>
      </c>
      <c r="S4909" s="64">
        <f t="shared" si="2396"/>
        <v>-4.0125885129819162E-2</v>
      </c>
      <c r="T4909" s="65"/>
      <c r="U4909" s="65">
        <f t="shared" si="2392"/>
        <v>0.90504451038575662</v>
      </c>
      <c r="V4909" s="65">
        <f t="shared" si="2398"/>
        <v>0.86352661237720219</v>
      </c>
      <c r="W4909" s="65">
        <f t="shared" si="2399"/>
        <v>0.86463501063075832</v>
      </c>
      <c r="X4909" s="61">
        <f t="shared" si="2387"/>
        <v>9.5238095238095205E-2</v>
      </c>
      <c r="Y4909" s="66">
        <f t="shared" si="2400"/>
        <v>2.7388535031847037E-2</v>
      </c>
      <c r="Z4909" s="61">
        <f t="shared" si="2401"/>
        <v>3.9182682898187562E-2</v>
      </c>
      <c r="AA4909" s="67">
        <f t="shared" si="2402"/>
        <v>13.445789473684211</v>
      </c>
      <c r="AB4909" s="68">
        <f t="shared" si="2403"/>
        <v>1.5573770491803385E-2</v>
      </c>
      <c r="AC4909" s="69">
        <f t="shared" si="2404"/>
        <v>0.10211389128559116</v>
      </c>
      <c r="AD4909" s="70">
        <f>_xlfn.PERCENTILE.EXC(AC4909:$AC$5675,0.5)</f>
        <v>7.6344238975817991E-2</v>
      </c>
      <c r="AE4909" s="70">
        <f>_xlfn.PERCENTILE.EXC($AC4909:AC$5675,0.35)</f>
        <v>4.7495295375532903E-2</v>
      </c>
      <c r="AF4909" s="71">
        <f t="shared" si="2393"/>
        <v>3.5891175244728693E-2</v>
      </c>
      <c r="AG4909" s="70">
        <f t="shared" si="2394"/>
        <v>-0.14234100788621867</v>
      </c>
      <c r="AH4909" s="70">
        <f t="shared" si="2395"/>
        <v>-0.19690178206266554</v>
      </c>
      <c r="AI4909" s="61" t="str">
        <f t="shared" si="2390"/>
        <v>Short VOL</v>
      </c>
      <c r="AJ4909" s="68" t="str">
        <f t="shared" si="2391"/>
        <v>Short VOL</v>
      </c>
      <c r="AK4909" s="72"/>
      <c r="AL4909" s="73"/>
      <c r="AM4909" s="72"/>
      <c r="AN4909" s="73"/>
      <c r="AO4909" s="74"/>
      <c r="AP4909" s="20"/>
      <c r="AQ4909" s="74"/>
      <c r="AR4909" s="20"/>
      <c r="AS4909" s="74"/>
      <c r="AT4909" s="20"/>
      <c r="AU4909" s="74" t="str">
        <f t="shared" si="2382"/>
        <v>00631L</v>
      </c>
      <c r="AV4909" s="20">
        <f t="shared" si="2388"/>
        <v>1</v>
      </c>
      <c r="AW4909" s="74" t="str">
        <f t="shared" si="2383"/>
        <v>00631L</v>
      </c>
      <c r="AX4909" s="20">
        <f t="shared" si="2384"/>
        <v>1</v>
      </c>
      <c r="AY4909" s="20">
        <f t="shared" si="2389"/>
        <v>1</v>
      </c>
      <c r="AZ4909" s="116">
        <v>39188</v>
      </c>
      <c r="BA4909" s="116"/>
      <c r="BB4909" s="20"/>
      <c r="BC4909" s="20"/>
      <c r="BD4909" s="76"/>
      <c r="BE4909" s="77"/>
      <c r="BF4909" s="77"/>
    </row>
    <row r="4910" spans="1:58" s="23" customFormat="1" ht="15.75" customHeight="1" x14ac:dyDescent="0.4">
      <c r="A4910" s="116">
        <v>39184</v>
      </c>
      <c r="B4910" s="112">
        <v>12.87</v>
      </c>
      <c r="C4910" s="112">
        <v>13.73</v>
      </c>
      <c r="D4910" s="112">
        <v>14.28</v>
      </c>
      <c r="E4910" s="112">
        <v>14.33</v>
      </c>
      <c r="F4910" s="112">
        <v>14.49</v>
      </c>
      <c r="G4910" s="112">
        <v>14.59</v>
      </c>
      <c r="H4910" s="113">
        <v>14.63</v>
      </c>
      <c r="I4910" s="90">
        <f t="shared" si="2385"/>
        <v>13.59421052631579</v>
      </c>
      <c r="J4910" s="90">
        <f t="shared" si="2386"/>
        <v>14.193157894736842</v>
      </c>
      <c r="K4910" s="114">
        <v>3</v>
      </c>
      <c r="L4910" s="115">
        <v>5.2631578947368418E-2</v>
      </c>
      <c r="M4910" s="11"/>
      <c r="N4910" s="90">
        <v>12.71</v>
      </c>
      <c r="O4910" s="90">
        <v>13.84</v>
      </c>
      <c r="P4910" s="90">
        <v>14.342364560098542</v>
      </c>
      <c r="Q4910" s="90">
        <v>14.31</v>
      </c>
      <c r="R4910" s="63">
        <f t="shared" si="2397"/>
        <v>15.472364560098541</v>
      </c>
      <c r="S4910" s="64">
        <f t="shared" si="2396"/>
        <v>-5.7820607857672304E-2</v>
      </c>
      <c r="T4910" s="65"/>
      <c r="U4910" s="65">
        <f t="shared" si="2392"/>
        <v>0.91835260115606943</v>
      </c>
      <c r="V4910" s="65">
        <f t="shared" si="2398"/>
        <v>0.8861858131371243</v>
      </c>
      <c r="W4910" s="65">
        <f t="shared" si="2399"/>
        <v>0.88819007686932216</v>
      </c>
      <c r="X4910" s="61">
        <f t="shared" si="2387"/>
        <v>6.6822066822066914E-2</v>
      </c>
      <c r="Y4910" s="66">
        <f t="shared" si="2400"/>
        <v>2.0935101186322452E-2</v>
      </c>
      <c r="Z4910" s="61">
        <f t="shared" si="2401"/>
        <v>4.4059003445739285E-2</v>
      </c>
      <c r="AA4910" s="67">
        <f t="shared" si="2402"/>
        <v>13.59421052631579</v>
      </c>
      <c r="AB4910" s="68">
        <f t="shared" si="2403"/>
        <v>1.2588512981903882E-2</v>
      </c>
      <c r="AC4910" s="69">
        <f t="shared" si="2404"/>
        <v>6.9568098057890534E-2</v>
      </c>
      <c r="AD4910" s="70">
        <f>_xlfn.PERCENTILE.EXC(AC4910:$AC$5675,0.5)</f>
        <v>7.6044459913440859E-2</v>
      </c>
      <c r="AE4910" s="70">
        <f>_xlfn.PERCENTILE.EXC($AC4910:AC$5675,0.35)</f>
        <v>4.7293209111559764E-2</v>
      </c>
      <c r="AF4910" s="71">
        <f t="shared" si="2393"/>
        <v>3.5887446187481083E-2</v>
      </c>
      <c r="AG4910" s="70">
        <f t="shared" si="2394"/>
        <v>-0.14243565373914724</v>
      </c>
      <c r="AH4910" s="70">
        <f t="shared" si="2395"/>
        <v>-0.19690657009497697</v>
      </c>
      <c r="AI4910" s="61" t="str">
        <f t="shared" si="2390"/>
        <v>Safety</v>
      </c>
      <c r="AJ4910" s="68" t="str">
        <f t="shared" si="2391"/>
        <v>Short VOL</v>
      </c>
      <c r="AK4910" s="72"/>
      <c r="AL4910" s="73"/>
      <c r="AM4910" s="72"/>
      <c r="AN4910" s="73"/>
      <c r="AO4910" s="74"/>
      <c r="AP4910" s="20"/>
      <c r="AQ4910" s="74"/>
      <c r="AR4910" s="20"/>
      <c r="AS4910" s="74"/>
      <c r="AT4910" s="20"/>
      <c r="AU4910" s="74" t="str">
        <f t="shared" si="2382"/>
        <v>00631L</v>
      </c>
      <c r="AV4910" s="20">
        <f t="shared" si="2388"/>
        <v>1</v>
      </c>
      <c r="AW4910" s="74" t="str">
        <f t="shared" si="2383"/>
        <v>00631L</v>
      </c>
      <c r="AX4910" s="20">
        <f t="shared" si="2384"/>
        <v>1</v>
      </c>
      <c r="AY4910" s="20">
        <f t="shared" si="2389"/>
        <v>1</v>
      </c>
      <c r="AZ4910" s="116">
        <v>39185</v>
      </c>
      <c r="BA4910" s="116"/>
      <c r="BB4910" s="20"/>
      <c r="BC4910" s="20"/>
      <c r="BD4910" s="76"/>
      <c r="BE4910" s="77"/>
      <c r="BF4910" s="77"/>
    </row>
    <row r="4911" spans="1:58" s="23" customFormat="1" ht="15.75" customHeight="1" x14ac:dyDescent="0.4">
      <c r="A4911" s="116">
        <v>39183</v>
      </c>
      <c r="B4911" s="112">
        <v>13.28</v>
      </c>
      <c r="C4911" s="112">
        <v>13.99</v>
      </c>
      <c r="D4911" s="112">
        <v>14.48</v>
      </c>
      <c r="E4911" s="112">
        <v>14.5</v>
      </c>
      <c r="F4911" s="112">
        <v>14.66</v>
      </c>
      <c r="G4911" s="112">
        <v>14.58</v>
      </c>
      <c r="H4911" s="113">
        <v>14.664999999999999</v>
      </c>
      <c r="I4911" s="90">
        <f t="shared" si="2385"/>
        <v>13.840526315789473</v>
      </c>
      <c r="J4911" s="90">
        <f t="shared" si="2386"/>
        <v>14.376842105263158</v>
      </c>
      <c r="K4911" s="114">
        <v>4</v>
      </c>
      <c r="L4911" s="115">
        <v>5.2631578947368418E-2</v>
      </c>
      <c r="M4911" s="11"/>
      <c r="N4911" s="90">
        <v>13.49</v>
      </c>
      <c r="O4911" s="90">
        <v>14.29</v>
      </c>
      <c r="P4911" s="90">
        <v>14.62268639356048</v>
      </c>
      <c r="Q4911" s="90">
        <v>14.46</v>
      </c>
      <c r="R4911" s="63">
        <f t="shared" si="2397"/>
        <v>15.422686393560477</v>
      </c>
      <c r="S4911" s="64">
        <f t="shared" si="2396"/>
        <v>6.3880126182965347E-2</v>
      </c>
      <c r="T4911" s="65"/>
      <c r="U4911" s="65">
        <f t="shared" si="2392"/>
        <v>0.94401679496151158</v>
      </c>
      <c r="V4911" s="65">
        <f t="shared" si="2398"/>
        <v>0.9225391037546089</v>
      </c>
      <c r="W4911" s="65">
        <f t="shared" si="2399"/>
        <v>0.93291839557399714</v>
      </c>
      <c r="X4911" s="61">
        <f t="shared" si="2387"/>
        <v>5.3463855421686815E-2</v>
      </c>
      <c r="Y4911" s="66">
        <f t="shared" si="2400"/>
        <v>1.1379310344827528E-2</v>
      </c>
      <c r="Z4911" s="61">
        <f t="shared" si="2401"/>
        <v>3.8749667262425409E-2</v>
      </c>
      <c r="AA4911" s="67">
        <f t="shared" si="2402"/>
        <v>13.840526315789475</v>
      </c>
      <c r="AB4911" s="68">
        <f t="shared" si="2403"/>
        <v>-1.5567086730911849E-2</v>
      </c>
      <c r="AC4911" s="69">
        <f t="shared" si="2404"/>
        <v>2.5984159806484424E-2</v>
      </c>
      <c r="AD4911" s="70">
        <f>_xlfn.PERCENTILE.EXC(AC4911:$AC$5675,0.5)</f>
        <v>7.6344238975817991E-2</v>
      </c>
      <c r="AE4911" s="70">
        <f>_xlfn.PERCENTILE.EXC($AC4911:AC$5675,0.35)</f>
        <v>4.7091122847586597E-2</v>
      </c>
      <c r="AF4911" s="71">
        <f t="shared" si="2393"/>
        <v>3.5884869038393025E-2</v>
      </c>
      <c r="AG4911" s="70">
        <f t="shared" si="2394"/>
        <v>-0.14253029959207578</v>
      </c>
      <c r="AH4911" s="70">
        <f t="shared" si="2395"/>
        <v>-0.19691135812728844</v>
      </c>
      <c r="AI4911" s="61" t="str">
        <f t="shared" si="2390"/>
        <v>Safety</v>
      </c>
      <c r="AJ4911" s="68" t="str">
        <f t="shared" si="2391"/>
        <v>Safety</v>
      </c>
      <c r="AK4911" s="72"/>
      <c r="AL4911" s="73"/>
      <c r="AM4911" s="72"/>
      <c r="AN4911" s="73"/>
      <c r="AO4911" s="74"/>
      <c r="AP4911" s="20"/>
      <c r="AQ4911" s="74"/>
      <c r="AR4911" s="20"/>
      <c r="AS4911" s="74"/>
      <c r="AT4911" s="20"/>
      <c r="AU4911" s="74" t="str">
        <f t="shared" si="2382"/>
        <v>00635U</v>
      </c>
      <c r="AV4911" s="20">
        <f t="shared" si="2388"/>
        <v>0</v>
      </c>
      <c r="AW4911" s="74" t="str">
        <f t="shared" si="2383"/>
        <v>00635U</v>
      </c>
      <c r="AX4911" s="20">
        <f t="shared" si="2384"/>
        <v>0</v>
      </c>
      <c r="AY4911" s="20">
        <f t="shared" si="2389"/>
        <v>1</v>
      </c>
      <c r="AZ4911" s="116">
        <v>39184</v>
      </c>
      <c r="BA4911" s="116"/>
      <c r="BB4911" s="20"/>
      <c r="BC4911" s="20"/>
      <c r="BD4911" s="76"/>
      <c r="BE4911" s="77"/>
      <c r="BF4911" s="77"/>
    </row>
    <row r="4912" spans="1:58" s="23" customFormat="1" ht="15.75" customHeight="1" x14ac:dyDescent="0.4">
      <c r="A4912" s="116">
        <v>39182</v>
      </c>
      <c r="B4912" s="112">
        <v>12.71</v>
      </c>
      <c r="C4912" s="112">
        <v>13.59</v>
      </c>
      <c r="D4912" s="112">
        <v>14.11</v>
      </c>
      <c r="E4912" s="112">
        <v>14.25</v>
      </c>
      <c r="F4912" s="112">
        <v>14.32</v>
      </c>
      <c r="G4912" s="112">
        <v>14.43</v>
      </c>
      <c r="H4912" s="113">
        <v>14.500999999999999</v>
      </c>
      <c r="I4912" s="90">
        <f t="shared" si="2385"/>
        <v>13.358421052631579</v>
      </c>
      <c r="J4912" s="90">
        <f t="shared" si="2386"/>
        <v>13.973157894736842</v>
      </c>
      <c r="K4912" s="114">
        <v>5</v>
      </c>
      <c r="L4912" s="115">
        <v>5.2631578947368418E-2</v>
      </c>
      <c r="M4912" s="11"/>
      <c r="N4912" s="90">
        <v>12.68</v>
      </c>
      <c r="O4912" s="90">
        <v>13.78</v>
      </c>
      <c r="P4912" s="90">
        <v>14.292259914539091</v>
      </c>
      <c r="Q4912" s="90">
        <v>14.24</v>
      </c>
      <c r="R4912" s="63">
        <f t="shared" si="2397"/>
        <v>15.392259914539089</v>
      </c>
      <c r="S4912" s="64">
        <f t="shared" si="2396"/>
        <v>-3.5007610350076164E-2</v>
      </c>
      <c r="T4912" s="65"/>
      <c r="U4912" s="65">
        <f t="shared" si="2392"/>
        <v>0.92017416545718433</v>
      </c>
      <c r="V4912" s="65">
        <f t="shared" si="2398"/>
        <v>0.88719349324881869</v>
      </c>
      <c r="W4912" s="65">
        <f t="shared" si="2399"/>
        <v>0.8904494382022472</v>
      </c>
      <c r="X4912" s="61">
        <f t="shared" si="2387"/>
        <v>6.9236821400471993E-2</v>
      </c>
      <c r="Y4912" s="66">
        <f t="shared" si="2400"/>
        <v>1.7614035087719259E-2</v>
      </c>
      <c r="Z4912" s="61">
        <f t="shared" si="2401"/>
        <v>4.6018675387100541E-2</v>
      </c>
      <c r="AA4912" s="67">
        <f t="shared" si="2402"/>
        <v>13.358421052631579</v>
      </c>
      <c r="AB4912" s="68">
        <f t="shared" si="2403"/>
        <v>2.365930599369175E-3</v>
      </c>
      <c r="AC4912" s="69">
        <f t="shared" si="2404"/>
        <v>5.3503237589241269E-2</v>
      </c>
      <c r="AD4912" s="70">
        <f>_xlfn.PERCENTILE.EXC(AC4912:$AC$5675,0.5)</f>
        <v>7.6372284232554793E-2</v>
      </c>
      <c r="AE4912" s="70">
        <f>_xlfn.PERCENTILE.EXC($AC4912:AC$5675,0.35)</f>
        <v>4.7466425909251056E-2</v>
      </c>
      <c r="AF4912" s="71">
        <f t="shared" si="2393"/>
        <v>3.5897255533988655E-2</v>
      </c>
      <c r="AG4912" s="70">
        <f t="shared" si="2394"/>
        <v>-0.14262494544500431</v>
      </c>
      <c r="AH4912" s="70">
        <f t="shared" si="2395"/>
        <v>-0.19691614615959988</v>
      </c>
      <c r="AI4912" s="61" t="str">
        <f t="shared" si="2390"/>
        <v>Safety</v>
      </c>
      <c r="AJ4912" s="68" t="str">
        <f t="shared" si="2391"/>
        <v>Short VOL</v>
      </c>
      <c r="AK4912" s="72"/>
      <c r="AL4912" s="73"/>
      <c r="AM4912" s="72"/>
      <c r="AN4912" s="73"/>
      <c r="AO4912" s="74"/>
      <c r="AP4912" s="20"/>
      <c r="AQ4912" s="74"/>
      <c r="AR4912" s="20"/>
      <c r="AS4912" s="74"/>
      <c r="AT4912" s="20"/>
      <c r="AU4912" s="74" t="str">
        <f t="shared" ref="AU4912:AU4975" si="2405">IF(AC4912&gt;AF4912,"00631L",IF(AC4912&lt;AG4912,"Cash","00635U"))</f>
        <v>00631L</v>
      </c>
      <c r="AV4912" s="20">
        <f t="shared" si="2388"/>
        <v>1</v>
      </c>
      <c r="AW4912" s="74" t="str">
        <f t="shared" ref="AW4912:AW4975" si="2406">IF(AC4912&gt;AE4912,"00631L",IF(AC4912&lt;AH4912,"00631L","00635U"))</f>
        <v>00631L</v>
      </c>
      <c r="AX4912" s="20">
        <f t="shared" si="2384"/>
        <v>1</v>
      </c>
      <c r="AY4912" s="20">
        <f t="shared" si="2389"/>
        <v>1</v>
      </c>
      <c r="AZ4912" s="116">
        <v>39183</v>
      </c>
      <c r="BA4912" s="116"/>
      <c r="BB4912" s="20"/>
      <c r="BC4912" s="20"/>
      <c r="BD4912" s="76"/>
      <c r="BE4912" s="77"/>
      <c r="BF4912" s="77"/>
    </row>
    <row r="4913" spans="1:58" s="23" customFormat="1" ht="15.75" customHeight="1" x14ac:dyDescent="0.4">
      <c r="A4913" s="116">
        <v>39181</v>
      </c>
      <c r="B4913" s="112">
        <v>13.3</v>
      </c>
      <c r="C4913" s="112">
        <v>14.03</v>
      </c>
      <c r="D4913" s="112">
        <v>14.21</v>
      </c>
      <c r="E4913" s="112">
        <v>14.24</v>
      </c>
      <c r="F4913" s="112">
        <v>14.31</v>
      </c>
      <c r="G4913" s="112">
        <v>14.4</v>
      </c>
      <c r="H4913" s="113">
        <v>14.476000000000001</v>
      </c>
      <c r="I4913" s="90">
        <f t="shared" si="2385"/>
        <v>13.799473684210525</v>
      </c>
      <c r="J4913" s="90">
        <f t="shared" si="2386"/>
        <v>14.153157894736843</v>
      </c>
      <c r="K4913" s="114">
        <v>6</v>
      </c>
      <c r="L4913" s="115">
        <v>5.2631578947368418E-2</v>
      </c>
      <c r="M4913" s="11"/>
      <c r="N4913" s="90">
        <v>13.14</v>
      </c>
      <c r="O4913" s="90">
        <v>14.04</v>
      </c>
      <c r="P4913" s="90">
        <v>14.427890015182598</v>
      </c>
      <c r="Q4913" s="90">
        <v>14.31</v>
      </c>
      <c r="R4913" s="63">
        <f t="shared" si="2397"/>
        <v>15.327890015182597</v>
      </c>
      <c r="S4913" s="64">
        <f t="shared" si="2396"/>
        <v>-6.8027210884353635E-3</v>
      </c>
      <c r="T4913" s="65"/>
      <c r="U4913" s="65">
        <f t="shared" si="2392"/>
        <v>0.93589743589743601</v>
      </c>
      <c r="V4913" s="65">
        <f t="shared" si="2398"/>
        <v>0.9107360803397212</v>
      </c>
      <c r="W4913" s="65">
        <f t="shared" si="2399"/>
        <v>0.91823899371069184</v>
      </c>
      <c r="X4913" s="61">
        <f t="shared" si="2387"/>
        <v>5.4887218045112679E-2</v>
      </c>
      <c r="Y4913" s="66">
        <f t="shared" si="2400"/>
        <v>1.6573033707865215E-2</v>
      </c>
      <c r="Z4913" s="61">
        <f t="shared" si="2401"/>
        <v>2.5630268126168178E-2</v>
      </c>
      <c r="AA4913" s="67">
        <f t="shared" si="2402"/>
        <v>13.799473684210525</v>
      </c>
      <c r="AB4913" s="68">
        <f t="shared" si="2403"/>
        <v>1.2176560121765611E-2</v>
      </c>
      <c r="AC4913" s="69">
        <f t="shared" si="2404"/>
        <v>5.0188256028198236E-2</v>
      </c>
      <c r="AD4913" s="70">
        <f>_xlfn.PERCENTILE.EXC(AC4913:$AC$5675,0.5)</f>
        <v>7.640032948929161E-2</v>
      </c>
      <c r="AE4913" s="70">
        <f>_xlfn.PERCENTILE.EXC($AC4913:AC$5675,0.35)</f>
        <v>4.7264339645277882E-2</v>
      </c>
      <c r="AF4913" s="71">
        <f t="shared" si="2393"/>
        <v>3.5888918844102828E-2</v>
      </c>
      <c r="AG4913" s="70">
        <f t="shared" si="2394"/>
        <v>-0.14271959129793285</v>
      </c>
      <c r="AH4913" s="70">
        <f t="shared" si="2395"/>
        <v>-0.19692093419191131</v>
      </c>
      <c r="AI4913" s="61" t="str">
        <f t="shared" si="2390"/>
        <v>Safety</v>
      </c>
      <c r="AJ4913" s="68" t="str">
        <f t="shared" si="2391"/>
        <v>Short VOL</v>
      </c>
      <c r="AK4913" s="72"/>
      <c r="AL4913" s="73"/>
      <c r="AM4913" s="72"/>
      <c r="AN4913" s="73"/>
      <c r="AO4913" s="74"/>
      <c r="AP4913" s="20"/>
      <c r="AQ4913" s="74"/>
      <c r="AR4913" s="20"/>
      <c r="AS4913" s="74"/>
      <c r="AT4913" s="20"/>
      <c r="AU4913" s="74" t="str">
        <f t="shared" si="2405"/>
        <v>00631L</v>
      </c>
      <c r="AV4913" s="20">
        <f t="shared" si="2388"/>
        <v>1</v>
      </c>
      <c r="AW4913" s="74" t="str">
        <f t="shared" si="2406"/>
        <v>00631L</v>
      </c>
      <c r="AX4913" s="20">
        <f t="shared" si="2384"/>
        <v>1</v>
      </c>
      <c r="AY4913" s="20">
        <f t="shared" si="2389"/>
        <v>1</v>
      </c>
      <c r="AZ4913" s="116">
        <v>39182</v>
      </c>
      <c r="BA4913" s="116"/>
      <c r="BB4913" s="20"/>
      <c r="BC4913" s="20"/>
      <c r="BD4913" s="76"/>
      <c r="BE4913" s="77"/>
      <c r="BF4913" s="77"/>
    </row>
    <row r="4914" spans="1:58" s="23" customFormat="1" ht="15.75" customHeight="1" x14ac:dyDescent="0.4">
      <c r="A4914" s="116">
        <v>39177</v>
      </c>
      <c r="B4914" s="112">
        <v>13.53</v>
      </c>
      <c r="C4914" s="112">
        <v>14</v>
      </c>
      <c r="D4914" s="112">
        <v>14.26</v>
      </c>
      <c r="E4914" s="112">
        <v>14.38</v>
      </c>
      <c r="F4914" s="112">
        <v>14.4</v>
      </c>
      <c r="G4914" s="112">
        <v>14.34</v>
      </c>
      <c r="H4914" s="113">
        <v>14.478999999999999</v>
      </c>
      <c r="I4914" s="90">
        <f t="shared" si="2385"/>
        <v>13.826842105263157</v>
      </c>
      <c r="J4914" s="90">
        <f t="shared" si="2386"/>
        <v>14.16421052631579</v>
      </c>
      <c r="K4914" s="114">
        <v>7</v>
      </c>
      <c r="L4914" s="115">
        <v>5.2631578947368418E-2</v>
      </c>
      <c r="M4914" s="11"/>
      <c r="N4914" s="90">
        <v>13.23</v>
      </c>
      <c r="O4914" s="90">
        <v>14.09</v>
      </c>
      <c r="P4914" s="90">
        <v>14.472647383405926</v>
      </c>
      <c r="Q4914" s="90">
        <v>14.39</v>
      </c>
      <c r="R4914" s="63">
        <f t="shared" si="2397"/>
        <v>15.332647383405924</v>
      </c>
      <c r="S4914" s="64">
        <f t="shared" si="2396"/>
        <v>-7.5528700906342795E-4</v>
      </c>
      <c r="T4914" s="65"/>
      <c r="U4914" s="65">
        <f t="shared" si="2392"/>
        <v>0.93896380411639468</v>
      </c>
      <c r="V4914" s="65">
        <f t="shared" si="2398"/>
        <v>0.91413821186366206</v>
      </c>
      <c r="W4914" s="65">
        <f t="shared" si="2399"/>
        <v>0.91938846421125786</v>
      </c>
      <c r="X4914" s="61">
        <f t="shared" si="2387"/>
        <v>3.473762010347381E-2</v>
      </c>
      <c r="Y4914" s="66">
        <f t="shared" si="2400"/>
        <v>6.8845618915158845E-3</v>
      </c>
      <c r="Z4914" s="61">
        <f t="shared" si="2401"/>
        <v>2.439952799665036E-2</v>
      </c>
      <c r="AA4914" s="67">
        <f t="shared" si="2402"/>
        <v>13.826842105263157</v>
      </c>
      <c r="AB4914" s="68">
        <f t="shared" si="2403"/>
        <v>2.2675736961451167E-2</v>
      </c>
      <c r="AC4914" s="69">
        <f t="shared" si="2404"/>
        <v>4.5112781954887146E-2</v>
      </c>
      <c r="AD4914" s="70">
        <f>_xlfn.PERCENTILE.EXC(AC4914:$AC$5675,0.5)</f>
        <v>7.6668249851028783E-2</v>
      </c>
      <c r="AE4914" s="70">
        <f>_xlfn.PERCENTILE.EXC($AC4914:AC$5675,0.35)</f>
        <v>4.7062253381304743E-2</v>
      </c>
      <c r="AF4914" s="71">
        <f t="shared" si="2393"/>
        <v>3.588634169501477E-2</v>
      </c>
      <c r="AG4914" s="70">
        <f t="shared" si="2394"/>
        <v>-0.14281423715086139</v>
      </c>
      <c r="AH4914" s="70">
        <f t="shared" si="2395"/>
        <v>-0.19692572222422278</v>
      </c>
      <c r="AI4914" s="61" t="str">
        <f t="shared" si="2390"/>
        <v>Safety</v>
      </c>
      <c r="AJ4914" s="68" t="str">
        <f t="shared" si="2391"/>
        <v>Short VOL</v>
      </c>
      <c r="AK4914" s="72"/>
      <c r="AL4914" s="73"/>
      <c r="AM4914" s="72"/>
      <c r="AN4914" s="73"/>
      <c r="AO4914" s="74"/>
      <c r="AP4914" s="20"/>
      <c r="AQ4914" s="74"/>
      <c r="AR4914" s="20"/>
      <c r="AS4914" s="74"/>
      <c r="AT4914" s="20"/>
      <c r="AU4914" s="74" t="str">
        <f t="shared" si="2405"/>
        <v>00631L</v>
      </c>
      <c r="AV4914" s="20">
        <f t="shared" si="2388"/>
        <v>1</v>
      </c>
      <c r="AW4914" s="74" t="str">
        <f t="shared" si="2406"/>
        <v>00635U</v>
      </c>
      <c r="AX4914" s="20">
        <f t="shared" si="2384"/>
        <v>0</v>
      </c>
      <c r="AY4914" s="20">
        <f t="shared" si="2389"/>
        <v>1</v>
      </c>
      <c r="AZ4914" s="116">
        <v>39181</v>
      </c>
      <c r="BA4914" s="116"/>
      <c r="BB4914" s="20"/>
      <c r="BC4914" s="20"/>
      <c r="BD4914" s="76"/>
      <c r="BE4914" s="77"/>
      <c r="BF4914" s="77"/>
    </row>
    <row r="4915" spans="1:58" s="23" customFormat="1" ht="15.75" customHeight="1" x14ac:dyDescent="0.4">
      <c r="A4915" s="116">
        <v>39176</v>
      </c>
      <c r="B4915" s="112">
        <v>13.65</v>
      </c>
      <c r="C4915" s="112">
        <v>14.2</v>
      </c>
      <c r="D4915" s="112">
        <v>14.38</v>
      </c>
      <c r="E4915" s="112">
        <v>14.42</v>
      </c>
      <c r="F4915" s="112">
        <v>14.44</v>
      </c>
      <c r="G4915" s="112">
        <v>14.38</v>
      </c>
      <c r="H4915" s="113">
        <v>14.487</v>
      </c>
      <c r="I4915" s="90">
        <f t="shared" si="2385"/>
        <v>13.968421052631578</v>
      </c>
      <c r="J4915" s="90">
        <f t="shared" si="2386"/>
        <v>14.30421052631579</v>
      </c>
      <c r="K4915" s="114">
        <v>8</v>
      </c>
      <c r="L4915" s="115">
        <v>5.2631578947368418E-2</v>
      </c>
      <c r="M4915" s="11"/>
      <c r="N4915" s="90">
        <v>13.24</v>
      </c>
      <c r="O4915" s="90">
        <v>14.39</v>
      </c>
      <c r="P4915" s="90">
        <v>14.616020194639038</v>
      </c>
      <c r="Q4915" s="90">
        <v>14.51</v>
      </c>
      <c r="R4915" s="63">
        <f t="shared" si="2397"/>
        <v>15.766020194639038</v>
      </c>
      <c r="S4915" s="64">
        <f t="shared" si="2396"/>
        <v>-1.6344725111441354E-2</v>
      </c>
      <c r="T4915" s="65"/>
      <c r="U4915" s="65">
        <f t="shared" si="2392"/>
        <v>0.92008339124391936</v>
      </c>
      <c r="V4915" s="65">
        <f t="shared" si="2398"/>
        <v>0.90585534390929867</v>
      </c>
      <c r="W4915" s="65">
        <f t="shared" si="2399"/>
        <v>0.91247415575465196</v>
      </c>
      <c r="X4915" s="61">
        <f t="shared" si="2387"/>
        <v>4.0293040293040212E-2</v>
      </c>
      <c r="Y4915" s="66">
        <f t="shared" si="2400"/>
        <v>4.6463245492371821E-3</v>
      </c>
      <c r="Z4915" s="61">
        <f t="shared" si="2401"/>
        <v>2.4039186134137257E-2</v>
      </c>
      <c r="AA4915" s="67">
        <f t="shared" si="2402"/>
        <v>13.96842105263158</v>
      </c>
      <c r="AB4915" s="68">
        <f t="shared" si="2403"/>
        <v>3.0966767371601218E-2</v>
      </c>
      <c r="AC4915" s="69">
        <f t="shared" si="2404"/>
        <v>5.5016695818095165E-2</v>
      </c>
      <c r="AD4915" s="70">
        <f>_xlfn.PERCENTILE.EXC(AC4915:$AC$5675,0.5)</f>
        <v>7.6936170212765956E-2</v>
      </c>
      <c r="AE4915" s="70">
        <f>_xlfn.PERCENTILE.EXC($AC4915:AC$5675,0.35)</f>
        <v>4.7437556442969167E-2</v>
      </c>
      <c r="AF4915" s="71">
        <f t="shared" si="2393"/>
        <v>3.5883764545926712E-2</v>
      </c>
      <c r="AG4915" s="70">
        <f t="shared" si="2394"/>
        <v>-0.14290888300378995</v>
      </c>
      <c r="AH4915" s="70">
        <f t="shared" si="2395"/>
        <v>-0.19693051025653421</v>
      </c>
      <c r="AI4915" s="61" t="str">
        <f t="shared" si="2390"/>
        <v>Safety</v>
      </c>
      <c r="AJ4915" s="68" t="str">
        <f t="shared" si="2391"/>
        <v>Short VOL</v>
      </c>
      <c r="AK4915" s="72"/>
      <c r="AL4915" s="73"/>
      <c r="AM4915" s="72"/>
      <c r="AN4915" s="73"/>
      <c r="AO4915" s="74"/>
      <c r="AP4915" s="20"/>
      <c r="AQ4915" s="74"/>
      <c r="AR4915" s="20"/>
      <c r="AS4915" s="74"/>
      <c r="AT4915" s="20"/>
      <c r="AU4915" s="74" t="str">
        <f t="shared" si="2405"/>
        <v>00631L</v>
      </c>
      <c r="AV4915" s="20">
        <f t="shared" si="2388"/>
        <v>1</v>
      </c>
      <c r="AW4915" s="74" t="str">
        <f t="shared" si="2406"/>
        <v>00631L</v>
      </c>
      <c r="AX4915" s="20">
        <f t="shared" si="2384"/>
        <v>1</v>
      </c>
      <c r="AY4915" s="20">
        <f t="shared" si="2389"/>
        <v>1</v>
      </c>
      <c r="AZ4915" s="116">
        <v>39177</v>
      </c>
      <c r="BA4915" s="116"/>
      <c r="BB4915" s="20"/>
      <c r="BC4915" s="20"/>
      <c r="BD4915" s="76"/>
      <c r="BE4915" s="77"/>
      <c r="BF4915" s="77"/>
    </row>
    <row r="4916" spans="1:58" s="23" customFormat="1" ht="15.75" customHeight="1" x14ac:dyDescent="0.4">
      <c r="A4916" s="116">
        <v>39175</v>
      </c>
      <c r="B4916" s="112">
        <v>14</v>
      </c>
      <c r="C4916" s="112">
        <v>14.28</v>
      </c>
      <c r="D4916" s="112">
        <v>14.21</v>
      </c>
      <c r="E4916" s="112">
        <v>14.09</v>
      </c>
      <c r="F4916" s="112">
        <v>14.17</v>
      </c>
      <c r="G4916" s="112">
        <v>14.25</v>
      </c>
      <c r="H4916" s="113">
        <v>14.281000000000001</v>
      </c>
      <c r="I4916" s="90">
        <f t="shared" si="2385"/>
        <v>14.147368421052631</v>
      </c>
      <c r="J4916" s="90">
        <f t="shared" si="2386"/>
        <v>14.243157894736843</v>
      </c>
      <c r="K4916" s="114">
        <v>9</v>
      </c>
      <c r="L4916" s="115">
        <v>5.2631578947368418E-2</v>
      </c>
      <c r="M4916" s="11"/>
      <c r="N4916" s="90">
        <v>13.46</v>
      </c>
      <c r="O4916" s="90">
        <v>14.37</v>
      </c>
      <c r="P4916" s="90">
        <v>14.615618483437643</v>
      </c>
      <c r="Q4916" s="90">
        <v>14.51</v>
      </c>
      <c r="R4916" s="63">
        <f t="shared" si="2397"/>
        <v>15.52561848343764</v>
      </c>
      <c r="S4916" s="64">
        <f t="shared" si="2396"/>
        <v>-7.364074328974525E-2</v>
      </c>
      <c r="T4916" s="65"/>
      <c r="U4916" s="65">
        <f t="shared" si="2392"/>
        <v>0.93667362560890755</v>
      </c>
      <c r="V4916" s="65">
        <f t="shared" si="2398"/>
        <v>0.92093263211904552</v>
      </c>
      <c r="W4916" s="65">
        <f t="shared" si="2399"/>
        <v>0.92763611302549975</v>
      </c>
      <c r="X4916" s="61">
        <f t="shared" si="2387"/>
        <v>1.9999999999999955E-2</v>
      </c>
      <c r="Y4916" s="66">
        <f t="shared" si="2400"/>
        <v>1.3555713271824039E-2</v>
      </c>
      <c r="Z4916" s="61">
        <f t="shared" si="2401"/>
        <v>6.7708333333334203E-3</v>
      </c>
      <c r="AA4916" s="67">
        <f t="shared" si="2402"/>
        <v>14.147368421052633</v>
      </c>
      <c r="AB4916" s="68">
        <f t="shared" si="2403"/>
        <v>4.0118870728083143E-2</v>
      </c>
      <c r="AC4916" s="69">
        <f t="shared" si="2404"/>
        <v>5.1067490419957805E-2</v>
      </c>
      <c r="AD4916" s="70">
        <f>_xlfn.PERCENTILE.EXC(AC4916:$AC$5675,0.5)</f>
        <v>7.7151947540245458E-2</v>
      </c>
      <c r="AE4916" s="70">
        <f>_xlfn.PERCENTILE.EXC($AC4916:AC$5675,0.35)</f>
        <v>4.7235470178995993E-2</v>
      </c>
      <c r="AF4916" s="71">
        <f t="shared" si="2393"/>
        <v>3.5881187396838654E-2</v>
      </c>
      <c r="AG4916" s="70">
        <f t="shared" si="2394"/>
        <v>-0.14300352885671849</v>
      </c>
      <c r="AH4916" s="70">
        <f t="shared" si="2395"/>
        <v>-0.19693529828884565</v>
      </c>
      <c r="AI4916" s="61" t="str">
        <f t="shared" si="2390"/>
        <v>Safety</v>
      </c>
      <c r="AJ4916" s="68" t="str">
        <f t="shared" si="2391"/>
        <v>Short VOL</v>
      </c>
      <c r="AK4916" s="72"/>
      <c r="AL4916" s="73"/>
      <c r="AM4916" s="72"/>
      <c r="AN4916" s="73"/>
      <c r="AO4916" s="74"/>
      <c r="AP4916" s="20"/>
      <c r="AQ4916" s="74"/>
      <c r="AR4916" s="20"/>
      <c r="AS4916" s="74"/>
      <c r="AT4916" s="20"/>
      <c r="AU4916" s="74" t="str">
        <f t="shared" si="2405"/>
        <v>00631L</v>
      </c>
      <c r="AV4916" s="20">
        <f t="shared" si="2388"/>
        <v>1</v>
      </c>
      <c r="AW4916" s="74" t="str">
        <f t="shared" si="2406"/>
        <v>00631L</v>
      </c>
      <c r="AX4916" s="20">
        <f t="shared" si="2384"/>
        <v>1</v>
      </c>
      <c r="AY4916" s="20">
        <f t="shared" si="2389"/>
        <v>1</v>
      </c>
      <c r="AZ4916" s="116">
        <v>39176</v>
      </c>
      <c r="BA4916" s="116"/>
      <c r="BB4916" s="20"/>
      <c r="BC4916" s="20"/>
      <c r="BD4916" s="76"/>
      <c r="BE4916" s="77"/>
      <c r="BF4916" s="77"/>
    </row>
    <row r="4917" spans="1:58" s="23" customFormat="1" ht="15.75" customHeight="1" x14ac:dyDescent="0.4">
      <c r="A4917" s="116">
        <v>39174</v>
      </c>
      <c r="B4917" s="112">
        <v>14.7</v>
      </c>
      <c r="C4917" s="112">
        <v>14.77</v>
      </c>
      <c r="D4917" s="112">
        <v>14.61</v>
      </c>
      <c r="E4917" s="112">
        <v>14.41</v>
      </c>
      <c r="F4917" s="112">
        <v>14.42</v>
      </c>
      <c r="G4917" s="112">
        <v>14.39</v>
      </c>
      <c r="H4917" s="113">
        <v>14.403</v>
      </c>
      <c r="I4917" s="90">
        <f t="shared" si="2385"/>
        <v>14.733157894736841</v>
      </c>
      <c r="J4917" s="90">
        <f t="shared" si="2386"/>
        <v>14.694210526315789</v>
      </c>
      <c r="K4917" s="114">
        <v>10</v>
      </c>
      <c r="L4917" s="115">
        <v>5.2631578947368418E-2</v>
      </c>
      <c r="M4917" s="11"/>
      <c r="N4917" s="90">
        <v>14.53</v>
      </c>
      <c r="O4917" s="90">
        <v>15.07</v>
      </c>
      <c r="P4917" s="90">
        <v>15.005080213159355</v>
      </c>
      <c r="Q4917" s="90">
        <v>14.84</v>
      </c>
      <c r="R4917" s="63">
        <f t="shared" si="2397"/>
        <v>15.545080213159354</v>
      </c>
      <c r="S4917" s="64">
        <f t="shared" si="2396"/>
        <v>-7.5136612021858744E-3</v>
      </c>
      <c r="T4917" s="65"/>
      <c r="U4917" s="65">
        <f t="shared" si="2392"/>
        <v>0.96416721964167218</v>
      </c>
      <c r="V4917" s="65">
        <f t="shared" si="2398"/>
        <v>0.9683387088632347</v>
      </c>
      <c r="W4917" s="65">
        <f t="shared" si="2399"/>
        <v>0.97911051212938005</v>
      </c>
      <c r="X4917" s="61">
        <f t="shared" si="2387"/>
        <v>4.7619047619047814E-3</v>
      </c>
      <c r="Y4917" s="66">
        <f t="shared" si="2400"/>
        <v>-4.8577376821649362E-4</v>
      </c>
      <c r="Z4917" s="61">
        <f t="shared" si="2401"/>
        <v>-2.6435180223627029E-3</v>
      </c>
      <c r="AA4917" s="67">
        <f t="shared" si="2402"/>
        <v>14.733157894736841</v>
      </c>
      <c r="AB4917" s="68">
        <f t="shared" si="2403"/>
        <v>1.1699931176875426E-2</v>
      </c>
      <c r="AC4917" s="69">
        <f t="shared" si="2404"/>
        <v>1.3981961096823262E-2</v>
      </c>
      <c r="AD4917" s="70">
        <f>_xlfn.PERCENTILE.EXC(AC4917:$AC$5675,0.5)</f>
        <v>7.736772486772496E-2</v>
      </c>
      <c r="AE4917" s="70">
        <f>_xlfn.PERCENTILE.EXC($AC4917:AC$5675,0.35)</f>
        <v>4.7033383915022854E-2</v>
      </c>
      <c r="AF4917" s="71">
        <f t="shared" si="2393"/>
        <v>3.5802575140536544E-2</v>
      </c>
      <c r="AG4917" s="70">
        <f t="shared" si="2394"/>
        <v>-0.14309817470964703</v>
      </c>
      <c r="AH4917" s="70">
        <f t="shared" si="2395"/>
        <v>-0.19694008632115712</v>
      </c>
      <c r="AI4917" s="61" t="str">
        <f t="shared" si="2390"/>
        <v>Safety</v>
      </c>
      <c r="AJ4917" s="68" t="str">
        <f t="shared" si="2391"/>
        <v>Safety</v>
      </c>
      <c r="AK4917" s="72"/>
      <c r="AL4917" s="73"/>
      <c r="AM4917" s="72"/>
      <c r="AN4917" s="73"/>
      <c r="AO4917" s="74"/>
      <c r="AP4917" s="20"/>
      <c r="AQ4917" s="74"/>
      <c r="AR4917" s="20"/>
      <c r="AS4917" s="74"/>
      <c r="AT4917" s="20"/>
      <c r="AU4917" s="74" t="str">
        <f t="shared" si="2405"/>
        <v>00635U</v>
      </c>
      <c r="AV4917" s="20">
        <f t="shared" si="2388"/>
        <v>0</v>
      </c>
      <c r="AW4917" s="74" t="str">
        <f t="shared" si="2406"/>
        <v>00635U</v>
      </c>
      <c r="AX4917" s="20">
        <f t="shared" ref="AX4917:AX4980" si="2407">IF(AW4917="00631L",1,0)</f>
        <v>0</v>
      </c>
      <c r="AY4917" s="20">
        <f t="shared" si="2389"/>
        <v>1</v>
      </c>
      <c r="AZ4917" s="116">
        <v>39175</v>
      </c>
      <c r="BA4917" s="116"/>
      <c r="BB4917" s="20"/>
      <c r="BC4917" s="20"/>
      <c r="BD4917" s="76"/>
      <c r="BE4917" s="77"/>
      <c r="BF4917" s="77"/>
    </row>
    <row r="4918" spans="1:58" s="23" customFormat="1" ht="15.75" customHeight="1" x14ac:dyDescent="0.4">
      <c r="A4918" s="116">
        <v>39171</v>
      </c>
      <c r="B4918" s="112">
        <v>14.49</v>
      </c>
      <c r="C4918" s="112">
        <v>14.39</v>
      </c>
      <c r="D4918" s="112">
        <v>14.5</v>
      </c>
      <c r="E4918" s="112">
        <v>14.31</v>
      </c>
      <c r="F4918" s="112">
        <v>14.43</v>
      </c>
      <c r="G4918" s="112">
        <v>14.33</v>
      </c>
      <c r="H4918" s="113">
        <v>14.352</v>
      </c>
      <c r="I4918" s="90">
        <f t="shared" ref="I4918:I4981" si="2408">C4918-((C4918-B4918)*K4918*L4918)</f>
        <v>14.447894736842105</v>
      </c>
      <c r="J4918" s="90">
        <f t="shared" ref="J4918:J4981" si="2409">D4918-((D4918-C4918)*K4918*L4918)</f>
        <v>14.436315789473685</v>
      </c>
      <c r="K4918" s="114">
        <v>11</v>
      </c>
      <c r="L4918" s="115">
        <v>5.2631578947368418E-2</v>
      </c>
      <c r="M4918" s="11"/>
      <c r="N4918" s="90">
        <v>14.64</v>
      </c>
      <c r="O4918" s="90">
        <v>15.16</v>
      </c>
      <c r="P4918" s="90">
        <v>15.088099169454708</v>
      </c>
      <c r="Q4918" s="90">
        <v>14.88</v>
      </c>
      <c r="R4918" s="63">
        <f t="shared" si="2397"/>
        <v>15.608099169454707</v>
      </c>
      <c r="S4918" s="64">
        <f t="shared" si="2396"/>
        <v>-3.3025099075297222E-2</v>
      </c>
      <c r="T4918" s="65"/>
      <c r="U4918" s="65">
        <f t="shared" si="2392"/>
        <v>0.96569920844327184</v>
      </c>
      <c r="V4918" s="65">
        <f t="shared" si="2398"/>
        <v>0.97030115162804154</v>
      </c>
      <c r="W4918" s="65">
        <f t="shared" si="2399"/>
        <v>0.9838709677419355</v>
      </c>
      <c r="X4918" s="61">
        <f t="shared" si="2387"/>
        <v>-6.9013112491373117E-3</v>
      </c>
      <c r="Y4918" s="66">
        <f t="shared" si="2400"/>
        <v>2.9350104821802806E-3</v>
      </c>
      <c r="Z4918" s="61">
        <f t="shared" si="2401"/>
        <v>-8.0142799897994484E-4</v>
      </c>
      <c r="AA4918" s="67">
        <f t="shared" si="2402"/>
        <v>14.447894736842105</v>
      </c>
      <c r="AB4918" s="68">
        <f t="shared" si="2403"/>
        <v>-1.0245901639344286E-2</v>
      </c>
      <c r="AC4918" s="69">
        <f t="shared" si="2404"/>
        <v>-1.3121944204774263E-2</v>
      </c>
      <c r="AD4918" s="70">
        <f>_xlfn.PERCENTILE.EXC(AC4918:$AC$5675,0.5)</f>
        <v>7.7645329839510419E-2</v>
      </c>
      <c r="AE4918" s="70">
        <f>_xlfn.PERCENTILE.EXC($AC4918:AC$5675,0.35)</f>
        <v>4.7408686976687278E-2</v>
      </c>
      <c r="AF4918" s="71">
        <f t="shared" si="2393"/>
        <v>3.5885237202548458E-2</v>
      </c>
      <c r="AG4918" s="70">
        <f t="shared" si="2394"/>
        <v>-0.14319282056257557</v>
      </c>
      <c r="AH4918" s="70">
        <f t="shared" si="2395"/>
        <v>-0.19694487435346855</v>
      </c>
      <c r="AI4918" s="61" t="str">
        <f t="shared" si="2390"/>
        <v>Safety</v>
      </c>
      <c r="AJ4918" s="68" t="str">
        <f t="shared" si="2391"/>
        <v>Safety</v>
      </c>
      <c r="AK4918" s="72"/>
      <c r="AL4918" s="73"/>
      <c r="AM4918" s="72"/>
      <c r="AN4918" s="73"/>
      <c r="AO4918" s="74"/>
      <c r="AP4918" s="20"/>
      <c r="AQ4918" s="74"/>
      <c r="AR4918" s="20"/>
      <c r="AS4918" s="74"/>
      <c r="AT4918" s="20"/>
      <c r="AU4918" s="74" t="str">
        <f t="shared" si="2405"/>
        <v>00635U</v>
      </c>
      <c r="AV4918" s="20">
        <f t="shared" si="2388"/>
        <v>0</v>
      </c>
      <c r="AW4918" s="74" t="str">
        <f t="shared" si="2406"/>
        <v>00635U</v>
      </c>
      <c r="AX4918" s="20">
        <f t="shared" si="2407"/>
        <v>0</v>
      </c>
      <c r="AY4918" s="20">
        <f t="shared" si="2389"/>
        <v>1</v>
      </c>
      <c r="AZ4918" s="116">
        <v>39174</v>
      </c>
      <c r="BA4918" s="116"/>
      <c r="BB4918" s="20"/>
      <c r="BC4918" s="20"/>
      <c r="BD4918" s="76"/>
      <c r="BE4918" s="77"/>
      <c r="BF4918" s="77"/>
    </row>
    <row r="4919" spans="1:58" s="23" customFormat="1" ht="15.75" customHeight="1" x14ac:dyDescent="0.4">
      <c r="A4919" s="116">
        <v>39170</v>
      </c>
      <c r="B4919" s="112">
        <v>14.6</v>
      </c>
      <c r="C4919" s="112">
        <v>14.55</v>
      </c>
      <c r="D4919" s="112">
        <v>14.48</v>
      </c>
      <c r="E4919" s="112">
        <v>14.29</v>
      </c>
      <c r="F4919" s="112">
        <v>14.33</v>
      </c>
      <c r="G4919" s="112">
        <v>14.43</v>
      </c>
      <c r="H4919" s="113">
        <v>14.417</v>
      </c>
      <c r="I4919" s="90">
        <f t="shared" si="2408"/>
        <v>14.581578947368421</v>
      </c>
      <c r="J4919" s="90">
        <f t="shared" si="2409"/>
        <v>14.524210526315789</v>
      </c>
      <c r="K4919" s="114">
        <v>12</v>
      </c>
      <c r="L4919" s="115">
        <v>5.2631578947368418E-2</v>
      </c>
      <c r="M4919" s="11"/>
      <c r="N4919" s="90">
        <v>15.14</v>
      </c>
      <c r="O4919" s="90">
        <v>15.37</v>
      </c>
      <c r="P4919" s="90">
        <v>15.144134307071397</v>
      </c>
      <c r="Q4919" s="90">
        <v>14.93</v>
      </c>
      <c r="R4919" s="63">
        <f t="shared" si="2397"/>
        <v>15.374134307071394</v>
      </c>
      <c r="S4919" s="64">
        <f t="shared" si="2396"/>
        <v>1.0680907877169568E-2</v>
      </c>
      <c r="T4919" s="65"/>
      <c r="U4919" s="65">
        <f t="shared" si="2392"/>
        <v>0.98503578399479519</v>
      </c>
      <c r="V4919" s="65">
        <f t="shared" si="2398"/>
        <v>0.99972700274657056</v>
      </c>
      <c r="W4919" s="65">
        <f t="shared" si="2399"/>
        <v>1.014065639651708</v>
      </c>
      <c r="X4919" s="61">
        <f t="shared" si="2387"/>
        <v>-3.4246575342465023E-3</v>
      </c>
      <c r="Y4919" s="66">
        <f t="shared" si="2400"/>
        <v>8.8873337998600886E-3</v>
      </c>
      <c r="Z4919" s="61">
        <f t="shared" si="2401"/>
        <v>-3.9343078866630379E-3</v>
      </c>
      <c r="AA4919" s="67">
        <f t="shared" si="2402"/>
        <v>14.581578947368421</v>
      </c>
      <c r="AB4919" s="68">
        <f t="shared" si="2403"/>
        <v>-3.5667107001321065E-2</v>
      </c>
      <c r="AC4919" s="69">
        <f t="shared" si="2404"/>
        <v>-3.6883821177779393E-2</v>
      </c>
      <c r="AD4919" s="70">
        <f>_xlfn.PERCENTILE.EXC(AC4919:$AC$5675,0.5)</f>
        <v>7.7922934811295863E-2</v>
      </c>
      <c r="AE4919" s="70">
        <f>_xlfn.PERCENTILE.EXC($AC4919:AC$5675,0.35)</f>
        <v>4.7879036285073631E-2</v>
      </c>
      <c r="AF4919" s="71">
        <f t="shared" si="2393"/>
        <v>3.5898775606303647E-2</v>
      </c>
      <c r="AG4919" s="70">
        <f t="shared" si="2394"/>
        <v>-0.14328746641550411</v>
      </c>
      <c r="AH4919" s="70">
        <f t="shared" si="2395"/>
        <v>-0.19694966238577999</v>
      </c>
      <c r="AI4919" s="61" t="str">
        <f t="shared" si="2390"/>
        <v>Safety</v>
      </c>
      <c r="AJ4919" s="68" t="str">
        <f t="shared" si="2391"/>
        <v>Safety</v>
      </c>
      <c r="AK4919" s="72"/>
      <c r="AL4919" s="73"/>
      <c r="AM4919" s="72"/>
      <c r="AN4919" s="73"/>
      <c r="AO4919" s="74"/>
      <c r="AP4919" s="20"/>
      <c r="AQ4919" s="74"/>
      <c r="AR4919" s="20"/>
      <c r="AS4919" s="74"/>
      <c r="AT4919" s="20"/>
      <c r="AU4919" s="74" t="str">
        <f t="shared" si="2405"/>
        <v>00635U</v>
      </c>
      <c r="AV4919" s="20">
        <f t="shared" si="2388"/>
        <v>0</v>
      </c>
      <c r="AW4919" s="74" t="str">
        <f t="shared" si="2406"/>
        <v>00635U</v>
      </c>
      <c r="AX4919" s="20">
        <f t="shared" si="2407"/>
        <v>0</v>
      </c>
      <c r="AY4919" s="20">
        <f t="shared" si="2389"/>
        <v>1</v>
      </c>
      <c r="AZ4919" s="116">
        <v>39171</v>
      </c>
      <c r="BA4919" s="116"/>
      <c r="BB4919" s="20"/>
      <c r="BC4919" s="20"/>
      <c r="BD4919" s="76"/>
      <c r="BE4919" s="77"/>
      <c r="BF4919" s="77"/>
    </row>
    <row r="4920" spans="1:58" s="23" customFormat="1" ht="15.75" customHeight="1" x14ac:dyDescent="0.4">
      <c r="A4920" s="116">
        <v>39169</v>
      </c>
      <c r="B4920" s="112">
        <v>14.72</v>
      </c>
      <c r="C4920" s="112">
        <v>14.59</v>
      </c>
      <c r="D4920" s="112">
        <v>14.39</v>
      </c>
      <c r="E4920" s="112">
        <v>14.29</v>
      </c>
      <c r="F4920" s="112">
        <v>14.42</v>
      </c>
      <c r="G4920" s="112">
        <v>14.46</v>
      </c>
      <c r="H4920" s="113">
        <v>14.5</v>
      </c>
      <c r="I4920" s="90">
        <f t="shared" si="2408"/>
        <v>14.678947368421053</v>
      </c>
      <c r="J4920" s="90">
        <f t="shared" si="2409"/>
        <v>14.526842105263158</v>
      </c>
      <c r="K4920" s="114">
        <v>13</v>
      </c>
      <c r="L4920" s="115">
        <v>5.2631578947368418E-2</v>
      </c>
      <c r="M4920" s="11"/>
      <c r="N4920" s="90">
        <v>14.98</v>
      </c>
      <c r="O4920" s="90">
        <v>15.21</v>
      </c>
      <c r="P4920" s="90">
        <v>15.112208599737173</v>
      </c>
      <c r="Q4920" s="90">
        <v>14.98</v>
      </c>
      <c r="R4920" s="63">
        <f t="shared" si="2397"/>
        <v>15.342208599737173</v>
      </c>
      <c r="S4920" s="64">
        <f t="shared" si="2396"/>
        <v>0.11127596439169139</v>
      </c>
      <c r="T4920" s="65"/>
      <c r="U4920" s="65">
        <f t="shared" si="2392"/>
        <v>0.98487836949375407</v>
      </c>
      <c r="V4920" s="65">
        <f t="shared" si="2398"/>
        <v>0.99125153687069467</v>
      </c>
      <c r="W4920" s="65">
        <f t="shared" si="2399"/>
        <v>1</v>
      </c>
      <c r="X4920" s="61">
        <f t="shared" si="2387"/>
        <v>-8.8315217391304879E-3</v>
      </c>
      <c r="Y4920" s="66">
        <f t="shared" si="2400"/>
        <v>1.469559132260328E-2</v>
      </c>
      <c r="Z4920" s="61">
        <f t="shared" si="2401"/>
        <v>-1.0362136966654684E-2</v>
      </c>
      <c r="AA4920" s="67">
        <f t="shared" si="2402"/>
        <v>14.678947368421053</v>
      </c>
      <c r="AB4920" s="68">
        <f t="shared" si="2403"/>
        <v>-1.735647530040052E-2</v>
      </c>
      <c r="AC4920" s="69">
        <f t="shared" si="2404"/>
        <v>-2.0096971400463796E-2</v>
      </c>
      <c r="AD4920" s="70">
        <f>_xlfn.PERCENTILE.EXC(AC4920:$AC$5675,0.5)</f>
        <v>7.8177153680157735E-2</v>
      </c>
      <c r="AE4920" s="70">
        <f>_xlfn.PERCENTILE.EXC($AC4920:AC$5675,0.35)</f>
        <v>4.8460272881302141E-2</v>
      </c>
      <c r="AF4920" s="71">
        <f t="shared" si="2393"/>
        <v>3.5926136907973479E-2</v>
      </c>
      <c r="AG4920" s="70">
        <f t="shared" si="2394"/>
        <v>-0.14338211226843267</v>
      </c>
      <c r="AH4920" s="70">
        <f t="shared" si="2395"/>
        <v>-0.19695445041809145</v>
      </c>
      <c r="AI4920" s="61" t="str">
        <f t="shared" si="2390"/>
        <v>Safety</v>
      </c>
      <c r="AJ4920" s="68" t="str">
        <f t="shared" si="2391"/>
        <v>Safety</v>
      </c>
      <c r="AK4920" s="72"/>
      <c r="AL4920" s="73"/>
      <c r="AM4920" s="72"/>
      <c r="AN4920" s="73"/>
      <c r="AO4920" s="74"/>
      <c r="AP4920" s="20"/>
      <c r="AQ4920" s="74"/>
      <c r="AR4920" s="20"/>
      <c r="AS4920" s="74"/>
      <c r="AT4920" s="20"/>
      <c r="AU4920" s="74" t="str">
        <f t="shared" si="2405"/>
        <v>00635U</v>
      </c>
      <c r="AV4920" s="20">
        <f t="shared" si="2388"/>
        <v>0</v>
      </c>
      <c r="AW4920" s="74" t="str">
        <f t="shared" si="2406"/>
        <v>00635U</v>
      </c>
      <c r="AX4920" s="20">
        <f t="shared" si="2407"/>
        <v>0</v>
      </c>
      <c r="AY4920" s="20">
        <f t="shared" si="2389"/>
        <v>1</v>
      </c>
      <c r="AZ4920" s="116">
        <v>39170</v>
      </c>
      <c r="BA4920" s="116"/>
      <c r="BB4920" s="20"/>
      <c r="BC4920" s="20"/>
      <c r="BD4920" s="76"/>
      <c r="BE4920" s="77"/>
      <c r="BF4920" s="77"/>
    </row>
    <row r="4921" spans="1:58" s="23" customFormat="1" ht="15.75" customHeight="1" x14ac:dyDescent="0.4">
      <c r="A4921" s="116">
        <v>39168</v>
      </c>
      <c r="B4921" s="112">
        <v>13.93</v>
      </c>
      <c r="C4921" s="112">
        <v>13.99</v>
      </c>
      <c r="D4921" s="112">
        <v>13.98</v>
      </c>
      <c r="E4921" s="112">
        <v>14.05</v>
      </c>
      <c r="F4921" s="112">
        <v>14.3</v>
      </c>
      <c r="G4921" s="112">
        <v>14.28</v>
      </c>
      <c r="H4921" s="113">
        <v>14.419</v>
      </c>
      <c r="I4921" s="90">
        <f t="shared" si="2408"/>
        <v>13.94578947368421</v>
      </c>
      <c r="J4921" s="90">
        <f t="shared" si="2409"/>
        <v>13.987368421052631</v>
      </c>
      <c r="K4921" s="114">
        <v>14</v>
      </c>
      <c r="L4921" s="115">
        <v>5.2631578947368418E-2</v>
      </c>
      <c r="M4921" s="11"/>
      <c r="N4921" s="90">
        <v>13.48</v>
      </c>
      <c r="O4921" s="90">
        <v>14.19</v>
      </c>
      <c r="P4921" s="90">
        <v>14.407712935756752</v>
      </c>
      <c r="Q4921" s="90">
        <v>14.49</v>
      </c>
      <c r="R4921" s="63">
        <f t="shared" si="2397"/>
        <v>15.117712935756753</v>
      </c>
      <c r="S4921" s="64">
        <f t="shared" si="2396"/>
        <v>2.4316109422492422E-2</v>
      </c>
      <c r="T4921" s="65"/>
      <c r="U4921" s="65">
        <f t="shared" si="2392"/>
        <v>0.94996476391825235</v>
      </c>
      <c r="V4921" s="65">
        <f t="shared" si="2398"/>
        <v>0.9356099791900786</v>
      </c>
      <c r="W4921" s="65">
        <f t="shared" si="2399"/>
        <v>0.9302967563837129</v>
      </c>
      <c r="X4921" s="61">
        <f t="shared" si="2387"/>
        <v>4.3072505384063528E-3</v>
      </c>
      <c r="Y4921" s="66">
        <f t="shared" si="2400"/>
        <v>2.626334519572952E-2</v>
      </c>
      <c r="Z4921" s="61">
        <f t="shared" si="2401"/>
        <v>2.9814696003321369E-3</v>
      </c>
      <c r="AA4921" s="67">
        <f t="shared" si="2402"/>
        <v>13.945789473684211</v>
      </c>
      <c r="AB4921" s="68">
        <f t="shared" si="2403"/>
        <v>3.3382789317507364E-2</v>
      </c>
      <c r="AC4921" s="69">
        <f t="shared" si="2404"/>
        <v>3.4554115258472622E-2</v>
      </c>
      <c r="AD4921" s="70">
        <f>_xlfn.PERCENTILE.EXC(AC4921:$AC$5675,0.5)</f>
        <v>7.8431372549019593E-2</v>
      </c>
      <c r="AE4921" s="70">
        <f>_xlfn.PERCENTILE.EXC($AC4921:AC$5675,0.35)</f>
        <v>4.8775271592396328E-2</v>
      </c>
      <c r="AF4921" s="71">
        <f t="shared" si="2393"/>
        <v>3.5934350233692264E-2</v>
      </c>
      <c r="AG4921" s="70">
        <f t="shared" si="2394"/>
        <v>-0.14347675812136121</v>
      </c>
      <c r="AH4921" s="70">
        <f t="shared" si="2395"/>
        <v>-0.19695923845040289</v>
      </c>
      <c r="AI4921" s="61" t="str">
        <f t="shared" si="2390"/>
        <v>Safety</v>
      </c>
      <c r="AJ4921" s="68" t="str">
        <f t="shared" si="2391"/>
        <v>Safety</v>
      </c>
      <c r="AK4921" s="72"/>
      <c r="AL4921" s="73"/>
      <c r="AM4921" s="72"/>
      <c r="AN4921" s="73"/>
      <c r="AO4921" s="74"/>
      <c r="AP4921" s="20"/>
      <c r="AQ4921" s="74"/>
      <c r="AR4921" s="20"/>
      <c r="AS4921" s="74"/>
      <c r="AT4921" s="20"/>
      <c r="AU4921" s="74" t="str">
        <f t="shared" si="2405"/>
        <v>00635U</v>
      </c>
      <c r="AV4921" s="20">
        <f t="shared" si="2388"/>
        <v>0</v>
      </c>
      <c r="AW4921" s="74" t="str">
        <f t="shared" si="2406"/>
        <v>00635U</v>
      </c>
      <c r="AX4921" s="20">
        <f t="shared" si="2407"/>
        <v>0</v>
      </c>
      <c r="AY4921" s="20">
        <f t="shared" si="2389"/>
        <v>1</v>
      </c>
      <c r="AZ4921" s="116">
        <v>39169</v>
      </c>
      <c r="BA4921" s="116"/>
      <c r="BB4921" s="20"/>
      <c r="BC4921" s="20"/>
      <c r="BD4921" s="76"/>
      <c r="BE4921" s="77"/>
      <c r="BF4921" s="77"/>
    </row>
    <row r="4922" spans="1:58" s="23" customFormat="1" ht="15.75" customHeight="1" x14ac:dyDescent="0.4">
      <c r="A4922" s="116">
        <v>39167</v>
      </c>
      <c r="B4922" s="112">
        <v>13.38</v>
      </c>
      <c r="C4922" s="112">
        <v>13.79</v>
      </c>
      <c r="D4922" s="112">
        <v>13.86</v>
      </c>
      <c r="E4922" s="112">
        <v>13.95</v>
      </c>
      <c r="F4922" s="112">
        <v>14.19</v>
      </c>
      <c r="G4922" s="112">
        <v>14.25</v>
      </c>
      <c r="H4922" s="113">
        <v>14.38</v>
      </c>
      <c r="I4922" s="90">
        <f t="shared" si="2408"/>
        <v>13.466315789473684</v>
      </c>
      <c r="J4922" s="90">
        <f t="shared" si="2409"/>
        <v>13.804736842105262</v>
      </c>
      <c r="K4922" s="114">
        <v>15</v>
      </c>
      <c r="L4922" s="115">
        <v>5.2631578947368418E-2</v>
      </c>
      <c r="M4922" s="11"/>
      <c r="N4922" s="90">
        <v>13.16</v>
      </c>
      <c r="O4922" s="90">
        <v>13.9</v>
      </c>
      <c r="P4922" s="90">
        <v>14.188231988013536</v>
      </c>
      <c r="Q4922" s="90">
        <v>14.37</v>
      </c>
      <c r="R4922" s="63">
        <f t="shared" si="2397"/>
        <v>14.928231988013536</v>
      </c>
      <c r="S4922" s="64">
        <f t="shared" si="2396"/>
        <v>1.6216216216216283E-2</v>
      </c>
      <c r="T4922" s="65"/>
      <c r="U4922" s="65">
        <f t="shared" si="2392"/>
        <v>0.94676258992805751</v>
      </c>
      <c r="V4922" s="65">
        <f t="shared" si="2398"/>
        <v>0.92752923768921991</v>
      </c>
      <c r="W4922" s="65">
        <f t="shared" si="2399"/>
        <v>0.91579679888656929</v>
      </c>
      <c r="X4922" s="61">
        <f t="shared" si="2387"/>
        <v>3.0642750373691952E-2</v>
      </c>
      <c r="Y4922" s="66">
        <f t="shared" si="2400"/>
        <v>3.0824372759856739E-2</v>
      </c>
      <c r="Z4922" s="61">
        <f t="shared" si="2401"/>
        <v>2.513093097787843E-2</v>
      </c>
      <c r="AA4922" s="67">
        <f t="shared" si="2402"/>
        <v>13.466315789473684</v>
      </c>
      <c r="AB4922" s="68">
        <f t="shared" si="2403"/>
        <v>1.6717325227963573E-2</v>
      </c>
      <c r="AC4922" s="69">
        <f t="shared" si="2404"/>
        <v>2.3276275795872669E-2</v>
      </c>
      <c r="AD4922" s="70">
        <f>_xlfn.PERCENTILE.EXC(AC4922:$AC$5675,0.5)</f>
        <v>7.8467008026775711E-2</v>
      </c>
      <c r="AE4922" s="70">
        <f>_xlfn.PERCENTILE.EXC($AC4922:AC$5675,0.35)</f>
        <v>4.9024509008436919E-2</v>
      </c>
      <c r="AF4922" s="71">
        <f t="shared" si="2393"/>
        <v>3.5959051724137922E-2</v>
      </c>
      <c r="AG4922" s="70">
        <f t="shared" si="2394"/>
        <v>-0.14357140397428975</v>
      </c>
      <c r="AH4922" s="70">
        <f t="shared" si="2395"/>
        <v>-0.19696402648271433</v>
      </c>
      <c r="AI4922" s="61" t="str">
        <f t="shared" si="2390"/>
        <v>Safety</v>
      </c>
      <c r="AJ4922" s="68" t="str">
        <f t="shared" si="2391"/>
        <v>Safety</v>
      </c>
      <c r="AK4922" s="72"/>
      <c r="AL4922" s="73"/>
      <c r="AM4922" s="72"/>
      <c r="AN4922" s="73"/>
      <c r="AO4922" s="74"/>
      <c r="AP4922" s="20"/>
      <c r="AQ4922" s="74"/>
      <c r="AR4922" s="20"/>
      <c r="AS4922" s="74"/>
      <c r="AT4922" s="20"/>
      <c r="AU4922" s="74" t="str">
        <f t="shared" si="2405"/>
        <v>00635U</v>
      </c>
      <c r="AV4922" s="20">
        <f t="shared" si="2388"/>
        <v>0</v>
      </c>
      <c r="AW4922" s="74" t="str">
        <f t="shared" si="2406"/>
        <v>00635U</v>
      </c>
      <c r="AX4922" s="20">
        <f t="shared" si="2407"/>
        <v>0</v>
      </c>
      <c r="AY4922" s="20">
        <f t="shared" si="2389"/>
        <v>1</v>
      </c>
      <c r="AZ4922" s="116">
        <v>39168</v>
      </c>
      <c r="BA4922" s="116"/>
      <c r="BB4922" s="20"/>
      <c r="BC4922" s="20"/>
      <c r="BD4922" s="76"/>
      <c r="BE4922" s="77"/>
      <c r="BF4922" s="77"/>
    </row>
    <row r="4923" spans="1:58" s="23" customFormat="1" ht="15.75" customHeight="1" x14ac:dyDescent="0.4">
      <c r="A4923" s="116">
        <v>39164</v>
      </c>
      <c r="B4923" s="112">
        <v>13.33</v>
      </c>
      <c r="C4923" s="112">
        <v>13.87</v>
      </c>
      <c r="D4923" s="112">
        <v>13.87</v>
      </c>
      <c r="E4923" s="112">
        <v>14</v>
      </c>
      <c r="F4923" s="112">
        <v>14.17</v>
      </c>
      <c r="G4923" s="112">
        <v>14.275</v>
      </c>
      <c r="H4923" s="113">
        <v>14.384</v>
      </c>
      <c r="I4923" s="90">
        <f t="shared" si="2408"/>
        <v>13.415263157894737</v>
      </c>
      <c r="J4923" s="90">
        <f t="shared" si="2409"/>
        <v>13.87</v>
      </c>
      <c r="K4923" s="114">
        <v>16</v>
      </c>
      <c r="L4923" s="115">
        <v>5.2631578947368418E-2</v>
      </c>
      <c r="M4923" s="11"/>
      <c r="N4923" s="90">
        <v>12.95</v>
      </c>
      <c r="O4923" s="90">
        <v>13.71</v>
      </c>
      <c r="P4923" s="90">
        <v>14.081962817380733</v>
      </c>
      <c r="Q4923" s="90">
        <v>14.21</v>
      </c>
      <c r="R4923" s="63">
        <f t="shared" si="2397"/>
        <v>14.841962817380736</v>
      </c>
      <c r="S4923" s="64">
        <f t="shared" si="2396"/>
        <v>1.5467904098994257E-3</v>
      </c>
      <c r="T4923" s="65"/>
      <c r="U4923" s="65">
        <f t="shared" si="2392"/>
        <v>0.94456601021152431</v>
      </c>
      <c r="V4923" s="65">
        <f t="shared" si="2398"/>
        <v>0.91961611942451638</v>
      </c>
      <c r="W4923" s="65">
        <f t="shared" si="2399"/>
        <v>0.91133004926108363</v>
      </c>
      <c r="X4923" s="61">
        <f t="shared" ref="X4923:X4986" si="2410">(C4923-B4923)/B4923</f>
        <v>4.0510127531882906E-2</v>
      </c>
      <c r="Y4923" s="66">
        <f t="shared" si="2400"/>
        <v>2.7428571428571451E-2</v>
      </c>
      <c r="Z4923" s="61">
        <f t="shared" si="2401"/>
        <v>3.3896975165757723E-2</v>
      </c>
      <c r="AA4923" s="67">
        <f t="shared" si="2402"/>
        <v>13.415263157894735</v>
      </c>
      <c r="AB4923" s="68">
        <f t="shared" si="2403"/>
        <v>2.9343629343629406E-2</v>
      </c>
      <c r="AC4923" s="69">
        <f t="shared" si="2404"/>
        <v>3.5927656980288471E-2</v>
      </c>
      <c r="AD4923" s="70">
        <f>_xlfn.PERCENTILE.EXC(AC4923:$AC$5675,0.5)</f>
        <v>7.850264350453183E-2</v>
      </c>
      <c r="AE4923" s="70">
        <f>_xlfn.PERCENTILE.EXC($AC4923:AC$5675,0.35)</f>
        <v>4.9204026737076266E-2</v>
      </c>
      <c r="AF4923" s="71">
        <f t="shared" si="2393"/>
        <v>3.5992026383902545E-2</v>
      </c>
      <c r="AG4923" s="70">
        <f t="shared" si="2394"/>
        <v>-0.14366604982721828</v>
      </c>
      <c r="AH4923" s="70">
        <f t="shared" si="2395"/>
        <v>-0.19696881451502579</v>
      </c>
      <c r="AI4923" s="61" t="str">
        <f t="shared" si="2390"/>
        <v>Safety</v>
      </c>
      <c r="AJ4923" s="68" t="str">
        <f t="shared" si="2391"/>
        <v>Safety</v>
      </c>
      <c r="AK4923" s="72"/>
      <c r="AL4923" s="73"/>
      <c r="AM4923" s="72"/>
      <c r="AN4923" s="73"/>
      <c r="AO4923" s="74"/>
      <c r="AP4923" s="20"/>
      <c r="AQ4923" s="74"/>
      <c r="AR4923" s="20"/>
      <c r="AS4923" s="74"/>
      <c r="AT4923" s="20"/>
      <c r="AU4923" s="74" t="str">
        <f t="shared" si="2405"/>
        <v>00635U</v>
      </c>
      <c r="AV4923" s="20">
        <f t="shared" si="2388"/>
        <v>0</v>
      </c>
      <c r="AW4923" s="74" t="str">
        <f t="shared" si="2406"/>
        <v>00635U</v>
      </c>
      <c r="AX4923" s="20">
        <f t="shared" si="2407"/>
        <v>0</v>
      </c>
      <c r="AY4923" s="20">
        <f t="shared" si="2389"/>
        <v>1</v>
      </c>
      <c r="AZ4923" s="116">
        <v>39167</v>
      </c>
      <c r="BA4923" s="116"/>
      <c r="BB4923" s="20"/>
      <c r="BC4923" s="20"/>
      <c r="BD4923" s="76"/>
      <c r="BE4923" s="77"/>
      <c r="BF4923" s="77"/>
    </row>
    <row r="4924" spans="1:58" s="23" customFormat="1" ht="15.75" customHeight="1" x14ac:dyDescent="0.4">
      <c r="A4924" s="116">
        <v>39163</v>
      </c>
      <c r="B4924" s="112">
        <v>13.36</v>
      </c>
      <c r="C4924" s="112">
        <v>13.72</v>
      </c>
      <c r="D4924" s="112">
        <v>13.85</v>
      </c>
      <c r="E4924" s="112">
        <v>14.05</v>
      </c>
      <c r="F4924" s="112">
        <v>14.24</v>
      </c>
      <c r="G4924" s="112">
        <v>14.339</v>
      </c>
      <c r="H4924" s="113">
        <v>14.442</v>
      </c>
      <c r="I4924" s="90">
        <f t="shared" si="2408"/>
        <v>13.397894736842105</v>
      </c>
      <c r="J4924" s="90">
        <f t="shared" si="2409"/>
        <v>13.733684210526317</v>
      </c>
      <c r="K4924" s="114">
        <v>17</v>
      </c>
      <c r="L4924" s="115">
        <v>5.2631578947368418E-2</v>
      </c>
      <c r="M4924" s="11"/>
      <c r="N4924" s="90">
        <v>12.93</v>
      </c>
      <c r="O4924" s="90">
        <v>13.57</v>
      </c>
      <c r="P4924" s="90">
        <v>13.958971523748396</v>
      </c>
      <c r="Q4924" s="90">
        <v>14.15</v>
      </c>
      <c r="R4924" s="63">
        <f t="shared" si="2397"/>
        <v>14.598971523748396</v>
      </c>
      <c r="S4924" s="64">
        <f t="shared" si="2396"/>
        <v>6.0705496308449569E-2</v>
      </c>
      <c r="T4924" s="65"/>
      <c r="U4924" s="65">
        <f t="shared" si="2392"/>
        <v>0.95283714075165804</v>
      </c>
      <c r="V4924" s="65">
        <f t="shared" si="2398"/>
        <v>0.92628600738974165</v>
      </c>
      <c r="W4924" s="65">
        <f t="shared" si="2399"/>
        <v>0.91378091872791511</v>
      </c>
      <c r="X4924" s="61">
        <f t="shared" si="2410"/>
        <v>2.6946107784431229E-2</v>
      </c>
      <c r="Y4924" s="66">
        <f t="shared" si="2400"/>
        <v>2.7900355871886082E-2</v>
      </c>
      <c r="Z4924" s="61">
        <f t="shared" si="2401"/>
        <v>2.5062853551225752E-2</v>
      </c>
      <c r="AA4924" s="67">
        <f t="shared" si="2402"/>
        <v>13.397894736842105</v>
      </c>
      <c r="AB4924" s="68">
        <f t="shared" si="2403"/>
        <v>3.3255993812838336E-2</v>
      </c>
      <c r="AC4924" s="69">
        <f t="shared" si="2404"/>
        <v>3.6186754589489938E-2</v>
      </c>
      <c r="AD4924" s="70">
        <f>_xlfn.PERCENTILE.EXC(AC4924:$AC$5675,0.5)</f>
        <v>7.8583860488857099E-2</v>
      </c>
      <c r="AE4924" s="70">
        <f>_xlfn.PERCENTILE.EXC($AC4924:AC$5675,0.35)</f>
        <v>4.925939220915565E-2</v>
      </c>
      <c r="AF4924" s="71">
        <f t="shared" si="2393"/>
        <v>3.5995908825248384E-2</v>
      </c>
      <c r="AG4924" s="70">
        <f t="shared" si="2394"/>
        <v>-0.14376069568014682</v>
      </c>
      <c r="AH4924" s="70">
        <f t="shared" si="2395"/>
        <v>-0.19697360254733723</v>
      </c>
      <c r="AI4924" s="61" t="str">
        <f t="shared" si="2390"/>
        <v>Safety</v>
      </c>
      <c r="AJ4924" s="68" t="str">
        <f t="shared" si="2391"/>
        <v>Short VOL</v>
      </c>
      <c r="AK4924" s="72"/>
      <c r="AL4924" s="73"/>
      <c r="AM4924" s="72"/>
      <c r="AN4924" s="73"/>
      <c r="AO4924" s="74"/>
      <c r="AP4924" s="20"/>
      <c r="AQ4924" s="74"/>
      <c r="AR4924" s="20"/>
      <c r="AS4924" s="74"/>
      <c r="AT4924" s="20"/>
      <c r="AU4924" s="74" t="str">
        <f t="shared" si="2405"/>
        <v>00631L</v>
      </c>
      <c r="AV4924" s="20">
        <f t="shared" si="2388"/>
        <v>1</v>
      </c>
      <c r="AW4924" s="74" t="str">
        <f t="shared" si="2406"/>
        <v>00635U</v>
      </c>
      <c r="AX4924" s="20">
        <f t="shared" si="2407"/>
        <v>0</v>
      </c>
      <c r="AY4924" s="20">
        <f t="shared" si="2389"/>
        <v>1</v>
      </c>
      <c r="AZ4924" s="116">
        <v>39164</v>
      </c>
      <c r="BA4924" s="116"/>
      <c r="BB4924" s="20"/>
      <c r="BC4924" s="20"/>
      <c r="BD4924" s="76"/>
      <c r="BE4924" s="77"/>
      <c r="BF4924" s="77"/>
    </row>
    <row r="4925" spans="1:58" s="23" customFormat="1" ht="15.75" customHeight="1" x14ac:dyDescent="0.4">
      <c r="A4925" s="116">
        <v>39162</v>
      </c>
      <c r="B4925" s="112">
        <v>13.28</v>
      </c>
      <c r="C4925" s="112">
        <v>13.6</v>
      </c>
      <c r="D4925" s="112">
        <v>13.81</v>
      </c>
      <c r="E4925" s="112">
        <v>14.17</v>
      </c>
      <c r="F4925" s="112">
        <v>14.27</v>
      </c>
      <c r="G4925" s="112">
        <v>14.353999999999999</v>
      </c>
      <c r="H4925" s="113">
        <v>14.441000000000001</v>
      </c>
      <c r="I4925" s="90">
        <f t="shared" si="2408"/>
        <v>13.296842105263158</v>
      </c>
      <c r="J4925" s="90">
        <f t="shared" si="2409"/>
        <v>13.611052631578946</v>
      </c>
      <c r="K4925" s="114">
        <v>18</v>
      </c>
      <c r="L4925" s="115">
        <v>5.2631578947368418E-2</v>
      </c>
      <c r="M4925" s="11"/>
      <c r="N4925" s="90">
        <v>12.19</v>
      </c>
      <c r="O4925" s="90">
        <v>13.17</v>
      </c>
      <c r="P4925" s="90">
        <v>13.649998188300271</v>
      </c>
      <c r="Q4925" s="90">
        <v>14.03</v>
      </c>
      <c r="R4925" s="63">
        <f t="shared" si="2397"/>
        <v>14.629998188300272</v>
      </c>
      <c r="S4925" s="64">
        <f t="shared" si="2396"/>
        <v>-8.1386586284853055E-2</v>
      </c>
      <c r="T4925" s="65"/>
      <c r="U4925" s="65">
        <f t="shared" si="2392"/>
        <v>0.92558845861807137</v>
      </c>
      <c r="V4925" s="65">
        <f t="shared" si="2398"/>
        <v>0.89304041156930924</v>
      </c>
      <c r="W4925" s="65">
        <f t="shared" si="2399"/>
        <v>0.86885245901639341</v>
      </c>
      <c r="X4925" s="61">
        <f t="shared" si="2410"/>
        <v>2.4096385542168697E-2</v>
      </c>
      <c r="Y4925" s="66">
        <f t="shared" si="2400"/>
        <v>1.9124911785462301E-2</v>
      </c>
      <c r="Z4925" s="61">
        <f t="shared" si="2401"/>
        <v>2.3630462317922655E-2</v>
      </c>
      <c r="AA4925" s="67">
        <f t="shared" si="2402"/>
        <v>13.296842105263156</v>
      </c>
      <c r="AB4925" s="68">
        <f t="shared" si="2403"/>
        <v>8.9417555373256755E-2</v>
      </c>
      <c r="AC4925" s="69">
        <f t="shared" si="2404"/>
        <v>9.0799188290660929E-2</v>
      </c>
      <c r="AD4925" s="70">
        <f>_xlfn.PERCENTILE.EXC(AC4925:$AC$5675,0.5)</f>
        <v>7.8665077473182368E-2</v>
      </c>
      <c r="AE4925" s="70">
        <f>_xlfn.PERCENTILE.EXC($AC4925:AC$5675,0.35)</f>
        <v>4.9340786032212286E-2</v>
      </c>
      <c r="AF4925" s="71">
        <f t="shared" si="2393"/>
        <v>3.5994398986947229E-2</v>
      </c>
      <c r="AG4925" s="70">
        <f t="shared" si="2394"/>
        <v>-0.14385534153307536</v>
      </c>
      <c r="AH4925" s="70">
        <f t="shared" si="2395"/>
        <v>-0.19697839057964867</v>
      </c>
      <c r="AI4925" s="61" t="str">
        <f t="shared" si="2390"/>
        <v>Short VOL</v>
      </c>
      <c r="AJ4925" s="68" t="str">
        <f t="shared" si="2391"/>
        <v>Short VOL</v>
      </c>
      <c r="AK4925" s="72"/>
      <c r="AL4925" s="73"/>
      <c r="AM4925" s="72"/>
      <c r="AN4925" s="73"/>
      <c r="AO4925" s="74"/>
      <c r="AP4925" s="20"/>
      <c r="AQ4925" s="74"/>
      <c r="AR4925" s="20"/>
      <c r="AS4925" s="74"/>
      <c r="AT4925" s="20"/>
      <c r="AU4925" s="74" t="str">
        <f t="shared" si="2405"/>
        <v>00631L</v>
      </c>
      <c r="AV4925" s="20">
        <f t="shared" si="2388"/>
        <v>1</v>
      </c>
      <c r="AW4925" s="74" t="str">
        <f t="shared" si="2406"/>
        <v>00631L</v>
      </c>
      <c r="AX4925" s="20">
        <f t="shared" si="2407"/>
        <v>1</v>
      </c>
      <c r="AY4925" s="20">
        <f t="shared" si="2389"/>
        <v>1</v>
      </c>
      <c r="AZ4925" s="116">
        <v>39163</v>
      </c>
      <c r="BA4925" s="116"/>
      <c r="BB4925" s="20"/>
      <c r="BC4925" s="20"/>
      <c r="BD4925" s="76"/>
      <c r="BE4925" s="77"/>
      <c r="BF4925" s="77"/>
    </row>
    <row r="4926" spans="1:58" s="23" customFormat="1" ht="15.75" customHeight="1" x14ac:dyDescent="0.4">
      <c r="A4926" s="116">
        <v>39161</v>
      </c>
      <c r="B4926" s="112">
        <v>13.06</v>
      </c>
      <c r="C4926" s="112">
        <v>14.38</v>
      </c>
      <c r="D4926" s="112">
        <v>14.46</v>
      </c>
      <c r="E4926" s="112">
        <v>14.86</v>
      </c>
      <c r="F4926" s="112">
        <v>14.73</v>
      </c>
      <c r="G4926" s="112">
        <v>14.56</v>
      </c>
      <c r="H4926" s="113">
        <v>14.608000000000001</v>
      </c>
      <c r="I4926" s="90">
        <f t="shared" si="2408"/>
        <v>14.38</v>
      </c>
      <c r="J4926" s="90">
        <f t="shared" si="2409"/>
        <v>14.46</v>
      </c>
      <c r="K4926" s="114">
        <v>0</v>
      </c>
      <c r="L4926" s="115">
        <v>4.1666666666666664E-2</v>
      </c>
      <c r="M4926" s="11"/>
      <c r="N4926" s="90">
        <v>13.27</v>
      </c>
      <c r="O4926" s="90">
        <v>14.46</v>
      </c>
      <c r="P4926" s="90">
        <v>14.641147842113689</v>
      </c>
      <c r="Q4926" s="90">
        <v>14.76</v>
      </c>
      <c r="R4926" s="63">
        <f t="shared" si="2397"/>
        <v>15.83114784211369</v>
      </c>
      <c r="S4926" s="64">
        <f t="shared" si="2396"/>
        <v>-9.0472926662097344E-2</v>
      </c>
      <c r="T4926" s="65"/>
      <c r="U4926" s="65">
        <f t="shared" si="2392"/>
        <v>0.91770401106500687</v>
      </c>
      <c r="V4926" s="65">
        <f t="shared" si="2398"/>
        <v>0.9063497031175568</v>
      </c>
      <c r="W4926" s="65">
        <f t="shared" si="2399"/>
        <v>0.89905149051490518</v>
      </c>
      <c r="X4926" s="61">
        <f t="shared" si="2410"/>
        <v>0.10107197549770293</v>
      </c>
      <c r="Y4926" s="66">
        <f t="shared" si="2400"/>
        <v>-1.6958277254374085E-2</v>
      </c>
      <c r="Z4926" s="61">
        <f t="shared" si="2401"/>
        <v>5.5632823365785863E-3</v>
      </c>
      <c r="AA4926" s="67">
        <f t="shared" si="2402"/>
        <v>14.38</v>
      </c>
      <c r="AB4926" s="68">
        <f t="shared" si="2403"/>
        <v>-1.5825169555388024E-2</v>
      </c>
      <c r="AC4926" s="69">
        <f t="shared" si="2404"/>
        <v>8.3647324792765737E-2</v>
      </c>
      <c r="AD4926" s="70">
        <f>_xlfn.PERCENTILE.EXC(AC4926:$AC$5675,0.5)</f>
        <v>7.8583860488857099E-2</v>
      </c>
      <c r="AE4926" s="70">
        <f>_xlfn.PERCENTILE.EXC($AC4926:AC$5675,0.35)</f>
        <v>4.9274527132781659E-2</v>
      </c>
      <c r="AF4926" s="71">
        <f t="shared" si="2393"/>
        <v>3.5992889148646068E-2</v>
      </c>
      <c r="AG4926" s="70">
        <f t="shared" si="2394"/>
        <v>-0.14394998738600392</v>
      </c>
      <c r="AH4926" s="70">
        <f t="shared" si="2395"/>
        <v>-0.19698317861196013</v>
      </c>
      <c r="AI4926" s="61" t="str">
        <f t="shared" si="2390"/>
        <v>Short VOL</v>
      </c>
      <c r="AJ4926" s="68" t="str">
        <f t="shared" si="2391"/>
        <v>Short VOL</v>
      </c>
      <c r="AK4926" s="72"/>
      <c r="AL4926" s="73"/>
      <c r="AM4926" s="72"/>
      <c r="AN4926" s="73"/>
      <c r="AO4926" s="74"/>
      <c r="AP4926" s="20"/>
      <c r="AQ4926" s="74"/>
      <c r="AR4926" s="20"/>
      <c r="AS4926" s="74"/>
      <c r="AT4926" s="20"/>
      <c r="AU4926" s="74" t="str">
        <f t="shared" si="2405"/>
        <v>00631L</v>
      </c>
      <c r="AV4926" s="20">
        <f t="shared" si="2388"/>
        <v>1</v>
      </c>
      <c r="AW4926" s="74" t="str">
        <f t="shared" si="2406"/>
        <v>00631L</v>
      </c>
      <c r="AX4926" s="20">
        <f t="shared" si="2407"/>
        <v>1</v>
      </c>
      <c r="AY4926" s="20">
        <f t="shared" si="2389"/>
        <v>1</v>
      </c>
      <c r="AZ4926" s="116">
        <v>39162</v>
      </c>
      <c r="BA4926" s="116"/>
      <c r="BB4926" s="20"/>
      <c r="BC4926" s="20"/>
      <c r="BD4926" s="76"/>
      <c r="BE4926" s="77"/>
      <c r="BF4926" s="77"/>
    </row>
    <row r="4927" spans="1:58" s="23" customFormat="1" ht="15.75" customHeight="1" x14ac:dyDescent="0.4">
      <c r="A4927" s="116">
        <v>39160</v>
      </c>
      <c r="B4927" s="112">
        <v>14.32</v>
      </c>
      <c r="C4927" s="112">
        <v>14.89</v>
      </c>
      <c r="D4927" s="112">
        <v>14.69</v>
      </c>
      <c r="E4927" s="112">
        <v>14.67</v>
      </c>
      <c r="F4927" s="112">
        <v>14.56</v>
      </c>
      <c r="G4927" s="112">
        <v>14.66</v>
      </c>
      <c r="H4927" s="113">
        <v>14.708</v>
      </c>
      <c r="I4927" s="90">
        <f t="shared" si="2408"/>
        <v>14.866250000000001</v>
      </c>
      <c r="J4927" s="90">
        <f t="shared" si="2409"/>
        <v>14.698333333333332</v>
      </c>
      <c r="K4927" s="114">
        <v>1</v>
      </c>
      <c r="L4927" s="115">
        <v>4.1666666666666664E-2</v>
      </c>
      <c r="M4927" s="11"/>
      <c r="N4927" s="90">
        <v>14.59</v>
      </c>
      <c r="O4927" s="90">
        <v>15.21</v>
      </c>
      <c r="P4927" s="90">
        <v>15.14299740827418</v>
      </c>
      <c r="Q4927" s="90">
        <v>15.12</v>
      </c>
      <c r="R4927" s="63">
        <f t="shared" si="2397"/>
        <v>15.762997408274181</v>
      </c>
      <c r="S4927" s="64">
        <f t="shared" si="2396"/>
        <v>-0.13103037522334721</v>
      </c>
      <c r="T4927" s="65"/>
      <c r="U4927" s="65">
        <f t="shared" si="2392"/>
        <v>0.95923734385272841</v>
      </c>
      <c r="V4927" s="65">
        <f t="shared" si="2398"/>
        <v>0.96348164148981363</v>
      </c>
      <c r="W4927" s="65">
        <f t="shared" si="2399"/>
        <v>0.96494708994709</v>
      </c>
      <c r="X4927" s="61">
        <f t="shared" si="2410"/>
        <v>3.9804469273743037E-2</v>
      </c>
      <c r="Y4927" s="66">
        <f t="shared" si="2400"/>
        <v>2.5903203817314422E-3</v>
      </c>
      <c r="Z4927" s="61">
        <f t="shared" si="2401"/>
        <v>-1.1295159617702413E-2</v>
      </c>
      <c r="AA4927" s="67">
        <f t="shared" si="2402"/>
        <v>14.866250000000001</v>
      </c>
      <c r="AB4927" s="68">
        <f t="shared" si="2403"/>
        <v>-1.8505825908156241E-2</v>
      </c>
      <c r="AC4927" s="69">
        <f t="shared" si="2404"/>
        <v>1.8934201507882178E-2</v>
      </c>
      <c r="AD4927" s="70">
        <f>_xlfn.PERCENTILE.EXC(AC4927:$AC$5675,0.5)</f>
        <v>7.850264350453183E-2</v>
      </c>
      <c r="AE4927" s="70">
        <f>_xlfn.PERCENTILE.EXC($AC4927:AC$5675,0.35)</f>
        <v>4.9256869721884651E-2</v>
      </c>
      <c r="AF4927" s="71">
        <f t="shared" si="2393"/>
        <v>3.5991379310344906E-2</v>
      </c>
      <c r="AG4927" s="70">
        <f t="shared" si="2394"/>
        <v>-0.14404463323893246</v>
      </c>
      <c r="AH4927" s="70">
        <f t="shared" si="2395"/>
        <v>-0.19698796664427157</v>
      </c>
      <c r="AI4927" s="61" t="str">
        <f t="shared" si="2390"/>
        <v>Safety</v>
      </c>
      <c r="AJ4927" s="68" t="str">
        <f t="shared" si="2391"/>
        <v>Safety</v>
      </c>
      <c r="AK4927" s="72"/>
      <c r="AL4927" s="73"/>
      <c r="AM4927" s="72"/>
      <c r="AN4927" s="73"/>
      <c r="AO4927" s="74"/>
      <c r="AP4927" s="20"/>
      <c r="AQ4927" s="74"/>
      <c r="AR4927" s="20"/>
      <c r="AS4927" s="74"/>
      <c r="AT4927" s="20"/>
      <c r="AU4927" s="74" t="str">
        <f t="shared" si="2405"/>
        <v>00635U</v>
      </c>
      <c r="AV4927" s="20">
        <f t="shared" si="2388"/>
        <v>0</v>
      </c>
      <c r="AW4927" s="74" t="str">
        <f t="shared" si="2406"/>
        <v>00635U</v>
      </c>
      <c r="AX4927" s="20">
        <f t="shared" si="2407"/>
        <v>0</v>
      </c>
      <c r="AY4927" s="20">
        <f t="shared" si="2389"/>
        <v>1</v>
      </c>
      <c r="AZ4927" s="116">
        <v>39161</v>
      </c>
      <c r="BA4927" s="116"/>
      <c r="BB4927" s="20"/>
      <c r="BC4927" s="20"/>
      <c r="BD4927" s="76"/>
      <c r="BE4927" s="77"/>
      <c r="BF4927" s="77"/>
    </row>
    <row r="4928" spans="1:58" s="23" customFormat="1" ht="15.75" customHeight="1" x14ac:dyDescent="0.4">
      <c r="A4928" s="116">
        <v>39157</v>
      </c>
      <c r="B4928" s="112">
        <v>15.99</v>
      </c>
      <c r="C4928" s="112">
        <v>15.79</v>
      </c>
      <c r="D4928" s="112">
        <v>15.22</v>
      </c>
      <c r="E4928" s="112">
        <v>14.95</v>
      </c>
      <c r="F4928" s="112">
        <v>14.73</v>
      </c>
      <c r="G4928" s="112">
        <v>14.78</v>
      </c>
      <c r="H4928" s="113">
        <v>14.801</v>
      </c>
      <c r="I4928" s="90">
        <f t="shared" si="2408"/>
        <v>15.806666666666667</v>
      </c>
      <c r="J4928" s="90">
        <f t="shared" si="2409"/>
        <v>15.2675</v>
      </c>
      <c r="K4928" s="114">
        <v>2</v>
      </c>
      <c r="L4928" s="115">
        <v>4.1666666666666664E-2</v>
      </c>
      <c r="M4928" s="11"/>
      <c r="N4928" s="90">
        <v>16.79</v>
      </c>
      <c r="O4928" s="90">
        <v>16.86</v>
      </c>
      <c r="P4928" s="90">
        <v>16.011765425200593</v>
      </c>
      <c r="Q4928" s="90">
        <v>15.7</v>
      </c>
      <c r="R4928" s="63">
        <f t="shared" si="2397"/>
        <v>16.081765425200594</v>
      </c>
      <c r="S4928" s="64">
        <f t="shared" si="2396"/>
        <v>2.1911138161898932E-2</v>
      </c>
      <c r="T4928" s="65"/>
      <c r="U4928" s="65">
        <f t="shared" si="2392"/>
        <v>0.99584816132858833</v>
      </c>
      <c r="V4928" s="65">
        <f t="shared" si="2398"/>
        <v>1.0486039205629729</v>
      </c>
      <c r="W4928" s="65">
        <f t="shared" si="2399"/>
        <v>1.0694267515923568</v>
      </c>
      <c r="X4928" s="61">
        <f t="shared" si="2410"/>
        <v>-1.2507817385866232E-2</v>
      </c>
      <c r="Y4928" s="66">
        <f t="shared" si="2400"/>
        <v>-9.9665551839464312E-3</v>
      </c>
      <c r="Z4928" s="61">
        <f t="shared" si="2401"/>
        <v>-3.4110080134964145E-2</v>
      </c>
      <c r="AA4928" s="67">
        <f t="shared" si="2402"/>
        <v>15.806666666666665</v>
      </c>
      <c r="AB4928" s="68">
        <f t="shared" si="2403"/>
        <v>-4.7647409172126204E-2</v>
      </c>
      <c r="AC4928" s="69">
        <f t="shared" si="2404"/>
        <v>-5.8566607107405258E-2</v>
      </c>
      <c r="AD4928" s="70">
        <f>_xlfn.PERCENTILE.EXC(AC4928:$AC$5675,0.5)</f>
        <v>7.8583860488857099E-2</v>
      </c>
      <c r="AE4928" s="70">
        <f>_xlfn.PERCENTILE.EXC($AC4928:AC$5675,0.35)</f>
        <v>4.9326113172807877E-2</v>
      </c>
      <c r="AF4928" s="71">
        <f t="shared" si="2393"/>
        <v>3.5995261751690745E-2</v>
      </c>
      <c r="AG4928" s="70">
        <f t="shared" si="2394"/>
        <v>-0.144139279091861</v>
      </c>
      <c r="AH4928" s="70">
        <f t="shared" si="2395"/>
        <v>-0.196992754676583</v>
      </c>
      <c r="AI4928" s="61" t="str">
        <f t="shared" si="2390"/>
        <v>Safety</v>
      </c>
      <c r="AJ4928" s="68" t="str">
        <f t="shared" si="2391"/>
        <v>Safety</v>
      </c>
      <c r="AK4928" s="72"/>
      <c r="AL4928" s="73"/>
      <c r="AM4928" s="72"/>
      <c r="AN4928" s="73"/>
      <c r="AO4928" s="74"/>
      <c r="AP4928" s="20"/>
      <c r="AQ4928" s="74"/>
      <c r="AR4928" s="20"/>
      <c r="AS4928" s="74"/>
      <c r="AT4928" s="20"/>
      <c r="AU4928" s="74" t="str">
        <f t="shared" si="2405"/>
        <v>00635U</v>
      </c>
      <c r="AV4928" s="20">
        <f t="shared" si="2388"/>
        <v>0</v>
      </c>
      <c r="AW4928" s="74" t="str">
        <f t="shared" si="2406"/>
        <v>00635U</v>
      </c>
      <c r="AX4928" s="20">
        <f t="shared" si="2407"/>
        <v>0</v>
      </c>
      <c r="AY4928" s="20">
        <f t="shared" si="2389"/>
        <v>1</v>
      </c>
      <c r="AZ4928" s="116">
        <v>39160</v>
      </c>
      <c r="BA4928" s="116"/>
      <c r="BB4928" s="20"/>
      <c r="BC4928" s="20"/>
      <c r="BD4928" s="76"/>
      <c r="BE4928" s="77"/>
      <c r="BF4928" s="77"/>
    </row>
    <row r="4929" spans="1:58" s="23" customFormat="1" ht="15.75" customHeight="1" x14ac:dyDescent="0.4">
      <c r="A4929" s="116">
        <v>39156</v>
      </c>
      <c r="B4929" s="112">
        <v>15.4</v>
      </c>
      <c r="C4929" s="112">
        <v>15.33</v>
      </c>
      <c r="D4929" s="112">
        <v>14.89</v>
      </c>
      <c r="E4929" s="112">
        <v>14.57</v>
      </c>
      <c r="F4929" s="112">
        <v>14.47</v>
      </c>
      <c r="G4929" s="112">
        <v>14.55</v>
      </c>
      <c r="H4929" s="113">
        <v>14.586</v>
      </c>
      <c r="I4929" s="90">
        <f t="shared" si="2408"/>
        <v>15.338750000000001</v>
      </c>
      <c r="J4929" s="90">
        <f t="shared" si="2409"/>
        <v>14.945</v>
      </c>
      <c r="K4929" s="114">
        <v>3</v>
      </c>
      <c r="L4929" s="115">
        <v>4.1666666666666664E-2</v>
      </c>
      <c r="M4929" s="11"/>
      <c r="N4929" s="90">
        <v>16.43</v>
      </c>
      <c r="O4929" s="90">
        <v>16.03</v>
      </c>
      <c r="P4929" s="90">
        <v>15.670081379726794</v>
      </c>
      <c r="Q4929" s="90">
        <v>15.49</v>
      </c>
      <c r="R4929" s="63">
        <f t="shared" si="2397"/>
        <v>15.270081379726797</v>
      </c>
      <c r="S4929" s="64">
        <f t="shared" si="2396"/>
        <v>-4.8639258830341627E-2</v>
      </c>
      <c r="T4929" s="65"/>
      <c r="U4929" s="65">
        <f t="shared" si="2392"/>
        <v>1.0249532127261385</v>
      </c>
      <c r="V4929" s="65">
        <f t="shared" si="2398"/>
        <v>1.0484948738847235</v>
      </c>
      <c r="W4929" s="65">
        <f t="shared" si="2399"/>
        <v>1.0606843124596514</v>
      </c>
      <c r="X4929" s="61">
        <f t="shared" si="2410"/>
        <v>-4.5454545454545634E-3</v>
      </c>
      <c r="Y4929" s="66">
        <f t="shared" si="2400"/>
        <v>1.0981468771448192E-3</v>
      </c>
      <c r="Z4929" s="61">
        <f t="shared" si="2401"/>
        <v>-2.5670279520821494E-2</v>
      </c>
      <c r="AA4929" s="67">
        <f t="shared" si="2402"/>
        <v>15.338750000000001</v>
      </c>
      <c r="AB4929" s="68">
        <f t="shared" si="2403"/>
        <v>-6.2690200852099781E-2</v>
      </c>
      <c r="AC4929" s="69">
        <f t="shared" si="2404"/>
        <v>-6.6418137553256165E-2</v>
      </c>
      <c r="AD4929" s="70">
        <f>_xlfn.PERCENTILE.EXC(AC4929:$AC$5675,0.5)</f>
        <v>7.8665077473182368E-2</v>
      </c>
      <c r="AE4929" s="70">
        <f>_xlfn.PERCENTILE.EXC($AC4929:AC$5675,0.35)</f>
        <v>4.9516860345065167E-2</v>
      </c>
      <c r="AF4929" s="71">
        <f t="shared" si="2393"/>
        <v>3.624562378438459E-2</v>
      </c>
      <c r="AG4929" s="70">
        <f t="shared" si="2394"/>
        <v>-0.14423392494478954</v>
      </c>
      <c r="AH4929" s="70">
        <f t="shared" si="2395"/>
        <v>-0.19699754270889447</v>
      </c>
      <c r="AI4929" s="61" t="str">
        <f t="shared" si="2390"/>
        <v>Safety</v>
      </c>
      <c r="AJ4929" s="68" t="str">
        <f t="shared" si="2391"/>
        <v>Safety</v>
      </c>
      <c r="AK4929" s="72"/>
      <c r="AL4929" s="73"/>
      <c r="AM4929" s="72"/>
      <c r="AN4929" s="73"/>
      <c r="AO4929" s="74"/>
      <c r="AP4929" s="20"/>
      <c r="AQ4929" s="74"/>
      <c r="AR4929" s="20"/>
      <c r="AS4929" s="74"/>
      <c r="AT4929" s="20"/>
      <c r="AU4929" s="74" t="str">
        <f t="shared" si="2405"/>
        <v>00635U</v>
      </c>
      <c r="AV4929" s="20">
        <f t="shared" si="2388"/>
        <v>0</v>
      </c>
      <c r="AW4929" s="74" t="str">
        <f t="shared" si="2406"/>
        <v>00635U</v>
      </c>
      <c r="AX4929" s="20">
        <f t="shared" si="2407"/>
        <v>0</v>
      </c>
      <c r="AY4929" s="20">
        <f t="shared" si="2389"/>
        <v>1</v>
      </c>
      <c r="AZ4929" s="116">
        <v>39157</v>
      </c>
      <c r="BA4929" s="116"/>
      <c r="BB4929" s="20"/>
      <c r="BC4929" s="20"/>
      <c r="BD4929" s="76"/>
      <c r="BE4929" s="77"/>
      <c r="BF4929" s="77"/>
    </row>
    <row r="4930" spans="1:58" s="23" customFormat="1" ht="15.75" customHeight="1" x14ac:dyDescent="0.4">
      <c r="A4930" s="116">
        <v>39155</v>
      </c>
      <c r="B4930" s="112">
        <v>15.81</v>
      </c>
      <c r="C4930" s="112">
        <v>15.15</v>
      </c>
      <c r="D4930" s="112">
        <v>14.82</v>
      </c>
      <c r="E4930" s="112">
        <v>14.57</v>
      </c>
      <c r="F4930" s="112">
        <v>14.68</v>
      </c>
      <c r="G4930" s="112">
        <v>14.63</v>
      </c>
      <c r="H4930" s="113">
        <v>14.666</v>
      </c>
      <c r="I4930" s="90">
        <f t="shared" si="2408"/>
        <v>15.26</v>
      </c>
      <c r="J4930" s="90">
        <f t="shared" si="2409"/>
        <v>14.875</v>
      </c>
      <c r="K4930" s="114">
        <v>4</v>
      </c>
      <c r="L4930" s="115">
        <v>4.1666666666666664E-2</v>
      </c>
      <c r="M4930" s="11"/>
      <c r="N4930" s="90">
        <v>17.27</v>
      </c>
      <c r="O4930" s="90">
        <v>16.25</v>
      </c>
      <c r="P4930" s="90">
        <v>15.823796219289447</v>
      </c>
      <c r="Q4930" s="90">
        <v>15.59</v>
      </c>
      <c r="R4930" s="63">
        <f t="shared" si="2397"/>
        <v>14.803796219289449</v>
      </c>
      <c r="S4930" s="64">
        <f t="shared" si="2396"/>
        <v>-4.7435190292333118E-2</v>
      </c>
      <c r="T4930" s="65"/>
      <c r="U4930" s="65">
        <f t="shared" si="2392"/>
        <v>1.0627692307692307</v>
      </c>
      <c r="V4930" s="65">
        <f t="shared" si="2398"/>
        <v>1.0913942369244878</v>
      </c>
      <c r="W4930" s="65">
        <f t="shared" si="2399"/>
        <v>1.107761385503528</v>
      </c>
      <c r="X4930" s="61">
        <f t="shared" si="2410"/>
        <v>-4.1745730550284639E-2</v>
      </c>
      <c r="Y4930" s="66">
        <f t="shared" si="2400"/>
        <v>6.5888812628689146E-3</v>
      </c>
      <c r="Z4930" s="61">
        <f t="shared" si="2401"/>
        <v>-2.5229357798165125E-2</v>
      </c>
      <c r="AA4930" s="67">
        <f t="shared" si="2402"/>
        <v>15.26</v>
      </c>
      <c r="AB4930" s="68">
        <f t="shared" si="2403"/>
        <v>-8.4539664157498501E-2</v>
      </c>
      <c r="AC4930" s="69">
        <f t="shared" si="2404"/>
        <v>-0.11638679791546033</v>
      </c>
      <c r="AD4930" s="70">
        <f>_xlfn.PERCENTILE.EXC(AC4930:$AC$5675,0.5)</f>
        <v>7.8771517921079337E-2</v>
      </c>
      <c r="AE4930" s="70">
        <f>_xlfn.PERCENTILE.EXC($AC4930:AC$5675,0.35)</f>
        <v>4.962277373880316E-2</v>
      </c>
      <c r="AF4930" s="71">
        <f t="shared" si="2393"/>
        <v>3.6563897981895056E-2</v>
      </c>
      <c r="AG4930" s="70">
        <f t="shared" si="2394"/>
        <v>-0.1443285707977181</v>
      </c>
      <c r="AH4930" s="70">
        <f t="shared" si="2395"/>
        <v>-0.19700233074120591</v>
      </c>
      <c r="AI4930" s="61" t="str">
        <f t="shared" si="2390"/>
        <v>Safety</v>
      </c>
      <c r="AJ4930" s="68" t="str">
        <f t="shared" si="2391"/>
        <v>Safety</v>
      </c>
      <c r="AK4930" s="72"/>
      <c r="AL4930" s="73"/>
      <c r="AM4930" s="72"/>
      <c r="AN4930" s="73"/>
      <c r="AO4930" s="74"/>
      <c r="AP4930" s="20"/>
      <c r="AQ4930" s="74"/>
      <c r="AR4930" s="20"/>
      <c r="AS4930" s="74"/>
      <c r="AT4930" s="20"/>
      <c r="AU4930" s="74" t="str">
        <f t="shared" si="2405"/>
        <v>00635U</v>
      </c>
      <c r="AV4930" s="20">
        <f t="shared" si="2388"/>
        <v>0</v>
      </c>
      <c r="AW4930" s="74" t="str">
        <f t="shared" si="2406"/>
        <v>00635U</v>
      </c>
      <c r="AX4930" s="20">
        <f t="shared" si="2407"/>
        <v>0</v>
      </c>
      <c r="AY4930" s="20">
        <f t="shared" si="2389"/>
        <v>1</v>
      </c>
      <c r="AZ4930" s="116">
        <v>39156</v>
      </c>
      <c r="BA4930" s="116"/>
      <c r="BB4930" s="20"/>
      <c r="BC4930" s="20"/>
      <c r="BD4930" s="76"/>
      <c r="BE4930" s="77"/>
      <c r="BF4930" s="77"/>
    </row>
    <row r="4931" spans="1:58" s="23" customFormat="1" ht="15.75" customHeight="1" x14ac:dyDescent="0.4">
      <c r="A4931" s="116">
        <v>39154</v>
      </c>
      <c r="B4931" s="112">
        <v>15.34</v>
      </c>
      <c r="C4931" s="112">
        <v>14.59</v>
      </c>
      <c r="D4931" s="112">
        <v>14.49</v>
      </c>
      <c r="E4931" s="112">
        <v>14.47</v>
      </c>
      <c r="F4931" s="112">
        <v>14.52</v>
      </c>
      <c r="G4931" s="112">
        <v>14.5</v>
      </c>
      <c r="H4931" s="113">
        <v>14.518000000000001</v>
      </c>
      <c r="I4931" s="90">
        <f t="shared" si="2408"/>
        <v>14.74625</v>
      </c>
      <c r="J4931" s="90">
        <f t="shared" si="2409"/>
        <v>14.510833333333334</v>
      </c>
      <c r="K4931" s="114">
        <v>5</v>
      </c>
      <c r="L4931" s="115">
        <v>4.1666666666666664E-2</v>
      </c>
      <c r="M4931" s="11"/>
      <c r="N4931" s="90">
        <v>18.13</v>
      </c>
      <c r="O4931" s="90">
        <v>16.59</v>
      </c>
      <c r="P4931" s="90">
        <v>16.294077707395658</v>
      </c>
      <c r="Q4931" s="90">
        <v>15.86</v>
      </c>
      <c r="R4931" s="63">
        <f t="shared" si="2397"/>
        <v>14.754077707395663</v>
      </c>
      <c r="S4931" s="64">
        <f t="shared" si="2396"/>
        <v>0.29592566118656172</v>
      </c>
      <c r="T4931" s="65"/>
      <c r="U4931" s="65">
        <f t="shared" si="2392"/>
        <v>1.0928270042194093</v>
      </c>
      <c r="V4931" s="65">
        <f t="shared" si="2398"/>
        <v>1.1126742074987799</v>
      </c>
      <c r="W4931" s="65">
        <f t="shared" si="2399"/>
        <v>1.1431273644388398</v>
      </c>
      <c r="X4931" s="61">
        <f t="shared" si="2410"/>
        <v>-4.8891786179921772E-2</v>
      </c>
      <c r="Y4931" s="66">
        <f t="shared" si="2400"/>
        <v>3.3172080165860427E-3</v>
      </c>
      <c r="Z4931" s="61">
        <f t="shared" si="2401"/>
        <v>-1.5964510751320892E-2</v>
      </c>
      <c r="AA4931" s="67">
        <f t="shared" si="2402"/>
        <v>14.74625</v>
      </c>
      <c r="AB4931" s="68">
        <f t="shared" si="2403"/>
        <v>-0.153888582460011</v>
      </c>
      <c r="AC4931" s="69">
        <f t="shared" si="2404"/>
        <v>-0.18663816878102588</v>
      </c>
      <c r="AD4931" s="70">
        <f>_xlfn.PERCENTILE.EXC(AC4931:$AC$5675,0.5)</f>
        <v>7.887795836897632E-2</v>
      </c>
      <c r="AE4931" s="70">
        <f>_xlfn.PERCENTILE.EXC($AC4931:AC$5675,0.35)</f>
        <v>4.9800098300666416E-2</v>
      </c>
      <c r="AF4931" s="71">
        <f t="shared" si="2393"/>
        <v>3.6570887484625135E-2</v>
      </c>
      <c r="AG4931" s="70">
        <f t="shared" si="2394"/>
        <v>-0.14442321665064664</v>
      </c>
      <c r="AH4931" s="70">
        <f t="shared" si="2395"/>
        <v>-0.19700711877351734</v>
      </c>
      <c r="AI4931" s="61" t="str">
        <f t="shared" si="2390"/>
        <v>Safety</v>
      </c>
      <c r="AJ4931" s="68" t="str">
        <f t="shared" si="2391"/>
        <v>Safety</v>
      </c>
      <c r="AK4931" s="72"/>
      <c r="AL4931" s="73"/>
      <c r="AM4931" s="72"/>
      <c r="AN4931" s="73"/>
      <c r="AO4931" s="74"/>
      <c r="AP4931" s="20"/>
      <c r="AQ4931" s="74"/>
      <c r="AR4931" s="20"/>
      <c r="AS4931" s="74"/>
      <c r="AT4931" s="20"/>
      <c r="AU4931" s="74" t="str">
        <f t="shared" si="2405"/>
        <v>Cash</v>
      </c>
      <c r="AV4931" s="20">
        <f t="shared" ref="AV4931:AV4994" si="2411">IF(AU4931="00631L",1,0)</f>
        <v>0</v>
      </c>
      <c r="AW4931" s="74" t="str">
        <f t="shared" si="2406"/>
        <v>00635U</v>
      </c>
      <c r="AX4931" s="20">
        <f t="shared" si="2407"/>
        <v>0</v>
      </c>
      <c r="AY4931" s="20">
        <f t="shared" ref="AY4931:AY4994" si="2412">IF(AP4931=1,0,1)</f>
        <v>1</v>
      </c>
      <c r="AZ4931" s="116">
        <v>39155</v>
      </c>
      <c r="BA4931" s="116"/>
      <c r="BB4931" s="20"/>
      <c r="BC4931" s="20"/>
      <c r="BD4931" s="76"/>
      <c r="BE4931" s="77"/>
      <c r="BF4931" s="77"/>
    </row>
    <row r="4932" spans="1:58" s="23" customFormat="1" ht="15.75" customHeight="1" x14ac:dyDescent="0.4">
      <c r="A4932" s="116">
        <v>39153</v>
      </c>
      <c r="B4932" s="112">
        <v>13.14</v>
      </c>
      <c r="C4932" s="112">
        <v>13.62</v>
      </c>
      <c r="D4932" s="112">
        <v>13.81</v>
      </c>
      <c r="E4932" s="112">
        <v>13.84</v>
      </c>
      <c r="F4932" s="112">
        <v>14.02</v>
      </c>
      <c r="G4932" s="112">
        <v>14.18</v>
      </c>
      <c r="H4932" s="113">
        <v>14.243</v>
      </c>
      <c r="I4932" s="90">
        <f t="shared" si="2408"/>
        <v>13.5</v>
      </c>
      <c r="J4932" s="90">
        <f t="shared" si="2409"/>
        <v>13.762499999999999</v>
      </c>
      <c r="K4932" s="114">
        <v>6</v>
      </c>
      <c r="L4932" s="115">
        <v>4.1666666666666664E-2</v>
      </c>
      <c r="M4932" s="11"/>
      <c r="N4932" s="90">
        <v>13.99</v>
      </c>
      <c r="O4932" s="90">
        <v>14.23</v>
      </c>
      <c r="P4932" s="90">
        <v>14.441411979053239</v>
      </c>
      <c r="Q4932" s="90">
        <v>15.08</v>
      </c>
      <c r="R4932" s="63">
        <f t="shared" si="2397"/>
        <v>14.681411979053239</v>
      </c>
      <c r="S4932" s="64">
        <f t="shared" si="2396"/>
        <v>-7.0972320794889738E-3</v>
      </c>
      <c r="T4932" s="65"/>
      <c r="U4932" s="65">
        <f t="shared" si="2392"/>
        <v>0.983134223471539</v>
      </c>
      <c r="V4932" s="65">
        <f t="shared" si="2398"/>
        <v>0.9687418391146243</v>
      </c>
      <c r="W4932" s="65">
        <f t="shared" si="2399"/>
        <v>0.92771883289124668</v>
      </c>
      <c r="X4932" s="61">
        <f t="shared" si="2410"/>
        <v>3.6529680365296698E-2</v>
      </c>
      <c r="Y4932" s="66">
        <f t="shared" si="2400"/>
        <v>2.9118497109826624E-2</v>
      </c>
      <c r="Z4932" s="61">
        <f t="shared" si="2401"/>
        <v>1.9444444444444393E-2</v>
      </c>
      <c r="AA4932" s="67">
        <f t="shared" si="2402"/>
        <v>13.5</v>
      </c>
      <c r="AB4932" s="68">
        <f t="shared" si="2403"/>
        <v>-6.0757684060042859E-2</v>
      </c>
      <c r="AC4932" s="69">
        <f t="shared" si="2404"/>
        <v>-3.5025017869907089E-2</v>
      </c>
      <c r="AD4932" s="70">
        <f>_xlfn.PERCENTILE.EXC(AC4932:$AC$5675,0.5)</f>
        <v>7.9031923553551903E-2</v>
      </c>
      <c r="AE4932" s="70">
        <f>_xlfn.PERCENTILE.EXC($AC4932:AC$5675,0.35)</f>
        <v>5.0577555745821644E-2</v>
      </c>
      <c r="AF4932" s="71">
        <f t="shared" si="2393"/>
        <v>3.6828820960698692E-2</v>
      </c>
      <c r="AG4932" s="70">
        <f t="shared" si="2394"/>
        <v>-0.13769134495102342</v>
      </c>
      <c r="AH4932" s="70">
        <f t="shared" si="2395"/>
        <v>-0.19701190680582881</v>
      </c>
      <c r="AI4932" s="61" t="str">
        <f t="shared" si="2390"/>
        <v>Safety</v>
      </c>
      <c r="AJ4932" s="68" t="str">
        <f t="shared" si="2391"/>
        <v>Safety</v>
      </c>
      <c r="AK4932" s="72"/>
      <c r="AL4932" s="73"/>
      <c r="AM4932" s="72"/>
      <c r="AN4932" s="73"/>
      <c r="AO4932" s="74"/>
      <c r="AP4932" s="20"/>
      <c r="AQ4932" s="74"/>
      <c r="AR4932" s="20"/>
      <c r="AS4932" s="74"/>
      <c r="AT4932" s="20"/>
      <c r="AU4932" s="74" t="str">
        <f t="shared" si="2405"/>
        <v>00635U</v>
      </c>
      <c r="AV4932" s="20">
        <f t="shared" si="2411"/>
        <v>0</v>
      </c>
      <c r="AW4932" s="74" t="str">
        <f t="shared" si="2406"/>
        <v>00635U</v>
      </c>
      <c r="AX4932" s="20">
        <f t="shared" si="2407"/>
        <v>0</v>
      </c>
      <c r="AY4932" s="20">
        <f t="shared" si="2412"/>
        <v>1</v>
      </c>
      <c r="AZ4932" s="116">
        <v>39154</v>
      </c>
      <c r="BA4932" s="116"/>
      <c r="BB4932" s="20"/>
      <c r="BC4932" s="20"/>
      <c r="BD4932" s="76"/>
      <c r="BE4932" s="77"/>
      <c r="BF4932" s="77"/>
    </row>
    <row r="4933" spans="1:58" s="23" customFormat="1" ht="15.75" customHeight="1" x14ac:dyDescent="0.4">
      <c r="A4933" s="116">
        <v>39150</v>
      </c>
      <c r="B4933" s="112">
        <v>13.6</v>
      </c>
      <c r="C4933" s="112">
        <v>13.76</v>
      </c>
      <c r="D4933" s="112">
        <v>13.84</v>
      </c>
      <c r="E4933" s="112">
        <v>14</v>
      </c>
      <c r="F4933" s="112">
        <v>14.08</v>
      </c>
      <c r="G4933" s="112">
        <v>14.22</v>
      </c>
      <c r="H4933" s="113">
        <v>14.286</v>
      </c>
      <c r="I4933" s="90">
        <f t="shared" si="2408"/>
        <v>13.713333333333333</v>
      </c>
      <c r="J4933" s="90">
        <f t="shared" si="2409"/>
        <v>13.816666666666666</v>
      </c>
      <c r="K4933" s="114">
        <v>7</v>
      </c>
      <c r="L4933" s="115">
        <v>4.1666666666666664E-2</v>
      </c>
      <c r="M4933" s="11"/>
      <c r="N4933" s="90">
        <v>14.09</v>
      </c>
      <c r="O4933" s="90">
        <v>14.41</v>
      </c>
      <c r="P4933" s="90">
        <v>14.558918737432084</v>
      </c>
      <c r="Q4933" s="90">
        <v>15.21</v>
      </c>
      <c r="R4933" s="63">
        <f t="shared" si="2397"/>
        <v>14.878918737432084</v>
      </c>
      <c r="S4933" s="64">
        <f t="shared" si="2396"/>
        <v>-1.3995801259622064E-2</v>
      </c>
      <c r="T4933" s="65"/>
      <c r="U4933" s="65">
        <f t="shared" si="2392"/>
        <v>0.97779319916724494</v>
      </c>
      <c r="V4933" s="65">
        <f t="shared" si="2398"/>
        <v>0.96779165088500296</v>
      </c>
      <c r="W4933" s="65">
        <f t="shared" si="2399"/>
        <v>0.92636423405654167</v>
      </c>
      <c r="X4933" s="61">
        <f t="shared" si="2410"/>
        <v>1.1764705882352951E-2</v>
      </c>
      <c r="Y4933" s="66">
        <f t="shared" si="2400"/>
        <v>2.04285714285714E-2</v>
      </c>
      <c r="Z4933" s="61">
        <f t="shared" si="2401"/>
        <v>7.5352455031599541E-3</v>
      </c>
      <c r="AA4933" s="67">
        <f t="shared" si="2402"/>
        <v>13.713333333333331</v>
      </c>
      <c r="AB4933" s="68">
        <f t="shared" si="2403"/>
        <v>-3.4776437189496114E-2</v>
      </c>
      <c r="AC4933" s="69">
        <f t="shared" si="2404"/>
        <v>-2.6732907499408709E-2</v>
      </c>
      <c r="AD4933" s="70">
        <f>_xlfn.PERCENTILE.EXC(AC4933:$AC$5675,0.5)</f>
        <v>7.91858887381275E-2</v>
      </c>
      <c r="AE4933" s="70">
        <f>_xlfn.PERCENTILE.EXC($AC4933:AC$5675,0.35)</f>
        <v>5.102716306117426E-2</v>
      </c>
      <c r="AF4933" s="71">
        <f t="shared" si="2393"/>
        <v>3.7040971880971822E-2</v>
      </c>
      <c r="AG4933" s="70">
        <f t="shared" si="2394"/>
        <v>-0.13772736707638969</v>
      </c>
      <c r="AH4933" s="70">
        <f t="shared" si="2395"/>
        <v>-0.19701669483814024</v>
      </c>
      <c r="AI4933" s="61" t="str">
        <f t="shared" ref="AI4933:AI4996" si="2413">IF(AC4933&gt;AD4933,"Short VOL","Safety")</f>
        <v>Safety</v>
      </c>
      <c r="AJ4933" s="68" t="str">
        <f t="shared" ref="AJ4933:AJ4996" si="2414">IF(AC4933&gt;AF4933,"Short VOL","Safety")</f>
        <v>Safety</v>
      </c>
      <c r="AK4933" s="72"/>
      <c r="AL4933" s="73"/>
      <c r="AM4933" s="72"/>
      <c r="AN4933" s="73"/>
      <c r="AO4933" s="74"/>
      <c r="AP4933" s="20"/>
      <c r="AQ4933" s="74"/>
      <c r="AR4933" s="20"/>
      <c r="AS4933" s="74"/>
      <c r="AT4933" s="20"/>
      <c r="AU4933" s="74" t="str">
        <f t="shared" si="2405"/>
        <v>00635U</v>
      </c>
      <c r="AV4933" s="20">
        <f t="shared" si="2411"/>
        <v>0</v>
      </c>
      <c r="AW4933" s="74" t="str">
        <f t="shared" si="2406"/>
        <v>00635U</v>
      </c>
      <c r="AX4933" s="20">
        <f t="shared" si="2407"/>
        <v>0</v>
      </c>
      <c r="AY4933" s="20">
        <f t="shared" si="2412"/>
        <v>1</v>
      </c>
      <c r="AZ4933" s="116">
        <v>39153</v>
      </c>
      <c r="BA4933" s="116"/>
      <c r="BB4933" s="20"/>
      <c r="BC4933" s="20"/>
      <c r="BD4933" s="76"/>
      <c r="BE4933" s="77"/>
      <c r="BF4933" s="77"/>
    </row>
    <row r="4934" spans="1:58" s="23" customFormat="1" ht="15.75" customHeight="1" x14ac:dyDescent="0.4">
      <c r="A4934" s="116">
        <v>39149</v>
      </c>
      <c r="B4934" s="112">
        <v>13.75</v>
      </c>
      <c r="C4934" s="112">
        <v>13.71</v>
      </c>
      <c r="D4934" s="112">
        <v>13.75</v>
      </c>
      <c r="E4934" s="112">
        <v>14.01</v>
      </c>
      <c r="F4934" s="112">
        <v>14.11</v>
      </c>
      <c r="G4934" s="112">
        <v>14.31</v>
      </c>
      <c r="H4934" s="113">
        <v>14.394</v>
      </c>
      <c r="I4934" s="90">
        <f t="shared" si="2408"/>
        <v>13.723333333333334</v>
      </c>
      <c r="J4934" s="90">
        <f t="shared" si="2409"/>
        <v>13.736666666666666</v>
      </c>
      <c r="K4934" s="114">
        <v>8</v>
      </c>
      <c r="L4934" s="115">
        <v>4.1666666666666664E-2</v>
      </c>
      <c r="M4934" s="11"/>
      <c r="N4934" s="90">
        <v>14.29</v>
      </c>
      <c r="O4934" s="90">
        <v>14.47</v>
      </c>
      <c r="P4934" s="90">
        <v>14.554920925057502</v>
      </c>
      <c r="Q4934" s="90">
        <v>15.2</v>
      </c>
      <c r="R4934" s="63">
        <f t="shared" si="2397"/>
        <v>14.734920925057502</v>
      </c>
      <c r="S4934" s="64">
        <f t="shared" si="2396"/>
        <v>-6.2335958005249416E-2</v>
      </c>
      <c r="T4934" s="65"/>
      <c r="U4934" s="65">
        <f t="shared" si="2392"/>
        <v>0.98756046993780222</v>
      </c>
      <c r="V4934" s="65">
        <f t="shared" si="2398"/>
        <v>0.98179853216506185</v>
      </c>
      <c r="W4934" s="65">
        <f t="shared" si="2399"/>
        <v>0.94013157894736843</v>
      </c>
      <c r="X4934" s="61">
        <f t="shared" si="2410"/>
        <v>-2.9090909090908469E-3</v>
      </c>
      <c r="Y4934" s="66">
        <f t="shared" si="2400"/>
        <v>2.7408993576017154E-2</v>
      </c>
      <c r="Z4934" s="61">
        <f t="shared" si="2401"/>
        <v>9.7158124848179721E-4</v>
      </c>
      <c r="AA4934" s="67">
        <f t="shared" si="2402"/>
        <v>13.723333333333336</v>
      </c>
      <c r="AB4934" s="68">
        <f t="shared" si="2403"/>
        <v>-3.7788663400979645E-2</v>
      </c>
      <c r="AC4934" s="69">
        <f t="shared" si="2404"/>
        <v>-3.9654770235595722E-2</v>
      </c>
      <c r="AD4934" s="70">
        <f>_xlfn.PERCENTILE.EXC(AC4934:$AC$5675,0.5)</f>
        <v>7.9301349171808172E-2</v>
      </c>
      <c r="AE4934" s="70">
        <f>_xlfn.PERCENTILE.EXC($AC4934:AC$5675,0.35)</f>
        <v>5.1262691406527366E-2</v>
      </c>
      <c r="AF4934" s="71">
        <f t="shared" si="2393"/>
        <v>3.7137329050736863E-2</v>
      </c>
      <c r="AG4934" s="70">
        <f t="shared" si="2394"/>
        <v>-0.13776338920175596</v>
      </c>
      <c r="AH4934" s="70">
        <f t="shared" si="2395"/>
        <v>-0.19702148287045168</v>
      </c>
      <c r="AI4934" s="61" t="str">
        <f t="shared" si="2413"/>
        <v>Safety</v>
      </c>
      <c r="AJ4934" s="68" t="str">
        <f t="shared" si="2414"/>
        <v>Safety</v>
      </c>
      <c r="AK4934" s="72"/>
      <c r="AL4934" s="73"/>
      <c r="AM4934" s="72"/>
      <c r="AN4934" s="73"/>
      <c r="AO4934" s="74"/>
      <c r="AP4934" s="20"/>
      <c r="AQ4934" s="74"/>
      <c r="AR4934" s="20"/>
      <c r="AS4934" s="74"/>
      <c r="AT4934" s="20"/>
      <c r="AU4934" s="74" t="str">
        <f t="shared" si="2405"/>
        <v>00635U</v>
      </c>
      <c r="AV4934" s="20">
        <f t="shared" si="2411"/>
        <v>0</v>
      </c>
      <c r="AW4934" s="74" t="str">
        <f t="shared" si="2406"/>
        <v>00635U</v>
      </c>
      <c r="AX4934" s="20">
        <f t="shared" si="2407"/>
        <v>0</v>
      </c>
      <c r="AY4934" s="20">
        <f t="shared" si="2412"/>
        <v>1</v>
      </c>
      <c r="AZ4934" s="116">
        <v>39150</v>
      </c>
      <c r="BA4934" s="116"/>
      <c r="BB4934" s="20"/>
      <c r="BC4934" s="20"/>
      <c r="BD4934" s="76"/>
      <c r="BE4934" s="77"/>
      <c r="BF4934" s="77"/>
    </row>
    <row r="4935" spans="1:58" s="23" customFormat="1" ht="15.75" customHeight="1" x14ac:dyDescent="0.4">
      <c r="A4935" s="116">
        <v>39148</v>
      </c>
      <c r="B4935" s="112">
        <v>14.37</v>
      </c>
      <c r="C4935" s="112">
        <v>14.17</v>
      </c>
      <c r="D4935" s="112">
        <v>14.04</v>
      </c>
      <c r="E4935" s="112">
        <v>14.05</v>
      </c>
      <c r="F4935" s="112">
        <v>14.06</v>
      </c>
      <c r="G4935" s="112">
        <v>14.28</v>
      </c>
      <c r="H4935" s="113">
        <v>14.364000000000001</v>
      </c>
      <c r="I4935" s="90">
        <f t="shared" si="2408"/>
        <v>14.244999999999999</v>
      </c>
      <c r="J4935" s="90">
        <f t="shared" si="2409"/>
        <v>14.088749999999999</v>
      </c>
      <c r="K4935" s="114">
        <v>9</v>
      </c>
      <c r="L4935" s="115">
        <v>4.1666666666666664E-2</v>
      </c>
      <c r="M4935" s="11"/>
      <c r="N4935" s="90">
        <v>15.24</v>
      </c>
      <c r="O4935" s="90">
        <v>15.05</v>
      </c>
      <c r="P4935" s="90">
        <v>14.962385407240596</v>
      </c>
      <c r="Q4935" s="90">
        <v>15.58</v>
      </c>
      <c r="R4935" s="63">
        <f t="shared" si="2397"/>
        <v>14.772385407240597</v>
      </c>
      <c r="S4935" s="64">
        <f t="shared" si="2396"/>
        <v>-4.5112781954887257E-2</v>
      </c>
      <c r="T4935" s="65"/>
      <c r="U4935" s="65">
        <f t="shared" si="2392"/>
        <v>1.0126245847176079</v>
      </c>
      <c r="V4935" s="65">
        <f t="shared" si="2398"/>
        <v>1.018554166678868</v>
      </c>
      <c r="W4935" s="65">
        <f t="shared" si="2399"/>
        <v>0.97817715019255458</v>
      </c>
      <c r="X4935" s="61">
        <f t="shared" si="2410"/>
        <v>-1.3917884481558755E-2</v>
      </c>
      <c r="Y4935" s="66">
        <f t="shared" si="2400"/>
        <v>2.2348754448398581E-2</v>
      </c>
      <c r="Z4935" s="61">
        <f t="shared" si="2401"/>
        <v>-1.096876096876097E-2</v>
      </c>
      <c r="AA4935" s="67">
        <f t="shared" si="2402"/>
        <v>14.244999999999999</v>
      </c>
      <c r="AB4935" s="68">
        <f t="shared" si="2403"/>
        <v>-5.7086614173228412E-2</v>
      </c>
      <c r="AC4935" s="69">
        <f t="shared" si="2404"/>
        <v>-6.5288713910761215E-2</v>
      </c>
      <c r="AD4935" s="70">
        <f>_xlfn.PERCENTILE.EXC(AC4935:$AC$5675,0.5)</f>
        <v>7.9416809605488858E-2</v>
      </c>
      <c r="AE4935" s="70">
        <f>_xlfn.PERCENTILE.EXC($AC4935:AC$5675,0.35)</f>
        <v>5.1388148085405226E-2</v>
      </c>
      <c r="AF4935" s="71">
        <f t="shared" si="2393"/>
        <v>3.7304583659332272E-2</v>
      </c>
      <c r="AG4935" s="70">
        <f t="shared" si="2394"/>
        <v>-0.13779941132712223</v>
      </c>
      <c r="AH4935" s="70">
        <f t="shared" si="2395"/>
        <v>-0.19702627090276315</v>
      </c>
      <c r="AI4935" s="61" t="str">
        <f t="shared" si="2413"/>
        <v>Safety</v>
      </c>
      <c r="AJ4935" s="68" t="str">
        <f t="shared" si="2414"/>
        <v>Safety</v>
      </c>
      <c r="AK4935" s="72"/>
      <c r="AL4935" s="73"/>
      <c r="AM4935" s="72"/>
      <c r="AN4935" s="73"/>
      <c r="AO4935" s="74"/>
      <c r="AP4935" s="20"/>
      <c r="AQ4935" s="74"/>
      <c r="AR4935" s="20"/>
      <c r="AS4935" s="74"/>
      <c r="AT4935" s="20"/>
      <c r="AU4935" s="74" t="str">
        <f t="shared" si="2405"/>
        <v>00635U</v>
      </c>
      <c r="AV4935" s="20">
        <f t="shared" si="2411"/>
        <v>0</v>
      </c>
      <c r="AW4935" s="74" t="str">
        <f t="shared" si="2406"/>
        <v>00635U</v>
      </c>
      <c r="AX4935" s="20">
        <f t="shared" si="2407"/>
        <v>0</v>
      </c>
      <c r="AY4935" s="20">
        <f t="shared" si="2412"/>
        <v>1</v>
      </c>
      <c r="AZ4935" s="116">
        <v>39149</v>
      </c>
      <c r="BA4935" s="116"/>
      <c r="BB4935" s="20"/>
      <c r="BC4935" s="20"/>
      <c r="BD4935" s="76"/>
      <c r="BE4935" s="77"/>
      <c r="BF4935" s="77"/>
    </row>
    <row r="4936" spans="1:58" s="23" customFormat="1" ht="15.75" customHeight="1" x14ac:dyDescent="0.4">
      <c r="A4936" s="116">
        <v>39147</v>
      </c>
      <c r="B4936" s="112">
        <v>15.03</v>
      </c>
      <c r="C4936" s="112">
        <v>14.12</v>
      </c>
      <c r="D4936" s="112">
        <v>14.1</v>
      </c>
      <c r="E4936" s="112">
        <v>14.31</v>
      </c>
      <c r="F4936" s="112">
        <v>14.24</v>
      </c>
      <c r="G4936" s="112">
        <v>14.31</v>
      </c>
      <c r="H4936" s="113">
        <v>14.412000000000001</v>
      </c>
      <c r="I4936" s="90">
        <f t="shared" si="2408"/>
        <v>14.499166666666666</v>
      </c>
      <c r="J4936" s="90">
        <f t="shared" si="2409"/>
        <v>14.108333333333333</v>
      </c>
      <c r="K4936" s="114">
        <v>10</v>
      </c>
      <c r="L4936" s="115">
        <v>4.1666666666666664E-2</v>
      </c>
      <c r="M4936" s="11"/>
      <c r="N4936" s="90">
        <v>15.96</v>
      </c>
      <c r="O4936" s="90">
        <v>15.53</v>
      </c>
      <c r="P4936" s="90">
        <v>15.367593960709419</v>
      </c>
      <c r="Q4936" s="90">
        <v>15.75</v>
      </c>
      <c r="R4936" s="63">
        <f t="shared" si="2397"/>
        <v>14.937593960709417</v>
      </c>
      <c r="S4936" s="64">
        <f t="shared" si="2396"/>
        <v>-0.18695873662761073</v>
      </c>
      <c r="T4936" s="65"/>
      <c r="U4936" s="65">
        <f t="shared" ref="U4936:V4999" si="2415">N4936/O4936</f>
        <v>1.0276883451384418</v>
      </c>
      <c r="V4936" s="65">
        <f t="shared" si="2398"/>
        <v>1.0385490429279427</v>
      </c>
      <c r="W4936" s="65">
        <f t="shared" si="2399"/>
        <v>1.0133333333333334</v>
      </c>
      <c r="X4936" s="61">
        <f t="shared" si="2410"/>
        <v>-6.0545575515635407E-2</v>
      </c>
      <c r="Y4936" s="66">
        <f t="shared" si="2400"/>
        <v>7.1278825995807343E-3</v>
      </c>
      <c r="Z4936" s="61">
        <f t="shared" si="2401"/>
        <v>-2.6955572159319489E-2</v>
      </c>
      <c r="AA4936" s="67">
        <f t="shared" si="2402"/>
        <v>14.499166666666666</v>
      </c>
      <c r="AB4936" s="68">
        <f t="shared" si="2403"/>
        <v>-5.827067669172941E-2</v>
      </c>
      <c r="AC4936" s="69">
        <f t="shared" si="2404"/>
        <v>-9.1530910609858088E-2</v>
      </c>
      <c r="AD4936" s="70">
        <f>_xlfn.PERCENTILE.EXC(AC4936:$AC$5675,0.5)</f>
        <v>7.9465161559501188E-2</v>
      </c>
      <c r="AE4936" s="70">
        <f>_xlfn.PERCENTILE.EXC($AC4936:AC$5675,0.35)</f>
        <v>5.1486808259176772E-2</v>
      </c>
      <c r="AF4936" s="71">
        <f t="shared" si="2393"/>
        <v>3.7588278986651791E-2</v>
      </c>
      <c r="AG4936" s="70">
        <f t="shared" si="2394"/>
        <v>-0.1378354334524885</v>
      </c>
      <c r="AH4936" s="70">
        <f t="shared" si="2395"/>
        <v>-0.19703105893507458</v>
      </c>
      <c r="AI4936" s="61" t="str">
        <f t="shared" si="2413"/>
        <v>Safety</v>
      </c>
      <c r="AJ4936" s="68" t="str">
        <f t="shared" si="2414"/>
        <v>Safety</v>
      </c>
      <c r="AK4936" s="72"/>
      <c r="AL4936" s="73"/>
      <c r="AM4936" s="72"/>
      <c r="AN4936" s="73"/>
      <c r="AO4936" s="74"/>
      <c r="AP4936" s="20"/>
      <c r="AQ4936" s="74"/>
      <c r="AR4936" s="20"/>
      <c r="AS4936" s="74"/>
      <c r="AT4936" s="20"/>
      <c r="AU4936" s="74" t="str">
        <f t="shared" si="2405"/>
        <v>00635U</v>
      </c>
      <c r="AV4936" s="20">
        <f t="shared" si="2411"/>
        <v>0</v>
      </c>
      <c r="AW4936" s="74" t="str">
        <f t="shared" si="2406"/>
        <v>00635U</v>
      </c>
      <c r="AX4936" s="20">
        <f t="shared" si="2407"/>
        <v>0</v>
      </c>
      <c r="AY4936" s="20">
        <f t="shared" si="2412"/>
        <v>1</v>
      </c>
      <c r="AZ4936" s="116">
        <v>39148</v>
      </c>
      <c r="BA4936" s="116"/>
      <c r="BB4936" s="20"/>
      <c r="BC4936" s="20"/>
      <c r="BD4936" s="76"/>
      <c r="BE4936" s="77"/>
      <c r="BF4936" s="77"/>
    </row>
    <row r="4937" spans="1:58" s="23" customFormat="1" ht="15.75" customHeight="1" x14ac:dyDescent="0.4">
      <c r="A4937" s="116">
        <v>39146</v>
      </c>
      <c r="B4937" s="112">
        <v>16.149999999999999</v>
      </c>
      <c r="C4937" s="112">
        <v>15.01</v>
      </c>
      <c r="D4937" s="112">
        <v>14.93</v>
      </c>
      <c r="E4937" s="112">
        <v>14.79</v>
      </c>
      <c r="F4937" s="112">
        <v>14.64</v>
      </c>
      <c r="G4937" s="112">
        <v>14.7</v>
      </c>
      <c r="H4937" s="113">
        <v>14.798999999999999</v>
      </c>
      <c r="I4937" s="90">
        <f t="shared" si="2408"/>
        <v>15.532499999999999</v>
      </c>
      <c r="J4937" s="90">
        <f t="shared" si="2409"/>
        <v>14.966666666666667</v>
      </c>
      <c r="K4937" s="114">
        <v>11</v>
      </c>
      <c r="L4937" s="115">
        <v>4.1666666666666664E-2</v>
      </c>
      <c r="M4937" s="11"/>
      <c r="N4937" s="90">
        <v>19.63</v>
      </c>
      <c r="O4937" s="90">
        <v>17.559999999999999</v>
      </c>
      <c r="P4937" s="90">
        <v>16.846020840306942</v>
      </c>
      <c r="Q4937" s="90">
        <v>16.73</v>
      </c>
      <c r="R4937" s="63">
        <f t="shared" si="2397"/>
        <v>14.776020840306938</v>
      </c>
      <c r="S4937" s="64">
        <f t="shared" si="2396"/>
        <v>5.4809242342826414E-2</v>
      </c>
      <c r="T4937" s="65"/>
      <c r="U4937" s="65">
        <f t="shared" si="2415"/>
        <v>1.1178815489749432</v>
      </c>
      <c r="V4937" s="65">
        <f t="shared" si="2398"/>
        <v>1.1652603416607392</v>
      </c>
      <c r="W4937" s="65">
        <f t="shared" si="2399"/>
        <v>1.1733413030484159</v>
      </c>
      <c r="X4937" s="61">
        <f t="shared" si="2410"/>
        <v>-7.0588235294117577E-2</v>
      </c>
      <c r="Y4937" s="66">
        <f t="shared" si="2400"/>
        <v>6.0851926977689935E-4</v>
      </c>
      <c r="Z4937" s="61">
        <f t="shared" si="2401"/>
        <v>-3.6428992971725874E-2</v>
      </c>
      <c r="AA4937" s="67">
        <f t="shared" si="2402"/>
        <v>15.532499999999999</v>
      </c>
      <c r="AB4937" s="68">
        <f t="shared" si="2403"/>
        <v>-0.17727967396841571</v>
      </c>
      <c r="AC4937" s="69">
        <f t="shared" si="2404"/>
        <v>-0.20873662761079981</v>
      </c>
      <c r="AD4937" s="70">
        <f>_xlfn.PERCENTILE.EXC(AC4937:$AC$5675,0.5)</f>
        <v>7.9513513513513517E-2</v>
      </c>
      <c r="AE4937" s="70">
        <f>_xlfn.PERCENTILE.EXC($AC4937:AC$5675,0.35)</f>
        <v>5.1562500000000053E-2</v>
      </c>
      <c r="AF4937" s="71">
        <f t="shared" si="2393"/>
        <v>3.7883117003695316E-2</v>
      </c>
      <c r="AG4937" s="70">
        <f t="shared" si="2394"/>
        <v>-0.13787145557785474</v>
      </c>
      <c r="AH4937" s="70">
        <f t="shared" si="2395"/>
        <v>-0.19703584696738602</v>
      </c>
      <c r="AI4937" s="61" t="str">
        <f t="shared" si="2413"/>
        <v>Safety</v>
      </c>
      <c r="AJ4937" s="68" t="str">
        <f t="shared" si="2414"/>
        <v>Safety</v>
      </c>
      <c r="AK4937" s="72"/>
      <c r="AL4937" s="73"/>
      <c r="AM4937" s="72"/>
      <c r="AN4937" s="73"/>
      <c r="AO4937" s="74"/>
      <c r="AP4937" s="20"/>
      <c r="AQ4937" s="74"/>
      <c r="AR4937" s="20"/>
      <c r="AS4937" s="74"/>
      <c r="AT4937" s="20"/>
      <c r="AU4937" s="74" t="str">
        <f t="shared" si="2405"/>
        <v>Cash</v>
      </c>
      <c r="AV4937" s="20">
        <f t="shared" si="2411"/>
        <v>0</v>
      </c>
      <c r="AW4937" s="74" t="str">
        <f t="shared" si="2406"/>
        <v>00631L</v>
      </c>
      <c r="AX4937" s="20">
        <f t="shared" si="2407"/>
        <v>1</v>
      </c>
      <c r="AY4937" s="20">
        <f t="shared" si="2412"/>
        <v>1</v>
      </c>
      <c r="AZ4937" s="116">
        <v>39147</v>
      </c>
      <c r="BA4937" s="116"/>
      <c r="BB4937" s="20"/>
      <c r="BC4937" s="20"/>
      <c r="BD4937" s="76"/>
      <c r="BE4937" s="77"/>
      <c r="BF4937" s="77"/>
    </row>
    <row r="4938" spans="1:58" s="23" customFormat="1" ht="15.75" customHeight="1" x14ac:dyDescent="0.4">
      <c r="A4938" s="116">
        <v>39143</v>
      </c>
      <c r="B4938" s="112">
        <v>15.19</v>
      </c>
      <c r="C4938" s="112">
        <v>14.59</v>
      </c>
      <c r="D4938" s="112">
        <v>14.69</v>
      </c>
      <c r="E4938" s="112">
        <v>14.67</v>
      </c>
      <c r="F4938" s="112">
        <v>14.67</v>
      </c>
      <c r="G4938" s="112">
        <v>14.77</v>
      </c>
      <c r="H4938" s="113">
        <v>14.884</v>
      </c>
      <c r="I4938" s="90">
        <f t="shared" si="2408"/>
        <v>14.89</v>
      </c>
      <c r="J4938" s="90">
        <f t="shared" si="2409"/>
        <v>14.64</v>
      </c>
      <c r="K4938" s="114">
        <v>12</v>
      </c>
      <c r="L4938" s="115">
        <v>4.1666666666666664E-2</v>
      </c>
      <c r="M4938" s="11"/>
      <c r="N4938" s="90">
        <v>18.61</v>
      </c>
      <c r="O4938" s="90">
        <v>16.739999999999998</v>
      </c>
      <c r="P4938" s="90">
        <v>16.532254723270217</v>
      </c>
      <c r="Q4938" s="90">
        <v>16.41</v>
      </c>
      <c r="R4938" s="63">
        <f t="shared" si="2397"/>
        <v>14.662254723270216</v>
      </c>
      <c r="S4938" s="64">
        <f t="shared" si="2396"/>
        <v>0.17635903919089754</v>
      </c>
      <c r="T4938" s="65"/>
      <c r="U4938" s="65">
        <f t="shared" si="2415"/>
        <v>1.1117084826762247</v>
      </c>
      <c r="V4938" s="65">
        <f t="shared" si="2398"/>
        <v>1.1256782762852802</v>
      </c>
      <c r="W4938" s="65">
        <f t="shared" si="2399"/>
        <v>1.1340645947592931</v>
      </c>
      <c r="X4938" s="61">
        <f t="shared" si="2410"/>
        <v>-3.9499670836076341E-2</v>
      </c>
      <c r="Y4938" s="66">
        <f t="shared" si="2400"/>
        <v>1.4587593728698051E-2</v>
      </c>
      <c r="Z4938" s="61">
        <f t="shared" si="2401"/>
        <v>-1.6789791806581598E-2</v>
      </c>
      <c r="AA4938" s="67">
        <f t="shared" si="2402"/>
        <v>14.89</v>
      </c>
      <c r="AB4938" s="68">
        <f t="shared" si="2403"/>
        <v>-0.18377216550241807</v>
      </c>
      <c r="AC4938" s="69">
        <f t="shared" si="2404"/>
        <v>-0.19989253089736694</v>
      </c>
      <c r="AD4938" s="70">
        <f>_xlfn.PERCENTILE.EXC(AC4938:$AC$5675,0.5)</f>
        <v>8.038942651405151E-2</v>
      </c>
      <c r="AE4938" s="70">
        <f>_xlfn.PERCENTILE.EXC($AC4938:AC$5675,0.35)</f>
        <v>5.171697051800149E-2</v>
      </c>
      <c r="AF4938" s="71">
        <f t="shared" si="2393"/>
        <v>3.8055553079679956E-2</v>
      </c>
      <c r="AG4938" s="70">
        <f t="shared" si="2394"/>
        <v>-0.133623210268427</v>
      </c>
      <c r="AH4938" s="70">
        <f t="shared" si="2395"/>
        <v>-0.16710993447115785</v>
      </c>
      <c r="AI4938" s="61" t="str">
        <f t="shared" si="2413"/>
        <v>Safety</v>
      </c>
      <c r="AJ4938" s="68" t="str">
        <f t="shared" si="2414"/>
        <v>Safety</v>
      </c>
      <c r="AK4938" s="72"/>
      <c r="AL4938" s="73"/>
      <c r="AM4938" s="72"/>
      <c r="AN4938" s="73"/>
      <c r="AO4938" s="74"/>
      <c r="AP4938" s="20"/>
      <c r="AQ4938" s="74"/>
      <c r="AR4938" s="20"/>
      <c r="AS4938" s="74"/>
      <c r="AT4938" s="20"/>
      <c r="AU4938" s="74" t="str">
        <f t="shared" si="2405"/>
        <v>Cash</v>
      </c>
      <c r="AV4938" s="20">
        <f t="shared" si="2411"/>
        <v>0</v>
      </c>
      <c r="AW4938" s="74" t="str">
        <f t="shared" si="2406"/>
        <v>00631L</v>
      </c>
      <c r="AX4938" s="20">
        <f t="shared" si="2407"/>
        <v>1</v>
      </c>
      <c r="AY4938" s="20">
        <f t="shared" si="2412"/>
        <v>1</v>
      </c>
      <c r="AZ4938" s="116">
        <v>39146</v>
      </c>
      <c r="BA4938" s="116"/>
      <c r="BB4938" s="20"/>
      <c r="BC4938" s="20"/>
      <c r="BD4938" s="76"/>
      <c r="BE4938" s="77"/>
      <c r="BF4938" s="77"/>
    </row>
    <row r="4939" spans="1:58" s="23" customFormat="1" ht="15.75" customHeight="1" x14ac:dyDescent="0.4">
      <c r="A4939" s="116">
        <v>39142</v>
      </c>
      <c r="B4939" s="112">
        <v>14.16</v>
      </c>
      <c r="C4939" s="112">
        <v>14.04</v>
      </c>
      <c r="D4939" s="112">
        <v>14.04</v>
      </c>
      <c r="E4939" s="112">
        <v>14.19</v>
      </c>
      <c r="F4939" s="112">
        <v>14.39</v>
      </c>
      <c r="G4939" s="112">
        <v>14.66</v>
      </c>
      <c r="H4939" s="113">
        <v>14.762</v>
      </c>
      <c r="I4939" s="90">
        <f t="shared" si="2408"/>
        <v>14.105</v>
      </c>
      <c r="J4939" s="90">
        <f t="shared" si="2409"/>
        <v>14.04</v>
      </c>
      <c r="K4939" s="114">
        <v>13</v>
      </c>
      <c r="L4939" s="115">
        <v>4.1666666666666664E-2</v>
      </c>
      <c r="M4939" s="11"/>
      <c r="N4939" s="90">
        <v>15.82</v>
      </c>
      <c r="O4939" s="90">
        <v>14.9</v>
      </c>
      <c r="P4939" s="90">
        <v>14.914139655182868</v>
      </c>
      <c r="Q4939" s="90">
        <v>15.46</v>
      </c>
      <c r="R4939" s="63">
        <f t="shared" si="2397"/>
        <v>13.99413965518287</v>
      </c>
      <c r="S4939" s="64">
        <f t="shared" si="2396"/>
        <v>2.5940337224383939E-2</v>
      </c>
      <c r="T4939" s="65"/>
      <c r="U4939" s="65">
        <f t="shared" si="2415"/>
        <v>1.061744966442953</v>
      </c>
      <c r="V4939" s="65">
        <f t="shared" si="2398"/>
        <v>1.0607383574085236</v>
      </c>
      <c r="W4939" s="65">
        <f t="shared" si="2399"/>
        <v>1.0232858990944371</v>
      </c>
      <c r="X4939" s="61">
        <f t="shared" si="2410"/>
        <v>-8.47457627118651E-3</v>
      </c>
      <c r="Y4939" s="66">
        <f t="shared" si="2400"/>
        <v>4.0310077519379914E-2</v>
      </c>
      <c r="Z4939" s="61">
        <f t="shared" si="2401"/>
        <v>-4.6082949308756662E-3</v>
      </c>
      <c r="AA4939" s="67">
        <f t="shared" si="2402"/>
        <v>14.105</v>
      </c>
      <c r="AB4939" s="68">
        <f t="shared" si="2403"/>
        <v>-0.10493046776232617</v>
      </c>
      <c r="AC4939" s="69">
        <f t="shared" si="2404"/>
        <v>-0.10840707964601769</v>
      </c>
      <c r="AD4939" s="70">
        <f>_xlfn.PERCENTILE.EXC(AC4939:$AC$5675,0.5)</f>
        <v>8.1265339514589502E-2</v>
      </c>
      <c r="AE4939" s="70">
        <f>_xlfn.PERCENTILE.EXC($AC4939:AC$5675,0.35)</f>
        <v>5.1854719505018021E-2</v>
      </c>
      <c r="AF4939" s="71">
        <f t="shared" si="2393"/>
        <v>3.8144936897545466E-2</v>
      </c>
      <c r="AG4939" s="70">
        <f t="shared" si="2394"/>
        <v>-0.12762438780943167</v>
      </c>
      <c r="AH4939" s="70">
        <f t="shared" si="2395"/>
        <v>-0.15042802542578365</v>
      </c>
      <c r="AI4939" s="61" t="str">
        <f t="shared" si="2413"/>
        <v>Safety</v>
      </c>
      <c r="AJ4939" s="68" t="str">
        <f t="shared" si="2414"/>
        <v>Safety</v>
      </c>
      <c r="AK4939" s="72"/>
      <c r="AL4939" s="73"/>
      <c r="AM4939" s="72"/>
      <c r="AN4939" s="73"/>
      <c r="AO4939" s="74"/>
      <c r="AP4939" s="20"/>
      <c r="AQ4939" s="74"/>
      <c r="AR4939" s="20"/>
      <c r="AS4939" s="74"/>
      <c r="AT4939" s="20"/>
      <c r="AU4939" s="74" t="str">
        <f t="shared" si="2405"/>
        <v>00635U</v>
      </c>
      <c r="AV4939" s="20">
        <f t="shared" si="2411"/>
        <v>0</v>
      </c>
      <c r="AW4939" s="74" t="str">
        <f t="shared" si="2406"/>
        <v>00635U</v>
      </c>
      <c r="AX4939" s="20">
        <f t="shared" si="2407"/>
        <v>0</v>
      </c>
      <c r="AY4939" s="20">
        <f t="shared" si="2412"/>
        <v>1</v>
      </c>
      <c r="AZ4939" s="116">
        <v>39143</v>
      </c>
      <c r="BA4939" s="116"/>
      <c r="BB4939" s="20"/>
      <c r="BC4939" s="20"/>
      <c r="BD4939" s="76"/>
      <c r="BE4939" s="77"/>
      <c r="BF4939" s="77"/>
    </row>
    <row r="4940" spans="1:58" s="23" customFormat="1" ht="15.75" customHeight="1" x14ac:dyDescent="0.4">
      <c r="A4940" s="116">
        <v>39141</v>
      </c>
      <c r="B4940" s="112">
        <v>13.5</v>
      </c>
      <c r="C4940" s="112">
        <v>13.55</v>
      </c>
      <c r="D4940" s="112">
        <v>13.88</v>
      </c>
      <c r="E4940" s="112">
        <v>13.99</v>
      </c>
      <c r="F4940" s="112">
        <v>14.08</v>
      </c>
      <c r="G4940" s="112">
        <v>14.51</v>
      </c>
      <c r="H4940" s="113">
        <v>14.641999999999999</v>
      </c>
      <c r="I4940" s="90">
        <f t="shared" si="2408"/>
        <v>13.520833333333334</v>
      </c>
      <c r="J4940" s="90">
        <f t="shared" si="2409"/>
        <v>13.6875</v>
      </c>
      <c r="K4940" s="114">
        <v>14</v>
      </c>
      <c r="L4940" s="115">
        <v>4.1666666666666664E-2</v>
      </c>
      <c r="M4940" s="11"/>
      <c r="N4940" s="90">
        <v>15.42</v>
      </c>
      <c r="O4940" s="90">
        <v>14.74</v>
      </c>
      <c r="P4940" s="90">
        <v>15.059454040608983</v>
      </c>
      <c r="Q4940" s="90">
        <v>15.53</v>
      </c>
      <c r="R4940" s="63">
        <f t="shared" si="2397"/>
        <v>14.379454040608985</v>
      </c>
      <c r="S4940" s="64">
        <f t="shared" si="2396"/>
        <v>-0.15783724740578914</v>
      </c>
      <c r="T4940" s="65"/>
      <c r="U4940" s="65">
        <f t="shared" si="2415"/>
        <v>1.0461329715061058</v>
      </c>
      <c r="V4940" s="65">
        <f t="shared" si="2398"/>
        <v>1.0239415026878649</v>
      </c>
      <c r="W4940" s="65">
        <f t="shared" si="2399"/>
        <v>0.99291693496458466</v>
      </c>
      <c r="X4940" s="61">
        <f t="shared" si="2410"/>
        <v>3.7037037037037563E-3</v>
      </c>
      <c r="Y4940" s="66">
        <f t="shared" si="2400"/>
        <v>4.6604717655468135E-2</v>
      </c>
      <c r="Z4940" s="61">
        <f t="shared" si="2401"/>
        <v>1.232665639445296E-2</v>
      </c>
      <c r="AA4940" s="67">
        <f t="shared" si="2402"/>
        <v>13.520833333333334</v>
      </c>
      <c r="AB4940" s="68">
        <f t="shared" si="2403"/>
        <v>-0.1245136186770428</v>
      </c>
      <c r="AC4940" s="69">
        <f t="shared" si="2404"/>
        <v>-0.12316255944660609</v>
      </c>
      <c r="AD4940" s="70">
        <f>_xlfn.PERCENTILE.EXC(AC4940:$AC$5675,0.5)</f>
        <v>8.165379651785816E-2</v>
      </c>
      <c r="AE4940" s="70">
        <f>_xlfn.PERCENTILE.EXC($AC4940:AC$5675,0.35)</f>
        <v>5.1972960039218814E-2</v>
      </c>
      <c r="AF4940" s="71">
        <f t="shared" si="2393"/>
        <v>3.8194137906796877E-2</v>
      </c>
      <c r="AG4940" s="70">
        <f t="shared" si="2394"/>
        <v>-0.12769635278302563</v>
      </c>
      <c r="AH4940" s="70">
        <f t="shared" si="2395"/>
        <v>-0.15045465606353242</v>
      </c>
      <c r="AI4940" s="61" t="str">
        <f t="shared" si="2413"/>
        <v>Safety</v>
      </c>
      <c r="AJ4940" s="68" t="str">
        <f t="shared" si="2414"/>
        <v>Safety</v>
      </c>
      <c r="AK4940" s="72"/>
      <c r="AL4940" s="73"/>
      <c r="AM4940" s="72"/>
      <c r="AN4940" s="73"/>
      <c r="AO4940" s="74"/>
      <c r="AP4940" s="20"/>
      <c r="AQ4940" s="74"/>
      <c r="AR4940" s="20"/>
      <c r="AS4940" s="74"/>
      <c r="AT4940" s="20"/>
      <c r="AU4940" s="74" t="str">
        <f t="shared" si="2405"/>
        <v>00635U</v>
      </c>
      <c r="AV4940" s="20">
        <f t="shared" si="2411"/>
        <v>0</v>
      </c>
      <c r="AW4940" s="74" t="str">
        <f t="shared" si="2406"/>
        <v>00635U</v>
      </c>
      <c r="AX4940" s="20">
        <f t="shared" si="2407"/>
        <v>0</v>
      </c>
      <c r="AY4940" s="20">
        <f t="shared" si="2412"/>
        <v>1</v>
      </c>
      <c r="AZ4940" s="116">
        <v>39142</v>
      </c>
      <c r="BA4940" s="116"/>
      <c r="BB4940" s="20"/>
      <c r="BC4940" s="20"/>
      <c r="BD4940" s="76"/>
      <c r="BE4940" s="77"/>
      <c r="BF4940" s="77"/>
    </row>
    <row r="4941" spans="1:58" s="23" customFormat="1" ht="15.75" customHeight="1" x14ac:dyDescent="0.4">
      <c r="A4941" s="116">
        <v>39140</v>
      </c>
      <c r="B4941" s="112">
        <v>14.81</v>
      </c>
      <c r="C4941" s="112">
        <v>14.49</v>
      </c>
      <c r="D4941" s="112">
        <v>14.42</v>
      </c>
      <c r="E4941" s="112">
        <v>14.42</v>
      </c>
      <c r="F4941" s="112">
        <v>14.56</v>
      </c>
      <c r="G4941" s="112">
        <v>15.1</v>
      </c>
      <c r="H4941" s="113">
        <v>15.115</v>
      </c>
      <c r="I4941" s="90">
        <f t="shared" si="2408"/>
        <v>14.690000000000001</v>
      </c>
      <c r="J4941" s="90">
        <f t="shared" si="2409"/>
        <v>14.463750000000001</v>
      </c>
      <c r="K4941" s="114">
        <v>15</v>
      </c>
      <c r="L4941" s="115">
        <v>4.1666666666666664E-2</v>
      </c>
      <c r="M4941" s="11"/>
      <c r="N4941" s="90">
        <v>18.309999999999999</v>
      </c>
      <c r="O4941" s="90">
        <v>17.100000000000001</v>
      </c>
      <c r="P4941" s="90">
        <v>16.467970137525274</v>
      </c>
      <c r="Q4941" s="90">
        <v>16.84</v>
      </c>
      <c r="R4941" s="63">
        <f t="shared" si="2397"/>
        <v>15.25797013752528</v>
      </c>
      <c r="S4941" s="64">
        <f t="shared" si="2396"/>
        <v>0.64215246636771284</v>
      </c>
      <c r="T4941" s="65"/>
      <c r="U4941" s="65">
        <f t="shared" si="2415"/>
        <v>1.0707602339181286</v>
      </c>
      <c r="V4941" s="65">
        <f t="shared" si="2398"/>
        <v>1.111855307429622</v>
      </c>
      <c r="W4941" s="65">
        <f t="shared" si="2399"/>
        <v>1.08729216152019</v>
      </c>
      <c r="X4941" s="61">
        <f t="shared" si="2410"/>
        <v>-2.1607022282241747E-2</v>
      </c>
      <c r="Y4941" s="66">
        <f t="shared" si="2400"/>
        <v>4.8196948682385596E-2</v>
      </c>
      <c r="Z4941" s="61">
        <f t="shared" si="2401"/>
        <v>-1.5401633764465641E-2</v>
      </c>
      <c r="AA4941" s="67">
        <f t="shared" si="2402"/>
        <v>14.69</v>
      </c>
      <c r="AB4941" s="68">
        <f t="shared" si="2403"/>
        <v>-0.19115237575095567</v>
      </c>
      <c r="AC4941" s="69">
        <f t="shared" si="2404"/>
        <v>-0.19770617149098851</v>
      </c>
      <c r="AD4941" s="70">
        <f>_xlfn.PERCENTILE.EXC(AC4941:$AC$5675,0.5)</f>
        <v>8.2042253521126818E-2</v>
      </c>
      <c r="AE4941" s="70">
        <f>_xlfn.PERCENTILE.EXC($AC4941:AC$5675,0.35)</f>
        <v>5.1990161432090447E-2</v>
      </c>
      <c r="AF4941" s="71">
        <f t="shared" si="2393"/>
        <v>3.8217068544198041E-2</v>
      </c>
      <c r="AG4941" s="70">
        <f t="shared" si="2394"/>
        <v>-0.12762483581469142</v>
      </c>
      <c r="AH4941" s="70">
        <f t="shared" si="2395"/>
        <v>-0.15048128670128119</v>
      </c>
      <c r="AI4941" s="61" t="str">
        <f t="shared" si="2413"/>
        <v>Safety</v>
      </c>
      <c r="AJ4941" s="68" t="str">
        <f t="shared" si="2414"/>
        <v>Safety</v>
      </c>
      <c r="AK4941" s="72"/>
      <c r="AL4941" s="73"/>
      <c r="AM4941" s="72"/>
      <c r="AN4941" s="73"/>
      <c r="AO4941" s="74"/>
      <c r="AP4941" s="20"/>
      <c r="AQ4941" s="74"/>
      <c r="AR4941" s="20"/>
      <c r="AS4941" s="74"/>
      <c r="AT4941" s="20"/>
      <c r="AU4941" s="74" t="str">
        <f t="shared" si="2405"/>
        <v>Cash</v>
      </c>
      <c r="AV4941" s="20">
        <f t="shared" si="2411"/>
        <v>0</v>
      </c>
      <c r="AW4941" s="74" t="str">
        <f t="shared" si="2406"/>
        <v>00631L</v>
      </c>
      <c r="AX4941" s="20">
        <f t="shared" si="2407"/>
        <v>1</v>
      </c>
      <c r="AY4941" s="20">
        <f t="shared" si="2412"/>
        <v>1</v>
      </c>
      <c r="AZ4941" s="116">
        <v>39141</v>
      </c>
      <c r="BA4941" s="116"/>
      <c r="BB4941" s="20"/>
      <c r="BC4941" s="20"/>
      <c r="BD4941" s="76"/>
      <c r="BE4941" s="77"/>
      <c r="BF4941" s="77"/>
    </row>
    <row r="4942" spans="1:58" s="23" customFormat="1" ht="15.75" customHeight="1" x14ac:dyDescent="0.4">
      <c r="A4942" s="116">
        <v>39139</v>
      </c>
      <c r="B4942" s="112">
        <v>11.44</v>
      </c>
      <c r="C4942" s="112">
        <v>12.54</v>
      </c>
      <c r="D4942" s="112">
        <v>13.2</v>
      </c>
      <c r="E4942" s="112">
        <v>13.68</v>
      </c>
      <c r="F4942" s="112">
        <v>13.93</v>
      </c>
      <c r="G4942" s="112">
        <v>14.28</v>
      </c>
      <c r="H4942" s="113">
        <v>14.4</v>
      </c>
      <c r="I4942" s="90">
        <f t="shared" si="2408"/>
        <v>11.806666666666667</v>
      </c>
      <c r="J4942" s="90">
        <f t="shared" si="2409"/>
        <v>12.76</v>
      </c>
      <c r="K4942" s="114">
        <v>16</v>
      </c>
      <c r="L4942" s="115">
        <v>4.1666666666666664E-2</v>
      </c>
      <c r="M4942" s="11"/>
      <c r="N4942" s="90">
        <v>11.15</v>
      </c>
      <c r="O4942" s="90">
        <v>12.28</v>
      </c>
      <c r="P4942" s="90">
        <v>13.202418922443062</v>
      </c>
      <c r="Q4942" s="90">
        <v>14.46</v>
      </c>
      <c r="R4942" s="63">
        <f t="shared" si="2397"/>
        <v>14.332418922443059</v>
      </c>
      <c r="S4942" s="64">
        <f t="shared" si="2396"/>
        <v>5.3875236294896059E-2</v>
      </c>
      <c r="T4942" s="65"/>
      <c r="U4942" s="65">
        <f t="shared" si="2415"/>
        <v>0.9079804560260587</v>
      </c>
      <c r="V4942" s="65">
        <f t="shared" si="2398"/>
        <v>0.8445422059018205</v>
      </c>
      <c r="W4942" s="65">
        <f t="shared" si="2399"/>
        <v>0.77109266943291832</v>
      </c>
      <c r="X4942" s="61">
        <f t="shared" si="2410"/>
        <v>9.6153846153846131E-2</v>
      </c>
      <c r="Y4942" s="66">
        <f t="shared" si="2400"/>
        <v>5.2631578947368467E-2</v>
      </c>
      <c r="Z4942" s="61">
        <f t="shared" si="2401"/>
        <v>8.0745341614906818E-2</v>
      </c>
      <c r="AA4942" s="67">
        <f t="shared" si="2402"/>
        <v>11.806666666666667</v>
      </c>
      <c r="AB4942" s="68">
        <f t="shared" si="2403"/>
        <v>2.6008968609865395E-2</v>
      </c>
      <c r="AC4942" s="69">
        <f t="shared" si="2404"/>
        <v>5.8893871449925222E-2</v>
      </c>
      <c r="AD4942" s="70">
        <f>_xlfn.PERCENTILE.EXC(AC4942:$AC$5675,0.5)</f>
        <v>8.2120367974620939E-2</v>
      </c>
      <c r="AE4942" s="70">
        <f>_xlfn.PERCENTILE.EXC($AC4942:AC$5675,0.35)</f>
        <v>5.2017507390983091E-2</v>
      </c>
      <c r="AF4942" s="71">
        <f t="shared" ref="AF4942:AF5005" si="2416">_xlfn.PERCENTILE.EXC($AC4942:$AC5942,0.28)</f>
        <v>3.8268246417590988E-2</v>
      </c>
      <c r="AG4942" s="70">
        <f t="shared" ref="AG4942:AG5005" si="2417">_xlfn.PERCENTILE.EXC($AC4942:$AC5942,0.01)</f>
        <v>-0.11943797356166906</v>
      </c>
      <c r="AH4942" s="70">
        <f t="shared" ref="AH4942:AH5005" si="2418">_xlfn.PERCENTILE.EXC($AC4942:$AC5942,0.005)</f>
        <v>-0.14238833081268296</v>
      </c>
      <c r="AI4942" s="61" t="str">
        <f t="shared" si="2413"/>
        <v>Safety</v>
      </c>
      <c r="AJ4942" s="68" t="str">
        <f t="shared" si="2414"/>
        <v>Short VOL</v>
      </c>
      <c r="AK4942" s="72"/>
      <c r="AL4942" s="73"/>
      <c r="AM4942" s="72"/>
      <c r="AN4942" s="73"/>
      <c r="AO4942" s="74"/>
      <c r="AP4942" s="20"/>
      <c r="AQ4942" s="74"/>
      <c r="AR4942" s="20"/>
      <c r="AS4942" s="74"/>
      <c r="AT4942" s="20"/>
      <c r="AU4942" s="74" t="str">
        <f t="shared" si="2405"/>
        <v>00631L</v>
      </c>
      <c r="AV4942" s="20">
        <f t="shared" si="2411"/>
        <v>1</v>
      </c>
      <c r="AW4942" s="74" t="str">
        <f t="shared" si="2406"/>
        <v>00631L</v>
      </c>
      <c r="AX4942" s="20">
        <f t="shared" si="2407"/>
        <v>1</v>
      </c>
      <c r="AY4942" s="20">
        <f t="shared" si="2412"/>
        <v>1</v>
      </c>
      <c r="AZ4942" s="116">
        <v>39140</v>
      </c>
      <c r="BA4942" s="116"/>
      <c r="BB4942" s="20"/>
      <c r="BC4942" s="20"/>
      <c r="BD4942" s="76"/>
      <c r="BE4942" s="77"/>
      <c r="BF4942" s="77"/>
    </row>
    <row r="4943" spans="1:58" s="23" customFormat="1" ht="15.75" customHeight="1" x14ac:dyDescent="0.4">
      <c r="A4943" s="116">
        <v>39136</v>
      </c>
      <c r="B4943" s="112">
        <v>11.59</v>
      </c>
      <c r="C4943" s="112">
        <v>12.59</v>
      </c>
      <c r="D4943" s="112">
        <v>13.24</v>
      </c>
      <c r="E4943" s="112">
        <v>13.69</v>
      </c>
      <c r="F4943" s="112">
        <v>13.92</v>
      </c>
      <c r="G4943" s="112">
        <v>14.33</v>
      </c>
      <c r="H4943" s="113">
        <v>14.446999999999999</v>
      </c>
      <c r="I4943" s="90">
        <f t="shared" si="2408"/>
        <v>11.881666666666666</v>
      </c>
      <c r="J4943" s="90">
        <f t="shared" si="2409"/>
        <v>12.779583333333333</v>
      </c>
      <c r="K4943" s="114">
        <v>17</v>
      </c>
      <c r="L4943" s="115">
        <v>4.1666666666666664E-2</v>
      </c>
      <c r="M4943" s="11"/>
      <c r="N4943" s="90">
        <v>10.58</v>
      </c>
      <c r="O4943" s="90">
        <v>12</v>
      </c>
      <c r="P4943" s="90">
        <v>13.058439367268395</v>
      </c>
      <c r="Q4943" s="90">
        <v>14.2</v>
      </c>
      <c r="R4943" s="63">
        <f t="shared" si="2397"/>
        <v>14.478439367268395</v>
      </c>
      <c r="S4943" s="64">
        <f t="shared" si="2396"/>
        <v>3.9292730844793747E-2</v>
      </c>
      <c r="T4943" s="65"/>
      <c r="U4943" s="65">
        <f t="shared" si="2415"/>
        <v>0.88166666666666671</v>
      </c>
      <c r="V4943" s="65">
        <f t="shared" si="2398"/>
        <v>0.81020401461749536</v>
      </c>
      <c r="W4943" s="65">
        <f t="shared" si="2399"/>
        <v>0.74507042253521127</v>
      </c>
      <c r="X4943" s="61">
        <f t="shared" si="2410"/>
        <v>8.6281276962899056E-2</v>
      </c>
      <c r="Y4943" s="66">
        <f t="shared" si="2400"/>
        <v>5.5295836376917436E-2</v>
      </c>
      <c r="Z4943" s="61">
        <f t="shared" si="2401"/>
        <v>7.5571608921307376E-2</v>
      </c>
      <c r="AA4943" s="67">
        <f t="shared" si="2402"/>
        <v>11.881666666666668</v>
      </c>
      <c r="AB4943" s="68">
        <f t="shared" si="2403"/>
        <v>9.5463137996219263E-2</v>
      </c>
      <c r="AC4943" s="69">
        <f t="shared" si="2404"/>
        <v>0.12303087586641472</v>
      </c>
      <c r="AD4943" s="70">
        <f>_xlfn.PERCENTILE.EXC(AC4943:$AC$5675,0.5)</f>
        <v>8.2198482428115061E-2</v>
      </c>
      <c r="AE4943" s="70">
        <f>_xlfn.PERCENTILE.EXC($AC4943:AC$5675,0.35)</f>
        <v>5.1994214415672382E-2</v>
      </c>
      <c r="AF4943" s="71">
        <f t="shared" si="2416"/>
        <v>3.8248343911271507E-2</v>
      </c>
      <c r="AG4943" s="70">
        <f t="shared" si="2417"/>
        <v>-0.11953300284553012</v>
      </c>
      <c r="AH4943" s="70">
        <f t="shared" si="2418"/>
        <v>-0.14243565373914724</v>
      </c>
      <c r="AI4943" s="61" t="str">
        <f t="shared" si="2413"/>
        <v>Short VOL</v>
      </c>
      <c r="AJ4943" s="68" t="str">
        <f t="shared" si="2414"/>
        <v>Short VOL</v>
      </c>
      <c r="AK4943" s="72"/>
      <c r="AL4943" s="73"/>
      <c r="AM4943" s="72"/>
      <c r="AN4943" s="73"/>
      <c r="AO4943" s="74"/>
      <c r="AP4943" s="20"/>
      <c r="AQ4943" s="74"/>
      <c r="AR4943" s="20"/>
      <c r="AS4943" s="74"/>
      <c r="AT4943" s="20"/>
      <c r="AU4943" s="74" t="str">
        <f t="shared" si="2405"/>
        <v>00631L</v>
      </c>
      <c r="AV4943" s="20">
        <f t="shared" si="2411"/>
        <v>1</v>
      </c>
      <c r="AW4943" s="74" t="str">
        <f t="shared" si="2406"/>
        <v>00631L</v>
      </c>
      <c r="AX4943" s="20">
        <f t="shared" si="2407"/>
        <v>1</v>
      </c>
      <c r="AY4943" s="20">
        <f t="shared" si="2412"/>
        <v>1</v>
      </c>
      <c r="AZ4943" s="116">
        <v>39139</v>
      </c>
      <c r="BA4943" s="116"/>
      <c r="BB4943" s="20"/>
      <c r="BC4943" s="20"/>
      <c r="BD4943" s="76"/>
      <c r="BE4943" s="77"/>
      <c r="BF4943" s="77"/>
    </row>
    <row r="4944" spans="1:58" s="23" customFormat="1" ht="15.75" customHeight="1" x14ac:dyDescent="0.4">
      <c r="A4944" s="116">
        <v>39135</v>
      </c>
      <c r="B4944" s="112">
        <v>11.15</v>
      </c>
      <c r="C4944" s="112">
        <v>12.21</v>
      </c>
      <c r="D4944" s="112">
        <v>13.08</v>
      </c>
      <c r="E4944" s="112">
        <v>13.52</v>
      </c>
      <c r="F4944" s="112">
        <v>13.85</v>
      </c>
      <c r="G4944" s="112">
        <v>14.12</v>
      </c>
      <c r="H4944" s="113">
        <v>14.263999999999999</v>
      </c>
      <c r="I4944" s="90">
        <f t="shared" si="2408"/>
        <v>11.415000000000001</v>
      </c>
      <c r="J4944" s="90">
        <f t="shared" si="2409"/>
        <v>12.4275</v>
      </c>
      <c r="K4944" s="114">
        <v>18</v>
      </c>
      <c r="L4944" s="115">
        <v>4.1666666666666664E-2</v>
      </c>
      <c r="M4944" s="11"/>
      <c r="N4944" s="90">
        <v>10.18</v>
      </c>
      <c r="O4944" s="90">
        <v>11.53</v>
      </c>
      <c r="P4944" s="90">
        <v>12.816355954068047</v>
      </c>
      <c r="Q4944" s="90">
        <v>14.15</v>
      </c>
      <c r="R4944" s="63">
        <f t="shared" si="2397"/>
        <v>14.166355954068045</v>
      </c>
      <c r="S4944" s="64">
        <f t="shared" si="2396"/>
        <v>-1.9607843137254485E-3</v>
      </c>
      <c r="T4944" s="65"/>
      <c r="U4944" s="65">
        <f t="shared" si="2415"/>
        <v>0.88291413703382482</v>
      </c>
      <c r="V4944" s="65">
        <f t="shared" si="2398"/>
        <v>0.79429753952555915</v>
      </c>
      <c r="W4944" s="65">
        <f t="shared" si="2399"/>
        <v>0.719434628975265</v>
      </c>
      <c r="X4944" s="61">
        <f t="shared" si="2410"/>
        <v>9.5067264573991075E-2</v>
      </c>
      <c r="Y4944" s="66">
        <f t="shared" si="2400"/>
        <v>5.5029585798816553E-2</v>
      </c>
      <c r="Z4944" s="61">
        <f t="shared" si="2401"/>
        <v>8.8699080157687182E-2</v>
      </c>
      <c r="AA4944" s="67">
        <f t="shared" si="2402"/>
        <v>11.415000000000001</v>
      </c>
      <c r="AB4944" s="68">
        <f t="shared" si="2403"/>
        <v>9.5284872298624826E-2</v>
      </c>
      <c r="AC4944" s="69">
        <f t="shared" si="2404"/>
        <v>0.12131630648330072</v>
      </c>
      <c r="AD4944" s="70">
        <f>_xlfn.PERCENTILE.EXC(AC4944:$AC$5675,0.5)</f>
        <v>8.2120367974620939E-2</v>
      </c>
      <c r="AE4944" s="70">
        <f>_xlfn.PERCENTILE.EXC($AC4944:AC$5675,0.35)</f>
        <v>5.1989485934826787E-2</v>
      </c>
      <c r="AF4944" s="71">
        <f t="shared" si="2416"/>
        <v>3.8228441404952025E-2</v>
      </c>
      <c r="AG4944" s="70">
        <f t="shared" si="2417"/>
        <v>-0.11962803212939116</v>
      </c>
      <c r="AH4944" s="70">
        <f t="shared" si="2418"/>
        <v>-0.14248297666561149</v>
      </c>
      <c r="AI4944" s="61" t="str">
        <f t="shared" si="2413"/>
        <v>Short VOL</v>
      </c>
      <c r="AJ4944" s="68" t="str">
        <f t="shared" si="2414"/>
        <v>Short VOL</v>
      </c>
      <c r="AK4944" s="72"/>
      <c r="AL4944" s="73"/>
      <c r="AM4944" s="72"/>
      <c r="AN4944" s="73"/>
      <c r="AO4944" s="74"/>
      <c r="AP4944" s="20"/>
      <c r="AQ4944" s="74"/>
      <c r="AR4944" s="20"/>
      <c r="AS4944" s="74"/>
      <c r="AT4944" s="20"/>
      <c r="AU4944" s="74" t="str">
        <f t="shared" si="2405"/>
        <v>00631L</v>
      </c>
      <c r="AV4944" s="20">
        <f t="shared" si="2411"/>
        <v>1</v>
      </c>
      <c r="AW4944" s="74" t="str">
        <f t="shared" si="2406"/>
        <v>00631L</v>
      </c>
      <c r="AX4944" s="20">
        <f t="shared" si="2407"/>
        <v>1</v>
      </c>
      <c r="AY4944" s="20">
        <f t="shared" si="2412"/>
        <v>1</v>
      </c>
      <c r="AZ4944" s="116">
        <v>39136</v>
      </c>
      <c r="BA4944" s="116"/>
      <c r="BB4944" s="20"/>
      <c r="BC4944" s="20"/>
      <c r="BD4944" s="76"/>
      <c r="BE4944" s="77"/>
      <c r="BF4944" s="77"/>
    </row>
    <row r="4945" spans="1:58" s="23" customFormat="1" ht="15.75" customHeight="1" x14ac:dyDescent="0.4">
      <c r="A4945" s="116">
        <v>39134</v>
      </c>
      <c r="B4945" s="112">
        <v>11.24</v>
      </c>
      <c r="C4945" s="112">
        <v>12.26</v>
      </c>
      <c r="D4945" s="112">
        <v>13.12</v>
      </c>
      <c r="E4945" s="112">
        <v>13.59</v>
      </c>
      <c r="F4945" s="112">
        <v>13.95</v>
      </c>
      <c r="G4945" s="112">
        <v>14.19</v>
      </c>
      <c r="H4945" s="113">
        <v>14.321999999999999</v>
      </c>
      <c r="I4945" s="90">
        <f t="shared" si="2408"/>
        <v>11.452500000000001</v>
      </c>
      <c r="J4945" s="90">
        <f t="shared" si="2409"/>
        <v>12.439166666666667</v>
      </c>
      <c r="K4945" s="114">
        <v>19</v>
      </c>
      <c r="L4945" s="115">
        <v>4.1666666666666664E-2</v>
      </c>
      <c r="M4945" s="11"/>
      <c r="N4945" s="90">
        <v>10.199999999999999</v>
      </c>
      <c r="O4945" s="90">
        <v>11.59</v>
      </c>
      <c r="P4945" s="90">
        <v>12.731542861059609</v>
      </c>
      <c r="Q4945" s="90">
        <v>14.03</v>
      </c>
      <c r="R4945" s="63">
        <f t="shared" si="2397"/>
        <v>14.121542861059609</v>
      </c>
      <c r="S4945" s="64">
        <f t="shared" si="2396"/>
        <v>-3.9062500000000902E-3</v>
      </c>
      <c r="T4945" s="65"/>
      <c r="U4945" s="65">
        <f t="shared" si="2415"/>
        <v>0.88006902502157025</v>
      </c>
      <c r="V4945" s="65">
        <f t="shared" si="2398"/>
        <v>0.80115977390277449</v>
      </c>
      <c r="W4945" s="65">
        <f t="shared" si="2399"/>
        <v>0.7270135424091233</v>
      </c>
      <c r="X4945" s="61">
        <f t="shared" si="2410"/>
        <v>9.074733096085405E-2</v>
      </c>
      <c r="Y4945" s="66">
        <f t="shared" si="2400"/>
        <v>5.3863134657836598E-2</v>
      </c>
      <c r="Z4945" s="61">
        <f t="shared" si="2401"/>
        <v>8.6152950593029146E-2</v>
      </c>
      <c r="AA4945" s="67">
        <f t="shared" si="2402"/>
        <v>11.452500000000001</v>
      </c>
      <c r="AB4945" s="68">
        <f t="shared" si="2403"/>
        <v>0.10196078431372559</v>
      </c>
      <c r="AC4945" s="69">
        <f t="shared" si="2404"/>
        <v>0.12279411764705896</v>
      </c>
      <c r="AD4945" s="70">
        <f>_xlfn.PERCENTILE.EXC(AC4945:$AC$5675,0.5)</f>
        <v>8.2042253521126818E-2</v>
      </c>
      <c r="AE4945" s="70">
        <f>_xlfn.PERCENTILE.EXC($AC4945:AC$5675,0.35)</f>
        <v>5.1984757453981192E-2</v>
      </c>
      <c r="AF4945" s="71">
        <f t="shared" si="2416"/>
        <v>3.8210304350882032E-2</v>
      </c>
      <c r="AG4945" s="70">
        <f t="shared" si="2417"/>
        <v>-0.1197230614132522</v>
      </c>
      <c r="AH4945" s="70">
        <f t="shared" si="2418"/>
        <v>-0.14253029959207578</v>
      </c>
      <c r="AI4945" s="61" t="str">
        <f t="shared" si="2413"/>
        <v>Short VOL</v>
      </c>
      <c r="AJ4945" s="68" t="str">
        <f t="shared" si="2414"/>
        <v>Short VOL</v>
      </c>
      <c r="AK4945" s="72"/>
      <c r="AL4945" s="73"/>
      <c r="AM4945" s="72"/>
      <c r="AN4945" s="73"/>
      <c r="AO4945" s="74"/>
      <c r="AP4945" s="20"/>
      <c r="AQ4945" s="74"/>
      <c r="AR4945" s="20"/>
      <c r="AS4945" s="74"/>
      <c r="AT4945" s="20"/>
      <c r="AU4945" s="74" t="str">
        <f t="shared" si="2405"/>
        <v>00631L</v>
      </c>
      <c r="AV4945" s="20">
        <f t="shared" si="2411"/>
        <v>1</v>
      </c>
      <c r="AW4945" s="74" t="str">
        <f t="shared" si="2406"/>
        <v>00631L</v>
      </c>
      <c r="AX4945" s="20">
        <f t="shared" si="2407"/>
        <v>1</v>
      </c>
      <c r="AY4945" s="20">
        <f t="shared" si="2412"/>
        <v>1</v>
      </c>
      <c r="AZ4945" s="116">
        <v>39135</v>
      </c>
      <c r="BA4945" s="116"/>
      <c r="BB4945" s="20"/>
      <c r="BC4945" s="20"/>
      <c r="BD4945" s="76"/>
      <c r="BE4945" s="77"/>
      <c r="BF4945" s="77"/>
    </row>
    <row r="4946" spans="1:58" s="23" customFormat="1" ht="15.75" customHeight="1" x14ac:dyDescent="0.4">
      <c r="A4946" s="116">
        <v>39133</v>
      </c>
      <c r="B4946" s="112">
        <v>11.37</v>
      </c>
      <c r="C4946" s="112">
        <v>12.31</v>
      </c>
      <c r="D4946" s="112">
        <v>13.2</v>
      </c>
      <c r="E4946" s="112">
        <v>13.75</v>
      </c>
      <c r="F4946" s="112">
        <v>14.07</v>
      </c>
      <c r="G4946" s="112">
        <v>14.46</v>
      </c>
      <c r="H4946" s="113">
        <v>14.603999999999999</v>
      </c>
      <c r="I4946" s="90">
        <f t="shared" si="2408"/>
        <v>11.526666666666666</v>
      </c>
      <c r="J4946" s="90">
        <f t="shared" si="2409"/>
        <v>12.458333333333334</v>
      </c>
      <c r="K4946" s="114">
        <v>20</v>
      </c>
      <c r="L4946" s="115">
        <v>4.1666666666666664E-2</v>
      </c>
      <c r="M4946" s="11"/>
      <c r="N4946" s="90">
        <v>10.24</v>
      </c>
      <c r="O4946" s="90">
        <v>11.57</v>
      </c>
      <c r="P4946" s="90">
        <v>12.70026638077309</v>
      </c>
      <c r="Q4946" s="90">
        <v>13.88</v>
      </c>
      <c r="R4946" s="63">
        <f t="shared" si="2397"/>
        <v>14.030266380773091</v>
      </c>
      <c r="S4946" s="64">
        <f t="shared" ref="S4946:S5009" si="2419">(N4946-N4947)/N4947</f>
        <v>2.1956087824351361E-2</v>
      </c>
      <c r="T4946" s="65"/>
      <c r="U4946" s="65">
        <f t="shared" si="2415"/>
        <v>0.88504753673293002</v>
      </c>
      <c r="V4946" s="65">
        <f t="shared" si="2398"/>
        <v>0.80628230093679898</v>
      </c>
      <c r="W4946" s="65">
        <f t="shared" si="2399"/>
        <v>0.73775216138328525</v>
      </c>
      <c r="X4946" s="61">
        <f t="shared" si="2410"/>
        <v>8.26737027264733E-2</v>
      </c>
      <c r="Y4946" s="66">
        <f t="shared" si="2400"/>
        <v>6.210909090909085E-2</v>
      </c>
      <c r="Z4946" s="61">
        <f t="shared" si="2401"/>
        <v>8.0827067669173094E-2</v>
      </c>
      <c r="AA4946" s="67">
        <f t="shared" si="2402"/>
        <v>11.526666666666666</v>
      </c>
      <c r="AB4946" s="68">
        <f t="shared" si="2403"/>
        <v>0.1103515624999999</v>
      </c>
      <c r="AC4946" s="69">
        <f t="shared" si="2404"/>
        <v>0.12565104166666652</v>
      </c>
      <c r="AD4946" s="70">
        <f>_xlfn.PERCENTILE.EXC(AC4946:$AC$5675,0.5)</f>
        <v>8.165379651785816E-2</v>
      </c>
      <c r="AE4946" s="70">
        <f>_xlfn.PERCENTILE.EXC($AC4946:AC$5675,0.35)</f>
        <v>5.1954769187803305E-2</v>
      </c>
      <c r="AF4946" s="71">
        <f t="shared" si="2416"/>
        <v>3.8202760010308957E-2</v>
      </c>
      <c r="AG4946" s="70">
        <f t="shared" si="2417"/>
        <v>-0.11981809069711324</v>
      </c>
      <c r="AH4946" s="70">
        <f t="shared" si="2418"/>
        <v>-0.14257762251854003</v>
      </c>
      <c r="AI4946" s="61" t="str">
        <f t="shared" si="2413"/>
        <v>Short VOL</v>
      </c>
      <c r="AJ4946" s="68" t="str">
        <f t="shared" si="2414"/>
        <v>Short VOL</v>
      </c>
      <c r="AK4946" s="72"/>
      <c r="AL4946" s="73"/>
      <c r="AM4946" s="72"/>
      <c r="AN4946" s="73"/>
      <c r="AO4946" s="74"/>
      <c r="AP4946" s="20"/>
      <c r="AQ4946" s="74"/>
      <c r="AR4946" s="20"/>
      <c r="AS4946" s="74"/>
      <c r="AT4946" s="20"/>
      <c r="AU4946" s="74" t="str">
        <f t="shared" si="2405"/>
        <v>00631L</v>
      </c>
      <c r="AV4946" s="20">
        <f t="shared" si="2411"/>
        <v>1</v>
      </c>
      <c r="AW4946" s="74" t="str">
        <f t="shared" si="2406"/>
        <v>00631L</v>
      </c>
      <c r="AX4946" s="20">
        <f t="shared" si="2407"/>
        <v>1</v>
      </c>
      <c r="AY4946" s="20">
        <f t="shared" si="2412"/>
        <v>1</v>
      </c>
      <c r="AZ4946" s="116">
        <v>39134</v>
      </c>
      <c r="BA4946" s="116"/>
      <c r="BB4946" s="20"/>
      <c r="BC4946" s="20"/>
      <c r="BD4946" s="76"/>
      <c r="BE4946" s="77"/>
      <c r="BF4946" s="77"/>
    </row>
    <row r="4947" spans="1:58" s="23" customFormat="1" ht="15.75" customHeight="1" x14ac:dyDescent="0.4">
      <c r="A4947" s="116">
        <v>39129</v>
      </c>
      <c r="B4947" s="112">
        <v>11.56</v>
      </c>
      <c r="C4947" s="112">
        <v>12.58</v>
      </c>
      <c r="D4947" s="112">
        <v>13.37</v>
      </c>
      <c r="E4947" s="112">
        <v>13.81</v>
      </c>
      <c r="F4947" s="112">
        <v>14.08</v>
      </c>
      <c r="G4947" s="112">
        <v>14.5</v>
      </c>
      <c r="H4947" s="113">
        <v>14.662000000000001</v>
      </c>
      <c r="I4947" s="90">
        <f t="shared" si="2408"/>
        <v>11.6875</v>
      </c>
      <c r="J4947" s="90">
        <f t="shared" si="2409"/>
        <v>12.678750000000001</v>
      </c>
      <c r="K4947" s="114">
        <v>21</v>
      </c>
      <c r="L4947" s="115">
        <v>4.1666666666666664E-2</v>
      </c>
      <c r="M4947" s="11"/>
      <c r="N4947" s="90">
        <v>10.02</v>
      </c>
      <c r="O4947" s="90">
        <v>11.32</v>
      </c>
      <c r="P4947" s="90">
        <v>12.626873413565647</v>
      </c>
      <c r="Q4947" s="90">
        <v>13.86</v>
      </c>
      <c r="R4947" s="63">
        <f t="shared" si="2397"/>
        <v>13.926873413565648</v>
      </c>
      <c r="S4947" s="64">
        <f t="shared" si="2419"/>
        <v>-1.9569471624266248E-2</v>
      </c>
      <c r="T4947" s="65"/>
      <c r="U4947" s="65">
        <f t="shared" si="2415"/>
        <v>0.88515901060070667</v>
      </c>
      <c r="V4947" s="65">
        <f t="shared" si="2398"/>
        <v>0.79354561274329716</v>
      </c>
      <c r="W4947" s="65">
        <f t="shared" si="2399"/>
        <v>0.72294372294372289</v>
      </c>
      <c r="X4947" s="61">
        <f t="shared" si="2410"/>
        <v>8.8235294117647023E-2</v>
      </c>
      <c r="Y4947" s="66">
        <f t="shared" si="2400"/>
        <v>6.1694424330195528E-2</v>
      </c>
      <c r="Z4947" s="61">
        <f t="shared" si="2401"/>
        <v>8.481283422459901E-2</v>
      </c>
      <c r="AA4947" s="67">
        <f t="shared" si="2402"/>
        <v>11.6875</v>
      </c>
      <c r="AB4947" s="68">
        <f t="shared" si="2403"/>
        <v>0.15369261477045917</v>
      </c>
      <c r="AC4947" s="69">
        <f t="shared" si="2404"/>
        <v>0.16641716566866271</v>
      </c>
      <c r="AD4947" s="70">
        <f>_xlfn.PERCENTILE.EXC(AC4947:$AC$5675,0.5)</f>
        <v>8.1265339514589502E-2</v>
      </c>
      <c r="AE4947" s="70">
        <f>_xlfn.PERCENTILE.EXC($AC4947:AC$5675,0.35)</f>
        <v>5.1891101207849032E-2</v>
      </c>
      <c r="AF4947" s="71">
        <f t="shared" si="2416"/>
        <v>3.8195215669735882E-2</v>
      </c>
      <c r="AG4947" s="70">
        <f t="shared" si="2417"/>
        <v>-0.1199131199809743</v>
      </c>
      <c r="AH4947" s="70">
        <f t="shared" si="2418"/>
        <v>-0.14262494544500431</v>
      </c>
      <c r="AI4947" s="61" t="str">
        <f t="shared" si="2413"/>
        <v>Short VOL</v>
      </c>
      <c r="AJ4947" s="68" t="str">
        <f t="shared" si="2414"/>
        <v>Short VOL</v>
      </c>
      <c r="AK4947" s="72"/>
      <c r="AL4947" s="73"/>
      <c r="AM4947" s="72"/>
      <c r="AN4947" s="73"/>
      <c r="AO4947" s="74"/>
      <c r="AP4947" s="20"/>
      <c r="AQ4947" s="74"/>
      <c r="AR4947" s="20"/>
      <c r="AS4947" s="74"/>
      <c r="AT4947" s="20"/>
      <c r="AU4947" s="74" t="str">
        <f t="shared" si="2405"/>
        <v>00631L</v>
      </c>
      <c r="AV4947" s="20">
        <f t="shared" si="2411"/>
        <v>1</v>
      </c>
      <c r="AW4947" s="74" t="str">
        <f t="shared" si="2406"/>
        <v>00631L</v>
      </c>
      <c r="AX4947" s="20">
        <f t="shared" si="2407"/>
        <v>1</v>
      </c>
      <c r="AY4947" s="20">
        <f t="shared" si="2412"/>
        <v>1</v>
      </c>
      <c r="AZ4947" s="116">
        <v>39133</v>
      </c>
      <c r="BA4947" s="116"/>
      <c r="BB4947" s="20"/>
      <c r="BC4947" s="20"/>
      <c r="BD4947" s="76"/>
      <c r="BE4947" s="77"/>
      <c r="BF4947" s="77"/>
    </row>
    <row r="4948" spans="1:58" s="23" customFormat="1" ht="15.75" customHeight="1" x14ac:dyDescent="0.4">
      <c r="A4948" s="116">
        <v>39128</v>
      </c>
      <c r="B4948" s="112">
        <v>11.55</v>
      </c>
      <c r="C4948" s="112">
        <v>12.61</v>
      </c>
      <c r="D4948" s="112">
        <v>13.39</v>
      </c>
      <c r="E4948" s="112">
        <v>13.81</v>
      </c>
      <c r="F4948" s="112">
        <v>14.14</v>
      </c>
      <c r="G4948" s="112">
        <v>14.56</v>
      </c>
      <c r="H4948" s="113">
        <v>14.715999999999999</v>
      </c>
      <c r="I4948" s="90">
        <f t="shared" si="2408"/>
        <v>11.638333333333334</v>
      </c>
      <c r="J4948" s="90">
        <f t="shared" si="2409"/>
        <v>12.674999999999999</v>
      </c>
      <c r="K4948" s="114">
        <v>22</v>
      </c>
      <c r="L4948" s="115">
        <v>4.1666666666666664E-2</v>
      </c>
      <c r="M4948" s="11"/>
      <c r="N4948" s="90">
        <v>10.220000000000001</v>
      </c>
      <c r="O4948" s="90">
        <v>11.4</v>
      </c>
      <c r="P4948" s="90">
        <v>12.702505361741052</v>
      </c>
      <c r="Q4948" s="90">
        <v>13.89</v>
      </c>
      <c r="R4948" s="63">
        <f t="shared" si="2397"/>
        <v>13.882505361741051</v>
      </c>
      <c r="S4948" s="64">
        <f t="shared" si="2419"/>
        <v>-9.775171065493438E-4</v>
      </c>
      <c r="T4948" s="65"/>
      <c r="U4948" s="65">
        <f t="shared" si="2415"/>
        <v>0.89649122807017545</v>
      </c>
      <c r="V4948" s="65">
        <f t="shared" si="2398"/>
        <v>0.80456569070081541</v>
      </c>
      <c r="W4948" s="65">
        <f t="shared" si="2399"/>
        <v>0.73578113750899932</v>
      </c>
      <c r="X4948" s="61">
        <f t="shared" si="2410"/>
        <v>9.1774891774891662E-2</v>
      </c>
      <c r="Y4948" s="66">
        <f t="shared" si="2400"/>
        <v>6.5604634322954297E-2</v>
      </c>
      <c r="Z4948" s="61">
        <f t="shared" si="2401"/>
        <v>8.9073464127165852E-2</v>
      </c>
      <c r="AA4948" s="67">
        <f t="shared" si="2402"/>
        <v>11.638333333333334</v>
      </c>
      <c r="AB4948" s="68">
        <f t="shared" si="2403"/>
        <v>0.13013698630136986</v>
      </c>
      <c r="AC4948" s="69">
        <f t="shared" si="2404"/>
        <v>0.13878016960208736</v>
      </c>
      <c r="AD4948" s="70">
        <f>_xlfn.PERCENTILE.EXC(AC4948:$AC$5675,0.5)</f>
        <v>8.038942651405151E-2</v>
      </c>
      <c r="AE4948" s="70">
        <f>_xlfn.PERCENTILE.EXC($AC4948:AC$5675,0.35)</f>
        <v>5.1827433227894758E-2</v>
      </c>
      <c r="AF4948" s="71">
        <f t="shared" si="2416"/>
        <v>3.8187671329162808E-2</v>
      </c>
      <c r="AG4948" s="70">
        <f t="shared" si="2417"/>
        <v>-0.12000814926483534</v>
      </c>
      <c r="AH4948" s="70">
        <f t="shared" si="2418"/>
        <v>-0.1426722683714686</v>
      </c>
      <c r="AI4948" s="61" t="str">
        <f t="shared" si="2413"/>
        <v>Short VOL</v>
      </c>
      <c r="AJ4948" s="68" t="str">
        <f t="shared" si="2414"/>
        <v>Short VOL</v>
      </c>
      <c r="AK4948" s="72"/>
      <c r="AL4948" s="73"/>
      <c r="AM4948" s="72"/>
      <c r="AN4948" s="73"/>
      <c r="AO4948" s="74"/>
      <c r="AP4948" s="20"/>
      <c r="AQ4948" s="74"/>
      <c r="AR4948" s="20"/>
      <c r="AS4948" s="74"/>
      <c r="AT4948" s="20"/>
      <c r="AU4948" s="74" t="str">
        <f t="shared" si="2405"/>
        <v>00631L</v>
      </c>
      <c r="AV4948" s="20">
        <f t="shared" si="2411"/>
        <v>1</v>
      </c>
      <c r="AW4948" s="74" t="str">
        <f t="shared" si="2406"/>
        <v>00631L</v>
      </c>
      <c r="AX4948" s="20">
        <f t="shared" si="2407"/>
        <v>1</v>
      </c>
      <c r="AY4948" s="20">
        <f t="shared" si="2412"/>
        <v>1</v>
      </c>
      <c r="AZ4948" s="116">
        <v>39129</v>
      </c>
      <c r="BA4948" s="116"/>
      <c r="BB4948" s="20"/>
      <c r="BC4948" s="20"/>
      <c r="BD4948" s="76"/>
      <c r="BE4948" s="77"/>
      <c r="BF4948" s="77"/>
    </row>
    <row r="4949" spans="1:58" s="23" customFormat="1" ht="15.75" customHeight="1" x14ac:dyDescent="0.4">
      <c r="A4949" s="116">
        <v>39127</v>
      </c>
      <c r="B4949" s="112">
        <v>11.63</v>
      </c>
      <c r="C4949" s="112">
        <v>12.8</v>
      </c>
      <c r="D4949" s="112">
        <v>13.51</v>
      </c>
      <c r="E4949" s="112">
        <v>13.95</v>
      </c>
      <c r="F4949" s="112">
        <v>14.21</v>
      </c>
      <c r="G4949" s="112">
        <v>14.73</v>
      </c>
      <c r="H4949" s="113">
        <v>14.859</v>
      </c>
      <c r="I4949" s="90">
        <f t="shared" si="2408"/>
        <v>11.678750000000001</v>
      </c>
      <c r="J4949" s="90">
        <f t="shared" si="2409"/>
        <v>12.829583333333334</v>
      </c>
      <c r="K4949" s="114">
        <v>23</v>
      </c>
      <c r="L4949" s="115">
        <v>4.1666666666666664E-2</v>
      </c>
      <c r="M4949" s="11"/>
      <c r="N4949" s="90">
        <v>10.23</v>
      </c>
      <c r="O4949" s="90">
        <v>11.4</v>
      </c>
      <c r="P4949" s="90">
        <v>12.668629140938393</v>
      </c>
      <c r="Q4949" s="90">
        <v>13.86</v>
      </c>
      <c r="R4949" s="63">
        <f t="shared" si="2397"/>
        <v>13.838629140938391</v>
      </c>
      <c r="S4949" s="64">
        <f t="shared" si="2419"/>
        <v>-1.0638297872340371E-2</v>
      </c>
      <c r="T4949" s="65"/>
      <c r="U4949" s="65">
        <f t="shared" si="2415"/>
        <v>0.89736842105263159</v>
      </c>
      <c r="V4949" s="65">
        <f t="shared" si="2398"/>
        <v>0.80750647021010213</v>
      </c>
      <c r="W4949" s="65">
        <f t="shared" si="2399"/>
        <v>0.73809523809523814</v>
      </c>
      <c r="X4949" s="61">
        <f t="shared" si="2410"/>
        <v>0.10060189165950127</v>
      </c>
      <c r="Y4949" s="66">
        <f t="shared" si="2400"/>
        <v>6.5161290322580695E-2</v>
      </c>
      <c r="Z4949" s="61">
        <f t="shared" si="2401"/>
        <v>9.8540797031645755E-2</v>
      </c>
      <c r="AA4949" s="67">
        <f t="shared" si="2402"/>
        <v>11.678750000000001</v>
      </c>
      <c r="AB4949" s="68">
        <f t="shared" si="2403"/>
        <v>0.13685239491691106</v>
      </c>
      <c r="AC4949" s="69">
        <f t="shared" si="2404"/>
        <v>0.14161779081133924</v>
      </c>
      <c r="AD4949" s="70">
        <f>_xlfn.PERCENTILE.EXC(AC4949:$AC$5675,0.5)</f>
        <v>7.9513513513513517E-2</v>
      </c>
      <c r="AE4949" s="70">
        <f>_xlfn.PERCENTILE.EXC($AC4949:AC$5675,0.35)</f>
        <v>5.1752617560617206E-2</v>
      </c>
      <c r="AF4949" s="71">
        <f t="shared" si="2416"/>
        <v>3.8166881976878973E-2</v>
      </c>
      <c r="AG4949" s="70">
        <f t="shared" si="2417"/>
        <v>-0.12010317854869638</v>
      </c>
      <c r="AH4949" s="70">
        <f t="shared" si="2418"/>
        <v>-0.14271959129793285</v>
      </c>
      <c r="AI4949" s="61" t="str">
        <f t="shared" si="2413"/>
        <v>Short VOL</v>
      </c>
      <c r="AJ4949" s="68" t="str">
        <f t="shared" si="2414"/>
        <v>Short VOL</v>
      </c>
      <c r="AK4949" s="72"/>
      <c r="AL4949" s="73"/>
      <c r="AM4949" s="72"/>
      <c r="AN4949" s="73"/>
      <c r="AO4949" s="74"/>
      <c r="AP4949" s="20"/>
      <c r="AQ4949" s="74"/>
      <c r="AR4949" s="20"/>
      <c r="AS4949" s="74"/>
      <c r="AT4949" s="20"/>
      <c r="AU4949" s="74" t="str">
        <f t="shared" si="2405"/>
        <v>00631L</v>
      </c>
      <c r="AV4949" s="20">
        <f t="shared" si="2411"/>
        <v>1</v>
      </c>
      <c r="AW4949" s="74" t="str">
        <f t="shared" si="2406"/>
        <v>00631L</v>
      </c>
      <c r="AX4949" s="20">
        <f t="shared" si="2407"/>
        <v>1</v>
      </c>
      <c r="AY4949" s="20">
        <f t="shared" si="2412"/>
        <v>1</v>
      </c>
      <c r="AZ4949" s="116">
        <v>39128</v>
      </c>
      <c r="BA4949" s="116"/>
      <c r="BB4949" s="20"/>
      <c r="BC4949" s="20"/>
      <c r="BD4949" s="76"/>
      <c r="BE4949" s="77"/>
      <c r="BF4949" s="77"/>
    </row>
    <row r="4950" spans="1:58" s="23" customFormat="1" ht="15.75" customHeight="1" x14ac:dyDescent="0.4">
      <c r="A4950" s="116">
        <v>39126</v>
      </c>
      <c r="B4950" s="112">
        <v>10.43</v>
      </c>
      <c r="C4950" s="112">
        <v>11.99</v>
      </c>
      <c r="D4950" s="112">
        <v>13.14</v>
      </c>
      <c r="E4950" s="112">
        <v>13.7</v>
      </c>
      <c r="F4950" s="112">
        <v>14.03</v>
      </c>
      <c r="G4950" s="112">
        <v>14.34</v>
      </c>
      <c r="H4950" s="113">
        <v>14.66</v>
      </c>
      <c r="I4950" s="90">
        <f t="shared" si="2408"/>
        <v>11.99</v>
      </c>
      <c r="J4950" s="90">
        <f t="shared" si="2409"/>
        <v>13.14</v>
      </c>
      <c r="K4950" s="114">
        <v>0</v>
      </c>
      <c r="L4950" s="115">
        <v>0.05</v>
      </c>
      <c r="M4950" s="11"/>
      <c r="N4950" s="90">
        <v>10.34</v>
      </c>
      <c r="O4950" s="90">
        <v>11.7</v>
      </c>
      <c r="P4950" s="90">
        <v>12.882931946460518</v>
      </c>
      <c r="Q4950" s="90">
        <v>14.01</v>
      </c>
      <c r="R4950" s="63">
        <f t="shared" si="2397"/>
        <v>14.242931946460519</v>
      </c>
      <c r="S4950" s="64">
        <f t="shared" si="2419"/>
        <v>-0.10938845822566749</v>
      </c>
      <c r="T4950" s="65"/>
      <c r="U4950" s="65">
        <f t="shared" si="2415"/>
        <v>0.88376068376068384</v>
      </c>
      <c r="V4950" s="65">
        <f t="shared" si="2398"/>
        <v>0.80261232792127202</v>
      </c>
      <c r="W4950" s="65">
        <f t="shared" si="2399"/>
        <v>0.73804425410421126</v>
      </c>
      <c r="X4950" s="61">
        <f t="shared" si="2410"/>
        <v>0.14956855225311605</v>
      </c>
      <c r="Y4950" s="66">
        <f t="shared" si="2400"/>
        <v>7.0072992700729989E-2</v>
      </c>
      <c r="Z4950" s="61">
        <f t="shared" si="2401"/>
        <v>9.5913261050875762E-2</v>
      </c>
      <c r="AA4950" s="67">
        <f t="shared" si="2402"/>
        <v>11.99</v>
      </c>
      <c r="AB4950" s="68">
        <f t="shared" si="2403"/>
        <v>8.7040618955512433E-3</v>
      </c>
      <c r="AC4950" s="69">
        <f t="shared" si="2404"/>
        <v>0.15957446808510642</v>
      </c>
      <c r="AD4950" s="70">
        <f>_xlfn.PERCENTILE.EXC(AC4950:$AC$5675,0.5)</f>
        <v>7.9465161559501188E-2</v>
      </c>
      <c r="AE4950" s="70">
        <f>_xlfn.PERCENTILE.EXC($AC4950:AC$5675,0.35)</f>
        <v>5.1669441127847202E-2</v>
      </c>
      <c r="AF4950" s="71">
        <f t="shared" si="2416"/>
        <v>3.8136158865812064E-2</v>
      </c>
      <c r="AG4950" s="70">
        <f t="shared" si="2417"/>
        <v>-0.12019820783255743</v>
      </c>
      <c r="AH4950" s="70">
        <f t="shared" si="2418"/>
        <v>-0.14276691422439713</v>
      </c>
      <c r="AI4950" s="61" t="str">
        <f t="shared" si="2413"/>
        <v>Short VOL</v>
      </c>
      <c r="AJ4950" s="68" t="str">
        <f t="shared" si="2414"/>
        <v>Short VOL</v>
      </c>
      <c r="AK4950" s="72"/>
      <c r="AL4950" s="73"/>
      <c r="AM4950" s="72"/>
      <c r="AN4950" s="73"/>
      <c r="AO4950" s="74"/>
      <c r="AP4950" s="20"/>
      <c r="AQ4950" s="74"/>
      <c r="AR4950" s="20"/>
      <c r="AS4950" s="74"/>
      <c r="AT4950" s="20"/>
      <c r="AU4950" s="74" t="str">
        <f t="shared" si="2405"/>
        <v>00631L</v>
      </c>
      <c r="AV4950" s="20">
        <f t="shared" si="2411"/>
        <v>1</v>
      </c>
      <c r="AW4950" s="74" t="str">
        <f t="shared" si="2406"/>
        <v>00631L</v>
      </c>
      <c r="AX4950" s="20">
        <f t="shared" si="2407"/>
        <v>1</v>
      </c>
      <c r="AY4950" s="20">
        <f t="shared" si="2412"/>
        <v>1</v>
      </c>
      <c r="AZ4950" s="116">
        <v>39127</v>
      </c>
      <c r="BA4950" s="116"/>
      <c r="BB4950" s="20"/>
      <c r="BC4950" s="20"/>
      <c r="BD4950" s="76"/>
      <c r="BE4950" s="77"/>
      <c r="BF4950" s="77"/>
    </row>
    <row r="4951" spans="1:58" s="23" customFormat="1" ht="15.75" customHeight="1" x14ac:dyDescent="0.4">
      <c r="A4951" s="116">
        <v>39125</v>
      </c>
      <c r="B4951" s="112">
        <v>11.36</v>
      </c>
      <c r="C4951" s="112">
        <v>12.42</v>
      </c>
      <c r="D4951" s="112">
        <v>13.39</v>
      </c>
      <c r="E4951" s="112">
        <v>13.95</v>
      </c>
      <c r="F4951" s="112">
        <v>14.22</v>
      </c>
      <c r="G4951" s="112">
        <v>14.52</v>
      </c>
      <c r="H4951" s="113">
        <v>14.77</v>
      </c>
      <c r="I4951" s="90">
        <f t="shared" si="2408"/>
        <v>12.366999999999999</v>
      </c>
      <c r="J4951" s="90">
        <f t="shared" si="2409"/>
        <v>13.3415</v>
      </c>
      <c r="K4951" s="114">
        <v>1</v>
      </c>
      <c r="L4951" s="115">
        <v>0.05</v>
      </c>
      <c r="M4951" s="11"/>
      <c r="N4951" s="90">
        <v>11.61</v>
      </c>
      <c r="O4951" s="90">
        <v>12.58</v>
      </c>
      <c r="P4951" s="90">
        <v>13.561375734853787</v>
      </c>
      <c r="Q4951" s="90">
        <v>14.5</v>
      </c>
      <c r="R4951" s="63">
        <f t="shared" si="2397"/>
        <v>14.531375734853789</v>
      </c>
      <c r="S4951" s="64">
        <f t="shared" si="2419"/>
        <v>4.5945945945945928E-2</v>
      </c>
      <c r="T4951" s="65"/>
      <c r="U4951" s="65">
        <f t="shared" si="2415"/>
        <v>0.92289348171701113</v>
      </c>
      <c r="V4951" s="65">
        <f t="shared" si="2398"/>
        <v>0.85610783352616648</v>
      </c>
      <c r="W4951" s="65">
        <f t="shared" si="2399"/>
        <v>0.80068965517241375</v>
      </c>
      <c r="X4951" s="61">
        <f t="shared" si="2410"/>
        <v>9.330985915492962E-2</v>
      </c>
      <c r="Y4951" s="66">
        <f t="shared" si="2400"/>
        <v>5.8781362007168485E-2</v>
      </c>
      <c r="Z4951" s="61">
        <f t="shared" si="2401"/>
        <v>7.8798415137058375E-2</v>
      </c>
      <c r="AA4951" s="67">
        <f t="shared" si="2402"/>
        <v>12.366999999999999</v>
      </c>
      <c r="AB4951" s="68">
        <f t="shared" si="2403"/>
        <v>-2.1533161068044791E-2</v>
      </c>
      <c r="AC4951" s="69">
        <f t="shared" si="2404"/>
        <v>6.5202411714039593E-2</v>
      </c>
      <c r="AD4951" s="70">
        <f>_xlfn.PERCENTILE.EXC(AC4951:$AC$5675,0.5)</f>
        <v>7.9416809605488858E-2</v>
      </c>
      <c r="AE4951" s="70">
        <f>_xlfn.PERCENTILE.EXC($AC4951:AC$5675,0.35)</f>
        <v>5.1586264695077197E-2</v>
      </c>
      <c r="AF4951" s="71">
        <f t="shared" si="2416"/>
        <v>3.8105435754745155E-2</v>
      </c>
      <c r="AG4951" s="70">
        <f t="shared" si="2417"/>
        <v>-0.12029323711641848</v>
      </c>
      <c r="AH4951" s="70">
        <f t="shared" si="2418"/>
        <v>-0.14281423715086139</v>
      </c>
      <c r="AI4951" s="61" t="str">
        <f t="shared" si="2413"/>
        <v>Safety</v>
      </c>
      <c r="AJ4951" s="68" t="str">
        <f t="shared" si="2414"/>
        <v>Short VOL</v>
      </c>
      <c r="AK4951" s="72"/>
      <c r="AL4951" s="73"/>
      <c r="AM4951" s="72"/>
      <c r="AN4951" s="73"/>
      <c r="AO4951" s="74"/>
      <c r="AP4951" s="20"/>
      <c r="AQ4951" s="74"/>
      <c r="AR4951" s="20"/>
      <c r="AS4951" s="74"/>
      <c r="AT4951" s="20"/>
      <c r="AU4951" s="74" t="str">
        <f t="shared" si="2405"/>
        <v>00631L</v>
      </c>
      <c r="AV4951" s="20">
        <f t="shared" si="2411"/>
        <v>1</v>
      </c>
      <c r="AW4951" s="74" t="str">
        <f t="shared" si="2406"/>
        <v>00631L</v>
      </c>
      <c r="AX4951" s="20">
        <f t="shared" si="2407"/>
        <v>1</v>
      </c>
      <c r="AY4951" s="20">
        <f t="shared" si="2412"/>
        <v>1</v>
      </c>
      <c r="AZ4951" s="116">
        <v>39126</v>
      </c>
      <c r="BA4951" s="116"/>
      <c r="BB4951" s="20"/>
      <c r="BC4951" s="20"/>
      <c r="BD4951" s="76"/>
      <c r="BE4951" s="77"/>
      <c r="BF4951" s="77"/>
    </row>
    <row r="4952" spans="1:58" s="23" customFormat="1" ht="15.75" customHeight="1" x14ac:dyDescent="0.4">
      <c r="A4952" s="116">
        <v>39122</v>
      </c>
      <c r="B4952" s="112">
        <v>11.23</v>
      </c>
      <c r="C4952" s="112">
        <v>12.2</v>
      </c>
      <c r="D4952" s="112">
        <v>13.17</v>
      </c>
      <c r="E4952" s="112">
        <v>13.74</v>
      </c>
      <c r="F4952" s="112">
        <v>14.14</v>
      </c>
      <c r="G4952" s="112">
        <v>14.35</v>
      </c>
      <c r="H4952" s="113">
        <v>14.7</v>
      </c>
      <c r="I4952" s="90">
        <f t="shared" si="2408"/>
        <v>12.103</v>
      </c>
      <c r="J4952" s="90">
        <f t="shared" si="2409"/>
        <v>13.073</v>
      </c>
      <c r="K4952" s="114">
        <v>2</v>
      </c>
      <c r="L4952" s="115">
        <v>0.05</v>
      </c>
      <c r="M4952" s="11"/>
      <c r="N4952" s="90">
        <v>11.1</v>
      </c>
      <c r="O4952" s="90">
        <v>12.23</v>
      </c>
      <c r="P4952" s="90">
        <v>13.298600711732419</v>
      </c>
      <c r="Q4952" s="90">
        <v>14.28</v>
      </c>
      <c r="R4952" s="63">
        <f t="shared" si="2397"/>
        <v>14.42860071173242</v>
      </c>
      <c r="S4952" s="64">
        <f t="shared" si="2419"/>
        <v>6.3218390804597721E-2</v>
      </c>
      <c r="T4952" s="65"/>
      <c r="U4952" s="65">
        <f t="shared" si="2415"/>
        <v>0.90760425183973825</v>
      </c>
      <c r="V4952" s="65">
        <f t="shared" si="2398"/>
        <v>0.83467428194962279</v>
      </c>
      <c r="W4952" s="65">
        <f t="shared" si="2399"/>
        <v>0.77731092436974791</v>
      </c>
      <c r="X4952" s="61">
        <f t="shared" si="2410"/>
        <v>8.6375779162956259E-2</v>
      </c>
      <c r="Y4952" s="66">
        <f t="shared" si="2400"/>
        <v>6.98689956331877E-2</v>
      </c>
      <c r="Z4952" s="61">
        <f t="shared" si="2401"/>
        <v>8.0145418491283205E-2</v>
      </c>
      <c r="AA4952" s="67">
        <f t="shared" si="2402"/>
        <v>12.103</v>
      </c>
      <c r="AB4952" s="68">
        <f t="shared" si="2403"/>
        <v>1.1711711711711783E-2</v>
      </c>
      <c r="AC4952" s="69">
        <f t="shared" si="2404"/>
        <v>9.0360360360360367E-2</v>
      </c>
      <c r="AD4952" s="70">
        <f>_xlfn.PERCENTILE.EXC(AC4952:$AC$5675,0.5)</f>
        <v>7.9465161559501188E-2</v>
      </c>
      <c r="AE4952" s="70">
        <f>_xlfn.PERCENTILE.EXC($AC4952:AC$5675,0.35)</f>
        <v>5.1533387791991098E-2</v>
      </c>
      <c r="AF4952" s="71">
        <f t="shared" si="2416"/>
        <v>3.8074712643678246E-2</v>
      </c>
      <c r="AG4952" s="70">
        <f t="shared" si="2417"/>
        <v>-0.12038826640027953</v>
      </c>
      <c r="AH4952" s="70">
        <f t="shared" si="2418"/>
        <v>-0.14286156007732567</v>
      </c>
      <c r="AI4952" s="61" t="str">
        <f t="shared" si="2413"/>
        <v>Short VOL</v>
      </c>
      <c r="AJ4952" s="68" t="str">
        <f t="shared" si="2414"/>
        <v>Short VOL</v>
      </c>
      <c r="AK4952" s="72"/>
      <c r="AL4952" s="73"/>
      <c r="AM4952" s="72"/>
      <c r="AN4952" s="73"/>
      <c r="AO4952" s="74"/>
      <c r="AP4952" s="20"/>
      <c r="AQ4952" s="74"/>
      <c r="AR4952" s="20"/>
      <c r="AS4952" s="74"/>
      <c r="AT4952" s="20"/>
      <c r="AU4952" s="74" t="str">
        <f t="shared" si="2405"/>
        <v>00631L</v>
      </c>
      <c r="AV4952" s="20">
        <f t="shared" si="2411"/>
        <v>1</v>
      </c>
      <c r="AW4952" s="74" t="str">
        <f t="shared" si="2406"/>
        <v>00631L</v>
      </c>
      <c r="AX4952" s="20">
        <f t="shared" si="2407"/>
        <v>1</v>
      </c>
      <c r="AY4952" s="20">
        <f t="shared" si="2412"/>
        <v>1</v>
      </c>
      <c r="AZ4952" s="116">
        <v>39125</v>
      </c>
      <c r="BA4952" s="116"/>
      <c r="BB4952" s="20"/>
      <c r="BC4952" s="20"/>
      <c r="BD4952" s="76"/>
      <c r="BE4952" s="77"/>
      <c r="BF4952" s="77"/>
    </row>
    <row r="4953" spans="1:58" s="23" customFormat="1" ht="15.75" customHeight="1" x14ac:dyDescent="0.4">
      <c r="A4953" s="116">
        <v>39121</v>
      </c>
      <c r="B4953" s="112">
        <v>11.01</v>
      </c>
      <c r="C4953" s="112">
        <v>11.97</v>
      </c>
      <c r="D4953" s="112">
        <v>12.83</v>
      </c>
      <c r="E4953" s="112">
        <v>13.55</v>
      </c>
      <c r="F4953" s="112">
        <v>13.82</v>
      </c>
      <c r="G4953" s="112">
        <v>14.13</v>
      </c>
      <c r="H4953" s="113">
        <v>14.6</v>
      </c>
      <c r="I4953" s="90">
        <f t="shared" si="2408"/>
        <v>11.826000000000001</v>
      </c>
      <c r="J4953" s="90">
        <f t="shared" si="2409"/>
        <v>12.701000000000001</v>
      </c>
      <c r="K4953" s="114">
        <v>3</v>
      </c>
      <c r="L4953" s="115">
        <v>0.05</v>
      </c>
      <c r="M4953" s="11"/>
      <c r="N4953" s="90">
        <v>10.44</v>
      </c>
      <c r="O4953" s="90">
        <v>11.65</v>
      </c>
      <c r="P4953" s="90">
        <v>12.90818264651549</v>
      </c>
      <c r="Q4953" s="90">
        <v>13.98</v>
      </c>
      <c r="R4953" s="63">
        <f t="shared" si="2397"/>
        <v>14.118182646515491</v>
      </c>
      <c r="S4953" s="64">
        <f t="shared" si="2419"/>
        <v>1.162790697674411E-2</v>
      </c>
      <c r="T4953" s="65"/>
      <c r="U4953" s="65">
        <f t="shared" si="2415"/>
        <v>0.89613733905579396</v>
      </c>
      <c r="V4953" s="65">
        <f t="shared" si="2398"/>
        <v>0.80878929946178235</v>
      </c>
      <c r="W4953" s="65">
        <f t="shared" si="2399"/>
        <v>0.74678111587982832</v>
      </c>
      <c r="X4953" s="61">
        <f t="shared" si="2410"/>
        <v>8.7193460490463295E-2</v>
      </c>
      <c r="Y4953" s="66">
        <f t="shared" si="2400"/>
        <v>7.7490774907748999E-2</v>
      </c>
      <c r="Z4953" s="61">
        <f t="shared" si="2401"/>
        <v>7.3989514628784031E-2</v>
      </c>
      <c r="AA4953" s="67">
        <f t="shared" si="2402"/>
        <v>11.826000000000001</v>
      </c>
      <c r="AB4953" s="68">
        <f t="shared" si="2403"/>
        <v>5.4597701149425318E-2</v>
      </c>
      <c r="AC4953" s="69">
        <f t="shared" si="2404"/>
        <v>0.13275862068965527</v>
      </c>
      <c r="AD4953" s="70">
        <f>_xlfn.PERCENTILE.EXC(AC4953:$AC$5675,0.5)</f>
        <v>7.9416809605488858E-2</v>
      </c>
      <c r="AE4953" s="70">
        <f>_xlfn.PERCENTILE.EXC($AC4953:AC$5675,0.35)</f>
        <v>5.1492630700778565E-2</v>
      </c>
      <c r="AF4953" s="71">
        <f t="shared" si="2416"/>
        <v>3.8007654169684227E-2</v>
      </c>
      <c r="AG4953" s="70">
        <f t="shared" si="2417"/>
        <v>-0.12048329568414057</v>
      </c>
      <c r="AH4953" s="70">
        <f t="shared" si="2418"/>
        <v>-0.14290888300378995</v>
      </c>
      <c r="AI4953" s="61" t="str">
        <f t="shared" si="2413"/>
        <v>Short VOL</v>
      </c>
      <c r="AJ4953" s="68" t="str">
        <f t="shared" si="2414"/>
        <v>Short VOL</v>
      </c>
      <c r="AK4953" s="72"/>
      <c r="AL4953" s="73"/>
      <c r="AM4953" s="72"/>
      <c r="AN4953" s="73"/>
      <c r="AO4953" s="74"/>
      <c r="AP4953" s="20"/>
      <c r="AQ4953" s="74"/>
      <c r="AR4953" s="20"/>
      <c r="AS4953" s="74"/>
      <c r="AT4953" s="20"/>
      <c r="AU4953" s="74" t="str">
        <f t="shared" si="2405"/>
        <v>00631L</v>
      </c>
      <c r="AV4953" s="20">
        <f t="shared" si="2411"/>
        <v>1</v>
      </c>
      <c r="AW4953" s="74" t="str">
        <f t="shared" si="2406"/>
        <v>00631L</v>
      </c>
      <c r="AX4953" s="20">
        <f t="shared" si="2407"/>
        <v>1</v>
      </c>
      <c r="AY4953" s="20">
        <f t="shared" si="2412"/>
        <v>1</v>
      </c>
      <c r="AZ4953" s="116">
        <v>39122</v>
      </c>
      <c r="BA4953" s="116"/>
      <c r="BB4953" s="20"/>
      <c r="BC4953" s="20"/>
      <c r="BD4953" s="76"/>
      <c r="BE4953" s="77"/>
      <c r="BF4953" s="77"/>
    </row>
    <row r="4954" spans="1:58" s="23" customFormat="1" ht="15.75" customHeight="1" x14ac:dyDescent="0.4">
      <c r="A4954" s="116">
        <v>39120</v>
      </c>
      <c r="B4954" s="112">
        <v>10.95</v>
      </c>
      <c r="C4954" s="112">
        <v>11.89</v>
      </c>
      <c r="D4954" s="112">
        <v>12.83</v>
      </c>
      <c r="E4954" s="112">
        <v>13.49</v>
      </c>
      <c r="F4954" s="112">
        <v>13.82</v>
      </c>
      <c r="G4954" s="112">
        <v>14.16</v>
      </c>
      <c r="H4954" s="113">
        <v>14.56</v>
      </c>
      <c r="I4954" s="90">
        <f t="shared" si="2408"/>
        <v>11.702</v>
      </c>
      <c r="J4954" s="90">
        <f t="shared" si="2409"/>
        <v>12.641999999999999</v>
      </c>
      <c r="K4954" s="114">
        <v>4</v>
      </c>
      <c r="L4954" s="115">
        <v>0.05</v>
      </c>
      <c r="M4954" s="11"/>
      <c r="N4954" s="90">
        <v>10.32</v>
      </c>
      <c r="O4954" s="90">
        <v>11.49</v>
      </c>
      <c r="P4954" s="90">
        <v>12.759351590069446</v>
      </c>
      <c r="Q4954" s="90">
        <v>13.88</v>
      </c>
      <c r="R4954" s="63">
        <f t="shared" si="2397"/>
        <v>13.929351590069444</v>
      </c>
      <c r="S4954" s="64">
        <f t="shared" si="2419"/>
        <v>-3.0985915492957754E-2</v>
      </c>
      <c r="T4954" s="65"/>
      <c r="U4954" s="65">
        <f t="shared" si="2415"/>
        <v>0.89817232375979117</v>
      </c>
      <c r="V4954" s="65">
        <f t="shared" si="2398"/>
        <v>0.80881853024819972</v>
      </c>
      <c r="W4954" s="65">
        <f t="shared" si="2399"/>
        <v>0.74351585014409216</v>
      </c>
      <c r="X4954" s="61">
        <f t="shared" si="2410"/>
        <v>8.5844748858447617E-2</v>
      </c>
      <c r="Y4954" s="66">
        <f t="shared" si="2400"/>
        <v>7.9318013343217211E-2</v>
      </c>
      <c r="Z4954" s="61">
        <f t="shared" si="2401"/>
        <v>8.0328149034353064E-2</v>
      </c>
      <c r="AA4954" s="67">
        <f t="shared" si="2402"/>
        <v>11.702</v>
      </c>
      <c r="AB4954" s="68">
        <f t="shared" si="2403"/>
        <v>6.1046511627906877E-2</v>
      </c>
      <c r="AC4954" s="69">
        <f t="shared" si="2404"/>
        <v>0.1339147286821705</v>
      </c>
      <c r="AD4954" s="70">
        <f>_xlfn.PERCENTILE.EXC(AC4954:$AC$5675,0.5)</f>
        <v>7.9301349171808172E-2</v>
      </c>
      <c r="AE4954" s="70">
        <f>_xlfn.PERCENTILE.EXC($AC4954:AC$5675,0.35)</f>
        <v>5.1451873609566032E-2</v>
      </c>
      <c r="AF4954" s="71">
        <f t="shared" si="2416"/>
        <v>3.79405956956902E-2</v>
      </c>
      <c r="AG4954" s="70">
        <f t="shared" si="2417"/>
        <v>-0.12057832496800161</v>
      </c>
      <c r="AH4954" s="70">
        <f t="shared" si="2418"/>
        <v>-0.14295620593025421</v>
      </c>
      <c r="AI4954" s="61" t="str">
        <f t="shared" si="2413"/>
        <v>Short VOL</v>
      </c>
      <c r="AJ4954" s="68" t="str">
        <f t="shared" si="2414"/>
        <v>Short VOL</v>
      </c>
      <c r="AK4954" s="72"/>
      <c r="AL4954" s="73"/>
      <c r="AM4954" s="72"/>
      <c r="AN4954" s="73"/>
      <c r="AO4954" s="74"/>
      <c r="AP4954" s="20"/>
      <c r="AQ4954" s="74"/>
      <c r="AR4954" s="20"/>
      <c r="AS4954" s="74"/>
      <c r="AT4954" s="20"/>
      <c r="AU4954" s="74" t="str">
        <f t="shared" si="2405"/>
        <v>00631L</v>
      </c>
      <c r="AV4954" s="20">
        <f t="shared" si="2411"/>
        <v>1</v>
      </c>
      <c r="AW4954" s="74" t="str">
        <f t="shared" si="2406"/>
        <v>00631L</v>
      </c>
      <c r="AX4954" s="20">
        <f t="shared" si="2407"/>
        <v>1</v>
      </c>
      <c r="AY4954" s="20">
        <f t="shared" si="2412"/>
        <v>1</v>
      </c>
      <c r="AZ4954" s="116">
        <v>39121</v>
      </c>
      <c r="BA4954" s="116"/>
      <c r="BB4954" s="20"/>
      <c r="BC4954" s="20"/>
      <c r="BD4954" s="76"/>
      <c r="BE4954" s="77"/>
      <c r="BF4954" s="77"/>
    </row>
    <row r="4955" spans="1:58" s="23" customFormat="1" ht="15.75" customHeight="1" x14ac:dyDescent="0.4">
      <c r="A4955" s="116">
        <v>39119</v>
      </c>
      <c r="B4955" s="112">
        <v>11.16</v>
      </c>
      <c r="C4955" s="112">
        <v>12.03</v>
      </c>
      <c r="D4955" s="112">
        <v>12.83</v>
      </c>
      <c r="E4955" s="112">
        <v>13.48</v>
      </c>
      <c r="F4955" s="112">
        <v>13.88</v>
      </c>
      <c r="G4955" s="112">
        <v>14.22</v>
      </c>
      <c r="H4955" s="113">
        <v>14.58</v>
      </c>
      <c r="I4955" s="90">
        <f t="shared" si="2408"/>
        <v>11.8125</v>
      </c>
      <c r="J4955" s="90">
        <f t="shared" si="2409"/>
        <v>12.629999999999999</v>
      </c>
      <c r="K4955" s="114">
        <v>5</v>
      </c>
      <c r="L4955" s="115">
        <v>0.05</v>
      </c>
      <c r="M4955" s="11"/>
      <c r="N4955" s="90">
        <v>10.65</v>
      </c>
      <c r="O4955" s="90">
        <v>11.62</v>
      </c>
      <c r="P4955" s="90">
        <v>12.880409194036293</v>
      </c>
      <c r="Q4955" s="90">
        <v>13.97</v>
      </c>
      <c r="R4955" s="63">
        <f t="shared" si="2397"/>
        <v>13.850409194036294</v>
      </c>
      <c r="S4955" s="64">
        <f t="shared" si="2419"/>
        <v>9.4786729857819566E-3</v>
      </c>
      <c r="T4955" s="65"/>
      <c r="U4955" s="65">
        <f t="shared" si="2415"/>
        <v>0.91652323580034434</v>
      </c>
      <c r="V4955" s="65">
        <f t="shared" si="2398"/>
        <v>0.82683708565182967</v>
      </c>
      <c r="W4955" s="65">
        <f t="shared" si="2399"/>
        <v>0.76234788833214029</v>
      </c>
      <c r="X4955" s="61">
        <f t="shared" si="2410"/>
        <v>7.7956989247311759E-2</v>
      </c>
      <c r="Y4955" s="66">
        <f t="shared" si="2400"/>
        <v>8.1602373887240329E-2</v>
      </c>
      <c r="Z4955" s="61">
        <f t="shared" si="2401"/>
        <v>6.9206349206349119E-2</v>
      </c>
      <c r="AA4955" s="67">
        <f t="shared" si="2402"/>
        <v>11.8125</v>
      </c>
      <c r="AB4955" s="68">
        <f t="shared" si="2403"/>
        <v>4.788732394366195E-2</v>
      </c>
      <c r="AC4955" s="69">
        <f t="shared" si="2404"/>
        <v>0.10915492957746475</v>
      </c>
      <c r="AD4955" s="70">
        <f>_xlfn.PERCENTILE.EXC(AC4955:$AC$5675,0.5)</f>
        <v>7.91858887381275E-2</v>
      </c>
      <c r="AE4955" s="70">
        <f>_xlfn.PERCENTILE.EXC($AC4955:AC$5675,0.35)</f>
        <v>5.1388148085405226E-2</v>
      </c>
      <c r="AF4955" s="71">
        <f t="shared" si="2416"/>
        <v>3.7873537221696174E-2</v>
      </c>
      <c r="AG4955" s="70">
        <f t="shared" si="2417"/>
        <v>-0.12067335425186267</v>
      </c>
      <c r="AH4955" s="70">
        <f t="shared" si="2418"/>
        <v>-0.14300352885671849</v>
      </c>
      <c r="AI4955" s="61" t="str">
        <f t="shared" si="2413"/>
        <v>Short VOL</v>
      </c>
      <c r="AJ4955" s="68" t="str">
        <f t="shared" si="2414"/>
        <v>Short VOL</v>
      </c>
      <c r="AK4955" s="72"/>
      <c r="AL4955" s="73"/>
      <c r="AM4955" s="72"/>
      <c r="AN4955" s="73"/>
      <c r="AO4955" s="74"/>
      <c r="AP4955" s="20"/>
      <c r="AQ4955" s="74"/>
      <c r="AR4955" s="20"/>
      <c r="AS4955" s="74"/>
      <c r="AT4955" s="20"/>
      <c r="AU4955" s="74" t="str">
        <f t="shared" si="2405"/>
        <v>00631L</v>
      </c>
      <c r="AV4955" s="20">
        <f t="shared" si="2411"/>
        <v>1</v>
      </c>
      <c r="AW4955" s="74" t="str">
        <f t="shared" si="2406"/>
        <v>00631L</v>
      </c>
      <c r="AX4955" s="20">
        <f t="shared" si="2407"/>
        <v>1</v>
      </c>
      <c r="AY4955" s="20">
        <f t="shared" si="2412"/>
        <v>1</v>
      </c>
      <c r="AZ4955" s="116">
        <v>39120</v>
      </c>
      <c r="BA4955" s="116"/>
      <c r="BB4955" s="20"/>
      <c r="BC4955" s="20"/>
      <c r="BD4955" s="76"/>
      <c r="BE4955" s="77"/>
      <c r="BF4955" s="77"/>
    </row>
    <row r="4956" spans="1:58" s="23" customFormat="1" ht="15.75" customHeight="1" x14ac:dyDescent="0.4">
      <c r="A4956" s="116">
        <v>39118</v>
      </c>
      <c r="B4956" s="112">
        <v>11.16</v>
      </c>
      <c r="C4956" s="112">
        <v>12.28</v>
      </c>
      <c r="D4956" s="112">
        <v>13.05</v>
      </c>
      <c r="E4956" s="112">
        <v>13.71</v>
      </c>
      <c r="F4956" s="112">
        <v>14.05</v>
      </c>
      <c r="G4956" s="112">
        <v>14.3</v>
      </c>
      <c r="H4956" s="113">
        <v>14.66</v>
      </c>
      <c r="I4956" s="90">
        <f t="shared" si="2408"/>
        <v>11.943999999999999</v>
      </c>
      <c r="J4956" s="90">
        <f t="shared" si="2409"/>
        <v>12.819000000000001</v>
      </c>
      <c r="K4956" s="114">
        <v>6</v>
      </c>
      <c r="L4956" s="115">
        <v>0.05</v>
      </c>
      <c r="M4956" s="11"/>
      <c r="N4956" s="90">
        <v>10.55</v>
      </c>
      <c r="O4956" s="90">
        <v>11.66</v>
      </c>
      <c r="P4956" s="90">
        <v>12.959891377159009</v>
      </c>
      <c r="Q4956" s="90">
        <v>13.95</v>
      </c>
      <c r="R4956" s="63">
        <f t="shared" si="2397"/>
        <v>14.069891377159006</v>
      </c>
      <c r="S4956" s="64">
        <f t="shared" si="2419"/>
        <v>4.662698412698419E-2</v>
      </c>
      <c r="T4956" s="65"/>
      <c r="U4956" s="65">
        <f t="shared" si="2415"/>
        <v>0.904802744425386</v>
      </c>
      <c r="V4956" s="65">
        <f t="shared" si="2398"/>
        <v>0.81405003274901755</v>
      </c>
      <c r="W4956" s="65">
        <f t="shared" si="2399"/>
        <v>0.7562724014336919</v>
      </c>
      <c r="X4956" s="61">
        <f t="shared" si="2410"/>
        <v>0.10035842293906803</v>
      </c>
      <c r="Y4956" s="66">
        <f t="shared" si="2400"/>
        <v>6.9292487235594405E-2</v>
      </c>
      <c r="Z4956" s="61">
        <f t="shared" si="2401"/>
        <v>7.325853985264584E-2</v>
      </c>
      <c r="AA4956" s="67">
        <f t="shared" si="2402"/>
        <v>11.943999999999999</v>
      </c>
      <c r="AB4956" s="68">
        <f t="shared" si="2403"/>
        <v>5.7819905213270087E-2</v>
      </c>
      <c r="AC4956" s="69">
        <f t="shared" si="2404"/>
        <v>0.13213270142180078</v>
      </c>
      <c r="AD4956" s="70">
        <f>_xlfn.PERCENTILE.EXC(AC4956:$AC$5675,0.5)</f>
        <v>7.9031923553551903E-2</v>
      </c>
      <c r="AE4956" s="70">
        <f>_xlfn.PERCENTILE.EXC($AC4956:AC$5675,0.35)</f>
        <v>5.132059448908638E-2</v>
      </c>
      <c r="AF4956" s="71">
        <f t="shared" si="2416"/>
        <v>3.7778232145919327E-2</v>
      </c>
      <c r="AG4956" s="70">
        <f t="shared" si="2417"/>
        <v>-0.12076838353572371</v>
      </c>
      <c r="AH4956" s="70">
        <f t="shared" si="2418"/>
        <v>-0.14305085178318275</v>
      </c>
      <c r="AI4956" s="61" t="str">
        <f t="shared" si="2413"/>
        <v>Short VOL</v>
      </c>
      <c r="AJ4956" s="68" t="str">
        <f t="shared" si="2414"/>
        <v>Short VOL</v>
      </c>
      <c r="AK4956" s="72"/>
      <c r="AL4956" s="73"/>
      <c r="AM4956" s="72"/>
      <c r="AN4956" s="73"/>
      <c r="AO4956" s="74"/>
      <c r="AP4956" s="20"/>
      <c r="AQ4956" s="74"/>
      <c r="AR4956" s="20"/>
      <c r="AS4956" s="74"/>
      <c r="AT4956" s="20"/>
      <c r="AU4956" s="74" t="str">
        <f t="shared" si="2405"/>
        <v>00631L</v>
      </c>
      <c r="AV4956" s="20">
        <f t="shared" si="2411"/>
        <v>1</v>
      </c>
      <c r="AW4956" s="74" t="str">
        <f t="shared" si="2406"/>
        <v>00631L</v>
      </c>
      <c r="AX4956" s="20">
        <f t="shared" si="2407"/>
        <v>1</v>
      </c>
      <c r="AY4956" s="20">
        <f t="shared" si="2412"/>
        <v>1</v>
      </c>
      <c r="AZ4956" s="116">
        <v>39119</v>
      </c>
      <c r="BA4956" s="116"/>
      <c r="BB4956" s="20"/>
      <c r="BC4956" s="20"/>
      <c r="BD4956" s="76"/>
      <c r="BE4956" s="77"/>
      <c r="BF4956" s="77"/>
    </row>
    <row r="4957" spans="1:58" s="23" customFormat="1" ht="15.75" customHeight="1" x14ac:dyDescent="0.4">
      <c r="A4957" s="116">
        <v>39115</v>
      </c>
      <c r="B4957" s="112">
        <v>11.2</v>
      </c>
      <c r="C4957" s="112">
        <v>12.24</v>
      </c>
      <c r="D4957" s="112">
        <v>13.08</v>
      </c>
      <c r="E4957" s="112">
        <v>13.66</v>
      </c>
      <c r="F4957" s="112">
        <v>14.05</v>
      </c>
      <c r="G4957" s="112">
        <v>14.26</v>
      </c>
      <c r="H4957" s="113">
        <v>14.65</v>
      </c>
      <c r="I4957" s="90">
        <f t="shared" si="2408"/>
        <v>11.875999999999999</v>
      </c>
      <c r="J4957" s="90">
        <f t="shared" si="2409"/>
        <v>12.786</v>
      </c>
      <c r="K4957" s="114">
        <v>7</v>
      </c>
      <c r="L4957" s="115">
        <v>0.05</v>
      </c>
      <c r="M4957" s="11"/>
      <c r="N4957" s="90">
        <v>10.08</v>
      </c>
      <c r="O4957" s="90">
        <v>11.38</v>
      </c>
      <c r="P4957" s="90">
        <v>12.765492782360685</v>
      </c>
      <c r="Q4957" s="90">
        <v>13.87</v>
      </c>
      <c r="R4957" s="63">
        <f t="shared" si="2397"/>
        <v>14.065492782360684</v>
      </c>
      <c r="S4957" s="64">
        <f t="shared" si="2419"/>
        <v>-2.2308438409311387E-2</v>
      </c>
      <c r="T4957" s="65"/>
      <c r="U4957" s="65">
        <f t="shared" si="2415"/>
        <v>0.88576449912126531</v>
      </c>
      <c r="V4957" s="65">
        <f t="shared" si="2398"/>
        <v>0.78962874147157958</v>
      </c>
      <c r="W4957" s="65">
        <f t="shared" si="2399"/>
        <v>0.72674837779379964</v>
      </c>
      <c r="X4957" s="61">
        <f t="shared" si="2410"/>
        <v>9.2857142857142944E-2</v>
      </c>
      <c r="Y4957" s="66">
        <f t="shared" si="2400"/>
        <v>7.2474377745241597E-2</v>
      </c>
      <c r="Z4957" s="61">
        <f t="shared" si="2401"/>
        <v>7.6625126305153266E-2</v>
      </c>
      <c r="AA4957" s="67">
        <f t="shared" si="2402"/>
        <v>11.875999999999998</v>
      </c>
      <c r="AB4957" s="68">
        <f t="shared" si="2403"/>
        <v>0.11111111111111104</v>
      </c>
      <c r="AC4957" s="69">
        <f t="shared" si="2404"/>
        <v>0.17817460317460293</v>
      </c>
      <c r="AD4957" s="70">
        <f>_xlfn.PERCENTILE.EXC(AC4957:$AC$5675,0.5)</f>
        <v>7.887795836897632E-2</v>
      </c>
      <c r="AE4957" s="70">
        <f>_xlfn.PERCENTILE.EXC($AC4957:AC$5675,0.35)</f>
        <v>5.1253040892767512E-2</v>
      </c>
      <c r="AF4957" s="71">
        <f t="shared" si="2416"/>
        <v>3.7645264934432057E-2</v>
      </c>
      <c r="AG4957" s="70">
        <f t="shared" si="2417"/>
        <v>-0.12086341281958475</v>
      </c>
      <c r="AH4957" s="70">
        <f t="shared" si="2418"/>
        <v>-0.14309817470964703</v>
      </c>
      <c r="AI4957" s="61" t="str">
        <f t="shared" si="2413"/>
        <v>Short VOL</v>
      </c>
      <c r="AJ4957" s="68" t="str">
        <f t="shared" si="2414"/>
        <v>Short VOL</v>
      </c>
      <c r="AK4957" s="72"/>
      <c r="AL4957" s="73"/>
      <c r="AM4957" s="72"/>
      <c r="AN4957" s="73"/>
      <c r="AO4957" s="74"/>
      <c r="AP4957" s="20"/>
      <c r="AQ4957" s="74"/>
      <c r="AR4957" s="20"/>
      <c r="AS4957" s="74"/>
      <c r="AT4957" s="20"/>
      <c r="AU4957" s="74" t="str">
        <f t="shared" si="2405"/>
        <v>00631L</v>
      </c>
      <c r="AV4957" s="20">
        <f t="shared" si="2411"/>
        <v>1</v>
      </c>
      <c r="AW4957" s="74" t="str">
        <f t="shared" si="2406"/>
        <v>00631L</v>
      </c>
      <c r="AX4957" s="20">
        <f t="shared" si="2407"/>
        <v>1</v>
      </c>
      <c r="AY4957" s="20">
        <f t="shared" si="2412"/>
        <v>1</v>
      </c>
      <c r="AZ4957" s="116">
        <v>39118</v>
      </c>
      <c r="BA4957" s="116"/>
      <c r="BB4957" s="20"/>
      <c r="BC4957" s="20"/>
      <c r="BD4957" s="76"/>
      <c r="BE4957" s="77"/>
      <c r="BF4957" s="77"/>
    </row>
    <row r="4958" spans="1:58" s="23" customFormat="1" ht="15.75" customHeight="1" x14ac:dyDescent="0.4">
      <c r="A4958" s="116">
        <v>39114</v>
      </c>
      <c r="B4958" s="112">
        <v>11.28</v>
      </c>
      <c r="C4958" s="112">
        <v>12.27</v>
      </c>
      <c r="D4958" s="112">
        <v>13.08</v>
      </c>
      <c r="E4958" s="112">
        <v>13.64</v>
      </c>
      <c r="F4958" s="112">
        <v>14.01</v>
      </c>
      <c r="G4958" s="112">
        <v>14.31</v>
      </c>
      <c r="H4958" s="113">
        <v>14.62</v>
      </c>
      <c r="I4958" s="90">
        <f t="shared" si="2408"/>
        <v>11.873999999999999</v>
      </c>
      <c r="J4958" s="90">
        <f t="shared" si="2409"/>
        <v>12.756</v>
      </c>
      <c r="K4958" s="114">
        <v>8</v>
      </c>
      <c r="L4958" s="115">
        <v>0.05</v>
      </c>
      <c r="M4958" s="11"/>
      <c r="N4958" s="90">
        <v>10.31</v>
      </c>
      <c r="O4958" s="90">
        <v>11.46</v>
      </c>
      <c r="P4958" s="90">
        <v>12.745236413804584</v>
      </c>
      <c r="Q4958" s="90">
        <v>13.77</v>
      </c>
      <c r="R4958" s="63">
        <f t="shared" si="2397"/>
        <v>13.895236413804584</v>
      </c>
      <c r="S4958" s="64">
        <f t="shared" si="2419"/>
        <v>-1.0556621880998027E-2</v>
      </c>
      <c r="T4958" s="65"/>
      <c r="U4958" s="65">
        <f t="shared" si="2415"/>
        <v>0.8996509598603839</v>
      </c>
      <c r="V4958" s="65">
        <f t="shared" si="2398"/>
        <v>0.8089296789216921</v>
      </c>
      <c r="W4958" s="65">
        <f t="shared" si="2399"/>
        <v>0.74872912127814095</v>
      </c>
      <c r="X4958" s="61">
        <f t="shared" si="2410"/>
        <v>8.776595744680854E-2</v>
      </c>
      <c r="Y4958" s="66">
        <f t="shared" si="2400"/>
        <v>7.1847507331378194E-2</v>
      </c>
      <c r="Z4958" s="61">
        <f t="shared" si="2401"/>
        <v>7.4279939363314937E-2</v>
      </c>
      <c r="AA4958" s="67">
        <f t="shared" si="2402"/>
        <v>11.873999999999999</v>
      </c>
      <c r="AB4958" s="68">
        <f t="shared" si="2403"/>
        <v>9.4083414161008613E-2</v>
      </c>
      <c r="AC4958" s="69">
        <f t="shared" si="2404"/>
        <v>0.15169738118331699</v>
      </c>
      <c r="AD4958" s="70">
        <f>_xlfn.PERCENTILE.EXC(AC4958:$AC$5675,0.5)</f>
        <v>7.8771517921079337E-2</v>
      </c>
      <c r="AE4958" s="70">
        <f>_xlfn.PERCENTILE.EXC($AC4958:AC$5675,0.35)</f>
        <v>5.1121278824338118E-2</v>
      </c>
      <c r="AF4958" s="71">
        <f t="shared" si="2416"/>
        <v>3.751229772294478E-2</v>
      </c>
      <c r="AG4958" s="70">
        <f t="shared" si="2417"/>
        <v>-0.12095844210344579</v>
      </c>
      <c r="AH4958" s="70">
        <f t="shared" si="2418"/>
        <v>-0.14314549763611131</v>
      </c>
      <c r="AI4958" s="61" t="str">
        <f t="shared" si="2413"/>
        <v>Short VOL</v>
      </c>
      <c r="AJ4958" s="68" t="str">
        <f t="shared" si="2414"/>
        <v>Short VOL</v>
      </c>
      <c r="AK4958" s="72"/>
      <c r="AL4958" s="73"/>
      <c r="AM4958" s="72"/>
      <c r="AN4958" s="73"/>
      <c r="AO4958" s="74"/>
      <c r="AP4958" s="20"/>
      <c r="AQ4958" s="74"/>
      <c r="AR4958" s="20"/>
      <c r="AS4958" s="74"/>
      <c r="AT4958" s="20"/>
      <c r="AU4958" s="74" t="str">
        <f t="shared" si="2405"/>
        <v>00631L</v>
      </c>
      <c r="AV4958" s="20">
        <f t="shared" si="2411"/>
        <v>1</v>
      </c>
      <c r="AW4958" s="74" t="str">
        <f t="shared" si="2406"/>
        <v>00631L</v>
      </c>
      <c r="AX4958" s="20">
        <f t="shared" si="2407"/>
        <v>1</v>
      </c>
      <c r="AY4958" s="20">
        <f t="shared" si="2412"/>
        <v>1</v>
      </c>
      <c r="AZ4958" s="116">
        <v>39115</v>
      </c>
      <c r="BA4958" s="116"/>
      <c r="BB4958" s="20"/>
      <c r="BC4958" s="20"/>
      <c r="BD4958" s="76"/>
      <c r="BE4958" s="77"/>
      <c r="BF4958" s="77"/>
    </row>
    <row r="4959" spans="1:58" s="23" customFormat="1" ht="15.75" customHeight="1" x14ac:dyDescent="0.4">
      <c r="A4959" s="116">
        <v>39113</v>
      </c>
      <c r="B4959" s="112">
        <v>11.51</v>
      </c>
      <c r="C4959" s="112">
        <v>12.35</v>
      </c>
      <c r="D4959" s="112">
        <v>13.17</v>
      </c>
      <c r="E4959" s="112">
        <v>13.76</v>
      </c>
      <c r="F4959" s="112">
        <v>14.06</v>
      </c>
      <c r="G4959" s="112">
        <v>14.33</v>
      </c>
      <c r="H4959" s="113">
        <v>14.68</v>
      </c>
      <c r="I4959" s="90">
        <f t="shared" si="2408"/>
        <v>11.972</v>
      </c>
      <c r="J4959" s="90">
        <f t="shared" si="2409"/>
        <v>12.801</v>
      </c>
      <c r="K4959" s="114">
        <v>9</v>
      </c>
      <c r="L4959" s="115">
        <v>0.05</v>
      </c>
      <c r="M4959" s="11"/>
      <c r="N4959" s="90">
        <v>10.42</v>
      </c>
      <c r="O4959" s="90">
        <v>11.52</v>
      </c>
      <c r="P4959" s="90">
        <v>12.882675497819404</v>
      </c>
      <c r="Q4959" s="90">
        <v>13.84</v>
      </c>
      <c r="R4959" s="63">
        <f t="shared" ref="R4959:R5022" si="2420">(O4959+P4959)-(N4959+M4959)</f>
        <v>13.982675497819402</v>
      </c>
      <c r="S4959" s="64">
        <f t="shared" si="2419"/>
        <v>-4.9270072992700809E-2</v>
      </c>
      <c r="T4959" s="65"/>
      <c r="U4959" s="65">
        <f t="shared" si="2415"/>
        <v>0.90451388888888895</v>
      </c>
      <c r="V4959" s="65">
        <f t="shared" si="2398"/>
        <v>0.80883819527735124</v>
      </c>
      <c r="W4959" s="65">
        <f t="shared" si="2399"/>
        <v>0.75289017341040465</v>
      </c>
      <c r="X4959" s="61">
        <f t="shared" si="2410"/>
        <v>7.2980017376194598E-2</v>
      </c>
      <c r="Y4959" s="66">
        <f t="shared" si="2400"/>
        <v>6.6860465116279064E-2</v>
      </c>
      <c r="Z4959" s="61">
        <f t="shared" si="2401"/>
        <v>6.9244904777814961E-2</v>
      </c>
      <c r="AA4959" s="67">
        <f t="shared" si="2402"/>
        <v>11.972000000000001</v>
      </c>
      <c r="AB4959" s="68">
        <f t="shared" si="2403"/>
        <v>0.10460652591170824</v>
      </c>
      <c r="AC4959" s="69">
        <f t="shared" si="2404"/>
        <v>0.14894433781190033</v>
      </c>
      <c r="AD4959" s="70">
        <f>_xlfn.PERCENTILE.EXC(AC4959:$AC$5675,0.5)</f>
        <v>7.8665077473182368E-2</v>
      </c>
      <c r="AE4959" s="70">
        <f>_xlfn.PERCENTILE.EXC($AC4959:AC$5675,0.35)</f>
        <v>5.0989516755908716E-2</v>
      </c>
      <c r="AF4959" s="71">
        <f t="shared" si="2416"/>
        <v>3.7379330511457504E-2</v>
      </c>
      <c r="AG4959" s="70">
        <f t="shared" si="2417"/>
        <v>-0.12105347138730684</v>
      </c>
      <c r="AH4959" s="70">
        <f t="shared" si="2418"/>
        <v>-0.14319282056257557</v>
      </c>
      <c r="AI4959" s="61" t="str">
        <f t="shared" si="2413"/>
        <v>Short VOL</v>
      </c>
      <c r="AJ4959" s="68" t="str">
        <f t="shared" si="2414"/>
        <v>Short VOL</v>
      </c>
      <c r="AK4959" s="72"/>
      <c r="AL4959" s="73"/>
      <c r="AM4959" s="72"/>
      <c r="AN4959" s="73"/>
      <c r="AO4959" s="74"/>
      <c r="AP4959" s="20"/>
      <c r="AQ4959" s="74"/>
      <c r="AR4959" s="20"/>
      <c r="AS4959" s="74"/>
      <c r="AT4959" s="20"/>
      <c r="AU4959" s="74" t="str">
        <f t="shared" si="2405"/>
        <v>00631L</v>
      </c>
      <c r="AV4959" s="20">
        <f t="shared" si="2411"/>
        <v>1</v>
      </c>
      <c r="AW4959" s="74" t="str">
        <f t="shared" si="2406"/>
        <v>00631L</v>
      </c>
      <c r="AX4959" s="20">
        <f t="shared" si="2407"/>
        <v>1</v>
      </c>
      <c r="AY4959" s="20">
        <f t="shared" si="2412"/>
        <v>1</v>
      </c>
      <c r="AZ4959" s="116">
        <v>39114</v>
      </c>
      <c r="BA4959" s="116"/>
      <c r="BB4959" s="20"/>
      <c r="BC4959" s="20"/>
      <c r="BD4959" s="76"/>
      <c r="BE4959" s="77"/>
      <c r="BF4959" s="77"/>
    </row>
    <row r="4960" spans="1:58" s="23" customFormat="1" ht="15.75" customHeight="1" x14ac:dyDescent="0.4">
      <c r="A4960" s="116">
        <v>39112</v>
      </c>
      <c r="B4960" s="112">
        <v>11.6</v>
      </c>
      <c r="C4960" s="112">
        <v>12.64</v>
      </c>
      <c r="D4960" s="112">
        <v>13.35</v>
      </c>
      <c r="E4960" s="112">
        <v>13.78</v>
      </c>
      <c r="F4960" s="112">
        <v>14.14</v>
      </c>
      <c r="G4960" s="112">
        <v>14.41</v>
      </c>
      <c r="H4960" s="113">
        <v>14.78</v>
      </c>
      <c r="I4960" s="90">
        <f t="shared" si="2408"/>
        <v>12.120000000000001</v>
      </c>
      <c r="J4960" s="90">
        <f t="shared" si="2409"/>
        <v>12.995000000000001</v>
      </c>
      <c r="K4960" s="114">
        <v>10</v>
      </c>
      <c r="L4960" s="115">
        <v>0.05</v>
      </c>
      <c r="M4960" s="11"/>
      <c r="N4960" s="90">
        <v>10.96</v>
      </c>
      <c r="O4960" s="90">
        <v>11.94</v>
      </c>
      <c r="P4960" s="90">
        <v>12.966768717018711</v>
      </c>
      <c r="Q4960" s="90">
        <v>14.07</v>
      </c>
      <c r="R4960" s="63">
        <f t="shared" si="2420"/>
        <v>13.94676871701871</v>
      </c>
      <c r="S4960" s="64">
        <f t="shared" si="2419"/>
        <v>-4.2794759825327378E-2</v>
      </c>
      <c r="T4960" s="65"/>
      <c r="U4960" s="65">
        <f t="shared" si="2415"/>
        <v>0.91792294807370201</v>
      </c>
      <c r="V4960" s="65">
        <f t="shared" si="2398"/>
        <v>0.84523756374362924</v>
      </c>
      <c r="W4960" s="65">
        <f t="shared" si="2399"/>
        <v>0.77896233120113723</v>
      </c>
      <c r="X4960" s="61">
        <f t="shared" si="2410"/>
        <v>8.9655172413793185E-2</v>
      </c>
      <c r="Y4960" s="66">
        <f t="shared" si="2400"/>
        <v>7.2568940493468792E-2</v>
      </c>
      <c r="Z4960" s="61">
        <f t="shared" si="2401"/>
        <v>7.2194719471947194E-2</v>
      </c>
      <c r="AA4960" s="67">
        <f t="shared" si="2402"/>
        <v>12.120000000000001</v>
      </c>
      <c r="AB4960" s="68">
        <f t="shared" si="2403"/>
        <v>5.8394160583941493E-2</v>
      </c>
      <c r="AC4960" s="69">
        <f t="shared" si="2404"/>
        <v>0.10583941605839417</v>
      </c>
      <c r="AD4960" s="70">
        <f>_xlfn.PERCENTILE.EXC(AC4960:$AC$5675,0.5)</f>
        <v>7.8583860488857099E-2</v>
      </c>
      <c r="AE4960" s="70">
        <f>_xlfn.PERCENTILE.EXC($AC4960:AC$5675,0.35)</f>
        <v>5.0816773421253993E-2</v>
      </c>
      <c r="AF4960" s="71">
        <f t="shared" si="2416"/>
        <v>3.7304583659332272E-2</v>
      </c>
      <c r="AG4960" s="70">
        <f t="shared" si="2417"/>
        <v>-0.12114850067116788</v>
      </c>
      <c r="AH4960" s="70">
        <f t="shared" si="2418"/>
        <v>-0.14324014348903985</v>
      </c>
      <c r="AI4960" s="61" t="str">
        <f t="shared" si="2413"/>
        <v>Short VOL</v>
      </c>
      <c r="AJ4960" s="68" t="str">
        <f t="shared" si="2414"/>
        <v>Short VOL</v>
      </c>
      <c r="AK4960" s="72"/>
      <c r="AL4960" s="73"/>
      <c r="AM4960" s="72"/>
      <c r="AN4960" s="73"/>
      <c r="AO4960" s="74"/>
      <c r="AP4960" s="20"/>
      <c r="AQ4960" s="74"/>
      <c r="AR4960" s="20"/>
      <c r="AS4960" s="74"/>
      <c r="AT4960" s="20"/>
      <c r="AU4960" s="74" t="str">
        <f t="shared" si="2405"/>
        <v>00631L</v>
      </c>
      <c r="AV4960" s="20">
        <f t="shared" si="2411"/>
        <v>1</v>
      </c>
      <c r="AW4960" s="74" t="str">
        <f t="shared" si="2406"/>
        <v>00631L</v>
      </c>
      <c r="AX4960" s="20">
        <f t="shared" si="2407"/>
        <v>1</v>
      </c>
      <c r="AY4960" s="20">
        <f t="shared" si="2412"/>
        <v>1</v>
      </c>
      <c r="AZ4960" s="116">
        <v>39113</v>
      </c>
      <c r="BA4960" s="116"/>
      <c r="BB4960" s="20"/>
      <c r="BC4960" s="20"/>
      <c r="BD4960" s="76"/>
      <c r="BE4960" s="77"/>
      <c r="BF4960" s="77"/>
    </row>
    <row r="4961" spans="1:58" s="23" customFormat="1" ht="15.75" customHeight="1" x14ac:dyDescent="0.4">
      <c r="A4961" s="116">
        <v>39111</v>
      </c>
      <c r="B4961" s="112">
        <v>11.81</v>
      </c>
      <c r="C4961" s="112">
        <v>12.81</v>
      </c>
      <c r="D4961" s="112">
        <v>13.45</v>
      </c>
      <c r="E4961" s="112">
        <v>13.9</v>
      </c>
      <c r="F4961" s="112">
        <v>14.21</v>
      </c>
      <c r="G4961" s="112">
        <v>14.4</v>
      </c>
      <c r="H4961" s="113">
        <v>14.79</v>
      </c>
      <c r="I4961" s="90">
        <f t="shared" si="2408"/>
        <v>12.26</v>
      </c>
      <c r="J4961" s="90">
        <f t="shared" si="2409"/>
        <v>13.098000000000001</v>
      </c>
      <c r="K4961" s="114">
        <v>11</v>
      </c>
      <c r="L4961" s="115">
        <v>0.05</v>
      </c>
      <c r="M4961" s="11"/>
      <c r="N4961" s="90">
        <v>11.45</v>
      </c>
      <c r="O4961" s="90">
        <v>12.27</v>
      </c>
      <c r="P4961" s="90">
        <v>13.218471781369329</v>
      </c>
      <c r="Q4961" s="90">
        <v>14.2</v>
      </c>
      <c r="R4961" s="63">
        <f t="shared" si="2420"/>
        <v>14.038471781369328</v>
      </c>
      <c r="S4961" s="64">
        <f t="shared" si="2419"/>
        <v>2.8751123090745595E-2</v>
      </c>
      <c r="T4961" s="65"/>
      <c r="U4961" s="65">
        <f t="shared" si="2415"/>
        <v>0.93317033414832928</v>
      </c>
      <c r="V4961" s="65">
        <f t="shared" si="2398"/>
        <v>0.86621208482951195</v>
      </c>
      <c r="W4961" s="65">
        <f t="shared" si="2399"/>
        <v>0.80633802816901412</v>
      </c>
      <c r="X4961" s="61">
        <f t="shared" si="2410"/>
        <v>8.4674005080440304E-2</v>
      </c>
      <c r="Y4961" s="66">
        <f t="shared" si="2400"/>
        <v>6.4028776978417176E-2</v>
      </c>
      <c r="Z4961" s="61">
        <f t="shared" si="2401"/>
        <v>6.8352365415987035E-2</v>
      </c>
      <c r="AA4961" s="67">
        <f t="shared" si="2402"/>
        <v>12.260000000000002</v>
      </c>
      <c r="AB4961" s="68">
        <f t="shared" si="2403"/>
        <v>3.1441048034934603E-2</v>
      </c>
      <c r="AC4961" s="69">
        <f t="shared" si="2404"/>
        <v>7.0742358078602824E-2</v>
      </c>
      <c r="AD4961" s="70">
        <f>_xlfn.PERCENTILE.EXC(AC4961:$AC$5675,0.5)</f>
        <v>7.850264350453183E-2</v>
      </c>
      <c r="AE4961" s="70">
        <f>_xlfn.PERCENTILE.EXC($AC4961:AC$5675,0.35)</f>
        <v>5.0398142489247365E-2</v>
      </c>
      <c r="AF4961" s="71">
        <f t="shared" si="2416"/>
        <v>3.723954020043406E-2</v>
      </c>
      <c r="AG4961" s="70">
        <f t="shared" si="2417"/>
        <v>-0.12124352995502893</v>
      </c>
      <c r="AH4961" s="70">
        <f t="shared" si="2418"/>
        <v>-0.14328746641550411</v>
      </c>
      <c r="AI4961" s="61" t="str">
        <f t="shared" si="2413"/>
        <v>Safety</v>
      </c>
      <c r="AJ4961" s="68" t="str">
        <f t="shared" si="2414"/>
        <v>Short VOL</v>
      </c>
      <c r="AK4961" s="72"/>
      <c r="AL4961" s="73"/>
      <c r="AM4961" s="72"/>
      <c r="AN4961" s="73"/>
      <c r="AO4961" s="74"/>
      <c r="AP4961" s="20"/>
      <c r="AQ4961" s="74"/>
      <c r="AR4961" s="20"/>
      <c r="AS4961" s="74"/>
      <c r="AT4961" s="20"/>
      <c r="AU4961" s="74" t="str">
        <f t="shared" si="2405"/>
        <v>00631L</v>
      </c>
      <c r="AV4961" s="20">
        <f t="shared" si="2411"/>
        <v>1</v>
      </c>
      <c r="AW4961" s="74" t="str">
        <f t="shared" si="2406"/>
        <v>00631L</v>
      </c>
      <c r="AX4961" s="20">
        <f t="shared" si="2407"/>
        <v>1</v>
      </c>
      <c r="AY4961" s="20">
        <f t="shared" si="2412"/>
        <v>1</v>
      </c>
      <c r="AZ4961" s="116">
        <v>39112</v>
      </c>
      <c r="BA4961" s="116"/>
      <c r="BB4961" s="20"/>
      <c r="BC4961" s="20"/>
      <c r="BD4961" s="76"/>
      <c r="BE4961" s="77"/>
      <c r="BF4961" s="77"/>
    </row>
    <row r="4962" spans="1:58" s="23" customFormat="1" ht="15.75" customHeight="1" x14ac:dyDescent="0.4">
      <c r="A4962" s="116">
        <v>39108</v>
      </c>
      <c r="B4962" s="112">
        <v>11.88</v>
      </c>
      <c r="C4962" s="112">
        <v>12.78</v>
      </c>
      <c r="D4962" s="112">
        <v>13.47</v>
      </c>
      <c r="E4962" s="112">
        <v>13.9</v>
      </c>
      <c r="F4962" s="112">
        <v>14.2</v>
      </c>
      <c r="G4962" s="112">
        <v>14.4</v>
      </c>
      <c r="H4962" s="113">
        <v>14.77</v>
      </c>
      <c r="I4962" s="90">
        <f t="shared" si="2408"/>
        <v>12.24</v>
      </c>
      <c r="J4962" s="90">
        <f t="shared" si="2409"/>
        <v>13.055999999999999</v>
      </c>
      <c r="K4962" s="114">
        <v>12</v>
      </c>
      <c r="L4962" s="115">
        <v>0.05</v>
      </c>
      <c r="M4962" s="11"/>
      <c r="N4962" s="90">
        <v>11.13</v>
      </c>
      <c r="O4962" s="90">
        <v>12.14</v>
      </c>
      <c r="P4962" s="90">
        <v>13.14982530130386</v>
      </c>
      <c r="Q4962" s="90">
        <v>14.18</v>
      </c>
      <c r="R4962" s="63">
        <f t="shared" si="2420"/>
        <v>14.15982530130386</v>
      </c>
      <c r="S4962" s="64">
        <f t="shared" si="2419"/>
        <v>-8.0213903743315378E-3</v>
      </c>
      <c r="T4962" s="65"/>
      <c r="U4962" s="65">
        <f t="shared" si="2415"/>
        <v>0.91680395387149916</v>
      </c>
      <c r="V4962" s="65">
        <f t="shared" si="2398"/>
        <v>0.84639907717225837</v>
      </c>
      <c r="W4962" s="65">
        <f t="shared" si="2399"/>
        <v>0.78490832157968982</v>
      </c>
      <c r="X4962" s="61">
        <f t="shared" si="2410"/>
        <v>7.5757575757575635E-2</v>
      </c>
      <c r="Y4962" s="66">
        <f t="shared" si="2400"/>
        <v>6.2589928057553895E-2</v>
      </c>
      <c r="Z4962" s="61">
        <f t="shared" si="2401"/>
        <v>6.6666666666666582E-2</v>
      </c>
      <c r="AA4962" s="67">
        <f t="shared" si="2402"/>
        <v>12.24</v>
      </c>
      <c r="AB4962" s="68">
        <f t="shared" si="2403"/>
        <v>6.7385444743935305E-2</v>
      </c>
      <c r="AC4962" s="69">
        <f t="shared" si="2404"/>
        <v>9.9730458221024207E-2</v>
      </c>
      <c r="AD4962" s="70">
        <f>_xlfn.PERCENTILE.EXC(AC4962:$AC$5675,0.5)</f>
        <v>7.8583860488857099E-2</v>
      </c>
      <c r="AE4962" s="70">
        <f>_xlfn.PERCENTILE.EXC($AC4962:AC$5675,0.35)</f>
        <v>4.9979511557240695E-2</v>
      </c>
      <c r="AF4962" s="71">
        <f t="shared" si="2416"/>
        <v>3.7174496741535841E-2</v>
      </c>
      <c r="AG4962" s="70">
        <f t="shared" si="2417"/>
        <v>-0.12133855923888998</v>
      </c>
      <c r="AH4962" s="70">
        <f t="shared" si="2418"/>
        <v>-0.14333478934196839</v>
      </c>
      <c r="AI4962" s="61" t="str">
        <f t="shared" si="2413"/>
        <v>Short VOL</v>
      </c>
      <c r="AJ4962" s="68" t="str">
        <f t="shared" si="2414"/>
        <v>Short VOL</v>
      </c>
      <c r="AK4962" s="72"/>
      <c r="AL4962" s="73"/>
      <c r="AM4962" s="72"/>
      <c r="AN4962" s="73"/>
      <c r="AO4962" s="74"/>
      <c r="AP4962" s="20"/>
      <c r="AQ4962" s="74"/>
      <c r="AR4962" s="20"/>
      <c r="AS4962" s="74"/>
      <c r="AT4962" s="20"/>
      <c r="AU4962" s="74" t="str">
        <f t="shared" si="2405"/>
        <v>00631L</v>
      </c>
      <c r="AV4962" s="20">
        <f t="shared" si="2411"/>
        <v>1</v>
      </c>
      <c r="AW4962" s="74" t="str">
        <f t="shared" si="2406"/>
        <v>00631L</v>
      </c>
      <c r="AX4962" s="20">
        <f t="shared" si="2407"/>
        <v>1</v>
      </c>
      <c r="AY4962" s="20">
        <f t="shared" si="2412"/>
        <v>1</v>
      </c>
      <c r="AZ4962" s="116">
        <v>39111</v>
      </c>
      <c r="BA4962" s="116"/>
      <c r="BB4962" s="20"/>
      <c r="BC4962" s="20"/>
      <c r="BD4962" s="76"/>
      <c r="BE4962" s="77"/>
      <c r="BF4962" s="77"/>
    </row>
    <row r="4963" spans="1:58" s="23" customFormat="1" ht="15.75" customHeight="1" x14ac:dyDescent="0.4">
      <c r="A4963" s="116">
        <v>39107</v>
      </c>
      <c r="B4963" s="112">
        <v>11.83</v>
      </c>
      <c r="C4963" s="112">
        <v>12.78</v>
      </c>
      <c r="D4963" s="112">
        <v>13.45</v>
      </c>
      <c r="E4963" s="112">
        <v>13.91</v>
      </c>
      <c r="F4963" s="112">
        <v>14.21</v>
      </c>
      <c r="G4963" s="112">
        <v>14.41</v>
      </c>
      <c r="H4963" s="113">
        <v>14.78</v>
      </c>
      <c r="I4963" s="90">
        <f t="shared" si="2408"/>
        <v>12.1625</v>
      </c>
      <c r="J4963" s="90">
        <f t="shared" si="2409"/>
        <v>13.0145</v>
      </c>
      <c r="K4963" s="114">
        <v>13</v>
      </c>
      <c r="L4963" s="115">
        <v>0.05</v>
      </c>
      <c r="M4963" s="11"/>
      <c r="N4963" s="90">
        <v>11.22</v>
      </c>
      <c r="O4963" s="90">
        <v>12.18</v>
      </c>
      <c r="P4963" s="90">
        <v>13.217367084277138</v>
      </c>
      <c r="Q4963" s="90">
        <v>14.24</v>
      </c>
      <c r="R4963" s="63">
        <f t="shared" si="2420"/>
        <v>14.177367084277135</v>
      </c>
      <c r="S4963" s="64">
        <f t="shared" si="2419"/>
        <v>0.13447927199191101</v>
      </c>
      <c r="T4963" s="65"/>
      <c r="U4963" s="65">
        <f t="shared" si="2415"/>
        <v>0.92118226600985231</v>
      </c>
      <c r="V4963" s="65">
        <f t="shared" si="2398"/>
        <v>0.84888313447440478</v>
      </c>
      <c r="W4963" s="65">
        <f t="shared" si="2399"/>
        <v>0.78792134831460681</v>
      </c>
      <c r="X4963" s="61">
        <f t="shared" si="2410"/>
        <v>8.0304311073541787E-2</v>
      </c>
      <c r="Y4963" s="66">
        <f t="shared" si="2400"/>
        <v>6.2544931703810147E-2</v>
      </c>
      <c r="Z4963" s="61">
        <f t="shared" si="2401"/>
        <v>7.0051387461459433E-2</v>
      </c>
      <c r="AA4963" s="67">
        <f t="shared" si="2402"/>
        <v>12.162500000000001</v>
      </c>
      <c r="AB4963" s="68">
        <f t="shared" si="2403"/>
        <v>5.43672014260249E-2</v>
      </c>
      <c r="AC4963" s="69">
        <f t="shared" si="2404"/>
        <v>8.4001782531194363E-2</v>
      </c>
      <c r="AD4963" s="70">
        <f>_xlfn.PERCENTILE.EXC(AC4963:$AC$5675,0.5)</f>
        <v>7.850264350453183E-2</v>
      </c>
      <c r="AE4963" s="70">
        <f>_xlfn.PERCENTILE.EXC($AC4963:AC$5675,0.35)</f>
        <v>4.9669995694923523E-2</v>
      </c>
      <c r="AF4963" s="71">
        <f t="shared" si="2416"/>
        <v>3.7117794157794141E-2</v>
      </c>
      <c r="AG4963" s="70">
        <f t="shared" si="2417"/>
        <v>-0.12143358852275102</v>
      </c>
      <c r="AH4963" s="70">
        <f t="shared" si="2418"/>
        <v>-0.14338211226843267</v>
      </c>
      <c r="AI4963" s="61" t="str">
        <f t="shared" si="2413"/>
        <v>Short VOL</v>
      </c>
      <c r="AJ4963" s="68" t="str">
        <f t="shared" si="2414"/>
        <v>Short VOL</v>
      </c>
      <c r="AK4963" s="72"/>
      <c r="AL4963" s="73"/>
      <c r="AM4963" s="72"/>
      <c r="AN4963" s="73"/>
      <c r="AO4963" s="74"/>
      <c r="AP4963" s="20"/>
      <c r="AQ4963" s="74"/>
      <c r="AR4963" s="20"/>
      <c r="AS4963" s="74"/>
      <c r="AT4963" s="20"/>
      <c r="AU4963" s="74" t="str">
        <f t="shared" si="2405"/>
        <v>00631L</v>
      </c>
      <c r="AV4963" s="20">
        <f t="shared" si="2411"/>
        <v>1</v>
      </c>
      <c r="AW4963" s="74" t="str">
        <f t="shared" si="2406"/>
        <v>00631L</v>
      </c>
      <c r="AX4963" s="20">
        <f t="shared" si="2407"/>
        <v>1</v>
      </c>
      <c r="AY4963" s="20">
        <f t="shared" si="2412"/>
        <v>1</v>
      </c>
      <c r="AZ4963" s="116">
        <v>39108</v>
      </c>
      <c r="BA4963" s="116"/>
      <c r="BB4963" s="20"/>
      <c r="BC4963" s="20"/>
      <c r="BD4963" s="76"/>
      <c r="BE4963" s="77"/>
      <c r="BF4963" s="77"/>
    </row>
    <row r="4964" spans="1:58" s="23" customFormat="1" ht="15.75" customHeight="1" x14ac:dyDescent="0.4">
      <c r="A4964" s="116">
        <v>39106</v>
      </c>
      <c r="B4964" s="112">
        <v>11.32</v>
      </c>
      <c r="C4964" s="112">
        <v>12.51</v>
      </c>
      <c r="D4964" s="112">
        <v>13.28</v>
      </c>
      <c r="E4964" s="112">
        <v>13.75</v>
      </c>
      <c r="F4964" s="112">
        <v>14.15</v>
      </c>
      <c r="G4964" s="112">
        <v>14.35</v>
      </c>
      <c r="H4964" s="113">
        <v>14.82</v>
      </c>
      <c r="I4964" s="90">
        <f t="shared" si="2408"/>
        <v>11.677</v>
      </c>
      <c r="J4964" s="90">
        <f t="shared" si="2409"/>
        <v>12.741</v>
      </c>
      <c r="K4964" s="114">
        <v>14</v>
      </c>
      <c r="L4964" s="115">
        <v>0.05</v>
      </c>
      <c r="M4964" s="11"/>
      <c r="N4964" s="90">
        <v>9.89</v>
      </c>
      <c r="O4964" s="90">
        <v>11.36</v>
      </c>
      <c r="P4964" s="90">
        <v>12.726704328787603</v>
      </c>
      <c r="Q4964" s="90">
        <v>13.85</v>
      </c>
      <c r="R4964" s="63">
        <f t="shared" si="2420"/>
        <v>14.196704328787604</v>
      </c>
      <c r="S4964" s="64">
        <f t="shared" si="2419"/>
        <v>-4.3520309477756217E-2</v>
      </c>
      <c r="T4964" s="65"/>
      <c r="U4964" s="65">
        <f t="shared" si="2415"/>
        <v>0.87059859154929586</v>
      </c>
      <c r="V4964" s="65">
        <f t="shared" si="2398"/>
        <v>0.77710613403887896</v>
      </c>
      <c r="W4964" s="65">
        <f t="shared" si="2399"/>
        <v>0.71407942238267152</v>
      </c>
      <c r="X4964" s="61">
        <f t="shared" si="2410"/>
        <v>0.10512367491166073</v>
      </c>
      <c r="Y4964" s="66">
        <f t="shared" si="2400"/>
        <v>7.7818181818181842E-2</v>
      </c>
      <c r="Z4964" s="61">
        <f t="shared" si="2401"/>
        <v>9.1119294339299481E-2</v>
      </c>
      <c r="AA4964" s="67">
        <f t="shared" si="2402"/>
        <v>11.677</v>
      </c>
      <c r="AB4964" s="68">
        <f t="shared" si="2403"/>
        <v>0.1445904954499494</v>
      </c>
      <c r="AC4964" s="69">
        <f t="shared" si="2404"/>
        <v>0.18068756319514651</v>
      </c>
      <c r="AD4964" s="70">
        <f>_xlfn.PERCENTILE.EXC(AC4964:$AC$5675,0.5)</f>
        <v>7.8467008026775711E-2</v>
      </c>
      <c r="AE4964" s="70">
        <f>_xlfn.PERCENTILE.EXC($AC4964:AC$5675,0.35)</f>
        <v>4.9633267506829906E-2</v>
      </c>
      <c r="AF4964" s="71">
        <f t="shared" si="2416"/>
        <v>3.7081943761943723E-2</v>
      </c>
      <c r="AG4964" s="70">
        <f t="shared" si="2417"/>
        <v>-0.12152861780661206</v>
      </c>
      <c r="AH4964" s="70">
        <f t="shared" si="2418"/>
        <v>-0.14342943519489693</v>
      </c>
      <c r="AI4964" s="61" t="str">
        <f t="shared" si="2413"/>
        <v>Short VOL</v>
      </c>
      <c r="AJ4964" s="68" t="str">
        <f t="shared" si="2414"/>
        <v>Short VOL</v>
      </c>
      <c r="AK4964" s="72"/>
      <c r="AL4964" s="73"/>
      <c r="AM4964" s="72"/>
      <c r="AN4964" s="73"/>
      <c r="AO4964" s="74"/>
      <c r="AP4964" s="20"/>
      <c r="AQ4964" s="74"/>
      <c r="AR4964" s="20"/>
      <c r="AS4964" s="74"/>
      <c r="AT4964" s="20"/>
      <c r="AU4964" s="74" t="str">
        <f t="shared" si="2405"/>
        <v>00631L</v>
      </c>
      <c r="AV4964" s="20">
        <f t="shared" si="2411"/>
        <v>1</v>
      </c>
      <c r="AW4964" s="74" t="str">
        <f t="shared" si="2406"/>
        <v>00631L</v>
      </c>
      <c r="AX4964" s="20">
        <f t="shared" si="2407"/>
        <v>1</v>
      </c>
      <c r="AY4964" s="20">
        <f t="shared" si="2412"/>
        <v>1</v>
      </c>
      <c r="AZ4964" s="116">
        <v>39107</v>
      </c>
      <c r="BA4964" s="116"/>
      <c r="BB4964" s="20"/>
      <c r="BC4964" s="20"/>
      <c r="BD4964" s="76"/>
      <c r="BE4964" s="77"/>
      <c r="BF4964" s="77"/>
    </row>
    <row r="4965" spans="1:58" s="23" customFormat="1" ht="15.75" customHeight="1" x14ac:dyDescent="0.4">
      <c r="A4965" s="116">
        <v>39105</v>
      </c>
      <c r="B4965" s="112">
        <v>11.47</v>
      </c>
      <c r="C4965" s="112">
        <v>12.58</v>
      </c>
      <c r="D4965" s="112">
        <v>13.33</v>
      </c>
      <c r="E4965" s="112">
        <v>13.9</v>
      </c>
      <c r="F4965" s="112">
        <v>14.33</v>
      </c>
      <c r="G4965" s="112">
        <v>14.66</v>
      </c>
      <c r="H4965" s="113">
        <v>14.88</v>
      </c>
      <c r="I4965" s="90">
        <f t="shared" si="2408"/>
        <v>11.7475</v>
      </c>
      <c r="J4965" s="90">
        <f t="shared" si="2409"/>
        <v>12.7675</v>
      </c>
      <c r="K4965" s="114">
        <v>15</v>
      </c>
      <c r="L4965" s="115">
        <v>0.05</v>
      </c>
      <c r="M4965" s="11"/>
      <c r="N4965" s="90">
        <v>10.34</v>
      </c>
      <c r="O4965" s="90">
        <v>11.84</v>
      </c>
      <c r="P4965" s="90">
        <v>13.061682768303342</v>
      </c>
      <c r="Q4965" s="90">
        <v>14.09</v>
      </c>
      <c r="R4965" s="63">
        <f t="shared" si="2420"/>
        <v>14.561682768303342</v>
      </c>
      <c r="S4965" s="64">
        <f t="shared" si="2419"/>
        <v>-3.9925719591457728E-2</v>
      </c>
      <c r="T4965" s="65"/>
      <c r="U4965" s="65">
        <f t="shared" si="2415"/>
        <v>0.87331081081081086</v>
      </c>
      <c r="V4965" s="65">
        <f t="shared" si="2398"/>
        <v>0.79162847417271354</v>
      </c>
      <c r="W4965" s="65">
        <f t="shared" si="2399"/>
        <v>0.73385379701916253</v>
      </c>
      <c r="X4965" s="61">
        <f t="shared" si="2410"/>
        <v>9.6774193548387039E-2</v>
      </c>
      <c r="Y4965" s="66">
        <f t="shared" si="2400"/>
        <v>7.0503597122302183E-2</v>
      </c>
      <c r="Z4965" s="61">
        <f t="shared" si="2401"/>
        <v>8.6826984464779697E-2</v>
      </c>
      <c r="AA4965" s="67">
        <f t="shared" si="2402"/>
        <v>11.7475</v>
      </c>
      <c r="AB4965" s="68">
        <f t="shared" si="2403"/>
        <v>0.10928433268858809</v>
      </c>
      <c r="AC4965" s="69">
        <f t="shared" si="2404"/>
        <v>0.13612185686653777</v>
      </c>
      <c r="AD4965" s="70">
        <f>_xlfn.PERCENTILE.EXC(AC4965:$AC$5675,0.5)</f>
        <v>7.8431372549019593E-2</v>
      </c>
      <c r="AE4965" s="70">
        <f>_xlfn.PERCENTILE.EXC($AC4965:AC$5675,0.35)</f>
        <v>4.9596539318736282E-2</v>
      </c>
      <c r="AF4965" s="71">
        <f t="shared" si="2416"/>
        <v>3.7046093366093311E-2</v>
      </c>
      <c r="AG4965" s="70">
        <f t="shared" si="2417"/>
        <v>-0.1216236470904731</v>
      </c>
      <c r="AH4965" s="70">
        <f t="shared" si="2418"/>
        <v>-0.14347675812136121</v>
      </c>
      <c r="AI4965" s="61" t="str">
        <f t="shared" si="2413"/>
        <v>Short VOL</v>
      </c>
      <c r="AJ4965" s="68" t="str">
        <f t="shared" si="2414"/>
        <v>Short VOL</v>
      </c>
      <c r="AK4965" s="72"/>
      <c r="AL4965" s="73"/>
      <c r="AM4965" s="72"/>
      <c r="AN4965" s="73"/>
      <c r="AO4965" s="74"/>
      <c r="AP4965" s="20"/>
      <c r="AQ4965" s="74"/>
      <c r="AR4965" s="20"/>
      <c r="AS4965" s="74"/>
      <c r="AT4965" s="20"/>
      <c r="AU4965" s="74" t="str">
        <f t="shared" si="2405"/>
        <v>00631L</v>
      </c>
      <c r="AV4965" s="20">
        <f t="shared" si="2411"/>
        <v>1</v>
      </c>
      <c r="AW4965" s="74" t="str">
        <f t="shared" si="2406"/>
        <v>00631L</v>
      </c>
      <c r="AX4965" s="20">
        <f t="shared" si="2407"/>
        <v>1</v>
      </c>
      <c r="AY4965" s="20">
        <f t="shared" si="2412"/>
        <v>1</v>
      </c>
      <c r="AZ4965" s="116">
        <v>39106</v>
      </c>
      <c r="BA4965" s="116"/>
      <c r="BB4965" s="20"/>
      <c r="BC4965" s="20"/>
      <c r="BD4965" s="76"/>
      <c r="BE4965" s="77"/>
      <c r="BF4965" s="77"/>
    </row>
    <row r="4966" spans="1:58" s="23" customFormat="1" ht="15.75" customHeight="1" x14ac:dyDescent="0.4">
      <c r="A4966" s="116">
        <v>39104</v>
      </c>
      <c r="B4966" s="112">
        <v>11.85</v>
      </c>
      <c r="C4966" s="112">
        <v>12.88</v>
      </c>
      <c r="D4966" s="112">
        <v>13.35</v>
      </c>
      <c r="E4966" s="112">
        <v>14.06</v>
      </c>
      <c r="F4966" s="112">
        <v>14.54</v>
      </c>
      <c r="G4966" s="112">
        <v>14.74</v>
      </c>
      <c r="H4966" s="113">
        <v>15.04</v>
      </c>
      <c r="I4966" s="90">
        <f t="shared" si="2408"/>
        <v>12.055999999999999</v>
      </c>
      <c r="J4966" s="90">
        <f t="shared" si="2409"/>
        <v>12.974</v>
      </c>
      <c r="K4966" s="114">
        <v>16</v>
      </c>
      <c r="L4966" s="115">
        <v>0.05</v>
      </c>
      <c r="M4966" s="11"/>
      <c r="N4966" s="90">
        <v>10.77</v>
      </c>
      <c r="O4966" s="90">
        <v>12.26</v>
      </c>
      <c r="P4966" s="90">
        <v>13.488405825953221</v>
      </c>
      <c r="Q4966" s="90">
        <v>14.31</v>
      </c>
      <c r="R4966" s="63">
        <f t="shared" si="2420"/>
        <v>14.978405825953221</v>
      </c>
      <c r="S4966" s="64">
        <f t="shared" si="2419"/>
        <v>3.5576923076922999E-2</v>
      </c>
      <c r="T4966" s="65"/>
      <c r="U4966" s="65">
        <f t="shared" si="2415"/>
        <v>0.87846655791190864</v>
      </c>
      <c r="V4966" s="65">
        <f t="shared" ref="V4966:V4978" si="2421">N4966/P4966</f>
        <v>0.798463520372237</v>
      </c>
      <c r="W4966" s="65">
        <f t="shared" ref="W4966:W4978" si="2422">N4966/Q4966</f>
        <v>0.75262054507337517</v>
      </c>
      <c r="X4966" s="61">
        <f t="shared" si="2410"/>
        <v>8.6919831223628785E-2</v>
      </c>
      <c r="Y4966" s="66">
        <f t="shared" ref="Y4966:Y5029" si="2423">(H4966-E4966)/E4966</f>
        <v>6.9701280227595919E-2</v>
      </c>
      <c r="Z4966" s="61">
        <f t="shared" ref="Z4966:Z5029" si="2424">(J4966-I4966)/I4966</f>
        <v>7.6144658261446674E-2</v>
      </c>
      <c r="AA4966" s="67">
        <f t="shared" ref="AA4966:AA5029" si="2425">B4966*(K4966*L4966)+C4966*(1-(K4966*L4966))</f>
        <v>12.056000000000001</v>
      </c>
      <c r="AB4966" s="68">
        <f t="shared" ref="AB4966:AB5029" si="2426">(B4966-N4966)/N4966</f>
        <v>0.10027855153203344</v>
      </c>
      <c r="AC4966" s="69">
        <f t="shared" ref="AC4966:AC5029" si="2427">(AA4966-N4966)/N4966</f>
        <v>0.11940575673166215</v>
      </c>
      <c r="AD4966" s="70">
        <f>_xlfn.PERCENTILE.EXC(AC4966:$AC$5675,0.5)</f>
        <v>7.8177153680157735E-2</v>
      </c>
      <c r="AE4966" s="70">
        <f>_xlfn.PERCENTILE.EXC($AC4966:AC$5675,0.35)</f>
        <v>4.9531533204469569E-2</v>
      </c>
      <c r="AF4966" s="71">
        <f t="shared" si="2416"/>
        <v>3.7010242970242899E-2</v>
      </c>
      <c r="AG4966" s="70">
        <f t="shared" si="2417"/>
        <v>-0.12171867637433414</v>
      </c>
      <c r="AH4966" s="70">
        <f t="shared" si="2418"/>
        <v>-0.14352408104782546</v>
      </c>
      <c r="AI4966" s="61" t="str">
        <f t="shared" si="2413"/>
        <v>Short VOL</v>
      </c>
      <c r="AJ4966" s="68" t="str">
        <f t="shared" si="2414"/>
        <v>Short VOL</v>
      </c>
      <c r="AK4966" s="72"/>
      <c r="AL4966" s="73"/>
      <c r="AM4966" s="72"/>
      <c r="AN4966" s="73"/>
      <c r="AO4966" s="74"/>
      <c r="AP4966" s="20"/>
      <c r="AQ4966" s="74"/>
      <c r="AR4966" s="20"/>
      <c r="AS4966" s="74"/>
      <c r="AT4966" s="20"/>
      <c r="AU4966" s="74" t="str">
        <f t="shared" si="2405"/>
        <v>00631L</v>
      </c>
      <c r="AV4966" s="20">
        <f t="shared" si="2411"/>
        <v>1</v>
      </c>
      <c r="AW4966" s="74" t="str">
        <f t="shared" si="2406"/>
        <v>00631L</v>
      </c>
      <c r="AX4966" s="20">
        <f t="shared" si="2407"/>
        <v>1</v>
      </c>
      <c r="AY4966" s="20">
        <f t="shared" si="2412"/>
        <v>1</v>
      </c>
      <c r="AZ4966" s="116">
        <v>39105</v>
      </c>
      <c r="BA4966" s="116"/>
      <c r="BB4966" s="20"/>
      <c r="BC4966" s="20"/>
      <c r="BD4966" s="76"/>
      <c r="BE4966" s="77"/>
      <c r="BF4966" s="77"/>
    </row>
    <row r="4967" spans="1:58" s="23" customFormat="1" ht="15.75" customHeight="1" x14ac:dyDescent="0.4">
      <c r="A4967" s="116">
        <v>39101</v>
      </c>
      <c r="B4967" s="112">
        <v>11.69</v>
      </c>
      <c r="C4967" s="112">
        <v>12.78</v>
      </c>
      <c r="D4967" s="112">
        <v>13.32</v>
      </c>
      <c r="E4967" s="112">
        <v>13.99</v>
      </c>
      <c r="F4967" s="112">
        <v>14.54</v>
      </c>
      <c r="G4967" s="112">
        <v>14.78</v>
      </c>
      <c r="H4967" s="113">
        <v>15.09</v>
      </c>
      <c r="I4967" s="90">
        <f t="shared" si="2408"/>
        <v>11.8535</v>
      </c>
      <c r="J4967" s="90">
        <f t="shared" si="2409"/>
        <v>12.860999999999999</v>
      </c>
      <c r="K4967" s="114">
        <v>17</v>
      </c>
      <c r="L4967" s="115">
        <v>0.05</v>
      </c>
      <c r="M4967" s="11"/>
      <c r="N4967" s="90">
        <v>10.4</v>
      </c>
      <c r="O4967" s="90">
        <v>11.96</v>
      </c>
      <c r="P4967" s="90">
        <v>13.214077293454721</v>
      </c>
      <c r="Q4967" s="90">
        <v>14.18</v>
      </c>
      <c r="R4967" s="63">
        <f t="shared" si="2420"/>
        <v>14.774077293454722</v>
      </c>
      <c r="S4967" s="64">
        <f t="shared" si="2419"/>
        <v>-4.1474654377880123E-2</v>
      </c>
      <c r="T4967" s="65"/>
      <c r="U4967" s="65">
        <f t="shared" si="2415"/>
        <v>0.86956521739130432</v>
      </c>
      <c r="V4967" s="65">
        <f t="shared" si="2421"/>
        <v>0.7870394405178327</v>
      </c>
      <c r="W4967" s="65">
        <f t="shared" si="2422"/>
        <v>0.73342736248236962</v>
      </c>
      <c r="X4967" s="61">
        <f t="shared" si="2410"/>
        <v>9.3242087254063299E-2</v>
      </c>
      <c r="Y4967" s="66">
        <f t="shared" si="2423"/>
        <v>7.8627591136526065E-2</v>
      </c>
      <c r="Z4967" s="61">
        <f t="shared" si="2424"/>
        <v>8.4995992744758803E-2</v>
      </c>
      <c r="AA4967" s="67">
        <f t="shared" si="2425"/>
        <v>11.853499999999999</v>
      </c>
      <c r="AB4967" s="68">
        <f t="shared" si="2426"/>
        <v>0.12403846153846146</v>
      </c>
      <c r="AC4967" s="69">
        <f t="shared" si="2427"/>
        <v>0.1397596153846152</v>
      </c>
      <c r="AD4967" s="70">
        <f>_xlfn.PERCENTILE.EXC(AC4967:$AC$5675,0.5)</f>
        <v>7.7922934811295863E-2</v>
      </c>
      <c r="AE4967" s="70">
        <f>_xlfn.PERCENTILE.EXC($AC4967:AC$5675,0.35)</f>
        <v>4.9428823188638719E-2</v>
      </c>
      <c r="AF4967" s="71">
        <f t="shared" si="2416"/>
        <v>3.6914410480349304E-2</v>
      </c>
      <c r="AG4967" s="70">
        <f t="shared" si="2417"/>
        <v>-0.1218137056581952</v>
      </c>
      <c r="AH4967" s="70">
        <f t="shared" si="2418"/>
        <v>-0.14357140397428975</v>
      </c>
      <c r="AI4967" s="61" t="str">
        <f t="shared" si="2413"/>
        <v>Short VOL</v>
      </c>
      <c r="AJ4967" s="68" t="str">
        <f t="shared" si="2414"/>
        <v>Short VOL</v>
      </c>
      <c r="AK4967" s="72"/>
      <c r="AL4967" s="73"/>
      <c r="AM4967" s="72"/>
      <c r="AN4967" s="73"/>
      <c r="AO4967" s="74"/>
      <c r="AP4967" s="20"/>
      <c r="AQ4967" s="74"/>
      <c r="AR4967" s="20"/>
      <c r="AS4967" s="74"/>
      <c r="AT4967" s="20"/>
      <c r="AU4967" s="74" t="str">
        <f t="shared" si="2405"/>
        <v>00631L</v>
      </c>
      <c r="AV4967" s="20">
        <f t="shared" si="2411"/>
        <v>1</v>
      </c>
      <c r="AW4967" s="74" t="str">
        <f t="shared" si="2406"/>
        <v>00631L</v>
      </c>
      <c r="AX4967" s="20">
        <f t="shared" si="2407"/>
        <v>1</v>
      </c>
      <c r="AY4967" s="20">
        <f t="shared" si="2412"/>
        <v>1</v>
      </c>
      <c r="AZ4967" s="116">
        <v>39104</v>
      </c>
      <c r="BA4967" s="116"/>
      <c r="BB4967" s="20"/>
      <c r="BC4967" s="20"/>
      <c r="BD4967" s="76"/>
      <c r="BE4967" s="77"/>
      <c r="BF4967" s="77"/>
    </row>
    <row r="4968" spans="1:58" s="23" customFormat="1" ht="15.75" customHeight="1" x14ac:dyDescent="0.4">
      <c r="A4968" s="116">
        <v>39100</v>
      </c>
      <c r="B4968" s="112">
        <v>12.06</v>
      </c>
      <c r="C4968" s="112">
        <v>12.9</v>
      </c>
      <c r="D4968" s="112">
        <v>13.47</v>
      </c>
      <c r="E4968" s="112">
        <v>14.04</v>
      </c>
      <c r="F4968" s="112">
        <v>14.69</v>
      </c>
      <c r="G4968" s="112">
        <v>14.877000000000001</v>
      </c>
      <c r="H4968" s="113">
        <v>15.12</v>
      </c>
      <c r="I4968" s="90">
        <f t="shared" si="2408"/>
        <v>12.144</v>
      </c>
      <c r="J4968" s="90">
        <f t="shared" si="2409"/>
        <v>12.957000000000001</v>
      </c>
      <c r="K4968" s="114">
        <v>18</v>
      </c>
      <c r="L4968" s="115">
        <v>0.05</v>
      </c>
      <c r="M4968" s="11"/>
      <c r="N4968" s="90">
        <v>10.85</v>
      </c>
      <c r="O4968" s="90">
        <v>12.15</v>
      </c>
      <c r="P4968" s="90">
        <v>13.476212014545638</v>
      </c>
      <c r="Q4968" s="90">
        <v>14.42</v>
      </c>
      <c r="R4968" s="63">
        <f t="shared" si="2420"/>
        <v>14.776212014545637</v>
      </c>
      <c r="S4968" s="64">
        <f t="shared" si="2419"/>
        <v>2.4551463644948045E-2</v>
      </c>
      <c r="T4968" s="65"/>
      <c r="U4968" s="65">
        <f t="shared" si="2415"/>
        <v>0.89300411522633738</v>
      </c>
      <c r="V4968" s="65">
        <f t="shared" si="2421"/>
        <v>0.80512238812278858</v>
      </c>
      <c r="W4968" s="65">
        <f t="shared" si="2422"/>
        <v>0.75242718446601942</v>
      </c>
      <c r="X4968" s="61">
        <f t="shared" si="2410"/>
        <v>6.9651741293532327E-2</v>
      </c>
      <c r="Y4968" s="66">
        <f t="shared" si="2423"/>
        <v>7.6923076923076927E-2</v>
      </c>
      <c r="Z4968" s="61">
        <f t="shared" si="2424"/>
        <v>6.6946640316205577E-2</v>
      </c>
      <c r="AA4968" s="67">
        <f t="shared" si="2425"/>
        <v>12.144</v>
      </c>
      <c r="AB4968" s="68">
        <f t="shared" si="2426"/>
        <v>0.11152073732718902</v>
      </c>
      <c r="AC4968" s="69">
        <f t="shared" si="2427"/>
        <v>0.11926267281105996</v>
      </c>
      <c r="AD4968" s="70">
        <f>_xlfn.PERCENTILE.EXC(AC4968:$AC$5675,0.5)</f>
        <v>7.7645329839510419E-2</v>
      </c>
      <c r="AE4968" s="70">
        <f>_xlfn.PERCENTILE.EXC($AC4968:AC$5675,0.35)</f>
        <v>4.9326113172807877E-2</v>
      </c>
      <c r="AF4968" s="71">
        <f t="shared" si="2416"/>
        <v>3.6794585152838434E-2</v>
      </c>
      <c r="AG4968" s="70">
        <f t="shared" si="2417"/>
        <v>-0.12190873494205624</v>
      </c>
      <c r="AH4968" s="70">
        <f t="shared" si="2418"/>
        <v>-0.14361872690075403</v>
      </c>
      <c r="AI4968" s="61" t="str">
        <f t="shared" si="2413"/>
        <v>Short VOL</v>
      </c>
      <c r="AJ4968" s="68" t="str">
        <f t="shared" si="2414"/>
        <v>Short VOL</v>
      </c>
      <c r="AK4968" s="72"/>
      <c r="AL4968" s="73"/>
      <c r="AM4968" s="72"/>
      <c r="AN4968" s="73"/>
      <c r="AO4968" s="74"/>
      <c r="AP4968" s="20"/>
      <c r="AQ4968" s="74"/>
      <c r="AR4968" s="20"/>
      <c r="AS4968" s="74"/>
      <c r="AT4968" s="20"/>
      <c r="AU4968" s="74" t="str">
        <f t="shared" si="2405"/>
        <v>00631L</v>
      </c>
      <c r="AV4968" s="20">
        <f t="shared" si="2411"/>
        <v>1</v>
      </c>
      <c r="AW4968" s="74" t="str">
        <f t="shared" si="2406"/>
        <v>00631L</v>
      </c>
      <c r="AX4968" s="20">
        <f t="shared" si="2407"/>
        <v>1</v>
      </c>
      <c r="AY4968" s="20">
        <f t="shared" si="2412"/>
        <v>1</v>
      </c>
      <c r="AZ4968" s="116">
        <v>39101</v>
      </c>
      <c r="BA4968" s="116"/>
      <c r="BB4968" s="20"/>
      <c r="BC4968" s="20"/>
      <c r="BD4968" s="76"/>
      <c r="BE4968" s="77"/>
      <c r="BF4968" s="77"/>
    </row>
    <row r="4969" spans="1:58" s="23" customFormat="1" ht="15.75" customHeight="1" x14ac:dyDescent="0.4">
      <c r="A4969" s="116">
        <v>39099</v>
      </c>
      <c r="B4969" s="112">
        <v>11.91</v>
      </c>
      <c r="C4969" s="112">
        <v>12.9</v>
      </c>
      <c r="D4969" s="112">
        <v>13.57</v>
      </c>
      <c r="E4969" s="112">
        <v>14.31</v>
      </c>
      <c r="F4969" s="112">
        <v>14.78</v>
      </c>
      <c r="G4969" s="112">
        <v>14.997999999999999</v>
      </c>
      <c r="H4969" s="113">
        <v>15.28</v>
      </c>
      <c r="I4969" s="90">
        <f t="shared" si="2408"/>
        <v>11.9595</v>
      </c>
      <c r="J4969" s="90">
        <f t="shared" si="2409"/>
        <v>12.9335</v>
      </c>
      <c r="K4969" s="114">
        <v>19</v>
      </c>
      <c r="L4969" s="115">
        <v>0.05</v>
      </c>
      <c r="M4969" s="11"/>
      <c r="N4969" s="90">
        <v>10.59</v>
      </c>
      <c r="O4969" s="90">
        <v>12.13</v>
      </c>
      <c r="P4969" s="90">
        <v>13.392993118259481</v>
      </c>
      <c r="Q4969" s="90">
        <v>14.34</v>
      </c>
      <c r="R4969" s="63">
        <f t="shared" si="2420"/>
        <v>14.932993118259482</v>
      </c>
      <c r="S4969" s="64">
        <f t="shared" si="2419"/>
        <v>-1.3966480446927406E-2</v>
      </c>
      <c r="T4969" s="65"/>
      <c r="U4969" s="65">
        <f t="shared" si="2415"/>
        <v>0.8730420445177246</v>
      </c>
      <c r="V4969" s="65">
        <f t="shared" si="2421"/>
        <v>0.79071197203573629</v>
      </c>
      <c r="W4969" s="65">
        <f t="shared" si="2422"/>
        <v>0.7384937238493724</v>
      </c>
      <c r="X4969" s="61">
        <f t="shared" si="2410"/>
        <v>8.3123425692695235E-2</v>
      </c>
      <c r="Y4969" s="66">
        <f t="shared" si="2423"/>
        <v>6.7784765897973359E-2</v>
      </c>
      <c r="Z4969" s="61">
        <f t="shared" si="2424"/>
        <v>8.1441531836615261E-2</v>
      </c>
      <c r="AA4969" s="67">
        <f t="shared" si="2425"/>
        <v>11.9595</v>
      </c>
      <c r="AB4969" s="68">
        <f t="shared" si="2426"/>
        <v>0.12464589235127482</v>
      </c>
      <c r="AC4969" s="69">
        <f t="shared" si="2427"/>
        <v>0.12932011331444762</v>
      </c>
      <c r="AD4969" s="70">
        <f>_xlfn.PERCENTILE.EXC(AC4969:$AC$5675,0.5)</f>
        <v>7.736772486772496E-2</v>
      </c>
      <c r="AE4969" s="70">
        <f>_xlfn.PERCENTILE.EXC($AC4969:AC$5675,0.35)</f>
        <v>4.927200464551066E-2</v>
      </c>
      <c r="AF4969" s="71">
        <f t="shared" si="2416"/>
        <v>3.6674759825327564E-2</v>
      </c>
      <c r="AG4969" s="70">
        <f t="shared" si="2417"/>
        <v>-0.12200376422591729</v>
      </c>
      <c r="AH4969" s="70">
        <f t="shared" si="2418"/>
        <v>-0.14366604982721828</v>
      </c>
      <c r="AI4969" s="61" t="str">
        <f t="shared" si="2413"/>
        <v>Short VOL</v>
      </c>
      <c r="AJ4969" s="68" t="str">
        <f t="shared" si="2414"/>
        <v>Short VOL</v>
      </c>
      <c r="AK4969" s="72"/>
      <c r="AL4969" s="73"/>
      <c r="AM4969" s="72"/>
      <c r="AN4969" s="73"/>
      <c r="AO4969" s="74"/>
      <c r="AP4969" s="20"/>
      <c r="AQ4969" s="74"/>
      <c r="AR4969" s="20"/>
      <c r="AS4969" s="74"/>
      <c r="AT4969" s="20"/>
      <c r="AU4969" s="74" t="str">
        <f t="shared" si="2405"/>
        <v>00631L</v>
      </c>
      <c r="AV4969" s="20">
        <f t="shared" si="2411"/>
        <v>1</v>
      </c>
      <c r="AW4969" s="74" t="str">
        <f t="shared" si="2406"/>
        <v>00631L</v>
      </c>
      <c r="AX4969" s="20">
        <f t="shared" si="2407"/>
        <v>1</v>
      </c>
      <c r="AY4969" s="20">
        <f t="shared" si="2412"/>
        <v>1</v>
      </c>
      <c r="AZ4969" s="116">
        <v>39100</v>
      </c>
      <c r="BA4969" s="116"/>
      <c r="BB4969" s="20"/>
      <c r="BC4969" s="20"/>
      <c r="BD4969" s="76"/>
      <c r="BE4969" s="77"/>
      <c r="BF4969" s="77"/>
    </row>
    <row r="4970" spans="1:58" s="23" customFormat="1" ht="15.75" customHeight="1" x14ac:dyDescent="0.4">
      <c r="A4970" s="116">
        <v>39098</v>
      </c>
      <c r="B4970" s="112">
        <v>10.59</v>
      </c>
      <c r="C4970" s="112">
        <v>11.9</v>
      </c>
      <c r="D4970" s="112">
        <v>12.91</v>
      </c>
      <c r="E4970" s="112">
        <v>13.57</v>
      </c>
      <c r="F4970" s="112">
        <v>14.44</v>
      </c>
      <c r="G4970" s="112">
        <v>14.88</v>
      </c>
      <c r="H4970" s="113">
        <v>15.102</v>
      </c>
      <c r="I4970" s="90">
        <f t="shared" si="2408"/>
        <v>11.9</v>
      </c>
      <c r="J4970" s="90">
        <f t="shared" si="2409"/>
        <v>12.91</v>
      </c>
      <c r="K4970" s="114">
        <v>0</v>
      </c>
      <c r="L4970" s="115">
        <v>6.25E-2</v>
      </c>
      <c r="M4970" s="11"/>
      <c r="N4970" s="90">
        <v>10.74</v>
      </c>
      <c r="O4970" s="90">
        <v>12.35</v>
      </c>
      <c r="P4970" s="90">
        <v>13.571770260436091</v>
      </c>
      <c r="Q4970" s="90">
        <v>14.43</v>
      </c>
      <c r="R4970" s="63">
        <f t="shared" si="2420"/>
        <v>15.181770260436091</v>
      </c>
      <c r="S4970" s="64">
        <f t="shared" si="2419"/>
        <v>5.8128078817733977E-2</v>
      </c>
      <c r="T4970" s="65"/>
      <c r="U4970" s="65">
        <f t="shared" si="2415"/>
        <v>0.86963562753036439</v>
      </c>
      <c r="V4970" s="65">
        <f t="shared" si="2421"/>
        <v>0.79134849720443912</v>
      </c>
      <c r="W4970" s="65">
        <f t="shared" si="2422"/>
        <v>0.74428274428274432</v>
      </c>
      <c r="X4970" s="61">
        <f t="shared" si="2410"/>
        <v>0.1237016052880076</v>
      </c>
      <c r="Y4970" s="66">
        <f t="shared" si="2423"/>
        <v>0.1128960943257185</v>
      </c>
      <c r="Z4970" s="61">
        <f t="shared" si="2424"/>
        <v>8.4873949579831909E-2</v>
      </c>
      <c r="AA4970" s="67">
        <f t="shared" si="2425"/>
        <v>11.9</v>
      </c>
      <c r="AB4970" s="68">
        <f t="shared" si="2426"/>
        <v>-1.3966480446927406E-2</v>
      </c>
      <c r="AC4970" s="69">
        <f t="shared" si="2427"/>
        <v>0.10800744878957171</v>
      </c>
      <c r="AD4970" s="70">
        <f>_xlfn.PERCENTILE.EXC(AC4970:$AC$5675,0.5)</f>
        <v>7.7151947540245458E-2</v>
      </c>
      <c r="AE4970" s="70">
        <f>_xlfn.PERCENTILE.EXC($AC4970:AC$5675,0.35)</f>
        <v>4.9254347234613652E-2</v>
      </c>
      <c r="AF4970" s="71">
        <f t="shared" si="2416"/>
        <v>3.657166409603959E-2</v>
      </c>
      <c r="AG4970" s="70">
        <f t="shared" si="2417"/>
        <v>-0.12209879350977833</v>
      </c>
      <c r="AH4970" s="70">
        <f t="shared" si="2418"/>
        <v>-0.14371337275368257</v>
      </c>
      <c r="AI4970" s="61" t="str">
        <f t="shared" si="2413"/>
        <v>Short VOL</v>
      </c>
      <c r="AJ4970" s="68" t="str">
        <f t="shared" si="2414"/>
        <v>Short VOL</v>
      </c>
      <c r="AK4970" s="72"/>
      <c r="AL4970" s="73"/>
      <c r="AM4970" s="72"/>
      <c r="AN4970" s="73"/>
      <c r="AO4970" s="74"/>
      <c r="AP4970" s="20"/>
      <c r="AQ4970" s="74"/>
      <c r="AR4970" s="20"/>
      <c r="AS4970" s="74"/>
      <c r="AT4970" s="20"/>
      <c r="AU4970" s="74" t="str">
        <f t="shared" si="2405"/>
        <v>00631L</v>
      </c>
      <c r="AV4970" s="20">
        <f t="shared" si="2411"/>
        <v>1</v>
      </c>
      <c r="AW4970" s="74" t="str">
        <f t="shared" si="2406"/>
        <v>00631L</v>
      </c>
      <c r="AX4970" s="20">
        <f t="shared" si="2407"/>
        <v>1</v>
      </c>
      <c r="AY4970" s="20">
        <f t="shared" si="2412"/>
        <v>1</v>
      </c>
      <c r="AZ4970" s="116">
        <v>39099</v>
      </c>
      <c r="BA4970" s="116"/>
      <c r="BB4970" s="20"/>
      <c r="BC4970" s="20"/>
      <c r="BD4970" s="76"/>
      <c r="BE4970" s="77"/>
      <c r="BF4970" s="77"/>
    </row>
    <row r="4971" spans="1:58" s="23" customFormat="1" ht="15.75" customHeight="1" x14ac:dyDescent="0.4">
      <c r="A4971" s="116">
        <v>39094</v>
      </c>
      <c r="B4971" s="112">
        <v>10.66</v>
      </c>
      <c r="C4971" s="112">
        <v>12.08</v>
      </c>
      <c r="D4971" s="112">
        <v>13.18</v>
      </c>
      <c r="E4971" s="112">
        <v>13.82</v>
      </c>
      <c r="F4971" s="112">
        <v>14.45</v>
      </c>
      <c r="G4971" s="112">
        <v>14.86</v>
      </c>
      <c r="H4971" s="113">
        <v>15.090999999999999</v>
      </c>
      <c r="I4971" s="90">
        <f t="shared" si="2408"/>
        <v>11.991250000000001</v>
      </c>
      <c r="J4971" s="90">
        <f t="shared" si="2409"/>
        <v>13.11125</v>
      </c>
      <c r="K4971" s="114">
        <v>1</v>
      </c>
      <c r="L4971" s="115">
        <v>6.25E-2</v>
      </c>
      <c r="M4971" s="11"/>
      <c r="N4971" s="90">
        <v>10.15</v>
      </c>
      <c r="O4971" s="90">
        <v>12.11</v>
      </c>
      <c r="P4971" s="90">
        <v>13.473796310378605</v>
      </c>
      <c r="Q4971" s="90">
        <v>14.07</v>
      </c>
      <c r="R4971" s="63">
        <f t="shared" si="2420"/>
        <v>15.433796310378602</v>
      </c>
      <c r="S4971" s="64">
        <f t="shared" si="2419"/>
        <v>-6.6237350505979661E-2</v>
      </c>
      <c r="T4971" s="65"/>
      <c r="U4971" s="65">
        <f t="shared" si="2415"/>
        <v>0.83815028901734112</v>
      </c>
      <c r="V4971" s="65">
        <f t="shared" si="2421"/>
        <v>0.75331404499425692</v>
      </c>
      <c r="W4971" s="65">
        <f t="shared" si="2422"/>
        <v>0.72139303482587069</v>
      </c>
      <c r="X4971" s="61">
        <f t="shared" si="2410"/>
        <v>0.13320825515947465</v>
      </c>
      <c r="Y4971" s="66">
        <f t="shared" si="2423"/>
        <v>9.1968162083936253E-2</v>
      </c>
      <c r="Z4971" s="61">
        <f t="shared" si="2424"/>
        <v>9.3401438548941867E-2</v>
      </c>
      <c r="AA4971" s="67">
        <f t="shared" si="2425"/>
        <v>11.991249999999999</v>
      </c>
      <c r="AB4971" s="68">
        <f t="shared" si="2426"/>
        <v>5.0246305418719189E-2</v>
      </c>
      <c r="AC4971" s="69">
        <f t="shared" si="2427"/>
        <v>0.18140394088669937</v>
      </c>
      <c r="AD4971" s="70">
        <f>_xlfn.PERCENTILE.EXC(AC4971:$AC$5675,0.5)</f>
        <v>7.6936170212765956E-2</v>
      </c>
      <c r="AE4971" s="70">
        <f>_xlfn.PERCENTILE.EXC($AC4971:AC$5675,0.35)</f>
        <v>4.9236689823716644E-2</v>
      </c>
      <c r="AF4971" s="71">
        <f t="shared" si="2416"/>
        <v>3.6568945956089005E-2</v>
      </c>
      <c r="AG4971" s="70">
        <f t="shared" si="2417"/>
        <v>-0.12219382279363937</v>
      </c>
      <c r="AH4971" s="70">
        <f t="shared" si="2418"/>
        <v>-0.14376069568014682</v>
      </c>
      <c r="AI4971" s="61" t="str">
        <f t="shared" si="2413"/>
        <v>Short VOL</v>
      </c>
      <c r="AJ4971" s="68" t="str">
        <f t="shared" si="2414"/>
        <v>Short VOL</v>
      </c>
      <c r="AK4971" s="72"/>
      <c r="AL4971" s="73"/>
      <c r="AM4971" s="72"/>
      <c r="AN4971" s="73"/>
      <c r="AO4971" s="74"/>
      <c r="AP4971" s="20"/>
      <c r="AQ4971" s="74"/>
      <c r="AR4971" s="20"/>
      <c r="AS4971" s="74"/>
      <c r="AT4971" s="20"/>
      <c r="AU4971" s="74" t="str">
        <f t="shared" si="2405"/>
        <v>00631L</v>
      </c>
      <c r="AV4971" s="20">
        <f t="shared" si="2411"/>
        <v>1</v>
      </c>
      <c r="AW4971" s="74" t="str">
        <f t="shared" si="2406"/>
        <v>00631L</v>
      </c>
      <c r="AX4971" s="20">
        <f t="shared" si="2407"/>
        <v>1</v>
      </c>
      <c r="AY4971" s="20">
        <f t="shared" si="2412"/>
        <v>1</v>
      </c>
      <c r="AZ4971" s="116">
        <v>39098</v>
      </c>
      <c r="BA4971" s="116"/>
      <c r="BB4971" s="20"/>
      <c r="BC4971" s="20"/>
      <c r="BD4971" s="76"/>
      <c r="BE4971" s="77"/>
      <c r="BF4971" s="77"/>
    </row>
    <row r="4972" spans="1:58" s="23" customFormat="1" ht="15.75" customHeight="1" x14ac:dyDescent="0.4">
      <c r="A4972" s="116">
        <v>39093</v>
      </c>
      <c r="B4972" s="112">
        <v>10.98</v>
      </c>
      <c r="C4972" s="112">
        <v>12.28</v>
      </c>
      <c r="D4972" s="112">
        <v>13.44</v>
      </c>
      <c r="E4972" s="112">
        <v>14.02</v>
      </c>
      <c r="F4972" s="112">
        <v>14.71</v>
      </c>
      <c r="G4972" s="112">
        <v>15.04</v>
      </c>
      <c r="H4972" s="113">
        <v>15.298</v>
      </c>
      <c r="I4972" s="90">
        <f t="shared" si="2408"/>
        <v>12.1175</v>
      </c>
      <c r="J4972" s="90">
        <f t="shared" si="2409"/>
        <v>13.295</v>
      </c>
      <c r="K4972" s="114">
        <v>2</v>
      </c>
      <c r="L4972" s="115">
        <v>6.25E-2</v>
      </c>
      <c r="M4972" s="11"/>
      <c r="N4972" s="90">
        <v>10.87</v>
      </c>
      <c r="O4972" s="90">
        <v>12.59</v>
      </c>
      <c r="P4972" s="90">
        <v>13.829487407516361</v>
      </c>
      <c r="Q4972" s="90">
        <v>14.63</v>
      </c>
      <c r="R4972" s="63">
        <f t="shared" si="2420"/>
        <v>15.549487407516361</v>
      </c>
      <c r="S4972" s="64">
        <f t="shared" si="2419"/>
        <v>-5.2310374891020174E-2</v>
      </c>
      <c r="T4972" s="65"/>
      <c r="U4972" s="65">
        <f t="shared" si="2415"/>
        <v>0.86338363780778393</v>
      </c>
      <c r="V4972" s="65">
        <f t="shared" si="2421"/>
        <v>0.78600165571517333</v>
      </c>
      <c r="W4972" s="65">
        <f t="shared" si="2422"/>
        <v>0.7429938482570061</v>
      </c>
      <c r="X4972" s="61">
        <f t="shared" si="2410"/>
        <v>0.11839708561020026</v>
      </c>
      <c r="Y4972" s="66">
        <f t="shared" si="2423"/>
        <v>9.1155492154065654E-2</v>
      </c>
      <c r="Z4972" s="61">
        <f t="shared" si="2424"/>
        <v>9.7173509387249862E-2</v>
      </c>
      <c r="AA4972" s="67">
        <f t="shared" si="2425"/>
        <v>12.1175</v>
      </c>
      <c r="AB4972" s="68">
        <f t="shared" si="2426"/>
        <v>1.0119595216191464E-2</v>
      </c>
      <c r="AC4972" s="69">
        <f t="shared" si="2427"/>
        <v>0.11476540938362471</v>
      </c>
      <c r="AD4972" s="70">
        <f>_xlfn.PERCENTILE.EXC(AC4972:$AC$5675,0.5)</f>
        <v>7.6668249851028783E-2</v>
      </c>
      <c r="AE4972" s="70">
        <f>_xlfn.PERCENTILE.EXC($AC4972:AC$5675,0.35)</f>
        <v>4.9162599568928725E-2</v>
      </c>
      <c r="AF4972" s="71">
        <f t="shared" si="2416"/>
        <v>3.6566227816138414E-2</v>
      </c>
      <c r="AG4972" s="70">
        <f t="shared" si="2417"/>
        <v>-0.12228885207750043</v>
      </c>
      <c r="AH4972" s="70">
        <f t="shared" si="2418"/>
        <v>-0.1438080186066111</v>
      </c>
      <c r="AI4972" s="61" t="str">
        <f t="shared" si="2413"/>
        <v>Short VOL</v>
      </c>
      <c r="AJ4972" s="68" t="str">
        <f t="shared" si="2414"/>
        <v>Short VOL</v>
      </c>
      <c r="AK4972" s="72"/>
      <c r="AL4972" s="73"/>
      <c r="AM4972" s="72"/>
      <c r="AN4972" s="73"/>
      <c r="AO4972" s="74"/>
      <c r="AP4972" s="20"/>
      <c r="AQ4972" s="74"/>
      <c r="AR4972" s="20"/>
      <c r="AS4972" s="74"/>
      <c r="AT4972" s="20"/>
      <c r="AU4972" s="74" t="str">
        <f t="shared" si="2405"/>
        <v>00631L</v>
      </c>
      <c r="AV4972" s="20">
        <f t="shared" si="2411"/>
        <v>1</v>
      </c>
      <c r="AW4972" s="74" t="str">
        <f t="shared" si="2406"/>
        <v>00631L</v>
      </c>
      <c r="AX4972" s="20">
        <f t="shared" si="2407"/>
        <v>1</v>
      </c>
      <c r="AY4972" s="20">
        <f t="shared" si="2412"/>
        <v>1</v>
      </c>
      <c r="AZ4972" s="116">
        <v>39094</v>
      </c>
      <c r="BA4972" s="116"/>
      <c r="BB4972" s="20"/>
      <c r="BC4972" s="20"/>
      <c r="BD4972" s="76"/>
      <c r="BE4972" s="77"/>
      <c r="BF4972" s="77"/>
    </row>
    <row r="4973" spans="1:58" s="23" customFormat="1" ht="15.75" customHeight="1" x14ac:dyDescent="0.4">
      <c r="A4973" s="116">
        <v>39092</v>
      </c>
      <c r="B4973" s="112">
        <v>11.9</v>
      </c>
      <c r="C4973" s="112">
        <v>13.16</v>
      </c>
      <c r="D4973" s="112">
        <v>13.9</v>
      </c>
      <c r="E4973" s="112">
        <v>14.32</v>
      </c>
      <c r="F4973" s="112">
        <v>14.79</v>
      </c>
      <c r="G4973" s="112">
        <v>15.3</v>
      </c>
      <c r="H4973" s="113">
        <v>15.509</v>
      </c>
      <c r="I4973" s="90">
        <f t="shared" si="2408"/>
        <v>12.92375</v>
      </c>
      <c r="J4973" s="90">
        <f t="shared" si="2409"/>
        <v>13.76125</v>
      </c>
      <c r="K4973" s="114">
        <v>3</v>
      </c>
      <c r="L4973" s="115">
        <v>6.25E-2</v>
      </c>
      <c r="M4973" s="11"/>
      <c r="N4973" s="90">
        <v>11.47</v>
      </c>
      <c r="O4973" s="90">
        <v>13.03</v>
      </c>
      <c r="P4973" s="90">
        <v>14.195698553802249</v>
      </c>
      <c r="Q4973" s="90">
        <v>14.86</v>
      </c>
      <c r="R4973" s="63">
        <f t="shared" si="2420"/>
        <v>15.755698553802246</v>
      </c>
      <c r="S4973" s="64">
        <f t="shared" si="2419"/>
        <v>-3.6943744752308945E-2</v>
      </c>
      <c r="T4973" s="65"/>
      <c r="U4973" s="65">
        <f t="shared" si="2415"/>
        <v>0.88027628549501158</v>
      </c>
      <c r="V4973" s="65">
        <f t="shared" si="2421"/>
        <v>0.80799123456505184</v>
      </c>
      <c r="W4973" s="65">
        <f t="shared" si="2422"/>
        <v>0.77187079407806203</v>
      </c>
      <c r="X4973" s="61">
        <f t="shared" si="2410"/>
        <v>0.10588235294117646</v>
      </c>
      <c r="Y4973" s="66">
        <f t="shared" si="2423"/>
        <v>8.3030726256983239E-2</v>
      </c>
      <c r="Z4973" s="61">
        <f t="shared" si="2424"/>
        <v>6.4803172453815672E-2</v>
      </c>
      <c r="AA4973" s="67">
        <f t="shared" si="2425"/>
        <v>12.923750000000002</v>
      </c>
      <c r="AB4973" s="68">
        <f t="shared" si="2426"/>
        <v>3.7489102005231013E-2</v>
      </c>
      <c r="AC4973" s="69">
        <f t="shared" si="2427"/>
        <v>0.12674367916303411</v>
      </c>
      <c r="AD4973" s="70">
        <f>_xlfn.PERCENTILE.EXC(AC4973:$AC$5675,0.5)</f>
        <v>7.640032948929161E-2</v>
      </c>
      <c r="AE4973" s="70">
        <f>_xlfn.PERCENTILE.EXC($AC4973:AC$5675,0.35)</f>
        <v>4.9065936176584453E-2</v>
      </c>
      <c r="AF4973" s="71">
        <f t="shared" si="2416"/>
        <v>3.6563509676187829E-2</v>
      </c>
      <c r="AG4973" s="70">
        <f t="shared" si="2417"/>
        <v>-0.12238388136136147</v>
      </c>
      <c r="AH4973" s="70">
        <f t="shared" si="2418"/>
        <v>-0.14385534153307539</v>
      </c>
      <c r="AI4973" s="61" t="str">
        <f t="shared" si="2413"/>
        <v>Short VOL</v>
      </c>
      <c r="AJ4973" s="68" t="str">
        <f t="shared" si="2414"/>
        <v>Short VOL</v>
      </c>
      <c r="AK4973" s="72"/>
      <c r="AL4973" s="73"/>
      <c r="AM4973" s="72"/>
      <c r="AN4973" s="73"/>
      <c r="AO4973" s="74"/>
      <c r="AP4973" s="20"/>
      <c r="AQ4973" s="74"/>
      <c r="AR4973" s="20"/>
      <c r="AS4973" s="74"/>
      <c r="AT4973" s="20"/>
      <c r="AU4973" s="74" t="str">
        <f t="shared" si="2405"/>
        <v>00631L</v>
      </c>
      <c r="AV4973" s="20">
        <f t="shared" si="2411"/>
        <v>1</v>
      </c>
      <c r="AW4973" s="74" t="str">
        <f t="shared" si="2406"/>
        <v>00631L</v>
      </c>
      <c r="AX4973" s="20">
        <f t="shared" si="2407"/>
        <v>1</v>
      </c>
      <c r="AY4973" s="20">
        <f t="shared" si="2412"/>
        <v>1</v>
      </c>
      <c r="AZ4973" s="116">
        <v>39093</v>
      </c>
      <c r="BA4973" s="116"/>
      <c r="BB4973" s="20"/>
      <c r="BC4973" s="20"/>
      <c r="BD4973" s="76"/>
      <c r="BE4973" s="77"/>
      <c r="BF4973" s="77"/>
    </row>
    <row r="4974" spans="1:58" s="23" customFormat="1" ht="15.75" customHeight="1" x14ac:dyDescent="0.4">
      <c r="A4974" s="116">
        <v>39091</v>
      </c>
      <c r="B4974" s="112">
        <v>12.34</v>
      </c>
      <c r="C4974" s="112">
        <v>13.21</v>
      </c>
      <c r="D4974" s="112">
        <v>13.88</v>
      </c>
      <c r="E4974" s="112">
        <v>14.36</v>
      </c>
      <c r="F4974" s="112">
        <v>14.88</v>
      </c>
      <c r="G4974" s="112">
        <v>15.35</v>
      </c>
      <c r="H4974" s="113">
        <v>15.585000000000001</v>
      </c>
      <c r="I4974" s="90">
        <f t="shared" si="2408"/>
        <v>12.9925</v>
      </c>
      <c r="J4974" s="90">
        <f t="shared" si="2409"/>
        <v>13.7125</v>
      </c>
      <c r="K4974" s="114">
        <v>4</v>
      </c>
      <c r="L4974" s="115">
        <v>6.25E-2</v>
      </c>
      <c r="M4974" s="11"/>
      <c r="N4974" s="90">
        <v>11.91</v>
      </c>
      <c r="O4974" s="90">
        <v>13.4</v>
      </c>
      <c r="P4974" s="90">
        <v>14.524169285296434</v>
      </c>
      <c r="Q4974" s="90">
        <v>15.09</v>
      </c>
      <c r="R4974" s="63">
        <f t="shared" si="2420"/>
        <v>16.014169285296436</v>
      </c>
      <c r="S4974" s="64">
        <f t="shared" si="2419"/>
        <v>-7.4999999999999884E-3</v>
      </c>
      <c r="T4974" s="65"/>
      <c r="U4974" s="65">
        <f t="shared" si="2415"/>
        <v>0.88880597014925367</v>
      </c>
      <c r="V4974" s="65">
        <f t="shared" si="2421"/>
        <v>0.82001247479655226</v>
      </c>
      <c r="W4974" s="65">
        <f t="shared" si="2422"/>
        <v>0.78926441351888665</v>
      </c>
      <c r="X4974" s="61">
        <f t="shared" si="2410"/>
        <v>7.0502431118314501E-2</v>
      </c>
      <c r="Y4974" s="66">
        <f t="shared" si="2423"/>
        <v>8.5306406685236869E-2</v>
      </c>
      <c r="Z4974" s="61">
        <f t="shared" si="2424"/>
        <v>5.5416586492207091E-2</v>
      </c>
      <c r="AA4974" s="67">
        <f t="shared" si="2425"/>
        <v>12.9925</v>
      </c>
      <c r="AB4974" s="68">
        <f t="shared" si="2426"/>
        <v>3.6104114189756481E-2</v>
      </c>
      <c r="AC4974" s="69">
        <f t="shared" si="2427"/>
        <v>9.0890008396305594E-2</v>
      </c>
      <c r="AD4974" s="70">
        <f>_xlfn.PERCENTILE.EXC(AC4974:$AC$5675,0.5)</f>
        <v>7.6372284232554793E-2</v>
      </c>
      <c r="AE4974" s="70">
        <f>_xlfn.PERCENTILE.EXC($AC4974:AC$5675,0.35)</f>
        <v>4.8969272784240188E-2</v>
      </c>
      <c r="AF4974" s="71">
        <f t="shared" si="2416"/>
        <v>3.6471853052014287E-2</v>
      </c>
      <c r="AG4974" s="70">
        <f t="shared" si="2417"/>
        <v>-0.12247891064522251</v>
      </c>
      <c r="AH4974" s="70">
        <f t="shared" si="2418"/>
        <v>-0.14390266445953964</v>
      </c>
      <c r="AI4974" s="61" t="str">
        <f t="shared" si="2413"/>
        <v>Short VOL</v>
      </c>
      <c r="AJ4974" s="68" t="str">
        <f t="shared" si="2414"/>
        <v>Short VOL</v>
      </c>
      <c r="AK4974" s="72"/>
      <c r="AL4974" s="73"/>
      <c r="AM4974" s="72"/>
      <c r="AN4974" s="73"/>
      <c r="AO4974" s="74"/>
      <c r="AP4974" s="20"/>
      <c r="AQ4974" s="74"/>
      <c r="AR4974" s="20"/>
      <c r="AS4974" s="74"/>
      <c r="AT4974" s="20"/>
      <c r="AU4974" s="74" t="str">
        <f t="shared" si="2405"/>
        <v>00631L</v>
      </c>
      <c r="AV4974" s="20">
        <f t="shared" si="2411"/>
        <v>1</v>
      </c>
      <c r="AW4974" s="74" t="str">
        <f t="shared" si="2406"/>
        <v>00631L</v>
      </c>
      <c r="AX4974" s="20">
        <f t="shared" si="2407"/>
        <v>1</v>
      </c>
      <c r="AY4974" s="20">
        <f t="shared" si="2412"/>
        <v>1</v>
      </c>
      <c r="AZ4974" s="116">
        <v>39092</v>
      </c>
      <c r="BA4974" s="116"/>
      <c r="BB4974" s="20"/>
      <c r="BC4974" s="20"/>
      <c r="BD4974" s="76"/>
      <c r="BE4974" s="77"/>
      <c r="BF4974" s="77"/>
    </row>
    <row r="4975" spans="1:58" s="23" customFormat="1" ht="15.75" customHeight="1" x14ac:dyDescent="0.4">
      <c r="A4975" s="116">
        <v>39090</v>
      </c>
      <c r="B4975" s="112">
        <v>12.25</v>
      </c>
      <c r="C4975" s="112">
        <v>13.33</v>
      </c>
      <c r="D4975" s="112">
        <v>13.93</v>
      </c>
      <c r="E4975" s="112">
        <v>14.34</v>
      </c>
      <c r="F4975" s="112">
        <v>14.98</v>
      </c>
      <c r="G4975" s="112">
        <v>15.46</v>
      </c>
      <c r="H4975" s="113">
        <v>15.643000000000001</v>
      </c>
      <c r="I4975" s="90">
        <f t="shared" si="2408"/>
        <v>12.9925</v>
      </c>
      <c r="J4975" s="90">
        <f t="shared" si="2409"/>
        <v>13.7425</v>
      </c>
      <c r="K4975" s="114">
        <v>5</v>
      </c>
      <c r="L4975" s="115">
        <v>6.25E-2</v>
      </c>
      <c r="M4975" s="11"/>
      <c r="N4975" s="90">
        <v>12</v>
      </c>
      <c r="O4975" s="90">
        <v>13.43</v>
      </c>
      <c r="P4975" s="90">
        <v>14.475548139220711</v>
      </c>
      <c r="Q4975" s="90">
        <v>15.05</v>
      </c>
      <c r="R4975" s="63">
        <f t="shared" si="2420"/>
        <v>15.905548139220713</v>
      </c>
      <c r="S4975" s="64">
        <f t="shared" si="2419"/>
        <v>-1.1532125205930853E-2</v>
      </c>
      <c r="T4975" s="65"/>
      <c r="U4975" s="65">
        <f t="shared" si="2415"/>
        <v>0.89352196574832465</v>
      </c>
      <c r="V4975" s="65">
        <f t="shared" si="2421"/>
        <v>0.82898415207412091</v>
      </c>
      <c r="W4975" s="65">
        <f t="shared" si="2422"/>
        <v>0.79734219269102991</v>
      </c>
      <c r="X4975" s="61">
        <f t="shared" si="2410"/>
        <v>8.8163265306122451E-2</v>
      </c>
      <c r="Y4975" s="66">
        <f t="shared" si="2423"/>
        <v>9.0864714086471468E-2</v>
      </c>
      <c r="Z4975" s="61">
        <f t="shared" si="2424"/>
        <v>5.7725610929382339E-2</v>
      </c>
      <c r="AA4975" s="67">
        <f t="shared" si="2425"/>
        <v>12.9925</v>
      </c>
      <c r="AB4975" s="68">
        <f t="shared" si="2426"/>
        <v>2.0833333333333332E-2</v>
      </c>
      <c r="AC4975" s="69">
        <f t="shared" si="2427"/>
        <v>8.2708333333333314E-2</v>
      </c>
      <c r="AD4975" s="70">
        <f>_xlfn.PERCENTILE.EXC(AC4975:$AC$5675,0.5)</f>
        <v>7.6344238975817991E-2</v>
      </c>
      <c r="AE4975" s="70">
        <f>_xlfn.PERCENTILE.EXC($AC4975:AC$5675,0.35)</f>
        <v>4.8820319626345005E-2</v>
      </c>
      <c r="AF4975" s="71">
        <f t="shared" si="2416"/>
        <v>3.6313492564673498E-2</v>
      </c>
      <c r="AG4975" s="70">
        <f t="shared" si="2417"/>
        <v>-0.12257393992908355</v>
      </c>
      <c r="AH4975" s="70">
        <f t="shared" si="2418"/>
        <v>-0.14394998738600392</v>
      </c>
      <c r="AI4975" s="61" t="str">
        <f t="shared" si="2413"/>
        <v>Short VOL</v>
      </c>
      <c r="AJ4975" s="68" t="str">
        <f t="shared" si="2414"/>
        <v>Short VOL</v>
      </c>
      <c r="AK4975" s="72"/>
      <c r="AL4975" s="73"/>
      <c r="AM4975" s="72"/>
      <c r="AN4975" s="73"/>
      <c r="AO4975" s="74"/>
      <c r="AP4975" s="20"/>
      <c r="AQ4975" s="74"/>
      <c r="AR4975" s="20"/>
      <c r="AS4975" s="74"/>
      <c r="AT4975" s="20"/>
      <c r="AU4975" s="74" t="str">
        <f t="shared" si="2405"/>
        <v>00631L</v>
      </c>
      <c r="AV4975" s="20">
        <f t="shared" si="2411"/>
        <v>1</v>
      </c>
      <c r="AW4975" s="74" t="str">
        <f t="shared" si="2406"/>
        <v>00631L</v>
      </c>
      <c r="AX4975" s="20">
        <f t="shared" si="2407"/>
        <v>1</v>
      </c>
      <c r="AY4975" s="20">
        <f t="shared" si="2412"/>
        <v>1</v>
      </c>
      <c r="AZ4975" s="116">
        <v>39091</v>
      </c>
      <c r="BA4975" s="116"/>
      <c r="BB4975" s="20"/>
      <c r="BC4975" s="20"/>
      <c r="BD4975" s="76"/>
      <c r="BE4975" s="77"/>
      <c r="BF4975" s="77"/>
    </row>
    <row r="4976" spans="1:58" s="23" customFormat="1" ht="15.75" customHeight="1" x14ac:dyDescent="0.4">
      <c r="A4976" s="116">
        <v>39087</v>
      </c>
      <c r="B4976" s="112">
        <v>12.38</v>
      </c>
      <c r="C4976" s="112">
        <v>13.48</v>
      </c>
      <c r="D4976" s="112">
        <v>13.83</v>
      </c>
      <c r="E4976" s="112">
        <v>14.39</v>
      </c>
      <c r="F4976" s="112">
        <v>15.2</v>
      </c>
      <c r="G4976" s="112">
        <v>15.5</v>
      </c>
      <c r="H4976" s="113">
        <v>15.692</v>
      </c>
      <c r="I4976" s="90">
        <f t="shared" si="2408"/>
        <v>13.067500000000001</v>
      </c>
      <c r="J4976" s="90">
        <f t="shared" si="2409"/>
        <v>13.69875</v>
      </c>
      <c r="K4976" s="114">
        <v>6</v>
      </c>
      <c r="L4976" s="115">
        <v>6.25E-2</v>
      </c>
      <c r="M4976" s="11"/>
      <c r="N4976" s="90">
        <v>12.14</v>
      </c>
      <c r="O4976" s="90">
        <v>13.64</v>
      </c>
      <c r="P4976" s="90">
        <v>14.608571253361932</v>
      </c>
      <c r="Q4976" s="90">
        <v>15.21</v>
      </c>
      <c r="R4976" s="63">
        <f t="shared" si="2420"/>
        <v>16.10857125336193</v>
      </c>
      <c r="S4976" s="64">
        <f t="shared" si="2419"/>
        <v>5.4735013032146028E-2</v>
      </c>
      <c r="T4976" s="65"/>
      <c r="U4976" s="65">
        <f t="shared" si="2415"/>
        <v>0.89002932551319647</v>
      </c>
      <c r="V4976" s="65">
        <f t="shared" si="2421"/>
        <v>0.8310189812166725</v>
      </c>
      <c r="W4976" s="65">
        <f t="shared" si="2422"/>
        <v>0.79815910585141359</v>
      </c>
      <c r="X4976" s="61">
        <f t="shared" si="2410"/>
        <v>8.8852988691437762E-2</v>
      </c>
      <c r="Y4976" s="66">
        <f t="shared" si="2423"/>
        <v>9.0479499652536446E-2</v>
      </c>
      <c r="Z4976" s="61">
        <f t="shared" si="2424"/>
        <v>4.8306868184426983E-2</v>
      </c>
      <c r="AA4976" s="67">
        <f t="shared" si="2425"/>
        <v>13.067500000000001</v>
      </c>
      <c r="AB4976" s="68">
        <f t="shared" si="2426"/>
        <v>1.97693574958814E-2</v>
      </c>
      <c r="AC4976" s="69">
        <f t="shared" si="2427"/>
        <v>7.640032948929161E-2</v>
      </c>
      <c r="AD4976" s="70">
        <f>_xlfn.PERCENTILE.EXC(AC4976:$AC$5675,0.5)</f>
        <v>7.6044459913440859E-2</v>
      </c>
      <c r="AE4976" s="70">
        <f>_xlfn.PERCENTILE.EXC($AC4976:AC$5675,0.35)</f>
        <v>4.8662651507524676E-2</v>
      </c>
      <c r="AF4976" s="71">
        <f t="shared" si="2416"/>
        <v>3.6155132077332709E-2</v>
      </c>
      <c r="AG4976" s="70">
        <f t="shared" si="2417"/>
        <v>-0.12266896921294461</v>
      </c>
      <c r="AH4976" s="70">
        <f t="shared" si="2418"/>
        <v>-0.14399731031246818</v>
      </c>
      <c r="AI4976" s="61" t="str">
        <f t="shared" si="2413"/>
        <v>Short VOL</v>
      </c>
      <c r="AJ4976" s="68" t="str">
        <f t="shared" si="2414"/>
        <v>Short VOL</v>
      </c>
      <c r="AK4976" s="72"/>
      <c r="AL4976" s="73"/>
      <c r="AM4976" s="72"/>
      <c r="AN4976" s="73"/>
      <c r="AO4976" s="74"/>
      <c r="AP4976" s="20"/>
      <c r="AQ4976" s="74"/>
      <c r="AR4976" s="20"/>
      <c r="AS4976" s="74"/>
      <c r="AT4976" s="20"/>
      <c r="AU4976" s="74" t="str">
        <f t="shared" ref="AU4976:AU5039" si="2428">IF(AC4976&gt;AF4976,"00631L",IF(AC4976&lt;AG4976,"Cash","00635U"))</f>
        <v>00631L</v>
      </c>
      <c r="AV4976" s="20">
        <f t="shared" si="2411"/>
        <v>1</v>
      </c>
      <c r="AW4976" s="74" t="str">
        <f t="shared" ref="AW4976:AW5039" si="2429">IF(AC4976&gt;AE4976,"00631L",IF(AC4976&lt;AH4976,"00631L","00635U"))</f>
        <v>00631L</v>
      </c>
      <c r="AX4976" s="20">
        <f t="shared" si="2407"/>
        <v>1</v>
      </c>
      <c r="AY4976" s="20">
        <f t="shared" si="2412"/>
        <v>1</v>
      </c>
      <c r="AZ4976" s="116">
        <v>39090</v>
      </c>
      <c r="BA4976" s="116"/>
      <c r="BB4976" s="20"/>
      <c r="BC4976" s="20"/>
      <c r="BD4976" s="76"/>
      <c r="BE4976" s="77"/>
      <c r="BF4976" s="77"/>
    </row>
    <row r="4977" spans="1:58" s="23" customFormat="1" ht="15.75" customHeight="1" x14ac:dyDescent="0.4">
      <c r="A4977" s="116">
        <v>39086</v>
      </c>
      <c r="B4977" s="112">
        <v>12.11</v>
      </c>
      <c r="C4977" s="112">
        <v>13.16</v>
      </c>
      <c r="D4977" s="112">
        <v>13.66</v>
      </c>
      <c r="E4977" s="112">
        <v>14.36</v>
      </c>
      <c r="F4977" s="112">
        <v>15.12</v>
      </c>
      <c r="G4977" s="112">
        <v>15.45</v>
      </c>
      <c r="H4977" s="113">
        <v>15.646000000000001</v>
      </c>
      <c r="I4977" s="90">
        <f t="shared" si="2408"/>
        <v>12.700625</v>
      </c>
      <c r="J4977" s="90">
        <f t="shared" si="2409"/>
        <v>13.44125</v>
      </c>
      <c r="K4977" s="114">
        <v>7</v>
      </c>
      <c r="L4977" s="115">
        <v>6.25E-2</v>
      </c>
      <c r="M4977" s="11"/>
      <c r="N4977" s="90">
        <v>11.51</v>
      </c>
      <c r="O4977" s="90">
        <v>13.21</v>
      </c>
      <c r="P4977" s="90">
        <v>14.329448567734484</v>
      </c>
      <c r="Q4977" s="90">
        <v>14.96</v>
      </c>
      <c r="R4977" s="63">
        <f t="shared" si="2420"/>
        <v>16.029448567734484</v>
      </c>
      <c r="S4977" s="64">
        <f t="shared" si="2419"/>
        <v>-4.4019933554817224E-2</v>
      </c>
      <c r="T4977" s="65"/>
      <c r="U4977" s="65">
        <f t="shared" si="2415"/>
        <v>0.87130961392884176</v>
      </c>
      <c r="V4977" s="65">
        <f t="shared" si="2421"/>
        <v>0.80324095833785147</v>
      </c>
      <c r="W4977" s="65">
        <f t="shared" si="2422"/>
        <v>0.76938502673796783</v>
      </c>
      <c r="X4977" s="61">
        <f t="shared" si="2410"/>
        <v>8.6705202312138796E-2</v>
      </c>
      <c r="Y4977" s="66">
        <f t="shared" si="2423"/>
        <v>8.9554317548746612E-2</v>
      </c>
      <c r="Z4977" s="61">
        <f t="shared" si="2424"/>
        <v>5.8314059347473024E-2</v>
      </c>
      <c r="AA4977" s="67">
        <f t="shared" si="2425"/>
        <v>12.700624999999999</v>
      </c>
      <c r="AB4977" s="68">
        <f t="shared" si="2426"/>
        <v>5.2128583840138978E-2</v>
      </c>
      <c r="AC4977" s="69">
        <f t="shared" si="2427"/>
        <v>0.10344265855777576</v>
      </c>
      <c r="AD4977" s="70">
        <f>_xlfn.PERCENTILE.EXC(AC4977:$AC$5675,0.5)</f>
        <v>7.5744680851063728E-2</v>
      </c>
      <c r="AE4977" s="70">
        <f>_xlfn.PERCENTILE.EXC($AC4977:AC$5675,0.35)</f>
        <v>4.850498338870432E-2</v>
      </c>
      <c r="AF4977" s="71">
        <f t="shared" si="2416"/>
        <v>3.599677158999192E-2</v>
      </c>
      <c r="AG4977" s="70">
        <f t="shared" si="2417"/>
        <v>-0.12276399849680565</v>
      </c>
      <c r="AH4977" s="70">
        <f t="shared" si="2418"/>
        <v>-0.14404463323893246</v>
      </c>
      <c r="AI4977" s="61" t="str">
        <f t="shared" si="2413"/>
        <v>Short VOL</v>
      </c>
      <c r="AJ4977" s="68" t="str">
        <f t="shared" si="2414"/>
        <v>Short VOL</v>
      </c>
      <c r="AK4977" s="72"/>
      <c r="AL4977" s="73"/>
      <c r="AM4977" s="72"/>
      <c r="AN4977" s="73"/>
      <c r="AO4977" s="74"/>
      <c r="AP4977" s="20"/>
      <c r="AQ4977" s="74"/>
      <c r="AR4977" s="20"/>
      <c r="AS4977" s="74"/>
      <c r="AT4977" s="20"/>
      <c r="AU4977" s="74" t="str">
        <f t="shared" si="2428"/>
        <v>00631L</v>
      </c>
      <c r="AV4977" s="20">
        <f t="shared" si="2411"/>
        <v>1</v>
      </c>
      <c r="AW4977" s="74" t="str">
        <f t="shared" si="2429"/>
        <v>00631L</v>
      </c>
      <c r="AX4977" s="20">
        <f t="shared" si="2407"/>
        <v>1</v>
      </c>
      <c r="AY4977" s="20">
        <f t="shared" si="2412"/>
        <v>1</v>
      </c>
      <c r="AZ4977" s="116">
        <v>39087</v>
      </c>
      <c r="BA4977" s="116"/>
      <c r="BB4977" s="20"/>
      <c r="BC4977" s="20"/>
      <c r="BD4977" s="76"/>
      <c r="BE4977" s="77"/>
      <c r="BF4977" s="77"/>
    </row>
    <row r="4978" spans="1:58" s="23" customFormat="1" ht="15.75" customHeight="1" x14ac:dyDescent="0.4">
      <c r="A4978" s="116">
        <v>39085</v>
      </c>
      <c r="B4978" s="112">
        <v>12.3</v>
      </c>
      <c r="C4978" s="112">
        <v>13.11</v>
      </c>
      <c r="D4978" s="112">
        <v>14.06</v>
      </c>
      <c r="E4978" s="112">
        <v>14.53</v>
      </c>
      <c r="F4978" s="112">
        <v>15.25</v>
      </c>
      <c r="G4978" s="112">
        <v>15.48</v>
      </c>
      <c r="H4978" s="113">
        <v>15.672000000000001</v>
      </c>
      <c r="I4978" s="90">
        <f t="shared" si="2408"/>
        <v>12.705</v>
      </c>
      <c r="J4978" s="90">
        <f t="shared" si="2409"/>
        <v>13.585000000000001</v>
      </c>
      <c r="K4978" s="114">
        <v>8</v>
      </c>
      <c r="L4978" s="115">
        <v>6.25E-2</v>
      </c>
      <c r="M4978" s="11"/>
      <c r="N4978" s="90">
        <v>12.04</v>
      </c>
      <c r="O4978" s="90">
        <v>13.59</v>
      </c>
      <c r="P4978" s="90">
        <v>14.617646256381969</v>
      </c>
      <c r="Q4978" s="90">
        <v>15.18</v>
      </c>
      <c r="R4978" s="63">
        <f t="shared" si="2420"/>
        <v>16.167646256381971</v>
      </c>
      <c r="S4978" s="64">
        <f t="shared" si="2419"/>
        <v>4.1522491349480849E-2</v>
      </c>
      <c r="T4978" s="65"/>
      <c r="U4978" s="65">
        <f t="shared" si="2415"/>
        <v>0.88594554819720372</v>
      </c>
      <c r="V4978" s="65">
        <f t="shared" si="2421"/>
        <v>0.82366201704624054</v>
      </c>
      <c r="W4978" s="65">
        <f t="shared" si="2422"/>
        <v>0.79314888010540185</v>
      </c>
      <c r="X4978" s="61">
        <f t="shared" si="2410"/>
        <v>6.5853658536585258E-2</v>
      </c>
      <c r="Y4978" s="66">
        <f t="shared" si="2423"/>
        <v>7.8596008258775038E-2</v>
      </c>
      <c r="Z4978" s="61">
        <f t="shared" si="2424"/>
        <v>6.926406926406932E-2</v>
      </c>
      <c r="AA4978" s="67">
        <f t="shared" si="2425"/>
        <v>12.705</v>
      </c>
      <c r="AB4978" s="68">
        <f t="shared" si="2426"/>
        <v>2.1594684385382191E-2</v>
      </c>
      <c r="AC4978" s="69">
        <f t="shared" si="2427"/>
        <v>5.5232558139534961E-2</v>
      </c>
      <c r="AD4978" s="70">
        <f>_xlfn.PERCENTILE.EXC(AC4978:$AC$5675,0.5)</f>
        <v>7.5656708621342383E-2</v>
      </c>
      <c r="AE4978" s="70">
        <f>_xlfn.PERCENTILE.EXC($AC4978:AC$5675,0.35)</f>
        <v>4.8192009836888962E-2</v>
      </c>
      <c r="AF4978" s="71">
        <f t="shared" si="2416"/>
        <v>3.5995261751690745E-2</v>
      </c>
      <c r="AG4978" s="70">
        <f t="shared" si="2417"/>
        <v>-0.12283994907989762</v>
      </c>
      <c r="AH4978" s="70">
        <f t="shared" si="2418"/>
        <v>-0.14409195616539675</v>
      </c>
      <c r="AI4978" s="61" t="str">
        <f t="shared" si="2413"/>
        <v>Safety</v>
      </c>
      <c r="AJ4978" s="68" t="str">
        <f t="shared" si="2414"/>
        <v>Short VOL</v>
      </c>
      <c r="AK4978" s="72"/>
      <c r="AL4978" s="73"/>
      <c r="AM4978" s="72"/>
      <c r="AN4978" s="73"/>
      <c r="AO4978" s="74"/>
      <c r="AP4978" s="20"/>
      <c r="AQ4978" s="74"/>
      <c r="AR4978" s="20"/>
      <c r="AS4978" s="74"/>
      <c r="AT4978" s="20"/>
      <c r="AU4978" s="74" t="str">
        <f t="shared" si="2428"/>
        <v>00631L</v>
      </c>
      <c r="AV4978" s="20">
        <f t="shared" si="2411"/>
        <v>1</v>
      </c>
      <c r="AW4978" s="74" t="str">
        <f t="shared" si="2429"/>
        <v>00631L</v>
      </c>
      <c r="AX4978" s="20">
        <f t="shared" si="2407"/>
        <v>1</v>
      </c>
      <c r="AY4978" s="20">
        <f t="shared" si="2412"/>
        <v>1</v>
      </c>
      <c r="AZ4978" s="116">
        <v>39086</v>
      </c>
      <c r="BA4978" s="116"/>
      <c r="BB4978" s="20"/>
      <c r="BC4978" s="20"/>
      <c r="BD4978" s="76"/>
      <c r="BE4978" s="77"/>
      <c r="BF4978" s="77"/>
    </row>
    <row r="4979" spans="1:58" s="23" customFormat="1" ht="15.75" customHeight="1" x14ac:dyDescent="0.4">
      <c r="A4979" s="116">
        <v>39080</v>
      </c>
      <c r="B4979" s="112">
        <v>12.3</v>
      </c>
      <c r="C4979" s="112">
        <v>13.11</v>
      </c>
      <c r="D4979" s="112">
        <v>14.06</v>
      </c>
      <c r="E4979" s="112">
        <v>14.53</v>
      </c>
      <c r="F4979" s="112">
        <v>15.25</v>
      </c>
      <c r="G4979" s="112">
        <v>15.48</v>
      </c>
      <c r="H4979" s="113">
        <v>15.672000000000001</v>
      </c>
      <c r="I4979" s="90">
        <f t="shared" si="2408"/>
        <v>12.654375</v>
      </c>
      <c r="J4979" s="90">
        <f t="shared" si="2409"/>
        <v>13.525625</v>
      </c>
      <c r="K4979" s="114">
        <v>9</v>
      </c>
      <c r="L4979" s="115">
        <v>6.25E-2</v>
      </c>
      <c r="M4979" s="11"/>
      <c r="N4979" s="90">
        <v>11.56</v>
      </c>
      <c r="O4979" s="90">
        <v>13.46</v>
      </c>
      <c r="P4979" s="90">
        <v>14.602892773822399</v>
      </c>
      <c r="Q4979" s="90"/>
      <c r="R4979" s="63">
        <f t="shared" si="2420"/>
        <v>16.502892773822396</v>
      </c>
      <c r="S4979" s="64">
        <f t="shared" si="2419"/>
        <v>5.1865332120109214E-2</v>
      </c>
      <c r="T4979" s="65"/>
      <c r="U4979" s="65">
        <f t="shared" si="2415"/>
        <v>0.85884101040118865</v>
      </c>
      <c r="V4979" s="65">
        <f t="shared" si="2415"/>
        <v>0.92173518004109545</v>
      </c>
      <c r="W4979" s="65"/>
      <c r="X4979" s="61">
        <f t="shared" si="2410"/>
        <v>6.5853658536585258E-2</v>
      </c>
      <c r="Y4979" s="66">
        <f t="shared" si="2423"/>
        <v>7.8596008258775038E-2</v>
      </c>
      <c r="Z4979" s="61">
        <f t="shared" si="2424"/>
        <v>6.8849706129303093E-2</v>
      </c>
      <c r="AA4979" s="67">
        <f t="shared" si="2425"/>
        <v>12.654375</v>
      </c>
      <c r="AB4979" s="68">
        <f t="shared" si="2426"/>
        <v>6.4013840830449836E-2</v>
      </c>
      <c r="AC4979" s="69">
        <f t="shared" si="2427"/>
        <v>9.4669117647058765E-2</v>
      </c>
      <c r="AD4979" s="70">
        <f>_xlfn.PERCENTILE.EXC(AC4979:$AC$5675,0.5)</f>
        <v>7.5744680851063728E-2</v>
      </c>
      <c r="AE4979" s="70">
        <f>_xlfn.PERCENTILE.EXC($AC4979:AC$5675,0.35)</f>
        <v>4.7879036285073603E-2</v>
      </c>
      <c r="AF4979" s="71">
        <f t="shared" si="2416"/>
        <v>3.5993751913389584E-2</v>
      </c>
      <c r="AG4979" s="70">
        <f t="shared" si="2417"/>
        <v>-0.12291589966298958</v>
      </c>
      <c r="AH4979" s="70">
        <f t="shared" si="2418"/>
        <v>-0.144139279091861</v>
      </c>
      <c r="AI4979" s="61" t="str">
        <f t="shared" si="2413"/>
        <v>Short VOL</v>
      </c>
      <c r="AJ4979" s="68" t="str">
        <f t="shared" si="2414"/>
        <v>Short VOL</v>
      </c>
      <c r="AK4979" s="72"/>
      <c r="AL4979" s="73"/>
      <c r="AM4979" s="72"/>
      <c r="AN4979" s="73"/>
      <c r="AO4979" s="74"/>
      <c r="AP4979" s="20"/>
      <c r="AQ4979" s="74"/>
      <c r="AR4979" s="20"/>
      <c r="AS4979" s="74"/>
      <c r="AT4979" s="20"/>
      <c r="AU4979" s="74" t="str">
        <f t="shared" si="2428"/>
        <v>00631L</v>
      </c>
      <c r="AV4979" s="20">
        <f t="shared" si="2411"/>
        <v>1</v>
      </c>
      <c r="AW4979" s="74" t="str">
        <f t="shared" si="2429"/>
        <v>00631L</v>
      </c>
      <c r="AX4979" s="20">
        <f t="shared" si="2407"/>
        <v>1</v>
      </c>
      <c r="AY4979" s="20">
        <f t="shared" si="2412"/>
        <v>1</v>
      </c>
      <c r="AZ4979" s="116">
        <v>39085</v>
      </c>
      <c r="BA4979" s="116"/>
      <c r="BB4979" s="20"/>
      <c r="BC4979" s="20"/>
      <c r="BD4979" s="76"/>
      <c r="BE4979" s="77"/>
      <c r="BF4979" s="77"/>
    </row>
    <row r="4980" spans="1:58" s="23" customFormat="1" ht="15.75" customHeight="1" x14ac:dyDescent="0.4">
      <c r="A4980" s="116">
        <v>39079</v>
      </c>
      <c r="B4980" s="112">
        <v>12.09</v>
      </c>
      <c r="C4980" s="112">
        <v>13.12</v>
      </c>
      <c r="D4980" s="112">
        <v>13.93</v>
      </c>
      <c r="E4980" s="112">
        <v>14.46</v>
      </c>
      <c r="F4980" s="112">
        <v>15.19</v>
      </c>
      <c r="G4980" s="112">
        <v>15.47</v>
      </c>
      <c r="H4980" s="113">
        <v>15.662000000000001</v>
      </c>
      <c r="I4980" s="90">
        <f t="shared" si="2408"/>
        <v>12.47625</v>
      </c>
      <c r="J4980" s="90">
        <f t="shared" si="2409"/>
        <v>13.42375</v>
      </c>
      <c r="K4980" s="114">
        <v>10</v>
      </c>
      <c r="L4980" s="115">
        <v>6.25E-2</v>
      </c>
      <c r="M4980" s="11"/>
      <c r="N4980" s="90">
        <v>10.99</v>
      </c>
      <c r="O4980" s="90">
        <v>13.15</v>
      </c>
      <c r="P4980" s="90">
        <v>14.307798824601711</v>
      </c>
      <c r="Q4980" s="90"/>
      <c r="R4980" s="63">
        <f t="shared" si="2420"/>
        <v>16.467798824601708</v>
      </c>
      <c r="S4980" s="64">
        <f t="shared" si="2419"/>
        <v>3.2894736842105227E-2</v>
      </c>
      <c r="T4980" s="65"/>
      <c r="U4980" s="65">
        <f t="shared" si="2415"/>
        <v>0.83574144486692015</v>
      </c>
      <c r="V4980" s="65">
        <f t="shared" si="2415"/>
        <v>0.91907917920882976</v>
      </c>
      <c r="W4980" s="65"/>
      <c r="X4980" s="61">
        <f t="shared" si="2410"/>
        <v>8.5194375516956106E-2</v>
      </c>
      <c r="Y4980" s="66">
        <f t="shared" si="2423"/>
        <v>8.312586445366528E-2</v>
      </c>
      <c r="Z4980" s="61">
        <f t="shared" si="2424"/>
        <v>7.5944294158901901E-2</v>
      </c>
      <c r="AA4980" s="67">
        <f t="shared" si="2425"/>
        <v>12.47625</v>
      </c>
      <c r="AB4980" s="68">
        <f t="shared" si="2426"/>
        <v>0.100090991810737</v>
      </c>
      <c r="AC4980" s="69">
        <f t="shared" si="2427"/>
        <v>0.13523657870791631</v>
      </c>
      <c r="AD4980" s="70">
        <f>_xlfn.PERCENTILE.EXC(AC4980:$AC$5675,0.5)</f>
        <v>7.5656708621342383E-2</v>
      </c>
      <c r="AE4980" s="70">
        <f>_xlfn.PERCENTILE.EXC($AC4980:AC$5675,0.35)</f>
        <v>4.7581903774378563E-2</v>
      </c>
      <c r="AF4980" s="71">
        <f t="shared" si="2416"/>
        <v>3.5992242075088429E-2</v>
      </c>
      <c r="AG4980" s="70">
        <f t="shared" si="2417"/>
        <v>-0.12299185024608154</v>
      </c>
      <c r="AH4980" s="70">
        <f t="shared" si="2418"/>
        <v>-0.14418660201832528</v>
      </c>
      <c r="AI4980" s="61" t="str">
        <f t="shared" si="2413"/>
        <v>Short VOL</v>
      </c>
      <c r="AJ4980" s="68" t="str">
        <f t="shared" si="2414"/>
        <v>Short VOL</v>
      </c>
      <c r="AK4980" s="72"/>
      <c r="AL4980" s="73"/>
      <c r="AM4980" s="72"/>
      <c r="AN4980" s="73"/>
      <c r="AO4980" s="74"/>
      <c r="AP4980" s="20"/>
      <c r="AQ4980" s="74"/>
      <c r="AR4980" s="20"/>
      <c r="AS4980" s="74"/>
      <c r="AT4980" s="20"/>
      <c r="AU4980" s="74" t="str">
        <f t="shared" si="2428"/>
        <v>00631L</v>
      </c>
      <c r="AV4980" s="20">
        <f t="shared" si="2411"/>
        <v>1</v>
      </c>
      <c r="AW4980" s="74" t="str">
        <f t="shared" si="2429"/>
        <v>00631L</v>
      </c>
      <c r="AX4980" s="20">
        <f t="shared" si="2407"/>
        <v>1</v>
      </c>
      <c r="AY4980" s="20">
        <f t="shared" si="2412"/>
        <v>1</v>
      </c>
      <c r="AZ4980" s="116">
        <v>39080</v>
      </c>
      <c r="BA4980" s="116"/>
      <c r="BB4980" s="20"/>
      <c r="BC4980" s="20"/>
      <c r="BD4980" s="76"/>
      <c r="BE4980" s="77"/>
      <c r="BF4980" s="77"/>
    </row>
    <row r="4981" spans="1:58" s="23" customFormat="1" ht="15.75" customHeight="1" x14ac:dyDescent="0.4">
      <c r="A4981" s="116">
        <v>39078</v>
      </c>
      <c r="B4981" s="112">
        <v>11.95</v>
      </c>
      <c r="C4981" s="112">
        <v>13.08</v>
      </c>
      <c r="D4981" s="112">
        <v>13.79</v>
      </c>
      <c r="E4981" s="112">
        <v>14.44</v>
      </c>
      <c r="F4981" s="112">
        <v>15.07</v>
      </c>
      <c r="G4981" s="112">
        <v>15.31</v>
      </c>
      <c r="H4981" s="113">
        <v>15.523</v>
      </c>
      <c r="I4981" s="90">
        <f t="shared" si="2408"/>
        <v>12.303125</v>
      </c>
      <c r="J4981" s="90">
        <f t="shared" si="2409"/>
        <v>13.301874999999999</v>
      </c>
      <c r="K4981" s="114">
        <v>11</v>
      </c>
      <c r="L4981" s="115">
        <v>6.25E-2</v>
      </c>
      <c r="M4981" s="11"/>
      <c r="N4981" s="90">
        <v>10.64</v>
      </c>
      <c r="O4981" s="90">
        <v>12.92</v>
      </c>
      <c r="P4981" s="90">
        <v>14.150274452295131</v>
      </c>
      <c r="Q4981" s="90"/>
      <c r="R4981" s="63">
        <f t="shared" si="2420"/>
        <v>16.43027445229513</v>
      </c>
      <c r="S4981" s="64">
        <f t="shared" si="2419"/>
        <v>-5.5062166962699756E-2</v>
      </c>
      <c r="T4981" s="65"/>
      <c r="U4981" s="65">
        <f t="shared" si="2415"/>
        <v>0.82352941176470595</v>
      </c>
      <c r="V4981" s="65">
        <f t="shared" si="2415"/>
        <v>0.91305649537450606</v>
      </c>
      <c r="W4981" s="65"/>
      <c r="X4981" s="61">
        <f t="shared" si="2410"/>
        <v>9.4560669456067017E-2</v>
      </c>
      <c r="Y4981" s="66">
        <f t="shared" si="2423"/>
        <v>7.5000000000000011E-2</v>
      </c>
      <c r="Z4981" s="61">
        <f t="shared" si="2424"/>
        <v>8.1178562357124659E-2</v>
      </c>
      <c r="AA4981" s="67">
        <f t="shared" si="2425"/>
        <v>12.303125</v>
      </c>
      <c r="AB4981" s="68">
        <f t="shared" si="2426"/>
        <v>0.12312030075187957</v>
      </c>
      <c r="AC4981" s="69">
        <f t="shared" si="2427"/>
        <v>0.15630874060150365</v>
      </c>
      <c r="AD4981" s="70">
        <f>_xlfn.PERCENTILE.EXC(AC4981:$AC$5675,0.5)</f>
        <v>7.5568736391621039E-2</v>
      </c>
      <c r="AE4981" s="70">
        <f>_xlfn.PERCENTILE.EXC($AC4981:AC$5675,0.35)</f>
        <v>4.737981751040541E-2</v>
      </c>
      <c r="AF4981" s="71">
        <f t="shared" si="2416"/>
        <v>3.5984913793103514E-2</v>
      </c>
      <c r="AG4981" s="70">
        <f t="shared" si="2417"/>
        <v>-0.12306780082917351</v>
      </c>
      <c r="AH4981" s="70">
        <f t="shared" si="2418"/>
        <v>-0.14423392494478954</v>
      </c>
      <c r="AI4981" s="61" t="str">
        <f t="shared" si="2413"/>
        <v>Short VOL</v>
      </c>
      <c r="AJ4981" s="68" t="str">
        <f t="shared" si="2414"/>
        <v>Short VOL</v>
      </c>
      <c r="AK4981" s="72"/>
      <c r="AL4981" s="73"/>
      <c r="AM4981" s="72"/>
      <c r="AN4981" s="73"/>
      <c r="AO4981" s="74"/>
      <c r="AP4981" s="20"/>
      <c r="AQ4981" s="74"/>
      <c r="AR4981" s="20"/>
      <c r="AS4981" s="74"/>
      <c r="AT4981" s="20"/>
      <c r="AU4981" s="74" t="str">
        <f t="shared" si="2428"/>
        <v>00631L</v>
      </c>
      <c r="AV4981" s="20">
        <f t="shared" si="2411"/>
        <v>1</v>
      </c>
      <c r="AW4981" s="74" t="str">
        <f t="shared" si="2429"/>
        <v>00631L</v>
      </c>
      <c r="AX4981" s="20">
        <f t="shared" ref="AX4981:AX5044" si="2430">IF(AW4981="00631L",1,0)</f>
        <v>1</v>
      </c>
      <c r="AY4981" s="20">
        <f t="shared" si="2412"/>
        <v>1</v>
      </c>
      <c r="AZ4981" s="116">
        <v>39079</v>
      </c>
      <c r="BA4981" s="116"/>
      <c r="BB4981" s="20"/>
      <c r="BC4981" s="20"/>
      <c r="BD4981" s="76"/>
      <c r="BE4981" s="77"/>
      <c r="BF4981" s="77"/>
    </row>
    <row r="4982" spans="1:58" s="23" customFormat="1" ht="15.75" customHeight="1" x14ac:dyDescent="0.4">
      <c r="A4982" s="116">
        <v>39077</v>
      </c>
      <c r="B4982" s="112">
        <v>12.27</v>
      </c>
      <c r="C4982" s="112">
        <v>13.4</v>
      </c>
      <c r="D4982" s="112">
        <v>13.87</v>
      </c>
      <c r="E4982" s="112">
        <v>14.46</v>
      </c>
      <c r="F4982" s="112">
        <v>15.08</v>
      </c>
      <c r="G4982" s="112">
        <v>15.337999999999999</v>
      </c>
      <c r="H4982" s="113">
        <v>15.539</v>
      </c>
      <c r="I4982" s="90">
        <f t="shared" ref="I4982:I5045" si="2431">C4982-((C4982-B4982)*K4982*L4982)</f>
        <v>12.5525</v>
      </c>
      <c r="J4982" s="90">
        <f t="shared" ref="J4982:J5045" si="2432">D4982-((D4982-C4982)*K4982*L4982)</f>
        <v>13.5175</v>
      </c>
      <c r="K4982" s="114">
        <v>12</v>
      </c>
      <c r="L4982" s="115">
        <v>6.25E-2</v>
      </c>
      <c r="M4982" s="11"/>
      <c r="N4982" s="90">
        <v>11.26</v>
      </c>
      <c r="O4982" s="90">
        <v>13.21</v>
      </c>
      <c r="P4982" s="90">
        <v>14.345404583339757</v>
      </c>
      <c r="Q4982" s="90"/>
      <c r="R4982" s="63">
        <f t="shared" si="2420"/>
        <v>16.29540458333976</v>
      </c>
      <c r="S4982" s="64">
        <f t="shared" si="2419"/>
        <v>-8.8028169014084199E-3</v>
      </c>
      <c r="T4982" s="65"/>
      <c r="U4982" s="65">
        <f t="shared" si="2415"/>
        <v>0.85238455715367134</v>
      </c>
      <c r="V4982" s="65">
        <f t="shared" si="2415"/>
        <v>0.92085238330201058</v>
      </c>
      <c r="W4982" s="65"/>
      <c r="X4982" s="61">
        <f t="shared" si="2410"/>
        <v>9.2094539527302427E-2</v>
      </c>
      <c r="Y4982" s="66">
        <f t="shared" si="2423"/>
        <v>7.4619640387275157E-2</v>
      </c>
      <c r="Z4982" s="61">
        <f t="shared" si="2424"/>
        <v>7.6877116112328212E-2</v>
      </c>
      <c r="AA4982" s="67">
        <f t="shared" si="2425"/>
        <v>12.5525</v>
      </c>
      <c r="AB4982" s="68">
        <f t="shared" si="2426"/>
        <v>8.9698046181172275E-2</v>
      </c>
      <c r="AC4982" s="69">
        <f t="shared" si="2427"/>
        <v>0.11478685612788636</v>
      </c>
      <c r="AD4982" s="70">
        <f>_xlfn.PERCENTILE.EXC(AC4982:$AC$5675,0.5)</f>
        <v>7.5532075974574231E-2</v>
      </c>
      <c r="AE4982" s="70">
        <f>_xlfn.PERCENTILE.EXC($AC4982:AC$5675,0.35)</f>
        <v>4.7177731246432236E-2</v>
      </c>
      <c r="AF4982" s="71">
        <f t="shared" si="2416"/>
        <v>3.5969827586206919E-2</v>
      </c>
      <c r="AG4982" s="70">
        <f t="shared" si="2417"/>
        <v>-0.12314375141226548</v>
      </c>
      <c r="AH4982" s="70">
        <f t="shared" si="2418"/>
        <v>-0.14428124787125382</v>
      </c>
      <c r="AI4982" s="61" t="str">
        <f t="shared" si="2413"/>
        <v>Short VOL</v>
      </c>
      <c r="AJ4982" s="68" t="str">
        <f t="shared" si="2414"/>
        <v>Short VOL</v>
      </c>
      <c r="AK4982" s="72"/>
      <c r="AL4982" s="73"/>
      <c r="AM4982" s="72"/>
      <c r="AN4982" s="73"/>
      <c r="AO4982" s="74"/>
      <c r="AP4982" s="20"/>
      <c r="AQ4982" s="74"/>
      <c r="AR4982" s="20"/>
      <c r="AS4982" s="74"/>
      <c r="AT4982" s="20"/>
      <c r="AU4982" s="74" t="str">
        <f t="shared" si="2428"/>
        <v>00631L</v>
      </c>
      <c r="AV4982" s="20">
        <f t="shared" si="2411"/>
        <v>1</v>
      </c>
      <c r="AW4982" s="74" t="str">
        <f t="shared" si="2429"/>
        <v>00631L</v>
      </c>
      <c r="AX4982" s="20">
        <f t="shared" si="2430"/>
        <v>1</v>
      </c>
      <c r="AY4982" s="20">
        <f t="shared" si="2412"/>
        <v>1</v>
      </c>
      <c r="AZ4982" s="116">
        <v>39078</v>
      </c>
      <c r="BA4982" s="116"/>
      <c r="BB4982" s="20"/>
      <c r="BC4982" s="20"/>
      <c r="BD4982" s="76"/>
      <c r="BE4982" s="77"/>
      <c r="BF4982" s="77"/>
    </row>
    <row r="4983" spans="1:58" s="23" customFormat="1" ht="15.75" customHeight="1" x14ac:dyDescent="0.4">
      <c r="A4983" s="116">
        <v>39073</v>
      </c>
      <c r="B4983" s="112">
        <v>12.62</v>
      </c>
      <c r="C4983" s="112">
        <v>13.68</v>
      </c>
      <c r="D4983" s="112">
        <v>14.25</v>
      </c>
      <c r="E4983" s="112">
        <v>14.44</v>
      </c>
      <c r="F4983" s="112">
        <v>15.16</v>
      </c>
      <c r="G4983" s="112">
        <v>15.4</v>
      </c>
      <c r="H4983" s="113">
        <v>15.587</v>
      </c>
      <c r="I4983" s="90">
        <f t="shared" si="2431"/>
        <v>12.81875</v>
      </c>
      <c r="J4983" s="90">
        <f t="shared" si="2432"/>
        <v>13.786875</v>
      </c>
      <c r="K4983" s="114">
        <v>13</v>
      </c>
      <c r="L4983" s="115">
        <v>6.25E-2</v>
      </c>
      <c r="M4983" s="11"/>
      <c r="N4983" s="90">
        <v>11.36</v>
      </c>
      <c r="O4983" s="90">
        <v>13.47</v>
      </c>
      <c r="P4983" s="90">
        <v>14.510337549211352</v>
      </c>
      <c r="Q4983" s="90"/>
      <c r="R4983" s="63">
        <f t="shared" si="2420"/>
        <v>16.620337549211353</v>
      </c>
      <c r="S4983" s="64">
        <f t="shared" si="2419"/>
        <v>7.8822412155745494E-2</v>
      </c>
      <c r="T4983" s="65"/>
      <c r="U4983" s="65">
        <f t="shared" si="2415"/>
        <v>0.84335560504825535</v>
      </c>
      <c r="V4983" s="65">
        <f t="shared" si="2415"/>
        <v>0.92830369757539555</v>
      </c>
      <c r="W4983" s="65"/>
      <c r="X4983" s="61">
        <f t="shared" si="2410"/>
        <v>8.399366085578451E-2</v>
      </c>
      <c r="Y4983" s="66">
        <f t="shared" si="2423"/>
        <v>7.9432132963988933E-2</v>
      </c>
      <c r="Z4983" s="61">
        <f t="shared" si="2424"/>
        <v>7.5524134568503209E-2</v>
      </c>
      <c r="AA4983" s="67">
        <f t="shared" si="2425"/>
        <v>12.81875</v>
      </c>
      <c r="AB4983" s="68">
        <f t="shared" si="2426"/>
        <v>0.11091549295774647</v>
      </c>
      <c r="AC4983" s="69">
        <f t="shared" si="2427"/>
        <v>0.12841109154929581</v>
      </c>
      <c r="AD4983" s="70">
        <f>_xlfn.PERCENTILE.EXC(AC4983:$AC$5675,0.5)</f>
        <v>7.5495415557527423E-2</v>
      </c>
      <c r="AE4983" s="70">
        <f>_xlfn.PERCENTILE.EXC($AC4983:AC$5675,0.35)</f>
        <v>4.703291437597959E-2</v>
      </c>
      <c r="AF4983" s="71">
        <f t="shared" si="2416"/>
        <v>3.5954741379310325E-2</v>
      </c>
      <c r="AG4983" s="70">
        <f t="shared" si="2417"/>
        <v>-0.12321970199535744</v>
      </c>
      <c r="AH4983" s="70">
        <f t="shared" si="2418"/>
        <v>-0.1443285707977181</v>
      </c>
      <c r="AI4983" s="61" t="str">
        <f t="shared" si="2413"/>
        <v>Short VOL</v>
      </c>
      <c r="AJ4983" s="68" t="str">
        <f t="shared" si="2414"/>
        <v>Short VOL</v>
      </c>
      <c r="AK4983" s="72"/>
      <c r="AL4983" s="73"/>
      <c r="AM4983" s="72"/>
      <c r="AN4983" s="73"/>
      <c r="AO4983" s="74"/>
      <c r="AP4983" s="20"/>
      <c r="AQ4983" s="74"/>
      <c r="AR4983" s="20"/>
      <c r="AS4983" s="74"/>
      <c r="AT4983" s="20"/>
      <c r="AU4983" s="74" t="str">
        <f t="shared" si="2428"/>
        <v>00631L</v>
      </c>
      <c r="AV4983" s="20">
        <f t="shared" si="2411"/>
        <v>1</v>
      </c>
      <c r="AW4983" s="74" t="str">
        <f t="shared" si="2429"/>
        <v>00631L</v>
      </c>
      <c r="AX4983" s="20">
        <f t="shared" si="2430"/>
        <v>1</v>
      </c>
      <c r="AY4983" s="20">
        <f t="shared" si="2412"/>
        <v>1</v>
      </c>
      <c r="AZ4983" s="116">
        <v>39077</v>
      </c>
      <c r="BA4983" s="116"/>
      <c r="BB4983" s="20"/>
      <c r="BC4983" s="20"/>
      <c r="BD4983" s="76"/>
      <c r="BE4983" s="77"/>
      <c r="BF4983" s="77"/>
    </row>
    <row r="4984" spans="1:58" s="23" customFormat="1" ht="15.75" customHeight="1" x14ac:dyDescent="0.4">
      <c r="A4984" s="116">
        <v>39072</v>
      </c>
      <c r="B4984" s="112">
        <v>12.44</v>
      </c>
      <c r="C4984" s="112">
        <v>13.5</v>
      </c>
      <c r="D4984" s="112">
        <v>14.05</v>
      </c>
      <c r="E4984" s="112">
        <v>14.38</v>
      </c>
      <c r="F4984" s="112">
        <v>15.09</v>
      </c>
      <c r="G4984" s="112">
        <v>15.323</v>
      </c>
      <c r="H4984" s="113">
        <v>15.504</v>
      </c>
      <c r="I4984" s="90">
        <f t="shared" si="2431"/>
        <v>12.5725</v>
      </c>
      <c r="J4984" s="90">
        <f t="shared" si="2432"/>
        <v>13.56875</v>
      </c>
      <c r="K4984" s="114">
        <v>14</v>
      </c>
      <c r="L4984" s="115">
        <v>6.25E-2</v>
      </c>
      <c r="M4984" s="11"/>
      <c r="N4984" s="90">
        <v>10.53</v>
      </c>
      <c r="O4984" s="90">
        <v>13.15</v>
      </c>
      <c r="P4984" s="90">
        <v>14.271871907837387</v>
      </c>
      <c r="Q4984" s="90"/>
      <c r="R4984" s="63">
        <f t="shared" si="2420"/>
        <v>16.891871907837384</v>
      </c>
      <c r="S4984" s="64">
        <f t="shared" si="2419"/>
        <v>2.6315789473684171E-2</v>
      </c>
      <c r="T4984" s="65"/>
      <c r="U4984" s="65">
        <f t="shared" si="2415"/>
        <v>0.80076045627376424</v>
      </c>
      <c r="V4984" s="65">
        <f t="shared" si="2415"/>
        <v>0.92139279871049629</v>
      </c>
      <c r="W4984" s="65"/>
      <c r="X4984" s="61">
        <f t="shared" si="2410"/>
        <v>8.520900321543412E-2</v>
      </c>
      <c r="Y4984" s="66">
        <f t="shared" si="2423"/>
        <v>7.8164116828928973E-2</v>
      </c>
      <c r="Z4984" s="61">
        <f t="shared" si="2424"/>
        <v>7.9240405647245965E-2</v>
      </c>
      <c r="AA4984" s="67">
        <f t="shared" si="2425"/>
        <v>12.5725</v>
      </c>
      <c r="AB4984" s="68">
        <f t="shared" si="2426"/>
        <v>0.18138651471984807</v>
      </c>
      <c r="AC4984" s="69">
        <f t="shared" si="2427"/>
        <v>0.19396961063627735</v>
      </c>
      <c r="AD4984" s="70">
        <f>_xlfn.PERCENTILE.EXC(AC4984:$AC$5675,0.5)</f>
        <v>7.5445265250028176E-2</v>
      </c>
      <c r="AE4984" s="70">
        <f>_xlfn.PERCENTILE.EXC($AC4984:AC$5675,0.35)</f>
        <v>4.7031270989328168E-2</v>
      </c>
      <c r="AF4984" s="71">
        <f t="shared" si="2416"/>
        <v>3.593965517241373E-2</v>
      </c>
      <c r="AG4984" s="70">
        <f t="shared" si="2417"/>
        <v>-0.12329565257844941</v>
      </c>
      <c r="AH4984" s="70">
        <f t="shared" si="2418"/>
        <v>-0.14437589372418236</v>
      </c>
      <c r="AI4984" s="61" t="str">
        <f t="shared" si="2413"/>
        <v>Short VOL</v>
      </c>
      <c r="AJ4984" s="68" t="str">
        <f t="shared" si="2414"/>
        <v>Short VOL</v>
      </c>
      <c r="AK4984" s="72"/>
      <c r="AL4984" s="73"/>
      <c r="AM4984" s="72"/>
      <c r="AN4984" s="73"/>
      <c r="AO4984" s="74"/>
      <c r="AP4984" s="20"/>
      <c r="AQ4984" s="74"/>
      <c r="AR4984" s="20"/>
      <c r="AS4984" s="74"/>
      <c r="AT4984" s="20"/>
      <c r="AU4984" s="74" t="str">
        <f t="shared" si="2428"/>
        <v>00631L</v>
      </c>
      <c r="AV4984" s="20">
        <f t="shared" si="2411"/>
        <v>1</v>
      </c>
      <c r="AW4984" s="74" t="str">
        <f t="shared" si="2429"/>
        <v>00631L</v>
      </c>
      <c r="AX4984" s="20">
        <f t="shared" si="2430"/>
        <v>1</v>
      </c>
      <c r="AY4984" s="20">
        <f t="shared" si="2412"/>
        <v>1</v>
      </c>
      <c r="AZ4984" s="116">
        <v>39073</v>
      </c>
      <c r="BA4984" s="116"/>
      <c r="BB4984" s="20"/>
      <c r="BC4984" s="20"/>
      <c r="BD4984" s="76"/>
      <c r="BE4984" s="77"/>
      <c r="BF4984" s="77"/>
    </row>
    <row r="4985" spans="1:58" s="23" customFormat="1" ht="15.75" customHeight="1" x14ac:dyDescent="0.4">
      <c r="A4985" s="116">
        <v>39071</v>
      </c>
      <c r="B4985" s="112">
        <v>12.35</v>
      </c>
      <c r="C4985" s="112">
        <v>13.39</v>
      </c>
      <c r="D4985" s="112">
        <v>13.92</v>
      </c>
      <c r="E4985" s="112">
        <v>14.31</v>
      </c>
      <c r="F4985" s="112">
        <v>15.04</v>
      </c>
      <c r="G4985" s="112">
        <v>15.273</v>
      </c>
      <c r="H4985" s="113">
        <v>15.454000000000001</v>
      </c>
      <c r="I4985" s="90">
        <f t="shared" si="2431"/>
        <v>12.414999999999999</v>
      </c>
      <c r="J4985" s="90">
        <f t="shared" si="2432"/>
        <v>13.423125000000001</v>
      </c>
      <c r="K4985" s="114">
        <v>15</v>
      </c>
      <c r="L4985" s="115">
        <v>6.25E-2</v>
      </c>
      <c r="M4985" s="11"/>
      <c r="N4985" s="90">
        <v>10.26</v>
      </c>
      <c r="O4985" s="90">
        <v>12.83</v>
      </c>
      <c r="P4985" s="90">
        <v>13.998197539380511</v>
      </c>
      <c r="Q4985" s="90"/>
      <c r="R4985" s="63">
        <f t="shared" si="2420"/>
        <v>16.568197539380513</v>
      </c>
      <c r="S4985" s="64">
        <f t="shared" si="2419"/>
        <v>-3.8834951456311576E-3</v>
      </c>
      <c r="T4985" s="65"/>
      <c r="U4985" s="65">
        <f t="shared" si="2415"/>
        <v>0.79968823070927508</v>
      </c>
      <c r="V4985" s="65">
        <f t="shared" si="2415"/>
        <v>0.91654657422185448</v>
      </c>
      <c r="W4985" s="65"/>
      <c r="X4985" s="61">
        <f t="shared" si="2410"/>
        <v>8.4210526315789555E-2</v>
      </c>
      <c r="Y4985" s="66">
        <f t="shared" si="2423"/>
        <v>7.9944095038434665E-2</v>
      </c>
      <c r="Z4985" s="61">
        <f t="shared" si="2424"/>
        <v>8.1202174788562342E-2</v>
      </c>
      <c r="AA4985" s="67">
        <f t="shared" si="2425"/>
        <v>12.414999999999999</v>
      </c>
      <c r="AB4985" s="68">
        <f t="shared" si="2426"/>
        <v>0.20370370370370369</v>
      </c>
      <c r="AC4985" s="69">
        <f t="shared" si="2427"/>
        <v>0.21003898635477578</v>
      </c>
      <c r="AD4985" s="70">
        <f>_xlfn.PERCENTILE.EXC(AC4985:$AC$5675,0.5)</f>
        <v>7.5395114942528929E-2</v>
      </c>
      <c r="AE4985" s="70">
        <f>_xlfn.PERCENTILE.EXC($AC4985:AC$5675,0.35)</f>
        <v>4.7029627602676753E-2</v>
      </c>
      <c r="AF4985" s="71">
        <f t="shared" si="2416"/>
        <v>3.5926017241379234E-2</v>
      </c>
      <c r="AG4985" s="70">
        <f t="shared" si="2417"/>
        <v>-0.12337160316154137</v>
      </c>
      <c r="AH4985" s="70">
        <f t="shared" si="2418"/>
        <v>-0.14442321665064664</v>
      </c>
      <c r="AI4985" s="61" t="str">
        <f t="shared" si="2413"/>
        <v>Short VOL</v>
      </c>
      <c r="AJ4985" s="68" t="str">
        <f t="shared" si="2414"/>
        <v>Short VOL</v>
      </c>
      <c r="AK4985" s="72"/>
      <c r="AL4985" s="73"/>
      <c r="AM4985" s="72"/>
      <c r="AN4985" s="73"/>
      <c r="AO4985" s="74"/>
      <c r="AP4985" s="20"/>
      <c r="AQ4985" s="74"/>
      <c r="AR4985" s="20"/>
      <c r="AS4985" s="74"/>
      <c r="AT4985" s="20"/>
      <c r="AU4985" s="74" t="str">
        <f t="shared" si="2428"/>
        <v>00631L</v>
      </c>
      <c r="AV4985" s="20">
        <f t="shared" si="2411"/>
        <v>1</v>
      </c>
      <c r="AW4985" s="74" t="str">
        <f t="shared" si="2429"/>
        <v>00631L</v>
      </c>
      <c r="AX4985" s="20">
        <f t="shared" si="2430"/>
        <v>1</v>
      </c>
      <c r="AY4985" s="20">
        <f t="shared" si="2412"/>
        <v>1</v>
      </c>
      <c r="AZ4985" s="116">
        <v>39072</v>
      </c>
      <c r="BA4985" s="116"/>
      <c r="BB4985" s="20"/>
      <c r="BC4985" s="20"/>
      <c r="BD4985" s="76"/>
      <c r="BE4985" s="77"/>
      <c r="BF4985" s="77"/>
    </row>
    <row r="4986" spans="1:58" s="23" customFormat="1" ht="15.75" customHeight="1" x14ac:dyDescent="0.4">
      <c r="A4986" s="116">
        <v>39070</v>
      </c>
      <c r="B4986" s="112">
        <v>10.57</v>
      </c>
      <c r="C4986" s="112">
        <v>12.39</v>
      </c>
      <c r="D4986" s="112">
        <v>13.46</v>
      </c>
      <c r="E4986" s="112">
        <v>13.9</v>
      </c>
      <c r="F4986" s="112">
        <v>14.27</v>
      </c>
      <c r="G4986" s="112">
        <v>15.09</v>
      </c>
      <c r="H4986" s="113">
        <v>15.319000000000001</v>
      </c>
      <c r="I4986" s="90">
        <f t="shared" si="2431"/>
        <v>12.39</v>
      </c>
      <c r="J4986" s="90">
        <f t="shared" si="2432"/>
        <v>13.46</v>
      </c>
      <c r="K4986" s="114">
        <v>0</v>
      </c>
      <c r="L4986" s="115">
        <v>4.1666666666666664E-2</v>
      </c>
      <c r="M4986" s="11"/>
      <c r="N4986" s="90">
        <v>10.3</v>
      </c>
      <c r="O4986" s="90">
        <v>12.98</v>
      </c>
      <c r="P4986" s="90">
        <v>14.077469584391908</v>
      </c>
      <c r="Q4986" s="90"/>
      <c r="R4986" s="63">
        <f t="shared" si="2420"/>
        <v>16.757469584391909</v>
      </c>
      <c r="S4986" s="64">
        <f t="shared" si="2419"/>
        <v>-2.830188679245273E-2</v>
      </c>
      <c r="T4986" s="65"/>
      <c r="U4986" s="65">
        <f t="shared" si="2415"/>
        <v>0.7935285053929122</v>
      </c>
      <c r="V4986" s="65">
        <f t="shared" si="2415"/>
        <v>0.92204070640587965</v>
      </c>
      <c r="W4986" s="65"/>
      <c r="X4986" s="61">
        <f t="shared" si="2410"/>
        <v>0.17218543046357618</v>
      </c>
      <c r="Y4986" s="66">
        <f t="shared" si="2423"/>
        <v>0.10208633093525184</v>
      </c>
      <c r="Z4986" s="61">
        <f t="shared" si="2424"/>
        <v>8.6359967715899932E-2</v>
      </c>
      <c r="AA4986" s="67">
        <f t="shared" si="2425"/>
        <v>12.39</v>
      </c>
      <c r="AB4986" s="68">
        <f t="shared" si="2426"/>
        <v>2.6213592233009664E-2</v>
      </c>
      <c r="AC4986" s="69">
        <f t="shared" si="2427"/>
        <v>0.20291262135922328</v>
      </c>
      <c r="AD4986" s="70">
        <f>_xlfn.PERCENTILE.EXC(AC4986:$AC$5675,0.5)</f>
        <v>7.5322483985079902E-2</v>
      </c>
      <c r="AE4986" s="70">
        <f>_xlfn.PERCENTILE.EXC($AC4986:AC$5675,0.35)</f>
        <v>4.7017754720463836E-2</v>
      </c>
      <c r="AF4986" s="71">
        <f t="shared" si="2416"/>
        <v>3.5912620689655089E-2</v>
      </c>
      <c r="AG4986" s="70">
        <f t="shared" si="2417"/>
        <v>-0.12344755374463334</v>
      </c>
      <c r="AH4986" s="70">
        <f t="shared" si="2418"/>
        <v>-0.1444705395771109</v>
      </c>
      <c r="AI4986" s="61" t="str">
        <f t="shared" si="2413"/>
        <v>Short VOL</v>
      </c>
      <c r="AJ4986" s="68" t="str">
        <f t="shared" si="2414"/>
        <v>Short VOL</v>
      </c>
      <c r="AK4986" s="72"/>
      <c r="AL4986" s="73"/>
      <c r="AM4986" s="72"/>
      <c r="AN4986" s="73"/>
      <c r="AO4986" s="74"/>
      <c r="AP4986" s="20"/>
      <c r="AQ4986" s="74"/>
      <c r="AR4986" s="20"/>
      <c r="AS4986" s="74"/>
      <c r="AT4986" s="20"/>
      <c r="AU4986" s="74" t="str">
        <f t="shared" si="2428"/>
        <v>00631L</v>
      </c>
      <c r="AV4986" s="20">
        <f t="shared" si="2411"/>
        <v>1</v>
      </c>
      <c r="AW4986" s="74" t="str">
        <f t="shared" si="2429"/>
        <v>00631L</v>
      </c>
      <c r="AX4986" s="20">
        <f t="shared" si="2430"/>
        <v>1</v>
      </c>
      <c r="AY4986" s="20">
        <f t="shared" si="2412"/>
        <v>1</v>
      </c>
      <c r="AZ4986" s="116">
        <v>39071</v>
      </c>
      <c r="BA4986" s="116"/>
      <c r="BB4986" s="20"/>
      <c r="BC4986" s="20"/>
      <c r="BD4986" s="76"/>
      <c r="BE4986" s="77"/>
      <c r="BF4986" s="77"/>
    </row>
    <row r="4987" spans="1:58" s="23" customFormat="1" ht="15.75" customHeight="1" x14ac:dyDescent="0.4">
      <c r="A4987" s="116">
        <v>39069</v>
      </c>
      <c r="B4987" s="112">
        <v>10.56</v>
      </c>
      <c r="C4987" s="112">
        <v>12.74</v>
      </c>
      <c r="D4987" s="112">
        <v>13.62</v>
      </c>
      <c r="E4987" s="112">
        <v>14.02</v>
      </c>
      <c r="F4987" s="112">
        <v>14.36</v>
      </c>
      <c r="G4987" s="112">
        <v>15.17</v>
      </c>
      <c r="H4987" s="113">
        <v>15.377000000000001</v>
      </c>
      <c r="I4987" s="90">
        <f t="shared" si="2431"/>
        <v>12.649166666666666</v>
      </c>
      <c r="J4987" s="90">
        <f t="shared" si="2432"/>
        <v>13.583333333333332</v>
      </c>
      <c r="K4987" s="114">
        <v>1</v>
      </c>
      <c r="L4987" s="115">
        <v>4.1666666666666664E-2</v>
      </c>
      <c r="M4987" s="11"/>
      <c r="N4987" s="90">
        <v>10.6</v>
      </c>
      <c r="O4987" s="90">
        <v>13.3</v>
      </c>
      <c r="P4987" s="90">
        <v>14.126449001624669</v>
      </c>
      <c r="Q4987" s="90"/>
      <c r="R4987" s="63">
        <f t="shared" si="2420"/>
        <v>16.826449001624667</v>
      </c>
      <c r="S4987" s="64">
        <f t="shared" si="2419"/>
        <v>5.472636815920387E-2</v>
      </c>
      <c r="T4987" s="65"/>
      <c r="U4987" s="65">
        <f t="shared" si="2415"/>
        <v>0.79699248120300747</v>
      </c>
      <c r="V4987" s="65">
        <f t="shared" si="2415"/>
        <v>0.94149633771872754</v>
      </c>
      <c r="W4987" s="65"/>
      <c r="X4987" s="61">
        <f t="shared" ref="X4987:X5050" si="2433">(C4987-B4987)/B4987</f>
        <v>0.20643939393939389</v>
      </c>
      <c r="Y4987" s="66">
        <f t="shared" si="2423"/>
        <v>9.6790299572040023E-2</v>
      </c>
      <c r="Z4987" s="61">
        <f t="shared" si="2424"/>
        <v>7.3852032413202415E-2</v>
      </c>
      <c r="AA4987" s="67">
        <f t="shared" si="2425"/>
        <v>12.649166666666666</v>
      </c>
      <c r="AB4987" s="68">
        <f t="shared" si="2426"/>
        <v>-3.7735849056602972E-3</v>
      </c>
      <c r="AC4987" s="69">
        <f t="shared" si="2427"/>
        <v>0.19331761006289305</v>
      </c>
      <c r="AD4987" s="70">
        <f>_xlfn.PERCENTILE.EXC(AC4987:$AC$5675,0.5)</f>
        <v>7.5249853027630889E-2</v>
      </c>
      <c r="AE4987" s="70">
        <f>_xlfn.PERCENTILE.EXC($AC4987:AC$5675,0.35)</f>
        <v>4.6992242510835586E-2</v>
      </c>
      <c r="AF4987" s="71">
        <f t="shared" si="2416"/>
        <v>3.5899224137930945E-2</v>
      </c>
      <c r="AG4987" s="70">
        <f t="shared" si="2417"/>
        <v>-0.1235235043277253</v>
      </c>
      <c r="AH4987" s="70">
        <f t="shared" si="2418"/>
        <v>-0.14451786250357518</v>
      </c>
      <c r="AI4987" s="61" t="str">
        <f t="shared" si="2413"/>
        <v>Short VOL</v>
      </c>
      <c r="AJ4987" s="68" t="str">
        <f t="shared" si="2414"/>
        <v>Short VOL</v>
      </c>
      <c r="AK4987" s="72"/>
      <c r="AL4987" s="73"/>
      <c r="AM4987" s="72"/>
      <c r="AN4987" s="73"/>
      <c r="AO4987" s="74"/>
      <c r="AP4987" s="20"/>
      <c r="AQ4987" s="74"/>
      <c r="AR4987" s="20"/>
      <c r="AS4987" s="74"/>
      <c r="AT4987" s="20"/>
      <c r="AU4987" s="74" t="str">
        <f t="shared" si="2428"/>
        <v>00631L</v>
      </c>
      <c r="AV4987" s="20">
        <f t="shared" si="2411"/>
        <v>1</v>
      </c>
      <c r="AW4987" s="74" t="str">
        <f t="shared" si="2429"/>
        <v>00631L</v>
      </c>
      <c r="AX4987" s="20">
        <f t="shared" si="2430"/>
        <v>1</v>
      </c>
      <c r="AY4987" s="20">
        <f t="shared" si="2412"/>
        <v>1</v>
      </c>
      <c r="AZ4987" s="116">
        <v>39070</v>
      </c>
      <c r="BA4987" s="116"/>
      <c r="BB4987" s="20"/>
      <c r="BC4987" s="20"/>
      <c r="BD4987" s="76"/>
      <c r="BE4987" s="77"/>
      <c r="BF4987" s="77"/>
    </row>
    <row r="4988" spans="1:58" s="23" customFormat="1" ht="15.75" customHeight="1" x14ac:dyDescent="0.4">
      <c r="A4988" s="116">
        <v>39066</v>
      </c>
      <c r="B4988" s="112">
        <v>10.44</v>
      </c>
      <c r="C4988" s="112">
        <v>12.71</v>
      </c>
      <c r="D4988" s="112">
        <v>13.55</v>
      </c>
      <c r="E4988" s="112">
        <v>14.02</v>
      </c>
      <c r="F4988" s="112">
        <v>14.26</v>
      </c>
      <c r="G4988" s="112">
        <v>15.22</v>
      </c>
      <c r="H4988" s="113">
        <v>15.384</v>
      </c>
      <c r="I4988" s="90">
        <f t="shared" si="2431"/>
        <v>12.520833333333334</v>
      </c>
      <c r="J4988" s="90">
        <f t="shared" si="2432"/>
        <v>13.48</v>
      </c>
      <c r="K4988" s="114">
        <v>2</v>
      </c>
      <c r="L4988" s="115">
        <v>4.1666666666666664E-2</v>
      </c>
      <c r="M4988" s="11"/>
      <c r="N4988" s="90">
        <v>10.050000000000001</v>
      </c>
      <c r="O4988" s="90">
        <v>13.2</v>
      </c>
      <c r="P4988" s="90">
        <v>13.964983271579381</v>
      </c>
      <c r="Q4988" s="90"/>
      <c r="R4988" s="63">
        <f t="shared" si="2420"/>
        <v>17.11498327157938</v>
      </c>
      <c r="S4988" s="64">
        <f t="shared" si="2419"/>
        <v>8.0240722166499568E-3</v>
      </c>
      <c r="T4988" s="65"/>
      <c r="U4988" s="65">
        <f t="shared" si="2415"/>
        <v>0.76136363636363646</v>
      </c>
      <c r="V4988" s="65">
        <f t="shared" si="2415"/>
        <v>0.94522132560400374</v>
      </c>
      <c r="W4988" s="65"/>
      <c r="X4988" s="61">
        <f t="shared" si="2433"/>
        <v>0.21743295019157102</v>
      </c>
      <c r="Y4988" s="66">
        <f t="shared" si="2423"/>
        <v>9.7289586305278231E-2</v>
      </c>
      <c r="Z4988" s="61">
        <f t="shared" si="2424"/>
        <v>7.6605657237936761E-2</v>
      </c>
      <c r="AA4988" s="67">
        <f t="shared" si="2425"/>
        <v>12.520833333333332</v>
      </c>
      <c r="AB4988" s="68">
        <f t="shared" si="2426"/>
        <v>3.8805970149253612E-2</v>
      </c>
      <c r="AC4988" s="69">
        <f t="shared" si="2427"/>
        <v>0.24585406301824192</v>
      </c>
      <c r="AD4988" s="70">
        <f>_xlfn.PERCENTILE.EXC(AC4988:$AC$5675,0.5)</f>
        <v>7.5179751075218959E-2</v>
      </c>
      <c r="AE4988" s="70">
        <f>_xlfn.PERCENTILE.EXC($AC4988:AC$5675,0.35)</f>
        <v>4.6966730301207342E-2</v>
      </c>
      <c r="AF4988" s="71">
        <f t="shared" si="2416"/>
        <v>3.5888918844102828E-2</v>
      </c>
      <c r="AG4988" s="70">
        <f t="shared" si="2417"/>
        <v>-0.12359945491081727</v>
      </c>
      <c r="AH4988" s="70">
        <f t="shared" si="2418"/>
        <v>-0.14456518543003943</v>
      </c>
      <c r="AI4988" s="61" t="str">
        <f t="shared" si="2413"/>
        <v>Short VOL</v>
      </c>
      <c r="AJ4988" s="68" t="str">
        <f t="shared" si="2414"/>
        <v>Short VOL</v>
      </c>
      <c r="AK4988" s="72"/>
      <c r="AL4988" s="73"/>
      <c r="AM4988" s="72"/>
      <c r="AN4988" s="73"/>
      <c r="AO4988" s="74"/>
      <c r="AP4988" s="20"/>
      <c r="AQ4988" s="74"/>
      <c r="AR4988" s="20"/>
      <c r="AS4988" s="74"/>
      <c r="AT4988" s="20"/>
      <c r="AU4988" s="74" t="str">
        <f t="shared" si="2428"/>
        <v>00631L</v>
      </c>
      <c r="AV4988" s="20">
        <f t="shared" si="2411"/>
        <v>1</v>
      </c>
      <c r="AW4988" s="74" t="str">
        <f t="shared" si="2429"/>
        <v>00631L</v>
      </c>
      <c r="AX4988" s="20">
        <f t="shared" si="2430"/>
        <v>1</v>
      </c>
      <c r="AY4988" s="20">
        <f t="shared" si="2412"/>
        <v>1</v>
      </c>
      <c r="AZ4988" s="116">
        <v>39069</v>
      </c>
      <c r="BA4988" s="116"/>
      <c r="BB4988" s="20"/>
      <c r="BC4988" s="20"/>
      <c r="BD4988" s="76"/>
      <c r="BE4988" s="77"/>
      <c r="BF4988" s="77"/>
    </row>
    <row r="4989" spans="1:58" s="23" customFormat="1" ht="15.75" customHeight="1" x14ac:dyDescent="0.4">
      <c r="A4989" s="116">
        <v>39065</v>
      </c>
      <c r="B4989" s="112">
        <v>10.37</v>
      </c>
      <c r="C4989" s="112">
        <v>12.53</v>
      </c>
      <c r="D4989" s="112">
        <v>13.4</v>
      </c>
      <c r="E4989" s="112">
        <v>13.85</v>
      </c>
      <c r="F4989" s="112">
        <v>14.21</v>
      </c>
      <c r="G4989" s="112">
        <v>14.98</v>
      </c>
      <c r="H4989" s="113">
        <v>15.166</v>
      </c>
      <c r="I4989" s="90">
        <f t="shared" si="2431"/>
        <v>12.26</v>
      </c>
      <c r="J4989" s="90">
        <f t="shared" si="2432"/>
        <v>13.29125</v>
      </c>
      <c r="K4989" s="114">
        <v>3</v>
      </c>
      <c r="L4989" s="115">
        <v>4.1666666666666664E-2</v>
      </c>
      <c r="M4989" s="11"/>
      <c r="N4989" s="90">
        <v>9.9700000000000006</v>
      </c>
      <c r="O4989" s="90">
        <v>13.02</v>
      </c>
      <c r="P4989" s="90">
        <v>13.67413993315666</v>
      </c>
      <c r="Q4989" s="90"/>
      <c r="R4989" s="63">
        <f t="shared" si="2420"/>
        <v>16.724139933156657</v>
      </c>
      <c r="S4989" s="64">
        <f t="shared" si="2419"/>
        <v>-2.0628683693516611E-2</v>
      </c>
      <c r="T4989" s="65"/>
      <c r="U4989" s="65">
        <f t="shared" si="2415"/>
        <v>0.76574500768049159</v>
      </c>
      <c r="V4989" s="65">
        <f t="shared" si="2415"/>
        <v>0.95216226129363202</v>
      </c>
      <c r="W4989" s="65"/>
      <c r="X4989" s="61">
        <f t="shared" si="2433"/>
        <v>0.20829315332690457</v>
      </c>
      <c r="Y4989" s="66">
        <f t="shared" si="2423"/>
        <v>9.5018050541516297E-2</v>
      </c>
      <c r="Z4989" s="61">
        <f t="shared" si="2424"/>
        <v>8.4115008156606857E-2</v>
      </c>
      <c r="AA4989" s="67">
        <f t="shared" si="2425"/>
        <v>12.26</v>
      </c>
      <c r="AB4989" s="68">
        <f t="shared" si="2426"/>
        <v>4.0120361083249602E-2</v>
      </c>
      <c r="AC4989" s="69">
        <f t="shared" si="2427"/>
        <v>0.2296890672016047</v>
      </c>
      <c r="AD4989" s="70">
        <f>_xlfn.PERCENTILE.EXC(AC4989:$AC$5675,0.5)</f>
        <v>7.5109649122807015E-2</v>
      </c>
      <c r="AE4989" s="70">
        <f>_xlfn.PERCENTILE.EXC($AC4989:AC$5675,0.35)</f>
        <v>4.6888646521674106E-2</v>
      </c>
      <c r="AF4989" s="71">
        <f t="shared" si="2416"/>
        <v>3.588634169501477E-2</v>
      </c>
      <c r="AG4989" s="70">
        <f t="shared" si="2417"/>
        <v>-0.12367540549390924</v>
      </c>
      <c r="AH4989" s="70">
        <f t="shared" si="2418"/>
        <v>-0.14461250835650372</v>
      </c>
      <c r="AI4989" s="61" t="str">
        <f t="shared" si="2413"/>
        <v>Short VOL</v>
      </c>
      <c r="AJ4989" s="68" t="str">
        <f t="shared" si="2414"/>
        <v>Short VOL</v>
      </c>
      <c r="AK4989" s="72"/>
      <c r="AL4989" s="73"/>
      <c r="AM4989" s="72"/>
      <c r="AN4989" s="73"/>
      <c r="AO4989" s="74"/>
      <c r="AP4989" s="20"/>
      <c r="AQ4989" s="74"/>
      <c r="AR4989" s="20"/>
      <c r="AS4989" s="74"/>
      <c r="AT4989" s="20"/>
      <c r="AU4989" s="74" t="str">
        <f t="shared" si="2428"/>
        <v>00631L</v>
      </c>
      <c r="AV4989" s="20">
        <f t="shared" si="2411"/>
        <v>1</v>
      </c>
      <c r="AW4989" s="74" t="str">
        <f t="shared" si="2429"/>
        <v>00631L</v>
      </c>
      <c r="AX4989" s="20">
        <f t="shared" si="2430"/>
        <v>1</v>
      </c>
      <c r="AY4989" s="20">
        <f t="shared" si="2412"/>
        <v>1</v>
      </c>
      <c r="AZ4989" s="116">
        <v>39066</v>
      </c>
      <c r="BA4989" s="116"/>
      <c r="BB4989" s="20"/>
      <c r="BC4989" s="20"/>
      <c r="BD4989" s="76"/>
      <c r="BE4989" s="77"/>
      <c r="BF4989" s="77"/>
    </row>
    <row r="4990" spans="1:58" s="23" customFormat="1" ht="15.75" customHeight="1" x14ac:dyDescent="0.4">
      <c r="A4990" s="116">
        <v>39064</v>
      </c>
      <c r="B4990" s="112">
        <v>10.54</v>
      </c>
      <c r="C4990" s="112">
        <v>12.43</v>
      </c>
      <c r="D4990" s="112">
        <v>13.37</v>
      </c>
      <c r="E4990" s="112">
        <v>13.89</v>
      </c>
      <c r="F4990" s="112">
        <v>14.1</v>
      </c>
      <c r="G4990" s="112">
        <v>14.74</v>
      </c>
      <c r="H4990" s="113">
        <v>14.968999999999999</v>
      </c>
      <c r="I4990" s="90">
        <f t="shared" si="2431"/>
        <v>12.115</v>
      </c>
      <c r="J4990" s="90">
        <f t="shared" si="2432"/>
        <v>13.213333333333333</v>
      </c>
      <c r="K4990" s="114">
        <v>4</v>
      </c>
      <c r="L4990" s="115">
        <v>4.1666666666666664E-2</v>
      </c>
      <c r="M4990" s="11"/>
      <c r="N4990" s="90">
        <v>10.18</v>
      </c>
      <c r="O4990" s="90">
        <v>13.1</v>
      </c>
      <c r="P4990" s="90">
        <v>13.960942838515072</v>
      </c>
      <c r="Q4990" s="90"/>
      <c r="R4990" s="63">
        <f t="shared" si="2420"/>
        <v>16.880942838515072</v>
      </c>
      <c r="S4990" s="64">
        <f t="shared" si="2419"/>
        <v>-4.413145539906109E-2</v>
      </c>
      <c r="T4990" s="65"/>
      <c r="U4990" s="65">
        <f t="shared" si="2415"/>
        <v>0.77709923664122138</v>
      </c>
      <c r="V4990" s="65">
        <f t="shared" si="2415"/>
        <v>0.93833204186325248</v>
      </c>
      <c r="W4990" s="65"/>
      <c r="X4990" s="61">
        <f t="shared" si="2433"/>
        <v>0.17931688804554086</v>
      </c>
      <c r="Y4990" s="66">
        <f t="shared" si="2423"/>
        <v>7.7681785457163338E-2</v>
      </c>
      <c r="Z4990" s="61">
        <f t="shared" si="2424"/>
        <v>9.0658962718393118E-2</v>
      </c>
      <c r="AA4990" s="67">
        <f t="shared" si="2425"/>
        <v>12.115</v>
      </c>
      <c r="AB4990" s="68">
        <f t="shared" si="2426"/>
        <v>3.5363457760314285E-2</v>
      </c>
      <c r="AC4990" s="69">
        <f t="shared" si="2427"/>
        <v>0.19007858546168965</v>
      </c>
      <c r="AD4990" s="70">
        <f>_xlfn.PERCENTILE.EXC(AC4990:$AC$5675,0.5)</f>
        <v>7.4939103663066525E-2</v>
      </c>
      <c r="AE4990" s="70">
        <f>_xlfn.PERCENTILE.EXC($AC4990:AC$5675,0.35)</f>
        <v>4.677113406471213E-2</v>
      </c>
      <c r="AF4990" s="71">
        <f t="shared" si="2416"/>
        <v>3.5883764545926712E-2</v>
      </c>
      <c r="AG4990" s="70">
        <f t="shared" si="2417"/>
        <v>-0.1237513560770012</v>
      </c>
      <c r="AH4990" s="70">
        <f t="shared" si="2418"/>
        <v>-0.144659831282968</v>
      </c>
      <c r="AI4990" s="61" t="str">
        <f t="shared" si="2413"/>
        <v>Short VOL</v>
      </c>
      <c r="AJ4990" s="68" t="str">
        <f t="shared" si="2414"/>
        <v>Short VOL</v>
      </c>
      <c r="AK4990" s="72"/>
      <c r="AL4990" s="73"/>
      <c r="AM4990" s="72"/>
      <c r="AN4990" s="73"/>
      <c r="AO4990" s="74"/>
      <c r="AP4990" s="20"/>
      <c r="AQ4990" s="74"/>
      <c r="AR4990" s="20"/>
      <c r="AS4990" s="74"/>
      <c r="AT4990" s="20"/>
      <c r="AU4990" s="74" t="str">
        <f t="shared" si="2428"/>
        <v>00631L</v>
      </c>
      <c r="AV4990" s="20">
        <f t="shared" si="2411"/>
        <v>1</v>
      </c>
      <c r="AW4990" s="74" t="str">
        <f t="shared" si="2429"/>
        <v>00631L</v>
      </c>
      <c r="AX4990" s="20">
        <f t="shared" si="2430"/>
        <v>1</v>
      </c>
      <c r="AY4990" s="20">
        <f t="shared" si="2412"/>
        <v>1</v>
      </c>
      <c r="AZ4990" s="116">
        <v>39065</v>
      </c>
      <c r="BA4990" s="116"/>
      <c r="BB4990" s="20"/>
      <c r="BC4990" s="20"/>
      <c r="BD4990" s="76"/>
      <c r="BE4990" s="77"/>
      <c r="BF4990" s="77"/>
    </row>
    <row r="4991" spans="1:58" s="23" customFormat="1" ht="15.75" customHeight="1" x14ac:dyDescent="0.4">
      <c r="A4991" s="116">
        <v>39063</v>
      </c>
      <c r="B4991" s="112">
        <v>11.18</v>
      </c>
      <c r="C4991" s="112">
        <v>12.51</v>
      </c>
      <c r="D4991" s="112">
        <v>13.33</v>
      </c>
      <c r="E4991" s="112">
        <v>14</v>
      </c>
      <c r="F4991" s="112">
        <v>14.1</v>
      </c>
      <c r="G4991" s="112">
        <v>14.77</v>
      </c>
      <c r="H4991" s="113">
        <v>15.013999999999999</v>
      </c>
      <c r="I4991" s="90">
        <f t="shared" si="2431"/>
        <v>12.232916666666666</v>
      </c>
      <c r="J4991" s="90">
        <f t="shared" si="2432"/>
        <v>13.159166666666668</v>
      </c>
      <c r="K4991" s="114">
        <v>5</v>
      </c>
      <c r="L4991" s="115">
        <v>4.1666666666666664E-2</v>
      </c>
      <c r="M4991" s="11"/>
      <c r="N4991" s="90">
        <v>10.65</v>
      </c>
      <c r="O4991" s="90">
        <v>13.26</v>
      </c>
      <c r="P4991" s="90">
        <v>14.045182278379487</v>
      </c>
      <c r="Q4991" s="90"/>
      <c r="R4991" s="63">
        <f t="shared" si="2420"/>
        <v>16.655182278379485</v>
      </c>
      <c r="S4991" s="64">
        <f t="shared" si="2419"/>
        <v>-5.6022408963585894E-3</v>
      </c>
      <c r="T4991" s="65"/>
      <c r="U4991" s="65">
        <f t="shared" si="2415"/>
        <v>0.80316742081447967</v>
      </c>
      <c r="V4991" s="65">
        <f t="shared" si="2415"/>
        <v>0.94409597093031961</v>
      </c>
      <c r="W4991" s="65"/>
      <c r="X4991" s="61">
        <f t="shared" si="2433"/>
        <v>0.1189624329159213</v>
      </c>
      <c r="Y4991" s="66">
        <f t="shared" si="2423"/>
        <v>7.2428571428571384E-2</v>
      </c>
      <c r="Z4991" s="61">
        <f t="shared" si="2424"/>
        <v>7.5717837801015139E-2</v>
      </c>
      <c r="AA4991" s="67">
        <f t="shared" si="2425"/>
        <v>12.232916666666668</v>
      </c>
      <c r="AB4991" s="68">
        <f t="shared" si="2426"/>
        <v>4.976525821596238E-2</v>
      </c>
      <c r="AC4991" s="69">
        <f t="shared" si="2427"/>
        <v>0.14863067292644766</v>
      </c>
      <c r="AD4991" s="70">
        <f>_xlfn.PERCENTILE.EXC(AC4991:$AC$5675,0.5)</f>
        <v>7.4768558203326035E-2</v>
      </c>
      <c r="AE4991" s="70">
        <f>_xlfn.PERCENTILE.EXC($AC4991:AC$5675,0.35)</f>
        <v>4.6653621607750155E-2</v>
      </c>
      <c r="AF4991" s="71">
        <f t="shared" si="2416"/>
        <v>3.5881187396838654E-2</v>
      </c>
      <c r="AG4991" s="70">
        <f t="shared" si="2417"/>
        <v>-0.12382730666009316</v>
      </c>
      <c r="AH4991" s="70">
        <f t="shared" si="2418"/>
        <v>-0.14470715420943225</v>
      </c>
      <c r="AI4991" s="61" t="str">
        <f t="shared" si="2413"/>
        <v>Short VOL</v>
      </c>
      <c r="AJ4991" s="68" t="str">
        <f t="shared" si="2414"/>
        <v>Short VOL</v>
      </c>
      <c r="AK4991" s="72"/>
      <c r="AL4991" s="73"/>
      <c r="AM4991" s="72"/>
      <c r="AN4991" s="73"/>
      <c r="AO4991" s="74"/>
      <c r="AP4991" s="20"/>
      <c r="AQ4991" s="74"/>
      <c r="AR4991" s="20"/>
      <c r="AS4991" s="74"/>
      <c r="AT4991" s="20"/>
      <c r="AU4991" s="74" t="str">
        <f t="shared" si="2428"/>
        <v>00631L</v>
      </c>
      <c r="AV4991" s="20">
        <f t="shared" si="2411"/>
        <v>1</v>
      </c>
      <c r="AW4991" s="74" t="str">
        <f t="shared" si="2429"/>
        <v>00631L</v>
      </c>
      <c r="AX4991" s="20">
        <f t="shared" si="2430"/>
        <v>1</v>
      </c>
      <c r="AY4991" s="20">
        <f t="shared" si="2412"/>
        <v>1</v>
      </c>
      <c r="AZ4991" s="116">
        <v>39064</v>
      </c>
      <c r="BA4991" s="116"/>
      <c r="BB4991" s="20"/>
      <c r="BC4991" s="20"/>
      <c r="BD4991" s="76"/>
      <c r="BE4991" s="77"/>
      <c r="BF4991" s="77"/>
    </row>
    <row r="4992" spans="1:58" s="23" customFormat="1" ht="15.75" customHeight="1" x14ac:dyDescent="0.4">
      <c r="A4992" s="116">
        <v>39062</v>
      </c>
      <c r="B4992" s="112">
        <v>11.43</v>
      </c>
      <c r="C4992" s="112">
        <v>12.6</v>
      </c>
      <c r="D4992" s="112">
        <v>13.32</v>
      </c>
      <c r="E4992" s="112">
        <v>13.65</v>
      </c>
      <c r="F4992" s="112">
        <v>13.94</v>
      </c>
      <c r="G4992" s="112">
        <v>14.71</v>
      </c>
      <c r="H4992" s="113">
        <v>14.954000000000001</v>
      </c>
      <c r="I4992" s="90">
        <f t="shared" si="2431"/>
        <v>12.307499999999999</v>
      </c>
      <c r="J4992" s="90">
        <f t="shared" si="2432"/>
        <v>13.14</v>
      </c>
      <c r="K4992" s="114">
        <v>6</v>
      </c>
      <c r="L4992" s="115">
        <v>4.1666666666666664E-2</v>
      </c>
      <c r="M4992" s="11"/>
      <c r="N4992" s="90">
        <v>10.71</v>
      </c>
      <c r="O4992" s="90">
        <v>13.39</v>
      </c>
      <c r="P4992" s="90">
        <v>14.027151740040452</v>
      </c>
      <c r="Q4992" s="90"/>
      <c r="R4992" s="63">
        <f t="shared" si="2420"/>
        <v>16.707151740040452</v>
      </c>
      <c r="S4992" s="64">
        <f t="shared" si="2419"/>
        <v>-0.11267605633802812</v>
      </c>
      <c r="T4992" s="65"/>
      <c r="U4992" s="65">
        <f t="shared" si="2415"/>
        <v>0.79985063480209118</v>
      </c>
      <c r="V4992" s="65">
        <f t="shared" si="2415"/>
        <v>0.95457725475217436</v>
      </c>
      <c r="W4992" s="65"/>
      <c r="X4992" s="61">
        <f t="shared" si="2433"/>
        <v>0.10236220472440945</v>
      </c>
      <c r="Y4992" s="66">
        <f t="shared" si="2423"/>
        <v>9.5531135531135555E-2</v>
      </c>
      <c r="Z4992" s="61">
        <f t="shared" si="2424"/>
        <v>6.7641681901279824E-2</v>
      </c>
      <c r="AA4992" s="67">
        <f t="shared" si="2425"/>
        <v>12.307499999999999</v>
      </c>
      <c r="AB4992" s="68">
        <f t="shared" si="2426"/>
        <v>6.7226890756302407E-2</v>
      </c>
      <c r="AC4992" s="69">
        <f t="shared" si="2427"/>
        <v>0.14915966386554605</v>
      </c>
      <c r="AD4992" s="70">
        <f>_xlfn.PERCENTILE.EXC(AC4992:$AC$5675,0.5)</f>
        <v>7.4625736359697104E-2</v>
      </c>
      <c r="AE4992" s="70">
        <f>_xlfn.PERCENTILE.EXC($AC4992:AC$5675,0.35)</f>
        <v>4.6616711171085748E-2</v>
      </c>
      <c r="AF4992" s="71">
        <f t="shared" si="2416"/>
        <v>3.5802575140536544E-2</v>
      </c>
      <c r="AG4992" s="70">
        <f t="shared" si="2417"/>
        <v>-0.12390325724318513</v>
      </c>
      <c r="AH4992" s="70">
        <f t="shared" si="2418"/>
        <v>-0.14475447713589654</v>
      </c>
      <c r="AI4992" s="61" t="str">
        <f t="shared" si="2413"/>
        <v>Short VOL</v>
      </c>
      <c r="AJ4992" s="68" t="str">
        <f t="shared" si="2414"/>
        <v>Short VOL</v>
      </c>
      <c r="AK4992" s="72"/>
      <c r="AL4992" s="73"/>
      <c r="AM4992" s="72"/>
      <c r="AN4992" s="73"/>
      <c r="AO4992" s="74"/>
      <c r="AP4992" s="20"/>
      <c r="AQ4992" s="74"/>
      <c r="AR4992" s="20"/>
      <c r="AS4992" s="74"/>
      <c r="AT4992" s="20"/>
      <c r="AU4992" s="74" t="str">
        <f t="shared" si="2428"/>
        <v>00631L</v>
      </c>
      <c r="AV4992" s="20">
        <f t="shared" si="2411"/>
        <v>1</v>
      </c>
      <c r="AW4992" s="74" t="str">
        <f t="shared" si="2429"/>
        <v>00631L</v>
      </c>
      <c r="AX4992" s="20">
        <f t="shared" si="2430"/>
        <v>1</v>
      </c>
      <c r="AY4992" s="20">
        <f t="shared" si="2412"/>
        <v>1</v>
      </c>
      <c r="AZ4992" s="116">
        <v>39063</v>
      </c>
      <c r="BA4992" s="116"/>
      <c r="BB4992" s="20"/>
      <c r="BC4992" s="20"/>
      <c r="BD4992" s="76"/>
      <c r="BE4992" s="77"/>
      <c r="BF4992" s="77"/>
    </row>
    <row r="4993" spans="1:58" s="23" customFormat="1" ht="15.75" customHeight="1" x14ac:dyDescent="0.4">
      <c r="A4993" s="116">
        <v>39059</v>
      </c>
      <c r="B4993" s="112">
        <v>11.98</v>
      </c>
      <c r="C4993" s="112">
        <v>12.81</v>
      </c>
      <c r="D4993" s="112">
        <v>13.32</v>
      </c>
      <c r="E4993" s="112">
        <v>13.73</v>
      </c>
      <c r="F4993" s="112">
        <v>14.13</v>
      </c>
      <c r="G4993" s="112">
        <v>14.76</v>
      </c>
      <c r="H4993" s="113">
        <v>15.007</v>
      </c>
      <c r="I4993" s="90">
        <f t="shared" si="2431"/>
        <v>12.567916666666667</v>
      </c>
      <c r="J4993" s="90">
        <f t="shared" si="2432"/>
        <v>13.171250000000001</v>
      </c>
      <c r="K4993" s="114">
        <v>7</v>
      </c>
      <c r="L4993" s="115">
        <v>4.1666666666666664E-2</v>
      </c>
      <c r="M4993" s="11"/>
      <c r="N4993" s="90">
        <v>12.07</v>
      </c>
      <c r="O4993" s="90">
        <v>13.49</v>
      </c>
      <c r="P4993" s="90">
        <v>14.140849457210214</v>
      </c>
      <c r="Q4993" s="90"/>
      <c r="R4993" s="63">
        <f t="shared" si="2420"/>
        <v>15.560849457210214</v>
      </c>
      <c r="S4993" s="64">
        <f t="shared" si="2419"/>
        <v>-4.7355958958168874E-2</v>
      </c>
      <c r="T4993" s="65"/>
      <c r="U4993" s="65">
        <f t="shared" si="2415"/>
        <v>0.89473684210526316</v>
      </c>
      <c r="V4993" s="65">
        <f t="shared" si="2415"/>
        <v>0.95397380764290962</v>
      </c>
      <c r="W4993" s="65"/>
      <c r="X4993" s="61">
        <f t="shared" si="2433"/>
        <v>6.9282136894824708E-2</v>
      </c>
      <c r="Y4993" s="66">
        <f t="shared" si="2423"/>
        <v>9.3008011653313849E-2</v>
      </c>
      <c r="Z4993" s="61">
        <f t="shared" si="2424"/>
        <v>4.8005834963365725E-2</v>
      </c>
      <c r="AA4993" s="67">
        <f t="shared" si="2425"/>
        <v>12.567916666666667</v>
      </c>
      <c r="AB4993" s="68">
        <f t="shared" si="2426"/>
        <v>-7.4565037282518518E-3</v>
      </c>
      <c r="AC4993" s="69">
        <f t="shared" si="2427"/>
        <v>4.1252416459541572E-2</v>
      </c>
      <c r="AD4993" s="70">
        <f>_xlfn.PERCENTILE.EXC(AC4993:$AC$5675,0.5)</f>
        <v>7.4482914516068185E-2</v>
      </c>
      <c r="AE4993" s="70">
        <f>_xlfn.PERCENTILE.EXC($AC4993:AC$5675,0.35)</f>
        <v>4.6612041542540374E-2</v>
      </c>
      <c r="AF4993" s="71">
        <f t="shared" si="2416"/>
        <v>3.5693548841348809E-2</v>
      </c>
      <c r="AG4993" s="70">
        <f t="shared" si="2417"/>
        <v>-0.1239792078262771</v>
      </c>
      <c r="AH4993" s="70">
        <f t="shared" si="2418"/>
        <v>-0.14480180006236082</v>
      </c>
      <c r="AI4993" s="61" t="str">
        <f t="shared" si="2413"/>
        <v>Safety</v>
      </c>
      <c r="AJ4993" s="68" t="str">
        <f t="shared" si="2414"/>
        <v>Short VOL</v>
      </c>
      <c r="AK4993" s="72"/>
      <c r="AL4993" s="73"/>
      <c r="AM4993" s="72"/>
      <c r="AN4993" s="73"/>
      <c r="AO4993" s="74"/>
      <c r="AP4993" s="20"/>
      <c r="AQ4993" s="74"/>
      <c r="AR4993" s="20"/>
      <c r="AS4993" s="74"/>
      <c r="AT4993" s="20"/>
      <c r="AU4993" s="74" t="str">
        <f t="shared" si="2428"/>
        <v>00631L</v>
      </c>
      <c r="AV4993" s="20">
        <f t="shared" si="2411"/>
        <v>1</v>
      </c>
      <c r="AW4993" s="74" t="str">
        <f t="shared" si="2429"/>
        <v>00635U</v>
      </c>
      <c r="AX4993" s="20">
        <f t="shared" si="2430"/>
        <v>0</v>
      </c>
      <c r="AY4993" s="20">
        <f t="shared" si="2412"/>
        <v>1</v>
      </c>
      <c r="AZ4993" s="116">
        <v>39062</v>
      </c>
      <c r="BA4993" s="116"/>
      <c r="BB4993" s="20"/>
      <c r="BC4993" s="20"/>
      <c r="BD4993" s="76"/>
      <c r="BE4993" s="77"/>
      <c r="BF4993" s="77"/>
    </row>
    <row r="4994" spans="1:58" s="23" customFormat="1" ht="15.75" customHeight="1" x14ac:dyDescent="0.4">
      <c r="A4994" s="116">
        <v>39058</v>
      </c>
      <c r="B4994" s="112">
        <v>12</v>
      </c>
      <c r="C4994" s="112">
        <v>12.77</v>
      </c>
      <c r="D4994" s="112">
        <v>13.54</v>
      </c>
      <c r="E4994" s="112">
        <v>13.82</v>
      </c>
      <c r="F4994" s="112">
        <v>14.25</v>
      </c>
      <c r="G4994" s="112">
        <v>14.86</v>
      </c>
      <c r="H4994" s="113">
        <v>15.122</v>
      </c>
      <c r="I4994" s="90">
        <f t="shared" si="2431"/>
        <v>12.513333333333334</v>
      </c>
      <c r="J4994" s="90">
        <f t="shared" si="2432"/>
        <v>13.283333333333333</v>
      </c>
      <c r="K4994" s="114">
        <v>8</v>
      </c>
      <c r="L4994" s="115">
        <v>4.1666666666666664E-2</v>
      </c>
      <c r="M4994" s="11"/>
      <c r="N4994" s="90">
        <v>12.67</v>
      </c>
      <c r="O4994" s="90">
        <v>13.75</v>
      </c>
      <c r="P4994" s="90">
        <v>14.309104719193069</v>
      </c>
      <c r="Q4994" s="90"/>
      <c r="R4994" s="63">
        <f t="shared" si="2420"/>
        <v>15.389104719193069</v>
      </c>
      <c r="S4994" s="64">
        <f t="shared" si="2419"/>
        <v>0.11827007943512796</v>
      </c>
      <c r="T4994" s="65"/>
      <c r="U4994" s="65">
        <f t="shared" si="2415"/>
        <v>0.92145454545454542</v>
      </c>
      <c r="V4994" s="65">
        <f t="shared" si="2415"/>
        <v>0.96092664564519314</v>
      </c>
      <c r="W4994" s="65"/>
      <c r="X4994" s="61">
        <f t="shared" si="2433"/>
        <v>6.4166666666666636E-2</v>
      </c>
      <c r="Y4994" s="66">
        <f t="shared" si="2423"/>
        <v>9.4211287988422543E-2</v>
      </c>
      <c r="Z4994" s="61">
        <f t="shared" si="2424"/>
        <v>6.1534363345764481E-2</v>
      </c>
      <c r="AA4994" s="67">
        <f t="shared" si="2425"/>
        <v>12.513333333333334</v>
      </c>
      <c r="AB4994" s="68">
        <f t="shared" si="2426"/>
        <v>-5.2880820836621933E-2</v>
      </c>
      <c r="AC4994" s="69">
        <f t="shared" si="2427"/>
        <v>-1.2365167061299628E-2</v>
      </c>
      <c r="AD4994" s="70">
        <f>_xlfn.PERCENTILE.EXC(AC4994:$AC$5675,0.5)</f>
        <v>7.4625736359697104E-2</v>
      </c>
      <c r="AE4994" s="70">
        <f>_xlfn.PERCENTILE.EXC($AC4994:AC$5675,0.35)</f>
        <v>4.6636834113898441E-2</v>
      </c>
      <c r="AF4994" s="71">
        <f t="shared" si="2416"/>
        <v>3.558452254216108E-2</v>
      </c>
      <c r="AG4994" s="70">
        <f t="shared" si="2417"/>
        <v>-0.12405515840936907</v>
      </c>
      <c r="AH4994" s="70">
        <f t="shared" si="2418"/>
        <v>-0.14484912298882507</v>
      </c>
      <c r="AI4994" s="61" t="str">
        <f t="shared" si="2413"/>
        <v>Safety</v>
      </c>
      <c r="AJ4994" s="68" t="str">
        <f t="shared" si="2414"/>
        <v>Safety</v>
      </c>
      <c r="AK4994" s="72"/>
      <c r="AL4994" s="73"/>
      <c r="AM4994" s="72"/>
      <c r="AN4994" s="73"/>
      <c r="AO4994" s="74"/>
      <c r="AP4994" s="20"/>
      <c r="AQ4994" s="74"/>
      <c r="AR4994" s="20"/>
      <c r="AS4994" s="74"/>
      <c r="AT4994" s="20"/>
      <c r="AU4994" s="74" t="str">
        <f t="shared" si="2428"/>
        <v>00635U</v>
      </c>
      <c r="AV4994" s="20">
        <f t="shared" si="2411"/>
        <v>0</v>
      </c>
      <c r="AW4994" s="74" t="str">
        <f t="shared" si="2429"/>
        <v>00635U</v>
      </c>
      <c r="AX4994" s="20">
        <f t="shared" si="2430"/>
        <v>0</v>
      </c>
      <c r="AY4994" s="20">
        <f t="shared" si="2412"/>
        <v>1</v>
      </c>
      <c r="AZ4994" s="116">
        <v>39059</v>
      </c>
      <c r="BA4994" s="116"/>
      <c r="BB4994" s="20"/>
      <c r="BC4994" s="20"/>
      <c r="BD4994" s="76"/>
      <c r="BE4994" s="77"/>
      <c r="BF4994" s="77"/>
    </row>
    <row r="4995" spans="1:58" s="23" customFormat="1" ht="15.75" customHeight="1" x14ac:dyDescent="0.4">
      <c r="A4995" s="116">
        <v>39057</v>
      </c>
      <c r="B4995" s="112">
        <v>11.55</v>
      </c>
      <c r="C4995" s="112">
        <v>12.69</v>
      </c>
      <c r="D4995" s="112">
        <v>13.26</v>
      </c>
      <c r="E4995" s="112">
        <v>13.68</v>
      </c>
      <c r="F4995" s="112">
        <v>14.21</v>
      </c>
      <c r="G4995" s="112">
        <v>14.79</v>
      </c>
      <c r="H4995" s="113">
        <v>15.063000000000001</v>
      </c>
      <c r="I4995" s="90">
        <f t="shared" si="2431"/>
        <v>12.262499999999999</v>
      </c>
      <c r="J4995" s="90">
        <f t="shared" si="2432"/>
        <v>13.046250000000001</v>
      </c>
      <c r="K4995" s="114">
        <v>9</v>
      </c>
      <c r="L4995" s="115">
        <v>4.1666666666666664E-2</v>
      </c>
      <c r="M4995" s="11"/>
      <c r="N4995" s="90">
        <v>11.33</v>
      </c>
      <c r="O4995" s="90">
        <v>12.79</v>
      </c>
      <c r="P4995" s="90">
        <v>13.670997948780844</v>
      </c>
      <c r="Q4995" s="90"/>
      <c r="R4995" s="63">
        <f t="shared" si="2420"/>
        <v>15.130997948780843</v>
      </c>
      <c r="S4995" s="64">
        <f t="shared" si="2419"/>
        <v>5.323868677905989E-3</v>
      </c>
      <c r="T4995" s="65"/>
      <c r="U4995" s="65">
        <f t="shared" si="2415"/>
        <v>0.88584831899921823</v>
      </c>
      <c r="V4995" s="65">
        <f t="shared" si="2415"/>
        <v>0.93555715887885049</v>
      </c>
      <c r="W4995" s="65"/>
      <c r="X4995" s="61">
        <f t="shared" si="2433"/>
        <v>9.8701298701298595E-2</v>
      </c>
      <c r="Y4995" s="66">
        <f t="shared" si="2423"/>
        <v>0.10109649122807024</v>
      </c>
      <c r="Z4995" s="61">
        <f t="shared" si="2424"/>
        <v>6.3914373088685125E-2</v>
      </c>
      <c r="AA4995" s="67">
        <f t="shared" si="2425"/>
        <v>12.262499999999999</v>
      </c>
      <c r="AB4995" s="68">
        <f t="shared" si="2426"/>
        <v>1.9417475728155397E-2</v>
      </c>
      <c r="AC4995" s="69">
        <f t="shared" si="2427"/>
        <v>8.2303618711385626E-2</v>
      </c>
      <c r="AD4995" s="70">
        <f>_xlfn.PERCENTILE.EXC(AC4995:$AC$5675,0.5)</f>
        <v>7.4768558203326035E-2</v>
      </c>
      <c r="AE4995" s="70">
        <f>_xlfn.PERCENTILE.EXC($AC4995:AC$5675,0.35)</f>
        <v>4.6855071533970685E-2</v>
      </c>
      <c r="AF4995" s="71">
        <f t="shared" si="2416"/>
        <v>3.5864875882929539E-2</v>
      </c>
      <c r="AG4995" s="70">
        <f t="shared" si="2417"/>
        <v>-0.12413110899246102</v>
      </c>
      <c r="AH4995" s="70">
        <f t="shared" si="2418"/>
        <v>-0.14489644591528936</v>
      </c>
      <c r="AI4995" s="61" t="str">
        <f t="shared" si="2413"/>
        <v>Short VOL</v>
      </c>
      <c r="AJ4995" s="68" t="str">
        <f t="shared" si="2414"/>
        <v>Short VOL</v>
      </c>
      <c r="AK4995" s="72"/>
      <c r="AL4995" s="73"/>
      <c r="AM4995" s="72"/>
      <c r="AN4995" s="73"/>
      <c r="AO4995" s="74"/>
      <c r="AP4995" s="20"/>
      <c r="AQ4995" s="74"/>
      <c r="AR4995" s="20"/>
      <c r="AS4995" s="74"/>
      <c r="AT4995" s="20"/>
      <c r="AU4995" s="74" t="str">
        <f t="shared" si="2428"/>
        <v>00631L</v>
      </c>
      <c r="AV4995" s="20">
        <f t="shared" ref="AV4995:AV5058" si="2434">IF(AU4995="00631L",1,0)</f>
        <v>1</v>
      </c>
      <c r="AW4995" s="74" t="str">
        <f t="shared" si="2429"/>
        <v>00631L</v>
      </c>
      <c r="AX4995" s="20">
        <f t="shared" si="2430"/>
        <v>1</v>
      </c>
      <c r="AY4995" s="20">
        <f t="shared" ref="AY4995:AY5058" si="2435">IF(AP4995=1,0,1)</f>
        <v>1</v>
      </c>
      <c r="AZ4995" s="116">
        <v>39058</v>
      </c>
      <c r="BA4995" s="116"/>
      <c r="BB4995" s="20"/>
      <c r="BC4995" s="20"/>
      <c r="BD4995" s="76"/>
      <c r="BE4995" s="77"/>
      <c r="BF4995" s="77"/>
    </row>
    <row r="4996" spans="1:58" s="23" customFormat="1" ht="15.75" customHeight="1" x14ac:dyDescent="0.4">
      <c r="A4996" s="116">
        <v>39056</v>
      </c>
      <c r="B4996" s="112">
        <v>11.52</v>
      </c>
      <c r="C4996" s="112">
        <v>12.55</v>
      </c>
      <c r="D4996" s="112">
        <v>13.24</v>
      </c>
      <c r="E4996" s="112">
        <v>13.67</v>
      </c>
      <c r="F4996" s="112">
        <v>14.26</v>
      </c>
      <c r="G4996" s="112">
        <v>14.97</v>
      </c>
      <c r="H4996" s="113">
        <v>15.177</v>
      </c>
      <c r="I4996" s="90">
        <f t="shared" si="2431"/>
        <v>12.120833333333334</v>
      </c>
      <c r="J4996" s="90">
        <f t="shared" si="2432"/>
        <v>12.952500000000001</v>
      </c>
      <c r="K4996" s="114">
        <v>10</v>
      </c>
      <c r="L4996" s="115">
        <v>4.1666666666666664E-2</v>
      </c>
      <c r="M4996" s="11"/>
      <c r="N4996" s="90">
        <v>11.27</v>
      </c>
      <c r="O4996" s="90">
        <v>12.68</v>
      </c>
      <c r="P4996" s="90">
        <v>13.5982659417474</v>
      </c>
      <c r="Q4996" s="90"/>
      <c r="R4996" s="63">
        <f t="shared" si="2420"/>
        <v>15.0082659417474</v>
      </c>
      <c r="S4996" s="64">
        <f t="shared" si="2419"/>
        <v>3.5618878005342072E-3</v>
      </c>
      <c r="T4996" s="65"/>
      <c r="U4996" s="65">
        <f t="shared" si="2415"/>
        <v>0.88880126182965302</v>
      </c>
      <c r="V4996" s="65">
        <f t="shared" si="2415"/>
        <v>0.9324718353295125</v>
      </c>
      <c r="W4996" s="65"/>
      <c r="X4996" s="61">
        <f t="shared" si="2433"/>
        <v>8.9409722222222321E-2</v>
      </c>
      <c r="Y4996" s="66">
        <f t="shared" si="2423"/>
        <v>0.11024140453547913</v>
      </c>
      <c r="Z4996" s="61">
        <f t="shared" si="2424"/>
        <v>6.8614644207631512E-2</v>
      </c>
      <c r="AA4996" s="67">
        <f t="shared" si="2425"/>
        <v>12.120833333333334</v>
      </c>
      <c r="AB4996" s="68">
        <f t="shared" si="2426"/>
        <v>2.2182786157941437E-2</v>
      </c>
      <c r="AC4996" s="69">
        <f t="shared" si="2427"/>
        <v>7.5495415557527423E-2</v>
      </c>
      <c r="AD4996" s="70">
        <f>_xlfn.PERCENTILE.EXC(AC4996:$AC$5675,0.5)</f>
        <v>7.4625736359697104E-2</v>
      </c>
      <c r="AE4996" s="70">
        <f>_xlfn.PERCENTILE.EXC($AC4996:AC$5675,0.35)</f>
        <v>4.673755907700871E-2</v>
      </c>
      <c r="AF4996" s="71">
        <f t="shared" si="2416"/>
        <v>3.5755849583741804E-2</v>
      </c>
      <c r="AG4996" s="70">
        <f t="shared" si="2417"/>
        <v>-0.12420705957555299</v>
      </c>
      <c r="AH4996" s="70">
        <f t="shared" si="2418"/>
        <v>-0.14494376884175361</v>
      </c>
      <c r="AI4996" s="61" t="str">
        <f t="shared" si="2413"/>
        <v>Short VOL</v>
      </c>
      <c r="AJ4996" s="68" t="str">
        <f t="shared" si="2414"/>
        <v>Short VOL</v>
      </c>
      <c r="AK4996" s="72"/>
      <c r="AL4996" s="73"/>
      <c r="AM4996" s="72"/>
      <c r="AN4996" s="73"/>
      <c r="AO4996" s="74"/>
      <c r="AP4996" s="20"/>
      <c r="AQ4996" s="74"/>
      <c r="AR4996" s="20"/>
      <c r="AS4996" s="74"/>
      <c r="AT4996" s="20"/>
      <c r="AU4996" s="74" t="str">
        <f t="shared" si="2428"/>
        <v>00631L</v>
      </c>
      <c r="AV4996" s="20">
        <f t="shared" si="2434"/>
        <v>1</v>
      </c>
      <c r="AW4996" s="74" t="str">
        <f t="shared" si="2429"/>
        <v>00631L</v>
      </c>
      <c r="AX4996" s="20">
        <f t="shared" si="2430"/>
        <v>1</v>
      </c>
      <c r="AY4996" s="20">
        <f t="shared" si="2435"/>
        <v>1</v>
      </c>
      <c r="AZ4996" s="116">
        <v>39057</v>
      </c>
      <c r="BA4996" s="116"/>
      <c r="BB4996" s="20"/>
      <c r="BC4996" s="20"/>
      <c r="BD4996" s="76"/>
      <c r="BE4996" s="77"/>
      <c r="BF4996" s="77"/>
    </row>
    <row r="4997" spans="1:58" s="23" customFormat="1" ht="15.75" customHeight="1" x14ac:dyDescent="0.4">
      <c r="A4997" s="116">
        <v>39055</v>
      </c>
      <c r="B4997" s="112">
        <v>11.49</v>
      </c>
      <c r="C4997" s="112">
        <v>12.5</v>
      </c>
      <c r="D4997" s="112">
        <v>13.22</v>
      </c>
      <c r="E4997" s="112">
        <v>13.81</v>
      </c>
      <c r="F4997" s="112">
        <v>14.37</v>
      </c>
      <c r="G4997" s="112">
        <v>15.09</v>
      </c>
      <c r="H4997" s="113">
        <v>15.243</v>
      </c>
      <c r="I4997" s="90">
        <f t="shared" si="2431"/>
        <v>12.037083333333333</v>
      </c>
      <c r="J4997" s="90">
        <f t="shared" si="2432"/>
        <v>12.89</v>
      </c>
      <c r="K4997" s="114">
        <v>11</v>
      </c>
      <c r="L4997" s="115">
        <v>4.1666666666666664E-2</v>
      </c>
      <c r="M4997" s="11"/>
      <c r="N4997" s="90">
        <v>11.23</v>
      </c>
      <c r="O4997" s="90">
        <v>12.62</v>
      </c>
      <c r="P4997" s="90">
        <v>13.584593939950048</v>
      </c>
      <c r="Q4997" s="90"/>
      <c r="R4997" s="63">
        <f t="shared" si="2420"/>
        <v>14.974593939950047</v>
      </c>
      <c r="S4997" s="64">
        <f t="shared" si="2419"/>
        <v>-3.6878216123499119E-2</v>
      </c>
      <c r="T4997" s="65"/>
      <c r="U4997" s="65">
        <f t="shared" si="2415"/>
        <v>0.88985736925515069</v>
      </c>
      <c r="V4997" s="65">
        <f t="shared" si="2415"/>
        <v>0.92899353898879988</v>
      </c>
      <c r="W4997" s="65"/>
      <c r="X4997" s="61">
        <f t="shared" si="2433"/>
        <v>8.7902523933855503E-2</v>
      </c>
      <c r="Y4997" s="66">
        <f t="shared" si="2423"/>
        <v>0.10376538740043445</v>
      </c>
      <c r="Z4997" s="61">
        <f t="shared" si="2424"/>
        <v>7.0857419779154746E-2</v>
      </c>
      <c r="AA4997" s="67">
        <f t="shared" si="2425"/>
        <v>12.037083333333335</v>
      </c>
      <c r="AB4997" s="68">
        <f t="shared" si="2426"/>
        <v>2.3152270703472821E-2</v>
      </c>
      <c r="AC4997" s="69">
        <f t="shared" si="2427"/>
        <v>7.1868506975363733E-2</v>
      </c>
      <c r="AD4997" s="70">
        <f>_xlfn.PERCENTILE.EXC(AC4997:$AC$5675,0.5)</f>
        <v>7.4482914516068185E-2</v>
      </c>
      <c r="AE4997" s="70">
        <f>_xlfn.PERCENTILE.EXC($AC4997:AC$5675,0.35)</f>
        <v>4.6620046620046734E-2</v>
      </c>
      <c r="AF4997" s="71">
        <f t="shared" si="2416"/>
        <v>3.5646823284554069E-2</v>
      </c>
      <c r="AG4997" s="70">
        <f t="shared" si="2417"/>
        <v>-0.12428301015864496</v>
      </c>
      <c r="AH4997" s="70">
        <f t="shared" si="2418"/>
        <v>-0.14499109176821789</v>
      </c>
      <c r="AI4997" s="61" t="str">
        <f t="shared" ref="AI4997:AI5060" si="2436">IF(AC4997&gt;AD4997,"Short VOL","Safety")</f>
        <v>Safety</v>
      </c>
      <c r="AJ4997" s="68" t="str">
        <f t="shared" ref="AJ4997:AJ5060" si="2437">IF(AC4997&gt;AF4997,"Short VOL","Safety")</f>
        <v>Short VOL</v>
      </c>
      <c r="AK4997" s="72"/>
      <c r="AL4997" s="73"/>
      <c r="AM4997" s="72"/>
      <c r="AN4997" s="73"/>
      <c r="AO4997" s="74"/>
      <c r="AP4997" s="20"/>
      <c r="AQ4997" s="74"/>
      <c r="AR4997" s="20"/>
      <c r="AS4997" s="74"/>
      <c r="AT4997" s="20"/>
      <c r="AU4997" s="74" t="str">
        <f t="shared" si="2428"/>
        <v>00631L</v>
      </c>
      <c r="AV4997" s="20">
        <f t="shared" si="2434"/>
        <v>1</v>
      </c>
      <c r="AW4997" s="74" t="str">
        <f t="shared" si="2429"/>
        <v>00631L</v>
      </c>
      <c r="AX4997" s="20">
        <f t="shared" si="2430"/>
        <v>1</v>
      </c>
      <c r="AY4997" s="20">
        <f t="shared" si="2435"/>
        <v>1</v>
      </c>
      <c r="AZ4997" s="116">
        <v>39056</v>
      </c>
      <c r="BA4997" s="116"/>
      <c r="BB4997" s="20"/>
      <c r="BC4997" s="20"/>
      <c r="BD4997" s="76"/>
      <c r="BE4997" s="77"/>
      <c r="BF4997" s="77"/>
    </row>
    <row r="4998" spans="1:58" s="23" customFormat="1" ht="15.75" customHeight="1" x14ac:dyDescent="0.4">
      <c r="A4998" s="116">
        <v>39052</v>
      </c>
      <c r="B4998" s="112">
        <v>11.65</v>
      </c>
      <c r="C4998" s="112">
        <v>12.74</v>
      </c>
      <c r="D4998" s="112">
        <v>13.5</v>
      </c>
      <c r="E4998" s="112">
        <v>13.95</v>
      </c>
      <c r="F4998" s="112">
        <v>14.49</v>
      </c>
      <c r="G4998" s="112">
        <v>15.18</v>
      </c>
      <c r="H4998" s="113">
        <v>15.319000000000001</v>
      </c>
      <c r="I4998" s="90">
        <f t="shared" si="2431"/>
        <v>12.195</v>
      </c>
      <c r="J4998" s="90">
        <f t="shared" si="2432"/>
        <v>13.120000000000001</v>
      </c>
      <c r="K4998" s="114">
        <v>12</v>
      </c>
      <c r="L4998" s="115">
        <v>4.1666666666666664E-2</v>
      </c>
      <c r="M4998" s="11"/>
      <c r="N4998" s="90">
        <v>11.66</v>
      </c>
      <c r="O4998" s="90">
        <v>12.92</v>
      </c>
      <c r="P4998" s="90">
        <v>13.829587552820859</v>
      </c>
      <c r="Q4998" s="90"/>
      <c r="R4998" s="63">
        <f t="shared" si="2420"/>
        <v>15.089587552820859</v>
      </c>
      <c r="S4998" s="64">
        <f t="shared" si="2419"/>
        <v>6.8744271310724109E-2</v>
      </c>
      <c r="T4998" s="65"/>
      <c r="U4998" s="65">
        <f t="shared" si="2415"/>
        <v>0.9024767801857585</v>
      </c>
      <c r="V4998" s="65">
        <f t="shared" si="2415"/>
        <v>0.93422887346807904</v>
      </c>
      <c r="W4998" s="65"/>
      <c r="X4998" s="61">
        <f t="shared" si="2433"/>
        <v>9.3562231759656639E-2</v>
      </c>
      <c r="Y4998" s="66">
        <f t="shared" si="2423"/>
        <v>9.8136200716845992E-2</v>
      </c>
      <c r="Z4998" s="61">
        <f t="shared" si="2424"/>
        <v>7.5850758507585131E-2</v>
      </c>
      <c r="AA4998" s="67">
        <f t="shared" si="2425"/>
        <v>12.195</v>
      </c>
      <c r="AB4998" s="68">
        <f t="shared" si="2426"/>
        <v>-8.5763293310461288E-4</v>
      </c>
      <c r="AC4998" s="69">
        <f t="shared" si="2427"/>
        <v>4.5883361921097779E-2</v>
      </c>
      <c r="AD4998" s="70">
        <f>_xlfn.PERCENTILE.EXC(AC4998:$AC$5675,0.5)</f>
        <v>7.4625736359697104E-2</v>
      </c>
      <c r="AE4998" s="70">
        <f>_xlfn.PERCENTILE.EXC($AC4998:AC$5675,0.35)</f>
        <v>4.661537699150136E-2</v>
      </c>
      <c r="AF4998" s="71">
        <f t="shared" si="2416"/>
        <v>3.5537796985366334E-2</v>
      </c>
      <c r="AG4998" s="70">
        <f t="shared" si="2417"/>
        <v>-0.12435896074173693</v>
      </c>
      <c r="AH4998" s="70">
        <f t="shared" si="2418"/>
        <v>-0.14503841469468218</v>
      </c>
      <c r="AI4998" s="61" t="str">
        <f t="shared" si="2436"/>
        <v>Safety</v>
      </c>
      <c r="AJ4998" s="68" t="str">
        <f t="shared" si="2437"/>
        <v>Short VOL</v>
      </c>
      <c r="AK4998" s="72"/>
      <c r="AL4998" s="73"/>
      <c r="AM4998" s="72"/>
      <c r="AN4998" s="73"/>
      <c r="AO4998" s="74"/>
      <c r="AP4998" s="20"/>
      <c r="AQ4998" s="74"/>
      <c r="AR4998" s="20"/>
      <c r="AS4998" s="74"/>
      <c r="AT4998" s="20"/>
      <c r="AU4998" s="74" t="str">
        <f t="shared" si="2428"/>
        <v>00631L</v>
      </c>
      <c r="AV4998" s="20">
        <f t="shared" si="2434"/>
        <v>1</v>
      </c>
      <c r="AW4998" s="74" t="str">
        <f t="shared" si="2429"/>
        <v>00635U</v>
      </c>
      <c r="AX4998" s="20">
        <f t="shared" si="2430"/>
        <v>0</v>
      </c>
      <c r="AY4998" s="20">
        <f t="shared" si="2435"/>
        <v>1</v>
      </c>
      <c r="AZ4998" s="116">
        <v>39055</v>
      </c>
      <c r="BA4998" s="116"/>
      <c r="BB4998" s="20"/>
      <c r="BC4998" s="20"/>
      <c r="BD4998" s="76"/>
      <c r="BE4998" s="77"/>
      <c r="BF4998" s="77"/>
    </row>
    <row r="4999" spans="1:58" s="23" customFormat="1" ht="15.75" customHeight="1" x14ac:dyDescent="0.4">
      <c r="A4999" s="116">
        <v>39051</v>
      </c>
      <c r="B4999" s="112">
        <v>11.37</v>
      </c>
      <c r="C4999" s="112">
        <v>12.52</v>
      </c>
      <c r="D4999" s="112">
        <v>13.28</v>
      </c>
      <c r="E4999" s="112">
        <v>13.83</v>
      </c>
      <c r="F4999" s="112">
        <v>14.38</v>
      </c>
      <c r="G4999" s="112">
        <v>14.94</v>
      </c>
      <c r="H4999" s="113">
        <v>15.147</v>
      </c>
      <c r="I4999" s="90">
        <f t="shared" si="2431"/>
        <v>11.897083333333333</v>
      </c>
      <c r="J4999" s="90">
        <f t="shared" si="2432"/>
        <v>12.868333333333332</v>
      </c>
      <c r="K4999" s="114">
        <v>13</v>
      </c>
      <c r="L4999" s="115">
        <v>4.1666666666666664E-2</v>
      </c>
      <c r="M4999" s="11"/>
      <c r="N4999" s="90">
        <v>10.91</v>
      </c>
      <c r="O4999" s="90">
        <v>12.49</v>
      </c>
      <c r="P4999" s="90">
        <v>13.493660959248993</v>
      </c>
      <c r="Q4999" s="90"/>
      <c r="R4999" s="63">
        <f t="shared" si="2420"/>
        <v>15.073660959248993</v>
      </c>
      <c r="S4999" s="64">
        <f t="shared" si="2419"/>
        <v>7.3868882733148728E-3</v>
      </c>
      <c r="T4999" s="65"/>
      <c r="U4999" s="65">
        <f t="shared" si="2415"/>
        <v>0.87349879903923133</v>
      </c>
      <c r="V4999" s="65">
        <f t="shared" si="2415"/>
        <v>0.92561981790708536</v>
      </c>
      <c r="W4999" s="65"/>
      <c r="X4999" s="61">
        <f t="shared" si="2433"/>
        <v>0.10114335971855765</v>
      </c>
      <c r="Y4999" s="66">
        <f t="shared" si="2423"/>
        <v>9.5227765726681138E-2</v>
      </c>
      <c r="Z4999" s="61">
        <f t="shared" si="2424"/>
        <v>8.1637656288305924E-2</v>
      </c>
      <c r="AA4999" s="67">
        <f t="shared" si="2425"/>
        <v>11.897083333333333</v>
      </c>
      <c r="AB4999" s="68">
        <f t="shared" si="2426"/>
        <v>4.2163153070577365E-2</v>
      </c>
      <c r="AC4999" s="69">
        <f t="shared" si="2427"/>
        <v>9.0475099297280717E-2</v>
      </c>
      <c r="AD4999" s="70">
        <f>_xlfn.PERCENTILE.EXC(AC4999:$AC$5675,0.5)</f>
        <v>7.4768558203326035E-2</v>
      </c>
      <c r="AE4999" s="70">
        <f>_xlfn.PERCENTILE.EXC($AC4999:AC$5675,0.35)</f>
        <v>4.6720771583156996E-2</v>
      </c>
      <c r="AF4999" s="71">
        <f t="shared" si="2416"/>
        <v>3.5483892827356249E-2</v>
      </c>
      <c r="AG4999" s="70">
        <f t="shared" si="2417"/>
        <v>-0.12443491132482888</v>
      </c>
      <c r="AH4999" s="70">
        <f t="shared" si="2418"/>
        <v>-0.14508573762114643</v>
      </c>
      <c r="AI4999" s="61" t="str">
        <f t="shared" si="2436"/>
        <v>Short VOL</v>
      </c>
      <c r="AJ4999" s="68" t="str">
        <f t="shared" si="2437"/>
        <v>Short VOL</v>
      </c>
      <c r="AK4999" s="72"/>
      <c r="AL4999" s="73"/>
      <c r="AM4999" s="72"/>
      <c r="AN4999" s="73"/>
      <c r="AO4999" s="74"/>
      <c r="AP4999" s="20"/>
      <c r="AQ4999" s="74"/>
      <c r="AR4999" s="20"/>
      <c r="AS4999" s="74"/>
      <c r="AT4999" s="20"/>
      <c r="AU4999" s="74" t="str">
        <f t="shared" si="2428"/>
        <v>00631L</v>
      </c>
      <c r="AV4999" s="20">
        <f t="shared" si="2434"/>
        <v>1</v>
      </c>
      <c r="AW4999" s="74" t="str">
        <f t="shared" si="2429"/>
        <v>00631L</v>
      </c>
      <c r="AX4999" s="20">
        <f t="shared" si="2430"/>
        <v>1</v>
      </c>
      <c r="AY4999" s="20">
        <f t="shared" si="2435"/>
        <v>1</v>
      </c>
      <c r="AZ4999" s="116">
        <v>39052</v>
      </c>
      <c r="BA4999" s="116"/>
      <c r="BB4999" s="20"/>
      <c r="BC4999" s="20"/>
      <c r="BD4999" s="76"/>
      <c r="BE4999" s="77"/>
      <c r="BF4999" s="77"/>
    </row>
    <row r="5000" spans="1:58" s="23" customFormat="1" ht="15.75" customHeight="1" x14ac:dyDescent="0.4">
      <c r="A5000" s="116">
        <v>39050</v>
      </c>
      <c r="B5000" s="112">
        <v>11.46</v>
      </c>
      <c r="C5000" s="112">
        <v>12.58</v>
      </c>
      <c r="D5000" s="112">
        <v>13.44</v>
      </c>
      <c r="E5000" s="112">
        <v>13.89</v>
      </c>
      <c r="F5000" s="112">
        <v>14.41</v>
      </c>
      <c r="G5000" s="112">
        <v>14.91</v>
      </c>
      <c r="H5000" s="113">
        <v>15.114000000000001</v>
      </c>
      <c r="I5000" s="90">
        <f t="shared" si="2431"/>
        <v>11.926666666666668</v>
      </c>
      <c r="J5000" s="90">
        <f t="shared" si="2432"/>
        <v>12.938333333333333</v>
      </c>
      <c r="K5000" s="114">
        <v>14</v>
      </c>
      <c r="L5000" s="115">
        <v>4.1666666666666664E-2</v>
      </c>
      <c r="M5000" s="11"/>
      <c r="N5000" s="90">
        <v>10.83</v>
      </c>
      <c r="O5000" s="90">
        <v>12.31</v>
      </c>
      <c r="P5000" s="90">
        <v>13.417000029097196</v>
      </c>
      <c r="Q5000" s="90"/>
      <c r="R5000" s="63">
        <f t="shared" si="2420"/>
        <v>14.897000029097198</v>
      </c>
      <c r="S5000" s="64">
        <f t="shared" si="2419"/>
        <v>-6.7986230636832984E-2</v>
      </c>
      <c r="T5000" s="65"/>
      <c r="U5000" s="65">
        <f t="shared" ref="U5000:V5063" si="2438">N5000/O5000</f>
        <v>0.87977254264825344</v>
      </c>
      <c r="V5000" s="65">
        <f t="shared" si="2438"/>
        <v>0.91749273111004959</v>
      </c>
      <c r="W5000" s="65"/>
      <c r="X5000" s="61">
        <f t="shared" si="2433"/>
        <v>9.7731239092495564E-2</v>
      </c>
      <c r="Y5000" s="66">
        <f t="shared" si="2423"/>
        <v>8.8120950323974087E-2</v>
      </c>
      <c r="Z5000" s="61">
        <f t="shared" si="2424"/>
        <v>8.482392397987687E-2</v>
      </c>
      <c r="AA5000" s="67">
        <f t="shared" si="2425"/>
        <v>11.926666666666668</v>
      </c>
      <c r="AB5000" s="68">
        <f t="shared" si="2426"/>
        <v>5.817174515235464E-2</v>
      </c>
      <c r="AC5000" s="69">
        <f t="shared" si="2427"/>
        <v>0.10126192674669138</v>
      </c>
      <c r="AD5000" s="70">
        <f>_xlfn.PERCENTILE.EXC(AC5000:$AC$5675,0.5)</f>
        <v>7.4625736359697104E-2</v>
      </c>
      <c r="AE5000" s="70">
        <f>_xlfn.PERCENTILE.EXC($AC5000:AC$5675,0.35)</f>
        <v>4.6619379530254537E-2</v>
      </c>
      <c r="AF5000" s="71">
        <f t="shared" si="2416"/>
        <v>3.5471330275229404E-2</v>
      </c>
      <c r="AG5000" s="70">
        <f t="shared" si="2417"/>
        <v>-0.12451086190792085</v>
      </c>
      <c r="AH5000" s="70">
        <f t="shared" si="2418"/>
        <v>-0.14513306054761071</v>
      </c>
      <c r="AI5000" s="61" t="str">
        <f t="shared" si="2436"/>
        <v>Short VOL</v>
      </c>
      <c r="AJ5000" s="68" t="str">
        <f t="shared" si="2437"/>
        <v>Short VOL</v>
      </c>
      <c r="AK5000" s="72"/>
      <c r="AL5000" s="73"/>
      <c r="AM5000" s="72"/>
      <c r="AN5000" s="73"/>
      <c r="AO5000" s="74"/>
      <c r="AP5000" s="20"/>
      <c r="AQ5000" s="74"/>
      <c r="AR5000" s="20"/>
      <c r="AS5000" s="74"/>
      <c r="AT5000" s="20"/>
      <c r="AU5000" s="74" t="str">
        <f t="shared" si="2428"/>
        <v>00631L</v>
      </c>
      <c r="AV5000" s="20">
        <f t="shared" si="2434"/>
        <v>1</v>
      </c>
      <c r="AW5000" s="74" t="str">
        <f t="shared" si="2429"/>
        <v>00631L</v>
      </c>
      <c r="AX5000" s="20">
        <f t="shared" si="2430"/>
        <v>1</v>
      </c>
      <c r="AY5000" s="20">
        <f t="shared" si="2435"/>
        <v>1</v>
      </c>
      <c r="AZ5000" s="116">
        <v>39051</v>
      </c>
      <c r="BA5000" s="116"/>
      <c r="BB5000" s="20"/>
      <c r="BC5000" s="20"/>
      <c r="BD5000" s="76"/>
      <c r="BE5000" s="77"/>
      <c r="BF5000" s="77"/>
    </row>
    <row r="5001" spans="1:58" s="23" customFormat="1" ht="15.75" customHeight="1" x14ac:dyDescent="0.4">
      <c r="A5001" s="116">
        <v>39049</v>
      </c>
      <c r="B5001" s="112">
        <v>12</v>
      </c>
      <c r="C5001" s="112">
        <v>12.96</v>
      </c>
      <c r="D5001" s="112">
        <v>13.68</v>
      </c>
      <c r="E5001" s="112">
        <v>14.15</v>
      </c>
      <c r="F5001" s="112">
        <v>14.48</v>
      </c>
      <c r="G5001" s="112">
        <v>14.94</v>
      </c>
      <c r="H5001" s="113">
        <v>15.154</v>
      </c>
      <c r="I5001" s="90">
        <f t="shared" si="2431"/>
        <v>12.36</v>
      </c>
      <c r="J5001" s="90">
        <f t="shared" si="2432"/>
        <v>13.23</v>
      </c>
      <c r="K5001" s="114">
        <v>15</v>
      </c>
      <c r="L5001" s="115">
        <v>4.1666666666666664E-2</v>
      </c>
      <c r="M5001" s="11"/>
      <c r="N5001" s="90">
        <v>11.62</v>
      </c>
      <c r="O5001" s="90">
        <v>12.98</v>
      </c>
      <c r="P5001" s="90">
        <v>14.054713419766369</v>
      </c>
      <c r="Q5001" s="90"/>
      <c r="R5001" s="63">
        <f t="shared" si="2420"/>
        <v>15.41471341976637</v>
      </c>
      <c r="S5001" s="64">
        <f t="shared" si="2419"/>
        <v>-5.5284552845528571E-2</v>
      </c>
      <c r="T5001" s="65"/>
      <c r="U5001" s="65">
        <f t="shared" si="2438"/>
        <v>0.89522342064714933</v>
      </c>
      <c r="V5001" s="65">
        <f t="shared" si="2438"/>
        <v>0.92353359419944447</v>
      </c>
      <c r="W5001" s="65"/>
      <c r="X5001" s="61">
        <f t="shared" si="2433"/>
        <v>8.0000000000000071E-2</v>
      </c>
      <c r="Y5001" s="66">
        <f t="shared" si="2423"/>
        <v>7.0954063604240253E-2</v>
      </c>
      <c r="Z5001" s="61">
        <f t="shared" si="2424"/>
        <v>7.0388349514563187E-2</v>
      </c>
      <c r="AA5001" s="67">
        <f t="shared" si="2425"/>
        <v>12.36</v>
      </c>
      <c r="AB5001" s="68">
        <f t="shared" si="2426"/>
        <v>3.2702237521514702E-2</v>
      </c>
      <c r="AC5001" s="69">
        <f t="shared" si="2427"/>
        <v>6.3683304647160086E-2</v>
      </c>
      <c r="AD5001" s="70">
        <f>_xlfn.PERCENTILE.EXC(AC5001:$AC$5675,0.5)</f>
        <v>7.4482914516068185E-2</v>
      </c>
      <c r="AE5001" s="70">
        <f>_xlfn.PERCENTILE.EXC($AC5001:AC$5675,0.35)</f>
        <v>4.6614709901709163E-2</v>
      </c>
      <c r="AF5001" s="71">
        <f t="shared" si="2416"/>
        <v>3.5458767723102566E-2</v>
      </c>
      <c r="AG5001" s="70">
        <f t="shared" si="2417"/>
        <v>-0.12458681249101282</v>
      </c>
      <c r="AH5001" s="70">
        <f t="shared" si="2418"/>
        <v>-0.14518038347407497</v>
      </c>
      <c r="AI5001" s="61" t="str">
        <f t="shared" si="2436"/>
        <v>Safety</v>
      </c>
      <c r="AJ5001" s="68" t="str">
        <f t="shared" si="2437"/>
        <v>Short VOL</v>
      </c>
      <c r="AK5001" s="72"/>
      <c r="AL5001" s="73"/>
      <c r="AM5001" s="72"/>
      <c r="AN5001" s="73"/>
      <c r="AO5001" s="74"/>
      <c r="AP5001" s="20"/>
      <c r="AQ5001" s="74"/>
      <c r="AR5001" s="20"/>
      <c r="AS5001" s="74"/>
      <c r="AT5001" s="20"/>
      <c r="AU5001" s="74" t="str">
        <f t="shared" si="2428"/>
        <v>00631L</v>
      </c>
      <c r="AV5001" s="20">
        <f t="shared" si="2434"/>
        <v>1</v>
      </c>
      <c r="AW5001" s="74" t="str">
        <f t="shared" si="2429"/>
        <v>00631L</v>
      </c>
      <c r="AX5001" s="20">
        <f t="shared" si="2430"/>
        <v>1</v>
      </c>
      <c r="AY5001" s="20">
        <f t="shared" si="2435"/>
        <v>1</v>
      </c>
      <c r="AZ5001" s="116">
        <v>39050</v>
      </c>
      <c r="BA5001" s="116"/>
      <c r="BB5001" s="20"/>
      <c r="BC5001" s="20"/>
      <c r="BD5001" s="76"/>
      <c r="BE5001" s="77"/>
      <c r="BF5001" s="77"/>
    </row>
    <row r="5002" spans="1:58" s="23" customFormat="1" ht="15.75" customHeight="1" x14ac:dyDescent="0.4">
      <c r="A5002" s="116">
        <v>39048</v>
      </c>
      <c r="B5002" s="112">
        <v>12.46</v>
      </c>
      <c r="C5002" s="112">
        <v>13.39</v>
      </c>
      <c r="D5002" s="112">
        <v>13.98</v>
      </c>
      <c r="E5002" s="112">
        <v>14.32</v>
      </c>
      <c r="F5002" s="112">
        <v>14.52</v>
      </c>
      <c r="G5002" s="112">
        <v>15.11</v>
      </c>
      <c r="H5002" s="113">
        <v>15.324</v>
      </c>
      <c r="I5002" s="90">
        <f t="shared" si="2431"/>
        <v>12.770000000000001</v>
      </c>
      <c r="J5002" s="90">
        <f t="shared" si="2432"/>
        <v>13.586666666666668</v>
      </c>
      <c r="K5002" s="114">
        <v>16</v>
      </c>
      <c r="L5002" s="115">
        <v>4.1666666666666664E-2</v>
      </c>
      <c r="M5002" s="11"/>
      <c r="N5002" s="90">
        <v>12.3</v>
      </c>
      <c r="O5002" s="90">
        <v>13.42</v>
      </c>
      <c r="P5002" s="90">
        <v>14.233514110813294</v>
      </c>
      <c r="Q5002" s="90"/>
      <c r="R5002" s="63">
        <f t="shared" si="2420"/>
        <v>15.353514110813293</v>
      </c>
      <c r="S5002" s="64">
        <f t="shared" si="2419"/>
        <v>0.1463187325256291</v>
      </c>
      <c r="T5002" s="65"/>
      <c r="U5002" s="65">
        <f t="shared" si="2438"/>
        <v>0.91654247391952315</v>
      </c>
      <c r="V5002" s="65">
        <f t="shared" si="2438"/>
        <v>0.94284516778641037</v>
      </c>
      <c r="W5002" s="65"/>
      <c r="X5002" s="61">
        <f t="shared" si="2433"/>
        <v>7.4638844301765622E-2</v>
      </c>
      <c r="Y5002" s="66">
        <f t="shared" si="2423"/>
        <v>7.0111731843575387E-2</v>
      </c>
      <c r="Z5002" s="61">
        <f t="shared" si="2424"/>
        <v>6.3951970764813335E-2</v>
      </c>
      <c r="AA5002" s="67">
        <f t="shared" si="2425"/>
        <v>12.77</v>
      </c>
      <c r="AB5002" s="68">
        <f t="shared" si="2426"/>
        <v>1.3008130081300823E-2</v>
      </c>
      <c r="AC5002" s="69">
        <f t="shared" si="2427"/>
        <v>3.8211382113821045E-2</v>
      </c>
      <c r="AD5002" s="70">
        <f>_xlfn.PERCENTILE.EXC(AC5002:$AC$5675,0.5)</f>
        <v>7.4625736359697104E-2</v>
      </c>
      <c r="AE5002" s="70">
        <f>_xlfn.PERCENTILE.EXC($AC5002:AC$5675,0.35)</f>
        <v>4.6610040273163782E-2</v>
      </c>
      <c r="AF5002" s="71">
        <f t="shared" si="2416"/>
        <v>3.5446205170975721E-2</v>
      </c>
      <c r="AG5002" s="70">
        <f t="shared" si="2417"/>
        <v>-0.12466276307410479</v>
      </c>
      <c r="AH5002" s="70">
        <f t="shared" si="2418"/>
        <v>-0.14522770640053925</v>
      </c>
      <c r="AI5002" s="61" t="str">
        <f t="shared" si="2436"/>
        <v>Safety</v>
      </c>
      <c r="AJ5002" s="68" t="str">
        <f t="shared" si="2437"/>
        <v>Short VOL</v>
      </c>
      <c r="AK5002" s="72"/>
      <c r="AL5002" s="73"/>
      <c r="AM5002" s="72"/>
      <c r="AN5002" s="73"/>
      <c r="AO5002" s="74"/>
      <c r="AP5002" s="20"/>
      <c r="AQ5002" s="74"/>
      <c r="AR5002" s="20"/>
      <c r="AS5002" s="74"/>
      <c r="AT5002" s="20"/>
      <c r="AU5002" s="74" t="str">
        <f t="shared" si="2428"/>
        <v>00631L</v>
      </c>
      <c r="AV5002" s="20">
        <f t="shared" si="2434"/>
        <v>1</v>
      </c>
      <c r="AW5002" s="74" t="str">
        <f t="shared" si="2429"/>
        <v>00635U</v>
      </c>
      <c r="AX5002" s="20">
        <f t="shared" si="2430"/>
        <v>0</v>
      </c>
      <c r="AY5002" s="20">
        <f t="shared" si="2435"/>
        <v>1</v>
      </c>
      <c r="AZ5002" s="116">
        <v>39049</v>
      </c>
      <c r="BA5002" s="116"/>
      <c r="BB5002" s="20"/>
      <c r="BC5002" s="20"/>
      <c r="BD5002" s="76"/>
      <c r="BE5002" s="77"/>
      <c r="BF5002" s="77"/>
    </row>
    <row r="5003" spans="1:58" s="23" customFormat="1" ht="15.75" customHeight="1" x14ac:dyDescent="0.4">
      <c r="A5003" s="116">
        <v>39045</v>
      </c>
      <c r="B5003" s="112">
        <v>11.71</v>
      </c>
      <c r="C5003" s="112">
        <v>12.84</v>
      </c>
      <c r="D5003" s="112">
        <v>13.52</v>
      </c>
      <c r="E5003" s="112">
        <v>14</v>
      </c>
      <c r="F5003" s="112">
        <v>14.27</v>
      </c>
      <c r="G5003" s="112">
        <v>14.92</v>
      </c>
      <c r="H5003" s="113">
        <v>15.170999999999999</v>
      </c>
      <c r="I5003" s="90">
        <f t="shared" si="2431"/>
        <v>12.039583333333335</v>
      </c>
      <c r="J5003" s="90">
        <f t="shared" si="2432"/>
        <v>13.038333333333334</v>
      </c>
      <c r="K5003" s="114">
        <v>17</v>
      </c>
      <c r="L5003" s="115">
        <v>4.1666666666666664E-2</v>
      </c>
      <c r="M5003" s="11"/>
      <c r="N5003" s="90">
        <v>10.73</v>
      </c>
      <c r="O5003" s="90">
        <v>12.43</v>
      </c>
      <c r="P5003" s="90">
        <v>13.41621200610121</v>
      </c>
      <c r="Q5003" s="90"/>
      <c r="R5003" s="63">
        <f t="shared" si="2420"/>
        <v>15.116212006101211</v>
      </c>
      <c r="S5003" s="64">
        <f t="shared" si="2419"/>
        <v>5.8185404339250478E-2</v>
      </c>
      <c r="T5003" s="65"/>
      <c r="U5003" s="65">
        <f t="shared" si="2438"/>
        <v>0.86323411102172165</v>
      </c>
      <c r="V5003" s="65">
        <f t="shared" si="2438"/>
        <v>0.92649102401984129</v>
      </c>
      <c r="W5003" s="65"/>
      <c r="X5003" s="61">
        <f t="shared" si="2433"/>
        <v>9.6498719043552422E-2</v>
      </c>
      <c r="Y5003" s="66">
        <f t="shared" si="2423"/>
        <v>8.3642857142857102E-2</v>
      </c>
      <c r="Z5003" s="61">
        <f t="shared" si="2424"/>
        <v>8.2955528638172626E-2</v>
      </c>
      <c r="AA5003" s="67">
        <f t="shared" si="2425"/>
        <v>12.039583333333335</v>
      </c>
      <c r="AB5003" s="68">
        <f t="shared" si="2426"/>
        <v>9.133271202236723E-2</v>
      </c>
      <c r="AC5003" s="69">
        <f t="shared" si="2427"/>
        <v>0.12204877291084196</v>
      </c>
      <c r="AD5003" s="70">
        <f>_xlfn.PERCENTILE.EXC(AC5003:$AC$5675,0.5)</f>
        <v>7.4768558203326035E-2</v>
      </c>
      <c r="AE5003" s="70">
        <f>_xlfn.PERCENTILE.EXC($AC5003:AC$5675,0.35)</f>
        <v>4.661871244046234E-2</v>
      </c>
      <c r="AF5003" s="71">
        <f t="shared" si="2416"/>
        <v>3.5290981610052986E-2</v>
      </c>
      <c r="AG5003" s="70">
        <f t="shared" si="2417"/>
        <v>-0.12473871365719674</v>
      </c>
      <c r="AH5003" s="70">
        <f t="shared" si="2418"/>
        <v>-0.14527502932700354</v>
      </c>
      <c r="AI5003" s="61" t="str">
        <f t="shared" si="2436"/>
        <v>Short VOL</v>
      </c>
      <c r="AJ5003" s="68" t="str">
        <f t="shared" si="2437"/>
        <v>Short VOL</v>
      </c>
      <c r="AK5003" s="72"/>
      <c r="AL5003" s="73"/>
      <c r="AM5003" s="72"/>
      <c r="AN5003" s="73"/>
      <c r="AO5003" s="74"/>
      <c r="AP5003" s="20"/>
      <c r="AQ5003" s="74"/>
      <c r="AR5003" s="20"/>
      <c r="AS5003" s="74"/>
      <c r="AT5003" s="20"/>
      <c r="AU5003" s="74" t="str">
        <f t="shared" si="2428"/>
        <v>00631L</v>
      </c>
      <c r="AV5003" s="20">
        <f t="shared" si="2434"/>
        <v>1</v>
      </c>
      <c r="AW5003" s="74" t="str">
        <f t="shared" si="2429"/>
        <v>00631L</v>
      </c>
      <c r="AX5003" s="20">
        <f t="shared" si="2430"/>
        <v>1</v>
      </c>
      <c r="AY5003" s="20">
        <f t="shared" si="2435"/>
        <v>1</v>
      </c>
      <c r="AZ5003" s="116">
        <v>39048</v>
      </c>
      <c r="BA5003" s="116"/>
      <c r="BB5003" s="20"/>
      <c r="BC5003" s="20"/>
      <c r="BD5003" s="76"/>
      <c r="BE5003" s="77"/>
      <c r="BF5003" s="77"/>
    </row>
    <row r="5004" spans="1:58" s="23" customFormat="1" ht="15.75" customHeight="1" x14ac:dyDescent="0.4">
      <c r="A5004" s="116">
        <v>39043</v>
      </c>
      <c r="B5004" s="112">
        <v>11.61</v>
      </c>
      <c r="C5004" s="112">
        <v>12.59</v>
      </c>
      <c r="D5004" s="112">
        <v>13.5</v>
      </c>
      <c r="E5004" s="112">
        <v>13.73</v>
      </c>
      <c r="F5004" s="112">
        <v>14.13</v>
      </c>
      <c r="G5004" s="112">
        <v>14.79</v>
      </c>
      <c r="H5004" s="113">
        <v>15.077</v>
      </c>
      <c r="I5004" s="90">
        <f t="shared" si="2431"/>
        <v>11.855</v>
      </c>
      <c r="J5004" s="90">
        <f t="shared" si="2432"/>
        <v>12.817499999999999</v>
      </c>
      <c r="K5004" s="114">
        <v>18</v>
      </c>
      <c r="L5004" s="115">
        <v>4.1666666666666664E-2</v>
      </c>
      <c r="M5004" s="11"/>
      <c r="N5004" s="90">
        <v>10.14</v>
      </c>
      <c r="O5004" s="90">
        <v>11.81</v>
      </c>
      <c r="P5004" s="90">
        <v>12.967876178976804</v>
      </c>
      <c r="Q5004" s="90"/>
      <c r="R5004" s="63">
        <f t="shared" si="2420"/>
        <v>14.637876178976803</v>
      </c>
      <c r="S5004" s="64">
        <f t="shared" si="2419"/>
        <v>2.4242424242424263E-2</v>
      </c>
      <c r="T5004" s="65"/>
      <c r="U5004" s="65">
        <f t="shared" si="2438"/>
        <v>0.85859441151566473</v>
      </c>
      <c r="V5004" s="65">
        <f t="shared" si="2438"/>
        <v>0.91071196524424536</v>
      </c>
      <c r="W5004" s="65"/>
      <c r="X5004" s="61">
        <f t="shared" si="2433"/>
        <v>8.4409991386735619E-2</v>
      </c>
      <c r="Y5004" s="66">
        <f t="shared" si="2423"/>
        <v>9.8106336489439144E-2</v>
      </c>
      <c r="Z5004" s="61">
        <f t="shared" si="2424"/>
        <v>8.1189371573175753E-2</v>
      </c>
      <c r="AA5004" s="67">
        <f t="shared" si="2425"/>
        <v>11.855</v>
      </c>
      <c r="AB5004" s="68">
        <f t="shared" si="2426"/>
        <v>0.14497041420118331</v>
      </c>
      <c r="AC5004" s="69">
        <f t="shared" si="2427"/>
        <v>0.16913214990138065</v>
      </c>
      <c r="AD5004" s="70">
        <f>_xlfn.PERCENTILE.EXC(AC5004:$AC$5675,0.5)</f>
        <v>7.4625736359697104E-2</v>
      </c>
      <c r="AE5004" s="70">
        <f>_xlfn.PERCENTILE.EXC($AC5004:AC$5675,0.35)</f>
        <v>4.6614042811916966E-2</v>
      </c>
      <c r="AF5004" s="71">
        <f t="shared" si="2416"/>
        <v>3.5135758049130238E-2</v>
      </c>
      <c r="AG5004" s="70">
        <f t="shared" si="2417"/>
        <v>-0.12481466424028871</v>
      </c>
      <c r="AH5004" s="70">
        <f t="shared" si="2418"/>
        <v>-0.14532235225346779</v>
      </c>
      <c r="AI5004" s="61" t="str">
        <f t="shared" si="2436"/>
        <v>Short VOL</v>
      </c>
      <c r="AJ5004" s="68" t="str">
        <f t="shared" si="2437"/>
        <v>Short VOL</v>
      </c>
      <c r="AK5004" s="72"/>
      <c r="AL5004" s="73"/>
      <c r="AM5004" s="72"/>
      <c r="AN5004" s="73"/>
      <c r="AO5004" s="74"/>
      <c r="AP5004" s="20"/>
      <c r="AQ5004" s="74"/>
      <c r="AR5004" s="20"/>
      <c r="AS5004" s="74"/>
      <c r="AT5004" s="20"/>
      <c r="AU5004" s="74" t="str">
        <f t="shared" si="2428"/>
        <v>00631L</v>
      </c>
      <c r="AV5004" s="20">
        <f t="shared" si="2434"/>
        <v>1</v>
      </c>
      <c r="AW5004" s="74" t="str">
        <f t="shared" si="2429"/>
        <v>00631L</v>
      </c>
      <c r="AX5004" s="20">
        <f t="shared" si="2430"/>
        <v>1</v>
      </c>
      <c r="AY5004" s="20">
        <f t="shared" si="2435"/>
        <v>1</v>
      </c>
      <c r="AZ5004" s="116">
        <v>39045</v>
      </c>
      <c r="BA5004" s="116"/>
      <c r="BB5004" s="20"/>
      <c r="BC5004" s="20"/>
      <c r="BD5004" s="76"/>
      <c r="BE5004" s="77"/>
      <c r="BF5004" s="77"/>
    </row>
    <row r="5005" spans="1:58" s="23" customFormat="1" ht="15.75" customHeight="1" x14ac:dyDescent="0.4">
      <c r="A5005" s="116">
        <v>39042</v>
      </c>
      <c r="B5005" s="112">
        <v>11.5</v>
      </c>
      <c r="C5005" s="112">
        <v>12.48</v>
      </c>
      <c r="D5005" s="112">
        <v>13.31</v>
      </c>
      <c r="E5005" s="112">
        <v>13.5</v>
      </c>
      <c r="F5005" s="112">
        <v>13.97</v>
      </c>
      <c r="G5005" s="112">
        <v>14.59</v>
      </c>
      <c r="H5005" s="113">
        <v>14.932</v>
      </c>
      <c r="I5005" s="90">
        <f t="shared" si="2431"/>
        <v>11.704166666666667</v>
      </c>
      <c r="J5005" s="90">
        <f t="shared" si="2432"/>
        <v>12.652916666666668</v>
      </c>
      <c r="K5005" s="114">
        <v>19</v>
      </c>
      <c r="L5005" s="115">
        <v>4.1666666666666664E-2</v>
      </c>
      <c r="M5005" s="11"/>
      <c r="N5005" s="90">
        <v>9.9</v>
      </c>
      <c r="O5005" s="90">
        <v>11.29</v>
      </c>
      <c r="P5005" s="90">
        <v>12.545595565233658</v>
      </c>
      <c r="Q5005" s="90"/>
      <c r="R5005" s="63">
        <f t="shared" si="2420"/>
        <v>13.935595565233657</v>
      </c>
      <c r="S5005" s="64">
        <f t="shared" si="2419"/>
        <v>-7.0210631895687341E-3</v>
      </c>
      <c r="T5005" s="65"/>
      <c r="U5005" s="65">
        <f t="shared" si="2438"/>
        <v>0.87688219663418965</v>
      </c>
      <c r="V5005" s="65">
        <f t="shared" si="2438"/>
        <v>0.89991742052380808</v>
      </c>
      <c r="W5005" s="65"/>
      <c r="X5005" s="61">
        <f t="shared" si="2433"/>
        <v>8.521739130434787E-2</v>
      </c>
      <c r="Y5005" s="66">
        <f t="shared" si="2423"/>
        <v>0.1060740740740741</v>
      </c>
      <c r="Z5005" s="61">
        <f t="shared" si="2424"/>
        <v>8.1060875756497008E-2</v>
      </c>
      <c r="AA5005" s="67">
        <f t="shared" si="2425"/>
        <v>11.704166666666666</v>
      </c>
      <c r="AB5005" s="68">
        <f t="shared" si="2426"/>
        <v>0.16161616161616157</v>
      </c>
      <c r="AC5005" s="69">
        <f t="shared" si="2427"/>
        <v>0.18223905723905709</v>
      </c>
      <c r="AD5005" s="70">
        <f>_xlfn.PERCENTILE.EXC(AC5005:$AC$5675,0.5)</f>
        <v>7.4482914516068185E-2</v>
      </c>
      <c r="AE5005" s="70">
        <f>_xlfn.PERCENTILE.EXC($AC5005:AC$5675,0.35)</f>
        <v>4.6609373183371591E-2</v>
      </c>
      <c r="AF5005" s="71">
        <f t="shared" si="2416"/>
        <v>3.4980534488207489E-2</v>
      </c>
      <c r="AG5005" s="70">
        <f t="shared" si="2417"/>
        <v>-0.12489061482338068</v>
      </c>
      <c r="AH5005" s="70">
        <f t="shared" si="2418"/>
        <v>-0.14536967517993207</v>
      </c>
      <c r="AI5005" s="61" t="str">
        <f t="shared" si="2436"/>
        <v>Short VOL</v>
      </c>
      <c r="AJ5005" s="68" t="str">
        <f t="shared" si="2437"/>
        <v>Short VOL</v>
      </c>
      <c r="AK5005" s="72"/>
      <c r="AL5005" s="73"/>
      <c r="AM5005" s="72"/>
      <c r="AN5005" s="73"/>
      <c r="AO5005" s="74"/>
      <c r="AP5005" s="20"/>
      <c r="AQ5005" s="74"/>
      <c r="AR5005" s="20"/>
      <c r="AS5005" s="74"/>
      <c r="AT5005" s="20"/>
      <c r="AU5005" s="74" t="str">
        <f t="shared" si="2428"/>
        <v>00631L</v>
      </c>
      <c r="AV5005" s="20">
        <f t="shared" si="2434"/>
        <v>1</v>
      </c>
      <c r="AW5005" s="74" t="str">
        <f t="shared" si="2429"/>
        <v>00631L</v>
      </c>
      <c r="AX5005" s="20">
        <f t="shared" si="2430"/>
        <v>1</v>
      </c>
      <c r="AY5005" s="20">
        <f t="shared" si="2435"/>
        <v>1</v>
      </c>
      <c r="AZ5005" s="116">
        <v>39043</v>
      </c>
      <c r="BA5005" s="116"/>
      <c r="BB5005" s="20"/>
      <c r="BC5005" s="20"/>
      <c r="BD5005" s="76"/>
      <c r="BE5005" s="77"/>
      <c r="BF5005" s="77"/>
    </row>
    <row r="5006" spans="1:58" s="23" customFormat="1" ht="15.75" customHeight="1" x14ac:dyDescent="0.4">
      <c r="A5006" s="116">
        <v>39041</v>
      </c>
      <c r="B5006" s="112">
        <v>11.43</v>
      </c>
      <c r="C5006" s="112">
        <v>12.36</v>
      </c>
      <c r="D5006" s="112">
        <v>13.09</v>
      </c>
      <c r="E5006" s="112">
        <v>13.43</v>
      </c>
      <c r="F5006" s="112">
        <v>13.96</v>
      </c>
      <c r="G5006" s="112">
        <v>14.55</v>
      </c>
      <c r="H5006" s="113">
        <v>15.45</v>
      </c>
      <c r="I5006" s="90">
        <f t="shared" si="2431"/>
        <v>11.584999999999999</v>
      </c>
      <c r="J5006" s="90">
        <f t="shared" si="2432"/>
        <v>12.481666666666666</v>
      </c>
      <c r="K5006" s="114">
        <v>20</v>
      </c>
      <c r="L5006" s="115">
        <v>4.1666666666666664E-2</v>
      </c>
      <c r="M5006" s="11"/>
      <c r="N5006" s="90">
        <v>9.9700000000000006</v>
      </c>
      <c r="O5006" s="90">
        <v>11.28</v>
      </c>
      <c r="P5006" s="90">
        <v>12.341131235804578</v>
      </c>
      <c r="Q5006" s="90"/>
      <c r="R5006" s="63">
        <f t="shared" si="2420"/>
        <v>13.651131235804575</v>
      </c>
      <c r="S5006" s="64">
        <f t="shared" si="2419"/>
        <v>-7.9601990049751308E-3</v>
      </c>
      <c r="T5006" s="65"/>
      <c r="U5006" s="65">
        <f t="shared" si="2438"/>
        <v>0.88386524822695045</v>
      </c>
      <c r="V5006" s="65">
        <f t="shared" si="2438"/>
        <v>0.91401669623883564</v>
      </c>
      <c r="W5006" s="65"/>
      <c r="X5006" s="61">
        <f t="shared" si="2433"/>
        <v>8.136482939632543E-2</v>
      </c>
      <c r="Y5006" s="66">
        <f t="shared" si="2423"/>
        <v>0.15040953090096795</v>
      </c>
      <c r="Z5006" s="61">
        <f t="shared" si="2424"/>
        <v>7.7398935404977692E-2</v>
      </c>
      <c r="AA5006" s="67">
        <f t="shared" si="2425"/>
        <v>11.584999999999999</v>
      </c>
      <c r="AB5006" s="68">
        <f t="shared" si="2426"/>
        <v>0.14643931795386148</v>
      </c>
      <c r="AC5006" s="69">
        <f t="shared" si="2427"/>
        <v>0.16198595787362069</v>
      </c>
      <c r="AD5006" s="70">
        <f>_xlfn.PERCENTILE.EXC(AC5006:$AC$5675,0.5)</f>
        <v>7.4239852121597449E-2</v>
      </c>
      <c r="AE5006" s="70">
        <f>_xlfn.PERCENTILE.EXC($AC5006:AC$5675,0.35)</f>
        <v>4.6570508387471211E-2</v>
      </c>
      <c r="AF5006" s="71">
        <f t="shared" ref="AF5006:AF5069" si="2439">_xlfn.PERCENTILE.EXC($AC5006:$AC6006,0.28)</f>
        <v>3.4881898406606188E-2</v>
      </c>
      <c r="AG5006" s="70">
        <f t="shared" ref="AG5006:AG5069" si="2440">_xlfn.PERCENTILE.EXC($AC5006:$AC6006,0.01)</f>
        <v>-0.12496656540647265</v>
      </c>
      <c r="AH5006" s="70">
        <f t="shared" ref="AH5006:AH5069" si="2441">_xlfn.PERCENTILE.EXC($AC5006:$AC6006,0.005)</f>
        <v>-0.14541699810639633</v>
      </c>
      <c r="AI5006" s="61" t="str">
        <f t="shared" si="2436"/>
        <v>Short VOL</v>
      </c>
      <c r="AJ5006" s="68" t="str">
        <f t="shared" si="2437"/>
        <v>Short VOL</v>
      </c>
      <c r="AK5006" s="72"/>
      <c r="AL5006" s="73"/>
      <c r="AM5006" s="72"/>
      <c r="AN5006" s="73"/>
      <c r="AO5006" s="74"/>
      <c r="AP5006" s="20"/>
      <c r="AQ5006" s="74"/>
      <c r="AR5006" s="20"/>
      <c r="AS5006" s="74"/>
      <c r="AT5006" s="20"/>
      <c r="AU5006" s="74" t="str">
        <f t="shared" si="2428"/>
        <v>00631L</v>
      </c>
      <c r="AV5006" s="20">
        <f t="shared" si="2434"/>
        <v>1</v>
      </c>
      <c r="AW5006" s="74" t="str">
        <f t="shared" si="2429"/>
        <v>00631L</v>
      </c>
      <c r="AX5006" s="20">
        <f t="shared" si="2430"/>
        <v>1</v>
      </c>
      <c r="AY5006" s="20">
        <f t="shared" si="2435"/>
        <v>1</v>
      </c>
      <c r="AZ5006" s="116">
        <v>39042</v>
      </c>
      <c r="BA5006" s="116"/>
      <c r="BB5006" s="20"/>
      <c r="BC5006" s="20"/>
      <c r="BD5006" s="76"/>
      <c r="BE5006" s="77"/>
      <c r="BF5006" s="77"/>
    </row>
    <row r="5007" spans="1:58" s="23" customFormat="1" ht="15.75" customHeight="1" x14ac:dyDescent="0.4">
      <c r="A5007" s="116">
        <v>39038</v>
      </c>
      <c r="B5007" s="112">
        <v>11.67</v>
      </c>
      <c r="C5007" s="112">
        <v>12.32</v>
      </c>
      <c r="D5007" s="112">
        <v>12.94</v>
      </c>
      <c r="E5007" s="112">
        <v>13.44</v>
      </c>
      <c r="F5007" s="112">
        <v>13.94</v>
      </c>
      <c r="G5007" s="112">
        <v>14.49</v>
      </c>
      <c r="H5007" s="113">
        <v>14.81</v>
      </c>
      <c r="I5007" s="90">
        <f t="shared" si="2431"/>
        <v>11.751250000000001</v>
      </c>
      <c r="J5007" s="90">
        <f t="shared" si="2432"/>
        <v>12.397500000000001</v>
      </c>
      <c r="K5007" s="114">
        <v>21</v>
      </c>
      <c r="L5007" s="115">
        <v>4.1666666666666664E-2</v>
      </c>
      <c r="M5007" s="11"/>
      <c r="N5007" s="90">
        <v>10.050000000000001</v>
      </c>
      <c r="O5007" s="90">
        <v>11.1</v>
      </c>
      <c r="P5007" s="90">
        <v>12.478624426553639</v>
      </c>
      <c r="Q5007" s="90"/>
      <c r="R5007" s="63">
        <f t="shared" si="2420"/>
        <v>13.528624426553638</v>
      </c>
      <c r="S5007" s="64">
        <f t="shared" si="2419"/>
        <v>-1.0826771653543251E-2</v>
      </c>
      <c r="T5007" s="65"/>
      <c r="U5007" s="65">
        <f t="shared" si="2438"/>
        <v>0.90540540540540548</v>
      </c>
      <c r="V5007" s="65">
        <f t="shared" si="2438"/>
        <v>0.88952112192590538</v>
      </c>
      <c r="W5007" s="65"/>
      <c r="X5007" s="61">
        <f t="shared" si="2433"/>
        <v>5.5698371893744672E-2</v>
      </c>
      <c r="Y5007" s="66">
        <f t="shared" si="2423"/>
        <v>0.10193452380952389</v>
      </c>
      <c r="Z5007" s="61">
        <f t="shared" si="2424"/>
        <v>5.4994149558557616E-2</v>
      </c>
      <c r="AA5007" s="67">
        <f t="shared" si="2425"/>
        <v>11.751249999999999</v>
      </c>
      <c r="AB5007" s="68">
        <f t="shared" si="2426"/>
        <v>0.16119402985074618</v>
      </c>
      <c r="AC5007" s="69">
        <f t="shared" si="2427"/>
        <v>0.16927860696517394</v>
      </c>
      <c r="AD5007" s="70">
        <f>_xlfn.PERCENTILE.EXC(AC5007:$AC$5675,0.5)</f>
        <v>7.3996789727126699E-2</v>
      </c>
      <c r="AE5007" s="70">
        <f>_xlfn.PERCENTILE.EXC($AC5007:AC$5675,0.35)</f>
        <v>4.6486050035097502E-2</v>
      </c>
      <c r="AF5007" s="71">
        <f t="shared" si="2439"/>
        <v>3.4858712297433508E-2</v>
      </c>
      <c r="AG5007" s="70">
        <f t="shared" si="2440"/>
        <v>-0.12504251598956462</v>
      </c>
      <c r="AH5007" s="70">
        <f t="shared" si="2441"/>
        <v>-0.14546432103286061</v>
      </c>
      <c r="AI5007" s="61" t="str">
        <f t="shared" si="2436"/>
        <v>Short VOL</v>
      </c>
      <c r="AJ5007" s="68" t="str">
        <f t="shared" si="2437"/>
        <v>Short VOL</v>
      </c>
      <c r="AK5007" s="72"/>
      <c r="AL5007" s="73"/>
      <c r="AM5007" s="72"/>
      <c r="AN5007" s="73"/>
      <c r="AO5007" s="74"/>
      <c r="AP5007" s="20"/>
      <c r="AQ5007" s="74"/>
      <c r="AR5007" s="20"/>
      <c r="AS5007" s="74"/>
      <c r="AT5007" s="20"/>
      <c r="AU5007" s="74" t="str">
        <f t="shared" si="2428"/>
        <v>00631L</v>
      </c>
      <c r="AV5007" s="20">
        <f t="shared" si="2434"/>
        <v>1</v>
      </c>
      <c r="AW5007" s="74" t="str">
        <f t="shared" si="2429"/>
        <v>00631L</v>
      </c>
      <c r="AX5007" s="20">
        <f t="shared" si="2430"/>
        <v>1</v>
      </c>
      <c r="AY5007" s="20">
        <f t="shared" si="2435"/>
        <v>1</v>
      </c>
      <c r="AZ5007" s="116">
        <v>39041</v>
      </c>
      <c r="BA5007" s="116"/>
      <c r="BB5007" s="20"/>
      <c r="BC5007" s="20"/>
      <c r="BD5007" s="76"/>
      <c r="BE5007" s="77"/>
      <c r="BF5007" s="77"/>
    </row>
    <row r="5008" spans="1:58" s="23" customFormat="1" ht="15.75" customHeight="1" x14ac:dyDescent="0.4">
      <c r="A5008" s="116">
        <v>39037</v>
      </c>
      <c r="B5008" s="112">
        <v>11.58</v>
      </c>
      <c r="C5008" s="112">
        <v>12.29</v>
      </c>
      <c r="D5008" s="112">
        <v>12.9</v>
      </c>
      <c r="E5008" s="112">
        <v>13.38</v>
      </c>
      <c r="F5008" s="112">
        <v>13.98</v>
      </c>
      <c r="G5008" s="112">
        <v>14.51</v>
      </c>
      <c r="H5008" s="113">
        <v>14.837999999999999</v>
      </c>
      <c r="I5008" s="90">
        <f t="shared" si="2431"/>
        <v>11.639166666666666</v>
      </c>
      <c r="J5008" s="90">
        <f t="shared" si="2432"/>
        <v>12.340833333333332</v>
      </c>
      <c r="K5008" s="114">
        <v>22</v>
      </c>
      <c r="L5008" s="115">
        <v>4.1666666666666664E-2</v>
      </c>
      <c r="M5008" s="11"/>
      <c r="N5008" s="90">
        <v>10.16</v>
      </c>
      <c r="O5008" s="90">
        <v>11.05</v>
      </c>
      <c r="P5008" s="90">
        <v>12.365289661275405</v>
      </c>
      <c r="Q5008" s="90"/>
      <c r="R5008" s="63">
        <f t="shared" si="2420"/>
        <v>13.255289661275405</v>
      </c>
      <c r="S5008" s="64">
        <f t="shared" si="2419"/>
        <v>-1.4548981571290044E-2</v>
      </c>
      <c r="T5008" s="65"/>
      <c r="U5008" s="65">
        <f t="shared" si="2438"/>
        <v>0.91945701357466059</v>
      </c>
      <c r="V5008" s="65">
        <f t="shared" si="2438"/>
        <v>0.8936305014030913</v>
      </c>
      <c r="W5008" s="65"/>
      <c r="X5008" s="61">
        <f t="shared" si="2433"/>
        <v>6.1312607944732214E-2</v>
      </c>
      <c r="Y5008" s="66">
        <f t="shared" si="2423"/>
        <v>0.10896860986547073</v>
      </c>
      <c r="Z5008" s="61">
        <f t="shared" si="2424"/>
        <v>6.0284957399584699E-2</v>
      </c>
      <c r="AA5008" s="67">
        <f t="shared" si="2425"/>
        <v>11.639166666666668</v>
      </c>
      <c r="AB5008" s="68">
        <f t="shared" si="2426"/>
        <v>0.13976377952755906</v>
      </c>
      <c r="AC5008" s="69">
        <f t="shared" si="2427"/>
        <v>0.14558727034120747</v>
      </c>
      <c r="AD5008" s="70">
        <f>_xlfn.PERCENTILE.EXC(AC5008:$AC$5675,0.5)</f>
        <v>7.3869532518575629E-2</v>
      </c>
      <c r="AE5008" s="70">
        <f>_xlfn.PERCENTILE.EXC($AC5008:AC$5675,0.35)</f>
        <v>4.64015916827238E-2</v>
      </c>
      <c r="AF5008" s="71">
        <f t="shared" si="2439"/>
        <v>3.4835526188260829E-2</v>
      </c>
      <c r="AG5008" s="70">
        <f t="shared" si="2440"/>
        <v>-0.12511846657265657</v>
      </c>
      <c r="AH5008" s="70">
        <f t="shared" si="2441"/>
        <v>-0.14551164395932489</v>
      </c>
      <c r="AI5008" s="61" t="str">
        <f t="shared" si="2436"/>
        <v>Short VOL</v>
      </c>
      <c r="AJ5008" s="68" t="str">
        <f t="shared" si="2437"/>
        <v>Short VOL</v>
      </c>
      <c r="AK5008" s="72"/>
      <c r="AL5008" s="73"/>
      <c r="AM5008" s="72"/>
      <c r="AN5008" s="73"/>
      <c r="AO5008" s="74"/>
      <c r="AP5008" s="20"/>
      <c r="AQ5008" s="74"/>
      <c r="AR5008" s="20"/>
      <c r="AS5008" s="74"/>
      <c r="AT5008" s="20"/>
      <c r="AU5008" s="74" t="str">
        <f t="shared" si="2428"/>
        <v>00631L</v>
      </c>
      <c r="AV5008" s="20">
        <f t="shared" si="2434"/>
        <v>1</v>
      </c>
      <c r="AW5008" s="74" t="str">
        <f t="shared" si="2429"/>
        <v>00631L</v>
      </c>
      <c r="AX5008" s="20">
        <f t="shared" si="2430"/>
        <v>1</v>
      </c>
      <c r="AY5008" s="20">
        <f t="shared" si="2435"/>
        <v>1</v>
      </c>
      <c r="AZ5008" s="116">
        <v>39038</v>
      </c>
      <c r="BA5008" s="116"/>
      <c r="BB5008" s="20"/>
      <c r="BC5008" s="20"/>
      <c r="BD5008" s="76"/>
      <c r="BE5008" s="77"/>
      <c r="BF5008" s="77"/>
    </row>
    <row r="5009" spans="1:58" s="23" customFormat="1" ht="15.75" customHeight="1" x14ac:dyDescent="0.4">
      <c r="A5009" s="116">
        <v>39036</v>
      </c>
      <c r="B5009" s="112">
        <v>11.62</v>
      </c>
      <c r="C5009" s="112">
        <v>12.35</v>
      </c>
      <c r="D5009" s="112">
        <v>12.93</v>
      </c>
      <c r="E5009" s="112">
        <v>13.54</v>
      </c>
      <c r="F5009" s="112">
        <v>14.08</v>
      </c>
      <c r="G5009" s="112">
        <v>14.51</v>
      </c>
      <c r="H5009" s="113">
        <v>14.849</v>
      </c>
      <c r="I5009" s="90">
        <f t="shared" si="2431"/>
        <v>11.650416666666667</v>
      </c>
      <c r="J5009" s="90">
        <f t="shared" si="2432"/>
        <v>12.374166666666666</v>
      </c>
      <c r="K5009" s="114">
        <v>23</v>
      </c>
      <c r="L5009" s="115">
        <v>4.1666666666666664E-2</v>
      </c>
      <c r="M5009" s="11"/>
      <c r="N5009" s="90">
        <v>10.31</v>
      </c>
      <c r="O5009" s="90">
        <v>11.19</v>
      </c>
      <c r="P5009" s="90">
        <v>12.398987172713408</v>
      </c>
      <c r="Q5009" s="90"/>
      <c r="R5009" s="63">
        <f t="shared" si="2420"/>
        <v>13.278987172713409</v>
      </c>
      <c r="S5009" s="64">
        <f t="shared" si="2419"/>
        <v>-1.8095238095238046E-2</v>
      </c>
      <c r="T5009" s="65"/>
      <c r="U5009" s="65">
        <f t="shared" si="2438"/>
        <v>0.92135835567470969</v>
      </c>
      <c r="V5009" s="65">
        <f t="shared" si="2438"/>
        <v>0.90249307012962798</v>
      </c>
      <c r="W5009" s="65"/>
      <c r="X5009" s="61">
        <f t="shared" si="2433"/>
        <v>6.2822719449225517E-2</v>
      </c>
      <c r="Y5009" s="66">
        <f t="shared" si="2423"/>
        <v>9.6676514032496386E-2</v>
      </c>
      <c r="Z5009" s="61">
        <f t="shared" si="2424"/>
        <v>6.2122241693787689E-2</v>
      </c>
      <c r="AA5009" s="67">
        <f t="shared" si="2425"/>
        <v>11.650416666666667</v>
      </c>
      <c r="AB5009" s="68">
        <f t="shared" si="2426"/>
        <v>0.12706110572259929</v>
      </c>
      <c r="AC5009" s="69">
        <f t="shared" si="2427"/>
        <v>0.13001131587455539</v>
      </c>
      <c r="AD5009" s="70">
        <f>_xlfn.PERCENTILE.EXC(AC5009:$AC$5675,0.5)</f>
        <v>7.3742275310024558E-2</v>
      </c>
      <c r="AE5009" s="70">
        <f>_xlfn.PERCENTILE.EXC($AC5009:AC$5675,0.35)</f>
        <v>4.6331932810212306E-2</v>
      </c>
      <c r="AF5009" s="71">
        <f t="shared" si="2439"/>
        <v>3.481234007908815E-2</v>
      </c>
      <c r="AG5009" s="70">
        <f t="shared" si="2440"/>
        <v>-0.12519441715574856</v>
      </c>
      <c r="AH5009" s="70">
        <f t="shared" si="2441"/>
        <v>-0.14555896688578915</v>
      </c>
      <c r="AI5009" s="61" t="str">
        <f t="shared" si="2436"/>
        <v>Short VOL</v>
      </c>
      <c r="AJ5009" s="68" t="str">
        <f t="shared" si="2437"/>
        <v>Short VOL</v>
      </c>
      <c r="AK5009" s="72"/>
      <c r="AL5009" s="73"/>
      <c r="AM5009" s="72"/>
      <c r="AN5009" s="73"/>
      <c r="AO5009" s="74"/>
      <c r="AP5009" s="20"/>
      <c r="AQ5009" s="74"/>
      <c r="AR5009" s="20"/>
      <c r="AS5009" s="74"/>
      <c r="AT5009" s="20"/>
      <c r="AU5009" s="74" t="str">
        <f t="shared" si="2428"/>
        <v>00631L</v>
      </c>
      <c r="AV5009" s="20">
        <f t="shared" si="2434"/>
        <v>1</v>
      </c>
      <c r="AW5009" s="74" t="str">
        <f t="shared" si="2429"/>
        <v>00631L</v>
      </c>
      <c r="AX5009" s="20">
        <f t="shared" si="2430"/>
        <v>1</v>
      </c>
      <c r="AY5009" s="20">
        <f t="shared" si="2435"/>
        <v>1</v>
      </c>
      <c r="AZ5009" s="116">
        <v>39037</v>
      </c>
      <c r="BA5009" s="116"/>
      <c r="BB5009" s="20"/>
      <c r="BC5009" s="20"/>
      <c r="BD5009" s="76"/>
      <c r="BE5009" s="77"/>
      <c r="BF5009" s="77"/>
    </row>
    <row r="5010" spans="1:58" s="23" customFormat="1" ht="15.75" customHeight="1" x14ac:dyDescent="0.4">
      <c r="A5010" s="116">
        <v>39035</v>
      </c>
      <c r="B5010" s="112">
        <v>10.25</v>
      </c>
      <c r="C5010" s="112">
        <v>11.72</v>
      </c>
      <c r="D5010" s="112">
        <v>12.54</v>
      </c>
      <c r="E5010" s="112">
        <v>13.06</v>
      </c>
      <c r="F5010" s="112">
        <v>13.65</v>
      </c>
      <c r="G5010" s="112">
        <v>14.27</v>
      </c>
      <c r="H5010" s="113">
        <v>14.71</v>
      </c>
      <c r="I5010" s="90">
        <f t="shared" si="2431"/>
        <v>11.72</v>
      </c>
      <c r="J5010" s="90">
        <f t="shared" si="2432"/>
        <v>12.54</v>
      </c>
      <c r="K5010" s="114">
        <v>0</v>
      </c>
      <c r="L5010" s="115">
        <v>0.05</v>
      </c>
      <c r="M5010" s="11"/>
      <c r="N5010" s="90">
        <v>10.5</v>
      </c>
      <c r="O5010" s="90">
        <v>11.27</v>
      </c>
      <c r="P5010" s="90">
        <v>12.552250617106553</v>
      </c>
      <c r="Q5010" s="90"/>
      <c r="R5010" s="63">
        <f t="shared" si="2420"/>
        <v>13.322250617106555</v>
      </c>
      <c r="S5010" s="64">
        <f t="shared" ref="S5010:S5073" si="2442">(N5010-N5011)/N5011</f>
        <v>-3.3149171270718182E-2</v>
      </c>
      <c r="T5010" s="65"/>
      <c r="U5010" s="65">
        <f t="shared" si="2438"/>
        <v>0.93167701863354035</v>
      </c>
      <c r="V5010" s="65">
        <f t="shared" si="2438"/>
        <v>0.89784695540104442</v>
      </c>
      <c r="W5010" s="65"/>
      <c r="X5010" s="61">
        <f t="shared" si="2433"/>
        <v>0.14341463414634154</v>
      </c>
      <c r="Y5010" s="66">
        <f t="shared" si="2423"/>
        <v>0.12633996937212866</v>
      </c>
      <c r="Z5010" s="61">
        <f t="shared" si="2424"/>
        <v>6.9965870307167111E-2</v>
      </c>
      <c r="AA5010" s="67">
        <f t="shared" si="2425"/>
        <v>11.72</v>
      </c>
      <c r="AB5010" s="68">
        <f t="shared" si="2426"/>
        <v>-2.3809523809523808E-2</v>
      </c>
      <c r="AC5010" s="69">
        <f t="shared" si="2427"/>
        <v>0.11619047619047625</v>
      </c>
      <c r="AD5010" s="70">
        <f>_xlfn.PERCENTILE.EXC(AC5010:$AC$5675,0.5)</f>
        <v>7.3558049880717652E-2</v>
      </c>
      <c r="AE5010" s="70">
        <f>_xlfn.PERCENTILE.EXC($AC5010:AC$5675,0.35)</f>
        <v>4.6273373547597467E-2</v>
      </c>
      <c r="AF5010" s="71">
        <f t="shared" si="2439"/>
        <v>3.4751804342552151E-2</v>
      </c>
      <c r="AG5010" s="70">
        <f t="shared" si="2440"/>
        <v>-0.12527036773884051</v>
      </c>
      <c r="AH5010" s="70">
        <f t="shared" si="2441"/>
        <v>-0.14560628981225343</v>
      </c>
      <c r="AI5010" s="61" t="str">
        <f t="shared" si="2436"/>
        <v>Short VOL</v>
      </c>
      <c r="AJ5010" s="68" t="str">
        <f t="shared" si="2437"/>
        <v>Short VOL</v>
      </c>
      <c r="AK5010" s="72"/>
      <c r="AL5010" s="73"/>
      <c r="AM5010" s="72"/>
      <c r="AN5010" s="73"/>
      <c r="AO5010" s="74"/>
      <c r="AP5010" s="20"/>
      <c r="AQ5010" s="74"/>
      <c r="AR5010" s="20"/>
      <c r="AS5010" s="74"/>
      <c r="AT5010" s="20"/>
      <c r="AU5010" s="74" t="str">
        <f t="shared" si="2428"/>
        <v>00631L</v>
      </c>
      <c r="AV5010" s="20">
        <f t="shared" si="2434"/>
        <v>1</v>
      </c>
      <c r="AW5010" s="74" t="str">
        <f t="shared" si="2429"/>
        <v>00631L</v>
      </c>
      <c r="AX5010" s="20">
        <f t="shared" si="2430"/>
        <v>1</v>
      </c>
      <c r="AY5010" s="20">
        <f t="shared" si="2435"/>
        <v>1</v>
      </c>
      <c r="AZ5010" s="116">
        <v>39036</v>
      </c>
      <c r="BA5010" s="116"/>
      <c r="BB5010" s="20"/>
      <c r="BC5010" s="20"/>
      <c r="BD5010" s="76"/>
      <c r="BE5010" s="77"/>
      <c r="BF5010" s="77"/>
    </row>
    <row r="5011" spans="1:58" s="23" customFormat="1" ht="15.75" customHeight="1" x14ac:dyDescent="0.4">
      <c r="A5011" s="116">
        <v>39034</v>
      </c>
      <c r="B5011" s="112">
        <v>10.59</v>
      </c>
      <c r="C5011" s="112">
        <v>11.97</v>
      </c>
      <c r="D5011" s="112">
        <v>12.68</v>
      </c>
      <c r="E5011" s="112">
        <v>13.17</v>
      </c>
      <c r="F5011" s="112">
        <v>13.7</v>
      </c>
      <c r="G5011" s="112">
        <v>14.33</v>
      </c>
      <c r="H5011" s="113">
        <v>14.75</v>
      </c>
      <c r="I5011" s="90">
        <f t="shared" si="2431"/>
        <v>11.901</v>
      </c>
      <c r="J5011" s="90">
        <f t="shared" si="2432"/>
        <v>12.644499999999999</v>
      </c>
      <c r="K5011" s="114">
        <v>1</v>
      </c>
      <c r="L5011" s="115">
        <v>0.05</v>
      </c>
      <c r="M5011" s="11"/>
      <c r="N5011" s="90">
        <v>10.86</v>
      </c>
      <c r="O5011" s="90">
        <v>11.6</v>
      </c>
      <c r="P5011" s="90">
        <v>12.728426694904279</v>
      </c>
      <c r="Q5011" s="90"/>
      <c r="R5011" s="63">
        <f t="shared" si="2420"/>
        <v>13.468426694904281</v>
      </c>
      <c r="S5011" s="64">
        <f t="shared" si="2442"/>
        <v>6.4874884151992851E-3</v>
      </c>
      <c r="T5011" s="65"/>
      <c r="U5011" s="65">
        <f t="shared" si="2438"/>
        <v>0.93620689655172407</v>
      </c>
      <c r="V5011" s="65">
        <f t="shared" si="2438"/>
        <v>0.9113459407079717</v>
      </c>
      <c r="W5011" s="65"/>
      <c r="X5011" s="61">
        <f t="shared" si="2433"/>
        <v>0.13031161473087827</v>
      </c>
      <c r="Y5011" s="66">
        <f t="shared" si="2423"/>
        <v>0.1199696279422931</v>
      </c>
      <c r="Z5011" s="61">
        <f t="shared" si="2424"/>
        <v>6.2473741702377884E-2</v>
      </c>
      <c r="AA5011" s="67">
        <f t="shared" si="2425"/>
        <v>11.901</v>
      </c>
      <c r="AB5011" s="68">
        <f t="shared" si="2426"/>
        <v>-2.4861878453038635E-2</v>
      </c>
      <c r="AC5011" s="69">
        <f t="shared" si="2427"/>
        <v>9.5856353591160265E-2</v>
      </c>
      <c r="AD5011" s="70">
        <f>_xlfn.PERCENTILE.EXC(AC5011:$AC$5675,0.5)</f>
        <v>7.3373824451410746E-2</v>
      </c>
      <c r="AE5011" s="70">
        <f>_xlfn.PERCENTILE.EXC($AC5011:AC$5675,0.35)</f>
        <v>4.6214814284982628E-2</v>
      </c>
      <c r="AF5011" s="71">
        <f t="shared" si="2439"/>
        <v>3.4685043668122258E-2</v>
      </c>
      <c r="AG5011" s="70">
        <f t="shared" si="2440"/>
        <v>-0.12534631832193247</v>
      </c>
      <c r="AH5011" s="70">
        <f t="shared" si="2441"/>
        <v>-0.14565361273871769</v>
      </c>
      <c r="AI5011" s="61" t="str">
        <f t="shared" si="2436"/>
        <v>Short VOL</v>
      </c>
      <c r="AJ5011" s="68" t="str">
        <f t="shared" si="2437"/>
        <v>Short VOL</v>
      </c>
      <c r="AK5011" s="72"/>
      <c r="AL5011" s="73"/>
      <c r="AM5011" s="72"/>
      <c r="AN5011" s="73"/>
      <c r="AO5011" s="74"/>
      <c r="AP5011" s="20"/>
      <c r="AQ5011" s="74"/>
      <c r="AR5011" s="20"/>
      <c r="AS5011" s="74"/>
      <c r="AT5011" s="20"/>
      <c r="AU5011" s="74" t="str">
        <f t="shared" si="2428"/>
        <v>00631L</v>
      </c>
      <c r="AV5011" s="20">
        <f t="shared" si="2434"/>
        <v>1</v>
      </c>
      <c r="AW5011" s="74" t="str">
        <f t="shared" si="2429"/>
        <v>00631L</v>
      </c>
      <c r="AX5011" s="20">
        <f t="shared" si="2430"/>
        <v>1</v>
      </c>
      <c r="AY5011" s="20">
        <f t="shared" si="2435"/>
        <v>1</v>
      </c>
      <c r="AZ5011" s="116">
        <v>39035</v>
      </c>
      <c r="BA5011" s="116"/>
      <c r="BB5011" s="20"/>
      <c r="BC5011" s="20"/>
      <c r="BD5011" s="76"/>
      <c r="BE5011" s="77"/>
      <c r="BF5011" s="77"/>
    </row>
    <row r="5012" spans="1:58" s="23" customFormat="1" ht="15.75" customHeight="1" x14ac:dyDescent="0.4">
      <c r="A5012" s="116">
        <v>39031</v>
      </c>
      <c r="B5012" s="112">
        <v>10.99</v>
      </c>
      <c r="C5012" s="112">
        <v>11.98</v>
      </c>
      <c r="D5012" s="112">
        <v>12.72</v>
      </c>
      <c r="E5012" s="112">
        <v>13.16</v>
      </c>
      <c r="F5012" s="112">
        <v>13.75</v>
      </c>
      <c r="G5012" s="112">
        <v>14.39</v>
      </c>
      <c r="H5012" s="113">
        <v>14.78</v>
      </c>
      <c r="I5012" s="90">
        <f t="shared" si="2431"/>
        <v>11.881</v>
      </c>
      <c r="J5012" s="90">
        <f t="shared" si="2432"/>
        <v>12.646000000000001</v>
      </c>
      <c r="K5012" s="114">
        <v>2</v>
      </c>
      <c r="L5012" s="115">
        <v>0.05</v>
      </c>
      <c r="M5012" s="11"/>
      <c r="N5012" s="90">
        <v>10.79</v>
      </c>
      <c r="O5012" s="90">
        <v>11.76</v>
      </c>
      <c r="P5012" s="90">
        <v>12.689831474136003</v>
      </c>
      <c r="Q5012" s="90"/>
      <c r="R5012" s="63">
        <f t="shared" si="2420"/>
        <v>13.659831474136006</v>
      </c>
      <c r="S5012" s="64">
        <f t="shared" si="2442"/>
        <v>-1.9981834695731213E-2</v>
      </c>
      <c r="T5012" s="65"/>
      <c r="U5012" s="65">
        <f t="shared" si="2438"/>
        <v>0.91751700680272108</v>
      </c>
      <c r="V5012" s="65">
        <f t="shared" si="2438"/>
        <v>0.92672625510975815</v>
      </c>
      <c r="W5012" s="65"/>
      <c r="X5012" s="61">
        <f t="shared" si="2433"/>
        <v>9.0081892629663346E-2</v>
      </c>
      <c r="Y5012" s="66">
        <f t="shared" si="2423"/>
        <v>0.12310030395136771</v>
      </c>
      <c r="Z5012" s="61">
        <f t="shared" si="2424"/>
        <v>6.4388519484891896E-2</v>
      </c>
      <c r="AA5012" s="67">
        <f t="shared" si="2425"/>
        <v>11.881</v>
      </c>
      <c r="AB5012" s="68">
        <f t="shared" si="2426"/>
        <v>1.8535681186283695E-2</v>
      </c>
      <c r="AC5012" s="69">
        <f t="shared" si="2427"/>
        <v>0.10111214087117712</v>
      </c>
      <c r="AD5012" s="70">
        <f>_xlfn.PERCENTILE.EXC(AC5012:$AC$5675,0.5)</f>
        <v>7.3239942528735696E-2</v>
      </c>
      <c r="AE5012" s="70">
        <f>_xlfn.PERCENTILE.EXC($AC5012:AC$5675,0.35)</f>
        <v>4.6056329290610785E-2</v>
      </c>
      <c r="AF5012" s="71">
        <f t="shared" si="2439"/>
        <v>3.4618282993692365E-2</v>
      </c>
      <c r="AG5012" s="70">
        <f t="shared" si="2440"/>
        <v>-0.12542226890502445</v>
      </c>
      <c r="AH5012" s="70">
        <f t="shared" si="2441"/>
        <v>-0.14570093566518197</v>
      </c>
      <c r="AI5012" s="61" t="str">
        <f t="shared" si="2436"/>
        <v>Short VOL</v>
      </c>
      <c r="AJ5012" s="68" t="str">
        <f t="shared" si="2437"/>
        <v>Short VOL</v>
      </c>
      <c r="AK5012" s="72"/>
      <c r="AL5012" s="73"/>
      <c r="AM5012" s="72"/>
      <c r="AN5012" s="73"/>
      <c r="AO5012" s="74"/>
      <c r="AP5012" s="20"/>
      <c r="AQ5012" s="74"/>
      <c r="AR5012" s="20"/>
      <c r="AS5012" s="74"/>
      <c r="AT5012" s="20"/>
      <c r="AU5012" s="74" t="str">
        <f t="shared" si="2428"/>
        <v>00631L</v>
      </c>
      <c r="AV5012" s="20">
        <f t="shared" si="2434"/>
        <v>1</v>
      </c>
      <c r="AW5012" s="74" t="str">
        <f t="shared" si="2429"/>
        <v>00631L</v>
      </c>
      <c r="AX5012" s="20">
        <f t="shared" si="2430"/>
        <v>1</v>
      </c>
      <c r="AY5012" s="20">
        <f t="shared" si="2435"/>
        <v>1</v>
      </c>
      <c r="AZ5012" s="116">
        <v>39034</v>
      </c>
      <c r="BA5012" s="116"/>
      <c r="BB5012" s="20"/>
      <c r="BC5012" s="20"/>
      <c r="BD5012" s="76"/>
      <c r="BE5012" s="77"/>
      <c r="BF5012" s="77"/>
    </row>
    <row r="5013" spans="1:58" s="23" customFormat="1" ht="15.75" customHeight="1" x14ac:dyDescent="0.4">
      <c r="A5013" s="116">
        <v>39030</v>
      </c>
      <c r="B5013" s="112">
        <v>10.99</v>
      </c>
      <c r="C5013" s="112">
        <v>11.87</v>
      </c>
      <c r="D5013" s="112">
        <v>12.78</v>
      </c>
      <c r="E5013" s="112">
        <v>13.31</v>
      </c>
      <c r="F5013" s="112">
        <v>13.93</v>
      </c>
      <c r="G5013" s="112">
        <v>14.45</v>
      </c>
      <c r="H5013" s="113">
        <v>14.82</v>
      </c>
      <c r="I5013" s="90">
        <f t="shared" si="2431"/>
        <v>11.738</v>
      </c>
      <c r="J5013" s="90">
        <f t="shared" si="2432"/>
        <v>12.6435</v>
      </c>
      <c r="K5013" s="114">
        <v>3</v>
      </c>
      <c r="L5013" s="115">
        <v>0.05</v>
      </c>
      <c r="M5013" s="11"/>
      <c r="N5013" s="90">
        <v>11.01</v>
      </c>
      <c r="O5013" s="90">
        <v>11.58</v>
      </c>
      <c r="P5013" s="90">
        <v>12.764767757134281</v>
      </c>
      <c r="Q5013" s="90"/>
      <c r="R5013" s="63">
        <f t="shared" si="2420"/>
        <v>13.334767757134282</v>
      </c>
      <c r="S5013" s="64">
        <f t="shared" si="2442"/>
        <v>2.4186046511627889E-2</v>
      </c>
      <c r="T5013" s="65"/>
      <c r="U5013" s="65">
        <f t="shared" si="2438"/>
        <v>0.9507772020725388</v>
      </c>
      <c r="V5013" s="65">
        <f t="shared" si="2438"/>
        <v>0.90718454266650406</v>
      </c>
      <c r="W5013" s="65"/>
      <c r="X5013" s="61">
        <f t="shared" si="2433"/>
        <v>8.007279344858953E-2</v>
      </c>
      <c r="Y5013" s="66">
        <f t="shared" si="2423"/>
        <v>0.11344853493613823</v>
      </c>
      <c r="Z5013" s="61">
        <f t="shared" si="2424"/>
        <v>7.7142613733174312E-2</v>
      </c>
      <c r="AA5013" s="67">
        <f t="shared" si="2425"/>
        <v>11.738</v>
      </c>
      <c r="AB5013" s="68">
        <f t="shared" si="2426"/>
        <v>-1.8165304268846117E-3</v>
      </c>
      <c r="AC5013" s="69">
        <f t="shared" si="2427"/>
        <v>6.6121707538601249E-2</v>
      </c>
      <c r="AD5013" s="70">
        <f>_xlfn.PERCENTILE.EXC(AC5013:$AC$5675,0.5)</f>
        <v>7.3106060606060647E-2</v>
      </c>
      <c r="AE5013" s="70">
        <f>_xlfn.PERCENTILE.EXC($AC5013:AC$5675,0.35)</f>
        <v>4.5857874003536178E-2</v>
      </c>
      <c r="AF5013" s="71">
        <f t="shared" si="2439"/>
        <v>3.4557852641785326E-2</v>
      </c>
      <c r="AG5013" s="70">
        <f t="shared" si="2440"/>
        <v>-0.1254982194881164</v>
      </c>
      <c r="AH5013" s="70">
        <f t="shared" si="2441"/>
        <v>-0.14574825859164625</v>
      </c>
      <c r="AI5013" s="61" t="str">
        <f t="shared" si="2436"/>
        <v>Safety</v>
      </c>
      <c r="AJ5013" s="68" t="str">
        <f t="shared" si="2437"/>
        <v>Short VOL</v>
      </c>
      <c r="AK5013" s="72"/>
      <c r="AL5013" s="73"/>
      <c r="AM5013" s="72"/>
      <c r="AN5013" s="73"/>
      <c r="AO5013" s="74"/>
      <c r="AP5013" s="20"/>
      <c r="AQ5013" s="74"/>
      <c r="AR5013" s="20"/>
      <c r="AS5013" s="74"/>
      <c r="AT5013" s="20"/>
      <c r="AU5013" s="74" t="str">
        <f t="shared" si="2428"/>
        <v>00631L</v>
      </c>
      <c r="AV5013" s="20">
        <f t="shared" si="2434"/>
        <v>1</v>
      </c>
      <c r="AW5013" s="74" t="str">
        <f t="shared" si="2429"/>
        <v>00631L</v>
      </c>
      <c r="AX5013" s="20">
        <f t="shared" si="2430"/>
        <v>1</v>
      </c>
      <c r="AY5013" s="20">
        <f t="shared" si="2435"/>
        <v>1</v>
      </c>
      <c r="AZ5013" s="116">
        <v>39031</v>
      </c>
      <c r="BA5013" s="116"/>
      <c r="BB5013" s="20"/>
      <c r="BC5013" s="20"/>
      <c r="BD5013" s="76"/>
      <c r="BE5013" s="77"/>
      <c r="BF5013" s="77"/>
    </row>
    <row r="5014" spans="1:58" s="23" customFormat="1" ht="15.75" customHeight="1" x14ac:dyDescent="0.4">
      <c r="A5014" s="116">
        <v>39029</v>
      </c>
      <c r="B5014" s="112">
        <v>10.92</v>
      </c>
      <c r="C5014" s="112">
        <v>11.85</v>
      </c>
      <c r="D5014" s="112">
        <v>12.81</v>
      </c>
      <c r="E5014" s="112">
        <v>13.39</v>
      </c>
      <c r="F5014" s="112">
        <v>13.94</v>
      </c>
      <c r="G5014" s="112">
        <v>14.43</v>
      </c>
      <c r="H5014" s="113">
        <v>14.86</v>
      </c>
      <c r="I5014" s="90">
        <f t="shared" si="2431"/>
        <v>11.664</v>
      </c>
      <c r="J5014" s="90">
        <f t="shared" si="2432"/>
        <v>12.618</v>
      </c>
      <c r="K5014" s="114">
        <v>4</v>
      </c>
      <c r="L5014" s="115">
        <v>0.05</v>
      </c>
      <c r="M5014" s="11"/>
      <c r="N5014" s="90">
        <v>10.75</v>
      </c>
      <c r="O5014" s="90">
        <v>11.3</v>
      </c>
      <c r="P5014" s="90">
        <v>12.609998198488043</v>
      </c>
      <c r="Q5014" s="90"/>
      <c r="R5014" s="63">
        <f t="shared" si="2420"/>
        <v>13.159998198488044</v>
      </c>
      <c r="S5014" s="64">
        <f t="shared" si="2442"/>
        <v>-3.0658250676284929E-2</v>
      </c>
      <c r="T5014" s="65"/>
      <c r="U5014" s="65">
        <f t="shared" si="2438"/>
        <v>0.95132743362831851</v>
      </c>
      <c r="V5014" s="65">
        <f t="shared" si="2438"/>
        <v>0.89611432310552486</v>
      </c>
      <c r="W5014" s="65"/>
      <c r="X5014" s="61">
        <f t="shared" si="2433"/>
        <v>8.516483516483514E-2</v>
      </c>
      <c r="Y5014" s="66">
        <f t="shared" si="2423"/>
        <v>0.10978342046303202</v>
      </c>
      <c r="Z5014" s="61">
        <f t="shared" si="2424"/>
        <v>8.1790123456790181E-2</v>
      </c>
      <c r="AA5014" s="67">
        <f t="shared" si="2425"/>
        <v>11.664000000000001</v>
      </c>
      <c r="AB5014" s="68">
        <f t="shared" si="2426"/>
        <v>1.5813953488372088E-2</v>
      </c>
      <c r="AC5014" s="69">
        <f t="shared" si="2427"/>
        <v>8.5023255813953633E-2</v>
      </c>
      <c r="AD5014" s="70">
        <f>_xlfn.PERCENTILE.EXC(AC5014:$AC$5675,0.5)</f>
        <v>7.3239942528735696E-2</v>
      </c>
      <c r="AE5014" s="70">
        <f>_xlfn.PERCENTILE.EXC($AC5014:AC$5675,0.35)</f>
        <v>4.5659418716461564E-2</v>
      </c>
      <c r="AF5014" s="71">
        <f t="shared" si="2439"/>
        <v>3.4513248096185424E-2</v>
      </c>
      <c r="AG5014" s="70">
        <f t="shared" si="2440"/>
        <v>-0.12557417007120836</v>
      </c>
      <c r="AH5014" s="70">
        <f t="shared" si="2441"/>
        <v>-0.14579558151811051</v>
      </c>
      <c r="AI5014" s="61" t="str">
        <f t="shared" si="2436"/>
        <v>Short VOL</v>
      </c>
      <c r="AJ5014" s="68" t="str">
        <f t="shared" si="2437"/>
        <v>Short VOL</v>
      </c>
      <c r="AK5014" s="72"/>
      <c r="AL5014" s="73"/>
      <c r="AM5014" s="72"/>
      <c r="AN5014" s="73"/>
      <c r="AO5014" s="74"/>
      <c r="AP5014" s="20"/>
      <c r="AQ5014" s="74"/>
      <c r="AR5014" s="20"/>
      <c r="AS5014" s="74"/>
      <c r="AT5014" s="20"/>
      <c r="AU5014" s="74" t="str">
        <f t="shared" si="2428"/>
        <v>00631L</v>
      </c>
      <c r="AV5014" s="20">
        <f t="shared" si="2434"/>
        <v>1</v>
      </c>
      <c r="AW5014" s="74" t="str">
        <f t="shared" si="2429"/>
        <v>00631L</v>
      </c>
      <c r="AX5014" s="20">
        <f t="shared" si="2430"/>
        <v>1</v>
      </c>
      <c r="AY5014" s="20">
        <f t="shared" si="2435"/>
        <v>1</v>
      </c>
      <c r="AZ5014" s="116">
        <v>39030</v>
      </c>
      <c r="BA5014" s="116"/>
      <c r="BB5014" s="20"/>
      <c r="BC5014" s="20"/>
      <c r="BD5014" s="76"/>
      <c r="BE5014" s="77"/>
      <c r="BF5014" s="77"/>
    </row>
    <row r="5015" spans="1:58" s="23" customFormat="1" ht="15.75" customHeight="1" x14ac:dyDescent="0.4">
      <c r="A5015" s="116">
        <v>39028</v>
      </c>
      <c r="B5015" s="112">
        <v>11.18</v>
      </c>
      <c r="C5015" s="112">
        <v>12.05</v>
      </c>
      <c r="D5015" s="112">
        <v>12.84</v>
      </c>
      <c r="E5015" s="112">
        <v>13.67</v>
      </c>
      <c r="F5015" s="112">
        <v>14.06</v>
      </c>
      <c r="G5015" s="112">
        <v>14.53</v>
      </c>
      <c r="H5015" s="113">
        <v>14.97</v>
      </c>
      <c r="I5015" s="90">
        <f t="shared" si="2431"/>
        <v>11.8325</v>
      </c>
      <c r="J5015" s="90">
        <f t="shared" si="2432"/>
        <v>12.6425</v>
      </c>
      <c r="K5015" s="114">
        <v>5</v>
      </c>
      <c r="L5015" s="115">
        <v>0.05</v>
      </c>
      <c r="M5015" s="11"/>
      <c r="N5015" s="90">
        <v>11.09</v>
      </c>
      <c r="O5015" s="90">
        <v>11.54</v>
      </c>
      <c r="P5015" s="90">
        <v>12.791606232843918</v>
      </c>
      <c r="Q5015" s="90"/>
      <c r="R5015" s="63">
        <f t="shared" si="2420"/>
        <v>13.241606232843917</v>
      </c>
      <c r="S5015" s="64">
        <f t="shared" si="2442"/>
        <v>-6.2724014336917816E-3</v>
      </c>
      <c r="T5015" s="65"/>
      <c r="U5015" s="65">
        <f t="shared" si="2438"/>
        <v>0.96100519930675921</v>
      </c>
      <c r="V5015" s="65">
        <f t="shared" si="2438"/>
        <v>0.90215409933192936</v>
      </c>
      <c r="W5015" s="65"/>
      <c r="X5015" s="61">
        <f t="shared" si="2433"/>
        <v>7.7817531305903492E-2</v>
      </c>
      <c r="Y5015" s="66">
        <f t="shared" si="2423"/>
        <v>9.5098756400877893E-2</v>
      </c>
      <c r="Z5015" s="61">
        <f t="shared" si="2424"/>
        <v>6.8455525036974482E-2</v>
      </c>
      <c r="AA5015" s="67">
        <f t="shared" si="2425"/>
        <v>11.832500000000001</v>
      </c>
      <c r="AB5015" s="68">
        <f t="shared" si="2426"/>
        <v>8.115419296663649E-3</v>
      </c>
      <c r="AC5015" s="69">
        <f t="shared" si="2427"/>
        <v>6.695220919747534E-2</v>
      </c>
      <c r="AD5015" s="70">
        <f>_xlfn.PERCENTILE.EXC(AC5015:$AC$5675,0.5)</f>
        <v>7.3106060606060647E-2</v>
      </c>
      <c r="AE5015" s="70">
        <f>_xlfn.PERCENTILE.EXC($AC5015:AC$5675,0.35)</f>
        <v>4.5606156903139211E-2</v>
      </c>
      <c r="AF5015" s="71">
        <f t="shared" si="2439"/>
        <v>3.4468643550585529E-2</v>
      </c>
      <c r="AG5015" s="70">
        <f t="shared" si="2440"/>
        <v>-0.12565012065430034</v>
      </c>
      <c r="AH5015" s="70">
        <f t="shared" si="2441"/>
        <v>-0.14584290444457479</v>
      </c>
      <c r="AI5015" s="61" t="str">
        <f t="shared" si="2436"/>
        <v>Safety</v>
      </c>
      <c r="AJ5015" s="68" t="str">
        <f t="shared" si="2437"/>
        <v>Short VOL</v>
      </c>
      <c r="AK5015" s="72"/>
      <c r="AL5015" s="73"/>
      <c r="AM5015" s="72"/>
      <c r="AN5015" s="73"/>
      <c r="AO5015" s="74"/>
      <c r="AP5015" s="20"/>
      <c r="AQ5015" s="74"/>
      <c r="AR5015" s="20"/>
      <c r="AS5015" s="74"/>
      <c r="AT5015" s="20"/>
      <c r="AU5015" s="74" t="str">
        <f t="shared" si="2428"/>
        <v>00631L</v>
      </c>
      <c r="AV5015" s="20">
        <f t="shared" si="2434"/>
        <v>1</v>
      </c>
      <c r="AW5015" s="74" t="str">
        <f t="shared" si="2429"/>
        <v>00631L</v>
      </c>
      <c r="AX5015" s="20">
        <f t="shared" si="2430"/>
        <v>1</v>
      </c>
      <c r="AY5015" s="20">
        <f t="shared" si="2435"/>
        <v>1</v>
      </c>
      <c r="AZ5015" s="116">
        <v>39029</v>
      </c>
      <c r="BA5015" s="116"/>
      <c r="BB5015" s="20"/>
      <c r="BC5015" s="20"/>
      <c r="BD5015" s="76"/>
      <c r="BE5015" s="77"/>
      <c r="BF5015" s="77"/>
    </row>
    <row r="5016" spans="1:58" s="23" customFormat="1" ht="15.75" customHeight="1" x14ac:dyDescent="0.4">
      <c r="A5016" s="116">
        <v>39027</v>
      </c>
      <c r="B5016" s="112">
        <v>11.12</v>
      </c>
      <c r="C5016" s="112">
        <v>12.02</v>
      </c>
      <c r="D5016" s="112">
        <v>12.91</v>
      </c>
      <c r="E5016" s="112">
        <v>13.76</v>
      </c>
      <c r="F5016" s="112">
        <v>14.28</v>
      </c>
      <c r="G5016" s="112">
        <v>14.69</v>
      </c>
      <c r="H5016" s="113">
        <v>14.96</v>
      </c>
      <c r="I5016" s="90">
        <f t="shared" si="2431"/>
        <v>11.75</v>
      </c>
      <c r="J5016" s="90">
        <f t="shared" si="2432"/>
        <v>12.643000000000001</v>
      </c>
      <c r="K5016" s="114">
        <v>6</v>
      </c>
      <c r="L5016" s="115">
        <v>0.05</v>
      </c>
      <c r="M5016" s="11"/>
      <c r="N5016" s="90">
        <v>11.16</v>
      </c>
      <c r="O5016" s="90">
        <v>11.62</v>
      </c>
      <c r="P5016" s="90">
        <v>12.944575635927919</v>
      </c>
      <c r="Q5016" s="90"/>
      <c r="R5016" s="63">
        <f t="shared" si="2420"/>
        <v>13.404575635927916</v>
      </c>
      <c r="S5016" s="64">
        <f t="shared" si="2442"/>
        <v>0</v>
      </c>
      <c r="T5016" s="65"/>
      <c r="U5016" s="65">
        <f t="shared" si="2438"/>
        <v>0.96041308089500865</v>
      </c>
      <c r="V5016" s="65">
        <f t="shared" si="2438"/>
        <v>0.89767330554649205</v>
      </c>
      <c r="W5016" s="65"/>
      <c r="X5016" s="61">
        <f t="shared" si="2433"/>
        <v>8.0935251798561189E-2</v>
      </c>
      <c r="Y5016" s="66">
        <f t="shared" si="2423"/>
        <v>8.7209302325581481E-2</v>
      </c>
      <c r="Z5016" s="61">
        <f t="shared" si="2424"/>
        <v>7.6000000000000054E-2</v>
      </c>
      <c r="AA5016" s="67">
        <f t="shared" si="2425"/>
        <v>11.75</v>
      </c>
      <c r="AB5016" s="68">
        <f t="shared" si="2426"/>
        <v>-3.5842293906810864E-3</v>
      </c>
      <c r="AC5016" s="69">
        <f t="shared" si="2427"/>
        <v>5.2867383512544788E-2</v>
      </c>
      <c r="AD5016" s="70">
        <f>_xlfn.PERCENTILE.EXC(AC5016:$AC$5675,0.5)</f>
        <v>7.3239942528735696E-2</v>
      </c>
      <c r="AE5016" s="70">
        <f>_xlfn.PERCENTILE.EXC($AC5016:AC$5675,0.35)</f>
        <v>4.5577094002108888E-2</v>
      </c>
      <c r="AF5016" s="71">
        <f t="shared" si="2439"/>
        <v>3.4424039004985627E-2</v>
      </c>
      <c r="AG5016" s="70">
        <f t="shared" si="2440"/>
        <v>-0.1257260712373923</v>
      </c>
      <c r="AH5016" s="70">
        <f t="shared" si="2441"/>
        <v>-0.14589022737103904</v>
      </c>
      <c r="AI5016" s="61" t="str">
        <f t="shared" si="2436"/>
        <v>Safety</v>
      </c>
      <c r="AJ5016" s="68" t="str">
        <f t="shared" si="2437"/>
        <v>Short VOL</v>
      </c>
      <c r="AK5016" s="72"/>
      <c r="AL5016" s="73"/>
      <c r="AM5016" s="72"/>
      <c r="AN5016" s="73"/>
      <c r="AO5016" s="74"/>
      <c r="AP5016" s="20"/>
      <c r="AQ5016" s="74"/>
      <c r="AR5016" s="20"/>
      <c r="AS5016" s="74"/>
      <c r="AT5016" s="20"/>
      <c r="AU5016" s="74" t="str">
        <f t="shared" si="2428"/>
        <v>00631L</v>
      </c>
      <c r="AV5016" s="20">
        <f t="shared" si="2434"/>
        <v>1</v>
      </c>
      <c r="AW5016" s="74" t="str">
        <f t="shared" si="2429"/>
        <v>00631L</v>
      </c>
      <c r="AX5016" s="20">
        <f t="shared" si="2430"/>
        <v>1</v>
      </c>
      <c r="AY5016" s="20">
        <f t="shared" si="2435"/>
        <v>1</v>
      </c>
      <c r="AZ5016" s="116">
        <v>39028</v>
      </c>
      <c r="BA5016" s="116"/>
      <c r="BB5016" s="20"/>
      <c r="BC5016" s="20"/>
      <c r="BD5016" s="76"/>
      <c r="BE5016" s="77"/>
      <c r="BF5016" s="77"/>
    </row>
    <row r="5017" spans="1:58" s="23" customFormat="1" ht="15.75" customHeight="1" x14ac:dyDescent="0.4">
      <c r="A5017" s="116">
        <v>39024</v>
      </c>
      <c r="B5017" s="112">
        <v>11.5</v>
      </c>
      <c r="C5017" s="112">
        <v>12.45</v>
      </c>
      <c r="D5017" s="112">
        <v>13.13</v>
      </c>
      <c r="E5017" s="112">
        <v>13.9</v>
      </c>
      <c r="F5017" s="112">
        <v>14.46</v>
      </c>
      <c r="G5017" s="112">
        <v>14.76</v>
      </c>
      <c r="H5017" s="113">
        <v>15.04</v>
      </c>
      <c r="I5017" s="90">
        <f t="shared" si="2431"/>
        <v>12.1175</v>
      </c>
      <c r="J5017" s="90">
        <f t="shared" si="2432"/>
        <v>12.891999999999999</v>
      </c>
      <c r="K5017" s="114">
        <v>7</v>
      </c>
      <c r="L5017" s="115">
        <v>0.05</v>
      </c>
      <c r="M5017" s="11"/>
      <c r="N5017" s="90">
        <v>11.16</v>
      </c>
      <c r="O5017" s="90">
        <v>12.13</v>
      </c>
      <c r="P5017" s="90">
        <v>13.209553446389583</v>
      </c>
      <c r="Q5017" s="90"/>
      <c r="R5017" s="63">
        <f t="shared" si="2420"/>
        <v>14.179553446389583</v>
      </c>
      <c r="S5017" s="64">
        <f t="shared" si="2442"/>
        <v>-2.2767075306479843E-2</v>
      </c>
      <c r="T5017" s="65"/>
      <c r="U5017" s="65">
        <f t="shared" si="2438"/>
        <v>0.92003297609233303</v>
      </c>
      <c r="V5017" s="65">
        <f t="shared" si="2438"/>
        <v>0.91827479628505959</v>
      </c>
      <c r="W5017" s="65"/>
      <c r="X5017" s="61">
        <f t="shared" si="2433"/>
        <v>8.2608695652173852E-2</v>
      </c>
      <c r="Y5017" s="66">
        <f t="shared" si="2423"/>
        <v>8.2014388489208542E-2</v>
      </c>
      <c r="Z5017" s="61">
        <f t="shared" si="2424"/>
        <v>6.3915824221167719E-2</v>
      </c>
      <c r="AA5017" s="67">
        <f t="shared" si="2425"/>
        <v>12.117499999999998</v>
      </c>
      <c r="AB5017" s="68">
        <f t="shared" si="2426"/>
        <v>3.0465949820788516E-2</v>
      </c>
      <c r="AC5017" s="69">
        <f t="shared" si="2427"/>
        <v>8.5797491039426327E-2</v>
      </c>
      <c r="AD5017" s="70">
        <f>_xlfn.PERCENTILE.EXC(AC5017:$AC$5675,0.5)</f>
        <v>7.3373824451410746E-2</v>
      </c>
      <c r="AE5017" s="70">
        <f>_xlfn.PERCENTILE.EXC($AC5017:AC$5675,0.35)</f>
        <v>4.5548031101078572E-2</v>
      </c>
      <c r="AF5017" s="71">
        <f t="shared" si="2439"/>
        <v>3.4380758208358501E-2</v>
      </c>
      <c r="AG5017" s="70">
        <f t="shared" si="2440"/>
        <v>-0.12580202182048425</v>
      </c>
      <c r="AH5017" s="70">
        <f t="shared" si="2441"/>
        <v>-0.14593755029750333</v>
      </c>
      <c r="AI5017" s="61" t="str">
        <f t="shared" si="2436"/>
        <v>Short VOL</v>
      </c>
      <c r="AJ5017" s="68" t="str">
        <f t="shared" si="2437"/>
        <v>Short VOL</v>
      </c>
      <c r="AK5017" s="72"/>
      <c r="AL5017" s="73"/>
      <c r="AM5017" s="72"/>
      <c r="AN5017" s="73"/>
      <c r="AO5017" s="74"/>
      <c r="AP5017" s="20"/>
      <c r="AQ5017" s="74"/>
      <c r="AR5017" s="20"/>
      <c r="AS5017" s="74"/>
      <c r="AT5017" s="20"/>
      <c r="AU5017" s="74" t="str">
        <f t="shared" si="2428"/>
        <v>00631L</v>
      </c>
      <c r="AV5017" s="20">
        <f t="shared" si="2434"/>
        <v>1</v>
      </c>
      <c r="AW5017" s="74" t="str">
        <f t="shared" si="2429"/>
        <v>00631L</v>
      </c>
      <c r="AX5017" s="20">
        <f t="shared" si="2430"/>
        <v>1</v>
      </c>
      <c r="AY5017" s="20">
        <f t="shared" si="2435"/>
        <v>1</v>
      </c>
      <c r="AZ5017" s="116">
        <v>39027</v>
      </c>
      <c r="BA5017" s="116"/>
      <c r="BB5017" s="20"/>
      <c r="BC5017" s="20"/>
      <c r="BD5017" s="76"/>
      <c r="BE5017" s="77"/>
      <c r="BF5017" s="77"/>
    </row>
    <row r="5018" spans="1:58" s="23" customFormat="1" ht="15.75" customHeight="1" x14ac:dyDescent="0.4">
      <c r="A5018" s="116">
        <v>39023</v>
      </c>
      <c r="B5018" s="112">
        <v>11.65</v>
      </c>
      <c r="C5018" s="112">
        <v>12.49</v>
      </c>
      <c r="D5018" s="112">
        <v>13.2</v>
      </c>
      <c r="E5018" s="112">
        <v>13.86</v>
      </c>
      <c r="F5018" s="112">
        <v>14.51</v>
      </c>
      <c r="G5018" s="112">
        <v>14.8</v>
      </c>
      <c r="H5018" s="113">
        <v>15.06</v>
      </c>
      <c r="I5018" s="90">
        <f t="shared" si="2431"/>
        <v>12.154</v>
      </c>
      <c r="J5018" s="90">
        <f t="shared" si="2432"/>
        <v>12.916</v>
      </c>
      <c r="K5018" s="114">
        <v>8</v>
      </c>
      <c r="L5018" s="115">
        <v>0.05</v>
      </c>
      <c r="M5018" s="11"/>
      <c r="N5018" s="90">
        <v>11.42</v>
      </c>
      <c r="O5018" s="90">
        <v>12.18</v>
      </c>
      <c r="P5018" s="90">
        <v>13.135070472405916</v>
      </c>
      <c r="Q5018" s="90"/>
      <c r="R5018" s="63">
        <f t="shared" si="2420"/>
        <v>13.895070472405914</v>
      </c>
      <c r="S5018" s="64">
        <f t="shared" si="2442"/>
        <v>-7.8192875760208398E-3</v>
      </c>
      <c r="T5018" s="65"/>
      <c r="U5018" s="65">
        <f t="shared" si="2438"/>
        <v>0.93760262725779964</v>
      </c>
      <c r="V5018" s="65">
        <f t="shared" si="2438"/>
        <v>0.92728851554985392</v>
      </c>
      <c r="W5018" s="65"/>
      <c r="X5018" s="61">
        <f t="shared" si="2433"/>
        <v>7.2103004291845477E-2</v>
      </c>
      <c r="Y5018" s="66">
        <f t="shared" si="2423"/>
        <v>8.658008658008666E-2</v>
      </c>
      <c r="Z5018" s="61">
        <f t="shared" si="2424"/>
        <v>6.2695408918874485E-2</v>
      </c>
      <c r="AA5018" s="67">
        <f t="shared" si="2425"/>
        <v>12.154</v>
      </c>
      <c r="AB5018" s="68">
        <f t="shared" si="2426"/>
        <v>2.0140105078809145E-2</v>
      </c>
      <c r="AC5018" s="69">
        <f t="shared" si="2427"/>
        <v>6.4273204903677758E-2</v>
      </c>
      <c r="AD5018" s="70">
        <f>_xlfn.PERCENTILE.EXC(AC5018:$AC$5675,0.5)</f>
        <v>7.3239942528735696E-2</v>
      </c>
      <c r="AE5018" s="70">
        <f>_xlfn.PERCENTILE.EXC($AC5018:AC$5675,0.35)</f>
        <v>4.554019067617026E-2</v>
      </c>
      <c r="AF5018" s="71">
        <f t="shared" si="2439"/>
        <v>3.4338006911320482E-2</v>
      </c>
      <c r="AG5018" s="70">
        <f t="shared" si="2440"/>
        <v>-0.12587797240357623</v>
      </c>
      <c r="AH5018" s="70">
        <f t="shared" si="2441"/>
        <v>-0.14598487322396761</v>
      </c>
      <c r="AI5018" s="61" t="str">
        <f t="shared" si="2436"/>
        <v>Safety</v>
      </c>
      <c r="AJ5018" s="68" t="str">
        <f t="shared" si="2437"/>
        <v>Short VOL</v>
      </c>
      <c r="AK5018" s="72"/>
      <c r="AL5018" s="73"/>
      <c r="AM5018" s="72"/>
      <c r="AN5018" s="73"/>
      <c r="AO5018" s="74"/>
      <c r="AP5018" s="20"/>
      <c r="AQ5018" s="74"/>
      <c r="AR5018" s="20"/>
      <c r="AS5018" s="74"/>
      <c r="AT5018" s="20"/>
      <c r="AU5018" s="74" t="str">
        <f t="shared" si="2428"/>
        <v>00631L</v>
      </c>
      <c r="AV5018" s="20">
        <f t="shared" si="2434"/>
        <v>1</v>
      </c>
      <c r="AW5018" s="74" t="str">
        <f t="shared" si="2429"/>
        <v>00631L</v>
      </c>
      <c r="AX5018" s="20">
        <f t="shared" si="2430"/>
        <v>1</v>
      </c>
      <c r="AY5018" s="20">
        <f t="shared" si="2435"/>
        <v>1</v>
      </c>
      <c r="AZ5018" s="116">
        <v>39024</v>
      </c>
      <c r="BA5018" s="116"/>
      <c r="BB5018" s="20"/>
      <c r="BC5018" s="20"/>
      <c r="BD5018" s="76"/>
      <c r="BE5018" s="77"/>
      <c r="BF5018" s="77"/>
    </row>
    <row r="5019" spans="1:58" s="23" customFormat="1" ht="15.75" customHeight="1" x14ac:dyDescent="0.4">
      <c r="A5019" s="116">
        <v>39022</v>
      </c>
      <c r="B5019" s="112">
        <v>11.55</v>
      </c>
      <c r="C5019" s="112">
        <v>12.43</v>
      </c>
      <c r="D5019" s="112">
        <v>13.22</v>
      </c>
      <c r="E5019" s="112">
        <v>13.94</v>
      </c>
      <c r="F5019" s="112">
        <v>14.49</v>
      </c>
      <c r="G5019" s="112">
        <v>14.88</v>
      </c>
      <c r="H5019" s="113">
        <v>15.16</v>
      </c>
      <c r="I5019" s="90">
        <f t="shared" si="2431"/>
        <v>12.034000000000001</v>
      </c>
      <c r="J5019" s="90">
        <f t="shared" si="2432"/>
        <v>12.8645</v>
      </c>
      <c r="K5019" s="114">
        <v>9</v>
      </c>
      <c r="L5019" s="115">
        <v>0.05</v>
      </c>
      <c r="M5019" s="11"/>
      <c r="N5019" s="90">
        <v>11.51</v>
      </c>
      <c r="O5019" s="90">
        <v>12.12</v>
      </c>
      <c r="P5019" s="90">
        <v>13.226211456568393</v>
      </c>
      <c r="Q5019" s="90"/>
      <c r="R5019" s="63">
        <f t="shared" si="2420"/>
        <v>13.836211456568391</v>
      </c>
      <c r="S5019" s="64">
        <f t="shared" si="2442"/>
        <v>3.6936936936936948E-2</v>
      </c>
      <c r="T5019" s="65"/>
      <c r="U5019" s="65">
        <f t="shared" si="2438"/>
        <v>0.9496699669966997</v>
      </c>
      <c r="V5019" s="65">
        <f t="shared" si="2438"/>
        <v>0.91636218276103343</v>
      </c>
      <c r="W5019" s="65"/>
      <c r="X5019" s="61">
        <f t="shared" si="2433"/>
        <v>7.61904761904761E-2</v>
      </c>
      <c r="Y5019" s="66">
        <f t="shared" si="2423"/>
        <v>8.7517934002869488E-2</v>
      </c>
      <c r="Z5019" s="61">
        <f t="shared" si="2424"/>
        <v>6.9012797074954196E-2</v>
      </c>
      <c r="AA5019" s="67">
        <f t="shared" si="2425"/>
        <v>12.034000000000001</v>
      </c>
      <c r="AB5019" s="68">
        <f t="shared" si="2426"/>
        <v>3.4752389226760144E-3</v>
      </c>
      <c r="AC5019" s="69">
        <f t="shared" si="2427"/>
        <v>4.5525629887054817E-2</v>
      </c>
      <c r="AD5019" s="70">
        <f>_xlfn.PERCENTILE.EXC(AC5019:$AC$5675,0.5)</f>
        <v>7.3373824451410746E-2</v>
      </c>
      <c r="AE5019" s="70">
        <f>_xlfn.PERCENTILE.EXC($AC5019:AC$5675,0.35)</f>
        <v>4.5532350251261941E-2</v>
      </c>
      <c r="AF5019" s="71">
        <f t="shared" si="2439"/>
        <v>3.4295255614282469E-2</v>
      </c>
      <c r="AG5019" s="70">
        <f t="shared" si="2440"/>
        <v>-0.12595392298666819</v>
      </c>
      <c r="AH5019" s="70">
        <f t="shared" si="2441"/>
        <v>-0.14603219615043186</v>
      </c>
      <c r="AI5019" s="61" t="str">
        <f t="shared" si="2436"/>
        <v>Safety</v>
      </c>
      <c r="AJ5019" s="68" t="str">
        <f t="shared" si="2437"/>
        <v>Short VOL</v>
      </c>
      <c r="AK5019" s="72"/>
      <c r="AL5019" s="73"/>
      <c r="AM5019" s="72"/>
      <c r="AN5019" s="73"/>
      <c r="AO5019" s="74"/>
      <c r="AP5019" s="20"/>
      <c r="AQ5019" s="74"/>
      <c r="AR5019" s="20"/>
      <c r="AS5019" s="74"/>
      <c r="AT5019" s="20"/>
      <c r="AU5019" s="74" t="str">
        <f t="shared" si="2428"/>
        <v>00631L</v>
      </c>
      <c r="AV5019" s="20">
        <f t="shared" si="2434"/>
        <v>1</v>
      </c>
      <c r="AW5019" s="74" t="str">
        <f t="shared" si="2429"/>
        <v>00635U</v>
      </c>
      <c r="AX5019" s="20">
        <f t="shared" si="2430"/>
        <v>0</v>
      </c>
      <c r="AY5019" s="20">
        <f t="shared" si="2435"/>
        <v>1</v>
      </c>
      <c r="AZ5019" s="116">
        <v>39023</v>
      </c>
      <c r="BA5019" s="116"/>
      <c r="BB5019" s="20"/>
      <c r="BC5019" s="20"/>
      <c r="BD5019" s="76"/>
      <c r="BE5019" s="77"/>
      <c r="BF5019" s="77"/>
    </row>
    <row r="5020" spans="1:58" s="23" customFormat="1" ht="15.75" customHeight="1" x14ac:dyDescent="0.4">
      <c r="A5020" s="116">
        <v>39021</v>
      </c>
      <c r="B5020" s="112">
        <v>11.31</v>
      </c>
      <c r="C5020" s="112">
        <v>12.16</v>
      </c>
      <c r="D5020" s="112">
        <v>13.23</v>
      </c>
      <c r="E5020" s="112">
        <v>13.99</v>
      </c>
      <c r="F5020" s="112">
        <v>14.61</v>
      </c>
      <c r="G5020" s="112">
        <v>15.04</v>
      </c>
      <c r="H5020" s="113">
        <v>15.22</v>
      </c>
      <c r="I5020" s="90">
        <f t="shared" si="2431"/>
        <v>11.734999999999999</v>
      </c>
      <c r="J5020" s="90">
        <f t="shared" si="2432"/>
        <v>12.695</v>
      </c>
      <c r="K5020" s="114">
        <v>10</v>
      </c>
      <c r="L5020" s="115">
        <v>0.05</v>
      </c>
      <c r="M5020" s="11"/>
      <c r="N5020" s="90">
        <v>11.1</v>
      </c>
      <c r="O5020" s="90">
        <v>11.63</v>
      </c>
      <c r="P5020" s="90">
        <v>12.946892135933307</v>
      </c>
      <c r="Q5020" s="90"/>
      <c r="R5020" s="63">
        <f t="shared" si="2420"/>
        <v>13.476892135933307</v>
      </c>
      <c r="S5020" s="64">
        <f t="shared" si="2442"/>
        <v>-8.9285714285713969E-3</v>
      </c>
      <c r="T5020" s="65"/>
      <c r="U5020" s="65">
        <f t="shared" si="2438"/>
        <v>0.95442820292347363</v>
      </c>
      <c r="V5020" s="65">
        <f t="shared" si="2438"/>
        <v>0.89828507705889105</v>
      </c>
      <c r="W5020" s="65"/>
      <c r="X5020" s="61">
        <f t="shared" si="2433"/>
        <v>7.5154730327144079E-2</v>
      </c>
      <c r="Y5020" s="66">
        <f t="shared" si="2423"/>
        <v>8.7919942816297378E-2</v>
      </c>
      <c r="Z5020" s="61">
        <f t="shared" si="2424"/>
        <v>8.180656156795918E-2</v>
      </c>
      <c r="AA5020" s="67">
        <f t="shared" si="2425"/>
        <v>11.734999999999999</v>
      </c>
      <c r="AB5020" s="68">
        <f t="shared" si="2426"/>
        <v>1.8918918918918996E-2</v>
      </c>
      <c r="AC5020" s="69">
        <f t="shared" si="2427"/>
        <v>5.7207207207207192E-2</v>
      </c>
      <c r="AD5020" s="70">
        <f>_xlfn.PERCENTILE.EXC(AC5020:$AC$5675,0.5)</f>
        <v>7.3558049880717652E-2</v>
      </c>
      <c r="AE5020" s="70">
        <f>_xlfn.PERCENTILE.EXC($AC5020:AC$5675,0.35)</f>
        <v>4.5528021509633435E-2</v>
      </c>
      <c r="AF5020" s="71">
        <f t="shared" si="2439"/>
        <v>3.4249557502157676E-2</v>
      </c>
      <c r="AG5020" s="70">
        <f t="shared" si="2440"/>
        <v>-0.12602987356976017</v>
      </c>
      <c r="AH5020" s="70">
        <f t="shared" si="2441"/>
        <v>-0.14607951907689615</v>
      </c>
      <c r="AI5020" s="61" t="str">
        <f t="shared" si="2436"/>
        <v>Safety</v>
      </c>
      <c r="AJ5020" s="68" t="str">
        <f t="shared" si="2437"/>
        <v>Short VOL</v>
      </c>
      <c r="AK5020" s="72"/>
      <c r="AL5020" s="73"/>
      <c r="AM5020" s="72"/>
      <c r="AN5020" s="73"/>
      <c r="AO5020" s="74"/>
      <c r="AP5020" s="20"/>
      <c r="AQ5020" s="74"/>
      <c r="AR5020" s="20"/>
      <c r="AS5020" s="74"/>
      <c r="AT5020" s="20"/>
      <c r="AU5020" s="74" t="str">
        <f t="shared" si="2428"/>
        <v>00631L</v>
      </c>
      <c r="AV5020" s="20">
        <f t="shared" si="2434"/>
        <v>1</v>
      </c>
      <c r="AW5020" s="74" t="str">
        <f t="shared" si="2429"/>
        <v>00631L</v>
      </c>
      <c r="AX5020" s="20">
        <f t="shared" si="2430"/>
        <v>1</v>
      </c>
      <c r="AY5020" s="20">
        <f t="shared" si="2435"/>
        <v>1</v>
      </c>
      <c r="AZ5020" s="116">
        <v>39022</v>
      </c>
      <c r="BA5020" s="116"/>
      <c r="BB5020" s="20"/>
      <c r="BC5020" s="20"/>
      <c r="BD5020" s="76"/>
      <c r="BE5020" s="77"/>
      <c r="BF5020" s="77"/>
    </row>
    <row r="5021" spans="1:58" s="23" customFormat="1" ht="15.75" customHeight="1" x14ac:dyDescent="0.4">
      <c r="A5021" s="116">
        <v>39020</v>
      </c>
      <c r="B5021" s="112">
        <v>11.35</v>
      </c>
      <c r="C5021" s="112">
        <v>12.3</v>
      </c>
      <c r="D5021" s="112">
        <v>13.4</v>
      </c>
      <c r="E5021" s="112">
        <v>14.09</v>
      </c>
      <c r="F5021" s="112">
        <v>14.66</v>
      </c>
      <c r="G5021" s="112">
        <v>15.1</v>
      </c>
      <c r="H5021" s="113">
        <v>15.4</v>
      </c>
      <c r="I5021" s="90">
        <f t="shared" si="2431"/>
        <v>11.7775</v>
      </c>
      <c r="J5021" s="90">
        <f t="shared" si="2432"/>
        <v>12.795</v>
      </c>
      <c r="K5021" s="114">
        <v>11</v>
      </c>
      <c r="L5021" s="115">
        <v>0.05</v>
      </c>
      <c r="M5021" s="11"/>
      <c r="N5021" s="90">
        <v>11.2</v>
      </c>
      <c r="O5021" s="90">
        <v>12.07</v>
      </c>
      <c r="P5021" s="90">
        <v>12.94842022949447</v>
      </c>
      <c r="Q5021" s="90"/>
      <c r="R5021" s="63">
        <f t="shared" si="2420"/>
        <v>13.818420229494471</v>
      </c>
      <c r="S5021" s="64">
        <f t="shared" si="2442"/>
        <v>3.7037037037036903E-2</v>
      </c>
      <c r="T5021" s="65"/>
      <c r="U5021" s="65">
        <f t="shared" si="2438"/>
        <v>0.92792046396023187</v>
      </c>
      <c r="V5021" s="65">
        <f t="shared" si="2438"/>
        <v>0.9321600462507722</v>
      </c>
      <c r="W5021" s="65"/>
      <c r="X5021" s="61">
        <f t="shared" si="2433"/>
        <v>8.3700440528634457E-2</v>
      </c>
      <c r="Y5021" s="66">
        <f t="shared" si="2423"/>
        <v>9.2973740241305933E-2</v>
      </c>
      <c r="Z5021" s="61">
        <f t="shared" si="2424"/>
        <v>8.6393547017618352E-2</v>
      </c>
      <c r="AA5021" s="67">
        <f t="shared" si="2425"/>
        <v>11.7775</v>
      </c>
      <c r="AB5021" s="68">
        <f t="shared" si="2426"/>
        <v>1.3392857142857175E-2</v>
      </c>
      <c r="AC5021" s="69">
        <f t="shared" si="2427"/>
        <v>5.1562500000000053E-2</v>
      </c>
      <c r="AD5021" s="70">
        <f>_xlfn.PERCENTILE.EXC(AC5021:$AC$5675,0.5)</f>
        <v>7.3742275310024558E-2</v>
      </c>
      <c r="AE5021" s="70">
        <f>_xlfn.PERCENTILE.EXC($AC5021:AC$5675,0.35)</f>
        <v>4.5387954369517536E-2</v>
      </c>
      <c r="AF5021" s="71">
        <f t="shared" si="2439"/>
        <v>3.4186178499512193E-2</v>
      </c>
      <c r="AG5021" s="70">
        <f t="shared" si="2440"/>
        <v>-0.12610582415285213</v>
      </c>
      <c r="AH5021" s="70">
        <f t="shared" si="2441"/>
        <v>-0.1461268420033604</v>
      </c>
      <c r="AI5021" s="61" t="str">
        <f t="shared" si="2436"/>
        <v>Safety</v>
      </c>
      <c r="AJ5021" s="68" t="str">
        <f t="shared" si="2437"/>
        <v>Short VOL</v>
      </c>
      <c r="AK5021" s="72"/>
      <c r="AL5021" s="73"/>
      <c r="AM5021" s="72"/>
      <c r="AN5021" s="73"/>
      <c r="AO5021" s="74"/>
      <c r="AP5021" s="20"/>
      <c r="AQ5021" s="74"/>
      <c r="AR5021" s="20"/>
      <c r="AS5021" s="74"/>
      <c r="AT5021" s="20"/>
      <c r="AU5021" s="74" t="str">
        <f t="shared" si="2428"/>
        <v>00631L</v>
      </c>
      <c r="AV5021" s="20">
        <f t="shared" si="2434"/>
        <v>1</v>
      </c>
      <c r="AW5021" s="74" t="str">
        <f t="shared" si="2429"/>
        <v>00631L</v>
      </c>
      <c r="AX5021" s="20">
        <f t="shared" si="2430"/>
        <v>1</v>
      </c>
      <c r="AY5021" s="20">
        <f t="shared" si="2435"/>
        <v>1</v>
      </c>
      <c r="AZ5021" s="116">
        <v>39021</v>
      </c>
      <c r="BA5021" s="116"/>
      <c r="BB5021" s="20"/>
      <c r="BC5021" s="20"/>
      <c r="BD5021" s="76"/>
      <c r="BE5021" s="77"/>
      <c r="BF5021" s="77"/>
    </row>
    <row r="5022" spans="1:58" s="23" customFormat="1" ht="15.75" customHeight="1" x14ac:dyDescent="0.4">
      <c r="A5022" s="116">
        <v>39017</v>
      </c>
      <c r="B5022" s="112">
        <v>11.31</v>
      </c>
      <c r="C5022" s="112">
        <v>12.26</v>
      </c>
      <c r="D5022" s="112">
        <v>13.46</v>
      </c>
      <c r="E5022" s="112">
        <v>14.24</v>
      </c>
      <c r="F5022" s="112">
        <v>14.85</v>
      </c>
      <c r="G5022" s="112">
        <v>15.15</v>
      </c>
      <c r="H5022" s="113">
        <v>15.42</v>
      </c>
      <c r="I5022" s="90">
        <f t="shared" si="2431"/>
        <v>11.69</v>
      </c>
      <c r="J5022" s="90">
        <f t="shared" si="2432"/>
        <v>12.74</v>
      </c>
      <c r="K5022" s="114">
        <v>12</v>
      </c>
      <c r="L5022" s="115">
        <v>0.05</v>
      </c>
      <c r="M5022" s="11"/>
      <c r="N5022" s="90">
        <v>10.8</v>
      </c>
      <c r="O5022" s="90">
        <v>11.58</v>
      </c>
      <c r="P5022" s="90">
        <v>12.852742214374747</v>
      </c>
      <c r="Q5022" s="90"/>
      <c r="R5022" s="63">
        <f t="shared" si="2420"/>
        <v>13.632742214374748</v>
      </c>
      <c r="S5022" s="64">
        <f t="shared" si="2442"/>
        <v>2.2727272727272745E-2</v>
      </c>
      <c r="T5022" s="65"/>
      <c r="U5022" s="65">
        <f t="shared" si="2438"/>
        <v>0.93264248704663222</v>
      </c>
      <c r="V5022" s="65">
        <f t="shared" si="2438"/>
        <v>0.90097504539138051</v>
      </c>
      <c r="W5022" s="65"/>
      <c r="X5022" s="61">
        <f t="shared" si="2433"/>
        <v>8.3996463306808072E-2</v>
      </c>
      <c r="Y5022" s="66">
        <f t="shared" si="2423"/>
        <v>8.2865168539325823E-2</v>
      </c>
      <c r="Z5022" s="61">
        <f t="shared" si="2424"/>
        <v>8.9820359281437195E-2</v>
      </c>
      <c r="AA5022" s="67">
        <f t="shared" si="2425"/>
        <v>11.690000000000001</v>
      </c>
      <c r="AB5022" s="68">
        <f t="shared" si="2426"/>
        <v>4.72222222222222E-2</v>
      </c>
      <c r="AC5022" s="69">
        <f t="shared" si="2427"/>
        <v>8.2407407407407457E-2</v>
      </c>
      <c r="AD5022" s="70">
        <f>_xlfn.PERCENTILE.EXC(AC5022:$AC$5675,0.5)</f>
        <v>7.3869532518575629E-2</v>
      </c>
      <c r="AE5022" s="70">
        <f>_xlfn.PERCENTILE.EXC($AC5022:AC$5675,0.35)</f>
        <v>4.5247887229401623E-2</v>
      </c>
      <c r="AF5022" s="71">
        <f t="shared" si="2439"/>
        <v>3.4122799496866717E-2</v>
      </c>
      <c r="AG5022" s="70">
        <f t="shared" si="2440"/>
        <v>-0.12618177473594408</v>
      </c>
      <c r="AH5022" s="70">
        <f t="shared" si="2441"/>
        <v>-0.14617416492982468</v>
      </c>
      <c r="AI5022" s="61" t="str">
        <f t="shared" si="2436"/>
        <v>Short VOL</v>
      </c>
      <c r="AJ5022" s="68" t="str">
        <f t="shared" si="2437"/>
        <v>Short VOL</v>
      </c>
      <c r="AK5022" s="72"/>
      <c r="AL5022" s="73"/>
      <c r="AM5022" s="72"/>
      <c r="AN5022" s="73"/>
      <c r="AO5022" s="74"/>
      <c r="AP5022" s="20"/>
      <c r="AQ5022" s="74"/>
      <c r="AR5022" s="20"/>
      <c r="AS5022" s="74"/>
      <c r="AT5022" s="20"/>
      <c r="AU5022" s="74" t="str">
        <f t="shared" si="2428"/>
        <v>00631L</v>
      </c>
      <c r="AV5022" s="20">
        <f t="shared" si="2434"/>
        <v>1</v>
      </c>
      <c r="AW5022" s="74" t="str">
        <f t="shared" si="2429"/>
        <v>00631L</v>
      </c>
      <c r="AX5022" s="20">
        <f t="shared" si="2430"/>
        <v>1</v>
      </c>
      <c r="AY5022" s="20">
        <f t="shared" si="2435"/>
        <v>1</v>
      </c>
      <c r="AZ5022" s="116">
        <v>39020</v>
      </c>
      <c r="BA5022" s="116"/>
      <c r="BB5022" s="20"/>
      <c r="BC5022" s="20"/>
      <c r="BD5022" s="76"/>
      <c r="BE5022" s="77"/>
      <c r="BF5022" s="77"/>
    </row>
    <row r="5023" spans="1:58" s="23" customFormat="1" ht="15.75" customHeight="1" x14ac:dyDescent="0.4">
      <c r="A5023" s="116">
        <v>39016</v>
      </c>
      <c r="B5023" s="112">
        <v>11.25</v>
      </c>
      <c r="C5023" s="112">
        <v>12.21</v>
      </c>
      <c r="D5023" s="112">
        <v>13.46</v>
      </c>
      <c r="E5023" s="112">
        <v>14.18</v>
      </c>
      <c r="F5023" s="112">
        <v>14.96</v>
      </c>
      <c r="G5023" s="112">
        <v>15.25</v>
      </c>
      <c r="H5023" s="113">
        <v>15.47</v>
      </c>
      <c r="I5023" s="90">
        <f t="shared" si="2431"/>
        <v>11.586</v>
      </c>
      <c r="J5023" s="90">
        <f t="shared" si="2432"/>
        <v>12.647500000000001</v>
      </c>
      <c r="K5023" s="114">
        <v>13</v>
      </c>
      <c r="L5023" s="115">
        <v>0.05</v>
      </c>
      <c r="M5023" s="11"/>
      <c r="N5023" s="90">
        <v>10.56</v>
      </c>
      <c r="O5023" s="90">
        <v>11.36</v>
      </c>
      <c r="P5023" s="90">
        <v>12.694157764401609</v>
      </c>
      <c r="Q5023" s="90"/>
      <c r="R5023" s="63">
        <f t="shared" ref="R5023:R5086" si="2443">(O5023+P5023)-(N5023+M5023)</f>
        <v>13.494157764401608</v>
      </c>
      <c r="S5023" s="64">
        <f t="shared" si="2442"/>
        <v>-9.3808630393995909E-3</v>
      </c>
      <c r="T5023" s="65"/>
      <c r="U5023" s="65">
        <f t="shared" si="2438"/>
        <v>0.92957746478873249</v>
      </c>
      <c r="V5023" s="65">
        <f t="shared" si="2438"/>
        <v>0.89489985951308992</v>
      </c>
      <c r="W5023" s="65"/>
      <c r="X5023" s="61">
        <f t="shared" si="2433"/>
        <v>8.5333333333333414E-2</v>
      </c>
      <c r="Y5023" s="66">
        <f t="shared" si="2423"/>
        <v>9.0973201692524749E-2</v>
      </c>
      <c r="Z5023" s="61">
        <f t="shared" si="2424"/>
        <v>9.1619195580873516E-2</v>
      </c>
      <c r="AA5023" s="67">
        <f t="shared" si="2425"/>
        <v>11.586</v>
      </c>
      <c r="AB5023" s="68">
        <f t="shared" si="2426"/>
        <v>6.5340909090909047E-2</v>
      </c>
      <c r="AC5023" s="69">
        <f t="shared" si="2427"/>
        <v>9.7159090909090889E-2</v>
      </c>
      <c r="AD5023" s="70">
        <f>_xlfn.PERCENTILE.EXC(AC5023:$AC$5675,0.5)</f>
        <v>7.3742275310024558E-2</v>
      </c>
      <c r="AE5023" s="70">
        <f>_xlfn.PERCENTILE.EXC($AC5023:AC$5675,0.35)</f>
        <v>4.512354964153633E-2</v>
      </c>
      <c r="AF5023" s="71">
        <f t="shared" si="2439"/>
        <v>3.405942049422124E-2</v>
      </c>
      <c r="AG5023" s="70">
        <f t="shared" si="2440"/>
        <v>-0.12625772531903606</v>
      </c>
      <c r="AH5023" s="70">
        <f t="shared" si="2441"/>
        <v>-0.14622148785628897</v>
      </c>
      <c r="AI5023" s="61" t="str">
        <f t="shared" si="2436"/>
        <v>Short VOL</v>
      </c>
      <c r="AJ5023" s="68" t="str">
        <f t="shared" si="2437"/>
        <v>Short VOL</v>
      </c>
      <c r="AK5023" s="72"/>
      <c r="AL5023" s="73"/>
      <c r="AM5023" s="72"/>
      <c r="AN5023" s="73"/>
      <c r="AO5023" s="74"/>
      <c r="AP5023" s="20"/>
      <c r="AQ5023" s="74"/>
      <c r="AR5023" s="20"/>
      <c r="AS5023" s="74"/>
      <c r="AT5023" s="20"/>
      <c r="AU5023" s="74" t="str">
        <f t="shared" si="2428"/>
        <v>00631L</v>
      </c>
      <c r="AV5023" s="20">
        <f t="shared" si="2434"/>
        <v>1</v>
      </c>
      <c r="AW5023" s="74" t="str">
        <f t="shared" si="2429"/>
        <v>00631L</v>
      </c>
      <c r="AX5023" s="20">
        <f t="shared" si="2430"/>
        <v>1</v>
      </c>
      <c r="AY5023" s="20">
        <f t="shared" si="2435"/>
        <v>1</v>
      </c>
      <c r="AZ5023" s="116">
        <v>39017</v>
      </c>
      <c r="BA5023" s="116"/>
      <c r="BB5023" s="20"/>
      <c r="BC5023" s="20"/>
      <c r="BD5023" s="76"/>
      <c r="BE5023" s="77"/>
      <c r="BF5023" s="77"/>
    </row>
    <row r="5024" spans="1:58" s="23" customFormat="1" ht="15.75" customHeight="1" x14ac:dyDescent="0.4">
      <c r="A5024" s="116">
        <v>39015</v>
      </c>
      <c r="B5024" s="112">
        <v>11.49</v>
      </c>
      <c r="C5024" s="112">
        <v>12.52</v>
      </c>
      <c r="D5024" s="112">
        <v>13.79</v>
      </c>
      <c r="E5024" s="112">
        <v>14.52</v>
      </c>
      <c r="F5024" s="112">
        <v>14.99</v>
      </c>
      <c r="G5024" s="112">
        <v>15.38</v>
      </c>
      <c r="H5024" s="113">
        <v>15.58</v>
      </c>
      <c r="I5024" s="90">
        <f t="shared" si="2431"/>
        <v>11.798999999999999</v>
      </c>
      <c r="J5024" s="90">
        <f t="shared" si="2432"/>
        <v>12.901</v>
      </c>
      <c r="K5024" s="114">
        <v>14</v>
      </c>
      <c r="L5024" s="115">
        <v>0.05</v>
      </c>
      <c r="M5024" s="11"/>
      <c r="N5024" s="90">
        <v>10.66</v>
      </c>
      <c r="O5024" s="90">
        <v>11.57</v>
      </c>
      <c r="P5024" s="90">
        <v>12.867086529909976</v>
      </c>
      <c r="Q5024" s="90"/>
      <c r="R5024" s="63">
        <f t="shared" si="2443"/>
        <v>13.777086529909976</v>
      </c>
      <c r="S5024" s="64">
        <f t="shared" si="2442"/>
        <v>-1.1131725417439632E-2</v>
      </c>
      <c r="T5024" s="65"/>
      <c r="U5024" s="65">
        <f t="shared" si="2438"/>
        <v>0.9213483146067416</v>
      </c>
      <c r="V5024" s="65">
        <f t="shared" si="2438"/>
        <v>0.89919345557404506</v>
      </c>
      <c r="W5024" s="65"/>
      <c r="X5024" s="61">
        <f t="shared" si="2433"/>
        <v>8.9643167972149634E-2</v>
      </c>
      <c r="Y5024" s="66">
        <f t="shared" si="2423"/>
        <v>7.3002754820936669E-2</v>
      </c>
      <c r="Z5024" s="61">
        <f t="shared" si="2424"/>
        <v>9.3397745571658641E-2</v>
      </c>
      <c r="AA5024" s="67">
        <f t="shared" si="2425"/>
        <v>11.798999999999999</v>
      </c>
      <c r="AB5024" s="68">
        <f t="shared" si="2426"/>
        <v>7.7861163227016889E-2</v>
      </c>
      <c r="AC5024" s="69">
        <f t="shared" si="2427"/>
        <v>0.10684803001876167</v>
      </c>
      <c r="AD5024" s="70">
        <f>_xlfn.PERCENTILE.EXC(AC5024:$AC$5675,0.5)</f>
        <v>7.3558049880717652E-2</v>
      </c>
      <c r="AE5024" s="70">
        <f>_xlfn.PERCENTILE.EXC($AC5024:AC$5675,0.35)</f>
        <v>4.5038535934297561E-2</v>
      </c>
      <c r="AF5024" s="71">
        <f t="shared" si="2439"/>
        <v>3.4012997975795593E-2</v>
      </c>
      <c r="AG5024" s="70">
        <f t="shared" si="2440"/>
        <v>-0.12633367590212802</v>
      </c>
      <c r="AH5024" s="70">
        <f t="shared" si="2441"/>
        <v>-0.14626881078275322</v>
      </c>
      <c r="AI5024" s="61" t="str">
        <f t="shared" si="2436"/>
        <v>Short VOL</v>
      </c>
      <c r="AJ5024" s="68" t="str">
        <f t="shared" si="2437"/>
        <v>Short VOL</v>
      </c>
      <c r="AK5024" s="72"/>
      <c r="AL5024" s="73"/>
      <c r="AM5024" s="72"/>
      <c r="AN5024" s="73"/>
      <c r="AO5024" s="74"/>
      <c r="AP5024" s="20"/>
      <c r="AQ5024" s="74"/>
      <c r="AR5024" s="20"/>
      <c r="AS5024" s="74"/>
      <c r="AT5024" s="20"/>
      <c r="AU5024" s="74" t="str">
        <f t="shared" si="2428"/>
        <v>00631L</v>
      </c>
      <c r="AV5024" s="20">
        <f t="shared" si="2434"/>
        <v>1</v>
      </c>
      <c r="AW5024" s="74" t="str">
        <f t="shared" si="2429"/>
        <v>00631L</v>
      </c>
      <c r="AX5024" s="20">
        <f t="shared" si="2430"/>
        <v>1</v>
      </c>
      <c r="AY5024" s="20">
        <f t="shared" si="2435"/>
        <v>1</v>
      </c>
      <c r="AZ5024" s="116">
        <v>39016</v>
      </c>
      <c r="BA5024" s="116"/>
      <c r="BB5024" s="20"/>
      <c r="BC5024" s="20"/>
      <c r="BD5024" s="76"/>
      <c r="BE5024" s="77"/>
      <c r="BF5024" s="77"/>
    </row>
    <row r="5025" spans="1:58" s="23" customFormat="1" ht="15.75" customHeight="1" x14ac:dyDescent="0.4">
      <c r="A5025" s="116">
        <v>39014</v>
      </c>
      <c r="B5025" s="112">
        <v>11.78</v>
      </c>
      <c r="C5025" s="112">
        <v>12.83</v>
      </c>
      <c r="D5025" s="112">
        <v>14.03</v>
      </c>
      <c r="E5025" s="112">
        <v>14.47</v>
      </c>
      <c r="F5025" s="112">
        <v>15.01</v>
      </c>
      <c r="G5025" s="112">
        <v>15.43</v>
      </c>
      <c r="H5025" s="113">
        <v>15.62</v>
      </c>
      <c r="I5025" s="90">
        <f t="shared" si="2431"/>
        <v>12.0425</v>
      </c>
      <c r="J5025" s="90">
        <f t="shared" si="2432"/>
        <v>13.129999999999999</v>
      </c>
      <c r="K5025" s="114">
        <v>15</v>
      </c>
      <c r="L5025" s="115">
        <v>0.05</v>
      </c>
      <c r="M5025" s="11"/>
      <c r="N5025" s="90">
        <v>10.78</v>
      </c>
      <c r="O5025" s="90">
        <v>11.79</v>
      </c>
      <c r="P5025" s="90">
        <v>13.161734839553068</v>
      </c>
      <c r="Q5025" s="90"/>
      <c r="R5025" s="63">
        <f t="shared" si="2443"/>
        <v>14.17173483955307</v>
      </c>
      <c r="S5025" s="64">
        <f t="shared" si="2442"/>
        <v>-2.7075812274368297E-2</v>
      </c>
      <c r="T5025" s="65"/>
      <c r="U5025" s="65">
        <f t="shared" si="2438"/>
        <v>0.9143341815097541</v>
      </c>
      <c r="V5025" s="65">
        <f t="shared" si="2438"/>
        <v>0.89577856898994868</v>
      </c>
      <c r="W5025" s="65"/>
      <c r="X5025" s="61">
        <f t="shared" si="2433"/>
        <v>8.913412563667239E-2</v>
      </c>
      <c r="Y5025" s="66">
        <f t="shared" si="2423"/>
        <v>7.947477539737377E-2</v>
      </c>
      <c r="Z5025" s="61">
        <f t="shared" si="2424"/>
        <v>9.0305169192443302E-2</v>
      </c>
      <c r="AA5025" s="67">
        <f t="shared" si="2425"/>
        <v>12.042499999999999</v>
      </c>
      <c r="AB5025" s="68">
        <f t="shared" si="2426"/>
        <v>9.27643784786642E-2</v>
      </c>
      <c r="AC5025" s="69">
        <f t="shared" si="2427"/>
        <v>0.11711502782931349</v>
      </c>
      <c r="AD5025" s="70">
        <f>_xlfn.PERCENTILE.EXC(AC5025:$AC$5675,0.5)</f>
        <v>7.3373824451410746E-2</v>
      </c>
      <c r="AE5025" s="70">
        <f>_xlfn.PERCENTILE.EXC($AC5025:AC$5675,0.35)</f>
        <v>4.4953522227058798E-2</v>
      </c>
      <c r="AF5025" s="71">
        <f t="shared" si="2439"/>
        <v>3.3979292820534829E-2</v>
      </c>
      <c r="AG5025" s="70">
        <f t="shared" si="2440"/>
        <v>-0.12640962648521997</v>
      </c>
      <c r="AH5025" s="70">
        <f t="shared" si="2441"/>
        <v>-0.14631613370921751</v>
      </c>
      <c r="AI5025" s="61" t="str">
        <f t="shared" si="2436"/>
        <v>Short VOL</v>
      </c>
      <c r="AJ5025" s="68" t="str">
        <f t="shared" si="2437"/>
        <v>Short VOL</v>
      </c>
      <c r="AK5025" s="72"/>
      <c r="AL5025" s="73"/>
      <c r="AM5025" s="72"/>
      <c r="AN5025" s="73"/>
      <c r="AO5025" s="74"/>
      <c r="AP5025" s="20"/>
      <c r="AQ5025" s="74"/>
      <c r="AR5025" s="20"/>
      <c r="AS5025" s="74"/>
      <c r="AT5025" s="20"/>
      <c r="AU5025" s="74" t="str">
        <f t="shared" si="2428"/>
        <v>00631L</v>
      </c>
      <c r="AV5025" s="20">
        <f t="shared" si="2434"/>
        <v>1</v>
      </c>
      <c r="AW5025" s="74" t="str">
        <f t="shared" si="2429"/>
        <v>00631L</v>
      </c>
      <c r="AX5025" s="20">
        <f t="shared" si="2430"/>
        <v>1</v>
      </c>
      <c r="AY5025" s="20">
        <f t="shared" si="2435"/>
        <v>1</v>
      </c>
      <c r="AZ5025" s="116">
        <v>39015</v>
      </c>
      <c r="BA5025" s="116"/>
      <c r="BB5025" s="20"/>
      <c r="BC5025" s="20"/>
      <c r="BD5025" s="76"/>
      <c r="BE5025" s="77"/>
      <c r="BF5025" s="77"/>
    </row>
    <row r="5026" spans="1:58" s="23" customFormat="1" ht="15.75" customHeight="1" x14ac:dyDescent="0.4">
      <c r="A5026" s="116">
        <v>39013</v>
      </c>
      <c r="B5026" s="112">
        <v>11.95</v>
      </c>
      <c r="C5026" s="112">
        <v>13.16</v>
      </c>
      <c r="D5026" s="112">
        <v>14.08</v>
      </c>
      <c r="E5026" s="112">
        <v>14.6</v>
      </c>
      <c r="F5026" s="112">
        <v>15.03</v>
      </c>
      <c r="G5026" s="112">
        <v>15.53</v>
      </c>
      <c r="H5026" s="113">
        <v>15.65</v>
      </c>
      <c r="I5026" s="90">
        <f t="shared" si="2431"/>
        <v>12.192</v>
      </c>
      <c r="J5026" s="90">
        <f t="shared" si="2432"/>
        <v>13.343999999999999</v>
      </c>
      <c r="K5026" s="114">
        <v>16</v>
      </c>
      <c r="L5026" s="115">
        <v>0.05</v>
      </c>
      <c r="M5026" s="11"/>
      <c r="N5026" s="90">
        <v>11.08</v>
      </c>
      <c r="O5026" s="90">
        <v>12.33</v>
      </c>
      <c r="P5026" s="90">
        <v>13.345893079410326</v>
      </c>
      <c r="Q5026" s="90"/>
      <c r="R5026" s="63">
        <f t="shared" si="2443"/>
        <v>14.595893079410326</v>
      </c>
      <c r="S5026" s="64">
        <f t="shared" si="2442"/>
        <v>4.2333019755409151E-2</v>
      </c>
      <c r="T5026" s="65"/>
      <c r="U5026" s="65">
        <f t="shared" si="2438"/>
        <v>0.89862124898621254</v>
      </c>
      <c r="V5026" s="65">
        <f t="shared" si="2438"/>
        <v>0.92387972289560616</v>
      </c>
      <c r="W5026" s="65"/>
      <c r="X5026" s="61">
        <f t="shared" si="2433"/>
        <v>0.10125523012552309</v>
      </c>
      <c r="Y5026" s="66">
        <f t="shared" si="2423"/>
        <v>7.1917808219178134E-2</v>
      </c>
      <c r="Z5026" s="61">
        <f t="shared" si="2424"/>
        <v>9.4488188976377896E-2</v>
      </c>
      <c r="AA5026" s="67">
        <f t="shared" si="2425"/>
        <v>12.192</v>
      </c>
      <c r="AB5026" s="68">
        <f t="shared" si="2426"/>
        <v>7.8519855595667792E-2</v>
      </c>
      <c r="AC5026" s="69">
        <f t="shared" si="2427"/>
        <v>0.10036101083032492</v>
      </c>
      <c r="AD5026" s="70">
        <f>_xlfn.PERCENTILE.EXC(AC5026:$AC$5675,0.5)</f>
        <v>7.3239942528735696E-2</v>
      </c>
      <c r="AE5026" s="70">
        <f>_xlfn.PERCENTILE.EXC($AC5026:AC$5675,0.35)</f>
        <v>4.4904695178996909E-2</v>
      </c>
      <c r="AF5026" s="71">
        <f t="shared" si="2439"/>
        <v>3.3945587665274064E-2</v>
      </c>
      <c r="AG5026" s="70">
        <f t="shared" si="2440"/>
        <v>-0.12648557706831196</v>
      </c>
      <c r="AH5026" s="70">
        <f t="shared" si="2441"/>
        <v>-0.14636345663568176</v>
      </c>
      <c r="AI5026" s="61" t="str">
        <f t="shared" si="2436"/>
        <v>Short VOL</v>
      </c>
      <c r="AJ5026" s="68" t="str">
        <f t="shared" si="2437"/>
        <v>Short VOL</v>
      </c>
      <c r="AK5026" s="72"/>
      <c r="AL5026" s="73"/>
      <c r="AM5026" s="72"/>
      <c r="AN5026" s="73"/>
      <c r="AO5026" s="74"/>
      <c r="AP5026" s="20"/>
      <c r="AQ5026" s="74"/>
      <c r="AR5026" s="20"/>
      <c r="AS5026" s="74"/>
      <c r="AT5026" s="20"/>
      <c r="AU5026" s="74" t="str">
        <f t="shared" si="2428"/>
        <v>00631L</v>
      </c>
      <c r="AV5026" s="20">
        <f t="shared" si="2434"/>
        <v>1</v>
      </c>
      <c r="AW5026" s="74" t="str">
        <f t="shared" si="2429"/>
        <v>00631L</v>
      </c>
      <c r="AX5026" s="20">
        <f t="shared" si="2430"/>
        <v>1</v>
      </c>
      <c r="AY5026" s="20">
        <f t="shared" si="2435"/>
        <v>1</v>
      </c>
      <c r="AZ5026" s="116">
        <v>39014</v>
      </c>
      <c r="BA5026" s="116"/>
      <c r="BB5026" s="20"/>
      <c r="BC5026" s="20"/>
      <c r="BD5026" s="76"/>
      <c r="BE5026" s="77"/>
      <c r="BF5026" s="77"/>
    </row>
    <row r="5027" spans="1:58" s="23" customFormat="1" ht="15.75" customHeight="1" x14ac:dyDescent="0.4">
      <c r="A5027" s="116">
        <v>39010</v>
      </c>
      <c r="B5027" s="112">
        <v>12.28</v>
      </c>
      <c r="C5027" s="112">
        <v>13.29</v>
      </c>
      <c r="D5027" s="112">
        <v>13.922000000000001</v>
      </c>
      <c r="E5027" s="112">
        <v>14.63</v>
      </c>
      <c r="F5027" s="112">
        <v>15.023</v>
      </c>
      <c r="G5027" s="112">
        <v>15.327</v>
      </c>
      <c r="H5027" s="113">
        <v>15.64</v>
      </c>
      <c r="I5027" s="90">
        <f t="shared" si="2431"/>
        <v>12.4315</v>
      </c>
      <c r="J5027" s="90">
        <f t="shared" si="2432"/>
        <v>13.384799999999998</v>
      </c>
      <c r="K5027" s="114">
        <v>17</v>
      </c>
      <c r="L5027" s="115">
        <v>0.05</v>
      </c>
      <c r="M5027" s="11"/>
      <c r="N5027" s="90">
        <v>10.63</v>
      </c>
      <c r="O5027" s="90">
        <v>12.09</v>
      </c>
      <c r="P5027" s="90">
        <v>13.383184367694447</v>
      </c>
      <c r="Q5027" s="90"/>
      <c r="R5027" s="63">
        <f t="shared" si="2443"/>
        <v>14.843184367694446</v>
      </c>
      <c r="S5027" s="64">
        <f t="shared" si="2442"/>
        <v>-2.4770642201834822E-2</v>
      </c>
      <c r="T5027" s="65"/>
      <c r="U5027" s="65">
        <f t="shared" si="2438"/>
        <v>0.87923904052936319</v>
      </c>
      <c r="V5027" s="65">
        <f t="shared" si="2438"/>
        <v>0.90337244618582302</v>
      </c>
      <c r="W5027" s="65"/>
      <c r="X5027" s="61">
        <f t="shared" si="2433"/>
        <v>8.224755700325731E-2</v>
      </c>
      <c r="Y5027" s="66">
        <f t="shared" si="2423"/>
        <v>6.9036226930963757E-2</v>
      </c>
      <c r="Z5027" s="61">
        <f t="shared" si="2424"/>
        <v>7.668422957808782E-2</v>
      </c>
      <c r="AA5027" s="67">
        <f t="shared" si="2425"/>
        <v>12.4315</v>
      </c>
      <c r="AB5027" s="68">
        <f t="shared" si="2426"/>
        <v>0.15522107243650032</v>
      </c>
      <c r="AC5027" s="69">
        <f t="shared" si="2427"/>
        <v>0.16947318908748812</v>
      </c>
      <c r="AD5027" s="70">
        <f>_xlfn.PERCENTILE.EXC(AC5027:$AC$5675,0.5)</f>
        <v>7.3106060606060647E-2</v>
      </c>
      <c r="AE5027" s="70">
        <f>_xlfn.PERCENTILE.EXC($AC5027:AC$5675,0.35)</f>
        <v>4.4904117009837527E-2</v>
      </c>
      <c r="AF5027" s="71">
        <f t="shared" si="2439"/>
        <v>3.3911882510013293E-2</v>
      </c>
      <c r="AG5027" s="70">
        <f t="shared" si="2440"/>
        <v>-0.12656152765140391</v>
      </c>
      <c r="AH5027" s="70">
        <f t="shared" si="2441"/>
        <v>-0.14641077956214604</v>
      </c>
      <c r="AI5027" s="61" t="str">
        <f t="shared" si="2436"/>
        <v>Short VOL</v>
      </c>
      <c r="AJ5027" s="68" t="str">
        <f t="shared" si="2437"/>
        <v>Short VOL</v>
      </c>
      <c r="AK5027" s="72"/>
      <c r="AL5027" s="73"/>
      <c r="AM5027" s="72"/>
      <c r="AN5027" s="73"/>
      <c r="AO5027" s="74"/>
      <c r="AP5027" s="20"/>
      <c r="AQ5027" s="74"/>
      <c r="AR5027" s="20"/>
      <c r="AS5027" s="74"/>
      <c r="AT5027" s="20"/>
      <c r="AU5027" s="74" t="str">
        <f t="shared" si="2428"/>
        <v>00631L</v>
      </c>
      <c r="AV5027" s="20">
        <f t="shared" si="2434"/>
        <v>1</v>
      </c>
      <c r="AW5027" s="74" t="str">
        <f t="shared" si="2429"/>
        <v>00631L</v>
      </c>
      <c r="AX5027" s="20">
        <f t="shared" si="2430"/>
        <v>1</v>
      </c>
      <c r="AY5027" s="20">
        <f t="shared" si="2435"/>
        <v>1</v>
      </c>
      <c r="AZ5027" s="116">
        <v>39013</v>
      </c>
      <c r="BA5027" s="116"/>
      <c r="BB5027" s="20"/>
      <c r="BC5027" s="20"/>
      <c r="BD5027" s="76"/>
      <c r="BE5027" s="77"/>
      <c r="BF5027" s="77"/>
    </row>
    <row r="5028" spans="1:58" s="23" customFormat="1" ht="15.75" customHeight="1" x14ac:dyDescent="0.4">
      <c r="A5028" s="116">
        <v>39009</v>
      </c>
      <c r="B5028" s="112">
        <v>12.52</v>
      </c>
      <c r="C5028" s="112">
        <v>13.48</v>
      </c>
      <c r="D5028" s="112">
        <v>14.14</v>
      </c>
      <c r="E5028" s="112">
        <v>14.88</v>
      </c>
      <c r="F5028" s="112">
        <v>15.265000000000001</v>
      </c>
      <c r="G5028" s="112">
        <v>15.563000000000001</v>
      </c>
      <c r="H5028" s="113">
        <v>15.87</v>
      </c>
      <c r="I5028" s="90">
        <f t="shared" si="2431"/>
        <v>12.616</v>
      </c>
      <c r="J5028" s="90">
        <f t="shared" si="2432"/>
        <v>13.546000000000001</v>
      </c>
      <c r="K5028" s="114">
        <v>18</v>
      </c>
      <c r="L5028" s="115">
        <v>0.05</v>
      </c>
      <c r="M5028" s="11"/>
      <c r="N5028" s="90">
        <v>10.9</v>
      </c>
      <c r="O5028" s="90">
        <v>12.48</v>
      </c>
      <c r="P5028" s="90">
        <v>13.713723028649063</v>
      </c>
      <c r="Q5028" s="90"/>
      <c r="R5028" s="63">
        <f t="shared" si="2443"/>
        <v>15.293723028649064</v>
      </c>
      <c r="S5028" s="64">
        <f t="shared" si="2442"/>
        <v>-3.880070546737209E-2</v>
      </c>
      <c r="T5028" s="65"/>
      <c r="U5028" s="65">
        <f t="shared" si="2438"/>
        <v>0.8733974358974359</v>
      </c>
      <c r="V5028" s="65">
        <f t="shared" si="2438"/>
        <v>0.91003733806846487</v>
      </c>
      <c r="W5028" s="65"/>
      <c r="X5028" s="61">
        <f t="shared" si="2433"/>
        <v>7.6677316293929779E-2</v>
      </c>
      <c r="Y5028" s="66">
        <f t="shared" si="2423"/>
        <v>6.6532258064516014E-2</v>
      </c>
      <c r="Z5028" s="61">
        <f t="shared" si="2424"/>
        <v>7.3715916296766132E-2</v>
      </c>
      <c r="AA5028" s="67">
        <f t="shared" si="2425"/>
        <v>12.616</v>
      </c>
      <c r="AB5028" s="68">
        <f t="shared" si="2426"/>
        <v>0.1486238532110091</v>
      </c>
      <c r="AC5028" s="69">
        <f t="shared" si="2427"/>
        <v>0.15743119266055039</v>
      </c>
      <c r="AD5028" s="70">
        <f>_xlfn.PERCENTILE.EXC(AC5028:$AC$5675,0.5)</f>
        <v>7.2953373945641942E-2</v>
      </c>
      <c r="AE5028" s="70">
        <f>_xlfn.PERCENTILE.EXC($AC5028:AC$5675,0.35)</f>
        <v>4.4903538840678152E-2</v>
      </c>
      <c r="AF5028" s="71">
        <f t="shared" si="2439"/>
        <v>3.3807169125621192E-2</v>
      </c>
      <c r="AG5028" s="70">
        <f t="shared" si="2440"/>
        <v>-0.12663747823449589</v>
      </c>
      <c r="AH5028" s="70">
        <f t="shared" si="2441"/>
        <v>-0.14645810248861033</v>
      </c>
      <c r="AI5028" s="61" t="str">
        <f t="shared" si="2436"/>
        <v>Short VOL</v>
      </c>
      <c r="AJ5028" s="68" t="str">
        <f t="shared" si="2437"/>
        <v>Short VOL</v>
      </c>
      <c r="AK5028" s="72"/>
      <c r="AL5028" s="73"/>
      <c r="AM5028" s="72"/>
      <c r="AN5028" s="73"/>
      <c r="AO5028" s="74"/>
      <c r="AP5028" s="20"/>
      <c r="AQ5028" s="74"/>
      <c r="AR5028" s="20"/>
      <c r="AS5028" s="74"/>
      <c r="AT5028" s="20"/>
      <c r="AU5028" s="74" t="str">
        <f t="shared" si="2428"/>
        <v>00631L</v>
      </c>
      <c r="AV5028" s="20">
        <f t="shared" si="2434"/>
        <v>1</v>
      </c>
      <c r="AW5028" s="74" t="str">
        <f t="shared" si="2429"/>
        <v>00631L</v>
      </c>
      <c r="AX5028" s="20">
        <f t="shared" si="2430"/>
        <v>1</v>
      </c>
      <c r="AY5028" s="20">
        <f t="shared" si="2435"/>
        <v>1</v>
      </c>
      <c r="AZ5028" s="116">
        <v>39010</v>
      </c>
      <c r="BA5028" s="116"/>
      <c r="BB5028" s="20"/>
      <c r="BC5028" s="20"/>
      <c r="BD5028" s="76"/>
      <c r="BE5028" s="77"/>
      <c r="BF5028" s="77"/>
    </row>
    <row r="5029" spans="1:58" s="23" customFormat="1" ht="15.75" customHeight="1" x14ac:dyDescent="0.4">
      <c r="A5029" s="116">
        <v>39008</v>
      </c>
      <c r="B5029" s="112">
        <v>12.59</v>
      </c>
      <c r="C5029" s="112">
        <v>13.59</v>
      </c>
      <c r="D5029" s="112">
        <v>14.337999999999999</v>
      </c>
      <c r="E5029" s="112">
        <v>15.17</v>
      </c>
      <c r="F5029" s="112">
        <v>15.542999999999999</v>
      </c>
      <c r="G5029" s="112">
        <v>15.832000000000001</v>
      </c>
      <c r="H5029" s="113">
        <v>16.13</v>
      </c>
      <c r="I5029" s="90">
        <f t="shared" si="2431"/>
        <v>12.64</v>
      </c>
      <c r="J5029" s="90">
        <f t="shared" si="2432"/>
        <v>13.6274</v>
      </c>
      <c r="K5029" s="114">
        <v>19</v>
      </c>
      <c r="L5029" s="115">
        <v>0.05</v>
      </c>
      <c r="M5029" s="11"/>
      <c r="N5029" s="90">
        <v>11.34</v>
      </c>
      <c r="O5029" s="90">
        <v>12.74</v>
      </c>
      <c r="P5029" s="90">
        <v>13.891410622581327</v>
      </c>
      <c r="Q5029" s="90"/>
      <c r="R5029" s="63">
        <f t="shared" si="2443"/>
        <v>15.291410622581328</v>
      </c>
      <c r="S5029" s="64">
        <f t="shared" si="2442"/>
        <v>-3.324808184143227E-2</v>
      </c>
      <c r="T5029" s="65"/>
      <c r="U5029" s="65">
        <f t="shared" si="2438"/>
        <v>0.89010989010989006</v>
      </c>
      <c r="V5029" s="65">
        <f t="shared" si="2438"/>
        <v>0.91711348444990604</v>
      </c>
      <c r="W5029" s="65"/>
      <c r="X5029" s="61">
        <f t="shared" si="2433"/>
        <v>7.9428117553613981E-2</v>
      </c>
      <c r="Y5029" s="66">
        <f t="shared" si="2423"/>
        <v>6.328279499011201E-2</v>
      </c>
      <c r="Z5029" s="61">
        <f t="shared" si="2424"/>
        <v>7.8117088607594865E-2</v>
      </c>
      <c r="AA5029" s="67">
        <f t="shared" si="2425"/>
        <v>12.64</v>
      </c>
      <c r="AB5029" s="68">
        <f t="shared" si="2426"/>
        <v>0.11022927689594357</v>
      </c>
      <c r="AC5029" s="69">
        <f t="shared" si="2427"/>
        <v>0.11463844797178137</v>
      </c>
      <c r="AD5029" s="70">
        <f>_xlfn.PERCENTILE.EXC(AC5029:$AC$5675,0.5)</f>
        <v>7.2800687285223251E-2</v>
      </c>
      <c r="AE5029" s="70">
        <f>_xlfn.PERCENTILE.EXC($AC5029:AC$5675,0.35)</f>
        <v>4.4850052197955147E-2</v>
      </c>
      <c r="AF5029" s="71">
        <f t="shared" si="2439"/>
        <v>3.3702455741229077E-2</v>
      </c>
      <c r="AG5029" s="70">
        <f t="shared" si="2440"/>
        <v>-0.12671342881758785</v>
      </c>
      <c r="AH5029" s="70">
        <f t="shared" si="2441"/>
        <v>-0.14650542541507458</v>
      </c>
      <c r="AI5029" s="61" t="str">
        <f t="shared" si="2436"/>
        <v>Short VOL</v>
      </c>
      <c r="AJ5029" s="68" t="str">
        <f t="shared" si="2437"/>
        <v>Short VOL</v>
      </c>
      <c r="AK5029" s="72"/>
      <c r="AL5029" s="73"/>
      <c r="AM5029" s="72"/>
      <c r="AN5029" s="73"/>
      <c r="AO5029" s="74"/>
      <c r="AP5029" s="20"/>
      <c r="AQ5029" s="74"/>
      <c r="AR5029" s="20"/>
      <c r="AS5029" s="74"/>
      <c r="AT5029" s="20"/>
      <c r="AU5029" s="74" t="str">
        <f t="shared" si="2428"/>
        <v>00631L</v>
      </c>
      <c r="AV5029" s="20">
        <f t="shared" si="2434"/>
        <v>1</v>
      </c>
      <c r="AW5029" s="74" t="str">
        <f t="shared" si="2429"/>
        <v>00631L</v>
      </c>
      <c r="AX5029" s="20">
        <f t="shared" si="2430"/>
        <v>1</v>
      </c>
      <c r="AY5029" s="20">
        <f t="shared" si="2435"/>
        <v>1</v>
      </c>
      <c r="AZ5029" s="116">
        <v>39009</v>
      </c>
      <c r="BA5029" s="116"/>
      <c r="BB5029" s="20"/>
      <c r="BC5029" s="20"/>
      <c r="BD5029" s="76"/>
      <c r="BE5029" s="77"/>
      <c r="BF5029" s="77"/>
    </row>
    <row r="5030" spans="1:58" s="23" customFormat="1" ht="15.75" customHeight="1" x14ac:dyDescent="0.4">
      <c r="A5030" s="116">
        <v>39007</v>
      </c>
      <c r="B5030" s="112">
        <v>11.23</v>
      </c>
      <c r="C5030" s="112">
        <v>12.65</v>
      </c>
      <c r="D5030" s="112">
        <v>13.72</v>
      </c>
      <c r="E5030" s="112">
        <v>14.487</v>
      </c>
      <c r="F5030" s="112">
        <v>15.34</v>
      </c>
      <c r="G5030" s="112">
        <v>15.654</v>
      </c>
      <c r="H5030" s="113">
        <v>15.897</v>
      </c>
      <c r="I5030" s="90">
        <f t="shared" si="2431"/>
        <v>12.65</v>
      </c>
      <c r="J5030" s="90">
        <f t="shared" si="2432"/>
        <v>13.72</v>
      </c>
      <c r="K5030" s="114">
        <v>0</v>
      </c>
      <c r="L5030" s="115">
        <v>0.05</v>
      </c>
      <c r="M5030" s="11"/>
      <c r="N5030" s="90">
        <v>11.73</v>
      </c>
      <c r="O5030" s="90">
        <v>12.98</v>
      </c>
      <c r="P5030" s="90">
        <v>14.015286996352231</v>
      </c>
      <c r="Q5030" s="90"/>
      <c r="R5030" s="63">
        <f t="shared" si="2443"/>
        <v>15.265286996352231</v>
      </c>
      <c r="S5030" s="64">
        <f t="shared" si="2442"/>
        <v>5.7709648331830531E-2</v>
      </c>
      <c r="T5030" s="65"/>
      <c r="U5030" s="65">
        <f t="shared" si="2438"/>
        <v>0.90369799691833586</v>
      </c>
      <c r="V5030" s="65">
        <f t="shared" si="2438"/>
        <v>0.92613158784249761</v>
      </c>
      <c r="W5030" s="65"/>
      <c r="X5030" s="61">
        <f t="shared" si="2433"/>
        <v>0.12644701691896704</v>
      </c>
      <c r="Y5030" s="66">
        <f t="shared" ref="Y5030:Y5093" si="2444">(H5030-E5030)/E5030</f>
        <v>9.7328639469869541E-2</v>
      </c>
      <c r="Z5030" s="61">
        <f t="shared" ref="Z5030:Z5093" si="2445">(J5030-I5030)/I5030</f>
        <v>8.4584980237154175E-2</v>
      </c>
      <c r="AA5030" s="67">
        <f t="shared" ref="AA5030:AA5093" si="2446">B5030*(K5030*L5030)+C5030*(1-(K5030*L5030))</f>
        <v>12.65</v>
      </c>
      <c r="AB5030" s="68">
        <f t="shared" ref="AB5030:AB5093" si="2447">(B5030-N5030)/N5030</f>
        <v>-4.2625745950554135E-2</v>
      </c>
      <c r="AC5030" s="69">
        <f t="shared" ref="AC5030:AC5093" si="2448">(AA5030-N5030)/N5030</f>
        <v>7.8431372549019593E-2</v>
      </c>
      <c r="AD5030" s="70">
        <f>_xlfn.PERCENTILE.EXC(AC5030:$AC$5675,0.5)</f>
        <v>7.2722333171407416E-2</v>
      </c>
      <c r="AE5030" s="70">
        <f>_xlfn.PERCENTILE.EXC($AC5030:AC$5675,0.35)</f>
        <v>4.4756884200059438E-2</v>
      </c>
      <c r="AF5030" s="71">
        <f t="shared" si="2439"/>
        <v>3.3597742356836963E-2</v>
      </c>
      <c r="AG5030" s="70">
        <f t="shared" si="2440"/>
        <v>-0.1267893794006798</v>
      </c>
      <c r="AH5030" s="70">
        <f t="shared" si="2441"/>
        <v>-0.14655274834153886</v>
      </c>
      <c r="AI5030" s="61" t="str">
        <f t="shared" si="2436"/>
        <v>Short VOL</v>
      </c>
      <c r="AJ5030" s="68" t="str">
        <f t="shared" si="2437"/>
        <v>Short VOL</v>
      </c>
      <c r="AK5030" s="72"/>
      <c r="AL5030" s="73"/>
      <c r="AM5030" s="72"/>
      <c r="AN5030" s="73"/>
      <c r="AO5030" s="74"/>
      <c r="AP5030" s="20"/>
      <c r="AQ5030" s="74"/>
      <c r="AR5030" s="20"/>
      <c r="AS5030" s="74"/>
      <c r="AT5030" s="20"/>
      <c r="AU5030" s="74" t="str">
        <f t="shared" si="2428"/>
        <v>00631L</v>
      </c>
      <c r="AV5030" s="20">
        <f t="shared" si="2434"/>
        <v>1</v>
      </c>
      <c r="AW5030" s="74" t="str">
        <f t="shared" si="2429"/>
        <v>00631L</v>
      </c>
      <c r="AX5030" s="20">
        <f t="shared" si="2430"/>
        <v>1</v>
      </c>
      <c r="AY5030" s="20">
        <f t="shared" si="2435"/>
        <v>1</v>
      </c>
      <c r="AZ5030" s="116">
        <v>39008</v>
      </c>
      <c r="BA5030" s="116"/>
      <c r="BB5030" s="20"/>
      <c r="BC5030" s="20"/>
      <c r="BD5030" s="76"/>
      <c r="BE5030" s="77"/>
      <c r="BF5030" s="77"/>
    </row>
    <row r="5031" spans="1:58" s="23" customFormat="1" ht="15.75" customHeight="1" x14ac:dyDescent="0.4">
      <c r="A5031" s="116">
        <v>39006</v>
      </c>
      <c r="B5031" s="112">
        <v>10.62</v>
      </c>
      <c r="C5031" s="112">
        <v>12.51</v>
      </c>
      <c r="D5031" s="112">
        <v>13.69</v>
      </c>
      <c r="E5031" s="112">
        <v>14.398999999999999</v>
      </c>
      <c r="F5031" s="112">
        <v>15.19</v>
      </c>
      <c r="G5031" s="112">
        <v>15.531000000000001</v>
      </c>
      <c r="H5031" s="113">
        <v>15.795999999999999</v>
      </c>
      <c r="I5031" s="90">
        <f t="shared" si="2431"/>
        <v>12.4155</v>
      </c>
      <c r="J5031" s="90">
        <f t="shared" si="2432"/>
        <v>13.631</v>
      </c>
      <c r="K5031" s="114">
        <v>1</v>
      </c>
      <c r="L5031" s="115">
        <v>0.05</v>
      </c>
      <c r="M5031" s="11"/>
      <c r="N5031" s="90">
        <v>11.09</v>
      </c>
      <c r="O5031" s="90">
        <v>12.55</v>
      </c>
      <c r="P5031" s="90">
        <v>13.765355964800149</v>
      </c>
      <c r="Q5031" s="90"/>
      <c r="R5031" s="63">
        <f t="shared" si="2443"/>
        <v>15.225355964800148</v>
      </c>
      <c r="S5031" s="64">
        <f t="shared" si="2442"/>
        <v>3.1627906976744176E-2</v>
      </c>
      <c r="T5031" s="65"/>
      <c r="U5031" s="65">
        <f t="shared" si="2438"/>
        <v>0.8836653386454183</v>
      </c>
      <c r="V5031" s="65">
        <f t="shared" si="2438"/>
        <v>0.91170907836252291</v>
      </c>
      <c r="W5031" s="65"/>
      <c r="X5031" s="61">
        <f t="shared" si="2433"/>
        <v>0.17796610169491531</v>
      </c>
      <c r="Y5031" s="66">
        <f t="shared" si="2444"/>
        <v>9.7020626432391163E-2</v>
      </c>
      <c r="Z5031" s="61">
        <f t="shared" si="2445"/>
        <v>9.790181627803958E-2</v>
      </c>
      <c r="AA5031" s="67">
        <f t="shared" si="2446"/>
        <v>12.4155</v>
      </c>
      <c r="AB5031" s="68">
        <f t="shared" si="2447"/>
        <v>-4.2380522993688066E-2</v>
      </c>
      <c r="AC5031" s="69">
        <f t="shared" si="2448"/>
        <v>0.11952209197475203</v>
      </c>
      <c r="AD5031" s="70">
        <f>_xlfn.PERCENTILE.EXC(AC5031:$AC$5675,0.5)</f>
        <v>7.2643979057591582E-2</v>
      </c>
      <c r="AE5031" s="70">
        <f>_xlfn.PERCENTILE.EXC($AC5031:AC$5675,0.35)</f>
        <v>4.4663716202163722E-2</v>
      </c>
      <c r="AF5031" s="71">
        <f t="shared" si="2439"/>
        <v>3.3537526585012238E-2</v>
      </c>
      <c r="AG5031" s="70">
        <f t="shared" si="2440"/>
        <v>-0.12686532998377179</v>
      </c>
      <c r="AH5031" s="70">
        <f t="shared" si="2441"/>
        <v>-0.14660007126800312</v>
      </c>
      <c r="AI5031" s="61" t="str">
        <f t="shared" si="2436"/>
        <v>Short VOL</v>
      </c>
      <c r="AJ5031" s="68" t="str">
        <f t="shared" si="2437"/>
        <v>Short VOL</v>
      </c>
      <c r="AK5031" s="72"/>
      <c r="AL5031" s="73"/>
      <c r="AM5031" s="72"/>
      <c r="AN5031" s="73"/>
      <c r="AO5031" s="74"/>
      <c r="AP5031" s="20"/>
      <c r="AQ5031" s="74"/>
      <c r="AR5031" s="20"/>
      <c r="AS5031" s="74"/>
      <c r="AT5031" s="20"/>
      <c r="AU5031" s="74" t="str">
        <f t="shared" si="2428"/>
        <v>00631L</v>
      </c>
      <c r="AV5031" s="20">
        <f t="shared" si="2434"/>
        <v>1</v>
      </c>
      <c r="AW5031" s="74" t="str">
        <f t="shared" si="2429"/>
        <v>00631L</v>
      </c>
      <c r="AX5031" s="20">
        <f t="shared" si="2430"/>
        <v>1</v>
      </c>
      <c r="AY5031" s="20">
        <f t="shared" si="2435"/>
        <v>1</v>
      </c>
      <c r="AZ5031" s="116">
        <v>39007</v>
      </c>
      <c r="BA5031" s="116"/>
      <c r="BB5031" s="20"/>
      <c r="BC5031" s="20"/>
      <c r="BD5031" s="76"/>
      <c r="BE5031" s="77"/>
      <c r="BF5031" s="77"/>
    </row>
    <row r="5032" spans="1:58" s="23" customFormat="1" ht="15.75" customHeight="1" x14ac:dyDescent="0.4">
      <c r="A5032" s="116">
        <v>39003</v>
      </c>
      <c r="B5032" s="112">
        <v>11.18</v>
      </c>
      <c r="C5032" s="112">
        <v>12.78</v>
      </c>
      <c r="D5032" s="112">
        <v>13.84</v>
      </c>
      <c r="E5032" s="112">
        <v>14.606999999999999</v>
      </c>
      <c r="F5032" s="112">
        <v>15.46</v>
      </c>
      <c r="G5032" s="112">
        <v>15.738</v>
      </c>
      <c r="H5032" s="113">
        <v>15.955</v>
      </c>
      <c r="I5032" s="90">
        <f t="shared" si="2431"/>
        <v>12.62</v>
      </c>
      <c r="J5032" s="90">
        <f t="shared" si="2432"/>
        <v>13.734</v>
      </c>
      <c r="K5032" s="114">
        <v>2</v>
      </c>
      <c r="L5032" s="115">
        <v>0.05</v>
      </c>
      <c r="M5032" s="11"/>
      <c r="N5032" s="90">
        <v>10.75</v>
      </c>
      <c r="O5032" s="90">
        <v>12.32</v>
      </c>
      <c r="P5032" s="90">
        <v>13.705561746505518</v>
      </c>
      <c r="Q5032" s="90"/>
      <c r="R5032" s="63">
        <f t="shared" si="2443"/>
        <v>15.275561746505517</v>
      </c>
      <c r="S5032" s="64">
        <f t="shared" si="2442"/>
        <v>-3.0658250676284929E-2</v>
      </c>
      <c r="T5032" s="65"/>
      <c r="U5032" s="65">
        <f t="shared" si="2438"/>
        <v>0.87256493506493504</v>
      </c>
      <c r="V5032" s="65">
        <f t="shared" si="2438"/>
        <v>0.89890514725828063</v>
      </c>
      <c r="W5032" s="65"/>
      <c r="X5032" s="61">
        <f t="shared" si="2433"/>
        <v>0.1431127012522361</v>
      </c>
      <c r="Y5032" s="66">
        <f t="shared" si="2444"/>
        <v>9.2284521120011009E-2</v>
      </c>
      <c r="Z5032" s="61">
        <f t="shared" si="2445"/>
        <v>8.8272583201267893E-2</v>
      </c>
      <c r="AA5032" s="67">
        <f t="shared" si="2446"/>
        <v>12.62</v>
      </c>
      <c r="AB5032" s="68">
        <f t="shared" si="2447"/>
        <v>3.9999999999999973E-2</v>
      </c>
      <c r="AC5032" s="69">
        <f t="shared" si="2448"/>
        <v>0.17395348837209296</v>
      </c>
      <c r="AD5032" s="70">
        <f>_xlfn.PERCENTILE.EXC(AC5032:$AC$5675,0.5)</f>
        <v>7.261821843294898E-2</v>
      </c>
      <c r="AE5032" s="70">
        <f>_xlfn.PERCENTILE.EXC($AC5032:AC$5675,0.35)</f>
        <v>4.4630839822024454E-2</v>
      </c>
      <c r="AF5032" s="71">
        <f t="shared" si="2439"/>
        <v>3.3536640963277381E-2</v>
      </c>
      <c r="AG5032" s="70">
        <f t="shared" si="2440"/>
        <v>-0.12694128056686374</v>
      </c>
      <c r="AH5032" s="70">
        <f t="shared" si="2441"/>
        <v>-0.1466473941944674</v>
      </c>
      <c r="AI5032" s="61" t="str">
        <f t="shared" si="2436"/>
        <v>Short VOL</v>
      </c>
      <c r="AJ5032" s="68" t="str">
        <f t="shared" si="2437"/>
        <v>Short VOL</v>
      </c>
      <c r="AK5032" s="72"/>
      <c r="AL5032" s="73"/>
      <c r="AM5032" s="72"/>
      <c r="AN5032" s="73"/>
      <c r="AO5032" s="74"/>
      <c r="AP5032" s="20"/>
      <c r="AQ5032" s="74"/>
      <c r="AR5032" s="20"/>
      <c r="AS5032" s="74"/>
      <c r="AT5032" s="20"/>
      <c r="AU5032" s="74" t="str">
        <f t="shared" si="2428"/>
        <v>00631L</v>
      </c>
      <c r="AV5032" s="20">
        <f t="shared" si="2434"/>
        <v>1</v>
      </c>
      <c r="AW5032" s="74" t="str">
        <f t="shared" si="2429"/>
        <v>00631L</v>
      </c>
      <c r="AX5032" s="20">
        <f t="shared" si="2430"/>
        <v>1</v>
      </c>
      <c r="AY5032" s="20">
        <f t="shared" si="2435"/>
        <v>1</v>
      </c>
      <c r="AZ5032" s="116">
        <v>39006</v>
      </c>
      <c r="BA5032" s="116"/>
      <c r="BB5032" s="20"/>
      <c r="BC5032" s="20"/>
      <c r="BD5032" s="76"/>
      <c r="BE5032" s="77"/>
      <c r="BF5032" s="77"/>
    </row>
    <row r="5033" spans="1:58" s="23" customFormat="1" ht="15.75" customHeight="1" x14ac:dyDescent="0.4">
      <c r="A5033" s="116">
        <v>39002</v>
      </c>
      <c r="B5033" s="112">
        <v>11.36</v>
      </c>
      <c r="C5033" s="112">
        <v>12.95</v>
      </c>
      <c r="D5033" s="112">
        <v>14.04</v>
      </c>
      <c r="E5033" s="112">
        <v>14.836</v>
      </c>
      <c r="F5033" s="112">
        <v>15.72</v>
      </c>
      <c r="G5033" s="112">
        <v>15.912000000000001</v>
      </c>
      <c r="H5033" s="113">
        <v>16.062999999999999</v>
      </c>
      <c r="I5033" s="90">
        <f t="shared" si="2431"/>
        <v>12.711499999999999</v>
      </c>
      <c r="J5033" s="90">
        <f t="shared" si="2432"/>
        <v>13.8765</v>
      </c>
      <c r="K5033" s="114">
        <v>3</v>
      </c>
      <c r="L5033" s="115">
        <v>0.05</v>
      </c>
      <c r="M5033" s="11"/>
      <c r="N5033" s="90">
        <v>11.09</v>
      </c>
      <c r="O5033" s="90">
        <v>12.66</v>
      </c>
      <c r="P5033" s="90">
        <v>13.848574078307188</v>
      </c>
      <c r="Q5033" s="90"/>
      <c r="R5033" s="63">
        <f t="shared" si="2443"/>
        <v>15.418574078307188</v>
      </c>
      <c r="S5033" s="64">
        <f t="shared" si="2442"/>
        <v>-4.5611015490533507E-2</v>
      </c>
      <c r="T5033" s="65"/>
      <c r="U5033" s="65">
        <f t="shared" si="2438"/>
        <v>0.87598736176935232</v>
      </c>
      <c r="V5033" s="65">
        <f t="shared" si="2438"/>
        <v>0.91417354078576185</v>
      </c>
      <c r="W5033" s="65"/>
      <c r="X5033" s="61">
        <f t="shared" si="2433"/>
        <v>0.13996478873239437</v>
      </c>
      <c r="Y5033" s="66">
        <f t="shared" si="2444"/>
        <v>8.270423294688585E-2</v>
      </c>
      <c r="Z5033" s="61">
        <f t="shared" si="2445"/>
        <v>9.1649293946426541E-2</v>
      </c>
      <c r="AA5033" s="67">
        <f t="shared" si="2446"/>
        <v>12.711499999999999</v>
      </c>
      <c r="AB5033" s="68">
        <f t="shared" si="2447"/>
        <v>2.4346257889990945E-2</v>
      </c>
      <c r="AC5033" s="69">
        <f t="shared" si="2448"/>
        <v>0.14621280432822356</v>
      </c>
      <c r="AD5033" s="70">
        <f>_xlfn.PERCENTILE.EXC(AC5033:$AC$5675,0.5)</f>
        <v>7.2592457808306379E-2</v>
      </c>
      <c r="AE5033" s="70">
        <f>_xlfn.PERCENTILE.EXC($AC5033:AC$5675,0.35)</f>
        <v>4.4622080088987756E-2</v>
      </c>
      <c r="AF5033" s="71">
        <f t="shared" si="2439"/>
        <v>3.3535755341542524E-2</v>
      </c>
      <c r="AG5033" s="70">
        <f t="shared" si="2440"/>
        <v>-0.12701723114995569</v>
      </c>
      <c r="AH5033" s="70">
        <f t="shared" si="2441"/>
        <v>-0.14669471712093168</v>
      </c>
      <c r="AI5033" s="61" t="str">
        <f t="shared" si="2436"/>
        <v>Short VOL</v>
      </c>
      <c r="AJ5033" s="68" t="str">
        <f t="shared" si="2437"/>
        <v>Short VOL</v>
      </c>
      <c r="AK5033" s="72"/>
      <c r="AL5033" s="73"/>
      <c r="AM5033" s="72"/>
      <c r="AN5033" s="73"/>
      <c r="AO5033" s="74"/>
      <c r="AP5033" s="20"/>
      <c r="AQ5033" s="74"/>
      <c r="AR5033" s="20"/>
      <c r="AS5033" s="74"/>
      <c r="AT5033" s="20"/>
      <c r="AU5033" s="74" t="str">
        <f t="shared" si="2428"/>
        <v>00631L</v>
      </c>
      <c r="AV5033" s="20">
        <f t="shared" si="2434"/>
        <v>1</v>
      </c>
      <c r="AW5033" s="74" t="str">
        <f t="shared" si="2429"/>
        <v>00631L</v>
      </c>
      <c r="AX5033" s="20">
        <f t="shared" si="2430"/>
        <v>1</v>
      </c>
      <c r="AY5033" s="20">
        <f t="shared" si="2435"/>
        <v>1</v>
      </c>
      <c r="AZ5033" s="116">
        <v>39003</v>
      </c>
      <c r="BA5033" s="116"/>
      <c r="BB5033" s="20"/>
      <c r="BC5033" s="20"/>
      <c r="BD5033" s="76"/>
      <c r="BE5033" s="77"/>
      <c r="BF5033" s="77"/>
    </row>
    <row r="5034" spans="1:58" s="23" customFormat="1" ht="15.75" customHeight="1" x14ac:dyDescent="0.4">
      <c r="A5034" s="116">
        <v>39001</v>
      </c>
      <c r="B5034" s="112">
        <v>11.62</v>
      </c>
      <c r="C5034" s="112">
        <v>13.24</v>
      </c>
      <c r="D5034" s="112">
        <v>14.44</v>
      </c>
      <c r="E5034" s="112">
        <v>15.172000000000001</v>
      </c>
      <c r="F5034" s="112">
        <v>15.99</v>
      </c>
      <c r="G5034" s="112">
        <v>16.128</v>
      </c>
      <c r="H5034" s="113">
        <v>16.236999999999998</v>
      </c>
      <c r="I5034" s="90">
        <f t="shared" si="2431"/>
        <v>12.916</v>
      </c>
      <c r="J5034" s="90">
        <f t="shared" si="2432"/>
        <v>14.2</v>
      </c>
      <c r="K5034" s="114">
        <v>4</v>
      </c>
      <c r="L5034" s="115">
        <v>0.05</v>
      </c>
      <c r="M5034" s="11"/>
      <c r="N5034" s="90">
        <v>11.62</v>
      </c>
      <c r="O5034" s="90">
        <v>13.15</v>
      </c>
      <c r="P5034" s="90">
        <v>14.28632337855052</v>
      </c>
      <c r="Q5034" s="90"/>
      <c r="R5034" s="63">
        <f t="shared" si="2443"/>
        <v>15.81632337855052</v>
      </c>
      <c r="S5034" s="64">
        <f t="shared" si="2442"/>
        <v>8.6805555555555247E-3</v>
      </c>
      <c r="T5034" s="65"/>
      <c r="U5034" s="65">
        <f t="shared" si="2438"/>
        <v>0.88365019011406831</v>
      </c>
      <c r="V5034" s="65">
        <f t="shared" si="2438"/>
        <v>0.92046075477637623</v>
      </c>
      <c r="W5034" s="65"/>
      <c r="X5034" s="61">
        <f t="shared" si="2433"/>
        <v>0.13941480206540457</v>
      </c>
      <c r="Y5034" s="66">
        <f t="shared" si="2444"/>
        <v>7.019509622989703E-2</v>
      </c>
      <c r="Z5034" s="61">
        <f t="shared" si="2445"/>
        <v>9.9411582533291951E-2</v>
      </c>
      <c r="AA5034" s="67">
        <f t="shared" si="2446"/>
        <v>12.916</v>
      </c>
      <c r="AB5034" s="68">
        <f t="shared" si="2447"/>
        <v>0</v>
      </c>
      <c r="AC5034" s="69">
        <f t="shared" si="2448"/>
        <v>0.11153184165232369</v>
      </c>
      <c r="AD5034" s="70">
        <f>_xlfn.PERCENTILE.EXC(AC5034:$AC$5675,0.5)</f>
        <v>7.2501151628824076E-2</v>
      </c>
      <c r="AE5034" s="70">
        <f>_xlfn.PERCENTILE.EXC($AC5034:AC$5675,0.35)</f>
        <v>4.4613320355951058E-2</v>
      </c>
      <c r="AF5034" s="71">
        <f t="shared" si="2439"/>
        <v>3.3534869719807674E-2</v>
      </c>
      <c r="AG5034" s="70">
        <f t="shared" si="2440"/>
        <v>-0.12709318173304768</v>
      </c>
      <c r="AH5034" s="70">
        <f t="shared" si="2441"/>
        <v>-0.14674204004739594</v>
      </c>
      <c r="AI5034" s="61" t="str">
        <f t="shared" si="2436"/>
        <v>Short VOL</v>
      </c>
      <c r="AJ5034" s="68" t="str">
        <f t="shared" si="2437"/>
        <v>Short VOL</v>
      </c>
      <c r="AK5034" s="72"/>
      <c r="AL5034" s="73"/>
      <c r="AM5034" s="72"/>
      <c r="AN5034" s="73"/>
      <c r="AO5034" s="74"/>
      <c r="AP5034" s="20"/>
      <c r="AQ5034" s="74"/>
      <c r="AR5034" s="20"/>
      <c r="AS5034" s="74"/>
      <c r="AT5034" s="20"/>
      <c r="AU5034" s="74" t="str">
        <f t="shared" si="2428"/>
        <v>00631L</v>
      </c>
      <c r="AV5034" s="20">
        <f t="shared" si="2434"/>
        <v>1</v>
      </c>
      <c r="AW5034" s="74" t="str">
        <f t="shared" si="2429"/>
        <v>00631L</v>
      </c>
      <c r="AX5034" s="20">
        <f t="shared" si="2430"/>
        <v>1</v>
      </c>
      <c r="AY5034" s="20">
        <f t="shared" si="2435"/>
        <v>1</v>
      </c>
      <c r="AZ5034" s="116">
        <v>39002</v>
      </c>
      <c r="BA5034" s="116"/>
      <c r="BB5034" s="20"/>
      <c r="BC5034" s="20"/>
      <c r="BD5034" s="76"/>
      <c r="BE5034" s="77"/>
      <c r="BF5034" s="77"/>
    </row>
    <row r="5035" spans="1:58" s="23" customFormat="1" ht="15.75" customHeight="1" x14ac:dyDescent="0.4">
      <c r="A5035" s="116">
        <v>39000</v>
      </c>
      <c r="B5035" s="112">
        <v>11.72</v>
      </c>
      <c r="C5035" s="112">
        <v>13.44</v>
      </c>
      <c r="D5035" s="112">
        <v>14.62</v>
      </c>
      <c r="E5035" s="112">
        <v>15.298</v>
      </c>
      <c r="F5035" s="112">
        <v>16.059999999999999</v>
      </c>
      <c r="G5035" s="112">
        <v>16.152000000000001</v>
      </c>
      <c r="H5035" s="113">
        <v>16.224</v>
      </c>
      <c r="I5035" s="90">
        <f t="shared" si="2431"/>
        <v>13.01</v>
      </c>
      <c r="J5035" s="90">
        <f t="shared" si="2432"/>
        <v>14.324999999999999</v>
      </c>
      <c r="K5035" s="114">
        <v>5</v>
      </c>
      <c r="L5035" s="115">
        <v>0.05</v>
      </c>
      <c r="M5035" s="11"/>
      <c r="N5035" s="90">
        <v>11.52</v>
      </c>
      <c r="O5035" s="90">
        <v>13.08</v>
      </c>
      <c r="P5035" s="90">
        <v>14.161807994771863</v>
      </c>
      <c r="Q5035" s="90"/>
      <c r="R5035" s="63">
        <f t="shared" si="2443"/>
        <v>15.721807994771861</v>
      </c>
      <c r="S5035" s="64">
        <f t="shared" si="2442"/>
        <v>-1.3698630136986314E-2</v>
      </c>
      <c r="T5035" s="65"/>
      <c r="U5035" s="65">
        <f t="shared" si="2438"/>
        <v>0.88073394495412838</v>
      </c>
      <c r="V5035" s="65">
        <f t="shared" si="2438"/>
        <v>0.92361088392306723</v>
      </c>
      <c r="W5035" s="65"/>
      <c r="X5035" s="61">
        <f t="shared" si="2433"/>
        <v>0.14675767918088728</v>
      </c>
      <c r="Y5035" s="66">
        <f t="shared" si="2444"/>
        <v>6.0530788338344889E-2</v>
      </c>
      <c r="Z5035" s="61">
        <f t="shared" si="2445"/>
        <v>0.10107609531129896</v>
      </c>
      <c r="AA5035" s="67">
        <f t="shared" si="2446"/>
        <v>13.01</v>
      </c>
      <c r="AB5035" s="68">
        <f t="shared" si="2447"/>
        <v>1.7361111111111206E-2</v>
      </c>
      <c r="AC5035" s="69">
        <f t="shared" si="2448"/>
        <v>0.12934027777777779</v>
      </c>
      <c r="AD5035" s="70">
        <f>_xlfn.PERCENTILE.EXC(AC5035:$AC$5675,0.5)</f>
        <v>7.2409845449341773E-2</v>
      </c>
      <c r="AE5035" s="70">
        <f>_xlfn.PERCENTILE.EXC($AC5035:AC$5675,0.35)</f>
        <v>4.4424100449775093E-2</v>
      </c>
      <c r="AF5035" s="71">
        <f t="shared" si="2439"/>
        <v>3.3498255652937625E-2</v>
      </c>
      <c r="AG5035" s="70">
        <f t="shared" si="2440"/>
        <v>-0.12716913231613963</v>
      </c>
      <c r="AH5035" s="70">
        <f t="shared" si="2441"/>
        <v>-0.14678936297386022</v>
      </c>
      <c r="AI5035" s="61" t="str">
        <f t="shared" si="2436"/>
        <v>Short VOL</v>
      </c>
      <c r="AJ5035" s="68" t="str">
        <f t="shared" si="2437"/>
        <v>Short VOL</v>
      </c>
      <c r="AK5035" s="72"/>
      <c r="AL5035" s="73"/>
      <c r="AM5035" s="72"/>
      <c r="AN5035" s="73"/>
      <c r="AO5035" s="74"/>
      <c r="AP5035" s="20"/>
      <c r="AQ5035" s="74"/>
      <c r="AR5035" s="20"/>
      <c r="AS5035" s="74"/>
      <c r="AT5035" s="20"/>
      <c r="AU5035" s="74" t="str">
        <f t="shared" si="2428"/>
        <v>00631L</v>
      </c>
      <c r="AV5035" s="20">
        <f t="shared" si="2434"/>
        <v>1</v>
      </c>
      <c r="AW5035" s="74" t="str">
        <f t="shared" si="2429"/>
        <v>00631L</v>
      </c>
      <c r="AX5035" s="20">
        <f t="shared" si="2430"/>
        <v>1</v>
      </c>
      <c r="AY5035" s="20">
        <f t="shared" si="2435"/>
        <v>1</v>
      </c>
      <c r="AZ5035" s="116">
        <v>39001</v>
      </c>
      <c r="BA5035" s="116"/>
      <c r="BB5035" s="20"/>
      <c r="BC5035" s="20"/>
      <c r="BD5035" s="76"/>
      <c r="BE5035" s="77"/>
      <c r="BF5035" s="77"/>
    </row>
    <row r="5036" spans="1:58" s="23" customFormat="1" ht="15.75" customHeight="1" x14ac:dyDescent="0.4">
      <c r="A5036" s="116">
        <v>38999</v>
      </c>
      <c r="B5036" s="112">
        <v>12.23</v>
      </c>
      <c r="C5036" s="112">
        <v>13.73</v>
      </c>
      <c r="D5036" s="112">
        <v>14.82</v>
      </c>
      <c r="E5036" s="112">
        <v>15.484</v>
      </c>
      <c r="F5036" s="112">
        <v>16.23</v>
      </c>
      <c r="G5036" s="112">
        <v>16.422000000000001</v>
      </c>
      <c r="H5036" s="113">
        <v>16.573</v>
      </c>
      <c r="I5036" s="90">
        <f t="shared" si="2431"/>
        <v>13.280000000000001</v>
      </c>
      <c r="J5036" s="90">
        <f t="shared" si="2432"/>
        <v>14.493</v>
      </c>
      <c r="K5036" s="114">
        <v>6</v>
      </c>
      <c r="L5036" s="115">
        <v>0.05</v>
      </c>
      <c r="M5036" s="11"/>
      <c r="N5036" s="90">
        <v>11.68</v>
      </c>
      <c r="O5036" s="90">
        <v>13.09</v>
      </c>
      <c r="P5036" s="90">
        <v>14.16405486124984</v>
      </c>
      <c r="Q5036" s="90"/>
      <c r="R5036" s="63">
        <f t="shared" si="2443"/>
        <v>15.574054861249842</v>
      </c>
      <c r="S5036" s="64">
        <f t="shared" si="2442"/>
        <v>1.0380622837370174E-2</v>
      </c>
      <c r="T5036" s="65"/>
      <c r="U5036" s="65">
        <f t="shared" si="2438"/>
        <v>0.89228418640183349</v>
      </c>
      <c r="V5036" s="65">
        <f t="shared" si="2438"/>
        <v>0.9241703825796207</v>
      </c>
      <c r="W5036" s="65"/>
      <c r="X5036" s="61">
        <f t="shared" si="2433"/>
        <v>0.12264922322158626</v>
      </c>
      <c r="Y5036" s="66">
        <f t="shared" si="2444"/>
        <v>7.03306639111341E-2</v>
      </c>
      <c r="Z5036" s="61">
        <f t="shared" si="2445"/>
        <v>9.1340361445783058E-2</v>
      </c>
      <c r="AA5036" s="67">
        <f t="shared" si="2446"/>
        <v>13.28</v>
      </c>
      <c r="AB5036" s="68">
        <f t="shared" si="2447"/>
        <v>4.7089041095890474E-2</v>
      </c>
      <c r="AC5036" s="69">
        <f t="shared" si="2448"/>
        <v>0.13698630136986298</v>
      </c>
      <c r="AD5036" s="70">
        <f>_xlfn.PERCENTILE.EXC(AC5036:$AC$5675,0.5)</f>
        <v>7.2391976357023116E-2</v>
      </c>
      <c r="AE5036" s="70">
        <f>_xlfn.PERCENTILE.EXC($AC5036:AC$5675,0.35)</f>
        <v>4.420480384807593E-2</v>
      </c>
      <c r="AF5036" s="71">
        <f t="shared" si="2439"/>
        <v>3.3455686845211718E-2</v>
      </c>
      <c r="AG5036" s="70">
        <f t="shared" si="2440"/>
        <v>-0.12724508289923162</v>
      </c>
      <c r="AH5036" s="70">
        <f t="shared" si="2441"/>
        <v>-0.14683668590032448</v>
      </c>
      <c r="AI5036" s="61" t="str">
        <f t="shared" si="2436"/>
        <v>Short VOL</v>
      </c>
      <c r="AJ5036" s="68" t="str">
        <f t="shared" si="2437"/>
        <v>Short VOL</v>
      </c>
      <c r="AK5036" s="72"/>
      <c r="AL5036" s="73"/>
      <c r="AM5036" s="72"/>
      <c r="AN5036" s="73"/>
      <c r="AO5036" s="74"/>
      <c r="AP5036" s="20"/>
      <c r="AQ5036" s="74"/>
      <c r="AR5036" s="20"/>
      <c r="AS5036" s="74"/>
      <c r="AT5036" s="20"/>
      <c r="AU5036" s="74" t="str">
        <f t="shared" si="2428"/>
        <v>00631L</v>
      </c>
      <c r="AV5036" s="20">
        <f t="shared" si="2434"/>
        <v>1</v>
      </c>
      <c r="AW5036" s="74" t="str">
        <f t="shared" si="2429"/>
        <v>00631L</v>
      </c>
      <c r="AX5036" s="20">
        <f t="shared" si="2430"/>
        <v>1</v>
      </c>
      <c r="AY5036" s="20">
        <f t="shared" si="2435"/>
        <v>1</v>
      </c>
      <c r="AZ5036" s="116">
        <v>39000</v>
      </c>
      <c r="BA5036" s="116"/>
      <c r="BB5036" s="20"/>
      <c r="BC5036" s="20"/>
      <c r="BD5036" s="76"/>
      <c r="BE5036" s="77"/>
      <c r="BF5036" s="77"/>
    </row>
    <row r="5037" spans="1:58" s="23" customFormat="1" ht="15.75" customHeight="1" x14ac:dyDescent="0.4">
      <c r="A5037" s="116">
        <v>38996</v>
      </c>
      <c r="B5037" s="112">
        <v>12.48</v>
      </c>
      <c r="C5037" s="112">
        <v>13.98</v>
      </c>
      <c r="D5037" s="112">
        <v>14.94</v>
      </c>
      <c r="E5037" s="112">
        <v>15.589</v>
      </c>
      <c r="F5037" s="112">
        <v>16.32</v>
      </c>
      <c r="G5037" s="112">
        <v>16.52</v>
      </c>
      <c r="H5037" s="113">
        <v>16.677</v>
      </c>
      <c r="I5037" s="90">
        <f t="shared" si="2431"/>
        <v>13.455</v>
      </c>
      <c r="J5037" s="90">
        <f t="shared" si="2432"/>
        <v>14.603999999999999</v>
      </c>
      <c r="K5037" s="114">
        <v>7</v>
      </c>
      <c r="L5037" s="115">
        <v>0.05</v>
      </c>
      <c r="M5037" s="11"/>
      <c r="N5037" s="90">
        <v>11.56</v>
      </c>
      <c r="O5037" s="90">
        <v>13.12</v>
      </c>
      <c r="P5037" s="90">
        <v>14.183425719490952</v>
      </c>
      <c r="Q5037" s="90"/>
      <c r="R5037" s="63">
        <f t="shared" si="2443"/>
        <v>15.743425719490952</v>
      </c>
      <c r="S5037" s="64">
        <f t="shared" si="2442"/>
        <v>-3.5058430717863097E-2</v>
      </c>
      <c r="T5037" s="65"/>
      <c r="U5037" s="65">
        <f t="shared" si="2438"/>
        <v>0.88109756097560987</v>
      </c>
      <c r="V5037" s="65">
        <f t="shared" si="2438"/>
        <v>0.92502335186699036</v>
      </c>
      <c r="W5037" s="65"/>
      <c r="X5037" s="61">
        <f t="shared" si="2433"/>
        <v>0.12019230769230768</v>
      </c>
      <c r="Y5037" s="66">
        <f t="shared" si="2444"/>
        <v>6.9792802617230046E-2</v>
      </c>
      <c r="Z5037" s="61">
        <f t="shared" si="2445"/>
        <v>8.539576365663315E-2</v>
      </c>
      <c r="AA5037" s="67">
        <f t="shared" si="2446"/>
        <v>13.455</v>
      </c>
      <c r="AB5037" s="68">
        <f t="shared" si="2447"/>
        <v>7.9584775086505175E-2</v>
      </c>
      <c r="AC5037" s="69">
        <f t="shared" si="2448"/>
        <v>0.16392733564013837</v>
      </c>
      <c r="AD5037" s="70">
        <f>_xlfn.PERCENTILE.EXC(AC5037:$AC$5675,0.5)</f>
        <v>7.237410726470446E-2</v>
      </c>
      <c r="AE5037" s="70">
        <f>_xlfn.PERCENTILE.EXC($AC5037:AC$5675,0.35)</f>
        <v>4.3985507246376759E-2</v>
      </c>
      <c r="AF5037" s="71">
        <f t="shared" si="2439"/>
        <v>3.3413118037485805E-2</v>
      </c>
      <c r="AG5037" s="70">
        <f t="shared" si="2440"/>
        <v>-0.12732103348232357</v>
      </c>
      <c r="AH5037" s="70">
        <f t="shared" si="2441"/>
        <v>-0.14688400882678876</v>
      </c>
      <c r="AI5037" s="61" t="str">
        <f t="shared" si="2436"/>
        <v>Short VOL</v>
      </c>
      <c r="AJ5037" s="68" t="str">
        <f t="shared" si="2437"/>
        <v>Short VOL</v>
      </c>
      <c r="AK5037" s="72"/>
      <c r="AL5037" s="73"/>
      <c r="AM5037" s="72"/>
      <c r="AN5037" s="73"/>
      <c r="AO5037" s="74"/>
      <c r="AP5037" s="20"/>
      <c r="AQ5037" s="74"/>
      <c r="AR5037" s="20"/>
      <c r="AS5037" s="74"/>
      <c r="AT5037" s="20"/>
      <c r="AU5037" s="74" t="str">
        <f t="shared" si="2428"/>
        <v>00631L</v>
      </c>
      <c r="AV5037" s="20">
        <f t="shared" si="2434"/>
        <v>1</v>
      </c>
      <c r="AW5037" s="74" t="str">
        <f t="shared" si="2429"/>
        <v>00631L</v>
      </c>
      <c r="AX5037" s="20">
        <f t="shared" si="2430"/>
        <v>1</v>
      </c>
      <c r="AY5037" s="20">
        <f t="shared" si="2435"/>
        <v>1</v>
      </c>
      <c r="AZ5037" s="116">
        <v>38999</v>
      </c>
      <c r="BA5037" s="116"/>
      <c r="BB5037" s="20"/>
      <c r="BC5037" s="20"/>
      <c r="BD5037" s="76"/>
      <c r="BE5037" s="77"/>
      <c r="BF5037" s="77"/>
    </row>
    <row r="5038" spans="1:58" s="23" customFormat="1" ht="15.75" customHeight="1" x14ac:dyDescent="0.4">
      <c r="A5038" s="116">
        <v>38995</v>
      </c>
      <c r="B5038" s="112">
        <v>12.58</v>
      </c>
      <c r="C5038" s="112">
        <v>13.95</v>
      </c>
      <c r="D5038" s="112">
        <v>15.06</v>
      </c>
      <c r="E5038" s="112">
        <v>15.68</v>
      </c>
      <c r="F5038" s="112">
        <v>16.38</v>
      </c>
      <c r="G5038" s="112">
        <v>16.596</v>
      </c>
      <c r="H5038" s="113">
        <v>16.763999999999999</v>
      </c>
      <c r="I5038" s="90">
        <f t="shared" si="2431"/>
        <v>13.401999999999999</v>
      </c>
      <c r="J5038" s="90">
        <f t="shared" si="2432"/>
        <v>14.616</v>
      </c>
      <c r="K5038" s="114">
        <v>8</v>
      </c>
      <c r="L5038" s="115">
        <v>0.05</v>
      </c>
      <c r="M5038" s="11"/>
      <c r="N5038" s="90">
        <v>11.98</v>
      </c>
      <c r="O5038" s="90">
        <v>13.44</v>
      </c>
      <c r="P5038" s="90">
        <v>14.348527511643363</v>
      </c>
      <c r="Q5038" s="90"/>
      <c r="R5038" s="63">
        <f t="shared" si="2443"/>
        <v>15.808527511643362</v>
      </c>
      <c r="S5038" s="64">
        <f t="shared" si="2442"/>
        <v>1.0118043844856746E-2</v>
      </c>
      <c r="T5038" s="65"/>
      <c r="U5038" s="65">
        <f t="shared" si="2438"/>
        <v>0.89136904761904767</v>
      </c>
      <c r="V5038" s="65">
        <f t="shared" si="2438"/>
        <v>0.93668148101565663</v>
      </c>
      <c r="W5038" s="65"/>
      <c r="X5038" s="61">
        <f t="shared" si="2433"/>
        <v>0.10890302066772649</v>
      </c>
      <c r="Y5038" s="66">
        <f t="shared" si="2444"/>
        <v>6.9132653061224472E-2</v>
      </c>
      <c r="Z5038" s="61">
        <f t="shared" si="2445"/>
        <v>9.0583495000746195E-2</v>
      </c>
      <c r="AA5038" s="67">
        <f t="shared" si="2446"/>
        <v>13.401999999999999</v>
      </c>
      <c r="AB5038" s="68">
        <f t="shared" si="2447"/>
        <v>5.0083472454090117E-2</v>
      </c>
      <c r="AC5038" s="69">
        <f t="shared" si="2448"/>
        <v>0.11869782971619355</v>
      </c>
      <c r="AD5038" s="70">
        <f>_xlfn.PERCENTILE.EXC(AC5038:$AC$5675,0.5)</f>
        <v>7.1769875718241838E-2</v>
      </c>
      <c r="AE5038" s="70">
        <f>_xlfn.PERCENTILE.EXC($AC5038:AC$5675,0.35)</f>
        <v>4.3884047627491291E-2</v>
      </c>
      <c r="AF5038" s="71">
        <f t="shared" si="2439"/>
        <v>3.336430498169872E-2</v>
      </c>
      <c r="AG5038" s="70">
        <f t="shared" si="2440"/>
        <v>-0.12739698406541553</v>
      </c>
      <c r="AH5038" s="70">
        <f t="shared" si="2441"/>
        <v>-0.14693133175325301</v>
      </c>
      <c r="AI5038" s="61" t="str">
        <f t="shared" si="2436"/>
        <v>Short VOL</v>
      </c>
      <c r="AJ5038" s="68" t="str">
        <f t="shared" si="2437"/>
        <v>Short VOL</v>
      </c>
      <c r="AK5038" s="72"/>
      <c r="AL5038" s="73"/>
      <c r="AM5038" s="72"/>
      <c r="AN5038" s="73"/>
      <c r="AO5038" s="74"/>
      <c r="AP5038" s="20"/>
      <c r="AQ5038" s="74"/>
      <c r="AR5038" s="20"/>
      <c r="AS5038" s="74"/>
      <c r="AT5038" s="20"/>
      <c r="AU5038" s="74" t="str">
        <f t="shared" si="2428"/>
        <v>00631L</v>
      </c>
      <c r="AV5038" s="20">
        <f t="shared" si="2434"/>
        <v>1</v>
      </c>
      <c r="AW5038" s="74" t="str">
        <f t="shared" si="2429"/>
        <v>00631L</v>
      </c>
      <c r="AX5038" s="20">
        <f t="shared" si="2430"/>
        <v>1</v>
      </c>
      <c r="AY5038" s="20">
        <f t="shared" si="2435"/>
        <v>1</v>
      </c>
      <c r="AZ5038" s="116">
        <v>38996</v>
      </c>
      <c r="BA5038" s="116"/>
      <c r="BB5038" s="20"/>
      <c r="BC5038" s="20"/>
      <c r="BD5038" s="76"/>
      <c r="BE5038" s="77"/>
      <c r="BF5038" s="77"/>
    </row>
    <row r="5039" spans="1:58" s="23" customFormat="1" ht="15.75" customHeight="1" x14ac:dyDescent="0.4">
      <c r="A5039" s="116">
        <v>38994</v>
      </c>
      <c r="B5039" s="112">
        <v>12.72</v>
      </c>
      <c r="C5039" s="112">
        <v>14.05</v>
      </c>
      <c r="D5039" s="112">
        <v>15.21</v>
      </c>
      <c r="E5039" s="112">
        <v>15.805999999999999</v>
      </c>
      <c r="F5039" s="112">
        <v>16.48</v>
      </c>
      <c r="G5039" s="112">
        <v>16.640999999999998</v>
      </c>
      <c r="H5039" s="113">
        <v>16.768000000000001</v>
      </c>
      <c r="I5039" s="90">
        <f t="shared" si="2431"/>
        <v>13.451500000000001</v>
      </c>
      <c r="J5039" s="90">
        <f t="shared" si="2432"/>
        <v>14.688000000000001</v>
      </c>
      <c r="K5039" s="114">
        <v>9</v>
      </c>
      <c r="L5039" s="115">
        <v>0.05</v>
      </c>
      <c r="M5039" s="11"/>
      <c r="N5039" s="90">
        <v>11.86</v>
      </c>
      <c r="O5039" s="90">
        <v>13.37</v>
      </c>
      <c r="P5039" s="90">
        <v>14.356773462028327</v>
      </c>
      <c r="Q5039" s="90"/>
      <c r="R5039" s="63">
        <f t="shared" si="2443"/>
        <v>15.866773462028327</v>
      </c>
      <c r="S5039" s="64">
        <f t="shared" si="2442"/>
        <v>-3.1045751633986991E-2</v>
      </c>
      <c r="T5039" s="65"/>
      <c r="U5039" s="65">
        <f t="shared" si="2438"/>
        <v>0.88706058339566196</v>
      </c>
      <c r="V5039" s="65">
        <f t="shared" si="2438"/>
        <v>0.93126774169431548</v>
      </c>
      <c r="W5039" s="65"/>
      <c r="X5039" s="61">
        <f t="shared" si="2433"/>
        <v>0.10455974842767296</v>
      </c>
      <c r="Y5039" s="66">
        <f t="shared" si="2444"/>
        <v>6.0862963431608352E-2</v>
      </c>
      <c r="Z5039" s="61">
        <f t="shared" si="2445"/>
        <v>9.1922833884696825E-2</v>
      </c>
      <c r="AA5039" s="67">
        <f t="shared" si="2446"/>
        <v>13.451500000000001</v>
      </c>
      <c r="AB5039" s="68">
        <f t="shared" si="2447"/>
        <v>7.2512647554806173E-2</v>
      </c>
      <c r="AC5039" s="69">
        <f t="shared" si="2448"/>
        <v>0.13419055649241163</v>
      </c>
      <c r="AD5039" s="70">
        <f>_xlfn.PERCENTILE.EXC(AC5039:$AC$5675,0.5)</f>
        <v>7.1165644171779202E-2</v>
      </c>
      <c r="AE5039" s="70">
        <f>_xlfn.PERCENTILE.EXC($AC5039:AC$5675,0.35)</f>
        <v>4.3782588008605822E-2</v>
      </c>
      <c r="AF5039" s="71">
        <f t="shared" si="2439"/>
        <v>3.32998813057587E-2</v>
      </c>
      <c r="AG5039" s="70">
        <f t="shared" si="2440"/>
        <v>-0.12747293464850751</v>
      </c>
      <c r="AH5039" s="70">
        <f t="shared" si="2441"/>
        <v>-0.1469786546797173</v>
      </c>
      <c r="AI5039" s="61" t="str">
        <f t="shared" si="2436"/>
        <v>Short VOL</v>
      </c>
      <c r="AJ5039" s="68" t="str">
        <f t="shared" si="2437"/>
        <v>Short VOL</v>
      </c>
      <c r="AK5039" s="72"/>
      <c r="AL5039" s="73"/>
      <c r="AM5039" s="72"/>
      <c r="AN5039" s="73"/>
      <c r="AO5039" s="74"/>
      <c r="AP5039" s="20"/>
      <c r="AQ5039" s="74"/>
      <c r="AR5039" s="20"/>
      <c r="AS5039" s="74"/>
      <c r="AT5039" s="20"/>
      <c r="AU5039" s="74" t="str">
        <f t="shared" si="2428"/>
        <v>00631L</v>
      </c>
      <c r="AV5039" s="20">
        <f t="shared" si="2434"/>
        <v>1</v>
      </c>
      <c r="AW5039" s="74" t="str">
        <f t="shared" si="2429"/>
        <v>00631L</v>
      </c>
      <c r="AX5039" s="20">
        <f t="shared" si="2430"/>
        <v>1</v>
      </c>
      <c r="AY5039" s="20">
        <f t="shared" si="2435"/>
        <v>1</v>
      </c>
      <c r="AZ5039" s="116">
        <v>38995</v>
      </c>
      <c r="BA5039" s="116"/>
      <c r="BB5039" s="20"/>
      <c r="BC5039" s="20"/>
      <c r="BD5039" s="76"/>
      <c r="BE5039" s="77"/>
      <c r="BF5039" s="77"/>
    </row>
    <row r="5040" spans="1:58" s="23" customFormat="1" ht="15.75" customHeight="1" x14ac:dyDescent="0.4">
      <c r="A5040" s="116">
        <v>38993</v>
      </c>
      <c r="B5040" s="112">
        <v>13.49</v>
      </c>
      <c r="C5040" s="112">
        <v>14.7</v>
      </c>
      <c r="D5040" s="112">
        <v>15.57</v>
      </c>
      <c r="E5040" s="112">
        <v>15.984999999999999</v>
      </c>
      <c r="F5040" s="112">
        <v>16.46</v>
      </c>
      <c r="G5040" s="112">
        <v>16.59</v>
      </c>
      <c r="H5040" s="113">
        <v>16.693000000000001</v>
      </c>
      <c r="I5040" s="90">
        <f t="shared" si="2431"/>
        <v>14.094999999999999</v>
      </c>
      <c r="J5040" s="90">
        <f t="shared" si="2432"/>
        <v>15.135</v>
      </c>
      <c r="K5040" s="114">
        <v>10</v>
      </c>
      <c r="L5040" s="115">
        <v>0.05</v>
      </c>
      <c r="M5040" s="11"/>
      <c r="N5040" s="90">
        <v>12.24</v>
      </c>
      <c r="O5040" s="90">
        <v>13.78</v>
      </c>
      <c r="P5040" s="90">
        <v>14.67985291494854</v>
      </c>
      <c r="Q5040" s="90"/>
      <c r="R5040" s="63">
        <f t="shared" si="2443"/>
        <v>16.21985291494854</v>
      </c>
      <c r="S5040" s="64">
        <f t="shared" si="2442"/>
        <v>-2.625298329355609E-2</v>
      </c>
      <c r="T5040" s="65"/>
      <c r="U5040" s="65">
        <f t="shared" si="2438"/>
        <v>0.88824383164005816</v>
      </c>
      <c r="V5040" s="65">
        <f t="shared" si="2438"/>
        <v>0.93870150333507651</v>
      </c>
      <c r="W5040" s="65"/>
      <c r="X5040" s="61">
        <f t="shared" si="2433"/>
        <v>8.9696071163824984E-2</v>
      </c>
      <c r="Y5040" s="66">
        <f t="shared" si="2444"/>
        <v>4.4291523303096776E-2</v>
      </c>
      <c r="Z5040" s="61">
        <f t="shared" si="2445"/>
        <v>7.3785030152536429E-2</v>
      </c>
      <c r="AA5040" s="67">
        <f t="shared" si="2446"/>
        <v>14.094999999999999</v>
      </c>
      <c r="AB5040" s="68">
        <f t="shared" si="2447"/>
        <v>0.10212418300653595</v>
      </c>
      <c r="AC5040" s="69">
        <f t="shared" si="2448"/>
        <v>0.15155228758169922</v>
      </c>
      <c r="AD5040" s="70">
        <f>_xlfn.PERCENTILE.EXC(AC5040:$AC$5675,0.5)</f>
        <v>7.0579071148155162E-2</v>
      </c>
      <c r="AE5040" s="70">
        <f>_xlfn.PERCENTILE.EXC($AC5040:AC$5675,0.35)</f>
        <v>4.3686341760356677E-2</v>
      </c>
      <c r="AF5040" s="71">
        <f t="shared" si="2439"/>
        <v>3.3235457629818672E-2</v>
      </c>
      <c r="AG5040" s="70">
        <f t="shared" si="2440"/>
        <v>-0.12754888523159946</v>
      </c>
      <c r="AH5040" s="70">
        <f t="shared" si="2441"/>
        <v>-0.14702597760618158</v>
      </c>
      <c r="AI5040" s="61" t="str">
        <f t="shared" si="2436"/>
        <v>Short VOL</v>
      </c>
      <c r="AJ5040" s="68" t="str">
        <f t="shared" si="2437"/>
        <v>Short VOL</v>
      </c>
      <c r="AK5040" s="72"/>
      <c r="AL5040" s="73"/>
      <c r="AM5040" s="72"/>
      <c r="AN5040" s="73"/>
      <c r="AO5040" s="74"/>
      <c r="AP5040" s="20"/>
      <c r="AQ5040" s="74"/>
      <c r="AR5040" s="20"/>
      <c r="AS5040" s="74"/>
      <c r="AT5040" s="20"/>
      <c r="AU5040" s="74" t="str">
        <f t="shared" ref="AU5040:AU5103" si="2449">IF(AC5040&gt;AF5040,"00631L",IF(AC5040&lt;AG5040,"Cash","00635U"))</f>
        <v>00631L</v>
      </c>
      <c r="AV5040" s="20">
        <f t="shared" si="2434"/>
        <v>1</v>
      </c>
      <c r="AW5040" s="74" t="str">
        <f t="shared" ref="AW5040:AW5103" si="2450">IF(AC5040&gt;AE5040,"00631L",IF(AC5040&lt;AH5040,"00631L","00635U"))</f>
        <v>00631L</v>
      </c>
      <c r="AX5040" s="20">
        <f t="shared" si="2430"/>
        <v>1</v>
      </c>
      <c r="AY5040" s="20">
        <f t="shared" si="2435"/>
        <v>1</v>
      </c>
      <c r="AZ5040" s="116">
        <v>38994</v>
      </c>
      <c r="BA5040" s="116"/>
      <c r="BB5040" s="20"/>
      <c r="BC5040" s="20"/>
      <c r="BD5040" s="76"/>
      <c r="BE5040" s="77"/>
      <c r="BF5040" s="77"/>
    </row>
    <row r="5041" spans="1:58" s="23" customFormat="1" ht="15.75" customHeight="1" x14ac:dyDescent="0.4">
      <c r="A5041" s="116">
        <v>38992</v>
      </c>
      <c r="B5041" s="112">
        <v>13.37</v>
      </c>
      <c r="C5041" s="112">
        <v>14.83</v>
      </c>
      <c r="D5041" s="112">
        <v>15.63</v>
      </c>
      <c r="E5041" s="112">
        <v>16.055</v>
      </c>
      <c r="F5041" s="112">
        <v>16.54</v>
      </c>
      <c r="G5041" s="112">
        <v>16.658999999999999</v>
      </c>
      <c r="H5041" s="113">
        <v>16.751999999999999</v>
      </c>
      <c r="I5041" s="90">
        <f t="shared" si="2431"/>
        <v>14.026999999999999</v>
      </c>
      <c r="J5041" s="90">
        <f t="shared" si="2432"/>
        <v>15.190000000000001</v>
      </c>
      <c r="K5041" s="114">
        <v>11</v>
      </c>
      <c r="L5041" s="115">
        <v>0.05</v>
      </c>
      <c r="M5041" s="11"/>
      <c r="N5041" s="90">
        <v>12.57</v>
      </c>
      <c r="O5041" s="90">
        <v>13.92</v>
      </c>
      <c r="P5041" s="90">
        <v>14.78259814934432</v>
      </c>
      <c r="Q5041" s="90"/>
      <c r="R5041" s="63">
        <f t="shared" si="2443"/>
        <v>16.132598149344318</v>
      </c>
      <c r="S5041" s="64">
        <f t="shared" si="2442"/>
        <v>4.9248747913188631E-2</v>
      </c>
      <c r="T5041" s="65"/>
      <c r="U5041" s="65">
        <f t="shared" si="2438"/>
        <v>0.90301724137931039</v>
      </c>
      <c r="V5041" s="65">
        <f t="shared" si="2438"/>
        <v>0.94164773062016971</v>
      </c>
      <c r="W5041" s="65"/>
      <c r="X5041" s="61">
        <f t="shared" si="2433"/>
        <v>0.10919970082273754</v>
      </c>
      <c r="Y5041" s="66">
        <f t="shared" si="2444"/>
        <v>4.3413266895048222E-2</v>
      </c>
      <c r="Z5041" s="61">
        <f t="shared" si="2445"/>
        <v>8.2911527767876386E-2</v>
      </c>
      <c r="AA5041" s="67">
        <f t="shared" si="2446"/>
        <v>14.027000000000001</v>
      </c>
      <c r="AB5041" s="68">
        <f t="shared" si="2447"/>
        <v>6.3643595863166189E-2</v>
      </c>
      <c r="AC5041" s="69">
        <f t="shared" si="2448"/>
        <v>0.11591089896579163</v>
      </c>
      <c r="AD5041" s="70">
        <f>_xlfn.PERCENTILE.EXC(AC5041:$AC$5675,0.5)</f>
        <v>6.9992498124531122E-2</v>
      </c>
      <c r="AE5041" s="70">
        <f>_xlfn.PERCENTILE.EXC($AC5041:AC$5675,0.35)</f>
        <v>4.3621375735925456E-2</v>
      </c>
      <c r="AF5041" s="71">
        <f t="shared" si="2439"/>
        <v>3.3171033953878652E-2</v>
      </c>
      <c r="AG5041" s="70">
        <f t="shared" si="2440"/>
        <v>-0.12762483581469142</v>
      </c>
      <c r="AH5041" s="70">
        <f t="shared" si="2441"/>
        <v>-0.14707330053264583</v>
      </c>
      <c r="AI5041" s="61" t="str">
        <f t="shared" si="2436"/>
        <v>Short VOL</v>
      </c>
      <c r="AJ5041" s="68" t="str">
        <f t="shared" si="2437"/>
        <v>Short VOL</v>
      </c>
      <c r="AK5041" s="72"/>
      <c r="AL5041" s="73"/>
      <c r="AM5041" s="72"/>
      <c r="AN5041" s="73"/>
      <c r="AO5041" s="74"/>
      <c r="AP5041" s="20"/>
      <c r="AQ5041" s="74"/>
      <c r="AR5041" s="20"/>
      <c r="AS5041" s="74"/>
      <c r="AT5041" s="20"/>
      <c r="AU5041" s="74" t="str">
        <f t="shared" si="2449"/>
        <v>00631L</v>
      </c>
      <c r="AV5041" s="20">
        <f t="shared" si="2434"/>
        <v>1</v>
      </c>
      <c r="AW5041" s="74" t="str">
        <f t="shared" si="2450"/>
        <v>00631L</v>
      </c>
      <c r="AX5041" s="20">
        <f t="shared" si="2430"/>
        <v>1</v>
      </c>
      <c r="AY5041" s="20">
        <f t="shared" si="2435"/>
        <v>1</v>
      </c>
      <c r="AZ5041" s="116">
        <v>38993</v>
      </c>
      <c r="BA5041" s="116"/>
      <c r="BB5041" s="20"/>
      <c r="BC5041" s="20"/>
      <c r="BD5041" s="76"/>
      <c r="BE5041" s="77"/>
      <c r="BF5041" s="77"/>
    </row>
    <row r="5042" spans="1:58" s="23" customFormat="1" ht="15.75" customHeight="1" x14ac:dyDescent="0.4">
      <c r="A5042" s="116">
        <v>38989</v>
      </c>
      <c r="B5042" s="112">
        <v>13.1</v>
      </c>
      <c r="C5042" s="112">
        <v>14.63</v>
      </c>
      <c r="D5042" s="112">
        <v>15.62</v>
      </c>
      <c r="E5042" s="112">
        <v>16.053999999999998</v>
      </c>
      <c r="F5042" s="112">
        <v>16.55</v>
      </c>
      <c r="G5042" s="112">
        <v>16.649999999999999</v>
      </c>
      <c r="H5042" s="113">
        <v>16.728000000000002</v>
      </c>
      <c r="I5042" s="90">
        <f t="shared" si="2431"/>
        <v>13.712</v>
      </c>
      <c r="J5042" s="90">
        <f t="shared" si="2432"/>
        <v>15.026</v>
      </c>
      <c r="K5042" s="114">
        <v>12</v>
      </c>
      <c r="L5042" s="115">
        <v>0.05</v>
      </c>
      <c r="M5042" s="11"/>
      <c r="N5042" s="90">
        <v>11.98</v>
      </c>
      <c r="O5042" s="90">
        <v>13.71</v>
      </c>
      <c r="P5042" s="90">
        <v>14.584368458860952</v>
      </c>
      <c r="Q5042" s="90"/>
      <c r="R5042" s="63">
        <f t="shared" si="2443"/>
        <v>16.314368458860951</v>
      </c>
      <c r="S5042" s="64">
        <f t="shared" si="2442"/>
        <v>2.2184300341296908E-2</v>
      </c>
      <c r="T5042" s="65"/>
      <c r="U5042" s="65">
        <f t="shared" si="2438"/>
        <v>0.87381473377097008</v>
      </c>
      <c r="V5042" s="65">
        <f t="shared" si="2438"/>
        <v>0.94004756110438803</v>
      </c>
      <c r="W5042" s="65"/>
      <c r="X5042" s="61">
        <f t="shared" si="2433"/>
        <v>0.11679389312977108</v>
      </c>
      <c r="Y5042" s="66">
        <f t="shared" si="2444"/>
        <v>4.1983306341098987E-2</v>
      </c>
      <c r="Z5042" s="61">
        <f t="shared" si="2445"/>
        <v>9.5828471411901983E-2</v>
      </c>
      <c r="AA5042" s="67">
        <f t="shared" si="2446"/>
        <v>13.712</v>
      </c>
      <c r="AB5042" s="68">
        <f t="shared" si="2447"/>
        <v>9.3489148580968212E-2</v>
      </c>
      <c r="AC5042" s="69">
        <f t="shared" si="2448"/>
        <v>0.14457429048414017</v>
      </c>
      <c r="AD5042" s="70">
        <f>_xlfn.PERCENTILE.EXC(AC5042:$AC$5675,0.5)</f>
        <v>6.9950377502632555E-2</v>
      </c>
      <c r="AE5042" s="70">
        <f>_xlfn.PERCENTILE.EXC($AC5042:AC$5675,0.35)</f>
        <v>4.3556409711494229E-2</v>
      </c>
      <c r="AF5042" s="71">
        <f t="shared" si="2439"/>
        <v>3.309664720600497E-2</v>
      </c>
      <c r="AG5042" s="70">
        <f t="shared" si="2440"/>
        <v>-0.1277007863977834</v>
      </c>
      <c r="AH5042" s="70">
        <f t="shared" si="2441"/>
        <v>-0.14712062345911012</v>
      </c>
      <c r="AI5042" s="61" t="str">
        <f t="shared" si="2436"/>
        <v>Short VOL</v>
      </c>
      <c r="AJ5042" s="68" t="str">
        <f t="shared" si="2437"/>
        <v>Short VOL</v>
      </c>
      <c r="AK5042" s="72"/>
      <c r="AL5042" s="73"/>
      <c r="AM5042" s="72"/>
      <c r="AN5042" s="73"/>
      <c r="AO5042" s="74"/>
      <c r="AP5042" s="20"/>
      <c r="AQ5042" s="74"/>
      <c r="AR5042" s="20"/>
      <c r="AS5042" s="74"/>
      <c r="AT5042" s="20"/>
      <c r="AU5042" s="74" t="str">
        <f t="shared" si="2449"/>
        <v>00631L</v>
      </c>
      <c r="AV5042" s="20">
        <f t="shared" si="2434"/>
        <v>1</v>
      </c>
      <c r="AW5042" s="74" t="str">
        <f t="shared" si="2450"/>
        <v>00631L</v>
      </c>
      <c r="AX5042" s="20">
        <f t="shared" si="2430"/>
        <v>1</v>
      </c>
      <c r="AY5042" s="20">
        <f t="shared" si="2435"/>
        <v>1</v>
      </c>
      <c r="AZ5042" s="116">
        <v>38992</v>
      </c>
      <c r="BA5042" s="116"/>
      <c r="BB5042" s="20"/>
      <c r="BC5042" s="20"/>
      <c r="BD5042" s="76"/>
      <c r="BE5042" s="77"/>
      <c r="BF5042" s="77"/>
    </row>
    <row r="5043" spans="1:58" s="23" customFormat="1" ht="15.75" customHeight="1" x14ac:dyDescent="0.4">
      <c r="A5043" s="116">
        <v>38988</v>
      </c>
      <c r="B5043" s="112">
        <v>13.18</v>
      </c>
      <c r="C5043" s="112">
        <v>14.63</v>
      </c>
      <c r="D5043" s="112">
        <v>15.65</v>
      </c>
      <c r="E5043" s="112">
        <v>16.013000000000002</v>
      </c>
      <c r="F5043" s="112">
        <v>16.43</v>
      </c>
      <c r="G5043" s="112">
        <v>16.526</v>
      </c>
      <c r="H5043" s="113">
        <v>16.600999999999999</v>
      </c>
      <c r="I5043" s="90">
        <f t="shared" si="2431"/>
        <v>13.6875</v>
      </c>
      <c r="J5043" s="90">
        <f t="shared" si="2432"/>
        <v>14.987</v>
      </c>
      <c r="K5043" s="114">
        <v>13</v>
      </c>
      <c r="L5043" s="115">
        <v>0.05</v>
      </c>
      <c r="M5043" s="11"/>
      <c r="N5043" s="90">
        <v>11.72</v>
      </c>
      <c r="O5043" s="90">
        <v>13.46</v>
      </c>
      <c r="P5043" s="90">
        <v>14.44152454521355</v>
      </c>
      <c r="Q5043" s="90"/>
      <c r="R5043" s="63">
        <f t="shared" si="2443"/>
        <v>16.181524545213549</v>
      </c>
      <c r="S5043" s="64">
        <f t="shared" si="2442"/>
        <v>1.2089810017271206E-2</v>
      </c>
      <c r="T5043" s="65"/>
      <c r="U5043" s="65">
        <f t="shared" si="2438"/>
        <v>0.87072808320950967</v>
      </c>
      <c r="V5043" s="65">
        <f t="shared" si="2438"/>
        <v>0.93203456171537913</v>
      </c>
      <c r="W5043" s="65"/>
      <c r="X5043" s="61">
        <f t="shared" si="2433"/>
        <v>0.11001517450682861</v>
      </c>
      <c r="Y5043" s="66">
        <f t="shared" si="2444"/>
        <v>3.6720164866046172E-2</v>
      </c>
      <c r="Z5043" s="61">
        <f t="shared" si="2445"/>
        <v>9.4940639269406393E-2</v>
      </c>
      <c r="AA5043" s="67">
        <f t="shared" si="2446"/>
        <v>13.6875</v>
      </c>
      <c r="AB5043" s="68">
        <f t="shared" si="2447"/>
        <v>0.12457337883959035</v>
      </c>
      <c r="AC5043" s="69">
        <f t="shared" si="2448"/>
        <v>0.16787542662116034</v>
      </c>
      <c r="AD5043" s="70">
        <f>_xlfn.PERCENTILE.EXC(AC5043:$AC$5675,0.5)</f>
        <v>6.9908256880733988E-2</v>
      </c>
      <c r="AE5043" s="70">
        <f>_xlfn.PERCENTILE.EXC($AC5043:AC$5675,0.35)</f>
        <v>4.3497673780722772E-2</v>
      </c>
      <c r="AF5043" s="71">
        <f t="shared" si="2439"/>
        <v>3.3018275229357824E-2</v>
      </c>
      <c r="AG5043" s="70">
        <f t="shared" si="2440"/>
        <v>-0.12777673698087536</v>
      </c>
      <c r="AH5043" s="70">
        <f t="shared" si="2441"/>
        <v>-0.1471679463855744</v>
      </c>
      <c r="AI5043" s="61" t="str">
        <f t="shared" si="2436"/>
        <v>Short VOL</v>
      </c>
      <c r="AJ5043" s="68" t="str">
        <f t="shared" si="2437"/>
        <v>Short VOL</v>
      </c>
      <c r="AK5043" s="72"/>
      <c r="AL5043" s="73"/>
      <c r="AM5043" s="72"/>
      <c r="AN5043" s="73"/>
      <c r="AO5043" s="74"/>
      <c r="AP5043" s="20"/>
      <c r="AQ5043" s="74"/>
      <c r="AR5043" s="20"/>
      <c r="AS5043" s="74"/>
      <c r="AT5043" s="20"/>
      <c r="AU5043" s="74" t="str">
        <f t="shared" si="2449"/>
        <v>00631L</v>
      </c>
      <c r="AV5043" s="20">
        <f t="shared" si="2434"/>
        <v>1</v>
      </c>
      <c r="AW5043" s="74" t="str">
        <f t="shared" si="2450"/>
        <v>00631L</v>
      </c>
      <c r="AX5043" s="20">
        <f t="shared" si="2430"/>
        <v>1</v>
      </c>
      <c r="AY5043" s="20">
        <f t="shared" si="2435"/>
        <v>1</v>
      </c>
      <c r="AZ5043" s="116">
        <v>38989</v>
      </c>
      <c r="BA5043" s="116"/>
      <c r="BB5043" s="20"/>
      <c r="BC5043" s="20"/>
      <c r="BD5043" s="76"/>
      <c r="BE5043" s="77"/>
      <c r="BF5043" s="77"/>
    </row>
    <row r="5044" spans="1:58" s="23" customFormat="1" ht="15.75" customHeight="1" x14ac:dyDescent="0.4">
      <c r="A5044" s="116">
        <v>38987</v>
      </c>
      <c r="B5044" s="112">
        <v>13.21</v>
      </c>
      <c r="C5044" s="112">
        <v>14.69</v>
      </c>
      <c r="D5044" s="112">
        <v>15.71</v>
      </c>
      <c r="E5044" s="112">
        <v>16.035</v>
      </c>
      <c r="F5044" s="112">
        <v>16.41</v>
      </c>
      <c r="G5044" s="112">
        <v>16.498000000000001</v>
      </c>
      <c r="H5044" s="113">
        <v>16.567</v>
      </c>
      <c r="I5044" s="90">
        <f t="shared" si="2431"/>
        <v>13.654</v>
      </c>
      <c r="J5044" s="90">
        <f t="shared" si="2432"/>
        <v>14.996</v>
      </c>
      <c r="K5044" s="114">
        <v>14</v>
      </c>
      <c r="L5044" s="115">
        <v>0.05</v>
      </c>
      <c r="M5044" s="11"/>
      <c r="N5044" s="90">
        <v>11.58</v>
      </c>
      <c r="O5044" s="90">
        <v>13.34</v>
      </c>
      <c r="P5044" s="90">
        <v>14.304746701277454</v>
      </c>
      <c r="Q5044" s="90"/>
      <c r="R5044" s="63">
        <f t="shared" si="2443"/>
        <v>16.064746701277457</v>
      </c>
      <c r="S5044" s="64">
        <f t="shared" si="2442"/>
        <v>4.3365134431917361E-3</v>
      </c>
      <c r="T5044" s="65"/>
      <c r="U5044" s="65">
        <f t="shared" si="2438"/>
        <v>0.86806596701649175</v>
      </c>
      <c r="V5044" s="65">
        <f t="shared" si="2438"/>
        <v>0.93255758235891728</v>
      </c>
      <c r="W5044" s="65"/>
      <c r="X5044" s="61">
        <f t="shared" si="2433"/>
        <v>0.11203633610900822</v>
      </c>
      <c r="Y5044" s="66">
        <f t="shared" si="2444"/>
        <v>3.3177424384159653E-2</v>
      </c>
      <c r="Z5044" s="61">
        <f t="shared" si="2445"/>
        <v>9.8286216493335327E-2</v>
      </c>
      <c r="AA5044" s="67">
        <f t="shared" si="2446"/>
        <v>13.654</v>
      </c>
      <c r="AB5044" s="68">
        <f t="shared" si="2447"/>
        <v>0.1407599309153714</v>
      </c>
      <c r="AC5044" s="69">
        <f t="shared" si="2448"/>
        <v>0.17910189982728841</v>
      </c>
      <c r="AD5044" s="70">
        <f>_xlfn.PERCENTILE.EXC(AC5044:$AC$5675,0.5)</f>
        <v>6.9818636041160051E-2</v>
      </c>
      <c r="AE5044" s="70">
        <f>_xlfn.PERCENTILE.EXC($AC5044:AC$5675,0.35)</f>
        <v>4.345451308410074E-2</v>
      </c>
      <c r="AF5044" s="71">
        <f t="shared" si="2439"/>
        <v>3.2939903252710671E-2</v>
      </c>
      <c r="AG5044" s="70">
        <f t="shared" si="2440"/>
        <v>-0.12785268756396734</v>
      </c>
      <c r="AH5044" s="70">
        <f t="shared" si="2441"/>
        <v>-0.14721526931203865</v>
      </c>
      <c r="AI5044" s="61" t="str">
        <f t="shared" si="2436"/>
        <v>Short VOL</v>
      </c>
      <c r="AJ5044" s="68" t="str">
        <f t="shared" si="2437"/>
        <v>Short VOL</v>
      </c>
      <c r="AK5044" s="72"/>
      <c r="AL5044" s="73"/>
      <c r="AM5044" s="72"/>
      <c r="AN5044" s="73"/>
      <c r="AO5044" s="74"/>
      <c r="AP5044" s="20"/>
      <c r="AQ5044" s="74"/>
      <c r="AR5044" s="20"/>
      <c r="AS5044" s="74"/>
      <c r="AT5044" s="20"/>
      <c r="AU5044" s="74" t="str">
        <f t="shared" si="2449"/>
        <v>00631L</v>
      </c>
      <c r="AV5044" s="20">
        <f t="shared" si="2434"/>
        <v>1</v>
      </c>
      <c r="AW5044" s="74" t="str">
        <f t="shared" si="2450"/>
        <v>00631L</v>
      </c>
      <c r="AX5044" s="20">
        <f t="shared" si="2430"/>
        <v>1</v>
      </c>
      <c r="AY5044" s="20">
        <f t="shared" si="2435"/>
        <v>1</v>
      </c>
      <c r="AZ5044" s="116">
        <v>38988</v>
      </c>
      <c r="BA5044" s="116"/>
      <c r="BB5044" s="20"/>
      <c r="BC5044" s="20"/>
      <c r="BD5044" s="76"/>
      <c r="BE5044" s="77"/>
      <c r="BF5044" s="77"/>
    </row>
    <row r="5045" spans="1:58" s="23" customFormat="1" ht="15.75" customHeight="1" x14ac:dyDescent="0.4">
      <c r="A5045" s="116">
        <v>38986</v>
      </c>
      <c r="B5045" s="112">
        <v>13.22</v>
      </c>
      <c r="C5045" s="112">
        <v>14.49</v>
      </c>
      <c r="D5045" s="112">
        <v>15.68</v>
      </c>
      <c r="E5045" s="112">
        <v>15.991</v>
      </c>
      <c r="F5045" s="112">
        <v>16.350000000000001</v>
      </c>
      <c r="G5045" s="112">
        <v>16.43</v>
      </c>
      <c r="H5045" s="113">
        <v>16.494</v>
      </c>
      <c r="I5045" s="90">
        <f t="shared" si="2431"/>
        <v>13.537500000000001</v>
      </c>
      <c r="J5045" s="90">
        <f t="shared" si="2432"/>
        <v>14.7875</v>
      </c>
      <c r="K5045" s="114">
        <v>15</v>
      </c>
      <c r="L5045" s="115">
        <v>0.05</v>
      </c>
      <c r="M5045" s="11"/>
      <c r="N5045" s="90">
        <v>11.53</v>
      </c>
      <c r="O5045" s="90">
        <v>13.15</v>
      </c>
      <c r="P5045" s="90">
        <v>14.138422783327362</v>
      </c>
      <c r="Q5045" s="90"/>
      <c r="R5045" s="63">
        <f t="shared" si="2443"/>
        <v>15.758422783327363</v>
      </c>
      <c r="S5045" s="64">
        <f t="shared" si="2442"/>
        <v>-4.8679867986798672E-2</v>
      </c>
      <c r="T5045" s="65"/>
      <c r="U5045" s="65">
        <f t="shared" si="2438"/>
        <v>0.87680608365019008</v>
      </c>
      <c r="V5045" s="65">
        <f t="shared" si="2438"/>
        <v>0.93008960062412671</v>
      </c>
      <c r="W5045" s="65"/>
      <c r="X5045" s="61">
        <f t="shared" si="2433"/>
        <v>9.6066565809379695E-2</v>
      </c>
      <c r="Y5045" s="66">
        <f t="shared" si="2444"/>
        <v>3.1455193546369838E-2</v>
      </c>
      <c r="Z5045" s="61">
        <f t="shared" si="2445"/>
        <v>9.233610341643568E-2</v>
      </c>
      <c r="AA5045" s="67">
        <f t="shared" si="2446"/>
        <v>13.537500000000001</v>
      </c>
      <c r="AB5045" s="68">
        <f t="shared" si="2447"/>
        <v>0.1465741543798787</v>
      </c>
      <c r="AC5045" s="69">
        <f t="shared" si="2448"/>
        <v>0.17411101474414589</v>
      </c>
      <c r="AD5045" s="70">
        <f>_xlfn.PERCENTILE.EXC(AC5045:$AC$5675,0.5)</f>
        <v>6.9729015201586114E-2</v>
      </c>
      <c r="AE5045" s="70">
        <f>_xlfn.PERCENTILE.EXC($AC5045:AC$5675,0.35)</f>
        <v>4.3411352387478709E-2</v>
      </c>
      <c r="AF5045" s="71">
        <f t="shared" si="2439"/>
        <v>3.2854507592988393E-2</v>
      </c>
      <c r="AG5045" s="70">
        <f t="shared" si="2440"/>
        <v>-0.12792863814705929</v>
      </c>
      <c r="AH5045" s="70">
        <f t="shared" si="2441"/>
        <v>-0.14726259223850294</v>
      </c>
      <c r="AI5045" s="61" t="str">
        <f t="shared" si="2436"/>
        <v>Short VOL</v>
      </c>
      <c r="AJ5045" s="68" t="str">
        <f t="shared" si="2437"/>
        <v>Short VOL</v>
      </c>
      <c r="AK5045" s="72"/>
      <c r="AL5045" s="73"/>
      <c r="AM5045" s="72"/>
      <c r="AN5045" s="73"/>
      <c r="AO5045" s="74"/>
      <c r="AP5045" s="20"/>
      <c r="AQ5045" s="74"/>
      <c r="AR5045" s="20"/>
      <c r="AS5045" s="74"/>
      <c r="AT5045" s="20"/>
      <c r="AU5045" s="74" t="str">
        <f t="shared" si="2449"/>
        <v>00631L</v>
      </c>
      <c r="AV5045" s="20">
        <f t="shared" si="2434"/>
        <v>1</v>
      </c>
      <c r="AW5045" s="74" t="str">
        <f t="shared" si="2450"/>
        <v>00631L</v>
      </c>
      <c r="AX5045" s="20">
        <f t="shared" ref="AX5045:AX5108" si="2451">IF(AW5045="00631L",1,0)</f>
        <v>1</v>
      </c>
      <c r="AY5045" s="20">
        <f t="shared" si="2435"/>
        <v>1</v>
      </c>
      <c r="AZ5045" s="116">
        <v>38987</v>
      </c>
      <c r="BA5045" s="116"/>
      <c r="BB5045" s="20"/>
      <c r="BC5045" s="20"/>
      <c r="BD5045" s="76"/>
      <c r="BE5045" s="77"/>
      <c r="BF5045" s="77"/>
    </row>
    <row r="5046" spans="1:58" s="23" customFormat="1" ht="15.75" customHeight="1" x14ac:dyDescent="0.4">
      <c r="A5046" s="116">
        <v>38985</v>
      </c>
      <c r="B5046" s="112">
        <v>13.5</v>
      </c>
      <c r="C5046" s="112">
        <v>14.81</v>
      </c>
      <c r="D5046" s="112">
        <v>15.63</v>
      </c>
      <c r="E5046" s="112">
        <v>15.927</v>
      </c>
      <c r="F5046" s="112">
        <v>16.27</v>
      </c>
      <c r="G5046" s="112">
        <v>16.396000000000001</v>
      </c>
      <c r="H5046" s="113">
        <v>16.495999999999999</v>
      </c>
      <c r="I5046" s="90">
        <f t="shared" ref="I5046:I5109" si="2452">C5046-((C5046-B5046)*K5046*L5046)</f>
        <v>13.762</v>
      </c>
      <c r="J5046" s="90">
        <f t="shared" ref="J5046:J5109" si="2453">D5046-((D5046-C5046)*K5046*L5046)</f>
        <v>14.974</v>
      </c>
      <c r="K5046" s="114">
        <v>16</v>
      </c>
      <c r="L5046" s="115">
        <v>0.05</v>
      </c>
      <c r="M5046" s="11"/>
      <c r="N5046" s="90">
        <v>12.12</v>
      </c>
      <c r="O5046" s="90">
        <v>13.72</v>
      </c>
      <c r="P5046" s="90">
        <v>14.514205141434882</v>
      </c>
      <c r="Q5046" s="90"/>
      <c r="R5046" s="63">
        <f t="shared" si="2443"/>
        <v>16.114205141434887</v>
      </c>
      <c r="S5046" s="64">
        <f t="shared" si="2442"/>
        <v>-3.733121525019862E-2</v>
      </c>
      <c r="T5046" s="65"/>
      <c r="U5046" s="65">
        <f t="shared" si="2438"/>
        <v>0.88338192419825068</v>
      </c>
      <c r="V5046" s="65">
        <f t="shared" si="2438"/>
        <v>0.94528083806893437</v>
      </c>
      <c r="W5046" s="65"/>
      <c r="X5046" s="61">
        <f t="shared" si="2433"/>
        <v>9.7037037037037074E-2</v>
      </c>
      <c r="Y5046" s="66">
        <f t="shared" si="2444"/>
        <v>3.5725497582721109E-2</v>
      </c>
      <c r="Z5046" s="61">
        <f t="shared" si="2445"/>
        <v>8.8068594681005641E-2</v>
      </c>
      <c r="AA5046" s="67">
        <f t="shared" si="2446"/>
        <v>13.762</v>
      </c>
      <c r="AB5046" s="68">
        <f t="shared" si="2447"/>
        <v>0.11386138613861393</v>
      </c>
      <c r="AC5046" s="69">
        <f t="shared" si="2448"/>
        <v>0.13547854785478558</v>
      </c>
      <c r="AD5046" s="70">
        <f>_xlfn.PERCENTILE.EXC(AC5046:$AC$5675,0.5)</f>
        <v>6.9598765255328043E-2</v>
      </c>
      <c r="AE5046" s="70">
        <f>_xlfn.PERCENTILE.EXC($AC5046:AC$5675,0.35)</f>
        <v>4.3330298665652023E-2</v>
      </c>
      <c r="AF5046" s="71">
        <f t="shared" si="2439"/>
        <v>3.2726969834815288E-2</v>
      </c>
      <c r="AG5046" s="70">
        <f t="shared" si="2440"/>
        <v>-0.12800458873015125</v>
      </c>
      <c r="AH5046" s="70">
        <f t="shared" si="2441"/>
        <v>-0.14730991516496719</v>
      </c>
      <c r="AI5046" s="61" t="str">
        <f t="shared" si="2436"/>
        <v>Short VOL</v>
      </c>
      <c r="AJ5046" s="68" t="str">
        <f t="shared" si="2437"/>
        <v>Short VOL</v>
      </c>
      <c r="AK5046" s="72"/>
      <c r="AL5046" s="73"/>
      <c r="AM5046" s="72"/>
      <c r="AN5046" s="73"/>
      <c r="AO5046" s="74"/>
      <c r="AP5046" s="20"/>
      <c r="AQ5046" s="74"/>
      <c r="AR5046" s="20"/>
      <c r="AS5046" s="74"/>
      <c r="AT5046" s="20"/>
      <c r="AU5046" s="74" t="str">
        <f t="shared" si="2449"/>
        <v>00631L</v>
      </c>
      <c r="AV5046" s="20">
        <f t="shared" si="2434"/>
        <v>1</v>
      </c>
      <c r="AW5046" s="74" t="str">
        <f t="shared" si="2450"/>
        <v>00631L</v>
      </c>
      <c r="AX5046" s="20">
        <f t="shared" si="2451"/>
        <v>1</v>
      </c>
      <c r="AY5046" s="20">
        <f t="shared" si="2435"/>
        <v>1</v>
      </c>
      <c r="AZ5046" s="116">
        <v>38986</v>
      </c>
      <c r="BA5046" s="116"/>
      <c r="BB5046" s="20"/>
      <c r="BC5046" s="20"/>
      <c r="BD5046" s="76"/>
      <c r="BE5046" s="77"/>
      <c r="BF5046" s="77"/>
    </row>
    <row r="5047" spans="1:58" s="23" customFormat="1" ht="15.75" customHeight="1" x14ac:dyDescent="0.4">
      <c r="A5047" s="116">
        <v>38982</v>
      </c>
      <c r="B5047" s="112">
        <v>13.99</v>
      </c>
      <c r="C5047" s="112">
        <v>15.15</v>
      </c>
      <c r="D5047" s="112">
        <v>15.93</v>
      </c>
      <c r="E5047" s="112">
        <v>16.148</v>
      </c>
      <c r="F5047" s="112">
        <v>16.399999999999999</v>
      </c>
      <c r="G5047" s="112">
        <v>16.518999999999998</v>
      </c>
      <c r="H5047" s="113">
        <v>16.611999999999998</v>
      </c>
      <c r="I5047" s="90">
        <f t="shared" si="2452"/>
        <v>14.164</v>
      </c>
      <c r="J5047" s="90">
        <f t="shared" si="2453"/>
        <v>15.266999999999999</v>
      </c>
      <c r="K5047" s="114">
        <v>17</v>
      </c>
      <c r="L5047" s="115">
        <v>0.05</v>
      </c>
      <c r="M5047" s="11"/>
      <c r="N5047" s="90">
        <v>12.59</v>
      </c>
      <c r="O5047" s="90">
        <v>14.14</v>
      </c>
      <c r="P5047" s="90">
        <v>14.750086718460809</v>
      </c>
      <c r="Q5047" s="90"/>
      <c r="R5047" s="63">
        <f t="shared" si="2443"/>
        <v>16.300086718460808</v>
      </c>
      <c r="S5047" s="64">
        <f t="shared" si="2442"/>
        <v>2.7755102040816316E-2</v>
      </c>
      <c r="T5047" s="65"/>
      <c r="U5047" s="65">
        <f t="shared" si="2438"/>
        <v>0.89038189533239032</v>
      </c>
      <c r="V5047" s="65">
        <f t="shared" si="2438"/>
        <v>0.95863843175259167</v>
      </c>
      <c r="W5047" s="65"/>
      <c r="X5047" s="61">
        <f t="shared" si="2433"/>
        <v>8.291636883488207E-2</v>
      </c>
      <c r="Y5047" s="66">
        <f t="shared" si="2444"/>
        <v>2.8734208570720749E-2</v>
      </c>
      <c r="Z5047" s="61">
        <f t="shared" si="2445"/>
        <v>7.7873482067212632E-2</v>
      </c>
      <c r="AA5047" s="67">
        <f t="shared" si="2446"/>
        <v>14.164</v>
      </c>
      <c r="AB5047" s="68">
        <f t="shared" si="2447"/>
        <v>0.11119936457505961</v>
      </c>
      <c r="AC5047" s="69">
        <f t="shared" si="2448"/>
        <v>0.12501985702938839</v>
      </c>
      <c r="AD5047" s="70">
        <f>_xlfn.PERCENTILE.EXC(AC5047:$AC$5675,0.5)</f>
        <v>6.9468515309069986E-2</v>
      </c>
      <c r="AE5047" s="70">
        <f>_xlfn.PERCENTILE.EXC($AC5047:AC$5675,0.35)</f>
        <v>4.3198720910219146E-2</v>
      </c>
      <c r="AF5047" s="71">
        <f t="shared" si="2439"/>
        <v>3.259943207664219E-2</v>
      </c>
      <c r="AG5047" s="70">
        <f t="shared" si="2440"/>
        <v>-0.12808053931324323</v>
      </c>
      <c r="AH5047" s="70">
        <f t="shared" si="2441"/>
        <v>-0.14735723809143148</v>
      </c>
      <c r="AI5047" s="61" t="str">
        <f t="shared" si="2436"/>
        <v>Short VOL</v>
      </c>
      <c r="AJ5047" s="68" t="str">
        <f t="shared" si="2437"/>
        <v>Short VOL</v>
      </c>
      <c r="AK5047" s="72"/>
      <c r="AL5047" s="73"/>
      <c r="AM5047" s="72"/>
      <c r="AN5047" s="73"/>
      <c r="AO5047" s="74"/>
      <c r="AP5047" s="20"/>
      <c r="AQ5047" s="74"/>
      <c r="AR5047" s="20"/>
      <c r="AS5047" s="74"/>
      <c r="AT5047" s="20"/>
      <c r="AU5047" s="74" t="str">
        <f t="shared" si="2449"/>
        <v>00631L</v>
      </c>
      <c r="AV5047" s="20">
        <f t="shared" si="2434"/>
        <v>1</v>
      </c>
      <c r="AW5047" s="74" t="str">
        <f t="shared" si="2450"/>
        <v>00631L</v>
      </c>
      <c r="AX5047" s="20">
        <f t="shared" si="2451"/>
        <v>1</v>
      </c>
      <c r="AY5047" s="20">
        <f t="shared" si="2435"/>
        <v>1</v>
      </c>
      <c r="AZ5047" s="116">
        <v>38985</v>
      </c>
      <c r="BA5047" s="116"/>
      <c r="BB5047" s="20"/>
      <c r="BC5047" s="20"/>
      <c r="BD5047" s="76"/>
      <c r="BE5047" s="77"/>
      <c r="BF5047" s="77"/>
    </row>
    <row r="5048" spans="1:58" s="23" customFormat="1" ht="15.75" customHeight="1" x14ac:dyDescent="0.4">
      <c r="A5048" s="116">
        <v>38981</v>
      </c>
      <c r="B5048" s="112">
        <v>13.96</v>
      </c>
      <c r="C5048" s="112">
        <v>14.99</v>
      </c>
      <c r="D5048" s="112">
        <v>15.3</v>
      </c>
      <c r="E5048" s="112">
        <v>15.772</v>
      </c>
      <c r="F5048" s="112">
        <v>16.309999999999999</v>
      </c>
      <c r="G5048" s="112">
        <v>16.425000000000001</v>
      </c>
      <c r="H5048" s="113">
        <v>16.515000000000001</v>
      </c>
      <c r="I5048" s="90">
        <f t="shared" si="2452"/>
        <v>14.063000000000001</v>
      </c>
      <c r="J5048" s="90">
        <f t="shared" si="2453"/>
        <v>15.021000000000001</v>
      </c>
      <c r="K5048" s="114">
        <v>18</v>
      </c>
      <c r="L5048" s="115">
        <v>0.05</v>
      </c>
      <c r="M5048" s="11"/>
      <c r="N5048" s="90">
        <v>12.25</v>
      </c>
      <c r="O5048" s="90">
        <v>13.95</v>
      </c>
      <c r="P5048" s="90">
        <v>14.722895011884599</v>
      </c>
      <c r="Q5048" s="90"/>
      <c r="R5048" s="63">
        <f t="shared" si="2443"/>
        <v>16.422895011884599</v>
      </c>
      <c r="S5048" s="64">
        <f t="shared" si="2442"/>
        <v>7.5504828797190462E-2</v>
      </c>
      <c r="T5048" s="65"/>
      <c r="U5048" s="65">
        <f t="shared" si="2438"/>
        <v>0.87813620071684595</v>
      </c>
      <c r="V5048" s="65">
        <f t="shared" si="2438"/>
        <v>0.94750386990733104</v>
      </c>
      <c r="W5048" s="65"/>
      <c r="X5048" s="61">
        <f t="shared" si="2433"/>
        <v>7.3782234957020007E-2</v>
      </c>
      <c r="Y5048" s="66">
        <f t="shared" si="2444"/>
        <v>4.7108800405782421E-2</v>
      </c>
      <c r="Z5048" s="61">
        <f t="shared" si="2445"/>
        <v>6.8122022328095014E-2</v>
      </c>
      <c r="AA5048" s="67">
        <f t="shared" si="2446"/>
        <v>14.063000000000002</v>
      </c>
      <c r="AB5048" s="68">
        <f t="shared" si="2447"/>
        <v>0.13959183673469394</v>
      </c>
      <c r="AC5048" s="69">
        <f t="shared" si="2448"/>
        <v>0.14800000000000019</v>
      </c>
      <c r="AD5048" s="70">
        <f>_xlfn.PERCENTILE.EXC(AC5048:$AC$5675,0.5)</f>
        <v>6.9105585504123768E-2</v>
      </c>
      <c r="AE5048" s="70">
        <f>_xlfn.PERCENTILE.EXC($AC5048:AC$5675,0.35)</f>
        <v>4.3067143154786248E-2</v>
      </c>
      <c r="AF5048" s="71">
        <f t="shared" si="2439"/>
        <v>3.2471894318469093E-2</v>
      </c>
      <c r="AG5048" s="70">
        <f t="shared" si="2440"/>
        <v>-0.12815648989633519</v>
      </c>
      <c r="AH5048" s="70">
        <f t="shared" si="2441"/>
        <v>-0.14740456101789576</v>
      </c>
      <c r="AI5048" s="61" t="str">
        <f t="shared" si="2436"/>
        <v>Short VOL</v>
      </c>
      <c r="AJ5048" s="68" t="str">
        <f t="shared" si="2437"/>
        <v>Short VOL</v>
      </c>
      <c r="AK5048" s="72"/>
      <c r="AL5048" s="73"/>
      <c r="AM5048" s="72"/>
      <c r="AN5048" s="73"/>
      <c r="AO5048" s="74"/>
      <c r="AP5048" s="20"/>
      <c r="AQ5048" s="74"/>
      <c r="AR5048" s="20"/>
      <c r="AS5048" s="74"/>
      <c r="AT5048" s="20"/>
      <c r="AU5048" s="74" t="str">
        <f t="shared" si="2449"/>
        <v>00631L</v>
      </c>
      <c r="AV5048" s="20">
        <f t="shared" si="2434"/>
        <v>1</v>
      </c>
      <c r="AW5048" s="74" t="str">
        <f t="shared" si="2450"/>
        <v>00631L</v>
      </c>
      <c r="AX5048" s="20">
        <f t="shared" si="2451"/>
        <v>1</v>
      </c>
      <c r="AY5048" s="20">
        <f t="shared" si="2435"/>
        <v>1</v>
      </c>
      <c r="AZ5048" s="116">
        <v>38982</v>
      </c>
      <c r="BA5048" s="116"/>
      <c r="BB5048" s="20"/>
      <c r="BC5048" s="20"/>
      <c r="BD5048" s="76"/>
      <c r="BE5048" s="77"/>
      <c r="BF5048" s="77"/>
    </row>
    <row r="5049" spans="1:58" s="23" customFormat="1" ht="15.75" customHeight="1" x14ac:dyDescent="0.4">
      <c r="A5049" s="116">
        <v>38980</v>
      </c>
      <c r="B5049" s="112">
        <v>13.59</v>
      </c>
      <c r="C5049" s="112">
        <v>14.66</v>
      </c>
      <c r="D5049" s="112">
        <v>15.305</v>
      </c>
      <c r="E5049" s="112">
        <v>15.746</v>
      </c>
      <c r="F5049" s="112">
        <v>16.25</v>
      </c>
      <c r="G5049" s="112">
        <v>16.356999999999999</v>
      </c>
      <c r="H5049" s="113">
        <v>16.442</v>
      </c>
      <c r="I5049" s="90">
        <f t="shared" si="2452"/>
        <v>13.6435</v>
      </c>
      <c r="J5049" s="90">
        <f t="shared" si="2453"/>
        <v>14.69225</v>
      </c>
      <c r="K5049" s="114">
        <v>19</v>
      </c>
      <c r="L5049" s="115">
        <v>0.05</v>
      </c>
      <c r="M5049" s="11"/>
      <c r="N5049" s="90">
        <v>11.39</v>
      </c>
      <c r="O5049" s="90">
        <v>13.43</v>
      </c>
      <c r="P5049" s="90">
        <v>14.275389886792325</v>
      </c>
      <c r="Q5049" s="90"/>
      <c r="R5049" s="63">
        <f t="shared" si="2443"/>
        <v>16.315389886792325</v>
      </c>
      <c r="S5049" s="64">
        <f t="shared" si="2442"/>
        <v>-4.9248747913188631E-2</v>
      </c>
      <c r="T5049" s="65"/>
      <c r="U5049" s="65">
        <f t="shared" si="2438"/>
        <v>0.84810126582278489</v>
      </c>
      <c r="V5049" s="65">
        <f t="shared" si="2438"/>
        <v>0.94077990909554876</v>
      </c>
      <c r="W5049" s="65"/>
      <c r="X5049" s="61">
        <f t="shared" si="2433"/>
        <v>7.8734363502575441E-2</v>
      </c>
      <c r="Y5049" s="66">
        <f t="shared" si="2444"/>
        <v>4.4201702019560501E-2</v>
      </c>
      <c r="Z5049" s="61">
        <f t="shared" si="2445"/>
        <v>7.6868105691354868E-2</v>
      </c>
      <c r="AA5049" s="67">
        <f t="shared" si="2446"/>
        <v>13.6435</v>
      </c>
      <c r="AB5049" s="68">
        <f t="shared" si="2447"/>
        <v>0.19315188762071986</v>
      </c>
      <c r="AC5049" s="69">
        <f t="shared" si="2448"/>
        <v>0.19784899034240552</v>
      </c>
      <c r="AD5049" s="70">
        <f>_xlfn.PERCENTILE.EXC(AC5049:$AC$5675,0.5)</f>
        <v>6.8742655699177535E-2</v>
      </c>
      <c r="AE5049" s="70">
        <f>_xlfn.PERCENTILE.EXC($AC5049:AC$5675,0.35)</f>
        <v>4.2970799242621725E-2</v>
      </c>
      <c r="AF5049" s="71">
        <f t="shared" si="2439"/>
        <v>3.2282833655514133E-2</v>
      </c>
      <c r="AG5049" s="70">
        <f t="shared" si="2440"/>
        <v>-0.12823244047942714</v>
      </c>
      <c r="AH5049" s="70">
        <f t="shared" si="2441"/>
        <v>-0.14745188394436001</v>
      </c>
      <c r="AI5049" s="61" t="str">
        <f t="shared" si="2436"/>
        <v>Short VOL</v>
      </c>
      <c r="AJ5049" s="68" t="str">
        <f t="shared" si="2437"/>
        <v>Short VOL</v>
      </c>
      <c r="AK5049" s="72"/>
      <c r="AL5049" s="73"/>
      <c r="AM5049" s="72"/>
      <c r="AN5049" s="73"/>
      <c r="AO5049" s="74"/>
      <c r="AP5049" s="20"/>
      <c r="AQ5049" s="74"/>
      <c r="AR5049" s="20"/>
      <c r="AS5049" s="74"/>
      <c r="AT5049" s="20"/>
      <c r="AU5049" s="74" t="str">
        <f t="shared" si="2449"/>
        <v>00631L</v>
      </c>
      <c r="AV5049" s="20">
        <f t="shared" si="2434"/>
        <v>1</v>
      </c>
      <c r="AW5049" s="74" t="str">
        <f t="shared" si="2450"/>
        <v>00631L</v>
      </c>
      <c r="AX5049" s="20">
        <f t="shared" si="2451"/>
        <v>1</v>
      </c>
      <c r="AY5049" s="20">
        <f t="shared" si="2435"/>
        <v>1</v>
      </c>
      <c r="AZ5049" s="116">
        <v>38981</v>
      </c>
      <c r="BA5049" s="116"/>
      <c r="BB5049" s="20"/>
      <c r="BC5049" s="20"/>
      <c r="BD5049" s="76"/>
      <c r="BE5049" s="77"/>
      <c r="BF5049" s="77"/>
    </row>
    <row r="5050" spans="1:58" s="23" customFormat="1" ht="15.75" customHeight="1" x14ac:dyDescent="0.4">
      <c r="A5050" s="116">
        <v>38979</v>
      </c>
      <c r="B5050" s="112">
        <v>11.82</v>
      </c>
      <c r="C5050" s="112">
        <v>13.86</v>
      </c>
      <c r="D5050" s="112">
        <v>14.84</v>
      </c>
      <c r="E5050" s="112">
        <v>15.468</v>
      </c>
      <c r="F5050" s="112">
        <v>15.898</v>
      </c>
      <c r="G5050" s="112">
        <v>16.39</v>
      </c>
      <c r="H5050" s="113">
        <v>16.501000000000001</v>
      </c>
      <c r="I5050" s="90">
        <f t="shared" si="2452"/>
        <v>13.86</v>
      </c>
      <c r="J5050" s="90">
        <f t="shared" si="2453"/>
        <v>14.84</v>
      </c>
      <c r="K5050" s="114">
        <v>0</v>
      </c>
      <c r="L5050" s="115">
        <v>4.1666666666666664E-2</v>
      </c>
      <c r="M5050" s="11"/>
      <c r="N5050" s="90">
        <v>11.98</v>
      </c>
      <c r="O5050" s="90">
        <v>13.86</v>
      </c>
      <c r="P5050" s="90">
        <v>14.464244897474321</v>
      </c>
      <c r="Q5050" s="90"/>
      <c r="R5050" s="63">
        <f t="shared" si="2443"/>
        <v>16.344244897474322</v>
      </c>
      <c r="S5050" s="64">
        <f t="shared" si="2442"/>
        <v>1.6977928692699581E-2</v>
      </c>
      <c r="T5050" s="65"/>
      <c r="U5050" s="65">
        <f t="shared" si="2438"/>
        <v>0.86435786435786444</v>
      </c>
      <c r="V5050" s="65">
        <f t="shared" si="2438"/>
        <v>0.95822492624002564</v>
      </c>
      <c r="W5050" s="65"/>
      <c r="X5050" s="61">
        <f t="shared" si="2433"/>
        <v>0.17258883248730958</v>
      </c>
      <c r="Y5050" s="66">
        <f t="shared" si="2444"/>
        <v>6.6783035945177219E-2</v>
      </c>
      <c r="Z5050" s="61">
        <f t="shared" si="2445"/>
        <v>7.0707070707070746E-2</v>
      </c>
      <c r="AA5050" s="67">
        <f t="shared" si="2446"/>
        <v>13.86</v>
      </c>
      <c r="AB5050" s="68">
        <f t="shared" si="2447"/>
        <v>-1.3355592654424051E-2</v>
      </c>
      <c r="AC5050" s="69">
        <f t="shared" si="2448"/>
        <v>0.15692821368948237</v>
      </c>
      <c r="AD5050" s="70">
        <f>_xlfn.PERCENTILE.EXC(AC5050:$AC$5675,0.5)</f>
        <v>6.8512130271996013E-2</v>
      </c>
      <c r="AE5050" s="70">
        <f>_xlfn.PERCENTILE.EXC($AC5050:AC$5675,0.35)</f>
        <v>4.2900880712908457E-2</v>
      </c>
      <c r="AF5050" s="71">
        <f t="shared" si="2439"/>
        <v>3.2047630813972793E-2</v>
      </c>
      <c r="AG5050" s="70">
        <f t="shared" si="2440"/>
        <v>-0.12830839106251912</v>
      </c>
      <c r="AH5050" s="70">
        <f t="shared" si="2441"/>
        <v>-0.1474992068708243</v>
      </c>
      <c r="AI5050" s="61" t="str">
        <f t="shared" si="2436"/>
        <v>Short VOL</v>
      </c>
      <c r="AJ5050" s="68" t="str">
        <f t="shared" si="2437"/>
        <v>Short VOL</v>
      </c>
      <c r="AK5050" s="72"/>
      <c r="AL5050" s="73"/>
      <c r="AM5050" s="72"/>
      <c r="AN5050" s="73"/>
      <c r="AO5050" s="74"/>
      <c r="AP5050" s="20"/>
      <c r="AQ5050" s="74"/>
      <c r="AR5050" s="20"/>
      <c r="AS5050" s="74"/>
      <c r="AT5050" s="20"/>
      <c r="AU5050" s="74" t="str">
        <f t="shared" si="2449"/>
        <v>00631L</v>
      </c>
      <c r="AV5050" s="20">
        <f t="shared" si="2434"/>
        <v>1</v>
      </c>
      <c r="AW5050" s="74" t="str">
        <f t="shared" si="2450"/>
        <v>00631L</v>
      </c>
      <c r="AX5050" s="20">
        <f t="shared" si="2451"/>
        <v>1</v>
      </c>
      <c r="AY5050" s="20">
        <f t="shared" si="2435"/>
        <v>1</v>
      </c>
      <c r="AZ5050" s="116">
        <v>38980</v>
      </c>
      <c r="BA5050" s="116"/>
      <c r="BB5050" s="20"/>
      <c r="BC5050" s="20"/>
      <c r="BD5050" s="76"/>
      <c r="BE5050" s="77"/>
      <c r="BF5050" s="77"/>
    </row>
    <row r="5051" spans="1:58" s="23" customFormat="1" ht="15.75" customHeight="1" x14ac:dyDescent="0.4">
      <c r="A5051" s="116">
        <v>38978</v>
      </c>
      <c r="B5051" s="112">
        <v>11.88</v>
      </c>
      <c r="C5051" s="112">
        <v>13.92</v>
      </c>
      <c r="D5051" s="112">
        <v>15.03</v>
      </c>
      <c r="E5051" s="112">
        <v>15.526</v>
      </c>
      <c r="F5051" s="112">
        <v>15.867000000000001</v>
      </c>
      <c r="G5051" s="112">
        <v>16.260000000000002</v>
      </c>
      <c r="H5051" s="113">
        <v>16.398</v>
      </c>
      <c r="I5051" s="90">
        <f t="shared" si="2452"/>
        <v>13.835000000000001</v>
      </c>
      <c r="J5051" s="90">
        <f t="shared" si="2453"/>
        <v>14.983749999999999</v>
      </c>
      <c r="K5051" s="114">
        <v>1</v>
      </c>
      <c r="L5051" s="115">
        <v>4.1666666666666664E-2</v>
      </c>
      <c r="M5051" s="11"/>
      <c r="N5051" s="90">
        <v>11.78</v>
      </c>
      <c r="O5051" s="90">
        <v>13.62</v>
      </c>
      <c r="P5051" s="90">
        <v>14.202607019036462</v>
      </c>
      <c r="Q5051" s="90"/>
      <c r="R5051" s="63">
        <f t="shared" si="2443"/>
        <v>16.04260701903646</v>
      </c>
      <c r="S5051" s="64">
        <f t="shared" si="2442"/>
        <v>1.7006802721088073E-3</v>
      </c>
      <c r="T5051" s="65"/>
      <c r="U5051" s="65">
        <f t="shared" si="2438"/>
        <v>0.86490455212922168</v>
      </c>
      <c r="V5051" s="65">
        <f t="shared" si="2438"/>
        <v>0.95897886787576636</v>
      </c>
      <c r="W5051" s="65"/>
      <c r="X5051" s="61">
        <f t="shared" ref="X5051:X5114" si="2454">(C5051-B5051)/B5051</f>
        <v>0.17171717171717163</v>
      </c>
      <c r="Y5051" s="66">
        <f t="shared" si="2444"/>
        <v>5.6163854180085016E-2</v>
      </c>
      <c r="Z5051" s="61">
        <f t="shared" si="2445"/>
        <v>8.3032164799421604E-2</v>
      </c>
      <c r="AA5051" s="67">
        <f t="shared" si="2446"/>
        <v>13.834999999999999</v>
      </c>
      <c r="AB5051" s="68">
        <f t="shared" si="2447"/>
        <v>8.4889643463498671E-3</v>
      </c>
      <c r="AC5051" s="69">
        <f t="shared" si="2448"/>
        <v>0.17444821731748725</v>
      </c>
      <c r="AD5051" s="70">
        <f>_xlfn.PERCENTILE.EXC(AC5051:$AC$5675,0.5)</f>
        <v>6.8281604844814478E-2</v>
      </c>
      <c r="AE5051" s="70">
        <f>_xlfn.PERCENTILE.EXC($AC5051:AC$5675,0.35)</f>
        <v>4.2830962183195195E-2</v>
      </c>
      <c r="AF5051" s="71">
        <f t="shared" si="2439"/>
        <v>3.1812427972431431E-2</v>
      </c>
      <c r="AG5051" s="70">
        <f t="shared" si="2440"/>
        <v>-0.12838434164561108</v>
      </c>
      <c r="AH5051" s="70">
        <f t="shared" si="2441"/>
        <v>-0.14754652979728855</v>
      </c>
      <c r="AI5051" s="61" t="str">
        <f t="shared" si="2436"/>
        <v>Short VOL</v>
      </c>
      <c r="AJ5051" s="68" t="str">
        <f t="shared" si="2437"/>
        <v>Short VOL</v>
      </c>
      <c r="AK5051" s="72"/>
      <c r="AL5051" s="73"/>
      <c r="AM5051" s="72"/>
      <c r="AN5051" s="73"/>
      <c r="AO5051" s="74"/>
      <c r="AP5051" s="20"/>
      <c r="AQ5051" s="74"/>
      <c r="AR5051" s="20"/>
      <c r="AS5051" s="74"/>
      <c r="AT5051" s="20"/>
      <c r="AU5051" s="74" t="str">
        <f t="shared" si="2449"/>
        <v>00631L</v>
      </c>
      <c r="AV5051" s="20">
        <f t="shared" si="2434"/>
        <v>1</v>
      </c>
      <c r="AW5051" s="74" t="str">
        <f t="shared" si="2450"/>
        <v>00631L</v>
      </c>
      <c r="AX5051" s="20">
        <f t="shared" si="2451"/>
        <v>1</v>
      </c>
      <c r="AY5051" s="20">
        <f t="shared" si="2435"/>
        <v>1</v>
      </c>
      <c r="AZ5051" s="116">
        <v>38979</v>
      </c>
      <c r="BA5051" s="116"/>
      <c r="BB5051" s="20"/>
      <c r="BC5051" s="20"/>
      <c r="BD5051" s="76"/>
      <c r="BE5051" s="77"/>
      <c r="BF5051" s="77"/>
    </row>
    <row r="5052" spans="1:58" s="23" customFormat="1" ht="15.75" customHeight="1" x14ac:dyDescent="0.4">
      <c r="A5052" s="116">
        <v>38975</v>
      </c>
      <c r="B5052" s="112">
        <v>12.09</v>
      </c>
      <c r="C5052" s="112">
        <v>14.05</v>
      </c>
      <c r="D5052" s="112">
        <v>14.99</v>
      </c>
      <c r="E5052" s="112">
        <v>15.486000000000001</v>
      </c>
      <c r="F5052" s="112">
        <v>15.827</v>
      </c>
      <c r="G5052" s="112">
        <v>16.22</v>
      </c>
      <c r="H5052" s="113">
        <v>16.381</v>
      </c>
      <c r="I5052" s="90">
        <f t="shared" si="2452"/>
        <v>13.886666666666667</v>
      </c>
      <c r="J5052" s="90">
        <f t="shared" si="2453"/>
        <v>14.911666666666667</v>
      </c>
      <c r="K5052" s="114">
        <v>2</v>
      </c>
      <c r="L5052" s="115">
        <v>4.1666666666666664E-2</v>
      </c>
      <c r="M5052" s="11"/>
      <c r="N5052" s="90">
        <v>11.76</v>
      </c>
      <c r="O5052" s="90">
        <v>13.64</v>
      </c>
      <c r="P5052" s="90">
        <v>14.194649518641164</v>
      </c>
      <c r="Q5052" s="90"/>
      <c r="R5052" s="63">
        <f t="shared" si="2443"/>
        <v>16.074649518641166</v>
      </c>
      <c r="S5052" s="64">
        <f t="shared" si="2442"/>
        <v>1.8181818181818101E-2</v>
      </c>
      <c r="T5052" s="65"/>
      <c r="U5052" s="65">
        <f t="shared" si="2438"/>
        <v>0.86217008797653949</v>
      </c>
      <c r="V5052" s="65">
        <f t="shared" si="2438"/>
        <v>0.96092545167016852</v>
      </c>
      <c r="W5052" s="65"/>
      <c r="X5052" s="61">
        <f t="shared" si="2454"/>
        <v>0.16211745244003314</v>
      </c>
      <c r="Y5052" s="66">
        <f t="shared" si="2444"/>
        <v>5.7794136639545364E-2</v>
      </c>
      <c r="Z5052" s="61">
        <f t="shared" si="2445"/>
        <v>7.3811809889582358E-2</v>
      </c>
      <c r="AA5052" s="67">
        <f t="shared" si="2446"/>
        <v>13.886666666666667</v>
      </c>
      <c r="AB5052" s="68">
        <f t="shared" si="2447"/>
        <v>2.8061224489795925E-2</v>
      </c>
      <c r="AC5052" s="69">
        <f t="shared" si="2448"/>
        <v>0.18083900226757371</v>
      </c>
      <c r="AD5052" s="70">
        <f>_xlfn.PERCENTILE.EXC(AC5052:$AC$5675,0.5)</f>
        <v>6.8057469089073938E-2</v>
      </c>
      <c r="AE5052" s="70">
        <f>_xlfn.PERCENTILE.EXC($AC5052:AC$5675,0.35)</f>
        <v>4.2748439381437991E-2</v>
      </c>
      <c r="AF5052" s="71">
        <f t="shared" si="2439"/>
        <v>3.157722513089007E-2</v>
      </c>
      <c r="AG5052" s="70">
        <f t="shared" si="2440"/>
        <v>-0.12846029222870306</v>
      </c>
      <c r="AH5052" s="70">
        <f t="shared" si="2441"/>
        <v>-0.14759385272375283</v>
      </c>
      <c r="AI5052" s="61" t="str">
        <f t="shared" si="2436"/>
        <v>Short VOL</v>
      </c>
      <c r="AJ5052" s="68" t="str">
        <f t="shared" si="2437"/>
        <v>Short VOL</v>
      </c>
      <c r="AK5052" s="72"/>
      <c r="AL5052" s="73"/>
      <c r="AM5052" s="72"/>
      <c r="AN5052" s="73"/>
      <c r="AO5052" s="74"/>
      <c r="AP5052" s="20"/>
      <c r="AQ5052" s="74"/>
      <c r="AR5052" s="20"/>
      <c r="AS5052" s="74"/>
      <c r="AT5052" s="20"/>
      <c r="AU5052" s="74" t="str">
        <f t="shared" si="2449"/>
        <v>00631L</v>
      </c>
      <c r="AV5052" s="20">
        <f t="shared" si="2434"/>
        <v>1</v>
      </c>
      <c r="AW5052" s="74" t="str">
        <f t="shared" si="2450"/>
        <v>00631L</v>
      </c>
      <c r="AX5052" s="20">
        <f t="shared" si="2451"/>
        <v>1</v>
      </c>
      <c r="AY5052" s="20">
        <f t="shared" si="2435"/>
        <v>1</v>
      </c>
      <c r="AZ5052" s="116">
        <v>38978</v>
      </c>
      <c r="BA5052" s="116"/>
      <c r="BB5052" s="20"/>
      <c r="BC5052" s="20"/>
      <c r="BD5052" s="76"/>
      <c r="BE5052" s="77"/>
      <c r="BF5052" s="77"/>
    </row>
    <row r="5053" spans="1:58" s="23" customFormat="1" ht="15.75" customHeight="1" x14ac:dyDescent="0.4">
      <c r="A5053" s="116">
        <v>38974</v>
      </c>
      <c r="B5053" s="112">
        <v>12.3</v>
      </c>
      <c r="C5053" s="112">
        <v>14.08</v>
      </c>
      <c r="D5053" s="112">
        <v>15.15</v>
      </c>
      <c r="E5053" s="112">
        <v>15.558999999999999</v>
      </c>
      <c r="F5053" s="112">
        <v>15.843</v>
      </c>
      <c r="G5053" s="112">
        <v>16.170000000000002</v>
      </c>
      <c r="H5053" s="113">
        <v>16.297000000000001</v>
      </c>
      <c r="I5053" s="90">
        <f t="shared" si="2452"/>
        <v>13.8575</v>
      </c>
      <c r="J5053" s="90">
        <f t="shared" si="2453"/>
        <v>15.016249999999999</v>
      </c>
      <c r="K5053" s="114">
        <v>3</v>
      </c>
      <c r="L5053" s="115">
        <v>4.1666666666666664E-2</v>
      </c>
      <c r="M5053" s="11"/>
      <c r="N5053" s="90">
        <v>11.55</v>
      </c>
      <c r="O5053" s="90">
        <v>13.86</v>
      </c>
      <c r="P5053" s="90">
        <v>14.368842044559409</v>
      </c>
      <c r="Q5053" s="90"/>
      <c r="R5053" s="63">
        <f t="shared" si="2443"/>
        <v>16.678842044559406</v>
      </c>
      <c r="S5053" s="64">
        <f t="shared" si="2442"/>
        <v>3.3094812164579698E-2</v>
      </c>
      <c r="T5053" s="65"/>
      <c r="U5053" s="65">
        <f t="shared" si="2438"/>
        <v>0.83333333333333337</v>
      </c>
      <c r="V5053" s="65">
        <f t="shared" si="2438"/>
        <v>0.96458712240127398</v>
      </c>
      <c r="W5053" s="65"/>
      <c r="X5053" s="61">
        <f t="shared" si="2454"/>
        <v>0.14471544715447149</v>
      </c>
      <c r="Y5053" s="66">
        <f t="shared" si="2444"/>
        <v>4.7432354264412967E-2</v>
      </c>
      <c r="Z5053" s="61">
        <f t="shared" si="2445"/>
        <v>8.3618978892296553E-2</v>
      </c>
      <c r="AA5053" s="67">
        <f t="shared" si="2446"/>
        <v>13.8575</v>
      </c>
      <c r="AB5053" s="68">
        <f t="shared" si="2447"/>
        <v>6.4935064935064929E-2</v>
      </c>
      <c r="AC5053" s="69">
        <f t="shared" si="2448"/>
        <v>0.1997835497835497</v>
      </c>
      <c r="AD5053" s="70">
        <f>_xlfn.PERCENTILE.EXC(AC5053:$AC$5675,0.5)</f>
        <v>6.7833333333333398E-2</v>
      </c>
      <c r="AE5053" s="70">
        <f>_xlfn.PERCENTILE.EXC($AC5053:AC$5675,0.35)</f>
        <v>4.2660874870863209E-2</v>
      </c>
      <c r="AF5053" s="71">
        <f t="shared" si="2439"/>
        <v>3.1463868363490716E-2</v>
      </c>
      <c r="AG5053" s="70">
        <f t="shared" si="2440"/>
        <v>-0.12853624281179502</v>
      </c>
      <c r="AH5053" s="70">
        <f t="shared" si="2441"/>
        <v>-0.14764117565021712</v>
      </c>
      <c r="AI5053" s="61" t="str">
        <f t="shared" si="2436"/>
        <v>Short VOL</v>
      </c>
      <c r="AJ5053" s="68" t="str">
        <f t="shared" si="2437"/>
        <v>Short VOL</v>
      </c>
      <c r="AK5053" s="72"/>
      <c r="AL5053" s="73"/>
      <c r="AM5053" s="72"/>
      <c r="AN5053" s="73"/>
      <c r="AO5053" s="74"/>
      <c r="AP5053" s="20"/>
      <c r="AQ5053" s="74"/>
      <c r="AR5053" s="20"/>
      <c r="AS5053" s="74"/>
      <c r="AT5053" s="20"/>
      <c r="AU5053" s="74" t="str">
        <f t="shared" si="2449"/>
        <v>00631L</v>
      </c>
      <c r="AV5053" s="20">
        <f t="shared" si="2434"/>
        <v>1</v>
      </c>
      <c r="AW5053" s="74" t="str">
        <f t="shared" si="2450"/>
        <v>00631L</v>
      </c>
      <c r="AX5053" s="20">
        <f t="shared" si="2451"/>
        <v>1</v>
      </c>
      <c r="AY5053" s="20">
        <f t="shared" si="2435"/>
        <v>1</v>
      </c>
      <c r="AZ5053" s="116">
        <v>38975</v>
      </c>
      <c r="BA5053" s="116"/>
      <c r="BB5053" s="20"/>
      <c r="BC5053" s="20"/>
      <c r="BD5053" s="76"/>
      <c r="BE5053" s="77"/>
      <c r="BF5053" s="77"/>
    </row>
    <row r="5054" spans="1:58" s="23" customFormat="1" ht="15.75" customHeight="1" x14ac:dyDescent="0.4">
      <c r="A5054" s="116">
        <v>38973</v>
      </c>
      <c r="B5054" s="112">
        <v>12.22</v>
      </c>
      <c r="C5054" s="112">
        <v>13.86</v>
      </c>
      <c r="D5054" s="112">
        <v>14.96</v>
      </c>
      <c r="E5054" s="112">
        <v>15.385999999999999</v>
      </c>
      <c r="F5054" s="112">
        <v>15.68</v>
      </c>
      <c r="G5054" s="112">
        <v>16.02</v>
      </c>
      <c r="H5054" s="113">
        <v>16.177</v>
      </c>
      <c r="I5054" s="90">
        <f t="shared" si="2452"/>
        <v>13.586666666666666</v>
      </c>
      <c r="J5054" s="90">
        <f t="shared" si="2453"/>
        <v>14.776666666666667</v>
      </c>
      <c r="K5054" s="114">
        <v>4</v>
      </c>
      <c r="L5054" s="115">
        <v>4.1666666666666664E-2</v>
      </c>
      <c r="M5054" s="11"/>
      <c r="N5054" s="90">
        <v>11.18</v>
      </c>
      <c r="O5054" s="90">
        <v>13.53</v>
      </c>
      <c r="P5054" s="90">
        <v>14.150069967879727</v>
      </c>
      <c r="Q5054" s="90"/>
      <c r="R5054" s="63">
        <f t="shared" si="2443"/>
        <v>16.500069967879725</v>
      </c>
      <c r="S5054" s="64">
        <f t="shared" si="2442"/>
        <v>-6.2080536912751699E-2</v>
      </c>
      <c r="T5054" s="65"/>
      <c r="U5054" s="65">
        <f t="shared" si="2438"/>
        <v>0.82631189948263117</v>
      </c>
      <c r="V5054" s="65">
        <f t="shared" si="2438"/>
        <v>0.95617901753932888</v>
      </c>
      <c r="W5054" s="65"/>
      <c r="X5054" s="61">
        <f t="shared" si="2454"/>
        <v>0.13420621931260218</v>
      </c>
      <c r="Y5054" s="66">
        <f t="shared" si="2444"/>
        <v>5.1410373066424049E-2</v>
      </c>
      <c r="Z5054" s="61">
        <f t="shared" si="2445"/>
        <v>8.7585868498528063E-2</v>
      </c>
      <c r="AA5054" s="67">
        <f t="shared" si="2446"/>
        <v>13.586666666666668</v>
      </c>
      <c r="AB5054" s="68">
        <f t="shared" si="2447"/>
        <v>9.302325581395357E-2</v>
      </c>
      <c r="AC5054" s="69">
        <f t="shared" si="2448"/>
        <v>0.21526535480023865</v>
      </c>
      <c r="AD5054" s="70">
        <f>_xlfn.PERCENTILE.EXC(AC5054:$AC$5675,0.5)</f>
        <v>6.7636330636797443E-2</v>
      </c>
      <c r="AE5054" s="70">
        <f>_xlfn.PERCENTILE.EXC($AC5054:AC$5675,0.35)</f>
        <v>4.2573310360288441E-2</v>
      </c>
      <c r="AF5054" s="71">
        <f t="shared" si="2439"/>
        <v>3.1350511596091368E-2</v>
      </c>
      <c r="AG5054" s="70">
        <f t="shared" si="2440"/>
        <v>-0.12861219339488697</v>
      </c>
      <c r="AH5054" s="70">
        <f t="shared" si="2441"/>
        <v>-0.14768849857668137</v>
      </c>
      <c r="AI5054" s="61" t="str">
        <f t="shared" si="2436"/>
        <v>Short VOL</v>
      </c>
      <c r="AJ5054" s="68" t="str">
        <f t="shared" si="2437"/>
        <v>Short VOL</v>
      </c>
      <c r="AK5054" s="72"/>
      <c r="AL5054" s="73"/>
      <c r="AM5054" s="72"/>
      <c r="AN5054" s="73"/>
      <c r="AO5054" s="74"/>
      <c r="AP5054" s="20"/>
      <c r="AQ5054" s="74"/>
      <c r="AR5054" s="20"/>
      <c r="AS5054" s="74"/>
      <c r="AT5054" s="20"/>
      <c r="AU5054" s="74" t="str">
        <f t="shared" si="2449"/>
        <v>00631L</v>
      </c>
      <c r="AV5054" s="20">
        <f t="shared" si="2434"/>
        <v>1</v>
      </c>
      <c r="AW5054" s="74" t="str">
        <f t="shared" si="2450"/>
        <v>00631L</v>
      </c>
      <c r="AX5054" s="20">
        <f t="shared" si="2451"/>
        <v>1</v>
      </c>
      <c r="AY5054" s="20">
        <f t="shared" si="2435"/>
        <v>1</v>
      </c>
      <c r="AZ5054" s="116">
        <v>38974</v>
      </c>
      <c r="BA5054" s="116"/>
      <c r="BB5054" s="20"/>
      <c r="BC5054" s="20"/>
      <c r="BD5054" s="76"/>
      <c r="BE5054" s="77"/>
      <c r="BF5054" s="77"/>
    </row>
    <row r="5055" spans="1:58" s="23" customFormat="1" ht="15.75" customHeight="1" x14ac:dyDescent="0.4">
      <c r="A5055" s="116">
        <v>38972</v>
      </c>
      <c r="B5055" s="112">
        <v>12.57</v>
      </c>
      <c r="C5055" s="112">
        <v>14.07</v>
      </c>
      <c r="D5055" s="112">
        <v>14.99</v>
      </c>
      <c r="E5055" s="112">
        <v>15.391</v>
      </c>
      <c r="F5055" s="112">
        <v>15.669</v>
      </c>
      <c r="G5055" s="112">
        <v>15.99</v>
      </c>
      <c r="H5055" s="113">
        <v>16.158999999999999</v>
      </c>
      <c r="I5055" s="90">
        <f t="shared" si="2452"/>
        <v>13.7575</v>
      </c>
      <c r="J5055" s="90">
        <f t="shared" si="2453"/>
        <v>14.798333333333334</v>
      </c>
      <c r="K5055" s="114">
        <v>5</v>
      </c>
      <c r="L5055" s="115">
        <v>4.1666666666666664E-2</v>
      </c>
      <c r="M5055" s="11"/>
      <c r="N5055" s="90">
        <v>11.92</v>
      </c>
      <c r="O5055" s="90">
        <v>13.81</v>
      </c>
      <c r="P5055" s="90">
        <v>14.326977209698114</v>
      </c>
      <c r="Q5055" s="90"/>
      <c r="R5055" s="63">
        <f t="shared" si="2443"/>
        <v>16.216977209698115</v>
      </c>
      <c r="S5055" s="64">
        <f t="shared" si="2442"/>
        <v>-8.2371054657428819E-2</v>
      </c>
      <c r="T5055" s="65"/>
      <c r="U5055" s="65">
        <f t="shared" si="2438"/>
        <v>0.8631426502534395</v>
      </c>
      <c r="V5055" s="65">
        <f t="shared" si="2438"/>
        <v>0.96391582103249485</v>
      </c>
      <c r="W5055" s="65"/>
      <c r="X5055" s="61">
        <f t="shared" si="2454"/>
        <v>0.11933174224343675</v>
      </c>
      <c r="Y5055" s="66">
        <f t="shared" si="2444"/>
        <v>4.9899291793905461E-2</v>
      </c>
      <c r="Z5055" s="61">
        <f t="shared" si="2445"/>
        <v>7.5655702949906117E-2</v>
      </c>
      <c r="AA5055" s="67">
        <f t="shared" si="2446"/>
        <v>13.757500000000002</v>
      </c>
      <c r="AB5055" s="68">
        <f t="shared" si="2447"/>
        <v>5.4530201342281912E-2</v>
      </c>
      <c r="AC5055" s="69">
        <f t="shared" si="2448"/>
        <v>0.15415268456375858</v>
      </c>
      <c r="AD5055" s="70">
        <f>_xlfn.PERCENTILE.EXC(AC5055:$AC$5675,0.5)</f>
        <v>6.7439327940261473E-2</v>
      </c>
      <c r="AE5055" s="70">
        <f>_xlfn.PERCENTILE.EXC($AC5055:AC$5675,0.35)</f>
        <v>4.2466893145358106E-2</v>
      </c>
      <c r="AF5055" s="71">
        <f t="shared" si="2439"/>
        <v>3.1237154828692024E-2</v>
      </c>
      <c r="AG5055" s="70">
        <f t="shared" si="2440"/>
        <v>-0.12868814397797895</v>
      </c>
      <c r="AH5055" s="70">
        <f t="shared" si="2441"/>
        <v>-0.14773582150314565</v>
      </c>
      <c r="AI5055" s="61" t="str">
        <f t="shared" si="2436"/>
        <v>Short VOL</v>
      </c>
      <c r="AJ5055" s="68" t="str">
        <f t="shared" si="2437"/>
        <v>Short VOL</v>
      </c>
      <c r="AK5055" s="72"/>
      <c r="AL5055" s="73"/>
      <c r="AM5055" s="72"/>
      <c r="AN5055" s="73"/>
      <c r="AO5055" s="74"/>
      <c r="AP5055" s="20"/>
      <c r="AQ5055" s="74"/>
      <c r="AR5055" s="20"/>
      <c r="AS5055" s="74"/>
      <c r="AT5055" s="20"/>
      <c r="AU5055" s="74" t="str">
        <f t="shared" si="2449"/>
        <v>00631L</v>
      </c>
      <c r="AV5055" s="20">
        <f t="shared" si="2434"/>
        <v>1</v>
      </c>
      <c r="AW5055" s="74" t="str">
        <f t="shared" si="2450"/>
        <v>00631L</v>
      </c>
      <c r="AX5055" s="20">
        <f t="shared" si="2451"/>
        <v>1</v>
      </c>
      <c r="AY5055" s="20">
        <f t="shared" si="2435"/>
        <v>1</v>
      </c>
      <c r="AZ5055" s="116">
        <v>38973</v>
      </c>
      <c r="BA5055" s="116"/>
      <c r="BB5055" s="20"/>
      <c r="BC5055" s="20"/>
      <c r="BD5055" s="76"/>
      <c r="BE5055" s="77"/>
      <c r="BF5055" s="77"/>
    </row>
    <row r="5056" spans="1:58" s="23" customFormat="1" ht="15.75" customHeight="1" x14ac:dyDescent="0.4">
      <c r="A5056" s="116">
        <v>38971</v>
      </c>
      <c r="B5056" s="112">
        <v>13.6</v>
      </c>
      <c r="C5056" s="112">
        <v>14.74</v>
      </c>
      <c r="D5056" s="112">
        <v>15.25</v>
      </c>
      <c r="E5056" s="112">
        <v>15.548999999999999</v>
      </c>
      <c r="F5056" s="112">
        <v>15.757999999999999</v>
      </c>
      <c r="G5056" s="112">
        <v>16</v>
      </c>
      <c r="H5056" s="113">
        <v>16.169</v>
      </c>
      <c r="I5056" s="90">
        <f t="shared" si="2452"/>
        <v>14.455</v>
      </c>
      <c r="J5056" s="90">
        <f t="shared" si="2453"/>
        <v>15.1225</v>
      </c>
      <c r="K5056" s="114">
        <v>6</v>
      </c>
      <c r="L5056" s="115">
        <v>4.1666666666666664E-2</v>
      </c>
      <c r="M5056" s="11"/>
      <c r="N5056" s="90">
        <v>12.99</v>
      </c>
      <c r="O5056" s="90">
        <v>14.32</v>
      </c>
      <c r="P5056" s="90">
        <v>14.777521658670562</v>
      </c>
      <c r="Q5056" s="90"/>
      <c r="R5056" s="63">
        <f t="shared" si="2443"/>
        <v>16.107521658670564</v>
      </c>
      <c r="S5056" s="64">
        <f t="shared" si="2442"/>
        <v>-1.2917933130699083E-2</v>
      </c>
      <c r="T5056" s="65"/>
      <c r="U5056" s="65">
        <f t="shared" si="2438"/>
        <v>0.90712290502793291</v>
      </c>
      <c r="V5056" s="65">
        <f t="shared" si="2438"/>
        <v>0.96903935116873163</v>
      </c>
      <c r="W5056" s="65"/>
      <c r="X5056" s="61">
        <f t="shared" si="2454"/>
        <v>8.3823529411764755E-2</v>
      </c>
      <c r="Y5056" s="66">
        <f t="shared" si="2444"/>
        <v>3.9873946877612775E-2</v>
      </c>
      <c r="Z5056" s="61">
        <f t="shared" si="2445"/>
        <v>4.6177793151158796E-2</v>
      </c>
      <c r="AA5056" s="67">
        <f t="shared" si="2446"/>
        <v>14.455</v>
      </c>
      <c r="AB5056" s="68">
        <f t="shared" si="2447"/>
        <v>4.6959199384141601E-2</v>
      </c>
      <c r="AC5056" s="69">
        <f t="shared" si="2448"/>
        <v>0.1127790608160123</v>
      </c>
      <c r="AD5056" s="70">
        <f>_xlfn.PERCENTILE.EXC(AC5056:$AC$5675,0.5)</f>
        <v>6.721654175782027E-2</v>
      </c>
      <c r="AE5056" s="70">
        <f>_xlfn.PERCENTILE.EXC($AC5056:AC$5675,0.35)</f>
        <v>4.2357333813035192E-2</v>
      </c>
      <c r="AF5056" s="71">
        <f t="shared" si="2439"/>
        <v>3.1151884768085333E-2</v>
      </c>
      <c r="AG5056" s="70">
        <f t="shared" si="2440"/>
        <v>-0.12876409456107091</v>
      </c>
      <c r="AH5056" s="70">
        <f t="shared" si="2441"/>
        <v>-0.14778314442960991</v>
      </c>
      <c r="AI5056" s="61" t="str">
        <f t="shared" si="2436"/>
        <v>Short VOL</v>
      </c>
      <c r="AJ5056" s="68" t="str">
        <f t="shared" si="2437"/>
        <v>Short VOL</v>
      </c>
      <c r="AK5056" s="72"/>
      <c r="AL5056" s="73"/>
      <c r="AM5056" s="72"/>
      <c r="AN5056" s="73"/>
      <c r="AO5056" s="74"/>
      <c r="AP5056" s="20"/>
      <c r="AQ5056" s="74"/>
      <c r="AR5056" s="20"/>
      <c r="AS5056" s="74"/>
      <c r="AT5056" s="20"/>
      <c r="AU5056" s="74" t="str">
        <f t="shared" si="2449"/>
        <v>00631L</v>
      </c>
      <c r="AV5056" s="20">
        <f t="shared" si="2434"/>
        <v>1</v>
      </c>
      <c r="AW5056" s="74" t="str">
        <f t="shared" si="2450"/>
        <v>00631L</v>
      </c>
      <c r="AX5056" s="20">
        <f t="shared" si="2451"/>
        <v>1</v>
      </c>
      <c r="AY5056" s="20">
        <f t="shared" si="2435"/>
        <v>1</v>
      </c>
      <c r="AZ5056" s="116">
        <v>38972</v>
      </c>
      <c r="BA5056" s="116"/>
      <c r="BB5056" s="20"/>
      <c r="BC5056" s="20"/>
      <c r="BD5056" s="76"/>
      <c r="BE5056" s="77"/>
      <c r="BF5056" s="77"/>
    </row>
    <row r="5057" spans="1:58" s="23" customFormat="1" ht="15.75" customHeight="1" x14ac:dyDescent="0.4">
      <c r="A5057" s="116">
        <v>38968</v>
      </c>
      <c r="B5057" s="112">
        <v>13.68</v>
      </c>
      <c r="C5057" s="112">
        <v>14.63</v>
      </c>
      <c r="D5057" s="112">
        <v>15.22</v>
      </c>
      <c r="E5057" s="112">
        <v>15.58</v>
      </c>
      <c r="F5057" s="112">
        <v>15.831</v>
      </c>
      <c r="G5057" s="112">
        <v>16.12</v>
      </c>
      <c r="H5057" s="113">
        <v>16.257999999999999</v>
      </c>
      <c r="I5057" s="90">
        <f t="shared" si="2452"/>
        <v>14.352916666666667</v>
      </c>
      <c r="J5057" s="90">
        <f t="shared" si="2453"/>
        <v>15.047916666666667</v>
      </c>
      <c r="K5057" s="114">
        <v>7</v>
      </c>
      <c r="L5057" s="115">
        <v>4.1666666666666664E-2</v>
      </c>
      <c r="M5057" s="11"/>
      <c r="N5057" s="90">
        <v>13.16</v>
      </c>
      <c r="O5057" s="90">
        <v>14.29</v>
      </c>
      <c r="P5057" s="90">
        <v>14.77904627011638</v>
      </c>
      <c r="Q5057" s="90"/>
      <c r="R5057" s="63">
        <f t="shared" si="2443"/>
        <v>15.909046270116381</v>
      </c>
      <c r="S5057" s="64">
        <f t="shared" si="2442"/>
        <v>-5.187319884726229E-2</v>
      </c>
      <c r="T5057" s="65"/>
      <c r="U5057" s="65">
        <f t="shared" si="2438"/>
        <v>0.92092372288313518</v>
      </c>
      <c r="V5057" s="65">
        <f t="shared" si="2438"/>
        <v>0.96690948379360275</v>
      </c>
      <c r="W5057" s="65"/>
      <c r="X5057" s="61">
        <f t="shared" si="2454"/>
        <v>6.9444444444444517E-2</v>
      </c>
      <c r="Y5057" s="66">
        <f t="shared" si="2444"/>
        <v>4.3517329910141143E-2</v>
      </c>
      <c r="Z5057" s="61">
        <f t="shared" si="2445"/>
        <v>4.8422213835747685E-2</v>
      </c>
      <c r="AA5057" s="67">
        <f t="shared" si="2446"/>
        <v>14.352916666666665</v>
      </c>
      <c r="AB5057" s="68">
        <f t="shared" si="2447"/>
        <v>3.9513677811550116E-2</v>
      </c>
      <c r="AC5057" s="69">
        <f t="shared" si="2448"/>
        <v>9.0647163120567267E-2</v>
      </c>
      <c r="AD5057" s="70">
        <f>_xlfn.PERCENTILE.EXC(AC5057:$AC$5675,0.5)</f>
        <v>6.6993755575379066E-2</v>
      </c>
      <c r="AE5057" s="70">
        <f>_xlfn.PERCENTILE.EXC($AC5057:AC$5675,0.35)</f>
        <v>4.224777448071227E-2</v>
      </c>
      <c r="AF5057" s="71">
        <f t="shared" si="2439"/>
        <v>3.1104063649868865E-2</v>
      </c>
      <c r="AG5057" s="70">
        <f t="shared" si="2440"/>
        <v>-0.12884004514416286</v>
      </c>
      <c r="AH5057" s="70">
        <f t="shared" si="2441"/>
        <v>-0.14783046735607419</v>
      </c>
      <c r="AI5057" s="61" t="str">
        <f t="shared" si="2436"/>
        <v>Short VOL</v>
      </c>
      <c r="AJ5057" s="68" t="str">
        <f t="shared" si="2437"/>
        <v>Short VOL</v>
      </c>
      <c r="AK5057" s="72"/>
      <c r="AL5057" s="73"/>
      <c r="AM5057" s="72"/>
      <c r="AN5057" s="73"/>
      <c r="AO5057" s="74"/>
      <c r="AP5057" s="20"/>
      <c r="AQ5057" s="74"/>
      <c r="AR5057" s="20"/>
      <c r="AS5057" s="74"/>
      <c r="AT5057" s="20"/>
      <c r="AU5057" s="74" t="str">
        <f t="shared" si="2449"/>
        <v>00631L</v>
      </c>
      <c r="AV5057" s="20">
        <f t="shared" si="2434"/>
        <v>1</v>
      </c>
      <c r="AW5057" s="74" t="str">
        <f t="shared" si="2450"/>
        <v>00631L</v>
      </c>
      <c r="AX5057" s="20">
        <f t="shared" si="2451"/>
        <v>1</v>
      </c>
      <c r="AY5057" s="20">
        <f t="shared" si="2435"/>
        <v>1</v>
      </c>
      <c r="AZ5057" s="116">
        <v>38971</v>
      </c>
      <c r="BA5057" s="116"/>
      <c r="BB5057" s="20"/>
      <c r="BC5057" s="20"/>
      <c r="BD5057" s="76"/>
      <c r="BE5057" s="77"/>
      <c r="BF5057" s="77"/>
    </row>
    <row r="5058" spans="1:58" s="23" customFormat="1" ht="15.75" customHeight="1" x14ac:dyDescent="0.4">
      <c r="A5058" s="116">
        <v>38967</v>
      </c>
      <c r="B5058" s="112">
        <v>13.83</v>
      </c>
      <c r="C5058" s="112">
        <v>14.7</v>
      </c>
      <c r="D5058" s="112">
        <v>15.31</v>
      </c>
      <c r="E5058" s="112">
        <v>15.768000000000001</v>
      </c>
      <c r="F5058" s="112">
        <v>16.085000000000001</v>
      </c>
      <c r="G5058" s="112">
        <v>16.45</v>
      </c>
      <c r="H5058" s="113">
        <v>16.579999999999998</v>
      </c>
      <c r="I5058" s="90">
        <f t="shared" si="2452"/>
        <v>14.41</v>
      </c>
      <c r="J5058" s="90">
        <f t="shared" si="2453"/>
        <v>15.106666666666667</v>
      </c>
      <c r="K5058" s="114">
        <v>8</v>
      </c>
      <c r="L5058" s="115">
        <v>4.1666666666666664E-2</v>
      </c>
      <c r="M5058" s="11"/>
      <c r="N5058" s="90">
        <v>13.88</v>
      </c>
      <c r="O5058" s="90">
        <v>14.73</v>
      </c>
      <c r="P5058" s="90">
        <v>15.057655503993782</v>
      </c>
      <c r="Q5058" s="90"/>
      <c r="R5058" s="63">
        <f t="shared" si="2443"/>
        <v>15.907655503993782</v>
      </c>
      <c r="S5058" s="64">
        <f t="shared" si="2442"/>
        <v>1.0189228529839925E-2</v>
      </c>
      <c r="T5058" s="65"/>
      <c r="U5058" s="65">
        <f t="shared" si="2438"/>
        <v>0.94229463679565517</v>
      </c>
      <c r="V5058" s="65">
        <f t="shared" si="2438"/>
        <v>0.97823993888644367</v>
      </c>
      <c r="W5058" s="65"/>
      <c r="X5058" s="61">
        <f t="shared" si="2454"/>
        <v>6.2906724511930523E-2</v>
      </c>
      <c r="Y5058" s="66">
        <f t="shared" si="2444"/>
        <v>5.1496702181633533E-2</v>
      </c>
      <c r="Z5058" s="61">
        <f t="shared" si="2445"/>
        <v>4.8346055979643802E-2</v>
      </c>
      <c r="AA5058" s="67">
        <f t="shared" si="2446"/>
        <v>14.41</v>
      </c>
      <c r="AB5058" s="68">
        <f t="shared" si="2447"/>
        <v>-3.6023054755043738E-3</v>
      </c>
      <c r="AC5058" s="69">
        <f t="shared" si="2448"/>
        <v>3.8184438040345776E-2</v>
      </c>
      <c r="AD5058" s="70">
        <f>_xlfn.PERCENTILE.EXC(AC5058:$AC$5675,0.5)</f>
        <v>6.6736981057913244E-2</v>
      </c>
      <c r="AE5058" s="70">
        <f>_xlfn.PERCENTILE.EXC($AC5058:AC$5675,0.35)</f>
        <v>4.197985872219747E-2</v>
      </c>
      <c r="AF5058" s="71">
        <f t="shared" si="2439"/>
        <v>3.1056242531652394E-2</v>
      </c>
      <c r="AG5058" s="70">
        <f t="shared" si="2440"/>
        <v>-0.12891599572725485</v>
      </c>
      <c r="AH5058" s="70">
        <f t="shared" si="2441"/>
        <v>-0.14787779028253847</v>
      </c>
      <c r="AI5058" s="61" t="str">
        <f t="shared" si="2436"/>
        <v>Safety</v>
      </c>
      <c r="AJ5058" s="68" t="str">
        <f t="shared" si="2437"/>
        <v>Short VOL</v>
      </c>
      <c r="AK5058" s="72"/>
      <c r="AL5058" s="73"/>
      <c r="AM5058" s="72"/>
      <c r="AN5058" s="73"/>
      <c r="AO5058" s="74"/>
      <c r="AP5058" s="20"/>
      <c r="AQ5058" s="74"/>
      <c r="AR5058" s="20"/>
      <c r="AS5058" s="74"/>
      <c r="AT5058" s="20"/>
      <c r="AU5058" s="74" t="str">
        <f t="shared" si="2449"/>
        <v>00631L</v>
      </c>
      <c r="AV5058" s="20">
        <f t="shared" si="2434"/>
        <v>1</v>
      </c>
      <c r="AW5058" s="74" t="str">
        <f t="shared" si="2450"/>
        <v>00635U</v>
      </c>
      <c r="AX5058" s="20">
        <f t="shared" si="2451"/>
        <v>0</v>
      </c>
      <c r="AY5058" s="20">
        <f t="shared" si="2435"/>
        <v>1</v>
      </c>
      <c r="AZ5058" s="116">
        <v>38968</v>
      </c>
      <c r="BA5058" s="116"/>
      <c r="BB5058" s="20"/>
      <c r="BC5058" s="20"/>
      <c r="BD5058" s="76"/>
      <c r="BE5058" s="77"/>
      <c r="BF5058" s="77"/>
    </row>
    <row r="5059" spans="1:58" s="23" customFormat="1" ht="15.75" customHeight="1" x14ac:dyDescent="0.4">
      <c r="A5059" s="116">
        <v>38966</v>
      </c>
      <c r="B5059" s="112">
        <v>13.69</v>
      </c>
      <c r="C5059" s="112">
        <v>14.53</v>
      </c>
      <c r="D5059" s="112">
        <v>15.19</v>
      </c>
      <c r="E5059" s="112">
        <v>15.680999999999999</v>
      </c>
      <c r="F5059" s="112">
        <v>16.02</v>
      </c>
      <c r="G5059" s="112">
        <v>16.41</v>
      </c>
      <c r="H5059" s="113">
        <v>16.510000000000002</v>
      </c>
      <c r="I5059" s="90">
        <f t="shared" si="2452"/>
        <v>14.215</v>
      </c>
      <c r="J5059" s="90">
        <f t="shared" si="2453"/>
        <v>14.942499999999999</v>
      </c>
      <c r="K5059" s="114">
        <v>9</v>
      </c>
      <c r="L5059" s="115">
        <v>4.1666666666666664E-2</v>
      </c>
      <c r="M5059" s="11"/>
      <c r="N5059" s="90">
        <v>13.74</v>
      </c>
      <c r="O5059" s="90">
        <v>14.5</v>
      </c>
      <c r="P5059" s="90">
        <v>14.876965320288857</v>
      </c>
      <c r="Q5059" s="90"/>
      <c r="R5059" s="63">
        <f t="shared" si="2443"/>
        <v>15.636965320288857</v>
      </c>
      <c r="S5059" s="64">
        <f t="shared" si="2442"/>
        <v>8.7885985748218473E-2</v>
      </c>
      <c r="T5059" s="65"/>
      <c r="U5059" s="65">
        <f t="shared" si="2438"/>
        <v>0.94758620689655171</v>
      </c>
      <c r="V5059" s="65">
        <f t="shared" si="2438"/>
        <v>0.9746611414241344</v>
      </c>
      <c r="W5059" s="65"/>
      <c r="X5059" s="61">
        <f t="shared" si="2454"/>
        <v>6.1358655953250539E-2</v>
      </c>
      <c r="Y5059" s="66">
        <f t="shared" si="2444"/>
        <v>5.2866526369491899E-2</v>
      </c>
      <c r="Z5059" s="61">
        <f t="shared" si="2445"/>
        <v>5.1178332747098078E-2</v>
      </c>
      <c r="AA5059" s="67">
        <f t="shared" si="2446"/>
        <v>14.215</v>
      </c>
      <c r="AB5059" s="68">
        <f t="shared" si="2447"/>
        <v>-3.6390101892285814E-3</v>
      </c>
      <c r="AC5059" s="69">
        <f t="shared" si="2448"/>
        <v>3.4570596797671008E-2</v>
      </c>
      <c r="AD5059" s="70">
        <f>_xlfn.PERCENTILE.EXC(AC5059:$AC$5675,0.5)</f>
        <v>6.6993755575379066E-2</v>
      </c>
      <c r="AE5059" s="70">
        <f>_xlfn.PERCENTILE.EXC($AC5059:AC$5675,0.35)</f>
        <v>4.2341682479846196E-2</v>
      </c>
      <c r="AF5059" s="71">
        <f t="shared" si="2439"/>
        <v>3.1008421413435922E-2</v>
      </c>
      <c r="AG5059" s="70">
        <f t="shared" si="2440"/>
        <v>-0.1289919463103468</v>
      </c>
      <c r="AH5059" s="70">
        <f t="shared" si="2441"/>
        <v>-0.14792511320900273</v>
      </c>
      <c r="AI5059" s="61" t="str">
        <f t="shared" si="2436"/>
        <v>Safety</v>
      </c>
      <c r="AJ5059" s="68" t="str">
        <f t="shared" si="2437"/>
        <v>Short VOL</v>
      </c>
      <c r="AK5059" s="72"/>
      <c r="AL5059" s="73"/>
      <c r="AM5059" s="72"/>
      <c r="AN5059" s="73"/>
      <c r="AO5059" s="74"/>
      <c r="AP5059" s="20"/>
      <c r="AQ5059" s="74"/>
      <c r="AR5059" s="20"/>
      <c r="AS5059" s="74"/>
      <c r="AT5059" s="20"/>
      <c r="AU5059" s="74" t="str">
        <f t="shared" si="2449"/>
        <v>00631L</v>
      </c>
      <c r="AV5059" s="20">
        <f t="shared" ref="AV5059:AV5122" si="2455">IF(AU5059="00631L",1,0)</f>
        <v>1</v>
      </c>
      <c r="AW5059" s="74" t="str">
        <f t="shared" si="2450"/>
        <v>00635U</v>
      </c>
      <c r="AX5059" s="20">
        <f t="shared" si="2451"/>
        <v>0</v>
      </c>
      <c r="AY5059" s="20">
        <f t="shared" ref="AY5059:AY5122" si="2456">IF(AP5059=1,0,1)</f>
        <v>1</v>
      </c>
      <c r="AZ5059" s="116">
        <v>38967</v>
      </c>
      <c r="BA5059" s="116"/>
      <c r="BB5059" s="20"/>
      <c r="BC5059" s="20"/>
      <c r="BD5059" s="76"/>
      <c r="BE5059" s="77"/>
      <c r="BF5059" s="77"/>
    </row>
    <row r="5060" spans="1:58" s="23" customFormat="1" ht="15.75" customHeight="1" x14ac:dyDescent="0.4">
      <c r="A5060" s="116">
        <v>38965</v>
      </c>
      <c r="B5060" s="112">
        <v>12.99</v>
      </c>
      <c r="C5060" s="112">
        <v>14.06</v>
      </c>
      <c r="D5060" s="112">
        <v>14.98</v>
      </c>
      <c r="E5060" s="112">
        <v>15.414</v>
      </c>
      <c r="F5060" s="112">
        <v>15.714</v>
      </c>
      <c r="G5060" s="112">
        <v>16.059999999999999</v>
      </c>
      <c r="H5060" s="113">
        <v>16.225000000000001</v>
      </c>
      <c r="I5060" s="90">
        <f t="shared" si="2452"/>
        <v>13.614166666666668</v>
      </c>
      <c r="J5060" s="90">
        <f t="shared" si="2453"/>
        <v>14.596666666666668</v>
      </c>
      <c r="K5060" s="114">
        <v>10</v>
      </c>
      <c r="L5060" s="115">
        <v>4.1666666666666664E-2</v>
      </c>
      <c r="M5060" s="11"/>
      <c r="N5060" s="90">
        <v>12.63</v>
      </c>
      <c r="O5060" s="90">
        <v>13.57</v>
      </c>
      <c r="P5060" s="90">
        <v>14.179645290839025</v>
      </c>
      <c r="Q5060" s="90"/>
      <c r="R5060" s="63">
        <f t="shared" si="2443"/>
        <v>15.119645290839026</v>
      </c>
      <c r="S5060" s="64">
        <f t="shared" si="2442"/>
        <v>5.6020066889632097E-2</v>
      </c>
      <c r="T5060" s="65"/>
      <c r="U5060" s="65">
        <f t="shared" si="2438"/>
        <v>0.93072955047899786</v>
      </c>
      <c r="V5060" s="65">
        <f t="shared" si="2438"/>
        <v>0.95700560357226316</v>
      </c>
      <c r="W5060" s="65"/>
      <c r="X5060" s="61">
        <f t="shared" si="2454"/>
        <v>8.2371054657428819E-2</v>
      </c>
      <c r="Y5060" s="66">
        <f t="shared" si="2444"/>
        <v>5.261450629298052E-2</v>
      </c>
      <c r="Z5060" s="61">
        <f t="shared" si="2445"/>
        <v>7.2167472608189981E-2</v>
      </c>
      <c r="AA5060" s="67">
        <f t="shared" si="2446"/>
        <v>13.614166666666668</v>
      </c>
      <c r="AB5060" s="68">
        <f t="shared" si="2447"/>
        <v>2.8503562945368124E-2</v>
      </c>
      <c r="AC5060" s="69">
        <f t="shared" si="2448"/>
        <v>7.7922934811295863E-2</v>
      </c>
      <c r="AD5060" s="70">
        <f>_xlfn.PERCENTILE.EXC(AC5060:$AC$5675,0.5)</f>
        <v>6.721654175782027E-2</v>
      </c>
      <c r="AE5060" s="70">
        <f>_xlfn.PERCENTILE.EXC($AC5060:AC$5675,0.35)</f>
        <v>4.254514981130305E-2</v>
      </c>
      <c r="AF5060" s="71">
        <f t="shared" si="2439"/>
        <v>3.0924844630727043E-2</v>
      </c>
      <c r="AG5060" s="70">
        <f t="shared" si="2440"/>
        <v>-0.12906789689343878</v>
      </c>
      <c r="AH5060" s="70">
        <f t="shared" si="2441"/>
        <v>-0.14797243613546701</v>
      </c>
      <c r="AI5060" s="61" t="str">
        <f t="shared" si="2436"/>
        <v>Short VOL</v>
      </c>
      <c r="AJ5060" s="68" t="str">
        <f t="shared" si="2437"/>
        <v>Short VOL</v>
      </c>
      <c r="AK5060" s="72"/>
      <c r="AL5060" s="73"/>
      <c r="AM5060" s="72"/>
      <c r="AN5060" s="73"/>
      <c r="AO5060" s="74"/>
      <c r="AP5060" s="20"/>
      <c r="AQ5060" s="74"/>
      <c r="AR5060" s="20"/>
      <c r="AS5060" s="74"/>
      <c r="AT5060" s="20"/>
      <c r="AU5060" s="74" t="str">
        <f t="shared" si="2449"/>
        <v>00631L</v>
      </c>
      <c r="AV5060" s="20">
        <f t="shared" si="2455"/>
        <v>1</v>
      </c>
      <c r="AW5060" s="74" t="str">
        <f t="shared" si="2450"/>
        <v>00631L</v>
      </c>
      <c r="AX5060" s="20">
        <f t="shared" si="2451"/>
        <v>1</v>
      </c>
      <c r="AY5060" s="20">
        <f t="shared" si="2456"/>
        <v>1</v>
      </c>
      <c r="AZ5060" s="116">
        <v>38966</v>
      </c>
      <c r="BA5060" s="116"/>
      <c r="BB5060" s="20"/>
      <c r="BC5060" s="20"/>
      <c r="BD5060" s="76"/>
      <c r="BE5060" s="77"/>
      <c r="BF5060" s="77"/>
    </row>
    <row r="5061" spans="1:58" s="23" customFormat="1" ht="15.75" customHeight="1" x14ac:dyDescent="0.4">
      <c r="A5061" s="116">
        <v>38961</v>
      </c>
      <c r="B5061" s="112">
        <v>12.95</v>
      </c>
      <c r="C5061" s="112">
        <v>13.94</v>
      </c>
      <c r="D5061" s="112">
        <v>14.9</v>
      </c>
      <c r="E5061" s="112">
        <v>15.346</v>
      </c>
      <c r="F5061" s="112">
        <v>15.654999999999999</v>
      </c>
      <c r="G5061" s="112">
        <v>16.010000000000002</v>
      </c>
      <c r="H5061" s="113">
        <v>16.178999999999998</v>
      </c>
      <c r="I5061" s="90">
        <f t="shared" si="2452"/>
        <v>13.48625</v>
      </c>
      <c r="J5061" s="90">
        <f t="shared" si="2453"/>
        <v>14.46</v>
      </c>
      <c r="K5061" s="114">
        <v>11</v>
      </c>
      <c r="L5061" s="115">
        <v>4.1666666666666664E-2</v>
      </c>
      <c r="M5061" s="11"/>
      <c r="N5061" s="90">
        <v>11.96</v>
      </c>
      <c r="O5061" s="90">
        <v>13.3</v>
      </c>
      <c r="P5061" s="90">
        <v>14.051405337820302</v>
      </c>
      <c r="Q5061" s="90"/>
      <c r="R5061" s="63">
        <f t="shared" si="2443"/>
        <v>15.391405337820302</v>
      </c>
      <c r="S5061" s="64">
        <f t="shared" si="2442"/>
        <v>-2.8432168968318409E-2</v>
      </c>
      <c r="T5061" s="65"/>
      <c r="U5061" s="65">
        <f t="shared" si="2438"/>
        <v>0.89924812030075185</v>
      </c>
      <c r="V5061" s="65">
        <f t="shared" si="2438"/>
        <v>0.94652454186928592</v>
      </c>
      <c r="W5061" s="65"/>
      <c r="X5061" s="61">
        <f t="shared" si="2454"/>
        <v>7.644787644787647E-2</v>
      </c>
      <c r="Y5061" s="66">
        <f t="shared" si="2444"/>
        <v>5.4281245927277365E-2</v>
      </c>
      <c r="Z5061" s="61">
        <f t="shared" si="2445"/>
        <v>7.220316989526375E-2</v>
      </c>
      <c r="AA5061" s="67">
        <f t="shared" si="2446"/>
        <v>13.48625</v>
      </c>
      <c r="AB5061" s="68">
        <f t="shared" si="2447"/>
        <v>8.2775919732441333E-2</v>
      </c>
      <c r="AC5061" s="69">
        <f t="shared" si="2448"/>
        <v>0.12761287625418052</v>
      </c>
      <c r="AD5061" s="70">
        <f>_xlfn.PERCENTILE.EXC(AC5061:$AC$5675,0.5)</f>
        <v>6.6993755575379066E-2</v>
      </c>
      <c r="AE5061" s="70">
        <f>_xlfn.PERCENTILE.EXC($AC5061:AC$5675,0.35)</f>
        <v>4.2435590478980136E-2</v>
      </c>
      <c r="AF5061" s="71">
        <f t="shared" si="2439"/>
        <v>3.0835308570602762E-2</v>
      </c>
      <c r="AG5061" s="70">
        <f t="shared" si="2440"/>
        <v>-0.12914384747653074</v>
      </c>
      <c r="AH5061" s="70">
        <f t="shared" si="2441"/>
        <v>-0.14801975906193127</v>
      </c>
      <c r="AI5061" s="61" t="str">
        <f t="shared" ref="AI5061:AI5124" si="2457">IF(AC5061&gt;AD5061,"Short VOL","Safety")</f>
        <v>Short VOL</v>
      </c>
      <c r="AJ5061" s="68" t="str">
        <f t="shared" ref="AJ5061:AJ5124" si="2458">IF(AC5061&gt;AF5061,"Short VOL","Safety")</f>
        <v>Short VOL</v>
      </c>
      <c r="AK5061" s="72"/>
      <c r="AL5061" s="73"/>
      <c r="AM5061" s="72"/>
      <c r="AN5061" s="73"/>
      <c r="AO5061" s="74"/>
      <c r="AP5061" s="20"/>
      <c r="AQ5061" s="74"/>
      <c r="AR5061" s="20"/>
      <c r="AS5061" s="74"/>
      <c r="AT5061" s="20"/>
      <c r="AU5061" s="74" t="str">
        <f t="shared" si="2449"/>
        <v>00631L</v>
      </c>
      <c r="AV5061" s="20">
        <f t="shared" si="2455"/>
        <v>1</v>
      </c>
      <c r="AW5061" s="74" t="str">
        <f t="shared" si="2450"/>
        <v>00631L</v>
      </c>
      <c r="AX5061" s="20">
        <f t="shared" si="2451"/>
        <v>1</v>
      </c>
      <c r="AY5061" s="20">
        <f t="shared" si="2456"/>
        <v>1</v>
      </c>
      <c r="AZ5061" s="116">
        <v>38965</v>
      </c>
      <c r="BA5061" s="116"/>
      <c r="BB5061" s="20"/>
      <c r="BC5061" s="20"/>
      <c r="BD5061" s="76"/>
      <c r="BE5061" s="77"/>
      <c r="BF5061" s="77"/>
    </row>
    <row r="5062" spans="1:58" s="23" customFormat="1" ht="15.75" customHeight="1" x14ac:dyDescent="0.4">
      <c r="A5062" s="116">
        <v>38960</v>
      </c>
      <c r="B5062" s="112">
        <v>13.23</v>
      </c>
      <c r="C5062" s="112">
        <v>14.22</v>
      </c>
      <c r="D5062" s="112">
        <v>15.04</v>
      </c>
      <c r="E5062" s="112">
        <v>15.465999999999999</v>
      </c>
      <c r="F5062" s="112">
        <v>15.76</v>
      </c>
      <c r="G5062" s="112">
        <v>16.100000000000001</v>
      </c>
      <c r="H5062" s="113">
        <v>16.254000000000001</v>
      </c>
      <c r="I5062" s="90">
        <f t="shared" si="2452"/>
        <v>13.725000000000001</v>
      </c>
      <c r="J5062" s="90">
        <f t="shared" si="2453"/>
        <v>14.629999999999999</v>
      </c>
      <c r="K5062" s="114">
        <v>12</v>
      </c>
      <c r="L5062" s="115">
        <v>4.1666666666666664E-2</v>
      </c>
      <c r="M5062" s="11"/>
      <c r="N5062" s="90">
        <v>12.31</v>
      </c>
      <c r="O5062" s="90">
        <v>13.47</v>
      </c>
      <c r="P5062" s="90">
        <v>14.224893601409793</v>
      </c>
      <c r="Q5062" s="90"/>
      <c r="R5062" s="63">
        <f t="shared" si="2443"/>
        <v>15.384893601409795</v>
      </c>
      <c r="S5062" s="64">
        <f t="shared" si="2442"/>
        <v>7.3649754500818209E-3</v>
      </c>
      <c r="T5062" s="65"/>
      <c r="U5062" s="65">
        <f t="shared" si="2438"/>
        <v>0.91388270230141055</v>
      </c>
      <c r="V5062" s="65">
        <f t="shared" si="2438"/>
        <v>0.94693151157665068</v>
      </c>
      <c r="W5062" s="65"/>
      <c r="X5062" s="61">
        <f t="shared" si="2454"/>
        <v>7.4829931972789129E-2</v>
      </c>
      <c r="Y5062" s="66">
        <f t="shared" si="2444"/>
        <v>5.0950472003103715E-2</v>
      </c>
      <c r="Z5062" s="61">
        <f t="shared" si="2445"/>
        <v>6.5938069216757558E-2</v>
      </c>
      <c r="AA5062" s="67">
        <f t="shared" si="2446"/>
        <v>13.725000000000001</v>
      </c>
      <c r="AB5062" s="68">
        <f t="shared" si="2447"/>
        <v>7.473598700243704E-2</v>
      </c>
      <c r="AC5062" s="69">
        <f t="shared" si="2448"/>
        <v>0.11494719740048748</v>
      </c>
      <c r="AD5062" s="70">
        <f>_xlfn.PERCENTILE.EXC(AC5062:$AC$5675,0.5)</f>
        <v>6.6736981057913244E-2</v>
      </c>
      <c r="AE5062" s="70">
        <f>_xlfn.PERCENTILE.EXC($AC5062:AC$5675,0.35)</f>
        <v>4.2326031146657214E-2</v>
      </c>
      <c r="AF5062" s="71">
        <f t="shared" si="2439"/>
        <v>3.0745772510478477E-2</v>
      </c>
      <c r="AG5062" s="70">
        <f t="shared" si="2440"/>
        <v>-0.12921979805962269</v>
      </c>
      <c r="AH5062" s="70">
        <f t="shared" si="2441"/>
        <v>-0.14806708198839555</v>
      </c>
      <c r="AI5062" s="61" t="str">
        <f t="shared" si="2457"/>
        <v>Short VOL</v>
      </c>
      <c r="AJ5062" s="68" t="str">
        <f t="shared" si="2458"/>
        <v>Short VOL</v>
      </c>
      <c r="AK5062" s="72"/>
      <c r="AL5062" s="73"/>
      <c r="AM5062" s="72"/>
      <c r="AN5062" s="73"/>
      <c r="AO5062" s="74"/>
      <c r="AP5062" s="20"/>
      <c r="AQ5062" s="74"/>
      <c r="AR5062" s="20"/>
      <c r="AS5062" s="74"/>
      <c r="AT5062" s="20"/>
      <c r="AU5062" s="74" t="str">
        <f t="shared" si="2449"/>
        <v>00631L</v>
      </c>
      <c r="AV5062" s="20">
        <f t="shared" si="2455"/>
        <v>1</v>
      </c>
      <c r="AW5062" s="74" t="str">
        <f t="shared" si="2450"/>
        <v>00631L</v>
      </c>
      <c r="AX5062" s="20">
        <f t="shared" si="2451"/>
        <v>1</v>
      </c>
      <c r="AY5062" s="20">
        <f t="shared" si="2456"/>
        <v>1</v>
      </c>
      <c r="AZ5062" s="116">
        <v>38961</v>
      </c>
      <c r="BA5062" s="116"/>
      <c r="BB5062" s="20"/>
      <c r="BC5062" s="20"/>
      <c r="BD5062" s="76"/>
      <c r="BE5062" s="77"/>
      <c r="BF5062" s="77"/>
    </row>
    <row r="5063" spans="1:58" s="23" customFormat="1" ht="15.75" customHeight="1" x14ac:dyDescent="0.4">
      <c r="A5063" s="116">
        <v>38959</v>
      </c>
      <c r="B5063" s="112">
        <v>13.46</v>
      </c>
      <c r="C5063" s="112">
        <v>14.41</v>
      </c>
      <c r="D5063" s="112">
        <v>15.19</v>
      </c>
      <c r="E5063" s="112">
        <v>15.612</v>
      </c>
      <c r="F5063" s="112">
        <v>15.903</v>
      </c>
      <c r="G5063" s="112">
        <v>16.239999999999998</v>
      </c>
      <c r="H5063" s="113">
        <v>16.382000000000001</v>
      </c>
      <c r="I5063" s="90">
        <f t="shared" si="2452"/>
        <v>13.895416666666668</v>
      </c>
      <c r="J5063" s="90">
        <f t="shared" si="2453"/>
        <v>14.7675</v>
      </c>
      <c r="K5063" s="114">
        <v>13</v>
      </c>
      <c r="L5063" s="115">
        <v>4.1666666666666664E-2</v>
      </c>
      <c r="M5063" s="11"/>
      <c r="N5063" s="90">
        <v>12.22</v>
      </c>
      <c r="O5063" s="90">
        <v>13.5</v>
      </c>
      <c r="P5063" s="90">
        <v>14.248973952263016</v>
      </c>
      <c r="Q5063" s="90"/>
      <c r="R5063" s="63">
        <f t="shared" si="2443"/>
        <v>15.528973952263014</v>
      </c>
      <c r="S5063" s="64">
        <f t="shared" si="2442"/>
        <v>-4.8859934853419159E-3</v>
      </c>
      <c r="T5063" s="65"/>
      <c r="U5063" s="65">
        <f t="shared" si="2438"/>
        <v>0.9051851851851852</v>
      </c>
      <c r="V5063" s="65">
        <f t="shared" si="2438"/>
        <v>0.94743663966456582</v>
      </c>
      <c r="W5063" s="65"/>
      <c r="X5063" s="61">
        <f t="shared" si="2454"/>
        <v>7.057949479940559E-2</v>
      </c>
      <c r="Y5063" s="66">
        <f t="shared" si="2444"/>
        <v>4.9321035101204287E-2</v>
      </c>
      <c r="Z5063" s="61">
        <f t="shared" si="2445"/>
        <v>6.2760502563794951E-2</v>
      </c>
      <c r="AA5063" s="67">
        <f t="shared" si="2446"/>
        <v>13.895416666666668</v>
      </c>
      <c r="AB5063" s="68">
        <f t="shared" si="2447"/>
        <v>0.10147299509001638</v>
      </c>
      <c r="AC5063" s="69">
        <f t="shared" si="2448"/>
        <v>0.13710447354064378</v>
      </c>
      <c r="AD5063" s="70">
        <f>_xlfn.PERCENTILE.EXC(AC5063:$AC$5675,0.5)</f>
        <v>6.6480206540447423E-2</v>
      </c>
      <c r="AE5063" s="70">
        <f>_xlfn.PERCENTILE.EXC($AC5063:AC$5675,0.35)</f>
        <v>4.2171227121136599E-2</v>
      </c>
      <c r="AF5063" s="71">
        <f t="shared" si="2439"/>
        <v>3.0641970890002479E-2</v>
      </c>
      <c r="AG5063" s="70">
        <f t="shared" si="2440"/>
        <v>-0.12929574864271468</v>
      </c>
      <c r="AH5063" s="70">
        <f t="shared" si="2441"/>
        <v>-0.14811440491485983</v>
      </c>
      <c r="AI5063" s="61" t="str">
        <f t="shared" si="2457"/>
        <v>Short VOL</v>
      </c>
      <c r="AJ5063" s="68" t="str">
        <f t="shared" si="2458"/>
        <v>Short VOL</v>
      </c>
      <c r="AK5063" s="72"/>
      <c r="AL5063" s="73"/>
      <c r="AM5063" s="72"/>
      <c r="AN5063" s="73"/>
      <c r="AO5063" s="74"/>
      <c r="AP5063" s="20"/>
      <c r="AQ5063" s="74"/>
      <c r="AR5063" s="20"/>
      <c r="AS5063" s="74"/>
      <c r="AT5063" s="20"/>
      <c r="AU5063" s="74" t="str">
        <f t="shared" si="2449"/>
        <v>00631L</v>
      </c>
      <c r="AV5063" s="20">
        <f t="shared" si="2455"/>
        <v>1</v>
      </c>
      <c r="AW5063" s="74" t="str">
        <f t="shared" si="2450"/>
        <v>00631L</v>
      </c>
      <c r="AX5063" s="20">
        <f t="shared" si="2451"/>
        <v>1</v>
      </c>
      <c r="AY5063" s="20">
        <f t="shared" si="2456"/>
        <v>1</v>
      </c>
      <c r="AZ5063" s="116">
        <v>38960</v>
      </c>
      <c r="BA5063" s="116"/>
      <c r="BB5063" s="20"/>
      <c r="BC5063" s="20"/>
      <c r="BD5063" s="76"/>
      <c r="BE5063" s="77"/>
      <c r="BF5063" s="77"/>
    </row>
    <row r="5064" spans="1:58" s="23" customFormat="1" ht="15.75" customHeight="1" x14ac:dyDescent="0.4">
      <c r="A5064" s="116">
        <v>38958</v>
      </c>
      <c r="B5064" s="112">
        <v>13.56</v>
      </c>
      <c r="C5064" s="112">
        <v>14.49</v>
      </c>
      <c r="D5064" s="112">
        <v>15.39</v>
      </c>
      <c r="E5064" s="112">
        <v>15.791</v>
      </c>
      <c r="F5064" s="112">
        <v>16.068999999999999</v>
      </c>
      <c r="G5064" s="112">
        <v>16.39</v>
      </c>
      <c r="H5064" s="113">
        <v>16.509</v>
      </c>
      <c r="I5064" s="90">
        <f t="shared" si="2452"/>
        <v>13.9475</v>
      </c>
      <c r="J5064" s="90">
        <f t="shared" si="2453"/>
        <v>14.865</v>
      </c>
      <c r="K5064" s="114">
        <v>14</v>
      </c>
      <c r="L5064" s="115">
        <v>4.1666666666666664E-2</v>
      </c>
      <c r="M5064" s="11"/>
      <c r="N5064" s="90">
        <v>12.28</v>
      </c>
      <c r="O5064" s="90">
        <v>13.6</v>
      </c>
      <c r="P5064" s="90">
        <v>14.068617842522677</v>
      </c>
      <c r="Q5064" s="90"/>
      <c r="R5064" s="63">
        <f t="shared" si="2443"/>
        <v>15.388617842522679</v>
      </c>
      <c r="S5064" s="64">
        <f t="shared" si="2442"/>
        <v>8.2101806239736983E-3</v>
      </c>
      <c r="T5064" s="65"/>
      <c r="U5064" s="65">
        <f t="shared" ref="U5064:V5127" si="2459">N5064/O5064</f>
        <v>0.90294117647058825</v>
      </c>
      <c r="V5064" s="65">
        <f t="shared" si="2459"/>
        <v>0.96669055569152851</v>
      </c>
      <c r="W5064" s="65"/>
      <c r="X5064" s="61">
        <f t="shared" si="2454"/>
        <v>6.8584070796460159E-2</v>
      </c>
      <c r="Y5064" s="66">
        <f t="shared" si="2444"/>
        <v>4.5468938002659741E-2</v>
      </c>
      <c r="Z5064" s="61">
        <f t="shared" si="2445"/>
        <v>6.578239827926155E-2</v>
      </c>
      <c r="AA5064" s="67">
        <f t="shared" si="2446"/>
        <v>13.947500000000002</v>
      </c>
      <c r="AB5064" s="68">
        <f t="shared" si="2447"/>
        <v>0.10423452768729652</v>
      </c>
      <c r="AC5064" s="69">
        <f t="shared" si="2448"/>
        <v>0.13578990228013049</v>
      </c>
      <c r="AD5064" s="70">
        <f>_xlfn.PERCENTILE.EXC(AC5064:$AC$5675,0.5)</f>
        <v>6.6450859418235642E-2</v>
      </c>
      <c r="AE5064" s="70">
        <f>_xlfn.PERCENTILE.EXC($AC5064:AC$5675,0.35)</f>
        <v>4.1903311362621827E-2</v>
      </c>
      <c r="AF5064" s="71">
        <f t="shared" si="2439"/>
        <v>3.0502505368647185E-2</v>
      </c>
      <c r="AG5064" s="70">
        <f t="shared" si="2440"/>
        <v>-0.12937169922580663</v>
      </c>
      <c r="AH5064" s="70">
        <f t="shared" si="2441"/>
        <v>-0.14816172784132409</v>
      </c>
      <c r="AI5064" s="61" t="str">
        <f t="shared" si="2457"/>
        <v>Short VOL</v>
      </c>
      <c r="AJ5064" s="68" t="str">
        <f t="shared" si="2458"/>
        <v>Short VOL</v>
      </c>
      <c r="AK5064" s="72"/>
      <c r="AL5064" s="73"/>
      <c r="AM5064" s="72"/>
      <c r="AN5064" s="73"/>
      <c r="AO5064" s="74"/>
      <c r="AP5064" s="20"/>
      <c r="AQ5064" s="74"/>
      <c r="AR5064" s="20"/>
      <c r="AS5064" s="74"/>
      <c r="AT5064" s="20"/>
      <c r="AU5064" s="74" t="str">
        <f t="shared" si="2449"/>
        <v>00631L</v>
      </c>
      <c r="AV5064" s="20">
        <f t="shared" si="2455"/>
        <v>1</v>
      </c>
      <c r="AW5064" s="74" t="str">
        <f t="shared" si="2450"/>
        <v>00631L</v>
      </c>
      <c r="AX5064" s="20">
        <f t="shared" si="2451"/>
        <v>1</v>
      </c>
      <c r="AY5064" s="20">
        <f t="shared" si="2456"/>
        <v>1</v>
      </c>
      <c r="AZ5064" s="116">
        <v>38959</v>
      </c>
      <c r="BA5064" s="116"/>
      <c r="BB5064" s="20"/>
      <c r="BC5064" s="20"/>
      <c r="BD5064" s="76"/>
      <c r="BE5064" s="77"/>
      <c r="BF5064" s="77"/>
    </row>
    <row r="5065" spans="1:58" s="23" customFormat="1" ht="15.75" customHeight="1" x14ac:dyDescent="0.4">
      <c r="A5065" s="116">
        <v>38957</v>
      </c>
      <c r="B5065" s="112">
        <v>13.31</v>
      </c>
      <c r="C5065" s="112">
        <v>14.47</v>
      </c>
      <c r="D5065" s="112">
        <v>15.39</v>
      </c>
      <c r="E5065" s="112">
        <v>15.836</v>
      </c>
      <c r="F5065" s="112">
        <v>16.143999999999998</v>
      </c>
      <c r="G5065" s="112">
        <v>16.5</v>
      </c>
      <c r="H5065" s="113">
        <v>16.600000000000001</v>
      </c>
      <c r="I5065" s="90">
        <f t="shared" si="2452"/>
        <v>13.745000000000001</v>
      </c>
      <c r="J5065" s="90">
        <f t="shared" si="2453"/>
        <v>14.815000000000001</v>
      </c>
      <c r="K5065" s="114">
        <v>15</v>
      </c>
      <c r="L5065" s="115">
        <v>4.1666666666666664E-2</v>
      </c>
      <c r="M5065" s="11"/>
      <c r="N5065" s="90">
        <v>12.18</v>
      </c>
      <c r="O5065" s="90">
        <v>13.57</v>
      </c>
      <c r="P5065" s="90">
        <v>14.290220976425767</v>
      </c>
      <c r="Q5065" s="90"/>
      <c r="R5065" s="63">
        <f t="shared" si="2443"/>
        <v>15.680220976425765</v>
      </c>
      <c r="S5065" s="64">
        <f t="shared" si="2442"/>
        <v>-1.056051990251834E-2</v>
      </c>
      <c r="T5065" s="65"/>
      <c r="U5065" s="65">
        <f t="shared" si="2459"/>
        <v>0.89756816507000736</v>
      </c>
      <c r="V5065" s="65">
        <f t="shared" si="2459"/>
        <v>0.94960043111902204</v>
      </c>
      <c r="W5065" s="65"/>
      <c r="X5065" s="61">
        <f t="shared" si="2454"/>
        <v>8.7152516904583033E-2</v>
      </c>
      <c r="Y5065" s="66">
        <f t="shared" si="2444"/>
        <v>4.8244506188431492E-2</v>
      </c>
      <c r="Z5065" s="61">
        <f t="shared" si="2445"/>
        <v>7.7846489632593691E-2</v>
      </c>
      <c r="AA5065" s="67">
        <f t="shared" si="2446"/>
        <v>13.745000000000001</v>
      </c>
      <c r="AB5065" s="68">
        <f t="shared" si="2447"/>
        <v>9.2775041050903187E-2</v>
      </c>
      <c r="AC5065" s="69">
        <f t="shared" si="2448"/>
        <v>0.12848932676518895</v>
      </c>
      <c r="AD5065" s="70">
        <f>_xlfn.PERCENTILE.EXC(AC5065:$AC$5675,0.5)</f>
        <v>6.6421512296023874E-2</v>
      </c>
      <c r="AE5065" s="70">
        <f>_xlfn.PERCENTILE.EXC($AC5065:AC$5675,0.35)</f>
        <v>4.1635395604107048E-2</v>
      </c>
      <c r="AF5065" s="71">
        <f t="shared" si="2439"/>
        <v>3.0363039847291887E-2</v>
      </c>
      <c r="AG5065" s="70">
        <f t="shared" si="2440"/>
        <v>-0.12944764980889858</v>
      </c>
      <c r="AH5065" s="70">
        <f t="shared" si="2441"/>
        <v>-0.14820905076778837</v>
      </c>
      <c r="AI5065" s="61" t="str">
        <f t="shared" si="2457"/>
        <v>Short VOL</v>
      </c>
      <c r="AJ5065" s="68" t="str">
        <f t="shared" si="2458"/>
        <v>Short VOL</v>
      </c>
      <c r="AK5065" s="72"/>
      <c r="AL5065" s="73"/>
      <c r="AM5065" s="72"/>
      <c r="AN5065" s="73"/>
      <c r="AO5065" s="74"/>
      <c r="AP5065" s="20"/>
      <c r="AQ5065" s="74"/>
      <c r="AR5065" s="20"/>
      <c r="AS5065" s="74"/>
      <c r="AT5065" s="20"/>
      <c r="AU5065" s="74" t="str">
        <f t="shared" si="2449"/>
        <v>00631L</v>
      </c>
      <c r="AV5065" s="20">
        <f t="shared" si="2455"/>
        <v>1</v>
      </c>
      <c r="AW5065" s="74" t="str">
        <f t="shared" si="2450"/>
        <v>00631L</v>
      </c>
      <c r="AX5065" s="20">
        <f t="shared" si="2451"/>
        <v>1</v>
      </c>
      <c r="AY5065" s="20">
        <f t="shared" si="2456"/>
        <v>1</v>
      </c>
      <c r="AZ5065" s="116">
        <v>38958</v>
      </c>
      <c r="BA5065" s="116"/>
      <c r="BB5065" s="20"/>
      <c r="BC5065" s="20"/>
      <c r="BD5065" s="76"/>
      <c r="BE5065" s="77"/>
      <c r="BF5065" s="77"/>
    </row>
    <row r="5066" spans="1:58" s="23" customFormat="1" ht="15.75" customHeight="1" x14ac:dyDescent="0.4">
      <c r="A5066" s="116">
        <v>38954</v>
      </c>
      <c r="B5066" s="112">
        <v>13.54</v>
      </c>
      <c r="C5066" s="112">
        <v>14.61</v>
      </c>
      <c r="D5066" s="112">
        <v>15.5</v>
      </c>
      <c r="E5066" s="112">
        <v>15.897</v>
      </c>
      <c r="F5066" s="112">
        <v>16.172000000000001</v>
      </c>
      <c r="G5066" s="112">
        <v>16.489999999999998</v>
      </c>
      <c r="H5066" s="113">
        <v>16.59</v>
      </c>
      <c r="I5066" s="90">
        <f t="shared" si="2452"/>
        <v>13.896666666666667</v>
      </c>
      <c r="J5066" s="90">
        <f t="shared" si="2453"/>
        <v>14.906666666666666</v>
      </c>
      <c r="K5066" s="114">
        <v>16</v>
      </c>
      <c r="L5066" s="115">
        <v>4.1666666666666664E-2</v>
      </c>
      <c r="M5066" s="11"/>
      <c r="N5066" s="90">
        <v>12.31</v>
      </c>
      <c r="O5066" s="90">
        <v>13.79</v>
      </c>
      <c r="P5066" s="90">
        <v>14.503139022656351</v>
      </c>
      <c r="Q5066" s="90"/>
      <c r="R5066" s="63">
        <f t="shared" si="2443"/>
        <v>15.983139022656347</v>
      </c>
      <c r="S5066" s="64">
        <f t="shared" si="2442"/>
        <v>-7.2580645161290204E-3</v>
      </c>
      <c r="T5066" s="65"/>
      <c r="U5066" s="65">
        <f t="shared" si="2459"/>
        <v>0.89267585206671507</v>
      </c>
      <c r="V5066" s="65">
        <f t="shared" si="2459"/>
        <v>0.95082864326527461</v>
      </c>
      <c r="W5066" s="65"/>
      <c r="X5066" s="61">
        <f t="shared" si="2454"/>
        <v>7.9025110782865615E-2</v>
      </c>
      <c r="Y5066" s="66">
        <f t="shared" si="2444"/>
        <v>4.3593130779392315E-2</v>
      </c>
      <c r="Z5066" s="61">
        <f t="shared" si="2445"/>
        <v>7.2679299592228339E-2</v>
      </c>
      <c r="AA5066" s="67">
        <f t="shared" si="2446"/>
        <v>13.896666666666665</v>
      </c>
      <c r="AB5066" s="68">
        <f t="shared" si="2447"/>
        <v>9.9918765231518977E-2</v>
      </c>
      <c r="AC5066" s="69">
        <f t="shared" si="2448"/>
        <v>0.12889249932304339</v>
      </c>
      <c r="AD5066" s="70">
        <f>_xlfn.PERCENTILE.EXC(AC5066:$AC$5675,0.5)</f>
        <v>6.634276650176521E-2</v>
      </c>
      <c r="AE5066" s="70">
        <f>_xlfn.PERCENTILE.EXC($AC5066:AC$5675,0.35)</f>
        <v>4.1425644901772522E-2</v>
      </c>
      <c r="AF5066" s="71">
        <f t="shared" si="2439"/>
        <v>3.0223574325936593E-2</v>
      </c>
      <c r="AG5066" s="70">
        <f t="shared" si="2440"/>
        <v>-0.12952360039199057</v>
      </c>
      <c r="AH5066" s="70">
        <f t="shared" si="2441"/>
        <v>-0.14825637369425262</v>
      </c>
      <c r="AI5066" s="61" t="str">
        <f t="shared" si="2457"/>
        <v>Short VOL</v>
      </c>
      <c r="AJ5066" s="68" t="str">
        <f t="shared" si="2458"/>
        <v>Short VOL</v>
      </c>
      <c r="AK5066" s="72"/>
      <c r="AL5066" s="73"/>
      <c r="AM5066" s="72"/>
      <c r="AN5066" s="73"/>
      <c r="AO5066" s="74"/>
      <c r="AP5066" s="20"/>
      <c r="AQ5066" s="74"/>
      <c r="AR5066" s="20"/>
      <c r="AS5066" s="74"/>
      <c r="AT5066" s="20"/>
      <c r="AU5066" s="74" t="str">
        <f t="shared" si="2449"/>
        <v>00631L</v>
      </c>
      <c r="AV5066" s="20">
        <f t="shared" si="2455"/>
        <v>1</v>
      </c>
      <c r="AW5066" s="74" t="str">
        <f t="shared" si="2450"/>
        <v>00631L</v>
      </c>
      <c r="AX5066" s="20">
        <f t="shared" si="2451"/>
        <v>1</v>
      </c>
      <c r="AY5066" s="20">
        <f t="shared" si="2456"/>
        <v>1</v>
      </c>
      <c r="AZ5066" s="116">
        <v>38957</v>
      </c>
      <c r="BA5066" s="116"/>
      <c r="BB5066" s="20"/>
      <c r="BC5066" s="20"/>
      <c r="BD5066" s="76"/>
      <c r="BE5066" s="77"/>
      <c r="BF5066" s="77"/>
    </row>
    <row r="5067" spans="1:58" s="23" customFormat="1" ht="15.75" customHeight="1" x14ac:dyDescent="0.4">
      <c r="A5067" s="116">
        <v>38953</v>
      </c>
      <c r="B5067" s="112">
        <v>13.86</v>
      </c>
      <c r="C5067" s="112">
        <v>14.83</v>
      </c>
      <c r="D5067" s="112">
        <v>15.53</v>
      </c>
      <c r="E5067" s="112">
        <v>15.951000000000001</v>
      </c>
      <c r="F5067" s="112">
        <v>16.242999999999999</v>
      </c>
      <c r="G5067" s="112">
        <v>16.579999999999998</v>
      </c>
      <c r="H5067" s="113">
        <v>16.645</v>
      </c>
      <c r="I5067" s="90">
        <f t="shared" si="2452"/>
        <v>14.142916666666666</v>
      </c>
      <c r="J5067" s="90">
        <f t="shared" si="2453"/>
        <v>15.034166666666666</v>
      </c>
      <c r="K5067" s="114">
        <v>17</v>
      </c>
      <c r="L5067" s="115">
        <v>4.1666666666666664E-2</v>
      </c>
      <c r="M5067" s="11"/>
      <c r="N5067" s="90">
        <v>12.4</v>
      </c>
      <c r="O5067" s="90">
        <v>13.91</v>
      </c>
      <c r="P5067" s="90">
        <v>14.674427136787632</v>
      </c>
      <c r="Q5067" s="90"/>
      <c r="R5067" s="63">
        <f t="shared" si="2443"/>
        <v>16.184427136787633</v>
      </c>
      <c r="S5067" s="64">
        <f t="shared" si="2442"/>
        <v>0</v>
      </c>
      <c r="T5067" s="65"/>
      <c r="U5067" s="65">
        <f t="shared" si="2459"/>
        <v>0.89144500359453627</v>
      </c>
      <c r="V5067" s="65">
        <f t="shared" si="2459"/>
        <v>0.94790753126769267</v>
      </c>
      <c r="W5067" s="65"/>
      <c r="X5067" s="61">
        <f t="shared" si="2454"/>
        <v>6.998556998557004E-2</v>
      </c>
      <c r="Y5067" s="66">
        <f t="shared" si="2444"/>
        <v>4.3508243997241493E-2</v>
      </c>
      <c r="Z5067" s="61">
        <f t="shared" si="2445"/>
        <v>6.3017411542880666E-2</v>
      </c>
      <c r="AA5067" s="67">
        <f t="shared" si="2446"/>
        <v>14.142916666666666</v>
      </c>
      <c r="AB5067" s="68">
        <f t="shared" si="2447"/>
        <v>0.11774193548387089</v>
      </c>
      <c r="AC5067" s="69">
        <f t="shared" si="2448"/>
        <v>0.14055779569892468</v>
      </c>
      <c r="AD5067" s="70">
        <f>_xlfn.PERCENTILE.EXC(AC5067:$AC$5675,0.5)</f>
        <v>6.6264020707506532E-2</v>
      </c>
      <c r="AE5067" s="70">
        <f>_xlfn.PERCENTILE.EXC($AC5067:AC$5675,0.35)</f>
        <v>4.1293447607678314E-2</v>
      </c>
      <c r="AF5067" s="71">
        <f t="shared" si="2439"/>
        <v>3.0138039749502289E-2</v>
      </c>
      <c r="AG5067" s="70">
        <f t="shared" si="2440"/>
        <v>-0.12959955097508252</v>
      </c>
      <c r="AH5067" s="70">
        <f t="shared" si="2441"/>
        <v>-0.14830369662071691</v>
      </c>
      <c r="AI5067" s="61" t="str">
        <f t="shared" si="2457"/>
        <v>Short VOL</v>
      </c>
      <c r="AJ5067" s="68" t="str">
        <f t="shared" si="2458"/>
        <v>Short VOL</v>
      </c>
      <c r="AK5067" s="72"/>
      <c r="AL5067" s="73"/>
      <c r="AM5067" s="72"/>
      <c r="AN5067" s="73"/>
      <c r="AO5067" s="74"/>
      <c r="AP5067" s="20"/>
      <c r="AQ5067" s="74"/>
      <c r="AR5067" s="20"/>
      <c r="AS5067" s="74"/>
      <c r="AT5067" s="20"/>
      <c r="AU5067" s="74" t="str">
        <f t="shared" si="2449"/>
        <v>00631L</v>
      </c>
      <c r="AV5067" s="20">
        <f t="shared" si="2455"/>
        <v>1</v>
      </c>
      <c r="AW5067" s="74" t="str">
        <f t="shared" si="2450"/>
        <v>00631L</v>
      </c>
      <c r="AX5067" s="20">
        <f t="shared" si="2451"/>
        <v>1</v>
      </c>
      <c r="AY5067" s="20">
        <f t="shared" si="2456"/>
        <v>1</v>
      </c>
      <c r="AZ5067" s="116">
        <v>38954</v>
      </c>
      <c r="BA5067" s="116"/>
      <c r="BB5067" s="20"/>
      <c r="BC5067" s="20"/>
      <c r="BD5067" s="76"/>
      <c r="BE5067" s="77"/>
      <c r="BF5067" s="77"/>
    </row>
    <row r="5068" spans="1:58" s="23" customFormat="1" ht="15.75" customHeight="1" x14ac:dyDescent="0.4">
      <c r="A5068" s="116">
        <v>38952</v>
      </c>
      <c r="B5068" s="112">
        <v>13.93</v>
      </c>
      <c r="C5068" s="112">
        <v>15.18</v>
      </c>
      <c r="D5068" s="112">
        <v>15.65</v>
      </c>
      <c r="E5068" s="112">
        <v>16.071000000000002</v>
      </c>
      <c r="F5068" s="112">
        <v>16.363</v>
      </c>
      <c r="G5068" s="112">
        <v>16.7</v>
      </c>
      <c r="H5068" s="113">
        <v>16.75</v>
      </c>
      <c r="I5068" s="90">
        <f t="shared" si="2452"/>
        <v>14.2425</v>
      </c>
      <c r="J5068" s="90">
        <f t="shared" si="2453"/>
        <v>15.297499999999999</v>
      </c>
      <c r="K5068" s="114">
        <v>18</v>
      </c>
      <c r="L5068" s="115">
        <v>4.1666666666666664E-2</v>
      </c>
      <c r="M5068" s="11"/>
      <c r="N5068" s="90">
        <v>12.4</v>
      </c>
      <c r="O5068" s="90">
        <v>13.88</v>
      </c>
      <c r="P5068" s="90">
        <v>14.660002195930083</v>
      </c>
      <c r="Q5068" s="90"/>
      <c r="R5068" s="63">
        <f t="shared" si="2443"/>
        <v>16.140002195930087</v>
      </c>
      <c r="S5068" s="64">
        <f t="shared" si="2442"/>
        <v>1.7227235438884402E-2</v>
      </c>
      <c r="T5068" s="65"/>
      <c r="U5068" s="65">
        <f t="shared" si="2459"/>
        <v>0.89337175792507206</v>
      </c>
      <c r="V5068" s="65">
        <f t="shared" si="2459"/>
        <v>0.94679385545067474</v>
      </c>
      <c r="W5068" s="65"/>
      <c r="X5068" s="61">
        <f t="shared" si="2454"/>
        <v>8.9734386216798273E-2</v>
      </c>
      <c r="Y5068" s="66">
        <f t="shared" si="2444"/>
        <v>4.2250015555970286E-2</v>
      </c>
      <c r="Z5068" s="61">
        <f t="shared" si="2445"/>
        <v>7.4074074074074056E-2</v>
      </c>
      <c r="AA5068" s="67">
        <f t="shared" si="2446"/>
        <v>14.2425</v>
      </c>
      <c r="AB5068" s="68">
        <f t="shared" si="2447"/>
        <v>0.12338709677419349</v>
      </c>
      <c r="AC5068" s="69">
        <f t="shared" si="2448"/>
        <v>0.1485887096774193</v>
      </c>
      <c r="AD5068" s="70">
        <f>_xlfn.PERCENTILE.EXC(AC5068:$AC$5675,0.5)</f>
        <v>6.6254373222951579E-2</v>
      </c>
      <c r="AE5068" s="70">
        <f>_xlfn.PERCENTILE.EXC($AC5068:AC$5675,0.35)</f>
        <v>4.11612503135841E-2</v>
      </c>
      <c r="AF5068" s="71">
        <f t="shared" si="2439"/>
        <v>3.0074077551036377E-2</v>
      </c>
      <c r="AG5068" s="70">
        <f t="shared" si="2440"/>
        <v>-0.12967550155817451</v>
      </c>
      <c r="AH5068" s="70">
        <f t="shared" si="2441"/>
        <v>-0.14835101954718119</v>
      </c>
      <c r="AI5068" s="61" t="str">
        <f t="shared" si="2457"/>
        <v>Short VOL</v>
      </c>
      <c r="AJ5068" s="68" t="str">
        <f t="shared" si="2458"/>
        <v>Short VOL</v>
      </c>
      <c r="AK5068" s="72"/>
      <c r="AL5068" s="73"/>
      <c r="AM5068" s="72"/>
      <c r="AN5068" s="73"/>
      <c r="AO5068" s="74"/>
      <c r="AP5068" s="20"/>
      <c r="AQ5068" s="74"/>
      <c r="AR5068" s="20"/>
      <c r="AS5068" s="74"/>
      <c r="AT5068" s="20"/>
      <c r="AU5068" s="74" t="str">
        <f t="shared" si="2449"/>
        <v>00631L</v>
      </c>
      <c r="AV5068" s="20">
        <f t="shared" si="2455"/>
        <v>1</v>
      </c>
      <c r="AW5068" s="74" t="str">
        <f t="shared" si="2450"/>
        <v>00631L</v>
      </c>
      <c r="AX5068" s="20">
        <f t="shared" si="2451"/>
        <v>1</v>
      </c>
      <c r="AY5068" s="20">
        <f t="shared" si="2456"/>
        <v>1</v>
      </c>
      <c r="AZ5068" s="116">
        <v>38953</v>
      </c>
      <c r="BA5068" s="116"/>
      <c r="BB5068" s="20"/>
      <c r="BC5068" s="20"/>
      <c r="BD5068" s="76"/>
      <c r="BE5068" s="77"/>
      <c r="BF5068" s="77"/>
    </row>
    <row r="5069" spans="1:58" s="23" customFormat="1" ht="15.75" customHeight="1" x14ac:dyDescent="0.4">
      <c r="A5069" s="116">
        <v>38951</v>
      </c>
      <c r="B5069" s="112">
        <v>13.6</v>
      </c>
      <c r="C5069" s="112">
        <v>15.17</v>
      </c>
      <c r="D5069" s="112">
        <v>15.59</v>
      </c>
      <c r="E5069" s="112">
        <v>15.954000000000001</v>
      </c>
      <c r="F5069" s="112">
        <v>16.207000000000001</v>
      </c>
      <c r="G5069" s="112">
        <v>16.5</v>
      </c>
      <c r="H5069" s="113">
        <v>16.576000000000001</v>
      </c>
      <c r="I5069" s="90">
        <f t="shared" si="2452"/>
        <v>13.927083333333332</v>
      </c>
      <c r="J5069" s="90">
        <f t="shared" si="2453"/>
        <v>15.2575</v>
      </c>
      <c r="K5069" s="114">
        <v>19</v>
      </c>
      <c r="L5069" s="115">
        <v>4.1666666666666664E-2</v>
      </c>
      <c r="M5069" s="11"/>
      <c r="N5069" s="90">
        <v>12.19</v>
      </c>
      <c r="O5069" s="90">
        <v>13.67</v>
      </c>
      <c r="P5069" s="90">
        <v>14.517612814014786</v>
      </c>
      <c r="Q5069" s="90"/>
      <c r="R5069" s="63">
        <f t="shared" si="2443"/>
        <v>15.997612814014785</v>
      </c>
      <c r="S5069" s="64">
        <f t="shared" si="2442"/>
        <v>-2.4549918166940372E-3</v>
      </c>
      <c r="T5069" s="65"/>
      <c r="U5069" s="65">
        <f t="shared" si="2459"/>
        <v>0.89173372348207747</v>
      </c>
      <c r="V5069" s="65">
        <f t="shared" si="2459"/>
        <v>0.94161486293417807</v>
      </c>
      <c r="W5069" s="65"/>
      <c r="X5069" s="61">
        <f t="shared" si="2454"/>
        <v>0.11544117647058826</v>
      </c>
      <c r="Y5069" s="66">
        <f t="shared" si="2444"/>
        <v>3.8987087877648229E-2</v>
      </c>
      <c r="Z5069" s="61">
        <f t="shared" si="2445"/>
        <v>9.5527299925205797E-2</v>
      </c>
      <c r="AA5069" s="67">
        <f t="shared" si="2446"/>
        <v>13.927083333333332</v>
      </c>
      <c r="AB5069" s="68">
        <f t="shared" si="2447"/>
        <v>0.11566858080393767</v>
      </c>
      <c r="AC5069" s="69">
        <f t="shared" si="2448"/>
        <v>0.14250068362045387</v>
      </c>
      <c r="AD5069" s="70">
        <f>_xlfn.PERCENTILE.EXC(AC5069:$AC$5675,0.5)</f>
        <v>6.624472573839664E-2</v>
      </c>
      <c r="AE5069" s="70">
        <f>_xlfn.PERCENTILE.EXC($AC5069:AC$5675,0.35)</f>
        <v>4.1059310740852818E-2</v>
      </c>
      <c r="AF5069" s="71">
        <f t="shared" si="2439"/>
        <v>3.001011535257047E-2</v>
      </c>
      <c r="AG5069" s="70">
        <f t="shared" si="2440"/>
        <v>-0.12975145214126646</v>
      </c>
      <c r="AH5069" s="70">
        <f t="shared" si="2441"/>
        <v>-0.14839834247364544</v>
      </c>
      <c r="AI5069" s="61" t="str">
        <f t="shared" si="2457"/>
        <v>Short VOL</v>
      </c>
      <c r="AJ5069" s="68" t="str">
        <f t="shared" si="2458"/>
        <v>Short VOL</v>
      </c>
      <c r="AK5069" s="72"/>
      <c r="AL5069" s="73"/>
      <c r="AM5069" s="72"/>
      <c r="AN5069" s="73"/>
      <c r="AO5069" s="74"/>
      <c r="AP5069" s="20"/>
      <c r="AQ5069" s="74"/>
      <c r="AR5069" s="20"/>
      <c r="AS5069" s="74"/>
      <c r="AT5069" s="20"/>
      <c r="AU5069" s="74" t="str">
        <f t="shared" si="2449"/>
        <v>00631L</v>
      </c>
      <c r="AV5069" s="20">
        <f t="shared" si="2455"/>
        <v>1</v>
      </c>
      <c r="AW5069" s="74" t="str">
        <f t="shared" si="2450"/>
        <v>00631L</v>
      </c>
      <c r="AX5069" s="20">
        <f t="shared" si="2451"/>
        <v>1</v>
      </c>
      <c r="AY5069" s="20">
        <f t="shared" si="2456"/>
        <v>1</v>
      </c>
      <c r="AZ5069" s="116">
        <v>38952</v>
      </c>
      <c r="BA5069" s="116"/>
      <c r="BB5069" s="20"/>
      <c r="BC5069" s="20"/>
      <c r="BD5069" s="76"/>
      <c r="BE5069" s="77"/>
      <c r="BF5069" s="77"/>
    </row>
    <row r="5070" spans="1:58" s="23" customFormat="1" ht="15.75" customHeight="1" x14ac:dyDescent="0.4">
      <c r="A5070" s="116">
        <v>38950</v>
      </c>
      <c r="B5070" s="112">
        <v>13.69</v>
      </c>
      <c r="C5070" s="112">
        <v>15.46</v>
      </c>
      <c r="D5070" s="112">
        <v>15.73</v>
      </c>
      <c r="E5070" s="112">
        <v>16.041</v>
      </c>
      <c r="F5070" s="112">
        <v>16.257999999999999</v>
      </c>
      <c r="G5070" s="112">
        <v>16.510000000000002</v>
      </c>
      <c r="H5070" s="113">
        <v>16.602</v>
      </c>
      <c r="I5070" s="90">
        <f t="shared" si="2452"/>
        <v>13.984999999999999</v>
      </c>
      <c r="J5070" s="90">
        <f t="shared" si="2453"/>
        <v>15.505000000000001</v>
      </c>
      <c r="K5070" s="114">
        <v>20</v>
      </c>
      <c r="L5070" s="115">
        <v>4.1666666666666664E-2</v>
      </c>
      <c r="M5070" s="11"/>
      <c r="N5070" s="90">
        <v>12.22</v>
      </c>
      <c r="O5070" s="90">
        <v>13.66</v>
      </c>
      <c r="P5070" s="90">
        <v>14.542918054261184</v>
      </c>
      <c r="Q5070" s="90"/>
      <c r="R5070" s="63">
        <f t="shared" si="2443"/>
        <v>15.982918054261182</v>
      </c>
      <c r="S5070" s="64">
        <f t="shared" si="2442"/>
        <v>4.9828178694158079E-2</v>
      </c>
      <c r="T5070" s="65"/>
      <c r="U5070" s="65">
        <f t="shared" si="2459"/>
        <v>0.89458272327964861</v>
      </c>
      <c r="V5070" s="65">
        <f t="shared" si="2459"/>
        <v>0.93928879672106225</v>
      </c>
      <c r="W5070" s="65"/>
      <c r="X5070" s="61">
        <f t="shared" si="2454"/>
        <v>0.12929145361577804</v>
      </c>
      <c r="Y5070" s="66">
        <f t="shared" si="2444"/>
        <v>3.4972881989900874E-2</v>
      </c>
      <c r="Z5070" s="61">
        <f t="shared" si="2445"/>
        <v>0.10868787987129076</v>
      </c>
      <c r="AA5070" s="67">
        <f t="shared" si="2446"/>
        <v>13.984999999999999</v>
      </c>
      <c r="AB5070" s="68">
        <f t="shared" si="2447"/>
        <v>0.12029459901800317</v>
      </c>
      <c r="AC5070" s="69">
        <f t="shared" si="2448"/>
        <v>0.14443535188216028</v>
      </c>
      <c r="AD5070" s="70">
        <f>_xlfn.PERCENTILE.EXC(AC5070:$AC$5675,0.5)</f>
        <v>6.6123475725967162E-2</v>
      </c>
      <c r="AE5070" s="70">
        <f>_xlfn.PERCENTILE.EXC($AC5070:AC$5675,0.35)</f>
        <v>4.0980064459143727E-2</v>
      </c>
      <c r="AF5070" s="71">
        <f t="shared" ref="AF5070:AF5133" si="2460">_xlfn.PERCENTILE.EXC($AC5070:$AC6070,0.28)</f>
        <v>2.9938058404614106E-2</v>
      </c>
      <c r="AG5070" s="70">
        <f t="shared" ref="AG5070:AG5133" si="2461">_xlfn.PERCENTILE.EXC($AC5070:$AC6070,0.01)</f>
        <v>-0.12982740272435841</v>
      </c>
      <c r="AH5070" s="70">
        <f t="shared" ref="AH5070:AH5133" si="2462">_xlfn.PERCENTILE.EXC($AC5070:$AC6070,0.005)</f>
        <v>-0.14844566540010973</v>
      </c>
      <c r="AI5070" s="61" t="str">
        <f t="shared" si="2457"/>
        <v>Short VOL</v>
      </c>
      <c r="AJ5070" s="68" t="str">
        <f t="shared" si="2458"/>
        <v>Short VOL</v>
      </c>
      <c r="AK5070" s="72"/>
      <c r="AL5070" s="73"/>
      <c r="AM5070" s="72"/>
      <c r="AN5070" s="73"/>
      <c r="AO5070" s="74"/>
      <c r="AP5070" s="20"/>
      <c r="AQ5070" s="74"/>
      <c r="AR5070" s="20"/>
      <c r="AS5070" s="74"/>
      <c r="AT5070" s="20"/>
      <c r="AU5070" s="74" t="str">
        <f t="shared" si="2449"/>
        <v>00631L</v>
      </c>
      <c r="AV5070" s="20">
        <f t="shared" si="2455"/>
        <v>1</v>
      </c>
      <c r="AW5070" s="74" t="str">
        <f t="shared" si="2450"/>
        <v>00631L</v>
      </c>
      <c r="AX5070" s="20">
        <f t="shared" si="2451"/>
        <v>1</v>
      </c>
      <c r="AY5070" s="20">
        <f t="shared" si="2456"/>
        <v>1</v>
      </c>
      <c r="AZ5070" s="116">
        <v>38951</v>
      </c>
      <c r="BA5070" s="116"/>
      <c r="BB5070" s="20"/>
      <c r="BC5070" s="20"/>
      <c r="BD5070" s="76"/>
      <c r="BE5070" s="77"/>
      <c r="BF5070" s="77"/>
    </row>
    <row r="5071" spans="1:58" s="23" customFormat="1" ht="15.75" customHeight="1" x14ac:dyDescent="0.4">
      <c r="A5071" s="116">
        <v>38947</v>
      </c>
      <c r="B5071" s="112">
        <v>13.85</v>
      </c>
      <c r="C5071" s="112">
        <v>14.872999999999999</v>
      </c>
      <c r="D5071" s="112">
        <v>15.83</v>
      </c>
      <c r="E5071" s="112">
        <v>16.109000000000002</v>
      </c>
      <c r="F5071" s="112">
        <v>16.303999999999998</v>
      </c>
      <c r="G5071" s="112">
        <v>16.53</v>
      </c>
      <c r="H5071" s="113">
        <v>16.603000000000002</v>
      </c>
      <c r="I5071" s="90">
        <f t="shared" si="2452"/>
        <v>13.977874999999999</v>
      </c>
      <c r="J5071" s="90">
        <f t="shared" si="2453"/>
        <v>14.992625</v>
      </c>
      <c r="K5071" s="114">
        <v>21</v>
      </c>
      <c r="L5071" s="115">
        <v>4.1666666666666664E-2</v>
      </c>
      <c r="M5071" s="11"/>
      <c r="N5071" s="90">
        <v>11.64</v>
      </c>
      <c r="O5071" s="90">
        <v>13.16</v>
      </c>
      <c r="P5071" s="90">
        <v>14.28842398062895</v>
      </c>
      <c r="Q5071" s="90"/>
      <c r="R5071" s="63">
        <f t="shared" si="2443"/>
        <v>15.808423980628952</v>
      </c>
      <c r="S5071" s="64">
        <f t="shared" si="2442"/>
        <v>-4.9019607843137226E-2</v>
      </c>
      <c r="T5071" s="65"/>
      <c r="U5071" s="65">
        <f t="shared" si="2459"/>
        <v>0.88449848024316113</v>
      </c>
      <c r="V5071" s="65">
        <f t="shared" si="2459"/>
        <v>0.92102530116976</v>
      </c>
      <c r="W5071" s="65"/>
      <c r="X5071" s="61">
        <f t="shared" si="2454"/>
        <v>7.3862815884476518E-2</v>
      </c>
      <c r="Y5071" s="66">
        <f t="shared" si="2444"/>
        <v>3.0666087280402241E-2</v>
      </c>
      <c r="Z5071" s="61">
        <f t="shared" si="2445"/>
        <v>7.2596871842107696E-2</v>
      </c>
      <c r="AA5071" s="67">
        <f t="shared" si="2446"/>
        <v>13.977875000000001</v>
      </c>
      <c r="AB5071" s="68">
        <f t="shared" si="2447"/>
        <v>0.18986254295532637</v>
      </c>
      <c r="AC5071" s="69">
        <f t="shared" si="2448"/>
        <v>0.20084836769759451</v>
      </c>
      <c r="AD5071" s="70">
        <f>_xlfn.PERCENTILE.EXC(AC5071:$AC$5675,0.5)</f>
        <v>6.6002225713537685E-2</v>
      </c>
      <c r="AE5071" s="70">
        <f>_xlfn.PERCENTILE.EXC($AC5071:AC$5675,0.35)</f>
        <v>4.0900818177434635E-2</v>
      </c>
      <c r="AF5071" s="71">
        <f t="shared" si="2460"/>
        <v>2.9817432959714986E-2</v>
      </c>
      <c r="AG5071" s="70">
        <f t="shared" si="2461"/>
        <v>-0.1299033533074504</v>
      </c>
      <c r="AH5071" s="70">
        <f t="shared" si="2462"/>
        <v>-0.14849298832657398</v>
      </c>
      <c r="AI5071" s="61" t="str">
        <f t="shared" si="2457"/>
        <v>Short VOL</v>
      </c>
      <c r="AJ5071" s="68" t="str">
        <f t="shared" si="2458"/>
        <v>Short VOL</v>
      </c>
      <c r="AK5071" s="72"/>
      <c r="AL5071" s="73"/>
      <c r="AM5071" s="72"/>
      <c r="AN5071" s="73"/>
      <c r="AO5071" s="74"/>
      <c r="AP5071" s="20"/>
      <c r="AQ5071" s="74"/>
      <c r="AR5071" s="20"/>
      <c r="AS5071" s="74"/>
      <c r="AT5071" s="20"/>
      <c r="AU5071" s="74" t="str">
        <f t="shared" si="2449"/>
        <v>00631L</v>
      </c>
      <c r="AV5071" s="20">
        <f t="shared" si="2455"/>
        <v>1</v>
      </c>
      <c r="AW5071" s="74" t="str">
        <f t="shared" si="2450"/>
        <v>00631L</v>
      </c>
      <c r="AX5071" s="20">
        <f t="shared" si="2451"/>
        <v>1</v>
      </c>
      <c r="AY5071" s="20">
        <f t="shared" si="2456"/>
        <v>1</v>
      </c>
      <c r="AZ5071" s="116">
        <v>38950</v>
      </c>
      <c r="BA5071" s="116"/>
      <c r="BB5071" s="20"/>
      <c r="BC5071" s="20"/>
      <c r="BD5071" s="76"/>
      <c r="BE5071" s="77"/>
      <c r="BF5071" s="77"/>
    </row>
    <row r="5072" spans="1:58" s="23" customFormat="1" ht="15.75" customHeight="1" x14ac:dyDescent="0.4">
      <c r="A5072" s="116">
        <v>38946</v>
      </c>
      <c r="B5072" s="112">
        <v>14.08</v>
      </c>
      <c r="C5072" s="112">
        <v>14.912000000000001</v>
      </c>
      <c r="D5072" s="112">
        <v>15.7</v>
      </c>
      <c r="E5072" s="112">
        <v>16.036000000000001</v>
      </c>
      <c r="F5072" s="112">
        <v>16.268999999999998</v>
      </c>
      <c r="G5072" s="112">
        <v>16.54</v>
      </c>
      <c r="H5072" s="113">
        <v>16.597000000000001</v>
      </c>
      <c r="I5072" s="90">
        <f t="shared" si="2452"/>
        <v>14.149333333333333</v>
      </c>
      <c r="J5072" s="90">
        <f t="shared" si="2453"/>
        <v>14.977666666666668</v>
      </c>
      <c r="K5072" s="114">
        <v>22</v>
      </c>
      <c r="L5072" s="115">
        <v>4.1666666666666664E-2</v>
      </c>
      <c r="M5072" s="11"/>
      <c r="N5072" s="90">
        <v>12.24</v>
      </c>
      <c r="O5072" s="90">
        <v>13.6</v>
      </c>
      <c r="P5072" s="90">
        <v>14.588531366046078</v>
      </c>
      <c r="Q5072" s="90"/>
      <c r="R5072" s="63">
        <f t="shared" si="2443"/>
        <v>15.948531366046078</v>
      </c>
      <c r="S5072" s="64">
        <f t="shared" si="2442"/>
        <v>-1.3698630136986295E-2</v>
      </c>
      <c r="T5072" s="65"/>
      <c r="U5072" s="65">
        <f t="shared" si="2459"/>
        <v>0.9</v>
      </c>
      <c r="V5072" s="65">
        <f t="shared" si="2459"/>
        <v>0.93223914448668732</v>
      </c>
      <c r="W5072" s="65"/>
      <c r="X5072" s="61">
        <f t="shared" si="2454"/>
        <v>5.9090909090909145E-2</v>
      </c>
      <c r="Y5072" s="66">
        <f t="shared" si="2444"/>
        <v>3.4983786480419048E-2</v>
      </c>
      <c r="Z5072" s="61">
        <f t="shared" si="2445"/>
        <v>5.8542216358839161E-2</v>
      </c>
      <c r="AA5072" s="67">
        <f t="shared" si="2446"/>
        <v>14.149333333333333</v>
      </c>
      <c r="AB5072" s="68">
        <f t="shared" si="2447"/>
        <v>0.15032679738562091</v>
      </c>
      <c r="AC5072" s="69">
        <f t="shared" si="2448"/>
        <v>0.15599128540305005</v>
      </c>
      <c r="AD5072" s="70">
        <f>_xlfn.PERCENTILE.EXC(AC5072:$AC$5675,0.5)</f>
        <v>6.5929960071330312E-2</v>
      </c>
      <c r="AE5072" s="70">
        <f>_xlfn.PERCENTILE.EXC($AC5072:AC$5675,0.35)</f>
        <v>4.0840890051548173E-2</v>
      </c>
      <c r="AF5072" s="71">
        <f t="shared" si="2460"/>
        <v>2.9696807514815866E-2</v>
      </c>
      <c r="AG5072" s="70">
        <f t="shared" si="2461"/>
        <v>-0.12997930389054235</v>
      </c>
      <c r="AH5072" s="70">
        <f t="shared" si="2462"/>
        <v>-0.14854031125303827</v>
      </c>
      <c r="AI5072" s="61" t="str">
        <f t="shared" si="2457"/>
        <v>Short VOL</v>
      </c>
      <c r="AJ5072" s="68" t="str">
        <f t="shared" si="2458"/>
        <v>Short VOL</v>
      </c>
      <c r="AK5072" s="72"/>
      <c r="AL5072" s="73"/>
      <c r="AM5072" s="72"/>
      <c r="AN5072" s="73"/>
      <c r="AO5072" s="74"/>
      <c r="AP5072" s="20"/>
      <c r="AQ5072" s="74"/>
      <c r="AR5072" s="20"/>
      <c r="AS5072" s="74"/>
      <c r="AT5072" s="20"/>
      <c r="AU5072" s="74" t="str">
        <f t="shared" si="2449"/>
        <v>00631L</v>
      </c>
      <c r="AV5072" s="20">
        <f t="shared" si="2455"/>
        <v>1</v>
      </c>
      <c r="AW5072" s="74" t="str">
        <f t="shared" si="2450"/>
        <v>00631L</v>
      </c>
      <c r="AX5072" s="20">
        <f t="shared" si="2451"/>
        <v>1</v>
      </c>
      <c r="AY5072" s="20">
        <f t="shared" si="2456"/>
        <v>1</v>
      </c>
      <c r="AZ5072" s="116">
        <v>38947</v>
      </c>
      <c r="BA5072" s="116"/>
      <c r="BB5072" s="20"/>
      <c r="BC5072" s="20"/>
      <c r="BD5072" s="76"/>
      <c r="BE5072" s="77"/>
      <c r="BF5072" s="77"/>
    </row>
    <row r="5073" spans="1:58" s="23" customFormat="1" ht="15.75" customHeight="1" x14ac:dyDescent="0.4">
      <c r="A5073" s="116">
        <v>38945</v>
      </c>
      <c r="B5073" s="112">
        <v>14.19</v>
      </c>
      <c r="C5073" s="112">
        <v>14.917</v>
      </c>
      <c r="D5073" s="112">
        <v>15.61</v>
      </c>
      <c r="E5073" s="112">
        <v>15.837</v>
      </c>
      <c r="F5073" s="112">
        <v>15.994999999999999</v>
      </c>
      <c r="G5073" s="112">
        <v>16.18</v>
      </c>
      <c r="H5073" s="113">
        <v>16.298999999999999</v>
      </c>
      <c r="I5073" s="90">
        <f t="shared" si="2452"/>
        <v>14.220291666666666</v>
      </c>
      <c r="J5073" s="90">
        <f t="shared" si="2453"/>
        <v>14.945874999999999</v>
      </c>
      <c r="K5073" s="114">
        <v>23</v>
      </c>
      <c r="L5073" s="115">
        <v>4.1666666666666664E-2</v>
      </c>
      <c r="M5073" s="11"/>
      <c r="N5073" s="90">
        <v>12.41</v>
      </c>
      <c r="O5073" s="90">
        <v>14.05</v>
      </c>
      <c r="P5073" s="90">
        <v>14.817302592230746</v>
      </c>
      <c r="Q5073" s="90"/>
      <c r="R5073" s="63">
        <f t="shared" si="2443"/>
        <v>16.457302592230747</v>
      </c>
      <c r="S5073" s="64">
        <f t="shared" si="2442"/>
        <v>-7.5260804769001474E-2</v>
      </c>
      <c r="T5073" s="65"/>
      <c r="U5073" s="65">
        <f t="shared" si="2459"/>
        <v>0.88327402135231314</v>
      </c>
      <c r="V5073" s="65">
        <f t="shared" si="2459"/>
        <v>0.94821577088983322</v>
      </c>
      <c r="W5073" s="65"/>
      <c r="X5073" s="61">
        <f t="shared" si="2454"/>
        <v>5.1233262861169859E-2</v>
      </c>
      <c r="Y5073" s="66">
        <f t="shared" si="2444"/>
        <v>2.9172191702974033E-2</v>
      </c>
      <c r="Z5073" s="61">
        <f t="shared" si="2445"/>
        <v>5.1024504302830134E-2</v>
      </c>
      <c r="AA5073" s="67">
        <f t="shared" si="2446"/>
        <v>14.220291666666666</v>
      </c>
      <c r="AB5073" s="68">
        <f t="shared" si="2447"/>
        <v>0.14343271555197415</v>
      </c>
      <c r="AC5073" s="69">
        <f t="shared" si="2448"/>
        <v>0.14587362342197149</v>
      </c>
      <c r="AD5073" s="70">
        <f>_xlfn.PERCENTILE.EXC(AC5073:$AC$5675,0.5)</f>
        <v>6.5857694429122954E-2</v>
      </c>
      <c r="AE5073" s="70">
        <f>_xlfn.PERCENTILE.EXC($AC5073:AC$5675,0.35)</f>
        <v>4.0788689187990765E-2</v>
      </c>
      <c r="AF5073" s="71">
        <f t="shared" si="2460"/>
        <v>2.9576182069916745E-2</v>
      </c>
      <c r="AG5073" s="70">
        <f t="shared" si="2461"/>
        <v>-0.13005525447363431</v>
      </c>
      <c r="AH5073" s="70">
        <f t="shared" si="2462"/>
        <v>-0.14858763417950255</v>
      </c>
      <c r="AI5073" s="61" t="str">
        <f t="shared" si="2457"/>
        <v>Short VOL</v>
      </c>
      <c r="AJ5073" s="68" t="str">
        <f t="shared" si="2458"/>
        <v>Short VOL</v>
      </c>
      <c r="AK5073" s="72"/>
      <c r="AL5073" s="73"/>
      <c r="AM5073" s="72"/>
      <c r="AN5073" s="73"/>
      <c r="AO5073" s="74"/>
      <c r="AP5073" s="20"/>
      <c r="AQ5073" s="74"/>
      <c r="AR5073" s="20"/>
      <c r="AS5073" s="74"/>
      <c r="AT5073" s="20"/>
      <c r="AU5073" s="74" t="str">
        <f t="shared" si="2449"/>
        <v>00631L</v>
      </c>
      <c r="AV5073" s="20">
        <f t="shared" si="2455"/>
        <v>1</v>
      </c>
      <c r="AW5073" s="74" t="str">
        <f t="shared" si="2450"/>
        <v>00631L</v>
      </c>
      <c r="AX5073" s="20">
        <f t="shared" si="2451"/>
        <v>1</v>
      </c>
      <c r="AY5073" s="20">
        <f t="shared" si="2456"/>
        <v>1</v>
      </c>
      <c r="AZ5073" s="116">
        <v>38946</v>
      </c>
      <c r="BA5073" s="116"/>
      <c r="BB5073" s="20"/>
      <c r="BC5073" s="20"/>
      <c r="BD5073" s="76"/>
      <c r="BE5073" s="77"/>
      <c r="BF5073" s="77"/>
    </row>
    <row r="5074" spans="1:58" s="23" customFormat="1" ht="15.75" customHeight="1" x14ac:dyDescent="0.4">
      <c r="A5074" s="116">
        <v>38944</v>
      </c>
      <c r="B5074" s="112">
        <v>13.23</v>
      </c>
      <c r="C5074" s="112">
        <v>14.93</v>
      </c>
      <c r="D5074" s="112">
        <v>15.356</v>
      </c>
      <c r="E5074" s="112">
        <v>15.77</v>
      </c>
      <c r="F5074" s="112">
        <v>15.965</v>
      </c>
      <c r="G5074" s="112">
        <v>16.100999999999999</v>
      </c>
      <c r="H5074" s="113">
        <v>16.260000000000002</v>
      </c>
      <c r="I5074" s="90">
        <f t="shared" si="2452"/>
        <v>14.93</v>
      </c>
      <c r="J5074" s="90">
        <f t="shared" si="2453"/>
        <v>15.356</v>
      </c>
      <c r="K5074" s="114">
        <v>0</v>
      </c>
      <c r="L5074" s="115">
        <v>0.05</v>
      </c>
      <c r="M5074" s="11"/>
      <c r="N5074" s="90">
        <v>13.42</v>
      </c>
      <c r="O5074" s="90">
        <v>14.82</v>
      </c>
      <c r="P5074" s="90">
        <v>15.505014161580915</v>
      </c>
      <c r="Q5074" s="90"/>
      <c r="R5074" s="63">
        <f t="shared" si="2443"/>
        <v>16.905014161580915</v>
      </c>
      <c r="S5074" s="64">
        <f t="shared" ref="S5074:S5137" si="2463">(N5074-N5075)/N5075</f>
        <v>-5.8906030855539963E-2</v>
      </c>
      <c r="T5074" s="65"/>
      <c r="U5074" s="65">
        <f t="shared" si="2459"/>
        <v>0.90553306342780027</v>
      </c>
      <c r="V5074" s="65">
        <f t="shared" si="2459"/>
        <v>0.9558198299954942</v>
      </c>
      <c r="W5074" s="65"/>
      <c r="X5074" s="61">
        <f t="shared" si="2454"/>
        <v>0.12849584278155701</v>
      </c>
      <c r="Y5074" s="66">
        <f t="shared" si="2444"/>
        <v>3.107165504121763E-2</v>
      </c>
      <c r="Z5074" s="61">
        <f t="shared" si="2445"/>
        <v>2.8533154722036179E-2</v>
      </c>
      <c r="AA5074" s="67">
        <f t="shared" si="2446"/>
        <v>14.93</v>
      </c>
      <c r="AB5074" s="68">
        <f t="shared" si="2447"/>
        <v>-1.4157973174366579E-2</v>
      </c>
      <c r="AC5074" s="69">
        <f t="shared" si="2448"/>
        <v>0.11251862891207152</v>
      </c>
      <c r="AD5074" s="70">
        <f>_xlfn.PERCENTILE.EXC(AC5074:$AC$5675,0.5)</f>
        <v>6.5774035499080313E-2</v>
      </c>
      <c r="AE5074" s="70">
        <f>_xlfn.PERCENTILE.EXC($AC5074:AC$5675,0.35)</f>
        <v>4.0736488324433356E-2</v>
      </c>
      <c r="AF5074" s="71">
        <f t="shared" si="2460"/>
        <v>2.951004790089054E-2</v>
      </c>
      <c r="AG5074" s="70">
        <f t="shared" si="2461"/>
        <v>-0.13013120505672629</v>
      </c>
      <c r="AH5074" s="70">
        <f t="shared" si="2462"/>
        <v>-0.1486349571059668</v>
      </c>
      <c r="AI5074" s="61" t="str">
        <f t="shared" si="2457"/>
        <v>Short VOL</v>
      </c>
      <c r="AJ5074" s="68" t="str">
        <f t="shared" si="2458"/>
        <v>Short VOL</v>
      </c>
      <c r="AK5074" s="72"/>
      <c r="AL5074" s="73"/>
      <c r="AM5074" s="72"/>
      <c r="AN5074" s="73"/>
      <c r="AO5074" s="74"/>
      <c r="AP5074" s="20"/>
      <c r="AQ5074" s="74"/>
      <c r="AR5074" s="20"/>
      <c r="AS5074" s="74"/>
      <c r="AT5074" s="20"/>
      <c r="AU5074" s="74" t="str">
        <f t="shared" si="2449"/>
        <v>00631L</v>
      </c>
      <c r="AV5074" s="20">
        <f t="shared" si="2455"/>
        <v>1</v>
      </c>
      <c r="AW5074" s="74" t="str">
        <f t="shared" si="2450"/>
        <v>00631L</v>
      </c>
      <c r="AX5074" s="20">
        <f t="shared" si="2451"/>
        <v>1</v>
      </c>
      <c r="AY5074" s="20">
        <f t="shared" si="2456"/>
        <v>1</v>
      </c>
      <c r="AZ5074" s="116">
        <v>38945</v>
      </c>
      <c r="BA5074" s="116"/>
      <c r="BB5074" s="20"/>
      <c r="BC5074" s="20"/>
      <c r="BD5074" s="76"/>
      <c r="BE5074" s="77"/>
      <c r="BF5074" s="77"/>
    </row>
    <row r="5075" spans="1:58" s="23" customFormat="1" ht="15.75" customHeight="1" x14ac:dyDescent="0.4">
      <c r="A5075" s="116">
        <v>38943</v>
      </c>
      <c r="B5075" s="112">
        <v>13.95</v>
      </c>
      <c r="C5075" s="112">
        <v>15.04</v>
      </c>
      <c r="D5075" s="112">
        <v>15.62</v>
      </c>
      <c r="E5075" s="112">
        <v>16.18</v>
      </c>
      <c r="F5075" s="112">
        <v>16.219000000000001</v>
      </c>
      <c r="G5075" s="112">
        <v>16.247</v>
      </c>
      <c r="H5075" s="113">
        <v>16.28</v>
      </c>
      <c r="I5075" s="90">
        <f t="shared" si="2452"/>
        <v>14.985499999999998</v>
      </c>
      <c r="J5075" s="90">
        <f t="shared" si="2453"/>
        <v>15.590999999999999</v>
      </c>
      <c r="K5075" s="114">
        <v>1</v>
      </c>
      <c r="L5075" s="115">
        <v>0.05</v>
      </c>
      <c r="M5075" s="11"/>
      <c r="N5075" s="90">
        <v>14.26</v>
      </c>
      <c r="O5075" s="90">
        <v>15.44</v>
      </c>
      <c r="P5075" s="90">
        <v>15.857167067561603</v>
      </c>
      <c r="Q5075" s="90"/>
      <c r="R5075" s="63">
        <f t="shared" si="2443"/>
        <v>17.037167067561604</v>
      </c>
      <c r="S5075" s="64">
        <f t="shared" si="2463"/>
        <v>-2.7972027972028618E-3</v>
      </c>
      <c r="T5075" s="65"/>
      <c r="U5075" s="65">
        <f t="shared" si="2459"/>
        <v>0.92357512953367882</v>
      </c>
      <c r="V5075" s="65">
        <f t="shared" si="2459"/>
        <v>0.9736922070768248</v>
      </c>
      <c r="W5075" s="65"/>
      <c r="X5075" s="61">
        <f t="shared" si="2454"/>
        <v>7.8136200716845877E-2</v>
      </c>
      <c r="Y5075" s="66">
        <f t="shared" si="2444"/>
        <v>6.1804697156984814E-3</v>
      </c>
      <c r="Z5075" s="61">
        <f t="shared" si="2445"/>
        <v>4.0405725534683599E-2</v>
      </c>
      <c r="AA5075" s="67">
        <f t="shared" si="2446"/>
        <v>14.985499999999998</v>
      </c>
      <c r="AB5075" s="68">
        <f t="shared" si="2447"/>
        <v>-2.1739130434782643E-2</v>
      </c>
      <c r="AC5075" s="69">
        <f t="shared" si="2448"/>
        <v>5.0876577840112097E-2</v>
      </c>
      <c r="AD5075" s="70">
        <f>_xlfn.PERCENTILE.EXC(AC5075:$AC$5675,0.5)</f>
        <v>6.5690376569037673E-2</v>
      </c>
      <c r="AE5075" s="70">
        <f>_xlfn.PERCENTILE.EXC($AC5075:AC$5675,0.35)</f>
        <v>4.0547358777784641E-2</v>
      </c>
      <c r="AF5075" s="71">
        <f t="shared" si="2460"/>
        <v>2.9484782188769019E-2</v>
      </c>
      <c r="AG5075" s="70">
        <f t="shared" si="2461"/>
        <v>-0.13020715563981825</v>
      </c>
      <c r="AH5075" s="70">
        <f t="shared" si="2462"/>
        <v>-0.14868228003243109</v>
      </c>
      <c r="AI5075" s="61" t="str">
        <f t="shared" si="2457"/>
        <v>Safety</v>
      </c>
      <c r="AJ5075" s="68" t="str">
        <f t="shared" si="2458"/>
        <v>Short VOL</v>
      </c>
      <c r="AK5075" s="72"/>
      <c r="AL5075" s="73"/>
      <c r="AM5075" s="72"/>
      <c r="AN5075" s="73"/>
      <c r="AO5075" s="74"/>
      <c r="AP5075" s="20"/>
      <c r="AQ5075" s="74"/>
      <c r="AR5075" s="20"/>
      <c r="AS5075" s="74"/>
      <c r="AT5075" s="20"/>
      <c r="AU5075" s="74" t="str">
        <f t="shared" si="2449"/>
        <v>00631L</v>
      </c>
      <c r="AV5075" s="20">
        <f t="shared" si="2455"/>
        <v>1</v>
      </c>
      <c r="AW5075" s="74" t="str">
        <f t="shared" si="2450"/>
        <v>00631L</v>
      </c>
      <c r="AX5075" s="20">
        <f t="shared" si="2451"/>
        <v>1</v>
      </c>
      <c r="AY5075" s="20">
        <f t="shared" si="2456"/>
        <v>1</v>
      </c>
      <c r="AZ5075" s="116">
        <v>38944</v>
      </c>
      <c r="BA5075" s="116"/>
      <c r="BB5075" s="20"/>
      <c r="BC5075" s="20"/>
      <c r="BD5075" s="76"/>
      <c r="BE5075" s="77"/>
      <c r="BF5075" s="77"/>
    </row>
    <row r="5076" spans="1:58" s="23" customFormat="1" ht="15.75" customHeight="1" x14ac:dyDescent="0.4">
      <c r="A5076" s="116">
        <v>38940</v>
      </c>
      <c r="B5076" s="112">
        <v>14.73</v>
      </c>
      <c r="C5076" s="112">
        <v>15.61</v>
      </c>
      <c r="D5076" s="112">
        <v>15.949</v>
      </c>
      <c r="E5076" s="112">
        <v>16.28</v>
      </c>
      <c r="F5076" s="112">
        <v>16.327000000000002</v>
      </c>
      <c r="G5076" s="112">
        <v>16.361000000000001</v>
      </c>
      <c r="H5076" s="113">
        <v>16.399999999999999</v>
      </c>
      <c r="I5076" s="90">
        <f t="shared" si="2452"/>
        <v>15.522</v>
      </c>
      <c r="J5076" s="90">
        <f t="shared" si="2453"/>
        <v>15.915099999999999</v>
      </c>
      <c r="K5076" s="114">
        <v>2</v>
      </c>
      <c r="L5076" s="115">
        <v>0.05</v>
      </c>
      <c r="M5076" s="11"/>
      <c r="N5076" s="90">
        <v>14.3</v>
      </c>
      <c r="O5076" s="90">
        <v>15.43</v>
      </c>
      <c r="P5076" s="90">
        <v>15.772734447811581</v>
      </c>
      <c r="Q5076" s="90"/>
      <c r="R5076" s="63">
        <f t="shared" si="2443"/>
        <v>16.902734447811579</v>
      </c>
      <c r="S5076" s="64">
        <f t="shared" si="2463"/>
        <v>-1.1065006915629332E-2</v>
      </c>
      <c r="T5076" s="65"/>
      <c r="U5076" s="65">
        <f t="shared" si="2459"/>
        <v>0.92676604018146469</v>
      </c>
      <c r="V5076" s="65">
        <f t="shared" si="2459"/>
        <v>0.9782704483521476</v>
      </c>
      <c r="W5076" s="65"/>
      <c r="X5076" s="61">
        <f t="shared" si="2454"/>
        <v>5.9742023082145213E-2</v>
      </c>
      <c r="Y5076" s="66">
        <f t="shared" si="2444"/>
        <v>7.3710073710072134E-3</v>
      </c>
      <c r="Z5076" s="61">
        <f t="shared" si="2445"/>
        <v>2.5325344672078254E-2</v>
      </c>
      <c r="AA5076" s="67">
        <f t="shared" si="2446"/>
        <v>15.522</v>
      </c>
      <c r="AB5076" s="68">
        <f t="shared" si="2447"/>
        <v>3.006993006993005E-2</v>
      </c>
      <c r="AC5076" s="69">
        <f t="shared" si="2448"/>
        <v>8.5454545454545422E-2</v>
      </c>
      <c r="AD5076" s="70">
        <f>_xlfn.PERCENTILE.EXC(AC5076:$AC$5675,0.5)</f>
        <v>6.5774035499080313E-2</v>
      </c>
      <c r="AE5076" s="70">
        <f>_xlfn.PERCENTILE.EXC($AC5076:AC$5675,0.35)</f>
        <v>4.0335407783954044E-2</v>
      </c>
      <c r="AF5076" s="71">
        <f t="shared" si="2460"/>
        <v>2.9459516476647501E-2</v>
      </c>
      <c r="AG5076" s="70">
        <f t="shared" si="2461"/>
        <v>-0.13028310622291023</v>
      </c>
      <c r="AH5076" s="70">
        <f t="shared" si="2462"/>
        <v>-0.14872960295889534</v>
      </c>
      <c r="AI5076" s="61" t="str">
        <f t="shared" si="2457"/>
        <v>Short VOL</v>
      </c>
      <c r="AJ5076" s="68" t="str">
        <f t="shared" si="2458"/>
        <v>Short VOL</v>
      </c>
      <c r="AK5076" s="72"/>
      <c r="AL5076" s="73"/>
      <c r="AM5076" s="72"/>
      <c r="AN5076" s="73"/>
      <c r="AO5076" s="74"/>
      <c r="AP5076" s="20"/>
      <c r="AQ5076" s="74"/>
      <c r="AR5076" s="20"/>
      <c r="AS5076" s="74"/>
      <c r="AT5076" s="20"/>
      <c r="AU5076" s="74" t="str">
        <f t="shared" si="2449"/>
        <v>00631L</v>
      </c>
      <c r="AV5076" s="20">
        <f t="shared" si="2455"/>
        <v>1</v>
      </c>
      <c r="AW5076" s="74" t="str">
        <f t="shared" si="2450"/>
        <v>00631L</v>
      </c>
      <c r="AX5076" s="20">
        <f t="shared" si="2451"/>
        <v>1</v>
      </c>
      <c r="AY5076" s="20">
        <f t="shared" si="2456"/>
        <v>1</v>
      </c>
      <c r="AZ5076" s="116">
        <v>38943</v>
      </c>
      <c r="BA5076" s="116"/>
      <c r="BB5076" s="20"/>
      <c r="BC5076" s="20"/>
      <c r="BD5076" s="76"/>
      <c r="BE5076" s="77"/>
      <c r="BF5076" s="77"/>
    </row>
    <row r="5077" spans="1:58" s="23" customFormat="1" ht="15.75" customHeight="1" x14ac:dyDescent="0.4">
      <c r="A5077" s="116">
        <v>38939</v>
      </c>
      <c r="B5077" s="112">
        <v>14.77</v>
      </c>
      <c r="C5077" s="112">
        <v>15.52</v>
      </c>
      <c r="D5077" s="112">
        <v>15.894</v>
      </c>
      <c r="E5077" s="112">
        <v>16.260000000000002</v>
      </c>
      <c r="F5077" s="112">
        <v>16.311</v>
      </c>
      <c r="G5077" s="112">
        <v>16.347000000000001</v>
      </c>
      <c r="H5077" s="113">
        <v>16.39</v>
      </c>
      <c r="I5077" s="90">
        <f t="shared" si="2452"/>
        <v>15.407499999999999</v>
      </c>
      <c r="J5077" s="90">
        <f t="shared" si="2453"/>
        <v>15.837899999999999</v>
      </c>
      <c r="K5077" s="114">
        <v>3</v>
      </c>
      <c r="L5077" s="115">
        <v>0.05</v>
      </c>
      <c r="M5077" s="11"/>
      <c r="N5077" s="90">
        <v>14.46</v>
      </c>
      <c r="O5077" s="90">
        <v>15.43</v>
      </c>
      <c r="P5077" s="90">
        <v>15.710037785156189</v>
      </c>
      <c r="Q5077" s="90"/>
      <c r="R5077" s="63">
        <f t="shared" si="2443"/>
        <v>16.680037785156188</v>
      </c>
      <c r="S5077" s="64">
        <f t="shared" si="2463"/>
        <v>-4.8684210526315691E-2</v>
      </c>
      <c r="T5077" s="65"/>
      <c r="U5077" s="65">
        <f t="shared" si="2459"/>
        <v>0.93713545042125734</v>
      </c>
      <c r="V5077" s="65">
        <f t="shared" si="2459"/>
        <v>0.98217459505916749</v>
      </c>
      <c r="W5077" s="65"/>
      <c r="X5077" s="61">
        <f t="shared" si="2454"/>
        <v>5.0778605280974949E-2</v>
      </c>
      <c r="Y5077" s="66">
        <f t="shared" si="2444"/>
        <v>7.9950799507994465E-3</v>
      </c>
      <c r="Z5077" s="61">
        <f t="shared" si="2445"/>
        <v>2.7934447509329909E-2</v>
      </c>
      <c r="AA5077" s="67">
        <f t="shared" si="2446"/>
        <v>15.407500000000001</v>
      </c>
      <c r="AB5077" s="68">
        <f t="shared" si="2447"/>
        <v>2.1438450899031722E-2</v>
      </c>
      <c r="AC5077" s="69">
        <f t="shared" si="2448"/>
        <v>6.5525587828492368E-2</v>
      </c>
      <c r="AD5077" s="70">
        <f>_xlfn.PERCENTILE.EXC(AC5077:$AC$5675,0.5)</f>
        <v>6.5690376569037673E-2</v>
      </c>
      <c r="AE5077" s="70">
        <f>_xlfn.PERCENTILE.EXC($AC5077:AC$5675,0.35)</f>
        <v>4.0123456790123448E-2</v>
      </c>
      <c r="AF5077" s="71">
        <f t="shared" si="2460"/>
        <v>2.9434250764525979E-2</v>
      </c>
      <c r="AG5077" s="70">
        <f t="shared" si="2461"/>
        <v>-0.13035905680600218</v>
      </c>
      <c r="AH5077" s="70">
        <f t="shared" si="2462"/>
        <v>-0.14877692588535962</v>
      </c>
      <c r="AI5077" s="61" t="str">
        <f t="shared" si="2457"/>
        <v>Safety</v>
      </c>
      <c r="AJ5077" s="68" t="str">
        <f t="shared" si="2458"/>
        <v>Short VOL</v>
      </c>
      <c r="AK5077" s="72"/>
      <c r="AL5077" s="73"/>
      <c r="AM5077" s="72"/>
      <c r="AN5077" s="73"/>
      <c r="AO5077" s="74"/>
      <c r="AP5077" s="20"/>
      <c r="AQ5077" s="74"/>
      <c r="AR5077" s="20"/>
      <c r="AS5077" s="74"/>
      <c r="AT5077" s="20"/>
      <c r="AU5077" s="74" t="str">
        <f t="shared" si="2449"/>
        <v>00631L</v>
      </c>
      <c r="AV5077" s="20">
        <f t="shared" si="2455"/>
        <v>1</v>
      </c>
      <c r="AW5077" s="74" t="str">
        <f t="shared" si="2450"/>
        <v>00631L</v>
      </c>
      <c r="AX5077" s="20">
        <f t="shared" si="2451"/>
        <v>1</v>
      </c>
      <c r="AY5077" s="20">
        <f t="shared" si="2456"/>
        <v>1</v>
      </c>
      <c r="AZ5077" s="116">
        <v>38940</v>
      </c>
      <c r="BA5077" s="116"/>
      <c r="BB5077" s="20"/>
      <c r="BC5077" s="20"/>
      <c r="BD5077" s="76"/>
      <c r="BE5077" s="77"/>
      <c r="BF5077" s="77"/>
    </row>
    <row r="5078" spans="1:58" s="23" customFormat="1" ht="15.75" customHeight="1" x14ac:dyDescent="0.4">
      <c r="A5078" s="116">
        <v>38938</v>
      </c>
      <c r="B5078" s="112">
        <v>14.96</v>
      </c>
      <c r="C5078" s="112">
        <v>15.35</v>
      </c>
      <c r="D5078" s="112">
        <v>15.791</v>
      </c>
      <c r="E5078" s="112">
        <v>16.22</v>
      </c>
      <c r="F5078" s="112">
        <v>16.315000000000001</v>
      </c>
      <c r="G5078" s="112">
        <v>16.382000000000001</v>
      </c>
      <c r="H5078" s="113">
        <v>16.46</v>
      </c>
      <c r="I5078" s="90">
        <f t="shared" si="2452"/>
        <v>15.272</v>
      </c>
      <c r="J5078" s="90">
        <f t="shared" si="2453"/>
        <v>15.7028</v>
      </c>
      <c r="K5078" s="114">
        <v>4</v>
      </c>
      <c r="L5078" s="115">
        <v>0.05</v>
      </c>
      <c r="M5078" s="11"/>
      <c r="N5078" s="90">
        <v>15.2</v>
      </c>
      <c r="O5078" s="90">
        <v>15.91</v>
      </c>
      <c r="P5078" s="90">
        <v>16.091241996307701</v>
      </c>
      <c r="Q5078" s="90"/>
      <c r="R5078" s="63">
        <f t="shared" si="2443"/>
        <v>16.801241996307699</v>
      </c>
      <c r="S5078" s="64">
        <f t="shared" si="2463"/>
        <v>-1.9697964543664566E-3</v>
      </c>
      <c r="T5078" s="65"/>
      <c r="U5078" s="65">
        <f t="shared" si="2459"/>
        <v>0.95537397862979256</v>
      </c>
      <c r="V5078" s="65">
        <f t="shared" si="2459"/>
        <v>0.9887366061395827</v>
      </c>
      <c r="W5078" s="65"/>
      <c r="X5078" s="61">
        <f t="shared" si="2454"/>
        <v>2.6069518716577457E-2</v>
      </c>
      <c r="Y5078" s="66">
        <f t="shared" si="2444"/>
        <v>1.4796547472256597E-2</v>
      </c>
      <c r="Z5078" s="61">
        <f t="shared" si="2445"/>
        <v>2.8208486118386566E-2</v>
      </c>
      <c r="AA5078" s="67">
        <f t="shared" si="2446"/>
        <v>15.272000000000002</v>
      </c>
      <c r="AB5078" s="68">
        <f t="shared" si="2447"/>
        <v>-1.5789473684210423E-2</v>
      </c>
      <c r="AC5078" s="69">
        <f t="shared" si="2448"/>
        <v>4.7368421052633378E-3</v>
      </c>
      <c r="AD5078" s="70">
        <f>_xlfn.PERCENTILE.EXC(AC5078:$AC$5675,0.5)</f>
        <v>6.5774035499080313E-2</v>
      </c>
      <c r="AE5078" s="70">
        <f>_xlfn.PERCENTILE.EXC($AC5078:AC$5675,0.35)</f>
        <v>4.0104038454365734E-2</v>
      </c>
      <c r="AF5078" s="71">
        <f t="shared" si="2460"/>
        <v>2.9326933240056755E-2</v>
      </c>
      <c r="AG5078" s="70">
        <f t="shared" si="2461"/>
        <v>-0.13041256751850094</v>
      </c>
      <c r="AH5078" s="70">
        <f t="shared" si="2462"/>
        <v>-0.14880355652310839</v>
      </c>
      <c r="AI5078" s="61" t="str">
        <f t="shared" si="2457"/>
        <v>Safety</v>
      </c>
      <c r="AJ5078" s="68" t="str">
        <f t="shared" si="2458"/>
        <v>Safety</v>
      </c>
      <c r="AK5078" s="72"/>
      <c r="AL5078" s="73"/>
      <c r="AM5078" s="72"/>
      <c r="AN5078" s="73"/>
      <c r="AO5078" s="74"/>
      <c r="AP5078" s="20"/>
      <c r="AQ5078" s="74"/>
      <c r="AR5078" s="20"/>
      <c r="AS5078" s="74"/>
      <c r="AT5078" s="20"/>
      <c r="AU5078" s="74" t="str">
        <f t="shared" si="2449"/>
        <v>00635U</v>
      </c>
      <c r="AV5078" s="20">
        <f t="shared" si="2455"/>
        <v>0</v>
      </c>
      <c r="AW5078" s="74" t="str">
        <f t="shared" si="2450"/>
        <v>00635U</v>
      </c>
      <c r="AX5078" s="20">
        <f t="shared" si="2451"/>
        <v>0</v>
      </c>
      <c r="AY5078" s="20">
        <f t="shared" si="2456"/>
        <v>1</v>
      </c>
      <c r="AZ5078" s="116">
        <v>38939</v>
      </c>
      <c r="BA5078" s="116"/>
      <c r="BB5078" s="20"/>
      <c r="BC5078" s="20"/>
      <c r="BD5078" s="76"/>
      <c r="BE5078" s="77"/>
      <c r="BF5078" s="77"/>
    </row>
    <row r="5079" spans="1:58" s="23" customFormat="1" ht="15.75" customHeight="1" x14ac:dyDescent="0.4">
      <c r="A5079" s="116">
        <v>38937</v>
      </c>
      <c r="B5079" s="112">
        <v>14.98</v>
      </c>
      <c r="C5079" s="112">
        <v>15.56</v>
      </c>
      <c r="D5079" s="112">
        <v>15.904</v>
      </c>
      <c r="E5079" s="112">
        <v>16.239999999999998</v>
      </c>
      <c r="F5079" s="112">
        <v>16.256</v>
      </c>
      <c r="G5079" s="112">
        <v>16.266999999999999</v>
      </c>
      <c r="H5079" s="113">
        <v>16.28</v>
      </c>
      <c r="I5079" s="90">
        <f t="shared" si="2452"/>
        <v>15.415000000000001</v>
      </c>
      <c r="J5079" s="90">
        <f t="shared" si="2453"/>
        <v>15.818</v>
      </c>
      <c r="K5079" s="114">
        <v>5</v>
      </c>
      <c r="L5079" s="115">
        <v>0.05</v>
      </c>
      <c r="M5079" s="11"/>
      <c r="N5079" s="90">
        <v>15.23</v>
      </c>
      <c r="O5079" s="90">
        <v>15.73</v>
      </c>
      <c r="P5079" s="90">
        <v>15.935328698500358</v>
      </c>
      <c r="Q5079" s="90"/>
      <c r="R5079" s="63">
        <f t="shared" si="2443"/>
        <v>16.43532869850036</v>
      </c>
      <c r="S5079" s="64">
        <f t="shared" si="2463"/>
        <v>0</v>
      </c>
      <c r="T5079" s="65"/>
      <c r="U5079" s="65">
        <f t="shared" si="2459"/>
        <v>0.96821360457724093</v>
      </c>
      <c r="V5079" s="65">
        <f t="shared" si="2459"/>
        <v>0.98711487523193164</v>
      </c>
      <c r="W5079" s="65"/>
      <c r="X5079" s="61">
        <f t="shared" si="2454"/>
        <v>3.8718291054739659E-2</v>
      </c>
      <c r="Y5079" s="66">
        <f t="shared" si="2444"/>
        <v>2.4630541871922848E-3</v>
      </c>
      <c r="Z5079" s="61">
        <f t="shared" si="2445"/>
        <v>2.6143366850470234E-2</v>
      </c>
      <c r="AA5079" s="67">
        <f t="shared" si="2446"/>
        <v>15.414999999999999</v>
      </c>
      <c r="AB5079" s="68">
        <f t="shared" si="2447"/>
        <v>-1.6414970453053183E-2</v>
      </c>
      <c r="AC5079" s="69">
        <f t="shared" si="2448"/>
        <v>1.2147078135259273E-2</v>
      </c>
      <c r="AD5079" s="70">
        <f>_xlfn.PERCENTILE.EXC(AC5079:$AC$5675,0.5)</f>
        <v>6.5857694429122954E-2</v>
      </c>
      <c r="AE5079" s="70">
        <f>_xlfn.PERCENTILE.EXC($AC5079:AC$5675,0.35)</f>
        <v>4.0305129070549665E-2</v>
      </c>
      <c r="AF5079" s="71">
        <f t="shared" si="2460"/>
        <v>2.9473954026431225E-2</v>
      </c>
      <c r="AG5079" s="70">
        <f t="shared" si="2461"/>
        <v>-0.1304660782309997</v>
      </c>
      <c r="AH5079" s="70">
        <f t="shared" si="2462"/>
        <v>-0.14883018716085716</v>
      </c>
      <c r="AI5079" s="61" t="str">
        <f t="shared" si="2457"/>
        <v>Safety</v>
      </c>
      <c r="AJ5079" s="68" t="str">
        <f t="shared" si="2458"/>
        <v>Safety</v>
      </c>
      <c r="AK5079" s="72"/>
      <c r="AL5079" s="73"/>
      <c r="AM5079" s="72"/>
      <c r="AN5079" s="73"/>
      <c r="AO5079" s="74"/>
      <c r="AP5079" s="20"/>
      <c r="AQ5079" s="74"/>
      <c r="AR5079" s="20"/>
      <c r="AS5079" s="74"/>
      <c r="AT5079" s="20"/>
      <c r="AU5079" s="74" t="str">
        <f t="shared" si="2449"/>
        <v>00635U</v>
      </c>
      <c r="AV5079" s="20">
        <f t="shared" si="2455"/>
        <v>0</v>
      </c>
      <c r="AW5079" s="74" t="str">
        <f t="shared" si="2450"/>
        <v>00635U</v>
      </c>
      <c r="AX5079" s="20">
        <f t="shared" si="2451"/>
        <v>0</v>
      </c>
      <c r="AY5079" s="20">
        <f t="shared" si="2456"/>
        <v>1</v>
      </c>
      <c r="AZ5079" s="116">
        <v>38938</v>
      </c>
      <c r="BA5079" s="116"/>
      <c r="BB5079" s="20"/>
      <c r="BC5079" s="20"/>
      <c r="BD5079" s="76"/>
      <c r="BE5079" s="77"/>
      <c r="BF5079" s="77"/>
    </row>
    <row r="5080" spans="1:58" s="23" customFormat="1" ht="15.75" customHeight="1" x14ac:dyDescent="0.4">
      <c r="A5080" s="116">
        <v>38936</v>
      </c>
      <c r="B5080" s="112">
        <v>15.03</v>
      </c>
      <c r="C5080" s="112">
        <v>15.61</v>
      </c>
      <c r="D5080" s="112">
        <v>15.852</v>
      </c>
      <c r="E5080" s="112">
        <v>16.09</v>
      </c>
      <c r="F5080" s="112">
        <v>16.149000000000001</v>
      </c>
      <c r="G5080" s="112">
        <v>16.190999999999999</v>
      </c>
      <c r="H5080" s="113">
        <v>16.239999999999998</v>
      </c>
      <c r="I5080" s="90">
        <f t="shared" si="2452"/>
        <v>15.436</v>
      </c>
      <c r="J5080" s="90">
        <f t="shared" si="2453"/>
        <v>15.779400000000001</v>
      </c>
      <c r="K5080" s="114">
        <v>6</v>
      </c>
      <c r="L5080" s="115">
        <v>0.05</v>
      </c>
      <c r="M5080" s="11"/>
      <c r="N5080" s="90">
        <v>15.23</v>
      </c>
      <c r="O5080" s="90">
        <v>15.55</v>
      </c>
      <c r="P5080" s="90">
        <v>15.893701609850527</v>
      </c>
      <c r="Q5080" s="90"/>
      <c r="R5080" s="63">
        <f t="shared" si="2443"/>
        <v>16.213701609850528</v>
      </c>
      <c r="S5080" s="64">
        <f t="shared" si="2463"/>
        <v>6.2064156206415658E-2</v>
      </c>
      <c r="T5080" s="65"/>
      <c r="U5080" s="65">
        <f t="shared" si="2459"/>
        <v>0.97942122186495173</v>
      </c>
      <c r="V5080" s="65">
        <f t="shared" si="2459"/>
        <v>0.97837498033576342</v>
      </c>
      <c r="W5080" s="65"/>
      <c r="X5080" s="61">
        <f t="shared" si="2454"/>
        <v>3.8589487691284105E-2</v>
      </c>
      <c r="Y5080" s="66">
        <f t="shared" si="2444"/>
        <v>9.3225605966437905E-3</v>
      </c>
      <c r="Z5080" s="61">
        <f t="shared" si="2445"/>
        <v>2.2246696035242344E-2</v>
      </c>
      <c r="AA5080" s="67">
        <f t="shared" si="2446"/>
        <v>15.436</v>
      </c>
      <c r="AB5080" s="68">
        <f t="shared" si="2447"/>
        <v>-1.3131976362442618E-2</v>
      </c>
      <c r="AC5080" s="69">
        <f t="shared" si="2448"/>
        <v>1.3525935653315791E-2</v>
      </c>
      <c r="AD5080" s="70">
        <f>_xlfn.PERCENTILE.EXC(AC5080:$AC$5675,0.5)</f>
        <v>6.5929960071330312E-2</v>
      </c>
      <c r="AE5080" s="70">
        <f>_xlfn.PERCENTILE.EXC($AC5080:AC$5675,0.35)</f>
        <v>4.0698752344806494E-2</v>
      </c>
      <c r="AF5080" s="71">
        <f t="shared" si="2460"/>
        <v>2.9593414276330915E-2</v>
      </c>
      <c r="AG5080" s="70">
        <f t="shared" si="2461"/>
        <v>-0.13051958894349849</v>
      </c>
      <c r="AH5080" s="70">
        <f t="shared" si="2462"/>
        <v>-0.14885681779860593</v>
      </c>
      <c r="AI5080" s="61" t="str">
        <f t="shared" si="2457"/>
        <v>Safety</v>
      </c>
      <c r="AJ5080" s="68" t="str">
        <f t="shared" si="2458"/>
        <v>Safety</v>
      </c>
      <c r="AK5080" s="72"/>
      <c r="AL5080" s="73"/>
      <c r="AM5080" s="72"/>
      <c r="AN5080" s="73"/>
      <c r="AO5080" s="74"/>
      <c r="AP5080" s="20"/>
      <c r="AQ5080" s="74"/>
      <c r="AR5080" s="20"/>
      <c r="AS5080" s="74"/>
      <c r="AT5080" s="20"/>
      <c r="AU5080" s="74" t="str">
        <f t="shared" si="2449"/>
        <v>00635U</v>
      </c>
      <c r="AV5080" s="20">
        <f t="shared" si="2455"/>
        <v>0</v>
      </c>
      <c r="AW5080" s="74" t="str">
        <f t="shared" si="2450"/>
        <v>00635U</v>
      </c>
      <c r="AX5080" s="20">
        <f t="shared" si="2451"/>
        <v>0</v>
      </c>
      <c r="AY5080" s="20">
        <f t="shared" si="2456"/>
        <v>1</v>
      </c>
      <c r="AZ5080" s="116">
        <v>38937</v>
      </c>
      <c r="BA5080" s="116"/>
      <c r="BB5080" s="20"/>
      <c r="BC5080" s="20"/>
      <c r="BD5080" s="76"/>
      <c r="BE5080" s="77"/>
      <c r="BF5080" s="77"/>
    </row>
    <row r="5081" spans="1:58" s="23" customFormat="1" ht="15.75" customHeight="1" x14ac:dyDescent="0.4">
      <c r="A5081" s="116">
        <v>38933</v>
      </c>
      <c r="B5081" s="112">
        <v>14.84</v>
      </c>
      <c r="C5081" s="112">
        <v>15.52</v>
      </c>
      <c r="D5081" s="112">
        <v>15.757</v>
      </c>
      <c r="E5081" s="112">
        <v>15.99</v>
      </c>
      <c r="F5081" s="112">
        <v>16.056999999999999</v>
      </c>
      <c r="G5081" s="112">
        <v>16.103999999999999</v>
      </c>
      <c r="H5081" s="113">
        <v>16.16</v>
      </c>
      <c r="I5081" s="90">
        <f t="shared" si="2452"/>
        <v>15.282</v>
      </c>
      <c r="J5081" s="90">
        <f t="shared" si="2453"/>
        <v>15.674049999999999</v>
      </c>
      <c r="K5081" s="114">
        <v>7</v>
      </c>
      <c r="L5081" s="115">
        <v>0.05</v>
      </c>
      <c r="M5081" s="11"/>
      <c r="N5081" s="90">
        <v>14.34</v>
      </c>
      <c r="O5081" s="90">
        <v>15.14</v>
      </c>
      <c r="P5081" s="90">
        <v>15.505866329000838</v>
      </c>
      <c r="Q5081" s="90"/>
      <c r="R5081" s="63">
        <f t="shared" si="2443"/>
        <v>16.305866329000839</v>
      </c>
      <c r="S5081" s="64">
        <f t="shared" si="2463"/>
        <v>-8.2987551867220594E-3</v>
      </c>
      <c r="T5081" s="65"/>
      <c r="U5081" s="65">
        <f t="shared" si="2459"/>
        <v>0.94715984147952437</v>
      </c>
      <c r="V5081" s="65">
        <f t="shared" si="2459"/>
        <v>0.97640465090837569</v>
      </c>
      <c r="W5081" s="65"/>
      <c r="X5081" s="61">
        <f t="shared" si="2454"/>
        <v>4.5822102425875991E-2</v>
      </c>
      <c r="Y5081" s="66">
        <f t="shared" si="2444"/>
        <v>1.0631644777986237E-2</v>
      </c>
      <c r="Z5081" s="61">
        <f t="shared" si="2445"/>
        <v>2.5654364611961741E-2</v>
      </c>
      <c r="AA5081" s="67">
        <f t="shared" si="2446"/>
        <v>15.282</v>
      </c>
      <c r="AB5081" s="68">
        <f t="shared" si="2447"/>
        <v>3.4867503486750349E-2</v>
      </c>
      <c r="AC5081" s="69">
        <f t="shared" si="2448"/>
        <v>6.5690376569037673E-2</v>
      </c>
      <c r="AD5081" s="70">
        <f>_xlfn.PERCENTILE.EXC(AC5081:$AC$5675,0.5)</f>
        <v>6.6002225713537685E-2</v>
      </c>
      <c r="AE5081" s="70">
        <f>_xlfn.PERCENTILE.EXC($AC5081:AC$5675,0.35)</f>
        <v>4.0818518252880714E-2</v>
      </c>
      <c r="AF5081" s="71">
        <f t="shared" si="2460"/>
        <v>2.9903593991785792E-2</v>
      </c>
      <c r="AG5081" s="70">
        <f t="shared" si="2461"/>
        <v>-0.13057309965599725</v>
      </c>
      <c r="AH5081" s="70">
        <f t="shared" si="2462"/>
        <v>-0.14888344843635473</v>
      </c>
      <c r="AI5081" s="61" t="str">
        <f t="shared" si="2457"/>
        <v>Safety</v>
      </c>
      <c r="AJ5081" s="68" t="str">
        <f t="shared" si="2458"/>
        <v>Short VOL</v>
      </c>
      <c r="AK5081" s="72"/>
      <c r="AL5081" s="73"/>
      <c r="AM5081" s="72"/>
      <c r="AN5081" s="73"/>
      <c r="AO5081" s="74"/>
      <c r="AP5081" s="20"/>
      <c r="AQ5081" s="74"/>
      <c r="AR5081" s="20"/>
      <c r="AS5081" s="74"/>
      <c r="AT5081" s="20"/>
      <c r="AU5081" s="74" t="str">
        <f t="shared" si="2449"/>
        <v>00631L</v>
      </c>
      <c r="AV5081" s="20">
        <f t="shared" si="2455"/>
        <v>1</v>
      </c>
      <c r="AW5081" s="74" t="str">
        <f t="shared" si="2450"/>
        <v>00631L</v>
      </c>
      <c r="AX5081" s="20">
        <f t="shared" si="2451"/>
        <v>1</v>
      </c>
      <c r="AY5081" s="20">
        <f t="shared" si="2456"/>
        <v>1</v>
      </c>
      <c r="AZ5081" s="116">
        <v>38936</v>
      </c>
      <c r="BA5081" s="116"/>
      <c r="BB5081" s="20"/>
      <c r="BC5081" s="20"/>
      <c r="BD5081" s="76"/>
      <c r="BE5081" s="77"/>
      <c r="BF5081" s="77"/>
    </row>
    <row r="5082" spans="1:58" s="23" customFormat="1" ht="15.75" customHeight="1" x14ac:dyDescent="0.4">
      <c r="A5082" s="116">
        <v>38932</v>
      </c>
      <c r="B5082" s="112">
        <v>14.6</v>
      </c>
      <c r="C5082" s="112">
        <v>15.31</v>
      </c>
      <c r="D5082" s="112">
        <v>15.542</v>
      </c>
      <c r="E5082" s="112">
        <v>15.77</v>
      </c>
      <c r="F5082" s="112">
        <v>15.888999999999999</v>
      </c>
      <c r="G5082" s="112">
        <v>15.972</v>
      </c>
      <c r="H5082" s="113">
        <v>16.07</v>
      </c>
      <c r="I5082" s="90">
        <f t="shared" si="2452"/>
        <v>15.026</v>
      </c>
      <c r="J5082" s="90">
        <f t="shared" si="2453"/>
        <v>15.449199999999999</v>
      </c>
      <c r="K5082" s="114">
        <v>8</v>
      </c>
      <c r="L5082" s="115">
        <v>0.05</v>
      </c>
      <c r="M5082" s="11"/>
      <c r="N5082" s="90">
        <v>14.46</v>
      </c>
      <c r="O5082" s="90">
        <v>15.08</v>
      </c>
      <c r="P5082" s="90">
        <v>15.521547838498535</v>
      </c>
      <c r="Q5082" s="90"/>
      <c r="R5082" s="63">
        <f t="shared" si="2443"/>
        <v>16.141547838498532</v>
      </c>
      <c r="S5082" s="64">
        <f t="shared" si="2463"/>
        <v>8.3682008368201524E-3</v>
      </c>
      <c r="T5082" s="65"/>
      <c r="U5082" s="65">
        <f t="shared" si="2459"/>
        <v>0.95888594164456242</v>
      </c>
      <c r="V5082" s="65">
        <f t="shared" si="2459"/>
        <v>0.97155258978725367</v>
      </c>
      <c r="W5082" s="65"/>
      <c r="X5082" s="61">
        <f t="shared" si="2454"/>
        <v>4.8630136986301427E-2</v>
      </c>
      <c r="Y5082" s="66">
        <f t="shared" si="2444"/>
        <v>1.9023462270133209E-2</v>
      </c>
      <c r="Z5082" s="61">
        <f t="shared" si="2445"/>
        <v>2.8164514840942338E-2</v>
      </c>
      <c r="AA5082" s="67">
        <f t="shared" si="2446"/>
        <v>15.026</v>
      </c>
      <c r="AB5082" s="68">
        <f t="shared" si="2447"/>
        <v>9.6818810511755723E-3</v>
      </c>
      <c r="AC5082" s="69">
        <f t="shared" si="2448"/>
        <v>3.9142461964038651E-2</v>
      </c>
      <c r="AD5082" s="70">
        <f>_xlfn.PERCENTILE.EXC(AC5082:$AC$5675,0.5)</f>
        <v>6.6123475725967162E-2</v>
      </c>
      <c r="AE5082" s="70">
        <f>_xlfn.PERCENTILE.EXC($AC5082:AC$5675,0.35)</f>
        <v>4.0766317389323306E-2</v>
      </c>
      <c r="AF5082" s="71">
        <f t="shared" si="2460"/>
        <v>2.9782968546886671E-2</v>
      </c>
      <c r="AG5082" s="70">
        <f t="shared" si="2461"/>
        <v>-0.13062661036849602</v>
      </c>
      <c r="AH5082" s="70">
        <f t="shared" si="2462"/>
        <v>-0.1489100790741035</v>
      </c>
      <c r="AI5082" s="61" t="str">
        <f t="shared" si="2457"/>
        <v>Safety</v>
      </c>
      <c r="AJ5082" s="68" t="str">
        <f t="shared" si="2458"/>
        <v>Short VOL</v>
      </c>
      <c r="AK5082" s="72"/>
      <c r="AL5082" s="73"/>
      <c r="AM5082" s="72"/>
      <c r="AN5082" s="73"/>
      <c r="AO5082" s="74"/>
      <c r="AP5082" s="20"/>
      <c r="AQ5082" s="74"/>
      <c r="AR5082" s="20"/>
      <c r="AS5082" s="74"/>
      <c r="AT5082" s="20"/>
      <c r="AU5082" s="74" t="str">
        <f t="shared" si="2449"/>
        <v>00631L</v>
      </c>
      <c r="AV5082" s="20">
        <f t="shared" si="2455"/>
        <v>1</v>
      </c>
      <c r="AW5082" s="74" t="str">
        <f t="shared" si="2450"/>
        <v>00635U</v>
      </c>
      <c r="AX5082" s="20">
        <f t="shared" si="2451"/>
        <v>0</v>
      </c>
      <c r="AY5082" s="20">
        <f t="shared" si="2456"/>
        <v>1</v>
      </c>
      <c r="AZ5082" s="116">
        <v>38933</v>
      </c>
      <c r="BA5082" s="116"/>
      <c r="BB5082" s="20"/>
      <c r="BC5082" s="20"/>
      <c r="BD5082" s="76"/>
      <c r="BE5082" s="77"/>
      <c r="BF5082" s="77"/>
    </row>
    <row r="5083" spans="1:58" s="23" customFormat="1" ht="15.75" customHeight="1" x14ac:dyDescent="0.4">
      <c r="A5083" s="116">
        <v>38931</v>
      </c>
      <c r="B5083" s="112">
        <v>14.73</v>
      </c>
      <c r="C5083" s="112">
        <v>15.46</v>
      </c>
      <c r="D5083" s="112">
        <v>15.651</v>
      </c>
      <c r="E5083" s="112">
        <v>15.84</v>
      </c>
      <c r="F5083" s="112">
        <v>15.951000000000001</v>
      </c>
      <c r="G5083" s="112">
        <v>16.029</v>
      </c>
      <c r="H5083" s="113">
        <v>16.12</v>
      </c>
      <c r="I5083" s="90">
        <f t="shared" si="2452"/>
        <v>15.131500000000001</v>
      </c>
      <c r="J5083" s="90">
        <f t="shared" si="2453"/>
        <v>15.565049999999999</v>
      </c>
      <c r="K5083" s="114">
        <v>9</v>
      </c>
      <c r="L5083" s="115">
        <v>0.05</v>
      </c>
      <c r="M5083" s="11"/>
      <c r="N5083" s="90">
        <v>14.34</v>
      </c>
      <c r="O5083" s="90">
        <v>15.09</v>
      </c>
      <c r="P5083" s="90">
        <v>15.549643068227221</v>
      </c>
      <c r="Q5083" s="90"/>
      <c r="R5083" s="63">
        <f t="shared" si="2443"/>
        <v>16.299643068227223</v>
      </c>
      <c r="S5083" s="64">
        <f t="shared" si="2463"/>
        <v>-4.7176079734219327E-2</v>
      </c>
      <c r="T5083" s="65"/>
      <c r="U5083" s="65">
        <f t="shared" si="2459"/>
        <v>0.95029821073558651</v>
      </c>
      <c r="V5083" s="65">
        <f t="shared" si="2459"/>
        <v>0.97044028173441388</v>
      </c>
      <c r="W5083" s="65"/>
      <c r="X5083" s="61">
        <f t="shared" si="2454"/>
        <v>4.9558723693143271E-2</v>
      </c>
      <c r="Y5083" s="66">
        <f t="shared" si="2444"/>
        <v>1.7676767676767749E-2</v>
      </c>
      <c r="Z5083" s="61">
        <f t="shared" si="2445"/>
        <v>2.86521494894755E-2</v>
      </c>
      <c r="AA5083" s="67">
        <f t="shared" si="2446"/>
        <v>15.131500000000003</v>
      </c>
      <c r="AB5083" s="68">
        <f t="shared" si="2447"/>
        <v>2.7196652719665312E-2</v>
      </c>
      <c r="AC5083" s="69">
        <f t="shared" si="2448"/>
        <v>5.5195258019525996E-2</v>
      </c>
      <c r="AD5083" s="70">
        <f>_xlfn.PERCENTILE.EXC(AC5083:$AC$5675,0.5)</f>
        <v>6.624472573839664E-2</v>
      </c>
      <c r="AE5083" s="70">
        <f>_xlfn.PERCENTILE.EXC($AC5083:AC$5675,0.35)</f>
        <v>4.0863261850215632E-2</v>
      </c>
      <c r="AF5083" s="71">
        <f t="shared" si="2460"/>
        <v>2.9662343101987555E-2</v>
      </c>
      <c r="AG5083" s="70">
        <f t="shared" si="2461"/>
        <v>-0.13068012108099478</v>
      </c>
      <c r="AH5083" s="70">
        <f t="shared" si="2462"/>
        <v>-0.14893670971185227</v>
      </c>
      <c r="AI5083" s="61" t="str">
        <f t="shared" si="2457"/>
        <v>Safety</v>
      </c>
      <c r="AJ5083" s="68" t="str">
        <f t="shared" si="2458"/>
        <v>Short VOL</v>
      </c>
      <c r="AK5083" s="72"/>
      <c r="AL5083" s="73"/>
      <c r="AM5083" s="72"/>
      <c r="AN5083" s="73"/>
      <c r="AO5083" s="74"/>
      <c r="AP5083" s="20"/>
      <c r="AQ5083" s="74"/>
      <c r="AR5083" s="20"/>
      <c r="AS5083" s="74"/>
      <c r="AT5083" s="20"/>
      <c r="AU5083" s="74" t="str">
        <f t="shared" si="2449"/>
        <v>00631L</v>
      </c>
      <c r="AV5083" s="20">
        <f t="shared" si="2455"/>
        <v>1</v>
      </c>
      <c r="AW5083" s="74" t="str">
        <f t="shared" si="2450"/>
        <v>00631L</v>
      </c>
      <c r="AX5083" s="20">
        <f t="shared" si="2451"/>
        <v>1</v>
      </c>
      <c r="AY5083" s="20">
        <f t="shared" si="2456"/>
        <v>1</v>
      </c>
      <c r="AZ5083" s="116">
        <v>38932</v>
      </c>
      <c r="BA5083" s="116"/>
      <c r="BB5083" s="20"/>
      <c r="BC5083" s="20"/>
      <c r="BD5083" s="76"/>
      <c r="BE5083" s="77"/>
      <c r="BF5083" s="77"/>
    </row>
    <row r="5084" spans="1:58" s="23" customFormat="1" ht="15.75" customHeight="1" x14ac:dyDescent="0.4">
      <c r="A5084" s="116">
        <v>38930</v>
      </c>
      <c r="B5084" s="112">
        <v>15.06</v>
      </c>
      <c r="C5084" s="112">
        <v>15.74</v>
      </c>
      <c r="D5084" s="112">
        <v>15.896000000000001</v>
      </c>
      <c r="E5084" s="112">
        <v>16.05</v>
      </c>
      <c r="F5084" s="112">
        <v>16.137</v>
      </c>
      <c r="G5084" s="112">
        <v>16.198</v>
      </c>
      <c r="H5084" s="113">
        <v>16.27</v>
      </c>
      <c r="I5084" s="90">
        <f t="shared" si="2452"/>
        <v>15.4</v>
      </c>
      <c r="J5084" s="90">
        <f t="shared" si="2453"/>
        <v>15.818000000000001</v>
      </c>
      <c r="K5084" s="114">
        <v>10</v>
      </c>
      <c r="L5084" s="115">
        <v>0.05</v>
      </c>
      <c r="M5084" s="11"/>
      <c r="N5084" s="90">
        <v>15.05</v>
      </c>
      <c r="O5084" s="90">
        <v>15.61</v>
      </c>
      <c r="P5084" s="90">
        <v>15.834750276236816</v>
      </c>
      <c r="Q5084" s="90"/>
      <c r="R5084" s="63">
        <f t="shared" si="2443"/>
        <v>16.394750276236817</v>
      </c>
      <c r="S5084" s="64">
        <f t="shared" si="2463"/>
        <v>6.6889632107024364E-3</v>
      </c>
      <c r="T5084" s="65"/>
      <c r="U5084" s="65">
        <f t="shared" si="2459"/>
        <v>0.96412556053811671</v>
      </c>
      <c r="V5084" s="65">
        <f t="shared" si="2459"/>
        <v>0.98580651590230006</v>
      </c>
      <c r="W5084" s="65"/>
      <c r="X5084" s="61">
        <f t="shared" si="2454"/>
        <v>4.5152722443559078E-2</v>
      </c>
      <c r="Y5084" s="66">
        <f t="shared" si="2444"/>
        <v>1.3707165109034197E-2</v>
      </c>
      <c r="Z5084" s="61">
        <f t="shared" si="2445"/>
        <v>2.7142857142857208E-2</v>
      </c>
      <c r="AA5084" s="67">
        <f t="shared" si="2446"/>
        <v>15.4</v>
      </c>
      <c r="AB5084" s="68">
        <f t="shared" si="2447"/>
        <v>6.6445182724251075E-4</v>
      </c>
      <c r="AC5084" s="69">
        <f t="shared" si="2448"/>
        <v>2.3255813953488347E-2</v>
      </c>
      <c r="AD5084" s="70">
        <f>_xlfn.PERCENTILE.EXC(AC5084:$AC$5675,0.5)</f>
        <v>6.6254373222951579E-2</v>
      </c>
      <c r="AE5084" s="70">
        <f>_xlfn.PERCENTILE.EXC($AC5084:AC$5675,0.35)</f>
        <v>4.0811060986658224E-2</v>
      </c>
      <c r="AF5084" s="71">
        <f t="shared" si="2460"/>
        <v>2.9541717657088434E-2</v>
      </c>
      <c r="AG5084" s="70">
        <f t="shared" si="2461"/>
        <v>-0.13073363179349357</v>
      </c>
      <c r="AH5084" s="70">
        <f t="shared" si="2462"/>
        <v>-0.14896334034960104</v>
      </c>
      <c r="AI5084" s="61" t="str">
        <f t="shared" si="2457"/>
        <v>Safety</v>
      </c>
      <c r="AJ5084" s="68" t="str">
        <f t="shared" si="2458"/>
        <v>Safety</v>
      </c>
      <c r="AK5084" s="72"/>
      <c r="AL5084" s="73"/>
      <c r="AM5084" s="72"/>
      <c r="AN5084" s="73"/>
      <c r="AO5084" s="74"/>
      <c r="AP5084" s="20"/>
      <c r="AQ5084" s="74"/>
      <c r="AR5084" s="20"/>
      <c r="AS5084" s="74"/>
      <c r="AT5084" s="20"/>
      <c r="AU5084" s="74" t="str">
        <f t="shared" si="2449"/>
        <v>00635U</v>
      </c>
      <c r="AV5084" s="20">
        <f t="shared" si="2455"/>
        <v>0</v>
      </c>
      <c r="AW5084" s="74" t="str">
        <f t="shared" si="2450"/>
        <v>00635U</v>
      </c>
      <c r="AX5084" s="20">
        <f t="shared" si="2451"/>
        <v>0</v>
      </c>
      <c r="AY5084" s="20">
        <f t="shared" si="2456"/>
        <v>1</v>
      </c>
      <c r="AZ5084" s="116">
        <v>38931</v>
      </c>
      <c r="BA5084" s="116"/>
      <c r="BB5084" s="20"/>
      <c r="BC5084" s="20"/>
      <c r="BD5084" s="76"/>
      <c r="BE5084" s="77"/>
      <c r="BF5084" s="77"/>
    </row>
    <row r="5085" spans="1:58" s="23" customFormat="1" ht="15.75" customHeight="1" x14ac:dyDescent="0.4">
      <c r="A5085" s="116">
        <v>38929</v>
      </c>
      <c r="B5085" s="112">
        <v>14.71</v>
      </c>
      <c r="C5085" s="112">
        <v>15.36</v>
      </c>
      <c r="D5085" s="112">
        <v>15.592000000000001</v>
      </c>
      <c r="E5085" s="112">
        <v>15.82</v>
      </c>
      <c r="F5085" s="112">
        <v>15.871</v>
      </c>
      <c r="G5085" s="112">
        <v>15.907</v>
      </c>
      <c r="H5085" s="113">
        <v>15.95</v>
      </c>
      <c r="I5085" s="90">
        <f t="shared" si="2452"/>
        <v>15.0025</v>
      </c>
      <c r="J5085" s="90">
        <f t="shared" si="2453"/>
        <v>15.464399999999999</v>
      </c>
      <c r="K5085" s="114">
        <v>11</v>
      </c>
      <c r="L5085" s="115">
        <v>0.05</v>
      </c>
      <c r="M5085" s="11"/>
      <c r="N5085" s="90">
        <v>14.95</v>
      </c>
      <c r="O5085" s="90">
        <v>15.39</v>
      </c>
      <c r="P5085" s="90">
        <v>15.744766184550937</v>
      </c>
      <c r="Q5085" s="90"/>
      <c r="R5085" s="63">
        <f t="shared" si="2443"/>
        <v>16.184766184550938</v>
      </c>
      <c r="S5085" s="64">
        <f t="shared" si="2463"/>
        <v>4.3265875785066236E-2</v>
      </c>
      <c r="T5085" s="65"/>
      <c r="U5085" s="65">
        <f t="shared" si="2459"/>
        <v>0.97141000649772569</v>
      </c>
      <c r="V5085" s="65">
        <f t="shared" si="2459"/>
        <v>0.97746767526474676</v>
      </c>
      <c r="W5085" s="65"/>
      <c r="X5085" s="61">
        <f t="shared" si="2454"/>
        <v>4.4187627464309896E-2</v>
      </c>
      <c r="Y5085" s="66">
        <f t="shared" si="2444"/>
        <v>8.2174462705435526E-3</v>
      </c>
      <c r="Z5085" s="61">
        <f t="shared" si="2445"/>
        <v>3.0788201966338944E-2</v>
      </c>
      <c r="AA5085" s="67">
        <f t="shared" si="2446"/>
        <v>15.0025</v>
      </c>
      <c r="AB5085" s="68">
        <f t="shared" si="2447"/>
        <v>-1.6053511705685516E-2</v>
      </c>
      <c r="AC5085" s="69">
        <f t="shared" si="2448"/>
        <v>3.5117056856187436E-3</v>
      </c>
      <c r="AD5085" s="70">
        <f>_xlfn.PERCENTILE.EXC(AC5085:$AC$5675,0.5)</f>
        <v>6.6264020707506532E-2</v>
      </c>
      <c r="AE5085" s="70">
        <f>_xlfn.PERCENTILE.EXC($AC5085:AC$5675,0.35)</f>
        <v>4.0923459972208656E-2</v>
      </c>
      <c r="AF5085" s="71">
        <f t="shared" si="2460"/>
        <v>2.9851897372543311E-2</v>
      </c>
      <c r="AG5085" s="70">
        <f t="shared" si="2461"/>
        <v>-0.13078714250599233</v>
      </c>
      <c r="AH5085" s="70">
        <f t="shared" si="2462"/>
        <v>-0.14898997098734981</v>
      </c>
      <c r="AI5085" s="61" t="str">
        <f t="shared" si="2457"/>
        <v>Safety</v>
      </c>
      <c r="AJ5085" s="68" t="str">
        <f t="shared" si="2458"/>
        <v>Safety</v>
      </c>
      <c r="AK5085" s="72"/>
      <c r="AL5085" s="73"/>
      <c r="AM5085" s="72"/>
      <c r="AN5085" s="73"/>
      <c r="AO5085" s="74"/>
      <c r="AP5085" s="20"/>
      <c r="AQ5085" s="74"/>
      <c r="AR5085" s="20"/>
      <c r="AS5085" s="74"/>
      <c r="AT5085" s="20"/>
      <c r="AU5085" s="74" t="str">
        <f t="shared" si="2449"/>
        <v>00635U</v>
      </c>
      <c r="AV5085" s="20">
        <f t="shared" si="2455"/>
        <v>0</v>
      </c>
      <c r="AW5085" s="74" t="str">
        <f t="shared" si="2450"/>
        <v>00635U</v>
      </c>
      <c r="AX5085" s="20">
        <f t="shared" si="2451"/>
        <v>0</v>
      </c>
      <c r="AY5085" s="20">
        <f t="shared" si="2456"/>
        <v>1</v>
      </c>
      <c r="AZ5085" s="116">
        <v>38930</v>
      </c>
      <c r="BA5085" s="116"/>
      <c r="BB5085" s="20"/>
      <c r="BC5085" s="20"/>
      <c r="BD5085" s="76"/>
      <c r="BE5085" s="77"/>
      <c r="BF5085" s="77"/>
    </row>
    <row r="5086" spans="1:58" s="23" customFormat="1" ht="15.75" customHeight="1" x14ac:dyDescent="0.4">
      <c r="A5086" s="116">
        <v>38926</v>
      </c>
      <c r="B5086" s="112">
        <v>14.61</v>
      </c>
      <c r="C5086" s="112">
        <v>15.16</v>
      </c>
      <c r="D5086" s="112">
        <v>15.346</v>
      </c>
      <c r="E5086" s="112">
        <v>15.53</v>
      </c>
      <c r="F5086" s="112">
        <v>15.680999999999999</v>
      </c>
      <c r="G5086" s="112">
        <v>15.786</v>
      </c>
      <c r="H5086" s="113">
        <v>15.91</v>
      </c>
      <c r="I5086" s="90">
        <f t="shared" si="2452"/>
        <v>14.83</v>
      </c>
      <c r="J5086" s="90">
        <f t="shared" si="2453"/>
        <v>15.234400000000001</v>
      </c>
      <c r="K5086" s="114">
        <v>12</v>
      </c>
      <c r="L5086" s="115">
        <v>0.05</v>
      </c>
      <c r="M5086" s="11"/>
      <c r="N5086" s="90">
        <v>14.33</v>
      </c>
      <c r="O5086" s="90">
        <v>14.99</v>
      </c>
      <c r="P5086" s="90">
        <v>15.457104757450388</v>
      </c>
      <c r="Q5086" s="90"/>
      <c r="R5086" s="63">
        <f t="shared" si="2443"/>
        <v>16.117104757450392</v>
      </c>
      <c r="S5086" s="64">
        <f t="shared" si="2463"/>
        <v>-4.082998661311911E-2</v>
      </c>
      <c r="T5086" s="65"/>
      <c r="U5086" s="65">
        <f t="shared" si="2459"/>
        <v>0.95597064709806534</v>
      </c>
      <c r="V5086" s="65">
        <f t="shared" si="2459"/>
        <v>0.96978057891305669</v>
      </c>
      <c r="W5086" s="65"/>
      <c r="X5086" s="61">
        <f t="shared" si="2454"/>
        <v>3.764544832306644E-2</v>
      </c>
      <c r="Y5086" s="66">
        <f t="shared" si="2444"/>
        <v>2.4468770122343903E-2</v>
      </c>
      <c r="Z5086" s="61">
        <f t="shared" si="2445"/>
        <v>2.7269049224544893E-2</v>
      </c>
      <c r="AA5086" s="67">
        <f t="shared" si="2446"/>
        <v>14.83</v>
      </c>
      <c r="AB5086" s="68">
        <f t="shared" si="2447"/>
        <v>1.9539427773900862E-2</v>
      </c>
      <c r="AC5086" s="69">
        <f t="shared" si="2448"/>
        <v>3.4891835310537335E-2</v>
      </c>
      <c r="AD5086" s="70">
        <f>_xlfn.PERCENTILE.EXC(AC5086:$AC$5675,0.5)</f>
        <v>6.634276650176521E-2</v>
      </c>
      <c r="AE5086" s="70">
        <f>_xlfn.PERCENTILE.EXC($AC5086:AC$5675,0.35)</f>
        <v>4.1070631638239832E-2</v>
      </c>
      <c r="AF5086" s="71">
        <f t="shared" si="2460"/>
        <v>3.0064940094112678E-2</v>
      </c>
      <c r="AG5086" s="70">
        <f t="shared" si="2461"/>
        <v>-0.13084065321849109</v>
      </c>
      <c r="AH5086" s="70">
        <f t="shared" si="2462"/>
        <v>-0.14901660162509858</v>
      </c>
      <c r="AI5086" s="61" t="str">
        <f t="shared" si="2457"/>
        <v>Safety</v>
      </c>
      <c r="AJ5086" s="68" t="str">
        <f t="shared" si="2458"/>
        <v>Short VOL</v>
      </c>
      <c r="AK5086" s="72"/>
      <c r="AL5086" s="73"/>
      <c r="AM5086" s="72"/>
      <c r="AN5086" s="73"/>
      <c r="AO5086" s="74"/>
      <c r="AP5086" s="20"/>
      <c r="AQ5086" s="74"/>
      <c r="AR5086" s="20"/>
      <c r="AS5086" s="74"/>
      <c r="AT5086" s="20"/>
      <c r="AU5086" s="74" t="str">
        <f t="shared" si="2449"/>
        <v>00631L</v>
      </c>
      <c r="AV5086" s="20">
        <f t="shared" si="2455"/>
        <v>1</v>
      </c>
      <c r="AW5086" s="74" t="str">
        <f t="shared" si="2450"/>
        <v>00635U</v>
      </c>
      <c r="AX5086" s="20">
        <f t="shared" si="2451"/>
        <v>0</v>
      </c>
      <c r="AY5086" s="20">
        <f t="shared" si="2456"/>
        <v>1</v>
      </c>
      <c r="AZ5086" s="116">
        <v>38929</v>
      </c>
      <c r="BA5086" s="116"/>
      <c r="BB5086" s="20"/>
      <c r="BC5086" s="20"/>
      <c r="BD5086" s="76"/>
      <c r="BE5086" s="77"/>
      <c r="BF5086" s="77"/>
    </row>
    <row r="5087" spans="1:58" s="23" customFormat="1" ht="15.75" customHeight="1" x14ac:dyDescent="0.4">
      <c r="A5087" s="116">
        <v>38925</v>
      </c>
      <c r="B5087" s="112">
        <v>15.13</v>
      </c>
      <c r="C5087" s="112">
        <v>15.52</v>
      </c>
      <c r="D5087" s="112">
        <v>15.625</v>
      </c>
      <c r="E5087" s="112">
        <v>15.73</v>
      </c>
      <c r="F5087" s="112">
        <v>15.840999999999999</v>
      </c>
      <c r="G5087" s="112">
        <v>15.919</v>
      </c>
      <c r="H5087" s="113">
        <v>16.010000000000002</v>
      </c>
      <c r="I5087" s="90">
        <f t="shared" si="2452"/>
        <v>15.266500000000001</v>
      </c>
      <c r="J5087" s="90">
        <f t="shared" si="2453"/>
        <v>15.556749999999999</v>
      </c>
      <c r="K5087" s="114">
        <v>13</v>
      </c>
      <c r="L5087" s="115">
        <v>0.05</v>
      </c>
      <c r="M5087" s="11"/>
      <c r="N5087" s="90">
        <v>14.94</v>
      </c>
      <c r="O5087" s="90">
        <v>15.25</v>
      </c>
      <c r="P5087" s="90">
        <v>15.646988082372721</v>
      </c>
      <c r="Q5087" s="90"/>
      <c r="R5087" s="63">
        <f t="shared" ref="R5087:R5150" si="2464">(O5087+P5087)-(N5087+M5087)</f>
        <v>15.956988082372723</v>
      </c>
      <c r="S5087" s="64">
        <f t="shared" si="2463"/>
        <v>2.1887824897400841E-2</v>
      </c>
      <c r="T5087" s="65"/>
      <c r="U5087" s="65">
        <f t="shared" si="2459"/>
        <v>0.97967213114754093</v>
      </c>
      <c r="V5087" s="65">
        <f t="shared" si="2459"/>
        <v>0.9746284664957372</v>
      </c>
      <c r="W5087" s="65"/>
      <c r="X5087" s="61">
        <f t="shared" si="2454"/>
        <v>2.5776602775941758E-2</v>
      </c>
      <c r="Y5087" s="66">
        <f t="shared" si="2444"/>
        <v>1.7800381436745144E-2</v>
      </c>
      <c r="Z5087" s="61">
        <f t="shared" si="2445"/>
        <v>1.9012216290570764E-2</v>
      </c>
      <c r="AA5087" s="67">
        <f t="shared" si="2446"/>
        <v>15.266500000000001</v>
      </c>
      <c r="AB5087" s="68">
        <f t="shared" si="2447"/>
        <v>1.2717536813922441E-2</v>
      </c>
      <c r="AC5087" s="69">
        <f t="shared" si="2448"/>
        <v>2.1854082998661387E-2</v>
      </c>
      <c r="AD5087" s="70">
        <f>_xlfn.PERCENTILE.EXC(AC5087:$AC$5675,0.5)</f>
        <v>6.6421512296023874E-2</v>
      </c>
      <c r="AE5087" s="70">
        <f>_xlfn.PERCENTILE.EXC($AC5087:AC$5675,0.35)</f>
        <v>4.1293447607678314E-2</v>
      </c>
      <c r="AF5087" s="71">
        <f t="shared" si="2460"/>
        <v>3.000097789564677E-2</v>
      </c>
      <c r="AG5087" s="70">
        <f t="shared" si="2461"/>
        <v>-0.13089416393098985</v>
      </c>
      <c r="AH5087" s="70">
        <f t="shared" si="2462"/>
        <v>-0.14904323226284738</v>
      </c>
      <c r="AI5087" s="61" t="str">
        <f t="shared" si="2457"/>
        <v>Safety</v>
      </c>
      <c r="AJ5087" s="68" t="str">
        <f t="shared" si="2458"/>
        <v>Safety</v>
      </c>
      <c r="AK5087" s="72"/>
      <c r="AL5087" s="73"/>
      <c r="AM5087" s="72"/>
      <c r="AN5087" s="73"/>
      <c r="AO5087" s="74"/>
      <c r="AP5087" s="20"/>
      <c r="AQ5087" s="74"/>
      <c r="AR5087" s="20"/>
      <c r="AS5087" s="74"/>
      <c r="AT5087" s="20"/>
      <c r="AU5087" s="74" t="str">
        <f t="shared" si="2449"/>
        <v>00635U</v>
      </c>
      <c r="AV5087" s="20">
        <f t="shared" si="2455"/>
        <v>0</v>
      </c>
      <c r="AW5087" s="74" t="str">
        <f t="shared" si="2450"/>
        <v>00635U</v>
      </c>
      <c r="AX5087" s="20">
        <f t="shared" si="2451"/>
        <v>0</v>
      </c>
      <c r="AY5087" s="20">
        <f t="shared" si="2456"/>
        <v>1</v>
      </c>
      <c r="AZ5087" s="116">
        <v>38926</v>
      </c>
      <c r="BA5087" s="116"/>
      <c r="BB5087" s="20"/>
      <c r="BC5087" s="20"/>
      <c r="BD5087" s="76"/>
      <c r="BE5087" s="77"/>
      <c r="BF5087" s="77"/>
    </row>
    <row r="5088" spans="1:58" s="23" customFormat="1" ht="15.75" customHeight="1" x14ac:dyDescent="0.4">
      <c r="A5088" s="116">
        <v>38924</v>
      </c>
      <c r="B5088" s="112">
        <v>14.87</v>
      </c>
      <c r="C5088" s="112">
        <v>15.28</v>
      </c>
      <c r="D5088" s="112">
        <v>15.33</v>
      </c>
      <c r="E5088" s="112">
        <v>15.38</v>
      </c>
      <c r="F5088" s="112">
        <v>15.599</v>
      </c>
      <c r="G5088" s="112">
        <v>15.752000000000001</v>
      </c>
      <c r="H5088" s="113">
        <v>15.93</v>
      </c>
      <c r="I5088" s="90">
        <f t="shared" si="2452"/>
        <v>14.992999999999999</v>
      </c>
      <c r="J5088" s="90">
        <f t="shared" si="2453"/>
        <v>15.295</v>
      </c>
      <c r="K5088" s="114">
        <v>14</v>
      </c>
      <c r="L5088" s="115">
        <v>0.05</v>
      </c>
      <c r="M5088" s="11"/>
      <c r="N5088" s="90">
        <v>14.62</v>
      </c>
      <c r="O5088" s="90">
        <v>14.9</v>
      </c>
      <c r="P5088" s="90">
        <v>15.315330352485464</v>
      </c>
      <c r="Q5088" s="90"/>
      <c r="R5088" s="63">
        <f t="shared" si="2464"/>
        <v>15.595330352485467</v>
      </c>
      <c r="S5088" s="64">
        <f t="shared" si="2463"/>
        <v>-1.5488215488215518E-2</v>
      </c>
      <c r="T5088" s="65"/>
      <c r="U5088" s="65">
        <f t="shared" si="2459"/>
        <v>0.98120805369127506</v>
      </c>
      <c r="V5088" s="65">
        <f t="shared" si="2459"/>
        <v>0.97288139772851445</v>
      </c>
      <c r="W5088" s="65"/>
      <c r="X5088" s="61">
        <f t="shared" si="2454"/>
        <v>2.7572293207800951E-2</v>
      </c>
      <c r="Y5088" s="66">
        <f t="shared" si="2444"/>
        <v>3.5760728218465467E-2</v>
      </c>
      <c r="Z5088" s="61">
        <f t="shared" si="2445"/>
        <v>2.0142733275528672E-2</v>
      </c>
      <c r="AA5088" s="67">
        <f t="shared" si="2446"/>
        <v>14.992999999999999</v>
      </c>
      <c r="AB5088" s="68">
        <f t="shared" si="2447"/>
        <v>1.7099863201094391E-2</v>
      </c>
      <c r="AC5088" s="69">
        <f t="shared" si="2448"/>
        <v>2.5512995896032786E-2</v>
      </c>
      <c r="AD5088" s="70">
        <f>_xlfn.PERCENTILE.EXC(AC5088:$AC$5675,0.5)</f>
        <v>6.6450859418235642E-2</v>
      </c>
      <c r="AE5088" s="70">
        <f>_xlfn.PERCENTILE.EXC($AC5088:AC$5675,0.35)</f>
        <v>4.1597121924319212E-2</v>
      </c>
      <c r="AF5088" s="71">
        <f t="shared" si="2460"/>
        <v>3.0165452120273391E-2</v>
      </c>
      <c r="AG5088" s="70">
        <f t="shared" si="2461"/>
        <v>-0.13094767464348864</v>
      </c>
      <c r="AH5088" s="70">
        <f t="shared" si="2462"/>
        <v>-0.14906986290059615</v>
      </c>
      <c r="AI5088" s="61" t="str">
        <f t="shared" si="2457"/>
        <v>Safety</v>
      </c>
      <c r="AJ5088" s="68" t="str">
        <f t="shared" si="2458"/>
        <v>Safety</v>
      </c>
      <c r="AK5088" s="72"/>
      <c r="AL5088" s="73"/>
      <c r="AM5088" s="72"/>
      <c r="AN5088" s="73"/>
      <c r="AO5088" s="74"/>
      <c r="AP5088" s="20"/>
      <c r="AQ5088" s="74"/>
      <c r="AR5088" s="20"/>
      <c r="AS5088" s="74"/>
      <c r="AT5088" s="20"/>
      <c r="AU5088" s="74" t="str">
        <f t="shared" si="2449"/>
        <v>00635U</v>
      </c>
      <c r="AV5088" s="20">
        <f t="shared" si="2455"/>
        <v>0</v>
      </c>
      <c r="AW5088" s="74" t="str">
        <f t="shared" si="2450"/>
        <v>00635U</v>
      </c>
      <c r="AX5088" s="20">
        <f t="shared" si="2451"/>
        <v>0</v>
      </c>
      <c r="AY5088" s="20">
        <f t="shared" si="2456"/>
        <v>1</v>
      </c>
      <c r="AZ5088" s="116">
        <v>38925</v>
      </c>
      <c r="BA5088" s="116"/>
      <c r="BB5088" s="20"/>
      <c r="BC5088" s="20"/>
      <c r="BD5088" s="76"/>
      <c r="BE5088" s="77"/>
      <c r="BF5088" s="77"/>
    </row>
    <row r="5089" spans="1:58" s="23" customFormat="1" ht="15.75" customHeight="1" x14ac:dyDescent="0.4">
      <c r="A5089" s="116">
        <v>38923</v>
      </c>
      <c r="B5089" s="112">
        <v>14.99</v>
      </c>
      <c r="C5089" s="112">
        <v>15.34</v>
      </c>
      <c r="D5089" s="112">
        <v>15.46</v>
      </c>
      <c r="E5089" s="112">
        <v>15.58</v>
      </c>
      <c r="F5089" s="112">
        <v>15.739000000000001</v>
      </c>
      <c r="G5089" s="112">
        <v>15.85</v>
      </c>
      <c r="H5089" s="113">
        <v>15.98</v>
      </c>
      <c r="I5089" s="90">
        <f t="shared" si="2452"/>
        <v>15.077500000000001</v>
      </c>
      <c r="J5089" s="90">
        <f t="shared" si="2453"/>
        <v>15.370000000000001</v>
      </c>
      <c r="K5089" s="114">
        <v>15</v>
      </c>
      <c r="L5089" s="115">
        <v>0.05</v>
      </c>
      <c r="M5089" s="11"/>
      <c r="N5089" s="90">
        <v>14.85</v>
      </c>
      <c r="O5089" s="90">
        <v>14.96</v>
      </c>
      <c r="P5089" s="90">
        <v>15.337236617085459</v>
      </c>
      <c r="Q5089" s="90"/>
      <c r="R5089" s="63">
        <f t="shared" si="2464"/>
        <v>15.44723661708546</v>
      </c>
      <c r="S5089" s="64">
        <f t="shared" si="2463"/>
        <v>-8.678237650200319E-3</v>
      </c>
      <c r="T5089" s="65"/>
      <c r="U5089" s="65">
        <f t="shared" si="2459"/>
        <v>0.99264705882352933</v>
      </c>
      <c r="V5089" s="65">
        <f t="shared" si="2459"/>
        <v>0.97540387316805022</v>
      </c>
      <c r="W5089" s="65"/>
      <c r="X5089" s="61">
        <f t="shared" si="2454"/>
        <v>2.3348899266177427E-2</v>
      </c>
      <c r="Y5089" s="66">
        <f t="shared" si="2444"/>
        <v>2.5673940949935838E-2</v>
      </c>
      <c r="Z5089" s="61">
        <f t="shared" si="2445"/>
        <v>1.9399767866025562E-2</v>
      </c>
      <c r="AA5089" s="67">
        <f t="shared" si="2446"/>
        <v>15.077500000000001</v>
      </c>
      <c r="AB5089" s="68">
        <f t="shared" si="2447"/>
        <v>9.4276094276094669E-3</v>
      </c>
      <c r="AC5089" s="69">
        <f t="shared" si="2448"/>
        <v>1.5319865319865383E-2</v>
      </c>
      <c r="AD5089" s="70">
        <f>_xlfn.PERCENTILE.EXC(AC5089:$AC$5675,0.5)</f>
        <v>6.6480206540447423E-2</v>
      </c>
      <c r="AE5089" s="70">
        <f>_xlfn.PERCENTILE.EXC($AC5089:AC$5675,0.35)</f>
        <v>4.2094679761560956E-2</v>
      </c>
      <c r="AF5089" s="71">
        <f t="shared" si="2460"/>
        <v>3.0502505368647185E-2</v>
      </c>
      <c r="AG5089" s="70">
        <f t="shared" si="2461"/>
        <v>-0.1310011853559874</v>
      </c>
      <c r="AH5089" s="70">
        <f t="shared" si="2462"/>
        <v>-0.14909649353834492</v>
      </c>
      <c r="AI5089" s="61" t="str">
        <f t="shared" si="2457"/>
        <v>Safety</v>
      </c>
      <c r="AJ5089" s="68" t="str">
        <f t="shared" si="2458"/>
        <v>Safety</v>
      </c>
      <c r="AK5089" s="72"/>
      <c r="AL5089" s="73"/>
      <c r="AM5089" s="72"/>
      <c r="AN5089" s="73"/>
      <c r="AO5089" s="74"/>
      <c r="AP5089" s="20"/>
      <c r="AQ5089" s="74"/>
      <c r="AR5089" s="20"/>
      <c r="AS5089" s="74"/>
      <c r="AT5089" s="20"/>
      <c r="AU5089" s="74" t="str">
        <f t="shared" si="2449"/>
        <v>00635U</v>
      </c>
      <c r="AV5089" s="20">
        <f t="shared" si="2455"/>
        <v>0</v>
      </c>
      <c r="AW5089" s="74" t="str">
        <f t="shared" si="2450"/>
        <v>00635U</v>
      </c>
      <c r="AX5089" s="20">
        <f t="shared" si="2451"/>
        <v>0</v>
      </c>
      <c r="AY5089" s="20">
        <f t="shared" si="2456"/>
        <v>1</v>
      </c>
      <c r="AZ5089" s="116">
        <v>38924</v>
      </c>
      <c r="BA5089" s="116"/>
      <c r="BB5089" s="20"/>
      <c r="BC5089" s="20"/>
      <c r="BD5089" s="76"/>
      <c r="BE5089" s="77"/>
      <c r="BF5089" s="77"/>
    </row>
    <row r="5090" spans="1:58" s="23" customFormat="1" ht="15.75" customHeight="1" x14ac:dyDescent="0.4">
      <c r="A5090" s="116">
        <v>38922</v>
      </c>
      <c r="B5090" s="112">
        <v>15.41</v>
      </c>
      <c r="C5090" s="112">
        <v>15.8</v>
      </c>
      <c r="D5090" s="112">
        <v>15.835000000000001</v>
      </c>
      <c r="E5090" s="112">
        <v>15.87</v>
      </c>
      <c r="F5090" s="112">
        <v>15.913</v>
      </c>
      <c r="G5090" s="112">
        <v>15.944000000000001</v>
      </c>
      <c r="H5090" s="113">
        <v>15.98</v>
      </c>
      <c r="I5090" s="90">
        <f t="shared" si="2452"/>
        <v>15.488</v>
      </c>
      <c r="J5090" s="90">
        <f t="shared" si="2453"/>
        <v>15.807</v>
      </c>
      <c r="K5090" s="114">
        <v>16</v>
      </c>
      <c r="L5090" s="115">
        <v>0.05</v>
      </c>
      <c r="M5090" s="11"/>
      <c r="N5090" s="90">
        <v>14.98</v>
      </c>
      <c r="O5090" s="90">
        <v>15.64</v>
      </c>
      <c r="P5090" s="90">
        <v>15.561768246711702</v>
      </c>
      <c r="Q5090" s="90"/>
      <c r="R5090" s="63">
        <f t="shared" si="2464"/>
        <v>16.221768246711701</v>
      </c>
      <c r="S5090" s="64">
        <f t="shared" si="2463"/>
        <v>-0.13908045977011485</v>
      </c>
      <c r="T5090" s="65"/>
      <c r="U5090" s="65">
        <f t="shared" si="2459"/>
        <v>0.9578005115089514</v>
      </c>
      <c r="V5090" s="65">
        <f t="shared" si="2459"/>
        <v>1.0050271763496303</v>
      </c>
      <c r="W5090" s="65"/>
      <c r="X5090" s="61">
        <f t="shared" si="2454"/>
        <v>2.5308241401687252E-2</v>
      </c>
      <c r="Y5090" s="66">
        <f t="shared" si="2444"/>
        <v>6.9313169502206182E-3</v>
      </c>
      <c r="Z5090" s="61">
        <f t="shared" si="2445"/>
        <v>2.0596590909090964E-2</v>
      </c>
      <c r="AA5090" s="67">
        <f t="shared" si="2446"/>
        <v>15.488</v>
      </c>
      <c r="AB5090" s="68">
        <f t="shared" si="2447"/>
        <v>2.8704939919893171E-2</v>
      </c>
      <c r="AC5090" s="69">
        <f t="shared" si="2448"/>
        <v>3.3911882510013293E-2</v>
      </c>
      <c r="AD5090" s="70">
        <f>_xlfn.PERCENTILE.EXC(AC5090:$AC$5675,0.5)</f>
        <v>6.6736981057913244E-2</v>
      </c>
      <c r="AE5090" s="70">
        <f>_xlfn.PERCENTILE.EXC($AC5090:AC$5675,0.35)</f>
        <v>4.2388636479413162E-2</v>
      </c>
      <c r="AF5090" s="71">
        <f t="shared" si="2460"/>
        <v>3.0796935973406638E-2</v>
      </c>
      <c r="AG5090" s="70">
        <f t="shared" si="2461"/>
        <v>-0.13105469606848616</v>
      </c>
      <c r="AH5090" s="70">
        <f t="shared" si="2462"/>
        <v>-0.14912312417609369</v>
      </c>
      <c r="AI5090" s="61" t="str">
        <f t="shared" si="2457"/>
        <v>Safety</v>
      </c>
      <c r="AJ5090" s="68" t="str">
        <f t="shared" si="2458"/>
        <v>Short VOL</v>
      </c>
      <c r="AK5090" s="72"/>
      <c r="AL5090" s="73"/>
      <c r="AM5090" s="72"/>
      <c r="AN5090" s="73"/>
      <c r="AO5090" s="74"/>
      <c r="AP5090" s="20"/>
      <c r="AQ5090" s="74"/>
      <c r="AR5090" s="20"/>
      <c r="AS5090" s="74"/>
      <c r="AT5090" s="20"/>
      <c r="AU5090" s="74" t="str">
        <f t="shared" si="2449"/>
        <v>00631L</v>
      </c>
      <c r="AV5090" s="20">
        <f t="shared" si="2455"/>
        <v>1</v>
      </c>
      <c r="AW5090" s="74" t="str">
        <f t="shared" si="2450"/>
        <v>00635U</v>
      </c>
      <c r="AX5090" s="20">
        <f t="shared" si="2451"/>
        <v>0</v>
      </c>
      <c r="AY5090" s="20">
        <f t="shared" si="2456"/>
        <v>1</v>
      </c>
      <c r="AZ5090" s="116">
        <v>38923</v>
      </c>
      <c r="BA5090" s="116"/>
      <c r="BB5090" s="20"/>
      <c r="BC5090" s="20"/>
      <c r="BD5090" s="76"/>
      <c r="BE5090" s="77"/>
      <c r="BF5090" s="77"/>
    </row>
    <row r="5091" spans="1:58" s="23" customFormat="1" ht="15.75" customHeight="1" x14ac:dyDescent="0.4">
      <c r="A5091" s="116">
        <v>38919</v>
      </c>
      <c r="B5091" s="112">
        <v>16.71</v>
      </c>
      <c r="C5091" s="112">
        <v>16.571999999999999</v>
      </c>
      <c r="D5091" s="112">
        <v>16.457000000000001</v>
      </c>
      <c r="E5091" s="112">
        <v>16.34</v>
      </c>
      <c r="F5091" s="112">
        <v>16.335999999999999</v>
      </c>
      <c r="G5091" s="112">
        <v>16.332999999999998</v>
      </c>
      <c r="H5091" s="113">
        <v>16.329999999999998</v>
      </c>
      <c r="I5091" s="90">
        <f t="shared" si="2452"/>
        <v>16.689299999999999</v>
      </c>
      <c r="J5091" s="90">
        <f t="shared" si="2453"/>
        <v>16.554749999999999</v>
      </c>
      <c r="K5091" s="114">
        <v>17</v>
      </c>
      <c r="L5091" s="115">
        <v>0.05</v>
      </c>
      <c r="M5091" s="11"/>
      <c r="N5091" s="90">
        <v>17.399999999999999</v>
      </c>
      <c r="O5091" s="90">
        <v>17.07</v>
      </c>
      <c r="P5091" s="90">
        <v>16.782449375349586</v>
      </c>
      <c r="Q5091" s="90"/>
      <c r="R5091" s="63">
        <f t="shared" si="2464"/>
        <v>16.452449375349588</v>
      </c>
      <c r="S5091" s="64">
        <f t="shared" si="2463"/>
        <v>7.3411474398519291E-2</v>
      </c>
      <c r="T5091" s="65"/>
      <c r="U5091" s="65">
        <f t="shared" si="2459"/>
        <v>1.0193321616871704</v>
      </c>
      <c r="V5091" s="65">
        <f t="shared" si="2459"/>
        <v>1.0171340081664584</v>
      </c>
      <c r="W5091" s="65"/>
      <c r="X5091" s="61">
        <f t="shared" si="2454"/>
        <v>-8.2585278276482155E-3</v>
      </c>
      <c r="Y5091" s="66">
        <f t="shared" si="2444"/>
        <v>-6.1199510403926337E-4</v>
      </c>
      <c r="Z5091" s="61">
        <f t="shared" si="2445"/>
        <v>-8.0620517337456239E-3</v>
      </c>
      <c r="AA5091" s="67">
        <f t="shared" si="2446"/>
        <v>16.689299999999999</v>
      </c>
      <c r="AB5091" s="68">
        <f t="shared" si="2447"/>
        <v>-3.9655172413792975E-2</v>
      </c>
      <c r="AC5091" s="69">
        <f t="shared" si="2448"/>
        <v>-4.0844827586206854E-2</v>
      </c>
      <c r="AD5091" s="70">
        <f>_xlfn.PERCENTILE.EXC(AC5091:$AC$5675,0.5)</f>
        <v>6.6993755575379066E-2</v>
      </c>
      <c r="AE5091" s="70">
        <f>_xlfn.PERCENTILE.EXC($AC5091:AC$5675,0.35)</f>
        <v>4.2585819576084837E-2</v>
      </c>
      <c r="AF5091" s="71">
        <f t="shared" si="2460"/>
        <v>3.0707399913282352E-2</v>
      </c>
      <c r="AG5091" s="70">
        <f t="shared" si="2461"/>
        <v>-0.13110820678098492</v>
      </c>
      <c r="AH5091" s="70">
        <f t="shared" si="2462"/>
        <v>-0.14914975481384246</v>
      </c>
      <c r="AI5091" s="61" t="str">
        <f t="shared" si="2457"/>
        <v>Safety</v>
      </c>
      <c r="AJ5091" s="68" t="str">
        <f t="shared" si="2458"/>
        <v>Safety</v>
      </c>
      <c r="AK5091" s="72"/>
      <c r="AL5091" s="73"/>
      <c r="AM5091" s="72"/>
      <c r="AN5091" s="73"/>
      <c r="AO5091" s="74"/>
      <c r="AP5091" s="20"/>
      <c r="AQ5091" s="74"/>
      <c r="AR5091" s="20"/>
      <c r="AS5091" s="74"/>
      <c r="AT5091" s="20"/>
      <c r="AU5091" s="74" t="str">
        <f t="shared" si="2449"/>
        <v>00635U</v>
      </c>
      <c r="AV5091" s="20">
        <f t="shared" si="2455"/>
        <v>0</v>
      </c>
      <c r="AW5091" s="74" t="str">
        <f t="shared" si="2450"/>
        <v>00635U</v>
      </c>
      <c r="AX5091" s="20">
        <f t="shared" si="2451"/>
        <v>0</v>
      </c>
      <c r="AY5091" s="20">
        <f t="shared" si="2456"/>
        <v>1</v>
      </c>
      <c r="AZ5091" s="116">
        <v>38922</v>
      </c>
      <c r="BA5091" s="116"/>
      <c r="BB5091" s="20"/>
      <c r="BC5091" s="20"/>
      <c r="BD5091" s="76"/>
      <c r="BE5091" s="77"/>
      <c r="BF5091" s="77"/>
    </row>
    <row r="5092" spans="1:58" s="23" customFormat="1" ht="15.75" customHeight="1" x14ac:dyDescent="0.4">
      <c r="A5092" s="116">
        <v>38918</v>
      </c>
      <c r="B5092" s="112">
        <v>16.329999999999998</v>
      </c>
      <c r="C5092" s="112">
        <v>16.236999999999998</v>
      </c>
      <c r="D5092" s="112">
        <v>16.158999999999999</v>
      </c>
      <c r="E5092" s="112">
        <v>16.079999999999998</v>
      </c>
      <c r="F5092" s="112">
        <v>16.084</v>
      </c>
      <c r="G5092" s="112">
        <v>16.087</v>
      </c>
      <c r="H5092" s="113">
        <v>16.09</v>
      </c>
      <c r="I5092" s="90">
        <f t="shared" si="2452"/>
        <v>16.320699999999999</v>
      </c>
      <c r="J5092" s="90">
        <f t="shared" si="2453"/>
        <v>16.229199999999999</v>
      </c>
      <c r="K5092" s="114">
        <v>18</v>
      </c>
      <c r="L5092" s="115">
        <v>0.05</v>
      </c>
      <c r="M5092" s="11"/>
      <c r="N5092" s="90">
        <v>16.21</v>
      </c>
      <c r="O5092" s="90">
        <v>16.489999999999998</v>
      </c>
      <c r="P5092" s="90">
        <v>16.397740962769635</v>
      </c>
      <c r="Q5092" s="90"/>
      <c r="R5092" s="63">
        <f t="shared" si="2464"/>
        <v>16.677740962769633</v>
      </c>
      <c r="S5092" s="64">
        <f t="shared" si="2463"/>
        <v>4.2443729903536988E-2</v>
      </c>
      <c r="T5092" s="65"/>
      <c r="U5092" s="65">
        <f t="shared" si="2459"/>
        <v>0.98302001212856294</v>
      </c>
      <c r="V5092" s="65">
        <f t="shared" si="2459"/>
        <v>1.0056263260555118</v>
      </c>
      <c r="W5092" s="65"/>
      <c r="X5092" s="61">
        <f t="shared" si="2454"/>
        <v>-5.6950398040416404E-3</v>
      </c>
      <c r="Y5092" s="66">
        <f t="shared" si="2444"/>
        <v>6.2189054726377883E-4</v>
      </c>
      <c r="Z5092" s="61">
        <f t="shared" si="2445"/>
        <v>-5.6063771774494918E-3</v>
      </c>
      <c r="AA5092" s="67">
        <f t="shared" si="2446"/>
        <v>16.320699999999999</v>
      </c>
      <c r="AB5092" s="68">
        <f t="shared" si="2447"/>
        <v>7.4028377544723897E-3</v>
      </c>
      <c r="AC5092" s="69">
        <f t="shared" si="2448"/>
        <v>6.8291178285007897E-3</v>
      </c>
      <c r="AD5092" s="70">
        <f>_xlfn.PERCENTILE.EXC(AC5092:$AC$5675,0.5)</f>
        <v>6.721654175782027E-2</v>
      </c>
      <c r="AE5092" s="70">
        <f>_xlfn.PERCENTILE.EXC($AC5092:AC$5675,0.35)</f>
        <v>4.2748439381437991E-2</v>
      </c>
      <c r="AF5092" s="71">
        <f t="shared" si="2460"/>
        <v>3.0937635496459084E-2</v>
      </c>
      <c r="AG5092" s="70">
        <f t="shared" si="2461"/>
        <v>-0.13116171749348368</v>
      </c>
      <c r="AH5092" s="70">
        <f t="shared" si="2462"/>
        <v>-0.14917638545159123</v>
      </c>
      <c r="AI5092" s="61" t="str">
        <f t="shared" si="2457"/>
        <v>Safety</v>
      </c>
      <c r="AJ5092" s="68" t="str">
        <f t="shared" si="2458"/>
        <v>Safety</v>
      </c>
      <c r="AK5092" s="72"/>
      <c r="AL5092" s="73"/>
      <c r="AM5092" s="72"/>
      <c r="AN5092" s="73"/>
      <c r="AO5092" s="74"/>
      <c r="AP5092" s="20"/>
      <c r="AQ5092" s="74"/>
      <c r="AR5092" s="20"/>
      <c r="AS5092" s="74"/>
      <c r="AT5092" s="20"/>
      <c r="AU5092" s="74" t="str">
        <f t="shared" si="2449"/>
        <v>00635U</v>
      </c>
      <c r="AV5092" s="20">
        <f t="shared" si="2455"/>
        <v>0</v>
      </c>
      <c r="AW5092" s="74" t="str">
        <f t="shared" si="2450"/>
        <v>00635U</v>
      </c>
      <c r="AX5092" s="20">
        <f t="shared" si="2451"/>
        <v>0</v>
      </c>
      <c r="AY5092" s="20">
        <f t="shared" si="2456"/>
        <v>1</v>
      </c>
      <c r="AZ5092" s="116">
        <v>38919</v>
      </c>
      <c r="BA5092" s="116"/>
      <c r="BB5092" s="20"/>
      <c r="BC5092" s="20"/>
      <c r="BD5092" s="76"/>
      <c r="BE5092" s="77"/>
      <c r="BF5092" s="77"/>
    </row>
    <row r="5093" spans="1:58" s="23" customFormat="1" ht="15.75" customHeight="1" x14ac:dyDescent="0.4">
      <c r="A5093" s="116">
        <v>38917</v>
      </c>
      <c r="B5093" s="112">
        <v>15.81</v>
      </c>
      <c r="C5093" s="112">
        <v>15.776</v>
      </c>
      <c r="D5093" s="112">
        <v>15.747999999999999</v>
      </c>
      <c r="E5093" s="112">
        <v>15.72</v>
      </c>
      <c r="F5093" s="112">
        <v>15.891</v>
      </c>
      <c r="G5093" s="112">
        <v>16.010000000000002</v>
      </c>
      <c r="H5093" s="113">
        <v>16.149999999999999</v>
      </c>
      <c r="I5093" s="90">
        <f t="shared" si="2452"/>
        <v>15.808300000000001</v>
      </c>
      <c r="J5093" s="90">
        <f t="shared" si="2453"/>
        <v>15.7746</v>
      </c>
      <c r="K5093" s="114">
        <v>19</v>
      </c>
      <c r="L5093" s="115">
        <v>0.05</v>
      </c>
      <c r="M5093" s="11"/>
      <c r="N5093" s="90">
        <v>15.55</v>
      </c>
      <c r="O5093" s="90">
        <v>15.93</v>
      </c>
      <c r="P5093" s="90">
        <v>15.950051045892049</v>
      </c>
      <c r="Q5093" s="90"/>
      <c r="R5093" s="63">
        <f t="shared" si="2464"/>
        <v>16.330051045892048</v>
      </c>
      <c r="S5093" s="64">
        <f t="shared" si="2463"/>
        <v>-0.1234498308906425</v>
      </c>
      <c r="T5093" s="65"/>
      <c r="U5093" s="65">
        <f t="shared" si="2459"/>
        <v>0.9761456371625864</v>
      </c>
      <c r="V5093" s="65">
        <f t="shared" si="2459"/>
        <v>0.99874288515852661</v>
      </c>
      <c r="W5093" s="65"/>
      <c r="X5093" s="61">
        <f t="shared" si="2454"/>
        <v>-2.150537634408646E-3</v>
      </c>
      <c r="Y5093" s="66">
        <f t="shared" si="2444"/>
        <v>2.7353689567429892E-2</v>
      </c>
      <c r="Z5093" s="61">
        <f t="shared" si="2445"/>
        <v>-2.1317915272357807E-3</v>
      </c>
      <c r="AA5093" s="67">
        <f t="shared" si="2446"/>
        <v>15.808299999999999</v>
      </c>
      <c r="AB5093" s="68">
        <f t="shared" si="2447"/>
        <v>1.6720257234726674E-2</v>
      </c>
      <c r="AC5093" s="69">
        <f t="shared" si="2448"/>
        <v>1.6610932475884143E-2</v>
      </c>
      <c r="AD5093" s="70">
        <f>_xlfn.PERCENTILE.EXC(AC5093:$AC$5675,0.5)</f>
        <v>6.7439327940261473E-2</v>
      </c>
      <c r="AE5093" s="70">
        <f>_xlfn.PERCENTILE.EXC($AC5093:AC$5675,0.35)</f>
        <v>4.2890892351520847E-2</v>
      </c>
      <c r="AF5093" s="71">
        <f t="shared" si="2460"/>
        <v>3.1090400473235583E-2</v>
      </c>
      <c r="AG5093" s="70">
        <f t="shared" si="2461"/>
        <v>-0.13121522820598247</v>
      </c>
      <c r="AH5093" s="70">
        <f t="shared" si="2462"/>
        <v>-0.14920301608934</v>
      </c>
      <c r="AI5093" s="61" t="str">
        <f t="shared" si="2457"/>
        <v>Safety</v>
      </c>
      <c r="AJ5093" s="68" t="str">
        <f t="shared" si="2458"/>
        <v>Safety</v>
      </c>
      <c r="AK5093" s="72"/>
      <c r="AL5093" s="73"/>
      <c r="AM5093" s="72"/>
      <c r="AN5093" s="73"/>
      <c r="AO5093" s="74"/>
      <c r="AP5093" s="20"/>
      <c r="AQ5093" s="74"/>
      <c r="AR5093" s="20"/>
      <c r="AS5093" s="74"/>
      <c r="AT5093" s="20"/>
      <c r="AU5093" s="74" t="str">
        <f t="shared" si="2449"/>
        <v>00635U</v>
      </c>
      <c r="AV5093" s="20">
        <f t="shared" si="2455"/>
        <v>0</v>
      </c>
      <c r="AW5093" s="74" t="str">
        <f t="shared" si="2450"/>
        <v>00635U</v>
      </c>
      <c r="AX5093" s="20">
        <f t="shared" si="2451"/>
        <v>0</v>
      </c>
      <c r="AY5093" s="20">
        <f t="shared" si="2456"/>
        <v>1</v>
      </c>
      <c r="AZ5093" s="116">
        <v>38918</v>
      </c>
      <c r="BA5093" s="116"/>
      <c r="BB5093" s="20"/>
      <c r="BC5093" s="20"/>
      <c r="BD5093" s="76"/>
      <c r="BE5093" s="77"/>
      <c r="BF5093" s="77"/>
    </row>
    <row r="5094" spans="1:58" s="23" customFormat="1" ht="15.75" customHeight="1" x14ac:dyDescent="0.4">
      <c r="A5094" s="116">
        <v>38916</v>
      </c>
      <c r="B5094" s="112">
        <v>17.86</v>
      </c>
      <c r="C5094" s="112">
        <v>16.7</v>
      </c>
      <c r="D5094" s="112">
        <v>16.722999999999999</v>
      </c>
      <c r="E5094" s="112">
        <v>16.741</v>
      </c>
      <c r="F5094" s="112">
        <v>16.760000000000002</v>
      </c>
      <c r="G5094" s="112">
        <v>16.776</v>
      </c>
      <c r="H5094" s="113">
        <v>16.786999999999999</v>
      </c>
      <c r="I5094" s="90">
        <f t="shared" si="2452"/>
        <v>16.7</v>
      </c>
      <c r="J5094" s="90">
        <f t="shared" si="2453"/>
        <v>16.722999999999999</v>
      </c>
      <c r="K5094" s="114">
        <v>0</v>
      </c>
      <c r="L5094" s="115">
        <v>5.2631578947368418E-2</v>
      </c>
      <c r="M5094" s="11"/>
      <c r="N5094" s="90">
        <v>17.739999999999998</v>
      </c>
      <c r="O5094" s="90">
        <v>17.350000000000001</v>
      </c>
      <c r="P5094" s="90">
        <v>17.048277839906032</v>
      </c>
      <c r="Q5094" s="90"/>
      <c r="R5094" s="63">
        <f t="shared" si="2464"/>
        <v>16.658277839906031</v>
      </c>
      <c r="S5094" s="64">
        <f t="shared" si="2463"/>
        <v>-4.8283261802575222E-2</v>
      </c>
      <c r="T5094" s="65"/>
      <c r="U5094" s="65">
        <f t="shared" si="2459"/>
        <v>1.0224783861671467</v>
      </c>
      <c r="V5094" s="65">
        <f t="shared" si="2459"/>
        <v>1.0176981019975935</v>
      </c>
      <c r="W5094" s="65"/>
      <c r="X5094" s="61">
        <f t="shared" si="2454"/>
        <v>-6.4949608062709982E-2</v>
      </c>
      <c r="Y5094" s="66">
        <f t="shared" ref="Y5094:Y5157" si="2465">(H5094-E5094)/E5094</f>
        <v>2.7477450570455395E-3</v>
      </c>
      <c r="Z5094" s="61">
        <f t="shared" ref="Z5094:Z5157" si="2466">(J5094-I5094)/I5094</f>
        <v>1.3772455089820174E-3</v>
      </c>
      <c r="AA5094" s="67">
        <f t="shared" ref="AA5094:AA5157" si="2467">B5094*(K5094*L5094)+C5094*(1-(K5094*L5094))</f>
        <v>16.7</v>
      </c>
      <c r="AB5094" s="68">
        <f t="shared" ref="AB5094:AB5157" si="2468">(B5094-N5094)/N5094</f>
        <v>6.7643742953777345E-3</v>
      </c>
      <c r="AC5094" s="69">
        <f t="shared" ref="AC5094:AC5157" si="2469">(AA5094-N5094)/N5094</f>
        <v>-5.8624577226606495E-2</v>
      </c>
      <c r="AD5094" s="70">
        <f>_xlfn.PERCENTILE.EXC(AC5094:$AC$5675,0.5)</f>
        <v>6.7636330636797443E-2</v>
      </c>
      <c r="AE5094" s="70">
        <f>_xlfn.PERCENTILE.EXC($AC5094:AC$5675,0.35)</f>
        <v>4.3029549510376859E-2</v>
      </c>
      <c r="AF5094" s="71">
        <f t="shared" si="2460"/>
        <v>3.1269542476520404E-2</v>
      </c>
      <c r="AG5094" s="70">
        <f t="shared" si="2461"/>
        <v>-0.13126873891848123</v>
      </c>
      <c r="AH5094" s="70">
        <f t="shared" si="2462"/>
        <v>-0.1492296467270888</v>
      </c>
      <c r="AI5094" s="61" t="str">
        <f t="shared" si="2457"/>
        <v>Safety</v>
      </c>
      <c r="AJ5094" s="68" t="str">
        <f t="shared" si="2458"/>
        <v>Safety</v>
      </c>
      <c r="AK5094" s="72"/>
      <c r="AL5094" s="73"/>
      <c r="AM5094" s="72"/>
      <c r="AN5094" s="73"/>
      <c r="AO5094" s="74"/>
      <c r="AP5094" s="20"/>
      <c r="AQ5094" s="74"/>
      <c r="AR5094" s="20"/>
      <c r="AS5094" s="74"/>
      <c r="AT5094" s="20"/>
      <c r="AU5094" s="74" t="str">
        <f t="shared" si="2449"/>
        <v>00635U</v>
      </c>
      <c r="AV5094" s="20">
        <f t="shared" si="2455"/>
        <v>0</v>
      </c>
      <c r="AW5094" s="74" t="str">
        <f t="shared" si="2450"/>
        <v>00635U</v>
      </c>
      <c r="AX5094" s="20">
        <f t="shared" si="2451"/>
        <v>0</v>
      </c>
      <c r="AY5094" s="20">
        <f t="shared" si="2456"/>
        <v>1</v>
      </c>
      <c r="AZ5094" s="116">
        <v>38917</v>
      </c>
      <c r="BA5094" s="116"/>
      <c r="BB5094" s="20"/>
      <c r="BC5094" s="20"/>
      <c r="BD5094" s="76"/>
      <c r="BE5094" s="77"/>
      <c r="BF5094" s="77"/>
    </row>
    <row r="5095" spans="1:58" s="23" customFormat="1" ht="15.75" customHeight="1" x14ac:dyDescent="0.4">
      <c r="A5095" s="116">
        <v>38915</v>
      </c>
      <c r="B5095" s="112">
        <v>17.350000000000001</v>
      </c>
      <c r="C5095" s="112">
        <v>16.96</v>
      </c>
      <c r="D5095" s="112">
        <v>16.971</v>
      </c>
      <c r="E5095" s="112">
        <v>16.981000000000002</v>
      </c>
      <c r="F5095" s="112">
        <v>16.989999999999998</v>
      </c>
      <c r="G5095" s="112">
        <v>17.061</v>
      </c>
      <c r="H5095" s="113">
        <v>17.111000000000001</v>
      </c>
      <c r="I5095" s="90">
        <f t="shared" si="2452"/>
        <v>16.980526315789476</v>
      </c>
      <c r="J5095" s="90">
        <f t="shared" si="2453"/>
        <v>16.970421052631579</v>
      </c>
      <c r="K5095" s="114">
        <v>1</v>
      </c>
      <c r="L5095" s="115">
        <v>5.2631578947368418E-2</v>
      </c>
      <c r="M5095" s="11"/>
      <c r="N5095" s="90">
        <v>18.64</v>
      </c>
      <c r="O5095" s="90">
        <v>18.079999999999998</v>
      </c>
      <c r="P5095" s="90">
        <v>17.637341606767098</v>
      </c>
      <c r="Q5095" s="90"/>
      <c r="R5095" s="63">
        <f t="shared" si="2464"/>
        <v>17.077341606767092</v>
      </c>
      <c r="S5095" s="64">
        <f t="shared" si="2463"/>
        <v>3.268698060941827E-2</v>
      </c>
      <c r="T5095" s="65"/>
      <c r="U5095" s="65">
        <f t="shared" si="2459"/>
        <v>1.0309734513274338</v>
      </c>
      <c r="V5095" s="65">
        <f t="shared" si="2459"/>
        <v>1.0250977955239615</v>
      </c>
      <c r="W5095" s="65"/>
      <c r="X5095" s="61">
        <f t="shared" si="2454"/>
        <v>-2.2478386167147004E-2</v>
      </c>
      <c r="Y5095" s="66">
        <f t="shared" si="2465"/>
        <v>7.6556150992284902E-3</v>
      </c>
      <c r="Z5095" s="61">
        <f t="shared" si="2466"/>
        <v>-5.9510894833101594E-4</v>
      </c>
      <c r="AA5095" s="67">
        <f t="shared" si="2467"/>
        <v>16.980526315789476</v>
      </c>
      <c r="AB5095" s="68">
        <f t="shared" si="2468"/>
        <v>-6.9206008583690942E-2</v>
      </c>
      <c r="AC5095" s="69">
        <f t="shared" si="2469"/>
        <v>-8.9027558165800685E-2</v>
      </c>
      <c r="AD5095" s="70">
        <f>_xlfn.PERCENTILE.EXC(AC5095:$AC$5675,0.5)</f>
        <v>6.7833333333333398E-2</v>
      </c>
      <c r="AE5095" s="70">
        <f>_xlfn.PERCENTILE.EXC($AC5095:AC$5675,0.35)</f>
        <v>4.3273908199037932E-2</v>
      </c>
      <c r="AF5095" s="71">
        <f t="shared" si="2460"/>
        <v>3.1561031306975858E-2</v>
      </c>
      <c r="AG5095" s="70">
        <f t="shared" si="2461"/>
        <v>-0.13132224963097999</v>
      </c>
      <c r="AH5095" s="70">
        <f t="shared" si="2462"/>
        <v>-0.14925627736483757</v>
      </c>
      <c r="AI5095" s="61" t="str">
        <f t="shared" si="2457"/>
        <v>Safety</v>
      </c>
      <c r="AJ5095" s="68" t="str">
        <f t="shared" si="2458"/>
        <v>Safety</v>
      </c>
      <c r="AK5095" s="72"/>
      <c r="AL5095" s="73"/>
      <c r="AM5095" s="72"/>
      <c r="AN5095" s="73"/>
      <c r="AO5095" s="74"/>
      <c r="AP5095" s="20"/>
      <c r="AQ5095" s="74"/>
      <c r="AR5095" s="20"/>
      <c r="AS5095" s="74"/>
      <c r="AT5095" s="20"/>
      <c r="AU5095" s="74" t="str">
        <f t="shared" si="2449"/>
        <v>00635U</v>
      </c>
      <c r="AV5095" s="20">
        <f t="shared" si="2455"/>
        <v>0</v>
      </c>
      <c r="AW5095" s="74" t="str">
        <f t="shared" si="2450"/>
        <v>00635U</v>
      </c>
      <c r="AX5095" s="20">
        <f t="shared" si="2451"/>
        <v>0</v>
      </c>
      <c r="AY5095" s="20">
        <f t="shared" si="2456"/>
        <v>1</v>
      </c>
      <c r="AZ5095" s="116">
        <v>38916</v>
      </c>
      <c r="BA5095" s="116"/>
      <c r="BB5095" s="20"/>
      <c r="BC5095" s="20"/>
      <c r="BD5095" s="76"/>
      <c r="BE5095" s="77"/>
      <c r="BF5095" s="77"/>
    </row>
    <row r="5096" spans="1:58" s="23" customFormat="1" ht="15.75" customHeight="1" x14ac:dyDescent="0.4">
      <c r="A5096" s="116">
        <v>38912</v>
      </c>
      <c r="B5096" s="112">
        <v>17.27</v>
      </c>
      <c r="C5096" s="112">
        <v>17.13</v>
      </c>
      <c r="D5096" s="112">
        <v>17.123000000000001</v>
      </c>
      <c r="E5096" s="112">
        <v>17.116</v>
      </c>
      <c r="F5096" s="112">
        <v>17.11</v>
      </c>
      <c r="G5096" s="112">
        <v>17.114000000000001</v>
      </c>
      <c r="H5096" s="113">
        <v>17.117000000000001</v>
      </c>
      <c r="I5096" s="90">
        <f t="shared" si="2452"/>
        <v>17.144736842105264</v>
      </c>
      <c r="J5096" s="90">
        <f t="shared" si="2453"/>
        <v>17.123736842105263</v>
      </c>
      <c r="K5096" s="114">
        <v>2</v>
      </c>
      <c r="L5096" s="115">
        <v>5.2631578947368418E-2</v>
      </c>
      <c r="M5096" s="11"/>
      <c r="N5096" s="90">
        <v>18.05</v>
      </c>
      <c r="O5096" s="90">
        <v>17.87</v>
      </c>
      <c r="P5096" s="90">
        <v>17.668725547332539</v>
      </c>
      <c r="Q5096" s="90"/>
      <c r="R5096" s="63">
        <f t="shared" si="2464"/>
        <v>17.488725547332539</v>
      </c>
      <c r="S5096" s="64">
        <f t="shared" si="2463"/>
        <v>1.4614952220348599E-2</v>
      </c>
      <c r="T5096" s="65"/>
      <c r="U5096" s="65">
        <f t="shared" si="2459"/>
        <v>1.0100727476217124</v>
      </c>
      <c r="V5096" s="65">
        <f t="shared" si="2459"/>
        <v>1.0113915659693886</v>
      </c>
      <c r="W5096" s="65"/>
      <c r="X5096" s="61">
        <f t="shared" si="2454"/>
        <v>-8.1065431383903052E-3</v>
      </c>
      <c r="Y5096" s="66">
        <f t="shared" si="2465"/>
        <v>5.8424865622880472E-5</v>
      </c>
      <c r="Z5096" s="61">
        <f t="shared" si="2466"/>
        <v>-1.2248656945510823E-3</v>
      </c>
      <c r="AA5096" s="67">
        <f t="shared" si="2467"/>
        <v>17.144736842105264</v>
      </c>
      <c r="AB5096" s="68">
        <f t="shared" si="2468"/>
        <v>-4.3213296398892029E-2</v>
      </c>
      <c r="AC5096" s="69">
        <f t="shared" si="2469"/>
        <v>-5.0153083539874625E-2</v>
      </c>
      <c r="AD5096" s="70">
        <f>_xlfn.PERCENTILE.EXC(AC5096:$AC$5675,0.5)</f>
        <v>6.8057469089073938E-2</v>
      </c>
      <c r="AE5096" s="70">
        <f>_xlfn.PERCENTILE.EXC($AC5096:AC$5675,0.35)</f>
        <v>4.3429849828888152E-2</v>
      </c>
      <c r="AF5096" s="71">
        <f t="shared" si="2460"/>
        <v>3.2148432031776211E-2</v>
      </c>
      <c r="AG5096" s="70">
        <f t="shared" si="2461"/>
        <v>-0.13137576034347875</v>
      </c>
      <c r="AH5096" s="70">
        <f t="shared" si="2462"/>
        <v>-0.14928290800258634</v>
      </c>
      <c r="AI5096" s="61" t="str">
        <f t="shared" si="2457"/>
        <v>Safety</v>
      </c>
      <c r="AJ5096" s="68" t="str">
        <f t="shared" si="2458"/>
        <v>Safety</v>
      </c>
      <c r="AK5096" s="72"/>
      <c r="AL5096" s="73"/>
      <c r="AM5096" s="72"/>
      <c r="AN5096" s="73"/>
      <c r="AO5096" s="74"/>
      <c r="AP5096" s="20"/>
      <c r="AQ5096" s="74"/>
      <c r="AR5096" s="20"/>
      <c r="AS5096" s="74"/>
      <c r="AT5096" s="20"/>
      <c r="AU5096" s="74" t="str">
        <f t="shared" si="2449"/>
        <v>00635U</v>
      </c>
      <c r="AV5096" s="20">
        <f t="shared" si="2455"/>
        <v>0</v>
      </c>
      <c r="AW5096" s="74" t="str">
        <f t="shared" si="2450"/>
        <v>00635U</v>
      </c>
      <c r="AX5096" s="20">
        <f t="shared" si="2451"/>
        <v>0</v>
      </c>
      <c r="AY5096" s="20">
        <f t="shared" si="2456"/>
        <v>1</v>
      </c>
      <c r="AZ5096" s="116">
        <v>38915</v>
      </c>
      <c r="BA5096" s="116"/>
      <c r="BB5096" s="20"/>
      <c r="BC5096" s="20"/>
      <c r="BD5096" s="76"/>
      <c r="BE5096" s="77"/>
      <c r="BF5096" s="77"/>
    </row>
    <row r="5097" spans="1:58" s="23" customFormat="1" ht="15.75" customHeight="1" x14ac:dyDescent="0.4">
      <c r="A5097" s="116">
        <v>38911</v>
      </c>
      <c r="B5097" s="112">
        <v>16.36</v>
      </c>
      <c r="C5097" s="112">
        <v>16.690000000000001</v>
      </c>
      <c r="D5097" s="112">
        <v>16.788</v>
      </c>
      <c r="E5097" s="112">
        <v>16.869</v>
      </c>
      <c r="F5097" s="112">
        <v>16.95</v>
      </c>
      <c r="G5097" s="112">
        <v>16.890999999999998</v>
      </c>
      <c r="H5097" s="113">
        <v>16.849</v>
      </c>
      <c r="I5097" s="90">
        <f t="shared" si="2452"/>
        <v>16.637894736842107</v>
      </c>
      <c r="J5097" s="90">
        <f t="shared" si="2453"/>
        <v>16.772526315789474</v>
      </c>
      <c r="K5097" s="114">
        <v>3</v>
      </c>
      <c r="L5097" s="115">
        <v>5.2631578947368418E-2</v>
      </c>
      <c r="M5097" s="11"/>
      <c r="N5097" s="90">
        <v>17.79</v>
      </c>
      <c r="O5097" s="90">
        <v>17.62</v>
      </c>
      <c r="P5097" s="90">
        <v>17.475517510590464</v>
      </c>
      <c r="Q5097" s="90"/>
      <c r="R5097" s="63">
        <f t="shared" si="2464"/>
        <v>17.305517510590469</v>
      </c>
      <c r="S5097" s="64">
        <f t="shared" si="2463"/>
        <v>0.22774327122153201</v>
      </c>
      <c r="T5097" s="65"/>
      <c r="U5097" s="65">
        <f t="shared" si="2459"/>
        <v>1.0096481271282631</v>
      </c>
      <c r="V5097" s="65">
        <f t="shared" si="2459"/>
        <v>1.0082677087715415</v>
      </c>
      <c r="W5097" s="65"/>
      <c r="X5097" s="61">
        <f t="shared" si="2454"/>
        <v>2.0171149144254392E-2</v>
      </c>
      <c r="Y5097" s="66">
        <f t="shared" si="2465"/>
        <v>-1.1856067342462253E-3</v>
      </c>
      <c r="Z5097" s="61">
        <f t="shared" si="2466"/>
        <v>8.0918638491711218E-3</v>
      </c>
      <c r="AA5097" s="67">
        <f t="shared" si="2467"/>
        <v>16.637894736842107</v>
      </c>
      <c r="AB5097" s="68">
        <f t="shared" si="2468"/>
        <v>-8.0382237211916799E-2</v>
      </c>
      <c r="AC5097" s="69">
        <f t="shared" si="2469"/>
        <v>-6.4761397591787104E-2</v>
      </c>
      <c r="AD5097" s="70">
        <f>_xlfn.PERCENTILE.EXC(AC5097:$AC$5675,0.5)</f>
        <v>6.8281604844814478E-2</v>
      </c>
      <c r="AE5097" s="70">
        <f>_xlfn.PERCENTILE.EXC($AC5097:AC$5675,0.35)</f>
        <v>4.3510005408329069E-2</v>
      </c>
      <c r="AF5097" s="71">
        <f t="shared" si="2460"/>
        <v>3.259943207664219E-2</v>
      </c>
      <c r="AG5097" s="70">
        <f t="shared" si="2461"/>
        <v>-0.13142927105597754</v>
      </c>
      <c r="AH5097" s="70">
        <f t="shared" si="2462"/>
        <v>-0.14930953864033511</v>
      </c>
      <c r="AI5097" s="61" t="str">
        <f t="shared" si="2457"/>
        <v>Safety</v>
      </c>
      <c r="AJ5097" s="68" t="str">
        <f t="shared" si="2458"/>
        <v>Safety</v>
      </c>
      <c r="AK5097" s="72"/>
      <c r="AL5097" s="73"/>
      <c r="AM5097" s="72"/>
      <c r="AN5097" s="73"/>
      <c r="AO5097" s="74"/>
      <c r="AP5097" s="20"/>
      <c r="AQ5097" s="74"/>
      <c r="AR5097" s="20"/>
      <c r="AS5097" s="74"/>
      <c r="AT5097" s="20"/>
      <c r="AU5097" s="74" t="str">
        <f t="shared" si="2449"/>
        <v>00635U</v>
      </c>
      <c r="AV5097" s="20">
        <f t="shared" si="2455"/>
        <v>0</v>
      </c>
      <c r="AW5097" s="74" t="str">
        <f t="shared" si="2450"/>
        <v>00635U</v>
      </c>
      <c r="AX5097" s="20">
        <f t="shared" si="2451"/>
        <v>0</v>
      </c>
      <c r="AY5097" s="20">
        <f t="shared" si="2456"/>
        <v>1</v>
      </c>
      <c r="AZ5097" s="116">
        <v>38912</v>
      </c>
      <c r="BA5097" s="116"/>
      <c r="BB5097" s="20"/>
      <c r="BC5097" s="20"/>
      <c r="BD5097" s="76"/>
      <c r="BE5097" s="77"/>
      <c r="BF5097" s="77"/>
    </row>
    <row r="5098" spans="1:58" s="23" customFormat="1" ht="15.75" customHeight="1" x14ac:dyDescent="0.4">
      <c r="A5098" s="116">
        <v>38910</v>
      </c>
      <c r="B5098" s="112">
        <v>14.44</v>
      </c>
      <c r="C5098" s="112">
        <v>15.58</v>
      </c>
      <c r="D5098" s="112">
        <v>15.862</v>
      </c>
      <c r="E5098" s="112">
        <v>16.091999999999999</v>
      </c>
      <c r="F5098" s="112">
        <v>16.32</v>
      </c>
      <c r="G5098" s="112">
        <v>16.335999999999999</v>
      </c>
      <c r="H5098" s="113">
        <v>16.347000000000001</v>
      </c>
      <c r="I5098" s="90">
        <f t="shared" si="2452"/>
        <v>15.34</v>
      </c>
      <c r="J5098" s="90">
        <f t="shared" si="2453"/>
        <v>15.802631578947368</v>
      </c>
      <c r="K5098" s="114">
        <v>4</v>
      </c>
      <c r="L5098" s="115">
        <v>5.2631578947368418E-2</v>
      </c>
      <c r="M5098" s="11"/>
      <c r="N5098" s="90">
        <v>14.49</v>
      </c>
      <c r="O5098" s="90">
        <v>15.57</v>
      </c>
      <c r="P5098" s="90">
        <v>16.044863258656058</v>
      </c>
      <c r="Q5098" s="90"/>
      <c r="R5098" s="63">
        <f t="shared" si="2464"/>
        <v>17.124863258656056</v>
      </c>
      <c r="S5098" s="64">
        <f t="shared" si="2463"/>
        <v>0.10273972602739723</v>
      </c>
      <c r="T5098" s="65"/>
      <c r="U5098" s="65">
        <f t="shared" si="2459"/>
        <v>0.93063583815028905</v>
      </c>
      <c r="V5098" s="65">
        <f t="shared" si="2459"/>
        <v>0.9704040320568097</v>
      </c>
      <c r="W5098" s="65"/>
      <c r="X5098" s="61">
        <f t="shared" si="2454"/>
        <v>7.8947368421052669E-2</v>
      </c>
      <c r="Y5098" s="66">
        <f t="shared" si="2465"/>
        <v>1.5846383296047886E-2</v>
      </c>
      <c r="Z5098" s="61">
        <f t="shared" si="2466"/>
        <v>3.0158512317299106E-2</v>
      </c>
      <c r="AA5098" s="67">
        <f t="shared" si="2467"/>
        <v>15.34</v>
      </c>
      <c r="AB5098" s="68">
        <f t="shared" si="2468"/>
        <v>-3.450655624568717E-3</v>
      </c>
      <c r="AC5098" s="69">
        <f t="shared" si="2469"/>
        <v>5.8661145617667332E-2</v>
      </c>
      <c r="AD5098" s="70">
        <f>_xlfn.PERCENTILE.EXC(AC5098:$AC$5675,0.5)</f>
        <v>6.8512130271996013E-2</v>
      </c>
      <c r="AE5098" s="70">
        <f>_xlfn.PERCENTILE.EXC($AC5098:AC$5675,0.35)</f>
        <v>4.3630656596558487E-2</v>
      </c>
      <c r="AF5098" s="71">
        <f t="shared" si="2460"/>
        <v>3.2906315262719039E-2</v>
      </c>
      <c r="AG5098" s="70">
        <f t="shared" si="2461"/>
        <v>-0.1314827817684763</v>
      </c>
      <c r="AH5098" s="70">
        <f t="shared" si="2462"/>
        <v>-0.14933616927808388</v>
      </c>
      <c r="AI5098" s="61" t="str">
        <f t="shared" si="2457"/>
        <v>Safety</v>
      </c>
      <c r="AJ5098" s="68" t="str">
        <f t="shared" si="2458"/>
        <v>Short VOL</v>
      </c>
      <c r="AK5098" s="72"/>
      <c r="AL5098" s="73"/>
      <c r="AM5098" s="72"/>
      <c r="AN5098" s="73"/>
      <c r="AO5098" s="74"/>
      <c r="AP5098" s="20"/>
      <c r="AQ5098" s="74"/>
      <c r="AR5098" s="20"/>
      <c r="AS5098" s="74"/>
      <c r="AT5098" s="20"/>
      <c r="AU5098" s="74" t="str">
        <f t="shared" si="2449"/>
        <v>00631L</v>
      </c>
      <c r="AV5098" s="20">
        <f t="shared" si="2455"/>
        <v>1</v>
      </c>
      <c r="AW5098" s="74" t="str">
        <f t="shared" si="2450"/>
        <v>00631L</v>
      </c>
      <c r="AX5098" s="20">
        <f t="shared" si="2451"/>
        <v>1</v>
      </c>
      <c r="AY5098" s="20">
        <f t="shared" si="2456"/>
        <v>1</v>
      </c>
      <c r="AZ5098" s="116">
        <v>38911</v>
      </c>
      <c r="BA5098" s="116"/>
      <c r="BB5098" s="20"/>
      <c r="BC5098" s="20"/>
      <c r="BD5098" s="76"/>
      <c r="BE5098" s="77"/>
      <c r="BF5098" s="77"/>
    </row>
    <row r="5099" spans="1:58" s="23" customFormat="1" ht="15.75" customHeight="1" x14ac:dyDescent="0.4">
      <c r="A5099" s="116">
        <v>38909</v>
      </c>
      <c r="B5099" s="112">
        <v>13.9</v>
      </c>
      <c r="C5099" s="112">
        <v>15.22</v>
      </c>
      <c r="D5099" s="112">
        <v>15.567</v>
      </c>
      <c r="E5099" s="112">
        <v>15.851000000000001</v>
      </c>
      <c r="F5099" s="112">
        <v>16.13</v>
      </c>
      <c r="G5099" s="112">
        <v>16.141999999999999</v>
      </c>
      <c r="H5099" s="113">
        <v>16.149999999999999</v>
      </c>
      <c r="I5099" s="90">
        <f t="shared" si="2452"/>
        <v>14.872631578947368</v>
      </c>
      <c r="J5099" s="90">
        <f t="shared" si="2453"/>
        <v>15.475684210526316</v>
      </c>
      <c r="K5099" s="114">
        <v>5</v>
      </c>
      <c r="L5099" s="115">
        <v>5.2631578947368418E-2</v>
      </c>
      <c r="M5099" s="11"/>
      <c r="N5099" s="90">
        <v>13.14</v>
      </c>
      <c r="O5099" s="90">
        <v>14.69</v>
      </c>
      <c r="P5099" s="90">
        <v>15.384239834088694</v>
      </c>
      <c r="Q5099" s="90"/>
      <c r="R5099" s="63">
        <f t="shared" si="2464"/>
        <v>16.934239834088693</v>
      </c>
      <c r="S5099" s="64">
        <f t="shared" si="2463"/>
        <v>-6.2767475035663267E-2</v>
      </c>
      <c r="T5099" s="65"/>
      <c r="U5099" s="65">
        <f t="shared" si="2459"/>
        <v>0.89448604492852291</v>
      </c>
      <c r="V5099" s="65">
        <f t="shared" si="2459"/>
        <v>0.95487330920632263</v>
      </c>
      <c r="W5099" s="65"/>
      <c r="X5099" s="61">
        <f t="shared" si="2454"/>
        <v>9.4964028776978432E-2</v>
      </c>
      <c r="Y5099" s="66">
        <f t="shared" si="2465"/>
        <v>1.8863163207368475E-2</v>
      </c>
      <c r="Z5099" s="61">
        <f t="shared" si="2466"/>
        <v>4.0547809469884628E-2</v>
      </c>
      <c r="AA5099" s="67">
        <f t="shared" si="2467"/>
        <v>14.87263157894737</v>
      </c>
      <c r="AB5099" s="68">
        <f t="shared" si="2468"/>
        <v>5.7838660578386589E-2</v>
      </c>
      <c r="AC5099" s="69">
        <f t="shared" si="2469"/>
        <v>0.13185932868701442</v>
      </c>
      <c r="AD5099" s="70">
        <f>_xlfn.PERCENTILE.EXC(AC5099:$AC$5675,0.5)</f>
        <v>6.8742655699177535E-2</v>
      </c>
      <c r="AE5099" s="70">
        <f>_xlfn.PERCENTILE.EXC($AC5099:AC$5675,0.35)</f>
        <v>4.3565690572127259E-2</v>
      </c>
      <c r="AF5099" s="71">
        <f t="shared" si="2460"/>
        <v>3.2799848553771348E-2</v>
      </c>
      <c r="AG5099" s="70">
        <f t="shared" si="2461"/>
        <v>-0.13153629248097506</v>
      </c>
      <c r="AH5099" s="70">
        <f t="shared" si="2462"/>
        <v>-0.14936279991583265</v>
      </c>
      <c r="AI5099" s="61" t="str">
        <f t="shared" si="2457"/>
        <v>Short VOL</v>
      </c>
      <c r="AJ5099" s="68" t="str">
        <f t="shared" si="2458"/>
        <v>Short VOL</v>
      </c>
      <c r="AK5099" s="72"/>
      <c r="AL5099" s="73"/>
      <c r="AM5099" s="72"/>
      <c r="AN5099" s="73"/>
      <c r="AO5099" s="74"/>
      <c r="AP5099" s="20"/>
      <c r="AQ5099" s="74"/>
      <c r="AR5099" s="20"/>
      <c r="AS5099" s="74"/>
      <c r="AT5099" s="20"/>
      <c r="AU5099" s="74" t="str">
        <f t="shared" si="2449"/>
        <v>00631L</v>
      </c>
      <c r="AV5099" s="20">
        <f t="shared" si="2455"/>
        <v>1</v>
      </c>
      <c r="AW5099" s="74" t="str">
        <f t="shared" si="2450"/>
        <v>00631L</v>
      </c>
      <c r="AX5099" s="20">
        <f t="shared" si="2451"/>
        <v>1</v>
      </c>
      <c r="AY5099" s="20">
        <f t="shared" si="2456"/>
        <v>1</v>
      </c>
      <c r="AZ5099" s="116">
        <v>38910</v>
      </c>
      <c r="BA5099" s="116"/>
      <c r="BB5099" s="20"/>
      <c r="BC5099" s="20"/>
      <c r="BD5099" s="76"/>
      <c r="BE5099" s="77"/>
      <c r="BF5099" s="77"/>
    </row>
    <row r="5100" spans="1:58" s="23" customFormat="1" ht="15.75" customHeight="1" x14ac:dyDescent="0.4">
      <c r="A5100" s="116">
        <v>38908</v>
      </c>
      <c r="B5100" s="112">
        <v>14.32</v>
      </c>
      <c r="C5100" s="112">
        <v>15.43</v>
      </c>
      <c r="D5100" s="112">
        <v>15.743</v>
      </c>
      <c r="E5100" s="112">
        <v>15.997999999999999</v>
      </c>
      <c r="F5100" s="112">
        <v>16.25</v>
      </c>
      <c r="G5100" s="112">
        <v>16.254000000000001</v>
      </c>
      <c r="H5100" s="113">
        <v>16.257000000000001</v>
      </c>
      <c r="I5100" s="90">
        <f t="shared" si="2452"/>
        <v>15.079473684210527</v>
      </c>
      <c r="J5100" s="90">
        <f t="shared" si="2453"/>
        <v>15.644157894736843</v>
      </c>
      <c r="K5100" s="114">
        <v>6</v>
      </c>
      <c r="L5100" s="115">
        <v>5.2631578947368418E-2</v>
      </c>
      <c r="M5100" s="11"/>
      <c r="N5100" s="90">
        <v>14.02</v>
      </c>
      <c r="O5100" s="90">
        <v>15.33</v>
      </c>
      <c r="P5100" s="90">
        <v>15.798357693070905</v>
      </c>
      <c r="Q5100" s="90"/>
      <c r="R5100" s="63">
        <f t="shared" si="2464"/>
        <v>17.108357693070904</v>
      </c>
      <c r="S5100" s="64">
        <f t="shared" si="2463"/>
        <v>3.5790980672869674E-3</v>
      </c>
      <c r="T5100" s="65"/>
      <c r="U5100" s="65">
        <f t="shared" si="2459"/>
        <v>0.91454664057403778</v>
      </c>
      <c r="V5100" s="65">
        <f t="shared" si="2459"/>
        <v>0.97035402652793934</v>
      </c>
      <c r="W5100" s="65"/>
      <c r="X5100" s="61">
        <f t="shared" si="2454"/>
        <v>7.751396648044688E-2</v>
      </c>
      <c r="Y5100" s="66">
        <f t="shared" si="2465"/>
        <v>1.6189523690461442E-2</v>
      </c>
      <c r="Z5100" s="61">
        <f t="shared" si="2466"/>
        <v>3.7447209521482692E-2</v>
      </c>
      <c r="AA5100" s="67">
        <f t="shared" si="2467"/>
        <v>15.079473684210527</v>
      </c>
      <c r="AB5100" s="68">
        <f t="shared" si="2468"/>
        <v>2.1398002853067099E-2</v>
      </c>
      <c r="AC5100" s="69">
        <f t="shared" si="2469"/>
        <v>7.5568736391621039E-2</v>
      </c>
      <c r="AD5100" s="70">
        <f>_xlfn.PERCENTILE.EXC(AC5100:$AC$5675,0.5)</f>
        <v>6.8512130271996013E-2</v>
      </c>
      <c r="AE5100" s="70">
        <f>_xlfn.PERCENTILE.EXC($AC5100:AC$5675,0.35)</f>
        <v>4.3503839594525917E-2</v>
      </c>
      <c r="AF5100" s="71">
        <f t="shared" si="2460"/>
        <v>3.2672310795598243E-2</v>
      </c>
      <c r="AG5100" s="70">
        <f t="shared" si="2461"/>
        <v>-0.13158980319347383</v>
      </c>
      <c r="AH5100" s="70">
        <f t="shared" si="2462"/>
        <v>-0.14938943055358145</v>
      </c>
      <c r="AI5100" s="61" t="str">
        <f t="shared" si="2457"/>
        <v>Short VOL</v>
      </c>
      <c r="AJ5100" s="68" t="str">
        <f t="shared" si="2458"/>
        <v>Short VOL</v>
      </c>
      <c r="AK5100" s="72"/>
      <c r="AL5100" s="73"/>
      <c r="AM5100" s="72"/>
      <c r="AN5100" s="73"/>
      <c r="AO5100" s="74"/>
      <c r="AP5100" s="20"/>
      <c r="AQ5100" s="74"/>
      <c r="AR5100" s="20"/>
      <c r="AS5100" s="74"/>
      <c r="AT5100" s="20"/>
      <c r="AU5100" s="74" t="str">
        <f t="shared" si="2449"/>
        <v>00631L</v>
      </c>
      <c r="AV5100" s="20">
        <f t="shared" si="2455"/>
        <v>1</v>
      </c>
      <c r="AW5100" s="74" t="str">
        <f t="shared" si="2450"/>
        <v>00631L</v>
      </c>
      <c r="AX5100" s="20">
        <f t="shared" si="2451"/>
        <v>1</v>
      </c>
      <c r="AY5100" s="20">
        <f t="shared" si="2456"/>
        <v>1</v>
      </c>
      <c r="AZ5100" s="116">
        <v>38909</v>
      </c>
      <c r="BA5100" s="116"/>
      <c r="BB5100" s="20"/>
      <c r="BC5100" s="20"/>
      <c r="BD5100" s="76"/>
      <c r="BE5100" s="77"/>
      <c r="BF5100" s="77"/>
    </row>
    <row r="5101" spans="1:58" s="23" customFormat="1" ht="15.75" customHeight="1" x14ac:dyDescent="0.4">
      <c r="A5101" s="116">
        <v>38905</v>
      </c>
      <c r="B5101" s="112">
        <v>14.36</v>
      </c>
      <c r="C5101" s="112">
        <v>15.39</v>
      </c>
      <c r="D5101" s="112">
        <v>15.699</v>
      </c>
      <c r="E5101" s="112">
        <v>15.951000000000001</v>
      </c>
      <c r="F5101" s="112">
        <v>16.2</v>
      </c>
      <c r="G5101" s="112">
        <v>16.2</v>
      </c>
      <c r="H5101" s="113">
        <v>16.2</v>
      </c>
      <c r="I5101" s="90">
        <f t="shared" si="2452"/>
        <v>15.010526315789473</v>
      </c>
      <c r="J5101" s="90">
        <f t="shared" si="2453"/>
        <v>15.585157894736842</v>
      </c>
      <c r="K5101" s="114">
        <v>7</v>
      </c>
      <c r="L5101" s="115">
        <v>5.2631578947368418E-2</v>
      </c>
      <c r="M5101" s="11"/>
      <c r="N5101" s="90">
        <v>13.97</v>
      </c>
      <c r="O5101" s="90">
        <v>15.34</v>
      </c>
      <c r="P5101" s="90">
        <v>15.86666950732678</v>
      </c>
      <c r="Q5101" s="90"/>
      <c r="R5101" s="63">
        <f t="shared" si="2464"/>
        <v>17.236669507326781</v>
      </c>
      <c r="S5101" s="64">
        <f t="shared" si="2463"/>
        <v>2.3443223443223464E-2</v>
      </c>
      <c r="T5101" s="65"/>
      <c r="U5101" s="65">
        <f t="shared" si="2459"/>
        <v>0.91069100391134294</v>
      </c>
      <c r="V5101" s="65">
        <f t="shared" si="2459"/>
        <v>0.9668065495986049</v>
      </c>
      <c r="W5101" s="65"/>
      <c r="X5101" s="61">
        <f t="shared" si="2454"/>
        <v>7.1727019498607325E-2</v>
      </c>
      <c r="Y5101" s="66">
        <f t="shared" si="2465"/>
        <v>1.561030656385172E-2</v>
      </c>
      <c r="Z5101" s="61">
        <f t="shared" si="2466"/>
        <v>3.8281907433380086E-2</v>
      </c>
      <c r="AA5101" s="67">
        <f t="shared" si="2467"/>
        <v>15.010526315789473</v>
      </c>
      <c r="AB5101" s="68">
        <f t="shared" si="2468"/>
        <v>2.7916964924838854E-2</v>
      </c>
      <c r="AC5101" s="69">
        <f t="shared" si="2469"/>
        <v>7.4482914516068185E-2</v>
      </c>
      <c r="AD5101" s="70">
        <f>_xlfn.PERCENTILE.EXC(AC5101:$AC$5675,0.5)</f>
        <v>6.8281604844814478E-2</v>
      </c>
      <c r="AE5101" s="70">
        <f>_xlfn.PERCENTILE.EXC($AC5101:AC$5675,0.35)</f>
        <v>4.3460678897903886E-2</v>
      </c>
      <c r="AF5101" s="71">
        <f t="shared" si="2460"/>
        <v>3.2544773037425159E-2</v>
      </c>
      <c r="AG5101" s="70">
        <f t="shared" si="2461"/>
        <v>-0.13164331390597261</v>
      </c>
      <c r="AH5101" s="70">
        <f t="shared" si="2462"/>
        <v>-0.14941606119133022</v>
      </c>
      <c r="AI5101" s="61" t="str">
        <f t="shared" si="2457"/>
        <v>Short VOL</v>
      </c>
      <c r="AJ5101" s="68" t="str">
        <f t="shared" si="2458"/>
        <v>Short VOL</v>
      </c>
      <c r="AK5101" s="72"/>
      <c r="AL5101" s="73"/>
      <c r="AM5101" s="72"/>
      <c r="AN5101" s="73"/>
      <c r="AO5101" s="74"/>
      <c r="AP5101" s="20"/>
      <c r="AQ5101" s="74"/>
      <c r="AR5101" s="20"/>
      <c r="AS5101" s="74"/>
      <c r="AT5101" s="20"/>
      <c r="AU5101" s="74" t="str">
        <f t="shared" si="2449"/>
        <v>00631L</v>
      </c>
      <c r="AV5101" s="20">
        <f t="shared" si="2455"/>
        <v>1</v>
      </c>
      <c r="AW5101" s="74" t="str">
        <f t="shared" si="2450"/>
        <v>00631L</v>
      </c>
      <c r="AX5101" s="20">
        <f t="shared" si="2451"/>
        <v>1</v>
      </c>
      <c r="AY5101" s="20">
        <f t="shared" si="2456"/>
        <v>1</v>
      </c>
      <c r="AZ5101" s="116">
        <v>38908</v>
      </c>
      <c r="BA5101" s="116"/>
      <c r="BB5101" s="20"/>
      <c r="BC5101" s="20"/>
      <c r="BD5101" s="76"/>
      <c r="BE5101" s="77"/>
      <c r="BF5101" s="77"/>
    </row>
    <row r="5102" spans="1:58" s="23" customFormat="1" ht="15.75" customHeight="1" x14ac:dyDescent="0.4">
      <c r="A5102" s="116">
        <v>38904</v>
      </c>
      <c r="B5102" s="112">
        <v>14.16</v>
      </c>
      <c r="C5102" s="112">
        <v>15.24</v>
      </c>
      <c r="D5102" s="112">
        <v>15.497999999999999</v>
      </c>
      <c r="E5102" s="112">
        <v>15.711</v>
      </c>
      <c r="F5102" s="112">
        <v>15.92</v>
      </c>
      <c r="G5102" s="112">
        <v>15.994999999999999</v>
      </c>
      <c r="H5102" s="113">
        <v>16.047999999999998</v>
      </c>
      <c r="I5102" s="90">
        <f t="shared" si="2452"/>
        <v>14.785263157894738</v>
      </c>
      <c r="J5102" s="90">
        <f t="shared" si="2453"/>
        <v>15.389368421052632</v>
      </c>
      <c r="K5102" s="114">
        <v>8</v>
      </c>
      <c r="L5102" s="115">
        <v>5.2631578947368418E-2</v>
      </c>
      <c r="M5102" s="11"/>
      <c r="N5102" s="90">
        <v>13.65</v>
      </c>
      <c r="O5102" s="90">
        <v>14.85</v>
      </c>
      <c r="P5102" s="90">
        <v>15.454564753944346</v>
      </c>
      <c r="Q5102" s="90"/>
      <c r="R5102" s="63">
        <f t="shared" si="2464"/>
        <v>16.654564753944349</v>
      </c>
      <c r="S5102" s="64">
        <f t="shared" si="2463"/>
        <v>-3.5335689045936397E-2</v>
      </c>
      <c r="T5102" s="65"/>
      <c r="U5102" s="65">
        <f t="shared" si="2459"/>
        <v>0.91919191919191923</v>
      </c>
      <c r="V5102" s="65">
        <f t="shared" si="2459"/>
        <v>0.96088115300755728</v>
      </c>
      <c r="W5102" s="65"/>
      <c r="X5102" s="61">
        <f t="shared" si="2454"/>
        <v>7.6271186440677971E-2</v>
      </c>
      <c r="Y5102" s="66">
        <f t="shared" si="2465"/>
        <v>2.1449939532811275E-2</v>
      </c>
      <c r="Z5102" s="61">
        <f t="shared" si="2466"/>
        <v>4.0858607432721024E-2</v>
      </c>
      <c r="AA5102" s="67">
        <f t="shared" si="2467"/>
        <v>14.785263157894738</v>
      </c>
      <c r="AB5102" s="68">
        <f t="shared" si="2468"/>
        <v>3.7362637362637348E-2</v>
      </c>
      <c r="AC5102" s="69">
        <f t="shared" si="2469"/>
        <v>8.3169462116830573E-2</v>
      </c>
      <c r="AD5102" s="70">
        <f>_xlfn.PERCENTILE.EXC(AC5102:$AC$5675,0.5)</f>
        <v>6.8057469089073938E-2</v>
      </c>
      <c r="AE5102" s="70">
        <f>_xlfn.PERCENTILE.EXC($AC5102:AC$5675,0.35)</f>
        <v>4.3417518201281854E-2</v>
      </c>
      <c r="AF5102" s="71">
        <f t="shared" si="2460"/>
        <v>3.2417235279252062E-2</v>
      </c>
      <c r="AG5102" s="70">
        <f t="shared" si="2461"/>
        <v>-0.13169682461847138</v>
      </c>
      <c r="AH5102" s="70">
        <f t="shared" si="2462"/>
        <v>-0.14944269182907899</v>
      </c>
      <c r="AI5102" s="61" t="str">
        <f t="shared" si="2457"/>
        <v>Short VOL</v>
      </c>
      <c r="AJ5102" s="68" t="str">
        <f t="shared" si="2458"/>
        <v>Short VOL</v>
      </c>
      <c r="AK5102" s="72"/>
      <c r="AL5102" s="73"/>
      <c r="AM5102" s="72"/>
      <c r="AN5102" s="73"/>
      <c r="AO5102" s="74"/>
      <c r="AP5102" s="20"/>
      <c r="AQ5102" s="74"/>
      <c r="AR5102" s="20"/>
      <c r="AS5102" s="74"/>
      <c r="AT5102" s="20"/>
      <c r="AU5102" s="74" t="str">
        <f t="shared" si="2449"/>
        <v>00631L</v>
      </c>
      <c r="AV5102" s="20">
        <f t="shared" si="2455"/>
        <v>1</v>
      </c>
      <c r="AW5102" s="74" t="str">
        <f t="shared" si="2450"/>
        <v>00631L</v>
      </c>
      <c r="AX5102" s="20">
        <f t="shared" si="2451"/>
        <v>1</v>
      </c>
      <c r="AY5102" s="20">
        <f t="shared" si="2456"/>
        <v>1</v>
      </c>
      <c r="AZ5102" s="116">
        <v>38905</v>
      </c>
      <c r="BA5102" s="116"/>
      <c r="BB5102" s="20"/>
      <c r="BC5102" s="20"/>
      <c r="BD5102" s="76"/>
      <c r="BE5102" s="77"/>
      <c r="BF5102" s="77"/>
    </row>
    <row r="5103" spans="1:58" s="23" customFormat="1" ht="15.75" customHeight="1" x14ac:dyDescent="0.4">
      <c r="A5103" s="116">
        <v>38903</v>
      </c>
      <c r="B5103" s="112">
        <v>14.4</v>
      </c>
      <c r="C5103" s="112">
        <v>15.02</v>
      </c>
      <c r="D5103" s="112">
        <v>15.333</v>
      </c>
      <c r="E5103" s="112">
        <v>15.587999999999999</v>
      </c>
      <c r="F5103" s="112">
        <v>15.84</v>
      </c>
      <c r="G5103" s="112">
        <v>15.907</v>
      </c>
      <c r="H5103" s="113">
        <v>15.954000000000001</v>
      </c>
      <c r="I5103" s="90">
        <f t="shared" si="2452"/>
        <v>14.726315789473684</v>
      </c>
      <c r="J5103" s="90">
        <f t="shared" si="2453"/>
        <v>15.184736842105263</v>
      </c>
      <c r="K5103" s="114">
        <v>9</v>
      </c>
      <c r="L5103" s="115">
        <v>5.2631578947368418E-2</v>
      </c>
      <c r="M5103" s="11"/>
      <c r="N5103" s="90">
        <v>14.15</v>
      </c>
      <c r="O5103" s="90">
        <v>15.17</v>
      </c>
      <c r="P5103" s="90">
        <v>15.578909508534045</v>
      </c>
      <c r="Q5103" s="90"/>
      <c r="R5103" s="63">
        <f t="shared" si="2464"/>
        <v>16.598909508534042</v>
      </c>
      <c r="S5103" s="64">
        <f t="shared" si="2463"/>
        <v>8.4291187739463563E-2</v>
      </c>
      <c r="T5103" s="65"/>
      <c r="U5103" s="65">
        <f t="shared" si="2459"/>
        <v>0.93276203032300598</v>
      </c>
      <c r="V5103" s="65">
        <f t="shared" si="2459"/>
        <v>0.9737523664085701</v>
      </c>
      <c r="W5103" s="65"/>
      <c r="X5103" s="61">
        <f t="shared" si="2454"/>
        <v>4.30555555555555E-2</v>
      </c>
      <c r="Y5103" s="66">
        <f t="shared" si="2465"/>
        <v>2.3479599692070918E-2</v>
      </c>
      <c r="Z5103" s="61">
        <f t="shared" si="2466"/>
        <v>3.1129378127233716E-2</v>
      </c>
      <c r="AA5103" s="67">
        <f t="shared" si="2467"/>
        <v>14.726315789473684</v>
      </c>
      <c r="AB5103" s="68">
        <f t="shared" si="2468"/>
        <v>1.7667844522968199E-2</v>
      </c>
      <c r="AC5103" s="69">
        <f t="shared" si="2469"/>
        <v>4.0729031058210872E-2</v>
      </c>
      <c r="AD5103" s="70">
        <f>_xlfn.PERCENTILE.EXC(AC5103:$AC$5675,0.5)</f>
        <v>6.7833333333333398E-2</v>
      </c>
      <c r="AE5103" s="70">
        <f>_xlfn.PERCENTILE.EXC($AC5103:AC$5675,0.35)</f>
        <v>4.3349095487856718E-2</v>
      </c>
      <c r="AF5103" s="71">
        <f t="shared" si="2460"/>
        <v>3.2182032437710714E-2</v>
      </c>
      <c r="AG5103" s="70">
        <f t="shared" si="2461"/>
        <v>-0.13175033533097014</v>
      </c>
      <c r="AH5103" s="70">
        <f t="shared" si="2462"/>
        <v>-0.14946932246682776</v>
      </c>
      <c r="AI5103" s="61" t="str">
        <f t="shared" si="2457"/>
        <v>Safety</v>
      </c>
      <c r="AJ5103" s="68" t="str">
        <f t="shared" si="2458"/>
        <v>Short VOL</v>
      </c>
      <c r="AK5103" s="72"/>
      <c r="AL5103" s="73"/>
      <c r="AM5103" s="72"/>
      <c r="AN5103" s="73"/>
      <c r="AO5103" s="74"/>
      <c r="AP5103" s="20"/>
      <c r="AQ5103" s="74"/>
      <c r="AR5103" s="20"/>
      <c r="AS5103" s="74"/>
      <c r="AT5103" s="20"/>
      <c r="AU5103" s="74" t="str">
        <f t="shared" si="2449"/>
        <v>00631L</v>
      </c>
      <c r="AV5103" s="20">
        <f t="shared" si="2455"/>
        <v>1</v>
      </c>
      <c r="AW5103" s="74" t="str">
        <f t="shared" si="2450"/>
        <v>00635U</v>
      </c>
      <c r="AX5103" s="20">
        <f t="shared" si="2451"/>
        <v>0</v>
      </c>
      <c r="AY5103" s="20">
        <f t="shared" si="2456"/>
        <v>1</v>
      </c>
      <c r="AZ5103" s="116">
        <v>38904</v>
      </c>
      <c r="BA5103" s="116"/>
      <c r="BB5103" s="20"/>
      <c r="BC5103" s="20"/>
      <c r="BD5103" s="76"/>
      <c r="BE5103" s="77"/>
      <c r="BF5103" s="77"/>
    </row>
    <row r="5104" spans="1:58" s="23" customFormat="1" ht="15.75" customHeight="1" x14ac:dyDescent="0.4">
      <c r="A5104" s="116">
        <v>38901</v>
      </c>
      <c r="B5104" s="112">
        <v>13.72</v>
      </c>
      <c r="C5104" s="112">
        <v>14.63</v>
      </c>
      <c r="D5104" s="112">
        <v>14.986000000000001</v>
      </c>
      <c r="E5104" s="112">
        <v>15.275</v>
      </c>
      <c r="F5104" s="112">
        <v>15.56</v>
      </c>
      <c r="G5104" s="112">
        <v>15.683</v>
      </c>
      <c r="H5104" s="113">
        <v>15.769</v>
      </c>
      <c r="I5104" s="90">
        <f t="shared" si="2452"/>
        <v>14.151052631578947</v>
      </c>
      <c r="J5104" s="90">
        <f t="shared" si="2453"/>
        <v>14.798631578947369</v>
      </c>
      <c r="K5104" s="114">
        <v>10</v>
      </c>
      <c r="L5104" s="115">
        <v>5.2631578947368418E-2</v>
      </c>
      <c r="M5104" s="11"/>
      <c r="N5104" s="90">
        <v>13.05</v>
      </c>
      <c r="O5104" s="90">
        <v>14.52</v>
      </c>
      <c r="P5104" s="90">
        <v>14.911870910120353</v>
      </c>
      <c r="Q5104" s="90"/>
      <c r="R5104" s="63">
        <f t="shared" si="2464"/>
        <v>16.381870910120352</v>
      </c>
      <c r="S5104" s="64">
        <f t="shared" si="2463"/>
        <v>-2.2935779816513273E-3</v>
      </c>
      <c r="T5104" s="65"/>
      <c r="U5104" s="65">
        <f t="shared" si="2459"/>
        <v>0.89876033057851246</v>
      </c>
      <c r="V5104" s="65">
        <f t="shared" si="2459"/>
        <v>0.97372087563778476</v>
      </c>
      <c r="W5104" s="65"/>
      <c r="X5104" s="61">
        <f t="shared" si="2454"/>
        <v>6.6326530612244902E-2</v>
      </c>
      <c r="Y5104" s="66">
        <f t="shared" si="2465"/>
        <v>3.2340425531914879E-2</v>
      </c>
      <c r="Z5104" s="61">
        <f t="shared" si="2466"/>
        <v>4.5761892364339661E-2</v>
      </c>
      <c r="AA5104" s="67">
        <f t="shared" si="2467"/>
        <v>14.151052631578949</v>
      </c>
      <c r="AB5104" s="68">
        <f t="shared" si="2468"/>
        <v>5.134099616858237E-2</v>
      </c>
      <c r="AC5104" s="69">
        <f t="shared" si="2469"/>
        <v>8.4371849163137808E-2</v>
      </c>
      <c r="AD5104" s="70">
        <f>_xlfn.PERCENTILE.EXC(AC5104:$AC$5675,0.5)</f>
        <v>6.8057469089073938E-2</v>
      </c>
      <c r="AE5104" s="70">
        <f>_xlfn.PERCENTILE.EXC($AC5104:AC$5675,0.35)</f>
        <v>4.345451308410074E-2</v>
      </c>
      <c r="AF5104" s="71">
        <f t="shared" si="2460"/>
        <v>3.1946829596169353E-2</v>
      </c>
      <c r="AG5104" s="70">
        <f t="shared" si="2461"/>
        <v>-0.1318038460434689</v>
      </c>
      <c r="AH5104" s="70">
        <f t="shared" si="2462"/>
        <v>-0.14949595310457653</v>
      </c>
      <c r="AI5104" s="61" t="str">
        <f t="shared" si="2457"/>
        <v>Short VOL</v>
      </c>
      <c r="AJ5104" s="68" t="str">
        <f t="shared" si="2458"/>
        <v>Short VOL</v>
      </c>
      <c r="AK5104" s="72"/>
      <c r="AL5104" s="73"/>
      <c r="AM5104" s="72"/>
      <c r="AN5104" s="73"/>
      <c r="AO5104" s="74"/>
      <c r="AP5104" s="20"/>
      <c r="AQ5104" s="74"/>
      <c r="AR5104" s="20"/>
      <c r="AS5104" s="74"/>
      <c r="AT5104" s="20"/>
      <c r="AU5104" s="74" t="str">
        <f t="shared" ref="AU5104:AU5167" si="2470">IF(AC5104&gt;AF5104,"00631L",IF(AC5104&lt;AG5104,"Cash","00635U"))</f>
        <v>00631L</v>
      </c>
      <c r="AV5104" s="20">
        <f t="shared" si="2455"/>
        <v>1</v>
      </c>
      <c r="AW5104" s="74" t="str">
        <f t="shared" ref="AW5104:AW5167" si="2471">IF(AC5104&gt;AE5104,"00631L",IF(AC5104&lt;AH5104,"00631L","00635U"))</f>
        <v>00631L</v>
      </c>
      <c r="AX5104" s="20">
        <f t="shared" si="2451"/>
        <v>1</v>
      </c>
      <c r="AY5104" s="20">
        <f t="shared" si="2456"/>
        <v>1</v>
      </c>
      <c r="AZ5104" s="116">
        <v>38903</v>
      </c>
      <c r="BA5104" s="116"/>
      <c r="BB5104" s="20"/>
      <c r="BC5104" s="20"/>
      <c r="BD5104" s="76"/>
      <c r="BE5104" s="77"/>
      <c r="BF5104" s="77"/>
    </row>
    <row r="5105" spans="1:58" s="23" customFormat="1" ht="15.75" customHeight="1" x14ac:dyDescent="0.4">
      <c r="A5105" s="116">
        <v>38898</v>
      </c>
      <c r="B5105" s="112">
        <v>14.02</v>
      </c>
      <c r="C5105" s="112">
        <v>14.87</v>
      </c>
      <c r="D5105" s="112">
        <v>15.14</v>
      </c>
      <c r="E5105" s="112">
        <v>15.362</v>
      </c>
      <c r="F5105" s="112">
        <v>15.58</v>
      </c>
      <c r="G5105" s="112">
        <v>15.699</v>
      </c>
      <c r="H5105" s="113">
        <v>15.782</v>
      </c>
      <c r="I5105" s="90">
        <f t="shared" si="2452"/>
        <v>14.377894736842105</v>
      </c>
      <c r="J5105" s="90">
        <f t="shared" si="2453"/>
        <v>14.983684210526315</v>
      </c>
      <c r="K5105" s="114">
        <v>11</v>
      </c>
      <c r="L5105" s="115">
        <v>5.2631578947368418E-2</v>
      </c>
      <c r="M5105" s="11"/>
      <c r="N5105" s="90">
        <v>13.08</v>
      </c>
      <c r="O5105" s="90">
        <v>14.47</v>
      </c>
      <c r="P5105" s="90">
        <v>14.970002750911119</v>
      </c>
      <c r="Q5105" s="90"/>
      <c r="R5105" s="63">
        <f t="shared" si="2464"/>
        <v>16.360002750911121</v>
      </c>
      <c r="S5105" s="64">
        <f t="shared" si="2463"/>
        <v>3.837298541826609E-3</v>
      </c>
      <c r="T5105" s="65"/>
      <c r="U5105" s="65">
        <f t="shared" si="2459"/>
        <v>0.9039391845196959</v>
      </c>
      <c r="V5105" s="65">
        <f t="shared" si="2459"/>
        <v>0.96659968877556235</v>
      </c>
      <c r="W5105" s="65"/>
      <c r="X5105" s="61">
        <f t="shared" si="2454"/>
        <v>6.062767475035661E-2</v>
      </c>
      <c r="Y5105" s="66">
        <f t="shared" si="2465"/>
        <v>2.7340190079416737E-2</v>
      </c>
      <c r="Z5105" s="61">
        <f t="shared" si="2466"/>
        <v>4.2133391902774674E-2</v>
      </c>
      <c r="AA5105" s="67">
        <f t="shared" si="2467"/>
        <v>14.377894736842105</v>
      </c>
      <c r="AB5105" s="68">
        <f t="shared" si="2468"/>
        <v>7.186544342507642E-2</v>
      </c>
      <c r="AC5105" s="69">
        <f t="shared" si="2469"/>
        <v>9.9227426364075305E-2</v>
      </c>
      <c r="AD5105" s="70">
        <f>_xlfn.PERCENTILE.EXC(AC5105:$AC$5675,0.5)</f>
        <v>6.7833333333333398E-2</v>
      </c>
      <c r="AE5105" s="70">
        <f>_xlfn.PERCENTILE.EXC($AC5105:AC$5675,0.35)</f>
        <v>4.3411352387478709E-2</v>
      </c>
      <c r="AF5105" s="71">
        <f t="shared" si="2460"/>
        <v>3.1711626754627992E-2</v>
      </c>
      <c r="AG5105" s="70">
        <f t="shared" si="2461"/>
        <v>-0.13185735675596766</v>
      </c>
      <c r="AH5105" s="70">
        <f t="shared" si="2462"/>
        <v>-0.1495225837423253</v>
      </c>
      <c r="AI5105" s="61" t="str">
        <f t="shared" si="2457"/>
        <v>Short VOL</v>
      </c>
      <c r="AJ5105" s="68" t="str">
        <f t="shared" si="2458"/>
        <v>Short VOL</v>
      </c>
      <c r="AK5105" s="72"/>
      <c r="AL5105" s="73"/>
      <c r="AM5105" s="72"/>
      <c r="AN5105" s="73"/>
      <c r="AO5105" s="74"/>
      <c r="AP5105" s="20"/>
      <c r="AQ5105" s="74"/>
      <c r="AR5105" s="20"/>
      <c r="AS5105" s="74"/>
      <c r="AT5105" s="20"/>
      <c r="AU5105" s="74" t="str">
        <f t="shared" si="2470"/>
        <v>00631L</v>
      </c>
      <c r="AV5105" s="20">
        <f t="shared" si="2455"/>
        <v>1</v>
      </c>
      <c r="AW5105" s="74" t="str">
        <f t="shared" si="2471"/>
        <v>00631L</v>
      </c>
      <c r="AX5105" s="20">
        <f t="shared" si="2451"/>
        <v>1</v>
      </c>
      <c r="AY5105" s="20">
        <f t="shared" si="2456"/>
        <v>1</v>
      </c>
      <c r="AZ5105" s="116">
        <v>38901</v>
      </c>
      <c r="BA5105" s="116"/>
      <c r="BB5105" s="20"/>
      <c r="BC5105" s="20"/>
      <c r="BD5105" s="76"/>
      <c r="BE5105" s="77"/>
      <c r="BF5105" s="77"/>
    </row>
    <row r="5106" spans="1:58" s="23" customFormat="1" ht="15.75" customHeight="1" x14ac:dyDescent="0.4">
      <c r="A5106" s="116">
        <v>38897</v>
      </c>
      <c r="B5106" s="112">
        <v>14.34</v>
      </c>
      <c r="C5106" s="112">
        <v>15.21</v>
      </c>
      <c r="D5106" s="112">
        <v>15.356999999999999</v>
      </c>
      <c r="E5106" s="112">
        <v>15.478999999999999</v>
      </c>
      <c r="F5106" s="112">
        <v>15.6</v>
      </c>
      <c r="G5106" s="112">
        <v>15.750999999999999</v>
      </c>
      <c r="H5106" s="113">
        <v>15.856</v>
      </c>
      <c r="I5106" s="90">
        <f t="shared" si="2452"/>
        <v>14.660526315789474</v>
      </c>
      <c r="J5106" s="90">
        <f t="shared" si="2453"/>
        <v>15.264157894736842</v>
      </c>
      <c r="K5106" s="114">
        <v>12</v>
      </c>
      <c r="L5106" s="115">
        <v>5.2631578947368418E-2</v>
      </c>
      <c r="M5106" s="11"/>
      <c r="N5106" s="90">
        <v>13.03</v>
      </c>
      <c r="O5106" s="90">
        <v>14.09</v>
      </c>
      <c r="P5106" s="90">
        <v>14.876531461512222</v>
      </c>
      <c r="Q5106" s="90"/>
      <c r="R5106" s="63">
        <f t="shared" si="2464"/>
        <v>15.936531461512223</v>
      </c>
      <c r="S5106" s="64">
        <f t="shared" si="2463"/>
        <v>-0.17479417352754908</v>
      </c>
      <c r="T5106" s="65"/>
      <c r="U5106" s="65">
        <f t="shared" si="2459"/>
        <v>0.92476933995741661</v>
      </c>
      <c r="V5106" s="65">
        <f t="shared" si="2459"/>
        <v>0.94712937867626634</v>
      </c>
      <c r="W5106" s="65"/>
      <c r="X5106" s="61">
        <f t="shared" si="2454"/>
        <v>6.0669456066945675E-2</v>
      </c>
      <c r="Y5106" s="66">
        <f t="shared" si="2465"/>
        <v>2.43555785257446E-2</v>
      </c>
      <c r="Z5106" s="61">
        <f t="shared" si="2466"/>
        <v>4.1173936456650503E-2</v>
      </c>
      <c r="AA5106" s="67">
        <f t="shared" si="2467"/>
        <v>14.660526315789475</v>
      </c>
      <c r="AB5106" s="68">
        <f t="shared" si="2468"/>
        <v>0.10053722179585577</v>
      </c>
      <c r="AC5106" s="69">
        <f t="shared" si="2469"/>
        <v>0.1251363250797756</v>
      </c>
      <c r="AD5106" s="70">
        <f>_xlfn.PERCENTILE.EXC(AC5106:$AC$5675,0.5)</f>
        <v>6.7636330636797443E-2</v>
      </c>
      <c r="AE5106" s="70">
        <f>_xlfn.PERCENTILE.EXC($AC5106:AC$5675,0.35)</f>
        <v>4.3330298665652023E-2</v>
      </c>
      <c r="AF5106" s="71">
        <f t="shared" si="2460"/>
        <v>3.1528643659147482E-2</v>
      </c>
      <c r="AG5106" s="70">
        <f t="shared" si="2461"/>
        <v>-0.13191086746846645</v>
      </c>
      <c r="AH5106" s="70">
        <f t="shared" si="2462"/>
        <v>-0.14954921438007407</v>
      </c>
      <c r="AI5106" s="61" t="str">
        <f t="shared" si="2457"/>
        <v>Short VOL</v>
      </c>
      <c r="AJ5106" s="68" t="str">
        <f t="shared" si="2458"/>
        <v>Short VOL</v>
      </c>
      <c r="AK5106" s="72"/>
      <c r="AL5106" s="73"/>
      <c r="AM5106" s="72"/>
      <c r="AN5106" s="73"/>
      <c r="AO5106" s="74"/>
      <c r="AP5106" s="20"/>
      <c r="AQ5106" s="74"/>
      <c r="AR5106" s="20"/>
      <c r="AS5106" s="74"/>
      <c r="AT5106" s="20"/>
      <c r="AU5106" s="74" t="str">
        <f t="shared" si="2470"/>
        <v>00631L</v>
      </c>
      <c r="AV5106" s="20">
        <f t="shared" si="2455"/>
        <v>1</v>
      </c>
      <c r="AW5106" s="74" t="str">
        <f t="shared" si="2471"/>
        <v>00631L</v>
      </c>
      <c r="AX5106" s="20">
        <f t="shared" si="2451"/>
        <v>1</v>
      </c>
      <c r="AY5106" s="20">
        <f t="shared" si="2456"/>
        <v>1</v>
      </c>
      <c r="AZ5106" s="116">
        <v>38898</v>
      </c>
      <c r="BA5106" s="116"/>
      <c r="BB5106" s="20"/>
      <c r="BC5106" s="20"/>
      <c r="BD5106" s="76"/>
      <c r="BE5106" s="77"/>
      <c r="BF5106" s="77"/>
    </row>
    <row r="5107" spans="1:58" s="23" customFormat="1" ht="15.75" customHeight="1" x14ac:dyDescent="0.4">
      <c r="A5107" s="116">
        <v>38896</v>
      </c>
      <c r="B5107" s="112">
        <v>15.96</v>
      </c>
      <c r="C5107" s="112">
        <v>15.99</v>
      </c>
      <c r="D5107" s="112">
        <v>16.024000000000001</v>
      </c>
      <c r="E5107" s="112">
        <v>16.052</v>
      </c>
      <c r="F5107" s="112">
        <v>16.079999999999998</v>
      </c>
      <c r="G5107" s="112">
        <v>16.306999999999999</v>
      </c>
      <c r="H5107" s="113">
        <v>16.465</v>
      </c>
      <c r="I5107" s="90">
        <f t="shared" si="2452"/>
        <v>15.969473684210527</v>
      </c>
      <c r="J5107" s="90">
        <f t="shared" si="2453"/>
        <v>16.000736842105262</v>
      </c>
      <c r="K5107" s="114">
        <v>13</v>
      </c>
      <c r="L5107" s="115">
        <v>5.2631578947368418E-2</v>
      </c>
      <c r="M5107" s="11"/>
      <c r="N5107" s="90">
        <v>15.79</v>
      </c>
      <c r="O5107" s="90">
        <v>16.39</v>
      </c>
      <c r="P5107" s="90">
        <v>16.349332289606544</v>
      </c>
      <c r="Q5107" s="90"/>
      <c r="R5107" s="63">
        <f t="shared" si="2464"/>
        <v>16.949332289606545</v>
      </c>
      <c r="S5107" s="64">
        <f t="shared" si="2463"/>
        <v>-3.7195121951219483E-2</v>
      </c>
      <c r="T5107" s="65"/>
      <c r="U5107" s="65">
        <f t="shared" si="2459"/>
        <v>0.96339231238560086</v>
      </c>
      <c r="V5107" s="65">
        <f t="shared" si="2459"/>
        <v>1.0024874233193799</v>
      </c>
      <c r="W5107" s="65"/>
      <c r="X5107" s="61">
        <f t="shared" si="2454"/>
        <v>1.8796992481202605E-3</v>
      </c>
      <c r="Y5107" s="66">
        <f t="shared" si="2465"/>
        <v>2.572888113630702E-2</v>
      </c>
      <c r="Z5107" s="61">
        <f t="shared" si="2466"/>
        <v>1.9576824204072195E-3</v>
      </c>
      <c r="AA5107" s="67">
        <f t="shared" si="2467"/>
        <v>15.969473684210527</v>
      </c>
      <c r="AB5107" s="68">
        <f t="shared" si="2468"/>
        <v>1.0766307789740451E-2</v>
      </c>
      <c r="AC5107" s="69">
        <f t="shared" si="2469"/>
        <v>1.1366287790407095E-2</v>
      </c>
      <c r="AD5107" s="70">
        <f>_xlfn.PERCENTILE.EXC(AC5107:$AC$5675,0.5)</f>
        <v>6.7439327940261473E-2</v>
      </c>
      <c r="AE5107" s="70">
        <f>_xlfn.PERCENTILE.EXC($AC5107:AC$5675,0.35)</f>
        <v>4.3198720910219146E-2</v>
      </c>
      <c r="AF5107" s="71">
        <f t="shared" si="2460"/>
        <v>3.1415286891748134E-2</v>
      </c>
      <c r="AG5107" s="70">
        <f t="shared" si="2461"/>
        <v>-0.13196437818096521</v>
      </c>
      <c r="AH5107" s="70">
        <f t="shared" si="2462"/>
        <v>-0.14957584501782287</v>
      </c>
      <c r="AI5107" s="61" t="str">
        <f t="shared" si="2457"/>
        <v>Safety</v>
      </c>
      <c r="AJ5107" s="68" t="str">
        <f t="shared" si="2458"/>
        <v>Safety</v>
      </c>
      <c r="AK5107" s="72"/>
      <c r="AL5107" s="73"/>
      <c r="AM5107" s="72"/>
      <c r="AN5107" s="73"/>
      <c r="AO5107" s="74"/>
      <c r="AP5107" s="20"/>
      <c r="AQ5107" s="74"/>
      <c r="AR5107" s="20"/>
      <c r="AS5107" s="74"/>
      <c r="AT5107" s="20"/>
      <c r="AU5107" s="74" t="str">
        <f t="shared" si="2470"/>
        <v>00635U</v>
      </c>
      <c r="AV5107" s="20">
        <f t="shared" si="2455"/>
        <v>0</v>
      </c>
      <c r="AW5107" s="74" t="str">
        <f t="shared" si="2471"/>
        <v>00635U</v>
      </c>
      <c r="AX5107" s="20">
        <f t="shared" si="2451"/>
        <v>0</v>
      </c>
      <c r="AY5107" s="20">
        <f t="shared" si="2456"/>
        <v>1</v>
      </c>
      <c r="AZ5107" s="116">
        <v>38897</v>
      </c>
      <c r="BA5107" s="116"/>
      <c r="BB5107" s="20"/>
      <c r="BC5107" s="20"/>
      <c r="BD5107" s="76"/>
      <c r="BE5107" s="77"/>
      <c r="BF5107" s="77"/>
    </row>
    <row r="5108" spans="1:58" s="23" customFormat="1" ht="15.75" customHeight="1" x14ac:dyDescent="0.4">
      <c r="A5108" s="116">
        <v>38895</v>
      </c>
      <c r="B5108" s="112">
        <v>15.93</v>
      </c>
      <c r="C5108" s="112">
        <v>16.04</v>
      </c>
      <c r="D5108" s="112">
        <v>16.074000000000002</v>
      </c>
      <c r="E5108" s="112">
        <v>16.102</v>
      </c>
      <c r="F5108" s="112">
        <v>16.13</v>
      </c>
      <c r="G5108" s="112">
        <v>16.289000000000001</v>
      </c>
      <c r="H5108" s="113">
        <v>16.399999999999999</v>
      </c>
      <c r="I5108" s="90">
        <f t="shared" si="2452"/>
        <v>15.958947368421052</v>
      </c>
      <c r="J5108" s="90">
        <f t="shared" si="2453"/>
        <v>16.048947368421054</v>
      </c>
      <c r="K5108" s="114">
        <v>14</v>
      </c>
      <c r="L5108" s="115">
        <v>5.2631578947368418E-2</v>
      </c>
      <c r="M5108" s="11"/>
      <c r="N5108" s="90">
        <v>16.399999999999999</v>
      </c>
      <c r="O5108" s="90">
        <v>16.68</v>
      </c>
      <c r="P5108" s="90">
        <v>16.49081319472154</v>
      </c>
      <c r="Q5108" s="90"/>
      <c r="R5108" s="63">
        <f t="shared" si="2464"/>
        <v>16.770813194721541</v>
      </c>
      <c r="S5108" s="64">
        <f t="shared" si="2463"/>
        <v>4.9935979513444265E-2</v>
      </c>
      <c r="T5108" s="65"/>
      <c r="U5108" s="65">
        <f t="shared" si="2459"/>
        <v>0.98321342925659461</v>
      </c>
      <c r="V5108" s="65">
        <f t="shared" si="2459"/>
        <v>1.0114722544634134</v>
      </c>
      <c r="W5108" s="65"/>
      <c r="X5108" s="61">
        <f t="shared" si="2454"/>
        <v>6.905210295040768E-3</v>
      </c>
      <c r="Y5108" s="66">
        <f t="shared" si="2465"/>
        <v>1.8507017761768618E-2</v>
      </c>
      <c r="Z5108" s="61">
        <f t="shared" si="2466"/>
        <v>5.639469691972928E-3</v>
      </c>
      <c r="AA5108" s="67">
        <f t="shared" si="2467"/>
        <v>15.958947368421052</v>
      </c>
      <c r="AB5108" s="68">
        <f t="shared" si="2468"/>
        <v>-2.8658536585365785E-2</v>
      </c>
      <c r="AC5108" s="69">
        <f t="shared" si="2469"/>
        <v>-2.6893453145057714E-2</v>
      </c>
      <c r="AD5108" s="70">
        <f>_xlfn.PERCENTILE.EXC(AC5108:$AC$5675,0.5)</f>
        <v>6.7636330636797443E-2</v>
      </c>
      <c r="AE5108" s="70">
        <f>_xlfn.PERCENTILE.EXC($AC5108:AC$5675,0.35)</f>
        <v>4.3405186573675557E-2</v>
      </c>
      <c r="AF5108" s="71">
        <f t="shared" si="2460"/>
        <v>3.1846028378365906E-2</v>
      </c>
      <c r="AG5108" s="70">
        <f t="shared" si="2461"/>
        <v>-0.13201788889346397</v>
      </c>
      <c r="AH5108" s="70">
        <f t="shared" si="2462"/>
        <v>-0.14960247565557164</v>
      </c>
      <c r="AI5108" s="61" t="str">
        <f t="shared" si="2457"/>
        <v>Safety</v>
      </c>
      <c r="AJ5108" s="68" t="str">
        <f t="shared" si="2458"/>
        <v>Safety</v>
      </c>
      <c r="AK5108" s="72"/>
      <c r="AL5108" s="73"/>
      <c r="AM5108" s="72"/>
      <c r="AN5108" s="73"/>
      <c r="AO5108" s="74"/>
      <c r="AP5108" s="20"/>
      <c r="AQ5108" s="74"/>
      <c r="AR5108" s="20"/>
      <c r="AS5108" s="74"/>
      <c r="AT5108" s="20"/>
      <c r="AU5108" s="74" t="str">
        <f t="shared" si="2470"/>
        <v>00635U</v>
      </c>
      <c r="AV5108" s="20">
        <f t="shared" si="2455"/>
        <v>0</v>
      </c>
      <c r="AW5108" s="74" t="str">
        <f t="shared" si="2471"/>
        <v>00635U</v>
      </c>
      <c r="AX5108" s="20">
        <f t="shared" si="2451"/>
        <v>0</v>
      </c>
      <c r="AY5108" s="20">
        <f t="shared" si="2456"/>
        <v>1</v>
      </c>
      <c r="AZ5108" s="116">
        <v>38896</v>
      </c>
      <c r="BA5108" s="116"/>
      <c r="BB5108" s="20"/>
      <c r="BC5108" s="20"/>
      <c r="BD5108" s="76"/>
      <c r="BE5108" s="77"/>
      <c r="BF5108" s="77"/>
    </row>
    <row r="5109" spans="1:58" s="23" customFormat="1" ht="15.75" customHeight="1" x14ac:dyDescent="0.4">
      <c r="A5109" s="116">
        <v>38894</v>
      </c>
      <c r="B5109" s="112">
        <v>15.56</v>
      </c>
      <c r="C5109" s="112">
        <v>15.59</v>
      </c>
      <c r="D5109" s="112">
        <v>15.749000000000001</v>
      </c>
      <c r="E5109" s="112">
        <v>15.88</v>
      </c>
      <c r="F5109" s="112">
        <v>16.010000000000002</v>
      </c>
      <c r="G5109" s="112">
        <v>16.169</v>
      </c>
      <c r="H5109" s="113">
        <v>16.28</v>
      </c>
      <c r="I5109" s="90">
        <f t="shared" si="2452"/>
        <v>15.566315789473684</v>
      </c>
      <c r="J5109" s="90">
        <f t="shared" si="2453"/>
        <v>15.623473684210527</v>
      </c>
      <c r="K5109" s="114">
        <v>15</v>
      </c>
      <c r="L5109" s="115">
        <v>5.2631578947368418E-2</v>
      </c>
      <c r="M5109" s="11"/>
      <c r="N5109" s="90">
        <v>15.62</v>
      </c>
      <c r="O5109" s="90">
        <v>15.88</v>
      </c>
      <c r="P5109" s="90">
        <v>16.029621035477977</v>
      </c>
      <c r="Q5109" s="90"/>
      <c r="R5109" s="63">
        <f t="shared" si="2464"/>
        <v>16.289621035477978</v>
      </c>
      <c r="S5109" s="64">
        <f t="shared" si="2463"/>
        <v>-1.6991818753933376E-2</v>
      </c>
      <c r="T5109" s="65"/>
      <c r="U5109" s="65">
        <f t="shared" si="2459"/>
        <v>0.98362720403022663</v>
      </c>
      <c r="V5109" s="65">
        <f t="shared" si="2459"/>
        <v>0.99066596551803543</v>
      </c>
      <c r="W5109" s="65"/>
      <c r="X5109" s="61">
        <f t="shared" si="2454"/>
        <v>1.928020565552658E-3</v>
      </c>
      <c r="Y5109" s="66">
        <f t="shared" si="2465"/>
        <v>2.5188916876574329E-2</v>
      </c>
      <c r="Z5109" s="61">
        <f t="shared" si="2466"/>
        <v>3.671896131998973E-3</v>
      </c>
      <c r="AA5109" s="67">
        <f t="shared" si="2467"/>
        <v>15.566315789473686</v>
      </c>
      <c r="AB5109" s="68">
        <f t="shared" si="2468"/>
        <v>-3.8412291933417877E-3</v>
      </c>
      <c r="AC5109" s="69">
        <f t="shared" si="2469"/>
        <v>-3.4368892782530949E-3</v>
      </c>
      <c r="AD5109" s="70">
        <f>_xlfn.PERCENTILE.EXC(AC5109:$AC$5675,0.5)</f>
        <v>6.7833333333333398E-2</v>
      </c>
      <c r="AE5109" s="70">
        <f>_xlfn.PERCENTILE.EXC($AC5109:AC$5675,0.35)</f>
        <v>4.3485342153116474E-2</v>
      </c>
      <c r="AF5109" s="71">
        <f t="shared" si="2460"/>
        <v>3.243545495899107E-2</v>
      </c>
      <c r="AG5109" s="70">
        <f t="shared" si="2461"/>
        <v>-0.13207139960596273</v>
      </c>
      <c r="AH5109" s="70">
        <f t="shared" si="2462"/>
        <v>-0.14962910629332041</v>
      </c>
      <c r="AI5109" s="61" t="str">
        <f t="shared" si="2457"/>
        <v>Safety</v>
      </c>
      <c r="AJ5109" s="68" t="str">
        <f t="shared" si="2458"/>
        <v>Safety</v>
      </c>
      <c r="AK5109" s="72"/>
      <c r="AL5109" s="73"/>
      <c r="AM5109" s="72"/>
      <c r="AN5109" s="73"/>
      <c r="AO5109" s="74"/>
      <c r="AP5109" s="20"/>
      <c r="AQ5109" s="74"/>
      <c r="AR5109" s="20"/>
      <c r="AS5109" s="74"/>
      <c r="AT5109" s="20"/>
      <c r="AU5109" s="74" t="str">
        <f t="shared" si="2470"/>
        <v>00635U</v>
      </c>
      <c r="AV5109" s="20">
        <f t="shared" si="2455"/>
        <v>0</v>
      </c>
      <c r="AW5109" s="74" t="str">
        <f t="shared" si="2471"/>
        <v>00635U</v>
      </c>
      <c r="AX5109" s="20">
        <f t="shared" ref="AX5109:AX5172" si="2472">IF(AW5109="00631L",1,0)</f>
        <v>0</v>
      </c>
      <c r="AY5109" s="20">
        <f t="shared" si="2456"/>
        <v>1</v>
      </c>
      <c r="AZ5109" s="116">
        <v>38895</v>
      </c>
      <c r="BA5109" s="116"/>
      <c r="BB5109" s="20"/>
      <c r="BC5109" s="20"/>
      <c r="BD5109" s="76"/>
      <c r="BE5109" s="77"/>
      <c r="BF5109" s="77"/>
    </row>
    <row r="5110" spans="1:58" s="23" customFormat="1" ht="15.75" customHeight="1" x14ac:dyDescent="0.4">
      <c r="A5110" s="116">
        <v>38891</v>
      </c>
      <c r="B5110" s="112">
        <v>15.69</v>
      </c>
      <c r="C5110" s="112">
        <v>15.75</v>
      </c>
      <c r="D5110" s="112">
        <v>15.867000000000001</v>
      </c>
      <c r="E5110" s="112">
        <v>15.964</v>
      </c>
      <c r="F5110" s="112">
        <v>16.059999999999999</v>
      </c>
      <c r="G5110" s="112">
        <v>16.178999999999998</v>
      </c>
      <c r="H5110" s="113">
        <v>16.262</v>
      </c>
      <c r="I5110" s="90">
        <f t="shared" ref="I5110:I5173" si="2473">C5110-((C5110-B5110)*K5110*L5110)</f>
        <v>15.699473684210526</v>
      </c>
      <c r="J5110" s="90">
        <f t="shared" ref="J5110:J5173" si="2474">D5110-((D5110-C5110)*K5110*L5110)</f>
        <v>15.768473684210527</v>
      </c>
      <c r="K5110" s="114">
        <v>16</v>
      </c>
      <c r="L5110" s="115">
        <v>5.2631578947368418E-2</v>
      </c>
      <c r="M5110" s="11"/>
      <c r="N5110" s="90">
        <v>15.89</v>
      </c>
      <c r="O5110" s="90">
        <v>16.440000000000001</v>
      </c>
      <c r="P5110" s="90">
        <v>16.336002832795174</v>
      </c>
      <c r="Q5110" s="90"/>
      <c r="R5110" s="63">
        <f t="shared" si="2464"/>
        <v>16.886002832795171</v>
      </c>
      <c r="S5110" s="64">
        <f t="shared" si="2463"/>
        <v>6.2972292191434422E-4</v>
      </c>
      <c r="T5110" s="65"/>
      <c r="U5110" s="65">
        <f t="shared" si="2459"/>
        <v>0.96654501216545008</v>
      </c>
      <c r="V5110" s="65">
        <f t="shared" si="2459"/>
        <v>1.006366133029559</v>
      </c>
      <c r="W5110" s="65"/>
      <c r="X5110" s="61">
        <f t="shared" si="2454"/>
        <v>3.8240917782027088E-3</v>
      </c>
      <c r="Y5110" s="66">
        <f t="shared" si="2465"/>
        <v>1.8667000751691306E-2</v>
      </c>
      <c r="Z5110" s="61">
        <f t="shared" si="2466"/>
        <v>4.3950517952328809E-3</v>
      </c>
      <c r="AA5110" s="67">
        <f t="shared" si="2467"/>
        <v>15.699473684210524</v>
      </c>
      <c r="AB5110" s="68">
        <f t="shared" si="2468"/>
        <v>-1.2586532410321023E-2</v>
      </c>
      <c r="AC5110" s="69">
        <f t="shared" si="2469"/>
        <v>-1.1990328243516458E-2</v>
      </c>
      <c r="AD5110" s="70">
        <f>_xlfn.PERCENTILE.EXC(AC5110:$AC$5675,0.5)</f>
        <v>6.8057469089073938E-2</v>
      </c>
      <c r="AE5110" s="70">
        <f>_xlfn.PERCENTILE.EXC($AC5110:AC$5675,0.35)</f>
        <v>4.3593533154026358E-2</v>
      </c>
      <c r="AF5110" s="71">
        <f t="shared" si="2460"/>
        <v>3.2763409194293325E-2</v>
      </c>
      <c r="AG5110" s="70">
        <f t="shared" si="2461"/>
        <v>-0.13212491031846152</v>
      </c>
      <c r="AH5110" s="70">
        <f t="shared" si="2462"/>
        <v>-0.14965573693106918</v>
      </c>
      <c r="AI5110" s="61" t="str">
        <f t="shared" si="2457"/>
        <v>Safety</v>
      </c>
      <c r="AJ5110" s="68" t="str">
        <f t="shared" si="2458"/>
        <v>Safety</v>
      </c>
      <c r="AK5110" s="72"/>
      <c r="AL5110" s="73"/>
      <c r="AM5110" s="72"/>
      <c r="AN5110" s="73"/>
      <c r="AO5110" s="74"/>
      <c r="AP5110" s="20"/>
      <c r="AQ5110" s="74"/>
      <c r="AR5110" s="20"/>
      <c r="AS5110" s="74"/>
      <c r="AT5110" s="20"/>
      <c r="AU5110" s="74" t="str">
        <f t="shared" si="2470"/>
        <v>00635U</v>
      </c>
      <c r="AV5110" s="20">
        <f t="shared" si="2455"/>
        <v>0</v>
      </c>
      <c r="AW5110" s="74" t="str">
        <f t="shared" si="2471"/>
        <v>00635U</v>
      </c>
      <c r="AX5110" s="20">
        <f t="shared" si="2472"/>
        <v>0</v>
      </c>
      <c r="AY5110" s="20">
        <f t="shared" si="2456"/>
        <v>1</v>
      </c>
      <c r="AZ5110" s="116">
        <v>38894</v>
      </c>
      <c r="BA5110" s="116"/>
      <c r="BB5110" s="20"/>
      <c r="BC5110" s="20"/>
      <c r="BD5110" s="76"/>
      <c r="BE5110" s="77"/>
      <c r="BF5110" s="77"/>
    </row>
    <row r="5111" spans="1:58" s="23" customFormat="1" ht="15.75" customHeight="1" x14ac:dyDescent="0.4">
      <c r="A5111" s="116">
        <v>38890</v>
      </c>
      <c r="B5111" s="112">
        <v>15.76</v>
      </c>
      <c r="C5111" s="112">
        <v>15.98</v>
      </c>
      <c r="D5111" s="112">
        <v>16.044</v>
      </c>
      <c r="E5111" s="112">
        <v>16.097000000000001</v>
      </c>
      <c r="F5111" s="112">
        <v>16.149999999999999</v>
      </c>
      <c r="G5111" s="112">
        <v>16.225000000000001</v>
      </c>
      <c r="H5111" s="113">
        <v>16.277999999999999</v>
      </c>
      <c r="I5111" s="90">
        <f t="shared" si="2473"/>
        <v>15.783157894736842</v>
      </c>
      <c r="J5111" s="90">
        <f t="shared" si="2474"/>
        <v>15.986736842105264</v>
      </c>
      <c r="K5111" s="114">
        <v>17</v>
      </c>
      <c r="L5111" s="115">
        <v>5.2631578947368418E-2</v>
      </c>
      <c r="M5111" s="11"/>
      <c r="N5111" s="90">
        <v>15.88</v>
      </c>
      <c r="O5111" s="90">
        <v>16.149999999999999</v>
      </c>
      <c r="P5111" s="90">
        <v>16.247704983543674</v>
      </c>
      <c r="Q5111" s="90"/>
      <c r="R5111" s="63">
        <f t="shared" si="2464"/>
        <v>16.517704983543673</v>
      </c>
      <c r="S5111" s="64">
        <f t="shared" si="2463"/>
        <v>2.3195876288659871E-2</v>
      </c>
      <c r="T5111" s="65"/>
      <c r="U5111" s="65">
        <f t="shared" si="2459"/>
        <v>0.98328173374613015</v>
      </c>
      <c r="V5111" s="65">
        <f t="shared" si="2459"/>
        <v>0.99398653633589273</v>
      </c>
      <c r="W5111" s="65"/>
      <c r="X5111" s="61">
        <f t="shared" si="2454"/>
        <v>1.3959390862944203E-2</v>
      </c>
      <c r="Y5111" s="66">
        <f t="shared" si="2465"/>
        <v>1.1244331241846144E-2</v>
      </c>
      <c r="Z5111" s="61">
        <f t="shared" si="2466"/>
        <v>1.2898492730425575E-2</v>
      </c>
      <c r="AA5111" s="67">
        <f t="shared" si="2467"/>
        <v>15.783157894736842</v>
      </c>
      <c r="AB5111" s="68">
        <f t="shared" si="2468"/>
        <v>-7.5566750629723544E-3</v>
      </c>
      <c r="AC5111" s="69">
        <f t="shared" si="2469"/>
        <v>-6.0983693490654104E-3</v>
      </c>
      <c r="AD5111" s="70">
        <f>_xlfn.PERCENTILE.EXC(AC5111:$AC$5675,0.5)</f>
        <v>6.8281604844814478E-2</v>
      </c>
      <c r="AE5111" s="70">
        <f>_xlfn.PERCENTILE.EXC($AC5111:AC$5675,0.35)</f>
        <v>4.3724611083528417E-2</v>
      </c>
      <c r="AF5111" s="71">
        <f t="shared" si="2460"/>
        <v>3.3007079232693942E-2</v>
      </c>
      <c r="AG5111" s="70">
        <f t="shared" si="2461"/>
        <v>-0.13217842103096028</v>
      </c>
      <c r="AH5111" s="70">
        <f t="shared" si="2462"/>
        <v>-0.14968236756881795</v>
      </c>
      <c r="AI5111" s="61" t="str">
        <f t="shared" si="2457"/>
        <v>Safety</v>
      </c>
      <c r="AJ5111" s="68" t="str">
        <f t="shared" si="2458"/>
        <v>Safety</v>
      </c>
      <c r="AK5111" s="72"/>
      <c r="AL5111" s="73"/>
      <c r="AM5111" s="72"/>
      <c r="AN5111" s="73"/>
      <c r="AO5111" s="74"/>
      <c r="AP5111" s="20"/>
      <c r="AQ5111" s="74"/>
      <c r="AR5111" s="20"/>
      <c r="AS5111" s="74"/>
      <c r="AT5111" s="20"/>
      <c r="AU5111" s="74" t="str">
        <f t="shared" si="2470"/>
        <v>00635U</v>
      </c>
      <c r="AV5111" s="20">
        <f t="shared" si="2455"/>
        <v>0</v>
      </c>
      <c r="AW5111" s="74" t="str">
        <f t="shared" si="2471"/>
        <v>00635U</v>
      </c>
      <c r="AX5111" s="20">
        <f t="shared" si="2472"/>
        <v>0</v>
      </c>
      <c r="AY5111" s="20">
        <f t="shared" si="2456"/>
        <v>1</v>
      </c>
      <c r="AZ5111" s="116">
        <v>38891</v>
      </c>
      <c r="BA5111" s="116"/>
      <c r="BB5111" s="20"/>
      <c r="BC5111" s="20"/>
      <c r="BD5111" s="76"/>
      <c r="BE5111" s="77"/>
      <c r="BF5111" s="77"/>
    </row>
    <row r="5112" spans="1:58" s="23" customFormat="1" ht="15.75" customHeight="1" x14ac:dyDescent="0.4">
      <c r="A5112" s="116">
        <v>38889</v>
      </c>
      <c r="B5112" s="112">
        <v>15.67</v>
      </c>
      <c r="C5112" s="112">
        <v>15.99</v>
      </c>
      <c r="D5112" s="112">
        <v>15.956</v>
      </c>
      <c r="E5112" s="112">
        <v>15.928000000000001</v>
      </c>
      <c r="F5112" s="112">
        <v>15.9</v>
      </c>
      <c r="G5112" s="112">
        <v>15.946999999999999</v>
      </c>
      <c r="H5112" s="113">
        <v>15.981</v>
      </c>
      <c r="I5112" s="90">
        <f t="shared" si="2473"/>
        <v>15.686842105263159</v>
      </c>
      <c r="J5112" s="90">
        <f t="shared" si="2474"/>
        <v>15.98821052631579</v>
      </c>
      <c r="K5112" s="114">
        <v>18</v>
      </c>
      <c r="L5112" s="115">
        <v>5.2631578947368418E-2</v>
      </c>
      <c r="M5112" s="11"/>
      <c r="N5112" s="90">
        <v>15.52</v>
      </c>
      <c r="O5112" s="90">
        <v>16.07</v>
      </c>
      <c r="P5112" s="90">
        <v>16.15910278174157</v>
      </c>
      <c r="Q5112" s="90"/>
      <c r="R5112" s="63">
        <f t="shared" si="2464"/>
        <v>16.709102781741574</v>
      </c>
      <c r="S5112" s="64">
        <f t="shared" si="2463"/>
        <v>-7.0101857399640602E-2</v>
      </c>
      <c r="T5112" s="65"/>
      <c r="U5112" s="65">
        <f t="shared" si="2459"/>
        <v>0.96577473553204729</v>
      </c>
      <c r="V5112" s="65">
        <f t="shared" si="2459"/>
        <v>0.99448590785360635</v>
      </c>
      <c r="W5112" s="65"/>
      <c r="X5112" s="61">
        <f t="shared" si="2454"/>
        <v>2.0421186981493318E-2</v>
      </c>
      <c r="Y5112" s="66">
        <f t="shared" si="2465"/>
        <v>3.3274736313409748E-3</v>
      </c>
      <c r="Z5112" s="61">
        <f t="shared" si="2466"/>
        <v>1.9211541687636269E-2</v>
      </c>
      <c r="AA5112" s="67">
        <f t="shared" si="2467"/>
        <v>15.686842105263159</v>
      </c>
      <c r="AB5112" s="68">
        <f t="shared" si="2468"/>
        <v>9.6649484536082703E-3</v>
      </c>
      <c r="AC5112" s="69">
        <f t="shared" si="2469"/>
        <v>1.0750135648399422E-2</v>
      </c>
      <c r="AD5112" s="70">
        <f>_xlfn.PERCENTILE.EXC(AC5112:$AC$5675,0.5)</f>
        <v>6.8512130271996013E-2</v>
      </c>
      <c r="AE5112" s="70">
        <f>_xlfn.PERCENTILE.EXC($AC5112:AC$5675,0.35)</f>
        <v>4.391303609003E-2</v>
      </c>
      <c r="AF5112" s="71">
        <f t="shared" si="2460"/>
        <v>3.3198644100710092E-2</v>
      </c>
      <c r="AG5112" s="70">
        <f t="shared" si="2461"/>
        <v>-0.13223193174345904</v>
      </c>
      <c r="AH5112" s="70">
        <f t="shared" si="2462"/>
        <v>-0.14970899820656672</v>
      </c>
      <c r="AI5112" s="61" t="str">
        <f t="shared" si="2457"/>
        <v>Safety</v>
      </c>
      <c r="AJ5112" s="68" t="str">
        <f t="shared" si="2458"/>
        <v>Safety</v>
      </c>
      <c r="AK5112" s="72"/>
      <c r="AL5112" s="73"/>
      <c r="AM5112" s="72"/>
      <c r="AN5112" s="73"/>
      <c r="AO5112" s="74"/>
      <c r="AP5112" s="20"/>
      <c r="AQ5112" s="74"/>
      <c r="AR5112" s="20"/>
      <c r="AS5112" s="74"/>
      <c r="AT5112" s="20"/>
      <c r="AU5112" s="74" t="str">
        <f t="shared" si="2470"/>
        <v>00635U</v>
      </c>
      <c r="AV5112" s="20">
        <f t="shared" si="2455"/>
        <v>0</v>
      </c>
      <c r="AW5112" s="74" t="str">
        <f t="shared" si="2471"/>
        <v>00635U</v>
      </c>
      <c r="AX5112" s="20">
        <f t="shared" si="2472"/>
        <v>0</v>
      </c>
      <c r="AY5112" s="20">
        <f t="shared" si="2456"/>
        <v>1</v>
      </c>
      <c r="AZ5112" s="116">
        <v>38890</v>
      </c>
      <c r="BA5112" s="116"/>
      <c r="BB5112" s="20"/>
      <c r="BC5112" s="20"/>
      <c r="BD5112" s="76"/>
      <c r="BE5112" s="77"/>
      <c r="BF5112" s="77"/>
    </row>
    <row r="5113" spans="1:58" s="23" customFormat="1" ht="15.75" customHeight="1" x14ac:dyDescent="0.4">
      <c r="A5113" s="116">
        <v>38888</v>
      </c>
      <c r="B5113" s="112">
        <v>16.940000000000001</v>
      </c>
      <c r="C5113" s="112">
        <v>16.62</v>
      </c>
      <c r="D5113" s="112">
        <v>16.68</v>
      </c>
      <c r="E5113" s="112">
        <v>16.631</v>
      </c>
      <c r="F5113" s="112">
        <v>16.591000000000001</v>
      </c>
      <c r="G5113" s="112">
        <v>16.55</v>
      </c>
      <c r="H5113" s="113">
        <v>16.777000000000001</v>
      </c>
      <c r="I5113" s="90">
        <f t="shared" si="2473"/>
        <v>16.62</v>
      </c>
      <c r="J5113" s="90">
        <f t="shared" si="2474"/>
        <v>16.68</v>
      </c>
      <c r="K5113" s="114">
        <v>0</v>
      </c>
      <c r="L5113" s="115">
        <v>4.1666666666666664E-2</v>
      </c>
      <c r="M5113" s="11"/>
      <c r="N5113" s="90">
        <v>16.690000000000001</v>
      </c>
      <c r="O5113" s="90">
        <v>17.100000000000001</v>
      </c>
      <c r="P5113" s="90">
        <v>17.001958618078426</v>
      </c>
      <c r="Q5113" s="90"/>
      <c r="R5113" s="63">
        <f t="shared" si="2464"/>
        <v>17.411958618078426</v>
      </c>
      <c r="S5113" s="64">
        <f t="shared" si="2463"/>
        <v>-6.3937184520470952E-2</v>
      </c>
      <c r="T5113" s="65"/>
      <c r="U5113" s="65">
        <f t="shared" si="2459"/>
        <v>0.97602339181286546</v>
      </c>
      <c r="V5113" s="65">
        <f t="shared" si="2459"/>
        <v>1.0057664757410554</v>
      </c>
      <c r="W5113" s="65"/>
      <c r="X5113" s="61">
        <f t="shared" si="2454"/>
        <v>-1.8890200708382543E-2</v>
      </c>
      <c r="Y5113" s="66">
        <f t="shared" si="2465"/>
        <v>8.7787866033311769E-3</v>
      </c>
      <c r="Z5113" s="61">
        <f t="shared" si="2466"/>
        <v>3.6101083032490204E-3</v>
      </c>
      <c r="AA5113" s="67">
        <f t="shared" si="2467"/>
        <v>16.62</v>
      </c>
      <c r="AB5113" s="68">
        <f t="shared" si="2468"/>
        <v>1.4979029358897542E-2</v>
      </c>
      <c r="AC5113" s="69">
        <f t="shared" si="2469"/>
        <v>-4.1941282204913293E-3</v>
      </c>
      <c r="AD5113" s="70">
        <f>_xlfn.PERCENTILE.EXC(AC5113:$AC$5675,0.5)</f>
        <v>6.8742655699177535E-2</v>
      </c>
      <c r="AE5113" s="70">
        <f>_xlfn.PERCENTILE.EXC($AC5113:AC$5675,0.35)</f>
        <v>4.4236131934032939E-2</v>
      </c>
      <c r="AF5113" s="71">
        <f t="shared" si="2460"/>
        <v>3.336430498169872E-2</v>
      </c>
      <c r="AG5113" s="70">
        <f t="shared" si="2461"/>
        <v>-0.1322854424559578</v>
      </c>
      <c r="AH5113" s="70">
        <f t="shared" si="2462"/>
        <v>-0.14973562884431552</v>
      </c>
      <c r="AI5113" s="61" t="str">
        <f t="shared" si="2457"/>
        <v>Safety</v>
      </c>
      <c r="AJ5113" s="68" t="str">
        <f t="shared" si="2458"/>
        <v>Safety</v>
      </c>
      <c r="AK5113" s="72"/>
      <c r="AL5113" s="73"/>
      <c r="AM5113" s="72"/>
      <c r="AN5113" s="73"/>
      <c r="AO5113" s="74"/>
      <c r="AP5113" s="20"/>
      <c r="AQ5113" s="74"/>
      <c r="AR5113" s="20"/>
      <c r="AS5113" s="74"/>
      <c r="AT5113" s="20"/>
      <c r="AU5113" s="74" t="str">
        <f t="shared" si="2470"/>
        <v>00635U</v>
      </c>
      <c r="AV5113" s="20">
        <f t="shared" si="2455"/>
        <v>0</v>
      </c>
      <c r="AW5113" s="74" t="str">
        <f t="shared" si="2471"/>
        <v>00635U</v>
      </c>
      <c r="AX5113" s="20">
        <f t="shared" si="2472"/>
        <v>0</v>
      </c>
      <c r="AY5113" s="20">
        <f t="shared" si="2456"/>
        <v>1</v>
      </c>
      <c r="AZ5113" s="116">
        <v>38889</v>
      </c>
      <c r="BA5113" s="116"/>
      <c r="BB5113" s="20"/>
      <c r="BC5113" s="20"/>
      <c r="BD5113" s="76"/>
      <c r="BE5113" s="77"/>
      <c r="BF5113" s="77"/>
    </row>
    <row r="5114" spans="1:58" s="23" customFormat="1" ht="15.75" customHeight="1" x14ac:dyDescent="0.4">
      <c r="A5114" s="116">
        <v>38887</v>
      </c>
      <c r="B5114" s="112">
        <v>16.989999999999998</v>
      </c>
      <c r="C5114" s="112">
        <v>16.88</v>
      </c>
      <c r="D5114" s="112">
        <v>16.95</v>
      </c>
      <c r="E5114" s="112">
        <v>16.957999999999998</v>
      </c>
      <c r="F5114" s="112">
        <v>16.963999999999999</v>
      </c>
      <c r="G5114" s="112">
        <v>16.97</v>
      </c>
      <c r="H5114" s="113">
        <v>17.241</v>
      </c>
      <c r="I5114" s="90">
        <f t="shared" si="2473"/>
        <v>16.884583333333332</v>
      </c>
      <c r="J5114" s="90">
        <f t="shared" si="2474"/>
        <v>16.947083333333332</v>
      </c>
      <c r="K5114" s="114">
        <v>1</v>
      </c>
      <c r="L5114" s="115">
        <v>4.1666666666666664E-2</v>
      </c>
      <c r="M5114" s="11"/>
      <c r="N5114" s="90">
        <v>17.829999999999998</v>
      </c>
      <c r="O5114" s="90">
        <v>17.84</v>
      </c>
      <c r="P5114" s="90">
        <v>17.392334833395331</v>
      </c>
      <c r="Q5114" s="90"/>
      <c r="R5114" s="63">
        <f t="shared" si="2464"/>
        <v>17.402334833395329</v>
      </c>
      <c r="S5114" s="64">
        <f t="shared" si="2463"/>
        <v>3.3623188405797005E-2</v>
      </c>
      <c r="T5114" s="65"/>
      <c r="U5114" s="65">
        <f t="shared" si="2459"/>
        <v>0.99943946188340793</v>
      </c>
      <c r="V5114" s="65">
        <f t="shared" si="2459"/>
        <v>1.0257392219557031</v>
      </c>
      <c r="W5114" s="65"/>
      <c r="X5114" s="61">
        <f t="shared" si="2454"/>
        <v>-6.4743967039434637E-3</v>
      </c>
      <c r="Y5114" s="66">
        <f t="shared" si="2465"/>
        <v>1.6688288713291737E-2</v>
      </c>
      <c r="Z5114" s="61">
        <f t="shared" si="2466"/>
        <v>3.7016015596081243E-3</v>
      </c>
      <c r="AA5114" s="67">
        <f t="shared" si="2467"/>
        <v>16.884583333333332</v>
      </c>
      <c r="AB5114" s="68">
        <f t="shared" si="2468"/>
        <v>-4.7111609646662923E-2</v>
      </c>
      <c r="AC5114" s="69">
        <f t="shared" si="2469"/>
        <v>-5.3023929706487193E-2</v>
      </c>
      <c r="AD5114" s="70">
        <f>_xlfn.PERCENTILE.EXC(AC5114:$AC$5675,0.5)</f>
        <v>6.9105585504123768E-2</v>
      </c>
      <c r="AE5114" s="70">
        <f>_xlfn.PERCENTILE.EXC($AC5114:AC$5675,0.35)</f>
        <v>4.4613320355951058E-2</v>
      </c>
      <c r="AF5114" s="71">
        <f t="shared" si="2460"/>
        <v>3.3480011878197949E-2</v>
      </c>
      <c r="AG5114" s="70">
        <f t="shared" si="2461"/>
        <v>-0.13233895316845659</v>
      </c>
      <c r="AH5114" s="70">
        <f t="shared" si="2462"/>
        <v>-0.14976225948206429</v>
      </c>
      <c r="AI5114" s="61" t="str">
        <f t="shared" si="2457"/>
        <v>Safety</v>
      </c>
      <c r="AJ5114" s="68" t="str">
        <f t="shared" si="2458"/>
        <v>Safety</v>
      </c>
      <c r="AK5114" s="72"/>
      <c r="AL5114" s="73"/>
      <c r="AM5114" s="72"/>
      <c r="AN5114" s="73"/>
      <c r="AO5114" s="74"/>
      <c r="AP5114" s="20"/>
      <c r="AQ5114" s="74"/>
      <c r="AR5114" s="20"/>
      <c r="AS5114" s="74"/>
      <c r="AT5114" s="20"/>
      <c r="AU5114" s="74" t="str">
        <f t="shared" si="2470"/>
        <v>00635U</v>
      </c>
      <c r="AV5114" s="20">
        <f t="shared" si="2455"/>
        <v>0</v>
      </c>
      <c r="AW5114" s="74" t="str">
        <f t="shared" si="2471"/>
        <v>00635U</v>
      </c>
      <c r="AX5114" s="20">
        <f t="shared" si="2472"/>
        <v>0</v>
      </c>
      <c r="AY5114" s="20">
        <f t="shared" si="2456"/>
        <v>1</v>
      </c>
      <c r="AZ5114" s="116">
        <v>38888</v>
      </c>
      <c r="BA5114" s="116"/>
      <c r="BB5114" s="20"/>
      <c r="BC5114" s="20"/>
      <c r="BD5114" s="76"/>
      <c r="BE5114" s="77"/>
      <c r="BF5114" s="77"/>
    </row>
    <row r="5115" spans="1:58" s="23" customFormat="1" ht="15.75" customHeight="1" x14ac:dyDescent="0.4">
      <c r="A5115" s="116">
        <v>38884</v>
      </c>
      <c r="B5115" s="112">
        <v>16.649999999999999</v>
      </c>
      <c r="C5115" s="112">
        <v>16.73</v>
      </c>
      <c r="D5115" s="112">
        <v>16.989999999999998</v>
      </c>
      <c r="E5115" s="112">
        <v>16.983000000000001</v>
      </c>
      <c r="F5115" s="112">
        <v>16.975999999999999</v>
      </c>
      <c r="G5115" s="112">
        <v>16.97</v>
      </c>
      <c r="H5115" s="113">
        <v>17.346</v>
      </c>
      <c r="I5115" s="90">
        <f t="shared" si="2473"/>
        <v>16.723333333333333</v>
      </c>
      <c r="J5115" s="90">
        <f t="shared" si="2474"/>
        <v>16.968333333333334</v>
      </c>
      <c r="K5115" s="114">
        <v>2</v>
      </c>
      <c r="L5115" s="115">
        <v>4.1666666666666664E-2</v>
      </c>
      <c r="M5115" s="11"/>
      <c r="N5115" s="90">
        <v>17.25</v>
      </c>
      <c r="O5115" s="90">
        <v>16.79</v>
      </c>
      <c r="P5115" s="90">
        <v>16.808196816751689</v>
      </c>
      <c r="Q5115" s="90"/>
      <c r="R5115" s="63">
        <f t="shared" si="2464"/>
        <v>16.348196816751688</v>
      </c>
      <c r="S5115" s="64">
        <f t="shared" si="2463"/>
        <v>8.4905660377358472E-2</v>
      </c>
      <c r="T5115" s="65"/>
      <c r="U5115" s="65">
        <f t="shared" si="2459"/>
        <v>1.0273972602739727</v>
      </c>
      <c r="V5115" s="65">
        <f t="shared" si="2459"/>
        <v>0.99891738436013822</v>
      </c>
      <c r="W5115" s="65"/>
      <c r="X5115" s="61">
        <f t="shared" ref="X5115:X5178" si="2475">(C5115-B5115)/B5115</f>
        <v>4.8048048048049165E-3</v>
      </c>
      <c r="Y5115" s="66">
        <f t="shared" si="2465"/>
        <v>2.1374315491962524E-2</v>
      </c>
      <c r="Z5115" s="61">
        <f t="shared" si="2466"/>
        <v>1.4650189356189017E-2</v>
      </c>
      <c r="AA5115" s="67">
        <f t="shared" si="2467"/>
        <v>16.723333333333333</v>
      </c>
      <c r="AB5115" s="68">
        <f t="shared" si="2468"/>
        <v>-3.4782608695652258E-2</v>
      </c>
      <c r="AC5115" s="69">
        <f t="shared" si="2469"/>
        <v>-3.0531400966183609E-2</v>
      </c>
      <c r="AD5115" s="70">
        <f>_xlfn.PERCENTILE.EXC(AC5115:$AC$5675,0.5)</f>
        <v>6.9468515309069986E-2</v>
      </c>
      <c r="AE5115" s="70">
        <f>_xlfn.PERCENTILE.EXC($AC5115:AC$5675,0.35)</f>
        <v>4.4629588431590643E-2</v>
      </c>
      <c r="AF5115" s="71">
        <f t="shared" si="2460"/>
        <v>3.353588185893322E-2</v>
      </c>
      <c r="AG5115" s="70">
        <f t="shared" si="2461"/>
        <v>-0.13239246388095535</v>
      </c>
      <c r="AH5115" s="70">
        <f t="shared" si="2462"/>
        <v>-0.14978889011981306</v>
      </c>
      <c r="AI5115" s="61" t="str">
        <f t="shared" si="2457"/>
        <v>Safety</v>
      </c>
      <c r="AJ5115" s="68" t="str">
        <f t="shared" si="2458"/>
        <v>Safety</v>
      </c>
      <c r="AK5115" s="72"/>
      <c r="AL5115" s="73"/>
      <c r="AM5115" s="72"/>
      <c r="AN5115" s="73"/>
      <c r="AO5115" s="74"/>
      <c r="AP5115" s="20"/>
      <c r="AQ5115" s="74"/>
      <c r="AR5115" s="20"/>
      <c r="AS5115" s="74"/>
      <c r="AT5115" s="20"/>
      <c r="AU5115" s="74" t="str">
        <f t="shared" si="2470"/>
        <v>00635U</v>
      </c>
      <c r="AV5115" s="20">
        <f t="shared" si="2455"/>
        <v>0</v>
      </c>
      <c r="AW5115" s="74" t="str">
        <f t="shared" si="2471"/>
        <v>00635U</v>
      </c>
      <c r="AX5115" s="20">
        <f t="shared" si="2472"/>
        <v>0</v>
      </c>
      <c r="AY5115" s="20">
        <f t="shared" si="2456"/>
        <v>1</v>
      </c>
      <c r="AZ5115" s="116">
        <v>38887</v>
      </c>
      <c r="BA5115" s="116"/>
      <c r="BB5115" s="20"/>
      <c r="BC5115" s="20"/>
      <c r="BD5115" s="76"/>
      <c r="BE5115" s="77"/>
      <c r="BF5115" s="77"/>
    </row>
    <row r="5116" spans="1:58" s="23" customFormat="1" ht="15.75" customHeight="1" x14ac:dyDescent="0.4">
      <c r="A5116" s="116">
        <v>38883</v>
      </c>
      <c r="B5116" s="112">
        <v>16.100000000000001</v>
      </c>
      <c r="C5116" s="112">
        <v>16.239999999999998</v>
      </c>
      <c r="D5116" s="112">
        <v>16.600000000000001</v>
      </c>
      <c r="E5116" s="112">
        <v>16.640999999999998</v>
      </c>
      <c r="F5116" s="112">
        <v>16.675999999999998</v>
      </c>
      <c r="G5116" s="112">
        <v>16.71</v>
      </c>
      <c r="H5116" s="113">
        <v>16.952999999999999</v>
      </c>
      <c r="I5116" s="90">
        <f t="shared" si="2473"/>
        <v>16.2225</v>
      </c>
      <c r="J5116" s="90">
        <f t="shared" si="2474"/>
        <v>16.555</v>
      </c>
      <c r="K5116" s="114">
        <v>3</v>
      </c>
      <c r="L5116" s="115">
        <v>4.1666666666666664E-2</v>
      </c>
      <c r="M5116" s="11"/>
      <c r="N5116" s="90">
        <v>15.9</v>
      </c>
      <c r="O5116" s="90">
        <v>15.88</v>
      </c>
      <c r="P5116" s="90">
        <v>16.19590617952576</v>
      </c>
      <c r="Q5116" s="90"/>
      <c r="R5116" s="63">
        <f t="shared" si="2464"/>
        <v>16.175906179525761</v>
      </c>
      <c r="S5116" s="64">
        <f t="shared" si="2463"/>
        <v>-0.25908667287977633</v>
      </c>
      <c r="T5116" s="65"/>
      <c r="U5116" s="65">
        <f t="shared" si="2459"/>
        <v>1.0012594458438286</v>
      </c>
      <c r="V5116" s="65">
        <f t="shared" si="2459"/>
        <v>0.98049468945892537</v>
      </c>
      <c r="W5116" s="65"/>
      <c r="X5116" s="61">
        <f t="shared" si="2475"/>
        <v>8.695652173912858E-3</v>
      </c>
      <c r="Y5116" s="66">
        <f t="shared" si="2465"/>
        <v>1.8748873264827905E-2</v>
      </c>
      <c r="Z5116" s="61">
        <f t="shared" si="2466"/>
        <v>2.0496224379719499E-2</v>
      </c>
      <c r="AA5116" s="67">
        <f t="shared" si="2467"/>
        <v>16.2225</v>
      </c>
      <c r="AB5116" s="68">
        <f t="shared" si="2468"/>
        <v>1.2578616352201324E-2</v>
      </c>
      <c r="AC5116" s="69">
        <f t="shared" si="2469"/>
        <v>2.0283018867924513E-2</v>
      </c>
      <c r="AD5116" s="70">
        <f>_xlfn.PERCENTILE.EXC(AC5116:$AC$5675,0.5)</f>
        <v>6.9598765255328043E-2</v>
      </c>
      <c r="AE5116" s="70">
        <f>_xlfn.PERCENTILE.EXC($AC5116:AC$5675,0.35)</f>
        <v>4.4730264772089232E-2</v>
      </c>
      <c r="AF5116" s="71">
        <f t="shared" si="2460"/>
        <v>3.3577454291370865E-2</v>
      </c>
      <c r="AG5116" s="70">
        <f t="shared" si="2461"/>
        <v>-0.13244597459345411</v>
      </c>
      <c r="AH5116" s="70">
        <f t="shared" si="2462"/>
        <v>-0.14981552075756183</v>
      </c>
      <c r="AI5116" s="61" t="str">
        <f t="shared" si="2457"/>
        <v>Safety</v>
      </c>
      <c r="AJ5116" s="68" t="str">
        <f t="shared" si="2458"/>
        <v>Safety</v>
      </c>
      <c r="AK5116" s="72"/>
      <c r="AL5116" s="73"/>
      <c r="AM5116" s="72"/>
      <c r="AN5116" s="73"/>
      <c r="AO5116" s="74"/>
      <c r="AP5116" s="20"/>
      <c r="AQ5116" s="74"/>
      <c r="AR5116" s="20"/>
      <c r="AS5116" s="74"/>
      <c r="AT5116" s="20"/>
      <c r="AU5116" s="74" t="str">
        <f t="shared" si="2470"/>
        <v>00635U</v>
      </c>
      <c r="AV5116" s="20">
        <f t="shared" si="2455"/>
        <v>0</v>
      </c>
      <c r="AW5116" s="74" t="str">
        <f t="shared" si="2471"/>
        <v>00635U</v>
      </c>
      <c r="AX5116" s="20">
        <f t="shared" si="2472"/>
        <v>0</v>
      </c>
      <c r="AY5116" s="20">
        <f t="shared" si="2456"/>
        <v>1</v>
      </c>
      <c r="AZ5116" s="116">
        <v>38884</v>
      </c>
      <c r="BA5116" s="116"/>
      <c r="BB5116" s="20"/>
      <c r="BC5116" s="20"/>
      <c r="BD5116" s="76"/>
      <c r="BE5116" s="77"/>
      <c r="BF5116" s="77"/>
    </row>
    <row r="5117" spans="1:58" s="23" customFormat="1" ht="15.75" customHeight="1" x14ac:dyDescent="0.4">
      <c r="A5117" s="116">
        <v>38882</v>
      </c>
      <c r="B5117" s="112">
        <v>21.62</v>
      </c>
      <c r="C5117" s="112">
        <v>18.940000000000001</v>
      </c>
      <c r="D5117" s="112">
        <v>18.8</v>
      </c>
      <c r="E5117" s="112">
        <v>18.661999999999999</v>
      </c>
      <c r="F5117" s="112">
        <v>18.545999999999999</v>
      </c>
      <c r="G5117" s="112">
        <v>18.43</v>
      </c>
      <c r="H5117" s="113">
        <v>18.332000000000001</v>
      </c>
      <c r="I5117" s="90">
        <f t="shared" si="2473"/>
        <v>19.386666666666667</v>
      </c>
      <c r="J5117" s="90">
        <f t="shared" si="2474"/>
        <v>18.823333333333334</v>
      </c>
      <c r="K5117" s="114">
        <v>4</v>
      </c>
      <c r="L5117" s="115">
        <v>4.1666666666666664E-2</v>
      </c>
      <c r="M5117" s="11"/>
      <c r="N5117" s="90">
        <v>21.46</v>
      </c>
      <c r="O5117" s="90">
        <v>19.53</v>
      </c>
      <c r="P5117" s="90">
        <v>18.818276578442763</v>
      </c>
      <c r="Q5117" s="90"/>
      <c r="R5117" s="63">
        <f t="shared" si="2464"/>
        <v>16.888276578442763</v>
      </c>
      <c r="S5117" s="64">
        <f t="shared" si="2463"/>
        <v>-9.8698026039479123E-2</v>
      </c>
      <c r="T5117" s="65"/>
      <c r="U5117" s="65">
        <f t="shared" si="2459"/>
        <v>1.0988223246287763</v>
      </c>
      <c r="V5117" s="65">
        <f t="shared" si="2459"/>
        <v>1.0378208609375288</v>
      </c>
      <c r="W5117" s="65"/>
      <c r="X5117" s="61">
        <f t="shared" si="2475"/>
        <v>-0.12395929694727102</v>
      </c>
      <c r="Y5117" s="66">
        <f t="shared" si="2465"/>
        <v>-1.7682992176615491E-2</v>
      </c>
      <c r="Z5117" s="61">
        <f t="shared" si="2466"/>
        <v>-2.90577716643741E-2</v>
      </c>
      <c r="AA5117" s="67">
        <f t="shared" si="2467"/>
        <v>19.38666666666667</v>
      </c>
      <c r="AB5117" s="68">
        <f t="shared" si="2468"/>
        <v>7.4557315936626348E-3</v>
      </c>
      <c r="AC5117" s="69">
        <f t="shared" si="2469"/>
        <v>-9.6613855234544757E-2</v>
      </c>
      <c r="AD5117" s="70">
        <f>_xlfn.PERCENTILE.EXC(AC5117:$AC$5675,0.5)</f>
        <v>6.9729015201586114E-2</v>
      </c>
      <c r="AE5117" s="70">
        <f>_xlfn.PERCENTILE.EXC($AC5117:AC$5675,0.35)</f>
        <v>4.490329105389556E-2</v>
      </c>
      <c r="AF5117" s="71">
        <f t="shared" si="2460"/>
        <v>3.3933387679049694E-2</v>
      </c>
      <c r="AG5117" s="70">
        <f t="shared" si="2461"/>
        <v>-0.13249948530595287</v>
      </c>
      <c r="AH5117" s="70">
        <f t="shared" si="2462"/>
        <v>-0.1498421513953106</v>
      </c>
      <c r="AI5117" s="61" t="str">
        <f t="shared" si="2457"/>
        <v>Safety</v>
      </c>
      <c r="AJ5117" s="68" t="str">
        <f t="shared" si="2458"/>
        <v>Safety</v>
      </c>
      <c r="AK5117" s="72"/>
      <c r="AL5117" s="73"/>
      <c r="AM5117" s="72"/>
      <c r="AN5117" s="73"/>
      <c r="AO5117" s="74"/>
      <c r="AP5117" s="20"/>
      <c r="AQ5117" s="74"/>
      <c r="AR5117" s="20"/>
      <c r="AS5117" s="74"/>
      <c r="AT5117" s="20"/>
      <c r="AU5117" s="74" t="str">
        <f t="shared" si="2470"/>
        <v>00635U</v>
      </c>
      <c r="AV5117" s="20">
        <f t="shared" si="2455"/>
        <v>0</v>
      </c>
      <c r="AW5117" s="74" t="str">
        <f t="shared" si="2471"/>
        <v>00635U</v>
      </c>
      <c r="AX5117" s="20">
        <f t="shared" si="2472"/>
        <v>0</v>
      </c>
      <c r="AY5117" s="20">
        <f t="shared" si="2456"/>
        <v>1</v>
      </c>
      <c r="AZ5117" s="116">
        <v>38883</v>
      </c>
      <c r="BA5117" s="116"/>
      <c r="BB5117" s="20"/>
      <c r="BC5117" s="20"/>
      <c r="BD5117" s="76"/>
      <c r="BE5117" s="77"/>
      <c r="BF5117" s="77"/>
    </row>
    <row r="5118" spans="1:58" s="23" customFormat="1" ht="15.75" customHeight="1" x14ac:dyDescent="0.4">
      <c r="A5118" s="116">
        <v>38881</v>
      </c>
      <c r="B5118" s="112">
        <v>20.78</v>
      </c>
      <c r="C5118" s="112">
        <v>18.690000000000001</v>
      </c>
      <c r="D5118" s="112">
        <v>18.7</v>
      </c>
      <c r="E5118" s="112">
        <v>18.488</v>
      </c>
      <c r="F5118" s="112">
        <v>18.309999999999999</v>
      </c>
      <c r="G5118" s="112">
        <v>18.13</v>
      </c>
      <c r="H5118" s="113">
        <v>17.869</v>
      </c>
      <c r="I5118" s="90">
        <f t="shared" si="2473"/>
        <v>19.125416666666666</v>
      </c>
      <c r="J5118" s="90">
        <f t="shared" si="2474"/>
        <v>18.697916666666668</v>
      </c>
      <c r="K5118" s="114">
        <v>5</v>
      </c>
      <c r="L5118" s="115">
        <v>4.1666666666666664E-2</v>
      </c>
      <c r="M5118" s="11"/>
      <c r="N5118" s="90">
        <v>23.81</v>
      </c>
      <c r="O5118" s="90">
        <v>21.01</v>
      </c>
      <c r="P5118" s="90">
        <v>19.500756175534878</v>
      </c>
      <c r="Q5118" s="90"/>
      <c r="R5118" s="63">
        <f t="shared" si="2464"/>
        <v>16.700756175534881</v>
      </c>
      <c r="S5118" s="64">
        <f t="shared" si="2463"/>
        <v>0.13597328244274798</v>
      </c>
      <c r="T5118" s="65"/>
      <c r="U5118" s="65">
        <f t="shared" si="2459"/>
        <v>1.1332698714897667</v>
      </c>
      <c r="V5118" s="65">
        <f t="shared" si="2459"/>
        <v>1.0773941179962334</v>
      </c>
      <c r="W5118" s="65"/>
      <c r="X5118" s="61">
        <f t="shared" si="2475"/>
        <v>-0.10057747834456207</v>
      </c>
      <c r="Y5118" s="66">
        <f t="shared" si="2465"/>
        <v>-3.3481176979662471E-2</v>
      </c>
      <c r="Z5118" s="61">
        <f t="shared" si="2466"/>
        <v>-2.2352454194897634E-2</v>
      </c>
      <c r="AA5118" s="67">
        <f t="shared" si="2467"/>
        <v>19.12541666666667</v>
      </c>
      <c r="AB5118" s="68">
        <f t="shared" si="2468"/>
        <v>-0.1272574548509029</v>
      </c>
      <c r="AC5118" s="69">
        <f t="shared" si="2469"/>
        <v>-0.19674856502869925</v>
      </c>
      <c r="AD5118" s="70">
        <f>_xlfn.PERCENTILE.EXC(AC5118:$AC$5675,0.5)</f>
        <v>6.9818636041160051E-2</v>
      </c>
      <c r="AE5118" s="70">
        <f>_xlfn.PERCENTILE.EXC($AC5118:AC$5675,0.35)</f>
        <v>4.4904364796620119E-2</v>
      </c>
      <c r="AF5118" s="71">
        <f t="shared" si="2460"/>
        <v>3.4149961926571923E-2</v>
      </c>
      <c r="AG5118" s="70">
        <f t="shared" si="2461"/>
        <v>-0.13255299601845164</v>
      </c>
      <c r="AH5118" s="70">
        <f t="shared" si="2462"/>
        <v>-0.14986878203305937</v>
      </c>
      <c r="AI5118" s="61" t="str">
        <f t="shared" si="2457"/>
        <v>Safety</v>
      </c>
      <c r="AJ5118" s="68" t="str">
        <f t="shared" si="2458"/>
        <v>Safety</v>
      </c>
      <c r="AK5118" s="72"/>
      <c r="AL5118" s="73"/>
      <c r="AM5118" s="72"/>
      <c r="AN5118" s="73"/>
      <c r="AO5118" s="74"/>
      <c r="AP5118" s="20"/>
      <c r="AQ5118" s="74"/>
      <c r="AR5118" s="20"/>
      <c r="AS5118" s="74"/>
      <c r="AT5118" s="20"/>
      <c r="AU5118" s="74" t="str">
        <f t="shared" si="2470"/>
        <v>Cash</v>
      </c>
      <c r="AV5118" s="20">
        <f t="shared" si="2455"/>
        <v>0</v>
      </c>
      <c r="AW5118" s="74" t="str">
        <f t="shared" si="2471"/>
        <v>00631L</v>
      </c>
      <c r="AX5118" s="20">
        <f t="shared" si="2472"/>
        <v>1</v>
      </c>
      <c r="AY5118" s="20">
        <f t="shared" si="2456"/>
        <v>1</v>
      </c>
      <c r="AZ5118" s="116">
        <v>38882</v>
      </c>
      <c r="BA5118" s="116"/>
      <c r="BB5118" s="20"/>
      <c r="BC5118" s="20"/>
      <c r="BD5118" s="76"/>
      <c r="BE5118" s="77"/>
      <c r="BF5118" s="77"/>
    </row>
    <row r="5119" spans="1:58" s="23" customFormat="1" ht="15.75" customHeight="1" x14ac:dyDescent="0.4">
      <c r="A5119" s="116">
        <v>38880</v>
      </c>
      <c r="B5119" s="112">
        <v>18.21</v>
      </c>
      <c r="C5119" s="112">
        <v>17.57</v>
      </c>
      <c r="D5119" s="112">
        <v>17.75</v>
      </c>
      <c r="E5119" s="112">
        <v>17.611999999999998</v>
      </c>
      <c r="F5119" s="112">
        <v>17.495999999999999</v>
      </c>
      <c r="G5119" s="112">
        <v>17.38</v>
      </c>
      <c r="H5119" s="113">
        <v>17.228000000000002</v>
      </c>
      <c r="I5119" s="90">
        <f t="shared" si="2473"/>
        <v>17.73</v>
      </c>
      <c r="J5119" s="90">
        <f t="shared" si="2474"/>
        <v>17.704999999999998</v>
      </c>
      <c r="K5119" s="114">
        <v>6</v>
      </c>
      <c r="L5119" s="115">
        <v>4.1666666666666664E-2</v>
      </c>
      <c r="M5119" s="11"/>
      <c r="N5119" s="90">
        <v>20.96</v>
      </c>
      <c r="O5119" s="90">
        <v>18.920000000000002</v>
      </c>
      <c r="P5119" s="90">
        <v>18.473827846339017</v>
      </c>
      <c r="Q5119" s="90"/>
      <c r="R5119" s="63">
        <f t="shared" si="2464"/>
        <v>16.433827846339021</v>
      </c>
      <c r="S5119" s="64">
        <f t="shared" si="2463"/>
        <v>0.15673289183222958</v>
      </c>
      <c r="T5119" s="65"/>
      <c r="U5119" s="65">
        <f t="shared" si="2459"/>
        <v>1.1078224101479914</v>
      </c>
      <c r="V5119" s="65">
        <f t="shared" si="2459"/>
        <v>1.024151581219233</v>
      </c>
      <c r="W5119" s="65"/>
      <c r="X5119" s="61">
        <f t="shared" si="2475"/>
        <v>-3.5145524437122488E-2</v>
      </c>
      <c r="Y5119" s="66">
        <f t="shared" si="2465"/>
        <v>-2.1803315920962799E-2</v>
      </c>
      <c r="Z5119" s="61">
        <f t="shared" si="2466"/>
        <v>-1.4100394811055912E-3</v>
      </c>
      <c r="AA5119" s="67">
        <f t="shared" si="2467"/>
        <v>17.73</v>
      </c>
      <c r="AB5119" s="68">
        <f t="shared" si="2468"/>
        <v>-0.13120229007633588</v>
      </c>
      <c r="AC5119" s="69">
        <f t="shared" si="2469"/>
        <v>-0.15410305343511452</v>
      </c>
      <c r="AD5119" s="70">
        <f>_xlfn.PERCENTILE.EXC(AC5119:$AC$5675,0.5)</f>
        <v>6.9908256880733988E-2</v>
      </c>
      <c r="AE5119" s="70">
        <f>_xlfn.PERCENTILE.EXC($AC5119:AC$5675,0.35)</f>
        <v>4.497781185769844E-2</v>
      </c>
      <c r="AF5119" s="71">
        <f t="shared" si="2460"/>
        <v>3.4295255614282469E-2</v>
      </c>
      <c r="AG5119" s="70">
        <f t="shared" si="2461"/>
        <v>-0.12595392298666819</v>
      </c>
      <c r="AH5119" s="70">
        <f t="shared" si="2462"/>
        <v>-0.1412999035040047</v>
      </c>
      <c r="AI5119" s="61" t="str">
        <f t="shared" si="2457"/>
        <v>Safety</v>
      </c>
      <c r="AJ5119" s="68" t="str">
        <f t="shared" si="2458"/>
        <v>Safety</v>
      </c>
      <c r="AK5119" s="72"/>
      <c r="AL5119" s="73"/>
      <c r="AM5119" s="72"/>
      <c r="AN5119" s="73"/>
      <c r="AO5119" s="74"/>
      <c r="AP5119" s="20"/>
      <c r="AQ5119" s="74"/>
      <c r="AR5119" s="20"/>
      <c r="AS5119" s="74"/>
      <c r="AT5119" s="20"/>
      <c r="AU5119" s="74" t="str">
        <f t="shared" si="2470"/>
        <v>Cash</v>
      </c>
      <c r="AV5119" s="20">
        <f t="shared" si="2455"/>
        <v>0</v>
      </c>
      <c r="AW5119" s="74" t="str">
        <f t="shared" si="2471"/>
        <v>00631L</v>
      </c>
      <c r="AX5119" s="20">
        <f t="shared" si="2472"/>
        <v>1</v>
      </c>
      <c r="AY5119" s="20">
        <f t="shared" si="2456"/>
        <v>1</v>
      </c>
      <c r="AZ5119" s="116">
        <v>38881</v>
      </c>
      <c r="BA5119" s="116"/>
      <c r="BB5119" s="20"/>
      <c r="BC5119" s="20"/>
      <c r="BD5119" s="76"/>
      <c r="BE5119" s="77"/>
      <c r="BF5119" s="77"/>
    </row>
    <row r="5120" spans="1:58" s="23" customFormat="1" ht="15.75" customHeight="1" x14ac:dyDescent="0.4">
      <c r="A5120" s="116">
        <v>38877</v>
      </c>
      <c r="B5120" s="112">
        <v>17.43</v>
      </c>
      <c r="C5120" s="112">
        <v>17.02</v>
      </c>
      <c r="D5120" s="112">
        <v>16.95</v>
      </c>
      <c r="E5120" s="112">
        <v>16.867999999999999</v>
      </c>
      <c r="F5120" s="112">
        <v>16.798999999999999</v>
      </c>
      <c r="G5120" s="112">
        <v>16.73</v>
      </c>
      <c r="H5120" s="113">
        <v>16.690999999999999</v>
      </c>
      <c r="I5120" s="90">
        <f t="shared" si="2473"/>
        <v>17.139583333333334</v>
      </c>
      <c r="J5120" s="90">
        <f t="shared" si="2474"/>
        <v>16.970416666666665</v>
      </c>
      <c r="K5120" s="114">
        <v>7</v>
      </c>
      <c r="L5120" s="115">
        <v>4.1666666666666664E-2</v>
      </c>
      <c r="M5120" s="11"/>
      <c r="N5120" s="90">
        <v>18.12</v>
      </c>
      <c r="O5120" s="90">
        <v>17.579999999999998</v>
      </c>
      <c r="P5120" s="90">
        <v>17.477939973904398</v>
      </c>
      <c r="Q5120" s="90"/>
      <c r="R5120" s="63">
        <f t="shared" si="2464"/>
        <v>16.937939973904395</v>
      </c>
      <c r="S5120" s="64">
        <f t="shared" si="2463"/>
        <v>-1.2534059945504109E-2</v>
      </c>
      <c r="T5120" s="65"/>
      <c r="U5120" s="65">
        <f t="shared" si="2459"/>
        <v>1.0307167235494883</v>
      </c>
      <c r="V5120" s="65">
        <f t="shared" si="2459"/>
        <v>1.0058393624333293</v>
      </c>
      <c r="W5120" s="65"/>
      <c r="X5120" s="61">
        <f t="shared" si="2475"/>
        <v>-2.3522662076878954E-2</v>
      </c>
      <c r="Y5120" s="66">
        <f t="shared" si="2465"/>
        <v>-1.0493241640976975E-2</v>
      </c>
      <c r="Z5120" s="61">
        <f t="shared" si="2466"/>
        <v>-9.8699404400147284E-3</v>
      </c>
      <c r="AA5120" s="67">
        <f t="shared" si="2467"/>
        <v>17.139583333333334</v>
      </c>
      <c r="AB5120" s="68">
        <f t="shared" si="2468"/>
        <v>-3.8079470198675566E-2</v>
      </c>
      <c r="AC5120" s="69">
        <f t="shared" si="2469"/>
        <v>-5.410688005886681E-2</v>
      </c>
      <c r="AD5120" s="70">
        <f>_xlfn.PERCENTILE.EXC(AC5120:$AC$5675,0.5)</f>
        <v>6.9950377502632555E-2</v>
      </c>
      <c r="AE5120" s="70">
        <f>_xlfn.PERCENTILE.EXC($AC5120:AC$5675,0.35)</f>
        <v>4.5135694456856161E-2</v>
      </c>
      <c r="AF5120" s="71">
        <f t="shared" si="2460"/>
        <v>3.4405187520951654E-2</v>
      </c>
      <c r="AG5120" s="70">
        <f t="shared" si="2461"/>
        <v>-0.11734732931672608</v>
      </c>
      <c r="AH5120" s="70">
        <f t="shared" si="2462"/>
        <v>-0.1364846037512536</v>
      </c>
      <c r="AI5120" s="61" t="str">
        <f t="shared" si="2457"/>
        <v>Safety</v>
      </c>
      <c r="AJ5120" s="68" t="str">
        <f t="shared" si="2458"/>
        <v>Safety</v>
      </c>
      <c r="AK5120" s="72"/>
      <c r="AL5120" s="73"/>
      <c r="AM5120" s="72"/>
      <c r="AN5120" s="73"/>
      <c r="AO5120" s="74"/>
      <c r="AP5120" s="20"/>
      <c r="AQ5120" s="74"/>
      <c r="AR5120" s="20"/>
      <c r="AS5120" s="74"/>
      <c r="AT5120" s="20"/>
      <c r="AU5120" s="74" t="str">
        <f t="shared" si="2470"/>
        <v>00635U</v>
      </c>
      <c r="AV5120" s="20">
        <f t="shared" si="2455"/>
        <v>0</v>
      </c>
      <c r="AW5120" s="74" t="str">
        <f t="shared" si="2471"/>
        <v>00635U</v>
      </c>
      <c r="AX5120" s="20">
        <f t="shared" si="2472"/>
        <v>0</v>
      </c>
      <c r="AY5120" s="20">
        <f t="shared" si="2456"/>
        <v>1</v>
      </c>
      <c r="AZ5120" s="116">
        <v>38880</v>
      </c>
      <c r="BA5120" s="116"/>
      <c r="BB5120" s="20"/>
      <c r="BC5120" s="20"/>
      <c r="BD5120" s="76"/>
      <c r="BE5120" s="77"/>
      <c r="BF5120" s="77"/>
    </row>
    <row r="5121" spans="1:58" s="23" customFormat="1" ht="15.75" customHeight="1" x14ac:dyDescent="0.4">
      <c r="A5121" s="116">
        <v>38876</v>
      </c>
      <c r="B5121" s="112">
        <v>17.13</v>
      </c>
      <c r="C5121" s="112">
        <v>16.91</v>
      </c>
      <c r="D5121" s="112">
        <v>16.78</v>
      </c>
      <c r="E5121" s="112">
        <v>16.713000000000001</v>
      </c>
      <c r="F5121" s="112">
        <v>16.655999999999999</v>
      </c>
      <c r="G5121" s="112">
        <v>16.600000000000001</v>
      </c>
      <c r="H5121" s="113">
        <v>16.646999999999998</v>
      </c>
      <c r="I5121" s="90">
        <f t="shared" si="2473"/>
        <v>16.983333333333334</v>
      </c>
      <c r="J5121" s="90">
        <f t="shared" si="2474"/>
        <v>16.823333333333334</v>
      </c>
      <c r="K5121" s="114">
        <v>8</v>
      </c>
      <c r="L5121" s="115">
        <v>4.1666666666666664E-2</v>
      </c>
      <c r="M5121" s="11"/>
      <c r="N5121" s="90">
        <v>18.350000000000001</v>
      </c>
      <c r="O5121" s="90">
        <v>17.72</v>
      </c>
      <c r="P5121" s="90">
        <v>17.481604232678443</v>
      </c>
      <c r="Q5121" s="90"/>
      <c r="R5121" s="63">
        <f t="shared" si="2464"/>
        <v>16.85160423267844</v>
      </c>
      <c r="S5121" s="64">
        <f t="shared" si="2463"/>
        <v>3.0898876404494419E-2</v>
      </c>
      <c r="T5121" s="65"/>
      <c r="U5121" s="65">
        <f t="shared" si="2459"/>
        <v>1.0355530474040633</v>
      </c>
      <c r="V5121" s="65">
        <f t="shared" si="2459"/>
        <v>1.0136369502563112</v>
      </c>
      <c r="W5121" s="65"/>
      <c r="X5121" s="61">
        <f t="shared" si="2475"/>
        <v>-1.2842965557501394E-2</v>
      </c>
      <c r="Y5121" s="66">
        <f t="shared" si="2465"/>
        <v>-3.9490217196196074E-3</v>
      </c>
      <c r="Z5121" s="61">
        <f t="shared" si="2466"/>
        <v>-9.4210009813542762E-3</v>
      </c>
      <c r="AA5121" s="67">
        <f t="shared" si="2467"/>
        <v>16.983333333333334</v>
      </c>
      <c r="AB5121" s="68">
        <f t="shared" si="2468"/>
        <v>-6.6485013623978323E-2</v>
      </c>
      <c r="AC5121" s="69">
        <f t="shared" si="2469"/>
        <v>-7.447774750227068E-2</v>
      </c>
      <c r="AD5121" s="70">
        <f>_xlfn.PERCENTILE.EXC(AC5121:$AC$5675,0.5)</f>
        <v>6.9992498124531122E-2</v>
      </c>
      <c r="AE5121" s="70">
        <f>_xlfn.PERCENTILE.EXC($AC5121:AC$5675,0.35)</f>
        <v>4.5387954369517536E-2</v>
      </c>
      <c r="AF5121" s="71">
        <f t="shared" si="2460"/>
        <v>3.4681753240600861E-2</v>
      </c>
      <c r="AG5121" s="70">
        <f t="shared" si="2461"/>
        <v>-0.11744235860058712</v>
      </c>
      <c r="AH5121" s="70">
        <f t="shared" si="2462"/>
        <v>-0.13650261481393672</v>
      </c>
      <c r="AI5121" s="61" t="str">
        <f t="shared" si="2457"/>
        <v>Safety</v>
      </c>
      <c r="AJ5121" s="68" t="str">
        <f t="shared" si="2458"/>
        <v>Safety</v>
      </c>
      <c r="AK5121" s="72"/>
      <c r="AL5121" s="73"/>
      <c r="AM5121" s="72"/>
      <c r="AN5121" s="73"/>
      <c r="AO5121" s="74"/>
      <c r="AP5121" s="20"/>
      <c r="AQ5121" s="74"/>
      <c r="AR5121" s="20"/>
      <c r="AS5121" s="74"/>
      <c r="AT5121" s="20"/>
      <c r="AU5121" s="74" t="str">
        <f t="shared" si="2470"/>
        <v>00635U</v>
      </c>
      <c r="AV5121" s="20">
        <f t="shared" si="2455"/>
        <v>0</v>
      </c>
      <c r="AW5121" s="74" t="str">
        <f t="shared" si="2471"/>
        <v>00635U</v>
      </c>
      <c r="AX5121" s="20">
        <f t="shared" si="2472"/>
        <v>0</v>
      </c>
      <c r="AY5121" s="20">
        <f t="shared" si="2456"/>
        <v>1</v>
      </c>
      <c r="AZ5121" s="116">
        <v>38877</v>
      </c>
      <c r="BA5121" s="116"/>
      <c r="BB5121" s="20"/>
      <c r="BC5121" s="20"/>
      <c r="BD5121" s="76"/>
      <c r="BE5121" s="77"/>
      <c r="BF5121" s="77"/>
    </row>
    <row r="5122" spans="1:58" s="23" customFormat="1" ht="15.75" customHeight="1" x14ac:dyDescent="0.4">
      <c r="A5122" s="116">
        <v>38875</v>
      </c>
      <c r="B5122" s="112">
        <v>16.670000000000002</v>
      </c>
      <c r="C5122" s="112">
        <v>16.350000000000001</v>
      </c>
      <c r="D5122" s="112">
        <v>16.43</v>
      </c>
      <c r="E5122" s="112">
        <v>16.404</v>
      </c>
      <c r="F5122" s="112">
        <v>16.382000000000001</v>
      </c>
      <c r="G5122" s="112">
        <v>16.36</v>
      </c>
      <c r="H5122" s="113">
        <v>16.372</v>
      </c>
      <c r="I5122" s="90">
        <f t="shared" si="2473"/>
        <v>16.470000000000002</v>
      </c>
      <c r="J5122" s="90">
        <f t="shared" si="2474"/>
        <v>16.399999999999999</v>
      </c>
      <c r="K5122" s="114">
        <v>9</v>
      </c>
      <c r="L5122" s="115">
        <v>4.1666666666666664E-2</v>
      </c>
      <c r="M5122" s="11"/>
      <c r="N5122" s="90">
        <v>17.8</v>
      </c>
      <c r="O5122" s="90">
        <v>17.5</v>
      </c>
      <c r="P5122" s="90">
        <v>17.484001828500052</v>
      </c>
      <c r="Q5122" s="90"/>
      <c r="R5122" s="63">
        <f t="shared" si="2464"/>
        <v>17.184001828500055</v>
      </c>
      <c r="S5122" s="64">
        <f t="shared" si="2463"/>
        <v>2.6528258362168447E-2</v>
      </c>
      <c r="T5122" s="65"/>
      <c r="U5122" s="65">
        <f t="shared" si="2459"/>
        <v>1.0171428571428571</v>
      </c>
      <c r="V5122" s="65">
        <f t="shared" si="2459"/>
        <v>1.0009150177205925</v>
      </c>
      <c r="W5122" s="65"/>
      <c r="X5122" s="61">
        <f t="shared" si="2475"/>
        <v>-1.9196160767846446E-2</v>
      </c>
      <c r="Y5122" s="66">
        <f t="shared" si="2465"/>
        <v>-1.9507437210436497E-3</v>
      </c>
      <c r="Z5122" s="61">
        <f t="shared" si="2466"/>
        <v>-4.2501517911356299E-3</v>
      </c>
      <c r="AA5122" s="67">
        <f t="shared" si="2467"/>
        <v>16.47</v>
      </c>
      <c r="AB5122" s="68">
        <f t="shared" si="2468"/>
        <v>-6.3483146067415674E-2</v>
      </c>
      <c r="AC5122" s="69">
        <f t="shared" si="2469"/>
        <v>-7.4719101123595602E-2</v>
      </c>
      <c r="AD5122" s="70">
        <f>_xlfn.PERCENTILE.EXC(AC5122:$AC$5675,0.5)</f>
        <v>7.0579071148155162E-2</v>
      </c>
      <c r="AE5122" s="70">
        <f>_xlfn.PERCENTILE.EXC($AC5122:AC$5675,0.35)</f>
        <v>4.5568790316100227E-2</v>
      </c>
      <c r="AF5122" s="71">
        <f t="shared" si="2460"/>
        <v>3.5063898735056949E-2</v>
      </c>
      <c r="AG5122" s="70">
        <f t="shared" si="2461"/>
        <v>-0.11753738788444817</v>
      </c>
      <c r="AH5122" s="70">
        <f t="shared" si="2462"/>
        <v>-0.13652062587661987</v>
      </c>
      <c r="AI5122" s="61" t="str">
        <f t="shared" si="2457"/>
        <v>Safety</v>
      </c>
      <c r="AJ5122" s="68" t="str">
        <f t="shared" si="2458"/>
        <v>Safety</v>
      </c>
      <c r="AK5122" s="72"/>
      <c r="AL5122" s="73"/>
      <c r="AM5122" s="72"/>
      <c r="AN5122" s="73"/>
      <c r="AO5122" s="74"/>
      <c r="AP5122" s="20"/>
      <c r="AQ5122" s="74"/>
      <c r="AR5122" s="20"/>
      <c r="AS5122" s="74"/>
      <c r="AT5122" s="20"/>
      <c r="AU5122" s="74" t="str">
        <f t="shared" si="2470"/>
        <v>00635U</v>
      </c>
      <c r="AV5122" s="20">
        <f t="shared" si="2455"/>
        <v>0</v>
      </c>
      <c r="AW5122" s="74" t="str">
        <f t="shared" si="2471"/>
        <v>00635U</v>
      </c>
      <c r="AX5122" s="20">
        <f t="shared" si="2472"/>
        <v>0</v>
      </c>
      <c r="AY5122" s="20">
        <f t="shared" si="2456"/>
        <v>1</v>
      </c>
      <c r="AZ5122" s="116">
        <v>38876</v>
      </c>
      <c r="BA5122" s="116"/>
      <c r="BB5122" s="20"/>
      <c r="BC5122" s="20"/>
      <c r="BD5122" s="76"/>
      <c r="BE5122" s="77"/>
      <c r="BF5122" s="77"/>
    </row>
    <row r="5123" spans="1:58" s="23" customFormat="1" ht="15.75" customHeight="1" x14ac:dyDescent="0.4">
      <c r="A5123" s="116">
        <v>38874</v>
      </c>
      <c r="B5123" s="112">
        <v>16.32</v>
      </c>
      <c r="C5123" s="112">
        <v>15.88</v>
      </c>
      <c r="D5123" s="112">
        <v>16.13</v>
      </c>
      <c r="E5123" s="112">
        <v>16.167999999999999</v>
      </c>
      <c r="F5123" s="112">
        <v>16.199000000000002</v>
      </c>
      <c r="G5123" s="112">
        <v>16.23</v>
      </c>
      <c r="H5123" s="113">
        <v>16.285</v>
      </c>
      <c r="I5123" s="90">
        <f t="shared" si="2473"/>
        <v>16.063333333333333</v>
      </c>
      <c r="J5123" s="90">
        <f t="shared" si="2474"/>
        <v>16.025833333333335</v>
      </c>
      <c r="K5123" s="114">
        <v>10</v>
      </c>
      <c r="L5123" s="115">
        <v>4.1666666666666664E-2</v>
      </c>
      <c r="M5123" s="11"/>
      <c r="N5123" s="90">
        <v>17.34</v>
      </c>
      <c r="O5123" s="90">
        <v>17.03</v>
      </c>
      <c r="P5123" s="90">
        <v>16.77418704778076</v>
      </c>
      <c r="Q5123" s="90"/>
      <c r="R5123" s="63">
        <f t="shared" si="2464"/>
        <v>16.464187047780758</v>
      </c>
      <c r="S5123" s="64">
        <f t="shared" si="2463"/>
        <v>4.1441441441441525E-2</v>
      </c>
      <c r="T5123" s="65"/>
      <c r="U5123" s="65">
        <f t="shared" si="2459"/>
        <v>1.0182031708749266</v>
      </c>
      <c r="V5123" s="65">
        <f t="shared" si="2459"/>
        <v>1.0152503934462258</v>
      </c>
      <c r="W5123" s="65"/>
      <c r="X5123" s="61">
        <f t="shared" si="2475"/>
        <v>-2.696078431372546E-2</v>
      </c>
      <c r="Y5123" s="66">
        <f t="shared" si="2465"/>
        <v>7.236516575952554E-3</v>
      </c>
      <c r="Z5123" s="61">
        <f t="shared" si="2466"/>
        <v>-2.3345092342808385E-3</v>
      </c>
      <c r="AA5123" s="67">
        <f t="shared" si="2467"/>
        <v>16.063333333333333</v>
      </c>
      <c r="AB5123" s="68">
        <f t="shared" si="2468"/>
        <v>-5.8823529411764684E-2</v>
      </c>
      <c r="AC5123" s="69">
        <f t="shared" si="2469"/>
        <v>-7.3625528642829716E-2</v>
      </c>
      <c r="AD5123" s="70">
        <f>_xlfn.PERCENTILE.EXC(AC5123:$AC$5675,0.5)</f>
        <v>7.1165644171779202E-2</v>
      </c>
      <c r="AE5123" s="70">
        <f>_xlfn.PERCENTILE.EXC($AC5123:AC$5675,0.35)</f>
        <v>4.5622764275156533E-2</v>
      </c>
      <c r="AF5123" s="71">
        <f t="shared" si="2460"/>
        <v>3.5451589121887228E-2</v>
      </c>
      <c r="AG5123" s="70">
        <f t="shared" si="2461"/>
        <v>-0.11763241716830922</v>
      </c>
      <c r="AH5123" s="70">
        <f t="shared" si="2462"/>
        <v>-0.13653863693930299</v>
      </c>
      <c r="AI5123" s="61" t="str">
        <f t="shared" si="2457"/>
        <v>Safety</v>
      </c>
      <c r="AJ5123" s="68" t="str">
        <f t="shared" si="2458"/>
        <v>Safety</v>
      </c>
      <c r="AK5123" s="72"/>
      <c r="AL5123" s="73"/>
      <c r="AM5123" s="72"/>
      <c r="AN5123" s="73"/>
      <c r="AO5123" s="74"/>
      <c r="AP5123" s="20"/>
      <c r="AQ5123" s="74"/>
      <c r="AR5123" s="20"/>
      <c r="AS5123" s="74"/>
      <c r="AT5123" s="20"/>
      <c r="AU5123" s="74" t="str">
        <f t="shared" si="2470"/>
        <v>00635U</v>
      </c>
      <c r="AV5123" s="20">
        <f t="shared" ref="AV5123:AV5186" si="2476">IF(AU5123="00631L",1,0)</f>
        <v>0</v>
      </c>
      <c r="AW5123" s="74" t="str">
        <f t="shared" si="2471"/>
        <v>00635U</v>
      </c>
      <c r="AX5123" s="20">
        <f t="shared" si="2472"/>
        <v>0</v>
      </c>
      <c r="AY5123" s="20">
        <f t="shared" ref="AY5123:AY5186" si="2477">IF(AP5123=1,0,1)</f>
        <v>1</v>
      </c>
      <c r="AZ5123" s="116">
        <v>38875</v>
      </c>
      <c r="BA5123" s="116"/>
      <c r="BB5123" s="20"/>
      <c r="BC5123" s="20"/>
      <c r="BD5123" s="76"/>
      <c r="BE5123" s="77"/>
      <c r="BF5123" s="77"/>
    </row>
    <row r="5124" spans="1:58" s="23" customFormat="1" ht="15.75" customHeight="1" x14ac:dyDescent="0.4">
      <c r="A5124" s="116">
        <v>38873</v>
      </c>
      <c r="B5124" s="112">
        <v>15.87</v>
      </c>
      <c r="C5124" s="112">
        <v>15.59</v>
      </c>
      <c r="D5124" s="112">
        <v>16.16</v>
      </c>
      <c r="E5124" s="112">
        <v>16.16</v>
      </c>
      <c r="F5124" s="112">
        <v>16.16</v>
      </c>
      <c r="G5124" s="112">
        <v>16.16</v>
      </c>
      <c r="H5124" s="113">
        <v>16.202999999999999</v>
      </c>
      <c r="I5124" s="90">
        <f t="shared" si="2473"/>
        <v>15.718333333333334</v>
      </c>
      <c r="J5124" s="90">
        <f t="shared" si="2474"/>
        <v>15.89875</v>
      </c>
      <c r="K5124" s="114">
        <v>11</v>
      </c>
      <c r="L5124" s="115">
        <v>4.1666666666666664E-2</v>
      </c>
      <c r="M5124" s="11"/>
      <c r="N5124" s="90">
        <v>16.649999999999999</v>
      </c>
      <c r="O5124" s="90">
        <v>16.399999999999999</v>
      </c>
      <c r="P5124" s="90">
        <v>16.398614297934614</v>
      </c>
      <c r="Q5124" s="90"/>
      <c r="R5124" s="63">
        <f t="shared" si="2464"/>
        <v>16.148614297934614</v>
      </c>
      <c r="S5124" s="64">
        <f t="shared" si="2463"/>
        <v>0.1627094972067038</v>
      </c>
      <c r="T5124" s="65"/>
      <c r="U5124" s="65">
        <f t="shared" si="2459"/>
        <v>1.0152439024390243</v>
      </c>
      <c r="V5124" s="65">
        <f t="shared" si="2459"/>
        <v>1.0000845011682211</v>
      </c>
      <c r="W5124" s="65"/>
      <c r="X5124" s="61">
        <f t="shared" si="2475"/>
        <v>-1.7643352236924977E-2</v>
      </c>
      <c r="Y5124" s="66">
        <f t="shared" si="2465"/>
        <v>2.6608910891088651E-3</v>
      </c>
      <c r="Z5124" s="61">
        <f t="shared" si="2466"/>
        <v>1.1478104124695111E-2</v>
      </c>
      <c r="AA5124" s="67">
        <f t="shared" si="2467"/>
        <v>15.718333333333334</v>
      </c>
      <c r="AB5124" s="68">
        <f t="shared" si="2468"/>
        <v>-4.6846846846846812E-2</v>
      </c>
      <c r="AC5124" s="69">
        <f t="shared" si="2469"/>
        <v>-5.5955955955955851E-2</v>
      </c>
      <c r="AD5124" s="70">
        <f>_xlfn.PERCENTILE.EXC(AC5124:$AC$5675,0.5)</f>
        <v>7.1769875718241838E-2</v>
      </c>
      <c r="AE5124" s="70">
        <f>_xlfn.PERCENTILE.EXC($AC5124:AC$5675,0.35)</f>
        <v>4.5942926269425303E-2</v>
      </c>
      <c r="AF5124" s="71">
        <f t="shared" si="2460"/>
        <v>3.5483892827356249E-2</v>
      </c>
      <c r="AG5124" s="70">
        <f t="shared" si="2461"/>
        <v>-0.11772744645217026</v>
      </c>
      <c r="AH5124" s="70">
        <f t="shared" si="2462"/>
        <v>-0.13655664800198614</v>
      </c>
      <c r="AI5124" s="61" t="str">
        <f t="shared" si="2457"/>
        <v>Safety</v>
      </c>
      <c r="AJ5124" s="68" t="str">
        <f t="shared" si="2458"/>
        <v>Safety</v>
      </c>
      <c r="AK5124" s="72"/>
      <c r="AL5124" s="73"/>
      <c r="AM5124" s="72"/>
      <c r="AN5124" s="73"/>
      <c r="AO5124" s="74"/>
      <c r="AP5124" s="20"/>
      <c r="AQ5124" s="74"/>
      <c r="AR5124" s="20"/>
      <c r="AS5124" s="74"/>
      <c r="AT5124" s="20"/>
      <c r="AU5124" s="74" t="str">
        <f t="shared" si="2470"/>
        <v>00635U</v>
      </c>
      <c r="AV5124" s="20">
        <f t="shared" si="2476"/>
        <v>0</v>
      </c>
      <c r="AW5124" s="74" t="str">
        <f t="shared" si="2471"/>
        <v>00635U</v>
      </c>
      <c r="AX5124" s="20">
        <f t="shared" si="2472"/>
        <v>0</v>
      </c>
      <c r="AY5124" s="20">
        <f t="shared" si="2477"/>
        <v>1</v>
      </c>
      <c r="AZ5124" s="116">
        <v>38874</v>
      </c>
      <c r="BA5124" s="116"/>
      <c r="BB5124" s="20"/>
      <c r="BC5124" s="20"/>
      <c r="BD5124" s="76"/>
      <c r="BE5124" s="77"/>
      <c r="BF5124" s="77"/>
    </row>
    <row r="5125" spans="1:58" s="23" customFormat="1" ht="15.75" customHeight="1" x14ac:dyDescent="0.4">
      <c r="A5125" s="116">
        <v>38870</v>
      </c>
      <c r="B5125" s="112">
        <v>14.73</v>
      </c>
      <c r="C5125" s="112">
        <v>14.98</v>
      </c>
      <c r="D5125" s="112">
        <v>15.67</v>
      </c>
      <c r="E5125" s="112">
        <v>15.76</v>
      </c>
      <c r="F5125" s="112">
        <v>15.835000000000001</v>
      </c>
      <c r="G5125" s="112">
        <v>15.91</v>
      </c>
      <c r="H5125" s="113">
        <v>16.013000000000002</v>
      </c>
      <c r="I5125" s="90">
        <f t="shared" si="2473"/>
        <v>14.855</v>
      </c>
      <c r="J5125" s="90">
        <f t="shared" si="2474"/>
        <v>15.324999999999999</v>
      </c>
      <c r="K5125" s="114">
        <v>12</v>
      </c>
      <c r="L5125" s="115">
        <v>4.1666666666666664E-2</v>
      </c>
      <c r="M5125" s="11"/>
      <c r="N5125" s="90">
        <v>14.32</v>
      </c>
      <c r="O5125" s="90">
        <v>14.9</v>
      </c>
      <c r="P5125" s="90">
        <v>15.410075320957764</v>
      </c>
      <c r="Q5125" s="90"/>
      <c r="R5125" s="63">
        <f t="shared" si="2464"/>
        <v>15.990075320957764</v>
      </c>
      <c r="S5125" s="64">
        <f t="shared" si="2463"/>
        <v>-1.3774104683195544E-2</v>
      </c>
      <c r="T5125" s="65"/>
      <c r="U5125" s="65">
        <f t="shared" si="2459"/>
        <v>0.96107382550335574</v>
      </c>
      <c r="V5125" s="65">
        <f t="shared" si="2459"/>
        <v>0.96689988138707805</v>
      </c>
      <c r="W5125" s="65"/>
      <c r="X5125" s="61">
        <f t="shared" si="2475"/>
        <v>1.6972165648336729E-2</v>
      </c>
      <c r="Y5125" s="66">
        <f t="shared" si="2465"/>
        <v>1.6053299492385906E-2</v>
      </c>
      <c r="Z5125" s="61">
        <f t="shared" si="2466"/>
        <v>3.1639178727701035E-2</v>
      </c>
      <c r="AA5125" s="67">
        <f t="shared" si="2467"/>
        <v>14.855</v>
      </c>
      <c r="AB5125" s="68">
        <f t="shared" si="2468"/>
        <v>2.8631284916201125E-2</v>
      </c>
      <c r="AC5125" s="69">
        <f t="shared" si="2469"/>
        <v>3.7360335195530739E-2</v>
      </c>
      <c r="AD5125" s="70">
        <f>_xlfn.PERCENTILE.EXC(AC5125:$AC$5675,0.5)</f>
        <v>7.237410726470446E-2</v>
      </c>
      <c r="AE5125" s="70">
        <f>_xlfn.PERCENTILE.EXC($AC5125:AC$5675,0.35)</f>
        <v>4.6231545502872583E-2</v>
      </c>
      <c r="AF5125" s="71">
        <f t="shared" si="2460"/>
        <v>3.5709124026947058E-2</v>
      </c>
      <c r="AG5125" s="70">
        <f t="shared" si="2461"/>
        <v>-0.1178224757360313</v>
      </c>
      <c r="AH5125" s="70">
        <f t="shared" si="2462"/>
        <v>-0.13657465906466926</v>
      </c>
      <c r="AI5125" s="61" t="str">
        <f t="shared" ref="AI5125:AI5188" si="2478">IF(AC5125&gt;AD5125,"Short VOL","Safety")</f>
        <v>Safety</v>
      </c>
      <c r="AJ5125" s="68" t="str">
        <f t="shared" ref="AJ5125:AJ5188" si="2479">IF(AC5125&gt;AF5125,"Short VOL","Safety")</f>
        <v>Short VOL</v>
      </c>
      <c r="AK5125" s="72"/>
      <c r="AL5125" s="73"/>
      <c r="AM5125" s="72"/>
      <c r="AN5125" s="73"/>
      <c r="AO5125" s="74"/>
      <c r="AP5125" s="20"/>
      <c r="AQ5125" s="74"/>
      <c r="AR5125" s="20"/>
      <c r="AS5125" s="74"/>
      <c r="AT5125" s="20"/>
      <c r="AU5125" s="74" t="str">
        <f t="shared" si="2470"/>
        <v>00631L</v>
      </c>
      <c r="AV5125" s="20">
        <f t="shared" si="2476"/>
        <v>1</v>
      </c>
      <c r="AW5125" s="74" t="str">
        <f t="shared" si="2471"/>
        <v>00635U</v>
      </c>
      <c r="AX5125" s="20">
        <f t="shared" si="2472"/>
        <v>0</v>
      </c>
      <c r="AY5125" s="20">
        <f t="shared" si="2477"/>
        <v>1</v>
      </c>
      <c r="AZ5125" s="116">
        <v>38873</v>
      </c>
      <c r="BA5125" s="116"/>
      <c r="BB5125" s="20"/>
      <c r="BC5125" s="20"/>
      <c r="BD5125" s="76"/>
      <c r="BE5125" s="77"/>
      <c r="BF5125" s="77"/>
    </row>
    <row r="5126" spans="1:58" s="23" customFormat="1" ht="15.75" customHeight="1" x14ac:dyDescent="0.4">
      <c r="A5126" s="116">
        <v>38869</v>
      </c>
      <c r="B5126" s="112">
        <v>15.13</v>
      </c>
      <c r="C5126" s="112">
        <v>15.35</v>
      </c>
      <c r="D5126" s="112">
        <v>15.67</v>
      </c>
      <c r="E5126" s="112">
        <v>15.734</v>
      </c>
      <c r="F5126" s="112">
        <v>15.787000000000001</v>
      </c>
      <c r="G5126" s="112">
        <v>15.84</v>
      </c>
      <c r="H5126" s="113">
        <v>15.959</v>
      </c>
      <c r="I5126" s="90">
        <f t="shared" si="2473"/>
        <v>15.230833333333333</v>
      </c>
      <c r="J5126" s="90">
        <f t="shared" si="2474"/>
        <v>15.496666666666666</v>
      </c>
      <c r="K5126" s="114">
        <v>13</v>
      </c>
      <c r="L5126" s="115">
        <v>4.1666666666666664E-2</v>
      </c>
      <c r="M5126" s="11"/>
      <c r="N5126" s="90">
        <v>14.52</v>
      </c>
      <c r="O5126" s="90">
        <v>14.91</v>
      </c>
      <c r="P5126" s="90">
        <v>15.252513877501187</v>
      </c>
      <c r="Q5126" s="90"/>
      <c r="R5126" s="63">
        <f t="shared" si="2464"/>
        <v>15.642513877501187</v>
      </c>
      <c r="S5126" s="64">
        <f t="shared" si="2463"/>
        <v>-0.1167883211678833</v>
      </c>
      <c r="T5126" s="65"/>
      <c r="U5126" s="65">
        <f t="shared" si="2459"/>
        <v>0.97384305835010054</v>
      </c>
      <c r="V5126" s="65">
        <f t="shared" si="2459"/>
        <v>0.97754377538994242</v>
      </c>
      <c r="W5126" s="65"/>
      <c r="X5126" s="61">
        <f t="shared" si="2475"/>
        <v>1.4540647719761986E-2</v>
      </c>
      <c r="Y5126" s="66">
        <f t="shared" si="2465"/>
        <v>1.4300241515190012E-2</v>
      </c>
      <c r="Z5126" s="61">
        <f t="shared" si="2466"/>
        <v>1.7453630245663938E-2</v>
      </c>
      <c r="AA5126" s="67">
        <f t="shared" si="2467"/>
        <v>15.230833333333333</v>
      </c>
      <c r="AB5126" s="68">
        <f t="shared" si="2468"/>
        <v>4.2011019283746641E-2</v>
      </c>
      <c r="AC5126" s="69">
        <f t="shared" si="2469"/>
        <v>4.8955463728191012E-2</v>
      </c>
      <c r="AD5126" s="70">
        <f>_xlfn.PERCENTILE.EXC(AC5126:$AC$5675,0.5)</f>
        <v>7.2391976357023116E-2</v>
      </c>
      <c r="AE5126" s="70">
        <f>_xlfn.PERCENTILE.EXC($AC5126:AC$5675,0.35)</f>
        <v>4.6340298419157287E-2</v>
      </c>
      <c r="AF5126" s="71">
        <f t="shared" si="2460"/>
        <v>3.5600097727759322E-2</v>
      </c>
      <c r="AG5126" s="70">
        <f t="shared" si="2461"/>
        <v>-0.11791750501989234</v>
      </c>
      <c r="AH5126" s="70">
        <f t="shared" si="2462"/>
        <v>-0.13659267012735238</v>
      </c>
      <c r="AI5126" s="61" t="str">
        <f t="shared" si="2478"/>
        <v>Safety</v>
      </c>
      <c r="AJ5126" s="68" t="str">
        <f t="shared" si="2479"/>
        <v>Short VOL</v>
      </c>
      <c r="AK5126" s="72"/>
      <c r="AL5126" s="73"/>
      <c r="AM5126" s="72"/>
      <c r="AN5126" s="73"/>
      <c r="AO5126" s="74"/>
      <c r="AP5126" s="20"/>
      <c r="AQ5126" s="74"/>
      <c r="AR5126" s="20"/>
      <c r="AS5126" s="74"/>
      <c r="AT5126" s="20"/>
      <c r="AU5126" s="74" t="str">
        <f t="shared" si="2470"/>
        <v>00631L</v>
      </c>
      <c r="AV5126" s="20">
        <f t="shared" si="2476"/>
        <v>1</v>
      </c>
      <c r="AW5126" s="74" t="str">
        <f t="shared" si="2471"/>
        <v>00631L</v>
      </c>
      <c r="AX5126" s="20">
        <f t="shared" si="2472"/>
        <v>1</v>
      </c>
      <c r="AY5126" s="20">
        <f t="shared" si="2477"/>
        <v>1</v>
      </c>
      <c r="AZ5126" s="116">
        <v>38870</v>
      </c>
      <c r="BA5126" s="116"/>
      <c r="BB5126" s="20"/>
      <c r="BC5126" s="20"/>
      <c r="BD5126" s="76"/>
      <c r="BE5126" s="77"/>
      <c r="BF5126" s="77"/>
    </row>
    <row r="5127" spans="1:58" s="23" customFormat="1" ht="15.75" customHeight="1" x14ac:dyDescent="0.4">
      <c r="A5127" s="116">
        <v>38868</v>
      </c>
      <c r="B5127" s="112">
        <v>15.9</v>
      </c>
      <c r="C5127" s="112">
        <v>15.88</v>
      </c>
      <c r="D5127" s="112">
        <v>15.87</v>
      </c>
      <c r="E5127" s="112">
        <v>15.96</v>
      </c>
      <c r="F5127" s="112">
        <v>16.035</v>
      </c>
      <c r="G5127" s="112">
        <v>16.11</v>
      </c>
      <c r="H5127" s="113">
        <v>16.149000000000001</v>
      </c>
      <c r="I5127" s="90">
        <f t="shared" si="2473"/>
        <v>15.891666666666667</v>
      </c>
      <c r="J5127" s="90">
        <f t="shared" si="2474"/>
        <v>15.875833333333333</v>
      </c>
      <c r="K5127" s="114">
        <v>14</v>
      </c>
      <c r="L5127" s="115">
        <v>4.1666666666666664E-2</v>
      </c>
      <c r="M5127" s="11"/>
      <c r="N5127" s="90">
        <v>16.440000000000001</v>
      </c>
      <c r="O5127" s="90">
        <v>16.03</v>
      </c>
      <c r="P5127" s="90">
        <v>16.091688837990443</v>
      </c>
      <c r="Q5127" s="90"/>
      <c r="R5127" s="63">
        <f t="shared" si="2464"/>
        <v>15.681688837990446</v>
      </c>
      <c r="S5127" s="64">
        <f t="shared" si="2463"/>
        <v>-0.11897106109324752</v>
      </c>
      <c r="T5127" s="65"/>
      <c r="U5127" s="65">
        <f t="shared" si="2459"/>
        <v>1.0255770430442919</v>
      </c>
      <c r="V5127" s="65">
        <f t="shared" si="2459"/>
        <v>0.99616641617846835</v>
      </c>
      <c r="W5127" s="65"/>
      <c r="X5127" s="61">
        <f t="shared" si="2475"/>
        <v>-1.2578616352200991E-3</v>
      </c>
      <c r="Y5127" s="66">
        <f t="shared" si="2465"/>
        <v>1.1842105263157897E-2</v>
      </c>
      <c r="Z5127" s="61">
        <f t="shared" si="2466"/>
        <v>-9.9632931305725764E-4</v>
      </c>
      <c r="AA5127" s="67">
        <f t="shared" si="2467"/>
        <v>15.891666666666666</v>
      </c>
      <c r="AB5127" s="68">
        <f t="shared" si="2468"/>
        <v>-3.284671532846721E-2</v>
      </c>
      <c r="AC5127" s="69">
        <f t="shared" si="2469"/>
        <v>-3.3353609083536226E-2</v>
      </c>
      <c r="AD5127" s="70">
        <f>_xlfn.PERCENTILE.EXC(AC5127:$AC$5675,0.5)</f>
        <v>7.2409845449341773E-2</v>
      </c>
      <c r="AE5127" s="70">
        <f>_xlfn.PERCENTILE.EXC($AC5127:AC$5675,0.35)</f>
        <v>4.6281739156542448E-2</v>
      </c>
      <c r="AF5127" s="71">
        <f t="shared" si="2460"/>
        <v>3.5491071428571601E-2</v>
      </c>
      <c r="AG5127" s="70">
        <f t="shared" si="2461"/>
        <v>-0.11801253430375339</v>
      </c>
      <c r="AH5127" s="70">
        <f t="shared" si="2462"/>
        <v>-0.13661068119003553</v>
      </c>
      <c r="AI5127" s="61" t="str">
        <f t="shared" si="2478"/>
        <v>Safety</v>
      </c>
      <c r="AJ5127" s="68" t="str">
        <f t="shared" si="2479"/>
        <v>Safety</v>
      </c>
      <c r="AK5127" s="72"/>
      <c r="AL5127" s="73"/>
      <c r="AM5127" s="72"/>
      <c r="AN5127" s="73"/>
      <c r="AO5127" s="74"/>
      <c r="AP5127" s="20"/>
      <c r="AQ5127" s="74"/>
      <c r="AR5127" s="20"/>
      <c r="AS5127" s="74"/>
      <c r="AT5127" s="20"/>
      <c r="AU5127" s="74" t="str">
        <f t="shared" si="2470"/>
        <v>00635U</v>
      </c>
      <c r="AV5127" s="20">
        <f t="shared" si="2476"/>
        <v>0</v>
      </c>
      <c r="AW5127" s="74" t="str">
        <f t="shared" si="2471"/>
        <v>00635U</v>
      </c>
      <c r="AX5127" s="20">
        <f t="shared" si="2472"/>
        <v>0</v>
      </c>
      <c r="AY5127" s="20">
        <f t="shared" si="2477"/>
        <v>1</v>
      </c>
      <c r="AZ5127" s="116">
        <v>38869</v>
      </c>
      <c r="BA5127" s="116"/>
      <c r="BB5127" s="20"/>
      <c r="BC5127" s="20"/>
      <c r="BD5127" s="76"/>
      <c r="BE5127" s="77"/>
      <c r="BF5127" s="77"/>
    </row>
    <row r="5128" spans="1:58" s="23" customFormat="1" ht="15.75" customHeight="1" x14ac:dyDescent="0.4">
      <c r="A5128" s="116">
        <v>38867</v>
      </c>
      <c r="B5128" s="112">
        <v>16.34</v>
      </c>
      <c r="C5128" s="112">
        <v>16.04</v>
      </c>
      <c r="D5128" s="112">
        <v>16.100000000000001</v>
      </c>
      <c r="E5128" s="112">
        <v>16.114999999999998</v>
      </c>
      <c r="F5128" s="112">
        <v>16.128</v>
      </c>
      <c r="G5128" s="112">
        <v>16.14</v>
      </c>
      <c r="H5128" s="113">
        <v>16.135999999999999</v>
      </c>
      <c r="I5128" s="90">
        <f t="shared" si="2473"/>
        <v>16.227499999999999</v>
      </c>
      <c r="J5128" s="90">
        <f t="shared" si="2474"/>
        <v>16.0625</v>
      </c>
      <c r="K5128" s="114">
        <v>15</v>
      </c>
      <c r="L5128" s="115">
        <v>4.1666666666666664E-2</v>
      </c>
      <c r="M5128" s="11"/>
      <c r="N5128" s="90">
        <v>18.66</v>
      </c>
      <c r="O5128" s="90">
        <v>17.260000000000002</v>
      </c>
      <c r="P5128" s="90">
        <v>16.914130523281401</v>
      </c>
      <c r="Q5128" s="90"/>
      <c r="R5128" s="63">
        <f t="shared" si="2464"/>
        <v>15.514130523281406</v>
      </c>
      <c r="S5128" s="64">
        <f t="shared" si="2463"/>
        <v>0.30855539971949514</v>
      </c>
      <c r="T5128" s="65"/>
      <c r="U5128" s="65">
        <f t="shared" ref="U5128:V5191" si="2480">N5128/O5128</f>
        <v>1.0811123986095017</v>
      </c>
      <c r="V5128" s="65">
        <f t="shared" si="2480"/>
        <v>1.0204485519514308</v>
      </c>
      <c r="W5128" s="65"/>
      <c r="X5128" s="61">
        <f t="shared" si="2475"/>
        <v>-1.8359853121175076E-2</v>
      </c>
      <c r="Y5128" s="66">
        <f t="shared" si="2465"/>
        <v>1.303133726341967E-3</v>
      </c>
      <c r="Z5128" s="61">
        <f t="shared" si="2466"/>
        <v>-1.0167924818980075E-2</v>
      </c>
      <c r="AA5128" s="67">
        <f t="shared" si="2467"/>
        <v>16.227499999999999</v>
      </c>
      <c r="AB5128" s="68">
        <f t="shared" si="2468"/>
        <v>-0.12433011789924975</v>
      </c>
      <c r="AC5128" s="69">
        <f t="shared" si="2469"/>
        <v>-0.13035905680600218</v>
      </c>
      <c r="AD5128" s="70">
        <f>_xlfn.PERCENTILE.EXC(AC5128:$AC$5675,0.5)</f>
        <v>7.2501151628824076E-2</v>
      </c>
      <c r="AE5128" s="70">
        <f>_xlfn.PERCENTILE.EXC($AC5128:AC$5675,0.35)</f>
        <v>4.64015916827238E-2</v>
      </c>
      <c r="AF5128" s="71">
        <f t="shared" si="2460"/>
        <v>3.577142476934006E-2</v>
      </c>
      <c r="AG5128" s="70">
        <f t="shared" si="2461"/>
        <v>-0.11810756358761444</v>
      </c>
      <c r="AH5128" s="70">
        <f t="shared" si="2462"/>
        <v>-0.13662869225271865</v>
      </c>
      <c r="AI5128" s="61" t="str">
        <f t="shared" si="2478"/>
        <v>Safety</v>
      </c>
      <c r="AJ5128" s="68" t="str">
        <f t="shared" si="2479"/>
        <v>Safety</v>
      </c>
      <c r="AK5128" s="72"/>
      <c r="AL5128" s="73"/>
      <c r="AM5128" s="72"/>
      <c r="AN5128" s="73"/>
      <c r="AO5128" s="74"/>
      <c r="AP5128" s="20"/>
      <c r="AQ5128" s="74"/>
      <c r="AR5128" s="20"/>
      <c r="AS5128" s="74"/>
      <c r="AT5128" s="20"/>
      <c r="AU5128" s="74" t="str">
        <f t="shared" si="2470"/>
        <v>Cash</v>
      </c>
      <c r="AV5128" s="20">
        <f t="shared" si="2476"/>
        <v>0</v>
      </c>
      <c r="AW5128" s="74" t="str">
        <f t="shared" si="2471"/>
        <v>00635U</v>
      </c>
      <c r="AX5128" s="20">
        <f t="shared" si="2472"/>
        <v>0</v>
      </c>
      <c r="AY5128" s="20">
        <f t="shared" si="2477"/>
        <v>1</v>
      </c>
      <c r="AZ5128" s="116">
        <v>38868</v>
      </c>
      <c r="BA5128" s="116"/>
      <c r="BB5128" s="20"/>
      <c r="BC5128" s="20"/>
      <c r="BD5128" s="76"/>
      <c r="BE5128" s="77"/>
      <c r="BF5128" s="77"/>
    </row>
    <row r="5129" spans="1:58" s="23" customFormat="1" ht="15.75" customHeight="1" x14ac:dyDescent="0.4">
      <c r="A5129" s="116">
        <v>38863</v>
      </c>
      <c r="B5129" s="112">
        <v>14.9</v>
      </c>
      <c r="C5129" s="112">
        <v>14.82</v>
      </c>
      <c r="D5129" s="112">
        <v>15.28</v>
      </c>
      <c r="E5129" s="112">
        <v>15.329000000000001</v>
      </c>
      <c r="F5129" s="112">
        <v>15.369</v>
      </c>
      <c r="G5129" s="112">
        <v>15.41</v>
      </c>
      <c r="H5129" s="113">
        <v>15.529</v>
      </c>
      <c r="I5129" s="90">
        <f t="shared" si="2473"/>
        <v>14.873333333333333</v>
      </c>
      <c r="J5129" s="90">
        <f t="shared" si="2474"/>
        <v>14.973333333333333</v>
      </c>
      <c r="K5129" s="114">
        <v>16</v>
      </c>
      <c r="L5129" s="115">
        <v>4.1666666666666664E-2</v>
      </c>
      <c r="M5129" s="11"/>
      <c r="N5129" s="90">
        <v>14.26</v>
      </c>
      <c r="O5129" s="90">
        <v>14.55</v>
      </c>
      <c r="P5129" s="90">
        <v>15.009603474220192</v>
      </c>
      <c r="Q5129" s="90"/>
      <c r="R5129" s="63">
        <f t="shared" si="2464"/>
        <v>15.299603474220193</v>
      </c>
      <c r="S5129" s="64">
        <f t="shared" si="2463"/>
        <v>-8.0000000000000016E-2</v>
      </c>
      <c r="T5129" s="65"/>
      <c r="U5129" s="65">
        <f t="shared" si="2480"/>
        <v>0.98006872852233673</v>
      </c>
      <c r="V5129" s="65">
        <f t="shared" si="2480"/>
        <v>0.96937937267899277</v>
      </c>
      <c r="W5129" s="65"/>
      <c r="X5129" s="61">
        <f t="shared" si="2475"/>
        <v>-5.3691275167785284E-3</v>
      </c>
      <c r="Y5129" s="66">
        <f t="shared" si="2465"/>
        <v>1.3047165503294362E-2</v>
      </c>
      <c r="Z5129" s="61">
        <f t="shared" si="2466"/>
        <v>6.7234424025100614E-3</v>
      </c>
      <c r="AA5129" s="67">
        <f t="shared" si="2467"/>
        <v>14.873333333333335</v>
      </c>
      <c r="AB5129" s="68">
        <f t="shared" si="2468"/>
        <v>4.4880785413744781E-2</v>
      </c>
      <c r="AC5129" s="69">
        <f t="shared" si="2469"/>
        <v>4.3010752688172164E-2</v>
      </c>
      <c r="AD5129" s="70">
        <f>_xlfn.PERCENTILE.EXC(AC5129:$AC$5675,0.5)</f>
        <v>7.2592457808306379E-2</v>
      </c>
      <c r="AE5129" s="70">
        <f>_xlfn.PERCENTILE.EXC($AC5129:AC$5675,0.35)</f>
        <v>4.6558442908560684E-2</v>
      </c>
      <c r="AF5129" s="71">
        <f t="shared" si="2460"/>
        <v>3.5884500874237585E-2</v>
      </c>
      <c r="AG5129" s="70">
        <f t="shared" si="2461"/>
        <v>-0.11307182869232753</v>
      </c>
      <c r="AH5129" s="70">
        <f t="shared" si="2462"/>
        <v>-0.1366467033154018</v>
      </c>
      <c r="AI5129" s="61" t="str">
        <f t="shared" si="2478"/>
        <v>Safety</v>
      </c>
      <c r="AJ5129" s="68" t="str">
        <f t="shared" si="2479"/>
        <v>Short VOL</v>
      </c>
      <c r="AK5129" s="72"/>
      <c r="AL5129" s="73"/>
      <c r="AM5129" s="72"/>
      <c r="AN5129" s="73"/>
      <c r="AO5129" s="74"/>
      <c r="AP5129" s="20"/>
      <c r="AQ5129" s="74"/>
      <c r="AR5129" s="20"/>
      <c r="AS5129" s="74"/>
      <c r="AT5129" s="20"/>
      <c r="AU5129" s="74" t="str">
        <f t="shared" si="2470"/>
        <v>00631L</v>
      </c>
      <c r="AV5129" s="20">
        <f t="shared" si="2476"/>
        <v>1</v>
      </c>
      <c r="AW5129" s="74" t="str">
        <f t="shared" si="2471"/>
        <v>00635U</v>
      </c>
      <c r="AX5129" s="20">
        <f t="shared" si="2472"/>
        <v>0</v>
      </c>
      <c r="AY5129" s="20">
        <f t="shared" si="2477"/>
        <v>1</v>
      </c>
      <c r="AZ5129" s="116">
        <v>38867</v>
      </c>
      <c r="BA5129" s="116"/>
      <c r="BB5129" s="20"/>
      <c r="BC5129" s="20"/>
      <c r="BD5129" s="76"/>
      <c r="BE5129" s="77"/>
      <c r="BF5129" s="77"/>
    </row>
    <row r="5130" spans="1:58" s="23" customFormat="1" ht="15.75" customHeight="1" x14ac:dyDescent="0.4">
      <c r="A5130" s="116">
        <v>38862</v>
      </c>
      <c r="B5130" s="112">
        <v>15.4</v>
      </c>
      <c r="C5130" s="112">
        <v>15.05</v>
      </c>
      <c r="D5130" s="112">
        <v>15.39</v>
      </c>
      <c r="E5130" s="112">
        <v>15.356</v>
      </c>
      <c r="F5130" s="112">
        <v>15.327999999999999</v>
      </c>
      <c r="G5130" s="112">
        <v>15.3</v>
      </c>
      <c r="H5130" s="113">
        <v>15.475</v>
      </c>
      <c r="I5130" s="90">
        <f t="shared" si="2473"/>
        <v>15.297916666666667</v>
      </c>
      <c r="J5130" s="90">
        <f t="shared" si="2474"/>
        <v>15.149166666666668</v>
      </c>
      <c r="K5130" s="114">
        <v>17</v>
      </c>
      <c r="L5130" s="115">
        <v>4.1666666666666664E-2</v>
      </c>
      <c r="M5130" s="11"/>
      <c r="N5130" s="90">
        <v>15.5</v>
      </c>
      <c r="O5130" s="90">
        <v>15.08</v>
      </c>
      <c r="P5130" s="90">
        <v>15.309786929871006</v>
      </c>
      <c r="Q5130" s="90"/>
      <c r="R5130" s="63">
        <f t="shared" si="2464"/>
        <v>14.889786929871008</v>
      </c>
      <c r="S5130" s="64">
        <f t="shared" si="2463"/>
        <v>-0.10714285714285711</v>
      </c>
      <c r="T5130" s="65"/>
      <c r="U5130" s="65">
        <f t="shared" si="2480"/>
        <v>1.0278514588859415</v>
      </c>
      <c r="V5130" s="65">
        <f t="shared" si="2480"/>
        <v>0.98499084729764153</v>
      </c>
      <c r="W5130" s="65"/>
      <c r="X5130" s="61">
        <f t="shared" si="2475"/>
        <v>-2.2727272727272704E-2</v>
      </c>
      <c r="Y5130" s="66">
        <f t="shared" si="2465"/>
        <v>7.7494139098723477E-3</v>
      </c>
      <c r="Z5130" s="61">
        <f t="shared" si="2466"/>
        <v>-9.7235462345090368E-3</v>
      </c>
      <c r="AA5130" s="67">
        <f t="shared" si="2467"/>
        <v>15.297916666666667</v>
      </c>
      <c r="AB5130" s="68">
        <f t="shared" si="2468"/>
        <v>-6.4516129032257839E-3</v>
      </c>
      <c r="AC5130" s="69">
        <f t="shared" si="2469"/>
        <v>-1.3037634408602098E-2</v>
      </c>
      <c r="AD5130" s="70">
        <f>_xlfn.PERCENTILE.EXC(AC5130:$AC$5675,0.5)</f>
        <v>7.261821843294898E-2</v>
      </c>
      <c r="AE5130" s="70">
        <f>_xlfn.PERCENTILE.EXC($AC5130:AC$5675,0.35)</f>
        <v>4.6612708632332571E-2</v>
      </c>
      <c r="AF5130" s="71">
        <f t="shared" si="2460"/>
        <v>3.5881923725149527E-2</v>
      </c>
      <c r="AG5130" s="70">
        <f t="shared" si="2461"/>
        <v>-0.11307577122187697</v>
      </c>
      <c r="AH5130" s="70">
        <f t="shared" si="2462"/>
        <v>-0.13666471437808492</v>
      </c>
      <c r="AI5130" s="61" t="str">
        <f t="shared" si="2478"/>
        <v>Safety</v>
      </c>
      <c r="AJ5130" s="68" t="str">
        <f t="shared" si="2479"/>
        <v>Safety</v>
      </c>
      <c r="AK5130" s="72"/>
      <c r="AL5130" s="73"/>
      <c r="AM5130" s="72"/>
      <c r="AN5130" s="73"/>
      <c r="AO5130" s="74"/>
      <c r="AP5130" s="20"/>
      <c r="AQ5130" s="74"/>
      <c r="AR5130" s="20"/>
      <c r="AS5130" s="74"/>
      <c r="AT5130" s="20"/>
      <c r="AU5130" s="74" t="str">
        <f t="shared" si="2470"/>
        <v>00635U</v>
      </c>
      <c r="AV5130" s="20">
        <f t="shared" si="2476"/>
        <v>0</v>
      </c>
      <c r="AW5130" s="74" t="str">
        <f t="shared" si="2471"/>
        <v>00635U</v>
      </c>
      <c r="AX5130" s="20">
        <f t="shared" si="2472"/>
        <v>0</v>
      </c>
      <c r="AY5130" s="20">
        <f t="shared" si="2477"/>
        <v>1</v>
      </c>
      <c r="AZ5130" s="116">
        <v>38863</v>
      </c>
      <c r="BA5130" s="116"/>
      <c r="BB5130" s="20"/>
      <c r="BC5130" s="20"/>
      <c r="BD5130" s="76"/>
      <c r="BE5130" s="77"/>
      <c r="BF5130" s="77"/>
    </row>
    <row r="5131" spans="1:58" s="23" customFormat="1" ht="15.75" customHeight="1" x14ac:dyDescent="0.4">
      <c r="A5131" s="116">
        <v>38861</v>
      </c>
      <c r="B5131" s="112">
        <v>16.190000000000001</v>
      </c>
      <c r="C5131" s="112">
        <v>15.24</v>
      </c>
      <c r="D5131" s="112">
        <v>15.6</v>
      </c>
      <c r="E5131" s="112">
        <v>15.585000000000001</v>
      </c>
      <c r="F5131" s="112">
        <v>15.573</v>
      </c>
      <c r="G5131" s="112">
        <v>15.56</v>
      </c>
      <c r="H5131" s="113">
        <v>15.691000000000001</v>
      </c>
      <c r="I5131" s="90">
        <f t="shared" si="2473"/>
        <v>15.952500000000001</v>
      </c>
      <c r="J5131" s="90">
        <f t="shared" si="2474"/>
        <v>15.33</v>
      </c>
      <c r="K5131" s="114">
        <v>18</v>
      </c>
      <c r="L5131" s="115">
        <v>4.1666666666666664E-2</v>
      </c>
      <c r="M5131" s="11"/>
      <c r="N5131" s="90">
        <v>17.36</v>
      </c>
      <c r="O5131" s="90">
        <v>16.329999999999998</v>
      </c>
      <c r="P5131" s="90">
        <v>15.953219814200114</v>
      </c>
      <c r="Q5131" s="90"/>
      <c r="R5131" s="63">
        <f t="shared" si="2464"/>
        <v>14.92321981420011</v>
      </c>
      <c r="S5131" s="64">
        <f t="shared" si="2463"/>
        <v>-4.928806133625422E-2</v>
      </c>
      <c r="T5131" s="65"/>
      <c r="U5131" s="65">
        <f t="shared" si="2480"/>
        <v>1.0630740967544399</v>
      </c>
      <c r="V5131" s="65">
        <f t="shared" si="2480"/>
        <v>1.0236178144718164</v>
      </c>
      <c r="W5131" s="65"/>
      <c r="X5131" s="61">
        <f t="shared" si="2475"/>
        <v>-5.8678196417541753E-2</v>
      </c>
      <c r="Y5131" s="66">
        <f t="shared" si="2465"/>
        <v>6.8014116137311434E-3</v>
      </c>
      <c r="Z5131" s="61">
        <f t="shared" si="2466"/>
        <v>-3.9022096850023537E-2</v>
      </c>
      <c r="AA5131" s="67">
        <f t="shared" si="2467"/>
        <v>15.952500000000002</v>
      </c>
      <c r="AB5131" s="68">
        <f t="shared" si="2468"/>
        <v>-6.7396313364055202E-2</v>
      </c>
      <c r="AC5131" s="69">
        <f t="shared" si="2469"/>
        <v>-8.1077188940091999E-2</v>
      </c>
      <c r="AD5131" s="70">
        <f>_xlfn.PERCENTILE.EXC(AC5131:$AC$5675,0.5)</f>
        <v>7.2643979057591582E-2</v>
      </c>
      <c r="AE5131" s="70">
        <f>_xlfn.PERCENTILE.EXC($AC5131:AC$5675,0.35)</f>
        <v>4.6653621607750155E-2</v>
      </c>
      <c r="AF5131" s="71">
        <f t="shared" si="2460"/>
        <v>3.5888550679947388E-2</v>
      </c>
      <c r="AG5131" s="70">
        <f t="shared" si="2461"/>
        <v>-0.11307971375142642</v>
      </c>
      <c r="AH5131" s="70">
        <f t="shared" si="2462"/>
        <v>-0.13668272544076804</v>
      </c>
      <c r="AI5131" s="61" t="str">
        <f t="shared" si="2478"/>
        <v>Safety</v>
      </c>
      <c r="AJ5131" s="68" t="str">
        <f t="shared" si="2479"/>
        <v>Safety</v>
      </c>
      <c r="AK5131" s="72"/>
      <c r="AL5131" s="73"/>
      <c r="AM5131" s="72"/>
      <c r="AN5131" s="73"/>
      <c r="AO5131" s="74"/>
      <c r="AP5131" s="20"/>
      <c r="AQ5131" s="74"/>
      <c r="AR5131" s="20"/>
      <c r="AS5131" s="74"/>
      <c r="AT5131" s="20"/>
      <c r="AU5131" s="74" t="str">
        <f t="shared" si="2470"/>
        <v>00635U</v>
      </c>
      <c r="AV5131" s="20">
        <f t="shared" si="2476"/>
        <v>0</v>
      </c>
      <c r="AW5131" s="74" t="str">
        <f t="shared" si="2471"/>
        <v>00635U</v>
      </c>
      <c r="AX5131" s="20">
        <f t="shared" si="2472"/>
        <v>0</v>
      </c>
      <c r="AY5131" s="20">
        <f t="shared" si="2477"/>
        <v>1</v>
      </c>
      <c r="AZ5131" s="116">
        <v>38862</v>
      </c>
      <c r="BA5131" s="116"/>
      <c r="BB5131" s="20"/>
      <c r="BC5131" s="20"/>
      <c r="BD5131" s="76"/>
      <c r="BE5131" s="77"/>
      <c r="BF5131" s="77"/>
    </row>
    <row r="5132" spans="1:58" s="23" customFormat="1" ht="15.75" customHeight="1" x14ac:dyDescent="0.4">
      <c r="A5132" s="116">
        <v>38860</v>
      </c>
      <c r="B5132" s="112">
        <v>15.71</v>
      </c>
      <c r="C5132" s="112">
        <v>14.91</v>
      </c>
      <c r="D5132" s="112">
        <v>15.04</v>
      </c>
      <c r="E5132" s="112">
        <v>15.122999999999999</v>
      </c>
      <c r="F5132" s="112">
        <v>15.192</v>
      </c>
      <c r="G5132" s="112">
        <v>15.26</v>
      </c>
      <c r="H5132" s="113">
        <v>15.423</v>
      </c>
      <c r="I5132" s="90">
        <f t="shared" si="2473"/>
        <v>15.543333333333335</v>
      </c>
      <c r="J5132" s="90">
        <f t="shared" si="2474"/>
        <v>14.937083333333334</v>
      </c>
      <c r="K5132" s="114">
        <v>19</v>
      </c>
      <c r="L5132" s="115">
        <v>4.1666666666666664E-2</v>
      </c>
      <c r="M5132" s="11"/>
      <c r="N5132" s="90">
        <v>18.260000000000002</v>
      </c>
      <c r="O5132" s="90">
        <v>16.190000000000001</v>
      </c>
      <c r="P5132" s="90">
        <v>15.904999269626755</v>
      </c>
      <c r="Q5132" s="90"/>
      <c r="R5132" s="63">
        <f t="shared" si="2464"/>
        <v>13.834999269626753</v>
      </c>
      <c r="S5132" s="64">
        <f t="shared" si="2463"/>
        <v>3.047404063205433E-2</v>
      </c>
      <c r="T5132" s="65"/>
      <c r="U5132" s="65">
        <f t="shared" si="2480"/>
        <v>1.1278567016676961</v>
      </c>
      <c r="V5132" s="65">
        <f t="shared" si="2480"/>
        <v>1.0179189401735782</v>
      </c>
      <c r="W5132" s="65"/>
      <c r="X5132" s="61">
        <f t="shared" si="2475"/>
        <v>-5.0922978994271208E-2</v>
      </c>
      <c r="Y5132" s="66">
        <f t="shared" si="2465"/>
        <v>1.983733386232895E-2</v>
      </c>
      <c r="Z5132" s="61">
        <f t="shared" si="2466"/>
        <v>-3.9003860175852521E-2</v>
      </c>
      <c r="AA5132" s="67">
        <f t="shared" si="2467"/>
        <v>15.543333333333335</v>
      </c>
      <c r="AB5132" s="68">
        <f t="shared" si="2468"/>
        <v>-0.13964950711938667</v>
      </c>
      <c r="AC5132" s="69">
        <f t="shared" si="2469"/>
        <v>-0.14877692588535962</v>
      </c>
      <c r="AD5132" s="70">
        <f>_xlfn.PERCENTILE.EXC(AC5132:$AC$5675,0.5)</f>
        <v>7.2722333171407416E-2</v>
      </c>
      <c r="AE5132" s="70">
        <f>_xlfn.PERCENTILE.EXC($AC5132:AC$5675,0.35)</f>
        <v>4.6871859027822399E-2</v>
      </c>
      <c r="AF5132" s="71">
        <f t="shared" si="2460"/>
        <v>3.591836206896544E-2</v>
      </c>
      <c r="AG5132" s="70">
        <f t="shared" si="2461"/>
        <v>-0.11308365628097587</v>
      </c>
      <c r="AH5132" s="70">
        <f t="shared" si="2462"/>
        <v>-0.13670073650345119</v>
      </c>
      <c r="AI5132" s="61" t="str">
        <f t="shared" si="2478"/>
        <v>Safety</v>
      </c>
      <c r="AJ5132" s="68" t="str">
        <f t="shared" si="2479"/>
        <v>Safety</v>
      </c>
      <c r="AK5132" s="72"/>
      <c r="AL5132" s="73"/>
      <c r="AM5132" s="72"/>
      <c r="AN5132" s="73"/>
      <c r="AO5132" s="74"/>
      <c r="AP5132" s="20"/>
      <c r="AQ5132" s="74"/>
      <c r="AR5132" s="20"/>
      <c r="AS5132" s="74"/>
      <c r="AT5132" s="20"/>
      <c r="AU5132" s="74" t="str">
        <f t="shared" si="2470"/>
        <v>Cash</v>
      </c>
      <c r="AV5132" s="20">
        <f t="shared" si="2476"/>
        <v>0</v>
      </c>
      <c r="AW5132" s="74" t="str">
        <f t="shared" si="2471"/>
        <v>00631L</v>
      </c>
      <c r="AX5132" s="20">
        <f t="shared" si="2472"/>
        <v>1</v>
      </c>
      <c r="AY5132" s="20">
        <f t="shared" si="2477"/>
        <v>1</v>
      </c>
      <c r="AZ5132" s="116">
        <v>38861</v>
      </c>
      <c r="BA5132" s="116"/>
      <c r="BB5132" s="20"/>
      <c r="BC5132" s="20"/>
      <c r="BD5132" s="76"/>
      <c r="BE5132" s="77"/>
      <c r="BF5132" s="77"/>
    </row>
    <row r="5133" spans="1:58" s="23" customFormat="1" ht="15.75" customHeight="1" x14ac:dyDescent="0.4">
      <c r="A5133" s="116">
        <v>38859</v>
      </c>
      <c r="B5133" s="112">
        <v>15.84</v>
      </c>
      <c r="C5133" s="112">
        <v>15.12</v>
      </c>
      <c r="D5133" s="112">
        <v>15.23</v>
      </c>
      <c r="E5133" s="112">
        <v>15.29</v>
      </c>
      <c r="F5133" s="112">
        <v>15.34</v>
      </c>
      <c r="G5133" s="112">
        <v>15.39</v>
      </c>
      <c r="H5133" s="113">
        <v>15.525</v>
      </c>
      <c r="I5133" s="90">
        <f t="shared" si="2473"/>
        <v>15.719999999999999</v>
      </c>
      <c r="J5133" s="90">
        <f t="shared" si="2474"/>
        <v>15.138333333333332</v>
      </c>
      <c r="K5133" s="114">
        <v>20</v>
      </c>
      <c r="L5133" s="115">
        <v>4.1666666666666664E-2</v>
      </c>
      <c r="M5133" s="11"/>
      <c r="N5133" s="90">
        <v>17.72</v>
      </c>
      <c r="O5133" s="90">
        <v>15.96</v>
      </c>
      <c r="P5133" s="90">
        <v>15.680673288888139</v>
      </c>
      <c r="Q5133" s="90"/>
      <c r="R5133" s="63">
        <f t="shared" si="2464"/>
        <v>13.920673288888139</v>
      </c>
      <c r="S5133" s="64">
        <f t="shared" si="2463"/>
        <v>3.1431897555296809E-2</v>
      </c>
      <c r="T5133" s="65"/>
      <c r="U5133" s="65">
        <f t="shared" si="2480"/>
        <v>1.1102756892230574</v>
      </c>
      <c r="V5133" s="65">
        <f t="shared" si="2480"/>
        <v>1.0178134386174478</v>
      </c>
      <c r="W5133" s="65"/>
      <c r="X5133" s="61">
        <f t="shared" si="2475"/>
        <v>-4.5454545454545497E-2</v>
      </c>
      <c r="Y5133" s="66">
        <f t="shared" si="2465"/>
        <v>1.5369522563767248E-2</v>
      </c>
      <c r="Z5133" s="61">
        <f t="shared" si="2466"/>
        <v>-3.7001696352841416E-2</v>
      </c>
      <c r="AA5133" s="67">
        <f t="shared" si="2467"/>
        <v>15.72</v>
      </c>
      <c r="AB5133" s="68">
        <f t="shared" si="2468"/>
        <v>-0.10609480812641078</v>
      </c>
      <c r="AC5133" s="69">
        <f t="shared" si="2469"/>
        <v>-0.11286681715575611</v>
      </c>
      <c r="AD5133" s="70">
        <f>_xlfn.PERCENTILE.EXC(AC5133:$AC$5675,0.5)</f>
        <v>7.2800687285223251E-2</v>
      </c>
      <c r="AE5133" s="70">
        <f>_xlfn.PERCENTILE.EXC($AC5133:AC$5675,0.35)</f>
        <v>4.6984953308084658E-2</v>
      </c>
      <c r="AF5133" s="71">
        <f t="shared" si="2460"/>
        <v>3.5954741379310325E-2</v>
      </c>
      <c r="AG5133" s="70">
        <f t="shared" si="2461"/>
        <v>-0.10214749798547405</v>
      </c>
      <c r="AH5133" s="70">
        <f t="shared" si="2462"/>
        <v>-0.12638891477334616</v>
      </c>
      <c r="AI5133" s="61" t="str">
        <f t="shared" si="2478"/>
        <v>Safety</v>
      </c>
      <c r="AJ5133" s="68" t="str">
        <f t="shared" si="2479"/>
        <v>Safety</v>
      </c>
      <c r="AK5133" s="72"/>
      <c r="AL5133" s="73"/>
      <c r="AM5133" s="72"/>
      <c r="AN5133" s="73"/>
      <c r="AO5133" s="74"/>
      <c r="AP5133" s="20"/>
      <c r="AQ5133" s="74"/>
      <c r="AR5133" s="20"/>
      <c r="AS5133" s="74"/>
      <c r="AT5133" s="20"/>
      <c r="AU5133" s="74" t="str">
        <f t="shared" si="2470"/>
        <v>Cash</v>
      </c>
      <c r="AV5133" s="20">
        <f t="shared" si="2476"/>
        <v>0</v>
      </c>
      <c r="AW5133" s="74" t="str">
        <f t="shared" si="2471"/>
        <v>00635U</v>
      </c>
      <c r="AX5133" s="20">
        <f t="shared" si="2472"/>
        <v>0</v>
      </c>
      <c r="AY5133" s="20">
        <f t="shared" si="2477"/>
        <v>1</v>
      </c>
      <c r="AZ5133" s="116">
        <v>38860</v>
      </c>
      <c r="BA5133" s="116"/>
      <c r="BB5133" s="20"/>
      <c r="BC5133" s="20"/>
      <c r="BD5133" s="76"/>
      <c r="BE5133" s="77"/>
      <c r="BF5133" s="77"/>
    </row>
    <row r="5134" spans="1:58" s="23" customFormat="1" ht="15.75" customHeight="1" x14ac:dyDescent="0.4">
      <c r="A5134" s="116">
        <v>38856</v>
      </c>
      <c r="B5134" s="112">
        <v>14.86</v>
      </c>
      <c r="C5134" s="112">
        <v>14.768000000000001</v>
      </c>
      <c r="D5134" s="112">
        <v>14.67</v>
      </c>
      <c r="E5134" s="112">
        <v>14.833</v>
      </c>
      <c r="F5134" s="112">
        <v>14.967000000000001</v>
      </c>
      <c r="G5134" s="112">
        <v>15.1</v>
      </c>
      <c r="H5134" s="113">
        <v>15.243</v>
      </c>
      <c r="I5134" s="90">
        <f t="shared" si="2473"/>
        <v>14.8485</v>
      </c>
      <c r="J5134" s="90">
        <f t="shared" si="2474"/>
        <v>14.755750000000001</v>
      </c>
      <c r="K5134" s="114">
        <v>21</v>
      </c>
      <c r="L5134" s="115">
        <v>4.1666666666666664E-2</v>
      </c>
      <c r="M5134" s="11"/>
      <c r="N5134" s="90">
        <v>17.18</v>
      </c>
      <c r="O5134" s="90">
        <v>15.44</v>
      </c>
      <c r="P5134" s="90">
        <v>15.206507462406945</v>
      </c>
      <c r="Q5134" s="90"/>
      <c r="R5134" s="63">
        <f t="shared" si="2464"/>
        <v>13.466507462406945</v>
      </c>
      <c r="S5134" s="64">
        <f t="shared" si="2463"/>
        <v>1.1183048852266115E-2</v>
      </c>
      <c r="T5134" s="65"/>
      <c r="U5134" s="65">
        <f t="shared" si="2480"/>
        <v>1.1126943005181347</v>
      </c>
      <c r="V5134" s="65">
        <f t="shared" si="2480"/>
        <v>1.0153547774313259</v>
      </c>
      <c r="W5134" s="65"/>
      <c r="X5134" s="61">
        <f t="shared" si="2475"/>
        <v>-6.1911170928666721E-3</v>
      </c>
      <c r="Y5134" s="66">
        <f t="shared" si="2465"/>
        <v>2.7641070585855871E-2</v>
      </c>
      <c r="Z5134" s="61">
        <f t="shared" si="2466"/>
        <v>-6.2464221975282877E-3</v>
      </c>
      <c r="AA5134" s="67">
        <f t="shared" si="2467"/>
        <v>14.8485</v>
      </c>
      <c r="AB5134" s="68">
        <f t="shared" si="2468"/>
        <v>-0.1350407450523865</v>
      </c>
      <c r="AC5134" s="69">
        <f t="shared" si="2469"/>
        <v>-0.13571012805587893</v>
      </c>
      <c r="AD5134" s="70">
        <f>_xlfn.PERCENTILE.EXC(AC5134:$AC$5675,0.5)</f>
        <v>7.2953373945641942E-2</v>
      </c>
      <c r="AE5134" s="70">
        <f>_xlfn.PERCENTILE.EXC($AC5134:AC$5675,0.35)</f>
        <v>4.7028923294111853E-2</v>
      </c>
      <c r="AF5134" s="71">
        <f t="shared" ref="AF5134:AF5197" si="2481">_xlfn.PERCENTILE.EXC($AC5134:$AC6134,0.28)</f>
        <v>3.5991595001530784E-2</v>
      </c>
      <c r="AG5134" s="70">
        <f t="shared" ref="AG5134:AG5197" si="2482">_xlfn.PERCENTILE.EXC($AC5134:$AC6134,0.01)</f>
        <v>-8.2697695035461066E-2</v>
      </c>
      <c r="AH5134" s="70">
        <f t="shared" ref="AH5134:AH5197" si="2483">_xlfn.PERCENTILE.EXC($AC5134:$AC6134,0.005)</f>
        <v>-0.12645364542114154</v>
      </c>
      <c r="AI5134" s="61" t="str">
        <f t="shared" si="2478"/>
        <v>Safety</v>
      </c>
      <c r="AJ5134" s="68" t="str">
        <f t="shared" si="2479"/>
        <v>Safety</v>
      </c>
      <c r="AK5134" s="72"/>
      <c r="AL5134" s="73"/>
      <c r="AM5134" s="72"/>
      <c r="AN5134" s="73"/>
      <c r="AO5134" s="74"/>
      <c r="AP5134" s="20"/>
      <c r="AQ5134" s="74"/>
      <c r="AR5134" s="20"/>
      <c r="AS5134" s="74"/>
      <c r="AT5134" s="20"/>
      <c r="AU5134" s="74" t="str">
        <f t="shared" si="2470"/>
        <v>Cash</v>
      </c>
      <c r="AV5134" s="20">
        <f t="shared" si="2476"/>
        <v>0</v>
      </c>
      <c r="AW5134" s="74" t="str">
        <f t="shared" si="2471"/>
        <v>00631L</v>
      </c>
      <c r="AX5134" s="20">
        <f t="shared" si="2472"/>
        <v>1</v>
      </c>
      <c r="AY5134" s="20">
        <f t="shared" si="2477"/>
        <v>1</v>
      </c>
      <c r="AZ5134" s="116">
        <v>38859</v>
      </c>
      <c r="BA5134" s="116"/>
      <c r="BB5134" s="20"/>
      <c r="BC5134" s="20"/>
      <c r="BD5134" s="76"/>
      <c r="BE5134" s="77"/>
      <c r="BF5134" s="77"/>
    </row>
    <row r="5135" spans="1:58" s="23" customFormat="1" ht="15.75" customHeight="1" x14ac:dyDescent="0.4">
      <c r="A5135" s="116">
        <v>38855</v>
      </c>
      <c r="B5135" s="112">
        <v>14.63</v>
      </c>
      <c r="C5135" s="112">
        <v>14.547000000000001</v>
      </c>
      <c r="D5135" s="112">
        <v>14.46</v>
      </c>
      <c r="E5135" s="112">
        <v>14.641999999999999</v>
      </c>
      <c r="F5135" s="112">
        <v>14.792</v>
      </c>
      <c r="G5135" s="112">
        <v>14.94</v>
      </c>
      <c r="H5135" s="113">
        <v>15.119</v>
      </c>
      <c r="I5135" s="90">
        <f t="shared" si="2473"/>
        <v>14.623083333333334</v>
      </c>
      <c r="J5135" s="90">
        <f t="shared" si="2474"/>
        <v>14.539750000000002</v>
      </c>
      <c r="K5135" s="114">
        <v>22</v>
      </c>
      <c r="L5135" s="115">
        <v>4.1666666666666664E-2</v>
      </c>
      <c r="M5135" s="11"/>
      <c r="N5135" s="90">
        <v>16.989999999999998</v>
      </c>
      <c r="O5135" s="90">
        <v>15.55</v>
      </c>
      <c r="P5135" s="90">
        <v>15.368033413345625</v>
      </c>
      <c r="Q5135" s="90"/>
      <c r="R5135" s="63">
        <f t="shared" si="2464"/>
        <v>13.928033413345627</v>
      </c>
      <c r="S5135" s="64">
        <f t="shared" si="2463"/>
        <v>4.4895448954489346E-2</v>
      </c>
      <c r="T5135" s="65"/>
      <c r="U5135" s="65">
        <f t="shared" si="2480"/>
        <v>1.0926045016077168</v>
      </c>
      <c r="V5135" s="65">
        <f t="shared" si="2480"/>
        <v>1.0118405902538159</v>
      </c>
      <c r="W5135" s="65"/>
      <c r="X5135" s="61">
        <f t="shared" si="2475"/>
        <v>-5.6732740943267381E-3</v>
      </c>
      <c r="Y5135" s="66">
        <f t="shared" si="2465"/>
        <v>3.2577516732686815E-2</v>
      </c>
      <c r="Z5135" s="61">
        <f t="shared" si="2466"/>
        <v>-5.6987525430682411E-3</v>
      </c>
      <c r="AA5135" s="67">
        <f t="shared" si="2467"/>
        <v>14.623083333333334</v>
      </c>
      <c r="AB5135" s="68">
        <f t="shared" si="2468"/>
        <v>-0.13890523837551488</v>
      </c>
      <c r="AC5135" s="69">
        <f t="shared" si="2469"/>
        <v>-0.1393123405925053</v>
      </c>
      <c r="AD5135" s="70">
        <f>_xlfn.PERCENTILE.EXC(AC5135:$AC$5675,0.5)</f>
        <v>7.3106060606060647E-2</v>
      </c>
      <c r="AE5135" s="70">
        <f>_xlfn.PERCENTILE.EXC($AC5135:AC$5675,0.35)</f>
        <v>4.7031975297893068E-2</v>
      </c>
      <c r="AF5135" s="71">
        <f t="shared" si="2481"/>
        <v>3.5995477442876629E-2</v>
      </c>
      <c r="AG5135" s="70">
        <f t="shared" si="2482"/>
        <v>-7.3540072859744968E-2</v>
      </c>
      <c r="AH5135" s="70">
        <f t="shared" si="2483"/>
        <v>-0.11601691934267144</v>
      </c>
      <c r="AI5135" s="61" t="str">
        <f t="shared" si="2478"/>
        <v>Safety</v>
      </c>
      <c r="AJ5135" s="68" t="str">
        <f t="shared" si="2479"/>
        <v>Safety</v>
      </c>
      <c r="AK5135" s="72"/>
      <c r="AL5135" s="73"/>
      <c r="AM5135" s="72"/>
      <c r="AN5135" s="73"/>
      <c r="AO5135" s="74"/>
      <c r="AP5135" s="20"/>
      <c r="AQ5135" s="74"/>
      <c r="AR5135" s="20"/>
      <c r="AS5135" s="74"/>
      <c r="AT5135" s="20"/>
      <c r="AU5135" s="74" t="str">
        <f t="shared" si="2470"/>
        <v>Cash</v>
      </c>
      <c r="AV5135" s="20">
        <f t="shared" si="2476"/>
        <v>0</v>
      </c>
      <c r="AW5135" s="74" t="str">
        <f t="shared" si="2471"/>
        <v>00631L</v>
      </c>
      <c r="AX5135" s="20">
        <f t="shared" si="2472"/>
        <v>1</v>
      </c>
      <c r="AY5135" s="20">
        <f t="shared" si="2477"/>
        <v>1</v>
      </c>
      <c r="AZ5135" s="116">
        <v>38856</v>
      </c>
      <c r="BA5135" s="116"/>
      <c r="BB5135" s="20"/>
      <c r="BC5135" s="20"/>
      <c r="BD5135" s="76"/>
      <c r="BE5135" s="77"/>
      <c r="BF5135" s="77"/>
    </row>
    <row r="5136" spans="1:58" s="23" customFormat="1" ht="15.75" customHeight="1" x14ac:dyDescent="0.4">
      <c r="A5136" s="116">
        <v>38854</v>
      </c>
      <c r="B5136" s="112">
        <v>14.42</v>
      </c>
      <c r="C5136" s="112">
        <v>14.381</v>
      </c>
      <c r="D5136" s="112">
        <v>14.34</v>
      </c>
      <c r="E5136" s="112">
        <v>14.587</v>
      </c>
      <c r="F5136" s="112">
        <v>14.79</v>
      </c>
      <c r="G5136" s="112">
        <v>14.99</v>
      </c>
      <c r="H5136" s="113">
        <v>15.217000000000001</v>
      </c>
      <c r="I5136" s="90">
        <f t="shared" si="2473"/>
        <v>14.418374999999999</v>
      </c>
      <c r="J5136" s="90">
        <f t="shared" si="2474"/>
        <v>14.379291666666667</v>
      </c>
      <c r="K5136" s="114">
        <v>23</v>
      </c>
      <c r="L5136" s="115">
        <v>4.1666666666666664E-2</v>
      </c>
      <c r="M5136" s="11"/>
      <c r="N5136" s="90">
        <v>16.260000000000002</v>
      </c>
      <c r="O5136" s="90">
        <v>14.98</v>
      </c>
      <c r="P5136" s="90">
        <v>14.890427262506606</v>
      </c>
      <c r="Q5136" s="90"/>
      <c r="R5136" s="63">
        <f t="shared" si="2464"/>
        <v>13.610427262506605</v>
      </c>
      <c r="S5136" s="64">
        <f t="shared" si="2463"/>
        <v>0.2179775280898878</v>
      </c>
      <c r="T5136" s="65"/>
      <c r="U5136" s="65">
        <f t="shared" si="2480"/>
        <v>1.0854472630173566</v>
      </c>
      <c r="V5136" s="65">
        <f t="shared" si="2480"/>
        <v>1.0060154578451173</v>
      </c>
      <c r="W5136" s="65"/>
      <c r="X5136" s="61">
        <f t="shared" si="2475"/>
        <v>-2.7045769764216161E-3</v>
      </c>
      <c r="Y5136" s="66">
        <f t="shared" si="2465"/>
        <v>4.3189141015973181E-2</v>
      </c>
      <c r="Z5136" s="61">
        <f t="shared" si="2466"/>
        <v>-2.710661453411515E-3</v>
      </c>
      <c r="AA5136" s="67">
        <f t="shared" si="2467"/>
        <v>14.418375000000001</v>
      </c>
      <c r="AB5136" s="68">
        <f t="shared" si="2468"/>
        <v>-0.1131611316113162</v>
      </c>
      <c r="AC5136" s="69">
        <f t="shared" si="2469"/>
        <v>-0.11326107011070113</v>
      </c>
      <c r="AD5136" s="70">
        <f>_xlfn.PERCENTILE.EXC(AC5136:$AC$5675,0.5)</f>
        <v>7.3239942528735696E-2</v>
      </c>
      <c r="AE5136" s="70">
        <f>_xlfn.PERCENTILE.EXC($AC5136:AC$5675,0.35)</f>
        <v>4.7235470178996007E-2</v>
      </c>
      <c r="AF5136" s="71">
        <f t="shared" si="2481"/>
        <v>3.6268246711147555E-2</v>
      </c>
      <c r="AG5136" s="70">
        <f t="shared" si="2482"/>
        <v>-6.9673244851040012E-2</v>
      </c>
      <c r="AH5136" s="70">
        <f t="shared" si="2483"/>
        <v>-9.5807849015990251E-2</v>
      </c>
      <c r="AI5136" s="61" t="str">
        <f t="shared" si="2478"/>
        <v>Safety</v>
      </c>
      <c r="AJ5136" s="68" t="str">
        <f t="shared" si="2479"/>
        <v>Safety</v>
      </c>
      <c r="AK5136" s="72"/>
      <c r="AL5136" s="73"/>
      <c r="AM5136" s="72"/>
      <c r="AN5136" s="73"/>
      <c r="AO5136" s="74"/>
      <c r="AP5136" s="20"/>
      <c r="AQ5136" s="74"/>
      <c r="AR5136" s="20"/>
      <c r="AS5136" s="74"/>
      <c r="AT5136" s="20"/>
      <c r="AU5136" s="74" t="str">
        <f t="shared" si="2470"/>
        <v>Cash</v>
      </c>
      <c r="AV5136" s="20">
        <f t="shared" si="2476"/>
        <v>0</v>
      </c>
      <c r="AW5136" s="74" t="str">
        <f t="shared" si="2471"/>
        <v>00631L</v>
      </c>
      <c r="AX5136" s="20">
        <f t="shared" si="2472"/>
        <v>1</v>
      </c>
      <c r="AY5136" s="20">
        <f t="shared" si="2477"/>
        <v>1</v>
      </c>
      <c r="AZ5136" s="116">
        <v>38855</v>
      </c>
      <c r="BA5136" s="116"/>
      <c r="BB5136" s="20"/>
      <c r="BC5136" s="20"/>
      <c r="BD5136" s="76"/>
      <c r="BE5136" s="77"/>
      <c r="BF5136" s="77"/>
    </row>
    <row r="5137" spans="1:58" s="23" customFormat="1" ht="15.75" customHeight="1" x14ac:dyDescent="0.4">
      <c r="A5137" s="116">
        <v>38853</v>
      </c>
      <c r="B5137" s="112">
        <v>12.98</v>
      </c>
      <c r="C5137" s="112">
        <v>13.11</v>
      </c>
      <c r="D5137" s="112">
        <v>13.426</v>
      </c>
      <c r="E5137" s="112">
        <v>13.75</v>
      </c>
      <c r="F5137" s="112">
        <v>14.09</v>
      </c>
      <c r="G5137" s="112">
        <v>14.368</v>
      </c>
      <c r="H5137" s="113">
        <v>14.64</v>
      </c>
      <c r="I5137" s="90">
        <f t="shared" si="2473"/>
        <v>13.11</v>
      </c>
      <c r="J5137" s="90">
        <f t="shared" si="2474"/>
        <v>13.426</v>
      </c>
      <c r="K5137" s="114">
        <v>0</v>
      </c>
      <c r="L5137" s="115">
        <v>0.05</v>
      </c>
      <c r="M5137" s="11"/>
      <c r="N5137" s="90">
        <v>13.35</v>
      </c>
      <c r="O5137" s="90">
        <v>13.15</v>
      </c>
      <c r="P5137" s="90">
        <v>13.54507969756617</v>
      </c>
      <c r="Q5137" s="90"/>
      <c r="R5137" s="63">
        <f t="shared" si="2464"/>
        <v>13.345079697566172</v>
      </c>
      <c r="S5137" s="64">
        <f t="shared" si="2463"/>
        <v>-1.6212232866617587E-2</v>
      </c>
      <c r="T5137" s="65"/>
      <c r="U5137" s="65">
        <f t="shared" si="2480"/>
        <v>1.0152091254752851</v>
      </c>
      <c r="V5137" s="65">
        <f t="shared" si="2480"/>
        <v>0.97083223529226204</v>
      </c>
      <c r="W5137" s="65"/>
      <c r="X5137" s="61">
        <f t="shared" si="2475"/>
        <v>1.001540832049299E-2</v>
      </c>
      <c r="Y5137" s="66">
        <f t="shared" si="2465"/>
        <v>6.4727272727272772E-2</v>
      </c>
      <c r="Z5137" s="61">
        <f t="shared" si="2466"/>
        <v>2.4103737604881825E-2</v>
      </c>
      <c r="AA5137" s="67">
        <f t="shared" si="2467"/>
        <v>13.11</v>
      </c>
      <c r="AB5137" s="68">
        <f t="shared" si="2468"/>
        <v>-2.7715355805243386E-2</v>
      </c>
      <c r="AC5137" s="69">
        <f t="shared" si="2469"/>
        <v>-1.7977528089887656E-2</v>
      </c>
      <c r="AD5137" s="70">
        <f>_xlfn.PERCENTILE.EXC(AC5137:$AC$5675,0.5)</f>
        <v>7.3373824451410746E-2</v>
      </c>
      <c r="AE5137" s="70">
        <f>_xlfn.PERCENTILE.EXC($AC5137:AC$5675,0.35)</f>
        <v>4.7610773240660452E-2</v>
      </c>
      <c r="AF5137" s="71">
        <f t="shared" si="2481"/>
        <v>3.6564286287602284E-2</v>
      </c>
      <c r="AG5137" s="70">
        <f t="shared" si="2482"/>
        <v>-6.5902663286182023E-2</v>
      </c>
      <c r="AH5137" s="70">
        <f t="shared" si="2483"/>
        <v>-7.9051418439716345E-2</v>
      </c>
      <c r="AI5137" s="61" t="str">
        <f t="shared" si="2478"/>
        <v>Safety</v>
      </c>
      <c r="AJ5137" s="68" t="str">
        <f t="shared" si="2479"/>
        <v>Safety</v>
      </c>
      <c r="AK5137" s="72"/>
      <c r="AL5137" s="73"/>
      <c r="AM5137" s="72"/>
      <c r="AN5137" s="73"/>
      <c r="AO5137" s="74"/>
      <c r="AP5137" s="20"/>
      <c r="AQ5137" s="74"/>
      <c r="AR5137" s="20"/>
      <c r="AS5137" s="74"/>
      <c r="AT5137" s="20"/>
      <c r="AU5137" s="74" t="str">
        <f t="shared" si="2470"/>
        <v>00635U</v>
      </c>
      <c r="AV5137" s="20">
        <f t="shared" si="2476"/>
        <v>0</v>
      </c>
      <c r="AW5137" s="74" t="str">
        <f t="shared" si="2471"/>
        <v>00635U</v>
      </c>
      <c r="AX5137" s="20">
        <f t="shared" si="2472"/>
        <v>0</v>
      </c>
      <c r="AY5137" s="20">
        <f t="shared" si="2477"/>
        <v>1</v>
      </c>
      <c r="AZ5137" s="116">
        <v>38854</v>
      </c>
      <c r="BA5137" s="116"/>
      <c r="BB5137" s="20"/>
      <c r="BC5137" s="20"/>
      <c r="BD5137" s="76"/>
      <c r="BE5137" s="77"/>
      <c r="BF5137" s="77"/>
    </row>
    <row r="5138" spans="1:58" s="23" customFormat="1" ht="15.75" customHeight="1" x14ac:dyDescent="0.4">
      <c r="A5138" s="116">
        <v>38852</v>
      </c>
      <c r="B5138" s="112">
        <v>13.17</v>
      </c>
      <c r="C5138" s="112">
        <v>13.27</v>
      </c>
      <c r="D5138" s="112">
        <v>13.545999999999999</v>
      </c>
      <c r="E5138" s="112">
        <v>13.83</v>
      </c>
      <c r="F5138" s="112">
        <v>14.159000000000001</v>
      </c>
      <c r="G5138" s="112">
        <v>14.427</v>
      </c>
      <c r="H5138" s="113">
        <v>14.69</v>
      </c>
      <c r="I5138" s="90">
        <f t="shared" si="2473"/>
        <v>13.264999999999999</v>
      </c>
      <c r="J5138" s="90">
        <f t="shared" si="2474"/>
        <v>13.5322</v>
      </c>
      <c r="K5138" s="114">
        <v>1</v>
      </c>
      <c r="L5138" s="115">
        <v>0.05</v>
      </c>
      <c r="M5138" s="11"/>
      <c r="N5138" s="90">
        <v>13.57</v>
      </c>
      <c r="O5138" s="90">
        <v>13.29</v>
      </c>
      <c r="P5138" s="90">
        <v>13.546422537536488</v>
      </c>
      <c r="Q5138" s="90"/>
      <c r="R5138" s="63">
        <f t="shared" si="2464"/>
        <v>13.266422537536485</v>
      </c>
      <c r="S5138" s="64">
        <f t="shared" ref="S5138:S5201" si="2484">(N5138-N5139)/N5139</f>
        <v>-4.3692741367159921E-2</v>
      </c>
      <c r="T5138" s="65"/>
      <c r="U5138" s="65">
        <f t="shared" si="2480"/>
        <v>1.0210684725357413</v>
      </c>
      <c r="V5138" s="65">
        <f t="shared" si="2480"/>
        <v>0.98107082982049654</v>
      </c>
      <c r="W5138" s="65"/>
      <c r="X5138" s="61">
        <f t="shared" si="2475"/>
        <v>7.5930144267273838E-3</v>
      </c>
      <c r="Y5138" s="66">
        <f t="shared" si="2465"/>
        <v>6.2183658712942839E-2</v>
      </c>
      <c r="Z5138" s="61">
        <f t="shared" si="2466"/>
        <v>2.0143234074632553E-2</v>
      </c>
      <c r="AA5138" s="67">
        <f t="shared" si="2467"/>
        <v>13.264999999999999</v>
      </c>
      <c r="AB5138" s="68">
        <f t="shared" si="2468"/>
        <v>-2.9476787030213732E-2</v>
      </c>
      <c r="AC5138" s="69">
        <f t="shared" si="2469"/>
        <v>-2.2476050110538062E-2</v>
      </c>
      <c r="AD5138" s="70">
        <f>_xlfn.PERCENTILE.EXC(AC5138:$AC$5675,0.5)</f>
        <v>7.3558049880717652E-2</v>
      </c>
      <c r="AE5138" s="70">
        <f>_xlfn.PERCENTILE.EXC($AC5138:AC$5675,0.35)</f>
        <v>4.8192009836888962E-2</v>
      </c>
      <c r="AF5138" s="71">
        <f t="shared" si="2481"/>
        <v>3.6571275790332362E-2</v>
      </c>
      <c r="AG5138" s="70">
        <f t="shared" si="2482"/>
        <v>-6.593034639191761E-2</v>
      </c>
      <c r="AH5138" s="70">
        <f t="shared" si="2483"/>
        <v>-7.9118942080378285E-2</v>
      </c>
      <c r="AI5138" s="61" t="str">
        <f t="shared" si="2478"/>
        <v>Safety</v>
      </c>
      <c r="AJ5138" s="68" t="str">
        <f t="shared" si="2479"/>
        <v>Safety</v>
      </c>
      <c r="AK5138" s="72"/>
      <c r="AL5138" s="73"/>
      <c r="AM5138" s="72"/>
      <c r="AN5138" s="73"/>
      <c r="AO5138" s="74"/>
      <c r="AP5138" s="20"/>
      <c r="AQ5138" s="74"/>
      <c r="AR5138" s="20"/>
      <c r="AS5138" s="74"/>
      <c r="AT5138" s="20"/>
      <c r="AU5138" s="74" t="str">
        <f t="shared" si="2470"/>
        <v>00635U</v>
      </c>
      <c r="AV5138" s="20">
        <f t="shared" si="2476"/>
        <v>0</v>
      </c>
      <c r="AW5138" s="74" t="str">
        <f t="shared" si="2471"/>
        <v>00635U</v>
      </c>
      <c r="AX5138" s="20">
        <f t="shared" si="2472"/>
        <v>0</v>
      </c>
      <c r="AY5138" s="20">
        <f t="shared" si="2477"/>
        <v>1</v>
      </c>
      <c r="AZ5138" s="116">
        <v>38853</v>
      </c>
      <c r="BA5138" s="116"/>
      <c r="BB5138" s="20"/>
      <c r="BC5138" s="20"/>
      <c r="BD5138" s="76"/>
      <c r="BE5138" s="77"/>
      <c r="BF5138" s="77"/>
    </row>
    <row r="5139" spans="1:58" s="23" customFormat="1" ht="15.75" customHeight="1" x14ac:dyDescent="0.4">
      <c r="A5139" s="116">
        <v>38849</v>
      </c>
      <c r="B5139" s="112">
        <v>13.12</v>
      </c>
      <c r="C5139" s="112">
        <v>13.35</v>
      </c>
      <c r="D5139" s="112">
        <v>13.661</v>
      </c>
      <c r="E5139" s="112">
        <v>13.98</v>
      </c>
      <c r="F5139" s="112">
        <v>14.289</v>
      </c>
      <c r="G5139" s="112">
        <v>14.542</v>
      </c>
      <c r="H5139" s="113">
        <v>14.79</v>
      </c>
      <c r="I5139" s="90">
        <f t="shared" si="2473"/>
        <v>13.327</v>
      </c>
      <c r="J5139" s="90">
        <f t="shared" si="2474"/>
        <v>13.629899999999999</v>
      </c>
      <c r="K5139" s="114">
        <v>2</v>
      </c>
      <c r="L5139" s="115">
        <v>0.05</v>
      </c>
      <c r="M5139" s="11"/>
      <c r="N5139" s="90">
        <v>14.19</v>
      </c>
      <c r="O5139" s="90">
        <v>13.69</v>
      </c>
      <c r="P5139" s="90">
        <v>13.924680098088912</v>
      </c>
      <c r="Q5139" s="90"/>
      <c r="R5139" s="63">
        <f t="shared" si="2464"/>
        <v>13.424680098088912</v>
      </c>
      <c r="S5139" s="64">
        <f t="shared" si="2484"/>
        <v>0.13610888710968769</v>
      </c>
      <c r="T5139" s="65"/>
      <c r="U5139" s="65">
        <f t="shared" si="2480"/>
        <v>1.0365230094959825</v>
      </c>
      <c r="V5139" s="65">
        <f t="shared" si="2480"/>
        <v>0.98314646394489735</v>
      </c>
      <c r="W5139" s="65"/>
      <c r="X5139" s="61">
        <f t="shared" si="2475"/>
        <v>1.7530487804878082E-2</v>
      </c>
      <c r="Y5139" s="66">
        <f t="shared" si="2465"/>
        <v>5.7939914163090037E-2</v>
      </c>
      <c r="Z5139" s="61">
        <f t="shared" si="2466"/>
        <v>2.2728295940571717E-2</v>
      </c>
      <c r="AA5139" s="67">
        <f t="shared" si="2467"/>
        <v>13.327</v>
      </c>
      <c r="AB5139" s="68">
        <f t="shared" si="2468"/>
        <v>-7.5405214940098678E-2</v>
      </c>
      <c r="AC5139" s="69">
        <f t="shared" si="2469"/>
        <v>-6.0817477096546835E-2</v>
      </c>
      <c r="AD5139" s="70">
        <f>_xlfn.PERCENTILE.EXC(AC5139:$AC$5675,0.5)</f>
        <v>7.3742275310024558E-2</v>
      </c>
      <c r="AE5139" s="70">
        <f>_xlfn.PERCENTILE.EXC($AC5139:AC$5675,0.35)</f>
        <v>4.8722981826845424E-2</v>
      </c>
      <c r="AF5139" s="71">
        <f t="shared" si="2481"/>
        <v>3.6845938864628808E-2</v>
      </c>
      <c r="AG5139" s="70">
        <f t="shared" si="2482"/>
        <v>-6.5958029497653198E-2</v>
      </c>
      <c r="AH5139" s="70">
        <f t="shared" si="2483"/>
        <v>-7.9186465721040225E-2</v>
      </c>
      <c r="AI5139" s="61" t="str">
        <f t="shared" si="2478"/>
        <v>Safety</v>
      </c>
      <c r="AJ5139" s="68" t="str">
        <f t="shared" si="2479"/>
        <v>Safety</v>
      </c>
      <c r="AK5139" s="72"/>
      <c r="AL5139" s="73"/>
      <c r="AM5139" s="72"/>
      <c r="AN5139" s="73"/>
      <c r="AO5139" s="74"/>
      <c r="AP5139" s="20"/>
      <c r="AQ5139" s="74"/>
      <c r="AR5139" s="20"/>
      <c r="AS5139" s="74"/>
      <c r="AT5139" s="20"/>
      <c r="AU5139" s="74" t="str">
        <f t="shared" si="2470"/>
        <v>00635U</v>
      </c>
      <c r="AV5139" s="20">
        <f t="shared" si="2476"/>
        <v>0</v>
      </c>
      <c r="AW5139" s="74" t="str">
        <f t="shared" si="2471"/>
        <v>00635U</v>
      </c>
      <c r="AX5139" s="20">
        <f t="shared" si="2472"/>
        <v>0</v>
      </c>
      <c r="AY5139" s="20">
        <f t="shared" si="2477"/>
        <v>1</v>
      </c>
      <c r="AZ5139" s="116">
        <v>38852</v>
      </c>
      <c r="BA5139" s="116"/>
      <c r="BB5139" s="20"/>
      <c r="BC5139" s="20"/>
      <c r="BD5139" s="76"/>
      <c r="BE5139" s="77"/>
      <c r="BF5139" s="77"/>
    </row>
    <row r="5140" spans="1:58" s="23" customFormat="1" ht="15.75" customHeight="1" x14ac:dyDescent="0.4">
      <c r="A5140" s="116">
        <v>38848</v>
      </c>
      <c r="B5140" s="112">
        <v>12.36</v>
      </c>
      <c r="C5140" s="112">
        <v>12.78</v>
      </c>
      <c r="D5140" s="112">
        <v>13.206</v>
      </c>
      <c r="E5140" s="112">
        <v>13.64</v>
      </c>
      <c r="F5140" s="112">
        <v>14.004</v>
      </c>
      <c r="G5140" s="112">
        <v>14.3</v>
      </c>
      <c r="H5140" s="113">
        <v>14.59</v>
      </c>
      <c r="I5140" s="90">
        <f t="shared" si="2473"/>
        <v>12.716999999999999</v>
      </c>
      <c r="J5140" s="90">
        <f t="shared" si="2474"/>
        <v>13.142099999999999</v>
      </c>
      <c r="K5140" s="114">
        <v>3</v>
      </c>
      <c r="L5140" s="115">
        <v>0.05</v>
      </c>
      <c r="M5140" s="11"/>
      <c r="N5140" s="90">
        <v>12.49</v>
      </c>
      <c r="O5140" s="90">
        <v>12.55</v>
      </c>
      <c r="P5140" s="90">
        <v>13.23143097435138</v>
      </c>
      <c r="Q5140" s="90"/>
      <c r="R5140" s="63">
        <f t="shared" si="2464"/>
        <v>13.29143097435138</v>
      </c>
      <c r="S5140" s="64">
        <f t="shared" si="2484"/>
        <v>6.0271646859083268E-2</v>
      </c>
      <c r="T5140" s="65"/>
      <c r="U5140" s="65">
        <f t="shared" si="2480"/>
        <v>0.99521912350597608</v>
      </c>
      <c r="V5140" s="65">
        <f t="shared" si="2480"/>
        <v>0.94849907196944105</v>
      </c>
      <c r="W5140" s="65"/>
      <c r="X5140" s="61">
        <f t="shared" si="2475"/>
        <v>3.3980582524271843E-2</v>
      </c>
      <c r="Y5140" s="66">
        <f t="shared" si="2465"/>
        <v>6.9648093841642167E-2</v>
      </c>
      <c r="Z5140" s="61">
        <f t="shared" si="2466"/>
        <v>3.3427695211134742E-2</v>
      </c>
      <c r="AA5140" s="67">
        <f t="shared" si="2467"/>
        <v>12.716999999999999</v>
      </c>
      <c r="AB5140" s="68">
        <f t="shared" si="2468"/>
        <v>-1.0408326661329126E-2</v>
      </c>
      <c r="AC5140" s="69">
        <f t="shared" si="2469"/>
        <v>1.8174539631705247E-2</v>
      </c>
      <c r="AD5140" s="70">
        <f>_xlfn.PERCENTILE.EXC(AC5140:$AC$5675,0.5)</f>
        <v>7.3869532518575629E-2</v>
      </c>
      <c r="AE5140" s="70">
        <f>_xlfn.PERCENTILE.EXC($AC5140:AC$5675,0.35)</f>
        <v>4.9195311776151114E-2</v>
      </c>
      <c r="AF5140" s="71">
        <f t="shared" si="2481"/>
        <v>3.7046093366093311E-2</v>
      </c>
      <c r="AG5140" s="70">
        <f t="shared" si="2482"/>
        <v>-6.5985712603388785E-2</v>
      </c>
      <c r="AH5140" s="70">
        <f t="shared" si="2483"/>
        <v>-7.9253989361702165E-2</v>
      </c>
      <c r="AI5140" s="61" t="str">
        <f t="shared" si="2478"/>
        <v>Safety</v>
      </c>
      <c r="AJ5140" s="68" t="str">
        <f t="shared" si="2479"/>
        <v>Safety</v>
      </c>
      <c r="AK5140" s="72"/>
      <c r="AL5140" s="73"/>
      <c r="AM5140" s="72"/>
      <c r="AN5140" s="73"/>
      <c r="AO5140" s="74"/>
      <c r="AP5140" s="20"/>
      <c r="AQ5140" s="74"/>
      <c r="AR5140" s="20"/>
      <c r="AS5140" s="74"/>
      <c r="AT5140" s="20"/>
      <c r="AU5140" s="74" t="str">
        <f t="shared" si="2470"/>
        <v>00635U</v>
      </c>
      <c r="AV5140" s="20">
        <f t="shared" si="2476"/>
        <v>0</v>
      </c>
      <c r="AW5140" s="74" t="str">
        <f t="shared" si="2471"/>
        <v>00635U</v>
      </c>
      <c r="AX5140" s="20">
        <f t="shared" si="2472"/>
        <v>0</v>
      </c>
      <c r="AY5140" s="20">
        <f t="shared" si="2477"/>
        <v>1</v>
      </c>
      <c r="AZ5140" s="116">
        <v>38849</v>
      </c>
      <c r="BA5140" s="116"/>
      <c r="BB5140" s="20"/>
      <c r="BC5140" s="20"/>
      <c r="BD5140" s="76"/>
      <c r="BE5140" s="77"/>
      <c r="BF5140" s="77"/>
    </row>
    <row r="5141" spans="1:58" s="23" customFormat="1" ht="15.75" customHeight="1" x14ac:dyDescent="0.4">
      <c r="A5141" s="116">
        <v>38847</v>
      </c>
      <c r="B5141" s="112">
        <v>11.98</v>
      </c>
      <c r="C5141" s="112">
        <v>12.46</v>
      </c>
      <c r="D5141" s="112">
        <v>12.861000000000001</v>
      </c>
      <c r="E5141" s="112">
        <v>13.27</v>
      </c>
      <c r="F5141" s="112">
        <v>13.724</v>
      </c>
      <c r="G5141" s="112">
        <v>14.092000000000001</v>
      </c>
      <c r="H5141" s="113">
        <v>14.45</v>
      </c>
      <c r="I5141" s="90">
        <f t="shared" si="2473"/>
        <v>12.364000000000001</v>
      </c>
      <c r="J5141" s="90">
        <f t="shared" si="2474"/>
        <v>12.780800000000001</v>
      </c>
      <c r="K5141" s="114">
        <v>4</v>
      </c>
      <c r="L5141" s="115">
        <v>0.05</v>
      </c>
      <c r="M5141" s="11"/>
      <c r="N5141" s="90">
        <v>11.78</v>
      </c>
      <c r="O5141" s="90">
        <v>12.11</v>
      </c>
      <c r="P5141" s="90">
        <v>12.874736217491249</v>
      </c>
      <c r="Q5141" s="90"/>
      <c r="R5141" s="63">
        <f t="shared" si="2464"/>
        <v>13.204736217491247</v>
      </c>
      <c r="S5141" s="64">
        <f t="shared" si="2484"/>
        <v>-1.7514595496246944E-2</v>
      </c>
      <c r="T5141" s="65"/>
      <c r="U5141" s="65">
        <f t="shared" si="2480"/>
        <v>0.97274979355904212</v>
      </c>
      <c r="V5141" s="65">
        <f t="shared" si="2480"/>
        <v>0.94060179528553756</v>
      </c>
      <c r="W5141" s="65"/>
      <c r="X5141" s="61">
        <f t="shared" si="2475"/>
        <v>4.0066777963272154E-2</v>
      </c>
      <c r="Y5141" s="66">
        <f t="shared" si="2465"/>
        <v>8.8922381311228316E-2</v>
      </c>
      <c r="Z5141" s="61">
        <f t="shared" si="2466"/>
        <v>3.3710773212552593E-2</v>
      </c>
      <c r="AA5141" s="67">
        <f t="shared" si="2467"/>
        <v>12.364000000000003</v>
      </c>
      <c r="AB5141" s="68">
        <f t="shared" si="2468"/>
        <v>1.6977928692699581E-2</v>
      </c>
      <c r="AC5141" s="69">
        <f t="shared" si="2469"/>
        <v>4.9575551782682789E-2</v>
      </c>
      <c r="AD5141" s="70">
        <f>_xlfn.PERCENTILE.EXC(AC5141:$AC$5675,0.5)</f>
        <v>7.3996789727126699E-2</v>
      </c>
      <c r="AE5141" s="70">
        <f>_xlfn.PERCENTILE.EXC($AC5141:AC$5675,0.35)</f>
        <v>4.9261914696426656E-2</v>
      </c>
      <c r="AF5141" s="71">
        <f t="shared" si="2481"/>
        <v>3.7184611605290116E-2</v>
      </c>
      <c r="AG5141" s="70">
        <f t="shared" si="2482"/>
        <v>-6.6013395709124373E-2</v>
      </c>
      <c r="AH5141" s="70">
        <f t="shared" si="2483"/>
        <v>-7.9321513002364105E-2</v>
      </c>
      <c r="AI5141" s="61" t="str">
        <f t="shared" si="2478"/>
        <v>Safety</v>
      </c>
      <c r="AJ5141" s="68" t="str">
        <f t="shared" si="2479"/>
        <v>Short VOL</v>
      </c>
      <c r="AK5141" s="72"/>
      <c r="AL5141" s="73"/>
      <c r="AM5141" s="72"/>
      <c r="AN5141" s="73"/>
      <c r="AO5141" s="74"/>
      <c r="AP5141" s="20"/>
      <c r="AQ5141" s="74"/>
      <c r="AR5141" s="20"/>
      <c r="AS5141" s="74"/>
      <c r="AT5141" s="20"/>
      <c r="AU5141" s="74" t="str">
        <f t="shared" si="2470"/>
        <v>00631L</v>
      </c>
      <c r="AV5141" s="20">
        <f t="shared" si="2476"/>
        <v>1</v>
      </c>
      <c r="AW5141" s="74" t="str">
        <f t="shared" si="2471"/>
        <v>00631L</v>
      </c>
      <c r="AX5141" s="20">
        <f t="shared" si="2472"/>
        <v>1</v>
      </c>
      <c r="AY5141" s="20">
        <f t="shared" si="2477"/>
        <v>1</v>
      </c>
      <c r="AZ5141" s="116">
        <v>38848</v>
      </c>
      <c r="BA5141" s="116"/>
      <c r="BB5141" s="20"/>
      <c r="BC5141" s="20"/>
      <c r="BD5141" s="76"/>
      <c r="BE5141" s="77"/>
      <c r="BF5141" s="77"/>
    </row>
    <row r="5142" spans="1:58" s="23" customFormat="1" ht="15.75" customHeight="1" x14ac:dyDescent="0.4">
      <c r="A5142" s="116">
        <v>38846</v>
      </c>
      <c r="B5142" s="112">
        <v>11.96</v>
      </c>
      <c r="C5142" s="112">
        <v>12.53</v>
      </c>
      <c r="D5142" s="112">
        <v>12.976000000000001</v>
      </c>
      <c r="E5142" s="112">
        <v>13.43</v>
      </c>
      <c r="F5142" s="112">
        <v>13.813000000000001</v>
      </c>
      <c r="G5142" s="112">
        <v>14.125</v>
      </c>
      <c r="H5142" s="113">
        <v>14.43</v>
      </c>
      <c r="I5142" s="90">
        <f t="shared" si="2473"/>
        <v>12.387499999999999</v>
      </c>
      <c r="J5142" s="90">
        <f t="shared" si="2474"/>
        <v>12.8645</v>
      </c>
      <c r="K5142" s="114">
        <v>5</v>
      </c>
      <c r="L5142" s="115">
        <v>0.05</v>
      </c>
      <c r="M5142" s="11"/>
      <c r="N5142" s="90">
        <v>11.99</v>
      </c>
      <c r="O5142" s="90">
        <v>12.1</v>
      </c>
      <c r="P5142" s="90">
        <v>12.957018256579611</v>
      </c>
      <c r="Q5142" s="90"/>
      <c r="R5142" s="63">
        <f t="shared" si="2464"/>
        <v>13.06701825657961</v>
      </c>
      <c r="S5142" s="64">
        <f t="shared" si="2484"/>
        <v>-8.3333333333331561E-4</v>
      </c>
      <c r="T5142" s="65"/>
      <c r="U5142" s="65">
        <f t="shared" si="2480"/>
        <v>0.99090909090909096</v>
      </c>
      <c r="V5142" s="65">
        <f t="shared" si="2480"/>
        <v>0.93385683035953004</v>
      </c>
      <c r="W5142" s="65"/>
      <c r="X5142" s="61">
        <f t="shared" si="2475"/>
        <v>4.7658862876254052E-2</v>
      </c>
      <c r="Y5142" s="66">
        <f t="shared" si="2465"/>
        <v>7.4460163812360383E-2</v>
      </c>
      <c r="Z5142" s="61">
        <f t="shared" si="2466"/>
        <v>3.8506559031281563E-2</v>
      </c>
      <c r="AA5142" s="67">
        <f t="shared" si="2467"/>
        <v>12.387499999999999</v>
      </c>
      <c r="AB5142" s="68">
        <f t="shared" si="2468"/>
        <v>-2.5020850708923569E-3</v>
      </c>
      <c r="AC5142" s="69">
        <f t="shared" si="2469"/>
        <v>3.3152627189324359E-2</v>
      </c>
      <c r="AD5142" s="70">
        <f>_xlfn.PERCENTILE.EXC(AC5142:$AC$5675,0.5)</f>
        <v>7.4382673965226367E-2</v>
      </c>
      <c r="AE5142" s="70">
        <f>_xlfn.PERCENTILE.EXC($AC5142:AC$5675,0.35)</f>
        <v>4.9244257285529641E-2</v>
      </c>
      <c r="AF5142" s="71">
        <f t="shared" si="2481"/>
        <v>3.7102429702429676E-2</v>
      </c>
      <c r="AG5142" s="70">
        <f t="shared" si="2482"/>
        <v>-6.604107881485996E-2</v>
      </c>
      <c r="AH5142" s="70">
        <f t="shared" si="2483"/>
        <v>-7.9389036643026045E-2</v>
      </c>
      <c r="AI5142" s="61" t="str">
        <f t="shared" si="2478"/>
        <v>Safety</v>
      </c>
      <c r="AJ5142" s="68" t="str">
        <f t="shared" si="2479"/>
        <v>Safety</v>
      </c>
      <c r="AK5142" s="72"/>
      <c r="AL5142" s="73"/>
      <c r="AM5142" s="72"/>
      <c r="AN5142" s="73"/>
      <c r="AO5142" s="74"/>
      <c r="AP5142" s="20"/>
      <c r="AQ5142" s="74"/>
      <c r="AR5142" s="20"/>
      <c r="AS5142" s="74"/>
      <c r="AT5142" s="20"/>
      <c r="AU5142" s="74" t="str">
        <f t="shared" si="2470"/>
        <v>00635U</v>
      </c>
      <c r="AV5142" s="20">
        <f t="shared" si="2476"/>
        <v>0</v>
      </c>
      <c r="AW5142" s="74" t="str">
        <f t="shared" si="2471"/>
        <v>00635U</v>
      </c>
      <c r="AX5142" s="20">
        <f t="shared" si="2472"/>
        <v>0</v>
      </c>
      <c r="AY5142" s="20">
        <f t="shared" si="2477"/>
        <v>1</v>
      </c>
      <c r="AZ5142" s="116">
        <v>38847</v>
      </c>
      <c r="BA5142" s="116"/>
      <c r="BB5142" s="20"/>
      <c r="BC5142" s="20"/>
      <c r="BD5142" s="76"/>
      <c r="BE5142" s="77"/>
      <c r="BF5142" s="77"/>
    </row>
    <row r="5143" spans="1:58" s="23" customFormat="1" ht="15.75" customHeight="1" x14ac:dyDescent="0.4">
      <c r="A5143" s="116">
        <v>38845</v>
      </c>
      <c r="B5143" s="112">
        <v>12.08</v>
      </c>
      <c r="C5143" s="112">
        <v>12.6</v>
      </c>
      <c r="D5143" s="112">
        <v>13.117000000000001</v>
      </c>
      <c r="E5143" s="112">
        <v>13.64</v>
      </c>
      <c r="F5143" s="112">
        <v>13.968999999999999</v>
      </c>
      <c r="G5143" s="112">
        <v>14.237</v>
      </c>
      <c r="H5143" s="113">
        <v>14.5</v>
      </c>
      <c r="I5143" s="90">
        <f t="shared" si="2473"/>
        <v>12.443999999999999</v>
      </c>
      <c r="J5143" s="90">
        <f t="shared" si="2474"/>
        <v>12.9619</v>
      </c>
      <c r="K5143" s="114">
        <v>6</v>
      </c>
      <c r="L5143" s="115">
        <v>0.05</v>
      </c>
      <c r="M5143" s="11"/>
      <c r="N5143" s="90">
        <v>12</v>
      </c>
      <c r="O5143" s="90">
        <v>12.33</v>
      </c>
      <c r="P5143" s="90">
        <v>13.07085548480006</v>
      </c>
      <c r="Q5143" s="90"/>
      <c r="R5143" s="63">
        <f t="shared" si="2464"/>
        <v>13.400855484800061</v>
      </c>
      <c r="S5143" s="64">
        <f t="shared" si="2484"/>
        <v>3.2702237521514702E-2</v>
      </c>
      <c r="T5143" s="65"/>
      <c r="U5143" s="65">
        <f t="shared" si="2480"/>
        <v>0.97323600973236013</v>
      </c>
      <c r="V5143" s="65">
        <f t="shared" si="2480"/>
        <v>0.94332004621567489</v>
      </c>
      <c r="W5143" s="65"/>
      <c r="X5143" s="61">
        <f t="shared" si="2475"/>
        <v>4.3046357615894003E-2</v>
      </c>
      <c r="Y5143" s="66">
        <f t="shared" si="2465"/>
        <v>6.3049853372433975E-2</v>
      </c>
      <c r="Z5143" s="61">
        <f t="shared" si="2466"/>
        <v>4.1618450658952179E-2</v>
      </c>
      <c r="AA5143" s="67">
        <f t="shared" si="2467"/>
        <v>12.443999999999999</v>
      </c>
      <c r="AB5143" s="68">
        <f t="shared" si="2468"/>
        <v>6.6666666666666723E-3</v>
      </c>
      <c r="AC5143" s="69">
        <f t="shared" si="2469"/>
        <v>3.6999999999999922E-2</v>
      </c>
      <c r="AD5143" s="70">
        <f>_xlfn.PERCENTILE.EXC(AC5143:$AC$5675,0.5)</f>
        <v>7.4768558203326035E-2</v>
      </c>
      <c r="AE5143" s="70">
        <f>_xlfn.PERCENTILE.EXC($AC5143:AC$5675,0.35)</f>
        <v>4.9277049620052658E-2</v>
      </c>
      <c r="AF5143" s="71">
        <f t="shared" si="2481"/>
        <v>3.74957712301816E-2</v>
      </c>
      <c r="AG5143" s="70">
        <f t="shared" si="2482"/>
        <v>-6.6068761920595562E-2</v>
      </c>
      <c r="AH5143" s="70">
        <f t="shared" si="2483"/>
        <v>-7.9456560283687985E-2</v>
      </c>
      <c r="AI5143" s="61" t="str">
        <f t="shared" si="2478"/>
        <v>Safety</v>
      </c>
      <c r="AJ5143" s="68" t="str">
        <f t="shared" si="2479"/>
        <v>Safety</v>
      </c>
      <c r="AK5143" s="72"/>
      <c r="AL5143" s="73"/>
      <c r="AM5143" s="72"/>
      <c r="AN5143" s="73"/>
      <c r="AO5143" s="74"/>
      <c r="AP5143" s="20"/>
      <c r="AQ5143" s="74"/>
      <c r="AR5143" s="20"/>
      <c r="AS5143" s="74"/>
      <c r="AT5143" s="20"/>
      <c r="AU5143" s="74" t="str">
        <f t="shared" si="2470"/>
        <v>00635U</v>
      </c>
      <c r="AV5143" s="20">
        <f t="shared" si="2476"/>
        <v>0</v>
      </c>
      <c r="AW5143" s="74" t="str">
        <f t="shared" si="2471"/>
        <v>00635U</v>
      </c>
      <c r="AX5143" s="20">
        <f t="shared" si="2472"/>
        <v>0</v>
      </c>
      <c r="AY5143" s="20">
        <f t="shared" si="2477"/>
        <v>1</v>
      </c>
      <c r="AZ5143" s="116">
        <v>38846</v>
      </c>
      <c r="BA5143" s="116"/>
      <c r="BB5143" s="20"/>
      <c r="BC5143" s="20"/>
      <c r="BD5143" s="76"/>
      <c r="BE5143" s="77"/>
      <c r="BF5143" s="77"/>
    </row>
    <row r="5144" spans="1:58" s="23" customFormat="1" ht="15.75" customHeight="1" x14ac:dyDescent="0.4">
      <c r="A5144" s="116">
        <v>38842</v>
      </c>
      <c r="B5144" s="112">
        <v>12.1</v>
      </c>
      <c r="C5144" s="112">
        <v>12.55</v>
      </c>
      <c r="D5144" s="112">
        <v>13.103</v>
      </c>
      <c r="E5144" s="112">
        <v>13.66</v>
      </c>
      <c r="F5144" s="112">
        <v>14.016</v>
      </c>
      <c r="G5144" s="112">
        <v>14.305999999999999</v>
      </c>
      <c r="H5144" s="113">
        <v>14.59</v>
      </c>
      <c r="I5144" s="90">
        <f t="shared" si="2473"/>
        <v>12.3925</v>
      </c>
      <c r="J5144" s="90">
        <f t="shared" si="2474"/>
        <v>12.90945</v>
      </c>
      <c r="K5144" s="114">
        <v>7</v>
      </c>
      <c r="L5144" s="115">
        <v>0.05</v>
      </c>
      <c r="M5144" s="11"/>
      <c r="N5144" s="90">
        <v>11.62</v>
      </c>
      <c r="O5144" s="90">
        <v>12.02</v>
      </c>
      <c r="P5144" s="90">
        <v>12.886008022202441</v>
      </c>
      <c r="Q5144" s="90"/>
      <c r="R5144" s="63">
        <f t="shared" si="2464"/>
        <v>13.286008022202443</v>
      </c>
      <c r="S5144" s="64">
        <f t="shared" si="2484"/>
        <v>-2.0236087689713342E-2</v>
      </c>
      <c r="T5144" s="65"/>
      <c r="U5144" s="65">
        <f t="shared" si="2480"/>
        <v>0.96672212978369376</v>
      </c>
      <c r="V5144" s="65">
        <f t="shared" si="2480"/>
        <v>0.93279470098805461</v>
      </c>
      <c r="W5144" s="65"/>
      <c r="X5144" s="61">
        <f t="shared" si="2475"/>
        <v>3.719008264462819E-2</v>
      </c>
      <c r="Y5144" s="66">
        <f t="shared" si="2465"/>
        <v>6.8081991215226914E-2</v>
      </c>
      <c r="Z5144" s="61">
        <f t="shared" si="2466"/>
        <v>4.1714746822674974E-2</v>
      </c>
      <c r="AA5144" s="67">
        <f t="shared" si="2467"/>
        <v>12.392499999999998</v>
      </c>
      <c r="AB5144" s="68">
        <f t="shared" si="2468"/>
        <v>4.1308089500860623E-2</v>
      </c>
      <c r="AC5144" s="69">
        <f t="shared" si="2469"/>
        <v>6.6480206540447423E-2</v>
      </c>
      <c r="AD5144" s="70">
        <f>_xlfn.PERCENTILE.EXC(AC5144:$AC$5675,0.5)</f>
        <v>7.4939103663066525E-2</v>
      </c>
      <c r="AE5144" s="70">
        <f>_xlfn.PERCENTILE.EXC($AC5144:AC$5675,0.35)</f>
        <v>4.9501211772190246E-2</v>
      </c>
      <c r="AF5144" s="71">
        <f t="shared" si="2481"/>
        <v>3.7892696785694464E-2</v>
      </c>
      <c r="AG5144" s="70">
        <f t="shared" si="2482"/>
        <v>-6.6096445026331149E-2</v>
      </c>
      <c r="AH5144" s="70">
        <f t="shared" si="2483"/>
        <v>-7.9524083924349925E-2</v>
      </c>
      <c r="AI5144" s="61" t="str">
        <f t="shared" si="2478"/>
        <v>Safety</v>
      </c>
      <c r="AJ5144" s="68" t="str">
        <f t="shared" si="2479"/>
        <v>Short VOL</v>
      </c>
      <c r="AK5144" s="72"/>
      <c r="AL5144" s="73"/>
      <c r="AM5144" s="72"/>
      <c r="AN5144" s="73"/>
      <c r="AO5144" s="74"/>
      <c r="AP5144" s="20"/>
      <c r="AQ5144" s="74"/>
      <c r="AR5144" s="20"/>
      <c r="AS5144" s="74"/>
      <c r="AT5144" s="20"/>
      <c r="AU5144" s="74" t="str">
        <f t="shared" si="2470"/>
        <v>00631L</v>
      </c>
      <c r="AV5144" s="20">
        <f t="shared" si="2476"/>
        <v>1</v>
      </c>
      <c r="AW5144" s="74" t="str">
        <f t="shared" si="2471"/>
        <v>00631L</v>
      </c>
      <c r="AX5144" s="20">
        <f t="shared" si="2472"/>
        <v>1</v>
      </c>
      <c r="AY5144" s="20">
        <f t="shared" si="2477"/>
        <v>1</v>
      </c>
      <c r="AZ5144" s="116">
        <v>38845</v>
      </c>
      <c r="BA5144" s="116"/>
      <c r="BB5144" s="20"/>
      <c r="BC5144" s="20"/>
      <c r="BD5144" s="76"/>
      <c r="BE5144" s="77"/>
      <c r="BF5144" s="77"/>
    </row>
    <row r="5145" spans="1:58" s="23" customFormat="1" ht="15.75" customHeight="1" x14ac:dyDescent="0.4">
      <c r="A5145" s="116">
        <v>38841</v>
      </c>
      <c r="B5145" s="112">
        <v>12.26</v>
      </c>
      <c r="C5145" s="112">
        <v>12.7</v>
      </c>
      <c r="D5145" s="112">
        <v>13.252000000000001</v>
      </c>
      <c r="E5145" s="112">
        <v>13.81</v>
      </c>
      <c r="F5145" s="112">
        <v>14.103999999999999</v>
      </c>
      <c r="G5145" s="112">
        <v>14.343999999999999</v>
      </c>
      <c r="H5145" s="113">
        <v>14.58</v>
      </c>
      <c r="I5145" s="90">
        <f t="shared" si="2473"/>
        <v>12.523999999999999</v>
      </c>
      <c r="J5145" s="90">
        <f t="shared" si="2474"/>
        <v>13.0312</v>
      </c>
      <c r="K5145" s="114">
        <v>8</v>
      </c>
      <c r="L5145" s="115">
        <v>0.05</v>
      </c>
      <c r="M5145" s="11"/>
      <c r="N5145" s="90">
        <v>11.86</v>
      </c>
      <c r="O5145" s="90">
        <v>12.18</v>
      </c>
      <c r="P5145" s="90">
        <v>13.120099254598877</v>
      </c>
      <c r="Q5145" s="90"/>
      <c r="R5145" s="63">
        <f t="shared" si="2464"/>
        <v>13.440099254598877</v>
      </c>
      <c r="S5145" s="64">
        <f t="shared" si="2484"/>
        <v>-1.0842368640533843E-2</v>
      </c>
      <c r="T5145" s="65"/>
      <c r="U5145" s="65">
        <f t="shared" si="2480"/>
        <v>0.97372742200328399</v>
      </c>
      <c r="V5145" s="65">
        <f t="shared" si="2480"/>
        <v>0.92834663546700291</v>
      </c>
      <c r="W5145" s="65"/>
      <c r="X5145" s="61">
        <f t="shared" si="2475"/>
        <v>3.5889070146818886E-2</v>
      </c>
      <c r="Y5145" s="66">
        <f t="shared" si="2465"/>
        <v>5.575669804489497E-2</v>
      </c>
      <c r="Z5145" s="61">
        <f t="shared" si="2466"/>
        <v>4.0498243372724452E-2</v>
      </c>
      <c r="AA5145" s="67">
        <f t="shared" si="2467"/>
        <v>12.523999999999999</v>
      </c>
      <c r="AB5145" s="68">
        <f t="shared" si="2468"/>
        <v>3.3726812816188903E-2</v>
      </c>
      <c r="AC5145" s="69">
        <f t="shared" si="2469"/>
        <v>5.5986509274873503E-2</v>
      </c>
      <c r="AD5145" s="70">
        <f>_xlfn.PERCENTILE.EXC(AC5145:$AC$5675,0.5)</f>
        <v>7.5109649122807015E-2</v>
      </c>
      <c r="AE5145" s="70">
        <f>_xlfn.PERCENTILE.EXC($AC5145:AC$5675,0.35)</f>
        <v>4.9361773568265779E-2</v>
      </c>
      <c r="AF5145" s="71">
        <f t="shared" si="2481"/>
        <v>3.7806930855073084E-2</v>
      </c>
      <c r="AG5145" s="70">
        <f t="shared" si="2482"/>
        <v>-6.6124128132066737E-2</v>
      </c>
      <c r="AH5145" s="70">
        <f t="shared" si="2483"/>
        <v>-7.9591607565011852E-2</v>
      </c>
      <c r="AI5145" s="61" t="str">
        <f t="shared" si="2478"/>
        <v>Safety</v>
      </c>
      <c r="AJ5145" s="68" t="str">
        <f t="shared" si="2479"/>
        <v>Short VOL</v>
      </c>
      <c r="AK5145" s="72"/>
      <c r="AL5145" s="73"/>
      <c r="AM5145" s="72"/>
      <c r="AN5145" s="73"/>
      <c r="AO5145" s="74"/>
      <c r="AP5145" s="20"/>
      <c r="AQ5145" s="74"/>
      <c r="AR5145" s="20"/>
      <c r="AS5145" s="74"/>
      <c r="AT5145" s="20"/>
      <c r="AU5145" s="74" t="str">
        <f t="shared" si="2470"/>
        <v>00631L</v>
      </c>
      <c r="AV5145" s="20">
        <f t="shared" si="2476"/>
        <v>1</v>
      </c>
      <c r="AW5145" s="74" t="str">
        <f t="shared" si="2471"/>
        <v>00631L</v>
      </c>
      <c r="AX5145" s="20">
        <f t="shared" si="2472"/>
        <v>1</v>
      </c>
      <c r="AY5145" s="20">
        <f t="shared" si="2477"/>
        <v>1</v>
      </c>
      <c r="AZ5145" s="116">
        <v>38842</v>
      </c>
      <c r="BA5145" s="116"/>
      <c r="BB5145" s="20"/>
      <c r="BC5145" s="20"/>
      <c r="BD5145" s="76"/>
      <c r="BE5145" s="77"/>
      <c r="BF5145" s="77"/>
    </row>
    <row r="5146" spans="1:58" s="23" customFormat="1" ht="15.75" customHeight="1" x14ac:dyDescent="0.4">
      <c r="A5146" s="116">
        <v>38840</v>
      </c>
      <c r="B5146" s="112">
        <v>12.41</v>
      </c>
      <c r="C5146" s="112">
        <v>12.67</v>
      </c>
      <c r="D5146" s="112">
        <v>13.207000000000001</v>
      </c>
      <c r="E5146" s="112">
        <v>13.75</v>
      </c>
      <c r="F5146" s="112">
        <v>14.093999999999999</v>
      </c>
      <c r="G5146" s="112">
        <v>14.375</v>
      </c>
      <c r="H5146" s="113">
        <v>14.65</v>
      </c>
      <c r="I5146" s="90">
        <f t="shared" si="2473"/>
        <v>12.553000000000001</v>
      </c>
      <c r="J5146" s="90">
        <f t="shared" si="2474"/>
        <v>12.965350000000001</v>
      </c>
      <c r="K5146" s="114">
        <v>9</v>
      </c>
      <c r="L5146" s="115">
        <v>0.05</v>
      </c>
      <c r="M5146" s="11"/>
      <c r="N5146" s="90">
        <v>11.99</v>
      </c>
      <c r="O5146" s="90">
        <v>12.38</v>
      </c>
      <c r="P5146" s="90">
        <v>13.308895581054653</v>
      </c>
      <c r="Q5146" s="90"/>
      <c r="R5146" s="63">
        <f t="shared" si="2464"/>
        <v>13.698895581054652</v>
      </c>
      <c r="S5146" s="64">
        <f t="shared" si="2484"/>
        <v>0</v>
      </c>
      <c r="T5146" s="65"/>
      <c r="U5146" s="65">
        <f t="shared" si="2480"/>
        <v>0.96849757673667203</v>
      </c>
      <c r="V5146" s="65">
        <f t="shared" si="2480"/>
        <v>0.93020490878469697</v>
      </c>
      <c r="W5146" s="65"/>
      <c r="X5146" s="61">
        <f t="shared" si="2475"/>
        <v>2.0950846091861385E-2</v>
      </c>
      <c r="Y5146" s="66">
        <f t="shared" si="2465"/>
        <v>6.5454545454545474E-2</v>
      </c>
      <c r="Z5146" s="61">
        <f t="shared" si="2466"/>
        <v>3.2848721421174218E-2</v>
      </c>
      <c r="AA5146" s="67">
        <f t="shared" si="2467"/>
        <v>12.553000000000001</v>
      </c>
      <c r="AB5146" s="68">
        <f t="shared" si="2468"/>
        <v>3.5029190992493742E-2</v>
      </c>
      <c r="AC5146" s="69">
        <f t="shared" si="2469"/>
        <v>4.6955796497080954E-2</v>
      </c>
      <c r="AD5146" s="70">
        <f>_xlfn.PERCENTILE.EXC(AC5146:$AC$5675,0.5)</f>
        <v>7.5179751075218959E-2</v>
      </c>
      <c r="AE5146" s="70">
        <f>_xlfn.PERCENTILE.EXC($AC5146:AC$5675,0.35)</f>
        <v>4.9274527132781659E-2</v>
      </c>
      <c r="AF5146" s="71">
        <f t="shared" si="2481"/>
        <v>3.7608920184687596E-2</v>
      </c>
      <c r="AG5146" s="70">
        <f t="shared" si="2482"/>
        <v>-6.6151811237802324E-2</v>
      </c>
      <c r="AH5146" s="70">
        <f t="shared" si="2483"/>
        <v>-7.9659131205673792E-2</v>
      </c>
      <c r="AI5146" s="61" t="str">
        <f t="shared" si="2478"/>
        <v>Safety</v>
      </c>
      <c r="AJ5146" s="68" t="str">
        <f t="shared" si="2479"/>
        <v>Short VOL</v>
      </c>
      <c r="AK5146" s="72"/>
      <c r="AL5146" s="73"/>
      <c r="AM5146" s="72"/>
      <c r="AN5146" s="73"/>
      <c r="AO5146" s="74"/>
      <c r="AP5146" s="20"/>
      <c r="AQ5146" s="74"/>
      <c r="AR5146" s="20"/>
      <c r="AS5146" s="74"/>
      <c r="AT5146" s="20"/>
      <c r="AU5146" s="74" t="str">
        <f t="shared" si="2470"/>
        <v>00631L</v>
      </c>
      <c r="AV5146" s="20">
        <f t="shared" si="2476"/>
        <v>1</v>
      </c>
      <c r="AW5146" s="74" t="str">
        <f t="shared" si="2471"/>
        <v>00635U</v>
      </c>
      <c r="AX5146" s="20">
        <f t="shared" si="2472"/>
        <v>0</v>
      </c>
      <c r="AY5146" s="20">
        <f t="shared" si="2477"/>
        <v>1</v>
      </c>
      <c r="AZ5146" s="116">
        <v>38841</v>
      </c>
      <c r="BA5146" s="116"/>
      <c r="BB5146" s="20"/>
      <c r="BC5146" s="20"/>
      <c r="BD5146" s="76"/>
      <c r="BE5146" s="77"/>
      <c r="BF5146" s="77"/>
    </row>
    <row r="5147" spans="1:58" s="23" customFormat="1" ht="15.75" customHeight="1" x14ac:dyDescent="0.4">
      <c r="A5147" s="116">
        <v>38839</v>
      </c>
      <c r="B5147" s="112">
        <v>12.31</v>
      </c>
      <c r="C5147" s="112">
        <v>12.52</v>
      </c>
      <c r="D5147" s="112">
        <v>13.098000000000001</v>
      </c>
      <c r="E5147" s="112">
        <v>13.68</v>
      </c>
      <c r="F5147" s="112">
        <v>14.016</v>
      </c>
      <c r="G5147" s="112">
        <v>14.291</v>
      </c>
      <c r="H5147" s="113">
        <v>14.56</v>
      </c>
      <c r="I5147" s="90">
        <f t="shared" si="2473"/>
        <v>12.414999999999999</v>
      </c>
      <c r="J5147" s="90">
        <f t="shared" si="2474"/>
        <v>12.809000000000001</v>
      </c>
      <c r="K5147" s="114">
        <v>10</v>
      </c>
      <c r="L5147" s="115">
        <v>0.05</v>
      </c>
      <c r="M5147" s="11"/>
      <c r="N5147" s="90">
        <v>11.99</v>
      </c>
      <c r="O5147" s="90">
        <v>12.29</v>
      </c>
      <c r="P5147" s="90">
        <v>13.285319748520887</v>
      </c>
      <c r="Q5147" s="90"/>
      <c r="R5147" s="63">
        <f t="shared" si="2464"/>
        <v>13.585319748520886</v>
      </c>
      <c r="S5147" s="64">
        <f t="shared" si="2484"/>
        <v>-4.3859649122806939E-2</v>
      </c>
      <c r="T5147" s="65"/>
      <c r="U5147" s="65">
        <f t="shared" si="2480"/>
        <v>0.97558991049633859</v>
      </c>
      <c r="V5147" s="65">
        <f t="shared" si="2480"/>
        <v>0.92508123497504069</v>
      </c>
      <c r="W5147" s="65"/>
      <c r="X5147" s="61">
        <f t="shared" si="2475"/>
        <v>1.7059301380990988E-2</v>
      </c>
      <c r="Y5147" s="66">
        <f t="shared" si="2465"/>
        <v>6.4327485380117011E-2</v>
      </c>
      <c r="Z5147" s="61">
        <f t="shared" si="2466"/>
        <v>3.1735803463552308E-2</v>
      </c>
      <c r="AA5147" s="67">
        <f t="shared" si="2467"/>
        <v>12.414999999999999</v>
      </c>
      <c r="AB5147" s="68">
        <f t="shared" si="2468"/>
        <v>2.66889074228524E-2</v>
      </c>
      <c r="AC5147" s="69">
        <f t="shared" si="2469"/>
        <v>3.5446205170975721E-2</v>
      </c>
      <c r="AD5147" s="70">
        <f>_xlfn.PERCENTILE.EXC(AC5147:$AC$5675,0.5)</f>
        <v>7.5249853027630889E-2</v>
      </c>
      <c r="AE5147" s="70">
        <f>_xlfn.PERCENTILE.EXC($AC5147:AC$5675,0.35)</f>
        <v>4.9481292028772467E-2</v>
      </c>
      <c r="AF5147" s="71">
        <f t="shared" si="2481"/>
        <v>3.74109095143021E-2</v>
      </c>
      <c r="AG5147" s="70">
        <f t="shared" si="2482"/>
        <v>-6.6179494343537912E-2</v>
      </c>
      <c r="AH5147" s="70">
        <f t="shared" si="2483"/>
        <v>-7.9726654846335732E-2</v>
      </c>
      <c r="AI5147" s="61" t="str">
        <f t="shared" si="2478"/>
        <v>Safety</v>
      </c>
      <c r="AJ5147" s="68" t="str">
        <f t="shared" si="2479"/>
        <v>Safety</v>
      </c>
      <c r="AK5147" s="72"/>
      <c r="AL5147" s="73"/>
      <c r="AM5147" s="72"/>
      <c r="AN5147" s="73"/>
      <c r="AO5147" s="74"/>
      <c r="AP5147" s="20"/>
      <c r="AQ5147" s="74"/>
      <c r="AR5147" s="20"/>
      <c r="AS5147" s="74"/>
      <c r="AT5147" s="20"/>
      <c r="AU5147" s="74" t="str">
        <f t="shared" si="2470"/>
        <v>00635U</v>
      </c>
      <c r="AV5147" s="20">
        <f t="shared" si="2476"/>
        <v>0</v>
      </c>
      <c r="AW5147" s="74" t="str">
        <f t="shared" si="2471"/>
        <v>00635U</v>
      </c>
      <c r="AX5147" s="20">
        <f t="shared" si="2472"/>
        <v>0</v>
      </c>
      <c r="AY5147" s="20">
        <f t="shared" si="2477"/>
        <v>1</v>
      </c>
      <c r="AZ5147" s="116">
        <v>38840</v>
      </c>
      <c r="BA5147" s="116"/>
      <c r="BB5147" s="20"/>
      <c r="BC5147" s="20"/>
      <c r="BD5147" s="76"/>
      <c r="BE5147" s="77"/>
      <c r="BF5147" s="77"/>
    </row>
    <row r="5148" spans="1:58" s="23" customFormat="1" ht="15.75" customHeight="1" x14ac:dyDescent="0.4">
      <c r="A5148" s="116">
        <v>38838</v>
      </c>
      <c r="B5148" s="112">
        <v>12.53</v>
      </c>
      <c r="C5148" s="112">
        <v>12.65</v>
      </c>
      <c r="D5148" s="112">
        <v>13.186999999999999</v>
      </c>
      <c r="E5148" s="112">
        <v>13.73</v>
      </c>
      <c r="F5148" s="112">
        <v>14.055</v>
      </c>
      <c r="G5148" s="112">
        <v>14.32</v>
      </c>
      <c r="H5148" s="113">
        <v>14.58</v>
      </c>
      <c r="I5148" s="90">
        <f t="shared" si="2473"/>
        <v>12.584</v>
      </c>
      <c r="J5148" s="90">
        <f t="shared" si="2474"/>
        <v>12.89165</v>
      </c>
      <c r="K5148" s="114">
        <v>11</v>
      </c>
      <c r="L5148" s="115">
        <v>0.05</v>
      </c>
      <c r="M5148" s="11"/>
      <c r="N5148" s="90">
        <v>12.54</v>
      </c>
      <c r="O5148" s="90">
        <v>12.52</v>
      </c>
      <c r="P5148" s="90">
        <v>13.371802298252941</v>
      </c>
      <c r="Q5148" s="90"/>
      <c r="R5148" s="63">
        <f t="shared" si="2464"/>
        <v>13.351802298252942</v>
      </c>
      <c r="S5148" s="64">
        <f t="shared" si="2484"/>
        <v>8.1967213114754037E-2</v>
      </c>
      <c r="T5148" s="65"/>
      <c r="U5148" s="65">
        <f t="shared" si="2480"/>
        <v>1.0015974440894568</v>
      </c>
      <c r="V5148" s="65">
        <f t="shared" si="2480"/>
        <v>0.93629861710083528</v>
      </c>
      <c r="W5148" s="65"/>
      <c r="X5148" s="61">
        <f t="shared" si="2475"/>
        <v>9.5770151636074222E-3</v>
      </c>
      <c r="Y5148" s="66">
        <f t="shared" si="2465"/>
        <v>6.1908230152949717E-2</v>
      </c>
      <c r="Z5148" s="61">
        <f t="shared" si="2466"/>
        <v>2.4447711379529613E-2</v>
      </c>
      <c r="AA5148" s="67">
        <f t="shared" si="2467"/>
        <v>12.584</v>
      </c>
      <c r="AB5148" s="68">
        <f t="shared" si="2468"/>
        <v>-7.9744816586920159E-4</v>
      </c>
      <c r="AC5148" s="69">
        <f t="shared" si="2469"/>
        <v>3.5087719298246001E-3</v>
      </c>
      <c r="AD5148" s="70">
        <f>_xlfn.PERCENTILE.EXC(AC5148:$AC$5675,0.5)</f>
        <v>7.5322483985079902E-2</v>
      </c>
      <c r="AE5148" s="70">
        <f>_xlfn.PERCENTILE.EXC($AC5148:AC$5675,0.35)</f>
        <v>4.9916372177422827E-2</v>
      </c>
      <c r="AF5148" s="71">
        <f t="shared" si="2481"/>
        <v>3.7863957439697019E-2</v>
      </c>
      <c r="AG5148" s="70">
        <f t="shared" si="2482"/>
        <v>-6.6207177449273499E-2</v>
      </c>
      <c r="AH5148" s="70">
        <f t="shared" si="2483"/>
        <v>-7.9794178486997672E-2</v>
      </c>
      <c r="AI5148" s="61" t="str">
        <f t="shared" si="2478"/>
        <v>Safety</v>
      </c>
      <c r="AJ5148" s="68" t="str">
        <f t="shared" si="2479"/>
        <v>Safety</v>
      </c>
      <c r="AK5148" s="72"/>
      <c r="AL5148" s="73"/>
      <c r="AM5148" s="72"/>
      <c r="AN5148" s="73"/>
      <c r="AO5148" s="74"/>
      <c r="AP5148" s="20"/>
      <c r="AQ5148" s="74"/>
      <c r="AR5148" s="20"/>
      <c r="AS5148" s="74"/>
      <c r="AT5148" s="20"/>
      <c r="AU5148" s="74" t="str">
        <f t="shared" si="2470"/>
        <v>00635U</v>
      </c>
      <c r="AV5148" s="20">
        <f t="shared" si="2476"/>
        <v>0</v>
      </c>
      <c r="AW5148" s="74" t="str">
        <f t="shared" si="2471"/>
        <v>00635U</v>
      </c>
      <c r="AX5148" s="20">
        <f t="shared" si="2472"/>
        <v>0</v>
      </c>
      <c r="AY5148" s="20">
        <f t="shared" si="2477"/>
        <v>1</v>
      </c>
      <c r="AZ5148" s="116">
        <v>38839</v>
      </c>
      <c r="BA5148" s="116"/>
      <c r="BB5148" s="20"/>
      <c r="BC5148" s="20"/>
      <c r="BD5148" s="76"/>
      <c r="BE5148" s="77"/>
      <c r="BF5148" s="77"/>
    </row>
    <row r="5149" spans="1:58" s="23" customFormat="1" ht="15.75" customHeight="1" x14ac:dyDescent="0.4">
      <c r="A5149" s="116">
        <v>38835</v>
      </c>
      <c r="B5149" s="112">
        <v>12.23</v>
      </c>
      <c r="C5149" s="112">
        <v>12.55</v>
      </c>
      <c r="D5149" s="112">
        <v>13.057</v>
      </c>
      <c r="E5149" s="112">
        <v>13.57</v>
      </c>
      <c r="F5149" s="112">
        <v>13.973000000000001</v>
      </c>
      <c r="G5149" s="112">
        <v>14.3</v>
      </c>
      <c r="H5149" s="113">
        <v>14.62</v>
      </c>
      <c r="I5149" s="90">
        <f t="shared" si="2473"/>
        <v>12.358000000000001</v>
      </c>
      <c r="J5149" s="90">
        <f t="shared" si="2474"/>
        <v>12.752800000000001</v>
      </c>
      <c r="K5149" s="114">
        <v>12</v>
      </c>
      <c r="L5149" s="115">
        <v>0.05</v>
      </c>
      <c r="M5149" s="11"/>
      <c r="N5149" s="90">
        <v>11.59</v>
      </c>
      <c r="O5149" s="90">
        <v>11.86</v>
      </c>
      <c r="P5149" s="90">
        <v>12.997617001755671</v>
      </c>
      <c r="Q5149" s="90"/>
      <c r="R5149" s="63">
        <f t="shared" si="2464"/>
        <v>13.267617001755671</v>
      </c>
      <c r="S5149" s="64">
        <f t="shared" si="2484"/>
        <v>-2.1114864864864864E-2</v>
      </c>
      <c r="T5149" s="65"/>
      <c r="U5149" s="65">
        <f t="shared" si="2480"/>
        <v>0.97723440134907258</v>
      </c>
      <c r="V5149" s="65">
        <f t="shared" si="2480"/>
        <v>0.91247495586290883</v>
      </c>
      <c r="W5149" s="65"/>
      <c r="X5149" s="61">
        <f t="shared" si="2475"/>
        <v>2.6165167620605091E-2</v>
      </c>
      <c r="Y5149" s="66">
        <f t="shared" si="2465"/>
        <v>7.7376565954310902E-2</v>
      </c>
      <c r="Z5149" s="61">
        <f t="shared" si="2466"/>
        <v>3.1946916976857101E-2</v>
      </c>
      <c r="AA5149" s="67">
        <f t="shared" si="2467"/>
        <v>12.358000000000001</v>
      </c>
      <c r="AB5149" s="68">
        <f t="shared" si="2468"/>
        <v>5.5220017256255444E-2</v>
      </c>
      <c r="AC5149" s="69">
        <f t="shared" si="2469"/>
        <v>6.6264020707506532E-2</v>
      </c>
      <c r="AD5149" s="70">
        <f>_xlfn.PERCENTILE.EXC(AC5149:$AC$5675,0.5)</f>
        <v>7.5395114942528929E-2</v>
      </c>
      <c r="AE5149" s="70">
        <f>_xlfn.PERCENTILE.EXC($AC5149:AC$5675,0.35)</f>
        <v>5.0938530606804047E-2</v>
      </c>
      <c r="AF5149" s="71">
        <f t="shared" si="2481"/>
        <v>3.8036393515681659E-2</v>
      </c>
      <c r="AG5149" s="70">
        <f t="shared" si="2482"/>
        <v>-6.6234860555009087E-2</v>
      </c>
      <c r="AH5149" s="70">
        <f t="shared" si="2483"/>
        <v>-7.9861702127659612E-2</v>
      </c>
      <c r="AI5149" s="61" t="str">
        <f t="shared" si="2478"/>
        <v>Safety</v>
      </c>
      <c r="AJ5149" s="68" t="str">
        <f t="shared" si="2479"/>
        <v>Short VOL</v>
      </c>
      <c r="AK5149" s="72"/>
      <c r="AL5149" s="73"/>
      <c r="AM5149" s="72"/>
      <c r="AN5149" s="73"/>
      <c r="AO5149" s="74"/>
      <c r="AP5149" s="20"/>
      <c r="AQ5149" s="74"/>
      <c r="AR5149" s="20"/>
      <c r="AS5149" s="74"/>
      <c r="AT5149" s="20"/>
      <c r="AU5149" s="74" t="str">
        <f t="shared" si="2470"/>
        <v>00631L</v>
      </c>
      <c r="AV5149" s="20">
        <f t="shared" si="2476"/>
        <v>1</v>
      </c>
      <c r="AW5149" s="74" t="str">
        <f t="shared" si="2471"/>
        <v>00631L</v>
      </c>
      <c r="AX5149" s="20">
        <f t="shared" si="2472"/>
        <v>1</v>
      </c>
      <c r="AY5149" s="20">
        <f t="shared" si="2477"/>
        <v>1</v>
      </c>
      <c r="AZ5149" s="116">
        <v>38838</v>
      </c>
      <c r="BA5149" s="116"/>
      <c r="BB5149" s="20"/>
      <c r="BC5149" s="20"/>
      <c r="BD5149" s="76"/>
      <c r="BE5149" s="77"/>
      <c r="BF5149" s="77"/>
    </row>
    <row r="5150" spans="1:58" s="23" customFormat="1" ht="15.75" customHeight="1" x14ac:dyDescent="0.4">
      <c r="A5150" s="116">
        <v>38834</v>
      </c>
      <c r="B5150" s="112">
        <v>12.35</v>
      </c>
      <c r="C5150" s="112">
        <v>12.56</v>
      </c>
      <c r="D5150" s="112">
        <v>13.097</v>
      </c>
      <c r="E5150" s="112">
        <v>13.64</v>
      </c>
      <c r="F5150" s="112">
        <v>14.007999999999999</v>
      </c>
      <c r="G5150" s="112">
        <v>14.307</v>
      </c>
      <c r="H5150" s="113">
        <v>14.6</v>
      </c>
      <c r="I5150" s="90">
        <f t="shared" si="2473"/>
        <v>12.423500000000001</v>
      </c>
      <c r="J5150" s="90">
        <f t="shared" si="2474"/>
        <v>12.747949999999999</v>
      </c>
      <c r="K5150" s="114">
        <v>13</v>
      </c>
      <c r="L5150" s="115">
        <v>0.05</v>
      </c>
      <c r="M5150" s="11"/>
      <c r="N5150" s="90">
        <v>11.84</v>
      </c>
      <c r="O5150" s="90">
        <v>12.26</v>
      </c>
      <c r="P5150" s="90">
        <v>13.071936373962576</v>
      </c>
      <c r="Q5150" s="90"/>
      <c r="R5150" s="63">
        <f t="shared" si="2464"/>
        <v>13.491936373962577</v>
      </c>
      <c r="S5150" s="64">
        <f t="shared" si="2484"/>
        <v>6.80272108843538E-3</v>
      </c>
      <c r="T5150" s="65"/>
      <c r="U5150" s="65">
        <f t="shared" si="2480"/>
        <v>0.965742251223491</v>
      </c>
      <c r="V5150" s="65">
        <f t="shared" si="2480"/>
        <v>0.93788706196735805</v>
      </c>
      <c r="W5150" s="65"/>
      <c r="X5150" s="61">
        <f t="shared" si="2475"/>
        <v>1.700404858299602E-2</v>
      </c>
      <c r="Y5150" s="66">
        <f t="shared" si="2465"/>
        <v>7.0381231671554176E-2</v>
      </c>
      <c r="Z5150" s="61">
        <f t="shared" si="2466"/>
        <v>2.6115828872700832E-2</v>
      </c>
      <c r="AA5150" s="67">
        <f t="shared" si="2467"/>
        <v>12.423500000000001</v>
      </c>
      <c r="AB5150" s="68">
        <f t="shared" si="2468"/>
        <v>4.3074324324324308E-2</v>
      </c>
      <c r="AC5150" s="69">
        <f t="shared" si="2469"/>
        <v>4.9282094594594664E-2</v>
      </c>
      <c r="AD5150" s="70">
        <f>_xlfn.PERCENTILE.EXC(AC5150:$AC$5675,0.5)</f>
        <v>7.5569897896796329E-2</v>
      </c>
      <c r="AE5150" s="70">
        <f>_xlfn.PERCENTILE.EXC($AC5150:AC$5675,0.35)</f>
        <v>5.0388137606368018E-2</v>
      </c>
      <c r="AF5150" s="71">
        <f t="shared" si="2481"/>
        <v>3.7969335041687632E-2</v>
      </c>
      <c r="AG5150" s="70">
        <f t="shared" si="2482"/>
        <v>-6.6262543660744674E-2</v>
      </c>
      <c r="AH5150" s="70">
        <f t="shared" si="2483"/>
        <v>-7.9929225768321552E-2</v>
      </c>
      <c r="AI5150" s="61" t="str">
        <f t="shared" si="2478"/>
        <v>Safety</v>
      </c>
      <c r="AJ5150" s="68" t="str">
        <f t="shared" si="2479"/>
        <v>Short VOL</v>
      </c>
      <c r="AK5150" s="72"/>
      <c r="AL5150" s="73"/>
      <c r="AM5150" s="72"/>
      <c r="AN5150" s="73"/>
      <c r="AO5150" s="74"/>
      <c r="AP5150" s="20"/>
      <c r="AQ5150" s="74"/>
      <c r="AR5150" s="20"/>
      <c r="AS5150" s="74"/>
      <c r="AT5150" s="20"/>
      <c r="AU5150" s="74" t="str">
        <f t="shared" si="2470"/>
        <v>00631L</v>
      </c>
      <c r="AV5150" s="20">
        <f t="shared" si="2476"/>
        <v>1</v>
      </c>
      <c r="AW5150" s="74" t="str">
        <f t="shared" si="2471"/>
        <v>00635U</v>
      </c>
      <c r="AX5150" s="20">
        <f t="shared" si="2472"/>
        <v>0</v>
      </c>
      <c r="AY5150" s="20">
        <f t="shared" si="2477"/>
        <v>1</v>
      </c>
      <c r="AZ5150" s="116">
        <v>38835</v>
      </c>
      <c r="BA5150" s="116"/>
      <c r="BB5150" s="20"/>
      <c r="BC5150" s="20"/>
      <c r="BD5150" s="76"/>
      <c r="BE5150" s="77"/>
      <c r="BF5150" s="77"/>
    </row>
    <row r="5151" spans="1:58" s="23" customFormat="1" ht="15.75" customHeight="1" x14ac:dyDescent="0.4">
      <c r="A5151" s="116">
        <v>38833</v>
      </c>
      <c r="B5151" s="112">
        <v>12.42</v>
      </c>
      <c r="C5151" s="112">
        <v>12.66</v>
      </c>
      <c r="D5151" s="112">
        <v>13.151999999999999</v>
      </c>
      <c r="E5151" s="112">
        <v>13.65</v>
      </c>
      <c r="F5151" s="112">
        <v>14.029</v>
      </c>
      <c r="G5151" s="112">
        <v>14.337999999999999</v>
      </c>
      <c r="H5151" s="113">
        <v>14.64</v>
      </c>
      <c r="I5151" s="90">
        <f t="shared" si="2473"/>
        <v>12.492000000000001</v>
      </c>
      <c r="J5151" s="90">
        <f t="shared" si="2474"/>
        <v>12.807600000000001</v>
      </c>
      <c r="K5151" s="114">
        <v>14</v>
      </c>
      <c r="L5151" s="115">
        <v>0.05</v>
      </c>
      <c r="M5151" s="11"/>
      <c r="N5151" s="90">
        <v>11.76</v>
      </c>
      <c r="O5151" s="90">
        <v>12.01</v>
      </c>
      <c r="P5151" s="90">
        <v>13.075757913205157</v>
      </c>
      <c r="Q5151" s="90"/>
      <c r="R5151" s="63">
        <f t="shared" ref="R5151:R5214" si="2485">(O5151+P5151)-(N5151+M5151)</f>
        <v>13.325757913205157</v>
      </c>
      <c r="S5151" s="64">
        <f t="shared" si="2484"/>
        <v>8.5106382978721593E-4</v>
      </c>
      <c r="T5151" s="65"/>
      <c r="U5151" s="65">
        <f t="shared" si="2480"/>
        <v>0.97918401332223148</v>
      </c>
      <c r="V5151" s="65">
        <f t="shared" si="2480"/>
        <v>0.91849360317929618</v>
      </c>
      <c r="W5151" s="65"/>
      <c r="X5151" s="61">
        <f t="shared" si="2475"/>
        <v>1.9323671497584557E-2</v>
      </c>
      <c r="Y5151" s="66">
        <f t="shared" si="2465"/>
        <v>7.2527472527472547E-2</v>
      </c>
      <c r="Z5151" s="61">
        <f t="shared" si="2466"/>
        <v>2.526416906820364E-2</v>
      </c>
      <c r="AA5151" s="67">
        <f t="shared" si="2467"/>
        <v>12.492000000000001</v>
      </c>
      <c r="AB5151" s="68">
        <f t="shared" si="2468"/>
        <v>5.612244897959185E-2</v>
      </c>
      <c r="AC5151" s="69">
        <f t="shared" si="2469"/>
        <v>6.2244897959183768E-2</v>
      </c>
      <c r="AD5151" s="70">
        <f>_xlfn.PERCENTILE.EXC(AC5151:$AC$5675,0.5)</f>
        <v>7.5744680851063728E-2</v>
      </c>
      <c r="AE5151" s="70">
        <f>_xlfn.PERCENTILE.EXC($AC5151:AC$5675,0.35)</f>
        <v>5.12723419202872E-2</v>
      </c>
      <c r="AF5151" s="71">
        <f t="shared" si="2481"/>
        <v>3.7902276567693606E-2</v>
      </c>
      <c r="AG5151" s="70">
        <f t="shared" si="2482"/>
        <v>-6.6290226766480262E-2</v>
      </c>
      <c r="AH5151" s="70">
        <f t="shared" si="2483"/>
        <v>-7.9996749408983492E-2</v>
      </c>
      <c r="AI5151" s="61" t="str">
        <f t="shared" si="2478"/>
        <v>Safety</v>
      </c>
      <c r="AJ5151" s="68" t="str">
        <f t="shared" si="2479"/>
        <v>Short VOL</v>
      </c>
      <c r="AK5151" s="72"/>
      <c r="AL5151" s="73"/>
      <c r="AM5151" s="72"/>
      <c r="AN5151" s="73"/>
      <c r="AO5151" s="74"/>
      <c r="AP5151" s="20"/>
      <c r="AQ5151" s="74"/>
      <c r="AR5151" s="20"/>
      <c r="AS5151" s="74"/>
      <c r="AT5151" s="20"/>
      <c r="AU5151" s="74" t="str">
        <f t="shared" si="2470"/>
        <v>00631L</v>
      </c>
      <c r="AV5151" s="20">
        <f t="shared" si="2476"/>
        <v>1</v>
      </c>
      <c r="AW5151" s="74" t="str">
        <f t="shared" si="2471"/>
        <v>00631L</v>
      </c>
      <c r="AX5151" s="20">
        <f t="shared" si="2472"/>
        <v>1</v>
      </c>
      <c r="AY5151" s="20">
        <f t="shared" si="2477"/>
        <v>1</v>
      </c>
      <c r="AZ5151" s="116">
        <v>38834</v>
      </c>
      <c r="BA5151" s="116"/>
      <c r="BB5151" s="20"/>
      <c r="BC5151" s="20"/>
      <c r="BD5151" s="76"/>
      <c r="BE5151" s="77"/>
      <c r="BF5151" s="77"/>
    </row>
    <row r="5152" spans="1:58" s="23" customFormat="1" ht="15.75" customHeight="1" x14ac:dyDescent="0.4">
      <c r="A5152" s="116">
        <v>38832</v>
      </c>
      <c r="B5152" s="112">
        <v>12.59</v>
      </c>
      <c r="C5152" s="112">
        <v>12.79</v>
      </c>
      <c r="D5152" s="112">
        <v>13.250999999999999</v>
      </c>
      <c r="E5152" s="112">
        <v>13.72</v>
      </c>
      <c r="F5152" s="112">
        <v>14.095000000000001</v>
      </c>
      <c r="G5152" s="112">
        <v>14.401</v>
      </c>
      <c r="H5152" s="113">
        <v>14.7</v>
      </c>
      <c r="I5152" s="90">
        <f t="shared" si="2473"/>
        <v>12.64</v>
      </c>
      <c r="J5152" s="90">
        <f t="shared" si="2474"/>
        <v>12.905249999999999</v>
      </c>
      <c r="K5152" s="114">
        <v>15</v>
      </c>
      <c r="L5152" s="115">
        <v>0.05</v>
      </c>
      <c r="M5152" s="11"/>
      <c r="N5152" s="90">
        <v>11.75</v>
      </c>
      <c r="O5152" s="90">
        <v>11.89</v>
      </c>
      <c r="P5152" s="90">
        <v>12.954612637414357</v>
      </c>
      <c r="Q5152" s="90"/>
      <c r="R5152" s="63">
        <f t="shared" si="2485"/>
        <v>13.094612637414357</v>
      </c>
      <c r="S5152" s="64">
        <f t="shared" si="2484"/>
        <v>0</v>
      </c>
      <c r="T5152" s="65"/>
      <c r="U5152" s="65">
        <f t="shared" si="2480"/>
        <v>0.98822539949537425</v>
      </c>
      <c r="V5152" s="65">
        <f t="shared" si="2480"/>
        <v>0.91781980154777942</v>
      </c>
      <c r="W5152" s="65"/>
      <c r="X5152" s="61">
        <f t="shared" si="2475"/>
        <v>1.588562351072274E-2</v>
      </c>
      <c r="Y5152" s="66">
        <f t="shared" si="2465"/>
        <v>7.1428571428571327E-2</v>
      </c>
      <c r="Z5152" s="61">
        <f t="shared" si="2466"/>
        <v>2.0984968354430238E-2</v>
      </c>
      <c r="AA5152" s="67">
        <f t="shared" si="2467"/>
        <v>12.639999999999999</v>
      </c>
      <c r="AB5152" s="68">
        <f t="shared" si="2468"/>
        <v>7.1489361702127649E-2</v>
      </c>
      <c r="AC5152" s="69">
        <f t="shared" si="2469"/>
        <v>7.5744680851063728E-2</v>
      </c>
      <c r="AD5152" s="70">
        <f>_xlfn.PERCENTILE.EXC(AC5152:$AC$5675,0.5)</f>
        <v>7.6044459913440859E-2</v>
      </c>
      <c r="AE5152" s="70">
        <f>_xlfn.PERCENTILE.EXC($AC5152:AC$5675,0.35)</f>
        <v>5.0859903035313216E-2</v>
      </c>
      <c r="AF5152" s="71">
        <f t="shared" si="2481"/>
        <v>3.783521809369958E-2</v>
      </c>
      <c r="AG5152" s="70">
        <f t="shared" si="2482"/>
        <v>-6.6317909872215849E-2</v>
      </c>
      <c r="AH5152" s="70">
        <f t="shared" si="2483"/>
        <v>-8.0064273049645432E-2</v>
      </c>
      <c r="AI5152" s="61" t="str">
        <f t="shared" si="2478"/>
        <v>Safety</v>
      </c>
      <c r="AJ5152" s="68" t="str">
        <f t="shared" si="2479"/>
        <v>Short VOL</v>
      </c>
      <c r="AK5152" s="72"/>
      <c r="AL5152" s="73"/>
      <c r="AM5152" s="72"/>
      <c r="AN5152" s="73"/>
      <c r="AO5152" s="74"/>
      <c r="AP5152" s="20"/>
      <c r="AQ5152" s="74"/>
      <c r="AR5152" s="20"/>
      <c r="AS5152" s="74"/>
      <c r="AT5152" s="20"/>
      <c r="AU5152" s="74" t="str">
        <f t="shared" si="2470"/>
        <v>00631L</v>
      </c>
      <c r="AV5152" s="20">
        <f t="shared" si="2476"/>
        <v>1</v>
      </c>
      <c r="AW5152" s="74" t="str">
        <f t="shared" si="2471"/>
        <v>00631L</v>
      </c>
      <c r="AX5152" s="20">
        <f t="shared" si="2472"/>
        <v>1</v>
      </c>
      <c r="AY5152" s="20">
        <f t="shared" si="2477"/>
        <v>1</v>
      </c>
      <c r="AZ5152" s="116">
        <v>38833</v>
      </c>
      <c r="BA5152" s="116"/>
      <c r="BB5152" s="20"/>
      <c r="BC5152" s="20"/>
      <c r="BD5152" s="76"/>
      <c r="BE5152" s="77"/>
      <c r="BF5152" s="77"/>
    </row>
    <row r="5153" spans="1:58" s="23" customFormat="1" ht="15.75" customHeight="1" x14ac:dyDescent="0.4">
      <c r="A5153" s="116">
        <v>38831</v>
      </c>
      <c r="B5153" s="112">
        <v>12.59</v>
      </c>
      <c r="C5153" s="112">
        <v>12.91</v>
      </c>
      <c r="D5153" s="112">
        <v>13.346</v>
      </c>
      <c r="E5153" s="112">
        <v>13.79</v>
      </c>
      <c r="F5153" s="112">
        <v>14.154</v>
      </c>
      <c r="G5153" s="112">
        <v>14.45</v>
      </c>
      <c r="H5153" s="113">
        <v>14.74</v>
      </c>
      <c r="I5153" s="90">
        <f t="shared" si="2473"/>
        <v>12.654</v>
      </c>
      <c r="J5153" s="90">
        <f t="shared" si="2474"/>
        <v>12.997199999999999</v>
      </c>
      <c r="K5153" s="114">
        <v>16</v>
      </c>
      <c r="L5153" s="115">
        <v>0.05</v>
      </c>
      <c r="M5153" s="11"/>
      <c r="N5153" s="90">
        <v>11.75</v>
      </c>
      <c r="O5153" s="90">
        <v>11.86</v>
      </c>
      <c r="P5153" s="90">
        <v>12.8938633453075</v>
      </c>
      <c r="Q5153" s="90"/>
      <c r="R5153" s="63">
        <f t="shared" si="2485"/>
        <v>13.003863345307501</v>
      </c>
      <c r="S5153" s="64">
        <f t="shared" si="2484"/>
        <v>1.3805004314063861E-2</v>
      </c>
      <c r="T5153" s="65"/>
      <c r="U5153" s="65">
        <f t="shared" si="2480"/>
        <v>0.99072512647554811</v>
      </c>
      <c r="V5153" s="65">
        <f t="shared" si="2480"/>
        <v>0.91981741099468395</v>
      </c>
      <c r="W5153" s="65"/>
      <c r="X5153" s="61">
        <f t="shared" si="2475"/>
        <v>2.5416997617156496E-2</v>
      </c>
      <c r="Y5153" s="66">
        <f t="shared" si="2465"/>
        <v>6.8890500362581666E-2</v>
      </c>
      <c r="Z5153" s="61">
        <f t="shared" si="2466"/>
        <v>2.712185870080603E-2</v>
      </c>
      <c r="AA5153" s="67">
        <f t="shared" si="2467"/>
        <v>12.654</v>
      </c>
      <c r="AB5153" s="68">
        <f t="shared" si="2468"/>
        <v>7.1489361702127649E-2</v>
      </c>
      <c r="AC5153" s="69">
        <f t="shared" si="2469"/>
        <v>7.6936170212765956E-2</v>
      </c>
      <c r="AD5153" s="70">
        <f>_xlfn.PERCENTILE.EXC(AC5153:$AC$5675,0.5)</f>
        <v>7.6344238975817991E-2</v>
      </c>
      <c r="AE5153" s="70">
        <f>_xlfn.PERCENTILE.EXC($AC5153:AC$5675,0.35)</f>
        <v>5.0309510034877138E-2</v>
      </c>
      <c r="AF5153" s="71">
        <f t="shared" si="2481"/>
        <v>3.7637207423314105E-2</v>
      </c>
      <c r="AG5153" s="70">
        <f t="shared" si="2482"/>
        <v>-6.6345592977951437E-2</v>
      </c>
      <c r="AH5153" s="70">
        <f t="shared" si="2483"/>
        <v>-8.0131796690307372E-2</v>
      </c>
      <c r="AI5153" s="61" t="str">
        <f t="shared" si="2478"/>
        <v>Short VOL</v>
      </c>
      <c r="AJ5153" s="68" t="str">
        <f t="shared" si="2479"/>
        <v>Short VOL</v>
      </c>
      <c r="AK5153" s="72"/>
      <c r="AL5153" s="73"/>
      <c r="AM5153" s="72"/>
      <c r="AN5153" s="73"/>
      <c r="AO5153" s="74"/>
      <c r="AP5153" s="20"/>
      <c r="AQ5153" s="74"/>
      <c r="AR5153" s="20"/>
      <c r="AS5153" s="74"/>
      <c r="AT5153" s="20"/>
      <c r="AU5153" s="74" t="str">
        <f t="shared" si="2470"/>
        <v>00631L</v>
      </c>
      <c r="AV5153" s="20">
        <f t="shared" si="2476"/>
        <v>1</v>
      </c>
      <c r="AW5153" s="74" t="str">
        <f t="shared" si="2471"/>
        <v>00631L</v>
      </c>
      <c r="AX5153" s="20">
        <f t="shared" si="2472"/>
        <v>1</v>
      </c>
      <c r="AY5153" s="20">
        <f t="shared" si="2477"/>
        <v>1</v>
      </c>
      <c r="AZ5153" s="116">
        <v>38832</v>
      </c>
      <c r="BA5153" s="116"/>
      <c r="BB5153" s="20"/>
      <c r="BC5153" s="20"/>
      <c r="BD5153" s="76"/>
      <c r="BE5153" s="77"/>
      <c r="BF5153" s="77"/>
    </row>
    <row r="5154" spans="1:58" s="23" customFormat="1" ht="15.75" customHeight="1" x14ac:dyDescent="0.4">
      <c r="A5154" s="116">
        <v>38828</v>
      </c>
      <c r="B5154" s="112">
        <v>12.64</v>
      </c>
      <c r="C5154" s="112">
        <v>13.038</v>
      </c>
      <c r="D5154" s="112">
        <v>13.345000000000001</v>
      </c>
      <c r="E5154" s="112">
        <v>13.66</v>
      </c>
      <c r="F5154" s="112">
        <v>14.051</v>
      </c>
      <c r="G5154" s="112">
        <v>14.369</v>
      </c>
      <c r="H5154" s="113">
        <v>14.68</v>
      </c>
      <c r="I5154" s="90">
        <f t="shared" si="2473"/>
        <v>12.6997</v>
      </c>
      <c r="J5154" s="90">
        <f t="shared" si="2474"/>
        <v>13.08405</v>
      </c>
      <c r="K5154" s="114">
        <v>17</v>
      </c>
      <c r="L5154" s="115">
        <v>0.05</v>
      </c>
      <c r="M5154" s="11"/>
      <c r="N5154" s="90">
        <v>11.59</v>
      </c>
      <c r="O5154" s="90">
        <v>12.19</v>
      </c>
      <c r="P5154" s="90">
        <v>12.810368308803314</v>
      </c>
      <c r="Q5154" s="90"/>
      <c r="R5154" s="63">
        <f t="shared" si="2485"/>
        <v>13.410368308803314</v>
      </c>
      <c r="S5154" s="64">
        <f t="shared" si="2484"/>
        <v>-4.295532646048171E-3</v>
      </c>
      <c r="T5154" s="65"/>
      <c r="U5154" s="65">
        <f t="shared" si="2480"/>
        <v>0.95077932731747339</v>
      </c>
      <c r="V5154" s="65">
        <f t="shared" si="2480"/>
        <v>0.95157295295116562</v>
      </c>
      <c r="W5154" s="65"/>
      <c r="X5154" s="61">
        <f t="shared" si="2475"/>
        <v>3.1487341772151872E-2</v>
      </c>
      <c r="Y5154" s="66">
        <f t="shared" si="2465"/>
        <v>7.4670571010248876E-2</v>
      </c>
      <c r="Z5154" s="61">
        <f t="shared" si="2466"/>
        <v>3.0264494436876423E-2</v>
      </c>
      <c r="AA5154" s="67">
        <f t="shared" si="2467"/>
        <v>12.6997</v>
      </c>
      <c r="AB5154" s="68">
        <f t="shared" si="2468"/>
        <v>9.0595340811044062E-2</v>
      </c>
      <c r="AC5154" s="69">
        <f t="shared" si="2469"/>
        <v>9.574633304572909E-2</v>
      </c>
      <c r="AD5154" s="70">
        <f>_xlfn.PERCENTILE.EXC(AC5154:$AC$5675,0.5)</f>
        <v>7.586967695917346E-2</v>
      </c>
      <c r="AE5154" s="70">
        <f>_xlfn.PERCENTILE.EXC($AC5154:AC$5675,0.35)</f>
        <v>4.9759117034441115E-2</v>
      </c>
      <c r="AF5154" s="71">
        <f t="shared" si="2481"/>
        <v>3.7439196752928616E-2</v>
      </c>
      <c r="AG5154" s="70">
        <f t="shared" si="2482"/>
        <v>-6.6373276083687024E-2</v>
      </c>
      <c r="AH5154" s="70">
        <f t="shared" si="2483"/>
        <v>-8.0199320330969312E-2</v>
      </c>
      <c r="AI5154" s="61" t="str">
        <f t="shared" si="2478"/>
        <v>Short VOL</v>
      </c>
      <c r="AJ5154" s="68" t="str">
        <f t="shared" si="2479"/>
        <v>Short VOL</v>
      </c>
      <c r="AK5154" s="72"/>
      <c r="AL5154" s="73"/>
      <c r="AM5154" s="72"/>
      <c r="AN5154" s="73"/>
      <c r="AO5154" s="74"/>
      <c r="AP5154" s="20"/>
      <c r="AQ5154" s="74"/>
      <c r="AR5154" s="20"/>
      <c r="AS5154" s="74"/>
      <c r="AT5154" s="20"/>
      <c r="AU5154" s="74" t="str">
        <f t="shared" si="2470"/>
        <v>00631L</v>
      </c>
      <c r="AV5154" s="20">
        <f t="shared" si="2476"/>
        <v>1</v>
      </c>
      <c r="AW5154" s="74" t="str">
        <f t="shared" si="2471"/>
        <v>00631L</v>
      </c>
      <c r="AX5154" s="20">
        <f t="shared" si="2472"/>
        <v>1</v>
      </c>
      <c r="AY5154" s="20">
        <f t="shared" si="2477"/>
        <v>1</v>
      </c>
      <c r="AZ5154" s="116">
        <v>38831</v>
      </c>
      <c r="BA5154" s="116"/>
      <c r="BB5154" s="20"/>
      <c r="BC5154" s="20"/>
      <c r="BD5154" s="76"/>
      <c r="BE5154" s="77"/>
      <c r="BF5154" s="77"/>
    </row>
    <row r="5155" spans="1:58" s="23" customFormat="1" ht="15.75" customHeight="1" x14ac:dyDescent="0.4">
      <c r="A5155" s="116">
        <v>38827</v>
      </c>
      <c r="B5155" s="112">
        <v>12.44</v>
      </c>
      <c r="C5155" s="112">
        <v>12.914</v>
      </c>
      <c r="D5155" s="112">
        <v>13.278</v>
      </c>
      <c r="E5155" s="112">
        <v>13.65</v>
      </c>
      <c r="F5155" s="112">
        <v>14.006</v>
      </c>
      <c r="G5155" s="112">
        <v>14.295999999999999</v>
      </c>
      <c r="H5155" s="113">
        <v>14.58</v>
      </c>
      <c r="I5155" s="90">
        <f t="shared" si="2473"/>
        <v>12.487399999999999</v>
      </c>
      <c r="J5155" s="90">
        <f t="shared" si="2474"/>
        <v>12.9504</v>
      </c>
      <c r="K5155" s="114">
        <v>18</v>
      </c>
      <c r="L5155" s="115">
        <v>0.05</v>
      </c>
      <c r="M5155" s="11"/>
      <c r="N5155" s="90">
        <v>11.64</v>
      </c>
      <c r="O5155" s="90">
        <v>12.06</v>
      </c>
      <c r="P5155" s="90">
        <v>12.84766759782581</v>
      </c>
      <c r="Q5155" s="90"/>
      <c r="R5155" s="63">
        <f t="shared" si="2485"/>
        <v>13.26766759782581</v>
      </c>
      <c r="S5155" s="64">
        <f t="shared" si="2484"/>
        <v>2.8268551236749141E-2</v>
      </c>
      <c r="T5155" s="65"/>
      <c r="U5155" s="65">
        <f t="shared" si="2480"/>
        <v>0.96517412935323388</v>
      </c>
      <c r="V5155" s="65">
        <f t="shared" si="2480"/>
        <v>0.9386917826268244</v>
      </c>
      <c r="W5155" s="65"/>
      <c r="X5155" s="61">
        <f t="shared" si="2475"/>
        <v>3.8102893890675262E-2</v>
      </c>
      <c r="Y5155" s="66">
        <f t="shared" si="2465"/>
        <v>6.8131868131868112E-2</v>
      </c>
      <c r="Z5155" s="61">
        <f t="shared" si="2466"/>
        <v>3.707737399298501E-2</v>
      </c>
      <c r="AA5155" s="67">
        <f t="shared" si="2467"/>
        <v>12.487399999999999</v>
      </c>
      <c r="AB5155" s="68">
        <f t="shared" si="2468"/>
        <v>6.8728522336769668E-2</v>
      </c>
      <c r="AC5155" s="69">
        <f t="shared" si="2469"/>
        <v>7.2800687285223251E-2</v>
      </c>
      <c r="AD5155" s="70">
        <f>_xlfn.PERCENTILE.EXC(AC5155:$AC$5675,0.5)</f>
        <v>7.5395114942528929E-2</v>
      </c>
      <c r="AE5155" s="70">
        <f>_xlfn.PERCENTILE.EXC($AC5155:AC$5675,0.35)</f>
        <v>4.954583607881758E-2</v>
      </c>
      <c r="AF5155" s="71">
        <f t="shared" si="2481"/>
        <v>3.7241186082543121E-2</v>
      </c>
      <c r="AG5155" s="70">
        <f t="shared" si="2482"/>
        <v>-6.6400959189422612E-2</v>
      </c>
      <c r="AH5155" s="70">
        <f t="shared" si="2483"/>
        <v>-8.0266843971631252E-2</v>
      </c>
      <c r="AI5155" s="61" t="str">
        <f t="shared" si="2478"/>
        <v>Safety</v>
      </c>
      <c r="AJ5155" s="68" t="str">
        <f t="shared" si="2479"/>
        <v>Short VOL</v>
      </c>
      <c r="AK5155" s="72"/>
      <c r="AL5155" s="73"/>
      <c r="AM5155" s="72"/>
      <c r="AN5155" s="73"/>
      <c r="AO5155" s="74"/>
      <c r="AP5155" s="20"/>
      <c r="AQ5155" s="74"/>
      <c r="AR5155" s="20"/>
      <c r="AS5155" s="74"/>
      <c r="AT5155" s="20"/>
      <c r="AU5155" s="74" t="str">
        <f t="shared" si="2470"/>
        <v>00631L</v>
      </c>
      <c r="AV5155" s="20">
        <f t="shared" si="2476"/>
        <v>1</v>
      </c>
      <c r="AW5155" s="74" t="str">
        <f t="shared" si="2471"/>
        <v>00631L</v>
      </c>
      <c r="AX5155" s="20">
        <f t="shared" si="2472"/>
        <v>1</v>
      </c>
      <c r="AY5155" s="20">
        <f t="shared" si="2477"/>
        <v>1</v>
      </c>
      <c r="AZ5155" s="116">
        <v>38828</v>
      </c>
      <c r="BA5155" s="116"/>
      <c r="BB5155" s="20"/>
      <c r="BC5155" s="20"/>
      <c r="BD5155" s="76"/>
      <c r="BE5155" s="77"/>
      <c r="BF5155" s="77"/>
    </row>
    <row r="5156" spans="1:58" s="23" customFormat="1" ht="15.75" customHeight="1" x14ac:dyDescent="0.4">
      <c r="A5156" s="116">
        <v>38826</v>
      </c>
      <c r="B5156" s="112">
        <v>12.61</v>
      </c>
      <c r="C5156" s="112">
        <v>13.044</v>
      </c>
      <c r="D5156" s="112">
        <v>13.378</v>
      </c>
      <c r="E5156" s="112">
        <v>13.72</v>
      </c>
      <c r="F5156" s="112">
        <v>14.099</v>
      </c>
      <c r="G5156" s="112">
        <v>14.407999999999999</v>
      </c>
      <c r="H5156" s="113">
        <v>14.71</v>
      </c>
      <c r="I5156" s="90">
        <f t="shared" si="2473"/>
        <v>12.631699999999999</v>
      </c>
      <c r="J5156" s="90">
        <f t="shared" si="2474"/>
        <v>13.060700000000001</v>
      </c>
      <c r="K5156" s="114">
        <v>19</v>
      </c>
      <c r="L5156" s="115">
        <v>0.05</v>
      </c>
      <c r="M5156" s="11"/>
      <c r="N5156" s="90">
        <v>11.32</v>
      </c>
      <c r="O5156" s="90">
        <v>12.11</v>
      </c>
      <c r="P5156" s="90">
        <v>12.866117576717521</v>
      </c>
      <c r="Q5156" s="90"/>
      <c r="R5156" s="63">
        <f t="shared" si="2485"/>
        <v>13.65611757671752</v>
      </c>
      <c r="S5156" s="64">
        <f t="shared" si="2484"/>
        <v>-7.017543859649129E-3</v>
      </c>
      <c r="T5156" s="65"/>
      <c r="U5156" s="65">
        <f t="shared" si="2480"/>
        <v>0.93476465730800995</v>
      </c>
      <c r="V5156" s="65">
        <f t="shared" si="2480"/>
        <v>0.94123187727696589</v>
      </c>
      <c r="W5156" s="65"/>
      <c r="X5156" s="61">
        <f t="shared" si="2475"/>
        <v>3.4417129262490173E-2</v>
      </c>
      <c r="Y5156" s="66">
        <f t="shared" si="2465"/>
        <v>7.2157434402332368E-2</v>
      </c>
      <c r="Z5156" s="61">
        <f t="shared" si="2466"/>
        <v>3.3962174529160928E-2</v>
      </c>
      <c r="AA5156" s="67">
        <f t="shared" si="2467"/>
        <v>12.631699999999999</v>
      </c>
      <c r="AB5156" s="68">
        <f t="shared" si="2468"/>
        <v>0.1139575971731448</v>
      </c>
      <c r="AC5156" s="69">
        <f t="shared" si="2469"/>
        <v>0.11587455830388678</v>
      </c>
      <c r="AD5156" s="70">
        <f>_xlfn.PERCENTILE.EXC(AC5156:$AC$5675,0.5)</f>
        <v>7.586967695917346E-2</v>
      </c>
      <c r="AE5156" s="70">
        <f>_xlfn.PERCENTILE.EXC($AC5156:AC$5675,0.35)</f>
        <v>4.9388740463996106E-2</v>
      </c>
      <c r="AF5156" s="71">
        <f t="shared" si="2481"/>
        <v>3.7061318960882286E-2</v>
      </c>
      <c r="AG5156" s="70">
        <f t="shared" si="2482"/>
        <v>-6.64286422951582E-2</v>
      </c>
      <c r="AH5156" s="70">
        <f t="shared" si="2483"/>
        <v>-8.0334367612293192E-2</v>
      </c>
      <c r="AI5156" s="61" t="str">
        <f t="shared" si="2478"/>
        <v>Short VOL</v>
      </c>
      <c r="AJ5156" s="68" t="str">
        <f t="shared" si="2479"/>
        <v>Short VOL</v>
      </c>
      <c r="AK5156" s="72"/>
      <c r="AL5156" s="73"/>
      <c r="AM5156" s="72"/>
      <c r="AN5156" s="73"/>
      <c r="AO5156" s="74"/>
      <c r="AP5156" s="20"/>
      <c r="AQ5156" s="74"/>
      <c r="AR5156" s="20"/>
      <c r="AS5156" s="74"/>
      <c r="AT5156" s="20"/>
      <c r="AU5156" s="74" t="str">
        <f t="shared" si="2470"/>
        <v>00631L</v>
      </c>
      <c r="AV5156" s="20">
        <f t="shared" si="2476"/>
        <v>1</v>
      </c>
      <c r="AW5156" s="74" t="str">
        <f t="shared" si="2471"/>
        <v>00631L</v>
      </c>
      <c r="AX5156" s="20">
        <f t="shared" si="2472"/>
        <v>1</v>
      </c>
      <c r="AY5156" s="20">
        <f t="shared" si="2477"/>
        <v>1</v>
      </c>
      <c r="AZ5156" s="116">
        <v>38827</v>
      </c>
      <c r="BA5156" s="116"/>
      <c r="BB5156" s="20"/>
      <c r="BC5156" s="20"/>
      <c r="BD5156" s="76"/>
      <c r="BE5156" s="77"/>
      <c r="BF5156" s="77"/>
    </row>
    <row r="5157" spans="1:58" s="23" customFormat="1" ht="15.75" customHeight="1" x14ac:dyDescent="0.4">
      <c r="A5157" s="116">
        <v>38825</v>
      </c>
      <c r="B5157" s="112">
        <v>11.48</v>
      </c>
      <c r="C5157" s="112">
        <v>12.62</v>
      </c>
      <c r="D5157" s="112">
        <v>13.061999999999999</v>
      </c>
      <c r="E5157" s="112">
        <v>13.401999999999999</v>
      </c>
      <c r="F5157" s="112">
        <v>13.75</v>
      </c>
      <c r="G5157" s="112">
        <v>14.145</v>
      </c>
      <c r="H5157" s="113">
        <v>14.465999999999999</v>
      </c>
      <c r="I5157" s="90">
        <f t="shared" si="2473"/>
        <v>12.62</v>
      </c>
      <c r="J5157" s="90">
        <f t="shared" si="2474"/>
        <v>13.061999999999999</v>
      </c>
      <c r="K5157" s="114">
        <v>0</v>
      </c>
      <c r="L5157" s="115">
        <v>5.2631578947368418E-2</v>
      </c>
      <c r="M5157" s="11"/>
      <c r="N5157" s="90">
        <v>11.4</v>
      </c>
      <c r="O5157" s="90">
        <v>12.25</v>
      </c>
      <c r="P5157" s="90">
        <v>12.969449417272353</v>
      </c>
      <c r="Q5157" s="90"/>
      <c r="R5157" s="63">
        <f t="shared" si="2485"/>
        <v>13.819449417272351</v>
      </c>
      <c r="S5157" s="64">
        <f t="shared" si="2484"/>
        <v>-9.3799682034976128E-2</v>
      </c>
      <c r="T5157" s="65"/>
      <c r="U5157" s="65">
        <f t="shared" si="2480"/>
        <v>0.93061224489795924</v>
      </c>
      <c r="V5157" s="65">
        <f t="shared" si="2480"/>
        <v>0.94452737397516584</v>
      </c>
      <c r="W5157" s="65"/>
      <c r="X5157" s="61">
        <f t="shared" si="2475"/>
        <v>9.9303135888501634E-2</v>
      </c>
      <c r="Y5157" s="66">
        <f t="shared" si="2465"/>
        <v>7.9391135651395328E-2</v>
      </c>
      <c r="Z5157" s="61">
        <f t="shared" si="2466"/>
        <v>3.5023771790808254E-2</v>
      </c>
      <c r="AA5157" s="67">
        <f t="shared" si="2467"/>
        <v>12.62</v>
      </c>
      <c r="AB5157" s="68">
        <f t="shared" si="2468"/>
        <v>7.017543859649129E-3</v>
      </c>
      <c r="AC5157" s="69">
        <f t="shared" si="2469"/>
        <v>0.10701754385964903</v>
      </c>
      <c r="AD5157" s="70">
        <f>_xlfn.PERCENTILE.EXC(AC5157:$AC$5675,0.5)</f>
        <v>7.5395114942528929E-2</v>
      </c>
      <c r="AE5157" s="70">
        <f>_xlfn.PERCENTILE.EXC($AC5157:AC$5675,0.35)</f>
        <v>4.9231644849174638E-2</v>
      </c>
      <c r="AF5157" s="71">
        <f t="shared" si="2481"/>
        <v>3.6905643237521005E-2</v>
      </c>
      <c r="AG5157" s="70">
        <f t="shared" si="2482"/>
        <v>-6.6456325400893787E-2</v>
      </c>
      <c r="AH5157" s="70">
        <f t="shared" si="2483"/>
        <v>-8.0401891252955132E-2</v>
      </c>
      <c r="AI5157" s="61" t="str">
        <f t="shared" si="2478"/>
        <v>Short VOL</v>
      </c>
      <c r="AJ5157" s="68" t="str">
        <f t="shared" si="2479"/>
        <v>Short VOL</v>
      </c>
      <c r="AK5157" s="72"/>
      <c r="AL5157" s="73"/>
      <c r="AM5157" s="72"/>
      <c r="AN5157" s="73"/>
      <c r="AO5157" s="74"/>
      <c r="AP5157" s="20"/>
      <c r="AQ5157" s="74"/>
      <c r="AR5157" s="20"/>
      <c r="AS5157" s="74"/>
      <c r="AT5157" s="20"/>
      <c r="AU5157" s="74" t="str">
        <f t="shared" si="2470"/>
        <v>00631L</v>
      </c>
      <c r="AV5157" s="20">
        <f t="shared" si="2476"/>
        <v>1</v>
      </c>
      <c r="AW5157" s="74" t="str">
        <f t="shared" si="2471"/>
        <v>00631L</v>
      </c>
      <c r="AX5157" s="20">
        <f t="shared" si="2472"/>
        <v>1</v>
      </c>
      <c r="AY5157" s="20">
        <f t="shared" si="2477"/>
        <v>1</v>
      </c>
      <c r="AZ5157" s="116">
        <v>38826</v>
      </c>
      <c r="BA5157" s="116"/>
      <c r="BB5157" s="20"/>
      <c r="BC5157" s="20"/>
      <c r="BD5157" s="76"/>
      <c r="BE5157" s="77"/>
      <c r="BF5157" s="77"/>
    </row>
    <row r="5158" spans="1:58" s="23" customFormat="1" ht="15.75" customHeight="1" x14ac:dyDescent="0.4">
      <c r="A5158" s="116">
        <v>38824</v>
      </c>
      <c r="B5158" s="112">
        <v>12.61</v>
      </c>
      <c r="C5158" s="112">
        <v>12.99</v>
      </c>
      <c r="D5158" s="112">
        <v>13.36</v>
      </c>
      <c r="E5158" s="112">
        <v>13.646000000000001</v>
      </c>
      <c r="F5158" s="112">
        <v>13.94</v>
      </c>
      <c r="G5158" s="112">
        <v>14.272</v>
      </c>
      <c r="H5158" s="113">
        <v>14.544</v>
      </c>
      <c r="I5158" s="90">
        <f t="shared" si="2473"/>
        <v>12.97</v>
      </c>
      <c r="J5158" s="90">
        <f t="shared" si="2474"/>
        <v>13.340526315789473</v>
      </c>
      <c r="K5158" s="114">
        <v>1</v>
      </c>
      <c r="L5158" s="115">
        <v>5.2631578947368418E-2</v>
      </c>
      <c r="M5158" s="11"/>
      <c r="N5158" s="90">
        <v>12.58</v>
      </c>
      <c r="O5158" s="90">
        <v>13.17</v>
      </c>
      <c r="P5158" s="90">
        <v>13.477521349355834</v>
      </c>
      <c r="Q5158" s="90"/>
      <c r="R5158" s="63">
        <f t="shared" si="2485"/>
        <v>14.067521349355834</v>
      </c>
      <c r="S5158" s="64">
        <f t="shared" si="2484"/>
        <v>1.6155088852988633E-2</v>
      </c>
      <c r="T5158" s="65"/>
      <c r="U5158" s="65">
        <f t="shared" si="2480"/>
        <v>0.95520121488230825</v>
      </c>
      <c r="V5158" s="65">
        <f t="shared" si="2480"/>
        <v>0.97718264795250853</v>
      </c>
      <c r="W5158" s="65"/>
      <c r="X5158" s="61">
        <f t="shared" si="2475"/>
        <v>3.0134813639968342E-2</v>
      </c>
      <c r="Y5158" s="66">
        <f t="shared" ref="Y5158:Y5221" si="2486">(H5158-E5158)/E5158</f>
        <v>6.5806829840246203E-2</v>
      </c>
      <c r="Z5158" s="61">
        <f t="shared" ref="Z5158:Z5221" si="2487">(J5158-I5158)/I5158</f>
        <v>2.8567950330722642E-2</v>
      </c>
      <c r="AA5158" s="67">
        <f t="shared" ref="AA5158:AA5221" si="2488">B5158*(K5158*L5158)+C5158*(1-(K5158*L5158))</f>
        <v>12.97</v>
      </c>
      <c r="AB5158" s="68">
        <f t="shared" ref="AB5158:AB5221" si="2489">(B5158-N5158)/N5158</f>
        <v>2.384737678855275E-3</v>
      </c>
      <c r="AC5158" s="69">
        <f t="shared" ref="AC5158:AC5221" si="2490">(AA5158-N5158)/N5158</f>
        <v>3.1001589825119281E-2</v>
      </c>
      <c r="AD5158" s="70">
        <f>_xlfn.PERCENTILE.EXC(AC5158:$AC$5675,0.5)</f>
        <v>7.5322483985079902E-2</v>
      </c>
      <c r="AE5158" s="70">
        <f>_xlfn.PERCENTILE.EXC($AC5158:AC$5675,0.35)</f>
        <v>4.8977313338010017E-2</v>
      </c>
      <c r="AF5158" s="71">
        <f t="shared" si="2481"/>
        <v>3.6749967514159723E-2</v>
      </c>
      <c r="AG5158" s="70">
        <f t="shared" si="2482"/>
        <v>-6.6484008506629375E-2</v>
      </c>
      <c r="AH5158" s="70">
        <f t="shared" si="2483"/>
        <v>-8.0469414893617058E-2</v>
      </c>
      <c r="AI5158" s="61" t="str">
        <f t="shared" si="2478"/>
        <v>Safety</v>
      </c>
      <c r="AJ5158" s="68" t="str">
        <f t="shared" si="2479"/>
        <v>Safety</v>
      </c>
      <c r="AK5158" s="72"/>
      <c r="AL5158" s="73"/>
      <c r="AM5158" s="72"/>
      <c r="AN5158" s="73"/>
      <c r="AO5158" s="74"/>
      <c r="AP5158" s="20"/>
      <c r="AQ5158" s="74"/>
      <c r="AR5158" s="20"/>
      <c r="AS5158" s="74"/>
      <c r="AT5158" s="20"/>
      <c r="AU5158" s="74" t="str">
        <f t="shared" si="2470"/>
        <v>00635U</v>
      </c>
      <c r="AV5158" s="20">
        <f t="shared" si="2476"/>
        <v>0</v>
      </c>
      <c r="AW5158" s="74" t="str">
        <f t="shared" si="2471"/>
        <v>00635U</v>
      </c>
      <c r="AX5158" s="20">
        <f t="shared" si="2472"/>
        <v>0</v>
      </c>
      <c r="AY5158" s="20">
        <f t="shared" si="2477"/>
        <v>1</v>
      </c>
      <c r="AZ5158" s="116">
        <v>38825</v>
      </c>
      <c r="BA5158" s="116"/>
      <c r="BB5158" s="20"/>
      <c r="BC5158" s="20"/>
      <c r="BD5158" s="76"/>
      <c r="BE5158" s="77"/>
      <c r="BF5158" s="77"/>
    </row>
    <row r="5159" spans="1:58" s="23" customFormat="1" ht="15.75" customHeight="1" x14ac:dyDescent="0.4">
      <c r="A5159" s="116">
        <v>38820</v>
      </c>
      <c r="B5159" s="112">
        <v>12.57</v>
      </c>
      <c r="C5159" s="112">
        <v>12.95</v>
      </c>
      <c r="D5159" s="112">
        <v>13.284000000000001</v>
      </c>
      <c r="E5159" s="112">
        <v>13.542999999999999</v>
      </c>
      <c r="F5159" s="112">
        <v>13.81</v>
      </c>
      <c r="G5159" s="112">
        <v>14.146000000000001</v>
      </c>
      <c r="H5159" s="113">
        <v>14.420999999999999</v>
      </c>
      <c r="I5159" s="90">
        <f t="shared" si="2473"/>
        <v>12.91</v>
      </c>
      <c r="J5159" s="90">
        <f t="shared" si="2474"/>
        <v>13.248842105263158</v>
      </c>
      <c r="K5159" s="114">
        <v>2</v>
      </c>
      <c r="L5159" s="115">
        <v>5.2631578947368418E-2</v>
      </c>
      <c r="M5159" s="11"/>
      <c r="N5159" s="90">
        <v>12.38</v>
      </c>
      <c r="O5159" s="90">
        <v>12.97</v>
      </c>
      <c r="P5159" s="90">
        <v>13.362650462592235</v>
      </c>
      <c r="Q5159" s="90"/>
      <c r="R5159" s="63">
        <f t="shared" si="2485"/>
        <v>13.952650462592233</v>
      </c>
      <c r="S5159" s="64">
        <f t="shared" si="2484"/>
        <v>-2.9780564263322807E-2</v>
      </c>
      <c r="T5159" s="65"/>
      <c r="U5159" s="65">
        <f t="shared" si="2480"/>
        <v>0.95451040863531222</v>
      </c>
      <c r="V5159" s="65">
        <f t="shared" si="2480"/>
        <v>0.9706158247803135</v>
      </c>
      <c r="W5159" s="65"/>
      <c r="X5159" s="61">
        <f t="shared" si="2475"/>
        <v>3.0230708035003898E-2</v>
      </c>
      <c r="Y5159" s="66">
        <f t="shared" si="2486"/>
        <v>6.4830539762238806E-2</v>
      </c>
      <c r="Z5159" s="61">
        <f t="shared" si="2487"/>
        <v>2.6246483753923921E-2</v>
      </c>
      <c r="AA5159" s="67">
        <f t="shared" si="2488"/>
        <v>12.91</v>
      </c>
      <c r="AB5159" s="68">
        <f t="shared" si="2489"/>
        <v>1.5347334410339216E-2</v>
      </c>
      <c r="AC5159" s="69">
        <f t="shared" si="2490"/>
        <v>4.2810985460419976E-2</v>
      </c>
      <c r="AD5159" s="70">
        <f>_xlfn.PERCENTILE.EXC(AC5159:$AC$5675,0.5)</f>
        <v>7.5395114942528929E-2</v>
      </c>
      <c r="AE5159" s="70">
        <f>_xlfn.PERCENTILE.EXC($AC5159:AC$5675,0.35)</f>
        <v>4.9366298233307321E-2</v>
      </c>
      <c r="AF5159" s="71">
        <f t="shared" si="2481"/>
        <v>3.7156324366663628E-2</v>
      </c>
      <c r="AG5159" s="70">
        <f t="shared" si="2482"/>
        <v>-6.6511691612364962E-2</v>
      </c>
      <c r="AH5159" s="70">
        <f t="shared" si="2483"/>
        <v>-8.0536938534279012E-2</v>
      </c>
      <c r="AI5159" s="61" t="str">
        <f t="shared" si="2478"/>
        <v>Safety</v>
      </c>
      <c r="AJ5159" s="68" t="str">
        <f t="shared" si="2479"/>
        <v>Short VOL</v>
      </c>
      <c r="AK5159" s="72"/>
      <c r="AL5159" s="73"/>
      <c r="AM5159" s="72"/>
      <c r="AN5159" s="73"/>
      <c r="AO5159" s="74"/>
      <c r="AP5159" s="20"/>
      <c r="AQ5159" s="74"/>
      <c r="AR5159" s="20"/>
      <c r="AS5159" s="74"/>
      <c r="AT5159" s="20"/>
      <c r="AU5159" s="74" t="str">
        <f t="shared" si="2470"/>
        <v>00631L</v>
      </c>
      <c r="AV5159" s="20">
        <f t="shared" si="2476"/>
        <v>1</v>
      </c>
      <c r="AW5159" s="74" t="str">
        <f t="shared" si="2471"/>
        <v>00635U</v>
      </c>
      <c r="AX5159" s="20">
        <f t="shared" si="2472"/>
        <v>0</v>
      </c>
      <c r="AY5159" s="20">
        <f t="shared" si="2477"/>
        <v>1</v>
      </c>
      <c r="AZ5159" s="116">
        <v>38824</v>
      </c>
      <c r="BA5159" s="116"/>
      <c r="BB5159" s="20"/>
      <c r="BC5159" s="20"/>
      <c r="BD5159" s="76"/>
      <c r="BE5159" s="77"/>
      <c r="BF5159" s="77"/>
    </row>
    <row r="5160" spans="1:58" s="23" customFormat="1" ht="15.75" customHeight="1" x14ac:dyDescent="0.4">
      <c r="A5160" s="116">
        <v>38819</v>
      </c>
      <c r="B5160" s="112">
        <v>12.63</v>
      </c>
      <c r="C5160" s="112">
        <v>12.98</v>
      </c>
      <c r="D5160" s="112">
        <v>13.31</v>
      </c>
      <c r="E5160" s="112">
        <v>13.566000000000001</v>
      </c>
      <c r="F5160" s="112">
        <v>13.83</v>
      </c>
      <c r="G5160" s="112">
        <v>14.154999999999999</v>
      </c>
      <c r="H5160" s="113">
        <v>14.42</v>
      </c>
      <c r="I5160" s="90">
        <f t="shared" si="2473"/>
        <v>12.924736842105263</v>
      </c>
      <c r="J5160" s="90">
        <f t="shared" si="2474"/>
        <v>13.257894736842106</v>
      </c>
      <c r="K5160" s="114">
        <v>3</v>
      </c>
      <c r="L5160" s="115">
        <v>5.2631578947368418E-2</v>
      </c>
      <c r="M5160" s="11"/>
      <c r="N5160" s="90">
        <v>12.76</v>
      </c>
      <c r="O5160" s="90">
        <v>13.01</v>
      </c>
      <c r="P5160" s="90">
        <v>13.422144089478309</v>
      </c>
      <c r="Q5160" s="90"/>
      <c r="R5160" s="63">
        <f t="shared" si="2485"/>
        <v>13.672144089478307</v>
      </c>
      <c r="S5160" s="64">
        <f t="shared" si="2484"/>
        <v>-1.8461538461538477E-2</v>
      </c>
      <c r="T5160" s="65"/>
      <c r="U5160" s="65">
        <f t="shared" si="2480"/>
        <v>0.98078401229823209</v>
      </c>
      <c r="V5160" s="65">
        <f t="shared" si="2480"/>
        <v>0.96929372187254415</v>
      </c>
      <c r="W5160" s="65"/>
      <c r="X5160" s="61">
        <f t="shared" si="2475"/>
        <v>2.7711797307996801E-2</v>
      </c>
      <c r="Y5160" s="66">
        <f t="shared" si="2486"/>
        <v>6.2951496388028827E-2</v>
      </c>
      <c r="Z5160" s="61">
        <f t="shared" si="2487"/>
        <v>2.5776764262735726E-2</v>
      </c>
      <c r="AA5160" s="67">
        <f t="shared" si="2488"/>
        <v>12.924736842105263</v>
      </c>
      <c r="AB5160" s="68">
        <f t="shared" si="2489"/>
        <v>-1.0188087774294594E-2</v>
      </c>
      <c r="AC5160" s="69">
        <f t="shared" si="2490"/>
        <v>1.2910410823296496E-2</v>
      </c>
      <c r="AD5160" s="70">
        <f>_xlfn.PERCENTILE.EXC(AC5160:$AC$5675,0.5)</f>
        <v>7.586967695917346E-2</v>
      </c>
      <c r="AE5160" s="70">
        <f>_xlfn.PERCENTILE.EXC($AC5160:AC$5675,0.35)</f>
        <v>4.9658047232261492E-2</v>
      </c>
      <c r="AF5160" s="71">
        <f t="shared" si="2481"/>
        <v>3.6994600793727454E-2</v>
      </c>
      <c r="AG5160" s="70">
        <f t="shared" si="2482"/>
        <v>-6.653937471810055E-2</v>
      </c>
      <c r="AH5160" s="70">
        <f t="shared" si="2483"/>
        <v>-8.0604462174940952E-2</v>
      </c>
      <c r="AI5160" s="61" t="str">
        <f t="shared" si="2478"/>
        <v>Safety</v>
      </c>
      <c r="AJ5160" s="68" t="str">
        <f t="shared" si="2479"/>
        <v>Safety</v>
      </c>
      <c r="AK5160" s="72"/>
      <c r="AL5160" s="73"/>
      <c r="AM5160" s="72"/>
      <c r="AN5160" s="73"/>
      <c r="AO5160" s="74"/>
      <c r="AP5160" s="20"/>
      <c r="AQ5160" s="74"/>
      <c r="AR5160" s="20"/>
      <c r="AS5160" s="74"/>
      <c r="AT5160" s="20"/>
      <c r="AU5160" s="74" t="str">
        <f t="shared" si="2470"/>
        <v>00635U</v>
      </c>
      <c r="AV5160" s="20">
        <f t="shared" si="2476"/>
        <v>0</v>
      </c>
      <c r="AW5160" s="74" t="str">
        <f t="shared" si="2471"/>
        <v>00635U</v>
      </c>
      <c r="AX5160" s="20">
        <f t="shared" si="2472"/>
        <v>0</v>
      </c>
      <c r="AY5160" s="20">
        <f t="shared" si="2477"/>
        <v>1</v>
      </c>
      <c r="AZ5160" s="116">
        <v>38820</v>
      </c>
      <c r="BA5160" s="116"/>
      <c r="BB5160" s="20"/>
      <c r="BC5160" s="20"/>
      <c r="BD5160" s="76"/>
      <c r="BE5160" s="77"/>
      <c r="BF5160" s="77"/>
    </row>
    <row r="5161" spans="1:58" s="23" customFormat="1" ht="15.75" customHeight="1" x14ac:dyDescent="0.4">
      <c r="A5161" s="116">
        <v>38818</v>
      </c>
      <c r="B5161" s="112">
        <v>12.61</v>
      </c>
      <c r="C5161" s="112">
        <v>12.87</v>
      </c>
      <c r="D5161" s="112">
        <v>13.224</v>
      </c>
      <c r="E5161" s="112">
        <v>13.497999999999999</v>
      </c>
      <c r="F5161" s="112">
        <v>13.78</v>
      </c>
      <c r="G5161" s="112">
        <v>14.089</v>
      </c>
      <c r="H5161" s="113">
        <v>14.342000000000001</v>
      </c>
      <c r="I5161" s="90">
        <f t="shared" si="2473"/>
        <v>12.815263157894735</v>
      </c>
      <c r="J5161" s="90">
        <f t="shared" si="2474"/>
        <v>13.149473684210527</v>
      </c>
      <c r="K5161" s="114">
        <v>4</v>
      </c>
      <c r="L5161" s="115">
        <v>5.2631578947368418E-2</v>
      </c>
      <c r="M5161" s="11"/>
      <c r="N5161" s="90">
        <v>13</v>
      </c>
      <c r="O5161" s="90">
        <v>13.21</v>
      </c>
      <c r="P5161" s="90">
        <v>13.52567389150359</v>
      </c>
      <c r="Q5161" s="90"/>
      <c r="R5161" s="63">
        <f t="shared" si="2485"/>
        <v>13.735673891503591</v>
      </c>
      <c r="S5161" s="64">
        <f t="shared" si="2484"/>
        <v>6.6447908121411034E-2</v>
      </c>
      <c r="T5161" s="65"/>
      <c r="U5161" s="65">
        <f t="shared" si="2480"/>
        <v>0.98410295230885692</v>
      </c>
      <c r="V5161" s="65">
        <f t="shared" si="2480"/>
        <v>0.97666113392679932</v>
      </c>
      <c r="W5161" s="65"/>
      <c r="X5161" s="61">
        <f t="shared" si="2475"/>
        <v>2.0618556701030914E-2</v>
      </c>
      <c r="Y5161" s="66">
        <f t="shared" si="2486"/>
        <v>6.2527781893613965E-2</v>
      </c>
      <c r="Z5161" s="61">
        <f t="shared" si="2487"/>
        <v>2.6079099757690415E-2</v>
      </c>
      <c r="AA5161" s="67">
        <f t="shared" si="2488"/>
        <v>12.815263157894737</v>
      </c>
      <c r="AB5161" s="68">
        <f t="shared" si="2489"/>
        <v>-3.0000000000000044E-2</v>
      </c>
      <c r="AC5161" s="69">
        <f t="shared" si="2490"/>
        <v>-1.4210526315789451E-2</v>
      </c>
      <c r="AD5161" s="70">
        <f>_xlfn.PERCENTILE.EXC(AC5161:$AC$5675,0.5)</f>
        <v>7.6344238975817991E-2</v>
      </c>
      <c r="AE5161" s="70">
        <f>_xlfn.PERCENTILE.EXC($AC5161:AC$5675,0.35)</f>
        <v>5.0624020320840617E-2</v>
      </c>
      <c r="AF5161" s="71">
        <f t="shared" si="2481"/>
        <v>3.7467483991555112E-2</v>
      </c>
      <c r="AG5161" s="70">
        <f t="shared" si="2482"/>
        <v>-6.6567057823836137E-2</v>
      </c>
      <c r="AH5161" s="70">
        <f t="shared" si="2483"/>
        <v>-8.0671985815602892E-2</v>
      </c>
      <c r="AI5161" s="61" t="str">
        <f t="shared" si="2478"/>
        <v>Safety</v>
      </c>
      <c r="AJ5161" s="68" t="str">
        <f t="shared" si="2479"/>
        <v>Safety</v>
      </c>
      <c r="AK5161" s="72"/>
      <c r="AL5161" s="73"/>
      <c r="AM5161" s="72"/>
      <c r="AN5161" s="73"/>
      <c r="AO5161" s="74"/>
      <c r="AP5161" s="20"/>
      <c r="AQ5161" s="74"/>
      <c r="AR5161" s="20"/>
      <c r="AS5161" s="74"/>
      <c r="AT5161" s="20"/>
      <c r="AU5161" s="74" t="str">
        <f t="shared" si="2470"/>
        <v>00635U</v>
      </c>
      <c r="AV5161" s="20">
        <f t="shared" si="2476"/>
        <v>0</v>
      </c>
      <c r="AW5161" s="74" t="str">
        <f t="shared" si="2471"/>
        <v>00635U</v>
      </c>
      <c r="AX5161" s="20">
        <f t="shared" si="2472"/>
        <v>0</v>
      </c>
      <c r="AY5161" s="20">
        <f t="shared" si="2477"/>
        <v>1</v>
      </c>
      <c r="AZ5161" s="116">
        <v>38819</v>
      </c>
      <c r="BA5161" s="116"/>
      <c r="BB5161" s="20"/>
      <c r="BC5161" s="20"/>
      <c r="BD5161" s="76"/>
      <c r="BE5161" s="77"/>
      <c r="BF5161" s="77"/>
    </row>
    <row r="5162" spans="1:58" s="23" customFormat="1" ht="15.75" customHeight="1" x14ac:dyDescent="0.4">
      <c r="A5162" s="116">
        <v>38817</v>
      </c>
      <c r="B5162" s="112">
        <v>12.3</v>
      </c>
      <c r="C5162" s="112">
        <v>12.72</v>
      </c>
      <c r="D5162" s="112">
        <v>13.086</v>
      </c>
      <c r="E5162" s="112">
        <v>13.369</v>
      </c>
      <c r="F5162" s="112">
        <v>13.66</v>
      </c>
      <c r="G5162" s="112">
        <v>14.004</v>
      </c>
      <c r="H5162" s="113">
        <v>14.285</v>
      </c>
      <c r="I5162" s="90">
        <f t="shared" si="2473"/>
        <v>12.609473684210528</v>
      </c>
      <c r="J5162" s="90">
        <f t="shared" si="2474"/>
        <v>12.989684210526317</v>
      </c>
      <c r="K5162" s="114">
        <v>5</v>
      </c>
      <c r="L5162" s="115">
        <v>5.2631578947368418E-2</v>
      </c>
      <c r="M5162" s="11"/>
      <c r="N5162" s="90">
        <v>12.19</v>
      </c>
      <c r="O5162" s="90">
        <v>12.57</v>
      </c>
      <c r="P5162" s="90">
        <v>13.076422683497036</v>
      </c>
      <c r="Q5162" s="90"/>
      <c r="R5162" s="63">
        <f t="shared" si="2485"/>
        <v>13.456422683497037</v>
      </c>
      <c r="S5162" s="64">
        <f t="shared" si="2484"/>
        <v>-5.7096247960848516E-3</v>
      </c>
      <c r="T5162" s="65"/>
      <c r="U5162" s="65">
        <f t="shared" si="2480"/>
        <v>0.96976929196499595</v>
      </c>
      <c r="V5162" s="65">
        <f t="shared" si="2480"/>
        <v>0.96127207755863064</v>
      </c>
      <c r="W5162" s="65"/>
      <c r="X5162" s="61">
        <f t="shared" si="2475"/>
        <v>3.414634146341463E-2</v>
      </c>
      <c r="Y5162" s="66">
        <f t="shared" si="2486"/>
        <v>6.8516717779938688E-2</v>
      </c>
      <c r="Z5162" s="61">
        <f t="shared" si="2487"/>
        <v>3.0152767342849954E-2</v>
      </c>
      <c r="AA5162" s="67">
        <f t="shared" si="2488"/>
        <v>12.609473684210528</v>
      </c>
      <c r="AB5162" s="68">
        <f t="shared" si="2489"/>
        <v>9.0237899917966543E-3</v>
      </c>
      <c r="AC5162" s="69">
        <f t="shared" si="2490"/>
        <v>3.4411294849099938E-2</v>
      </c>
      <c r="AD5162" s="70">
        <f>_xlfn.PERCENTILE.EXC(AC5162:$AC$5675,0.5)</f>
        <v>7.6855981921771482E-2</v>
      </c>
      <c r="AE5162" s="70">
        <f>_xlfn.PERCENTILE.EXC($AC5162:AC$5675,0.35)</f>
        <v>5.1301293461566706E-2</v>
      </c>
      <c r="AF5162" s="71">
        <f t="shared" si="2481"/>
        <v>3.7883117003695316E-2</v>
      </c>
      <c r="AG5162" s="70">
        <f t="shared" si="2482"/>
        <v>-6.6594740929571725E-2</v>
      </c>
      <c r="AH5162" s="70">
        <f t="shared" si="2483"/>
        <v>-8.0739509456264819E-2</v>
      </c>
      <c r="AI5162" s="61" t="str">
        <f t="shared" si="2478"/>
        <v>Safety</v>
      </c>
      <c r="AJ5162" s="68" t="str">
        <f t="shared" si="2479"/>
        <v>Safety</v>
      </c>
      <c r="AK5162" s="72"/>
      <c r="AL5162" s="73"/>
      <c r="AM5162" s="72"/>
      <c r="AN5162" s="73"/>
      <c r="AO5162" s="74"/>
      <c r="AP5162" s="20"/>
      <c r="AQ5162" s="74"/>
      <c r="AR5162" s="20"/>
      <c r="AS5162" s="74"/>
      <c r="AT5162" s="20"/>
      <c r="AU5162" s="74" t="str">
        <f t="shared" si="2470"/>
        <v>00635U</v>
      </c>
      <c r="AV5162" s="20">
        <f t="shared" si="2476"/>
        <v>0</v>
      </c>
      <c r="AW5162" s="74" t="str">
        <f t="shared" si="2471"/>
        <v>00635U</v>
      </c>
      <c r="AX5162" s="20">
        <f t="shared" si="2472"/>
        <v>0</v>
      </c>
      <c r="AY5162" s="20">
        <f t="shared" si="2477"/>
        <v>1</v>
      </c>
      <c r="AZ5162" s="116">
        <v>38818</v>
      </c>
      <c r="BA5162" s="116"/>
      <c r="BB5162" s="20"/>
      <c r="BC5162" s="20"/>
      <c r="BD5162" s="76"/>
      <c r="BE5162" s="77"/>
      <c r="BF5162" s="77"/>
    </row>
    <row r="5163" spans="1:58" s="23" customFormat="1" ht="15.75" customHeight="1" x14ac:dyDescent="0.4">
      <c r="A5163" s="116">
        <v>38814</v>
      </c>
      <c r="B5163" s="112">
        <v>12.07</v>
      </c>
      <c r="C5163" s="112">
        <v>12.64</v>
      </c>
      <c r="D5163" s="112">
        <v>13.042</v>
      </c>
      <c r="E5163" s="112">
        <v>13.352</v>
      </c>
      <c r="F5163" s="112">
        <v>13.67</v>
      </c>
      <c r="G5163" s="112">
        <v>14.026</v>
      </c>
      <c r="H5163" s="113">
        <v>14.316000000000001</v>
      </c>
      <c r="I5163" s="90">
        <f t="shared" si="2473"/>
        <v>12.46</v>
      </c>
      <c r="J5163" s="90">
        <f t="shared" si="2474"/>
        <v>12.915052631578947</v>
      </c>
      <c r="K5163" s="114">
        <v>6</v>
      </c>
      <c r="L5163" s="115">
        <v>5.2631578947368418E-2</v>
      </c>
      <c r="M5163" s="11"/>
      <c r="N5163" s="90">
        <v>12.26</v>
      </c>
      <c r="O5163" s="90">
        <v>12.53</v>
      </c>
      <c r="P5163" s="90">
        <v>13.008015342059826</v>
      </c>
      <c r="Q5163" s="90"/>
      <c r="R5163" s="63">
        <f t="shared" si="2485"/>
        <v>13.278015342059826</v>
      </c>
      <c r="S5163" s="64">
        <f t="shared" si="2484"/>
        <v>7.0742358078602671E-2</v>
      </c>
      <c r="T5163" s="65"/>
      <c r="U5163" s="65">
        <f t="shared" si="2480"/>
        <v>0.97845171588188351</v>
      </c>
      <c r="V5163" s="65">
        <f t="shared" si="2480"/>
        <v>0.96325224644268193</v>
      </c>
      <c r="W5163" s="65"/>
      <c r="X5163" s="61">
        <f t="shared" si="2475"/>
        <v>4.7224523612261829E-2</v>
      </c>
      <c r="Y5163" s="66">
        <f t="shared" si="2486"/>
        <v>7.2198921509886188E-2</v>
      </c>
      <c r="Z5163" s="61">
        <f t="shared" si="2487"/>
        <v>3.6521077975838347E-2</v>
      </c>
      <c r="AA5163" s="67">
        <f t="shared" si="2488"/>
        <v>12.46</v>
      </c>
      <c r="AB5163" s="68">
        <f t="shared" si="2489"/>
        <v>-1.5497553017944496E-2</v>
      </c>
      <c r="AC5163" s="69">
        <f t="shared" si="2490"/>
        <v>1.6313213703099599E-2</v>
      </c>
      <c r="AD5163" s="70">
        <f>_xlfn.PERCENTILE.EXC(AC5163:$AC$5675,0.5)</f>
        <v>7.736772486772496E-2</v>
      </c>
      <c r="AE5163" s="70">
        <f>_xlfn.PERCENTILE.EXC($AC5163:AC$5675,0.35)</f>
        <v>5.1426750140444573E-2</v>
      </c>
      <c r="AF5163" s="71">
        <f t="shared" si="2481"/>
        <v>3.8055553079679956E-2</v>
      </c>
      <c r="AG5163" s="70">
        <f t="shared" si="2482"/>
        <v>-6.6622424035307326E-2</v>
      </c>
      <c r="AH5163" s="70">
        <f t="shared" si="2483"/>
        <v>-8.0807033096926772E-2</v>
      </c>
      <c r="AI5163" s="61" t="str">
        <f t="shared" si="2478"/>
        <v>Safety</v>
      </c>
      <c r="AJ5163" s="68" t="str">
        <f t="shared" si="2479"/>
        <v>Safety</v>
      </c>
      <c r="AK5163" s="72"/>
      <c r="AL5163" s="73"/>
      <c r="AM5163" s="72"/>
      <c r="AN5163" s="73"/>
      <c r="AO5163" s="74"/>
      <c r="AP5163" s="20"/>
      <c r="AQ5163" s="74"/>
      <c r="AR5163" s="20"/>
      <c r="AS5163" s="74"/>
      <c r="AT5163" s="20"/>
      <c r="AU5163" s="74" t="str">
        <f t="shared" si="2470"/>
        <v>00635U</v>
      </c>
      <c r="AV5163" s="20">
        <f t="shared" si="2476"/>
        <v>0</v>
      </c>
      <c r="AW5163" s="74" t="str">
        <f t="shared" si="2471"/>
        <v>00635U</v>
      </c>
      <c r="AX5163" s="20">
        <f t="shared" si="2472"/>
        <v>0</v>
      </c>
      <c r="AY5163" s="20">
        <f t="shared" si="2477"/>
        <v>1</v>
      </c>
      <c r="AZ5163" s="116">
        <v>38817</v>
      </c>
      <c r="BA5163" s="116"/>
      <c r="BB5163" s="20"/>
      <c r="BC5163" s="20"/>
      <c r="BD5163" s="76"/>
      <c r="BE5163" s="77"/>
      <c r="BF5163" s="77"/>
    </row>
    <row r="5164" spans="1:58" s="23" customFormat="1" ht="15.75" customHeight="1" x14ac:dyDescent="0.4">
      <c r="A5164" s="116">
        <v>38813</v>
      </c>
      <c r="B5164" s="112">
        <v>11.92</v>
      </c>
      <c r="C5164" s="112">
        <v>12.38</v>
      </c>
      <c r="D5164" s="112">
        <v>12.853999999999999</v>
      </c>
      <c r="E5164" s="112">
        <v>13.218</v>
      </c>
      <c r="F5164" s="112">
        <v>13.59</v>
      </c>
      <c r="G5164" s="112">
        <v>13.977</v>
      </c>
      <c r="H5164" s="113">
        <v>14.292</v>
      </c>
      <c r="I5164" s="90">
        <f t="shared" si="2473"/>
        <v>12.210526315789474</v>
      </c>
      <c r="J5164" s="90">
        <f t="shared" si="2474"/>
        <v>12.679368421052631</v>
      </c>
      <c r="K5164" s="114">
        <v>7</v>
      </c>
      <c r="L5164" s="115">
        <v>5.2631578947368418E-2</v>
      </c>
      <c r="M5164" s="11"/>
      <c r="N5164" s="90">
        <v>11.45</v>
      </c>
      <c r="O5164" s="90">
        <v>11.93</v>
      </c>
      <c r="P5164" s="90">
        <v>12.492458037673588</v>
      </c>
      <c r="Q5164" s="90"/>
      <c r="R5164" s="63">
        <f t="shared" si="2485"/>
        <v>12.972458037673587</v>
      </c>
      <c r="S5164" s="64">
        <f t="shared" si="2484"/>
        <v>2.8751123090745595E-2</v>
      </c>
      <c r="T5164" s="65"/>
      <c r="U5164" s="65">
        <f t="shared" si="2480"/>
        <v>0.95976529756915341</v>
      </c>
      <c r="V5164" s="65">
        <f t="shared" si="2480"/>
        <v>0.95497619155674729</v>
      </c>
      <c r="W5164" s="65"/>
      <c r="X5164" s="61">
        <f t="shared" si="2475"/>
        <v>3.8590604026845707E-2</v>
      </c>
      <c r="Y5164" s="66">
        <f t="shared" si="2486"/>
        <v>8.1252837040399442E-2</v>
      </c>
      <c r="Z5164" s="61">
        <f t="shared" si="2487"/>
        <v>3.8396551724137841E-2</v>
      </c>
      <c r="AA5164" s="67">
        <f t="shared" si="2488"/>
        <v>12.210526315789473</v>
      </c>
      <c r="AB5164" s="68">
        <f t="shared" si="2489"/>
        <v>4.1048034934497872E-2</v>
      </c>
      <c r="AC5164" s="69">
        <f t="shared" si="2490"/>
        <v>6.6421512296023874E-2</v>
      </c>
      <c r="AD5164" s="70">
        <f>_xlfn.PERCENTILE.EXC(AC5164:$AC$5675,0.5)</f>
        <v>7.7935184186128395E-2</v>
      </c>
      <c r="AE5164" s="70">
        <f>_xlfn.PERCENTILE.EXC($AC5164:AC$5675,0.35)</f>
        <v>5.1640803848508228E-2</v>
      </c>
      <c r="AF5164" s="71">
        <f t="shared" si="2481"/>
        <v>3.8207672547585593E-2</v>
      </c>
      <c r="AG5164" s="70">
        <f t="shared" si="2482"/>
        <v>-6.6650107141042914E-2</v>
      </c>
      <c r="AH5164" s="70">
        <f t="shared" si="2483"/>
        <v>-8.0874556737588699E-2</v>
      </c>
      <c r="AI5164" s="61" t="str">
        <f t="shared" si="2478"/>
        <v>Safety</v>
      </c>
      <c r="AJ5164" s="68" t="str">
        <f t="shared" si="2479"/>
        <v>Short VOL</v>
      </c>
      <c r="AK5164" s="72"/>
      <c r="AL5164" s="73"/>
      <c r="AM5164" s="72"/>
      <c r="AN5164" s="73"/>
      <c r="AO5164" s="74"/>
      <c r="AP5164" s="20"/>
      <c r="AQ5164" s="74"/>
      <c r="AR5164" s="20"/>
      <c r="AS5164" s="74"/>
      <c r="AT5164" s="20"/>
      <c r="AU5164" s="74" t="str">
        <f t="shared" si="2470"/>
        <v>00631L</v>
      </c>
      <c r="AV5164" s="20">
        <f t="shared" si="2476"/>
        <v>1</v>
      </c>
      <c r="AW5164" s="74" t="str">
        <f t="shared" si="2471"/>
        <v>00631L</v>
      </c>
      <c r="AX5164" s="20">
        <f t="shared" si="2472"/>
        <v>1</v>
      </c>
      <c r="AY5164" s="20">
        <f t="shared" si="2477"/>
        <v>1</v>
      </c>
      <c r="AZ5164" s="116">
        <v>38814</v>
      </c>
      <c r="BA5164" s="116"/>
      <c r="BB5164" s="20"/>
      <c r="BC5164" s="20"/>
      <c r="BD5164" s="76"/>
      <c r="BE5164" s="77"/>
      <c r="BF5164" s="77"/>
    </row>
    <row r="5165" spans="1:58" s="23" customFormat="1" ht="15.75" customHeight="1" x14ac:dyDescent="0.4">
      <c r="A5165" s="116">
        <v>38812</v>
      </c>
      <c r="B5165" s="112">
        <v>11.9</v>
      </c>
      <c r="C5165" s="112">
        <v>12.56</v>
      </c>
      <c r="D5165" s="112">
        <v>12.986000000000001</v>
      </c>
      <c r="E5165" s="112">
        <v>13.314</v>
      </c>
      <c r="F5165" s="112">
        <v>13.65</v>
      </c>
      <c r="G5165" s="112">
        <v>14.022</v>
      </c>
      <c r="H5165" s="113">
        <v>14.324</v>
      </c>
      <c r="I5165" s="90">
        <f t="shared" si="2473"/>
        <v>12.282105263157895</v>
      </c>
      <c r="J5165" s="90">
        <f t="shared" si="2474"/>
        <v>12.806631578947369</v>
      </c>
      <c r="K5165" s="114">
        <v>8</v>
      </c>
      <c r="L5165" s="115">
        <v>5.2631578947368418E-2</v>
      </c>
      <c r="M5165" s="11"/>
      <c r="N5165" s="90">
        <v>11.13</v>
      </c>
      <c r="O5165" s="90">
        <v>11.9</v>
      </c>
      <c r="P5165" s="90">
        <v>12.667396120554782</v>
      </c>
      <c r="Q5165" s="90"/>
      <c r="R5165" s="63">
        <f t="shared" si="2485"/>
        <v>13.437396120554782</v>
      </c>
      <c r="S5165" s="64">
        <f t="shared" si="2484"/>
        <v>-8.9766606822260203E-4</v>
      </c>
      <c r="T5165" s="65"/>
      <c r="U5165" s="65">
        <f t="shared" si="2480"/>
        <v>0.93529411764705883</v>
      </c>
      <c r="V5165" s="65">
        <f t="shared" si="2480"/>
        <v>0.93941958447880503</v>
      </c>
      <c r="W5165" s="65"/>
      <c r="X5165" s="61">
        <f t="shared" si="2475"/>
        <v>5.5462184873949591E-2</v>
      </c>
      <c r="Y5165" s="66">
        <f t="shared" si="2486"/>
        <v>7.5859996995643664E-2</v>
      </c>
      <c r="Z5165" s="61">
        <f t="shared" si="2487"/>
        <v>4.2706547823105991E-2</v>
      </c>
      <c r="AA5165" s="67">
        <f t="shared" si="2488"/>
        <v>12.282105263157895</v>
      </c>
      <c r="AB5165" s="68">
        <f t="shared" si="2489"/>
        <v>6.9182389937106875E-2</v>
      </c>
      <c r="AC5165" s="69">
        <f t="shared" si="2490"/>
        <v>0.10351350073296443</v>
      </c>
      <c r="AD5165" s="70">
        <f>_xlfn.PERCENTILE.EXC(AC5165:$AC$5675,0.5)</f>
        <v>7.850264350453183E-2</v>
      </c>
      <c r="AE5165" s="70">
        <f>_xlfn.PERCENTILE.EXC($AC5165:AC$5675,0.35)</f>
        <v>5.151687032452569E-2</v>
      </c>
      <c r="AF5165" s="71">
        <f t="shared" si="2481"/>
        <v>3.8149502589626134E-2</v>
      </c>
      <c r="AG5165" s="70">
        <f t="shared" si="2482"/>
        <v>-6.6677790246778501E-2</v>
      </c>
      <c r="AH5165" s="70">
        <f t="shared" si="2483"/>
        <v>-8.0942080378250639E-2</v>
      </c>
      <c r="AI5165" s="61" t="str">
        <f t="shared" si="2478"/>
        <v>Short VOL</v>
      </c>
      <c r="AJ5165" s="68" t="str">
        <f t="shared" si="2479"/>
        <v>Short VOL</v>
      </c>
      <c r="AK5165" s="72"/>
      <c r="AL5165" s="73"/>
      <c r="AM5165" s="72"/>
      <c r="AN5165" s="73"/>
      <c r="AO5165" s="74"/>
      <c r="AP5165" s="20"/>
      <c r="AQ5165" s="74"/>
      <c r="AR5165" s="20"/>
      <c r="AS5165" s="74"/>
      <c r="AT5165" s="20"/>
      <c r="AU5165" s="74" t="str">
        <f t="shared" si="2470"/>
        <v>00631L</v>
      </c>
      <c r="AV5165" s="20">
        <f t="shared" si="2476"/>
        <v>1</v>
      </c>
      <c r="AW5165" s="74" t="str">
        <f t="shared" si="2471"/>
        <v>00631L</v>
      </c>
      <c r="AX5165" s="20">
        <f t="shared" si="2472"/>
        <v>1</v>
      </c>
      <c r="AY5165" s="20">
        <f t="shared" si="2477"/>
        <v>1</v>
      </c>
      <c r="AZ5165" s="116">
        <v>38813</v>
      </c>
      <c r="BA5165" s="116"/>
      <c r="BB5165" s="20"/>
      <c r="BC5165" s="20"/>
      <c r="BD5165" s="76"/>
      <c r="BE5165" s="77"/>
      <c r="BF5165" s="77"/>
    </row>
    <row r="5166" spans="1:58" s="23" customFormat="1" ht="15.75" customHeight="1" x14ac:dyDescent="0.4">
      <c r="A5166" s="116">
        <v>38811</v>
      </c>
      <c r="B5166" s="112">
        <v>12</v>
      </c>
      <c r="C5166" s="112">
        <v>12.72</v>
      </c>
      <c r="D5166" s="112">
        <v>13.102</v>
      </c>
      <c r="E5166" s="112">
        <v>13.397</v>
      </c>
      <c r="F5166" s="112">
        <v>13.7</v>
      </c>
      <c r="G5166" s="112">
        <v>14.06</v>
      </c>
      <c r="H5166" s="113">
        <v>14.353</v>
      </c>
      <c r="I5166" s="90">
        <f t="shared" si="2473"/>
        <v>12.378947368421054</v>
      </c>
      <c r="J5166" s="90">
        <f t="shared" si="2474"/>
        <v>12.921052631578949</v>
      </c>
      <c r="K5166" s="114">
        <v>9</v>
      </c>
      <c r="L5166" s="115">
        <v>5.2631578947368418E-2</v>
      </c>
      <c r="M5166" s="11"/>
      <c r="N5166" s="90">
        <v>11.14</v>
      </c>
      <c r="O5166" s="90">
        <v>11.97</v>
      </c>
      <c r="P5166" s="90">
        <v>12.740226518587935</v>
      </c>
      <c r="Q5166" s="90"/>
      <c r="R5166" s="63">
        <f t="shared" si="2485"/>
        <v>13.570226518587937</v>
      </c>
      <c r="S5166" s="64">
        <f t="shared" si="2484"/>
        <v>-3.7165082108902306E-2</v>
      </c>
      <c r="T5166" s="65"/>
      <c r="U5166" s="65">
        <f t="shared" si="2480"/>
        <v>0.93065998329156219</v>
      </c>
      <c r="V5166" s="65">
        <f t="shared" si="2480"/>
        <v>0.93954373437048566</v>
      </c>
      <c r="W5166" s="65"/>
      <c r="X5166" s="61">
        <f t="shared" si="2475"/>
        <v>6.0000000000000053E-2</v>
      </c>
      <c r="Y5166" s="66">
        <f t="shared" si="2486"/>
        <v>7.135925953571691E-2</v>
      </c>
      <c r="Z5166" s="61">
        <f t="shared" si="2487"/>
        <v>4.3792517006802728E-2</v>
      </c>
      <c r="AA5166" s="67">
        <f t="shared" si="2488"/>
        <v>12.378947368421054</v>
      </c>
      <c r="AB5166" s="68">
        <f t="shared" si="2489"/>
        <v>7.7199281867145364E-2</v>
      </c>
      <c r="AC5166" s="69">
        <f t="shared" si="2490"/>
        <v>0.11121610129452901</v>
      </c>
      <c r="AD5166" s="70">
        <f>_xlfn.PERCENTILE.EXC(AC5166:$AC$5675,0.5)</f>
        <v>7.7935184186128395E-2</v>
      </c>
      <c r="AE5166" s="70">
        <f>_xlfn.PERCENTILE.EXC($AC5166:AC$5675,0.35)</f>
        <v>5.141709962668474E-2</v>
      </c>
      <c r="AF5166" s="71">
        <f t="shared" si="2481"/>
        <v>3.8091332631666669E-2</v>
      </c>
      <c r="AG5166" s="70">
        <f t="shared" si="2482"/>
        <v>-6.6705473352514075E-2</v>
      </c>
      <c r="AH5166" s="70">
        <f t="shared" si="2483"/>
        <v>-8.1009604018912579E-2</v>
      </c>
      <c r="AI5166" s="61" t="str">
        <f t="shared" si="2478"/>
        <v>Short VOL</v>
      </c>
      <c r="AJ5166" s="68" t="str">
        <f t="shared" si="2479"/>
        <v>Short VOL</v>
      </c>
      <c r="AK5166" s="72"/>
      <c r="AL5166" s="73"/>
      <c r="AM5166" s="72"/>
      <c r="AN5166" s="73"/>
      <c r="AO5166" s="74"/>
      <c r="AP5166" s="20"/>
      <c r="AQ5166" s="74"/>
      <c r="AR5166" s="20"/>
      <c r="AS5166" s="74"/>
      <c r="AT5166" s="20"/>
      <c r="AU5166" s="74" t="str">
        <f t="shared" si="2470"/>
        <v>00631L</v>
      </c>
      <c r="AV5166" s="20">
        <f t="shared" si="2476"/>
        <v>1</v>
      </c>
      <c r="AW5166" s="74" t="str">
        <f t="shared" si="2471"/>
        <v>00631L</v>
      </c>
      <c r="AX5166" s="20">
        <f t="shared" si="2472"/>
        <v>1</v>
      </c>
      <c r="AY5166" s="20">
        <f t="shared" si="2477"/>
        <v>1</v>
      </c>
      <c r="AZ5166" s="116">
        <v>38812</v>
      </c>
      <c r="BA5166" s="116"/>
      <c r="BB5166" s="20"/>
      <c r="BC5166" s="20"/>
      <c r="BD5166" s="76"/>
      <c r="BE5166" s="77"/>
      <c r="BF5166" s="77"/>
    </row>
    <row r="5167" spans="1:58" s="23" customFormat="1" ht="15.75" customHeight="1" x14ac:dyDescent="0.4">
      <c r="A5167" s="116">
        <v>38810</v>
      </c>
      <c r="B5167" s="112">
        <v>12.09</v>
      </c>
      <c r="C5167" s="112">
        <v>12.76</v>
      </c>
      <c r="D5167" s="112">
        <v>13.141999999999999</v>
      </c>
      <c r="E5167" s="112">
        <v>13.436999999999999</v>
      </c>
      <c r="F5167" s="112">
        <v>13.74</v>
      </c>
      <c r="G5167" s="112">
        <v>14.115</v>
      </c>
      <c r="H5167" s="113">
        <v>14.420999999999999</v>
      </c>
      <c r="I5167" s="90">
        <f t="shared" si="2473"/>
        <v>12.407368421052631</v>
      </c>
      <c r="J5167" s="90">
        <f t="shared" si="2474"/>
        <v>12.940947368421051</v>
      </c>
      <c r="K5167" s="114">
        <v>10</v>
      </c>
      <c r="L5167" s="115">
        <v>5.2631578947368418E-2</v>
      </c>
      <c r="M5167" s="11"/>
      <c r="N5167" s="90">
        <v>11.57</v>
      </c>
      <c r="O5167" s="90">
        <v>12.25</v>
      </c>
      <c r="P5167" s="90">
        <v>13.03250026595704</v>
      </c>
      <c r="Q5167" s="90"/>
      <c r="R5167" s="63">
        <f t="shared" si="2485"/>
        <v>13.71250026595704</v>
      </c>
      <c r="S5167" s="64">
        <f t="shared" si="2484"/>
        <v>1.5803336259877059E-2</v>
      </c>
      <c r="T5167" s="65"/>
      <c r="U5167" s="65">
        <f t="shared" si="2480"/>
        <v>0.94448979591836735</v>
      </c>
      <c r="V5167" s="65">
        <f t="shared" si="2480"/>
        <v>0.93995777863123819</v>
      </c>
      <c r="W5167" s="65"/>
      <c r="X5167" s="61">
        <f t="shared" si="2475"/>
        <v>5.5417700578990897E-2</v>
      </c>
      <c r="Y5167" s="66">
        <f t="shared" si="2486"/>
        <v>7.3230631837463728E-2</v>
      </c>
      <c r="Z5167" s="61">
        <f t="shared" si="2487"/>
        <v>4.3005005514549888E-2</v>
      </c>
      <c r="AA5167" s="67">
        <f t="shared" si="2488"/>
        <v>12.407368421052631</v>
      </c>
      <c r="AB5167" s="68">
        <f t="shared" si="2489"/>
        <v>4.4943820224719065E-2</v>
      </c>
      <c r="AC5167" s="69">
        <f t="shared" si="2490"/>
        <v>7.237410726470446E-2</v>
      </c>
      <c r="AD5167" s="70">
        <f>_xlfn.PERCENTILE.EXC(AC5167:$AC$5675,0.5)</f>
        <v>7.736772486772496E-2</v>
      </c>
      <c r="AE5167" s="70">
        <f>_xlfn.PERCENTILE.EXC($AC5167:AC$5675,0.35)</f>
        <v>5.1349546030365886E-2</v>
      </c>
      <c r="AF5167" s="71">
        <f t="shared" si="2481"/>
        <v>3.8026813733682517E-2</v>
      </c>
      <c r="AG5167" s="70">
        <f t="shared" si="2482"/>
        <v>-6.6733156458249662E-2</v>
      </c>
      <c r="AH5167" s="70">
        <f t="shared" si="2483"/>
        <v>-8.1077127659574519E-2</v>
      </c>
      <c r="AI5167" s="61" t="str">
        <f t="shared" si="2478"/>
        <v>Safety</v>
      </c>
      <c r="AJ5167" s="68" t="str">
        <f t="shared" si="2479"/>
        <v>Short VOL</v>
      </c>
      <c r="AK5167" s="72"/>
      <c r="AL5167" s="73"/>
      <c r="AM5167" s="72"/>
      <c r="AN5167" s="73"/>
      <c r="AO5167" s="74"/>
      <c r="AP5167" s="20"/>
      <c r="AQ5167" s="74"/>
      <c r="AR5167" s="20"/>
      <c r="AS5167" s="74"/>
      <c r="AT5167" s="20"/>
      <c r="AU5167" s="74" t="str">
        <f t="shared" si="2470"/>
        <v>00631L</v>
      </c>
      <c r="AV5167" s="20">
        <f t="shared" si="2476"/>
        <v>1</v>
      </c>
      <c r="AW5167" s="74" t="str">
        <f t="shared" si="2471"/>
        <v>00631L</v>
      </c>
      <c r="AX5167" s="20">
        <f t="shared" si="2472"/>
        <v>1</v>
      </c>
      <c r="AY5167" s="20">
        <f t="shared" si="2477"/>
        <v>1</v>
      </c>
      <c r="AZ5167" s="116">
        <v>38811</v>
      </c>
      <c r="BA5167" s="116"/>
      <c r="BB5167" s="20"/>
      <c r="BC5167" s="20"/>
      <c r="BD5167" s="76"/>
      <c r="BE5167" s="77"/>
      <c r="BF5167" s="77"/>
    </row>
    <row r="5168" spans="1:58" s="23" customFormat="1" ht="15.75" customHeight="1" x14ac:dyDescent="0.4">
      <c r="A5168" s="116">
        <v>38807</v>
      </c>
      <c r="B5168" s="112">
        <v>12.12</v>
      </c>
      <c r="C5168" s="112">
        <v>12.81</v>
      </c>
      <c r="D5168" s="112">
        <v>13.167999999999999</v>
      </c>
      <c r="E5168" s="112">
        <v>13.445</v>
      </c>
      <c r="F5168" s="112">
        <v>13.73</v>
      </c>
      <c r="G5168" s="112">
        <v>14.117000000000001</v>
      </c>
      <c r="H5168" s="113">
        <v>14.432</v>
      </c>
      <c r="I5168" s="90">
        <f t="shared" si="2473"/>
        <v>12.410526315789474</v>
      </c>
      <c r="J5168" s="90">
        <f t="shared" si="2474"/>
        <v>12.960736842105263</v>
      </c>
      <c r="K5168" s="114">
        <v>11</v>
      </c>
      <c r="L5168" s="115">
        <v>5.2631578947368418E-2</v>
      </c>
      <c r="M5168" s="11"/>
      <c r="N5168" s="90">
        <v>11.39</v>
      </c>
      <c r="O5168" s="90">
        <v>12.22</v>
      </c>
      <c r="P5168" s="90">
        <v>12.97236537705872</v>
      </c>
      <c r="Q5168" s="90"/>
      <c r="R5168" s="63">
        <f t="shared" si="2485"/>
        <v>13.80236537705872</v>
      </c>
      <c r="S5168" s="64">
        <f t="shared" si="2484"/>
        <v>-1.555747623163351E-2</v>
      </c>
      <c r="T5168" s="65"/>
      <c r="U5168" s="65">
        <f t="shared" si="2480"/>
        <v>0.93207855973813425</v>
      </c>
      <c r="V5168" s="65">
        <f t="shared" si="2480"/>
        <v>0.94200245250652148</v>
      </c>
      <c r="W5168" s="65"/>
      <c r="X5168" s="61">
        <f t="shared" si="2475"/>
        <v>5.6930693069307037E-2</v>
      </c>
      <c r="Y5168" s="66">
        <f t="shared" si="2486"/>
        <v>7.3410189661584233E-2</v>
      </c>
      <c r="Z5168" s="61">
        <f t="shared" si="2487"/>
        <v>4.4334181509753996E-2</v>
      </c>
      <c r="AA5168" s="67">
        <f t="shared" si="2488"/>
        <v>12.410526315789474</v>
      </c>
      <c r="AB5168" s="68">
        <f t="shared" si="2489"/>
        <v>6.409130816505694E-2</v>
      </c>
      <c r="AC5168" s="69">
        <f t="shared" si="2490"/>
        <v>8.9598447391525282E-2</v>
      </c>
      <c r="AD5168" s="70">
        <f>_xlfn.PERCENTILE.EXC(AC5168:$AC$5675,0.5)</f>
        <v>7.7935184186128395E-2</v>
      </c>
      <c r="AE5168" s="70">
        <f>_xlfn.PERCENTILE.EXC($AC5168:AC$5675,0.35)</f>
        <v>5.1281992434047033E-2</v>
      </c>
      <c r="AF5168" s="71">
        <f t="shared" si="2481"/>
        <v>3.7959755259688491E-2</v>
      </c>
      <c r="AG5168" s="70">
        <f t="shared" si="2482"/>
        <v>-6.6760839563985264E-2</v>
      </c>
      <c r="AH5168" s="70">
        <f t="shared" si="2483"/>
        <v>-8.1144651300236459E-2</v>
      </c>
      <c r="AI5168" s="61" t="str">
        <f t="shared" si="2478"/>
        <v>Short VOL</v>
      </c>
      <c r="AJ5168" s="68" t="str">
        <f t="shared" si="2479"/>
        <v>Short VOL</v>
      </c>
      <c r="AK5168" s="72"/>
      <c r="AL5168" s="73"/>
      <c r="AM5168" s="72"/>
      <c r="AN5168" s="73"/>
      <c r="AO5168" s="74"/>
      <c r="AP5168" s="20"/>
      <c r="AQ5168" s="74"/>
      <c r="AR5168" s="20"/>
      <c r="AS5168" s="74"/>
      <c r="AT5168" s="20"/>
      <c r="AU5168" s="74" t="str">
        <f t="shared" ref="AU5168:AU5231" si="2491">IF(AC5168&gt;AF5168,"00631L",IF(AC5168&lt;AG5168,"Cash","00635U"))</f>
        <v>00631L</v>
      </c>
      <c r="AV5168" s="20">
        <f t="shared" si="2476"/>
        <v>1</v>
      </c>
      <c r="AW5168" s="74" t="str">
        <f t="shared" ref="AW5168:AW5231" si="2492">IF(AC5168&gt;AE5168,"00631L",IF(AC5168&lt;AH5168,"00631L","00635U"))</f>
        <v>00631L</v>
      </c>
      <c r="AX5168" s="20">
        <f t="shared" si="2472"/>
        <v>1</v>
      </c>
      <c r="AY5168" s="20">
        <f t="shared" si="2477"/>
        <v>1</v>
      </c>
      <c r="AZ5168" s="116">
        <v>38810</v>
      </c>
      <c r="BA5168" s="116"/>
      <c r="BB5168" s="20"/>
      <c r="BC5168" s="20"/>
      <c r="BD5168" s="76"/>
      <c r="BE5168" s="77"/>
      <c r="BF5168" s="77"/>
    </row>
    <row r="5169" spans="1:58" s="23" customFormat="1" ht="15.75" customHeight="1" x14ac:dyDescent="0.4">
      <c r="A5169" s="116">
        <v>38806</v>
      </c>
      <c r="B5169" s="112">
        <v>12</v>
      </c>
      <c r="C5169" s="112">
        <v>12.75</v>
      </c>
      <c r="D5169" s="112">
        <v>13.151999999999999</v>
      </c>
      <c r="E5169" s="112">
        <v>13.462</v>
      </c>
      <c r="F5169" s="112">
        <v>13.78</v>
      </c>
      <c r="G5169" s="112">
        <v>14.195</v>
      </c>
      <c r="H5169" s="113">
        <v>14.531000000000001</v>
      </c>
      <c r="I5169" s="90">
        <f t="shared" si="2473"/>
        <v>12.276315789473685</v>
      </c>
      <c r="J5169" s="90">
        <f t="shared" si="2474"/>
        <v>12.898105263157895</v>
      </c>
      <c r="K5169" s="114">
        <v>12</v>
      </c>
      <c r="L5169" s="115">
        <v>5.2631578947368418E-2</v>
      </c>
      <c r="M5169" s="11"/>
      <c r="N5169" s="90">
        <v>11.57</v>
      </c>
      <c r="O5169" s="90">
        <v>12.35</v>
      </c>
      <c r="P5169" s="90">
        <v>13.053069585240152</v>
      </c>
      <c r="Q5169" s="90"/>
      <c r="R5169" s="63">
        <f t="shared" si="2485"/>
        <v>13.833069585240153</v>
      </c>
      <c r="S5169" s="64">
        <f t="shared" si="2484"/>
        <v>5.6621004566210137E-2</v>
      </c>
      <c r="T5169" s="65"/>
      <c r="U5169" s="65">
        <f t="shared" si="2480"/>
        <v>0.93684210526315792</v>
      </c>
      <c r="V5169" s="65">
        <f t="shared" si="2480"/>
        <v>0.94613760536179525</v>
      </c>
      <c r="W5169" s="65"/>
      <c r="X5169" s="61">
        <f t="shared" si="2475"/>
        <v>6.25E-2</v>
      </c>
      <c r="Y5169" s="66">
        <f t="shared" si="2486"/>
        <v>7.9408705987223355E-2</v>
      </c>
      <c r="Z5169" s="61">
        <f t="shared" si="2487"/>
        <v>5.0649517684887395E-2</v>
      </c>
      <c r="AA5169" s="67">
        <f t="shared" si="2488"/>
        <v>12.276315789473685</v>
      </c>
      <c r="AB5169" s="68">
        <f t="shared" si="2489"/>
        <v>3.7165082108902306E-2</v>
      </c>
      <c r="AC5169" s="69">
        <f t="shared" si="2490"/>
        <v>6.1047172815357362E-2</v>
      </c>
      <c r="AD5169" s="70">
        <f>_xlfn.PERCENTILE.EXC(AC5169:$AC$5675,0.5)</f>
        <v>7.736772486772496E-2</v>
      </c>
      <c r="AE5169" s="70">
        <f>_xlfn.PERCENTILE.EXC($AC5169:AC$5675,0.35)</f>
        <v>5.0938530606804047E-2</v>
      </c>
      <c r="AF5169" s="71">
        <f t="shared" si="2481"/>
        <v>3.7892696785694464E-2</v>
      </c>
      <c r="AG5169" s="70">
        <f t="shared" si="2482"/>
        <v>-6.6788522669720851E-2</v>
      </c>
      <c r="AH5169" s="70">
        <f t="shared" si="2483"/>
        <v>-8.1212174940898399E-2</v>
      </c>
      <c r="AI5169" s="61" t="str">
        <f t="shared" si="2478"/>
        <v>Safety</v>
      </c>
      <c r="AJ5169" s="68" t="str">
        <f t="shared" si="2479"/>
        <v>Short VOL</v>
      </c>
      <c r="AK5169" s="72"/>
      <c r="AL5169" s="73"/>
      <c r="AM5169" s="72"/>
      <c r="AN5169" s="73"/>
      <c r="AO5169" s="74"/>
      <c r="AP5169" s="20"/>
      <c r="AQ5169" s="74"/>
      <c r="AR5169" s="20"/>
      <c r="AS5169" s="74"/>
      <c r="AT5169" s="20"/>
      <c r="AU5169" s="74" t="str">
        <f t="shared" si="2491"/>
        <v>00631L</v>
      </c>
      <c r="AV5169" s="20">
        <f t="shared" si="2476"/>
        <v>1</v>
      </c>
      <c r="AW5169" s="74" t="str">
        <f t="shared" si="2492"/>
        <v>00631L</v>
      </c>
      <c r="AX5169" s="20">
        <f t="shared" si="2472"/>
        <v>1</v>
      </c>
      <c r="AY5169" s="20">
        <f t="shared" si="2477"/>
        <v>1</v>
      </c>
      <c r="AZ5169" s="116">
        <v>38807</v>
      </c>
      <c r="BA5169" s="116"/>
      <c r="BB5169" s="20"/>
      <c r="BC5169" s="20"/>
      <c r="BD5169" s="76"/>
      <c r="BE5169" s="77"/>
      <c r="BF5169" s="77"/>
    </row>
    <row r="5170" spans="1:58" s="23" customFormat="1" ht="15.75" customHeight="1" x14ac:dyDescent="0.4">
      <c r="A5170" s="116">
        <v>38805</v>
      </c>
      <c r="B5170" s="112">
        <v>12.06</v>
      </c>
      <c r="C5170" s="112">
        <v>12.83</v>
      </c>
      <c r="D5170" s="112">
        <v>13.204000000000001</v>
      </c>
      <c r="E5170" s="112">
        <v>13.493</v>
      </c>
      <c r="F5170" s="112">
        <v>13.79</v>
      </c>
      <c r="G5170" s="112">
        <v>14.22</v>
      </c>
      <c r="H5170" s="113">
        <v>14.569000000000001</v>
      </c>
      <c r="I5170" s="90">
        <f t="shared" si="2473"/>
        <v>12.303157894736842</v>
      </c>
      <c r="J5170" s="90">
        <f t="shared" si="2474"/>
        <v>12.948105263157895</v>
      </c>
      <c r="K5170" s="114">
        <v>13</v>
      </c>
      <c r="L5170" s="115">
        <v>5.2631578947368418E-2</v>
      </c>
      <c r="M5170" s="11"/>
      <c r="N5170" s="90">
        <v>10.95</v>
      </c>
      <c r="O5170" s="90">
        <v>12.05</v>
      </c>
      <c r="P5170" s="90">
        <v>12.724463665857231</v>
      </c>
      <c r="Q5170" s="90"/>
      <c r="R5170" s="63">
        <f t="shared" si="2485"/>
        <v>13.824463665857234</v>
      </c>
      <c r="S5170" s="64">
        <f t="shared" si="2484"/>
        <v>-5.4404145077720276E-2</v>
      </c>
      <c r="T5170" s="65"/>
      <c r="U5170" s="65">
        <f t="shared" si="2480"/>
        <v>0.90871369294605797</v>
      </c>
      <c r="V5170" s="65">
        <f t="shared" si="2480"/>
        <v>0.94699472735601609</v>
      </c>
      <c r="W5170" s="65"/>
      <c r="X5170" s="61">
        <f t="shared" si="2475"/>
        <v>6.3847429519071269E-2</v>
      </c>
      <c r="Y5170" s="66">
        <f t="shared" si="2486"/>
        <v>7.9745052990439519E-2</v>
      </c>
      <c r="Z5170" s="61">
        <f t="shared" si="2487"/>
        <v>5.2421286789870049E-2</v>
      </c>
      <c r="AA5170" s="67">
        <f t="shared" si="2488"/>
        <v>12.303157894736842</v>
      </c>
      <c r="AB5170" s="68">
        <f t="shared" si="2489"/>
        <v>0.10136986301369874</v>
      </c>
      <c r="AC5170" s="69">
        <f t="shared" si="2490"/>
        <v>0.12357606344628698</v>
      </c>
      <c r="AD5170" s="70">
        <f>_xlfn.PERCENTILE.EXC(AC5170:$AC$5675,0.5)</f>
        <v>7.7935184186128395E-2</v>
      </c>
      <c r="AE5170" s="70">
        <f>_xlfn.PERCENTILE.EXC($AC5170:AC$5675,0.35)</f>
        <v>5.0388137606368018E-2</v>
      </c>
      <c r="AF5170" s="71">
        <f t="shared" si="2481"/>
        <v>3.7806930855073084E-2</v>
      </c>
      <c r="AG5170" s="70">
        <f t="shared" si="2482"/>
        <v>-6.6816205775456439E-2</v>
      </c>
      <c r="AH5170" s="70">
        <f t="shared" si="2483"/>
        <v>-8.1279698581560339E-2</v>
      </c>
      <c r="AI5170" s="61" t="str">
        <f t="shared" si="2478"/>
        <v>Short VOL</v>
      </c>
      <c r="AJ5170" s="68" t="str">
        <f t="shared" si="2479"/>
        <v>Short VOL</v>
      </c>
      <c r="AK5170" s="72"/>
      <c r="AL5170" s="73"/>
      <c r="AM5170" s="72"/>
      <c r="AN5170" s="73"/>
      <c r="AO5170" s="74"/>
      <c r="AP5170" s="20"/>
      <c r="AQ5170" s="74"/>
      <c r="AR5170" s="20"/>
      <c r="AS5170" s="74"/>
      <c r="AT5170" s="20"/>
      <c r="AU5170" s="74" t="str">
        <f t="shared" si="2491"/>
        <v>00631L</v>
      </c>
      <c r="AV5170" s="20">
        <f t="shared" si="2476"/>
        <v>1</v>
      </c>
      <c r="AW5170" s="74" t="str">
        <f t="shared" si="2492"/>
        <v>00631L</v>
      </c>
      <c r="AX5170" s="20">
        <f t="shared" si="2472"/>
        <v>1</v>
      </c>
      <c r="AY5170" s="20">
        <f t="shared" si="2477"/>
        <v>1</v>
      </c>
      <c r="AZ5170" s="116">
        <v>38806</v>
      </c>
      <c r="BA5170" s="116"/>
      <c r="BB5170" s="20"/>
      <c r="BC5170" s="20"/>
      <c r="BD5170" s="76"/>
      <c r="BE5170" s="77"/>
      <c r="BF5170" s="77"/>
    </row>
    <row r="5171" spans="1:58" s="23" customFormat="1" ht="15.75" customHeight="1" x14ac:dyDescent="0.4">
      <c r="A5171" s="116">
        <v>38804</v>
      </c>
      <c r="B5171" s="112">
        <v>12.35</v>
      </c>
      <c r="C5171" s="112">
        <v>13</v>
      </c>
      <c r="D5171" s="112">
        <v>13.362</v>
      </c>
      <c r="E5171" s="112">
        <v>13.641999999999999</v>
      </c>
      <c r="F5171" s="112">
        <v>13.93</v>
      </c>
      <c r="G5171" s="112">
        <v>14.324999999999999</v>
      </c>
      <c r="H5171" s="113">
        <v>14.646000000000001</v>
      </c>
      <c r="I5171" s="90">
        <f t="shared" si="2473"/>
        <v>12.521052631578947</v>
      </c>
      <c r="J5171" s="90">
        <f t="shared" si="2474"/>
        <v>13.095263157894736</v>
      </c>
      <c r="K5171" s="114">
        <v>14</v>
      </c>
      <c r="L5171" s="115">
        <v>5.2631578947368418E-2</v>
      </c>
      <c r="M5171" s="11"/>
      <c r="N5171" s="90">
        <v>11.58</v>
      </c>
      <c r="O5171" s="90">
        <v>12.54</v>
      </c>
      <c r="P5171" s="90">
        <v>13.24559079676475</v>
      </c>
      <c r="Q5171" s="90"/>
      <c r="R5171" s="63">
        <f t="shared" si="2485"/>
        <v>14.205590796764751</v>
      </c>
      <c r="S5171" s="64">
        <f t="shared" si="2484"/>
        <v>1.0471204188481607E-2</v>
      </c>
      <c r="T5171" s="65"/>
      <c r="U5171" s="65">
        <f t="shared" si="2480"/>
        <v>0.92344497607655507</v>
      </c>
      <c r="V5171" s="65">
        <f t="shared" si="2480"/>
        <v>0.94673013778010628</v>
      </c>
      <c r="W5171" s="65"/>
      <c r="X5171" s="61">
        <f t="shared" si="2475"/>
        <v>5.2631578947368453E-2</v>
      </c>
      <c r="Y5171" s="66">
        <f t="shared" si="2486"/>
        <v>7.359624688462113E-2</v>
      </c>
      <c r="Z5171" s="61">
        <f t="shared" si="2487"/>
        <v>4.5859604875998362E-2</v>
      </c>
      <c r="AA5171" s="67">
        <f t="shared" si="2488"/>
        <v>12.521052631578947</v>
      </c>
      <c r="AB5171" s="68">
        <f t="shared" si="2489"/>
        <v>6.6493955094991328E-2</v>
      </c>
      <c r="AC5171" s="69">
        <f t="shared" si="2490"/>
        <v>8.1265339514589502E-2</v>
      </c>
      <c r="AD5171" s="70">
        <f>_xlfn.PERCENTILE.EXC(AC5171:$AC$5675,0.5)</f>
        <v>7.736772486772496E-2</v>
      </c>
      <c r="AE5171" s="70">
        <f>_xlfn.PERCENTILE.EXC($AC5171:AC$5675,0.35)</f>
        <v>4.9837744605931995E-2</v>
      </c>
      <c r="AF5171" s="71">
        <f t="shared" si="2481"/>
        <v>3.7608920184687596E-2</v>
      </c>
      <c r="AG5171" s="70">
        <f t="shared" si="2482"/>
        <v>-6.6843888881192026E-2</v>
      </c>
      <c r="AH5171" s="70">
        <f t="shared" si="2483"/>
        <v>-8.1347222222222279E-2</v>
      </c>
      <c r="AI5171" s="61" t="str">
        <f t="shared" si="2478"/>
        <v>Short VOL</v>
      </c>
      <c r="AJ5171" s="68" t="str">
        <f t="shared" si="2479"/>
        <v>Short VOL</v>
      </c>
      <c r="AK5171" s="72"/>
      <c r="AL5171" s="73"/>
      <c r="AM5171" s="72"/>
      <c r="AN5171" s="73"/>
      <c r="AO5171" s="74"/>
      <c r="AP5171" s="20"/>
      <c r="AQ5171" s="74"/>
      <c r="AR5171" s="20"/>
      <c r="AS5171" s="74"/>
      <c r="AT5171" s="20"/>
      <c r="AU5171" s="74" t="str">
        <f t="shared" si="2491"/>
        <v>00631L</v>
      </c>
      <c r="AV5171" s="20">
        <f t="shared" si="2476"/>
        <v>1</v>
      </c>
      <c r="AW5171" s="74" t="str">
        <f t="shared" si="2492"/>
        <v>00631L</v>
      </c>
      <c r="AX5171" s="20">
        <f t="shared" si="2472"/>
        <v>1</v>
      </c>
      <c r="AY5171" s="20">
        <f t="shared" si="2477"/>
        <v>1</v>
      </c>
      <c r="AZ5171" s="116">
        <v>38805</v>
      </c>
      <c r="BA5171" s="116"/>
      <c r="BB5171" s="20"/>
      <c r="BC5171" s="20"/>
      <c r="BD5171" s="76"/>
      <c r="BE5171" s="77"/>
      <c r="BF5171" s="77"/>
    </row>
    <row r="5172" spans="1:58" s="23" customFormat="1" ht="15.75" customHeight="1" x14ac:dyDescent="0.4">
      <c r="A5172" s="116">
        <v>38803</v>
      </c>
      <c r="B5172" s="112">
        <v>12.38</v>
      </c>
      <c r="C5172" s="112">
        <v>12.98</v>
      </c>
      <c r="D5172" s="112">
        <v>13.374000000000001</v>
      </c>
      <c r="E5172" s="112">
        <v>13.677</v>
      </c>
      <c r="F5172" s="112">
        <v>13.99</v>
      </c>
      <c r="G5172" s="112">
        <v>14.388999999999999</v>
      </c>
      <c r="H5172" s="113">
        <v>14.712999999999999</v>
      </c>
      <c r="I5172" s="90">
        <f t="shared" si="2473"/>
        <v>12.506315789473685</v>
      </c>
      <c r="J5172" s="90">
        <f t="shared" si="2474"/>
        <v>13.062947368421053</v>
      </c>
      <c r="K5172" s="114">
        <v>15</v>
      </c>
      <c r="L5172" s="115">
        <v>5.2631578947368418E-2</v>
      </c>
      <c r="M5172" s="11"/>
      <c r="N5172" s="90">
        <v>11.46</v>
      </c>
      <c r="O5172" s="90">
        <v>12.48</v>
      </c>
      <c r="P5172" s="90">
        <v>13.060276368031557</v>
      </c>
      <c r="Q5172" s="90"/>
      <c r="R5172" s="63">
        <f t="shared" si="2485"/>
        <v>14.080276368031555</v>
      </c>
      <c r="S5172" s="64">
        <f t="shared" si="2484"/>
        <v>2.4128686327077868E-2</v>
      </c>
      <c r="T5172" s="65"/>
      <c r="U5172" s="65">
        <f t="shared" si="2480"/>
        <v>0.91826923076923084</v>
      </c>
      <c r="V5172" s="65">
        <f t="shared" si="2480"/>
        <v>0.9555693653273728</v>
      </c>
      <c r="W5172" s="65"/>
      <c r="X5172" s="61">
        <f t="shared" si="2475"/>
        <v>4.846526655896604E-2</v>
      </c>
      <c r="Y5172" s="66">
        <f t="shared" si="2486"/>
        <v>7.5747605469035584E-2</v>
      </c>
      <c r="Z5172" s="61">
        <f t="shared" si="2487"/>
        <v>4.4508038043935633E-2</v>
      </c>
      <c r="AA5172" s="67">
        <f t="shared" si="2488"/>
        <v>12.506315789473684</v>
      </c>
      <c r="AB5172" s="68">
        <f t="shared" si="2489"/>
        <v>8.0279232111692828E-2</v>
      </c>
      <c r="AC5172" s="69">
        <f t="shared" si="2490"/>
        <v>9.1301552310094472E-2</v>
      </c>
      <c r="AD5172" s="70">
        <f>_xlfn.PERCENTILE.EXC(AC5172:$AC$5675,0.5)</f>
        <v>7.6855981921771482E-2</v>
      </c>
      <c r="AE5172" s="70">
        <f>_xlfn.PERCENTILE.EXC($AC5172:AC$5675,0.35)</f>
        <v>4.9568278309506365E-2</v>
      </c>
      <c r="AF5172" s="71">
        <f t="shared" si="2481"/>
        <v>3.74109095143021E-2</v>
      </c>
      <c r="AG5172" s="70">
        <f t="shared" si="2482"/>
        <v>-6.6871571986927614E-2</v>
      </c>
      <c r="AH5172" s="70">
        <f t="shared" si="2483"/>
        <v>-8.1414745862884219E-2</v>
      </c>
      <c r="AI5172" s="61" t="str">
        <f t="shared" si="2478"/>
        <v>Short VOL</v>
      </c>
      <c r="AJ5172" s="68" t="str">
        <f t="shared" si="2479"/>
        <v>Short VOL</v>
      </c>
      <c r="AK5172" s="72"/>
      <c r="AL5172" s="73"/>
      <c r="AM5172" s="72"/>
      <c r="AN5172" s="73"/>
      <c r="AO5172" s="74"/>
      <c r="AP5172" s="20"/>
      <c r="AQ5172" s="74"/>
      <c r="AR5172" s="20"/>
      <c r="AS5172" s="74"/>
      <c r="AT5172" s="20"/>
      <c r="AU5172" s="74" t="str">
        <f t="shared" si="2491"/>
        <v>00631L</v>
      </c>
      <c r="AV5172" s="20">
        <f t="shared" si="2476"/>
        <v>1</v>
      </c>
      <c r="AW5172" s="74" t="str">
        <f t="shared" si="2492"/>
        <v>00631L</v>
      </c>
      <c r="AX5172" s="20">
        <f t="shared" si="2472"/>
        <v>1</v>
      </c>
      <c r="AY5172" s="20">
        <f t="shared" si="2477"/>
        <v>1</v>
      </c>
      <c r="AZ5172" s="116">
        <v>38804</v>
      </c>
      <c r="BA5172" s="116"/>
      <c r="BB5172" s="20"/>
      <c r="BC5172" s="20"/>
      <c r="BD5172" s="76"/>
      <c r="BE5172" s="77"/>
      <c r="BF5172" s="77"/>
    </row>
    <row r="5173" spans="1:58" s="23" customFormat="1" ht="15.75" customHeight="1" x14ac:dyDescent="0.4">
      <c r="A5173" s="116">
        <v>38800</v>
      </c>
      <c r="B5173" s="112">
        <v>12.36</v>
      </c>
      <c r="C5173" s="112">
        <v>13.02</v>
      </c>
      <c r="D5173" s="112">
        <v>13.398</v>
      </c>
      <c r="E5173" s="112">
        <v>13.69</v>
      </c>
      <c r="F5173" s="112">
        <v>13.99</v>
      </c>
      <c r="G5173" s="112">
        <v>14.401</v>
      </c>
      <c r="H5173" s="113">
        <v>14.734</v>
      </c>
      <c r="I5173" s="90">
        <f t="shared" si="2473"/>
        <v>12.464210526315789</v>
      </c>
      <c r="J5173" s="90">
        <f t="shared" si="2474"/>
        <v>13.079684210526315</v>
      </c>
      <c r="K5173" s="114">
        <v>16</v>
      </c>
      <c r="L5173" s="115">
        <v>5.2631578947368418E-2</v>
      </c>
      <c r="M5173" s="11"/>
      <c r="N5173" s="90">
        <v>11.19</v>
      </c>
      <c r="O5173" s="90">
        <v>12.27</v>
      </c>
      <c r="P5173" s="90">
        <v>13.007038446990121</v>
      </c>
      <c r="Q5173" s="90"/>
      <c r="R5173" s="63">
        <f t="shared" si="2485"/>
        <v>14.087038446990119</v>
      </c>
      <c r="S5173" s="64">
        <f t="shared" si="2484"/>
        <v>1.7905102954341606E-3</v>
      </c>
      <c r="T5173" s="65"/>
      <c r="U5173" s="65">
        <f t="shared" si="2480"/>
        <v>0.91198044009779955</v>
      </c>
      <c r="V5173" s="65">
        <f t="shared" si="2480"/>
        <v>0.94333541413028765</v>
      </c>
      <c r="W5173" s="65"/>
      <c r="X5173" s="61">
        <f t="shared" si="2475"/>
        <v>5.3398058252427195E-2</v>
      </c>
      <c r="Y5173" s="66">
        <f t="shared" si="2486"/>
        <v>7.6260043827611437E-2</v>
      </c>
      <c r="Z5173" s="61">
        <f t="shared" si="2487"/>
        <v>4.9379275399037234E-2</v>
      </c>
      <c r="AA5173" s="67">
        <f t="shared" si="2488"/>
        <v>12.464210526315789</v>
      </c>
      <c r="AB5173" s="68">
        <f t="shared" si="2489"/>
        <v>0.10455764075067024</v>
      </c>
      <c r="AC5173" s="69">
        <f t="shared" si="2490"/>
        <v>0.11387046705234935</v>
      </c>
      <c r="AD5173" s="70">
        <f>_xlfn.PERCENTILE.EXC(AC5173:$AC$5675,0.5)</f>
        <v>7.6344238975817991E-2</v>
      </c>
      <c r="AE5173" s="70">
        <f>_xlfn.PERCENTILE.EXC($AC5173:AC$5675,0.35)</f>
        <v>4.9411182694684884E-2</v>
      </c>
      <c r="AF5173" s="71">
        <f t="shared" si="2481"/>
        <v>3.7212898843916611E-2</v>
      </c>
      <c r="AG5173" s="70">
        <f t="shared" si="2482"/>
        <v>-6.6899255092663201E-2</v>
      </c>
      <c r="AH5173" s="70">
        <f t="shared" si="2483"/>
        <v>-8.1482269503546159E-2</v>
      </c>
      <c r="AI5173" s="61" t="str">
        <f t="shared" si="2478"/>
        <v>Short VOL</v>
      </c>
      <c r="AJ5173" s="68" t="str">
        <f t="shared" si="2479"/>
        <v>Short VOL</v>
      </c>
      <c r="AK5173" s="72"/>
      <c r="AL5173" s="73"/>
      <c r="AM5173" s="72"/>
      <c r="AN5173" s="73"/>
      <c r="AO5173" s="74"/>
      <c r="AP5173" s="20"/>
      <c r="AQ5173" s="74"/>
      <c r="AR5173" s="20"/>
      <c r="AS5173" s="74"/>
      <c r="AT5173" s="20"/>
      <c r="AU5173" s="74" t="str">
        <f t="shared" si="2491"/>
        <v>00631L</v>
      </c>
      <c r="AV5173" s="20">
        <f t="shared" si="2476"/>
        <v>1</v>
      </c>
      <c r="AW5173" s="74" t="str">
        <f t="shared" si="2492"/>
        <v>00631L</v>
      </c>
      <c r="AX5173" s="20">
        <f t="shared" ref="AX5173:AX5236" si="2493">IF(AW5173="00631L",1,0)</f>
        <v>1</v>
      </c>
      <c r="AY5173" s="20">
        <f t="shared" si="2477"/>
        <v>1</v>
      </c>
      <c r="AZ5173" s="116">
        <v>38803</v>
      </c>
      <c r="BA5173" s="116"/>
      <c r="BB5173" s="20"/>
      <c r="BC5173" s="20"/>
      <c r="BD5173" s="76"/>
      <c r="BE5173" s="77"/>
      <c r="BF5173" s="77"/>
    </row>
    <row r="5174" spans="1:58" s="23" customFormat="1" ht="15.75" customHeight="1" x14ac:dyDescent="0.4">
      <c r="A5174" s="116">
        <v>38799</v>
      </c>
      <c r="B5174" s="112">
        <v>12.45</v>
      </c>
      <c r="C5174" s="112">
        <v>13.03</v>
      </c>
      <c r="D5174" s="112">
        <v>13.44</v>
      </c>
      <c r="E5174" s="112">
        <v>13.755000000000001</v>
      </c>
      <c r="F5174" s="112">
        <v>14.08</v>
      </c>
      <c r="G5174" s="112">
        <v>14.483000000000001</v>
      </c>
      <c r="H5174" s="113">
        <v>14.81</v>
      </c>
      <c r="I5174" s="90">
        <f t="shared" ref="I5174:I5237" si="2494">C5174-((C5174-B5174)*K5174*L5174)</f>
        <v>12.511052631578947</v>
      </c>
      <c r="J5174" s="90">
        <f t="shared" ref="J5174:J5237" si="2495">D5174-((D5174-C5174)*K5174*L5174)</f>
        <v>13.073157894736841</v>
      </c>
      <c r="K5174" s="114">
        <v>17</v>
      </c>
      <c r="L5174" s="115">
        <v>5.2631578947368418E-2</v>
      </c>
      <c r="M5174" s="11"/>
      <c r="N5174" s="90">
        <v>11.17</v>
      </c>
      <c r="O5174" s="90">
        <v>12.43</v>
      </c>
      <c r="P5174" s="90">
        <v>13.10582004000484</v>
      </c>
      <c r="Q5174" s="90"/>
      <c r="R5174" s="63">
        <f t="shared" si="2485"/>
        <v>14.36582004000484</v>
      </c>
      <c r="S5174" s="64">
        <f t="shared" si="2484"/>
        <v>-3.5682426404996361E-3</v>
      </c>
      <c r="T5174" s="65"/>
      <c r="U5174" s="65">
        <f t="shared" si="2480"/>
        <v>0.89863234111021728</v>
      </c>
      <c r="V5174" s="65">
        <f t="shared" si="2480"/>
        <v>0.94843359378185155</v>
      </c>
      <c r="W5174" s="65"/>
      <c r="X5174" s="61">
        <f t="shared" si="2475"/>
        <v>4.6586345381526111E-2</v>
      </c>
      <c r="Y5174" s="66">
        <f t="shared" si="2486"/>
        <v>7.6699382042893463E-2</v>
      </c>
      <c r="Z5174" s="61">
        <f t="shared" si="2487"/>
        <v>4.4928694627907932E-2</v>
      </c>
      <c r="AA5174" s="67">
        <f t="shared" si="2488"/>
        <v>12.511052631578945</v>
      </c>
      <c r="AB5174" s="68">
        <f t="shared" si="2489"/>
        <v>0.11459265890778866</v>
      </c>
      <c r="AC5174" s="69">
        <f t="shared" si="2490"/>
        <v>0.12005842717806132</v>
      </c>
      <c r="AD5174" s="70">
        <f>_xlfn.PERCENTILE.EXC(AC5174:$AC$5675,0.5)</f>
        <v>7.586967695917346E-2</v>
      </c>
      <c r="AE5174" s="70">
        <f>_xlfn.PERCENTILE.EXC($AC5174:AC$5675,0.35)</f>
        <v>4.925408707986341E-2</v>
      </c>
      <c r="AF5174" s="71">
        <f t="shared" si="2481"/>
        <v>3.7039079571830669E-2</v>
      </c>
      <c r="AG5174" s="70">
        <f t="shared" si="2482"/>
        <v>-6.6926938198398789E-2</v>
      </c>
      <c r="AH5174" s="70">
        <f t="shared" si="2483"/>
        <v>-8.1549793144208099E-2</v>
      </c>
      <c r="AI5174" s="61" t="str">
        <f t="shared" si="2478"/>
        <v>Short VOL</v>
      </c>
      <c r="AJ5174" s="68" t="str">
        <f t="shared" si="2479"/>
        <v>Short VOL</v>
      </c>
      <c r="AK5174" s="72"/>
      <c r="AL5174" s="73"/>
      <c r="AM5174" s="72"/>
      <c r="AN5174" s="73"/>
      <c r="AO5174" s="74"/>
      <c r="AP5174" s="20"/>
      <c r="AQ5174" s="74"/>
      <c r="AR5174" s="20"/>
      <c r="AS5174" s="74"/>
      <c r="AT5174" s="20"/>
      <c r="AU5174" s="74" t="str">
        <f t="shared" si="2491"/>
        <v>00631L</v>
      </c>
      <c r="AV5174" s="20">
        <f t="shared" si="2476"/>
        <v>1</v>
      </c>
      <c r="AW5174" s="74" t="str">
        <f t="shared" si="2492"/>
        <v>00631L</v>
      </c>
      <c r="AX5174" s="20">
        <f t="shared" si="2493"/>
        <v>1</v>
      </c>
      <c r="AY5174" s="20">
        <f t="shared" si="2477"/>
        <v>1</v>
      </c>
      <c r="AZ5174" s="116">
        <v>38800</v>
      </c>
      <c r="BA5174" s="116"/>
      <c r="BB5174" s="20"/>
      <c r="BC5174" s="20"/>
      <c r="BD5174" s="76"/>
      <c r="BE5174" s="77"/>
      <c r="BF5174" s="77"/>
    </row>
    <row r="5175" spans="1:58" s="23" customFormat="1" ht="15.75" customHeight="1" x14ac:dyDescent="0.4">
      <c r="A5175" s="116">
        <v>38798</v>
      </c>
      <c r="B5175" s="112">
        <v>12.43</v>
      </c>
      <c r="C5175" s="112">
        <v>13.05</v>
      </c>
      <c r="D5175" s="112">
        <v>13.46</v>
      </c>
      <c r="E5175" s="112">
        <v>13.775</v>
      </c>
      <c r="F5175" s="112">
        <v>14.1</v>
      </c>
      <c r="G5175" s="112">
        <v>14.522</v>
      </c>
      <c r="H5175" s="113">
        <v>14.865</v>
      </c>
      <c r="I5175" s="90">
        <f t="shared" si="2494"/>
        <v>12.462631578947368</v>
      </c>
      <c r="J5175" s="90">
        <f t="shared" si="2495"/>
        <v>13.071578947368423</v>
      </c>
      <c r="K5175" s="114">
        <v>18</v>
      </c>
      <c r="L5175" s="115">
        <v>5.2631578947368418E-2</v>
      </c>
      <c r="M5175" s="11"/>
      <c r="N5175" s="90">
        <v>11.21</v>
      </c>
      <c r="O5175" s="90">
        <v>12.41</v>
      </c>
      <c r="P5175" s="90">
        <v>13.092824491254937</v>
      </c>
      <c r="Q5175" s="90"/>
      <c r="R5175" s="63">
        <f t="shared" si="2485"/>
        <v>14.292824491254937</v>
      </c>
      <c r="S5175" s="64">
        <f t="shared" si="2484"/>
        <v>-3.5283993115318275E-2</v>
      </c>
      <c r="T5175" s="65"/>
      <c r="U5175" s="65">
        <f t="shared" si="2480"/>
        <v>0.90330378726833205</v>
      </c>
      <c r="V5175" s="65">
        <f t="shared" si="2480"/>
        <v>0.94784742652656695</v>
      </c>
      <c r="W5175" s="65"/>
      <c r="X5175" s="61">
        <f t="shared" si="2475"/>
        <v>4.9879324215607486E-2</v>
      </c>
      <c r="Y5175" s="66">
        <f t="shared" si="2486"/>
        <v>7.9128856624319413E-2</v>
      </c>
      <c r="Z5175" s="61">
        <f t="shared" si="2487"/>
        <v>4.8861860720469746E-2</v>
      </c>
      <c r="AA5175" s="67">
        <f t="shared" si="2488"/>
        <v>12.462631578947368</v>
      </c>
      <c r="AB5175" s="68">
        <f t="shared" si="2489"/>
        <v>0.10883140053523628</v>
      </c>
      <c r="AC5175" s="69">
        <f t="shared" si="2490"/>
        <v>0.11174233532090699</v>
      </c>
      <c r="AD5175" s="70">
        <f>_xlfn.PERCENTILE.EXC(AC5175:$AC$5675,0.5)</f>
        <v>7.5395114942528929E-2</v>
      </c>
      <c r="AE5175" s="70">
        <f>_xlfn.PERCENTILE.EXC($AC5175:AC$5675,0.35)</f>
        <v>4.9013646411033542E-2</v>
      </c>
      <c r="AF5175" s="71">
        <f t="shared" si="2481"/>
        <v>3.688340384846938E-2</v>
      </c>
      <c r="AG5175" s="70">
        <f t="shared" si="2482"/>
        <v>-6.6954621304134376E-2</v>
      </c>
      <c r="AH5175" s="70">
        <f t="shared" si="2483"/>
        <v>-8.1617316784870025E-2</v>
      </c>
      <c r="AI5175" s="61" t="str">
        <f t="shared" si="2478"/>
        <v>Short VOL</v>
      </c>
      <c r="AJ5175" s="68" t="str">
        <f t="shared" si="2479"/>
        <v>Short VOL</v>
      </c>
      <c r="AK5175" s="72"/>
      <c r="AL5175" s="73"/>
      <c r="AM5175" s="72"/>
      <c r="AN5175" s="73"/>
      <c r="AO5175" s="74"/>
      <c r="AP5175" s="20"/>
      <c r="AQ5175" s="74"/>
      <c r="AR5175" s="20"/>
      <c r="AS5175" s="74"/>
      <c r="AT5175" s="20"/>
      <c r="AU5175" s="74" t="str">
        <f t="shared" si="2491"/>
        <v>00631L</v>
      </c>
      <c r="AV5175" s="20">
        <f t="shared" si="2476"/>
        <v>1</v>
      </c>
      <c r="AW5175" s="74" t="str">
        <f t="shared" si="2492"/>
        <v>00631L</v>
      </c>
      <c r="AX5175" s="20">
        <f t="shared" si="2493"/>
        <v>1</v>
      </c>
      <c r="AY5175" s="20">
        <f t="shared" si="2477"/>
        <v>1</v>
      </c>
      <c r="AZ5175" s="116">
        <v>38799</v>
      </c>
      <c r="BA5175" s="116"/>
      <c r="BB5175" s="20"/>
      <c r="BC5175" s="20"/>
      <c r="BD5175" s="76"/>
      <c r="BE5175" s="77"/>
      <c r="BF5175" s="77"/>
    </row>
    <row r="5176" spans="1:58" s="23" customFormat="1" ht="15.75" customHeight="1" x14ac:dyDescent="0.4">
      <c r="A5176" s="116">
        <v>38797</v>
      </c>
      <c r="B5176" s="112">
        <v>11.53</v>
      </c>
      <c r="C5176" s="112">
        <v>12.62</v>
      </c>
      <c r="D5176" s="112">
        <v>13.33</v>
      </c>
      <c r="E5176" s="112">
        <v>13.664</v>
      </c>
      <c r="F5176" s="112">
        <v>13.923</v>
      </c>
      <c r="G5176" s="112">
        <v>14.19</v>
      </c>
      <c r="H5176" s="113">
        <v>14.593</v>
      </c>
      <c r="I5176" s="90">
        <f t="shared" si="2494"/>
        <v>12.62</v>
      </c>
      <c r="J5176" s="90">
        <f t="shared" si="2495"/>
        <v>13.33</v>
      </c>
      <c r="K5176" s="114">
        <v>0</v>
      </c>
      <c r="L5176" s="115">
        <v>4.1666666666666664E-2</v>
      </c>
      <c r="M5176" s="11"/>
      <c r="N5176" s="90">
        <v>11.62</v>
      </c>
      <c r="O5176" s="90">
        <v>12.74</v>
      </c>
      <c r="P5176" s="90">
        <v>13.414464094690521</v>
      </c>
      <c r="Q5176" s="90"/>
      <c r="R5176" s="63">
        <f t="shared" si="2485"/>
        <v>14.534464094690522</v>
      </c>
      <c r="S5176" s="64">
        <f t="shared" si="2484"/>
        <v>-1.4418999151823575E-2</v>
      </c>
      <c r="T5176" s="65"/>
      <c r="U5176" s="65">
        <f t="shared" si="2480"/>
        <v>0.91208791208791196</v>
      </c>
      <c r="V5176" s="65">
        <f t="shared" si="2480"/>
        <v>0.9497211301227102</v>
      </c>
      <c r="W5176" s="65"/>
      <c r="X5176" s="61">
        <f t="shared" si="2475"/>
        <v>9.4535993061578477E-2</v>
      </c>
      <c r="Y5176" s="66">
        <f t="shared" si="2486"/>
        <v>6.7988875878220167E-2</v>
      </c>
      <c r="Z5176" s="61">
        <f t="shared" si="2487"/>
        <v>5.625990491283684E-2</v>
      </c>
      <c r="AA5176" s="67">
        <f t="shared" si="2488"/>
        <v>12.62</v>
      </c>
      <c r="AB5176" s="68">
        <f t="shared" si="2489"/>
        <v>-7.7452667814113477E-3</v>
      </c>
      <c r="AC5176" s="69">
        <f t="shared" si="2490"/>
        <v>8.6058519793459562E-2</v>
      </c>
      <c r="AD5176" s="70">
        <f>_xlfn.PERCENTILE.EXC(AC5176:$AC$5675,0.5)</f>
        <v>7.5322483985079902E-2</v>
      </c>
      <c r="AE5176" s="70">
        <f>_xlfn.PERCENTILE.EXC($AC5176:AC$5675,0.35)</f>
        <v>4.8759314899868948E-2</v>
      </c>
      <c r="AF5176" s="71">
        <f t="shared" si="2481"/>
        <v>3.6727728125108099E-2</v>
      </c>
      <c r="AG5176" s="70">
        <f t="shared" si="2482"/>
        <v>-6.6982304409869964E-2</v>
      </c>
      <c r="AH5176" s="70">
        <f t="shared" si="2483"/>
        <v>-8.1684840425531979E-2</v>
      </c>
      <c r="AI5176" s="61" t="str">
        <f t="shared" si="2478"/>
        <v>Short VOL</v>
      </c>
      <c r="AJ5176" s="68" t="str">
        <f t="shared" si="2479"/>
        <v>Short VOL</v>
      </c>
      <c r="AK5176" s="72"/>
      <c r="AL5176" s="73"/>
      <c r="AM5176" s="72"/>
      <c r="AN5176" s="73"/>
      <c r="AO5176" s="74"/>
      <c r="AP5176" s="20"/>
      <c r="AQ5176" s="74"/>
      <c r="AR5176" s="20"/>
      <c r="AS5176" s="74"/>
      <c r="AT5176" s="20"/>
      <c r="AU5176" s="74" t="str">
        <f t="shared" si="2491"/>
        <v>00631L</v>
      </c>
      <c r="AV5176" s="20">
        <f t="shared" si="2476"/>
        <v>1</v>
      </c>
      <c r="AW5176" s="74" t="str">
        <f t="shared" si="2492"/>
        <v>00631L</v>
      </c>
      <c r="AX5176" s="20">
        <f t="shared" si="2493"/>
        <v>1</v>
      </c>
      <c r="AY5176" s="20">
        <f t="shared" si="2477"/>
        <v>1</v>
      </c>
      <c r="AZ5176" s="116">
        <v>38798</v>
      </c>
      <c r="BA5176" s="116"/>
      <c r="BB5176" s="20"/>
      <c r="BC5176" s="20"/>
      <c r="BD5176" s="76"/>
      <c r="BE5176" s="77"/>
      <c r="BF5176" s="77"/>
    </row>
    <row r="5177" spans="1:58" s="23" customFormat="1" ht="15.75" customHeight="1" x14ac:dyDescent="0.4">
      <c r="A5177" s="116">
        <v>38796</v>
      </c>
      <c r="B5177" s="112">
        <v>11.5</v>
      </c>
      <c r="C5177" s="112">
        <v>12.56</v>
      </c>
      <c r="D5177" s="112">
        <v>13.29</v>
      </c>
      <c r="E5177" s="112">
        <v>13.635999999999999</v>
      </c>
      <c r="F5177" s="112">
        <v>13.904</v>
      </c>
      <c r="G5177" s="112">
        <v>14.18</v>
      </c>
      <c r="H5177" s="113">
        <v>14.602</v>
      </c>
      <c r="I5177" s="90">
        <f t="shared" si="2494"/>
        <v>12.515833333333333</v>
      </c>
      <c r="J5177" s="90">
        <f t="shared" si="2495"/>
        <v>13.259583333333332</v>
      </c>
      <c r="K5177" s="114">
        <v>1</v>
      </c>
      <c r="L5177" s="115">
        <v>4.1666666666666664E-2</v>
      </c>
      <c r="M5177" s="11"/>
      <c r="N5177" s="90">
        <v>11.79</v>
      </c>
      <c r="O5177" s="90">
        <v>12.65</v>
      </c>
      <c r="P5177" s="90">
        <v>13.374466502563751</v>
      </c>
      <c r="Q5177" s="90"/>
      <c r="R5177" s="63">
        <f t="shared" si="2485"/>
        <v>14.234466502563752</v>
      </c>
      <c r="S5177" s="64">
        <f t="shared" si="2484"/>
        <v>-2.7227722772277235E-2</v>
      </c>
      <c r="T5177" s="65"/>
      <c r="U5177" s="65">
        <f t="shared" si="2480"/>
        <v>0.93201581027667979</v>
      </c>
      <c r="V5177" s="65">
        <f t="shared" si="2480"/>
        <v>0.94583211955221713</v>
      </c>
      <c r="W5177" s="65"/>
      <c r="X5177" s="61">
        <f t="shared" si="2475"/>
        <v>9.21739130434783E-2</v>
      </c>
      <c r="Y5177" s="66">
        <f t="shared" si="2486"/>
        <v>7.08418891170432E-2</v>
      </c>
      <c r="Z5177" s="61">
        <f t="shared" si="2487"/>
        <v>5.9424728677009007E-2</v>
      </c>
      <c r="AA5177" s="67">
        <f t="shared" si="2488"/>
        <v>12.515833333333333</v>
      </c>
      <c r="AB5177" s="68">
        <f t="shared" si="2489"/>
        <v>-2.4597116200169564E-2</v>
      </c>
      <c r="AC5177" s="69">
        <f t="shared" si="2490"/>
        <v>6.1563471868815438E-2</v>
      </c>
      <c r="AD5177" s="70">
        <f>_xlfn.PERCENTILE.EXC(AC5177:$AC$5675,0.5)</f>
        <v>7.5249853027630889E-2</v>
      </c>
      <c r="AE5177" s="70">
        <f>_xlfn.PERCENTILE.EXC($AC5177:AC$5675,0.35)</f>
        <v>4.8504983388704348E-2</v>
      </c>
      <c r="AF5177" s="71">
        <f t="shared" si="2481"/>
        <v>3.6572052401746817E-2</v>
      </c>
      <c r="AG5177" s="70">
        <f t="shared" si="2482"/>
        <v>-6.7009987515605551E-2</v>
      </c>
      <c r="AH5177" s="70">
        <f t="shared" si="2483"/>
        <v>-8.1752364066193906E-2</v>
      </c>
      <c r="AI5177" s="61" t="str">
        <f t="shared" si="2478"/>
        <v>Safety</v>
      </c>
      <c r="AJ5177" s="68" t="str">
        <f t="shared" si="2479"/>
        <v>Short VOL</v>
      </c>
      <c r="AK5177" s="72"/>
      <c r="AL5177" s="73"/>
      <c r="AM5177" s="72"/>
      <c r="AN5177" s="73"/>
      <c r="AO5177" s="74"/>
      <c r="AP5177" s="20"/>
      <c r="AQ5177" s="74"/>
      <c r="AR5177" s="20"/>
      <c r="AS5177" s="74"/>
      <c r="AT5177" s="20"/>
      <c r="AU5177" s="74" t="str">
        <f t="shared" si="2491"/>
        <v>00631L</v>
      </c>
      <c r="AV5177" s="20">
        <f t="shared" si="2476"/>
        <v>1</v>
      </c>
      <c r="AW5177" s="74" t="str">
        <f t="shared" si="2492"/>
        <v>00631L</v>
      </c>
      <c r="AX5177" s="20">
        <f t="shared" si="2493"/>
        <v>1</v>
      </c>
      <c r="AY5177" s="20">
        <f t="shared" si="2477"/>
        <v>1</v>
      </c>
      <c r="AZ5177" s="116">
        <v>38797</v>
      </c>
      <c r="BA5177" s="116"/>
      <c r="BB5177" s="20"/>
      <c r="BC5177" s="20"/>
      <c r="BD5177" s="76"/>
      <c r="BE5177" s="77"/>
      <c r="BF5177" s="77"/>
    </row>
    <row r="5178" spans="1:58" s="23" customFormat="1" ht="15.75" customHeight="1" x14ac:dyDescent="0.4">
      <c r="A5178" s="116">
        <v>38793</v>
      </c>
      <c r="B5178" s="112">
        <v>11.66</v>
      </c>
      <c r="C5178" s="112">
        <v>12.47</v>
      </c>
      <c r="D5178" s="112">
        <v>13.31</v>
      </c>
      <c r="E5178" s="112">
        <v>13.628</v>
      </c>
      <c r="F5178" s="112">
        <v>13.875</v>
      </c>
      <c r="G5178" s="112">
        <v>14.13</v>
      </c>
      <c r="H5178" s="113">
        <v>14.587999999999999</v>
      </c>
      <c r="I5178" s="90">
        <f t="shared" si="2494"/>
        <v>12.4025</v>
      </c>
      <c r="J5178" s="90">
        <f t="shared" si="2495"/>
        <v>13.24</v>
      </c>
      <c r="K5178" s="114">
        <v>2</v>
      </c>
      <c r="L5178" s="115">
        <v>4.1666666666666664E-2</v>
      </c>
      <c r="M5178" s="11"/>
      <c r="N5178" s="90">
        <v>12.12</v>
      </c>
      <c r="O5178" s="90">
        <v>12.63</v>
      </c>
      <c r="P5178" s="90">
        <v>13.274741502200374</v>
      </c>
      <c r="Q5178" s="90"/>
      <c r="R5178" s="63">
        <f t="shared" si="2485"/>
        <v>13.784741502200374</v>
      </c>
      <c r="S5178" s="64">
        <f t="shared" si="2484"/>
        <v>1.1686143572620935E-2</v>
      </c>
      <c r="T5178" s="65"/>
      <c r="U5178" s="65">
        <f t="shared" si="2480"/>
        <v>0.95961995249406162</v>
      </c>
      <c r="V5178" s="65">
        <f t="shared" si="2480"/>
        <v>0.95143095614377848</v>
      </c>
      <c r="W5178" s="65"/>
      <c r="X5178" s="61">
        <f t="shared" si="2475"/>
        <v>6.9468267581475174E-2</v>
      </c>
      <c r="Y5178" s="66">
        <f t="shared" si="2486"/>
        <v>7.0443205165834979E-2</v>
      </c>
      <c r="Z5178" s="61">
        <f t="shared" si="2487"/>
        <v>6.7526708324934515E-2</v>
      </c>
      <c r="AA5178" s="67">
        <f t="shared" si="2488"/>
        <v>12.4025</v>
      </c>
      <c r="AB5178" s="68">
        <f t="shared" si="2489"/>
        <v>-3.7953795379537879E-2</v>
      </c>
      <c r="AC5178" s="69">
        <f t="shared" si="2490"/>
        <v>2.3308580858085862E-2</v>
      </c>
      <c r="AD5178" s="70">
        <f>_xlfn.PERCENTILE.EXC(AC5178:$AC$5675,0.5)</f>
        <v>7.5322483985079902E-2</v>
      </c>
      <c r="AE5178" s="70">
        <f>_xlfn.PERCENTILE.EXC($AC5178:AC$5675,0.35)</f>
        <v>4.8192009836888962E-2</v>
      </c>
      <c r="AF5178" s="71">
        <f t="shared" si="2481"/>
        <v>3.6569334261796232E-2</v>
      </c>
      <c r="AG5178" s="70">
        <f t="shared" si="2482"/>
        <v>-6.7055127470443426E-2</v>
      </c>
      <c r="AH5178" s="70">
        <f t="shared" si="2483"/>
        <v>-8.1819887706855846E-2</v>
      </c>
      <c r="AI5178" s="61" t="str">
        <f t="shared" si="2478"/>
        <v>Safety</v>
      </c>
      <c r="AJ5178" s="68" t="str">
        <f t="shared" si="2479"/>
        <v>Safety</v>
      </c>
      <c r="AK5178" s="72"/>
      <c r="AL5178" s="73"/>
      <c r="AM5178" s="72"/>
      <c r="AN5178" s="73"/>
      <c r="AO5178" s="74"/>
      <c r="AP5178" s="20"/>
      <c r="AQ5178" s="74"/>
      <c r="AR5178" s="20"/>
      <c r="AS5178" s="74"/>
      <c r="AT5178" s="20"/>
      <c r="AU5178" s="74" t="str">
        <f t="shared" si="2491"/>
        <v>00635U</v>
      </c>
      <c r="AV5178" s="20">
        <f t="shared" si="2476"/>
        <v>0</v>
      </c>
      <c r="AW5178" s="74" t="str">
        <f t="shared" si="2492"/>
        <v>00635U</v>
      </c>
      <c r="AX5178" s="20">
        <f t="shared" si="2493"/>
        <v>0</v>
      </c>
      <c r="AY5178" s="20">
        <f t="shared" si="2477"/>
        <v>1</v>
      </c>
      <c r="AZ5178" s="116">
        <v>38796</v>
      </c>
      <c r="BA5178" s="116"/>
      <c r="BB5178" s="20"/>
      <c r="BC5178" s="20"/>
      <c r="BD5178" s="76"/>
      <c r="BE5178" s="77"/>
      <c r="BF5178" s="77"/>
    </row>
    <row r="5179" spans="1:58" s="23" customFormat="1" ht="15.75" customHeight="1" x14ac:dyDescent="0.4">
      <c r="A5179" s="116">
        <v>38792</v>
      </c>
      <c r="B5179" s="112">
        <v>11.45</v>
      </c>
      <c r="C5179" s="112">
        <v>12.45</v>
      </c>
      <c r="D5179" s="112">
        <v>13.29</v>
      </c>
      <c r="E5179" s="112">
        <v>13.667999999999999</v>
      </c>
      <c r="F5179" s="112">
        <v>13.959</v>
      </c>
      <c r="G5179" s="112">
        <v>14.26</v>
      </c>
      <c r="H5179" s="113">
        <v>14.673999999999999</v>
      </c>
      <c r="I5179" s="90">
        <f t="shared" si="2494"/>
        <v>12.324999999999999</v>
      </c>
      <c r="J5179" s="90">
        <f t="shared" si="2495"/>
        <v>13.184999999999999</v>
      </c>
      <c r="K5179" s="114">
        <v>3</v>
      </c>
      <c r="L5179" s="115">
        <v>4.1666666666666664E-2</v>
      </c>
      <c r="M5179" s="11"/>
      <c r="N5179" s="90">
        <v>11.98</v>
      </c>
      <c r="O5179" s="90">
        <v>12.41</v>
      </c>
      <c r="P5179" s="90">
        <v>13.164837041531946</v>
      </c>
      <c r="Q5179" s="90"/>
      <c r="R5179" s="63">
        <f t="shared" si="2485"/>
        <v>13.594837041531946</v>
      </c>
      <c r="S5179" s="64">
        <f t="shared" si="2484"/>
        <v>5.5506607929515492E-2</v>
      </c>
      <c r="T5179" s="65"/>
      <c r="U5179" s="65">
        <f t="shared" si="2480"/>
        <v>0.96535052377115227</v>
      </c>
      <c r="V5179" s="65">
        <f t="shared" si="2480"/>
        <v>0.94266263690537044</v>
      </c>
      <c r="W5179" s="65"/>
      <c r="X5179" s="61">
        <f t="shared" ref="X5179:X5242" si="2496">(C5179-B5179)/B5179</f>
        <v>8.7336244541484725E-2</v>
      </c>
      <c r="Y5179" s="66">
        <f t="shared" si="2486"/>
        <v>7.3602575358501635E-2</v>
      </c>
      <c r="Z5179" s="61">
        <f t="shared" si="2487"/>
        <v>6.9776876267748436E-2</v>
      </c>
      <c r="AA5179" s="67">
        <f t="shared" si="2488"/>
        <v>12.324999999999999</v>
      </c>
      <c r="AB5179" s="68">
        <f t="shared" si="2489"/>
        <v>-4.4240400667779727E-2</v>
      </c>
      <c r="AC5179" s="69">
        <f t="shared" si="2490"/>
        <v>2.8797996661101742E-2</v>
      </c>
      <c r="AD5179" s="70">
        <f>_xlfn.PERCENTILE.EXC(AC5179:$AC$5675,0.5)</f>
        <v>7.5395114942528929E-2</v>
      </c>
      <c r="AE5179" s="70">
        <f>_xlfn.PERCENTILE.EXC($AC5179:AC$5675,0.35)</f>
        <v>4.8722981826845424E-2</v>
      </c>
      <c r="AF5179" s="71">
        <f t="shared" si="2481"/>
        <v>3.6816685681314562E-2</v>
      </c>
      <c r="AG5179" s="70">
        <f t="shared" si="2482"/>
        <v>-6.7100267425281288E-2</v>
      </c>
      <c r="AH5179" s="70">
        <f t="shared" si="2483"/>
        <v>-8.1887411347517786E-2</v>
      </c>
      <c r="AI5179" s="61" t="str">
        <f t="shared" si="2478"/>
        <v>Safety</v>
      </c>
      <c r="AJ5179" s="68" t="str">
        <f t="shared" si="2479"/>
        <v>Safety</v>
      </c>
      <c r="AK5179" s="72"/>
      <c r="AL5179" s="73"/>
      <c r="AM5179" s="72"/>
      <c r="AN5179" s="73"/>
      <c r="AO5179" s="74"/>
      <c r="AP5179" s="20"/>
      <c r="AQ5179" s="74"/>
      <c r="AR5179" s="20"/>
      <c r="AS5179" s="74"/>
      <c r="AT5179" s="20"/>
      <c r="AU5179" s="74" t="str">
        <f t="shared" si="2491"/>
        <v>00635U</v>
      </c>
      <c r="AV5179" s="20">
        <f t="shared" si="2476"/>
        <v>0</v>
      </c>
      <c r="AW5179" s="74" t="str">
        <f t="shared" si="2492"/>
        <v>00635U</v>
      </c>
      <c r="AX5179" s="20">
        <f t="shared" si="2493"/>
        <v>0</v>
      </c>
      <c r="AY5179" s="20">
        <f t="shared" si="2477"/>
        <v>1</v>
      </c>
      <c r="AZ5179" s="116">
        <v>38793</v>
      </c>
      <c r="BA5179" s="116"/>
      <c r="BB5179" s="20"/>
      <c r="BC5179" s="20"/>
      <c r="BD5179" s="76"/>
      <c r="BE5179" s="77"/>
      <c r="BF5179" s="77"/>
    </row>
    <row r="5180" spans="1:58" s="23" customFormat="1" ht="15.75" customHeight="1" x14ac:dyDescent="0.4">
      <c r="A5180" s="116">
        <v>38791</v>
      </c>
      <c r="B5180" s="112">
        <v>11.48</v>
      </c>
      <c r="C5180" s="112">
        <v>12.66</v>
      </c>
      <c r="D5180" s="112">
        <v>13.33</v>
      </c>
      <c r="E5180" s="112">
        <v>13.7</v>
      </c>
      <c r="F5180" s="112">
        <v>13.984999999999999</v>
      </c>
      <c r="G5180" s="112">
        <v>14.28</v>
      </c>
      <c r="H5180" s="113">
        <v>14.651</v>
      </c>
      <c r="I5180" s="90">
        <f t="shared" si="2494"/>
        <v>12.463333333333333</v>
      </c>
      <c r="J5180" s="90">
        <f t="shared" si="2495"/>
        <v>13.218333333333334</v>
      </c>
      <c r="K5180" s="114">
        <v>4</v>
      </c>
      <c r="L5180" s="115">
        <v>4.1666666666666664E-2</v>
      </c>
      <c r="M5180" s="11"/>
      <c r="N5180" s="90">
        <v>11.35</v>
      </c>
      <c r="O5180" s="90">
        <v>12.28</v>
      </c>
      <c r="P5180" s="90">
        <v>13.142923762882392</v>
      </c>
      <c r="Q5180" s="90"/>
      <c r="R5180" s="63">
        <f t="shared" si="2485"/>
        <v>14.072923762882391</v>
      </c>
      <c r="S5180" s="64">
        <f t="shared" si="2484"/>
        <v>5.6797020484171269E-2</v>
      </c>
      <c r="T5180" s="65"/>
      <c r="U5180" s="65">
        <f t="shared" si="2480"/>
        <v>0.92426710097719866</v>
      </c>
      <c r="V5180" s="65">
        <f t="shared" si="2480"/>
        <v>0.93434308998128557</v>
      </c>
      <c r="W5180" s="65"/>
      <c r="X5180" s="61">
        <f t="shared" si="2496"/>
        <v>0.10278745644599301</v>
      </c>
      <c r="Y5180" s="66">
        <f t="shared" si="2486"/>
        <v>6.9416058394160624E-2</v>
      </c>
      <c r="Z5180" s="61">
        <f t="shared" si="2487"/>
        <v>6.0577694570740907E-2</v>
      </c>
      <c r="AA5180" s="67">
        <f t="shared" si="2488"/>
        <v>12.463333333333335</v>
      </c>
      <c r="AB5180" s="68">
        <f t="shared" si="2489"/>
        <v>1.145374449339214E-2</v>
      </c>
      <c r="AC5180" s="69">
        <f t="shared" si="2490"/>
        <v>9.8091042584434809E-2</v>
      </c>
      <c r="AD5180" s="70">
        <f>_xlfn.PERCENTILE.EXC(AC5180:$AC$5675,0.5)</f>
        <v>7.586967695917346E-2</v>
      </c>
      <c r="AE5180" s="70">
        <f>_xlfn.PERCENTILE.EXC($AC5180:AC$5675,0.35)</f>
        <v>4.9195311776151114E-2</v>
      </c>
      <c r="AF5180" s="71">
        <f t="shared" si="2481"/>
        <v>3.7241186082543121E-2</v>
      </c>
      <c r="AG5180" s="70">
        <f t="shared" si="2482"/>
        <v>-6.7145407380119176E-2</v>
      </c>
      <c r="AH5180" s="70">
        <f t="shared" si="2483"/>
        <v>-8.1954934988179726E-2</v>
      </c>
      <c r="AI5180" s="61" t="str">
        <f t="shared" si="2478"/>
        <v>Short VOL</v>
      </c>
      <c r="AJ5180" s="68" t="str">
        <f t="shared" si="2479"/>
        <v>Short VOL</v>
      </c>
      <c r="AK5180" s="72"/>
      <c r="AL5180" s="73"/>
      <c r="AM5180" s="72"/>
      <c r="AN5180" s="73"/>
      <c r="AO5180" s="74"/>
      <c r="AP5180" s="20"/>
      <c r="AQ5180" s="74"/>
      <c r="AR5180" s="20"/>
      <c r="AS5180" s="74"/>
      <c r="AT5180" s="20"/>
      <c r="AU5180" s="74" t="str">
        <f t="shared" si="2491"/>
        <v>00631L</v>
      </c>
      <c r="AV5180" s="20">
        <f t="shared" si="2476"/>
        <v>1</v>
      </c>
      <c r="AW5180" s="74" t="str">
        <f t="shared" si="2492"/>
        <v>00631L</v>
      </c>
      <c r="AX5180" s="20">
        <f t="shared" si="2493"/>
        <v>1</v>
      </c>
      <c r="AY5180" s="20">
        <f t="shared" si="2477"/>
        <v>1</v>
      </c>
      <c r="AZ5180" s="116">
        <v>38792</v>
      </c>
      <c r="BA5180" s="116"/>
      <c r="BB5180" s="20"/>
      <c r="BC5180" s="20"/>
      <c r="BD5180" s="76"/>
      <c r="BE5180" s="77"/>
      <c r="BF5180" s="77"/>
    </row>
    <row r="5181" spans="1:58" s="23" customFormat="1" ht="15.75" customHeight="1" x14ac:dyDescent="0.4">
      <c r="A5181" s="116">
        <v>38790</v>
      </c>
      <c r="B5181" s="112">
        <v>11.51</v>
      </c>
      <c r="C5181" s="112">
        <v>12.66</v>
      </c>
      <c r="D5181" s="112">
        <v>13.33</v>
      </c>
      <c r="E5181" s="112">
        <v>13.731</v>
      </c>
      <c r="F5181" s="112">
        <v>14.041</v>
      </c>
      <c r="G5181" s="112">
        <v>14.36</v>
      </c>
      <c r="H5181" s="113">
        <v>14.72</v>
      </c>
      <c r="I5181" s="90">
        <f t="shared" si="2494"/>
        <v>12.420416666666666</v>
      </c>
      <c r="J5181" s="90">
        <f t="shared" si="2495"/>
        <v>13.190416666666668</v>
      </c>
      <c r="K5181" s="114">
        <v>5</v>
      </c>
      <c r="L5181" s="115">
        <v>4.1666666666666664E-2</v>
      </c>
      <c r="M5181" s="11"/>
      <c r="N5181" s="90">
        <v>10.74</v>
      </c>
      <c r="O5181" s="90">
        <v>12.31</v>
      </c>
      <c r="P5181" s="90">
        <v>13.247273218084565</v>
      </c>
      <c r="Q5181" s="90"/>
      <c r="R5181" s="63">
        <f t="shared" si="2485"/>
        <v>14.817273218084567</v>
      </c>
      <c r="S5181" s="64">
        <f t="shared" si="2484"/>
        <v>-5.5408970976253212E-2</v>
      </c>
      <c r="T5181" s="65"/>
      <c r="U5181" s="65">
        <f t="shared" si="2480"/>
        <v>0.87246141348497153</v>
      </c>
      <c r="V5181" s="65">
        <f t="shared" si="2480"/>
        <v>0.92924783820378654</v>
      </c>
      <c r="W5181" s="65"/>
      <c r="X5181" s="61">
        <f t="shared" si="2496"/>
        <v>9.9913119026933131E-2</v>
      </c>
      <c r="Y5181" s="66">
        <f t="shared" si="2486"/>
        <v>7.2026800670016808E-2</v>
      </c>
      <c r="Z5181" s="61">
        <f t="shared" si="2487"/>
        <v>6.1994699587373053E-2</v>
      </c>
      <c r="AA5181" s="67">
        <f t="shared" si="2488"/>
        <v>12.420416666666668</v>
      </c>
      <c r="AB5181" s="68">
        <f t="shared" si="2489"/>
        <v>7.1694599627560474E-2</v>
      </c>
      <c r="AC5181" s="69">
        <f t="shared" si="2490"/>
        <v>0.15646337678460592</v>
      </c>
      <c r="AD5181" s="70">
        <f>_xlfn.PERCENTILE.EXC(AC5181:$AC$5675,0.5)</f>
        <v>7.5395114942528929E-2</v>
      </c>
      <c r="AE5181" s="70">
        <f>_xlfn.PERCENTILE.EXC($AC5181:AC$5675,0.35)</f>
        <v>4.8940980264986521E-2</v>
      </c>
      <c r="AF5181" s="71">
        <f t="shared" si="2481"/>
        <v>3.7061318960882286E-2</v>
      </c>
      <c r="AG5181" s="70">
        <f t="shared" si="2482"/>
        <v>-6.7190547334957038E-2</v>
      </c>
      <c r="AH5181" s="70">
        <f t="shared" si="2483"/>
        <v>-8.2022458628841666E-2</v>
      </c>
      <c r="AI5181" s="61" t="str">
        <f t="shared" si="2478"/>
        <v>Short VOL</v>
      </c>
      <c r="AJ5181" s="68" t="str">
        <f t="shared" si="2479"/>
        <v>Short VOL</v>
      </c>
      <c r="AK5181" s="72"/>
      <c r="AL5181" s="73"/>
      <c r="AM5181" s="72"/>
      <c r="AN5181" s="73"/>
      <c r="AO5181" s="74"/>
      <c r="AP5181" s="20"/>
      <c r="AQ5181" s="74"/>
      <c r="AR5181" s="20"/>
      <c r="AS5181" s="74"/>
      <c r="AT5181" s="20"/>
      <c r="AU5181" s="74" t="str">
        <f t="shared" si="2491"/>
        <v>00631L</v>
      </c>
      <c r="AV5181" s="20">
        <f t="shared" si="2476"/>
        <v>1</v>
      </c>
      <c r="AW5181" s="74" t="str">
        <f t="shared" si="2492"/>
        <v>00631L</v>
      </c>
      <c r="AX5181" s="20">
        <f t="shared" si="2493"/>
        <v>1</v>
      </c>
      <c r="AY5181" s="20">
        <f t="shared" si="2477"/>
        <v>1</v>
      </c>
      <c r="AZ5181" s="116">
        <v>38791</v>
      </c>
      <c r="BA5181" s="116"/>
      <c r="BB5181" s="20"/>
      <c r="BC5181" s="20"/>
      <c r="BD5181" s="76"/>
      <c r="BE5181" s="77"/>
      <c r="BF5181" s="77"/>
    </row>
    <row r="5182" spans="1:58" s="23" customFormat="1" ht="15.75" customHeight="1" x14ac:dyDescent="0.4">
      <c r="A5182" s="116">
        <v>38789</v>
      </c>
      <c r="B5182" s="112">
        <v>11.88</v>
      </c>
      <c r="C5182" s="112">
        <v>12.77</v>
      </c>
      <c r="D5182" s="112">
        <v>13.41</v>
      </c>
      <c r="E5182" s="112">
        <v>13.815</v>
      </c>
      <c r="F5182" s="112">
        <v>14.128</v>
      </c>
      <c r="G5182" s="112">
        <v>14.45</v>
      </c>
      <c r="H5182" s="113">
        <v>14.802</v>
      </c>
      <c r="I5182" s="90">
        <f t="shared" si="2494"/>
        <v>12.547499999999999</v>
      </c>
      <c r="J5182" s="90">
        <f t="shared" si="2495"/>
        <v>13.25</v>
      </c>
      <c r="K5182" s="114">
        <v>6</v>
      </c>
      <c r="L5182" s="115">
        <v>4.1666666666666664E-2</v>
      </c>
      <c r="M5182" s="11"/>
      <c r="N5182" s="90">
        <v>11.37</v>
      </c>
      <c r="O5182" s="90">
        <v>12.77</v>
      </c>
      <c r="P5182" s="90">
        <v>13.631805180661912</v>
      </c>
      <c r="Q5182" s="90"/>
      <c r="R5182" s="63">
        <f t="shared" si="2485"/>
        <v>15.031805180661911</v>
      </c>
      <c r="S5182" s="64">
        <f t="shared" si="2484"/>
        <v>-4.0506329113924086E-2</v>
      </c>
      <c r="T5182" s="65"/>
      <c r="U5182" s="65">
        <f t="shared" si="2480"/>
        <v>0.89036805011746278</v>
      </c>
      <c r="V5182" s="65">
        <f t="shared" si="2480"/>
        <v>0.9367798197494438</v>
      </c>
      <c r="W5182" s="65"/>
      <c r="X5182" s="61">
        <f t="shared" si="2496"/>
        <v>7.4915824915824811E-2</v>
      </c>
      <c r="Y5182" s="66">
        <f t="shared" si="2486"/>
        <v>7.1444082519001098E-2</v>
      </c>
      <c r="Z5182" s="61">
        <f t="shared" si="2487"/>
        <v>5.598724845586775E-2</v>
      </c>
      <c r="AA5182" s="67">
        <f t="shared" si="2488"/>
        <v>12.547500000000001</v>
      </c>
      <c r="AB5182" s="68">
        <f t="shared" si="2489"/>
        <v>4.4854881266490905E-2</v>
      </c>
      <c r="AC5182" s="69">
        <f t="shared" si="2490"/>
        <v>0.10356200527704504</v>
      </c>
      <c r="AD5182" s="70">
        <f>_xlfn.PERCENTILE.EXC(AC5182:$AC$5675,0.5)</f>
        <v>7.5322483985079902E-2</v>
      </c>
      <c r="AE5182" s="70">
        <f>_xlfn.PERCENTILE.EXC($AC5182:AC$5675,0.35)</f>
        <v>4.8686648753821921E-2</v>
      </c>
      <c r="AF5182" s="71">
        <f t="shared" si="2481"/>
        <v>3.6905643237521005E-2</v>
      </c>
      <c r="AG5182" s="70">
        <f t="shared" si="2482"/>
        <v>-6.7235687289794913E-2</v>
      </c>
      <c r="AH5182" s="70">
        <f t="shared" si="2483"/>
        <v>-8.2089982269503606E-2</v>
      </c>
      <c r="AI5182" s="61" t="str">
        <f t="shared" si="2478"/>
        <v>Short VOL</v>
      </c>
      <c r="AJ5182" s="68" t="str">
        <f t="shared" si="2479"/>
        <v>Short VOL</v>
      </c>
      <c r="AK5182" s="72"/>
      <c r="AL5182" s="73"/>
      <c r="AM5182" s="72"/>
      <c r="AN5182" s="73"/>
      <c r="AO5182" s="74"/>
      <c r="AP5182" s="20"/>
      <c r="AQ5182" s="74"/>
      <c r="AR5182" s="20"/>
      <c r="AS5182" s="74"/>
      <c r="AT5182" s="20"/>
      <c r="AU5182" s="74" t="str">
        <f t="shared" si="2491"/>
        <v>00631L</v>
      </c>
      <c r="AV5182" s="20">
        <f t="shared" si="2476"/>
        <v>1</v>
      </c>
      <c r="AW5182" s="74" t="str">
        <f t="shared" si="2492"/>
        <v>00631L</v>
      </c>
      <c r="AX5182" s="20">
        <f t="shared" si="2493"/>
        <v>1</v>
      </c>
      <c r="AY5182" s="20">
        <f t="shared" si="2477"/>
        <v>1</v>
      </c>
      <c r="AZ5182" s="116">
        <v>38790</v>
      </c>
      <c r="BA5182" s="116"/>
      <c r="BB5182" s="20"/>
      <c r="BC5182" s="20"/>
      <c r="BD5182" s="76"/>
      <c r="BE5182" s="77"/>
      <c r="BF5182" s="77"/>
    </row>
    <row r="5183" spans="1:58" s="23" customFormat="1" ht="15.75" customHeight="1" x14ac:dyDescent="0.4">
      <c r="A5183" s="116">
        <v>38786</v>
      </c>
      <c r="B5183" s="112">
        <v>12.21</v>
      </c>
      <c r="C5183" s="112">
        <v>12.81</v>
      </c>
      <c r="D5183" s="112">
        <v>13.49</v>
      </c>
      <c r="E5183" s="112">
        <v>13.903</v>
      </c>
      <c r="F5183" s="112">
        <v>14.222</v>
      </c>
      <c r="G5183" s="112">
        <v>14.55</v>
      </c>
      <c r="H5183" s="113">
        <v>14.84</v>
      </c>
      <c r="I5183" s="90">
        <f t="shared" si="2494"/>
        <v>12.635</v>
      </c>
      <c r="J5183" s="90">
        <f t="shared" si="2495"/>
        <v>13.291666666666668</v>
      </c>
      <c r="K5183" s="114">
        <v>7</v>
      </c>
      <c r="L5183" s="115">
        <v>4.1666666666666664E-2</v>
      </c>
      <c r="M5183" s="11"/>
      <c r="N5183" s="90">
        <v>11.85</v>
      </c>
      <c r="O5183" s="90">
        <v>12.9</v>
      </c>
      <c r="P5183" s="90">
        <v>13.7950288074176</v>
      </c>
      <c r="Q5183" s="90"/>
      <c r="R5183" s="63">
        <f t="shared" si="2485"/>
        <v>14.8450288074176</v>
      </c>
      <c r="S5183" s="64">
        <f t="shared" si="2484"/>
        <v>-6.5457413249211366E-2</v>
      </c>
      <c r="T5183" s="65"/>
      <c r="U5183" s="65">
        <f t="shared" si="2480"/>
        <v>0.91860465116279066</v>
      </c>
      <c r="V5183" s="65">
        <f t="shared" si="2480"/>
        <v>0.93511946804081036</v>
      </c>
      <c r="W5183" s="65"/>
      <c r="X5183" s="61">
        <f t="shared" si="2496"/>
        <v>4.9140049140049109E-2</v>
      </c>
      <c r="Y5183" s="66">
        <f t="shared" si="2486"/>
        <v>6.7395526145436188E-2</v>
      </c>
      <c r="Z5183" s="61">
        <f t="shared" si="2487"/>
        <v>5.1972035351536848E-2</v>
      </c>
      <c r="AA5183" s="67">
        <f t="shared" si="2488"/>
        <v>12.635</v>
      </c>
      <c r="AB5183" s="68">
        <f t="shared" si="2489"/>
        <v>3.0379746835443141E-2</v>
      </c>
      <c r="AC5183" s="69">
        <f t="shared" si="2490"/>
        <v>6.624472573839664E-2</v>
      </c>
      <c r="AD5183" s="70">
        <f>_xlfn.PERCENTILE.EXC(AC5183:$AC$5675,0.5)</f>
        <v>7.5249853027630889E-2</v>
      </c>
      <c r="AE5183" s="70">
        <f>_xlfn.PERCENTILE.EXC($AC5183:AC$5675,0.35)</f>
        <v>4.8415562373899941E-2</v>
      </c>
      <c r="AF5183" s="71">
        <f t="shared" si="2481"/>
        <v>3.6749967514159723E-2</v>
      </c>
      <c r="AG5183" s="70">
        <f t="shared" si="2482"/>
        <v>-6.7280827244632788E-2</v>
      </c>
      <c r="AH5183" s="70">
        <f t="shared" si="2483"/>
        <v>-8.2157505910165546E-2</v>
      </c>
      <c r="AI5183" s="61" t="str">
        <f t="shared" si="2478"/>
        <v>Safety</v>
      </c>
      <c r="AJ5183" s="68" t="str">
        <f t="shared" si="2479"/>
        <v>Short VOL</v>
      </c>
      <c r="AK5183" s="72"/>
      <c r="AL5183" s="73"/>
      <c r="AM5183" s="72"/>
      <c r="AN5183" s="73"/>
      <c r="AO5183" s="74"/>
      <c r="AP5183" s="20"/>
      <c r="AQ5183" s="74"/>
      <c r="AR5183" s="20"/>
      <c r="AS5183" s="74"/>
      <c r="AT5183" s="20"/>
      <c r="AU5183" s="74" t="str">
        <f t="shared" si="2491"/>
        <v>00631L</v>
      </c>
      <c r="AV5183" s="20">
        <f t="shared" si="2476"/>
        <v>1</v>
      </c>
      <c r="AW5183" s="74" t="str">
        <f t="shared" si="2492"/>
        <v>00631L</v>
      </c>
      <c r="AX5183" s="20">
        <f t="shared" si="2493"/>
        <v>1</v>
      </c>
      <c r="AY5183" s="20">
        <f t="shared" si="2477"/>
        <v>1</v>
      </c>
      <c r="AZ5183" s="116">
        <v>38789</v>
      </c>
      <c r="BA5183" s="116"/>
      <c r="BB5183" s="20"/>
      <c r="BC5183" s="20"/>
      <c r="BD5183" s="76"/>
      <c r="BE5183" s="77"/>
      <c r="BF5183" s="77"/>
    </row>
    <row r="5184" spans="1:58" s="23" customFormat="1" ht="15.75" customHeight="1" x14ac:dyDescent="0.4">
      <c r="A5184" s="116">
        <v>38785</v>
      </c>
      <c r="B5184" s="112">
        <v>12.38</v>
      </c>
      <c r="C5184" s="112">
        <v>12.9</v>
      </c>
      <c r="D5184" s="112">
        <v>13.56</v>
      </c>
      <c r="E5184" s="112">
        <v>13.968999999999999</v>
      </c>
      <c r="F5184" s="112">
        <v>14.285</v>
      </c>
      <c r="G5184" s="112">
        <v>14.61</v>
      </c>
      <c r="H5184" s="113">
        <v>14.914999999999999</v>
      </c>
      <c r="I5184" s="90">
        <f t="shared" si="2494"/>
        <v>12.726666666666667</v>
      </c>
      <c r="J5184" s="90">
        <f t="shared" si="2495"/>
        <v>13.34</v>
      </c>
      <c r="K5184" s="114">
        <v>8</v>
      </c>
      <c r="L5184" s="115">
        <v>4.1666666666666664E-2</v>
      </c>
      <c r="M5184" s="11"/>
      <c r="N5184" s="90">
        <v>12.68</v>
      </c>
      <c r="O5184" s="90">
        <v>13.36</v>
      </c>
      <c r="P5184" s="90">
        <v>14.155912292521688</v>
      </c>
      <c r="Q5184" s="90"/>
      <c r="R5184" s="63">
        <f t="shared" si="2485"/>
        <v>14.835912292521687</v>
      </c>
      <c r="S5184" s="64">
        <f t="shared" si="2484"/>
        <v>2.9220779220779175E-2</v>
      </c>
      <c r="T5184" s="65"/>
      <c r="U5184" s="65">
        <f t="shared" si="2480"/>
        <v>0.94910179640718562</v>
      </c>
      <c r="V5184" s="65">
        <f t="shared" si="2480"/>
        <v>0.94377527381671089</v>
      </c>
      <c r="W5184" s="65"/>
      <c r="X5184" s="61">
        <f t="shared" si="2496"/>
        <v>4.2003231017770558E-2</v>
      </c>
      <c r="Y5184" s="66">
        <f t="shared" si="2486"/>
        <v>6.7721383062495505E-2</v>
      </c>
      <c r="Z5184" s="61">
        <f t="shared" si="2487"/>
        <v>4.8192771084337345E-2</v>
      </c>
      <c r="AA5184" s="67">
        <f t="shared" si="2488"/>
        <v>12.726666666666668</v>
      </c>
      <c r="AB5184" s="68">
        <f t="shared" si="2489"/>
        <v>-2.3659305993690767E-2</v>
      </c>
      <c r="AC5184" s="69">
        <f t="shared" si="2490"/>
        <v>3.6803364879076208E-3</v>
      </c>
      <c r="AD5184" s="70">
        <f>_xlfn.PERCENTILE.EXC(AC5184:$AC$5675,0.5)</f>
        <v>7.5322483985079902E-2</v>
      </c>
      <c r="AE5184" s="70">
        <f>_xlfn.PERCENTILE.EXC($AC5184:AC$5675,0.35)</f>
        <v>4.8102588822084583E-2</v>
      </c>
      <c r="AF5184" s="71">
        <f t="shared" si="2481"/>
        <v>3.6594291790798442E-2</v>
      </c>
      <c r="AG5184" s="70">
        <f t="shared" si="2482"/>
        <v>-6.7325967199470663E-2</v>
      </c>
      <c r="AH5184" s="70">
        <f t="shared" si="2483"/>
        <v>-8.2225029550827486E-2</v>
      </c>
      <c r="AI5184" s="61" t="str">
        <f t="shared" si="2478"/>
        <v>Safety</v>
      </c>
      <c r="AJ5184" s="68" t="str">
        <f t="shared" si="2479"/>
        <v>Safety</v>
      </c>
      <c r="AK5184" s="72"/>
      <c r="AL5184" s="73"/>
      <c r="AM5184" s="72"/>
      <c r="AN5184" s="73"/>
      <c r="AO5184" s="74"/>
      <c r="AP5184" s="20"/>
      <c r="AQ5184" s="74"/>
      <c r="AR5184" s="20"/>
      <c r="AS5184" s="74"/>
      <c r="AT5184" s="20"/>
      <c r="AU5184" s="74" t="str">
        <f t="shared" si="2491"/>
        <v>00635U</v>
      </c>
      <c r="AV5184" s="20">
        <f t="shared" si="2476"/>
        <v>0</v>
      </c>
      <c r="AW5184" s="74" t="str">
        <f t="shared" si="2492"/>
        <v>00635U</v>
      </c>
      <c r="AX5184" s="20">
        <f t="shared" si="2493"/>
        <v>0</v>
      </c>
      <c r="AY5184" s="20">
        <f t="shared" si="2477"/>
        <v>1</v>
      </c>
      <c r="AZ5184" s="116">
        <v>38786</v>
      </c>
      <c r="BA5184" s="116"/>
      <c r="BB5184" s="20"/>
      <c r="BC5184" s="20"/>
      <c r="BD5184" s="76"/>
      <c r="BE5184" s="77"/>
      <c r="BF5184" s="77"/>
    </row>
    <row r="5185" spans="1:58" s="23" customFormat="1" ht="15.75" customHeight="1" x14ac:dyDescent="0.4">
      <c r="A5185" s="116">
        <v>38784</v>
      </c>
      <c r="B5185" s="112">
        <v>12.25</v>
      </c>
      <c r="C5185" s="112">
        <v>12.85</v>
      </c>
      <c r="D5185" s="112">
        <v>13.52</v>
      </c>
      <c r="E5185" s="112">
        <v>13.965</v>
      </c>
      <c r="F5185" s="112">
        <v>14.308</v>
      </c>
      <c r="G5185" s="112">
        <v>14.66</v>
      </c>
      <c r="H5185" s="113">
        <v>15.071999999999999</v>
      </c>
      <c r="I5185" s="90">
        <f t="shared" si="2494"/>
        <v>12.625</v>
      </c>
      <c r="J5185" s="90">
        <f t="shared" si="2495"/>
        <v>13.268749999999999</v>
      </c>
      <c r="K5185" s="114">
        <v>9</v>
      </c>
      <c r="L5185" s="115">
        <v>4.1666666666666664E-2</v>
      </c>
      <c r="M5185" s="11"/>
      <c r="N5185" s="90">
        <v>12.32</v>
      </c>
      <c r="O5185" s="90">
        <v>13.16</v>
      </c>
      <c r="P5185" s="90">
        <v>13.971604896932469</v>
      </c>
      <c r="Q5185" s="90"/>
      <c r="R5185" s="63">
        <f t="shared" si="2485"/>
        <v>14.811604896932469</v>
      </c>
      <c r="S5185" s="64">
        <f t="shared" si="2484"/>
        <v>-2.6856240126382293E-2</v>
      </c>
      <c r="T5185" s="65"/>
      <c r="U5185" s="65">
        <f t="shared" si="2480"/>
        <v>0.93617021276595747</v>
      </c>
      <c r="V5185" s="65">
        <f t="shared" si="2480"/>
        <v>0.94191040306968166</v>
      </c>
      <c r="W5185" s="65"/>
      <c r="X5185" s="61">
        <f t="shared" si="2496"/>
        <v>4.8979591836734664E-2</v>
      </c>
      <c r="Y5185" s="66">
        <f t="shared" si="2486"/>
        <v>7.9269602577873202E-2</v>
      </c>
      <c r="Z5185" s="61">
        <f t="shared" si="2487"/>
        <v>5.0990099009900904E-2</v>
      </c>
      <c r="AA5185" s="67">
        <f t="shared" si="2488"/>
        <v>12.625</v>
      </c>
      <c r="AB5185" s="68">
        <f t="shared" si="2489"/>
        <v>-5.6818181818182045E-3</v>
      </c>
      <c r="AC5185" s="69">
        <f t="shared" si="2490"/>
        <v>2.4756493506493484E-2</v>
      </c>
      <c r="AD5185" s="70">
        <f>_xlfn.PERCENTILE.EXC(AC5185:$AC$5675,0.5)</f>
        <v>7.5395114942528929E-2</v>
      </c>
      <c r="AE5185" s="70">
        <f>_xlfn.PERCENTILE.EXC($AC5185:AC$5675,0.35)</f>
        <v>4.8650315680798396E-2</v>
      </c>
      <c r="AF5185" s="71">
        <f t="shared" si="2481"/>
        <v>3.6994600793727454E-2</v>
      </c>
      <c r="AG5185" s="70">
        <f t="shared" si="2482"/>
        <v>-6.7371107154308524E-2</v>
      </c>
      <c r="AH5185" s="70">
        <f t="shared" si="2483"/>
        <v>-8.2292553191489426E-2</v>
      </c>
      <c r="AI5185" s="61" t="str">
        <f t="shared" si="2478"/>
        <v>Safety</v>
      </c>
      <c r="AJ5185" s="68" t="str">
        <f t="shared" si="2479"/>
        <v>Safety</v>
      </c>
      <c r="AK5185" s="72"/>
      <c r="AL5185" s="73"/>
      <c r="AM5185" s="72"/>
      <c r="AN5185" s="73"/>
      <c r="AO5185" s="74"/>
      <c r="AP5185" s="20"/>
      <c r="AQ5185" s="74"/>
      <c r="AR5185" s="20"/>
      <c r="AS5185" s="74"/>
      <c r="AT5185" s="20"/>
      <c r="AU5185" s="74" t="str">
        <f t="shared" si="2491"/>
        <v>00635U</v>
      </c>
      <c r="AV5185" s="20">
        <f t="shared" si="2476"/>
        <v>0</v>
      </c>
      <c r="AW5185" s="74" t="str">
        <f t="shared" si="2492"/>
        <v>00635U</v>
      </c>
      <c r="AX5185" s="20">
        <f t="shared" si="2493"/>
        <v>0</v>
      </c>
      <c r="AY5185" s="20">
        <f t="shared" si="2477"/>
        <v>1</v>
      </c>
      <c r="AZ5185" s="116">
        <v>38785</v>
      </c>
      <c r="BA5185" s="116"/>
      <c r="BB5185" s="20"/>
      <c r="BC5185" s="20"/>
      <c r="BD5185" s="76"/>
      <c r="BE5185" s="77"/>
      <c r="BF5185" s="77"/>
    </row>
    <row r="5186" spans="1:58" s="23" customFormat="1" ht="15.75" customHeight="1" x14ac:dyDescent="0.4">
      <c r="A5186" s="116">
        <v>38783</v>
      </c>
      <c r="B5186" s="112">
        <v>12.44</v>
      </c>
      <c r="C5186" s="112">
        <v>12.94</v>
      </c>
      <c r="D5186" s="112">
        <v>13.59</v>
      </c>
      <c r="E5186" s="112">
        <v>14.058999999999999</v>
      </c>
      <c r="F5186" s="112">
        <v>14.42</v>
      </c>
      <c r="G5186" s="112">
        <v>14.79</v>
      </c>
      <c r="H5186" s="113">
        <v>15.222</v>
      </c>
      <c r="I5186" s="90">
        <f t="shared" si="2494"/>
        <v>12.731666666666666</v>
      </c>
      <c r="J5186" s="90">
        <f t="shared" si="2495"/>
        <v>13.319166666666666</v>
      </c>
      <c r="K5186" s="114">
        <v>10</v>
      </c>
      <c r="L5186" s="115">
        <v>4.1666666666666664E-2</v>
      </c>
      <c r="M5186" s="11"/>
      <c r="N5186" s="90">
        <v>12.66</v>
      </c>
      <c r="O5186" s="90">
        <v>13.33</v>
      </c>
      <c r="P5186" s="90">
        <v>14.084655761584287</v>
      </c>
      <c r="Q5186" s="90"/>
      <c r="R5186" s="63">
        <f t="shared" si="2485"/>
        <v>14.754655761584285</v>
      </c>
      <c r="S5186" s="64">
        <f t="shared" si="2484"/>
        <v>-6.2794348508634279E-3</v>
      </c>
      <c r="T5186" s="65"/>
      <c r="U5186" s="65">
        <f t="shared" si="2480"/>
        <v>0.9497374343585897</v>
      </c>
      <c r="V5186" s="65">
        <f t="shared" si="2480"/>
        <v>0.94642000668254878</v>
      </c>
      <c r="W5186" s="65"/>
      <c r="X5186" s="61">
        <f t="shared" si="2496"/>
        <v>4.0192926045016078E-2</v>
      </c>
      <c r="Y5186" s="66">
        <f t="shared" si="2486"/>
        <v>8.2722811010740471E-2</v>
      </c>
      <c r="Z5186" s="61">
        <f t="shared" si="2487"/>
        <v>4.6144783348605868E-2</v>
      </c>
      <c r="AA5186" s="67">
        <f t="shared" si="2488"/>
        <v>12.731666666666666</v>
      </c>
      <c r="AB5186" s="68">
        <f t="shared" si="2489"/>
        <v>-1.7377567140600365E-2</v>
      </c>
      <c r="AC5186" s="69">
        <f t="shared" si="2490"/>
        <v>5.6608741442863691E-3</v>
      </c>
      <c r="AD5186" s="70">
        <f>_xlfn.PERCENTILE.EXC(AC5186:$AC$5675,0.5)</f>
        <v>7.586967695917346E-2</v>
      </c>
      <c r="AE5186" s="70">
        <f>_xlfn.PERCENTILE.EXC($AC5186:AC$5675,0.35)</f>
        <v>4.9122645630104093E-2</v>
      </c>
      <c r="AF5186" s="71">
        <f t="shared" si="2481"/>
        <v>3.7467483991555112E-2</v>
      </c>
      <c r="AG5186" s="70">
        <f t="shared" si="2482"/>
        <v>-6.7416247109146399E-2</v>
      </c>
      <c r="AH5186" s="70">
        <f t="shared" si="2483"/>
        <v>-8.2360076832151366E-2</v>
      </c>
      <c r="AI5186" s="61" t="str">
        <f t="shared" si="2478"/>
        <v>Safety</v>
      </c>
      <c r="AJ5186" s="68" t="str">
        <f t="shared" si="2479"/>
        <v>Safety</v>
      </c>
      <c r="AK5186" s="72"/>
      <c r="AL5186" s="73"/>
      <c r="AM5186" s="72"/>
      <c r="AN5186" s="73"/>
      <c r="AO5186" s="74"/>
      <c r="AP5186" s="20"/>
      <c r="AQ5186" s="74"/>
      <c r="AR5186" s="20"/>
      <c r="AS5186" s="74"/>
      <c r="AT5186" s="20"/>
      <c r="AU5186" s="74" t="str">
        <f t="shared" si="2491"/>
        <v>00635U</v>
      </c>
      <c r="AV5186" s="20">
        <f t="shared" si="2476"/>
        <v>0</v>
      </c>
      <c r="AW5186" s="74" t="str">
        <f t="shared" si="2492"/>
        <v>00635U</v>
      </c>
      <c r="AX5186" s="20">
        <f t="shared" si="2493"/>
        <v>0</v>
      </c>
      <c r="AY5186" s="20">
        <f t="shared" si="2477"/>
        <v>1</v>
      </c>
      <c r="AZ5186" s="116">
        <v>38784</v>
      </c>
      <c r="BA5186" s="116"/>
      <c r="BB5186" s="20"/>
      <c r="BC5186" s="20"/>
      <c r="BD5186" s="76"/>
      <c r="BE5186" s="77"/>
      <c r="BF5186" s="77"/>
    </row>
    <row r="5187" spans="1:58" s="23" customFormat="1" ht="15.75" customHeight="1" x14ac:dyDescent="0.4">
      <c r="A5187" s="116">
        <v>38782</v>
      </c>
      <c r="B5187" s="112">
        <v>12.34</v>
      </c>
      <c r="C5187" s="112">
        <v>12.85</v>
      </c>
      <c r="D5187" s="112">
        <v>13.53</v>
      </c>
      <c r="E5187" s="112">
        <v>14.010999999999999</v>
      </c>
      <c r="F5187" s="112">
        <v>14.381</v>
      </c>
      <c r="G5187" s="112">
        <v>14.76</v>
      </c>
      <c r="H5187" s="113">
        <v>15.202</v>
      </c>
      <c r="I5187" s="90">
        <f t="shared" si="2494"/>
        <v>12.616249999999999</v>
      </c>
      <c r="J5187" s="90">
        <f t="shared" si="2495"/>
        <v>13.218333333333334</v>
      </c>
      <c r="K5187" s="114">
        <v>11</v>
      </c>
      <c r="L5187" s="115">
        <v>4.1666666666666664E-2</v>
      </c>
      <c r="M5187" s="11"/>
      <c r="N5187" s="90">
        <v>12.74</v>
      </c>
      <c r="O5187" s="90">
        <v>13.2</v>
      </c>
      <c r="P5187" s="90">
        <v>13.853357842842023</v>
      </c>
      <c r="Q5187" s="90"/>
      <c r="R5187" s="63">
        <f t="shared" si="2485"/>
        <v>14.313357842842022</v>
      </c>
      <c r="S5187" s="64">
        <f t="shared" si="2484"/>
        <v>6.5217391304347769E-2</v>
      </c>
      <c r="T5187" s="65"/>
      <c r="U5187" s="65">
        <f t="shared" si="2480"/>
        <v>0.9651515151515152</v>
      </c>
      <c r="V5187" s="65">
        <f t="shared" si="2480"/>
        <v>0.9528375827540172</v>
      </c>
      <c r="W5187" s="65"/>
      <c r="X5187" s="61">
        <f t="shared" si="2496"/>
        <v>4.1329011345218783E-2</v>
      </c>
      <c r="Y5187" s="66">
        <f t="shared" si="2486"/>
        <v>8.5004639212047733E-2</v>
      </c>
      <c r="Z5187" s="61">
        <f t="shared" si="2487"/>
        <v>4.7722844215462967E-2</v>
      </c>
      <c r="AA5187" s="67">
        <f t="shared" si="2488"/>
        <v>12.616250000000001</v>
      </c>
      <c r="AB5187" s="68">
        <f t="shared" si="2489"/>
        <v>-3.1397174254317137E-2</v>
      </c>
      <c r="AC5187" s="69">
        <f t="shared" si="2490"/>
        <v>-9.7135007849293055E-3</v>
      </c>
      <c r="AD5187" s="70">
        <f>_xlfn.PERCENTILE.EXC(AC5187:$AC$5675,0.5)</f>
        <v>7.6344238975817991E-2</v>
      </c>
      <c r="AE5187" s="70">
        <f>_xlfn.PERCENTILE.EXC($AC5187:AC$5675,0.35)</f>
        <v>4.9456067156062461E-2</v>
      </c>
      <c r="AF5187" s="71">
        <f t="shared" si="2481"/>
        <v>3.7883117003695316E-2</v>
      </c>
      <c r="AG5187" s="70">
        <f t="shared" si="2482"/>
        <v>-6.7461387063984274E-2</v>
      </c>
      <c r="AH5187" s="70">
        <f t="shared" si="2483"/>
        <v>-8.2427600472813306E-2</v>
      </c>
      <c r="AI5187" s="61" t="str">
        <f t="shared" si="2478"/>
        <v>Safety</v>
      </c>
      <c r="AJ5187" s="68" t="str">
        <f t="shared" si="2479"/>
        <v>Safety</v>
      </c>
      <c r="AK5187" s="72"/>
      <c r="AL5187" s="73"/>
      <c r="AM5187" s="72"/>
      <c r="AN5187" s="73"/>
      <c r="AO5187" s="74"/>
      <c r="AP5187" s="20"/>
      <c r="AQ5187" s="74"/>
      <c r="AR5187" s="20"/>
      <c r="AS5187" s="74"/>
      <c r="AT5187" s="20"/>
      <c r="AU5187" s="74" t="str">
        <f t="shared" si="2491"/>
        <v>00635U</v>
      </c>
      <c r="AV5187" s="20">
        <f t="shared" ref="AV5187:AV5250" si="2497">IF(AU5187="00631L",1,0)</f>
        <v>0</v>
      </c>
      <c r="AW5187" s="74" t="str">
        <f t="shared" si="2492"/>
        <v>00635U</v>
      </c>
      <c r="AX5187" s="20">
        <f t="shared" si="2493"/>
        <v>0</v>
      </c>
      <c r="AY5187" s="20">
        <f t="shared" ref="AY5187:AY5250" si="2498">IF(AP5187=1,0,1)</f>
        <v>1</v>
      </c>
      <c r="AZ5187" s="116">
        <v>38783</v>
      </c>
      <c r="BA5187" s="116"/>
      <c r="BB5187" s="20"/>
      <c r="BC5187" s="20"/>
      <c r="BD5187" s="76"/>
      <c r="BE5187" s="77"/>
      <c r="BF5187" s="77"/>
    </row>
    <row r="5188" spans="1:58" s="23" customFormat="1" ht="15.75" customHeight="1" x14ac:dyDescent="0.4">
      <c r="A5188" s="116">
        <v>38779</v>
      </c>
      <c r="B5188" s="112">
        <v>12.11</v>
      </c>
      <c r="C5188" s="112">
        <v>12.76</v>
      </c>
      <c r="D5188" s="112">
        <v>13.48</v>
      </c>
      <c r="E5188" s="112">
        <v>13.997999999999999</v>
      </c>
      <c r="F5188" s="112">
        <v>14.394</v>
      </c>
      <c r="G5188" s="112">
        <v>14.8</v>
      </c>
      <c r="H5188" s="113">
        <v>15.273</v>
      </c>
      <c r="I5188" s="90">
        <f t="shared" si="2494"/>
        <v>12.434999999999999</v>
      </c>
      <c r="J5188" s="90">
        <f t="shared" si="2495"/>
        <v>13.120000000000001</v>
      </c>
      <c r="K5188" s="114">
        <v>12</v>
      </c>
      <c r="L5188" s="115">
        <v>4.1666666666666664E-2</v>
      </c>
      <c r="M5188" s="11"/>
      <c r="N5188" s="90">
        <v>11.96</v>
      </c>
      <c r="O5188" s="90">
        <v>12.64</v>
      </c>
      <c r="P5188" s="90">
        <v>13.495299747107156</v>
      </c>
      <c r="Q5188" s="90"/>
      <c r="R5188" s="63">
        <f t="shared" si="2485"/>
        <v>14.175299747107154</v>
      </c>
      <c r="S5188" s="64">
        <f t="shared" si="2484"/>
        <v>2.047781569965872E-2</v>
      </c>
      <c r="T5188" s="65"/>
      <c r="U5188" s="65">
        <f t="shared" si="2480"/>
        <v>0.94620253164556967</v>
      </c>
      <c r="V5188" s="65">
        <f t="shared" si="2480"/>
        <v>0.93662239719495699</v>
      </c>
      <c r="W5188" s="65"/>
      <c r="X5188" s="61">
        <f t="shared" si="2496"/>
        <v>5.3674649050371628E-2</v>
      </c>
      <c r="Y5188" s="66">
        <f t="shared" si="2486"/>
        <v>9.1084440634376374E-2</v>
      </c>
      <c r="Z5188" s="61">
        <f t="shared" si="2487"/>
        <v>5.5086449537595686E-2</v>
      </c>
      <c r="AA5188" s="67">
        <f t="shared" si="2488"/>
        <v>12.434999999999999</v>
      </c>
      <c r="AB5188" s="68">
        <f t="shared" si="2489"/>
        <v>1.254180602006677E-2</v>
      </c>
      <c r="AC5188" s="69">
        <f t="shared" si="2490"/>
        <v>3.9715719063544971E-2</v>
      </c>
      <c r="AD5188" s="70">
        <f>_xlfn.PERCENTILE.EXC(AC5188:$AC$5675,0.5)</f>
        <v>7.6855981921771482E-2</v>
      </c>
      <c r="AE5188" s="70">
        <f>_xlfn.PERCENTILE.EXC($AC5188:AC$5675,0.35)</f>
        <v>4.9916372177422827E-2</v>
      </c>
      <c r="AF5188" s="71">
        <f t="shared" si="2481"/>
        <v>3.8055553079679956E-2</v>
      </c>
      <c r="AG5188" s="70">
        <f t="shared" si="2482"/>
        <v>-6.7506527018822149E-2</v>
      </c>
      <c r="AH5188" s="70">
        <f t="shared" si="2483"/>
        <v>-8.2495124113475246E-2</v>
      </c>
      <c r="AI5188" s="61" t="str">
        <f t="shared" si="2478"/>
        <v>Safety</v>
      </c>
      <c r="AJ5188" s="68" t="str">
        <f t="shared" si="2479"/>
        <v>Short VOL</v>
      </c>
      <c r="AK5188" s="72"/>
      <c r="AL5188" s="73"/>
      <c r="AM5188" s="72"/>
      <c r="AN5188" s="73"/>
      <c r="AO5188" s="74"/>
      <c r="AP5188" s="20"/>
      <c r="AQ5188" s="74"/>
      <c r="AR5188" s="20"/>
      <c r="AS5188" s="74"/>
      <c r="AT5188" s="20"/>
      <c r="AU5188" s="74" t="str">
        <f t="shared" si="2491"/>
        <v>00631L</v>
      </c>
      <c r="AV5188" s="20">
        <f t="shared" si="2497"/>
        <v>1</v>
      </c>
      <c r="AW5188" s="74" t="str">
        <f t="shared" si="2492"/>
        <v>00635U</v>
      </c>
      <c r="AX5188" s="20">
        <f t="shared" si="2493"/>
        <v>0</v>
      </c>
      <c r="AY5188" s="20">
        <f t="shared" si="2498"/>
        <v>1</v>
      </c>
      <c r="AZ5188" s="116">
        <v>38782</v>
      </c>
      <c r="BA5188" s="116"/>
      <c r="BB5188" s="20"/>
      <c r="BC5188" s="20"/>
      <c r="BD5188" s="76"/>
      <c r="BE5188" s="77"/>
      <c r="BF5188" s="77"/>
    </row>
    <row r="5189" spans="1:58" s="23" customFormat="1" ht="15.75" customHeight="1" x14ac:dyDescent="0.4">
      <c r="A5189" s="116">
        <v>38778</v>
      </c>
      <c r="B5189" s="112">
        <v>12.07</v>
      </c>
      <c r="C5189" s="112">
        <v>12.78</v>
      </c>
      <c r="D5189" s="112">
        <v>13.65</v>
      </c>
      <c r="E5189" s="112">
        <v>14.115</v>
      </c>
      <c r="F5189" s="112">
        <v>14.473000000000001</v>
      </c>
      <c r="G5189" s="112">
        <v>14.84</v>
      </c>
      <c r="H5189" s="113">
        <v>15.269</v>
      </c>
      <c r="I5189" s="90">
        <f t="shared" si="2494"/>
        <v>12.395416666666666</v>
      </c>
      <c r="J5189" s="90">
        <f t="shared" si="2495"/>
        <v>13.178749999999999</v>
      </c>
      <c r="K5189" s="114">
        <v>13</v>
      </c>
      <c r="L5189" s="115">
        <v>4.1666666666666664E-2</v>
      </c>
      <c r="M5189" s="11"/>
      <c r="N5189" s="90">
        <v>11.72</v>
      </c>
      <c r="O5189" s="90">
        <v>12.64</v>
      </c>
      <c r="P5189" s="90">
        <v>13.382319119576621</v>
      </c>
      <c r="Q5189" s="90"/>
      <c r="R5189" s="63">
        <f t="shared" si="2485"/>
        <v>14.302319119576621</v>
      </c>
      <c r="S5189" s="64">
        <f t="shared" si="2484"/>
        <v>1.5597920277296491E-2</v>
      </c>
      <c r="T5189" s="65"/>
      <c r="U5189" s="65">
        <f t="shared" si="2480"/>
        <v>0.92721518987341778</v>
      </c>
      <c r="V5189" s="65">
        <f t="shared" si="2480"/>
        <v>0.94452985966455527</v>
      </c>
      <c r="W5189" s="65"/>
      <c r="X5189" s="61">
        <f t="shared" si="2496"/>
        <v>5.8823529411764629E-2</v>
      </c>
      <c r="Y5189" s="66">
        <f t="shared" si="2486"/>
        <v>8.175699610343605E-2</v>
      </c>
      <c r="Z5189" s="61">
        <f t="shared" si="2487"/>
        <v>6.3195401526101716E-2</v>
      </c>
      <c r="AA5189" s="67">
        <f t="shared" si="2488"/>
        <v>12.395416666666666</v>
      </c>
      <c r="AB5189" s="68">
        <f t="shared" si="2489"/>
        <v>2.9863481228668911E-2</v>
      </c>
      <c r="AC5189" s="69">
        <f t="shared" si="2490"/>
        <v>5.7629408418657442E-2</v>
      </c>
      <c r="AD5189" s="70">
        <f>_xlfn.PERCENTILE.EXC(AC5189:$AC$5675,0.5)</f>
        <v>7.736772486772496E-2</v>
      </c>
      <c r="AE5189" s="70">
        <f>_xlfn.PERCENTILE.EXC($AC5189:AC$5675,0.35)</f>
        <v>5.0938530606804047E-2</v>
      </c>
      <c r="AF5189" s="71">
        <f t="shared" si="2481"/>
        <v>3.798849460568593E-2</v>
      </c>
      <c r="AG5189" s="70">
        <f t="shared" si="2482"/>
        <v>-6.7551666973660024E-2</v>
      </c>
      <c r="AH5189" s="70">
        <f t="shared" si="2483"/>
        <v>-8.2562647754137186E-2</v>
      </c>
      <c r="AI5189" s="61" t="str">
        <f t="shared" ref="AI5189:AI5252" si="2499">IF(AC5189&gt;AD5189,"Short VOL","Safety")</f>
        <v>Safety</v>
      </c>
      <c r="AJ5189" s="68" t="str">
        <f t="shared" ref="AJ5189:AJ5252" si="2500">IF(AC5189&gt;AF5189,"Short VOL","Safety")</f>
        <v>Short VOL</v>
      </c>
      <c r="AK5189" s="72"/>
      <c r="AL5189" s="73"/>
      <c r="AM5189" s="72"/>
      <c r="AN5189" s="73"/>
      <c r="AO5189" s="74"/>
      <c r="AP5189" s="20"/>
      <c r="AQ5189" s="74"/>
      <c r="AR5189" s="20"/>
      <c r="AS5189" s="74"/>
      <c r="AT5189" s="20"/>
      <c r="AU5189" s="74" t="str">
        <f t="shared" si="2491"/>
        <v>00631L</v>
      </c>
      <c r="AV5189" s="20">
        <f t="shared" si="2497"/>
        <v>1</v>
      </c>
      <c r="AW5189" s="74" t="str">
        <f t="shared" si="2492"/>
        <v>00631L</v>
      </c>
      <c r="AX5189" s="20">
        <f t="shared" si="2493"/>
        <v>1</v>
      </c>
      <c r="AY5189" s="20">
        <f t="shared" si="2498"/>
        <v>1</v>
      </c>
      <c r="AZ5189" s="116">
        <v>38779</v>
      </c>
      <c r="BA5189" s="116"/>
      <c r="BB5189" s="20"/>
      <c r="BC5189" s="20"/>
      <c r="BD5189" s="76"/>
      <c r="BE5189" s="77"/>
      <c r="BF5189" s="77"/>
    </row>
    <row r="5190" spans="1:58" s="23" customFormat="1" ht="15.75" customHeight="1" x14ac:dyDescent="0.4">
      <c r="A5190" s="116">
        <v>38777</v>
      </c>
      <c r="B5190" s="112">
        <v>12.05</v>
      </c>
      <c r="C5190" s="112">
        <v>12.75</v>
      </c>
      <c r="D5190" s="112">
        <v>13.73</v>
      </c>
      <c r="E5190" s="112">
        <v>14.167</v>
      </c>
      <c r="F5190" s="112">
        <v>14.504</v>
      </c>
      <c r="G5190" s="112">
        <v>14.85</v>
      </c>
      <c r="H5190" s="113">
        <v>15.255000000000001</v>
      </c>
      <c r="I5190" s="90">
        <f t="shared" si="2494"/>
        <v>12.341666666666667</v>
      </c>
      <c r="J5190" s="90">
        <f t="shared" si="2495"/>
        <v>13.158333333333333</v>
      </c>
      <c r="K5190" s="114">
        <v>14</v>
      </c>
      <c r="L5190" s="115">
        <v>4.1666666666666664E-2</v>
      </c>
      <c r="M5190" s="11"/>
      <c r="N5190" s="90">
        <v>11.54</v>
      </c>
      <c r="O5190" s="90">
        <v>12.55</v>
      </c>
      <c r="P5190" s="90">
        <v>13.284639520266589</v>
      </c>
      <c r="Q5190" s="90"/>
      <c r="R5190" s="63">
        <f t="shared" si="2485"/>
        <v>14.294639520266593</v>
      </c>
      <c r="S5190" s="64">
        <f t="shared" si="2484"/>
        <v>-6.482982171799033E-2</v>
      </c>
      <c r="T5190" s="65"/>
      <c r="U5190" s="65">
        <f t="shared" si="2480"/>
        <v>0.91952191235059744</v>
      </c>
      <c r="V5190" s="65">
        <f t="shared" si="2480"/>
        <v>0.94470007867764516</v>
      </c>
      <c r="W5190" s="65"/>
      <c r="X5190" s="61">
        <f t="shared" si="2496"/>
        <v>5.8091286307053881E-2</v>
      </c>
      <c r="Y5190" s="66">
        <f t="shared" si="2486"/>
        <v>7.6798192983694571E-2</v>
      </c>
      <c r="Z5190" s="61">
        <f t="shared" si="2487"/>
        <v>6.6171505739365269E-2</v>
      </c>
      <c r="AA5190" s="67">
        <f t="shared" si="2488"/>
        <v>12.341666666666667</v>
      </c>
      <c r="AB5190" s="68">
        <f t="shared" si="2489"/>
        <v>4.4194107452339829E-2</v>
      </c>
      <c r="AC5190" s="69">
        <f t="shared" si="2490"/>
        <v>6.9468515309069986E-2</v>
      </c>
      <c r="AD5190" s="70">
        <f>_xlfn.PERCENTILE.EXC(AC5190:$AC$5675,0.5)</f>
        <v>7.7935184186128395E-2</v>
      </c>
      <c r="AE5190" s="70">
        <f>_xlfn.PERCENTILE.EXC($AC5190:AC$5675,0.35)</f>
        <v>5.0388137606368018E-2</v>
      </c>
      <c r="AF5190" s="71">
        <f t="shared" si="2481"/>
        <v>3.7921436131691903E-2</v>
      </c>
      <c r="AG5190" s="70">
        <f t="shared" si="2482"/>
        <v>-6.7596806928497885E-2</v>
      </c>
      <c r="AH5190" s="70">
        <f t="shared" si="2483"/>
        <v>-8.2630171394799126E-2</v>
      </c>
      <c r="AI5190" s="61" t="str">
        <f t="shared" si="2499"/>
        <v>Safety</v>
      </c>
      <c r="AJ5190" s="68" t="str">
        <f t="shared" si="2500"/>
        <v>Short VOL</v>
      </c>
      <c r="AK5190" s="72"/>
      <c r="AL5190" s="73"/>
      <c r="AM5190" s="72"/>
      <c r="AN5190" s="73"/>
      <c r="AO5190" s="74"/>
      <c r="AP5190" s="20"/>
      <c r="AQ5190" s="74"/>
      <c r="AR5190" s="20"/>
      <c r="AS5190" s="74"/>
      <c r="AT5190" s="20"/>
      <c r="AU5190" s="74" t="str">
        <f t="shared" si="2491"/>
        <v>00631L</v>
      </c>
      <c r="AV5190" s="20">
        <f t="shared" si="2497"/>
        <v>1</v>
      </c>
      <c r="AW5190" s="74" t="str">
        <f t="shared" si="2492"/>
        <v>00631L</v>
      </c>
      <c r="AX5190" s="20">
        <f t="shared" si="2493"/>
        <v>1</v>
      </c>
      <c r="AY5190" s="20">
        <f t="shared" si="2498"/>
        <v>1</v>
      </c>
      <c r="AZ5190" s="116">
        <v>38778</v>
      </c>
      <c r="BA5190" s="116"/>
      <c r="BB5190" s="20"/>
      <c r="BC5190" s="20"/>
      <c r="BD5190" s="76"/>
      <c r="BE5190" s="77"/>
      <c r="BF5190" s="77"/>
    </row>
    <row r="5191" spans="1:58" s="23" customFormat="1" ht="15.75" customHeight="1" x14ac:dyDescent="0.4">
      <c r="A5191" s="116">
        <v>38776</v>
      </c>
      <c r="B5191" s="112">
        <v>12.19</v>
      </c>
      <c r="C5191" s="112">
        <v>12.8</v>
      </c>
      <c r="D5191" s="112">
        <v>13.83</v>
      </c>
      <c r="E5191" s="112">
        <v>14.291</v>
      </c>
      <c r="F5191" s="112">
        <v>14.646000000000001</v>
      </c>
      <c r="G5191" s="112">
        <v>15.01</v>
      </c>
      <c r="H5191" s="113">
        <v>15.436</v>
      </c>
      <c r="I5191" s="90">
        <f t="shared" si="2494"/>
        <v>12.418749999999999</v>
      </c>
      <c r="J5191" s="90">
        <f t="shared" si="2495"/>
        <v>13.186250000000001</v>
      </c>
      <c r="K5191" s="114">
        <v>15</v>
      </c>
      <c r="L5191" s="115">
        <v>4.1666666666666664E-2</v>
      </c>
      <c r="M5191" s="11"/>
      <c r="N5191" s="90">
        <v>12.34</v>
      </c>
      <c r="O5191" s="90">
        <v>12.8</v>
      </c>
      <c r="P5191" s="90">
        <v>13.603281987876084</v>
      </c>
      <c r="Q5191" s="90"/>
      <c r="R5191" s="63">
        <f t="shared" si="2485"/>
        <v>14.063281987876085</v>
      </c>
      <c r="S5191" s="64">
        <f t="shared" si="2484"/>
        <v>6.4710957722174292E-2</v>
      </c>
      <c r="T5191" s="65"/>
      <c r="U5191" s="65">
        <f t="shared" si="2480"/>
        <v>0.96406249999999993</v>
      </c>
      <c r="V5191" s="65">
        <f t="shared" si="2480"/>
        <v>0.9409493981972874</v>
      </c>
      <c r="W5191" s="65"/>
      <c r="X5191" s="61">
        <f t="shared" si="2496"/>
        <v>5.0041017227235543E-2</v>
      </c>
      <c r="Y5191" s="66">
        <f t="shared" si="2486"/>
        <v>8.0120355468476637E-2</v>
      </c>
      <c r="Z5191" s="61">
        <f t="shared" si="2487"/>
        <v>6.1801711122295072E-2</v>
      </c>
      <c r="AA5191" s="67">
        <f t="shared" si="2488"/>
        <v>12.418749999999999</v>
      </c>
      <c r="AB5191" s="68">
        <f t="shared" si="2489"/>
        <v>-1.2155591572123205E-2</v>
      </c>
      <c r="AC5191" s="69">
        <f t="shared" si="2490"/>
        <v>6.3816855753646221E-3</v>
      </c>
      <c r="AD5191" s="70">
        <f>_xlfn.PERCENTILE.EXC(AC5191:$AC$5675,0.5)</f>
        <v>7.850264350453183E-2</v>
      </c>
      <c r="AE5191" s="70">
        <f>_xlfn.PERCENTILE.EXC($AC5191:AC$5675,0.35)</f>
        <v>4.9837744605931995E-2</v>
      </c>
      <c r="AF5191" s="71">
        <f t="shared" si="2481"/>
        <v>3.7854377657697877E-2</v>
      </c>
      <c r="AG5191" s="70">
        <f t="shared" si="2482"/>
        <v>-6.764194688333576E-2</v>
      </c>
      <c r="AH5191" s="70">
        <f t="shared" si="2483"/>
        <v>-8.2697695035461052E-2</v>
      </c>
      <c r="AI5191" s="61" t="str">
        <f t="shared" si="2499"/>
        <v>Safety</v>
      </c>
      <c r="AJ5191" s="68" t="str">
        <f t="shared" si="2500"/>
        <v>Safety</v>
      </c>
      <c r="AK5191" s="72"/>
      <c r="AL5191" s="73"/>
      <c r="AM5191" s="72"/>
      <c r="AN5191" s="73"/>
      <c r="AO5191" s="74"/>
      <c r="AP5191" s="20"/>
      <c r="AQ5191" s="74"/>
      <c r="AR5191" s="20"/>
      <c r="AS5191" s="74"/>
      <c r="AT5191" s="20"/>
      <c r="AU5191" s="74" t="str">
        <f t="shared" si="2491"/>
        <v>00635U</v>
      </c>
      <c r="AV5191" s="20">
        <f t="shared" si="2497"/>
        <v>0</v>
      </c>
      <c r="AW5191" s="74" t="str">
        <f t="shared" si="2492"/>
        <v>00635U</v>
      </c>
      <c r="AX5191" s="20">
        <f t="shared" si="2493"/>
        <v>0</v>
      </c>
      <c r="AY5191" s="20">
        <f t="shared" si="2498"/>
        <v>1</v>
      </c>
      <c r="AZ5191" s="116">
        <v>38777</v>
      </c>
      <c r="BA5191" s="116"/>
      <c r="BB5191" s="20"/>
      <c r="BC5191" s="20"/>
      <c r="BD5191" s="76"/>
      <c r="BE5191" s="77"/>
      <c r="BF5191" s="77"/>
    </row>
    <row r="5192" spans="1:58" s="23" customFormat="1" ht="15.75" customHeight="1" x14ac:dyDescent="0.4">
      <c r="A5192" s="116">
        <v>38775</v>
      </c>
      <c r="B5192" s="112">
        <v>11.96</v>
      </c>
      <c r="C5192" s="112">
        <v>12.71</v>
      </c>
      <c r="D5192" s="112">
        <v>13.81</v>
      </c>
      <c r="E5192" s="112">
        <v>14.266999999999999</v>
      </c>
      <c r="F5192" s="112">
        <v>14.619</v>
      </c>
      <c r="G5192" s="112">
        <v>14.98</v>
      </c>
      <c r="H5192" s="113">
        <v>15.401999999999999</v>
      </c>
      <c r="I5192" s="90">
        <f t="shared" si="2494"/>
        <v>12.21</v>
      </c>
      <c r="J5192" s="90">
        <f t="shared" si="2495"/>
        <v>13.076666666666668</v>
      </c>
      <c r="K5192" s="114">
        <v>16</v>
      </c>
      <c r="L5192" s="115">
        <v>4.1666666666666664E-2</v>
      </c>
      <c r="M5192" s="11"/>
      <c r="N5192" s="90">
        <v>11.59</v>
      </c>
      <c r="O5192" s="90">
        <v>12.21</v>
      </c>
      <c r="P5192" s="90">
        <v>13.079875621069965</v>
      </c>
      <c r="Q5192" s="90"/>
      <c r="R5192" s="63">
        <f t="shared" si="2485"/>
        <v>13.699875621069967</v>
      </c>
      <c r="S5192" s="64">
        <f t="shared" si="2484"/>
        <v>1.1343804537521728E-2</v>
      </c>
      <c r="T5192" s="65"/>
      <c r="U5192" s="65">
        <f t="shared" ref="U5192:V5255" si="2501">N5192/O5192</f>
        <v>0.94922194922194914</v>
      </c>
      <c r="V5192" s="65">
        <f t="shared" si="2501"/>
        <v>0.9334951152235188</v>
      </c>
      <c r="W5192" s="65"/>
      <c r="X5192" s="61">
        <f t="shared" si="2496"/>
        <v>6.2709030100334448E-2</v>
      </c>
      <c r="Y5192" s="66">
        <f t="shared" si="2486"/>
        <v>7.9554216022990107E-2</v>
      </c>
      <c r="Z5192" s="61">
        <f t="shared" si="2487"/>
        <v>7.0980070980071017E-2</v>
      </c>
      <c r="AA5192" s="67">
        <f t="shared" si="2488"/>
        <v>12.21</v>
      </c>
      <c r="AB5192" s="68">
        <f t="shared" si="2489"/>
        <v>3.1924072476272734E-2</v>
      </c>
      <c r="AC5192" s="69">
        <f t="shared" si="2490"/>
        <v>5.3494391716997498E-2</v>
      </c>
      <c r="AD5192" s="70">
        <f>_xlfn.PERCENTILE.EXC(AC5192:$AC$5675,0.5)</f>
        <v>7.8583860488857099E-2</v>
      </c>
      <c r="AE5192" s="70">
        <f>_xlfn.PERCENTILE.EXC($AC5192:AC$5675,0.35)</f>
        <v>5.0859903035313216E-2</v>
      </c>
      <c r="AF5192" s="71">
        <f t="shared" si="2481"/>
        <v>3.8026813733682517E-2</v>
      </c>
      <c r="AG5192" s="70">
        <f t="shared" si="2482"/>
        <v>-6.7687086838173635E-2</v>
      </c>
      <c r="AH5192" s="70">
        <f t="shared" si="2483"/>
        <v>-8.2765218676122992E-2</v>
      </c>
      <c r="AI5192" s="61" t="str">
        <f t="shared" si="2499"/>
        <v>Safety</v>
      </c>
      <c r="AJ5192" s="68" t="str">
        <f t="shared" si="2500"/>
        <v>Short VOL</v>
      </c>
      <c r="AK5192" s="72"/>
      <c r="AL5192" s="73"/>
      <c r="AM5192" s="72"/>
      <c r="AN5192" s="73"/>
      <c r="AO5192" s="74"/>
      <c r="AP5192" s="20"/>
      <c r="AQ5192" s="74"/>
      <c r="AR5192" s="20"/>
      <c r="AS5192" s="74"/>
      <c r="AT5192" s="20"/>
      <c r="AU5192" s="74" t="str">
        <f t="shared" si="2491"/>
        <v>00631L</v>
      </c>
      <c r="AV5192" s="20">
        <f t="shared" si="2497"/>
        <v>1</v>
      </c>
      <c r="AW5192" s="74" t="str">
        <f t="shared" si="2492"/>
        <v>00631L</v>
      </c>
      <c r="AX5192" s="20">
        <f t="shared" si="2493"/>
        <v>1</v>
      </c>
      <c r="AY5192" s="20">
        <f t="shared" si="2498"/>
        <v>1</v>
      </c>
      <c r="AZ5192" s="116">
        <v>38776</v>
      </c>
      <c r="BA5192" s="116"/>
      <c r="BB5192" s="20"/>
      <c r="BC5192" s="20"/>
      <c r="BD5192" s="76"/>
      <c r="BE5192" s="77"/>
      <c r="BF5192" s="77"/>
    </row>
    <row r="5193" spans="1:58" s="23" customFormat="1" ht="15.75" customHeight="1" x14ac:dyDescent="0.4">
      <c r="A5193" s="116">
        <v>38772</v>
      </c>
      <c r="B5193" s="112">
        <v>12.1</v>
      </c>
      <c r="C5193" s="112">
        <v>12.76</v>
      </c>
      <c r="D5193" s="112">
        <v>13.86</v>
      </c>
      <c r="E5193" s="112">
        <v>14.289</v>
      </c>
      <c r="F5193" s="112">
        <v>14.62</v>
      </c>
      <c r="G5193" s="112">
        <v>14.96</v>
      </c>
      <c r="H5193" s="113">
        <v>15.358000000000001</v>
      </c>
      <c r="I5193" s="90">
        <f t="shared" si="2494"/>
        <v>12.2925</v>
      </c>
      <c r="J5193" s="90">
        <f t="shared" si="2495"/>
        <v>13.080833333333333</v>
      </c>
      <c r="K5193" s="114">
        <v>17</v>
      </c>
      <c r="L5193" s="115">
        <v>4.1666666666666664E-2</v>
      </c>
      <c r="M5193" s="11"/>
      <c r="N5193" s="90">
        <v>11.46</v>
      </c>
      <c r="O5193" s="90">
        <v>12.07</v>
      </c>
      <c r="P5193" s="90">
        <v>13.13051680114774</v>
      </c>
      <c r="Q5193" s="90"/>
      <c r="R5193" s="63">
        <f t="shared" si="2485"/>
        <v>13.740516801147741</v>
      </c>
      <c r="S5193" s="64">
        <f t="shared" si="2484"/>
        <v>-3.454085930918268E-2</v>
      </c>
      <c r="T5193" s="65"/>
      <c r="U5193" s="65">
        <f t="shared" si="2501"/>
        <v>0.94946147473073739</v>
      </c>
      <c r="V5193" s="65">
        <f t="shared" si="2501"/>
        <v>0.91923266865969511</v>
      </c>
      <c r="W5193" s="65"/>
      <c r="X5193" s="61">
        <f t="shared" si="2496"/>
        <v>5.4545454545454557E-2</v>
      </c>
      <c r="Y5193" s="66">
        <f t="shared" si="2486"/>
        <v>7.4812793057596819E-2</v>
      </c>
      <c r="Z5193" s="61">
        <f t="shared" si="2487"/>
        <v>6.413124533929894E-2</v>
      </c>
      <c r="AA5193" s="67">
        <f t="shared" si="2488"/>
        <v>12.2925</v>
      </c>
      <c r="AB5193" s="68">
        <f t="shared" si="2489"/>
        <v>5.5846422338568825E-2</v>
      </c>
      <c r="AC5193" s="69">
        <f t="shared" si="2490"/>
        <v>7.2643979057591582E-2</v>
      </c>
      <c r="AD5193" s="70">
        <f>_xlfn.PERCENTILE.EXC(AC5193:$AC$5675,0.5)</f>
        <v>7.8665077473182368E-2</v>
      </c>
      <c r="AE5193" s="70">
        <f>_xlfn.PERCENTILE.EXC($AC5193:AC$5675,0.35)</f>
        <v>5.0309510034877138E-2</v>
      </c>
      <c r="AF5193" s="71">
        <f t="shared" si="2481"/>
        <v>3.7959755259688491E-2</v>
      </c>
      <c r="AG5193" s="70">
        <f t="shared" si="2482"/>
        <v>-6.773222679301151E-2</v>
      </c>
      <c r="AH5193" s="70">
        <f t="shared" si="2483"/>
        <v>-8.2832742316784946E-2</v>
      </c>
      <c r="AI5193" s="61" t="str">
        <f t="shared" si="2499"/>
        <v>Safety</v>
      </c>
      <c r="AJ5193" s="68" t="str">
        <f t="shared" si="2500"/>
        <v>Short VOL</v>
      </c>
      <c r="AK5193" s="72"/>
      <c r="AL5193" s="73"/>
      <c r="AM5193" s="72"/>
      <c r="AN5193" s="73"/>
      <c r="AO5193" s="74"/>
      <c r="AP5193" s="20"/>
      <c r="AQ5193" s="74"/>
      <c r="AR5193" s="20"/>
      <c r="AS5193" s="74"/>
      <c r="AT5193" s="20"/>
      <c r="AU5193" s="74" t="str">
        <f t="shared" si="2491"/>
        <v>00631L</v>
      </c>
      <c r="AV5193" s="20">
        <f t="shared" si="2497"/>
        <v>1</v>
      </c>
      <c r="AW5193" s="74" t="str">
        <f t="shared" si="2492"/>
        <v>00631L</v>
      </c>
      <c r="AX5193" s="20">
        <f t="shared" si="2493"/>
        <v>1</v>
      </c>
      <c r="AY5193" s="20">
        <f t="shared" si="2498"/>
        <v>1</v>
      </c>
      <c r="AZ5193" s="116">
        <v>38775</v>
      </c>
      <c r="BA5193" s="116"/>
      <c r="BB5193" s="20"/>
      <c r="BC5193" s="20"/>
      <c r="BD5193" s="76"/>
      <c r="BE5193" s="77"/>
      <c r="BF5193" s="77"/>
    </row>
    <row r="5194" spans="1:58" s="23" customFormat="1" ht="15.75" customHeight="1" x14ac:dyDescent="0.4">
      <c r="A5194" s="116">
        <v>38771</v>
      </c>
      <c r="B5194" s="112">
        <v>12.2</v>
      </c>
      <c r="C5194" s="112">
        <v>12.94</v>
      </c>
      <c r="D5194" s="112">
        <v>13.88</v>
      </c>
      <c r="E5194" s="112">
        <v>14.337</v>
      </c>
      <c r="F5194" s="112">
        <v>14.689</v>
      </c>
      <c r="G5194" s="112">
        <v>15.05</v>
      </c>
      <c r="H5194" s="113">
        <v>15.472</v>
      </c>
      <c r="I5194" s="90">
        <f t="shared" si="2494"/>
        <v>12.385</v>
      </c>
      <c r="J5194" s="90">
        <f t="shared" si="2495"/>
        <v>13.175000000000001</v>
      </c>
      <c r="K5194" s="114">
        <v>18</v>
      </c>
      <c r="L5194" s="115">
        <v>4.1666666666666664E-2</v>
      </c>
      <c r="M5194" s="11"/>
      <c r="N5194" s="90">
        <v>11.87</v>
      </c>
      <c r="O5194" s="90">
        <v>12.14</v>
      </c>
      <c r="P5194" s="90">
        <v>13.139094359386801</v>
      </c>
      <c r="Q5194" s="90"/>
      <c r="R5194" s="63">
        <f t="shared" si="2485"/>
        <v>13.409094359386804</v>
      </c>
      <c r="S5194" s="64">
        <f t="shared" si="2484"/>
        <v>-8.4175084175097323E-4</v>
      </c>
      <c r="T5194" s="65"/>
      <c r="U5194" s="65">
        <f t="shared" si="2501"/>
        <v>0.97775947281713338</v>
      </c>
      <c r="V5194" s="65">
        <f t="shared" si="2501"/>
        <v>0.92396018081162268</v>
      </c>
      <c r="W5194" s="65"/>
      <c r="X5194" s="61">
        <f t="shared" si="2496"/>
        <v>6.0655737704918056E-2</v>
      </c>
      <c r="Y5194" s="66">
        <f t="shared" si="2486"/>
        <v>7.91657947966799E-2</v>
      </c>
      <c r="Z5194" s="61">
        <f t="shared" si="2487"/>
        <v>6.3786838918046096E-2</v>
      </c>
      <c r="AA5194" s="67">
        <f t="shared" si="2488"/>
        <v>12.384999999999998</v>
      </c>
      <c r="AB5194" s="68">
        <f t="shared" si="2489"/>
        <v>2.780117944397642E-2</v>
      </c>
      <c r="AC5194" s="69">
        <f t="shared" si="2490"/>
        <v>4.3386689132266121E-2</v>
      </c>
      <c r="AD5194" s="70">
        <f>_xlfn.PERCENTILE.EXC(AC5194:$AC$5675,0.5)</f>
        <v>7.8771517921079337E-2</v>
      </c>
      <c r="AE5194" s="70">
        <f>_xlfn.PERCENTILE.EXC($AC5194:AC$5675,0.35)</f>
        <v>4.9759117034441115E-2</v>
      </c>
      <c r="AF5194" s="71">
        <f t="shared" si="2481"/>
        <v>3.7892696785694464E-2</v>
      </c>
      <c r="AG5194" s="70">
        <f t="shared" si="2482"/>
        <v>-6.7777366747849385E-2</v>
      </c>
      <c r="AH5194" s="70">
        <f t="shared" si="2483"/>
        <v>-8.2900265957446873E-2</v>
      </c>
      <c r="AI5194" s="61" t="str">
        <f t="shared" si="2499"/>
        <v>Safety</v>
      </c>
      <c r="AJ5194" s="68" t="str">
        <f t="shared" si="2500"/>
        <v>Short VOL</v>
      </c>
      <c r="AK5194" s="72"/>
      <c r="AL5194" s="73"/>
      <c r="AM5194" s="72"/>
      <c r="AN5194" s="73"/>
      <c r="AO5194" s="74"/>
      <c r="AP5194" s="20"/>
      <c r="AQ5194" s="74"/>
      <c r="AR5194" s="20"/>
      <c r="AS5194" s="74"/>
      <c r="AT5194" s="20"/>
      <c r="AU5194" s="74" t="str">
        <f t="shared" si="2491"/>
        <v>00631L</v>
      </c>
      <c r="AV5194" s="20">
        <f t="shared" si="2497"/>
        <v>1</v>
      </c>
      <c r="AW5194" s="74" t="str">
        <f t="shared" si="2492"/>
        <v>00635U</v>
      </c>
      <c r="AX5194" s="20">
        <f t="shared" si="2493"/>
        <v>0</v>
      </c>
      <c r="AY5194" s="20">
        <f t="shared" si="2498"/>
        <v>1</v>
      </c>
      <c r="AZ5194" s="116">
        <v>38772</v>
      </c>
      <c r="BA5194" s="116"/>
      <c r="BB5194" s="20"/>
      <c r="BC5194" s="20"/>
      <c r="BD5194" s="76"/>
      <c r="BE5194" s="77"/>
      <c r="BF5194" s="77"/>
    </row>
    <row r="5195" spans="1:58" s="23" customFormat="1" ht="15.75" customHeight="1" x14ac:dyDescent="0.4">
      <c r="A5195" s="116">
        <v>38770</v>
      </c>
      <c r="B5195" s="112">
        <v>12.19</v>
      </c>
      <c r="C5195" s="112">
        <v>12.99</v>
      </c>
      <c r="D5195" s="112">
        <v>14.04</v>
      </c>
      <c r="E5195" s="112">
        <v>14.493</v>
      </c>
      <c r="F5195" s="112">
        <v>14.842000000000001</v>
      </c>
      <c r="G5195" s="112">
        <v>15.2</v>
      </c>
      <c r="H5195" s="113">
        <v>15.619</v>
      </c>
      <c r="I5195" s="90">
        <f t="shared" si="2494"/>
        <v>12.356666666666666</v>
      </c>
      <c r="J5195" s="90">
        <f t="shared" si="2495"/>
        <v>13.20875</v>
      </c>
      <c r="K5195" s="114">
        <v>19</v>
      </c>
      <c r="L5195" s="115">
        <v>4.1666666666666664E-2</v>
      </c>
      <c r="M5195" s="11"/>
      <c r="N5195" s="90">
        <v>11.88</v>
      </c>
      <c r="O5195" s="90">
        <v>12.11</v>
      </c>
      <c r="P5195" s="90">
        <v>13.082663575636147</v>
      </c>
      <c r="Q5195" s="90"/>
      <c r="R5195" s="63">
        <f t="shared" si="2485"/>
        <v>13.312663575636146</v>
      </c>
      <c r="S5195" s="64">
        <f t="shared" si="2484"/>
        <v>-4.2707493956486653E-2</v>
      </c>
      <c r="T5195" s="65"/>
      <c r="U5195" s="65">
        <f t="shared" si="2501"/>
        <v>0.98100743187448403</v>
      </c>
      <c r="V5195" s="65">
        <f t="shared" si="2501"/>
        <v>0.92565248123879451</v>
      </c>
      <c r="W5195" s="65"/>
      <c r="X5195" s="61">
        <f t="shared" si="2496"/>
        <v>6.5627563576702269E-2</v>
      </c>
      <c r="Y5195" s="66">
        <f t="shared" si="2486"/>
        <v>7.7692679224453151E-2</v>
      </c>
      <c r="Z5195" s="61">
        <f t="shared" si="2487"/>
        <v>6.8957377933639166E-2</v>
      </c>
      <c r="AA5195" s="67">
        <f t="shared" si="2488"/>
        <v>12.356666666666667</v>
      </c>
      <c r="AB5195" s="68">
        <f t="shared" si="2489"/>
        <v>2.6094276094275986E-2</v>
      </c>
      <c r="AC5195" s="69">
        <f t="shared" si="2490"/>
        <v>4.0123456790123448E-2</v>
      </c>
      <c r="AD5195" s="70">
        <f>_xlfn.PERCENTILE.EXC(AC5195:$AC$5675,0.5)</f>
        <v>7.887795836897632E-2</v>
      </c>
      <c r="AE5195" s="70">
        <f>_xlfn.PERCENTILE.EXC($AC5195:AC$5675,0.35)</f>
        <v>5.0781275463822335E-2</v>
      </c>
      <c r="AF5195" s="71">
        <f t="shared" si="2481"/>
        <v>3.7806930855073084E-2</v>
      </c>
      <c r="AG5195" s="70">
        <f t="shared" si="2482"/>
        <v>-6.7822506702687246E-2</v>
      </c>
      <c r="AH5195" s="70">
        <f t="shared" si="2483"/>
        <v>-8.2967789598108813E-2</v>
      </c>
      <c r="AI5195" s="61" t="str">
        <f t="shared" si="2499"/>
        <v>Safety</v>
      </c>
      <c r="AJ5195" s="68" t="str">
        <f t="shared" si="2500"/>
        <v>Short VOL</v>
      </c>
      <c r="AK5195" s="72"/>
      <c r="AL5195" s="73"/>
      <c r="AM5195" s="72"/>
      <c r="AN5195" s="73"/>
      <c r="AO5195" s="74"/>
      <c r="AP5195" s="20"/>
      <c r="AQ5195" s="74"/>
      <c r="AR5195" s="20"/>
      <c r="AS5195" s="74"/>
      <c r="AT5195" s="20"/>
      <c r="AU5195" s="74" t="str">
        <f t="shared" si="2491"/>
        <v>00631L</v>
      </c>
      <c r="AV5195" s="20">
        <f t="shared" si="2497"/>
        <v>1</v>
      </c>
      <c r="AW5195" s="74" t="str">
        <f t="shared" si="2492"/>
        <v>00635U</v>
      </c>
      <c r="AX5195" s="20">
        <f t="shared" si="2493"/>
        <v>0</v>
      </c>
      <c r="AY5195" s="20">
        <f t="shared" si="2498"/>
        <v>1</v>
      </c>
      <c r="AZ5195" s="116">
        <v>38771</v>
      </c>
      <c r="BA5195" s="116"/>
      <c r="BB5195" s="20"/>
      <c r="BC5195" s="20"/>
      <c r="BD5195" s="76"/>
      <c r="BE5195" s="77"/>
      <c r="BF5195" s="77"/>
    </row>
    <row r="5196" spans="1:58" s="23" customFormat="1" ht="15.75" customHeight="1" x14ac:dyDescent="0.4">
      <c r="A5196" s="116">
        <v>38769</v>
      </c>
      <c r="B5196" s="112">
        <v>12.44</v>
      </c>
      <c r="C5196" s="112">
        <v>13.67</v>
      </c>
      <c r="D5196" s="112">
        <v>14.2</v>
      </c>
      <c r="E5196" s="112">
        <v>14.593</v>
      </c>
      <c r="F5196" s="112">
        <v>14.897</v>
      </c>
      <c r="G5196" s="112">
        <v>15.21</v>
      </c>
      <c r="H5196" s="113">
        <v>15.577999999999999</v>
      </c>
      <c r="I5196" s="90">
        <f t="shared" si="2494"/>
        <v>12.645</v>
      </c>
      <c r="J5196" s="90">
        <f t="shared" si="2495"/>
        <v>13.758333333333333</v>
      </c>
      <c r="K5196" s="114">
        <v>20</v>
      </c>
      <c r="L5196" s="115">
        <v>4.1666666666666664E-2</v>
      </c>
      <c r="M5196" s="11"/>
      <c r="N5196" s="90">
        <v>12.41</v>
      </c>
      <c r="O5196" s="90">
        <v>12.51</v>
      </c>
      <c r="P5196" s="90">
        <v>13.375136982428575</v>
      </c>
      <c r="Q5196" s="90"/>
      <c r="R5196" s="63">
        <f t="shared" si="2485"/>
        <v>13.475136982428577</v>
      </c>
      <c r="S5196" s="64">
        <f t="shared" si="2484"/>
        <v>3.3305578684429675E-2</v>
      </c>
      <c r="T5196" s="65"/>
      <c r="U5196" s="65">
        <f t="shared" si="2501"/>
        <v>0.9920063948840927</v>
      </c>
      <c r="V5196" s="65">
        <f t="shared" si="2501"/>
        <v>0.93531752358386022</v>
      </c>
      <c r="W5196" s="65"/>
      <c r="X5196" s="61">
        <f t="shared" si="2496"/>
        <v>9.8874598070739589E-2</v>
      </c>
      <c r="Y5196" s="66">
        <f t="shared" si="2486"/>
        <v>6.7498115534845429E-2</v>
      </c>
      <c r="Z5196" s="61">
        <f t="shared" si="2487"/>
        <v>8.8045340714379861E-2</v>
      </c>
      <c r="AA5196" s="67">
        <f t="shared" si="2488"/>
        <v>12.645</v>
      </c>
      <c r="AB5196" s="68">
        <f t="shared" si="2489"/>
        <v>2.4174053182916488E-3</v>
      </c>
      <c r="AC5196" s="69">
        <f t="shared" si="2490"/>
        <v>1.8936341659951606E-2</v>
      </c>
      <c r="AD5196" s="70">
        <f>_xlfn.PERCENTILE.EXC(AC5196:$AC$5675,0.5)</f>
        <v>7.9031923553551903E-2</v>
      </c>
      <c r="AE5196" s="70">
        <f>_xlfn.PERCENTILE.EXC($AC5196:AC$5675,0.35)</f>
        <v>5.132059448908638E-2</v>
      </c>
      <c r="AF5196" s="71">
        <f t="shared" si="2481"/>
        <v>3.7608920184687596E-2</v>
      </c>
      <c r="AG5196" s="70">
        <f t="shared" si="2482"/>
        <v>-6.7867646657525121E-2</v>
      </c>
      <c r="AH5196" s="70">
        <f t="shared" si="2483"/>
        <v>-8.3035313238770753E-2</v>
      </c>
      <c r="AI5196" s="61" t="str">
        <f t="shared" si="2499"/>
        <v>Safety</v>
      </c>
      <c r="AJ5196" s="68" t="str">
        <f t="shared" si="2500"/>
        <v>Safety</v>
      </c>
      <c r="AK5196" s="72"/>
      <c r="AL5196" s="73"/>
      <c r="AM5196" s="72"/>
      <c r="AN5196" s="73"/>
      <c r="AO5196" s="74"/>
      <c r="AP5196" s="20"/>
      <c r="AQ5196" s="74"/>
      <c r="AR5196" s="20"/>
      <c r="AS5196" s="74"/>
      <c r="AT5196" s="20"/>
      <c r="AU5196" s="74" t="str">
        <f t="shared" si="2491"/>
        <v>00635U</v>
      </c>
      <c r="AV5196" s="20">
        <f t="shared" si="2497"/>
        <v>0</v>
      </c>
      <c r="AW5196" s="74" t="str">
        <f t="shared" si="2492"/>
        <v>00635U</v>
      </c>
      <c r="AX5196" s="20">
        <f t="shared" si="2493"/>
        <v>0</v>
      </c>
      <c r="AY5196" s="20">
        <f t="shared" si="2498"/>
        <v>1</v>
      </c>
      <c r="AZ5196" s="116">
        <v>38770</v>
      </c>
      <c r="BA5196" s="116"/>
      <c r="BB5196" s="20"/>
      <c r="BC5196" s="20"/>
      <c r="BD5196" s="76"/>
      <c r="BE5196" s="77"/>
      <c r="BF5196" s="77"/>
    </row>
    <row r="5197" spans="1:58" s="23" customFormat="1" ht="15.75" customHeight="1" x14ac:dyDescent="0.4">
      <c r="A5197" s="116">
        <v>38765</v>
      </c>
      <c r="B5197" s="112">
        <v>12.6</v>
      </c>
      <c r="C5197" s="112">
        <v>13.465</v>
      </c>
      <c r="D5197" s="112">
        <v>14.32</v>
      </c>
      <c r="E5197" s="112">
        <v>14.749000000000001</v>
      </c>
      <c r="F5197" s="112">
        <v>15.079000000000001</v>
      </c>
      <c r="G5197" s="112">
        <v>15.42</v>
      </c>
      <c r="H5197" s="113">
        <v>15.819000000000001</v>
      </c>
      <c r="I5197" s="90">
        <f t="shared" si="2494"/>
        <v>12.708124999999999</v>
      </c>
      <c r="J5197" s="90">
        <f t="shared" si="2495"/>
        <v>13.571875</v>
      </c>
      <c r="K5197" s="114">
        <v>21</v>
      </c>
      <c r="L5197" s="115">
        <v>4.1666666666666664E-2</v>
      </c>
      <c r="M5197" s="11"/>
      <c r="N5197" s="90">
        <v>12.01</v>
      </c>
      <c r="O5197" s="90">
        <v>12.43</v>
      </c>
      <c r="P5197" s="90">
        <v>13.325062598626792</v>
      </c>
      <c r="Q5197" s="90"/>
      <c r="R5197" s="63">
        <f t="shared" si="2485"/>
        <v>13.745062598626793</v>
      </c>
      <c r="S5197" s="64">
        <f t="shared" si="2484"/>
        <v>4.6167247386759522E-2</v>
      </c>
      <c r="T5197" s="65"/>
      <c r="U5197" s="65">
        <f t="shared" si="2501"/>
        <v>0.96621078037007246</v>
      </c>
      <c r="V5197" s="65">
        <f t="shared" si="2501"/>
        <v>0.93282863836459329</v>
      </c>
      <c r="W5197" s="65"/>
      <c r="X5197" s="61">
        <f t="shared" si="2496"/>
        <v>6.8650793650793671E-2</v>
      </c>
      <c r="Y5197" s="66">
        <f t="shared" si="2486"/>
        <v>7.2547291341785905E-2</v>
      </c>
      <c r="Z5197" s="61">
        <f t="shared" si="2487"/>
        <v>6.7968327349628793E-2</v>
      </c>
      <c r="AA5197" s="67">
        <f t="shared" si="2488"/>
        <v>12.708125000000001</v>
      </c>
      <c r="AB5197" s="68">
        <f t="shared" si="2489"/>
        <v>4.9125728559533711E-2</v>
      </c>
      <c r="AC5197" s="69">
        <f t="shared" si="2490"/>
        <v>5.8128642797668696E-2</v>
      </c>
      <c r="AD5197" s="70">
        <f>_xlfn.PERCENTILE.EXC(AC5197:$AC$5675,0.5)</f>
        <v>7.91858887381275E-2</v>
      </c>
      <c r="AE5197" s="70">
        <f>_xlfn.PERCENTILE.EXC($AC5197:AC$5675,0.35)</f>
        <v>5.1446051167964246E-2</v>
      </c>
      <c r="AF5197" s="71">
        <f t="shared" si="2481"/>
        <v>3.7931015913691045E-2</v>
      </c>
      <c r="AG5197" s="70">
        <f t="shared" si="2482"/>
        <v>-6.7912786612362996E-2</v>
      </c>
      <c r="AH5197" s="70">
        <f t="shared" si="2483"/>
        <v>-8.3102836879432693E-2</v>
      </c>
      <c r="AI5197" s="61" t="str">
        <f t="shared" si="2499"/>
        <v>Safety</v>
      </c>
      <c r="AJ5197" s="68" t="str">
        <f t="shared" si="2500"/>
        <v>Short VOL</v>
      </c>
      <c r="AK5197" s="72"/>
      <c r="AL5197" s="73"/>
      <c r="AM5197" s="72"/>
      <c r="AN5197" s="73"/>
      <c r="AO5197" s="74"/>
      <c r="AP5197" s="20"/>
      <c r="AQ5197" s="74"/>
      <c r="AR5197" s="20"/>
      <c r="AS5197" s="74"/>
      <c r="AT5197" s="20"/>
      <c r="AU5197" s="74" t="str">
        <f t="shared" si="2491"/>
        <v>00631L</v>
      </c>
      <c r="AV5197" s="20">
        <f t="shared" si="2497"/>
        <v>1</v>
      </c>
      <c r="AW5197" s="74" t="str">
        <f t="shared" si="2492"/>
        <v>00631L</v>
      </c>
      <c r="AX5197" s="20">
        <f t="shared" si="2493"/>
        <v>1</v>
      </c>
      <c r="AY5197" s="20">
        <f t="shared" si="2498"/>
        <v>1</v>
      </c>
      <c r="AZ5197" s="116">
        <v>38769</v>
      </c>
      <c r="BA5197" s="116"/>
      <c r="BB5197" s="20"/>
      <c r="BC5197" s="20"/>
      <c r="BD5197" s="76"/>
      <c r="BE5197" s="77"/>
      <c r="BF5197" s="77"/>
    </row>
    <row r="5198" spans="1:58" s="23" customFormat="1" ht="15.75" customHeight="1" x14ac:dyDescent="0.4">
      <c r="A5198" s="116">
        <v>38764</v>
      </c>
      <c r="B5198" s="112">
        <v>12.74</v>
      </c>
      <c r="C5198" s="112">
        <v>13.553000000000001</v>
      </c>
      <c r="D5198" s="112">
        <v>14.36</v>
      </c>
      <c r="E5198" s="112">
        <v>14.833</v>
      </c>
      <c r="F5198" s="112">
        <v>15.196</v>
      </c>
      <c r="G5198" s="112">
        <v>15.57</v>
      </c>
      <c r="H5198" s="113">
        <v>16.007000000000001</v>
      </c>
      <c r="I5198" s="90">
        <f t="shared" si="2494"/>
        <v>12.80775</v>
      </c>
      <c r="J5198" s="90">
        <f t="shared" si="2495"/>
        <v>13.62025</v>
      </c>
      <c r="K5198" s="114">
        <v>22</v>
      </c>
      <c r="L5198" s="115">
        <v>4.1666666666666664E-2</v>
      </c>
      <c r="M5198" s="11"/>
      <c r="N5198" s="90">
        <v>11.48</v>
      </c>
      <c r="O5198" s="90">
        <v>12.2</v>
      </c>
      <c r="P5198" s="90">
        <v>13.307741962351008</v>
      </c>
      <c r="Q5198" s="90"/>
      <c r="R5198" s="63">
        <f t="shared" si="2485"/>
        <v>14.027741962351005</v>
      </c>
      <c r="S5198" s="64">
        <f t="shared" si="2484"/>
        <v>-6.7424857839155167E-2</v>
      </c>
      <c r="T5198" s="65"/>
      <c r="U5198" s="65">
        <f t="shared" si="2501"/>
        <v>0.94098360655737712</v>
      </c>
      <c r="V5198" s="65">
        <f t="shared" si="2501"/>
        <v>0.91675958509828892</v>
      </c>
      <c r="W5198" s="65"/>
      <c r="X5198" s="61">
        <f t="shared" si="2496"/>
        <v>6.3814756671899578E-2</v>
      </c>
      <c r="Y5198" s="66">
        <f t="shared" si="2486"/>
        <v>7.9147846019011744E-2</v>
      </c>
      <c r="Z5198" s="61">
        <f t="shared" si="2487"/>
        <v>6.3438152680993926E-2</v>
      </c>
      <c r="AA5198" s="67">
        <f t="shared" si="2488"/>
        <v>12.80775</v>
      </c>
      <c r="AB5198" s="68">
        <f t="shared" si="2489"/>
        <v>0.10975609756097558</v>
      </c>
      <c r="AC5198" s="69">
        <f t="shared" si="2490"/>
        <v>0.11565766550522648</v>
      </c>
      <c r="AD5198" s="70">
        <f>_xlfn.PERCENTILE.EXC(AC5198:$AC$5675,0.5)</f>
        <v>7.9301349171808172E-2</v>
      </c>
      <c r="AE5198" s="70">
        <f>_xlfn.PERCENTILE.EXC($AC5198:AC$5675,0.35)</f>
        <v>5.1378497571645393E-2</v>
      </c>
      <c r="AF5198" s="71">
        <f t="shared" ref="AF5198:AF5261" si="2502">_xlfn.PERCENTILE.EXC($AC5198:$AC6198,0.28)</f>
        <v>3.7863957439697019E-2</v>
      </c>
      <c r="AG5198" s="70">
        <f t="shared" ref="AG5198:AG5261" si="2503">_xlfn.PERCENTILE.EXC($AC5198:$AC6198,0.01)</f>
        <v>-6.7957926567200871E-2</v>
      </c>
      <c r="AH5198" s="70">
        <f t="shared" ref="AH5198:AH5261" si="2504">_xlfn.PERCENTILE.EXC($AC5198:$AC6198,0.005)</f>
        <v>-8.3170360520094633E-2</v>
      </c>
      <c r="AI5198" s="61" t="str">
        <f t="shared" si="2499"/>
        <v>Short VOL</v>
      </c>
      <c r="AJ5198" s="68" t="str">
        <f t="shared" si="2500"/>
        <v>Short VOL</v>
      </c>
      <c r="AK5198" s="72"/>
      <c r="AL5198" s="73"/>
      <c r="AM5198" s="72"/>
      <c r="AN5198" s="73"/>
      <c r="AO5198" s="74"/>
      <c r="AP5198" s="20"/>
      <c r="AQ5198" s="74"/>
      <c r="AR5198" s="20"/>
      <c r="AS5198" s="74"/>
      <c r="AT5198" s="20"/>
      <c r="AU5198" s="74" t="str">
        <f t="shared" si="2491"/>
        <v>00631L</v>
      </c>
      <c r="AV5198" s="20">
        <f t="shared" si="2497"/>
        <v>1</v>
      </c>
      <c r="AW5198" s="74" t="str">
        <f t="shared" si="2492"/>
        <v>00631L</v>
      </c>
      <c r="AX5198" s="20">
        <f t="shared" si="2493"/>
        <v>1</v>
      </c>
      <c r="AY5198" s="20">
        <f t="shared" si="2498"/>
        <v>1</v>
      </c>
      <c r="AZ5198" s="116">
        <v>38765</v>
      </c>
      <c r="BA5198" s="116"/>
      <c r="BB5198" s="20"/>
      <c r="BC5198" s="20"/>
      <c r="BD5198" s="76"/>
      <c r="BE5198" s="77"/>
      <c r="BF5198" s="77"/>
    </row>
    <row r="5199" spans="1:58" s="23" customFormat="1" ht="15.75" customHeight="1" x14ac:dyDescent="0.4">
      <c r="A5199" s="116">
        <v>38763</v>
      </c>
      <c r="B5199" s="112">
        <v>12.99</v>
      </c>
      <c r="C5199" s="112">
        <v>13.798</v>
      </c>
      <c r="D5199" s="112">
        <v>14.6</v>
      </c>
      <c r="E5199" s="112">
        <v>15.029</v>
      </c>
      <c r="F5199" s="112">
        <v>15.359</v>
      </c>
      <c r="G5199" s="112">
        <v>15.7</v>
      </c>
      <c r="H5199" s="113">
        <v>16.099</v>
      </c>
      <c r="I5199" s="90">
        <f t="shared" si="2494"/>
        <v>13.023666666666667</v>
      </c>
      <c r="J5199" s="90">
        <f t="shared" si="2495"/>
        <v>13.831416666666666</v>
      </c>
      <c r="K5199" s="114">
        <v>23</v>
      </c>
      <c r="L5199" s="115">
        <v>4.1666666666666664E-2</v>
      </c>
      <c r="M5199" s="11"/>
      <c r="N5199" s="90">
        <v>12.31</v>
      </c>
      <c r="O5199" s="90">
        <v>12.85</v>
      </c>
      <c r="P5199" s="90">
        <v>13.689006740776588</v>
      </c>
      <c r="Q5199" s="90"/>
      <c r="R5199" s="63">
        <f t="shared" si="2485"/>
        <v>14.229006740776585</v>
      </c>
      <c r="S5199" s="64">
        <f t="shared" si="2484"/>
        <v>4.8979591836735099E-3</v>
      </c>
      <c r="T5199" s="65"/>
      <c r="U5199" s="65">
        <f t="shared" si="2501"/>
        <v>0.95797665369649809</v>
      </c>
      <c r="V5199" s="65">
        <f t="shared" si="2501"/>
        <v>0.93870945082689106</v>
      </c>
      <c r="W5199" s="65"/>
      <c r="X5199" s="61">
        <f t="shared" si="2496"/>
        <v>6.220169361046958E-2</v>
      </c>
      <c r="Y5199" s="66">
        <f t="shared" si="2486"/>
        <v>7.119568833588398E-2</v>
      </c>
      <c r="Z5199" s="61">
        <f t="shared" si="2487"/>
        <v>6.2021704077192694E-2</v>
      </c>
      <c r="AA5199" s="67">
        <f t="shared" si="2488"/>
        <v>13.023666666666667</v>
      </c>
      <c r="AB5199" s="68">
        <f t="shared" si="2489"/>
        <v>5.523964256701866E-2</v>
      </c>
      <c r="AC5199" s="69">
        <f t="shared" si="2490"/>
        <v>5.797454643920931E-2</v>
      </c>
      <c r="AD5199" s="70">
        <f>_xlfn.PERCENTILE.EXC(AC5199:$AC$5675,0.5)</f>
        <v>7.91858887381275E-2</v>
      </c>
      <c r="AE5199" s="70">
        <f>_xlfn.PERCENTILE.EXC($AC5199:AC$5675,0.35)</f>
        <v>5.131094397532654E-2</v>
      </c>
      <c r="AF5199" s="71">
        <f t="shared" si="2502"/>
        <v>3.7722069139193584E-2</v>
      </c>
      <c r="AG5199" s="70">
        <f t="shared" si="2503"/>
        <v>-6.8003066522038746E-2</v>
      </c>
      <c r="AH5199" s="70">
        <f t="shared" si="2504"/>
        <v>-8.3237884160756573E-2</v>
      </c>
      <c r="AI5199" s="61" t="str">
        <f t="shared" si="2499"/>
        <v>Safety</v>
      </c>
      <c r="AJ5199" s="68" t="str">
        <f t="shared" si="2500"/>
        <v>Short VOL</v>
      </c>
      <c r="AK5199" s="72"/>
      <c r="AL5199" s="73"/>
      <c r="AM5199" s="72"/>
      <c r="AN5199" s="73"/>
      <c r="AO5199" s="74"/>
      <c r="AP5199" s="20"/>
      <c r="AQ5199" s="74"/>
      <c r="AR5199" s="20"/>
      <c r="AS5199" s="74"/>
      <c r="AT5199" s="20"/>
      <c r="AU5199" s="74" t="str">
        <f t="shared" si="2491"/>
        <v>00631L</v>
      </c>
      <c r="AV5199" s="20">
        <f t="shared" si="2497"/>
        <v>1</v>
      </c>
      <c r="AW5199" s="74" t="str">
        <f t="shared" si="2492"/>
        <v>00631L</v>
      </c>
      <c r="AX5199" s="20">
        <f t="shared" si="2493"/>
        <v>1</v>
      </c>
      <c r="AY5199" s="20">
        <f t="shared" si="2498"/>
        <v>1</v>
      </c>
      <c r="AZ5199" s="116">
        <v>38764</v>
      </c>
      <c r="BA5199" s="116"/>
      <c r="BB5199" s="20"/>
      <c r="BC5199" s="20"/>
      <c r="BD5199" s="76"/>
      <c r="BE5199" s="77"/>
      <c r="BF5199" s="77"/>
    </row>
    <row r="5200" spans="1:58" s="23" customFormat="1" ht="15.75" customHeight="1" x14ac:dyDescent="0.4">
      <c r="A5200" s="116">
        <v>38762</v>
      </c>
      <c r="B5200" s="112">
        <v>11.95</v>
      </c>
      <c r="C5200" s="112">
        <v>12.93</v>
      </c>
      <c r="D5200" s="112">
        <v>13.79</v>
      </c>
      <c r="E5200" s="112">
        <v>14.64</v>
      </c>
      <c r="F5200" s="112">
        <v>15.045</v>
      </c>
      <c r="G5200" s="112">
        <v>15.356999999999999</v>
      </c>
      <c r="H5200" s="113">
        <v>15.68</v>
      </c>
      <c r="I5200" s="90">
        <f t="shared" si="2494"/>
        <v>12.93</v>
      </c>
      <c r="J5200" s="90">
        <f t="shared" si="2495"/>
        <v>13.79</v>
      </c>
      <c r="K5200" s="114">
        <v>0</v>
      </c>
      <c r="L5200" s="115">
        <v>0.05</v>
      </c>
      <c r="M5200" s="11"/>
      <c r="N5200" s="90">
        <v>12.25</v>
      </c>
      <c r="O5200" s="90">
        <v>12.99</v>
      </c>
      <c r="P5200" s="90">
        <v>13.791274999662612</v>
      </c>
      <c r="Q5200" s="90"/>
      <c r="R5200" s="63">
        <f t="shared" si="2485"/>
        <v>14.531274999662614</v>
      </c>
      <c r="S5200" s="64">
        <f t="shared" si="2484"/>
        <v>-8.2397003745318331E-2</v>
      </c>
      <c r="T5200" s="65"/>
      <c r="U5200" s="65">
        <f t="shared" si="2501"/>
        <v>0.94303310238645111</v>
      </c>
      <c r="V5200" s="65">
        <f t="shared" si="2501"/>
        <v>0.94189986062331332</v>
      </c>
      <c r="W5200" s="65"/>
      <c r="X5200" s="61">
        <f t="shared" si="2496"/>
        <v>8.2008368200836859E-2</v>
      </c>
      <c r="Y5200" s="66">
        <f t="shared" si="2486"/>
        <v>7.1038251366120159E-2</v>
      </c>
      <c r="Z5200" s="61">
        <f t="shared" si="2487"/>
        <v>6.6511987625676672E-2</v>
      </c>
      <c r="AA5200" s="67">
        <f t="shared" si="2488"/>
        <v>12.93</v>
      </c>
      <c r="AB5200" s="68">
        <f t="shared" si="2489"/>
        <v>-2.4489795918367405E-2</v>
      </c>
      <c r="AC5200" s="69">
        <f t="shared" si="2490"/>
        <v>5.5510204081632632E-2</v>
      </c>
      <c r="AD5200" s="70">
        <f>_xlfn.PERCENTILE.EXC(AC5200:$AC$5675,0.5)</f>
        <v>7.9301349171808172E-2</v>
      </c>
      <c r="AE5200" s="70">
        <f>_xlfn.PERCENTILE.EXC($AC5200:AC$5675,0.35)</f>
        <v>5.1174413321276646E-2</v>
      </c>
      <c r="AF5200" s="71">
        <f t="shared" si="2502"/>
        <v>3.7524058468808096E-2</v>
      </c>
      <c r="AG5200" s="70">
        <f t="shared" si="2503"/>
        <v>-6.8048206476876608E-2</v>
      </c>
      <c r="AH5200" s="70">
        <f t="shared" si="2504"/>
        <v>-8.3305407801418513E-2</v>
      </c>
      <c r="AI5200" s="61" t="str">
        <f t="shared" si="2499"/>
        <v>Safety</v>
      </c>
      <c r="AJ5200" s="68" t="str">
        <f t="shared" si="2500"/>
        <v>Short VOL</v>
      </c>
      <c r="AK5200" s="72"/>
      <c r="AL5200" s="73"/>
      <c r="AM5200" s="72"/>
      <c r="AN5200" s="73"/>
      <c r="AO5200" s="74"/>
      <c r="AP5200" s="20"/>
      <c r="AQ5200" s="74"/>
      <c r="AR5200" s="20"/>
      <c r="AS5200" s="74"/>
      <c r="AT5200" s="20"/>
      <c r="AU5200" s="74" t="str">
        <f t="shared" si="2491"/>
        <v>00631L</v>
      </c>
      <c r="AV5200" s="20">
        <f t="shared" si="2497"/>
        <v>1</v>
      </c>
      <c r="AW5200" s="74" t="str">
        <f t="shared" si="2492"/>
        <v>00631L</v>
      </c>
      <c r="AX5200" s="20">
        <f t="shared" si="2493"/>
        <v>1</v>
      </c>
      <c r="AY5200" s="20">
        <f t="shared" si="2498"/>
        <v>1</v>
      </c>
      <c r="AZ5200" s="116">
        <v>38763</v>
      </c>
      <c r="BA5200" s="116"/>
      <c r="BB5200" s="20"/>
      <c r="BC5200" s="20"/>
      <c r="BD5200" s="76"/>
      <c r="BE5200" s="77"/>
      <c r="BF5200" s="77"/>
    </row>
    <row r="5201" spans="1:58" s="23" customFormat="1" ht="15.75" customHeight="1" x14ac:dyDescent="0.4">
      <c r="A5201" s="116">
        <v>38761</v>
      </c>
      <c r="B5201" s="112">
        <v>12.65</v>
      </c>
      <c r="C5201" s="112">
        <v>13.07</v>
      </c>
      <c r="D5201" s="112">
        <v>13.955</v>
      </c>
      <c r="E5201" s="112">
        <v>14.83</v>
      </c>
      <c r="F5201" s="112">
        <v>15.223000000000001</v>
      </c>
      <c r="G5201" s="112">
        <v>15.526</v>
      </c>
      <c r="H5201" s="113">
        <v>15.84</v>
      </c>
      <c r="I5201" s="90">
        <f t="shared" si="2494"/>
        <v>13.048999999999999</v>
      </c>
      <c r="J5201" s="90">
        <f t="shared" si="2495"/>
        <v>13.91075</v>
      </c>
      <c r="K5201" s="114">
        <v>1</v>
      </c>
      <c r="L5201" s="115">
        <v>0.05</v>
      </c>
      <c r="M5201" s="11"/>
      <c r="N5201" s="90">
        <v>13.35</v>
      </c>
      <c r="O5201" s="90">
        <v>13.6</v>
      </c>
      <c r="P5201" s="90">
        <v>14.29764519670722</v>
      </c>
      <c r="Q5201" s="90"/>
      <c r="R5201" s="63">
        <f t="shared" si="2485"/>
        <v>14.54764519670722</v>
      </c>
      <c r="S5201" s="64">
        <f t="shared" si="2484"/>
        <v>3.7296037296037331E-2</v>
      </c>
      <c r="T5201" s="65"/>
      <c r="U5201" s="65">
        <f t="shared" si="2501"/>
        <v>0.98161764705882348</v>
      </c>
      <c r="V5201" s="65">
        <f t="shared" si="2501"/>
        <v>0.95120558755592211</v>
      </c>
      <c r="W5201" s="65"/>
      <c r="X5201" s="61">
        <f t="shared" si="2496"/>
        <v>3.320158102766798E-2</v>
      </c>
      <c r="Y5201" s="66">
        <f t="shared" si="2486"/>
        <v>6.8105192178017512E-2</v>
      </c>
      <c r="Z5201" s="61">
        <f t="shared" si="2487"/>
        <v>6.6039543260019984E-2</v>
      </c>
      <c r="AA5201" s="67">
        <f t="shared" si="2488"/>
        <v>13.048999999999999</v>
      </c>
      <c r="AB5201" s="68">
        <f t="shared" si="2489"/>
        <v>-5.2434456928838899E-2</v>
      </c>
      <c r="AC5201" s="69">
        <f t="shared" si="2490"/>
        <v>-2.2546816479400763E-2</v>
      </c>
      <c r="AD5201" s="70">
        <f>_xlfn.PERCENTILE.EXC(AC5201:$AC$5675,0.5)</f>
        <v>7.9416809605488858E-2</v>
      </c>
      <c r="AE5201" s="70">
        <f>_xlfn.PERCENTILE.EXC($AC5201:AC$5675,0.35)</f>
        <v>5.0624020320840617E-2</v>
      </c>
      <c r="AF5201" s="71">
        <f t="shared" si="2502"/>
        <v>3.73260477984226E-2</v>
      </c>
      <c r="AG5201" s="70">
        <f t="shared" si="2503"/>
        <v>-6.8093346431714483E-2</v>
      </c>
      <c r="AH5201" s="70">
        <f t="shared" si="2504"/>
        <v>-8.3372931442080453E-2</v>
      </c>
      <c r="AI5201" s="61" t="str">
        <f t="shared" si="2499"/>
        <v>Safety</v>
      </c>
      <c r="AJ5201" s="68" t="str">
        <f t="shared" si="2500"/>
        <v>Safety</v>
      </c>
      <c r="AK5201" s="72"/>
      <c r="AL5201" s="73"/>
      <c r="AM5201" s="72"/>
      <c r="AN5201" s="73"/>
      <c r="AO5201" s="74"/>
      <c r="AP5201" s="20"/>
      <c r="AQ5201" s="74"/>
      <c r="AR5201" s="20"/>
      <c r="AS5201" s="74"/>
      <c r="AT5201" s="20"/>
      <c r="AU5201" s="74" t="str">
        <f t="shared" si="2491"/>
        <v>00635U</v>
      </c>
      <c r="AV5201" s="20">
        <f t="shared" si="2497"/>
        <v>0</v>
      </c>
      <c r="AW5201" s="74" t="str">
        <f t="shared" si="2492"/>
        <v>00635U</v>
      </c>
      <c r="AX5201" s="20">
        <f t="shared" si="2493"/>
        <v>0</v>
      </c>
      <c r="AY5201" s="20">
        <f t="shared" si="2498"/>
        <v>1</v>
      </c>
      <c r="AZ5201" s="116">
        <v>38762</v>
      </c>
      <c r="BA5201" s="116"/>
      <c r="BB5201" s="20"/>
      <c r="BC5201" s="20"/>
      <c r="BD5201" s="76"/>
      <c r="BE5201" s="77"/>
      <c r="BF5201" s="77"/>
    </row>
    <row r="5202" spans="1:58" s="23" customFormat="1" ht="15.75" customHeight="1" x14ac:dyDescent="0.4">
      <c r="A5202" s="116">
        <v>38758</v>
      </c>
      <c r="B5202" s="112">
        <v>12.37</v>
      </c>
      <c r="C5202" s="112">
        <v>12.85</v>
      </c>
      <c r="D5202" s="112">
        <v>13.699</v>
      </c>
      <c r="E5202" s="112">
        <v>14.54</v>
      </c>
      <c r="F5202" s="112">
        <v>14.996</v>
      </c>
      <c r="G5202" s="112">
        <v>15.348000000000001</v>
      </c>
      <c r="H5202" s="113">
        <v>15.71</v>
      </c>
      <c r="I5202" s="90">
        <f t="shared" si="2494"/>
        <v>12.802</v>
      </c>
      <c r="J5202" s="90">
        <f t="shared" si="2495"/>
        <v>13.614100000000001</v>
      </c>
      <c r="K5202" s="114">
        <v>2</v>
      </c>
      <c r="L5202" s="115">
        <v>0.05</v>
      </c>
      <c r="M5202" s="11"/>
      <c r="N5202" s="90">
        <v>12.87</v>
      </c>
      <c r="O5202" s="90">
        <v>13.28</v>
      </c>
      <c r="P5202" s="90">
        <v>14.028107293767974</v>
      </c>
      <c r="Q5202" s="90"/>
      <c r="R5202" s="63">
        <f t="shared" si="2485"/>
        <v>14.438107293767976</v>
      </c>
      <c r="S5202" s="64">
        <f t="shared" ref="S5202:S5265" si="2505">(N5202-N5203)/N5203</f>
        <v>-1.9054878048780487E-2</v>
      </c>
      <c r="T5202" s="65"/>
      <c r="U5202" s="65">
        <f t="shared" si="2501"/>
        <v>0.96912650602409633</v>
      </c>
      <c r="V5202" s="65">
        <f t="shared" si="2501"/>
        <v>0.94667083177355482</v>
      </c>
      <c r="W5202" s="65"/>
      <c r="X5202" s="61">
        <f t="shared" si="2496"/>
        <v>3.8803556992724371E-2</v>
      </c>
      <c r="Y5202" s="66">
        <f t="shared" si="2486"/>
        <v>8.0467675378266976E-2</v>
      </c>
      <c r="Z5202" s="61">
        <f t="shared" si="2487"/>
        <v>6.3435400718637791E-2</v>
      </c>
      <c r="AA5202" s="67">
        <f t="shared" si="2488"/>
        <v>12.802</v>
      </c>
      <c r="AB5202" s="68">
        <f t="shared" si="2489"/>
        <v>-3.8850038850038855E-2</v>
      </c>
      <c r="AC5202" s="69">
        <f t="shared" si="2490"/>
        <v>-5.2836052836052541E-3</v>
      </c>
      <c r="AD5202" s="70">
        <f>_xlfn.PERCENTILE.EXC(AC5202:$AC$5675,0.5)</f>
        <v>7.9465161559501188E-2</v>
      </c>
      <c r="AE5202" s="70">
        <f>_xlfn.PERCENTILE.EXC($AC5202:AC$5675,0.35)</f>
        <v>5.1301293461566706E-2</v>
      </c>
      <c r="AF5202" s="71">
        <f t="shared" si="2502"/>
        <v>3.783521809369958E-2</v>
      </c>
      <c r="AG5202" s="70">
        <f t="shared" si="2503"/>
        <v>-6.8138486386552358E-2</v>
      </c>
      <c r="AH5202" s="70">
        <f t="shared" si="2504"/>
        <v>-8.3440455082742393E-2</v>
      </c>
      <c r="AI5202" s="61" t="str">
        <f t="shared" si="2499"/>
        <v>Safety</v>
      </c>
      <c r="AJ5202" s="68" t="str">
        <f t="shared" si="2500"/>
        <v>Safety</v>
      </c>
      <c r="AK5202" s="72"/>
      <c r="AL5202" s="73"/>
      <c r="AM5202" s="72"/>
      <c r="AN5202" s="73"/>
      <c r="AO5202" s="74"/>
      <c r="AP5202" s="20"/>
      <c r="AQ5202" s="74"/>
      <c r="AR5202" s="20"/>
      <c r="AS5202" s="74"/>
      <c r="AT5202" s="20"/>
      <c r="AU5202" s="74" t="str">
        <f t="shared" si="2491"/>
        <v>00635U</v>
      </c>
      <c r="AV5202" s="20">
        <f t="shared" si="2497"/>
        <v>0</v>
      </c>
      <c r="AW5202" s="74" t="str">
        <f t="shared" si="2492"/>
        <v>00635U</v>
      </c>
      <c r="AX5202" s="20">
        <f t="shared" si="2493"/>
        <v>0</v>
      </c>
      <c r="AY5202" s="20">
        <f t="shared" si="2498"/>
        <v>1</v>
      </c>
      <c r="AZ5202" s="116">
        <v>38761</v>
      </c>
      <c r="BA5202" s="116"/>
      <c r="BB5202" s="20"/>
      <c r="BC5202" s="20"/>
      <c r="BD5202" s="76"/>
      <c r="BE5202" s="77"/>
      <c r="BF5202" s="77"/>
    </row>
    <row r="5203" spans="1:58" s="23" customFormat="1" ht="15.75" customHeight="1" x14ac:dyDescent="0.4">
      <c r="A5203" s="116">
        <v>38757</v>
      </c>
      <c r="B5203" s="112">
        <v>12.41</v>
      </c>
      <c r="C5203" s="112">
        <v>12.89</v>
      </c>
      <c r="D5203" s="112">
        <v>13.672000000000001</v>
      </c>
      <c r="E5203" s="112">
        <v>14.45</v>
      </c>
      <c r="F5203" s="112">
        <v>14.943</v>
      </c>
      <c r="G5203" s="112">
        <v>15.321</v>
      </c>
      <c r="H5203" s="113">
        <v>15.71</v>
      </c>
      <c r="I5203" s="90">
        <f t="shared" si="2494"/>
        <v>12.818000000000001</v>
      </c>
      <c r="J5203" s="90">
        <f t="shared" si="2495"/>
        <v>13.5547</v>
      </c>
      <c r="K5203" s="114">
        <v>3</v>
      </c>
      <c r="L5203" s="115">
        <v>0.05</v>
      </c>
      <c r="M5203" s="11"/>
      <c r="N5203" s="90">
        <v>13.12</v>
      </c>
      <c r="O5203" s="90">
        <v>13.46</v>
      </c>
      <c r="P5203" s="90">
        <v>14.222270356560839</v>
      </c>
      <c r="Q5203" s="90"/>
      <c r="R5203" s="63">
        <f t="shared" si="2485"/>
        <v>14.562270356560843</v>
      </c>
      <c r="S5203" s="64">
        <f t="shared" si="2505"/>
        <v>2.2603273577552544E-2</v>
      </c>
      <c r="T5203" s="65"/>
      <c r="U5203" s="65">
        <f t="shared" si="2501"/>
        <v>0.97473997028231785</v>
      </c>
      <c r="V5203" s="65">
        <f t="shared" si="2501"/>
        <v>0.94640304695029243</v>
      </c>
      <c r="W5203" s="65"/>
      <c r="X5203" s="61">
        <f t="shared" si="2496"/>
        <v>3.867848509266724E-2</v>
      </c>
      <c r="Y5203" s="66">
        <f t="shared" si="2486"/>
        <v>8.7197231833910149E-2</v>
      </c>
      <c r="Z5203" s="61">
        <f t="shared" si="2487"/>
        <v>5.7473864877515914E-2</v>
      </c>
      <c r="AA5203" s="67">
        <f t="shared" si="2488"/>
        <v>12.818000000000001</v>
      </c>
      <c r="AB5203" s="68">
        <f t="shared" si="2489"/>
        <v>-5.4115853658536515E-2</v>
      </c>
      <c r="AC5203" s="69">
        <f t="shared" si="2490"/>
        <v>-2.3018292682926666E-2</v>
      </c>
      <c r="AD5203" s="70">
        <f>_xlfn.PERCENTILE.EXC(AC5203:$AC$5675,0.5)</f>
        <v>7.9513513513513517E-2</v>
      </c>
      <c r="AE5203" s="70">
        <f>_xlfn.PERCENTILE.EXC($AC5203:AC$5675,0.35)</f>
        <v>5.1426750140444573E-2</v>
      </c>
      <c r="AF5203" s="71">
        <f t="shared" si="2502"/>
        <v>3.800765416968422E-2</v>
      </c>
      <c r="AG5203" s="70">
        <f t="shared" si="2503"/>
        <v>-6.8183626341390233E-2</v>
      </c>
      <c r="AH5203" s="70">
        <f t="shared" si="2504"/>
        <v>-8.3507978723404333E-2</v>
      </c>
      <c r="AI5203" s="61" t="str">
        <f t="shared" si="2499"/>
        <v>Safety</v>
      </c>
      <c r="AJ5203" s="68" t="str">
        <f t="shared" si="2500"/>
        <v>Safety</v>
      </c>
      <c r="AK5203" s="72"/>
      <c r="AL5203" s="73"/>
      <c r="AM5203" s="72"/>
      <c r="AN5203" s="73"/>
      <c r="AO5203" s="74"/>
      <c r="AP5203" s="20"/>
      <c r="AQ5203" s="74"/>
      <c r="AR5203" s="20"/>
      <c r="AS5203" s="74"/>
      <c r="AT5203" s="20"/>
      <c r="AU5203" s="74" t="str">
        <f t="shared" si="2491"/>
        <v>00635U</v>
      </c>
      <c r="AV5203" s="20">
        <f t="shared" si="2497"/>
        <v>0</v>
      </c>
      <c r="AW5203" s="74" t="str">
        <f t="shared" si="2492"/>
        <v>00635U</v>
      </c>
      <c r="AX5203" s="20">
        <f t="shared" si="2493"/>
        <v>0</v>
      </c>
      <c r="AY5203" s="20">
        <f t="shared" si="2498"/>
        <v>1</v>
      </c>
      <c r="AZ5203" s="116">
        <v>38758</v>
      </c>
      <c r="BA5203" s="116"/>
      <c r="BB5203" s="20"/>
      <c r="BC5203" s="20"/>
      <c r="BD5203" s="76"/>
      <c r="BE5203" s="77"/>
      <c r="BF5203" s="77"/>
    </row>
    <row r="5204" spans="1:58" s="23" customFormat="1" ht="15.75" customHeight="1" x14ac:dyDescent="0.4">
      <c r="A5204" s="116">
        <v>38756</v>
      </c>
      <c r="B5204" s="112">
        <v>12.47</v>
      </c>
      <c r="C5204" s="112">
        <v>13.05</v>
      </c>
      <c r="D5204" s="112">
        <v>13.795999999999999</v>
      </c>
      <c r="E5204" s="112">
        <v>14.54</v>
      </c>
      <c r="F5204" s="112">
        <v>15.016</v>
      </c>
      <c r="G5204" s="112">
        <v>15.382999999999999</v>
      </c>
      <c r="H5204" s="113">
        <v>15.76</v>
      </c>
      <c r="I5204" s="90">
        <f t="shared" si="2494"/>
        <v>12.934000000000001</v>
      </c>
      <c r="J5204" s="90">
        <f t="shared" si="2495"/>
        <v>13.646799999999999</v>
      </c>
      <c r="K5204" s="114">
        <v>4</v>
      </c>
      <c r="L5204" s="115">
        <v>0.05</v>
      </c>
      <c r="M5204" s="11"/>
      <c r="N5204" s="90">
        <v>12.83</v>
      </c>
      <c r="O5204" s="90">
        <v>13.36</v>
      </c>
      <c r="P5204" s="90">
        <v>14.133564665691505</v>
      </c>
      <c r="Q5204" s="90"/>
      <c r="R5204" s="63">
        <f t="shared" si="2485"/>
        <v>14.663564665691505</v>
      </c>
      <c r="S5204" s="64">
        <f t="shared" si="2505"/>
        <v>-5.5923473142016171E-2</v>
      </c>
      <c r="T5204" s="65"/>
      <c r="U5204" s="65">
        <f t="shared" si="2501"/>
        <v>0.96032934131736536</v>
      </c>
      <c r="V5204" s="65">
        <f t="shared" si="2501"/>
        <v>0.94526754686527925</v>
      </c>
      <c r="W5204" s="65"/>
      <c r="X5204" s="61">
        <f t="shared" si="2496"/>
        <v>4.651162790697675E-2</v>
      </c>
      <c r="Y5204" s="66">
        <f t="shared" si="2486"/>
        <v>8.3906464924346683E-2</v>
      </c>
      <c r="Z5204" s="61">
        <f t="shared" si="2487"/>
        <v>5.5110561311272448E-2</v>
      </c>
      <c r="AA5204" s="67">
        <f t="shared" si="2488"/>
        <v>12.934000000000001</v>
      </c>
      <c r="AB5204" s="68">
        <f t="shared" si="2489"/>
        <v>-2.8059236165237679E-2</v>
      </c>
      <c r="AC5204" s="69">
        <f t="shared" si="2490"/>
        <v>8.1060015588465296E-3</v>
      </c>
      <c r="AD5204" s="70">
        <f>_xlfn.PERCENTILE.EXC(AC5204:$AC$5675,0.5)</f>
        <v>8.0777883517320168E-2</v>
      </c>
      <c r="AE5204" s="70">
        <f>_xlfn.PERCENTILE.EXC($AC5204:AC$5675,0.35)</f>
        <v>5.1640803848508228E-2</v>
      </c>
      <c r="AF5204" s="71">
        <f t="shared" si="2502"/>
        <v>3.816612257761455E-2</v>
      </c>
      <c r="AG5204" s="70">
        <f t="shared" si="2503"/>
        <v>-6.8228766296228094E-2</v>
      </c>
      <c r="AH5204" s="70">
        <f t="shared" si="2504"/>
        <v>-8.3575502364066273E-2</v>
      </c>
      <c r="AI5204" s="61" t="str">
        <f t="shared" si="2499"/>
        <v>Safety</v>
      </c>
      <c r="AJ5204" s="68" t="str">
        <f t="shared" si="2500"/>
        <v>Safety</v>
      </c>
      <c r="AK5204" s="72"/>
      <c r="AL5204" s="73"/>
      <c r="AM5204" s="72"/>
      <c r="AN5204" s="73"/>
      <c r="AO5204" s="74"/>
      <c r="AP5204" s="20"/>
      <c r="AQ5204" s="74"/>
      <c r="AR5204" s="20"/>
      <c r="AS5204" s="74"/>
      <c r="AT5204" s="20"/>
      <c r="AU5204" s="74" t="str">
        <f t="shared" si="2491"/>
        <v>00635U</v>
      </c>
      <c r="AV5204" s="20">
        <f t="shared" si="2497"/>
        <v>0</v>
      </c>
      <c r="AW5204" s="74" t="str">
        <f t="shared" si="2492"/>
        <v>00635U</v>
      </c>
      <c r="AX5204" s="20">
        <f t="shared" si="2493"/>
        <v>0</v>
      </c>
      <c r="AY5204" s="20">
        <f t="shared" si="2498"/>
        <v>1</v>
      </c>
      <c r="AZ5204" s="116">
        <v>38757</v>
      </c>
      <c r="BA5204" s="116"/>
      <c r="BB5204" s="20"/>
      <c r="BC5204" s="20"/>
      <c r="BD5204" s="76"/>
      <c r="BE5204" s="77"/>
      <c r="BF5204" s="77"/>
    </row>
    <row r="5205" spans="1:58" s="23" customFormat="1" ht="15.75" customHeight="1" x14ac:dyDescent="0.4">
      <c r="A5205" s="116">
        <v>38755</v>
      </c>
      <c r="B5205" s="112">
        <v>13.02</v>
      </c>
      <c r="C5205" s="112">
        <v>13.29</v>
      </c>
      <c r="D5205" s="112">
        <v>13.994999999999999</v>
      </c>
      <c r="E5205" s="112">
        <v>14.7</v>
      </c>
      <c r="F5205" s="112">
        <v>15.148</v>
      </c>
      <c r="G5205" s="112">
        <v>15.494</v>
      </c>
      <c r="H5205" s="113">
        <v>15.85</v>
      </c>
      <c r="I5205" s="90">
        <f t="shared" si="2494"/>
        <v>13.2225</v>
      </c>
      <c r="J5205" s="90">
        <f t="shared" si="2495"/>
        <v>13.81875</v>
      </c>
      <c r="K5205" s="114">
        <v>5</v>
      </c>
      <c r="L5205" s="115">
        <v>0.05</v>
      </c>
      <c r="M5205" s="11"/>
      <c r="N5205" s="90">
        <v>13.59</v>
      </c>
      <c r="O5205" s="90">
        <v>13.91</v>
      </c>
      <c r="P5205" s="90">
        <v>14.602734049737332</v>
      </c>
      <c r="Q5205" s="90"/>
      <c r="R5205" s="63">
        <f t="shared" si="2485"/>
        <v>14.922734049737333</v>
      </c>
      <c r="S5205" s="64">
        <f t="shared" si="2505"/>
        <v>4.2177914110429503E-2</v>
      </c>
      <c r="T5205" s="65"/>
      <c r="U5205" s="65">
        <f t="shared" si="2501"/>
        <v>0.97699496764917326</v>
      </c>
      <c r="V5205" s="65">
        <f t="shared" si="2501"/>
        <v>0.95256134588373242</v>
      </c>
      <c r="W5205" s="65"/>
      <c r="X5205" s="61">
        <f t="shared" si="2496"/>
        <v>2.0737327188940061E-2</v>
      </c>
      <c r="Y5205" s="66">
        <f t="shared" si="2486"/>
        <v>7.8231292517006834E-2</v>
      </c>
      <c r="Z5205" s="61">
        <f t="shared" si="2487"/>
        <v>4.509359047078839E-2</v>
      </c>
      <c r="AA5205" s="67">
        <f t="shared" si="2488"/>
        <v>13.2225</v>
      </c>
      <c r="AB5205" s="68">
        <f t="shared" si="2489"/>
        <v>-4.1942604856512161E-2</v>
      </c>
      <c r="AC5205" s="69">
        <f t="shared" si="2490"/>
        <v>-2.7041942604856491E-2</v>
      </c>
      <c r="AD5205" s="70">
        <f>_xlfn.PERCENTILE.EXC(AC5205:$AC$5675,0.5)</f>
        <v>8.2042253521126818E-2</v>
      </c>
      <c r="AE5205" s="70">
        <f>_xlfn.PERCENTILE.EXC($AC5205:AC$5675,0.35)</f>
        <v>5.1836528653602512E-2</v>
      </c>
      <c r="AF5205" s="71">
        <f t="shared" si="2502"/>
        <v>3.8284081590299592E-2</v>
      </c>
      <c r="AG5205" s="70">
        <f t="shared" si="2503"/>
        <v>-6.8273906251065969E-2</v>
      </c>
      <c r="AH5205" s="70">
        <f t="shared" si="2504"/>
        <v>-8.3643026004728213E-2</v>
      </c>
      <c r="AI5205" s="61" t="str">
        <f t="shared" si="2499"/>
        <v>Safety</v>
      </c>
      <c r="AJ5205" s="68" t="str">
        <f t="shared" si="2500"/>
        <v>Safety</v>
      </c>
      <c r="AK5205" s="72"/>
      <c r="AL5205" s="73"/>
      <c r="AM5205" s="72"/>
      <c r="AN5205" s="73"/>
      <c r="AO5205" s="74"/>
      <c r="AP5205" s="20"/>
      <c r="AQ5205" s="74"/>
      <c r="AR5205" s="20"/>
      <c r="AS5205" s="74"/>
      <c r="AT5205" s="20"/>
      <c r="AU5205" s="74" t="str">
        <f t="shared" si="2491"/>
        <v>00635U</v>
      </c>
      <c r="AV5205" s="20">
        <f t="shared" si="2497"/>
        <v>0</v>
      </c>
      <c r="AW5205" s="74" t="str">
        <f t="shared" si="2492"/>
        <v>00635U</v>
      </c>
      <c r="AX5205" s="20">
        <f t="shared" si="2493"/>
        <v>0</v>
      </c>
      <c r="AY5205" s="20">
        <f t="shared" si="2498"/>
        <v>1</v>
      </c>
      <c r="AZ5205" s="116">
        <v>38756</v>
      </c>
      <c r="BA5205" s="116"/>
      <c r="BB5205" s="20"/>
      <c r="BC5205" s="20"/>
      <c r="BD5205" s="76"/>
      <c r="BE5205" s="77"/>
      <c r="BF5205" s="77"/>
    </row>
    <row r="5206" spans="1:58" s="23" customFormat="1" ht="15.75" customHeight="1" x14ac:dyDescent="0.4">
      <c r="A5206" s="116">
        <v>38754</v>
      </c>
      <c r="B5206" s="112">
        <v>12.8</v>
      </c>
      <c r="C5206" s="112">
        <v>13.23</v>
      </c>
      <c r="D5206" s="112">
        <v>13.935</v>
      </c>
      <c r="E5206" s="112">
        <v>14.64</v>
      </c>
      <c r="F5206" s="112">
        <v>15.08</v>
      </c>
      <c r="G5206" s="112">
        <v>15.42</v>
      </c>
      <c r="H5206" s="113">
        <v>15.77</v>
      </c>
      <c r="I5206" s="90">
        <f t="shared" si="2494"/>
        <v>13.101000000000001</v>
      </c>
      <c r="J5206" s="90">
        <f t="shared" si="2495"/>
        <v>13.723500000000001</v>
      </c>
      <c r="K5206" s="114">
        <v>6</v>
      </c>
      <c r="L5206" s="115">
        <v>0.05</v>
      </c>
      <c r="M5206" s="11"/>
      <c r="N5206" s="90">
        <v>13.04</v>
      </c>
      <c r="O5206" s="90">
        <v>13.37</v>
      </c>
      <c r="P5206" s="90">
        <v>14.076369612234425</v>
      </c>
      <c r="Q5206" s="90"/>
      <c r="R5206" s="63">
        <f t="shared" si="2485"/>
        <v>14.406369612234425</v>
      </c>
      <c r="S5206" s="64">
        <f t="shared" si="2505"/>
        <v>6.1728395061727073E-3</v>
      </c>
      <c r="T5206" s="65"/>
      <c r="U5206" s="65">
        <f t="shared" si="2501"/>
        <v>0.97531787584143603</v>
      </c>
      <c r="V5206" s="65">
        <f t="shared" si="2501"/>
        <v>0.94981876494486994</v>
      </c>
      <c r="W5206" s="65"/>
      <c r="X5206" s="61">
        <f t="shared" si="2496"/>
        <v>3.3593749999999978E-2</v>
      </c>
      <c r="Y5206" s="66">
        <f t="shared" si="2486"/>
        <v>7.7185792349726709E-2</v>
      </c>
      <c r="Z5206" s="61">
        <f t="shared" si="2487"/>
        <v>4.7515456835356115E-2</v>
      </c>
      <c r="AA5206" s="67">
        <f t="shared" si="2488"/>
        <v>13.100999999999999</v>
      </c>
      <c r="AB5206" s="68">
        <f t="shared" si="2489"/>
        <v>-1.8404907975460003E-2</v>
      </c>
      <c r="AC5206" s="69">
        <f t="shared" si="2490"/>
        <v>4.6779141104294434E-3</v>
      </c>
      <c r="AD5206" s="70">
        <f>_xlfn.PERCENTILE.EXC(AC5206:$AC$5675,0.5)</f>
        <v>8.2120367974620939E-2</v>
      </c>
      <c r="AE5206" s="70">
        <f>_xlfn.PERCENTILE.EXC($AC5206:AC$5675,0.35)</f>
        <v>5.1954769187803305E-2</v>
      </c>
      <c r="AF5206" s="71">
        <f t="shared" si="2502"/>
        <v>3.8291367525747126E-2</v>
      </c>
      <c r="AG5206" s="70">
        <f t="shared" si="2503"/>
        <v>-6.8319046205903844E-2</v>
      </c>
      <c r="AH5206" s="70">
        <f t="shared" si="2504"/>
        <v>-8.3710549645390153E-2</v>
      </c>
      <c r="AI5206" s="61" t="str">
        <f t="shared" si="2499"/>
        <v>Safety</v>
      </c>
      <c r="AJ5206" s="68" t="str">
        <f t="shared" si="2500"/>
        <v>Safety</v>
      </c>
      <c r="AK5206" s="72"/>
      <c r="AL5206" s="73"/>
      <c r="AM5206" s="72"/>
      <c r="AN5206" s="73"/>
      <c r="AO5206" s="74"/>
      <c r="AP5206" s="20"/>
      <c r="AQ5206" s="74"/>
      <c r="AR5206" s="20"/>
      <c r="AS5206" s="74"/>
      <c r="AT5206" s="20"/>
      <c r="AU5206" s="74" t="str">
        <f t="shared" si="2491"/>
        <v>00635U</v>
      </c>
      <c r="AV5206" s="20">
        <f t="shared" si="2497"/>
        <v>0</v>
      </c>
      <c r="AW5206" s="74" t="str">
        <f t="shared" si="2492"/>
        <v>00635U</v>
      </c>
      <c r="AX5206" s="20">
        <f t="shared" si="2493"/>
        <v>0</v>
      </c>
      <c r="AY5206" s="20">
        <f t="shared" si="2498"/>
        <v>1</v>
      </c>
      <c r="AZ5206" s="116">
        <v>38755</v>
      </c>
      <c r="BA5206" s="116"/>
      <c r="BB5206" s="20"/>
      <c r="BC5206" s="20"/>
      <c r="BD5206" s="76"/>
      <c r="BE5206" s="77"/>
      <c r="BF5206" s="77"/>
    </row>
    <row r="5207" spans="1:58" s="23" customFormat="1" ht="15.75" customHeight="1" x14ac:dyDescent="0.4">
      <c r="A5207" s="116">
        <v>38751</v>
      </c>
      <c r="B5207" s="112">
        <v>12.87</v>
      </c>
      <c r="C5207" s="112">
        <v>13.17</v>
      </c>
      <c r="D5207" s="112">
        <v>13.89</v>
      </c>
      <c r="E5207" s="112">
        <v>14.61</v>
      </c>
      <c r="F5207" s="112">
        <v>15.042999999999999</v>
      </c>
      <c r="G5207" s="112">
        <v>15.375999999999999</v>
      </c>
      <c r="H5207" s="113">
        <v>15.72</v>
      </c>
      <c r="I5207" s="90">
        <f t="shared" si="2494"/>
        <v>13.065</v>
      </c>
      <c r="J5207" s="90">
        <f t="shared" si="2495"/>
        <v>13.638</v>
      </c>
      <c r="K5207" s="114">
        <v>7</v>
      </c>
      <c r="L5207" s="115">
        <v>0.05</v>
      </c>
      <c r="M5207" s="11"/>
      <c r="N5207" s="90">
        <v>12.96</v>
      </c>
      <c r="O5207" s="90">
        <v>13.34</v>
      </c>
      <c r="P5207" s="90">
        <v>14.159215744331915</v>
      </c>
      <c r="Q5207" s="90"/>
      <c r="R5207" s="63">
        <f t="shared" si="2485"/>
        <v>14.539215744331912</v>
      </c>
      <c r="S5207" s="64">
        <f t="shared" si="2505"/>
        <v>-2.040816326530609E-2</v>
      </c>
      <c r="T5207" s="65"/>
      <c r="U5207" s="65">
        <f t="shared" si="2501"/>
        <v>0.97151424287856081</v>
      </c>
      <c r="V5207" s="65">
        <f t="shared" si="2501"/>
        <v>0.94214257631748732</v>
      </c>
      <c r="W5207" s="65"/>
      <c r="X5207" s="61">
        <f t="shared" si="2496"/>
        <v>2.3310023310023367E-2</v>
      </c>
      <c r="Y5207" s="66">
        <f t="shared" si="2486"/>
        <v>7.5975359342915896E-2</v>
      </c>
      <c r="Z5207" s="61">
        <f t="shared" si="2487"/>
        <v>4.3857634902411055E-2</v>
      </c>
      <c r="AA5207" s="67">
        <f t="shared" si="2488"/>
        <v>13.065</v>
      </c>
      <c r="AB5207" s="68">
        <f t="shared" si="2489"/>
        <v>-6.9444444444445698E-3</v>
      </c>
      <c r="AC5207" s="69">
        <f t="shared" si="2490"/>
        <v>8.1018518518517473E-3</v>
      </c>
      <c r="AD5207" s="70">
        <f>_xlfn.PERCENTILE.EXC(AC5207:$AC$5675,0.5)</f>
        <v>8.2198482428115061E-2</v>
      </c>
      <c r="AE5207" s="70">
        <f>_xlfn.PERCENTILE.EXC($AC5207:AC$5675,0.35)</f>
        <v>5.1988810437563135E-2</v>
      </c>
      <c r="AF5207" s="71">
        <f t="shared" si="2502"/>
        <v>3.8452816685315243E-2</v>
      </c>
      <c r="AG5207" s="70">
        <f t="shared" si="2503"/>
        <v>-6.8364186160741719E-2</v>
      </c>
      <c r="AH5207" s="70">
        <f t="shared" si="2504"/>
        <v>-8.3778073286052079E-2</v>
      </c>
      <c r="AI5207" s="61" t="str">
        <f t="shared" si="2499"/>
        <v>Safety</v>
      </c>
      <c r="AJ5207" s="68" t="str">
        <f t="shared" si="2500"/>
        <v>Safety</v>
      </c>
      <c r="AK5207" s="72"/>
      <c r="AL5207" s="73"/>
      <c r="AM5207" s="72"/>
      <c r="AN5207" s="73"/>
      <c r="AO5207" s="74"/>
      <c r="AP5207" s="20"/>
      <c r="AQ5207" s="74"/>
      <c r="AR5207" s="20"/>
      <c r="AS5207" s="74"/>
      <c r="AT5207" s="20"/>
      <c r="AU5207" s="74" t="str">
        <f t="shared" si="2491"/>
        <v>00635U</v>
      </c>
      <c r="AV5207" s="20">
        <f t="shared" si="2497"/>
        <v>0</v>
      </c>
      <c r="AW5207" s="74" t="str">
        <f t="shared" si="2492"/>
        <v>00635U</v>
      </c>
      <c r="AX5207" s="20">
        <f t="shared" si="2493"/>
        <v>0</v>
      </c>
      <c r="AY5207" s="20">
        <f t="shared" si="2498"/>
        <v>1</v>
      </c>
      <c r="AZ5207" s="116">
        <v>38754</v>
      </c>
      <c r="BA5207" s="116"/>
      <c r="BB5207" s="20"/>
      <c r="BC5207" s="20"/>
      <c r="BD5207" s="76"/>
      <c r="BE5207" s="77"/>
      <c r="BF5207" s="77"/>
    </row>
    <row r="5208" spans="1:58" s="23" customFormat="1" ht="15.75" customHeight="1" x14ac:dyDescent="0.4">
      <c r="A5208" s="116">
        <v>38750</v>
      </c>
      <c r="B5208" s="112">
        <v>12.86</v>
      </c>
      <c r="C5208" s="112">
        <v>13.23</v>
      </c>
      <c r="D5208" s="112">
        <v>13.93</v>
      </c>
      <c r="E5208" s="112">
        <v>14.63</v>
      </c>
      <c r="F5208" s="112">
        <v>15.082000000000001</v>
      </c>
      <c r="G5208" s="112">
        <v>15.430999999999999</v>
      </c>
      <c r="H5208" s="113">
        <v>15.79</v>
      </c>
      <c r="I5208" s="90">
        <f t="shared" si="2494"/>
        <v>13.082000000000001</v>
      </c>
      <c r="J5208" s="90">
        <f t="shared" si="2495"/>
        <v>13.65</v>
      </c>
      <c r="K5208" s="114">
        <v>8</v>
      </c>
      <c r="L5208" s="115">
        <v>0.05</v>
      </c>
      <c r="M5208" s="11"/>
      <c r="N5208" s="90">
        <v>13.23</v>
      </c>
      <c r="O5208" s="90">
        <v>13.52</v>
      </c>
      <c r="P5208" s="90">
        <v>14.244011822159742</v>
      </c>
      <c r="Q5208" s="90"/>
      <c r="R5208" s="63">
        <f t="shared" si="2485"/>
        <v>14.534011822159741</v>
      </c>
      <c r="S5208" s="64">
        <f t="shared" si="2505"/>
        <v>7.0388349514563187E-2</v>
      </c>
      <c r="T5208" s="65"/>
      <c r="U5208" s="65">
        <f t="shared" si="2501"/>
        <v>0.97855029585798825</v>
      </c>
      <c r="V5208" s="65">
        <f t="shared" si="2501"/>
        <v>0.94917079322881637</v>
      </c>
      <c r="W5208" s="65"/>
      <c r="X5208" s="61">
        <f t="shared" si="2496"/>
        <v>2.8771384136858553E-2</v>
      </c>
      <c r="Y5208" s="66">
        <f t="shared" si="2486"/>
        <v>7.9289131920710756E-2</v>
      </c>
      <c r="Z5208" s="61">
        <f t="shared" si="2487"/>
        <v>4.3418437547775537E-2</v>
      </c>
      <c r="AA5208" s="67">
        <f t="shared" si="2488"/>
        <v>13.082000000000001</v>
      </c>
      <c r="AB5208" s="68">
        <f t="shared" si="2489"/>
        <v>-2.7966742252456614E-2</v>
      </c>
      <c r="AC5208" s="69">
        <f t="shared" si="2490"/>
        <v>-1.1186696900982592E-2</v>
      </c>
      <c r="AD5208" s="70">
        <f>_xlfn.PERCENTILE.EXC(AC5208:$AC$5675,0.5)</f>
        <v>8.2363550978367298E-2</v>
      </c>
      <c r="AE5208" s="70">
        <f>_xlfn.PERCENTILE.EXC($AC5208:AC$5675,0.35)</f>
        <v>5.2008730598669728E-2</v>
      </c>
      <c r="AF5208" s="71">
        <f t="shared" si="2502"/>
        <v>3.8675939754169386E-2</v>
      </c>
      <c r="AG5208" s="70">
        <f t="shared" si="2503"/>
        <v>-6.8409326115579594E-2</v>
      </c>
      <c r="AH5208" s="70">
        <f t="shared" si="2504"/>
        <v>-8.3845596926714019E-2</v>
      </c>
      <c r="AI5208" s="61" t="str">
        <f t="shared" si="2499"/>
        <v>Safety</v>
      </c>
      <c r="AJ5208" s="68" t="str">
        <f t="shared" si="2500"/>
        <v>Safety</v>
      </c>
      <c r="AK5208" s="72"/>
      <c r="AL5208" s="73"/>
      <c r="AM5208" s="72"/>
      <c r="AN5208" s="73"/>
      <c r="AO5208" s="74"/>
      <c r="AP5208" s="20"/>
      <c r="AQ5208" s="74"/>
      <c r="AR5208" s="20"/>
      <c r="AS5208" s="74"/>
      <c r="AT5208" s="20"/>
      <c r="AU5208" s="74" t="str">
        <f t="shared" si="2491"/>
        <v>00635U</v>
      </c>
      <c r="AV5208" s="20">
        <f t="shared" si="2497"/>
        <v>0</v>
      </c>
      <c r="AW5208" s="74" t="str">
        <f t="shared" si="2492"/>
        <v>00635U</v>
      </c>
      <c r="AX5208" s="20">
        <f t="shared" si="2493"/>
        <v>0</v>
      </c>
      <c r="AY5208" s="20">
        <f t="shared" si="2498"/>
        <v>1</v>
      </c>
      <c r="AZ5208" s="116">
        <v>38751</v>
      </c>
      <c r="BA5208" s="116"/>
      <c r="BB5208" s="20"/>
      <c r="BC5208" s="20"/>
      <c r="BD5208" s="76"/>
      <c r="BE5208" s="77"/>
      <c r="BF5208" s="77"/>
    </row>
    <row r="5209" spans="1:58" s="23" customFormat="1" ht="15.75" customHeight="1" x14ac:dyDescent="0.4">
      <c r="A5209" s="116">
        <v>38749</v>
      </c>
      <c r="B5209" s="112">
        <v>12.66</v>
      </c>
      <c r="C5209" s="112">
        <v>13.14</v>
      </c>
      <c r="D5209" s="112">
        <v>13.804</v>
      </c>
      <c r="E5209" s="112">
        <v>14.47</v>
      </c>
      <c r="F5209" s="112">
        <v>14.935</v>
      </c>
      <c r="G5209" s="112">
        <v>15.292</v>
      </c>
      <c r="H5209" s="113">
        <v>15.66</v>
      </c>
      <c r="I5209" s="90">
        <f t="shared" si="2494"/>
        <v>12.923999999999999</v>
      </c>
      <c r="J5209" s="90">
        <f t="shared" si="2495"/>
        <v>13.5052</v>
      </c>
      <c r="K5209" s="114">
        <v>9</v>
      </c>
      <c r="L5209" s="115">
        <v>0.05</v>
      </c>
      <c r="M5209" s="11"/>
      <c r="N5209" s="90">
        <v>12.36</v>
      </c>
      <c r="O5209" s="90">
        <v>12.83</v>
      </c>
      <c r="P5209" s="90">
        <v>13.814241799582849</v>
      </c>
      <c r="Q5209" s="90"/>
      <c r="R5209" s="63">
        <f t="shared" si="2485"/>
        <v>14.284241799582851</v>
      </c>
      <c r="S5209" s="64">
        <f t="shared" si="2505"/>
        <v>-4.5559845559845553E-2</v>
      </c>
      <c r="T5209" s="65"/>
      <c r="U5209" s="65">
        <f t="shared" si="2501"/>
        <v>0.96336710833982853</v>
      </c>
      <c r="V5209" s="65">
        <f t="shared" si="2501"/>
        <v>0.92875165978254626</v>
      </c>
      <c r="W5209" s="65"/>
      <c r="X5209" s="61">
        <f t="shared" si="2496"/>
        <v>3.7914691943127993E-2</v>
      </c>
      <c r="Y5209" s="66">
        <f t="shared" si="2486"/>
        <v>8.2239115411195537E-2</v>
      </c>
      <c r="Z5209" s="61">
        <f t="shared" si="2487"/>
        <v>4.4970597338285428E-2</v>
      </c>
      <c r="AA5209" s="67">
        <f t="shared" si="2488"/>
        <v>12.924000000000001</v>
      </c>
      <c r="AB5209" s="68">
        <f t="shared" si="2489"/>
        <v>2.4271844660194233E-2</v>
      </c>
      <c r="AC5209" s="69">
        <f t="shared" si="2490"/>
        <v>4.56310679611652E-2</v>
      </c>
      <c r="AD5209" s="70">
        <f>_xlfn.PERCENTILE.EXC(AC5209:$AC$5675,0.5)</f>
        <v>8.2528619528619535E-2</v>
      </c>
      <c r="AE5209" s="70">
        <f>_xlfn.PERCENTILE.EXC($AC5209:AC$5675,0.35)</f>
        <v>5.2065779748706568E-2</v>
      </c>
      <c r="AF5209" s="71">
        <f t="shared" si="2502"/>
        <v>3.8940872646368113E-2</v>
      </c>
      <c r="AG5209" s="70">
        <f t="shared" si="2503"/>
        <v>-6.8454466070417469E-2</v>
      </c>
      <c r="AH5209" s="70">
        <f t="shared" si="2504"/>
        <v>-8.3913120567375973E-2</v>
      </c>
      <c r="AI5209" s="61" t="str">
        <f t="shared" si="2499"/>
        <v>Safety</v>
      </c>
      <c r="AJ5209" s="68" t="str">
        <f t="shared" si="2500"/>
        <v>Short VOL</v>
      </c>
      <c r="AK5209" s="72"/>
      <c r="AL5209" s="73"/>
      <c r="AM5209" s="72"/>
      <c r="AN5209" s="73"/>
      <c r="AO5209" s="74"/>
      <c r="AP5209" s="20"/>
      <c r="AQ5209" s="74"/>
      <c r="AR5209" s="20"/>
      <c r="AS5209" s="74"/>
      <c r="AT5209" s="20"/>
      <c r="AU5209" s="74" t="str">
        <f t="shared" si="2491"/>
        <v>00631L</v>
      </c>
      <c r="AV5209" s="20">
        <f t="shared" si="2497"/>
        <v>1</v>
      </c>
      <c r="AW5209" s="74" t="str">
        <f t="shared" si="2492"/>
        <v>00635U</v>
      </c>
      <c r="AX5209" s="20">
        <f t="shared" si="2493"/>
        <v>0</v>
      </c>
      <c r="AY5209" s="20">
        <f t="shared" si="2498"/>
        <v>1</v>
      </c>
      <c r="AZ5209" s="116">
        <v>38750</v>
      </c>
      <c r="BA5209" s="116"/>
      <c r="BB5209" s="20"/>
      <c r="BC5209" s="20"/>
      <c r="BD5209" s="76"/>
      <c r="BE5209" s="77"/>
      <c r="BF5209" s="77"/>
    </row>
    <row r="5210" spans="1:58" s="23" customFormat="1" ht="15.75" customHeight="1" x14ac:dyDescent="0.4">
      <c r="A5210" s="116">
        <v>38748</v>
      </c>
      <c r="B5210" s="112">
        <v>12.7</v>
      </c>
      <c r="C5210" s="112">
        <v>13.19</v>
      </c>
      <c r="D5210" s="112">
        <v>13.864000000000001</v>
      </c>
      <c r="E5210" s="112">
        <v>14.54</v>
      </c>
      <c r="F5210" s="112">
        <v>14.992000000000001</v>
      </c>
      <c r="G5210" s="112">
        <v>15.340999999999999</v>
      </c>
      <c r="H5210" s="113">
        <v>15.7</v>
      </c>
      <c r="I5210" s="90">
        <f t="shared" si="2494"/>
        <v>12.945</v>
      </c>
      <c r="J5210" s="90">
        <f t="shared" si="2495"/>
        <v>13.527000000000001</v>
      </c>
      <c r="K5210" s="114">
        <v>10</v>
      </c>
      <c r="L5210" s="115">
        <v>0.05</v>
      </c>
      <c r="M5210" s="11"/>
      <c r="N5210" s="90">
        <v>12.95</v>
      </c>
      <c r="O5210" s="90">
        <v>13</v>
      </c>
      <c r="P5210" s="90">
        <v>13.986726452265899</v>
      </c>
      <c r="Q5210" s="90"/>
      <c r="R5210" s="63">
        <f t="shared" si="2485"/>
        <v>14.036726452265899</v>
      </c>
      <c r="S5210" s="64">
        <f t="shared" si="2505"/>
        <v>4.5197740112994246E-2</v>
      </c>
      <c r="T5210" s="65"/>
      <c r="U5210" s="65">
        <f t="shared" si="2501"/>
        <v>0.99615384615384606</v>
      </c>
      <c r="V5210" s="65">
        <f t="shared" si="2501"/>
        <v>0.92945265243919561</v>
      </c>
      <c r="W5210" s="65"/>
      <c r="X5210" s="61">
        <f t="shared" si="2496"/>
        <v>3.8582677165354351E-2</v>
      </c>
      <c r="Y5210" s="66">
        <f t="shared" si="2486"/>
        <v>7.9779917469050915E-2</v>
      </c>
      <c r="Z5210" s="61">
        <f t="shared" si="2487"/>
        <v>4.4959443800695303E-2</v>
      </c>
      <c r="AA5210" s="67">
        <f t="shared" si="2488"/>
        <v>12.945</v>
      </c>
      <c r="AB5210" s="68">
        <f t="shared" si="2489"/>
        <v>-1.9305019305019305E-2</v>
      </c>
      <c r="AC5210" s="69">
        <f t="shared" si="2490"/>
        <v>-3.8610038610030928E-4</v>
      </c>
      <c r="AD5210" s="70">
        <f>_xlfn.PERCENTILE.EXC(AC5210:$AC$5675,0.5)</f>
        <v>8.3018852651043598E-2</v>
      </c>
      <c r="AE5210" s="70">
        <f>_xlfn.PERCENTILE.EXC($AC5210:AC$5675,0.35)</f>
        <v>5.2420463875205138E-2</v>
      </c>
      <c r="AF5210" s="71">
        <f t="shared" si="2502"/>
        <v>3.8835852039933103E-2</v>
      </c>
      <c r="AG5210" s="70">
        <f t="shared" si="2503"/>
        <v>-6.849960602525533E-2</v>
      </c>
      <c r="AH5210" s="70">
        <f t="shared" si="2504"/>
        <v>-8.39806442080379E-2</v>
      </c>
      <c r="AI5210" s="61" t="str">
        <f t="shared" si="2499"/>
        <v>Safety</v>
      </c>
      <c r="AJ5210" s="68" t="str">
        <f t="shared" si="2500"/>
        <v>Safety</v>
      </c>
      <c r="AK5210" s="72"/>
      <c r="AL5210" s="73"/>
      <c r="AM5210" s="72"/>
      <c r="AN5210" s="73"/>
      <c r="AO5210" s="74"/>
      <c r="AP5210" s="20"/>
      <c r="AQ5210" s="74"/>
      <c r="AR5210" s="20"/>
      <c r="AS5210" s="74"/>
      <c r="AT5210" s="20"/>
      <c r="AU5210" s="74" t="str">
        <f t="shared" si="2491"/>
        <v>00635U</v>
      </c>
      <c r="AV5210" s="20">
        <f t="shared" si="2497"/>
        <v>0</v>
      </c>
      <c r="AW5210" s="74" t="str">
        <f t="shared" si="2492"/>
        <v>00635U</v>
      </c>
      <c r="AX5210" s="20">
        <f t="shared" si="2493"/>
        <v>0</v>
      </c>
      <c r="AY5210" s="20">
        <f t="shared" si="2498"/>
        <v>1</v>
      </c>
      <c r="AZ5210" s="116">
        <v>38749</v>
      </c>
      <c r="BA5210" s="116"/>
      <c r="BB5210" s="20"/>
      <c r="BC5210" s="20"/>
      <c r="BD5210" s="76"/>
      <c r="BE5210" s="77"/>
      <c r="BF5210" s="77"/>
    </row>
    <row r="5211" spans="1:58" s="23" customFormat="1" ht="15.75" customHeight="1" x14ac:dyDescent="0.4">
      <c r="A5211" s="116">
        <v>38747</v>
      </c>
      <c r="B5211" s="112">
        <v>12.53</v>
      </c>
      <c r="C5211" s="112">
        <v>13.21</v>
      </c>
      <c r="D5211" s="112">
        <v>13.879</v>
      </c>
      <c r="E5211" s="112">
        <v>14.55</v>
      </c>
      <c r="F5211" s="112">
        <v>14.978999999999999</v>
      </c>
      <c r="G5211" s="112">
        <v>15.308999999999999</v>
      </c>
      <c r="H5211" s="113">
        <v>15.65</v>
      </c>
      <c r="I5211" s="90">
        <f t="shared" si="2494"/>
        <v>12.836</v>
      </c>
      <c r="J5211" s="90">
        <f t="shared" si="2495"/>
        <v>13.511050000000001</v>
      </c>
      <c r="K5211" s="114">
        <v>11</v>
      </c>
      <c r="L5211" s="115">
        <v>0.05</v>
      </c>
      <c r="M5211" s="11"/>
      <c r="N5211" s="90">
        <v>12.39</v>
      </c>
      <c r="O5211" s="90">
        <v>12.91</v>
      </c>
      <c r="P5211" s="90">
        <v>13.724548543394979</v>
      </c>
      <c r="Q5211" s="90"/>
      <c r="R5211" s="63">
        <f t="shared" si="2485"/>
        <v>14.244548543394977</v>
      </c>
      <c r="S5211" s="64">
        <f t="shared" si="2505"/>
        <v>3.5087719298245605E-2</v>
      </c>
      <c r="T5211" s="65"/>
      <c r="U5211" s="65">
        <f t="shared" si="2501"/>
        <v>0.95972114639814099</v>
      </c>
      <c r="V5211" s="65">
        <f t="shared" si="2501"/>
        <v>0.94065024865338942</v>
      </c>
      <c r="W5211" s="65"/>
      <c r="X5211" s="61">
        <f t="shared" si="2496"/>
        <v>5.4269752593775061E-2</v>
      </c>
      <c r="Y5211" s="66">
        <f t="shared" si="2486"/>
        <v>7.5601374570446703E-2</v>
      </c>
      <c r="Z5211" s="61">
        <f t="shared" si="2487"/>
        <v>5.2590370832034945E-2</v>
      </c>
      <c r="AA5211" s="67">
        <f t="shared" si="2488"/>
        <v>12.836</v>
      </c>
      <c r="AB5211" s="68">
        <f t="shared" si="2489"/>
        <v>1.129943502824849E-2</v>
      </c>
      <c r="AC5211" s="69">
        <f t="shared" si="2490"/>
        <v>3.5996771589991906E-2</v>
      </c>
      <c r="AD5211" s="70">
        <f>_xlfn.PERCENTILE.EXC(AC5211:$AC$5675,0.5)</f>
        <v>8.3509085773467662E-2</v>
      </c>
      <c r="AE5211" s="70">
        <f>_xlfn.PERCENTILE.EXC($AC5211:AC$5675,0.35)</f>
        <v>5.286885738315495E-2</v>
      </c>
      <c r="AF5211" s="71">
        <f t="shared" si="2502"/>
        <v>3.9136625602570876E-2</v>
      </c>
      <c r="AG5211" s="70">
        <f t="shared" si="2503"/>
        <v>-6.8544745980093205E-2</v>
      </c>
      <c r="AH5211" s="70">
        <f t="shared" si="2504"/>
        <v>-8.404816784869984E-2</v>
      </c>
      <c r="AI5211" s="61" t="str">
        <f t="shared" si="2499"/>
        <v>Safety</v>
      </c>
      <c r="AJ5211" s="68" t="str">
        <f t="shared" si="2500"/>
        <v>Safety</v>
      </c>
      <c r="AK5211" s="72"/>
      <c r="AL5211" s="73"/>
      <c r="AM5211" s="72"/>
      <c r="AN5211" s="73"/>
      <c r="AO5211" s="74"/>
      <c r="AP5211" s="20"/>
      <c r="AQ5211" s="74"/>
      <c r="AR5211" s="20"/>
      <c r="AS5211" s="74"/>
      <c r="AT5211" s="20"/>
      <c r="AU5211" s="74" t="str">
        <f t="shared" si="2491"/>
        <v>00635U</v>
      </c>
      <c r="AV5211" s="20">
        <f t="shared" si="2497"/>
        <v>0</v>
      </c>
      <c r="AW5211" s="74" t="str">
        <f t="shared" si="2492"/>
        <v>00635U</v>
      </c>
      <c r="AX5211" s="20">
        <f t="shared" si="2493"/>
        <v>0</v>
      </c>
      <c r="AY5211" s="20">
        <f t="shared" si="2498"/>
        <v>1</v>
      </c>
      <c r="AZ5211" s="116">
        <v>38748</v>
      </c>
      <c r="BA5211" s="116"/>
      <c r="BB5211" s="20"/>
      <c r="BC5211" s="20"/>
      <c r="BD5211" s="76"/>
      <c r="BE5211" s="77"/>
      <c r="BF5211" s="77"/>
    </row>
    <row r="5212" spans="1:58" s="23" customFormat="1" ht="15.75" customHeight="1" x14ac:dyDescent="0.4">
      <c r="A5212" s="116">
        <v>38744</v>
      </c>
      <c r="B5212" s="112">
        <v>12.72</v>
      </c>
      <c r="C5212" s="112">
        <v>13.35</v>
      </c>
      <c r="D5212" s="112">
        <v>13.983000000000001</v>
      </c>
      <c r="E5212" s="112">
        <v>14.62</v>
      </c>
      <c r="F5212" s="112">
        <v>15.005000000000001</v>
      </c>
      <c r="G5212" s="112">
        <v>15.303000000000001</v>
      </c>
      <c r="H5212" s="113">
        <v>15.61</v>
      </c>
      <c r="I5212" s="90">
        <f t="shared" si="2494"/>
        <v>12.972</v>
      </c>
      <c r="J5212" s="90">
        <f t="shared" si="2495"/>
        <v>13.603199999999999</v>
      </c>
      <c r="K5212" s="114">
        <v>12</v>
      </c>
      <c r="L5212" s="115">
        <v>0.05</v>
      </c>
      <c r="M5212" s="11"/>
      <c r="N5212" s="90">
        <v>11.97</v>
      </c>
      <c r="O5212" s="90">
        <v>12.76</v>
      </c>
      <c r="P5212" s="90">
        <v>13.590428951267397</v>
      </c>
      <c r="Q5212" s="90"/>
      <c r="R5212" s="63">
        <f t="shared" si="2485"/>
        <v>14.380428951267396</v>
      </c>
      <c r="S5212" s="64">
        <f t="shared" si="2505"/>
        <v>-3.623188405797096E-2</v>
      </c>
      <c r="T5212" s="65"/>
      <c r="U5212" s="65">
        <f t="shared" si="2501"/>
        <v>0.93808777429467094</v>
      </c>
      <c r="V5212" s="65">
        <f t="shared" si="2501"/>
        <v>0.93889604557404693</v>
      </c>
      <c r="W5212" s="65"/>
      <c r="X5212" s="61">
        <f t="shared" si="2496"/>
        <v>4.9528301886792372E-2</v>
      </c>
      <c r="Y5212" s="66">
        <f t="shared" si="2486"/>
        <v>6.7715458276333809E-2</v>
      </c>
      <c r="Z5212" s="61">
        <f t="shared" si="2487"/>
        <v>4.8658649398704887E-2</v>
      </c>
      <c r="AA5212" s="67">
        <f t="shared" si="2488"/>
        <v>12.972000000000001</v>
      </c>
      <c r="AB5212" s="68">
        <f t="shared" si="2489"/>
        <v>6.2656641604010022E-2</v>
      </c>
      <c r="AC5212" s="69">
        <f t="shared" si="2490"/>
        <v>8.3709273182957442E-2</v>
      </c>
      <c r="AD5212" s="70">
        <f>_xlfn.PERCENTILE.EXC(AC5212:$AC$5675,0.5)</f>
        <v>8.3609179478212559E-2</v>
      </c>
      <c r="AE5212" s="70">
        <f>_xlfn.PERCENTILE.EXC($AC5212:AC$5675,0.35)</f>
        <v>5.310510032440223E-2</v>
      </c>
      <c r="AF5212" s="71">
        <f t="shared" si="2502"/>
        <v>3.9507971170447923E-2</v>
      </c>
      <c r="AG5212" s="70">
        <f t="shared" si="2503"/>
        <v>-6.858988593493108E-2</v>
      </c>
      <c r="AH5212" s="70">
        <f t="shared" si="2504"/>
        <v>-8.411569148936178E-2</v>
      </c>
      <c r="AI5212" s="61" t="str">
        <f t="shared" si="2499"/>
        <v>Short VOL</v>
      </c>
      <c r="AJ5212" s="68" t="str">
        <f t="shared" si="2500"/>
        <v>Short VOL</v>
      </c>
      <c r="AK5212" s="72"/>
      <c r="AL5212" s="73"/>
      <c r="AM5212" s="72"/>
      <c r="AN5212" s="73"/>
      <c r="AO5212" s="74"/>
      <c r="AP5212" s="20"/>
      <c r="AQ5212" s="74"/>
      <c r="AR5212" s="20"/>
      <c r="AS5212" s="74"/>
      <c r="AT5212" s="20"/>
      <c r="AU5212" s="74" t="str">
        <f t="shared" si="2491"/>
        <v>00631L</v>
      </c>
      <c r="AV5212" s="20">
        <f t="shared" si="2497"/>
        <v>1</v>
      </c>
      <c r="AW5212" s="74" t="str">
        <f t="shared" si="2492"/>
        <v>00631L</v>
      </c>
      <c r="AX5212" s="20">
        <f t="shared" si="2493"/>
        <v>1</v>
      </c>
      <c r="AY5212" s="20">
        <f t="shared" si="2498"/>
        <v>1</v>
      </c>
      <c r="AZ5212" s="116">
        <v>38747</v>
      </c>
      <c r="BA5212" s="116"/>
      <c r="BB5212" s="20"/>
      <c r="BC5212" s="20"/>
      <c r="BD5212" s="76"/>
      <c r="BE5212" s="77"/>
      <c r="BF5212" s="77"/>
    </row>
    <row r="5213" spans="1:58" s="23" customFormat="1" ht="15.75" customHeight="1" x14ac:dyDescent="0.4">
      <c r="A5213" s="116">
        <v>38743</v>
      </c>
      <c r="B5213" s="112">
        <v>12.92</v>
      </c>
      <c r="C5213" s="112">
        <v>13.68</v>
      </c>
      <c r="D5213" s="112">
        <v>14.227</v>
      </c>
      <c r="E5213" s="112">
        <v>14.78</v>
      </c>
      <c r="F5213" s="112">
        <v>15.224</v>
      </c>
      <c r="G5213" s="112">
        <v>15.567</v>
      </c>
      <c r="H5213" s="113">
        <v>15.92</v>
      </c>
      <c r="I5213" s="90">
        <f t="shared" si="2494"/>
        <v>13.186</v>
      </c>
      <c r="J5213" s="90">
        <f t="shared" si="2495"/>
        <v>13.871449999999999</v>
      </c>
      <c r="K5213" s="114">
        <v>13</v>
      </c>
      <c r="L5213" s="115">
        <v>0.05</v>
      </c>
      <c r="M5213" s="11"/>
      <c r="N5213" s="90">
        <v>12.42</v>
      </c>
      <c r="O5213" s="90">
        <v>13.24</v>
      </c>
      <c r="P5213" s="90">
        <v>13.997803697738476</v>
      </c>
      <c r="Q5213" s="90"/>
      <c r="R5213" s="63">
        <f t="shared" si="2485"/>
        <v>14.817803697738478</v>
      </c>
      <c r="S5213" s="64">
        <f t="shared" si="2505"/>
        <v>-3.4965034965034912E-2</v>
      </c>
      <c r="T5213" s="65"/>
      <c r="U5213" s="65">
        <f t="shared" si="2501"/>
        <v>0.9380664652567976</v>
      </c>
      <c r="V5213" s="65">
        <f t="shared" si="2501"/>
        <v>0.94586267145174285</v>
      </c>
      <c r="W5213" s="65"/>
      <c r="X5213" s="61">
        <f t="shared" si="2496"/>
        <v>5.8823529411764691E-2</v>
      </c>
      <c r="Y5213" s="66">
        <f t="shared" si="2486"/>
        <v>7.7131258457374868E-2</v>
      </c>
      <c r="Z5213" s="61">
        <f t="shared" si="2487"/>
        <v>5.1983163961777601E-2</v>
      </c>
      <c r="AA5213" s="67">
        <f t="shared" si="2488"/>
        <v>13.186</v>
      </c>
      <c r="AB5213" s="68">
        <f t="shared" si="2489"/>
        <v>4.0257648953301126E-2</v>
      </c>
      <c r="AC5213" s="69">
        <f t="shared" si="2490"/>
        <v>6.1674718196457326E-2</v>
      </c>
      <c r="AD5213" s="70">
        <f>_xlfn.PERCENTILE.EXC(AC5213:$AC$5675,0.5)</f>
        <v>8.3509085773467662E-2</v>
      </c>
      <c r="AE5213" s="70">
        <f>_xlfn.PERCENTILE.EXC($AC5213:AC$5675,0.35)</f>
        <v>5.2977892586807532E-2</v>
      </c>
      <c r="AF5213" s="71">
        <f t="shared" si="2502"/>
        <v>3.9332378558773647E-2</v>
      </c>
      <c r="AG5213" s="70">
        <f t="shared" si="2503"/>
        <v>-6.8635025889768955E-2</v>
      </c>
      <c r="AH5213" s="70">
        <f t="shared" si="2504"/>
        <v>-8.418321513002372E-2</v>
      </c>
      <c r="AI5213" s="61" t="str">
        <f t="shared" si="2499"/>
        <v>Safety</v>
      </c>
      <c r="AJ5213" s="68" t="str">
        <f t="shared" si="2500"/>
        <v>Short VOL</v>
      </c>
      <c r="AK5213" s="72"/>
      <c r="AL5213" s="73"/>
      <c r="AM5213" s="72"/>
      <c r="AN5213" s="73"/>
      <c r="AO5213" s="74"/>
      <c r="AP5213" s="20"/>
      <c r="AQ5213" s="74"/>
      <c r="AR5213" s="20"/>
      <c r="AS5213" s="74"/>
      <c r="AT5213" s="20"/>
      <c r="AU5213" s="74" t="str">
        <f t="shared" si="2491"/>
        <v>00631L</v>
      </c>
      <c r="AV5213" s="20">
        <f t="shared" si="2497"/>
        <v>1</v>
      </c>
      <c r="AW5213" s="74" t="str">
        <f t="shared" si="2492"/>
        <v>00631L</v>
      </c>
      <c r="AX5213" s="20">
        <f t="shared" si="2493"/>
        <v>1</v>
      </c>
      <c r="AY5213" s="20">
        <f t="shared" si="2498"/>
        <v>1</v>
      </c>
      <c r="AZ5213" s="116">
        <v>38744</v>
      </c>
      <c r="BA5213" s="116"/>
      <c r="BB5213" s="20"/>
      <c r="BC5213" s="20"/>
      <c r="BD5213" s="76"/>
      <c r="BE5213" s="77"/>
      <c r="BF5213" s="77"/>
    </row>
    <row r="5214" spans="1:58" s="23" customFormat="1" ht="15.75" customHeight="1" x14ac:dyDescent="0.4">
      <c r="A5214" s="116">
        <v>38742</v>
      </c>
      <c r="B5214" s="112">
        <v>13.32</v>
      </c>
      <c r="C5214" s="112">
        <v>13.82</v>
      </c>
      <c r="D5214" s="112">
        <v>14.412000000000001</v>
      </c>
      <c r="E5214" s="112">
        <v>15.01</v>
      </c>
      <c r="F5214" s="112">
        <v>15.375</v>
      </c>
      <c r="G5214" s="112">
        <v>15.657999999999999</v>
      </c>
      <c r="H5214" s="113">
        <v>15.95</v>
      </c>
      <c r="I5214" s="90">
        <f t="shared" si="2494"/>
        <v>13.47</v>
      </c>
      <c r="J5214" s="90">
        <f t="shared" si="2495"/>
        <v>13.9976</v>
      </c>
      <c r="K5214" s="114">
        <v>14</v>
      </c>
      <c r="L5214" s="115">
        <v>0.05</v>
      </c>
      <c r="M5214" s="11"/>
      <c r="N5214" s="90">
        <v>12.87</v>
      </c>
      <c r="O5214" s="90">
        <v>13.59</v>
      </c>
      <c r="P5214" s="90">
        <v>14.343973919699465</v>
      </c>
      <c r="Q5214" s="90"/>
      <c r="R5214" s="63">
        <f t="shared" si="2485"/>
        <v>15.063973919699466</v>
      </c>
      <c r="S5214" s="64">
        <f t="shared" si="2505"/>
        <v>-3.305785123966952E-2</v>
      </c>
      <c r="T5214" s="65"/>
      <c r="U5214" s="65">
        <f t="shared" si="2501"/>
        <v>0.94701986754966883</v>
      </c>
      <c r="V5214" s="65">
        <f t="shared" si="2501"/>
        <v>0.94743619000422286</v>
      </c>
      <c r="W5214" s="65"/>
      <c r="X5214" s="61">
        <f t="shared" si="2496"/>
        <v>3.7537537537537538E-2</v>
      </c>
      <c r="Y5214" s="66">
        <f t="shared" si="2486"/>
        <v>6.2624916722185175E-2</v>
      </c>
      <c r="Z5214" s="61">
        <f t="shared" si="2487"/>
        <v>3.9168522642910139E-2</v>
      </c>
      <c r="AA5214" s="67">
        <f t="shared" si="2488"/>
        <v>13.47</v>
      </c>
      <c r="AB5214" s="68">
        <f t="shared" si="2489"/>
        <v>3.4965034965035051E-2</v>
      </c>
      <c r="AC5214" s="69">
        <f t="shared" si="2490"/>
        <v>4.6620046620046734E-2</v>
      </c>
      <c r="AD5214" s="70">
        <f>_xlfn.PERCENTILE.EXC(AC5214:$AC$5675,0.5)</f>
        <v>8.3825740297737109E-2</v>
      </c>
      <c r="AE5214" s="70">
        <f>_xlfn.PERCENTILE.EXC($AC5214:AC$5675,0.35)</f>
        <v>5.2850684849212848E-2</v>
      </c>
      <c r="AF5214" s="71">
        <f t="shared" si="2502"/>
        <v>3.9207808495735519E-2</v>
      </c>
      <c r="AG5214" s="70">
        <f t="shared" si="2503"/>
        <v>-6.868016584460683E-2</v>
      </c>
      <c r="AH5214" s="70">
        <f t="shared" si="2504"/>
        <v>-8.425073877068566E-2</v>
      </c>
      <c r="AI5214" s="61" t="str">
        <f t="shared" si="2499"/>
        <v>Safety</v>
      </c>
      <c r="AJ5214" s="68" t="str">
        <f t="shared" si="2500"/>
        <v>Short VOL</v>
      </c>
      <c r="AK5214" s="72"/>
      <c r="AL5214" s="73"/>
      <c r="AM5214" s="72"/>
      <c r="AN5214" s="73"/>
      <c r="AO5214" s="74"/>
      <c r="AP5214" s="20"/>
      <c r="AQ5214" s="74"/>
      <c r="AR5214" s="20"/>
      <c r="AS5214" s="74"/>
      <c r="AT5214" s="20"/>
      <c r="AU5214" s="74" t="str">
        <f t="shared" si="2491"/>
        <v>00631L</v>
      </c>
      <c r="AV5214" s="20">
        <f t="shared" si="2497"/>
        <v>1</v>
      </c>
      <c r="AW5214" s="74" t="str">
        <f t="shared" si="2492"/>
        <v>00635U</v>
      </c>
      <c r="AX5214" s="20">
        <f t="shared" si="2493"/>
        <v>0</v>
      </c>
      <c r="AY5214" s="20">
        <f t="shared" si="2498"/>
        <v>1</v>
      </c>
      <c r="AZ5214" s="116">
        <v>38743</v>
      </c>
      <c r="BA5214" s="116"/>
      <c r="BB5214" s="20"/>
      <c r="BC5214" s="20"/>
      <c r="BD5214" s="76"/>
      <c r="BE5214" s="77"/>
      <c r="BF5214" s="77"/>
    </row>
    <row r="5215" spans="1:58" s="23" customFormat="1" ht="15.75" customHeight="1" x14ac:dyDescent="0.4">
      <c r="A5215" s="116">
        <v>38741</v>
      </c>
      <c r="B5215" s="112">
        <v>13.56</v>
      </c>
      <c r="C5215" s="112">
        <v>14.02</v>
      </c>
      <c r="D5215" s="112">
        <v>14.531000000000001</v>
      </c>
      <c r="E5215" s="112">
        <v>15.05</v>
      </c>
      <c r="F5215" s="112">
        <v>15.462</v>
      </c>
      <c r="G5215" s="112">
        <v>15.781000000000001</v>
      </c>
      <c r="H5215" s="113">
        <v>16.11</v>
      </c>
      <c r="I5215" s="90">
        <f t="shared" si="2494"/>
        <v>13.675000000000001</v>
      </c>
      <c r="J5215" s="90">
        <f t="shared" si="2495"/>
        <v>14.14775</v>
      </c>
      <c r="K5215" s="114">
        <v>15</v>
      </c>
      <c r="L5215" s="115">
        <v>0.05</v>
      </c>
      <c r="M5215" s="11"/>
      <c r="N5215" s="90">
        <v>13.31</v>
      </c>
      <c r="O5215" s="90">
        <v>14.1</v>
      </c>
      <c r="P5215" s="90">
        <v>14.540275431383387</v>
      </c>
      <c r="Q5215" s="90"/>
      <c r="R5215" s="63">
        <f t="shared" ref="R5215:R5278" si="2506">(O5215+P5215)-(N5215+M5215)</f>
        <v>15.330275431383386</v>
      </c>
      <c r="S5215" s="64">
        <f t="shared" si="2505"/>
        <v>-4.4508255563531891E-2</v>
      </c>
      <c r="T5215" s="65"/>
      <c r="U5215" s="65">
        <f t="shared" si="2501"/>
        <v>0.94397163120567384</v>
      </c>
      <c r="V5215" s="65">
        <f t="shared" si="2501"/>
        <v>0.96972028257228837</v>
      </c>
      <c r="W5215" s="65"/>
      <c r="X5215" s="61">
        <f t="shared" si="2496"/>
        <v>3.392330383480819E-2</v>
      </c>
      <c r="Y5215" s="66">
        <f t="shared" si="2486"/>
        <v>7.0431893687707553E-2</v>
      </c>
      <c r="Z5215" s="61">
        <f t="shared" si="2487"/>
        <v>3.4570383912248592E-2</v>
      </c>
      <c r="AA5215" s="67">
        <f t="shared" si="2488"/>
        <v>13.675000000000001</v>
      </c>
      <c r="AB5215" s="68">
        <f t="shared" si="2489"/>
        <v>1.8782870022539443E-2</v>
      </c>
      <c r="AC5215" s="69">
        <f t="shared" si="2490"/>
        <v>2.7422990232907604E-2</v>
      </c>
      <c r="AD5215" s="70">
        <f>_xlfn.PERCENTILE.EXC(AC5215:$AC$5675,0.5)</f>
        <v>8.4142394822006555E-2</v>
      </c>
      <c r="AE5215" s="70">
        <f>_xlfn.PERCENTILE.EXC($AC5215:AC$5675,0.35)</f>
        <v>5.3086927790460127E-2</v>
      </c>
      <c r="AF5215" s="71">
        <f t="shared" si="2502"/>
        <v>3.9083238432697398E-2</v>
      </c>
      <c r="AG5215" s="70">
        <f t="shared" si="2503"/>
        <v>-6.8725305799444691E-2</v>
      </c>
      <c r="AH5215" s="70">
        <f t="shared" si="2504"/>
        <v>-8.43182624113476E-2</v>
      </c>
      <c r="AI5215" s="61" t="str">
        <f t="shared" si="2499"/>
        <v>Safety</v>
      </c>
      <c r="AJ5215" s="68" t="str">
        <f t="shared" si="2500"/>
        <v>Safety</v>
      </c>
      <c r="AK5215" s="72"/>
      <c r="AL5215" s="73"/>
      <c r="AM5215" s="72"/>
      <c r="AN5215" s="73"/>
      <c r="AO5215" s="74"/>
      <c r="AP5215" s="20"/>
      <c r="AQ5215" s="74"/>
      <c r="AR5215" s="20"/>
      <c r="AS5215" s="74"/>
      <c r="AT5215" s="20"/>
      <c r="AU5215" s="74" t="str">
        <f t="shared" si="2491"/>
        <v>00635U</v>
      </c>
      <c r="AV5215" s="20">
        <f t="shared" si="2497"/>
        <v>0</v>
      </c>
      <c r="AW5215" s="74" t="str">
        <f t="shared" si="2492"/>
        <v>00635U</v>
      </c>
      <c r="AX5215" s="20">
        <f t="shared" si="2493"/>
        <v>0</v>
      </c>
      <c r="AY5215" s="20">
        <f t="shared" si="2498"/>
        <v>1</v>
      </c>
      <c r="AZ5215" s="116">
        <v>38742</v>
      </c>
      <c r="BA5215" s="116"/>
      <c r="BB5215" s="20"/>
      <c r="BC5215" s="20"/>
      <c r="BD5215" s="76"/>
      <c r="BE5215" s="77"/>
      <c r="BF5215" s="77"/>
    </row>
    <row r="5216" spans="1:58" s="23" customFormat="1" ht="15.75" customHeight="1" x14ac:dyDescent="0.4">
      <c r="A5216" s="116">
        <v>38740</v>
      </c>
      <c r="B5216" s="112">
        <v>13.74</v>
      </c>
      <c r="C5216" s="112">
        <v>14.28</v>
      </c>
      <c r="D5216" s="112">
        <v>14.705</v>
      </c>
      <c r="E5216" s="112">
        <v>15.14</v>
      </c>
      <c r="F5216" s="112">
        <v>15.584</v>
      </c>
      <c r="G5216" s="112">
        <v>15.927</v>
      </c>
      <c r="H5216" s="113">
        <v>16.28</v>
      </c>
      <c r="I5216" s="90">
        <f t="shared" si="2494"/>
        <v>13.848000000000001</v>
      </c>
      <c r="J5216" s="90">
        <f t="shared" si="2495"/>
        <v>14.365</v>
      </c>
      <c r="K5216" s="114">
        <v>16</v>
      </c>
      <c r="L5216" s="115">
        <v>0.05</v>
      </c>
      <c r="M5216" s="11"/>
      <c r="N5216" s="90">
        <v>13.93</v>
      </c>
      <c r="O5216" s="90">
        <v>14.66</v>
      </c>
      <c r="P5216" s="90">
        <v>14.946679141335245</v>
      </c>
      <c r="Q5216" s="90"/>
      <c r="R5216" s="63">
        <f t="shared" si="2506"/>
        <v>15.676679141335246</v>
      </c>
      <c r="S5216" s="64">
        <f t="shared" si="2505"/>
        <v>-4.3269230769230824E-2</v>
      </c>
      <c r="T5216" s="65"/>
      <c r="U5216" s="65">
        <f t="shared" si="2501"/>
        <v>0.95020463847203274</v>
      </c>
      <c r="V5216" s="65">
        <f t="shared" si="2501"/>
        <v>0.98081987720319563</v>
      </c>
      <c r="W5216" s="65"/>
      <c r="X5216" s="61">
        <f t="shared" si="2496"/>
        <v>3.9301310043668061E-2</v>
      </c>
      <c r="Y5216" s="66">
        <f t="shared" si="2486"/>
        <v>7.5297225891677713E-2</v>
      </c>
      <c r="Z5216" s="61">
        <f t="shared" si="2487"/>
        <v>3.7333911034084302E-2</v>
      </c>
      <c r="AA5216" s="67">
        <f t="shared" si="2488"/>
        <v>13.848000000000001</v>
      </c>
      <c r="AB5216" s="68">
        <f t="shared" si="2489"/>
        <v>-1.3639626704953303E-2</v>
      </c>
      <c r="AC5216" s="69">
        <f t="shared" si="2490"/>
        <v>-5.8865757358218928E-3</v>
      </c>
      <c r="AD5216" s="70">
        <f>_xlfn.PERCENTILE.EXC(AC5216:$AC$5675,0.5)</f>
        <v>8.4461746403359045E-2</v>
      </c>
      <c r="AE5216" s="70">
        <f>_xlfn.PERCENTILE.EXC($AC5216:AC$5675,0.35)</f>
        <v>5.3397758829056154E-2</v>
      </c>
      <c r="AF5216" s="71">
        <f t="shared" si="2502"/>
        <v>3.9423970471392747E-2</v>
      </c>
      <c r="AG5216" s="70">
        <f t="shared" si="2503"/>
        <v>-6.8770445754282566E-2</v>
      </c>
      <c r="AH5216" s="70">
        <f t="shared" si="2504"/>
        <v>-8.438578605200954E-2</v>
      </c>
      <c r="AI5216" s="61" t="str">
        <f t="shared" si="2499"/>
        <v>Safety</v>
      </c>
      <c r="AJ5216" s="68" t="str">
        <f t="shared" si="2500"/>
        <v>Safety</v>
      </c>
      <c r="AK5216" s="72"/>
      <c r="AL5216" s="73"/>
      <c r="AM5216" s="72"/>
      <c r="AN5216" s="73"/>
      <c r="AO5216" s="74"/>
      <c r="AP5216" s="20"/>
      <c r="AQ5216" s="74"/>
      <c r="AR5216" s="20"/>
      <c r="AS5216" s="74"/>
      <c r="AT5216" s="20"/>
      <c r="AU5216" s="74" t="str">
        <f t="shared" si="2491"/>
        <v>00635U</v>
      </c>
      <c r="AV5216" s="20">
        <f t="shared" si="2497"/>
        <v>0</v>
      </c>
      <c r="AW5216" s="74" t="str">
        <f t="shared" si="2492"/>
        <v>00635U</v>
      </c>
      <c r="AX5216" s="20">
        <f t="shared" si="2493"/>
        <v>0</v>
      </c>
      <c r="AY5216" s="20">
        <f t="shared" si="2498"/>
        <v>1</v>
      </c>
      <c r="AZ5216" s="116">
        <v>38741</v>
      </c>
      <c r="BA5216" s="116"/>
      <c r="BB5216" s="20"/>
      <c r="BC5216" s="20"/>
      <c r="BD5216" s="76"/>
      <c r="BE5216" s="77"/>
      <c r="BF5216" s="77"/>
    </row>
    <row r="5217" spans="1:58" s="23" customFormat="1" ht="15.75" customHeight="1" x14ac:dyDescent="0.4">
      <c r="A5217" s="116">
        <v>38737</v>
      </c>
      <c r="B5217" s="112">
        <v>13.53</v>
      </c>
      <c r="C5217" s="112">
        <v>14.23</v>
      </c>
      <c r="D5217" s="112">
        <v>14.760999999999999</v>
      </c>
      <c r="E5217" s="112">
        <v>15.3</v>
      </c>
      <c r="F5217" s="112">
        <v>15.696</v>
      </c>
      <c r="G5217" s="112">
        <v>16.003</v>
      </c>
      <c r="H5217" s="113">
        <v>16.32</v>
      </c>
      <c r="I5217" s="90">
        <f t="shared" si="2494"/>
        <v>13.635</v>
      </c>
      <c r="J5217" s="90">
        <f t="shared" si="2495"/>
        <v>14.30965</v>
      </c>
      <c r="K5217" s="114">
        <v>17</v>
      </c>
      <c r="L5217" s="115">
        <v>0.05</v>
      </c>
      <c r="M5217" s="11"/>
      <c r="N5217" s="90">
        <v>14.56</v>
      </c>
      <c r="O5217" s="90">
        <v>14.57</v>
      </c>
      <c r="P5217" s="90">
        <v>15.299681808604582</v>
      </c>
      <c r="Q5217" s="90"/>
      <c r="R5217" s="63">
        <f t="shared" si="2506"/>
        <v>15.309681808604582</v>
      </c>
      <c r="S5217" s="64">
        <f t="shared" si="2505"/>
        <v>0.21535893155258765</v>
      </c>
      <c r="T5217" s="65"/>
      <c r="U5217" s="65">
        <f t="shared" si="2501"/>
        <v>0.99931365820178453</v>
      </c>
      <c r="V5217" s="65">
        <f t="shared" si="2501"/>
        <v>0.95230738666772752</v>
      </c>
      <c r="W5217" s="65"/>
      <c r="X5217" s="61">
        <f t="shared" si="2496"/>
        <v>5.173688100517377E-2</v>
      </c>
      <c r="Y5217" s="66">
        <f t="shared" si="2486"/>
        <v>6.6666666666666638E-2</v>
      </c>
      <c r="Z5217" s="61">
        <f t="shared" si="2487"/>
        <v>4.9479281261459465E-2</v>
      </c>
      <c r="AA5217" s="67">
        <f t="shared" si="2488"/>
        <v>13.635</v>
      </c>
      <c r="AB5217" s="68">
        <f t="shared" si="2489"/>
        <v>-7.0741758241758323E-2</v>
      </c>
      <c r="AC5217" s="69">
        <f t="shared" si="2490"/>
        <v>-6.3530219780219832E-2</v>
      </c>
      <c r="AD5217" s="70">
        <f>_xlfn.PERCENTILE.EXC(AC5217:$AC$5675,0.5)</f>
        <v>8.478109798471152E-2</v>
      </c>
      <c r="AE5217" s="70">
        <f>_xlfn.PERCENTILE.EXC($AC5217:AC$5675,0.35)</f>
        <v>5.3772522522522528E-2</v>
      </c>
      <c r="AF5217" s="71">
        <f t="shared" si="2502"/>
        <v>3.9927974665723766E-2</v>
      </c>
      <c r="AG5217" s="70">
        <f t="shared" si="2503"/>
        <v>-6.8815585709120441E-2</v>
      </c>
      <c r="AH5217" s="70">
        <f t="shared" si="2504"/>
        <v>-8.445330969267148E-2</v>
      </c>
      <c r="AI5217" s="61" t="str">
        <f t="shared" si="2499"/>
        <v>Safety</v>
      </c>
      <c r="AJ5217" s="68" t="str">
        <f t="shared" si="2500"/>
        <v>Safety</v>
      </c>
      <c r="AK5217" s="72"/>
      <c r="AL5217" s="73"/>
      <c r="AM5217" s="72"/>
      <c r="AN5217" s="73"/>
      <c r="AO5217" s="74"/>
      <c r="AP5217" s="20"/>
      <c r="AQ5217" s="74"/>
      <c r="AR5217" s="20"/>
      <c r="AS5217" s="74"/>
      <c r="AT5217" s="20"/>
      <c r="AU5217" s="74" t="str">
        <f t="shared" si="2491"/>
        <v>00635U</v>
      </c>
      <c r="AV5217" s="20">
        <f t="shared" si="2497"/>
        <v>0</v>
      </c>
      <c r="AW5217" s="74" t="str">
        <f t="shared" si="2492"/>
        <v>00635U</v>
      </c>
      <c r="AX5217" s="20">
        <f t="shared" si="2493"/>
        <v>0</v>
      </c>
      <c r="AY5217" s="20">
        <f t="shared" si="2498"/>
        <v>1</v>
      </c>
      <c r="AZ5217" s="116">
        <v>38740</v>
      </c>
      <c r="BA5217" s="116"/>
      <c r="BB5217" s="20"/>
      <c r="BC5217" s="20"/>
      <c r="BD5217" s="76"/>
      <c r="BE5217" s="77"/>
      <c r="BF5217" s="77"/>
    </row>
    <row r="5218" spans="1:58" s="23" customFormat="1" ht="15.75" customHeight="1" x14ac:dyDescent="0.4">
      <c r="A5218" s="116">
        <v>38736</v>
      </c>
      <c r="B5218" s="112">
        <v>13.11</v>
      </c>
      <c r="C5218" s="112">
        <v>13.898</v>
      </c>
      <c r="D5218" s="112">
        <v>14.491</v>
      </c>
      <c r="E5218" s="112">
        <v>15.09</v>
      </c>
      <c r="F5218" s="112">
        <v>15.522</v>
      </c>
      <c r="G5218" s="112">
        <v>15.856</v>
      </c>
      <c r="H5218" s="113">
        <v>16.2</v>
      </c>
      <c r="I5218" s="90">
        <f t="shared" si="2494"/>
        <v>13.188799999999999</v>
      </c>
      <c r="J5218" s="90">
        <f t="shared" si="2495"/>
        <v>13.9573</v>
      </c>
      <c r="K5218" s="114">
        <v>18</v>
      </c>
      <c r="L5218" s="115">
        <v>0.05</v>
      </c>
      <c r="M5218" s="11"/>
      <c r="N5218" s="90">
        <v>11.98</v>
      </c>
      <c r="O5218" s="90">
        <v>13.14</v>
      </c>
      <c r="P5218" s="90">
        <v>14.078616395872299</v>
      </c>
      <c r="Q5218" s="90"/>
      <c r="R5218" s="63">
        <f t="shared" si="2506"/>
        <v>15.238616395872299</v>
      </c>
      <c r="S5218" s="64">
        <f t="shared" si="2505"/>
        <v>-2.2040816326530578E-2</v>
      </c>
      <c r="T5218" s="65"/>
      <c r="U5218" s="65">
        <f t="shared" si="2501"/>
        <v>0.9117199391171994</v>
      </c>
      <c r="V5218" s="65">
        <f t="shared" si="2501"/>
        <v>0.93333035225340111</v>
      </c>
      <c r="W5218" s="65"/>
      <c r="X5218" s="61">
        <f t="shared" si="2496"/>
        <v>6.0106788710907723E-2</v>
      </c>
      <c r="Y5218" s="66">
        <f t="shared" si="2486"/>
        <v>7.3558648111331976E-2</v>
      </c>
      <c r="Z5218" s="61">
        <f t="shared" si="2487"/>
        <v>5.8269137449957646E-2</v>
      </c>
      <c r="AA5218" s="67">
        <f t="shared" si="2488"/>
        <v>13.188799999999999</v>
      </c>
      <c r="AB5218" s="68">
        <f t="shared" si="2489"/>
        <v>9.4323873121869697E-2</v>
      </c>
      <c r="AC5218" s="69">
        <f t="shared" si="2490"/>
        <v>0.10090150250417348</v>
      </c>
      <c r="AD5218" s="70">
        <f>_xlfn.PERCENTILE.EXC(AC5218:$AC$5675,0.5)</f>
        <v>8.4828225682152675E-2</v>
      </c>
      <c r="AE5218" s="70">
        <f>_xlfn.PERCENTILE.EXC($AC5218:AC$5675,0.35)</f>
        <v>5.3831639838832032E-2</v>
      </c>
      <c r="AF5218" s="71">
        <f t="shared" si="2502"/>
        <v>4.0489280117775063E-2</v>
      </c>
      <c r="AG5218" s="70">
        <f t="shared" si="2503"/>
        <v>-6.8860725663958317E-2</v>
      </c>
      <c r="AH5218" s="70">
        <f t="shared" si="2504"/>
        <v>-8.452083333333342E-2</v>
      </c>
      <c r="AI5218" s="61" t="str">
        <f t="shared" si="2499"/>
        <v>Short VOL</v>
      </c>
      <c r="AJ5218" s="68" t="str">
        <f t="shared" si="2500"/>
        <v>Short VOL</v>
      </c>
      <c r="AK5218" s="72"/>
      <c r="AL5218" s="73"/>
      <c r="AM5218" s="72"/>
      <c r="AN5218" s="73"/>
      <c r="AO5218" s="74"/>
      <c r="AP5218" s="20"/>
      <c r="AQ5218" s="74"/>
      <c r="AR5218" s="20"/>
      <c r="AS5218" s="74"/>
      <c r="AT5218" s="20"/>
      <c r="AU5218" s="74" t="str">
        <f t="shared" si="2491"/>
        <v>00631L</v>
      </c>
      <c r="AV5218" s="20">
        <f t="shared" si="2497"/>
        <v>1</v>
      </c>
      <c r="AW5218" s="74" t="str">
        <f t="shared" si="2492"/>
        <v>00631L</v>
      </c>
      <c r="AX5218" s="20">
        <f t="shared" si="2493"/>
        <v>1</v>
      </c>
      <c r="AY5218" s="20">
        <f t="shared" si="2498"/>
        <v>1</v>
      </c>
      <c r="AZ5218" s="116">
        <v>38737</v>
      </c>
      <c r="BA5218" s="116"/>
      <c r="BB5218" s="20"/>
      <c r="BC5218" s="20"/>
      <c r="BD5218" s="76"/>
      <c r="BE5218" s="77"/>
      <c r="BF5218" s="77"/>
    </row>
    <row r="5219" spans="1:58" s="23" customFormat="1" ht="15.75" customHeight="1" x14ac:dyDescent="0.4">
      <c r="A5219" s="116">
        <v>38735</v>
      </c>
      <c r="B5219" s="112">
        <v>13.27</v>
      </c>
      <c r="C5219" s="112">
        <v>14.028</v>
      </c>
      <c r="D5219" s="112">
        <v>14.601000000000001</v>
      </c>
      <c r="E5219" s="112">
        <v>15.18</v>
      </c>
      <c r="F5219" s="112">
        <v>15.612</v>
      </c>
      <c r="G5219" s="112">
        <v>15.946</v>
      </c>
      <c r="H5219" s="113">
        <v>16.29</v>
      </c>
      <c r="I5219" s="90">
        <f t="shared" si="2494"/>
        <v>13.3079</v>
      </c>
      <c r="J5219" s="90">
        <f t="shared" si="2495"/>
        <v>14.056650000000001</v>
      </c>
      <c r="K5219" s="114">
        <v>19</v>
      </c>
      <c r="L5219" s="115">
        <v>0.05</v>
      </c>
      <c r="M5219" s="11"/>
      <c r="N5219" s="90">
        <v>12.25</v>
      </c>
      <c r="O5219" s="90">
        <v>13.34</v>
      </c>
      <c r="P5219" s="90">
        <v>14.318964079583749</v>
      </c>
      <c r="Q5219" s="90"/>
      <c r="R5219" s="63">
        <f t="shared" si="2506"/>
        <v>15.408964079583747</v>
      </c>
      <c r="S5219" s="64">
        <f t="shared" si="2505"/>
        <v>2.8547439126784202E-2</v>
      </c>
      <c r="T5219" s="65"/>
      <c r="U5219" s="65">
        <f t="shared" si="2501"/>
        <v>0.91829085457271364</v>
      </c>
      <c r="V5219" s="65">
        <f t="shared" si="2501"/>
        <v>0.93163164079868221</v>
      </c>
      <c r="W5219" s="65"/>
      <c r="X5219" s="61">
        <f t="shared" si="2496"/>
        <v>5.712132629992471E-2</v>
      </c>
      <c r="Y5219" s="66">
        <f t="shared" si="2486"/>
        <v>7.3122529644268741E-2</v>
      </c>
      <c r="Z5219" s="61">
        <f t="shared" si="2487"/>
        <v>5.6263572765049417E-2</v>
      </c>
      <c r="AA5219" s="67">
        <f t="shared" si="2488"/>
        <v>13.3079</v>
      </c>
      <c r="AB5219" s="68">
        <f t="shared" si="2489"/>
        <v>8.3265306122448951E-2</v>
      </c>
      <c r="AC5219" s="69">
        <f t="shared" si="2490"/>
        <v>8.6359183673469397E-2</v>
      </c>
      <c r="AD5219" s="70">
        <f>_xlfn.PERCENTILE.EXC(AC5219:$AC$5675,0.5)</f>
        <v>8.478109798471152E-2</v>
      </c>
      <c r="AE5219" s="70">
        <f>_xlfn.PERCENTILE.EXC($AC5219:AC$5675,0.35)</f>
        <v>5.3799807437742299E-2</v>
      </c>
      <c r="AF5219" s="71">
        <f t="shared" si="2502"/>
        <v>4.0262423963258492E-2</v>
      </c>
      <c r="AG5219" s="70">
        <f t="shared" si="2503"/>
        <v>-6.8905865618796192E-2</v>
      </c>
      <c r="AH5219" s="70">
        <f t="shared" si="2504"/>
        <v>-8.458835697399536E-2</v>
      </c>
      <c r="AI5219" s="61" t="str">
        <f t="shared" si="2499"/>
        <v>Short VOL</v>
      </c>
      <c r="AJ5219" s="68" t="str">
        <f t="shared" si="2500"/>
        <v>Short VOL</v>
      </c>
      <c r="AK5219" s="72"/>
      <c r="AL5219" s="73"/>
      <c r="AM5219" s="72"/>
      <c r="AN5219" s="73"/>
      <c r="AO5219" s="74"/>
      <c r="AP5219" s="20"/>
      <c r="AQ5219" s="74"/>
      <c r="AR5219" s="20"/>
      <c r="AS5219" s="74"/>
      <c r="AT5219" s="20"/>
      <c r="AU5219" s="74" t="str">
        <f t="shared" si="2491"/>
        <v>00631L</v>
      </c>
      <c r="AV5219" s="20">
        <f t="shared" si="2497"/>
        <v>1</v>
      </c>
      <c r="AW5219" s="74" t="str">
        <f t="shared" si="2492"/>
        <v>00631L</v>
      </c>
      <c r="AX5219" s="20">
        <f t="shared" si="2493"/>
        <v>1</v>
      </c>
      <c r="AY5219" s="20">
        <f t="shared" si="2498"/>
        <v>1</v>
      </c>
      <c r="AZ5219" s="116">
        <v>38736</v>
      </c>
      <c r="BA5219" s="116"/>
      <c r="BB5219" s="20"/>
      <c r="BC5219" s="20"/>
      <c r="BD5219" s="76"/>
      <c r="BE5219" s="77"/>
      <c r="BF5219" s="77"/>
    </row>
    <row r="5220" spans="1:58" s="23" customFormat="1" ht="15.75" customHeight="1" x14ac:dyDescent="0.4">
      <c r="A5220" s="116">
        <v>38734</v>
      </c>
      <c r="B5220" s="112">
        <v>11.71</v>
      </c>
      <c r="C5220" s="112">
        <v>13.09</v>
      </c>
      <c r="D5220" s="112">
        <v>13.894</v>
      </c>
      <c r="E5220" s="112">
        <v>14.499000000000001</v>
      </c>
      <c r="F5220" s="112">
        <v>15.11</v>
      </c>
      <c r="G5220" s="112">
        <v>15.513999999999999</v>
      </c>
      <c r="H5220" s="113">
        <v>15.827</v>
      </c>
      <c r="I5220" s="90">
        <f t="shared" si="2494"/>
        <v>13.09</v>
      </c>
      <c r="J5220" s="90">
        <f t="shared" si="2495"/>
        <v>13.894</v>
      </c>
      <c r="K5220" s="114">
        <v>0</v>
      </c>
      <c r="L5220" s="115">
        <v>5.8823529411764705E-2</v>
      </c>
      <c r="M5220" s="11"/>
      <c r="N5220" s="90">
        <v>11.91</v>
      </c>
      <c r="O5220" s="90">
        <v>13.25</v>
      </c>
      <c r="P5220" s="90">
        <v>14.195379751471668</v>
      </c>
      <c r="Q5220" s="90"/>
      <c r="R5220" s="63">
        <f t="shared" si="2506"/>
        <v>15.53537975147167</v>
      </c>
      <c r="S5220" s="64">
        <f t="shared" si="2505"/>
        <v>6.0552092609082786E-2</v>
      </c>
      <c r="T5220" s="65"/>
      <c r="U5220" s="65">
        <f t="shared" si="2501"/>
        <v>0.89886792452830189</v>
      </c>
      <c r="V5220" s="65">
        <f t="shared" si="2501"/>
        <v>0.9334022922934726</v>
      </c>
      <c r="W5220" s="65"/>
      <c r="X5220" s="61">
        <f t="shared" si="2496"/>
        <v>0.11784799316823219</v>
      </c>
      <c r="Y5220" s="66">
        <f t="shared" si="2486"/>
        <v>9.1592523622318733E-2</v>
      </c>
      <c r="Z5220" s="61">
        <f t="shared" si="2487"/>
        <v>6.1420932009167324E-2</v>
      </c>
      <c r="AA5220" s="67">
        <f t="shared" si="2488"/>
        <v>13.09</v>
      </c>
      <c r="AB5220" s="68">
        <f t="shared" si="2489"/>
        <v>-1.6792611251049479E-2</v>
      </c>
      <c r="AC5220" s="69">
        <f t="shared" si="2490"/>
        <v>9.907640638119225E-2</v>
      </c>
      <c r="AD5220" s="70">
        <f>_xlfn.PERCENTILE.EXC(AC5220:$AC$5675,0.5)</f>
        <v>8.4461746403359045E-2</v>
      </c>
      <c r="AE5220" s="70">
        <f>_xlfn.PERCENTILE.EXC($AC5220:AC$5675,0.35)</f>
        <v>5.3743694546102033E-2</v>
      </c>
      <c r="AF5220" s="71">
        <f t="shared" si="2502"/>
        <v>4.0039975597797324E-2</v>
      </c>
      <c r="AG5220" s="70">
        <f t="shared" si="2503"/>
        <v>-6.8951005573634053E-2</v>
      </c>
      <c r="AH5220" s="70">
        <f t="shared" si="2504"/>
        <v>-8.46558806146573E-2</v>
      </c>
      <c r="AI5220" s="61" t="str">
        <f t="shared" si="2499"/>
        <v>Short VOL</v>
      </c>
      <c r="AJ5220" s="68" t="str">
        <f t="shared" si="2500"/>
        <v>Short VOL</v>
      </c>
      <c r="AK5220" s="72"/>
      <c r="AL5220" s="73"/>
      <c r="AM5220" s="72"/>
      <c r="AN5220" s="73"/>
      <c r="AO5220" s="74"/>
      <c r="AP5220" s="20"/>
      <c r="AQ5220" s="74"/>
      <c r="AR5220" s="20"/>
      <c r="AS5220" s="74"/>
      <c r="AT5220" s="20"/>
      <c r="AU5220" s="74" t="str">
        <f t="shared" si="2491"/>
        <v>00631L</v>
      </c>
      <c r="AV5220" s="20">
        <f t="shared" si="2497"/>
        <v>1</v>
      </c>
      <c r="AW5220" s="74" t="str">
        <f t="shared" si="2492"/>
        <v>00631L</v>
      </c>
      <c r="AX5220" s="20">
        <f t="shared" si="2493"/>
        <v>1</v>
      </c>
      <c r="AY5220" s="20">
        <f t="shared" si="2498"/>
        <v>1</v>
      </c>
      <c r="AZ5220" s="116">
        <v>38735</v>
      </c>
      <c r="BA5220" s="116"/>
      <c r="BB5220" s="20"/>
      <c r="BC5220" s="20"/>
      <c r="BD5220" s="76"/>
      <c r="BE5220" s="77"/>
      <c r="BF5220" s="77"/>
    </row>
    <row r="5221" spans="1:58" s="23" customFormat="1" ht="15.75" customHeight="1" x14ac:dyDescent="0.4">
      <c r="A5221" s="116">
        <v>38730</v>
      </c>
      <c r="B5221" s="112">
        <v>11.32</v>
      </c>
      <c r="C5221" s="112">
        <v>12.95</v>
      </c>
      <c r="D5221" s="112">
        <v>13.788</v>
      </c>
      <c r="E5221" s="112">
        <v>14.417</v>
      </c>
      <c r="F5221" s="112">
        <v>15.05</v>
      </c>
      <c r="G5221" s="112">
        <v>15.494</v>
      </c>
      <c r="H5221" s="113">
        <v>15.837</v>
      </c>
      <c r="I5221" s="90">
        <f t="shared" si="2494"/>
        <v>12.854117647058823</v>
      </c>
      <c r="J5221" s="90">
        <f t="shared" si="2495"/>
        <v>13.738705882352942</v>
      </c>
      <c r="K5221" s="114">
        <v>1</v>
      </c>
      <c r="L5221" s="115">
        <v>5.8823529411764705E-2</v>
      </c>
      <c r="M5221" s="11"/>
      <c r="N5221" s="90">
        <v>11.23</v>
      </c>
      <c r="O5221" s="90">
        <v>12.74</v>
      </c>
      <c r="P5221" s="90">
        <v>13.834536394034874</v>
      </c>
      <c r="Q5221" s="90"/>
      <c r="R5221" s="63">
        <f t="shared" si="2506"/>
        <v>15.344536394034872</v>
      </c>
      <c r="S5221" s="64">
        <f t="shared" si="2505"/>
        <v>2.6785714285715301E-3</v>
      </c>
      <c r="T5221" s="65"/>
      <c r="U5221" s="65">
        <f t="shared" si="2501"/>
        <v>0.88147566718995296</v>
      </c>
      <c r="V5221" s="65">
        <f t="shared" si="2501"/>
        <v>0.92088376777794934</v>
      </c>
      <c r="W5221" s="65"/>
      <c r="X5221" s="61">
        <f t="shared" si="2496"/>
        <v>0.14399293286219073</v>
      </c>
      <c r="Y5221" s="66">
        <f t="shared" si="2486"/>
        <v>9.8494832489422202E-2</v>
      </c>
      <c r="Z5221" s="61">
        <f t="shared" si="2487"/>
        <v>6.8817499542376107E-2</v>
      </c>
      <c r="AA5221" s="67">
        <f t="shared" si="2488"/>
        <v>12.854117647058823</v>
      </c>
      <c r="AB5221" s="68">
        <f t="shared" si="2489"/>
        <v>8.0142475512021243E-3</v>
      </c>
      <c r="AC5221" s="69">
        <f t="shared" si="2490"/>
        <v>0.1446231208422816</v>
      </c>
      <c r="AD5221" s="70">
        <f>_xlfn.PERCENTILE.EXC(AC5221:$AC$5675,0.5)</f>
        <v>8.4142394822006555E-2</v>
      </c>
      <c r="AE5221" s="70">
        <f>_xlfn.PERCENTILE.EXC($AC5221:AC$5675,0.35)</f>
        <v>5.3541898711158602E-2</v>
      </c>
      <c r="AF5221" s="71">
        <f t="shared" si="2502"/>
        <v>3.984397396666859E-2</v>
      </c>
      <c r="AG5221" s="70">
        <f t="shared" si="2503"/>
        <v>-6.8996145528471928E-2</v>
      </c>
      <c r="AH5221" s="70">
        <f t="shared" si="2504"/>
        <v>-8.4723404255319226E-2</v>
      </c>
      <c r="AI5221" s="61" t="str">
        <f t="shared" si="2499"/>
        <v>Short VOL</v>
      </c>
      <c r="AJ5221" s="68" t="str">
        <f t="shared" si="2500"/>
        <v>Short VOL</v>
      </c>
      <c r="AK5221" s="72"/>
      <c r="AL5221" s="73"/>
      <c r="AM5221" s="72"/>
      <c r="AN5221" s="73"/>
      <c r="AO5221" s="74"/>
      <c r="AP5221" s="20"/>
      <c r="AQ5221" s="74"/>
      <c r="AR5221" s="20"/>
      <c r="AS5221" s="74"/>
      <c r="AT5221" s="20"/>
      <c r="AU5221" s="74" t="str">
        <f t="shared" si="2491"/>
        <v>00631L</v>
      </c>
      <c r="AV5221" s="20">
        <f t="shared" si="2497"/>
        <v>1</v>
      </c>
      <c r="AW5221" s="74" t="str">
        <f t="shared" si="2492"/>
        <v>00631L</v>
      </c>
      <c r="AX5221" s="20">
        <f t="shared" si="2493"/>
        <v>1</v>
      </c>
      <c r="AY5221" s="20">
        <f t="shared" si="2498"/>
        <v>1</v>
      </c>
      <c r="AZ5221" s="116">
        <v>38734</v>
      </c>
      <c r="BA5221" s="116"/>
      <c r="BB5221" s="20"/>
      <c r="BC5221" s="20"/>
      <c r="BD5221" s="76"/>
      <c r="BE5221" s="77"/>
      <c r="BF5221" s="77"/>
    </row>
    <row r="5222" spans="1:58" s="23" customFormat="1" ht="15.75" customHeight="1" x14ac:dyDescent="0.4">
      <c r="A5222" s="116">
        <v>38729</v>
      </c>
      <c r="B5222" s="112">
        <v>11.3</v>
      </c>
      <c r="C5222" s="112">
        <v>12.99</v>
      </c>
      <c r="D5222" s="112">
        <v>13.782</v>
      </c>
      <c r="E5222" s="112">
        <v>14.378</v>
      </c>
      <c r="F5222" s="112">
        <v>14.98</v>
      </c>
      <c r="G5222" s="112">
        <v>15.404</v>
      </c>
      <c r="H5222" s="113">
        <v>15.731999999999999</v>
      </c>
      <c r="I5222" s="90">
        <f t="shared" si="2494"/>
        <v>12.791176470588235</v>
      </c>
      <c r="J5222" s="90">
        <f t="shared" si="2495"/>
        <v>13.688823529411765</v>
      </c>
      <c r="K5222" s="114">
        <v>2</v>
      </c>
      <c r="L5222" s="115">
        <v>5.8823529411764705E-2</v>
      </c>
      <c r="M5222" s="11"/>
      <c r="N5222" s="90">
        <v>11.2</v>
      </c>
      <c r="O5222" s="90">
        <v>12.7</v>
      </c>
      <c r="P5222" s="90">
        <v>13.691103337804785</v>
      </c>
      <c r="Q5222" s="90"/>
      <c r="R5222" s="63">
        <f t="shared" si="2506"/>
        <v>15.191103337804787</v>
      </c>
      <c r="S5222" s="64">
        <f t="shared" si="2505"/>
        <v>2.3765996343692853E-2</v>
      </c>
      <c r="T5222" s="65"/>
      <c r="U5222" s="65">
        <f t="shared" si="2501"/>
        <v>0.88188976377952755</v>
      </c>
      <c r="V5222" s="65">
        <f t="shared" si="2501"/>
        <v>0.92760968102051455</v>
      </c>
      <c r="W5222" s="65"/>
      <c r="X5222" s="61">
        <f t="shared" si="2496"/>
        <v>0.14955752212389375</v>
      </c>
      <c r="Y5222" s="66">
        <f t="shared" ref="Y5222:Y5285" si="2507">(H5222-E5222)/E5222</f>
        <v>9.4171651133676398E-2</v>
      </c>
      <c r="Z5222" s="61">
        <f t="shared" ref="Z5222:Z5285" si="2508">(J5222-I5222)/I5222</f>
        <v>7.0177052195907155E-2</v>
      </c>
      <c r="AA5222" s="67">
        <f t="shared" ref="AA5222:AA5285" si="2509">B5222*(K5222*L5222)+C5222*(1-(K5222*L5222))</f>
        <v>12.791176470588235</v>
      </c>
      <c r="AB5222" s="68">
        <f t="shared" ref="AB5222:AB5285" si="2510">(B5222-N5222)/N5222</f>
        <v>8.9285714285715564E-3</v>
      </c>
      <c r="AC5222" s="69">
        <f t="shared" ref="AC5222:AC5285" si="2511">(AA5222-N5222)/N5222</f>
        <v>0.14206932773109249</v>
      </c>
      <c r="AD5222" s="70">
        <f>_xlfn.PERCENTILE.EXC(AC5222:$AC$5675,0.5)</f>
        <v>8.3825740297737109E-2</v>
      </c>
      <c r="AE5222" s="70">
        <f>_xlfn.PERCENTILE.EXC($AC5222:AC$5675,0.35)</f>
        <v>5.334010287621517E-2</v>
      </c>
      <c r="AF5222" s="71">
        <f t="shared" si="2502"/>
        <v>3.9647972335539863E-2</v>
      </c>
      <c r="AG5222" s="70">
        <f t="shared" si="2503"/>
        <v>-6.9041285483309803E-2</v>
      </c>
      <c r="AH5222" s="70">
        <f t="shared" si="2504"/>
        <v>-8.479092789598118E-2</v>
      </c>
      <c r="AI5222" s="61" t="str">
        <f t="shared" si="2499"/>
        <v>Short VOL</v>
      </c>
      <c r="AJ5222" s="68" t="str">
        <f t="shared" si="2500"/>
        <v>Short VOL</v>
      </c>
      <c r="AK5222" s="72"/>
      <c r="AL5222" s="73"/>
      <c r="AM5222" s="72"/>
      <c r="AN5222" s="73"/>
      <c r="AO5222" s="74"/>
      <c r="AP5222" s="20"/>
      <c r="AQ5222" s="74"/>
      <c r="AR5222" s="20"/>
      <c r="AS5222" s="74"/>
      <c r="AT5222" s="20"/>
      <c r="AU5222" s="74" t="str">
        <f t="shared" si="2491"/>
        <v>00631L</v>
      </c>
      <c r="AV5222" s="20">
        <f t="shared" si="2497"/>
        <v>1</v>
      </c>
      <c r="AW5222" s="74" t="str">
        <f t="shared" si="2492"/>
        <v>00631L</v>
      </c>
      <c r="AX5222" s="20">
        <f t="shared" si="2493"/>
        <v>1</v>
      </c>
      <c r="AY5222" s="20">
        <f t="shared" si="2498"/>
        <v>1</v>
      </c>
      <c r="AZ5222" s="116">
        <v>38730</v>
      </c>
      <c r="BA5222" s="116"/>
      <c r="BB5222" s="20"/>
      <c r="BC5222" s="20"/>
      <c r="BD5222" s="76"/>
      <c r="BE5222" s="77"/>
      <c r="BF5222" s="77"/>
    </row>
    <row r="5223" spans="1:58" s="23" customFormat="1" ht="15.75" customHeight="1" x14ac:dyDescent="0.4">
      <c r="A5223" s="116">
        <v>38728</v>
      </c>
      <c r="B5223" s="112">
        <v>11.19</v>
      </c>
      <c r="C5223" s="112">
        <v>12.84</v>
      </c>
      <c r="D5223" s="112">
        <v>13.678000000000001</v>
      </c>
      <c r="E5223" s="112">
        <v>14.307</v>
      </c>
      <c r="F5223" s="112">
        <v>14.94</v>
      </c>
      <c r="G5223" s="112">
        <v>15.352</v>
      </c>
      <c r="H5223" s="113">
        <v>15.670999999999999</v>
      </c>
      <c r="I5223" s="90">
        <f t="shared" si="2494"/>
        <v>12.548823529411765</v>
      </c>
      <c r="J5223" s="90">
        <f t="shared" si="2495"/>
        <v>13.530117647058825</v>
      </c>
      <c r="K5223" s="114">
        <v>3</v>
      </c>
      <c r="L5223" s="115">
        <v>5.8823529411764705E-2</v>
      </c>
      <c r="M5223" s="11"/>
      <c r="N5223" s="90">
        <v>10.94</v>
      </c>
      <c r="O5223" s="90">
        <v>12.61</v>
      </c>
      <c r="P5223" s="90">
        <v>13.541327140316229</v>
      </c>
      <c r="Q5223" s="90"/>
      <c r="R5223" s="63">
        <f t="shared" si="2506"/>
        <v>15.211327140316227</v>
      </c>
      <c r="S5223" s="64">
        <f t="shared" si="2505"/>
        <v>7.3664825046040588E-3</v>
      </c>
      <c r="T5223" s="65"/>
      <c r="U5223" s="65">
        <f t="shared" si="2501"/>
        <v>0.86756542426645522</v>
      </c>
      <c r="V5223" s="65">
        <f t="shared" si="2501"/>
        <v>0.93122334829771491</v>
      </c>
      <c r="W5223" s="65"/>
      <c r="X5223" s="61">
        <f t="shared" si="2496"/>
        <v>0.14745308310991961</v>
      </c>
      <c r="Y5223" s="66">
        <f t="shared" si="2507"/>
        <v>9.5337946459774864E-2</v>
      </c>
      <c r="Z5223" s="61">
        <f t="shared" si="2508"/>
        <v>7.8198096845263312E-2</v>
      </c>
      <c r="AA5223" s="67">
        <f t="shared" si="2509"/>
        <v>12.548823529411765</v>
      </c>
      <c r="AB5223" s="68">
        <f t="shared" si="2510"/>
        <v>2.2851919561243144E-2</v>
      </c>
      <c r="AC5223" s="69">
        <f t="shared" si="2511"/>
        <v>0.14705882352941183</v>
      </c>
      <c r="AD5223" s="70">
        <f>_xlfn.PERCENTILE.EXC(AC5223:$AC$5675,0.5)</f>
        <v>8.3509085773467662E-2</v>
      </c>
      <c r="AE5223" s="70">
        <f>_xlfn.PERCENTILE.EXC($AC5223:AC$5675,0.35)</f>
        <v>5.3159617926228517E-2</v>
      </c>
      <c r="AF5223" s="71">
        <f t="shared" si="2502"/>
        <v>3.9451970704411143E-2</v>
      </c>
      <c r="AG5223" s="70">
        <f t="shared" si="2503"/>
        <v>-6.9086425438147678E-2</v>
      </c>
      <c r="AH5223" s="70">
        <f t="shared" si="2504"/>
        <v>-8.485845153664312E-2</v>
      </c>
      <c r="AI5223" s="61" t="str">
        <f t="shared" si="2499"/>
        <v>Short VOL</v>
      </c>
      <c r="AJ5223" s="68" t="str">
        <f t="shared" si="2500"/>
        <v>Short VOL</v>
      </c>
      <c r="AK5223" s="72"/>
      <c r="AL5223" s="73"/>
      <c r="AM5223" s="72"/>
      <c r="AN5223" s="73"/>
      <c r="AO5223" s="74"/>
      <c r="AP5223" s="20"/>
      <c r="AQ5223" s="74"/>
      <c r="AR5223" s="20"/>
      <c r="AS5223" s="74"/>
      <c r="AT5223" s="20"/>
      <c r="AU5223" s="74" t="str">
        <f t="shared" si="2491"/>
        <v>00631L</v>
      </c>
      <c r="AV5223" s="20">
        <f t="shared" si="2497"/>
        <v>1</v>
      </c>
      <c r="AW5223" s="74" t="str">
        <f t="shared" si="2492"/>
        <v>00631L</v>
      </c>
      <c r="AX5223" s="20">
        <f t="shared" si="2493"/>
        <v>1</v>
      </c>
      <c r="AY5223" s="20">
        <f t="shared" si="2498"/>
        <v>1</v>
      </c>
      <c r="AZ5223" s="116">
        <v>38729</v>
      </c>
      <c r="BA5223" s="116"/>
      <c r="BB5223" s="20"/>
      <c r="BC5223" s="20"/>
      <c r="BD5223" s="76"/>
      <c r="BE5223" s="77"/>
      <c r="BF5223" s="77"/>
    </row>
    <row r="5224" spans="1:58" s="23" customFormat="1" ht="15.75" customHeight="1" x14ac:dyDescent="0.4">
      <c r="A5224" s="116">
        <v>38727</v>
      </c>
      <c r="B5224" s="112">
        <v>11.22</v>
      </c>
      <c r="C5224" s="112">
        <v>13.04</v>
      </c>
      <c r="D5224" s="112">
        <v>13.827999999999999</v>
      </c>
      <c r="E5224" s="112">
        <v>14.420999999999999</v>
      </c>
      <c r="F5224" s="112">
        <v>15.02</v>
      </c>
      <c r="G5224" s="112">
        <v>15.413</v>
      </c>
      <c r="H5224" s="113">
        <v>15.715999999999999</v>
      </c>
      <c r="I5224" s="90">
        <f t="shared" si="2494"/>
        <v>12.611764705882353</v>
      </c>
      <c r="J5224" s="90">
        <f t="shared" si="2495"/>
        <v>13.642588235294117</v>
      </c>
      <c r="K5224" s="114">
        <v>4</v>
      </c>
      <c r="L5224" s="115">
        <v>5.8823529411764705E-2</v>
      </c>
      <c r="M5224" s="11"/>
      <c r="N5224" s="90">
        <v>10.86</v>
      </c>
      <c r="O5224" s="90">
        <v>12.3</v>
      </c>
      <c r="P5224" s="90">
        <v>13.603785851125519</v>
      </c>
      <c r="Q5224" s="90"/>
      <c r="R5224" s="63">
        <f t="shared" si="2506"/>
        <v>15.04378585112552</v>
      </c>
      <c r="S5224" s="64">
        <f t="shared" si="2505"/>
        <v>-2.4258760107816833E-2</v>
      </c>
      <c r="T5224" s="65"/>
      <c r="U5224" s="65">
        <f t="shared" si="2501"/>
        <v>0.88292682926829258</v>
      </c>
      <c r="V5224" s="65">
        <f t="shared" si="2501"/>
        <v>0.90416007239502016</v>
      </c>
      <c r="W5224" s="65"/>
      <c r="X5224" s="61">
        <f t="shared" si="2496"/>
        <v>0.16221033868092677</v>
      </c>
      <c r="Y5224" s="66">
        <f t="shared" si="2507"/>
        <v>8.979959780875113E-2</v>
      </c>
      <c r="Z5224" s="61">
        <f t="shared" si="2508"/>
        <v>8.173507462686562E-2</v>
      </c>
      <c r="AA5224" s="67">
        <f t="shared" si="2509"/>
        <v>12.611764705882353</v>
      </c>
      <c r="AB5224" s="68">
        <f t="shared" si="2510"/>
        <v>3.3149171270718342E-2</v>
      </c>
      <c r="AC5224" s="69">
        <f t="shared" si="2511"/>
        <v>0.16130430072581523</v>
      </c>
      <c r="AD5224" s="70">
        <f>_xlfn.PERCENTILE.EXC(AC5224:$AC$5675,0.5)</f>
        <v>8.3018852651043598E-2</v>
      </c>
      <c r="AE5224" s="70">
        <f>_xlfn.PERCENTILE.EXC($AC5224:AC$5675,0.35)</f>
        <v>5.3032410188633833E-2</v>
      </c>
      <c r="AF5224" s="71">
        <f t="shared" si="2502"/>
        <v>3.9296787112191325E-2</v>
      </c>
      <c r="AG5224" s="70">
        <f t="shared" si="2503"/>
        <v>-6.9131565392985553E-2</v>
      </c>
      <c r="AH5224" s="70">
        <f t="shared" si="2504"/>
        <v>-8.4925975177305046E-2</v>
      </c>
      <c r="AI5224" s="61" t="str">
        <f t="shared" si="2499"/>
        <v>Short VOL</v>
      </c>
      <c r="AJ5224" s="68" t="str">
        <f t="shared" si="2500"/>
        <v>Short VOL</v>
      </c>
      <c r="AK5224" s="72"/>
      <c r="AL5224" s="73"/>
      <c r="AM5224" s="72"/>
      <c r="AN5224" s="73"/>
      <c r="AO5224" s="74"/>
      <c r="AP5224" s="20"/>
      <c r="AQ5224" s="74"/>
      <c r="AR5224" s="20"/>
      <c r="AS5224" s="74"/>
      <c r="AT5224" s="20"/>
      <c r="AU5224" s="74" t="str">
        <f t="shared" si="2491"/>
        <v>00631L</v>
      </c>
      <c r="AV5224" s="20">
        <f t="shared" si="2497"/>
        <v>1</v>
      </c>
      <c r="AW5224" s="74" t="str">
        <f t="shared" si="2492"/>
        <v>00631L</v>
      </c>
      <c r="AX5224" s="20">
        <f t="shared" si="2493"/>
        <v>1</v>
      </c>
      <c r="AY5224" s="20">
        <f t="shared" si="2498"/>
        <v>1</v>
      </c>
      <c r="AZ5224" s="116">
        <v>38728</v>
      </c>
      <c r="BA5224" s="116"/>
      <c r="BB5224" s="20"/>
      <c r="BC5224" s="20"/>
      <c r="BD5224" s="76"/>
      <c r="BE5224" s="77"/>
      <c r="BF5224" s="77"/>
    </row>
    <row r="5225" spans="1:58" s="23" customFormat="1" ht="15.75" customHeight="1" x14ac:dyDescent="0.4">
      <c r="A5225" s="116">
        <v>38726</v>
      </c>
      <c r="B5225" s="112">
        <v>11.33</v>
      </c>
      <c r="C5225" s="112">
        <v>13.29</v>
      </c>
      <c r="D5225" s="112">
        <v>14.003</v>
      </c>
      <c r="E5225" s="112">
        <v>14.542999999999999</v>
      </c>
      <c r="F5225" s="112">
        <v>15.09</v>
      </c>
      <c r="G5225" s="112">
        <v>15.446999999999999</v>
      </c>
      <c r="H5225" s="113">
        <v>15.724</v>
      </c>
      <c r="I5225" s="90">
        <f t="shared" si="2494"/>
        <v>12.713529411764705</v>
      </c>
      <c r="J5225" s="90">
        <f t="shared" si="2495"/>
        <v>13.793294117647058</v>
      </c>
      <c r="K5225" s="114">
        <v>5</v>
      </c>
      <c r="L5225" s="115">
        <v>5.8823529411764705E-2</v>
      </c>
      <c r="M5225" s="11"/>
      <c r="N5225" s="90">
        <v>11.13</v>
      </c>
      <c r="O5225" s="90">
        <v>12.5</v>
      </c>
      <c r="P5225" s="90">
        <v>13.653799205307154</v>
      </c>
      <c r="Q5225" s="90"/>
      <c r="R5225" s="63">
        <f t="shared" si="2506"/>
        <v>15.023799205307151</v>
      </c>
      <c r="S5225" s="64">
        <f t="shared" si="2505"/>
        <v>1.1818181818181889E-2</v>
      </c>
      <c r="T5225" s="65"/>
      <c r="U5225" s="65">
        <f t="shared" si="2501"/>
        <v>0.89040000000000008</v>
      </c>
      <c r="V5225" s="65">
        <f t="shared" si="2501"/>
        <v>0.91549610566569062</v>
      </c>
      <c r="W5225" s="65"/>
      <c r="X5225" s="61">
        <f t="shared" si="2496"/>
        <v>0.17299205648720203</v>
      </c>
      <c r="Y5225" s="66">
        <f t="shared" si="2507"/>
        <v>8.1207453757821707E-2</v>
      </c>
      <c r="Z5225" s="61">
        <f t="shared" si="2508"/>
        <v>8.4930365983435868E-2</v>
      </c>
      <c r="AA5225" s="67">
        <f t="shared" si="2509"/>
        <v>12.713529411764704</v>
      </c>
      <c r="AB5225" s="68">
        <f t="shared" si="2510"/>
        <v>1.7969451931716018E-2</v>
      </c>
      <c r="AC5225" s="69">
        <f t="shared" si="2511"/>
        <v>0.14227577823582233</v>
      </c>
      <c r="AD5225" s="70">
        <f>_xlfn.PERCENTILE.EXC(AC5225:$AC$5675,0.5)</f>
        <v>8.2528619528619535E-2</v>
      </c>
      <c r="AE5225" s="70">
        <f>_xlfn.PERCENTILE.EXC($AC5225:AC$5675,0.35)</f>
        <v>5.2905202451039142E-2</v>
      </c>
      <c r="AF5225" s="71">
        <f t="shared" si="2502"/>
        <v>3.9172217049153198E-2</v>
      </c>
      <c r="AG5225" s="70">
        <f t="shared" si="2503"/>
        <v>-6.9176705347823414E-2</v>
      </c>
      <c r="AH5225" s="70">
        <f t="shared" si="2504"/>
        <v>-8.4993498817966986E-2</v>
      </c>
      <c r="AI5225" s="61" t="str">
        <f t="shared" si="2499"/>
        <v>Short VOL</v>
      </c>
      <c r="AJ5225" s="68" t="str">
        <f t="shared" si="2500"/>
        <v>Short VOL</v>
      </c>
      <c r="AK5225" s="72"/>
      <c r="AL5225" s="73"/>
      <c r="AM5225" s="72"/>
      <c r="AN5225" s="73"/>
      <c r="AO5225" s="74"/>
      <c r="AP5225" s="20"/>
      <c r="AQ5225" s="74"/>
      <c r="AR5225" s="20"/>
      <c r="AS5225" s="74"/>
      <c r="AT5225" s="20"/>
      <c r="AU5225" s="74" t="str">
        <f t="shared" si="2491"/>
        <v>00631L</v>
      </c>
      <c r="AV5225" s="20">
        <f t="shared" si="2497"/>
        <v>1</v>
      </c>
      <c r="AW5225" s="74" t="str">
        <f t="shared" si="2492"/>
        <v>00631L</v>
      </c>
      <c r="AX5225" s="20">
        <f t="shared" si="2493"/>
        <v>1</v>
      </c>
      <c r="AY5225" s="20">
        <f t="shared" si="2498"/>
        <v>1</v>
      </c>
      <c r="AZ5225" s="116">
        <v>38727</v>
      </c>
      <c r="BA5225" s="116"/>
      <c r="BB5225" s="20"/>
      <c r="BC5225" s="20"/>
      <c r="BD5225" s="76"/>
      <c r="BE5225" s="77"/>
      <c r="BF5225" s="77"/>
    </row>
    <row r="5226" spans="1:58" s="23" customFormat="1" ht="15.75" customHeight="1" x14ac:dyDescent="0.4">
      <c r="A5226" s="116">
        <v>38723</v>
      </c>
      <c r="B5226" s="112">
        <v>11.56</v>
      </c>
      <c r="C5226" s="112">
        <v>13.53</v>
      </c>
      <c r="D5226" s="112">
        <v>14.173</v>
      </c>
      <c r="E5226" s="112">
        <v>14.662000000000001</v>
      </c>
      <c r="F5226" s="112">
        <v>15.16</v>
      </c>
      <c r="G5226" s="112">
        <v>15.555999999999999</v>
      </c>
      <c r="H5226" s="113">
        <v>15.863</v>
      </c>
      <c r="I5226" s="90">
        <f t="shared" si="2494"/>
        <v>12.834705882352941</v>
      </c>
      <c r="J5226" s="90">
        <f t="shared" si="2495"/>
        <v>13.946058823529411</v>
      </c>
      <c r="K5226" s="114">
        <v>6</v>
      </c>
      <c r="L5226" s="115">
        <v>5.8823529411764705E-2</v>
      </c>
      <c r="M5226" s="11"/>
      <c r="N5226" s="90">
        <v>11</v>
      </c>
      <c r="O5226" s="90">
        <v>12.44</v>
      </c>
      <c r="P5226" s="90">
        <v>13.730657938412843</v>
      </c>
      <c r="Q5226" s="90"/>
      <c r="R5226" s="63">
        <f t="shared" si="2506"/>
        <v>15.170657938412845</v>
      </c>
      <c r="S5226" s="64">
        <f t="shared" si="2505"/>
        <v>-2.7409372236958485E-2</v>
      </c>
      <c r="T5226" s="65"/>
      <c r="U5226" s="65">
        <f t="shared" si="2501"/>
        <v>0.88424437299035374</v>
      </c>
      <c r="V5226" s="65">
        <f t="shared" si="2501"/>
        <v>0.90600174119827837</v>
      </c>
      <c r="W5226" s="65"/>
      <c r="X5226" s="61">
        <f t="shared" si="2496"/>
        <v>0.1704152249134947</v>
      </c>
      <c r="Y5226" s="66">
        <f t="shared" si="2507"/>
        <v>8.1912426681216663E-2</v>
      </c>
      <c r="Z5226" s="61">
        <f t="shared" si="2508"/>
        <v>8.6589669554058363E-2</v>
      </c>
      <c r="AA5226" s="67">
        <f t="shared" si="2509"/>
        <v>12.834705882352941</v>
      </c>
      <c r="AB5226" s="68">
        <f t="shared" si="2510"/>
        <v>5.0909090909090952E-2</v>
      </c>
      <c r="AC5226" s="69">
        <f t="shared" si="2511"/>
        <v>0.16679144385026731</v>
      </c>
      <c r="AD5226" s="70">
        <f>_xlfn.PERCENTILE.EXC(AC5226:$AC$5675,0.5)</f>
        <v>8.2363550978367298E-2</v>
      </c>
      <c r="AE5226" s="70">
        <f>_xlfn.PERCENTILE.EXC($AC5226:AC$5675,0.35)</f>
        <v>5.2720135467980128E-2</v>
      </c>
      <c r="AF5226" s="71">
        <f t="shared" si="2502"/>
        <v>3.9047646986115077E-2</v>
      </c>
      <c r="AG5226" s="70">
        <f t="shared" si="2503"/>
        <v>-6.9221845302661289E-2</v>
      </c>
      <c r="AH5226" s="70">
        <f t="shared" si="2504"/>
        <v>-8.5061022458628927E-2</v>
      </c>
      <c r="AI5226" s="61" t="str">
        <f t="shared" si="2499"/>
        <v>Short VOL</v>
      </c>
      <c r="AJ5226" s="68" t="str">
        <f t="shared" si="2500"/>
        <v>Short VOL</v>
      </c>
      <c r="AK5226" s="72"/>
      <c r="AL5226" s="73"/>
      <c r="AM5226" s="72"/>
      <c r="AN5226" s="73"/>
      <c r="AO5226" s="74"/>
      <c r="AP5226" s="20"/>
      <c r="AQ5226" s="74"/>
      <c r="AR5226" s="20"/>
      <c r="AS5226" s="74"/>
      <c r="AT5226" s="20"/>
      <c r="AU5226" s="74" t="str">
        <f t="shared" si="2491"/>
        <v>00631L</v>
      </c>
      <c r="AV5226" s="20">
        <f t="shared" si="2497"/>
        <v>1</v>
      </c>
      <c r="AW5226" s="74" t="str">
        <f t="shared" si="2492"/>
        <v>00631L</v>
      </c>
      <c r="AX5226" s="20">
        <f t="shared" si="2493"/>
        <v>1</v>
      </c>
      <c r="AY5226" s="20">
        <f t="shared" si="2498"/>
        <v>1</v>
      </c>
      <c r="AZ5226" s="116">
        <v>38726</v>
      </c>
      <c r="BA5226" s="116"/>
      <c r="BB5226" s="20"/>
      <c r="BC5226" s="20"/>
      <c r="BD5226" s="76"/>
      <c r="BE5226" s="77"/>
      <c r="BF5226" s="77"/>
    </row>
    <row r="5227" spans="1:58" s="23" customFormat="1" ht="15.75" customHeight="1" x14ac:dyDescent="0.4">
      <c r="A5227" s="116">
        <v>38722</v>
      </c>
      <c r="B5227" s="112">
        <v>11.83</v>
      </c>
      <c r="C5227" s="112">
        <v>13.73</v>
      </c>
      <c r="D5227" s="112">
        <v>14.34</v>
      </c>
      <c r="E5227" s="112">
        <v>14.805999999999999</v>
      </c>
      <c r="F5227" s="112">
        <v>15.28</v>
      </c>
      <c r="G5227" s="112">
        <v>15.641</v>
      </c>
      <c r="H5227" s="113">
        <v>15.920999999999999</v>
      </c>
      <c r="I5227" s="90">
        <f t="shared" si="2494"/>
        <v>12.947647058823529</v>
      </c>
      <c r="J5227" s="90">
        <f t="shared" si="2495"/>
        <v>14.088823529411766</v>
      </c>
      <c r="K5227" s="114">
        <v>7</v>
      </c>
      <c r="L5227" s="115">
        <v>5.8823529411764705E-2</v>
      </c>
      <c r="M5227" s="11"/>
      <c r="N5227" s="90">
        <v>11.31</v>
      </c>
      <c r="O5227" s="90">
        <v>12.79</v>
      </c>
      <c r="P5227" s="90">
        <v>13.981697023457205</v>
      </c>
      <c r="Q5227" s="90"/>
      <c r="R5227" s="63">
        <f t="shared" si="2506"/>
        <v>15.461697023457203</v>
      </c>
      <c r="S5227" s="64">
        <f t="shared" si="2505"/>
        <v>-5.2770448548811544E-3</v>
      </c>
      <c r="T5227" s="65"/>
      <c r="U5227" s="65">
        <f t="shared" si="2501"/>
        <v>0.88428459734167331</v>
      </c>
      <c r="V5227" s="65">
        <f t="shared" si="2501"/>
        <v>0.91476735467390791</v>
      </c>
      <c r="W5227" s="65"/>
      <c r="X5227" s="61">
        <f t="shared" si="2496"/>
        <v>0.16060862214708371</v>
      </c>
      <c r="Y5227" s="66">
        <f t="shared" si="2507"/>
        <v>7.5307307848169677E-2</v>
      </c>
      <c r="Z5227" s="61">
        <f t="shared" si="2508"/>
        <v>8.8137749307164698E-2</v>
      </c>
      <c r="AA5227" s="67">
        <f t="shared" si="2509"/>
        <v>12.947647058823529</v>
      </c>
      <c r="AB5227" s="68">
        <f t="shared" si="2510"/>
        <v>4.5977011494252831E-2</v>
      </c>
      <c r="AC5227" s="69">
        <f t="shared" si="2511"/>
        <v>0.14479638009049767</v>
      </c>
      <c r="AD5227" s="70">
        <f>_xlfn.PERCENTILE.EXC(AC5227:$AC$5675,0.5)</f>
        <v>8.2198482428115061E-2</v>
      </c>
      <c r="AE5227" s="70">
        <f>_xlfn.PERCENTILE.EXC($AC5227:AC$5675,0.35)</f>
        <v>5.245792282430202E-2</v>
      </c>
      <c r="AF5227" s="71">
        <f t="shared" si="2502"/>
        <v>3.8923076923076949E-2</v>
      </c>
      <c r="AG5227" s="70">
        <f t="shared" si="2503"/>
        <v>-6.9266985257499164E-2</v>
      </c>
      <c r="AH5227" s="70">
        <f t="shared" si="2504"/>
        <v>-8.5128546099290867E-2</v>
      </c>
      <c r="AI5227" s="61" t="str">
        <f t="shared" si="2499"/>
        <v>Short VOL</v>
      </c>
      <c r="AJ5227" s="68" t="str">
        <f t="shared" si="2500"/>
        <v>Short VOL</v>
      </c>
      <c r="AK5227" s="72"/>
      <c r="AL5227" s="73"/>
      <c r="AM5227" s="72"/>
      <c r="AN5227" s="73"/>
      <c r="AO5227" s="74"/>
      <c r="AP5227" s="20"/>
      <c r="AQ5227" s="74"/>
      <c r="AR5227" s="20"/>
      <c r="AS5227" s="74"/>
      <c r="AT5227" s="20"/>
      <c r="AU5227" s="74" t="str">
        <f t="shared" si="2491"/>
        <v>00631L</v>
      </c>
      <c r="AV5227" s="20">
        <f t="shared" si="2497"/>
        <v>1</v>
      </c>
      <c r="AW5227" s="74" t="str">
        <f t="shared" si="2492"/>
        <v>00631L</v>
      </c>
      <c r="AX5227" s="20">
        <f t="shared" si="2493"/>
        <v>1</v>
      </c>
      <c r="AY5227" s="20">
        <f t="shared" si="2498"/>
        <v>1</v>
      </c>
      <c r="AZ5227" s="116">
        <v>38723</v>
      </c>
      <c r="BA5227" s="116"/>
      <c r="BB5227" s="20"/>
      <c r="BC5227" s="20"/>
      <c r="BD5227" s="76"/>
      <c r="BE5227" s="77"/>
      <c r="BF5227" s="77"/>
    </row>
    <row r="5228" spans="1:58" s="23" customFormat="1" ht="15.75" customHeight="1" x14ac:dyDescent="0.4">
      <c r="A5228" s="116">
        <v>38721</v>
      </c>
      <c r="B5228" s="112">
        <v>11.84</v>
      </c>
      <c r="C5228" s="112">
        <v>13.84</v>
      </c>
      <c r="D5228" s="112">
        <v>14.393000000000001</v>
      </c>
      <c r="E5228" s="112">
        <v>14.817</v>
      </c>
      <c r="F5228" s="112">
        <v>15.25</v>
      </c>
      <c r="G5228" s="112">
        <v>15.627000000000001</v>
      </c>
      <c r="H5228" s="113">
        <v>15.917999999999999</v>
      </c>
      <c r="I5228" s="90">
        <f t="shared" si="2494"/>
        <v>12.898823529411764</v>
      </c>
      <c r="J5228" s="90">
        <f t="shared" si="2495"/>
        <v>14.132764705882353</v>
      </c>
      <c r="K5228" s="114">
        <v>8</v>
      </c>
      <c r="L5228" s="115">
        <v>5.8823529411764705E-2</v>
      </c>
      <c r="M5228" s="11"/>
      <c r="N5228" s="90">
        <v>11.37</v>
      </c>
      <c r="O5228" s="90">
        <v>12.84</v>
      </c>
      <c r="P5228" s="90">
        <v>14.012974724655464</v>
      </c>
      <c r="Q5228" s="90"/>
      <c r="R5228" s="63">
        <f t="shared" si="2506"/>
        <v>15.482974724655465</v>
      </c>
      <c r="S5228" s="64">
        <f t="shared" si="2505"/>
        <v>2.0646319569120164E-2</v>
      </c>
      <c r="T5228" s="65"/>
      <c r="U5228" s="65">
        <f t="shared" si="2501"/>
        <v>0.88551401869158874</v>
      </c>
      <c r="V5228" s="65">
        <f t="shared" si="2501"/>
        <v>0.91629366728310402</v>
      </c>
      <c r="W5228" s="65"/>
      <c r="X5228" s="61">
        <f t="shared" si="2496"/>
        <v>0.16891891891891891</v>
      </c>
      <c r="Y5228" s="66">
        <f t="shared" si="2507"/>
        <v>7.4306539785381598E-2</v>
      </c>
      <c r="Z5228" s="61">
        <f t="shared" si="2508"/>
        <v>9.5663079168186851E-2</v>
      </c>
      <c r="AA5228" s="67">
        <f t="shared" si="2509"/>
        <v>12.898823529411764</v>
      </c>
      <c r="AB5228" s="68">
        <f t="shared" si="2510"/>
        <v>4.133685136323665E-2</v>
      </c>
      <c r="AC5228" s="69">
        <f t="shared" si="2511"/>
        <v>0.13446117233172958</v>
      </c>
      <c r="AD5228" s="70">
        <f>_xlfn.PERCENTILE.EXC(AC5228:$AC$5675,0.5)</f>
        <v>8.2120367974620939E-2</v>
      </c>
      <c r="AE5228" s="70">
        <f>_xlfn.PERCENTILE.EXC($AC5228:AC$5675,0.35)</f>
        <v>5.219571018062389E-2</v>
      </c>
      <c r="AF5228" s="71">
        <f t="shared" si="2502"/>
        <v>3.8821314559409126E-2</v>
      </c>
      <c r="AG5228" s="70">
        <f t="shared" si="2503"/>
        <v>-6.9312125212337039E-2</v>
      </c>
      <c r="AH5228" s="70">
        <f t="shared" si="2504"/>
        <v>-8.5196069739952807E-2</v>
      </c>
      <c r="AI5228" s="61" t="str">
        <f t="shared" si="2499"/>
        <v>Short VOL</v>
      </c>
      <c r="AJ5228" s="68" t="str">
        <f t="shared" si="2500"/>
        <v>Short VOL</v>
      </c>
      <c r="AK5228" s="72"/>
      <c r="AL5228" s="73"/>
      <c r="AM5228" s="72"/>
      <c r="AN5228" s="73"/>
      <c r="AO5228" s="74"/>
      <c r="AP5228" s="20"/>
      <c r="AQ5228" s="74"/>
      <c r="AR5228" s="20"/>
      <c r="AS5228" s="74"/>
      <c r="AT5228" s="20"/>
      <c r="AU5228" s="74" t="str">
        <f t="shared" si="2491"/>
        <v>00631L</v>
      </c>
      <c r="AV5228" s="20">
        <f t="shared" si="2497"/>
        <v>1</v>
      </c>
      <c r="AW5228" s="74" t="str">
        <f t="shared" si="2492"/>
        <v>00631L</v>
      </c>
      <c r="AX5228" s="20">
        <f t="shared" si="2493"/>
        <v>1</v>
      </c>
      <c r="AY5228" s="20">
        <f t="shared" si="2498"/>
        <v>1</v>
      </c>
      <c r="AZ5228" s="116">
        <v>38722</v>
      </c>
      <c r="BA5228" s="116"/>
      <c r="BB5228" s="20"/>
      <c r="BC5228" s="20"/>
      <c r="BD5228" s="76"/>
      <c r="BE5228" s="77"/>
      <c r="BF5228" s="77"/>
    </row>
    <row r="5229" spans="1:58" s="23" customFormat="1" ht="15.75" customHeight="1" x14ac:dyDescent="0.4">
      <c r="A5229" s="116">
        <v>38720</v>
      </c>
      <c r="B5229" s="112">
        <v>12.02</v>
      </c>
      <c r="C5229" s="112">
        <v>13.88</v>
      </c>
      <c r="D5229" s="112">
        <v>14.47</v>
      </c>
      <c r="E5229" s="112">
        <v>14.92</v>
      </c>
      <c r="F5229" s="112">
        <v>15.38</v>
      </c>
      <c r="G5229" s="112">
        <v>15.737</v>
      </c>
      <c r="H5229" s="113">
        <v>16.013999999999999</v>
      </c>
      <c r="I5229" s="90">
        <f t="shared" si="2494"/>
        <v>12.89529411764706</v>
      </c>
      <c r="J5229" s="90">
        <f t="shared" si="2495"/>
        <v>14.15764705882353</v>
      </c>
      <c r="K5229" s="114">
        <v>9</v>
      </c>
      <c r="L5229" s="115">
        <v>5.8823529411764705E-2</v>
      </c>
      <c r="M5229" s="11"/>
      <c r="N5229" s="90">
        <v>11.14</v>
      </c>
      <c r="O5229" s="90">
        <v>12.77</v>
      </c>
      <c r="P5229" s="90">
        <v>13.944644561157418</v>
      </c>
      <c r="Q5229" s="90"/>
      <c r="R5229" s="63">
        <f t="shared" si="2506"/>
        <v>15.574644561157417</v>
      </c>
      <c r="S5229" s="64">
        <f t="shared" si="2505"/>
        <v>-7.7050538525269233E-2</v>
      </c>
      <c r="T5229" s="65"/>
      <c r="U5229" s="65">
        <f t="shared" si="2501"/>
        <v>0.8723570869224746</v>
      </c>
      <c r="V5229" s="65">
        <f t="shared" si="2501"/>
        <v>0.91576375030530566</v>
      </c>
      <c r="W5229" s="65"/>
      <c r="X5229" s="61">
        <f t="shared" si="2496"/>
        <v>0.15474209650582374</v>
      </c>
      <c r="Y5229" s="66">
        <f t="shared" si="2507"/>
        <v>7.3324396782841778E-2</v>
      </c>
      <c r="Z5229" s="61">
        <f t="shared" si="2508"/>
        <v>9.7892528054009623E-2</v>
      </c>
      <c r="AA5229" s="67">
        <f t="shared" si="2509"/>
        <v>12.895294117647058</v>
      </c>
      <c r="AB5229" s="68">
        <f t="shared" si="2510"/>
        <v>7.8994614003590577E-2</v>
      </c>
      <c r="AC5229" s="69">
        <f t="shared" si="2511"/>
        <v>0.15756679691625292</v>
      </c>
      <c r="AD5229" s="70">
        <f>_xlfn.PERCENTILE.EXC(AC5229:$AC$5675,0.5)</f>
        <v>8.2042253521126818E-2</v>
      </c>
      <c r="AE5229" s="70">
        <f>_xlfn.PERCENTILE.EXC($AC5229:AC$5675,0.35)</f>
        <v>5.2065779748706568E-2</v>
      </c>
      <c r="AF5229" s="71">
        <f t="shared" si="2502"/>
        <v>3.8719552195741302E-2</v>
      </c>
      <c r="AG5229" s="70">
        <f t="shared" si="2503"/>
        <v>-6.93572651671749E-2</v>
      </c>
      <c r="AH5229" s="70">
        <f t="shared" si="2504"/>
        <v>-8.5263593380614747E-2</v>
      </c>
      <c r="AI5229" s="61" t="str">
        <f t="shared" si="2499"/>
        <v>Short VOL</v>
      </c>
      <c r="AJ5229" s="68" t="str">
        <f t="shared" si="2500"/>
        <v>Short VOL</v>
      </c>
      <c r="AK5229" s="72"/>
      <c r="AL5229" s="73"/>
      <c r="AM5229" s="72"/>
      <c r="AN5229" s="73"/>
      <c r="AO5229" s="74"/>
      <c r="AP5229" s="20"/>
      <c r="AQ5229" s="74"/>
      <c r="AR5229" s="20"/>
      <c r="AS5229" s="74"/>
      <c r="AT5229" s="20"/>
      <c r="AU5229" s="74" t="str">
        <f t="shared" si="2491"/>
        <v>00631L</v>
      </c>
      <c r="AV5229" s="20">
        <f t="shared" si="2497"/>
        <v>1</v>
      </c>
      <c r="AW5229" s="74" t="str">
        <f t="shared" si="2492"/>
        <v>00631L</v>
      </c>
      <c r="AX5229" s="20">
        <f t="shared" si="2493"/>
        <v>1</v>
      </c>
      <c r="AY5229" s="20">
        <f t="shared" si="2498"/>
        <v>1</v>
      </c>
      <c r="AZ5229" s="116">
        <v>38721</v>
      </c>
      <c r="BA5229" s="116"/>
      <c r="BB5229" s="20"/>
      <c r="BC5229" s="20"/>
      <c r="BD5229" s="76"/>
      <c r="BE5229" s="77"/>
      <c r="BF5229" s="77"/>
    </row>
    <row r="5230" spans="1:58" s="23" customFormat="1" ht="15.75" customHeight="1" x14ac:dyDescent="0.4">
      <c r="A5230" s="116">
        <v>38716</v>
      </c>
      <c r="B5230" s="112">
        <v>12.45</v>
      </c>
      <c r="C5230" s="112">
        <v>14.09</v>
      </c>
      <c r="D5230" s="112">
        <v>14.627000000000001</v>
      </c>
      <c r="E5230" s="112">
        <v>15.039</v>
      </c>
      <c r="F5230" s="112">
        <v>15.46</v>
      </c>
      <c r="G5230" s="112">
        <v>15.852</v>
      </c>
      <c r="H5230" s="113">
        <v>16.155999999999999</v>
      </c>
      <c r="I5230" s="90">
        <f t="shared" si="2494"/>
        <v>13.125294117647059</v>
      </c>
      <c r="J5230" s="90">
        <f t="shared" si="2495"/>
        <v>14.311117647058824</v>
      </c>
      <c r="K5230" s="114">
        <v>10</v>
      </c>
      <c r="L5230" s="115">
        <v>5.8823529411764705E-2</v>
      </c>
      <c r="M5230" s="11"/>
      <c r="N5230" s="90">
        <v>12.07</v>
      </c>
      <c r="O5230" s="90">
        <v>13.42</v>
      </c>
      <c r="P5230" s="90">
        <v>14.692026786301232</v>
      </c>
      <c r="Q5230" s="90"/>
      <c r="R5230" s="63">
        <f t="shared" si="2506"/>
        <v>16.042026786301232</v>
      </c>
      <c r="S5230" s="64">
        <f t="shared" si="2505"/>
        <v>3.9621016365202488E-2</v>
      </c>
      <c r="T5230" s="65"/>
      <c r="U5230" s="65">
        <f t="shared" si="2501"/>
        <v>0.89940387481371087</v>
      </c>
      <c r="V5230" s="65">
        <f t="shared" si="2501"/>
        <v>0.91342060528454361</v>
      </c>
      <c r="W5230" s="65"/>
      <c r="X5230" s="61">
        <f t="shared" si="2496"/>
        <v>0.13172690763052214</v>
      </c>
      <c r="Y5230" s="66">
        <f t="shared" si="2507"/>
        <v>7.427355542256793E-2</v>
      </c>
      <c r="Z5230" s="61">
        <f t="shared" si="2508"/>
        <v>9.0346434813785723E-2</v>
      </c>
      <c r="AA5230" s="67">
        <f t="shared" si="2509"/>
        <v>13.125294117647059</v>
      </c>
      <c r="AB5230" s="68">
        <f t="shared" si="2510"/>
        <v>3.1483015741507789E-2</v>
      </c>
      <c r="AC5230" s="69">
        <f t="shared" si="2511"/>
        <v>8.7431161362639453E-2</v>
      </c>
      <c r="AD5230" s="70">
        <f>_xlfn.PERCENTILE.EXC(AC5230:$AC$5675,0.5)</f>
        <v>8.0777883517320168E-2</v>
      </c>
      <c r="AE5230" s="70">
        <f>_xlfn.PERCENTILE.EXC($AC5230:AC$5675,0.35)</f>
        <v>5.2035060975609809E-2</v>
      </c>
      <c r="AF5230" s="71">
        <f t="shared" si="2502"/>
        <v>3.8617789832073479E-2</v>
      </c>
      <c r="AG5230" s="70">
        <f t="shared" si="2503"/>
        <v>-6.9402405122012775E-2</v>
      </c>
      <c r="AH5230" s="70">
        <f t="shared" si="2504"/>
        <v>-8.5331117021276687E-2</v>
      </c>
      <c r="AI5230" s="61" t="str">
        <f t="shared" si="2499"/>
        <v>Short VOL</v>
      </c>
      <c r="AJ5230" s="68" t="str">
        <f t="shared" si="2500"/>
        <v>Short VOL</v>
      </c>
      <c r="AK5230" s="72"/>
      <c r="AL5230" s="73"/>
      <c r="AM5230" s="72"/>
      <c r="AN5230" s="73"/>
      <c r="AO5230" s="74"/>
      <c r="AP5230" s="20"/>
      <c r="AQ5230" s="74"/>
      <c r="AR5230" s="20"/>
      <c r="AS5230" s="74"/>
      <c r="AT5230" s="20"/>
      <c r="AU5230" s="74" t="str">
        <f t="shared" si="2491"/>
        <v>00631L</v>
      </c>
      <c r="AV5230" s="20">
        <f t="shared" si="2497"/>
        <v>1</v>
      </c>
      <c r="AW5230" s="74" t="str">
        <f t="shared" si="2492"/>
        <v>00631L</v>
      </c>
      <c r="AX5230" s="20">
        <f t="shared" si="2493"/>
        <v>1</v>
      </c>
      <c r="AY5230" s="20">
        <f t="shared" si="2498"/>
        <v>1</v>
      </c>
      <c r="AZ5230" s="116">
        <v>38720</v>
      </c>
      <c r="BA5230" s="116"/>
      <c r="BB5230" s="20"/>
      <c r="BC5230" s="20"/>
      <c r="BD5230" s="76"/>
      <c r="BE5230" s="77"/>
      <c r="BF5230" s="77"/>
    </row>
    <row r="5231" spans="1:58" s="23" customFormat="1" ht="15.75" customHeight="1" x14ac:dyDescent="0.4">
      <c r="A5231" s="116">
        <v>38715</v>
      </c>
      <c r="B5231" s="112">
        <v>12.32</v>
      </c>
      <c r="C5231" s="112">
        <v>14.1</v>
      </c>
      <c r="D5231" s="112">
        <v>14.617000000000001</v>
      </c>
      <c r="E5231" s="112">
        <v>15.013999999999999</v>
      </c>
      <c r="F5231" s="112">
        <v>15.42</v>
      </c>
      <c r="G5231" s="112">
        <v>15.792999999999999</v>
      </c>
      <c r="H5231" s="113">
        <v>16.081</v>
      </c>
      <c r="I5231" s="90">
        <f t="shared" si="2494"/>
        <v>12.948235294117648</v>
      </c>
      <c r="J5231" s="90">
        <f t="shared" si="2495"/>
        <v>14.282470588235293</v>
      </c>
      <c r="K5231" s="114">
        <v>11</v>
      </c>
      <c r="L5231" s="115">
        <v>5.8823529411764705E-2</v>
      </c>
      <c r="M5231" s="11"/>
      <c r="N5231" s="90">
        <v>11.61</v>
      </c>
      <c r="O5231" s="90">
        <v>13.42</v>
      </c>
      <c r="P5231" s="90">
        <v>14.528689770496916</v>
      </c>
      <c r="Q5231" s="90"/>
      <c r="R5231" s="63">
        <f t="shared" si="2506"/>
        <v>16.338689770496917</v>
      </c>
      <c r="S5231" s="64">
        <f t="shared" si="2505"/>
        <v>2.2907488986784123E-2</v>
      </c>
      <c r="T5231" s="65"/>
      <c r="U5231" s="65">
        <f t="shared" si="2501"/>
        <v>0.86512667660208642</v>
      </c>
      <c r="V5231" s="65">
        <f t="shared" si="2501"/>
        <v>0.92368962459723603</v>
      </c>
      <c r="W5231" s="65"/>
      <c r="X5231" s="61">
        <f t="shared" si="2496"/>
        <v>0.14448051948051943</v>
      </c>
      <c r="Y5231" s="66">
        <f t="shared" si="2507"/>
        <v>7.1067004129479167E-2</v>
      </c>
      <c r="Z5231" s="61">
        <f t="shared" si="2508"/>
        <v>0.1030437942940213</v>
      </c>
      <c r="AA5231" s="67">
        <f t="shared" si="2509"/>
        <v>12.948235294117648</v>
      </c>
      <c r="AB5231" s="68">
        <f t="shared" si="2510"/>
        <v>6.1154177433247275E-2</v>
      </c>
      <c r="AC5231" s="69">
        <f t="shared" si="2511"/>
        <v>0.11526574454071047</v>
      </c>
      <c r="AD5231" s="70">
        <f>_xlfn.PERCENTILE.EXC(AC5231:$AC$5675,0.5)</f>
        <v>7.9513513513513517E-2</v>
      </c>
      <c r="AE5231" s="70">
        <f>_xlfn.PERCENTILE.EXC($AC5231:AC$5675,0.35)</f>
        <v>5.200434220251305E-2</v>
      </c>
      <c r="AF5231" s="71">
        <f t="shared" si="2502"/>
        <v>3.8527592942578875E-2</v>
      </c>
      <c r="AG5231" s="70">
        <f t="shared" si="2503"/>
        <v>-6.944754507685065E-2</v>
      </c>
      <c r="AH5231" s="70">
        <f t="shared" si="2504"/>
        <v>-8.5398640661938627E-2</v>
      </c>
      <c r="AI5231" s="61" t="str">
        <f t="shared" si="2499"/>
        <v>Short VOL</v>
      </c>
      <c r="AJ5231" s="68" t="str">
        <f t="shared" si="2500"/>
        <v>Short VOL</v>
      </c>
      <c r="AK5231" s="72"/>
      <c r="AL5231" s="73"/>
      <c r="AM5231" s="72"/>
      <c r="AN5231" s="73"/>
      <c r="AO5231" s="74"/>
      <c r="AP5231" s="20"/>
      <c r="AQ5231" s="74"/>
      <c r="AR5231" s="20"/>
      <c r="AS5231" s="74"/>
      <c r="AT5231" s="20"/>
      <c r="AU5231" s="74" t="str">
        <f t="shared" si="2491"/>
        <v>00631L</v>
      </c>
      <c r="AV5231" s="20">
        <f t="shared" si="2497"/>
        <v>1</v>
      </c>
      <c r="AW5231" s="74" t="str">
        <f t="shared" si="2492"/>
        <v>00631L</v>
      </c>
      <c r="AX5231" s="20">
        <f t="shared" si="2493"/>
        <v>1</v>
      </c>
      <c r="AY5231" s="20">
        <f t="shared" si="2498"/>
        <v>1</v>
      </c>
      <c r="AZ5231" s="116">
        <v>38716</v>
      </c>
      <c r="BA5231" s="116"/>
      <c r="BB5231" s="20"/>
      <c r="BC5231" s="20"/>
      <c r="BD5231" s="76"/>
      <c r="BE5231" s="77"/>
      <c r="BF5231" s="77"/>
    </row>
    <row r="5232" spans="1:58" s="23" customFormat="1" ht="15.75" customHeight="1" x14ac:dyDescent="0.4">
      <c r="A5232" s="116">
        <v>38714</v>
      </c>
      <c r="B5232" s="112">
        <v>12.32</v>
      </c>
      <c r="C5232" s="112">
        <v>14.11</v>
      </c>
      <c r="D5232" s="112">
        <v>14.638999999999999</v>
      </c>
      <c r="E5232" s="112">
        <v>15.045</v>
      </c>
      <c r="F5232" s="112">
        <v>15.46</v>
      </c>
      <c r="G5232" s="112">
        <v>15.824999999999999</v>
      </c>
      <c r="H5232" s="113">
        <v>16.108000000000001</v>
      </c>
      <c r="I5232" s="90">
        <f t="shared" si="2494"/>
        <v>12.846470588235293</v>
      </c>
      <c r="J5232" s="90">
        <f t="shared" si="2495"/>
        <v>14.265588235294118</v>
      </c>
      <c r="K5232" s="114">
        <v>12</v>
      </c>
      <c r="L5232" s="115">
        <v>5.8823529411764705E-2</v>
      </c>
      <c r="M5232" s="11"/>
      <c r="N5232" s="90">
        <v>11.35</v>
      </c>
      <c r="O5232" s="90">
        <v>13.3</v>
      </c>
      <c r="P5232" s="90">
        <v>14.358493527189879</v>
      </c>
      <c r="Q5232" s="90"/>
      <c r="R5232" s="63">
        <f t="shared" si="2506"/>
        <v>16.308493527189881</v>
      </c>
      <c r="S5232" s="64">
        <f t="shared" si="2505"/>
        <v>-1.9014693171996597E-2</v>
      </c>
      <c r="T5232" s="65"/>
      <c r="U5232" s="65">
        <f t="shared" si="2501"/>
        <v>0.85338345864661647</v>
      </c>
      <c r="V5232" s="65">
        <f t="shared" si="2501"/>
        <v>0.92628101790863593</v>
      </c>
      <c r="W5232" s="65"/>
      <c r="X5232" s="61">
        <f t="shared" si="2496"/>
        <v>0.14529220779220772</v>
      </c>
      <c r="Y5232" s="66">
        <f t="shared" si="2507"/>
        <v>7.0654702558989743E-2</v>
      </c>
      <c r="Z5232" s="61">
        <f t="shared" si="2508"/>
        <v>0.1104675122487294</v>
      </c>
      <c r="AA5232" s="67">
        <f t="shared" si="2509"/>
        <v>12.846470588235293</v>
      </c>
      <c r="AB5232" s="68">
        <f t="shared" si="2510"/>
        <v>8.546255506607936E-2</v>
      </c>
      <c r="AC5232" s="69">
        <f t="shared" si="2511"/>
        <v>0.13184762891940915</v>
      </c>
      <c r="AD5232" s="70">
        <f>_xlfn.PERCENTILE.EXC(AC5232:$AC$5675,0.5)</f>
        <v>7.9465161559501188E-2</v>
      </c>
      <c r="AE5232" s="70">
        <f>_xlfn.PERCENTILE.EXC($AC5232:AC$5675,0.35)</f>
        <v>5.1992187923881411E-2</v>
      </c>
      <c r="AF5232" s="71">
        <f t="shared" si="2502"/>
        <v>3.8452816685315236E-2</v>
      </c>
      <c r="AG5232" s="70">
        <f t="shared" si="2503"/>
        <v>-6.9492685031688525E-2</v>
      </c>
      <c r="AH5232" s="70">
        <f t="shared" si="2504"/>
        <v>-8.5466164302600567E-2</v>
      </c>
      <c r="AI5232" s="61" t="str">
        <f t="shared" si="2499"/>
        <v>Short VOL</v>
      </c>
      <c r="AJ5232" s="68" t="str">
        <f t="shared" si="2500"/>
        <v>Short VOL</v>
      </c>
      <c r="AK5232" s="72"/>
      <c r="AL5232" s="73"/>
      <c r="AM5232" s="72"/>
      <c r="AN5232" s="73"/>
      <c r="AO5232" s="74"/>
      <c r="AP5232" s="20"/>
      <c r="AQ5232" s="74"/>
      <c r="AR5232" s="20"/>
      <c r="AS5232" s="74"/>
      <c r="AT5232" s="20"/>
      <c r="AU5232" s="74" t="str">
        <f t="shared" ref="AU5232:AU5295" si="2512">IF(AC5232&gt;AF5232,"00631L",IF(AC5232&lt;AG5232,"Cash","00635U"))</f>
        <v>00631L</v>
      </c>
      <c r="AV5232" s="20">
        <f t="shared" si="2497"/>
        <v>1</v>
      </c>
      <c r="AW5232" s="74" t="str">
        <f t="shared" ref="AW5232:AW5295" si="2513">IF(AC5232&gt;AE5232,"00631L",IF(AC5232&lt;AH5232,"00631L","00635U"))</f>
        <v>00631L</v>
      </c>
      <c r="AX5232" s="20">
        <f t="shared" si="2493"/>
        <v>1</v>
      </c>
      <c r="AY5232" s="20">
        <f t="shared" si="2498"/>
        <v>1</v>
      </c>
      <c r="AZ5232" s="116">
        <v>38715</v>
      </c>
      <c r="BA5232" s="116"/>
      <c r="BB5232" s="20"/>
      <c r="BC5232" s="20"/>
      <c r="BD5232" s="76"/>
      <c r="BE5232" s="77"/>
      <c r="BF5232" s="77"/>
    </row>
    <row r="5233" spans="1:58" s="23" customFormat="1" ht="15.75" customHeight="1" x14ac:dyDescent="0.4">
      <c r="A5233" s="116">
        <v>38713</v>
      </c>
      <c r="B5233" s="112">
        <v>12.45</v>
      </c>
      <c r="C5233" s="112">
        <v>14.2</v>
      </c>
      <c r="D5233" s="112">
        <v>14.725</v>
      </c>
      <c r="E5233" s="112">
        <v>15.127000000000001</v>
      </c>
      <c r="F5233" s="112">
        <v>15.54</v>
      </c>
      <c r="G5233" s="112">
        <v>15.869</v>
      </c>
      <c r="H5233" s="113">
        <v>16.125</v>
      </c>
      <c r="I5233" s="90">
        <f t="shared" si="2494"/>
        <v>12.861764705882353</v>
      </c>
      <c r="J5233" s="90">
        <f t="shared" si="2495"/>
        <v>14.323529411764705</v>
      </c>
      <c r="K5233" s="114">
        <v>13</v>
      </c>
      <c r="L5233" s="115">
        <v>5.8823529411764705E-2</v>
      </c>
      <c r="M5233" s="11"/>
      <c r="N5233" s="90">
        <v>11.57</v>
      </c>
      <c r="O5233" s="90">
        <v>13.47</v>
      </c>
      <c r="P5233" s="90">
        <v>14.591741030845713</v>
      </c>
      <c r="Q5233" s="90"/>
      <c r="R5233" s="63">
        <f t="shared" si="2506"/>
        <v>16.491741030845713</v>
      </c>
      <c r="S5233" s="64">
        <f t="shared" si="2505"/>
        <v>0.12658227848101272</v>
      </c>
      <c r="T5233" s="65"/>
      <c r="U5233" s="65">
        <f t="shared" si="2501"/>
        <v>0.85894580549368971</v>
      </c>
      <c r="V5233" s="65">
        <f t="shared" si="2501"/>
        <v>0.92312493564171361</v>
      </c>
      <c r="W5233" s="65"/>
      <c r="X5233" s="61">
        <f t="shared" si="2496"/>
        <v>0.14056224899598393</v>
      </c>
      <c r="Y5233" s="66">
        <f t="shared" si="2507"/>
        <v>6.5974747140873882E-2</v>
      </c>
      <c r="Z5233" s="61">
        <f t="shared" si="2508"/>
        <v>0.11365195517951057</v>
      </c>
      <c r="AA5233" s="67">
        <f t="shared" si="2509"/>
        <v>12.861764705882353</v>
      </c>
      <c r="AB5233" s="68">
        <f t="shared" si="2510"/>
        <v>7.6058772687986081E-2</v>
      </c>
      <c r="AC5233" s="69">
        <f t="shared" si="2511"/>
        <v>0.11164777060348766</v>
      </c>
      <c r="AD5233" s="70">
        <f>_xlfn.PERCENTILE.EXC(AC5233:$AC$5675,0.5)</f>
        <v>7.9416809605488858E-2</v>
      </c>
      <c r="AE5233" s="70">
        <f>_xlfn.PERCENTILE.EXC($AC5233:AC$5675,0.35)</f>
        <v>5.1987459443035816E-2</v>
      </c>
      <c r="AF5233" s="71">
        <f t="shared" si="2502"/>
        <v>3.8378040428051596E-2</v>
      </c>
      <c r="AG5233" s="70">
        <f t="shared" si="2503"/>
        <v>-6.95378249865264E-2</v>
      </c>
      <c r="AH5233" s="70">
        <f t="shared" si="2504"/>
        <v>-8.5533687943262507E-2</v>
      </c>
      <c r="AI5233" s="61" t="str">
        <f t="shared" si="2499"/>
        <v>Short VOL</v>
      </c>
      <c r="AJ5233" s="68" t="str">
        <f t="shared" si="2500"/>
        <v>Short VOL</v>
      </c>
      <c r="AK5233" s="72"/>
      <c r="AL5233" s="73"/>
      <c r="AM5233" s="72"/>
      <c r="AN5233" s="73"/>
      <c r="AO5233" s="74"/>
      <c r="AP5233" s="20"/>
      <c r="AQ5233" s="74"/>
      <c r="AR5233" s="20"/>
      <c r="AS5233" s="74"/>
      <c r="AT5233" s="20"/>
      <c r="AU5233" s="74" t="str">
        <f t="shared" si="2512"/>
        <v>00631L</v>
      </c>
      <c r="AV5233" s="20">
        <f t="shared" si="2497"/>
        <v>1</v>
      </c>
      <c r="AW5233" s="74" t="str">
        <f t="shared" si="2513"/>
        <v>00631L</v>
      </c>
      <c r="AX5233" s="20">
        <f t="shared" si="2493"/>
        <v>1</v>
      </c>
      <c r="AY5233" s="20">
        <f t="shared" si="2498"/>
        <v>1</v>
      </c>
      <c r="AZ5233" s="116">
        <v>38714</v>
      </c>
      <c r="BA5233" s="116"/>
      <c r="BB5233" s="20"/>
      <c r="BC5233" s="20"/>
      <c r="BD5233" s="76"/>
      <c r="BE5233" s="77"/>
      <c r="BF5233" s="77"/>
    </row>
    <row r="5234" spans="1:58" s="23" customFormat="1" ht="15.75" customHeight="1" x14ac:dyDescent="0.4">
      <c r="A5234" s="116">
        <v>38709</v>
      </c>
      <c r="B5234" s="112">
        <v>12.21</v>
      </c>
      <c r="C5234" s="112">
        <v>14.11</v>
      </c>
      <c r="D5234" s="112">
        <v>14.619</v>
      </c>
      <c r="E5234" s="112">
        <v>15.01</v>
      </c>
      <c r="F5234" s="112">
        <v>15.41</v>
      </c>
      <c r="G5234" s="112">
        <v>15.734999999999999</v>
      </c>
      <c r="H5234" s="113">
        <v>15.988</v>
      </c>
      <c r="I5234" s="90">
        <f t="shared" si="2494"/>
        <v>12.54529411764706</v>
      </c>
      <c r="J5234" s="90">
        <f t="shared" si="2495"/>
        <v>14.199823529411765</v>
      </c>
      <c r="K5234" s="114">
        <v>14</v>
      </c>
      <c r="L5234" s="115">
        <v>5.8823529411764705E-2</v>
      </c>
      <c r="M5234" s="11"/>
      <c r="N5234" s="90">
        <v>10.27</v>
      </c>
      <c r="O5234" s="90">
        <v>12.68</v>
      </c>
      <c r="P5234" s="90">
        <v>13.9158047326908</v>
      </c>
      <c r="Q5234" s="90"/>
      <c r="R5234" s="63">
        <f t="shared" si="2506"/>
        <v>16.325804732690802</v>
      </c>
      <c r="S5234" s="64">
        <f t="shared" si="2505"/>
        <v>-1.9436345966957799E-3</v>
      </c>
      <c r="T5234" s="65"/>
      <c r="U5234" s="65">
        <f t="shared" si="2501"/>
        <v>0.80993690851735012</v>
      </c>
      <c r="V5234" s="65">
        <f t="shared" si="2501"/>
        <v>0.91119415970334317</v>
      </c>
      <c r="W5234" s="65"/>
      <c r="X5234" s="61">
        <f t="shared" si="2496"/>
        <v>0.15561015561015548</v>
      </c>
      <c r="Y5234" s="66">
        <f t="shared" si="2507"/>
        <v>6.5156562291805442E-2</v>
      </c>
      <c r="Z5234" s="61">
        <f t="shared" si="2508"/>
        <v>0.13188446570075477</v>
      </c>
      <c r="AA5234" s="67">
        <f t="shared" si="2509"/>
        <v>12.545294117647058</v>
      </c>
      <c r="AB5234" s="68">
        <f t="shared" si="2510"/>
        <v>0.18889970788704979</v>
      </c>
      <c r="AC5234" s="69">
        <f t="shared" si="2511"/>
        <v>0.22154762586631538</v>
      </c>
      <c r="AD5234" s="70">
        <f>_xlfn.PERCENTILE.EXC(AC5234:$AC$5675,0.5)</f>
        <v>7.9301349171808172E-2</v>
      </c>
      <c r="AE5234" s="70">
        <f>_xlfn.PERCENTILE.EXC($AC5234:AC$5675,0.35)</f>
        <v>5.1982730962190228E-2</v>
      </c>
      <c r="AF5234" s="71">
        <f t="shared" si="2502"/>
        <v>3.8303264170787957E-2</v>
      </c>
      <c r="AG5234" s="70">
        <f t="shared" si="2503"/>
        <v>-6.9582964941364275E-2</v>
      </c>
      <c r="AH5234" s="70">
        <f t="shared" si="2504"/>
        <v>-8.5601211583924447E-2</v>
      </c>
      <c r="AI5234" s="61" t="str">
        <f t="shared" si="2499"/>
        <v>Short VOL</v>
      </c>
      <c r="AJ5234" s="68" t="str">
        <f t="shared" si="2500"/>
        <v>Short VOL</v>
      </c>
      <c r="AK5234" s="72"/>
      <c r="AL5234" s="73"/>
      <c r="AM5234" s="72"/>
      <c r="AN5234" s="73"/>
      <c r="AO5234" s="74"/>
      <c r="AP5234" s="20"/>
      <c r="AQ5234" s="74"/>
      <c r="AR5234" s="20"/>
      <c r="AS5234" s="74"/>
      <c r="AT5234" s="20"/>
      <c r="AU5234" s="74" t="str">
        <f t="shared" si="2512"/>
        <v>00631L</v>
      </c>
      <c r="AV5234" s="20">
        <f t="shared" si="2497"/>
        <v>1</v>
      </c>
      <c r="AW5234" s="74" t="str">
        <f t="shared" si="2513"/>
        <v>00631L</v>
      </c>
      <c r="AX5234" s="20">
        <f t="shared" si="2493"/>
        <v>1</v>
      </c>
      <c r="AY5234" s="20">
        <f t="shared" si="2498"/>
        <v>1</v>
      </c>
      <c r="AZ5234" s="116">
        <v>38713</v>
      </c>
      <c r="BA5234" s="116"/>
      <c r="BB5234" s="20"/>
      <c r="BC5234" s="20"/>
      <c r="BD5234" s="76"/>
      <c r="BE5234" s="77"/>
      <c r="BF5234" s="77"/>
    </row>
    <row r="5235" spans="1:58" s="23" customFormat="1" ht="15.75" customHeight="1" x14ac:dyDescent="0.4">
      <c r="A5235" s="116">
        <v>38708</v>
      </c>
      <c r="B5235" s="112">
        <v>12.48</v>
      </c>
      <c r="C5235" s="112">
        <v>14.18</v>
      </c>
      <c r="D5235" s="112">
        <v>14.689</v>
      </c>
      <c r="E5235" s="112">
        <v>15.079000000000001</v>
      </c>
      <c r="F5235" s="112">
        <v>15.48</v>
      </c>
      <c r="G5235" s="112">
        <v>15.754</v>
      </c>
      <c r="H5235" s="113">
        <v>15.968</v>
      </c>
      <c r="I5235" s="90">
        <f t="shared" si="2494"/>
        <v>12.68</v>
      </c>
      <c r="J5235" s="90">
        <f t="shared" si="2495"/>
        <v>14.239882352941176</v>
      </c>
      <c r="K5235" s="114">
        <v>15</v>
      </c>
      <c r="L5235" s="115">
        <v>5.8823529411764705E-2</v>
      </c>
      <c r="M5235" s="11"/>
      <c r="N5235" s="90">
        <v>10.29</v>
      </c>
      <c r="O5235" s="90">
        <v>12.77</v>
      </c>
      <c r="P5235" s="90">
        <v>14.027190045304627</v>
      </c>
      <c r="Q5235" s="90"/>
      <c r="R5235" s="63">
        <f t="shared" si="2506"/>
        <v>16.507190045304625</v>
      </c>
      <c r="S5235" s="64">
        <f t="shared" si="2505"/>
        <v>-4.8103607770582917E-2</v>
      </c>
      <c r="T5235" s="65"/>
      <c r="U5235" s="65">
        <f t="shared" si="2501"/>
        <v>0.80579483163664833</v>
      </c>
      <c r="V5235" s="65">
        <f t="shared" si="2501"/>
        <v>0.91037477632767572</v>
      </c>
      <c r="W5235" s="65"/>
      <c r="X5235" s="61">
        <f t="shared" si="2496"/>
        <v>0.13621794871794865</v>
      </c>
      <c r="Y5235" s="66">
        <f t="shared" si="2507"/>
        <v>5.8956164201870102E-2</v>
      </c>
      <c r="Z5235" s="61">
        <f t="shared" si="2508"/>
        <v>0.12301911300797924</v>
      </c>
      <c r="AA5235" s="67">
        <f t="shared" si="2509"/>
        <v>12.68</v>
      </c>
      <c r="AB5235" s="68">
        <f t="shared" si="2510"/>
        <v>0.21282798833819255</v>
      </c>
      <c r="AC5235" s="69">
        <f t="shared" si="2511"/>
        <v>0.2322643343051507</v>
      </c>
      <c r="AD5235" s="70">
        <f>_xlfn.PERCENTILE.EXC(AC5235:$AC$5675,0.5)</f>
        <v>7.91858887381275E-2</v>
      </c>
      <c r="AE5235" s="70">
        <f>_xlfn.PERCENTILE.EXC($AC5235:AC$5675,0.35)</f>
        <v>5.1927482910680049E-2</v>
      </c>
      <c r="AF5235" s="71">
        <f t="shared" si="2502"/>
        <v>3.8290153203172542E-2</v>
      </c>
      <c r="AG5235" s="70">
        <f t="shared" si="2503"/>
        <v>-6.9628104896202136E-2</v>
      </c>
      <c r="AH5235" s="70">
        <f t="shared" si="2504"/>
        <v>-8.5668735224586387E-2</v>
      </c>
      <c r="AI5235" s="61" t="str">
        <f t="shared" si="2499"/>
        <v>Short VOL</v>
      </c>
      <c r="AJ5235" s="68" t="str">
        <f t="shared" si="2500"/>
        <v>Short VOL</v>
      </c>
      <c r="AK5235" s="72"/>
      <c r="AL5235" s="73"/>
      <c r="AM5235" s="72"/>
      <c r="AN5235" s="73"/>
      <c r="AO5235" s="74"/>
      <c r="AP5235" s="20"/>
      <c r="AQ5235" s="74"/>
      <c r="AR5235" s="20"/>
      <c r="AS5235" s="74"/>
      <c r="AT5235" s="20"/>
      <c r="AU5235" s="74" t="str">
        <f t="shared" si="2512"/>
        <v>00631L</v>
      </c>
      <c r="AV5235" s="20">
        <f t="shared" si="2497"/>
        <v>1</v>
      </c>
      <c r="AW5235" s="74" t="str">
        <f t="shared" si="2513"/>
        <v>00631L</v>
      </c>
      <c r="AX5235" s="20">
        <f t="shared" si="2493"/>
        <v>1</v>
      </c>
      <c r="AY5235" s="20">
        <f t="shared" si="2498"/>
        <v>1</v>
      </c>
      <c r="AZ5235" s="116">
        <v>38709</v>
      </c>
      <c r="BA5235" s="116"/>
      <c r="BB5235" s="20"/>
      <c r="BC5235" s="20"/>
      <c r="BD5235" s="76"/>
      <c r="BE5235" s="77"/>
      <c r="BF5235" s="77"/>
    </row>
    <row r="5236" spans="1:58" s="23" customFormat="1" ht="15.75" customHeight="1" x14ac:dyDescent="0.4">
      <c r="A5236" s="116">
        <v>38707</v>
      </c>
      <c r="B5236" s="112">
        <v>12.59</v>
      </c>
      <c r="C5236" s="112">
        <v>14.33</v>
      </c>
      <c r="D5236" s="112">
        <v>14.803000000000001</v>
      </c>
      <c r="E5236" s="112">
        <v>15.166</v>
      </c>
      <c r="F5236" s="112">
        <v>15.54</v>
      </c>
      <c r="G5236" s="112">
        <v>15.977</v>
      </c>
      <c r="H5236" s="113">
        <v>16.314</v>
      </c>
      <c r="I5236" s="90">
        <f t="shared" si="2494"/>
        <v>12.69235294117647</v>
      </c>
      <c r="J5236" s="90">
        <f t="shared" si="2495"/>
        <v>14.357823529411764</v>
      </c>
      <c r="K5236" s="114">
        <v>16</v>
      </c>
      <c r="L5236" s="115">
        <v>5.8823529411764705E-2</v>
      </c>
      <c r="M5236" s="11"/>
      <c r="N5236" s="90">
        <v>10.81</v>
      </c>
      <c r="O5236" s="90">
        <v>13.19</v>
      </c>
      <c r="P5236" s="90">
        <v>14.317744404017352</v>
      </c>
      <c r="Q5236" s="90"/>
      <c r="R5236" s="63">
        <f t="shared" si="2506"/>
        <v>16.697744404017349</v>
      </c>
      <c r="S5236" s="64">
        <f t="shared" si="2505"/>
        <v>-3.3958891867738962E-2</v>
      </c>
      <c r="T5236" s="65"/>
      <c r="U5236" s="65">
        <f t="shared" si="2501"/>
        <v>0.81956027293404099</v>
      </c>
      <c r="V5236" s="65">
        <f t="shared" si="2501"/>
        <v>0.92123449251539058</v>
      </c>
      <c r="W5236" s="65"/>
      <c r="X5236" s="61">
        <f t="shared" si="2496"/>
        <v>0.13820492454328834</v>
      </c>
      <c r="Y5236" s="66">
        <f t="shared" si="2507"/>
        <v>7.5695634972965817E-2</v>
      </c>
      <c r="Z5236" s="61">
        <f t="shared" si="2508"/>
        <v>0.13121842702878067</v>
      </c>
      <c r="AA5236" s="67">
        <f t="shared" si="2509"/>
        <v>12.692352941176472</v>
      </c>
      <c r="AB5236" s="68">
        <f t="shared" si="2510"/>
        <v>0.16466234967622564</v>
      </c>
      <c r="AC5236" s="69">
        <f t="shared" si="2511"/>
        <v>0.17413070686183821</v>
      </c>
      <c r="AD5236" s="70">
        <f>_xlfn.PERCENTILE.EXC(AC5236:$AC$5675,0.5)</f>
        <v>7.9031923553551903E-2</v>
      </c>
      <c r="AE5236" s="70">
        <f>_xlfn.PERCENTILE.EXC($AC5236:AC$5675,0.35)</f>
        <v>5.1863814930725775E-2</v>
      </c>
      <c r="AF5236" s="71">
        <f t="shared" si="2502"/>
        <v>3.8287319783831833E-2</v>
      </c>
      <c r="AG5236" s="70">
        <f t="shared" si="2503"/>
        <v>-6.9673244851040012E-2</v>
      </c>
      <c r="AH5236" s="70">
        <f t="shared" si="2504"/>
        <v>-8.5736258865248327E-2</v>
      </c>
      <c r="AI5236" s="61" t="str">
        <f t="shared" si="2499"/>
        <v>Short VOL</v>
      </c>
      <c r="AJ5236" s="68" t="str">
        <f t="shared" si="2500"/>
        <v>Short VOL</v>
      </c>
      <c r="AK5236" s="72"/>
      <c r="AL5236" s="73"/>
      <c r="AM5236" s="72"/>
      <c r="AN5236" s="73"/>
      <c r="AO5236" s="74"/>
      <c r="AP5236" s="20"/>
      <c r="AQ5236" s="74"/>
      <c r="AR5236" s="20"/>
      <c r="AS5236" s="74"/>
      <c r="AT5236" s="20"/>
      <c r="AU5236" s="74" t="str">
        <f t="shared" si="2512"/>
        <v>00631L</v>
      </c>
      <c r="AV5236" s="20">
        <f t="shared" si="2497"/>
        <v>1</v>
      </c>
      <c r="AW5236" s="74" t="str">
        <f t="shared" si="2513"/>
        <v>00631L</v>
      </c>
      <c r="AX5236" s="20">
        <f t="shared" si="2493"/>
        <v>1</v>
      </c>
      <c r="AY5236" s="20">
        <f t="shared" si="2498"/>
        <v>1</v>
      </c>
      <c r="AZ5236" s="116">
        <v>38708</v>
      </c>
      <c r="BA5236" s="116"/>
      <c r="BB5236" s="20"/>
      <c r="BC5236" s="20"/>
      <c r="BD5236" s="76"/>
      <c r="BE5236" s="77"/>
      <c r="BF5236" s="77"/>
    </row>
    <row r="5237" spans="1:58" s="23" customFormat="1" ht="15.75" customHeight="1" x14ac:dyDescent="0.4">
      <c r="A5237" s="116">
        <v>38706</v>
      </c>
      <c r="B5237" s="112">
        <v>11.15</v>
      </c>
      <c r="C5237" s="112">
        <v>12.76</v>
      </c>
      <c r="D5237" s="112">
        <v>14.53</v>
      </c>
      <c r="E5237" s="112">
        <v>14.962999999999999</v>
      </c>
      <c r="F5237" s="112">
        <v>15.295999999999999</v>
      </c>
      <c r="G5237" s="112">
        <v>15.64</v>
      </c>
      <c r="H5237" s="113">
        <v>16.042999999999999</v>
      </c>
      <c r="I5237" s="90">
        <f t="shared" si="2494"/>
        <v>12.76</v>
      </c>
      <c r="J5237" s="90">
        <f t="shared" si="2495"/>
        <v>14.53</v>
      </c>
      <c r="K5237" s="114">
        <v>0</v>
      </c>
      <c r="L5237" s="115">
        <v>4.1666666666666664E-2</v>
      </c>
      <c r="M5237" s="11"/>
      <c r="N5237" s="90">
        <v>11.19</v>
      </c>
      <c r="O5237" s="90">
        <v>13.39</v>
      </c>
      <c r="P5237" s="90">
        <v>14.484285407736838</v>
      </c>
      <c r="Q5237" s="90"/>
      <c r="R5237" s="63">
        <f t="shared" si="2506"/>
        <v>16.684285407736837</v>
      </c>
      <c r="S5237" s="64">
        <f t="shared" si="2505"/>
        <v>-1.6695957820738249E-2</v>
      </c>
      <c r="T5237" s="65"/>
      <c r="U5237" s="65">
        <f t="shared" si="2501"/>
        <v>0.83569828230022403</v>
      </c>
      <c r="V5237" s="65">
        <f t="shared" si="2501"/>
        <v>0.92445016257741508</v>
      </c>
      <c r="W5237" s="65"/>
      <c r="X5237" s="61">
        <f t="shared" si="2496"/>
        <v>0.14439461883408067</v>
      </c>
      <c r="Y5237" s="66">
        <f t="shared" si="2507"/>
        <v>7.2178039163269411E-2</v>
      </c>
      <c r="Z5237" s="61">
        <f t="shared" si="2508"/>
        <v>0.13871473354231972</v>
      </c>
      <c r="AA5237" s="67">
        <f t="shared" si="2509"/>
        <v>12.76</v>
      </c>
      <c r="AB5237" s="68">
        <f t="shared" si="2510"/>
        <v>-3.5746201966040348E-3</v>
      </c>
      <c r="AC5237" s="69">
        <f t="shared" si="2511"/>
        <v>0.14030384271671137</v>
      </c>
      <c r="AD5237" s="70">
        <f>_xlfn.PERCENTILE.EXC(AC5237:$AC$5675,0.5)</f>
        <v>7.887795836897632E-2</v>
      </c>
      <c r="AE5237" s="70">
        <f>_xlfn.PERCENTILE.EXC($AC5237:AC$5675,0.35)</f>
        <v>5.1800146950771501E-2</v>
      </c>
      <c r="AF5237" s="71">
        <f t="shared" si="2502"/>
        <v>3.8284486364491124E-2</v>
      </c>
      <c r="AG5237" s="70">
        <f t="shared" si="2503"/>
        <v>-6.9718384805877887E-2</v>
      </c>
      <c r="AH5237" s="70">
        <f t="shared" si="2504"/>
        <v>-8.5803782505910253E-2</v>
      </c>
      <c r="AI5237" s="61" t="str">
        <f t="shared" si="2499"/>
        <v>Short VOL</v>
      </c>
      <c r="AJ5237" s="68" t="str">
        <f t="shared" si="2500"/>
        <v>Short VOL</v>
      </c>
      <c r="AK5237" s="72"/>
      <c r="AL5237" s="73"/>
      <c r="AM5237" s="72"/>
      <c r="AN5237" s="73"/>
      <c r="AO5237" s="74"/>
      <c r="AP5237" s="20"/>
      <c r="AQ5237" s="74"/>
      <c r="AR5237" s="20"/>
      <c r="AS5237" s="74"/>
      <c r="AT5237" s="20"/>
      <c r="AU5237" s="74" t="str">
        <f t="shared" si="2512"/>
        <v>00631L</v>
      </c>
      <c r="AV5237" s="20">
        <f t="shared" si="2497"/>
        <v>1</v>
      </c>
      <c r="AW5237" s="74" t="str">
        <f t="shared" si="2513"/>
        <v>00631L</v>
      </c>
      <c r="AX5237" s="20">
        <f t="shared" ref="AX5237:AX5300" si="2514">IF(AW5237="00631L",1,0)</f>
        <v>1</v>
      </c>
      <c r="AY5237" s="20">
        <f t="shared" si="2498"/>
        <v>1</v>
      </c>
      <c r="AZ5237" s="116">
        <v>38707</v>
      </c>
      <c r="BA5237" s="116"/>
      <c r="BB5237" s="20"/>
      <c r="BC5237" s="20"/>
      <c r="BD5237" s="76"/>
      <c r="BE5237" s="77"/>
      <c r="BF5237" s="77"/>
    </row>
    <row r="5238" spans="1:58" s="23" customFormat="1" ht="15.75" customHeight="1" x14ac:dyDescent="0.4">
      <c r="A5238" s="116">
        <v>38705</v>
      </c>
      <c r="B5238" s="112">
        <v>11.11</v>
      </c>
      <c r="C5238" s="112">
        <v>12.88</v>
      </c>
      <c r="D5238" s="112">
        <v>14.47</v>
      </c>
      <c r="E5238" s="112">
        <v>14.911</v>
      </c>
      <c r="F5238" s="112">
        <v>15.25</v>
      </c>
      <c r="G5238" s="112">
        <v>15.6</v>
      </c>
      <c r="H5238" s="113">
        <v>16.010000000000002</v>
      </c>
      <c r="I5238" s="90">
        <f t="shared" ref="I5238:I5301" si="2515">C5238-((C5238-B5238)*K5238*L5238)</f>
        <v>12.80625</v>
      </c>
      <c r="J5238" s="90">
        <f t="shared" ref="J5238:J5301" si="2516">D5238-((D5238-C5238)*K5238*L5238)</f>
        <v>14.40375</v>
      </c>
      <c r="K5238" s="114">
        <v>1</v>
      </c>
      <c r="L5238" s="115">
        <v>4.1666666666666664E-2</v>
      </c>
      <c r="M5238" s="11"/>
      <c r="N5238" s="90">
        <v>11.38</v>
      </c>
      <c r="O5238" s="90">
        <v>13.49</v>
      </c>
      <c r="P5238" s="90">
        <v>14.541421620859587</v>
      </c>
      <c r="Q5238" s="90"/>
      <c r="R5238" s="63">
        <f t="shared" si="2506"/>
        <v>16.651421620859587</v>
      </c>
      <c r="S5238" s="64">
        <f t="shared" si="2505"/>
        <v>6.5543071161048794E-2</v>
      </c>
      <c r="T5238" s="65"/>
      <c r="U5238" s="65">
        <f t="shared" si="2501"/>
        <v>0.84358784284655308</v>
      </c>
      <c r="V5238" s="65">
        <f t="shared" si="2501"/>
        <v>0.92769471594501263</v>
      </c>
      <c r="W5238" s="65"/>
      <c r="X5238" s="61">
        <f t="shared" si="2496"/>
        <v>0.15931593159315943</v>
      </c>
      <c r="Y5238" s="66">
        <f t="shared" si="2507"/>
        <v>7.3703976929783518E-2</v>
      </c>
      <c r="Z5238" s="61">
        <f t="shared" si="2508"/>
        <v>0.12474377745241583</v>
      </c>
      <c r="AA5238" s="67">
        <f t="shared" si="2509"/>
        <v>12.80625</v>
      </c>
      <c r="AB5238" s="68">
        <f t="shared" si="2510"/>
        <v>-2.3725834797891154E-2</v>
      </c>
      <c r="AC5238" s="69">
        <f t="shared" si="2511"/>
        <v>0.12532952548330401</v>
      </c>
      <c r="AD5238" s="70">
        <f>_xlfn.PERCENTILE.EXC(AC5238:$AC$5675,0.5)</f>
        <v>7.8771517921079337E-2</v>
      </c>
      <c r="AE5238" s="70">
        <f>_xlfn.PERCENTILE.EXC($AC5238:AC$5675,0.35)</f>
        <v>5.1676213426788957E-2</v>
      </c>
      <c r="AF5238" s="71">
        <f t="shared" si="2502"/>
        <v>3.8265842505545059E-2</v>
      </c>
      <c r="AG5238" s="70">
        <f t="shared" si="2503"/>
        <v>-6.9763524760715762E-2</v>
      </c>
      <c r="AH5238" s="70">
        <f t="shared" si="2504"/>
        <v>-8.5871306146572207E-2</v>
      </c>
      <c r="AI5238" s="61" t="str">
        <f t="shared" si="2499"/>
        <v>Short VOL</v>
      </c>
      <c r="AJ5238" s="68" t="str">
        <f t="shared" si="2500"/>
        <v>Short VOL</v>
      </c>
      <c r="AK5238" s="72"/>
      <c r="AL5238" s="73"/>
      <c r="AM5238" s="72"/>
      <c r="AN5238" s="73"/>
      <c r="AO5238" s="74"/>
      <c r="AP5238" s="20"/>
      <c r="AQ5238" s="74"/>
      <c r="AR5238" s="20"/>
      <c r="AS5238" s="74"/>
      <c r="AT5238" s="20"/>
      <c r="AU5238" s="74" t="str">
        <f t="shared" si="2512"/>
        <v>00631L</v>
      </c>
      <c r="AV5238" s="20">
        <f t="shared" si="2497"/>
        <v>1</v>
      </c>
      <c r="AW5238" s="74" t="str">
        <f t="shared" si="2513"/>
        <v>00631L</v>
      </c>
      <c r="AX5238" s="20">
        <f t="shared" si="2514"/>
        <v>1</v>
      </c>
      <c r="AY5238" s="20">
        <f t="shared" si="2498"/>
        <v>1</v>
      </c>
      <c r="AZ5238" s="116">
        <v>38706</v>
      </c>
      <c r="BA5238" s="116"/>
      <c r="BB5238" s="20"/>
      <c r="BC5238" s="20"/>
      <c r="BD5238" s="76"/>
      <c r="BE5238" s="77"/>
      <c r="BF5238" s="77"/>
    </row>
    <row r="5239" spans="1:58" s="23" customFormat="1" ht="15.75" customHeight="1" x14ac:dyDescent="0.4">
      <c r="A5239" s="116">
        <v>38702</v>
      </c>
      <c r="B5239" s="112">
        <v>11.02</v>
      </c>
      <c r="C5239" s="112">
        <v>12.93</v>
      </c>
      <c r="D5239" s="112">
        <v>14.23</v>
      </c>
      <c r="E5239" s="112">
        <v>14.731</v>
      </c>
      <c r="F5239" s="112">
        <v>15.115</v>
      </c>
      <c r="G5239" s="112">
        <v>15.51</v>
      </c>
      <c r="H5239" s="113">
        <v>15.971</v>
      </c>
      <c r="I5239" s="90">
        <f t="shared" si="2515"/>
        <v>12.770833333333332</v>
      </c>
      <c r="J5239" s="90">
        <f t="shared" si="2516"/>
        <v>14.121666666666666</v>
      </c>
      <c r="K5239" s="114">
        <v>2</v>
      </c>
      <c r="L5239" s="115">
        <v>4.1666666666666664E-2</v>
      </c>
      <c r="M5239" s="11"/>
      <c r="N5239" s="90">
        <v>10.68</v>
      </c>
      <c r="O5239" s="90">
        <v>13.14</v>
      </c>
      <c r="P5239" s="90">
        <v>14.180440624056256</v>
      </c>
      <c r="Q5239" s="90"/>
      <c r="R5239" s="63">
        <f t="shared" si="2506"/>
        <v>16.640440624056257</v>
      </c>
      <c r="S5239" s="64">
        <f t="shared" si="2505"/>
        <v>-4.659832246039209E-3</v>
      </c>
      <c r="T5239" s="65"/>
      <c r="U5239" s="65">
        <f t="shared" si="2501"/>
        <v>0.81278538812785384</v>
      </c>
      <c r="V5239" s="65">
        <f t="shared" si="2501"/>
        <v>0.9266284700426578</v>
      </c>
      <c r="W5239" s="65"/>
      <c r="X5239" s="61">
        <f t="shared" si="2496"/>
        <v>0.17332123411978223</v>
      </c>
      <c r="Y5239" s="66">
        <f t="shared" si="2507"/>
        <v>8.417622700427671E-2</v>
      </c>
      <c r="Z5239" s="61">
        <f t="shared" si="2508"/>
        <v>0.10577487765089728</v>
      </c>
      <c r="AA5239" s="67">
        <f t="shared" si="2509"/>
        <v>12.770833333333332</v>
      </c>
      <c r="AB5239" s="68">
        <f t="shared" si="2510"/>
        <v>3.1835205992509351E-2</v>
      </c>
      <c r="AC5239" s="69">
        <f t="shared" si="2511"/>
        <v>0.19577091136079891</v>
      </c>
      <c r="AD5239" s="70">
        <f>_xlfn.PERCENTILE.EXC(AC5239:$AC$5675,0.5)</f>
        <v>7.8665077473182368E-2</v>
      </c>
      <c r="AE5239" s="70">
        <f>_xlfn.PERCENTILE.EXC($AC5239:AC$5675,0.35)</f>
        <v>5.1552279902806419E-2</v>
      </c>
      <c r="AF5239" s="71">
        <f t="shared" si="2502"/>
        <v>3.8207672547585593E-2</v>
      </c>
      <c r="AG5239" s="70">
        <f t="shared" si="2503"/>
        <v>-6.9808664715553637E-2</v>
      </c>
      <c r="AH5239" s="70">
        <f t="shared" si="2504"/>
        <v>-8.5938829787234147E-2</v>
      </c>
      <c r="AI5239" s="61" t="str">
        <f t="shared" si="2499"/>
        <v>Short VOL</v>
      </c>
      <c r="AJ5239" s="68" t="str">
        <f t="shared" si="2500"/>
        <v>Short VOL</v>
      </c>
      <c r="AK5239" s="72"/>
      <c r="AL5239" s="73"/>
      <c r="AM5239" s="72"/>
      <c r="AN5239" s="73"/>
      <c r="AO5239" s="74"/>
      <c r="AP5239" s="20"/>
      <c r="AQ5239" s="74"/>
      <c r="AR5239" s="20"/>
      <c r="AS5239" s="74"/>
      <c r="AT5239" s="20"/>
      <c r="AU5239" s="74" t="str">
        <f t="shared" si="2512"/>
        <v>00631L</v>
      </c>
      <c r="AV5239" s="20">
        <f t="shared" si="2497"/>
        <v>1</v>
      </c>
      <c r="AW5239" s="74" t="str">
        <f t="shared" si="2513"/>
        <v>00631L</v>
      </c>
      <c r="AX5239" s="20">
        <f t="shared" si="2514"/>
        <v>1</v>
      </c>
      <c r="AY5239" s="20">
        <f t="shared" si="2498"/>
        <v>1</v>
      </c>
      <c r="AZ5239" s="116">
        <v>38705</v>
      </c>
      <c r="BA5239" s="116"/>
      <c r="BB5239" s="20"/>
      <c r="BC5239" s="20"/>
      <c r="BD5239" s="76"/>
      <c r="BE5239" s="77"/>
      <c r="BF5239" s="77"/>
    </row>
    <row r="5240" spans="1:58" s="23" customFormat="1" ht="15.75" customHeight="1" x14ac:dyDescent="0.4">
      <c r="A5240" s="116">
        <v>38701</v>
      </c>
      <c r="B5240" s="112">
        <v>11.16</v>
      </c>
      <c r="C5240" s="112">
        <v>12.78</v>
      </c>
      <c r="D5240" s="112">
        <v>14.17</v>
      </c>
      <c r="E5240" s="112">
        <v>14.654999999999999</v>
      </c>
      <c r="F5240" s="112">
        <v>15.026999999999999</v>
      </c>
      <c r="G5240" s="112">
        <v>15.41</v>
      </c>
      <c r="H5240" s="113">
        <v>15.856999999999999</v>
      </c>
      <c r="I5240" s="90">
        <f t="shared" si="2515"/>
        <v>12.577499999999999</v>
      </c>
      <c r="J5240" s="90">
        <f t="shared" si="2516"/>
        <v>13.99625</v>
      </c>
      <c r="K5240" s="114">
        <v>3</v>
      </c>
      <c r="L5240" s="115">
        <v>4.1666666666666664E-2</v>
      </c>
      <c r="M5240" s="11"/>
      <c r="N5240" s="90">
        <v>10.73</v>
      </c>
      <c r="O5240" s="90">
        <v>13.09</v>
      </c>
      <c r="P5240" s="90">
        <v>14.160083965909717</v>
      </c>
      <c r="Q5240" s="90"/>
      <c r="R5240" s="63">
        <f t="shared" si="2506"/>
        <v>16.520083965909716</v>
      </c>
      <c r="S5240" s="64">
        <f t="shared" si="2505"/>
        <v>2.3854961832061067E-2</v>
      </c>
      <c r="T5240" s="65"/>
      <c r="U5240" s="65">
        <f t="shared" si="2501"/>
        <v>0.81970970206264326</v>
      </c>
      <c r="V5240" s="65">
        <f t="shared" si="2501"/>
        <v>0.92442954657006726</v>
      </c>
      <c r="W5240" s="65"/>
      <c r="X5240" s="61">
        <f t="shared" si="2496"/>
        <v>0.14516129032258057</v>
      </c>
      <c r="Y5240" s="66">
        <f t="shared" si="2507"/>
        <v>8.2019788468099625E-2</v>
      </c>
      <c r="Z5240" s="61">
        <f t="shared" si="2508"/>
        <v>0.1128006360564501</v>
      </c>
      <c r="AA5240" s="67">
        <f t="shared" si="2509"/>
        <v>12.577499999999999</v>
      </c>
      <c r="AB5240" s="68">
        <f t="shared" si="2510"/>
        <v>4.00745573159366E-2</v>
      </c>
      <c r="AC5240" s="69">
        <f t="shared" si="2511"/>
        <v>0.17218080149114615</v>
      </c>
      <c r="AD5240" s="70">
        <f>_xlfn.PERCENTILE.EXC(AC5240:$AC$5675,0.5)</f>
        <v>7.8583860488857099E-2</v>
      </c>
      <c r="AE5240" s="70">
        <f>_xlfn.PERCENTILE.EXC($AC5240:AC$5675,0.35)</f>
        <v>5.1436400654204406E-2</v>
      </c>
      <c r="AF5240" s="71">
        <f t="shared" si="2502"/>
        <v>3.8149502589626134E-2</v>
      </c>
      <c r="AG5240" s="70">
        <f t="shared" si="2503"/>
        <v>-6.9853804670391498E-2</v>
      </c>
      <c r="AH5240" s="70">
        <f t="shared" si="2504"/>
        <v>-8.6006353427896073E-2</v>
      </c>
      <c r="AI5240" s="61" t="str">
        <f t="shared" si="2499"/>
        <v>Short VOL</v>
      </c>
      <c r="AJ5240" s="68" t="str">
        <f t="shared" si="2500"/>
        <v>Short VOL</v>
      </c>
      <c r="AK5240" s="72"/>
      <c r="AL5240" s="73"/>
      <c r="AM5240" s="72"/>
      <c r="AN5240" s="73"/>
      <c r="AO5240" s="74"/>
      <c r="AP5240" s="20"/>
      <c r="AQ5240" s="74"/>
      <c r="AR5240" s="20"/>
      <c r="AS5240" s="74"/>
      <c r="AT5240" s="20"/>
      <c r="AU5240" s="74" t="str">
        <f t="shared" si="2512"/>
        <v>00631L</v>
      </c>
      <c r="AV5240" s="20">
        <f t="shared" si="2497"/>
        <v>1</v>
      </c>
      <c r="AW5240" s="74" t="str">
        <f t="shared" si="2513"/>
        <v>00631L</v>
      </c>
      <c r="AX5240" s="20">
        <f t="shared" si="2514"/>
        <v>1</v>
      </c>
      <c r="AY5240" s="20">
        <f t="shared" si="2498"/>
        <v>1</v>
      </c>
      <c r="AZ5240" s="116">
        <v>38702</v>
      </c>
      <c r="BA5240" s="116"/>
      <c r="BB5240" s="20"/>
      <c r="BC5240" s="20"/>
      <c r="BD5240" s="76"/>
      <c r="BE5240" s="77"/>
      <c r="BF5240" s="77"/>
    </row>
    <row r="5241" spans="1:58" s="23" customFormat="1" ht="15.75" customHeight="1" x14ac:dyDescent="0.4">
      <c r="A5241" s="116">
        <v>38700</v>
      </c>
      <c r="B5241" s="112">
        <v>11.33</v>
      </c>
      <c r="C5241" s="112">
        <v>12.81</v>
      </c>
      <c r="D5241" s="112">
        <v>14.11</v>
      </c>
      <c r="E5241" s="112">
        <v>14.603</v>
      </c>
      <c r="F5241" s="112">
        <v>14.981</v>
      </c>
      <c r="G5241" s="112">
        <v>15.37</v>
      </c>
      <c r="H5241" s="113">
        <v>15.824</v>
      </c>
      <c r="I5241" s="90">
        <f t="shared" si="2515"/>
        <v>12.563333333333334</v>
      </c>
      <c r="J5241" s="90">
        <f t="shared" si="2516"/>
        <v>13.893333333333333</v>
      </c>
      <c r="K5241" s="114">
        <v>4</v>
      </c>
      <c r="L5241" s="115">
        <v>4.1666666666666664E-2</v>
      </c>
      <c r="M5241" s="11"/>
      <c r="N5241" s="90">
        <v>10.48</v>
      </c>
      <c r="O5241" s="90">
        <v>13.24</v>
      </c>
      <c r="P5241" s="90">
        <v>14.139962513015162</v>
      </c>
      <c r="Q5241" s="90"/>
      <c r="R5241" s="63">
        <f t="shared" si="2506"/>
        <v>16.899962513015161</v>
      </c>
      <c r="S5241" s="64">
        <f t="shared" si="2505"/>
        <v>-5.6705670567056617E-2</v>
      </c>
      <c r="T5241" s="65"/>
      <c r="U5241" s="65">
        <f t="shared" si="2501"/>
        <v>0.7915407854984895</v>
      </c>
      <c r="V5241" s="65">
        <f t="shared" si="2501"/>
        <v>0.93635326032959498</v>
      </c>
      <c r="W5241" s="65"/>
      <c r="X5241" s="61">
        <f t="shared" si="2496"/>
        <v>0.13062665489849959</v>
      </c>
      <c r="Y5241" s="66">
        <f t="shared" si="2507"/>
        <v>8.3612956241868111E-2</v>
      </c>
      <c r="Z5241" s="61">
        <f t="shared" si="2508"/>
        <v>0.10586362430352865</v>
      </c>
      <c r="AA5241" s="67">
        <f t="shared" si="2509"/>
        <v>12.563333333333334</v>
      </c>
      <c r="AB5241" s="68">
        <f t="shared" si="2510"/>
        <v>8.1106870229007602E-2</v>
      </c>
      <c r="AC5241" s="69">
        <f t="shared" si="2511"/>
        <v>0.19879134860050895</v>
      </c>
      <c r="AD5241" s="70">
        <f>_xlfn.PERCENTILE.EXC(AC5241:$AC$5675,0.5)</f>
        <v>7.850264350453183E-2</v>
      </c>
      <c r="AE5241" s="70">
        <f>_xlfn.PERCENTILE.EXC($AC5241:AC$5675,0.35)</f>
        <v>5.136884705788556E-2</v>
      </c>
      <c r="AF5241" s="71">
        <f t="shared" si="2502"/>
        <v>3.8091332631666669E-2</v>
      </c>
      <c r="AG5241" s="70">
        <f t="shared" si="2503"/>
        <v>-6.9898944625229373E-2</v>
      </c>
      <c r="AH5241" s="70">
        <f t="shared" si="2504"/>
        <v>-8.6073877068558013E-2</v>
      </c>
      <c r="AI5241" s="61" t="str">
        <f t="shared" si="2499"/>
        <v>Short VOL</v>
      </c>
      <c r="AJ5241" s="68" t="str">
        <f t="shared" si="2500"/>
        <v>Short VOL</v>
      </c>
      <c r="AK5241" s="72"/>
      <c r="AL5241" s="73"/>
      <c r="AM5241" s="72"/>
      <c r="AN5241" s="73"/>
      <c r="AO5241" s="74"/>
      <c r="AP5241" s="20"/>
      <c r="AQ5241" s="74"/>
      <c r="AR5241" s="20"/>
      <c r="AS5241" s="74"/>
      <c r="AT5241" s="20"/>
      <c r="AU5241" s="74" t="str">
        <f t="shared" si="2512"/>
        <v>00631L</v>
      </c>
      <c r="AV5241" s="20">
        <f t="shared" si="2497"/>
        <v>1</v>
      </c>
      <c r="AW5241" s="74" t="str">
        <f t="shared" si="2513"/>
        <v>00631L</v>
      </c>
      <c r="AX5241" s="20">
        <f t="shared" si="2514"/>
        <v>1</v>
      </c>
      <c r="AY5241" s="20">
        <f t="shared" si="2498"/>
        <v>1</v>
      </c>
      <c r="AZ5241" s="116">
        <v>38701</v>
      </c>
      <c r="BA5241" s="116"/>
      <c r="BB5241" s="20"/>
      <c r="BC5241" s="20"/>
      <c r="BD5241" s="76"/>
      <c r="BE5241" s="77"/>
      <c r="BF5241" s="77"/>
    </row>
    <row r="5242" spans="1:58" s="23" customFormat="1" ht="15.75" customHeight="1" x14ac:dyDescent="0.4">
      <c r="A5242" s="116">
        <v>38699</v>
      </c>
      <c r="B5242" s="112">
        <v>11.68</v>
      </c>
      <c r="C5242" s="112">
        <v>12.92</v>
      </c>
      <c r="D5242" s="112">
        <v>14.1</v>
      </c>
      <c r="E5242" s="112">
        <v>14.557</v>
      </c>
      <c r="F5242" s="112">
        <v>14.909000000000001</v>
      </c>
      <c r="G5242" s="112">
        <v>15.27</v>
      </c>
      <c r="H5242" s="113">
        <v>15.693</v>
      </c>
      <c r="I5242" s="90">
        <f t="shared" si="2515"/>
        <v>12.661666666666667</v>
      </c>
      <c r="J5242" s="90">
        <f t="shared" si="2516"/>
        <v>13.854166666666666</v>
      </c>
      <c r="K5242" s="114">
        <v>5</v>
      </c>
      <c r="L5242" s="115">
        <v>4.1666666666666664E-2</v>
      </c>
      <c r="M5242" s="11"/>
      <c r="N5242" s="90">
        <v>11.11</v>
      </c>
      <c r="O5242" s="90">
        <v>13.05</v>
      </c>
      <c r="P5242" s="90">
        <v>14.173044258962941</v>
      </c>
      <c r="Q5242" s="90"/>
      <c r="R5242" s="63">
        <f t="shared" si="2506"/>
        <v>16.113044258962944</v>
      </c>
      <c r="S5242" s="64">
        <f t="shared" si="2505"/>
        <v>-3.1386224934612135E-2</v>
      </c>
      <c r="T5242" s="65"/>
      <c r="U5242" s="65">
        <f t="shared" si="2501"/>
        <v>0.85134099616858228</v>
      </c>
      <c r="V5242" s="65">
        <f t="shared" si="2501"/>
        <v>0.92076195922038884</v>
      </c>
      <c r="W5242" s="65"/>
      <c r="X5242" s="61">
        <f t="shared" si="2496"/>
        <v>0.10616438356164386</v>
      </c>
      <c r="Y5242" s="66">
        <f t="shared" si="2507"/>
        <v>7.8038057292024399E-2</v>
      </c>
      <c r="Z5242" s="61">
        <f t="shared" si="2508"/>
        <v>9.4181913913386775E-2</v>
      </c>
      <c r="AA5242" s="67">
        <f t="shared" si="2509"/>
        <v>12.661666666666667</v>
      </c>
      <c r="AB5242" s="68">
        <f t="shared" si="2510"/>
        <v>5.1305130513051335E-2</v>
      </c>
      <c r="AC5242" s="69">
        <f t="shared" si="2511"/>
        <v>0.13966396639663975</v>
      </c>
      <c r="AD5242" s="70">
        <f>_xlfn.PERCENTILE.EXC(AC5242:$AC$5675,0.5)</f>
        <v>7.7935184186128395E-2</v>
      </c>
      <c r="AE5242" s="70">
        <f>_xlfn.PERCENTILE.EXC($AC5242:AC$5675,0.35)</f>
        <v>5.1301293461566706E-2</v>
      </c>
      <c r="AF5242" s="71">
        <f t="shared" si="2502"/>
        <v>3.8026813733682517E-2</v>
      </c>
      <c r="AG5242" s="70">
        <f t="shared" si="2503"/>
        <v>-6.9944084580067248E-2</v>
      </c>
      <c r="AH5242" s="70">
        <f t="shared" si="2504"/>
        <v>-8.6141400709219954E-2</v>
      </c>
      <c r="AI5242" s="61" t="str">
        <f t="shared" si="2499"/>
        <v>Short VOL</v>
      </c>
      <c r="AJ5242" s="68" t="str">
        <f t="shared" si="2500"/>
        <v>Short VOL</v>
      </c>
      <c r="AK5242" s="72"/>
      <c r="AL5242" s="73"/>
      <c r="AM5242" s="72"/>
      <c r="AN5242" s="73"/>
      <c r="AO5242" s="74"/>
      <c r="AP5242" s="20"/>
      <c r="AQ5242" s="74"/>
      <c r="AR5242" s="20"/>
      <c r="AS5242" s="74"/>
      <c r="AT5242" s="20"/>
      <c r="AU5242" s="74" t="str">
        <f t="shared" si="2512"/>
        <v>00631L</v>
      </c>
      <c r="AV5242" s="20">
        <f t="shared" si="2497"/>
        <v>1</v>
      </c>
      <c r="AW5242" s="74" t="str">
        <f t="shared" si="2513"/>
        <v>00631L</v>
      </c>
      <c r="AX5242" s="20">
        <f t="shared" si="2514"/>
        <v>1</v>
      </c>
      <c r="AY5242" s="20">
        <f t="shared" si="2498"/>
        <v>1</v>
      </c>
      <c r="AZ5242" s="116">
        <v>38700</v>
      </c>
      <c r="BA5242" s="116"/>
      <c r="BB5242" s="20"/>
      <c r="BC5242" s="20"/>
      <c r="BD5242" s="76"/>
      <c r="BE5242" s="77"/>
      <c r="BF5242" s="77"/>
    </row>
    <row r="5243" spans="1:58" s="23" customFormat="1" ht="15.75" customHeight="1" x14ac:dyDescent="0.4">
      <c r="A5243" s="116">
        <v>38698</v>
      </c>
      <c r="B5243" s="112">
        <v>11.96</v>
      </c>
      <c r="C5243" s="112">
        <v>12.9</v>
      </c>
      <c r="D5243" s="112">
        <v>14.2</v>
      </c>
      <c r="E5243" s="112">
        <v>14.689</v>
      </c>
      <c r="F5243" s="112">
        <v>15.064</v>
      </c>
      <c r="G5243" s="112">
        <v>15.45</v>
      </c>
      <c r="H5243" s="113">
        <v>15.9</v>
      </c>
      <c r="I5243" s="90">
        <f t="shared" si="2515"/>
        <v>12.665000000000001</v>
      </c>
      <c r="J5243" s="90">
        <f t="shared" si="2516"/>
        <v>13.875</v>
      </c>
      <c r="K5243" s="114">
        <v>6</v>
      </c>
      <c r="L5243" s="115">
        <v>4.1666666666666664E-2</v>
      </c>
      <c r="M5243" s="11"/>
      <c r="N5243" s="90">
        <v>11.47</v>
      </c>
      <c r="O5243" s="90">
        <v>13.32</v>
      </c>
      <c r="P5243" s="90">
        <v>14.449386476074116</v>
      </c>
      <c r="Q5243" s="90"/>
      <c r="R5243" s="63">
        <f t="shared" si="2506"/>
        <v>16.299386476074119</v>
      </c>
      <c r="S5243" s="64">
        <f t="shared" si="2505"/>
        <v>-1.8819503849443874E-2</v>
      </c>
      <c r="T5243" s="65"/>
      <c r="U5243" s="65">
        <f t="shared" si="2501"/>
        <v>0.86111111111111116</v>
      </c>
      <c r="V5243" s="65">
        <f t="shared" si="2501"/>
        <v>0.92183844774695456</v>
      </c>
      <c r="W5243" s="65"/>
      <c r="X5243" s="61">
        <f t="shared" ref="X5243:X5306" si="2517">(C5243-B5243)/B5243</f>
        <v>7.8595317725752456E-2</v>
      </c>
      <c r="Y5243" s="66">
        <f t="shared" si="2507"/>
        <v>8.2442644155490519E-2</v>
      </c>
      <c r="Z5243" s="61">
        <f t="shared" si="2508"/>
        <v>9.5538886695617761E-2</v>
      </c>
      <c r="AA5243" s="67">
        <f t="shared" si="2509"/>
        <v>12.665000000000001</v>
      </c>
      <c r="AB5243" s="68">
        <f t="shared" si="2510"/>
        <v>4.2720139494333058E-2</v>
      </c>
      <c r="AC5243" s="69">
        <f t="shared" si="2511"/>
        <v>0.10418482999128162</v>
      </c>
      <c r="AD5243" s="70">
        <f>_xlfn.PERCENTILE.EXC(AC5243:$AC$5675,0.5)</f>
        <v>7.736772486772496E-2</v>
      </c>
      <c r="AE5243" s="70">
        <f>_xlfn.PERCENTILE.EXC($AC5243:AC$5675,0.35)</f>
        <v>5.1095785749785766E-2</v>
      </c>
      <c r="AF5243" s="71">
        <f t="shared" si="2502"/>
        <v>3.7959755259688491E-2</v>
      </c>
      <c r="AG5243" s="70">
        <f t="shared" si="2503"/>
        <v>-6.9989224534905123E-2</v>
      </c>
      <c r="AH5243" s="70">
        <f t="shared" si="2504"/>
        <v>-8.6208924349881894E-2</v>
      </c>
      <c r="AI5243" s="61" t="str">
        <f t="shared" si="2499"/>
        <v>Short VOL</v>
      </c>
      <c r="AJ5243" s="68" t="str">
        <f t="shared" si="2500"/>
        <v>Short VOL</v>
      </c>
      <c r="AK5243" s="72"/>
      <c r="AL5243" s="73"/>
      <c r="AM5243" s="72"/>
      <c r="AN5243" s="73"/>
      <c r="AO5243" s="74"/>
      <c r="AP5243" s="20"/>
      <c r="AQ5243" s="74"/>
      <c r="AR5243" s="20"/>
      <c r="AS5243" s="74"/>
      <c r="AT5243" s="20"/>
      <c r="AU5243" s="74" t="str">
        <f t="shared" si="2512"/>
        <v>00631L</v>
      </c>
      <c r="AV5243" s="20">
        <f t="shared" si="2497"/>
        <v>1</v>
      </c>
      <c r="AW5243" s="74" t="str">
        <f t="shared" si="2513"/>
        <v>00631L</v>
      </c>
      <c r="AX5243" s="20">
        <f t="shared" si="2514"/>
        <v>1</v>
      </c>
      <c r="AY5243" s="20">
        <f t="shared" si="2498"/>
        <v>1</v>
      </c>
      <c r="AZ5243" s="116">
        <v>38699</v>
      </c>
      <c r="BA5243" s="116"/>
      <c r="BB5243" s="20"/>
      <c r="BC5243" s="20"/>
      <c r="BD5243" s="76"/>
      <c r="BE5243" s="77"/>
      <c r="BF5243" s="77"/>
    </row>
    <row r="5244" spans="1:58" s="23" customFormat="1" ht="15.75" customHeight="1" x14ac:dyDescent="0.4">
      <c r="A5244" s="116">
        <v>38695</v>
      </c>
      <c r="B5244" s="112">
        <v>12.01</v>
      </c>
      <c r="C5244" s="112">
        <v>12.86</v>
      </c>
      <c r="D5244" s="112">
        <v>14.18</v>
      </c>
      <c r="E5244" s="112">
        <v>14.677</v>
      </c>
      <c r="F5244" s="112">
        <v>15.058</v>
      </c>
      <c r="G5244" s="112">
        <v>15.45</v>
      </c>
      <c r="H5244" s="113">
        <v>15.907</v>
      </c>
      <c r="I5244" s="90">
        <f t="shared" si="2515"/>
        <v>12.612083333333333</v>
      </c>
      <c r="J5244" s="90">
        <f t="shared" si="2516"/>
        <v>13.795</v>
      </c>
      <c r="K5244" s="114">
        <v>7</v>
      </c>
      <c r="L5244" s="115">
        <v>4.1666666666666664E-2</v>
      </c>
      <c r="M5244" s="11"/>
      <c r="N5244" s="90">
        <v>11.69</v>
      </c>
      <c r="O5244" s="90">
        <v>13.14</v>
      </c>
      <c r="P5244" s="90">
        <v>14.354084688456187</v>
      </c>
      <c r="Q5244" s="90"/>
      <c r="R5244" s="63">
        <f t="shared" si="2506"/>
        <v>15.804084688456188</v>
      </c>
      <c r="S5244" s="64">
        <f t="shared" si="2505"/>
        <v>-4.2588042588042697E-2</v>
      </c>
      <c r="T5244" s="65"/>
      <c r="U5244" s="65">
        <f t="shared" si="2501"/>
        <v>0.88964992389649922</v>
      </c>
      <c r="V5244" s="65">
        <f t="shared" si="2501"/>
        <v>0.91541887101776853</v>
      </c>
      <c r="W5244" s="65"/>
      <c r="X5244" s="61">
        <f t="shared" si="2517"/>
        <v>7.0774354704412956E-2</v>
      </c>
      <c r="Y5244" s="66">
        <f t="shared" si="2507"/>
        <v>8.3804592219118373E-2</v>
      </c>
      <c r="Z5244" s="61">
        <f t="shared" si="2508"/>
        <v>9.3792328785225865E-2</v>
      </c>
      <c r="AA5244" s="67">
        <f t="shared" si="2509"/>
        <v>12.612083333333333</v>
      </c>
      <c r="AB5244" s="68">
        <f t="shared" si="2510"/>
        <v>2.7373823781009436E-2</v>
      </c>
      <c r="AC5244" s="69">
        <f t="shared" si="2511"/>
        <v>7.887795836897632E-2</v>
      </c>
      <c r="AD5244" s="70">
        <f>_xlfn.PERCENTILE.EXC(AC5244:$AC$5675,0.5)</f>
        <v>7.6855981921771482E-2</v>
      </c>
      <c r="AE5244" s="70">
        <f>_xlfn.PERCENTILE.EXC($AC5244:AC$5675,0.35)</f>
        <v>5.0545392749349737E-2</v>
      </c>
      <c r="AF5244" s="71">
        <f t="shared" si="2502"/>
        <v>3.7892696785694464E-2</v>
      </c>
      <c r="AG5244" s="70">
        <f t="shared" si="2503"/>
        <v>-7.0034364489742998E-2</v>
      </c>
      <c r="AH5244" s="70">
        <f t="shared" si="2504"/>
        <v>-8.6276447990543834E-2</v>
      </c>
      <c r="AI5244" s="61" t="str">
        <f t="shared" si="2499"/>
        <v>Short VOL</v>
      </c>
      <c r="AJ5244" s="68" t="str">
        <f t="shared" si="2500"/>
        <v>Short VOL</v>
      </c>
      <c r="AK5244" s="72"/>
      <c r="AL5244" s="73"/>
      <c r="AM5244" s="72"/>
      <c r="AN5244" s="73"/>
      <c r="AO5244" s="74"/>
      <c r="AP5244" s="20"/>
      <c r="AQ5244" s="74"/>
      <c r="AR5244" s="20"/>
      <c r="AS5244" s="74"/>
      <c r="AT5244" s="20"/>
      <c r="AU5244" s="74" t="str">
        <f t="shared" si="2512"/>
        <v>00631L</v>
      </c>
      <c r="AV5244" s="20">
        <f t="shared" si="2497"/>
        <v>1</v>
      </c>
      <c r="AW5244" s="74" t="str">
        <f t="shared" si="2513"/>
        <v>00631L</v>
      </c>
      <c r="AX5244" s="20">
        <f t="shared" si="2514"/>
        <v>1</v>
      </c>
      <c r="AY5244" s="20">
        <f t="shared" si="2498"/>
        <v>1</v>
      </c>
      <c r="AZ5244" s="116">
        <v>38698</v>
      </c>
      <c r="BA5244" s="116"/>
      <c r="BB5244" s="20"/>
      <c r="BC5244" s="20"/>
      <c r="BD5244" s="76"/>
      <c r="BE5244" s="77"/>
      <c r="BF5244" s="77"/>
    </row>
    <row r="5245" spans="1:58" s="23" customFormat="1" ht="15.75" customHeight="1" x14ac:dyDescent="0.4">
      <c r="A5245" s="116">
        <v>38694</v>
      </c>
      <c r="B5245" s="112">
        <v>12.15</v>
      </c>
      <c r="C5245" s="112">
        <v>12.92</v>
      </c>
      <c r="D5245" s="112">
        <v>14.27</v>
      </c>
      <c r="E5245" s="112">
        <v>14.775</v>
      </c>
      <c r="F5245" s="112">
        <v>15.162000000000001</v>
      </c>
      <c r="G5245" s="112">
        <v>15.56</v>
      </c>
      <c r="H5245" s="113">
        <v>16.024000000000001</v>
      </c>
      <c r="I5245" s="90">
        <f t="shared" si="2515"/>
        <v>12.663333333333334</v>
      </c>
      <c r="J5245" s="90">
        <f t="shared" si="2516"/>
        <v>13.82</v>
      </c>
      <c r="K5245" s="114">
        <v>8</v>
      </c>
      <c r="L5245" s="115">
        <v>4.1666666666666664E-2</v>
      </c>
      <c r="M5245" s="11"/>
      <c r="N5245" s="90">
        <v>12.21</v>
      </c>
      <c r="O5245" s="90">
        <v>13.32</v>
      </c>
      <c r="P5245" s="90">
        <v>14.455516760778114</v>
      </c>
      <c r="Q5245" s="90"/>
      <c r="R5245" s="63">
        <f t="shared" si="2506"/>
        <v>15.565516760778113</v>
      </c>
      <c r="S5245" s="64">
        <f t="shared" si="2505"/>
        <v>2.4630541871922115E-3</v>
      </c>
      <c r="T5245" s="65"/>
      <c r="U5245" s="65">
        <f t="shared" si="2501"/>
        <v>0.91666666666666674</v>
      </c>
      <c r="V5245" s="65">
        <f t="shared" si="2501"/>
        <v>0.92144751518955792</v>
      </c>
      <c r="W5245" s="65"/>
      <c r="X5245" s="61">
        <f t="shared" si="2517"/>
        <v>6.3374485596707789E-2</v>
      </c>
      <c r="Y5245" s="66">
        <f t="shared" si="2507"/>
        <v>8.4534686971235229E-2</v>
      </c>
      <c r="Z5245" s="61">
        <f t="shared" si="2508"/>
        <v>9.1339826270071034E-2</v>
      </c>
      <c r="AA5245" s="67">
        <f t="shared" si="2509"/>
        <v>12.663333333333334</v>
      </c>
      <c r="AB5245" s="68">
        <f t="shared" si="2510"/>
        <v>-4.9140049140049546E-3</v>
      </c>
      <c r="AC5245" s="69">
        <f t="shared" si="2511"/>
        <v>3.7128037128037111E-2</v>
      </c>
      <c r="AD5245" s="70">
        <f>_xlfn.PERCENTILE.EXC(AC5245:$AC$5675,0.5)</f>
        <v>7.6344238975817991E-2</v>
      </c>
      <c r="AE5245" s="70">
        <f>_xlfn.PERCENTILE.EXC($AC5245:AC$5675,0.35)</f>
        <v>4.9994999748913707E-2</v>
      </c>
      <c r="AF5245" s="71">
        <f t="shared" si="2502"/>
        <v>3.7806930855073084E-2</v>
      </c>
      <c r="AG5245" s="70">
        <f t="shared" si="2503"/>
        <v>-7.0079504444580859E-2</v>
      </c>
      <c r="AH5245" s="70">
        <f t="shared" si="2504"/>
        <v>-8.6343971631205774E-2</v>
      </c>
      <c r="AI5245" s="61" t="str">
        <f t="shared" si="2499"/>
        <v>Safety</v>
      </c>
      <c r="AJ5245" s="68" t="str">
        <f t="shared" si="2500"/>
        <v>Safety</v>
      </c>
      <c r="AK5245" s="72"/>
      <c r="AL5245" s="73"/>
      <c r="AM5245" s="72"/>
      <c r="AN5245" s="73"/>
      <c r="AO5245" s="74"/>
      <c r="AP5245" s="20"/>
      <c r="AQ5245" s="74"/>
      <c r="AR5245" s="20"/>
      <c r="AS5245" s="74"/>
      <c r="AT5245" s="20"/>
      <c r="AU5245" s="74" t="str">
        <f t="shared" si="2512"/>
        <v>00635U</v>
      </c>
      <c r="AV5245" s="20">
        <f t="shared" si="2497"/>
        <v>0</v>
      </c>
      <c r="AW5245" s="74" t="str">
        <f t="shared" si="2513"/>
        <v>00635U</v>
      </c>
      <c r="AX5245" s="20">
        <f t="shared" si="2514"/>
        <v>0</v>
      </c>
      <c r="AY5245" s="20">
        <f t="shared" si="2498"/>
        <v>1</v>
      </c>
      <c r="AZ5245" s="116">
        <v>38695</v>
      </c>
      <c r="BA5245" s="116"/>
      <c r="BB5245" s="20"/>
      <c r="BC5245" s="20"/>
      <c r="BD5245" s="76"/>
      <c r="BE5245" s="77"/>
      <c r="BF5245" s="77"/>
    </row>
    <row r="5246" spans="1:58" s="23" customFormat="1" ht="15.75" customHeight="1" x14ac:dyDescent="0.4">
      <c r="A5246" s="116">
        <v>38693</v>
      </c>
      <c r="B5246" s="112">
        <v>12.15</v>
      </c>
      <c r="C5246" s="112">
        <v>12.94</v>
      </c>
      <c r="D5246" s="112">
        <v>14.24</v>
      </c>
      <c r="E5246" s="112">
        <v>14.725</v>
      </c>
      <c r="F5246" s="112">
        <v>15.097</v>
      </c>
      <c r="G5246" s="112">
        <v>15.48</v>
      </c>
      <c r="H5246" s="113">
        <v>15.927</v>
      </c>
      <c r="I5246" s="90">
        <f t="shared" si="2515"/>
        <v>12.643750000000001</v>
      </c>
      <c r="J5246" s="90">
        <f t="shared" si="2516"/>
        <v>13.7525</v>
      </c>
      <c r="K5246" s="114">
        <v>9</v>
      </c>
      <c r="L5246" s="115">
        <v>4.1666666666666664E-2</v>
      </c>
      <c r="M5246" s="11"/>
      <c r="N5246" s="90">
        <v>12.18</v>
      </c>
      <c r="O5246" s="90">
        <v>13.32</v>
      </c>
      <c r="P5246" s="90">
        <v>14.515151414855554</v>
      </c>
      <c r="Q5246" s="90"/>
      <c r="R5246" s="63">
        <f t="shared" si="2506"/>
        <v>15.655151414855553</v>
      </c>
      <c r="S5246" s="64">
        <f t="shared" si="2505"/>
        <v>5.7291666666666678E-2</v>
      </c>
      <c r="T5246" s="65"/>
      <c r="U5246" s="65">
        <f t="shared" si="2501"/>
        <v>0.9144144144144144</v>
      </c>
      <c r="V5246" s="65">
        <f t="shared" si="2501"/>
        <v>0.91766180174790501</v>
      </c>
      <c r="W5246" s="65"/>
      <c r="X5246" s="61">
        <f t="shared" si="2517"/>
        <v>6.5020576131687172E-2</v>
      </c>
      <c r="Y5246" s="66">
        <f t="shared" si="2507"/>
        <v>8.1629881154499151E-2</v>
      </c>
      <c r="Z5246" s="61">
        <f t="shared" si="2508"/>
        <v>8.769154720711804E-2</v>
      </c>
      <c r="AA5246" s="67">
        <f t="shared" si="2509"/>
        <v>12.643750000000001</v>
      </c>
      <c r="AB5246" s="68">
        <f t="shared" si="2510"/>
        <v>-2.4630541871920658E-3</v>
      </c>
      <c r="AC5246" s="69">
        <f t="shared" si="2511"/>
        <v>3.8074712643678246E-2</v>
      </c>
      <c r="AD5246" s="70">
        <f>_xlfn.PERCENTILE.EXC(AC5246:$AC$5675,0.5)</f>
        <v>7.6855981921771482E-2</v>
      </c>
      <c r="AE5246" s="70">
        <f>_xlfn.PERCENTILE.EXC($AC5246:AC$5675,0.35)</f>
        <v>5.1017158178294927E-2</v>
      </c>
      <c r="AF5246" s="71">
        <f t="shared" si="2502"/>
        <v>3.7998074387685071E-2</v>
      </c>
      <c r="AG5246" s="70">
        <f t="shared" si="2503"/>
        <v>-7.0124644399418734E-2</v>
      </c>
      <c r="AH5246" s="70">
        <f t="shared" si="2504"/>
        <v>-8.6411495271867714E-2</v>
      </c>
      <c r="AI5246" s="61" t="str">
        <f t="shared" si="2499"/>
        <v>Safety</v>
      </c>
      <c r="AJ5246" s="68" t="str">
        <f t="shared" si="2500"/>
        <v>Short VOL</v>
      </c>
      <c r="AK5246" s="72"/>
      <c r="AL5246" s="73"/>
      <c r="AM5246" s="72"/>
      <c r="AN5246" s="73"/>
      <c r="AO5246" s="74"/>
      <c r="AP5246" s="20"/>
      <c r="AQ5246" s="74"/>
      <c r="AR5246" s="20"/>
      <c r="AS5246" s="74"/>
      <c r="AT5246" s="20"/>
      <c r="AU5246" s="74" t="str">
        <f t="shared" si="2512"/>
        <v>00631L</v>
      </c>
      <c r="AV5246" s="20">
        <f t="shared" si="2497"/>
        <v>1</v>
      </c>
      <c r="AW5246" s="74" t="str">
        <f t="shared" si="2513"/>
        <v>00635U</v>
      </c>
      <c r="AX5246" s="20">
        <f t="shared" si="2514"/>
        <v>0</v>
      </c>
      <c r="AY5246" s="20">
        <f t="shared" si="2498"/>
        <v>1</v>
      </c>
      <c r="AZ5246" s="116">
        <v>38694</v>
      </c>
      <c r="BA5246" s="116"/>
      <c r="BB5246" s="20"/>
      <c r="BC5246" s="20"/>
      <c r="BD5246" s="76"/>
      <c r="BE5246" s="77"/>
      <c r="BF5246" s="77"/>
    </row>
    <row r="5247" spans="1:58" s="23" customFormat="1" ht="15.75" customHeight="1" x14ac:dyDescent="0.4">
      <c r="A5247" s="116">
        <v>38692</v>
      </c>
      <c r="B5247" s="112">
        <v>11.81</v>
      </c>
      <c r="C5247" s="112">
        <v>13.02</v>
      </c>
      <c r="D5247" s="112">
        <v>14.23</v>
      </c>
      <c r="E5247" s="112">
        <v>14.715</v>
      </c>
      <c r="F5247" s="112">
        <v>15.087</v>
      </c>
      <c r="G5247" s="112">
        <v>15.47</v>
      </c>
      <c r="H5247" s="113">
        <v>15.917</v>
      </c>
      <c r="I5247" s="90">
        <f t="shared" si="2515"/>
        <v>12.515833333333333</v>
      </c>
      <c r="J5247" s="90">
        <f t="shared" si="2516"/>
        <v>13.725833333333334</v>
      </c>
      <c r="K5247" s="114">
        <v>10</v>
      </c>
      <c r="L5247" s="115">
        <v>4.1666666666666664E-2</v>
      </c>
      <c r="M5247" s="11"/>
      <c r="N5247" s="90">
        <v>11.52</v>
      </c>
      <c r="O5247" s="90">
        <v>12.84</v>
      </c>
      <c r="P5247" s="90">
        <v>14.184998919738037</v>
      </c>
      <c r="Q5247" s="90"/>
      <c r="R5247" s="63">
        <f t="shared" si="2506"/>
        <v>15.504998919738039</v>
      </c>
      <c r="S5247" s="64">
        <f t="shared" si="2505"/>
        <v>-6.896551724137937E-3</v>
      </c>
      <c r="T5247" s="65"/>
      <c r="U5247" s="65">
        <f t="shared" si="2501"/>
        <v>0.89719626168224298</v>
      </c>
      <c r="V5247" s="65">
        <f t="shared" si="2501"/>
        <v>0.9051815987192986</v>
      </c>
      <c r="W5247" s="65"/>
      <c r="X5247" s="61">
        <f t="shared" si="2517"/>
        <v>0.10245554614733268</v>
      </c>
      <c r="Y5247" s="66">
        <f t="shared" si="2507"/>
        <v>8.1685355079850488E-2</v>
      </c>
      <c r="Z5247" s="61">
        <f t="shared" si="2508"/>
        <v>9.6677541780411547E-2</v>
      </c>
      <c r="AA5247" s="67">
        <f t="shared" si="2509"/>
        <v>12.515833333333333</v>
      </c>
      <c r="AB5247" s="68">
        <f t="shared" si="2510"/>
        <v>2.5173611111111192E-2</v>
      </c>
      <c r="AC5247" s="69">
        <f t="shared" si="2511"/>
        <v>8.6443865740740769E-2</v>
      </c>
      <c r="AD5247" s="70">
        <f>_xlfn.PERCENTILE.EXC(AC5247:$AC$5675,0.5)</f>
        <v>7.736772486772496E-2</v>
      </c>
      <c r="AE5247" s="70">
        <f>_xlfn.PERCENTILE.EXC($AC5247:AC$5675,0.35)</f>
        <v>5.1349546030365886E-2</v>
      </c>
      <c r="AF5247" s="71">
        <f t="shared" si="2502"/>
        <v>3.8014115853633137E-2</v>
      </c>
      <c r="AG5247" s="70">
        <f t="shared" si="2503"/>
        <v>-7.0169784354256609E-2</v>
      </c>
      <c r="AH5247" s="70">
        <f t="shared" si="2504"/>
        <v>-8.6479018912529654E-2</v>
      </c>
      <c r="AI5247" s="61" t="str">
        <f t="shared" si="2499"/>
        <v>Short VOL</v>
      </c>
      <c r="AJ5247" s="68" t="str">
        <f t="shared" si="2500"/>
        <v>Short VOL</v>
      </c>
      <c r="AK5247" s="72"/>
      <c r="AL5247" s="73"/>
      <c r="AM5247" s="72"/>
      <c r="AN5247" s="73"/>
      <c r="AO5247" s="74"/>
      <c r="AP5247" s="20"/>
      <c r="AQ5247" s="74"/>
      <c r="AR5247" s="20"/>
      <c r="AS5247" s="74"/>
      <c r="AT5247" s="20"/>
      <c r="AU5247" s="74" t="str">
        <f t="shared" si="2512"/>
        <v>00631L</v>
      </c>
      <c r="AV5247" s="20">
        <f t="shared" si="2497"/>
        <v>1</v>
      </c>
      <c r="AW5247" s="74" t="str">
        <f t="shared" si="2513"/>
        <v>00631L</v>
      </c>
      <c r="AX5247" s="20">
        <f t="shared" si="2514"/>
        <v>1</v>
      </c>
      <c r="AY5247" s="20">
        <f t="shared" si="2498"/>
        <v>1</v>
      </c>
      <c r="AZ5247" s="116">
        <v>38693</v>
      </c>
      <c r="BA5247" s="116"/>
      <c r="BB5247" s="20"/>
      <c r="BC5247" s="20"/>
      <c r="BD5247" s="76"/>
      <c r="BE5247" s="77"/>
      <c r="BF5247" s="77"/>
    </row>
    <row r="5248" spans="1:58" s="23" customFormat="1" ht="15.75" customHeight="1" x14ac:dyDescent="0.4">
      <c r="A5248" s="116">
        <v>38691</v>
      </c>
      <c r="B5248" s="112">
        <v>11.83</v>
      </c>
      <c r="C5248" s="112">
        <v>13.02</v>
      </c>
      <c r="D5248" s="112">
        <v>14.32</v>
      </c>
      <c r="E5248" s="112">
        <v>14.765000000000001</v>
      </c>
      <c r="F5248" s="112">
        <v>15.106999999999999</v>
      </c>
      <c r="G5248" s="112">
        <v>15.46</v>
      </c>
      <c r="H5248" s="113">
        <v>15.872999999999999</v>
      </c>
      <c r="I5248" s="90">
        <f t="shared" si="2515"/>
        <v>12.474583333333333</v>
      </c>
      <c r="J5248" s="90">
        <f t="shared" si="2516"/>
        <v>13.724166666666667</v>
      </c>
      <c r="K5248" s="114">
        <v>11</v>
      </c>
      <c r="L5248" s="115">
        <v>4.1666666666666664E-2</v>
      </c>
      <c r="M5248" s="11"/>
      <c r="N5248" s="90">
        <v>11.6</v>
      </c>
      <c r="O5248" s="90">
        <v>13.1</v>
      </c>
      <c r="P5248" s="90">
        <v>14.232628989391563</v>
      </c>
      <c r="Q5248" s="90"/>
      <c r="R5248" s="63">
        <f t="shared" si="2506"/>
        <v>15.732628989391563</v>
      </c>
      <c r="S5248" s="64">
        <f t="shared" si="2505"/>
        <v>5.3587647593097171E-2</v>
      </c>
      <c r="T5248" s="65"/>
      <c r="U5248" s="65">
        <f t="shared" si="2501"/>
        <v>0.8854961832061069</v>
      </c>
      <c r="V5248" s="65">
        <f t="shared" si="2501"/>
        <v>0.92042025473749234</v>
      </c>
      <c r="W5248" s="65"/>
      <c r="X5248" s="61">
        <f t="shared" si="2517"/>
        <v>0.10059171597633132</v>
      </c>
      <c r="Y5248" s="66">
        <f t="shared" si="2507"/>
        <v>7.5042329834066959E-2</v>
      </c>
      <c r="Z5248" s="61">
        <f t="shared" si="2508"/>
        <v>0.1001703463709543</v>
      </c>
      <c r="AA5248" s="67">
        <f t="shared" si="2509"/>
        <v>12.474583333333335</v>
      </c>
      <c r="AB5248" s="68">
        <f t="shared" si="2510"/>
        <v>1.9827586206896588E-2</v>
      </c>
      <c r="AC5248" s="69">
        <f t="shared" si="2511"/>
        <v>7.5395114942528929E-2</v>
      </c>
      <c r="AD5248" s="70">
        <f>_xlfn.PERCENTILE.EXC(AC5248:$AC$5675,0.5)</f>
        <v>7.6855981921771482E-2</v>
      </c>
      <c r="AE5248" s="70">
        <f>_xlfn.PERCENTILE.EXC($AC5248:AC$5675,0.35)</f>
        <v>5.1281992434047033E-2</v>
      </c>
      <c r="AF5248" s="71">
        <f t="shared" si="2502"/>
        <v>3.7888887421679646E-2</v>
      </c>
      <c r="AG5248" s="70">
        <f t="shared" si="2503"/>
        <v>-7.0214924309094484E-2</v>
      </c>
      <c r="AH5248" s="70">
        <f t="shared" si="2504"/>
        <v>-8.6546542553191594E-2</v>
      </c>
      <c r="AI5248" s="61" t="str">
        <f t="shared" si="2499"/>
        <v>Safety</v>
      </c>
      <c r="AJ5248" s="68" t="str">
        <f t="shared" si="2500"/>
        <v>Short VOL</v>
      </c>
      <c r="AK5248" s="72"/>
      <c r="AL5248" s="73"/>
      <c r="AM5248" s="72"/>
      <c r="AN5248" s="73"/>
      <c r="AO5248" s="74"/>
      <c r="AP5248" s="20"/>
      <c r="AQ5248" s="74"/>
      <c r="AR5248" s="20"/>
      <c r="AS5248" s="74"/>
      <c r="AT5248" s="20"/>
      <c r="AU5248" s="74" t="str">
        <f t="shared" si="2512"/>
        <v>00631L</v>
      </c>
      <c r="AV5248" s="20">
        <f t="shared" si="2497"/>
        <v>1</v>
      </c>
      <c r="AW5248" s="74" t="str">
        <f t="shared" si="2513"/>
        <v>00631L</v>
      </c>
      <c r="AX5248" s="20">
        <f t="shared" si="2514"/>
        <v>1</v>
      </c>
      <c r="AY5248" s="20">
        <f t="shared" si="2498"/>
        <v>1</v>
      </c>
      <c r="AZ5248" s="116">
        <v>38692</v>
      </c>
      <c r="BA5248" s="116"/>
      <c r="BB5248" s="20"/>
      <c r="BC5248" s="20"/>
      <c r="BD5248" s="76"/>
      <c r="BE5248" s="77"/>
      <c r="BF5248" s="77"/>
    </row>
    <row r="5249" spans="1:58" s="23" customFormat="1" ht="15.75" customHeight="1" x14ac:dyDescent="0.4">
      <c r="A5249" s="116">
        <v>38688</v>
      </c>
      <c r="B5249" s="112">
        <v>11.77</v>
      </c>
      <c r="C5249" s="112">
        <v>13.04</v>
      </c>
      <c r="D5249" s="112">
        <v>14.27</v>
      </c>
      <c r="E5249" s="112">
        <v>14.727</v>
      </c>
      <c r="F5249" s="112">
        <v>15.077999999999999</v>
      </c>
      <c r="G5249" s="112">
        <v>15.44</v>
      </c>
      <c r="H5249" s="113">
        <v>15.863</v>
      </c>
      <c r="I5249" s="90">
        <f t="shared" si="2515"/>
        <v>12.404999999999999</v>
      </c>
      <c r="J5249" s="90">
        <f t="shared" si="2516"/>
        <v>13.654999999999999</v>
      </c>
      <c r="K5249" s="114">
        <v>12</v>
      </c>
      <c r="L5249" s="115">
        <v>4.1666666666666664E-2</v>
      </c>
      <c r="M5249" s="11"/>
      <c r="N5249" s="90">
        <v>11.01</v>
      </c>
      <c r="O5249" s="90">
        <v>12.73</v>
      </c>
      <c r="P5249" s="90">
        <v>14.0375259888428</v>
      </c>
      <c r="Q5249" s="90"/>
      <c r="R5249" s="63">
        <f t="shared" si="2506"/>
        <v>15.757525988842799</v>
      </c>
      <c r="S5249" s="64">
        <f t="shared" si="2505"/>
        <v>-2.0462633451957334E-2</v>
      </c>
      <c r="T5249" s="65"/>
      <c r="U5249" s="65">
        <f t="shared" si="2501"/>
        <v>0.86488609583660636</v>
      </c>
      <c r="V5249" s="65">
        <f t="shared" si="2501"/>
        <v>0.90685495507669678</v>
      </c>
      <c r="W5249" s="65"/>
      <c r="X5249" s="61">
        <f t="shared" si="2517"/>
        <v>0.10790144435004245</v>
      </c>
      <c r="Y5249" s="66">
        <f t="shared" si="2507"/>
        <v>7.7137230936375312E-2</v>
      </c>
      <c r="Z5249" s="61">
        <f t="shared" si="2508"/>
        <v>0.10076582023377671</v>
      </c>
      <c r="AA5249" s="67">
        <f t="shared" si="2509"/>
        <v>12.404999999999999</v>
      </c>
      <c r="AB5249" s="68">
        <f t="shared" si="2510"/>
        <v>6.9028156221616691E-2</v>
      </c>
      <c r="AC5249" s="69">
        <f t="shared" si="2511"/>
        <v>0.12670299727520432</v>
      </c>
      <c r="AD5249" s="70">
        <f>_xlfn.PERCENTILE.EXC(AC5249:$AC$5675,0.5)</f>
        <v>7.736772486772496E-2</v>
      </c>
      <c r="AE5249" s="70">
        <f>_xlfn.PERCENTILE.EXC($AC5249:AC$5675,0.35)</f>
        <v>5.0938530606804047E-2</v>
      </c>
      <c r="AF5249" s="71">
        <f t="shared" si="2502"/>
        <v>3.7633111582987162E-2</v>
      </c>
      <c r="AG5249" s="70">
        <f t="shared" si="2503"/>
        <v>-7.0260064263932359E-2</v>
      </c>
      <c r="AH5249" s="70">
        <f t="shared" si="2504"/>
        <v>-8.6614066193853534E-2</v>
      </c>
      <c r="AI5249" s="61" t="str">
        <f t="shared" si="2499"/>
        <v>Short VOL</v>
      </c>
      <c r="AJ5249" s="68" t="str">
        <f t="shared" si="2500"/>
        <v>Short VOL</v>
      </c>
      <c r="AK5249" s="72"/>
      <c r="AL5249" s="73"/>
      <c r="AM5249" s="72"/>
      <c r="AN5249" s="73"/>
      <c r="AO5249" s="74"/>
      <c r="AP5249" s="20"/>
      <c r="AQ5249" s="74"/>
      <c r="AR5249" s="20"/>
      <c r="AS5249" s="74"/>
      <c r="AT5249" s="20"/>
      <c r="AU5249" s="74" t="str">
        <f t="shared" si="2512"/>
        <v>00631L</v>
      </c>
      <c r="AV5249" s="20">
        <f t="shared" si="2497"/>
        <v>1</v>
      </c>
      <c r="AW5249" s="74" t="str">
        <f t="shared" si="2513"/>
        <v>00631L</v>
      </c>
      <c r="AX5249" s="20">
        <f t="shared" si="2514"/>
        <v>1</v>
      </c>
      <c r="AY5249" s="20">
        <f t="shared" si="2498"/>
        <v>1</v>
      </c>
      <c r="AZ5249" s="116">
        <v>38691</v>
      </c>
      <c r="BA5249" s="116"/>
      <c r="BB5249" s="20"/>
      <c r="BC5249" s="20"/>
      <c r="BD5249" s="76"/>
      <c r="BE5249" s="77"/>
      <c r="BF5249" s="77"/>
    </row>
    <row r="5250" spans="1:58" s="23" customFormat="1" ht="15.75" customHeight="1" x14ac:dyDescent="0.4">
      <c r="A5250" s="116">
        <v>38687</v>
      </c>
      <c r="B5250" s="112">
        <v>12.03</v>
      </c>
      <c r="C5250" s="112">
        <v>13.11</v>
      </c>
      <c r="D5250" s="112">
        <v>14.44</v>
      </c>
      <c r="E5250" s="112">
        <v>14.865</v>
      </c>
      <c r="F5250" s="112">
        <v>15.192</v>
      </c>
      <c r="G5250" s="112">
        <v>15.53</v>
      </c>
      <c r="H5250" s="113">
        <v>15.926</v>
      </c>
      <c r="I5250" s="90">
        <f t="shared" si="2515"/>
        <v>12.524999999999999</v>
      </c>
      <c r="J5250" s="90">
        <f t="shared" si="2516"/>
        <v>13.719583333333333</v>
      </c>
      <c r="K5250" s="114">
        <v>13</v>
      </c>
      <c r="L5250" s="115">
        <v>4.1666666666666664E-2</v>
      </c>
      <c r="M5250" s="11"/>
      <c r="N5250" s="90">
        <v>11.24</v>
      </c>
      <c r="O5250" s="90">
        <v>12.78</v>
      </c>
      <c r="P5250" s="90">
        <v>14.242949471475102</v>
      </c>
      <c r="Q5250" s="90"/>
      <c r="R5250" s="63">
        <f t="shared" si="2506"/>
        <v>15.782949471475101</v>
      </c>
      <c r="S5250" s="64">
        <f t="shared" si="2505"/>
        <v>-6.7993366500829211E-2</v>
      </c>
      <c r="T5250" s="65"/>
      <c r="U5250" s="65">
        <f t="shared" si="2501"/>
        <v>0.87949921752738658</v>
      </c>
      <c r="V5250" s="65">
        <f t="shared" si="2501"/>
        <v>0.8972860590143209</v>
      </c>
      <c r="W5250" s="65"/>
      <c r="X5250" s="61">
        <f t="shared" si="2517"/>
        <v>8.9775561097256873E-2</v>
      </c>
      <c r="Y5250" s="66">
        <f t="shared" si="2507"/>
        <v>7.1375714766229392E-2</v>
      </c>
      <c r="Z5250" s="61">
        <f t="shared" si="2508"/>
        <v>9.5375914836992745E-2</v>
      </c>
      <c r="AA5250" s="67">
        <f t="shared" si="2509"/>
        <v>12.524999999999999</v>
      </c>
      <c r="AB5250" s="68">
        <f t="shared" si="2510"/>
        <v>7.0284697508896724E-2</v>
      </c>
      <c r="AC5250" s="69">
        <f t="shared" si="2511"/>
        <v>0.11432384341636996</v>
      </c>
      <c r="AD5250" s="70">
        <f>_xlfn.PERCENTILE.EXC(AC5250:$AC$5675,0.5)</f>
        <v>7.6855981921771482E-2</v>
      </c>
      <c r="AE5250" s="70">
        <f>_xlfn.PERCENTILE.EXC($AC5250:AC$5675,0.35)</f>
        <v>5.0388137606368018E-2</v>
      </c>
      <c r="AF5250" s="71">
        <f t="shared" si="2502"/>
        <v>3.7279425189240385E-2</v>
      </c>
      <c r="AG5250" s="70">
        <f t="shared" si="2503"/>
        <v>-7.030520421877022E-2</v>
      </c>
      <c r="AH5250" s="70">
        <f t="shared" si="2504"/>
        <v>-8.6681589834515474E-2</v>
      </c>
      <c r="AI5250" s="61" t="str">
        <f t="shared" si="2499"/>
        <v>Short VOL</v>
      </c>
      <c r="AJ5250" s="68" t="str">
        <f t="shared" si="2500"/>
        <v>Short VOL</v>
      </c>
      <c r="AK5250" s="72"/>
      <c r="AL5250" s="73"/>
      <c r="AM5250" s="72"/>
      <c r="AN5250" s="73"/>
      <c r="AO5250" s="74"/>
      <c r="AP5250" s="20"/>
      <c r="AQ5250" s="74"/>
      <c r="AR5250" s="20"/>
      <c r="AS5250" s="74"/>
      <c r="AT5250" s="20"/>
      <c r="AU5250" s="74" t="str">
        <f t="shared" si="2512"/>
        <v>00631L</v>
      </c>
      <c r="AV5250" s="20">
        <f t="shared" si="2497"/>
        <v>1</v>
      </c>
      <c r="AW5250" s="74" t="str">
        <f t="shared" si="2513"/>
        <v>00631L</v>
      </c>
      <c r="AX5250" s="20">
        <f t="shared" si="2514"/>
        <v>1</v>
      </c>
      <c r="AY5250" s="20">
        <f t="shared" si="2498"/>
        <v>1</v>
      </c>
      <c r="AZ5250" s="116">
        <v>38688</v>
      </c>
      <c r="BA5250" s="116"/>
      <c r="BB5250" s="20"/>
      <c r="BC5250" s="20"/>
      <c r="BD5250" s="76"/>
      <c r="BE5250" s="77"/>
      <c r="BF5250" s="77"/>
    </row>
    <row r="5251" spans="1:58" s="23" customFormat="1" ht="15.75" customHeight="1" x14ac:dyDescent="0.4">
      <c r="A5251" s="116">
        <v>38686</v>
      </c>
      <c r="B5251" s="112">
        <v>12.19</v>
      </c>
      <c r="C5251" s="112">
        <v>13.22</v>
      </c>
      <c r="D5251" s="112">
        <v>14.48</v>
      </c>
      <c r="E5251" s="112">
        <v>14.904999999999999</v>
      </c>
      <c r="F5251" s="112">
        <v>15.231999999999999</v>
      </c>
      <c r="G5251" s="112">
        <v>15.57</v>
      </c>
      <c r="H5251" s="113">
        <v>15.965999999999999</v>
      </c>
      <c r="I5251" s="90">
        <f t="shared" si="2515"/>
        <v>12.619166666666667</v>
      </c>
      <c r="J5251" s="90">
        <f t="shared" si="2516"/>
        <v>13.745000000000001</v>
      </c>
      <c r="K5251" s="114">
        <v>14</v>
      </c>
      <c r="L5251" s="115">
        <v>4.1666666666666664E-2</v>
      </c>
      <c r="M5251" s="11"/>
      <c r="N5251" s="90">
        <v>12.06</v>
      </c>
      <c r="O5251" s="90">
        <v>13.51</v>
      </c>
      <c r="P5251" s="90">
        <v>14.790207253112875</v>
      </c>
      <c r="Q5251" s="90"/>
      <c r="R5251" s="63">
        <f t="shared" si="2506"/>
        <v>16.240207253112871</v>
      </c>
      <c r="S5251" s="64">
        <f t="shared" si="2505"/>
        <v>1.4297729184188387E-2</v>
      </c>
      <c r="T5251" s="65"/>
      <c r="U5251" s="65">
        <f t="shared" si="2501"/>
        <v>0.8926720947446336</v>
      </c>
      <c r="V5251" s="65">
        <f t="shared" si="2501"/>
        <v>0.91344223706916394</v>
      </c>
      <c r="W5251" s="65"/>
      <c r="X5251" s="61">
        <f t="shared" si="2517"/>
        <v>8.4495488105004193E-2</v>
      </c>
      <c r="Y5251" s="66">
        <f t="shared" si="2507"/>
        <v>7.1184166387118414E-2</v>
      </c>
      <c r="Z5251" s="61">
        <f t="shared" si="2508"/>
        <v>8.9216139470382441E-2</v>
      </c>
      <c r="AA5251" s="67">
        <f t="shared" si="2509"/>
        <v>12.619166666666667</v>
      </c>
      <c r="AB5251" s="68">
        <f t="shared" si="2510"/>
        <v>1.0779436152570397E-2</v>
      </c>
      <c r="AC5251" s="69">
        <f t="shared" si="2511"/>
        <v>4.6365395245992216E-2</v>
      </c>
      <c r="AD5251" s="70">
        <f>_xlfn.PERCENTILE.EXC(AC5251:$AC$5675,0.5)</f>
        <v>7.6344238975817991E-2</v>
      </c>
      <c r="AE5251" s="70">
        <f>_xlfn.PERCENTILE.EXC($AC5251:AC$5675,0.35)</f>
        <v>4.9837744605931995E-2</v>
      </c>
      <c r="AF5251" s="71">
        <f t="shared" si="2502"/>
        <v>3.6925738795493608E-2</v>
      </c>
      <c r="AG5251" s="70">
        <f t="shared" si="2503"/>
        <v>-7.0350344173608095E-2</v>
      </c>
      <c r="AH5251" s="70">
        <f t="shared" si="2504"/>
        <v>-8.6749113475177414E-2</v>
      </c>
      <c r="AI5251" s="61" t="str">
        <f t="shared" si="2499"/>
        <v>Safety</v>
      </c>
      <c r="AJ5251" s="68" t="str">
        <f t="shared" si="2500"/>
        <v>Short VOL</v>
      </c>
      <c r="AK5251" s="72"/>
      <c r="AL5251" s="73"/>
      <c r="AM5251" s="72"/>
      <c r="AN5251" s="73"/>
      <c r="AO5251" s="74"/>
      <c r="AP5251" s="20"/>
      <c r="AQ5251" s="74"/>
      <c r="AR5251" s="20"/>
      <c r="AS5251" s="74"/>
      <c r="AT5251" s="20"/>
      <c r="AU5251" s="74" t="str">
        <f t="shared" si="2512"/>
        <v>00631L</v>
      </c>
      <c r="AV5251" s="20">
        <f t="shared" ref="AV5251:AV5314" si="2518">IF(AU5251="00631L",1,0)</f>
        <v>1</v>
      </c>
      <c r="AW5251" s="74" t="str">
        <f t="shared" si="2513"/>
        <v>00635U</v>
      </c>
      <c r="AX5251" s="20">
        <f t="shared" si="2514"/>
        <v>0</v>
      </c>
      <c r="AY5251" s="20">
        <f t="shared" ref="AY5251:AY5314" si="2519">IF(AP5251=1,0,1)</f>
        <v>1</v>
      </c>
      <c r="AZ5251" s="116">
        <v>38687</v>
      </c>
      <c r="BA5251" s="116"/>
      <c r="BB5251" s="20"/>
      <c r="BC5251" s="20"/>
      <c r="BD5251" s="76"/>
      <c r="BE5251" s="77"/>
      <c r="BF5251" s="77"/>
    </row>
    <row r="5252" spans="1:58" s="23" customFormat="1" ht="15.75" customHeight="1" x14ac:dyDescent="0.4">
      <c r="A5252" s="116">
        <v>38685</v>
      </c>
      <c r="B5252" s="112">
        <v>12.11</v>
      </c>
      <c r="C5252" s="112">
        <v>13.21</v>
      </c>
      <c r="D5252" s="112">
        <v>14.41</v>
      </c>
      <c r="E5252" s="112">
        <v>14.811</v>
      </c>
      <c r="F5252" s="112">
        <v>15.121</v>
      </c>
      <c r="G5252" s="112">
        <v>15.44</v>
      </c>
      <c r="H5252" s="113">
        <v>15.815</v>
      </c>
      <c r="I5252" s="90">
        <f t="shared" si="2515"/>
        <v>12.522500000000001</v>
      </c>
      <c r="J5252" s="90">
        <f t="shared" si="2516"/>
        <v>13.66</v>
      </c>
      <c r="K5252" s="114">
        <v>15</v>
      </c>
      <c r="L5252" s="115">
        <v>4.1666666666666664E-2</v>
      </c>
      <c r="M5252" s="11"/>
      <c r="N5252" s="90">
        <v>11.89</v>
      </c>
      <c r="O5252" s="90">
        <v>13.34</v>
      </c>
      <c r="P5252" s="90">
        <v>14.553355369545805</v>
      </c>
      <c r="Q5252" s="90"/>
      <c r="R5252" s="63">
        <f t="shared" si="2506"/>
        <v>16.003355369545805</v>
      </c>
      <c r="S5252" s="64">
        <f t="shared" si="2505"/>
        <v>4.2229729729730331E-3</v>
      </c>
      <c r="T5252" s="65"/>
      <c r="U5252" s="65">
        <f t="shared" si="2501"/>
        <v>0.89130434782608703</v>
      </c>
      <c r="V5252" s="65">
        <f t="shared" si="2501"/>
        <v>0.91662710497093614</v>
      </c>
      <c r="W5252" s="65"/>
      <c r="X5252" s="61">
        <f t="shared" si="2517"/>
        <v>9.0834021469859735E-2</v>
      </c>
      <c r="Y5252" s="66">
        <f t="shared" si="2507"/>
        <v>6.7787455269731928E-2</v>
      </c>
      <c r="Z5252" s="61">
        <f t="shared" si="2508"/>
        <v>9.0836494310241503E-2</v>
      </c>
      <c r="AA5252" s="67">
        <f t="shared" si="2509"/>
        <v>12.522500000000001</v>
      </c>
      <c r="AB5252" s="68">
        <f t="shared" si="2510"/>
        <v>1.8502943650126061E-2</v>
      </c>
      <c r="AC5252" s="69">
        <f t="shared" si="2511"/>
        <v>5.3195962994112722E-2</v>
      </c>
      <c r="AD5252" s="70">
        <f>_xlfn.PERCENTILE.EXC(AC5252:$AC$5675,0.5)</f>
        <v>7.6855981921771482E-2</v>
      </c>
      <c r="AE5252" s="70">
        <f>_xlfn.PERCENTILE.EXC($AC5252:AC$5675,0.35)</f>
        <v>5.0859903035313216E-2</v>
      </c>
      <c r="AF5252" s="71">
        <f t="shared" si="2502"/>
        <v>3.6572052401746838E-2</v>
      </c>
      <c r="AG5252" s="70">
        <f t="shared" si="2503"/>
        <v>-7.039548412844597E-2</v>
      </c>
      <c r="AH5252" s="70">
        <f t="shared" si="2504"/>
        <v>-8.6816637115839354E-2</v>
      </c>
      <c r="AI5252" s="61" t="str">
        <f t="shared" si="2499"/>
        <v>Safety</v>
      </c>
      <c r="AJ5252" s="68" t="str">
        <f t="shared" si="2500"/>
        <v>Short VOL</v>
      </c>
      <c r="AK5252" s="72"/>
      <c r="AL5252" s="73"/>
      <c r="AM5252" s="72"/>
      <c r="AN5252" s="73"/>
      <c r="AO5252" s="74"/>
      <c r="AP5252" s="20"/>
      <c r="AQ5252" s="74"/>
      <c r="AR5252" s="20"/>
      <c r="AS5252" s="74"/>
      <c r="AT5252" s="20"/>
      <c r="AU5252" s="74" t="str">
        <f t="shared" si="2512"/>
        <v>00631L</v>
      </c>
      <c r="AV5252" s="20">
        <f t="shared" si="2518"/>
        <v>1</v>
      </c>
      <c r="AW5252" s="74" t="str">
        <f t="shared" si="2513"/>
        <v>00631L</v>
      </c>
      <c r="AX5252" s="20">
        <f t="shared" si="2514"/>
        <v>1</v>
      </c>
      <c r="AY5252" s="20">
        <f t="shared" si="2519"/>
        <v>1</v>
      </c>
      <c r="AZ5252" s="116">
        <v>38686</v>
      </c>
      <c r="BA5252" s="116"/>
      <c r="BB5252" s="20"/>
      <c r="BC5252" s="20"/>
      <c r="BD5252" s="76"/>
      <c r="BE5252" s="77"/>
      <c r="BF5252" s="77"/>
    </row>
    <row r="5253" spans="1:58" s="23" customFormat="1" ht="15.75" customHeight="1" x14ac:dyDescent="0.4">
      <c r="A5253" s="116">
        <v>38684</v>
      </c>
      <c r="B5253" s="112">
        <v>12.06</v>
      </c>
      <c r="C5253" s="112">
        <v>13.31</v>
      </c>
      <c r="D5253" s="112">
        <v>14.39</v>
      </c>
      <c r="E5253" s="112">
        <v>14.803000000000001</v>
      </c>
      <c r="F5253" s="112">
        <v>15.122</v>
      </c>
      <c r="G5253" s="112">
        <v>15.45</v>
      </c>
      <c r="H5253" s="113">
        <v>15.835000000000001</v>
      </c>
      <c r="I5253" s="90">
        <f t="shared" si="2515"/>
        <v>12.476666666666667</v>
      </c>
      <c r="J5253" s="90">
        <f t="shared" si="2516"/>
        <v>13.67</v>
      </c>
      <c r="K5253" s="114">
        <v>16</v>
      </c>
      <c r="L5253" s="115">
        <v>4.1666666666666664E-2</v>
      </c>
      <c r="M5253" s="11"/>
      <c r="N5253" s="90">
        <v>11.84</v>
      </c>
      <c r="O5253" s="90">
        <v>13.17</v>
      </c>
      <c r="P5253" s="90">
        <v>14.295001143727523</v>
      </c>
      <c r="Q5253" s="90"/>
      <c r="R5253" s="63">
        <f t="shared" si="2506"/>
        <v>15.625001143727523</v>
      </c>
      <c r="S5253" s="64">
        <f t="shared" si="2505"/>
        <v>8.8235294117646967E-2</v>
      </c>
      <c r="T5253" s="65"/>
      <c r="U5253" s="65">
        <f t="shared" si="2501"/>
        <v>0.89901290812452539</v>
      </c>
      <c r="V5253" s="65">
        <f t="shared" si="2501"/>
        <v>0.92130108053743243</v>
      </c>
      <c r="W5253" s="65"/>
      <c r="X5253" s="61">
        <f t="shared" si="2517"/>
        <v>0.10364842454394693</v>
      </c>
      <c r="Y5253" s="66">
        <f t="shared" si="2507"/>
        <v>6.9715598189556166E-2</v>
      </c>
      <c r="Z5253" s="61">
        <f t="shared" si="2508"/>
        <v>9.5645204381512153E-2</v>
      </c>
      <c r="AA5253" s="67">
        <f t="shared" si="2509"/>
        <v>12.476666666666667</v>
      </c>
      <c r="AB5253" s="68">
        <f t="shared" si="2510"/>
        <v>1.8581081081081134E-2</v>
      </c>
      <c r="AC5253" s="69">
        <f t="shared" si="2511"/>
        <v>5.3772522522522528E-2</v>
      </c>
      <c r="AD5253" s="70">
        <f>_xlfn.PERCENTILE.EXC(AC5253:$AC$5675,0.5)</f>
        <v>7.736772486772496E-2</v>
      </c>
      <c r="AE5253" s="70">
        <f>_xlfn.PERCENTILE.EXC($AC5253:AC$5675,0.35)</f>
        <v>5.0309510034877138E-2</v>
      </c>
      <c r="AF5253" s="71">
        <f t="shared" si="2502"/>
        <v>3.6569334261796232E-2</v>
      </c>
      <c r="AG5253" s="70">
        <f t="shared" si="2503"/>
        <v>-7.0440624083283845E-2</v>
      </c>
      <c r="AH5253" s="70">
        <f t="shared" si="2504"/>
        <v>-8.688416075650128E-2</v>
      </c>
      <c r="AI5253" s="61" t="str">
        <f t="shared" ref="AI5253:AI5316" si="2520">IF(AC5253&gt;AD5253,"Short VOL","Safety")</f>
        <v>Safety</v>
      </c>
      <c r="AJ5253" s="68" t="str">
        <f t="shared" ref="AJ5253:AJ5316" si="2521">IF(AC5253&gt;AF5253,"Short VOL","Safety")</f>
        <v>Short VOL</v>
      </c>
      <c r="AK5253" s="72"/>
      <c r="AL5253" s="73"/>
      <c r="AM5253" s="72"/>
      <c r="AN5253" s="73"/>
      <c r="AO5253" s="74"/>
      <c r="AP5253" s="20"/>
      <c r="AQ5253" s="74"/>
      <c r="AR5253" s="20"/>
      <c r="AS5253" s="74"/>
      <c r="AT5253" s="20"/>
      <c r="AU5253" s="74" t="str">
        <f t="shared" si="2512"/>
        <v>00631L</v>
      </c>
      <c r="AV5253" s="20">
        <f t="shared" si="2518"/>
        <v>1</v>
      </c>
      <c r="AW5253" s="74" t="str">
        <f t="shared" si="2513"/>
        <v>00631L</v>
      </c>
      <c r="AX5253" s="20">
        <f t="shared" si="2514"/>
        <v>1</v>
      </c>
      <c r="AY5253" s="20">
        <f t="shared" si="2519"/>
        <v>1</v>
      </c>
      <c r="AZ5253" s="116">
        <v>38685</v>
      </c>
      <c r="BA5253" s="116"/>
      <c r="BB5253" s="20"/>
      <c r="BC5253" s="20"/>
      <c r="BD5253" s="76"/>
      <c r="BE5253" s="77"/>
      <c r="BF5253" s="77"/>
    </row>
    <row r="5254" spans="1:58" s="23" customFormat="1" ht="15.75" customHeight="1" x14ac:dyDescent="0.4">
      <c r="A5254" s="116">
        <v>38681</v>
      </c>
      <c r="B5254" s="112">
        <v>11.96</v>
      </c>
      <c r="C5254" s="112">
        <v>13.11</v>
      </c>
      <c r="D5254" s="112">
        <v>14.44</v>
      </c>
      <c r="E5254" s="112">
        <v>14.776999999999999</v>
      </c>
      <c r="F5254" s="112">
        <v>15.039</v>
      </c>
      <c r="G5254" s="112">
        <v>15.31</v>
      </c>
      <c r="H5254" s="113">
        <v>15.629</v>
      </c>
      <c r="I5254" s="90">
        <f t="shared" si="2515"/>
        <v>12.295416666666668</v>
      </c>
      <c r="J5254" s="90">
        <f t="shared" si="2516"/>
        <v>13.497916666666667</v>
      </c>
      <c r="K5254" s="114">
        <v>17</v>
      </c>
      <c r="L5254" s="115">
        <v>4.1666666666666664E-2</v>
      </c>
      <c r="M5254" s="11"/>
      <c r="N5254" s="90">
        <v>10.88</v>
      </c>
      <c r="O5254" s="90">
        <v>12.32</v>
      </c>
      <c r="P5254" s="90">
        <v>13.909415127199198</v>
      </c>
      <c r="Q5254" s="90"/>
      <c r="R5254" s="63">
        <f t="shared" si="2506"/>
        <v>15.349415127199196</v>
      </c>
      <c r="S5254" s="64">
        <f t="shared" si="2505"/>
        <v>-7.2992700729927066E-3</v>
      </c>
      <c r="T5254" s="65"/>
      <c r="U5254" s="65">
        <f t="shared" si="2501"/>
        <v>0.88311688311688319</v>
      </c>
      <c r="V5254" s="65">
        <f t="shared" si="2501"/>
        <v>0.88573098777595816</v>
      </c>
      <c r="W5254" s="65"/>
      <c r="X5254" s="61">
        <f t="shared" si="2517"/>
        <v>9.6153846153846034E-2</v>
      </c>
      <c r="Y5254" s="66">
        <f t="shared" si="2507"/>
        <v>5.7657169926236741E-2</v>
      </c>
      <c r="Z5254" s="61">
        <f t="shared" si="2508"/>
        <v>9.7800670981734283E-2</v>
      </c>
      <c r="AA5254" s="67">
        <f t="shared" si="2509"/>
        <v>12.295416666666666</v>
      </c>
      <c r="AB5254" s="68">
        <f t="shared" si="2510"/>
        <v>9.9264705882352935E-2</v>
      </c>
      <c r="AC5254" s="69">
        <f t="shared" si="2511"/>
        <v>0.13009344362745084</v>
      </c>
      <c r="AD5254" s="70">
        <f>_xlfn.PERCENTILE.EXC(AC5254:$AC$5675,0.5)</f>
        <v>7.7935184186128395E-2</v>
      </c>
      <c r="AE5254" s="70">
        <f>_xlfn.PERCENTILE.EXC($AC5254:AC$5675,0.35)</f>
        <v>4.9759117034441115E-2</v>
      </c>
      <c r="AF5254" s="71">
        <f t="shared" si="2502"/>
        <v>3.6566616121845641E-2</v>
      </c>
      <c r="AG5254" s="70">
        <f t="shared" si="2503"/>
        <v>-7.0485764038121707E-2</v>
      </c>
      <c r="AH5254" s="70">
        <f t="shared" si="2504"/>
        <v>-8.695168439716322E-2</v>
      </c>
      <c r="AI5254" s="61" t="str">
        <f t="shared" si="2520"/>
        <v>Short VOL</v>
      </c>
      <c r="AJ5254" s="68" t="str">
        <f t="shared" si="2521"/>
        <v>Short VOL</v>
      </c>
      <c r="AK5254" s="72"/>
      <c r="AL5254" s="73"/>
      <c r="AM5254" s="72"/>
      <c r="AN5254" s="73"/>
      <c r="AO5254" s="74"/>
      <c r="AP5254" s="20"/>
      <c r="AQ5254" s="74"/>
      <c r="AR5254" s="20"/>
      <c r="AS5254" s="74"/>
      <c r="AT5254" s="20"/>
      <c r="AU5254" s="74" t="str">
        <f t="shared" si="2512"/>
        <v>00631L</v>
      </c>
      <c r="AV5254" s="20">
        <f t="shared" si="2518"/>
        <v>1</v>
      </c>
      <c r="AW5254" s="74" t="str">
        <f t="shared" si="2513"/>
        <v>00631L</v>
      </c>
      <c r="AX5254" s="20">
        <f t="shared" si="2514"/>
        <v>1</v>
      </c>
      <c r="AY5254" s="20">
        <f t="shared" si="2519"/>
        <v>1</v>
      </c>
      <c r="AZ5254" s="116">
        <v>38684</v>
      </c>
      <c r="BA5254" s="116"/>
      <c r="BB5254" s="20"/>
      <c r="BC5254" s="20"/>
      <c r="BD5254" s="76"/>
      <c r="BE5254" s="77"/>
      <c r="BF5254" s="77"/>
    </row>
    <row r="5255" spans="1:58" s="23" customFormat="1" ht="15.75" customHeight="1" x14ac:dyDescent="0.4">
      <c r="A5255" s="116">
        <v>38679</v>
      </c>
      <c r="B5255" s="112">
        <v>11.94</v>
      </c>
      <c r="C5255" s="112">
        <v>13.13</v>
      </c>
      <c r="D5255" s="112">
        <v>14.24</v>
      </c>
      <c r="E5255" s="112">
        <v>14.605</v>
      </c>
      <c r="F5255" s="112">
        <v>14.888</v>
      </c>
      <c r="G5255" s="112">
        <v>15.18</v>
      </c>
      <c r="H5255" s="113">
        <v>15.523</v>
      </c>
      <c r="I5255" s="90">
        <f t="shared" si="2515"/>
        <v>12.237500000000001</v>
      </c>
      <c r="J5255" s="90">
        <f t="shared" si="2516"/>
        <v>13.407500000000001</v>
      </c>
      <c r="K5255" s="114">
        <v>18</v>
      </c>
      <c r="L5255" s="115">
        <v>4.1666666666666664E-2</v>
      </c>
      <c r="M5255" s="11"/>
      <c r="N5255" s="90">
        <v>10.96</v>
      </c>
      <c r="O5255" s="90">
        <v>11.89</v>
      </c>
      <c r="P5255" s="90">
        <v>13.748506856575283</v>
      </c>
      <c r="Q5255" s="90"/>
      <c r="R5255" s="63">
        <f t="shared" si="2506"/>
        <v>14.678506856575282</v>
      </c>
      <c r="S5255" s="64">
        <f t="shared" si="2505"/>
        <v>3.3962264150943514E-2</v>
      </c>
      <c r="T5255" s="65"/>
      <c r="U5255" s="65">
        <f t="shared" si="2501"/>
        <v>0.92178301093355763</v>
      </c>
      <c r="V5255" s="65">
        <f t="shared" si="2501"/>
        <v>0.86482118560486132</v>
      </c>
      <c r="W5255" s="65"/>
      <c r="X5255" s="61">
        <f t="shared" si="2517"/>
        <v>9.9664991624790727E-2</v>
      </c>
      <c r="Y5255" s="66">
        <f t="shared" si="2507"/>
        <v>6.2855186579938327E-2</v>
      </c>
      <c r="Z5255" s="61">
        <f t="shared" si="2508"/>
        <v>9.5607763023493345E-2</v>
      </c>
      <c r="AA5255" s="67">
        <f t="shared" si="2509"/>
        <v>12.237500000000001</v>
      </c>
      <c r="AB5255" s="68">
        <f t="shared" si="2510"/>
        <v>8.9416058394160447E-2</v>
      </c>
      <c r="AC5255" s="69">
        <f t="shared" si="2511"/>
        <v>0.11656021897810216</v>
      </c>
      <c r="AD5255" s="70">
        <f>_xlfn.PERCENTILE.EXC(AC5255:$AC$5675,0.5)</f>
        <v>7.736772486772496E-2</v>
      </c>
      <c r="AE5255" s="70">
        <f>_xlfn.PERCENTILE.EXC($AC5255:AC$5675,0.35)</f>
        <v>4.954583607881758E-2</v>
      </c>
      <c r="AF5255" s="71">
        <f t="shared" si="2502"/>
        <v>3.6563897981895056E-2</v>
      </c>
      <c r="AG5255" s="70">
        <f t="shared" si="2503"/>
        <v>-7.0530903992959582E-2</v>
      </c>
      <c r="AH5255" s="70">
        <f t="shared" si="2504"/>
        <v>-8.7019208037825174E-2</v>
      </c>
      <c r="AI5255" s="61" t="str">
        <f t="shared" si="2520"/>
        <v>Short VOL</v>
      </c>
      <c r="AJ5255" s="68" t="str">
        <f t="shared" si="2521"/>
        <v>Short VOL</v>
      </c>
      <c r="AK5255" s="72"/>
      <c r="AL5255" s="73"/>
      <c r="AM5255" s="72"/>
      <c r="AN5255" s="73"/>
      <c r="AO5255" s="74"/>
      <c r="AP5255" s="20"/>
      <c r="AQ5255" s="74"/>
      <c r="AR5255" s="20"/>
      <c r="AS5255" s="74"/>
      <c r="AT5255" s="20"/>
      <c r="AU5255" s="74" t="str">
        <f t="shared" si="2512"/>
        <v>00631L</v>
      </c>
      <c r="AV5255" s="20">
        <f t="shared" si="2518"/>
        <v>1</v>
      </c>
      <c r="AW5255" s="74" t="str">
        <f t="shared" si="2513"/>
        <v>00631L</v>
      </c>
      <c r="AX5255" s="20">
        <f t="shared" si="2514"/>
        <v>1</v>
      </c>
      <c r="AY5255" s="20">
        <f t="shared" si="2519"/>
        <v>1</v>
      </c>
      <c r="AZ5255" s="116">
        <v>38681</v>
      </c>
      <c r="BA5255" s="116"/>
      <c r="BB5255" s="20"/>
      <c r="BC5255" s="20"/>
      <c r="BD5255" s="76"/>
      <c r="BE5255" s="77"/>
      <c r="BF5255" s="77"/>
    </row>
    <row r="5256" spans="1:58" s="23" customFormat="1" ht="15.75" customHeight="1" x14ac:dyDescent="0.4">
      <c r="A5256" s="116">
        <v>38678</v>
      </c>
      <c r="B5256" s="112">
        <v>12.01</v>
      </c>
      <c r="C5256" s="112">
        <v>13.19</v>
      </c>
      <c r="D5256" s="112">
        <v>14.2</v>
      </c>
      <c r="E5256" s="112">
        <v>14.593</v>
      </c>
      <c r="F5256" s="112">
        <v>14.897</v>
      </c>
      <c r="G5256" s="112">
        <v>15.21</v>
      </c>
      <c r="H5256" s="113">
        <v>15.577999999999999</v>
      </c>
      <c r="I5256" s="90">
        <f t="shared" si="2515"/>
        <v>12.255833333333333</v>
      </c>
      <c r="J5256" s="90">
        <f t="shared" si="2516"/>
        <v>13.400416666666667</v>
      </c>
      <c r="K5256" s="114">
        <v>19</v>
      </c>
      <c r="L5256" s="115">
        <v>4.1666666666666664E-2</v>
      </c>
      <c r="M5256" s="11"/>
      <c r="N5256" s="90">
        <v>10.6</v>
      </c>
      <c r="O5256" s="90">
        <v>11.71</v>
      </c>
      <c r="P5256" s="90">
        <v>13.653868370927485</v>
      </c>
      <c r="Q5256" s="90"/>
      <c r="R5256" s="63">
        <f t="shared" si="2506"/>
        <v>14.763868370927485</v>
      </c>
      <c r="S5256" s="64">
        <f t="shared" si="2505"/>
        <v>-2.033271719038823E-2</v>
      </c>
      <c r="T5256" s="65"/>
      <c r="U5256" s="65">
        <f t="shared" ref="U5256:V5319" si="2522">N5256/O5256</f>
        <v>0.9052092228864218</v>
      </c>
      <c r="V5256" s="65">
        <f t="shared" si="2522"/>
        <v>0.85763240730616175</v>
      </c>
      <c r="W5256" s="65"/>
      <c r="X5256" s="61">
        <f t="shared" si="2517"/>
        <v>9.8251457119067423E-2</v>
      </c>
      <c r="Y5256" s="66">
        <f t="shared" si="2507"/>
        <v>6.7498115534845429E-2</v>
      </c>
      <c r="Z5256" s="61">
        <f t="shared" si="2508"/>
        <v>9.3390902291425854E-2</v>
      </c>
      <c r="AA5256" s="67">
        <f t="shared" si="2509"/>
        <v>12.255833333333333</v>
      </c>
      <c r="AB5256" s="68">
        <f t="shared" si="2510"/>
        <v>0.13301886792452833</v>
      </c>
      <c r="AC5256" s="69">
        <f t="shared" si="2511"/>
        <v>0.15621069182389941</v>
      </c>
      <c r="AD5256" s="70">
        <f>_xlfn.PERCENTILE.EXC(AC5256:$AC$5675,0.5)</f>
        <v>7.6855981921771482E-2</v>
      </c>
      <c r="AE5256" s="70">
        <f>_xlfn.PERCENTILE.EXC($AC5256:AC$5675,0.35)</f>
        <v>4.9388740463996106E-2</v>
      </c>
      <c r="AF5256" s="71">
        <f t="shared" si="2502"/>
        <v>3.6493828905219607E-2</v>
      </c>
      <c r="AG5256" s="70">
        <f t="shared" si="2503"/>
        <v>-7.0576043947797457E-2</v>
      </c>
      <c r="AH5256" s="70">
        <f t="shared" si="2504"/>
        <v>-8.70867316784871E-2</v>
      </c>
      <c r="AI5256" s="61" t="str">
        <f t="shared" si="2520"/>
        <v>Short VOL</v>
      </c>
      <c r="AJ5256" s="68" t="str">
        <f t="shared" si="2521"/>
        <v>Short VOL</v>
      </c>
      <c r="AK5256" s="72"/>
      <c r="AL5256" s="73"/>
      <c r="AM5256" s="72"/>
      <c r="AN5256" s="73"/>
      <c r="AO5256" s="74"/>
      <c r="AP5256" s="20"/>
      <c r="AQ5256" s="74"/>
      <c r="AR5256" s="20"/>
      <c r="AS5256" s="74"/>
      <c r="AT5256" s="20"/>
      <c r="AU5256" s="74" t="str">
        <f t="shared" si="2512"/>
        <v>00631L</v>
      </c>
      <c r="AV5256" s="20">
        <f t="shared" si="2518"/>
        <v>1</v>
      </c>
      <c r="AW5256" s="74" t="str">
        <f t="shared" si="2513"/>
        <v>00631L</v>
      </c>
      <c r="AX5256" s="20">
        <f t="shared" si="2514"/>
        <v>1</v>
      </c>
      <c r="AY5256" s="20">
        <f t="shared" si="2519"/>
        <v>1</v>
      </c>
      <c r="AZ5256" s="116">
        <v>38679</v>
      </c>
      <c r="BA5256" s="116"/>
      <c r="BB5256" s="20"/>
      <c r="BC5256" s="20"/>
      <c r="BD5256" s="76"/>
      <c r="BE5256" s="77"/>
      <c r="BF5256" s="77"/>
    </row>
    <row r="5257" spans="1:58" s="23" customFormat="1" ht="15.75" customHeight="1" x14ac:dyDescent="0.4">
      <c r="A5257" s="116">
        <v>38677</v>
      </c>
      <c r="B5257" s="112">
        <v>12.08</v>
      </c>
      <c r="C5257" s="112">
        <v>13.45</v>
      </c>
      <c r="D5257" s="112">
        <v>14.33</v>
      </c>
      <c r="E5257" s="112">
        <v>14.686999999999999</v>
      </c>
      <c r="F5257" s="112">
        <v>14.964</v>
      </c>
      <c r="G5257" s="112">
        <v>15.25</v>
      </c>
      <c r="H5257" s="113">
        <v>15.586</v>
      </c>
      <c r="I5257" s="90">
        <f t="shared" si="2515"/>
        <v>12.308333333333334</v>
      </c>
      <c r="J5257" s="90">
        <f t="shared" si="2516"/>
        <v>13.596666666666666</v>
      </c>
      <c r="K5257" s="114">
        <v>20</v>
      </c>
      <c r="L5257" s="115">
        <v>4.1666666666666664E-2</v>
      </c>
      <c r="M5257" s="11"/>
      <c r="N5257" s="90">
        <v>10.82</v>
      </c>
      <c r="O5257" s="90">
        <v>11.92</v>
      </c>
      <c r="P5257" s="90">
        <v>13.681146469925304</v>
      </c>
      <c r="Q5257" s="90"/>
      <c r="R5257" s="63">
        <f t="shared" si="2506"/>
        <v>14.781146469925304</v>
      </c>
      <c r="S5257" s="64">
        <f t="shared" si="2505"/>
        <v>-2.6978417266186955E-2</v>
      </c>
      <c r="T5257" s="65"/>
      <c r="U5257" s="65">
        <f t="shared" si="2522"/>
        <v>0.90771812080536918</v>
      </c>
      <c r="V5257" s="65">
        <f t="shared" si="2522"/>
        <v>0.87127201117269237</v>
      </c>
      <c r="W5257" s="65"/>
      <c r="X5257" s="61">
        <f t="shared" si="2517"/>
        <v>0.11341059602649001</v>
      </c>
      <c r="Y5257" s="66">
        <f t="shared" si="2507"/>
        <v>6.1210594403213789E-2</v>
      </c>
      <c r="Z5257" s="61">
        <f t="shared" si="2508"/>
        <v>0.1046716316858496</v>
      </c>
      <c r="AA5257" s="67">
        <f t="shared" si="2509"/>
        <v>12.308333333333334</v>
      </c>
      <c r="AB5257" s="68">
        <f t="shared" si="2510"/>
        <v>0.11645101663585949</v>
      </c>
      <c r="AC5257" s="69">
        <f t="shared" si="2511"/>
        <v>0.13755391250770177</v>
      </c>
      <c r="AD5257" s="70">
        <f>_xlfn.PERCENTILE.EXC(AC5257:$AC$5675,0.5)</f>
        <v>7.6344238975817991E-2</v>
      </c>
      <c r="AE5257" s="70">
        <f>_xlfn.PERCENTILE.EXC($AC5257:AC$5675,0.35)</f>
        <v>4.9231644849174638E-2</v>
      </c>
      <c r="AF5257" s="71">
        <f t="shared" si="2502"/>
        <v>3.6333958579577656E-2</v>
      </c>
      <c r="AG5257" s="70">
        <f t="shared" si="2503"/>
        <v>-7.0621183902635332E-2</v>
      </c>
      <c r="AH5257" s="70">
        <f t="shared" si="2504"/>
        <v>-8.715425531914904E-2</v>
      </c>
      <c r="AI5257" s="61" t="str">
        <f t="shared" si="2520"/>
        <v>Short VOL</v>
      </c>
      <c r="AJ5257" s="68" t="str">
        <f t="shared" si="2521"/>
        <v>Short VOL</v>
      </c>
      <c r="AK5257" s="72"/>
      <c r="AL5257" s="73"/>
      <c r="AM5257" s="72"/>
      <c r="AN5257" s="73"/>
      <c r="AO5257" s="74"/>
      <c r="AP5257" s="20"/>
      <c r="AQ5257" s="74"/>
      <c r="AR5257" s="20"/>
      <c r="AS5257" s="74"/>
      <c r="AT5257" s="20"/>
      <c r="AU5257" s="74" t="str">
        <f t="shared" si="2512"/>
        <v>00631L</v>
      </c>
      <c r="AV5257" s="20">
        <f t="shared" si="2518"/>
        <v>1</v>
      </c>
      <c r="AW5257" s="74" t="str">
        <f t="shared" si="2513"/>
        <v>00631L</v>
      </c>
      <c r="AX5257" s="20">
        <f t="shared" si="2514"/>
        <v>1</v>
      </c>
      <c r="AY5257" s="20">
        <f t="shared" si="2519"/>
        <v>1</v>
      </c>
      <c r="AZ5257" s="116">
        <v>38678</v>
      </c>
      <c r="BA5257" s="116"/>
      <c r="BB5257" s="20"/>
      <c r="BC5257" s="20"/>
      <c r="BD5257" s="76"/>
      <c r="BE5257" s="77"/>
      <c r="BF5257" s="77"/>
    </row>
    <row r="5258" spans="1:58" s="23" customFormat="1" ht="15.75" customHeight="1" x14ac:dyDescent="0.4">
      <c r="A5258" s="116">
        <v>38674</v>
      </c>
      <c r="B5258" s="112">
        <v>12.05</v>
      </c>
      <c r="C5258" s="112">
        <v>13.132</v>
      </c>
      <c r="D5258" s="112">
        <v>14.3</v>
      </c>
      <c r="E5258" s="112">
        <v>14.638</v>
      </c>
      <c r="F5258" s="112">
        <v>14.898999999999999</v>
      </c>
      <c r="G5258" s="112">
        <v>15.17</v>
      </c>
      <c r="H5258" s="113">
        <v>15.489000000000001</v>
      </c>
      <c r="I5258" s="90">
        <f t="shared" si="2515"/>
        <v>12.18525</v>
      </c>
      <c r="J5258" s="90">
        <f t="shared" si="2516"/>
        <v>13.278</v>
      </c>
      <c r="K5258" s="114">
        <v>21</v>
      </c>
      <c r="L5258" s="115">
        <v>4.1666666666666664E-2</v>
      </c>
      <c r="M5258" s="11"/>
      <c r="N5258" s="90">
        <v>11.12</v>
      </c>
      <c r="O5258" s="90">
        <v>12.13</v>
      </c>
      <c r="P5258" s="90">
        <v>13.72760167242752</v>
      </c>
      <c r="Q5258" s="90"/>
      <c r="R5258" s="63">
        <f t="shared" si="2506"/>
        <v>14.737601672427521</v>
      </c>
      <c r="S5258" s="64">
        <f t="shared" si="2505"/>
        <v>-1.1555555555555624E-2</v>
      </c>
      <c r="T5258" s="65"/>
      <c r="U5258" s="65">
        <f t="shared" si="2522"/>
        <v>0.91673536685902712</v>
      </c>
      <c r="V5258" s="65">
        <f t="shared" si="2522"/>
        <v>0.8836212099862738</v>
      </c>
      <c r="W5258" s="65"/>
      <c r="X5258" s="61">
        <f t="shared" si="2517"/>
        <v>8.9792531120331864E-2</v>
      </c>
      <c r="Y5258" s="66">
        <f t="shared" si="2507"/>
        <v>5.8136357425877909E-2</v>
      </c>
      <c r="Z5258" s="61">
        <f t="shared" si="2508"/>
        <v>8.9678094417430951E-2</v>
      </c>
      <c r="AA5258" s="67">
        <f t="shared" si="2509"/>
        <v>12.185250000000002</v>
      </c>
      <c r="AB5258" s="68">
        <f t="shared" si="2510"/>
        <v>8.3633093525180002E-2</v>
      </c>
      <c r="AC5258" s="69">
        <f t="shared" si="2511"/>
        <v>9.5795863309352747E-2</v>
      </c>
      <c r="AD5258" s="70">
        <f>_xlfn.PERCENTILE.EXC(AC5258:$AC$5675,0.5)</f>
        <v>7.5797046001724433E-2</v>
      </c>
      <c r="AE5258" s="70">
        <f>_xlfn.PERCENTILE.EXC($AC5258:AC$5675,0.35)</f>
        <v>4.8977313338010017E-2</v>
      </c>
      <c r="AF5258" s="71">
        <f t="shared" si="2502"/>
        <v>3.6174088253935706E-2</v>
      </c>
      <c r="AG5258" s="70">
        <f t="shared" si="2503"/>
        <v>-7.0666323857473207E-2</v>
      </c>
      <c r="AH5258" s="70">
        <f t="shared" si="2504"/>
        <v>-8.7221778959810981E-2</v>
      </c>
      <c r="AI5258" s="61" t="str">
        <f t="shared" si="2520"/>
        <v>Short VOL</v>
      </c>
      <c r="AJ5258" s="68" t="str">
        <f t="shared" si="2521"/>
        <v>Short VOL</v>
      </c>
      <c r="AK5258" s="72"/>
      <c r="AL5258" s="73"/>
      <c r="AM5258" s="72"/>
      <c r="AN5258" s="73"/>
      <c r="AO5258" s="74"/>
      <c r="AP5258" s="20"/>
      <c r="AQ5258" s="74"/>
      <c r="AR5258" s="20"/>
      <c r="AS5258" s="74"/>
      <c r="AT5258" s="20"/>
      <c r="AU5258" s="74" t="str">
        <f t="shared" si="2512"/>
        <v>00631L</v>
      </c>
      <c r="AV5258" s="20">
        <f t="shared" si="2518"/>
        <v>1</v>
      </c>
      <c r="AW5258" s="74" t="str">
        <f t="shared" si="2513"/>
        <v>00631L</v>
      </c>
      <c r="AX5258" s="20">
        <f t="shared" si="2514"/>
        <v>1</v>
      </c>
      <c r="AY5258" s="20">
        <f t="shared" si="2519"/>
        <v>1</v>
      </c>
      <c r="AZ5258" s="116">
        <v>38677</v>
      </c>
      <c r="BA5258" s="116"/>
      <c r="BB5258" s="20"/>
      <c r="BC5258" s="20"/>
      <c r="BD5258" s="76"/>
      <c r="BE5258" s="77"/>
      <c r="BF5258" s="77"/>
    </row>
    <row r="5259" spans="1:58" s="23" customFormat="1" ht="15.75" customHeight="1" x14ac:dyDescent="0.4">
      <c r="A5259" s="116">
        <v>38673</v>
      </c>
      <c r="B5259" s="112">
        <v>12.42</v>
      </c>
      <c r="C5259" s="112">
        <v>13.351000000000001</v>
      </c>
      <c r="D5259" s="112">
        <v>14.37</v>
      </c>
      <c r="E5259" s="112">
        <v>14.692</v>
      </c>
      <c r="F5259" s="112">
        <v>14.942</v>
      </c>
      <c r="G5259" s="112">
        <v>15.2</v>
      </c>
      <c r="H5259" s="113">
        <v>15.505000000000001</v>
      </c>
      <c r="I5259" s="90">
        <f t="shared" si="2515"/>
        <v>12.497583333333333</v>
      </c>
      <c r="J5259" s="90">
        <f t="shared" si="2516"/>
        <v>13.435916666666667</v>
      </c>
      <c r="K5259" s="114">
        <v>22</v>
      </c>
      <c r="L5259" s="115">
        <v>4.1666666666666664E-2</v>
      </c>
      <c r="M5259" s="11"/>
      <c r="N5259" s="90">
        <v>11.25</v>
      </c>
      <c r="O5259" s="90">
        <v>12.13</v>
      </c>
      <c r="P5259" s="90">
        <v>13.946959627231905</v>
      </c>
      <c r="Q5259" s="90"/>
      <c r="R5259" s="63">
        <f t="shared" si="2506"/>
        <v>14.826959627231908</v>
      </c>
      <c r="S5259" s="64">
        <f t="shared" si="2505"/>
        <v>-8.2381729200652509E-2</v>
      </c>
      <c r="T5259" s="65"/>
      <c r="U5259" s="65">
        <f t="shared" si="2522"/>
        <v>0.92745259686727122</v>
      </c>
      <c r="V5259" s="65">
        <f t="shared" si="2522"/>
        <v>0.86972360458517206</v>
      </c>
      <c r="W5259" s="65"/>
      <c r="X5259" s="61">
        <f t="shared" si="2517"/>
        <v>7.4959742351046771E-2</v>
      </c>
      <c r="Y5259" s="66">
        <f t="shared" si="2507"/>
        <v>5.5336237408113297E-2</v>
      </c>
      <c r="Z5259" s="61">
        <f t="shared" si="2508"/>
        <v>7.508118236192339E-2</v>
      </c>
      <c r="AA5259" s="67">
        <f t="shared" si="2509"/>
        <v>12.497583333333333</v>
      </c>
      <c r="AB5259" s="68">
        <f t="shared" si="2510"/>
        <v>0.104</v>
      </c>
      <c r="AC5259" s="69">
        <f t="shared" si="2511"/>
        <v>0.11089629629629627</v>
      </c>
      <c r="AD5259" s="70">
        <f>_xlfn.PERCENTILE.EXC(AC5259:$AC$5675,0.5)</f>
        <v>7.5249853027630889E-2</v>
      </c>
      <c r="AE5259" s="70">
        <f>_xlfn.PERCENTILE.EXC($AC5259:AC$5675,0.35)</f>
        <v>4.8722981826845424E-2</v>
      </c>
      <c r="AF5259" s="71">
        <f t="shared" si="2502"/>
        <v>3.6014217928293762E-2</v>
      </c>
      <c r="AG5259" s="70">
        <f t="shared" si="2503"/>
        <v>-7.0711463812311082E-2</v>
      </c>
      <c r="AH5259" s="70">
        <f t="shared" si="2504"/>
        <v>-8.7289302600472921E-2</v>
      </c>
      <c r="AI5259" s="61" t="str">
        <f t="shared" si="2520"/>
        <v>Short VOL</v>
      </c>
      <c r="AJ5259" s="68" t="str">
        <f t="shared" si="2521"/>
        <v>Short VOL</v>
      </c>
      <c r="AK5259" s="72"/>
      <c r="AL5259" s="73"/>
      <c r="AM5259" s="72"/>
      <c r="AN5259" s="73"/>
      <c r="AO5259" s="74"/>
      <c r="AP5259" s="20"/>
      <c r="AQ5259" s="74"/>
      <c r="AR5259" s="20"/>
      <c r="AS5259" s="74"/>
      <c r="AT5259" s="20"/>
      <c r="AU5259" s="74" t="str">
        <f t="shared" si="2512"/>
        <v>00631L</v>
      </c>
      <c r="AV5259" s="20">
        <f t="shared" si="2518"/>
        <v>1</v>
      </c>
      <c r="AW5259" s="74" t="str">
        <f t="shared" si="2513"/>
        <v>00631L</v>
      </c>
      <c r="AX5259" s="20">
        <f t="shared" si="2514"/>
        <v>1</v>
      </c>
      <c r="AY5259" s="20">
        <f t="shared" si="2519"/>
        <v>1</v>
      </c>
      <c r="AZ5259" s="116">
        <v>38674</v>
      </c>
      <c r="BA5259" s="116"/>
      <c r="BB5259" s="20"/>
      <c r="BC5259" s="20"/>
      <c r="BD5259" s="76"/>
      <c r="BE5259" s="77"/>
      <c r="BF5259" s="77"/>
    </row>
    <row r="5260" spans="1:58" s="23" customFormat="1" ht="15.75" customHeight="1" x14ac:dyDescent="0.4">
      <c r="A5260" s="116">
        <v>38672</v>
      </c>
      <c r="B5260" s="112">
        <v>12.76</v>
      </c>
      <c r="C5260" s="112">
        <v>13.617000000000001</v>
      </c>
      <c r="D5260" s="112">
        <v>14.56</v>
      </c>
      <c r="E5260" s="112">
        <v>14.874000000000001</v>
      </c>
      <c r="F5260" s="112">
        <v>15.118</v>
      </c>
      <c r="G5260" s="112">
        <v>15.37</v>
      </c>
      <c r="H5260" s="113">
        <v>15.667999999999999</v>
      </c>
      <c r="I5260" s="90">
        <f t="shared" si="2515"/>
        <v>12.795708333333334</v>
      </c>
      <c r="J5260" s="90">
        <f t="shared" si="2516"/>
        <v>13.656291666666668</v>
      </c>
      <c r="K5260" s="114">
        <v>23</v>
      </c>
      <c r="L5260" s="115">
        <v>4.1666666666666664E-2</v>
      </c>
      <c r="M5260" s="11"/>
      <c r="N5260" s="90">
        <v>12.26</v>
      </c>
      <c r="O5260" s="90">
        <v>12.8</v>
      </c>
      <c r="P5260" s="90">
        <v>14.259643871263492</v>
      </c>
      <c r="Q5260" s="90"/>
      <c r="R5260" s="63">
        <f t="shared" si="2506"/>
        <v>14.799643871263493</v>
      </c>
      <c r="S5260" s="64">
        <f t="shared" si="2505"/>
        <v>2.4529844644316729E-3</v>
      </c>
      <c r="T5260" s="65"/>
      <c r="U5260" s="65">
        <f t="shared" si="2522"/>
        <v>0.95781249999999996</v>
      </c>
      <c r="V5260" s="65">
        <f t="shared" si="2522"/>
        <v>0.89763812585775626</v>
      </c>
      <c r="W5260" s="65"/>
      <c r="X5260" s="61">
        <f t="shared" si="2517"/>
        <v>6.7163009404388796E-2</v>
      </c>
      <c r="Y5260" s="66">
        <f t="shared" si="2507"/>
        <v>5.3381739948904036E-2</v>
      </c>
      <c r="Z5260" s="61">
        <f t="shared" si="2508"/>
        <v>6.725562281624381E-2</v>
      </c>
      <c r="AA5260" s="67">
        <f t="shared" si="2509"/>
        <v>12.795708333333334</v>
      </c>
      <c r="AB5260" s="68">
        <f t="shared" si="2510"/>
        <v>4.0783034257748776E-2</v>
      </c>
      <c r="AC5260" s="69">
        <f t="shared" si="2511"/>
        <v>4.3695622620989714E-2</v>
      </c>
      <c r="AD5260" s="70">
        <f>_xlfn.PERCENTILE.EXC(AC5260:$AC$5675,0.5)</f>
        <v>7.5179751075218959E-2</v>
      </c>
      <c r="AE5260" s="70">
        <f>_xlfn.PERCENTILE.EXC($AC5260:AC$5675,0.35)</f>
        <v>4.8460272881302141E-2</v>
      </c>
      <c r="AF5260" s="71">
        <f t="shared" si="2502"/>
        <v>3.5978448275862114E-2</v>
      </c>
      <c r="AG5260" s="70">
        <f t="shared" si="2503"/>
        <v>-7.0756603767148943E-2</v>
      </c>
      <c r="AH5260" s="70">
        <f t="shared" si="2504"/>
        <v>-8.7356826241134861E-2</v>
      </c>
      <c r="AI5260" s="61" t="str">
        <f t="shared" si="2520"/>
        <v>Safety</v>
      </c>
      <c r="AJ5260" s="68" t="str">
        <f t="shared" si="2521"/>
        <v>Short VOL</v>
      </c>
      <c r="AK5260" s="72"/>
      <c r="AL5260" s="73"/>
      <c r="AM5260" s="72"/>
      <c r="AN5260" s="73"/>
      <c r="AO5260" s="74"/>
      <c r="AP5260" s="20"/>
      <c r="AQ5260" s="74"/>
      <c r="AR5260" s="20"/>
      <c r="AS5260" s="74"/>
      <c r="AT5260" s="20"/>
      <c r="AU5260" s="74" t="str">
        <f t="shared" si="2512"/>
        <v>00631L</v>
      </c>
      <c r="AV5260" s="20">
        <f t="shared" si="2518"/>
        <v>1</v>
      </c>
      <c r="AW5260" s="74" t="str">
        <f t="shared" si="2513"/>
        <v>00635U</v>
      </c>
      <c r="AX5260" s="20">
        <f t="shared" si="2514"/>
        <v>0</v>
      </c>
      <c r="AY5260" s="20">
        <f t="shared" si="2519"/>
        <v>1</v>
      </c>
      <c r="AZ5260" s="116">
        <v>38673</v>
      </c>
      <c r="BA5260" s="116"/>
      <c r="BB5260" s="20"/>
      <c r="BC5260" s="20"/>
      <c r="BD5260" s="76"/>
      <c r="BE5260" s="77"/>
      <c r="BF5260" s="77"/>
    </row>
    <row r="5261" spans="1:58" s="23" customFormat="1" ht="15.75" customHeight="1" x14ac:dyDescent="0.4">
      <c r="A5261" s="116">
        <v>38671</v>
      </c>
      <c r="B5261" s="112">
        <v>11.87</v>
      </c>
      <c r="C5261" s="112">
        <v>12.8</v>
      </c>
      <c r="D5261" s="112">
        <v>13.622</v>
      </c>
      <c r="E5261" s="112">
        <v>14.53</v>
      </c>
      <c r="F5261" s="112">
        <v>14.871</v>
      </c>
      <c r="G5261" s="112">
        <v>15.135999999999999</v>
      </c>
      <c r="H5261" s="113">
        <v>15.41</v>
      </c>
      <c r="I5261" s="90">
        <f t="shared" si="2515"/>
        <v>12.8</v>
      </c>
      <c r="J5261" s="90">
        <f t="shared" si="2516"/>
        <v>13.622</v>
      </c>
      <c r="K5261" s="114">
        <v>0</v>
      </c>
      <c r="L5261" s="115">
        <v>0.05</v>
      </c>
      <c r="M5261" s="11"/>
      <c r="N5261" s="90">
        <v>12.23</v>
      </c>
      <c r="O5261" s="90">
        <v>12.89</v>
      </c>
      <c r="P5261" s="90">
        <v>14.383301811636478</v>
      </c>
      <c r="Q5261" s="90"/>
      <c r="R5261" s="63">
        <f t="shared" si="2506"/>
        <v>15.043301811636479</v>
      </c>
      <c r="S5261" s="64">
        <f t="shared" si="2505"/>
        <v>4.105090311986922E-3</v>
      </c>
      <c r="T5261" s="65"/>
      <c r="U5261" s="65">
        <f t="shared" si="2522"/>
        <v>0.94879751745539176</v>
      </c>
      <c r="V5261" s="65">
        <f t="shared" si="2522"/>
        <v>0.89617809379287605</v>
      </c>
      <c r="W5261" s="65"/>
      <c r="X5261" s="61">
        <f t="shared" si="2517"/>
        <v>7.8348778433024568E-2</v>
      </c>
      <c r="Y5261" s="66">
        <f t="shared" si="2507"/>
        <v>6.056434962147287E-2</v>
      </c>
      <c r="Z5261" s="61">
        <f t="shared" si="2508"/>
        <v>6.4218749999999936E-2</v>
      </c>
      <c r="AA5261" s="67">
        <f t="shared" si="2509"/>
        <v>12.8</v>
      </c>
      <c r="AB5261" s="68">
        <f t="shared" si="2510"/>
        <v>-2.94358135731808E-2</v>
      </c>
      <c r="AC5261" s="69">
        <f t="shared" si="2511"/>
        <v>4.6606704824202802E-2</v>
      </c>
      <c r="AD5261" s="70">
        <f>_xlfn.PERCENTILE.EXC(AC5261:$AC$5675,0.5)</f>
        <v>7.5249853027630889E-2</v>
      </c>
      <c r="AE5261" s="70">
        <f>_xlfn.PERCENTILE.EXC($AC5261:AC$5675,0.35)</f>
        <v>4.8940980264986521E-2</v>
      </c>
      <c r="AF5261" s="71">
        <f t="shared" si="2502"/>
        <v>3.596336206896552E-2</v>
      </c>
      <c r="AG5261" s="70">
        <f t="shared" si="2503"/>
        <v>-7.0801743721986818E-2</v>
      </c>
      <c r="AH5261" s="70">
        <f t="shared" si="2504"/>
        <v>-8.7424349881796801E-2</v>
      </c>
      <c r="AI5261" s="61" t="str">
        <f t="shared" si="2520"/>
        <v>Safety</v>
      </c>
      <c r="AJ5261" s="68" t="str">
        <f t="shared" si="2521"/>
        <v>Short VOL</v>
      </c>
      <c r="AK5261" s="72"/>
      <c r="AL5261" s="73"/>
      <c r="AM5261" s="72"/>
      <c r="AN5261" s="73"/>
      <c r="AO5261" s="74"/>
      <c r="AP5261" s="20"/>
      <c r="AQ5261" s="74"/>
      <c r="AR5261" s="20"/>
      <c r="AS5261" s="74"/>
      <c r="AT5261" s="20"/>
      <c r="AU5261" s="74" t="str">
        <f t="shared" si="2512"/>
        <v>00631L</v>
      </c>
      <c r="AV5261" s="20">
        <f t="shared" si="2518"/>
        <v>1</v>
      </c>
      <c r="AW5261" s="74" t="str">
        <f t="shared" si="2513"/>
        <v>00635U</v>
      </c>
      <c r="AX5261" s="20">
        <f t="shared" si="2514"/>
        <v>0</v>
      </c>
      <c r="AY5261" s="20">
        <f t="shared" si="2519"/>
        <v>1</v>
      </c>
      <c r="AZ5261" s="116">
        <v>38672</v>
      </c>
      <c r="BA5261" s="116"/>
      <c r="BB5261" s="20"/>
      <c r="BC5261" s="20"/>
      <c r="BD5261" s="76"/>
      <c r="BE5261" s="77"/>
      <c r="BF5261" s="77"/>
    </row>
    <row r="5262" spans="1:58" s="23" customFormat="1" ht="15.75" customHeight="1" x14ac:dyDescent="0.4">
      <c r="A5262" s="116">
        <v>38670</v>
      </c>
      <c r="B5262" s="112">
        <v>11.94</v>
      </c>
      <c r="C5262" s="112">
        <v>12.87</v>
      </c>
      <c r="D5262" s="112">
        <v>13.667999999999999</v>
      </c>
      <c r="E5262" s="112">
        <v>14.55</v>
      </c>
      <c r="F5262" s="112">
        <v>14.86</v>
      </c>
      <c r="G5262" s="112">
        <v>15.101000000000001</v>
      </c>
      <c r="H5262" s="113">
        <v>15.35</v>
      </c>
      <c r="I5262" s="90">
        <f t="shared" si="2515"/>
        <v>12.823499999999999</v>
      </c>
      <c r="J5262" s="90">
        <f t="shared" si="2516"/>
        <v>13.6281</v>
      </c>
      <c r="K5262" s="114">
        <v>1</v>
      </c>
      <c r="L5262" s="115">
        <v>0.05</v>
      </c>
      <c r="M5262" s="11"/>
      <c r="N5262" s="90">
        <v>12.18</v>
      </c>
      <c r="O5262" s="90">
        <v>12.76</v>
      </c>
      <c r="P5262" s="90">
        <v>14.145070923015302</v>
      </c>
      <c r="Q5262" s="90"/>
      <c r="R5262" s="63">
        <f t="shared" si="2506"/>
        <v>14.725070923015302</v>
      </c>
      <c r="S5262" s="64">
        <f t="shared" si="2505"/>
        <v>4.7291487532244103E-2</v>
      </c>
      <c r="T5262" s="65"/>
      <c r="U5262" s="65">
        <f t="shared" si="2522"/>
        <v>0.95454545454545459</v>
      </c>
      <c r="V5262" s="65">
        <f t="shared" si="2522"/>
        <v>0.90208101956126163</v>
      </c>
      <c r="W5262" s="65"/>
      <c r="X5262" s="61">
        <f t="shared" si="2517"/>
        <v>7.7889447236180881E-2</v>
      </c>
      <c r="Y5262" s="66">
        <f t="shared" si="2507"/>
        <v>5.498281786941573E-2</v>
      </c>
      <c r="Z5262" s="61">
        <f t="shared" si="2508"/>
        <v>6.2744180605918881E-2</v>
      </c>
      <c r="AA5262" s="67">
        <f t="shared" si="2509"/>
        <v>12.823499999999997</v>
      </c>
      <c r="AB5262" s="68">
        <f t="shared" si="2510"/>
        <v>-1.9704433497536963E-2</v>
      </c>
      <c r="AC5262" s="69">
        <f t="shared" si="2511"/>
        <v>5.2832512315270752E-2</v>
      </c>
      <c r="AD5262" s="70">
        <f>_xlfn.PERCENTILE.EXC(AC5262:$AC$5675,0.5)</f>
        <v>7.5797046001724433E-2</v>
      </c>
      <c r="AE5262" s="70">
        <f>_xlfn.PERCENTILE.EXC($AC5262:AC$5675,0.35)</f>
        <v>4.934385600261855E-2</v>
      </c>
      <c r="AF5262" s="71">
        <f t="shared" ref="AF5262:AF5325" si="2523">_xlfn.PERCENTILE.EXC($AC5262:$AC6262,0.28)</f>
        <v>3.5948275862068925E-2</v>
      </c>
      <c r="AG5262" s="70">
        <f t="shared" ref="AG5262:AG5325" si="2524">_xlfn.PERCENTILE.EXC($AC5262:$AC6262,0.01)</f>
        <v>-7.0846883676824693E-2</v>
      </c>
      <c r="AH5262" s="70">
        <f t="shared" ref="AH5262:AH5325" si="2525">_xlfn.PERCENTILE.EXC($AC5262:$AC6262,0.005)</f>
        <v>-8.7491873522458741E-2</v>
      </c>
      <c r="AI5262" s="61" t="str">
        <f t="shared" si="2520"/>
        <v>Safety</v>
      </c>
      <c r="AJ5262" s="68" t="str">
        <f t="shared" si="2521"/>
        <v>Short VOL</v>
      </c>
      <c r="AK5262" s="72"/>
      <c r="AL5262" s="73"/>
      <c r="AM5262" s="72"/>
      <c r="AN5262" s="73"/>
      <c r="AO5262" s="74"/>
      <c r="AP5262" s="20"/>
      <c r="AQ5262" s="74"/>
      <c r="AR5262" s="20"/>
      <c r="AS5262" s="74"/>
      <c r="AT5262" s="20"/>
      <c r="AU5262" s="74" t="str">
        <f t="shared" si="2512"/>
        <v>00631L</v>
      </c>
      <c r="AV5262" s="20">
        <f t="shared" si="2518"/>
        <v>1</v>
      </c>
      <c r="AW5262" s="74" t="str">
        <f t="shared" si="2513"/>
        <v>00631L</v>
      </c>
      <c r="AX5262" s="20">
        <f t="shared" si="2514"/>
        <v>1</v>
      </c>
      <c r="AY5262" s="20">
        <f t="shared" si="2519"/>
        <v>1</v>
      </c>
      <c r="AZ5262" s="116">
        <v>38671</v>
      </c>
      <c r="BA5262" s="116"/>
      <c r="BB5262" s="20"/>
      <c r="BC5262" s="20"/>
      <c r="BD5262" s="76"/>
      <c r="BE5262" s="77"/>
      <c r="BF5262" s="77"/>
    </row>
    <row r="5263" spans="1:58" s="23" customFormat="1" ht="15.75" customHeight="1" x14ac:dyDescent="0.4">
      <c r="A5263" s="116">
        <v>38667</v>
      </c>
      <c r="B5263" s="112">
        <v>11.89</v>
      </c>
      <c r="C5263" s="112">
        <v>12.7</v>
      </c>
      <c r="D5263" s="112">
        <v>13.542</v>
      </c>
      <c r="E5263" s="112">
        <v>14.47</v>
      </c>
      <c r="F5263" s="112">
        <v>14.788</v>
      </c>
      <c r="G5263" s="112">
        <v>15.035</v>
      </c>
      <c r="H5263" s="113">
        <v>15.29</v>
      </c>
      <c r="I5263" s="90">
        <f t="shared" si="2515"/>
        <v>12.619</v>
      </c>
      <c r="J5263" s="90">
        <f t="shared" si="2516"/>
        <v>13.457799999999999</v>
      </c>
      <c r="K5263" s="114">
        <v>2</v>
      </c>
      <c r="L5263" s="115">
        <v>0.05</v>
      </c>
      <c r="M5263" s="11"/>
      <c r="N5263" s="90">
        <v>11.63</v>
      </c>
      <c r="O5263" s="90">
        <v>12.56</v>
      </c>
      <c r="P5263" s="90">
        <v>14.13484673306065</v>
      </c>
      <c r="Q5263" s="90"/>
      <c r="R5263" s="63">
        <f t="shared" si="2506"/>
        <v>15.06484673306065</v>
      </c>
      <c r="S5263" s="64">
        <f t="shared" si="2505"/>
        <v>-2.2689075630252065E-2</v>
      </c>
      <c r="T5263" s="65"/>
      <c r="U5263" s="65">
        <f t="shared" si="2522"/>
        <v>0.92595541401273884</v>
      </c>
      <c r="V5263" s="65">
        <f t="shared" si="2522"/>
        <v>0.88858409554755435</v>
      </c>
      <c r="W5263" s="65"/>
      <c r="X5263" s="61">
        <f t="shared" si="2517"/>
        <v>6.8124474348191646E-2</v>
      </c>
      <c r="Y5263" s="66">
        <f t="shared" si="2507"/>
        <v>5.6668970283344743E-2</v>
      </c>
      <c r="Z5263" s="61">
        <f t="shared" si="2508"/>
        <v>6.6471194230921557E-2</v>
      </c>
      <c r="AA5263" s="67">
        <f t="shared" si="2509"/>
        <v>12.619</v>
      </c>
      <c r="AB5263" s="68">
        <f t="shared" si="2510"/>
        <v>2.2355975924333599E-2</v>
      </c>
      <c r="AC5263" s="69">
        <f t="shared" si="2511"/>
        <v>8.5038693035253562E-2</v>
      </c>
      <c r="AD5263" s="70">
        <f>_xlfn.PERCENTILE.EXC(AC5263:$AC$5675,0.5)</f>
        <v>7.6344238975817991E-2</v>
      </c>
      <c r="AE5263" s="70">
        <f>_xlfn.PERCENTILE.EXC($AC5263:AC$5675,0.35)</f>
        <v>4.915897870312759E-2</v>
      </c>
      <c r="AF5263" s="71">
        <f t="shared" si="2523"/>
        <v>3.5933672413793027E-2</v>
      </c>
      <c r="AG5263" s="70">
        <f t="shared" si="2524"/>
        <v>-7.0892023631662568E-2</v>
      </c>
      <c r="AH5263" s="70">
        <f t="shared" si="2525"/>
        <v>-8.7559397163120681E-2</v>
      </c>
      <c r="AI5263" s="61" t="str">
        <f t="shared" si="2520"/>
        <v>Short VOL</v>
      </c>
      <c r="AJ5263" s="68" t="str">
        <f t="shared" si="2521"/>
        <v>Short VOL</v>
      </c>
      <c r="AK5263" s="72"/>
      <c r="AL5263" s="73"/>
      <c r="AM5263" s="72"/>
      <c r="AN5263" s="73"/>
      <c r="AO5263" s="74"/>
      <c r="AP5263" s="20"/>
      <c r="AQ5263" s="74"/>
      <c r="AR5263" s="20"/>
      <c r="AS5263" s="74"/>
      <c r="AT5263" s="20"/>
      <c r="AU5263" s="74" t="str">
        <f t="shared" si="2512"/>
        <v>00631L</v>
      </c>
      <c r="AV5263" s="20">
        <f t="shared" si="2518"/>
        <v>1</v>
      </c>
      <c r="AW5263" s="74" t="str">
        <f t="shared" si="2513"/>
        <v>00631L</v>
      </c>
      <c r="AX5263" s="20">
        <f t="shared" si="2514"/>
        <v>1</v>
      </c>
      <c r="AY5263" s="20">
        <f t="shared" si="2519"/>
        <v>1</v>
      </c>
      <c r="AZ5263" s="116">
        <v>38670</v>
      </c>
      <c r="BA5263" s="116"/>
      <c r="BB5263" s="20"/>
      <c r="BC5263" s="20"/>
      <c r="BD5263" s="76"/>
      <c r="BE5263" s="77"/>
      <c r="BF5263" s="77"/>
    </row>
    <row r="5264" spans="1:58" s="23" customFormat="1" ht="15.75" customHeight="1" x14ac:dyDescent="0.4">
      <c r="A5264" s="116">
        <v>38666</v>
      </c>
      <c r="B5264" s="112">
        <v>12.39</v>
      </c>
      <c r="C5264" s="112">
        <v>13.1</v>
      </c>
      <c r="D5264" s="112">
        <v>13.805</v>
      </c>
      <c r="E5264" s="112">
        <v>14.59</v>
      </c>
      <c r="F5264" s="112">
        <v>14.912000000000001</v>
      </c>
      <c r="G5264" s="112">
        <v>15.161</v>
      </c>
      <c r="H5264" s="113">
        <v>15.42</v>
      </c>
      <c r="I5264" s="90">
        <f t="shared" si="2515"/>
        <v>12.993499999999999</v>
      </c>
      <c r="J5264" s="90">
        <f t="shared" si="2516"/>
        <v>13.699249999999999</v>
      </c>
      <c r="K5264" s="114">
        <v>3</v>
      </c>
      <c r="L5264" s="115">
        <v>0.05</v>
      </c>
      <c r="M5264" s="11"/>
      <c r="N5264" s="90">
        <v>11.9</v>
      </c>
      <c r="O5264" s="90">
        <v>12.78</v>
      </c>
      <c r="P5264" s="90">
        <v>14.351795529675062</v>
      </c>
      <c r="Q5264" s="90"/>
      <c r="R5264" s="63">
        <f t="shared" si="2506"/>
        <v>15.231795529675059</v>
      </c>
      <c r="S5264" s="64">
        <f t="shared" si="2505"/>
        <v>-7.0312500000000028E-2</v>
      </c>
      <c r="T5264" s="65"/>
      <c r="U5264" s="65">
        <f t="shared" si="2522"/>
        <v>0.93114241001564957</v>
      </c>
      <c r="V5264" s="65">
        <f t="shared" si="2522"/>
        <v>0.89048091394382833</v>
      </c>
      <c r="W5264" s="65"/>
      <c r="X5264" s="61">
        <f t="shared" si="2517"/>
        <v>5.7304277643260619E-2</v>
      </c>
      <c r="Y5264" s="66">
        <f t="shared" si="2507"/>
        <v>5.6888279643591506E-2</v>
      </c>
      <c r="Z5264" s="61">
        <f t="shared" si="2508"/>
        <v>5.431561934813562E-2</v>
      </c>
      <c r="AA5264" s="67">
        <f t="shared" si="2509"/>
        <v>12.993500000000001</v>
      </c>
      <c r="AB5264" s="68">
        <f t="shared" si="2510"/>
        <v>4.1176470588235307E-2</v>
      </c>
      <c r="AC5264" s="69">
        <f t="shared" si="2511"/>
        <v>9.1890756302521054E-2</v>
      </c>
      <c r="AD5264" s="70">
        <f>_xlfn.PERCENTILE.EXC(AC5264:$AC$5675,0.5)</f>
        <v>7.5797046001724433E-2</v>
      </c>
      <c r="AE5264" s="70">
        <f>_xlfn.PERCENTILE.EXC($AC5264:AC$5675,0.35)</f>
        <v>4.8904647191962997E-2</v>
      </c>
      <c r="AF5264" s="71">
        <f t="shared" si="2523"/>
        <v>3.592027586206889E-2</v>
      </c>
      <c r="AG5264" s="70">
        <f t="shared" si="2524"/>
        <v>-7.0937163586500443E-2</v>
      </c>
      <c r="AH5264" s="70">
        <f t="shared" si="2525"/>
        <v>-8.7626920803782621E-2</v>
      </c>
      <c r="AI5264" s="61" t="str">
        <f t="shared" si="2520"/>
        <v>Short VOL</v>
      </c>
      <c r="AJ5264" s="68" t="str">
        <f t="shared" si="2521"/>
        <v>Short VOL</v>
      </c>
      <c r="AK5264" s="72"/>
      <c r="AL5264" s="73"/>
      <c r="AM5264" s="72"/>
      <c r="AN5264" s="73"/>
      <c r="AO5264" s="74"/>
      <c r="AP5264" s="20"/>
      <c r="AQ5264" s="74"/>
      <c r="AR5264" s="20"/>
      <c r="AS5264" s="74"/>
      <c r="AT5264" s="20"/>
      <c r="AU5264" s="74" t="str">
        <f t="shared" si="2512"/>
        <v>00631L</v>
      </c>
      <c r="AV5264" s="20">
        <f t="shared" si="2518"/>
        <v>1</v>
      </c>
      <c r="AW5264" s="74" t="str">
        <f t="shared" si="2513"/>
        <v>00631L</v>
      </c>
      <c r="AX5264" s="20">
        <f t="shared" si="2514"/>
        <v>1</v>
      </c>
      <c r="AY5264" s="20">
        <f t="shared" si="2519"/>
        <v>1</v>
      </c>
      <c r="AZ5264" s="116">
        <v>38667</v>
      </c>
      <c r="BA5264" s="116"/>
      <c r="BB5264" s="20"/>
      <c r="BC5264" s="20"/>
      <c r="BD5264" s="76"/>
      <c r="BE5264" s="77"/>
      <c r="BF5264" s="77"/>
    </row>
    <row r="5265" spans="1:58" s="23" customFormat="1" ht="15.75" customHeight="1" x14ac:dyDescent="0.4">
      <c r="A5265" s="116">
        <v>38665</v>
      </c>
      <c r="B5265" s="112">
        <v>12.9</v>
      </c>
      <c r="C5265" s="112">
        <v>13.35</v>
      </c>
      <c r="D5265" s="112">
        <v>13.986000000000001</v>
      </c>
      <c r="E5265" s="112">
        <v>14.7</v>
      </c>
      <c r="F5265" s="112">
        <v>15.057</v>
      </c>
      <c r="G5265" s="112">
        <v>15.334</v>
      </c>
      <c r="H5265" s="113">
        <v>15.62</v>
      </c>
      <c r="I5265" s="90">
        <f t="shared" si="2515"/>
        <v>13.26</v>
      </c>
      <c r="J5265" s="90">
        <f t="shared" si="2516"/>
        <v>13.8588</v>
      </c>
      <c r="K5265" s="114">
        <v>4</v>
      </c>
      <c r="L5265" s="115">
        <v>0.05</v>
      </c>
      <c r="M5265" s="11"/>
      <c r="N5265" s="90">
        <v>12.8</v>
      </c>
      <c r="O5265" s="90">
        <v>13.39</v>
      </c>
      <c r="P5265" s="90">
        <v>14.941548759655513</v>
      </c>
      <c r="Q5265" s="90"/>
      <c r="R5265" s="63">
        <f t="shared" si="2506"/>
        <v>15.531548759655511</v>
      </c>
      <c r="S5265" s="64">
        <f t="shared" si="2505"/>
        <v>-2.1406727828746128E-2</v>
      </c>
      <c r="T5265" s="65"/>
      <c r="U5265" s="65">
        <f t="shared" si="2522"/>
        <v>0.95593726661687828</v>
      </c>
      <c r="V5265" s="65">
        <f t="shared" si="2522"/>
        <v>0.89615877278766887</v>
      </c>
      <c r="W5265" s="65"/>
      <c r="X5265" s="61">
        <f t="shared" si="2517"/>
        <v>3.4883720930232502E-2</v>
      </c>
      <c r="Y5265" s="66">
        <f t="shared" si="2507"/>
        <v>6.2585034013605434E-2</v>
      </c>
      <c r="Z5265" s="61">
        <f t="shared" si="2508"/>
        <v>4.5158371040724031E-2</v>
      </c>
      <c r="AA5265" s="67">
        <f t="shared" si="2509"/>
        <v>13.26</v>
      </c>
      <c r="AB5265" s="68">
        <f t="shared" si="2510"/>
        <v>7.8124999999999722E-3</v>
      </c>
      <c r="AC5265" s="69">
        <f t="shared" si="2511"/>
        <v>3.5937499999999928E-2</v>
      </c>
      <c r="AD5265" s="70">
        <f>_xlfn.PERCENTILE.EXC(AC5265:$AC$5675,0.5)</f>
        <v>7.5249853027630889E-2</v>
      </c>
      <c r="AE5265" s="70">
        <f>_xlfn.PERCENTILE.EXC($AC5265:AC$5675,0.35)</f>
        <v>4.8650315680798396E-2</v>
      </c>
      <c r="AF5265" s="71">
        <f t="shared" si="2523"/>
        <v>3.5906879310344746E-2</v>
      </c>
      <c r="AG5265" s="70">
        <f t="shared" si="2524"/>
        <v>-7.0982303541338304E-2</v>
      </c>
      <c r="AH5265" s="70">
        <f t="shared" si="2525"/>
        <v>-8.7694444444444561E-2</v>
      </c>
      <c r="AI5265" s="61" t="str">
        <f t="shared" si="2520"/>
        <v>Safety</v>
      </c>
      <c r="AJ5265" s="68" t="str">
        <f t="shared" si="2521"/>
        <v>Short VOL</v>
      </c>
      <c r="AK5265" s="72"/>
      <c r="AL5265" s="73"/>
      <c r="AM5265" s="72"/>
      <c r="AN5265" s="73"/>
      <c r="AO5265" s="74"/>
      <c r="AP5265" s="20"/>
      <c r="AQ5265" s="74"/>
      <c r="AR5265" s="20"/>
      <c r="AS5265" s="74"/>
      <c r="AT5265" s="20"/>
      <c r="AU5265" s="74" t="str">
        <f t="shared" si="2512"/>
        <v>00631L</v>
      </c>
      <c r="AV5265" s="20">
        <f t="shared" si="2518"/>
        <v>1</v>
      </c>
      <c r="AW5265" s="74" t="str">
        <f t="shared" si="2513"/>
        <v>00635U</v>
      </c>
      <c r="AX5265" s="20">
        <f t="shared" si="2514"/>
        <v>0</v>
      </c>
      <c r="AY5265" s="20">
        <f t="shared" si="2519"/>
        <v>1</v>
      </c>
      <c r="AZ5265" s="116">
        <v>38666</v>
      </c>
      <c r="BA5265" s="116"/>
      <c r="BB5265" s="20"/>
      <c r="BC5265" s="20"/>
      <c r="BD5265" s="76"/>
      <c r="BE5265" s="77"/>
      <c r="BF5265" s="77"/>
    </row>
    <row r="5266" spans="1:58" s="23" customFormat="1" ht="15.75" customHeight="1" x14ac:dyDescent="0.4">
      <c r="A5266" s="116">
        <v>38664</v>
      </c>
      <c r="B5266" s="112">
        <v>13.18</v>
      </c>
      <c r="C5266" s="112">
        <v>13.56</v>
      </c>
      <c r="D5266" s="112">
        <v>14.138</v>
      </c>
      <c r="E5266" s="112">
        <v>14.79</v>
      </c>
      <c r="F5266" s="112">
        <v>15.199</v>
      </c>
      <c r="G5266" s="112">
        <v>15.513999999999999</v>
      </c>
      <c r="H5266" s="113">
        <v>15.84</v>
      </c>
      <c r="I5266" s="90">
        <f t="shared" si="2515"/>
        <v>13.465</v>
      </c>
      <c r="J5266" s="90">
        <f t="shared" si="2516"/>
        <v>13.993500000000001</v>
      </c>
      <c r="K5266" s="114">
        <v>5</v>
      </c>
      <c r="L5266" s="115">
        <v>0.05</v>
      </c>
      <c r="M5266" s="11"/>
      <c r="N5266" s="90">
        <v>13.08</v>
      </c>
      <c r="O5266" s="90">
        <v>13.51</v>
      </c>
      <c r="P5266" s="90">
        <v>14.791950270056853</v>
      </c>
      <c r="Q5266" s="90"/>
      <c r="R5266" s="63">
        <f t="shared" si="2506"/>
        <v>15.221950270056853</v>
      </c>
      <c r="S5266" s="64">
        <f t="shared" ref="S5266:S5329" si="2526">(N5266-N5267)/N5267</f>
        <v>-1.5267175572518759E-3</v>
      </c>
      <c r="T5266" s="65"/>
      <c r="U5266" s="65">
        <f t="shared" si="2522"/>
        <v>0.96817172464840862</v>
      </c>
      <c r="V5266" s="65">
        <f t="shared" si="2522"/>
        <v>0.91333460114100784</v>
      </c>
      <c r="W5266" s="65"/>
      <c r="X5266" s="61">
        <f t="shared" si="2517"/>
        <v>2.8831562974203397E-2</v>
      </c>
      <c r="Y5266" s="66">
        <f t="shared" si="2507"/>
        <v>7.0993914807302286E-2</v>
      </c>
      <c r="Z5266" s="61">
        <f t="shared" si="2508"/>
        <v>3.9249907166728638E-2</v>
      </c>
      <c r="AA5266" s="67">
        <f t="shared" si="2509"/>
        <v>13.465</v>
      </c>
      <c r="AB5266" s="68">
        <f t="shared" si="2510"/>
        <v>7.6452599388378934E-3</v>
      </c>
      <c r="AC5266" s="69">
        <f t="shared" si="2511"/>
        <v>2.9434250764525976E-2</v>
      </c>
      <c r="AD5266" s="70">
        <f>_xlfn.PERCENTILE.EXC(AC5266:$AC$5675,0.5)</f>
        <v>7.5797046001724433E-2</v>
      </c>
      <c r="AE5266" s="70">
        <f>_xlfn.PERCENTILE.EXC($AC5266:AC$5675,0.35)</f>
        <v>4.9122645630104093E-2</v>
      </c>
      <c r="AF5266" s="71">
        <f t="shared" si="2523"/>
        <v>3.5897793103448199E-2</v>
      </c>
      <c r="AG5266" s="70">
        <f t="shared" si="2524"/>
        <v>-7.1027443496176179E-2</v>
      </c>
      <c r="AH5266" s="70">
        <f t="shared" si="2525"/>
        <v>-8.7761968085106501E-2</v>
      </c>
      <c r="AI5266" s="61" t="str">
        <f t="shared" si="2520"/>
        <v>Safety</v>
      </c>
      <c r="AJ5266" s="68" t="str">
        <f t="shared" si="2521"/>
        <v>Safety</v>
      </c>
      <c r="AK5266" s="72"/>
      <c r="AL5266" s="73"/>
      <c r="AM5266" s="72"/>
      <c r="AN5266" s="73"/>
      <c r="AO5266" s="74"/>
      <c r="AP5266" s="20"/>
      <c r="AQ5266" s="74"/>
      <c r="AR5266" s="20"/>
      <c r="AS5266" s="74"/>
      <c r="AT5266" s="20"/>
      <c r="AU5266" s="74" t="str">
        <f t="shared" si="2512"/>
        <v>00635U</v>
      </c>
      <c r="AV5266" s="20">
        <f t="shared" si="2518"/>
        <v>0</v>
      </c>
      <c r="AW5266" s="74" t="str">
        <f t="shared" si="2513"/>
        <v>00635U</v>
      </c>
      <c r="AX5266" s="20">
        <f t="shared" si="2514"/>
        <v>0</v>
      </c>
      <c r="AY5266" s="20">
        <f t="shared" si="2519"/>
        <v>1</v>
      </c>
      <c r="AZ5266" s="116">
        <v>38665</v>
      </c>
      <c r="BA5266" s="116"/>
      <c r="BB5266" s="20"/>
      <c r="BC5266" s="20"/>
      <c r="BD5266" s="76"/>
      <c r="BE5266" s="77"/>
      <c r="BF5266" s="77"/>
    </row>
    <row r="5267" spans="1:58" s="23" customFormat="1" ht="15.75" customHeight="1" x14ac:dyDescent="0.4">
      <c r="A5267" s="116">
        <v>38663</v>
      </c>
      <c r="B5267" s="112">
        <v>13.12</v>
      </c>
      <c r="C5267" s="112">
        <v>13.5</v>
      </c>
      <c r="D5267" s="112">
        <v>14.103</v>
      </c>
      <c r="E5267" s="112">
        <v>14.78</v>
      </c>
      <c r="F5267" s="112">
        <v>15.177</v>
      </c>
      <c r="G5267" s="112">
        <v>15.483000000000001</v>
      </c>
      <c r="H5267" s="113">
        <v>15.8</v>
      </c>
      <c r="I5267" s="90">
        <f t="shared" si="2515"/>
        <v>13.385999999999999</v>
      </c>
      <c r="J5267" s="90">
        <f t="shared" si="2516"/>
        <v>13.9221</v>
      </c>
      <c r="K5267" s="114">
        <v>6</v>
      </c>
      <c r="L5267" s="115">
        <v>0.05</v>
      </c>
      <c r="M5267" s="11"/>
      <c r="N5267" s="90">
        <v>13.1</v>
      </c>
      <c r="O5267" s="90">
        <v>13.63</v>
      </c>
      <c r="P5267" s="90">
        <v>14.761378213699491</v>
      </c>
      <c r="Q5267" s="90"/>
      <c r="R5267" s="63">
        <f t="shared" si="2506"/>
        <v>15.29137821369949</v>
      </c>
      <c r="S5267" s="64">
        <f t="shared" si="2526"/>
        <v>-5.3151100987092088E-3</v>
      </c>
      <c r="T5267" s="65"/>
      <c r="U5267" s="65">
        <f t="shared" si="2522"/>
        <v>0.96111518708730737</v>
      </c>
      <c r="V5267" s="65">
        <f t="shared" si="2522"/>
        <v>0.92335551617737843</v>
      </c>
      <c r="W5267" s="65"/>
      <c r="X5267" s="61">
        <f t="shared" si="2517"/>
        <v>2.8963414634146402E-2</v>
      </c>
      <c r="Y5267" s="66">
        <f t="shared" si="2507"/>
        <v>6.9012178619756517E-2</v>
      </c>
      <c r="Z5267" s="61">
        <f t="shared" si="2508"/>
        <v>4.0049305244285162E-2</v>
      </c>
      <c r="AA5267" s="67">
        <f t="shared" si="2509"/>
        <v>13.385999999999999</v>
      </c>
      <c r="AB5267" s="68">
        <f t="shared" si="2510"/>
        <v>1.5267175572518759E-3</v>
      </c>
      <c r="AC5267" s="69">
        <f t="shared" si="2511"/>
        <v>2.1832061068702259E-2</v>
      </c>
      <c r="AD5267" s="70">
        <f>_xlfn.PERCENTILE.EXC(AC5267:$AC$5675,0.5)</f>
        <v>7.6344238975817991E-2</v>
      </c>
      <c r="AE5267" s="70">
        <f>_xlfn.PERCENTILE.EXC($AC5267:AC$5675,0.35)</f>
        <v>4.9456067156062461E-2</v>
      </c>
      <c r="AF5267" s="71">
        <f t="shared" si="2523"/>
        <v>3.5971034482758665E-2</v>
      </c>
      <c r="AG5267" s="70">
        <f t="shared" si="2524"/>
        <v>-7.1072583451014054E-2</v>
      </c>
      <c r="AH5267" s="70">
        <f t="shared" si="2525"/>
        <v>-8.7829491725768441E-2</v>
      </c>
      <c r="AI5267" s="61" t="str">
        <f t="shared" si="2520"/>
        <v>Safety</v>
      </c>
      <c r="AJ5267" s="68" t="str">
        <f t="shared" si="2521"/>
        <v>Safety</v>
      </c>
      <c r="AK5267" s="72"/>
      <c r="AL5267" s="73"/>
      <c r="AM5267" s="72"/>
      <c r="AN5267" s="73"/>
      <c r="AO5267" s="74"/>
      <c r="AP5267" s="20"/>
      <c r="AQ5267" s="74"/>
      <c r="AR5267" s="20"/>
      <c r="AS5267" s="74"/>
      <c r="AT5267" s="20"/>
      <c r="AU5267" s="74" t="str">
        <f t="shared" si="2512"/>
        <v>00635U</v>
      </c>
      <c r="AV5267" s="20">
        <f t="shared" si="2518"/>
        <v>0</v>
      </c>
      <c r="AW5267" s="74" t="str">
        <f t="shared" si="2513"/>
        <v>00635U</v>
      </c>
      <c r="AX5267" s="20">
        <f t="shared" si="2514"/>
        <v>0</v>
      </c>
      <c r="AY5267" s="20">
        <f t="shared" si="2519"/>
        <v>1</v>
      </c>
      <c r="AZ5267" s="116">
        <v>38664</v>
      </c>
      <c r="BA5267" s="116"/>
      <c r="BB5267" s="20"/>
      <c r="BC5267" s="20"/>
      <c r="BD5267" s="76"/>
      <c r="BE5267" s="77"/>
      <c r="BF5267" s="77"/>
    </row>
    <row r="5268" spans="1:58" s="23" customFormat="1" ht="15.75" customHeight="1" x14ac:dyDescent="0.4">
      <c r="A5268" s="116">
        <v>38660</v>
      </c>
      <c r="B5268" s="112">
        <v>13.21</v>
      </c>
      <c r="C5268" s="112">
        <v>13.56</v>
      </c>
      <c r="D5268" s="112">
        <v>14.201000000000001</v>
      </c>
      <c r="E5268" s="112">
        <v>14.92</v>
      </c>
      <c r="F5268" s="112">
        <v>15.273</v>
      </c>
      <c r="G5268" s="112">
        <v>15.547000000000001</v>
      </c>
      <c r="H5268" s="113">
        <v>15.83</v>
      </c>
      <c r="I5268" s="90">
        <f t="shared" si="2515"/>
        <v>13.4375</v>
      </c>
      <c r="J5268" s="90">
        <f t="shared" si="2516"/>
        <v>13.976650000000001</v>
      </c>
      <c r="K5268" s="114">
        <v>7</v>
      </c>
      <c r="L5268" s="115">
        <v>0.05</v>
      </c>
      <c r="M5268" s="11"/>
      <c r="N5268" s="90">
        <v>13.17</v>
      </c>
      <c r="O5268" s="90">
        <v>13.65</v>
      </c>
      <c r="P5268" s="90">
        <v>15.015683168799146</v>
      </c>
      <c r="Q5268" s="90"/>
      <c r="R5268" s="63">
        <f t="shared" si="2506"/>
        <v>15.495683168799149</v>
      </c>
      <c r="S5268" s="64">
        <f t="shared" si="2526"/>
        <v>1.3076923076923071E-2</v>
      </c>
      <c r="T5268" s="65"/>
      <c r="U5268" s="65">
        <f t="shared" si="2522"/>
        <v>0.96483516483516485</v>
      </c>
      <c r="V5268" s="65">
        <f t="shared" si="2522"/>
        <v>0.90904954816595507</v>
      </c>
      <c r="W5268" s="65"/>
      <c r="X5268" s="61">
        <f t="shared" si="2517"/>
        <v>2.6495079485238427E-2</v>
      </c>
      <c r="Y5268" s="66">
        <f t="shared" si="2507"/>
        <v>6.0991957104557654E-2</v>
      </c>
      <c r="Z5268" s="61">
        <f t="shared" si="2508"/>
        <v>4.01227906976745E-2</v>
      </c>
      <c r="AA5268" s="67">
        <f t="shared" si="2509"/>
        <v>13.4375</v>
      </c>
      <c r="AB5268" s="68">
        <f t="shared" si="2510"/>
        <v>3.0372057706910343E-3</v>
      </c>
      <c r="AC5268" s="69">
        <f t="shared" si="2511"/>
        <v>2.0311313591495829E-2</v>
      </c>
      <c r="AD5268" s="70">
        <f>_xlfn.PERCENTILE.EXC(AC5268:$AC$5675,0.5)</f>
        <v>7.6855981921771482E-2</v>
      </c>
      <c r="AE5268" s="70">
        <f>_xlfn.PERCENTILE.EXC($AC5268:AC$5675,0.35)</f>
        <v>4.9916372177422827E-2</v>
      </c>
      <c r="AF5268" s="71">
        <f t="shared" si="2523"/>
        <v>3.6288281343679958E-2</v>
      </c>
      <c r="AG5268" s="70">
        <f t="shared" si="2524"/>
        <v>-7.1117723405851929E-2</v>
      </c>
      <c r="AH5268" s="70">
        <f t="shared" si="2525"/>
        <v>-8.7897015366430381E-2</v>
      </c>
      <c r="AI5268" s="61" t="str">
        <f t="shared" si="2520"/>
        <v>Safety</v>
      </c>
      <c r="AJ5268" s="68" t="str">
        <f t="shared" si="2521"/>
        <v>Safety</v>
      </c>
      <c r="AK5268" s="72"/>
      <c r="AL5268" s="73"/>
      <c r="AM5268" s="72"/>
      <c r="AN5268" s="73"/>
      <c r="AO5268" s="74"/>
      <c r="AP5268" s="20"/>
      <c r="AQ5268" s="74"/>
      <c r="AR5268" s="20"/>
      <c r="AS5268" s="74"/>
      <c r="AT5268" s="20"/>
      <c r="AU5268" s="74" t="str">
        <f t="shared" si="2512"/>
        <v>00635U</v>
      </c>
      <c r="AV5268" s="20">
        <f t="shared" si="2518"/>
        <v>0</v>
      </c>
      <c r="AW5268" s="74" t="str">
        <f t="shared" si="2513"/>
        <v>00635U</v>
      </c>
      <c r="AX5268" s="20">
        <f t="shared" si="2514"/>
        <v>0</v>
      </c>
      <c r="AY5268" s="20">
        <f t="shared" si="2519"/>
        <v>1</v>
      </c>
      <c r="AZ5268" s="116">
        <v>38663</v>
      </c>
      <c r="BA5268" s="116"/>
      <c r="BB5268" s="20"/>
      <c r="BC5268" s="20"/>
      <c r="BD5268" s="76"/>
      <c r="BE5268" s="77"/>
      <c r="BF5268" s="77"/>
    </row>
    <row r="5269" spans="1:58" s="23" customFormat="1" ht="15.75" customHeight="1" x14ac:dyDescent="0.4">
      <c r="A5269" s="116">
        <v>38659</v>
      </c>
      <c r="B5269" s="112">
        <v>13.29</v>
      </c>
      <c r="C5269" s="112">
        <v>13.65</v>
      </c>
      <c r="D5269" s="112">
        <v>14.272</v>
      </c>
      <c r="E5269" s="112">
        <v>14.97</v>
      </c>
      <c r="F5269" s="112">
        <v>15.355</v>
      </c>
      <c r="G5269" s="112">
        <v>15.651999999999999</v>
      </c>
      <c r="H5269" s="113">
        <v>15.96</v>
      </c>
      <c r="I5269" s="90">
        <f t="shared" si="2515"/>
        <v>13.506</v>
      </c>
      <c r="J5269" s="90">
        <f t="shared" si="2516"/>
        <v>14.023200000000001</v>
      </c>
      <c r="K5269" s="114">
        <v>8</v>
      </c>
      <c r="L5269" s="115">
        <v>0.05</v>
      </c>
      <c r="M5269" s="11"/>
      <c r="N5269" s="90">
        <v>13</v>
      </c>
      <c r="O5269" s="90">
        <v>13.5</v>
      </c>
      <c r="P5269" s="90">
        <v>14.863701403791794</v>
      </c>
      <c r="Q5269" s="90"/>
      <c r="R5269" s="63">
        <f t="shared" si="2506"/>
        <v>15.363701403791794</v>
      </c>
      <c r="S5269" s="64">
        <f t="shared" si="2526"/>
        <v>-3.5608308605341275E-2</v>
      </c>
      <c r="T5269" s="65"/>
      <c r="U5269" s="65">
        <f t="shared" si="2522"/>
        <v>0.96296296296296291</v>
      </c>
      <c r="V5269" s="65">
        <f t="shared" si="2522"/>
        <v>0.90825290640971112</v>
      </c>
      <c r="W5269" s="65"/>
      <c r="X5269" s="61">
        <f t="shared" si="2517"/>
        <v>2.7088036117381583E-2</v>
      </c>
      <c r="Y5269" s="66">
        <f t="shared" si="2507"/>
        <v>6.6132264529058127E-2</v>
      </c>
      <c r="Z5269" s="61">
        <f t="shared" si="2508"/>
        <v>3.8294091514882334E-2</v>
      </c>
      <c r="AA5269" s="67">
        <f t="shared" si="2509"/>
        <v>13.506</v>
      </c>
      <c r="AB5269" s="68">
        <f t="shared" si="2510"/>
        <v>2.2307692307692244E-2</v>
      </c>
      <c r="AC5269" s="69">
        <f t="shared" si="2511"/>
        <v>3.8923076923076942E-2</v>
      </c>
      <c r="AD5269" s="70">
        <f>_xlfn.PERCENTILE.EXC(AC5269:$AC$5675,0.5)</f>
        <v>7.736772486772496E-2</v>
      </c>
      <c r="AE5269" s="70">
        <f>_xlfn.PERCENTILE.EXC($AC5269:AC$5675,0.35)</f>
        <v>5.0938530606804047E-2</v>
      </c>
      <c r="AF5269" s="71">
        <f t="shared" si="2523"/>
        <v>3.6564674593309511E-2</v>
      </c>
      <c r="AG5269" s="70">
        <f t="shared" si="2524"/>
        <v>-7.1162863360689804E-2</v>
      </c>
      <c r="AH5269" s="70">
        <f t="shared" si="2525"/>
        <v>-8.7964539007092307E-2</v>
      </c>
      <c r="AI5269" s="61" t="str">
        <f t="shared" si="2520"/>
        <v>Safety</v>
      </c>
      <c r="AJ5269" s="68" t="str">
        <f t="shared" si="2521"/>
        <v>Short VOL</v>
      </c>
      <c r="AK5269" s="72"/>
      <c r="AL5269" s="73"/>
      <c r="AM5269" s="72"/>
      <c r="AN5269" s="73"/>
      <c r="AO5269" s="74"/>
      <c r="AP5269" s="20"/>
      <c r="AQ5269" s="74"/>
      <c r="AR5269" s="20"/>
      <c r="AS5269" s="74"/>
      <c r="AT5269" s="20"/>
      <c r="AU5269" s="74" t="str">
        <f t="shared" si="2512"/>
        <v>00631L</v>
      </c>
      <c r="AV5269" s="20">
        <f t="shared" si="2518"/>
        <v>1</v>
      </c>
      <c r="AW5269" s="74" t="str">
        <f t="shared" si="2513"/>
        <v>00635U</v>
      </c>
      <c r="AX5269" s="20">
        <f t="shared" si="2514"/>
        <v>0</v>
      </c>
      <c r="AY5269" s="20">
        <f t="shared" si="2519"/>
        <v>1</v>
      </c>
      <c r="AZ5269" s="116">
        <v>38660</v>
      </c>
      <c r="BA5269" s="116"/>
      <c r="BB5269" s="20"/>
      <c r="BC5269" s="20"/>
      <c r="BD5269" s="76"/>
      <c r="BE5269" s="77"/>
      <c r="BF5269" s="77"/>
    </row>
    <row r="5270" spans="1:58" s="23" customFormat="1" ht="15.75" customHeight="1" x14ac:dyDescent="0.4">
      <c r="A5270" s="116">
        <v>38658</v>
      </c>
      <c r="B5270" s="112">
        <v>13.89</v>
      </c>
      <c r="C5270" s="112">
        <v>14.18</v>
      </c>
      <c r="D5270" s="112">
        <v>14.72</v>
      </c>
      <c r="E5270" s="112">
        <v>15.33</v>
      </c>
      <c r="F5270" s="112">
        <v>15.663</v>
      </c>
      <c r="G5270" s="112">
        <v>15.922000000000001</v>
      </c>
      <c r="H5270" s="113">
        <v>16.190000000000001</v>
      </c>
      <c r="I5270" s="90">
        <f t="shared" si="2515"/>
        <v>14.0495</v>
      </c>
      <c r="J5270" s="90">
        <f t="shared" si="2516"/>
        <v>14.477</v>
      </c>
      <c r="K5270" s="114">
        <v>9</v>
      </c>
      <c r="L5270" s="115">
        <v>0.05</v>
      </c>
      <c r="M5270" s="11"/>
      <c r="N5270" s="90">
        <v>13.48</v>
      </c>
      <c r="O5270" s="90">
        <v>14.31</v>
      </c>
      <c r="P5270" s="90">
        <v>15.240811162971053</v>
      </c>
      <c r="Q5270" s="90"/>
      <c r="R5270" s="63">
        <f t="shared" si="2506"/>
        <v>16.070811162971051</v>
      </c>
      <c r="S5270" s="64">
        <f t="shared" si="2526"/>
        <v>-9.2255892255892202E-2</v>
      </c>
      <c r="T5270" s="65"/>
      <c r="U5270" s="65">
        <f t="shared" si="2522"/>
        <v>0.94199860237596089</v>
      </c>
      <c r="V5270" s="65">
        <f t="shared" si="2522"/>
        <v>0.93892640273422301</v>
      </c>
      <c r="W5270" s="65"/>
      <c r="X5270" s="61">
        <f t="shared" si="2517"/>
        <v>2.0878329733621248E-2</v>
      </c>
      <c r="Y5270" s="66">
        <f t="shared" si="2507"/>
        <v>5.6099151989563029E-2</v>
      </c>
      <c r="Z5270" s="61">
        <f t="shared" si="2508"/>
        <v>3.0428129114915138E-2</v>
      </c>
      <c r="AA5270" s="67">
        <f t="shared" si="2509"/>
        <v>14.049500000000002</v>
      </c>
      <c r="AB5270" s="68">
        <f t="shared" si="2510"/>
        <v>3.0415430267062324E-2</v>
      </c>
      <c r="AC5270" s="69">
        <f t="shared" si="2511"/>
        <v>4.224777448071227E-2</v>
      </c>
      <c r="AD5270" s="70">
        <f>_xlfn.PERCENTILE.EXC(AC5270:$AC$5675,0.5)</f>
        <v>7.7935184186128395E-2</v>
      </c>
      <c r="AE5270" s="70">
        <f>_xlfn.PERCENTILE.EXC($AC5270:AC$5675,0.35)</f>
        <v>5.1339895516606046E-2</v>
      </c>
      <c r="AF5270" s="71">
        <f t="shared" si="2523"/>
        <v>3.6539506141117305E-2</v>
      </c>
      <c r="AG5270" s="70">
        <f t="shared" si="2524"/>
        <v>-7.1208003315527665E-2</v>
      </c>
      <c r="AH5270" s="70">
        <f t="shared" si="2525"/>
        <v>-8.8032062647754247E-2</v>
      </c>
      <c r="AI5270" s="61" t="str">
        <f t="shared" si="2520"/>
        <v>Safety</v>
      </c>
      <c r="AJ5270" s="68" t="str">
        <f t="shared" si="2521"/>
        <v>Short VOL</v>
      </c>
      <c r="AK5270" s="72"/>
      <c r="AL5270" s="73"/>
      <c r="AM5270" s="72"/>
      <c r="AN5270" s="73"/>
      <c r="AO5270" s="74"/>
      <c r="AP5270" s="20"/>
      <c r="AQ5270" s="74"/>
      <c r="AR5270" s="20"/>
      <c r="AS5270" s="74"/>
      <c r="AT5270" s="20"/>
      <c r="AU5270" s="74" t="str">
        <f t="shared" si="2512"/>
        <v>00631L</v>
      </c>
      <c r="AV5270" s="20">
        <f t="shared" si="2518"/>
        <v>1</v>
      </c>
      <c r="AW5270" s="74" t="str">
        <f t="shared" si="2513"/>
        <v>00635U</v>
      </c>
      <c r="AX5270" s="20">
        <f t="shared" si="2514"/>
        <v>0</v>
      </c>
      <c r="AY5270" s="20">
        <f t="shared" si="2519"/>
        <v>1</v>
      </c>
      <c r="AZ5270" s="116">
        <v>38659</v>
      </c>
      <c r="BA5270" s="116"/>
      <c r="BB5270" s="20"/>
      <c r="BC5270" s="20"/>
      <c r="BD5270" s="76"/>
      <c r="BE5270" s="77"/>
      <c r="BF5270" s="77"/>
    </row>
    <row r="5271" spans="1:58" s="23" customFormat="1" ht="15.75" customHeight="1" x14ac:dyDescent="0.4">
      <c r="A5271" s="116">
        <v>38657</v>
      </c>
      <c r="B5271" s="112">
        <v>14.32</v>
      </c>
      <c r="C5271" s="112">
        <v>14.58</v>
      </c>
      <c r="D5271" s="112">
        <v>15.071999999999999</v>
      </c>
      <c r="E5271" s="112">
        <v>15.63</v>
      </c>
      <c r="F5271" s="112">
        <v>15.967000000000001</v>
      </c>
      <c r="G5271" s="112">
        <v>16.228999999999999</v>
      </c>
      <c r="H5271" s="113">
        <v>16.5</v>
      </c>
      <c r="I5271" s="90">
        <f t="shared" si="2515"/>
        <v>14.45</v>
      </c>
      <c r="J5271" s="90">
        <f t="shared" si="2516"/>
        <v>14.826000000000001</v>
      </c>
      <c r="K5271" s="114">
        <v>10</v>
      </c>
      <c r="L5271" s="115">
        <v>0.05</v>
      </c>
      <c r="M5271" s="11"/>
      <c r="N5271" s="90">
        <v>14.85</v>
      </c>
      <c r="O5271" s="90">
        <v>14.63</v>
      </c>
      <c r="P5271" s="90">
        <v>15.734284548901417</v>
      </c>
      <c r="Q5271" s="90"/>
      <c r="R5271" s="63">
        <f t="shared" si="2506"/>
        <v>15.514284548901417</v>
      </c>
      <c r="S5271" s="64">
        <f t="shared" si="2526"/>
        <v>-3.0678851174934768E-2</v>
      </c>
      <c r="T5271" s="65"/>
      <c r="U5271" s="65">
        <f t="shared" si="2522"/>
        <v>1.0150375939849623</v>
      </c>
      <c r="V5271" s="65">
        <f t="shared" si="2522"/>
        <v>0.92981666592660428</v>
      </c>
      <c r="W5271" s="65"/>
      <c r="X5271" s="61">
        <f t="shared" si="2517"/>
        <v>1.8156424581005571E-2</v>
      </c>
      <c r="Y5271" s="66">
        <f t="shared" si="2507"/>
        <v>5.566218809980801E-2</v>
      </c>
      <c r="Z5271" s="61">
        <f t="shared" si="2508"/>
        <v>2.6020761245674828E-2</v>
      </c>
      <c r="AA5271" s="67">
        <f t="shared" si="2509"/>
        <v>14.45</v>
      </c>
      <c r="AB5271" s="68">
        <f t="shared" si="2510"/>
        <v>-3.5690235690235647E-2</v>
      </c>
      <c r="AC5271" s="69">
        <f t="shared" si="2511"/>
        <v>-2.6936026936026959E-2</v>
      </c>
      <c r="AD5271" s="70">
        <f>_xlfn.PERCENTILE.EXC(AC5271:$AC$5675,0.5)</f>
        <v>7.850264350453183E-2</v>
      </c>
      <c r="AE5271" s="70">
        <f>_xlfn.PERCENTILE.EXC($AC5271:AC$5675,0.35)</f>
        <v>5.1481460746244968E-2</v>
      </c>
      <c r="AF5271" s="71">
        <f t="shared" si="2523"/>
        <v>3.6379635815475354E-2</v>
      </c>
      <c r="AG5271" s="70">
        <f t="shared" si="2524"/>
        <v>-7.125314327036554E-2</v>
      </c>
      <c r="AH5271" s="70">
        <f t="shared" si="2525"/>
        <v>-8.8099586288416187E-2</v>
      </c>
      <c r="AI5271" s="61" t="str">
        <f t="shared" si="2520"/>
        <v>Safety</v>
      </c>
      <c r="AJ5271" s="68" t="str">
        <f t="shared" si="2521"/>
        <v>Safety</v>
      </c>
      <c r="AK5271" s="72"/>
      <c r="AL5271" s="73"/>
      <c r="AM5271" s="72"/>
      <c r="AN5271" s="73"/>
      <c r="AO5271" s="74"/>
      <c r="AP5271" s="20"/>
      <c r="AQ5271" s="74"/>
      <c r="AR5271" s="20"/>
      <c r="AS5271" s="74"/>
      <c r="AT5271" s="20"/>
      <c r="AU5271" s="74" t="str">
        <f t="shared" si="2512"/>
        <v>00635U</v>
      </c>
      <c r="AV5271" s="20">
        <f t="shared" si="2518"/>
        <v>0</v>
      </c>
      <c r="AW5271" s="74" t="str">
        <f t="shared" si="2513"/>
        <v>00635U</v>
      </c>
      <c r="AX5271" s="20">
        <f t="shared" si="2514"/>
        <v>0</v>
      </c>
      <c r="AY5271" s="20">
        <f t="shared" si="2519"/>
        <v>1</v>
      </c>
      <c r="AZ5271" s="116">
        <v>38658</v>
      </c>
      <c r="BA5271" s="116"/>
      <c r="BB5271" s="20"/>
      <c r="BC5271" s="20"/>
      <c r="BD5271" s="76"/>
      <c r="BE5271" s="77"/>
      <c r="BF5271" s="77"/>
    </row>
    <row r="5272" spans="1:58" s="23" customFormat="1" ht="15.75" customHeight="1" x14ac:dyDescent="0.4">
      <c r="A5272" s="116">
        <v>38656</v>
      </c>
      <c r="B5272" s="112">
        <v>14.47</v>
      </c>
      <c r="C5272" s="112">
        <v>14.53</v>
      </c>
      <c r="D5272" s="112">
        <v>15.079000000000001</v>
      </c>
      <c r="E5272" s="112">
        <v>15.7</v>
      </c>
      <c r="F5272" s="112">
        <v>16.016999999999999</v>
      </c>
      <c r="G5272" s="112">
        <v>16.263999999999999</v>
      </c>
      <c r="H5272" s="113">
        <v>16.52</v>
      </c>
      <c r="I5272" s="90">
        <f t="shared" si="2515"/>
        <v>14.497</v>
      </c>
      <c r="J5272" s="90">
        <f t="shared" si="2516"/>
        <v>14.777049999999999</v>
      </c>
      <c r="K5272" s="114">
        <v>11</v>
      </c>
      <c r="L5272" s="115">
        <v>0.05</v>
      </c>
      <c r="M5272" s="11"/>
      <c r="N5272" s="90">
        <v>15.32</v>
      </c>
      <c r="O5272" s="90">
        <v>14.45</v>
      </c>
      <c r="P5272" s="90">
        <v>15.694175563864327</v>
      </c>
      <c r="Q5272" s="90"/>
      <c r="R5272" s="63">
        <f t="shared" si="2506"/>
        <v>14.824175563864326</v>
      </c>
      <c r="S5272" s="64">
        <f t="shared" si="2526"/>
        <v>7.5087719298245634E-2</v>
      </c>
      <c r="T5272" s="65"/>
      <c r="U5272" s="65">
        <f t="shared" si="2522"/>
        <v>1.0602076124567474</v>
      </c>
      <c r="V5272" s="65">
        <f t="shared" si="2522"/>
        <v>0.92072373863785306</v>
      </c>
      <c r="W5272" s="65"/>
      <c r="X5272" s="61">
        <f t="shared" si="2517"/>
        <v>4.1465100207324617E-3</v>
      </c>
      <c r="Y5272" s="66">
        <f t="shared" si="2507"/>
        <v>5.2229299363057348E-2</v>
      </c>
      <c r="Z5272" s="61">
        <f t="shared" si="2508"/>
        <v>1.9317789887562893E-2</v>
      </c>
      <c r="AA5272" s="67">
        <f t="shared" si="2509"/>
        <v>14.497</v>
      </c>
      <c r="AB5272" s="68">
        <f t="shared" si="2510"/>
        <v>-5.5483028720626611E-2</v>
      </c>
      <c r="AC5272" s="69">
        <f t="shared" si="2511"/>
        <v>-5.3720626631853813E-2</v>
      </c>
      <c r="AD5272" s="70">
        <f>_xlfn.PERCENTILE.EXC(AC5272:$AC$5675,0.5)</f>
        <v>7.8583860488857099E-2</v>
      </c>
      <c r="AE5272" s="70">
        <f>_xlfn.PERCENTILE.EXC($AC5272:AC$5675,0.35)</f>
        <v>5.1711623005069686E-2</v>
      </c>
      <c r="AF5272" s="71">
        <f t="shared" si="2523"/>
        <v>3.6566227816138414E-2</v>
      </c>
      <c r="AG5272" s="70">
        <f t="shared" si="2524"/>
        <v>-7.1298283225203415E-2</v>
      </c>
      <c r="AH5272" s="70">
        <f t="shared" si="2525"/>
        <v>-8.8167109929078127E-2</v>
      </c>
      <c r="AI5272" s="61" t="str">
        <f t="shared" si="2520"/>
        <v>Safety</v>
      </c>
      <c r="AJ5272" s="68" t="str">
        <f t="shared" si="2521"/>
        <v>Safety</v>
      </c>
      <c r="AK5272" s="72"/>
      <c r="AL5272" s="73"/>
      <c r="AM5272" s="72"/>
      <c r="AN5272" s="73"/>
      <c r="AO5272" s="74"/>
      <c r="AP5272" s="20"/>
      <c r="AQ5272" s="74"/>
      <c r="AR5272" s="20"/>
      <c r="AS5272" s="74"/>
      <c r="AT5272" s="20"/>
      <c r="AU5272" s="74" t="str">
        <f t="shared" si="2512"/>
        <v>00635U</v>
      </c>
      <c r="AV5272" s="20">
        <f t="shared" si="2518"/>
        <v>0</v>
      </c>
      <c r="AW5272" s="74" t="str">
        <f t="shared" si="2513"/>
        <v>00635U</v>
      </c>
      <c r="AX5272" s="20">
        <f t="shared" si="2514"/>
        <v>0</v>
      </c>
      <c r="AY5272" s="20">
        <f t="shared" si="2519"/>
        <v>1</v>
      </c>
      <c r="AZ5272" s="116">
        <v>38657</v>
      </c>
      <c r="BA5272" s="116"/>
      <c r="BB5272" s="20"/>
      <c r="BC5272" s="20"/>
      <c r="BD5272" s="76"/>
      <c r="BE5272" s="77"/>
      <c r="BF5272" s="77"/>
    </row>
    <row r="5273" spans="1:58" s="23" customFormat="1" ht="15.75" customHeight="1" x14ac:dyDescent="0.4">
      <c r="A5273" s="116">
        <v>38653</v>
      </c>
      <c r="B5273" s="112">
        <v>14.51</v>
      </c>
      <c r="C5273" s="112">
        <v>14.85</v>
      </c>
      <c r="D5273" s="112">
        <v>15.294</v>
      </c>
      <c r="E5273" s="112">
        <v>15.8</v>
      </c>
      <c r="F5273" s="112">
        <v>16.102</v>
      </c>
      <c r="G5273" s="112">
        <v>16.335999999999999</v>
      </c>
      <c r="H5273" s="113">
        <v>16.579999999999998</v>
      </c>
      <c r="I5273" s="90">
        <f t="shared" si="2515"/>
        <v>14.645999999999999</v>
      </c>
      <c r="J5273" s="90">
        <f t="shared" si="2516"/>
        <v>15.0276</v>
      </c>
      <c r="K5273" s="114">
        <v>12</v>
      </c>
      <c r="L5273" s="115">
        <v>0.05</v>
      </c>
      <c r="M5273" s="11"/>
      <c r="N5273" s="90">
        <v>14.25</v>
      </c>
      <c r="O5273" s="90">
        <v>14.62</v>
      </c>
      <c r="P5273" s="90">
        <v>15.872892243232156</v>
      </c>
      <c r="Q5273" s="90"/>
      <c r="R5273" s="63">
        <f t="shared" si="2506"/>
        <v>16.242892243232156</v>
      </c>
      <c r="S5273" s="64">
        <f t="shared" si="2526"/>
        <v>-0.11048689138576777</v>
      </c>
      <c r="T5273" s="65"/>
      <c r="U5273" s="65">
        <f t="shared" si="2522"/>
        <v>0.97469220246238031</v>
      </c>
      <c r="V5273" s="65">
        <f t="shared" si="2522"/>
        <v>0.92106717389413628</v>
      </c>
      <c r="W5273" s="65"/>
      <c r="X5273" s="61">
        <f t="shared" si="2517"/>
        <v>2.343211578221915E-2</v>
      </c>
      <c r="Y5273" s="66">
        <f t="shared" si="2507"/>
        <v>4.9367088607594783E-2</v>
      </c>
      <c r="Z5273" s="61">
        <f t="shared" si="2508"/>
        <v>2.6054895534617005E-2</v>
      </c>
      <c r="AA5273" s="67">
        <f t="shared" si="2509"/>
        <v>14.646000000000001</v>
      </c>
      <c r="AB5273" s="68">
        <f t="shared" si="2510"/>
        <v>1.8245614035087704E-2</v>
      </c>
      <c r="AC5273" s="69">
        <f t="shared" si="2511"/>
        <v>2.7789473684210583E-2</v>
      </c>
      <c r="AD5273" s="70">
        <f>_xlfn.PERCENTILE.EXC(AC5273:$AC$5675,0.5)</f>
        <v>7.8665077473182368E-2</v>
      </c>
      <c r="AE5273" s="70">
        <f>_xlfn.PERCENTILE.EXC($AC5273:AC$5675,0.35)</f>
        <v>5.1872910356433523E-2</v>
      </c>
      <c r="AF5273" s="71">
        <f t="shared" si="2523"/>
        <v>3.6723632284781156E-2</v>
      </c>
      <c r="AG5273" s="70">
        <f t="shared" si="2524"/>
        <v>-7.134342318004129E-2</v>
      </c>
      <c r="AH5273" s="70">
        <f t="shared" si="2525"/>
        <v>-8.8234633569740067E-2</v>
      </c>
      <c r="AI5273" s="61" t="str">
        <f t="shared" si="2520"/>
        <v>Safety</v>
      </c>
      <c r="AJ5273" s="68" t="str">
        <f t="shared" si="2521"/>
        <v>Safety</v>
      </c>
      <c r="AK5273" s="72"/>
      <c r="AL5273" s="73"/>
      <c r="AM5273" s="72"/>
      <c r="AN5273" s="73"/>
      <c r="AO5273" s="74"/>
      <c r="AP5273" s="20"/>
      <c r="AQ5273" s="74"/>
      <c r="AR5273" s="20"/>
      <c r="AS5273" s="74"/>
      <c r="AT5273" s="20"/>
      <c r="AU5273" s="74" t="str">
        <f t="shared" si="2512"/>
        <v>00635U</v>
      </c>
      <c r="AV5273" s="20">
        <f t="shared" si="2518"/>
        <v>0</v>
      </c>
      <c r="AW5273" s="74" t="str">
        <f t="shared" si="2513"/>
        <v>00635U</v>
      </c>
      <c r="AX5273" s="20">
        <f t="shared" si="2514"/>
        <v>0</v>
      </c>
      <c r="AY5273" s="20">
        <f t="shared" si="2519"/>
        <v>1</v>
      </c>
      <c r="AZ5273" s="116">
        <v>38656</v>
      </c>
      <c r="BA5273" s="116"/>
      <c r="BB5273" s="20"/>
      <c r="BC5273" s="20"/>
      <c r="BD5273" s="76"/>
      <c r="BE5273" s="77"/>
      <c r="BF5273" s="77"/>
    </row>
    <row r="5274" spans="1:58" s="23" customFormat="1" ht="15.75" customHeight="1" x14ac:dyDescent="0.4">
      <c r="A5274" s="116">
        <v>38652</v>
      </c>
      <c r="B5274" s="112">
        <v>14.95</v>
      </c>
      <c r="C5274" s="112">
        <v>14.94</v>
      </c>
      <c r="D5274" s="112">
        <v>15.446</v>
      </c>
      <c r="E5274" s="112">
        <v>16.02</v>
      </c>
      <c r="F5274" s="112">
        <v>16.306000000000001</v>
      </c>
      <c r="G5274" s="112">
        <v>16.529</v>
      </c>
      <c r="H5274" s="113">
        <v>16.760000000000002</v>
      </c>
      <c r="I5274" s="90">
        <f t="shared" si="2515"/>
        <v>14.946499999999999</v>
      </c>
      <c r="J5274" s="90">
        <f t="shared" si="2516"/>
        <v>15.117099999999999</v>
      </c>
      <c r="K5274" s="114">
        <v>13</v>
      </c>
      <c r="L5274" s="115">
        <v>0.05</v>
      </c>
      <c r="M5274" s="11"/>
      <c r="N5274" s="90">
        <v>16.02</v>
      </c>
      <c r="O5274" s="90">
        <v>15.77</v>
      </c>
      <c r="P5274" s="90">
        <v>16.613012950290045</v>
      </c>
      <c r="Q5274" s="90"/>
      <c r="R5274" s="63">
        <f t="shared" si="2506"/>
        <v>16.363012950290045</v>
      </c>
      <c r="S5274" s="64">
        <f t="shared" si="2526"/>
        <v>9.801233721727208E-2</v>
      </c>
      <c r="T5274" s="65"/>
      <c r="U5274" s="65">
        <f t="shared" si="2522"/>
        <v>1.015852885225111</v>
      </c>
      <c r="V5274" s="65">
        <f t="shared" si="2522"/>
        <v>0.94925586630116199</v>
      </c>
      <c r="W5274" s="65"/>
      <c r="X5274" s="61">
        <f t="shared" si="2517"/>
        <v>-6.6889632107021988E-4</v>
      </c>
      <c r="Y5274" s="66">
        <f t="shared" si="2507"/>
        <v>4.619225967540587E-2</v>
      </c>
      <c r="Z5274" s="61">
        <f t="shared" si="2508"/>
        <v>1.1414043421536835E-2</v>
      </c>
      <c r="AA5274" s="67">
        <f t="shared" si="2509"/>
        <v>14.946499999999999</v>
      </c>
      <c r="AB5274" s="68">
        <f t="shared" si="2510"/>
        <v>-6.6791510611735355E-2</v>
      </c>
      <c r="AC5274" s="69">
        <f t="shared" si="2511"/>
        <v>-6.7009987515605551E-2</v>
      </c>
      <c r="AD5274" s="70">
        <f>_xlfn.PERCENTILE.EXC(AC5274:$AC$5675,0.5)</f>
        <v>7.8925483105654934E-2</v>
      </c>
      <c r="AE5274" s="70">
        <f>_xlfn.PERCENTILE.EXC($AC5274:AC$5675,0.35)</f>
        <v>5.1982730962190228E-2</v>
      </c>
      <c r="AF5274" s="71">
        <f t="shared" si="2523"/>
        <v>3.7633111582987162E-2</v>
      </c>
      <c r="AG5274" s="70">
        <f t="shared" si="2524"/>
        <v>-7.1388563134879165E-2</v>
      </c>
      <c r="AH5274" s="70">
        <f t="shared" si="2525"/>
        <v>-8.8302157210402007E-2</v>
      </c>
      <c r="AI5274" s="61" t="str">
        <f t="shared" si="2520"/>
        <v>Safety</v>
      </c>
      <c r="AJ5274" s="68" t="str">
        <f t="shared" si="2521"/>
        <v>Safety</v>
      </c>
      <c r="AK5274" s="72"/>
      <c r="AL5274" s="73"/>
      <c r="AM5274" s="72"/>
      <c r="AN5274" s="73"/>
      <c r="AO5274" s="74"/>
      <c r="AP5274" s="20"/>
      <c r="AQ5274" s="74"/>
      <c r="AR5274" s="20"/>
      <c r="AS5274" s="74"/>
      <c r="AT5274" s="20"/>
      <c r="AU5274" s="74" t="str">
        <f t="shared" si="2512"/>
        <v>00635U</v>
      </c>
      <c r="AV5274" s="20">
        <f t="shared" si="2518"/>
        <v>0</v>
      </c>
      <c r="AW5274" s="74" t="str">
        <f t="shared" si="2513"/>
        <v>00635U</v>
      </c>
      <c r="AX5274" s="20">
        <f t="shared" si="2514"/>
        <v>0</v>
      </c>
      <c r="AY5274" s="20">
        <f t="shared" si="2519"/>
        <v>1</v>
      </c>
      <c r="AZ5274" s="116">
        <v>38653</v>
      </c>
      <c r="BA5274" s="116"/>
      <c r="BB5274" s="20"/>
      <c r="BC5274" s="20"/>
      <c r="BD5274" s="76"/>
      <c r="BE5274" s="77"/>
      <c r="BF5274" s="77"/>
    </row>
    <row r="5275" spans="1:58" s="23" customFormat="1" ht="15.75" customHeight="1" x14ac:dyDescent="0.4">
      <c r="A5275" s="116">
        <v>38651</v>
      </c>
      <c r="B5275" s="112">
        <v>14.37</v>
      </c>
      <c r="C5275" s="112">
        <v>14.7</v>
      </c>
      <c r="D5275" s="112">
        <v>15.215</v>
      </c>
      <c r="E5275" s="112">
        <v>15.8</v>
      </c>
      <c r="F5275" s="112">
        <v>16.106000000000002</v>
      </c>
      <c r="G5275" s="112">
        <v>16.343</v>
      </c>
      <c r="H5275" s="113">
        <v>16.59</v>
      </c>
      <c r="I5275" s="90">
        <f t="shared" si="2515"/>
        <v>14.468999999999999</v>
      </c>
      <c r="J5275" s="90">
        <f t="shared" si="2516"/>
        <v>14.8545</v>
      </c>
      <c r="K5275" s="114">
        <v>14</v>
      </c>
      <c r="L5275" s="115">
        <v>0.05</v>
      </c>
      <c r="M5275" s="11"/>
      <c r="N5275" s="90">
        <v>14.59</v>
      </c>
      <c r="O5275" s="90">
        <v>14.59</v>
      </c>
      <c r="P5275" s="90">
        <v>15.863067773487646</v>
      </c>
      <c r="Q5275" s="90"/>
      <c r="R5275" s="63">
        <f t="shared" si="2506"/>
        <v>15.863067773487646</v>
      </c>
      <c r="S5275" s="64">
        <f t="shared" si="2526"/>
        <v>4.1293874741913624E-3</v>
      </c>
      <c r="T5275" s="65"/>
      <c r="U5275" s="65">
        <f t="shared" si="2522"/>
        <v>1</v>
      </c>
      <c r="V5275" s="65">
        <f t="shared" si="2522"/>
        <v>0.91974643293049796</v>
      </c>
      <c r="W5275" s="65"/>
      <c r="X5275" s="61">
        <f t="shared" si="2517"/>
        <v>2.2964509394572032E-2</v>
      </c>
      <c r="Y5275" s="66">
        <f t="shared" si="2507"/>
        <v>4.999999999999994E-2</v>
      </c>
      <c r="Z5275" s="61">
        <f t="shared" si="2508"/>
        <v>2.6643168152602145E-2</v>
      </c>
      <c r="AA5275" s="67">
        <f t="shared" si="2509"/>
        <v>14.468999999999999</v>
      </c>
      <c r="AB5275" s="68">
        <f t="shared" si="2510"/>
        <v>-1.5078821110349598E-2</v>
      </c>
      <c r="AC5275" s="69">
        <f t="shared" si="2511"/>
        <v>-8.2933516106922858E-3</v>
      </c>
      <c r="AD5275" s="70">
        <f>_xlfn.PERCENTILE.EXC(AC5275:$AC$5675,0.5)</f>
        <v>7.91858887381275E-2</v>
      </c>
      <c r="AE5275" s="70">
        <f>_xlfn.PERCENTILE.EXC($AC5275:AC$5675,0.35)</f>
        <v>5.1991512426617759E-2</v>
      </c>
      <c r="AF5275" s="71">
        <f t="shared" si="2523"/>
        <v>3.808567495760657E-2</v>
      </c>
      <c r="AG5275" s="70">
        <f t="shared" si="2524"/>
        <v>-7.1378336878245852E-2</v>
      </c>
      <c r="AH5275" s="70">
        <f t="shared" si="2525"/>
        <v>-8.8369680851063948E-2</v>
      </c>
      <c r="AI5275" s="61" t="str">
        <f t="shared" si="2520"/>
        <v>Safety</v>
      </c>
      <c r="AJ5275" s="68" t="str">
        <f t="shared" si="2521"/>
        <v>Safety</v>
      </c>
      <c r="AK5275" s="72"/>
      <c r="AL5275" s="73"/>
      <c r="AM5275" s="72"/>
      <c r="AN5275" s="73"/>
      <c r="AO5275" s="74"/>
      <c r="AP5275" s="20"/>
      <c r="AQ5275" s="74"/>
      <c r="AR5275" s="20"/>
      <c r="AS5275" s="74"/>
      <c r="AT5275" s="20"/>
      <c r="AU5275" s="74" t="str">
        <f t="shared" si="2512"/>
        <v>00635U</v>
      </c>
      <c r="AV5275" s="20">
        <f t="shared" si="2518"/>
        <v>0</v>
      </c>
      <c r="AW5275" s="74" t="str">
        <f t="shared" si="2513"/>
        <v>00635U</v>
      </c>
      <c r="AX5275" s="20">
        <f t="shared" si="2514"/>
        <v>0</v>
      </c>
      <c r="AY5275" s="20">
        <f t="shared" si="2519"/>
        <v>1</v>
      </c>
      <c r="AZ5275" s="116">
        <v>38652</v>
      </c>
      <c r="BA5275" s="116"/>
      <c r="BB5275" s="20"/>
      <c r="BC5275" s="20"/>
      <c r="BD5275" s="76"/>
      <c r="BE5275" s="77"/>
      <c r="BF5275" s="77"/>
    </row>
    <row r="5276" spans="1:58" s="23" customFormat="1" ht="15.75" customHeight="1" x14ac:dyDescent="0.4">
      <c r="A5276" s="116">
        <v>38650</v>
      </c>
      <c r="B5276" s="112">
        <v>14.54</v>
      </c>
      <c r="C5276" s="112">
        <v>14.92</v>
      </c>
      <c r="D5276" s="112">
        <v>15.388</v>
      </c>
      <c r="E5276" s="112">
        <v>15.92</v>
      </c>
      <c r="F5276" s="112">
        <v>16.228999999999999</v>
      </c>
      <c r="G5276" s="112">
        <v>16.47</v>
      </c>
      <c r="H5276" s="113">
        <v>16.72</v>
      </c>
      <c r="I5276" s="90">
        <f t="shared" si="2515"/>
        <v>14.635</v>
      </c>
      <c r="J5276" s="90">
        <f t="shared" si="2516"/>
        <v>15.036999999999999</v>
      </c>
      <c r="K5276" s="114">
        <v>15</v>
      </c>
      <c r="L5276" s="115">
        <v>0.05</v>
      </c>
      <c r="M5276" s="11"/>
      <c r="N5276" s="90">
        <v>14.53</v>
      </c>
      <c r="O5276" s="90">
        <v>14.51</v>
      </c>
      <c r="P5276" s="90">
        <v>15.789868799732618</v>
      </c>
      <c r="Q5276" s="90"/>
      <c r="R5276" s="63">
        <f t="shared" si="2506"/>
        <v>15.769868799732619</v>
      </c>
      <c r="S5276" s="64">
        <f t="shared" si="2526"/>
        <v>-1.4246947082768037E-2</v>
      </c>
      <c r="T5276" s="65"/>
      <c r="U5276" s="65">
        <f t="shared" si="2522"/>
        <v>1.0013783597518953</v>
      </c>
      <c r="V5276" s="65">
        <f t="shared" si="2522"/>
        <v>0.91894367103580421</v>
      </c>
      <c r="W5276" s="65"/>
      <c r="X5276" s="61">
        <f t="shared" si="2517"/>
        <v>2.6134800550206384E-2</v>
      </c>
      <c r="Y5276" s="66">
        <f t="shared" si="2507"/>
        <v>5.0251256281406968E-2</v>
      </c>
      <c r="Z5276" s="61">
        <f t="shared" si="2508"/>
        <v>2.7468397676802137E-2</v>
      </c>
      <c r="AA5276" s="67">
        <f t="shared" si="2509"/>
        <v>14.635</v>
      </c>
      <c r="AB5276" s="68">
        <f t="shared" si="2510"/>
        <v>6.8823124569854005E-4</v>
      </c>
      <c r="AC5276" s="69">
        <f t="shared" si="2511"/>
        <v>7.226428079834854E-3</v>
      </c>
      <c r="AD5276" s="70">
        <f>_xlfn.PERCENTILE.EXC(AC5276:$AC$5675,0.5)</f>
        <v>7.9301349171808172E-2</v>
      </c>
      <c r="AE5276" s="70">
        <f>_xlfn.PERCENTILE.EXC($AC5276:AC$5675,0.35)</f>
        <v>5.2026284183296453E-2</v>
      </c>
      <c r="AF5276" s="71">
        <f t="shared" si="2523"/>
        <v>3.8285295912874183E-2</v>
      </c>
      <c r="AG5276" s="70">
        <f t="shared" si="2524"/>
        <v>-7.1451159938819314E-2</v>
      </c>
      <c r="AH5276" s="70">
        <f t="shared" si="2525"/>
        <v>-8.8437204491725888E-2</v>
      </c>
      <c r="AI5276" s="61" t="str">
        <f t="shared" si="2520"/>
        <v>Safety</v>
      </c>
      <c r="AJ5276" s="68" t="str">
        <f t="shared" si="2521"/>
        <v>Safety</v>
      </c>
      <c r="AK5276" s="72"/>
      <c r="AL5276" s="73"/>
      <c r="AM5276" s="72"/>
      <c r="AN5276" s="73"/>
      <c r="AO5276" s="74"/>
      <c r="AP5276" s="20"/>
      <c r="AQ5276" s="74"/>
      <c r="AR5276" s="20"/>
      <c r="AS5276" s="74"/>
      <c r="AT5276" s="20"/>
      <c r="AU5276" s="74" t="str">
        <f t="shared" si="2512"/>
        <v>00635U</v>
      </c>
      <c r="AV5276" s="20">
        <f t="shared" si="2518"/>
        <v>0</v>
      </c>
      <c r="AW5276" s="74" t="str">
        <f t="shared" si="2513"/>
        <v>00635U</v>
      </c>
      <c r="AX5276" s="20">
        <f t="shared" si="2514"/>
        <v>0</v>
      </c>
      <c r="AY5276" s="20">
        <f t="shared" si="2519"/>
        <v>1</v>
      </c>
      <c r="AZ5276" s="116">
        <v>38651</v>
      </c>
      <c r="BA5276" s="116"/>
      <c r="BB5276" s="20"/>
      <c r="BC5276" s="20"/>
      <c r="BD5276" s="76"/>
      <c r="BE5276" s="77"/>
      <c r="BF5276" s="77"/>
    </row>
    <row r="5277" spans="1:58" s="23" customFormat="1" ht="15.75" customHeight="1" x14ac:dyDescent="0.4">
      <c r="A5277" s="116">
        <v>38649</v>
      </c>
      <c r="B5277" s="112">
        <v>14.66</v>
      </c>
      <c r="C5277" s="112">
        <v>15.14</v>
      </c>
      <c r="D5277" s="112">
        <v>15.507999999999999</v>
      </c>
      <c r="E5277" s="112">
        <v>15.93</v>
      </c>
      <c r="F5277" s="112">
        <v>16.239000000000001</v>
      </c>
      <c r="G5277" s="112">
        <v>16.48</v>
      </c>
      <c r="H5277" s="113">
        <v>16.73</v>
      </c>
      <c r="I5277" s="90">
        <f t="shared" si="2515"/>
        <v>14.756</v>
      </c>
      <c r="J5277" s="90">
        <f t="shared" si="2516"/>
        <v>15.2136</v>
      </c>
      <c r="K5277" s="114">
        <v>16</v>
      </c>
      <c r="L5277" s="115">
        <v>0.05</v>
      </c>
      <c r="M5277" s="11"/>
      <c r="N5277" s="90">
        <v>14.74</v>
      </c>
      <c r="O5277" s="90">
        <v>14.84</v>
      </c>
      <c r="P5277" s="90">
        <v>15.825421908307197</v>
      </c>
      <c r="Q5277" s="90"/>
      <c r="R5277" s="63">
        <f t="shared" si="2506"/>
        <v>15.925421908307195</v>
      </c>
      <c r="S5277" s="64">
        <f t="shared" si="2526"/>
        <v>-8.6174829510229312E-2</v>
      </c>
      <c r="T5277" s="65"/>
      <c r="U5277" s="65">
        <f t="shared" si="2522"/>
        <v>0.99326145552560652</v>
      </c>
      <c r="V5277" s="65">
        <f t="shared" si="2522"/>
        <v>0.93773171331439054</v>
      </c>
      <c r="W5277" s="65"/>
      <c r="X5277" s="61">
        <f t="shared" si="2517"/>
        <v>3.2742155525238771E-2</v>
      </c>
      <c r="Y5277" s="66">
        <f t="shared" si="2507"/>
        <v>5.0219711236660435E-2</v>
      </c>
      <c r="Z5277" s="61">
        <f t="shared" si="2508"/>
        <v>3.1011114123068537E-2</v>
      </c>
      <c r="AA5277" s="67">
        <f t="shared" si="2509"/>
        <v>14.756</v>
      </c>
      <c r="AB5277" s="68">
        <f t="shared" si="2510"/>
        <v>-5.4274084124830441E-3</v>
      </c>
      <c r="AC5277" s="69">
        <f t="shared" si="2511"/>
        <v>1.0854816824966088E-3</v>
      </c>
      <c r="AD5277" s="70">
        <f>_xlfn.PERCENTILE.EXC(AC5277:$AC$5675,0.5)</f>
        <v>7.9416809605488858E-2</v>
      </c>
      <c r="AE5277" s="70">
        <f>_xlfn.PERCENTILE.EXC($AC5277:AC$5675,0.35)</f>
        <v>5.2083333333333287E-2</v>
      </c>
      <c r="AF5277" s="71">
        <f t="shared" si="2523"/>
        <v>3.8292581848321725E-2</v>
      </c>
      <c r="AG5277" s="70">
        <f t="shared" si="2524"/>
        <v>-7.1523982999392777E-2</v>
      </c>
      <c r="AH5277" s="70">
        <f t="shared" si="2525"/>
        <v>-8.8504728132387828E-2</v>
      </c>
      <c r="AI5277" s="61" t="str">
        <f t="shared" si="2520"/>
        <v>Safety</v>
      </c>
      <c r="AJ5277" s="68" t="str">
        <f t="shared" si="2521"/>
        <v>Safety</v>
      </c>
      <c r="AK5277" s="72"/>
      <c r="AL5277" s="73"/>
      <c r="AM5277" s="72"/>
      <c r="AN5277" s="73"/>
      <c r="AO5277" s="74"/>
      <c r="AP5277" s="20"/>
      <c r="AQ5277" s="74"/>
      <c r="AR5277" s="20"/>
      <c r="AS5277" s="74"/>
      <c r="AT5277" s="20"/>
      <c r="AU5277" s="74" t="str">
        <f t="shared" si="2512"/>
        <v>00635U</v>
      </c>
      <c r="AV5277" s="20">
        <f t="shared" si="2518"/>
        <v>0</v>
      </c>
      <c r="AW5277" s="74" t="str">
        <f t="shared" si="2513"/>
        <v>00635U</v>
      </c>
      <c r="AX5277" s="20">
        <f t="shared" si="2514"/>
        <v>0</v>
      </c>
      <c r="AY5277" s="20">
        <f t="shared" si="2519"/>
        <v>1</v>
      </c>
      <c r="AZ5277" s="116">
        <v>38650</v>
      </c>
      <c r="BA5277" s="116"/>
      <c r="BB5277" s="20"/>
      <c r="BC5277" s="20"/>
      <c r="BD5277" s="76"/>
      <c r="BE5277" s="77"/>
      <c r="BF5277" s="77"/>
    </row>
    <row r="5278" spans="1:58" s="23" customFormat="1" ht="15.75" customHeight="1" x14ac:dyDescent="0.4">
      <c r="A5278" s="116">
        <v>38646</v>
      </c>
      <c r="B5278" s="112">
        <v>15.11</v>
      </c>
      <c r="C5278" s="112">
        <v>15.536</v>
      </c>
      <c r="D5278" s="112">
        <v>15.83</v>
      </c>
      <c r="E5278" s="112">
        <v>16.170000000000002</v>
      </c>
      <c r="F5278" s="112">
        <v>16.507000000000001</v>
      </c>
      <c r="G5278" s="112">
        <v>16.768999999999998</v>
      </c>
      <c r="H5278" s="113">
        <v>17.04</v>
      </c>
      <c r="I5278" s="90">
        <f t="shared" si="2515"/>
        <v>15.1739</v>
      </c>
      <c r="J5278" s="90">
        <f t="shared" si="2516"/>
        <v>15.5801</v>
      </c>
      <c r="K5278" s="114">
        <v>17</v>
      </c>
      <c r="L5278" s="115">
        <v>0.05</v>
      </c>
      <c r="M5278" s="11"/>
      <c r="N5278" s="90">
        <v>16.13</v>
      </c>
      <c r="O5278" s="90">
        <v>15.94</v>
      </c>
      <c r="P5278" s="90">
        <v>16.591053284955489</v>
      </c>
      <c r="Q5278" s="90"/>
      <c r="R5278" s="63">
        <f t="shared" si="2506"/>
        <v>16.401053284955491</v>
      </c>
      <c r="S5278" s="64">
        <f t="shared" si="2526"/>
        <v>1.2414649286157401E-3</v>
      </c>
      <c r="T5278" s="65"/>
      <c r="U5278" s="65">
        <f t="shared" si="2522"/>
        <v>1.0119196988707653</v>
      </c>
      <c r="V5278" s="65">
        <f t="shared" si="2522"/>
        <v>0.96075877319097913</v>
      </c>
      <c r="W5278" s="65"/>
      <c r="X5278" s="61">
        <f t="shared" si="2517"/>
        <v>2.8193249503639984E-2</v>
      </c>
      <c r="Y5278" s="66">
        <f t="shared" si="2507"/>
        <v>5.3803339517625066E-2</v>
      </c>
      <c r="Z5278" s="61">
        <f t="shared" si="2508"/>
        <v>2.6769650518324237E-2</v>
      </c>
      <c r="AA5278" s="67">
        <f t="shared" si="2509"/>
        <v>15.1739</v>
      </c>
      <c r="AB5278" s="68">
        <f t="shared" si="2510"/>
        <v>-6.3236205827650313E-2</v>
      </c>
      <c r="AC5278" s="69">
        <f t="shared" si="2511"/>
        <v>-5.9274643521388677E-2</v>
      </c>
      <c r="AD5278" s="70">
        <f>_xlfn.PERCENTILE.EXC(AC5278:$AC$5675,0.5)</f>
        <v>7.9465161559501188E-2</v>
      </c>
      <c r="AE5278" s="70">
        <f>_xlfn.PERCENTILE.EXC($AC5278:AC$5675,0.35)</f>
        <v>5.324042362261576E-2</v>
      </c>
      <c r="AF5278" s="71">
        <f t="shared" si="2523"/>
        <v>3.848486365271394E-2</v>
      </c>
      <c r="AG5278" s="70">
        <f t="shared" si="2524"/>
        <v>-7.155874316939885E-2</v>
      </c>
      <c r="AH5278" s="70">
        <f t="shared" si="2525"/>
        <v>-8.8676024484209914E-2</v>
      </c>
      <c r="AI5278" s="61" t="str">
        <f t="shared" si="2520"/>
        <v>Safety</v>
      </c>
      <c r="AJ5278" s="68" t="str">
        <f t="shared" si="2521"/>
        <v>Safety</v>
      </c>
      <c r="AK5278" s="72"/>
      <c r="AL5278" s="73"/>
      <c r="AM5278" s="72"/>
      <c r="AN5278" s="73"/>
      <c r="AO5278" s="74"/>
      <c r="AP5278" s="20"/>
      <c r="AQ5278" s="74"/>
      <c r="AR5278" s="20"/>
      <c r="AS5278" s="74"/>
      <c r="AT5278" s="20"/>
      <c r="AU5278" s="74" t="str">
        <f t="shared" si="2512"/>
        <v>00635U</v>
      </c>
      <c r="AV5278" s="20">
        <f t="shared" si="2518"/>
        <v>0</v>
      </c>
      <c r="AW5278" s="74" t="str">
        <f t="shared" si="2513"/>
        <v>00635U</v>
      </c>
      <c r="AX5278" s="20">
        <f t="shared" si="2514"/>
        <v>0</v>
      </c>
      <c r="AY5278" s="20">
        <f t="shared" si="2519"/>
        <v>1</v>
      </c>
      <c r="AZ5278" s="116">
        <v>38649</v>
      </c>
      <c r="BA5278" s="116"/>
      <c r="BB5278" s="20"/>
      <c r="BC5278" s="20"/>
      <c r="BD5278" s="76"/>
      <c r="BE5278" s="77"/>
      <c r="BF5278" s="77"/>
    </row>
    <row r="5279" spans="1:58" s="23" customFormat="1" ht="15.75" customHeight="1" x14ac:dyDescent="0.4">
      <c r="A5279" s="116">
        <v>38645</v>
      </c>
      <c r="B5279" s="112">
        <v>15.17</v>
      </c>
      <c r="C5279" s="112">
        <v>15.603999999999999</v>
      </c>
      <c r="D5279" s="112">
        <v>15.904</v>
      </c>
      <c r="E5279" s="112">
        <v>16.25</v>
      </c>
      <c r="F5279" s="112">
        <v>16.582999999999998</v>
      </c>
      <c r="G5279" s="112">
        <v>16.841999999999999</v>
      </c>
      <c r="H5279" s="113">
        <v>17.11</v>
      </c>
      <c r="I5279" s="90">
        <f t="shared" si="2515"/>
        <v>15.2134</v>
      </c>
      <c r="J5279" s="90">
        <f t="shared" si="2516"/>
        <v>15.633999999999999</v>
      </c>
      <c r="K5279" s="114">
        <v>18</v>
      </c>
      <c r="L5279" s="115">
        <v>0.05</v>
      </c>
      <c r="M5279" s="11"/>
      <c r="N5279" s="90">
        <v>16.11</v>
      </c>
      <c r="O5279" s="90">
        <v>16.09</v>
      </c>
      <c r="P5279" s="90">
        <v>16.870434351905743</v>
      </c>
      <c r="Q5279" s="90"/>
      <c r="R5279" s="63">
        <f t="shared" ref="R5279:R5342" si="2527">(O5279+P5279)-(N5279+M5279)</f>
        <v>16.850434351905747</v>
      </c>
      <c r="S5279" s="64">
        <f t="shared" si="2526"/>
        <v>0.1933333333333333</v>
      </c>
      <c r="T5279" s="65"/>
      <c r="U5279" s="65">
        <f t="shared" si="2522"/>
        <v>1.0012430080795525</v>
      </c>
      <c r="V5279" s="65">
        <f t="shared" si="2522"/>
        <v>0.95373952231303505</v>
      </c>
      <c r="W5279" s="65"/>
      <c r="X5279" s="61">
        <f t="shared" si="2517"/>
        <v>2.860909690177978E-2</v>
      </c>
      <c r="Y5279" s="66">
        <f t="shared" si="2507"/>
        <v>5.2923076923076885E-2</v>
      </c>
      <c r="Z5279" s="61">
        <f t="shared" si="2508"/>
        <v>2.7646679900613837E-2</v>
      </c>
      <c r="AA5279" s="67">
        <f t="shared" si="2509"/>
        <v>15.2134</v>
      </c>
      <c r="AB5279" s="68">
        <f t="shared" si="2510"/>
        <v>-5.8348851644941004E-2</v>
      </c>
      <c r="AC5279" s="69">
        <f t="shared" si="2511"/>
        <v>-5.5654872749844785E-2</v>
      </c>
      <c r="AD5279" s="70">
        <f>_xlfn.PERCENTILE.EXC(AC5279:$AC$5675,0.5)</f>
        <v>7.9513513513513517E-2</v>
      </c>
      <c r="AE5279" s="70">
        <f>_xlfn.PERCENTILE.EXC($AC5279:AC$5675,0.35)</f>
        <v>5.3899907143066361E-2</v>
      </c>
      <c r="AF5279" s="71">
        <f t="shared" si="2523"/>
        <v>3.891530515194408E-2</v>
      </c>
      <c r="AG5279" s="70">
        <f t="shared" si="2524"/>
        <v>-7.1593503339404924E-2</v>
      </c>
      <c r="AH5279" s="70">
        <f t="shared" si="2525"/>
        <v>-8.8847320836032001E-2</v>
      </c>
      <c r="AI5279" s="61" t="str">
        <f t="shared" si="2520"/>
        <v>Safety</v>
      </c>
      <c r="AJ5279" s="68" t="str">
        <f t="shared" si="2521"/>
        <v>Safety</v>
      </c>
      <c r="AK5279" s="72"/>
      <c r="AL5279" s="73"/>
      <c r="AM5279" s="72"/>
      <c r="AN5279" s="73"/>
      <c r="AO5279" s="74"/>
      <c r="AP5279" s="20"/>
      <c r="AQ5279" s="74"/>
      <c r="AR5279" s="20"/>
      <c r="AS5279" s="74"/>
      <c r="AT5279" s="20"/>
      <c r="AU5279" s="74" t="str">
        <f t="shared" si="2512"/>
        <v>00635U</v>
      </c>
      <c r="AV5279" s="20">
        <f t="shared" si="2518"/>
        <v>0</v>
      </c>
      <c r="AW5279" s="74" t="str">
        <f t="shared" si="2513"/>
        <v>00635U</v>
      </c>
      <c r="AX5279" s="20">
        <f t="shared" si="2514"/>
        <v>0</v>
      </c>
      <c r="AY5279" s="20">
        <f t="shared" si="2519"/>
        <v>1</v>
      </c>
      <c r="AZ5279" s="116">
        <v>38646</v>
      </c>
      <c r="BA5279" s="116"/>
      <c r="BB5279" s="20"/>
      <c r="BC5279" s="20"/>
      <c r="BD5279" s="76"/>
      <c r="BE5279" s="77"/>
      <c r="BF5279" s="77"/>
    </row>
    <row r="5280" spans="1:58" s="23" customFormat="1" ht="15.75" customHeight="1" x14ac:dyDescent="0.4">
      <c r="A5280" s="116">
        <v>38644</v>
      </c>
      <c r="B5280" s="112">
        <v>14.66</v>
      </c>
      <c r="C5280" s="112">
        <v>15.156000000000001</v>
      </c>
      <c r="D5280" s="112">
        <v>15.497</v>
      </c>
      <c r="E5280" s="112">
        <v>15.89</v>
      </c>
      <c r="F5280" s="112">
        <v>16.210999999999999</v>
      </c>
      <c r="G5280" s="112">
        <v>16.460999999999999</v>
      </c>
      <c r="H5280" s="113">
        <v>16.72</v>
      </c>
      <c r="I5280" s="90">
        <f t="shared" si="2515"/>
        <v>14.684800000000001</v>
      </c>
      <c r="J5280" s="90">
        <f t="shared" si="2516"/>
        <v>15.17305</v>
      </c>
      <c r="K5280" s="114">
        <v>19</v>
      </c>
      <c r="L5280" s="115">
        <v>0.05</v>
      </c>
      <c r="M5280" s="11"/>
      <c r="N5280" s="90">
        <v>13.5</v>
      </c>
      <c r="O5280" s="90">
        <v>14.67</v>
      </c>
      <c r="P5280" s="90">
        <v>15.666931572093787</v>
      </c>
      <c r="Q5280" s="90"/>
      <c r="R5280" s="63">
        <f t="shared" si="2527"/>
        <v>16.836931572093789</v>
      </c>
      <c r="S5280" s="64">
        <f t="shared" si="2526"/>
        <v>-0.11937377690802349</v>
      </c>
      <c r="T5280" s="65"/>
      <c r="U5280" s="65">
        <f t="shared" si="2522"/>
        <v>0.92024539877300615</v>
      </c>
      <c r="V5280" s="65">
        <f t="shared" si="2522"/>
        <v>0.93636714582518898</v>
      </c>
      <c r="W5280" s="65"/>
      <c r="X5280" s="61">
        <f t="shared" si="2517"/>
        <v>3.3833560709413402E-2</v>
      </c>
      <c r="Y5280" s="66">
        <f t="shared" si="2507"/>
        <v>5.223410950283186E-2</v>
      </c>
      <c r="Z5280" s="61">
        <f t="shared" si="2508"/>
        <v>3.3248665286554735E-2</v>
      </c>
      <c r="AA5280" s="67">
        <f t="shared" si="2509"/>
        <v>14.684800000000001</v>
      </c>
      <c r="AB5280" s="68">
        <f t="shared" si="2510"/>
        <v>8.5925925925925933E-2</v>
      </c>
      <c r="AC5280" s="69">
        <f t="shared" si="2511"/>
        <v>8.7762962962963029E-2</v>
      </c>
      <c r="AD5280" s="70">
        <f>_xlfn.PERCENTILE.EXC(AC5280:$AC$5675,0.5)</f>
        <v>8.0777883517320168E-2</v>
      </c>
      <c r="AE5280" s="70">
        <f>_xlfn.PERCENTILE.EXC($AC5280:AC$5675,0.35)</f>
        <v>5.3978849433212982E-2</v>
      </c>
      <c r="AF5280" s="71">
        <f t="shared" si="2523"/>
        <v>3.9479970937429526E-2</v>
      </c>
      <c r="AG5280" s="70">
        <f t="shared" si="2524"/>
        <v>-7.1628263509410997E-2</v>
      </c>
      <c r="AH5280" s="70">
        <f t="shared" si="2525"/>
        <v>-8.9018617187854088E-2</v>
      </c>
      <c r="AI5280" s="61" t="str">
        <f t="shared" si="2520"/>
        <v>Short VOL</v>
      </c>
      <c r="AJ5280" s="68" t="str">
        <f t="shared" si="2521"/>
        <v>Short VOL</v>
      </c>
      <c r="AK5280" s="72"/>
      <c r="AL5280" s="73"/>
      <c r="AM5280" s="72"/>
      <c r="AN5280" s="73"/>
      <c r="AO5280" s="74"/>
      <c r="AP5280" s="20"/>
      <c r="AQ5280" s="74"/>
      <c r="AR5280" s="20"/>
      <c r="AS5280" s="74"/>
      <c r="AT5280" s="20"/>
      <c r="AU5280" s="74" t="str">
        <f t="shared" si="2512"/>
        <v>00631L</v>
      </c>
      <c r="AV5280" s="20">
        <f t="shared" si="2518"/>
        <v>1</v>
      </c>
      <c r="AW5280" s="74" t="str">
        <f t="shared" si="2513"/>
        <v>00631L</v>
      </c>
      <c r="AX5280" s="20">
        <f t="shared" si="2514"/>
        <v>1</v>
      </c>
      <c r="AY5280" s="20">
        <f t="shared" si="2519"/>
        <v>1</v>
      </c>
      <c r="AZ5280" s="116">
        <v>38645</v>
      </c>
      <c r="BA5280" s="116"/>
      <c r="BB5280" s="20"/>
      <c r="BC5280" s="20"/>
      <c r="BD5280" s="76"/>
      <c r="BE5280" s="77"/>
      <c r="BF5280" s="77"/>
    </row>
    <row r="5281" spans="1:58" s="23" customFormat="1" ht="15.75" customHeight="1" x14ac:dyDescent="0.4">
      <c r="A5281" s="116">
        <v>38643</v>
      </c>
      <c r="B5281" s="112">
        <v>14.57</v>
      </c>
      <c r="C5281" s="112">
        <v>14.83</v>
      </c>
      <c r="D5281" s="112">
        <v>15.308999999999999</v>
      </c>
      <c r="E5281" s="112">
        <v>15.64</v>
      </c>
      <c r="F5281" s="112">
        <v>16.02</v>
      </c>
      <c r="G5281" s="112">
        <v>16.329000000000001</v>
      </c>
      <c r="H5281" s="113">
        <v>16.57</v>
      </c>
      <c r="I5281" s="90">
        <f t="shared" si="2515"/>
        <v>14.83</v>
      </c>
      <c r="J5281" s="90">
        <f t="shared" si="2516"/>
        <v>15.308999999999999</v>
      </c>
      <c r="K5281" s="114">
        <v>0</v>
      </c>
      <c r="L5281" s="115">
        <v>0.05</v>
      </c>
      <c r="M5281" s="11"/>
      <c r="N5281" s="90">
        <v>15.33</v>
      </c>
      <c r="O5281" s="90">
        <v>15.67</v>
      </c>
      <c r="P5281" s="90">
        <v>16.323686945924312</v>
      </c>
      <c r="Q5281" s="90"/>
      <c r="R5281" s="63">
        <f t="shared" si="2527"/>
        <v>16.663686945924312</v>
      </c>
      <c r="S5281" s="64">
        <f t="shared" si="2526"/>
        <v>4.4989775051124753E-2</v>
      </c>
      <c r="T5281" s="65"/>
      <c r="U5281" s="65">
        <f t="shared" si="2522"/>
        <v>0.97830248883216342</v>
      </c>
      <c r="V5281" s="65">
        <f t="shared" si="2522"/>
        <v>0.95995469968948877</v>
      </c>
      <c r="W5281" s="65"/>
      <c r="X5281" s="61">
        <f t="shared" si="2517"/>
        <v>1.7844886753603278E-2</v>
      </c>
      <c r="Y5281" s="66">
        <f t="shared" si="2507"/>
        <v>5.9462915601023E-2</v>
      </c>
      <c r="Z5281" s="61">
        <f t="shared" si="2508"/>
        <v>3.2299393122049845E-2</v>
      </c>
      <c r="AA5281" s="67">
        <f t="shared" si="2509"/>
        <v>14.83</v>
      </c>
      <c r="AB5281" s="68">
        <f t="shared" si="2510"/>
        <v>-4.9575994781474217E-2</v>
      </c>
      <c r="AC5281" s="69">
        <f t="shared" si="2511"/>
        <v>-3.2615786040443573E-2</v>
      </c>
      <c r="AD5281" s="70">
        <f>_xlfn.PERCENTILE.EXC(AC5281:$AC$5675,0.5)</f>
        <v>7.9513513513513517E-2</v>
      </c>
      <c r="AE5281" s="70">
        <f>_xlfn.PERCENTILE.EXC($AC5281:AC$5675,0.35)</f>
        <v>5.3936342046210957E-2</v>
      </c>
      <c r="AF5281" s="71">
        <f t="shared" si="2523"/>
        <v>3.9270970393910566E-2</v>
      </c>
      <c r="AG5281" s="70">
        <f t="shared" si="2524"/>
        <v>-7.1663023679417071E-2</v>
      </c>
      <c r="AH5281" s="70">
        <f t="shared" si="2525"/>
        <v>-8.9189913539676174E-2</v>
      </c>
      <c r="AI5281" s="61" t="str">
        <f t="shared" si="2520"/>
        <v>Safety</v>
      </c>
      <c r="AJ5281" s="68" t="str">
        <f t="shared" si="2521"/>
        <v>Safety</v>
      </c>
      <c r="AK5281" s="72"/>
      <c r="AL5281" s="73"/>
      <c r="AM5281" s="72"/>
      <c r="AN5281" s="73"/>
      <c r="AO5281" s="74"/>
      <c r="AP5281" s="20"/>
      <c r="AQ5281" s="74"/>
      <c r="AR5281" s="20"/>
      <c r="AS5281" s="74"/>
      <c r="AT5281" s="20"/>
      <c r="AU5281" s="74" t="str">
        <f t="shared" si="2512"/>
        <v>00635U</v>
      </c>
      <c r="AV5281" s="20">
        <f t="shared" si="2518"/>
        <v>0</v>
      </c>
      <c r="AW5281" s="74" t="str">
        <f t="shared" si="2513"/>
        <v>00635U</v>
      </c>
      <c r="AX5281" s="20">
        <f t="shared" si="2514"/>
        <v>0</v>
      </c>
      <c r="AY5281" s="20">
        <f t="shared" si="2519"/>
        <v>1</v>
      </c>
      <c r="AZ5281" s="116">
        <v>38644</v>
      </c>
      <c r="BA5281" s="116"/>
      <c r="BB5281" s="20"/>
      <c r="BC5281" s="20"/>
      <c r="BD5281" s="76"/>
      <c r="BE5281" s="77"/>
      <c r="BF5281" s="77"/>
    </row>
    <row r="5282" spans="1:58" s="23" customFormat="1" ht="15.75" customHeight="1" x14ac:dyDescent="0.4">
      <c r="A5282" s="116">
        <v>38642</v>
      </c>
      <c r="B5282" s="112">
        <v>14.3</v>
      </c>
      <c r="C5282" s="112">
        <v>14.78</v>
      </c>
      <c r="D5282" s="112">
        <v>15.239000000000001</v>
      </c>
      <c r="E5282" s="112">
        <v>15.555</v>
      </c>
      <c r="F5282" s="112">
        <v>15.92</v>
      </c>
      <c r="G5282" s="112">
        <v>16.228999999999999</v>
      </c>
      <c r="H5282" s="113">
        <v>16.47</v>
      </c>
      <c r="I5282" s="90">
        <f t="shared" si="2515"/>
        <v>14.756</v>
      </c>
      <c r="J5282" s="90">
        <f t="shared" si="2516"/>
        <v>15.216050000000001</v>
      </c>
      <c r="K5282" s="114">
        <v>1</v>
      </c>
      <c r="L5282" s="115">
        <v>0.05</v>
      </c>
      <c r="M5282" s="11"/>
      <c r="N5282" s="90">
        <v>14.67</v>
      </c>
      <c r="O5282" s="90">
        <v>15.15</v>
      </c>
      <c r="P5282" s="90">
        <v>15.946917886232354</v>
      </c>
      <c r="Q5282" s="90"/>
      <c r="R5282" s="63">
        <f t="shared" si="2527"/>
        <v>16.426917886232353</v>
      </c>
      <c r="S5282" s="64">
        <f t="shared" si="2526"/>
        <v>-1.3449899125756509E-2</v>
      </c>
      <c r="T5282" s="65"/>
      <c r="U5282" s="65">
        <f t="shared" si="2522"/>
        <v>0.96831683168316829</v>
      </c>
      <c r="V5282" s="65">
        <f t="shared" si="2522"/>
        <v>0.9500268395487026</v>
      </c>
      <c r="W5282" s="65"/>
      <c r="X5282" s="61">
        <f t="shared" si="2517"/>
        <v>3.3566433566433469E-2</v>
      </c>
      <c r="Y5282" s="66">
        <f t="shared" si="2507"/>
        <v>5.882352941176465E-2</v>
      </c>
      <c r="Z5282" s="61">
        <f t="shared" si="2508"/>
        <v>3.1177148278666356E-2</v>
      </c>
      <c r="AA5282" s="67">
        <f t="shared" si="2509"/>
        <v>14.755999999999998</v>
      </c>
      <c r="AB5282" s="68">
        <f t="shared" si="2510"/>
        <v>-2.522154055896382E-2</v>
      </c>
      <c r="AC5282" s="69">
        <f t="shared" si="2511"/>
        <v>5.8623040218131238E-3</v>
      </c>
      <c r="AD5282" s="70">
        <f>_xlfn.PERCENTILE.EXC(AC5282:$AC$5675,0.5)</f>
        <v>8.0777883517320168E-2</v>
      </c>
      <c r="AE5282" s="70">
        <f>_xlfn.PERCENTILE.EXC($AC5282:AC$5675,0.35)</f>
        <v>5.4109402682480962E-2</v>
      </c>
      <c r="AF5282" s="71">
        <f t="shared" si="2523"/>
        <v>3.9787973500631811E-2</v>
      </c>
      <c r="AG5282" s="70">
        <f t="shared" si="2524"/>
        <v>-7.169778384942313E-2</v>
      </c>
      <c r="AH5282" s="70">
        <f t="shared" si="2525"/>
        <v>-8.9361209891498261E-2</v>
      </c>
      <c r="AI5282" s="61" t="str">
        <f t="shared" si="2520"/>
        <v>Safety</v>
      </c>
      <c r="AJ5282" s="68" t="str">
        <f t="shared" si="2521"/>
        <v>Safety</v>
      </c>
      <c r="AK5282" s="72"/>
      <c r="AL5282" s="73"/>
      <c r="AM5282" s="72"/>
      <c r="AN5282" s="73"/>
      <c r="AO5282" s="74"/>
      <c r="AP5282" s="20"/>
      <c r="AQ5282" s="74"/>
      <c r="AR5282" s="20"/>
      <c r="AS5282" s="74"/>
      <c r="AT5282" s="20"/>
      <c r="AU5282" s="74" t="str">
        <f t="shared" si="2512"/>
        <v>00635U</v>
      </c>
      <c r="AV5282" s="20">
        <f t="shared" si="2518"/>
        <v>0</v>
      </c>
      <c r="AW5282" s="74" t="str">
        <f t="shared" si="2513"/>
        <v>00635U</v>
      </c>
      <c r="AX5282" s="20">
        <f t="shared" si="2514"/>
        <v>0</v>
      </c>
      <c r="AY5282" s="20">
        <f t="shared" si="2519"/>
        <v>1</v>
      </c>
      <c r="AZ5282" s="116">
        <v>38643</v>
      </c>
      <c r="BA5282" s="116"/>
      <c r="BB5282" s="20"/>
      <c r="BC5282" s="20"/>
      <c r="BD5282" s="76"/>
      <c r="BE5282" s="77"/>
      <c r="BF5282" s="77"/>
    </row>
    <row r="5283" spans="1:58" s="23" customFormat="1" ht="15.75" customHeight="1" x14ac:dyDescent="0.4">
      <c r="A5283" s="116">
        <v>38639</v>
      </c>
      <c r="B5283" s="112">
        <v>14.77</v>
      </c>
      <c r="C5283" s="112">
        <v>14.76</v>
      </c>
      <c r="D5283" s="112">
        <v>15.223000000000001</v>
      </c>
      <c r="E5283" s="112">
        <v>15.542</v>
      </c>
      <c r="F5283" s="112">
        <v>15.91</v>
      </c>
      <c r="G5283" s="112">
        <v>16.247</v>
      </c>
      <c r="H5283" s="113">
        <v>16.509</v>
      </c>
      <c r="I5283" s="90">
        <f t="shared" si="2515"/>
        <v>14.760999999999999</v>
      </c>
      <c r="J5283" s="90">
        <f t="shared" si="2516"/>
        <v>15.1767</v>
      </c>
      <c r="K5283" s="114">
        <v>2</v>
      </c>
      <c r="L5283" s="115">
        <v>0.05</v>
      </c>
      <c r="M5283" s="11"/>
      <c r="N5283" s="90">
        <v>14.87</v>
      </c>
      <c r="O5283" s="90">
        <v>15.28</v>
      </c>
      <c r="P5283" s="90">
        <v>16.029097585224964</v>
      </c>
      <c r="Q5283" s="90"/>
      <c r="R5283" s="63">
        <f t="shared" si="2527"/>
        <v>16.439097585224964</v>
      </c>
      <c r="S5283" s="64">
        <f t="shared" si="2526"/>
        <v>-9.7146326654523357E-2</v>
      </c>
      <c r="T5283" s="65"/>
      <c r="U5283" s="65">
        <f t="shared" si="2522"/>
        <v>0.97316753926701571</v>
      </c>
      <c r="V5283" s="65">
        <f t="shared" si="2522"/>
        <v>0.95326639062229834</v>
      </c>
      <c r="W5283" s="65"/>
      <c r="X5283" s="61">
        <f t="shared" si="2517"/>
        <v>-6.7704807041298488E-4</v>
      </c>
      <c r="Y5283" s="66">
        <f t="shared" si="2507"/>
        <v>6.2218504696950235E-2</v>
      </c>
      <c r="Z5283" s="61">
        <f t="shared" si="2508"/>
        <v>2.8162048641691015E-2</v>
      </c>
      <c r="AA5283" s="67">
        <f t="shared" si="2509"/>
        <v>14.761000000000001</v>
      </c>
      <c r="AB5283" s="68">
        <f t="shared" si="2510"/>
        <v>-6.7249495628782545E-3</v>
      </c>
      <c r="AC5283" s="69">
        <f t="shared" si="2511"/>
        <v>-7.3301950235372037E-3</v>
      </c>
      <c r="AD5283" s="70">
        <f>_xlfn.PERCENTILE.EXC(AC5283:$AC$5675,0.5)</f>
        <v>8.2042253521126818E-2</v>
      </c>
      <c r="AE5283" s="70">
        <f>_xlfn.PERCENTILE.EXC($AC5283:AC$5675,0.35)</f>
        <v>5.4433052672548367E-2</v>
      </c>
      <c r="AF5283" s="71">
        <f t="shared" si="2523"/>
        <v>4.0327240007406083E-2</v>
      </c>
      <c r="AG5283" s="70">
        <f t="shared" si="2524"/>
        <v>-7.1732544019429204E-2</v>
      </c>
      <c r="AH5283" s="70">
        <f t="shared" si="2525"/>
        <v>-8.9532506243320362E-2</v>
      </c>
      <c r="AI5283" s="61" t="str">
        <f t="shared" si="2520"/>
        <v>Safety</v>
      </c>
      <c r="AJ5283" s="68" t="str">
        <f t="shared" si="2521"/>
        <v>Safety</v>
      </c>
      <c r="AK5283" s="72"/>
      <c r="AL5283" s="73"/>
      <c r="AM5283" s="72"/>
      <c r="AN5283" s="73"/>
      <c r="AO5283" s="74"/>
      <c r="AP5283" s="20"/>
      <c r="AQ5283" s="74"/>
      <c r="AR5283" s="20"/>
      <c r="AS5283" s="74"/>
      <c r="AT5283" s="20"/>
      <c r="AU5283" s="74" t="str">
        <f t="shared" si="2512"/>
        <v>00635U</v>
      </c>
      <c r="AV5283" s="20">
        <f t="shared" si="2518"/>
        <v>0</v>
      </c>
      <c r="AW5283" s="74" t="str">
        <f t="shared" si="2513"/>
        <v>00635U</v>
      </c>
      <c r="AX5283" s="20">
        <f t="shared" si="2514"/>
        <v>0</v>
      </c>
      <c r="AY5283" s="20">
        <f t="shared" si="2519"/>
        <v>1</v>
      </c>
      <c r="AZ5283" s="116">
        <v>38642</v>
      </c>
      <c r="BA5283" s="116"/>
      <c r="BB5283" s="20"/>
      <c r="BC5283" s="20"/>
      <c r="BD5283" s="76"/>
      <c r="BE5283" s="77"/>
      <c r="BF5283" s="77"/>
    </row>
    <row r="5284" spans="1:58" s="23" customFormat="1" ht="15.75" customHeight="1" x14ac:dyDescent="0.4">
      <c r="A5284" s="116">
        <v>38638</v>
      </c>
      <c r="B5284" s="112">
        <v>15.36</v>
      </c>
      <c r="C5284" s="112">
        <v>15.28</v>
      </c>
      <c r="D5284" s="112">
        <v>15.651999999999999</v>
      </c>
      <c r="E5284" s="112">
        <v>15.911</v>
      </c>
      <c r="F5284" s="112">
        <v>16.21</v>
      </c>
      <c r="G5284" s="112">
        <v>16.472000000000001</v>
      </c>
      <c r="H5284" s="113">
        <v>16.677</v>
      </c>
      <c r="I5284" s="90">
        <f t="shared" si="2515"/>
        <v>15.292</v>
      </c>
      <c r="J5284" s="90">
        <f t="shared" si="2516"/>
        <v>15.5962</v>
      </c>
      <c r="K5284" s="114">
        <v>3</v>
      </c>
      <c r="L5284" s="115">
        <v>0.05</v>
      </c>
      <c r="M5284" s="11"/>
      <c r="N5284" s="90">
        <v>16.47</v>
      </c>
      <c r="O5284" s="90">
        <v>16.43</v>
      </c>
      <c r="P5284" s="90">
        <v>16.781501803083884</v>
      </c>
      <c r="Q5284" s="90"/>
      <c r="R5284" s="63">
        <f t="shared" si="2527"/>
        <v>16.741501803083885</v>
      </c>
      <c r="S5284" s="64">
        <f t="shared" si="2526"/>
        <v>1.5413070283600495E-2</v>
      </c>
      <c r="T5284" s="65"/>
      <c r="U5284" s="65">
        <f t="shared" si="2522"/>
        <v>1.0024345709068776</v>
      </c>
      <c r="V5284" s="65">
        <f t="shared" si="2522"/>
        <v>0.9790542105701594</v>
      </c>
      <c r="W5284" s="65"/>
      <c r="X5284" s="61">
        <f t="shared" si="2517"/>
        <v>-5.2083333333333382E-3</v>
      </c>
      <c r="Y5284" s="66">
        <f t="shared" si="2507"/>
        <v>4.8142794293256241E-2</v>
      </c>
      <c r="Z5284" s="61">
        <f t="shared" si="2508"/>
        <v>1.989275438137587E-2</v>
      </c>
      <c r="AA5284" s="67">
        <f t="shared" si="2509"/>
        <v>15.292</v>
      </c>
      <c r="AB5284" s="68">
        <f t="shared" si="2510"/>
        <v>-6.7395264116575565E-2</v>
      </c>
      <c r="AC5284" s="69">
        <f t="shared" si="2511"/>
        <v>-7.1523982999392777E-2</v>
      </c>
      <c r="AD5284" s="70">
        <f>_xlfn.PERCENTILE.EXC(AC5284:$AC$5675,0.5)</f>
        <v>8.2120367974620939E-2</v>
      </c>
      <c r="AE5284" s="70">
        <f>_xlfn.PERCENTILE.EXC($AC5284:AC$5675,0.35)</f>
        <v>5.4617534197425224E-2</v>
      </c>
      <c r="AF5284" s="71">
        <f t="shared" si="2523"/>
        <v>4.0887233100570221E-2</v>
      </c>
      <c r="AG5284" s="70">
        <f t="shared" si="2524"/>
        <v>-7.1767304189435277E-2</v>
      </c>
      <c r="AH5284" s="70">
        <f t="shared" si="2525"/>
        <v>-8.9703802595142448E-2</v>
      </c>
      <c r="AI5284" s="61" t="str">
        <f t="shared" si="2520"/>
        <v>Safety</v>
      </c>
      <c r="AJ5284" s="68" t="str">
        <f t="shared" si="2521"/>
        <v>Safety</v>
      </c>
      <c r="AK5284" s="72"/>
      <c r="AL5284" s="73"/>
      <c r="AM5284" s="72"/>
      <c r="AN5284" s="73"/>
      <c r="AO5284" s="74"/>
      <c r="AP5284" s="20"/>
      <c r="AQ5284" s="74"/>
      <c r="AR5284" s="20"/>
      <c r="AS5284" s="74"/>
      <c r="AT5284" s="20"/>
      <c r="AU5284" s="74" t="str">
        <f t="shared" si="2512"/>
        <v>00635U</v>
      </c>
      <c r="AV5284" s="20">
        <f t="shared" si="2518"/>
        <v>0</v>
      </c>
      <c r="AW5284" s="74" t="str">
        <f t="shared" si="2513"/>
        <v>00635U</v>
      </c>
      <c r="AX5284" s="20">
        <f t="shared" si="2514"/>
        <v>0</v>
      </c>
      <c r="AY5284" s="20">
        <f t="shared" si="2519"/>
        <v>1</v>
      </c>
      <c r="AZ5284" s="116">
        <v>38639</v>
      </c>
      <c r="BA5284" s="116"/>
      <c r="BB5284" s="20"/>
      <c r="BC5284" s="20"/>
      <c r="BD5284" s="76"/>
      <c r="BE5284" s="77"/>
      <c r="BF5284" s="77"/>
    </row>
    <row r="5285" spans="1:58" s="23" customFormat="1" ht="15.75" customHeight="1" x14ac:dyDescent="0.4">
      <c r="A5285" s="116">
        <v>38637</v>
      </c>
      <c r="B5285" s="112">
        <v>14.77</v>
      </c>
      <c r="C5285" s="112">
        <v>15.28</v>
      </c>
      <c r="D5285" s="112">
        <v>15.616</v>
      </c>
      <c r="E5285" s="112">
        <v>15.849</v>
      </c>
      <c r="F5285" s="112">
        <v>16.12</v>
      </c>
      <c r="G5285" s="112">
        <v>16.350999999999999</v>
      </c>
      <c r="H5285" s="113">
        <v>16.532</v>
      </c>
      <c r="I5285" s="90">
        <f t="shared" si="2515"/>
        <v>15.177999999999999</v>
      </c>
      <c r="J5285" s="90">
        <f t="shared" si="2516"/>
        <v>15.5488</v>
      </c>
      <c r="K5285" s="114">
        <v>4</v>
      </c>
      <c r="L5285" s="115">
        <v>0.05</v>
      </c>
      <c r="M5285" s="11"/>
      <c r="N5285" s="90">
        <v>16.22</v>
      </c>
      <c r="O5285" s="90">
        <v>16.25</v>
      </c>
      <c r="P5285" s="90">
        <v>16.583654524855056</v>
      </c>
      <c r="Q5285" s="90"/>
      <c r="R5285" s="63">
        <f t="shared" si="2527"/>
        <v>16.613654524855058</v>
      </c>
      <c r="S5285" s="64">
        <f t="shared" si="2526"/>
        <v>3.7747920665386951E-2</v>
      </c>
      <c r="T5285" s="65"/>
      <c r="U5285" s="65">
        <f t="shared" si="2522"/>
        <v>0.99815384615384606</v>
      </c>
      <c r="V5285" s="65">
        <f t="shared" si="2522"/>
        <v>0.97988051883527927</v>
      </c>
      <c r="W5285" s="65"/>
      <c r="X5285" s="61">
        <f t="shared" si="2517"/>
        <v>3.4529451591062951E-2</v>
      </c>
      <c r="Y5285" s="66">
        <f t="shared" si="2507"/>
        <v>4.3094201526910202E-2</v>
      </c>
      <c r="Z5285" s="61">
        <f t="shared" si="2508"/>
        <v>2.4430096191856696E-2</v>
      </c>
      <c r="AA5285" s="67">
        <f t="shared" si="2509"/>
        <v>15.178000000000001</v>
      </c>
      <c r="AB5285" s="68">
        <f t="shared" si="2510"/>
        <v>-8.9395807644882821E-2</v>
      </c>
      <c r="AC5285" s="69">
        <f t="shared" si="2511"/>
        <v>-6.4241676942046744E-2</v>
      </c>
      <c r="AD5285" s="70">
        <f>_xlfn.PERCENTILE.EXC(AC5285:$AC$5675,0.5)</f>
        <v>8.2198482428115061E-2</v>
      </c>
      <c r="AE5285" s="70">
        <f>_xlfn.PERCENTILE.EXC($AC5285:AC$5675,0.35)</f>
        <v>5.4754087548045005E-2</v>
      </c>
      <c r="AF5285" s="71">
        <f t="shared" si="2523"/>
        <v>4.1050254022943211E-2</v>
      </c>
      <c r="AG5285" s="70">
        <f t="shared" si="2524"/>
        <v>-6.5102342786683004E-2</v>
      </c>
      <c r="AH5285" s="70">
        <f t="shared" si="2525"/>
        <v>-8.9875098946964549E-2</v>
      </c>
      <c r="AI5285" s="61" t="str">
        <f t="shared" si="2520"/>
        <v>Safety</v>
      </c>
      <c r="AJ5285" s="68" t="str">
        <f t="shared" si="2521"/>
        <v>Safety</v>
      </c>
      <c r="AK5285" s="72"/>
      <c r="AL5285" s="73"/>
      <c r="AM5285" s="72"/>
      <c r="AN5285" s="73"/>
      <c r="AO5285" s="74"/>
      <c r="AP5285" s="20"/>
      <c r="AQ5285" s="74"/>
      <c r="AR5285" s="20"/>
      <c r="AS5285" s="74"/>
      <c r="AT5285" s="20"/>
      <c r="AU5285" s="74" t="str">
        <f t="shared" si="2512"/>
        <v>00635U</v>
      </c>
      <c r="AV5285" s="20">
        <f t="shared" si="2518"/>
        <v>0</v>
      </c>
      <c r="AW5285" s="74" t="str">
        <f t="shared" si="2513"/>
        <v>00635U</v>
      </c>
      <c r="AX5285" s="20">
        <f t="shared" si="2514"/>
        <v>0</v>
      </c>
      <c r="AY5285" s="20">
        <f t="shared" si="2519"/>
        <v>1</v>
      </c>
      <c r="AZ5285" s="116">
        <v>38638</v>
      </c>
      <c r="BA5285" s="116"/>
      <c r="BB5285" s="20"/>
      <c r="BC5285" s="20"/>
      <c r="BD5285" s="76"/>
      <c r="BE5285" s="77"/>
      <c r="BF5285" s="77"/>
    </row>
    <row r="5286" spans="1:58" s="23" customFormat="1" ht="15.75" customHeight="1" x14ac:dyDescent="0.4">
      <c r="A5286" s="116">
        <v>38636</v>
      </c>
      <c r="B5286" s="112">
        <v>14.63</v>
      </c>
      <c r="C5286" s="112">
        <v>15.09</v>
      </c>
      <c r="D5286" s="112">
        <v>15.442</v>
      </c>
      <c r="E5286" s="112">
        <v>15.686999999999999</v>
      </c>
      <c r="F5286" s="112">
        <v>15.97</v>
      </c>
      <c r="G5286" s="112">
        <v>16.263999999999999</v>
      </c>
      <c r="H5286" s="113">
        <v>16.492999999999999</v>
      </c>
      <c r="I5286" s="90">
        <f t="shared" si="2515"/>
        <v>14.975</v>
      </c>
      <c r="J5286" s="90">
        <f t="shared" si="2516"/>
        <v>15.353999999999999</v>
      </c>
      <c r="K5286" s="114">
        <v>5</v>
      </c>
      <c r="L5286" s="115">
        <v>0.05</v>
      </c>
      <c r="M5286" s="11"/>
      <c r="N5286" s="90">
        <v>15.63</v>
      </c>
      <c r="O5286" s="90">
        <v>15.73</v>
      </c>
      <c r="P5286" s="90">
        <v>16.245374264646262</v>
      </c>
      <c r="Q5286" s="90"/>
      <c r="R5286" s="63">
        <f t="shared" si="2527"/>
        <v>16.34537426464626</v>
      </c>
      <c r="S5286" s="64">
        <f t="shared" si="2526"/>
        <v>5.1446945337620623E-3</v>
      </c>
      <c r="T5286" s="65"/>
      <c r="U5286" s="65">
        <f t="shared" si="2522"/>
        <v>0.99364272091544825</v>
      </c>
      <c r="V5286" s="65">
        <f t="shared" si="2522"/>
        <v>0.96827562995776362</v>
      </c>
      <c r="W5286" s="65"/>
      <c r="X5286" s="61">
        <f t="shared" si="2517"/>
        <v>3.1442241968557695E-2</v>
      </c>
      <c r="Y5286" s="66">
        <f t="shared" ref="Y5286:Y5349" si="2528">(H5286-E5286)/E5286</f>
        <v>5.1380123669280242E-2</v>
      </c>
      <c r="Z5286" s="61">
        <f t="shared" ref="Z5286:Z5349" si="2529">(J5286-I5286)/I5286</f>
        <v>2.5308848080133527E-2</v>
      </c>
      <c r="AA5286" s="67">
        <f t="shared" ref="AA5286:AA5349" si="2530">B5286*(K5286*L5286)+C5286*(1-(K5286*L5286))</f>
        <v>14.975</v>
      </c>
      <c r="AB5286" s="68">
        <f t="shared" ref="AB5286:AB5349" si="2531">(B5286-N5286)/N5286</f>
        <v>-6.3979526551503518E-2</v>
      </c>
      <c r="AC5286" s="69">
        <f t="shared" ref="AC5286:AC5349" si="2532">(AA5286-N5286)/N5286</f>
        <v>-4.1906589891234879E-2</v>
      </c>
      <c r="AD5286" s="70">
        <f>_xlfn.PERCENTILE.EXC(AC5286:$AC$5675,0.5)</f>
        <v>8.2363550978367298E-2</v>
      </c>
      <c r="AE5286" s="70">
        <f>_xlfn.PERCENTILE.EXC($AC5286:AC$5675,0.35)</f>
        <v>5.4839735060527951E-2</v>
      </c>
      <c r="AF5286" s="71">
        <f t="shared" si="2523"/>
        <v>4.1285893476587218E-2</v>
      </c>
      <c r="AG5286" s="70">
        <f t="shared" si="2524"/>
        <v>-6.0602657004830751E-2</v>
      </c>
      <c r="AH5286" s="70">
        <f t="shared" si="2525"/>
        <v>-9.0046395298786636E-2</v>
      </c>
      <c r="AI5286" s="61" t="str">
        <f t="shared" si="2520"/>
        <v>Safety</v>
      </c>
      <c r="AJ5286" s="68" t="str">
        <f t="shared" si="2521"/>
        <v>Safety</v>
      </c>
      <c r="AK5286" s="72"/>
      <c r="AL5286" s="73"/>
      <c r="AM5286" s="72"/>
      <c r="AN5286" s="73"/>
      <c r="AO5286" s="74"/>
      <c r="AP5286" s="20"/>
      <c r="AQ5286" s="74"/>
      <c r="AR5286" s="20"/>
      <c r="AS5286" s="74"/>
      <c r="AT5286" s="20"/>
      <c r="AU5286" s="74" t="str">
        <f t="shared" si="2512"/>
        <v>00635U</v>
      </c>
      <c r="AV5286" s="20">
        <f t="shared" si="2518"/>
        <v>0</v>
      </c>
      <c r="AW5286" s="74" t="str">
        <f t="shared" si="2513"/>
        <v>00635U</v>
      </c>
      <c r="AX5286" s="20">
        <f t="shared" si="2514"/>
        <v>0</v>
      </c>
      <c r="AY5286" s="20">
        <f t="shared" si="2519"/>
        <v>1</v>
      </c>
      <c r="AZ5286" s="116">
        <v>38637</v>
      </c>
      <c r="BA5286" s="116"/>
      <c r="BB5286" s="20"/>
      <c r="BC5286" s="20"/>
      <c r="BD5286" s="76"/>
      <c r="BE5286" s="77"/>
      <c r="BF5286" s="77"/>
    </row>
    <row r="5287" spans="1:58" s="23" customFormat="1" ht="15.75" customHeight="1" x14ac:dyDescent="0.4">
      <c r="A5287" s="116">
        <v>38635</v>
      </c>
      <c r="B5287" s="112">
        <v>14.56</v>
      </c>
      <c r="C5287" s="112">
        <v>15.18</v>
      </c>
      <c r="D5287" s="112">
        <v>15.455</v>
      </c>
      <c r="E5287" s="112">
        <v>15.647</v>
      </c>
      <c r="F5287" s="112">
        <v>15.87</v>
      </c>
      <c r="G5287" s="112">
        <v>16.16</v>
      </c>
      <c r="H5287" s="113">
        <v>16.385999999999999</v>
      </c>
      <c r="I5287" s="90">
        <f t="shared" si="2515"/>
        <v>14.994</v>
      </c>
      <c r="J5287" s="90">
        <f t="shared" si="2516"/>
        <v>15.3725</v>
      </c>
      <c r="K5287" s="114">
        <v>6</v>
      </c>
      <c r="L5287" s="115">
        <v>0.05</v>
      </c>
      <c r="M5287" s="11"/>
      <c r="N5287" s="90">
        <v>15.55</v>
      </c>
      <c r="O5287" s="90">
        <v>15.8</v>
      </c>
      <c r="P5287" s="90">
        <v>16.254542863305559</v>
      </c>
      <c r="Q5287" s="90"/>
      <c r="R5287" s="63">
        <f t="shared" si="2527"/>
        <v>16.504542863305556</v>
      </c>
      <c r="S5287" s="64">
        <f t="shared" si="2526"/>
        <v>6.5798492117889018E-2</v>
      </c>
      <c r="T5287" s="65"/>
      <c r="U5287" s="65">
        <f t="shared" si="2522"/>
        <v>0.98417721518987344</v>
      </c>
      <c r="V5287" s="65">
        <f t="shared" si="2522"/>
        <v>0.97203594914184366</v>
      </c>
      <c r="W5287" s="65"/>
      <c r="X5287" s="61">
        <f t="shared" si="2517"/>
        <v>4.2582417582417528E-2</v>
      </c>
      <c r="Y5287" s="66">
        <f t="shared" si="2528"/>
        <v>4.7229500862785136E-2</v>
      </c>
      <c r="Z5287" s="61">
        <f t="shared" si="2529"/>
        <v>2.5243430705615629E-2</v>
      </c>
      <c r="AA5287" s="67">
        <f t="shared" si="2530"/>
        <v>14.994</v>
      </c>
      <c r="AB5287" s="68">
        <f t="shared" si="2531"/>
        <v>-6.3665594855305471E-2</v>
      </c>
      <c r="AC5287" s="69">
        <f t="shared" si="2532"/>
        <v>-3.5755627009646358E-2</v>
      </c>
      <c r="AD5287" s="70">
        <f>_xlfn.PERCENTILE.EXC(AC5287:$AC$5675,0.5)</f>
        <v>8.2528619528619535E-2</v>
      </c>
      <c r="AE5287" s="70">
        <f>_xlfn.PERCENTILE.EXC($AC5287:AC$5675,0.35)</f>
        <v>5.4956712564093263E-2</v>
      </c>
      <c r="AF5287" s="71">
        <f t="shared" si="2523"/>
        <v>4.1698000936863031E-2</v>
      </c>
      <c r="AG5287" s="70">
        <f t="shared" si="2524"/>
        <v>-6.0760869565217229E-2</v>
      </c>
      <c r="AH5287" s="70">
        <f t="shared" si="2525"/>
        <v>-9.0217691650608722E-2</v>
      </c>
      <c r="AI5287" s="61" t="str">
        <f t="shared" si="2520"/>
        <v>Safety</v>
      </c>
      <c r="AJ5287" s="68" t="str">
        <f t="shared" si="2521"/>
        <v>Safety</v>
      </c>
      <c r="AK5287" s="72"/>
      <c r="AL5287" s="73"/>
      <c r="AM5287" s="72"/>
      <c r="AN5287" s="73"/>
      <c r="AO5287" s="74"/>
      <c r="AP5287" s="20"/>
      <c r="AQ5287" s="74"/>
      <c r="AR5287" s="20"/>
      <c r="AS5287" s="74"/>
      <c r="AT5287" s="20"/>
      <c r="AU5287" s="74" t="str">
        <f t="shared" si="2512"/>
        <v>00635U</v>
      </c>
      <c r="AV5287" s="20">
        <f t="shared" si="2518"/>
        <v>0</v>
      </c>
      <c r="AW5287" s="74" t="str">
        <f t="shared" si="2513"/>
        <v>00635U</v>
      </c>
      <c r="AX5287" s="20">
        <f t="shared" si="2514"/>
        <v>0</v>
      </c>
      <c r="AY5287" s="20">
        <f t="shared" si="2519"/>
        <v>1</v>
      </c>
      <c r="AZ5287" s="116">
        <v>38636</v>
      </c>
      <c r="BA5287" s="116"/>
      <c r="BB5287" s="20"/>
      <c r="BC5287" s="20"/>
      <c r="BD5287" s="76"/>
      <c r="BE5287" s="77"/>
      <c r="BF5287" s="77"/>
    </row>
    <row r="5288" spans="1:58" s="23" customFormat="1" ht="15.75" customHeight="1" x14ac:dyDescent="0.4">
      <c r="A5288" s="116">
        <v>38632</v>
      </c>
      <c r="B5288" s="112">
        <v>14.05</v>
      </c>
      <c r="C5288" s="112">
        <v>14.83</v>
      </c>
      <c r="D5288" s="112">
        <v>15.138</v>
      </c>
      <c r="E5288" s="112">
        <v>15.352</v>
      </c>
      <c r="F5288" s="112">
        <v>15.6</v>
      </c>
      <c r="G5288" s="112">
        <v>15.917</v>
      </c>
      <c r="H5288" s="113">
        <v>16.164000000000001</v>
      </c>
      <c r="I5288" s="90">
        <f t="shared" si="2515"/>
        <v>14.557</v>
      </c>
      <c r="J5288" s="90">
        <f t="shared" si="2516"/>
        <v>15.030200000000001</v>
      </c>
      <c r="K5288" s="114">
        <v>7</v>
      </c>
      <c r="L5288" s="115">
        <v>0.05</v>
      </c>
      <c r="M5288" s="11"/>
      <c r="N5288" s="90">
        <v>14.59</v>
      </c>
      <c r="O5288" s="90">
        <v>15.18</v>
      </c>
      <c r="P5288" s="90">
        <v>15.821803388800587</v>
      </c>
      <c r="Q5288" s="90"/>
      <c r="R5288" s="63">
        <f t="shared" si="2527"/>
        <v>16.411803388800589</v>
      </c>
      <c r="S5288" s="64">
        <f t="shared" si="2526"/>
        <v>-2.4732620320855679E-2</v>
      </c>
      <c r="T5288" s="65"/>
      <c r="U5288" s="65">
        <f t="shared" si="2522"/>
        <v>0.96113306982872204</v>
      </c>
      <c r="V5288" s="65">
        <f t="shared" si="2522"/>
        <v>0.95943550978171765</v>
      </c>
      <c r="W5288" s="65"/>
      <c r="X5288" s="61">
        <f t="shared" si="2517"/>
        <v>5.5516014234875399E-2</v>
      </c>
      <c r="Y5288" s="66">
        <f t="shared" si="2528"/>
        <v>5.2892131318395069E-2</v>
      </c>
      <c r="Z5288" s="61">
        <f t="shared" si="2529"/>
        <v>3.2506697808614433E-2</v>
      </c>
      <c r="AA5288" s="67">
        <f t="shared" si="2530"/>
        <v>14.556999999999999</v>
      </c>
      <c r="AB5288" s="68">
        <f t="shared" si="2531"/>
        <v>-3.7011651816312482E-2</v>
      </c>
      <c r="AC5288" s="69">
        <f t="shared" si="2532"/>
        <v>-2.2618231665525188E-3</v>
      </c>
      <c r="AD5288" s="70">
        <f>_xlfn.PERCENTILE.EXC(AC5288:$AC$5675,0.5)</f>
        <v>8.3018852651043598E-2</v>
      </c>
      <c r="AE5288" s="70">
        <f>_xlfn.PERCENTILE.EXC($AC5288:AC$5675,0.35)</f>
        <v>5.5125850693273803E-2</v>
      </c>
      <c r="AF5288" s="71">
        <f t="shared" si="2523"/>
        <v>4.247452112372916E-2</v>
      </c>
      <c r="AG5288" s="70">
        <f t="shared" si="2524"/>
        <v>-6.09190821256037E-2</v>
      </c>
      <c r="AH5288" s="70">
        <f t="shared" si="2525"/>
        <v>-9.0388988002430809E-2</v>
      </c>
      <c r="AI5288" s="61" t="str">
        <f t="shared" si="2520"/>
        <v>Safety</v>
      </c>
      <c r="AJ5288" s="68" t="str">
        <f t="shared" si="2521"/>
        <v>Safety</v>
      </c>
      <c r="AK5288" s="72"/>
      <c r="AL5288" s="73"/>
      <c r="AM5288" s="72"/>
      <c r="AN5288" s="73"/>
      <c r="AO5288" s="74"/>
      <c r="AP5288" s="20"/>
      <c r="AQ5288" s="74"/>
      <c r="AR5288" s="20"/>
      <c r="AS5288" s="74"/>
      <c r="AT5288" s="20"/>
      <c r="AU5288" s="74" t="str">
        <f t="shared" si="2512"/>
        <v>00635U</v>
      </c>
      <c r="AV5288" s="20">
        <f t="shared" si="2518"/>
        <v>0</v>
      </c>
      <c r="AW5288" s="74" t="str">
        <f t="shared" si="2513"/>
        <v>00635U</v>
      </c>
      <c r="AX5288" s="20">
        <f t="shared" si="2514"/>
        <v>0</v>
      </c>
      <c r="AY5288" s="20">
        <f t="shared" si="2519"/>
        <v>1</v>
      </c>
      <c r="AZ5288" s="116">
        <v>38635</v>
      </c>
      <c r="BA5288" s="116"/>
      <c r="BB5288" s="20"/>
      <c r="BC5288" s="20"/>
      <c r="BD5288" s="76"/>
      <c r="BE5288" s="77"/>
      <c r="BF5288" s="77"/>
    </row>
    <row r="5289" spans="1:58" s="23" customFormat="1" ht="15.75" customHeight="1" x14ac:dyDescent="0.4">
      <c r="A5289" s="116">
        <v>38631</v>
      </c>
      <c r="B5289" s="112">
        <v>14.1</v>
      </c>
      <c r="C5289" s="112">
        <v>14.84</v>
      </c>
      <c r="D5289" s="112">
        <v>15.254</v>
      </c>
      <c r="E5289" s="112">
        <v>15.54</v>
      </c>
      <c r="F5289" s="112">
        <v>15.87</v>
      </c>
      <c r="G5289" s="112">
        <v>16.155999999999999</v>
      </c>
      <c r="H5289" s="113">
        <v>16.379000000000001</v>
      </c>
      <c r="I5289" s="90">
        <f t="shared" si="2515"/>
        <v>14.544</v>
      </c>
      <c r="J5289" s="90">
        <f t="shared" si="2516"/>
        <v>15.0884</v>
      </c>
      <c r="K5289" s="114">
        <v>8</v>
      </c>
      <c r="L5289" s="115">
        <v>0.05</v>
      </c>
      <c r="M5289" s="11"/>
      <c r="N5289" s="90">
        <v>14.96</v>
      </c>
      <c r="O5289" s="90">
        <v>15.38</v>
      </c>
      <c r="P5289" s="90">
        <v>16.128448165188797</v>
      </c>
      <c r="Q5289" s="90"/>
      <c r="R5289" s="63">
        <f t="shared" si="2527"/>
        <v>16.548448165188795</v>
      </c>
      <c r="S5289" s="64">
        <f t="shared" si="2526"/>
        <v>2.8178694158075609E-2</v>
      </c>
      <c r="T5289" s="65"/>
      <c r="U5289" s="65">
        <f t="shared" si="2522"/>
        <v>0.9726918075422627</v>
      </c>
      <c r="V5289" s="65">
        <f t="shared" si="2522"/>
        <v>0.95359453324193799</v>
      </c>
      <c r="W5289" s="65"/>
      <c r="X5289" s="61">
        <f t="shared" si="2517"/>
        <v>5.2482269503546113E-2</v>
      </c>
      <c r="Y5289" s="66">
        <f t="shared" si="2528"/>
        <v>5.3989703989704131E-2</v>
      </c>
      <c r="Z5289" s="61">
        <f t="shared" si="2529"/>
        <v>3.7431243124312397E-2</v>
      </c>
      <c r="AA5289" s="67">
        <f t="shared" si="2530"/>
        <v>14.544</v>
      </c>
      <c r="AB5289" s="68">
        <f t="shared" si="2531"/>
        <v>-5.7486631016042858E-2</v>
      </c>
      <c r="AC5289" s="69">
        <f t="shared" si="2532"/>
        <v>-2.7807486631016065E-2</v>
      </c>
      <c r="AD5289" s="70">
        <f>_xlfn.PERCENTILE.EXC(AC5289:$AC$5675,0.5)</f>
        <v>8.3509085773467662E-2</v>
      </c>
      <c r="AE5289" s="70">
        <f>_xlfn.PERCENTILE.EXC($AC5289:AC$5675,0.35)</f>
        <v>5.5437527583422797E-2</v>
      </c>
      <c r="AF5289" s="71">
        <f t="shared" si="2523"/>
        <v>4.3168291873347753E-2</v>
      </c>
      <c r="AG5289" s="70">
        <f t="shared" si="2524"/>
        <v>-6.1077294685990179E-2</v>
      </c>
      <c r="AH5289" s="70">
        <f t="shared" si="2525"/>
        <v>-9.0560284354252896E-2</v>
      </c>
      <c r="AI5289" s="61" t="str">
        <f t="shared" si="2520"/>
        <v>Safety</v>
      </c>
      <c r="AJ5289" s="68" t="str">
        <f t="shared" si="2521"/>
        <v>Safety</v>
      </c>
      <c r="AK5289" s="72"/>
      <c r="AL5289" s="73"/>
      <c r="AM5289" s="72"/>
      <c r="AN5289" s="73"/>
      <c r="AO5289" s="74"/>
      <c r="AP5289" s="20"/>
      <c r="AQ5289" s="74"/>
      <c r="AR5289" s="20"/>
      <c r="AS5289" s="74"/>
      <c r="AT5289" s="20"/>
      <c r="AU5289" s="74" t="str">
        <f t="shared" si="2512"/>
        <v>00635U</v>
      </c>
      <c r="AV5289" s="20">
        <f t="shared" si="2518"/>
        <v>0</v>
      </c>
      <c r="AW5289" s="74" t="str">
        <f t="shared" si="2513"/>
        <v>00635U</v>
      </c>
      <c r="AX5289" s="20">
        <f t="shared" si="2514"/>
        <v>0</v>
      </c>
      <c r="AY5289" s="20">
        <f t="shared" si="2519"/>
        <v>1</v>
      </c>
      <c r="AZ5289" s="116">
        <v>38632</v>
      </c>
      <c r="BA5289" s="116"/>
      <c r="BB5289" s="20"/>
      <c r="BC5289" s="20"/>
      <c r="BD5289" s="76"/>
      <c r="BE5289" s="77"/>
      <c r="BF5289" s="77"/>
    </row>
    <row r="5290" spans="1:58" s="23" customFormat="1" ht="15.75" customHeight="1" x14ac:dyDescent="0.4">
      <c r="A5290" s="116">
        <v>38630</v>
      </c>
      <c r="B5290" s="112">
        <v>13.8</v>
      </c>
      <c r="C5290" s="112">
        <v>14.33</v>
      </c>
      <c r="D5290" s="112">
        <v>14.801</v>
      </c>
      <c r="E5290" s="112">
        <v>15.125999999999999</v>
      </c>
      <c r="F5290" s="112">
        <v>15.5</v>
      </c>
      <c r="G5290" s="112">
        <v>15.865</v>
      </c>
      <c r="H5290" s="113">
        <v>16.148</v>
      </c>
      <c r="I5290" s="90">
        <f t="shared" si="2515"/>
        <v>14.0915</v>
      </c>
      <c r="J5290" s="90">
        <f t="shared" si="2516"/>
        <v>14.58905</v>
      </c>
      <c r="K5290" s="114">
        <v>9</v>
      </c>
      <c r="L5290" s="115">
        <v>0.05</v>
      </c>
      <c r="M5290" s="11"/>
      <c r="N5290" s="90">
        <v>14.55</v>
      </c>
      <c r="O5290" s="90">
        <v>15.17</v>
      </c>
      <c r="P5290" s="90">
        <v>15.907680720157849</v>
      </c>
      <c r="Q5290" s="90"/>
      <c r="R5290" s="63">
        <f t="shared" si="2527"/>
        <v>16.52768072015785</v>
      </c>
      <c r="S5290" s="64">
        <f t="shared" si="2526"/>
        <v>0.10227272727272739</v>
      </c>
      <c r="T5290" s="65"/>
      <c r="U5290" s="65">
        <f t="shared" si="2522"/>
        <v>0.95912986156888602</v>
      </c>
      <c r="V5290" s="65">
        <f t="shared" si="2522"/>
        <v>0.95362738710093187</v>
      </c>
      <c r="W5290" s="65"/>
      <c r="X5290" s="61">
        <f t="shared" si="2517"/>
        <v>3.8405797101449229E-2</v>
      </c>
      <c r="Y5290" s="66">
        <f t="shared" si="2528"/>
        <v>6.7565780774824821E-2</v>
      </c>
      <c r="Z5290" s="61">
        <f t="shared" si="2529"/>
        <v>3.5308519320157571E-2</v>
      </c>
      <c r="AA5290" s="67">
        <f t="shared" si="2530"/>
        <v>14.091500000000002</v>
      </c>
      <c r="AB5290" s="68">
        <f t="shared" si="2531"/>
        <v>-5.1546391752577317E-2</v>
      </c>
      <c r="AC5290" s="69">
        <f t="shared" si="2532"/>
        <v>-3.1512027491408863E-2</v>
      </c>
      <c r="AD5290" s="70">
        <f>_xlfn.PERCENTILE.EXC(AC5290:$AC$5675,0.5)</f>
        <v>8.3825740297737109E-2</v>
      </c>
      <c r="AE5290" s="70">
        <f>_xlfn.PERCENTILE.EXC($AC5290:AC$5675,0.35)</f>
        <v>5.565933879814685E-2</v>
      </c>
      <c r="AF5290" s="71">
        <f t="shared" si="2523"/>
        <v>4.3681186070026246E-2</v>
      </c>
      <c r="AG5290" s="70">
        <f t="shared" si="2524"/>
        <v>-6.123550724637665E-2</v>
      </c>
      <c r="AH5290" s="70">
        <f t="shared" si="2525"/>
        <v>-9.0731580706074982E-2</v>
      </c>
      <c r="AI5290" s="61" t="str">
        <f t="shared" si="2520"/>
        <v>Safety</v>
      </c>
      <c r="AJ5290" s="68" t="str">
        <f t="shared" si="2521"/>
        <v>Safety</v>
      </c>
      <c r="AK5290" s="72"/>
      <c r="AL5290" s="73"/>
      <c r="AM5290" s="72"/>
      <c r="AN5290" s="73"/>
      <c r="AO5290" s="74"/>
      <c r="AP5290" s="20"/>
      <c r="AQ5290" s="74"/>
      <c r="AR5290" s="20"/>
      <c r="AS5290" s="74"/>
      <c r="AT5290" s="20"/>
      <c r="AU5290" s="74" t="str">
        <f t="shared" si="2512"/>
        <v>00635U</v>
      </c>
      <c r="AV5290" s="20">
        <f t="shared" si="2518"/>
        <v>0</v>
      </c>
      <c r="AW5290" s="74" t="str">
        <f t="shared" si="2513"/>
        <v>00635U</v>
      </c>
      <c r="AX5290" s="20">
        <f t="shared" si="2514"/>
        <v>0</v>
      </c>
      <c r="AY5290" s="20">
        <f t="shared" si="2519"/>
        <v>1</v>
      </c>
      <c r="AZ5290" s="116">
        <v>38631</v>
      </c>
      <c r="BA5290" s="116"/>
      <c r="BB5290" s="20"/>
      <c r="BC5290" s="20"/>
      <c r="BD5290" s="76"/>
      <c r="BE5290" s="77"/>
      <c r="BF5290" s="77"/>
    </row>
    <row r="5291" spans="1:58" s="23" customFormat="1" ht="15.75" customHeight="1" x14ac:dyDescent="0.4">
      <c r="A5291" s="116">
        <v>38629</v>
      </c>
      <c r="B5291" s="112">
        <v>13.18</v>
      </c>
      <c r="C5291" s="112">
        <v>14.03</v>
      </c>
      <c r="D5291" s="112">
        <v>14.564</v>
      </c>
      <c r="E5291" s="112">
        <v>14.93</v>
      </c>
      <c r="F5291" s="112">
        <v>15.35</v>
      </c>
      <c r="G5291" s="112">
        <v>15.711</v>
      </c>
      <c r="H5291" s="113">
        <v>15.991</v>
      </c>
      <c r="I5291" s="90">
        <f t="shared" si="2515"/>
        <v>13.605</v>
      </c>
      <c r="J5291" s="90">
        <f t="shared" si="2516"/>
        <v>14.297000000000001</v>
      </c>
      <c r="K5291" s="114">
        <v>10</v>
      </c>
      <c r="L5291" s="115">
        <v>0.05</v>
      </c>
      <c r="M5291" s="11"/>
      <c r="N5291" s="90">
        <v>13.2</v>
      </c>
      <c r="O5291" s="90">
        <v>14.32</v>
      </c>
      <c r="P5291" s="90">
        <v>15.142414393599307</v>
      </c>
      <c r="Q5291" s="90"/>
      <c r="R5291" s="63">
        <f t="shared" si="2527"/>
        <v>16.262414393599308</v>
      </c>
      <c r="S5291" s="64">
        <f t="shared" si="2526"/>
        <v>5.9390048154092968E-2</v>
      </c>
      <c r="T5291" s="65"/>
      <c r="U5291" s="65">
        <f t="shared" si="2522"/>
        <v>0.92178770949720668</v>
      </c>
      <c r="V5291" s="65">
        <f t="shared" si="2522"/>
        <v>0.94568802753496561</v>
      </c>
      <c r="W5291" s="65"/>
      <c r="X5291" s="61">
        <f t="shared" si="2517"/>
        <v>6.449165402124428E-2</v>
      </c>
      <c r="Y5291" s="66">
        <f t="shared" si="2528"/>
        <v>7.1064969859343602E-2</v>
      </c>
      <c r="Z5291" s="61">
        <f t="shared" si="2529"/>
        <v>5.0863653068724743E-2</v>
      </c>
      <c r="AA5291" s="67">
        <f t="shared" si="2530"/>
        <v>13.605</v>
      </c>
      <c r="AB5291" s="68">
        <f t="shared" si="2531"/>
        <v>-1.5151515151514828E-3</v>
      </c>
      <c r="AC5291" s="69">
        <f t="shared" si="2532"/>
        <v>3.0681818181818268E-2</v>
      </c>
      <c r="AD5291" s="70">
        <f>_xlfn.PERCENTILE.EXC(AC5291:$AC$5675,0.5)</f>
        <v>8.4142394822006555E-2</v>
      </c>
      <c r="AE5291" s="70">
        <f>_xlfn.PERCENTILE.EXC($AC5291:AC$5675,0.35)</f>
        <v>5.5844636676135595E-2</v>
      </c>
      <c r="AF5291" s="71">
        <f t="shared" si="2523"/>
        <v>4.4035632183908005E-2</v>
      </c>
      <c r="AG5291" s="70">
        <f t="shared" si="2524"/>
        <v>-6.1393719806763128E-2</v>
      </c>
      <c r="AH5291" s="70">
        <f t="shared" si="2525"/>
        <v>-9.0902877057897069E-2</v>
      </c>
      <c r="AI5291" s="61" t="str">
        <f t="shared" si="2520"/>
        <v>Safety</v>
      </c>
      <c r="AJ5291" s="68" t="str">
        <f t="shared" si="2521"/>
        <v>Safety</v>
      </c>
      <c r="AK5291" s="72"/>
      <c r="AL5291" s="73"/>
      <c r="AM5291" s="72"/>
      <c r="AN5291" s="73"/>
      <c r="AO5291" s="74"/>
      <c r="AP5291" s="20"/>
      <c r="AQ5291" s="74"/>
      <c r="AR5291" s="20"/>
      <c r="AS5291" s="74"/>
      <c r="AT5291" s="20"/>
      <c r="AU5291" s="74" t="str">
        <f t="shared" si="2512"/>
        <v>00635U</v>
      </c>
      <c r="AV5291" s="20">
        <f t="shared" si="2518"/>
        <v>0</v>
      </c>
      <c r="AW5291" s="74" t="str">
        <f t="shared" si="2513"/>
        <v>00635U</v>
      </c>
      <c r="AX5291" s="20">
        <f t="shared" si="2514"/>
        <v>0</v>
      </c>
      <c r="AY5291" s="20">
        <f t="shared" si="2519"/>
        <v>1</v>
      </c>
      <c r="AZ5291" s="116">
        <v>38630</v>
      </c>
      <c r="BA5291" s="116"/>
      <c r="BB5291" s="20"/>
      <c r="BC5291" s="20"/>
      <c r="BD5291" s="76"/>
      <c r="BE5291" s="77"/>
      <c r="BF5291" s="77"/>
    </row>
    <row r="5292" spans="1:58" s="23" customFormat="1" ht="15.75" customHeight="1" x14ac:dyDescent="0.4">
      <c r="A5292" s="116">
        <v>38628</v>
      </c>
      <c r="B5292" s="112">
        <v>12.86</v>
      </c>
      <c r="C5292" s="112">
        <v>14.02</v>
      </c>
      <c r="D5292" s="112">
        <v>14.504</v>
      </c>
      <c r="E5292" s="112">
        <v>14.837</v>
      </c>
      <c r="F5292" s="112">
        <v>15.22</v>
      </c>
      <c r="G5292" s="112">
        <v>15.605</v>
      </c>
      <c r="H5292" s="113">
        <v>15.901999999999999</v>
      </c>
      <c r="I5292" s="90">
        <f t="shared" si="2515"/>
        <v>13.382</v>
      </c>
      <c r="J5292" s="90">
        <f t="shared" si="2516"/>
        <v>14.2378</v>
      </c>
      <c r="K5292" s="114">
        <v>11</v>
      </c>
      <c r="L5292" s="115">
        <v>0.05</v>
      </c>
      <c r="M5292" s="11"/>
      <c r="N5292" s="90">
        <v>12.46</v>
      </c>
      <c r="O5292" s="90">
        <v>13.61</v>
      </c>
      <c r="P5292" s="90">
        <v>14.730059949009656</v>
      </c>
      <c r="Q5292" s="90"/>
      <c r="R5292" s="63">
        <f t="shared" si="2527"/>
        <v>15.880059949009656</v>
      </c>
      <c r="S5292" s="64">
        <f t="shared" si="2526"/>
        <v>4.5302013422818872E-2</v>
      </c>
      <c r="T5292" s="65"/>
      <c r="U5292" s="65">
        <f t="shared" si="2522"/>
        <v>0.91550330639235866</v>
      </c>
      <c r="V5292" s="65">
        <f t="shared" si="2522"/>
        <v>0.92396093750555575</v>
      </c>
      <c r="W5292" s="65"/>
      <c r="X5292" s="61">
        <f t="shared" si="2517"/>
        <v>9.0202177293934691E-2</v>
      </c>
      <c r="Y5292" s="66">
        <f t="shared" si="2528"/>
        <v>7.1780009435869749E-2</v>
      </c>
      <c r="Z5292" s="61">
        <f t="shared" si="2529"/>
        <v>6.3951576744881208E-2</v>
      </c>
      <c r="AA5292" s="67">
        <f t="shared" si="2530"/>
        <v>13.382</v>
      </c>
      <c r="AB5292" s="68">
        <f t="shared" si="2531"/>
        <v>3.2102728731942101E-2</v>
      </c>
      <c r="AC5292" s="69">
        <f t="shared" si="2532"/>
        <v>7.3996789727126699E-2</v>
      </c>
      <c r="AD5292" s="70">
        <f>_xlfn.PERCENTILE.EXC(AC5292:$AC$5675,0.5)</f>
        <v>8.4461746403359045E-2</v>
      </c>
      <c r="AE5292" s="70">
        <f>_xlfn.PERCENTILE.EXC($AC5292:AC$5675,0.35)</f>
        <v>5.6048782853118859E-2</v>
      </c>
      <c r="AF5292" s="71">
        <f t="shared" si="2523"/>
        <v>4.4486756621689154E-2</v>
      </c>
      <c r="AG5292" s="70">
        <f t="shared" si="2524"/>
        <v>-6.1551932367149606E-2</v>
      </c>
      <c r="AH5292" s="70">
        <f t="shared" si="2525"/>
        <v>-9.1074173409719156E-2</v>
      </c>
      <c r="AI5292" s="61" t="str">
        <f t="shared" si="2520"/>
        <v>Safety</v>
      </c>
      <c r="AJ5292" s="68" t="str">
        <f t="shared" si="2521"/>
        <v>Short VOL</v>
      </c>
      <c r="AK5292" s="72"/>
      <c r="AL5292" s="73"/>
      <c r="AM5292" s="72"/>
      <c r="AN5292" s="73"/>
      <c r="AO5292" s="74"/>
      <c r="AP5292" s="20"/>
      <c r="AQ5292" s="74"/>
      <c r="AR5292" s="20"/>
      <c r="AS5292" s="74"/>
      <c r="AT5292" s="20"/>
      <c r="AU5292" s="74" t="str">
        <f t="shared" si="2512"/>
        <v>00631L</v>
      </c>
      <c r="AV5292" s="20">
        <f t="shared" si="2518"/>
        <v>1</v>
      </c>
      <c r="AW5292" s="74" t="str">
        <f t="shared" si="2513"/>
        <v>00631L</v>
      </c>
      <c r="AX5292" s="20">
        <f t="shared" si="2514"/>
        <v>1</v>
      </c>
      <c r="AY5292" s="20">
        <f t="shared" si="2519"/>
        <v>1</v>
      </c>
      <c r="AZ5292" s="116">
        <v>38629</v>
      </c>
      <c r="BA5292" s="116"/>
      <c r="BB5292" s="20"/>
      <c r="BC5292" s="20"/>
      <c r="BD5292" s="76"/>
      <c r="BE5292" s="77"/>
      <c r="BF5292" s="77"/>
    </row>
    <row r="5293" spans="1:58" s="23" customFormat="1" ht="15.75" customHeight="1" x14ac:dyDescent="0.4">
      <c r="A5293" s="116">
        <v>38625</v>
      </c>
      <c r="B5293" s="112">
        <v>12.94</v>
      </c>
      <c r="C5293" s="112">
        <v>14.04</v>
      </c>
      <c r="D5293" s="112">
        <v>14.491</v>
      </c>
      <c r="E5293" s="112">
        <v>14.802</v>
      </c>
      <c r="F5293" s="112">
        <v>15.16</v>
      </c>
      <c r="G5293" s="112">
        <v>15.608000000000001</v>
      </c>
      <c r="H5293" s="113">
        <v>15.954000000000001</v>
      </c>
      <c r="I5293" s="90">
        <f t="shared" si="2515"/>
        <v>13.379999999999999</v>
      </c>
      <c r="J5293" s="90">
        <f t="shared" si="2516"/>
        <v>14.2204</v>
      </c>
      <c r="K5293" s="114">
        <v>12</v>
      </c>
      <c r="L5293" s="115">
        <v>0.05</v>
      </c>
      <c r="M5293" s="11"/>
      <c r="N5293" s="90">
        <v>11.92</v>
      </c>
      <c r="O5293" s="90">
        <v>13.35</v>
      </c>
      <c r="P5293" s="90">
        <v>14.592565039717787</v>
      </c>
      <c r="Q5293" s="90"/>
      <c r="R5293" s="63">
        <f t="shared" si="2527"/>
        <v>16.022565039717783</v>
      </c>
      <c r="S5293" s="64">
        <f t="shared" si="2526"/>
        <v>-2.6143790849673224E-2</v>
      </c>
      <c r="T5293" s="65"/>
      <c r="U5293" s="65">
        <f t="shared" si="2522"/>
        <v>0.89288389513108612</v>
      </c>
      <c r="V5293" s="65">
        <f t="shared" si="2522"/>
        <v>0.91484944310093563</v>
      </c>
      <c r="W5293" s="65"/>
      <c r="X5293" s="61">
        <f t="shared" si="2517"/>
        <v>8.5007727975270453E-2</v>
      </c>
      <c r="Y5293" s="66">
        <f t="shared" si="2528"/>
        <v>7.7827320632347055E-2</v>
      </c>
      <c r="Z5293" s="61">
        <f t="shared" si="2529"/>
        <v>6.2810164424514259E-2</v>
      </c>
      <c r="AA5293" s="67">
        <f t="shared" si="2530"/>
        <v>13.379999999999999</v>
      </c>
      <c r="AB5293" s="68">
        <f t="shared" si="2531"/>
        <v>8.5570469798657678E-2</v>
      </c>
      <c r="AC5293" s="69">
        <f t="shared" si="2532"/>
        <v>0.12248322147650999</v>
      </c>
      <c r="AD5293" s="70">
        <f>_xlfn.PERCENTILE.EXC(AC5293:$AC$5675,0.5)</f>
        <v>8.478109798471152E-2</v>
      </c>
      <c r="AE5293" s="70">
        <f>_xlfn.PERCENTILE.EXC($AC5293:AC$5675,0.35)</f>
        <v>5.5938857988589406E-2</v>
      </c>
      <c r="AF5293" s="71">
        <f t="shared" si="2523"/>
        <v>4.4311319340329822E-2</v>
      </c>
      <c r="AG5293" s="70">
        <f t="shared" si="2524"/>
        <v>-6.1710144927536084E-2</v>
      </c>
      <c r="AH5293" s="70">
        <f t="shared" si="2525"/>
        <v>-9.1245469761541256E-2</v>
      </c>
      <c r="AI5293" s="61" t="str">
        <f t="shared" si="2520"/>
        <v>Short VOL</v>
      </c>
      <c r="AJ5293" s="68" t="str">
        <f t="shared" si="2521"/>
        <v>Short VOL</v>
      </c>
      <c r="AK5293" s="72"/>
      <c r="AL5293" s="73"/>
      <c r="AM5293" s="72"/>
      <c r="AN5293" s="73"/>
      <c r="AO5293" s="74"/>
      <c r="AP5293" s="20"/>
      <c r="AQ5293" s="74"/>
      <c r="AR5293" s="20"/>
      <c r="AS5293" s="74"/>
      <c r="AT5293" s="20"/>
      <c r="AU5293" s="74" t="str">
        <f t="shared" si="2512"/>
        <v>00631L</v>
      </c>
      <c r="AV5293" s="20">
        <f t="shared" si="2518"/>
        <v>1</v>
      </c>
      <c r="AW5293" s="74" t="str">
        <f t="shared" si="2513"/>
        <v>00631L</v>
      </c>
      <c r="AX5293" s="20">
        <f t="shared" si="2514"/>
        <v>1</v>
      </c>
      <c r="AY5293" s="20">
        <f t="shared" si="2519"/>
        <v>1</v>
      </c>
      <c r="AZ5293" s="116">
        <v>38628</v>
      </c>
      <c r="BA5293" s="116"/>
      <c r="BB5293" s="20"/>
      <c r="BC5293" s="20"/>
      <c r="BD5293" s="76"/>
      <c r="BE5293" s="77"/>
      <c r="BF5293" s="77"/>
    </row>
    <row r="5294" spans="1:58" s="23" customFormat="1" ht="15.75" customHeight="1" x14ac:dyDescent="0.4">
      <c r="A5294" s="116">
        <v>38624</v>
      </c>
      <c r="B5294" s="112">
        <v>13.15</v>
      </c>
      <c r="C5294" s="112">
        <v>14.23</v>
      </c>
      <c r="D5294" s="112">
        <v>14.673</v>
      </c>
      <c r="E5294" s="112">
        <v>14.978</v>
      </c>
      <c r="F5294" s="112">
        <v>15.33</v>
      </c>
      <c r="G5294" s="112">
        <v>15.711</v>
      </c>
      <c r="H5294" s="113">
        <v>16.004999999999999</v>
      </c>
      <c r="I5294" s="90">
        <f t="shared" si="2515"/>
        <v>13.528</v>
      </c>
      <c r="J5294" s="90">
        <f t="shared" si="2516"/>
        <v>14.38505</v>
      </c>
      <c r="K5294" s="114">
        <v>13</v>
      </c>
      <c r="L5294" s="115">
        <v>0.05</v>
      </c>
      <c r="M5294" s="11"/>
      <c r="N5294" s="90">
        <v>12.24</v>
      </c>
      <c r="O5294" s="90">
        <v>13.66</v>
      </c>
      <c r="P5294" s="90">
        <v>14.688385993703184</v>
      </c>
      <c r="Q5294" s="90"/>
      <c r="R5294" s="63">
        <f t="shared" si="2527"/>
        <v>16.10838599370318</v>
      </c>
      <c r="S5294" s="64">
        <f t="shared" si="2526"/>
        <v>-3.0878859857482229E-2</v>
      </c>
      <c r="T5294" s="65"/>
      <c r="U5294" s="65">
        <f t="shared" si="2522"/>
        <v>0.89604685212298685</v>
      </c>
      <c r="V5294" s="65">
        <f t="shared" si="2522"/>
        <v>0.92998645364139765</v>
      </c>
      <c r="W5294" s="65"/>
      <c r="X5294" s="61">
        <f t="shared" si="2517"/>
        <v>8.2129277566539927E-2</v>
      </c>
      <c r="Y5294" s="66">
        <f t="shared" si="2528"/>
        <v>6.8567231940178885E-2</v>
      </c>
      <c r="Z5294" s="61">
        <f t="shared" si="2529"/>
        <v>6.33537847427557E-2</v>
      </c>
      <c r="AA5294" s="67">
        <f t="shared" si="2530"/>
        <v>13.528000000000002</v>
      </c>
      <c r="AB5294" s="68">
        <f t="shared" si="2531"/>
        <v>7.4346405228758183E-2</v>
      </c>
      <c r="AC5294" s="69">
        <f t="shared" si="2532"/>
        <v>0.10522875816993481</v>
      </c>
      <c r="AD5294" s="70">
        <f>_xlfn.PERCENTILE.EXC(AC5294:$AC$5675,0.5)</f>
        <v>8.4461746403359045E-2</v>
      </c>
      <c r="AE5294" s="70">
        <f>_xlfn.PERCENTILE.EXC($AC5294:AC$5675,0.35)</f>
        <v>5.5828933124059954E-2</v>
      </c>
      <c r="AF5294" s="71">
        <f t="shared" si="2523"/>
        <v>4.4135882058970483E-2</v>
      </c>
      <c r="AG5294" s="70">
        <f t="shared" si="2524"/>
        <v>-6.1868357487922555E-2</v>
      </c>
      <c r="AH5294" s="70">
        <f t="shared" si="2525"/>
        <v>-9.1416766113363343E-2</v>
      </c>
      <c r="AI5294" s="61" t="str">
        <f t="shared" si="2520"/>
        <v>Short VOL</v>
      </c>
      <c r="AJ5294" s="68" t="str">
        <f t="shared" si="2521"/>
        <v>Short VOL</v>
      </c>
      <c r="AK5294" s="72"/>
      <c r="AL5294" s="73"/>
      <c r="AM5294" s="72"/>
      <c r="AN5294" s="73"/>
      <c r="AO5294" s="74"/>
      <c r="AP5294" s="20"/>
      <c r="AQ5294" s="74"/>
      <c r="AR5294" s="20"/>
      <c r="AS5294" s="74"/>
      <c r="AT5294" s="20"/>
      <c r="AU5294" s="74" t="str">
        <f t="shared" si="2512"/>
        <v>00631L</v>
      </c>
      <c r="AV5294" s="20">
        <f t="shared" si="2518"/>
        <v>1</v>
      </c>
      <c r="AW5294" s="74" t="str">
        <f t="shared" si="2513"/>
        <v>00631L</v>
      </c>
      <c r="AX5294" s="20">
        <f t="shared" si="2514"/>
        <v>1</v>
      </c>
      <c r="AY5294" s="20">
        <f t="shared" si="2519"/>
        <v>1</v>
      </c>
      <c r="AZ5294" s="116">
        <v>38625</v>
      </c>
      <c r="BA5294" s="116"/>
      <c r="BB5294" s="20"/>
      <c r="BC5294" s="20"/>
      <c r="BD5294" s="76"/>
      <c r="BE5294" s="77"/>
      <c r="BF5294" s="77"/>
    </row>
    <row r="5295" spans="1:58" s="23" customFormat="1" ht="15.75" customHeight="1" x14ac:dyDescent="0.4">
      <c r="A5295" s="116">
        <v>38623</v>
      </c>
      <c r="B5295" s="112">
        <v>13.43</v>
      </c>
      <c r="C5295" s="112">
        <v>14.51</v>
      </c>
      <c r="D5295" s="112">
        <v>14.977</v>
      </c>
      <c r="E5295" s="112">
        <v>15.298999999999999</v>
      </c>
      <c r="F5295" s="112">
        <v>15.67</v>
      </c>
      <c r="G5295" s="112">
        <v>16.07</v>
      </c>
      <c r="H5295" s="113">
        <v>16.38</v>
      </c>
      <c r="I5295" s="90">
        <f t="shared" si="2515"/>
        <v>13.754</v>
      </c>
      <c r="J5295" s="90">
        <f t="shared" si="2516"/>
        <v>14.6501</v>
      </c>
      <c r="K5295" s="114">
        <v>14</v>
      </c>
      <c r="L5295" s="115">
        <v>0.05</v>
      </c>
      <c r="M5295" s="11"/>
      <c r="N5295" s="90">
        <v>12.63</v>
      </c>
      <c r="O5295" s="90">
        <v>14.03</v>
      </c>
      <c r="P5295" s="90">
        <v>14.950533498937418</v>
      </c>
      <c r="Q5295" s="90"/>
      <c r="R5295" s="63">
        <f t="shared" si="2527"/>
        <v>16.350533498937416</v>
      </c>
      <c r="S5295" s="64">
        <f t="shared" si="2526"/>
        <v>-1.0188087774294594E-2</v>
      </c>
      <c r="T5295" s="65"/>
      <c r="U5295" s="65">
        <f t="shared" si="2522"/>
        <v>0.90021382751247336</v>
      </c>
      <c r="V5295" s="65">
        <f t="shared" si="2522"/>
        <v>0.93842805014263586</v>
      </c>
      <c r="W5295" s="65"/>
      <c r="X5295" s="61">
        <f t="shared" si="2517"/>
        <v>8.0416976917349225E-2</v>
      </c>
      <c r="Y5295" s="66">
        <f t="shared" si="2528"/>
        <v>7.065821295509507E-2</v>
      </c>
      <c r="Z5295" s="61">
        <f t="shared" si="2529"/>
        <v>6.515195579467796E-2</v>
      </c>
      <c r="AA5295" s="67">
        <f t="shared" si="2530"/>
        <v>13.754000000000001</v>
      </c>
      <c r="AB5295" s="68">
        <f t="shared" si="2531"/>
        <v>6.3341250989706957E-2</v>
      </c>
      <c r="AC5295" s="69">
        <f t="shared" si="2532"/>
        <v>8.8994457640538441E-2</v>
      </c>
      <c r="AD5295" s="70">
        <f>_xlfn.PERCENTILE.EXC(AC5295:$AC$5675,0.5)</f>
        <v>8.4142394822006555E-2</v>
      </c>
      <c r="AE5295" s="70">
        <f>_xlfn.PERCENTILE.EXC($AC5295:AC$5675,0.35)</f>
        <v>5.5729289149891156E-2</v>
      </c>
      <c r="AF5295" s="71">
        <f t="shared" si="2523"/>
        <v>4.3966487172854854E-2</v>
      </c>
      <c r="AG5295" s="70">
        <f t="shared" si="2524"/>
        <v>-6.2026570048309027E-2</v>
      </c>
      <c r="AH5295" s="70">
        <f t="shared" si="2525"/>
        <v>-9.158806246518543E-2</v>
      </c>
      <c r="AI5295" s="61" t="str">
        <f t="shared" si="2520"/>
        <v>Short VOL</v>
      </c>
      <c r="AJ5295" s="68" t="str">
        <f t="shared" si="2521"/>
        <v>Short VOL</v>
      </c>
      <c r="AK5295" s="72"/>
      <c r="AL5295" s="73"/>
      <c r="AM5295" s="72"/>
      <c r="AN5295" s="73"/>
      <c r="AO5295" s="74"/>
      <c r="AP5295" s="20"/>
      <c r="AQ5295" s="74"/>
      <c r="AR5295" s="20"/>
      <c r="AS5295" s="74"/>
      <c r="AT5295" s="20"/>
      <c r="AU5295" s="74" t="str">
        <f t="shared" si="2512"/>
        <v>00631L</v>
      </c>
      <c r="AV5295" s="20">
        <f t="shared" si="2518"/>
        <v>1</v>
      </c>
      <c r="AW5295" s="74" t="str">
        <f t="shared" si="2513"/>
        <v>00631L</v>
      </c>
      <c r="AX5295" s="20">
        <f t="shared" si="2514"/>
        <v>1</v>
      </c>
      <c r="AY5295" s="20">
        <f t="shared" si="2519"/>
        <v>1</v>
      </c>
      <c r="AZ5295" s="116">
        <v>38624</v>
      </c>
      <c r="BA5295" s="116"/>
      <c r="BB5295" s="20"/>
      <c r="BC5295" s="20"/>
      <c r="BD5295" s="76"/>
      <c r="BE5295" s="77"/>
      <c r="BF5295" s="77"/>
    </row>
    <row r="5296" spans="1:58" s="23" customFormat="1" ht="15.75" customHeight="1" x14ac:dyDescent="0.4">
      <c r="A5296" s="116">
        <v>38622</v>
      </c>
      <c r="B5296" s="112">
        <v>13.63</v>
      </c>
      <c r="C5296" s="112">
        <v>14.74</v>
      </c>
      <c r="D5296" s="112">
        <v>15.17</v>
      </c>
      <c r="E5296" s="112">
        <v>15.467000000000001</v>
      </c>
      <c r="F5296" s="112">
        <v>15.81</v>
      </c>
      <c r="G5296" s="112">
        <v>16.175000000000001</v>
      </c>
      <c r="H5296" s="113">
        <v>16.457000000000001</v>
      </c>
      <c r="I5296" s="90">
        <f t="shared" si="2515"/>
        <v>13.907500000000001</v>
      </c>
      <c r="J5296" s="90">
        <f t="shared" si="2516"/>
        <v>14.8475</v>
      </c>
      <c r="K5296" s="114">
        <v>15</v>
      </c>
      <c r="L5296" s="115">
        <v>0.05</v>
      </c>
      <c r="M5296" s="11"/>
      <c r="N5296" s="90">
        <v>12.76</v>
      </c>
      <c r="O5296" s="90">
        <v>14.27</v>
      </c>
      <c r="P5296" s="90">
        <v>15.108548012120634</v>
      </c>
      <c r="Q5296" s="90"/>
      <c r="R5296" s="63">
        <f t="shared" si="2527"/>
        <v>16.618548012120634</v>
      </c>
      <c r="S5296" s="64">
        <f t="shared" si="2526"/>
        <v>-2.1472392638036762E-2</v>
      </c>
      <c r="T5296" s="65"/>
      <c r="U5296" s="65">
        <f t="shared" si="2522"/>
        <v>0.8941836019621584</v>
      </c>
      <c r="V5296" s="65">
        <f t="shared" si="2522"/>
        <v>0.9444984381392626</v>
      </c>
      <c r="W5296" s="65"/>
      <c r="X5296" s="61">
        <f t="shared" si="2517"/>
        <v>8.1438004402054245E-2</v>
      </c>
      <c r="Y5296" s="66">
        <f t="shared" si="2528"/>
        <v>6.4007241223249509E-2</v>
      </c>
      <c r="Z5296" s="61">
        <f t="shared" si="2529"/>
        <v>6.7589430163580766E-2</v>
      </c>
      <c r="AA5296" s="67">
        <f t="shared" si="2530"/>
        <v>13.907500000000001</v>
      </c>
      <c r="AB5296" s="68">
        <f t="shared" si="2531"/>
        <v>6.818181818181826E-2</v>
      </c>
      <c r="AC5296" s="69">
        <f t="shared" si="2532"/>
        <v>8.9929467084639572E-2</v>
      </c>
      <c r="AD5296" s="70">
        <f>_xlfn.PERCENTILE.EXC(AC5296:$AC$5675,0.5)</f>
        <v>8.3825740297737109E-2</v>
      </c>
      <c r="AE5296" s="70">
        <f>_xlfn.PERCENTILE.EXC($AC5296:AC$5675,0.35)</f>
        <v>5.5631358657449136E-2</v>
      </c>
      <c r="AF5296" s="71">
        <f t="shared" si="2523"/>
        <v>4.3833346658201502E-2</v>
      </c>
      <c r="AG5296" s="70">
        <f t="shared" si="2524"/>
        <v>-6.2184782608695505E-2</v>
      </c>
      <c r="AH5296" s="70">
        <f t="shared" si="2525"/>
        <v>-9.1759358817007516E-2</v>
      </c>
      <c r="AI5296" s="61" t="str">
        <f t="shared" si="2520"/>
        <v>Short VOL</v>
      </c>
      <c r="AJ5296" s="68" t="str">
        <f t="shared" si="2521"/>
        <v>Short VOL</v>
      </c>
      <c r="AK5296" s="72"/>
      <c r="AL5296" s="73"/>
      <c r="AM5296" s="72"/>
      <c r="AN5296" s="73"/>
      <c r="AO5296" s="74"/>
      <c r="AP5296" s="20"/>
      <c r="AQ5296" s="74"/>
      <c r="AR5296" s="20"/>
      <c r="AS5296" s="74"/>
      <c r="AT5296" s="20"/>
      <c r="AU5296" s="74" t="str">
        <f t="shared" ref="AU5296:AU5359" si="2533">IF(AC5296&gt;AF5296,"00631L",IF(AC5296&lt;AG5296,"Cash","00635U"))</f>
        <v>00631L</v>
      </c>
      <c r="AV5296" s="20">
        <f t="shared" si="2518"/>
        <v>1</v>
      </c>
      <c r="AW5296" s="74" t="str">
        <f t="shared" ref="AW5296:AW5359" si="2534">IF(AC5296&gt;AE5296,"00631L",IF(AC5296&lt;AH5296,"00631L","00635U"))</f>
        <v>00631L</v>
      </c>
      <c r="AX5296" s="20">
        <f t="shared" si="2514"/>
        <v>1</v>
      </c>
      <c r="AY5296" s="20">
        <f t="shared" si="2519"/>
        <v>1</v>
      </c>
      <c r="AZ5296" s="116">
        <v>38623</v>
      </c>
      <c r="BA5296" s="116"/>
      <c r="BB5296" s="20"/>
      <c r="BC5296" s="20"/>
      <c r="BD5296" s="76"/>
      <c r="BE5296" s="77"/>
      <c r="BF5296" s="77"/>
    </row>
    <row r="5297" spans="1:58" s="23" customFormat="1" ht="15.75" customHeight="1" x14ac:dyDescent="0.4">
      <c r="A5297" s="116">
        <v>38621</v>
      </c>
      <c r="B5297" s="112">
        <v>13.75</v>
      </c>
      <c r="C5297" s="112">
        <v>14.84</v>
      </c>
      <c r="D5297" s="112">
        <v>15.282</v>
      </c>
      <c r="E5297" s="112">
        <v>15.587999999999999</v>
      </c>
      <c r="F5297" s="112">
        <v>15.94</v>
      </c>
      <c r="G5297" s="112">
        <v>16.277000000000001</v>
      </c>
      <c r="H5297" s="113">
        <v>16.539000000000001</v>
      </c>
      <c r="I5297" s="90">
        <f t="shared" si="2515"/>
        <v>13.968</v>
      </c>
      <c r="J5297" s="90">
        <f t="shared" si="2516"/>
        <v>14.9284</v>
      </c>
      <c r="K5297" s="114">
        <v>16</v>
      </c>
      <c r="L5297" s="115">
        <v>0.05</v>
      </c>
      <c r="M5297" s="11"/>
      <c r="N5297" s="90">
        <v>13.04</v>
      </c>
      <c r="O5297" s="90">
        <v>14.49</v>
      </c>
      <c r="P5297" s="90">
        <v>15.304446509748193</v>
      </c>
      <c r="Q5297" s="90"/>
      <c r="R5297" s="63">
        <f t="shared" si="2527"/>
        <v>16.754446509748192</v>
      </c>
      <c r="S5297" s="64">
        <f t="shared" si="2526"/>
        <v>6.1728395061727073E-3</v>
      </c>
      <c r="T5297" s="65"/>
      <c r="U5297" s="65">
        <f t="shared" si="2522"/>
        <v>0.8999309868875085</v>
      </c>
      <c r="V5297" s="65">
        <f t="shared" si="2522"/>
        <v>0.94678366779030987</v>
      </c>
      <c r="W5297" s="65"/>
      <c r="X5297" s="61">
        <f t="shared" si="2517"/>
        <v>7.9272727272727259E-2</v>
      </c>
      <c r="Y5297" s="66">
        <f t="shared" si="2528"/>
        <v>6.1008468052348108E-2</v>
      </c>
      <c r="Z5297" s="61">
        <f t="shared" si="2529"/>
        <v>6.8757159221076738E-2</v>
      </c>
      <c r="AA5297" s="67">
        <f t="shared" si="2530"/>
        <v>13.968</v>
      </c>
      <c r="AB5297" s="68">
        <f t="shared" si="2531"/>
        <v>5.4447852760736264E-2</v>
      </c>
      <c r="AC5297" s="69">
        <f t="shared" si="2532"/>
        <v>7.1165644171779202E-2</v>
      </c>
      <c r="AD5297" s="70">
        <f>_xlfn.PERCENTILE.EXC(AC5297:$AC$5675,0.5)</f>
        <v>8.3509085773467662E-2</v>
      </c>
      <c r="AE5297" s="70">
        <f>_xlfn.PERCENTILE.EXC($AC5297:AC$5675,0.35)</f>
        <v>5.5533428165007108E-2</v>
      </c>
      <c r="AF5297" s="71">
        <f t="shared" si="2523"/>
        <v>4.3700206143548151E-2</v>
      </c>
      <c r="AG5297" s="70">
        <f t="shared" si="2524"/>
        <v>-6.2342995169081976E-2</v>
      </c>
      <c r="AH5297" s="70">
        <f t="shared" si="2525"/>
        <v>-9.1930655168829603E-2</v>
      </c>
      <c r="AI5297" s="61" t="str">
        <f t="shared" si="2520"/>
        <v>Safety</v>
      </c>
      <c r="AJ5297" s="68" t="str">
        <f t="shared" si="2521"/>
        <v>Short VOL</v>
      </c>
      <c r="AK5297" s="72"/>
      <c r="AL5297" s="73"/>
      <c r="AM5297" s="72"/>
      <c r="AN5297" s="73"/>
      <c r="AO5297" s="74"/>
      <c r="AP5297" s="20"/>
      <c r="AQ5297" s="74"/>
      <c r="AR5297" s="20"/>
      <c r="AS5297" s="74"/>
      <c r="AT5297" s="20"/>
      <c r="AU5297" s="74" t="str">
        <f t="shared" si="2533"/>
        <v>00631L</v>
      </c>
      <c r="AV5297" s="20">
        <f t="shared" si="2518"/>
        <v>1</v>
      </c>
      <c r="AW5297" s="74" t="str">
        <f t="shared" si="2534"/>
        <v>00631L</v>
      </c>
      <c r="AX5297" s="20">
        <f t="shared" si="2514"/>
        <v>1</v>
      </c>
      <c r="AY5297" s="20">
        <f t="shared" si="2519"/>
        <v>1</v>
      </c>
      <c r="AZ5297" s="116">
        <v>38622</v>
      </c>
      <c r="BA5297" s="116"/>
      <c r="BB5297" s="20"/>
      <c r="BC5297" s="20"/>
      <c r="BD5297" s="76"/>
      <c r="BE5297" s="77"/>
      <c r="BF5297" s="77"/>
    </row>
    <row r="5298" spans="1:58" s="23" customFormat="1" ht="15.75" customHeight="1" x14ac:dyDescent="0.4">
      <c r="A5298" s="116">
        <v>38618</v>
      </c>
      <c r="B5298" s="112">
        <v>13.95</v>
      </c>
      <c r="C5298" s="112">
        <v>14.91</v>
      </c>
      <c r="D5298" s="112">
        <v>15.336</v>
      </c>
      <c r="E5298" s="112">
        <v>15.63</v>
      </c>
      <c r="F5298" s="112">
        <v>15.97</v>
      </c>
      <c r="G5298" s="112">
        <v>16.283000000000001</v>
      </c>
      <c r="H5298" s="113">
        <v>16.527000000000001</v>
      </c>
      <c r="I5298" s="90">
        <f t="shared" si="2515"/>
        <v>14.093999999999999</v>
      </c>
      <c r="J5298" s="90">
        <f t="shared" si="2516"/>
        <v>14.9739</v>
      </c>
      <c r="K5298" s="114">
        <v>17</v>
      </c>
      <c r="L5298" s="115">
        <v>0.05</v>
      </c>
      <c r="M5298" s="11"/>
      <c r="N5298" s="90">
        <v>12.96</v>
      </c>
      <c r="O5298" s="90">
        <v>14.71</v>
      </c>
      <c r="P5298" s="90">
        <v>15.436310861064278</v>
      </c>
      <c r="Q5298" s="90"/>
      <c r="R5298" s="63">
        <f t="shared" si="2527"/>
        <v>17.186310861064278</v>
      </c>
      <c r="S5298" s="64">
        <f t="shared" si="2526"/>
        <v>-2.7756939234808643E-2</v>
      </c>
      <c r="T5298" s="65"/>
      <c r="U5298" s="65">
        <f t="shared" si="2522"/>
        <v>0.8810333106730116</v>
      </c>
      <c r="V5298" s="65">
        <f t="shared" si="2522"/>
        <v>0.95294789878219643</v>
      </c>
      <c r="W5298" s="65"/>
      <c r="X5298" s="61">
        <f t="shared" si="2517"/>
        <v>6.8817204301075338E-2</v>
      </c>
      <c r="Y5298" s="66">
        <f t="shared" si="2528"/>
        <v>5.7389635316698669E-2</v>
      </c>
      <c r="Z5298" s="61">
        <f t="shared" si="2529"/>
        <v>6.2430821626224001E-2</v>
      </c>
      <c r="AA5298" s="67">
        <f t="shared" si="2530"/>
        <v>14.093999999999998</v>
      </c>
      <c r="AB5298" s="68">
        <f t="shared" si="2531"/>
        <v>7.638888888888877E-2</v>
      </c>
      <c r="AC5298" s="69">
        <f t="shared" si="2532"/>
        <v>8.7499999999999745E-2</v>
      </c>
      <c r="AD5298" s="70">
        <f>_xlfn.PERCENTILE.EXC(AC5298:$AC$5675,0.5)</f>
        <v>8.3825740297737109E-2</v>
      </c>
      <c r="AE5298" s="70">
        <f>_xlfn.PERCENTILE.EXC($AC5298:AC$5675,0.35)</f>
        <v>5.5365602147234579E-2</v>
      </c>
      <c r="AF5298" s="71">
        <f t="shared" si="2523"/>
        <v>4.3567065628894792E-2</v>
      </c>
      <c r="AG5298" s="70">
        <f t="shared" si="2524"/>
        <v>-6.2501207729468461E-2</v>
      </c>
      <c r="AH5298" s="70">
        <f t="shared" si="2525"/>
        <v>-9.2101951520651704E-2</v>
      </c>
      <c r="AI5298" s="61" t="str">
        <f t="shared" si="2520"/>
        <v>Short VOL</v>
      </c>
      <c r="AJ5298" s="68" t="str">
        <f t="shared" si="2521"/>
        <v>Short VOL</v>
      </c>
      <c r="AK5298" s="72"/>
      <c r="AL5298" s="73"/>
      <c r="AM5298" s="72"/>
      <c r="AN5298" s="73"/>
      <c r="AO5298" s="74"/>
      <c r="AP5298" s="20"/>
      <c r="AQ5298" s="74"/>
      <c r="AR5298" s="20"/>
      <c r="AS5298" s="74"/>
      <c r="AT5298" s="20"/>
      <c r="AU5298" s="74" t="str">
        <f t="shared" si="2533"/>
        <v>00631L</v>
      </c>
      <c r="AV5298" s="20">
        <f t="shared" si="2518"/>
        <v>1</v>
      </c>
      <c r="AW5298" s="74" t="str">
        <f t="shared" si="2534"/>
        <v>00631L</v>
      </c>
      <c r="AX5298" s="20">
        <f t="shared" si="2514"/>
        <v>1</v>
      </c>
      <c r="AY5298" s="20">
        <f t="shared" si="2519"/>
        <v>1</v>
      </c>
      <c r="AZ5298" s="116">
        <v>38621</v>
      </c>
      <c r="BA5298" s="116"/>
      <c r="BB5298" s="20"/>
      <c r="BC5298" s="20"/>
      <c r="BD5298" s="76"/>
      <c r="BE5298" s="77"/>
      <c r="BF5298" s="77"/>
    </row>
    <row r="5299" spans="1:58" s="23" customFormat="1" ht="15.75" customHeight="1" x14ac:dyDescent="0.4">
      <c r="A5299" s="116">
        <v>38617</v>
      </c>
      <c r="B5299" s="112">
        <v>14.18</v>
      </c>
      <c r="C5299" s="112">
        <v>15.01</v>
      </c>
      <c r="D5299" s="112">
        <v>15.414999999999999</v>
      </c>
      <c r="E5299" s="112">
        <v>15.696</v>
      </c>
      <c r="F5299" s="112">
        <v>16.02</v>
      </c>
      <c r="G5299" s="112">
        <v>16.344999999999999</v>
      </c>
      <c r="H5299" s="113">
        <v>16.597999999999999</v>
      </c>
      <c r="I5299" s="90">
        <f t="shared" si="2515"/>
        <v>14.263</v>
      </c>
      <c r="J5299" s="90">
        <f t="shared" si="2516"/>
        <v>15.0505</v>
      </c>
      <c r="K5299" s="114">
        <v>18</v>
      </c>
      <c r="L5299" s="115">
        <v>0.05</v>
      </c>
      <c r="M5299" s="11"/>
      <c r="N5299" s="90">
        <v>13.33</v>
      </c>
      <c r="O5299" s="90">
        <v>15.08</v>
      </c>
      <c r="P5299" s="90">
        <v>15.667279876109344</v>
      </c>
      <c r="Q5299" s="90"/>
      <c r="R5299" s="63">
        <f t="shared" si="2527"/>
        <v>17.417279876109347</v>
      </c>
      <c r="S5299" s="64">
        <f t="shared" si="2526"/>
        <v>-3.335750543872365E-2</v>
      </c>
      <c r="T5299" s="65"/>
      <c r="U5299" s="65">
        <f t="shared" si="2522"/>
        <v>0.88395225464190985</v>
      </c>
      <c r="V5299" s="65">
        <f t="shared" si="2522"/>
        <v>0.96251551764228882</v>
      </c>
      <c r="W5299" s="65"/>
      <c r="X5299" s="61">
        <f t="shared" si="2517"/>
        <v>5.8533145275035267E-2</v>
      </c>
      <c r="Y5299" s="66">
        <f t="shared" si="2528"/>
        <v>5.7466870540264989E-2</v>
      </c>
      <c r="Z5299" s="61">
        <f t="shared" si="2529"/>
        <v>5.5212788333450162E-2</v>
      </c>
      <c r="AA5299" s="67">
        <f t="shared" si="2530"/>
        <v>14.263</v>
      </c>
      <c r="AB5299" s="68">
        <f t="shared" si="2531"/>
        <v>6.3765941485371319E-2</v>
      </c>
      <c r="AC5299" s="69">
        <f t="shared" si="2532"/>
        <v>6.9992498124531122E-2</v>
      </c>
      <c r="AD5299" s="70">
        <f>_xlfn.PERCENTILE.EXC(AC5299:$AC$5675,0.5)</f>
        <v>8.3509085773467662E-2</v>
      </c>
      <c r="AE5299" s="70">
        <f>_xlfn.PERCENTILE.EXC($AC5299:AC$5675,0.35)</f>
        <v>5.5197776129462035E-2</v>
      </c>
      <c r="AF5299" s="71">
        <f t="shared" si="2523"/>
        <v>4.3358132726115148E-2</v>
      </c>
      <c r="AG5299" s="70">
        <f t="shared" si="2524"/>
        <v>-6.2659420289854925E-2</v>
      </c>
      <c r="AH5299" s="70">
        <f t="shared" si="2525"/>
        <v>-9.227324787247379E-2</v>
      </c>
      <c r="AI5299" s="61" t="str">
        <f t="shared" si="2520"/>
        <v>Safety</v>
      </c>
      <c r="AJ5299" s="68" t="str">
        <f t="shared" si="2521"/>
        <v>Short VOL</v>
      </c>
      <c r="AK5299" s="72"/>
      <c r="AL5299" s="73"/>
      <c r="AM5299" s="72"/>
      <c r="AN5299" s="73"/>
      <c r="AO5299" s="74"/>
      <c r="AP5299" s="20"/>
      <c r="AQ5299" s="74"/>
      <c r="AR5299" s="20"/>
      <c r="AS5299" s="74"/>
      <c r="AT5299" s="20"/>
      <c r="AU5299" s="74" t="str">
        <f t="shared" si="2533"/>
        <v>00631L</v>
      </c>
      <c r="AV5299" s="20">
        <f t="shared" si="2518"/>
        <v>1</v>
      </c>
      <c r="AW5299" s="74" t="str">
        <f t="shared" si="2534"/>
        <v>00631L</v>
      </c>
      <c r="AX5299" s="20">
        <f t="shared" si="2514"/>
        <v>1</v>
      </c>
      <c r="AY5299" s="20">
        <f t="shared" si="2519"/>
        <v>1</v>
      </c>
      <c r="AZ5299" s="116">
        <v>38618</v>
      </c>
      <c r="BA5299" s="116"/>
      <c r="BB5299" s="20"/>
      <c r="BC5299" s="20"/>
      <c r="BD5299" s="76"/>
      <c r="BE5299" s="77"/>
      <c r="BF5299" s="77"/>
    </row>
    <row r="5300" spans="1:58" s="23" customFormat="1" ht="15.75" customHeight="1" x14ac:dyDescent="0.4">
      <c r="A5300" s="116">
        <v>38616</v>
      </c>
      <c r="B5300" s="112">
        <v>13.98</v>
      </c>
      <c r="C5300" s="112">
        <v>15.04</v>
      </c>
      <c r="D5300" s="112">
        <v>15.452999999999999</v>
      </c>
      <c r="E5300" s="112">
        <v>15.74</v>
      </c>
      <c r="F5300" s="112">
        <v>16.07</v>
      </c>
      <c r="G5300" s="112">
        <v>16.372</v>
      </c>
      <c r="H5300" s="113">
        <v>16.606000000000002</v>
      </c>
      <c r="I5300" s="90">
        <f t="shared" si="2515"/>
        <v>14.033000000000001</v>
      </c>
      <c r="J5300" s="90">
        <f t="shared" si="2516"/>
        <v>15.060649999999999</v>
      </c>
      <c r="K5300" s="114">
        <v>19</v>
      </c>
      <c r="L5300" s="115">
        <v>0.05</v>
      </c>
      <c r="M5300" s="11"/>
      <c r="N5300" s="90">
        <v>13.79</v>
      </c>
      <c r="O5300" s="90">
        <v>15.25</v>
      </c>
      <c r="P5300" s="90">
        <v>15.891698780540198</v>
      </c>
      <c r="Q5300" s="90"/>
      <c r="R5300" s="63">
        <f t="shared" si="2527"/>
        <v>17.351698780540197</v>
      </c>
      <c r="S5300" s="64">
        <f t="shared" si="2526"/>
        <v>9.0981012658227736E-2</v>
      </c>
      <c r="T5300" s="65"/>
      <c r="U5300" s="65">
        <f t="shared" si="2522"/>
        <v>0.9042622950819672</v>
      </c>
      <c r="V5300" s="65">
        <f t="shared" si="2522"/>
        <v>0.9596205044280115</v>
      </c>
      <c r="W5300" s="65"/>
      <c r="X5300" s="61">
        <f t="shared" si="2517"/>
        <v>7.5822603719599341E-2</v>
      </c>
      <c r="Y5300" s="66">
        <f t="shared" si="2528"/>
        <v>5.5019059720457522E-2</v>
      </c>
      <c r="Z5300" s="61">
        <f t="shared" si="2529"/>
        <v>7.3230955604646028E-2</v>
      </c>
      <c r="AA5300" s="67">
        <f t="shared" si="2530"/>
        <v>14.032999999999999</v>
      </c>
      <c r="AB5300" s="68">
        <f t="shared" si="2531"/>
        <v>1.3778100072516409E-2</v>
      </c>
      <c r="AC5300" s="69">
        <f t="shared" si="2532"/>
        <v>1.762146482958668E-2</v>
      </c>
      <c r="AD5300" s="70">
        <f>_xlfn.PERCENTILE.EXC(AC5300:$AC$5675,0.5)</f>
        <v>8.3825740297737109E-2</v>
      </c>
      <c r="AE5300" s="70">
        <f>_xlfn.PERCENTILE.EXC($AC5300:AC$5675,0.35)</f>
        <v>5.5044203987786353E-2</v>
      </c>
      <c r="AF5300" s="71">
        <f t="shared" si="2523"/>
        <v>4.3092355532240792E-2</v>
      </c>
      <c r="AG5300" s="70">
        <f t="shared" si="2524"/>
        <v>-6.2817632850241403E-2</v>
      </c>
      <c r="AH5300" s="70">
        <f t="shared" si="2525"/>
        <v>-9.2444544224295877E-2</v>
      </c>
      <c r="AI5300" s="61" t="str">
        <f t="shared" si="2520"/>
        <v>Safety</v>
      </c>
      <c r="AJ5300" s="68" t="str">
        <f t="shared" si="2521"/>
        <v>Safety</v>
      </c>
      <c r="AK5300" s="72"/>
      <c r="AL5300" s="73"/>
      <c r="AM5300" s="72"/>
      <c r="AN5300" s="73"/>
      <c r="AO5300" s="74"/>
      <c r="AP5300" s="20"/>
      <c r="AQ5300" s="74"/>
      <c r="AR5300" s="20"/>
      <c r="AS5300" s="74"/>
      <c r="AT5300" s="20"/>
      <c r="AU5300" s="74" t="str">
        <f t="shared" si="2533"/>
        <v>00635U</v>
      </c>
      <c r="AV5300" s="20">
        <f t="shared" si="2518"/>
        <v>0</v>
      </c>
      <c r="AW5300" s="74" t="str">
        <f t="shared" si="2534"/>
        <v>00635U</v>
      </c>
      <c r="AX5300" s="20">
        <f t="shared" si="2514"/>
        <v>0</v>
      </c>
      <c r="AY5300" s="20">
        <f t="shared" si="2519"/>
        <v>1</v>
      </c>
      <c r="AZ5300" s="116">
        <v>38617</v>
      </c>
      <c r="BA5300" s="116"/>
      <c r="BB5300" s="20"/>
      <c r="BC5300" s="20"/>
      <c r="BD5300" s="76"/>
      <c r="BE5300" s="77"/>
      <c r="BF5300" s="77"/>
    </row>
    <row r="5301" spans="1:58" s="23" customFormat="1" ht="15.75" customHeight="1" x14ac:dyDescent="0.4">
      <c r="A5301" s="116">
        <v>38615</v>
      </c>
      <c r="B5301" s="112">
        <v>13.66</v>
      </c>
      <c r="C5301" s="112">
        <v>14.71</v>
      </c>
      <c r="D5301" s="112">
        <v>15.234999999999999</v>
      </c>
      <c r="E5301" s="112">
        <v>15.596</v>
      </c>
      <c r="F5301" s="112">
        <v>16.010000000000002</v>
      </c>
      <c r="G5301" s="112">
        <v>16.327000000000002</v>
      </c>
      <c r="H5301" s="113">
        <v>16.574000000000002</v>
      </c>
      <c r="I5301" s="90">
        <f t="shared" si="2515"/>
        <v>14.71</v>
      </c>
      <c r="J5301" s="90">
        <f t="shared" si="2516"/>
        <v>15.234999999999999</v>
      </c>
      <c r="K5301" s="114">
        <v>0</v>
      </c>
      <c r="L5301" s="115">
        <v>4.1666666666666664E-2</v>
      </c>
      <c r="M5301" s="11"/>
      <c r="N5301" s="90">
        <v>12.64</v>
      </c>
      <c r="O5301" s="90">
        <v>14.61</v>
      </c>
      <c r="P5301" s="90">
        <v>15.314802910909631</v>
      </c>
      <c r="Q5301" s="90"/>
      <c r="R5301" s="63">
        <f t="shared" si="2527"/>
        <v>17.28480291090963</v>
      </c>
      <c r="S5301" s="64">
        <f t="shared" si="2526"/>
        <v>4.118616144975288E-2</v>
      </c>
      <c r="T5301" s="65"/>
      <c r="U5301" s="65">
        <f t="shared" si="2522"/>
        <v>0.8651608487337441</v>
      </c>
      <c r="V5301" s="65">
        <f t="shared" si="2522"/>
        <v>0.95397897609197713</v>
      </c>
      <c r="W5301" s="65"/>
      <c r="X5301" s="61">
        <f t="shared" si="2517"/>
        <v>7.686676427525628E-2</v>
      </c>
      <c r="Y5301" s="66">
        <f t="shared" si="2528"/>
        <v>6.2708386765837495E-2</v>
      </c>
      <c r="Z5301" s="61">
        <f t="shared" si="2529"/>
        <v>3.5690006798096433E-2</v>
      </c>
      <c r="AA5301" s="67">
        <f t="shared" si="2530"/>
        <v>14.71</v>
      </c>
      <c r="AB5301" s="68">
        <f t="shared" si="2531"/>
        <v>8.0696202531645528E-2</v>
      </c>
      <c r="AC5301" s="69">
        <f t="shared" si="2532"/>
        <v>0.16376582278481014</v>
      </c>
      <c r="AD5301" s="70">
        <f>_xlfn.PERCENTILE.EXC(AC5301:$AC$5675,0.5)</f>
        <v>8.4142394822006555E-2</v>
      </c>
      <c r="AE5301" s="70">
        <f>_xlfn.PERCENTILE.EXC($AC5301:AC$5675,0.35)</f>
        <v>5.5341627001838499E-2</v>
      </c>
      <c r="AF5301" s="71">
        <f t="shared" si="2523"/>
        <v>4.3643145922982428E-2</v>
      </c>
      <c r="AG5301" s="70">
        <f t="shared" si="2524"/>
        <v>-6.2975845410627881E-2</v>
      </c>
      <c r="AH5301" s="70">
        <f t="shared" si="2525"/>
        <v>-9.2615840576117964E-2</v>
      </c>
      <c r="AI5301" s="61" t="str">
        <f t="shared" si="2520"/>
        <v>Short VOL</v>
      </c>
      <c r="AJ5301" s="68" t="str">
        <f t="shared" si="2521"/>
        <v>Short VOL</v>
      </c>
      <c r="AK5301" s="72"/>
      <c r="AL5301" s="73"/>
      <c r="AM5301" s="72"/>
      <c r="AN5301" s="73"/>
      <c r="AO5301" s="74"/>
      <c r="AP5301" s="20"/>
      <c r="AQ5301" s="74"/>
      <c r="AR5301" s="20"/>
      <c r="AS5301" s="74"/>
      <c r="AT5301" s="20"/>
      <c r="AU5301" s="74" t="str">
        <f t="shared" si="2533"/>
        <v>00631L</v>
      </c>
      <c r="AV5301" s="20">
        <f t="shared" si="2518"/>
        <v>1</v>
      </c>
      <c r="AW5301" s="74" t="str">
        <f t="shared" si="2534"/>
        <v>00631L</v>
      </c>
      <c r="AX5301" s="20">
        <f t="shared" ref="AX5301:AX5364" si="2535">IF(AW5301="00631L",1,0)</f>
        <v>1</v>
      </c>
      <c r="AY5301" s="20">
        <f t="shared" si="2519"/>
        <v>1</v>
      </c>
      <c r="AZ5301" s="116">
        <v>38616</v>
      </c>
      <c r="BA5301" s="116"/>
      <c r="BB5301" s="20"/>
      <c r="BC5301" s="20"/>
      <c r="BD5301" s="76"/>
      <c r="BE5301" s="77"/>
      <c r="BF5301" s="77"/>
    </row>
    <row r="5302" spans="1:58" s="23" customFormat="1" ht="15.75" customHeight="1" x14ac:dyDescent="0.4">
      <c r="A5302" s="116">
        <v>38614</v>
      </c>
      <c r="B5302" s="112">
        <v>13.59</v>
      </c>
      <c r="C5302" s="112">
        <v>14.71</v>
      </c>
      <c r="D5302" s="112">
        <v>15.289</v>
      </c>
      <c r="E5302" s="112">
        <v>15.686</v>
      </c>
      <c r="F5302" s="112">
        <v>16.14</v>
      </c>
      <c r="G5302" s="112">
        <v>16.452999999999999</v>
      </c>
      <c r="H5302" s="113">
        <v>16.696999999999999</v>
      </c>
      <c r="I5302" s="90">
        <f t="shared" ref="I5302:I5365" si="2536">C5302-((C5302-B5302)*K5302*L5302)</f>
        <v>14.663333333333334</v>
      </c>
      <c r="J5302" s="90">
        <f t="shared" ref="J5302:J5365" si="2537">D5302-((D5302-C5302)*K5302*L5302)</f>
        <v>15.264875</v>
      </c>
      <c r="K5302" s="114">
        <v>1</v>
      </c>
      <c r="L5302" s="115">
        <v>4.1666666666666664E-2</v>
      </c>
      <c r="M5302" s="11"/>
      <c r="N5302" s="90">
        <v>12.14</v>
      </c>
      <c r="O5302" s="90">
        <v>14.17</v>
      </c>
      <c r="P5302" s="90">
        <v>15.038923597665821</v>
      </c>
      <c r="Q5302" s="90"/>
      <c r="R5302" s="63">
        <f t="shared" si="2527"/>
        <v>17.068923597665822</v>
      </c>
      <c r="S5302" s="64">
        <f t="shared" si="2526"/>
        <v>8.1996434937611398E-2</v>
      </c>
      <c r="T5302" s="65"/>
      <c r="U5302" s="65">
        <f t="shared" si="2522"/>
        <v>0.85673959068454486</v>
      </c>
      <c r="V5302" s="65">
        <f t="shared" si="2522"/>
        <v>0.94222168946980445</v>
      </c>
      <c r="W5302" s="65"/>
      <c r="X5302" s="61">
        <f t="shared" si="2517"/>
        <v>8.2413539367181821E-2</v>
      </c>
      <c r="Y5302" s="66">
        <f t="shared" si="2528"/>
        <v>6.4452377916613499E-2</v>
      </c>
      <c r="Z5302" s="61">
        <f t="shared" si="2529"/>
        <v>4.1023528074562353E-2</v>
      </c>
      <c r="AA5302" s="67">
        <f t="shared" si="2530"/>
        <v>14.663333333333334</v>
      </c>
      <c r="AB5302" s="68">
        <f t="shared" si="2531"/>
        <v>0.1194398682042833</v>
      </c>
      <c r="AC5302" s="69">
        <f t="shared" si="2532"/>
        <v>0.20785282811641956</v>
      </c>
      <c r="AD5302" s="70">
        <f>_xlfn.PERCENTILE.EXC(AC5302:$AC$5675,0.5)</f>
        <v>8.3825740297737109E-2</v>
      </c>
      <c r="AE5302" s="70">
        <f>_xlfn.PERCENTILE.EXC($AC5302:AC$5675,0.35)</f>
        <v>5.5173800984065963E-2</v>
      </c>
      <c r="AF5302" s="71">
        <f t="shared" si="2523"/>
        <v>4.3510005408329076E-2</v>
      </c>
      <c r="AG5302" s="70">
        <f t="shared" si="2524"/>
        <v>-6.313405797101436E-2</v>
      </c>
      <c r="AH5302" s="70">
        <f t="shared" si="2525"/>
        <v>-9.278713692794005E-2</v>
      </c>
      <c r="AI5302" s="61" t="str">
        <f t="shared" si="2520"/>
        <v>Short VOL</v>
      </c>
      <c r="AJ5302" s="68" t="str">
        <f t="shared" si="2521"/>
        <v>Short VOL</v>
      </c>
      <c r="AK5302" s="72"/>
      <c r="AL5302" s="73"/>
      <c r="AM5302" s="72"/>
      <c r="AN5302" s="73"/>
      <c r="AO5302" s="74"/>
      <c r="AP5302" s="20"/>
      <c r="AQ5302" s="74"/>
      <c r="AR5302" s="20"/>
      <c r="AS5302" s="74"/>
      <c r="AT5302" s="20"/>
      <c r="AU5302" s="74" t="str">
        <f t="shared" si="2533"/>
        <v>00631L</v>
      </c>
      <c r="AV5302" s="20">
        <f t="shared" si="2518"/>
        <v>1</v>
      </c>
      <c r="AW5302" s="74" t="str">
        <f t="shared" si="2534"/>
        <v>00631L</v>
      </c>
      <c r="AX5302" s="20">
        <f t="shared" si="2535"/>
        <v>1</v>
      </c>
      <c r="AY5302" s="20">
        <f t="shared" si="2519"/>
        <v>1</v>
      </c>
      <c r="AZ5302" s="116">
        <v>38615</v>
      </c>
      <c r="BA5302" s="116"/>
      <c r="BB5302" s="20"/>
      <c r="BC5302" s="20"/>
      <c r="BD5302" s="76"/>
      <c r="BE5302" s="77"/>
      <c r="BF5302" s="77"/>
    </row>
    <row r="5303" spans="1:58" s="23" customFormat="1" ht="15.75" customHeight="1" x14ac:dyDescent="0.4">
      <c r="A5303" s="116">
        <v>38611</v>
      </c>
      <c r="B5303" s="112">
        <v>13.51</v>
      </c>
      <c r="C5303" s="112">
        <v>14.65</v>
      </c>
      <c r="D5303" s="112">
        <v>15.228999999999999</v>
      </c>
      <c r="E5303" s="112">
        <v>15.625999999999999</v>
      </c>
      <c r="F5303" s="112">
        <v>16.079999999999998</v>
      </c>
      <c r="G5303" s="112">
        <v>16.420999999999999</v>
      </c>
      <c r="H5303" s="113">
        <v>16.686</v>
      </c>
      <c r="I5303" s="90">
        <f t="shared" si="2536"/>
        <v>14.555</v>
      </c>
      <c r="J5303" s="90">
        <f t="shared" si="2537"/>
        <v>15.18075</v>
      </c>
      <c r="K5303" s="114">
        <v>2</v>
      </c>
      <c r="L5303" s="115">
        <v>4.1666666666666664E-2</v>
      </c>
      <c r="M5303" s="11"/>
      <c r="N5303" s="90">
        <v>11.22</v>
      </c>
      <c r="O5303" s="90">
        <v>13.84</v>
      </c>
      <c r="P5303" s="90">
        <v>14.618042227768962</v>
      </c>
      <c r="Q5303" s="90"/>
      <c r="R5303" s="63">
        <f t="shared" si="2527"/>
        <v>17.238042227768965</v>
      </c>
      <c r="S5303" s="64">
        <f t="shared" si="2526"/>
        <v>-0.10168134507606082</v>
      </c>
      <c r="T5303" s="65"/>
      <c r="U5303" s="65">
        <f t="shared" si="2522"/>
        <v>0.81069364161849722</v>
      </c>
      <c r="V5303" s="65">
        <f t="shared" si="2522"/>
        <v>0.94677521000103793</v>
      </c>
      <c r="W5303" s="65"/>
      <c r="X5303" s="61">
        <f t="shared" si="2517"/>
        <v>8.4381939304219139E-2</v>
      </c>
      <c r="Y5303" s="66">
        <f t="shared" si="2528"/>
        <v>6.7835658517854891E-2</v>
      </c>
      <c r="Z5303" s="61">
        <f t="shared" si="2529"/>
        <v>4.2992098935073858E-2</v>
      </c>
      <c r="AA5303" s="67">
        <f t="shared" si="2530"/>
        <v>14.555</v>
      </c>
      <c r="AB5303" s="68">
        <f t="shared" si="2531"/>
        <v>0.20409982174688049</v>
      </c>
      <c r="AC5303" s="69">
        <f t="shared" si="2532"/>
        <v>0.29723707664884125</v>
      </c>
      <c r="AD5303" s="70">
        <f>_xlfn.PERCENTILE.EXC(AC5303:$AC$5675,0.5)</f>
        <v>8.3509085773467662E-2</v>
      </c>
      <c r="AE5303" s="70">
        <f>_xlfn.PERCENTILE.EXC($AC5303:AC$5675,0.35)</f>
        <v>5.503448271848712E-2</v>
      </c>
      <c r="AF5303" s="71">
        <f t="shared" si="2523"/>
        <v>4.3244228214454714E-2</v>
      </c>
      <c r="AG5303" s="70">
        <f t="shared" si="2524"/>
        <v>-6.3292270531400824E-2</v>
      </c>
      <c r="AH5303" s="70">
        <f t="shared" si="2525"/>
        <v>-9.2958433279762137E-2</v>
      </c>
      <c r="AI5303" s="61" t="str">
        <f t="shared" si="2520"/>
        <v>Short VOL</v>
      </c>
      <c r="AJ5303" s="68" t="str">
        <f t="shared" si="2521"/>
        <v>Short VOL</v>
      </c>
      <c r="AK5303" s="72"/>
      <c r="AL5303" s="73"/>
      <c r="AM5303" s="72"/>
      <c r="AN5303" s="73"/>
      <c r="AO5303" s="74"/>
      <c r="AP5303" s="20"/>
      <c r="AQ5303" s="74"/>
      <c r="AR5303" s="20"/>
      <c r="AS5303" s="74"/>
      <c r="AT5303" s="20"/>
      <c r="AU5303" s="74" t="str">
        <f t="shared" si="2533"/>
        <v>00631L</v>
      </c>
      <c r="AV5303" s="20">
        <f t="shared" si="2518"/>
        <v>1</v>
      </c>
      <c r="AW5303" s="74" t="str">
        <f t="shared" si="2534"/>
        <v>00631L</v>
      </c>
      <c r="AX5303" s="20">
        <f t="shared" si="2535"/>
        <v>1</v>
      </c>
      <c r="AY5303" s="20">
        <f t="shared" si="2519"/>
        <v>1</v>
      </c>
      <c r="AZ5303" s="116">
        <v>38614</v>
      </c>
      <c r="BA5303" s="116"/>
      <c r="BB5303" s="20"/>
      <c r="BC5303" s="20"/>
      <c r="BD5303" s="76"/>
      <c r="BE5303" s="77"/>
      <c r="BF5303" s="77"/>
    </row>
    <row r="5304" spans="1:58" s="23" customFormat="1" ht="15.75" customHeight="1" x14ac:dyDescent="0.4">
      <c r="A5304" s="116">
        <v>38610</v>
      </c>
      <c r="B5304" s="112">
        <v>13.71</v>
      </c>
      <c r="C5304" s="112">
        <v>14.77</v>
      </c>
      <c r="D5304" s="112">
        <v>15.311</v>
      </c>
      <c r="E5304" s="112">
        <v>15.683</v>
      </c>
      <c r="F5304" s="112">
        <v>16.11</v>
      </c>
      <c r="G5304" s="112">
        <v>16.434999999999999</v>
      </c>
      <c r="H5304" s="113">
        <v>16.687999999999999</v>
      </c>
      <c r="I5304" s="90">
        <f t="shared" si="2536"/>
        <v>14.637499999999999</v>
      </c>
      <c r="J5304" s="90">
        <f t="shared" si="2537"/>
        <v>15.243375</v>
      </c>
      <c r="K5304" s="114">
        <v>3</v>
      </c>
      <c r="L5304" s="115">
        <v>4.1666666666666664E-2</v>
      </c>
      <c r="M5304" s="11"/>
      <c r="N5304" s="90">
        <v>12.49</v>
      </c>
      <c r="O5304" s="90">
        <v>14.47</v>
      </c>
      <c r="P5304" s="90">
        <v>15.25059668798697</v>
      </c>
      <c r="Q5304" s="90"/>
      <c r="R5304" s="63">
        <f t="shared" si="2527"/>
        <v>17.230596687986967</v>
      </c>
      <c r="S5304" s="64">
        <f t="shared" si="2526"/>
        <v>-3.2532920216886127E-2</v>
      </c>
      <c r="T5304" s="65"/>
      <c r="U5304" s="65">
        <f t="shared" si="2522"/>
        <v>0.86316516931582588</v>
      </c>
      <c r="V5304" s="65">
        <f t="shared" si="2522"/>
        <v>0.94881533464183387</v>
      </c>
      <c r="W5304" s="65"/>
      <c r="X5304" s="61">
        <f t="shared" si="2517"/>
        <v>7.7315827862873721E-2</v>
      </c>
      <c r="Y5304" s="66">
        <f t="shared" si="2528"/>
        <v>6.4082127144041254E-2</v>
      </c>
      <c r="Z5304" s="61">
        <f t="shared" si="2529"/>
        <v>4.1391972672929198E-2</v>
      </c>
      <c r="AA5304" s="67">
        <f t="shared" si="2530"/>
        <v>14.637499999999999</v>
      </c>
      <c r="AB5304" s="68">
        <f t="shared" si="2531"/>
        <v>9.767814251401126E-2</v>
      </c>
      <c r="AC5304" s="69">
        <f t="shared" si="2532"/>
        <v>0.17193755004003194</v>
      </c>
      <c r="AD5304" s="70">
        <f>_xlfn.PERCENTILE.EXC(AC5304:$AC$5675,0.5)</f>
        <v>8.3018852651043598E-2</v>
      </c>
      <c r="AE5304" s="70">
        <f>_xlfn.PERCENTILE.EXC($AC5304:AC$5675,0.35)</f>
        <v>5.4966433833392489E-2</v>
      </c>
      <c r="AF5304" s="71">
        <f t="shared" si="2523"/>
        <v>4.2978451020580351E-2</v>
      </c>
      <c r="AG5304" s="70">
        <f t="shared" si="2524"/>
        <v>-6.3450483091787302E-2</v>
      </c>
      <c r="AH5304" s="70">
        <f t="shared" si="2525"/>
        <v>-9.3129729631584238E-2</v>
      </c>
      <c r="AI5304" s="61" t="str">
        <f t="shared" si="2520"/>
        <v>Short VOL</v>
      </c>
      <c r="AJ5304" s="68" t="str">
        <f t="shared" si="2521"/>
        <v>Short VOL</v>
      </c>
      <c r="AK5304" s="72"/>
      <c r="AL5304" s="73"/>
      <c r="AM5304" s="72"/>
      <c r="AN5304" s="73"/>
      <c r="AO5304" s="74"/>
      <c r="AP5304" s="20"/>
      <c r="AQ5304" s="74"/>
      <c r="AR5304" s="20"/>
      <c r="AS5304" s="74"/>
      <c r="AT5304" s="20"/>
      <c r="AU5304" s="74" t="str">
        <f t="shared" si="2533"/>
        <v>00631L</v>
      </c>
      <c r="AV5304" s="20">
        <f t="shared" si="2518"/>
        <v>1</v>
      </c>
      <c r="AW5304" s="74" t="str">
        <f t="shared" si="2534"/>
        <v>00631L</v>
      </c>
      <c r="AX5304" s="20">
        <f t="shared" si="2535"/>
        <v>1</v>
      </c>
      <c r="AY5304" s="20">
        <f t="shared" si="2519"/>
        <v>1</v>
      </c>
      <c r="AZ5304" s="116">
        <v>38611</v>
      </c>
      <c r="BA5304" s="116"/>
      <c r="BB5304" s="20"/>
      <c r="BC5304" s="20"/>
      <c r="BD5304" s="76"/>
      <c r="BE5304" s="77"/>
      <c r="BF5304" s="77"/>
    </row>
    <row r="5305" spans="1:58" s="23" customFormat="1" ht="15.75" customHeight="1" x14ac:dyDescent="0.4">
      <c r="A5305" s="116">
        <v>38609</v>
      </c>
      <c r="B5305" s="112">
        <v>13.77</v>
      </c>
      <c r="C5305" s="112">
        <v>14.8</v>
      </c>
      <c r="D5305" s="112">
        <v>15.362</v>
      </c>
      <c r="E5305" s="112">
        <v>15.747999999999999</v>
      </c>
      <c r="F5305" s="112">
        <v>16.190000000000001</v>
      </c>
      <c r="G5305" s="112">
        <v>16.484000000000002</v>
      </c>
      <c r="H5305" s="113">
        <v>16.712</v>
      </c>
      <c r="I5305" s="90">
        <f t="shared" si="2536"/>
        <v>14.628333333333334</v>
      </c>
      <c r="J5305" s="90">
        <f t="shared" si="2537"/>
        <v>15.268333333333334</v>
      </c>
      <c r="K5305" s="114">
        <v>4</v>
      </c>
      <c r="L5305" s="115">
        <v>4.1666666666666664E-2</v>
      </c>
      <c r="M5305" s="11"/>
      <c r="N5305" s="90">
        <v>12.91</v>
      </c>
      <c r="O5305" s="90">
        <v>14.58</v>
      </c>
      <c r="P5305" s="90">
        <v>15.231596967420161</v>
      </c>
      <c r="Q5305" s="90"/>
      <c r="R5305" s="63">
        <f t="shared" si="2527"/>
        <v>16.901596967420161</v>
      </c>
      <c r="S5305" s="64">
        <f t="shared" si="2526"/>
        <v>4.1969330104923291E-2</v>
      </c>
      <c r="T5305" s="65"/>
      <c r="U5305" s="65">
        <f t="shared" si="2522"/>
        <v>0.88545953360768181</v>
      </c>
      <c r="V5305" s="65">
        <f t="shared" si="2522"/>
        <v>0.95722070582527208</v>
      </c>
      <c r="W5305" s="65"/>
      <c r="X5305" s="61">
        <f t="shared" si="2517"/>
        <v>7.4800290486565085E-2</v>
      </c>
      <c r="Y5305" s="66">
        <f t="shared" si="2528"/>
        <v>6.1214122428244887E-2</v>
      </c>
      <c r="Z5305" s="61">
        <f t="shared" si="2529"/>
        <v>4.3750712088412934E-2</v>
      </c>
      <c r="AA5305" s="67">
        <f t="shared" si="2530"/>
        <v>14.628333333333334</v>
      </c>
      <c r="AB5305" s="68">
        <f t="shared" si="2531"/>
        <v>6.6615027110766806E-2</v>
      </c>
      <c r="AC5305" s="69">
        <f t="shared" si="2532"/>
        <v>0.13310095533178418</v>
      </c>
      <c r="AD5305" s="70">
        <f>_xlfn.PERCENTILE.EXC(AC5305:$AC$5675,0.5)</f>
        <v>8.2528619528619535E-2</v>
      </c>
      <c r="AE5305" s="70">
        <f>_xlfn.PERCENTILE.EXC($AC5305:AC$5675,0.35)</f>
        <v>5.4898384948297865E-2</v>
      </c>
      <c r="AF5305" s="71">
        <f t="shared" si="2523"/>
        <v>4.2712673826705981E-2</v>
      </c>
      <c r="AG5305" s="70">
        <f t="shared" si="2524"/>
        <v>-6.360869565217378E-2</v>
      </c>
      <c r="AH5305" s="70">
        <f t="shared" si="2525"/>
        <v>-9.3301025983406324E-2</v>
      </c>
      <c r="AI5305" s="61" t="str">
        <f t="shared" si="2520"/>
        <v>Short VOL</v>
      </c>
      <c r="AJ5305" s="68" t="str">
        <f t="shared" si="2521"/>
        <v>Short VOL</v>
      </c>
      <c r="AK5305" s="72"/>
      <c r="AL5305" s="73"/>
      <c r="AM5305" s="72"/>
      <c r="AN5305" s="73"/>
      <c r="AO5305" s="74"/>
      <c r="AP5305" s="20"/>
      <c r="AQ5305" s="74"/>
      <c r="AR5305" s="20"/>
      <c r="AS5305" s="74"/>
      <c r="AT5305" s="20"/>
      <c r="AU5305" s="74" t="str">
        <f t="shared" si="2533"/>
        <v>00631L</v>
      </c>
      <c r="AV5305" s="20">
        <f t="shared" si="2518"/>
        <v>1</v>
      </c>
      <c r="AW5305" s="74" t="str">
        <f t="shared" si="2534"/>
        <v>00631L</v>
      </c>
      <c r="AX5305" s="20">
        <f t="shared" si="2535"/>
        <v>1</v>
      </c>
      <c r="AY5305" s="20">
        <f t="shared" si="2519"/>
        <v>1</v>
      </c>
      <c r="AZ5305" s="116">
        <v>38610</v>
      </c>
      <c r="BA5305" s="116"/>
      <c r="BB5305" s="20"/>
      <c r="BC5305" s="20"/>
      <c r="BD5305" s="76"/>
      <c r="BE5305" s="77"/>
      <c r="BF5305" s="77"/>
    </row>
    <row r="5306" spans="1:58" s="23" customFormat="1" ht="15.75" customHeight="1" x14ac:dyDescent="0.4">
      <c r="A5306" s="116">
        <v>38608</v>
      </c>
      <c r="B5306" s="112">
        <v>12.834</v>
      </c>
      <c r="C5306" s="112">
        <v>13.78</v>
      </c>
      <c r="D5306" s="112">
        <v>14.71</v>
      </c>
      <c r="E5306" s="112">
        <v>15.255000000000001</v>
      </c>
      <c r="F5306" s="112">
        <v>15.63</v>
      </c>
      <c r="G5306" s="112">
        <v>16.059999999999999</v>
      </c>
      <c r="H5306" s="113">
        <v>16.369</v>
      </c>
      <c r="I5306" s="90">
        <f t="shared" si="2536"/>
        <v>13.582916666666666</v>
      </c>
      <c r="J5306" s="90">
        <f t="shared" si="2537"/>
        <v>14.516250000000001</v>
      </c>
      <c r="K5306" s="114">
        <v>5</v>
      </c>
      <c r="L5306" s="115">
        <v>4.1666666666666664E-2</v>
      </c>
      <c r="M5306" s="11"/>
      <c r="N5306" s="90">
        <v>12.39</v>
      </c>
      <c r="O5306" s="90">
        <v>14.4</v>
      </c>
      <c r="P5306" s="90">
        <v>15.026146426990111</v>
      </c>
      <c r="Q5306" s="90"/>
      <c r="R5306" s="63">
        <f t="shared" si="2527"/>
        <v>17.036146426990111</v>
      </c>
      <c r="S5306" s="64">
        <f t="shared" si="2526"/>
        <v>6.3519313304721048E-2</v>
      </c>
      <c r="T5306" s="65"/>
      <c r="U5306" s="65">
        <f t="shared" si="2522"/>
        <v>0.86041666666666672</v>
      </c>
      <c r="V5306" s="65">
        <f t="shared" si="2522"/>
        <v>0.9583295404425568</v>
      </c>
      <c r="W5306" s="65"/>
      <c r="X5306" s="61">
        <f t="shared" si="2517"/>
        <v>7.3710456599657137E-2</v>
      </c>
      <c r="Y5306" s="66">
        <f t="shared" si="2528"/>
        <v>7.3025237627007467E-2</v>
      </c>
      <c r="Z5306" s="61">
        <f t="shared" si="2529"/>
        <v>6.8713764225896659E-2</v>
      </c>
      <c r="AA5306" s="67">
        <f t="shared" si="2530"/>
        <v>13.582916666666668</v>
      </c>
      <c r="AB5306" s="68">
        <f t="shared" si="2531"/>
        <v>3.5835351089588303E-2</v>
      </c>
      <c r="AC5306" s="69">
        <f t="shared" si="2532"/>
        <v>9.6280602636534873E-2</v>
      </c>
      <c r="AD5306" s="70">
        <f>_xlfn.PERCENTILE.EXC(AC5306:$AC$5675,0.5)</f>
        <v>8.2363550978367298E-2</v>
      </c>
      <c r="AE5306" s="70">
        <f>_xlfn.PERCENTILE.EXC($AC5306:AC$5675,0.35)</f>
        <v>5.4839735060527951E-2</v>
      </c>
      <c r="AF5306" s="71">
        <f t="shared" si="2523"/>
        <v>4.2431381113347703E-2</v>
      </c>
      <c r="AG5306" s="70">
        <f t="shared" si="2524"/>
        <v>-6.3766908212560258E-2</v>
      </c>
      <c r="AH5306" s="70">
        <f t="shared" si="2525"/>
        <v>-9.3472322335228411E-2</v>
      </c>
      <c r="AI5306" s="61" t="str">
        <f t="shared" si="2520"/>
        <v>Short VOL</v>
      </c>
      <c r="AJ5306" s="68" t="str">
        <f t="shared" si="2521"/>
        <v>Short VOL</v>
      </c>
      <c r="AK5306" s="72"/>
      <c r="AL5306" s="73"/>
      <c r="AM5306" s="72"/>
      <c r="AN5306" s="73"/>
      <c r="AO5306" s="74"/>
      <c r="AP5306" s="20"/>
      <c r="AQ5306" s="74"/>
      <c r="AR5306" s="20"/>
      <c r="AS5306" s="74"/>
      <c r="AT5306" s="20"/>
      <c r="AU5306" s="74" t="str">
        <f t="shared" si="2533"/>
        <v>00631L</v>
      </c>
      <c r="AV5306" s="20">
        <f t="shared" si="2518"/>
        <v>1</v>
      </c>
      <c r="AW5306" s="74" t="str">
        <f t="shared" si="2534"/>
        <v>00631L</v>
      </c>
      <c r="AX5306" s="20">
        <f t="shared" si="2535"/>
        <v>1</v>
      </c>
      <c r="AY5306" s="20">
        <f t="shared" si="2519"/>
        <v>1</v>
      </c>
      <c r="AZ5306" s="116">
        <v>38609</v>
      </c>
      <c r="BA5306" s="116"/>
      <c r="BB5306" s="20"/>
      <c r="BC5306" s="20"/>
      <c r="BD5306" s="76"/>
      <c r="BE5306" s="77"/>
      <c r="BF5306" s="77"/>
    </row>
    <row r="5307" spans="1:58" s="23" customFormat="1" ht="15.75" customHeight="1" x14ac:dyDescent="0.4">
      <c r="A5307" s="116">
        <v>38607</v>
      </c>
      <c r="B5307" s="112">
        <v>12.571999999999999</v>
      </c>
      <c r="C5307" s="112">
        <v>13.65</v>
      </c>
      <c r="D5307" s="112">
        <v>14.7</v>
      </c>
      <c r="E5307" s="112">
        <v>15.262</v>
      </c>
      <c r="F5307" s="112">
        <v>15.648</v>
      </c>
      <c r="G5307" s="112">
        <v>16.09</v>
      </c>
      <c r="H5307" s="113">
        <v>16.434999999999999</v>
      </c>
      <c r="I5307" s="90">
        <f t="shared" si="2536"/>
        <v>13.3805</v>
      </c>
      <c r="J5307" s="90">
        <f t="shared" si="2537"/>
        <v>14.4375</v>
      </c>
      <c r="K5307" s="114">
        <v>6</v>
      </c>
      <c r="L5307" s="115">
        <v>4.1666666666666664E-2</v>
      </c>
      <c r="M5307" s="11"/>
      <c r="N5307" s="90">
        <v>11.65</v>
      </c>
      <c r="O5307" s="90">
        <v>13.91</v>
      </c>
      <c r="P5307" s="90">
        <v>14.669805468505679</v>
      </c>
      <c r="Q5307" s="90"/>
      <c r="R5307" s="63">
        <f t="shared" si="2527"/>
        <v>16.929805468505677</v>
      </c>
      <c r="S5307" s="64">
        <f t="shared" si="2526"/>
        <v>-2.7545909849749587E-2</v>
      </c>
      <c r="T5307" s="65"/>
      <c r="U5307" s="65">
        <f t="shared" si="2522"/>
        <v>0.83752695902228613</v>
      </c>
      <c r="V5307" s="65">
        <f t="shared" si="2522"/>
        <v>0.94820616605060715</v>
      </c>
      <c r="W5307" s="65"/>
      <c r="X5307" s="61">
        <f t="shared" ref="X5307:X5370" si="2538">(C5307-B5307)/B5307</f>
        <v>8.5746102449888742E-2</v>
      </c>
      <c r="Y5307" s="66">
        <f t="shared" si="2528"/>
        <v>7.6857554711046924E-2</v>
      </c>
      <c r="Z5307" s="61">
        <f t="shared" si="2529"/>
        <v>7.8995553230447324E-2</v>
      </c>
      <c r="AA5307" s="67">
        <f t="shared" si="2530"/>
        <v>13.380500000000001</v>
      </c>
      <c r="AB5307" s="68">
        <f t="shared" si="2531"/>
        <v>7.9141630901287452E-2</v>
      </c>
      <c r="AC5307" s="69">
        <f t="shared" si="2532"/>
        <v>0.14854077253218892</v>
      </c>
      <c r="AD5307" s="70">
        <f>_xlfn.PERCENTILE.EXC(AC5307:$AC$5675,0.5)</f>
        <v>8.2198482428115061E-2</v>
      </c>
      <c r="AE5307" s="70">
        <f>_xlfn.PERCENTILE.EXC($AC5307:AC$5675,0.35)</f>
        <v>5.4793617169190983E-2</v>
      </c>
      <c r="AF5307" s="71">
        <f t="shared" si="2523"/>
        <v>4.2129401040677542E-2</v>
      </c>
      <c r="AG5307" s="70">
        <f t="shared" si="2524"/>
        <v>-6.3925120772946736E-2</v>
      </c>
      <c r="AH5307" s="70">
        <f t="shared" si="2525"/>
        <v>-9.3643618687050498E-2</v>
      </c>
      <c r="AI5307" s="61" t="str">
        <f t="shared" si="2520"/>
        <v>Short VOL</v>
      </c>
      <c r="AJ5307" s="68" t="str">
        <f t="shared" si="2521"/>
        <v>Short VOL</v>
      </c>
      <c r="AK5307" s="72"/>
      <c r="AL5307" s="73"/>
      <c r="AM5307" s="72"/>
      <c r="AN5307" s="73"/>
      <c r="AO5307" s="74"/>
      <c r="AP5307" s="20"/>
      <c r="AQ5307" s="74"/>
      <c r="AR5307" s="20"/>
      <c r="AS5307" s="74"/>
      <c r="AT5307" s="20"/>
      <c r="AU5307" s="74" t="str">
        <f t="shared" si="2533"/>
        <v>00631L</v>
      </c>
      <c r="AV5307" s="20">
        <f t="shared" si="2518"/>
        <v>1</v>
      </c>
      <c r="AW5307" s="74" t="str">
        <f t="shared" si="2534"/>
        <v>00631L</v>
      </c>
      <c r="AX5307" s="20">
        <f t="shared" si="2535"/>
        <v>1</v>
      </c>
      <c r="AY5307" s="20">
        <f t="shared" si="2519"/>
        <v>1</v>
      </c>
      <c r="AZ5307" s="116">
        <v>38608</v>
      </c>
      <c r="BA5307" s="116"/>
      <c r="BB5307" s="20"/>
      <c r="BC5307" s="20"/>
      <c r="BD5307" s="76"/>
      <c r="BE5307" s="77"/>
      <c r="BF5307" s="77"/>
    </row>
    <row r="5308" spans="1:58" s="23" customFormat="1" ht="15.75" customHeight="1" x14ac:dyDescent="0.4">
      <c r="A5308" s="116">
        <v>38604</v>
      </c>
      <c r="B5308" s="112">
        <v>12.643000000000001</v>
      </c>
      <c r="C5308" s="112">
        <v>13.71</v>
      </c>
      <c r="D5308" s="112">
        <v>14.75</v>
      </c>
      <c r="E5308" s="112">
        <v>15.333</v>
      </c>
      <c r="F5308" s="112">
        <v>15.731999999999999</v>
      </c>
      <c r="G5308" s="112">
        <v>16.190000000000001</v>
      </c>
      <c r="H5308" s="113">
        <v>16.523</v>
      </c>
      <c r="I5308" s="90">
        <f t="shared" si="2536"/>
        <v>13.398791666666668</v>
      </c>
      <c r="J5308" s="90">
        <f t="shared" si="2537"/>
        <v>14.446666666666667</v>
      </c>
      <c r="K5308" s="114">
        <v>7</v>
      </c>
      <c r="L5308" s="115">
        <v>4.1666666666666664E-2</v>
      </c>
      <c r="M5308" s="11"/>
      <c r="N5308" s="90">
        <v>11.98</v>
      </c>
      <c r="O5308" s="90">
        <v>13.69</v>
      </c>
      <c r="P5308" s="90">
        <v>14.624880341898383</v>
      </c>
      <c r="Q5308" s="90"/>
      <c r="R5308" s="63">
        <f t="shared" si="2527"/>
        <v>16.33488034189838</v>
      </c>
      <c r="S5308" s="64">
        <f t="shared" si="2526"/>
        <v>-7.3472544470224235E-2</v>
      </c>
      <c r="T5308" s="65"/>
      <c r="U5308" s="65">
        <f t="shared" si="2522"/>
        <v>0.87509130752373998</v>
      </c>
      <c r="V5308" s="65">
        <f t="shared" si="2522"/>
        <v>0.93607603480897739</v>
      </c>
      <c r="W5308" s="65"/>
      <c r="X5308" s="61">
        <f t="shared" si="2538"/>
        <v>8.4394526615518481E-2</v>
      </c>
      <c r="Y5308" s="66">
        <f t="shared" si="2528"/>
        <v>7.7610382834409408E-2</v>
      </c>
      <c r="Z5308" s="61">
        <f t="shared" si="2529"/>
        <v>7.8206679084867683E-2</v>
      </c>
      <c r="AA5308" s="67">
        <f t="shared" si="2530"/>
        <v>13.398791666666668</v>
      </c>
      <c r="AB5308" s="68">
        <f t="shared" si="2531"/>
        <v>5.5342237061769634E-2</v>
      </c>
      <c r="AC5308" s="69">
        <f t="shared" si="2532"/>
        <v>0.11843002225932114</v>
      </c>
      <c r="AD5308" s="70">
        <f>_xlfn.PERCENTILE.EXC(AC5308:$AC$5675,0.5)</f>
        <v>8.2120367974620939E-2</v>
      </c>
      <c r="AE5308" s="70">
        <f>_xlfn.PERCENTILE.EXC($AC5308:AC$5675,0.35)</f>
        <v>5.4747499277854009E-2</v>
      </c>
      <c r="AF5308" s="71">
        <f t="shared" si="2523"/>
        <v>4.1827420968007373E-2</v>
      </c>
      <c r="AG5308" s="70">
        <f t="shared" si="2524"/>
        <v>-6.4083333333333214E-2</v>
      </c>
      <c r="AH5308" s="70">
        <f t="shared" si="2525"/>
        <v>-9.3814915038872598E-2</v>
      </c>
      <c r="AI5308" s="61" t="str">
        <f t="shared" si="2520"/>
        <v>Short VOL</v>
      </c>
      <c r="AJ5308" s="68" t="str">
        <f t="shared" si="2521"/>
        <v>Short VOL</v>
      </c>
      <c r="AK5308" s="72"/>
      <c r="AL5308" s="73"/>
      <c r="AM5308" s="72"/>
      <c r="AN5308" s="73"/>
      <c r="AO5308" s="74"/>
      <c r="AP5308" s="20"/>
      <c r="AQ5308" s="74"/>
      <c r="AR5308" s="20"/>
      <c r="AS5308" s="74"/>
      <c r="AT5308" s="20"/>
      <c r="AU5308" s="74" t="str">
        <f t="shared" si="2533"/>
        <v>00631L</v>
      </c>
      <c r="AV5308" s="20">
        <f t="shared" si="2518"/>
        <v>1</v>
      </c>
      <c r="AW5308" s="74" t="str">
        <f t="shared" si="2534"/>
        <v>00631L</v>
      </c>
      <c r="AX5308" s="20">
        <f t="shared" si="2535"/>
        <v>1</v>
      </c>
      <c r="AY5308" s="20">
        <f t="shared" si="2519"/>
        <v>1</v>
      </c>
      <c r="AZ5308" s="116">
        <v>38607</v>
      </c>
      <c r="BA5308" s="116"/>
      <c r="BB5308" s="20"/>
      <c r="BC5308" s="20"/>
      <c r="BD5308" s="76"/>
      <c r="BE5308" s="77"/>
      <c r="BF5308" s="77"/>
    </row>
    <row r="5309" spans="1:58" s="23" customFormat="1" ht="15.75" customHeight="1" x14ac:dyDescent="0.4">
      <c r="A5309" s="116">
        <v>38603</v>
      </c>
      <c r="B5309" s="112">
        <v>13.038</v>
      </c>
      <c r="C5309" s="112">
        <v>13.94</v>
      </c>
      <c r="D5309" s="112">
        <v>14.83</v>
      </c>
      <c r="E5309" s="112">
        <v>15.425000000000001</v>
      </c>
      <c r="F5309" s="112">
        <v>15.833</v>
      </c>
      <c r="G5309" s="112">
        <v>16.3</v>
      </c>
      <c r="H5309" s="113">
        <v>16.687999999999999</v>
      </c>
      <c r="I5309" s="90">
        <f t="shared" si="2536"/>
        <v>13.639333333333333</v>
      </c>
      <c r="J5309" s="90">
        <f t="shared" si="2537"/>
        <v>14.533333333333333</v>
      </c>
      <c r="K5309" s="114">
        <v>8</v>
      </c>
      <c r="L5309" s="115">
        <v>4.1666666666666664E-2</v>
      </c>
      <c r="M5309" s="11"/>
      <c r="N5309" s="90">
        <v>12.93</v>
      </c>
      <c r="O5309" s="90">
        <v>14.24</v>
      </c>
      <c r="P5309" s="90">
        <v>15.04474865193745</v>
      </c>
      <c r="Q5309" s="90"/>
      <c r="R5309" s="63">
        <f t="shared" si="2527"/>
        <v>16.354748651937449</v>
      </c>
      <c r="S5309" s="64">
        <f t="shared" si="2526"/>
        <v>3.2747603833865824E-2</v>
      </c>
      <c r="T5309" s="65"/>
      <c r="U5309" s="65">
        <f t="shared" si="2522"/>
        <v>0.9080056179775281</v>
      </c>
      <c r="V5309" s="65">
        <f t="shared" si="2522"/>
        <v>0.94650966456433194</v>
      </c>
      <c r="W5309" s="65"/>
      <c r="X5309" s="61">
        <f t="shared" si="2538"/>
        <v>6.9182389937106861E-2</v>
      </c>
      <c r="Y5309" s="66">
        <f t="shared" si="2528"/>
        <v>8.1880064829821589E-2</v>
      </c>
      <c r="Z5309" s="61">
        <f t="shared" si="2529"/>
        <v>6.5545725597536547E-2</v>
      </c>
      <c r="AA5309" s="67">
        <f t="shared" si="2530"/>
        <v>13.639333333333335</v>
      </c>
      <c r="AB5309" s="68">
        <f t="shared" si="2531"/>
        <v>8.3526682134571189E-3</v>
      </c>
      <c r="AC5309" s="69">
        <f t="shared" si="2532"/>
        <v>5.485949987110094E-2</v>
      </c>
      <c r="AD5309" s="70">
        <f>_xlfn.PERCENTILE.EXC(AC5309:$AC$5675,0.5)</f>
        <v>8.2042253521126818E-2</v>
      </c>
      <c r="AE5309" s="70">
        <f>_xlfn.PERCENTILE.EXC($AC5309:AC$5675,0.35)</f>
        <v>5.4678756569567333E-2</v>
      </c>
      <c r="AF5309" s="71">
        <f t="shared" si="2523"/>
        <v>4.1525440895337211E-2</v>
      </c>
      <c r="AG5309" s="70">
        <f t="shared" si="2524"/>
        <v>-6.4241545893719679E-2</v>
      </c>
      <c r="AH5309" s="70">
        <f t="shared" si="2525"/>
        <v>-9.3986211390694685E-2</v>
      </c>
      <c r="AI5309" s="61" t="str">
        <f t="shared" si="2520"/>
        <v>Safety</v>
      </c>
      <c r="AJ5309" s="68" t="str">
        <f t="shared" si="2521"/>
        <v>Short VOL</v>
      </c>
      <c r="AK5309" s="72"/>
      <c r="AL5309" s="73"/>
      <c r="AM5309" s="72"/>
      <c r="AN5309" s="73"/>
      <c r="AO5309" s="74"/>
      <c r="AP5309" s="20"/>
      <c r="AQ5309" s="74"/>
      <c r="AR5309" s="20"/>
      <c r="AS5309" s="74"/>
      <c r="AT5309" s="20"/>
      <c r="AU5309" s="74" t="str">
        <f t="shared" si="2533"/>
        <v>00631L</v>
      </c>
      <c r="AV5309" s="20">
        <f t="shared" si="2518"/>
        <v>1</v>
      </c>
      <c r="AW5309" s="74" t="str">
        <f t="shared" si="2534"/>
        <v>00631L</v>
      </c>
      <c r="AX5309" s="20">
        <f t="shared" si="2535"/>
        <v>1</v>
      </c>
      <c r="AY5309" s="20">
        <f t="shared" si="2519"/>
        <v>1</v>
      </c>
      <c r="AZ5309" s="116">
        <v>38604</v>
      </c>
      <c r="BA5309" s="116"/>
      <c r="BB5309" s="20"/>
      <c r="BC5309" s="20"/>
      <c r="BD5309" s="76"/>
      <c r="BE5309" s="77"/>
      <c r="BF5309" s="77"/>
    </row>
    <row r="5310" spans="1:58" s="23" customFormat="1" ht="15.75" customHeight="1" x14ac:dyDescent="0.4">
      <c r="A5310" s="116">
        <v>38602</v>
      </c>
      <c r="B5310" s="112">
        <v>12.930999999999999</v>
      </c>
      <c r="C5310" s="112">
        <v>13.92</v>
      </c>
      <c r="D5310" s="112">
        <v>14.89</v>
      </c>
      <c r="E5310" s="112">
        <v>15.497</v>
      </c>
      <c r="F5310" s="112">
        <v>15.914</v>
      </c>
      <c r="G5310" s="112">
        <v>16.39</v>
      </c>
      <c r="H5310" s="113">
        <v>16.734999999999999</v>
      </c>
      <c r="I5310" s="90">
        <f t="shared" si="2536"/>
        <v>13.549125</v>
      </c>
      <c r="J5310" s="90">
        <f t="shared" si="2537"/>
        <v>14.526250000000001</v>
      </c>
      <c r="K5310" s="114">
        <v>9</v>
      </c>
      <c r="L5310" s="115">
        <v>4.1666666666666664E-2</v>
      </c>
      <c r="M5310" s="11"/>
      <c r="N5310" s="90">
        <v>12.52</v>
      </c>
      <c r="O5310" s="90">
        <v>13.94</v>
      </c>
      <c r="P5310" s="90">
        <v>14.815800369979303</v>
      </c>
      <c r="Q5310" s="90"/>
      <c r="R5310" s="63">
        <f t="shared" si="2527"/>
        <v>16.235800369979305</v>
      </c>
      <c r="S5310" s="64">
        <f t="shared" si="2526"/>
        <v>-3.1709203402938917E-2</v>
      </c>
      <c r="T5310" s="65"/>
      <c r="U5310" s="65">
        <f t="shared" si="2522"/>
        <v>0.89813486370157825</v>
      </c>
      <c r="V5310" s="65">
        <f t="shared" si="2522"/>
        <v>0.94088740749005328</v>
      </c>
      <c r="W5310" s="65"/>
      <c r="X5310" s="61">
        <f t="shared" si="2538"/>
        <v>7.648287062098838E-2</v>
      </c>
      <c r="Y5310" s="66">
        <f t="shared" si="2528"/>
        <v>7.9886429631541564E-2</v>
      </c>
      <c r="Z5310" s="61">
        <f t="shared" si="2529"/>
        <v>7.211720314042426E-2</v>
      </c>
      <c r="AA5310" s="67">
        <f t="shared" si="2530"/>
        <v>13.549125</v>
      </c>
      <c r="AB5310" s="68">
        <f t="shared" si="2531"/>
        <v>3.2827476038338625E-2</v>
      </c>
      <c r="AC5310" s="69">
        <f t="shared" si="2532"/>
        <v>8.2198482428115061E-2</v>
      </c>
      <c r="AD5310" s="70">
        <f>_xlfn.PERCENTILE.EXC(AC5310:$AC$5675,0.5)</f>
        <v>8.2120367974620939E-2</v>
      </c>
      <c r="AE5310" s="70">
        <f>_xlfn.PERCENTILE.EXC($AC5310:AC$5675,0.35)</f>
        <v>5.4593045248568388E-2</v>
      </c>
      <c r="AF5310" s="71">
        <f t="shared" si="2523"/>
        <v>4.1391651311862586E-2</v>
      </c>
      <c r="AG5310" s="70">
        <f t="shared" si="2524"/>
        <v>-6.4399758454106157E-2</v>
      </c>
      <c r="AH5310" s="70">
        <f t="shared" si="2525"/>
        <v>-9.4157507742516772E-2</v>
      </c>
      <c r="AI5310" s="61" t="str">
        <f t="shared" si="2520"/>
        <v>Short VOL</v>
      </c>
      <c r="AJ5310" s="68" t="str">
        <f t="shared" si="2521"/>
        <v>Short VOL</v>
      </c>
      <c r="AK5310" s="72"/>
      <c r="AL5310" s="73"/>
      <c r="AM5310" s="72"/>
      <c r="AN5310" s="73"/>
      <c r="AO5310" s="74"/>
      <c r="AP5310" s="20"/>
      <c r="AQ5310" s="74"/>
      <c r="AR5310" s="20"/>
      <c r="AS5310" s="74"/>
      <c r="AT5310" s="20"/>
      <c r="AU5310" s="74" t="str">
        <f t="shared" si="2533"/>
        <v>00631L</v>
      </c>
      <c r="AV5310" s="20">
        <f t="shared" si="2518"/>
        <v>1</v>
      </c>
      <c r="AW5310" s="74" t="str">
        <f t="shared" si="2534"/>
        <v>00631L</v>
      </c>
      <c r="AX5310" s="20">
        <f t="shared" si="2535"/>
        <v>1</v>
      </c>
      <c r="AY5310" s="20">
        <f t="shared" si="2519"/>
        <v>1</v>
      </c>
      <c r="AZ5310" s="116">
        <v>38603</v>
      </c>
      <c r="BA5310" s="116"/>
      <c r="BB5310" s="20"/>
      <c r="BC5310" s="20"/>
      <c r="BD5310" s="76"/>
      <c r="BE5310" s="77"/>
      <c r="BF5310" s="77"/>
    </row>
    <row r="5311" spans="1:58" s="23" customFormat="1" ht="15.75" customHeight="1" x14ac:dyDescent="0.4">
      <c r="A5311" s="116">
        <v>38601</v>
      </c>
      <c r="B5311" s="112">
        <v>13.146000000000001</v>
      </c>
      <c r="C5311" s="112">
        <v>14.09</v>
      </c>
      <c r="D5311" s="112">
        <v>15.02</v>
      </c>
      <c r="E5311" s="112">
        <v>15.611000000000001</v>
      </c>
      <c r="F5311" s="112">
        <v>16.015999999999998</v>
      </c>
      <c r="G5311" s="112">
        <v>16.48</v>
      </c>
      <c r="H5311" s="113">
        <v>16.829000000000001</v>
      </c>
      <c r="I5311" s="90">
        <f t="shared" si="2536"/>
        <v>13.696666666666667</v>
      </c>
      <c r="J5311" s="90">
        <f t="shared" si="2537"/>
        <v>14.6325</v>
      </c>
      <c r="K5311" s="114">
        <v>10</v>
      </c>
      <c r="L5311" s="115">
        <v>4.1666666666666664E-2</v>
      </c>
      <c r="M5311" s="11"/>
      <c r="N5311" s="90">
        <v>12.93</v>
      </c>
      <c r="O5311" s="90">
        <v>14.18</v>
      </c>
      <c r="P5311" s="90">
        <v>15.077760877757918</v>
      </c>
      <c r="Q5311" s="90"/>
      <c r="R5311" s="63">
        <f t="shared" si="2527"/>
        <v>16.327760877757918</v>
      </c>
      <c r="S5311" s="64">
        <f t="shared" si="2526"/>
        <v>-4.7162859248341973E-2</v>
      </c>
      <c r="T5311" s="65"/>
      <c r="U5311" s="65">
        <f t="shared" si="2522"/>
        <v>0.91184767277856138</v>
      </c>
      <c r="V5311" s="65">
        <f t="shared" si="2522"/>
        <v>0.94045794431703333</v>
      </c>
      <c r="W5311" s="65"/>
      <c r="X5311" s="61">
        <f t="shared" si="2538"/>
        <v>7.1808915259394424E-2</v>
      </c>
      <c r="Y5311" s="66">
        <f t="shared" si="2528"/>
        <v>7.802190762923579E-2</v>
      </c>
      <c r="Z5311" s="61">
        <f t="shared" si="2529"/>
        <v>6.8325626673156462E-2</v>
      </c>
      <c r="AA5311" s="67">
        <f t="shared" si="2530"/>
        <v>13.696666666666665</v>
      </c>
      <c r="AB5311" s="68">
        <f t="shared" si="2531"/>
        <v>1.6705336426914238E-2</v>
      </c>
      <c r="AC5311" s="69">
        <f t="shared" si="2532"/>
        <v>5.9293632379479176E-2</v>
      </c>
      <c r="AD5311" s="70">
        <f>_xlfn.PERCENTILE.EXC(AC5311:$AC$5675,0.5)</f>
        <v>8.2042253521126818E-2</v>
      </c>
      <c r="AE5311" s="70">
        <f>_xlfn.PERCENTILE.EXC($AC5311:AC$5675,0.35)</f>
        <v>5.4507333927569443E-2</v>
      </c>
      <c r="AF5311" s="71">
        <f t="shared" si="2523"/>
        <v>4.1285893476587218E-2</v>
      </c>
      <c r="AG5311" s="70">
        <f t="shared" si="2524"/>
        <v>-6.4557971014492635E-2</v>
      </c>
      <c r="AH5311" s="70">
        <f t="shared" si="2525"/>
        <v>-9.4328804094338858E-2</v>
      </c>
      <c r="AI5311" s="61" t="str">
        <f t="shared" si="2520"/>
        <v>Safety</v>
      </c>
      <c r="AJ5311" s="68" t="str">
        <f t="shared" si="2521"/>
        <v>Short VOL</v>
      </c>
      <c r="AK5311" s="72"/>
      <c r="AL5311" s="73"/>
      <c r="AM5311" s="72"/>
      <c r="AN5311" s="73"/>
      <c r="AO5311" s="74"/>
      <c r="AP5311" s="20"/>
      <c r="AQ5311" s="74"/>
      <c r="AR5311" s="20"/>
      <c r="AS5311" s="74"/>
      <c r="AT5311" s="20"/>
      <c r="AU5311" s="74" t="str">
        <f t="shared" si="2533"/>
        <v>00631L</v>
      </c>
      <c r="AV5311" s="20">
        <f t="shared" si="2518"/>
        <v>1</v>
      </c>
      <c r="AW5311" s="74" t="str">
        <f t="shared" si="2534"/>
        <v>00631L</v>
      </c>
      <c r="AX5311" s="20">
        <f t="shared" si="2535"/>
        <v>1</v>
      </c>
      <c r="AY5311" s="20">
        <f t="shared" si="2519"/>
        <v>1</v>
      </c>
      <c r="AZ5311" s="116">
        <v>38602</v>
      </c>
      <c r="BA5311" s="116"/>
      <c r="BB5311" s="20"/>
      <c r="BC5311" s="20"/>
      <c r="BD5311" s="76"/>
      <c r="BE5311" s="77"/>
      <c r="BF5311" s="77"/>
    </row>
    <row r="5312" spans="1:58" s="23" customFormat="1" ht="15.75" customHeight="1" x14ac:dyDescent="0.4">
      <c r="A5312" s="116">
        <v>38597</v>
      </c>
      <c r="B5312" s="112">
        <v>13.132999999999999</v>
      </c>
      <c r="C5312" s="112">
        <v>14.23</v>
      </c>
      <c r="D5312" s="112">
        <v>15.3</v>
      </c>
      <c r="E5312" s="112">
        <v>15.804</v>
      </c>
      <c r="F5312" s="112">
        <v>16.151</v>
      </c>
      <c r="G5312" s="112">
        <v>16.55</v>
      </c>
      <c r="H5312" s="113">
        <v>16.914000000000001</v>
      </c>
      <c r="I5312" s="90">
        <f t="shared" si="2536"/>
        <v>13.727208333333333</v>
      </c>
      <c r="J5312" s="90">
        <f t="shared" si="2537"/>
        <v>14.809583333333334</v>
      </c>
      <c r="K5312" s="114">
        <v>11</v>
      </c>
      <c r="L5312" s="115">
        <v>4.1666666666666664E-2</v>
      </c>
      <c r="M5312" s="11"/>
      <c r="N5312" s="90">
        <v>13.57</v>
      </c>
      <c r="O5312" s="90">
        <v>14.68</v>
      </c>
      <c r="P5312" s="90">
        <v>15.463981363314183</v>
      </c>
      <c r="Q5312" s="90"/>
      <c r="R5312" s="63">
        <f t="shared" si="2527"/>
        <v>16.573981363314182</v>
      </c>
      <c r="S5312" s="64">
        <f t="shared" si="2526"/>
        <v>3.1939163498098853E-2</v>
      </c>
      <c r="T5312" s="65"/>
      <c r="U5312" s="65">
        <f t="shared" si="2522"/>
        <v>0.92438692098092645</v>
      </c>
      <c r="V5312" s="65">
        <f t="shared" si="2522"/>
        <v>0.94930274779210133</v>
      </c>
      <c r="W5312" s="65"/>
      <c r="X5312" s="61">
        <f t="shared" si="2538"/>
        <v>8.3530038833473041E-2</v>
      </c>
      <c r="Y5312" s="66">
        <f t="shared" si="2528"/>
        <v>7.0235383447228628E-2</v>
      </c>
      <c r="Z5312" s="61">
        <f t="shared" si="2529"/>
        <v>7.8848879809866712E-2</v>
      </c>
      <c r="AA5312" s="67">
        <f t="shared" si="2530"/>
        <v>13.727208333333333</v>
      </c>
      <c r="AB5312" s="68">
        <f t="shared" si="2531"/>
        <v>-3.2203389830508557E-2</v>
      </c>
      <c r="AC5312" s="69">
        <f t="shared" si="2532"/>
        <v>1.1584991402603771E-2</v>
      </c>
      <c r="AD5312" s="70">
        <f>_xlfn.PERCENTILE.EXC(AC5312:$AC$5675,0.5)</f>
        <v>8.2285436524873176E-2</v>
      </c>
      <c r="AE5312" s="70">
        <f>_xlfn.PERCENTILE.EXC($AC5312:AC$5675,0.35)</f>
        <v>5.4358364213302049E-2</v>
      </c>
      <c r="AF5312" s="71">
        <f t="shared" si="2523"/>
        <v>4.1180135641311851E-2</v>
      </c>
      <c r="AG5312" s="70">
        <f t="shared" si="2524"/>
        <v>-6.4716183574879113E-2</v>
      </c>
      <c r="AH5312" s="70">
        <f t="shared" si="2525"/>
        <v>-9.4500100446160945E-2</v>
      </c>
      <c r="AI5312" s="61" t="str">
        <f t="shared" si="2520"/>
        <v>Safety</v>
      </c>
      <c r="AJ5312" s="68" t="str">
        <f t="shared" si="2521"/>
        <v>Safety</v>
      </c>
      <c r="AK5312" s="72"/>
      <c r="AL5312" s="73"/>
      <c r="AM5312" s="72"/>
      <c r="AN5312" s="73"/>
      <c r="AO5312" s="74"/>
      <c r="AP5312" s="20"/>
      <c r="AQ5312" s="74"/>
      <c r="AR5312" s="20"/>
      <c r="AS5312" s="74"/>
      <c r="AT5312" s="20"/>
      <c r="AU5312" s="74" t="str">
        <f t="shared" si="2533"/>
        <v>00635U</v>
      </c>
      <c r="AV5312" s="20">
        <f t="shared" si="2518"/>
        <v>0</v>
      </c>
      <c r="AW5312" s="74" t="str">
        <f t="shared" si="2534"/>
        <v>00635U</v>
      </c>
      <c r="AX5312" s="20">
        <f t="shared" si="2535"/>
        <v>0</v>
      </c>
      <c r="AY5312" s="20">
        <f t="shared" si="2519"/>
        <v>1</v>
      </c>
      <c r="AZ5312" s="116">
        <v>38601</v>
      </c>
      <c r="BA5312" s="116"/>
      <c r="BB5312" s="20"/>
      <c r="BC5312" s="20"/>
      <c r="BD5312" s="76"/>
      <c r="BE5312" s="77"/>
      <c r="BF5312" s="77"/>
    </row>
    <row r="5313" spans="1:58" s="23" customFormat="1" ht="15.75" customHeight="1" x14ac:dyDescent="0.4">
      <c r="A5313" s="116">
        <v>38596</v>
      </c>
      <c r="B5313" s="112">
        <v>13.301</v>
      </c>
      <c r="C5313" s="112">
        <v>14.18</v>
      </c>
      <c r="D5313" s="112">
        <v>15.05</v>
      </c>
      <c r="E5313" s="112">
        <v>15.628</v>
      </c>
      <c r="F5313" s="112">
        <v>16.024999999999999</v>
      </c>
      <c r="G5313" s="112">
        <v>16.48</v>
      </c>
      <c r="H5313" s="113">
        <v>16.84</v>
      </c>
      <c r="I5313" s="90">
        <f t="shared" si="2536"/>
        <v>13.740500000000001</v>
      </c>
      <c r="J5313" s="90">
        <f t="shared" si="2537"/>
        <v>14.615</v>
      </c>
      <c r="K5313" s="114">
        <v>12</v>
      </c>
      <c r="L5313" s="115">
        <v>4.1666666666666664E-2</v>
      </c>
      <c r="M5313" s="11"/>
      <c r="N5313" s="90">
        <v>13.15</v>
      </c>
      <c r="O5313" s="90">
        <v>14.27</v>
      </c>
      <c r="P5313" s="90">
        <v>15.153827755045191</v>
      </c>
      <c r="Q5313" s="90"/>
      <c r="R5313" s="63">
        <f t="shared" si="2527"/>
        <v>16.27382775504519</v>
      </c>
      <c r="S5313" s="64">
        <f t="shared" si="2526"/>
        <v>4.3650793650793711E-2</v>
      </c>
      <c r="T5313" s="65"/>
      <c r="U5313" s="65">
        <f t="shared" si="2522"/>
        <v>0.92151366503153476</v>
      </c>
      <c r="V5313" s="65">
        <f t="shared" si="2522"/>
        <v>0.94167627022479938</v>
      </c>
      <c r="W5313" s="65"/>
      <c r="X5313" s="61">
        <f t="shared" si="2538"/>
        <v>6.6085256747612925E-2</v>
      </c>
      <c r="Y5313" s="66">
        <f t="shared" si="2528"/>
        <v>7.7553109802917825E-2</v>
      </c>
      <c r="Z5313" s="61">
        <f t="shared" si="2529"/>
        <v>6.3643972198973789E-2</v>
      </c>
      <c r="AA5313" s="67">
        <f t="shared" si="2530"/>
        <v>13.740500000000001</v>
      </c>
      <c r="AB5313" s="68">
        <f t="shared" si="2531"/>
        <v>1.1482889733840288E-2</v>
      </c>
      <c r="AC5313" s="69">
        <f t="shared" si="2532"/>
        <v>4.4904942965779501E-2</v>
      </c>
      <c r="AD5313" s="70">
        <f>_xlfn.PERCENTILE.EXC(AC5313:$AC$5675,0.5)</f>
        <v>8.2528619528619535E-2</v>
      </c>
      <c r="AE5313" s="70">
        <f>_xlfn.PERCENTILE.EXC($AC5313:AC$5675,0.35)</f>
        <v>5.4580800774139966E-2</v>
      </c>
      <c r="AF5313" s="71">
        <f t="shared" si="2523"/>
        <v>4.1452084360591369E-2</v>
      </c>
      <c r="AG5313" s="70">
        <f t="shared" si="2524"/>
        <v>-6.4874396135265577E-2</v>
      </c>
      <c r="AH5313" s="70">
        <f t="shared" si="2525"/>
        <v>-9.4671396797983032E-2</v>
      </c>
      <c r="AI5313" s="61" t="str">
        <f t="shared" si="2520"/>
        <v>Safety</v>
      </c>
      <c r="AJ5313" s="68" t="str">
        <f t="shared" si="2521"/>
        <v>Short VOL</v>
      </c>
      <c r="AK5313" s="72"/>
      <c r="AL5313" s="73"/>
      <c r="AM5313" s="72"/>
      <c r="AN5313" s="73"/>
      <c r="AO5313" s="74"/>
      <c r="AP5313" s="20"/>
      <c r="AQ5313" s="74"/>
      <c r="AR5313" s="20"/>
      <c r="AS5313" s="74"/>
      <c r="AT5313" s="20"/>
      <c r="AU5313" s="74" t="str">
        <f t="shared" si="2533"/>
        <v>00631L</v>
      </c>
      <c r="AV5313" s="20">
        <f t="shared" si="2518"/>
        <v>1</v>
      </c>
      <c r="AW5313" s="74" t="str">
        <f t="shared" si="2534"/>
        <v>00635U</v>
      </c>
      <c r="AX5313" s="20">
        <f t="shared" si="2535"/>
        <v>0</v>
      </c>
      <c r="AY5313" s="20">
        <f t="shared" si="2519"/>
        <v>1</v>
      </c>
      <c r="AZ5313" s="116">
        <v>38597</v>
      </c>
      <c r="BA5313" s="116"/>
      <c r="BB5313" s="20"/>
      <c r="BC5313" s="20"/>
      <c r="BD5313" s="76"/>
      <c r="BE5313" s="77"/>
      <c r="BF5313" s="77"/>
    </row>
    <row r="5314" spans="1:58" s="23" customFormat="1" ht="15.75" customHeight="1" x14ac:dyDescent="0.4">
      <c r="A5314" s="116">
        <v>38595</v>
      </c>
      <c r="B5314" s="112">
        <v>13.122</v>
      </c>
      <c r="C5314" s="112">
        <v>14.11</v>
      </c>
      <c r="D5314" s="112">
        <v>15.08</v>
      </c>
      <c r="E5314" s="112">
        <v>15.662000000000001</v>
      </c>
      <c r="F5314" s="112">
        <v>16.062000000000001</v>
      </c>
      <c r="G5314" s="112">
        <v>16.52</v>
      </c>
      <c r="H5314" s="113">
        <v>16.829000000000001</v>
      </c>
      <c r="I5314" s="90">
        <f t="shared" si="2536"/>
        <v>13.574833333333332</v>
      </c>
      <c r="J5314" s="90">
        <f t="shared" si="2537"/>
        <v>14.554583333333333</v>
      </c>
      <c r="K5314" s="114">
        <v>13</v>
      </c>
      <c r="L5314" s="115">
        <v>4.1666666666666664E-2</v>
      </c>
      <c r="M5314" s="11"/>
      <c r="N5314" s="90">
        <v>12.6</v>
      </c>
      <c r="O5314" s="90">
        <v>13.96</v>
      </c>
      <c r="P5314" s="90">
        <v>14.90241986453649</v>
      </c>
      <c r="Q5314" s="90"/>
      <c r="R5314" s="63">
        <f t="shared" si="2527"/>
        <v>16.26241986453649</v>
      </c>
      <c r="S5314" s="64">
        <f t="shared" si="2526"/>
        <v>-7.6923076923076969E-2</v>
      </c>
      <c r="T5314" s="65"/>
      <c r="U5314" s="65">
        <f t="shared" si="2522"/>
        <v>0.90257879656160456</v>
      </c>
      <c r="V5314" s="65">
        <f t="shared" si="2522"/>
        <v>0.93676061518175446</v>
      </c>
      <c r="W5314" s="65"/>
      <c r="X5314" s="61">
        <f t="shared" si="2538"/>
        <v>7.5293400396281018E-2</v>
      </c>
      <c r="Y5314" s="66">
        <f t="shared" si="2528"/>
        <v>7.4511556633890932E-2</v>
      </c>
      <c r="Z5314" s="61">
        <f t="shared" si="2529"/>
        <v>7.2173998453019764E-2</v>
      </c>
      <c r="AA5314" s="67">
        <f t="shared" si="2530"/>
        <v>13.574833333333334</v>
      </c>
      <c r="AB5314" s="68">
        <f t="shared" si="2531"/>
        <v>4.1428571428571447E-2</v>
      </c>
      <c r="AC5314" s="69">
        <f t="shared" si="2532"/>
        <v>7.736772486772496E-2</v>
      </c>
      <c r="AD5314" s="70">
        <f>_xlfn.PERCENTILE.EXC(AC5314:$AC$5675,0.5)</f>
        <v>8.3018852651043598E-2</v>
      </c>
      <c r="AE5314" s="70">
        <f>_xlfn.PERCENTILE.EXC($AC5314:AC$5675,0.35)</f>
        <v>5.4744044006771249E-2</v>
      </c>
      <c r="AF5314" s="71">
        <f t="shared" si="2523"/>
        <v>4.1346326525316002E-2</v>
      </c>
      <c r="AG5314" s="70">
        <f t="shared" si="2524"/>
        <v>-6.5032608695652055E-2</v>
      </c>
      <c r="AH5314" s="70">
        <f t="shared" si="2525"/>
        <v>-9.4842693149805118E-2</v>
      </c>
      <c r="AI5314" s="61" t="str">
        <f t="shared" si="2520"/>
        <v>Safety</v>
      </c>
      <c r="AJ5314" s="68" t="str">
        <f t="shared" si="2521"/>
        <v>Short VOL</v>
      </c>
      <c r="AK5314" s="72"/>
      <c r="AL5314" s="73"/>
      <c r="AM5314" s="72"/>
      <c r="AN5314" s="73"/>
      <c r="AO5314" s="74"/>
      <c r="AP5314" s="20"/>
      <c r="AQ5314" s="74"/>
      <c r="AR5314" s="20"/>
      <c r="AS5314" s="74"/>
      <c r="AT5314" s="20"/>
      <c r="AU5314" s="74" t="str">
        <f t="shared" si="2533"/>
        <v>00631L</v>
      </c>
      <c r="AV5314" s="20">
        <f t="shared" si="2518"/>
        <v>1</v>
      </c>
      <c r="AW5314" s="74" t="str">
        <f t="shared" si="2534"/>
        <v>00631L</v>
      </c>
      <c r="AX5314" s="20">
        <f t="shared" si="2535"/>
        <v>1</v>
      </c>
      <c r="AY5314" s="20">
        <f t="shared" si="2519"/>
        <v>1</v>
      </c>
      <c r="AZ5314" s="116">
        <v>38596</v>
      </c>
      <c r="BA5314" s="116"/>
      <c r="BB5314" s="20"/>
      <c r="BC5314" s="20"/>
      <c r="BD5314" s="76"/>
      <c r="BE5314" s="77"/>
      <c r="BF5314" s="77"/>
    </row>
    <row r="5315" spans="1:58" s="23" customFormat="1" ht="15.75" customHeight="1" x14ac:dyDescent="0.4">
      <c r="A5315" s="116">
        <v>38594</v>
      </c>
      <c r="B5315" s="112">
        <v>13.420999999999999</v>
      </c>
      <c r="C5315" s="112">
        <v>14.3</v>
      </c>
      <c r="D5315" s="112">
        <v>15.17</v>
      </c>
      <c r="E5315" s="112">
        <v>15.727</v>
      </c>
      <c r="F5315" s="112">
        <v>16.111000000000001</v>
      </c>
      <c r="G5315" s="112">
        <v>16.55</v>
      </c>
      <c r="H5315" s="113">
        <v>16.844000000000001</v>
      </c>
      <c r="I5315" s="90">
        <f t="shared" si="2536"/>
        <v>13.78725</v>
      </c>
      <c r="J5315" s="90">
        <f t="shared" si="2537"/>
        <v>14.6625</v>
      </c>
      <c r="K5315" s="114">
        <v>14</v>
      </c>
      <c r="L5315" s="115">
        <v>4.1666666666666664E-2</v>
      </c>
      <c r="M5315" s="11"/>
      <c r="N5315" s="90">
        <v>13.65</v>
      </c>
      <c r="O5315" s="90">
        <v>14.52</v>
      </c>
      <c r="P5315" s="90">
        <v>15.317924711301453</v>
      </c>
      <c r="Q5315" s="90"/>
      <c r="R5315" s="63">
        <f t="shared" si="2527"/>
        <v>16.187924711301456</v>
      </c>
      <c r="S5315" s="64">
        <f t="shared" si="2526"/>
        <v>9.6153846153846732E-3</v>
      </c>
      <c r="T5315" s="65"/>
      <c r="U5315" s="65">
        <f t="shared" si="2522"/>
        <v>0.94008264462809921</v>
      </c>
      <c r="V5315" s="65">
        <f t="shared" si="2522"/>
        <v>0.94790908518353334</v>
      </c>
      <c r="W5315" s="65"/>
      <c r="X5315" s="61">
        <f t="shared" si="2538"/>
        <v>6.5494374487743187E-2</v>
      </c>
      <c r="Y5315" s="66">
        <f t="shared" si="2528"/>
        <v>7.1024353023462883E-2</v>
      </c>
      <c r="Z5315" s="61">
        <f t="shared" si="2529"/>
        <v>6.34825654136974E-2</v>
      </c>
      <c r="AA5315" s="67">
        <f t="shared" si="2530"/>
        <v>13.78725</v>
      </c>
      <c r="AB5315" s="68">
        <f t="shared" si="2531"/>
        <v>-1.6776556776556848E-2</v>
      </c>
      <c r="AC5315" s="69">
        <f t="shared" si="2532"/>
        <v>1.0054945054945046E-2</v>
      </c>
      <c r="AD5315" s="70">
        <f>_xlfn.PERCENTILE.EXC(AC5315:$AC$5675,0.5)</f>
        <v>8.3509085773467662E-2</v>
      </c>
      <c r="AE5315" s="70">
        <f>_xlfn.PERCENTILE.EXC($AC5315:AC$5675,0.35)</f>
        <v>5.4654267620710489E-2</v>
      </c>
      <c r="AF5315" s="71">
        <f t="shared" si="2523"/>
        <v>4.1240568690040634E-2</v>
      </c>
      <c r="AG5315" s="70">
        <f t="shared" si="2524"/>
        <v>-6.5190821256038534E-2</v>
      </c>
      <c r="AH5315" s="70">
        <f t="shared" si="2525"/>
        <v>-9.5013989501627205E-2</v>
      </c>
      <c r="AI5315" s="61" t="str">
        <f t="shared" si="2520"/>
        <v>Safety</v>
      </c>
      <c r="AJ5315" s="68" t="str">
        <f t="shared" si="2521"/>
        <v>Safety</v>
      </c>
      <c r="AK5315" s="72"/>
      <c r="AL5315" s="73"/>
      <c r="AM5315" s="72"/>
      <c r="AN5315" s="73"/>
      <c r="AO5315" s="74"/>
      <c r="AP5315" s="20"/>
      <c r="AQ5315" s="74"/>
      <c r="AR5315" s="20"/>
      <c r="AS5315" s="74"/>
      <c r="AT5315" s="20"/>
      <c r="AU5315" s="74" t="str">
        <f t="shared" si="2533"/>
        <v>00635U</v>
      </c>
      <c r="AV5315" s="20">
        <f t="shared" ref="AV5315:AV5378" si="2539">IF(AU5315="00631L",1,0)</f>
        <v>0</v>
      </c>
      <c r="AW5315" s="74" t="str">
        <f t="shared" si="2534"/>
        <v>00635U</v>
      </c>
      <c r="AX5315" s="20">
        <f t="shared" si="2535"/>
        <v>0</v>
      </c>
      <c r="AY5315" s="20">
        <f t="shared" ref="AY5315:AY5378" si="2540">IF(AP5315=1,0,1)</f>
        <v>1</v>
      </c>
      <c r="AZ5315" s="116">
        <v>38595</v>
      </c>
      <c r="BA5315" s="116"/>
      <c r="BB5315" s="20"/>
      <c r="BC5315" s="20"/>
      <c r="BD5315" s="76"/>
      <c r="BE5315" s="77"/>
      <c r="BF5315" s="77"/>
    </row>
    <row r="5316" spans="1:58" s="23" customFormat="1" ht="15.75" customHeight="1" x14ac:dyDescent="0.4">
      <c r="A5316" s="116">
        <v>38593</v>
      </c>
      <c r="B5316" s="112">
        <v>13.321</v>
      </c>
      <c r="C5316" s="112">
        <v>14.2</v>
      </c>
      <c r="D5316" s="112">
        <v>15.07</v>
      </c>
      <c r="E5316" s="112">
        <v>15.651999999999999</v>
      </c>
      <c r="F5316" s="112">
        <v>16.052</v>
      </c>
      <c r="G5316" s="112">
        <v>16.510000000000002</v>
      </c>
      <c r="H5316" s="113">
        <v>16.8</v>
      </c>
      <c r="I5316" s="90">
        <f t="shared" si="2536"/>
        <v>13.650625</v>
      </c>
      <c r="J5316" s="90">
        <f t="shared" si="2537"/>
        <v>14.526249999999999</v>
      </c>
      <c r="K5316" s="114">
        <v>15</v>
      </c>
      <c r="L5316" s="115">
        <v>4.1666666666666664E-2</v>
      </c>
      <c r="M5316" s="11"/>
      <c r="N5316" s="90">
        <v>13.52</v>
      </c>
      <c r="O5316" s="90">
        <v>14.32</v>
      </c>
      <c r="P5316" s="90">
        <v>15.21822823165248</v>
      </c>
      <c r="Q5316" s="90"/>
      <c r="R5316" s="63">
        <f t="shared" si="2527"/>
        <v>16.018228231652483</v>
      </c>
      <c r="S5316" s="64">
        <f t="shared" si="2526"/>
        <v>-1.4577259475218736E-2</v>
      </c>
      <c r="T5316" s="65"/>
      <c r="U5316" s="65">
        <f t="shared" si="2522"/>
        <v>0.94413407821229045</v>
      </c>
      <c r="V5316" s="65">
        <f t="shared" si="2522"/>
        <v>0.94097681951015499</v>
      </c>
      <c r="W5316" s="65"/>
      <c r="X5316" s="61">
        <f t="shared" si="2538"/>
        <v>6.5986037084302951E-2</v>
      </c>
      <c r="Y5316" s="66">
        <f t="shared" si="2528"/>
        <v>7.3345259391771112E-2</v>
      </c>
      <c r="Z5316" s="61">
        <f t="shared" si="2529"/>
        <v>6.414541458724414E-2</v>
      </c>
      <c r="AA5316" s="67">
        <f t="shared" si="2530"/>
        <v>13.650625</v>
      </c>
      <c r="AB5316" s="68">
        <f t="shared" si="2531"/>
        <v>-1.4718934911242593E-2</v>
      </c>
      <c r="AC5316" s="69">
        <f t="shared" si="2532"/>
        <v>9.6616124260355193E-3</v>
      </c>
      <c r="AD5316" s="70">
        <f>_xlfn.PERCENTILE.EXC(AC5316:$AC$5675,0.5)</f>
        <v>8.3825740297737109E-2</v>
      </c>
      <c r="AE5316" s="70">
        <f>_xlfn.PERCENTILE.EXC($AC5316:AC$5675,0.35)</f>
        <v>5.4841901243712618E-2</v>
      </c>
      <c r="AF5316" s="71">
        <f t="shared" si="2523"/>
        <v>4.1568580905718674E-2</v>
      </c>
      <c r="AG5316" s="70">
        <f t="shared" si="2524"/>
        <v>-6.5349033816425012E-2</v>
      </c>
      <c r="AH5316" s="70">
        <f t="shared" si="2525"/>
        <v>-9.5185285853449306E-2</v>
      </c>
      <c r="AI5316" s="61" t="str">
        <f t="shared" si="2520"/>
        <v>Safety</v>
      </c>
      <c r="AJ5316" s="68" t="str">
        <f t="shared" si="2521"/>
        <v>Safety</v>
      </c>
      <c r="AK5316" s="72"/>
      <c r="AL5316" s="73"/>
      <c r="AM5316" s="72"/>
      <c r="AN5316" s="73"/>
      <c r="AO5316" s="74"/>
      <c r="AP5316" s="20"/>
      <c r="AQ5316" s="74"/>
      <c r="AR5316" s="20"/>
      <c r="AS5316" s="74"/>
      <c r="AT5316" s="20"/>
      <c r="AU5316" s="74" t="str">
        <f t="shared" si="2533"/>
        <v>00635U</v>
      </c>
      <c r="AV5316" s="20">
        <f t="shared" si="2539"/>
        <v>0</v>
      </c>
      <c r="AW5316" s="74" t="str">
        <f t="shared" si="2534"/>
        <v>00635U</v>
      </c>
      <c r="AX5316" s="20">
        <f t="shared" si="2535"/>
        <v>0</v>
      </c>
      <c r="AY5316" s="20">
        <f t="shared" si="2540"/>
        <v>1</v>
      </c>
      <c r="AZ5316" s="116">
        <v>38594</v>
      </c>
      <c r="BA5316" s="116"/>
      <c r="BB5316" s="20"/>
      <c r="BC5316" s="20"/>
      <c r="BD5316" s="76"/>
      <c r="BE5316" s="77"/>
      <c r="BF5316" s="77"/>
    </row>
    <row r="5317" spans="1:58" s="23" customFormat="1" ht="15.75" customHeight="1" x14ac:dyDescent="0.4">
      <c r="A5317" s="116">
        <v>38590</v>
      </c>
      <c r="B5317" s="112">
        <v>13.62</v>
      </c>
      <c r="C5317" s="112">
        <v>14.36</v>
      </c>
      <c r="D5317" s="112">
        <v>15.1</v>
      </c>
      <c r="E5317" s="112">
        <v>15.653</v>
      </c>
      <c r="F5317" s="112">
        <v>16.033999999999999</v>
      </c>
      <c r="G5317" s="112">
        <v>16.47</v>
      </c>
      <c r="H5317" s="113">
        <v>16.779</v>
      </c>
      <c r="I5317" s="90">
        <f t="shared" si="2536"/>
        <v>13.866666666666665</v>
      </c>
      <c r="J5317" s="90">
        <f t="shared" si="2537"/>
        <v>14.606666666666666</v>
      </c>
      <c r="K5317" s="114">
        <v>16</v>
      </c>
      <c r="L5317" s="115">
        <v>4.1666666666666664E-2</v>
      </c>
      <c r="M5317" s="11"/>
      <c r="N5317" s="90">
        <v>13.72</v>
      </c>
      <c r="O5317" s="90">
        <v>14.61</v>
      </c>
      <c r="P5317" s="90">
        <v>15.350288560760857</v>
      </c>
      <c r="Q5317" s="90"/>
      <c r="R5317" s="63">
        <f t="shared" si="2527"/>
        <v>16.24028856076086</v>
      </c>
      <c r="S5317" s="64">
        <f t="shared" si="2526"/>
        <v>-7.2833211944645202E-4</v>
      </c>
      <c r="T5317" s="65"/>
      <c r="U5317" s="65">
        <f t="shared" si="2522"/>
        <v>0.93908281998631082</v>
      </c>
      <c r="V5317" s="65">
        <f t="shared" si="2522"/>
        <v>0.95177363879313526</v>
      </c>
      <c r="W5317" s="65"/>
      <c r="X5317" s="61">
        <f t="shared" si="2538"/>
        <v>5.4331864904552149E-2</v>
      </c>
      <c r="Y5317" s="66">
        <f t="shared" si="2528"/>
        <v>7.1935092314572249E-2</v>
      </c>
      <c r="Z5317" s="61">
        <f t="shared" si="2529"/>
        <v>5.3365384615384634E-2</v>
      </c>
      <c r="AA5317" s="67">
        <f t="shared" si="2530"/>
        <v>13.866666666666665</v>
      </c>
      <c r="AB5317" s="68">
        <f t="shared" si="2531"/>
        <v>-7.2886297376094323E-3</v>
      </c>
      <c r="AC5317" s="69">
        <f t="shared" si="2532"/>
        <v>1.0689990281826874E-2</v>
      </c>
      <c r="AD5317" s="70">
        <f>_xlfn.PERCENTILE.EXC(AC5317:$AC$5675,0.5)</f>
        <v>8.4142394822006555E-2</v>
      </c>
      <c r="AE5317" s="70">
        <f>_xlfn.PERCENTILE.EXC($AC5317:AC$5675,0.35)</f>
        <v>5.5053925257085579E-2</v>
      </c>
      <c r="AF5317" s="71">
        <f t="shared" si="2523"/>
        <v>4.2345101092584797E-2</v>
      </c>
      <c r="AG5317" s="70">
        <f t="shared" si="2524"/>
        <v>-6.550724637681149E-2</v>
      </c>
      <c r="AH5317" s="70">
        <f t="shared" si="2525"/>
        <v>-9.5356582205271392E-2</v>
      </c>
      <c r="AI5317" s="61" t="str">
        <f t="shared" ref="AI5317:AI5380" si="2541">IF(AC5317&gt;AD5317,"Short VOL","Safety")</f>
        <v>Safety</v>
      </c>
      <c r="AJ5317" s="68" t="str">
        <f t="shared" ref="AJ5317:AJ5380" si="2542">IF(AC5317&gt;AF5317,"Short VOL","Safety")</f>
        <v>Safety</v>
      </c>
      <c r="AK5317" s="72"/>
      <c r="AL5317" s="73"/>
      <c r="AM5317" s="72"/>
      <c r="AN5317" s="73"/>
      <c r="AO5317" s="74"/>
      <c r="AP5317" s="20"/>
      <c r="AQ5317" s="74"/>
      <c r="AR5317" s="20"/>
      <c r="AS5317" s="74"/>
      <c r="AT5317" s="20"/>
      <c r="AU5317" s="74" t="str">
        <f t="shared" si="2533"/>
        <v>00635U</v>
      </c>
      <c r="AV5317" s="20">
        <f t="shared" si="2539"/>
        <v>0</v>
      </c>
      <c r="AW5317" s="74" t="str">
        <f t="shared" si="2534"/>
        <v>00635U</v>
      </c>
      <c r="AX5317" s="20">
        <f t="shared" si="2535"/>
        <v>0</v>
      </c>
      <c r="AY5317" s="20">
        <f t="shared" si="2540"/>
        <v>1</v>
      </c>
      <c r="AZ5317" s="116">
        <v>38593</v>
      </c>
      <c r="BA5317" s="116"/>
      <c r="BB5317" s="20"/>
      <c r="BC5317" s="20"/>
      <c r="BD5317" s="76"/>
      <c r="BE5317" s="77"/>
      <c r="BF5317" s="77"/>
    </row>
    <row r="5318" spans="1:58" s="23" customFormat="1" ht="15.75" customHeight="1" x14ac:dyDescent="0.4">
      <c r="A5318" s="116">
        <v>38589</v>
      </c>
      <c r="B5318" s="112">
        <v>13.561</v>
      </c>
      <c r="C5318" s="112">
        <v>14.28</v>
      </c>
      <c r="D5318" s="112">
        <v>15</v>
      </c>
      <c r="E5318" s="112">
        <v>15.558</v>
      </c>
      <c r="F5318" s="112">
        <v>15.941000000000001</v>
      </c>
      <c r="G5318" s="112">
        <v>16.38</v>
      </c>
      <c r="H5318" s="113">
        <v>16.678000000000001</v>
      </c>
      <c r="I5318" s="90">
        <f t="shared" si="2536"/>
        <v>13.770708333333333</v>
      </c>
      <c r="J5318" s="90">
        <f t="shared" si="2537"/>
        <v>14.49</v>
      </c>
      <c r="K5318" s="114">
        <v>17</v>
      </c>
      <c r="L5318" s="115">
        <v>4.1666666666666664E-2</v>
      </c>
      <c r="M5318" s="11"/>
      <c r="N5318" s="90">
        <v>13.73</v>
      </c>
      <c r="O5318" s="90">
        <v>14.26</v>
      </c>
      <c r="P5318" s="90">
        <v>15.173209216298531</v>
      </c>
      <c r="Q5318" s="90"/>
      <c r="R5318" s="63">
        <f t="shared" si="2527"/>
        <v>15.703209216298529</v>
      </c>
      <c r="S5318" s="64">
        <f t="shared" si="2526"/>
        <v>-3.1051517290049364E-2</v>
      </c>
      <c r="T5318" s="65"/>
      <c r="U5318" s="65">
        <f t="shared" si="2522"/>
        <v>0.96283309957924268</v>
      </c>
      <c r="V5318" s="65">
        <f t="shared" si="2522"/>
        <v>0.93981436601311774</v>
      </c>
      <c r="W5318" s="65"/>
      <c r="X5318" s="61">
        <f t="shared" si="2538"/>
        <v>5.3019688813509283E-2</v>
      </c>
      <c r="Y5318" s="66">
        <f t="shared" si="2528"/>
        <v>7.1988687491965617E-2</v>
      </c>
      <c r="Z5318" s="61">
        <f t="shared" si="2529"/>
        <v>5.2233454464034483E-2</v>
      </c>
      <c r="AA5318" s="67">
        <f t="shared" si="2530"/>
        <v>13.770708333333333</v>
      </c>
      <c r="AB5318" s="68">
        <f t="shared" si="2531"/>
        <v>-1.2308812818645338E-2</v>
      </c>
      <c r="AC5318" s="69">
        <f t="shared" si="2532"/>
        <v>2.9649186695799635E-3</v>
      </c>
      <c r="AD5318" s="70">
        <f>_xlfn.PERCENTILE.EXC(AC5318:$AC$5675,0.5)</f>
        <v>8.4461746403359045E-2</v>
      </c>
      <c r="AE5318" s="70">
        <f>_xlfn.PERCENTILE.EXC($AC5318:AC$5675,0.35)</f>
        <v>5.5365602147234572E-2</v>
      </c>
      <c r="AF5318" s="71">
        <f t="shared" si="2523"/>
        <v>4.3054387361687305E-2</v>
      </c>
      <c r="AG5318" s="70">
        <f t="shared" si="2524"/>
        <v>-6.5665458937197968E-2</v>
      </c>
      <c r="AH5318" s="70">
        <f t="shared" si="2525"/>
        <v>-9.5527878557093479E-2</v>
      </c>
      <c r="AI5318" s="61" t="str">
        <f t="shared" si="2541"/>
        <v>Safety</v>
      </c>
      <c r="AJ5318" s="68" t="str">
        <f t="shared" si="2542"/>
        <v>Safety</v>
      </c>
      <c r="AK5318" s="72"/>
      <c r="AL5318" s="73"/>
      <c r="AM5318" s="72"/>
      <c r="AN5318" s="73"/>
      <c r="AO5318" s="74"/>
      <c r="AP5318" s="20"/>
      <c r="AQ5318" s="74"/>
      <c r="AR5318" s="20"/>
      <c r="AS5318" s="74"/>
      <c r="AT5318" s="20"/>
      <c r="AU5318" s="74" t="str">
        <f t="shared" si="2533"/>
        <v>00635U</v>
      </c>
      <c r="AV5318" s="20">
        <f t="shared" si="2539"/>
        <v>0</v>
      </c>
      <c r="AW5318" s="74" t="str">
        <f t="shared" si="2534"/>
        <v>00635U</v>
      </c>
      <c r="AX5318" s="20">
        <f t="shared" si="2535"/>
        <v>0</v>
      </c>
      <c r="AY5318" s="20">
        <f t="shared" si="2540"/>
        <v>1</v>
      </c>
      <c r="AZ5318" s="116">
        <v>38590</v>
      </c>
      <c r="BA5318" s="116"/>
      <c r="BB5318" s="20"/>
      <c r="BC5318" s="20"/>
      <c r="BD5318" s="76"/>
      <c r="BE5318" s="77"/>
      <c r="BF5318" s="77"/>
    </row>
    <row r="5319" spans="1:58" s="23" customFormat="1" ht="15.75" customHeight="1" x14ac:dyDescent="0.4">
      <c r="A5319" s="116">
        <v>38588</v>
      </c>
      <c r="B5319" s="112">
        <v>13.561999999999999</v>
      </c>
      <c r="C5319" s="112">
        <v>14.26</v>
      </c>
      <c r="D5319" s="112">
        <v>14.96</v>
      </c>
      <c r="E5319" s="112">
        <v>15.48</v>
      </c>
      <c r="F5319" s="112">
        <v>15.839</v>
      </c>
      <c r="G5319" s="112">
        <v>16.25</v>
      </c>
      <c r="H5319" s="113">
        <v>16.515999999999998</v>
      </c>
      <c r="I5319" s="90">
        <f t="shared" si="2536"/>
        <v>13.736499999999999</v>
      </c>
      <c r="J5319" s="90">
        <f t="shared" si="2537"/>
        <v>14.435</v>
      </c>
      <c r="K5319" s="114">
        <v>18</v>
      </c>
      <c r="L5319" s="115">
        <v>4.1666666666666664E-2</v>
      </c>
      <c r="M5319" s="11"/>
      <c r="N5319" s="90">
        <v>14.17</v>
      </c>
      <c r="O5319" s="90">
        <v>14.53</v>
      </c>
      <c r="P5319" s="90">
        <v>15.191666497128645</v>
      </c>
      <c r="Q5319" s="90"/>
      <c r="R5319" s="63">
        <f t="shared" si="2527"/>
        <v>15.551666497128645</v>
      </c>
      <c r="S5319" s="64">
        <f t="shared" si="2526"/>
        <v>6.2218890554722642E-2</v>
      </c>
      <c r="T5319" s="65"/>
      <c r="U5319" s="65">
        <f t="shared" si="2522"/>
        <v>0.97522367515485209</v>
      </c>
      <c r="V5319" s="65">
        <f t="shared" si="2522"/>
        <v>0.95644543031182871</v>
      </c>
      <c r="W5319" s="65"/>
      <c r="X5319" s="61">
        <f t="shared" si="2538"/>
        <v>5.1467335201297773E-2</v>
      </c>
      <c r="Y5319" s="66">
        <f t="shared" si="2528"/>
        <v>6.6925064599483067E-2</v>
      </c>
      <c r="Z5319" s="61">
        <f t="shared" si="2529"/>
        <v>5.0849925381283516E-2</v>
      </c>
      <c r="AA5319" s="67">
        <f t="shared" si="2530"/>
        <v>13.736499999999999</v>
      </c>
      <c r="AB5319" s="68">
        <f t="shared" si="2531"/>
        <v>-4.2907551164431935E-2</v>
      </c>
      <c r="AC5319" s="69">
        <f t="shared" si="2532"/>
        <v>-3.0592801693719158E-2</v>
      </c>
      <c r="AD5319" s="70">
        <f>_xlfn.PERCENTILE.EXC(AC5319:$AC$5675,0.5)</f>
        <v>8.478109798471152E-2</v>
      </c>
      <c r="AE5319" s="70">
        <f>_xlfn.PERCENTILE.EXC($AC5319:AC$5675,0.35)</f>
        <v>5.5617368587100272E-2</v>
      </c>
      <c r="AF5319" s="71">
        <f t="shared" si="2523"/>
        <v>4.3624125849460522E-2</v>
      </c>
      <c r="AG5319" s="70">
        <f t="shared" si="2524"/>
        <v>-6.5823671497584432E-2</v>
      </c>
      <c r="AH5319" s="70">
        <f t="shared" si="2525"/>
        <v>-9.5699174908915566E-2</v>
      </c>
      <c r="AI5319" s="61" t="str">
        <f t="shared" si="2541"/>
        <v>Safety</v>
      </c>
      <c r="AJ5319" s="68" t="str">
        <f t="shared" si="2542"/>
        <v>Safety</v>
      </c>
      <c r="AK5319" s="72"/>
      <c r="AL5319" s="73"/>
      <c r="AM5319" s="72"/>
      <c r="AN5319" s="73"/>
      <c r="AO5319" s="74"/>
      <c r="AP5319" s="20"/>
      <c r="AQ5319" s="74"/>
      <c r="AR5319" s="20"/>
      <c r="AS5319" s="74"/>
      <c r="AT5319" s="20"/>
      <c r="AU5319" s="74" t="str">
        <f t="shared" si="2533"/>
        <v>00635U</v>
      </c>
      <c r="AV5319" s="20">
        <f t="shared" si="2539"/>
        <v>0</v>
      </c>
      <c r="AW5319" s="74" t="str">
        <f t="shared" si="2534"/>
        <v>00635U</v>
      </c>
      <c r="AX5319" s="20">
        <f t="shared" si="2535"/>
        <v>0</v>
      </c>
      <c r="AY5319" s="20">
        <f t="shared" si="2540"/>
        <v>1</v>
      </c>
      <c r="AZ5319" s="116">
        <v>38589</v>
      </c>
      <c r="BA5319" s="116"/>
      <c r="BB5319" s="20"/>
      <c r="BC5319" s="20"/>
      <c r="BD5319" s="76"/>
      <c r="BE5319" s="77"/>
      <c r="BF5319" s="77"/>
    </row>
    <row r="5320" spans="1:58" s="23" customFormat="1" ht="15.75" customHeight="1" x14ac:dyDescent="0.4">
      <c r="A5320" s="116">
        <v>38587</v>
      </c>
      <c r="B5320" s="112">
        <v>13.707000000000001</v>
      </c>
      <c r="C5320" s="112">
        <v>14.25</v>
      </c>
      <c r="D5320" s="112">
        <v>14.8</v>
      </c>
      <c r="E5320" s="112">
        <v>15.263</v>
      </c>
      <c r="F5320" s="112">
        <v>15.582000000000001</v>
      </c>
      <c r="G5320" s="112">
        <v>15.95</v>
      </c>
      <c r="H5320" s="113">
        <v>16.239999999999998</v>
      </c>
      <c r="I5320" s="90">
        <f t="shared" si="2536"/>
        <v>13.820125000000001</v>
      </c>
      <c r="J5320" s="90">
        <f t="shared" si="2537"/>
        <v>14.364583333333334</v>
      </c>
      <c r="K5320" s="114">
        <v>19</v>
      </c>
      <c r="L5320" s="115">
        <v>4.1666666666666664E-2</v>
      </c>
      <c r="M5320" s="11"/>
      <c r="N5320" s="90">
        <v>13.34</v>
      </c>
      <c r="O5320" s="90">
        <v>14</v>
      </c>
      <c r="P5320" s="90">
        <v>14.866844376754923</v>
      </c>
      <c r="Q5320" s="90"/>
      <c r="R5320" s="63">
        <f t="shared" si="2527"/>
        <v>15.526844376754923</v>
      </c>
      <c r="S5320" s="64">
        <f t="shared" si="2526"/>
        <v>-5.9612518628912124E-3</v>
      </c>
      <c r="T5320" s="65"/>
      <c r="U5320" s="65">
        <f t="shared" ref="U5320:V5383" si="2543">N5320/O5320</f>
        <v>0.95285714285714285</v>
      </c>
      <c r="V5320" s="65">
        <f t="shared" si="2543"/>
        <v>0.9416927792618669</v>
      </c>
      <c r="W5320" s="65"/>
      <c r="X5320" s="61">
        <f t="shared" si="2538"/>
        <v>3.9614795360034961E-2</v>
      </c>
      <c r="Y5320" s="66">
        <f t="shared" si="2528"/>
        <v>6.4011007010417259E-2</v>
      </c>
      <c r="Z5320" s="61">
        <f t="shared" si="2529"/>
        <v>3.9396049842771536E-2</v>
      </c>
      <c r="AA5320" s="67">
        <f t="shared" si="2530"/>
        <v>13.820125000000001</v>
      </c>
      <c r="AB5320" s="68">
        <f t="shared" si="2531"/>
        <v>2.7511244377811161E-2</v>
      </c>
      <c r="AC5320" s="69">
        <f t="shared" si="2532"/>
        <v>3.5991379310344906E-2</v>
      </c>
      <c r="AD5320" s="70">
        <f>_xlfn.PERCENTILE.EXC(AC5320:$AC$5675,0.5)</f>
        <v>8.4828225682152675E-2</v>
      </c>
      <c r="AE5320" s="70">
        <f>_xlfn.PERCENTILE.EXC($AC5320:AC$5675,0.35)</f>
        <v>5.5799239501635463E-2</v>
      </c>
      <c r="AF5320" s="71">
        <f t="shared" si="2523"/>
        <v>4.3966487172854854E-2</v>
      </c>
      <c r="AG5320" s="70">
        <f t="shared" si="2524"/>
        <v>-6.598188405797091E-2</v>
      </c>
      <c r="AH5320" s="70">
        <f t="shared" si="2525"/>
        <v>-9.5870471260737652E-2</v>
      </c>
      <c r="AI5320" s="61" t="str">
        <f t="shared" si="2541"/>
        <v>Safety</v>
      </c>
      <c r="AJ5320" s="68" t="str">
        <f t="shared" si="2542"/>
        <v>Safety</v>
      </c>
      <c r="AK5320" s="72"/>
      <c r="AL5320" s="73"/>
      <c r="AM5320" s="72"/>
      <c r="AN5320" s="73"/>
      <c r="AO5320" s="74"/>
      <c r="AP5320" s="20"/>
      <c r="AQ5320" s="74"/>
      <c r="AR5320" s="20"/>
      <c r="AS5320" s="74"/>
      <c r="AT5320" s="20"/>
      <c r="AU5320" s="74" t="str">
        <f t="shared" si="2533"/>
        <v>00635U</v>
      </c>
      <c r="AV5320" s="20">
        <f t="shared" si="2539"/>
        <v>0</v>
      </c>
      <c r="AW5320" s="74" t="str">
        <f t="shared" si="2534"/>
        <v>00635U</v>
      </c>
      <c r="AX5320" s="20">
        <f t="shared" si="2535"/>
        <v>0</v>
      </c>
      <c r="AY5320" s="20">
        <f t="shared" si="2540"/>
        <v>1</v>
      </c>
      <c r="AZ5320" s="116">
        <v>38588</v>
      </c>
      <c r="BA5320" s="116"/>
      <c r="BB5320" s="20"/>
      <c r="BC5320" s="20"/>
      <c r="BD5320" s="76"/>
      <c r="BE5320" s="77"/>
      <c r="BF5320" s="77"/>
    </row>
    <row r="5321" spans="1:58" s="23" customFormat="1" ht="15.75" customHeight="1" x14ac:dyDescent="0.4">
      <c r="A5321" s="116">
        <v>38586</v>
      </c>
      <c r="B5321" s="112">
        <v>13.757999999999999</v>
      </c>
      <c r="C5321" s="112">
        <v>14.24</v>
      </c>
      <c r="D5321" s="112">
        <v>14.73</v>
      </c>
      <c r="E5321" s="112">
        <v>15.212999999999999</v>
      </c>
      <c r="F5321" s="112">
        <v>15.547000000000001</v>
      </c>
      <c r="G5321" s="112">
        <v>15.93</v>
      </c>
      <c r="H5321" s="113">
        <v>16.164999999999999</v>
      </c>
      <c r="I5321" s="90">
        <f t="shared" si="2536"/>
        <v>13.838333333333333</v>
      </c>
      <c r="J5321" s="90">
        <f t="shared" si="2537"/>
        <v>14.321666666666667</v>
      </c>
      <c r="K5321" s="114">
        <v>20</v>
      </c>
      <c r="L5321" s="115">
        <v>4.1666666666666664E-2</v>
      </c>
      <c r="M5321" s="11"/>
      <c r="N5321" s="90">
        <v>13.42</v>
      </c>
      <c r="O5321" s="90">
        <v>14.09</v>
      </c>
      <c r="P5321" s="90">
        <v>14.796336078281803</v>
      </c>
      <c r="Q5321" s="90"/>
      <c r="R5321" s="63">
        <f t="shared" si="2527"/>
        <v>15.466336078281801</v>
      </c>
      <c r="S5321" s="64">
        <f t="shared" si="2526"/>
        <v>0</v>
      </c>
      <c r="T5321" s="65"/>
      <c r="U5321" s="65">
        <f t="shared" si="2543"/>
        <v>0.95244854506742371</v>
      </c>
      <c r="V5321" s="65">
        <f t="shared" si="2543"/>
        <v>0.95226277136820581</v>
      </c>
      <c r="W5321" s="65"/>
      <c r="X5321" s="61">
        <f t="shared" si="2538"/>
        <v>3.5034161942142837E-2</v>
      </c>
      <c r="Y5321" s="66">
        <f t="shared" si="2528"/>
        <v>6.2578058239663448E-2</v>
      </c>
      <c r="Z5321" s="61">
        <f t="shared" si="2529"/>
        <v>3.4927134770564923E-2</v>
      </c>
      <c r="AA5321" s="67">
        <f t="shared" si="2530"/>
        <v>13.838333333333333</v>
      </c>
      <c r="AB5321" s="68">
        <f t="shared" si="2531"/>
        <v>2.5186289120715289E-2</v>
      </c>
      <c r="AC5321" s="69">
        <f t="shared" si="2532"/>
        <v>3.1172379533035244E-2</v>
      </c>
      <c r="AD5321" s="70">
        <f>_xlfn.PERCENTILE.EXC(AC5321:$AC$5675,0.5)</f>
        <v>8.4875353379593843E-2</v>
      </c>
      <c r="AE5321" s="70">
        <f>_xlfn.PERCENTILE.EXC($AC5321:AC$5675,0.35)</f>
        <v>5.600167219689195E-2</v>
      </c>
      <c r="AF5321" s="71">
        <f t="shared" si="2523"/>
        <v>4.4411569215392292E-2</v>
      </c>
      <c r="AG5321" s="70">
        <f t="shared" si="2524"/>
        <v>-6.6140096618357389E-2</v>
      </c>
      <c r="AH5321" s="70">
        <f t="shared" si="2525"/>
        <v>-9.6041767612559753E-2</v>
      </c>
      <c r="AI5321" s="61" t="str">
        <f t="shared" si="2541"/>
        <v>Safety</v>
      </c>
      <c r="AJ5321" s="68" t="str">
        <f t="shared" si="2542"/>
        <v>Safety</v>
      </c>
      <c r="AK5321" s="72"/>
      <c r="AL5321" s="73"/>
      <c r="AM5321" s="72"/>
      <c r="AN5321" s="73"/>
      <c r="AO5321" s="74"/>
      <c r="AP5321" s="20"/>
      <c r="AQ5321" s="74"/>
      <c r="AR5321" s="20"/>
      <c r="AS5321" s="74"/>
      <c r="AT5321" s="20"/>
      <c r="AU5321" s="74" t="str">
        <f t="shared" si="2533"/>
        <v>00635U</v>
      </c>
      <c r="AV5321" s="20">
        <f t="shared" si="2539"/>
        <v>0</v>
      </c>
      <c r="AW5321" s="74" t="str">
        <f t="shared" si="2534"/>
        <v>00635U</v>
      </c>
      <c r="AX5321" s="20">
        <f t="shared" si="2535"/>
        <v>0</v>
      </c>
      <c r="AY5321" s="20">
        <f t="shared" si="2540"/>
        <v>1</v>
      </c>
      <c r="AZ5321" s="116">
        <v>38587</v>
      </c>
      <c r="BA5321" s="116"/>
      <c r="BB5321" s="20"/>
      <c r="BC5321" s="20"/>
      <c r="BD5321" s="76"/>
      <c r="BE5321" s="77"/>
      <c r="BF5321" s="77"/>
    </row>
    <row r="5322" spans="1:58" s="23" customFormat="1" ht="15.75" customHeight="1" x14ac:dyDescent="0.4">
      <c r="A5322" s="116">
        <v>38583</v>
      </c>
      <c r="B5322" s="112">
        <v>13.757999999999999</v>
      </c>
      <c r="C5322" s="112">
        <v>14.27</v>
      </c>
      <c r="D5322" s="112">
        <v>14.79</v>
      </c>
      <c r="E5322" s="112">
        <v>15.208</v>
      </c>
      <c r="F5322" s="112">
        <v>15.497</v>
      </c>
      <c r="G5322" s="112">
        <v>15.83</v>
      </c>
      <c r="H5322" s="113">
        <v>16.221</v>
      </c>
      <c r="I5322" s="90">
        <f t="shared" si="2536"/>
        <v>13.821999999999999</v>
      </c>
      <c r="J5322" s="90">
        <f t="shared" si="2537"/>
        <v>14.334999999999999</v>
      </c>
      <c r="K5322" s="114">
        <v>21</v>
      </c>
      <c r="L5322" s="115">
        <v>4.1666666666666664E-2</v>
      </c>
      <c r="M5322" s="11"/>
      <c r="N5322" s="90">
        <v>13.42</v>
      </c>
      <c r="O5322" s="90">
        <v>14.17</v>
      </c>
      <c r="P5322" s="90">
        <v>14.901970873790296</v>
      </c>
      <c r="Q5322" s="90"/>
      <c r="R5322" s="63">
        <f t="shared" si="2527"/>
        <v>15.651970873790296</v>
      </c>
      <c r="S5322" s="64">
        <f t="shared" si="2526"/>
        <v>0</v>
      </c>
      <c r="T5322" s="65"/>
      <c r="U5322" s="65">
        <f t="shared" si="2543"/>
        <v>0.94707127734650676</v>
      </c>
      <c r="V5322" s="65">
        <f t="shared" si="2543"/>
        <v>0.95088093514679373</v>
      </c>
      <c r="W5322" s="65"/>
      <c r="X5322" s="61">
        <f t="shared" si="2538"/>
        <v>3.7214711440616402E-2</v>
      </c>
      <c r="Y5322" s="66">
        <f t="shared" si="2528"/>
        <v>6.6609679116254594E-2</v>
      </c>
      <c r="Z5322" s="61">
        <f t="shared" si="2529"/>
        <v>3.711474461004196E-2</v>
      </c>
      <c r="AA5322" s="67">
        <f t="shared" si="2530"/>
        <v>13.821999999999999</v>
      </c>
      <c r="AB5322" s="68">
        <f t="shared" si="2531"/>
        <v>2.5186289120715289E-2</v>
      </c>
      <c r="AC5322" s="69">
        <f t="shared" si="2532"/>
        <v>2.9955290611028262E-2</v>
      </c>
      <c r="AD5322" s="70">
        <f>_xlfn.PERCENTILE.EXC(AC5322:$AC$5675,0.5)</f>
        <v>8.4948243046517158E-2</v>
      </c>
      <c r="AE5322" s="70">
        <f>_xlfn.PERCENTILE.EXC($AC5322:AC$5675,0.35)</f>
        <v>5.6136571350533723E-2</v>
      </c>
      <c r="AF5322" s="71">
        <f t="shared" si="2523"/>
        <v>4.4622080088987756E-2</v>
      </c>
      <c r="AG5322" s="70">
        <f t="shared" si="2524"/>
        <v>-6.6298309178743853E-2</v>
      </c>
      <c r="AH5322" s="70">
        <f t="shared" si="2525"/>
        <v>-9.621306396438184E-2</v>
      </c>
      <c r="AI5322" s="61" t="str">
        <f t="shared" si="2541"/>
        <v>Safety</v>
      </c>
      <c r="AJ5322" s="68" t="str">
        <f t="shared" si="2542"/>
        <v>Safety</v>
      </c>
      <c r="AK5322" s="72"/>
      <c r="AL5322" s="73"/>
      <c r="AM5322" s="72"/>
      <c r="AN5322" s="73"/>
      <c r="AO5322" s="74"/>
      <c r="AP5322" s="20"/>
      <c r="AQ5322" s="74"/>
      <c r="AR5322" s="20"/>
      <c r="AS5322" s="74"/>
      <c r="AT5322" s="20"/>
      <c r="AU5322" s="74" t="str">
        <f t="shared" si="2533"/>
        <v>00635U</v>
      </c>
      <c r="AV5322" s="20">
        <f t="shared" si="2539"/>
        <v>0</v>
      </c>
      <c r="AW5322" s="74" t="str">
        <f t="shared" si="2534"/>
        <v>00635U</v>
      </c>
      <c r="AX5322" s="20">
        <f t="shared" si="2535"/>
        <v>0</v>
      </c>
      <c r="AY5322" s="20">
        <f t="shared" si="2540"/>
        <v>1</v>
      </c>
      <c r="AZ5322" s="116">
        <v>38586</v>
      </c>
      <c r="BA5322" s="116"/>
      <c r="BB5322" s="20"/>
      <c r="BC5322" s="20"/>
      <c r="BD5322" s="76"/>
      <c r="BE5322" s="77"/>
      <c r="BF5322" s="77"/>
    </row>
    <row r="5323" spans="1:58" s="23" customFormat="1" ht="15.75" customHeight="1" x14ac:dyDescent="0.4">
      <c r="A5323" s="116">
        <v>38582</v>
      </c>
      <c r="B5323" s="112">
        <v>13.868</v>
      </c>
      <c r="C5323" s="112">
        <v>14.38</v>
      </c>
      <c r="D5323" s="112">
        <v>14.9</v>
      </c>
      <c r="E5323" s="112">
        <v>15.326000000000001</v>
      </c>
      <c r="F5323" s="112">
        <v>15.62</v>
      </c>
      <c r="G5323" s="112">
        <v>15.96</v>
      </c>
      <c r="H5323" s="113">
        <v>16.358000000000001</v>
      </c>
      <c r="I5323" s="90">
        <f t="shared" si="2536"/>
        <v>13.910666666666668</v>
      </c>
      <c r="J5323" s="90">
        <f t="shared" si="2537"/>
        <v>14.423333333333334</v>
      </c>
      <c r="K5323" s="114">
        <v>22</v>
      </c>
      <c r="L5323" s="115">
        <v>4.1666666666666664E-2</v>
      </c>
      <c r="M5323" s="11"/>
      <c r="N5323" s="90">
        <v>13.42</v>
      </c>
      <c r="O5323" s="90">
        <v>14.21</v>
      </c>
      <c r="P5323" s="90">
        <v>15.06631201196803</v>
      </c>
      <c r="Q5323" s="90"/>
      <c r="R5323" s="63">
        <f t="shared" si="2527"/>
        <v>15.856312011968031</v>
      </c>
      <c r="S5323" s="64">
        <f t="shared" si="2526"/>
        <v>9.0225563909773852E-3</v>
      </c>
      <c r="T5323" s="65"/>
      <c r="U5323" s="65">
        <f t="shared" si="2543"/>
        <v>0.94440534834623502</v>
      </c>
      <c r="V5323" s="65">
        <f t="shared" si="2543"/>
        <v>0.94316379407994388</v>
      </c>
      <c r="W5323" s="65"/>
      <c r="X5323" s="61">
        <f t="shared" si="2538"/>
        <v>3.6919526968560747E-2</v>
      </c>
      <c r="Y5323" s="66">
        <f t="shared" si="2528"/>
        <v>6.7336552264126326E-2</v>
      </c>
      <c r="Z5323" s="61">
        <f t="shared" si="2529"/>
        <v>3.6854212594651548E-2</v>
      </c>
      <c r="AA5323" s="67">
        <f t="shared" si="2530"/>
        <v>13.910666666666668</v>
      </c>
      <c r="AB5323" s="68">
        <f t="shared" si="2531"/>
        <v>3.3383010432190788E-2</v>
      </c>
      <c r="AC5323" s="69">
        <f t="shared" si="2532"/>
        <v>3.6562344759066147E-2</v>
      </c>
      <c r="AD5323" s="70">
        <f>_xlfn.PERCENTILE.EXC(AC5323:$AC$5675,0.5)</f>
        <v>8.5021132713440459E-2</v>
      </c>
      <c r="AE5323" s="70">
        <f>_xlfn.PERCENTILE.EXC($AC5323:AC$5675,0.35)</f>
        <v>5.6160675266829121E-2</v>
      </c>
      <c r="AF5323" s="71">
        <f t="shared" si="2523"/>
        <v>4.4669040087757766E-2</v>
      </c>
      <c r="AG5323" s="70">
        <f t="shared" si="2524"/>
        <v>-6.6456521739130331E-2</v>
      </c>
      <c r="AH5323" s="70">
        <f t="shared" si="2525"/>
        <v>-9.6384360316203926E-2</v>
      </c>
      <c r="AI5323" s="61" t="str">
        <f t="shared" si="2541"/>
        <v>Safety</v>
      </c>
      <c r="AJ5323" s="68" t="str">
        <f t="shared" si="2542"/>
        <v>Safety</v>
      </c>
      <c r="AK5323" s="72"/>
      <c r="AL5323" s="73"/>
      <c r="AM5323" s="72"/>
      <c r="AN5323" s="73"/>
      <c r="AO5323" s="74"/>
      <c r="AP5323" s="20"/>
      <c r="AQ5323" s="74"/>
      <c r="AR5323" s="20"/>
      <c r="AS5323" s="74"/>
      <c r="AT5323" s="20"/>
      <c r="AU5323" s="74" t="str">
        <f t="shared" si="2533"/>
        <v>00635U</v>
      </c>
      <c r="AV5323" s="20">
        <f t="shared" si="2539"/>
        <v>0</v>
      </c>
      <c r="AW5323" s="74" t="str">
        <f t="shared" si="2534"/>
        <v>00635U</v>
      </c>
      <c r="AX5323" s="20">
        <f t="shared" si="2535"/>
        <v>0</v>
      </c>
      <c r="AY5323" s="20">
        <f t="shared" si="2540"/>
        <v>1</v>
      </c>
      <c r="AZ5323" s="116">
        <v>38583</v>
      </c>
      <c r="BA5323" s="116"/>
      <c r="BB5323" s="20"/>
      <c r="BC5323" s="20"/>
      <c r="BD5323" s="76"/>
      <c r="BE5323" s="77"/>
      <c r="BF5323" s="77"/>
    </row>
    <row r="5324" spans="1:58" s="23" customFormat="1" ht="15.75" customHeight="1" x14ac:dyDescent="0.4">
      <c r="A5324" s="116">
        <v>38581</v>
      </c>
      <c r="B5324" s="112">
        <v>14.099</v>
      </c>
      <c r="C5324" s="112">
        <v>14.49</v>
      </c>
      <c r="D5324" s="112">
        <v>14.89</v>
      </c>
      <c r="E5324" s="112">
        <v>15.291</v>
      </c>
      <c r="F5324" s="112">
        <v>15.569000000000001</v>
      </c>
      <c r="G5324" s="112">
        <v>15.89</v>
      </c>
      <c r="H5324" s="113">
        <v>16.266999999999999</v>
      </c>
      <c r="I5324" s="90">
        <f t="shared" si="2536"/>
        <v>14.115291666666668</v>
      </c>
      <c r="J5324" s="90">
        <f t="shared" si="2537"/>
        <v>14.506666666666668</v>
      </c>
      <c r="K5324" s="114">
        <v>23</v>
      </c>
      <c r="L5324" s="115">
        <v>4.1666666666666664E-2</v>
      </c>
      <c r="M5324" s="11"/>
      <c r="N5324" s="90">
        <v>13.3</v>
      </c>
      <c r="O5324" s="90">
        <v>14.22</v>
      </c>
      <c r="P5324" s="90">
        <v>14.955225702151864</v>
      </c>
      <c r="Q5324" s="90"/>
      <c r="R5324" s="63">
        <f t="shared" si="2527"/>
        <v>15.875225702151862</v>
      </c>
      <c r="S5324" s="64">
        <f t="shared" si="2526"/>
        <v>-1.6272189349112343E-2</v>
      </c>
      <c r="T5324" s="65"/>
      <c r="U5324" s="65">
        <f t="shared" si="2543"/>
        <v>0.93530239099859358</v>
      </c>
      <c r="V5324" s="65">
        <f t="shared" si="2543"/>
        <v>0.95083820754065418</v>
      </c>
      <c r="W5324" s="65"/>
      <c r="X5324" s="61">
        <f t="shared" si="2538"/>
        <v>2.7732463295269169E-2</v>
      </c>
      <c r="Y5324" s="66">
        <f t="shared" si="2528"/>
        <v>6.3828395788372183E-2</v>
      </c>
      <c r="Z5324" s="61">
        <f t="shared" si="2529"/>
        <v>2.7727021817355292E-2</v>
      </c>
      <c r="AA5324" s="67">
        <f t="shared" si="2530"/>
        <v>14.115291666666668</v>
      </c>
      <c r="AB5324" s="68">
        <f t="shared" si="2531"/>
        <v>6.0075187969924768E-2</v>
      </c>
      <c r="AC5324" s="69">
        <f t="shared" si="2532"/>
        <v>6.130012531328323E-2</v>
      </c>
      <c r="AD5324" s="70">
        <f>_xlfn.PERCENTILE.EXC(AC5324:$AC$5675,0.5)</f>
        <v>8.5096675365047197E-2</v>
      </c>
      <c r="AE5324" s="70">
        <f>_xlfn.PERCENTILE.EXC($AC5324:AC$5675,0.35)</f>
        <v>5.6699479623020438E-2</v>
      </c>
      <c r="AF5324" s="71">
        <f t="shared" si="2523"/>
        <v>4.4860699969143235E-2</v>
      </c>
      <c r="AG5324" s="70">
        <f t="shared" si="2524"/>
        <v>-6.6614734299516809E-2</v>
      </c>
      <c r="AH5324" s="70">
        <f t="shared" si="2525"/>
        <v>-9.6555656668026013E-2</v>
      </c>
      <c r="AI5324" s="61" t="str">
        <f t="shared" si="2541"/>
        <v>Safety</v>
      </c>
      <c r="AJ5324" s="68" t="str">
        <f t="shared" si="2542"/>
        <v>Short VOL</v>
      </c>
      <c r="AK5324" s="72"/>
      <c r="AL5324" s="73"/>
      <c r="AM5324" s="72"/>
      <c r="AN5324" s="73"/>
      <c r="AO5324" s="74"/>
      <c r="AP5324" s="20"/>
      <c r="AQ5324" s="74"/>
      <c r="AR5324" s="20"/>
      <c r="AS5324" s="74"/>
      <c r="AT5324" s="20"/>
      <c r="AU5324" s="74" t="str">
        <f t="shared" si="2533"/>
        <v>00631L</v>
      </c>
      <c r="AV5324" s="20">
        <f t="shared" si="2539"/>
        <v>1</v>
      </c>
      <c r="AW5324" s="74" t="str">
        <f t="shared" si="2534"/>
        <v>00631L</v>
      </c>
      <c r="AX5324" s="20">
        <f t="shared" si="2535"/>
        <v>1</v>
      </c>
      <c r="AY5324" s="20">
        <f t="shared" si="2540"/>
        <v>1</v>
      </c>
      <c r="AZ5324" s="116">
        <v>38582</v>
      </c>
      <c r="BA5324" s="116"/>
      <c r="BB5324" s="20"/>
      <c r="BC5324" s="20"/>
      <c r="BD5324" s="76"/>
      <c r="BE5324" s="77"/>
      <c r="BF5324" s="77"/>
    </row>
    <row r="5325" spans="1:58" s="23" customFormat="1" ht="15.75" customHeight="1" x14ac:dyDescent="0.4">
      <c r="A5325" s="116">
        <v>38580</v>
      </c>
      <c r="B5325" s="112">
        <v>12.61</v>
      </c>
      <c r="C5325" s="112">
        <v>13.51</v>
      </c>
      <c r="D5325" s="112">
        <v>14.61</v>
      </c>
      <c r="E5325" s="112">
        <v>15.22</v>
      </c>
      <c r="F5325" s="112">
        <v>15.609</v>
      </c>
      <c r="G5325" s="112">
        <v>15.878</v>
      </c>
      <c r="H5325" s="113">
        <v>16.190000000000001</v>
      </c>
      <c r="I5325" s="90">
        <f t="shared" si="2536"/>
        <v>13.51</v>
      </c>
      <c r="J5325" s="90">
        <f t="shared" si="2537"/>
        <v>14.61</v>
      </c>
      <c r="K5325" s="114">
        <v>0</v>
      </c>
      <c r="L5325" s="115">
        <v>0.05</v>
      </c>
      <c r="M5325" s="11"/>
      <c r="N5325" s="90">
        <v>13.52</v>
      </c>
      <c r="O5325" s="90">
        <v>14.33</v>
      </c>
      <c r="P5325" s="90">
        <v>15.180605446465382</v>
      </c>
      <c r="Q5325" s="90"/>
      <c r="R5325" s="63">
        <f t="shared" si="2527"/>
        <v>15.990605446465384</v>
      </c>
      <c r="S5325" s="64">
        <f t="shared" si="2526"/>
        <v>0.1027732463295269</v>
      </c>
      <c r="T5325" s="65"/>
      <c r="U5325" s="65">
        <f t="shared" si="2543"/>
        <v>0.94347522679692952</v>
      </c>
      <c r="V5325" s="65">
        <f t="shared" si="2543"/>
        <v>0.94396762043088112</v>
      </c>
      <c r="W5325" s="65"/>
      <c r="X5325" s="61">
        <f t="shared" si="2538"/>
        <v>7.1371927042030173E-2</v>
      </c>
      <c r="Y5325" s="66">
        <f t="shared" si="2528"/>
        <v>6.3731931668856809E-2</v>
      </c>
      <c r="Z5325" s="61">
        <f t="shared" si="2529"/>
        <v>8.1421169504071036E-2</v>
      </c>
      <c r="AA5325" s="67">
        <f t="shared" si="2530"/>
        <v>13.51</v>
      </c>
      <c r="AB5325" s="68">
        <f t="shared" si="2531"/>
        <v>-6.7307692307692318E-2</v>
      </c>
      <c r="AC5325" s="69">
        <f t="shared" si="2532"/>
        <v>-7.3964497041418545E-4</v>
      </c>
      <c r="AD5325" s="70">
        <f>_xlfn.PERCENTILE.EXC(AC5325:$AC$5675,0.5)</f>
        <v>8.517221801665395E-2</v>
      </c>
      <c r="AE5325" s="70">
        <f>_xlfn.PERCENTILE.EXC($AC5325:AC$5675,0.35)</f>
        <v>5.6358963947598928E-2</v>
      </c>
      <c r="AF5325" s="71">
        <f t="shared" si="2523"/>
        <v>4.4786165570826666E-2</v>
      </c>
      <c r="AG5325" s="70">
        <f t="shared" si="2524"/>
        <v>-6.6772946859903287E-2</v>
      </c>
      <c r="AH5325" s="70">
        <f t="shared" si="2525"/>
        <v>-9.67269530198481E-2</v>
      </c>
      <c r="AI5325" s="61" t="str">
        <f t="shared" si="2541"/>
        <v>Safety</v>
      </c>
      <c r="AJ5325" s="68" t="str">
        <f t="shared" si="2542"/>
        <v>Safety</v>
      </c>
      <c r="AK5325" s="72"/>
      <c r="AL5325" s="73"/>
      <c r="AM5325" s="72"/>
      <c r="AN5325" s="73"/>
      <c r="AO5325" s="74"/>
      <c r="AP5325" s="20"/>
      <c r="AQ5325" s="74"/>
      <c r="AR5325" s="20"/>
      <c r="AS5325" s="74"/>
      <c r="AT5325" s="20"/>
      <c r="AU5325" s="74" t="str">
        <f t="shared" si="2533"/>
        <v>00635U</v>
      </c>
      <c r="AV5325" s="20">
        <f t="shared" si="2539"/>
        <v>0</v>
      </c>
      <c r="AW5325" s="74" t="str">
        <f t="shared" si="2534"/>
        <v>00635U</v>
      </c>
      <c r="AX5325" s="20">
        <f t="shared" si="2535"/>
        <v>0</v>
      </c>
      <c r="AY5325" s="20">
        <f t="shared" si="2540"/>
        <v>1</v>
      </c>
      <c r="AZ5325" s="116">
        <v>38581</v>
      </c>
      <c r="BA5325" s="116"/>
      <c r="BB5325" s="20"/>
      <c r="BC5325" s="20"/>
      <c r="BD5325" s="76"/>
      <c r="BE5325" s="77"/>
      <c r="BF5325" s="77"/>
    </row>
    <row r="5326" spans="1:58" s="23" customFormat="1" ht="15.75" customHeight="1" x14ac:dyDescent="0.4">
      <c r="A5326" s="116">
        <v>38579</v>
      </c>
      <c r="B5326" s="112">
        <v>11.82</v>
      </c>
      <c r="C5326" s="112">
        <v>12.954000000000001</v>
      </c>
      <c r="D5326" s="112">
        <v>14.31</v>
      </c>
      <c r="E5326" s="112">
        <v>14.97</v>
      </c>
      <c r="F5326" s="112">
        <v>15.379</v>
      </c>
      <c r="G5326" s="112">
        <v>15.663</v>
      </c>
      <c r="H5326" s="113">
        <v>15.99</v>
      </c>
      <c r="I5326" s="90">
        <f t="shared" si="2536"/>
        <v>12.897300000000001</v>
      </c>
      <c r="J5326" s="90">
        <f t="shared" si="2537"/>
        <v>14.2422</v>
      </c>
      <c r="K5326" s="114">
        <v>1</v>
      </c>
      <c r="L5326" s="115">
        <v>0.05</v>
      </c>
      <c r="M5326" s="11"/>
      <c r="N5326" s="90">
        <v>12.26</v>
      </c>
      <c r="O5326" s="90">
        <v>13.6</v>
      </c>
      <c r="P5326" s="90">
        <v>14.457481132759852</v>
      </c>
      <c r="Q5326" s="90"/>
      <c r="R5326" s="63">
        <f t="shared" si="2527"/>
        <v>15.797481132759854</v>
      </c>
      <c r="S5326" s="64">
        <f t="shared" si="2526"/>
        <v>-3.7676609105180565E-2</v>
      </c>
      <c r="T5326" s="65"/>
      <c r="U5326" s="65">
        <f t="shared" si="2543"/>
        <v>0.90147058823529413</v>
      </c>
      <c r="V5326" s="65">
        <f t="shared" si="2543"/>
        <v>0.94068945171805562</v>
      </c>
      <c r="W5326" s="65"/>
      <c r="X5326" s="61">
        <f t="shared" si="2538"/>
        <v>9.5939086294416276E-2</v>
      </c>
      <c r="Y5326" s="66">
        <f t="shared" si="2528"/>
        <v>6.8136272545090151E-2</v>
      </c>
      <c r="Z5326" s="61">
        <f t="shared" si="2529"/>
        <v>0.10427763950594303</v>
      </c>
      <c r="AA5326" s="67">
        <f t="shared" si="2530"/>
        <v>12.8973</v>
      </c>
      <c r="AB5326" s="68">
        <f t="shared" si="2531"/>
        <v>-3.5889070146818886E-2</v>
      </c>
      <c r="AC5326" s="69">
        <f t="shared" si="2532"/>
        <v>5.1982055464926569E-2</v>
      </c>
      <c r="AD5326" s="70">
        <f>_xlfn.PERCENTILE.EXC(AC5326:$AC$5675,0.5)</f>
        <v>8.5647971686776958E-2</v>
      </c>
      <c r="AE5326" s="70">
        <f>_xlfn.PERCENTILE.EXC($AC5326:AC$5675,0.35)</f>
        <v>5.6991350201953152E-2</v>
      </c>
      <c r="AF5326" s="71">
        <f t="shared" ref="AF5326:AF5389" si="2544">_xlfn.PERCENTILE.EXC($AC5326:$AC6326,0.28)</f>
        <v>4.4971764555014081E-2</v>
      </c>
      <c r="AG5326" s="70">
        <f t="shared" ref="AG5326:AG5389" si="2545">_xlfn.PERCENTILE.EXC($AC5326:$AC6326,0.01)</f>
        <v>-6.6931159420289765E-2</v>
      </c>
      <c r="AH5326" s="70">
        <f t="shared" ref="AH5326:AH5389" si="2546">_xlfn.PERCENTILE.EXC($AC5326:$AC6326,0.005)</f>
        <v>-9.6898249371670186E-2</v>
      </c>
      <c r="AI5326" s="61" t="str">
        <f t="shared" si="2541"/>
        <v>Safety</v>
      </c>
      <c r="AJ5326" s="68" t="str">
        <f t="shared" si="2542"/>
        <v>Short VOL</v>
      </c>
      <c r="AK5326" s="72"/>
      <c r="AL5326" s="73"/>
      <c r="AM5326" s="72"/>
      <c r="AN5326" s="73"/>
      <c r="AO5326" s="74"/>
      <c r="AP5326" s="20"/>
      <c r="AQ5326" s="74"/>
      <c r="AR5326" s="20"/>
      <c r="AS5326" s="74"/>
      <c r="AT5326" s="20"/>
      <c r="AU5326" s="74" t="str">
        <f t="shared" si="2533"/>
        <v>00631L</v>
      </c>
      <c r="AV5326" s="20">
        <f t="shared" si="2539"/>
        <v>1</v>
      </c>
      <c r="AW5326" s="74" t="str">
        <f t="shared" si="2534"/>
        <v>00635U</v>
      </c>
      <c r="AX5326" s="20">
        <f t="shared" si="2535"/>
        <v>0</v>
      </c>
      <c r="AY5326" s="20">
        <f t="shared" si="2540"/>
        <v>1</v>
      </c>
      <c r="AZ5326" s="116">
        <v>38580</v>
      </c>
      <c r="BA5326" s="116"/>
      <c r="BB5326" s="20"/>
      <c r="BC5326" s="20"/>
      <c r="BD5326" s="76"/>
      <c r="BE5326" s="77"/>
      <c r="BF5326" s="77"/>
    </row>
    <row r="5327" spans="1:58" s="23" customFormat="1" ht="15.75" customHeight="1" x14ac:dyDescent="0.4">
      <c r="A5327" s="116">
        <v>38576</v>
      </c>
      <c r="B5327" s="112">
        <v>12.05</v>
      </c>
      <c r="C5327" s="112">
        <v>13.121</v>
      </c>
      <c r="D5327" s="112">
        <v>14.41</v>
      </c>
      <c r="E5327" s="112">
        <v>15.07</v>
      </c>
      <c r="F5327" s="112">
        <v>15.433999999999999</v>
      </c>
      <c r="G5327" s="112">
        <v>15.686999999999999</v>
      </c>
      <c r="H5327" s="113">
        <v>15.98</v>
      </c>
      <c r="I5327" s="90">
        <f t="shared" si="2536"/>
        <v>13.0139</v>
      </c>
      <c r="J5327" s="90">
        <f t="shared" si="2537"/>
        <v>14.2811</v>
      </c>
      <c r="K5327" s="114">
        <v>2</v>
      </c>
      <c r="L5327" s="115">
        <v>0.05</v>
      </c>
      <c r="M5327" s="11"/>
      <c r="N5327" s="90">
        <v>12.74</v>
      </c>
      <c r="O5327" s="90">
        <v>14.1</v>
      </c>
      <c r="P5327" s="90">
        <v>14.886943759191743</v>
      </c>
      <c r="Q5327" s="90"/>
      <c r="R5327" s="63">
        <f t="shared" si="2527"/>
        <v>16.246943759191744</v>
      </c>
      <c r="S5327" s="64">
        <f t="shared" si="2526"/>
        <v>2.5764895330112746E-2</v>
      </c>
      <c r="T5327" s="65"/>
      <c r="U5327" s="65">
        <f t="shared" si="2543"/>
        <v>0.90354609929078022</v>
      </c>
      <c r="V5327" s="65">
        <f t="shared" si="2543"/>
        <v>0.9471386624466922</v>
      </c>
      <c r="W5327" s="65"/>
      <c r="X5327" s="61">
        <f t="shared" si="2538"/>
        <v>8.8879668049792498E-2</v>
      </c>
      <c r="Y5327" s="66">
        <f t="shared" si="2528"/>
        <v>6.0384870603848714E-2</v>
      </c>
      <c r="Z5327" s="61">
        <f t="shared" si="2529"/>
        <v>9.7372809073375449E-2</v>
      </c>
      <c r="AA5327" s="67">
        <f t="shared" si="2530"/>
        <v>13.013900000000001</v>
      </c>
      <c r="AB5327" s="68">
        <f t="shared" si="2531"/>
        <v>-5.4160125588696977E-2</v>
      </c>
      <c r="AC5327" s="69">
        <f t="shared" si="2532"/>
        <v>2.1499215070643733E-2</v>
      </c>
      <c r="AD5327" s="70">
        <f>_xlfn.PERCENTILE.EXC(AC5327:$AC$5675,0.5)</f>
        <v>8.6123725356899966E-2</v>
      </c>
      <c r="AE5327" s="70">
        <f>_xlfn.PERCENTILE.EXC($AC5327:AC$5675,0.35)</f>
        <v>5.7357322989031657E-2</v>
      </c>
      <c r="AF5327" s="71">
        <f t="shared" si="2544"/>
        <v>4.4903291053895567E-2</v>
      </c>
      <c r="AG5327" s="70">
        <f t="shared" si="2545"/>
        <v>-6.7089371980676243E-2</v>
      </c>
      <c r="AH5327" s="70">
        <f t="shared" si="2546"/>
        <v>-9.7069545723492287E-2</v>
      </c>
      <c r="AI5327" s="61" t="str">
        <f t="shared" si="2541"/>
        <v>Safety</v>
      </c>
      <c r="AJ5327" s="68" t="str">
        <f t="shared" si="2542"/>
        <v>Safety</v>
      </c>
      <c r="AK5327" s="72"/>
      <c r="AL5327" s="73"/>
      <c r="AM5327" s="72"/>
      <c r="AN5327" s="73"/>
      <c r="AO5327" s="74"/>
      <c r="AP5327" s="20"/>
      <c r="AQ5327" s="74"/>
      <c r="AR5327" s="20"/>
      <c r="AS5327" s="74"/>
      <c r="AT5327" s="20"/>
      <c r="AU5327" s="74" t="str">
        <f t="shared" si="2533"/>
        <v>00635U</v>
      </c>
      <c r="AV5327" s="20">
        <f t="shared" si="2539"/>
        <v>0</v>
      </c>
      <c r="AW5327" s="74" t="str">
        <f t="shared" si="2534"/>
        <v>00635U</v>
      </c>
      <c r="AX5327" s="20">
        <f t="shared" si="2535"/>
        <v>0</v>
      </c>
      <c r="AY5327" s="20">
        <f t="shared" si="2540"/>
        <v>1</v>
      </c>
      <c r="AZ5327" s="116">
        <v>38579</v>
      </c>
      <c r="BA5327" s="116"/>
      <c r="BB5327" s="20"/>
      <c r="BC5327" s="20"/>
      <c r="BD5327" s="76"/>
      <c r="BE5327" s="77"/>
      <c r="BF5327" s="77"/>
    </row>
    <row r="5328" spans="1:58" s="23" customFormat="1" ht="15.75" customHeight="1" x14ac:dyDescent="0.4">
      <c r="A5328" s="116">
        <v>38575</v>
      </c>
      <c r="B5328" s="112">
        <v>11.98</v>
      </c>
      <c r="C5328" s="112">
        <v>12.904999999999999</v>
      </c>
      <c r="D5328" s="112">
        <v>14.03</v>
      </c>
      <c r="E5328" s="112">
        <v>14.94</v>
      </c>
      <c r="F5328" s="112">
        <v>15.308999999999999</v>
      </c>
      <c r="G5328" s="112">
        <v>15.564</v>
      </c>
      <c r="H5328" s="113">
        <v>15.86</v>
      </c>
      <c r="I5328" s="90">
        <f t="shared" si="2536"/>
        <v>12.766249999999999</v>
      </c>
      <c r="J5328" s="90">
        <f t="shared" si="2537"/>
        <v>13.86125</v>
      </c>
      <c r="K5328" s="114">
        <v>3</v>
      </c>
      <c r="L5328" s="115">
        <v>0.05</v>
      </c>
      <c r="M5328" s="11"/>
      <c r="N5328" s="90">
        <v>12.42</v>
      </c>
      <c r="O5328" s="90">
        <v>13.73</v>
      </c>
      <c r="P5328" s="90">
        <v>14.563917648471387</v>
      </c>
      <c r="Q5328" s="90"/>
      <c r="R5328" s="63">
        <f t="shared" si="2527"/>
        <v>15.873917648471386</v>
      </c>
      <c r="S5328" s="64">
        <f t="shared" si="2526"/>
        <v>3.2310177705976691E-3</v>
      </c>
      <c r="T5328" s="65"/>
      <c r="U5328" s="65">
        <f t="shared" si="2543"/>
        <v>0.90458849235251271</v>
      </c>
      <c r="V5328" s="65">
        <f t="shared" si="2543"/>
        <v>0.94274084291056715</v>
      </c>
      <c r="W5328" s="65"/>
      <c r="X5328" s="61">
        <f t="shared" si="2538"/>
        <v>7.7212020033388895E-2</v>
      </c>
      <c r="Y5328" s="66">
        <f t="shared" si="2528"/>
        <v>6.157965194109772E-2</v>
      </c>
      <c r="Z5328" s="61">
        <f t="shared" si="2529"/>
        <v>8.577303436796245E-2</v>
      </c>
      <c r="AA5328" s="67">
        <f t="shared" si="2530"/>
        <v>12.766249999999999</v>
      </c>
      <c r="AB5328" s="68">
        <f t="shared" si="2531"/>
        <v>-3.5426731078904955E-2</v>
      </c>
      <c r="AC5328" s="69">
        <f t="shared" si="2532"/>
        <v>2.7878421900160991E-2</v>
      </c>
      <c r="AD5328" s="70">
        <f>_xlfn.PERCENTILE.EXC(AC5328:$AC$5675,0.5)</f>
        <v>8.6517577260486839E-2</v>
      </c>
      <c r="AE5328" s="70">
        <f>_xlfn.PERCENTILE.EXC($AC5328:AC$5675,0.35)</f>
        <v>5.7593186457829862E-2</v>
      </c>
      <c r="AF5328" s="71">
        <f t="shared" si="2544"/>
        <v>4.5079365771057471E-2</v>
      </c>
      <c r="AG5328" s="70">
        <f t="shared" si="2545"/>
        <v>-6.7247584541062708E-2</v>
      </c>
      <c r="AH5328" s="70">
        <f t="shared" si="2546"/>
        <v>-9.7240842075314374E-2</v>
      </c>
      <c r="AI5328" s="61" t="str">
        <f t="shared" si="2541"/>
        <v>Safety</v>
      </c>
      <c r="AJ5328" s="68" t="str">
        <f t="shared" si="2542"/>
        <v>Safety</v>
      </c>
      <c r="AK5328" s="72"/>
      <c r="AL5328" s="73"/>
      <c r="AM5328" s="72"/>
      <c r="AN5328" s="73"/>
      <c r="AO5328" s="74"/>
      <c r="AP5328" s="20"/>
      <c r="AQ5328" s="74"/>
      <c r="AR5328" s="20"/>
      <c r="AS5328" s="74"/>
      <c r="AT5328" s="20"/>
      <c r="AU5328" s="74" t="str">
        <f t="shared" si="2533"/>
        <v>00635U</v>
      </c>
      <c r="AV5328" s="20">
        <f t="shared" si="2539"/>
        <v>0</v>
      </c>
      <c r="AW5328" s="74" t="str">
        <f t="shared" si="2534"/>
        <v>00635U</v>
      </c>
      <c r="AX5328" s="20">
        <f t="shared" si="2535"/>
        <v>0</v>
      </c>
      <c r="AY5328" s="20">
        <f t="shared" si="2540"/>
        <v>1</v>
      </c>
      <c r="AZ5328" s="116">
        <v>38576</v>
      </c>
      <c r="BA5328" s="116"/>
      <c r="BB5328" s="20"/>
      <c r="BC5328" s="20"/>
      <c r="BD5328" s="76"/>
      <c r="BE5328" s="77"/>
      <c r="BF5328" s="77"/>
    </row>
    <row r="5329" spans="1:58" s="23" customFormat="1" ht="15.75" customHeight="1" x14ac:dyDescent="0.4">
      <c r="A5329" s="116">
        <v>38574</v>
      </c>
      <c r="B5329" s="112">
        <v>12.09</v>
      </c>
      <c r="C5329" s="112">
        <v>13.038</v>
      </c>
      <c r="D5329" s="112">
        <v>14.19</v>
      </c>
      <c r="E5329" s="112">
        <v>14.88</v>
      </c>
      <c r="F5329" s="112">
        <v>15.236000000000001</v>
      </c>
      <c r="G5329" s="112">
        <v>15.484</v>
      </c>
      <c r="H5329" s="113">
        <v>15.77</v>
      </c>
      <c r="I5329" s="90">
        <f t="shared" si="2536"/>
        <v>12.8484</v>
      </c>
      <c r="J5329" s="90">
        <f t="shared" si="2537"/>
        <v>13.9596</v>
      </c>
      <c r="K5329" s="114">
        <v>4</v>
      </c>
      <c r="L5329" s="115">
        <v>0.05</v>
      </c>
      <c r="M5329" s="11"/>
      <c r="N5329" s="90">
        <v>12.38</v>
      </c>
      <c r="O5329" s="90">
        <v>13.92</v>
      </c>
      <c r="P5329" s="90">
        <v>14.808412818324051</v>
      </c>
      <c r="Q5329" s="90"/>
      <c r="R5329" s="63">
        <f t="shared" si="2527"/>
        <v>16.34841281832405</v>
      </c>
      <c r="S5329" s="64">
        <f t="shared" si="2526"/>
        <v>-1.6129032258064171E-3</v>
      </c>
      <c r="T5329" s="65"/>
      <c r="U5329" s="65">
        <f t="shared" si="2543"/>
        <v>0.88936781609195403</v>
      </c>
      <c r="V5329" s="65">
        <f t="shared" si="2543"/>
        <v>0.94000620936061952</v>
      </c>
      <c r="W5329" s="65"/>
      <c r="X5329" s="61">
        <f t="shared" si="2538"/>
        <v>7.8411910669975216E-2</v>
      </c>
      <c r="Y5329" s="66">
        <f t="shared" si="2528"/>
        <v>5.9811827956989166E-2</v>
      </c>
      <c r="Z5329" s="61">
        <f t="shared" si="2529"/>
        <v>8.6485476790884488E-2</v>
      </c>
      <c r="AA5329" s="67">
        <f t="shared" si="2530"/>
        <v>12.848400000000002</v>
      </c>
      <c r="AB5329" s="68">
        <f t="shared" si="2531"/>
        <v>-2.3424878836833675E-2</v>
      </c>
      <c r="AC5329" s="69">
        <f t="shared" si="2532"/>
        <v>3.783521809369958E-2</v>
      </c>
      <c r="AD5329" s="70">
        <f>_xlfn.PERCENTILE.EXC(AC5329:$AC$5675,0.5)</f>
        <v>8.6911429164073725E-2</v>
      </c>
      <c r="AE5329" s="70">
        <f>_xlfn.PERCENTILE.EXC($AC5329:AC$5675,0.35)</f>
        <v>5.7661765666302739E-2</v>
      </c>
      <c r="AF5329" s="71">
        <f t="shared" si="2544"/>
        <v>4.5323923676893127E-2</v>
      </c>
      <c r="AG5329" s="70">
        <f t="shared" si="2545"/>
        <v>-6.7405797101449186E-2</v>
      </c>
      <c r="AH5329" s="70">
        <f t="shared" si="2546"/>
        <v>-9.741213842713646E-2</v>
      </c>
      <c r="AI5329" s="61" t="str">
        <f t="shared" si="2541"/>
        <v>Safety</v>
      </c>
      <c r="AJ5329" s="68" t="str">
        <f t="shared" si="2542"/>
        <v>Safety</v>
      </c>
      <c r="AK5329" s="72"/>
      <c r="AL5329" s="73"/>
      <c r="AM5329" s="72"/>
      <c r="AN5329" s="73"/>
      <c r="AO5329" s="74"/>
      <c r="AP5329" s="20"/>
      <c r="AQ5329" s="74"/>
      <c r="AR5329" s="20"/>
      <c r="AS5329" s="74"/>
      <c r="AT5329" s="20"/>
      <c r="AU5329" s="74" t="str">
        <f t="shared" si="2533"/>
        <v>00635U</v>
      </c>
      <c r="AV5329" s="20">
        <f t="shared" si="2539"/>
        <v>0</v>
      </c>
      <c r="AW5329" s="74" t="str">
        <f t="shared" si="2534"/>
        <v>00635U</v>
      </c>
      <c r="AX5329" s="20">
        <f t="shared" si="2535"/>
        <v>0</v>
      </c>
      <c r="AY5329" s="20">
        <f t="shared" si="2540"/>
        <v>1</v>
      </c>
      <c r="AZ5329" s="116">
        <v>38575</v>
      </c>
      <c r="BA5329" s="116"/>
      <c r="BB5329" s="20"/>
      <c r="BC5329" s="20"/>
      <c r="BD5329" s="76"/>
      <c r="BE5329" s="77"/>
      <c r="BF5329" s="77"/>
    </row>
    <row r="5330" spans="1:58" s="23" customFormat="1" ht="15.75" customHeight="1" x14ac:dyDescent="0.4">
      <c r="A5330" s="116">
        <v>38573</v>
      </c>
      <c r="B5330" s="112">
        <v>12.4</v>
      </c>
      <c r="C5330" s="112">
        <v>13.138</v>
      </c>
      <c r="D5330" s="112">
        <v>14.05</v>
      </c>
      <c r="E5330" s="112">
        <v>14.86</v>
      </c>
      <c r="F5330" s="112">
        <v>15.260999999999999</v>
      </c>
      <c r="G5330" s="112">
        <v>15.539</v>
      </c>
      <c r="H5330" s="113">
        <v>15.86</v>
      </c>
      <c r="I5330" s="90">
        <f t="shared" si="2536"/>
        <v>12.9535</v>
      </c>
      <c r="J5330" s="90">
        <f t="shared" si="2537"/>
        <v>13.822000000000001</v>
      </c>
      <c r="K5330" s="114">
        <v>5</v>
      </c>
      <c r="L5330" s="115">
        <v>0.05</v>
      </c>
      <c r="M5330" s="11"/>
      <c r="N5330" s="90">
        <v>12.4</v>
      </c>
      <c r="O5330" s="90">
        <v>13.66</v>
      </c>
      <c r="P5330" s="90">
        <v>14.582545073040926</v>
      </c>
      <c r="Q5330" s="90"/>
      <c r="R5330" s="63">
        <f t="shared" si="2527"/>
        <v>15.842545073040926</v>
      </c>
      <c r="S5330" s="64">
        <f t="shared" ref="S5330:S5393" si="2547">(N5330-N5331)/N5331</f>
        <v>-6.131718395155189E-2</v>
      </c>
      <c r="T5330" s="65"/>
      <c r="U5330" s="65">
        <f t="shared" si="2543"/>
        <v>0.90775988286969256</v>
      </c>
      <c r="V5330" s="65">
        <f t="shared" si="2543"/>
        <v>0.93673634688457397</v>
      </c>
      <c r="W5330" s="65"/>
      <c r="X5330" s="61">
        <f t="shared" si="2538"/>
        <v>5.9516129032258024E-2</v>
      </c>
      <c r="Y5330" s="66">
        <f t="shared" si="2528"/>
        <v>6.7294751009421269E-2</v>
      </c>
      <c r="Z5330" s="61">
        <f t="shared" si="2529"/>
        <v>6.7047516115335701E-2</v>
      </c>
      <c r="AA5330" s="67">
        <f t="shared" si="2530"/>
        <v>12.9535</v>
      </c>
      <c r="AB5330" s="68">
        <f t="shared" si="2531"/>
        <v>0</v>
      </c>
      <c r="AC5330" s="69">
        <f t="shared" si="2532"/>
        <v>4.4637096774193523E-2</v>
      </c>
      <c r="AD5330" s="70">
        <f>_xlfn.PERCENTILE.EXC(AC5330:$AC$5675,0.5)</f>
        <v>8.7115289050121961E-2</v>
      </c>
      <c r="AE5330" s="70">
        <f>_xlfn.PERCENTILE.EXC($AC5330:AC$5675,0.35)</f>
        <v>5.7838663599651154E-2</v>
      </c>
      <c r="AF5330" s="71">
        <f t="shared" si="2544"/>
        <v>4.5652039415640833E-2</v>
      </c>
      <c r="AG5330" s="70">
        <f t="shared" si="2545"/>
        <v>-6.7564009661835664E-2</v>
      </c>
      <c r="AH5330" s="70">
        <f t="shared" si="2546"/>
        <v>-9.7583434778958547E-2</v>
      </c>
      <c r="AI5330" s="61" t="str">
        <f t="shared" si="2541"/>
        <v>Safety</v>
      </c>
      <c r="AJ5330" s="68" t="str">
        <f t="shared" si="2542"/>
        <v>Safety</v>
      </c>
      <c r="AK5330" s="72"/>
      <c r="AL5330" s="73"/>
      <c r="AM5330" s="72"/>
      <c r="AN5330" s="73"/>
      <c r="AO5330" s="74"/>
      <c r="AP5330" s="20"/>
      <c r="AQ5330" s="74"/>
      <c r="AR5330" s="20"/>
      <c r="AS5330" s="74"/>
      <c r="AT5330" s="20"/>
      <c r="AU5330" s="74" t="str">
        <f t="shared" si="2533"/>
        <v>00635U</v>
      </c>
      <c r="AV5330" s="20">
        <f t="shared" si="2539"/>
        <v>0</v>
      </c>
      <c r="AW5330" s="74" t="str">
        <f t="shared" si="2534"/>
        <v>00635U</v>
      </c>
      <c r="AX5330" s="20">
        <f t="shared" si="2535"/>
        <v>0</v>
      </c>
      <c r="AY5330" s="20">
        <f t="shared" si="2540"/>
        <v>1</v>
      </c>
      <c r="AZ5330" s="116">
        <v>38574</v>
      </c>
      <c r="BA5330" s="116"/>
      <c r="BB5330" s="20"/>
      <c r="BC5330" s="20"/>
      <c r="BD5330" s="76"/>
      <c r="BE5330" s="77"/>
      <c r="BF5330" s="77"/>
    </row>
    <row r="5331" spans="1:58" s="23" customFormat="1" ht="15.75" customHeight="1" x14ac:dyDescent="0.4">
      <c r="A5331" s="116">
        <v>38572</v>
      </c>
      <c r="B5331" s="112">
        <v>12.88</v>
      </c>
      <c r="C5331" s="112">
        <v>13.571</v>
      </c>
      <c r="D5331" s="112">
        <v>14.43</v>
      </c>
      <c r="E5331" s="112">
        <v>15.13</v>
      </c>
      <c r="F5331" s="112">
        <v>15.510999999999999</v>
      </c>
      <c r="G5331" s="112">
        <v>15.775</v>
      </c>
      <c r="H5331" s="113">
        <v>16.079999999999998</v>
      </c>
      <c r="I5331" s="90">
        <f t="shared" si="2536"/>
        <v>13.3637</v>
      </c>
      <c r="J5331" s="90">
        <f t="shared" si="2537"/>
        <v>14.1723</v>
      </c>
      <c r="K5331" s="114">
        <v>6</v>
      </c>
      <c r="L5331" s="115">
        <v>0.05</v>
      </c>
      <c r="M5331" s="11"/>
      <c r="N5331" s="90">
        <v>13.21</v>
      </c>
      <c r="O5331" s="90">
        <v>14.25</v>
      </c>
      <c r="P5331" s="90">
        <v>15.222488498270028</v>
      </c>
      <c r="Q5331" s="90"/>
      <c r="R5331" s="63">
        <f t="shared" si="2527"/>
        <v>16.262488498270027</v>
      </c>
      <c r="S5331" s="64">
        <f t="shared" si="2547"/>
        <v>5.8493589743589779E-2</v>
      </c>
      <c r="T5331" s="65"/>
      <c r="U5331" s="65">
        <f t="shared" si="2543"/>
        <v>0.92701754385964918</v>
      </c>
      <c r="V5331" s="65">
        <f t="shared" si="2543"/>
        <v>0.93611501178795131</v>
      </c>
      <c r="W5331" s="65"/>
      <c r="X5331" s="61">
        <f t="shared" si="2538"/>
        <v>5.3649068322981282E-2</v>
      </c>
      <c r="Y5331" s="66">
        <f t="shared" si="2528"/>
        <v>6.2789160608063277E-2</v>
      </c>
      <c r="Z5331" s="61">
        <f t="shared" si="2529"/>
        <v>6.0507194863697947E-2</v>
      </c>
      <c r="AA5331" s="67">
        <f t="shared" si="2530"/>
        <v>13.3637</v>
      </c>
      <c r="AB5331" s="68">
        <f t="shared" si="2531"/>
        <v>-2.4981074943224834E-2</v>
      </c>
      <c r="AC5331" s="69">
        <f t="shared" si="2532"/>
        <v>1.1635124905374628E-2</v>
      </c>
      <c r="AD5331" s="70">
        <f>_xlfn.PERCENTILE.EXC(AC5331:$AC$5675,0.5)</f>
        <v>8.7319148936170196E-2</v>
      </c>
      <c r="AE5331" s="70">
        <f>_xlfn.PERCENTILE.EXC($AC5331:AC$5675,0.35)</f>
        <v>5.8116807001627448E-2</v>
      </c>
      <c r="AF5331" s="71">
        <f t="shared" si="2544"/>
        <v>4.6120076831170989E-2</v>
      </c>
      <c r="AG5331" s="70">
        <f t="shared" si="2545"/>
        <v>-6.7722222222222142E-2</v>
      </c>
      <c r="AH5331" s="70">
        <f t="shared" si="2546"/>
        <v>-9.7754731130780648E-2</v>
      </c>
      <c r="AI5331" s="61" t="str">
        <f t="shared" si="2541"/>
        <v>Safety</v>
      </c>
      <c r="AJ5331" s="68" t="str">
        <f t="shared" si="2542"/>
        <v>Safety</v>
      </c>
      <c r="AK5331" s="72"/>
      <c r="AL5331" s="73"/>
      <c r="AM5331" s="72"/>
      <c r="AN5331" s="73"/>
      <c r="AO5331" s="74"/>
      <c r="AP5331" s="20"/>
      <c r="AQ5331" s="74"/>
      <c r="AR5331" s="20"/>
      <c r="AS5331" s="74"/>
      <c r="AT5331" s="20"/>
      <c r="AU5331" s="74" t="str">
        <f t="shared" si="2533"/>
        <v>00635U</v>
      </c>
      <c r="AV5331" s="20">
        <f t="shared" si="2539"/>
        <v>0</v>
      </c>
      <c r="AW5331" s="74" t="str">
        <f t="shared" si="2534"/>
        <v>00635U</v>
      </c>
      <c r="AX5331" s="20">
        <f t="shared" si="2535"/>
        <v>0</v>
      </c>
      <c r="AY5331" s="20">
        <f t="shared" si="2540"/>
        <v>1</v>
      </c>
      <c r="AZ5331" s="116">
        <v>38573</v>
      </c>
      <c r="BA5331" s="116"/>
      <c r="BB5331" s="20"/>
      <c r="BC5331" s="20"/>
      <c r="BD5331" s="76"/>
      <c r="BE5331" s="77"/>
      <c r="BF5331" s="77"/>
    </row>
    <row r="5332" spans="1:58" s="23" customFormat="1" ht="15.75" customHeight="1" x14ac:dyDescent="0.4">
      <c r="A5332" s="116">
        <v>38569</v>
      </c>
      <c r="B5332" s="112">
        <v>12.78</v>
      </c>
      <c r="C5332" s="112">
        <v>13.452999999999999</v>
      </c>
      <c r="D5332" s="112">
        <v>14.29</v>
      </c>
      <c r="E5332" s="112">
        <v>14.99</v>
      </c>
      <c r="F5332" s="112">
        <v>15.432</v>
      </c>
      <c r="G5332" s="112">
        <v>15.738</v>
      </c>
      <c r="H5332" s="113">
        <v>16.09</v>
      </c>
      <c r="I5332" s="90">
        <f t="shared" si="2536"/>
        <v>13.217449999999999</v>
      </c>
      <c r="J5332" s="90">
        <f t="shared" si="2537"/>
        <v>13.99705</v>
      </c>
      <c r="K5332" s="114">
        <v>7</v>
      </c>
      <c r="L5332" s="115">
        <v>0.05</v>
      </c>
      <c r="M5332" s="11"/>
      <c r="N5332" s="90">
        <v>12.48</v>
      </c>
      <c r="O5332" s="90">
        <v>13.92</v>
      </c>
      <c r="P5332" s="90">
        <v>14.989185379672252</v>
      </c>
      <c r="Q5332" s="90"/>
      <c r="R5332" s="63">
        <f t="shared" si="2527"/>
        <v>16.429185379672251</v>
      </c>
      <c r="S5332" s="64">
        <f t="shared" si="2547"/>
        <v>-3.1948881789136702E-3</v>
      </c>
      <c r="T5332" s="65"/>
      <c r="U5332" s="65">
        <f t="shared" si="2543"/>
        <v>0.89655172413793105</v>
      </c>
      <c r="V5332" s="65">
        <f t="shared" si="2543"/>
        <v>0.92866954723755435</v>
      </c>
      <c r="W5332" s="65"/>
      <c r="X5332" s="61">
        <f t="shared" si="2538"/>
        <v>5.2660406885759008E-2</v>
      </c>
      <c r="Y5332" s="66">
        <f t="shared" si="2528"/>
        <v>7.3382254836557678E-2</v>
      </c>
      <c r="Z5332" s="61">
        <f t="shared" si="2529"/>
        <v>5.8982632807387227E-2</v>
      </c>
      <c r="AA5332" s="67">
        <f t="shared" si="2530"/>
        <v>13.217449999999999</v>
      </c>
      <c r="AB5332" s="68">
        <f t="shared" si="2531"/>
        <v>2.4038461538461453E-2</v>
      </c>
      <c r="AC5332" s="69">
        <f t="shared" si="2532"/>
        <v>5.9090544871794791E-2</v>
      </c>
      <c r="AD5332" s="70">
        <f>_xlfn.PERCENTILE.EXC(AC5332:$AC$5675,0.5)</f>
        <v>8.7414893617021386E-2</v>
      </c>
      <c r="AE5332" s="70">
        <f>_xlfn.PERCENTILE.EXC($AC5332:AC$5675,0.35)</f>
        <v>5.8687021375805663E-2</v>
      </c>
      <c r="AF5332" s="71">
        <f t="shared" si="2544"/>
        <v>4.6696446341591209E-2</v>
      </c>
      <c r="AG5332" s="70">
        <f t="shared" si="2545"/>
        <v>-6.7880434782608606E-2</v>
      </c>
      <c r="AH5332" s="70">
        <f t="shared" si="2546"/>
        <v>-9.7926027482602734E-2</v>
      </c>
      <c r="AI5332" s="61" t="str">
        <f t="shared" si="2541"/>
        <v>Safety</v>
      </c>
      <c r="AJ5332" s="68" t="str">
        <f t="shared" si="2542"/>
        <v>Short VOL</v>
      </c>
      <c r="AK5332" s="72"/>
      <c r="AL5332" s="73"/>
      <c r="AM5332" s="72"/>
      <c r="AN5332" s="73"/>
      <c r="AO5332" s="74"/>
      <c r="AP5332" s="20"/>
      <c r="AQ5332" s="74"/>
      <c r="AR5332" s="20"/>
      <c r="AS5332" s="74"/>
      <c r="AT5332" s="20"/>
      <c r="AU5332" s="74" t="str">
        <f t="shared" si="2533"/>
        <v>00631L</v>
      </c>
      <c r="AV5332" s="20">
        <f t="shared" si="2539"/>
        <v>1</v>
      </c>
      <c r="AW5332" s="74" t="str">
        <f t="shared" si="2534"/>
        <v>00631L</v>
      </c>
      <c r="AX5332" s="20">
        <f t="shared" si="2535"/>
        <v>1</v>
      </c>
      <c r="AY5332" s="20">
        <f t="shared" si="2540"/>
        <v>1</v>
      </c>
      <c r="AZ5332" s="116">
        <v>38572</v>
      </c>
      <c r="BA5332" s="116"/>
      <c r="BB5332" s="20"/>
      <c r="BC5332" s="20"/>
      <c r="BD5332" s="76"/>
      <c r="BE5332" s="77"/>
      <c r="BF5332" s="77"/>
    </row>
    <row r="5333" spans="1:58" s="23" customFormat="1" ht="15.75" customHeight="1" x14ac:dyDescent="0.4">
      <c r="A5333" s="116">
        <v>38568</v>
      </c>
      <c r="B5333" s="112">
        <v>12.7</v>
      </c>
      <c r="C5333" s="112">
        <v>13.364000000000001</v>
      </c>
      <c r="D5333" s="112">
        <v>14.19</v>
      </c>
      <c r="E5333" s="112">
        <v>14.78</v>
      </c>
      <c r="F5333" s="112">
        <v>15.173</v>
      </c>
      <c r="G5333" s="112">
        <v>15.446</v>
      </c>
      <c r="H5333" s="113">
        <v>15.76</v>
      </c>
      <c r="I5333" s="90">
        <f t="shared" si="2536"/>
        <v>13.0984</v>
      </c>
      <c r="J5333" s="90">
        <f t="shared" si="2537"/>
        <v>13.8596</v>
      </c>
      <c r="K5333" s="114">
        <v>8</v>
      </c>
      <c r="L5333" s="115">
        <v>0.05</v>
      </c>
      <c r="M5333" s="11"/>
      <c r="N5333" s="90">
        <v>12.52</v>
      </c>
      <c r="O5333" s="90">
        <v>13.64</v>
      </c>
      <c r="P5333" s="90">
        <v>14.655507659126165</v>
      </c>
      <c r="Q5333" s="90"/>
      <c r="R5333" s="63">
        <f t="shared" si="2527"/>
        <v>15.775507659126166</v>
      </c>
      <c r="S5333" s="64">
        <f t="shared" si="2547"/>
        <v>5.8326289095519825E-2</v>
      </c>
      <c r="T5333" s="65"/>
      <c r="U5333" s="65">
        <f t="shared" si="2543"/>
        <v>0.91788856304985333</v>
      </c>
      <c r="V5333" s="65">
        <f t="shared" si="2543"/>
        <v>0.93070812129160219</v>
      </c>
      <c r="W5333" s="65"/>
      <c r="X5333" s="61">
        <f t="shared" si="2538"/>
        <v>5.2283464566929255E-2</v>
      </c>
      <c r="Y5333" s="66">
        <f t="shared" si="2528"/>
        <v>6.630581867388366E-2</v>
      </c>
      <c r="Z5333" s="61">
        <f t="shared" si="2529"/>
        <v>5.8113968118243493E-2</v>
      </c>
      <c r="AA5333" s="67">
        <f t="shared" si="2530"/>
        <v>13.0984</v>
      </c>
      <c r="AB5333" s="68">
        <f t="shared" si="2531"/>
        <v>1.43769968051118E-2</v>
      </c>
      <c r="AC5333" s="69">
        <f t="shared" si="2532"/>
        <v>4.6198083067092673E-2</v>
      </c>
      <c r="AD5333" s="70">
        <f>_xlfn.PERCENTILE.EXC(AC5333:$AC$5675,0.5)</f>
        <v>8.7510638297872576E-2</v>
      </c>
      <c r="AE5333" s="70">
        <f>_xlfn.PERCENTILE.EXC($AC5333:AC$5675,0.35)</f>
        <v>5.8379982866632776E-2</v>
      </c>
      <c r="AF5333" s="71">
        <f t="shared" si="2544"/>
        <v>4.6463876813491893E-2</v>
      </c>
      <c r="AG5333" s="70">
        <f t="shared" si="2545"/>
        <v>-6.8038647342995084E-2</v>
      </c>
      <c r="AH5333" s="70">
        <f t="shared" si="2546"/>
        <v>-9.8097323834424821E-2</v>
      </c>
      <c r="AI5333" s="61" t="str">
        <f t="shared" si="2541"/>
        <v>Safety</v>
      </c>
      <c r="AJ5333" s="68" t="str">
        <f t="shared" si="2542"/>
        <v>Safety</v>
      </c>
      <c r="AK5333" s="72"/>
      <c r="AL5333" s="73"/>
      <c r="AM5333" s="72"/>
      <c r="AN5333" s="73"/>
      <c r="AO5333" s="74"/>
      <c r="AP5333" s="20"/>
      <c r="AQ5333" s="74"/>
      <c r="AR5333" s="20"/>
      <c r="AS5333" s="74"/>
      <c r="AT5333" s="20"/>
      <c r="AU5333" s="74" t="str">
        <f t="shared" si="2533"/>
        <v>00635U</v>
      </c>
      <c r="AV5333" s="20">
        <f t="shared" si="2539"/>
        <v>0</v>
      </c>
      <c r="AW5333" s="74" t="str">
        <f t="shared" si="2534"/>
        <v>00635U</v>
      </c>
      <c r="AX5333" s="20">
        <f t="shared" si="2535"/>
        <v>0</v>
      </c>
      <c r="AY5333" s="20">
        <f t="shared" si="2540"/>
        <v>1</v>
      </c>
      <c r="AZ5333" s="116">
        <v>38569</v>
      </c>
      <c r="BA5333" s="116"/>
      <c r="BB5333" s="20"/>
      <c r="BC5333" s="20"/>
      <c r="BD5333" s="76"/>
      <c r="BE5333" s="77"/>
      <c r="BF5333" s="77"/>
    </row>
    <row r="5334" spans="1:58" s="23" customFormat="1" ht="15.75" customHeight="1" x14ac:dyDescent="0.4">
      <c r="A5334" s="116">
        <v>38567</v>
      </c>
      <c r="B5334" s="112">
        <v>12.42</v>
      </c>
      <c r="C5334" s="112">
        <v>13.176</v>
      </c>
      <c r="D5334" s="112">
        <v>14.11</v>
      </c>
      <c r="E5334" s="112">
        <v>14.66</v>
      </c>
      <c r="F5334" s="112">
        <v>15.048999999999999</v>
      </c>
      <c r="G5334" s="112">
        <v>15.319000000000001</v>
      </c>
      <c r="H5334" s="113">
        <v>15.63</v>
      </c>
      <c r="I5334" s="90">
        <f t="shared" si="2536"/>
        <v>12.835800000000001</v>
      </c>
      <c r="J5334" s="90">
        <f t="shared" si="2537"/>
        <v>13.6897</v>
      </c>
      <c r="K5334" s="114">
        <v>9</v>
      </c>
      <c r="L5334" s="115">
        <v>0.05</v>
      </c>
      <c r="M5334" s="11"/>
      <c r="N5334" s="90">
        <v>11.83</v>
      </c>
      <c r="O5334" s="90">
        <v>13.19</v>
      </c>
      <c r="P5334" s="90">
        <v>14.150756414886621</v>
      </c>
      <c r="Q5334" s="90"/>
      <c r="R5334" s="63">
        <f t="shared" si="2527"/>
        <v>15.51075641488662</v>
      </c>
      <c r="S5334" s="64">
        <f t="shared" si="2547"/>
        <v>6.8085106382978784E-3</v>
      </c>
      <c r="T5334" s="65"/>
      <c r="U5334" s="65">
        <f t="shared" si="2543"/>
        <v>0.89689158453373774</v>
      </c>
      <c r="V5334" s="65">
        <f t="shared" si="2543"/>
        <v>0.93210564956966513</v>
      </c>
      <c r="W5334" s="65"/>
      <c r="X5334" s="61">
        <f t="shared" si="2538"/>
        <v>6.0869565217391321E-2</v>
      </c>
      <c r="Y5334" s="66">
        <f t="shared" si="2528"/>
        <v>6.6166439290586673E-2</v>
      </c>
      <c r="Z5334" s="61">
        <f t="shared" si="2529"/>
        <v>6.6524875738169759E-2</v>
      </c>
      <c r="AA5334" s="67">
        <f t="shared" si="2530"/>
        <v>12.835800000000001</v>
      </c>
      <c r="AB5334" s="68">
        <f t="shared" si="2531"/>
        <v>4.9873203719357551E-2</v>
      </c>
      <c r="AC5334" s="69">
        <f t="shared" si="2532"/>
        <v>8.5021132713440459E-2</v>
      </c>
      <c r="AD5334" s="70">
        <f>_xlfn.PERCENTILE.EXC(AC5334:$AC$5675,0.5)</f>
        <v>8.7704037097654175E-2</v>
      </c>
      <c r="AE5334" s="70">
        <f>_xlfn.PERCENTILE.EXC($AC5334:AC$5675,0.35)</f>
        <v>5.8919408513303718E-2</v>
      </c>
      <c r="AF5334" s="71">
        <f t="shared" si="2544"/>
        <v>4.7028876340207533E-2</v>
      </c>
      <c r="AG5334" s="70">
        <f t="shared" si="2545"/>
        <v>-6.8196859903381563E-2</v>
      </c>
      <c r="AH5334" s="70">
        <f t="shared" si="2546"/>
        <v>-9.8268620186246908E-2</v>
      </c>
      <c r="AI5334" s="61" t="str">
        <f t="shared" si="2541"/>
        <v>Safety</v>
      </c>
      <c r="AJ5334" s="68" t="str">
        <f t="shared" si="2542"/>
        <v>Short VOL</v>
      </c>
      <c r="AK5334" s="72"/>
      <c r="AL5334" s="73"/>
      <c r="AM5334" s="72"/>
      <c r="AN5334" s="73"/>
      <c r="AO5334" s="74"/>
      <c r="AP5334" s="20"/>
      <c r="AQ5334" s="74"/>
      <c r="AR5334" s="20"/>
      <c r="AS5334" s="74"/>
      <c r="AT5334" s="20"/>
      <c r="AU5334" s="74" t="str">
        <f t="shared" si="2533"/>
        <v>00631L</v>
      </c>
      <c r="AV5334" s="20">
        <f t="shared" si="2539"/>
        <v>1</v>
      </c>
      <c r="AW5334" s="74" t="str">
        <f t="shared" si="2534"/>
        <v>00631L</v>
      </c>
      <c r="AX5334" s="20">
        <f t="shared" si="2535"/>
        <v>1</v>
      </c>
      <c r="AY5334" s="20">
        <f t="shared" si="2540"/>
        <v>1</v>
      </c>
      <c r="AZ5334" s="116">
        <v>38568</v>
      </c>
      <c r="BA5334" s="116"/>
      <c r="BB5334" s="20"/>
      <c r="BC5334" s="20"/>
      <c r="BD5334" s="76"/>
      <c r="BE5334" s="77"/>
      <c r="BF5334" s="77"/>
    </row>
    <row r="5335" spans="1:58" s="23" customFormat="1" ht="15.75" customHeight="1" x14ac:dyDescent="0.4">
      <c r="A5335" s="116">
        <v>38566</v>
      </c>
      <c r="B5335" s="112">
        <v>12.4</v>
      </c>
      <c r="C5335" s="112">
        <v>13.151999999999999</v>
      </c>
      <c r="D5335" s="112">
        <v>14.08</v>
      </c>
      <c r="E5335" s="112">
        <v>14.59</v>
      </c>
      <c r="F5335" s="112">
        <v>15.004</v>
      </c>
      <c r="G5335" s="112">
        <v>15.29</v>
      </c>
      <c r="H5335" s="113">
        <v>15.62</v>
      </c>
      <c r="I5335" s="90">
        <f t="shared" si="2536"/>
        <v>12.776</v>
      </c>
      <c r="J5335" s="90">
        <f t="shared" si="2537"/>
        <v>13.616</v>
      </c>
      <c r="K5335" s="114">
        <v>10</v>
      </c>
      <c r="L5335" s="115">
        <v>0.05</v>
      </c>
      <c r="M5335" s="11"/>
      <c r="N5335" s="90">
        <v>11.75</v>
      </c>
      <c r="O5335" s="90">
        <v>13.11</v>
      </c>
      <c r="P5335" s="90">
        <v>14.215314445460409</v>
      </c>
      <c r="Q5335" s="90"/>
      <c r="R5335" s="63">
        <f t="shared" si="2527"/>
        <v>15.575314445460407</v>
      </c>
      <c r="S5335" s="64">
        <f t="shared" si="2547"/>
        <v>-2.7317880794701991E-2</v>
      </c>
      <c r="T5335" s="65"/>
      <c r="U5335" s="65">
        <f t="shared" si="2543"/>
        <v>0.89626239511823036</v>
      </c>
      <c r="V5335" s="65">
        <f t="shared" si="2543"/>
        <v>0.92224481212138176</v>
      </c>
      <c r="W5335" s="65"/>
      <c r="X5335" s="61">
        <f t="shared" si="2538"/>
        <v>6.0645161290322491E-2</v>
      </c>
      <c r="Y5335" s="66">
        <f t="shared" si="2528"/>
        <v>7.0596298834818327E-2</v>
      </c>
      <c r="Z5335" s="61">
        <f t="shared" si="2529"/>
        <v>6.5748278021289908E-2</v>
      </c>
      <c r="AA5335" s="67">
        <f t="shared" si="2530"/>
        <v>12.776</v>
      </c>
      <c r="AB5335" s="68">
        <f t="shared" si="2531"/>
        <v>5.5319148936170244E-2</v>
      </c>
      <c r="AC5335" s="69">
        <f t="shared" si="2532"/>
        <v>8.7319148936170196E-2</v>
      </c>
      <c r="AD5335" s="70">
        <f>_xlfn.PERCENTILE.EXC(AC5335:$AC$5675,0.5)</f>
        <v>8.7897435897435761E-2</v>
      </c>
      <c r="AE5335" s="70">
        <f>_xlfn.PERCENTILE.EXC($AC5335:AC$5675,0.35)</f>
        <v>5.8643158731638112E-2</v>
      </c>
      <c r="AF5335" s="71">
        <f t="shared" si="2544"/>
        <v>4.6673330742947439E-2</v>
      </c>
      <c r="AG5335" s="70">
        <f t="shared" si="2545"/>
        <v>-6.8355072463768041E-2</v>
      </c>
      <c r="AH5335" s="70">
        <f t="shared" si="2546"/>
        <v>-9.8439916538068994E-2</v>
      </c>
      <c r="AI5335" s="61" t="str">
        <f t="shared" si="2541"/>
        <v>Safety</v>
      </c>
      <c r="AJ5335" s="68" t="str">
        <f t="shared" si="2542"/>
        <v>Short VOL</v>
      </c>
      <c r="AK5335" s="72"/>
      <c r="AL5335" s="73"/>
      <c r="AM5335" s="72"/>
      <c r="AN5335" s="73"/>
      <c r="AO5335" s="74"/>
      <c r="AP5335" s="20"/>
      <c r="AQ5335" s="74"/>
      <c r="AR5335" s="20"/>
      <c r="AS5335" s="74"/>
      <c r="AT5335" s="20"/>
      <c r="AU5335" s="74" t="str">
        <f t="shared" si="2533"/>
        <v>00631L</v>
      </c>
      <c r="AV5335" s="20">
        <f t="shared" si="2539"/>
        <v>1</v>
      </c>
      <c r="AW5335" s="74" t="str">
        <f t="shared" si="2534"/>
        <v>00631L</v>
      </c>
      <c r="AX5335" s="20">
        <f t="shared" si="2535"/>
        <v>1</v>
      </c>
      <c r="AY5335" s="20">
        <f t="shared" si="2540"/>
        <v>1</v>
      </c>
      <c r="AZ5335" s="116">
        <v>38567</v>
      </c>
      <c r="BA5335" s="116"/>
      <c r="BB5335" s="20"/>
      <c r="BC5335" s="20"/>
      <c r="BD5335" s="76"/>
      <c r="BE5335" s="77"/>
      <c r="BF5335" s="77"/>
    </row>
    <row r="5336" spans="1:58" s="23" customFormat="1" ht="15.75" customHeight="1" x14ac:dyDescent="0.4">
      <c r="A5336" s="116">
        <v>38565</v>
      </c>
      <c r="B5336" s="112">
        <v>12.45</v>
      </c>
      <c r="C5336" s="112">
        <v>13.225</v>
      </c>
      <c r="D5336" s="112">
        <v>14.18</v>
      </c>
      <c r="E5336" s="112">
        <v>14.67</v>
      </c>
      <c r="F5336" s="112">
        <v>15.042999999999999</v>
      </c>
      <c r="G5336" s="112">
        <v>15.301</v>
      </c>
      <c r="H5336" s="113">
        <v>15.6</v>
      </c>
      <c r="I5336" s="90">
        <f t="shared" si="2536"/>
        <v>12.79875</v>
      </c>
      <c r="J5336" s="90">
        <f t="shared" si="2537"/>
        <v>13.65475</v>
      </c>
      <c r="K5336" s="114">
        <v>11</v>
      </c>
      <c r="L5336" s="115">
        <v>0.05</v>
      </c>
      <c r="M5336" s="11"/>
      <c r="N5336" s="90">
        <v>12.08</v>
      </c>
      <c r="O5336" s="90">
        <v>13.27</v>
      </c>
      <c r="P5336" s="90">
        <v>14.457375213988913</v>
      </c>
      <c r="Q5336" s="90"/>
      <c r="R5336" s="63">
        <f t="shared" si="2527"/>
        <v>15.647375213988914</v>
      </c>
      <c r="S5336" s="64">
        <f t="shared" si="2547"/>
        <v>4.407951598962833E-2</v>
      </c>
      <c r="T5336" s="65"/>
      <c r="U5336" s="65">
        <f t="shared" si="2543"/>
        <v>0.91032403918613414</v>
      </c>
      <c r="V5336" s="65">
        <f t="shared" si="2543"/>
        <v>0.9178706233729057</v>
      </c>
      <c r="W5336" s="65"/>
      <c r="X5336" s="61">
        <f t="shared" si="2538"/>
        <v>6.2248995983935775E-2</v>
      </c>
      <c r="Y5336" s="66">
        <f t="shared" si="2528"/>
        <v>6.3394683026584853E-2</v>
      </c>
      <c r="Z5336" s="61">
        <f t="shared" si="2529"/>
        <v>6.6881531399550734E-2</v>
      </c>
      <c r="AA5336" s="67">
        <f t="shared" si="2530"/>
        <v>12.798749999999998</v>
      </c>
      <c r="AB5336" s="68">
        <f t="shared" si="2531"/>
        <v>3.0629139072847616E-2</v>
      </c>
      <c r="AC5336" s="69">
        <f t="shared" si="2532"/>
        <v>5.9499172185430313E-2</v>
      </c>
      <c r="AD5336" s="70">
        <f>_xlfn.PERCENTILE.EXC(AC5336:$AC$5675,0.5)</f>
        <v>8.8011483003849422E-2</v>
      </c>
      <c r="AE5336" s="70">
        <f>_xlfn.PERCENTILE.EXC($AC5336:AC$5675,0.35)</f>
        <v>5.8336120222465225E-2</v>
      </c>
      <c r="AF5336" s="71">
        <f t="shared" si="2544"/>
        <v>4.6258746664364171E-2</v>
      </c>
      <c r="AG5336" s="70">
        <f t="shared" si="2545"/>
        <v>-6.8513285024154505E-2</v>
      </c>
      <c r="AH5336" s="70">
        <f t="shared" si="2546"/>
        <v>-9.8611212889891081E-2</v>
      </c>
      <c r="AI5336" s="61" t="str">
        <f t="shared" si="2541"/>
        <v>Safety</v>
      </c>
      <c r="AJ5336" s="68" t="str">
        <f t="shared" si="2542"/>
        <v>Short VOL</v>
      </c>
      <c r="AK5336" s="72"/>
      <c r="AL5336" s="73"/>
      <c r="AM5336" s="72"/>
      <c r="AN5336" s="73"/>
      <c r="AO5336" s="74"/>
      <c r="AP5336" s="20"/>
      <c r="AQ5336" s="74"/>
      <c r="AR5336" s="20"/>
      <c r="AS5336" s="74"/>
      <c r="AT5336" s="20"/>
      <c r="AU5336" s="74" t="str">
        <f t="shared" si="2533"/>
        <v>00631L</v>
      </c>
      <c r="AV5336" s="20">
        <f t="shared" si="2539"/>
        <v>1</v>
      </c>
      <c r="AW5336" s="74" t="str">
        <f t="shared" si="2534"/>
        <v>00631L</v>
      </c>
      <c r="AX5336" s="20">
        <f t="shared" si="2535"/>
        <v>1</v>
      </c>
      <c r="AY5336" s="20">
        <f t="shared" si="2540"/>
        <v>1</v>
      </c>
      <c r="AZ5336" s="116">
        <v>38566</v>
      </c>
      <c r="BA5336" s="116"/>
      <c r="BB5336" s="20"/>
      <c r="BC5336" s="20"/>
      <c r="BD5336" s="76"/>
      <c r="BE5336" s="77"/>
      <c r="BF5336" s="77"/>
    </row>
    <row r="5337" spans="1:58" s="23" customFormat="1" ht="15.75" customHeight="1" x14ac:dyDescent="0.4">
      <c r="A5337" s="116">
        <v>38562</v>
      </c>
      <c r="B5337" s="112">
        <v>12.31</v>
      </c>
      <c r="C5337" s="112">
        <v>13.071</v>
      </c>
      <c r="D5337" s="112">
        <v>14.01</v>
      </c>
      <c r="E5337" s="112">
        <v>14.54</v>
      </c>
      <c r="F5337" s="112">
        <v>14.920999999999999</v>
      </c>
      <c r="G5337" s="112">
        <v>15.185</v>
      </c>
      <c r="H5337" s="113">
        <v>15.49</v>
      </c>
      <c r="I5337" s="90">
        <f t="shared" si="2536"/>
        <v>12.6144</v>
      </c>
      <c r="J5337" s="90">
        <f t="shared" si="2537"/>
        <v>13.4466</v>
      </c>
      <c r="K5337" s="114">
        <v>12</v>
      </c>
      <c r="L5337" s="115">
        <v>0.05</v>
      </c>
      <c r="M5337" s="11"/>
      <c r="N5337" s="90">
        <v>11.57</v>
      </c>
      <c r="O5337" s="90">
        <v>12.92</v>
      </c>
      <c r="P5337" s="90">
        <v>14.144783190301363</v>
      </c>
      <c r="Q5337" s="90"/>
      <c r="R5337" s="63">
        <f t="shared" si="2527"/>
        <v>15.494783190301362</v>
      </c>
      <c r="S5337" s="64">
        <f t="shared" si="2547"/>
        <v>9.9809885931559011E-2</v>
      </c>
      <c r="T5337" s="65"/>
      <c r="U5337" s="65">
        <f t="shared" si="2543"/>
        <v>0.89551083591331271</v>
      </c>
      <c r="V5337" s="65">
        <f t="shared" si="2543"/>
        <v>0.91341096050583803</v>
      </c>
      <c r="W5337" s="65"/>
      <c r="X5337" s="61">
        <f t="shared" si="2538"/>
        <v>6.1819658813972313E-2</v>
      </c>
      <c r="Y5337" s="66">
        <f t="shared" si="2528"/>
        <v>6.5337001375515902E-2</v>
      </c>
      <c r="Z5337" s="61">
        <f t="shared" si="2529"/>
        <v>6.5972222222222252E-2</v>
      </c>
      <c r="AA5337" s="67">
        <f t="shared" si="2530"/>
        <v>12.6144</v>
      </c>
      <c r="AB5337" s="68">
        <f t="shared" si="2531"/>
        <v>6.3958513396715655E-2</v>
      </c>
      <c r="AC5337" s="69">
        <f t="shared" si="2532"/>
        <v>9.0267934312878093E-2</v>
      </c>
      <c r="AD5337" s="70">
        <f>_xlfn.PERCENTILE.EXC(AC5337:$AC$5675,0.5)</f>
        <v>8.812553011026307E-2</v>
      </c>
      <c r="AE5337" s="70">
        <f>_xlfn.PERCENTILE.EXC($AC5337:AC$5675,0.35)</f>
        <v>5.8029081713292331E-2</v>
      </c>
      <c r="AF5337" s="71">
        <f t="shared" si="2544"/>
        <v>4.5844162585780904E-2</v>
      </c>
      <c r="AG5337" s="70">
        <f t="shared" si="2545"/>
        <v>-6.8671497584540997E-2</v>
      </c>
      <c r="AH5337" s="70">
        <f t="shared" si="2546"/>
        <v>-9.8782509241713168E-2</v>
      </c>
      <c r="AI5337" s="61" t="str">
        <f t="shared" si="2541"/>
        <v>Short VOL</v>
      </c>
      <c r="AJ5337" s="68" t="str">
        <f t="shared" si="2542"/>
        <v>Short VOL</v>
      </c>
      <c r="AK5337" s="72"/>
      <c r="AL5337" s="73"/>
      <c r="AM5337" s="72"/>
      <c r="AN5337" s="73"/>
      <c r="AO5337" s="74"/>
      <c r="AP5337" s="20"/>
      <c r="AQ5337" s="74"/>
      <c r="AR5337" s="20"/>
      <c r="AS5337" s="74"/>
      <c r="AT5337" s="20"/>
      <c r="AU5337" s="74" t="str">
        <f t="shared" si="2533"/>
        <v>00631L</v>
      </c>
      <c r="AV5337" s="20">
        <f t="shared" si="2539"/>
        <v>1</v>
      </c>
      <c r="AW5337" s="74" t="str">
        <f t="shared" si="2534"/>
        <v>00631L</v>
      </c>
      <c r="AX5337" s="20">
        <f t="shared" si="2535"/>
        <v>1</v>
      </c>
      <c r="AY5337" s="20">
        <f t="shared" si="2540"/>
        <v>1</v>
      </c>
      <c r="AZ5337" s="116">
        <v>38565</v>
      </c>
      <c r="BA5337" s="116"/>
      <c r="BB5337" s="20"/>
      <c r="BC5337" s="20"/>
      <c r="BD5337" s="76"/>
      <c r="BE5337" s="77"/>
      <c r="BF5337" s="77"/>
    </row>
    <row r="5338" spans="1:58" s="23" customFormat="1" ht="15.75" customHeight="1" x14ac:dyDescent="0.4">
      <c r="A5338" s="116">
        <v>38561</v>
      </c>
      <c r="B5338" s="112">
        <v>12.12</v>
      </c>
      <c r="C5338" s="112">
        <v>12.928000000000001</v>
      </c>
      <c r="D5338" s="112">
        <v>13.92</v>
      </c>
      <c r="E5338" s="112">
        <v>14.51</v>
      </c>
      <c r="F5338" s="112">
        <v>14.81</v>
      </c>
      <c r="G5338" s="112">
        <v>15.018000000000001</v>
      </c>
      <c r="H5338" s="113">
        <v>15.26</v>
      </c>
      <c r="I5338" s="90">
        <f t="shared" si="2536"/>
        <v>12.402799999999999</v>
      </c>
      <c r="J5338" s="90">
        <f t="shared" si="2537"/>
        <v>13.2752</v>
      </c>
      <c r="K5338" s="114">
        <v>13</v>
      </c>
      <c r="L5338" s="115">
        <v>0.05</v>
      </c>
      <c r="M5338" s="11"/>
      <c r="N5338" s="90">
        <v>10.52</v>
      </c>
      <c r="O5338" s="90">
        <v>12.02</v>
      </c>
      <c r="P5338" s="90">
        <v>13.382403582893691</v>
      </c>
      <c r="Q5338" s="90"/>
      <c r="R5338" s="63">
        <f t="shared" si="2527"/>
        <v>14.882403582893691</v>
      </c>
      <c r="S5338" s="64">
        <f t="shared" si="2547"/>
        <v>1.5444015444015458E-2</v>
      </c>
      <c r="T5338" s="65"/>
      <c r="U5338" s="65">
        <f t="shared" si="2543"/>
        <v>0.87520798668885191</v>
      </c>
      <c r="V5338" s="65">
        <f t="shared" si="2543"/>
        <v>0.89819440323596211</v>
      </c>
      <c r="W5338" s="65"/>
      <c r="X5338" s="61">
        <f t="shared" si="2538"/>
        <v>6.6666666666666805E-2</v>
      </c>
      <c r="Y5338" s="66">
        <f t="shared" si="2528"/>
        <v>5.1688490696071676E-2</v>
      </c>
      <c r="Z5338" s="61">
        <f t="shared" si="2529"/>
        <v>7.0338955719676272E-2</v>
      </c>
      <c r="AA5338" s="67">
        <f t="shared" si="2530"/>
        <v>12.402799999999999</v>
      </c>
      <c r="AB5338" s="68">
        <f t="shared" si="2531"/>
        <v>0.15209125475285168</v>
      </c>
      <c r="AC5338" s="69">
        <f t="shared" si="2532"/>
        <v>0.17897338403041821</v>
      </c>
      <c r="AD5338" s="70">
        <f>_xlfn.PERCENTILE.EXC(AC5338:$AC$5675,0.5)</f>
        <v>8.8011483003849422E-2</v>
      </c>
      <c r="AE5338" s="70">
        <f>_xlfn.PERCENTILE.EXC($AC5338:AC$5675,0.35)</f>
        <v>5.7907906550066127E-2</v>
      </c>
      <c r="AF5338" s="71">
        <f t="shared" si="2544"/>
        <v>4.5516015754766374E-2</v>
      </c>
      <c r="AG5338" s="70">
        <f t="shared" si="2545"/>
        <v>-6.8829710144927461E-2</v>
      </c>
      <c r="AH5338" s="70">
        <f t="shared" si="2546"/>
        <v>-9.8953805593535255E-2</v>
      </c>
      <c r="AI5338" s="61" t="str">
        <f t="shared" si="2541"/>
        <v>Short VOL</v>
      </c>
      <c r="AJ5338" s="68" t="str">
        <f t="shared" si="2542"/>
        <v>Short VOL</v>
      </c>
      <c r="AK5338" s="72"/>
      <c r="AL5338" s="73"/>
      <c r="AM5338" s="72"/>
      <c r="AN5338" s="73"/>
      <c r="AO5338" s="74"/>
      <c r="AP5338" s="20"/>
      <c r="AQ5338" s="74"/>
      <c r="AR5338" s="20"/>
      <c r="AS5338" s="74"/>
      <c r="AT5338" s="20"/>
      <c r="AU5338" s="74" t="str">
        <f t="shared" si="2533"/>
        <v>00631L</v>
      </c>
      <c r="AV5338" s="20">
        <f t="shared" si="2539"/>
        <v>1</v>
      </c>
      <c r="AW5338" s="74" t="str">
        <f t="shared" si="2534"/>
        <v>00631L</v>
      </c>
      <c r="AX5338" s="20">
        <f t="shared" si="2535"/>
        <v>1</v>
      </c>
      <c r="AY5338" s="20">
        <f t="shared" si="2540"/>
        <v>1</v>
      </c>
      <c r="AZ5338" s="116">
        <v>38562</v>
      </c>
      <c r="BA5338" s="116"/>
      <c r="BB5338" s="20"/>
      <c r="BC5338" s="20"/>
      <c r="BD5338" s="76"/>
      <c r="BE5338" s="77"/>
      <c r="BF5338" s="77"/>
    </row>
    <row r="5339" spans="1:58" s="23" customFormat="1" ht="15.75" customHeight="1" x14ac:dyDescent="0.4">
      <c r="A5339" s="116">
        <v>38560</v>
      </c>
      <c r="B5339" s="112">
        <v>12.31</v>
      </c>
      <c r="C5339" s="112">
        <v>13.071</v>
      </c>
      <c r="D5339" s="112">
        <v>14.01</v>
      </c>
      <c r="E5339" s="112">
        <v>14.55</v>
      </c>
      <c r="F5339" s="112">
        <v>14.901999999999999</v>
      </c>
      <c r="G5339" s="112">
        <v>15.147</v>
      </c>
      <c r="H5339" s="113">
        <v>15.43</v>
      </c>
      <c r="I5339" s="90">
        <f t="shared" si="2536"/>
        <v>12.5383</v>
      </c>
      <c r="J5339" s="90">
        <f t="shared" si="2537"/>
        <v>13.3527</v>
      </c>
      <c r="K5339" s="114">
        <v>14</v>
      </c>
      <c r="L5339" s="115">
        <v>0.05</v>
      </c>
      <c r="M5339" s="11"/>
      <c r="N5339" s="90">
        <v>10.36</v>
      </c>
      <c r="O5339" s="90">
        <v>12.36</v>
      </c>
      <c r="P5339" s="90">
        <v>13.541582015196616</v>
      </c>
      <c r="Q5339" s="90"/>
      <c r="R5339" s="63">
        <f t="shared" si="2527"/>
        <v>15.541582015196617</v>
      </c>
      <c r="S5339" s="64">
        <f t="shared" si="2547"/>
        <v>-5.7324840764331281E-2</v>
      </c>
      <c r="T5339" s="65"/>
      <c r="U5339" s="65">
        <f t="shared" si="2543"/>
        <v>0.8381877022653722</v>
      </c>
      <c r="V5339" s="65">
        <f t="shared" si="2543"/>
        <v>0.9127441672715475</v>
      </c>
      <c r="W5339" s="65"/>
      <c r="X5339" s="61">
        <f t="shared" si="2538"/>
        <v>6.1819658813972313E-2</v>
      </c>
      <c r="Y5339" s="66">
        <f t="shared" si="2528"/>
        <v>6.0481099656357319E-2</v>
      </c>
      <c r="Z5339" s="61">
        <f t="shared" si="2529"/>
        <v>6.4952984056849891E-2</v>
      </c>
      <c r="AA5339" s="67">
        <f t="shared" si="2530"/>
        <v>12.5383</v>
      </c>
      <c r="AB5339" s="68">
        <f t="shared" si="2531"/>
        <v>0.18822393822393835</v>
      </c>
      <c r="AC5339" s="69">
        <f t="shared" si="2532"/>
        <v>0.21026061776061777</v>
      </c>
      <c r="AD5339" s="70">
        <f>_xlfn.PERCENTILE.EXC(AC5339:$AC$5675,0.5)</f>
        <v>8.7897435897435761E-2</v>
      </c>
      <c r="AE5339" s="70">
        <f>_xlfn.PERCENTILE.EXC($AC5339:AC$5675,0.35)</f>
        <v>5.7786731386839929E-2</v>
      </c>
      <c r="AF5339" s="71">
        <f t="shared" si="2544"/>
        <v>4.5403962042673648E-2</v>
      </c>
      <c r="AG5339" s="70">
        <f t="shared" si="2545"/>
        <v>-6.8987922705313939E-2</v>
      </c>
      <c r="AH5339" s="70">
        <f t="shared" si="2546"/>
        <v>-9.9125101945357355E-2</v>
      </c>
      <c r="AI5339" s="61" t="str">
        <f t="shared" si="2541"/>
        <v>Short VOL</v>
      </c>
      <c r="AJ5339" s="68" t="str">
        <f t="shared" si="2542"/>
        <v>Short VOL</v>
      </c>
      <c r="AK5339" s="72"/>
      <c r="AL5339" s="73"/>
      <c r="AM5339" s="72"/>
      <c r="AN5339" s="73"/>
      <c r="AO5339" s="74"/>
      <c r="AP5339" s="20"/>
      <c r="AQ5339" s="74"/>
      <c r="AR5339" s="20"/>
      <c r="AS5339" s="74"/>
      <c r="AT5339" s="20"/>
      <c r="AU5339" s="74" t="str">
        <f t="shared" si="2533"/>
        <v>00631L</v>
      </c>
      <c r="AV5339" s="20">
        <f t="shared" si="2539"/>
        <v>1</v>
      </c>
      <c r="AW5339" s="74" t="str">
        <f t="shared" si="2534"/>
        <v>00631L</v>
      </c>
      <c r="AX5339" s="20">
        <f t="shared" si="2535"/>
        <v>1</v>
      </c>
      <c r="AY5339" s="20">
        <f t="shared" si="2540"/>
        <v>1</v>
      </c>
      <c r="AZ5339" s="116">
        <v>38561</v>
      </c>
      <c r="BA5339" s="116"/>
      <c r="BB5339" s="20"/>
      <c r="BC5339" s="20"/>
      <c r="BD5339" s="76"/>
      <c r="BE5339" s="77"/>
      <c r="BF5339" s="77"/>
    </row>
    <row r="5340" spans="1:58" s="23" customFormat="1" ht="15.75" customHeight="1" x14ac:dyDescent="0.4">
      <c r="A5340" s="116">
        <v>38559</v>
      </c>
      <c r="B5340" s="112">
        <v>12.44</v>
      </c>
      <c r="C5340" s="112">
        <v>13.192</v>
      </c>
      <c r="D5340" s="112">
        <v>14.12</v>
      </c>
      <c r="E5340" s="112">
        <v>14.55</v>
      </c>
      <c r="F5340" s="112">
        <v>14.878</v>
      </c>
      <c r="G5340" s="112">
        <v>15.106</v>
      </c>
      <c r="H5340" s="113">
        <v>15.37</v>
      </c>
      <c r="I5340" s="90">
        <f t="shared" si="2536"/>
        <v>12.628</v>
      </c>
      <c r="J5340" s="90">
        <f t="shared" si="2537"/>
        <v>13.423999999999999</v>
      </c>
      <c r="K5340" s="114">
        <v>15</v>
      </c>
      <c r="L5340" s="115">
        <v>0.05</v>
      </c>
      <c r="M5340" s="11"/>
      <c r="N5340" s="90">
        <v>10.99</v>
      </c>
      <c r="O5340" s="90">
        <v>12.55</v>
      </c>
      <c r="P5340" s="90">
        <v>13.810508353238188</v>
      </c>
      <c r="Q5340" s="90"/>
      <c r="R5340" s="63">
        <f t="shared" si="2527"/>
        <v>15.370508353238188</v>
      </c>
      <c r="S5340" s="64">
        <f t="shared" si="2547"/>
        <v>-9.909909909909859E-3</v>
      </c>
      <c r="T5340" s="65"/>
      <c r="U5340" s="65">
        <f t="shared" si="2543"/>
        <v>0.87569721115537846</v>
      </c>
      <c r="V5340" s="65">
        <f t="shared" si="2543"/>
        <v>0.9087283160766032</v>
      </c>
      <c r="W5340" s="65"/>
      <c r="X5340" s="61">
        <f t="shared" si="2538"/>
        <v>6.0450160771704238E-2</v>
      </c>
      <c r="Y5340" s="66">
        <f t="shared" si="2528"/>
        <v>5.63573883161511E-2</v>
      </c>
      <c r="Z5340" s="61">
        <f t="shared" si="2529"/>
        <v>6.3034526449160549E-2</v>
      </c>
      <c r="AA5340" s="67">
        <f t="shared" si="2530"/>
        <v>12.628</v>
      </c>
      <c r="AB5340" s="68">
        <f t="shared" si="2531"/>
        <v>0.13193812556869874</v>
      </c>
      <c r="AC5340" s="69">
        <f t="shared" si="2532"/>
        <v>0.14904458598726114</v>
      </c>
      <c r="AD5340" s="70">
        <f>_xlfn.PERCENTILE.EXC(AC5340:$AC$5675,0.5)</f>
        <v>8.7704037097654175E-2</v>
      </c>
      <c r="AE5340" s="70">
        <f>_xlfn.PERCENTILE.EXC($AC5340:AC$5675,0.35)</f>
        <v>5.7677591637488784E-2</v>
      </c>
      <c r="AF5340" s="71">
        <f t="shared" si="2544"/>
        <v>4.5291908330580923E-2</v>
      </c>
      <c r="AG5340" s="70">
        <f t="shared" si="2545"/>
        <v>-6.9146135265700417E-2</v>
      </c>
      <c r="AH5340" s="70">
        <f t="shared" si="2546"/>
        <v>-9.9296398297179442E-2</v>
      </c>
      <c r="AI5340" s="61" t="str">
        <f t="shared" si="2541"/>
        <v>Short VOL</v>
      </c>
      <c r="AJ5340" s="68" t="str">
        <f t="shared" si="2542"/>
        <v>Short VOL</v>
      </c>
      <c r="AK5340" s="72"/>
      <c r="AL5340" s="73"/>
      <c r="AM5340" s="72"/>
      <c r="AN5340" s="73"/>
      <c r="AO5340" s="74"/>
      <c r="AP5340" s="20"/>
      <c r="AQ5340" s="74"/>
      <c r="AR5340" s="20"/>
      <c r="AS5340" s="74"/>
      <c r="AT5340" s="20"/>
      <c r="AU5340" s="74" t="str">
        <f t="shared" si="2533"/>
        <v>00631L</v>
      </c>
      <c r="AV5340" s="20">
        <f t="shared" si="2539"/>
        <v>1</v>
      </c>
      <c r="AW5340" s="74" t="str">
        <f t="shared" si="2534"/>
        <v>00631L</v>
      </c>
      <c r="AX5340" s="20">
        <f t="shared" si="2535"/>
        <v>1</v>
      </c>
      <c r="AY5340" s="20">
        <f t="shared" si="2540"/>
        <v>1</v>
      </c>
      <c r="AZ5340" s="116">
        <v>38560</v>
      </c>
      <c r="BA5340" s="116"/>
      <c r="BB5340" s="20"/>
      <c r="BC5340" s="20"/>
      <c r="BD5340" s="76"/>
      <c r="BE5340" s="77"/>
      <c r="BF5340" s="77"/>
    </row>
    <row r="5341" spans="1:58" s="23" customFormat="1" ht="15.75" customHeight="1" x14ac:dyDescent="0.4">
      <c r="A5341" s="116">
        <v>38558</v>
      </c>
      <c r="B5341" s="112">
        <v>12.35</v>
      </c>
      <c r="C5341" s="112">
        <v>13.157999999999999</v>
      </c>
      <c r="D5341" s="112">
        <v>14.15</v>
      </c>
      <c r="E5341" s="112">
        <v>14.59</v>
      </c>
      <c r="F5341" s="112">
        <v>14.881</v>
      </c>
      <c r="G5341" s="112">
        <v>15.085000000000001</v>
      </c>
      <c r="H5341" s="113">
        <v>15.32</v>
      </c>
      <c r="I5341" s="90">
        <f t="shared" si="2536"/>
        <v>12.5116</v>
      </c>
      <c r="J5341" s="90">
        <f t="shared" si="2537"/>
        <v>13.356399999999999</v>
      </c>
      <c r="K5341" s="114">
        <v>16</v>
      </c>
      <c r="L5341" s="115">
        <v>0.05</v>
      </c>
      <c r="M5341" s="11"/>
      <c r="N5341" s="90">
        <v>11.1</v>
      </c>
      <c r="O5341" s="90">
        <v>12.72</v>
      </c>
      <c r="P5341" s="90">
        <v>13.943224031835582</v>
      </c>
      <c r="Q5341" s="90"/>
      <c r="R5341" s="63">
        <f t="shared" si="2527"/>
        <v>15.563224031835583</v>
      </c>
      <c r="S5341" s="64">
        <f t="shared" si="2547"/>
        <v>5.5133079847908752E-2</v>
      </c>
      <c r="T5341" s="65"/>
      <c r="U5341" s="65">
        <f t="shared" si="2543"/>
        <v>0.87264150943396224</v>
      </c>
      <c r="V5341" s="65">
        <f t="shared" si="2543"/>
        <v>0.91227107668623264</v>
      </c>
      <c r="W5341" s="65"/>
      <c r="X5341" s="61">
        <f t="shared" si="2538"/>
        <v>6.5425101214574885E-2</v>
      </c>
      <c r="Y5341" s="66">
        <f t="shared" si="2528"/>
        <v>5.0034270047978099E-2</v>
      </c>
      <c r="Z5341" s="61">
        <f t="shared" si="2529"/>
        <v>6.7521340196297783E-2</v>
      </c>
      <c r="AA5341" s="67">
        <f t="shared" si="2530"/>
        <v>12.5116</v>
      </c>
      <c r="AB5341" s="68">
        <f t="shared" si="2531"/>
        <v>0.11261261261261261</v>
      </c>
      <c r="AC5341" s="69">
        <f t="shared" si="2532"/>
        <v>0.12717117117117116</v>
      </c>
      <c r="AD5341" s="70">
        <f>_xlfn.PERCENTILE.EXC(AC5341:$AC$5675,0.5)</f>
        <v>8.7510638297872576E-2</v>
      </c>
      <c r="AE5341" s="70">
        <f>_xlfn.PERCENTILE.EXC($AC5341:AC$5675,0.35)</f>
        <v>5.7640664371388005E-2</v>
      </c>
      <c r="AF5341" s="71">
        <f t="shared" si="2544"/>
        <v>4.5179854618488197E-2</v>
      </c>
      <c r="AG5341" s="70">
        <f t="shared" si="2545"/>
        <v>-6.9304347826086896E-2</v>
      </c>
      <c r="AH5341" s="70">
        <f t="shared" si="2546"/>
        <v>-9.9467694649001528E-2</v>
      </c>
      <c r="AI5341" s="61" t="str">
        <f t="shared" si="2541"/>
        <v>Short VOL</v>
      </c>
      <c r="AJ5341" s="68" t="str">
        <f t="shared" si="2542"/>
        <v>Short VOL</v>
      </c>
      <c r="AK5341" s="72"/>
      <c r="AL5341" s="73"/>
      <c r="AM5341" s="72"/>
      <c r="AN5341" s="73"/>
      <c r="AO5341" s="74"/>
      <c r="AP5341" s="20"/>
      <c r="AQ5341" s="74"/>
      <c r="AR5341" s="20"/>
      <c r="AS5341" s="74"/>
      <c r="AT5341" s="20"/>
      <c r="AU5341" s="74" t="str">
        <f t="shared" si="2533"/>
        <v>00631L</v>
      </c>
      <c r="AV5341" s="20">
        <f t="shared" si="2539"/>
        <v>1</v>
      </c>
      <c r="AW5341" s="74" t="str">
        <f t="shared" si="2534"/>
        <v>00631L</v>
      </c>
      <c r="AX5341" s="20">
        <f t="shared" si="2535"/>
        <v>1</v>
      </c>
      <c r="AY5341" s="20">
        <f t="shared" si="2540"/>
        <v>1</v>
      </c>
      <c r="AZ5341" s="116">
        <v>38559</v>
      </c>
      <c r="BA5341" s="116"/>
      <c r="BB5341" s="20"/>
      <c r="BC5341" s="20"/>
      <c r="BD5341" s="76"/>
      <c r="BE5341" s="77"/>
      <c r="BF5341" s="77"/>
    </row>
    <row r="5342" spans="1:58" s="23" customFormat="1" ht="15.75" customHeight="1" x14ac:dyDescent="0.4">
      <c r="A5342" s="116">
        <v>38555</v>
      </c>
      <c r="B5342" s="112">
        <v>12.26</v>
      </c>
      <c r="C5342" s="112">
        <v>13.138</v>
      </c>
      <c r="D5342" s="112">
        <v>14.21</v>
      </c>
      <c r="E5342" s="112">
        <v>14.4</v>
      </c>
      <c r="F5342" s="112">
        <v>14.744</v>
      </c>
      <c r="G5342" s="112">
        <v>14.983000000000001</v>
      </c>
      <c r="H5342" s="113">
        <v>15.26</v>
      </c>
      <c r="I5342" s="90">
        <f t="shared" si="2536"/>
        <v>12.3917</v>
      </c>
      <c r="J5342" s="90">
        <f t="shared" si="2537"/>
        <v>13.2988</v>
      </c>
      <c r="K5342" s="114">
        <v>17</v>
      </c>
      <c r="L5342" s="115">
        <v>0.05</v>
      </c>
      <c r="M5342" s="11"/>
      <c r="N5342" s="90">
        <v>10.52</v>
      </c>
      <c r="O5342" s="90">
        <v>12.39</v>
      </c>
      <c r="P5342" s="90">
        <v>13.675845689406193</v>
      </c>
      <c r="Q5342" s="90"/>
      <c r="R5342" s="63">
        <f t="shared" si="2527"/>
        <v>15.545845689406196</v>
      </c>
      <c r="S5342" s="64">
        <f t="shared" si="2547"/>
        <v>-4.1020966271650049E-2</v>
      </c>
      <c r="T5342" s="65"/>
      <c r="U5342" s="65">
        <f t="shared" si="2543"/>
        <v>0.84907183212267956</v>
      </c>
      <c r="V5342" s="65">
        <f t="shared" si="2543"/>
        <v>0.90597687933827331</v>
      </c>
      <c r="W5342" s="65"/>
      <c r="X5342" s="61">
        <f t="shared" si="2538"/>
        <v>7.161500815660686E-2</v>
      </c>
      <c r="Y5342" s="66">
        <f t="shared" si="2528"/>
        <v>5.9722222222222184E-2</v>
      </c>
      <c r="Z5342" s="61">
        <f t="shared" si="2529"/>
        <v>7.3202224069336713E-2</v>
      </c>
      <c r="AA5342" s="67">
        <f t="shared" si="2530"/>
        <v>12.3917</v>
      </c>
      <c r="AB5342" s="68">
        <f t="shared" si="2531"/>
        <v>0.16539923954372626</v>
      </c>
      <c r="AC5342" s="69">
        <f t="shared" si="2532"/>
        <v>0.1779182509505704</v>
      </c>
      <c r="AD5342" s="70">
        <f>_xlfn.PERCENTILE.EXC(AC5342:$AC$5675,0.5)</f>
        <v>8.721103373097315E-2</v>
      </c>
      <c r="AE5342" s="70">
        <f>_xlfn.PERCENTILE.EXC($AC5342:AC$5675,0.35)</f>
        <v>5.7603737105287225E-2</v>
      </c>
      <c r="AF5342" s="71">
        <f t="shared" si="2544"/>
        <v>4.5098929628519906E-2</v>
      </c>
      <c r="AG5342" s="70">
        <f t="shared" si="2545"/>
        <v>-6.946256038647336E-2</v>
      </c>
      <c r="AH5342" s="70">
        <f t="shared" si="2546"/>
        <v>-9.9638991000823615E-2</v>
      </c>
      <c r="AI5342" s="61" t="str">
        <f t="shared" si="2541"/>
        <v>Short VOL</v>
      </c>
      <c r="AJ5342" s="68" t="str">
        <f t="shared" si="2542"/>
        <v>Short VOL</v>
      </c>
      <c r="AK5342" s="72"/>
      <c r="AL5342" s="73"/>
      <c r="AM5342" s="72"/>
      <c r="AN5342" s="73"/>
      <c r="AO5342" s="74"/>
      <c r="AP5342" s="20"/>
      <c r="AQ5342" s="74"/>
      <c r="AR5342" s="20"/>
      <c r="AS5342" s="74"/>
      <c r="AT5342" s="20"/>
      <c r="AU5342" s="74" t="str">
        <f t="shared" si="2533"/>
        <v>00631L</v>
      </c>
      <c r="AV5342" s="20">
        <f t="shared" si="2539"/>
        <v>1</v>
      </c>
      <c r="AW5342" s="74" t="str">
        <f t="shared" si="2534"/>
        <v>00631L</v>
      </c>
      <c r="AX5342" s="20">
        <f t="shared" si="2535"/>
        <v>1</v>
      </c>
      <c r="AY5342" s="20">
        <f t="shared" si="2540"/>
        <v>1</v>
      </c>
      <c r="AZ5342" s="116">
        <v>38558</v>
      </c>
      <c r="BA5342" s="116"/>
      <c r="BB5342" s="20"/>
      <c r="BC5342" s="20"/>
      <c r="BD5342" s="76"/>
      <c r="BE5342" s="77"/>
      <c r="BF5342" s="77"/>
    </row>
    <row r="5343" spans="1:58" s="23" customFormat="1" ht="15.75" customHeight="1" x14ac:dyDescent="0.4">
      <c r="A5343" s="116">
        <v>38554</v>
      </c>
      <c r="B5343" s="112">
        <v>12.45</v>
      </c>
      <c r="C5343" s="112">
        <v>13.294</v>
      </c>
      <c r="D5343" s="112">
        <v>14.33</v>
      </c>
      <c r="E5343" s="112">
        <v>14.62</v>
      </c>
      <c r="F5343" s="112">
        <v>14.916</v>
      </c>
      <c r="G5343" s="112">
        <v>15.121</v>
      </c>
      <c r="H5343" s="113">
        <v>15.36</v>
      </c>
      <c r="I5343" s="90">
        <f t="shared" si="2536"/>
        <v>12.5344</v>
      </c>
      <c r="J5343" s="90">
        <f t="shared" si="2537"/>
        <v>13.397600000000001</v>
      </c>
      <c r="K5343" s="114">
        <v>18</v>
      </c>
      <c r="L5343" s="115">
        <v>0.05</v>
      </c>
      <c r="M5343" s="11"/>
      <c r="N5343" s="90">
        <v>10.97</v>
      </c>
      <c r="O5343" s="90">
        <v>12.68</v>
      </c>
      <c r="P5343" s="90">
        <v>14.042037506763993</v>
      </c>
      <c r="Q5343" s="90"/>
      <c r="R5343" s="63">
        <f t="shared" ref="R5343:R5406" si="2548">(O5343+P5343)-(N5343+M5343)</f>
        <v>15.752037506763992</v>
      </c>
      <c r="S5343" s="64">
        <f t="shared" si="2547"/>
        <v>7.2336265884653E-2</v>
      </c>
      <c r="T5343" s="65"/>
      <c r="U5343" s="65">
        <f t="shared" si="2543"/>
        <v>0.86514195583596221</v>
      </c>
      <c r="V5343" s="65">
        <f t="shared" si="2543"/>
        <v>0.90300285794651203</v>
      </c>
      <c r="W5343" s="65"/>
      <c r="X5343" s="61">
        <f t="shared" si="2538"/>
        <v>6.7791164658634634E-2</v>
      </c>
      <c r="Y5343" s="66">
        <f t="shared" si="2528"/>
        <v>5.0615595075239418E-2</v>
      </c>
      <c r="Z5343" s="61">
        <f t="shared" si="2529"/>
        <v>6.8866479448557644E-2</v>
      </c>
      <c r="AA5343" s="67">
        <f t="shared" si="2530"/>
        <v>12.5344</v>
      </c>
      <c r="AB5343" s="68">
        <f t="shared" si="2531"/>
        <v>0.13491340018231526</v>
      </c>
      <c r="AC5343" s="69">
        <f t="shared" si="2532"/>
        <v>0.14260711030082032</v>
      </c>
      <c r="AD5343" s="70">
        <f>_xlfn.PERCENTILE.EXC(AC5343:$AC$5675,0.5)</f>
        <v>8.6911429164073725E-2</v>
      </c>
      <c r="AE5343" s="70">
        <f>_xlfn.PERCENTILE.EXC($AC5343:AC$5675,0.35)</f>
        <v>5.7533352987121381E-2</v>
      </c>
      <c r="AF5343" s="71">
        <f t="shared" si="2544"/>
        <v>4.5030456127401385E-2</v>
      </c>
      <c r="AG5343" s="70">
        <f t="shared" si="2545"/>
        <v>-6.9620772946859838E-2</v>
      </c>
      <c r="AH5343" s="70">
        <f t="shared" si="2546"/>
        <v>-9.9810287352645716E-2</v>
      </c>
      <c r="AI5343" s="61" t="str">
        <f t="shared" si="2541"/>
        <v>Short VOL</v>
      </c>
      <c r="AJ5343" s="68" t="str">
        <f t="shared" si="2542"/>
        <v>Short VOL</v>
      </c>
      <c r="AK5343" s="72"/>
      <c r="AL5343" s="73"/>
      <c r="AM5343" s="72"/>
      <c r="AN5343" s="73"/>
      <c r="AO5343" s="74"/>
      <c r="AP5343" s="20"/>
      <c r="AQ5343" s="74"/>
      <c r="AR5343" s="20"/>
      <c r="AS5343" s="74"/>
      <c r="AT5343" s="20"/>
      <c r="AU5343" s="74" t="str">
        <f t="shared" si="2533"/>
        <v>00631L</v>
      </c>
      <c r="AV5343" s="20">
        <f t="shared" si="2539"/>
        <v>1</v>
      </c>
      <c r="AW5343" s="74" t="str">
        <f t="shared" si="2534"/>
        <v>00631L</v>
      </c>
      <c r="AX5343" s="20">
        <f t="shared" si="2535"/>
        <v>1</v>
      </c>
      <c r="AY5343" s="20">
        <f t="shared" si="2540"/>
        <v>1</v>
      </c>
      <c r="AZ5343" s="116">
        <v>38555</v>
      </c>
      <c r="BA5343" s="116"/>
      <c r="BB5343" s="20"/>
      <c r="BC5343" s="20"/>
      <c r="BD5343" s="76"/>
      <c r="BE5343" s="77"/>
      <c r="BF5343" s="77"/>
    </row>
    <row r="5344" spans="1:58" s="23" customFormat="1" ht="15.75" customHeight="1" x14ac:dyDescent="0.4">
      <c r="A5344" s="116">
        <v>38553</v>
      </c>
      <c r="B5344" s="112">
        <v>12.53</v>
      </c>
      <c r="C5344" s="112">
        <v>13.37</v>
      </c>
      <c r="D5344" s="112">
        <v>14.4</v>
      </c>
      <c r="E5344" s="112">
        <v>14.6</v>
      </c>
      <c r="F5344" s="112">
        <v>14.891</v>
      </c>
      <c r="G5344" s="112">
        <v>15.095000000000001</v>
      </c>
      <c r="H5344" s="113">
        <v>15.33</v>
      </c>
      <c r="I5344" s="90">
        <f t="shared" si="2536"/>
        <v>12.571999999999999</v>
      </c>
      <c r="J5344" s="90">
        <f t="shared" si="2537"/>
        <v>13.4215</v>
      </c>
      <c r="K5344" s="114">
        <v>19</v>
      </c>
      <c r="L5344" s="115">
        <v>0.05</v>
      </c>
      <c r="M5344" s="11"/>
      <c r="N5344" s="90">
        <v>10.23</v>
      </c>
      <c r="O5344" s="90">
        <v>12.05</v>
      </c>
      <c r="P5344" s="90">
        <v>13.385115018807117</v>
      </c>
      <c r="Q5344" s="90"/>
      <c r="R5344" s="63">
        <f t="shared" si="2548"/>
        <v>15.205115018807117</v>
      </c>
      <c r="S5344" s="64">
        <f t="shared" si="2547"/>
        <v>-2.105263157894726E-2</v>
      </c>
      <c r="T5344" s="65"/>
      <c r="U5344" s="65">
        <f t="shared" si="2543"/>
        <v>0.84896265560165973</v>
      </c>
      <c r="V5344" s="65">
        <f t="shared" si="2543"/>
        <v>0.90025375075737668</v>
      </c>
      <c r="W5344" s="65"/>
      <c r="X5344" s="61">
        <f t="shared" si="2538"/>
        <v>6.7039106145251395E-2</v>
      </c>
      <c r="Y5344" s="66">
        <f t="shared" si="2528"/>
        <v>5.0000000000000031E-2</v>
      </c>
      <c r="Z5344" s="61">
        <f t="shared" si="2529"/>
        <v>6.7570792236716581E-2</v>
      </c>
      <c r="AA5344" s="67">
        <f t="shared" si="2530"/>
        <v>12.572000000000001</v>
      </c>
      <c r="AB5344" s="68">
        <f t="shared" si="2531"/>
        <v>0.22482893450635374</v>
      </c>
      <c r="AC5344" s="69">
        <f t="shared" si="2532"/>
        <v>0.22893450635386123</v>
      </c>
      <c r="AD5344" s="70">
        <f>_xlfn.PERCENTILE.EXC(AC5344:$AC$5675,0.5)</f>
        <v>8.6517577260486839E-2</v>
      </c>
      <c r="AE5344" s="70">
        <f>_xlfn.PERCENTILE.EXC($AC5344:AC$5675,0.35)</f>
        <v>5.7379326738792875E-2</v>
      </c>
      <c r="AF5344" s="71">
        <f t="shared" si="2544"/>
        <v>4.4961982626282863E-2</v>
      </c>
      <c r="AG5344" s="70">
        <f t="shared" si="2545"/>
        <v>-6.9778985507246316E-2</v>
      </c>
      <c r="AH5344" s="70">
        <f t="shared" si="2546"/>
        <v>-9.9981583704467802E-2</v>
      </c>
      <c r="AI5344" s="61" t="str">
        <f t="shared" si="2541"/>
        <v>Short VOL</v>
      </c>
      <c r="AJ5344" s="68" t="str">
        <f t="shared" si="2542"/>
        <v>Short VOL</v>
      </c>
      <c r="AK5344" s="72"/>
      <c r="AL5344" s="73"/>
      <c r="AM5344" s="72"/>
      <c r="AN5344" s="73"/>
      <c r="AO5344" s="74"/>
      <c r="AP5344" s="20"/>
      <c r="AQ5344" s="74"/>
      <c r="AR5344" s="20"/>
      <c r="AS5344" s="74"/>
      <c r="AT5344" s="20"/>
      <c r="AU5344" s="74" t="str">
        <f t="shared" si="2533"/>
        <v>00631L</v>
      </c>
      <c r="AV5344" s="20">
        <f t="shared" si="2539"/>
        <v>1</v>
      </c>
      <c r="AW5344" s="74" t="str">
        <f t="shared" si="2534"/>
        <v>00631L</v>
      </c>
      <c r="AX5344" s="20">
        <f t="shared" si="2535"/>
        <v>1</v>
      </c>
      <c r="AY5344" s="20">
        <f t="shared" si="2540"/>
        <v>1</v>
      </c>
      <c r="AZ5344" s="116">
        <v>38554</v>
      </c>
      <c r="BA5344" s="116"/>
      <c r="BB5344" s="20"/>
      <c r="BC5344" s="20"/>
      <c r="BD5344" s="76"/>
      <c r="BE5344" s="77"/>
      <c r="BF5344" s="77"/>
    </row>
    <row r="5345" spans="1:58" s="23" customFormat="1" ht="15.75" customHeight="1" x14ac:dyDescent="0.4">
      <c r="A5345" s="116">
        <v>38552</v>
      </c>
      <c r="B5345" s="112">
        <v>11.506</v>
      </c>
      <c r="C5345" s="112">
        <v>12.64</v>
      </c>
      <c r="D5345" s="112">
        <v>13.47</v>
      </c>
      <c r="E5345" s="112">
        <v>14.49</v>
      </c>
      <c r="F5345" s="112">
        <v>14.64</v>
      </c>
      <c r="G5345" s="112">
        <v>14.914999999999999</v>
      </c>
      <c r="H5345" s="113">
        <v>15.106999999999999</v>
      </c>
      <c r="I5345" s="90">
        <f t="shared" si="2536"/>
        <v>12.64</v>
      </c>
      <c r="J5345" s="90">
        <f t="shared" si="2537"/>
        <v>13.47</v>
      </c>
      <c r="K5345" s="114">
        <v>0</v>
      </c>
      <c r="L5345" s="115">
        <v>4.1666666666666664E-2</v>
      </c>
      <c r="M5345" s="11"/>
      <c r="N5345" s="90">
        <v>10.45</v>
      </c>
      <c r="O5345" s="90">
        <v>12.23</v>
      </c>
      <c r="P5345" s="90">
        <v>13.72196313660602</v>
      </c>
      <c r="Q5345" s="90"/>
      <c r="R5345" s="63">
        <f t="shared" si="2548"/>
        <v>15.501963136606019</v>
      </c>
      <c r="S5345" s="64">
        <f t="shared" si="2547"/>
        <v>-2.9712163416898821E-2</v>
      </c>
      <c r="T5345" s="65"/>
      <c r="U5345" s="65">
        <f t="shared" si="2543"/>
        <v>0.85445625511038426</v>
      </c>
      <c r="V5345" s="65">
        <f t="shared" si="2543"/>
        <v>0.89127188859545059</v>
      </c>
      <c r="W5345" s="65"/>
      <c r="X5345" s="61">
        <f t="shared" si="2538"/>
        <v>9.8557274465496295E-2</v>
      </c>
      <c r="Y5345" s="66">
        <f t="shared" si="2528"/>
        <v>4.2581090407177301E-2</v>
      </c>
      <c r="Z5345" s="61">
        <f t="shared" si="2529"/>
        <v>6.5664556962025319E-2</v>
      </c>
      <c r="AA5345" s="67">
        <f t="shared" si="2530"/>
        <v>12.64</v>
      </c>
      <c r="AB5345" s="68">
        <f t="shared" si="2531"/>
        <v>0.10105263157894746</v>
      </c>
      <c r="AC5345" s="69">
        <f t="shared" si="2532"/>
        <v>0.20956937799043077</v>
      </c>
      <c r="AD5345" s="70">
        <f>_xlfn.PERCENTILE.EXC(AC5345:$AC$5675,0.5)</f>
        <v>8.6123725356899966E-2</v>
      </c>
      <c r="AE5345" s="70">
        <f>_xlfn.PERCENTILE.EXC($AC5345:AC$5675,0.35)</f>
        <v>5.722530049046437E-2</v>
      </c>
      <c r="AF5345" s="71">
        <f t="shared" si="2544"/>
        <v>4.489164217036043E-2</v>
      </c>
      <c r="AG5345" s="70">
        <f t="shared" si="2545"/>
        <v>-6.993719806763278E-2</v>
      </c>
      <c r="AH5345" s="70">
        <f t="shared" si="2546"/>
        <v>-0.10015288005628989</v>
      </c>
      <c r="AI5345" s="61" t="str">
        <f t="shared" si="2541"/>
        <v>Short VOL</v>
      </c>
      <c r="AJ5345" s="68" t="str">
        <f t="shared" si="2542"/>
        <v>Short VOL</v>
      </c>
      <c r="AK5345" s="72"/>
      <c r="AL5345" s="73"/>
      <c r="AM5345" s="72"/>
      <c r="AN5345" s="73"/>
      <c r="AO5345" s="74"/>
      <c r="AP5345" s="20"/>
      <c r="AQ5345" s="74"/>
      <c r="AR5345" s="20"/>
      <c r="AS5345" s="74"/>
      <c r="AT5345" s="20"/>
      <c r="AU5345" s="74" t="str">
        <f t="shared" si="2533"/>
        <v>00631L</v>
      </c>
      <c r="AV5345" s="20">
        <f t="shared" si="2539"/>
        <v>1</v>
      </c>
      <c r="AW5345" s="74" t="str">
        <f t="shared" si="2534"/>
        <v>00631L</v>
      </c>
      <c r="AX5345" s="20">
        <f t="shared" si="2535"/>
        <v>1</v>
      </c>
      <c r="AY5345" s="20">
        <f t="shared" si="2540"/>
        <v>1</v>
      </c>
      <c r="AZ5345" s="116">
        <v>38553</v>
      </c>
      <c r="BA5345" s="116"/>
      <c r="BB5345" s="20"/>
      <c r="BC5345" s="20"/>
      <c r="BD5345" s="76"/>
      <c r="BE5345" s="77"/>
      <c r="BF5345" s="77"/>
    </row>
    <row r="5346" spans="1:58" s="23" customFormat="1" ht="15.75" customHeight="1" x14ac:dyDescent="0.4">
      <c r="A5346" s="116">
        <v>38551</v>
      </c>
      <c r="B5346" s="112">
        <v>11.834</v>
      </c>
      <c r="C5346" s="112">
        <v>12.85</v>
      </c>
      <c r="D5346" s="112">
        <v>13.601000000000001</v>
      </c>
      <c r="E5346" s="112">
        <v>14.53</v>
      </c>
      <c r="F5346" s="112">
        <v>14.92</v>
      </c>
      <c r="G5346" s="112">
        <v>15.195</v>
      </c>
      <c r="H5346" s="113">
        <v>15.387</v>
      </c>
      <c r="I5346" s="90">
        <f t="shared" si="2536"/>
        <v>12.807666666666666</v>
      </c>
      <c r="J5346" s="90">
        <f t="shared" si="2537"/>
        <v>13.569708333333335</v>
      </c>
      <c r="K5346" s="114">
        <v>1</v>
      </c>
      <c r="L5346" s="115">
        <v>4.1666666666666664E-2</v>
      </c>
      <c r="M5346" s="11"/>
      <c r="N5346" s="90">
        <v>10.77</v>
      </c>
      <c r="O5346" s="90">
        <v>12.68</v>
      </c>
      <c r="P5346" s="90">
        <v>14.109306254971971</v>
      </c>
      <c r="Q5346" s="90"/>
      <c r="R5346" s="63">
        <f t="shared" si="2548"/>
        <v>16.019306254971969</v>
      </c>
      <c r="S5346" s="64">
        <f t="shared" si="2547"/>
        <v>4.2594385285575943E-2</v>
      </c>
      <c r="T5346" s="65"/>
      <c r="U5346" s="65">
        <f t="shared" si="2543"/>
        <v>0.84936908517350151</v>
      </c>
      <c r="V5346" s="65">
        <f t="shared" si="2543"/>
        <v>0.89869762345910531</v>
      </c>
      <c r="W5346" s="65"/>
      <c r="X5346" s="61">
        <f t="shared" si="2538"/>
        <v>8.5854318066587804E-2</v>
      </c>
      <c r="Y5346" s="66">
        <f t="shared" si="2528"/>
        <v>5.8981417756366214E-2</v>
      </c>
      <c r="Z5346" s="61">
        <f t="shared" si="2529"/>
        <v>5.9498867865601476E-2</v>
      </c>
      <c r="AA5346" s="67">
        <f t="shared" si="2530"/>
        <v>12.807666666666666</v>
      </c>
      <c r="AB5346" s="68">
        <f t="shared" si="2531"/>
        <v>9.879294336118849E-2</v>
      </c>
      <c r="AC5346" s="69">
        <f t="shared" si="2532"/>
        <v>0.18919839059114824</v>
      </c>
      <c r="AD5346" s="70">
        <f>_xlfn.PERCENTILE.EXC(AC5346:$AC$5675,0.5)</f>
        <v>8.5647971686776958E-2</v>
      </c>
      <c r="AE5346" s="70">
        <f>_xlfn.PERCENTILE.EXC($AC5346:AC$5675,0.35)</f>
        <v>5.6991350201953152E-2</v>
      </c>
      <c r="AF5346" s="71">
        <f t="shared" si="2544"/>
        <v>4.4810099985614499E-2</v>
      </c>
      <c r="AG5346" s="70">
        <f t="shared" si="2545"/>
        <v>-7.0095410628019258E-2</v>
      </c>
      <c r="AH5346" s="70">
        <f t="shared" si="2546"/>
        <v>-0.10032417640811198</v>
      </c>
      <c r="AI5346" s="61" t="str">
        <f t="shared" si="2541"/>
        <v>Short VOL</v>
      </c>
      <c r="AJ5346" s="68" t="str">
        <f t="shared" si="2542"/>
        <v>Short VOL</v>
      </c>
      <c r="AK5346" s="72"/>
      <c r="AL5346" s="73"/>
      <c r="AM5346" s="72"/>
      <c r="AN5346" s="73"/>
      <c r="AO5346" s="74"/>
      <c r="AP5346" s="20"/>
      <c r="AQ5346" s="74"/>
      <c r="AR5346" s="20"/>
      <c r="AS5346" s="74"/>
      <c r="AT5346" s="20"/>
      <c r="AU5346" s="74" t="str">
        <f t="shared" si="2533"/>
        <v>00631L</v>
      </c>
      <c r="AV5346" s="20">
        <f t="shared" si="2539"/>
        <v>1</v>
      </c>
      <c r="AW5346" s="74" t="str">
        <f t="shared" si="2534"/>
        <v>00631L</v>
      </c>
      <c r="AX5346" s="20">
        <f t="shared" si="2535"/>
        <v>1</v>
      </c>
      <c r="AY5346" s="20">
        <f t="shared" si="2540"/>
        <v>1</v>
      </c>
      <c r="AZ5346" s="116">
        <v>38552</v>
      </c>
      <c r="BA5346" s="116"/>
      <c r="BB5346" s="20"/>
      <c r="BC5346" s="20"/>
      <c r="BD5346" s="76"/>
      <c r="BE5346" s="77"/>
      <c r="BF5346" s="77"/>
    </row>
    <row r="5347" spans="1:58" s="23" customFormat="1" ht="15.75" customHeight="1" x14ac:dyDescent="0.4">
      <c r="A5347" s="116">
        <v>38548</v>
      </c>
      <c r="B5347" s="112">
        <v>11.84</v>
      </c>
      <c r="C5347" s="112">
        <v>12.89</v>
      </c>
      <c r="D5347" s="112">
        <v>13.664</v>
      </c>
      <c r="E5347" s="112">
        <v>14.62</v>
      </c>
      <c r="F5347" s="112">
        <v>14.9</v>
      </c>
      <c r="G5347" s="112">
        <v>15.163</v>
      </c>
      <c r="H5347" s="113">
        <v>15.347</v>
      </c>
      <c r="I5347" s="90">
        <f t="shared" si="2536"/>
        <v>12.8025</v>
      </c>
      <c r="J5347" s="90">
        <f t="shared" si="2537"/>
        <v>13.599499999999999</v>
      </c>
      <c r="K5347" s="114">
        <v>2</v>
      </c>
      <c r="L5347" s="115">
        <v>4.1666666666666664E-2</v>
      </c>
      <c r="M5347" s="11"/>
      <c r="N5347" s="90">
        <v>10.33</v>
      </c>
      <c r="O5347" s="90">
        <v>12.5</v>
      </c>
      <c r="P5347" s="90">
        <v>13.706524743710666</v>
      </c>
      <c r="Q5347" s="90"/>
      <c r="R5347" s="63">
        <f t="shared" si="2548"/>
        <v>15.876524743710666</v>
      </c>
      <c r="S5347" s="64">
        <f t="shared" si="2547"/>
        <v>-4.4403330249768773E-2</v>
      </c>
      <c r="T5347" s="65"/>
      <c r="U5347" s="65">
        <f t="shared" si="2543"/>
        <v>0.82640000000000002</v>
      </c>
      <c r="V5347" s="65">
        <f t="shared" si="2543"/>
        <v>0.91197442340267265</v>
      </c>
      <c r="W5347" s="65"/>
      <c r="X5347" s="61">
        <f t="shared" si="2538"/>
        <v>8.8682432432432498E-2</v>
      </c>
      <c r="Y5347" s="66">
        <f t="shared" si="2528"/>
        <v>4.9726402188782513E-2</v>
      </c>
      <c r="Z5347" s="61">
        <f t="shared" si="2529"/>
        <v>6.2253466119898362E-2</v>
      </c>
      <c r="AA5347" s="67">
        <f t="shared" si="2530"/>
        <v>12.8025</v>
      </c>
      <c r="AB5347" s="68">
        <f t="shared" si="2531"/>
        <v>0.14617618586640849</v>
      </c>
      <c r="AC5347" s="69">
        <f t="shared" si="2532"/>
        <v>0.23935140367860602</v>
      </c>
      <c r="AD5347" s="70">
        <f>_xlfn.PERCENTILE.EXC(AC5347:$AC$5675,0.5)</f>
        <v>8.517221801665395E-2</v>
      </c>
      <c r="AE5347" s="70">
        <f>_xlfn.PERCENTILE.EXC($AC5347:AC$5675,0.35)</f>
        <v>5.6650834526531642E-2</v>
      </c>
      <c r="AF5347" s="71">
        <f t="shared" si="2544"/>
        <v>4.4728557800868575E-2</v>
      </c>
      <c r="AG5347" s="70">
        <f t="shared" si="2545"/>
        <v>-7.0253623188405737E-2</v>
      </c>
      <c r="AH5347" s="70">
        <f t="shared" si="2546"/>
        <v>-0.10049547275993406</v>
      </c>
      <c r="AI5347" s="61" t="str">
        <f t="shared" si="2541"/>
        <v>Short VOL</v>
      </c>
      <c r="AJ5347" s="68" t="str">
        <f t="shared" si="2542"/>
        <v>Short VOL</v>
      </c>
      <c r="AK5347" s="72"/>
      <c r="AL5347" s="73"/>
      <c r="AM5347" s="72"/>
      <c r="AN5347" s="73"/>
      <c r="AO5347" s="74"/>
      <c r="AP5347" s="20"/>
      <c r="AQ5347" s="74"/>
      <c r="AR5347" s="20"/>
      <c r="AS5347" s="74"/>
      <c r="AT5347" s="20"/>
      <c r="AU5347" s="74" t="str">
        <f t="shared" si="2533"/>
        <v>00631L</v>
      </c>
      <c r="AV5347" s="20">
        <f t="shared" si="2539"/>
        <v>1</v>
      </c>
      <c r="AW5347" s="74" t="str">
        <f t="shared" si="2534"/>
        <v>00631L</v>
      </c>
      <c r="AX5347" s="20">
        <f t="shared" si="2535"/>
        <v>1</v>
      </c>
      <c r="AY5347" s="20">
        <f t="shared" si="2540"/>
        <v>1</v>
      </c>
      <c r="AZ5347" s="116">
        <v>38551</v>
      </c>
      <c r="BA5347" s="116"/>
      <c r="BB5347" s="20"/>
      <c r="BC5347" s="20"/>
      <c r="BD5347" s="76"/>
      <c r="BE5347" s="77"/>
      <c r="BF5347" s="77"/>
    </row>
    <row r="5348" spans="1:58" s="23" customFormat="1" ht="15.75" customHeight="1" x14ac:dyDescent="0.4">
      <c r="A5348" s="116">
        <v>38547</v>
      </c>
      <c r="B5348" s="112">
        <v>11.920999999999999</v>
      </c>
      <c r="C5348" s="112">
        <v>13.01</v>
      </c>
      <c r="D5348" s="112">
        <v>13.811</v>
      </c>
      <c r="E5348" s="112">
        <v>14.8</v>
      </c>
      <c r="F5348" s="112">
        <v>14.95</v>
      </c>
      <c r="G5348" s="112">
        <v>15.209</v>
      </c>
      <c r="H5348" s="113">
        <v>15.39</v>
      </c>
      <c r="I5348" s="90">
        <f t="shared" si="2536"/>
        <v>12.873875</v>
      </c>
      <c r="J5348" s="90">
        <f t="shared" si="2537"/>
        <v>13.710875</v>
      </c>
      <c r="K5348" s="114">
        <v>3</v>
      </c>
      <c r="L5348" s="115">
        <v>4.1666666666666664E-2</v>
      </c>
      <c r="M5348" s="11"/>
      <c r="N5348" s="90">
        <v>10.81</v>
      </c>
      <c r="O5348" s="90">
        <v>12.41</v>
      </c>
      <c r="P5348" s="90">
        <v>13.745689736083921</v>
      </c>
      <c r="Q5348" s="90"/>
      <c r="R5348" s="63">
        <f t="shared" si="2548"/>
        <v>15.345689736083921</v>
      </c>
      <c r="S5348" s="64">
        <f t="shared" si="2547"/>
        <v>-2.7675276752766936E-3</v>
      </c>
      <c r="T5348" s="65"/>
      <c r="U5348" s="65">
        <f t="shared" si="2543"/>
        <v>0.87107171635777603</v>
      </c>
      <c r="V5348" s="65">
        <f t="shared" si="2543"/>
        <v>0.90282846756117363</v>
      </c>
      <c r="W5348" s="65"/>
      <c r="X5348" s="61">
        <f t="shared" si="2538"/>
        <v>9.1351396694908188E-2</v>
      </c>
      <c r="Y5348" s="66">
        <f t="shared" si="2528"/>
        <v>3.9864864864864853E-2</v>
      </c>
      <c r="Z5348" s="61">
        <f t="shared" si="2529"/>
        <v>6.5015389694245113E-2</v>
      </c>
      <c r="AA5348" s="67">
        <f t="shared" si="2530"/>
        <v>12.873874999999998</v>
      </c>
      <c r="AB5348" s="68">
        <f t="shared" si="2531"/>
        <v>0.10277520814061043</v>
      </c>
      <c r="AC5348" s="69">
        <f t="shared" si="2532"/>
        <v>0.19092275670675279</v>
      </c>
      <c r="AD5348" s="70">
        <f>_xlfn.PERCENTILE.EXC(AC5348:$AC$5675,0.5)</f>
        <v>8.5023785698123897E-2</v>
      </c>
      <c r="AE5348" s="70">
        <f>_xlfn.PERCENTILE.EXC($AC5348:AC$5675,0.35)</f>
        <v>5.6310318851110146E-2</v>
      </c>
      <c r="AF5348" s="71">
        <f t="shared" si="2544"/>
        <v>4.4647015616122644E-2</v>
      </c>
      <c r="AG5348" s="70">
        <f t="shared" si="2545"/>
        <v>-7.0411835748792215E-2</v>
      </c>
      <c r="AH5348" s="70">
        <f t="shared" si="2546"/>
        <v>-0.10066676911175615</v>
      </c>
      <c r="AI5348" s="61" t="str">
        <f t="shared" si="2541"/>
        <v>Short VOL</v>
      </c>
      <c r="AJ5348" s="68" t="str">
        <f t="shared" si="2542"/>
        <v>Short VOL</v>
      </c>
      <c r="AK5348" s="72"/>
      <c r="AL5348" s="73"/>
      <c r="AM5348" s="72"/>
      <c r="AN5348" s="73"/>
      <c r="AO5348" s="74"/>
      <c r="AP5348" s="20"/>
      <c r="AQ5348" s="74"/>
      <c r="AR5348" s="20"/>
      <c r="AS5348" s="74"/>
      <c r="AT5348" s="20"/>
      <c r="AU5348" s="74" t="str">
        <f t="shared" si="2533"/>
        <v>00631L</v>
      </c>
      <c r="AV5348" s="20">
        <f t="shared" si="2539"/>
        <v>1</v>
      </c>
      <c r="AW5348" s="74" t="str">
        <f t="shared" si="2534"/>
        <v>00631L</v>
      </c>
      <c r="AX5348" s="20">
        <f t="shared" si="2535"/>
        <v>1</v>
      </c>
      <c r="AY5348" s="20">
        <f t="shared" si="2540"/>
        <v>1</v>
      </c>
      <c r="AZ5348" s="116">
        <v>38548</v>
      </c>
      <c r="BA5348" s="116"/>
      <c r="BB5348" s="20"/>
      <c r="BC5348" s="20"/>
      <c r="BD5348" s="76"/>
      <c r="BE5348" s="77"/>
      <c r="BF5348" s="77"/>
    </row>
    <row r="5349" spans="1:58" s="23" customFormat="1" ht="15.75" customHeight="1" x14ac:dyDescent="0.4">
      <c r="A5349" s="116">
        <v>38546</v>
      </c>
      <c r="B5349" s="112">
        <v>12.14</v>
      </c>
      <c r="C5349" s="112">
        <v>13.18</v>
      </c>
      <c r="D5349" s="112">
        <v>13.949</v>
      </c>
      <c r="E5349" s="112">
        <v>14.9</v>
      </c>
      <c r="F5349" s="112">
        <v>15.04</v>
      </c>
      <c r="G5349" s="112">
        <v>15.303000000000001</v>
      </c>
      <c r="H5349" s="113">
        <v>15.487</v>
      </c>
      <c r="I5349" s="90">
        <f t="shared" si="2536"/>
        <v>13.006666666666666</v>
      </c>
      <c r="J5349" s="90">
        <f t="shared" si="2537"/>
        <v>13.820833333333333</v>
      </c>
      <c r="K5349" s="114">
        <v>4</v>
      </c>
      <c r="L5349" s="115">
        <v>4.1666666666666664E-2</v>
      </c>
      <c r="M5349" s="11"/>
      <c r="N5349" s="90">
        <v>10.84</v>
      </c>
      <c r="O5349" s="90">
        <v>12.74</v>
      </c>
      <c r="P5349" s="90">
        <v>13.944958049728321</v>
      </c>
      <c r="Q5349" s="90"/>
      <c r="R5349" s="63">
        <f t="shared" si="2548"/>
        <v>15.844958049728323</v>
      </c>
      <c r="S5349" s="64">
        <f t="shared" si="2547"/>
        <v>-1.004566210045657E-2</v>
      </c>
      <c r="T5349" s="65"/>
      <c r="U5349" s="65">
        <f t="shared" si="2543"/>
        <v>0.85086342229199374</v>
      </c>
      <c r="V5349" s="65">
        <f t="shared" si="2543"/>
        <v>0.91359184836330176</v>
      </c>
      <c r="W5349" s="65"/>
      <c r="X5349" s="61">
        <f t="shared" si="2538"/>
        <v>8.566721581548592E-2</v>
      </c>
      <c r="Y5349" s="66">
        <f t="shared" si="2528"/>
        <v>3.9395973154362399E-2</v>
      </c>
      <c r="Z5349" s="61">
        <f t="shared" si="2529"/>
        <v>6.2596104561763219E-2</v>
      </c>
      <c r="AA5349" s="67">
        <f t="shared" si="2530"/>
        <v>13.006666666666668</v>
      </c>
      <c r="AB5349" s="68">
        <f t="shared" si="2531"/>
        <v>0.11992619926199269</v>
      </c>
      <c r="AC5349" s="69">
        <f t="shared" si="2532"/>
        <v>0.19987699876998782</v>
      </c>
      <c r="AD5349" s="70">
        <f>_xlfn.PERCENTILE.EXC(AC5349:$AC$5675,0.5)</f>
        <v>8.4875353379593843E-2</v>
      </c>
      <c r="AE5349" s="70">
        <f>_xlfn.PERCENTILE.EXC($AC5349:AC$5675,0.35)</f>
        <v>5.6156966972014444E-2</v>
      </c>
      <c r="AF5349" s="71">
        <f t="shared" si="2544"/>
        <v>4.451181909045477E-2</v>
      </c>
      <c r="AG5349" s="70">
        <f t="shared" si="2545"/>
        <v>-7.0570048309178693E-2</v>
      </c>
      <c r="AH5349" s="70">
        <f t="shared" si="2546"/>
        <v>-0.10083806546357824</v>
      </c>
      <c r="AI5349" s="61" t="str">
        <f t="shared" si="2541"/>
        <v>Short VOL</v>
      </c>
      <c r="AJ5349" s="68" t="str">
        <f t="shared" si="2542"/>
        <v>Short VOL</v>
      </c>
      <c r="AK5349" s="72"/>
      <c r="AL5349" s="73"/>
      <c r="AM5349" s="72"/>
      <c r="AN5349" s="73"/>
      <c r="AO5349" s="74"/>
      <c r="AP5349" s="20"/>
      <c r="AQ5349" s="74"/>
      <c r="AR5349" s="20"/>
      <c r="AS5349" s="74"/>
      <c r="AT5349" s="20"/>
      <c r="AU5349" s="74" t="str">
        <f t="shared" si="2533"/>
        <v>00631L</v>
      </c>
      <c r="AV5349" s="20">
        <f t="shared" si="2539"/>
        <v>1</v>
      </c>
      <c r="AW5349" s="74" t="str">
        <f t="shared" si="2534"/>
        <v>00631L</v>
      </c>
      <c r="AX5349" s="20">
        <f t="shared" si="2535"/>
        <v>1</v>
      </c>
      <c r="AY5349" s="20">
        <f t="shared" si="2540"/>
        <v>1</v>
      </c>
      <c r="AZ5349" s="116">
        <v>38547</v>
      </c>
      <c r="BA5349" s="116"/>
      <c r="BB5349" s="20"/>
      <c r="BC5349" s="20"/>
      <c r="BD5349" s="76"/>
      <c r="BE5349" s="77"/>
      <c r="BF5349" s="77"/>
    </row>
    <row r="5350" spans="1:58" s="23" customFormat="1" ht="15.75" customHeight="1" x14ac:dyDescent="0.4">
      <c r="A5350" s="116">
        <v>38545</v>
      </c>
      <c r="B5350" s="112">
        <v>12.47</v>
      </c>
      <c r="C5350" s="112">
        <v>13.39</v>
      </c>
      <c r="D5350" s="112">
        <v>14.076000000000001</v>
      </c>
      <c r="E5350" s="112">
        <v>14.93</v>
      </c>
      <c r="F5350" s="112">
        <v>15.03</v>
      </c>
      <c r="G5350" s="112">
        <v>15.317</v>
      </c>
      <c r="H5350" s="113">
        <v>15.518000000000001</v>
      </c>
      <c r="I5350" s="90">
        <f t="shared" si="2536"/>
        <v>13.198333333333334</v>
      </c>
      <c r="J5350" s="90">
        <f t="shared" si="2537"/>
        <v>13.933083333333334</v>
      </c>
      <c r="K5350" s="114">
        <v>5</v>
      </c>
      <c r="L5350" s="115">
        <v>4.1666666666666664E-2</v>
      </c>
      <c r="M5350" s="11"/>
      <c r="N5350" s="90">
        <v>10.95</v>
      </c>
      <c r="O5350" s="90">
        <v>12.89</v>
      </c>
      <c r="P5350" s="90">
        <v>14.066793691568069</v>
      </c>
      <c r="Q5350" s="90"/>
      <c r="R5350" s="63">
        <f t="shared" si="2548"/>
        <v>16.00679369156807</v>
      </c>
      <c r="S5350" s="64">
        <f t="shared" si="2547"/>
        <v>-2.9255319148936178E-2</v>
      </c>
      <c r="T5350" s="65"/>
      <c r="U5350" s="65">
        <f t="shared" si="2543"/>
        <v>0.84949573312645454</v>
      </c>
      <c r="V5350" s="65">
        <f t="shared" si="2543"/>
        <v>0.91634243613927002</v>
      </c>
      <c r="W5350" s="65"/>
      <c r="X5350" s="61">
        <f t="shared" si="2538"/>
        <v>7.3777064955894131E-2</v>
      </c>
      <c r="Y5350" s="66">
        <f t="shared" ref="Y5350:Y5413" si="2549">(H5350-E5350)/E5350</f>
        <v>3.9383791024782386E-2</v>
      </c>
      <c r="Z5350" s="61">
        <f t="shared" ref="Z5350:Z5413" si="2550">(J5350-I5350)/I5350</f>
        <v>5.5669907816643514E-2</v>
      </c>
      <c r="AA5350" s="67">
        <f t="shared" ref="AA5350:AA5413" si="2551">B5350*(K5350*L5350)+C5350*(1-(K5350*L5350))</f>
        <v>13.198333333333334</v>
      </c>
      <c r="AB5350" s="68">
        <f t="shared" ref="AB5350:AB5413" si="2552">(B5350-N5350)/N5350</f>
        <v>0.138812785388128</v>
      </c>
      <c r="AC5350" s="69">
        <f t="shared" ref="AC5350:AC5413" si="2553">(AA5350-N5350)/N5350</f>
        <v>0.2053272450532726</v>
      </c>
      <c r="AD5350" s="70">
        <f>_xlfn.PERCENTILE.EXC(AC5350:$AC$5675,0.5)</f>
        <v>8.4828225682152675E-2</v>
      </c>
      <c r="AE5350" s="70">
        <f>_xlfn.PERCENTILE.EXC($AC5350:AC$5675,0.35)</f>
        <v>5.6143987940163079E-2</v>
      </c>
      <c r="AF5350" s="71">
        <f t="shared" si="2544"/>
        <v>4.4336381809095431E-2</v>
      </c>
      <c r="AG5350" s="70">
        <f t="shared" si="2545"/>
        <v>-7.0728260869565171E-2</v>
      </c>
      <c r="AH5350" s="70">
        <f t="shared" si="2546"/>
        <v>-0.10100936181540034</v>
      </c>
      <c r="AI5350" s="61" t="str">
        <f t="shared" si="2541"/>
        <v>Short VOL</v>
      </c>
      <c r="AJ5350" s="68" t="str">
        <f t="shared" si="2542"/>
        <v>Short VOL</v>
      </c>
      <c r="AK5350" s="72"/>
      <c r="AL5350" s="73"/>
      <c r="AM5350" s="72"/>
      <c r="AN5350" s="73"/>
      <c r="AO5350" s="74"/>
      <c r="AP5350" s="20"/>
      <c r="AQ5350" s="74"/>
      <c r="AR5350" s="20"/>
      <c r="AS5350" s="74"/>
      <c r="AT5350" s="20"/>
      <c r="AU5350" s="74" t="str">
        <f t="shared" si="2533"/>
        <v>00631L</v>
      </c>
      <c r="AV5350" s="20">
        <f t="shared" si="2539"/>
        <v>1</v>
      </c>
      <c r="AW5350" s="74" t="str">
        <f t="shared" si="2534"/>
        <v>00631L</v>
      </c>
      <c r="AX5350" s="20">
        <f t="shared" si="2535"/>
        <v>1</v>
      </c>
      <c r="AY5350" s="20">
        <f t="shared" si="2540"/>
        <v>1</v>
      </c>
      <c r="AZ5350" s="116">
        <v>38546</v>
      </c>
      <c r="BA5350" s="116"/>
      <c r="BB5350" s="20"/>
      <c r="BC5350" s="20"/>
      <c r="BD5350" s="76"/>
      <c r="BE5350" s="77"/>
      <c r="BF5350" s="77"/>
    </row>
    <row r="5351" spans="1:58" s="23" customFormat="1" ht="15.75" customHeight="1" x14ac:dyDescent="0.4">
      <c r="A5351" s="116">
        <v>38544</v>
      </c>
      <c r="B5351" s="112">
        <v>12.721</v>
      </c>
      <c r="C5351" s="112">
        <v>13.53</v>
      </c>
      <c r="D5351" s="112">
        <v>14.138</v>
      </c>
      <c r="E5351" s="112">
        <v>14.9</v>
      </c>
      <c r="F5351" s="112">
        <v>15.05</v>
      </c>
      <c r="G5351" s="112">
        <v>15.345000000000001</v>
      </c>
      <c r="H5351" s="113">
        <v>15.551</v>
      </c>
      <c r="I5351" s="90">
        <f t="shared" si="2536"/>
        <v>13.32775</v>
      </c>
      <c r="J5351" s="90">
        <f t="shared" si="2537"/>
        <v>13.986000000000001</v>
      </c>
      <c r="K5351" s="114">
        <v>6</v>
      </c>
      <c r="L5351" s="115">
        <v>4.1666666666666664E-2</v>
      </c>
      <c r="M5351" s="11"/>
      <c r="N5351" s="90">
        <v>11.28</v>
      </c>
      <c r="O5351" s="90">
        <v>12.91</v>
      </c>
      <c r="P5351" s="90">
        <v>14.051013466728804</v>
      </c>
      <c r="Q5351" s="90"/>
      <c r="R5351" s="63">
        <f t="shared" si="2548"/>
        <v>15.681013466728805</v>
      </c>
      <c r="S5351" s="64">
        <f t="shared" si="2547"/>
        <v>-1.4847161572052396E-2</v>
      </c>
      <c r="T5351" s="65"/>
      <c r="U5351" s="65">
        <f t="shared" si="2543"/>
        <v>0.87374128582494182</v>
      </c>
      <c r="V5351" s="65">
        <f t="shared" si="2543"/>
        <v>0.91879493465502726</v>
      </c>
      <c r="W5351" s="65"/>
      <c r="X5351" s="61">
        <f t="shared" si="2538"/>
        <v>6.359562927442805E-2</v>
      </c>
      <c r="Y5351" s="66">
        <f t="shared" si="2549"/>
        <v>4.3691275167785218E-2</v>
      </c>
      <c r="Z5351" s="61">
        <f t="shared" si="2550"/>
        <v>4.9389431824576592E-2</v>
      </c>
      <c r="AA5351" s="67">
        <f t="shared" si="2551"/>
        <v>13.327749999999998</v>
      </c>
      <c r="AB5351" s="68">
        <f t="shared" si="2552"/>
        <v>0.12774822695035468</v>
      </c>
      <c r="AC5351" s="69">
        <f t="shared" si="2553"/>
        <v>0.18153812056737578</v>
      </c>
      <c r="AD5351" s="70">
        <f>_xlfn.PERCENTILE.EXC(AC5351:$AC$5675,0.5)</f>
        <v>8.478109798471152E-2</v>
      </c>
      <c r="AE5351" s="70">
        <f>_xlfn.PERCENTILE.EXC($AC5351:AC$5675,0.35)</f>
        <v>5.6131008908311714E-2</v>
      </c>
      <c r="AF5351" s="71">
        <f t="shared" si="2544"/>
        <v>4.4160944527736105E-2</v>
      </c>
      <c r="AG5351" s="70">
        <f t="shared" si="2545"/>
        <v>-7.0886473429951635E-2</v>
      </c>
      <c r="AH5351" s="70">
        <f t="shared" si="2546"/>
        <v>-0.10118065816722242</v>
      </c>
      <c r="AI5351" s="61" t="str">
        <f t="shared" si="2541"/>
        <v>Short VOL</v>
      </c>
      <c r="AJ5351" s="68" t="str">
        <f t="shared" si="2542"/>
        <v>Short VOL</v>
      </c>
      <c r="AK5351" s="72"/>
      <c r="AL5351" s="73"/>
      <c r="AM5351" s="72"/>
      <c r="AN5351" s="73"/>
      <c r="AO5351" s="74"/>
      <c r="AP5351" s="20"/>
      <c r="AQ5351" s="74"/>
      <c r="AR5351" s="20"/>
      <c r="AS5351" s="74"/>
      <c r="AT5351" s="20"/>
      <c r="AU5351" s="74" t="str">
        <f t="shared" si="2533"/>
        <v>00631L</v>
      </c>
      <c r="AV5351" s="20">
        <f t="shared" si="2539"/>
        <v>1</v>
      </c>
      <c r="AW5351" s="74" t="str">
        <f t="shared" si="2534"/>
        <v>00631L</v>
      </c>
      <c r="AX5351" s="20">
        <f t="shared" si="2535"/>
        <v>1</v>
      </c>
      <c r="AY5351" s="20">
        <f t="shared" si="2540"/>
        <v>1</v>
      </c>
      <c r="AZ5351" s="116">
        <v>38545</v>
      </c>
      <c r="BA5351" s="116"/>
      <c r="BB5351" s="20"/>
      <c r="BC5351" s="20"/>
      <c r="BD5351" s="76"/>
      <c r="BE5351" s="77"/>
      <c r="BF5351" s="77"/>
    </row>
    <row r="5352" spans="1:58" s="23" customFormat="1" ht="15.75" customHeight="1" x14ac:dyDescent="0.4">
      <c r="A5352" s="116">
        <v>38541</v>
      </c>
      <c r="B5352" s="112">
        <v>13.000999999999999</v>
      </c>
      <c r="C5352" s="112">
        <v>13.69</v>
      </c>
      <c r="D5352" s="112">
        <v>14.212</v>
      </c>
      <c r="E5352" s="112">
        <v>14.87</v>
      </c>
      <c r="F5352" s="112">
        <v>15.18</v>
      </c>
      <c r="G5352" s="112">
        <v>15.443</v>
      </c>
      <c r="H5352" s="113">
        <v>15.627000000000001</v>
      </c>
      <c r="I5352" s="90">
        <f t="shared" si="2536"/>
        <v>13.489041666666665</v>
      </c>
      <c r="J5352" s="90">
        <f t="shared" si="2537"/>
        <v>14.059749999999999</v>
      </c>
      <c r="K5352" s="114">
        <v>7</v>
      </c>
      <c r="L5352" s="115">
        <v>4.1666666666666664E-2</v>
      </c>
      <c r="M5352" s="11"/>
      <c r="N5352" s="90">
        <v>11.45</v>
      </c>
      <c r="O5352" s="90">
        <v>12.89</v>
      </c>
      <c r="P5352" s="90">
        <v>14.06129852121355</v>
      </c>
      <c r="Q5352" s="90"/>
      <c r="R5352" s="63">
        <f t="shared" si="2548"/>
        <v>15.501298521213553</v>
      </c>
      <c r="S5352" s="64">
        <f t="shared" si="2547"/>
        <v>-8.3266613290632577E-2</v>
      </c>
      <c r="T5352" s="65"/>
      <c r="U5352" s="65">
        <f t="shared" si="2543"/>
        <v>0.88828549262994561</v>
      </c>
      <c r="V5352" s="65">
        <f t="shared" si="2543"/>
        <v>0.9167005437338186</v>
      </c>
      <c r="W5352" s="65"/>
      <c r="X5352" s="61">
        <f t="shared" si="2538"/>
        <v>5.2995923390508431E-2</v>
      </c>
      <c r="Y5352" s="66">
        <f t="shared" si="2549"/>
        <v>5.0907868190988664E-2</v>
      </c>
      <c r="Z5352" s="61">
        <f t="shared" si="2550"/>
        <v>4.2309034802941951E-2</v>
      </c>
      <c r="AA5352" s="67">
        <f t="shared" si="2551"/>
        <v>13.489041666666665</v>
      </c>
      <c r="AB5352" s="68">
        <f t="shared" si="2552"/>
        <v>0.13545851528384281</v>
      </c>
      <c r="AC5352" s="69">
        <f t="shared" si="2553"/>
        <v>0.17808224163027653</v>
      </c>
      <c r="AD5352" s="70">
        <f>_xlfn.PERCENTILE.EXC(AC5352:$AC$5675,0.5)</f>
        <v>8.4461746403359045E-2</v>
      </c>
      <c r="AE5352" s="70">
        <f>_xlfn.PERCENTILE.EXC($AC5352:AC$5675,0.35)</f>
        <v>5.6048782853118852E-2</v>
      </c>
      <c r="AF5352" s="71">
        <f t="shared" si="2544"/>
        <v>4.3985507246376766E-2</v>
      </c>
      <c r="AG5352" s="70">
        <f t="shared" si="2545"/>
        <v>-7.1044685990338113E-2</v>
      </c>
      <c r="AH5352" s="70">
        <f t="shared" si="2546"/>
        <v>-0.10135195451904451</v>
      </c>
      <c r="AI5352" s="61" t="str">
        <f t="shared" si="2541"/>
        <v>Short VOL</v>
      </c>
      <c r="AJ5352" s="68" t="str">
        <f t="shared" si="2542"/>
        <v>Short VOL</v>
      </c>
      <c r="AK5352" s="72"/>
      <c r="AL5352" s="73"/>
      <c r="AM5352" s="72"/>
      <c r="AN5352" s="73"/>
      <c r="AO5352" s="74"/>
      <c r="AP5352" s="20"/>
      <c r="AQ5352" s="74"/>
      <c r="AR5352" s="20"/>
      <c r="AS5352" s="74"/>
      <c r="AT5352" s="20"/>
      <c r="AU5352" s="74" t="str">
        <f t="shared" si="2533"/>
        <v>00631L</v>
      </c>
      <c r="AV5352" s="20">
        <f t="shared" si="2539"/>
        <v>1</v>
      </c>
      <c r="AW5352" s="74" t="str">
        <f t="shared" si="2534"/>
        <v>00631L</v>
      </c>
      <c r="AX5352" s="20">
        <f t="shared" si="2535"/>
        <v>1</v>
      </c>
      <c r="AY5352" s="20">
        <f t="shared" si="2540"/>
        <v>1</v>
      </c>
      <c r="AZ5352" s="116">
        <v>38544</v>
      </c>
      <c r="BA5352" s="116"/>
      <c r="BB5352" s="20"/>
      <c r="BC5352" s="20"/>
      <c r="BD5352" s="76"/>
      <c r="BE5352" s="77"/>
      <c r="BF5352" s="77"/>
    </row>
    <row r="5353" spans="1:58" s="23" customFormat="1" ht="15.75" customHeight="1" x14ac:dyDescent="0.4">
      <c r="A5353" s="116">
        <v>38540</v>
      </c>
      <c r="B5353" s="112">
        <v>13.452999999999999</v>
      </c>
      <c r="C5353" s="112">
        <v>14.06</v>
      </c>
      <c r="D5353" s="112">
        <v>14.523</v>
      </c>
      <c r="E5353" s="112">
        <v>15.11</v>
      </c>
      <c r="F5353" s="112">
        <v>15.37</v>
      </c>
      <c r="G5353" s="112">
        <v>15.613</v>
      </c>
      <c r="H5353" s="113">
        <v>15.782999999999999</v>
      </c>
      <c r="I5353" s="90">
        <f t="shared" si="2536"/>
        <v>13.857666666666667</v>
      </c>
      <c r="J5353" s="90">
        <f t="shared" si="2537"/>
        <v>14.368666666666666</v>
      </c>
      <c r="K5353" s="114">
        <v>8</v>
      </c>
      <c r="L5353" s="115">
        <v>4.1666666666666664E-2</v>
      </c>
      <c r="M5353" s="11"/>
      <c r="N5353" s="90">
        <v>12.49</v>
      </c>
      <c r="O5353" s="90">
        <v>13.84</v>
      </c>
      <c r="P5353" s="90">
        <v>14.710525673190183</v>
      </c>
      <c r="Q5353" s="90"/>
      <c r="R5353" s="63">
        <f t="shared" si="2548"/>
        <v>16.060525673190185</v>
      </c>
      <c r="S5353" s="64">
        <f t="shared" si="2547"/>
        <v>1.7929910350448299E-2</v>
      </c>
      <c r="T5353" s="65"/>
      <c r="U5353" s="65">
        <f t="shared" si="2543"/>
        <v>0.9024566473988439</v>
      </c>
      <c r="V5353" s="65">
        <f t="shared" si="2543"/>
        <v>0.94082293913012849</v>
      </c>
      <c r="W5353" s="65"/>
      <c r="X5353" s="61">
        <f t="shared" si="2538"/>
        <v>4.5120047573032118E-2</v>
      </c>
      <c r="Y5353" s="66">
        <f t="shared" si="2549"/>
        <v>4.4540039708802125E-2</v>
      </c>
      <c r="Z5353" s="61">
        <f t="shared" si="2550"/>
        <v>3.6874894763428132E-2</v>
      </c>
      <c r="AA5353" s="67">
        <f t="shared" si="2551"/>
        <v>13.857666666666667</v>
      </c>
      <c r="AB5353" s="68">
        <f t="shared" si="2552"/>
        <v>7.7101681345076001E-2</v>
      </c>
      <c r="AC5353" s="69">
        <f t="shared" si="2553"/>
        <v>0.1095009340805978</v>
      </c>
      <c r="AD5353" s="70">
        <f>_xlfn.PERCENTILE.EXC(AC5353:$AC$5675,0.5)</f>
        <v>8.4142394822006555E-2</v>
      </c>
      <c r="AE5353" s="70">
        <f>_xlfn.PERCENTILE.EXC($AC5353:AC$5675,0.35)</f>
        <v>5.5938857988589406E-2</v>
      </c>
      <c r="AF5353" s="71">
        <f t="shared" si="2544"/>
        <v>4.3852366731723415E-2</v>
      </c>
      <c r="AG5353" s="70">
        <f t="shared" si="2545"/>
        <v>-7.1202898550724592E-2</v>
      </c>
      <c r="AH5353" s="70">
        <f t="shared" si="2546"/>
        <v>-0.1015232508708666</v>
      </c>
      <c r="AI5353" s="61" t="str">
        <f t="shared" si="2541"/>
        <v>Short VOL</v>
      </c>
      <c r="AJ5353" s="68" t="str">
        <f t="shared" si="2542"/>
        <v>Short VOL</v>
      </c>
      <c r="AK5353" s="72"/>
      <c r="AL5353" s="73"/>
      <c r="AM5353" s="72"/>
      <c r="AN5353" s="73"/>
      <c r="AO5353" s="74"/>
      <c r="AP5353" s="20"/>
      <c r="AQ5353" s="74"/>
      <c r="AR5353" s="20"/>
      <c r="AS5353" s="74"/>
      <c r="AT5353" s="20"/>
      <c r="AU5353" s="74" t="str">
        <f t="shared" si="2533"/>
        <v>00631L</v>
      </c>
      <c r="AV5353" s="20">
        <f t="shared" si="2539"/>
        <v>1</v>
      </c>
      <c r="AW5353" s="74" t="str">
        <f t="shared" si="2534"/>
        <v>00631L</v>
      </c>
      <c r="AX5353" s="20">
        <f t="shared" si="2535"/>
        <v>1</v>
      </c>
      <c r="AY5353" s="20">
        <f t="shared" si="2540"/>
        <v>1</v>
      </c>
      <c r="AZ5353" s="116">
        <v>38541</v>
      </c>
      <c r="BA5353" s="116"/>
      <c r="BB5353" s="20"/>
      <c r="BC5353" s="20"/>
      <c r="BD5353" s="76"/>
      <c r="BE5353" s="77"/>
      <c r="BF5353" s="77"/>
    </row>
    <row r="5354" spans="1:58" s="23" customFormat="1" ht="15.75" customHeight="1" x14ac:dyDescent="0.4">
      <c r="A5354" s="116">
        <v>38539</v>
      </c>
      <c r="B5354" s="112">
        <v>13.359</v>
      </c>
      <c r="C5354" s="112">
        <v>13.96</v>
      </c>
      <c r="D5354" s="112">
        <v>14.417999999999999</v>
      </c>
      <c r="E5354" s="112">
        <v>15</v>
      </c>
      <c r="F5354" s="112">
        <v>15.28</v>
      </c>
      <c r="G5354" s="112">
        <v>15.523</v>
      </c>
      <c r="H5354" s="113">
        <v>15.693</v>
      </c>
      <c r="I5354" s="90">
        <f t="shared" si="2536"/>
        <v>13.734625000000001</v>
      </c>
      <c r="J5354" s="90">
        <f t="shared" si="2537"/>
        <v>14.24625</v>
      </c>
      <c r="K5354" s="114">
        <v>9</v>
      </c>
      <c r="L5354" s="115">
        <v>4.1666666666666664E-2</v>
      </c>
      <c r="M5354" s="11"/>
      <c r="N5354" s="90">
        <v>12.27</v>
      </c>
      <c r="O5354" s="90">
        <v>13.47</v>
      </c>
      <c r="P5354" s="90">
        <v>14.670115580114885</v>
      </c>
      <c r="Q5354" s="90"/>
      <c r="R5354" s="63">
        <f t="shared" si="2548"/>
        <v>15.870115580114888</v>
      </c>
      <c r="S5354" s="64">
        <f t="shared" si="2547"/>
        <v>5.0513698630136973E-2</v>
      </c>
      <c r="T5354" s="65"/>
      <c r="U5354" s="65">
        <f t="shared" si="2543"/>
        <v>0.91091314031180393</v>
      </c>
      <c r="V5354" s="65">
        <f t="shared" si="2543"/>
        <v>0.91819317485530771</v>
      </c>
      <c r="W5354" s="65"/>
      <c r="X5354" s="61">
        <f t="shared" si="2538"/>
        <v>4.4988397335129937E-2</v>
      </c>
      <c r="Y5354" s="66">
        <f t="shared" si="2549"/>
        <v>4.6199999999999977E-2</v>
      </c>
      <c r="Z5354" s="61">
        <f t="shared" si="2550"/>
        <v>3.7250744013760738E-2</v>
      </c>
      <c r="AA5354" s="67">
        <f t="shared" si="2551"/>
        <v>13.734625000000001</v>
      </c>
      <c r="AB5354" s="68">
        <f t="shared" si="2552"/>
        <v>8.8753056234718866E-2</v>
      </c>
      <c r="AC5354" s="69">
        <f t="shared" si="2553"/>
        <v>0.11936634066829679</v>
      </c>
      <c r="AD5354" s="70">
        <f>_xlfn.PERCENTILE.EXC(AC5354:$AC$5675,0.5)</f>
        <v>8.3825740297737109E-2</v>
      </c>
      <c r="AE5354" s="70">
        <f>_xlfn.PERCENTILE.EXC($AC5354:AC$5675,0.35)</f>
        <v>5.5828933124059961E-2</v>
      </c>
      <c r="AF5354" s="71">
        <f t="shared" si="2544"/>
        <v>4.3719226217070056E-2</v>
      </c>
      <c r="AG5354" s="70">
        <f t="shared" si="2545"/>
        <v>-7.136111111111107E-2</v>
      </c>
      <c r="AH5354" s="70">
        <f t="shared" si="2546"/>
        <v>-0.1016945472226887</v>
      </c>
      <c r="AI5354" s="61" t="str">
        <f t="shared" si="2541"/>
        <v>Short VOL</v>
      </c>
      <c r="AJ5354" s="68" t="str">
        <f t="shared" si="2542"/>
        <v>Short VOL</v>
      </c>
      <c r="AK5354" s="72"/>
      <c r="AL5354" s="73"/>
      <c r="AM5354" s="72"/>
      <c r="AN5354" s="73"/>
      <c r="AO5354" s="74"/>
      <c r="AP5354" s="20"/>
      <c r="AQ5354" s="74"/>
      <c r="AR5354" s="20"/>
      <c r="AS5354" s="74"/>
      <c r="AT5354" s="20"/>
      <c r="AU5354" s="74" t="str">
        <f t="shared" si="2533"/>
        <v>00631L</v>
      </c>
      <c r="AV5354" s="20">
        <f t="shared" si="2539"/>
        <v>1</v>
      </c>
      <c r="AW5354" s="74" t="str">
        <f t="shared" si="2534"/>
        <v>00631L</v>
      </c>
      <c r="AX5354" s="20">
        <f t="shared" si="2535"/>
        <v>1</v>
      </c>
      <c r="AY5354" s="20">
        <f t="shared" si="2540"/>
        <v>1</v>
      </c>
      <c r="AZ5354" s="116">
        <v>38540</v>
      </c>
      <c r="BA5354" s="116"/>
      <c r="BB5354" s="20"/>
      <c r="BC5354" s="20"/>
      <c r="BD5354" s="76"/>
      <c r="BE5354" s="77"/>
      <c r="BF5354" s="77"/>
    </row>
    <row r="5355" spans="1:58" s="23" customFormat="1" ht="15.75" customHeight="1" x14ac:dyDescent="0.4">
      <c r="A5355" s="116">
        <v>38538</v>
      </c>
      <c r="B5355" s="112">
        <v>13.214</v>
      </c>
      <c r="C5355" s="112">
        <v>13.84</v>
      </c>
      <c r="D5355" s="112">
        <v>14.316000000000001</v>
      </c>
      <c r="E5355" s="112">
        <v>14.92</v>
      </c>
      <c r="F5355" s="112">
        <v>15.18</v>
      </c>
      <c r="G5355" s="112">
        <v>15.471</v>
      </c>
      <c r="H5355" s="113">
        <v>15.673999999999999</v>
      </c>
      <c r="I5355" s="90">
        <f t="shared" si="2536"/>
        <v>13.579166666666667</v>
      </c>
      <c r="J5355" s="90">
        <f t="shared" si="2537"/>
        <v>14.117666666666667</v>
      </c>
      <c r="K5355" s="114">
        <v>10</v>
      </c>
      <c r="L5355" s="115">
        <v>4.1666666666666664E-2</v>
      </c>
      <c r="M5355" s="11"/>
      <c r="N5355" s="90">
        <v>11.68</v>
      </c>
      <c r="O5355" s="90">
        <v>12.96</v>
      </c>
      <c r="P5355" s="90">
        <v>14.298092552009514</v>
      </c>
      <c r="Q5355" s="90"/>
      <c r="R5355" s="63">
        <f t="shared" si="2548"/>
        <v>15.578092552009515</v>
      </c>
      <c r="S5355" s="64">
        <f t="shared" si="2547"/>
        <v>2.4561403508771874E-2</v>
      </c>
      <c r="T5355" s="65"/>
      <c r="U5355" s="65">
        <f t="shared" si="2543"/>
        <v>0.90123456790123446</v>
      </c>
      <c r="V5355" s="65">
        <f t="shared" si="2543"/>
        <v>0.90641461109989441</v>
      </c>
      <c r="W5355" s="65"/>
      <c r="X5355" s="61">
        <f t="shared" si="2538"/>
        <v>4.7373997275616725E-2</v>
      </c>
      <c r="Y5355" s="66">
        <f t="shared" si="2549"/>
        <v>5.0536193029490591E-2</v>
      </c>
      <c r="Z5355" s="61">
        <f t="shared" si="2550"/>
        <v>3.9656336299478297E-2</v>
      </c>
      <c r="AA5355" s="67">
        <f t="shared" si="2551"/>
        <v>13.579166666666667</v>
      </c>
      <c r="AB5355" s="68">
        <f t="shared" si="2552"/>
        <v>0.13133561643835623</v>
      </c>
      <c r="AC5355" s="69">
        <f t="shared" si="2553"/>
        <v>0.16259988584474896</v>
      </c>
      <c r="AD5355" s="70">
        <f>_xlfn.PERCENTILE.EXC(AC5355:$AC$5675,0.5)</f>
        <v>8.3509085773467662E-2</v>
      </c>
      <c r="AE5355" s="70">
        <f>_xlfn.PERCENTILE.EXC($AC5355:AC$5675,0.35)</f>
        <v>5.5729289149891156E-2</v>
      </c>
      <c r="AF5355" s="71">
        <f t="shared" si="2544"/>
        <v>4.3586085702416705E-2</v>
      </c>
      <c r="AG5355" s="70">
        <f t="shared" si="2545"/>
        <v>-7.1519323671497534E-2</v>
      </c>
      <c r="AH5355" s="70">
        <f t="shared" si="2546"/>
        <v>-0.10186584357451078</v>
      </c>
      <c r="AI5355" s="61" t="str">
        <f t="shared" si="2541"/>
        <v>Short VOL</v>
      </c>
      <c r="AJ5355" s="68" t="str">
        <f t="shared" si="2542"/>
        <v>Short VOL</v>
      </c>
      <c r="AK5355" s="72"/>
      <c r="AL5355" s="73"/>
      <c r="AM5355" s="72"/>
      <c r="AN5355" s="73"/>
      <c r="AO5355" s="74"/>
      <c r="AP5355" s="20"/>
      <c r="AQ5355" s="74"/>
      <c r="AR5355" s="20"/>
      <c r="AS5355" s="74"/>
      <c r="AT5355" s="20"/>
      <c r="AU5355" s="74" t="str">
        <f t="shared" si="2533"/>
        <v>00631L</v>
      </c>
      <c r="AV5355" s="20">
        <f t="shared" si="2539"/>
        <v>1</v>
      </c>
      <c r="AW5355" s="74" t="str">
        <f t="shared" si="2534"/>
        <v>00631L</v>
      </c>
      <c r="AX5355" s="20">
        <f t="shared" si="2535"/>
        <v>1</v>
      </c>
      <c r="AY5355" s="20">
        <f t="shared" si="2540"/>
        <v>1</v>
      </c>
      <c r="AZ5355" s="116">
        <v>38539</v>
      </c>
      <c r="BA5355" s="116"/>
      <c r="BB5355" s="20"/>
      <c r="BC5355" s="20"/>
      <c r="BD5355" s="76"/>
      <c r="BE5355" s="77"/>
      <c r="BF5355" s="77"/>
    </row>
    <row r="5356" spans="1:58" s="23" customFormat="1" ht="15.75" customHeight="1" x14ac:dyDescent="0.4">
      <c r="A5356" s="116">
        <v>38534</v>
      </c>
      <c r="B5356" s="112">
        <v>13.477</v>
      </c>
      <c r="C5356" s="112">
        <v>14.06</v>
      </c>
      <c r="D5356" s="112">
        <v>14.505000000000001</v>
      </c>
      <c r="E5356" s="112">
        <v>15.07</v>
      </c>
      <c r="F5356" s="112">
        <v>15.38</v>
      </c>
      <c r="G5356" s="112">
        <v>15.622999999999999</v>
      </c>
      <c r="H5356" s="113">
        <v>15.792999999999999</v>
      </c>
      <c r="I5356" s="90">
        <f t="shared" si="2536"/>
        <v>13.792791666666668</v>
      </c>
      <c r="J5356" s="90">
        <f t="shared" si="2537"/>
        <v>14.301041666666666</v>
      </c>
      <c r="K5356" s="114">
        <v>11</v>
      </c>
      <c r="L5356" s="115">
        <v>4.1666666666666664E-2</v>
      </c>
      <c r="M5356" s="11"/>
      <c r="N5356" s="90">
        <v>11.4</v>
      </c>
      <c r="O5356" s="90">
        <v>13.18</v>
      </c>
      <c r="P5356" s="90">
        <v>14.652045122830989</v>
      </c>
      <c r="Q5356" s="90"/>
      <c r="R5356" s="63">
        <f t="shared" si="2548"/>
        <v>16.432045122830992</v>
      </c>
      <c r="S5356" s="64">
        <f t="shared" si="2547"/>
        <v>-5.3156146179401897E-2</v>
      </c>
      <c r="T5356" s="65"/>
      <c r="U5356" s="65">
        <f t="shared" si="2543"/>
        <v>0.86494688922610019</v>
      </c>
      <c r="V5356" s="65">
        <f t="shared" si="2543"/>
        <v>0.89953312930102625</v>
      </c>
      <c r="W5356" s="65"/>
      <c r="X5356" s="61">
        <f t="shared" si="2538"/>
        <v>4.3258885508644367E-2</v>
      </c>
      <c r="Y5356" s="66">
        <f t="shared" si="2549"/>
        <v>4.7976111479761045E-2</v>
      </c>
      <c r="Z5356" s="61">
        <f t="shared" si="2550"/>
        <v>3.684895793998666E-2</v>
      </c>
      <c r="AA5356" s="67">
        <f t="shared" si="2551"/>
        <v>13.792791666666668</v>
      </c>
      <c r="AB5356" s="68">
        <f t="shared" si="2552"/>
        <v>0.18219298245614035</v>
      </c>
      <c r="AC5356" s="69">
        <f t="shared" si="2553"/>
        <v>0.20989400584795329</v>
      </c>
      <c r="AD5356" s="70">
        <f>_xlfn.PERCENTILE.EXC(AC5356:$AC$5675,0.5)</f>
        <v>8.3018852651043598E-2</v>
      </c>
      <c r="AE5356" s="70">
        <f>_xlfn.PERCENTILE.EXC($AC5356:AC$5675,0.35)</f>
        <v>5.5631358657449136E-2</v>
      </c>
      <c r="AF5356" s="71">
        <f t="shared" si="2544"/>
        <v>4.3396100896668635E-2</v>
      </c>
      <c r="AG5356" s="70">
        <f t="shared" si="2545"/>
        <v>-7.1677536231884012E-2</v>
      </c>
      <c r="AH5356" s="70">
        <f t="shared" si="2546"/>
        <v>-0.10203713992633287</v>
      </c>
      <c r="AI5356" s="61" t="str">
        <f t="shared" si="2541"/>
        <v>Short VOL</v>
      </c>
      <c r="AJ5356" s="68" t="str">
        <f t="shared" si="2542"/>
        <v>Short VOL</v>
      </c>
      <c r="AK5356" s="72"/>
      <c r="AL5356" s="73"/>
      <c r="AM5356" s="72"/>
      <c r="AN5356" s="73"/>
      <c r="AO5356" s="74"/>
      <c r="AP5356" s="20"/>
      <c r="AQ5356" s="74"/>
      <c r="AR5356" s="20"/>
      <c r="AS5356" s="74"/>
      <c r="AT5356" s="20"/>
      <c r="AU5356" s="74" t="str">
        <f t="shared" si="2533"/>
        <v>00631L</v>
      </c>
      <c r="AV5356" s="20">
        <f t="shared" si="2539"/>
        <v>1</v>
      </c>
      <c r="AW5356" s="74" t="str">
        <f t="shared" si="2534"/>
        <v>00631L</v>
      </c>
      <c r="AX5356" s="20">
        <f t="shared" si="2535"/>
        <v>1</v>
      </c>
      <c r="AY5356" s="20">
        <f t="shared" si="2540"/>
        <v>1</v>
      </c>
      <c r="AZ5356" s="116">
        <v>38538</v>
      </c>
      <c r="BA5356" s="116"/>
      <c r="BB5356" s="20"/>
      <c r="BC5356" s="20"/>
      <c r="BD5356" s="76"/>
      <c r="BE5356" s="77"/>
      <c r="BF5356" s="77"/>
    </row>
    <row r="5357" spans="1:58" s="23" customFormat="1" ht="15.75" customHeight="1" x14ac:dyDescent="0.4">
      <c r="A5357" s="116">
        <v>38533</v>
      </c>
      <c r="B5357" s="112">
        <v>13.491</v>
      </c>
      <c r="C5357" s="112">
        <v>14.08</v>
      </c>
      <c r="D5357" s="112">
        <v>14.529</v>
      </c>
      <c r="E5357" s="112">
        <v>15.1</v>
      </c>
      <c r="F5357" s="112">
        <v>15.39</v>
      </c>
      <c r="G5357" s="112">
        <v>15.629</v>
      </c>
      <c r="H5357" s="113">
        <v>15.795999999999999</v>
      </c>
      <c r="I5357" s="90">
        <f t="shared" si="2536"/>
        <v>13.785499999999999</v>
      </c>
      <c r="J5357" s="90">
        <f t="shared" si="2537"/>
        <v>14.304500000000001</v>
      </c>
      <c r="K5357" s="114">
        <v>12</v>
      </c>
      <c r="L5357" s="115">
        <v>4.1666666666666664E-2</v>
      </c>
      <c r="M5357" s="11"/>
      <c r="N5357" s="90">
        <v>12.04</v>
      </c>
      <c r="O5357" s="90">
        <v>13.54</v>
      </c>
      <c r="P5357" s="90">
        <v>14.850787159597994</v>
      </c>
      <c r="Q5357" s="90"/>
      <c r="R5357" s="63">
        <f t="shared" si="2548"/>
        <v>16.350787159597992</v>
      </c>
      <c r="S5357" s="64">
        <f t="shared" si="2547"/>
        <v>2.2939677145284585E-2</v>
      </c>
      <c r="T5357" s="65"/>
      <c r="U5357" s="65">
        <f t="shared" si="2543"/>
        <v>0.8892171344165436</v>
      </c>
      <c r="V5357" s="65">
        <f t="shared" si="2543"/>
        <v>0.91173618303789106</v>
      </c>
      <c r="W5357" s="65"/>
      <c r="X5357" s="61">
        <f t="shared" si="2538"/>
        <v>4.3658735453265173E-2</v>
      </c>
      <c r="Y5357" s="66">
        <f t="shared" si="2549"/>
        <v>4.609271523178806E-2</v>
      </c>
      <c r="Z5357" s="61">
        <f t="shared" si="2550"/>
        <v>3.7648253599797031E-2</v>
      </c>
      <c r="AA5357" s="67">
        <f t="shared" si="2551"/>
        <v>13.785499999999999</v>
      </c>
      <c r="AB5357" s="68">
        <f t="shared" si="2552"/>
        <v>0.12051495016611301</v>
      </c>
      <c r="AC5357" s="69">
        <f t="shared" si="2553"/>
        <v>0.14497508305647841</v>
      </c>
      <c r="AD5357" s="70">
        <f>_xlfn.PERCENTILE.EXC(AC5357:$AC$5675,0.5)</f>
        <v>8.2528619528619535E-2</v>
      </c>
      <c r="AE5357" s="70">
        <f>_xlfn.PERCENTILE.EXC($AC5357:AC$5675,0.35)</f>
        <v>5.5533428165007108E-2</v>
      </c>
      <c r="AF5357" s="71">
        <f t="shared" si="2544"/>
        <v>4.3130323702794265E-2</v>
      </c>
      <c r="AG5357" s="70">
        <f t="shared" si="2545"/>
        <v>-7.183574879227049E-2</v>
      </c>
      <c r="AH5357" s="70">
        <f t="shared" si="2546"/>
        <v>-0.10220843627815496</v>
      </c>
      <c r="AI5357" s="61" t="str">
        <f t="shared" si="2541"/>
        <v>Short VOL</v>
      </c>
      <c r="AJ5357" s="68" t="str">
        <f t="shared" si="2542"/>
        <v>Short VOL</v>
      </c>
      <c r="AK5357" s="72"/>
      <c r="AL5357" s="73"/>
      <c r="AM5357" s="72"/>
      <c r="AN5357" s="73"/>
      <c r="AO5357" s="74"/>
      <c r="AP5357" s="20"/>
      <c r="AQ5357" s="74"/>
      <c r="AR5357" s="20"/>
      <c r="AS5357" s="74"/>
      <c r="AT5357" s="20"/>
      <c r="AU5357" s="74" t="str">
        <f t="shared" si="2533"/>
        <v>00631L</v>
      </c>
      <c r="AV5357" s="20">
        <f t="shared" si="2539"/>
        <v>1</v>
      </c>
      <c r="AW5357" s="74" t="str">
        <f t="shared" si="2534"/>
        <v>00631L</v>
      </c>
      <c r="AX5357" s="20">
        <f t="shared" si="2535"/>
        <v>1</v>
      </c>
      <c r="AY5357" s="20">
        <f t="shared" si="2540"/>
        <v>1</v>
      </c>
      <c r="AZ5357" s="116">
        <v>38534</v>
      </c>
      <c r="BA5357" s="116"/>
      <c r="BB5357" s="20"/>
      <c r="BC5357" s="20"/>
      <c r="BD5357" s="76"/>
      <c r="BE5357" s="77"/>
      <c r="BF5357" s="77"/>
    </row>
    <row r="5358" spans="1:58" s="23" customFormat="1" ht="15.75" customHeight="1" x14ac:dyDescent="0.4">
      <c r="A5358" s="116">
        <v>38532</v>
      </c>
      <c r="B5358" s="112">
        <v>13.423999999999999</v>
      </c>
      <c r="C5358" s="112">
        <v>14.05</v>
      </c>
      <c r="D5358" s="112">
        <v>14.526</v>
      </c>
      <c r="E5358" s="112">
        <v>15.13</v>
      </c>
      <c r="F5358" s="112">
        <v>15.41</v>
      </c>
      <c r="G5358" s="112">
        <v>15.632999999999999</v>
      </c>
      <c r="H5358" s="113">
        <v>15.789</v>
      </c>
      <c r="I5358" s="90">
        <f t="shared" si="2536"/>
        <v>13.710916666666666</v>
      </c>
      <c r="J5358" s="90">
        <f t="shared" si="2537"/>
        <v>14.268166666666668</v>
      </c>
      <c r="K5358" s="114">
        <v>13</v>
      </c>
      <c r="L5358" s="115">
        <v>4.1666666666666664E-2</v>
      </c>
      <c r="M5358" s="11"/>
      <c r="N5358" s="90">
        <v>11.77</v>
      </c>
      <c r="O5358" s="90">
        <v>13.19</v>
      </c>
      <c r="P5358" s="90">
        <v>14.551667900234133</v>
      </c>
      <c r="Q5358" s="90"/>
      <c r="R5358" s="63">
        <f t="shared" si="2548"/>
        <v>15.971667900234134</v>
      </c>
      <c r="S5358" s="64">
        <f t="shared" si="2547"/>
        <v>1.640759930915367E-2</v>
      </c>
      <c r="T5358" s="65"/>
      <c r="U5358" s="65">
        <f t="shared" si="2543"/>
        <v>0.89234268385140258</v>
      </c>
      <c r="V5358" s="65">
        <f t="shared" si="2543"/>
        <v>0.90642530398785248</v>
      </c>
      <c r="W5358" s="65"/>
      <c r="X5358" s="61">
        <f t="shared" si="2538"/>
        <v>4.6632896305125245E-2</v>
      </c>
      <c r="Y5358" s="66">
        <f t="shared" si="2549"/>
        <v>4.3555849306014464E-2</v>
      </c>
      <c r="Z5358" s="61">
        <f t="shared" si="2550"/>
        <v>4.0642796798171892E-2</v>
      </c>
      <c r="AA5358" s="67">
        <f t="shared" si="2551"/>
        <v>13.710916666666666</v>
      </c>
      <c r="AB5358" s="68">
        <f t="shared" si="2552"/>
        <v>0.14052676295666949</v>
      </c>
      <c r="AC5358" s="69">
        <f t="shared" si="2553"/>
        <v>0.16490370999716791</v>
      </c>
      <c r="AD5358" s="70">
        <f>_xlfn.PERCENTILE.EXC(AC5358:$AC$5675,0.5)</f>
        <v>8.2285436524873176E-2</v>
      </c>
      <c r="AE5358" s="70">
        <f>_xlfn.PERCENTILE.EXC($AC5358:AC$5675,0.35)</f>
        <v>5.5365602147234572E-2</v>
      </c>
      <c r="AF5358" s="71">
        <f t="shared" si="2544"/>
        <v>4.2864546508919903E-2</v>
      </c>
      <c r="AG5358" s="70">
        <f t="shared" si="2545"/>
        <v>-7.1993961352656968E-2</v>
      </c>
      <c r="AH5358" s="70">
        <f t="shared" si="2546"/>
        <v>-0.10237973262997704</v>
      </c>
      <c r="AI5358" s="61" t="str">
        <f t="shared" si="2541"/>
        <v>Short VOL</v>
      </c>
      <c r="AJ5358" s="68" t="str">
        <f t="shared" si="2542"/>
        <v>Short VOL</v>
      </c>
      <c r="AK5358" s="72"/>
      <c r="AL5358" s="73"/>
      <c r="AM5358" s="72"/>
      <c r="AN5358" s="73"/>
      <c r="AO5358" s="74"/>
      <c r="AP5358" s="20"/>
      <c r="AQ5358" s="74"/>
      <c r="AR5358" s="20"/>
      <c r="AS5358" s="74"/>
      <c r="AT5358" s="20"/>
      <c r="AU5358" s="74" t="str">
        <f t="shared" si="2533"/>
        <v>00631L</v>
      </c>
      <c r="AV5358" s="20">
        <f t="shared" si="2539"/>
        <v>1</v>
      </c>
      <c r="AW5358" s="74" t="str">
        <f t="shared" si="2534"/>
        <v>00631L</v>
      </c>
      <c r="AX5358" s="20">
        <f t="shared" si="2535"/>
        <v>1</v>
      </c>
      <c r="AY5358" s="20">
        <f t="shared" si="2540"/>
        <v>1</v>
      </c>
      <c r="AZ5358" s="116">
        <v>38533</v>
      </c>
      <c r="BA5358" s="116"/>
      <c r="BB5358" s="20"/>
      <c r="BC5358" s="20"/>
      <c r="BD5358" s="76"/>
      <c r="BE5358" s="77"/>
      <c r="BF5358" s="77"/>
    </row>
    <row r="5359" spans="1:58" s="23" customFormat="1" ht="15.75" customHeight="1" x14ac:dyDescent="0.4">
      <c r="A5359" s="116">
        <v>38531</v>
      </c>
      <c r="B5359" s="112">
        <v>13.201000000000001</v>
      </c>
      <c r="C5359" s="112">
        <v>13.87</v>
      </c>
      <c r="D5359" s="112">
        <v>14.378</v>
      </c>
      <c r="E5359" s="112">
        <v>15.02</v>
      </c>
      <c r="F5359" s="112">
        <v>15.09</v>
      </c>
      <c r="G5359" s="112">
        <v>15.372999999999999</v>
      </c>
      <c r="H5359" s="113">
        <v>15.571</v>
      </c>
      <c r="I5359" s="90">
        <f t="shared" si="2536"/>
        <v>13.479749999999999</v>
      </c>
      <c r="J5359" s="90">
        <f t="shared" si="2537"/>
        <v>14.081666666666667</v>
      </c>
      <c r="K5359" s="114">
        <v>14</v>
      </c>
      <c r="L5359" s="115">
        <v>4.1666666666666664E-2</v>
      </c>
      <c r="M5359" s="11"/>
      <c r="N5359" s="90">
        <v>11.58</v>
      </c>
      <c r="O5359" s="90">
        <v>13.29</v>
      </c>
      <c r="P5359" s="90">
        <v>14.573225260413182</v>
      </c>
      <c r="Q5359" s="90"/>
      <c r="R5359" s="63">
        <f t="shared" si="2548"/>
        <v>16.283225260413182</v>
      </c>
      <c r="S5359" s="64">
        <f t="shared" si="2547"/>
        <v>-7.5079872204472806E-2</v>
      </c>
      <c r="T5359" s="65"/>
      <c r="U5359" s="65">
        <f t="shared" si="2543"/>
        <v>0.87133182844243795</v>
      </c>
      <c r="V5359" s="65">
        <f t="shared" si="2543"/>
        <v>0.91194637854813476</v>
      </c>
      <c r="W5359" s="65"/>
      <c r="X5359" s="61">
        <f t="shared" si="2538"/>
        <v>5.0677978940989216E-2</v>
      </c>
      <c r="Y5359" s="66">
        <f t="shared" si="2549"/>
        <v>3.6684420772303605E-2</v>
      </c>
      <c r="Z5359" s="61">
        <f t="shared" si="2550"/>
        <v>4.4653399852865802E-2</v>
      </c>
      <c r="AA5359" s="67">
        <f t="shared" si="2551"/>
        <v>13.479749999999999</v>
      </c>
      <c r="AB5359" s="68">
        <f t="shared" si="2552"/>
        <v>0.1399827288428325</v>
      </c>
      <c r="AC5359" s="69">
        <f t="shared" si="2553"/>
        <v>0.16405440414507766</v>
      </c>
      <c r="AD5359" s="70">
        <f>_xlfn.PERCENTILE.EXC(AC5359:$AC$5675,0.5)</f>
        <v>8.2042253521126818E-2</v>
      </c>
      <c r="AE5359" s="70">
        <f>_xlfn.PERCENTILE.EXC($AC5359:AC$5675,0.35)</f>
        <v>5.5197776129462042E-2</v>
      </c>
      <c r="AF5359" s="71">
        <f t="shared" si="2544"/>
        <v>4.2598769315045533E-2</v>
      </c>
      <c r="AG5359" s="70">
        <f t="shared" si="2545"/>
        <v>-7.2152173913043446E-2</v>
      </c>
      <c r="AH5359" s="70">
        <f t="shared" si="2546"/>
        <v>-0.10255102898179913</v>
      </c>
      <c r="AI5359" s="61" t="str">
        <f t="shared" si="2541"/>
        <v>Short VOL</v>
      </c>
      <c r="AJ5359" s="68" t="str">
        <f t="shared" si="2542"/>
        <v>Short VOL</v>
      </c>
      <c r="AK5359" s="72"/>
      <c r="AL5359" s="73"/>
      <c r="AM5359" s="72"/>
      <c r="AN5359" s="73"/>
      <c r="AO5359" s="74"/>
      <c r="AP5359" s="20"/>
      <c r="AQ5359" s="74"/>
      <c r="AR5359" s="20"/>
      <c r="AS5359" s="74"/>
      <c r="AT5359" s="20"/>
      <c r="AU5359" s="74" t="str">
        <f t="shared" si="2533"/>
        <v>00631L</v>
      </c>
      <c r="AV5359" s="20">
        <f t="shared" si="2539"/>
        <v>1</v>
      </c>
      <c r="AW5359" s="74" t="str">
        <f t="shared" si="2534"/>
        <v>00631L</v>
      </c>
      <c r="AX5359" s="20">
        <f t="shared" si="2535"/>
        <v>1</v>
      </c>
      <c r="AY5359" s="20">
        <f t="shared" si="2540"/>
        <v>1</v>
      </c>
      <c r="AZ5359" s="116">
        <v>38532</v>
      </c>
      <c r="BA5359" s="116"/>
      <c r="BB5359" s="20"/>
      <c r="BC5359" s="20"/>
      <c r="BD5359" s="76"/>
      <c r="BE5359" s="77"/>
      <c r="BF5359" s="77"/>
    </row>
    <row r="5360" spans="1:58" s="23" customFormat="1" ht="15.75" customHeight="1" x14ac:dyDescent="0.4">
      <c r="A5360" s="116">
        <v>38530</v>
      </c>
      <c r="B5360" s="112">
        <v>13.476000000000001</v>
      </c>
      <c r="C5360" s="112">
        <v>14.12</v>
      </c>
      <c r="D5360" s="112">
        <v>14.61</v>
      </c>
      <c r="E5360" s="112">
        <v>15.23</v>
      </c>
      <c r="F5360" s="112">
        <v>15.37</v>
      </c>
      <c r="G5360" s="112">
        <v>15.629</v>
      </c>
      <c r="H5360" s="113">
        <v>15.81</v>
      </c>
      <c r="I5360" s="90">
        <f t="shared" si="2536"/>
        <v>13.717500000000001</v>
      </c>
      <c r="J5360" s="90">
        <f t="shared" si="2537"/>
        <v>14.303749999999999</v>
      </c>
      <c r="K5360" s="114">
        <v>15</v>
      </c>
      <c r="L5360" s="115">
        <v>4.1666666666666664E-2</v>
      </c>
      <c r="M5360" s="11"/>
      <c r="N5360" s="90">
        <v>12.52</v>
      </c>
      <c r="O5360" s="90">
        <v>13.87</v>
      </c>
      <c r="P5360" s="90">
        <v>15.093661255473037</v>
      </c>
      <c r="Q5360" s="90"/>
      <c r="R5360" s="63">
        <f t="shared" si="2548"/>
        <v>16.443661255473035</v>
      </c>
      <c r="S5360" s="64">
        <f t="shared" si="2547"/>
        <v>2.7914614121510663E-2</v>
      </c>
      <c r="T5360" s="65"/>
      <c r="U5360" s="65">
        <f t="shared" si="2543"/>
        <v>0.90266762797404476</v>
      </c>
      <c r="V5360" s="65">
        <f t="shared" si="2543"/>
        <v>0.91892879833716079</v>
      </c>
      <c r="W5360" s="65"/>
      <c r="X5360" s="61">
        <f t="shared" si="2538"/>
        <v>4.7788661323834837E-2</v>
      </c>
      <c r="Y5360" s="66">
        <f t="shared" si="2549"/>
        <v>3.8082731451083394E-2</v>
      </c>
      <c r="Z5360" s="61">
        <f t="shared" si="2550"/>
        <v>4.2737379260069104E-2</v>
      </c>
      <c r="AA5360" s="67">
        <f t="shared" si="2551"/>
        <v>13.717500000000001</v>
      </c>
      <c r="AB5360" s="68">
        <f t="shared" si="2552"/>
        <v>7.6357827476038448E-2</v>
      </c>
      <c r="AC5360" s="69">
        <f t="shared" si="2553"/>
        <v>9.5646964856230157E-2</v>
      </c>
      <c r="AD5360" s="70">
        <f>_xlfn.PERCENTILE.EXC(AC5360:$AC$5675,0.5)</f>
        <v>8.0777883517320168E-2</v>
      </c>
      <c r="AE5360" s="70">
        <f>_xlfn.PERCENTILE.EXC($AC5360:AC$5675,0.35)</f>
        <v>5.5037615717595356E-2</v>
      </c>
      <c r="AF5360" s="71">
        <f t="shared" si="2544"/>
        <v>4.230196108220334E-2</v>
      </c>
      <c r="AG5360" s="70">
        <f t="shared" si="2545"/>
        <v>-7.2310386473429925E-2</v>
      </c>
      <c r="AH5360" s="70">
        <f t="shared" si="2546"/>
        <v>-0.10272232533362122</v>
      </c>
      <c r="AI5360" s="61" t="str">
        <f t="shared" si="2541"/>
        <v>Short VOL</v>
      </c>
      <c r="AJ5360" s="68" t="str">
        <f t="shared" si="2542"/>
        <v>Short VOL</v>
      </c>
      <c r="AK5360" s="72"/>
      <c r="AL5360" s="73"/>
      <c r="AM5360" s="72"/>
      <c r="AN5360" s="73"/>
      <c r="AO5360" s="74"/>
      <c r="AP5360" s="20"/>
      <c r="AQ5360" s="74"/>
      <c r="AR5360" s="20"/>
      <c r="AS5360" s="74"/>
      <c r="AT5360" s="20"/>
      <c r="AU5360" s="74" t="str">
        <f t="shared" ref="AU5360:AU5423" si="2554">IF(AC5360&gt;AF5360,"00631L",IF(AC5360&lt;AG5360,"Cash","00635U"))</f>
        <v>00631L</v>
      </c>
      <c r="AV5360" s="20">
        <f t="shared" si="2539"/>
        <v>1</v>
      </c>
      <c r="AW5360" s="74" t="str">
        <f t="shared" ref="AW5360:AW5423" si="2555">IF(AC5360&gt;AE5360,"00631L",IF(AC5360&lt;AH5360,"00631L","00635U"))</f>
        <v>00631L</v>
      </c>
      <c r="AX5360" s="20">
        <f t="shared" si="2535"/>
        <v>1</v>
      </c>
      <c r="AY5360" s="20">
        <f t="shared" si="2540"/>
        <v>1</v>
      </c>
      <c r="AZ5360" s="116">
        <v>38531</v>
      </c>
      <c r="BA5360" s="116"/>
      <c r="BB5360" s="20"/>
      <c r="BC5360" s="20"/>
      <c r="BD5360" s="76"/>
      <c r="BE5360" s="77"/>
      <c r="BF5360" s="77"/>
    </row>
    <row r="5361" spans="1:58" s="23" customFormat="1" ht="15.75" customHeight="1" x14ac:dyDescent="0.4">
      <c r="A5361" s="116">
        <v>38527</v>
      </c>
      <c r="B5361" s="112">
        <v>13.678000000000001</v>
      </c>
      <c r="C5361" s="112">
        <v>14.26</v>
      </c>
      <c r="D5361" s="112">
        <v>14.705</v>
      </c>
      <c r="E5361" s="112">
        <v>15.27</v>
      </c>
      <c r="F5361" s="112">
        <v>15.37</v>
      </c>
      <c r="G5361" s="112">
        <v>15.625</v>
      </c>
      <c r="H5361" s="113">
        <v>15.803000000000001</v>
      </c>
      <c r="I5361" s="90">
        <f t="shared" si="2536"/>
        <v>13.872</v>
      </c>
      <c r="J5361" s="90">
        <f t="shared" si="2537"/>
        <v>14.408333333333333</v>
      </c>
      <c r="K5361" s="114">
        <v>16</v>
      </c>
      <c r="L5361" s="115">
        <v>4.1666666666666664E-2</v>
      </c>
      <c r="M5361" s="11"/>
      <c r="N5361" s="90">
        <v>12.18</v>
      </c>
      <c r="O5361" s="90">
        <v>13.88</v>
      </c>
      <c r="P5361" s="90">
        <v>14.977351791269996</v>
      </c>
      <c r="Q5361" s="90"/>
      <c r="R5361" s="63">
        <f t="shared" si="2548"/>
        <v>16.677351791269999</v>
      </c>
      <c r="S5361" s="64">
        <f t="shared" si="2547"/>
        <v>4.1220115416322287E-3</v>
      </c>
      <c r="T5361" s="65"/>
      <c r="U5361" s="65">
        <f t="shared" si="2543"/>
        <v>0.87752161383285299</v>
      </c>
      <c r="V5361" s="65">
        <f t="shared" si="2543"/>
        <v>0.92673258887398102</v>
      </c>
      <c r="W5361" s="65"/>
      <c r="X5361" s="61">
        <f t="shared" si="2538"/>
        <v>4.255008042111412E-2</v>
      </c>
      <c r="Y5361" s="66">
        <f t="shared" si="2549"/>
        <v>3.4905042567125164E-2</v>
      </c>
      <c r="Z5361" s="61">
        <f t="shared" si="2550"/>
        <v>3.8663014225297963E-2</v>
      </c>
      <c r="AA5361" s="67">
        <f t="shared" si="2551"/>
        <v>13.872</v>
      </c>
      <c r="AB5361" s="68">
        <f t="shared" si="2552"/>
        <v>0.12298850574712653</v>
      </c>
      <c r="AC5361" s="69">
        <f t="shared" si="2553"/>
        <v>0.13891625615763548</v>
      </c>
      <c r="AD5361" s="70">
        <f>_xlfn.PERCENTILE.EXC(AC5361:$AC$5675,0.5)</f>
        <v>7.9513513513513517E-2</v>
      </c>
      <c r="AE5361" s="70">
        <f>_xlfn.PERCENTILE.EXC($AC5361:AC$5675,0.35)</f>
        <v>5.4923448941163758E-2</v>
      </c>
      <c r="AF5361" s="71">
        <f t="shared" si="2544"/>
        <v>4.1999981009533179E-2</v>
      </c>
      <c r="AG5361" s="70">
        <f t="shared" si="2545"/>
        <v>-7.2468599033816389E-2</v>
      </c>
      <c r="AH5361" s="70">
        <f t="shared" si="2546"/>
        <v>-0.1028936216854433</v>
      </c>
      <c r="AI5361" s="61" t="str">
        <f t="shared" si="2541"/>
        <v>Short VOL</v>
      </c>
      <c r="AJ5361" s="68" t="str">
        <f t="shared" si="2542"/>
        <v>Short VOL</v>
      </c>
      <c r="AK5361" s="72"/>
      <c r="AL5361" s="73"/>
      <c r="AM5361" s="72"/>
      <c r="AN5361" s="73"/>
      <c r="AO5361" s="74"/>
      <c r="AP5361" s="20"/>
      <c r="AQ5361" s="74"/>
      <c r="AR5361" s="20"/>
      <c r="AS5361" s="74"/>
      <c r="AT5361" s="20"/>
      <c r="AU5361" s="74" t="str">
        <f t="shared" si="2554"/>
        <v>00631L</v>
      </c>
      <c r="AV5361" s="20">
        <f t="shared" si="2539"/>
        <v>1</v>
      </c>
      <c r="AW5361" s="74" t="str">
        <f t="shared" si="2555"/>
        <v>00631L</v>
      </c>
      <c r="AX5361" s="20">
        <f t="shared" si="2535"/>
        <v>1</v>
      </c>
      <c r="AY5361" s="20">
        <f t="shared" si="2540"/>
        <v>1</v>
      </c>
      <c r="AZ5361" s="116">
        <v>38530</v>
      </c>
      <c r="BA5361" s="116"/>
      <c r="BB5361" s="20"/>
      <c r="BC5361" s="20"/>
      <c r="BD5361" s="76"/>
      <c r="BE5361" s="77"/>
      <c r="BF5361" s="77"/>
    </row>
    <row r="5362" spans="1:58" s="23" customFormat="1" ht="15.75" customHeight="1" x14ac:dyDescent="0.4">
      <c r="A5362" s="116">
        <v>38526</v>
      </c>
      <c r="B5362" s="112">
        <v>13.285</v>
      </c>
      <c r="C5362" s="112">
        <v>13.96</v>
      </c>
      <c r="D5362" s="112">
        <v>14.472</v>
      </c>
      <c r="E5362" s="112">
        <v>15.12</v>
      </c>
      <c r="F5362" s="112">
        <v>15.32</v>
      </c>
      <c r="G5362" s="112">
        <v>15.515000000000001</v>
      </c>
      <c r="H5362" s="113">
        <v>15.651</v>
      </c>
      <c r="I5362" s="90">
        <f t="shared" si="2536"/>
        <v>13.481875</v>
      </c>
      <c r="J5362" s="90">
        <f t="shared" si="2537"/>
        <v>14.109333333333334</v>
      </c>
      <c r="K5362" s="114">
        <v>17</v>
      </c>
      <c r="L5362" s="115">
        <v>4.1666666666666664E-2</v>
      </c>
      <c r="M5362" s="11"/>
      <c r="N5362" s="90">
        <v>12.13</v>
      </c>
      <c r="O5362" s="90">
        <v>13.6</v>
      </c>
      <c r="P5362" s="90">
        <v>14.666049131979641</v>
      </c>
      <c r="Q5362" s="90"/>
      <c r="R5362" s="63">
        <f t="shared" si="2548"/>
        <v>16.13604913197964</v>
      </c>
      <c r="S5362" s="64">
        <f t="shared" si="2547"/>
        <v>9.7737556561085973E-2</v>
      </c>
      <c r="T5362" s="65"/>
      <c r="U5362" s="65">
        <f t="shared" si="2543"/>
        <v>0.8919117647058824</v>
      </c>
      <c r="V5362" s="65">
        <f t="shared" si="2543"/>
        <v>0.92731177139894494</v>
      </c>
      <c r="W5362" s="65"/>
      <c r="X5362" s="61">
        <f t="shared" si="2538"/>
        <v>5.0809183289424215E-2</v>
      </c>
      <c r="Y5362" s="66">
        <f t="shared" si="2549"/>
        <v>3.5119047619047661E-2</v>
      </c>
      <c r="Z5362" s="61">
        <f t="shared" si="2550"/>
        <v>4.6540880503144644E-2</v>
      </c>
      <c r="AA5362" s="67">
        <f t="shared" si="2551"/>
        <v>13.481875000000002</v>
      </c>
      <c r="AB5362" s="68">
        <f t="shared" si="2552"/>
        <v>9.5218466611706451E-2</v>
      </c>
      <c r="AC5362" s="69">
        <f t="shared" si="2553"/>
        <v>0.11144888705688387</v>
      </c>
      <c r="AD5362" s="70">
        <f>_xlfn.PERCENTILE.EXC(AC5362:$AC$5675,0.5)</f>
        <v>7.9465161559501188E-2</v>
      </c>
      <c r="AE5362" s="70">
        <f>_xlfn.PERCENTILE.EXC($AC5362:AC$5675,0.35)</f>
        <v>5.4809282164732159E-2</v>
      </c>
      <c r="AF5362" s="71">
        <f t="shared" si="2544"/>
        <v>4.1698000936863017E-2</v>
      </c>
      <c r="AG5362" s="70">
        <f t="shared" si="2545"/>
        <v>-7.2626811594202867E-2</v>
      </c>
      <c r="AH5362" s="70">
        <f t="shared" si="2546"/>
        <v>-0.1030649180372654</v>
      </c>
      <c r="AI5362" s="61" t="str">
        <f t="shared" si="2541"/>
        <v>Short VOL</v>
      </c>
      <c r="AJ5362" s="68" t="str">
        <f t="shared" si="2542"/>
        <v>Short VOL</v>
      </c>
      <c r="AK5362" s="72"/>
      <c r="AL5362" s="73"/>
      <c r="AM5362" s="72"/>
      <c r="AN5362" s="73"/>
      <c r="AO5362" s="74"/>
      <c r="AP5362" s="20"/>
      <c r="AQ5362" s="74"/>
      <c r="AR5362" s="20"/>
      <c r="AS5362" s="74"/>
      <c r="AT5362" s="20"/>
      <c r="AU5362" s="74" t="str">
        <f t="shared" si="2554"/>
        <v>00631L</v>
      </c>
      <c r="AV5362" s="20">
        <f t="shared" si="2539"/>
        <v>1</v>
      </c>
      <c r="AW5362" s="74" t="str">
        <f t="shared" si="2555"/>
        <v>00631L</v>
      </c>
      <c r="AX5362" s="20">
        <f t="shared" si="2535"/>
        <v>1</v>
      </c>
      <c r="AY5362" s="20">
        <f t="shared" si="2540"/>
        <v>1</v>
      </c>
      <c r="AZ5362" s="116">
        <v>38527</v>
      </c>
      <c r="BA5362" s="116"/>
      <c r="BB5362" s="20"/>
      <c r="BC5362" s="20"/>
      <c r="BD5362" s="76"/>
      <c r="BE5362" s="77"/>
      <c r="BF5362" s="77"/>
    </row>
    <row r="5363" spans="1:58" s="23" customFormat="1" ht="15.75" customHeight="1" x14ac:dyDescent="0.4">
      <c r="A5363" s="116">
        <v>38525</v>
      </c>
      <c r="B5363" s="112">
        <v>13.315</v>
      </c>
      <c r="C5363" s="112">
        <v>13.88</v>
      </c>
      <c r="D5363" s="112">
        <v>14.311</v>
      </c>
      <c r="E5363" s="112">
        <v>14.86</v>
      </c>
      <c r="F5363" s="112">
        <v>15.17</v>
      </c>
      <c r="G5363" s="112">
        <v>15.393000000000001</v>
      </c>
      <c r="H5363" s="113">
        <v>15.548999999999999</v>
      </c>
      <c r="I5363" s="90">
        <f t="shared" si="2536"/>
        <v>13.456250000000001</v>
      </c>
      <c r="J5363" s="90">
        <f t="shared" si="2537"/>
        <v>13.98775</v>
      </c>
      <c r="K5363" s="114">
        <v>18</v>
      </c>
      <c r="L5363" s="115">
        <v>4.1666666666666664E-2</v>
      </c>
      <c r="M5363" s="11"/>
      <c r="N5363" s="90">
        <v>11.05</v>
      </c>
      <c r="O5363" s="90">
        <v>12.48</v>
      </c>
      <c r="P5363" s="90">
        <v>13.995490861656599</v>
      </c>
      <c r="Q5363" s="90"/>
      <c r="R5363" s="63">
        <f t="shared" si="2548"/>
        <v>15.425490861656598</v>
      </c>
      <c r="S5363" s="64">
        <f t="shared" si="2547"/>
        <v>-2.7075812274367653E-3</v>
      </c>
      <c r="T5363" s="65"/>
      <c r="U5363" s="65">
        <f t="shared" si="2543"/>
        <v>0.88541666666666674</v>
      </c>
      <c r="V5363" s="65">
        <f t="shared" si="2543"/>
        <v>0.8917157764142033</v>
      </c>
      <c r="W5363" s="65"/>
      <c r="X5363" s="61">
        <f t="shared" si="2538"/>
        <v>4.2433345850544597E-2</v>
      </c>
      <c r="Y5363" s="66">
        <f t="shared" si="2549"/>
        <v>4.6366083445491257E-2</v>
      </c>
      <c r="Z5363" s="61">
        <f t="shared" si="2550"/>
        <v>3.9498374361356205E-2</v>
      </c>
      <c r="AA5363" s="67">
        <f t="shared" si="2551"/>
        <v>13.456250000000001</v>
      </c>
      <c r="AB5363" s="68">
        <f t="shared" si="2552"/>
        <v>0.20497737556561074</v>
      </c>
      <c r="AC5363" s="69">
        <f t="shared" si="2553"/>
        <v>0.21776018099547509</v>
      </c>
      <c r="AD5363" s="70">
        <f>_xlfn.PERCENTILE.EXC(AC5363:$AC$5675,0.5)</f>
        <v>7.9416809605488858E-2</v>
      </c>
      <c r="AE5363" s="70">
        <f>_xlfn.PERCENTILE.EXC($AC5363:AC$5675,0.35)</f>
        <v>5.4703245518424176E-2</v>
      </c>
      <c r="AF5363" s="71">
        <f t="shared" si="2544"/>
        <v>4.1452084360591362E-2</v>
      </c>
      <c r="AG5363" s="70">
        <f t="shared" si="2545"/>
        <v>-7.2785024154589345E-2</v>
      </c>
      <c r="AH5363" s="70">
        <f t="shared" si="2546"/>
        <v>-0.10323621438908749</v>
      </c>
      <c r="AI5363" s="61" t="str">
        <f t="shared" si="2541"/>
        <v>Short VOL</v>
      </c>
      <c r="AJ5363" s="68" t="str">
        <f t="shared" si="2542"/>
        <v>Short VOL</v>
      </c>
      <c r="AK5363" s="72"/>
      <c r="AL5363" s="73"/>
      <c r="AM5363" s="72"/>
      <c r="AN5363" s="73"/>
      <c r="AO5363" s="74"/>
      <c r="AP5363" s="20"/>
      <c r="AQ5363" s="74"/>
      <c r="AR5363" s="20"/>
      <c r="AS5363" s="74"/>
      <c r="AT5363" s="20"/>
      <c r="AU5363" s="74" t="str">
        <f t="shared" si="2554"/>
        <v>00631L</v>
      </c>
      <c r="AV5363" s="20">
        <f t="shared" si="2539"/>
        <v>1</v>
      </c>
      <c r="AW5363" s="74" t="str">
        <f t="shared" si="2555"/>
        <v>00631L</v>
      </c>
      <c r="AX5363" s="20">
        <f t="shared" si="2535"/>
        <v>1</v>
      </c>
      <c r="AY5363" s="20">
        <f t="shared" si="2540"/>
        <v>1</v>
      </c>
      <c r="AZ5363" s="116">
        <v>38526</v>
      </c>
      <c r="BA5363" s="116"/>
      <c r="BB5363" s="20"/>
      <c r="BC5363" s="20"/>
      <c r="BD5363" s="76"/>
      <c r="BE5363" s="77"/>
      <c r="BF5363" s="77"/>
    </row>
    <row r="5364" spans="1:58" s="23" customFormat="1" ht="15.75" customHeight="1" x14ac:dyDescent="0.4">
      <c r="A5364" s="116">
        <v>38524</v>
      </c>
      <c r="B5364" s="112">
        <v>13.285</v>
      </c>
      <c r="C5364" s="112">
        <v>13.88</v>
      </c>
      <c r="D5364" s="112">
        <v>14.334</v>
      </c>
      <c r="E5364" s="112">
        <v>14.91</v>
      </c>
      <c r="F5364" s="112">
        <v>15.14</v>
      </c>
      <c r="G5364" s="112">
        <v>15.347</v>
      </c>
      <c r="H5364" s="113">
        <v>15.491</v>
      </c>
      <c r="I5364" s="90">
        <f t="shared" si="2536"/>
        <v>13.408958333333334</v>
      </c>
      <c r="J5364" s="90">
        <f t="shared" si="2537"/>
        <v>13.974583333333333</v>
      </c>
      <c r="K5364" s="114">
        <v>19</v>
      </c>
      <c r="L5364" s="115">
        <v>4.1666666666666664E-2</v>
      </c>
      <c r="M5364" s="11"/>
      <c r="N5364" s="90">
        <v>11.08</v>
      </c>
      <c r="O5364" s="90">
        <v>12.55</v>
      </c>
      <c r="P5364" s="90">
        <v>14.179956387801926</v>
      </c>
      <c r="Q5364" s="90"/>
      <c r="R5364" s="63">
        <f t="shared" si="2548"/>
        <v>15.649956387801927</v>
      </c>
      <c r="S5364" s="64">
        <f t="shared" si="2547"/>
        <v>-3.4001743679163081E-2</v>
      </c>
      <c r="T5364" s="65"/>
      <c r="U5364" s="65">
        <f t="shared" si="2543"/>
        <v>0.88286852589641429</v>
      </c>
      <c r="V5364" s="65">
        <f t="shared" si="2543"/>
        <v>0.88505208738130758</v>
      </c>
      <c r="W5364" s="65"/>
      <c r="X5364" s="61">
        <f t="shared" si="2538"/>
        <v>4.4787354158825794E-2</v>
      </c>
      <c r="Y5364" s="66">
        <f t="shared" si="2549"/>
        <v>3.8967136150234706E-2</v>
      </c>
      <c r="Z5364" s="61">
        <f t="shared" si="2550"/>
        <v>4.218262044963713E-2</v>
      </c>
      <c r="AA5364" s="67">
        <f t="shared" si="2551"/>
        <v>13.408958333333334</v>
      </c>
      <c r="AB5364" s="68">
        <f t="shared" si="2552"/>
        <v>0.1990072202166065</v>
      </c>
      <c r="AC5364" s="69">
        <f t="shared" si="2553"/>
        <v>0.21019479542719624</v>
      </c>
      <c r="AD5364" s="70">
        <f>_xlfn.PERCENTILE.EXC(AC5364:$AC$5675,0.5)</f>
        <v>7.9301349171808172E-2</v>
      </c>
      <c r="AE5364" s="70">
        <f>_xlfn.PERCENTILE.EXC($AC5364:AC$5675,0.35)</f>
        <v>5.4617534197425231E-2</v>
      </c>
      <c r="AF5364" s="71">
        <f t="shared" si="2544"/>
        <v>4.1346326525316002E-2</v>
      </c>
      <c r="AG5364" s="70">
        <f t="shared" si="2545"/>
        <v>-7.2943236714975823E-2</v>
      </c>
      <c r="AH5364" s="70">
        <f t="shared" si="2546"/>
        <v>-0.10340751074090958</v>
      </c>
      <c r="AI5364" s="61" t="str">
        <f t="shared" si="2541"/>
        <v>Short VOL</v>
      </c>
      <c r="AJ5364" s="68" t="str">
        <f t="shared" si="2542"/>
        <v>Short VOL</v>
      </c>
      <c r="AK5364" s="72"/>
      <c r="AL5364" s="73"/>
      <c r="AM5364" s="72"/>
      <c r="AN5364" s="73"/>
      <c r="AO5364" s="74"/>
      <c r="AP5364" s="20"/>
      <c r="AQ5364" s="74"/>
      <c r="AR5364" s="20"/>
      <c r="AS5364" s="74"/>
      <c r="AT5364" s="20"/>
      <c r="AU5364" s="74" t="str">
        <f t="shared" si="2554"/>
        <v>00631L</v>
      </c>
      <c r="AV5364" s="20">
        <f t="shared" si="2539"/>
        <v>1</v>
      </c>
      <c r="AW5364" s="74" t="str">
        <f t="shared" si="2555"/>
        <v>00631L</v>
      </c>
      <c r="AX5364" s="20">
        <f t="shared" si="2535"/>
        <v>1</v>
      </c>
      <c r="AY5364" s="20">
        <f t="shared" si="2540"/>
        <v>1</v>
      </c>
      <c r="AZ5364" s="116">
        <v>38525</v>
      </c>
      <c r="BA5364" s="116"/>
      <c r="BB5364" s="20"/>
      <c r="BC5364" s="20"/>
      <c r="BD5364" s="76"/>
      <c r="BE5364" s="77"/>
      <c r="BF5364" s="77"/>
    </row>
    <row r="5365" spans="1:58" s="23" customFormat="1" ht="15.75" customHeight="1" x14ac:dyDescent="0.4">
      <c r="A5365" s="116">
        <v>38523</v>
      </c>
      <c r="B5365" s="112">
        <v>13.526</v>
      </c>
      <c r="C5365" s="112">
        <v>14</v>
      </c>
      <c r="D5365" s="112">
        <v>14.364000000000001</v>
      </c>
      <c r="E5365" s="112">
        <v>14.83</v>
      </c>
      <c r="F5365" s="112">
        <v>15.11</v>
      </c>
      <c r="G5365" s="112">
        <v>15.353</v>
      </c>
      <c r="H5365" s="113">
        <v>15.523</v>
      </c>
      <c r="I5365" s="90">
        <f t="shared" si="2536"/>
        <v>13.605</v>
      </c>
      <c r="J5365" s="90">
        <f t="shared" si="2537"/>
        <v>14.060666666666666</v>
      </c>
      <c r="K5365" s="114">
        <v>20</v>
      </c>
      <c r="L5365" s="115">
        <v>4.1666666666666664E-2</v>
      </c>
      <c r="M5365" s="11"/>
      <c r="N5365" s="90">
        <v>11.47</v>
      </c>
      <c r="O5365" s="90">
        <v>12.99</v>
      </c>
      <c r="P5365" s="90">
        <v>14.595402702773763</v>
      </c>
      <c r="Q5365" s="90"/>
      <c r="R5365" s="63">
        <f t="shared" si="2548"/>
        <v>16.115402702773764</v>
      </c>
      <c r="S5365" s="64">
        <f t="shared" si="2547"/>
        <v>-8.7108013937280365E-4</v>
      </c>
      <c r="T5365" s="65"/>
      <c r="U5365" s="65">
        <f t="shared" si="2543"/>
        <v>0.88298691301000776</v>
      </c>
      <c r="V5365" s="65">
        <f t="shared" si="2543"/>
        <v>0.89000627557411172</v>
      </c>
      <c r="W5365" s="65"/>
      <c r="X5365" s="61">
        <f t="shared" si="2538"/>
        <v>3.5043619695401464E-2</v>
      </c>
      <c r="Y5365" s="66">
        <f t="shared" si="2549"/>
        <v>4.6729602157788243E-2</v>
      </c>
      <c r="Z5365" s="61">
        <f t="shared" si="2550"/>
        <v>3.3492588509126481E-2</v>
      </c>
      <c r="AA5365" s="67">
        <f t="shared" si="2551"/>
        <v>13.604999999999999</v>
      </c>
      <c r="AB5365" s="68">
        <f t="shared" si="2552"/>
        <v>0.17925021795989529</v>
      </c>
      <c r="AC5365" s="69">
        <f t="shared" si="2553"/>
        <v>0.1861377506538795</v>
      </c>
      <c r="AD5365" s="70">
        <f>_xlfn.PERCENTILE.EXC(AC5365:$AC$5675,0.5)</f>
        <v>7.91858887381275E-2</v>
      </c>
      <c r="AE5365" s="70">
        <f>_xlfn.PERCENTILE.EXC($AC5365:AC$5675,0.35)</f>
        <v>5.4531822876426279E-2</v>
      </c>
      <c r="AF5365" s="71">
        <f t="shared" si="2544"/>
        <v>4.1240568690040634E-2</v>
      </c>
      <c r="AG5365" s="70">
        <f t="shared" si="2545"/>
        <v>-7.3101449275362287E-2</v>
      </c>
      <c r="AH5365" s="70">
        <f t="shared" si="2546"/>
        <v>-0.10357880709273166</v>
      </c>
      <c r="AI5365" s="61" t="str">
        <f t="shared" si="2541"/>
        <v>Short VOL</v>
      </c>
      <c r="AJ5365" s="68" t="str">
        <f t="shared" si="2542"/>
        <v>Short VOL</v>
      </c>
      <c r="AK5365" s="72"/>
      <c r="AL5365" s="73"/>
      <c r="AM5365" s="72"/>
      <c r="AN5365" s="73"/>
      <c r="AO5365" s="74"/>
      <c r="AP5365" s="20"/>
      <c r="AQ5365" s="74"/>
      <c r="AR5365" s="20"/>
      <c r="AS5365" s="74"/>
      <c r="AT5365" s="20"/>
      <c r="AU5365" s="74" t="str">
        <f t="shared" si="2554"/>
        <v>00631L</v>
      </c>
      <c r="AV5365" s="20">
        <f t="shared" si="2539"/>
        <v>1</v>
      </c>
      <c r="AW5365" s="74" t="str">
        <f t="shared" si="2555"/>
        <v>00631L</v>
      </c>
      <c r="AX5365" s="20">
        <f t="shared" ref="AX5365:AX5428" si="2556">IF(AW5365="00631L",1,0)</f>
        <v>1</v>
      </c>
      <c r="AY5365" s="20">
        <f t="shared" si="2540"/>
        <v>1</v>
      </c>
      <c r="AZ5365" s="116">
        <v>38524</v>
      </c>
      <c r="BA5365" s="116"/>
      <c r="BB5365" s="20"/>
      <c r="BC5365" s="20"/>
      <c r="BD5365" s="76"/>
      <c r="BE5365" s="77"/>
      <c r="BF5365" s="77"/>
    </row>
    <row r="5366" spans="1:58" s="23" customFormat="1" ht="15.75" customHeight="1" x14ac:dyDescent="0.4">
      <c r="A5366" s="116">
        <v>38520</v>
      </c>
      <c r="B5366" s="112">
        <v>13.522</v>
      </c>
      <c r="C5366" s="112">
        <v>13.97</v>
      </c>
      <c r="D5366" s="112">
        <v>14.315</v>
      </c>
      <c r="E5366" s="112">
        <v>14.756</v>
      </c>
      <c r="F5366" s="112">
        <v>15.1</v>
      </c>
      <c r="G5366" s="112">
        <v>15.335000000000001</v>
      </c>
      <c r="H5366" s="113">
        <v>15.499000000000001</v>
      </c>
      <c r="I5366" s="90">
        <f t="shared" ref="I5366:I5429" si="2557">C5366-((C5366-B5366)*K5366*L5366)</f>
        <v>13.577999999999999</v>
      </c>
      <c r="J5366" s="90">
        <f t="shared" ref="J5366:J5429" si="2558">D5366-((D5366-C5366)*K5366*L5366)</f>
        <v>14.013125</v>
      </c>
      <c r="K5366" s="114">
        <v>21</v>
      </c>
      <c r="L5366" s="115">
        <v>4.1666666666666664E-2</v>
      </c>
      <c r="M5366" s="11"/>
      <c r="N5366" s="90">
        <v>11.48</v>
      </c>
      <c r="O5366" s="90">
        <v>12.97</v>
      </c>
      <c r="P5366" s="90">
        <v>14.503025345199111</v>
      </c>
      <c r="Q5366" s="90"/>
      <c r="R5366" s="63">
        <f t="shared" si="2548"/>
        <v>15.993025345199111</v>
      </c>
      <c r="S5366" s="64">
        <f t="shared" si="2547"/>
        <v>2.9596412556053817E-2</v>
      </c>
      <c r="T5366" s="65"/>
      <c r="U5366" s="65">
        <f t="shared" si="2543"/>
        <v>0.88511950655358518</v>
      </c>
      <c r="V5366" s="65">
        <f t="shared" si="2543"/>
        <v>0.89429616864686901</v>
      </c>
      <c r="W5366" s="65"/>
      <c r="X5366" s="61">
        <f t="shared" si="2538"/>
        <v>3.3131193610412689E-2</v>
      </c>
      <c r="Y5366" s="66">
        <f t="shared" si="2549"/>
        <v>5.0352399024125798E-2</v>
      </c>
      <c r="Z5366" s="61">
        <f t="shared" si="2550"/>
        <v>3.2046324937398812E-2</v>
      </c>
      <c r="AA5366" s="67">
        <f t="shared" si="2551"/>
        <v>13.577999999999999</v>
      </c>
      <c r="AB5366" s="68">
        <f t="shared" si="2552"/>
        <v>0.1778745644599303</v>
      </c>
      <c r="AC5366" s="69">
        <f t="shared" si="2553"/>
        <v>0.18275261324041803</v>
      </c>
      <c r="AD5366" s="70">
        <f>_xlfn.PERCENTILE.EXC(AC5366:$AC$5675,0.5)</f>
        <v>7.8925483105654934E-2</v>
      </c>
      <c r="AE5366" s="70">
        <f>_xlfn.PERCENTILE.EXC($AC5366:AC$5675,0.35)</f>
        <v>5.4408156519466268E-2</v>
      </c>
      <c r="AF5366" s="71">
        <f t="shared" si="2544"/>
        <v>4.1134810854765266E-2</v>
      </c>
      <c r="AG5366" s="70">
        <f t="shared" si="2545"/>
        <v>-7.3259661835748766E-2</v>
      </c>
      <c r="AH5366" s="70">
        <f t="shared" si="2546"/>
        <v>-0.10375010344455377</v>
      </c>
      <c r="AI5366" s="61" t="str">
        <f t="shared" si="2541"/>
        <v>Short VOL</v>
      </c>
      <c r="AJ5366" s="68" t="str">
        <f t="shared" si="2542"/>
        <v>Short VOL</v>
      </c>
      <c r="AK5366" s="72"/>
      <c r="AL5366" s="73"/>
      <c r="AM5366" s="72"/>
      <c r="AN5366" s="73"/>
      <c r="AO5366" s="74"/>
      <c r="AP5366" s="20"/>
      <c r="AQ5366" s="74"/>
      <c r="AR5366" s="20"/>
      <c r="AS5366" s="74"/>
      <c r="AT5366" s="20"/>
      <c r="AU5366" s="74" t="str">
        <f t="shared" si="2554"/>
        <v>00631L</v>
      </c>
      <c r="AV5366" s="20">
        <f t="shared" si="2539"/>
        <v>1</v>
      </c>
      <c r="AW5366" s="74" t="str">
        <f t="shared" si="2555"/>
        <v>00631L</v>
      </c>
      <c r="AX5366" s="20">
        <f t="shared" si="2556"/>
        <v>1</v>
      </c>
      <c r="AY5366" s="20">
        <f t="shared" si="2540"/>
        <v>1</v>
      </c>
      <c r="AZ5366" s="116">
        <v>38523</v>
      </c>
      <c r="BA5366" s="116"/>
      <c r="BB5366" s="20"/>
      <c r="BC5366" s="20"/>
      <c r="BD5366" s="76"/>
      <c r="BE5366" s="77"/>
      <c r="BF5366" s="77"/>
    </row>
    <row r="5367" spans="1:58" s="23" customFormat="1" ht="15.75" customHeight="1" x14ac:dyDescent="0.4">
      <c r="A5367" s="116">
        <v>38519</v>
      </c>
      <c r="B5367" s="112">
        <v>13.388</v>
      </c>
      <c r="C5367" s="112">
        <v>13.87</v>
      </c>
      <c r="D5367" s="112">
        <v>14.24</v>
      </c>
      <c r="E5367" s="112">
        <v>14.712999999999999</v>
      </c>
      <c r="F5367" s="112">
        <v>15.08</v>
      </c>
      <c r="G5367" s="112">
        <v>15.259</v>
      </c>
      <c r="H5367" s="113">
        <v>15.384</v>
      </c>
      <c r="I5367" s="90">
        <f t="shared" si="2557"/>
        <v>13.428166666666666</v>
      </c>
      <c r="J5367" s="90">
        <f t="shared" si="2558"/>
        <v>13.900833333333333</v>
      </c>
      <c r="K5367" s="114">
        <v>22</v>
      </c>
      <c r="L5367" s="115">
        <v>4.1666666666666664E-2</v>
      </c>
      <c r="M5367" s="11"/>
      <c r="N5367" s="90">
        <v>11.15</v>
      </c>
      <c r="O5367" s="90">
        <v>12.97</v>
      </c>
      <c r="P5367" s="90">
        <v>14.362112033466106</v>
      </c>
      <c r="Q5367" s="90"/>
      <c r="R5367" s="63">
        <f t="shared" si="2548"/>
        <v>16.182112033466105</v>
      </c>
      <c r="S5367" s="64">
        <f t="shared" si="2547"/>
        <v>-2.7050610820244368E-2</v>
      </c>
      <c r="T5367" s="65"/>
      <c r="U5367" s="65">
        <f t="shared" si="2543"/>
        <v>0.85967617579028521</v>
      </c>
      <c r="V5367" s="65">
        <f t="shared" si="2543"/>
        <v>0.90307052122819731</v>
      </c>
      <c r="W5367" s="65"/>
      <c r="X5367" s="61">
        <f t="shared" si="2538"/>
        <v>3.6002390200179216E-2</v>
      </c>
      <c r="Y5367" s="66">
        <f t="shared" si="2549"/>
        <v>4.5605926731462056E-2</v>
      </c>
      <c r="Z5367" s="61">
        <f t="shared" si="2550"/>
        <v>3.5199642542417087E-2</v>
      </c>
      <c r="AA5367" s="67">
        <f t="shared" si="2551"/>
        <v>13.428166666666666</v>
      </c>
      <c r="AB5367" s="68">
        <f t="shared" si="2552"/>
        <v>0.20071748878923762</v>
      </c>
      <c r="AC5367" s="69">
        <f t="shared" si="2553"/>
        <v>0.20431988041853502</v>
      </c>
      <c r="AD5367" s="70">
        <f>_xlfn.PERCENTILE.EXC(AC5367:$AC$5675,0.5)</f>
        <v>7.8665077473182368E-2</v>
      </c>
      <c r="AE5367" s="70">
        <f>_xlfn.PERCENTILE.EXC($AC5367:AC$5675,0.35)</f>
        <v>5.4233883447891512E-2</v>
      </c>
      <c r="AF5367" s="71">
        <f t="shared" si="2544"/>
        <v>4.1059310740852825E-2</v>
      </c>
      <c r="AG5367" s="70">
        <f t="shared" si="2545"/>
        <v>-7.3417874396135244E-2</v>
      </c>
      <c r="AH5367" s="70">
        <f t="shared" si="2546"/>
        <v>-0.10392139979637585</v>
      </c>
      <c r="AI5367" s="61" t="str">
        <f t="shared" si="2541"/>
        <v>Short VOL</v>
      </c>
      <c r="AJ5367" s="68" t="str">
        <f t="shared" si="2542"/>
        <v>Short VOL</v>
      </c>
      <c r="AK5367" s="72"/>
      <c r="AL5367" s="73"/>
      <c r="AM5367" s="72"/>
      <c r="AN5367" s="73"/>
      <c r="AO5367" s="74"/>
      <c r="AP5367" s="20"/>
      <c r="AQ5367" s="74"/>
      <c r="AR5367" s="20"/>
      <c r="AS5367" s="74"/>
      <c r="AT5367" s="20"/>
      <c r="AU5367" s="74" t="str">
        <f t="shared" si="2554"/>
        <v>00631L</v>
      </c>
      <c r="AV5367" s="20">
        <f t="shared" si="2539"/>
        <v>1</v>
      </c>
      <c r="AW5367" s="74" t="str">
        <f t="shared" si="2555"/>
        <v>00631L</v>
      </c>
      <c r="AX5367" s="20">
        <f t="shared" si="2556"/>
        <v>1</v>
      </c>
      <c r="AY5367" s="20">
        <f t="shared" si="2540"/>
        <v>1</v>
      </c>
      <c r="AZ5367" s="116">
        <v>38520</v>
      </c>
      <c r="BA5367" s="116"/>
      <c r="BB5367" s="20"/>
      <c r="BC5367" s="20"/>
      <c r="BD5367" s="76"/>
      <c r="BE5367" s="77"/>
      <c r="BF5367" s="77"/>
    </row>
    <row r="5368" spans="1:58" s="23" customFormat="1" ht="15.75" customHeight="1" x14ac:dyDescent="0.4">
      <c r="A5368" s="116">
        <v>38518</v>
      </c>
      <c r="B5368" s="112">
        <v>13.464</v>
      </c>
      <c r="C5368" s="112">
        <v>13.95</v>
      </c>
      <c r="D5368" s="112">
        <v>14.323</v>
      </c>
      <c r="E5368" s="112">
        <v>14.8</v>
      </c>
      <c r="F5368" s="112">
        <v>15.17</v>
      </c>
      <c r="G5368" s="112">
        <v>15.353</v>
      </c>
      <c r="H5368" s="113">
        <v>15.481</v>
      </c>
      <c r="I5368" s="90">
        <f t="shared" si="2557"/>
        <v>13.484250000000001</v>
      </c>
      <c r="J5368" s="90">
        <f t="shared" si="2558"/>
        <v>13.965541666666667</v>
      </c>
      <c r="K5368" s="114">
        <v>23</v>
      </c>
      <c r="L5368" s="115">
        <v>4.1666666666666664E-2</v>
      </c>
      <c r="M5368" s="11"/>
      <c r="N5368" s="90">
        <v>11.46</v>
      </c>
      <c r="O5368" s="90">
        <v>13.38</v>
      </c>
      <c r="P5368" s="90">
        <v>14.769996073799751</v>
      </c>
      <c r="Q5368" s="90"/>
      <c r="R5368" s="63">
        <f t="shared" si="2548"/>
        <v>16.689996073799751</v>
      </c>
      <c r="S5368" s="64">
        <f t="shared" si="2547"/>
        <v>-2.7989821882951512E-2</v>
      </c>
      <c r="T5368" s="65"/>
      <c r="U5368" s="65">
        <f t="shared" si="2543"/>
        <v>0.8565022421524664</v>
      </c>
      <c r="V5368" s="65">
        <f t="shared" si="2543"/>
        <v>0.90589055901880422</v>
      </c>
      <c r="W5368" s="65"/>
      <c r="X5368" s="61">
        <f t="shared" si="2538"/>
        <v>3.6096256684491894E-2</v>
      </c>
      <c r="Y5368" s="66">
        <f t="shared" si="2549"/>
        <v>4.6013513513513453E-2</v>
      </c>
      <c r="Z5368" s="61">
        <f t="shared" si="2550"/>
        <v>3.5692876256867498E-2</v>
      </c>
      <c r="AA5368" s="67">
        <f t="shared" si="2551"/>
        <v>13.484249999999999</v>
      </c>
      <c r="AB5368" s="68">
        <f t="shared" si="2552"/>
        <v>0.17486910994764393</v>
      </c>
      <c r="AC5368" s="69">
        <f t="shared" si="2553"/>
        <v>0.17663612565445011</v>
      </c>
      <c r="AD5368" s="70">
        <f>_xlfn.PERCENTILE.EXC(AC5368:$AC$5675,0.5)</f>
        <v>7.8583860488857099E-2</v>
      </c>
      <c r="AE5368" s="70">
        <f>_xlfn.PERCENTILE.EXC($AC5368:AC$5675,0.35)</f>
        <v>5.4059610376316743E-2</v>
      </c>
      <c r="AF5368" s="71">
        <f t="shared" si="2544"/>
        <v>4.0995913715485548E-2</v>
      </c>
      <c r="AG5368" s="70">
        <f t="shared" si="2545"/>
        <v>-7.3576086956521722E-2</v>
      </c>
      <c r="AH5368" s="70">
        <f t="shared" si="2546"/>
        <v>-0.10409269614819794</v>
      </c>
      <c r="AI5368" s="61" t="str">
        <f t="shared" si="2541"/>
        <v>Short VOL</v>
      </c>
      <c r="AJ5368" s="68" t="str">
        <f t="shared" si="2542"/>
        <v>Short VOL</v>
      </c>
      <c r="AK5368" s="72"/>
      <c r="AL5368" s="73"/>
      <c r="AM5368" s="72"/>
      <c r="AN5368" s="73"/>
      <c r="AO5368" s="74"/>
      <c r="AP5368" s="20"/>
      <c r="AQ5368" s="74"/>
      <c r="AR5368" s="20"/>
      <c r="AS5368" s="74"/>
      <c r="AT5368" s="20"/>
      <c r="AU5368" s="74" t="str">
        <f t="shared" si="2554"/>
        <v>00631L</v>
      </c>
      <c r="AV5368" s="20">
        <f t="shared" si="2539"/>
        <v>1</v>
      </c>
      <c r="AW5368" s="74" t="str">
        <f t="shared" si="2555"/>
        <v>00631L</v>
      </c>
      <c r="AX5368" s="20">
        <f t="shared" si="2556"/>
        <v>1</v>
      </c>
      <c r="AY5368" s="20">
        <f t="shared" si="2540"/>
        <v>1</v>
      </c>
      <c r="AZ5368" s="116">
        <v>38519</v>
      </c>
      <c r="BA5368" s="116"/>
      <c r="BB5368" s="20"/>
      <c r="BC5368" s="20"/>
      <c r="BD5368" s="76"/>
      <c r="BE5368" s="77"/>
      <c r="BF5368" s="77"/>
    </row>
    <row r="5369" spans="1:58" s="23" customFormat="1" ht="15.75" customHeight="1" x14ac:dyDescent="0.4">
      <c r="A5369" s="116">
        <v>38517</v>
      </c>
      <c r="B5369" s="112">
        <v>11.16</v>
      </c>
      <c r="C5369" s="112">
        <v>12.829000000000001</v>
      </c>
      <c r="D5369" s="112">
        <v>14.07</v>
      </c>
      <c r="E5369" s="112">
        <v>14.412000000000001</v>
      </c>
      <c r="F5369" s="112">
        <v>14.849</v>
      </c>
      <c r="G5369" s="112">
        <v>15.19</v>
      </c>
      <c r="H5369" s="113">
        <v>15.372999999999999</v>
      </c>
      <c r="I5369" s="90">
        <f t="shared" si="2557"/>
        <v>12.829000000000001</v>
      </c>
      <c r="J5369" s="90">
        <f t="shared" si="2558"/>
        <v>14.07</v>
      </c>
      <c r="K5369" s="114">
        <v>0</v>
      </c>
      <c r="L5369" s="115">
        <v>5.2631578947368418E-2</v>
      </c>
      <c r="M5369" s="11"/>
      <c r="N5369" s="90">
        <v>11.79</v>
      </c>
      <c r="O5369" s="90">
        <v>13.49</v>
      </c>
      <c r="P5369" s="90">
        <v>14.951183495471367</v>
      </c>
      <c r="Q5369" s="90"/>
      <c r="R5369" s="63">
        <f t="shared" si="2548"/>
        <v>16.651183495471368</v>
      </c>
      <c r="S5369" s="64">
        <f t="shared" si="2547"/>
        <v>1.2017167381974145E-2</v>
      </c>
      <c r="T5369" s="65"/>
      <c r="U5369" s="65">
        <f t="shared" si="2543"/>
        <v>0.87398072646404734</v>
      </c>
      <c r="V5369" s="65">
        <f t="shared" si="2543"/>
        <v>0.90226971022635416</v>
      </c>
      <c r="W5369" s="65"/>
      <c r="X5369" s="61">
        <f t="shared" si="2538"/>
        <v>0.14955197132616491</v>
      </c>
      <c r="Y5369" s="66">
        <f t="shared" si="2549"/>
        <v>6.6680543991118404E-2</v>
      </c>
      <c r="Z5369" s="61">
        <f t="shared" si="2550"/>
        <v>9.6733962117078465E-2</v>
      </c>
      <c r="AA5369" s="67">
        <f t="shared" si="2551"/>
        <v>12.829000000000001</v>
      </c>
      <c r="AB5369" s="68">
        <f t="shared" si="2552"/>
        <v>-5.3435114503816716E-2</v>
      </c>
      <c r="AC5369" s="69">
        <f t="shared" si="2553"/>
        <v>8.812553011026307E-2</v>
      </c>
      <c r="AD5369" s="70">
        <f>_xlfn.PERCENTILE.EXC(AC5369:$AC$5675,0.5)</f>
        <v>7.850264350453183E-2</v>
      </c>
      <c r="AE5369" s="70">
        <f>_xlfn.PERCENTILE.EXC($AC5369:AC$5675,0.35)</f>
        <v>5.3960631981640687E-2</v>
      </c>
      <c r="AF5369" s="71">
        <f t="shared" si="2544"/>
        <v>4.093251669011827E-2</v>
      </c>
      <c r="AG5369" s="70">
        <f t="shared" si="2545"/>
        <v>-7.37342995169082E-2</v>
      </c>
      <c r="AH5369" s="70">
        <f t="shared" si="2546"/>
        <v>-0.10426399250002003</v>
      </c>
      <c r="AI5369" s="61" t="str">
        <f t="shared" si="2541"/>
        <v>Short VOL</v>
      </c>
      <c r="AJ5369" s="68" t="str">
        <f t="shared" si="2542"/>
        <v>Short VOL</v>
      </c>
      <c r="AK5369" s="72"/>
      <c r="AL5369" s="73"/>
      <c r="AM5369" s="72"/>
      <c r="AN5369" s="73"/>
      <c r="AO5369" s="74"/>
      <c r="AP5369" s="20"/>
      <c r="AQ5369" s="74"/>
      <c r="AR5369" s="20"/>
      <c r="AS5369" s="74"/>
      <c r="AT5369" s="20"/>
      <c r="AU5369" s="74" t="str">
        <f t="shared" si="2554"/>
        <v>00631L</v>
      </c>
      <c r="AV5369" s="20">
        <f t="shared" si="2539"/>
        <v>1</v>
      </c>
      <c r="AW5369" s="74" t="str">
        <f t="shared" si="2555"/>
        <v>00631L</v>
      </c>
      <c r="AX5369" s="20">
        <f t="shared" si="2556"/>
        <v>1</v>
      </c>
      <c r="AY5369" s="20">
        <f t="shared" si="2540"/>
        <v>1</v>
      </c>
      <c r="AZ5369" s="116">
        <v>38518</v>
      </c>
      <c r="BA5369" s="116"/>
      <c r="BB5369" s="20"/>
      <c r="BC5369" s="20"/>
      <c r="BD5369" s="76"/>
      <c r="BE5369" s="77"/>
      <c r="BF5369" s="77"/>
    </row>
    <row r="5370" spans="1:58" s="23" customFormat="1" ht="15.75" customHeight="1" x14ac:dyDescent="0.4">
      <c r="A5370" s="116">
        <v>38516</v>
      </c>
      <c r="B5370" s="112">
        <v>11.45</v>
      </c>
      <c r="C5370" s="112">
        <v>12.968999999999999</v>
      </c>
      <c r="D5370" s="112">
        <v>14.11</v>
      </c>
      <c r="E5370" s="112">
        <v>14.455</v>
      </c>
      <c r="F5370" s="112">
        <v>14.896000000000001</v>
      </c>
      <c r="G5370" s="112">
        <v>15.24</v>
      </c>
      <c r="H5370" s="113">
        <v>15.427</v>
      </c>
      <c r="I5370" s="90">
        <f t="shared" si="2557"/>
        <v>12.889052631578947</v>
      </c>
      <c r="J5370" s="90">
        <f t="shared" si="2558"/>
        <v>14.049947368421051</v>
      </c>
      <c r="K5370" s="114">
        <v>1</v>
      </c>
      <c r="L5370" s="115">
        <v>5.2631578947368418E-2</v>
      </c>
      <c r="M5370" s="11"/>
      <c r="N5370" s="90">
        <v>11.65</v>
      </c>
      <c r="O5370" s="90">
        <v>13.73</v>
      </c>
      <c r="P5370" s="90">
        <v>14.912663558648756</v>
      </c>
      <c r="Q5370" s="90"/>
      <c r="R5370" s="63">
        <f t="shared" si="2548"/>
        <v>16.992663558648758</v>
      </c>
      <c r="S5370" s="64">
        <f t="shared" si="2547"/>
        <v>-2.591973244147161E-2</v>
      </c>
      <c r="T5370" s="65"/>
      <c r="U5370" s="65">
        <f t="shared" si="2543"/>
        <v>0.84850691915513476</v>
      </c>
      <c r="V5370" s="65">
        <f t="shared" si="2543"/>
        <v>0.92069400922259403</v>
      </c>
      <c r="W5370" s="65"/>
      <c r="X5370" s="61">
        <f t="shared" si="2538"/>
        <v>0.1326637554585153</v>
      </c>
      <c r="Y5370" s="66">
        <f t="shared" si="2549"/>
        <v>6.724316845382218E-2</v>
      </c>
      <c r="Z5370" s="61">
        <f t="shared" si="2550"/>
        <v>9.0068274994691486E-2</v>
      </c>
      <c r="AA5370" s="67">
        <f t="shared" si="2551"/>
        <v>12.889052631578949</v>
      </c>
      <c r="AB5370" s="68">
        <f t="shared" si="2552"/>
        <v>-1.7167381974249017E-2</v>
      </c>
      <c r="AC5370" s="69">
        <f t="shared" si="2553"/>
        <v>0.10635644906257066</v>
      </c>
      <c r="AD5370" s="70">
        <f>_xlfn.PERCENTILE.EXC(AC5370:$AC$5675,0.5)</f>
        <v>7.7423441240174917E-2</v>
      </c>
      <c r="AE5370" s="70">
        <f>_xlfn.PERCENTILE.EXC($AC5370:AC$5675,0.35)</f>
        <v>5.3918124594638656E-2</v>
      </c>
      <c r="AF5370" s="71">
        <f t="shared" si="2544"/>
        <v>4.0845768360586815E-2</v>
      </c>
      <c r="AG5370" s="70">
        <f t="shared" si="2545"/>
        <v>-7.3892512077294664E-2</v>
      </c>
      <c r="AH5370" s="70">
        <f t="shared" si="2546"/>
        <v>-0.10443528885184211</v>
      </c>
      <c r="AI5370" s="61" t="str">
        <f t="shared" si="2541"/>
        <v>Short VOL</v>
      </c>
      <c r="AJ5370" s="68" t="str">
        <f t="shared" si="2542"/>
        <v>Short VOL</v>
      </c>
      <c r="AK5370" s="72"/>
      <c r="AL5370" s="73"/>
      <c r="AM5370" s="72"/>
      <c r="AN5370" s="73"/>
      <c r="AO5370" s="74"/>
      <c r="AP5370" s="20"/>
      <c r="AQ5370" s="74"/>
      <c r="AR5370" s="20"/>
      <c r="AS5370" s="74"/>
      <c r="AT5370" s="20"/>
      <c r="AU5370" s="74" t="str">
        <f t="shared" si="2554"/>
        <v>00631L</v>
      </c>
      <c r="AV5370" s="20">
        <f t="shared" si="2539"/>
        <v>1</v>
      </c>
      <c r="AW5370" s="74" t="str">
        <f t="shared" si="2555"/>
        <v>00631L</v>
      </c>
      <c r="AX5370" s="20">
        <f t="shared" si="2556"/>
        <v>1</v>
      </c>
      <c r="AY5370" s="20">
        <f t="shared" si="2540"/>
        <v>1</v>
      </c>
      <c r="AZ5370" s="116">
        <v>38517</v>
      </c>
      <c r="BA5370" s="116"/>
      <c r="BB5370" s="20"/>
      <c r="BC5370" s="20"/>
      <c r="BD5370" s="76"/>
      <c r="BE5370" s="77"/>
      <c r="BF5370" s="77"/>
    </row>
    <row r="5371" spans="1:58" s="23" customFormat="1" ht="15.75" customHeight="1" x14ac:dyDescent="0.4">
      <c r="A5371" s="116">
        <v>38513</v>
      </c>
      <c r="B5371" s="112">
        <v>12.08</v>
      </c>
      <c r="C5371" s="112">
        <v>13.378</v>
      </c>
      <c r="D5371" s="112">
        <v>14.37</v>
      </c>
      <c r="E5371" s="112">
        <v>14.64</v>
      </c>
      <c r="F5371" s="112">
        <v>14.988</v>
      </c>
      <c r="G5371" s="112">
        <v>15.26</v>
      </c>
      <c r="H5371" s="113">
        <v>15.499000000000001</v>
      </c>
      <c r="I5371" s="90">
        <f t="shared" si="2557"/>
        <v>13.241368421052632</v>
      </c>
      <c r="J5371" s="90">
        <f t="shared" si="2558"/>
        <v>14.26557894736842</v>
      </c>
      <c r="K5371" s="114">
        <v>2</v>
      </c>
      <c r="L5371" s="115">
        <v>5.2631578947368418E-2</v>
      </c>
      <c r="M5371" s="11"/>
      <c r="N5371" s="90">
        <v>11.96</v>
      </c>
      <c r="O5371" s="90">
        <v>13.84</v>
      </c>
      <c r="P5371" s="90">
        <v>15.172985648415368</v>
      </c>
      <c r="Q5371" s="90"/>
      <c r="R5371" s="63">
        <f t="shared" si="2548"/>
        <v>17.052985648415365</v>
      </c>
      <c r="S5371" s="64">
        <f t="shared" si="2547"/>
        <v>-9.9337748344370206E-3</v>
      </c>
      <c r="T5371" s="65"/>
      <c r="U5371" s="65">
        <f t="shared" si="2543"/>
        <v>0.86416184971098275</v>
      </c>
      <c r="V5371" s="65">
        <f t="shared" si="2543"/>
        <v>0.9121474389218458</v>
      </c>
      <c r="W5371" s="65"/>
      <c r="X5371" s="61">
        <f t="shared" ref="X5371:X5434" si="2559">(C5371-B5371)/B5371</f>
        <v>0.10745033112582782</v>
      </c>
      <c r="Y5371" s="66">
        <f t="shared" si="2549"/>
        <v>5.8674863387978136E-2</v>
      </c>
      <c r="Z5371" s="61">
        <f t="shared" si="2550"/>
        <v>7.7349296065758674E-2</v>
      </c>
      <c r="AA5371" s="67">
        <f t="shared" si="2551"/>
        <v>13.241368421052631</v>
      </c>
      <c r="AB5371" s="68">
        <f t="shared" si="2552"/>
        <v>1.0033444816053446E-2</v>
      </c>
      <c r="AC5371" s="69">
        <f t="shared" si="2553"/>
        <v>0.10713782784720983</v>
      </c>
      <c r="AD5371" s="70">
        <f>_xlfn.PERCENTILE.EXC(AC5371:$AC$5675,0.5)</f>
        <v>7.6344238975817991E-2</v>
      </c>
      <c r="AE5371" s="70">
        <f>_xlfn.PERCENTILE.EXC($AC5371:AC$5675,0.35)</f>
        <v>5.3875617207636631E-2</v>
      </c>
      <c r="AF5371" s="71">
        <f t="shared" si="2544"/>
        <v>4.0618912206070244E-2</v>
      </c>
      <c r="AG5371" s="70">
        <f t="shared" si="2545"/>
        <v>-7.4050724637681142E-2</v>
      </c>
      <c r="AH5371" s="70">
        <f t="shared" si="2546"/>
        <v>-0.1046065852036642</v>
      </c>
      <c r="AI5371" s="61" t="str">
        <f t="shared" si="2541"/>
        <v>Short VOL</v>
      </c>
      <c r="AJ5371" s="68" t="str">
        <f t="shared" si="2542"/>
        <v>Short VOL</v>
      </c>
      <c r="AK5371" s="72"/>
      <c r="AL5371" s="73"/>
      <c r="AM5371" s="72"/>
      <c r="AN5371" s="73"/>
      <c r="AO5371" s="74"/>
      <c r="AP5371" s="20"/>
      <c r="AQ5371" s="74"/>
      <c r="AR5371" s="20"/>
      <c r="AS5371" s="74"/>
      <c r="AT5371" s="20"/>
      <c r="AU5371" s="74" t="str">
        <f t="shared" si="2554"/>
        <v>00631L</v>
      </c>
      <c r="AV5371" s="20">
        <f t="shared" si="2539"/>
        <v>1</v>
      </c>
      <c r="AW5371" s="74" t="str">
        <f t="shared" si="2555"/>
        <v>00631L</v>
      </c>
      <c r="AX5371" s="20">
        <f t="shared" si="2556"/>
        <v>1</v>
      </c>
      <c r="AY5371" s="20">
        <f t="shared" si="2540"/>
        <v>1</v>
      </c>
      <c r="AZ5371" s="116">
        <v>38516</v>
      </c>
      <c r="BA5371" s="116"/>
      <c r="BB5371" s="20"/>
      <c r="BC5371" s="20"/>
      <c r="BD5371" s="76"/>
      <c r="BE5371" s="77"/>
      <c r="BF5371" s="77"/>
    </row>
    <row r="5372" spans="1:58" s="23" customFormat="1" ht="15.75" customHeight="1" x14ac:dyDescent="0.4">
      <c r="A5372" s="116">
        <v>38512</v>
      </c>
      <c r="B5372" s="112">
        <v>12.23</v>
      </c>
      <c r="C5372" s="112">
        <v>13.329000000000001</v>
      </c>
      <c r="D5372" s="112">
        <v>14.18</v>
      </c>
      <c r="E5372" s="112">
        <v>14.518000000000001</v>
      </c>
      <c r="F5372" s="112">
        <v>14.952</v>
      </c>
      <c r="G5372" s="112">
        <v>15.29</v>
      </c>
      <c r="H5372" s="113">
        <v>15.516999999999999</v>
      </c>
      <c r="I5372" s="90">
        <f t="shared" si="2557"/>
        <v>13.155473684210527</v>
      </c>
      <c r="J5372" s="90">
        <f t="shared" si="2558"/>
        <v>14.045631578947368</v>
      </c>
      <c r="K5372" s="114">
        <v>3</v>
      </c>
      <c r="L5372" s="115">
        <v>5.2631578947368418E-2</v>
      </c>
      <c r="M5372" s="11"/>
      <c r="N5372" s="90">
        <v>12.08</v>
      </c>
      <c r="O5372" s="90">
        <v>13.7</v>
      </c>
      <c r="P5372" s="90">
        <v>15.074726329130025</v>
      </c>
      <c r="Q5372" s="90"/>
      <c r="R5372" s="63">
        <f t="shared" si="2548"/>
        <v>16.694726329130027</v>
      </c>
      <c r="S5372" s="64">
        <f t="shared" si="2547"/>
        <v>-4.8818897637795219E-2</v>
      </c>
      <c r="T5372" s="65"/>
      <c r="U5372" s="65">
        <f t="shared" si="2543"/>
        <v>0.88175182481751835</v>
      </c>
      <c r="V5372" s="65">
        <f t="shared" si="2543"/>
        <v>0.90880588482236402</v>
      </c>
      <c r="W5372" s="65"/>
      <c r="X5372" s="61">
        <f t="shared" si="2559"/>
        <v>8.9860997547015542E-2</v>
      </c>
      <c r="Y5372" s="66">
        <f t="shared" si="2549"/>
        <v>6.8811131009780868E-2</v>
      </c>
      <c r="Z5372" s="61">
        <f t="shared" si="2550"/>
        <v>6.7664450258847569E-2</v>
      </c>
      <c r="AA5372" s="67">
        <f t="shared" si="2551"/>
        <v>13.155473684210525</v>
      </c>
      <c r="AB5372" s="68">
        <f t="shared" si="2552"/>
        <v>1.2417218543046386E-2</v>
      </c>
      <c r="AC5372" s="69">
        <f t="shared" si="2553"/>
        <v>8.9029278494248784E-2</v>
      </c>
      <c r="AD5372" s="70">
        <f>_xlfn.PERCENTILE.EXC(AC5372:$AC$5675,0.5)</f>
        <v>7.5797046001724433E-2</v>
      </c>
      <c r="AE5372" s="70">
        <f>_xlfn.PERCENTILE.EXC($AC5372:AC$5675,0.35)</f>
        <v>5.3418437513274644E-2</v>
      </c>
      <c r="AF5372" s="71">
        <f t="shared" si="2544"/>
        <v>4.0392056051553674E-2</v>
      </c>
      <c r="AG5372" s="70">
        <f t="shared" si="2545"/>
        <v>-7.420893719806762E-2</v>
      </c>
      <c r="AH5372" s="70">
        <f t="shared" si="2546"/>
        <v>-0.10477788155548629</v>
      </c>
      <c r="AI5372" s="61" t="str">
        <f t="shared" si="2541"/>
        <v>Short VOL</v>
      </c>
      <c r="AJ5372" s="68" t="str">
        <f t="shared" si="2542"/>
        <v>Short VOL</v>
      </c>
      <c r="AK5372" s="72"/>
      <c r="AL5372" s="73"/>
      <c r="AM5372" s="72"/>
      <c r="AN5372" s="73"/>
      <c r="AO5372" s="74"/>
      <c r="AP5372" s="20"/>
      <c r="AQ5372" s="74"/>
      <c r="AR5372" s="20"/>
      <c r="AS5372" s="74"/>
      <c r="AT5372" s="20"/>
      <c r="AU5372" s="74" t="str">
        <f t="shared" si="2554"/>
        <v>00631L</v>
      </c>
      <c r="AV5372" s="20">
        <f t="shared" si="2539"/>
        <v>1</v>
      </c>
      <c r="AW5372" s="74" t="str">
        <f t="shared" si="2555"/>
        <v>00631L</v>
      </c>
      <c r="AX5372" s="20">
        <f t="shared" si="2556"/>
        <v>1</v>
      </c>
      <c r="AY5372" s="20">
        <f t="shared" si="2540"/>
        <v>1</v>
      </c>
      <c r="AZ5372" s="116">
        <v>38513</v>
      </c>
      <c r="BA5372" s="116"/>
      <c r="BB5372" s="20"/>
      <c r="BC5372" s="20"/>
      <c r="BD5372" s="76"/>
      <c r="BE5372" s="77"/>
      <c r="BF5372" s="77"/>
    </row>
    <row r="5373" spans="1:58" s="23" customFormat="1" ht="15.75" customHeight="1" x14ac:dyDescent="0.4">
      <c r="A5373" s="116">
        <v>38511</v>
      </c>
      <c r="B5373" s="112">
        <v>12.25</v>
      </c>
      <c r="C5373" s="112">
        <v>13.436</v>
      </c>
      <c r="D5373" s="112">
        <v>14.35</v>
      </c>
      <c r="E5373" s="112">
        <v>14.676</v>
      </c>
      <c r="F5373" s="112">
        <v>15.093999999999999</v>
      </c>
      <c r="G5373" s="112">
        <v>15.42</v>
      </c>
      <c r="H5373" s="113">
        <v>15.622999999999999</v>
      </c>
      <c r="I5373" s="90">
        <f t="shared" si="2557"/>
        <v>13.186315789473683</v>
      </c>
      <c r="J5373" s="90">
        <f t="shared" si="2558"/>
        <v>14.157578947368421</v>
      </c>
      <c r="K5373" s="114">
        <v>4</v>
      </c>
      <c r="L5373" s="115">
        <v>5.2631578947368418E-2</v>
      </c>
      <c r="M5373" s="11"/>
      <c r="N5373" s="90">
        <v>12.7</v>
      </c>
      <c r="O5373" s="90">
        <v>14.03</v>
      </c>
      <c r="P5373" s="90">
        <v>15.253931405468119</v>
      </c>
      <c r="Q5373" s="90"/>
      <c r="R5373" s="63">
        <f t="shared" si="2548"/>
        <v>16.583931405468118</v>
      </c>
      <c r="S5373" s="64">
        <f t="shared" si="2547"/>
        <v>2.5020177562550341E-2</v>
      </c>
      <c r="T5373" s="65"/>
      <c r="U5373" s="65">
        <f t="shared" si="2543"/>
        <v>0.90520313613684955</v>
      </c>
      <c r="V5373" s="65">
        <f t="shared" si="2543"/>
        <v>0.9197628878133427</v>
      </c>
      <c r="W5373" s="65"/>
      <c r="X5373" s="61">
        <f t="shared" si="2559"/>
        <v>9.6816326530612243E-2</v>
      </c>
      <c r="Y5373" s="66">
        <f t="shared" si="2549"/>
        <v>6.4527119106023378E-2</v>
      </c>
      <c r="Z5373" s="61">
        <f t="shared" si="2550"/>
        <v>7.3656901093637817E-2</v>
      </c>
      <c r="AA5373" s="67">
        <f t="shared" si="2551"/>
        <v>13.186315789473685</v>
      </c>
      <c r="AB5373" s="68">
        <f t="shared" si="2552"/>
        <v>-3.5433070866141676E-2</v>
      </c>
      <c r="AC5373" s="69">
        <f t="shared" si="2553"/>
        <v>3.8292581848321718E-2</v>
      </c>
      <c r="AD5373" s="70">
        <f>_xlfn.PERCENTILE.EXC(AC5373:$AC$5675,0.5)</f>
        <v>7.5249853027630889E-2</v>
      </c>
      <c r="AE5373" s="70">
        <f>_xlfn.PERCENTILE.EXC($AC5373:AC$5675,0.35)</f>
        <v>5.2795388895968666E-2</v>
      </c>
      <c r="AF5373" s="71">
        <f t="shared" si="2544"/>
        <v>4.0165199897037096E-2</v>
      </c>
      <c r="AG5373" s="70">
        <f t="shared" si="2545"/>
        <v>-7.4367149758454099E-2</v>
      </c>
      <c r="AH5373" s="70">
        <f t="shared" si="2546"/>
        <v>-0.10494917790730839</v>
      </c>
      <c r="AI5373" s="61" t="str">
        <f t="shared" si="2541"/>
        <v>Safety</v>
      </c>
      <c r="AJ5373" s="68" t="str">
        <f t="shared" si="2542"/>
        <v>Safety</v>
      </c>
      <c r="AK5373" s="72"/>
      <c r="AL5373" s="73"/>
      <c r="AM5373" s="72"/>
      <c r="AN5373" s="73"/>
      <c r="AO5373" s="74"/>
      <c r="AP5373" s="20"/>
      <c r="AQ5373" s="74"/>
      <c r="AR5373" s="20"/>
      <c r="AS5373" s="74"/>
      <c r="AT5373" s="20"/>
      <c r="AU5373" s="74" t="str">
        <f t="shared" si="2554"/>
        <v>00635U</v>
      </c>
      <c r="AV5373" s="20">
        <f t="shared" si="2539"/>
        <v>0</v>
      </c>
      <c r="AW5373" s="74" t="str">
        <f t="shared" si="2555"/>
        <v>00635U</v>
      </c>
      <c r="AX5373" s="20">
        <f t="shared" si="2556"/>
        <v>0</v>
      </c>
      <c r="AY5373" s="20">
        <f t="shared" si="2540"/>
        <v>1</v>
      </c>
      <c r="AZ5373" s="116">
        <v>38512</v>
      </c>
      <c r="BA5373" s="116"/>
      <c r="BB5373" s="20"/>
      <c r="BC5373" s="20"/>
      <c r="BD5373" s="76"/>
      <c r="BE5373" s="77"/>
      <c r="BF5373" s="77"/>
    </row>
    <row r="5374" spans="1:58" s="23" customFormat="1" ht="15.75" customHeight="1" x14ac:dyDescent="0.4">
      <c r="A5374" s="116">
        <v>38510</v>
      </c>
      <c r="B5374" s="112">
        <v>12.14</v>
      </c>
      <c r="C5374" s="112">
        <v>13.385</v>
      </c>
      <c r="D5374" s="112">
        <v>14.34</v>
      </c>
      <c r="E5374" s="112">
        <v>14.590999999999999</v>
      </c>
      <c r="F5374" s="112">
        <v>14.916</v>
      </c>
      <c r="G5374" s="112">
        <v>15.17</v>
      </c>
      <c r="H5374" s="113">
        <v>15.393000000000001</v>
      </c>
      <c r="I5374" s="90">
        <f t="shared" si="2557"/>
        <v>13.057368421052631</v>
      </c>
      <c r="J5374" s="90">
        <f t="shared" si="2558"/>
        <v>14.088684210526315</v>
      </c>
      <c r="K5374" s="114">
        <v>5</v>
      </c>
      <c r="L5374" s="115">
        <v>5.2631578947368418E-2</v>
      </c>
      <c r="M5374" s="11"/>
      <c r="N5374" s="90">
        <v>12.39</v>
      </c>
      <c r="O5374" s="90">
        <v>13.79</v>
      </c>
      <c r="P5374" s="90">
        <v>15.160469390497516</v>
      </c>
      <c r="Q5374" s="90"/>
      <c r="R5374" s="63">
        <f t="shared" si="2548"/>
        <v>16.560469390497516</v>
      </c>
      <c r="S5374" s="64">
        <f t="shared" si="2547"/>
        <v>8.9576547231271352E-3</v>
      </c>
      <c r="T5374" s="65"/>
      <c r="U5374" s="65">
        <f t="shared" si="2543"/>
        <v>0.89847715736040623</v>
      </c>
      <c r="V5374" s="65">
        <f t="shared" si="2543"/>
        <v>0.90960244335465512</v>
      </c>
      <c r="W5374" s="65"/>
      <c r="X5374" s="61">
        <f t="shared" si="2559"/>
        <v>0.1025535420098846</v>
      </c>
      <c r="Y5374" s="66">
        <f t="shared" si="2549"/>
        <v>5.4965389623740757E-2</v>
      </c>
      <c r="Z5374" s="61">
        <f t="shared" si="2550"/>
        <v>7.8983433431416006E-2</v>
      </c>
      <c r="AA5374" s="67">
        <f t="shared" si="2551"/>
        <v>13.057368421052631</v>
      </c>
      <c r="AB5374" s="68">
        <f t="shared" si="2552"/>
        <v>-2.0177562550443905E-2</v>
      </c>
      <c r="AC5374" s="69">
        <f t="shared" si="2553"/>
        <v>5.3863472239921766E-2</v>
      </c>
      <c r="AD5374" s="70">
        <f>_xlfn.PERCENTILE.EXC(AC5374:$AC$5675,0.5)</f>
        <v>7.5797046001724433E-2</v>
      </c>
      <c r="AE5374" s="70">
        <f>_xlfn.PERCENTILE.EXC($AC5374:AC$5675,0.35)</f>
        <v>5.3869544723779195E-2</v>
      </c>
      <c r="AF5374" s="71">
        <f t="shared" si="2544"/>
        <v>4.0748544294365426E-2</v>
      </c>
      <c r="AG5374" s="70">
        <f t="shared" si="2545"/>
        <v>-7.4525362318840563E-2</v>
      </c>
      <c r="AH5374" s="70">
        <f t="shared" si="2546"/>
        <v>-0.10512047425913047</v>
      </c>
      <c r="AI5374" s="61" t="str">
        <f t="shared" si="2541"/>
        <v>Safety</v>
      </c>
      <c r="AJ5374" s="68" t="str">
        <f t="shared" si="2542"/>
        <v>Short VOL</v>
      </c>
      <c r="AK5374" s="72"/>
      <c r="AL5374" s="73"/>
      <c r="AM5374" s="72"/>
      <c r="AN5374" s="73"/>
      <c r="AO5374" s="74"/>
      <c r="AP5374" s="20"/>
      <c r="AQ5374" s="74"/>
      <c r="AR5374" s="20"/>
      <c r="AS5374" s="74"/>
      <c r="AT5374" s="20"/>
      <c r="AU5374" s="74" t="str">
        <f t="shared" si="2554"/>
        <v>00631L</v>
      </c>
      <c r="AV5374" s="20">
        <f t="shared" si="2539"/>
        <v>1</v>
      </c>
      <c r="AW5374" s="74" t="str">
        <f t="shared" si="2555"/>
        <v>00635U</v>
      </c>
      <c r="AX5374" s="20">
        <f t="shared" si="2556"/>
        <v>0</v>
      </c>
      <c r="AY5374" s="20">
        <f t="shared" si="2540"/>
        <v>1</v>
      </c>
      <c r="AZ5374" s="116">
        <v>38511</v>
      </c>
      <c r="BA5374" s="116"/>
      <c r="BB5374" s="20"/>
      <c r="BC5374" s="20"/>
      <c r="BD5374" s="76"/>
      <c r="BE5374" s="77"/>
      <c r="BF5374" s="77"/>
    </row>
    <row r="5375" spans="1:58" s="23" customFormat="1" ht="15.75" customHeight="1" x14ac:dyDescent="0.4">
      <c r="A5375" s="116">
        <v>38509</v>
      </c>
      <c r="B5375" s="112">
        <v>12.49</v>
      </c>
      <c r="C5375" s="112">
        <v>13.525</v>
      </c>
      <c r="D5375" s="112">
        <v>14.33</v>
      </c>
      <c r="E5375" s="112">
        <v>14.606</v>
      </c>
      <c r="F5375" s="112">
        <v>14.962</v>
      </c>
      <c r="G5375" s="112">
        <v>15.24</v>
      </c>
      <c r="H5375" s="113">
        <v>15.510999999999999</v>
      </c>
      <c r="I5375" s="90">
        <f t="shared" si="2557"/>
        <v>13.198157894736843</v>
      </c>
      <c r="J5375" s="90">
        <f t="shared" si="2558"/>
        <v>14.07578947368421</v>
      </c>
      <c r="K5375" s="114">
        <v>6</v>
      </c>
      <c r="L5375" s="115">
        <v>5.2631578947368418E-2</v>
      </c>
      <c r="M5375" s="11"/>
      <c r="N5375" s="90">
        <v>12.28</v>
      </c>
      <c r="O5375" s="90">
        <v>13.87</v>
      </c>
      <c r="P5375" s="90">
        <v>15.153409203309604</v>
      </c>
      <c r="Q5375" s="90"/>
      <c r="R5375" s="63">
        <f t="shared" si="2548"/>
        <v>16.743409203309604</v>
      </c>
      <c r="S5375" s="64">
        <f t="shared" si="2547"/>
        <v>1.0699588477366172E-2</v>
      </c>
      <c r="T5375" s="65"/>
      <c r="U5375" s="65">
        <f t="shared" si="2543"/>
        <v>0.88536409516943038</v>
      </c>
      <c r="V5375" s="65">
        <f t="shared" si="2543"/>
        <v>0.91530558001236451</v>
      </c>
      <c r="W5375" s="65"/>
      <c r="X5375" s="61">
        <f t="shared" si="2559"/>
        <v>8.2866293034427552E-2</v>
      </c>
      <c r="Y5375" s="66">
        <f t="shared" si="2549"/>
        <v>6.1960838011775939E-2</v>
      </c>
      <c r="Z5375" s="61">
        <f t="shared" si="2550"/>
        <v>6.6496520646820656E-2</v>
      </c>
      <c r="AA5375" s="67">
        <f t="shared" si="2551"/>
        <v>13.198157894736843</v>
      </c>
      <c r="AB5375" s="68">
        <f t="shared" si="2552"/>
        <v>1.7100977198697138E-2</v>
      </c>
      <c r="AC5375" s="69">
        <f t="shared" si="2553"/>
        <v>7.4768558203326035E-2</v>
      </c>
      <c r="AD5375" s="70">
        <f>_xlfn.PERCENTILE.EXC(AC5375:$AC$5675,0.5)</f>
        <v>7.6344238975817991E-2</v>
      </c>
      <c r="AE5375" s="70">
        <f>_xlfn.PERCENTILE.EXC($AC5375:AC$5675,0.35)</f>
        <v>5.3414445341949258E-2</v>
      </c>
      <c r="AF5375" s="71">
        <f t="shared" si="2544"/>
        <v>4.0521688139848855E-2</v>
      </c>
      <c r="AG5375" s="70">
        <f t="shared" si="2545"/>
        <v>-7.4683574879227041E-2</v>
      </c>
      <c r="AH5375" s="70">
        <f t="shared" si="2546"/>
        <v>-0.10529177061095256</v>
      </c>
      <c r="AI5375" s="61" t="str">
        <f t="shared" si="2541"/>
        <v>Safety</v>
      </c>
      <c r="AJ5375" s="68" t="str">
        <f t="shared" si="2542"/>
        <v>Short VOL</v>
      </c>
      <c r="AK5375" s="72"/>
      <c r="AL5375" s="73"/>
      <c r="AM5375" s="72"/>
      <c r="AN5375" s="73"/>
      <c r="AO5375" s="74"/>
      <c r="AP5375" s="20"/>
      <c r="AQ5375" s="74"/>
      <c r="AR5375" s="20"/>
      <c r="AS5375" s="74"/>
      <c r="AT5375" s="20"/>
      <c r="AU5375" s="74" t="str">
        <f t="shared" si="2554"/>
        <v>00631L</v>
      </c>
      <c r="AV5375" s="20">
        <f t="shared" si="2539"/>
        <v>1</v>
      </c>
      <c r="AW5375" s="74" t="str">
        <f t="shared" si="2555"/>
        <v>00631L</v>
      </c>
      <c r="AX5375" s="20">
        <f t="shared" si="2556"/>
        <v>1</v>
      </c>
      <c r="AY5375" s="20">
        <f t="shared" si="2540"/>
        <v>1</v>
      </c>
      <c r="AZ5375" s="116">
        <v>38510</v>
      </c>
      <c r="BA5375" s="116"/>
      <c r="BB5375" s="20"/>
      <c r="BC5375" s="20"/>
      <c r="BD5375" s="76"/>
      <c r="BE5375" s="77"/>
      <c r="BF5375" s="77"/>
    </row>
    <row r="5376" spans="1:58" s="23" customFormat="1" ht="15.75" customHeight="1" x14ac:dyDescent="0.4">
      <c r="A5376" s="116">
        <v>38506</v>
      </c>
      <c r="B5376" s="112">
        <v>12.82</v>
      </c>
      <c r="C5376" s="112">
        <v>13.722</v>
      </c>
      <c r="D5376" s="112">
        <v>14.43</v>
      </c>
      <c r="E5376" s="112">
        <v>14.706</v>
      </c>
      <c r="F5376" s="112">
        <v>15.061999999999999</v>
      </c>
      <c r="G5376" s="112">
        <v>15.34</v>
      </c>
      <c r="H5376" s="113">
        <v>15.590999999999999</v>
      </c>
      <c r="I5376" s="90">
        <f t="shared" si="2557"/>
        <v>13.389684210526315</v>
      </c>
      <c r="J5376" s="90">
        <f t="shared" si="2558"/>
        <v>14.169157894736841</v>
      </c>
      <c r="K5376" s="114">
        <v>7</v>
      </c>
      <c r="L5376" s="115">
        <v>5.2631578947368418E-2</v>
      </c>
      <c r="M5376" s="11"/>
      <c r="N5376" s="90">
        <v>12.15</v>
      </c>
      <c r="O5376" s="90">
        <v>13.67</v>
      </c>
      <c r="P5376" s="90">
        <v>15.031951246980368</v>
      </c>
      <c r="Q5376" s="90"/>
      <c r="R5376" s="63">
        <f t="shared" si="2548"/>
        <v>16.551951246980366</v>
      </c>
      <c r="S5376" s="64">
        <f t="shared" si="2547"/>
        <v>2.6182432432432474E-2</v>
      </c>
      <c r="T5376" s="65"/>
      <c r="U5376" s="65">
        <f t="shared" si="2543"/>
        <v>0.88880760790051205</v>
      </c>
      <c r="V5376" s="65">
        <f t="shared" si="2543"/>
        <v>0.90939624373422856</v>
      </c>
      <c r="W5376" s="65"/>
      <c r="X5376" s="61">
        <f t="shared" si="2559"/>
        <v>7.0358814352574045E-2</v>
      </c>
      <c r="Y5376" s="66">
        <f t="shared" si="2549"/>
        <v>6.0179518563851474E-2</v>
      </c>
      <c r="Z5376" s="61">
        <f t="shared" si="2550"/>
        <v>5.8214493482806842E-2</v>
      </c>
      <c r="AA5376" s="67">
        <f t="shared" si="2551"/>
        <v>13.389684210526314</v>
      </c>
      <c r="AB5376" s="68">
        <f t="shared" si="2552"/>
        <v>5.5144032921810693E-2</v>
      </c>
      <c r="AC5376" s="69">
        <f t="shared" si="2553"/>
        <v>0.10203162226554019</v>
      </c>
      <c r="AD5376" s="70">
        <f>_xlfn.PERCENTILE.EXC(AC5376:$AC$5675,0.5)</f>
        <v>7.7423441240174917E-2</v>
      </c>
      <c r="AE5376" s="70">
        <f>_xlfn.PERCENTILE.EXC($AC5376:AC$5675,0.35)</f>
        <v>5.2748889337641269E-2</v>
      </c>
      <c r="AF5376" s="71">
        <f t="shared" si="2544"/>
        <v>4.0294831985332277E-2</v>
      </c>
      <c r="AG5376" s="70">
        <f t="shared" si="2545"/>
        <v>-7.4841787439613519E-2</v>
      </c>
      <c r="AH5376" s="70">
        <f t="shared" si="2546"/>
        <v>-0.10546306696277465</v>
      </c>
      <c r="AI5376" s="61" t="str">
        <f t="shared" si="2541"/>
        <v>Short VOL</v>
      </c>
      <c r="AJ5376" s="68" t="str">
        <f t="shared" si="2542"/>
        <v>Short VOL</v>
      </c>
      <c r="AK5376" s="72"/>
      <c r="AL5376" s="73"/>
      <c r="AM5376" s="72"/>
      <c r="AN5376" s="73"/>
      <c r="AO5376" s="74"/>
      <c r="AP5376" s="20"/>
      <c r="AQ5376" s="74"/>
      <c r="AR5376" s="20"/>
      <c r="AS5376" s="74"/>
      <c r="AT5376" s="20"/>
      <c r="AU5376" s="74" t="str">
        <f t="shared" si="2554"/>
        <v>00631L</v>
      </c>
      <c r="AV5376" s="20">
        <f t="shared" si="2539"/>
        <v>1</v>
      </c>
      <c r="AW5376" s="74" t="str">
        <f t="shared" si="2555"/>
        <v>00631L</v>
      </c>
      <c r="AX5376" s="20">
        <f t="shared" si="2556"/>
        <v>1</v>
      </c>
      <c r="AY5376" s="20">
        <f t="shared" si="2540"/>
        <v>1</v>
      </c>
      <c r="AZ5376" s="116">
        <v>38509</v>
      </c>
      <c r="BA5376" s="116"/>
      <c r="BB5376" s="20"/>
      <c r="BC5376" s="20"/>
      <c r="BD5376" s="76"/>
      <c r="BE5376" s="77"/>
      <c r="BF5376" s="77"/>
    </row>
    <row r="5377" spans="1:58" s="23" customFormat="1" ht="15.75" customHeight="1" x14ac:dyDescent="0.4">
      <c r="A5377" s="116">
        <v>38505</v>
      </c>
      <c r="B5377" s="112">
        <v>12.83</v>
      </c>
      <c r="C5377" s="112">
        <v>13.72</v>
      </c>
      <c r="D5377" s="112">
        <v>14.42</v>
      </c>
      <c r="E5377" s="112">
        <v>14.662000000000001</v>
      </c>
      <c r="F5377" s="112">
        <v>14.975</v>
      </c>
      <c r="G5377" s="112">
        <v>15.22</v>
      </c>
      <c r="H5377" s="113">
        <v>15.439</v>
      </c>
      <c r="I5377" s="90">
        <f t="shared" si="2557"/>
        <v>13.345263157894736</v>
      </c>
      <c r="J5377" s="90">
        <f t="shared" si="2558"/>
        <v>14.125263157894738</v>
      </c>
      <c r="K5377" s="114">
        <v>8</v>
      </c>
      <c r="L5377" s="115">
        <v>5.2631578947368418E-2</v>
      </c>
      <c r="M5377" s="11"/>
      <c r="N5377" s="90">
        <v>11.84</v>
      </c>
      <c r="O5377" s="90">
        <v>13.39</v>
      </c>
      <c r="P5377" s="90">
        <v>14.819310089597252</v>
      </c>
      <c r="Q5377" s="90"/>
      <c r="R5377" s="63">
        <f t="shared" si="2548"/>
        <v>16.369310089597253</v>
      </c>
      <c r="S5377" s="64">
        <f t="shared" si="2547"/>
        <v>-4.2071197411003201E-2</v>
      </c>
      <c r="T5377" s="65"/>
      <c r="U5377" s="65">
        <f t="shared" si="2543"/>
        <v>0.88424197162061235</v>
      </c>
      <c r="V5377" s="65">
        <f t="shared" si="2543"/>
        <v>0.9035508346234965</v>
      </c>
      <c r="W5377" s="65"/>
      <c r="X5377" s="61">
        <f t="shared" si="2559"/>
        <v>6.9368667186282193E-2</v>
      </c>
      <c r="Y5377" s="66">
        <f t="shared" si="2549"/>
        <v>5.2994134497340008E-2</v>
      </c>
      <c r="Z5377" s="61">
        <f t="shared" si="2550"/>
        <v>5.8447704685281675E-2</v>
      </c>
      <c r="AA5377" s="67">
        <f t="shared" si="2551"/>
        <v>13.345263157894738</v>
      </c>
      <c r="AB5377" s="68">
        <f t="shared" si="2552"/>
        <v>8.3614864864864885E-2</v>
      </c>
      <c r="AC5377" s="69">
        <f t="shared" si="2553"/>
        <v>0.1271337126600286</v>
      </c>
      <c r="AD5377" s="70">
        <f>_xlfn.PERCENTILE.EXC(AC5377:$AC$5675,0.5)</f>
        <v>7.6344238975817991E-2</v>
      </c>
      <c r="AE5377" s="70">
        <f>_xlfn.PERCENTILE.EXC($AC5377:AC$5675,0.35)</f>
        <v>5.2083333333333287E-2</v>
      </c>
      <c r="AF5377" s="71">
        <f t="shared" si="2544"/>
        <v>4.0067975830815721E-2</v>
      </c>
      <c r="AG5377" s="70">
        <f t="shared" si="2545"/>
        <v>-7.4999999999999997E-2</v>
      </c>
      <c r="AH5377" s="70">
        <f t="shared" si="2546"/>
        <v>-0.10563436331459675</v>
      </c>
      <c r="AI5377" s="61" t="str">
        <f t="shared" si="2541"/>
        <v>Short VOL</v>
      </c>
      <c r="AJ5377" s="68" t="str">
        <f t="shared" si="2542"/>
        <v>Short VOL</v>
      </c>
      <c r="AK5377" s="72"/>
      <c r="AL5377" s="73"/>
      <c r="AM5377" s="72"/>
      <c r="AN5377" s="73"/>
      <c r="AO5377" s="74"/>
      <c r="AP5377" s="20"/>
      <c r="AQ5377" s="74"/>
      <c r="AR5377" s="20"/>
      <c r="AS5377" s="74"/>
      <c r="AT5377" s="20"/>
      <c r="AU5377" s="74" t="str">
        <f t="shared" si="2554"/>
        <v>00631L</v>
      </c>
      <c r="AV5377" s="20">
        <f t="shared" si="2539"/>
        <v>1</v>
      </c>
      <c r="AW5377" s="74" t="str">
        <f t="shared" si="2555"/>
        <v>00631L</v>
      </c>
      <c r="AX5377" s="20">
        <f t="shared" si="2556"/>
        <v>1</v>
      </c>
      <c r="AY5377" s="20">
        <f t="shared" si="2540"/>
        <v>1</v>
      </c>
      <c r="AZ5377" s="116">
        <v>38506</v>
      </c>
      <c r="BA5377" s="116"/>
      <c r="BB5377" s="20"/>
      <c r="BC5377" s="20"/>
      <c r="BD5377" s="76"/>
      <c r="BE5377" s="77"/>
      <c r="BF5377" s="77"/>
    </row>
    <row r="5378" spans="1:58" s="23" customFormat="1" ht="15.75" customHeight="1" x14ac:dyDescent="0.4">
      <c r="A5378" s="116">
        <v>38504</v>
      </c>
      <c r="B5378" s="112">
        <v>13.01</v>
      </c>
      <c r="C5378" s="112">
        <v>13.750999999999999</v>
      </c>
      <c r="D5378" s="112">
        <v>14.34</v>
      </c>
      <c r="E5378" s="112">
        <v>14.606999999999999</v>
      </c>
      <c r="F5378" s="112">
        <v>14.951000000000001</v>
      </c>
      <c r="G5378" s="112">
        <v>15.22</v>
      </c>
      <c r="H5378" s="113">
        <v>15.478999999999999</v>
      </c>
      <c r="I5378" s="90">
        <f t="shared" si="2557"/>
        <v>13.4</v>
      </c>
      <c r="J5378" s="90">
        <f t="shared" si="2558"/>
        <v>14.061</v>
      </c>
      <c r="K5378" s="114">
        <v>9</v>
      </c>
      <c r="L5378" s="115">
        <v>5.2631578947368418E-2</v>
      </c>
      <c r="M5378" s="11"/>
      <c r="N5378" s="90">
        <v>12.36</v>
      </c>
      <c r="O5378" s="90">
        <v>13.64</v>
      </c>
      <c r="P5378" s="90">
        <v>14.985303841885978</v>
      </c>
      <c r="Q5378" s="90"/>
      <c r="R5378" s="63">
        <f t="shared" si="2548"/>
        <v>16.265303841885981</v>
      </c>
      <c r="S5378" s="64">
        <f t="shared" si="2547"/>
        <v>-6.9977426636568835E-2</v>
      </c>
      <c r="T5378" s="65"/>
      <c r="U5378" s="65">
        <f t="shared" si="2543"/>
        <v>0.90615835777126097</v>
      </c>
      <c r="V5378" s="65">
        <f t="shared" si="2543"/>
        <v>0.91022512081966145</v>
      </c>
      <c r="W5378" s="65"/>
      <c r="X5378" s="61">
        <f t="shared" si="2559"/>
        <v>5.6956187548039945E-2</v>
      </c>
      <c r="Y5378" s="66">
        <f t="shared" si="2549"/>
        <v>5.9697405353597584E-2</v>
      </c>
      <c r="Z5378" s="61">
        <f t="shared" si="2550"/>
        <v>4.9328358208955189E-2</v>
      </c>
      <c r="AA5378" s="67">
        <f t="shared" si="2551"/>
        <v>13.4</v>
      </c>
      <c r="AB5378" s="68">
        <f t="shared" si="2552"/>
        <v>5.258899676375408E-2</v>
      </c>
      <c r="AC5378" s="69">
        <f t="shared" si="2553"/>
        <v>8.4142394822006555E-2</v>
      </c>
      <c r="AD5378" s="70">
        <f>_xlfn.PERCENTILE.EXC(AC5378:$AC$5675,0.5)</f>
        <v>7.5797046001724433E-2</v>
      </c>
      <c r="AE5378" s="70">
        <f>_xlfn.PERCENTILE.EXC($AC5378:AC$5675,0.35)</f>
        <v>5.2052614560236528E-2</v>
      </c>
      <c r="AF5378" s="71">
        <f t="shared" si="2544"/>
        <v>3.9871974199686987E-2</v>
      </c>
      <c r="AG5378" s="70">
        <f t="shared" si="2545"/>
        <v>-7.5135047281323877E-2</v>
      </c>
      <c r="AH5378" s="70">
        <f t="shared" si="2546"/>
        <v>-0.10580565966641883</v>
      </c>
      <c r="AI5378" s="61" t="str">
        <f t="shared" si="2541"/>
        <v>Short VOL</v>
      </c>
      <c r="AJ5378" s="68" t="str">
        <f t="shared" si="2542"/>
        <v>Short VOL</v>
      </c>
      <c r="AK5378" s="72"/>
      <c r="AL5378" s="73"/>
      <c r="AM5378" s="72"/>
      <c r="AN5378" s="73"/>
      <c r="AO5378" s="74"/>
      <c r="AP5378" s="20"/>
      <c r="AQ5378" s="74"/>
      <c r="AR5378" s="20"/>
      <c r="AS5378" s="74"/>
      <c r="AT5378" s="20"/>
      <c r="AU5378" s="74" t="str">
        <f t="shared" si="2554"/>
        <v>00631L</v>
      </c>
      <c r="AV5378" s="20">
        <f t="shared" si="2539"/>
        <v>1</v>
      </c>
      <c r="AW5378" s="74" t="str">
        <f t="shared" si="2555"/>
        <v>00631L</v>
      </c>
      <c r="AX5378" s="20">
        <f t="shared" si="2556"/>
        <v>1</v>
      </c>
      <c r="AY5378" s="20">
        <f t="shared" si="2540"/>
        <v>1</v>
      </c>
      <c r="AZ5378" s="116">
        <v>38505</v>
      </c>
      <c r="BA5378" s="116"/>
      <c r="BB5378" s="20"/>
      <c r="BC5378" s="20"/>
      <c r="BD5378" s="76"/>
      <c r="BE5378" s="77"/>
      <c r="BF5378" s="77"/>
    </row>
    <row r="5379" spans="1:58" s="23" customFormat="1" ht="15.75" customHeight="1" x14ac:dyDescent="0.4">
      <c r="A5379" s="116">
        <v>38503</v>
      </c>
      <c r="B5379" s="112">
        <v>13.27</v>
      </c>
      <c r="C5379" s="112">
        <v>13.988</v>
      </c>
      <c r="D5379" s="112">
        <v>14.56</v>
      </c>
      <c r="E5379" s="112">
        <v>14.784000000000001</v>
      </c>
      <c r="F5379" s="112">
        <v>15.073</v>
      </c>
      <c r="G5379" s="112">
        <v>15.3</v>
      </c>
      <c r="H5379" s="113">
        <v>15.555</v>
      </c>
      <c r="I5379" s="90">
        <f t="shared" si="2557"/>
        <v>13.610105263157894</v>
      </c>
      <c r="J5379" s="90">
        <f t="shared" si="2558"/>
        <v>14.258947368421053</v>
      </c>
      <c r="K5379" s="114">
        <v>10</v>
      </c>
      <c r="L5379" s="115">
        <v>5.2631578947368418E-2</v>
      </c>
      <c r="M5379" s="11"/>
      <c r="N5379" s="90">
        <v>13.29</v>
      </c>
      <c r="O5379" s="90">
        <v>13.97</v>
      </c>
      <c r="P5379" s="90">
        <v>15.393237658991366</v>
      </c>
      <c r="Q5379" s="90"/>
      <c r="R5379" s="63">
        <f t="shared" si="2548"/>
        <v>16.073237658991367</v>
      </c>
      <c r="S5379" s="64">
        <f t="shared" si="2547"/>
        <v>9.3827160493827055E-2</v>
      </c>
      <c r="T5379" s="65"/>
      <c r="U5379" s="65">
        <f t="shared" si="2543"/>
        <v>0.95132426628489608</v>
      </c>
      <c r="V5379" s="65">
        <f t="shared" si="2543"/>
        <v>0.90754137040429339</v>
      </c>
      <c r="W5379" s="65"/>
      <c r="X5379" s="61">
        <f t="shared" si="2559"/>
        <v>5.4107008289374529E-2</v>
      </c>
      <c r="Y5379" s="66">
        <f t="shared" si="2549"/>
        <v>5.2150974025973955E-2</v>
      </c>
      <c r="Z5379" s="61">
        <f t="shared" si="2550"/>
        <v>4.7673555253062772E-2</v>
      </c>
      <c r="AA5379" s="67">
        <f t="shared" si="2551"/>
        <v>13.610105263157894</v>
      </c>
      <c r="AB5379" s="68">
        <f t="shared" si="2552"/>
        <v>-1.5048908954100508E-3</v>
      </c>
      <c r="AC5379" s="69">
        <f t="shared" si="2553"/>
        <v>2.4086174804958265E-2</v>
      </c>
      <c r="AD5379" s="70">
        <f>_xlfn.PERCENTILE.EXC(AC5379:$AC$5675,0.5)</f>
        <v>7.5249853027630889E-2</v>
      </c>
      <c r="AE5379" s="70">
        <f>_xlfn.PERCENTILE.EXC($AC5379:AC$5675,0.35)</f>
        <v>5.2021895787139769E-2</v>
      </c>
      <c r="AF5379" s="71">
        <f t="shared" si="2544"/>
        <v>3.967597256855826E-2</v>
      </c>
      <c r="AG5379" s="70">
        <f t="shared" si="2545"/>
        <v>-7.5270094562647757E-2</v>
      </c>
      <c r="AH5379" s="70">
        <f t="shared" si="2546"/>
        <v>-0.10597695601824092</v>
      </c>
      <c r="AI5379" s="61" t="str">
        <f t="shared" si="2541"/>
        <v>Safety</v>
      </c>
      <c r="AJ5379" s="68" t="str">
        <f t="shared" si="2542"/>
        <v>Safety</v>
      </c>
      <c r="AK5379" s="72"/>
      <c r="AL5379" s="73"/>
      <c r="AM5379" s="72"/>
      <c r="AN5379" s="73"/>
      <c r="AO5379" s="74"/>
      <c r="AP5379" s="20"/>
      <c r="AQ5379" s="74"/>
      <c r="AR5379" s="20"/>
      <c r="AS5379" s="74"/>
      <c r="AT5379" s="20"/>
      <c r="AU5379" s="74" t="str">
        <f t="shared" si="2554"/>
        <v>00635U</v>
      </c>
      <c r="AV5379" s="20">
        <f t="shared" ref="AV5379:AV5442" si="2560">IF(AU5379="00631L",1,0)</f>
        <v>0</v>
      </c>
      <c r="AW5379" s="74" t="str">
        <f t="shared" si="2555"/>
        <v>00635U</v>
      </c>
      <c r="AX5379" s="20">
        <f t="shared" si="2556"/>
        <v>0</v>
      </c>
      <c r="AY5379" s="20">
        <f t="shared" ref="AY5379:AY5442" si="2561">IF(AP5379=1,0,1)</f>
        <v>1</v>
      </c>
      <c r="AZ5379" s="116">
        <v>38504</v>
      </c>
      <c r="BA5379" s="116"/>
      <c r="BB5379" s="20"/>
      <c r="BC5379" s="20"/>
      <c r="BD5379" s="76"/>
      <c r="BE5379" s="77"/>
      <c r="BF5379" s="77"/>
    </row>
    <row r="5380" spans="1:58" s="23" customFormat="1" ht="15.75" customHeight="1" x14ac:dyDescent="0.4">
      <c r="A5380" s="116">
        <v>38499</v>
      </c>
      <c r="B5380" s="112">
        <v>13.17</v>
      </c>
      <c r="C5380" s="112">
        <v>13.837</v>
      </c>
      <c r="D5380" s="112">
        <v>14.37</v>
      </c>
      <c r="E5380" s="112">
        <v>14.627000000000001</v>
      </c>
      <c r="F5380" s="112">
        <v>14.96</v>
      </c>
      <c r="G5380" s="112">
        <v>15.22</v>
      </c>
      <c r="H5380" s="113">
        <v>15.483000000000001</v>
      </c>
      <c r="I5380" s="90">
        <f t="shared" si="2557"/>
        <v>13.450842105263158</v>
      </c>
      <c r="J5380" s="90">
        <f t="shared" si="2558"/>
        <v>14.061421052631578</v>
      </c>
      <c r="K5380" s="114">
        <v>11</v>
      </c>
      <c r="L5380" s="115">
        <v>5.2631578947368418E-2</v>
      </c>
      <c r="M5380" s="11"/>
      <c r="N5380" s="90">
        <v>12.15</v>
      </c>
      <c r="O5380" s="90">
        <v>13.42</v>
      </c>
      <c r="P5380" s="90">
        <v>14.779821124429782</v>
      </c>
      <c r="Q5380" s="90"/>
      <c r="R5380" s="63">
        <f t="shared" si="2548"/>
        <v>16.049821124429783</v>
      </c>
      <c r="S5380" s="64">
        <f t="shared" si="2547"/>
        <v>-7.3529411764705769E-3</v>
      </c>
      <c r="T5380" s="65"/>
      <c r="U5380" s="65">
        <f t="shared" si="2543"/>
        <v>0.90536512667660207</v>
      </c>
      <c r="V5380" s="65">
        <f t="shared" si="2543"/>
        <v>0.90799475088489978</v>
      </c>
      <c r="W5380" s="65"/>
      <c r="X5380" s="61">
        <f t="shared" si="2559"/>
        <v>5.0645406226271818E-2</v>
      </c>
      <c r="Y5380" s="66">
        <f t="shared" si="2549"/>
        <v>5.8521911533465497E-2</v>
      </c>
      <c r="Z5380" s="61">
        <f t="shared" si="2550"/>
        <v>4.5393362184328073E-2</v>
      </c>
      <c r="AA5380" s="67">
        <f t="shared" si="2551"/>
        <v>13.450842105263158</v>
      </c>
      <c r="AB5380" s="68">
        <f t="shared" si="2552"/>
        <v>8.3950617283950577E-2</v>
      </c>
      <c r="AC5380" s="69">
        <f t="shared" si="2553"/>
        <v>0.10706519384881955</v>
      </c>
      <c r="AD5380" s="70">
        <f>_xlfn.PERCENTILE.EXC(AC5380:$AC$5675,0.5)</f>
        <v>7.5797046001724433E-2</v>
      </c>
      <c r="AE5380" s="70">
        <f>_xlfn.PERCENTILE.EXC($AC5380:AC$5675,0.35)</f>
        <v>5.2078944937176609E-2</v>
      </c>
      <c r="AF5380" s="71">
        <f t="shared" si="2544"/>
        <v>4.0197607919110902E-2</v>
      </c>
      <c r="AG5380" s="70">
        <f t="shared" si="2545"/>
        <v>-7.5405141843971624E-2</v>
      </c>
      <c r="AH5380" s="70">
        <f t="shared" si="2546"/>
        <v>-0.10614825237006301</v>
      </c>
      <c r="AI5380" s="61" t="str">
        <f t="shared" si="2541"/>
        <v>Short VOL</v>
      </c>
      <c r="AJ5380" s="68" t="str">
        <f t="shared" si="2542"/>
        <v>Short VOL</v>
      </c>
      <c r="AK5380" s="72"/>
      <c r="AL5380" s="73"/>
      <c r="AM5380" s="72"/>
      <c r="AN5380" s="73"/>
      <c r="AO5380" s="74"/>
      <c r="AP5380" s="20"/>
      <c r="AQ5380" s="74"/>
      <c r="AR5380" s="20"/>
      <c r="AS5380" s="74"/>
      <c r="AT5380" s="20"/>
      <c r="AU5380" s="74" t="str">
        <f t="shared" si="2554"/>
        <v>00631L</v>
      </c>
      <c r="AV5380" s="20">
        <f t="shared" si="2560"/>
        <v>1</v>
      </c>
      <c r="AW5380" s="74" t="str">
        <f t="shared" si="2555"/>
        <v>00631L</v>
      </c>
      <c r="AX5380" s="20">
        <f t="shared" si="2556"/>
        <v>1</v>
      </c>
      <c r="AY5380" s="20">
        <f t="shared" si="2561"/>
        <v>1</v>
      </c>
      <c r="AZ5380" s="116">
        <v>38503</v>
      </c>
      <c r="BA5380" s="116"/>
      <c r="BB5380" s="20"/>
      <c r="BC5380" s="20"/>
      <c r="BD5380" s="76"/>
      <c r="BE5380" s="77"/>
      <c r="BF5380" s="77"/>
    </row>
    <row r="5381" spans="1:58" s="23" customFormat="1" ht="15.75" customHeight="1" x14ac:dyDescent="0.4">
      <c r="A5381" s="116">
        <v>38498</v>
      </c>
      <c r="B5381" s="112">
        <v>13.1</v>
      </c>
      <c r="C5381" s="112">
        <v>13.819000000000001</v>
      </c>
      <c r="D5381" s="112">
        <v>14.39</v>
      </c>
      <c r="E5381" s="112">
        <v>14.62</v>
      </c>
      <c r="F5381" s="112">
        <v>14.917</v>
      </c>
      <c r="G5381" s="112">
        <v>15.15</v>
      </c>
      <c r="H5381" s="113">
        <v>15.445</v>
      </c>
      <c r="I5381" s="90">
        <f t="shared" si="2557"/>
        <v>13.364894736842105</v>
      </c>
      <c r="J5381" s="90">
        <f t="shared" si="2558"/>
        <v>14.029368421052633</v>
      </c>
      <c r="K5381" s="114">
        <v>12</v>
      </c>
      <c r="L5381" s="115">
        <v>5.2631578947368418E-2</v>
      </c>
      <c r="M5381" s="11"/>
      <c r="N5381" s="90">
        <v>12.24</v>
      </c>
      <c r="O5381" s="90">
        <v>13.26</v>
      </c>
      <c r="P5381" s="90">
        <v>14.760770453166089</v>
      </c>
      <c r="Q5381" s="90"/>
      <c r="R5381" s="63">
        <f t="shared" si="2548"/>
        <v>15.780770453166086</v>
      </c>
      <c r="S5381" s="64">
        <f t="shared" si="2547"/>
        <v>-2.7027027027027015E-2</v>
      </c>
      <c r="T5381" s="65"/>
      <c r="U5381" s="65">
        <f t="shared" si="2543"/>
        <v>0.92307692307692313</v>
      </c>
      <c r="V5381" s="65">
        <f t="shared" si="2543"/>
        <v>0.89832709221189855</v>
      </c>
      <c r="W5381" s="65"/>
      <c r="X5381" s="61">
        <f t="shared" si="2559"/>
        <v>5.4885496183206199E-2</v>
      </c>
      <c r="Y5381" s="66">
        <f t="shared" si="2549"/>
        <v>5.642954856361157E-2</v>
      </c>
      <c r="Z5381" s="61">
        <f t="shared" si="2550"/>
        <v>4.9717838957520376E-2</v>
      </c>
      <c r="AA5381" s="67">
        <f t="shared" si="2551"/>
        <v>13.364894736842107</v>
      </c>
      <c r="AB5381" s="68">
        <f t="shared" si="2552"/>
        <v>7.0261437908496691E-2</v>
      </c>
      <c r="AC5381" s="69">
        <f t="shared" si="2553"/>
        <v>9.1903164774681925E-2</v>
      </c>
      <c r="AD5381" s="70">
        <f>_xlfn.PERCENTILE.EXC(AC5381:$AC$5675,0.5)</f>
        <v>7.5249853027630889E-2</v>
      </c>
      <c r="AE5381" s="70">
        <f>_xlfn.PERCENTILE.EXC($AC5381:AC$5675,0.35)</f>
        <v>5.204822616407985E-2</v>
      </c>
      <c r="AF5381" s="71">
        <f t="shared" si="2544"/>
        <v>3.9983975131760545E-2</v>
      </c>
      <c r="AG5381" s="70">
        <f t="shared" si="2545"/>
        <v>-7.5540189125295504E-2</v>
      </c>
      <c r="AH5381" s="70">
        <f t="shared" si="2546"/>
        <v>-0.10631954872188509</v>
      </c>
      <c r="AI5381" s="61" t="str">
        <f t="shared" ref="AI5381:AI5444" si="2562">IF(AC5381&gt;AD5381,"Short VOL","Safety")</f>
        <v>Short VOL</v>
      </c>
      <c r="AJ5381" s="68" t="str">
        <f t="shared" ref="AJ5381:AJ5444" si="2563">IF(AC5381&gt;AF5381,"Short VOL","Safety")</f>
        <v>Short VOL</v>
      </c>
      <c r="AK5381" s="72"/>
      <c r="AL5381" s="73"/>
      <c r="AM5381" s="72"/>
      <c r="AN5381" s="73"/>
      <c r="AO5381" s="74"/>
      <c r="AP5381" s="20"/>
      <c r="AQ5381" s="74"/>
      <c r="AR5381" s="20"/>
      <c r="AS5381" s="74"/>
      <c r="AT5381" s="20"/>
      <c r="AU5381" s="74" t="str">
        <f t="shared" si="2554"/>
        <v>00631L</v>
      </c>
      <c r="AV5381" s="20">
        <f t="shared" si="2560"/>
        <v>1</v>
      </c>
      <c r="AW5381" s="74" t="str">
        <f t="shared" si="2555"/>
        <v>00631L</v>
      </c>
      <c r="AX5381" s="20">
        <f t="shared" si="2556"/>
        <v>1</v>
      </c>
      <c r="AY5381" s="20">
        <f t="shared" si="2561"/>
        <v>1</v>
      </c>
      <c r="AZ5381" s="116">
        <v>38499</v>
      </c>
      <c r="BA5381" s="116"/>
      <c r="BB5381" s="20"/>
      <c r="BC5381" s="20"/>
      <c r="BD5381" s="76"/>
      <c r="BE5381" s="77"/>
      <c r="BF5381" s="77"/>
    </row>
    <row r="5382" spans="1:58" s="23" customFormat="1" ht="15.75" customHeight="1" x14ac:dyDescent="0.4">
      <c r="A5382" s="116">
        <v>38497</v>
      </c>
      <c r="B5382" s="112">
        <v>13.61</v>
      </c>
      <c r="C5382" s="112">
        <v>14.119</v>
      </c>
      <c r="D5382" s="112">
        <v>14.53</v>
      </c>
      <c r="E5382" s="112">
        <v>14.766</v>
      </c>
      <c r="F5382" s="112">
        <v>15.071</v>
      </c>
      <c r="G5382" s="112">
        <v>15.31</v>
      </c>
      <c r="H5382" s="113">
        <v>15.553000000000001</v>
      </c>
      <c r="I5382" s="90">
        <f t="shared" si="2557"/>
        <v>13.770736842105263</v>
      </c>
      <c r="J5382" s="90">
        <f t="shared" si="2558"/>
        <v>14.24878947368421</v>
      </c>
      <c r="K5382" s="114">
        <v>13</v>
      </c>
      <c r="L5382" s="115">
        <v>5.2631578947368418E-2</v>
      </c>
      <c r="M5382" s="11"/>
      <c r="N5382" s="90">
        <v>12.58</v>
      </c>
      <c r="O5382" s="90">
        <v>13.67</v>
      </c>
      <c r="P5382" s="90">
        <v>14.978582071691884</v>
      </c>
      <c r="Q5382" s="90"/>
      <c r="R5382" s="63">
        <f t="shared" si="2548"/>
        <v>16.068582071691885</v>
      </c>
      <c r="S5382" s="64">
        <f t="shared" si="2547"/>
        <v>-8.6682427107958576E-3</v>
      </c>
      <c r="T5382" s="65"/>
      <c r="U5382" s="65">
        <f t="shared" si="2543"/>
        <v>0.92026335040234086</v>
      </c>
      <c r="V5382" s="65">
        <f t="shared" si="2543"/>
        <v>0.91263645214022082</v>
      </c>
      <c r="W5382" s="65"/>
      <c r="X5382" s="61">
        <f t="shared" si="2559"/>
        <v>3.7398971344599588E-2</v>
      </c>
      <c r="Y5382" s="66">
        <f t="shared" si="2549"/>
        <v>5.3298117296491997E-2</v>
      </c>
      <c r="Z5382" s="61">
        <f t="shared" si="2550"/>
        <v>3.4715109079512613E-2</v>
      </c>
      <c r="AA5382" s="67">
        <f t="shared" si="2551"/>
        <v>13.770736842105261</v>
      </c>
      <c r="AB5382" s="68">
        <f t="shared" si="2552"/>
        <v>8.1875993640699474E-2</v>
      </c>
      <c r="AC5382" s="69">
        <f t="shared" si="2553"/>
        <v>9.4653167098987384E-2</v>
      </c>
      <c r="AD5382" s="70">
        <f>_xlfn.PERCENTILE.EXC(AC5382:$AC$5675,0.5)</f>
        <v>7.5179751075218959E-2</v>
      </c>
      <c r="AE5382" s="70">
        <f>_xlfn.PERCENTILE.EXC($AC5382:AC$5675,0.35)</f>
        <v>5.2017507390983091E-2</v>
      </c>
      <c r="AF5382" s="71">
        <f t="shared" si="2544"/>
        <v>3.9787973500631811E-2</v>
      </c>
      <c r="AG5382" s="70">
        <f t="shared" si="2545"/>
        <v>-7.5675236406619384E-2</v>
      </c>
      <c r="AH5382" s="70">
        <f t="shared" si="2546"/>
        <v>-0.10649084507370718</v>
      </c>
      <c r="AI5382" s="61" t="str">
        <f t="shared" si="2562"/>
        <v>Short VOL</v>
      </c>
      <c r="AJ5382" s="68" t="str">
        <f t="shared" si="2563"/>
        <v>Short VOL</v>
      </c>
      <c r="AK5382" s="72"/>
      <c r="AL5382" s="73"/>
      <c r="AM5382" s="72"/>
      <c r="AN5382" s="73"/>
      <c r="AO5382" s="74"/>
      <c r="AP5382" s="20"/>
      <c r="AQ5382" s="74"/>
      <c r="AR5382" s="20"/>
      <c r="AS5382" s="74"/>
      <c r="AT5382" s="20"/>
      <c r="AU5382" s="74" t="str">
        <f t="shared" si="2554"/>
        <v>00631L</v>
      </c>
      <c r="AV5382" s="20">
        <f t="shared" si="2560"/>
        <v>1</v>
      </c>
      <c r="AW5382" s="74" t="str">
        <f t="shared" si="2555"/>
        <v>00631L</v>
      </c>
      <c r="AX5382" s="20">
        <f t="shared" si="2556"/>
        <v>1</v>
      </c>
      <c r="AY5382" s="20">
        <f t="shared" si="2561"/>
        <v>1</v>
      </c>
      <c r="AZ5382" s="116">
        <v>38498</v>
      </c>
      <c r="BA5382" s="116"/>
      <c r="BB5382" s="20"/>
      <c r="BC5382" s="20"/>
      <c r="BD5382" s="76"/>
      <c r="BE5382" s="77"/>
      <c r="BF5382" s="77"/>
    </row>
    <row r="5383" spans="1:58" s="23" customFormat="1" ht="15.75" customHeight="1" x14ac:dyDescent="0.4">
      <c r="A5383" s="116">
        <v>38496</v>
      </c>
      <c r="B5383" s="112">
        <v>13.48</v>
      </c>
      <c r="C5383" s="112">
        <v>14.034000000000001</v>
      </c>
      <c r="D5383" s="112">
        <v>14.48</v>
      </c>
      <c r="E5383" s="112">
        <v>14.737</v>
      </c>
      <c r="F5383" s="112">
        <v>15.07</v>
      </c>
      <c r="G5383" s="112">
        <v>15.33</v>
      </c>
      <c r="H5383" s="113">
        <v>15.557</v>
      </c>
      <c r="I5383" s="90">
        <f t="shared" si="2557"/>
        <v>13.625789473684211</v>
      </c>
      <c r="J5383" s="90">
        <f t="shared" si="2558"/>
        <v>14.151368421052632</v>
      </c>
      <c r="K5383" s="114">
        <v>14</v>
      </c>
      <c r="L5383" s="115">
        <v>5.2631578947368418E-2</v>
      </c>
      <c r="M5383" s="11"/>
      <c r="N5383" s="90">
        <v>12.69</v>
      </c>
      <c r="O5383" s="90">
        <v>13.62</v>
      </c>
      <c r="P5383" s="90">
        <v>14.876952853204964</v>
      </c>
      <c r="Q5383" s="90"/>
      <c r="R5383" s="63">
        <f t="shared" si="2548"/>
        <v>15.806952853204963</v>
      </c>
      <c r="S5383" s="64">
        <f t="shared" si="2547"/>
        <v>-2.0077220077220063E-2</v>
      </c>
      <c r="T5383" s="65"/>
      <c r="U5383" s="65">
        <f t="shared" si="2543"/>
        <v>0.93171806167400884</v>
      </c>
      <c r="V5383" s="65">
        <f t="shared" si="2543"/>
        <v>0.91551006005008762</v>
      </c>
      <c r="W5383" s="65"/>
      <c r="X5383" s="61">
        <f t="shared" si="2559"/>
        <v>4.109792284866471E-2</v>
      </c>
      <c r="Y5383" s="66">
        <f t="shared" si="2549"/>
        <v>5.5642260975775279E-2</v>
      </c>
      <c r="Z5383" s="61">
        <f t="shared" si="2550"/>
        <v>3.8572366642203273E-2</v>
      </c>
      <c r="AA5383" s="67">
        <f t="shared" si="2551"/>
        <v>13.625789473684211</v>
      </c>
      <c r="AB5383" s="68">
        <f t="shared" si="2552"/>
        <v>6.2253743104807011E-2</v>
      </c>
      <c r="AC5383" s="69">
        <f t="shared" si="2553"/>
        <v>7.3742275310024558E-2</v>
      </c>
      <c r="AD5383" s="70">
        <f>_xlfn.PERCENTILE.EXC(AC5383:$AC$5675,0.5)</f>
        <v>7.5109649122807015E-2</v>
      </c>
      <c r="AE5383" s="70">
        <f>_xlfn.PERCENTILE.EXC($AC5383:AC$5675,0.35)</f>
        <v>5.1976023564256874E-2</v>
      </c>
      <c r="AF5383" s="71">
        <f t="shared" si="2544"/>
        <v>3.9591971869503084E-2</v>
      </c>
      <c r="AG5383" s="70">
        <f t="shared" si="2545"/>
        <v>-7.5810283687943264E-2</v>
      </c>
      <c r="AH5383" s="70">
        <f t="shared" si="2546"/>
        <v>-0.10666214142552927</v>
      </c>
      <c r="AI5383" s="61" t="str">
        <f t="shared" si="2562"/>
        <v>Safety</v>
      </c>
      <c r="AJ5383" s="68" t="str">
        <f t="shared" si="2563"/>
        <v>Short VOL</v>
      </c>
      <c r="AK5383" s="72"/>
      <c r="AL5383" s="73"/>
      <c r="AM5383" s="72"/>
      <c r="AN5383" s="73"/>
      <c r="AO5383" s="74"/>
      <c r="AP5383" s="20"/>
      <c r="AQ5383" s="74"/>
      <c r="AR5383" s="20"/>
      <c r="AS5383" s="74"/>
      <c r="AT5383" s="20"/>
      <c r="AU5383" s="74" t="str">
        <f t="shared" si="2554"/>
        <v>00631L</v>
      </c>
      <c r="AV5383" s="20">
        <f t="shared" si="2560"/>
        <v>1</v>
      </c>
      <c r="AW5383" s="74" t="str">
        <f t="shared" si="2555"/>
        <v>00631L</v>
      </c>
      <c r="AX5383" s="20">
        <f t="shared" si="2556"/>
        <v>1</v>
      </c>
      <c r="AY5383" s="20">
        <f t="shared" si="2561"/>
        <v>1</v>
      </c>
      <c r="AZ5383" s="116">
        <v>38497</v>
      </c>
      <c r="BA5383" s="116"/>
      <c r="BB5383" s="20"/>
      <c r="BC5383" s="20"/>
      <c r="BD5383" s="76"/>
      <c r="BE5383" s="77"/>
      <c r="BF5383" s="77"/>
    </row>
    <row r="5384" spans="1:58" s="23" customFormat="1" ht="15.75" customHeight="1" x14ac:dyDescent="0.4">
      <c r="A5384" s="116">
        <v>38495</v>
      </c>
      <c r="B5384" s="112">
        <v>13.55</v>
      </c>
      <c r="C5384" s="112">
        <v>14.116</v>
      </c>
      <c r="D5384" s="112">
        <v>14.57</v>
      </c>
      <c r="E5384" s="112">
        <v>14.803000000000001</v>
      </c>
      <c r="F5384" s="112">
        <v>15.103999999999999</v>
      </c>
      <c r="G5384" s="112">
        <v>15.34</v>
      </c>
      <c r="H5384" s="113">
        <v>15.551</v>
      </c>
      <c r="I5384" s="90">
        <f t="shared" si="2557"/>
        <v>13.669157894736843</v>
      </c>
      <c r="J5384" s="90">
        <f t="shared" si="2558"/>
        <v>14.211578947368421</v>
      </c>
      <c r="K5384" s="114">
        <v>15</v>
      </c>
      <c r="L5384" s="115">
        <v>5.2631578947368418E-2</v>
      </c>
      <c r="M5384" s="11"/>
      <c r="N5384" s="90">
        <v>12.95</v>
      </c>
      <c r="O5384" s="90">
        <v>13.53</v>
      </c>
      <c r="P5384" s="90">
        <v>14.954666508143491</v>
      </c>
      <c r="Q5384" s="90"/>
      <c r="R5384" s="63">
        <f t="shared" si="2548"/>
        <v>15.534666508143491</v>
      </c>
      <c r="S5384" s="64">
        <f t="shared" si="2547"/>
        <v>-1.4459665144596748E-2</v>
      </c>
      <c r="T5384" s="65"/>
      <c r="U5384" s="65">
        <f t="shared" ref="U5384:V5447" si="2564">N5384/O5384</f>
        <v>0.95713229859571325</v>
      </c>
      <c r="V5384" s="65">
        <f t="shared" si="2564"/>
        <v>0.90473431772164914</v>
      </c>
      <c r="W5384" s="65"/>
      <c r="X5384" s="61">
        <f t="shared" si="2559"/>
        <v>4.1771217712177039E-2</v>
      </c>
      <c r="Y5384" s="66">
        <f t="shared" si="2549"/>
        <v>5.0530297912585238E-2</v>
      </c>
      <c r="Z5384" s="61">
        <f t="shared" si="2550"/>
        <v>3.9682111861509148E-2</v>
      </c>
      <c r="AA5384" s="67">
        <f t="shared" si="2551"/>
        <v>13.669157894736841</v>
      </c>
      <c r="AB5384" s="68">
        <f t="shared" si="2552"/>
        <v>4.6332046332046448E-2</v>
      </c>
      <c r="AC5384" s="69">
        <f t="shared" si="2553"/>
        <v>5.5533428165007108E-2</v>
      </c>
      <c r="AD5384" s="70">
        <f>_xlfn.PERCENTILE.EXC(AC5384:$AC$5675,0.5)</f>
        <v>7.5179751075218959E-2</v>
      </c>
      <c r="AE5384" s="70">
        <f>_xlfn.PERCENTILE.EXC($AC5384:AC$5675,0.35)</f>
        <v>5.1907627103457005E-2</v>
      </c>
      <c r="AF5384" s="71">
        <f t="shared" si="2544"/>
        <v>3.9395970238374357E-2</v>
      </c>
      <c r="AG5384" s="70">
        <f t="shared" si="2545"/>
        <v>-7.5945330969267144E-2</v>
      </c>
      <c r="AH5384" s="70">
        <f t="shared" si="2546"/>
        <v>-0.10683343777735135</v>
      </c>
      <c r="AI5384" s="61" t="str">
        <f t="shared" si="2562"/>
        <v>Safety</v>
      </c>
      <c r="AJ5384" s="68" t="str">
        <f t="shared" si="2563"/>
        <v>Short VOL</v>
      </c>
      <c r="AK5384" s="72"/>
      <c r="AL5384" s="73"/>
      <c r="AM5384" s="72"/>
      <c r="AN5384" s="73"/>
      <c r="AO5384" s="74"/>
      <c r="AP5384" s="20"/>
      <c r="AQ5384" s="74"/>
      <c r="AR5384" s="20"/>
      <c r="AS5384" s="74"/>
      <c r="AT5384" s="20"/>
      <c r="AU5384" s="74" t="str">
        <f t="shared" si="2554"/>
        <v>00631L</v>
      </c>
      <c r="AV5384" s="20">
        <f t="shared" si="2560"/>
        <v>1</v>
      </c>
      <c r="AW5384" s="74" t="str">
        <f t="shared" si="2555"/>
        <v>00631L</v>
      </c>
      <c r="AX5384" s="20">
        <f t="shared" si="2556"/>
        <v>1</v>
      </c>
      <c r="AY5384" s="20">
        <f t="shared" si="2561"/>
        <v>1</v>
      </c>
      <c r="AZ5384" s="116">
        <v>38496</v>
      </c>
      <c r="BA5384" s="116"/>
      <c r="BB5384" s="20"/>
      <c r="BC5384" s="20"/>
      <c r="BD5384" s="76"/>
      <c r="BE5384" s="77"/>
      <c r="BF5384" s="77"/>
    </row>
    <row r="5385" spans="1:58" s="23" customFormat="1" ht="15.75" customHeight="1" x14ac:dyDescent="0.4">
      <c r="A5385" s="116">
        <v>38492</v>
      </c>
      <c r="B5385" s="112">
        <v>13.85</v>
      </c>
      <c r="C5385" s="112">
        <v>14.348000000000001</v>
      </c>
      <c r="D5385" s="112">
        <v>14.75</v>
      </c>
      <c r="E5385" s="112">
        <v>15.023</v>
      </c>
      <c r="F5385" s="112">
        <v>15.374000000000001</v>
      </c>
      <c r="G5385" s="112">
        <v>15.65</v>
      </c>
      <c r="H5385" s="113">
        <v>15.974</v>
      </c>
      <c r="I5385" s="90">
        <f t="shared" si="2557"/>
        <v>13.928631578947368</v>
      </c>
      <c r="J5385" s="90">
        <f t="shared" si="2558"/>
        <v>14.411473684210527</v>
      </c>
      <c r="K5385" s="114">
        <v>16</v>
      </c>
      <c r="L5385" s="115">
        <v>5.2631578947368418E-2</v>
      </c>
      <c r="M5385" s="11"/>
      <c r="N5385" s="90">
        <v>13.14</v>
      </c>
      <c r="O5385" s="90">
        <v>14.12</v>
      </c>
      <c r="P5385" s="90">
        <v>15.28027041848968</v>
      </c>
      <c r="Q5385" s="90"/>
      <c r="R5385" s="63">
        <f t="shared" si="2548"/>
        <v>16.260270418489679</v>
      </c>
      <c r="S5385" s="64">
        <f t="shared" si="2547"/>
        <v>-1.3513513513513492E-2</v>
      </c>
      <c r="T5385" s="65"/>
      <c r="U5385" s="65">
        <f t="shared" si="2564"/>
        <v>0.93059490084985841</v>
      </c>
      <c r="V5385" s="65">
        <f t="shared" si="2564"/>
        <v>0.92406741590870589</v>
      </c>
      <c r="W5385" s="65"/>
      <c r="X5385" s="61">
        <f t="shared" si="2559"/>
        <v>3.5956678700361094E-2</v>
      </c>
      <c r="Y5385" s="66">
        <f t="shared" si="2549"/>
        <v>6.3302935498901716E-2</v>
      </c>
      <c r="Z5385" s="61">
        <f t="shared" si="2550"/>
        <v>3.4665437342241034E-2</v>
      </c>
      <c r="AA5385" s="67">
        <f t="shared" si="2551"/>
        <v>13.928631578947368</v>
      </c>
      <c r="AB5385" s="68">
        <f t="shared" si="2552"/>
        <v>5.4033485540334783E-2</v>
      </c>
      <c r="AC5385" s="69">
        <f t="shared" si="2553"/>
        <v>6.0017623968597181E-2</v>
      </c>
      <c r="AD5385" s="70">
        <f>_xlfn.PERCENTILE.EXC(AC5385:$AC$5675,0.5)</f>
        <v>7.5249853027630889E-2</v>
      </c>
      <c r="AE5385" s="70">
        <f>_xlfn.PERCENTILE.EXC($AC5385:AC$5675,0.35)</f>
        <v>5.1839230642657136E-2</v>
      </c>
      <c r="AF5385" s="71">
        <f t="shared" si="2544"/>
        <v>3.9173970782465151E-2</v>
      </c>
      <c r="AG5385" s="70">
        <f t="shared" si="2545"/>
        <v>-7.6080378250591024E-2</v>
      </c>
      <c r="AH5385" s="70">
        <f t="shared" si="2546"/>
        <v>-0.10700473412917345</v>
      </c>
      <c r="AI5385" s="61" t="str">
        <f t="shared" si="2562"/>
        <v>Safety</v>
      </c>
      <c r="AJ5385" s="68" t="str">
        <f t="shared" si="2563"/>
        <v>Short VOL</v>
      </c>
      <c r="AK5385" s="72"/>
      <c r="AL5385" s="73"/>
      <c r="AM5385" s="72"/>
      <c r="AN5385" s="73"/>
      <c r="AO5385" s="74"/>
      <c r="AP5385" s="20"/>
      <c r="AQ5385" s="74"/>
      <c r="AR5385" s="20"/>
      <c r="AS5385" s="74"/>
      <c r="AT5385" s="20"/>
      <c r="AU5385" s="74" t="str">
        <f t="shared" si="2554"/>
        <v>00631L</v>
      </c>
      <c r="AV5385" s="20">
        <f t="shared" si="2560"/>
        <v>1</v>
      </c>
      <c r="AW5385" s="74" t="str">
        <f t="shared" si="2555"/>
        <v>00631L</v>
      </c>
      <c r="AX5385" s="20">
        <f t="shared" si="2556"/>
        <v>1</v>
      </c>
      <c r="AY5385" s="20">
        <f t="shared" si="2561"/>
        <v>1</v>
      </c>
      <c r="AZ5385" s="116">
        <v>38495</v>
      </c>
      <c r="BA5385" s="116"/>
      <c r="BB5385" s="20"/>
      <c r="BC5385" s="20"/>
      <c r="BD5385" s="76"/>
      <c r="BE5385" s="77"/>
      <c r="BF5385" s="77"/>
    </row>
    <row r="5386" spans="1:58" s="23" customFormat="1" ht="15.75" customHeight="1" x14ac:dyDescent="0.4">
      <c r="A5386" s="116">
        <v>38491</v>
      </c>
      <c r="B5386" s="112">
        <v>14.05</v>
      </c>
      <c r="C5386" s="112">
        <v>14.458</v>
      </c>
      <c r="D5386" s="112">
        <v>14.79</v>
      </c>
      <c r="E5386" s="112">
        <v>15.05</v>
      </c>
      <c r="F5386" s="112">
        <v>15.385999999999999</v>
      </c>
      <c r="G5386" s="112">
        <v>15.65</v>
      </c>
      <c r="H5386" s="113">
        <v>15.961</v>
      </c>
      <c r="I5386" s="90">
        <f t="shared" si="2557"/>
        <v>14.092947368421054</v>
      </c>
      <c r="J5386" s="90">
        <f t="shared" si="2558"/>
        <v>14.492947368421053</v>
      </c>
      <c r="K5386" s="114">
        <v>17</v>
      </c>
      <c r="L5386" s="115">
        <v>5.2631578947368418E-2</v>
      </c>
      <c r="M5386" s="11"/>
      <c r="N5386" s="90">
        <v>13.32</v>
      </c>
      <c r="O5386" s="90">
        <v>13.89</v>
      </c>
      <c r="P5386" s="90">
        <v>15.354196956130542</v>
      </c>
      <c r="Q5386" s="90"/>
      <c r="R5386" s="63">
        <f t="shared" si="2548"/>
        <v>15.924196956130544</v>
      </c>
      <c r="S5386" s="64">
        <f t="shared" si="2547"/>
        <v>-2.2743947175348531E-2</v>
      </c>
      <c r="T5386" s="65"/>
      <c r="U5386" s="65">
        <f t="shared" si="2564"/>
        <v>0.95896328293736499</v>
      </c>
      <c r="V5386" s="65">
        <f t="shared" si="2564"/>
        <v>0.90463864959437523</v>
      </c>
      <c r="W5386" s="65"/>
      <c r="X5386" s="61">
        <f t="shared" si="2559"/>
        <v>2.9039145907473269E-2</v>
      </c>
      <c r="Y5386" s="66">
        <f t="shared" si="2549"/>
        <v>6.053156146179399E-2</v>
      </c>
      <c r="Z5386" s="61">
        <f t="shared" si="2550"/>
        <v>2.8382991119111359E-2</v>
      </c>
      <c r="AA5386" s="67">
        <f t="shared" si="2551"/>
        <v>14.092947368421054</v>
      </c>
      <c r="AB5386" s="68">
        <f t="shared" si="2552"/>
        <v>5.4804804804804833E-2</v>
      </c>
      <c r="AC5386" s="69">
        <f t="shared" si="2553"/>
        <v>5.8029081713292338E-2</v>
      </c>
      <c r="AD5386" s="70">
        <f>_xlfn.PERCENTILE.EXC(AC5386:$AC$5675,0.5)</f>
        <v>7.5797046001724433E-2</v>
      </c>
      <c r="AE5386" s="70">
        <f>_xlfn.PERCENTILE.EXC($AC5386:AC$5675,0.35)</f>
        <v>5.1747032583350408E-2</v>
      </c>
      <c r="AF5386" s="71">
        <f t="shared" si="2544"/>
        <v>3.8947638355759207E-2</v>
      </c>
      <c r="AG5386" s="70">
        <f t="shared" si="2545"/>
        <v>-7.6215425531914904E-2</v>
      </c>
      <c r="AH5386" s="70">
        <f t="shared" si="2546"/>
        <v>-0.10717603048099554</v>
      </c>
      <c r="AI5386" s="61" t="str">
        <f t="shared" si="2562"/>
        <v>Safety</v>
      </c>
      <c r="AJ5386" s="68" t="str">
        <f t="shared" si="2563"/>
        <v>Short VOL</v>
      </c>
      <c r="AK5386" s="72"/>
      <c r="AL5386" s="73"/>
      <c r="AM5386" s="72"/>
      <c r="AN5386" s="73"/>
      <c r="AO5386" s="74"/>
      <c r="AP5386" s="20"/>
      <c r="AQ5386" s="74"/>
      <c r="AR5386" s="20"/>
      <c r="AS5386" s="74"/>
      <c r="AT5386" s="20"/>
      <c r="AU5386" s="74" t="str">
        <f t="shared" si="2554"/>
        <v>00631L</v>
      </c>
      <c r="AV5386" s="20">
        <f t="shared" si="2560"/>
        <v>1</v>
      </c>
      <c r="AW5386" s="74" t="str">
        <f t="shared" si="2555"/>
        <v>00631L</v>
      </c>
      <c r="AX5386" s="20">
        <f t="shared" si="2556"/>
        <v>1</v>
      </c>
      <c r="AY5386" s="20">
        <f t="shared" si="2561"/>
        <v>1</v>
      </c>
      <c r="AZ5386" s="116">
        <v>38492</v>
      </c>
      <c r="BA5386" s="116"/>
      <c r="BB5386" s="20"/>
      <c r="BC5386" s="20"/>
      <c r="BD5386" s="76"/>
      <c r="BE5386" s="77"/>
      <c r="BF5386" s="77"/>
    </row>
    <row r="5387" spans="1:58" s="23" customFormat="1" ht="15.75" customHeight="1" x14ac:dyDescent="0.4">
      <c r="A5387" s="116">
        <v>38490</v>
      </c>
      <c r="B5387" s="112">
        <v>14.31</v>
      </c>
      <c r="C5387" s="112">
        <v>14.663</v>
      </c>
      <c r="D5387" s="112">
        <v>14.95</v>
      </c>
      <c r="E5387" s="112">
        <v>15.201000000000001</v>
      </c>
      <c r="F5387" s="112">
        <v>15.525</v>
      </c>
      <c r="G5387" s="112">
        <v>15.78</v>
      </c>
      <c r="H5387" s="113">
        <v>16.079999999999998</v>
      </c>
      <c r="I5387" s="90">
        <f t="shared" si="2557"/>
        <v>14.328578947368422</v>
      </c>
      <c r="J5387" s="90">
        <f t="shared" si="2558"/>
        <v>14.678105263157894</v>
      </c>
      <c r="K5387" s="114">
        <v>18</v>
      </c>
      <c r="L5387" s="115">
        <v>5.2631578947368418E-2</v>
      </c>
      <c r="M5387" s="11"/>
      <c r="N5387" s="90">
        <v>13.63</v>
      </c>
      <c r="O5387" s="90">
        <v>14.24</v>
      </c>
      <c r="P5387" s="90">
        <v>15.666218346404669</v>
      </c>
      <c r="Q5387" s="90"/>
      <c r="R5387" s="63">
        <f t="shared" si="2548"/>
        <v>16.276218346404669</v>
      </c>
      <c r="S5387" s="64">
        <f t="shared" si="2547"/>
        <v>-6.4516129032258035E-2</v>
      </c>
      <c r="T5387" s="65"/>
      <c r="U5387" s="65">
        <f t="shared" si="2564"/>
        <v>0.9571629213483146</v>
      </c>
      <c r="V5387" s="65">
        <f t="shared" si="2564"/>
        <v>0.90896218124446226</v>
      </c>
      <c r="W5387" s="65"/>
      <c r="X5387" s="61">
        <f t="shared" si="2559"/>
        <v>2.4668064290705782E-2</v>
      </c>
      <c r="Y5387" s="66">
        <f t="shared" si="2549"/>
        <v>5.7825143082691779E-2</v>
      </c>
      <c r="Z5387" s="61">
        <f t="shared" si="2550"/>
        <v>2.4393648321536149E-2</v>
      </c>
      <c r="AA5387" s="67">
        <f t="shared" si="2551"/>
        <v>14.328578947368422</v>
      </c>
      <c r="AB5387" s="68">
        <f t="shared" si="2552"/>
        <v>4.9889948642699904E-2</v>
      </c>
      <c r="AC5387" s="69">
        <f t="shared" si="2553"/>
        <v>5.1253040892767526E-2</v>
      </c>
      <c r="AD5387" s="70">
        <f>_xlfn.PERCENTILE.EXC(AC5387:$AC$5675,0.5)</f>
        <v>7.6344238975817991E-2</v>
      </c>
      <c r="AE5387" s="70">
        <f>_xlfn.PERCENTILE.EXC($AC5387:AC$5675,0.35)</f>
        <v>5.1623099059367877E-2</v>
      </c>
      <c r="AF5387" s="71">
        <f t="shared" si="2544"/>
        <v>3.8721305929053255E-2</v>
      </c>
      <c r="AG5387" s="70">
        <f t="shared" si="2545"/>
        <v>-7.6350472813238784E-2</v>
      </c>
      <c r="AH5387" s="70">
        <f t="shared" si="2546"/>
        <v>-0.10734732683281763</v>
      </c>
      <c r="AI5387" s="61" t="str">
        <f t="shared" si="2562"/>
        <v>Safety</v>
      </c>
      <c r="AJ5387" s="68" t="str">
        <f t="shared" si="2563"/>
        <v>Short VOL</v>
      </c>
      <c r="AK5387" s="72"/>
      <c r="AL5387" s="73"/>
      <c r="AM5387" s="72"/>
      <c r="AN5387" s="73"/>
      <c r="AO5387" s="74"/>
      <c r="AP5387" s="20"/>
      <c r="AQ5387" s="74"/>
      <c r="AR5387" s="20"/>
      <c r="AS5387" s="74"/>
      <c r="AT5387" s="20"/>
      <c r="AU5387" s="74" t="str">
        <f t="shared" si="2554"/>
        <v>00631L</v>
      </c>
      <c r="AV5387" s="20">
        <f t="shared" si="2560"/>
        <v>1</v>
      </c>
      <c r="AW5387" s="74" t="str">
        <f t="shared" si="2555"/>
        <v>00635U</v>
      </c>
      <c r="AX5387" s="20">
        <f t="shared" si="2556"/>
        <v>0</v>
      </c>
      <c r="AY5387" s="20">
        <f t="shared" si="2561"/>
        <v>1</v>
      </c>
      <c r="AZ5387" s="116">
        <v>38491</v>
      </c>
      <c r="BA5387" s="116"/>
      <c r="BB5387" s="20"/>
      <c r="BC5387" s="20"/>
      <c r="BD5387" s="76"/>
      <c r="BE5387" s="77"/>
      <c r="BF5387" s="77"/>
    </row>
    <row r="5388" spans="1:58" s="23" customFormat="1" ht="15.75" customHeight="1" x14ac:dyDescent="0.4">
      <c r="A5388" s="116">
        <v>38489</v>
      </c>
      <c r="B5388" s="112">
        <v>14.65</v>
      </c>
      <c r="C5388" s="112">
        <v>14.97</v>
      </c>
      <c r="D5388" s="112">
        <v>15.178000000000001</v>
      </c>
      <c r="E5388" s="112">
        <v>15.35</v>
      </c>
      <c r="F5388" s="112">
        <v>15.589</v>
      </c>
      <c r="G5388" s="112">
        <v>15.897</v>
      </c>
      <c r="H5388" s="113">
        <v>16.14</v>
      </c>
      <c r="I5388" s="90">
        <f t="shared" si="2557"/>
        <v>14.97</v>
      </c>
      <c r="J5388" s="90">
        <f t="shared" si="2558"/>
        <v>15.178000000000001</v>
      </c>
      <c r="K5388" s="114">
        <v>0</v>
      </c>
      <c r="L5388" s="115">
        <v>0.05</v>
      </c>
      <c r="M5388" s="11"/>
      <c r="N5388" s="90">
        <v>14.57</v>
      </c>
      <c r="O5388" s="90">
        <v>15.25</v>
      </c>
      <c r="P5388" s="90">
        <v>16.620429108376939</v>
      </c>
      <c r="Q5388" s="90"/>
      <c r="R5388" s="63">
        <f t="shared" si="2548"/>
        <v>17.300429108376939</v>
      </c>
      <c r="S5388" s="64">
        <f t="shared" si="2547"/>
        <v>-7.0790816326530573E-2</v>
      </c>
      <c r="T5388" s="65"/>
      <c r="U5388" s="65">
        <f t="shared" si="2564"/>
        <v>0.95540983606557384</v>
      </c>
      <c r="V5388" s="65">
        <f t="shared" si="2564"/>
        <v>0.91754550382298961</v>
      </c>
      <c r="W5388" s="65"/>
      <c r="X5388" s="61">
        <f t="shared" si="2559"/>
        <v>2.1843003412969301E-2</v>
      </c>
      <c r="Y5388" s="66">
        <f t="shared" si="2549"/>
        <v>5.1465798045602668E-2</v>
      </c>
      <c r="Z5388" s="61">
        <f t="shared" si="2550"/>
        <v>1.3894455577822323E-2</v>
      </c>
      <c r="AA5388" s="67">
        <f t="shared" si="2551"/>
        <v>14.97</v>
      </c>
      <c r="AB5388" s="68">
        <f t="shared" si="2552"/>
        <v>5.4907343857240956E-3</v>
      </c>
      <c r="AC5388" s="69">
        <f t="shared" si="2553"/>
        <v>2.7453671928620478E-2</v>
      </c>
      <c r="AD5388" s="70">
        <f>_xlfn.PERCENTILE.EXC(AC5388:$AC$5675,0.5)</f>
        <v>7.7423441240174917E-2</v>
      </c>
      <c r="AE5388" s="70">
        <f>_xlfn.PERCENTILE.EXC($AC5388:AC$5675,0.35)</f>
        <v>5.1829459719685729E-2</v>
      </c>
      <c r="AF5388" s="71">
        <f t="shared" si="2544"/>
        <v>3.8537465716662049E-2</v>
      </c>
      <c r="AG5388" s="70">
        <f t="shared" si="2545"/>
        <v>-7.6485520094562665E-2</v>
      </c>
      <c r="AH5388" s="70">
        <f t="shared" si="2546"/>
        <v>-0.10751862318463971</v>
      </c>
      <c r="AI5388" s="61" t="str">
        <f t="shared" si="2562"/>
        <v>Safety</v>
      </c>
      <c r="AJ5388" s="68" t="str">
        <f t="shared" si="2563"/>
        <v>Safety</v>
      </c>
      <c r="AK5388" s="72"/>
      <c r="AL5388" s="73"/>
      <c r="AM5388" s="72"/>
      <c r="AN5388" s="73"/>
      <c r="AO5388" s="74"/>
      <c r="AP5388" s="20"/>
      <c r="AQ5388" s="74"/>
      <c r="AR5388" s="20"/>
      <c r="AS5388" s="74"/>
      <c r="AT5388" s="20"/>
      <c r="AU5388" s="74" t="str">
        <f t="shared" si="2554"/>
        <v>00635U</v>
      </c>
      <c r="AV5388" s="20">
        <f t="shared" si="2560"/>
        <v>0</v>
      </c>
      <c r="AW5388" s="74" t="str">
        <f t="shared" si="2555"/>
        <v>00635U</v>
      </c>
      <c r="AX5388" s="20">
        <f t="shared" si="2556"/>
        <v>0</v>
      </c>
      <c r="AY5388" s="20">
        <f t="shared" si="2561"/>
        <v>1</v>
      </c>
      <c r="AZ5388" s="116">
        <v>38490</v>
      </c>
      <c r="BA5388" s="116"/>
      <c r="BB5388" s="20"/>
      <c r="BC5388" s="20"/>
      <c r="BD5388" s="76"/>
      <c r="BE5388" s="77"/>
      <c r="BF5388" s="77"/>
    </row>
    <row r="5389" spans="1:58" s="23" customFormat="1" ht="15.75" customHeight="1" x14ac:dyDescent="0.4">
      <c r="A5389" s="116">
        <v>38488</v>
      </c>
      <c r="B5389" s="112">
        <v>15.53</v>
      </c>
      <c r="C5389" s="112">
        <v>15.52</v>
      </c>
      <c r="D5389" s="112">
        <v>15.629</v>
      </c>
      <c r="E5389" s="112">
        <v>15.72</v>
      </c>
      <c r="F5389" s="112">
        <v>15.952</v>
      </c>
      <c r="G5389" s="112">
        <v>16.253</v>
      </c>
      <c r="H5389" s="113">
        <v>16.489999999999998</v>
      </c>
      <c r="I5389" s="90">
        <f t="shared" si="2557"/>
        <v>15.5205</v>
      </c>
      <c r="J5389" s="90">
        <f t="shared" si="2558"/>
        <v>15.62355</v>
      </c>
      <c r="K5389" s="114">
        <v>1</v>
      </c>
      <c r="L5389" s="115">
        <v>0.05</v>
      </c>
      <c r="M5389" s="11"/>
      <c r="N5389" s="90">
        <v>15.68</v>
      </c>
      <c r="O5389" s="90">
        <v>15.93</v>
      </c>
      <c r="P5389" s="90">
        <v>16.930131135534452</v>
      </c>
      <c r="Q5389" s="90"/>
      <c r="R5389" s="63">
        <f t="shared" si="2548"/>
        <v>17.180131135534452</v>
      </c>
      <c r="S5389" s="64">
        <f t="shared" si="2547"/>
        <v>-3.9215686274509838E-2</v>
      </c>
      <c r="T5389" s="65"/>
      <c r="U5389" s="65">
        <f t="shared" si="2564"/>
        <v>0.98430634023854358</v>
      </c>
      <c r="V5389" s="65">
        <f t="shared" si="2564"/>
        <v>0.94092596640109361</v>
      </c>
      <c r="W5389" s="65"/>
      <c r="X5389" s="61">
        <f t="shared" si="2559"/>
        <v>-6.4391500321956134E-4</v>
      </c>
      <c r="Y5389" s="66">
        <f t="shared" si="2549"/>
        <v>4.8982188295165249E-2</v>
      </c>
      <c r="Z5389" s="61">
        <f t="shared" si="2550"/>
        <v>6.6396056828065871E-3</v>
      </c>
      <c r="AA5389" s="67">
        <f t="shared" si="2551"/>
        <v>15.5205</v>
      </c>
      <c r="AB5389" s="68">
        <f t="shared" si="2552"/>
        <v>-9.5663265306122677E-3</v>
      </c>
      <c r="AC5389" s="69">
        <f t="shared" si="2553"/>
        <v>-1.0172193877550991E-2</v>
      </c>
      <c r="AD5389" s="70">
        <f>_xlfn.PERCENTILE.EXC(AC5389:$AC$5675,0.5)</f>
        <v>7.850264350453183E-2</v>
      </c>
      <c r="AE5389" s="70">
        <f>_xlfn.PERCENTILE.EXC($AC5389:AC$5675,0.35)</f>
        <v>5.1956481718314053E-2</v>
      </c>
      <c r="AF5389" s="71">
        <f t="shared" si="2544"/>
        <v>3.9076971171019756E-2</v>
      </c>
      <c r="AG5389" s="70">
        <f t="shared" si="2545"/>
        <v>-7.6620567375886545E-2</v>
      </c>
      <c r="AH5389" s="70">
        <f t="shared" si="2546"/>
        <v>-0.10768991953646181</v>
      </c>
      <c r="AI5389" s="61" t="str">
        <f t="shared" si="2562"/>
        <v>Safety</v>
      </c>
      <c r="AJ5389" s="68" t="str">
        <f t="shared" si="2563"/>
        <v>Safety</v>
      </c>
      <c r="AK5389" s="72"/>
      <c r="AL5389" s="73"/>
      <c r="AM5389" s="72"/>
      <c r="AN5389" s="73"/>
      <c r="AO5389" s="74"/>
      <c r="AP5389" s="20"/>
      <c r="AQ5389" s="74"/>
      <c r="AR5389" s="20"/>
      <c r="AS5389" s="74"/>
      <c r="AT5389" s="20"/>
      <c r="AU5389" s="74" t="str">
        <f t="shared" si="2554"/>
        <v>00635U</v>
      </c>
      <c r="AV5389" s="20">
        <f t="shared" si="2560"/>
        <v>0</v>
      </c>
      <c r="AW5389" s="74" t="str">
        <f t="shared" si="2555"/>
        <v>00635U</v>
      </c>
      <c r="AX5389" s="20">
        <f t="shared" si="2556"/>
        <v>0</v>
      </c>
      <c r="AY5389" s="20">
        <f t="shared" si="2561"/>
        <v>1</v>
      </c>
      <c r="AZ5389" s="116">
        <v>38489</v>
      </c>
      <c r="BA5389" s="116"/>
      <c r="BB5389" s="20"/>
      <c r="BC5389" s="20"/>
      <c r="BD5389" s="76"/>
      <c r="BE5389" s="77"/>
      <c r="BF5389" s="77"/>
    </row>
    <row r="5390" spans="1:58" s="23" customFormat="1" ht="15.75" customHeight="1" x14ac:dyDescent="0.4">
      <c r="A5390" s="116">
        <v>38485</v>
      </c>
      <c r="B5390" s="112">
        <v>15.93</v>
      </c>
      <c r="C5390" s="112">
        <v>15.76</v>
      </c>
      <c r="D5390" s="112">
        <v>16.018000000000001</v>
      </c>
      <c r="E5390" s="112">
        <v>16.23</v>
      </c>
      <c r="F5390" s="112">
        <v>16.382999999999999</v>
      </c>
      <c r="G5390" s="112">
        <v>16.582000000000001</v>
      </c>
      <c r="H5390" s="113">
        <v>16.739999999999998</v>
      </c>
      <c r="I5390" s="90">
        <f t="shared" si="2557"/>
        <v>15.776999999999999</v>
      </c>
      <c r="J5390" s="90">
        <f t="shared" si="2558"/>
        <v>15.9922</v>
      </c>
      <c r="K5390" s="114">
        <v>2</v>
      </c>
      <c r="L5390" s="115">
        <v>0.05</v>
      </c>
      <c r="M5390" s="11"/>
      <c r="N5390" s="90">
        <v>16.32</v>
      </c>
      <c r="O5390" s="90">
        <v>16.82</v>
      </c>
      <c r="P5390" s="90">
        <v>17.640884282843171</v>
      </c>
      <c r="Q5390" s="90"/>
      <c r="R5390" s="63">
        <f t="shared" si="2548"/>
        <v>18.140884282843167</v>
      </c>
      <c r="S5390" s="64">
        <f t="shared" si="2547"/>
        <v>1.2406947890818814E-2</v>
      </c>
      <c r="T5390" s="65"/>
      <c r="U5390" s="65">
        <f t="shared" si="2564"/>
        <v>0.97027348394768131</v>
      </c>
      <c r="V5390" s="65">
        <f t="shared" si="2564"/>
        <v>0.95346694249099917</v>
      </c>
      <c r="W5390" s="65"/>
      <c r="X5390" s="61">
        <f t="shared" si="2559"/>
        <v>-1.0671688637790328E-2</v>
      </c>
      <c r="Y5390" s="66">
        <f t="shared" si="2549"/>
        <v>3.1423290203327049E-2</v>
      </c>
      <c r="Z5390" s="61">
        <f t="shared" si="2550"/>
        <v>1.3640109019458781E-2</v>
      </c>
      <c r="AA5390" s="67">
        <f t="shared" si="2551"/>
        <v>15.776999999999999</v>
      </c>
      <c r="AB5390" s="68">
        <f t="shared" si="2552"/>
        <v>-2.3897058823529445E-2</v>
      </c>
      <c r="AC5390" s="69">
        <f t="shared" si="2553"/>
        <v>-3.3272058823529474E-2</v>
      </c>
      <c r="AD5390" s="70">
        <f>_xlfn.PERCENTILE.EXC(AC5390:$AC$5675,0.5)</f>
        <v>7.8583860488857099E-2</v>
      </c>
      <c r="AE5390" s="70">
        <f>_xlfn.PERCENTILE.EXC($AC5390:AC$5675,0.35)</f>
        <v>5.2035060975609809E-2</v>
      </c>
      <c r="AF5390" s="71">
        <f t="shared" ref="AF5390:AF5453" si="2565">_xlfn.PERCENTILE.EXC($AC5390:$AC6390,0.28)</f>
        <v>3.9619972102521481E-2</v>
      </c>
      <c r="AG5390" s="70">
        <f t="shared" ref="AG5390:AG5453" si="2566">_xlfn.PERCENTILE.EXC($AC5390:$AC6390,0.01)</f>
        <v>-7.6755614657210411E-2</v>
      </c>
      <c r="AH5390" s="70">
        <f t="shared" ref="AH5390:AH5453" si="2567">_xlfn.PERCENTILE.EXC($AC5390:$AC6390,0.005)</f>
        <v>-0.1078612158882839</v>
      </c>
      <c r="AI5390" s="61" t="str">
        <f t="shared" si="2562"/>
        <v>Safety</v>
      </c>
      <c r="AJ5390" s="68" t="str">
        <f t="shared" si="2563"/>
        <v>Safety</v>
      </c>
      <c r="AK5390" s="72"/>
      <c r="AL5390" s="73"/>
      <c r="AM5390" s="72"/>
      <c r="AN5390" s="73"/>
      <c r="AO5390" s="74"/>
      <c r="AP5390" s="20"/>
      <c r="AQ5390" s="74"/>
      <c r="AR5390" s="20"/>
      <c r="AS5390" s="74"/>
      <c r="AT5390" s="20"/>
      <c r="AU5390" s="74" t="str">
        <f t="shared" si="2554"/>
        <v>00635U</v>
      </c>
      <c r="AV5390" s="20">
        <f t="shared" si="2560"/>
        <v>0</v>
      </c>
      <c r="AW5390" s="74" t="str">
        <f t="shared" si="2555"/>
        <v>00635U</v>
      </c>
      <c r="AX5390" s="20">
        <f t="shared" si="2556"/>
        <v>0</v>
      </c>
      <c r="AY5390" s="20">
        <f t="shared" si="2561"/>
        <v>1</v>
      </c>
      <c r="AZ5390" s="116">
        <v>38488</v>
      </c>
      <c r="BA5390" s="116"/>
      <c r="BB5390" s="20"/>
      <c r="BC5390" s="20"/>
      <c r="BD5390" s="76"/>
      <c r="BE5390" s="77"/>
      <c r="BF5390" s="77"/>
    </row>
    <row r="5391" spans="1:58" s="23" customFormat="1" ht="15.75" customHeight="1" x14ac:dyDescent="0.4">
      <c r="A5391" s="116">
        <v>38484</v>
      </c>
      <c r="B5391" s="112">
        <v>15.41</v>
      </c>
      <c r="C5391" s="112">
        <v>15.43</v>
      </c>
      <c r="D5391" s="112">
        <v>15.743</v>
      </c>
      <c r="E5391" s="112">
        <v>16</v>
      </c>
      <c r="F5391" s="112">
        <v>16.126000000000001</v>
      </c>
      <c r="G5391" s="112">
        <v>16.29</v>
      </c>
      <c r="H5391" s="113">
        <v>16.420000000000002</v>
      </c>
      <c r="I5391" s="90">
        <f t="shared" si="2557"/>
        <v>15.427</v>
      </c>
      <c r="J5391" s="90">
        <f t="shared" si="2558"/>
        <v>15.69605</v>
      </c>
      <c r="K5391" s="114">
        <v>3</v>
      </c>
      <c r="L5391" s="115">
        <v>0.05</v>
      </c>
      <c r="M5391" s="11"/>
      <c r="N5391" s="90">
        <v>16.12</v>
      </c>
      <c r="O5391" s="90">
        <v>16.43</v>
      </c>
      <c r="P5391" s="90">
        <v>17.02423871167883</v>
      </c>
      <c r="Q5391" s="90"/>
      <c r="R5391" s="63">
        <f t="shared" si="2548"/>
        <v>17.334238711678825</v>
      </c>
      <c r="S5391" s="64">
        <f t="shared" si="2547"/>
        <v>0.11557093425605548</v>
      </c>
      <c r="T5391" s="65"/>
      <c r="U5391" s="65">
        <f t="shared" si="2564"/>
        <v>0.98113207547169823</v>
      </c>
      <c r="V5391" s="65">
        <f t="shared" si="2564"/>
        <v>0.96509455008574474</v>
      </c>
      <c r="W5391" s="65"/>
      <c r="X5391" s="61">
        <f t="shared" si="2559"/>
        <v>1.2978585334198296E-3</v>
      </c>
      <c r="Y5391" s="66">
        <f t="shared" si="2549"/>
        <v>2.6250000000000107E-2</v>
      </c>
      <c r="Z5391" s="61">
        <f t="shared" si="2550"/>
        <v>1.7440202242821029E-2</v>
      </c>
      <c r="AA5391" s="67">
        <f t="shared" si="2551"/>
        <v>15.427</v>
      </c>
      <c r="AB5391" s="68">
        <f t="shared" si="2552"/>
        <v>-4.4044665012406996E-2</v>
      </c>
      <c r="AC5391" s="69">
        <f t="shared" si="2553"/>
        <v>-4.2990074441687426E-2</v>
      </c>
      <c r="AD5391" s="70">
        <f>_xlfn.PERCENTILE.EXC(AC5391:$AC$5675,0.5)</f>
        <v>7.8665077473182368E-2</v>
      </c>
      <c r="AE5391" s="70">
        <f>_xlfn.PERCENTILE.EXC($AC5391:AC$5675,0.35)</f>
        <v>5.2273492191706988E-2</v>
      </c>
      <c r="AF5391" s="71">
        <f t="shared" si="2565"/>
        <v>4.0132791874963311E-2</v>
      </c>
      <c r="AG5391" s="70">
        <f t="shared" si="2566"/>
        <v>-7.6890661938534291E-2</v>
      </c>
      <c r="AH5391" s="70">
        <f t="shared" si="2567"/>
        <v>-0.10803251224010599</v>
      </c>
      <c r="AI5391" s="61" t="str">
        <f t="shared" si="2562"/>
        <v>Safety</v>
      </c>
      <c r="AJ5391" s="68" t="str">
        <f t="shared" si="2563"/>
        <v>Safety</v>
      </c>
      <c r="AK5391" s="72"/>
      <c r="AL5391" s="73"/>
      <c r="AM5391" s="72"/>
      <c r="AN5391" s="73"/>
      <c r="AO5391" s="74"/>
      <c r="AP5391" s="20"/>
      <c r="AQ5391" s="74"/>
      <c r="AR5391" s="20"/>
      <c r="AS5391" s="74"/>
      <c r="AT5391" s="20"/>
      <c r="AU5391" s="74" t="str">
        <f t="shared" si="2554"/>
        <v>00635U</v>
      </c>
      <c r="AV5391" s="20">
        <f t="shared" si="2560"/>
        <v>0</v>
      </c>
      <c r="AW5391" s="74" t="str">
        <f t="shared" si="2555"/>
        <v>00635U</v>
      </c>
      <c r="AX5391" s="20">
        <f t="shared" si="2556"/>
        <v>0</v>
      </c>
      <c r="AY5391" s="20">
        <f t="shared" si="2561"/>
        <v>1</v>
      </c>
      <c r="AZ5391" s="116">
        <v>38485</v>
      </c>
      <c r="BA5391" s="116"/>
      <c r="BB5391" s="20"/>
      <c r="BC5391" s="20"/>
      <c r="BD5391" s="76"/>
      <c r="BE5391" s="77"/>
      <c r="BF5391" s="77"/>
    </row>
    <row r="5392" spans="1:58" s="23" customFormat="1" ht="15.75" customHeight="1" x14ac:dyDescent="0.4">
      <c r="A5392" s="116">
        <v>38483</v>
      </c>
      <c r="B5392" s="112">
        <v>14.52</v>
      </c>
      <c r="C5392" s="112">
        <v>14.65</v>
      </c>
      <c r="D5392" s="112">
        <v>14.997</v>
      </c>
      <c r="E5392" s="112">
        <v>15.28</v>
      </c>
      <c r="F5392" s="112">
        <v>15.488</v>
      </c>
      <c r="G5392" s="112">
        <v>15.757999999999999</v>
      </c>
      <c r="H5392" s="113">
        <v>15.97</v>
      </c>
      <c r="I5392" s="90">
        <f t="shared" si="2557"/>
        <v>14.624000000000001</v>
      </c>
      <c r="J5392" s="90">
        <f t="shared" si="2558"/>
        <v>14.9276</v>
      </c>
      <c r="K5392" s="114">
        <v>4</v>
      </c>
      <c r="L5392" s="115">
        <v>0.05</v>
      </c>
      <c r="M5392" s="11"/>
      <c r="N5392" s="90">
        <v>14.45</v>
      </c>
      <c r="O5392" s="90">
        <v>14.86</v>
      </c>
      <c r="P5392" s="90">
        <v>16.170912653935932</v>
      </c>
      <c r="Q5392" s="90"/>
      <c r="R5392" s="63">
        <f t="shared" si="2548"/>
        <v>16.580912653935933</v>
      </c>
      <c r="S5392" s="64">
        <f t="shared" si="2547"/>
        <v>-3.0851777330650625E-2</v>
      </c>
      <c r="T5392" s="65"/>
      <c r="U5392" s="65">
        <f t="shared" si="2564"/>
        <v>0.97240915208613732</v>
      </c>
      <c r="V5392" s="65">
        <f t="shared" si="2564"/>
        <v>0.91893391041124306</v>
      </c>
      <c r="W5392" s="65"/>
      <c r="X5392" s="61">
        <f t="shared" si="2559"/>
        <v>8.953168044077189E-3</v>
      </c>
      <c r="Y5392" s="66">
        <f t="shared" si="2549"/>
        <v>4.5157068062827307E-2</v>
      </c>
      <c r="Z5392" s="61">
        <f t="shared" si="2550"/>
        <v>2.07603938730853E-2</v>
      </c>
      <c r="AA5392" s="67">
        <f t="shared" si="2551"/>
        <v>14.624000000000001</v>
      </c>
      <c r="AB5392" s="68">
        <f t="shared" si="2552"/>
        <v>4.8442906574394659E-3</v>
      </c>
      <c r="AC5392" s="69">
        <f t="shared" si="2553"/>
        <v>1.2041522491349569E-2</v>
      </c>
      <c r="AD5392" s="70">
        <f>_xlfn.PERCENTILE.EXC(AC5392:$AC$5675,0.5)</f>
        <v>7.8925483105654934E-2</v>
      </c>
      <c r="AE5392" s="70">
        <f>_xlfn.PERCENTILE.EXC($AC5392:AC$5675,0.35)</f>
        <v>5.3509524771136137E-2</v>
      </c>
      <c r="AF5392" s="71">
        <f t="shared" si="2565"/>
        <v>4.0716136272291634E-2</v>
      </c>
      <c r="AG5392" s="70">
        <f t="shared" si="2566"/>
        <v>-7.7025709219858171E-2</v>
      </c>
      <c r="AH5392" s="70">
        <f t="shared" si="2567"/>
        <v>-0.10820380859192807</v>
      </c>
      <c r="AI5392" s="61" t="str">
        <f t="shared" si="2562"/>
        <v>Safety</v>
      </c>
      <c r="AJ5392" s="68" t="str">
        <f t="shared" si="2563"/>
        <v>Safety</v>
      </c>
      <c r="AK5392" s="72"/>
      <c r="AL5392" s="73"/>
      <c r="AM5392" s="72"/>
      <c r="AN5392" s="73"/>
      <c r="AO5392" s="74"/>
      <c r="AP5392" s="20"/>
      <c r="AQ5392" s="74"/>
      <c r="AR5392" s="20"/>
      <c r="AS5392" s="74"/>
      <c r="AT5392" s="20"/>
      <c r="AU5392" s="74" t="str">
        <f t="shared" si="2554"/>
        <v>00635U</v>
      </c>
      <c r="AV5392" s="20">
        <f t="shared" si="2560"/>
        <v>0</v>
      </c>
      <c r="AW5392" s="74" t="str">
        <f t="shared" si="2555"/>
        <v>00635U</v>
      </c>
      <c r="AX5392" s="20">
        <f t="shared" si="2556"/>
        <v>0</v>
      </c>
      <c r="AY5392" s="20">
        <f t="shared" si="2561"/>
        <v>1</v>
      </c>
      <c r="AZ5392" s="116">
        <v>38484</v>
      </c>
      <c r="BA5392" s="116"/>
      <c r="BB5392" s="20"/>
      <c r="BC5392" s="20"/>
      <c r="BD5392" s="76"/>
      <c r="BE5392" s="77"/>
      <c r="BF5392" s="77"/>
    </row>
    <row r="5393" spans="1:58" s="23" customFormat="1" ht="15.75" customHeight="1" x14ac:dyDescent="0.4">
      <c r="A5393" s="116">
        <v>38482</v>
      </c>
      <c r="B5393" s="112">
        <v>14.42</v>
      </c>
      <c r="C5393" s="112">
        <v>14.57</v>
      </c>
      <c r="D5393" s="112">
        <v>14.956</v>
      </c>
      <c r="E5393" s="112">
        <v>15.27</v>
      </c>
      <c r="F5393" s="112">
        <v>15.448</v>
      </c>
      <c r="G5393" s="112">
        <v>15.678000000000001</v>
      </c>
      <c r="H5393" s="113">
        <v>15.86</v>
      </c>
      <c r="I5393" s="90">
        <f t="shared" si="2557"/>
        <v>14.532500000000001</v>
      </c>
      <c r="J5393" s="90">
        <f t="shared" si="2558"/>
        <v>14.859500000000001</v>
      </c>
      <c r="K5393" s="114">
        <v>5</v>
      </c>
      <c r="L5393" s="115">
        <v>0.05</v>
      </c>
      <c r="M5393" s="11"/>
      <c r="N5393" s="90">
        <v>14.91</v>
      </c>
      <c r="O5393" s="90">
        <v>15.03</v>
      </c>
      <c r="P5393" s="90">
        <v>16.003850463658466</v>
      </c>
      <c r="Q5393" s="90"/>
      <c r="R5393" s="63">
        <f t="shared" si="2548"/>
        <v>16.123850463658467</v>
      </c>
      <c r="S5393" s="64">
        <f t="shared" si="2547"/>
        <v>8.4363636363636377E-2</v>
      </c>
      <c r="T5393" s="65"/>
      <c r="U5393" s="65">
        <f t="shared" si="2564"/>
        <v>0.99201596806387227</v>
      </c>
      <c r="V5393" s="65">
        <f t="shared" si="2564"/>
        <v>0.93914899005899322</v>
      </c>
      <c r="W5393" s="65"/>
      <c r="X5393" s="61">
        <f t="shared" si="2559"/>
        <v>1.0402219140083243E-2</v>
      </c>
      <c r="Y5393" s="66">
        <f t="shared" si="2549"/>
        <v>3.8637851997380478E-2</v>
      </c>
      <c r="Z5393" s="61">
        <f t="shared" si="2550"/>
        <v>2.2501290211594697E-2</v>
      </c>
      <c r="AA5393" s="67">
        <f t="shared" si="2551"/>
        <v>14.532500000000001</v>
      </c>
      <c r="AB5393" s="68">
        <f t="shared" si="2552"/>
        <v>-3.2863849765258232E-2</v>
      </c>
      <c r="AC5393" s="69">
        <f t="shared" si="2553"/>
        <v>-2.5318578135479511E-2</v>
      </c>
      <c r="AD5393" s="70">
        <f>_xlfn.PERCENTILE.EXC(AC5393:$AC$5675,0.5)</f>
        <v>7.91858887381275E-2</v>
      </c>
      <c r="AE5393" s="70">
        <f>_xlfn.PERCENTILE.EXC($AC5393:AC$5675,0.35)</f>
        <v>5.4184091141727286E-2</v>
      </c>
      <c r="AF5393" s="71">
        <f t="shared" si="2565"/>
        <v>4.0995913715485548E-2</v>
      </c>
      <c r="AG5393" s="70">
        <f t="shared" si="2566"/>
        <v>-7.7160756501182051E-2</v>
      </c>
      <c r="AH5393" s="70">
        <f t="shared" si="2567"/>
        <v>-0.10837510494375016</v>
      </c>
      <c r="AI5393" s="61" t="str">
        <f t="shared" si="2562"/>
        <v>Safety</v>
      </c>
      <c r="AJ5393" s="68" t="str">
        <f t="shared" si="2563"/>
        <v>Safety</v>
      </c>
      <c r="AK5393" s="72"/>
      <c r="AL5393" s="73"/>
      <c r="AM5393" s="72"/>
      <c r="AN5393" s="73"/>
      <c r="AO5393" s="74"/>
      <c r="AP5393" s="20"/>
      <c r="AQ5393" s="74"/>
      <c r="AR5393" s="20"/>
      <c r="AS5393" s="74"/>
      <c r="AT5393" s="20"/>
      <c r="AU5393" s="74" t="str">
        <f t="shared" si="2554"/>
        <v>00635U</v>
      </c>
      <c r="AV5393" s="20">
        <f t="shared" si="2560"/>
        <v>0</v>
      </c>
      <c r="AW5393" s="74" t="str">
        <f t="shared" si="2555"/>
        <v>00635U</v>
      </c>
      <c r="AX5393" s="20">
        <f t="shared" si="2556"/>
        <v>0</v>
      </c>
      <c r="AY5393" s="20">
        <f t="shared" si="2561"/>
        <v>1</v>
      </c>
      <c r="AZ5393" s="116">
        <v>38483</v>
      </c>
      <c r="BA5393" s="116"/>
      <c r="BB5393" s="20"/>
      <c r="BC5393" s="20"/>
      <c r="BD5393" s="76"/>
      <c r="BE5393" s="77"/>
      <c r="BF5393" s="77"/>
    </row>
    <row r="5394" spans="1:58" s="23" customFormat="1" ht="15.75" customHeight="1" x14ac:dyDescent="0.4">
      <c r="A5394" s="116">
        <v>38481</v>
      </c>
      <c r="B5394" s="112">
        <v>13.96</v>
      </c>
      <c r="C5394" s="112">
        <v>14.02</v>
      </c>
      <c r="D5394" s="112">
        <v>14.417</v>
      </c>
      <c r="E5394" s="112">
        <v>14.74</v>
      </c>
      <c r="F5394" s="112">
        <v>15.004</v>
      </c>
      <c r="G5394" s="112">
        <v>15.343</v>
      </c>
      <c r="H5394" s="113">
        <v>15.61</v>
      </c>
      <c r="I5394" s="90">
        <f t="shared" si="2557"/>
        <v>14.002000000000001</v>
      </c>
      <c r="J5394" s="90">
        <f t="shared" si="2558"/>
        <v>14.2979</v>
      </c>
      <c r="K5394" s="114">
        <v>6</v>
      </c>
      <c r="L5394" s="115">
        <v>0.05</v>
      </c>
      <c r="M5394" s="11"/>
      <c r="N5394" s="90">
        <v>13.75</v>
      </c>
      <c r="O5394" s="90">
        <v>13.98</v>
      </c>
      <c r="P5394" s="90">
        <v>15.022402051504363</v>
      </c>
      <c r="Q5394" s="90"/>
      <c r="R5394" s="63">
        <f t="shared" si="2548"/>
        <v>15.252402051504362</v>
      </c>
      <c r="S5394" s="64">
        <f t="shared" ref="S5394:S5457" si="2568">(N5394-N5395)/N5395</f>
        <v>-2.1352313167259836E-2</v>
      </c>
      <c r="T5394" s="65"/>
      <c r="U5394" s="65">
        <f t="shared" si="2564"/>
        <v>0.98354792560801141</v>
      </c>
      <c r="V5394" s="65">
        <f t="shared" si="2564"/>
        <v>0.93061016154870024</v>
      </c>
      <c r="W5394" s="65"/>
      <c r="X5394" s="61">
        <f t="shared" si="2559"/>
        <v>4.2979942693408824E-3</v>
      </c>
      <c r="Y5394" s="66">
        <f t="shared" si="2549"/>
        <v>5.9023066485752999E-2</v>
      </c>
      <c r="Z5394" s="61">
        <f t="shared" si="2550"/>
        <v>2.113269532923865E-2</v>
      </c>
      <c r="AA5394" s="67">
        <f t="shared" si="2551"/>
        <v>14.001999999999999</v>
      </c>
      <c r="AB5394" s="68">
        <f t="shared" si="2552"/>
        <v>1.5272727272727335E-2</v>
      </c>
      <c r="AC5394" s="69">
        <f t="shared" si="2553"/>
        <v>1.8327272727272647E-2</v>
      </c>
      <c r="AD5394" s="70">
        <f>_xlfn.PERCENTILE.EXC(AC5394:$AC$5675,0.5)</f>
        <v>7.9301349171808172E-2</v>
      </c>
      <c r="AE5394" s="70">
        <f>_xlfn.PERCENTILE.EXC($AC5394:AC$5675,0.35)</f>
        <v>5.4495089453141021E-2</v>
      </c>
      <c r="AF5394" s="71">
        <f t="shared" si="2565"/>
        <v>4.119524390349405E-2</v>
      </c>
      <c r="AG5394" s="70">
        <f t="shared" si="2566"/>
        <v>-7.7295803782505931E-2</v>
      </c>
      <c r="AH5394" s="70">
        <f t="shared" si="2567"/>
        <v>-0.10854640129557225</v>
      </c>
      <c r="AI5394" s="61" t="str">
        <f t="shared" si="2562"/>
        <v>Safety</v>
      </c>
      <c r="AJ5394" s="68" t="str">
        <f t="shared" si="2563"/>
        <v>Safety</v>
      </c>
      <c r="AK5394" s="72"/>
      <c r="AL5394" s="73"/>
      <c r="AM5394" s="72"/>
      <c r="AN5394" s="73"/>
      <c r="AO5394" s="74"/>
      <c r="AP5394" s="20"/>
      <c r="AQ5394" s="74"/>
      <c r="AR5394" s="20"/>
      <c r="AS5394" s="74"/>
      <c r="AT5394" s="20"/>
      <c r="AU5394" s="74" t="str">
        <f t="shared" si="2554"/>
        <v>00635U</v>
      </c>
      <c r="AV5394" s="20">
        <f t="shared" si="2560"/>
        <v>0</v>
      </c>
      <c r="AW5394" s="74" t="str">
        <f t="shared" si="2555"/>
        <v>00635U</v>
      </c>
      <c r="AX5394" s="20">
        <f t="shared" si="2556"/>
        <v>0</v>
      </c>
      <c r="AY5394" s="20">
        <f t="shared" si="2561"/>
        <v>1</v>
      </c>
      <c r="AZ5394" s="116">
        <v>38482</v>
      </c>
      <c r="BA5394" s="116"/>
      <c r="BB5394" s="20"/>
      <c r="BC5394" s="20"/>
      <c r="BD5394" s="76"/>
      <c r="BE5394" s="77"/>
      <c r="BF5394" s="77"/>
    </row>
    <row r="5395" spans="1:58" s="23" customFormat="1" ht="15.75" customHeight="1" x14ac:dyDescent="0.4">
      <c r="A5395" s="116">
        <v>38478</v>
      </c>
      <c r="B5395" s="112">
        <v>14.19</v>
      </c>
      <c r="C5395" s="112">
        <v>14.21</v>
      </c>
      <c r="D5395" s="112">
        <v>14.574</v>
      </c>
      <c r="E5395" s="112">
        <v>14.87</v>
      </c>
      <c r="F5395" s="112">
        <v>15.112</v>
      </c>
      <c r="G5395" s="112">
        <v>15.423999999999999</v>
      </c>
      <c r="H5395" s="113">
        <v>15.67</v>
      </c>
      <c r="I5395" s="90">
        <f t="shared" si="2557"/>
        <v>14.203000000000001</v>
      </c>
      <c r="J5395" s="90">
        <f t="shared" si="2558"/>
        <v>14.4466</v>
      </c>
      <c r="K5395" s="114">
        <v>7</v>
      </c>
      <c r="L5395" s="115">
        <v>0.05</v>
      </c>
      <c r="M5395" s="11"/>
      <c r="N5395" s="90">
        <v>14.05</v>
      </c>
      <c r="O5395" s="90">
        <v>14.44</v>
      </c>
      <c r="P5395" s="90">
        <v>15.489705393557539</v>
      </c>
      <c r="Q5395" s="90"/>
      <c r="R5395" s="63">
        <f t="shared" si="2548"/>
        <v>15.87970539355754</v>
      </c>
      <c r="S5395" s="64">
        <f t="shared" si="2568"/>
        <v>5.0071530758226237E-3</v>
      </c>
      <c r="T5395" s="65"/>
      <c r="U5395" s="65">
        <f t="shared" si="2564"/>
        <v>0.97299168975069261</v>
      </c>
      <c r="V5395" s="65">
        <f t="shared" si="2564"/>
        <v>0.93223206207691134</v>
      </c>
      <c r="W5395" s="65"/>
      <c r="X5395" s="61">
        <f t="shared" si="2559"/>
        <v>1.4094432699084814E-3</v>
      </c>
      <c r="Y5395" s="66">
        <f t="shared" si="2549"/>
        <v>5.3799596503026278E-2</v>
      </c>
      <c r="Z5395" s="61">
        <f t="shared" si="2550"/>
        <v>1.715130606209948E-2</v>
      </c>
      <c r="AA5395" s="67">
        <f t="shared" si="2551"/>
        <v>14.202999999999999</v>
      </c>
      <c r="AB5395" s="68">
        <f t="shared" si="2552"/>
        <v>9.9644128113878135E-3</v>
      </c>
      <c r="AC5395" s="69">
        <f t="shared" si="2553"/>
        <v>1.0889679715302398E-2</v>
      </c>
      <c r="AD5395" s="70">
        <f>_xlfn.PERCENTILE.EXC(AC5395:$AC$5675,0.5)</f>
        <v>7.9416809605488858E-2</v>
      </c>
      <c r="AE5395" s="70">
        <f>_xlfn.PERCENTILE.EXC($AC5395:AC$5675,0.35)</f>
        <v>5.4654267620710489E-2</v>
      </c>
      <c r="AF5395" s="71">
        <f t="shared" si="2565"/>
        <v>4.1467192622773562E-2</v>
      </c>
      <c r="AG5395" s="70">
        <f t="shared" si="2566"/>
        <v>-7.7430851063829811E-2</v>
      </c>
      <c r="AH5395" s="70">
        <f t="shared" si="2567"/>
        <v>-0.10871769764739435</v>
      </c>
      <c r="AI5395" s="61" t="str">
        <f t="shared" si="2562"/>
        <v>Safety</v>
      </c>
      <c r="AJ5395" s="68" t="str">
        <f t="shared" si="2563"/>
        <v>Safety</v>
      </c>
      <c r="AK5395" s="72"/>
      <c r="AL5395" s="73"/>
      <c r="AM5395" s="72"/>
      <c r="AN5395" s="73"/>
      <c r="AO5395" s="74"/>
      <c r="AP5395" s="20"/>
      <c r="AQ5395" s="74"/>
      <c r="AR5395" s="20"/>
      <c r="AS5395" s="74"/>
      <c r="AT5395" s="20"/>
      <c r="AU5395" s="74" t="str">
        <f t="shared" si="2554"/>
        <v>00635U</v>
      </c>
      <c r="AV5395" s="20">
        <f t="shared" si="2560"/>
        <v>0</v>
      </c>
      <c r="AW5395" s="74" t="str">
        <f t="shared" si="2555"/>
        <v>00635U</v>
      </c>
      <c r="AX5395" s="20">
        <f t="shared" si="2556"/>
        <v>0</v>
      </c>
      <c r="AY5395" s="20">
        <f t="shared" si="2561"/>
        <v>1</v>
      </c>
      <c r="AZ5395" s="116">
        <v>38481</v>
      </c>
      <c r="BA5395" s="116"/>
      <c r="BB5395" s="20"/>
      <c r="BC5395" s="20"/>
      <c r="BD5395" s="76"/>
      <c r="BE5395" s="77"/>
      <c r="BF5395" s="77"/>
    </row>
    <row r="5396" spans="1:58" s="23" customFormat="1" ht="15.75" customHeight="1" x14ac:dyDescent="0.4">
      <c r="A5396" s="116">
        <v>38477</v>
      </c>
      <c r="B5396" s="112">
        <v>14.09</v>
      </c>
      <c r="C5396" s="112">
        <v>14.17</v>
      </c>
      <c r="D5396" s="112">
        <v>14.506</v>
      </c>
      <c r="E5396" s="112">
        <v>14.78</v>
      </c>
      <c r="F5396" s="112">
        <v>15.019</v>
      </c>
      <c r="G5396" s="112">
        <v>15.327</v>
      </c>
      <c r="H5396" s="113">
        <v>15.57</v>
      </c>
      <c r="I5396" s="90">
        <f t="shared" si="2557"/>
        <v>14.138</v>
      </c>
      <c r="J5396" s="90">
        <f t="shared" si="2558"/>
        <v>14.371600000000001</v>
      </c>
      <c r="K5396" s="114">
        <v>8</v>
      </c>
      <c r="L5396" s="115">
        <v>0.05</v>
      </c>
      <c r="M5396" s="11"/>
      <c r="N5396" s="90">
        <v>13.98</v>
      </c>
      <c r="O5396" s="90">
        <v>14.31</v>
      </c>
      <c r="P5396" s="90">
        <v>15.518025367122792</v>
      </c>
      <c r="Q5396" s="90"/>
      <c r="R5396" s="63">
        <f t="shared" si="2548"/>
        <v>15.848025367122791</v>
      </c>
      <c r="S5396" s="64">
        <f t="shared" si="2568"/>
        <v>9.3862815884477105E-3</v>
      </c>
      <c r="T5396" s="65"/>
      <c r="U5396" s="65">
        <f t="shared" si="2564"/>
        <v>0.97693920335429774</v>
      </c>
      <c r="V5396" s="65">
        <f t="shared" si="2564"/>
        <v>0.92215340943557356</v>
      </c>
      <c r="W5396" s="65"/>
      <c r="X5396" s="61">
        <f t="shared" si="2559"/>
        <v>5.6777856635912049E-3</v>
      </c>
      <c r="Y5396" s="66">
        <f t="shared" si="2549"/>
        <v>5.3450608930987888E-2</v>
      </c>
      <c r="Z5396" s="61">
        <f t="shared" si="2550"/>
        <v>1.6522846230018456E-2</v>
      </c>
      <c r="AA5396" s="67">
        <f t="shared" si="2551"/>
        <v>14.137999999999998</v>
      </c>
      <c r="AB5396" s="68">
        <f t="shared" si="2552"/>
        <v>7.8683834048640499E-3</v>
      </c>
      <c r="AC5396" s="69">
        <f t="shared" si="2553"/>
        <v>1.1301859799713711E-2</v>
      </c>
      <c r="AD5396" s="70">
        <f>_xlfn.PERCENTILE.EXC(AC5396:$AC$5675,0.5)</f>
        <v>7.9465161559501188E-2</v>
      </c>
      <c r="AE5396" s="70">
        <f>_xlfn.PERCENTILE.EXC($AC5396:AC$5675,0.35)</f>
        <v>5.4841901243712618E-2</v>
      </c>
      <c r="AF5396" s="71">
        <f t="shared" si="2565"/>
        <v>4.2215681061440441E-2</v>
      </c>
      <c r="AG5396" s="70">
        <f t="shared" si="2566"/>
        <v>-7.7565898345153678E-2</v>
      </c>
      <c r="AH5396" s="70">
        <f t="shared" si="2567"/>
        <v>-0.10888899399921644</v>
      </c>
      <c r="AI5396" s="61" t="str">
        <f t="shared" si="2562"/>
        <v>Safety</v>
      </c>
      <c r="AJ5396" s="68" t="str">
        <f t="shared" si="2563"/>
        <v>Safety</v>
      </c>
      <c r="AK5396" s="72"/>
      <c r="AL5396" s="73"/>
      <c r="AM5396" s="72"/>
      <c r="AN5396" s="73"/>
      <c r="AO5396" s="74"/>
      <c r="AP5396" s="20"/>
      <c r="AQ5396" s="74"/>
      <c r="AR5396" s="20"/>
      <c r="AS5396" s="74"/>
      <c r="AT5396" s="20"/>
      <c r="AU5396" s="74" t="str">
        <f t="shared" si="2554"/>
        <v>00635U</v>
      </c>
      <c r="AV5396" s="20">
        <f t="shared" si="2560"/>
        <v>0</v>
      </c>
      <c r="AW5396" s="74" t="str">
        <f t="shared" si="2555"/>
        <v>00635U</v>
      </c>
      <c r="AX5396" s="20">
        <f t="shared" si="2556"/>
        <v>0</v>
      </c>
      <c r="AY5396" s="20">
        <f t="shared" si="2561"/>
        <v>1</v>
      </c>
      <c r="AZ5396" s="116">
        <v>38478</v>
      </c>
      <c r="BA5396" s="116"/>
      <c r="BB5396" s="20"/>
      <c r="BC5396" s="20"/>
      <c r="BD5396" s="76"/>
      <c r="BE5396" s="77"/>
      <c r="BF5396" s="77"/>
    </row>
    <row r="5397" spans="1:58" s="23" customFormat="1" ht="15.75" customHeight="1" x14ac:dyDescent="0.4">
      <c r="A5397" s="116">
        <v>38476</v>
      </c>
      <c r="B5397" s="112">
        <v>14.21</v>
      </c>
      <c r="C5397" s="112">
        <v>14.4</v>
      </c>
      <c r="D5397" s="112">
        <v>14.757999999999999</v>
      </c>
      <c r="E5397" s="112">
        <v>15.05</v>
      </c>
      <c r="F5397" s="112">
        <v>15.282999999999999</v>
      </c>
      <c r="G5397" s="112">
        <v>15.583</v>
      </c>
      <c r="H5397" s="113">
        <v>15.82</v>
      </c>
      <c r="I5397" s="90">
        <f t="shared" si="2557"/>
        <v>14.314500000000001</v>
      </c>
      <c r="J5397" s="90">
        <f t="shared" si="2558"/>
        <v>14.5969</v>
      </c>
      <c r="K5397" s="114">
        <v>9</v>
      </c>
      <c r="L5397" s="115">
        <v>0.05</v>
      </c>
      <c r="M5397" s="11"/>
      <c r="N5397" s="90">
        <v>13.85</v>
      </c>
      <c r="O5397" s="90">
        <v>14.54</v>
      </c>
      <c r="P5397" s="90">
        <v>15.82562700006279</v>
      </c>
      <c r="Q5397" s="90"/>
      <c r="R5397" s="63">
        <f t="shared" si="2548"/>
        <v>16.515627000062786</v>
      </c>
      <c r="S5397" s="64">
        <f t="shared" si="2568"/>
        <v>-4.6799724707501704E-2</v>
      </c>
      <c r="T5397" s="65"/>
      <c r="U5397" s="65">
        <f t="shared" si="2564"/>
        <v>0.9525447042640991</v>
      </c>
      <c r="V5397" s="65">
        <f t="shared" si="2564"/>
        <v>0.91876296591233386</v>
      </c>
      <c r="W5397" s="65"/>
      <c r="X5397" s="61">
        <f t="shared" si="2559"/>
        <v>1.3370865587614321E-2</v>
      </c>
      <c r="Y5397" s="66">
        <f t="shared" si="2549"/>
        <v>5.116279069767439E-2</v>
      </c>
      <c r="Z5397" s="61">
        <f t="shared" si="2550"/>
        <v>1.9728247581123973E-2</v>
      </c>
      <c r="AA5397" s="67">
        <f t="shared" si="2551"/>
        <v>14.314500000000002</v>
      </c>
      <c r="AB5397" s="68">
        <f t="shared" si="2552"/>
        <v>2.599277978339359E-2</v>
      </c>
      <c r="AC5397" s="69">
        <f t="shared" si="2553"/>
        <v>3.3537906137184319E-2</v>
      </c>
      <c r="AD5397" s="70">
        <f>_xlfn.PERCENTILE.EXC(AC5397:$AC$5675,0.5)</f>
        <v>7.9513513513513517E-2</v>
      </c>
      <c r="AE5397" s="70">
        <f>_xlfn.PERCENTILE.EXC($AC5397:AC$5675,0.35)</f>
        <v>5.5053925257085586E-2</v>
      </c>
      <c r="AF5397" s="71">
        <f t="shared" si="2565"/>
        <v>4.2940482850026863E-2</v>
      </c>
      <c r="AG5397" s="70">
        <f t="shared" si="2566"/>
        <v>-7.7700945626477558E-2</v>
      </c>
      <c r="AH5397" s="70">
        <f t="shared" si="2567"/>
        <v>-0.10906029035103852</v>
      </c>
      <c r="AI5397" s="61" t="str">
        <f t="shared" si="2562"/>
        <v>Safety</v>
      </c>
      <c r="AJ5397" s="68" t="str">
        <f t="shared" si="2563"/>
        <v>Safety</v>
      </c>
      <c r="AK5397" s="72"/>
      <c r="AL5397" s="73"/>
      <c r="AM5397" s="72"/>
      <c r="AN5397" s="73"/>
      <c r="AO5397" s="74"/>
      <c r="AP5397" s="20"/>
      <c r="AQ5397" s="74"/>
      <c r="AR5397" s="20"/>
      <c r="AS5397" s="74"/>
      <c r="AT5397" s="20"/>
      <c r="AU5397" s="74" t="str">
        <f t="shared" si="2554"/>
        <v>00635U</v>
      </c>
      <c r="AV5397" s="20">
        <f t="shared" si="2560"/>
        <v>0</v>
      </c>
      <c r="AW5397" s="74" t="str">
        <f t="shared" si="2555"/>
        <v>00635U</v>
      </c>
      <c r="AX5397" s="20">
        <f t="shared" si="2556"/>
        <v>0</v>
      </c>
      <c r="AY5397" s="20">
        <f t="shared" si="2561"/>
        <v>1</v>
      </c>
      <c r="AZ5397" s="116">
        <v>38477</v>
      </c>
      <c r="BA5397" s="116"/>
      <c r="BB5397" s="20"/>
      <c r="BC5397" s="20"/>
      <c r="BD5397" s="76"/>
      <c r="BE5397" s="77"/>
      <c r="BF5397" s="77"/>
    </row>
    <row r="5398" spans="1:58" s="23" customFormat="1" ht="15.75" customHeight="1" x14ac:dyDescent="0.4">
      <c r="A5398" s="116">
        <v>38475</v>
      </c>
      <c r="B5398" s="112">
        <v>14.84</v>
      </c>
      <c r="C5398" s="112">
        <v>14.94</v>
      </c>
      <c r="D5398" s="112">
        <v>15.204000000000001</v>
      </c>
      <c r="E5398" s="112">
        <v>15.42</v>
      </c>
      <c r="F5398" s="112">
        <v>15.628</v>
      </c>
      <c r="G5398" s="112">
        <v>15.898</v>
      </c>
      <c r="H5398" s="113">
        <v>16.11</v>
      </c>
      <c r="I5398" s="90">
        <f t="shared" si="2557"/>
        <v>14.89</v>
      </c>
      <c r="J5398" s="90">
        <f t="shared" si="2558"/>
        <v>15.071999999999999</v>
      </c>
      <c r="K5398" s="114">
        <v>10</v>
      </c>
      <c r="L5398" s="115">
        <v>0.05</v>
      </c>
      <c r="M5398" s="11"/>
      <c r="N5398" s="90">
        <v>14.53</v>
      </c>
      <c r="O5398" s="90">
        <v>15.15</v>
      </c>
      <c r="P5398" s="90">
        <v>16.265763126172452</v>
      </c>
      <c r="Q5398" s="90"/>
      <c r="R5398" s="63">
        <f t="shared" si="2548"/>
        <v>16.885763126172449</v>
      </c>
      <c r="S5398" s="64">
        <f t="shared" si="2568"/>
        <v>-3.9021164021164012E-2</v>
      </c>
      <c r="T5398" s="65"/>
      <c r="U5398" s="65">
        <f t="shared" si="2564"/>
        <v>0.959075907590759</v>
      </c>
      <c r="V5398" s="65">
        <f t="shared" si="2564"/>
        <v>0.93140419434873423</v>
      </c>
      <c r="W5398" s="65"/>
      <c r="X5398" s="61">
        <f t="shared" si="2559"/>
        <v>6.7385444743935071E-3</v>
      </c>
      <c r="Y5398" s="66">
        <f t="shared" si="2549"/>
        <v>4.4747081712062223E-2</v>
      </c>
      <c r="Z5398" s="61">
        <f t="shared" si="2550"/>
        <v>1.2222968435191309E-2</v>
      </c>
      <c r="AA5398" s="67">
        <f t="shared" si="2551"/>
        <v>14.89</v>
      </c>
      <c r="AB5398" s="68">
        <f t="shared" si="2552"/>
        <v>2.1335168616655232E-2</v>
      </c>
      <c r="AC5398" s="69">
        <f t="shared" si="2553"/>
        <v>2.4776324845148055E-2</v>
      </c>
      <c r="AD5398" s="70">
        <f>_xlfn.PERCENTILE.EXC(AC5398:$AC$5675,0.5)</f>
        <v>8.0777883517320168E-2</v>
      </c>
      <c r="AE5398" s="70">
        <f>_xlfn.PERCENTILE.EXC($AC5398:AC$5675,0.35)</f>
        <v>5.5547473061769763E-2</v>
      </c>
      <c r="AF5398" s="71">
        <f t="shared" si="2565"/>
        <v>4.3567065628894792E-2</v>
      </c>
      <c r="AG5398" s="70">
        <f t="shared" si="2566"/>
        <v>-7.7835992907801438E-2</v>
      </c>
      <c r="AH5398" s="70">
        <f t="shared" si="2567"/>
        <v>-0.10923158670286061</v>
      </c>
      <c r="AI5398" s="61" t="str">
        <f t="shared" si="2562"/>
        <v>Safety</v>
      </c>
      <c r="AJ5398" s="68" t="str">
        <f t="shared" si="2563"/>
        <v>Safety</v>
      </c>
      <c r="AK5398" s="72"/>
      <c r="AL5398" s="73"/>
      <c r="AM5398" s="72"/>
      <c r="AN5398" s="73"/>
      <c r="AO5398" s="74"/>
      <c r="AP5398" s="20"/>
      <c r="AQ5398" s="74"/>
      <c r="AR5398" s="20"/>
      <c r="AS5398" s="74"/>
      <c r="AT5398" s="20"/>
      <c r="AU5398" s="74" t="str">
        <f t="shared" si="2554"/>
        <v>00635U</v>
      </c>
      <c r="AV5398" s="20">
        <f t="shared" si="2560"/>
        <v>0</v>
      </c>
      <c r="AW5398" s="74" t="str">
        <f t="shared" si="2555"/>
        <v>00635U</v>
      </c>
      <c r="AX5398" s="20">
        <f t="shared" si="2556"/>
        <v>0</v>
      </c>
      <c r="AY5398" s="20">
        <f t="shared" si="2561"/>
        <v>1</v>
      </c>
      <c r="AZ5398" s="116">
        <v>38476</v>
      </c>
      <c r="BA5398" s="116"/>
      <c r="BB5398" s="20"/>
      <c r="BC5398" s="20"/>
      <c r="BD5398" s="76"/>
      <c r="BE5398" s="77"/>
      <c r="BF5398" s="77"/>
    </row>
    <row r="5399" spans="1:58" s="23" customFormat="1" ht="15.75" customHeight="1" x14ac:dyDescent="0.4">
      <c r="A5399" s="116">
        <v>38474</v>
      </c>
      <c r="B5399" s="112">
        <v>14.95</v>
      </c>
      <c r="C5399" s="112">
        <v>15.11</v>
      </c>
      <c r="D5399" s="112">
        <v>15.346</v>
      </c>
      <c r="E5399" s="112">
        <v>15.54</v>
      </c>
      <c r="F5399" s="112">
        <v>15.769</v>
      </c>
      <c r="G5399" s="112">
        <v>16.065999999999999</v>
      </c>
      <c r="H5399" s="113">
        <v>16.3</v>
      </c>
      <c r="I5399" s="90">
        <f t="shared" si="2557"/>
        <v>15.021999999999998</v>
      </c>
      <c r="J5399" s="90">
        <f t="shared" si="2558"/>
        <v>15.216200000000001</v>
      </c>
      <c r="K5399" s="114">
        <v>11</v>
      </c>
      <c r="L5399" s="115">
        <v>0.05</v>
      </c>
      <c r="M5399" s="11"/>
      <c r="N5399" s="90">
        <v>15.12</v>
      </c>
      <c r="O5399" s="90">
        <v>15.5</v>
      </c>
      <c r="P5399" s="90">
        <v>16.36418129081661</v>
      </c>
      <c r="Q5399" s="90"/>
      <c r="R5399" s="63">
        <f t="shared" si="2548"/>
        <v>16.744181290816613</v>
      </c>
      <c r="S5399" s="64">
        <f t="shared" si="2568"/>
        <v>-1.2410189418680684E-2</v>
      </c>
      <c r="T5399" s="65"/>
      <c r="U5399" s="65">
        <f t="shared" si="2564"/>
        <v>0.97548387096774192</v>
      </c>
      <c r="V5399" s="65">
        <f t="shared" si="2564"/>
        <v>0.94719067972550641</v>
      </c>
      <c r="W5399" s="65"/>
      <c r="X5399" s="61">
        <f t="shared" si="2559"/>
        <v>1.0702341137123756E-2</v>
      </c>
      <c r="Y5399" s="66">
        <f t="shared" si="2549"/>
        <v>4.8906048906049007E-2</v>
      </c>
      <c r="Z5399" s="61">
        <f t="shared" si="2550"/>
        <v>1.2927706031154451E-2</v>
      </c>
      <c r="AA5399" s="67">
        <f t="shared" si="2551"/>
        <v>15.021999999999998</v>
      </c>
      <c r="AB5399" s="68">
        <f t="shared" si="2552"/>
        <v>-1.1243386243386239E-2</v>
      </c>
      <c r="AC5399" s="69">
        <f t="shared" si="2553"/>
        <v>-6.4814814814815316E-3</v>
      </c>
      <c r="AD5399" s="70">
        <f>_xlfn.PERCENTILE.EXC(AC5399:$AC$5675,0.5)</f>
        <v>8.2042253521126818E-2</v>
      </c>
      <c r="AE5399" s="70">
        <f>_xlfn.PERCENTILE.EXC($AC5399:AC$5675,0.35)</f>
        <v>5.5907450884438138E-2</v>
      </c>
      <c r="AF5399" s="71">
        <f t="shared" si="2565"/>
        <v>4.3909426952289131E-2</v>
      </c>
      <c r="AG5399" s="70">
        <f t="shared" si="2566"/>
        <v>-7.7971040189125318E-2</v>
      </c>
      <c r="AH5399" s="70">
        <f t="shared" si="2567"/>
        <v>-0.1094028830546827</v>
      </c>
      <c r="AI5399" s="61" t="str">
        <f t="shared" si="2562"/>
        <v>Safety</v>
      </c>
      <c r="AJ5399" s="68" t="str">
        <f t="shared" si="2563"/>
        <v>Safety</v>
      </c>
      <c r="AK5399" s="72"/>
      <c r="AL5399" s="73"/>
      <c r="AM5399" s="72"/>
      <c r="AN5399" s="73"/>
      <c r="AO5399" s="74"/>
      <c r="AP5399" s="20"/>
      <c r="AQ5399" s="74"/>
      <c r="AR5399" s="20"/>
      <c r="AS5399" s="74"/>
      <c r="AT5399" s="20"/>
      <c r="AU5399" s="74" t="str">
        <f t="shared" si="2554"/>
        <v>00635U</v>
      </c>
      <c r="AV5399" s="20">
        <f t="shared" si="2560"/>
        <v>0</v>
      </c>
      <c r="AW5399" s="74" t="str">
        <f t="shared" si="2555"/>
        <v>00635U</v>
      </c>
      <c r="AX5399" s="20">
        <f t="shared" si="2556"/>
        <v>0</v>
      </c>
      <c r="AY5399" s="20">
        <f t="shared" si="2561"/>
        <v>1</v>
      </c>
      <c r="AZ5399" s="116">
        <v>38475</v>
      </c>
      <c r="BA5399" s="116"/>
      <c r="BB5399" s="20"/>
      <c r="BC5399" s="20"/>
      <c r="BD5399" s="76"/>
      <c r="BE5399" s="77"/>
      <c r="BF5399" s="77"/>
    </row>
    <row r="5400" spans="1:58" s="23" customFormat="1" ht="15.75" customHeight="1" x14ac:dyDescent="0.4">
      <c r="A5400" s="116">
        <v>38471</v>
      </c>
      <c r="B5400" s="112">
        <v>15.4</v>
      </c>
      <c r="C5400" s="112">
        <v>15.58</v>
      </c>
      <c r="D5400" s="112">
        <v>15.75</v>
      </c>
      <c r="E5400" s="112">
        <v>15.89</v>
      </c>
      <c r="F5400" s="112">
        <v>16.091999999999999</v>
      </c>
      <c r="G5400" s="112">
        <v>16.353999999999999</v>
      </c>
      <c r="H5400" s="113">
        <v>16.559999999999999</v>
      </c>
      <c r="I5400" s="90">
        <f t="shared" si="2557"/>
        <v>15.472</v>
      </c>
      <c r="J5400" s="90">
        <f t="shared" si="2558"/>
        <v>15.648</v>
      </c>
      <c r="K5400" s="114">
        <v>12</v>
      </c>
      <c r="L5400" s="115">
        <v>0.05</v>
      </c>
      <c r="M5400" s="11"/>
      <c r="N5400" s="90">
        <v>15.31</v>
      </c>
      <c r="O5400" s="90">
        <v>15.71</v>
      </c>
      <c r="P5400" s="90">
        <v>16.547300104218394</v>
      </c>
      <c r="Q5400" s="90"/>
      <c r="R5400" s="63">
        <f t="shared" si="2548"/>
        <v>16.947300104218392</v>
      </c>
      <c r="S5400" s="64">
        <f t="shared" si="2568"/>
        <v>-9.1933570581257354E-2</v>
      </c>
      <c r="T5400" s="65"/>
      <c r="U5400" s="65">
        <f t="shared" si="2564"/>
        <v>0.97453851050286444</v>
      </c>
      <c r="V5400" s="65">
        <f t="shared" si="2564"/>
        <v>0.94939959395521323</v>
      </c>
      <c r="W5400" s="65"/>
      <c r="X5400" s="61">
        <f t="shared" si="2559"/>
        <v>1.168831168831167E-2</v>
      </c>
      <c r="Y5400" s="66">
        <f t="shared" si="2549"/>
        <v>4.2164883574575089E-2</v>
      </c>
      <c r="Z5400" s="61">
        <f t="shared" si="2550"/>
        <v>1.1375387797311282E-2</v>
      </c>
      <c r="AA5400" s="67">
        <f t="shared" si="2551"/>
        <v>15.472000000000001</v>
      </c>
      <c r="AB5400" s="68">
        <f t="shared" si="2552"/>
        <v>5.8785107772697485E-3</v>
      </c>
      <c r="AC5400" s="69">
        <f t="shared" si="2553"/>
        <v>1.0581319399085617E-2</v>
      </c>
      <c r="AD5400" s="70">
        <f>_xlfn.PERCENTILE.EXC(AC5400:$AC$5675,0.5)</f>
        <v>8.2285436524873176E-2</v>
      </c>
      <c r="AE5400" s="70">
        <f>_xlfn.PERCENTILE.EXC($AC5400:AC$5675,0.35)</f>
        <v>5.6111597061421395E-2</v>
      </c>
      <c r="AF5400" s="71">
        <f t="shared" si="2565"/>
        <v>4.4336381809095431E-2</v>
      </c>
      <c r="AG5400" s="70">
        <f t="shared" si="2566"/>
        <v>-7.8106087470449198E-2</v>
      </c>
      <c r="AH5400" s="70">
        <f t="shared" si="2567"/>
        <v>-0.1095741794065048</v>
      </c>
      <c r="AI5400" s="61" t="str">
        <f t="shared" si="2562"/>
        <v>Safety</v>
      </c>
      <c r="AJ5400" s="68" t="str">
        <f t="shared" si="2563"/>
        <v>Safety</v>
      </c>
      <c r="AK5400" s="72"/>
      <c r="AL5400" s="73"/>
      <c r="AM5400" s="72"/>
      <c r="AN5400" s="73"/>
      <c r="AO5400" s="74"/>
      <c r="AP5400" s="20"/>
      <c r="AQ5400" s="74"/>
      <c r="AR5400" s="20"/>
      <c r="AS5400" s="74"/>
      <c r="AT5400" s="20"/>
      <c r="AU5400" s="74" t="str">
        <f t="shared" si="2554"/>
        <v>00635U</v>
      </c>
      <c r="AV5400" s="20">
        <f t="shared" si="2560"/>
        <v>0</v>
      </c>
      <c r="AW5400" s="74" t="str">
        <f t="shared" si="2555"/>
        <v>00635U</v>
      </c>
      <c r="AX5400" s="20">
        <f t="shared" si="2556"/>
        <v>0</v>
      </c>
      <c r="AY5400" s="20">
        <f t="shared" si="2561"/>
        <v>1</v>
      </c>
      <c r="AZ5400" s="116">
        <v>38474</v>
      </c>
      <c r="BA5400" s="116"/>
      <c r="BB5400" s="20"/>
      <c r="BC5400" s="20"/>
      <c r="BD5400" s="76"/>
      <c r="BE5400" s="77"/>
      <c r="BF5400" s="77"/>
    </row>
    <row r="5401" spans="1:58" s="23" customFormat="1" ht="15.75" customHeight="1" x14ac:dyDescent="0.4">
      <c r="A5401" s="116">
        <v>38470</v>
      </c>
      <c r="B5401" s="112">
        <v>15.55</v>
      </c>
      <c r="C5401" s="112">
        <v>15.68</v>
      </c>
      <c r="D5401" s="112">
        <v>15.904999999999999</v>
      </c>
      <c r="E5401" s="112">
        <v>16.09</v>
      </c>
      <c r="F5401" s="112">
        <v>16.222000000000001</v>
      </c>
      <c r="G5401" s="112">
        <v>16.393999999999998</v>
      </c>
      <c r="H5401" s="113">
        <v>16.53</v>
      </c>
      <c r="I5401" s="90">
        <f t="shared" si="2557"/>
        <v>15.595500000000001</v>
      </c>
      <c r="J5401" s="90">
        <f t="shared" si="2558"/>
        <v>15.758749999999999</v>
      </c>
      <c r="K5401" s="114">
        <v>13</v>
      </c>
      <c r="L5401" s="115">
        <v>0.05</v>
      </c>
      <c r="M5401" s="11"/>
      <c r="N5401" s="90">
        <v>16.86</v>
      </c>
      <c r="O5401" s="90">
        <v>16.61</v>
      </c>
      <c r="P5401" s="90">
        <v>17.039746724229847</v>
      </c>
      <c r="Q5401" s="90"/>
      <c r="R5401" s="63">
        <f t="shared" si="2548"/>
        <v>16.789746724229843</v>
      </c>
      <c r="S5401" s="64">
        <f t="shared" si="2568"/>
        <v>0.13382649630127777</v>
      </c>
      <c r="T5401" s="65"/>
      <c r="U5401" s="65">
        <f t="shared" si="2564"/>
        <v>1.0150511739915713</v>
      </c>
      <c r="V5401" s="65">
        <f t="shared" si="2564"/>
        <v>0.97477974695370528</v>
      </c>
      <c r="W5401" s="65"/>
      <c r="X5401" s="61">
        <f t="shared" si="2559"/>
        <v>8.3601286173632799E-3</v>
      </c>
      <c r="Y5401" s="66">
        <f t="shared" si="2549"/>
        <v>2.7346177750155454E-2</v>
      </c>
      <c r="Z5401" s="61">
        <f t="shared" si="2550"/>
        <v>1.0467763136802147E-2</v>
      </c>
      <c r="AA5401" s="67">
        <f t="shared" si="2551"/>
        <v>15.595499999999999</v>
      </c>
      <c r="AB5401" s="68">
        <f t="shared" si="2552"/>
        <v>-7.7698695136417487E-2</v>
      </c>
      <c r="AC5401" s="69">
        <f t="shared" si="2553"/>
        <v>-7.4999999999999997E-2</v>
      </c>
      <c r="AD5401" s="70">
        <f>_xlfn.PERCENTILE.EXC(AC5401:$AC$5675,0.5)</f>
        <v>8.2528619528619535E-2</v>
      </c>
      <c r="AE5401" s="70">
        <f>_xlfn.PERCENTILE.EXC($AC5401:AC$5675,0.35)</f>
        <v>5.6149550382385095E-2</v>
      </c>
      <c r="AF5401" s="71">
        <f t="shared" si="2565"/>
        <v>4.4693611150263178E-2</v>
      </c>
      <c r="AG5401" s="70">
        <f t="shared" si="2566"/>
        <v>-7.8241134751773078E-2</v>
      </c>
      <c r="AH5401" s="70">
        <f t="shared" si="2567"/>
        <v>-0.10974547575832687</v>
      </c>
      <c r="AI5401" s="61" t="str">
        <f t="shared" si="2562"/>
        <v>Safety</v>
      </c>
      <c r="AJ5401" s="68" t="str">
        <f t="shared" si="2563"/>
        <v>Safety</v>
      </c>
      <c r="AK5401" s="72"/>
      <c r="AL5401" s="73"/>
      <c r="AM5401" s="72"/>
      <c r="AN5401" s="73"/>
      <c r="AO5401" s="74"/>
      <c r="AP5401" s="20"/>
      <c r="AQ5401" s="74"/>
      <c r="AR5401" s="20"/>
      <c r="AS5401" s="74"/>
      <c r="AT5401" s="20"/>
      <c r="AU5401" s="74" t="str">
        <f t="shared" si="2554"/>
        <v>00635U</v>
      </c>
      <c r="AV5401" s="20">
        <f t="shared" si="2560"/>
        <v>0</v>
      </c>
      <c r="AW5401" s="74" t="str">
        <f t="shared" si="2555"/>
        <v>00635U</v>
      </c>
      <c r="AX5401" s="20">
        <f t="shared" si="2556"/>
        <v>0</v>
      </c>
      <c r="AY5401" s="20">
        <f t="shared" si="2561"/>
        <v>1</v>
      </c>
      <c r="AZ5401" s="116">
        <v>38471</v>
      </c>
      <c r="BA5401" s="116"/>
      <c r="BB5401" s="20"/>
      <c r="BC5401" s="20"/>
      <c r="BD5401" s="76"/>
      <c r="BE5401" s="77"/>
      <c r="BF5401" s="77"/>
    </row>
    <row r="5402" spans="1:58" s="23" customFormat="1" ht="15.75" customHeight="1" x14ac:dyDescent="0.4">
      <c r="A5402" s="116">
        <v>38469</v>
      </c>
      <c r="B5402" s="112">
        <v>14.78</v>
      </c>
      <c r="C5402" s="112">
        <v>14.99</v>
      </c>
      <c r="D5402" s="112">
        <v>15.27</v>
      </c>
      <c r="E5402" s="112">
        <v>15.5</v>
      </c>
      <c r="F5402" s="112">
        <v>15.699</v>
      </c>
      <c r="G5402" s="112">
        <v>15.957000000000001</v>
      </c>
      <c r="H5402" s="113">
        <v>16.16</v>
      </c>
      <c r="I5402" s="90">
        <f t="shared" si="2557"/>
        <v>14.843</v>
      </c>
      <c r="J5402" s="90">
        <f t="shared" si="2558"/>
        <v>15.074</v>
      </c>
      <c r="K5402" s="114">
        <v>14</v>
      </c>
      <c r="L5402" s="115">
        <v>0.05</v>
      </c>
      <c r="M5402" s="11"/>
      <c r="N5402" s="90">
        <v>14.87</v>
      </c>
      <c r="O5402" s="90">
        <v>15.32</v>
      </c>
      <c r="P5402" s="90">
        <v>16.157479076673841</v>
      </c>
      <c r="Q5402" s="90"/>
      <c r="R5402" s="63">
        <f t="shared" si="2548"/>
        <v>16.60747907667384</v>
      </c>
      <c r="S5402" s="64">
        <f t="shared" si="2568"/>
        <v>-2.6827632461435898E-3</v>
      </c>
      <c r="T5402" s="65"/>
      <c r="U5402" s="65">
        <f t="shared" si="2564"/>
        <v>0.97062663185378584</v>
      </c>
      <c r="V5402" s="65">
        <f t="shared" si="2564"/>
        <v>0.94816771399178923</v>
      </c>
      <c r="W5402" s="65"/>
      <c r="X5402" s="61">
        <f t="shared" si="2559"/>
        <v>1.4208389715832263E-2</v>
      </c>
      <c r="Y5402" s="66">
        <f t="shared" si="2549"/>
        <v>4.2580645161290329E-2</v>
      </c>
      <c r="Z5402" s="61">
        <f t="shared" si="2550"/>
        <v>1.55628915987334E-2</v>
      </c>
      <c r="AA5402" s="67">
        <f t="shared" si="2551"/>
        <v>14.843</v>
      </c>
      <c r="AB5402" s="68">
        <f t="shared" si="2552"/>
        <v>-6.0524546065904416E-3</v>
      </c>
      <c r="AC5402" s="69">
        <f t="shared" si="2553"/>
        <v>-1.8157363819770846E-3</v>
      </c>
      <c r="AD5402" s="70">
        <f>_xlfn.PERCENTILE.EXC(AC5402:$AC$5675,0.5)</f>
        <v>8.3018852651043598E-2</v>
      </c>
      <c r="AE5402" s="70">
        <f>_xlfn.PERCENTILE.EXC($AC5402:AC$5675,0.35)</f>
        <v>5.6407609044087731E-2</v>
      </c>
      <c r="AF5402" s="71">
        <f t="shared" si="2565"/>
        <v>4.4903291053895567E-2</v>
      </c>
      <c r="AG5402" s="70">
        <f t="shared" si="2566"/>
        <v>-6.6510240004111321E-2</v>
      </c>
      <c r="AH5402" s="70">
        <f t="shared" si="2567"/>
        <v>-0.10991677211014897</v>
      </c>
      <c r="AI5402" s="61" t="str">
        <f t="shared" si="2562"/>
        <v>Safety</v>
      </c>
      <c r="AJ5402" s="68" t="str">
        <f t="shared" si="2563"/>
        <v>Safety</v>
      </c>
      <c r="AK5402" s="72"/>
      <c r="AL5402" s="73"/>
      <c r="AM5402" s="72"/>
      <c r="AN5402" s="73"/>
      <c r="AO5402" s="74"/>
      <c r="AP5402" s="20"/>
      <c r="AQ5402" s="74"/>
      <c r="AR5402" s="20"/>
      <c r="AS5402" s="74"/>
      <c r="AT5402" s="20"/>
      <c r="AU5402" s="74" t="str">
        <f t="shared" si="2554"/>
        <v>00635U</v>
      </c>
      <c r="AV5402" s="20">
        <f t="shared" si="2560"/>
        <v>0</v>
      </c>
      <c r="AW5402" s="74" t="str">
        <f t="shared" si="2555"/>
        <v>00635U</v>
      </c>
      <c r="AX5402" s="20">
        <f t="shared" si="2556"/>
        <v>0</v>
      </c>
      <c r="AY5402" s="20">
        <f t="shared" si="2561"/>
        <v>1</v>
      </c>
      <c r="AZ5402" s="116">
        <v>38470</v>
      </c>
      <c r="BA5402" s="116"/>
      <c r="BB5402" s="20"/>
      <c r="BC5402" s="20"/>
      <c r="BD5402" s="76"/>
      <c r="BE5402" s="77"/>
      <c r="BF5402" s="77"/>
    </row>
    <row r="5403" spans="1:58" s="23" customFormat="1" ht="15.75" customHeight="1" x14ac:dyDescent="0.4">
      <c r="A5403" s="116">
        <v>38468</v>
      </c>
      <c r="B5403" s="112">
        <v>14.76</v>
      </c>
      <c r="C5403" s="112">
        <v>15.05</v>
      </c>
      <c r="D5403" s="112">
        <v>15.275</v>
      </c>
      <c r="E5403" s="112">
        <v>15.46</v>
      </c>
      <c r="F5403" s="112">
        <v>15.68</v>
      </c>
      <c r="G5403" s="112">
        <v>15.965</v>
      </c>
      <c r="H5403" s="113">
        <v>16.190000000000001</v>
      </c>
      <c r="I5403" s="90">
        <f t="shared" si="2557"/>
        <v>14.8325</v>
      </c>
      <c r="J5403" s="90">
        <f t="shared" si="2558"/>
        <v>15.106250000000001</v>
      </c>
      <c r="K5403" s="114">
        <v>15</v>
      </c>
      <c r="L5403" s="115">
        <v>0.05</v>
      </c>
      <c r="M5403" s="11"/>
      <c r="N5403" s="90">
        <v>14.91</v>
      </c>
      <c r="O5403" s="90">
        <v>15.43</v>
      </c>
      <c r="P5403" s="90">
        <v>16.268617094492225</v>
      </c>
      <c r="Q5403" s="90"/>
      <c r="R5403" s="63">
        <f t="shared" si="2548"/>
        <v>16.788617094492224</v>
      </c>
      <c r="S5403" s="64">
        <f t="shared" si="2568"/>
        <v>1.9835841313269559E-2</v>
      </c>
      <c r="T5403" s="65"/>
      <c r="U5403" s="65">
        <f t="shared" si="2564"/>
        <v>0.96629941672067399</v>
      </c>
      <c r="V5403" s="65">
        <f t="shared" si="2564"/>
        <v>0.94845185121628195</v>
      </c>
      <c r="W5403" s="65"/>
      <c r="X5403" s="61">
        <f t="shared" si="2559"/>
        <v>1.9647696476964831E-2</v>
      </c>
      <c r="Y5403" s="66">
        <f t="shared" si="2549"/>
        <v>4.7218628719275575E-2</v>
      </c>
      <c r="Z5403" s="61">
        <f t="shared" si="2550"/>
        <v>1.8456093038934872E-2</v>
      </c>
      <c r="AA5403" s="67">
        <f t="shared" si="2551"/>
        <v>14.8325</v>
      </c>
      <c r="AB5403" s="68">
        <f t="shared" si="2552"/>
        <v>-1.0060362173038254E-2</v>
      </c>
      <c r="AC5403" s="69">
        <f t="shared" si="2553"/>
        <v>-5.1978537894031233E-3</v>
      </c>
      <c r="AD5403" s="70">
        <f>_xlfn.PERCENTILE.EXC(AC5403:$AC$5675,0.5)</f>
        <v>8.3509085773467662E-2</v>
      </c>
      <c r="AE5403" s="70">
        <f>_xlfn.PERCENTILE.EXC($AC5403:AC$5675,0.35)</f>
        <v>5.7039995298441934E-2</v>
      </c>
      <c r="AF5403" s="71">
        <f t="shared" si="2565"/>
        <v>4.5079365771057471E-2</v>
      </c>
      <c r="AG5403" s="70">
        <f t="shared" si="2566"/>
        <v>-6.6803499845821665E-2</v>
      </c>
      <c r="AH5403" s="70">
        <f t="shared" si="2567"/>
        <v>-0.11008806846197106</v>
      </c>
      <c r="AI5403" s="61" t="str">
        <f t="shared" si="2562"/>
        <v>Safety</v>
      </c>
      <c r="AJ5403" s="68" t="str">
        <f t="shared" si="2563"/>
        <v>Safety</v>
      </c>
      <c r="AK5403" s="72"/>
      <c r="AL5403" s="73"/>
      <c r="AM5403" s="72"/>
      <c r="AN5403" s="73"/>
      <c r="AO5403" s="74"/>
      <c r="AP5403" s="20"/>
      <c r="AQ5403" s="74"/>
      <c r="AR5403" s="20"/>
      <c r="AS5403" s="74"/>
      <c r="AT5403" s="20"/>
      <c r="AU5403" s="74" t="str">
        <f t="shared" si="2554"/>
        <v>00635U</v>
      </c>
      <c r="AV5403" s="20">
        <f t="shared" si="2560"/>
        <v>0</v>
      </c>
      <c r="AW5403" s="74" t="str">
        <f t="shared" si="2555"/>
        <v>00635U</v>
      </c>
      <c r="AX5403" s="20">
        <f t="shared" si="2556"/>
        <v>0</v>
      </c>
      <c r="AY5403" s="20">
        <f t="shared" si="2561"/>
        <v>1</v>
      </c>
      <c r="AZ5403" s="116">
        <v>38469</v>
      </c>
      <c r="BA5403" s="116"/>
      <c r="BB5403" s="20"/>
      <c r="BC5403" s="20"/>
      <c r="BD5403" s="76"/>
      <c r="BE5403" s="77"/>
      <c r="BF5403" s="77"/>
    </row>
    <row r="5404" spans="1:58" s="23" customFormat="1" ht="15.75" customHeight="1" x14ac:dyDescent="0.4">
      <c r="A5404" s="116">
        <v>38467</v>
      </c>
      <c r="B5404" s="112">
        <v>14.42</v>
      </c>
      <c r="C5404" s="112">
        <v>14.96</v>
      </c>
      <c r="D5404" s="112">
        <v>15.157</v>
      </c>
      <c r="E5404" s="112">
        <v>15.32</v>
      </c>
      <c r="F5404" s="112">
        <v>15.537000000000001</v>
      </c>
      <c r="G5404" s="112">
        <v>15.819000000000001</v>
      </c>
      <c r="H5404" s="113">
        <v>16.04</v>
      </c>
      <c r="I5404" s="90">
        <f t="shared" si="2557"/>
        <v>14.528</v>
      </c>
      <c r="J5404" s="90">
        <f t="shared" si="2558"/>
        <v>14.999400000000001</v>
      </c>
      <c r="K5404" s="114">
        <v>16</v>
      </c>
      <c r="L5404" s="115">
        <v>0.05</v>
      </c>
      <c r="M5404" s="11"/>
      <c r="N5404" s="90">
        <v>14.62</v>
      </c>
      <c r="O5404" s="90">
        <v>15.26</v>
      </c>
      <c r="P5404" s="90">
        <v>16.104621447806043</v>
      </c>
      <c r="Q5404" s="90"/>
      <c r="R5404" s="63">
        <f t="shared" si="2548"/>
        <v>16.744621447806047</v>
      </c>
      <c r="S5404" s="64">
        <f t="shared" si="2568"/>
        <v>-4.9414824447334298E-2</v>
      </c>
      <c r="T5404" s="65"/>
      <c r="U5404" s="65">
        <f t="shared" si="2564"/>
        <v>0.95806028833551771</v>
      </c>
      <c r="V5404" s="65">
        <f t="shared" si="2564"/>
        <v>0.9475540949196849</v>
      </c>
      <c r="W5404" s="65"/>
      <c r="X5404" s="61">
        <f t="shared" si="2559"/>
        <v>3.7447988904299651E-2</v>
      </c>
      <c r="Y5404" s="66">
        <f t="shared" si="2549"/>
        <v>4.6997389033942481E-2</v>
      </c>
      <c r="Z5404" s="61">
        <f t="shared" si="2550"/>
        <v>3.2447687224669668E-2</v>
      </c>
      <c r="AA5404" s="67">
        <f t="shared" si="2551"/>
        <v>14.528</v>
      </c>
      <c r="AB5404" s="68">
        <f t="shared" si="2552"/>
        <v>-1.3679890560875466E-2</v>
      </c>
      <c r="AC5404" s="69">
        <f t="shared" si="2553"/>
        <v>-6.2927496580026509E-3</v>
      </c>
      <c r="AD5404" s="70">
        <f>_xlfn.PERCENTILE.EXC(AC5404:$AC$5675,0.5)</f>
        <v>8.4145091879089584E-2</v>
      </c>
      <c r="AE5404" s="70">
        <f>_xlfn.PERCENTILE.EXC($AC5404:AC$5675,0.35)</f>
        <v>5.7379326738792875E-2</v>
      </c>
      <c r="AF5404" s="71">
        <f t="shared" si="2565"/>
        <v>4.5323923676893127E-2</v>
      </c>
      <c r="AG5404" s="70">
        <f t="shared" si="2566"/>
        <v>-6.7096759687532023E-2</v>
      </c>
      <c r="AH5404" s="70">
        <f t="shared" si="2567"/>
        <v>-0.11025936481379314</v>
      </c>
      <c r="AI5404" s="61" t="str">
        <f t="shared" si="2562"/>
        <v>Safety</v>
      </c>
      <c r="AJ5404" s="68" t="str">
        <f t="shared" si="2563"/>
        <v>Safety</v>
      </c>
      <c r="AK5404" s="72"/>
      <c r="AL5404" s="73"/>
      <c r="AM5404" s="72"/>
      <c r="AN5404" s="73"/>
      <c r="AO5404" s="74"/>
      <c r="AP5404" s="20"/>
      <c r="AQ5404" s="74"/>
      <c r="AR5404" s="20"/>
      <c r="AS5404" s="74"/>
      <c r="AT5404" s="20"/>
      <c r="AU5404" s="74" t="str">
        <f t="shared" si="2554"/>
        <v>00635U</v>
      </c>
      <c r="AV5404" s="20">
        <f t="shared" si="2560"/>
        <v>0</v>
      </c>
      <c r="AW5404" s="74" t="str">
        <f t="shared" si="2555"/>
        <v>00635U</v>
      </c>
      <c r="AX5404" s="20">
        <f t="shared" si="2556"/>
        <v>0</v>
      </c>
      <c r="AY5404" s="20">
        <f t="shared" si="2561"/>
        <v>1</v>
      </c>
      <c r="AZ5404" s="116">
        <v>38468</v>
      </c>
      <c r="BA5404" s="116"/>
      <c r="BB5404" s="20"/>
      <c r="BC5404" s="20"/>
      <c r="BD5404" s="76"/>
      <c r="BE5404" s="77"/>
      <c r="BF5404" s="77"/>
    </row>
    <row r="5405" spans="1:58" s="23" customFormat="1" ht="15.75" customHeight="1" x14ac:dyDescent="0.4">
      <c r="A5405" s="116">
        <v>38464</v>
      </c>
      <c r="B5405" s="112">
        <v>15.03</v>
      </c>
      <c r="C5405" s="112">
        <v>15.14</v>
      </c>
      <c r="D5405" s="112">
        <v>15.371</v>
      </c>
      <c r="E5405" s="112">
        <v>15.56</v>
      </c>
      <c r="F5405" s="112">
        <v>15.756</v>
      </c>
      <c r="G5405" s="112">
        <v>16.010000000000002</v>
      </c>
      <c r="H5405" s="113">
        <v>16.21</v>
      </c>
      <c r="I5405" s="90">
        <f t="shared" si="2557"/>
        <v>15.0465</v>
      </c>
      <c r="J5405" s="90">
        <f t="shared" si="2558"/>
        <v>15.17465</v>
      </c>
      <c r="K5405" s="114">
        <v>17</v>
      </c>
      <c r="L5405" s="115">
        <v>0.05</v>
      </c>
      <c r="M5405" s="11"/>
      <c r="N5405" s="90">
        <v>15.38</v>
      </c>
      <c r="O5405" s="90">
        <v>15.52</v>
      </c>
      <c r="P5405" s="90">
        <v>16.493580464411924</v>
      </c>
      <c r="Q5405" s="90"/>
      <c r="R5405" s="63">
        <f t="shared" si="2548"/>
        <v>16.633580464411921</v>
      </c>
      <c r="S5405" s="64">
        <f t="shared" si="2568"/>
        <v>6.7314365024288739E-2</v>
      </c>
      <c r="T5405" s="65"/>
      <c r="U5405" s="65">
        <f t="shared" si="2564"/>
        <v>0.990979381443299</v>
      </c>
      <c r="V5405" s="65">
        <f t="shared" si="2564"/>
        <v>0.94097215783361221</v>
      </c>
      <c r="W5405" s="65"/>
      <c r="X5405" s="61">
        <f t="shared" si="2559"/>
        <v>7.3186959414505131E-3</v>
      </c>
      <c r="Y5405" s="66">
        <f t="shared" si="2549"/>
        <v>4.1773778920308507E-2</v>
      </c>
      <c r="Z5405" s="61">
        <f t="shared" si="2550"/>
        <v>8.5169308477054308E-3</v>
      </c>
      <c r="AA5405" s="67">
        <f t="shared" si="2551"/>
        <v>15.0465</v>
      </c>
      <c r="AB5405" s="68">
        <f t="shared" si="2552"/>
        <v>-2.2756827048114527E-2</v>
      </c>
      <c r="AC5405" s="69">
        <f t="shared" si="2553"/>
        <v>-2.1684005201560518E-2</v>
      </c>
      <c r="AD5405" s="70">
        <f>_xlfn.PERCENTILE.EXC(AC5405:$AC$5675,0.5)</f>
        <v>8.478109798471152E-2</v>
      </c>
      <c r="AE5405" s="70">
        <f>_xlfn.PERCENTILE.EXC($AC5405:AC$5675,0.35)</f>
        <v>5.7598461781558544E-2</v>
      </c>
      <c r="AF5405" s="71">
        <f t="shared" si="2565"/>
        <v>4.578493628884045E-2</v>
      </c>
      <c r="AG5405" s="70">
        <f t="shared" si="2566"/>
        <v>-6.7390019529242368E-2</v>
      </c>
      <c r="AH5405" s="70">
        <f t="shared" si="2567"/>
        <v>-0.11043066116561523</v>
      </c>
      <c r="AI5405" s="61" t="str">
        <f t="shared" si="2562"/>
        <v>Safety</v>
      </c>
      <c r="AJ5405" s="68" t="str">
        <f t="shared" si="2563"/>
        <v>Safety</v>
      </c>
      <c r="AK5405" s="72"/>
      <c r="AL5405" s="73"/>
      <c r="AM5405" s="72"/>
      <c r="AN5405" s="73"/>
      <c r="AO5405" s="74"/>
      <c r="AP5405" s="20"/>
      <c r="AQ5405" s="74"/>
      <c r="AR5405" s="20"/>
      <c r="AS5405" s="74"/>
      <c r="AT5405" s="20"/>
      <c r="AU5405" s="74" t="str">
        <f t="shared" si="2554"/>
        <v>00635U</v>
      </c>
      <c r="AV5405" s="20">
        <f t="shared" si="2560"/>
        <v>0</v>
      </c>
      <c r="AW5405" s="74" t="str">
        <f t="shared" si="2555"/>
        <v>00635U</v>
      </c>
      <c r="AX5405" s="20">
        <f t="shared" si="2556"/>
        <v>0</v>
      </c>
      <c r="AY5405" s="20">
        <f t="shared" si="2561"/>
        <v>1</v>
      </c>
      <c r="AZ5405" s="116">
        <v>38467</v>
      </c>
      <c r="BA5405" s="116"/>
      <c r="BB5405" s="20"/>
      <c r="BC5405" s="20"/>
      <c r="BD5405" s="76"/>
      <c r="BE5405" s="77"/>
      <c r="BF5405" s="77"/>
    </row>
    <row r="5406" spans="1:58" s="23" customFormat="1" ht="15.75" customHeight="1" x14ac:dyDescent="0.4">
      <c r="A5406" s="116">
        <v>38463</v>
      </c>
      <c r="B5406" s="112">
        <v>14.57</v>
      </c>
      <c r="C5406" s="112">
        <v>14.91</v>
      </c>
      <c r="D5406" s="112">
        <v>15.157</v>
      </c>
      <c r="E5406" s="112">
        <v>15.36</v>
      </c>
      <c r="F5406" s="112">
        <v>15.547000000000001</v>
      </c>
      <c r="G5406" s="112">
        <v>15.789</v>
      </c>
      <c r="H5406" s="113">
        <v>15.98</v>
      </c>
      <c r="I5406" s="90">
        <f t="shared" si="2557"/>
        <v>14.604000000000001</v>
      </c>
      <c r="J5406" s="90">
        <f t="shared" si="2558"/>
        <v>14.934699999999999</v>
      </c>
      <c r="K5406" s="114">
        <v>18</v>
      </c>
      <c r="L5406" s="115">
        <v>0.05</v>
      </c>
      <c r="M5406" s="11"/>
      <c r="N5406" s="90">
        <v>14.41</v>
      </c>
      <c r="O5406" s="90">
        <v>14.87</v>
      </c>
      <c r="P5406" s="90">
        <v>15.871246465412856</v>
      </c>
      <c r="Q5406" s="90"/>
      <c r="R5406" s="63">
        <f t="shared" si="2548"/>
        <v>16.331246465412857</v>
      </c>
      <c r="S5406" s="64">
        <f t="shared" si="2568"/>
        <v>-0.14834515366430268</v>
      </c>
      <c r="T5406" s="65"/>
      <c r="U5406" s="65">
        <f t="shared" si="2564"/>
        <v>0.96906523201076</v>
      </c>
      <c r="V5406" s="65">
        <f t="shared" si="2564"/>
        <v>0.9369144403626517</v>
      </c>
      <c r="W5406" s="65"/>
      <c r="X5406" s="61">
        <f t="shared" si="2559"/>
        <v>2.3335621139327373E-2</v>
      </c>
      <c r="Y5406" s="66">
        <f t="shared" si="2549"/>
        <v>4.0364583333333398E-2</v>
      </c>
      <c r="Z5406" s="61">
        <f t="shared" si="2550"/>
        <v>2.264448096411931E-2</v>
      </c>
      <c r="AA5406" s="67">
        <f t="shared" si="2551"/>
        <v>14.604000000000001</v>
      </c>
      <c r="AB5406" s="68">
        <f t="shared" si="2552"/>
        <v>1.1103400416377526E-2</v>
      </c>
      <c r="AC5406" s="69">
        <f t="shared" si="2553"/>
        <v>1.3462873004857795E-2</v>
      </c>
      <c r="AD5406" s="70">
        <f>_xlfn.PERCENTILE.EXC(AC5406:$AC$5675,0.5)</f>
        <v>8.4828225682152675E-2</v>
      </c>
      <c r="AE5406" s="70">
        <f>_xlfn.PERCENTILE.EXC($AC5406:AC$5675,0.35)</f>
        <v>5.7667040990031421E-2</v>
      </c>
      <c r="AF5406" s="71">
        <f t="shared" si="2565"/>
        <v>4.6851009633768842E-2</v>
      </c>
      <c r="AG5406" s="70">
        <f t="shared" si="2566"/>
        <v>-6.7683279370952726E-2</v>
      </c>
      <c r="AH5406" s="70">
        <f t="shared" si="2567"/>
        <v>-0.11060195751743733</v>
      </c>
      <c r="AI5406" s="61" t="str">
        <f t="shared" si="2562"/>
        <v>Safety</v>
      </c>
      <c r="AJ5406" s="68" t="str">
        <f t="shared" si="2563"/>
        <v>Safety</v>
      </c>
      <c r="AK5406" s="72"/>
      <c r="AL5406" s="73"/>
      <c r="AM5406" s="72"/>
      <c r="AN5406" s="73"/>
      <c r="AO5406" s="74"/>
      <c r="AP5406" s="20"/>
      <c r="AQ5406" s="74"/>
      <c r="AR5406" s="20"/>
      <c r="AS5406" s="74"/>
      <c r="AT5406" s="20"/>
      <c r="AU5406" s="74" t="str">
        <f t="shared" si="2554"/>
        <v>00635U</v>
      </c>
      <c r="AV5406" s="20">
        <f t="shared" si="2560"/>
        <v>0</v>
      </c>
      <c r="AW5406" s="74" t="str">
        <f t="shared" si="2555"/>
        <v>00635U</v>
      </c>
      <c r="AX5406" s="20">
        <f t="shared" si="2556"/>
        <v>0</v>
      </c>
      <c r="AY5406" s="20">
        <f t="shared" si="2561"/>
        <v>1</v>
      </c>
      <c r="AZ5406" s="116">
        <v>38464</v>
      </c>
      <c r="BA5406" s="116"/>
      <c r="BB5406" s="20"/>
      <c r="BC5406" s="20"/>
      <c r="BD5406" s="76"/>
      <c r="BE5406" s="77"/>
      <c r="BF5406" s="77"/>
    </row>
    <row r="5407" spans="1:58" s="23" customFormat="1" ht="15.75" customHeight="1" x14ac:dyDescent="0.4">
      <c r="A5407" s="116">
        <v>38462</v>
      </c>
      <c r="B5407" s="112">
        <v>15.4</v>
      </c>
      <c r="C5407" s="112">
        <v>15.85</v>
      </c>
      <c r="D5407" s="112">
        <v>16.196999999999999</v>
      </c>
      <c r="E5407" s="112">
        <v>16.48</v>
      </c>
      <c r="F5407" s="112">
        <v>16.611999999999998</v>
      </c>
      <c r="G5407" s="112">
        <v>16.783999999999999</v>
      </c>
      <c r="H5407" s="113">
        <v>16.920000000000002</v>
      </c>
      <c r="I5407" s="90">
        <f t="shared" si="2557"/>
        <v>15.422499999999999</v>
      </c>
      <c r="J5407" s="90">
        <f t="shared" si="2558"/>
        <v>15.86735</v>
      </c>
      <c r="K5407" s="114">
        <v>19</v>
      </c>
      <c r="L5407" s="115">
        <v>0.05</v>
      </c>
      <c r="M5407" s="11"/>
      <c r="N5407" s="90">
        <v>16.920000000000002</v>
      </c>
      <c r="O5407" s="90">
        <v>16.72</v>
      </c>
      <c r="P5407" s="90">
        <v>17.094142802831954</v>
      </c>
      <c r="Q5407" s="90"/>
      <c r="R5407" s="63">
        <f t="shared" ref="R5407:R5470" si="2569">(O5407+P5407)-(N5407+M5407)</f>
        <v>16.894142802831951</v>
      </c>
      <c r="S5407" s="64">
        <f t="shared" si="2568"/>
        <v>0.13101604278074871</v>
      </c>
      <c r="T5407" s="65"/>
      <c r="U5407" s="65">
        <f t="shared" si="2564"/>
        <v>1.0119617224880384</v>
      </c>
      <c r="V5407" s="65">
        <f t="shared" si="2564"/>
        <v>0.97811280699199665</v>
      </c>
      <c r="W5407" s="65"/>
      <c r="X5407" s="61">
        <f t="shared" si="2559"/>
        <v>2.9220779220779175E-2</v>
      </c>
      <c r="Y5407" s="66">
        <f t="shared" si="2549"/>
        <v>2.6699029126213671E-2</v>
      </c>
      <c r="Z5407" s="61">
        <f t="shared" si="2550"/>
        <v>2.884422110552768E-2</v>
      </c>
      <c r="AA5407" s="67">
        <f t="shared" si="2551"/>
        <v>15.422499999999999</v>
      </c>
      <c r="AB5407" s="68">
        <f t="shared" si="2552"/>
        <v>-8.9834515366430334E-2</v>
      </c>
      <c r="AC5407" s="69">
        <f t="shared" si="2553"/>
        <v>-8.8504728132387828E-2</v>
      </c>
      <c r="AD5407" s="70">
        <f>_xlfn.PERCENTILE.EXC(AC5407:$AC$5675,0.5)</f>
        <v>8.4875353379593843E-2</v>
      </c>
      <c r="AE5407" s="70">
        <f>_xlfn.PERCENTILE.EXC($AC5407:AC$5675,0.35)</f>
        <v>5.8294600778930464E-2</v>
      </c>
      <c r="AF5407" s="71">
        <f t="shared" si="2565"/>
        <v>4.7031505758849804E-2</v>
      </c>
      <c r="AG5407" s="70">
        <f t="shared" si="2566"/>
        <v>-6.7976539212663084E-2</v>
      </c>
      <c r="AH5407" s="70">
        <f t="shared" si="2567"/>
        <v>-0.1107732538692594</v>
      </c>
      <c r="AI5407" s="61" t="str">
        <f t="shared" si="2562"/>
        <v>Safety</v>
      </c>
      <c r="AJ5407" s="68" t="str">
        <f t="shared" si="2563"/>
        <v>Safety</v>
      </c>
      <c r="AK5407" s="72"/>
      <c r="AL5407" s="73"/>
      <c r="AM5407" s="72"/>
      <c r="AN5407" s="73"/>
      <c r="AO5407" s="74"/>
      <c r="AP5407" s="20"/>
      <c r="AQ5407" s="74"/>
      <c r="AR5407" s="20"/>
      <c r="AS5407" s="74"/>
      <c r="AT5407" s="20"/>
      <c r="AU5407" s="74" t="str">
        <f t="shared" si="2554"/>
        <v>Cash</v>
      </c>
      <c r="AV5407" s="20">
        <f t="shared" si="2560"/>
        <v>0</v>
      </c>
      <c r="AW5407" s="74" t="str">
        <f t="shared" si="2555"/>
        <v>00635U</v>
      </c>
      <c r="AX5407" s="20">
        <f t="shared" si="2556"/>
        <v>0</v>
      </c>
      <c r="AY5407" s="20">
        <f t="shared" si="2561"/>
        <v>1</v>
      </c>
      <c r="AZ5407" s="116">
        <v>38463</v>
      </c>
      <c r="BA5407" s="116"/>
      <c r="BB5407" s="20"/>
      <c r="BC5407" s="20"/>
      <c r="BD5407" s="76"/>
      <c r="BE5407" s="77"/>
      <c r="BF5407" s="77"/>
    </row>
    <row r="5408" spans="1:58" s="23" customFormat="1" ht="15.75" customHeight="1" x14ac:dyDescent="0.4">
      <c r="A5408" s="116">
        <v>38461</v>
      </c>
      <c r="B5408" s="112">
        <v>14.23</v>
      </c>
      <c r="C5408" s="112">
        <v>15.01</v>
      </c>
      <c r="D5408" s="112">
        <v>15.6</v>
      </c>
      <c r="E5408" s="112">
        <v>15.737</v>
      </c>
      <c r="F5408" s="112">
        <v>15.85</v>
      </c>
      <c r="G5408" s="112">
        <v>16.100999999999999</v>
      </c>
      <c r="H5408" s="113">
        <v>16.425000000000001</v>
      </c>
      <c r="I5408" s="90">
        <f t="shared" si="2557"/>
        <v>15.01</v>
      </c>
      <c r="J5408" s="90">
        <f t="shared" si="2558"/>
        <v>15.6</v>
      </c>
      <c r="K5408" s="114">
        <v>0</v>
      </c>
      <c r="L5408" s="115">
        <v>4.1666666666666664E-2</v>
      </c>
      <c r="M5408" s="11"/>
      <c r="N5408" s="90">
        <v>14.96</v>
      </c>
      <c r="O5408" s="90">
        <v>15.38</v>
      </c>
      <c r="P5408" s="90">
        <v>16.178826271006741</v>
      </c>
      <c r="Q5408" s="90"/>
      <c r="R5408" s="63">
        <f t="shared" si="2569"/>
        <v>16.598826271006743</v>
      </c>
      <c r="S5408" s="64">
        <f t="shared" si="2568"/>
        <v>-9.6618357487922579E-2</v>
      </c>
      <c r="T5408" s="65"/>
      <c r="U5408" s="65">
        <f t="shared" si="2564"/>
        <v>0.9726918075422627</v>
      </c>
      <c r="V5408" s="65">
        <f t="shared" si="2564"/>
        <v>0.9506252024945544</v>
      </c>
      <c r="W5408" s="65"/>
      <c r="X5408" s="61">
        <f t="shared" si="2559"/>
        <v>5.4813773717498196E-2</v>
      </c>
      <c r="Y5408" s="66">
        <f t="shared" si="2549"/>
        <v>4.3718624896740207E-2</v>
      </c>
      <c r="Z5408" s="61">
        <f t="shared" si="2550"/>
        <v>3.9307128580946024E-2</v>
      </c>
      <c r="AA5408" s="67">
        <f t="shared" si="2551"/>
        <v>15.01</v>
      </c>
      <c r="AB5408" s="68">
        <f t="shared" si="2552"/>
        <v>-4.8796791443850296E-2</v>
      </c>
      <c r="AC5408" s="69">
        <f t="shared" si="2553"/>
        <v>3.3422459893047412E-3</v>
      </c>
      <c r="AD5408" s="70">
        <f>_xlfn.PERCENTILE.EXC(AC5408:$AC$5675,0.5)</f>
        <v>8.5023785698123897E-2</v>
      </c>
      <c r="AE5408" s="70">
        <f>_xlfn.PERCENTILE.EXC($AC5408:AC$5675,0.35)</f>
        <v>5.8945556346624246E-2</v>
      </c>
      <c r="AF5408" s="71">
        <f t="shared" si="2565"/>
        <v>4.721814849922689E-2</v>
      </c>
      <c r="AG5408" s="70">
        <f t="shared" si="2566"/>
        <v>-4.7187996544866287E-2</v>
      </c>
      <c r="AH5408" s="70">
        <f t="shared" si="2567"/>
        <v>-0.10082708568207431</v>
      </c>
      <c r="AI5408" s="61" t="str">
        <f t="shared" si="2562"/>
        <v>Safety</v>
      </c>
      <c r="AJ5408" s="68" t="str">
        <f t="shared" si="2563"/>
        <v>Safety</v>
      </c>
      <c r="AK5408" s="72"/>
      <c r="AL5408" s="73"/>
      <c r="AM5408" s="72"/>
      <c r="AN5408" s="73"/>
      <c r="AO5408" s="74"/>
      <c r="AP5408" s="20"/>
      <c r="AQ5408" s="74"/>
      <c r="AR5408" s="20"/>
      <c r="AS5408" s="74"/>
      <c r="AT5408" s="20"/>
      <c r="AU5408" s="74" t="str">
        <f t="shared" si="2554"/>
        <v>00635U</v>
      </c>
      <c r="AV5408" s="20">
        <f t="shared" si="2560"/>
        <v>0</v>
      </c>
      <c r="AW5408" s="74" t="str">
        <f t="shared" si="2555"/>
        <v>00635U</v>
      </c>
      <c r="AX5408" s="20">
        <f t="shared" si="2556"/>
        <v>0</v>
      </c>
      <c r="AY5408" s="20">
        <f t="shared" si="2561"/>
        <v>1</v>
      </c>
      <c r="AZ5408" s="116">
        <v>38462</v>
      </c>
      <c r="BA5408" s="116"/>
      <c r="BB5408" s="20"/>
      <c r="BC5408" s="20"/>
      <c r="BD5408" s="76"/>
      <c r="BE5408" s="77"/>
      <c r="BF5408" s="77"/>
    </row>
    <row r="5409" spans="1:58" s="23" customFormat="1" ht="15.75" customHeight="1" x14ac:dyDescent="0.4">
      <c r="A5409" s="116">
        <v>38460</v>
      </c>
      <c r="B5409" s="112">
        <v>15.12</v>
      </c>
      <c r="C5409" s="112">
        <v>15.6</v>
      </c>
      <c r="D5409" s="112">
        <v>15.97</v>
      </c>
      <c r="E5409" s="112">
        <v>16.210999999999999</v>
      </c>
      <c r="F5409" s="112">
        <v>16.41</v>
      </c>
      <c r="G5409" s="112">
        <v>16.559999999999999</v>
      </c>
      <c r="H5409" s="113">
        <v>16.754999999999999</v>
      </c>
      <c r="I5409" s="90">
        <f t="shared" si="2557"/>
        <v>15.58</v>
      </c>
      <c r="J5409" s="90">
        <f t="shared" si="2558"/>
        <v>15.954583333333334</v>
      </c>
      <c r="K5409" s="114">
        <v>1</v>
      </c>
      <c r="L5409" s="115">
        <v>4.1666666666666664E-2</v>
      </c>
      <c r="M5409" s="11"/>
      <c r="N5409" s="90">
        <v>16.559999999999999</v>
      </c>
      <c r="O5409" s="90">
        <v>16.55</v>
      </c>
      <c r="P5409" s="90">
        <v>16.945409395560159</v>
      </c>
      <c r="Q5409" s="90"/>
      <c r="R5409" s="63">
        <f t="shared" si="2569"/>
        <v>16.935409395560161</v>
      </c>
      <c r="S5409" s="64">
        <f t="shared" si="2568"/>
        <v>-6.6516347237880483E-2</v>
      </c>
      <c r="T5409" s="65"/>
      <c r="U5409" s="65">
        <f t="shared" si="2564"/>
        <v>1.0006042296072506</v>
      </c>
      <c r="V5409" s="65">
        <f t="shared" si="2564"/>
        <v>0.97666569238133849</v>
      </c>
      <c r="W5409" s="65"/>
      <c r="X5409" s="61">
        <f t="shared" si="2559"/>
        <v>3.1746031746031779E-2</v>
      </c>
      <c r="Y5409" s="66">
        <f t="shared" si="2549"/>
        <v>3.3557460983282987E-2</v>
      </c>
      <c r="Z5409" s="61">
        <f t="shared" si="2550"/>
        <v>2.4042575952075335E-2</v>
      </c>
      <c r="AA5409" s="67">
        <f t="shared" si="2551"/>
        <v>15.580000000000002</v>
      </c>
      <c r="AB5409" s="68">
        <f t="shared" si="2552"/>
        <v>-8.6956521739130405E-2</v>
      </c>
      <c r="AC5409" s="69">
        <f t="shared" si="2553"/>
        <v>-5.9178743961352476E-2</v>
      </c>
      <c r="AD5409" s="70">
        <f>_xlfn.PERCENTILE.EXC(AC5409:$AC$5675,0.5)</f>
        <v>8.517221801665395E-2</v>
      </c>
      <c r="AE5409" s="70">
        <f>_xlfn.PERCENTILE.EXC($AC5409:AC$5675,0.35)</f>
        <v>5.9115517263207677E-2</v>
      </c>
      <c r="AF5409" s="71">
        <f t="shared" si="2565"/>
        <v>4.7646541646582212E-2</v>
      </c>
      <c r="AG5409" s="70">
        <f t="shared" si="2566"/>
        <v>-4.7361775492931302E-2</v>
      </c>
      <c r="AH5409" s="70">
        <f t="shared" si="2567"/>
        <v>-0.10114501195475156</v>
      </c>
      <c r="AI5409" s="61" t="str">
        <f t="shared" si="2562"/>
        <v>Safety</v>
      </c>
      <c r="AJ5409" s="68" t="str">
        <f t="shared" si="2563"/>
        <v>Safety</v>
      </c>
      <c r="AK5409" s="72"/>
      <c r="AL5409" s="73"/>
      <c r="AM5409" s="72"/>
      <c r="AN5409" s="73"/>
      <c r="AO5409" s="74"/>
      <c r="AP5409" s="20"/>
      <c r="AQ5409" s="74"/>
      <c r="AR5409" s="20"/>
      <c r="AS5409" s="74"/>
      <c r="AT5409" s="20"/>
      <c r="AU5409" s="74" t="str">
        <f t="shared" si="2554"/>
        <v>Cash</v>
      </c>
      <c r="AV5409" s="20">
        <f t="shared" si="2560"/>
        <v>0</v>
      </c>
      <c r="AW5409" s="74" t="str">
        <f t="shared" si="2555"/>
        <v>00635U</v>
      </c>
      <c r="AX5409" s="20">
        <f t="shared" si="2556"/>
        <v>0</v>
      </c>
      <c r="AY5409" s="20">
        <f t="shared" si="2561"/>
        <v>1</v>
      </c>
      <c r="AZ5409" s="116">
        <v>38461</v>
      </c>
      <c r="BA5409" s="116"/>
      <c r="BB5409" s="20"/>
      <c r="BC5409" s="20"/>
      <c r="BD5409" s="76"/>
      <c r="BE5409" s="77"/>
      <c r="BF5409" s="77"/>
    </row>
    <row r="5410" spans="1:58" s="23" customFormat="1" ht="15.75" customHeight="1" x14ac:dyDescent="0.4">
      <c r="A5410" s="116">
        <v>38457</v>
      </c>
      <c r="B5410" s="112">
        <v>15.146000000000001</v>
      </c>
      <c r="C5410" s="112">
        <v>15.6</v>
      </c>
      <c r="D5410" s="112">
        <v>15.95</v>
      </c>
      <c r="E5410" s="112">
        <v>16.152999999999999</v>
      </c>
      <c r="F5410" s="112">
        <v>16.32</v>
      </c>
      <c r="G5410" s="112">
        <v>16.527999999999999</v>
      </c>
      <c r="H5410" s="113">
        <v>16.797000000000001</v>
      </c>
      <c r="I5410" s="90">
        <f t="shared" si="2557"/>
        <v>15.562166666666666</v>
      </c>
      <c r="J5410" s="90">
        <f t="shared" si="2558"/>
        <v>15.920833333333333</v>
      </c>
      <c r="K5410" s="114">
        <v>2</v>
      </c>
      <c r="L5410" s="115">
        <v>4.1666666666666664E-2</v>
      </c>
      <c r="M5410" s="11"/>
      <c r="N5410" s="90">
        <v>17.739999999999998</v>
      </c>
      <c r="O5410" s="90">
        <v>17.25</v>
      </c>
      <c r="P5410" s="90">
        <v>17.233078528893227</v>
      </c>
      <c r="Q5410" s="90"/>
      <c r="R5410" s="63">
        <f t="shared" si="2569"/>
        <v>16.743078528893232</v>
      </c>
      <c r="S5410" s="64">
        <f t="shared" si="2568"/>
        <v>0.22092222986923601</v>
      </c>
      <c r="T5410" s="65"/>
      <c r="U5410" s="65">
        <f t="shared" si="2564"/>
        <v>1.0284057971014491</v>
      </c>
      <c r="V5410" s="65">
        <f t="shared" si="2564"/>
        <v>1.0009819180640536</v>
      </c>
      <c r="W5410" s="65"/>
      <c r="X5410" s="61">
        <f t="shared" si="2559"/>
        <v>2.9974910867555712E-2</v>
      </c>
      <c r="Y5410" s="66">
        <f t="shared" si="2549"/>
        <v>3.9868755030025502E-2</v>
      </c>
      <c r="Z5410" s="61">
        <f t="shared" si="2550"/>
        <v>2.3047347734355728E-2</v>
      </c>
      <c r="AA5410" s="67">
        <f t="shared" si="2551"/>
        <v>15.562166666666666</v>
      </c>
      <c r="AB5410" s="68">
        <f t="shared" si="2552"/>
        <v>-0.14622322435174734</v>
      </c>
      <c r="AC5410" s="69">
        <f t="shared" si="2553"/>
        <v>-0.12276399849680565</v>
      </c>
      <c r="AD5410" s="70">
        <f>_xlfn.PERCENTILE.EXC(AC5410:$AC$5675,0.5)</f>
        <v>8.5647971686776958E-2</v>
      </c>
      <c r="AE5410" s="70">
        <f>_xlfn.PERCENTILE.EXC($AC5410:AC$5675,0.35)</f>
        <v>5.9391974151933459E-2</v>
      </c>
      <c r="AF5410" s="71">
        <f t="shared" si="2565"/>
        <v>4.8290372953173816E-2</v>
      </c>
      <c r="AG5410" s="70">
        <f t="shared" si="2566"/>
        <v>-4.0834453274252738E-2</v>
      </c>
      <c r="AH5410" s="70">
        <f t="shared" si="2567"/>
        <v>-9.564134346725077E-2</v>
      </c>
      <c r="AI5410" s="61" t="str">
        <f t="shared" si="2562"/>
        <v>Safety</v>
      </c>
      <c r="AJ5410" s="68" t="str">
        <f t="shared" si="2563"/>
        <v>Safety</v>
      </c>
      <c r="AK5410" s="72"/>
      <c r="AL5410" s="73"/>
      <c r="AM5410" s="72"/>
      <c r="AN5410" s="73"/>
      <c r="AO5410" s="74"/>
      <c r="AP5410" s="20"/>
      <c r="AQ5410" s="74"/>
      <c r="AR5410" s="20"/>
      <c r="AS5410" s="74"/>
      <c r="AT5410" s="20"/>
      <c r="AU5410" s="74" t="str">
        <f t="shared" si="2554"/>
        <v>Cash</v>
      </c>
      <c r="AV5410" s="20">
        <f t="shared" si="2560"/>
        <v>0</v>
      </c>
      <c r="AW5410" s="74" t="str">
        <f t="shared" si="2555"/>
        <v>00631L</v>
      </c>
      <c r="AX5410" s="20">
        <f t="shared" si="2556"/>
        <v>1</v>
      </c>
      <c r="AY5410" s="20">
        <f t="shared" si="2561"/>
        <v>1</v>
      </c>
      <c r="AZ5410" s="116">
        <v>38460</v>
      </c>
      <c r="BA5410" s="116"/>
      <c r="BB5410" s="20"/>
      <c r="BC5410" s="20"/>
      <c r="BD5410" s="76"/>
      <c r="BE5410" s="77"/>
      <c r="BF5410" s="77"/>
    </row>
    <row r="5411" spans="1:58" s="23" customFormat="1" ht="15.75" customHeight="1" x14ac:dyDescent="0.4">
      <c r="A5411" s="116">
        <v>38456</v>
      </c>
      <c r="B5411" s="112">
        <v>14.529</v>
      </c>
      <c r="C5411" s="112">
        <v>14.93</v>
      </c>
      <c r="D5411" s="112">
        <v>15.24</v>
      </c>
      <c r="E5411" s="112">
        <v>15.52</v>
      </c>
      <c r="F5411" s="112">
        <v>15.75</v>
      </c>
      <c r="G5411" s="112">
        <v>15.923999999999999</v>
      </c>
      <c r="H5411" s="113">
        <v>16.151</v>
      </c>
      <c r="I5411" s="90">
        <f t="shared" si="2557"/>
        <v>14.879875</v>
      </c>
      <c r="J5411" s="90">
        <f t="shared" si="2558"/>
        <v>15.20125</v>
      </c>
      <c r="K5411" s="114">
        <v>3</v>
      </c>
      <c r="L5411" s="115">
        <v>4.1666666666666664E-2</v>
      </c>
      <c r="M5411" s="11"/>
      <c r="N5411" s="90">
        <v>14.53</v>
      </c>
      <c r="O5411" s="90">
        <v>15.53</v>
      </c>
      <c r="P5411" s="90">
        <v>15.903754626784433</v>
      </c>
      <c r="Q5411" s="90"/>
      <c r="R5411" s="63">
        <f t="shared" si="2569"/>
        <v>16.903754626784433</v>
      </c>
      <c r="S5411" s="64">
        <f t="shared" si="2568"/>
        <v>9.1660405709992399E-2</v>
      </c>
      <c r="T5411" s="65"/>
      <c r="U5411" s="65">
        <f t="shared" si="2564"/>
        <v>0.93560849967804249</v>
      </c>
      <c r="V5411" s="65">
        <f t="shared" si="2564"/>
        <v>0.97649896923365676</v>
      </c>
      <c r="W5411" s="65"/>
      <c r="X5411" s="61">
        <f t="shared" si="2559"/>
        <v>2.7599972468855379E-2</v>
      </c>
      <c r="Y5411" s="66">
        <f t="shared" si="2549"/>
        <v>4.0657216494845376E-2</v>
      </c>
      <c r="Z5411" s="61">
        <f t="shared" si="2550"/>
        <v>2.1597963692571324E-2</v>
      </c>
      <c r="AA5411" s="67">
        <f t="shared" si="2551"/>
        <v>14.879874999999998</v>
      </c>
      <c r="AB5411" s="68">
        <f t="shared" si="2552"/>
        <v>-6.8823124569817326E-5</v>
      </c>
      <c r="AC5411" s="69">
        <f t="shared" si="2553"/>
        <v>2.4079490708878118E-2</v>
      </c>
      <c r="AD5411" s="70">
        <f>_xlfn.PERCENTILE.EXC(AC5411:$AC$5675,0.5)</f>
        <v>8.6123725356899966E-2</v>
      </c>
      <c r="AE5411" s="70">
        <f>_xlfn.PERCENTILE.EXC($AC5411:AC$5675,0.35)</f>
        <v>5.9773124572836581E-2</v>
      </c>
      <c r="AF5411" s="71">
        <f t="shared" si="2565"/>
        <v>4.8853780889730088E-2</v>
      </c>
      <c r="AG5411" s="70">
        <f t="shared" si="2566"/>
        <v>-3.3544404460063224E-2</v>
      </c>
      <c r="AH5411" s="70">
        <f t="shared" si="2567"/>
        <v>-4.1324863124108442E-2</v>
      </c>
      <c r="AI5411" s="61" t="str">
        <f t="shared" si="2562"/>
        <v>Safety</v>
      </c>
      <c r="AJ5411" s="68" t="str">
        <f t="shared" si="2563"/>
        <v>Safety</v>
      </c>
      <c r="AK5411" s="72"/>
      <c r="AL5411" s="73"/>
      <c r="AM5411" s="72"/>
      <c r="AN5411" s="73"/>
      <c r="AO5411" s="74"/>
      <c r="AP5411" s="20"/>
      <c r="AQ5411" s="74"/>
      <c r="AR5411" s="20"/>
      <c r="AS5411" s="74"/>
      <c r="AT5411" s="20"/>
      <c r="AU5411" s="74" t="str">
        <f t="shared" si="2554"/>
        <v>00635U</v>
      </c>
      <c r="AV5411" s="20">
        <f t="shared" si="2560"/>
        <v>0</v>
      </c>
      <c r="AW5411" s="74" t="str">
        <f t="shared" si="2555"/>
        <v>00635U</v>
      </c>
      <c r="AX5411" s="20">
        <f t="shared" si="2556"/>
        <v>0</v>
      </c>
      <c r="AY5411" s="20">
        <f t="shared" si="2561"/>
        <v>1</v>
      </c>
      <c r="AZ5411" s="116">
        <v>38457</v>
      </c>
      <c r="BA5411" s="116"/>
      <c r="BB5411" s="20"/>
      <c r="BC5411" s="20"/>
      <c r="BD5411" s="76"/>
      <c r="BE5411" s="77"/>
      <c r="BF5411" s="77"/>
    </row>
    <row r="5412" spans="1:58" s="23" customFormat="1" ht="15.75" customHeight="1" x14ac:dyDescent="0.4">
      <c r="A5412" s="116">
        <v>38455</v>
      </c>
      <c r="B5412" s="112">
        <v>13.611000000000001</v>
      </c>
      <c r="C5412" s="112">
        <v>14.12</v>
      </c>
      <c r="D5412" s="112">
        <v>14.51</v>
      </c>
      <c r="E5412" s="112">
        <v>14.835000000000001</v>
      </c>
      <c r="F5412" s="112">
        <v>15.1</v>
      </c>
      <c r="G5412" s="112">
        <v>15.326000000000001</v>
      </c>
      <c r="H5412" s="113">
        <v>15.619</v>
      </c>
      <c r="I5412" s="90">
        <f t="shared" si="2557"/>
        <v>14.035166666666665</v>
      </c>
      <c r="J5412" s="90">
        <f t="shared" si="2558"/>
        <v>14.445</v>
      </c>
      <c r="K5412" s="114">
        <v>4</v>
      </c>
      <c r="L5412" s="115">
        <v>4.1666666666666664E-2</v>
      </c>
      <c r="M5412" s="11"/>
      <c r="N5412" s="90">
        <v>13.31</v>
      </c>
      <c r="O5412" s="90">
        <v>14.55</v>
      </c>
      <c r="P5412" s="90">
        <v>15.019505934543332</v>
      </c>
      <c r="Q5412" s="90"/>
      <c r="R5412" s="63">
        <f t="shared" si="2569"/>
        <v>16.259505934543334</v>
      </c>
      <c r="S5412" s="64">
        <f t="shared" si="2568"/>
        <v>0.17787610619469024</v>
      </c>
      <c r="T5412" s="65"/>
      <c r="U5412" s="65">
        <f t="shared" si="2564"/>
        <v>0.91477663230240547</v>
      </c>
      <c r="V5412" s="65">
        <f t="shared" si="2564"/>
        <v>0.9687402544005449</v>
      </c>
      <c r="W5412" s="65"/>
      <c r="X5412" s="61">
        <f t="shared" si="2559"/>
        <v>3.7396223642641876E-2</v>
      </c>
      <c r="Y5412" s="66">
        <f t="shared" si="2549"/>
        <v>5.2847994607347411E-2</v>
      </c>
      <c r="Z5412" s="61">
        <f t="shared" si="2550"/>
        <v>2.9200460747408421E-2</v>
      </c>
      <c r="AA5412" s="67">
        <f t="shared" si="2551"/>
        <v>14.035166666666665</v>
      </c>
      <c r="AB5412" s="68">
        <f t="shared" si="2552"/>
        <v>2.26145755071375E-2</v>
      </c>
      <c r="AC5412" s="69">
        <f t="shared" si="2553"/>
        <v>5.44828449787126E-2</v>
      </c>
      <c r="AD5412" s="70">
        <f>_xlfn.PERCENTILE.EXC(AC5412:$AC$5675,0.5)</f>
        <v>8.6517577260486839E-2</v>
      </c>
      <c r="AE5412" s="70">
        <f>_xlfn.PERCENTILE.EXC($AC5412:AC$5675,0.35)</f>
        <v>6.0469765933256009E-2</v>
      </c>
      <c r="AF5412" s="71">
        <f t="shared" si="2565"/>
        <v>4.9321413771929765E-2</v>
      </c>
      <c r="AG5412" s="70">
        <f t="shared" si="2566"/>
        <v>-3.3647647835570005E-2</v>
      </c>
      <c r="AH5412" s="70">
        <f t="shared" si="2567"/>
        <v>-4.133207503366515E-2</v>
      </c>
      <c r="AI5412" s="61" t="str">
        <f t="shared" si="2562"/>
        <v>Safety</v>
      </c>
      <c r="AJ5412" s="68" t="str">
        <f t="shared" si="2563"/>
        <v>Short VOL</v>
      </c>
      <c r="AK5412" s="72"/>
      <c r="AL5412" s="73"/>
      <c r="AM5412" s="72"/>
      <c r="AN5412" s="73"/>
      <c r="AO5412" s="74"/>
      <c r="AP5412" s="20"/>
      <c r="AQ5412" s="74"/>
      <c r="AR5412" s="20"/>
      <c r="AS5412" s="74"/>
      <c r="AT5412" s="20"/>
      <c r="AU5412" s="74" t="str">
        <f t="shared" si="2554"/>
        <v>00631L</v>
      </c>
      <c r="AV5412" s="20">
        <f t="shared" si="2560"/>
        <v>1</v>
      </c>
      <c r="AW5412" s="74" t="str">
        <f t="shared" si="2555"/>
        <v>00635U</v>
      </c>
      <c r="AX5412" s="20">
        <f t="shared" si="2556"/>
        <v>0</v>
      </c>
      <c r="AY5412" s="20">
        <f t="shared" si="2561"/>
        <v>1</v>
      </c>
      <c r="AZ5412" s="116">
        <v>38456</v>
      </c>
      <c r="BA5412" s="116"/>
      <c r="BB5412" s="20"/>
      <c r="BC5412" s="20"/>
      <c r="BD5412" s="76"/>
      <c r="BE5412" s="77"/>
      <c r="BF5412" s="77"/>
    </row>
    <row r="5413" spans="1:58" s="23" customFormat="1" ht="15.75" customHeight="1" x14ac:dyDescent="0.4">
      <c r="A5413" s="116">
        <v>38454</v>
      </c>
      <c r="B5413" s="112">
        <v>12.727</v>
      </c>
      <c r="C5413" s="112">
        <v>13.61</v>
      </c>
      <c r="D5413" s="112">
        <v>14.27</v>
      </c>
      <c r="E5413" s="112">
        <v>14.534000000000001</v>
      </c>
      <c r="F5413" s="112">
        <v>14.75</v>
      </c>
      <c r="G5413" s="112">
        <v>15.01</v>
      </c>
      <c r="H5413" s="113">
        <v>15.346</v>
      </c>
      <c r="I5413" s="90">
        <f t="shared" si="2557"/>
        <v>13.426041666666666</v>
      </c>
      <c r="J5413" s="90">
        <f t="shared" si="2558"/>
        <v>14.1325</v>
      </c>
      <c r="K5413" s="114">
        <v>5</v>
      </c>
      <c r="L5413" s="115">
        <v>4.1666666666666664E-2</v>
      </c>
      <c r="M5413" s="11"/>
      <c r="N5413" s="90">
        <v>11.3</v>
      </c>
      <c r="O5413" s="90">
        <v>13.57</v>
      </c>
      <c r="P5413" s="90">
        <v>14.387772458832718</v>
      </c>
      <c r="Q5413" s="90"/>
      <c r="R5413" s="63">
        <f t="shared" si="2569"/>
        <v>16.657772458832717</v>
      </c>
      <c r="S5413" s="64">
        <f t="shared" si="2568"/>
        <v>-5.6761268781302145E-2</v>
      </c>
      <c r="T5413" s="65"/>
      <c r="U5413" s="65">
        <f t="shared" si="2564"/>
        <v>0.83271923360353728</v>
      </c>
      <c r="V5413" s="65">
        <f t="shared" si="2564"/>
        <v>0.94316198277581997</v>
      </c>
      <c r="W5413" s="65"/>
      <c r="X5413" s="61">
        <f t="shared" si="2559"/>
        <v>6.9380058144103016E-2</v>
      </c>
      <c r="Y5413" s="66">
        <f t="shared" si="2549"/>
        <v>5.5868996835007526E-2</v>
      </c>
      <c r="Z5413" s="61">
        <f t="shared" si="2550"/>
        <v>5.2618511909380133E-2</v>
      </c>
      <c r="AA5413" s="67">
        <f t="shared" si="2551"/>
        <v>13.426041666666666</v>
      </c>
      <c r="AB5413" s="68">
        <f t="shared" si="2552"/>
        <v>0.12628318584070791</v>
      </c>
      <c r="AC5413" s="69">
        <f t="shared" si="2553"/>
        <v>0.18814528023598812</v>
      </c>
      <c r="AD5413" s="70">
        <f>_xlfn.PERCENTILE.EXC(AC5413:$AC$5675,0.5)</f>
        <v>8.6911429164073725E-2</v>
      </c>
      <c r="AE5413" s="70">
        <f>_xlfn.PERCENTILE.EXC($AC5413:AC$5675,0.35)</f>
        <v>6.0843625457085299E-2</v>
      </c>
      <c r="AF5413" s="71">
        <f t="shared" si="2565"/>
        <v>4.9173511932337016E-2</v>
      </c>
      <c r="AG5413" s="70">
        <f t="shared" si="2566"/>
        <v>-3.3750891211076779E-2</v>
      </c>
      <c r="AH5413" s="70">
        <f t="shared" si="2567"/>
        <v>-4.1339286943221851E-2</v>
      </c>
      <c r="AI5413" s="61" t="str">
        <f t="shared" si="2562"/>
        <v>Short VOL</v>
      </c>
      <c r="AJ5413" s="68" t="str">
        <f t="shared" si="2563"/>
        <v>Short VOL</v>
      </c>
      <c r="AK5413" s="72"/>
      <c r="AL5413" s="73"/>
      <c r="AM5413" s="72"/>
      <c r="AN5413" s="73"/>
      <c r="AO5413" s="74"/>
      <c r="AP5413" s="20"/>
      <c r="AQ5413" s="74"/>
      <c r="AR5413" s="20"/>
      <c r="AS5413" s="74"/>
      <c r="AT5413" s="20"/>
      <c r="AU5413" s="74" t="str">
        <f t="shared" si="2554"/>
        <v>00631L</v>
      </c>
      <c r="AV5413" s="20">
        <f t="shared" si="2560"/>
        <v>1</v>
      </c>
      <c r="AW5413" s="74" t="str">
        <f t="shared" si="2555"/>
        <v>00631L</v>
      </c>
      <c r="AX5413" s="20">
        <f t="shared" si="2556"/>
        <v>1</v>
      </c>
      <c r="AY5413" s="20">
        <f t="shared" si="2561"/>
        <v>1</v>
      </c>
      <c r="AZ5413" s="116">
        <v>38455</v>
      </c>
      <c r="BA5413" s="116"/>
      <c r="BB5413" s="20"/>
      <c r="BC5413" s="20"/>
      <c r="BD5413" s="76"/>
      <c r="BE5413" s="77"/>
      <c r="BF5413" s="77"/>
    </row>
    <row r="5414" spans="1:58" s="23" customFormat="1" ht="15.75" customHeight="1" x14ac:dyDescent="0.4">
      <c r="A5414" s="116">
        <v>38453</v>
      </c>
      <c r="B5414" s="112">
        <v>13.055</v>
      </c>
      <c r="C5414" s="112">
        <v>13.95</v>
      </c>
      <c r="D5414" s="112">
        <v>14.62</v>
      </c>
      <c r="E5414" s="112">
        <v>14.867000000000001</v>
      </c>
      <c r="F5414" s="112">
        <v>15.07</v>
      </c>
      <c r="G5414" s="112">
        <v>15.269</v>
      </c>
      <c r="H5414" s="113">
        <v>15.526999999999999</v>
      </c>
      <c r="I5414" s="90">
        <f t="shared" si="2557"/>
        <v>13.72625</v>
      </c>
      <c r="J5414" s="90">
        <f t="shared" si="2558"/>
        <v>14.452499999999999</v>
      </c>
      <c r="K5414" s="114">
        <v>6</v>
      </c>
      <c r="L5414" s="115">
        <v>4.1666666666666664E-2</v>
      </c>
      <c r="M5414" s="11"/>
      <c r="N5414" s="90">
        <v>11.98</v>
      </c>
      <c r="O5414" s="90">
        <v>13.95</v>
      </c>
      <c r="P5414" s="90">
        <v>14.84684601179905</v>
      </c>
      <c r="Q5414" s="90"/>
      <c r="R5414" s="63">
        <f t="shared" si="2569"/>
        <v>16.816846011799047</v>
      </c>
      <c r="S5414" s="64">
        <f t="shared" si="2568"/>
        <v>-5.0713153724247131E-2</v>
      </c>
      <c r="T5414" s="65"/>
      <c r="U5414" s="65">
        <f t="shared" si="2564"/>
        <v>0.85878136200716848</v>
      </c>
      <c r="V5414" s="65">
        <f t="shared" si="2564"/>
        <v>0.93959349944854875</v>
      </c>
      <c r="W5414" s="65"/>
      <c r="X5414" s="61">
        <f t="shared" si="2559"/>
        <v>6.8556108770585947E-2</v>
      </c>
      <c r="Y5414" s="66">
        <f t="shared" ref="Y5414:Y5477" si="2570">(H5414-E5414)/E5414</f>
        <v>4.4393623461357258E-2</v>
      </c>
      <c r="Z5414" s="61">
        <f t="shared" ref="Z5414:Z5477" si="2571">(J5414-I5414)/I5414</f>
        <v>5.2909571077315254E-2</v>
      </c>
      <c r="AA5414" s="67">
        <f t="shared" ref="AA5414:AA5477" si="2572">B5414*(K5414*L5414)+C5414*(1-(K5414*L5414))</f>
        <v>13.726249999999999</v>
      </c>
      <c r="AB5414" s="68">
        <f t="shared" ref="AB5414:AB5477" si="2573">(B5414-N5414)/N5414</f>
        <v>8.9732888146911452E-2</v>
      </c>
      <c r="AC5414" s="69">
        <f t="shared" ref="AC5414:AC5477" si="2574">(AA5414-N5414)/N5414</f>
        <v>0.14576377295492471</v>
      </c>
      <c r="AD5414" s="70">
        <f>_xlfn.PERCENTILE.EXC(AC5414:$AC$5675,0.5)</f>
        <v>8.6517577260486839E-2</v>
      </c>
      <c r="AE5414" s="70">
        <f>_xlfn.PERCENTILE.EXC($AC5414:AC$5675,0.35)</f>
        <v>6.0750944985414279E-2</v>
      </c>
      <c r="AF5414" s="71">
        <f t="shared" si="2565"/>
        <v>4.8970046723405332E-2</v>
      </c>
      <c r="AG5414" s="70">
        <f t="shared" si="2566"/>
        <v>-3.3854134586583554E-2</v>
      </c>
      <c r="AH5414" s="70">
        <f t="shared" si="2567"/>
        <v>-4.1346498852778552E-2</v>
      </c>
      <c r="AI5414" s="61" t="str">
        <f t="shared" si="2562"/>
        <v>Short VOL</v>
      </c>
      <c r="AJ5414" s="68" t="str">
        <f t="shared" si="2563"/>
        <v>Short VOL</v>
      </c>
      <c r="AK5414" s="72"/>
      <c r="AL5414" s="73"/>
      <c r="AM5414" s="72"/>
      <c r="AN5414" s="73"/>
      <c r="AO5414" s="74"/>
      <c r="AP5414" s="20"/>
      <c r="AQ5414" s="74"/>
      <c r="AR5414" s="20"/>
      <c r="AS5414" s="74"/>
      <c r="AT5414" s="20"/>
      <c r="AU5414" s="74" t="str">
        <f t="shared" si="2554"/>
        <v>00631L</v>
      </c>
      <c r="AV5414" s="20">
        <f t="shared" si="2560"/>
        <v>1</v>
      </c>
      <c r="AW5414" s="74" t="str">
        <f t="shared" si="2555"/>
        <v>00631L</v>
      </c>
      <c r="AX5414" s="20">
        <f t="shared" si="2556"/>
        <v>1</v>
      </c>
      <c r="AY5414" s="20">
        <f t="shared" si="2561"/>
        <v>1</v>
      </c>
      <c r="AZ5414" s="116">
        <v>38454</v>
      </c>
      <c r="BA5414" s="116"/>
      <c r="BB5414" s="20"/>
      <c r="BC5414" s="20"/>
      <c r="BD5414" s="76"/>
      <c r="BE5414" s="77"/>
      <c r="BF5414" s="77"/>
    </row>
    <row r="5415" spans="1:58" s="23" customFormat="1" ht="15.75" customHeight="1" x14ac:dyDescent="0.4">
      <c r="A5415" s="116">
        <v>38450</v>
      </c>
      <c r="B5415" s="112">
        <v>13.173</v>
      </c>
      <c r="C5415" s="112">
        <v>14.04</v>
      </c>
      <c r="D5415" s="112">
        <v>14.69</v>
      </c>
      <c r="E5415" s="112">
        <v>14.843</v>
      </c>
      <c r="F5415" s="112">
        <v>14.97</v>
      </c>
      <c r="G5415" s="112">
        <v>15.157</v>
      </c>
      <c r="H5415" s="113">
        <v>15.398999999999999</v>
      </c>
      <c r="I5415" s="90">
        <f t="shared" si="2557"/>
        <v>13.787125</v>
      </c>
      <c r="J5415" s="90">
        <f t="shared" si="2558"/>
        <v>14.500416666666666</v>
      </c>
      <c r="K5415" s="114">
        <v>7</v>
      </c>
      <c r="L5415" s="115">
        <v>4.1666666666666664E-2</v>
      </c>
      <c r="M5415" s="11"/>
      <c r="N5415" s="90">
        <v>12.62</v>
      </c>
      <c r="O5415" s="90">
        <v>13.87</v>
      </c>
      <c r="P5415" s="90">
        <v>14.70103825565158</v>
      </c>
      <c r="Q5415" s="90"/>
      <c r="R5415" s="63">
        <f t="shared" si="2569"/>
        <v>15.95103825565158</v>
      </c>
      <c r="S5415" s="64">
        <f t="shared" si="2568"/>
        <v>2.3519870235198633E-2</v>
      </c>
      <c r="T5415" s="65"/>
      <c r="U5415" s="65">
        <f t="shared" si="2564"/>
        <v>0.9098774333093006</v>
      </c>
      <c r="V5415" s="65">
        <f t="shared" si="2564"/>
        <v>0.943470777968209</v>
      </c>
      <c r="W5415" s="65"/>
      <c r="X5415" s="61">
        <f t="shared" si="2559"/>
        <v>6.581644272375306E-2</v>
      </c>
      <c r="Y5415" s="66">
        <f t="shared" si="2570"/>
        <v>3.7458734757124516E-2</v>
      </c>
      <c r="Z5415" s="61">
        <f t="shared" si="2571"/>
        <v>5.1736070186254687E-2</v>
      </c>
      <c r="AA5415" s="67">
        <f t="shared" si="2572"/>
        <v>13.787125</v>
      </c>
      <c r="AB5415" s="68">
        <f t="shared" si="2573"/>
        <v>4.3819334389857439E-2</v>
      </c>
      <c r="AC5415" s="69">
        <f t="shared" si="2574"/>
        <v>9.2482171156893861E-2</v>
      </c>
      <c r="AD5415" s="70">
        <f>_xlfn.PERCENTILE.EXC(AC5415:$AC$5675,0.5)</f>
        <v>8.6123725356899966E-2</v>
      </c>
      <c r="AE5415" s="70">
        <f>_xlfn.PERCENTILE.EXC($AC5415:AC$5675,0.35)</f>
        <v>6.0416178136300659E-2</v>
      </c>
      <c r="AF5415" s="71">
        <f t="shared" si="2565"/>
        <v>4.8766581514473661E-2</v>
      </c>
      <c r="AG5415" s="70">
        <f t="shared" si="2566"/>
        <v>-3.3957377962090328E-2</v>
      </c>
      <c r="AH5415" s="70">
        <f t="shared" si="2567"/>
        <v>-4.1353710762335252E-2</v>
      </c>
      <c r="AI5415" s="61" t="str">
        <f t="shared" si="2562"/>
        <v>Short VOL</v>
      </c>
      <c r="AJ5415" s="68" t="str">
        <f t="shared" si="2563"/>
        <v>Short VOL</v>
      </c>
      <c r="AK5415" s="72"/>
      <c r="AL5415" s="73"/>
      <c r="AM5415" s="72"/>
      <c r="AN5415" s="73"/>
      <c r="AO5415" s="74"/>
      <c r="AP5415" s="20"/>
      <c r="AQ5415" s="74"/>
      <c r="AR5415" s="20"/>
      <c r="AS5415" s="74"/>
      <c r="AT5415" s="20"/>
      <c r="AU5415" s="74" t="str">
        <f t="shared" si="2554"/>
        <v>00631L</v>
      </c>
      <c r="AV5415" s="20">
        <f t="shared" si="2560"/>
        <v>1</v>
      </c>
      <c r="AW5415" s="74" t="str">
        <f t="shared" si="2555"/>
        <v>00631L</v>
      </c>
      <c r="AX5415" s="20">
        <f t="shared" si="2556"/>
        <v>1</v>
      </c>
      <c r="AY5415" s="20">
        <f t="shared" si="2561"/>
        <v>1</v>
      </c>
      <c r="AZ5415" s="116">
        <v>38453</v>
      </c>
      <c r="BA5415" s="116"/>
      <c r="BB5415" s="20"/>
      <c r="BC5415" s="20"/>
      <c r="BD5415" s="76"/>
      <c r="BE5415" s="77"/>
      <c r="BF5415" s="77"/>
    </row>
    <row r="5416" spans="1:58" s="23" customFormat="1" ht="15.75" customHeight="1" x14ac:dyDescent="0.4">
      <c r="A5416" s="116">
        <v>38449</v>
      </c>
      <c r="B5416" s="112">
        <v>13.253</v>
      </c>
      <c r="C5416" s="112">
        <v>14.05</v>
      </c>
      <c r="D5416" s="112">
        <v>14.65</v>
      </c>
      <c r="E5416" s="112">
        <v>14.881</v>
      </c>
      <c r="F5416" s="112">
        <v>15.07</v>
      </c>
      <c r="G5416" s="112">
        <v>15.19</v>
      </c>
      <c r="H5416" s="113">
        <v>15.346</v>
      </c>
      <c r="I5416" s="90">
        <f t="shared" si="2557"/>
        <v>13.784333333333334</v>
      </c>
      <c r="J5416" s="90">
        <f t="shared" si="2558"/>
        <v>14.450000000000001</v>
      </c>
      <c r="K5416" s="114">
        <v>8</v>
      </c>
      <c r="L5416" s="115">
        <v>4.1666666666666664E-2</v>
      </c>
      <c r="M5416" s="11"/>
      <c r="N5416" s="90">
        <v>12.33</v>
      </c>
      <c r="O5416" s="90">
        <v>13.67</v>
      </c>
      <c r="P5416" s="90">
        <v>14.450233001540955</v>
      </c>
      <c r="Q5416" s="90"/>
      <c r="R5416" s="63">
        <f t="shared" si="2569"/>
        <v>15.790233001540953</v>
      </c>
      <c r="S5416" s="64">
        <f t="shared" si="2568"/>
        <v>-6.235741444866922E-2</v>
      </c>
      <c r="T5416" s="65"/>
      <c r="U5416" s="65">
        <f t="shared" si="2564"/>
        <v>0.90197512801755675</v>
      </c>
      <c r="V5416" s="65">
        <f t="shared" si="2564"/>
        <v>0.9460055072151603</v>
      </c>
      <c r="W5416" s="65"/>
      <c r="X5416" s="61">
        <f t="shared" si="2559"/>
        <v>6.0137327397570405E-2</v>
      </c>
      <c r="Y5416" s="66">
        <f t="shared" si="2570"/>
        <v>3.1247900006719967E-2</v>
      </c>
      <c r="Z5416" s="61">
        <f t="shared" si="2571"/>
        <v>4.829153870335888E-2</v>
      </c>
      <c r="AA5416" s="67">
        <f t="shared" si="2572"/>
        <v>13.784333333333336</v>
      </c>
      <c r="AB5416" s="68">
        <f t="shared" si="2573"/>
        <v>7.4858069748580697E-2</v>
      </c>
      <c r="AC5416" s="69">
        <f t="shared" si="2574"/>
        <v>0.11795079751284153</v>
      </c>
      <c r="AD5416" s="70">
        <f>_xlfn.PERCENTILE.EXC(AC5416:$AC$5675,0.5)</f>
        <v>8.5647971686776958E-2</v>
      </c>
      <c r="AE5416" s="70">
        <f>_xlfn.PERCENTILE.EXC($AC5416:AC$5675,0.35)</f>
        <v>6.0041063557613281E-2</v>
      </c>
      <c r="AF5416" s="71">
        <f t="shared" si="2565"/>
        <v>4.8563116305541977E-2</v>
      </c>
      <c r="AG5416" s="70">
        <f t="shared" si="2566"/>
        <v>-3.4060621337597109E-2</v>
      </c>
      <c r="AH5416" s="70">
        <f t="shared" si="2567"/>
        <v>-4.1360922671891953E-2</v>
      </c>
      <c r="AI5416" s="61" t="str">
        <f t="shared" si="2562"/>
        <v>Short VOL</v>
      </c>
      <c r="AJ5416" s="68" t="str">
        <f t="shared" si="2563"/>
        <v>Short VOL</v>
      </c>
      <c r="AK5416" s="72"/>
      <c r="AL5416" s="73"/>
      <c r="AM5416" s="72"/>
      <c r="AN5416" s="73"/>
      <c r="AO5416" s="74"/>
      <c r="AP5416" s="20"/>
      <c r="AQ5416" s="74"/>
      <c r="AR5416" s="20"/>
      <c r="AS5416" s="74"/>
      <c r="AT5416" s="20"/>
      <c r="AU5416" s="74" t="str">
        <f t="shared" si="2554"/>
        <v>00631L</v>
      </c>
      <c r="AV5416" s="20">
        <f t="shared" si="2560"/>
        <v>1</v>
      </c>
      <c r="AW5416" s="74" t="str">
        <f t="shared" si="2555"/>
        <v>00631L</v>
      </c>
      <c r="AX5416" s="20">
        <f t="shared" si="2556"/>
        <v>1</v>
      </c>
      <c r="AY5416" s="20">
        <f t="shared" si="2561"/>
        <v>1</v>
      </c>
      <c r="AZ5416" s="116">
        <v>38450</v>
      </c>
      <c r="BA5416" s="116"/>
      <c r="BB5416" s="20"/>
      <c r="BC5416" s="20"/>
      <c r="BD5416" s="76"/>
      <c r="BE5416" s="77"/>
      <c r="BF5416" s="77"/>
    </row>
    <row r="5417" spans="1:58" s="23" customFormat="1" ht="15.75" customHeight="1" x14ac:dyDescent="0.4">
      <c r="A5417" s="116">
        <v>38448</v>
      </c>
      <c r="B5417" s="112">
        <v>13.428000000000001</v>
      </c>
      <c r="C5417" s="112">
        <v>14.35</v>
      </c>
      <c r="D5417" s="112">
        <v>15.04</v>
      </c>
      <c r="E5417" s="112">
        <v>15.182</v>
      </c>
      <c r="F5417" s="112">
        <v>15.3</v>
      </c>
      <c r="G5417" s="112">
        <v>15.452999999999999</v>
      </c>
      <c r="H5417" s="113">
        <v>15.651999999999999</v>
      </c>
      <c r="I5417" s="90">
        <f t="shared" si="2557"/>
        <v>14.004250000000001</v>
      </c>
      <c r="J5417" s="90">
        <f t="shared" si="2558"/>
        <v>14.78125</v>
      </c>
      <c r="K5417" s="114">
        <v>9</v>
      </c>
      <c r="L5417" s="115">
        <v>4.1666666666666664E-2</v>
      </c>
      <c r="M5417" s="11"/>
      <c r="N5417" s="90">
        <v>13.15</v>
      </c>
      <c r="O5417" s="90">
        <v>14.08</v>
      </c>
      <c r="P5417" s="90">
        <v>14.73772040889434</v>
      </c>
      <c r="Q5417" s="90"/>
      <c r="R5417" s="63">
        <f t="shared" si="2569"/>
        <v>15.667720408894338</v>
      </c>
      <c r="S5417" s="64">
        <f t="shared" si="2568"/>
        <v>-3.8742690058479488E-2</v>
      </c>
      <c r="T5417" s="65"/>
      <c r="U5417" s="65">
        <f t="shared" si="2564"/>
        <v>0.93394886363636365</v>
      </c>
      <c r="V5417" s="65">
        <f t="shared" si="2564"/>
        <v>0.95537163206750753</v>
      </c>
      <c r="W5417" s="65"/>
      <c r="X5417" s="61">
        <f t="shared" si="2559"/>
        <v>6.866249627643721E-2</v>
      </c>
      <c r="Y5417" s="66">
        <f t="shared" si="2570"/>
        <v>3.0957713081280386E-2</v>
      </c>
      <c r="Z5417" s="61">
        <f t="shared" si="2571"/>
        <v>5.548315689879852E-2</v>
      </c>
      <c r="AA5417" s="67">
        <f t="shared" si="2572"/>
        <v>14.004250000000001</v>
      </c>
      <c r="AB5417" s="68">
        <f t="shared" si="2573"/>
        <v>2.1140684410646423E-2</v>
      </c>
      <c r="AC5417" s="69">
        <f t="shared" si="2574"/>
        <v>6.4961977186311817E-2</v>
      </c>
      <c r="AD5417" s="70">
        <f>_xlfn.PERCENTILE.EXC(AC5417:$AC$5675,0.5)</f>
        <v>8.517221801665395E-2</v>
      </c>
      <c r="AE5417" s="70">
        <f>_xlfn.PERCENTILE.EXC($AC5417:AC$5675,0.35)</f>
        <v>5.9665948978925909E-2</v>
      </c>
      <c r="AF5417" s="71">
        <f t="shared" si="2565"/>
        <v>4.8326141359095576E-2</v>
      </c>
      <c r="AG5417" s="70">
        <f t="shared" si="2566"/>
        <v>-3.4163864713103884E-2</v>
      </c>
      <c r="AH5417" s="70">
        <f t="shared" si="2567"/>
        <v>-4.1368134581448654E-2</v>
      </c>
      <c r="AI5417" s="61" t="str">
        <f t="shared" si="2562"/>
        <v>Safety</v>
      </c>
      <c r="AJ5417" s="68" t="str">
        <f t="shared" si="2563"/>
        <v>Short VOL</v>
      </c>
      <c r="AK5417" s="72"/>
      <c r="AL5417" s="73"/>
      <c r="AM5417" s="72"/>
      <c r="AN5417" s="73"/>
      <c r="AO5417" s="74"/>
      <c r="AP5417" s="20"/>
      <c r="AQ5417" s="74"/>
      <c r="AR5417" s="20"/>
      <c r="AS5417" s="74"/>
      <c r="AT5417" s="20"/>
      <c r="AU5417" s="74" t="str">
        <f t="shared" si="2554"/>
        <v>00631L</v>
      </c>
      <c r="AV5417" s="20">
        <f t="shared" si="2560"/>
        <v>1</v>
      </c>
      <c r="AW5417" s="74" t="str">
        <f t="shared" si="2555"/>
        <v>00631L</v>
      </c>
      <c r="AX5417" s="20">
        <f t="shared" si="2556"/>
        <v>1</v>
      </c>
      <c r="AY5417" s="20">
        <f t="shared" si="2561"/>
        <v>1</v>
      </c>
      <c r="AZ5417" s="116">
        <v>38449</v>
      </c>
      <c r="BA5417" s="116"/>
      <c r="BB5417" s="20"/>
      <c r="BC5417" s="20"/>
      <c r="BD5417" s="76"/>
      <c r="BE5417" s="77"/>
      <c r="BF5417" s="77"/>
    </row>
    <row r="5418" spans="1:58" s="23" customFormat="1" ht="15.75" customHeight="1" x14ac:dyDescent="0.4">
      <c r="A5418" s="116">
        <v>38447</v>
      </c>
      <c r="B5418" s="112">
        <v>14.465999999999999</v>
      </c>
      <c r="C5418" s="112">
        <v>14.88</v>
      </c>
      <c r="D5418" s="112">
        <v>15.2</v>
      </c>
      <c r="E5418" s="112">
        <v>15.364000000000001</v>
      </c>
      <c r="F5418" s="112">
        <v>15.5</v>
      </c>
      <c r="G5418" s="112">
        <v>15.644</v>
      </c>
      <c r="H5418" s="113">
        <v>15.832000000000001</v>
      </c>
      <c r="I5418" s="90">
        <f t="shared" si="2557"/>
        <v>14.7075</v>
      </c>
      <c r="J5418" s="90">
        <f t="shared" si="2558"/>
        <v>15.066666666666666</v>
      </c>
      <c r="K5418" s="114">
        <v>10</v>
      </c>
      <c r="L5418" s="115">
        <v>4.1666666666666664E-2</v>
      </c>
      <c r="M5418" s="11"/>
      <c r="N5418" s="90">
        <v>13.68</v>
      </c>
      <c r="O5418" s="90">
        <v>14.47</v>
      </c>
      <c r="P5418" s="90">
        <v>15.120298097143211</v>
      </c>
      <c r="Q5418" s="90"/>
      <c r="R5418" s="63">
        <f t="shared" si="2569"/>
        <v>15.910298097143212</v>
      </c>
      <c r="S5418" s="64">
        <f t="shared" si="2568"/>
        <v>-3.0474840538625071E-2</v>
      </c>
      <c r="T5418" s="65"/>
      <c r="U5418" s="65">
        <f t="shared" si="2564"/>
        <v>0.94540428472702132</v>
      </c>
      <c r="V5418" s="65">
        <f t="shared" si="2564"/>
        <v>0.9569917145174488</v>
      </c>
      <c r="W5418" s="65"/>
      <c r="X5418" s="61">
        <f t="shared" si="2559"/>
        <v>2.8618830360846226E-2</v>
      </c>
      <c r="Y5418" s="66">
        <f t="shared" si="2570"/>
        <v>3.0460817495443892E-2</v>
      </c>
      <c r="Z5418" s="61">
        <f t="shared" si="2571"/>
        <v>2.4420647062156509E-2</v>
      </c>
      <c r="AA5418" s="67">
        <f t="shared" si="2572"/>
        <v>14.7075</v>
      </c>
      <c r="AB5418" s="68">
        <f t="shared" si="2573"/>
        <v>5.7456140350877163E-2</v>
      </c>
      <c r="AC5418" s="69">
        <f t="shared" si="2574"/>
        <v>7.5109649122807015E-2</v>
      </c>
      <c r="AD5418" s="70">
        <f>_xlfn.PERCENTILE.EXC(AC5418:$AC$5675,0.5)</f>
        <v>8.5647971686776958E-2</v>
      </c>
      <c r="AE5418" s="70">
        <f>_xlfn.PERCENTILE.EXC($AC5418:AC$5675,0.35)</f>
        <v>5.9491601361748893E-2</v>
      </c>
      <c r="AF5418" s="71">
        <f t="shared" si="2565"/>
        <v>4.807576251764329E-2</v>
      </c>
      <c r="AG5418" s="70">
        <f t="shared" si="2566"/>
        <v>-3.4267108088610658E-2</v>
      </c>
      <c r="AH5418" s="70">
        <f t="shared" si="2567"/>
        <v>-4.1375346491005355E-2</v>
      </c>
      <c r="AI5418" s="61" t="str">
        <f t="shared" si="2562"/>
        <v>Safety</v>
      </c>
      <c r="AJ5418" s="68" t="str">
        <f t="shared" si="2563"/>
        <v>Short VOL</v>
      </c>
      <c r="AK5418" s="72"/>
      <c r="AL5418" s="73"/>
      <c r="AM5418" s="72"/>
      <c r="AN5418" s="73"/>
      <c r="AO5418" s="74"/>
      <c r="AP5418" s="20"/>
      <c r="AQ5418" s="74"/>
      <c r="AR5418" s="20"/>
      <c r="AS5418" s="74"/>
      <c r="AT5418" s="20"/>
      <c r="AU5418" s="74" t="str">
        <f t="shared" si="2554"/>
        <v>00631L</v>
      </c>
      <c r="AV5418" s="20">
        <f t="shared" si="2560"/>
        <v>1</v>
      </c>
      <c r="AW5418" s="74" t="str">
        <f t="shared" si="2555"/>
        <v>00631L</v>
      </c>
      <c r="AX5418" s="20">
        <f t="shared" si="2556"/>
        <v>1</v>
      </c>
      <c r="AY5418" s="20">
        <f t="shared" si="2561"/>
        <v>1</v>
      </c>
      <c r="AZ5418" s="116">
        <v>38448</v>
      </c>
      <c r="BA5418" s="116"/>
      <c r="BB5418" s="20"/>
      <c r="BC5418" s="20"/>
      <c r="BD5418" s="76"/>
      <c r="BE5418" s="77"/>
      <c r="BF5418" s="77"/>
    </row>
    <row r="5419" spans="1:58" s="23" customFormat="1" ht="15.75" customHeight="1" x14ac:dyDescent="0.4">
      <c r="A5419" s="116">
        <v>38446</v>
      </c>
      <c r="B5419" s="112">
        <v>14.743</v>
      </c>
      <c r="C5419" s="112">
        <v>15</v>
      </c>
      <c r="D5419" s="112">
        <v>15.2</v>
      </c>
      <c r="E5419" s="112">
        <v>15.385999999999999</v>
      </c>
      <c r="F5419" s="112">
        <v>15.54</v>
      </c>
      <c r="G5419" s="112">
        <v>15.693</v>
      </c>
      <c r="H5419" s="113">
        <v>15.891999999999999</v>
      </c>
      <c r="I5419" s="90">
        <f t="shared" si="2557"/>
        <v>14.882208333333333</v>
      </c>
      <c r="J5419" s="90">
        <f t="shared" si="2558"/>
        <v>15.108333333333333</v>
      </c>
      <c r="K5419" s="114">
        <v>11</v>
      </c>
      <c r="L5419" s="115">
        <v>4.1666666666666664E-2</v>
      </c>
      <c r="M5419" s="11"/>
      <c r="N5419" s="90">
        <v>14.11</v>
      </c>
      <c r="O5419" s="90">
        <v>15</v>
      </c>
      <c r="P5419" s="90">
        <v>15.271494348511652</v>
      </c>
      <c r="Q5419" s="90"/>
      <c r="R5419" s="63">
        <f t="shared" si="2569"/>
        <v>16.161494348511653</v>
      </c>
      <c r="S5419" s="64">
        <f t="shared" si="2568"/>
        <v>1.4194464158977696E-3</v>
      </c>
      <c r="T5419" s="65"/>
      <c r="U5419" s="65">
        <f t="shared" si="2564"/>
        <v>0.94066666666666665</v>
      </c>
      <c r="V5419" s="65">
        <f t="shared" si="2564"/>
        <v>0.98222214916786377</v>
      </c>
      <c r="W5419" s="65"/>
      <c r="X5419" s="61">
        <f t="shared" si="2559"/>
        <v>1.7432001627891179E-2</v>
      </c>
      <c r="Y5419" s="66">
        <f t="shared" si="2570"/>
        <v>3.2887040166385044E-2</v>
      </c>
      <c r="Z5419" s="61">
        <f t="shared" si="2571"/>
        <v>1.5194317599594574E-2</v>
      </c>
      <c r="AA5419" s="67">
        <f t="shared" si="2572"/>
        <v>14.882208333333335</v>
      </c>
      <c r="AB5419" s="68">
        <f t="shared" si="2573"/>
        <v>4.4861800141743513E-2</v>
      </c>
      <c r="AC5419" s="69">
        <f t="shared" si="2574"/>
        <v>5.472773446728102E-2</v>
      </c>
      <c r="AD5419" s="70">
        <f>_xlfn.PERCENTILE.EXC(AC5419:$AC$5675,0.5)</f>
        <v>8.6123725356899966E-2</v>
      </c>
      <c r="AE5419" s="70">
        <f>_xlfn.PERCENTILE.EXC($AC5419:AC$5675,0.35)</f>
        <v>5.9317253744571884E-2</v>
      </c>
      <c r="AF5419" s="71">
        <f t="shared" si="2565"/>
        <v>4.7825383676190998E-2</v>
      </c>
      <c r="AG5419" s="70">
        <f t="shared" si="2566"/>
        <v>-3.4370351464117432E-2</v>
      </c>
      <c r="AH5419" s="70">
        <f t="shared" si="2567"/>
        <v>-4.1382558400562056E-2</v>
      </c>
      <c r="AI5419" s="61" t="str">
        <f t="shared" si="2562"/>
        <v>Safety</v>
      </c>
      <c r="AJ5419" s="68" t="str">
        <f t="shared" si="2563"/>
        <v>Short VOL</v>
      </c>
      <c r="AK5419" s="72"/>
      <c r="AL5419" s="73"/>
      <c r="AM5419" s="72"/>
      <c r="AN5419" s="73"/>
      <c r="AO5419" s="74"/>
      <c r="AP5419" s="20"/>
      <c r="AQ5419" s="74"/>
      <c r="AR5419" s="20"/>
      <c r="AS5419" s="74"/>
      <c r="AT5419" s="20"/>
      <c r="AU5419" s="74" t="str">
        <f t="shared" si="2554"/>
        <v>00631L</v>
      </c>
      <c r="AV5419" s="20">
        <f t="shared" si="2560"/>
        <v>1</v>
      </c>
      <c r="AW5419" s="74" t="str">
        <f t="shared" si="2555"/>
        <v>00635U</v>
      </c>
      <c r="AX5419" s="20">
        <f t="shared" si="2556"/>
        <v>0</v>
      </c>
      <c r="AY5419" s="20">
        <f t="shared" si="2561"/>
        <v>1</v>
      </c>
      <c r="AZ5419" s="116">
        <v>38447</v>
      </c>
      <c r="BA5419" s="116"/>
      <c r="BB5419" s="20"/>
      <c r="BC5419" s="20"/>
      <c r="BD5419" s="76"/>
      <c r="BE5419" s="77"/>
      <c r="BF5419" s="77"/>
    </row>
    <row r="5420" spans="1:58" s="23" customFormat="1" ht="15.75" customHeight="1" x14ac:dyDescent="0.4">
      <c r="A5420" s="116">
        <v>38443</v>
      </c>
      <c r="B5420" s="112">
        <v>14.231999999999999</v>
      </c>
      <c r="C5420" s="112">
        <v>14.78</v>
      </c>
      <c r="D5420" s="112">
        <v>15.2</v>
      </c>
      <c r="E5420" s="112">
        <v>15.436</v>
      </c>
      <c r="F5420" s="112">
        <v>15.63</v>
      </c>
      <c r="G5420" s="112">
        <v>15.776999999999999</v>
      </c>
      <c r="H5420" s="113">
        <v>15.968</v>
      </c>
      <c r="I5420" s="90">
        <f t="shared" si="2557"/>
        <v>14.506</v>
      </c>
      <c r="J5420" s="90">
        <f t="shared" si="2558"/>
        <v>14.989999999999998</v>
      </c>
      <c r="K5420" s="114">
        <v>12</v>
      </c>
      <c r="L5420" s="115">
        <v>4.1666666666666664E-2</v>
      </c>
      <c r="M5420" s="11"/>
      <c r="N5420" s="90">
        <v>14.09</v>
      </c>
      <c r="O5420" s="90">
        <v>15.02</v>
      </c>
      <c r="P5420" s="90">
        <v>15.299031936633007</v>
      </c>
      <c r="Q5420" s="90"/>
      <c r="R5420" s="63">
        <f t="shared" si="2569"/>
        <v>16.229031936633007</v>
      </c>
      <c r="S5420" s="64">
        <f t="shared" si="2568"/>
        <v>4.9928673323823315E-3</v>
      </c>
      <c r="T5420" s="65"/>
      <c r="U5420" s="65">
        <f t="shared" si="2564"/>
        <v>0.93808255659121176</v>
      </c>
      <c r="V5420" s="65">
        <f t="shared" si="2564"/>
        <v>0.9817614645299958</v>
      </c>
      <c r="W5420" s="65"/>
      <c r="X5420" s="61">
        <f t="shared" si="2559"/>
        <v>3.8504777965148965E-2</v>
      </c>
      <c r="Y5420" s="66">
        <f t="shared" si="2570"/>
        <v>3.4464887276496506E-2</v>
      </c>
      <c r="Z5420" s="61">
        <f t="shared" si="2571"/>
        <v>3.3365503929408395E-2</v>
      </c>
      <c r="AA5420" s="67">
        <f t="shared" si="2572"/>
        <v>14.506</v>
      </c>
      <c r="AB5420" s="68">
        <f t="shared" si="2573"/>
        <v>1.007806955287434E-2</v>
      </c>
      <c r="AC5420" s="69">
        <f t="shared" si="2574"/>
        <v>2.9524485450674265E-2</v>
      </c>
      <c r="AD5420" s="70">
        <f>_xlfn.PERCENTILE.EXC(AC5420:$AC$5675,0.5)</f>
        <v>8.6517577260486839E-2</v>
      </c>
      <c r="AE5420" s="70">
        <f>_xlfn.PERCENTILE.EXC($AC5420:AC$5675,0.35)</f>
        <v>5.9641042176472044E-2</v>
      </c>
      <c r="AF5420" s="71">
        <f t="shared" si="2565"/>
        <v>4.7587677667634956E-2</v>
      </c>
      <c r="AG5420" s="70">
        <f t="shared" si="2566"/>
        <v>-3.4473594839624214E-2</v>
      </c>
      <c r="AH5420" s="70">
        <f t="shared" si="2567"/>
        <v>-4.1389770310118756E-2</v>
      </c>
      <c r="AI5420" s="61" t="str">
        <f t="shared" si="2562"/>
        <v>Safety</v>
      </c>
      <c r="AJ5420" s="68" t="str">
        <f t="shared" si="2563"/>
        <v>Safety</v>
      </c>
      <c r="AK5420" s="72"/>
      <c r="AL5420" s="73"/>
      <c r="AM5420" s="72"/>
      <c r="AN5420" s="73"/>
      <c r="AO5420" s="74"/>
      <c r="AP5420" s="20"/>
      <c r="AQ5420" s="74"/>
      <c r="AR5420" s="20"/>
      <c r="AS5420" s="74"/>
      <c r="AT5420" s="20"/>
      <c r="AU5420" s="74" t="str">
        <f t="shared" si="2554"/>
        <v>00635U</v>
      </c>
      <c r="AV5420" s="20">
        <f t="shared" si="2560"/>
        <v>0</v>
      </c>
      <c r="AW5420" s="74" t="str">
        <f t="shared" si="2555"/>
        <v>00635U</v>
      </c>
      <c r="AX5420" s="20">
        <f t="shared" si="2556"/>
        <v>0</v>
      </c>
      <c r="AY5420" s="20">
        <f t="shared" si="2561"/>
        <v>1</v>
      </c>
      <c r="AZ5420" s="116">
        <v>38446</v>
      </c>
      <c r="BA5420" s="116"/>
      <c r="BB5420" s="20"/>
      <c r="BC5420" s="20"/>
      <c r="BD5420" s="76"/>
      <c r="BE5420" s="77"/>
      <c r="BF5420" s="77"/>
    </row>
    <row r="5421" spans="1:58" s="23" customFormat="1" ht="15.75" customHeight="1" x14ac:dyDescent="0.4">
      <c r="A5421" s="116">
        <v>38442</v>
      </c>
      <c r="B5421" s="112">
        <v>13.906000000000001</v>
      </c>
      <c r="C5421" s="112">
        <v>14.55</v>
      </c>
      <c r="D5421" s="112">
        <v>15.04</v>
      </c>
      <c r="E5421" s="112">
        <v>15.237</v>
      </c>
      <c r="F5421" s="112">
        <v>15.4</v>
      </c>
      <c r="G5421" s="112">
        <v>15.516999999999999</v>
      </c>
      <c r="H5421" s="113">
        <v>15.669</v>
      </c>
      <c r="I5421" s="90">
        <f t="shared" si="2557"/>
        <v>14.201166666666667</v>
      </c>
      <c r="J5421" s="90">
        <f t="shared" si="2558"/>
        <v>14.774583333333334</v>
      </c>
      <c r="K5421" s="114">
        <v>13</v>
      </c>
      <c r="L5421" s="115">
        <v>4.1666666666666664E-2</v>
      </c>
      <c r="M5421" s="11"/>
      <c r="N5421" s="90">
        <v>14.02</v>
      </c>
      <c r="O5421" s="90">
        <v>14.62</v>
      </c>
      <c r="P5421" s="90">
        <v>15.114429572758855</v>
      </c>
      <c r="Q5421" s="90"/>
      <c r="R5421" s="63">
        <f t="shared" si="2569"/>
        <v>15.714429572758856</v>
      </c>
      <c r="S5421" s="64">
        <f t="shared" si="2568"/>
        <v>2.7859237536656818E-2</v>
      </c>
      <c r="T5421" s="65"/>
      <c r="U5421" s="65">
        <f t="shared" si="2564"/>
        <v>0.95896032831737343</v>
      </c>
      <c r="V5421" s="65">
        <f t="shared" si="2564"/>
        <v>0.96728757970132195</v>
      </c>
      <c r="W5421" s="65"/>
      <c r="X5421" s="61">
        <f t="shared" si="2559"/>
        <v>4.6310944915863662E-2</v>
      </c>
      <c r="Y5421" s="66">
        <f t="shared" si="2570"/>
        <v>2.8352037802717094E-2</v>
      </c>
      <c r="Z5421" s="61">
        <f t="shared" si="2571"/>
        <v>4.0378137946412852E-2</v>
      </c>
      <c r="AA5421" s="67">
        <f t="shared" si="2572"/>
        <v>14.201166666666667</v>
      </c>
      <c r="AB5421" s="68">
        <f t="shared" si="2573"/>
        <v>-8.1312410841654064E-3</v>
      </c>
      <c r="AC5421" s="69">
        <f t="shared" si="2574"/>
        <v>1.2922016167380016E-2</v>
      </c>
      <c r="AD5421" s="70">
        <f>_xlfn.PERCENTILE.EXC(AC5421:$AC$5675,0.5)</f>
        <v>8.6911429164073725E-2</v>
      </c>
      <c r="AE5421" s="70">
        <f>_xlfn.PERCENTILE.EXC($AC5421:AC$5675,0.35)</f>
        <v>6.0309002542389981E-2</v>
      </c>
      <c r="AF5421" s="71">
        <f t="shared" si="2565"/>
        <v>4.821883614133031E-2</v>
      </c>
      <c r="AG5421" s="70">
        <f t="shared" si="2566"/>
        <v>-3.4576838215130981E-2</v>
      </c>
      <c r="AH5421" s="70">
        <f t="shared" si="2567"/>
        <v>-4.1396982219675464E-2</v>
      </c>
      <c r="AI5421" s="61" t="str">
        <f t="shared" si="2562"/>
        <v>Safety</v>
      </c>
      <c r="AJ5421" s="68" t="str">
        <f t="shared" si="2563"/>
        <v>Safety</v>
      </c>
      <c r="AK5421" s="72"/>
      <c r="AL5421" s="73"/>
      <c r="AM5421" s="72"/>
      <c r="AN5421" s="73"/>
      <c r="AO5421" s="74"/>
      <c r="AP5421" s="20"/>
      <c r="AQ5421" s="74"/>
      <c r="AR5421" s="20"/>
      <c r="AS5421" s="74"/>
      <c r="AT5421" s="20"/>
      <c r="AU5421" s="74" t="str">
        <f t="shared" si="2554"/>
        <v>00635U</v>
      </c>
      <c r="AV5421" s="20">
        <f t="shared" si="2560"/>
        <v>0</v>
      </c>
      <c r="AW5421" s="74" t="str">
        <f t="shared" si="2555"/>
        <v>00635U</v>
      </c>
      <c r="AX5421" s="20">
        <f t="shared" si="2556"/>
        <v>0</v>
      </c>
      <c r="AY5421" s="20">
        <f t="shared" si="2561"/>
        <v>1</v>
      </c>
      <c r="AZ5421" s="116">
        <v>38443</v>
      </c>
      <c r="BA5421" s="116"/>
      <c r="BB5421" s="20"/>
      <c r="BC5421" s="20"/>
      <c r="BD5421" s="76"/>
      <c r="BE5421" s="77"/>
      <c r="BF5421" s="77"/>
    </row>
    <row r="5422" spans="1:58" s="23" customFormat="1" ht="15.75" customHeight="1" x14ac:dyDescent="0.4">
      <c r="A5422" s="116">
        <v>38441</v>
      </c>
      <c r="B5422" s="112">
        <v>13.944000000000001</v>
      </c>
      <c r="C5422" s="112">
        <v>14.56</v>
      </c>
      <c r="D5422" s="112">
        <v>15.03</v>
      </c>
      <c r="E5422" s="112">
        <v>15.276999999999999</v>
      </c>
      <c r="F5422" s="112">
        <v>15.48</v>
      </c>
      <c r="G5422" s="112">
        <v>15.585000000000001</v>
      </c>
      <c r="H5422" s="113">
        <v>15.721</v>
      </c>
      <c r="I5422" s="90">
        <f t="shared" si="2557"/>
        <v>14.200666666666667</v>
      </c>
      <c r="J5422" s="90">
        <f t="shared" si="2558"/>
        <v>14.755833333333333</v>
      </c>
      <c r="K5422" s="114">
        <v>14</v>
      </c>
      <c r="L5422" s="115">
        <v>4.1666666666666664E-2</v>
      </c>
      <c r="M5422" s="11"/>
      <c r="N5422" s="90">
        <v>13.64</v>
      </c>
      <c r="O5422" s="90">
        <v>14.51</v>
      </c>
      <c r="P5422" s="90">
        <v>15.121500339028177</v>
      </c>
      <c r="Q5422" s="90"/>
      <c r="R5422" s="63">
        <f t="shared" si="2569"/>
        <v>15.991500339028178</v>
      </c>
      <c r="S5422" s="64">
        <f t="shared" si="2568"/>
        <v>-5.8661145617667332E-2</v>
      </c>
      <c r="T5422" s="65"/>
      <c r="U5422" s="65">
        <f t="shared" si="2564"/>
        <v>0.94004135079255691</v>
      </c>
      <c r="V5422" s="65">
        <f t="shared" si="2564"/>
        <v>0.95956086860971646</v>
      </c>
      <c r="W5422" s="65"/>
      <c r="X5422" s="61">
        <f t="shared" si="2559"/>
        <v>4.417670682730921E-2</v>
      </c>
      <c r="Y5422" s="66">
        <f t="shared" si="2570"/>
        <v>2.9063297767886423E-2</v>
      </c>
      <c r="Z5422" s="61">
        <f t="shared" si="2571"/>
        <v>3.909440871320595E-2</v>
      </c>
      <c r="AA5422" s="67">
        <f t="shared" si="2572"/>
        <v>14.200666666666669</v>
      </c>
      <c r="AB5422" s="68">
        <f t="shared" si="2573"/>
        <v>2.2287390029325532E-2</v>
      </c>
      <c r="AC5422" s="69">
        <f t="shared" si="2574"/>
        <v>4.1104594330400875E-2</v>
      </c>
      <c r="AD5422" s="70">
        <f>_xlfn.PERCENTILE.EXC(AC5422:$AC$5675,0.5)</f>
        <v>8.721103373097315E-2</v>
      </c>
      <c r="AE5422" s="70">
        <f>_xlfn.PERCENTILE.EXC($AC5422:AC$5675,0.35)</f>
        <v>6.0803905254940574E-2</v>
      </c>
      <c r="AF5422" s="71">
        <f t="shared" si="2565"/>
        <v>4.8795647972892466E-2</v>
      </c>
      <c r="AG5422" s="70">
        <f t="shared" si="2566"/>
        <v>-3.4680081590637755E-2</v>
      </c>
      <c r="AH5422" s="70">
        <f t="shared" si="2567"/>
        <v>-4.1404194129232165E-2</v>
      </c>
      <c r="AI5422" s="61" t="str">
        <f t="shared" si="2562"/>
        <v>Safety</v>
      </c>
      <c r="AJ5422" s="68" t="str">
        <f t="shared" si="2563"/>
        <v>Safety</v>
      </c>
      <c r="AK5422" s="72"/>
      <c r="AL5422" s="73"/>
      <c r="AM5422" s="72"/>
      <c r="AN5422" s="73"/>
      <c r="AO5422" s="74"/>
      <c r="AP5422" s="20"/>
      <c r="AQ5422" s="74"/>
      <c r="AR5422" s="20"/>
      <c r="AS5422" s="74"/>
      <c r="AT5422" s="20"/>
      <c r="AU5422" s="74" t="str">
        <f t="shared" si="2554"/>
        <v>00635U</v>
      </c>
      <c r="AV5422" s="20">
        <f t="shared" si="2560"/>
        <v>0</v>
      </c>
      <c r="AW5422" s="74" t="str">
        <f t="shared" si="2555"/>
        <v>00635U</v>
      </c>
      <c r="AX5422" s="20">
        <f t="shared" si="2556"/>
        <v>0</v>
      </c>
      <c r="AY5422" s="20">
        <f t="shared" si="2561"/>
        <v>1</v>
      </c>
      <c r="AZ5422" s="116">
        <v>38442</v>
      </c>
      <c r="BA5422" s="116"/>
      <c r="BB5422" s="20"/>
      <c r="BC5422" s="20"/>
      <c r="BD5422" s="76"/>
      <c r="BE5422" s="77"/>
      <c r="BF5422" s="77"/>
    </row>
    <row r="5423" spans="1:58" s="23" customFormat="1" ht="15.75" customHeight="1" x14ac:dyDescent="0.4">
      <c r="A5423" s="116">
        <v>38440</v>
      </c>
      <c r="B5423" s="112">
        <v>14.815</v>
      </c>
      <c r="C5423" s="112">
        <v>15.02</v>
      </c>
      <c r="D5423" s="112">
        <v>15.18</v>
      </c>
      <c r="E5423" s="112">
        <v>15.372</v>
      </c>
      <c r="F5423" s="112">
        <v>15.53</v>
      </c>
      <c r="G5423" s="112">
        <v>15.656000000000001</v>
      </c>
      <c r="H5423" s="113">
        <v>15.82</v>
      </c>
      <c r="I5423" s="90">
        <f t="shared" si="2557"/>
        <v>14.891874999999999</v>
      </c>
      <c r="J5423" s="90">
        <f t="shared" si="2558"/>
        <v>15.08</v>
      </c>
      <c r="K5423" s="114">
        <v>15</v>
      </c>
      <c r="L5423" s="115">
        <v>4.1666666666666664E-2</v>
      </c>
      <c r="M5423" s="11"/>
      <c r="N5423" s="90">
        <v>14.49</v>
      </c>
      <c r="O5423" s="90">
        <v>15.19</v>
      </c>
      <c r="P5423" s="90">
        <v>15.659715256508655</v>
      </c>
      <c r="Q5423" s="90"/>
      <c r="R5423" s="63">
        <f t="shared" si="2569"/>
        <v>16.35971525650865</v>
      </c>
      <c r="S5423" s="64">
        <f t="shared" si="2568"/>
        <v>5.3818181818181834E-2</v>
      </c>
      <c r="T5423" s="65"/>
      <c r="U5423" s="65">
        <f t="shared" si="2564"/>
        <v>0.95391705069124433</v>
      </c>
      <c r="V5423" s="65">
        <f t="shared" si="2564"/>
        <v>0.9700048660646351</v>
      </c>
      <c r="W5423" s="65"/>
      <c r="X5423" s="61">
        <f t="shared" si="2559"/>
        <v>1.3837327033412087E-2</v>
      </c>
      <c r="Y5423" s="66">
        <f t="shared" si="2570"/>
        <v>2.914389799635704E-2</v>
      </c>
      <c r="Z5423" s="61">
        <f t="shared" si="2571"/>
        <v>1.263272757795786E-2</v>
      </c>
      <c r="AA5423" s="67">
        <f t="shared" si="2572"/>
        <v>14.891875000000001</v>
      </c>
      <c r="AB5423" s="68">
        <f t="shared" si="2573"/>
        <v>2.2429261559696292E-2</v>
      </c>
      <c r="AC5423" s="69">
        <f t="shared" si="2574"/>
        <v>2.7734644582470699E-2</v>
      </c>
      <c r="AD5423" s="70">
        <f>_xlfn.PERCENTILE.EXC(AC5423:$AC$5675,0.5)</f>
        <v>8.7510638297872576E-2</v>
      </c>
      <c r="AE5423" s="70">
        <f>_xlfn.PERCENTILE.EXC($AC5423:AC$5675,0.35)</f>
        <v>6.0976026130901036E-2</v>
      </c>
      <c r="AF5423" s="71">
        <f t="shared" si="2565"/>
        <v>4.928550620282772E-2</v>
      </c>
      <c r="AG5423" s="70">
        <f t="shared" si="2566"/>
        <v>-3.4783324966144537E-2</v>
      </c>
      <c r="AH5423" s="70">
        <f t="shared" si="2567"/>
        <v>-4.1411406038788866E-2</v>
      </c>
      <c r="AI5423" s="61" t="str">
        <f t="shared" si="2562"/>
        <v>Safety</v>
      </c>
      <c r="AJ5423" s="68" t="str">
        <f t="shared" si="2563"/>
        <v>Safety</v>
      </c>
      <c r="AK5423" s="72"/>
      <c r="AL5423" s="73"/>
      <c r="AM5423" s="72"/>
      <c r="AN5423" s="73"/>
      <c r="AO5423" s="74"/>
      <c r="AP5423" s="20"/>
      <c r="AQ5423" s="74"/>
      <c r="AR5423" s="20"/>
      <c r="AS5423" s="74"/>
      <c r="AT5423" s="20"/>
      <c r="AU5423" s="74" t="str">
        <f t="shared" si="2554"/>
        <v>00635U</v>
      </c>
      <c r="AV5423" s="20">
        <f t="shared" si="2560"/>
        <v>0</v>
      </c>
      <c r="AW5423" s="74" t="str">
        <f t="shared" si="2555"/>
        <v>00635U</v>
      </c>
      <c r="AX5423" s="20">
        <f t="shared" si="2556"/>
        <v>0</v>
      </c>
      <c r="AY5423" s="20">
        <f t="shared" si="2561"/>
        <v>1</v>
      </c>
      <c r="AZ5423" s="116">
        <v>38441</v>
      </c>
      <c r="BA5423" s="116"/>
      <c r="BB5423" s="20"/>
      <c r="BC5423" s="20"/>
      <c r="BD5423" s="76"/>
      <c r="BE5423" s="77"/>
      <c r="BF5423" s="77"/>
    </row>
    <row r="5424" spans="1:58" s="23" customFormat="1" ht="15.75" customHeight="1" x14ac:dyDescent="0.4">
      <c r="A5424" s="116">
        <v>38439</v>
      </c>
      <c r="B5424" s="112">
        <v>14.028</v>
      </c>
      <c r="C5424" s="112">
        <v>14.55</v>
      </c>
      <c r="D5424" s="112">
        <v>14.95</v>
      </c>
      <c r="E5424" s="112">
        <v>15.214</v>
      </c>
      <c r="F5424" s="112">
        <v>15.43</v>
      </c>
      <c r="G5424" s="112">
        <v>15.58</v>
      </c>
      <c r="H5424" s="113">
        <v>15.775</v>
      </c>
      <c r="I5424" s="90">
        <f t="shared" si="2557"/>
        <v>14.202</v>
      </c>
      <c r="J5424" s="90">
        <f t="shared" si="2558"/>
        <v>14.683333333333334</v>
      </c>
      <c r="K5424" s="114">
        <v>16</v>
      </c>
      <c r="L5424" s="115">
        <v>4.1666666666666664E-2</v>
      </c>
      <c r="M5424" s="11"/>
      <c r="N5424" s="90">
        <v>13.75</v>
      </c>
      <c r="O5424" s="90">
        <v>15.01</v>
      </c>
      <c r="P5424" s="90">
        <v>15.195073206701354</v>
      </c>
      <c r="Q5424" s="90"/>
      <c r="R5424" s="63">
        <f t="shared" si="2569"/>
        <v>16.455073206701353</v>
      </c>
      <c r="S5424" s="64">
        <f t="shared" si="2568"/>
        <v>2.4590163934426236E-2</v>
      </c>
      <c r="T5424" s="65"/>
      <c r="U5424" s="65">
        <f t="shared" si="2564"/>
        <v>0.91605596269153899</v>
      </c>
      <c r="V5424" s="65">
        <f t="shared" si="2564"/>
        <v>0.98782018328021393</v>
      </c>
      <c r="W5424" s="65"/>
      <c r="X5424" s="61">
        <f t="shared" si="2559"/>
        <v>3.7211291702309683E-2</v>
      </c>
      <c r="Y5424" s="66">
        <f t="shared" si="2570"/>
        <v>3.6873931904824499E-2</v>
      </c>
      <c r="Z5424" s="61">
        <f t="shared" si="2571"/>
        <v>3.3891940102333026E-2</v>
      </c>
      <c r="AA5424" s="67">
        <f t="shared" si="2572"/>
        <v>14.202000000000002</v>
      </c>
      <c r="AB5424" s="68">
        <f t="shared" si="2573"/>
        <v>2.0218181818181854E-2</v>
      </c>
      <c r="AC5424" s="69">
        <f t="shared" si="2574"/>
        <v>3.2872727272727401E-2</v>
      </c>
      <c r="AD5424" s="70">
        <f>_xlfn.PERCENTILE.EXC(AC5424:$AC$5675,0.5)</f>
        <v>8.7704037097654175E-2</v>
      </c>
      <c r="AE5424" s="70">
        <f>_xlfn.PERCENTILE.EXC($AC5424:AC$5675,0.35)</f>
        <v>6.1378945595119881E-2</v>
      </c>
      <c r="AF5424" s="71">
        <f t="shared" si="2565"/>
        <v>4.9608674324746173E-2</v>
      </c>
      <c r="AG5424" s="70">
        <f t="shared" si="2566"/>
        <v>-3.4886568341651311E-2</v>
      </c>
      <c r="AH5424" s="70">
        <f t="shared" si="2567"/>
        <v>-4.1418617948345567E-2</v>
      </c>
      <c r="AI5424" s="61" t="str">
        <f t="shared" si="2562"/>
        <v>Safety</v>
      </c>
      <c r="AJ5424" s="68" t="str">
        <f t="shared" si="2563"/>
        <v>Safety</v>
      </c>
      <c r="AK5424" s="72"/>
      <c r="AL5424" s="73"/>
      <c r="AM5424" s="72"/>
      <c r="AN5424" s="73"/>
      <c r="AO5424" s="74"/>
      <c r="AP5424" s="20"/>
      <c r="AQ5424" s="74"/>
      <c r="AR5424" s="20"/>
      <c r="AS5424" s="74"/>
      <c r="AT5424" s="20"/>
      <c r="AU5424" s="74" t="str">
        <f t="shared" ref="AU5424:AU5487" si="2575">IF(AC5424&gt;AF5424,"00631L",IF(AC5424&lt;AG5424,"Cash","00635U"))</f>
        <v>00635U</v>
      </c>
      <c r="AV5424" s="20">
        <f t="shared" si="2560"/>
        <v>0</v>
      </c>
      <c r="AW5424" s="74" t="str">
        <f t="shared" ref="AW5424:AW5487" si="2576">IF(AC5424&gt;AE5424,"00631L",IF(AC5424&lt;AH5424,"00631L","00635U"))</f>
        <v>00635U</v>
      </c>
      <c r="AX5424" s="20">
        <f t="shared" si="2556"/>
        <v>0</v>
      </c>
      <c r="AY5424" s="20">
        <f t="shared" si="2561"/>
        <v>1</v>
      </c>
      <c r="AZ5424" s="116">
        <v>38440</v>
      </c>
      <c r="BA5424" s="116"/>
      <c r="BB5424" s="20"/>
      <c r="BC5424" s="20"/>
      <c r="BD5424" s="76"/>
      <c r="BE5424" s="77"/>
      <c r="BF5424" s="77"/>
    </row>
    <row r="5425" spans="1:58" s="23" customFormat="1" ht="15.75" customHeight="1" x14ac:dyDescent="0.4">
      <c r="A5425" s="116">
        <v>38435</v>
      </c>
      <c r="B5425" s="112">
        <v>13.891</v>
      </c>
      <c r="C5425" s="112">
        <v>14.44</v>
      </c>
      <c r="D5425" s="112">
        <v>14.86</v>
      </c>
      <c r="E5425" s="112">
        <v>15.14</v>
      </c>
      <c r="F5425" s="112">
        <v>15.37</v>
      </c>
      <c r="G5425" s="112">
        <v>15.526</v>
      </c>
      <c r="H5425" s="113">
        <v>15.728999999999999</v>
      </c>
      <c r="I5425" s="90">
        <f t="shared" si="2557"/>
        <v>14.051124999999999</v>
      </c>
      <c r="J5425" s="90">
        <f t="shared" si="2558"/>
        <v>14.5625</v>
      </c>
      <c r="K5425" s="114">
        <v>17</v>
      </c>
      <c r="L5425" s="115">
        <v>4.1666666666666664E-2</v>
      </c>
      <c r="M5425" s="11"/>
      <c r="N5425" s="90">
        <v>13.42</v>
      </c>
      <c r="O5425" s="90">
        <v>14.94</v>
      </c>
      <c r="P5425" s="90">
        <v>15.127948007150385</v>
      </c>
      <c r="Q5425" s="90"/>
      <c r="R5425" s="63">
        <f t="shared" si="2569"/>
        <v>16.647948007150383</v>
      </c>
      <c r="S5425" s="64">
        <f t="shared" si="2568"/>
        <v>-4.5519203413940293E-2</v>
      </c>
      <c r="T5425" s="65"/>
      <c r="U5425" s="65">
        <f t="shared" si="2564"/>
        <v>0.89825970548862122</v>
      </c>
      <c r="V5425" s="65">
        <f t="shared" si="2564"/>
        <v>0.98757610701322152</v>
      </c>
      <c r="W5425" s="65"/>
      <c r="X5425" s="61">
        <f t="shared" si="2559"/>
        <v>3.9521992657116083E-2</v>
      </c>
      <c r="Y5425" s="66">
        <f t="shared" si="2570"/>
        <v>3.8903566710700041E-2</v>
      </c>
      <c r="Z5425" s="61">
        <f t="shared" si="2571"/>
        <v>3.6393883052068858E-2</v>
      </c>
      <c r="AA5425" s="67">
        <f t="shared" si="2572"/>
        <v>14.051125000000001</v>
      </c>
      <c r="AB5425" s="68">
        <f t="shared" si="2573"/>
        <v>3.5096870342771987E-2</v>
      </c>
      <c r="AC5425" s="69">
        <f t="shared" si="2574"/>
        <v>4.7028688524590224E-2</v>
      </c>
      <c r="AD5425" s="70">
        <f>_xlfn.PERCENTILE.EXC(AC5425:$AC$5675,0.5)</f>
        <v>8.7897435897435761E-2</v>
      </c>
      <c r="AE5425" s="70">
        <f>_xlfn.PERCENTILE.EXC($AC5425:AC$5675,0.35)</f>
        <v>6.1800782983913304E-2</v>
      </c>
      <c r="AF5425" s="71">
        <f t="shared" si="2565"/>
        <v>5.0669204017758103E-2</v>
      </c>
      <c r="AG5425" s="70">
        <f t="shared" si="2566"/>
        <v>-3.4989811717158086E-2</v>
      </c>
      <c r="AH5425" s="70">
        <f t="shared" si="2567"/>
        <v>-4.1425829857902267E-2</v>
      </c>
      <c r="AI5425" s="61" t="str">
        <f t="shared" si="2562"/>
        <v>Safety</v>
      </c>
      <c r="AJ5425" s="68" t="str">
        <f t="shared" si="2563"/>
        <v>Safety</v>
      </c>
      <c r="AK5425" s="72"/>
      <c r="AL5425" s="73"/>
      <c r="AM5425" s="72"/>
      <c r="AN5425" s="73"/>
      <c r="AO5425" s="74"/>
      <c r="AP5425" s="20"/>
      <c r="AQ5425" s="74"/>
      <c r="AR5425" s="20"/>
      <c r="AS5425" s="74"/>
      <c r="AT5425" s="20"/>
      <c r="AU5425" s="74" t="str">
        <f t="shared" si="2575"/>
        <v>00635U</v>
      </c>
      <c r="AV5425" s="20">
        <f t="shared" si="2560"/>
        <v>0</v>
      </c>
      <c r="AW5425" s="74" t="str">
        <f t="shared" si="2576"/>
        <v>00635U</v>
      </c>
      <c r="AX5425" s="20">
        <f t="shared" si="2556"/>
        <v>0</v>
      </c>
      <c r="AY5425" s="20">
        <f t="shared" si="2561"/>
        <v>1</v>
      </c>
      <c r="AZ5425" s="116">
        <v>38439</v>
      </c>
      <c r="BA5425" s="116"/>
      <c r="BB5425" s="20"/>
      <c r="BC5425" s="20"/>
      <c r="BD5425" s="76"/>
      <c r="BE5425" s="77"/>
      <c r="BF5425" s="77"/>
    </row>
    <row r="5426" spans="1:58" s="23" customFormat="1" ht="15.75" customHeight="1" x14ac:dyDescent="0.4">
      <c r="A5426" s="116">
        <v>38434</v>
      </c>
      <c r="B5426" s="112">
        <v>14.119</v>
      </c>
      <c r="C5426" s="112">
        <v>14.64</v>
      </c>
      <c r="D5426" s="112">
        <v>15.04</v>
      </c>
      <c r="E5426" s="112">
        <v>15.353999999999999</v>
      </c>
      <c r="F5426" s="112">
        <v>15.61</v>
      </c>
      <c r="G5426" s="112">
        <v>15.747999999999999</v>
      </c>
      <c r="H5426" s="113">
        <v>15.928000000000001</v>
      </c>
      <c r="I5426" s="90">
        <f t="shared" si="2557"/>
        <v>14.24925</v>
      </c>
      <c r="J5426" s="90">
        <f t="shared" si="2558"/>
        <v>14.74</v>
      </c>
      <c r="K5426" s="114">
        <v>18</v>
      </c>
      <c r="L5426" s="115">
        <v>4.1666666666666664E-2</v>
      </c>
      <c r="M5426" s="11"/>
      <c r="N5426" s="90">
        <v>14.06</v>
      </c>
      <c r="O5426" s="90">
        <v>15.06</v>
      </c>
      <c r="P5426" s="90">
        <v>15.481375506711037</v>
      </c>
      <c r="Q5426" s="90"/>
      <c r="R5426" s="63">
        <f t="shared" si="2569"/>
        <v>16.481375506711039</v>
      </c>
      <c r="S5426" s="64">
        <f t="shared" si="2568"/>
        <v>-1.4716187806587181E-2</v>
      </c>
      <c r="T5426" s="65"/>
      <c r="U5426" s="65">
        <f t="shared" si="2564"/>
        <v>0.93359893758300128</v>
      </c>
      <c r="V5426" s="65">
        <f t="shared" si="2564"/>
        <v>0.97278177856170633</v>
      </c>
      <c r="W5426" s="65"/>
      <c r="X5426" s="61">
        <f t="shared" si="2559"/>
        <v>3.6900630356257583E-2</v>
      </c>
      <c r="Y5426" s="66">
        <f t="shared" si="2570"/>
        <v>3.7384394945942534E-2</v>
      </c>
      <c r="Z5426" s="61">
        <f t="shared" si="2571"/>
        <v>3.4440409144340947E-2</v>
      </c>
      <c r="AA5426" s="67">
        <f t="shared" si="2572"/>
        <v>14.24925</v>
      </c>
      <c r="AB5426" s="68">
        <f t="shared" si="2573"/>
        <v>4.196301564722566E-3</v>
      </c>
      <c r="AC5426" s="69">
        <f t="shared" si="2574"/>
        <v>1.3460170697012764E-2</v>
      </c>
      <c r="AD5426" s="70">
        <f>_xlfn.PERCENTILE.EXC(AC5426:$AC$5675,0.5)</f>
        <v>8.935799576932954E-2</v>
      </c>
      <c r="AE5426" s="70">
        <f>_xlfn.PERCENTILE.EXC($AC5426:AC$5675,0.35)</f>
        <v>6.2170768098712026E-2</v>
      </c>
      <c r="AF5426" s="71">
        <f t="shared" si="2565"/>
        <v>5.1545197987150279E-2</v>
      </c>
      <c r="AG5426" s="70">
        <f t="shared" si="2566"/>
        <v>-3.509305509266486E-2</v>
      </c>
      <c r="AH5426" s="70">
        <f t="shared" si="2567"/>
        <v>-4.1433041767458968E-2</v>
      </c>
      <c r="AI5426" s="61" t="str">
        <f t="shared" si="2562"/>
        <v>Safety</v>
      </c>
      <c r="AJ5426" s="68" t="str">
        <f t="shared" si="2563"/>
        <v>Safety</v>
      </c>
      <c r="AK5426" s="72"/>
      <c r="AL5426" s="73"/>
      <c r="AM5426" s="72"/>
      <c r="AN5426" s="73"/>
      <c r="AO5426" s="74"/>
      <c r="AP5426" s="20"/>
      <c r="AQ5426" s="74"/>
      <c r="AR5426" s="20"/>
      <c r="AS5426" s="74"/>
      <c r="AT5426" s="20"/>
      <c r="AU5426" s="74" t="str">
        <f t="shared" si="2575"/>
        <v>00635U</v>
      </c>
      <c r="AV5426" s="20">
        <f t="shared" si="2560"/>
        <v>0</v>
      </c>
      <c r="AW5426" s="74" t="str">
        <f t="shared" si="2576"/>
        <v>00635U</v>
      </c>
      <c r="AX5426" s="20">
        <f t="shared" si="2556"/>
        <v>0</v>
      </c>
      <c r="AY5426" s="20">
        <f t="shared" si="2561"/>
        <v>1</v>
      </c>
      <c r="AZ5426" s="116">
        <v>38435</v>
      </c>
      <c r="BA5426" s="116"/>
      <c r="BB5426" s="20"/>
      <c r="BC5426" s="20"/>
      <c r="BD5426" s="76"/>
      <c r="BE5426" s="77"/>
      <c r="BF5426" s="77"/>
    </row>
    <row r="5427" spans="1:58" s="23" customFormat="1" ht="15.75" customHeight="1" x14ac:dyDescent="0.4">
      <c r="A5427" s="116">
        <v>38433</v>
      </c>
      <c r="B5427" s="112">
        <v>14.025</v>
      </c>
      <c r="C5427" s="112">
        <v>14.56</v>
      </c>
      <c r="D5427" s="112">
        <v>14.97</v>
      </c>
      <c r="E5427" s="112">
        <v>15.256</v>
      </c>
      <c r="F5427" s="112">
        <v>15.49</v>
      </c>
      <c r="G5427" s="112">
        <v>15.606999999999999</v>
      </c>
      <c r="H5427" s="113">
        <v>15.759</v>
      </c>
      <c r="I5427" s="90">
        <f t="shared" si="2557"/>
        <v>14.136458333333334</v>
      </c>
      <c r="J5427" s="90">
        <f t="shared" si="2558"/>
        <v>14.645416666666668</v>
      </c>
      <c r="K5427" s="114">
        <v>19</v>
      </c>
      <c r="L5427" s="115">
        <v>4.1666666666666664E-2</v>
      </c>
      <c r="M5427" s="11"/>
      <c r="N5427" s="90">
        <v>14.27</v>
      </c>
      <c r="O5427" s="90">
        <v>14.97</v>
      </c>
      <c r="P5427" s="90">
        <v>15.482737613534853</v>
      </c>
      <c r="Q5427" s="90"/>
      <c r="R5427" s="63">
        <f t="shared" si="2569"/>
        <v>16.182737613534854</v>
      </c>
      <c r="S5427" s="64">
        <f t="shared" si="2568"/>
        <v>4.849375459221162E-2</v>
      </c>
      <c r="T5427" s="65"/>
      <c r="U5427" s="65">
        <f t="shared" si="2564"/>
        <v>0.95323981295925175</v>
      </c>
      <c r="V5427" s="65">
        <f t="shared" si="2564"/>
        <v>0.96688327178737288</v>
      </c>
      <c r="W5427" s="65"/>
      <c r="X5427" s="61">
        <f t="shared" si="2559"/>
        <v>3.8146167557932271E-2</v>
      </c>
      <c r="Y5427" s="66">
        <f t="shared" si="2570"/>
        <v>3.2970634504457266E-2</v>
      </c>
      <c r="Z5427" s="61">
        <f t="shared" si="2571"/>
        <v>3.6003242207648715E-2</v>
      </c>
      <c r="AA5427" s="67">
        <f t="shared" si="2572"/>
        <v>14.136458333333334</v>
      </c>
      <c r="AB5427" s="68">
        <f t="shared" si="2573"/>
        <v>-1.7168885774351734E-2</v>
      </c>
      <c r="AC5427" s="69">
        <f t="shared" si="2574"/>
        <v>-9.3582106984348989E-3</v>
      </c>
      <c r="AD5427" s="70">
        <f>_xlfn.PERCENTILE.EXC(AC5427:$AC$5675,0.5)</f>
        <v>9.081855564122332E-2</v>
      </c>
      <c r="AE5427" s="70">
        <f>_xlfn.PERCENTILE.EXC($AC5427:AC$5675,0.35)</f>
        <v>6.2262248101348727E-2</v>
      </c>
      <c r="AF5427" s="71">
        <f t="shared" si="2565"/>
        <v>5.1800146950771501E-2</v>
      </c>
      <c r="AG5427" s="70">
        <f t="shared" si="2566"/>
        <v>-3.5196298468171641E-2</v>
      </c>
      <c r="AH5427" s="70">
        <f t="shared" si="2567"/>
        <v>-4.1440253677015669E-2</v>
      </c>
      <c r="AI5427" s="61" t="str">
        <f t="shared" si="2562"/>
        <v>Safety</v>
      </c>
      <c r="AJ5427" s="68" t="str">
        <f t="shared" si="2563"/>
        <v>Safety</v>
      </c>
      <c r="AK5427" s="72"/>
      <c r="AL5427" s="73"/>
      <c r="AM5427" s="72"/>
      <c r="AN5427" s="73"/>
      <c r="AO5427" s="74"/>
      <c r="AP5427" s="20"/>
      <c r="AQ5427" s="74"/>
      <c r="AR5427" s="20"/>
      <c r="AS5427" s="74"/>
      <c r="AT5427" s="20"/>
      <c r="AU5427" s="74" t="str">
        <f t="shared" si="2575"/>
        <v>00635U</v>
      </c>
      <c r="AV5427" s="20">
        <f t="shared" si="2560"/>
        <v>0</v>
      </c>
      <c r="AW5427" s="74" t="str">
        <f t="shared" si="2576"/>
        <v>00635U</v>
      </c>
      <c r="AX5427" s="20">
        <f t="shared" si="2556"/>
        <v>0</v>
      </c>
      <c r="AY5427" s="20">
        <f t="shared" si="2561"/>
        <v>1</v>
      </c>
      <c r="AZ5427" s="116">
        <v>38434</v>
      </c>
      <c r="BA5427" s="116"/>
      <c r="BB5427" s="20"/>
      <c r="BC5427" s="20"/>
      <c r="BD5427" s="76"/>
      <c r="BE5427" s="77"/>
      <c r="BF5427" s="77"/>
    </row>
    <row r="5428" spans="1:58" s="23" customFormat="1" ht="15.75" customHeight="1" x14ac:dyDescent="0.4">
      <c r="A5428" s="116">
        <v>38432</v>
      </c>
      <c r="B5428" s="112">
        <v>13.782</v>
      </c>
      <c r="C5428" s="112">
        <v>14.25</v>
      </c>
      <c r="D5428" s="112">
        <v>14.61</v>
      </c>
      <c r="E5428" s="112">
        <v>14.840999999999999</v>
      </c>
      <c r="F5428" s="112">
        <v>15.03</v>
      </c>
      <c r="G5428" s="112">
        <v>15.198</v>
      </c>
      <c r="H5428" s="113">
        <v>15.417</v>
      </c>
      <c r="I5428" s="90">
        <f t="shared" si="2557"/>
        <v>13.86</v>
      </c>
      <c r="J5428" s="90">
        <f t="shared" si="2558"/>
        <v>14.31</v>
      </c>
      <c r="K5428" s="114">
        <v>20</v>
      </c>
      <c r="L5428" s="115">
        <v>4.1666666666666664E-2</v>
      </c>
      <c r="M5428" s="11"/>
      <c r="N5428" s="90">
        <v>13.61</v>
      </c>
      <c r="O5428" s="90">
        <v>14.82</v>
      </c>
      <c r="P5428" s="90">
        <v>15.161098813069993</v>
      </c>
      <c r="Q5428" s="90"/>
      <c r="R5428" s="63">
        <f t="shared" si="2569"/>
        <v>16.371098813069992</v>
      </c>
      <c r="S5428" s="64">
        <f t="shared" si="2568"/>
        <v>3.5768645357686368E-2</v>
      </c>
      <c r="T5428" s="65"/>
      <c r="U5428" s="65">
        <f t="shared" si="2564"/>
        <v>0.91835357624831304</v>
      </c>
      <c r="V5428" s="65">
        <f t="shared" si="2564"/>
        <v>0.97750170899381383</v>
      </c>
      <c r="W5428" s="65"/>
      <c r="X5428" s="61">
        <f t="shared" si="2559"/>
        <v>3.3957335655202439E-2</v>
      </c>
      <c r="Y5428" s="66">
        <f t="shared" si="2570"/>
        <v>3.8811400848999429E-2</v>
      </c>
      <c r="Z5428" s="61">
        <f t="shared" si="2571"/>
        <v>3.2467532467532548E-2</v>
      </c>
      <c r="AA5428" s="67">
        <f t="shared" si="2572"/>
        <v>13.86</v>
      </c>
      <c r="AB5428" s="68">
        <f t="shared" si="2573"/>
        <v>1.2637766348273374E-2</v>
      </c>
      <c r="AC5428" s="69">
        <f t="shared" si="2574"/>
        <v>1.8368846436443792E-2</v>
      </c>
      <c r="AD5428" s="70">
        <f>_xlfn.PERCENTILE.EXC(AC5428:$AC$5675,0.5)</f>
        <v>9.1249031287483753E-2</v>
      </c>
      <c r="AE5428" s="70">
        <f>_xlfn.PERCENTILE.EXC($AC5428:AC$5675,0.35)</f>
        <v>6.2377961788383236E-2</v>
      </c>
      <c r="AF5428" s="71">
        <f t="shared" si="2565"/>
        <v>5.1940848241559805E-2</v>
      </c>
      <c r="AG5428" s="70">
        <f t="shared" si="2566"/>
        <v>-3.5299541843678416E-2</v>
      </c>
      <c r="AH5428" s="70">
        <f t="shared" si="2567"/>
        <v>-4.144746558657237E-2</v>
      </c>
      <c r="AI5428" s="61" t="str">
        <f t="shared" si="2562"/>
        <v>Safety</v>
      </c>
      <c r="AJ5428" s="68" t="str">
        <f t="shared" si="2563"/>
        <v>Safety</v>
      </c>
      <c r="AK5428" s="72"/>
      <c r="AL5428" s="73"/>
      <c r="AM5428" s="72"/>
      <c r="AN5428" s="73"/>
      <c r="AO5428" s="74"/>
      <c r="AP5428" s="20"/>
      <c r="AQ5428" s="74"/>
      <c r="AR5428" s="20"/>
      <c r="AS5428" s="74"/>
      <c r="AT5428" s="20"/>
      <c r="AU5428" s="74" t="str">
        <f t="shared" si="2575"/>
        <v>00635U</v>
      </c>
      <c r="AV5428" s="20">
        <f t="shared" si="2560"/>
        <v>0</v>
      </c>
      <c r="AW5428" s="74" t="str">
        <f t="shared" si="2576"/>
        <v>00635U</v>
      </c>
      <c r="AX5428" s="20">
        <f t="shared" si="2556"/>
        <v>0</v>
      </c>
      <c r="AY5428" s="20">
        <f t="shared" si="2561"/>
        <v>1</v>
      </c>
      <c r="AZ5428" s="116">
        <v>38433</v>
      </c>
      <c r="BA5428" s="116"/>
      <c r="BB5428" s="20"/>
      <c r="BC5428" s="20"/>
      <c r="BD5428" s="76"/>
      <c r="BE5428" s="77"/>
      <c r="BF5428" s="77"/>
    </row>
    <row r="5429" spans="1:58" s="23" customFormat="1" ht="15.75" customHeight="1" x14ac:dyDescent="0.4">
      <c r="A5429" s="116">
        <v>38429</v>
      </c>
      <c r="B5429" s="112">
        <v>13.842000000000001</v>
      </c>
      <c r="C5429" s="112">
        <v>14.13</v>
      </c>
      <c r="D5429" s="112">
        <v>14.353999999999999</v>
      </c>
      <c r="E5429" s="112">
        <v>14.632</v>
      </c>
      <c r="F5429" s="112">
        <v>14.86</v>
      </c>
      <c r="G5429" s="112">
        <v>15.013</v>
      </c>
      <c r="H5429" s="113">
        <v>15.212</v>
      </c>
      <c r="I5429" s="90">
        <f t="shared" si="2557"/>
        <v>13.878</v>
      </c>
      <c r="J5429" s="90">
        <f t="shared" si="2558"/>
        <v>14.158000000000001</v>
      </c>
      <c r="K5429" s="114">
        <v>21</v>
      </c>
      <c r="L5429" s="115">
        <v>4.1666666666666664E-2</v>
      </c>
      <c r="M5429" s="11"/>
      <c r="N5429" s="90">
        <v>13.14</v>
      </c>
      <c r="O5429" s="90">
        <v>14.51</v>
      </c>
      <c r="P5429" s="90">
        <v>14.911173743362543</v>
      </c>
      <c r="Q5429" s="90"/>
      <c r="R5429" s="63">
        <f t="shared" si="2569"/>
        <v>16.281173743362544</v>
      </c>
      <c r="S5429" s="64">
        <f t="shared" si="2568"/>
        <v>-1.1286681715575515E-2</v>
      </c>
      <c r="T5429" s="65"/>
      <c r="U5429" s="65">
        <f t="shared" si="2564"/>
        <v>0.90558235699517575</v>
      </c>
      <c r="V5429" s="65">
        <f t="shared" si="2564"/>
        <v>0.97309576360203576</v>
      </c>
      <c r="W5429" s="65"/>
      <c r="X5429" s="61">
        <f t="shared" si="2559"/>
        <v>2.0806241872561786E-2</v>
      </c>
      <c r="Y5429" s="66">
        <f t="shared" si="2570"/>
        <v>3.9639147074904325E-2</v>
      </c>
      <c r="Z5429" s="61">
        <f t="shared" si="2571"/>
        <v>2.0175817841187573E-2</v>
      </c>
      <c r="AA5429" s="67">
        <f t="shared" si="2572"/>
        <v>13.878</v>
      </c>
      <c r="AB5429" s="68">
        <f t="shared" si="2573"/>
        <v>5.3424657534246571E-2</v>
      </c>
      <c r="AC5429" s="69">
        <f t="shared" si="2574"/>
        <v>5.6164383561643799E-2</v>
      </c>
      <c r="AD5429" s="70">
        <f>_xlfn.PERCENTILE.EXC(AC5429:$AC$5675,0.5)</f>
        <v>9.1679506933744187E-2</v>
      </c>
      <c r="AE5429" s="70">
        <f>_xlfn.PERCENTILE.EXC($AC5429:AC$5675,0.35)</f>
        <v>6.2852959535572461E-2</v>
      </c>
      <c r="AF5429" s="71">
        <f t="shared" si="2565"/>
        <v>5.2034183296378475E-2</v>
      </c>
      <c r="AG5429" s="70">
        <f t="shared" si="2566"/>
        <v>-3.540278521918519E-2</v>
      </c>
      <c r="AH5429" s="70">
        <f t="shared" si="2567"/>
        <v>-4.1454677496129071E-2</v>
      </c>
      <c r="AI5429" s="61" t="str">
        <f t="shared" si="2562"/>
        <v>Safety</v>
      </c>
      <c r="AJ5429" s="68" t="str">
        <f t="shared" si="2563"/>
        <v>Short VOL</v>
      </c>
      <c r="AK5429" s="72"/>
      <c r="AL5429" s="73"/>
      <c r="AM5429" s="72"/>
      <c r="AN5429" s="73"/>
      <c r="AO5429" s="74"/>
      <c r="AP5429" s="20"/>
      <c r="AQ5429" s="74"/>
      <c r="AR5429" s="20"/>
      <c r="AS5429" s="74"/>
      <c r="AT5429" s="20"/>
      <c r="AU5429" s="74" t="str">
        <f t="shared" si="2575"/>
        <v>00631L</v>
      </c>
      <c r="AV5429" s="20">
        <f t="shared" si="2560"/>
        <v>1</v>
      </c>
      <c r="AW5429" s="74" t="str">
        <f t="shared" si="2576"/>
        <v>00635U</v>
      </c>
      <c r="AX5429" s="20">
        <f t="shared" ref="AX5429:AX5492" si="2577">IF(AW5429="00631L",1,0)</f>
        <v>0</v>
      </c>
      <c r="AY5429" s="20">
        <f t="shared" si="2561"/>
        <v>1</v>
      </c>
      <c r="AZ5429" s="116">
        <v>38432</v>
      </c>
      <c r="BA5429" s="116"/>
      <c r="BB5429" s="20"/>
      <c r="BC5429" s="20"/>
      <c r="BD5429" s="76"/>
      <c r="BE5429" s="77"/>
      <c r="BF5429" s="77"/>
    </row>
    <row r="5430" spans="1:58" s="23" customFormat="1" ht="15.75" customHeight="1" x14ac:dyDescent="0.4">
      <c r="A5430" s="116">
        <v>38428</v>
      </c>
      <c r="B5430" s="112">
        <v>13.874000000000001</v>
      </c>
      <c r="C5430" s="112">
        <v>14.13</v>
      </c>
      <c r="D5430" s="112">
        <v>14.329000000000001</v>
      </c>
      <c r="E5430" s="112">
        <v>14.577</v>
      </c>
      <c r="F5430" s="112">
        <v>14.78</v>
      </c>
      <c r="G5430" s="112">
        <v>14.933</v>
      </c>
      <c r="H5430" s="113">
        <v>15.132</v>
      </c>
      <c r="I5430" s="90">
        <f t="shared" ref="I5430:I5493" si="2578">C5430-((C5430-B5430)*K5430*L5430)</f>
        <v>13.895333333333333</v>
      </c>
      <c r="J5430" s="90">
        <f t="shared" ref="J5430:J5493" si="2579">D5430-((D5430-C5430)*K5430*L5430)</f>
        <v>14.146583333333334</v>
      </c>
      <c r="K5430" s="114">
        <v>22</v>
      </c>
      <c r="L5430" s="115">
        <v>4.1666666666666664E-2</v>
      </c>
      <c r="M5430" s="11"/>
      <c r="N5430" s="90">
        <v>13.29</v>
      </c>
      <c r="O5430" s="90">
        <v>14.73</v>
      </c>
      <c r="P5430" s="90">
        <v>15.025354468574568</v>
      </c>
      <c r="Q5430" s="90"/>
      <c r="R5430" s="63">
        <f t="shared" si="2569"/>
        <v>16.465354468574567</v>
      </c>
      <c r="S5430" s="64">
        <f t="shared" si="2568"/>
        <v>-1.4825796886582733E-2</v>
      </c>
      <c r="T5430" s="65"/>
      <c r="U5430" s="65">
        <f t="shared" si="2564"/>
        <v>0.90224032586558034</v>
      </c>
      <c r="V5430" s="65">
        <f t="shared" si="2564"/>
        <v>0.9803429284019689</v>
      </c>
      <c r="W5430" s="65"/>
      <c r="X5430" s="61">
        <f t="shared" si="2559"/>
        <v>1.8451780308490717E-2</v>
      </c>
      <c r="Y5430" s="66">
        <f t="shared" si="2570"/>
        <v>3.8073677711463243E-2</v>
      </c>
      <c r="Z5430" s="61">
        <f t="shared" si="2571"/>
        <v>1.8081610132898381E-2</v>
      </c>
      <c r="AA5430" s="67">
        <f t="shared" si="2572"/>
        <v>13.895333333333333</v>
      </c>
      <c r="AB5430" s="68">
        <f t="shared" si="2573"/>
        <v>4.3942814145974528E-2</v>
      </c>
      <c r="AC5430" s="69">
        <f t="shared" si="2574"/>
        <v>4.5548031101078572E-2</v>
      </c>
      <c r="AD5430" s="70">
        <f>_xlfn.PERCENTILE.EXC(AC5430:$AC$5675,0.5)</f>
        <v>9.1876313150133893E-2</v>
      </c>
      <c r="AE5430" s="70">
        <f>_xlfn.PERCENTILE.EXC($AC5430:AC$5675,0.35)</f>
        <v>6.3298580301686003E-2</v>
      </c>
      <c r="AF5430" s="71">
        <f t="shared" si="2565"/>
        <v>5.2009608277901069E-2</v>
      </c>
      <c r="AG5430" s="70">
        <f t="shared" si="2566"/>
        <v>-3.5506028594691964E-2</v>
      </c>
      <c r="AH5430" s="70">
        <f t="shared" si="2567"/>
        <v>-4.1461889405685778E-2</v>
      </c>
      <c r="AI5430" s="61" t="str">
        <f t="shared" si="2562"/>
        <v>Safety</v>
      </c>
      <c r="AJ5430" s="68" t="str">
        <f t="shared" si="2563"/>
        <v>Safety</v>
      </c>
      <c r="AK5430" s="72"/>
      <c r="AL5430" s="73"/>
      <c r="AM5430" s="72"/>
      <c r="AN5430" s="73"/>
      <c r="AO5430" s="74"/>
      <c r="AP5430" s="20"/>
      <c r="AQ5430" s="74"/>
      <c r="AR5430" s="20"/>
      <c r="AS5430" s="74"/>
      <c r="AT5430" s="20"/>
      <c r="AU5430" s="74" t="str">
        <f t="shared" si="2575"/>
        <v>00635U</v>
      </c>
      <c r="AV5430" s="20">
        <f t="shared" si="2560"/>
        <v>0</v>
      </c>
      <c r="AW5430" s="74" t="str">
        <f t="shared" si="2576"/>
        <v>00635U</v>
      </c>
      <c r="AX5430" s="20">
        <f t="shared" si="2577"/>
        <v>0</v>
      </c>
      <c r="AY5430" s="20">
        <f t="shared" si="2561"/>
        <v>1</v>
      </c>
      <c r="AZ5430" s="116">
        <v>38429</v>
      </c>
      <c r="BA5430" s="116"/>
      <c r="BB5430" s="20"/>
      <c r="BC5430" s="20"/>
      <c r="BD5430" s="76"/>
      <c r="BE5430" s="77"/>
      <c r="BF5430" s="77"/>
    </row>
    <row r="5431" spans="1:58" s="23" customFormat="1" ht="15.75" customHeight="1" x14ac:dyDescent="0.4">
      <c r="A5431" s="116">
        <v>38427</v>
      </c>
      <c r="B5431" s="112">
        <v>13.861000000000001</v>
      </c>
      <c r="C5431" s="112">
        <v>14.08</v>
      </c>
      <c r="D5431" s="112">
        <v>14.250999999999999</v>
      </c>
      <c r="E5431" s="112">
        <v>14.465</v>
      </c>
      <c r="F5431" s="112">
        <v>14.64</v>
      </c>
      <c r="G5431" s="112">
        <v>14.811999999999999</v>
      </c>
      <c r="H5431" s="113">
        <v>15.034000000000001</v>
      </c>
      <c r="I5431" s="90">
        <f t="shared" si="2578"/>
        <v>13.870125</v>
      </c>
      <c r="J5431" s="90">
        <f t="shared" si="2579"/>
        <v>14.087125</v>
      </c>
      <c r="K5431" s="114">
        <v>23</v>
      </c>
      <c r="L5431" s="115">
        <v>4.1666666666666664E-2</v>
      </c>
      <c r="M5431" s="11"/>
      <c r="N5431" s="90">
        <v>13.49</v>
      </c>
      <c r="O5431" s="90">
        <v>14.36</v>
      </c>
      <c r="P5431" s="90">
        <v>14.791036931323834</v>
      </c>
      <c r="Q5431" s="90"/>
      <c r="R5431" s="63">
        <f t="shared" si="2569"/>
        <v>15.661036931323833</v>
      </c>
      <c r="S5431" s="64">
        <f t="shared" si="2568"/>
        <v>2.585551330798478E-2</v>
      </c>
      <c r="T5431" s="65"/>
      <c r="U5431" s="65">
        <f t="shared" si="2564"/>
        <v>0.93941504178272983</v>
      </c>
      <c r="V5431" s="65">
        <f t="shared" si="2564"/>
        <v>0.97085823439389818</v>
      </c>
      <c r="W5431" s="65"/>
      <c r="X5431" s="61">
        <f t="shared" si="2559"/>
        <v>1.5799725849505765E-2</v>
      </c>
      <c r="Y5431" s="66">
        <f t="shared" si="2570"/>
        <v>3.9336329070169436E-2</v>
      </c>
      <c r="Z5431" s="61">
        <f t="shared" si="2571"/>
        <v>1.5645136579518968E-2</v>
      </c>
      <c r="AA5431" s="67">
        <f t="shared" si="2572"/>
        <v>13.870125000000002</v>
      </c>
      <c r="AB5431" s="68">
        <f t="shared" si="2573"/>
        <v>2.7501853224610854E-2</v>
      </c>
      <c r="AC5431" s="69">
        <f t="shared" si="2574"/>
        <v>2.817828020756126E-2</v>
      </c>
      <c r="AD5431" s="70">
        <f>_xlfn.PERCENTILE.EXC(AC5431:$AC$5675,0.5)</f>
        <v>9.2073119366523584E-2</v>
      </c>
      <c r="AE5431" s="70">
        <f>_xlfn.PERCENTILE.EXC($AC5431:AC$5675,0.35)</f>
        <v>6.370416477110602E-2</v>
      </c>
      <c r="AF5431" s="71">
        <f t="shared" si="2565"/>
        <v>5.2072801182557256E-2</v>
      </c>
      <c r="AG5431" s="70">
        <f t="shared" si="2566"/>
        <v>-3.5609271970198746E-2</v>
      </c>
      <c r="AH5431" s="70">
        <f t="shared" si="2567"/>
        <v>-4.1469101315242479E-2</v>
      </c>
      <c r="AI5431" s="61" t="str">
        <f t="shared" si="2562"/>
        <v>Safety</v>
      </c>
      <c r="AJ5431" s="68" t="str">
        <f t="shared" si="2563"/>
        <v>Safety</v>
      </c>
      <c r="AK5431" s="72"/>
      <c r="AL5431" s="73"/>
      <c r="AM5431" s="72"/>
      <c r="AN5431" s="73"/>
      <c r="AO5431" s="74"/>
      <c r="AP5431" s="20"/>
      <c r="AQ5431" s="74"/>
      <c r="AR5431" s="20"/>
      <c r="AS5431" s="74"/>
      <c r="AT5431" s="20"/>
      <c r="AU5431" s="74" t="str">
        <f t="shared" si="2575"/>
        <v>00635U</v>
      </c>
      <c r="AV5431" s="20">
        <f t="shared" si="2560"/>
        <v>0</v>
      </c>
      <c r="AW5431" s="74" t="str">
        <f t="shared" si="2576"/>
        <v>00635U</v>
      </c>
      <c r="AX5431" s="20">
        <f t="shared" si="2577"/>
        <v>0</v>
      </c>
      <c r="AY5431" s="20">
        <f t="shared" si="2561"/>
        <v>1</v>
      </c>
      <c r="AZ5431" s="116">
        <v>38428</v>
      </c>
      <c r="BA5431" s="116"/>
      <c r="BB5431" s="20"/>
      <c r="BC5431" s="20"/>
      <c r="BD5431" s="76"/>
      <c r="BE5431" s="77"/>
      <c r="BF5431" s="77"/>
    </row>
    <row r="5432" spans="1:58" s="23" customFormat="1" ht="15.75" customHeight="1" x14ac:dyDescent="0.4">
      <c r="A5432" s="116">
        <v>38426</v>
      </c>
      <c r="B5432" s="112">
        <v>13.08</v>
      </c>
      <c r="C5432" s="112">
        <v>13.528</v>
      </c>
      <c r="D5432" s="112">
        <v>13.89</v>
      </c>
      <c r="E5432" s="112">
        <v>14.04</v>
      </c>
      <c r="F5432" s="112">
        <v>14.226000000000001</v>
      </c>
      <c r="G5432" s="112">
        <v>14.38</v>
      </c>
      <c r="H5432" s="113">
        <v>14.603999999999999</v>
      </c>
      <c r="I5432" s="90">
        <f t="shared" si="2578"/>
        <v>13.528</v>
      </c>
      <c r="J5432" s="90">
        <f t="shared" si="2579"/>
        <v>13.89</v>
      </c>
      <c r="K5432" s="114">
        <v>0</v>
      </c>
      <c r="L5432" s="115">
        <v>5.2631578947368418E-2</v>
      </c>
      <c r="M5432" s="11"/>
      <c r="N5432" s="90">
        <v>13.15</v>
      </c>
      <c r="O5432" s="90">
        <v>14.03</v>
      </c>
      <c r="P5432" s="90">
        <v>14.383652268303479</v>
      </c>
      <c r="Q5432" s="90"/>
      <c r="R5432" s="63">
        <f t="shared" si="2569"/>
        <v>15.263652268303479</v>
      </c>
      <c r="S5432" s="64">
        <f t="shared" si="2568"/>
        <v>6.1339790153349456E-2</v>
      </c>
      <c r="T5432" s="65"/>
      <c r="U5432" s="65">
        <f t="shared" si="2564"/>
        <v>0.93727726300784042</v>
      </c>
      <c r="V5432" s="65">
        <f t="shared" si="2564"/>
        <v>0.97541290197324881</v>
      </c>
      <c r="W5432" s="65"/>
      <c r="X5432" s="61">
        <f t="shared" si="2559"/>
        <v>3.4250764525993911E-2</v>
      </c>
      <c r="Y5432" s="66">
        <f t="shared" si="2570"/>
        <v>4.0170940170940181E-2</v>
      </c>
      <c r="Z5432" s="61">
        <f t="shared" si="2571"/>
        <v>2.6759314015375523E-2</v>
      </c>
      <c r="AA5432" s="67">
        <f t="shared" si="2572"/>
        <v>13.528</v>
      </c>
      <c r="AB5432" s="68">
        <f t="shared" si="2573"/>
        <v>-5.3231939163498315E-3</v>
      </c>
      <c r="AC5432" s="69">
        <f t="shared" si="2574"/>
        <v>2.874524714828898E-2</v>
      </c>
      <c r="AD5432" s="70">
        <f>_xlfn.PERCENTILE.EXC(AC5432:$AC$5675,0.5)</f>
        <v>9.2147225280695577E-2</v>
      </c>
      <c r="AE5432" s="70">
        <f>_xlfn.PERCENTILE.EXC($AC5432:AC$5675,0.35)</f>
        <v>6.3961360006896548E-2</v>
      </c>
      <c r="AF5432" s="71">
        <f t="shared" si="2565"/>
        <v>5.3224286483575585E-2</v>
      </c>
      <c r="AG5432" s="70">
        <f t="shared" si="2566"/>
        <v>-3.571251534570552E-2</v>
      </c>
      <c r="AH5432" s="70">
        <f t="shared" si="2567"/>
        <v>-4.147631322479918E-2</v>
      </c>
      <c r="AI5432" s="61" t="str">
        <f t="shared" si="2562"/>
        <v>Safety</v>
      </c>
      <c r="AJ5432" s="68" t="str">
        <f t="shared" si="2563"/>
        <v>Safety</v>
      </c>
      <c r="AK5432" s="72"/>
      <c r="AL5432" s="73"/>
      <c r="AM5432" s="72"/>
      <c r="AN5432" s="73"/>
      <c r="AO5432" s="74"/>
      <c r="AP5432" s="20"/>
      <c r="AQ5432" s="74"/>
      <c r="AR5432" s="20"/>
      <c r="AS5432" s="74"/>
      <c r="AT5432" s="20"/>
      <c r="AU5432" s="74" t="str">
        <f t="shared" si="2575"/>
        <v>00635U</v>
      </c>
      <c r="AV5432" s="20">
        <f t="shared" si="2560"/>
        <v>0</v>
      </c>
      <c r="AW5432" s="74" t="str">
        <f t="shared" si="2576"/>
        <v>00635U</v>
      </c>
      <c r="AX5432" s="20">
        <f t="shared" si="2577"/>
        <v>0</v>
      </c>
      <c r="AY5432" s="20">
        <f t="shared" si="2561"/>
        <v>1</v>
      </c>
      <c r="AZ5432" s="116">
        <v>38427</v>
      </c>
      <c r="BA5432" s="116"/>
      <c r="BB5432" s="20"/>
      <c r="BC5432" s="20"/>
      <c r="BD5432" s="76"/>
      <c r="BE5432" s="77"/>
      <c r="BF5432" s="77"/>
    </row>
    <row r="5433" spans="1:58" s="23" customFormat="1" ht="15.75" customHeight="1" x14ac:dyDescent="0.4">
      <c r="A5433" s="116">
        <v>38425</v>
      </c>
      <c r="B5433" s="112">
        <v>12.7</v>
      </c>
      <c r="C5433" s="112">
        <v>13.221</v>
      </c>
      <c r="D5433" s="112">
        <v>13.64</v>
      </c>
      <c r="E5433" s="112">
        <v>13.83</v>
      </c>
      <c r="F5433" s="112">
        <v>14.066000000000001</v>
      </c>
      <c r="G5433" s="112">
        <v>14.26</v>
      </c>
      <c r="H5433" s="113">
        <v>14.468</v>
      </c>
      <c r="I5433" s="90">
        <f t="shared" si="2578"/>
        <v>13.193578947368421</v>
      </c>
      <c r="J5433" s="90">
        <f t="shared" si="2579"/>
        <v>13.617947368421053</v>
      </c>
      <c r="K5433" s="114">
        <v>1</v>
      </c>
      <c r="L5433" s="115">
        <v>5.2631578947368418E-2</v>
      </c>
      <c r="M5433" s="11"/>
      <c r="N5433" s="90">
        <v>12.39</v>
      </c>
      <c r="O5433" s="90">
        <v>13.56</v>
      </c>
      <c r="P5433" s="90">
        <v>14.179004266067906</v>
      </c>
      <c r="Q5433" s="90"/>
      <c r="R5433" s="63">
        <f t="shared" si="2569"/>
        <v>15.349004266067908</v>
      </c>
      <c r="S5433" s="64">
        <f t="shared" si="2568"/>
        <v>-3.2031250000000011E-2</v>
      </c>
      <c r="T5433" s="65"/>
      <c r="U5433" s="65">
        <f t="shared" si="2564"/>
        <v>0.91371681415929207</v>
      </c>
      <c r="V5433" s="65">
        <f t="shared" si="2564"/>
        <v>0.95634360111243788</v>
      </c>
      <c r="W5433" s="65"/>
      <c r="X5433" s="61">
        <f t="shared" si="2559"/>
        <v>4.1023622047244163E-2</v>
      </c>
      <c r="Y5433" s="66">
        <f t="shared" si="2570"/>
        <v>4.6131597975415758E-2</v>
      </c>
      <c r="Z5433" s="61">
        <f t="shared" si="2571"/>
        <v>3.216476914607589E-2</v>
      </c>
      <c r="AA5433" s="67">
        <f t="shared" si="2572"/>
        <v>13.193578947368422</v>
      </c>
      <c r="AB5433" s="68">
        <f t="shared" si="2573"/>
        <v>2.5020177562550341E-2</v>
      </c>
      <c r="AC5433" s="69">
        <f t="shared" si="2574"/>
        <v>6.4857057898984813E-2</v>
      </c>
      <c r="AD5433" s="70">
        <f>_xlfn.PERCENTILE.EXC(AC5433:$AC$5675,0.5)</f>
        <v>9.222133119486757E-2</v>
      </c>
      <c r="AE5433" s="70">
        <f>_xlfn.PERCENTILE.EXC($AC5433:AC$5675,0.35)</f>
        <v>6.4185272693511139E-2</v>
      </c>
      <c r="AF5433" s="71">
        <f t="shared" si="2565"/>
        <v>5.4327002985875276E-2</v>
      </c>
      <c r="AG5433" s="70">
        <f t="shared" si="2566"/>
        <v>-3.5815758721212294E-2</v>
      </c>
      <c r="AH5433" s="70">
        <f t="shared" si="2567"/>
        <v>-4.1483525134355881E-2</v>
      </c>
      <c r="AI5433" s="61" t="str">
        <f t="shared" si="2562"/>
        <v>Safety</v>
      </c>
      <c r="AJ5433" s="68" t="str">
        <f t="shared" si="2563"/>
        <v>Short VOL</v>
      </c>
      <c r="AK5433" s="72"/>
      <c r="AL5433" s="73"/>
      <c r="AM5433" s="72"/>
      <c r="AN5433" s="73"/>
      <c r="AO5433" s="74"/>
      <c r="AP5433" s="20"/>
      <c r="AQ5433" s="74"/>
      <c r="AR5433" s="20"/>
      <c r="AS5433" s="74"/>
      <c r="AT5433" s="20"/>
      <c r="AU5433" s="74" t="str">
        <f t="shared" si="2575"/>
        <v>00631L</v>
      </c>
      <c r="AV5433" s="20">
        <f t="shared" si="2560"/>
        <v>1</v>
      </c>
      <c r="AW5433" s="74" t="str">
        <f t="shared" si="2576"/>
        <v>00631L</v>
      </c>
      <c r="AX5433" s="20">
        <f t="shared" si="2577"/>
        <v>1</v>
      </c>
      <c r="AY5433" s="20">
        <f t="shared" si="2561"/>
        <v>1</v>
      </c>
      <c r="AZ5433" s="116">
        <v>38426</v>
      </c>
      <c r="BA5433" s="116"/>
      <c r="BB5433" s="20"/>
      <c r="BC5433" s="20"/>
      <c r="BD5433" s="76"/>
      <c r="BE5433" s="77"/>
      <c r="BF5433" s="77"/>
    </row>
    <row r="5434" spans="1:58" s="23" customFormat="1" ht="15.75" customHeight="1" x14ac:dyDescent="0.4">
      <c r="A5434" s="116">
        <v>38422</v>
      </c>
      <c r="B5434" s="112">
        <v>12.72</v>
      </c>
      <c r="C5434" s="112">
        <v>13.218999999999999</v>
      </c>
      <c r="D5434" s="112">
        <v>13.62</v>
      </c>
      <c r="E5434" s="112">
        <v>13.791</v>
      </c>
      <c r="F5434" s="112">
        <v>14.005000000000001</v>
      </c>
      <c r="G5434" s="112">
        <v>14.18</v>
      </c>
      <c r="H5434" s="113">
        <v>14.419</v>
      </c>
      <c r="I5434" s="90">
        <f t="shared" si="2578"/>
        <v>13.166473684210526</v>
      </c>
      <c r="J5434" s="90">
        <f t="shared" si="2579"/>
        <v>13.577789473684209</v>
      </c>
      <c r="K5434" s="114">
        <v>2</v>
      </c>
      <c r="L5434" s="115">
        <v>5.2631578947368418E-2</v>
      </c>
      <c r="M5434" s="11"/>
      <c r="N5434" s="90">
        <v>12.8</v>
      </c>
      <c r="O5434" s="90">
        <v>13.77</v>
      </c>
      <c r="P5434" s="90">
        <v>14.239184548567557</v>
      </c>
      <c r="Q5434" s="90"/>
      <c r="R5434" s="63">
        <f t="shared" si="2569"/>
        <v>15.209184548567556</v>
      </c>
      <c r="S5434" s="64">
        <f t="shared" si="2568"/>
        <v>2.4819855884707805E-2</v>
      </c>
      <c r="T5434" s="65"/>
      <c r="U5434" s="65">
        <f t="shared" si="2564"/>
        <v>0.92955700798838059</v>
      </c>
      <c r="V5434" s="65">
        <f t="shared" si="2564"/>
        <v>0.9670497599797766</v>
      </c>
      <c r="W5434" s="65"/>
      <c r="X5434" s="61">
        <f t="shared" si="2559"/>
        <v>3.9229559748427574E-2</v>
      </c>
      <c r="Y5434" s="66">
        <f t="shared" si="2570"/>
        <v>4.553694438401857E-2</v>
      </c>
      <c r="Z5434" s="61">
        <f t="shared" si="2571"/>
        <v>3.1239631760092326E-2</v>
      </c>
      <c r="AA5434" s="67">
        <f t="shared" si="2572"/>
        <v>13.166473684210526</v>
      </c>
      <c r="AB5434" s="68">
        <f t="shared" si="2573"/>
        <v>-6.2500000000000056E-3</v>
      </c>
      <c r="AC5434" s="69">
        <f t="shared" si="2574"/>
        <v>2.8630756578947314E-2</v>
      </c>
      <c r="AD5434" s="70">
        <f>_xlfn.PERCENTILE.EXC(AC5434:$AC$5675,0.5)</f>
        <v>9.2453142737915925E-2</v>
      </c>
      <c r="AE5434" s="70">
        <f>_xlfn.PERCENTILE.EXC($AC5434:AC$5675,0.35)</f>
        <v>6.4075905181691345E-2</v>
      </c>
      <c r="AF5434" s="71">
        <f t="shared" si="2565"/>
        <v>5.402768205067103E-2</v>
      </c>
      <c r="AG5434" s="70">
        <f t="shared" si="2566"/>
        <v>-3.5919002096719069E-2</v>
      </c>
      <c r="AH5434" s="70">
        <f t="shared" si="2567"/>
        <v>-4.1490737043912582E-2</v>
      </c>
      <c r="AI5434" s="61" t="str">
        <f t="shared" si="2562"/>
        <v>Safety</v>
      </c>
      <c r="AJ5434" s="68" t="str">
        <f t="shared" si="2563"/>
        <v>Safety</v>
      </c>
      <c r="AK5434" s="72"/>
      <c r="AL5434" s="73"/>
      <c r="AM5434" s="72"/>
      <c r="AN5434" s="73"/>
      <c r="AO5434" s="74"/>
      <c r="AP5434" s="20"/>
      <c r="AQ5434" s="74"/>
      <c r="AR5434" s="20"/>
      <c r="AS5434" s="74"/>
      <c r="AT5434" s="20"/>
      <c r="AU5434" s="74" t="str">
        <f t="shared" si="2575"/>
        <v>00635U</v>
      </c>
      <c r="AV5434" s="20">
        <f t="shared" si="2560"/>
        <v>0</v>
      </c>
      <c r="AW5434" s="74" t="str">
        <f t="shared" si="2576"/>
        <v>00635U</v>
      </c>
      <c r="AX5434" s="20">
        <f t="shared" si="2577"/>
        <v>0</v>
      </c>
      <c r="AY5434" s="20">
        <f t="shared" si="2561"/>
        <v>1</v>
      </c>
      <c r="AZ5434" s="116">
        <v>38425</v>
      </c>
      <c r="BA5434" s="116"/>
      <c r="BB5434" s="20"/>
      <c r="BC5434" s="20"/>
      <c r="BD5434" s="76"/>
      <c r="BE5434" s="77"/>
      <c r="BF5434" s="77"/>
    </row>
    <row r="5435" spans="1:58" s="23" customFormat="1" ht="15.75" customHeight="1" x14ac:dyDescent="0.4">
      <c r="A5435" s="116">
        <v>38421</v>
      </c>
      <c r="B5435" s="112">
        <v>12.65</v>
      </c>
      <c r="C5435" s="112">
        <v>13.125999999999999</v>
      </c>
      <c r="D5435" s="112">
        <v>13.51</v>
      </c>
      <c r="E5435" s="112">
        <v>13.678000000000001</v>
      </c>
      <c r="F5435" s="112">
        <v>13.888</v>
      </c>
      <c r="G5435" s="112">
        <v>14.06</v>
      </c>
      <c r="H5435" s="113">
        <v>14.318</v>
      </c>
      <c r="I5435" s="90">
        <f t="shared" si="2578"/>
        <v>13.050842105263158</v>
      </c>
      <c r="J5435" s="90">
        <f t="shared" si="2579"/>
        <v>13.449368421052631</v>
      </c>
      <c r="K5435" s="114">
        <v>3</v>
      </c>
      <c r="L5435" s="115">
        <v>5.2631578947368418E-2</v>
      </c>
      <c r="M5435" s="11"/>
      <c r="N5435" s="90">
        <v>12.49</v>
      </c>
      <c r="O5435" s="90">
        <v>13.42</v>
      </c>
      <c r="P5435" s="90">
        <v>14.028705933640381</v>
      </c>
      <c r="Q5435" s="90"/>
      <c r="R5435" s="63">
        <f t="shared" si="2569"/>
        <v>14.958705933640383</v>
      </c>
      <c r="S5435" s="64">
        <f t="shared" si="2568"/>
        <v>-1.6535433070866069E-2</v>
      </c>
      <c r="T5435" s="65"/>
      <c r="U5435" s="65">
        <f t="shared" si="2564"/>
        <v>0.93070044709388977</v>
      </c>
      <c r="V5435" s="65">
        <f t="shared" si="2564"/>
        <v>0.95660997268602488</v>
      </c>
      <c r="W5435" s="65"/>
      <c r="X5435" s="61">
        <f t="shared" ref="X5435:X5498" si="2580">(C5435-B5435)/B5435</f>
        <v>3.762845849802364E-2</v>
      </c>
      <c r="Y5435" s="66">
        <f t="shared" si="2570"/>
        <v>4.6790466442462257E-2</v>
      </c>
      <c r="Z5435" s="61">
        <f t="shared" si="2571"/>
        <v>3.0536444512554103E-2</v>
      </c>
      <c r="AA5435" s="67">
        <f t="shared" si="2572"/>
        <v>13.050842105263156</v>
      </c>
      <c r="AB5435" s="68">
        <f t="shared" si="2573"/>
        <v>1.2810248198558858E-2</v>
      </c>
      <c r="AC5435" s="69">
        <f t="shared" si="2574"/>
        <v>4.490329105389556E-2</v>
      </c>
      <c r="AD5435" s="70">
        <f>_xlfn.PERCENTILE.EXC(AC5435:$AC$5675,0.5)</f>
        <v>9.268495428096428E-2</v>
      </c>
      <c r="AE5435" s="70">
        <f>_xlfn.PERCENTILE.EXC($AC5435:AC$5675,0.35)</f>
        <v>6.4279016275070974E-2</v>
      </c>
      <c r="AF5435" s="71">
        <f t="shared" si="2565"/>
        <v>5.4797364455481952E-2</v>
      </c>
      <c r="AG5435" s="70">
        <f t="shared" si="2566"/>
        <v>-3.602224547222585E-2</v>
      </c>
      <c r="AH5435" s="70">
        <f t="shared" si="2567"/>
        <v>-4.1497948953469282E-2</v>
      </c>
      <c r="AI5435" s="61" t="str">
        <f t="shared" si="2562"/>
        <v>Safety</v>
      </c>
      <c r="AJ5435" s="68" t="str">
        <f t="shared" si="2563"/>
        <v>Safety</v>
      </c>
      <c r="AK5435" s="72"/>
      <c r="AL5435" s="73"/>
      <c r="AM5435" s="72"/>
      <c r="AN5435" s="73"/>
      <c r="AO5435" s="74"/>
      <c r="AP5435" s="20"/>
      <c r="AQ5435" s="74"/>
      <c r="AR5435" s="20"/>
      <c r="AS5435" s="74"/>
      <c r="AT5435" s="20"/>
      <c r="AU5435" s="74" t="str">
        <f t="shared" si="2575"/>
        <v>00635U</v>
      </c>
      <c r="AV5435" s="20">
        <f t="shared" si="2560"/>
        <v>0</v>
      </c>
      <c r="AW5435" s="74" t="str">
        <f t="shared" si="2576"/>
        <v>00635U</v>
      </c>
      <c r="AX5435" s="20">
        <f t="shared" si="2577"/>
        <v>0</v>
      </c>
      <c r="AY5435" s="20">
        <f t="shared" si="2561"/>
        <v>1</v>
      </c>
      <c r="AZ5435" s="116">
        <v>38422</v>
      </c>
      <c r="BA5435" s="116"/>
      <c r="BB5435" s="20"/>
      <c r="BC5435" s="20"/>
      <c r="BD5435" s="76"/>
      <c r="BE5435" s="77"/>
      <c r="BF5435" s="77"/>
    </row>
    <row r="5436" spans="1:58" s="23" customFormat="1" ht="15.75" customHeight="1" x14ac:dyDescent="0.4">
      <c r="A5436" s="116">
        <v>38420</v>
      </c>
      <c r="B5436" s="112">
        <v>12.72</v>
      </c>
      <c r="C5436" s="112">
        <v>13.162000000000001</v>
      </c>
      <c r="D5436" s="112">
        <v>13.52</v>
      </c>
      <c r="E5436" s="112">
        <v>13.648</v>
      </c>
      <c r="F5436" s="112">
        <v>13.808</v>
      </c>
      <c r="G5436" s="112">
        <v>13.94</v>
      </c>
      <c r="H5436" s="113">
        <v>14.234999999999999</v>
      </c>
      <c r="I5436" s="90">
        <f t="shared" si="2578"/>
        <v>13.068947368421053</v>
      </c>
      <c r="J5436" s="90">
        <f t="shared" si="2579"/>
        <v>13.444631578947368</v>
      </c>
      <c r="K5436" s="114">
        <v>4</v>
      </c>
      <c r="L5436" s="115">
        <v>5.2631578947368418E-2</v>
      </c>
      <c r="M5436" s="11"/>
      <c r="N5436" s="90">
        <v>12.7</v>
      </c>
      <c r="O5436" s="90">
        <v>13.45</v>
      </c>
      <c r="P5436" s="90">
        <v>13.976749231033105</v>
      </c>
      <c r="Q5436" s="90"/>
      <c r="R5436" s="63">
        <f t="shared" si="2569"/>
        <v>14.726749231033107</v>
      </c>
      <c r="S5436" s="64">
        <f t="shared" si="2568"/>
        <v>2.4193548387096687E-2</v>
      </c>
      <c r="T5436" s="65"/>
      <c r="U5436" s="65">
        <f t="shared" si="2564"/>
        <v>0.94423791821561343</v>
      </c>
      <c r="V5436" s="65">
        <f t="shared" si="2564"/>
        <v>0.9623124646277873</v>
      </c>
      <c r="W5436" s="65"/>
      <c r="X5436" s="61">
        <f t="shared" si="2580"/>
        <v>3.4748427672955988E-2</v>
      </c>
      <c r="Y5436" s="66">
        <f t="shared" si="2570"/>
        <v>4.3009964830011703E-2</v>
      </c>
      <c r="Z5436" s="61">
        <f t="shared" si="2571"/>
        <v>2.8746325158068426E-2</v>
      </c>
      <c r="AA5436" s="67">
        <f t="shared" si="2572"/>
        <v>13.068947368421053</v>
      </c>
      <c r="AB5436" s="68">
        <f t="shared" si="2573"/>
        <v>1.5748031496064057E-3</v>
      </c>
      <c r="AC5436" s="69">
        <f t="shared" si="2574"/>
        <v>2.905097389142158E-2</v>
      </c>
      <c r="AD5436" s="70">
        <f>_xlfn.PERCENTILE.EXC(AC5436:$AC$5675,0.5)</f>
        <v>9.2911392096493794E-2</v>
      </c>
      <c r="AE5436" s="70">
        <f>_xlfn.PERCENTILE.EXC($AC5436:AC$5675,0.35)</f>
        <v>6.4764013862708567E-2</v>
      </c>
      <c r="AF5436" s="71">
        <f t="shared" si="2565"/>
        <v>5.5418391328236984E-2</v>
      </c>
      <c r="AG5436" s="70">
        <f t="shared" si="2566"/>
        <v>-3.6125488847732617E-2</v>
      </c>
      <c r="AH5436" s="70">
        <f t="shared" si="2567"/>
        <v>-4.1505160863025983E-2</v>
      </c>
      <c r="AI5436" s="61" t="str">
        <f t="shared" si="2562"/>
        <v>Safety</v>
      </c>
      <c r="AJ5436" s="68" t="str">
        <f t="shared" si="2563"/>
        <v>Safety</v>
      </c>
      <c r="AK5436" s="72"/>
      <c r="AL5436" s="73"/>
      <c r="AM5436" s="72"/>
      <c r="AN5436" s="73"/>
      <c r="AO5436" s="74"/>
      <c r="AP5436" s="20"/>
      <c r="AQ5436" s="74"/>
      <c r="AR5436" s="20"/>
      <c r="AS5436" s="74"/>
      <c r="AT5436" s="20"/>
      <c r="AU5436" s="74" t="str">
        <f t="shared" si="2575"/>
        <v>00635U</v>
      </c>
      <c r="AV5436" s="20">
        <f t="shared" si="2560"/>
        <v>0</v>
      </c>
      <c r="AW5436" s="74" t="str">
        <f t="shared" si="2576"/>
        <v>00635U</v>
      </c>
      <c r="AX5436" s="20">
        <f t="shared" si="2577"/>
        <v>0</v>
      </c>
      <c r="AY5436" s="20">
        <f t="shared" si="2561"/>
        <v>1</v>
      </c>
      <c r="AZ5436" s="116">
        <v>38421</v>
      </c>
      <c r="BA5436" s="116"/>
      <c r="BB5436" s="20"/>
      <c r="BC5436" s="20"/>
      <c r="BD5436" s="76"/>
      <c r="BE5436" s="77"/>
      <c r="BF5436" s="77"/>
    </row>
    <row r="5437" spans="1:58" s="23" customFormat="1" ht="15.75" customHeight="1" x14ac:dyDescent="0.4">
      <c r="A5437" s="116">
        <v>38419</v>
      </c>
      <c r="B5437" s="112">
        <v>12.5</v>
      </c>
      <c r="C5437" s="112">
        <v>12.936999999999999</v>
      </c>
      <c r="D5437" s="112">
        <v>13.29</v>
      </c>
      <c r="E5437" s="112">
        <v>13.502000000000001</v>
      </c>
      <c r="F5437" s="112">
        <v>13.765000000000001</v>
      </c>
      <c r="G5437" s="112">
        <v>13.98</v>
      </c>
      <c r="H5437" s="113">
        <v>14.234999999999999</v>
      </c>
      <c r="I5437" s="90">
        <f t="shared" si="2578"/>
        <v>12.821999999999999</v>
      </c>
      <c r="J5437" s="90">
        <f t="shared" si="2579"/>
        <v>13.197105263157894</v>
      </c>
      <c r="K5437" s="114">
        <v>5</v>
      </c>
      <c r="L5437" s="115">
        <v>5.2631578947368418E-2</v>
      </c>
      <c r="M5437" s="11"/>
      <c r="N5437" s="90">
        <v>12.4</v>
      </c>
      <c r="O5437" s="90">
        <v>12.87</v>
      </c>
      <c r="P5437" s="90">
        <v>13.425011751376756</v>
      </c>
      <c r="Q5437" s="90"/>
      <c r="R5437" s="63">
        <f t="shared" si="2569"/>
        <v>13.895011751376755</v>
      </c>
      <c r="S5437" s="64">
        <f t="shared" si="2568"/>
        <v>1.1419249592169703E-2</v>
      </c>
      <c r="T5437" s="65"/>
      <c r="U5437" s="65">
        <f t="shared" si="2564"/>
        <v>0.96348096348096357</v>
      </c>
      <c r="V5437" s="65">
        <f t="shared" si="2564"/>
        <v>0.95865837872955018</v>
      </c>
      <c r="W5437" s="65"/>
      <c r="X5437" s="61">
        <f t="shared" si="2580"/>
        <v>3.4959999999999949E-2</v>
      </c>
      <c r="Y5437" s="66">
        <f t="shared" si="2570"/>
        <v>5.428825359206034E-2</v>
      </c>
      <c r="Z5437" s="61">
        <f t="shared" si="2571"/>
        <v>2.925481696754758E-2</v>
      </c>
      <c r="AA5437" s="67">
        <f t="shared" si="2572"/>
        <v>12.821999999999999</v>
      </c>
      <c r="AB5437" s="68">
        <f t="shared" si="2573"/>
        <v>8.0645161290322284E-3</v>
      </c>
      <c r="AC5437" s="69">
        <f t="shared" si="2574"/>
        <v>3.4032258064516034E-2</v>
      </c>
      <c r="AD5437" s="70">
        <f>_xlfn.PERCENTILE.EXC(AC5437:$AC$5675,0.5)</f>
        <v>9.3137829912023309E-2</v>
      </c>
      <c r="AE5437" s="70">
        <f>_xlfn.PERCENTILE.EXC($AC5437:AC$5675,0.35)</f>
        <v>6.5490628445424415E-2</v>
      </c>
      <c r="AF5437" s="71">
        <f t="shared" si="2565"/>
        <v>5.587604378028687E-2</v>
      </c>
      <c r="AG5437" s="70">
        <f t="shared" si="2566"/>
        <v>-3.6228732223239399E-2</v>
      </c>
      <c r="AH5437" s="70">
        <f t="shared" si="2567"/>
        <v>-4.1512372772582684E-2</v>
      </c>
      <c r="AI5437" s="61" t="str">
        <f t="shared" si="2562"/>
        <v>Safety</v>
      </c>
      <c r="AJ5437" s="68" t="str">
        <f t="shared" si="2563"/>
        <v>Safety</v>
      </c>
      <c r="AK5437" s="72"/>
      <c r="AL5437" s="73"/>
      <c r="AM5437" s="72"/>
      <c r="AN5437" s="73"/>
      <c r="AO5437" s="74"/>
      <c r="AP5437" s="20"/>
      <c r="AQ5437" s="74"/>
      <c r="AR5437" s="20"/>
      <c r="AS5437" s="74"/>
      <c r="AT5437" s="20"/>
      <c r="AU5437" s="74" t="str">
        <f t="shared" si="2575"/>
        <v>00635U</v>
      </c>
      <c r="AV5437" s="20">
        <f t="shared" si="2560"/>
        <v>0</v>
      </c>
      <c r="AW5437" s="74" t="str">
        <f t="shared" si="2576"/>
        <v>00635U</v>
      </c>
      <c r="AX5437" s="20">
        <f t="shared" si="2577"/>
        <v>0</v>
      </c>
      <c r="AY5437" s="20">
        <f t="shared" si="2561"/>
        <v>1</v>
      </c>
      <c r="AZ5437" s="116">
        <v>38420</v>
      </c>
      <c r="BA5437" s="116"/>
      <c r="BB5437" s="20"/>
      <c r="BC5437" s="20"/>
      <c r="BD5437" s="76"/>
      <c r="BE5437" s="77"/>
      <c r="BF5437" s="77"/>
    </row>
    <row r="5438" spans="1:58" s="23" customFormat="1" ht="15.75" customHeight="1" x14ac:dyDescent="0.4">
      <c r="A5438" s="116">
        <v>38418</v>
      </c>
      <c r="B5438" s="112">
        <v>12.28</v>
      </c>
      <c r="C5438" s="112">
        <v>12.750999999999999</v>
      </c>
      <c r="D5438" s="112">
        <v>13.13</v>
      </c>
      <c r="E5438" s="112">
        <v>13.339</v>
      </c>
      <c r="F5438" s="112">
        <v>13.598000000000001</v>
      </c>
      <c r="G5438" s="112">
        <v>13.81</v>
      </c>
      <c r="H5438" s="113">
        <v>14.099</v>
      </c>
      <c r="I5438" s="90">
        <f t="shared" si="2578"/>
        <v>12.602263157894736</v>
      </c>
      <c r="J5438" s="90">
        <f t="shared" si="2579"/>
        <v>13.010315789473685</v>
      </c>
      <c r="K5438" s="114">
        <v>6</v>
      </c>
      <c r="L5438" s="115">
        <v>5.2631578947368418E-2</v>
      </c>
      <c r="M5438" s="11"/>
      <c r="N5438" s="90">
        <v>12.26</v>
      </c>
      <c r="O5438" s="90">
        <v>12.75</v>
      </c>
      <c r="P5438" s="90">
        <v>13.360054480892201</v>
      </c>
      <c r="Q5438" s="90"/>
      <c r="R5438" s="63">
        <f t="shared" si="2569"/>
        <v>13.850054480892203</v>
      </c>
      <c r="S5438" s="64">
        <f t="shared" si="2568"/>
        <v>2.6800670016750443E-2</v>
      </c>
      <c r="T5438" s="65"/>
      <c r="U5438" s="65">
        <f t="shared" si="2564"/>
        <v>0.96156862745098037</v>
      </c>
      <c r="V5438" s="65">
        <f t="shared" si="2564"/>
        <v>0.95433742566209501</v>
      </c>
      <c r="W5438" s="65"/>
      <c r="X5438" s="61">
        <f t="shared" si="2580"/>
        <v>3.8355048859934862E-2</v>
      </c>
      <c r="Y5438" s="66">
        <f t="shared" si="2570"/>
        <v>5.6975785291251198E-2</v>
      </c>
      <c r="Z5438" s="61">
        <f t="shared" si="2571"/>
        <v>3.2379313657112663E-2</v>
      </c>
      <c r="AA5438" s="67">
        <f t="shared" si="2572"/>
        <v>12.602263157894736</v>
      </c>
      <c r="AB5438" s="68">
        <f t="shared" si="2573"/>
        <v>1.6313213703099162E-3</v>
      </c>
      <c r="AC5438" s="69">
        <f t="shared" si="2574"/>
        <v>2.7917060187172625E-2</v>
      </c>
      <c r="AD5438" s="70">
        <f>_xlfn.PERCENTILE.EXC(AC5438:$AC$5675,0.5)</f>
        <v>9.4565036481544865E-2</v>
      </c>
      <c r="AE5438" s="70">
        <f>_xlfn.PERCENTILE.EXC($AC5438:AC$5675,0.35)</f>
        <v>6.5729221334828461E-2</v>
      </c>
      <c r="AF5438" s="71">
        <f t="shared" si="2565"/>
        <v>5.6102174930176017E-2</v>
      </c>
      <c r="AG5438" s="70">
        <f t="shared" si="2566"/>
        <v>-3.6331975598746173E-2</v>
      </c>
      <c r="AH5438" s="70">
        <f t="shared" si="2567"/>
        <v>-4.1519584682139385E-2</v>
      </c>
      <c r="AI5438" s="61" t="str">
        <f t="shared" si="2562"/>
        <v>Safety</v>
      </c>
      <c r="AJ5438" s="68" t="str">
        <f t="shared" si="2563"/>
        <v>Safety</v>
      </c>
      <c r="AK5438" s="72"/>
      <c r="AL5438" s="73"/>
      <c r="AM5438" s="72"/>
      <c r="AN5438" s="73"/>
      <c r="AO5438" s="74"/>
      <c r="AP5438" s="20"/>
      <c r="AQ5438" s="74"/>
      <c r="AR5438" s="20"/>
      <c r="AS5438" s="74"/>
      <c r="AT5438" s="20"/>
      <c r="AU5438" s="74" t="str">
        <f t="shared" si="2575"/>
        <v>00635U</v>
      </c>
      <c r="AV5438" s="20">
        <f t="shared" si="2560"/>
        <v>0</v>
      </c>
      <c r="AW5438" s="74" t="str">
        <f t="shared" si="2576"/>
        <v>00635U</v>
      </c>
      <c r="AX5438" s="20">
        <f t="shared" si="2577"/>
        <v>0</v>
      </c>
      <c r="AY5438" s="20">
        <f t="shared" si="2561"/>
        <v>1</v>
      </c>
      <c r="AZ5438" s="116">
        <v>38419</v>
      </c>
      <c r="BA5438" s="116"/>
      <c r="BB5438" s="20"/>
      <c r="BC5438" s="20"/>
      <c r="BD5438" s="76"/>
      <c r="BE5438" s="77"/>
      <c r="BF5438" s="77"/>
    </row>
    <row r="5439" spans="1:58" s="23" customFormat="1" ht="15.75" customHeight="1" x14ac:dyDescent="0.4">
      <c r="A5439" s="116">
        <v>38415</v>
      </c>
      <c r="B5439" s="112">
        <v>12.33</v>
      </c>
      <c r="C5439" s="112">
        <v>12.801</v>
      </c>
      <c r="D5439" s="112">
        <v>13.18</v>
      </c>
      <c r="E5439" s="112">
        <v>13.42</v>
      </c>
      <c r="F5439" s="112">
        <v>13.717000000000001</v>
      </c>
      <c r="G5439" s="112">
        <v>13.96</v>
      </c>
      <c r="H5439" s="113">
        <v>14.193</v>
      </c>
      <c r="I5439" s="90">
        <f t="shared" si="2578"/>
        <v>12.627473684210527</v>
      </c>
      <c r="J5439" s="90">
        <f t="shared" si="2579"/>
        <v>13.040368421052632</v>
      </c>
      <c r="K5439" s="114">
        <v>7</v>
      </c>
      <c r="L5439" s="115">
        <v>5.2631578947368418E-2</v>
      </c>
      <c r="M5439" s="11"/>
      <c r="N5439" s="90">
        <v>11.94</v>
      </c>
      <c r="O5439" s="90">
        <v>12.58</v>
      </c>
      <c r="P5439" s="90">
        <v>13.471143332544635</v>
      </c>
      <c r="Q5439" s="90"/>
      <c r="R5439" s="63">
        <f t="shared" si="2569"/>
        <v>14.111143332544634</v>
      </c>
      <c r="S5439" s="64">
        <f t="shared" si="2568"/>
        <v>-7.6566125290023226E-2</v>
      </c>
      <c r="T5439" s="65"/>
      <c r="U5439" s="65">
        <f t="shared" si="2564"/>
        <v>0.94912559618441972</v>
      </c>
      <c r="V5439" s="65">
        <f t="shared" si="2564"/>
        <v>0.93384798078781173</v>
      </c>
      <c r="W5439" s="65"/>
      <c r="X5439" s="61">
        <f t="shared" si="2580"/>
        <v>3.8199513381995141E-2</v>
      </c>
      <c r="Y5439" s="66">
        <f t="shared" si="2570"/>
        <v>5.7600596125186268E-2</v>
      </c>
      <c r="Z5439" s="61">
        <f t="shared" si="2571"/>
        <v>3.2698126891239646E-2</v>
      </c>
      <c r="AA5439" s="67">
        <f t="shared" si="2572"/>
        <v>12.627473684210527</v>
      </c>
      <c r="AB5439" s="68">
        <f t="shared" si="2573"/>
        <v>3.2663316582914624E-2</v>
      </c>
      <c r="AC5439" s="69">
        <f t="shared" si="2574"/>
        <v>5.7577360486643817E-2</v>
      </c>
      <c r="AD5439" s="70">
        <f>_xlfn.PERCENTILE.EXC(AC5439:$AC$5675,0.5)</f>
        <v>9.599224305106642E-2</v>
      </c>
      <c r="AE5439" s="70">
        <f>_xlfn.PERCENTILE.EXC($AC5439:AC$5675,0.35)</f>
        <v>6.5901053814447372E-2</v>
      </c>
      <c r="AF5439" s="71">
        <f t="shared" si="2565"/>
        <v>5.6773690935367424E-2</v>
      </c>
      <c r="AG5439" s="70">
        <f t="shared" si="2566"/>
        <v>-3.6435218974252948E-2</v>
      </c>
      <c r="AH5439" s="70">
        <f t="shared" si="2567"/>
        <v>-4.1526796591696093E-2</v>
      </c>
      <c r="AI5439" s="61" t="str">
        <f t="shared" si="2562"/>
        <v>Safety</v>
      </c>
      <c r="AJ5439" s="68" t="str">
        <f t="shared" si="2563"/>
        <v>Short VOL</v>
      </c>
      <c r="AK5439" s="72"/>
      <c r="AL5439" s="73"/>
      <c r="AM5439" s="72"/>
      <c r="AN5439" s="73"/>
      <c r="AO5439" s="74"/>
      <c r="AP5439" s="20"/>
      <c r="AQ5439" s="74"/>
      <c r="AR5439" s="20"/>
      <c r="AS5439" s="74"/>
      <c r="AT5439" s="20"/>
      <c r="AU5439" s="74" t="str">
        <f t="shared" si="2575"/>
        <v>00631L</v>
      </c>
      <c r="AV5439" s="20">
        <f t="shared" si="2560"/>
        <v>1</v>
      </c>
      <c r="AW5439" s="74" t="str">
        <f t="shared" si="2576"/>
        <v>00635U</v>
      </c>
      <c r="AX5439" s="20">
        <f t="shared" si="2577"/>
        <v>0</v>
      </c>
      <c r="AY5439" s="20">
        <f t="shared" si="2561"/>
        <v>1</v>
      </c>
      <c r="AZ5439" s="116">
        <v>38418</v>
      </c>
      <c r="BA5439" s="116"/>
      <c r="BB5439" s="20"/>
      <c r="BC5439" s="20"/>
      <c r="BD5439" s="76"/>
      <c r="BE5439" s="77"/>
      <c r="BF5439" s="77"/>
    </row>
    <row r="5440" spans="1:58" s="23" customFormat="1" ht="15.75" customHeight="1" x14ac:dyDescent="0.4">
      <c r="A5440" s="116">
        <v>38414</v>
      </c>
      <c r="B5440" s="112">
        <v>12.82</v>
      </c>
      <c r="C5440" s="112">
        <v>13.218</v>
      </c>
      <c r="D5440" s="112">
        <v>13.54</v>
      </c>
      <c r="E5440" s="112">
        <v>13.708</v>
      </c>
      <c r="F5440" s="112">
        <v>13.917999999999999</v>
      </c>
      <c r="G5440" s="112">
        <v>14.09</v>
      </c>
      <c r="H5440" s="113">
        <v>14.348000000000001</v>
      </c>
      <c r="I5440" s="90">
        <f t="shared" si="2578"/>
        <v>13.050421052631579</v>
      </c>
      <c r="J5440" s="90">
        <f t="shared" si="2579"/>
        <v>13.404421052631578</v>
      </c>
      <c r="K5440" s="114">
        <v>8</v>
      </c>
      <c r="L5440" s="115">
        <v>5.2631578947368418E-2</v>
      </c>
      <c r="M5440" s="11"/>
      <c r="N5440" s="90">
        <v>12.93</v>
      </c>
      <c r="O5440" s="90">
        <v>13.21</v>
      </c>
      <c r="P5440" s="90">
        <v>13.942393132883177</v>
      </c>
      <c r="Q5440" s="90"/>
      <c r="R5440" s="63">
        <f t="shared" si="2569"/>
        <v>14.222393132883177</v>
      </c>
      <c r="S5440" s="64">
        <f t="shared" si="2568"/>
        <v>3.4399999999999979E-2</v>
      </c>
      <c r="T5440" s="65"/>
      <c r="U5440" s="65">
        <f t="shared" si="2564"/>
        <v>0.97880393641180918</v>
      </c>
      <c r="V5440" s="65">
        <f t="shared" si="2564"/>
        <v>0.94747005582880706</v>
      </c>
      <c r="W5440" s="65"/>
      <c r="X5440" s="61">
        <f t="shared" si="2580"/>
        <v>3.1045241809672362E-2</v>
      </c>
      <c r="Y5440" s="66">
        <f t="shared" si="2570"/>
        <v>4.668806536329155E-2</v>
      </c>
      <c r="Z5440" s="61">
        <f t="shared" si="2571"/>
        <v>2.7125561587042907E-2</v>
      </c>
      <c r="AA5440" s="67">
        <f t="shared" si="2572"/>
        <v>13.050421052631579</v>
      </c>
      <c r="AB5440" s="68">
        <f t="shared" si="2573"/>
        <v>-8.5073472544469793E-3</v>
      </c>
      <c r="AC5440" s="69">
        <f t="shared" si="2574"/>
        <v>9.3133064680262518E-3</v>
      </c>
      <c r="AD5440" s="70">
        <f>_xlfn.PERCENTILE.EXC(AC5440:$AC$5675,0.5)</f>
        <v>9.6135656409254158E-2</v>
      </c>
      <c r="AE5440" s="70">
        <f>_xlfn.PERCENTILE.EXC($AC5440:AC$5675,0.35)</f>
        <v>6.5994999149316946E-2</v>
      </c>
      <c r="AF5440" s="71">
        <f t="shared" si="2565"/>
        <v>5.6490895169549124E-2</v>
      </c>
      <c r="AG5440" s="70">
        <f t="shared" si="2566"/>
        <v>-3.6538462349759722E-2</v>
      </c>
      <c r="AH5440" s="70">
        <f t="shared" si="2567"/>
        <v>-4.1534008501252793E-2</v>
      </c>
      <c r="AI5440" s="61" t="str">
        <f t="shared" si="2562"/>
        <v>Safety</v>
      </c>
      <c r="AJ5440" s="68" t="str">
        <f t="shared" si="2563"/>
        <v>Safety</v>
      </c>
      <c r="AK5440" s="72"/>
      <c r="AL5440" s="73"/>
      <c r="AM5440" s="72"/>
      <c r="AN5440" s="73"/>
      <c r="AO5440" s="74"/>
      <c r="AP5440" s="20"/>
      <c r="AQ5440" s="74"/>
      <c r="AR5440" s="20"/>
      <c r="AS5440" s="74"/>
      <c r="AT5440" s="20"/>
      <c r="AU5440" s="74" t="str">
        <f t="shared" si="2575"/>
        <v>00635U</v>
      </c>
      <c r="AV5440" s="20">
        <f t="shared" si="2560"/>
        <v>0</v>
      </c>
      <c r="AW5440" s="74" t="str">
        <f t="shared" si="2576"/>
        <v>00635U</v>
      </c>
      <c r="AX5440" s="20">
        <f t="shared" si="2577"/>
        <v>0</v>
      </c>
      <c r="AY5440" s="20">
        <f t="shared" si="2561"/>
        <v>1</v>
      </c>
      <c r="AZ5440" s="116">
        <v>38415</v>
      </c>
      <c r="BA5440" s="116"/>
      <c r="BB5440" s="20"/>
      <c r="BC5440" s="20"/>
      <c r="BD5440" s="76"/>
      <c r="BE5440" s="77"/>
      <c r="BF5440" s="77"/>
    </row>
    <row r="5441" spans="1:58" s="23" customFormat="1" ht="15.75" customHeight="1" x14ac:dyDescent="0.4">
      <c r="A5441" s="116">
        <v>38413</v>
      </c>
      <c r="B5441" s="112">
        <v>12.46</v>
      </c>
      <c r="C5441" s="112">
        <v>12.964</v>
      </c>
      <c r="D5441" s="112">
        <v>13.37</v>
      </c>
      <c r="E5441" s="112">
        <v>13.569000000000001</v>
      </c>
      <c r="F5441" s="112">
        <v>13.817</v>
      </c>
      <c r="G5441" s="112">
        <v>14.02</v>
      </c>
      <c r="H5441" s="113">
        <v>14.247</v>
      </c>
      <c r="I5441" s="90">
        <f t="shared" si="2578"/>
        <v>12.725263157894737</v>
      </c>
      <c r="J5441" s="90">
        <f t="shared" si="2579"/>
        <v>13.177684210526316</v>
      </c>
      <c r="K5441" s="114">
        <v>9</v>
      </c>
      <c r="L5441" s="115">
        <v>5.2631578947368418E-2</v>
      </c>
      <c r="M5441" s="11"/>
      <c r="N5441" s="90">
        <v>12.5</v>
      </c>
      <c r="O5441" s="90">
        <v>13.18</v>
      </c>
      <c r="P5441" s="90">
        <v>13.946869055058434</v>
      </c>
      <c r="Q5441" s="90"/>
      <c r="R5441" s="63">
        <f t="shared" si="2569"/>
        <v>14.626869055058435</v>
      </c>
      <c r="S5441" s="64">
        <f t="shared" si="2568"/>
        <v>3.820598006644526E-2</v>
      </c>
      <c r="T5441" s="65"/>
      <c r="U5441" s="65">
        <f t="shared" si="2564"/>
        <v>0.94840667678300461</v>
      </c>
      <c r="V5441" s="65">
        <f t="shared" si="2564"/>
        <v>0.94501496701295151</v>
      </c>
      <c r="W5441" s="65"/>
      <c r="X5441" s="61">
        <f t="shared" si="2580"/>
        <v>4.0449438202247154E-2</v>
      </c>
      <c r="Y5441" s="66">
        <f t="shared" si="2570"/>
        <v>4.99668361706831E-2</v>
      </c>
      <c r="Z5441" s="61">
        <f t="shared" si="2571"/>
        <v>3.5552982049797288E-2</v>
      </c>
      <c r="AA5441" s="67">
        <f t="shared" si="2572"/>
        <v>12.725263157894737</v>
      </c>
      <c r="AB5441" s="68">
        <f t="shared" si="2573"/>
        <v>-3.1999999999999316E-3</v>
      </c>
      <c r="AC5441" s="69">
        <f t="shared" si="2574"/>
        <v>1.8021052631578983E-2</v>
      </c>
      <c r="AD5441" s="70">
        <f>_xlfn.PERCENTILE.EXC(AC5441:$AC$5675,0.5)</f>
        <v>9.6279069767441897E-2</v>
      </c>
      <c r="AE5441" s="70">
        <f>_xlfn.PERCENTILE.EXC($AC5441:AC$5675,0.35)</f>
        <v>6.6597143630642508E-2</v>
      </c>
      <c r="AF5441" s="71">
        <f t="shared" si="2565"/>
        <v>5.7180932009003357E-2</v>
      </c>
      <c r="AG5441" s="70">
        <f t="shared" si="2566"/>
        <v>-3.6641705725266503E-2</v>
      </c>
      <c r="AH5441" s="70">
        <f t="shared" si="2567"/>
        <v>-4.1541220410809494E-2</v>
      </c>
      <c r="AI5441" s="61" t="str">
        <f t="shared" si="2562"/>
        <v>Safety</v>
      </c>
      <c r="AJ5441" s="68" t="str">
        <f t="shared" si="2563"/>
        <v>Safety</v>
      </c>
      <c r="AK5441" s="72"/>
      <c r="AL5441" s="73"/>
      <c r="AM5441" s="72"/>
      <c r="AN5441" s="73"/>
      <c r="AO5441" s="74"/>
      <c r="AP5441" s="20"/>
      <c r="AQ5441" s="74"/>
      <c r="AR5441" s="20"/>
      <c r="AS5441" s="74"/>
      <c r="AT5441" s="20"/>
      <c r="AU5441" s="74" t="str">
        <f t="shared" si="2575"/>
        <v>00635U</v>
      </c>
      <c r="AV5441" s="20">
        <f t="shared" si="2560"/>
        <v>0</v>
      </c>
      <c r="AW5441" s="74" t="str">
        <f t="shared" si="2576"/>
        <v>00635U</v>
      </c>
      <c r="AX5441" s="20">
        <f t="shared" si="2577"/>
        <v>0</v>
      </c>
      <c r="AY5441" s="20">
        <f t="shared" si="2561"/>
        <v>1</v>
      </c>
      <c r="AZ5441" s="116">
        <v>38414</v>
      </c>
      <c r="BA5441" s="116"/>
      <c r="BB5441" s="20"/>
      <c r="BC5441" s="20"/>
      <c r="BD5441" s="76"/>
      <c r="BE5441" s="77"/>
      <c r="BF5441" s="77"/>
    </row>
    <row r="5442" spans="1:58" s="23" customFormat="1" ht="15.75" customHeight="1" x14ac:dyDescent="0.4">
      <c r="A5442" s="116">
        <v>38412</v>
      </c>
      <c r="B5442" s="112">
        <v>12.2</v>
      </c>
      <c r="C5442" s="112">
        <v>12.733000000000001</v>
      </c>
      <c r="D5442" s="112">
        <v>13.16</v>
      </c>
      <c r="E5442" s="112">
        <v>13.35</v>
      </c>
      <c r="F5442" s="112">
        <v>13.586</v>
      </c>
      <c r="G5442" s="112">
        <v>13.78</v>
      </c>
      <c r="H5442" s="113">
        <v>14.041</v>
      </c>
      <c r="I5442" s="90">
        <f t="shared" si="2578"/>
        <v>12.452473684210526</v>
      </c>
      <c r="J5442" s="90">
        <f t="shared" si="2579"/>
        <v>12.935263157894736</v>
      </c>
      <c r="K5442" s="114">
        <v>10</v>
      </c>
      <c r="L5442" s="115">
        <v>5.2631578947368418E-2</v>
      </c>
      <c r="M5442" s="11"/>
      <c r="N5442" s="90">
        <v>12.04</v>
      </c>
      <c r="O5442" s="90">
        <v>12.62</v>
      </c>
      <c r="P5442" s="90">
        <v>13.472482244887827</v>
      </c>
      <c r="Q5442" s="90"/>
      <c r="R5442" s="63">
        <f t="shared" si="2569"/>
        <v>14.052482244887827</v>
      </c>
      <c r="S5442" s="64">
        <f t="shared" si="2568"/>
        <v>-3.3112582781457717E-3</v>
      </c>
      <c r="T5442" s="65"/>
      <c r="U5442" s="65">
        <f t="shared" si="2564"/>
        <v>0.95404120443740092</v>
      </c>
      <c r="V5442" s="65">
        <f t="shared" si="2564"/>
        <v>0.93672418865415064</v>
      </c>
      <c r="W5442" s="65"/>
      <c r="X5442" s="61">
        <f t="shared" si="2580"/>
        <v>4.3688524590164042E-2</v>
      </c>
      <c r="Y5442" s="66">
        <f t="shared" si="2570"/>
        <v>5.1760299625468222E-2</v>
      </c>
      <c r="Z5442" s="61">
        <f t="shared" si="2571"/>
        <v>3.8770567674146328E-2</v>
      </c>
      <c r="AA5442" s="67">
        <f t="shared" si="2572"/>
        <v>12.452473684210528</v>
      </c>
      <c r="AB5442" s="68">
        <f t="shared" si="2573"/>
        <v>1.3289036544850511E-2</v>
      </c>
      <c r="AC5442" s="69">
        <f t="shared" si="2574"/>
        <v>3.4258611645392741E-2</v>
      </c>
      <c r="AD5442" s="70">
        <f>_xlfn.PERCENTILE.EXC(AC5442:$AC$5675,0.5)</f>
        <v>9.6463234305686291E-2</v>
      </c>
      <c r="AE5442" s="70">
        <f>_xlfn.PERCENTILE.EXC($AC5442:AC$5675,0.35)</f>
        <v>6.7105148666599668E-2</v>
      </c>
      <c r="AF5442" s="71">
        <f t="shared" si="2565"/>
        <v>5.7573750667257881E-2</v>
      </c>
      <c r="AG5442" s="70">
        <f t="shared" si="2566"/>
        <v>-3.6744949100773278E-2</v>
      </c>
      <c r="AH5442" s="70">
        <f t="shared" si="2567"/>
        <v>-4.1548432320366195E-2</v>
      </c>
      <c r="AI5442" s="61" t="str">
        <f t="shared" si="2562"/>
        <v>Safety</v>
      </c>
      <c r="AJ5442" s="68" t="str">
        <f t="shared" si="2563"/>
        <v>Safety</v>
      </c>
      <c r="AK5442" s="72"/>
      <c r="AL5442" s="73"/>
      <c r="AM5442" s="72"/>
      <c r="AN5442" s="73"/>
      <c r="AO5442" s="74"/>
      <c r="AP5442" s="20"/>
      <c r="AQ5442" s="74"/>
      <c r="AR5442" s="20"/>
      <c r="AS5442" s="74"/>
      <c r="AT5442" s="20"/>
      <c r="AU5442" s="74" t="str">
        <f t="shared" si="2575"/>
        <v>00635U</v>
      </c>
      <c r="AV5442" s="20">
        <f t="shared" si="2560"/>
        <v>0</v>
      </c>
      <c r="AW5442" s="74" t="str">
        <f t="shared" si="2576"/>
        <v>00635U</v>
      </c>
      <c r="AX5442" s="20">
        <f t="shared" si="2577"/>
        <v>0</v>
      </c>
      <c r="AY5442" s="20">
        <f t="shared" si="2561"/>
        <v>1</v>
      </c>
      <c r="AZ5442" s="116">
        <v>38413</v>
      </c>
      <c r="BA5442" s="116"/>
      <c r="BB5442" s="20"/>
      <c r="BC5442" s="20"/>
      <c r="BD5442" s="76"/>
      <c r="BE5442" s="77"/>
      <c r="BF5442" s="77"/>
    </row>
    <row r="5443" spans="1:58" s="23" customFormat="1" ht="15.75" customHeight="1" x14ac:dyDescent="0.4">
      <c r="A5443" s="116">
        <v>38411</v>
      </c>
      <c r="B5443" s="112">
        <v>12.29</v>
      </c>
      <c r="C5443" s="112">
        <v>12.749000000000001</v>
      </c>
      <c r="D5443" s="112">
        <v>13.12</v>
      </c>
      <c r="E5443" s="112">
        <v>13.319000000000001</v>
      </c>
      <c r="F5443" s="112">
        <v>13.567</v>
      </c>
      <c r="G5443" s="112">
        <v>13.77</v>
      </c>
      <c r="H5443" s="113">
        <v>14.042999999999999</v>
      </c>
      <c r="I5443" s="90">
        <f t="shared" si="2578"/>
        <v>12.483263157894736</v>
      </c>
      <c r="J5443" s="90">
        <f t="shared" si="2579"/>
        <v>12.905210526315789</v>
      </c>
      <c r="K5443" s="114">
        <v>11</v>
      </c>
      <c r="L5443" s="115">
        <v>5.2631578947368418E-2</v>
      </c>
      <c r="M5443" s="11"/>
      <c r="N5443" s="90">
        <v>12.08</v>
      </c>
      <c r="O5443" s="90">
        <v>12.62</v>
      </c>
      <c r="P5443" s="90">
        <v>13.318407449758526</v>
      </c>
      <c r="Q5443" s="90"/>
      <c r="R5443" s="63">
        <f t="shared" si="2569"/>
        <v>13.858407449758525</v>
      </c>
      <c r="S5443" s="64">
        <f t="shared" si="2568"/>
        <v>5.1348999129677969E-2</v>
      </c>
      <c r="T5443" s="65"/>
      <c r="U5443" s="65">
        <f t="shared" si="2564"/>
        <v>0.95721077654516651</v>
      </c>
      <c r="V5443" s="65">
        <f t="shared" si="2564"/>
        <v>0.94756073859482426</v>
      </c>
      <c r="W5443" s="65"/>
      <c r="X5443" s="61">
        <f t="shared" si="2580"/>
        <v>3.7347436940602233E-2</v>
      </c>
      <c r="Y5443" s="66">
        <f t="shared" si="2570"/>
        <v>5.4358435317966691E-2</v>
      </c>
      <c r="Z5443" s="61">
        <f t="shared" si="2571"/>
        <v>3.3801047297012457E-2</v>
      </c>
      <c r="AA5443" s="67">
        <f t="shared" si="2572"/>
        <v>12.483263157894736</v>
      </c>
      <c r="AB5443" s="68">
        <f t="shared" si="2573"/>
        <v>1.7384105960264823E-2</v>
      </c>
      <c r="AC5443" s="69">
        <f t="shared" si="2574"/>
        <v>3.3382711746253006E-2</v>
      </c>
      <c r="AD5443" s="70">
        <f>_xlfn.PERCENTILE.EXC(AC5443:$AC$5675,0.5)</f>
        <v>9.6647398843930671E-2</v>
      </c>
      <c r="AE5443" s="70">
        <f>_xlfn.PERCENTILE.EXC($AC5443:AC$5675,0.35)</f>
        <v>6.7394770703773227E-2</v>
      </c>
      <c r="AF5443" s="71">
        <f t="shared" si="2565"/>
        <v>5.8319070131638992E-2</v>
      </c>
      <c r="AG5443" s="70">
        <f t="shared" si="2566"/>
        <v>-3.6848192476280052E-2</v>
      </c>
      <c r="AH5443" s="70">
        <f t="shared" si="2567"/>
        <v>-4.1555644229922896E-2</v>
      </c>
      <c r="AI5443" s="61" t="str">
        <f t="shared" si="2562"/>
        <v>Safety</v>
      </c>
      <c r="AJ5443" s="68" t="str">
        <f t="shared" si="2563"/>
        <v>Safety</v>
      </c>
      <c r="AK5443" s="72"/>
      <c r="AL5443" s="73"/>
      <c r="AM5443" s="72"/>
      <c r="AN5443" s="73"/>
      <c r="AO5443" s="74"/>
      <c r="AP5443" s="20"/>
      <c r="AQ5443" s="74"/>
      <c r="AR5443" s="20"/>
      <c r="AS5443" s="74"/>
      <c r="AT5443" s="20"/>
      <c r="AU5443" s="74" t="str">
        <f t="shared" si="2575"/>
        <v>00635U</v>
      </c>
      <c r="AV5443" s="20">
        <f t="shared" ref="AV5443:AV5506" si="2581">IF(AU5443="00631L",1,0)</f>
        <v>0</v>
      </c>
      <c r="AW5443" s="74" t="str">
        <f t="shared" si="2576"/>
        <v>00635U</v>
      </c>
      <c r="AX5443" s="20">
        <f t="shared" si="2577"/>
        <v>0</v>
      </c>
      <c r="AY5443" s="20">
        <f t="shared" ref="AY5443:AY5506" si="2582">IF(AP5443=1,0,1)</f>
        <v>1</v>
      </c>
      <c r="AZ5443" s="116">
        <v>38412</v>
      </c>
      <c r="BA5443" s="116"/>
      <c r="BB5443" s="20"/>
      <c r="BC5443" s="20"/>
      <c r="BD5443" s="76"/>
      <c r="BE5443" s="77"/>
      <c r="BF5443" s="77"/>
    </row>
    <row r="5444" spans="1:58" s="23" customFormat="1" ht="15.75" customHeight="1" x14ac:dyDescent="0.4">
      <c r="A5444" s="116">
        <v>38408</v>
      </c>
      <c r="B5444" s="112">
        <v>12.04</v>
      </c>
      <c r="C5444" s="112">
        <v>12.545</v>
      </c>
      <c r="D5444" s="112">
        <v>12.95</v>
      </c>
      <c r="E5444" s="112">
        <v>13.137</v>
      </c>
      <c r="F5444" s="112">
        <v>13.369</v>
      </c>
      <c r="G5444" s="112">
        <v>13.56</v>
      </c>
      <c r="H5444" s="113">
        <v>13.871</v>
      </c>
      <c r="I5444" s="90">
        <f t="shared" si="2578"/>
        <v>12.226052631578947</v>
      </c>
      <c r="J5444" s="90">
        <f t="shared" si="2579"/>
        <v>12.694210526315789</v>
      </c>
      <c r="K5444" s="114">
        <v>12</v>
      </c>
      <c r="L5444" s="115">
        <v>5.2631578947368418E-2</v>
      </c>
      <c r="M5444" s="11"/>
      <c r="N5444" s="90">
        <v>11.49</v>
      </c>
      <c r="O5444" s="90">
        <v>11.88</v>
      </c>
      <c r="P5444" s="90">
        <v>13.012212279826926</v>
      </c>
      <c r="Q5444" s="90"/>
      <c r="R5444" s="63">
        <f t="shared" si="2569"/>
        <v>13.402212279826928</v>
      </c>
      <c r="S5444" s="64">
        <f t="shared" si="2568"/>
        <v>-6.9144338807260218E-3</v>
      </c>
      <c r="T5444" s="65"/>
      <c r="U5444" s="65">
        <f t="shared" si="2564"/>
        <v>0.96717171717171713</v>
      </c>
      <c r="V5444" s="65">
        <f t="shared" si="2564"/>
        <v>0.91298848685536627</v>
      </c>
      <c r="W5444" s="65"/>
      <c r="X5444" s="61">
        <f t="shared" si="2580"/>
        <v>4.1943521594684452E-2</v>
      </c>
      <c r="Y5444" s="66">
        <f t="shared" si="2570"/>
        <v>5.5872725888711269E-2</v>
      </c>
      <c r="Z5444" s="61">
        <f t="shared" si="2571"/>
        <v>3.8291827202479645E-2</v>
      </c>
      <c r="AA5444" s="67">
        <f t="shared" si="2572"/>
        <v>12.226052631578947</v>
      </c>
      <c r="AB5444" s="68">
        <f t="shared" si="2573"/>
        <v>4.7867711053089547E-2</v>
      </c>
      <c r="AC5444" s="69">
        <f t="shared" si="2574"/>
        <v>6.4060281251431372E-2</v>
      </c>
      <c r="AD5444" s="70">
        <f>_xlfn.PERCENTILE.EXC(AC5444:$AC$5675,0.5)</f>
        <v>9.6789957090677045E-2</v>
      </c>
      <c r="AE5444" s="70">
        <f>_xlfn.PERCENTILE.EXC($AC5444:AC$5675,0.35)</f>
        <v>6.7656030906451031E-2</v>
      </c>
      <c r="AF5444" s="71">
        <f t="shared" si="2565"/>
        <v>5.8969089396612724E-2</v>
      </c>
      <c r="AG5444" s="70">
        <f t="shared" si="2566"/>
        <v>-3.6951435851786826E-2</v>
      </c>
      <c r="AH5444" s="70">
        <f t="shared" si="2567"/>
        <v>-4.1562856139479597E-2</v>
      </c>
      <c r="AI5444" s="61" t="str">
        <f t="shared" si="2562"/>
        <v>Safety</v>
      </c>
      <c r="AJ5444" s="68" t="str">
        <f t="shared" si="2563"/>
        <v>Short VOL</v>
      </c>
      <c r="AK5444" s="72"/>
      <c r="AL5444" s="73"/>
      <c r="AM5444" s="72"/>
      <c r="AN5444" s="73"/>
      <c r="AO5444" s="74"/>
      <c r="AP5444" s="20"/>
      <c r="AQ5444" s="74"/>
      <c r="AR5444" s="20"/>
      <c r="AS5444" s="74"/>
      <c r="AT5444" s="20"/>
      <c r="AU5444" s="74" t="str">
        <f t="shared" si="2575"/>
        <v>00631L</v>
      </c>
      <c r="AV5444" s="20">
        <f t="shared" si="2581"/>
        <v>1</v>
      </c>
      <c r="AW5444" s="74" t="str">
        <f t="shared" si="2576"/>
        <v>00635U</v>
      </c>
      <c r="AX5444" s="20">
        <f t="shared" si="2577"/>
        <v>0</v>
      </c>
      <c r="AY5444" s="20">
        <f t="shared" si="2582"/>
        <v>1</v>
      </c>
      <c r="AZ5444" s="116">
        <v>38411</v>
      </c>
      <c r="BA5444" s="116"/>
      <c r="BB5444" s="20"/>
      <c r="BC5444" s="20"/>
      <c r="BD5444" s="76"/>
      <c r="BE5444" s="77"/>
      <c r="BF5444" s="77"/>
    </row>
    <row r="5445" spans="1:58" s="23" customFormat="1" ht="15.75" customHeight="1" x14ac:dyDescent="0.4">
      <c r="A5445" s="116">
        <v>38407</v>
      </c>
      <c r="B5445" s="112">
        <v>12.27</v>
      </c>
      <c r="C5445" s="112">
        <v>12.712999999999999</v>
      </c>
      <c r="D5445" s="112">
        <v>13.07</v>
      </c>
      <c r="E5445" s="112">
        <v>13.285</v>
      </c>
      <c r="F5445" s="112">
        <v>13.552</v>
      </c>
      <c r="G5445" s="112">
        <v>13.77</v>
      </c>
      <c r="H5445" s="113">
        <v>14.065</v>
      </c>
      <c r="I5445" s="90">
        <f t="shared" si="2578"/>
        <v>12.409894736842105</v>
      </c>
      <c r="J5445" s="90">
        <f t="shared" si="2579"/>
        <v>12.825736842105263</v>
      </c>
      <c r="K5445" s="114">
        <v>13</v>
      </c>
      <c r="L5445" s="115">
        <v>5.2631578947368418E-2</v>
      </c>
      <c r="M5445" s="11"/>
      <c r="N5445" s="90">
        <v>11.57</v>
      </c>
      <c r="O5445" s="90">
        <v>12.26</v>
      </c>
      <c r="P5445" s="90">
        <v>13.350682611702014</v>
      </c>
      <c r="Q5445" s="90"/>
      <c r="R5445" s="63">
        <f t="shared" si="2569"/>
        <v>14.040682611702014</v>
      </c>
      <c r="S5445" s="64">
        <f t="shared" si="2568"/>
        <v>-6.6182405165456037E-2</v>
      </c>
      <c r="T5445" s="65"/>
      <c r="U5445" s="65">
        <f t="shared" si="2564"/>
        <v>0.94371941272430671</v>
      </c>
      <c r="V5445" s="65">
        <f t="shared" si="2564"/>
        <v>0.91830510518271036</v>
      </c>
      <c r="W5445" s="65"/>
      <c r="X5445" s="61">
        <f t="shared" si="2580"/>
        <v>3.6104319478402577E-2</v>
      </c>
      <c r="Y5445" s="66">
        <f t="shared" si="2570"/>
        <v>5.8712834023334541E-2</v>
      </c>
      <c r="Z5445" s="61">
        <f t="shared" si="2571"/>
        <v>3.3508914787860271E-2</v>
      </c>
      <c r="AA5445" s="67">
        <f t="shared" si="2572"/>
        <v>12.409894736842105</v>
      </c>
      <c r="AB5445" s="68">
        <f t="shared" si="2573"/>
        <v>6.050129645635257E-2</v>
      </c>
      <c r="AC5445" s="69">
        <f t="shared" si="2574"/>
        <v>7.2592457808306379E-2</v>
      </c>
      <c r="AD5445" s="70">
        <f>_xlfn.PERCENTILE.EXC(AC5445:$AC$5675,0.5)</f>
        <v>9.6932515337423419E-2</v>
      </c>
      <c r="AE5445" s="70">
        <f>_xlfn.PERCENTILE.EXC($AC5445:AC$5675,0.35)</f>
        <v>6.7922987635629609E-2</v>
      </c>
      <c r="AF5445" s="71">
        <f t="shared" si="2565"/>
        <v>5.8857395891226426E-2</v>
      </c>
      <c r="AG5445" s="70">
        <f t="shared" si="2566"/>
        <v>-3.7054679227293608E-2</v>
      </c>
      <c r="AH5445" s="70">
        <f t="shared" si="2567"/>
        <v>-4.1570068049036298E-2</v>
      </c>
      <c r="AI5445" s="61" t="str">
        <f t="shared" ref="AI5445:AI5481" si="2583">IF(AC5445&gt;AD5445,"Short VOL","Safety")</f>
        <v>Safety</v>
      </c>
      <c r="AJ5445" s="68" t="str">
        <f t="shared" ref="AJ5445:AJ5508" si="2584">IF(AC5445&gt;AF5445,"Short VOL","Safety")</f>
        <v>Short VOL</v>
      </c>
      <c r="AK5445" s="72"/>
      <c r="AL5445" s="73"/>
      <c r="AM5445" s="72"/>
      <c r="AN5445" s="73"/>
      <c r="AO5445" s="74"/>
      <c r="AP5445" s="20"/>
      <c r="AQ5445" s="74"/>
      <c r="AR5445" s="20"/>
      <c r="AS5445" s="74"/>
      <c r="AT5445" s="20"/>
      <c r="AU5445" s="74" t="str">
        <f t="shared" si="2575"/>
        <v>00631L</v>
      </c>
      <c r="AV5445" s="20">
        <f t="shared" si="2581"/>
        <v>1</v>
      </c>
      <c r="AW5445" s="74" t="str">
        <f t="shared" si="2576"/>
        <v>00631L</v>
      </c>
      <c r="AX5445" s="20">
        <f t="shared" si="2577"/>
        <v>1</v>
      </c>
      <c r="AY5445" s="20">
        <f t="shared" si="2582"/>
        <v>1</v>
      </c>
      <c r="AZ5445" s="116">
        <v>38408</v>
      </c>
      <c r="BA5445" s="116"/>
      <c r="BB5445" s="20"/>
      <c r="BC5445" s="20"/>
      <c r="BD5445" s="76"/>
      <c r="BE5445" s="77"/>
      <c r="BF5445" s="77"/>
    </row>
    <row r="5446" spans="1:58" s="23" customFormat="1" ht="15.75" customHeight="1" x14ac:dyDescent="0.4">
      <c r="A5446" s="116">
        <v>38406</v>
      </c>
      <c r="B5446" s="112">
        <v>12.43</v>
      </c>
      <c r="C5446" s="112">
        <v>12.912000000000001</v>
      </c>
      <c r="D5446" s="112">
        <v>13.3</v>
      </c>
      <c r="E5446" s="112">
        <v>13.512</v>
      </c>
      <c r="F5446" s="112">
        <v>13.775</v>
      </c>
      <c r="G5446" s="112">
        <v>13.99</v>
      </c>
      <c r="H5446" s="113">
        <v>14.198</v>
      </c>
      <c r="I5446" s="90">
        <f t="shared" si="2578"/>
        <v>12.556842105263158</v>
      </c>
      <c r="J5446" s="90">
        <f t="shared" si="2579"/>
        <v>13.014105263157896</v>
      </c>
      <c r="K5446" s="114">
        <v>14</v>
      </c>
      <c r="L5446" s="115">
        <v>5.2631578947368418E-2</v>
      </c>
      <c r="M5446" s="11"/>
      <c r="N5446" s="90">
        <v>12.39</v>
      </c>
      <c r="O5446" s="90">
        <v>12.84</v>
      </c>
      <c r="P5446" s="90">
        <v>13.752478997274672</v>
      </c>
      <c r="Q5446" s="90"/>
      <c r="R5446" s="63">
        <f t="shared" si="2569"/>
        <v>14.202478997274671</v>
      </c>
      <c r="S5446" s="64">
        <f t="shared" si="2568"/>
        <v>-5.7077625570776253E-2</v>
      </c>
      <c r="T5446" s="65"/>
      <c r="U5446" s="65">
        <f t="shared" si="2564"/>
        <v>0.96495327102803741</v>
      </c>
      <c r="V5446" s="65">
        <f t="shared" si="2564"/>
        <v>0.93364985342239037</v>
      </c>
      <c r="W5446" s="65"/>
      <c r="X5446" s="61">
        <f t="shared" si="2580"/>
        <v>3.8777152051488427E-2</v>
      </c>
      <c r="Y5446" s="66">
        <f t="shared" si="2570"/>
        <v>5.076968620485494E-2</v>
      </c>
      <c r="Z5446" s="61">
        <f t="shared" si="2571"/>
        <v>3.6415458127253032E-2</v>
      </c>
      <c r="AA5446" s="67">
        <f t="shared" si="2572"/>
        <v>12.556842105263158</v>
      </c>
      <c r="AB5446" s="68">
        <f t="shared" si="2573"/>
        <v>3.2284100080709559E-3</v>
      </c>
      <c r="AC5446" s="69">
        <f t="shared" si="2574"/>
        <v>1.3465868059980407E-2</v>
      </c>
      <c r="AD5446" s="70">
        <f>_xlfn.PERCENTILE.EXC(AC5446:$AC$5675,0.5)</f>
        <v>9.7390050571562164E-2</v>
      </c>
      <c r="AE5446" s="70">
        <f>_xlfn.PERCENTILE.EXC($AC5446:AC$5675,0.35)</f>
        <v>6.7774232524372605E-2</v>
      </c>
      <c r="AF5446" s="71">
        <f t="shared" si="2565"/>
        <v>5.8514824953307149E-2</v>
      </c>
      <c r="AG5446" s="70">
        <f t="shared" si="2566"/>
        <v>-3.7157922602800382E-2</v>
      </c>
      <c r="AH5446" s="70">
        <f t="shared" si="2567"/>
        <v>-4.1577279958592998E-2</v>
      </c>
      <c r="AI5446" s="61" t="str">
        <f t="shared" si="2583"/>
        <v>Safety</v>
      </c>
      <c r="AJ5446" s="68" t="str">
        <f t="shared" si="2584"/>
        <v>Safety</v>
      </c>
      <c r="AK5446" s="72"/>
      <c r="AL5446" s="73"/>
      <c r="AM5446" s="72"/>
      <c r="AN5446" s="73"/>
      <c r="AO5446" s="74"/>
      <c r="AP5446" s="20"/>
      <c r="AQ5446" s="74"/>
      <c r="AR5446" s="20"/>
      <c r="AS5446" s="74"/>
      <c r="AT5446" s="20"/>
      <c r="AU5446" s="74" t="str">
        <f t="shared" si="2575"/>
        <v>00635U</v>
      </c>
      <c r="AV5446" s="20">
        <f t="shared" si="2581"/>
        <v>0</v>
      </c>
      <c r="AW5446" s="74" t="str">
        <f t="shared" si="2576"/>
        <v>00635U</v>
      </c>
      <c r="AX5446" s="20">
        <f t="shared" si="2577"/>
        <v>0</v>
      </c>
      <c r="AY5446" s="20">
        <f t="shared" si="2582"/>
        <v>1</v>
      </c>
      <c r="AZ5446" s="116">
        <v>38407</v>
      </c>
      <c r="BA5446" s="116"/>
      <c r="BB5446" s="20"/>
      <c r="BC5446" s="20"/>
      <c r="BD5446" s="76"/>
      <c r="BE5446" s="77"/>
      <c r="BF5446" s="77"/>
    </row>
    <row r="5447" spans="1:58" s="23" customFormat="1" ht="15.75" customHeight="1" x14ac:dyDescent="0.4">
      <c r="A5447" s="116">
        <v>38405</v>
      </c>
      <c r="B5447" s="112">
        <v>12.5</v>
      </c>
      <c r="C5447" s="112">
        <v>12.930999999999999</v>
      </c>
      <c r="D5447" s="112">
        <v>13.28</v>
      </c>
      <c r="E5447" s="112">
        <v>13.551</v>
      </c>
      <c r="F5447" s="112">
        <v>13.887</v>
      </c>
      <c r="G5447" s="112">
        <v>14.16</v>
      </c>
      <c r="H5447" s="113">
        <v>14.321999999999999</v>
      </c>
      <c r="I5447" s="90">
        <f t="shared" si="2578"/>
        <v>12.590736842105263</v>
      </c>
      <c r="J5447" s="90">
        <f t="shared" si="2579"/>
        <v>13.004473684210526</v>
      </c>
      <c r="K5447" s="114">
        <v>15</v>
      </c>
      <c r="L5447" s="115">
        <v>5.2631578947368418E-2</v>
      </c>
      <c r="M5447" s="11"/>
      <c r="N5447" s="90">
        <v>13.14</v>
      </c>
      <c r="O5447" s="90">
        <v>13.18</v>
      </c>
      <c r="P5447" s="90">
        <v>13.777296618115455</v>
      </c>
      <c r="Q5447" s="90"/>
      <c r="R5447" s="63">
        <f t="shared" si="2569"/>
        <v>13.817296618115456</v>
      </c>
      <c r="S5447" s="64">
        <f t="shared" si="2568"/>
        <v>0.17531305903398936</v>
      </c>
      <c r="T5447" s="65"/>
      <c r="U5447" s="65">
        <f t="shared" si="2564"/>
        <v>0.9969650986342945</v>
      </c>
      <c r="V5447" s="65">
        <f t="shared" si="2564"/>
        <v>0.9566463120689378</v>
      </c>
      <c r="W5447" s="65"/>
      <c r="X5447" s="61">
        <f t="shared" si="2580"/>
        <v>3.4479999999999934E-2</v>
      </c>
      <c r="Y5447" s="66">
        <f t="shared" si="2570"/>
        <v>5.689617002435237E-2</v>
      </c>
      <c r="Z5447" s="61">
        <f t="shared" si="2571"/>
        <v>3.2860415342942095E-2</v>
      </c>
      <c r="AA5447" s="67">
        <f t="shared" si="2572"/>
        <v>12.590736842105262</v>
      </c>
      <c r="AB5447" s="68">
        <f t="shared" si="2573"/>
        <v>-4.8706240487062444E-2</v>
      </c>
      <c r="AC5447" s="69">
        <f t="shared" si="2574"/>
        <v>-4.1800849154850751E-2</v>
      </c>
      <c r="AD5447" s="70">
        <f>_xlfn.PERCENTILE.EXC(AC5447:$AC$5675,0.5)</f>
        <v>9.7847585805700896E-2</v>
      </c>
      <c r="AE5447" s="70">
        <f>_xlfn.PERCENTILE.EXC($AC5447:AC$5675,0.35)</f>
        <v>6.8057469089073938E-2</v>
      </c>
      <c r="AF5447" s="71">
        <f t="shared" si="2565"/>
        <v>5.9010925929925566E-2</v>
      </c>
      <c r="AG5447" s="70">
        <f t="shared" si="2566"/>
        <v>-3.7261165978307149E-2</v>
      </c>
      <c r="AH5447" s="70">
        <f t="shared" si="2567"/>
        <v>-4.1584491868149706E-2</v>
      </c>
      <c r="AI5447" s="61" t="str">
        <f t="shared" si="2583"/>
        <v>Safety</v>
      </c>
      <c r="AJ5447" s="68" t="str">
        <f t="shared" si="2584"/>
        <v>Safety</v>
      </c>
      <c r="AK5447" s="72"/>
      <c r="AL5447" s="73"/>
      <c r="AM5447" s="72"/>
      <c r="AN5447" s="73"/>
      <c r="AO5447" s="74"/>
      <c r="AP5447" s="20"/>
      <c r="AQ5447" s="74"/>
      <c r="AR5447" s="20"/>
      <c r="AS5447" s="74"/>
      <c r="AT5447" s="20"/>
      <c r="AU5447" s="74" t="str">
        <f t="shared" si="2575"/>
        <v>Cash</v>
      </c>
      <c r="AV5447" s="20">
        <f t="shared" si="2581"/>
        <v>0</v>
      </c>
      <c r="AW5447" s="74" t="str">
        <f t="shared" si="2576"/>
        <v>00631L</v>
      </c>
      <c r="AX5447" s="20">
        <f t="shared" si="2577"/>
        <v>1</v>
      </c>
      <c r="AY5447" s="20">
        <f t="shared" si="2582"/>
        <v>1</v>
      </c>
      <c r="AZ5447" s="116">
        <v>38406</v>
      </c>
      <c r="BA5447" s="116"/>
      <c r="BB5447" s="20"/>
      <c r="BC5447" s="20"/>
      <c r="BD5447" s="76"/>
      <c r="BE5447" s="77"/>
      <c r="BF5447" s="77"/>
    </row>
    <row r="5448" spans="1:58" s="23" customFormat="1" ht="15.75" customHeight="1" x14ac:dyDescent="0.4">
      <c r="A5448" s="116">
        <v>38401</v>
      </c>
      <c r="B5448" s="112">
        <v>12.05</v>
      </c>
      <c r="C5448" s="112">
        <v>12.452999999999999</v>
      </c>
      <c r="D5448" s="112">
        <v>12.78</v>
      </c>
      <c r="E5448" s="112">
        <v>13.086</v>
      </c>
      <c r="F5448" s="112">
        <v>13.464</v>
      </c>
      <c r="G5448" s="112">
        <v>13.77</v>
      </c>
      <c r="H5448" s="113">
        <v>14.055</v>
      </c>
      <c r="I5448" s="90">
        <f t="shared" si="2578"/>
        <v>12.113631578947368</v>
      </c>
      <c r="J5448" s="90">
        <f t="shared" si="2579"/>
        <v>12.504631578947368</v>
      </c>
      <c r="K5448" s="114">
        <v>16</v>
      </c>
      <c r="L5448" s="115">
        <v>5.2631578947368418E-2</v>
      </c>
      <c r="M5448" s="11"/>
      <c r="N5448" s="90">
        <v>11.18</v>
      </c>
      <c r="O5448" s="90">
        <v>12.13</v>
      </c>
      <c r="P5448" s="90">
        <v>12.864201220095758</v>
      </c>
      <c r="Q5448" s="90"/>
      <c r="R5448" s="63">
        <f t="shared" si="2569"/>
        <v>13.814201220095761</v>
      </c>
      <c r="S5448" s="64">
        <f t="shared" si="2568"/>
        <v>-5.0127442650807125E-2</v>
      </c>
      <c r="T5448" s="65"/>
      <c r="U5448" s="65">
        <f t="shared" ref="U5448:V5511" si="2585">N5448/O5448</f>
        <v>0.92168178070898588</v>
      </c>
      <c r="V5448" s="65">
        <f t="shared" si="2585"/>
        <v>0.94292679292447412</v>
      </c>
      <c r="W5448" s="65"/>
      <c r="X5448" s="61">
        <f t="shared" si="2580"/>
        <v>3.3443983402489517E-2</v>
      </c>
      <c r="Y5448" s="66">
        <f t="shared" si="2570"/>
        <v>7.4048601558917876E-2</v>
      </c>
      <c r="Z5448" s="61">
        <f t="shared" si="2571"/>
        <v>3.2277686295126416E-2</v>
      </c>
      <c r="AA5448" s="67">
        <f t="shared" si="2572"/>
        <v>12.113631578947368</v>
      </c>
      <c r="AB5448" s="68">
        <f t="shared" si="2573"/>
        <v>7.7817531305903492E-2</v>
      </c>
      <c r="AC5448" s="69">
        <f t="shared" si="2574"/>
        <v>8.3509085773467662E-2</v>
      </c>
      <c r="AD5448" s="70">
        <f>_xlfn.PERCENTILE.EXC(AC5448:$AC$5675,0.5)</f>
        <v>9.7945945896966036E-2</v>
      </c>
      <c r="AE5448" s="70">
        <f>_xlfn.PERCENTILE.EXC($AC5448:AC$5675,0.35)</f>
        <v>6.8350762472968937E-2</v>
      </c>
      <c r="AF5448" s="71">
        <f t="shared" si="2565"/>
        <v>5.9227589255737997E-2</v>
      </c>
      <c r="AG5448" s="70">
        <f t="shared" si="2566"/>
        <v>-2.9675665883009576E-2</v>
      </c>
      <c r="AH5448" s="70">
        <f t="shared" si="2567"/>
        <v>-3.8861438298662176E-2</v>
      </c>
      <c r="AI5448" s="61" t="str">
        <f t="shared" si="2583"/>
        <v>Safety</v>
      </c>
      <c r="AJ5448" s="68" t="str">
        <f t="shared" si="2584"/>
        <v>Short VOL</v>
      </c>
      <c r="AK5448" s="72"/>
      <c r="AL5448" s="73"/>
      <c r="AM5448" s="72"/>
      <c r="AN5448" s="73"/>
      <c r="AO5448" s="74"/>
      <c r="AP5448" s="20"/>
      <c r="AQ5448" s="74"/>
      <c r="AR5448" s="20"/>
      <c r="AS5448" s="74"/>
      <c r="AT5448" s="20"/>
      <c r="AU5448" s="74" t="str">
        <f t="shared" si="2575"/>
        <v>00631L</v>
      </c>
      <c r="AV5448" s="20">
        <f t="shared" si="2581"/>
        <v>1</v>
      </c>
      <c r="AW5448" s="74" t="str">
        <f t="shared" si="2576"/>
        <v>00631L</v>
      </c>
      <c r="AX5448" s="20">
        <f t="shared" si="2577"/>
        <v>1</v>
      </c>
      <c r="AY5448" s="20">
        <f t="shared" si="2582"/>
        <v>1</v>
      </c>
      <c r="AZ5448" s="116">
        <v>38405</v>
      </c>
      <c r="BA5448" s="116"/>
      <c r="BB5448" s="20"/>
      <c r="BC5448" s="20"/>
      <c r="BD5448" s="76"/>
      <c r="BE5448" s="77"/>
      <c r="BF5448" s="77"/>
    </row>
    <row r="5449" spans="1:58" s="23" customFormat="1" ht="15.75" customHeight="1" x14ac:dyDescent="0.4">
      <c r="A5449" s="116">
        <v>38400</v>
      </c>
      <c r="B5449" s="112">
        <v>12.04</v>
      </c>
      <c r="C5449" s="112">
        <v>12.465999999999999</v>
      </c>
      <c r="D5449" s="112">
        <v>12.81</v>
      </c>
      <c r="E5449" s="112">
        <v>13.093999999999999</v>
      </c>
      <c r="F5449" s="112">
        <v>13.445</v>
      </c>
      <c r="G5449" s="112">
        <v>13.73</v>
      </c>
      <c r="H5449" s="113">
        <v>13.996</v>
      </c>
      <c r="I5449" s="90">
        <f t="shared" si="2578"/>
        <v>12.084842105263156</v>
      </c>
      <c r="J5449" s="90">
        <f t="shared" si="2579"/>
        <v>12.502210526315789</v>
      </c>
      <c r="K5449" s="114">
        <v>17</v>
      </c>
      <c r="L5449" s="115">
        <v>5.2631578947368418E-2</v>
      </c>
      <c r="M5449" s="11"/>
      <c r="N5449" s="90">
        <v>11.77</v>
      </c>
      <c r="O5449" s="90">
        <v>12.18</v>
      </c>
      <c r="P5449" s="90">
        <v>12.931396254786435</v>
      </c>
      <c r="Q5449" s="90"/>
      <c r="R5449" s="63">
        <f t="shared" si="2569"/>
        <v>13.341396254786435</v>
      </c>
      <c r="S5449" s="64">
        <f t="shared" si="2568"/>
        <v>6.0360360360360354E-2</v>
      </c>
      <c r="T5449" s="65"/>
      <c r="U5449" s="65">
        <f t="shared" si="2585"/>
        <v>0.9663382594417077</v>
      </c>
      <c r="V5449" s="65">
        <f t="shared" si="2585"/>
        <v>0.94189364860671465</v>
      </c>
      <c r="W5449" s="65"/>
      <c r="X5449" s="61">
        <f t="shared" si="2580"/>
        <v>3.5382059800664466E-2</v>
      </c>
      <c r="Y5449" s="66">
        <f t="shared" si="2570"/>
        <v>6.8886512906674899E-2</v>
      </c>
      <c r="Z5449" s="61">
        <f t="shared" si="2571"/>
        <v>3.4536522481403494E-2</v>
      </c>
      <c r="AA5449" s="67">
        <f t="shared" si="2572"/>
        <v>12.084842105263158</v>
      </c>
      <c r="AB5449" s="68">
        <f t="shared" si="2573"/>
        <v>2.2939677145284585E-2</v>
      </c>
      <c r="AC5449" s="69">
        <f t="shared" si="2574"/>
        <v>2.6749541653624361E-2</v>
      </c>
      <c r="AD5449" s="70">
        <f>_xlfn.PERCENTILE.EXC(AC5449:$AC$5675,0.5)</f>
        <v>9.804430598823119E-2</v>
      </c>
      <c r="AE5449" s="70">
        <f>_xlfn.PERCENTILE.EXC($AC5449:AC$5675,0.35)</f>
        <v>6.8191950542518268E-2</v>
      </c>
      <c r="AF5449" s="71">
        <f t="shared" si="2565"/>
        <v>5.9125976396535891E-2</v>
      </c>
      <c r="AG5449" s="70">
        <f t="shared" si="2566"/>
        <v>-2.9688026704037966E-2</v>
      </c>
      <c r="AH5449" s="70">
        <f t="shared" si="2567"/>
        <v>-3.8913059986415567E-2</v>
      </c>
      <c r="AI5449" s="61" t="str">
        <f t="shared" si="2583"/>
        <v>Safety</v>
      </c>
      <c r="AJ5449" s="68" t="str">
        <f t="shared" si="2584"/>
        <v>Safety</v>
      </c>
      <c r="AK5449" s="72"/>
      <c r="AL5449" s="73"/>
      <c r="AM5449" s="72"/>
      <c r="AN5449" s="73"/>
      <c r="AO5449" s="74"/>
      <c r="AP5449" s="20"/>
      <c r="AQ5449" s="74"/>
      <c r="AR5449" s="20"/>
      <c r="AS5449" s="74"/>
      <c r="AT5449" s="20"/>
      <c r="AU5449" s="74" t="str">
        <f t="shared" si="2575"/>
        <v>00635U</v>
      </c>
      <c r="AV5449" s="20">
        <f t="shared" si="2581"/>
        <v>0</v>
      </c>
      <c r="AW5449" s="74" t="str">
        <f t="shared" si="2576"/>
        <v>00635U</v>
      </c>
      <c r="AX5449" s="20">
        <f t="shared" si="2577"/>
        <v>0</v>
      </c>
      <c r="AY5449" s="20">
        <f t="shared" si="2582"/>
        <v>1</v>
      </c>
      <c r="AZ5449" s="116">
        <v>38401</v>
      </c>
      <c r="BA5449" s="116"/>
      <c r="BB5449" s="20"/>
      <c r="BC5449" s="20"/>
      <c r="BD5449" s="76"/>
      <c r="BE5449" s="77"/>
      <c r="BF5449" s="77"/>
    </row>
    <row r="5450" spans="1:58" s="23" customFormat="1" ht="15.75" customHeight="1" x14ac:dyDescent="0.4">
      <c r="A5450" s="116">
        <v>38399</v>
      </c>
      <c r="B5450" s="112">
        <v>11.93</v>
      </c>
      <c r="C5450" s="112">
        <v>12.260999999999999</v>
      </c>
      <c r="D5450" s="112">
        <v>12.53</v>
      </c>
      <c r="E5450" s="112">
        <v>12.837</v>
      </c>
      <c r="F5450" s="112">
        <v>13.214</v>
      </c>
      <c r="G5450" s="112">
        <v>13.52</v>
      </c>
      <c r="H5450" s="113">
        <v>13.805</v>
      </c>
      <c r="I5450" s="90">
        <f t="shared" si="2578"/>
        <v>11.947421052631579</v>
      </c>
      <c r="J5450" s="90">
        <f t="shared" si="2579"/>
        <v>12.275157894736841</v>
      </c>
      <c r="K5450" s="114">
        <v>18</v>
      </c>
      <c r="L5450" s="115">
        <v>5.2631578947368418E-2</v>
      </c>
      <c r="M5450" s="11"/>
      <c r="N5450" s="90">
        <v>11.1</v>
      </c>
      <c r="O5450" s="90">
        <v>11.52</v>
      </c>
      <c r="P5450" s="90">
        <v>12.449047793264107</v>
      </c>
      <c r="Q5450" s="90"/>
      <c r="R5450" s="63">
        <f t="shared" si="2569"/>
        <v>12.869047793264107</v>
      </c>
      <c r="S5450" s="64">
        <f t="shared" si="2568"/>
        <v>-1.5084294587400172E-2</v>
      </c>
      <c r="T5450" s="65"/>
      <c r="U5450" s="65">
        <f t="shared" si="2585"/>
        <v>0.96354166666666663</v>
      </c>
      <c r="V5450" s="65">
        <f t="shared" si="2585"/>
        <v>0.92537197955278205</v>
      </c>
      <c r="W5450" s="65"/>
      <c r="X5450" s="61">
        <f t="shared" si="2580"/>
        <v>2.7745180217937933E-2</v>
      </c>
      <c r="Y5450" s="66">
        <f t="shared" si="2570"/>
        <v>7.5407026563838908E-2</v>
      </c>
      <c r="Z5450" s="61">
        <f t="shared" si="2571"/>
        <v>2.7431597217633285E-2</v>
      </c>
      <c r="AA5450" s="67">
        <f t="shared" si="2572"/>
        <v>11.947421052631579</v>
      </c>
      <c r="AB5450" s="68">
        <f t="shared" si="2573"/>
        <v>7.4774774774774788E-2</v>
      </c>
      <c r="AC5450" s="69">
        <f t="shared" si="2574"/>
        <v>7.6344238975817991E-2</v>
      </c>
      <c r="AD5450" s="70">
        <f>_xlfn.PERCENTILE.EXC(AC5450:$AC$5675,0.5)</f>
        <v>9.8516262488225093E-2</v>
      </c>
      <c r="AE5450" s="70">
        <f>_xlfn.PERCENTILE.EXC($AC5450:AC$5675,0.35)</f>
        <v>6.8489077729277842E-2</v>
      </c>
      <c r="AF5450" s="71">
        <f t="shared" si="2565"/>
        <v>5.9446769117331953E-2</v>
      </c>
      <c r="AG5450" s="70">
        <f t="shared" si="2566"/>
        <v>-2.9700387525066353E-2</v>
      </c>
      <c r="AH5450" s="70">
        <f t="shared" si="2567"/>
        <v>-3.8964681674168958E-2</v>
      </c>
      <c r="AI5450" s="61" t="str">
        <f t="shared" si="2583"/>
        <v>Safety</v>
      </c>
      <c r="AJ5450" s="68" t="str">
        <f t="shared" si="2584"/>
        <v>Short VOL</v>
      </c>
      <c r="AK5450" s="72"/>
      <c r="AL5450" s="73"/>
      <c r="AM5450" s="72"/>
      <c r="AN5450" s="73"/>
      <c r="AO5450" s="74"/>
      <c r="AP5450" s="20"/>
      <c r="AQ5450" s="74"/>
      <c r="AR5450" s="20"/>
      <c r="AS5450" s="74"/>
      <c r="AT5450" s="20"/>
      <c r="AU5450" s="74" t="str">
        <f t="shared" si="2575"/>
        <v>00631L</v>
      </c>
      <c r="AV5450" s="20">
        <f t="shared" si="2581"/>
        <v>1</v>
      </c>
      <c r="AW5450" s="74" t="str">
        <f t="shared" si="2576"/>
        <v>00631L</v>
      </c>
      <c r="AX5450" s="20">
        <f t="shared" si="2577"/>
        <v>1</v>
      </c>
      <c r="AY5450" s="20">
        <f t="shared" si="2582"/>
        <v>1</v>
      </c>
      <c r="AZ5450" s="116">
        <v>38400</v>
      </c>
      <c r="BA5450" s="116"/>
      <c r="BB5450" s="20"/>
      <c r="BC5450" s="20"/>
      <c r="BD5450" s="76"/>
      <c r="BE5450" s="77"/>
      <c r="BF5450" s="77"/>
    </row>
    <row r="5451" spans="1:58" s="23" customFormat="1" ht="15.75" customHeight="1" x14ac:dyDescent="0.4">
      <c r="A5451" s="116">
        <v>38398</v>
      </c>
      <c r="B5451" s="112">
        <v>11.25</v>
      </c>
      <c r="C5451" s="112">
        <v>11.98</v>
      </c>
      <c r="D5451" s="112">
        <v>12.406000000000001</v>
      </c>
      <c r="E5451" s="112">
        <v>12.75</v>
      </c>
      <c r="F5451" s="112">
        <v>13.031000000000001</v>
      </c>
      <c r="G5451" s="112">
        <v>13.378</v>
      </c>
      <c r="H5451" s="113">
        <v>13.66</v>
      </c>
      <c r="I5451" s="90">
        <f t="shared" si="2578"/>
        <v>11.98</v>
      </c>
      <c r="J5451" s="90">
        <f t="shared" si="2579"/>
        <v>12.406000000000001</v>
      </c>
      <c r="K5451" s="114">
        <v>0</v>
      </c>
      <c r="L5451" s="115">
        <v>0.05</v>
      </c>
      <c r="M5451" s="11"/>
      <c r="N5451" s="90">
        <v>11.27</v>
      </c>
      <c r="O5451" s="90">
        <v>11.65</v>
      </c>
      <c r="P5451" s="90">
        <v>12.511213564655362</v>
      </c>
      <c r="Q5451" s="90"/>
      <c r="R5451" s="63">
        <f t="shared" si="2569"/>
        <v>12.891213564655363</v>
      </c>
      <c r="S5451" s="64">
        <f t="shared" si="2568"/>
        <v>-2.1701388888888888E-2</v>
      </c>
      <c r="T5451" s="65"/>
      <c r="U5451" s="65">
        <f t="shared" si="2585"/>
        <v>0.96738197424892702</v>
      </c>
      <c r="V5451" s="65">
        <f t="shared" si="2585"/>
        <v>0.9311646659850551</v>
      </c>
      <c r="W5451" s="65"/>
      <c r="X5451" s="61">
        <f t="shared" si="2580"/>
        <v>6.4888888888888926E-2</v>
      </c>
      <c r="Y5451" s="66">
        <f t="shared" si="2570"/>
        <v>7.137254901960785E-2</v>
      </c>
      <c r="Z5451" s="61">
        <f t="shared" si="2571"/>
        <v>3.5559265442404016E-2</v>
      </c>
      <c r="AA5451" s="67">
        <f t="shared" si="2572"/>
        <v>11.98</v>
      </c>
      <c r="AB5451" s="68">
        <f t="shared" si="2573"/>
        <v>-1.7746228926352773E-3</v>
      </c>
      <c r="AC5451" s="69">
        <f t="shared" si="2574"/>
        <v>6.2999112688553766E-2</v>
      </c>
      <c r="AD5451" s="70">
        <f>_xlfn.PERCENTILE.EXC(AC5451:$AC$5675,0.5)</f>
        <v>9.8988218988218982E-2</v>
      </c>
      <c r="AE5451" s="70">
        <f>_xlfn.PERCENTILE.EXC($AC5451:AC$5675,0.35)</f>
        <v>6.832770993025078E-2</v>
      </c>
      <c r="AF5451" s="71">
        <f t="shared" si="2565"/>
        <v>5.9307291023590343E-2</v>
      </c>
      <c r="AG5451" s="70">
        <f t="shared" si="2566"/>
        <v>-2.9712748346094744E-2</v>
      </c>
      <c r="AH5451" s="70">
        <f t="shared" si="2567"/>
        <v>-3.9016303361922341E-2</v>
      </c>
      <c r="AI5451" s="61" t="str">
        <f t="shared" si="2583"/>
        <v>Safety</v>
      </c>
      <c r="AJ5451" s="68" t="str">
        <f t="shared" si="2584"/>
        <v>Short VOL</v>
      </c>
      <c r="AK5451" s="72"/>
      <c r="AL5451" s="73"/>
      <c r="AM5451" s="72"/>
      <c r="AN5451" s="73"/>
      <c r="AO5451" s="74"/>
      <c r="AP5451" s="20"/>
      <c r="AQ5451" s="74"/>
      <c r="AR5451" s="20"/>
      <c r="AS5451" s="74"/>
      <c r="AT5451" s="20"/>
      <c r="AU5451" s="74" t="str">
        <f t="shared" si="2575"/>
        <v>00631L</v>
      </c>
      <c r="AV5451" s="20">
        <f t="shared" si="2581"/>
        <v>1</v>
      </c>
      <c r="AW5451" s="74" t="str">
        <f t="shared" si="2576"/>
        <v>00635U</v>
      </c>
      <c r="AX5451" s="20">
        <f t="shared" si="2577"/>
        <v>0</v>
      </c>
      <c r="AY5451" s="20">
        <f t="shared" si="2582"/>
        <v>1</v>
      </c>
      <c r="AZ5451" s="116">
        <v>38399</v>
      </c>
      <c r="BA5451" s="116"/>
      <c r="BB5451" s="20"/>
      <c r="BC5451" s="20"/>
      <c r="BD5451" s="76"/>
      <c r="BE5451" s="77"/>
      <c r="BF5451" s="77"/>
    </row>
    <row r="5452" spans="1:58" s="23" customFormat="1" ht="15.75" customHeight="1" x14ac:dyDescent="0.4">
      <c r="A5452" s="116">
        <v>38397</v>
      </c>
      <c r="B5452" s="112">
        <v>11.37</v>
      </c>
      <c r="C5452" s="112">
        <v>11.95</v>
      </c>
      <c r="D5452" s="112">
        <v>12.420999999999999</v>
      </c>
      <c r="E5452" s="112">
        <v>12.8</v>
      </c>
      <c r="F5452" s="112">
        <v>13.081</v>
      </c>
      <c r="G5452" s="112">
        <v>13.428000000000001</v>
      </c>
      <c r="H5452" s="113">
        <v>13.71</v>
      </c>
      <c r="I5452" s="90">
        <f t="shared" si="2578"/>
        <v>11.920999999999999</v>
      </c>
      <c r="J5452" s="90">
        <f t="shared" si="2579"/>
        <v>12.397449999999999</v>
      </c>
      <c r="K5452" s="114">
        <v>1</v>
      </c>
      <c r="L5452" s="115">
        <v>0.05</v>
      </c>
      <c r="M5452" s="11"/>
      <c r="N5452" s="90">
        <v>11.52</v>
      </c>
      <c r="O5452" s="90">
        <v>12.01</v>
      </c>
      <c r="P5452" s="90">
        <v>12.78304421401101</v>
      </c>
      <c r="Q5452" s="90"/>
      <c r="R5452" s="63">
        <f t="shared" si="2569"/>
        <v>13.273044214011012</v>
      </c>
      <c r="S5452" s="64">
        <f t="shared" si="2568"/>
        <v>7.8740157480314838E-3</v>
      </c>
      <c r="T5452" s="65"/>
      <c r="U5452" s="65">
        <f t="shared" si="2585"/>
        <v>0.95920066611157362</v>
      </c>
      <c r="V5452" s="65">
        <f t="shared" si="2585"/>
        <v>0.93952581239109645</v>
      </c>
      <c r="W5452" s="65"/>
      <c r="X5452" s="61">
        <f t="shared" si="2580"/>
        <v>5.1011433597185588E-2</v>
      </c>
      <c r="Y5452" s="66">
        <f t="shared" si="2570"/>
        <v>7.1093750000000011E-2</v>
      </c>
      <c r="Z5452" s="61">
        <f t="shared" si="2571"/>
        <v>3.9967284623773157E-2</v>
      </c>
      <c r="AA5452" s="67">
        <f t="shared" si="2572"/>
        <v>11.920999999999999</v>
      </c>
      <c r="AB5452" s="68">
        <f t="shared" si="2573"/>
        <v>-1.3020833333333365E-2</v>
      </c>
      <c r="AC5452" s="69">
        <f t="shared" si="2574"/>
        <v>3.4809027777777765E-2</v>
      </c>
      <c r="AD5452" s="70">
        <f>_xlfn.PERCENTILE.EXC(AC5452:$AC$5675,0.5)</f>
        <v>9.9364575815352935E-2</v>
      </c>
      <c r="AE5452" s="70">
        <f>_xlfn.PERCENTILE.EXC($AC5452:AC$5675,0.35)</f>
        <v>6.8627392985586774E-2</v>
      </c>
      <c r="AF5452" s="71">
        <f t="shared" si="2565"/>
        <v>5.916781292984874E-2</v>
      </c>
      <c r="AG5452" s="70">
        <f t="shared" si="2566"/>
        <v>-2.9725109167123131E-2</v>
      </c>
      <c r="AH5452" s="70">
        <f t="shared" si="2567"/>
        <v>-3.9067925049675732E-2</v>
      </c>
      <c r="AI5452" s="61" t="str">
        <f t="shared" si="2583"/>
        <v>Safety</v>
      </c>
      <c r="AJ5452" s="68" t="str">
        <f t="shared" si="2584"/>
        <v>Safety</v>
      </c>
      <c r="AK5452" s="72"/>
      <c r="AL5452" s="73"/>
      <c r="AM5452" s="72"/>
      <c r="AN5452" s="73"/>
      <c r="AO5452" s="74"/>
      <c r="AP5452" s="20"/>
      <c r="AQ5452" s="74"/>
      <c r="AR5452" s="20"/>
      <c r="AS5452" s="74"/>
      <c r="AT5452" s="20"/>
      <c r="AU5452" s="74" t="str">
        <f t="shared" si="2575"/>
        <v>00635U</v>
      </c>
      <c r="AV5452" s="20">
        <f t="shared" si="2581"/>
        <v>0</v>
      </c>
      <c r="AW5452" s="74" t="str">
        <f t="shared" si="2576"/>
        <v>00635U</v>
      </c>
      <c r="AX5452" s="20">
        <f t="shared" si="2577"/>
        <v>0</v>
      </c>
      <c r="AY5452" s="20">
        <f t="shared" si="2582"/>
        <v>1</v>
      </c>
      <c r="AZ5452" s="116">
        <v>38398</v>
      </c>
      <c r="BA5452" s="116"/>
      <c r="BB5452" s="20"/>
      <c r="BC5452" s="20"/>
      <c r="BD5452" s="76"/>
      <c r="BE5452" s="77"/>
      <c r="BF5452" s="77"/>
    </row>
    <row r="5453" spans="1:58" s="23" customFormat="1" ht="15.75" customHeight="1" x14ac:dyDescent="0.4">
      <c r="A5453" s="116">
        <v>38394</v>
      </c>
      <c r="B5453" s="112">
        <v>11.37</v>
      </c>
      <c r="C5453" s="112">
        <v>11.82</v>
      </c>
      <c r="D5453" s="112">
        <v>12.364000000000001</v>
      </c>
      <c r="E5453" s="112">
        <v>12.8</v>
      </c>
      <c r="F5453" s="112">
        <v>13.077999999999999</v>
      </c>
      <c r="G5453" s="112">
        <v>13.420999999999999</v>
      </c>
      <c r="H5453" s="113">
        <v>13.7</v>
      </c>
      <c r="I5453" s="90">
        <f t="shared" si="2578"/>
        <v>11.775</v>
      </c>
      <c r="J5453" s="90">
        <f t="shared" si="2579"/>
        <v>12.309600000000001</v>
      </c>
      <c r="K5453" s="114">
        <v>2</v>
      </c>
      <c r="L5453" s="115">
        <v>0.05</v>
      </c>
      <c r="M5453" s="11"/>
      <c r="N5453" s="90">
        <v>11.43</v>
      </c>
      <c r="O5453" s="90">
        <v>11.96</v>
      </c>
      <c r="P5453" s="90">
        <v>12.753353306109231</v>
      </c>
      <c r="Q5453" s="90"/>
      <c r="R5453" s="63">
        <f t="shared" si="2569"/>
        <v>13.283353306109234</v>
      </c>
      <c r="S5453" s="64">
        <f t="shared" si="2568"/>
        <v>-6.9504778453518745E-3</v>
      </c>
      <c r="T5453" s="65"/>
      <c r="U5453" s="65">
        <f t="shared" si="2585"/>
        <v>0.95568561872909685</v>
      </c>
      <c r="V5453" s="65">
        <f t="shared" si="2585"/>
        <v>0.93779257211284262</v>
      </c>
      <c r="W5453" s="65"/>
      <c r="X5453" s="61">
        <f t="shared" si="2580"/>
        <v>3.9577836411609592E-2</v>
      </c>
      <c r="Y5453" s="66">
        <f t="shared" si="2570"/>
        <v>7.0312499999999889E-2</v>
      </c>
      <c r="Z5453" s="61">
        <f t="shared" si="2571"/>
        <v>4.540127388535041E-2</v>
      </c>
      <c r="AA5453" s="67">
        <f t="shared" si="2572"/>
        <v>11.775</v>
      </c>
      <c r="AB5453" s="68">
        <f t="shared" si="2573"/>
        <v>-5.2493438320210407E-3</v>
      </c>
      <c r="AC5453" s="69">
        <f t="shared" si="2574"/>
        <v>3.018372703412079E-2</v>
      </c>
      <c r="AD5453" s="70">
        <f>_xlfn.PERCENTILE.EXC(AC5453:$AC$5675,0.5)</f>
        <v>9.9740932642486874E-2</v>
      </c>
      <c r="AE5453" s="70">
        <f>_xlfn.PERCENTILE.EXC($AC5453:AC$5675,0.35)</f>
        <v>6.9137199500140953E-2</v>
      </c>
      <c r="AF5453" s="71">
        <f t="shared" si="2565"/>
        <v>5.9526470885184306E-2</v>
      </c>
      <c r="AG5453" s="70">
        <f t="shared" si="2566"/>
        <v>-2.9737469988151521E-2</v>
      </c>
      <c r="AH5453" s="70">
        <f t="shared" si="2567"/>
        <v>-3.9119546737429116E-2</v>
      </c>
      <c r="AI5453" s="61" t="str">
        <f t="shared" si="2583"/>
        <v>Safety</v>
      </c>
      <c r="AJ5453" s="68" t="str">
        <f t="shared" si="2584"/>
        <v>Safety</v>
      </c>
      <c r="AK5453" s="72"/>
      <c r="AL5453" s="73"/>
      <c r="AM5453" s="72"/>
      <c r="AN5453" s="73"/>
      <c r="AO5453" s="74"/>
      <c r="AP5453" s="20"/>
      <c r="AQ5453" s="74"/>
      <c r="AR5453" s="20"/>
      <c r="AS5453" s="74"/>
      <c r="AT5453" s="20"/>
      <c r="AU5453" s="74" t="str">
        <f t="shared" si="2575"/>
        <v>00635U</v>
      </c>
      <c r="AV5453" s="20">
        <f t="shared" si="2581"/>
        <v>0</v>
      </c>
      <c r="AW5453" s="74" t="str">
        <f t="shared" si="2576"/>
        <v>00635U</v>
      </c>
      <c r="AX5453" s="20">
        <f t="shared" si="2577"/>
        <v>0</v>
      </c>
      <c r="AY5453" s="20">
        <f t="shared" si="2582"/>
        <v>1</v>
      </c>
      <c r="AZ5453" s="116">
        <v>38397</v>
      </c>
      <c r="BA5453" s="116"/>
      <c r="BB5453" s="20"/>
      <c r="BC5453" s="20"/>
      <c r="BD5453" s="76"/>
      <c r="BE5453" s="77"/>
      <c r="BF5453" s="77"/>
    </row>
    <row r="5454" spans="1:58" s="23" customFormat="1" ht="15.75" customHeight="1" x14ac:dyDescent="0.4">
      <c r="A5454" s="116">
        <v>38393</v>
      </c>
      <c r="B5454" s="112">
        <v>11.65</v>
      </c>
      <c r="C5454" s="112">
        <v>12.13</v>
      </c>
      <c r="D5454" s="112">
        <v>12.712999999999999</v>
      </c>
      <c r="E5454" s="112">
        <v>13.18</v>
      </c>
      <c r="F5454" s="112">
        <v>13.499000000000001</v>
      </c>
      <c r="G5454" s="112">
        <v>13.891</v>
      </c>
      <c r="H5454" s="113">
        <v>14.21</v>
      </c>
      <c r="I5454" s="90">
        <f t="shared" si="2578"/>
        <v>12.058</v>
      </c>
      <c r="J5454" s="90">
        <f t="shared" si="2579"/>
        <v>12.625549999999999</v>
      </c>
      <c r="K5454" s="114">
        <v>3</v>
      </c>
      <c r="L5454" s="115">
        <v>0.05</v>
      </c>
      <c r="M5454" s="11"/>
      <c r="N5454" s="90">
        <v>11.51</v>
      </c>
      <c r="O5454" s="90">
        <v>12.27</v>
      </c>
      <c r="P5454" s="90">
        <v>12.952864738219953</v>
      </c>
      <c r="Q5454" s="90"/>
      <c r="R5454" s="63">
        <f t="shared" si="2569"/>
        <v>13.712864738219954</v>
      </c>
      <c r="S5454" s="64">
        <f t="shared" si="2568"/>
        <v>-4.0833333333333353E-2</v>
      </c>
      <c r="T5454" s="65"/>
      <c r="U5454" s="65">
        <f t="shared" si="2585"/>
        <v>0.93806030969845156</v>
      </c>
      <c r="V5454" s="65">
        <f t="shared" si="2585"/>
        <v>0.94728079447899838</v>
      </c>
      <c r="W5454" s="65"/>
      <c r="X5454" s="61">
        <f t="shared" si="2580"/>
        <v>4.1201716738197461E-2</v>
      </c>
      <c r="Y5454" s="66">
        <f t="shared" si="2570"/>
        <v>7.8148710166919669E-2</v>
      </c>
      <c r="Z5454" s="61">
        <f t="shared" si="2571"/>
        <v>4.7068336374191319E-2</v>
      </c>
      <c r="AA5454" s="67">
        <f t="shared" si="2572"/>
        <v>12.058000000000002</v>
      </c>
      <c r="AB5454" s="68">
        <f t="shared" si="2573"/>
        <v>1.2163336229365818E-2</v>
      </c>
      <c r="AC5454" s="69">
        <f t="shared" si="2574"/>
        <v>4.7610773240660452E-2</v>
      </c>
      <c r="AD5454" s="70">
        <f>_xlfn.PERCENTILE.EXC(AC5454:$AC$5675,0.5)</f>
        <v>9.9795165116424181E-2</v>
      </c>
      <c r="AE5454" s="70">
        <f>_xlfn.PERCENTILE.EXC($AC5454:AC$5675,0.35)</f>
        <v>6.9737977285543512E-2</v>
      </c>
      <c r="AF5454" s="71">
        <f t="shared" ref="AF5454:AF5517" si="2586">_xlfn.PERCENTILE.EXC($AC5454:$AC6454,0.28)</f>
        <v>6.0137521592132905E-2</v>
      </c>
      <c r="AG5454" s="70">
        <f t="shared" ref="AG5454:AG5517" si="2587">_xlfn.PERCENTILE.EXC($AC5454:$AC6454,0.01)</f>
        <v>-2.9749830809179909E-2</v>
      </c>
      <c r="AH5454" s="70">
        <f t="shared" ref="AH5454:AH5477" si="2588">_xlfn.PERCENTILE.EXC($AC5454:$AC6454,0.005)</f>
        <v>-3.9171168425182507E-2</v>
      </c>
      <c r="AI5454" s="61" t="str">
        <f t="shared" si="2583"/>
        <v>Safety</v>
      </c>
      <c r="AJ5454" s="68" t="str">
        <f t="shared" si="2584"/>
        <v>Safety</v>
      </c>
      <c r="AK5454" s="72"/>
      <c r="AL5454" s="73"/>
      <c r="AM5454" s="72"/>
      <c r="AN5454" s="73"/>
      <c r="AO5454" s="74"/>
      <c r="AP5454" s="20"/>
      <c r="AQ5454" s="74"/>
      <c r="AR5454" s="20"/>
      <c r="AS5454" s="74"/>
      <c r="AT5454" s="20"/>
      <c r="AU5454" s="74" t="str">
        <f t="shared" si="2575"/>
        <v>00635U</v>
      </c>
      <c r="AV5454" s="20">
        <f t="shared" si="2581"/>
        <v>0</v>
      </c>
      <c r="AW5454" s="74" t="str">
        <f t="shared" si="2576"/>
        <v>00635U</v>
      </c>
      <c r="AX5454" s="20">
        <f t="shared" si="2577"/>
        <v>0</v>
      </c>
      <c r="AY5454" s="20">
        <f t="shared" si="2582"/>
        <v>1</v>
      </c>
      <c r="AZ5454" s="116">
        <v>38394</v>
      </c>
      <c r="BA5454" s="116"/>
      <c r="BB5454" s="20"/>
      <c r="BC5454" s="20"/>
      <c r="BD5454" s="76"/>
      <c r="BE5454" s="77"/>
      <c r="BF5454" s="77"/>
    </row>
    <row r="5455" spans="1:58" s="23" customFormat="1" ht="15.75" customHeight="1" x14ac:dyDescent="0.4">
      <c r="A5455" s="116">
        <v>38392</v>
      </c>
      <c r="B5455" s="112">
        <v>11.88</v>
      </c>
      <c r="C5455" s="112">
        <v>12.33</v>
      </c>
      <c r="D5455" s="112">
        <v>12.896000000000001</v>
      </c>
      <c r="E5455" s="112">
        <v>13.35</v>
      </c>
      <c r="F5455" s="112">
        <v>13.621</v>
      </c>
      <c r="G5455" s="112">
        <v>13.957000000000001</v>
      </c>
      <c r="H5455" s="113">
        <v>14.23</v>
      </c>
      <c r="I5455" s="90">
        <f t="shared" si="2578"/>
        <v>12.24</v>
      </c>
      <c r="J5455" s="90">
        <f t="shared" si="2579"/>
        <v>12.7828</v>
      </c>
      <c r="K5455" s="114">
        <v>4</v>
      </c>
      <c r="L5455" s="115">
        <v>0.05</v>
      </c>
      <c r="M5455" s="11"/>
      <c r="N5455" s="90">
        <v>12</v>
      </c>
      <c r="O5455" s="90">
        <v>12.51</v>
      </c>
      <c r="P5455" s="90">
        <v>13.335512701073732</v>
      </c>
      <c r="Q5455" s="90"/>
      <c r="R5455" s="63">
        <f t="shared" si="2569"/>
        <v>13.84551270107373</v>
      </c>
      <c r="S5455" s="64">
        <f t="shared" si="2568"/>
        <v>3.4482758620689689E-2</v>
      </c>
      <c r="T5455" s="65"/>
      <c r="U5455" s="65">
        <f t="shared" si="2585"/>
        <v>0.95923261390887293</v>
      </c>
      <c r="V5455" s="65">
        <f t="shared" si="2585"/>
        <v>0.93809666567920824</v>
      </c>
      <c r="W5455" s="65"/>
      <c r="X5455" s="61">
        <f t="shared" si="2580"/>
        <v>3.7878787878787817E-2</v>
      </c>
      <c r="Y5455" s="66">
        <f t="shared" si="2570"/>
        <v>6.5917602996254737E-2</v>
      </c>
      <c r="Z5455" s="61">
        <f t="shared" si="2571"/>
        <v>4.434640522875815E-2</v>
      </c>
      <c r="AA5455" s="67">
        <f t="shared" si="2572"/>
        <v>12.240000000000002</v>
      </c>
      <c r="AB5455" s="68">
        <f t="shared" si="2573"/>
        <v>-9.9999999999999343E-3</v>
      </c>
      <c r="AC5455" s="69">
        <f t="shared" si="2574"/>
        <v>2.0000000000000167E-2</v>
      </c>
      <c r="AD5455" s="70">
        <f>_xlfn.PERCENTILE.EXC(AC5455:$AC$5675,0.5)</f>
        <v>9.9849397590361488E-2</v>
      </c>
      <c r="AE5455" s="70">
        <f>_xlfn.PERCENTILE.EXC($AC5455:AC$5675,0.35)</f>
        <v>6.9854484376989628E-2</v>
      </c>
      <c r="AF5455" s="71">
        <f t="shared" si="2586"/>
        <v>6.0780073133653745E-2</v>
      </c>
      <c r="AG5455" s="70">
        <f t="shared" si="2587"/>
        <v>-2.9762191630208299E-2</v>
      </c>
      <c r="AH5455" s="70">
        <f t="shared" si="2588"/>
        <v>-3.9222790112935897E-2</v>
      </c>
      <c r="AI5455" s="61" t="str">
        <f t="shared" si="2583"/>
        <v>Safety</v>
      </c>
      <c r="AJ5455" s="68" t="str">
        <f t="shared" si="2584"/>
        <v>Safety</v>
      </c>
      <c r="AK5455" s="72"/>
      <c r="AL5455" s="73"/>
      <c r="AM5455" s="72"/>
      <c r="AN5455" s="73"/>
      <c r="AO5455" s="74"/>
      <c r="AP5455" s="20"/>
      <c r="AQ5455" s="74"/>
      <c r="AR5455" s="20"/>
      <c r="AS5455" s="74"/>
      <c r="AT5455" s="20"/>
      <c r="AU5455" s="74" t="str">
        <f t="shared" si="2575"/>
        <v>00635U</v>
      </c>
      <c r="AV5455" s="20">
        <f t="shared" si="2581"/>
        <v>0</v>
      </c>
      <c r="AW5455" s="74" t="str">
        <f t="shared" si="2576"/>
        <v>00635U</v>
      </c>
      <c r="AX5455" s="20">
        <f t="shared" si="2577"/>
        <v>0</v>
      </c>
      <c r="AY5455" s="20">
        <f t="shared" si="2582"/>
        <v>1</v>
      </c>
      <c r="AZ5455" s="116">
        <v>38393</v>
      </c>
      <c r="BA5455" s="116"/>
      <c r="BB5455" s="20"/>
      <c r="BC5455" s="20"/>
      <c r="BD5455" s="76"/>
      <c r="BE5455" s="77"/>
      <c r="BF5455" s="77"/>
    </row>
    <row r="5456" spans="1:58" s="23" customFormat="1" ht="15.75" customHeight="1" x14ac:dyDescent="0.4">
      <c r="A5456" s="116">
        <v>38391</v>
      </c>
      <c r="B5456" s="112">
        <v>11.54</v>
      </c>
      <c r="C5456" s="112">
        <v>12.31</v>
      </c>
      <c r="D5456" s="112">
        <v>12.831</v>
      </c>
      <c r="E5456" s="112">
        <v>13.25</v>
      </c>
      <c r="F5456" s="112">
        <v>13.506</v>
      </c>
      <c r="G5456" s="112">
        <v>13.821999999999999</v>
      </c>
      <c r="H5456" s="113">
        <v>14.08</v>
      </c>
      <c r="I5456" s="90">
        <f t="shared" si="2578"/>
        <v>12.1175</v>
      </c>
      <c r="J5456" s="90">
        <f t="shared" si="2579"/>
        <v>12.700749999999999</v>
      </c>
      <c r="K5456" s="114">
        <v>5</v>
      </c>
      <c r="L5456" s="115">
        <v>0.05</v>
      </c>
      <c r="M5456" s="11"/>
      <c r="N5456" s="90">
        <v>11.6</v>
      </c>
      <c r="O5456" s="90">
        <v>12.18</v>
      </c>
      <c r="P5456" s="90">
        <v>12.971041823383903</v>
      </c>
      <c r="Q5456" s="90"/>
      <c r="R5456" s="63">
        <f t="shared" si="2569"/>
        <v>13.551041823383903</v>
      </c>
      <c r="S5456" s="64">
        <f t="shared" si="2568"/>
        <v>-1.1082693947144142E-2</v>
      </c>
      <c r="T5456" s="65"/>
      <c r="U5456" s="65">
        <f t="shared" si="2585"/>
        <v>0.95238095238095233</v>
      </c>
      <c r="V5456" s="65">
        <f t="shared" si="2585"/>
        <v>0.93901478122151838</v>
      </c>
      <c r="W5456" s="65"/>
      <c r="X5456" s="61">
        <f t="shared" si="2580"/>
        <v>6.6724436741767881E-2</v>
      </c>
      <c r="Y5456" s="66">
        <f t="shared" si="2570"/>
        <v>6.2641509433962267E-2</v>
      </c>
      <c r="Z5456" s="61">
        <f t="shared" si="2571"/>
        <v>4.8132865690117564E-2</v>
      </c>
      <c r="AA5456" s="67">
        <f t="shared" si="2572"/>
        <v>12.1175</v>
      </c>
      <c r="AB5456" s="68">
        <f t="shared" si="2573"/>
        <v>-5.1724137931034916E-3</v>
      </c>
      <c r="AC5456" s="69">
        <f t="shared" si="2574"/>
        <v>4.4612068965517247E-2</v>
      </c>
      <c r="AD5456" s="70">
        <f>_xlfn.PERCENTILE.EXC(AC5456:$AC$5675,0.5)</f>
        <v>0.10024886071801441</v>
      </c>
      <c r="AE5456" s="70">
        <f>_xlfn.PERCENTILE.EXC($AC5456:AC$5675,0.35)</f>
        <v>7.0783812879746694E-2</v>
      </c>
      <c r="AF5456" s="71">
        <f t="shared" si="2586"/>
        <v>6.0970730103948406E-2</v>
      </c>
      <c r="AG5456" s="70">
        <f t="shared" si="2587"/>
        <v>-2.9774552451236686E-2</v>
      </c>
      <c r="AH5456" s="70">
        <f t="shared" si="2588"/>
        <v>-3.9274411800689281E-2</v>
      </c>
      <c r="AI5456" s="61" t="str">
        <f t="shared" si="2583"/>
        <v>Safety</v>
      </c>
      <c r="AJ5456" s="68" t="str">
        <f t="shared" si="2584"/>
        <v>Safety</v>
      </c>
      <c r="AK5456" s="72"/>
      <c r="AL5456" s="73"/>
      <c r="AM5456" s="72"/>
      <c r="AN5456" s="73"/>
      <c r="AO5456" s="74"/>
      <c r="AP5456" s="20"/>
      <c r="AQ5456" s="74"/>
      <c r="AR5456" s="20"/>
      <c r="AS5456" s="74"/>
      <c r="AT5456" s="20"/>
      <c r="AU5456" s="74" t="str">
        <f t="shared" si="2575"/>
        <v>00635U</v>
      </c>
      <c r="AV5456" s="20">
        <f t="shared" si="2581"/>
        <v>0</v>
      </c>
      <c r="AW5456" s="74" t="str">
        <f t="shared" si="2576"/>
        <v>00635U</v>
      </c>
      <c r="AX5456" s="20">
        <f t="shared" si="2577"/>
        <v>0</v>
      </c>
      <c r="AY5456" s="20">
        <f t="shared" si="2582"/>
        <v>1</v>
      </c>
      <c r="AZ5456" s="116">
        <v>38392</v>
      </c>
      <c r="BA5456" s="116"/>
      <c r="BB5456" s="20"/>
      <c r="BC5456" s="20"/>
      <c r="BD5456" s="76"/>
      <c r="BE5456" s="77"/>
      <c r="BF5456" s="77"/>
    </row>
    <row r="5457" spans="1:58" s="23" customFormat="1" ht="15.75" customHeight="1" x14ac:dyDescent="0.4">
      <c r="A5457" s="116">
        <v>38390</v>
      </c>
      <c r="B5457" s="112">
        <v>11.59</v>
      </c>
      <c r="C5457" s="112">
        <v>12.2</v>
      </c>
      <c r="D5457" s="112">
        <v>12.805999999999999</v>
      </c>
      <c r="E5457" s="112">
        <v>13.29</v>
      </c>
      <c r="F5457" s="112">
        <v>13.641</v>
      </c>
      <c r="G5457" s="112">
        <v>14.071</v>
      </c>
      <c r="H5457" s="113">
        <v>14.42</v>
      </c>
      <c r="I5457" s="90">
        <f t="shared" si="2578"/>
        <v>12.016999999999999</v>
      </c>
      <c r="J5457" s="90">
        <f t="shared" si="2579"/>
        <v>12.624199999999998</v>
      </c>
      <c r="K5457" s="114">
        <v>6</v>
      </c>
      <c r="L5457" s="115">
        <v>0.05</v>
      </c>
      <c r="M5457" s="11"/>
      <c r="N5457" s="90">
        <v>11.73</v>
      </c>
      <c r="O5457" s="90">
        <v>12.54</v>
      </c>
      <c r="P5457" s="90">
        <v>13.242803122309502</v>
      </c>
      <c r="Q5457" s="90"/>
      <c r="R5457" s="63">
        <f t="shared" si="2569"/>
        <v>14.052803122309502</v>
      </c>
      <c r="S5457" s="64">
        <f t="shared" si="2568"/>
        <v>4.6387154326494158E-2</v>
      </c>
      <c r="T5457" s="65"/>
      <c r="U5457" s="65">
        <f t="shared" si="2585"/>
        <v>0.93540669856459335</v>
      </c>
      <c r="V5457" s="65">
        <f t="shared" si="2585"/>
        <v>0.94692942907793254</v>
      </c>
      <c r="W5457" s="65"/>
      <c r="X5457" s="61">
        <f t="shared" si="2580"/>
        <v>5.263157894736837E-2</v>
      </c>
      <c r="Y5457" s="66">
        <f t="shared" si="2570"/>
        <v>8.5026335590669744E-2</v>
      </c>
      <c r="Z5457" s="61">
        <f t="shared" si="2571"/>
        <v>5.0528418074394517E-2</v>
      </c>
      <c r="AA5457" s="67">
        <f t="shared" si="2572"/>
        <v>12.016999999999999</v>
      </c>
      <c r="AB5457" s="68">
        <f t="shared" si="2573"/>
        <v>-1.1935208866155206E-2</v>
      </c>
      <c r="AC5457" s="69">
        <f t="shared" si="2574"/>
        <v>2.4467178175617992E-2</v>
      </c>
      <c r="AD5457" s="70">
        <f>_xlfn.PERCENTILE.EXC(AC5457:$AC$5675,0.5)</f>
        <v>0.10064832384566733</v>
      </c>
      <c r="AE5457" s="70">
        <f>_xlfn.PERCENTILE.EXC($AC5457:AC$5675,0.35)</f>
        <v>7.2409845449341773E-2</v>
      </c>
      <c r="AF5457" s="71">
        <f t="shared" si="2586"/>
        <v>6.1413167352343132E-2</v>
      </c>
      <c r="AG5457" s="70">
        <f t="shared" si="2587"/>
        <v>-2.9786913272265077E-2</v>
      </c>
      <c r="AH5457" s="70">
        <f t="shared" si="2588"/>
        <v>-3.9326033488442672E-2</v>
      </c>
      <c r="AI5457" s="61" t="str">
        <f t="shared" si="2583"/>
        <v>Safety</v>
      </c>
      <c r="AJ5457" s="68" t="str">
        <f t="shared" si="2584"/>
        <v>Safety</v>
      </c>
      <c r="AK5457" s="72"/>
      <c r="AL5457" s="73"/>
      <c r="AM5457" s="72"/>
      <c r="AN5457" s="73"/>
      <c r="AO5457" s="74"/>
      <c r="AP5457" s="20"/>
      <c r="AQ5457" s="74"/>
      <c r="AR5457" s="20"/>
      <c r="AS5457" s="74"/>
      <c r="AT5457" s="20"/>
      <c r="AU5457" s="74" t="str">
        <f t="shared" si="2575"/>
        <v>00635U</v>
      </c>
      <c r="AV5457" s="20">
        <f t="shared" si="2581"/>
        <v>0</v>
      </c>
      <c r="AW5457" s="74" t="str">
        <f t="shared" si="2576"/>
        <v>00635U</v>
      </c>
      <c r="AX5457" s="20">
        <f t="shared" si="2577"/>
        <v>0</v>
      </c>
      <c r="AY5457" s="20">
        <f t="shared" si="2582"/>
        <v>1</v>
      </c>
      <c r="AZ5457" s="116">
        <v>38391</v>
      </c>
      <c r="BA5457" s="116"/>
      <c r="BB5457" s="20"/>
      <c r="BC5457" s="20"/>
      <c r="BD5457" s="76"/>
      <c r="BE5457" s="77"/>
      <c r="BF5457" s="77"/>
    </row>
    <row r="5458" spans="1:58" s="23" customFormat="1" ht="15.75" customHeight="1" x14ac:dyDescent="0.4">
      <c r="A5458" s="116">
        <v>38387</v>
      </c>
      <c r="B5458" s="112">
        <v>11.48</v>
      </c>
      <c r="C5458" s="112">
        <v>12.22</v>
      </c>
      <c r="D5458" s="112">
        <v>12.741</v>
      </c>
      <c r="E5458" s="112">
        <v>13.16</v>
      </c>
      <c r="F5458" s="112">
        <v>13.555999999999999</v>
      </c>
      <c r="G5458" s="112">
        <v>14.039</v>
      </c>
      <c r="H5458" s="113">
        <v>14.43</v>
      </c>
      <c r="I5458" s="90">
        <f t="shared" si="2578"/>
        <v>11.961</v>
      </c>
      <c r="J5458" s="90">
        <f t="shared" si="2579"/>
        <v>12.55865</v>
      </c>
      <c r="K5458" s="114">
        <v>7</v>
      </c>
      <c r="L5458" s="115">
        <v>0.05</v>
      </c>
      <c r="M5458" s="11"/>
      <c r="N5458" s="90">
        <v>11.21</v>
      </c>
      <c r="O5458" s="90">
        <v>12.19</v>
      </c>
      <c r="P5458" s="90">
        <v>12.99018497912831</v>
      </c>
      <c r="Q5458" s="90"/>
      <c r="R5458" s="63">
        <f t="shared" si="2569"/>
        <v>13.970184979128309</v>
      </c>
      <c r="S5458" s="64">
        <f t="shared" ref="S5458:S5521" si="2589">(N5458-N5459)/N5459</f>
        <v>-4.9194232400339127E-2</v>
      </c>
      <c r="T5458" s="65"/>
      <c r="U5458" s="65">
        <f t="shared" si="2585"/>
        <v>0.91960623461853985</v>
      </c>
      <c r="V5458" s="65">
        <f t="shared" si="2585"/>
        <v>0.93840080180428609</v>
      </c>
      <c r="W5458" s="65"/>
      <c r="X5458" s="61">
        <f t="shared" si="2580"/>
        <v>6.4459930313588862E-2</v>
      </c>
      <c r="Y5458" s="66">
        <f t="shared" si="2570"/>
        <v>9.6504559270516682E-2</v>
      </c>
      <c r="Z5458" s="61">
        <f t="shared" si="2571"/>
        <v>4.996655798010198E-2</v>
      </c>
      <c r="AA5458" s="67">
        <f t="shared" si="2572"/>
        <v>11.961</v>
      </c>
      <c r="AB5458" s="68">
        <f t="shared" si="2573"/>
        <v>2.408563782337195E-2</v>
      </c>
      <c r="AC5458" s="69">
        <f t="shared" si="2574"/>
        <v>6.6993755575379066E-2</v>
      </c>
      <c r="AD5458" s="70">
        <f>_xlfn.PERCENTILE.EXC(AC5458:$AC$5675,0.5)</f>
        <v>0.1006895608788367</v>
      </c>
      <c r="AE5458" s="70">
        <f>_xlfn.PERCENTILE.EXC($AC5458:AC$5675,0.35)</f>
        <v>7.2862385301209032E-2</v>
      </c>
      <c r="AF5458" s="71">
        <f t="shared" si="2586"/>
        <v>6.1869087928183852E-2</v>
      </c>
      <c r="AG5458" s="70">
        <f t="shared" si="2587"/>
        <v>-2.9799274093293464E-2</v>
      </c>
      <c r="AH5458" s="70">
        <f t="shared" si="2588"/>
        <v>-3.9377655176196062E-2</v>
      </c>
      <c r="AI5458" s="61" t="str">
        <f t="shared" si="2583"/>
        <v>Safety</v>
      </c>
      <c r="AJ5458" s="68" t="str">
        <f t="shared" si="2584"/>
        <v>Short VOL</v>
      </c>
      <c r="AK5458" s="72"/>
      <c r="AL5458" s="73"/>
      <c r="AM5458" s="72"/>
      <c r="AN5458" s="73"/>
      <c r="AO5458" s="74"/>
      <c r="AP5458" s="20"/>
      <c r="AQ5458" s="74"/>
      <c r="AR5458" s="20"/>
      <c r="AS5458" s="74"/>
      <c r="AT5458" s="20"/>
      <c r="AU5458" s="74" t="str">
        <f t="shared" si="2575"/>
        <v>00631L</v>
      </c>
      <c r="AV5458" s="20">
        <f t="shared" si="2581"/>
        <v>1</v>
      </c>
      <c r="AW5458" s="74" t="str">
        <f t="shared" si="2576"/>
        <v>00635U</v>
      </c>
      <c r="AX5458" s="20">
        <f t="shared" si="2577"/>
        <v>0</v>
      </c>
      <c r="AY5458" s="20">
        <f t="shared" si="2582"/>
        <v>1</v>
      </c>
      <c r="AZ5458" s="116">
        <v>38390</v>
      </c>
      <c r="BA5458" s="116"/>
      <c r="BB5458" s="20"/>
      <c r="BC5458" s="20"/>
      <c r="BD5458" s="76"/>
      <c r="BE5458" s="77"/>
      <c r="BF5458" s="77"/>
    </row>
    <row r="5459" spans="1:58" s="23" customFormat="1" ht="15.75" customHeight="1" x14ac:dyDescent="0.4">
      <c r="A5459" s="116">
        <v>38386</v>
      </c>
      <c r="B5459" s="112">
        <v>12.29</v>
      </c>
      <c r="C5459" s="112">
        <v>12.68</v>
      </c>
      <c r="D5459" s="112">
        <v>13.393000000000001</v>
      </c>
      <c r="E5459" s="112">
        <v>13.96</v>
      </c>
      <c r="F5459" s="112">
        <v>14.172000000000001</v>
      </c>
      <c r="G5459" s="112">
        <v>14.435</v>
      </c>
      <c r="H5459" s="113">
        <v>14.65</v>
      </c>
      <c r="I5459" s="90">
        <f t="shared" si="2578"/>
        <v>12.523999999999999</v>
      </c>
      <c r="J5459" s="90">
        <f t="shared" si="2579"/>
        <v>13.107800000000001</v>
      </c>
      <c r="K5459" s="114">
        <v>8</v>
      </c>
      <c r="L5459" s="115">
        <v>0.05</v>
      </c>
      <c r="M5459" s="11"/>
      <c r="N5459" s="90">
        <v>11.79</v>
      </c>
      <c r="O5459" s="90">
        <v>12.5</v>
      </c>
      <c r="P5459" s="90">
        <v>13.516753595409625</v>
      </c>
      <c r="Q5459" s="90"/>
      <c r="R5459" s="63">
        <f t="shared" si="2569"/>
        <v>14.226753595409626</v>
      </c>
      <c r="S5459" s="64">
        <f t="shared" si="2589"/>
        <v>1.1149228130360121E-2</v>
      </c>
      <c r="T5459" s="65"/>
      <c r="U5459" s="65">
        <f t="shared" si="2585"/>
        <v>0.94319999999999993</v>
      </c>
      <c r="V5459" s="65">
        <f t="shared" si="2585"/>
        <v>0.92477826955764575</v>
      </c>
      <c r="W5459" s="65"/>
      <c r="X5459" s="61">
        <f t="shared" si="2580"/>
        <v>3.1733116354760019E-2</v>
      </c>
      <c r="Y5459" s="66">
        <f t="shared" si="2570"/>
        <v>4.9426934097421167E-2</v>
      </c>
      <c r="Z5459" s="61">
        <f t="shared" si="2571"/>
        <v>4.6614500159693539E-2</v>
      </c>
      <c r="AA5459" s="67">
        <f t="shared" si="2572"/>
        <v>12.524000000000001</v>
      </c>
      <c r="AB5459" s="68">
        <f t="shared" si="2573"/>
        <v>4.2408821034775238E-2</v>
      </c>
      <c r="AC5459" s="69">
        <f t="shared" si="2574"/>
        <v>6.2256149279050196E-2</v>
      </c>
      <c r="AD5459" s="70">
        <f>_xlfn.PERCENTILE.EXC(AC5459:$AC$5675,0.5)</f>
        <v>0.10073079791200606</v>
      </c>
      <c r="AE5459" s="70">
        <f>_xlfn.PERCENTILE.EXC($AC5459:AC$5675,0.35)</f>
        <v>7.3186389759665682E-2</v>
      </c>
      <c r="AF5459" s="71">
        <f t="shared" si="2586"/>
        <v>6.1709709724885937E-2</v>
      </c>
      <c r="AG5459" s="70">
        <f t="shared" si="2587"/>
        <v>-2.9811634914321851E-2</v>
      </c>
      <c r="AH5459" s="70">
        <f t="shared" si="2588"/>
        <v>-3.9429276863949446E-2</v>
      </c>
      <c r="AI5459" s="61" t="str">
        <f t="shared" si="2583"/>
        <v>Safety</v>
      </c>
      <c r="AJ5459" s="68" t="str">
        <f t="shared" si="2584"/>
        <v>Short VOL</v>
      </c>
      <c r="AK5459" s="72"/>
      <c r="AL5459" s="73"/>
      <c r="AM5459" s="72"/>
      <c r="AN5459" s="73"/>
      <c r="AO5459" s="74"/>
      <c r="AP5459" s="20"/>
      <c r="AQ5459" s="74"/>
      <c r="AR5459" s="20"/>
      <c r="AS5459" s="74"/>
      <c r="AT5459" s="20"/>
      <c r="AU5459" s="74" t="str">
        <f t="shared" si="2575"/>
        <v>00631L</v>
      </c>
      <c r="AV5459" s="20">
        <f t="shared" si="2581"/>
        <v>1</v>
      </c>
      <c r="AW5459" s="74" t="str">
        <f t="shared" si="2576"/>
        <v>00635U</v>
      </c>
      <c r="AX5459" s="20">
        <f t="shared" si="2577"/>
        <v>0</v>
      </c>
      <c r="AY5459" s="20">
        <f t="shared" si="2582"/>
        <v>1</v>
      </c>
      <c r="AZ5459" s="116">
        <v>38387</v>
      </c>
      <c r="BA5459" s="116"/>
      <c r="BB5459" s="20"/>
      <c r="BC5459" s="20"/>
      <c r="BD5459" s="76"/>
      <c r="BE5459" s="77"/>
      <c r="BF5459" s="77"/>
    </row>
    <row r="5460" spans="1:58" s="23" customFormat="1" ht="15.75" customHeight="1" x14ac:dyDescent="0.4">
      <c r="A5460" s="116">
        <v>38385</v>
      </c>
      <c r="B5460" s="112">
        <v>12.19</v>
      </c>
      <c r="C5460" s="112">
        <v>12.91</v>
      </c>
      <c r="D5460" s="112">
        <v>13.481999999999999</v>
      </c>
      <c r="E5460" s="112">
        <v>13.94</v>
      </c>
      <c r="F5460" s="112">
        <v>14.221</v>
      </c>
      <c r="G5460" s="112">
        <v>14.567</v>
      </c>
      <c r="H5460" s="113">
        <v>14.85</v>
      </c>
      <c r="I5460" s="90">
        <f t="shared" si="2578"/>
        <v>12.586</v>
      </c>
      <c r="J5460" s="90">
        <f t="shared" si="2579"/>
        <v>13.224599999999999</v>
      </c>
      <c r="K5460" s="114">
        <v>9</v>
      </c>
      <c r="L5460" s="115">
        <v>0.05</v>
      </c>
      <c r="M5460" s="11"/>
      <c r="N5460" s="90">
        <v>11.66</v>
      </c>
      <c r="O5460" s="90">
        <v>12.35</v>
      </c>
      <c r="P5460" s="90">
        <v>13.500095128228452</v>
      </c>
      <c r="Q5460" s="90"/>
      <c r="R5460" s="63">
        <f t="shared" si="2569"/>
        <v>14.190095128228453</v>
      </c>
      <c r="S5460" s="64">
        <f t="shared" si="2589"/>
        <v>-3.0756442227763862E-2</v>
      </c>
      <c r="T5460" s="65"/>
      <c r="U5460" s="65">
        <f t="shared" si="2585"/>
        <v>0.94412955465587045</v>
      </c>
      <c r="V5460" s="65">
        <f t="shared" si="2585"/>
        <v>0.91480836858522396</v>
      </c>
      <c r="W5460" s="65"/>
      <c r="X5460" s="61">
        <f t="shared" si="2580"/>
        <v>5.9064807219032046E-2</v>
      </c>
      <c r="Y5460" s="66">
        <f t="shared" si="2570"/>
        <v>6.5279770444763283E-2</v>
      </c>
      <c r="Z5460" s="61">
        <f t="shared" si="2571"/>
        <v>5.0738916256157514E-2</v>
      </c>
      <c r="AA5460" s="67">
        <f t="shared" si="2572"/>
        <v>12.586</v>
      </c>
      <c r="AB5460" s="68">
        <f t="shared" si="2573"/>
        <v>4.54545454545454E-2</v>
      </c>
      <c r="AC5460" s="69">
        <f t="shared" si="2574"/>
        <v>7.9416809605488858E-2</v>
      </c>
      <c r="AD5460" s="70">
        <f>_xlfn.PERCENTILE.EXC(AC5460:$AC$5675,0.5)</f>
        <v>0.10081615616325403</v>
      </c>
      <c r="AE5460" s="70">
        <f>_xlfn.PERCENTILE.EXC($AC5460:AC$5675,0.35)</f>
        <v>7.3360436259143236E-2</v>
      </c>
      <c r="AF5460" s="71">
        <f t="shared" si="2586"/>
        <v>6.1522676975457519E-2</v>
      </c>
      <c r="AG5460" s="70">
        <f t="shared" si="2587"/>
        <v>-2.9823995735350241E-2</v>
      </c>
      <c r="AH5460" s="70">
        <f t="shared" si="2588"/>
        <v>-3.9480898551702837E-2</v>
      </c>
      <c r="AI5460" s="61" t="str">
        <f t="shared" si="2583"/>
        <v>Safety</v>
      </c>
      <c r="AJ5460" s="68" t="str">
        <f t="shared" si="2584"/>
        <v>Short VOL</v>
      </c>
      <c r="AK5460" s="72"/>
      <c r="AL5460" s="73"/>
      <c r="AM5460" s="72"/>
      <c r="AN5460" s="73"/>
      <c r="AO5460" s="74"/>
      <c r="AP5460" s="20"/>
      <c r="AQ5460" s="74"/>
      <c r="AR5460" s="20"/>
      <c r="AS5460" s="74"/>
      <c r="AT5460" s="20"/>
      <c r="AU5460" s="74" t="str">
        <f t="shared" si="2575"/>
        <v>00631L</v>
      </c>
      <c r="AV5460" s="20">
        <f t="shared" si="2581"/>
        <v>1</v>
      </c>
      <c r="AW5460" s="74" t="str">
        <f t="shared" si="2576"/>
        <v>00631L</v>
      </c>
      <c r="AX5460" s="20">
        <f t="shared" si="2577"/>
        <v>1</v>
      </c>
      <c r="AY5460" s="20">
        <f t="shared" si="2582"/>
        <v>1</v>
      </c>
      <c r="AZ5460" s="116">
        <v>38386</v>
      </c>
      <c r="BA5460" s="116"/>
      <c r="BB5460" s="20"/>
      <c r="BC5460" s="20"/>
      <c r="BD5460" s="76"/>
      <c r="BE5460" s="77"/>
      <c r="BF5460" s="77"/>
    </row>
    <row r="5461" spans="1:58" s="23" customFormat="1" ht="15.75" customHeight="1" x14ac:dyDescent="0.4">
      <c r="A5461" s="116">
        <v>38384</v>
      </c>
      <c r="B5461" s="112">
        <v>12.83</v>
      </c>
      <c r="C5461" s="112">
        <v>13.46</v>
      </c>
      <c r="D5461" s="112">
        <v>13.93</v>
      </c>
      <c r="E5461" s="112">
        <v>14.31</v>
      </c>
      <c r="F5461" s="112">
        <v>14.606</v>
      </c>
      <c r="G5461" s="112">
        <v>14.972</v>
      </c>
      <c r="H5461" s="113">
        <v>15.27</v>
      </c>
      <c r="I5461" s="90">
        <f t="shared" si="2578"/>
        <v>13.145</v>
      </c>
      <c r="J5461" s="90">
        <f t="shared" si="2579"/>
        <v>13.695</v>
      </c>
      <c r="K5461" s="114">
        <v>10</v>
      </c>
      <c r="L5461" s="115">
        <v>0.05</v>
      </c>
      <c r="M5461" s="11"/>
      <c r="N5461" s="90">
        <v>12.03</v>
      </c>
      <c r="O5461" s="90">
        <v>12.92</v>
      </c>
      <c r="P5461" s="90">
        <v>13.895055804973175</v>
      </c>
      <c r="Q5461" s="90"/>
      <c r="R5461" s="63">
        <f t="shared" si="2569"/>
        <v>14.785055804973178</v>
      </c>
      <c r="S5461" s="64">
        <f t="shared" si="2589"/>
        <v>-6.1622464898596012E-2</v>
      </c>
      <c r="T5461" s="65"/>
      <c r="U5461" s="65">
        <f t="shared" si="2585"/>
        <v>0.93111455108359131</v>
      </c>
      <c r="V5461" s="65">
        <f t="shared" si="2585"/>
        <v>0.92982714005191736</v>
      </c>
      <c r="W5461" s="65"/>
      <c r="X5461" s="61">
        <f t="shared" si="2580"/>
        <v>4.9103663289166079E-2</v>
      </c>
      <c r="Y5461" s="66">
        <f t="shared" si="2570"/>
        <v>6.7085953878406643E-2</v>
      </c>
      <c r="Z5461" s="61">
        <f t="shared" si="2571"/>
        <v>4.1841004184100472E-2</v>
      </c>
      <c r="AA5461" s="67">
        <f t="shared" si="2572"/>
        <v>13.145</v>
      </c>
      <c r="AB5461" s="68">
        <f t="shared" si="2573"/>
        <v>6.6500415627597731E-2</v>
      </c>
      <c r="AC5461" s="69">
        <f t="shared" si="2574"/>
        <v>9.268495428096428E-2</v>
      </c>
      <c r="AD5461" s="70">
        <f>_xlfn.PERCENTILE.EXC(AC5461:$AC$5675,0.5)</f>
        <v>0.10090151441450199</v>
      </c>
      <c r="AE5461" s="70">
        <f>_xlfn.PERCENTILE.EXC($AC5461:AC$5675,0.35)</f>
        <v>7.3266718913270704E-2</v>
      </c>
      <c r="AF5461" s="71">
        <f t="shared" si="2586"/>
        <v>6.1331035135007345E-2</v>
      </c>
      <c r="AG5461" s="70">
        <f t="shared" si="2587"/>
        <v>-2.9836356556378629E-2</v>
      </c>
      <c r="AH5461" s="70">
        <f t="shared" si="2588"/>
        <v>-3.953252023945622E-2</v>
      </c>
      <c r="AI5461" s="61" t="str">
        <f t="shared" si="2583"/>
        <v>Safety</v>
      </c>
      <c r="AJ5461" s="68" t="str">
        <f t="shared" si="2584"/>
        <v>Short VOL</v>
      </c>
      <c r="AK5461" s="72"/>
      <c r="AL5461" s="73"/>
      <c r="AM5461" s="72"/>
      <c r="AN5461" s="73"/>
      <c r="AO5461" s="74"/>
      <c r="AP5461" s="20"/>
      <c r="AQ5461" s="74"/>
      <c r="AR5461" s="20"/>
      <c r="AS5461" s="74"/>
      <c r="AT5461" s="20"/>
      <c r="AU5461" s="74" t="str">
        <f t="shared" si="2575"/>
        <v>00631L</v>
      </c>
      <c r="AV5461" s="20">
        <f t="shared" si="2581"/>
        <v>1</v>
      </c>
      <c r="AW5461" s="74" t="str">
        <f t="shared" si="2576"/>
        <v>00631L</v>
      </c>
      <c r="AX5461" s="20">
        <f t="shared" si="2577"/>
        <v>1</v>
      </c>
      <c r="AY5461" s="20">
        <f t="shared" si="2582"/>
        <v>1</v>
      </c>
      <c r="AZ5461" s="116">
        <v>38385</v>
      </c>
      <c r="BA5461" s="116"/>
      <c r="BB5461" s="20"/>
      <c r="BC5461" s="20"/>
      <c r="BD5461" s="76"/>
      <c r="BE5461" s="77"/>
      <c r="BF5461" s="77"/>
    </row>
    <row r="5462" spans="1:58" s="23" customFormat="1" ht="15.75" customHeight="1" x14ac:dyDescent="0.4">
      <c r="A5462" s="116">
        <v>38383</v>
      </c>
      <c r="B5462" s="112">
        <v>13.26</v>
      </c>
      <c r="C5462" s="112">
        <v>13.91</v>
      </c>
      <c r="D5462" s="112">
        <v>14.369</v>
      </c>
      <c r="E5462" s="112">
        <v>14.74</v>
      </c>
      <c r="F5462" s="112">
        <v>14.989000000000001</v>
      </c>
      <c r="G5462" s="112">
        <v>15.298</v>
      </c>
      <c r="H5462" s="113">
        <v>15.55</v>
      </c>
      <c r="I5462" s="90">
        <f t="shared" si="2578"/>
        <v>13.5525</v>
      </c>
      <c r="J5462" s="90">
        <f t="shared" si="2579"/>
        <v>14.11655</v>
      </c>
      <c r="K5462" s="114">
        <v>11</v>
      </c>
      <c r="L5462" s="115">
        <v>0.05</v>
      </c>
      <c r="M5462" s="11"/>
      <c r="N5462" s="90">
        <v>12.82</v>
      </c>
      <c r="O5462" s="90">
        <v>13.36</v>
      </c>
      <c r="P5462" s="90">
        <v>14.18660374468492</v>
      </c>
      <c r="Q5462" s="90"/>
      <c r="R5462" s="63">
        <f t="shared" si="2569"/>
        <v>14.726603744684919</v>
      </c>
      <c r="S5462" s="64">
        <f t="shared" si="2589"/>
        <v>-3.1722054380664645E-2</v>
      </c>
      <c r="T5462" s="65"/>
      <c r="U5462" s="65">
        <f t="shared" si="2585"/>
        <v>0.95958083832335339</v>
      </c>
      <c r="V5462" s="65">
        <f t="shared" si="2585"/>
        <v>0.94173350016950941</v>
      </c>
      <c r="W5462" s="65"/>
      <c r="X5462" s="61">
        <f t="shared" si="2580"/>
        <v>4.9019607843137282E-2</v>
      </c>
      <c r="Y5462" s="66">
        <f t="shared" si="2570"/>
        <v>5.4952510176390808E-2</v>
      </c>
      <c r="Z5462" s="61">
        <f t="shared" si="2571"/>
        <v>4.1619627375023054E-2</v>
      </c>
      <c r="AA5462" s="67">
        <f t="shared" si="2572"/>
        <v>13.552499999999998</v>
      </c>
      <c r="AB5462" s="68">
        <f t="shared" si="2573"/>
        <v>3.4321372854914156E-2</v>
      </c>
      <c r="AC5462" s="69">
        <f t="shared" si="2574"/>
        <v>5.7137285491419512E-2</v>
      </c>
      <c r="AD5462" s="70">
        <f>_xlfn.PERCENTILE.EXC(AC5462:$AC$5675,0.5)</f>
        <v>0.10109532442640391</v>
      </c>
      <c r="AE5462" s="70">
        <f>_xlfn.PERCENTILE.EXC($AC5462:AC$5675,0.35)</f>
        <v>7.3173001567398172E-2</v>
      </c>
      <c r="AF5462" s="71">
        <f t="shared" si="2586"/>
        <v>6.1139393294557164E-2</v>
      </c>
      <c r="AG5462" s="70">
        <f t="shared" si="2587"/>
        <v>-2.9848717377407019E-2</v>
      </c>
      <c r="AH5462" s="70">
        <f t="shared" si="2588"/>
        <v>-3.9584141927209611E-2</v>
      </c>
      <c r="AI5462" s="61" t="str">
        <f t="shared" si="2583"/>
        <v>Safety</v>
      </c>
      <c r="AJ5462" s="68" t="str">
        <f t="shared" si="2584"/>
        <v>Safety</v>
      </c>
      <c r="AK5462" s="72"/>
      <c r="AL5462" s="73"/>
      <c r="AM5462" s="72"/>
      <c r="AN5462" s="73"/>
      <c r="AO5462" s="74"/>
      <c r="AP5462" s="20"/>
      <c r="AQ5462" s="74"/>
      <c r="AR5462" s="20"/>
      <c r="AS5462" s="74"/>
      <c r="AT5462" s="20"/>
      <c r="AU5462" s="74" t="str">
        <f t="shared" si="2575"/>
        <v>00635U</v>
      </c>
      <c r="AV5462" s="20">
        <f t="shared" si="2581"/>
        <v>0</v>
      </c>
      <c r="AW5462" s="74" t="str">
        <f t="shared" si="2576"/>
        <v>00635U</v>
      </c>
      <c r="AX5462" s="20">
        <f t="shared" si="2577"/>
        <v>0</v>
      </c>
      <c r="AY5462" s="20">
        <f t="shared" si="2582"/>
        <v>1</v>
      </c>
      <c r="AZ5462" s="116">
        <v>38384</v>
      </c>
      <c r="BA5462" s="116"/>
      <c r="BB5462" s="20"/>
      <c r="BC5462" s="20"/>
      <c r="BD5462" s="76"/>
      <c r="BE5462" s="77"/>
      <c r="BF5462" s="77"/>
    </row>
    <row r="5463" spans="1:58" s="23" customFormat="1" ht="15.75" customHeight="1" x14ac:dyDescent="0.4">
      <c r="A5463" s="116">
        <v>38380</v>
      </c>
      <c r="B5463" s="112">
        <v>13.38</v>
      </c>
      <c r="C5463" s="112">
        <v>14.14</v>
      </c>
      <c r="D5463" s="112">
        <v>14.587</v>
      </c>
      <c r="E5463" s="112">
        <v>14.95</v>
      </c>
      <c r="F5463" s="112">
        <v>15.224</v>
      </c>
      <c r="G5463" s="112">
        <v>15.563000000000001</v>
      </c>
      <c r="H5463" s="113">
        <v>15.84</v>
      </c>
      <c r="I5463" s="90">
        <f t="shared" si="2578"/>
        <v>13.684000000000001</v>
      </c>
      <c r="J5463" s="90">
        <f t="shared" si="2579"/>
        <v>14.3188</v>
      </c>
      <c r="K5463" s="114">
        <v>12</v>
      </c>
      <c r="L5463" s="115">
        <v>0.05</v>
      </c>
      <c r="M5463" s="11"/>
      <c r="N5463" s="90">
        <v>13.24</v>
      </c>
      <c r="O5463" s="90">
        <v>13.87</v>
      </c>
      <c r="P5463" s="90">
        <v>14.633497430744539</v>
      </c>
      <c r="Q5463" s="90"/>
      <c r="R5463" s="63">
        <f t="shared" si="2569"/>
        <v>15.263497430744538</v>
      </c>
      <c r="S5463" s="64">
        <f t="shared" si="2589"/>
        <v>0</v>
      </c>
      <c r="T5463" s="65"/>
      <c r="U5463" s="65">
        <f t="shared" si="2585"/>
        <v>0.95457822638788759</v>
      </c>
      <c r="V5463" s="65">
        <f t="shared" si="2585"/>
        <v>0.94782536202586443</v>
      </c>
      <c r="W5463" s="65"/>
      <c r="X5463" s="61">
        <f t="shared" si="2580"/>
        <v>5.6801195814648708E-2</v>
      </c>
      <c r="Y5463" s="66">
        <f t="shared" si="2570"/>
        <v>5.9531772575250878E-2</v>
      </c>
      <c r="Z5463" s="61">
        <f t="shared" si="2571"/>
        <v>4.6389944460683896E-2</v>
      </c>
      <c r="AA5463" s="67">
        <f t="shared" si="2572"/>
        <v>13.684000000000001</v>
      </c>
      <c r="AB5463" s="68">
        <f t="shared" si="2573"/>
        <v>1.057401812688826E-2</v>
      </c>
      <c r="AC5463" s="69">
        <f t="shared" si="2574"/>
        <v>3.3534743202416978E-2</v>
      </c>
      <c r="AD5463" s="70">
        <f>_xlfn.PERCENTILE.EXC(AC5463:$AC$5675,0.5)</f>
        <v>0.10128913443830584</v>
      </c>
      <c r="AE5463" s="70">
        <f>_xlfn.PERCENTILE.EXC($AC5463:AC$5675,0.35)</f>
        <v>7.3347048066875739E-2</v>
      </c>
      <c r="AF5463" s="71">
        <f t="shared" si="2586"/>
        <v>6.1632186598571906E-2</v>
      </c>
      <c r="AG5463" s="70">
        <f t="shared" si="2587"/>
        <v>-2.9861078198435406E-2</v>
      </c>
      <c r="AH5463" s="70">
        <f t="shared" si="2588"/>
        <v>-3.9635763614962995E-2</v>
      </c>
      <c r="AI5463" s="61" t="str">
        <f t="shared" si="2583"/>
        <v>Safety</v>
      </c>
      <c r="AJ5463" s="68" t="str">
        <f t="shared" si="2584"/>
        <v>Safety</v>
      </c>
      <c r="AK5463" s="72"/>
      <c r="AL5463" s="73"/>
      <c r="AM5463" s="72"/>
      <c r="AN5463" s="73"/>
      <c r="AO5463" s="74"/>
      <c r="AP5463" s="20"/>
      <c r="AQ5463" s="74"/>
      <c r="AR5463" s="20"/>
      <c r="AS5463" s="74"/>
      <c r="AT5463" s="20"/>
      <c r="AU5463" s="74" t="str">
        <f t="shared" si="2575"/>
        <v>00635U</v>
      </c>
      <c r="AV5463" s="20">
        <f t="shared" si="2581"/>
        <v>0</v>
      </c>
      <c r="AW5463" s="74" t="str">
        <f t="shared" si="2576"/>
        <v>00635U</v>
      </c>
      <c r="AX5463" s="20">
        <f t="shared" si="2577"/>
        <v>0</v>
      </c>
      <c r="AY5463" s="20">
        <f t="shared" si="2582"/>
        <v>1</v>
      </c>
      <c r="AZ5463" s="116">
        <v>38383</v>
      </c>
      <c r="BA5463" s="116"/>
      <c r="BB5463" s="20"/>
      <c r="BC5463" s="20"/>
      <c r="BD5463" s="76"/>
      <c r="BE5463" s="77"/>
      <c r="BF5463" s="77"/>
    </row>
    <row r="5464" spans="1:58" s="23" customFormat="1" ht="15.75" customHeight="1" x14ac:dyDescent="0.4">
      <c r="A5464" s="116">
        <v>38379</v>
      </c>
      <c r="B5464" s="112">
        <v>13.55</v>
      </c>
      <c r="C5464" s="112">
        <v>14.18</v>
      </c>
      <c r="D5464" s="112">
        <v>14.593999999999999</v>
      </c>
      <c r="E5464" s="112">
        <v>14.93</v>
      </c>
      <c r="F5464" s="112">
        <v>15.234999999999999</v>
      </c>
      <c r="G5464" s="112">
        <v>15.613</v>
      </c>
      <c r="H5464" s="113">
        <v>15.92</v>
      </c>
      <c r="I5464" s="90">
        <f t="shared" si="2578"/>
        <v>13.7705</v>
      </c>
      <c r="J5464" s="90">
        <f t="shared" si="2579"/>
        <v>14.3249</v>
      </c>
      <c r="K5464" s="114">
        <v>13</v>
      </c>
      <c r="L5464" s="115">
        <v>0.05</v>
      </c>
      <c r="M5464" s="11"/>
      <c r="N5464" s="90">
        <v>13.24</v>
      </c>
      <c r="O5464" s="90">
        <v>13.85</v>
      </c>
      <c r="P5464" s="90">
        <v>14.61715180094261</v>
      </c>
      <c r="Q5464" s="90"/>
      <c r="R5464" s="63">
        <f t="shared" si="2569"/>
        <v>15.227151800942609</v>
      </c>
      <c r="S5464" s="64">
        <f t="shared" si="2589"/>
        <v>-1.4880952380952328E-2</v>
      </c>
      <c r="T5464" s="65"/>
      <c r="U5464" s="65">
        <f t="shared" si="2585"/>
        <v>0.95595667870036105</v>
      </c>
      <c r="V5464" s="65">
        <f t="shared" si="2585"/>
        <v>0.9475170121108587</v>
      </c>
      <c r="W5464" s="65"/>
      <c r="X5464" s="61">
        <f t="shared" si="2580"/>
        <v>4.6494464944649372E-2</v>
      </c>
      <c r="Y5464" s="66">
        <f t="shared" si="2570"/>
        <v>6.6309444072337589E-2</v>
      </c>
      <c r="Z5464" s="61">
        <f t="shared" si="2571"/>
        <v>4.0259976035728499E-2</v>
      </c>
      <c r="AA5464" s="67">
        <f t="shared" si="2572"/>
        <v>13.7705</v>
      </c>
      <c r="AB5464" s="68">
        <f t="shared" si="2573"/>
        <v>2.3413897280966805E-2</v>
      </c>
      <c r="AC5464" s="69">
        <f t="shared" si="2574"/>
        <v>4.0067975830815707E-2</v>
      </c>
      <c r="AD5464" s="70">
        <f>_xlfn.PERCENTILE.EXC(AC5464:$AC$5675,0.5)</f>
        <v>0.10187913512038749</v>
      </c>
      <c r="AE5464" s="70">
        <f>_xlfn.PERCENTILE.EXC($AC5464:AC$5675,0.35)</f>
        <v>7.4405640168331816E-2</v>
      </c>
      <c r="AF5464" s="71">
        <f t="shared" si="2586"/>
        <v>6.205904093878073E-2</v>
      </c>
      <c r="AG5464" s="70">
        <f t="shared" si="2587"/>
        <v>-2.9873439019463797E-2</v>
      </c>
      <c r="AH5464" s="70">
        <f t="shared" si="2588"/>
        <v>-3.9687385302716385E-2</v>
      </c>
      <c r="AI5464" s="61" t="str">
        <f t="shared" si="2583"/>
        <v>Safety</v>
      </c>
      <c r="AJ5464" s="68" t="str">
        <f t="shared" si="2584"/>
        <v>Safety</v>
      </c>
      <c r="AK5464" s="72"/>
      <c r="AL5464" s="73"/>
      <c r="AM5464" s="72"/>
      <c r="AN5464" s="73"/>
      <c r="AO5464" s="74"/>
      <c r="AP5464" s="20"/>
      <c r="AQ5464" s="74"/>
      <c r="AR5464" s="20"/>
      <c r="AS5464" s="74"/>
      <c r="AT5464" s="20"/>
      <c r="AU5464" s="74" t="str">
        <f t="shared" si="2575"/>
        <v>00635U</v>
      </c>
      <c r="AV5464" s="20">
        <f t="shared" si="2581"/>
        <v>0</v>
      </c>
      <c r="AW5464" s="74" t="str">
        <f t="shared" si="2576"/>
        <v>00635U</v>
      </c>
      <c r="AX5464" s="20">
        <f t="shared" si="2577"/>
        <v>0</v>
      </c>
      <c r="AY5464" s="20">
        <f t="shared" si="2582"/>
        <v>1</v>
      </c>
      <c r="AZ5464" s="116">
        <v>38380</v>
      </c>
      <c r="BA5464" s="116"/>
      <c r="BB5464" s="20"/>
      <c r="BC5464" s="20"/>
      <c r="BD5464" s="76"/>
      <c r="BE5464" s="77"/>
      <c r="BF5464" s="77"/>
    </row>
    <row r="5465" spans="1:58" s="23" customFormat="1" ht="15.75" customHeight="1" x14ac:dyDescent="0.4">
      <c r="A5465" s="116">
        <v>38378</v>
      </c>
      <c r="B5465" s="112">
        <v>13.71</v>
      </c>
      <c r="C5465" s="112">
        <v>14.4</v>
      </c>
      <c r="D5465" s="112">
        <v>14.930999999999999</v>
      </c>
      <c r="E5465" s="112">
        <v>15.36</v>
      </c>
      <c r="F5465" s="112">
        <v>15.718999999999999</v>
      </c>
      <c r="G5465" s="112">
        <v>16.161000000000001</v>
      </c>
      <c r="H5465" s="113">
        <v>16.52</v>
      </c>
      <c r="I5465" s="90">
        <f t="shared" si="2578"/>
        <v>13.917000000000002</v>
      </c>
      <c r="J5465" s="90">
        <f t="shared" si="2579"/>
        <v>14.5593</v>
      </c>
      <c r="K5465" s="114">
        <v>14</v>
      </c>
      <c r="L5465" s="115">
        <v>0.05</v>
      </c>
      <c r="M5465" s="11"/>
      <c r="N5465" s="90">
        <v>13.44</v>
      </c>
      <c r="O5465" s="90">
        <v>14.21</v>
      </c>
      <c r="P5465" s="90">
        <v>14.963106246359144</v>
      </c>
      <c r="Q5465" s="90"/>
      <c r="R5465" s="63">
        <f t="shared" si="2569"/>
        <v>15.733106246359148</v>
      </c>
      <c r="S5465" s="64">
        <f t="shared" si="2589"/>
        <v>-4.4096728307254696E-2</v>
      </c>
      <c r="T5465" s="65"/>
      <c r="U5465" s="65">
        <f t="shared" si="2585"/>
        <v>0.94581280788177335</v>
      </c>
      <c r="V5465" s="65">
        <f t="shared" si="2585"/>
        <v>0.9496691239131988</v>
      </c>
      <c r="W5465" s="65"/>
      <c r="X5465" s="61">
        <f t="shared" si="2580"/>
        <v>5.0328227571115935E-2</v>
      </c>
      <c r="Y5465" s="66">
        <f t="shared" si="2570"/>
        <v>7.5520833333333343E-2</v>
      </c>
      <c r="Z5465" s="61">
        <f t="shared" si="2571"/>
        <v>4.6152187971545494E-2</v>
      </c>
      <c r="AA5465" s="67">
        <f t="shared" si="2572"/>
        <v>13.917000000000002</v>
      </c>
      <c r="AB5465" s="68">
        <f t="shared" si="2573"/>
        <v>2.0089285714285816E-2</v>
      </c>
      <c r="AC5465" s="69">
        <f t="shared" si="2574"/>
        <v>3.5491071428571587E-2</v>
      </c>
      <c r="AD5465" s="70">
        <f>_xlfn.PERCENTILE.EXC(AC5465:$AC$5675,0.5)</f>
        <v>0.10246913580246915</v>
      </c>
      <c r="AE5465" s="70">
        <f>_xlfn.PERCENTILE.EXC($AC5465:AC$5675,0.35)</f>
        <v>7.5900411123011047E-2</v>
      </c>
      <c r="AF5465" s="71">
        <f t="shared" si="2586"/>
        <v>6.2770996689519409E-2</v>
      </c>
      <c r="AG5465" s="70">
        <f t="shared" si="2587"/>
        <v>-2.9885799840492184E-2</v>
      </c>
      <c r="AH5465" s="70">
        <f t="shared" si="2588"/>
        <v>-3.9739006990469776E-2</v>
      </c>
      <c r="AI5465" s="61" t="str">
        <f t="shared" si="2583"/>
        <v>Safety</v>
      </c>
      <c r="AJ5465" s="68" t="str">
        <f t="shared" si="2584"/>
        <v>Safety</v>
      </c>
      <c r="AK5465" s="72"/>
      <c r="AL5465" s="73"/>
      <c r="AM5465" s="72"/>
      <c r="AN5465" s="73"/>
      <c r="AO5465" s="74"/>
      <c r="AP5465" s="20"/>
      <c r="AQ5465" s="74"/>
      <c r="AR5465" s="20"/>
      <c r="AS5465" s="74"/>
      <c r="AT5465" s="20"/>
      <c r="AU5465" s="74" t="str">
        <f t="shared" si="2575"/>
        <v>00635U</v>
      </c>
      <c r="AV5465" s="20">
        <f t="shared" si="2581"/>
        <v>0</v>
      </c>
      <c r="AW5465" s="74" t="str">
        <f t="shared" si="2576"/>
        <v>00635U</v>
      </c>
      <c r="AX5465" s="20">
        <f t="shared" si="2577"/>
        <v>0</v>
      </c>
      <c r="AY5465" s="20">
        <f t="shared" si="2582"/>
        <v>1</v>
      </c>
      <c r="AZ5465" s="116">
        <v>38379</v>
      </c>
      <c r="BA5465" s="116"/>
      <c r="BB5465" s="20"/>
      <c r="BC5465" s="20"/>
      <c r="BD5465" s="76"/>
      <c r="BE5465" s="77"/>
      <c r="BF5465" s="77"/>
    </row>
    <row r="5466" spans="1:58" s="23" customFormat="1" ht="15.75" customHeight="1" x14ac:dyDescent="0.4">
      <c r="A5466" s="116">
        <v>38377</v>
      </c>
      <c r="B5466" s="112">
        <v>14.01</v>
      </c>
      <c r="C5466" s="112">
        <v>14.49</v>
      </c>
      <c r="D5466" s="112">
        <v>15.032</v>
      </c>
      <c r="E5466" s="112">
        <v>15.47</v>
      </c>
      <c r="F5466" s="112">
        <v>15.826000000000001</v>
      </c>
      <c r="G5466" s="112">
        <v>16.263999999999999</v>
      </c>
      <c r="H5466" s="113">
        <v>16.62</v>
      </c>
      <c r="I5466" s="90">
        <f t="shared" si="2578"/>
        <v>14.129999999999999</v>
      </c>
      <c r="J5466" s="90">
        <f t="shared" si="2579"/>
        <v>14.625500000000001</v>
      </c>
      <c r="K5466" s="114">
        <v>15</v>
      </c>
      <c r="L5466" s="115">
        <v>0.05</v>
      </c>
      <c r="M5466" s="11"/>
      <c r="N5466" s="90">
        <v>14.06</v>
      </c>
      <c r="O5466" s="90">
        <v>14.65</v>
      </c>
      <c r="P5466" s="90">
        <v>15.339181403885632</v>
      </c>
      <c r="Q5466" s="90"/>
      <c r="R5466" s="63">
        <f t="shared" si="2569"/>
        <v>15.929181403885631</v>
      </c>
      <c r="S5466" s="64">
        <f t="shared" si="2589"/>
        <v>-4.0273037542662107E-2</v>
      </c>
      <c r="T5466" s="65"/>
      <c r="U5466" s="65">
        <f t="shared" si="2585"/>
        <v>0.95972696245733791</v>
      </c>
      <c r="V5466" s="65">
        <f t="shared" si="2585"/>
        <v>0.95507052262182301</v>
      </c>
      <c r="W5466" s="65"/>
      <c r="X5466" s="61">
        <f t="shared" si="2580"/>
        <v>3.4261241970021443E-2</v>
      </c>
      <c r="Y5466" s="66">
        <f t="shared" si="2570"/>
        <v>7.4337427278603763E-2</v>
      </c>
      <c r="Z5466" s="61">
        <f t="shared" si="2571"/>
        <v>3.5067232837933594E-2</v>
      </c>
      <c r="AA5466" s="67">
        <f t="shared" si="2572"/>
        <v>14.13</v>
      </c>
      <c r="AB5466" s="68">
        <f t="shared" si="2573"/>
        <v>-3.5561877667141329E-3</v>
      </c>
      <c r="AC5466" s="69">
        <f t="shared" si="2574"/>
        <v>4.9786628733997354E-3</v>
      </c>
      <c r="AD5466" s="70">
        <f>_xlfn.PERCENTILE.EXC(AC5466:$AC$5675,0.5)</f>
        <v>0.1027451419193614</v>
      </c>
      <c r="AE5466" s="70">
        <f>_xlfn.PERCENTILE.EXC($AC5466:AC$5675,0.35)</f>
        <v>7.8014724932996674E-2</v>
      </c>
      <c r="AF5466" s="71">
        <f t="shared" si="2586"/>
        <v>6.3721249359959195E-2</v>
      </c>
      <c r="AG5466" s="70">
        <f t="shared" si="2587"/>
        <v>-2.9898160661520574E-2</v>
      </c>
      <c r="AH5466" s="70">
        <f t="shared" si="2588"/>
        <v>-3.979062867822316E-2</v>
      </c>
      <c r="AI5466" s="61" t="str">
        <f t="shared" si="2583"/>
        <v>Safety</v>
      </c>
      <c r="AJ5466" s="68" t="str">
        <f t="shared" si="2584"/>
        <v>Safety</v>
      </c>
      <c r="AK5466" s="72"/>
      <c r="AL5466" s="73"/>
      <c r="AM5466" s="72"/>
      <c r="AN5466" s="73"/>
      <c r="AO5466" s="74"/>
      <c r="AP5466" s="20"/>
      <c r="AQ5466" s="74"/>
      <c r="AR5466" s="20"/>
      <c r="AS5466" s="74"/>
      <c r="AT5466" s="20"/>
      <c r="AU5466" s="74" t="str">
        <f t="shared" si="2575"/>
        <v>00635U</v>
      </c>
      <c r="AV5466" s="20">
        <f t="shared" si="2581"/>
        <v>0</v>
      </c>
      <c r="AW5466" s="74" t="str">
        <f t="shared" si="2576"/>
        <v>00635U</v>
      </c>
      <c r="AX5466" s="20">
        <f t="shared" si="2577"/>
        <v>0</v>
      </c>
      <c r="AY5466" s="20">
        <f t="shared" si="2582"/>
        <v>1</v>
      </c>
      <c r="AZ5466" s="116">
        <v>38378</v>
      </c>
      <c r="BA5466" s="116"/>
      <c r="BB5466" s="20"/>
      <c r="BC5466" s="20"/>
      <c r="BD5466" s="76"/>
      <c r="BE5466" s="77"/>
      <c r="BF5466" s="77"/>
    </row>
    <row r="5467" spans="1:58" s="23" customFormat="1" ht="15.75" customHeight="1" x14ac:dyDescent="0.4">
      <c r="A5467" s="116">
        <v>38376</v>
      </c>
      <c r="B5467" s="112">
        <v>14.15</v>
      </c>
      <c r="C5467" s="112">
        <v>14.45</v>
      </c>
      <c r="D5467" s="112">
        <v>14.97</v>
      </c>
      <c r="E5467" s="112">
        <v>15.39</v>
      </c>
      <c r="F5467" s="112">
        <v>15.776999999999999</v>
      </c>
      <c r="G5467" s="112">
        <v>16.254000000000001</v>
      </c>
      <c r="H5467" s="113">
        <v>16.64</v>
      </c>
      <c r="I5467" s="90">
        <f t="shared" si="2578"/>
        <v>14.21</v>
      </c>
      <c r="J5467" s="90">
        <f t="shared" si="2579"/>
        <v>14.554</v>
      </c>
      <c r="K5467" s="114">
        <v>16</v>
      </c>
      <c r="L5467" s="115">
        <v>0.05</v>
      </c>
      <c r="M5467" s="11"/>
      <c r="N5467" s="90">
        <v>14.65</v>
      </c>
      <c r="O5467" s="90">
        <v>15.71</v>
      </c>
      <c r="P5467" s="90">
        <v>15.609206045318702</v>
      </c>
      <c r="Q5467" s="90"/>
      <c r="R5467" s="63">
        <f t="shared" si="2569"/>
        <v>16.669206045318703</v>
      </c>
      <c r="S5467" s="64">
        <f t="shared" si="2589"/>
        <v>2.0194986072423465E-2</v>
      </c>
      <c r="T5467" s="65"/>
      <c r="U5467" s="65">
        <f t="shared" si="2585"/>
        <v>0.93252705283259063</v>
      </c>
      <c r="V5467" s="65">
        <f t="shared" si="2585"/>
        <v>1.0064573402637302</v>
      </c>
      <c r="W5467" s="65"/>
      <c r="X5467" s="61">
        <f t="shared" si="2580"/>
        <v>2.1201413427561763E-2</v>
      </c>
      <c r="Y5467" s="66">
        <f t="shared" si="2570"/>
        <v>8.1221572449642621E-2</v>
      </c>
      <c r="Z5467" s="61">
        <f t="shared" si="2571"/>
        <v>2.4208304011259636E-2</v>
      </c>
      <c r="AA5467" s="67">
        <f t="shared" si="2572"/>
        <v>14.209999999999999</v>
      </c>
      <c r="AB5467" s="68">
        <f t="shared" si="2573"/>
        <v>-3.4129692832764506E-2</v>
      </c>
      <c r="AC5467" s="69">
        <f t="shared" si="2574"/>
        <v>-3.003412969283285E-2</v>
      </c>
      <c r="AD5467" s="70">
        <f>_xlfn.PERCENTILE.EXC(AC5467:$AC$5675,0.5)</f>
        <v>0.10302114803625367</v>
      </c>
      <c r="AE5467" s="70">
        <f>_xlfn.PERCENTILE.EXC($AC5467:AC$5675,0.35)</f>
        <v>7.8583860488857099E-2</v>
      </c>
      <c r="AF5467" s="71">
        <f t="shared" si="2586"/>
        <v>6.4231127139963068E-2</v>
      </c>
      <c r="AG5467" s="70">
        <f t="shared" si="2587"/>
        <v>-2.9910521482548962E-2</v>
      </c>
      <c r="AH5467" s="70">
        <f t="shared" si="2588"/>
        <v>-3.984225036597655E-2</v>
      </c>
      <c r="AI5467" s="61" t="str">
        <f t="shared" si="2583"/>
        <v>Safety</v>
      </c>
      <c r="AJ5467" s="68" t="str">
        <f t="shared" si="2584"/>
        <v>Safety</v>
      </c>
      <c r="AK5467" s="72"/>
      <c r="AL5467" s="73"/>
      <c r="AM5467" s="72"/>
      <c r="AN5467" s="73"/>
      <c r="AO5467" s="74"/>
      <c r="AP5467" s="20"/>
      <c r="AQ5467" s="74"/>
      <c r="AR5467" s="20"/>
      <c r="AS5467" s="74"/>
      <c r="AT5467" s="20"/>
      <c r="AU5467" s="74" t="str">
        <f t="shared" si="2575"/>
        <v>Cash</v>
      </c>
      <c r="AV5467" s="20">
        <f t="shared" si="2581"/>
        <v>0</v>
      </c>
      <c r="AW5467" s="74" t="str">
        <f t="shared" si="2576"/>
        <v>00635U</v>
      </c>
      <c r="AX5467" s="20">
        <f t="shared" si="2577"/>
        <v>0</v>
      </c>
      <c r="AY5467" s="20">
        <f t="shared" si="2582"/>
        <v>1</v>
      </c>
      <c r="AZ5467" s="116">
        <v>38377</v>
      </c>
      <c r="BA5467" s="116"/>
      <c r="BB5467" s="20"/>
      <c r="BC5467" s="20"/>
      <c r="BD5467" s="76"/>
      <c r="BE5467" s="77"/>
      <c r="BF5467" s="77"/>
    </row>
    <row r="5468" spans="1:58" s="23" customFormat="1" ht="15.75" customHeight="1" x14ac:dyDescent="0.4">
      <c r="A5468" s="116">
        <v>38373</v>
      </c>
      <c r="B5468" s="112">
        <v>14.22</v>
      </c>
      <c r="C5468" s="112">
        <v>14.58</v>
      </c>
      <c r="D5468" s="112">
        <v>15.021000000000001</v>
      </c>
      <c r="E5468" s="112">
        <v>15.38</v>
      </c>
      <c r="F5468" s="112">
        <v>15.776999999999999</v>
      </c>
      <c r="G5468" s="112">
        <v>16.265000000000001</v>
      </c>
      <c r="H5468" s="113">
        <v>16.66</v>
      </c>
      <c r="I5468" s="90">
        <f t="shared" si="2578"/>
        <v>14.274000000000001</v>
      </c>
      <c r="J5468" s="90">
        <f t="shared" si="2579"/>
        <v>14.64615</v>
      </c>
      <c r="K5468" s="114">
        <v>17</v>
      </c>
      <c r="L5468" s="115">
        <v>0.05</v>
      </c>
      <c r="M5468" s="11"/>
      <c r="N5468" s="90">
        <v>14.36</v>
      </c>
      <c r="O5468" s="90">
        <v>15.06</v>
      </c>
      <c r="P5468" s="90">
        <v>15.611110321077257</v>
      </c>
      <c r="Q5468" s="90"/>
      <c r="R5468" s="63">
        <f t="shared" si="2569"/>
        <v>16.311110321077258</v>
      </c>
      <c r="S5468" s="64">
        <f t="shared" si="2589"/>
        <v>3.8322487346348473E-2</v>
      </c>
      <c r="T5468" s="65"/>
      <c r="U5468" s="65">
        <f t="shared" si="2585"/>
        <v>0.95351925630810086</v>
      </c>
      <c r="V5468" s="65">
        <f t="shared" si="2585"/>
        <v>0.96469755771739196</v>
      </c>
      <c r="W5468" s="65"/>
      <c r="X5468" s="61">
        <f t="shared" si="2580"/>
        <v>2.531645569620249E-2</v>
      </c>
      <c r="Y5468" s="66">
        <f t="shared" si="2570"/>
        <v>8.3224967490247034E-2</v>
      </c>
      <c r="Z5468" s="61">
        <f t="shared" si="2571"/>
        <v>2.6071878940731364E-2</v>
      </c>
      <c r="AA5468" s="67">
        <f t="shared" si="2572"/>
        <v>14.274000000000001</v>
      </c>
      <c r="AB5468" s="68">
        <f t="shared" si="2573"/>
        <v>-9.7493036211698334E-3</v>
      </c>
      <c r="AC5468" s="69">
        <f t="shared" si="2574"/>
        <v>-5.9888579387185606E-3</v>
      </c>
      <c r="AD5468" s="70">
        <f>_xlfn.PERCENTILE.EXC(AC5468:$AC$5675,0.5)</f>
        <v>0.10410734372015967</v>
      </c>
      <c r="AE5468" s="70">
        <f>_xlfn.PERCENTILE.EXC($AC5468:AC$5675,0.35)</f>
        <v>7.8743199162924132E-2</v>
      </c>
      <c r="AF5468" s="71">
        <f t="shared" si="2586"/>
        <v>6.4954051522803494E-2</v>
      </c>
      <c r="AG5468" s="70">
        <f t="shared" si="2587"/>
        <v>-2.8671128039531268E-2</v>
      </c>
      <c r="AH5468" s="70">
        <f t="shared" si="2588"/>
        <v>-3.9838248359102192E-2</v>
      </c>
      <c r="AI5468" s="61" t="str">
        <f t="shared" si="2583"/>
        <v>Safety</v>
      </c>
      <c r="AJ5468" s="68" t="str">
        <f t="shared" si="2584"/>
        <v>Safety</v>
      </c>
      <c r="AK5468" s="72"/>
      <c r="AL5468" s="73"/>
      <c r="AM5468" s="72"/>
      <c r="AN5468" s="73"/>
      <c r="AO5468" s="74"/>
      <c r="AP5468" s="20"/>
      <c r="AQ5468" s="74"/>
      <c r="AR5468" s="20"/>
      <c r="AS5468" s="74"/>
      <c r="AT5468" s="20"/>
      <c r="AU5468" s="74" t="str">
        <f t="shared" si="2575"/>
        <v>00635U</v>
      </c>
      <c r="AV5468" s="20">
        <f t="shared" si="2581"/>
        <v>0</v>
      </c>
      <c r="AW5468" s="74" t="str">
        <f t="shared" si="2576"/>
        <v>00635U</v>
      </c>
      <c r="AX5468" s="20">
        <f t="shared" si="2577"/>
        <v>0</v>
      </c>
      <c r="AY5468" s="20">
        <f t="shared" si="2582"/>
        <v>1</v>
      </c>
      <c r="AZ5468" s="116">
        <v>38376</v>
      </c>
      <c r="BA5468" s="116"/>
      <c r="BB5468" s="20"/>
      <c r="BC5468" s="20"/>
      <c r="BD5468" s="76"/>
      <c r="BE5468" s="77"/>
      <c r="BF5468" s="77"/>
    </row>
    <row r="5469" spans="1:58" s="23" customFormat="1" ht="15.75" customHeight="1" x14ac:dyDescent="0.4">
      <c r="A5469" s="116">
        <v>38372</v>
      </c>
      <c r="B5469" s="112">
        <v>13.93</v>
      </c>
      <c r="C5469" s="112">
        <v>14.315</v>
      </c>
      <c r="D5469" s="112">
        <v>14.788</v>
      </c>
      <c r="E5469" s="112">
        <v>15.17</v>
      </c>
      <c r="F5469" s="112">
        <v>15.589</v>
      </c>
      <c r="G5469" s="112">
        <v>16.103999999999999</v>
      </c>
      <c r="H5469" s="113">
        <v>16.52</v>
      </c>
      <c r="I5469" s="90">
        <f t="shared" si="2578"/>
        <v>13.968499999999999</v>
      </c>
      <c r="J5469" s="90">
        <f t="shared" si="2579"/>
        <v>14.362299999999999</v>
      </c>
      <c r="K5469" s="114">
        <v>18</v>
      </c>
      <c r="L5469" s="115">
        <v>0.05</v>
      </c>
      <c r="M5469" s="11"/>
      <c r="N5469" s="90">
        <v>13.83</v>
      </c>
      <c r="O5469" s="90">
        <v>14.63</v>
      </c>
      <c r="P5469" s="90">
        <v>15.216576656877534</v>
      </c>
      <c r="Q5469" s="90"/>
      <c r="R5469" s="63">
        <f t="shared" si="2569"/>
        <v>16.016576656877533</v>
      </c>
      <c r="S5469" s="64">
        <f t="shared" si="2589"/>
        <v>4.9317147192716265E-2</v>
      </c>
      <c r="T5469" s="65"/>
      <c r="U5469" s="65">
        <f t="shared" si="2585"/>
        <v>0.94531784005468211</v>
      </c>
      <c r="V5469" s="65">
        <f t="shared" si="2585"/>
        <v>0.96145147032053269</v>
      </c>
      <c r="W5469" s="65"/>
      <c r="X5469" s="61">
        <f t="shared" si="2580"/>
        <v>2.7638190954773854E-2</v>
      </c>
      <c r="Y5469" s="66">
        <f t="shared" si="2570"/>
        <v>8.8991430454845061E-2</v>
      </c>
      <c r="Z5469" s="61">
        <f t="shared" si="2571"/>
        <v>2.8192003436303157E-2</v>
      </c>
      <c r="AA5469" s="67">
        <f t="shared" si="2572"/>
        <v>13.968500000000001</v>
      </c>
      <c r="AB5469" s="68">
        <f t="shared" si="2573"/>
        <v>7.2306579898770533E-3</v>
      </c>
      <c r="AC5469" s="69">
        <f t="shared" si="2574"/>
        <v>1.0014461315979791E-2</v>
      </c>
      <c r="AD5469" s="70">
        <f>_xlfn.PERCENTILE.EXC(AC5469:$AC$5675,0.5)</f>
        <v>0.10519353940406569</v>
      </c>
      <c r="AE5469" s="70">
        <f>_xlfn.PERCENTILE.EXC($AC5469:AC$5675,0.35)</f>
        <v>7.9081726485138476E-2</v>
      </c>
      <c r="AF5469" s="71">
        <f t="shared" si="2586"/>
        <v>6.5578724281512069E-2</v>
      </c>
      <c r="AG5469" s="70">
        <f t="shared" si="2587"/>
        <v>-2.8685230211804903E-2</v>
      </c>
      <c r="AH5469" s="70">
        <f t="shared" si="2588"/>
        <v>-3.9896050457369769E-2</v>
      </c>
      <c r="AI5469" s="61" t="str">
        <f t="shared" si="2583"/>
        <v>Safety</v>
      </c>
      <c r="AJ5469" s="68" t="str">
        <f t="shared" si="2584"/>
        <v>Safety</v>
      </c>
      <c r="AK5469" s="72"/>
      <c r="AL5469" s="73"/>
      <c r="AM5469" s="72"/>
      <c r="AN5469" s="73"/>
      <c r="AO5469" s="74"/>
      <c r="AP5469" s="20"/>
      <c r="AQ5469" s="74"/>
      <c r="AR5469" s="20"/>
      <c r="AS5469" s="74"/>
      <c r="AT5469" s="20"/>
      <c r="AU5469" s="74" t="str">
        <f t="shared" si="2575"/>
        <v>00635U</v>
      </c>
      <c r="AV5469" s="20">
        <f t="shared" si="2581"/>
        <v>0</v>
      </c>
      <c r="AW5469" s="74" t="str">
        <f t="shared" si="2576"/>
        <v>00635U</v>
      </c>
      <c r="AX5469" s="20">
        <f t="shared" si="2577"/>
        <v>0</v>
      </c>
      <c r="AY5469" s="20">
        <f t="shared" si="2582"/>
        <v>1</v>
      </c>
      <c r="AZ5469" s="116">
        <v>38373</v>
      </c>
      <c r="BA5469" s="116"/>
      <c r="BB5469" s="20"/>
      <c r="BC5469" s="20"/>
      <c r="BD5469" s="76"/>
      <c r="BE5469" s="77"/>
      <c r="BF5469" s="77"/>
    </row>
    <row r="5470" spans="1:58" s="23" customFormat="1" ht="15.75" customHeight="1" x14ac:dyDescent="0.4">
      <c r="A5470" s="116">
        <v>38371</v>
      </c>
      <c r="B5470" s="112">
        <v>13.78</v>
      </c>
      <c r="C5470" s="112">
        <v>14.178000000000001</v>
      </c>
      <c r="D5470" s="112">
        <v>14.666</v>
      </c>
      <c r="E5470" s="112">
        <v>15.06</v>
      </c>
      <c r="F5470" s="112">
        <v>15.502000000000001</v>
      </c>
      <c r="G5470" s="112">
        <v>16.042999999999999</v>
      </c>
      <c r="H5470" s="113">
        <v>16.48</v>
      </c>
      <c r="I5470" s="90">
        <f t="shared" si="2578"/>
        <v>13.799899999999999</v>
      </c>
      <c r="J5470" s="90">
        <f t="shared" si="2579"/>
        <v>14.202400000000001</v>
      </c>
      <c r="K5470" s="114">
        <v>19</v>
      </c>
      <c r="L5470" s="115">
        <v>0.05</v>
      </c>
      <c r="M5470" s="11"/>
      <c r="N5470" s="90">
        <v>13.18</v>
      </c>
      <c r="O5470" s="90">
        <v>14.24</v>
      </c>
      <c r="P5470" s="90">
        <v>14.91288353320417</v>
      </c>
      <c r="Q5470" s="90"/>
      <c r="R5470" s="63">
        <f t="shared" si="2569"/>
        <v>15.972883533204168</v>
      </c>
      <c r="S5470" s="64">
        <f t="shared" si="2589"/>
        <v>5.6936647955092144E-2</v>
      </c>
      <c r="T5470" s="65"/>
      <c r="U5470" s="65">
        <f t="shared" si="2585"/>
        <v>0.925561797752809</v>
      </c>
      <c r="V5470" s="65">
        <f t="shared" si="2585"/>
        <v>0.9548790459131552</v>
      </c>
      <c r="W5470" s="65"/>
      <c r="X5470" s="61">
        <f t="shared" si="2580"/>
        <v>2.8882438316400687E-2</v>
      </c>
      <c r="Y5470" s="66">
        <f t="shared" si="2570"/>
        <v>9.42895086321381E-2</v>
      </c>
      <c r="Z5470" s="61">
        <f t="shared" si="2571"/>
        <v>2.9166878020855345E-2</v>
      </c>
      <c r="AA5470" s="67">
        <f t="shared" si="2572"/>
        <v>13.799900000000001</v>
      </c>
      <c r="AB5470" s="68">
        <f t="shared" si="2573"/>
        <v>4.5523520485584196E-2</v>
      </c>
      <c r="AC5470" s="69">
        <f t="shared" si="2574"/>
        <v>4.7033383915022854E-2</v>
      </c>
      <c r="AD5470" s="70">
        <f>_xlfn.PERCENTILE.EXC(AC5470:$AC$5675,0.5)</f>
        <v>0.10560384517373093</v>
      </c>
      <c r="AE5470" s="70">
        <f>_xlfn.PERCENTILE.EXC($AC5470:AC$5675,0.35)</f>
        <v>7.933331988705121E-2</v>
      </c>
      <c r="AF5470" s="71">
        <f t="shared" si="2586"/>
        <v>6.5843011789775016E-2</v>
      </c>
      <c r="AG5470" s="70">
        <f t="shared" si="2587"/>
        <v>-2.8699332384078537E-2</v>
      </c>
      <c r="AH5470" s="70">
        <f t="shared" si="2588"/>
        <v>-3.9953852555637354E-2</v>
      </c>
      <c r="AI5470" s="61" t="str">
        <f t="shared" si="2583"/>
        <v>Safety</v>
      </c>
      <c r="AJ5470" s="68" t="str">
        <f t="shared" si="2584"/>
        <v>Safety</v>
      </c>
      <c r="AK5470" s="72"/>
      <c r="AL5470" s="73"/>
      <c r="AM5470" s="72"/>
      <c r="AN5470" s="73"/>
      <c r="AO5470" s="74"/>
      <c r="AP5470" s="20"/>
      <c r="AQ5470" s="74"/>
      <c r="AR5470" s="20"/>
      <c r="AS5470" s="74"/>
      <c r="AT5470" s="20"/>
      <c r="AU5470" s="74" t="str">
        <f t="shared" si="2575"/>
        <v>00635U</v>
      </c>
      <c r="AV5470" s="20">
        <f t="shared" si="2581"/>
        <v>0</v>
      </c>
      <c r="AW5470" s="74" t="str">
        <f t="shared" si="2576"/>
        <v>00635U</v>
      </c>
      <c r="AX5470" s="20">
        <f t="shared" si="2577"/>
        <v>0</v>
      </c>
      <c r="AY5470" s="20">
        <f t="shared" si="2582"/>
        <v>1</v>
      </c>
      <c r="AZ5470" s="116">
        <v>38372</v>
      </c>
      <c r="BA5470" s="116"/>
      <c r="BB5470" s="20"/>
      <c r="BC5470" s="20"/>
      <c r="BD5470" s="76"/>
      <c r="BE5470" s="77"/>
      <c r="BF5470" s="77"/>
    </row>
    <row r="5471" spans="1:58" s="23" customFormat="1" ht="15.75" customHeight="1" x14ac:dyDescent="0.4">
      <c r="A5471" s="116">
        <v>38370</v>
      </c>
      <c r="B5471" s="112">
        <v>12.32</v>
      </c>
      <c r="C5471" s="112">
        <v>13.62</v>
      </c>
      <c r="D5471" s="112">
        <v>14.031000000000001</v>
      </c>
      <c r="E5471" s="112">
        <v>14.534000000000001</v>
      </c>
      <c r="F5471" s="112">
        <v>14.94</v>
      </c>
      <c r="G5471" s="112">
        <v>15.347</v>
      </c>
      <c r="H5471" s="113">
        <v>15.846</v>
      </c>
      <c r="I5471" s="90">
        <f t="shared" si="2578"/>
        <v>13.62</v>
      </c>
      <c r="J5471" s="90">
        <f t="shared" si="2579"/>
        <v>14.031000000000001</v>
      </c>
      <c r="K5471" s="114">
        <v>0</v>
      </c>
      <c r="L5471" s="115">
        <v>5.5555555555555552E-2</v>
      </c>
      <c r="M5471" s="11"/>
      <c r="N5471" s="90">
        <v>12.47</v>
      </c>
      <c r="O5471" s="90">
        <v>13.52</v>
      </c>
      <c r="P5471" s="90">
        <v>14.346437810728183</v>
      </c>
      <c r="Q5471" s="90"/>
      <c r="R5471" s="63">
        <f t="shared" ref="R5471:R5534" si="2590">(O5471+P5471)-(N5471+M5471)</f>
        <v>15.396437810728182</v>
      </c>
      <c r="S5471" s="64">
        <f t="shared" si="2589"/>
        <v>3.2180209171360358E-3</v>
      </c>
      <c r="T5471" s="65"/>
      <c r="U5471" s="65">
        <f t="shared" si="2585"/>
        <v>0.92233727810650901</v>
      </c>
      <c r="V5471" s="65">
        <f t="shared" si="2585"/>
        <v>0.9423942150914858</v>
      </c>
      <c r="W5471" s="65"/>
      <c r="X5471" s="61">
        <f t="shared" si="2580"/>
        <v>0.10551948051948043</v>
      </c>
      <c r="Y5471" s="66">
        <f t="shared" si="2570"/>
        <v>9.0271088482179671E-2</v>
      </c>
      <c r="Z5471" s="61">
        <f t="shared" si="2571"/>
        <v>3.0176211453744595E-2</v>
      </c>
      <c r="AA5471" s="67">
        <f t="shared" si="2572"/>
        <v>13.62</v>
      </c>
      <c r="AB5471" s="68">
        <f t="shared" si="2573"/>
        <v>-1.2028869286287117E-2</v>
      </c>
      <c r="AC5471" s="69">
        <f t="shared" si="2574"/>
        <v>9.222133119486757E-2</v>
      </c>
      <c r="AD5471" s="70">
        <f>_xlfn.PERCENTILE.EXC(AC5471:$AC$5675,0.5)</f>
        <v>0.10601415094339618</v>
      </c>
      <c r="AE5471" s="70">
        <f>_xlfn.PERCENTILE.EXC($AC5471:AC$5675,0.35)</f>
        <v>7.9766387514274839E-2</v>
      </c>
      <c r="AF5471" s="71">
        <f t="shared" si="2586"/>
        <v>6.5955975702524969E-2</v>
      </c>
      <c r="AG5471" s="70">
        <f t="shared" si="2587"/>
        <v>-2.8713434556352172E-2</v>
      </c>
      <c r="AH5471" s="70">
        <f t="shared" si="2588"/>
        <v>-4.0011654653904938E-2</v>
      </c>
      <c r="AI5471" s="61" t="str">
        <f t="shared" si="2583"/>
        <v>Safety</v>
      </c>
      <c r="AJ5471" s="68" t="str">
        <f t="shared" si="2584"/>
        <v>Short VOL</v>
      </c>
      <c r="AK5471" s="72"/>
      <c r="AL5471" s="73"/>
      <c r="AM5471" s="72"/>
      <c r="AN5471" s="73"/>
      <c r="AO5471" s="74"/>
      <c r="AP5471" s="20"/>
      <c r="AQ5471" s="74"/>
      <c r="AR5471" s="20"/>
      <c r="AS5471" s="74"/>
      <c r="AT5471" s="20"/>
      <c r="AU5471" s="74" t="str">
        <f t="shared" si="2575"/>
        <v>00631L</v>
      </c>
      <c r="AV5471" s="20">
        <f t="shared" si="2581"/>
        <v>1</v>
      </c>
      <c r="AW5471" s="74" t="str">
        <f t="shared" si="2576"/>
        <v>00631L</v>
      </c>
      <c r="AX5471" s="20">
        <f t="shared" si="2577"/>
        <v>1</v>
      </c>
      <c r="AY5471" s="20">
        <f t="shared" si="2582"/>
        <v>1</v>
      </c>
      <c r="AZ5471" s="116">
        <v>38371</v>
      </c>
      <c r="BA5471" s="116"/>
      <c r="BB5471" s="20"/>
      <c r="BC5471" s="20"/>
      <c r="BD5471" s="76"/>
      <c r="BE5471" s="77"/>
      <c r="BF5471" s="77"/>
    </row>
    <row r="5472" spans="1:58" s="23" customFormat="1" ht="15.75" customHeight="1" x14ac:dyDescent="0.4">
      <c r="A5472" s="116">
        <v>38366</v>
      </c>
      <c r="B5472" s="112">
        <v>12.93</v>
      </c>
      <c r="C5472" s="112">
        <v>14.06</v>
      </c>
      <c r="D5472" s="112">
        <v>14.468</v>
      </c>
      <c r="E5472" s="112">
        <v>14.967000000000001</v>
      </c>
      <c r="F5472" s="112">
        <v>15.37</v>
      </c>
      <c r="G5472" s="112">
        <v>15.744999999999999</v>
      </c>
      <c r="H5472" s="113">
        <v>16.206</v>
      </c>
      <c r="I5472" s="90">
        <f t="shared" si="2578"/>
        <v>13.997222222222224</v>
      </c>
      <c r="J5472" s="90">
        <f t="shared" si="2579"/>
        <v>14.445333333333334</v>
      </c>
      <c r="K5472" s="114">
        <v>1</v>
      </c>
      <c r="L5472" s="115">
        <v>5.5555555555555552E-2</v>
      </c>
      <c r="M5472" s="11"/>
      <c r="N5472" s="90">
        <v>12.43</v>
      </c>
      <c r="O5472" s="90">
        <v>13.93</v>
      </c>
      <c r="P5472" s="90">
        <v>14.753832367740536</v>
      </c>
      <c r="Q5472" s="90"/>
      <c r="R5472" s="63">
        <f t="shared" si="2590"/>
        <v>16.253832367740536</v>
      </c>
      <c r="S5472" s="64">
        <f t="shared" si="2589"/>
        <v>-3.1931464174454839E-2</v>
      </c>
      <c r="T5472" s="65"/>
      <c r="U5472" s="65">
        <f t="shared" si="2585"/>
        <v>0.89231873653984206</v>
      </c>
      <c r="V5472" s="65">
        <f t="shared" si="2585"/>
        <v>0.9441614661732326</v>
      </c>
      <c r="W5472" s="65"/>
      <c r="X5472" s="61">
        <f t="shared" si="2580"/>
        <v>8.7393658159319473E-2</v>
      </c>
      <c r="Y5472" s="66">
        <f t="shared" si="2570"/>
        <v>8.2782120665463949E-2</v>
      </c>
      <c r="Z5472" s="61">
        <f t="shared" si="2571"/>
        <v>3.201428854931529E-2</v>
      </c>
      <c r="AA5472" s="67">
        <f t="shared" si="2572"/>
        <v>13.997222222222224</v>
      </c>
      <c r="AB5472" s="68">
        <f t="shared" si="2573"/>
        <v>4.0225261464199517E-2</v>
      </c>
      <c r="AC5472" s="69">
        <f t="shared" si="2574"/>
        <v>0.12608384732278552</v>
      </c>
      <c r="AD5472" s="70">
        <f>_xlfn.PERCENTILE.EXC(AC5472:$AC$5675,0.5)</f>
        <v>0.10605172109491257</v>
      </c>
      <c r="AE5472" s="70">
        <f>_xlfn.PERCENTILE.EXC($AC5472:AC$5675,0.35)</f>
        <v>7.9431607319667016E-2</v>
      </c>
      <c r="AF5472" s="71">
        <f t="shared" si="2586"/>
        <v>6.5915506942888849E-2</v>
      </c>
      <c r="AG5472" s="70">
        <f t="shared" si="2587"/>
        <v>-2.8727536728625807E-2</v>
      </c>
      <c r="AH5472" s="70">
        <f t="shared" si="2588"/>
        <v>-4.0069456752172522E-2</v>
      </c>
      <c r="AI5472" s="61" t="str">
        <f t="shared" si="2583"/>
        <v>Short VOL</v>
      </c>
      <c r="AJ5472" s="68" t="str">
        <f t="shared" si="2584"/>
        <v>Short VOL</v>
      </c>
      <c r="AK5472" s="72"/>
      <c r="AL5472" s="73"/>
      <c r="AM5472" s="72"/>
      <c r="AN5472" s="73"/>
      <c r="AO5472" s="74"/>
      <c r="AP5472" s="20"/>
      <c r="AQ5472" s="74"/>
      <c r="AR5472" s="20"/>
      <c r="AS5472" s="74"/>
      <c r="AT5472" s="20"/>
      <c r="AU5472" s="74" t="str">
        <f t="shared" si="2575"/>
        <v>00631L</v>
      </c>
      <c r="AV5472" s="20">
        <f t="shared" si="2581"/>
        <v>1</v>
      </c>
      <c r="AW5472" s="74" t="str">
        <f t="shared" si="2576"/>
        <v>00631L</v>
      </c>
      <c r="AX5472" s="20">
        <f t="shared" si="2577"/>
        <v>1</v>
      </c>
      <c r="AY5472" s="20">
        <f t="shared" si="2582"/>
        <v>1</v>
      </c>
      <c r="AZ5472" s="116">
        <v>38370</v>
      </c>
      <c r="BA5472" s="116"/>
      <c r="BB5472" s="20"/>
      <c r="BC5472" s="20"/>
      <c r="BD5472" s="76"/>
      <c r="BE5472" s="77"/>
      <c r="BF5472" s="77"/>
    </row>
    <row r="5473" spans="1:58" s="23" customFormat="1" ht="15.75" customHeight="1" x14ac:dyDescent="0.4">
      <c r="A5473" s="116">
        <v>38365</v>
      </c>
      <c r="B5473" s="112">
        <v>13.05</v>
      </c>
      <c r="C5473" s="112">
        <v>14.23</v>
      </c>
      <c r="D5473" s="112">
        <v>14.609</v>
      </c>
      <c r="E5473" s="112">
        <v>15.073</v>
      </c>
      <c r="F5473" s="112">
        <v>15.45</v>
      </c>
      <c r="G5473" s="112">
        <v>15.818</v>
      </c>
      <c r="H5473" s="113">
        <v>16.271999999999998</v>
      </c>
      <c r="I5473" s="90">
        <f t="shared" si="2578"/>
        <v>14.09888888888889</v>
      </c>
      <c r="J5473" s="90">
        <f t="shared" si="2579"/>
        <v>14.566888888888888</v>
      </c>
      <c r="K5473" s="114">
        <v>2</v>
      </c>
      <c r="L5473" s="115">
        <v>5.5555555555555552E-2</v>
      </c>
      <c r="M5473" s="11"/>
      <c r="N5473" s="90">
        <v>12.84</v>
      </c>
      <c r="O5473" s="90">
        <v>14.22</v>
      </c>
      <c r="P5473" s="90">
        <v>15.10576470542572</v>
      </c>
      <c r="Q5473" s="90"/>
      <c r="R5473" s="63">
        <f t="shared" si="2590"/>
        <v>16.485764705425719</v>
      </c>
      <c r="S5473" s="64">
        <f t="shared" si="2589"/>
        <v>2.2292993630573195E-2</v>
      </c>
      <c r="T5473" s="65"/>
      <c r="U5473" s="65">
        <f t="shared" si="2585"/>
        <v>0.90295358649789026</v>
      </c>
      <c r="V5473" s="65">
        <f t="shared" si="2585"/>
        <v>0.94136247169879661</v>
      </c>
      <c r="W5473" s="65"/>
      <c r="X5473" s="61">
        <f t="shared" si="2580"/>
        <v>9.0421455938697284E-2</v>
      </c>
      <c r="Y5473" s="66">
        <f t="shared" si="2570"/>
        <v>7.954620845219916E-2</v>
      </c>
      <c r="Z5473" s="61">
        <f t="shared" si="2571"/>
        <v>3.3194105130427802E-2</v>
      </c>
      <c r="AA5473" s="67">
        <f t="shared" si="2572"/>
        <v>14.098888888888888</v>
      </c>
      <c r="AB5473" s="68">
        <f t="shared" si="2573"/>
        <v>1.6355140186915956E-2</v>
      </c>
      <c r="AC5473" s="69">
        <f t="shared" si="2574"/>
        <v>9.804430598823119E-2</v>
      </c>
      <c r="AD5473" s="70">
        <f>_xlfn.PERCENTILE.EXC(AC5473:$AC$5675,0.5)</f>
        <v>0.10601415094339618</v>
      </c>
      <c r="AE5473" s="70">
        <f>_xlfn.PERCENTILE.EXC($AC5473:AC$5675,0.35)</f>
        <v>7.9316938648281904E-2</v>
      </c>
      <c r="AF5473" s="71">
        <f t="shared" si="2586"/>
        <v>6.5875038183252715E-2</v>
      </c>
      <c r="AG5473" s="70">
        <f t="shared" si="2587"/>
        <v>-2.8741638900899442E-2</v>
      </c>
      <c r="AH5473" s="70">
        <f t="shared" si="2588"/>
        <v>-4.0127258850440099E-2</v>
      </c>
      <c r="AI5473" s="61" t="str">
        <f t="shared" si="2583"/>
        <v>Safety</v>
      </c>
      <c r="AJ5473" s="68" t="str">
        <f t="shared" si="2584"/>
        <v>Short VOL</v>
      </c>
      <c r="AK5473" s="72"/>
      <c r="AL5473" s="73"/>
      <c r="AM5473" s="72"/>
      <c r="AN5473" s="73"/>
      <c r="AO5473" s="74"/>
      <c r="AP5473" s="20"/>
      <c r="AQ5473" s="74"/>
      <c r="AR5473" s="20"/>
      <c r="AS5473" s="74"/>
      <c r="AT5473" s="20"/>
      <c r="AU5473" s="74" t="str">
        <f t="shared" si="2575"/>
        <v>00631L</v>
      </c>
      <c r="AV5473" s="20">
        <f t="shared" si="2581"/>
        <v>1</v>
      </c>
      <c r="AW5473" s="74" t="str">
        <f t="shared" si="2576"/>
        <v>00631L</v>
      </c>
      <c r="AX5473" s="20">
        <f t="shared" si="2577"/>
        <v>1</v>
      </c>
      <c r="AY5473" s="20">
        <f t="shared" si="2582"/>
        <v>1</v>
      </c>
      <c r="AZ5473" s="116">
        <v>38366</v>
      </c>
      <c r="BA5473" s="116"/>
      <c r="BB5473" s="20"/>
      <c r="BC5473" s="20"/>
      <c r="BD5473" s="76"/>
      <c r="BE5473" s="77"/>
      <c r="BF5473" s="77"/>
    </row>
    <row r="5474" spans="1:58" s="23" customFormat="1" ht="15.75" customHeight="1" x14ac:dyDescent="0.4">
      <c r="A5474" s="116">
        <v>38364</v>
      </c>
      <c r="B5474" s="112">
        <v>13.24</v>
      </c>
      <c r="C5474" s="112">
        <v>14.16</v>
      </c>
      <c r="D5474" s="112">
        <v>14.596</v>
      </c>
      <c r="E5474" s="112">
        <v>15.13</v>
      </c>
      <c r="F5474" s="112">
        <v>15.56</v>
      </c>
      <c r="G5474" s="112">
        <v>15.95</v>
      </c>
      <c r="H5474" s="113">
        <v>16.43</v>
      </c>
      <c r="I5474" s="90">
        <f t="shared" si="2578"/>
        <v>14.006666666666668</v>
      </c>
      <c r="J5474" s="90">
        <f t="shared" si="2579"/>
        <v>14.523333333333333</v>
      </c>
      <c r="K5474" s="114">
        <v>3</v>
      </c>
      <c r="L5474" s="115">
        <v>5.5555555555555552E-2</v>
      </c>
      <c r="M5474" s="11"/>
      <c r="N5474" s="90">
        <v>12.56</v>
      </c>
      <c r="O5474" s="90">
        <v>13.94</v>
      </c>
      <c r="P5474" s="90">
        <v>14.949058235400015</v>
      </c>
      <c r="Q5474" s="90"/>
      <c r="R5474" s="63">
        <f t="shared" si="2590"/>
        <v>16.329058235400012</v>
      </c>
      <c r="S5474" s="64">
        <f t="shared" si="2589"/>
        <v>-4.7763457164518498E-2</v>
      </c>
      <c r="T5474" s="65"/>
      <c r="U5474" s="65">
        <f t="shared" si="2585"/>
        <v>0.90100430416068877</v>
      </c>
      <c r="V5474" s="65">
        <f t="shared" si="2585"/>
        <v>0.93250021375858161</v>
      </c>
      <c r="W5474" s="65"/>
      <c r="X5474" s="61">
        <f t="shared" si="2580"/>
        <v>6.9486404833836848E-2</v>
      </c>
      <c r="Y5474" s="66">
        <f t="shared" si="2570"/>
        <v>8.5922009253139378E-2</v>
      </c>
      <c r="Z5474" s="61">
        <f t="shared" si="2571"/>
        <v>3.6887196573060374E-2</v>
      </c>
      <c r="AA5474" s="67">
        <f t="shared" si="2572"/>
        <v>14.006666666666668</v>
      </c>
      <c r="AB5474" s="68">
        <f t="shared" si="2573"/>
        <v>5.4140127388535006E-2</v>
      </c>
      <c r="AC5474" s="69">
        <f t="shared" si="2574"/>
        <v>0.11518046709129516</v>
      </c>
      <c r="AD5474" s="70">
        <f>_xlfn.PERCENTILE.EXC(AC5474:$AC$5675,0.5)</f>
        <v>0.10605172109491257</v>
      </c>
      <c r="AE5474" s="70">
        <f>_xlfn.PERCENTILE.EXC($AC5474:AC$5675,0.35)</f>
        <v>7.9202269976896805E-2</v>
      </c>
      <c r="AF5474" s="71">
        <f t="shared" si="2586"/>
        <v>6.5798963871731189E-2</v>
      </c>
      <c r="AG5474" s="70">
        <f t="shared" si="2587"/>
        <v>-2.8755741073173073E-2</v>
      </c>
      <c r="AH5474" s="70">
        <f t="shared" si="2588"/>
        <v>-4.0185060948707683E-2</v>
      </c>
      <c r="AI5474" s="61" t="str">
        <f t="shared" si="2583"/>
        <v>Short VOL</v>
      </c>
      <c r="AJ5474" s="68" t="str">
        <f t="shared" si="2584"/>
        <v>Short VOL</v>
      </c>
      <c r="AK5474" s="72"/>
      <c r="AL5474" s="73"/>
      <c r="AM5474" s="72"/>
      <c r="AN5474" s="73"/>
      <c r="AO5474" s="74"/>
      <c r="AP5474" s="20"/>
      <c r="AQ5474" s="74"/>
      <c r="AR5474" s="20"/>
      <c r="AS5474" s="74"/>
      <c r="AT5474" s="20"/>
      <c r="AU5474" s="74" t="str">
        <f t="shared" si="2575"/>
        <v>00631L</v>
      </c>
      <c r="AV5474" s="20">
        <f t="shared" si="2581"/>
        <v>1</v>
      </c>
      <c r="AW5474" s="74" t="str">
        <f t="shared" si="2576"/>
        <v>00631L</v>
      </c>
      <c r="AX5474" s="20">
        <f t="shared" si="2577"/>
        <v>1</v>
      </c>
      <c r="AY5474" s="20">
        <f t="shared" si="2582"/>
        <v>1</v>
      </c>
      <c r="AZ5474" s="116">
        <v>38365</v>
      </c>
      <c r="BA5474" s="116"/>
      <c r="BB5474" s="20"/>
      <c r="BC5474" s="20"/>
      <c r="BD5474" s="76"/>
      <c r="BE5474" s="77"/>
      <c r="BF5474" s="77"/>
    </row>
    <row r="5475" spans="1:58" s="23" customFormat="1" ht="15.75" customHeight="1" x14ac:dyDescent="0.4">
      <c r="A5475" s="116">
        <v>38363</v>
      </c>
      <c r="B5475" s="112">
        <v>13.72</v>
      </c>
      <c r="C5475" s="112">
        <v>14.6</v>
      </c>
      <c r="D5475" s="112">
        <v>14.959</v>
      </c>
      <c r="E5475" s="112">
        <v>15.401</v>
      </c>
      <c r="F5475" s="112">
        <v>15.76</v>
      </c>
      <c r="G5475" s="112">
        <v>16.169</v>
      </c>
      <c r="H5475" s="113">
        <v>16.672000000000001</v>
      </c>
      <c r="I5475" s="90">
        <f t="shared" si="2578"/>
        <v>14.404444444444444</v>
      </c>
      <c r="J5475" s="90">
        <f t="shared" si="2579"/>
        <v>14.879222222222221</v>
      </c>
      <c r="K5475" s="114">
        <v>4</v>
      </c>
      <c r="L5475" s="115">
        <v>5.5555555555555552E-2</v>
      </c>
      <c r="M5475" s="11"/>
      <c r="N5475" s="90">
        <v>13.19</v>
      </c>
      <c r="O5475" s="90">
        <v>14.34</v>
      </c>
      <c r="P5475" s="90">
        <v>15.252236171464558</v>
      </c>
      <c r="Q5475" s="90"/>
      <c r="R5475" s="63">
        <f t="shared" si="2590"/>
        <v>16.402236171464558</v>
      </c>
      <c r="S5475" s="64">
        <f t="shared" si="2589"/>
        <v>-3.0234315948602362E-3</v>
      </c>
      <c r="T5475" s="65"/>
      <c r="U5475" s="65">
        <f t="shared" si="2585"/>
        <v>0.91980474198047413</v>
      </c>
      <c r="V5475" s="65">
        <f t="shared" si="2585"/>
        <v>0.94019000484851767</v>
      </c>
      <c r="W5475" s="65"/>
      <c r="X5475" s="61">
        <f t="shared" si="2580"/>
        <v>6.413994169096203E-2</v>
      </c>
      <c r="Y5475" s="66">
        <f t="shared" si="2570"/>
        <v>8.2527108629309842E-2</v>
      </c>
      <c r="Z5475" s="61">
        <f t="shared" si="2571"/>
        <v>3.2960506016661527E-2</v>
      </c>
      <c r="AA5475" s="67">
        <f t="shared" si="2572"/>
        <v>14.404444444444445</v>
      </c>
      <c r="AB5475" s="68">
        <f t="shared" si="2573"/>
        <v>4.0181956027293492E-2</v>
      </c>
      <c r="AC5475" s="69">
        <f t="shared" si="2574"/>
        <v>9.2073119366523584E-2</v>
      </c>
      <c r="AD5475" s="70">
        <f>_xlfn.PERCENTILE.EXC(AC5475:$AC$5675,0.5)</f>
        <v>0.10601415094339618</v>
      </c>
      <c r="AE5475" s="70">
        <f>_xlfn.PERCENTILE.EXC($AC5475:AC$5675,0.35)</f>
        <v>7.9029645358643957E-2</v>
      </c>
      <c r="AF5475" s="71">
        <f t="shared" si="2586"/>
        <v>6.5696185396295598E-2</v>
      </c>
      <c r="AG5475" s="70">
        <f t="shared" si="2587"/>
        <v>-2.8769843245446708E-2</v>
      </c>
      <c r="AH5475" s="70">
        <f t="shared" si="2588"/>
        <v>-4.0242863046975268E-2</v>
      </c>
      <c r="AI5475" s="61" t="str">
        <f t="shared" si="2583"/>
        <v>Safety</v>
      </c>
      <c r="AJ5475" s="68" t="str">
        <f t="shared" si="2584"/>
        <v>Short VOL</v>
      </c>
      <c r="AK5475" s="72"/>
      <c r="AL5475" s="73"/>
      <c r="AM5475" s="72"/>
      <c r="AN5475" s="73"/>
      <c r="AO5475" s="74"/>
      <c r="AP5475" s="20"/>
      <c r="AQ5475" s="74"/>
      <c r="AR5475" s="20"/>
      <c r="AS5475" s="74"/>
      <c r="AT5475" s="20"/>
      <c r="AU5475" s="74" t="str">
        <f t="shared" si="2575"/>
        <v>00631L</v>
      </c>
      <c r="AV5475" s="20">
        <f t="shared" si="2581"/>
        <v>1</v>
      </c>
      <c r="AW5475" s="74" t="str">
        <f t="shared" si="2576"/>
        <v>00631L</v>
      </c>
      <c r="AX5475" s="20">
        <f t="shared" si="2577"/>
        <v>1</v>
      </c>
      <c r="AY5475" s="20">
        <f t="shared" si="2582"/>
        <v>1</v>
      </c>
      <c r="AZ5475" s="116">
        <v>38364</v>
      </c>
      <c r="BA5475" s="116"/>
      <c r="BB5475" s="20"/>
      <c r="BC5475" s="20"/>
      <c r="BD5475" s="76"/>
      <c r="BE5475" s="77"/>
      <c r="BF5475" s="77"/>
    </row>
    <row r="5476" spans="1:58" s="23" customFormat="1" ht="15.75" customHeight="1" x14ac:dyDescent="0.4">
      <c r="A5476" s="116">
        <v>38362</v>
      </c>
      <c r="B5476" s="112">
        <v>13.59</v>
      </c>
      <c r="C5476" s="112">
        <v>14.47</v>
      </c>
      <c r="D5476" s="112">
        <v>14.909000000000001</v>
      </c>
      <c r="E5476" s="112">
        <v>15.446</v>
      </c>
      <c r="F5476" s="112">
        <v>15.88</v>
      </c>
      <c r="G5476" s="112">
        <v>16.277000000000001</v>
      </c>
      <c r="H5476" s="113">
        <v>16.763999999999999</v>
      </c>
      <c r="I5476" s="90">
        <f t="shared" si="2578"/>
        <v>14.225555555555555</v>
      </c>
      <c r="J5476" s="90">
        <f t="shared" si="2579"/>
        <v>14.787055555555556</v>
      </c>
      <c r="K5476" s="114">
        <v>5</v>
      </c>
      <c r="L5476" s="115">
        <v>5.5555555555555552E-2</v>
      </c>
      <c r="M5476" s="11"/>
      <c r="N5476" s="90">
        <v>13.23</v>
      </c>
      <c r="O5476" s="90">
        <v>14.31</v>
      </c>
      <c r="P5476" s="90">
        <v>15.261405426877511</v>
      </c>
      <c r="Q5476" s="90"/>
      <c r="R5476" s="63">
        <f t="shared" si="2590"/>
        <v>16.341405426877511</v>
      </c>
      <c r="S5476" s="64">
        <f t="shared" si="2589"/>
        <v>-1.9273535952557434E-2</v>
      </c>
      <c r="T5476" s="65"/>
      <c r="U5476" s="65">
        <f t="shared" si="2585"/>
        <v>0.92452830188679247</v>
      </c>
      <c r="V5476" s="65">
        <f t="shared" si="2585"/>
        <v>0.93765938324382958</v>
      </c>
      <c r="W5476" s="65"/>
      <c r="X5476" s="61">
        <f t="shared" si="2580"/>
        <v>6.4753495217071438E-2</v>
      </c>
      <c r="Y5476" s="66">
        <f t="shared" si="2570"/>
        <v>8.53295351547326E-2</v>
      </c>
      <c r="Z5476" s="61">
        <f t="shared" si="2571"/>
        <v>3.94712176833555E-2</v>
      </c>
      <c r="AA5476" s="67">
        <f t="shared" si="2572"/>
        <v>14.225555555555557</v>
      </c>
      <c r="AB5476" s="68">
        <f t="shared" si="2573"/>
        <v>2.7210884353741454E-2</v>
      </c>
      <c r="AC5476" s="69">
        <f t="shared" si="2574"/>
        <v>7.5249853027630889E-2</v>
      </c>
      <c r="AD5476" s="70">
        <f>_xlfn.PERCENTILE.EXC(AC5476:$AC$5675,0.5)</f>
        <v>0.10605172109491257</v>
      </c>
      <c r="AE5476" s="70">
        <f>_xlfn.PERCENTILE.EXC($AC5476:AC$5675,0.35)</f>
        <v>7.8847361415913156E-2</v>
      </c>
      <c r="AF5476" s="71">
        <f t="shared" si="2586"/>
        <v>6.5593406920860006E-2</v>
      </c>
      <c r="AG5476" s="70">
        <f t="shared" si="2587"/>
        <v>-2.8783945417720343E-2</v>
      </c>
      <c r="AH5476" s="70">
        <f t="shared" si="2588"/>
        <v>-4.0300665145242845E-2</v>
      </c>
      <c r="AI5476" s="61" t="str">
        <f t="shared" si="2583"/>
        <v>Safety</v>
      </c>
      <c r="AJ5476" s="68" t="str">
        <f t="shared" si="2584"/>
        <v>Short VOL</v>
      </c>
      <c r="AK5476" s="72"/>
      <c r="AL5476" s="73"/>
      <c r="AM5476" s="72"/>
      <c r="AN5476" s="73"/>
      <c r="AO5476" s="74"/>
      <c r="AP5476" s="20"/>
      <c r="AQ5476" s="74"/>
      <c r="AR5476" s="20"/>
      <c r="AS5476" s="74"/>
      <c r="AT5476" s="20"/>
      <c r="AU5476" s="74" t="str">
        <f t="shared" si="2575"/>
        <v>00631L</v>
      </c>
      <c r="AV5476" s="20">
        <f t="shared" si="2581"/>
        <v>1</v>
      </c>
      <c r="AW5476" s="74" t="str">
        <f t="shared" si="2576"/>
        <v>00635U</v>
      </c>
      <c r="AX5476" s="20">
        <f t="shared" si="2577"/>
        <v>0</v>
      </c>
      <c r="AY5476" s="20">
        <f t="shared" si="2582"/>
        <v>1</v>
      </c>
      <c r="AZ5476" s="116">
        <v>38363</v>
      </c>
      <c r="BA5476" s="116"/>
      <c r="BB5476" s="20"/>
      <c r="BC5476" s="20"/>
      <c r="BD5476" s="76"/>
      <c r="BE5476" s="77"/>
      <c r="BF5476" s="77"/>
    </row>
    <row r="5477" spans="1:58" s="23" customFormat="1" ht="15.75" customHeight="1" x14ac:dyDescent="0.4">
      <c r="A5477" s="116">
        <v>38359</v>
      </c>
      <c r="B5477" s="112">
        <v>13.67</v>
      </c>
      <c r="C5477" s="112">
        <v>14.66</v>
      </c>
      <c r="D5477" s="112">
        <v>15.109</v>
      </c>
      <c r="E5477" s="112">
        <v>15.657</v>
      </c>
      <c r="F5477" s="112">
        <v>16.100000000000001</v>
      </c>
      <c r="G5477" s="112">
        <v>16.474</v>
      </c>
      <c r="H5477" s="113">
        <v>16.934999999999999</v>
      </c>
      <c r="I5477" s="90">
        <f t="shared" si="2578"/>
        <v>14.33</v>
      </c>
      <c r="J5477" s="90">
        <f t="shared" si="2579"/>
        <v>14.959333333333333</v>
      </c>
      <c r="K5477" s="114">
        <v>6</v>
      </c>
      <c r="L5477" s="115">
        <v>5.5555555555555552E-2</v>
      </c>
      <c r="M5477" s="11"/>
      <c r="N5477" s="90">
        <v>13.49</v>
      </c>
      <c r="O5477" s="90">
        <v>14.52</v>
      </c>
      <c r="P5477" s="90">
        <v>15.502751314356988</v>
      </c>
      <c r="Q5477" s="90"/>
      <c r="R5477" s="63">
        <f t="shared" si="2590"/>
        <v>16.532751314356986</v>
      </c>
      <c r="S5477" s="64">
        <f t="shared" si="2589"/>
        <v>-6.6273932253313591E-3</v>
      </c>
      <c r="T5477" s="65"/>
      <c r="U5477" s="65">
        <f t="shared" si="2585"/>
        <v>0.92906336088154273</v>
      </c>
      <c r="V5477" s="65">
        <f t="shared" si="2585"/>
        <v>0.93660794174987061</v>
      </c>
      <c r="W5477" s="65"/>
      <c r="X5477" s="61">
        <f t="shared" si="2580"/>
        <v>7.242136064374545E-2</v>
      </c>
      <c r="Y5477" s="66">
        <f t="shared" si="2570"/>
        <v>8.1624832343360709E-2</v>
      </c>
      <c r="Z5477" s="61">
        <f t="shared" si="2571"/>
        <v>4.3917190044196322E-2</v>
      </c>
      <c r="AA5477" s="67">
        <f t="shared" si="2572"/>
        <v>14.330000000000002</v>
      </c>
      <c r="AB5477" s="68">
        <f t="shared" si="2573"/>
        <v>1.3343217197924367E-2</v>
      </c>
      <c r="AC5477" s="69">
        <f t="shared" si="2574"/>
        <v>6.2268346923647265E-2</v>
      </c>
      <c r="AD5477" s="70">
        <f>_xlfn.PERCENTILE.EXC(AC5477:$AC$5675,0.5)</f>
        <v>0.10608929124642895</v>
      </c>
      <c r="AE5477" s="70">
        <f>_xlfn.PERCENTILE.EXC($AC5477:AC$5675,0.35)</f>
        <v>7.91858887381275E-2</v>
      </c>
      <c r="AF5477" s="71">
        <f t="shared" si="2586"/>
        <v>6.5490628445424415E-2</v>
      </c>
      <c r="AG5477" s="70">
        <f t="shared" si="2587"/>
        <v>-2.8798047589993978E-2</v>
      </c>
      <c r="AH5477" s="70">
        <f t="shared" si="2588"/>
        <v>-4.0358467243510429E-2</v>
      </c>
      <c r="AI5477" s="61" t="str">
        <f t="shared" si="2583"/>
        <v>Safety</v>
      </c>
      <c r="AJ5477" s="68" t="str">
        <f t="shared" si="2584"/>
        <v>Safety</v>
      </c>
      <c r="AK5477" s="72"/>
      <c r="AL5477" s="73"/>
      <c r="AM5477" s="72"/>
      <c r="AN5477" s="73"/>
      <c r="AO5477" s="74"/>
      <c r="AP5477" s="20"/>
      <c r="AQ5477" s="74"/>
      <c r="AR5477" s="20"/>
      <c r="AS5477" s="74"/>
      <c r="AT5477" s="20"/>
      <c r="AU5477" s="74" t="str">
        <f t="shared" si="2575"/>
        <v>00635U</v>
      </c>
      <c r="AV5477" s="20">
        <f t="shared" si="2581"/>
        <v>0</v>
      </c>
      <c r="AW5477" s="74" t="str">
        <f t="shared" si="2576"/>
        <v>00635U</v>
      </c>
      <c r="AX5477" s="20">
        <f t="shared" si="2577"/>
        <v>0</v>
      </c>
      <c r="AY5477" s="20">
        <f t="shared" si="2582"/>
        <v>1</v>
      </c>
      <c r="AZ5477" s="116">
        <v>38362</v>
      </c>
      <c r="BA5477" s="116"/>
      <c r="BB5477" s="20"/>
      <c r="BC5477" s="20"/>
      <c r="BD5477" s="76"/>
      <c r="BE5477" s="77"/>
      <c r="BF5477" s="77"/>
    </row>
    <row r="5478" spans="1:58" s="23" customFormat="1" ht="15.75" customHeight="1" x14ac:dyDescent="0.4">
      <c r="A5478" s="116">
        <v>38358</v>
      </c>
      <c r="B5478" s="112">
        <v>13.74</v>
      </c>
      <c r="C5478" s="112">
        <v>14.76</v>
      </c>
      <c r="D5478" s="112">
        <v>15.202</v>
      </c>
      <c r="E5478" s="112">
        <v>15.743</v>
      </c>
      <c r="F5478" s="112">
        <v>16.18</v>
      </c>
      <c r="G5478" s="112">
        <v>16.494</v>
      </c>
      <c r="H5478" s="113">
        <v>16.882999999999999</v>
      </c>
      <c r="I5478" s="90">
        <f t="shared" si="2578"/>
        <v>14.363333333333333</v>
      </c>
      <c r="J5478" s="90">
        <f t="shared" si="2579"/>
        <v>15.030111111111111</v>
      </c>
      <c r="K5478" s="114">
        <v>7</v>
      </c>
      <c r="L5478" s="115">
        <v>5.5555555555555552E-2</v>
      </c>
      <c r="M5478" s="11"/>
      <c r="N5478" s="90">
        <v>13.58</v>
      </c>
      <c r="O5478" s="90">
        <v>14.59</v>
      </c>
      <c r="P5478" s="90">
        <v>15.68836554076457</v>
      </c>
      <c r="Q5478" s="90"/>
      <c r="R5478" s="63">
        <f t="shared" si="2590"/>
        <v>16.69836554076457</v>
      </c>
      <c r="S5478" s="64">
        <f t="shared" si="2589"/>
        <v>-3.6195883605393879E-2</v>
      </c>
      <c r="T5478" s="65"/>
      <c r="U5478" s="65">
        <f t="shared" si="2585"/>
        <v>0.93077450308430432</v>
      </c>
      <c r="V5478" s="65">
        <f t="shared" si="2585"/>
        <v>0.929988529530971</v>
      </c>
      <c r="W5478" s="65"/>
      <c r="X5478" s="61">
        <f t="shared" si="2580"/>
        <v>7.4235807860261974E-2</v>
      </c>
      <c r="Y5478" s="66">
        <f t="shared" ref="Y5478:Y5541" si="2591">(H5478-E5478)/E5478</f>
        <v>7.2413135996950942E-2</v>
      </c>
      <c r="Z5478" s="61">
        <f t="shared" ref="Z5478:Z5541" si="2592">(J5478-I5478)/I5478</f>
        <v>4.6422217065057642E-2</v>
      </c>
      <c r="AA5478" s="67">
        <f t="shared" ref="AA5478:AA5541" si="2593">B5478*(K5478*L5478)+C5478*(1-(K5478*L5478))</f>
        <v>14.363333333333333</v>
      </c>
      <c r="AB5478" s="68">
        <f t="shared" ref="AB5478:AB5541" si="2594">(B5478-N5478)/N5478</f>
        <v>1.1782032400589112E-2</v>
      </c>
      <c r="AC5478" s="69">
        <f t="shared" ref="AC5478:AC5541" si="2595">(AA5478-N5478)/N5478</f>
        <v>5.7682866961217466E-2</v>
      </c>
      <c r="AD5478" s="70">
        <f>_xlfn.PERCENTILE.EXC(AC5478:$AC$5675,0.5)</f>
        <v>0.10641999576327049</v>
      </c>
      <c r="AE5478" s="70">
        <f>_xlfn.PERCENTILE.EXC($AC5478:AC$5675,0.35)</f>
        <v>7.9398844842128405E-2</v>
      </c>
      <c r="AF5478" s="71">
        <f t="shared" si="2586"/>
        <v>6.5754915953687362E-2</v>
      </c>
      <c r="AG5478" s="70">
        <f t="shared" si="2587"/>
        <v>-2.8913651786529142E-2</v>
      </c>
      <c r="AH5478" s="70"/>
      <c r="AI5478" s="61" t="str">
        <f t="shared" si="2583"/>
        <v>Safety</v>
      </c>
      <c r="AJ5478" s="68" t="str">
        <f t="shared" si="2584"/>
        <v>Safety</v>
      </c>
      <c r="AK5478" s="72"/>
      <c r="AL5478" s="73"/>
      <c r="AM5478" s="72"/>
      <c r="AN5478" s="73"/>
      <c r="AO5478" s="74"/>
      <c r="AP5478" s="20"/>
      <c r="AQ5478" s="74"/>
      <c r="AR5478" s="20"/>
      <c r="AS5478" s="74"/>
      <c r="AT5478" s="20"/>
      <c r="AU5478" s="74" t="str">
        <f t="shared" si="2575"/>
        <v>00635U</v>
      </c>
      <c r="AV5478" s="20">
        <f t="shared" si="2581"/>
        <v>0</v>
      </c>
      <c r="AW5478" s="74" t="str">
        <f t="shared" si="2576"/>
        <v>00635U</v>
      </c>
      <c r="AX5478" s="20">
        <f t="shared" si="2577"/>
        <v>0</v>
      </c>
      <c r="AY5478" s="20">
        <f t="shared" si="2582"/>
        <v>1</v>
      </c>
      <c r="AZ5478" s="116">
        <v>38359</v>
      </c>
      <c r="BA5478" s="116"/>
      <c r="BB5478" s="20"/>
      <c r="BC5478" s="20"/>
      <c r="BD5478" s="76"/>
      <c r="BE5478" s="77"/>
      <c r="BF5478" s="77"/>
    </row>
    <row r="5479" spans="1:58" s="23" customFormat="1" ht="15.75" customHeight="1" x14ac:dyDescent="0.4">
      <c r="A5479" s="116">
        <v>38357</v>
      </c>
      <c r="B5479" s="112">
        <v>13.99</v>
      </c>
      <c r="C5479" s="112">
        <v>15.08</v>
      </c>
      <c r="D5479" s="112">
        <v>15.519</v>
      </c>
      <c r="E5479" s="112">
        <v>16.056000000000001</v>
      </c>
      <c r="F5479" s="112">
        <v>16.489999999999998</v>
      </c>
      <c r="G5479" s="112">
        <v>16.689</v>
      </c>
      <c r="H5479" s="113">
        <v>16.936</v>
      </c>
      <c r="I5479" s="90">
        <f t="shared" si="2578"/>
        <v>14.595555555555556</v>
      </c>
      <c r="J5479" s="90">
        <f t="shared" si="2579"/>
        <v>15.32388888888889</v>
      </c>
      <c r="K5479" s="114">
        <v>8</v>
      </c>
      <c r="L5479" s="115">
        <v>5.5555555555555552E-2</v>
      </c>
      <c r="M5479" s="11"/>
      <c r="N5479" s="90">
        <v>14.09</v>
      </c>
      <c r="O5479" s="90">
        <v>15.21</v>
      </c>
      <c r="P5479" s="90">
        <v>16.175483470723528</v>
      </c>
      <c r="Q5479" s="90"/>
      <c r="R5479" s="63">
        <f t="shared" si="2590"/>
        <v>17.295483470723529</v>
      </c>
      <c r="S5479" s="64">
        <f t="shared" si="2589"/>
        <v>7.8683834048640499E-3</v>
      </c>
      <c r="T5479" s="65"/>
      <c r="U5479" s="65">
        <f t="shared" si="2585"/>
        <v>0.92636423405654167</v>
      </c>
      <c r="V5479" s="65">
        <f t="shared" si="2585"/>
        <v>0.94031192499000216</v>
      </c>
      <c r="W5479" s="65"/>
      <c r="X5479" s="61">
        <f t="shared" si="2580"/>
        <v>7.7912794853466749E-2</v>
      </c>
      <c r="Y5479" s="66">
        <f t="shared" si="2591"/>
        <v>5.4808171400099588E-2</v>
      </c>
      <c r="Z5479" s="61">
        <f t="shared" si="2592"/>
        <v>4.9901035322777107E-2</v>
      </c>
      <c r="AA5479" s="67">
        <f t="shared" si="2593"/>
        <v>14.595555555555556</v>
      </c>
      <c r="AB5479" s="68">
        <f t="shared" si="2594"/>
        <v>-7.0972320794889738E-3</v>
      </c>
      <c r="AC5479" s="69">
        <f t="shared" si="2595"/>
        <v>3.5880451068527781E-2</v>
      </c>
      <c r="AD5479" s="70">
        <f>_xlfn.PERCENTILE.EXC(AC5479:$AC$5675,0.5)</f>
        <v>0.10675070028011205</v>
      </c>
      <c r="AE5479" s="70">
        <f>_xlfn.PERCENTILE.EXC($AC5479:AC$5675,0.35)</f>
        <v>8.0272135515797496E-2</v>
      </c>
      <c r="AF5479" s="71">
        <f t="shared" si="2586"/>
        <v>6.5921288194265432E-2</v>
      </c>
      <c r="AG5479" s="70">
        <f t="shared" si="2587"/>
        <v>-2.9029255983064307E-2</v>
      </c>
      <c r="AH5479" s="70"/>
      <c r="AI5479" s="61" t="str">
        <f t="shared" si="2583"/>
        <v>Safety</v>
      </c>
      <c r="AJ5479" s="68" t="str">
        <f t="shared" si="2584"/>
        <v>Safety</v>
      </c>
      <c r="AK5479" s="72"/>
      <c r="AL5479" s="73"/>
      <c r="AM5479" s="72"/>
      <c r="AN5479" s="73"/>
      <c r="AO5479" s="74"/>
      <c r="AP5479" s="20"/>
      <c r="AQ5479" s="74"/>
      <c r="AR5479" s="20"/>
      <c r="AS5479" s="74"/>
      <c r="AT5479" s="20"/>
      <c r="AU5479" s="74" t="str">
        <f t="shared" si="2575"/>
        <v>00635U</v>
      </c>
      <c r="AV5479" s="20">
        <f t="shared" si="2581"/>
        <v>0</v>
      </c>
      <c r="AW5479" s="74" t="str">
        <f t="shared" si="2576"/>
        <v>00635U</v>
      </c>
      <c r="AX5479" s="20">
        <f t="shared" si="2577"/>
        <v>0</v>
      </c>
      <c r="AY5479" s="20">
        <f t="shared" si="2582"/>
        <v>1</v>
      </c>
      <c r="AZ5479" s="116">
        <v>38358</v>
      </c>
      <c r="BA5479" s="116"/>
      <c r="BB5479" s="20"/>
      <c r="BC5479" s="20"/>
      <c r="BD5479" s="76"/>
      <c r="BE5479" s="77"/>
      <c r="BF5479" s="77"/>
    </row>
    <row r="5480" spans="1:58" s="23" customFormat="1" ht="15.75" customHeight="1" x14ac:dyDescent="0.4">
      <c r="A5480" s="116">
        <v>38356</v>
      </c>
      <c r="B5480" s="112">
        <v>13.92</v>
      </c>
      <c r="C5480" s="112">
        <v>15.23</v>
      </c>
      <c r="D5480" s="112">
        <v>15.614000000000001</v>
      </c>
      <c r="E5480" s="112">
        <v>16.087</v>
      </c>
      <c r="F5480" s="112">
        <v>16.47</v>
      </c>
      <c r="G5480" s="112">
        <v>16.675000000000001</v>
      </c>
      <c r="H5480" s="113">
        <v>16.93</v>
      </c>
      <c r="I5480" s="90">
        <f t="shared" si="2578"/>
        <v>14.574999999999999</v>
      </c>
      <c r="J5480" s="90">
        <f t="shared" si="2579"/>
        <v>15.422000000000001</v>
      </c>
      <c r="K5480" s="114">
        <v>9</v>
      </c>
      <c r="L5480" s="115">
        <v>5.5555555555555552E-2</v>
      </c>
      <c r="M5480" s="11"/>
      <c r="N5480" s="90">
        <v>13.98</v>
      </c>
      <c r="O5480" s="90">
        <v>15.05</v>
      </c>
      <c r="P5480" s="90">
        <v>16.123172463512933</v>
      </c>
      <c r="Q5480" s="90"/>
      <c r="R5480" s="63">
        <f t="shared" si="2590"/>
        <v>17.193172463512933</v>
      </c>
      <c r="S5480" s="64">
        <f t="shared" si="2589"/>
        <v>-7.1022727272727019E-3</v>
      </c>
      <c r="T5480" s="65"/>
      <c r="U5480" s="65">
        <f t="shared" si="2585"/>
        <v>0.92890365448504986</v>
      </c>
      <c r="V5480" s="65">
        <f t="shared" si="2585"/>
        <v>0.93343912521300976</v>
      </c>
      <c r="W5480" s="65"/>
      <c r="X5480" s="61">
        <f t="shared" si="2580"/>
        <v>9.4109195402298881E-2</v>
      </c>
      <c r="Y5480" s="66">
        <f t="shared" si="2591"/>
        <v>5.2402561074159255E-2</v>
      </c>
      <c r="Z5480" s="61">
        <f t="shared" si="2592"/>
        <v>5.8113207547169907E-2</v>
      </c>
      <c r="AA5480" s="67">
        <f t="shared" si="2593"/>
        <v>14.574999999999999</v>
      </c>
      <c r="AB5480" s="68">
        <f t="shared" si="2594"/>
        <v>-4.2918454935622673E-3</v>
      </c>
      <c r="AC5480" s="69">
        <f t="shared" si="2595"/>
        <v>4.2560801144492046E-2</v>
      </c>
      <c r="AD5480" s="70">
        <f>_xlfn.PERCENTILE.EXC(AC5480:$AC$5675,0.5)</f>
        <v>0.10689037325253672</v>
      </c>
      <c r="AE5480" s="70">
        <f>_xlfn.PERCENTILE.EXC($AC5480:AC$5675,0.35)</f>
        <v>8.1915816520746129E-2</v>
      </c>
      <c r="AF5480" s="71">
        <f t="shared" si="2586"/>
        <v>6.6232162069813499E-2</v>
      </c>
      <c r="AG5480" s="70">
        <f t="shared" si="2587"/>
        <v>-2.9144860179599469E-2</v>
      </c>
      <c r="AH5480" s="70"/>
      <c r="AI5480" s="61" t="str">
        <f t="shared" si="2583"/>
        <v>Safety</v>
      </c>
      <c r="AJ5480" s="68" t="str">
        <f t="shared" si="2584"/>
        <v>Safety</v>
      </c>
      <c r="AK5480" s="72"/>
      <c r="AL5480" s="73"/>
      <c r="AM5480" s="72"/>
      <c r="AN5480" s="73"/>
      <c r="AO5480" s="74"/>
      <c r="AP5480" s="20"/>
      <c r="AQ5480" s="74"/>
      <c r="AR5480" s="20"/>
      <c r="AS5480" s="74"/>
      <c r="AT5480" s="20"/>
      <c r="AU5480" s="74" t="str">
        <f t="shared" si="2575"/>
        <v>00635U</v>
      </c>
      <c r="AV5480" s="20">
        <f t="shared" si="2581"/>
        <v>0</v>
      </c>
      <c r="AW5480" s="74" t="str">
        <f t="shared" si="2576"/>
        <v>00635U</v>
      </c>
      <c r="AX5480" s="20">
        <f t="shared" si="2577"/>
        <v>0</v>
      </c>
      <c r="AY5480" s="20">
        <f t="shared" si="2582"/>
        <v>1</v>
      </c>
      <c r="AZ5480" s="116">
        <v>38357</v>
      </c>
      <c r="BA5480" s="116"/>
      <c r="BB5480" s="20"/>
      <c r="BC5480" s="20"/>
      <c r="BD5480" s="76"/>
      <c r="BE5480" s="77"/>
      <c r="BF5480" s="77"/>
    </row>
    <row r="5481" spans="1:58" s="23" customFormat="1" ht="15.75" customHeight="1" x14ac:dyDescent="0.4">
      <c r="A5481" s="116">
        <v>38355</v>
      </c>
      <c r="B5481" s="112">
        <v>13.83</v>
      </c>
      <c r="C5481" s="112">
        <v>14.95</v>
      </c>
      <c r="D5481" s="112">
        <v>15.356999999999999</v>
      </c>
      <c r="E5481" s="112">
        <v>15.856</v>
      </c>
      <c r="F5481" s="112">
        <v>16.260000000000002</v>
      </c>
      <c r="G5481" s="112">
        <v>16.507999999999999</v>
      </c>
      <c r="H5481" s="113">
        <v>16.817</v>
      </c>
      <c r="I5481" s="90">
        <f t="shared" si="2578"/>
        <v>14.327777777777778</v>
      </c>
      <c r="J5481" s="90">
        <f t="shared" si="2579"/>
        <v>15.130888888888888</v>
      </c>
      <c r="K5481" s="114">
        <v>10</v>
      </c>
      <c r="L5481" s="115">
        <v>5.5555555555555552E-2</v>
      </c>
      <c r="M5481" s="11"/>
      <c r="N5481" s="90">
        <v>14.08</v>
      </c>
      <c r="O5481" s="90">
        <v>15.07</v>
      </c>
      <c r="P5481" s="90">
        <v>16.038544855312256</v>
      </c>
      <c r="Q5481" s="90"/>
      <c r="R5481" s="63">
        <f t="shared" si="2590"/>
        <v>17.028544855312255</v>
      </c>
      <c r="S5481" s="64">
        <f t="shared" si="2589"/>
        <v>5.9443190368698343E-2</v>
      </c>
      <c r="T5481" s="65"/>
      <c r="U5481" s="65">
        <f t="shared" si="2585"/>
        <v>0.93430656934306566</v>
      </c>
      <c r="V5481" s="65">
        <f t="shared" si="2585"/>
        <v>0.93961142584631319</v>
      </c>
      <c r="W5481" s="65"/>
      <c r="X5481" s="61">
        <f t="shared" si="2580"/>
        <v>8.0983369486623227E-2</v>
      </c>
      <c r="Y5481" s="66">
        <f t="shared" si="2591"/>
        <v>6.060797174571142E-2</v>
      </c>
      <c r="Z5481" s="61">
        <f t="shared" si="2592"/>
        <v>5.6052733617681254E-2</v>
      </c>
      <c r="AA5481" s="67">
        <f t="shared" si="2593"/>
        <v>14.327777777777778</v>
      </c>
      <c r="AB5481" s="68">
        <f t="shared" si="2594"/>
        <v>-1.775568181818182E-2</v>
      </c>
      <c r="AC5481" s="69">
        <f t="shared" si="2595"/>
        <v>1.7597853535353512E-2</v>
      </c>
      <c r="AD5481" s="70">
        <f>_xlfn.PERCENTILE.EXC(AC5481:$AC$5675,0.5)</f>
        <v>0.10703004622496139</v>
      </c>
      <c r="AE5481" s="70">
        <f>_xlfn.PERCENTILE.EXC($AC5481:AC$5675,0.35)</f>
        <v>8.2334073125622451E-2</v>
      </c>
      <c r="AF5481" s="71">
        <f t="shared" si="2586"/>
        <v>6.7266875673054616E-2</v>
      </c>
      <c r="AG5481" s="70">
        <f t="shared" si="2587"/>
        <v>-2.9260464376134637E-2</v>
      </c>
      <c r="AH5481" s="70"/>
      <c r="AI5481" s="61" t="str">
        <f t="shared" si="2583"/>
        <v>Safety</v>
      </c>
      <c r="AJ5481" s="68" t="str">
        <f t="shared" si="2584"/>
        <v>Safety</v>
      </c>
      <c r="AK5481" s="72"/>
      <c r="AL5481" s="73"/>
      <c r="AM5481" s="72"/>
      <c r="AN5481" s="73"/>
      <c r="AO5481" s="74"/>
      <c r="AP5481" s="20"/>
      <c r="AQ5481" s="74"/>
      <c r="AR5481" s="20"/>
      <c r="AS5481" s="74"/>
      <c r="AT5481" s="20"/>
      <c r="AU5481" s="74" t="str">
        <f t="shared" si="2575"/>
        <v>00635U</v>
      </c>
      <c r="AV5481" s="20">
        <f t="shared" si="2581"/>
        <v>0</v>
      </c>
      <c r="AW5481" s="74" t="str">
        <f t="shared" si="2576"/>
        <v>00635U</v>
      </c>
      <c r="AX5481" s="20">
        <f t="shared" si="2577"/>
        <v>0</v>
      </c>
      <c r="AY5481" s="20">
        <f t="shared" si="2582"/>
        <v>1</v>
      </c>
      <c r="AZ5481" s="116">
        <v>38356</v>
      </c>
      <c r="BA5481" s="116"/>
      <c r="BB5481" s="20"/>
      <c r="BC5481" s="20"/>
      <c r="BD5481" s="76"/>
      <c r="BE5481" s="77"/>
      <c r="BF5481" s="77"/>
    </row>
    <row r="5482" spans="1:58" s="23" customFormat="1" ht="15.75" customHeight="1" x14ac:dyDescent="0.4">
      <c r="A5482" s="116">
        <v>38352</v>
      </c>
      <c r="B5482" s="112">
        <v>13.52</v>
      </c>
      <c r="C5482" s="112">
        <v>14.81</v>
      </c>
      <c r="D5482" s="112">
        <v>15.179</v>
      </c>
      <c r="E5482" s="112">
        <v>15.632</v>
      </c>
      <c r="F5482" s="112">
        <v>16</v>
      </c>
      <c r="G5482" s="112">
        <v>16.289000000000001</v>
      </c>
      <c r="H5482" s="113">
        <v>16.646999999999998</v>
      </c>
      <c r="I5482" s="90">
        <f t="shared" si="2578"/>
        <v>14.021666666666667</v>
      </c>
      <c r="J5482" s="90">
        <f t="shared" si="2579"/>
        <v>14.9535</v>
      </c>
      <c r="K5482" s="114">
        <v>11</v>
      </c>
      <c r="L5482" s="115">
        <v>5.5555555555555552E-2</v>
      </c>
      <c r="M5482" s="11"/>
      <c r="N5482" s="90">
        <v>13.29</v>
      </c>
      <c r="O5482" s="90">
        <v>14.56</v>
      </c>
      <c r="P5482" s="90">
        <v>15.818342848979078</v>
      </c>
      <c r="Q5482" s="90"/>
      <c r="R5482" s="63">
        <f t="shared" si="2590"/>
        <v>17.088342848979082</v>
      </c>
      <c r="S5482" s="64">
        <f t="shared" si="2589"/>
        <v>5.8121019108280145E-2</v>
      </c>
      <c r="T5482" s="65"/>
      <c r="U5482" s="65">
        <f t="shared" si="2585"/>
        <v>0.91277472527472514</v>
      </c>
      <c r="V5482" s="65">
        <f t="shared" si="2585"/>
        <v>0.92045039983058075</v>
      </c>
      <c r="W5482" s="65"/>
      <c r="X5482" s="61">
        <f t="shared" si="2580"/>
        <v>9.5414201183432024E-2</v>
      </c>
      <c r="Y5482" s="66">
        <f t="shared" si="2591"/>
        <v>6.4930910951893475E-2</v>
      </c>
      <c r="Z5482" s="61">
        <f t="shared" si="2592"/>
        <v>6.6456674194698695E-2</v>
      </c>
      <c r="AA5482" s="67">
        <f t="shared" si="2593"/>
        <v>14.021666666666667</v>
      </c>
      <c r="AB5482" s="68">
        <f t="shared" si="2594"/>
        <v>1.7306245297215986E-2</v>
      </c>
      <c r="AC5482" s="69">
        <f t="shared" si="2595"/>
        <v>5.5053925257085586E-2</v>
      </c>
      <c r="AD5482" s="70">
        <f>_xlfn.PERCENTILE.EXC(AC5482:$AC$5675,0.5)</f>
        <v>0.10709504717986934</v>
      </c>
      <c r="AE5482" s="70">
        <f>_xlfn.PERCENTILE.EXC($AC5482:AC$5675,0.35)</f>
        <v>8.3091739142642534E-2</v>
      </c>
      <c r="AF5482" s="71">
        <f t="shared" si="2586"/>
        <v>6.7675731176104634E-2</v>
      </c>
      <c r="AG5482" s="70">
        <f t="shared" si="2587"/>
        <v>-2.9376068572669799E-2</v>
      </c>
      <c r="AH5482" s="70"/>
      <c r="AI5482" s="61"/>
      <c r="AJ5482" s="68" t="str">
        <f t="shared" si="2584"/>
        <v>Safety</v>
      </c>
      <c r="AK5482" s="72"/>
      <c r="AL5482" s="73"/>
      <c r="AM5482" s="72"/>
      <c r="AN5482" s="73"/>
      <c r="AO5482" s="74"/>
      <c r="AP5482" s="20"/>
      <c r="AQ5482" s="74"/>
      <c r="AR5482" s="20"/>
      <c r="AS5482" s="74"/>
      <c r="AT5482" s="20"/>
      <c r="AU5482" s="74" t="str">
        <f t="shared" si="2575"/>
        <v>00635U</v>
      </c>
      <c r="AV5482" s="20">
        <f t="shared" si="2581"/>
        <v>0</v>
      </c>
      <c r="AW5482" s="74" t="str">
        <f t="shared" si="2576"/>
        <v>00635U</v>
      </c>
      <c r="AX5482" s="20">
        <f t="shared" si="2577"/>
        <v>0</v>
      </c>
      <c r="AY5482" s="20">
        <f t="shared" si="2582"/>
        <v>1</v>
      </c>
      <c r="AZ5482" s="116">
        <v>38355</v>
      </c>
      <c r="BA5482" s="116"/>
      <c r="BB5482" s="20"/>
      <c r="BC5482" s="20"/>
      <c r="BD5482" s="76"/>
      <c r="BE5482" s="77"/>
      <c r="BF5482" s="77"/>
    </row>
    <row r="5483" spans="1:58" s="23" customFormat="1" ht="15.75" customHeight="1" x14ac:dyDescent="0.4">
      <c r="A5483" s="116">
        <v>38351</v>
      </c>
      <c r="B5483" s="112">
        <v>13.48</v>
      </c>
      <c r="C5483" s="112">
        <v>14.81</v>
      </c>
      <c r="D5483" s="112">
        <v>15.176</v>
      </c>
      <c r="E5483" s="112">
        <v>15.625</v>
      </c>
      <c r="F5483" s="112">
        <v>15.99</v>
      </c>
      <c r="G5483" s="112">
        <v>16.242000000000001</v>
      </c>
      <c r="H5483" s="113">
        <v>16.553999999999998</v>
      </c>
      <c r="I5483" s="90">
        <f t="shared" si="2578"/>
        <v>13.923333333333334</v>
      </c>
      <c r="J5483" s="90">
        <f t="shared" si="2579"/>
        <v>14.932</v>
      </c>
      <c r="K5483" s="114">
        <v>12</v>
      </c>
      <c r="L5483" s="115">
        <v>5.5555555555555552E-2</v>
      </c>
      <c r="M5483" s="11"/>
      <c r="N5483" s="90">
        <v>12.56</v>
      </c>
      <c r="O5483" s="90">
        <v>14.3</v>
      </c>
      <c r="P5483" s="90">
        <v>15.546084914941588</v>
      </c>
      <c r="Q5483" s="90"/>
      <c r="R5483" s="63">
        <f t="shared" si="2590"/>
        <v>17.28608491494159</v>
      </c>
      <c r="S5483" s="64">
        <f t="shared" si="2589"/>
        <v>8.0895008605852095E-2</v>
      </c>
      <c r="T5483" s="65"/>
      <c r="U5483" s="65">
        <f t="shared" si="2585"/>
        <v>0.87832167832167829</v>
      </c>
      <c r="V5483" s="65">
        <f t="shared" si="2585"/>
        <v>0.91984574111363848</v>
      </c>
      <c r="W5483" s="65"/>
      <c r="X5483" s="61">
        <f t="shared" si="2580"/>
        <v>9.866468842729971E-2</v>
      </c>
      <c r="Y5483" s="66">
        <f t="shared" si="2591"/>
        <v>5.9455999999999905E-2</v>
      </c>
      <c r="Z5483" s="61">
        <f t="shared" si="2592"/>
        <v>7.2444338041656689E-2</v>
      </c>
      <c r="AA5483" s="67">
        <f t="shared" si="2593"/>
        <v>13.923333333333334</v>
      </c>
      <c r="AB5483" s="68">
        <f t="shared" si="2594"/>
        <v>7.32484076433121E-2</v>
      </c>
      <c r="AC5483" s="69">
        <f t="shared" si="2595"/>
        <v>0.1085456475583864</v>
      </c>
      <c r="AD5483" s="70">
        <f>_xlfn.PERCENTILE.EXC(AC5483:$AC$5675,0.5)</f>
        <v>0.10716004813477729</v>
      </c>
      <c r="AE5483" s="70">
        <f>_xlfn.PERCENTILE.EXC($AC5483:AC$5675,0.35)</f>
        <v>8.4555850139102301E-2</v>
      </c>
      <c r="AF5483" s="71">
        <f t="shared" si="2586"/>
        <v>6.7976780217007343E-2</v>
      </c>
      <c r="AG5483" s="70">
        <f t="shared" si="2587"/>
        <v>-2.9491672769204967E-2</v>
      </c>
      <c r="AH5483" s="70"/>
      <c r="AI5483" s="61"/>
      <c r="AJ5483" s="68" t="str">
        <f t="shared" si="2584"/>
        <v>Short VOL</v>
      </c>
      <c r="AK5483" s="72"/>
      <c r="AL5483" s="73"/>
      <c r="AM5483" s="72"/>
      <c r="AN5483" s="73"/>
      <c r="AO5483" s="74"/>
      <c r="AP5483" s="20"/>
      <c r="AQ5483" s="74"/>
      <c r="AR5483" s="20"/>
      <c r="AS5483" s="74"/>
      <c r="AT5483" s="20"/>
      <c r="AU5483" s="74" t="str">
        <f t="shared" si="2575"/>
        <v>00631L</v>
      </c>
      <c r="AV5483" s="20">
        <f t="shared" si="2581"/>
        <v>1</v>
      </c>
      <c r="AW5483" s="74" t="str">
        <f t="shared" si="2576"/>
        <v>00631L</v>
      </c>
      <c r="AX5483" s="20">
        <f t="shared" si="2577"/>
        <v>1</v>
      </c>
      <c r="AY5483" s="20">
        <f t="shared" si="2582"/>
        <v>1</v>
      </c>
      <c r="AZ5483" s="116">
        <v>38352</v>
      </c>
      <c r="BA5483" s="116"/>
      <c r="BB5483" s="20"/>
      <c r="BC5483" s="20"/>
      <c r="BD5483" s="76"/>
      <c r="BE5483" s="77"/>
      <c r="BF5483" s="77"/>
    </row>
    <row r="5484" spans="1:58" s="23" customFormat="1" ht="15.75" customHeight="1" x14ac:dyDescent="0.4">
      <c r="A5484" s="116">
        <v>38350</v>
      </c>
      <c r="B5484" s="112">
        <v>13.42</v>
      </c>
      <c r="C5484" s="112">
        <v>14.73</v>
      </c>
      <c r="D5484" s="112">
        <v>15.108000000000001</v>
      </c>
      <c r="E5484" s="112">
        <v>15.573</v>
      </c>
      <c r="F5484" s="112">
        <v>15.95</v>
      </c>
      <c r="G5484" s="112">
        <v>16.210999999999999</v>
      </c>
      <c r="H5484" s="113">
        <v>16.535</v>
      </c>
      <c r="I5484" s="90">
        <f t="shared" si="2578"/>
        <v>13.783888888888889</v>
      </c>
      <c r="J5484" s="90">
        <f t="shared" si="2579"/>
        <v>14.835000000000001</v>
      </c>
      <c r="K5484" s="114">
        <v>13</v>
      </c>
      <c r="L5484" s="115">
        <v>5.5555555555555552E-2</v>
      </c>
      <c r="M5484" s="11"/>
      <c r="N5484" s="90">
        <v>11.62</v>
      </c>
      <c r="O5484" s="90">
        <v>13.99</v>
      </c>
      <c r="P5484" s="90">
        <v>15.251431274309457</v>
      </c>
      <c r="Q5484" s="90"/>
      <c r="R5484" s="63">
        <f t="shared" si="2590"/>
        <v>17.621431274309458</v>
      </c>
      <c r="S5484" s="64">
        <f t="shared" si="2589"/>
        <v>-3.1666666666666732E-2</v>
      </c>
      <c r="T5484" s="65"/>
      <c r="U5484" s="65">
        <f t="shared" si="2585"/>
        <v>0.83059328091493922</v>
      </c>
      <c r="V5484" s="65">
        <f t="shared" si="2585"/>
        <v>0.91729095770609426</v>
      </c>
      <c r="W5484" s="65"/>
      <c r="X5484" s="61">
        <f t="shared" si="2580"/>
        <v>9.7615499254843557E-2</v>
      </c>
      <c r="Y5484" s="66">
        <f t="shared" si="2591"/>
        <v>6.1773582482501747E-2</v>
      </c>
      <c r="Z5484" s="61">
        <f t="shared" si="2592"/>
        <v>7.6256499133448938E-2</v>
      </c>
      <c r="AA5484" s="67">
        <f t="shared" si="2593"/>
        <v>13.783888888888889</v>
      </c>
      <c r="AB5484" s="68">
        <f t="shared" si="2594"/>
        <v>0.15490533562822725</v>
      </c>
      <c r="AC5484" s="69">
        <f t="shared" si="2595"/>
        <v>0.18622107477529171</v>
      </c>
      <c r="AD5484" s="70">
        <f>_xlfn.PERCENTILE.EXC(AC5484:$AC$5675,0.5)</f>
        <v>0.10709504717986934</v>
      </c>
      <c r="AE5484" s="70">
        <f>_xlfn.PERCENTILE.EXC($AC5484:AC$5675,0.35)</f>
        <v>8.3767482679470123E-2</v>
      </c>
      <c r="AF5484" s="71">
        <f t="shared" si="2586"/>
        <v>6.7851264193792643E-2</v>
      </c>
      <c r="AG5484" s="70">
        <f t="shared" si="2587"/>
        <v>-2.9607276965740129E-2</v>
      </c>
      <c r="AH5484" s="70"/>
      <c r="AI5484" s="61"/>
      <c r="AJ5484" s="68" t="str">
        <f t="shared" si="2584"/>
        <v>Short VOL</v>
      </c>
      <c r="AK5484" s="72"/>
      <c r="AL5484" s="73"/>
      <c r="AM5484" s="72"/>
      <c r="AN5484" s="73"/>
      <c r="AO5484" s="74"/>
      <c r="AP5484" s="20"/>
      <c r="AQ5484" s="74"/>
      <c r="AR5484" s="20"/>
      <c r="AS5484" s="74"/>
      <c r="AT5484" s="20"/>
      <c r="AU5484" s="74" t="str">
        <f t="shared" si="2575"/>
        <v>00631L</v>
      </c>
      <c r="AV5484" s="20">
        <f t="shared" si="2581"/>
        <v>1</v>
      </c>
      <c r="AW5484" s="74" t="str">
        <f t="shared" si="2576"/>
        <v>00631L</v>
      </c>
      <c r="AX5484" s="20">
        <f t="shared" si="2577"/>
        <v>1</v>
      </c>
      <c r="AY5484" s="20">
        <f t="shared" si="2582"/>
        <v>1</v>
      </c>
      <c r="AZ5484" s="116">
        <v>38351</v>
      </c>
      <c r="BA5484" s="116"/>
      <c r="BB5484" s="20"/>
      <c r="BC5484" s="20"/>
      <c r="BD5484" s="76"/>
      <c r="BE5484" s="77"/>
      <c r="BF5484" s="77"/>
    </row>
    <row r="5485" spans="1:58" s="23" customFormat="1" ht="15.75" customHeight="1" x14ac:dyDescent="0.4">
      <c r="A5485" s="116">
        <v>38349</v>
      </c>
      <c r="B5485" s="112">
        <v>13.43</v>
      </c>
      <c r="C5485" s="112">
        <v>14.7</v>
      </c>
      <c r="D5485" s="112">
        <v>15.069000000000001</v>
      </c>
      <c r="E5485" s="112">
        <v>15.522</v>
      </c>
      <c r="F5485" s="112">
        <v>15.89</v>
      </c>
      <c r="G5485" s="112">
        <v>16.157</v>
      </c>
      <c r="H5485" s="113">
        <v>16.489000000000001</v>
      </c>
      <c r="I5485" s="90">
        <f t="shared" si="2578"/>
        <v>13.712222222222222</v>
      </c>
      <c r="J5485" s="90">
        <f t="shared" si="2579"/>
        <v>14.782</v>
      </c>
      <c r="K5485" s="114">
        <v>14</v>
      </c>
      <c r="L5485" s="115">
        <v>5.5555555555555552E-2</v>
      </c>
      <c r="M5485" s="11"/>
      <c r="N5485" s="90">
        <v>12</v>
      </c>
      <c r="O5485" s="90">
        <v>13.91</v>
      </c>
      <c r="P5485" s="90">
        <v>15.28956026125366</v>
      </c>
      <c r="Q5485" s="90"/>
      <c r="R5485" s="63">
        <f t="shared" si="2590"/>
        <v>17.199560261253659</v>
      </c>
      <c r="S5485" s="64">
        <f t="shared" si="2589"/>
        <v>-1.1532125205930853E-2</v>
      </c>
      <c r="T5485" s="65"/>
      <c r="U5485" s="65">
        <f t="shared" si="2585"/>
        <v>0.86268871315600282</v>
      </c>
      <c r="V5485" s="65">
        <f t="shared" si="2585"/>
        <v>0.90977109624599861</v>
      </c>
      <c r="W5485" s="65"/>
      <c r="X5485" s="61">
        <f t="shared" si="2580"/>
        <v>9.4564408041697662E-2</v>
      </c>
      <c r="Y5485" s="66">
        <f t="shared" si="2591"/>
        <v>6.2298672851436705E-2</v>
      </c>
      <c r="Z5485" s="61">
        <f t="shared" si="2592"/>
        <v>7.8016368203549194E-2</v>
      </c>
      <c r="AA5485" s="67">
        <f t="shared" si="2593"/>
        <v>13.712222222222222</v>
      </c>
      <c r="AB5485" s="68">
        <f t="shared" si="2594"/>
        <v>0.11916666666666664</v>
      </c>
      <c r="AC5485" s="69">
        <f t="shared" si="2595"/>
        <v>0.14268518518518514</v>
      </c>
      <c r="AD5485" s="70">
        <f>_xlfn.PERCENTILE.EXC(AC5485:$AC$5675,0.5)</f>
        <v>0.10703004622496139</v>
      </c>
      <c r="AE5485" s="70">
        <f>_xlfn.PERCENTILE.EXC($AC5485:AC$5675,0.35)</f>
        <v>8.2979115219837904E-2</v>
      </c>
      <c r="AF5485" s="71">
        <f t="shared" si="2586"/>
        <v>6.7738772038996142E-2</v>
      </c>
      <c r="AG5485" s="70">
        <f t="shared" si="2587"/>
        <v>-2.9722881162275297E-2</v>
      </c>
      <c r="AH5485" s="70"/>
      <c r="AI5485" s="61"/>
      <c r="AJ5485" s="68" t="str">
        <f t="shared" si="2584"/>
        <v>Short VOL</v>
      </c>
      <c r="AK5485" s="72"/>
      <c r="AL5485" s="73"/>
      <c r="AM5485" s="72"/>
      <c r="AN5485" s="73"/>
      <c r="AO5485" s="74"/>
      <c r="AP5485" s="20"/>
      <c r="AQ5485" s="74"/>
      <c r="AR5485" s="20"/>
      <c r="AS5485" s="74"/>
      <c r="AT5485" s="20"/>
      <c r="AU5485" s="74" t="str">
        <f t="shared" si="2575"/>
        <v>00631L</v>
      </c>
      <c r="AV5485" s="20">
        <f t="shared" si="2581"/>
        <v>1</v>
      </c>
      <c r="AW5485" s="74" t="str">
        <f t="shared" si="2576"/>
        <v>00631L</v>
      </c>
      <c r="AX5485" s="20">
        <f t="shared" si="2577"/>
        <v>1</v>
      </c>
      <c r="AY5485" s="20">
        <f t="shared" si="2582"/>
        <v>1</v>
      </c>
      <c r="AZ5485" s="116">
        <v>38350</v>
      </c>
      <c r="BA5485" s="116"/>
      <c r="BB5485" s="20"/>
      <c r="BC5485" s="20"/>
      <c r="BD5485" s="76"/>
      <c r="BE5485" s="77"/>
      <c r="BF5485" s="77"/>
    </row>
    <row r="5486" spans="1:58" s="23" customFormat="1" ht="15.75" customHeight="1" x14ac:dyDescent="0.4">
      <c r="A5486" s="116">
        <v>38348</v>
      </c>
      <c r="B5486" s="112">
        <v>13.47</v>
      </c>
      <c r="C5486" s="112">
        <v>14.5</v>
      </c>
      <c r="D5486" s="112">
        <v>14.942</v>
      </c>
      <c r="E5486" s="112">
        <v>15.483000000000001</v>
      </c>
      <c r="F5486" s="112">
        <v>15.92</v>
      </c>
      <c r="G5486" s="112">
        <v>16.175000000000001</v>
      </c>
      <c r="H5486" s="113">
        <v>16.491</v>
      </c>
      <c r="I5486" s="90">
        <f t="shared" si="2578"/>
        <v>13.641666666666667</v>
      </c>
      <c r="J5486" s="90">
        <f t="shared" si="2579"/>
        <v>14.573666666666666</v>
      </c>
      <c r="K5486" s="114">
        <v>15</v>
      </c>
      <c r="L5486" s="115">
        <v>5.5555555555555552E-2</v>
      </c>
      <c r="M5486" s="11"/>
      <c r="N5486" s="90">
        <v>12.14</v>
      </c>
      <c r="O5486" s="90">
        <v>14.1</v>
      </c>
      <c r="P5486" s="90">
        <v>15.391425731633984</v>
      </c>
      <c r="Q5486" s="90"/>
      <c r="R5486" s="63">
        <f t="shared" si="2590"/>
        <v>17.351425731633981</v>
      </c>
      <c r="S5486" s="64">
        <f t="shared" si="2589"/>
        <v>8.1032947462154947E-2</v>
      </c>
      <c r="T5486" s="65"/>
      <c r="U5486" s="65">
        <f t="shared" si="2585"/>
        <v>0.86099290780141846</v>
      </c>
      <c r="V5486" s="65">
        <f t="shared" si="2585"/>
        <v>0.91609447011918343</v>
      </c>
      <c r="W5486" s="65"/>
      <c r="X5486" s="61">
        <f t="shared" si="2580"/>
        <v>7.6466221232368181E-2</v>
      </c>
      <c r="Y5486" s="66">
        <f t="shared" si="2591"/>
        <v>6.5103662080991997E-2</v>
      </c>
      <c r="Z5486" s="61">
        <f t="shared" si="2592"/>
        <v>6.8320097739767757E-2</v>
      </c>
      <c r="AA5486" s="67">
        <f t="shared" si="2593"/>
        <v>13.641666666666667</v>
      </c>
      <c r="AB5486" s="68">
        <f t="shared" si="2594"/>
        <v>0.10955518945634267</v>
      </c>
      <c r="AC5486" s="69">
        <f t="shared" si="2595"/>
        <v>0.12369577155409117</v>
      </c>
      <c r="AD5486" s="70">
        <f>_xlfn.PERCENTILE.EXC(AC5486:$AC$5675,0.5)</f>
        <v>0.10689037325253672</v>
      </c>
      <c r="AE5486" s="70">
        <f>_xlfn.PERCENTILE.EXC($AC5486:AC$5675,0.35)</f>
        <v>8.2455664627495623E-2</v>
      </c>
      <c r="AF5486" s="71">
        <f t="shared" si="2586"/>
        <v>6.7628450528935999E-2</v>
      </c>
      <c r="AG5486" s="70">
        <f t="shared" si="2587"/>
        <v>-2.9838485358810458E-2</v>
      </c>
      <c r="AH5486" s="70"/>
      <c r="AI5486" s="61"/>
      <c r="AJ5486" s="68" t="str">
        <f t="shared" si="2584"/>
        <v>Short VOL</v>
      </c>
      <c r="AK5486" s="72"/>
      <c r="AL5486" s="73"/>
      <c r="AM5486" s="72"/>
      <c r="AN5486" s="73"/>
      <c r="AO5486" s="74"/>
      <c r="AP5486" s="20"/>
      <c r="AQ5486" s="74"/>
      <c r="AR5486" s="20"/>
      <c r="AS5486" s="74"/>
      <c r="AT5486" s="20"/>
      <c r="AU5486" s="74" t="str">
        <f t="shared" si="2575"/>
        <v>00631L</v>
      </c>
      <c r="AV5486" s="20">
        <f t="shared" si="2581"/>
        <v>1</v>
      </c>
      <c r="AW5486" s="74" t="str">
        <f t="shared" si="2576"/>
        <v>00631L</v>
      </c>
      <c r="AX5486" s="20">
        <f t="shared" si="2577"/>
        <v>1</v>
      </c>
      <c r="AY5486" s="20">
        <f t="shared" si="2582"/>
        <v>1</v>
      </c>
      <c r="AZ5486" s="116">
        <v>38349</v>
      </c>
      <c r="BA5486" s="116"/>
      <c r="BB5486" s="20"/>
      <c r="BC5486" s="20"/>
      <c r="BD5486" s="76"/>
      <c r="BE5486" s="77"/>
      <c r="BF5486" s="77"/>
    </row>
    <row r="5487" spans="1:58" s="23" customFormat="1" ht="15.75" customHeight="1" x14ac:dyDescent="0.4">
      <c r="A5487" s="116">
        <v>38344</v>
      </c>
      <c r="B5487" s="112">
        <v>13.45</v>
      </c>
      <c r="C5487" s="112">
        <v>14.51</v>
      </c>
      <c r="D5487" s="112">
        <v>14.93</v>
      </c>
      <c r="E5487" s="112">
        <v>15.444000000000001</v>
      </c>
      <c r="F5487" s="112">
        <v>15.86</v>
      </c>
      <c r="G5487" s="112">
        <v>16.123999999999999</v>
      </c>
      <c r="H5487" s="113">
        <v>16.452000000000002</v>
      </c>
      <c r="I5487" s="90">
        <f t="shared" si="2578"/>
        <v>13.567777777777778</v>
      </c>
      <c r="J5487" s="90">
        <f t="shared" si="2579"/>
        <v>14.556666666666667</v>
      </c>
      <c r="K5487" s="114">
        <v>16</v>
      </c>
      <c r="L5487" s="115">
        <v>5.5555555555555552E-2</v>
      </c>
      <c r="M5487" s="11"/>
      <c r="N5487" s="90">
        <v>11.23</v>
      </c>
      <c r="O5487" s="90">
        <v>13.84</v>
      </c>
      <c r="P5487" s="90">
        <v>15.129601639347706</v>
      </c>
      <c r="Q5487" s="90"/>
      <c r="R5487" s="63">
        <f t="shared" si="2590"/>
        <v>17.739601639347708</v>
      </c>
      <c r="S5487" s="64">
        <f t="shared" si="2589"/>
        <v>-1.9213973799126538E-2</v>
      </c>
      <c r="T5487" s="65"/>
      <c r="U5487" s="65">
        <f t="shared" si="2585"/>
        <v>0.81141618497109835</v>
      </c>
      <c r="V5487" s="65">
        <f t="shared" si="2585"/>
        <v>0.91476301424924322</v>
      </c>
      <c r="W5487" s="65"/>
      <c r="X5487" s="61">
        <f t="shared" si="2580"/>
        <v>7.8810408921933126E-2</v>
      </c>
      <c r="Y5487" s="66">
        <f t="shared" si="2591"/>
        <v>6.526806526806532E-2</v>
      </c>
      <c r="Z5487" s="61">
        <f t="shared" si="2592"/>
        <v>7.2885103595119155E-2</v>
      </c>
      <c r="AA5487" s="67">
        <f t="shared" si="2593"/>
        <v>13.567777777777778</v>
      </c>
      <c r="AB5487" s="68">
        <f t="shared" si="2594"/>
        <v>0.19768477292965261</v>
      </c>
      <c r="AC5487" s="69">
        <f t="shared" si="2595"/>
        <v>0.20817255367567028</v>
      </c>
      <c r="AD5487" s="70">
        <f>_xlfn.PERCENTILE.EXC(AC5487:$AC$5675,0.5)</f>
        <v>0.10675070028011205</v>
      </c>
      <c r="AE5487" s="70">
        <f>_xlfn.PERCENTILE.EXC($AC5487:AC$5675,0.35)</f>
        <v>8.2285436524873176E-2</v>
      </c>
      <c r="AF5487" s="71">
        <f t="shared" si="2586"/>
        <v>6.7518129018875855E-2</v>
      </c>
      <c r="AG5487" s="70">
        <f t="shared" si="2587"/>
        <v>-2.995408955534562E-2</v>
      </c>
      <c r="AH5487" s="70"/>
      <c r="AI5487" s="61"/>
      <c r="AJ5487" s="68" t="str">
        <f t="shared" si="2584"/>
        <v>Short VOL</v>
      </c>
      <c r="AK5487" s="72"/>
      <c r="AL5487" s="73"/>
      <c r="AM5487" s="72"/>
      <c r="AN5487" s="73"/>
      <c r="AO5487" s="74"/>
      <c r="AP5487" s="20"/>
      <c r="AQ5487" s="74"/>
      <c r="AR5487" s="20"/>
      <c r="AS5487" s="74"/>
      <c r="AT5487" s="20"/>
      <c r="AU5487" s="74" t="str">
        <f t="shared" si="2575"/>
        <v>00631L</v>
      </c>
      <c r="AV5487" s="20">
        <f t="shared" si="2581"/>
        <v>1</v>
      </c>
      <c r="AW5487" s="74" t="str">
        <f t="shared" si="2576"/>
        <v>00631L</v>
      </c>
      <c r="AX5487" s="20">
        <f t="shared" si="2577"/>
        <v>1</v>
      </c>
      <c r="AY5487" s="20">
        <f t="shared" si="2582"/>
        <v>1</v>
      </c>
      <c r="AZ5487" s="116">
        <v>38348</v>
      </c>
      <c r="BA5487" s="116"/>
      <c r="BB5487" s="20"/>
      <c r="BC5487" s="20"/>
      <c r="BD5487" s="76"/>
      <c r="BE5487" s="77"/>
      <c r="BF5487" s="77"/>
    </row>
    <row r="5488" spans="1:58" s="23" customFormat="1" ht="15.75" customHeight="1" x14ac:dyDescent="0.4">
      <c r="A5488" s="116">
        <v>38343</v>
      </c>
      <c r="B5488" s="112">
        <v>13.53</v>
      </c>
      <c r="C5488" s="112">
        <v>14.59</v>
      </c>
      <c r="D5488" s="112">
        <v>14.975</v>
      </c>
      <c r="E5488" s="112">
        <v>15.446999999999999</v>
      </c>
      <c r="F5488" s="112">
        <v>15.83</v>
      </c>
      <c r="G5488" s="112">
        <v>16.103999999999999</v>
      </c>
      <c r="H5488" s="113">
        <v>16.443000000000001</v>
      </c>
      <c r="I5488" s="90">
        <f t="shared" si="2578"/>
        <v>13.588888888888889</v>
      </c>
      <c r="J5488" s="90">
        <f t="shared" si="2579"/>
        <v>14.611388888888889</v>
      </c>
      <c r="K5488" s="114">
        <v>17</v>
      </c>
      <c r="L5488" s="115">
        <v>5.5555555555555552E-2</v>
      </c>
      <c r="M5488" s="11"/>
      <c r="N5488" s="90">
        <v>11.45</v>
      </c>
      <c r="O5488" s="90">
        <v>13.99</v>
      </c>
      <c r="P5488" s="90">
        <v>15.294265679358766</v>
      </c>
      <c r="Q5488" s="90"/>
      <c r="R5488" s="63">
        <f t="shared" si="2590"/>
        <v>17.834265679358769</v>
      </c>
      <c r="S5488" s="64">
        <f t="shared" si="2589"/>
        <v>-8.6580086580087812E-3</v>
      </c>
      <c r="T5488" s="65"/>
      <c r="U5488" s="65">
        <f t="shared" si="2585"/>
        <v>0.81844174410293058</v>
      </c>
      <c r="V5488" s="65">
        <f t="shared" si="2585"/>
        <v>0.91472191560533633</v>
      </c>
      <c r="W5488" s="65"/>
      <c r="X5488" s="61">
        <f t="shared" si="2580"/>
        <v>7.8344419807834478E-2</v>
      </c>
      <c r="Y5488" s="66">
        <f t="shared" si="2591"/>
        <v>6.4478539522237477E-2</v>
      </c>
      <c r="Z5488" s="61">
        <f t="shared" si="2592"/>
        <v>7.5245298446443232E-2</v>
      </c>
      <c r="AA5488" s="67">
        <f t="shared" si="2593"/>
        <v>13.588888888888889</v>
      </c>
      <c r="AB5488" s="68">
        <f t="shared" si="2594"/>
        <v>0.18165938864628822</v>
      </c>
      <c r="AC5488" s="69">
        <f t="shared" si="2595"/>
        <v>0.18680252304706457</v>
      </c>
      <c r="AD5488" s="70">
        <f>_xlfn.PERCENTILE.EXC(AC5488:$AC$5675,0.5)</f>
        <v>0.10641999576327049</v>
      </c>
      <c r="AE5488" s="70">
        <f>_xlfn.PERCENTILE.EXC($AC5488:AC$5675,0.35)</f>
        <v>8.2115208422250716E-2</v>
      </c>
      <c r="AF5488" s="71">
        <f t="shared" si="2586"/>
        <v>6.7324359762123573E-2</v>
      </c>
      <c r="AG5488" s="70">
        <f t="shared" si="2587"/>
        <v>-3.0069693751880788E-2</v>
      </c>
      <c r="AH5488" s="70"/>
      <c r="AI5488" s="61"/>
      <c r="AJ5488" s="68" t="str">
        <f t="shared" si="2584"/>
        <v>Short VOL</v>
      </c>
      <c r="AK5488" s="72"/>
      <c r="AL5488" s="73"/>
      <c r="AM5488" s="72"/>
      <c r="AN5488" s="73"/>
      <c r="AO5488" s="74"/>
      <c r="AP5488" s="20"/>
      <c r="AQ5488" s="74"/>
      <c r="AR5488" s="20"/>
      <c r="AS5488" s="74"/>
      <c r="AT5488" s="20"/>
      <c r="AU5488" s="74" t="str">
        <f t="shared" ref="AU5488:AU5551" si="2596">IF(AC5488&gt;AF5488,"00631L",IF(AC5488&lt;AG5488,"Cash","00635U"))</f>
        <v>00631L</v>
      </c>
      <c r="AV5488" s="20">
        <f t="shared" si="2581"/>
        <v>1</v>
      </c>
      <c r="AW5488" s="74" t="str">
        <f t="shared" ref="AW5488:AW5551" si="2597">IF(AC5488&gt;AE5488,"00631L",IF(AC5488&lt;AH5488,"00631L","00635U"))</f>
        <v>00631L</v>
      </c>
      <c r="AX5488" s="20">
        <f t="shared" si="2577"/>
        <v>1</v>
      </c>
      <c r="AY5488" s="20">
        <f t="shared" si="2582"/>
        <v>1</v>
      </c>
      <c r="AZ5488" s="116">
        <v>38344</v>
      </c>
      <c r="BA5488" s="116"/>
      <c r="BB5488" s="20"/>
      <c r="BC5488" s="20"/>
      <c r="BD5488" s="76"/>
      <c r="BE5488" s="77"/>
      <c r="BF5488" s="77"/>
    </row>
    <row r="5489" spans="1:58" s="23" customFormat="1" ht="15.75" customHeight="1" x14ac:dyDescent="0.4">
      <c r="A5489" s="116">
        <v>38342</v>
      </c>
      <c r="B5489" s="112">
        <v>12.121</v>
      </c>
      <c r="C5489" s="112">
        <v>13.5</v>
      </c>
      <c r="D5489" s="112">
        <v>14.55</v>
      </c>
      <c r="E5489" s="112">
        <v>14.932</v>
      </c>
      <c r="F5489" s="112">
        <v>15.4</v>
      </c>
      <c r="G5489" s="112">
        <v>15.78</v>
      </c>
      <c r="H5489" s="113">
        <v>16.047000000000001</v>
      </c>
      <c r="I5489" s="90">
        <f t="shared" si="2578"/>
        <v>13.5</v>
      </c>
      <c r="J5489" s="90">
        <f t="shared" si="2579"/>
        <v>14.55</v>
      </c>
      <c r="K5489" s="114">
        <v>0</v>
      </c>
      <c r="L5489" s="115">
        <v>4.1666666666666664E-2</v>
      </c>
      <c r="M5489" s="11"/>
      <c r="N5489" s="90">
        <v>11.55</v>
      </c>
      <c r="O5489" s="90">
        <v>13.94</v>
      </c>
      <c r="P5489" s="90">
        <v>15.113545909061823</v>
      </c>
      <c r="Q5489" s="90"/>
      <c r="R5489" s="63">
        <f t="shared" si="2590"/>
        <v>17.503545909061824</v>
      </c>
      <c r="S5489" s="64">
        <f t="shared" si="2589"/>
        <v>-2.3668639053254385E-2</v>
      </c>
      <c r="T5489" s="65"/>
      <c r="U5489" s="65">
        <f t="shared" si="2585"/>
        <v>0.82855093256814927</v>
      </c>
      <c r="V5489" s="65">
        <f t="shared" si="2585"/>
        <v>0.92235138490179291</v>
      </c>
      <c r="W5489" s="65"/>
      <c r="X5489" s="61">
        <f t="shared" si="2580"/>
        <v>0.11376949096609186</v>
      </c>
      <c r="Y5489" s="66">
        <f t="shared" si="2591"/>
        <v>7.4671845700508985E-2</v>
      </c>
      <c r="Z5489" s="61">
        <f t="shared" si="2592"/>
        <v>7.7777777777777835E-2</v>
      </c>
      <c r="AA5489" s="67">
        <f t="shared" si="2593"/>
        <v>13.5</v>
      </c>
      <c r="AB5489" s="68">
        <f t="shared" si="2594"/>
        <v>4.9437229437229412E-2</v>
      </c>
      <c r="AC5489" s="69">
        <f t="shared" si="2595"/>
        <v>0.16883116883116875</v>
      </c>
      <c r="AD5489" s="70">
        <f>_xlfn.PERCENTILE.EXC(AC5489:$AC$5675,0.5)</f>
        <v>0.10608929124642895</v>
      </c>
      <c r="AE5489" s="70">
        <f>_xlfn.PERCENTILE.EXC($AC5489:AC$5675,0.35)</f>
        <v>8.1536505519604147E-2</v>
      </c>
      <c r="AF5489" s="71">
        <f t="shared" si="2586"/>
        <v>6.6921971138640915E-2</v>
      </c>
      <c r="AG5489" s="70">
        <f t="shared" si="2587"/>
        <v>-3.018529794841595E-2</v>
      </c>
      <c r="AH5489" s="70"/>
      <c r="AI5489" s="61"/>
      <c r="AJ5489" s="68" t="str">
        <f t="shared" si="2584"/>
        <v>Short VOL</v>
      </c>
      <c r="AK5489" s="72"/>
      <c r="AL5489" s="73"/>
      <c r="AM5489" s="72"/>
      <c r="AN5489" s="73"/>
      <c r="AO5489" s="74"/>
      <c r="AP5489" s="20"/>
      <c r="AQ5489" s="74"/>
      <c r="AR5489" s="20"/>
      <c r="AS5489" s="74"/>
      <c r="AT5489" s="20"/>
      <c r="AU5489" s="74" t="str">
        <f t="shared" si="2596"/>
        <v>00631L</v>
      </c>
      <c r="AV5489" s="20">
        <f t="shared" si="2581"/>
        <v>1</v>
      </c>
      <c r="AW5489" s="74" t="str">
        <f t="shared" si="2597"/>
        <v>00631L</v>
      </c>
      <c r="AX5489" s="20">
        <f t="shared" si="2577"/>
        <v>1</v>
      </c>
      <c r="AY5489" s="20">
        <f t="shared" si="2582"/>
        <v>1</v>
      </c>
      <c r="AZ5489" s="116">
        <v>38343</v>
      </c>
      <c r="BA5489" s="116"/>
      <c r="BB5489" s="20"/>
      <c r="BC5489" s="20"/>
      <c r="BD5489" s="76"/>
      <c r="BE5489" s="77"/>
      <c r="BF5489" s="77"/>
    </row>
    <row r="5490" spans="1:58" s="23" customFormat="1" ht="15.75" customHeight="1" x14ac:dyDescent="0.4">
      <c r="A5490" s="116">
        <v>38341</v>
      </c>
      <c r="B5490" s="112">
        <v>12.393000000000001</v>
      </c>
      <c r="C5490" s="112">
        <v>13.77</v>
      </c>
      <c r="D5490" s="112">
        <v>14.82</v>
      </c>
      <c r="E5490" s="112">
        <v>15.166</v>
      </c>
      <c r="F5490" s="112">
        <v>15.593</v>
      </c>
      <c r="G5490" s="112">
        <v>15.94</v>
      </c>
      <c r="H5490" s="113">
        <v>16.126000000000001</v>
      </c>
      <c r="I5490" s="90">
        <f t="shared" si="2578"/>
        <v>13.712624999999999</v>
      </c>
      <c r="J5490" s="90">
        <f t="shared" si="2579"/>
        <v>14.776250000000001</v>
      </c>
      <c r="K5490" s="114">
        <v>1</v>
      </c>
      <c r="L5490" s="115">
        <v>4.1666666666666664E-2</v>
      </c>
      <c r="M5490" s="11"/>
      <c r="N5490" s="90">
        <v>11.83</v>
      </c>
      <c r="O5490" s="90">
        <v>14.08</v>
      </c>
      <c r="P5490" s="90">
        <v>15.219455923741737</v>
      </c>
      <c r="Q5490" s="90"/>
      <c r="R5490" s="63">
        <f t="shared" si="2590"/>
        <v>17.469455923741741</v>
      </c>
      <c r="S5490" s="64">
        <f t="shared" si="2589"/>
        <v>-1.0041841004184036E-2</v>
      </c>
      <c r="T5490" s="65"/>
      <c r="U5490" s="65">
        <f t="shared" si="2585"/>
        <v>0.84019886363636365</v>
      </c>
      <c r="V5490" s="65">
        <f t="shared" si="2585"/>
        <v>0.92513162563424933</v>
      </c>
      <c r="W5490" s="65"/>
      <c r="X5490" s="61">
        <f t="shared" si="2580"/>
        <v>0.11111111111111102</v>
      </c>
      <c r="Y5490" s="66">
        <f t="shared" si="2591"/>
        <v>6.3299485691678814E-2</v>
      </c>
      <c r="Z5490" s="61">
        <f t="shared" si="2592"/>
        <v>7.7565382266342284E-2</v>
      </c>
      <c r="AA5490" s="67">
        <f t="shared" si="2593"/>
        <v>13.712625000000001</v>
      </c>
      <c r="AB5490" s="68">
        <f t="shared" si="2594"/>
        <v>4.7590870667793793E-2</v>
      </c>
      <c r="AC5490" s="69">
        <f t="shared" si="2595"/>
        <v>0.15913989856297556</v>
      </c>
      <c r="AD5490" s="70">
        <f>_xlfn.PERCENTILE.EXC(AC5490:$AC$5675,0.5)</f>
        <v>0.10605172109491257</v>
      </c>
      <c r="AE5490" s="70">
        <f>_xlfn.PERCENTILE.EXC($AC5490:AC$5675,0.35)</f>
        <v>8.0651446516939507E-2</v>
      </c>
      <c r="AF5490" s="71">
        <f t="shared" si="2586"/>
        <v>6.6519582515158257E-2</v>
      </c>
      <c r="AG5490" s="70">
        <f t="shared" si="2587"/>
        <v>-3.0300902144951115E-2</v>
      </c>
      <c r="AH5490" s="70"/>
      <c r="AI5490" s="61"/>
      <c r="AJ5490" s="68" t="str">
        <f t="shared" si="2584"/>
        <v>Short VOL</v>
      </c>
      <c r="AK5490" s="72"/>
      <c r="AL5490" s="73"/>
      <c r="AM5490" s="72"/>
      <c r="AN5490" s="73"/>
      <c r="AO5490" s="74"/>
      <c r="AP5490" s="20"/>
      <c r="AQ5490" s="74"/>
      <c r="AR5490" s="20"/>
      <c r="AS5490" s="74"/>
      <c r="AT5490" s="20"/>
      <c r="AU5490" s="74" t="str">
        <f t="shared" si="2596"/>
        <v>00631L</v>
      </c>
      <c r="AV5490" s="20">
        <f t="shared" si="2581"/>
        <v>1</v>
      </c>
      <c r="AW5490" s="74" t="str">
        <f t="shared" si="2597"/>
        <v>00631L</v>
      </c>
      <c r="AX5490" s="20">
        <f t="shared" si="2577"/>
        <v>1</v>
      </c>
      <c r="AY5490" s="20">
        <f t="shared" si="2582"/>
        <v>1</v>
      </c>
      <c r="AZ5490" s="116">
        <v>38342</v>
      </c>
      <c r="BA5490" s="116"/>
      <c r="BB5490" s="20"/>
      <c r="BC5490" s="20"/>
      <c r="BD5490" s="76"/>
      <c r="BE5490" s="77"/>
      <c r="BF5490" s="77"/>
    </row>
    <row r="5491" spans="1:58" s="23" customFormat="1" ht="15.75" customHeight="1" x14ac:dyDescent="0.4">
      <c r="A5491" s="116">
        <v>38338</v>
      </c>
      <c r="B5491" s="112">
        <v>12.409000000000001</v>
      </c>
      <c r="C5491" s="112">
        <v>13.8</v>
      </c>
      <c r="D5491" s="112">
        <v>14.86</v>
      </c>
      <c r="E5491" s="112">
        <v>15.196999999999999</v>
      </c>
      <c r="F5491" s="112">
        <v>15.612</v>
      </c>
      <c r="G5491" s="112">
        <v>15.95</v>
      </c>
      <c r="H5491" s="113">
        <v>16.177</v>
      </c>
      <c r="I5491" s="90">
        <f t="shared" si="2578"/>
        <v>13.684083333333334</v>
      </c>
      <c r="J5491" s="90">
        <f t="shared" si="2579"/>
        <v>14.771666666666667</v>
      </c>
      <c r="K5491" s="114">
        <v>2</v>
      </c>
      <c r="L5491" s="115">
        <v>4.1666666666666664E-2</v>
      </c>
      <c r="M5491" s="11"/>
      <c r="N5491" s="90">
        <v>11.95</v>
      </c>
      <c r="O5491" s="90">
        <v>14.2</v>
      </c>
      <c r="P5491" s="90">
        <v>15.19769694873572</v>
      </c>
      <c r="Q5491" s="90"/>
      <c r="R5491" s="63">
        <f t="shared" si="2590"/>
        <v>17.447696948735722</v>
      </c>
      <c r="S5491" s="64">
        <f t="shared" si="2589"/>
        <v>-2.607986960065202E-2</v>
      </c>
      <c r="T5491" s="65"/>
      <c r="U5491" s="65">
        <f t="shared" si="2585"/>
        <v>0.84154929577464788</v>
      </c>
      <c r="V5491" s="65">
        <f t="shared" si="2585"/>
        <v>0.93435209610369829</v>
      </c>
      <c r="W5491" s="65"/>
      <c r="X5491" s="61">
        <f t="shared" si="2580"/>
        <v>0.11209605931178983</v>
      </c>
      <c r="Y5491" s="66">
        <f t="shared" si="2591"/>
        <v>6.4486411791801049E-2</v>
      </c>
      <c r="Z5491" s="61">
        <f t="shared" si="2592"/>
        <v>7.9477982327399804E-2</v>
      </c>
      <c r="AA5491" s="67">
        <f t="shared" si="2593"/>
        <v>13.684083333333334</v>
      </c>
      <c r="AB5491" s="68">
        <f t="shared" si="2594"/>
        <v>3.8410041841004307E-2</v>
      </c>
      <c r="AC5491" s="69">
        <f t="shared" si="2595"/>
        <v>0.14511157601115768</v>
      </c>
      <c r="AD5491" s="70">
        <f>_xlfn.PERCENTILE.EXC(AC5491:$AC$5675,0.5)</f>
        <v>0.10601415094339618</v>
      </c>
      <c r="AE5491" s="70">
        <f>_xlfn.PERCENTILE.EXC($AC5491:AC$5675,0.35)</f>
        <v>7.9766387514274839E-2</v>
      </c>
      <c r="AF5491" s="71">
        <f t="shared" si="2586"/>
        <v>6.6117193891675599E-2</v>
      </c>
      <c r="AG5491" s="70">
        <f t="shared" si="2587"/>
        <v>-3.041650634148628E-2</v>
      </c>
      <c r="AH5491" s="70"/>
      <c r="AI5491" s="61"/>
      <c r="AJ5491" s="68" t="str">
        <f t="shared" si="2584"/>
        <v>Short VOL</v>
      </c>
      <c r="AK5491" s="72"/>
      <c r="AL5491" s="73"/>
      <c r="AM5491" s="72"/>
      <c r="AN5491" s="73"/>
      <c r="AO5491" s="74"/>
      <c r="AP5491" s="20"/>
      <c r="AQ5491" s="74"/>
      <c r="AR5491" s="20"/>
      <c r="AS5491" s="74"/>
      <c r="AT5491" s="20"/>
      <c r="AU5491" s="74" t="str">
        <f t="shared" si="2596"/>
        <v>00631L</v>
      </c>
      <c r="AV5491" s="20">
        <f t="shared" si="2581"/>
        <v>1</v>
      </c>
      <c r="AW5491" s="74" t="str">
        <f t="shared" si="2597"/>
        <v>00631L</v>
      </c>
      <c r="AX5491" s="20">
        <f t="shared" si="2577"/>
        <v>1</v>
      </c>
      <c r="AY5491" s="20">
        <f t="shared" si="2582"/>
        <v>1</v>
      </c>
      <c r="AZ5491" s="116">
        <v>38341</v>
      </c>
      <c r="BA5491" s="116"/>
      <c r="BB5491" s="20"/>
      <c r="BC5491" s="20"/>
      <c r="BD5491" s="76"/>
      <c r="BE5491" s="77"/>
      <c r="BF5491" s="77"/>
    </row>
    <row r="5492" spans="1:58" s="23" customFormat="1" ht="15.75" customHeight="1" x14ac:dyDescent="0.4">
      <c r="A5492" s="116">
        <v>38337</v>
      </c>
      <c r="B5492" s="112">
        <v>12.478999999999999</v>
      </c>
      <c r="C5492" s="112">
        <v>13.77</v>
      </c>
      <c r="D5492" s="112">
        <v>14.76</v>
      </c>
      <c r="E5492" s="112">
        <v>15.097</v>
      </c>
      <c r="F5492" s="112">
        <v>15.512</v>
      </c>
      <c r="G5492" s="112">
        <v>15.85</v>
      </c>
      <c r="H5492" s="113">
        <v>16.099</v>
      </c>
      <c r="I5492" s="90">
        <f t="shared" si="2578"/>
        <v>13.608625</v>
      </c>
      <c r="J5492" s="90">
        <f t="shared" si="2579"/>
        <v>14.63625</v>
      </c>
      <c r="K5492" s="114">
        <v>3</v>
      </c>
      <c r="L5492" s="115">
        <v>4.1666666666666664E-2</v>
      </c>
      <c r="M5492" s="11"/>
      <c r="N5492" s="90">
        <v>12.27</v>
      </c>
      <c r="O5492" s="90">
        <v>14.08</v>
      </c>
      <c r="P5492" s="90">
        <v>15.126028312918352</v>
      </c>
      <c r="Q5492" s="90"/>
      <c r="R5492" s="63">
        <f t="shared" si="2590"/>
        <v>16.936028312918353</v>
      </c>
      <c r="S5492" s="64">
        <f t="shared" si="2589"/>
        <v>-6.477732793522273E-3</v>
      </c>
      <c r="T5492" s="65"/>
      <c r="U5492" s="65">
        <f t="shared" si="2585"/>
        <v>0.87144886363636365</v>
      </c>
      <c r="V5492" s="65">
        <f t="shared" si="2585"/>
        <v>0.93084580490802105</v>
      </c>
      <c r="W5492" s="65"/>
      <c r="X5492" s="61">
        <f t="shared" si="2580"/>
        <v>0.1034538023880119</v>
      </c>
      <c r="Y5492" s="66">
        <f t="shared" si="2591"/>
        <v>6.6370802146121788E-2</v>
      </c>
      <c r="Z5492" s="61">
        <f t="shared" si="2592"/>
        <v>7.5512772230846278E-2</v>
      </c>
      <c r="AA5492" s="67">
        <f t="shared" si="2593"/>
        <v>13.608625</v>
      </c>
      <c r="AB5492" s="68">
        <f t="shared" si="2594"/>
        <v>1.7033414832925805E-2</v>
      </c>
      <c r="AC5492" s="69">
        <f t="shared" si="2595"/>
        <v>0.10909739201303997</v>
      </c>
      <c r="AD5492" s="70">
        <f>_xlfn.PERCENTILE.EXC(AC5492:$AC$5675,0.5)</f>
        <v>0.10560384517373093</v>
      </c>
      <c r="AE5492" s="70">
        <f>_xlfn.PERCENTILE.EXC($AC5492:AC$5675,0.35)</f>
        <v>7.9431607319667016E-2</v>
      </c>
      <c r="AF5492" s="71">
        <f t="shared" si="2586"/>
        <v>6.5973319456654744E-2</v>
      </c>
      <c r="AG5492" s="70">
        <f t="shared" si="2587"/>
        <v>-3.0532110538021445E-2</v>
      </c>
      <c r="AH5492" s="70"/>
      <c r="AI5492" s="61"/>
      <c r="AJ5492" s="68" t="str">
        <f t="shared" si="2584"/>
        <v>Short VOL</v>
      </c>
      <c r="AK5492" s="72"/>
      <c r="AL5492" s="73"/>
      <c r="AM5492" s="72"/>
      <c r="AN5492" s="73"/>
      <c r="AO5492" s="74"/>
      <c r="AP5492" s="20"/>
      <c r="AQ5492" s="74"/>
      <c r="AR5492" s="20"/>
      <c r="AS5492" s="74"/>
      <c r="AT5492" s="20"/>
      <c r="AU5492" s="74" t="str">
        <f t="shared" si="2596"/>
        <v>00631L</v>
      </c>
      <c r="AV5492" s="20">
        <f t="shared" si="2581"/>
        <v>1</v>
      </c>
      <c r="AW5492" s="74" t="str">
        <f t="shared" si="2597"/>
        <v>00631L</v>
      </c>
      <c r="AX5492" s="20">
        <f t="shared" si="2577"/>
        <v>1</v>
      </c>
      <c r="AY5492" s="20">
        <f t="shared" si="2582"/>
        <v>1</v>
      </c>
      <c r="AZ5492" s="116">
        <v>38338</v>
      </c>
      <c r="BA5492" s="116"/>
      <c r="BB5492" s="20"/>
      <c r="BC5492" s="20"/>
      <c r="BD5492" s="76"/>
      <c r="BE5492" s="77"/>
      <c r="BF5492" s="77"/>
    </row>
    <row r="5493" spans="1:58" s="23" customFormat="1" ht="15.75" customHeight="1" x14ac:dyDescent="0.4">
      <c r="A5493" s="116">
        <v>38336</v>
      </c>
      <c r="B5493" s="112">
        <v>12.54</v>
      </c>
      <c r="C5493" s="112">
        <v>13.93</v>
      </c>
      <c r="D5493" s="112">
        <v>14.99</v>
      </c>
      <c r="E5493" s="112">
        <v>15.257999999999999</v>
      </c>
      <c r="F5493" s="112">
        <v>15.589</v>
      </c>
      <c r="G5493" s="112">
        <v>15.86</v>
      </c>
      <c r="H5493" s="113">
        <v>16.074000000000002</v>
      </c>
      <c r="I5493" s="90">
        <f t="shared" si="2578"/>
        <v>13.698333333333332</v>
      </c>
      <c r="J5493" s="90">
        <f t="shared" si="2579"/>
        <v>14.813333333333333</v>
      </c>
      <c r="K5493" s="114">
        <v>4</v>
      </c>
      <c r="L5493" s="115">
        <v>4.1666666666666664E-2</v>
      </c>
      <c r="M5493" s="11"/>
      <c r="N5493" s="90">
        <v>12.35</v>
      </c>
      <c r="O5493" s="90">
        <v>14.26</v>
      </c>
      <c r="P5493" s="90">
        <v>15.226937822328809</v>
      </c>
      <c r="Q5493" s="90"/>
      <c r="R5493" s="63">
        <f t="shared" si="2590"/>
        <v>17.136937822328811</v>
      </c>
      <c r="S5493" s="64">
        <f t="shared" si="2589"/>
        <v>-2.9850746268656778E-2</v>
      </c>
      <c r="T5493" s="65"/>
      <c r="U5493" s="65">
        <f t="shared" si="2585"/>
        <v>0.86605890603085556</v>
      </c>
      <c r="V5493" s="65">
        <f t="shared" si="2585"/>
        <v>0.93649820905481795</v>
      </c>
      <c r="W5493" s="65"/>
      <c r="X5493" s="61">
        <f t="shared" si="2580"/>
        <v>0.11084529505582143</v>
      </c>
      <c r="Y5493" s="66">
        <f t="shared" si="2591"/>
        <v>5.3480141565080783E-2</v>
      </c>
      <c r="Z5493" s="61">
        <f t="shared" si="2592"/>
        <v>8.1396763596544616E-2</v>
      </c>
      <c r="AA5493" s="67">
        <f t="shared" si="2593"/>
        <v>13.698333333333334</v>
      </c>
      <c r="AB5493" s="68">
        <f t="shared" si="2594"/>
        <v>1.5384615384615346E-2</v>
      </c>
      <c r="AC5493" s="69">
        <f t="shared" si="2595"/>
        <v>0.10917678812415664</v>
      </c>
      <c r="AD5493" s="70">
        <f>_xlfn.PERCENTILE.EXC(AC5493:$AC$5675,0.5)</f>
        <v>0.10519353940406569</v>
      </c>
      <c r="AE5493" s="70">
        <f>_xlfn.PERCENTILE.EXC($AC5493:AC$5675,0.35)</f>
        <v>7.9316938648281904E-2</v>
      </c>
      <c r="AF5493" s="71">
        <f t="shared" si="2586"/>
        <v>6.5932850697018611E-2</v>
      </c>
      <c r="AG5493" s="70">
        <f t="shared" si="2587"/>
        <v>-3.0647714734556609E-2</v>
      </c>
      <c r="AH5493" s="70"/>
      <c r="AI5493" s="61"/>
      <c r="AJ5493" s="68" t="str">
        <f t="shared" si="2584"/>
        <v>Short VOL</v>
      </c>
      <c r="AK5493" s="72"/>
      <c r="AL5493" s="73"/>
      <c r="AM5493" s="72"/>
      <c r="AN5493" s="73"/>
      <c r="AO5493" s="74"/>
      <c r="AP5493" s="20"/>
      <c r="AQ5493" s="74"/>
      <c r="AR5493" s="20"/>
      <c r="AS5493" s="74"/>
      <c r="AT5493" s="20"/>
      <c r="AU5493" s="74" t="str">
        <f t="shared" si="2596"/>
        <v>00631L</v>
      </c>
      <c r="AV5493" s="20">
        <f t="shared" si="2581"/>
        <v>1</v>
      </c>
      <c r="AW5493" s="74" t="str">
        <f t="shared" si="2597"/>
        <v>00631L</v>
      </c>
      <c r="AX5493" s="20">
        <f t="shared" ref="AX5493:AX5556" si="2598">IF(AW5493="00631L",1,0)</f>
        <v>1</v>
      </c>
      <c r="AY5493" s="20">
        <f t="shared" si="2582"/>
        <v>1</v>
      </c>
      <c r="AZ5493" s="116">
        <v>38337</v>
      </c>
      <c r="BA5493" s="116"/>
      <c r="BB5493" s="20"/>
      <c r="BC5493" s="20"/>
      <c r="BD5493" s="76"/>
      <c r="BE5493" s="77"/>
      <c r="BF5493" s="77"/>
    </row>
    <row r="5494" spans="1:58" s="23" customFormat="1" ht="15.75" customHeight="1" x14ac:dyDescent="0.4">
      <c r="A5494" s="116">
        <v>38335</v>
      </c>
      <c r="B5494" s="112">
        <v>12.355</v>
      </c>
      <c r="C5494" s="112">
        <v>13.89</v>
      </c>
      <c r="D5494" s="112">
        <v>15.05</v>
      </c>
      <c r="E5494" s="112">
        <v>15.33</v>
      </c>
      <c r="F5494" s="112">
        <v>15.677</v>
      </c>
      <c r="G5494" s="112">
        <v>15.96</v>
      </c>
      <c r="H5494" s="113">
        <v>16.190000000000001</v>
      </c>
      <c r="I5494" s="90">
        <f t="shared" ref="I5494:I5557" si="2599">C5494-((C5494-B5494)*K5494*L5494)</f>
        <v>13.570208333333333</v>
      </c>
      <c r="J5494" s="90">
        <f t="shared" ref="J5494:J5557" si="2600">D5494-((D5494-C5494)*K5494*L5494)</f>
        <v>14.808333333333334</v>
      </c>
      <c r="K5494" s="114">
        <v>5</v>
      </c>
      <c r="L5494" s="115">
        <v>4.1666666666666664E-2</v>
      </c>
      <c r="M5494" s="11"/>
      <c r="N5494" s="90">
        <v>12.73</v>
      </c>
      <c r="O5494" s="90">
        <v>14.36</v>
      </c>
      <c r="P5494" s="90">
        <v>15.274135940821138</v>
      </c>
      <c r="Q5494" s="90"/>
      <c r="R5494" s="63">
        <f t="shared" si="2590"/>
        <v>16.904135940821138</v>
      </c>
      <c r="S5494" s="64">
        <f t="shared" si="2589"/>
        <v>1.5151515151515254E-2</v>
      </c>
      <c r="T5494" s="65"/>
      <c r="U5494" s="65">
        <f t="shared" si="2585"/>
        <v>0.88649025069637888</v>
      </c>
      <c r="V5494" s="65">
        <f t="shared" si="2585"/>
        <v>0.94015138110837093</v>
      </c>
      <c r="W5494" s="65"/>
      <c r="X5494" s="61">
        <f t="shared" si="2580"/>
        <v>0.12424119789558884</v>
      </c>
      <c r="Y5494" s="66">
        <f t="shared" si="2591"/>
        <v>5.6099151989563029E-2</v>
      </c>
      <c r="Z5494" s="61">
        <f t="shared" si="2592"/>
        <v>9.1238466616515967E-2</v>
      </c>
      <c r="AA5494" s="67">
        <f t="shared" si="2593"/>
        <v>13.570208333333335</v>
      </c>
      <c r="AB5494" s="68">
        <f t="shared" si="2594"/>
        <v>-2.945797329143755E-2</v>
      </c>
      <c r="AC5494" s="69">
        <f t="shared" si="2595"/>
        <v>6.6002225713537685E-2</v>
      </c>
      <c r="AD5494" s="70">
        <f>_xlfn.PERCENTILE.EXC(AC5494:$AC$5675,0.5)</f>
        <v>0.10410734372015967</v>
      </c>
      <c r="AE5494" s="70">
        <f>_xlfn.PERCENTILE.EXC($AC5494:AC$5675,0.35)</f>
        <v>7.9202269976896805E-2</v>
      </c>
      <c r="AF5494" s="71">
        <f t="shared" si="2586"/>
        <v>6.5892381937382491E-2</v>
      </c>
      <c r="AG5494" s="70">
        <f t="shared" si="2587"/>
        <v>-3.0763318931091771E-2</v>
      </c>
      <c r="AH5494" s="70"/>
      <c r="AI5494" s="61"/>
      <c r="AJ5494" s="68" t="str">
        <f t="shared" si="2584"/>
        <v>Short VOL</v>
      </c>
      <c r="AK5494" s="72"/>
      <c r="AL5494" s="73"/>
      <c r="AM5494" s="72"/>
      <c r="AN5494" s="73"/>
      <c r="AO5494" s="74"/>
      <c r="AP5494" s="20"/>
      <c r="AQ5494" s="74"/>
      <c r="AR5494" s="20"/>
      <c r="AS5494" s="74"/>
      <c r="AT5494" s="20"/>
      <c r="AU5494" s="74" t="str">
        <f t="shared" si="2596"/>
        <v>00631L</v>
      </c>
      <c r="AV5494" s="20">
        <f t="shared" si="2581"/>
        <v>1</v>
      </c>
      <c r="AW5494" s="74" t="str">
        <f t="shared" si="2597"/>
        <v>00635U</v>
      </c>
      <c r="AX5494" s="20">
        <f t="shared" si="2598"/>
        <v>0</v>
      </c>
      <c r="AY5494" s="20">
        <f t="shared" si="2582"/>
        <v>1</v>
      </c>
      <c r="AZ5494" s="116">
        <v>38336</v>
      </c>
      <c r="BA5494" s="116"/>
      <c r="BB5494" s="20"/>
      <c r="BC5494" s="20"/>
      <c r="BD5494" s="76"/>
      <c r="BE5494" s="77"/>
      <c r="BF5494" s="77"/>
    </row>
    <row r="5495" spans="1:58" s="23" customFormat="1" ht="15.75" customHeight="1" x14ac:dyDescent="0.4">
      <c r="A5495" s="116">
        <v>38334</v>
      </c>
      <c r="B5495" s="112">
        <v>12.217000000000001</v>
      </c>
      <c r="C5495" s="112">
        <v>13.87</v>
      </c>
      <c r="D5495" s="112">
        <v>15.11</v>
      </c>
      <c r="E5495" s="112">
        <v>15.403</v>
      </c>
      <c r="F5495" s="112">
        <v>15.765000000000001</v>
      </c>
      <c r="G5495" s="112">
        <v>16.059999999999999</v>
      </c>
      <c r="H5495" s="113">
        <v>16.327000000000002</v>
      </c>
      <c r="I5495" s="90">
        <f t="shared" si="2599"/>
        <v>13.45675</v>
      </c>
      <c r="J5495" s="90">
        <f t="shared" si="2600"/>
        <v>14.799999999999999</v>
      </c>
      <c r="K5495" s="114">
        <v>6</v>
      </c>
      <c r="L5495" s="115">
        <v>4.1666666666666664E-2</v>
      </c>
      <c r="M5495" s="11"/>
      <c r="N5495" s="90">
        <v>12.54</v>
      </c>
      <c r="O5495" s="90">
        <v>14.44</v>
      </c>
      <c r="P5495" s="90">
        <v>15.202346626123875</v>
      </c>
      <c r="Q5495" s="90"/>
      <c r="R5495" s="63">
        <f t="shared" si="2590"/>
        <v>17.102346626123875</v>
      </c>
      <c r="S5495" s="64">
        <f t="shared" si="2589"/>
        <v>-1.7241379310344879E-2</v>
      </c>
      <c r="T5495" s="65"/>
      <c r="U5495" s="65">
        <f t="shared" si="2585"/>
        <v>0.86842105263157887</v>
      </c>
      <c r="V5495" s="65">
        <f t="shared" si="2585"/>
        <v>0.94985335850625519</v>
      </c>
      <c r="W5495" s="65"/>
      <c r="X5495" s="61">
        <f t="shared" si="2580"/>
        <v>0.13530326594090192</v>
      </c>
      <c r="Y5495" s="66">
        <f t="shared" si="2591"/>
        <v>5.9988313964812127E-2</v>
      </c>
      <c r="Z5495" s="61">
        <f t="shared" si="2592"/>
        <v>9.9819793040667279E-2</v>
      </c>
      <c r="AA5495" s="67">
        <f t="shared" si="2593"/>
        <v>13.45675</v>
      </c>
      <c r="AB5495" s="68">
        <f t="shared" si="2594"/>
        <v>-2.5757575757575649E-2</v>
      </c>
      <c r="AC5495" s="69">
        <f t="shared" si="2595"/>
        <v>7.3106060606060647E-2</v>
      </c>
      <c r="AD5495" s="70">
        <f>_xlfn.PERCENTILE.EXC(AC5495:$AC$5675,0.5)</f>
        <v>0.10519353940406569</v>
      </c>
      <c r="AE5495" s="70">
        <f>_xlfn.PERCENTILE.EXC($AC5495:AC$5675,0.35)</f>
        <v>7.9415226080897711E-2</v>
      </c>
      <c r="AF5495" s="71">
        <f t="shared" si="2586"/>
        <v>6.5843011789775016E-2</v>
      </c>
      <c r="AG5495" s="70">
        <f t="shared" si="2587"/>
        <v>-3.0878923127626939E-2</v>
      </c>
      <c r="AH5495" s="70"/>
      <c r="AI5495" s="61"/>
      <c r="AJ5495" s="68" t="str">
        <f t="shared" si="2584"/>
        <v>Short VOL</v>
      </c>
      <c r="AK5495" s="72"/>
      <c r="AL5495" s="73"/>
      <c r="AM5495" s="72"/>
      <c r="AN5495" s="73"/>
      <c r="AO5495" s="74"/>
      <c r="AP5495" s="20"/>
      <c r="AQ5495" s="74"/>
      <c r="AR5495" s="20"/>
      <c r="AS5495" s="74"/>
      <c r="AT5495" s="20"/>
      <c r="AU5495" s="74" t="str">
        <f t="shared" si="2596"/>
        <v>00631L</v>
      </c>
      <c r="AV5495" s="20">
        <f t="shared" si="2581"/>
        <v>1</v>
      </c>
      <c r="AW5495" s="74" t="str">
        <f t="shared" si="2597"/>
        <v>00635U</v>
      </c>
      <c r="AX5495" s="20">
        <f t="shared" si="2598"/>
        <v>0</v>
      </c>
      <c r="AY5495" s="20">
        <f t="shared" si="2582"/>
        <v>1</v>
      </c>
      <c r="AZ5495" s="116">
        <v>38335</v>
      </c>
      <c r="BA5495" s="116"/>
      <c r="BB5495" s="20"/>
      <c r="BC5495" s="20"/>
      <c r="BD5495" s="76"/>
      <c r="BE5495" s="77"/>
      <c r="BF5495" s="77"/>
    </row>
    <row r="5496" spans="1:58" s="23" customFormat="1" ht="15.75" customHeight="1" x14ac:dyDescent="0.4">
      <c r="A5496" s="116">
        <v>38331</v>
      </c>
      <c r="B5496" s="112">
        <v>12.57</v>
      </c>
      <c r="C5496" s="112">
        <v>14.16</v>
      </c>
      <c r="D5496" s="112">
        <v>15.36</v>
      </c>
      <c r="E5496" s="112">
        <v>15.718999999999999</v>
      </c>
      <c r="F5496" s="112">
        <v>16.161000000000001</v>
      </c>
      <c r="G5496" s="112">
        <v>16.52</v>
      </c>
      <c r="H5496" s="113">
        <v>16.722000000000001</v>
      </c>
      <c r="I5496" s="90">
        <f t="shared" si="2599"/>
        <v>13.696250000000001</v>
      </c>
      <c r="J5496" s="90">
        <f t="shared" si="2600"/>
        <v>15.01</v>
      </c>
      <c r="K5496" s="114">
        <v>7</v>
      </c>
      <c r="L5496" s="115">
        <v>4.1666666666666664E-2</v>
      </c>
      <c r="M5496" s="11"/>
      <c r="N5496" s="90">
        <v>12.76</v>
      </c>
      <c r="O5496" s="90">
        <v>14.34</v>
      </c>
      <c r="P5496" s="90">
        <v>15.236654972981444</v>
      </c>
      <c r="Q5496" s="90"/>
      <c r="R5496" s="63">
        <f t="shared" si="2590"/>
        <v>16.816654972981446</v>
      </c>
      <c r="S5496" s="64">
        <f t="shared" si="2589"/>
        <v>-9.3167701863354803E-3</v>
      </c>
      <c r="T5496" s="65"/>
      <c r="U5496" s="65">
        <f t="shared" si="2585"/>
        <v>0.88981868898186889</v>
      </c>
      <c r="V5496" s="65">
        <f t="shared" si="2585"/>
        <v>0.94115145518675536</v>
      </c>
      <c r="W5496" s="65"/>
      <c r="X5496" s="61">
        <f t="shared" si="2580"/>
        <v>0.12649164677804295</v>
      </c>
      <c r="Y5496" s="66">
        <f t="shared" si="2591"/>
        <v>6.3808130288186396E-2</v>
      </c>
      <c r="Z5496" s="61">
        <f t="shared" si="2592"/>
        <v>9.5920416172309855E-2</v>
      </c>
      <c r="AA5496" s="67">
        <f t="shared" si="2593"/>
        <v>13.696250000000001</v>
      </c>
      <c r="AB5496" s="68">
        <f t="shared" si="2594"/>
        <v>-1.4890282131661403E-2</v>
      </c>
      <c r="AC5496" s="69">
        <f t="shared" si="2595"/>
        <v>7.3373824451410746E-2</v>
      </c>
      <c r="AD5496" s="70">
        <f>_xlfn.PERCENTILE.EXC(AC5496:$AC$5675,0.5)</f>
        <v>0.10560384517373093</v>
      </c>
      <c r="AE5496" s="70">
        <f>_xlfn.PERCENTILE.EXC($AC5496:AC$5675,0.35)</f>
        <v>8.0398572516178157E-2</v>
      </c>
      <c r="AF5496" s="71">
        <f t="shared" si="2586"/>
        <v>6.5740233314339425E-2</v>
      </c>
      <c r="AG5496" s="70">
        <f t="shared" si="2587"/>
        <v>-3.0994527324162101E-2</v>
      </c>
      <c r="AH5496" s="70"/>
      <c r="AI5496" s="61"/>
      <c r="AJ5496" s="68" t="str">
        <f t="shared" si="2584"/>
        <v>Short VOL</v>
      </c>
      <c r="AK5496" s="72"/>
      <c r="AL5496" s="73"/>
      <c r="AM5496" s="72"/>
      <c r="AN5496" s="73"/>
      <c r="AO5496" s="74"/>
      <c r="AP5496" s="20"/>
      <c r="AQ5496" s="74"/>
      <c r="AR5496" s="20"/>
      <c r="AS5496" s="74"/>
      <c r="AT5496" s="20"/>
      <c r="AU5496" s="74" t="str">
        <f t="shared" si="2596"/>
        <v>00631L</v>
      </c>
      <c r="AV5496" s="20">
        <f t="shared" si="2581"/>
        <v>1</v>
      </c>
      <c r="AW5496" s="74" t="str">
        <f t="shared" si="2597"/>
        <v>00635U</v>
      </c>
      <c r="AX5496" s="20">
        <f t="shared" si="2598"/>
        <v>0</v>
      </c>
      <c r="AY5496" s="20">
        <f t="shared" si="2582"/>
        <v>1</v>
      </c>
      <c r="AZ5496" s="116">
        <v>38334</v>
      </c>
      <c r="BA5496" s="116"/>
      <c r="BB5496" s="20"/>
      <c r="BC5496" s="20"/>
      <c r="BD5496" s="76"/>
      <c r="BE5496" s="77"/>
      <c r="BF5496" s="77"/>
    </row>
    <row r="5497" spans="1:58" s="23" customFormat="1" ht="15.75" customHeight="1" x14ac:dyDescent="0.4">
      <c r="A5497" s="116">
        <v>38330</v>
      </c>
      <c r="B5497" s="112">
        <v>12.66</v>
      </c>
      <c r="C5497" s="112">
        <v>14.22</v>
      </c>
      <c r="D5497" s="112">
        <v>15.4</v>
      </c>
      <c r="E5497" s="112">
        <v>15.762</v>
      </c>
      <c r="F5497" s="112">
        <v>16.207999999999998</v>
      </c>
      <c r="G5497" s="112">
        <v>16.57</v>
      </c>
      <c r="H5497" s="113">
        <v>16.747</v>
      </c>
      <c r="I5497" s="90">
        <f t="shared" si="2599"/>
        <v>13.700000000000001</v>
      </c>
      <c r="J5497" s="90">
        <f t="shared" si="2600"/>
        <v>15.006666666666668</v>
      </c>
      <c r="K5497" s="114">
        <v>8</v>
      </c>
      <c r="L5497" s="115">
        <v>4.1666666666666664E-2</v>
      </c>
      <c r="M5497" s="11"/>
      <c r="N5497" s="90">
        <v>12.88</v>
      </c>
      <c r="O5497" s="90">
        <v>14.37</v>
      </c>
      <c r="P5497" s="90">
        <v>15.244163728995691</v>
      </c>
      <c r="Q5497" s="90"/>
      <c r="R5497" s="63">
        <f t="shared" si="2590"/>
        <v>16.734163728995689</v>
      </c>
      <c r="S5497" s="64">
        <f t="shared" si="2589"/>
        <v>-2.3502653525397932E-2</v>
      </c>
      <c r="T5497" s="65"/>
      <c r="U5497" s="65">
        <f t="shared" si="2585"/>
        <v>0.89631176061238704</v>
      </c>
      <c r="V5497" s="65">
        <f t="shared" si="2585"/>
        <v>0.9426558422924205</v>
      </c>
      <c r="W5497" s="65"/>
      <c r="X5497" s="61">
        <f t="shared" si="2580"/>
        <v>0.12322274881516591</v>
      </c>
      <c r="Y5497" s="66">
        <f t="shared" si="2591"/>
        <v>6.2492069534323021E-2</v>
      </c>
      <c r="Z5497" s="61">
        <f t="shared" si="2592"/>
        <v>9.5377128953771276E-2</v>
      </c>
      <c r="AA5497" s="67">
        <f t="shared" si="2593"/>
        <v>13.700000000000003</v>
      </c>
      <c r="AB5497" s="68">
        <f t="shared" si="2594"/>
        <v>-1.7080745341614956E-2</v>
      </c>
      <c r="AC5497" s="69">
        <f t="shared" si="2595"/>
        <v>6.3664596273292087E-2</v>
      </c>
      <c r="AD5497" s="70">
        <f>_xlfn.PERCENTILE.EXC(AC5497:$AC$5675,0.5)</f>
        <v>0.10601415094339618</v>
      </c>
      <c r="AE5497" s="70">
        <f>_xlfn.PERCENTILE.EXC($AC5497:AC$5675,0.35)</f>
        <v>8.2042253521126804E-2</v>
      </c>
      <c r="AF5497" s="71">
        <f t="shared" si="2586"/>
        <v>6.5637454838903833E-2</v>
      </c>
      <c r="AG5497" s="70">
        <f t="shared" si="2587"/>
        <v>-3.1110131520697269E-2</v>
      </c>
      <c r="AH5497" s="70"/>
      <c r="AI5497" s="61"/>
      <c r="AJ5497" s="68" t="str">
        <f t="shared" si="2584"/>
        <v>Safety</v>
      </c>
      <c r="AK5497" s="72"/>
      <c r="AL5497" s="73"/>
      <c r="AM5497" s="72"/>
      <c r="AN5497" s="73"/>
      <c r="AO5497" s="74"/>
      <c r="AP5497" s="20"/>
      <c r="AQ5497" s="74"/>
      <c r="AR5497" s="20"/>
      <c r="AS5497" s="74"/>
      <c r="AT5497" s="20"/>
      <c r="AU5497" s="74" t="str">
        <f t="shared" si="2596"/>
        <v>00635U</v>
      </c>
      <c r="AV5497" s="20">
        <f t="shared" si="2581"/>
        <v>0</v>
      </c>
      <c r="AW5497" s="74" t="str">
        <f t="shared" si="2597"/>
        <v>00635U</v>
      </c>
      <c r="AX5497" s="20">
        <f t="shared" si="2598"/>
        <v>0</v>
      </c>
      <c r="AY5497" s="20">
        <f t="shared" si="2582"/>
        <v>1</v>
      </c>
      <c r="AZ5497" s="116">
        <v>38331</v>
      </c>
      <c r="BA5497" s="116"/>
      <c r="BB5497" s="20"/>
      <c r="BC5497" s="20"/>
      <c r="BD5497" s="76"/>
      <c r="BE5497" s="77"/>
      <c r="BF5497" s="77"/>
    </row>
    <row r="5498" spans="1:58" s="23" customFormat="1" ht="15.75" customHeight="1" x14ac:dyDescent="0.4">
      <c r="A5498" s="116">
        <v>38329</v>
      </c>
      <c r="B5498" s="112">
        <v>12.928000000000001</v>
      </c>
      <c r="C5498" s="112">
        <v>14.3</v>
      </c>
      <c r="D5498" s="112">
        <v>15.35</v>
      </c>
      <c r="E5498" s="112">
        <v>15.76</v>
      </c>
      <c r="F5498" s="112">
        <v>16.263000000000002</v>
      </c>
      <c r="G5498" s="112">
        <v>16.670000000000002</v>
      </c>
      <c r="H5498" s="113">
        <v>16.908999999999999</v>
      </c>
      <c r="I5498" s="90">
        <f t="shared" si="2599"/>
        <v>13.785500000000001</v>
      </c>
      <c r="J5498" s="90">
        <f t="shared" si="2600"/>
        <v>14.956250000000001</v>
      </c>
      <c r="K5498" s="114">
        <v>9</v>
      </c>
      <c r="L5498" s="115">
        <v>4.1666666666666664E-2</v>
      </c>
      <c r="M5498" s="11"/>
      <c r="N5498" s="90">
        <v>13.19</v>
      </c>
      <c r="O5498" s="90">
        <v>14.49</v>
      </c>
      <c r="P5498" s="90">
        <v>15.417225392361702</v>
      </c>
      <c r="Q5498" s="90"/>
      <c r="R5498" s="63">
        <f t="shared" si="2590"/>
        <v>16.717225392361705</v>
      </c>
      <c r="S5498" s="64">
        <f t="shared" si="2589"/>
        <v>-3.5113386978785695E-2</v>
      </c>
      <c r="T5498" s="65"/>
      <c r="U5498" s="65">
        <f t="shared" si="2585"/>
        <v>0.9102829537612146</v>
      </c>
      <c r="V5498" s="65">
        <f t="shared" si="2585"/>
        <v>0.93985782987767141</v>
      </c>
      <c r="W5498" s="65"/>
      <c r="X5498" s="61">
        <f t="shared" si="2580"/>
        <v>0.10612623762376236</v>
      </c>
      <c r="Y5498" s="66">
        <f t="shared" si="2591"/>
        <v>7.2906091370558326E-2</v>
      </c>
      <c r="Z5498" s="61">
        <f t="shared" si="2592"/>
        <v>8.492619056254759E-2</v>
      </c>
      <c r="AA5498" s="67">
        <f t="shared" si="2593"/>
        <v>13.785500000000001</v>
      </c>
      <c r="AB5498" s="68">
        <f t="shared" si="2594"/>
        <v>-1.9863532979529846E-2</v>
      </c>
      <c r="AC5498" s="69">
        <f t="shared" si="2595"/>
        <v>4.5147839272175985E-2</v>
      </c>
      <c r="AD5498" s="70">
        <f>_xlfn.PERCENTILE.EXC(AC5498:$AC$5675,0.5)</f>
        <v>0.10605172109491257</v>
      </c>
      <c r="AE5498" s="70">
        <f>_xlfn.PERCENTILE.EXC($AC5498:AC$5675,0.35)</f>
        <v>8.2358391425997088E-2</v>
      </c>
      <c r="AF5498" s="71">
        <f t="shared" si="2586"/>
        <v>6.6047490450459587E-2</v>
      </c>
      <c r="AG5498" s="70">
        <f t="shared" si="2587"/>
        <v>-3.1225735717232431E-2</v>
      </c>
      <c r="AH5498" s="70"/>
      <c r="AI5498" s="61"/>
      <c r="AJ5498" s="68" t="str">
        <f t="shared" si="2584"/>
        <v>Safety</v>
      </c>
      <c r="AK5498" s="72"/>
      <c r="AL5498" s="73"/>
      <c r="AM5498" s="72"/>
      <c r="AN5498" s="73"/>
      <c r="AO5498" s="74"/>
      <c r="AP5498" s="20"/>
      <c r="AQ5498" s="74"/>
      <c r="AR5498" s="20"/>
      <c r="AS5498" s="74"/>
      <c r="AT5498" s="20"/>
      <c r="AU5498" s="74" t="str">
        <f t="shared" si="2596"/>
        <v>00635U</v>
      </c>
      <c r="AV5498" s="20">
        <f t="shared" si="2581"/>
        <v>0</v>
      </c>
      <c r="AW5498" s="74" t="str">
        <f t="shared" si="2597"/>
        <v>00635U</v>
      </c>
      <c r="AX5498" s="20">
        <f t="shared" si="2598"/>
        <v>0</v>
      </c>
      <c r="AY5498" s="20">
        <f t="shared" si="2582"/>
        <v>1</v>
      </c>
      <c r="AZ5498" s="116">
        <v>38330</v>
      </c>
      <c r="BA5498" s="116"/>
      <c r="BB5498" s="20"/>
      <c r="BC5498" s="20"/>
      <c r="BD5498" s="76"/>
      <c r="BE5498" s="77"/>
      <c r="BF5498" s="77"/>
    </row>
    <row r="5499" spans="1:58" s="23" customFormat="1" ht="15.75" customHeight="1" x14ac:dyDescent="0.4">
      <c r="A5499" s="116">
        <v>38328</v>
      </c>
      <c r="B5499" s="112">
        <v>13.379</v>
      </c>
      <c r="C5499" s="112">
        <v>14.47</v>
      </c>
      <c r="D5499" s="112">
        <v>15.32</v>
      </c>
      <c r="E5499" s="112">
        <v>15.768000000000001</v>
      </c>
      <c r="F5499" s="112">
        <v>16.317</v>
      </c>
      <c r="G5499" s="112">
        <v>16.760000000000002</v>
      </c>
      <c r="H5499" s="113">
        <v>17.09</v>
      </c>
      <c r="I5499" s="90">
        <f t="shared" si="2599"/>
        <v>14.015416666666667</v>
      </c>
      <c r="J5499" s="90">
        <f t="shared" si="2600"/>
        <v>14.965833333333334</v>
      </c>
      <c r="K5499" s="114">
        <v>10</v>
      </c>
      <c r="L5499" s="115">
        <v>4.1666666666666664E-2</v>
      </c>
      <c r="M5499" s="11"/>
      <c r="N5499" s="90">
        <v>13.67</v>
      </c>
      <c r="O5499" s="90">
        <v>14.48</v>
      </c>
      <c r="P5499" s="90">
        <v>15.224262966522218</v>
      </c>
      <c r="Q5499" s="90"/>
      <c r="R5499" s="63">
        <f t="shared" si="2590"/>
        <v>16.03426296652222</v>
      </c>
      <c r="S5499" s="64">
        <f t="shared" si="2589"/>
        <v>3.6391205458680853E-2</v>
      </c>
      <c r="T5499" s="65"/>
      <c r="U5499" s="65">
        <f t="shared" si="2585"/>
        <v>0.94406077348066297</v>
      </c>
      <c r="V5499" s="65">
        <f t="shared" si="2585"/>
        <v>0.95111336633117582</v>
      </c>
      <c r="W5499" s="65"/>
      <c r="X5499" s="61">
        <f t="shared" ref="X5499:X5562" si="2601">(C5499-B5499)/B5499</f>
        <v>8.1545705957097023E-2</v>
      </c>
      <c r="Y5499" s="66">
        <f t="shared" si="2591"/>
        <v>8.3840690005073507E-2</v>
      </c>
      <c r="Z5499" s="61">
        <f t="shared" si="2592"/>
        <v>6.7812230579421512E-2</v>
      </c>
      <c r="AA5499" s="67">
        <f t="shared" si="2593"/>
        <v>14.015416666666667</v>
      </c>
      <c r="AB5499" s="68">
        <f t="shared" si="2594"/>
        <v>-2.1287490855888835E-2</v>
      </c>
      <c r="AC5499" s="69">
        <f t="shared" si="2595"/>
        <v>2.526822726164352E-2</v>
      </c>
      <c r="AD5499" s="70">
        <f>_xlfn.PERCENTILE.EXC(AC5499:$AC$5675,0.5)</f>
        <v>0.10608929124642895</v>
      </c>
      <c r="AE5499" s="70">
        <f>_xlfn.PERCENTILE.EXC($AC5499:AC$5675,0.35)</f>
        <v>8.3204363065447123E-2</v>
      </c>
      <c r="AF5499" s="71">
        <f t="shared" si="2586"/>
        <v>6.7186266578479314E-2</v>
      </c>
      <c r="AG5499" s="70">
        <f t="shared" si="2587"/>
        <v>-3.1341339913767599E-2</v>
      </c>
      <c r="AH5499" s="70"/>
      <c r="AI5499" s="61"/>
      <c r="AJ5499" s="68" t="str">
        <f t="shared" si="2584"/>
        <v>Safety</v>
      </c>
      <c r="AK5499" s="72"/>
      <c r="AL5499" s="73"/>
      <c r="AM5499" s="72"/>
      <c r="AN5499" s="73"/>
      <c r="AO5499" s="74"/>
      <c r="AP5499" s="20"/>
      <c r="AQ5499" s="74"/>
      <c r="AR5499" s="20"/>
      <c r="AS5499" s="74"/>
      <c r="AT5499" s="20"/>
      <c r="AU5499" s="74" t="str">
        <f t="shared" si="2596"/>
        <v>00635U</v>
      </c>
      <c r="AV5499" s="20">
        <f t="shared" si="2581"/>
        <v>0</v>
      </c>
      <c r="AW5499" s="74" t="str">
        <f t="shared" si="2597"/>
        <v>00635U</v>
      </c>
      <c r="AX5499" s="20">
        <f t="shared" si="2598"/>
        <v>0</v>
      </c>
      <c r="AY5499" s="20">
        <f t="shared" si="2582"/>
        <v>1</v>
      </c>
      <c r="AZ5499" s="116">
        <v>38329</v>
      </c>
      <c r="BA5499" s="116"/>
      <c r="BB5499" s="20"/>
      <c r="BC5499" s="20"/>
      <c r="BD5499" s="76"/>
      <c r="BE5499" s="77"/>
      <c r="BF5499" s="77"/>
    </row>
    <row r="5500" spans="1:58" s="23" customFormat="1" ht="15.75" customHeight="1" x14ac:dyDescent="0.4">
      <c r="A5500" s="116">
        <v>38327</v>
      </c>
      <c r="B5500" s="112">
        <v>12.882</v>
      </c>
      <c r="C5500" s="112">
        <v>14.24</v>
      </c>
      <c r="D5500" s="112">
        <v>15.28</v>
      </c>
      <c r="E5500" s="112">
        <v>15.725</v>
      </c>
      <c r="F5500" s="112">
        <v>16.27</v>
      </c>
      <c r="G5500" s="112">
        <v>16.71</v>
      </c>
      <c r="H5500" s="113">
        <v>17.021000000000001</v>
      </c>
      <c r="I5500" s="90">
        <f t="shared" si="2599"/>
        <v>13.617583333333334</v>
      </c>
      <c r="J5500" s="90">
        <f t="shared" si="2600"/>
        <v>14.803333333333333</v>
      </c>
      <c r="K5500" s="114">
        <v>11</v>
      </c>
      <c r="L5500" s="115">
        <v>4.1666666666666664E-2</v>
      </c>
      <c r="M5500" s="11"/>
      <c r="N5500" s="90">
        <v>13.19</v>
      </c>
      <c r="O5500" s="90">
        <v>14.03</v>
      </c>
      <c r="P5500" s="90">
        <v>15.056072533303469</v>
      </c>
      <c r="Q5500" s="90"/>
      <c r="R5500" s="63">
        <f t="shared" si="2590"/>
        <v>15.896072533303469</v>
      </c>
      <c r="S5500" s="64">
        <f t="shared" si="2589"/>
        <v>1.7746913580246809E-2</v>
      </c>
      <c r="T5500" s="65"/>
      <c r="U5500" s="65">
        <f t="shared" si="2585"/>
        <v>0.94012829650748397</v>
      </c>
      <c r="V5500" s="65">
        <f t="shared" si="2585"/>
        <v>0.93184992095157382</v>
      </c>
      <c r="W5500" s="65"/>
      <c r="X5500" s="61">
        <f t="shared" si="2601"/>
        <v>0.10541841328986187</v>
      </c>
      <c r="Y5500" s="66">
        <f t="shared" si="2591"/>
        <v>8.2416534181240134E-2</v>
      </c>
      <c r="Z5500" s="61">
        <f t="shared" si="2592"/>
        <v>8.7074921516911249E-2</v>
      </c>
      <c r="AA5500" s="67">
        <f t="shared" si="2593"/>
        <v>13.617583333333334</v>
      </c>
      <c r="AB5500" s="68">
        <f t="shared" si="2594"/>
        <v>-2.3351023502653515E-2</v>
      </c>
      <c r="AC5500" s="69">
        <f t="shared" si="2595"/>
        <v>3.2417235279252048E-2</v>
      </c>
      <c r="AD5500" s="70">
        <f>_xlfn.PERCENTILE.EXC(AC5500:$AC$5675,0.5)</f>
        <v>0.10641999576327049</v>
      </c>
      <c r="AE5500" s="70">
        <f>_xlfn.PERCENTILE.EXC($AC5500:AC$5675,0.35)</f>
        <v>8.4668474061906918E-2</v>
      </c>
      <c r="AF5500" s="71">
        <f t="shared" si="2586"/>
        <v>6.7659970960381746E-2</v>
      </c>
      <c r="AG5500" s="70">
        <f t="shared" si="2587"/>
        <v>-3.1456944110302761E-2</v>
      </c>
      <c r="AH5500" s="70"/>
      <c r="AI5500" s="61"/>
      <c r="AJ5500" s="68" t="str">
        <f t="shared" si="2584"/>
        <v>Safety</v>
      </c>
      <c r="AK5500" s="72"/>
      <c r="AL5500" s="73"/>
      <c r="AM5500" s="72"/>
      <c r="AN5500" s="73"/>
      <c r="AO5500" s="74"/>
      <c r="AP5500" s="20"/>
      <c r="AQ5500" s="74"/>
      <c r="AR5500" s="20"/>
      <c r="AS5500" s="74"/>
      <c r="AT5500" s="20"/>
      <c r="AU5500" s="74" t="str">
        <f t="shared" si="2596"/>
        <v>00635U</v>
      </c>
      <c r="AV5500" s="20">
        <f t="shared" si="2581"/>
        <v>0</v>
      </c>
      <c r="AW5500" s="74" t="str">
        <f t="shared" si="2597"/>
        <v>00635U</v>
      </c>
      <c r="AX5500" s="20">
        <f t="shared" si="2598"/>
        <v>0</v>
      </c>
      <c r="AY5500" s="20">
        <f t="shared" si="2582"/>
        <v>1</v>
      </c>
      <c r="AZ5500" s="116">
        <v>38328</v>
      </c>
      <c r="BA5500" s="116"/>
      <c r="BB5500" s="20"/>
      <c r="BC5500" s="20"/>
      <c r="BD5500" s="76"/>
      <c r="BE5500" s="77"/>
      <c r="BF5500" s="77"/>
    </row>
    <row r="5501" spans="1:58" s="23" customFormat="1" ht="15.75" customHeight="1" x14ac:dyDescent="0.4">
      <c r="A5501" s="116">
        <v>38324</v>
      </c>
      <c r="B5501" s="112">
        <v>13.964</v>
      </c>
      <c r="C5501" s="112">
        <v>14.81</v>
      </c>
      <c r="D5501" s="112">
        <v>15.48</v>
      </c>
      <c r="E5501" s="112">
        <v>15.89</v>
      </c>
      <c r="F5501" s="112">
        <v>16.391999999999999</v>
      </c>
      <c r="G5501" s="112">
        <v>16.8</v>
      </c>
      <c r="H5501" s="113">
        <v>17.082999999999998</v>
      </c>
      <c r="I5501" s="90">
        <f t="shared" si="2599"/>
        <v>14.387</v>
      </c>
      <c r="J5501" s="90">
        <f t="shared" si="2600"/>
        <v>15.145</v>
      </c>
      <c r="K5501" s="114">
        <v>12</v>
      </c>
      <c r="L5501" s="115">
        <v>4.1666666666666664E-2</v>
      </c>
      <c r="M5501" s="11"/>
      <c r="N5501" s="90">
        <v>12.96</v>
      </c>
      <c r="O5501" s="90">
        <v>13.94</v>
      </c>
      <c r="P5501" s="90">
        <v>14.925252335883316</v>
      </c>
      <c r="Q5501" s="90"/>
      <c r="R5501" s="63">
        <f t="shared" si="2590"/>
        <v>15.905252335883315</v>
      </c>
      <c r="S5501" s="64">
        <f t="shared" si="2589"/>
        <v>-1.5408320493065927E-3</v>
      </c>
      <c r="T5501" s="65"/>
      <c r="U5501" s="65">
        <f t="shared" si="2585"/>
        <v>0.9296987087517935</v>
      </c>
      <c r="V5501" s="65">
        <f t="shared" si="2585"/>
        <v>0.93398755922440446</v>
      </c>
      <c r="W5501" s="65"/>
      <c r="X5501" s="61">
        <f t="shared" si="2601"/>
        <v>6.0584359782297342E-2</v>
      </c>
      <c r="Y5501" s="66">
        <f t="shared" si="2591"/>
        <v>7.5078665827564367E-2</v>
      </c>
      <c r="Z5501" s="61">
        <f t="shared" si="2592"/>
        <v>5.2686453047890394E-2</v>
      </c>
      <c r="AA5501" s="67">
        <f t="shared" si="2593"/>
        <v>14.387</v>
      </c>
      <c r="AB5501" s="68">
        <f t="shared" si="2594"/>
        <v>7.74691358024691E-2</v>
      </c>
      <c r="AC5501" s="69">
        <f t="shared" si="2595"/>
        <v>0.11010802469135798</v>
      </c>
      <c r="AD5501" s="70">
        <f>_xlfn.PERCENTILE.EXC(AC5501:$AC$5675,0.5)</f>
        <v>0.10675070028011205</v>
      </c>
      <c r="AE5501" s="70">
        <f>_xlfn.PERCENTILE.EXC($AC5501:AC$5675,0.35)</f>
        <v>8.4837651221640914E-2</v>
      </c>
      <c r="AF5501" s="71">
        <f t="shared" si="2586"/>
        <v>6.7958849356548098E-2</v>
      </c>
      <c r="AG5501" s="70">
        <f t="shared" si="2587"/>
        <v>-3.1572548306837922E-2</v>
      </c>
      <c r="AH5501" s="70"/>
      <c r="AI5501" s="61"/>
      <c r="AJ5501" s="68" t="str">
        <f t="shared" si="2584"/>
        <v>Short VOL</v>
      </c>
      <c r="AK5501" s="72"/>
      <c r="AL5501" s="73"/>
      <c r="AM5501" s="72"/>
      <c r="AN5501" s="73"/>
      <c r="AO5501" s="74"/>
      <c r="AP5501" s="20"/>
      <c r="AQ5501" s="74"/>
      <c r="AR5501" s="20"/>
      <c r="AS5501" s="74"/>
      <c r="AT5501" s="20"/>
      <c r="AU5501" s="74" t="str">
        <f t="shared" si="2596"/>
        <v>00631L</v>
      </c>
      <c r="AV5501" s="20">
        <f t="shared" si="2581"/>
        <v>1</v>
      </c>
      <c r="AW5501" s="74" t="str">
        <f t="shared" si="2597"/>
        <v>00631L</v>
      </c>
      <c r="AX5501" s="20">
        <f t="shared" si="2598"/>
        <v>1</v>
      </c>
      <c r="AY5501" s="20">
        <f t="shared" si="2582"/>
        <v>1</v>
      </c>
      <c r="AZ5501" s="116">
        <v>38327</v>
      </c>
      <c r="BA5501" s="116"/>
      <c r="BB5501" s="20"/>
      <c r="BC5501" s="20"/>
      <c r="BD5501" s="76"/>
      <c r="BE5501" s="77"/>
      <c r="BF5501" s="77"/>
    </row>
    <row r="5502" spans="1:58" s="23" customFormat="1" ht="15.75" customHeight="1" x14ac:dyDescent="0.4">
      <c r="A5502" s="116">
        <v>38323</v>
      </c>
      <c r="B5502" s="112">
        <v>13.62</v>
      </c>
      <c r="C5502" s="112">
        <v>14.82</v>
      </c>
      <c r="D5502" s="112">
        <v>15.75</v>
      </c>
      <c r="E5502" s="112">
        <v>16.087</v>
      </c>
      <c r="F5502" s="112">
        <v>16.501999999999999</v>
      </c>
      <c r="G5502" s="112">
        <v>16.84</v>
      </c>
      <c r="H5502" s="113">
        <v>17.12</v>
      </c>
      <c r="I5502" s="90">
        <f t="shared" si="2599"/>
        <v>14.17</v>
      </c>
      <c r="J5502" s="90">
        <f t="shared" si="2600"/>
        <v>15.24625</v>
      </c>
      <c r="K5502" s="114">
        <v>13</v>
      </c>
      <c r="L5502" s="115">
        <v>4.1666666666666664E-2</v>
      </c>
      <c r="M5502" s="11"/>
      <c r="N5502" s="90">
        <v>12.98</v>
      </c>
      <c r="O5502" s="90">
        <v>13.91</v>
      </c>
      <c r="P5502" s="90">
        <v>15.059135344529045</v>
      </c>
      <c r="Q5502" s="90"/>
      <c r="R5502" s="63">
        <f t="shared" si="2590"/>
        <v>15.989135344529043</v>
      </c>
      <c r="S5502" s="64">
        <f t="shared" si="2589"/>
        <v>7.7101002313028418E-4</v>
      </c>
      <c r="T5502" s="65"/>
      <c r="U5502" s="65">
        <f t="shared" si="2585"/>
        <v>0.93314162473040985</v>
      </c>
      <c r="V5502" s="65">
        <f t="shared" si="2585"/>
        <v>0.92369181110079313</v>
      </c>
      <c r="W5502" s="65"/>
      <c r="X5502" s="61">
        <f t="shared" si="2601"/>
        <v>8.8105726872246784E-2</v>
      </c>
      <c r="Y5502" s="66">
        <f t="shared" si="2591"/>
        <v>6.4213339963946126E-2</v>
      </c>
      <c r="Z5502" s="61">
        <f t="shared" si="2592"/>
        <v>7.5952717007762877E-2</v>
      </c>
      <c r="AA5502" s="67">
        <f t="shared" si="2593"/>
        <v>14.17</v>
      </c>
      <c r="AB5502" s="68">
        <f t="shared" si="2594"/>
        <v>4.9306625577811923E-2</v>
      </c>
      <c r="AC5502" s="69">
        <f t="shared" si="2595"/>
        <v>9.1679506933744187E-2</v>
      </c>
      <c r="AD5502" s="70">
        <f>_xlfn.PERCENTILE.EXC(AC5502:$AC$5675,0.5)</f>
        <v>0.10641999576327049</v>
      </c>
      <c r="AE5502" s="70">
        <f>_xlfn.PERCENTILE.EXC($AC5502:AC$5675,0.35)</f>
        <v>8.4804661833432105E-2</v>
      </c>
      <c r="AF5502" s="71">
        <f t="shared" si="2586"/>
        <v>6.7833333333333398E-2</v>
      </c>
      <c r="AG5502" s="70">
        <f t="shared" si="2587"/>
        <v>-3.168815250337309E-2</v>
      </c>
      <c r="AH5502" s="70"/>
      <c r="AI5502" s="61"/>
      <c r="AJ5502" s="68" t="str">
        <f t="shared" si="2584"/>
        <v>Short VOL</v>
      </c>
      <c r="AK5502" s="72"/>
      <c r="AL5502" s="73"/>
      <c r="AM5502" s="72"/>
      <c r="AN5502" s="73"/>
      <c r="AO5502" s="74"/>
      <c r="AP5502" s="20"/>
      <c r="AQ5502" s="74"/>
      <c r="AR5502" s="20"/>
      <c r="AS5502" s="74"/>
      <c r="AT5502" s="20"/>
      <c r="AU5502" s="74" t="str">
        <f t="shared" si="2596"/>
        <v>00631L</v>
      </c>
      <c r="AV5502" s="20">
        <f t="shared" si="2581"/>
        <v>1</v>
      </c>
      <c r="AW5502" s="74" t="str">
        <f t="shared" si="2597"/>
        <v>00631L</v>
      </c>
      <c r="AX5502" s="20">
        <f t="shared" si="2598"/>
        <v>1</v>
      </c>
      <c r="AY5502" s="20">
        <f t="shared" si="2582"/>
        <v>1</v>
      </c>
      <c r="AZ5502" s="116">
        <v>38324</v>
      </c>
      <c r="BA5502" s="116"/>
      <c r="BB5502" s="20"/>
      <c r="BC5502" s="20"/>
      <c r="BD5502" s="76"/>
      <c r="BE5502" s="77"/>
      <c r="BF5502" s="77"/>
    </row>
    <row r="5503" spans="1:58" s="23" customFormat="1" ht="15.75" customHeight="1" x14ac:dyDescent="0.4">
      <c r="A5503" s="116">
        <v>38322</v>
      </c>
      <c r="B5503" s="112">
        <v>13.625</v>
      </c>
      <c r="C5503" s="112">
        <v>14.88</v>
      </c>
      <c r="D5503" s="112">
        <v>15.85</v>
      </c>
      <c r="E5503" s="112">
        <v>16.173999999999999</v>
      </c>
      <c r="F5503" s="112">
        <v>16.574000000000002</v>
      </c>
      <c r="G5503" s="112">
        <v>16.899999999999999</v>
      </c>
      <c r="H5503" s="113">
        <v>17.161000000000001</v>
      </c>
      <c r="I5503" s="90">
        <f t="shared" si="2599"/>
        <v>14.147916666666667</v>
      </c>
      <c r="J5503" s="90">
        <f t="shared" si="2600"/>
        <v>15.284166666666668</v>
      </c>
      <c r="K5503" s="114">
        <v>14</v>
      </c>
      <c r="L5503" s="115">
        <v>4.1666666666666664E-2</v>
      </c>
      <c r="M5503" s="11"/>
      <c r="N5503" s="90">
        <v>12.97</v>
      </c>
      <c r="O5503" s="90">
        <v>13.83</v>
      </c>
      <c r="P5503" s="90">
        <v>15.09802599849024</v>
      </c>
      <c r="Q5503" s="90"/>
      <c r="R5503" s="63">
        <f t="shared" si="2590"/>
        <v>15.958025998490241</v>
      </c>
      <c r="S5503" s="64">
        <f t="shared" si="2589"/>
        <v>-2.039274924471296E-2</v>
      </c>
      <c r="T5503" s="65"/>
      <c r="U5503" s="65">
        <f t="shared" si="2585"/>
        <v>0.93781634128705715</v>
      </c>
      <c r="V5503" s="65">
        <f t="shared" si="2585"/>
        <v>0.91601378891405816</v>
      </c>
      <c r="W5503" s="65"/>
      <c r="X5503" s="61">
        <f t="shared" si="2601"/>
        <v>9.2110091743119321E-2</v>
      </c>
      <c r="Y5503" s="66">
        <f t="shared" si="2591"/>
        <v>6.1023865463089029E-2</v>
      </c>
      <c r="Z5503" s="61">
        <f t="shared" si="2592"/>
        <v>8.0312177882491564E-2</v>
      </c>
      <c r="AA5503" s="67">
        <f t="shared" si="2593"/>
        <v>14.147916666666667</v>
      </c>
      <c r="AB5503" s="68">
        <f t="shared" si="2594"/>
        <v>5.0501156515034645E-2</v>
      </c>
      <c r="AC5503" s="69">
        <f t="shared" si="2595"/>
        <v>9.081855564122332E-2</v>
      </c>
      <c r="AD5503" s="70">
        <f>_xlfn.PERCENTILE.EXC(AC5503:$AC$5675,0.5)</f>
        <v>0.10675070028011205</v>
      </c>
      <c r="AE5503" s="70">
        <f>_xlfn.PERCENTILE.EXC($AC5503:AC$5675,0.35)</f>
        <v>8.4555850139102315E-2</v>
      </c>
      <c r="AF5503" s="71">
        <f t="shared" si="2586"/>
        <v>6.7723011823273255E-2</v>
      </c>
      <c r="AG5503" s="70">
        <f t="shared" si="2587"/>
        <v>-3.1803756699908259E-2</v>
      </c>
      <c r="AH5503" s="70"/>
      <c r="AI5503" s="61"/>
      <c r="AJ5503" s="68" t="str">
        <f t="shared" si="2584"/>
        <v>Short VOL</v>
      </c>
      <c r="AK5503" s="72"/>
      <c r="AL5503" s="73"/>
      <c r="AM5503" s="72"/>
      <c r="AN5503" s="73"/>
      <c r="AO5503" s="74"/>
      <c r="AP5503" s="20"/>
      <c r="AQ5503" s="74"/>
      <c r="AR5503" s="20"/>
      <c r="AS5503" s="74"/>
      <c r="AT5503" s="20"/>
      <c r="AU5503" s="74" t="str">
        <f t="shared" si="2596"/>
        <v>00631L</v>
      </c>
      <c r="AV5503" s="20">
        <f t="shared" si="2581"/>
        <v>1</v>
      </c>
      <c r="AW5503" s="74" t="str">
        <f t="shared" si="2597"/>
        <v>00631L</v>
      </c>
      <c r="AX5503" s="20">
        <f t="shared" si="2598"/>
        <v>1</v>
      </c>
      <c r="AY5503" s="20">
        <f t="shared" si="2582"/>
        <v>1</v>
      </c>
      <c r="AZ5503" s="116">
        <v>38323</v>
      </c>
      <c r="BA5503" s="116"/>
      <c r="BB5503" s="20"/>
      <c r="BC5503" s="20"/>
      <c r="BD5503" s="76"/>
      <c r="BE5503" s="77"/>
      <c r="BF5503" s="77"/>
    </row>
    <row r="5504" spans="1:58" s="23" customFormat="1" ht="15.75" customHeight="1" x14ac:dyDescent="0.4">
      <c r="A5504" s="116">
        <v>38321</v>
      </c>
      <c r="B5504" s="112">
        <v>13.798999999999999</v>
      </c>
      <c r="C5504" s="112">
        <v>15.08</v>
      </c>
      <c r="D5504" s="112">
        <v>16.07</v>
      </c>
      <c r="E5504" s="112">
        <v>16.387</v>
      </c>
      <c r="F5504" s="112">
        <v>16.78</v>
      </c>
      <c r="G5504" s="112">
        <v>17.100000000000001</v>
      </c>
      <c r="H5504" s="113">
        <v>17.311</v>
      </c>
      <c r="I5504" s="90">
        <f t="shared" si="2599"/>
        <v>14.279375</v>
      </c>
      <c r="J5504" s="90">
        <f t="shared" si="2600"/>
        <v>15.45125</v>
      </c>
      <c r="K5504" s="114">
        <v>15</v>
      </c>
      <c r="L5504" s="115">
        <v>4.1666666666666664E-2</v>
      </c>
      <c r="M5504" s="11"/>
      <c r="N5504" s="90">
        <v>13.24</v>
      </c>
      <c r="O5504" s="90">
        <v>14.27</v>
      </c>
      <c r="P5504" s="90">
        <v>15.398852163903273</v>
      </c>
      <c r="Q5504" s="90"/>
      <c r="R5504" s="63">
        <f t="shared" si="2590"/>
        <v>16.428852163903272</v>
      </c>
      <c r="S5504" s="64">
        <f t="shared" si="2589"/>
        <v>-4.5112781954887594E-3</v>
      </c>
      <c r="T5504" s="65"/>
      <c r="U5504" s="65">
        <f t="shared" si="2585"/>
        <v>0.92782060266292932</v>
      </c>
      <c r="V5504" s="65">
        <f t="shared" si="2585"/>
        <v>0.92669244747024482</v>
      </c>
      <c r="W5504" s="65"/>
      <c r="X5504" s="61">
        <f t="shared" si="2601"/>
        <v>9.2832813972027001E-2</v>
      </c>
      <c r="Y5504" s="66">
        <f t="shared" si="2591"/>
        <v>5.6386159760785953E-2</v>
      </c>
      <c r="Z5504" s="61">
        <f t="shared" si="2592"/>
        <v>8.2067667527465318E-2</v>
      </c>
      <c r="AA5504" s="67">
        <f t="shared" si="2593"/>
        <v>14.279375000000002</v>
      </c>
      <c r="AB5504" s="68">
        <f t="shared" si="2594"/>
        <v>4.2220543806646471E-2</v>
      </c>
      <c r="AC5504" s="69">
        <f t="shared" si="2595"/>
        <v>7.850264350453183E-2</v>
      </c>
      <c r="AD5504" s="70">
        <f>_xlfn.PERCENTILE.EXC(AC5504:$AC$5675,0.5)</f>
        <v>0.10689037325253672</v>
      </c>
      <c r="AE5504" s="70">
        <f>_xlfn.PERCENTILE.EXC($AC5504:AC$5675,0.35)</f>
        <v>8.3767482679470123E-2</v>
      </c>
      <c r="AF5504" s="71">
        <f t="shared" si="2586"/>
        <v>6.7612690313213125E-2</v>
      </c>
      <c r="AG5504" s="70">
        <f t="shared" si="2587"/>
        <v>-3.191936089644342E-2</v>
      </c>
      <c r="AH5504" s="70"/>
      <c r="AI5504" s="61"/>
      <c r="AJ5504" s="68" t="str">
        <f t="shared" si="2584"/>
        <v>Short VOL</v>
      </c>
      <c r="AK5504" s="72"/>
      <c r="AL5504" s="73"/>
      <c r="AM5504" s="72"/>
      <c r="AN5504" s="73"/>
      <c r="AO5504" s="74"/>
      <c r="AP5504" s="20"/>
      <c r="AQ5504" s="74"/>
      <c r="AR5504" s="20"/>
      <c r="AS5504" s="74"/>
      <c r="AT5504" s="20"/>
      <c r="AU5504" s="74" t="str">
        <f t="shared" si="2596"/>
        <v>00631L</v>
      </c>
      <c r="AV5504" s="20">
        <f t="shared" si="2581"/>
        <v>1</v>
      </c>
      <c r="AW5504" s="74" t="str">
        <f t="shared" si="2597"/>
        <v>00635U</v>
      </c>
      <c r="AX5504" s="20">
        <f t="shared" si="2598"/>
        <v>0</v>
      </c>
      <c r="AY5504" s="20">
        <f t="shared" si="2582"/>
        <v>1</v>
      </c>
      <c r="AZ5504" s="116">
        <v>38322</v>
      </c>
      <c r="BA5504" s="116"/>
      <c r="BB5504" s="20"/>
      <c r="BC5504" s="20"/>
      <c r="BD5504" s="76"/>
      <c r="BE5504" s="77"/>
      <c r="BF5504" s="77"/>
    </row>
    <row r="5505" spans="1:58" s="23" customFormat="1" ht="15.75" customHeight="1" x14ac:dyDescent="0.4">
      <c r="A5505" s="116">
        <v>38320</v>
      </c>
      <c r="B5505" s="112">
        <v>13.637</v>
      </c>
      <c r="C5505" s="112">
        <v>15.06</v>
      </c>
      <c r="D5505" s="112">
        <v>16.149999999999999</v>
      </c>
      <c r="E5505" s="112">
        <v>16.439</v>
      </c>
      <c r="F5505" s="112">
        <v>16.797000000000001</v>
      </c>
      <c r="G5505" s="112">
        <v>17.09</v>
      </c>
      <c r="H5505" s="113">
        <v>17.300999999999998</v>
      </c>
      <c r="I5505" s="90">
        <f t="shared" si="2599"/>
        <v>14.111333333333334</v>
      </c>
      <c r="J5505" s="90">
        <f t="shared" si="2600"/>
        <v>15.423333333333334</v>
      </c>
      <c r="K5505" s="114">
        <v>16</v>
      </c>
      <c r="L5505" s="115">
        <v>4.1666666666666664E-2</v>
      </c>
      <c r="M5505" s="11"/>
      <c r="N5505" s="90">
        <v>13.3</v>
      </c>
      <c r="O5505" s="90">
        <v>14.23</v>
      </c>
      <c r="P5505" s="90">
        <v>15.328510539533141</v>
      </c>
      <c r="Q5505" s="90"/>
      <c r="R5505" s="63">
        <f t="shared" si="2590"/>
        <v>16.258510539533141</v>
      </c>
      <c r="S5505" s="64">
        <f t="shared" si="2589"/>
        <v>4.0688575899843614E-2</v>
      </c>
      <c r="T5505" s="65"/>
      <c r="U5505" s="65">
        <f t="shared" si="2585"/>
        <v>0.93464511595221367</v>
      </c>
      <c r="V5505" s="65">
        <f t="shared" si="2585"/>
        <v>0.92833546764377295</v>
      </c>
      <c r="W5505" s="65"/>
      <c r="X5505" s="61">
        <f t="shared" si="2601"/>
        <v>0.10434846373835888</v>
      </c>
      <c r="Y5505" s="66">
        <f t="shared" si="2591"/>
        <v>5.243627957904972E-2</v>
      </c>
      <c r="Z5505" s="61">
        <f t="shared" si="2592"/>
        <v>9.2974913780885293E-2</v>
      </c>
      <c r="AA5505" s="67">
        <f t="shared" si="2593"/>
        <v>14.111333333333334</v>
      </c>
      <c r="AB5505" s="68">
        <f t="shared" si="2594"/>
        <v>2.5338345864661632E-2</v>
      </c>
      <c r="AC5505" s="69">
        <f t="shared" si="2595"/>
        <v>6.1002506265664183E-2</v>
      </c>
      <c r="AD5505" s="70">
        <f>_xlfn.PERCENTILE.EXC(AC5505:$AC$5675,0.5)</f>
        <v>0.10703004622496139</v>
      </c>
      <c r="AE5505" s="70">
        <f>_xlfn.PERCENTILE.EXC($AC5505:AC$5675,0.35)</f>
        <v>8.4799949063687985E-2</v>
      </c>
      <c r="AF5505" s="71">
        <f t="shared" si="2586"/>
        <v>6.7502368803152982E-2</v>
      </c>
      <c r="AG5505" s="70">
        <f t="shared" si="2587"/>
        <v>-3.2034965092978582E-2</v>
      </c>
      <c r="AH5505" s="70"/>
      <c r="AI5505" s="61"/>
      <c r="AJ5505" s="68" t="str">
        <f t="shared" si="2584"/>
        <v>Safety</v>
      </c>
      <c r="AK5505" s="72"/>
      <c r="AL5505" s="73"/>
      <c r="AM5505" s="72"/>
      <c r="AN5505" s="73"/>
      <c r="AO5505" s="74"/>
      <c r="AP5505" s="20"/>
      <c r="AQ5505" s="74"/>
      <c r="AR5505" s="20"/>
      <c r="AS5505" s="74"/>
      <c r="AT5505" s="20"/>
      <c r="AU5505" s="74" t="str">
        <f t="shared" si="2596"/>
        <v>00635U</v>
      </c>
      <c r="AV5505" s="20">
        <f t="shared" si="2581"/>
        <v>0</v>
      </c>
      <c r="AW5505" s="74" t="str">
        <f t="shared" si="2597"/>
        <v>00635U</v>
      </c>
      <c r="AX5505" s="20">
        <f t="shared" si="2598"/>
        <v>0</v>
      </c>
      <c r="AY5505" s="20">
        <f t="shared" si="2582"/>
        <v>1</v>
      </c>
      <c r="AZ5505" s="116">
        <v>38321</v>
      </c>
      <c r="BA5505" s="116"/>
      <c r="BB5505" s="20"/>
      <c r="BC5505" s="20"/>
      <c r="BD5505" s="76"/>
      <c r="BE5505" s="77"/>
      <c r="BF5505" s="77"/>
    </row>
    <row r="5506" spans="1:58" s="23" customFormat="1" ht="15.75" customHeight="1" x14ac:dyDescent="0.4">
      <c r="A5506" s="116">
        <v>38317</v>
      </c>
      <c r="B5506" s="112">
        <v>13.342000000000001</v>
      </c>
      <c r="C5506" s="112">
        <v>15.01</v>
      </c>
      <c r="D5506" s="112">
        <v>16.27</v>
      </c>
      <c r="E5506" s="112">
        <v>16.486999999999998</v>
      </c>
      <c r="F5506" s="112">
        <v>16.757999999999999</v>
      </c>
      <c r="G5506" s="112">
        <v>16.98</v>
      </c>
      <c r="H5506" s="113">
        <v>17.187999999999999</v>
      </c>
      <c r="I5506" s="90">
        <f t="shared" si="2599"/>
        <v>13.8285</v>
      </c>
      <c r="J5506" s="90">
        <f t="shared" si="2600"/>
        <v>15.3775</v>
      </c>
      <c r="K5506" s="114">
        <v>17</v>
      </c>
      <c r="L5506" s="115">
        <v>4.1666666666666664E-2</v>
      </c>
      <c r="M5506" s="11"/>
      <c r="N5506" s="90">
        <v>12.78</v>
      </c>
      <c r="O5506" s="90">
        <v>13.82</v>
      </c>
      <c r="P5506" s="90">
        <v>15.061599274759288</v>
      </c>
      <c r="Q5506" s="90"/>
      <c r="R5506" s="63">
        <f t="shared" si="2590"/>
        <v>16.101599274759288</v>
      </c>
      <c r="S5506" s="64">
        <f t="shared" si="2589"/>
        <v>4.7169811320753709E-3</v>
      </c>
      <c r="T5506" s="65"/>
      <c r="U5506" s="65">
        <f t="shared" si="2585"/>
        <v>0.9247467438494934</v>
      </c>
      <c r="V5506" s="65">
        <f t="shared" si="2585"/>
        <v>0.91756524309871923</v>
      </c>
      <c r="W5506" s="65"/>
      <c r="X5506" s="61">
        <f t="shared" si="2601"/>
        <v>0.12501873782041667</v>
      </c>
      <c r="Y5506" s="66">
        <f t="shared" si="2591"/>
        <v>4.2518347789167257E-2</v>
      </c>
      <c r="Z5506" s="61">
        <f t="shared" si="2592"/>
        <v>0.11201504140000719</v>
      </c>
      <c r="AA5506" s="67">
        <f t="shared" si="2593"/>
        <v>13.8285</v>
      </c>
      <c r="AB5506" s="68">
        <f t="shared" si="2594"/>
        <v>4.3974960876369422E-2</v>
      </c>
      <c r="AC5506" s="69">
        <f t="shared" si="2595"/>
        <v>8.2042253521126818E-2</v>
      </c>
      <c r="AD5506" s="70">
        <f>_xlfn.PERCENTILE.EXC(AC5506:$AC$5675,0.5)</f>
        <v>0.10709504717986934</v>
      </c>
      <c r="AE5506" s="70">
        <f>_xlfn.PERCENTILE.EXC($AC5506:AC$5675,0.35)</f>
        <v>8.4861215070361498E-2</v>
      </c>
      <c r="AF5506" s="71">
        <f t="shared" si="2586"/>
        <v>6.7786052686164763E-2</v>
      </c>
      <c r="AG5506" s="70">
        <f t="shared" si="2587"/>
        <v>-3.215056928951375E-2</v>
      </c>
      <c r="AH5506" s="70"/>
      <c r="AI5506" s="61"/>
      <c r="AJ5506" s="68" t="str">
        <f t="shared" si="2584"/>
        <v>Short VOL</v>
      </c>
      <c r="AK5506" s="72"/>
      <c r="AL5506" s="73"/>
      <c r="AM5506" s="72"/>
      <c r="AN5506" s="73"/>
      <c r="AO5506" s="74"/>
      <c r="AP5506" s="20"/>
      <c r="AQ5506" s="74"/>
      <c r="AR5506" s="20"/>
      <c r="AS5506" s="74"/>
      <c r="AT5506" s="20"/>
      <c r="AU5506" s="74" t="str">
        <f t="shared" si="2596"/>
        <v>00631L</v>
      </c>
      <c r="AV5506" s="20">
        <f t="shared" si="2581"/>
        <v>1</v>
      </c>
      <c r="AW5506" s="74" t="str">
        <f t="shared" si="2597"/>
        <v>00635U</v>
      </c>
      <c r="AX5506" s="20">
        <f t="shared" si="2598"/>
        <v>0</v>
      </c>
      <c r="AY5506" s="20">
        <f t="shared" si="2582"/>
        <v>1</v>
      </c>
      <c r="AZ5506" s="116">
        <v>38320</v>
      </c>
      <c r="BA5506" s="116"/>
      <c r="BB5506" s="20"/>
      <c r="BC5506" s="20"/>
      <c r="BD5506" s="76"/>
      <c r="BE5506" s="77"/>
      <c r="BF5506" s="77"/>
    </row>
    <row r="5507" spans="1:58" s="23" customFormat="1" ht="15.75" customHeight="1" x14ac:dyDescent="0.4">
      <c r="A5507" s="116">
        <v>38315</v>
      </c>
      <c r="B5507" s="112">
        <v>13.747999999999999</v>
      </c>
      <c r="C5507" s="112">
        <v>15.03</v>
      </c>
      <c r="D5507" s="112">
        <v>16.02</v>
      </c>
      <c r="E5507" s="112">
        <v>16.321999999999999</v>
      </c>
      <c r="F5507" s="112">
        <v>16.695</v>
      </c>
      <c r="G5507" s="112">
        <v>17</v>
      </c>
      <c r="H5507" s="113">
        <v>17.207999999999998</v>
      </c>
      <c r="I5507" s="90">
        <f t="shared" si="2599"/>
        <v>14.0685</v>
      </c>
      <c r="J5507" s="90">
        <f t="shared" si="2600"/>
        <v>15.2775</v>
      </c>
      <c r="K5507" s="114">
        <v>18</v>
      </c>
      <c r="L5507" s="115">
        <v>4.1666666666666664E-2</v>
      </c>
      <c r="M5507" s="11"/>
      <c r="N5507" s="90">
        <v>12.72</v>
      </c>
      <c r="O5507" s="90">
        <v>13.79</v>
      </c>
      <c r="P5507" s="90">
        <v>15.124712698801476</v>
      </c>
      <c r="Q5507" s="90"/>
      <c r="R5507" s="63">
        <f t="shared" si="2590"/>
        <v>16.194712698801474</v>
      </c>
      <c r="S5507" s="64">
        <f t="shared" si="2589"/>
        <v>3.9463299131807976E-3</v>
      </c>
      <c r="T5507" s="65"/>
      <c r="U5507" s="65">
        <f t="shared" si="2585"/>
        <v>0.92240754169688188</v>
      </c>
      <c r="V5507" s="65">
        <f t="shared" si="2585"/>
        <v>0.91175285604550738</v>
      </c>
      <c r="W5507" s="65"/>
      <c r="X5507" s="61">
        <f t="shared" si="2601"/>
        <v>9.3249927262147231E-2</v>
      </c>
      <c r="Y5507" s="66">
        <f t="shared" si="2591"/>
        <v>5.4282563411346602E-2</v>
      </c>
      <c r="Z5507" s="61">
        <f t="shared" si="2592"/>
        <v>8.5936667022070562E-2</v>
      </c>
      <c r="AA5507" s="67">
        <f t="shared" si="2593"/>
        <v>14.0685</v>
      </c>
      <c r="AB5507" s="68">
        <f t="shared" si="2594"/>
        <v>8.0817610062892981E-2</v>
      </c>
      <c r="AC5507" s="69">
        <f t="shared" si="2595"/>
        <v>0.10601415094339618</v>
      </c>
      <c r="AD5507" s="70">
        <f>_xlfn.PERCENTILE.EXC(AC5507:$AC$5675,0.5)</f>
        <v>0.10716004813477729</v>
      </c>
      <c r="AE5507" s="70">
        <f>_xlfn.PERCENTILE.EXC($AC5507:AC$5675,0.35)</f>
        <v>8.5023785698123897E-2</v>
      </c>
      <c r="AF5507" s="71">
        <f t="shared" si="2586"/>
        <v>6.7675731176104634E-2</v>
      </c>
      <c r="AG5507" s="70">
        <f t="shared" si="2587"/>
        <v>-3.2266173486048912E-2</v>
      </c>
      <c r="AH5507" s="70"/>
      <c r="AI5507" s="61"/>
      <c r="AJ5507" s="68" t="str">
        <f t="shared" si="2584"/>
        <v>Short VOL</v>
      </c>
      <c r="AK5507" s="72"/>
      <c r="AL5507" s="73"/>
      <c r="AM5507" s="72"/>
      <c r="AN5507" s="73"/>
      <c r="AO5507" s="74"/>
      <c r="AP5507" s="20"/>
      <c r="AQ5507" s="74"/>
      <c r="AR5507" s="20"/>
      <c r="AS5507" s="74"/>
      <c r="AT5507" s="20"/>
      <c r="AU5507" s="74" t="str">
        <f t="shared" si="2596"/>
        <v>00631L</v>
      </c>
      <c r="AV5507" s="20">
        <f t="shared" ref="AV5507:AV5570" si="2602">IF(AU5507="00631L",1,0)</f>
        <v>1</v>
      </c>
      <c r="AW5507" s="74" t="str">
        <f t="shared" si="2597"/>
        <v>00631L</v>
      </c>
      <c r="AX5507" s="20">
        <f t="shared" si="2598"/>
        <v>1</v>
      </c>
      <c r="AY5507" s="20">
        <f t="shared" ref="AY5507:AY5570" si="2603">IF(AP5507=1,0,1)</f>
        <v>1</v>
      </c>
      <c r="AZ5507" s="116">
        <v>38317</v>
      </c>
      <c r="BA5507" s="116"/>
      <c r="BB5507" s="20"/>
      <c r="BC5507" s="20"/>
      <c r="BD5507" s="76"/>
      <c r="BE5507" s="77"/>
      <c r="BF5507" s="77"/>
    </row>
    <row r="5508" spans="1:58" s="23" customFormat="1" ht="15.75" customHeight="1" x14ac:dyDescent="0.4">
      <c r="A5508" s="116">
        <v>38314</v>
      </c>
      <c r="B5508" s="112">
        <v>13.882999999999999</v>
      </c>
      <c r="C5508" s="112">
        <v>15.15</v>
      </c>
      <c r="D5508" s="112">
        <v>16.13</v>
      </c>
      <c r="E5508" s="112">
        <v>16.422000000000001</v>
      </c>
      <c r="F5508" s="112">
        <v>16.783999999999999</v>
      </c>
      <c r="G5508" s="112">
        <v>17.079999999999998</v>
      </c>
      <c r="H5508" s="113">
        <v>17.268999999999998</v>
      </c>
      <c r="I5508" s="90">
        <f t="shared" si="2599"/>
        <v>14.146958333333332</v>
      </c>
      <c r="J5508" s="90">
        <f t="shared" si="2600"/>
        <v>15.354166666666666</v>
      </c>
      <c r="K5508" s="114">
        <v>19</v>
      </c>
      <c r="L5508" s="115">
        <v>4.1666666666666664E-2</v>
      </c>
      <c r="M5508" s="11"/>
      <c r="N5508" s="90">
        <v>12.67</v>
      </c>
      <c r="O5508" s="90">
        <v>13.67</v>
      </c>
      <c r="P5508" s="90">
        <v>15.0399315671926</v>
      </c>
      <c r="Q5508" s="90"/>
      <c r="R5508" s="63">
        <f t="shared" si="2590"/>
        <v>16.039931567192596</v>
      </c>
      <c r="S5508" s="64">
        <f t="shared" si="2589"/>
        <v>-2.3130300693909076E-2</v>
      </c>
      <c r="T5508" s="65"/>
      <c r="U5508" s="65">
        <f t="shared" si="2585"/>
        <v>0.92684711046086321</v>
      </c>
      <c r="V5508" s="65">
        <f t="shared" si="2585"/>
        <v>0.90891371007425958</v>
      </c>
      <c r="W5508" s="65"/>
      <c r="X5508" s="61">
        <f t="shared" si="2601"/>
        <v>9.1262695382842415E-2</v>
      </c>
      <c r="Y5508" s="66">
        <f t="shared" si="2591"/>
        <v>5.1577152600170366E-2</v>
      </c>
      <c r="Z5508" s="61">
        <f t="shared" si="2592"/>
        <v>8.5333419728033461E-2</v>
      </c>
      <c r="AA5508" s="67">
        <f t="shared" si="2593"/>
        <v>14.146958333333332</v>
      </c>
      <c r="AB5508" s="68">
        <f t="shared" si="2594"/>
        <v>9.5737963693764735E-2</v>
      </c>
      <c r="AC5508" s="69">
        <f t="shared" si="2595"/>
        <v>0.11657129702709805</v>
      </c>
      <c r="AD5508" s="70">
        <f>_xlfn.PERCENTILE.EXC(AC5508:$AC$5675,0.5)</f>
        <v>0.10853484334449698</v>
      </c>
      <c r="AE5508" s="70">
        <f>_xlfn.PERCENTILE.EXC($AC5508:AC$5675,0.35)</f>
        <v>8.4919883075152858E-2</v>
      </c>
      <c r="AF5508" s="71">
        <f t="shared" si="2586"/>
        <v>6.756540966604449E-2</v>
      </c>
      <c r="AG5508" s="70">
        <f t="shared" si="2587"/>
        <v>-3.238177768258408E-2</v>
      </c>
      <c r="AH5508" s="70"/>
      <c r="AI5508" s="61"/>
      <c r="AJ5508" s="68" t="str">
        <f t="shared" si="2584"/>
        <v>Short VOL</v>
      </c>
      <c r="AK5508" s="72"/>
      <c r="AL5508" s="73"/>
      <c r="AM5508" s="72"/>
      <c r="AN5508" s="73"/>
      <c r="AO5508" s="74"/>
      <c r="AP5508" s="20"/>
      <c r="AQ5508" s="74"/>
      <c r="AR5508" s="20"/>
      <c r="AS5508" s="74"/>
      <c r="AT5508" s="20"/>
      <c r="AU5508" s="74" t="str">
        <f t="shared" si="2596"/>
        <v>00631L</v>
      </c>
      <c r="AV5508" s="20">
        <f t="shared" si="2602"/>
        <v>1</v>
      </c>
      <c r="AW5508" s="74" t="str">
        <f t="shared" si="2597"/>
        <v>00631L</v>
      </c>
      <c r="AX5508" s="20">
        <f t="shared" si="2598"/>
        <v>1</v>
      </c>
      <c r="AY5508" s="20">
        <f t="shared" si="2603"/>
        <v>1</v>
      </c>
      <c r="AZ5508" s="116">
        <v>38315</v>
      </c>
      <c r="BA5508" s="116"/>
      <c r="BB5508" s="20"/>
      <c r="BC5508" s="20"/>
      <c r="BD5508" s="76"/>
      <c r="BE5508" s="77"/>
      <c r="BF5508" s="77"/>
    </row>
    <row r="5509" spans="1:58" s="23" customFormat="1" ht="15.75" customHeight="1" x14ac:dyDescent="0.4">
      <c r="A5509" s="116">
        <v>38313</v>
      </c>
      <c r="B5509" s="112">
        <v>13.840999999999999</v>
      </c>
      <c r="C5509" s="112">
        <v>15.22</v>
      </c>
      <c r="D5509" s="112">
        <v>16.28</v>
      </c>
      <c r="E5509" s="112">
        <v>16.571999999999999</v>
      </c>
      <c r="F5509" s="112">
        <v>16.934000000000001</v>
      </c>
      <c r="G5509" s="112">
        <v>17.23</v>
      </c>
      <c r="H5509" s="113">
        <v>17.268999999999998</v>
      </c>
      <c r="I5509" s="90">
        <f t="shared" si="2599"/>
        <v>14.070833333333333</v>
      </c>
      <c r="J5509" s="90">
        <f t="shared" si="2600"/>
        <v>15.396666666666668</v>
      </c>
      <c r="K5509" s="114">
        <v>20</v>
      </c>
      <c r="L5509" s="115">
        <v>4.1666666666666664E-2</v>
      </c>
      <c r="M5509" s="11"/>
      <c r="N5509" s="90">
        <v>12.97</v>
      </c>
      <c r="O5509" s="90">
        <v>13.76</v>
      </c>
      <c r="P5509" s="90">
        <v>14.951406448399363</v>
      </c>
      <c r="Q5509" s="90"/>
      <c r="R5509" s="63">
        <f t="shared" si="2590"/>
        <v>15.741406448399362</v>
      </c>
      <c r="S5509" s="64">
        <f t="shared" si="2589"/>
        <v>-3.9259259259259209E-2</v>
      </c>
      <c r="T5509" s="65"/>
      <c r="U5509" s="65">
        <f t="shared" si="2585"/>
        <v>0.94258720930232565</v>
      </c>
      <c r="V5509" s="65">
        <f t="shared" si="2585"/>
        <v>0.92031475751052771</v>
      </c>
      <c r="W5509" s="65"/>
      <c r="X5509" s="61">
        <f t="shared" si="2601"/>
        <v>9.9631529513763556E-2</v>
      </c>
      <c r="Y5509" s="66">
        <f t="shared" si="2591"/>
        <v>4.2058894520878541E-2</v>
      </c>
      <c r="Z5509" s="61">
        <f t="shared" si="2592"/>
        <v>9.4225644062777766E-2</v>
      </c>
      <c r="AA5509" s="67">
        <f t="shared" si="2593"/>
        <v>14.070833333333333</v>
      </c>
      <c r="AB5509" s="68">
        <f t="shared" si="2594"/>
        <v>6.715497301464908E-2</v>
      </c>
      <c r="AC5509" s="69">
        <f t="shared" si="2595"/>
        <v>8.4875353379593843E-2</v>
      </c>
      <c r="AD5509" s="70">
        <f>_xlfn.PERCENTILE.EXC(AC5509:$AC$5675,0.5)</f>
        <v>0.10716004813477729</v>
      </c>
      <c r="AE5509" s="70">
        <f>_xlfn.PERCENTILE.EXC($AC5509:AC$5675,0.35)</f>
        <v>8.4856502300617379E-2</v>
      </c>
      <c r="AF5509" s="71">
        <f t="shared" si="2586"/>
        <v>6.7455088155984347E-2</v>
      </c>
      <c r="AG5509" s="70">
        <f t="shared" si="2587"/>
        <v>-3.2497381879119241E-2</v>
      </c>
      <c r="AH5509" s="70"/>
      <c r="AI5509" s="61"/>
      <c r="AJ5509" s="68" t="str">
        <f t="shared" ref="AJ5509:AJ5572" si="2604">IF(AC5509&gt;AF5509,"Short VOL","Safety")</f>
        <v>Short VOL</v>
      </c>
      <c r="AK5509" s="72"/>
      <c r="AL5509" s="73"/>
      <c r="AM5509" s="72"/>
      <c r="AN5509" s="73"/>
      <c r="AO5509" s="74"/>
      <c r="AP5509" s="20"/>
      <c r="AQ5509" s="74"/>
      <c r="AR5509" s="20"/>
      <c r="AS5509" s="74"/>
      <c r="AT5509" s="20"/>
      <c r="AU5509" s="74" t="str">
        <f t="shared" si="2596"/>
        <v>00631L</v>
      </c>
      <c r="AV5509" s="20">
        <f t="shared" si="2602"/>
        <v>1</v>
      </c>
      <c r="AW5509" s="74" t="str">
        <f t="shared" si="2597"/>
        <v>00631L</v>
      </c>
      <c r="AX5509" s="20">
        <f t="shared" si="2598"/>
        <v>1</v>
      </c>
      <c r="AY5509" s="20">
        <f t="shared" si="2603"/>
        <v>1</v>
      </c>
      <c r="AZ5509" s="116">
        <v>38314</v>
      </c>
      <c r="BA5509" s="116"/>
      <c r="BB5509" s="20"/>
      <c r="BC5509" s="20"/>
      <c r="BD5509" s="76"/>
      <c r="BE5509" s="77"/>
      <c r="BF5509" s="77"/>
    </row>
    <row r="5510" spans="1:58" s="23" customFormat="1" ht="15.75" customHeight="1" x14ac:dyDescent="0.4">
      <c r="A5510" s="116">
        <v>38310</v>
      </c>
      <c r="B5510" s="112">
        <v>14.268000000000001</v>
      </c>
      <c r="C5510" s="112">
        <v>15.45</v>
      </c>
      <c r="D5510" s="112">
        <v>16.37</v>
      </c>
      <c r="E5510" s="112">
        <v>16.628</v>
      </c>
      <c r="F5510" s="112">
        <v>16.948</v>
      </c>
      <c r="G5510" s="112">
        <v>17.21</v>
      </c>
      <c r="H5510" s="113">
        <v>17.454999999999998</v>
      </c>
      <c r="I5510" s="90">
        <f t="shared" si="2599"/>
        <v>14.415750000000001</v>
      </c>
      <c r="J5510" s="90">
        <f t="shared" si="2600"/>
        <v>15.565</v>
      </c>
      <c r="K5510" s="114">
        <v>21</v>
      </c>
      <c r="L5510" s="115">
        <v>4.1666666666666664E-2</v>
      </c>
      <c r="M5510" s="11"/>
      <c r="N5510" s="90">
        <v>13.5</v>
      </c>
      <c r="O5510" s="90">
        <v>14.39</v>
      </c>
      <c r="P5510" s="90">
        <v>15.522866417752926</v>
      </c>
      <c r="Q5510" s="90"/>
      <c r="R5510" s="63">
        <f t="shared" si="2590"/>
        <v>16.412866417752927</v>
      </c>
      <c r="S5510" s="64">
        <f t="shared" si="2589"/>
        <v>4.006163328197223E-2</v>
      </c>
      <c r="T5510" s="65"/>
      <c r="U5510" s="65">
        <f t="shared" si="2585"/>
        <v>0.93815149409312015</v>
      </c>
      <c r="V5510" s="65">
        <f t="shared" si="2585"/>
        <v>0.92701950868704841</v>
      </c>
      <c r="W5510" s="65"/>
      <c r="X5510" s="61">
        <f t="shared" si="2601"/>
        <v>8.2842724978973825E-2</v>
      </c>
      <c r="Y5510" s="66">
        <f t="shared" si="2591"/>
        <v>4.9735386095742011E-2</v>
      </c>
      <c r="Z5510" s="61">
        <f t="shared" si="2592"/>
        <v>7.9721832024001418E-2</v>
      </c>
      <c r="AA5510" s="67">
        <f t="shared" si="2593"/>
        <v>14.415750000000001</v>
      </c>
      <c r="AB5510" s="68">
        <f t="shared" si="2594"/>
        <v>5.688888888888894E-2</v>
      </c>
      <c r="AC5510" s="69">
        <f t="shared" si="2595"/>
        <v>6.7833333333333398E-2</v>
      </c>
      <c r="AD5510" s="70">
        <f>_xlfn.PERCENTILE.EXC(AC5510:$AC$5675,0.5)</f>
        <v>0.10853484334449698</v>
      </c>
      <c r="AE5510" s="70">
        <f>_xlfn.PERCENTILE.EXC($AC5510:AC$5675,0.35)</f>
        <v>8.4957101999085613E-2</v>
      </c>
      <c r="AF5510" s="71">
        <f t="shared" si="2586"/>
        <v>6.7059735897588235E-2</v>
      </c>
      <c r="AG5510" s="70">
        <f t="shared" si="2587"/>
        <v>-3.261298607565441E-2</v>
      </c>
      <c r="AH5510" s="70"/>
      <c r="AI5510" s="61"/>
      <c r="AJ5510" s="68" t="str">
        <f t="shared" si="2604"/>
        <v>Short VOL</v>
      </c>
      <c r="AK5510" s="72"/>
      <c r="AL5510" s="73"/>
      <c r="AM5510" s="72"/>
      <c r="AN5510" s="73"/>
      <c r="AO5510" s="74"/>
      <c r="AP5510" s="20"/>
      <c r="AQ5510" s="74"/>
      <c r="AR5510" s="20"/>
      <c r="AS5510" s="74"/>
      <c r="AT5510" s="20"/>
      <c r="AU5510" s="74" t="str">
        <f t="shared" si="2596"/>
        <v>00631L</v>
      </c>
      <c r="AV5510" s="20">
        <f t="shared" si="2602"/>
        <v>1</v>
      </c>
      <c r="AW5510" s="74" t="str">
        <f t="shared" si="2597"/>
        <v>00635U</v>
      </c>
      <c r="AX5510" s="20">
        <f t="shared" si="2598"/>
        <v>0</v>
      </c>
      <c r="AY5510" s="20">
        <f t="shared" si="2603"/>
        <v>1</v>
      </c>
      <c r="AZ5510" s="116">
        <v>38313</v>
      </c>
      <c r="BA5510" s="116"/>
      <c r="BB5510" s="20"/>
      <c r="BC5510" s="20"/>
      <c r="BD5510" s="76"/>
      <c r="BE5510" s="77"/>
      <c r="BF5510" s="77"/>
    </row>
    <row r="5511" spans="1:58" s="23" customFormat="1" ht="15.75" customHeight="1" x14ac:dyDescent="0.4">
      <c r="A5511" s="116">
        <v>38309</v>
      </c>
      <c r="B5511" s="112">
        <v>14.301</v>
      </c>
      <c r="C5511" s="112">
        <v>15.12</v>
      </c>
      <c r="D5511" s="112">
        <v>15.77</v>
      </c>
      <c r="E5511" s="112">
        <v>16.097000000000001</v>
      </c>
      <c r="F5511" s="112">
        <v>16.501000000000001</v>
      </c>
      <c r="G5511" s="112">
        <v>16.829999999999998</v>
      </c>
      <c r="H5511" s="113">
        <v>17.137</v>
      </c>
      <c r="I5511" s="90">
        <f t="shared" si="2599"/>
        <v>14.369250000000001</v>
      </c>
      <c r="J5511" s="90">
        <f t="shared" si="2600"/>
        <v>15.174166666666666</v>
      </c>
      <c r="K5511" s="114">
        <v>22</v>
      </c>
      <c r="L5511" s="115">
        <v>4.1666666666666664E-2</v>
      </c>
      <c r="M5511" s="11"/>
      <c r="N5511" s="90">
        <v>12.98</v>
      </c>
      <c r="O5511" s="90">
        <v>13.79</v>
      </c>
      <c r="P5511" s="90">
        <v>14.81899935847605</v>
      </c>
      <c r="Q5511" s="90"/>
      <c r="R5511" s="63">
        <f t="shared" si="2590"/>
        <v>15.628999358476047</v>
      </c>
      <c r="S5511" s="64">
        <f t="shared" si="2589"/>
        <v>-1.741105223315673E-2</v>
      </c>
      <c r="T5511" s="65"/>
      <c r="U5511" s="65">
        <f t="shared" si="2585"/>
        <v>0.94126178390137794</v>
      </c>
      <c r="V5511" s="65">
        <f t="shared" si="2585"/>
        <v>0.9305621564868013</v>
      </c>
      <c r="W5511" s="65"/>
      <c r="X5511" s="61">
        <f t="shared" si="2601"/>
        <v>5.7268722466960284E-2</v>
      </c>
      <c r="Y5511" s="66">
        <f t="shared" si="2591"/>
        <v>6.4608312107846122E-2</v>
      </c>
      <c r="Z5511" s="61">
        <f t="shared" si="2592"/>
        <v>5.6016609542367576E-2</v>
      </c>
      <c r="AA5511" s="67">
        <f t="shared" si="2593"/>
        <v>14.369249999999999</v>
      </c>
      <c r="AB5511" s="68">
        <f t="shared" si="2594"/>
        <v>0.10177195685670259</v>
      </c>
      <c r="AC5511" s="69">
        <f t="shared" si="2595"/>
        <v>0.10703004622496139</v>
      </c>
      <c r="AD5511" s="70">
        <f>_xlfn.PERCENTILE.EXC(AC5511:$AC$5675,0.5)</f>
        <v>0.10990963855421668</v>
      </c>
      <c r="AE5511" s="70">
        <f>_xlfn.PERCENTILE.EXC($AC5511:AC$5675,0.35)</f>
        <v>8.5267368750678543E-2</v>
      </c>
      <c r="AF5511" s="71">
        <f t="shared" si="2586"/>
        <v>6.6616878514469444E-2</v>
      </c>
      <c r="AG5511" s="70">
        <f t="shared" si="2587"/>
        <v>-3.2728590272189571E-2</v>
      </c>
      <c r="AH5511" s="70"/>
      <c r="AI5511" s="61"/>
      <c r="AJ5511" s="68" t="str">
        <f t="shared" si="2604"/>
        <v>Short VOL</v>
      </c>
      <c r="AK5511" s="72"/>
      <c r="AL5511" s="73"/>
      <c r="AM5511" s="72"/>
      <c r="AN5511" s="73"/>
      <c r="AO5511" s="74"/>
      <c r="AP5511" s="20"/>
      <c r="AQ5511" s="74"/>
      <c r="AR5511" s="20"/>
      <c r="AS5511" s="74"/>
      <c r="AT5511" s="20"/>
      <c r="AU5511" s="74" t="str">
        <f t="shared" si="2596"/>
        <v>00631L</v>
      </c>
      <c r="AV5511" s="20">
        <f t="shared" si="2602"/>
        <v>1</v>
      </c>
      <c r="AW5511" s="74" t="str">
        <f t="shared" si="2597"/>
        <v>00631L</v>
      </c>
      <c r="AX5511" s="20">
        <f t="shared" si="2598"/>
        <v>1</v>
      </c>
      <c r="AY5511" s="20">
        <f t="shared" si="2603"/>
        <v>1</v>
      </c>
      <c r="AZ5511" s="116">
        <v>38310</v>
      </c>
      <c r="BA5511" s="116"/>
      <c r="BB5511" s="20"/>
      <c r="BC5511" s="20"/>
      <c r="BD5511" s="76"/>
      <c r="BE5511" s="77"/>
      <c r="BF5511" s="77"/>
    </row>
    <row r="5512" spans="1:58" s="23" customFormat="1" ht="15.75" customHeight="1" x14ac:dyDescent="0.4">
      <c r="A5512" s="116">
        <v>38308</v>
      </c>
      <c r="B5512" s="112">
        <v>14.301</v>
      </c>
      <c r="C5512" s="112">
        <v>15.12</v>
      </c>
      <c r="D5512" s="112">
        <v>15.77</v>
      </c>
      <c r="E5512" s="112">
        <v>16.113</v>
      </c>
      <c r="F5512" s="112">
        <v>16.536000000000001</v>
      </c>
      <c r="G5512" s="112">
        <v>16.88</v>
      </c>
      <c r="H5512" s="113">
        <v>17.201000000000001</v>
      </c>
      <c r="I5512" s="90">
        <f t="shared" si="2599"/>
        <v>14.335125</v>
      </c>
      <c r="J5512" s="90">
        <f t="shared" si="2600"/>
        <v>15.147083333333333</v>
      </c>
      <c r="K5512" s="114">
        <v>23</v>
      </c>
      <c r="L5512" s="115">
        <v>4.1666666666666664E-2</v>
      </c>
      <c r="M5512" s="11"/>
      <c r="N5512" s="90">
        <v>13.21</v>
      </c>
      <c r="O5512" s="90">
        <v>13.97</v>
      </c>
      <c r="P5512" s="90">
        <v>15.189778760236388</v>
      </c>
      <c r="Q5512" s="90"/>
      <c r="R5512" s="63">
        <f t="shared" si="2590"/>
        <v>15.949778760236388</v>
      </c>
      <c r="S5512" s="64">
        <f t="shared" si="2589"/>
        <v>0</v>
      </c>
      <c r="T5512" s="65"/>
      <c r="U5512" s="65">
        <f t="shared" ref="U5512:V5575" si="2605">N5512/O5512</f>
        <v>0.94559770937723697</v>
      </c>
      <c r="V5512" s="65">
        <f t="shared" si="2605"/>
        <v>0.91969739786931537</v>
      </c>
      <c r="W5512" s="65"/>
      <c r="X5512" s="61">
        <f t="shared" si="2601"/>
        <v>5.7268722466960284E-2</v>
      </c>
      <c r="Y5512" s="66">
        <f t="shared" si="2591"/>
        <v>6.7523117979271463E-2</v>
      </c>
      <c r="Z5512" s="61">
        <f t="shared" si="2592"/>
        <v>5.66411756669951E-2</v>
      </c>
      <c r="AA5512" s="67">
        <f t="shared" si="2593"/>
        <v>14.335125</v>
      </c>
      <c r="AB5512" s="68">
        <f t="shared" si="2594"/>
        <v>8.2588947766843238E-2</v>
      </c>
      <c r="AC5512" s="69">
        <f t="shared" si="2595"/>
        <v>8.517221801665395E-2</v>
      </c>
      <c r="AD5512" s="70">
        <f>_xlfn.PERCENTILE.EXC(AC5512:$AC$5675,0.5)</f>
        <v>0.11131048615249967</v>
      </c>
      <c r="AE5512" s="70">
        <f>_xlfn.PERCENTILE.EXC($AC5512:AC$5675,0.35)</f>
        <v>8.5074438008668346E-2</v>
      </c>
      <c r="AF5512" s="71">
        <f t="shared" si="2586"/>
        <v>6.6174021131350666E-2</v>
      </c>
      <c r="AG5512" s="70">
        <f t="shared" si="2587"/>
        <v>-3.2844194468724733E-2</v>
      </c>
      <c r="AH5512" s="70"/>
      <c r="AI5512" s="61"/>
      <c r="AJ5512" s="68" t="str">
        <f t="shared" si="2604"/>
        <v>Short VOL</v>
      </c>
      <c r="AK5512" s="72"/>
      <c r="AL5512" s="73"/>
      <c r="AM5512" s="72"/>
      <c r="AN5512" s="73"/>
      <c r="AO5512" s="74"/>
      <c r="AP5512" s="20"/>
      <c r="AQ5512" s="74"/>
      <c r="AR5512" s="20"/>
      <c r="AS5512" s="74"/>
      <c r="AT5512" s="20"/>
      <c r="AU5512" s="74" t="str">
        <f t="shared" si="2596"/>
        <v>00631L</v>
      </c>
      <c r="AV5512" s="20">
        <f t="shared" si="2602"/>
        <v>1</v>
      </c>
      <c r="AW5512" s="74" t="str">
        <f t="shared" si="2597"/>
        <v>00631L</v>
      </c>
      <c r="AX5512" s="20">
        <f t="shared" si="2598"/>
        <v>1</v>
      </c>
      <c r="AY5512" s="20">
        <f t="shared" si="2603"/>
        <v>1</v>
      </c>
      <c r="AZ5512" s="116">
        <v>38309</v>
      </c>
      <c r="BA5512" s="116"/>
      <c r="BB5512" s="20"/>
      <c r="BC5512" s="20"/>
      <c r="BD5512" s="76"/>
      <c r="BE5512" s="77"/>
      <c r="BF5512" s="77"/>
    </row>
    <row r="5513" spans="1:58" s="23" customFormat="1" ht="15.75" customHeight="1" x14ac:dyDescent="0.4">
      <c r="A5513" s="116">
        <v>38307</v>
      </c>
      <c r="B5513" s="112">
        <v>12.58</v>
      </c>
      <c r="C5513" s="112">
        <v>14.112</v>
      </c>
      <c r="D5513" s="112">
        <v>15.16</v>
      </c>
      <c r="E5513" s="112">
        <v>15.84</v>
      </c>
      <c r="F5513" s="112">
        <v>16.154</v>
      </c>
      <c r="G5513" s="112">
        <v>16.542999999999999</v>
      </c>
      <c r="H5513" s="113">
        <v>16.86</v>
      </c>
      <c r="I5513" s="90">
        <f t="shared" si="2599"/>
        <v>14.112</v>
      </c>
      <c r="J5513" s="90">
        <f t="shared" si="2600"/>
        <v>15.16</v>
      </c>
      <c r="K5513" s="114">
        <v>0</v>
      </c>
      <c r="L5513" s="115">
        <v>0.05</v>
      </c>
      <c r="M5513" s="11"/>
      <c r="N5513" s="90">
        <v>13.21</v>
      </c>
      <c r="O5513" s="90">
        <v>14.15</v>
      </c>
      <c r="P5513" s="90">
        <v>15.261934512053136</v>
      </c>
      <c r="Q5513" s="90"/>
      <c r="R5513" s="63">
        <f t="shared" si="2590"/>
        <v>16.201934512053136</v>
      </c>
      <c r="S5513" s="64">
        <f t="shared" si="2589"/>
        <v>-1.2705530642750368E-2</v>
      </c>
      <c r="T5513" s="65"/>
      <c r="U5513" s="65">
        <f t="shared" si="2605"/>
        <v>0.93356890459363961</v>
      </c>
      <c r="V5513" s="65">
        <f t="shared" si="2605"/>
        <v>0.92714327851590617</v>
      </c>
      <c r="W5513" s="65"/>
      <c r="X5513" s="61">
        <f t="shared" si="2601"/>
        <v>0.12178060413354531</v>
      </c>
      <c r="Y5513" s="66">
        <f t="shared" si="2591"/>
        <v>6.4393939393939365E-2</v>
      </c>
      <c r="Z5513" s="61">
        <f t="shared" si="2592"/>
        <v>7.4263038548752838E-2</v>
      </c>
      <c r="AA5513" s="67">
        <f t="shared" si="2593"/>
        <v>14.112</v>
      </c>
      <c r="AB5513" s="68">
        <f t="shared" si="2594"/>
        <v>-4.7691143073429275E-2</v>
      </c>
      <c r="AC5513" s="69">
        <f t="shared" si="2595"/>
        <v>6.8281604844814478E-2</v>
      </c>
      <c r="AD5513" s="70">
        <f>_xlfn.PERCENTILE.EXC(AC5513:$AC$5675,0.5)</f>
        <v>0.11271133375078264</v>
      </c>
      <c r="AE5513" s="70">
        <f>_xlfn.PERCENTILE.EXC($AC5513:AC$5675,0.35)</f>
        <v>8.5318148933586899E-2</v>
      </c>
      <c r="AF5513" s="71">
        <f t="shared" si="2586"/>
        <v>6.5828329150427065E-2</v>
      </c>
      <c r="AG5513" s="70">
        <f t="shared" si="2587"/>
        <v>-3.2959798665259901E-2</v>
      </c>
      <c r="AH5513" s="70"/>
      <c r="AI5513" s="61"/>
      <c r="AJ5513" s="68" t="str">
        <f t="shared" si="2604"/>
        <v>Short VOL</v>
      </c>
      <c r="AK5513" s="72"/>
      <c r="AL5513" s="73"/>
      <c r="AM5513" s="72"/>
      <c r="AN5513" s="73"/>
      <c r="AO5513" s="74"/>
      <c r="AP5513" s="20"/>
      <c r="AQ5513" s="74"/>
      <c r="AR5513" s="20"/>
      <c r="AS5513" s="74"/>
      <c r="AT5513" s="20"/>
      <c r="AU5513" s="74" t="str">
        <f t="shared" si="2596"/>
        <v>00631L</v>
      </c>
      <c r="AV5513" s="20">
        <f t="shared" si="2602"/>
        <v>1</v>
      </c>
      <c r="AW5513" s="74" t="str">
        <f t="shared" si="2597"/>
        <v>00635U</v>
      </c>
      <c r="AX5513" s="20">
        <f t="shared" si="2598"/>
        <v>0</v>
      </c>
      <c r="AY5513" s="20">
        <f t="shared" si="2603"/>
        <v>1</v>
      </c>
      <c r="AZ5513" s="116">
        <v>38308</v>
      </c>
      <c r="BA5513" s="116"/>
      <c r="BB5513" s="20"/>
      <c r="BC5513" s="20"/>
      <c r="BD5513" s="76"/>
      <c r="BE5513" s="77"/>
      <c r="BF5513" s="77"/>
    </row>
    <row r="5514" spans="1:58" s="23" customFormat="1" ht="15.75" customHeight="1" x14ac:dyDescent="0.4">
      <c r="A5514" s="116">
        <v>38306</v>
      </c>
      <c r="B5514" s="112">
        <v>12.71</v>
      </c>
      <c r="C5514" s="112">
        <v>13.991</v>
      </c>
      <c r="D5514" s="112">
        <v>14.88</v>
      </c>
      <c r="E5514" s="112">
        <v>15.51</v>
      </c>
      <c r="F5514" s="112">
        <v>15.837</v>
      </c>
      <c r="G5514" s="112">
        <v>16.241</v>
      </c>
      <c r="H5514" s="113">
        <v>16.57</v>
      </c>
      <c r="I5514" s="90">
        <f t="shared" si="2599"/>
        <v>13.92695</v>
      </c>
      <c r="J5514" s="90">
        <f t="shared" si="2600"/>
        <v>14.835550000000001</v>
      </c>
      <c r="K5514" s="114">
        <v>1</v>
      </c>
      <c r="L5514" s="115">
        <v>0.05</v>
      </c>
      <c r="M5514" s="11"/>
      <c r="N5514" s="90">
        <v>13.38</v>
      </c>
      <c r="O5514" s="90">
        <v>13.96</v>
      </c>
      <c r="P5514" s="90">
        <v>15.006316924971516</v>
      </c>
      <c r="Q5514" s="90"/>
      <c r="R5514" s="63">
        <f t="shared" si="2590"/>
        <v>15.586316924971515</v>
      </c>
      <c r="S5514" s="64">
        <f t="shared" si="2589"/>
        <v>3.7509377344336617E-3</v>
      </c>
      <c r="T5514" s="65"/>
      <c r="U5514" s="65">
        <f t="shared" si="2605"/>
        <v>0.95845272206303722</v>
      </c>
      <c r="V5514" s="65">
        <f t="shared" si="2605"/>
        <v>0.9302749015496018</v>
      </c>
      <c r="W5514" s="65"/>
      <c r="X5514" s="61">
        <f t="shared" si="2601"/>
        <v>0.1007867820613689</v>
      </c>
      <c r="Y5514" s="66">
        <f t="shared" si="2591"/>
        <v>6.8343004513217315E-2</v>
      </c>
      <c r="Z5514" s="61">
        <f t="shared" si="2592"/>
        <v>6.5240415166278445E-2</v>
      </c>
      <c r="AA5514" s="67">
        <f t="shared" si="2593"/>
        <v>13.92695</v>
      </c>
      <c r="AB5514" s="68">
        <f t="shared" si="2594"/>
        <v>-5.0074738415545585E-2</v>
      </c>
      <c r="AC5514" s="69">
        <f t="shared" si="2595"/>
        <v>4.0878176382660607E-2</v>
      </c>
      <c r="AD5514" s="70">
        <f>_xlfn.PERCENTILE.EXC(AC5514:$AC$5675,0.5)</f>
        <v>0.11294770667638636</v>
      </c>
      <c r="AE5514" s="70">
        <f>_xlfn.PERCENTILE.EXC($AC5514:AC$5675,0.35)</f>
        <v>8.6163110547258656E-2</v>
      </c>
      <c r="AF5514" s="71">
        <f t="shared" si="2586"/>
        <v>6.5725550674991487E-2</v>
      </c>
      <c r="AG5514" s="70">
        <f t="shared" si="2587"/>
        <v>-3.3075402861795063E-2</v>
      </c>
      <c r="AH5514" s="70"/>
      <c r="AI5514" s="61"/>
      <c r="AJ5514" s="68" t="str">
        <f t="shared" si="2604"/>
        <v>Safety</v>
      </c>
      <c r="AK5514" s="72"/>
      <c r="AL5514" s="73"/>
      <c r="AM5514" s="72"/>
      <c r="AN5514" s="73"/>
      <c r="AO5514" s="74"/>
      <c r="AP5514" s="20"/>
      <c r="AQ5514" s="74"/>
      <c r="AR5514" s="20"/>
      <c r="AS5514" s="74"/>
      <c r="AT5514" s="20"/>
      <c r="AU5514" s="74" t="str">
        <f t="shared" si="2596"/>
        <v>00635U</v>
      </c>
      <c r="AV5514" s="20">
        <f t="shared" si="2602"/>
        <v>0</v>
      </c>
      <c r="AW5514" s="74" t="str">
        <f t="shared" si="2597"/>
        <v>00635U</v>
      </c>
      <c r="AX5514" s="20">
        <f t="shared" si="2598"/>
        <v>0</v>
      </c>
      <c r="AY5514" s="20">
        <f t="shared" si="2603"/>
        <v>1</v>
      </c>
      <c r="AZ5514" s="116">
        <v>38307</v>
      </c>
      <c r="BA5514" s="116"/>
      <c r="BB5514" s="20"/>
      <c r="BC5514" s="20"/>
      <c r="BD5514" s="76"/>
      <c r="BE5514" s="77"/>
      <c r="BF5514" s="77"/>
    </row>
    <row r="5515" spans="1:58" s="23" customFormat="1" ht="15.75" customHeight="1" x14ac:dyDescent="0.4">
      <c r="A5515" s="116">
        <v>38303</v>
      </c>
      <c r="B5515" s="112">
        <v>12.8</v>
      </c>
      <c r="C5515" s="112">
        <v>13.96</v>
      </c>
      <c r="D5515" s="112">
        <v>14.77</v>
      </c>
      <c r="E5515" s="112">
        <v>15.39</v>
      </c>
      <c r="F5515" s="112">
        <v>15.72</v>
      </c>
      <c r="G5515" s="112">
        <v>16.128</v>
      </c>
      <c r="H5515" s="113">
        <v>16.46</v>
      </c>
      <c r="I5515" s="90">
        <f t="shared" si="2599"/>
        <v>13.844000000000001</v>
      </c>
      <c r="J5515" s="90">
        <f t="shared" si="2600"/>
        <v>14.689</v>
      </c>
      <c r="K5515" s="114">
        <v>2</v>
      </c>
      <c r="L5515" s="115">
        <v>0.05</v>
      </c>
      <c r="M5515" s="11"/>
      <c r="N5515" s="90">
        <v>13.33</v>
      </c>
      <c r="O5515" s="90">
        <v>13.95</v>
      </c>
      <c r="P5515" s="90">
        <v>14.966997624416498</v>
      </c>
      <c r="Q5515" s="90"/>
      <c r="R5515" s="63">
        <f t="shared" si="2590"/>
        <v>15.586997624416496</v>
      </c>
      <c r="S5515" s="64">
        <f t="shared" si="2589"/>
        <v>2.2239263803681054E-2</v>
      </c>
      <c r="T5515" s="65"/>
      <c r="U5515" s="65">
        <f t="shared" si="2605"/>
        <v>0.9555555555555556</v>
      </c>
      <c r="V5515" s="65">
        <f t="shared" si="2605"/>
        <v>0.93205065906087847</v>
      </c>
      <c r="W5515" s="65"/>
      <c r="X5515" s="61">
        <f t="shared" si="2601"/>
        <v>9.0625000000000011E-2</v>
      </c>
      <c r="Y5515" s="66">
        <f t="shared" si="2591"/>
        <v>6.9525666016894097E-2</v>
      </c>
      <c r="Z5515" s="61">
        <f t="shared" si="2592"/>
        <v>6.1037272464605517E-2</v>
      </c>
      <c r="AA5515" s="67">
        <f t="shared" si="2593"/>
        <v>13.844000000000001</v>
      </c>
      <c r="AB5515" s="68">
        <f t="shared" si="2594"/>
        <v>-3.9759939984996204E-2</v>
      </c>
      <c r="AC5515" s="69">
        <f t="shared" si="2595"/>
        <v>3.8559639909977579E-2</v>
      </c>
      <c r="AD5515" s="70">
        <f>_xlfn.PERCENTILE.EXC(AC5515:$AC$5675,0.5)</f>
        <v>0.11318407960199008</v>
      </c>
      <c r="AE5515" s="70">
        <f>_xlfn.PERCENTILE.EXC($AC5515:AC$5675,0.35)</f>
        <v>8.6675118021921599E-2</v>
      </c>
      <c r="AF5515" s="71">
        <f t="shared" si="2586"/>
        <v>6.6427082493132825E-2</v>
      </c>
      <c r="AG5515" s="70">
        <f t="shared" si="2587"/>
        <v>-3.3191007058330224E-2</v>
      </c>
      <c r="AH5515" s="70"/>
      <c r="AI5515" s="61"/>
      <c r="AJ5515" s="68" t="str">
        <f t="shared" si="2604"/>
        <v>Safety</v>
      </c>
      <c r="AK5515" s="72"/>
      <c r="AL5515" s="73"/>
      <c r="AM5515" s="72"/>
      <c r="AN5515" s="73"/>
      <c r="AO5515" s="74"/>
      <c r="AP5515" s="20"/>
      <c r="AQ5515" s="74"/>
      <c r="AR5515" s="20"/>
      <c r="AS5515" s="74"/>
      <c r="AT5515" s="20"/>
      <c r="AU5515" s="74" t="str">
        <f t="shared" si="2596"/>
        <v>00635U</v>
      </c>
      <c r="AV5515" s="20">
        <f t="shared" si="2602"/>
        <v>0</v>
      </c>
      <c r="AW5515" s="74" t="str">
        <f t="shared" si="2597"/>
        <v>00635U</v>
      </c>
      <c r="AX5515" s="20">
        <f t="shared" si="2598"/>
        <v>0</v>
      </c>
      <c r="AY5515" s="20">
        <f t="shared" si="2603"/>
        <v>1</v>
      </c>
      <c r="AZ5515" s="116">
        <v>38306</v>
      </c>
      <c r="BA5515" s="116"/>
      <c r="BB5515" s="20"/>
      <c r="BC5515" s="20"/>
      <c r="BD5515" s="76"/>
      <c r="BE5515" s="77"/>
      <c r="BF5515" s="77"/>
    </row>
    <row r="5516" spans="1:58" s="23" customFormat="1" ht="15.75" customHeight="1" x14ac:dyDescent="0.4">
      <c r="A5516" s="116">
        <v>38302</v>
      </c>
      <c r="B5516" s="112">
        <v>12.74</v>
      </c>
      <c r="C5516" s="112">
        <v>13.954000000000001</v>
      </c>
      <c r="D5516" s="112">
        <v>14.8</v>
      </c>
      <c r="E5516" s="112">
        <v>15.43</v>
      </c>
      <c r="F5516" s="112">
        <v>15.789</v>
      </c>
      <c r="G5516" s="112">
        <v>16.231000000000002</v>
      </c>
      <c r="H5516" s="113">
        <v>16.59</v>
      </c>
      <c r="I5516" s="90">
        <f t="shared" si="2599"/>
        <v>13.7719</v>
      </c>
      <c r="J5516" s="90">
        <f t="shared" si="2600"/>
        <v>14.673100000000002</v>
      </c>
      <c r="K5516" s="114">
        <v>3</v>
      </c>
      <c r="L5516" s="115">
        <v>0.05</v>
      </c>
      <c r="M5516" s="11"/>
      <c r="N5516" s="90">
        <v>13.04</v>
      </c>
      <c r="O5516" s="90">
        <v>13.77</v>
      </c>
      <c r="P5516" s="90">
        <v>14.900925875302134</v>
      </c>
      <c r="Q5516" s="90"/>
      <c r="R5516" s="63">
        <f t="shared" si="2590"/>
        <v>15.630925875302133</v>
      </c>
      <c r="S5516" s="64">
        <f t="shared" si="2589"/>
        <v>-3.0581039755352389E-3</v>
      </c>
      <c r="T5516" s="65"/>
      <c r="U5516" s="65">
        <f t="shared" si="2605"/>
        <v>0.94698620188816263</v>
      </c>
      <c r="V5516" s="65">
        <f t="shared" si="2605"/>
        <v>0.92410365068813527</v>
      </c>
      <c r="W5516" s="65"/>
      <c r="X5516" s="61">
        <f t="shared" si="2601"/>
        <v>9.5290423861852463E-2</v>
      </c>
      <c r="Y5516" s="66">
        <f t="shared" si="2591"/>
        <v>7.5178224238496447E-2</v>
      </c>
      <c r="Z5516" s="61">
        <f t="shared" si="2592"/>
        <v>6.5437593941286315E-2</v>
      </c>
      <c r="AA5516" s="67">
        <f t="shared" si="2593"/>
        <v>13.7719</v>
      </c>
      <c r="AB5516" s="68">
        <f t="shared" si="2594"/>
        <v>-2.3006134969325073E-2</v>
      </c>
      <c r="AC5516" s="69">
        <f t="shared" si="2595"/>
        <v>5.6127300613497036E-2</v>
      </c>
      <c r="AD5516" s="70">
        <f>_xlfn.PERCENTILE.EXC(AC5516:$AC$5675,0.5)</f>
        <v>0.11370059243257391</v>
      </c>
      <c r="AE5516" s="70">
        <f>_xlfn.PERCENTILE.EXC($AC5516:AC$5675,0.35)</f>
        <v>8.7121152360903314E-2</v>
      </c>
      <c r="AF5516" s="71">
        <f t="shared" si="2586"/>
        <v>6.754359416097476E-2</v>
      </c>
      <c r="AG5516" s="70">
        <f t="shared" si="2587"/>
        <v>-3.3306611254865393E-2</v>
      </c>
      <c r="AH5516" s="70"/>
      <c r="AI5516" s="61"/>
      <c r="AJ5516" s="68" t="str">
        <f t="shared" si="2604"/>
        <v>Safety</v>
      </c>
      <c r="AK5516" s="72"/>
      <c r="AL5516" s="73"/>
      <c r="AM5516" s="72"/>
      <c r="AN5516" s="73"/>
      <c r="AO5516" s="74"/>
      <c r="AP5516" s="20"/>
      <c r="AQ5516" s="74"/>
      <c r="AR5516" s="20"/>
      <c r="AS5516" s="74"/>
      <c r="AT5516" s="20"/>
      <c r="AU5516" s="74" t="str">
        <f t="shared" si="2596"/>
        <v>00635U</v>
      </c>
      <c r="AV5516" s="20">
        <f t="shared" si="2602"/>
        <v>0</v>
      </c>
      <c r="AW5516" s="74" t="str">
        <f t="shared" si="2597"/>
        <v>00635U</v>
      </c>
      <c r="AX5516" s="20">
        <f t="shared" si="2598"/>
        <v>0</v>
      </c>
      <c r="AY5516" s="20">
        <f t="shared" si="2603"/>
        <v>1</v>
      </c>
      <c r="AZ5516" s="116">
        <v>38303</v>
      </c>
      <c r="BA5516" s="116"/>
      <c r="BB5516" s="20"/>
      <c r="BC5516" s="20"/>
      <c r="BD5516" s="76"/>
      <c r="BE5516" s="77"/>
      <c r="BF5516" s="77"/>
    </row>
    <row r="5517" spans="1:58" s="23" customFormat="1" ht="15.75" customHeight="1" x14ac:dyDescent="0.4">
      <c r="A5517" s="116">
        <v>38301</v>
      </c>
      <c r="B5517" s="112">
        <v>13.12</v>
      </c>
      <c r="C5517" s="112">
        <v>14.212999999999999</v>
      </c>
      <c r="D5517" s="112">
        <v>14.98</v>
      </c>
      <c r="E5517" s="112">
        <v>15.62</v>
      </c>
      <c r="F5517" s="112">
        <v>15.981999999999999</v>
      </c>
      <c r="G5517" s="112">
        <v>16.428000000000001</v>
      </c>
      <c r="H5517" s="113">
        <v>16.79</v>
      </c>
      <c r="I5517" s="90">
        <f t="shared" si="2599"/>
        <v>13.994399999999999</v>
      </c>
      <c r="J5517" s="90">
        <f t="shared" si="2600"/>
        <v>14.826600000000001</v>
      </c>
      <c r="K5517" s="114">
        <v>4</v>
      </c>
      <c r="L5517" s="115">
        <v>0.05</v>
      </c>
      <c r="M5517" s="11"/>
      <c r="N5517" s="90">
        <v>13.08</v>
      </c>
      <c r="O5517" s="90">
        <v>13.94</v>
      </c>
      <c r="P5517" s="90">
        <v>15.202885654482332</v>
      </c>
      <c r="Q5517" s="90"/>
      <c r="R5517" s="63">
        <f t="shared" si="2590"/>
        <v>16.062885654482329</v>
      </c>
      <c r="S5517" s="64">
        <f t="shared" si="2589"/>
        <v>-3.8941954445260794E-2</v>
      </c>
      <c r="T5517" s="65"/>
      <c r="U5517" s="65">
        <f t="shared" si="2605"/>
        <v>0.93830703012912486</v>
      </c>
      <c r="V5517" s="65">
        <f t="shared" si="2605"/>
        <v>0.91693118772422066</v>
      </c>
      <c r="W5517" s="65"/>
      <c r="X5517" s="61">
        <f t="shared" si="2601"/>
        <v>8.3307926829268297E-2</v>
      </c>
      <c r="Y5517" s="66">
        <f t="shared" si="2591"/>
        <v>7.4903969270166446E-2</v>
      </c>
      <c r="Z5517" s="61">
        <f t="shared" si="2592"/>
        <v>5.9466643800377444E-2</v>
      </c>
      <c r="AA5517" s="67">
        <f t="shared" si="2593"/>
        <v>13.994400000000001</v>
      </c>
      <c r="AB5517" s="68">
        <f t="shared" si="2594"/>
        <v>3.0581039755351032E-3</v>
      </c>
      <c r="AC5517" s="69">
        <f t="shared" si="2595"/>
        <v>6.9908256880733988E-2</v>
      </c>
      <c r="AD5517" s="70">
        <f>_xlfn.PERCENTILE.EXC(AC5517:$AC$5675,0.5)</f>
        <v>0.11421710526315776</v>
      </c>
      <c r="AE5517" s="70">
        <f>_xlfn.PERCENTILE.EXC($AC5517:AC$5675,0.35)</f>
        <v>8.7510638297872576E-2</v>
      </c>
      <c r="AF5517" s="71">
        <f t="shared" si="2586"/>
        <v>6.8481990147394325E-2</v>
      </c>
      <c r="AG5517" s="70">
        <f t="shared" si="2587"/>
        <v>-3.3422215451400561E-2</v>
      </c>
      <c r="AH5517" s="70"/>
      <c r="AI5517" s="61"/>
      <c r="AJ5517" s="68" t="str">
        <f t="shared" si="2604"/>
        <v>Short VOL</v>
      </c>
      <c r="AK5517" s="72"/>
      <c r="AL5517" s="73"/>
      <c r="AM5517" s="72"/>
      <c r="AN5517" s="73"/>
      <c r="AO5517" s="74"/>
      <c r="AP5517" s="20"/>
      <c r="AQ5517" s="74"/>
      <c r="AR5517" s="20"/>
      <c r="AS5517" s="74"/>
      <c r="AT5517" s="20"/>
      <c r="AU5517" s="74" t="str">
        <f t="shared" si="2596"/>
        <v>00631L</v>
      </c>
      <c r="AV5517" s="20">
        <f t="shared" si="2602"/>
        <v>1</v>
      </c>
      <c r="AW5517" s="74" t="str">
        <f t="shared" si="2597"/>
        <v>00635U</v>
      </c>
      <c r="AX5517" s="20">
        <f t="shared" si="2598"/>
        <v>0</v>
      </c>
      <c r="AY5517" s="20">
        <f t="shared" si="2603"/>
        <v>1</v>
      </c>
      <c r="AZ5517" s="116">
        <v>38302</v>
      </c>
      <c r="BA5517" s="116"/>
      <c r="BB5517" s="20"/>
      <c r="BC5517" s="20"/>
      <c r="BD5517" s="76"/>
      <c r="BE5517" s="77"/>
      <c r="BF5517" s="77"/>
    </row>
    <row r="5518" spans="1:58" s="23" customFormat="1" ht="15.75" customHeight="1" x14ac:dyDescent="0.4">
      <c r="A5518" s="116">
        <v>38300</v>
      </c>
      <c r="B5518" s="112">
        <v>13.64</v>
      </c>
      <c r="C5518" s="112">
        <v>14.54</v>
      </c>
      <c r="D5518" s="112">
        <v>15.18</v>
      </c>
      <c r="E5518" s="112">
        <v>15.77</v>
      </c>
      <c r="F5518" s="112">
        <v>16.106999999999999</v>
      </c>
      <c r="G5518" s="112">
        <v>16.521999999999998</v>
      </c>
      <c r="H5518" s="113">
        <v>16.86</v>
      </c>
      <c r="I5518" s="90">
        <f t="shared" si="2599"/>
        <v>14.315</v>
      </c>
      <c r="J5518" s="90">
        <f t="shared" si="2600"/>
        <v>15.02</v>
      </c>
      <c r="K5518" s="114">
        <v>5</v>
      </c>
      <c r="L5518" s="115">
        <v>0.05</v>
      </c>
      <c r="M5518" s="11"/>
      <c r="N5518" s="90">
        <v>13.61</v>
      </c>
      <c r="O5518" s="90">
        <v>14.2</v>
      </c>
      <c r="P5518" s="90">
        <v>15.39701123637111</v>
      </c>
      <c r="Q5518" s="90"/>
      <c r="R5518" s="63">
        <f t="shared" si="2590"/>
        <v>15.98701123637111</v>
      </c>
      <c r="S5518" s="64">
        <f t="shared" si="2589"/>
        <v>-1.3768115942029077E-2</v>
      </c>
      <c r="T5518" s="65"/>
      <c r="U5518" s="65">
        <f t="shared" si="2605"/>
        <v>0.95845070422535217</v>
      </c>
      <c r="V5518" s="65">
        <f t="shared" si="2605"/>
        <v>0.9222569096044102</v>
      </c>
      <c r="W5518" s="65"/>
      <c r="X5518" s="61">
        <f t="shared" si="2601"/>
        <v>6.5982404692082011E-2</v>
      </c>
      <c r="Y5518" s="66">
        <f t="shared" si="2591"/>
        <v>6.9118579581483819E-2</v>
      </c>
      <c r="Z5518" s="61">
        <f t="shared" si="2592"/>
        <v>4.9249039469088374E-2</v>
      </c>
      <c r="AA5518" s="67">
        <f t="shared" si="2593"/>
        <v>14.315</v>
      </c>
      <c r="AB5518" s="68">
        <f t="shared" si="2594"/>
        <v>2.2042615723733387E-3</v>
      </c>
      <c r="AC5518" s="69">
        <f t="shared" si="2595"/>
        <v>5.1800146950771501E-2</v>
      </c>
      <c r="AD5518" s="70">
        <f>_xlfn.PERCENTILE.EXC(AC5518:$AC$5675,0.5)</f>
        <v>0.11471223926752364</v>
      </c>
      <c r="AE5518" s="70">
        <f>_xlfn.PERCENTILE.EXC($AC5518:AC$5675,0.35)</f>
        <v>8.7762056737588648E-2</v>
      </c>
      <c r="AF5518" s="71">
        <f t="shared" ref="AF5518:AF5581" si="2606">_xlfn.PERCENTILE.EXC($AC5518:$AC6518,0.28)</f>
        <v>6.8117058374897829E-2</v>
      </c>
      <c r="AG5518" s="70">
        <f t="shared" ref="AG5518:AG5577" si="2607">_xlfn.PERCENTILE.EXC($AC5518:$AC6518,0.01)</f>
        <v>-3.3537819647935722E-2</v>
      </c>
      <c r="AH5518" s="70"/>
      <c r="AI5518" s="61"/>
      <c r="AJ5518" s="68" t="str">
        <f t="shared" si="2604"/>
        <v>Safety</v>
      </c>
      <c r="AK5518" s="72"/>
      <c r="AL5518" s="73"/>
      <c r="AM5518" s="72"/>
      <c r="AN5518" s="73"/>
      <c r="AO5518" s="74"/>
      <c r="AP5518" s="20"/>
      <c r="AQ5518" s="74"/>
      <c r="AR5518" s="20"/>
      <c r="AS5518" s="74"/>
      <c r="AT5518" s="20"/>
      <c r="AU5518" s="74" t="str">
        <f t="shared" si="2596"/>
        <v>00635U</v>
      </c>
      <c r="AV5518" s="20">
        <f t="shared" si="2602"/>
        <v>0</v>
      </c>
      <c r="AW5518" s="74" t="str">
        <f t="shared" si="2597"/>
        <v>00635U</v>
      </c>
      <c r="AX5518" s="20">
        <f t="shared" si="2598"/>
        <v>0</v>
      </c>
      <c r="AY5518" s="20">
        <f t="shared" si="2603"/>
        <v>1</v>
      </c>
      <c r="AZ5518" s="116">
        <v>38301</v>
      </c>
      <c r="BA5518" s="116"/>
      <c r="BB5518" s="20"/>
      <c r="BC5518" s="20"/>
      <c r="BD5518" s="76"/>
      <c r="BE5518" s="77"/>
      <c r="BF5518" s="77"/>
    </row>
    <row r="5519" spans="1:58" s="23" customFormat="1" ht="15.75" customHeight="1" x14ac:dyDescent="0.4">
      <c r="A5519" s="116">
        <v>38299</v>
      </c>
      <c r="B5519" s="112">
        <v>13.84</v>
      </c>
      <c r="C5519" s="112">
        <v>14.65</v>
      </c>
      <c r="D5519" s="112">
        <v>15.23</v>
      </c>
      <c r="E5519" s="112">
        <v>15.79</v>
      </c>
      <c r="F5519" s="112">
        <v>16.161000000000001</v>
      </c>
      <c r="G5519" s="112">
        <v>16.617999999999999</v>
      </c>
      <c r="H5519" s="113">
        <v>16.989999999999998</v>
      </c>
      <c r="I5519" s="90">
        <f t="shared" si="2599"/>
        <v>14.407</v>
      </c>
      <c r="J5519" s="90">
        <f t="shared" si="2600"/>
        <v>15.056000000000001</v>
      </c>
      <c r="K5519" s="114">
        <v>6</v>
      </c>
      <c r="L5519" s="115">
        <v>0.05</v>
      </c>
      <c r="M5519" s="11"/>
      <c r="N5519" s="90">
        <v>13.8</v>
      </c>
      <c r="O5519" s="90">
        <v>14.39</v>
      </c>
      <c r="P5519" s="90">
        <v>15.528880445509715</v>
      </c>
      <c r="Q5519" s="90"/>
      <c r="R5519" s="63">
        <f t="shared" si="2590"/>
        <v>16.118880445509713</v>
      </c>
      <c r="S5519" s="64">
        <f t="shared" si="2589"/>
        <v>-2.8901734104045626E-3</v>
      </c>
      <c r="T5519" s="65"/>
      <c r="U5519" s="65">
        <f t="shared" si="2605"/>
        <v>0.95899930507296738</v>
      </c>
      <c r="V5519" s="65">
        <f t="shared" si="2605"/>
        <v>0.92666049239634463</v>
      </c>
      <c r="W5519" s="65"/>
      <c r="X5519" s="61">
        <f t="shared" si="2601"/>
        <v>5.8526011560693675E-2</v>
      </c>
      <c r="Y5519" s="66">
        <f t="shared" si="2591"/>
        <v>7.5997466751108259E-2</v>
      </c>
      <c r="Z5519" s="61">
        <f t="shared" si="2592"/>
        <v>4.50475463316444E-2</v>
      </c>
      <c r="AA5519" s="67">
        <f t="shared" si="2593"/>
        <v>14.407</v>
      </c>
      <c r="AB5519" s="68">
        <f t="shared" si="2594"/>
        <v>2.8985507246376192E-3</v>
      </c>
      <c r="AC5519" s="69">
        <f t="shared" si="2595"/>
        <v>4.3985507246376759E-2</v>
      </c>
      <c r="AD5519" s="70">
        <f>_xlfn.PERCENTILE.EXC(AC5519:$AC$5675,0.5)</f>
        <v>0.11520737327188953</v>
      </c>
      <c r="AE5519" s="70">
        <f>_xlfn.PERCENTILE.EXC($AC5519:AC$5675,0.35)</f>
        <v>8.946955410181201E-2</v>
      </c>
      <c r="AF5519" s="71">
        <f t="shared" si="2606"/>
        <v>6.8979381979755602E-2</v>
      </c>
      <c r="AG5519" s="70">
        <f t="shared" si="2607"/>
        <v>-3.3653423844470884E-2</v>
      </c>
      <c r="AH5519" s="70"/>
      <c r="AI5519" s="61"/>
      <c r="AJ5519" s="68" t="str">
        <f t="shared" si="2604"/>
        <v>Safety</v>
      </c>
      <c r="AK5519" s="72"/>
      <c r="AL5519" s="73"/>
      <c r="AM5519" s="72"/>
      <c r="AN5519" s="73"/>
      <c r="AO5519" s="74"/>
      <c r="AP5519" s="20"/>
      <c r="AQ5519" s="74"/>
      <c r="AR5519" s="20"/>
      <c r="AS5519" s="74"/>
      <c r="AT5519" s="20"/>
      <c r="AU5519" s="74" t="str">
        <f t="shared" si="2596"/>
        <v>00635U</v>
      </c>
      <c r="AV5519" s="20">
        <f t="shared" si="2602"/>
        <v>0</v>
      </c>
      <c r="AW5519" s="74" t="str">
        <f t="shared" si="2597"/>
        <v>00635U</v>
      </c>
      <c r="AX5519" s="20">
        <f t="shared" si="2598"/>
        <v>0</v>
      </c>
      <c r="AY5519" s="20">
        <f t="shared" si="2603"/>
        <v>1</v>
      </c>
      <c r="AZ5519" s="116">
        <v>38300</v>
      </c>
      <c r="BA5519" s="116"/>
      <c r="BB5519" s="20"/>
      <c r="BC5519" s="20"/>
      <c r="BD5519" s="76"/>
      <c r="BE5519" s="77"/>
      <c r="BF5519" s="77"/>
    </row>
    <row r="5520" spans="1:58" s="23" customFormat="1" ht="15.75" customHeight="1" x14ac:dyDescent="0.4">
      <c r="A5520" s="116">
        <v>38296</v>
      </c>
      <c r="B5520" s="112">
        <v>13.68</v>
      </c>
      <c r="C5520" s="112">
        <v>14.532</v>
      </c>
      <c r="D5520" s="112">
        <v>15.14</v>
      </c>
      <c r="E5520" s="112">
        <v>15.81</v>
      </c>
      <c r="F5520" s="112">
        <v>16.161999999999999</v>
      </c>
      <c r="G5520" s="112">
        <v>16.597000000000001</v>
      </c>
      <c r="H5520" s="113">
        <v>16.95</v>
      </c>
      <c r="I5520" s="90">
        <f t="shared" si="2599"/>
        <v>14.2338</v>
      </c>
      <c r="J5520" s="90">
        <f t="shared" si="2600"/>
        <v>14.927200000000001</v>
      </c>
      <c r="K5520" s="114">
        <v>7</v>
      </c>
      <c r="L5520" s="115">
        <v>0.05</v>
      </c>
      <c r="M5520" s="11"/>
      <c r="N5520" s="90">
        <v>13.84</v>
      </c>
      <c r="O5520" s="90">
        <v>14.29</v>
      </c>
      <c r="P5520" s="90">
        <v>15.510075941604009</v>
      </c>
      <c r="Q5520" s="90"/>
      <c r="R5520" s="63">
        <f t="shared" si="2590"/>
        <v>15.960075941604007</v>
      </c>
      <c r="S5520" s="64">
        <f t="shared" si="2589"/>
        <v>-9.3056549749463684E-3</v>
      </c>
      <c r="T5520" s="65"/>
      <c r="U5520" s="65">
        <f t="shared" si="2605"/>
        <v>0.9685094471658503</v>
      </c>
      <c r="V5520" s="65">
        <f t="shared" si="2605"/>
        <v>0.92133655913757995</v>
      </c>
      <c r="W5520" s="65"/>
      <c r="X5520" s="61">
        <f t="shared" si="2601"/>
        <v>6.2280701754385992E-2</v>
      </c>
      <c r="Y5520" s="66">
        <f t="shared" si="2591"/>
        <v>7.2106261859582466E-2</v>
      </c>
      <c r="Z5520" s="61">
        <f t="shared" si="2592"/>
        <v>4.8715030420548304E-2</v>
      </c>
      <c r="AA5520" s="67">
        <f t="shared" si="2593"/>
        <v>14.233799999999999</v>
      </c>
      <c r="AB5520" s="68">
        <f t="shared" si="2594"/>
        <v>-1.1560693641618507E-2</v>
      </c>
      <c r="AC5520" s="69">
        <f t="shared" si="2595"/>
        <v>2.8453757225433442E-2</v>
      </c>
      <c r="AD5520" s="70">
        <f>_xlfn.PERCENTILE.EXC(AC5520:$AC$5675,0.5)</f>
        <v>0.11568525763292359</v>
      </c>
      <c r="AE5520" s="70">
        <f>_xlfn.PERCENTILE.EXC($AC5520:AC$5675,0.35)</f>
        <v>9.2875810211293916E-2</v>
      </c>
      <c r="AF5520" s="71">
        <f t="shared" si="2606"/>
        <v>6.9689560821489777E-2</v>
      </c>
      <c r="AG5520" s="70">
        <f t="shared" si="2607"/>
        <v>-3.3769028041006052E-2</v>
      </c>
      <c r="AH5520" s="70"/>
      <c r="AI5520" s="61"/>
      <c r="AJ5520" s="68" t="str">
        <f t="shared" si="2604"/>
        <v>Safety</v>
      </c>
      <c r="AK5520" s="72"/>
      <c r="AL5520" s="73"/>
      <c r="AM5520" s="72"/>
      <c r="AN5520" s="73"/>
      <c r="AO5520" s="74"/>
      <c r="AP5520" s="20"/>
      <c r="AQ5520" s="74"/>
      <c r="AR5520" s="20"/>
      <c r="AS5520" s="74"/>
      <c r="AT5520" s="20"/>
      <c r="AU5520" s="74" t="str">
        <f t="shared" si="2596"/>
        <v>00635U</v>
      </c>
      <c r="AV5520" s="20">
        <f t="shared" si="2602"/>
        <v>0</v>
      </c>
      <c r="AW5520" s="74" t="str">
        <f t="shared" si="2597"/>
        <v>00635U</v>
      </c>
      <c r="AX5520" s="20">
        <f t="shared" si="2598"/>
        <v>0</v>
      </c>
      <c r="AY5520" s="20">
        <f t="shared" si="2603"/>
        <v>1</v>
      </c>
      <c r="AZ5520" s="116">
        <v>38299</v>
      </c>
      <c r="BA5520" s="116"/>
      <c r="BB5520" s="20"/>
      <c r="BC5520" s="20"/>
      <c r="BD5520" s="76"/>
      <c r="BE5520" s="77"/>
      <c r="BF5520" s="77"/>
    </row>
    <row r="5521" spans="1:58" s="23" customFormat="1" ht="15.75" customHeight="1" x14ac:dyDescent="0.4">
      <c r="A5521" s="116">
        <v>38295</v>
      </c>
      <c r="B5521" s="112">
        <v>13.72</v>
      </c>
      <c r="C5521" s="112">
        <v>14.638</v>
      </c>
      <c r="D5521" s="112">
        <v>15.29</v>
      </c>
      <c r="E5521" s="112">
        <v>15.66</v>
      </c>
      <c r="F5521" s="112">
        <v>16.091999999999999</v>
      </c>
      <c r="G5521" s="112">
        <v>16.620999999999999</v>
      </c>
      <c r="H5521" s="113">
        <v>17.05</v>
      </c>
      <c r="I5521" s="90">
        <f t="shared" si="2599"/>
        <v>14.270799999999999</v>
      </c>
      <c r="J5521" s="90">
        <f t="shared" si="2600"/>
        <v>15.029199999999999</v>
      </c>
      <c r="K5521" s="114">
        <v>8</v>
      </c>
      <c r="L5521" s="115">
        <v>0.05</v>
      </c>
      <c r="M5521" s="11"/>
      <c r="N5521" s="90">
        <v>13.97</v>
      </c>
      <c r="O5521" s="90">
        <v>15.33</v>
      </c>
      <c r="P5521" s="90">
        <v>15.723367451325204</v>
      </c>
      <c r="Q5521" s="90"/>
      <c r="R5521" s="63">
        <f t="shared" si="2590"/>
        <v>17.083367451325202</v>
      </c>
      <c r="S5521" s="64">
        <f t="shared" si="2589"/>
        <v>-4.9857549857548799E-3</v>
      </c>
      <c r="T5521" s="65"/>
      <c r="U5521" s="65">
        <f t="shared" si="2605"/>
        <v>0.91128506196999348</v>
      </c>
      <c r="V5521" s="65">
        <f t="shared" si="2605"/>
        <v>0.97498198445447826</v>
      </c>
      <c r="W5521" s="65"/>
      <c r="X5521" s="61">
        <f t="shared" si="2601"/>
        <v>6.6909620991253582E-2</v>
      </c>
      <c r="Y5521" s="66">
        <f t="shared" si="2591"/>
        <v>8.8761174968071552E-2</v>
      </c>
      <c r="Z5521" s="61">
        <f t="shared" si="2592"/>
        <v>5.3143481794993973E-2</v>
      </c>
      <c r="AA5521" s="67">
        <f t="shared" si="2593"/>
        <v>14.270800000000001</v>
      </c>
      <c r="AB5521" s="68">
        <f t="shared" si="2594"/>
        <v>-1.7895490336435216E-2</v>
      </c>
      <c r="AC5521" s="69">
        <f t="shared" si="2595"/>
        <v>2.1531853972798897E-2</v>
      </c>
      <c r="AD5521" s="70">
        <f>_xlfn.PERCENTILE.EXC(AC5521:$AC$5675,0.5)</f>
        <v>0.11616314199395766</v>
      </c>
      <c r="AE5521" s="70">
        <f>_xlfn.PERCENTILE.EXC($AC5521:AC$5675,0.35)</f>
        <v>9.4850477795449153E-2</v>
      </c>
      <c r="AF5521" s="71">
        <f t="shared" si="2606"/>
        <v>7.1551979770059976E-2</v>
      </c>
      <c r="AG5521" s="70">
        <f t="shared" si="2607"/>
        <v>-3.3884632237541214E-2</v>
      </c>
      <c r="AH5521" s="70"/>
      <c r="AI5521" s="61"/>
      <c r="AJ5521" s="68" t="str">
        <f t="shared" si="2604"/>
        <v>Safety</v>
      </c>
      <c r="AK5521" s="72"/>
      <c r="AL5521" s="73"/>
      <c r="AM5521" s="72"/>
      <c r="AN5521" s="73"/>
      <c r="AO5521" s="74"/>
      <c r="AP5521" s="20"/>
      <c r="AQ5521" s="74"/>
      <c r="AR5521" s="20"/>
      <c r="AS5521" s="74"/>
      <c r="AT5521" s="20"/>
      <c r="AU5521" s="74" t="str">
        <f t="shared" si="2596"/>
        <v>00635U</v>
      </c>
      <c r="AV5521" s="20">
        <f t="shared" si="2602"/>
        <v>0</v>
      </c>
      <c r="AW5521" s="74" t="str">
        <f t="shared" si="2597"/>
        <v>00635U</v>
      </c>
      <c r="AX5521" s="20">
        <f t="shared" si="2598"/>
        <v>0</v>
      </c>
      <c r="AY5521" s="20">
        <f t="shared" si="2603"/>
        <v>1</v>
      </c>
      <c r="AZ5521" s="116">
        <v>38296</v>
      </c>
      <c r="BA5521" s="116"/>
      <c r="BB5521" s="20"/>
      <c r="BC5521" s="20"/>
      <c r="BD5521" s="76"/>
      <c r="BE5521" s="77"/>
      <c r="BF5521" s="77"/>
    </row>
    <row r="5522" spans="1:58" s="23" customFormat="1" ht="15.75" customHeight="1" x14ac:dyDescent="0.4">
      <c r="A5522" s="116">
        <v>38294</v>
      </c>
      <c r="B5522" s="112">
        <v>14.29</v>
      </c>
      <c r="C5522" s="112">
        <v>15.164999999999999</v>
      </c>
      <c r="D5522" s="112">
        <v>15.79</v>
      </c>
      <c r="E5522" s="112">
        <v>16.25</v>
      </c>
      <c r="F5522" s="112">
        <v>16.602</v>
      </c>
      <c r="G5522" s="112">
        <v>17.036000000000001</v>
      </c>
      <c r="H5522" s="113">
        <v>17.39</v>
      </c>
      <c r="I5522" s="90">
        <f t="shared" si="2599"/>
        <v>14.771249999999998</v>
      </c>
      <c r="J5522" s="90">
        <f t="shared" si="2600"/>
        <v>15.508749999999999</v>
      </c>
      <c r="K5522" s="114">
        <v>9</v>
      </c>
      <c r="L5522" s="115">
        <v>0.05</v>
      </c>
      <c r="M5522" s="11"/>
      <c r="N5522" s="90">
        <v>14.04</v>
      </c>
      <c r="O5522" s="90">
        <v>14.69</v>
      </c>
      <c r="P5522" s="90">
        <v>15.909951463597013</v>
      </c>
      <c r="Q5522" s="90"/>
      <c r="R5522" s="63">
        <f t="shared" si="2590"/>
        <v>16.559951463597013</v>
      </c>
      <c r="S5522" s="64">
        <f t="shared" ref="S5522:S5585" si="2608">(N5522-N5523)/N5523</f>
        <v>-0.13226205191594564</v>
      </c>
      <c r="T5522" s="65"/>
      <c r="U5522" s="65">
        <f t="shared" si="2605"/>
        <v>0.95575221238938046</v>
      </c>
      <c r="V5522" s="65">
        <f t="shared" si="2605"/>
        <v>0.92332148426798533</v>
      </c>
      <c r="W5522" s="65"/>
      <c r="X5522" s="61">
        <f t="shared" si="2601"/>
        <v>6.1231630510846749E-2</v>
      </c>
      <c r="Y5522" s="66">
        <f t="shared" si="2591"/>
        <v>7.0153846153846192E-2</v>
      </c>
      <c r="Z5522" s="61">
        <f t="shared" si="2592"/>
        <v>4.9928069730049984E-2</v>
      </c>
      <c r="AA5522" s="67">
        <f t="shared" si="2593"/>
        <v>14.771249999999998</v>
      </c>
      <c r="AB5522" s="68">
        <f t="shared" si="2594"/>
        <v>1.7806267806267807E-2</v>
      </c>
      <c r="AC5522" s="69">
        <f t="shared" si="2595"/>
        <v>5.2083333333333287E-2</v>
      </c>
      <c r="AD5522" s="70">
        <f>_xlfn.PERCENTILE.EXC(AC5522:$AC$5675,0.5)</f>
        <v>0.11646972889171575</v>
      </c>
      <c r="AE5522" s="70">
        <f>_xlfn.PERCENTILE.EXC($AC5522:AC$5675,0.35)</f>
        <v>9.6063949730160289E-2</v>
      </c>
      <c r="AF5522" s="71">
        <f t="shared" si="2606"/>
        <v>7.4911938258878041E-2</v>
      </c>
      <c r="AG5522" s="70">
        <f t="shared" si="2607"/>
        <v>-3.4000236434076382E-2</v>
      </c>
      <c r="AH5522" s="70"/>
      <c r="AI5522" s="61"/>
      <c r="AJ5522" s="68" t="str">
        <f t="shared" si="2604"/>
        <v>Safety</v>
      </c>
      <c r="AK5522" s="72"/>
      <c r="AL5522" s="73"/>
      <c r="AM5522" s="72"/>
      <c r="AN5522" s="73"/>
      <c r="AO5522" s="74"/>
      <c r="AP5522" s="20"/>
      <c r="AQ5522" s="74"/>
      <c r="AR5522" s="20"/>
      <c r="AS5522" s="74"/>
      <c r="AT5522" s="20"/>
      <c r="AU5522" s="74" t="str">
        <f t="shared" si="2596"/>
        <v>00635U</v>
      </c>
      <c r="AV5522" s="20">
        <f t="shared" si="2602"/>
        <v>0</v>
      </c>
      <c r="AW5522" s="74" t="str">
        <f t="shared" si="2597"/>
        <v>00635U</v>
      </c>
      <c r="AX5522" s="20">
        <f t="shared" si="2598"/>
        <v>0</v>
      </c>
      <c r="AY5522" s="20">
        <f t="shared" si="2603"/>
        <v>1</v>
      </c>
      <c r="AZ5522" s="116">
        <v>38295</v>
      </c>
      <c r="BA5522" s="116"/>
      <c r="BB5522" s="20"/>
      <c r="BC5522" s="20"/>
      <c r="BD5522" s="76"/>
      <c r="BE5522" s="77"/>
      <c r="BF5522" s="77"/>
    </row>
    <row r="5523" spans="1:58" s="23" customFormat="1" ht="15.75" customHeight="1" x14ac:dyDescent="0.4">
      <c r="A5523" s="116">
        <v>38293</v>
      </c>
      <c r="B5523" s="112">
        <v>15.22</v>
      </c>
      <c r="C5523" s="112">
        <v>15.834</v>
      </c>
      <c r="D5523" s="112">
        <v>16.28</v>
      </c>
      <c r="E5523" s="112">
        <v>16.91</v>
      </c>
      <c r="F5523" s="112">
        <v>17.190000000000001</v>
      </c>
      <c r="G5523" s="112">
        <v>17.536000000000001</v>
      </c>
      <c r="H5523" s="113">
        <v>17.82</v>
      </c>
      <c r="I5523" s="90">
        <f t="shared" si="2599"/>
        <v>15.527000000000001</v>
      </c>
      <c r="J5523" s="90">
        <f t="shared" si="2600"/>
        <v>16.057000000000002</v>
      </c>
      <c r="K5523" s="114">
        <v>10</v>
      </c>
      <c r="L5523" s="115">
        <v>0.05</v>
      </c>
      <c r="M5523" s="11"/>
      <c r="N5523" s="90">
        <v>16.18</v>
      </c>
      <c r="O5523" s="90">
        <v>15.93</v>
      </c>
      <c r="P5523" s="90">
        <v>16.897949868629709</v>
      </c>
      <c r="Q5523" s="90"/>
      <c r="R5523" s="63">
        <f t="shared" si="2590"/>
        <v>16.647949868629709</v>
      </c>
      <c r="S5523" s="64">
        <f t="shared" si="2608"/>
        <v>-5.5316533497234083E-3</v>
      </c>
      <c r="T5523" s="65"/>
      <c r="U5523" s="65">
        <f t="shared" si="2605"/>
        <v>1.0156936597614563</v>
      </c>
      <c r="V5523" s="65">
        <f t="shared" si="2605"/>
        <v>0.94271791098003754</v>
      </c>
      <c r="W5523" s="65"/>
      <c r="X5523" s="61">
        <f t="shared" si="2601"/>
        <v>4.0341655716162876E-2</v>
      </c>
      <c r="Y5523" s="66">
        <f t="shared" si="2591"/>
        <v>5.3814311058545249E-2</v>
      </c>
      <c r="Z5523" s="61">
        <f t="shared" si="2592"/>
        <v>3.4134089006247252E-2</v>
      </c>
      <c r="AA5523" s="67">
        <f t="shared" si="2593"/>
        <v>15.527000000000001</v>
      </c>
      <c r="AB5523" s="68">
        <f t="shared" si="2594"/>
        <v>-5.933250927070452E-2</v>
      </c>
      <c r="AC5523" s="69">
        <f t="shared" si="2595"/>
        <v>-4.0358467243510429E-2</v>
      </c>
      <c r="AD5523" s="70">
        <f>_xlfn.PERCENTILE.EXC(AC5523:$AC$5675,0.5)</f>
        <v>0.11677631578947383</v>
      </c>
      <c r="AE5523" s="70">
        <f>_xlfn.PERCENTILE.EXC($AC5523:AC$5675,0.35)</f>
        <v>9.6250387095804343E-2</v>
      </c>
      <c r="AF5523" s="71">
        <f t="shared" si="2606"/>
        <v>7.8727574824975791E-2</v>
      </c>
      <c r="AG5523" s="70">
        <f t="shared" si="2607"/>
        <v>-3.4115840630611544E-2</v>
      </c>
      <c r="AH5523" s="70"/>
      <c r="AI5523" s="61"/>
      <c r="AJ5523" s="68" t="str">
        <f t="shared" si="2604"/>
        <v>Safety</v>
      </c>
      <c r="AK5523" s="72"/>
      <c r="AL5523" s="73"/>
      <c r="AM5523" s="72"/>
      <c r="AN5523" s="73"/>
      <c r="AO5523" s="74"/>
      <c r="AP5523" s="20"/>
      <c r="AQ5523" s="74"/>
      <c r="AR5523" s="20"/>
      <c r="AS5523" s="74"/>
      <c r="AT5523" s="20"/>
      <c r="AU5523" s="74" t="str">
        <f t="shared" si="2596"/>
        <v>Cash</v>
      </c>
      <c r="AV5523" s="20">
        <f t="shared" si="2602"/>
        <v>0</v>
      </c>
      <c r="AW5523" s="74" t="str">
        <f t="shared" si="2597"/>
        <v>00631L</v>
      </c>
      <c r="AX5523" s="20">
        <f t="shared" si="2598"/>
        <v>1</v>
      </c>
      <c r="AY5523" s="20">
        <f t="shared" si="2603"/>
        <v>1</v>
      </c>
      <c r="AZ5523" s="116">
        <v>38294</v>
      </c>
      <c r="BA5523" s="116"/>
      <c r="BB5523" s="20"/>
      <c r="BC5523" s="20"/>
      <c r="BD5523" s="76"/>
      <c r="BE5523" s="77"/>
      <c r="BF5523" s="77"/>
    </row>
    <row r="5524" spans="1:58" s="23" customFormat="1" ht="15.75" customHeight="1" x14ac:dyDescent="0.4">
      <c r="A5524" s="116">
        <v>38292</v>
      </c>
      <c r="B5524" s="112">
        <v>15.72</v>
      </c>
      <c r="C5524" s="112">
        <v>16.245999999999999</v>
      </c>
      <c r="D5524" s="112">
        <v>16.63</v>
      </c>
      <c r="E5524" s="112">
        <v>17.12</v>
      </c>
      <c r="F5524" s="112">
        <v>17.420999999999999</v>
      </c>
      <c r="G5524" s="112">
        <v>17.795000000000002</v>
      </c>
      <c r="H5524" s="113">
        <v>18.100000000000001</v>
      </c>
      <c r="I5524" s="90">
        <f t="shared" si="2599"/>
        <v>15.9567</v>
      </c>
      <c r="J5524" s="90">
        <f t="shared" si="2600"/>
        <v>16.418799999999997</v>
      </c>
      <c r="K5524" s="114">
        <v>11</v>
      </c>
      <c r="L5524" s="115">
        <v>0.05</v>
      </c>
      <c r="M5524" s="11"/>
      <c r="N5524" s="90">
        <v>16.27</v>
      </c>
      <c r="O5524" s="90">
        <v>16.010000000000002</v>
      </c>
      <c r="P5524" s="90">
        <v>16.942878453684514</v>
      </c>
      <c r="Q5524" s="90"/>
      <c r="R5524" s="63">
        <f t="shared" si="2590"/>
        <v>16.68287845368452</v>
      </c>
      <c r="S5524" s="64">
        <f t="shared" si="2608"/>
        <v>0</v>
      </c>
      <c r="T5524" s="65"/>
      <c r="U5524" s="65">
        <f t="shared" si="2605"/>
        <v>1.0162398500936913</v>
      </c>
      <c r="V5524" s="65">
        <f t="shared" si="2605"/>
        <v>0.94493978952663482</v>
      </c>
      <c r="W5524" s="65"/>
      <c r="X5524" s="61">
        <f t="shared" si="2601"/>
        <v>3.3460559796437535E-2</v>
      </c>
      <c r="Y5524" s="66">
        <f t="shared" si="2591"/>
        <v>5.7242990654205628E-2</v>
      </c>
      <c r="Z5524" s="61">
        <f t="shared" si="2592"/>
        <v>2.8959621976975047E-2</v>
      </c>
      <c r="AA5524" s="67">
        <f t="shared" si="2593"/>
        <v>15.9567</v>
      </c>
      <c r="AB5524" s="68">
        <f t="shared" si="2594"/>
        <v>-3.380454824830971E-2</v>
      </c>
      <c r="AC5524" s="69">
        <f t="shared" si="2595"/>
        <v>-1.925629993853718E-2</v>
      </c>
      <c r="AD5524" s="70">
        <f>_xlfn.PERCENTILE.EXC(AC5524:$AC$5675,0.5)</f>
        <v>0.11706839122365106</v>
      </c>
      <c r="AE5524" s="70">
        <f>_xlfn.PERCENTILE.EXC($AC5524:AC$5675,0.35)</f>
        <v>9.648165075951072E-2</v>
      </c>
      <c r="AF5524" s="71">
        <f t="shared" si="2606"/>
        <v>7.9102558935736283E-2</v>
      </c>
      <c r="AG5524" s="70">
        <f t="shared" si="2607"/>
        <v>-2.8050632459491357E-2</v>
      </c>
      <c r="AH5524" s="70"/>
      <c r="AI5524" s="61"/>
      <c r="AJ5524" s="68" t="str">
        <f t="shared" si="2604"/>
        <v>Safety</v>
      </c>
      <c r="AK5524" s="72"/>
      <c r="AL5524" s="73"/>
      <c r="AM5524" s="72"/>
      <c r="AN5524" s="73"/>
      <c r="AO5524" s="74"/>
      <c r="AP5524" s="20"/>
      <c r="AQ5524" s="74"/>
      <c r="AR5524" s="20"/>
      <c r="AS5524" s="74"/>
      <c r="AT5524" s="20"/>
      <c r="AU5524" s="74" t="str">
        <f t="shared" si="2596"/>
        <v>00635U</v>
      </c>
      <c r="AV5524" s="20">
        <f t="shared" si="2602"/>
        <v>0</v>
      </c>
      <c r="AW5524" s="74" t="str">
        <f t="shared" si="2597"/>
        <v>00631L</v>
      </c>
      <c r="AX5524" s="20">
        <f t="shared" si="2598"/>
        <v>1</v>
      </c>
      <c r="AY5524" s="20">
        <f t="shared" si="2603"/>
        <v>1</v>
      </c>
      <c r="AZ5524" s="116">
        <v>38293</v>
      </c>
      <c r="BA5524" s="116"/>
      <c r="BB5524" s="20"/>
      <c r="BC5524" s="20"/>
      <c r="BD5524" s="76"/>
      <c r="BE5524" s="77"/>
      <c r="BF5524" s="77"/>
    </row>
    <row r="5525" spans="1:58" s="23" customFormat="1" ht="15.75" customHeight="1" x14ac:dyDescent="0.4">
      <c r="A5525" s="116">
        <v>38289</v>
      </c>
      <c r="B5525" s="112">
        <v>15.6</v>
      </c>
      <c r="C5525" s="112">
        <v>16.161000000000001</v>
      </c>
      <c r="D5525" s="112">
        <v>16.57</v>
      </c>
      <c r="E5525" s="112">
        <v>17.079999999999998</v>
      </c>
      <c r="F5525" s="112">
        <v>17.378</v>
      </c>
      <c r="G5525" s="112">
        <v>17.748000000000001</v>
      </c>
      <c r="H5525" s="113">
        <v>18.05</v>
      </c>
      <c r="I5525" s="90">
        <f t="shared" si="2599"/>
        <v>15.824400000000001</v>
      </c>
      <c r="J5525" s="90">
        <f t="shared" si="2600"/>
        <v>16.3246</v>
      </c>
      <c r="K5525" s="114">
        <v>12</v>
      </c>
      <c r="L5525" s="115">
        <v>0.05</v>
      </c>
      <c r="M5525" s="11"/>
      <c r="N5525" s="90">
        <v>16.27</v>
      </c>
      <c r="O5525" s="90">
        <v>16.05</v>
      </c>
      <c r="P5525" s="90">
        <v>17.037758697441223</v>
      </c>
      <c r="Q5525" s="90"/>
      <c r="R5525" s="63">
        <f t="shared" si="2590"/>
        <v>16.817758697441224</v>
      </c>
      <c r="S5525" s="64">
        <f t="shared" si="2608"/>
        <v>5.7179987004548342E-2</v>
      </c>
      <c r="T5525" s="65"/>
      <c r="U5525" s="65">
        <f t="shared" si="2605"/>
        <v>1.0137071651090341</v>
      </c>
      <c r="V5525" s="65">
        <f t="shared" si="2605"/>
        <v>0.94202531477396922</v>
      </c>
      <c r="W5525" s="65"/>
      <c r="X5525" s="61">
        <f t="shared" si="2601"/>
        <v>3.5961538461538572E-2</v>
      </c>
      <c r="Y5525" s="66">
        <f t="shared" si="2591"/>
        <v>5.67915690866512E-2</v>
      </c>
      <c r="Z5525" s="61">
        <f t="shared" si="2592"/>
        <v>3.1609413311089171E-2</v>
      </c>
      <c r="AA5525" s="67">
        <f t="shared" si="2593"/>
        <v>15.824400000000001</v>
      </c>
      <c r="AB5525" s="68">
        <f t="shared" si="2594"/>
        <v>-4.1180086047940989E-2</v>
      </c>
      <c r="AC5525" s="69">
        <f t="shared" si="2595"/>
        <v>-2.7387830362630542E-2</v>
      </c>
      <c r="AD5525" s="70">
        <f>_xlfn.PERCENTILE.EXC(AC5525:$AC$5675,0.5)</f>
        <v>0.11736046665782832</v>
      </c>
      <c r="AE5525" s="70">
        <f>_xlfn.PERCENTILE.EXC($AC5525:AC$5675,0.35)</f>
        <v>9.6704422142629226E-2</v>
      </c>
      <c r="AF5525" s="71">
        <f t="shared" si="2606"/>
        <v>7.9369358612343677E-2</v>
      </c>
      <c r="AG5525" s="70">
        <f t="shared" si="2607"/>
        <v>-2.8064734631764992E-2</v>
      </c>
      <c r="AH5525" s="70"/>
      <c r="AI5525" s="61"/>
      <c r="AJ5525" s="68" t="str">
        <f t="shared" si="2604"/>
        <v>Safety</v>
      </c>
      <c r="AK5525" s="72"/>
      <c r="AL5525" s="73"/>
      <c r="AM5525" s="72"/>
      <c r="AN5525" s="73"/>
      <c r="AO5525" s="74"/>
      <c r="AP5525" s="20"/>
      <c r="AQ5525" s="74"/>
      <c r="AR5525" s="20"/>
      <c r="AS5525" s="74"/>
      <c r="AT5525" s="20"/>
      <c r="AU5525" s="74" t="str">
        <f t="shared" si="2596"/>
        <v>00635U</v>
      </c>
      <c r="AV5525" s="20">
        <f t="shared" si="2602"/>
        <v>0</v>
      </c>
      <c r="AW5525" s="74" t="str">
        <f t="shared" si="2597"/>
        <v>00631L</v>
      </c>
      <c r="AX5525" s="20">
        <f t="shared" si="2598"/>
        <v>1</v>
      </c>
      <c r="AY5525" s="20">
        <f t="shared" si="2603"/>
        <v>1</v>
      </c>
      <c r="AZ5525" s="116">
        <v>38292</v>
      </c>
      <c r="BA5525" s="116"/>
      <c r="BB5525" s="20"/>
      <c r="BC5525" s="20"/>
      <c r="BD5525" s="76"/>
      <c r="BE5525" s="77"/>
      <c r="BF5525" s="77"/>
    </row>
    <row r="5526" spans="1:58" s="23" customFormat="1" ht="15.75" customHeight="1" x14ac:dyDescent="0.4">
      <c r="A5526" s="116">
        <v>38288</v>
      </c>
      <c r="B5526" s="112">
        <v>15.56</v>
      </c>
      <c r="C5526" s="112">
        <v>16.192</v>
      </c>
      <c r="D5526" s="112">
        <v>16.649999999999999</v>
      </c>
      <c r="E5526" s="112">
        <v>17.149999999999999</v>
      </c>
      <c r="F5526" s="112">
        <v>17.433</v>
      </c>
      <c r="G5526" s="112">
        <v>17.783000000000001</v>
      </c>
      <c r="H5526" s="113">
        <v>18.07</v>
      </c>
      <c r="I5526" s="90">
        <f t="shared" si="2599"/>
        <v>15.7812</v>
      </c>
      <c r="J5526" s="90">
        <f t="shared" si="2600"/>
        <v>16.3523</v>
      </c>
      <c r="K5526" s="114">
        <v>13</v>
      </c>
      <c r="L5526" s="115">
        <v>0.05</v>
      </c>
      <c r="M5526" s="11"/>
      <c r="N5526" s="90">
        <v>15.39</v>
      </c>
      <c r="O5526" s="90">
        <v>15.6</v>
      </c>
      <c r="P5526" s="90">
        <v>16.831961365891857</v>
      </c>
      <c r="Q5526" s="90"/>
      <c r="R5526" s="63">
        <f t="shared" si="2590"/>
        <v>17.041961365891858</v>
      </c>
      <c r="S5526" s="64">
        <f t="shared" si="2608"/>
        <v>-2.0992366412213744E-2</v>
      </c>
      <c r="T5526" s="65"/>
      <c r="U5526" s="65">
        <f t="shared" si="2605"/>
        <v>0.98653846153846159</v>
      </c>
      <c r="V5526" s="65">
        <f t="shared" si="2605"/>
        <v>0.92680821093207277</v>
      </c>
      <c r="W5526" s="65"/>
      <c r="X5526" s="61">
        <f t="shared" si="2601"/>
        <v>4.061696658097684E-2</v>
      </c>
      <c r="Y5526" s="66">
        <f t="shared" si="2591"/>
        <v>5.364431486880477E-2</v>
      </c>
      <c r="Z5526" s="61">
        <f t="shared" si="2592"/>
        <v>3.6188629508529101E-2</v>
      </c>
      <c r="AA5526" s="67">
        <f t="shared" si="2593"/>
        <v>15.7812</v>
      </c>
      <c r="AB5526" s="68">
        <f t="shared" si="2594"/>
        <v>1.1046133853151391E-2</v>
      </c>
      <c r="AC5526" s="69">
        <f t="shared" si="2595"/>
        <v>2.5419103313840126E-2</v>
      </c>
      <c r="AD5526" s="70">
        <f>_xlfn.PERCENTILE.EXC(AC5526:$AC$5675,0.5)</f>
        <v>0.11762535093404596</v>
      </c>
      <c r="AE5526" s="70">
        <f>_xlfn.PERCENTILE.EXC($AC5526:AC$5675,0.35)</f>
        <v>9.6889747863399503E-2</v>
      </c>
      <c r="AF5526" s="71">
        <f t="shared" si="2606"/>
        <v>8.0357743197743206E-2</v>
      </c>
      <c r="AG5526" s="70">
        <f t="shared" si="2607"/>
        <v>-2.4717074682185088E-2</v>
      </c>
      <c r="AH5526" s="70"/>
      <c r="AI5526" s="61"/>
      <c r="AJ5526" s="68" t="str">
        <f t="shared" si="2604"/>
        <v>Safety</v>
      </c>
      <c r="AK5526" s="72"/>
      <c r="AL5526" s="73"/>
      <c r="AM5526" s="72"/>
      <c r="AN5526" s="73"/>
      <c r="AO5526" s="74"/>
      <c r="AP5526" s="20"/>
      <c r="AQ5526" s="74"/>
      <c r="AR5526" s="20"/>
      <c r="AS5526" s="74"/>
      <c r="AT5526" s="20"/>
      <c r="AU5526" s="74" t="str">
        <f t="shared" si="2596"/>
        <v>00635U</v>
      </c>
      <c r="AV5526" s="20">
        <f t="shared" si="2602"/>
        <v>0</v>
      </c>
      <c r="AW5526" s="74" t="str">
        <f t="shared" si="2597"/>
        <v>00635U</v>
      </c>
      <c r="AX5526" s="20">
        <f t="shared" si="2598"/>
        <v>0</v>
      </c>
      <c r="AY5526" s="20">
        <f t="shared" si="2603"/>
        <v>1</v>
      </c>
      <c r="AZ5526" s="116">
        <v>38289</v>
      </c>
      <c r="BA5526" s="116"/>
      <c r="BB5526" s="20"/>
      <c r="BC5526" s="20"/>
      <c r="BD5526" s="76"/>
      <c r="BE5526" s="77"/>
      <c r="BF5526" s="77"/>
    </row>
    <row r="5527" spans="1:58" s="23" customFormat="1" ht="15.75" customHeight="1" x14ac:dyDescent="0.4">
      <c r="A5527" s="116">
        <v>38287</v>
      </c>
      <c r="B5527" s="112">
        <v>15.81</v>
      </c>
      <c r="C5527" s="112">
        <v>16.36</v>
      </c>
      <c r="D5527" s="112">
        <v>16.760000000000002</v>
      </c>
      <c r="E5527" s="112">
        <v>17.350000000000001</v>
      </c>
      <c r="F5527" s="112">
        <v>17.614000000000001</v>
      </c>
      <c r="G5527" s="112">
        <v>17.940999999999999</v>
      </c>
      <c r="H5527" s="113">
        <v>18.21</v>
      </c>
      <c r="I5527" s="90">
        <f t="shared" si="2599"/>
        <v>15.975</v>
      </c>
      <c r="J5527" s="90">
        <f t="shared" si="2600"/>
        <v>16.48</v>
      </c>
      <c r="K5527" s="114">
        <v>14</v>
      </c>
      <c r="L5527" s="115">
        <v>0.05</v>
      </c>
      <c r="M5527" s="11"/>
      <c r="N5527" s="90">
        <v>15.72</v>
      </c>
      <c r="O5527" s="90">
        <v>15.98</v>
      </c>
      <c r="P5527" s="90">
        <v>16.899505718638295</v>
      </c>
      <c r="Q5527" s="90"/>
      <c r="R5527" s="63">
        <f t="shared" si="2590"/>
        <v>17.1595057186383</v>
      </c>
      <c r="S5527" s="64">
        <f t="shared" si="2608"/>
        <v>-4.087858450274557E-2</v>
      </c>
      <c r="T5527" s="65"/>
      <c r="U5527" s="65">
        <f t="shared" si="2605"/>
        <v>0.98372966207759704</v>
      </c>
      <c r="V5527" s="65">
        <f t="shared" si="2605"/>
        <v>0.94558978623710987</v>
      </c>
      <c r="W5527" s="65"/>
      <c r="X5527" s="61">
        <f t="shared" si="2601"/>
        <v>3.4788108791903791E-2</v>
      </c>
      <c r="Y5527" s="66">
        <f t="shared" si="2591"/>
        <v>4.9567723342939442E-2</v>
      </c>
      <c r="Z5527" s="61">
        <f t="shared" si="2592"/>
        <v>3.1611893583724619E-2</v>
      </c>
      <c r="AA5527" s="67">
        <f t="shared" si="2593"/>
        <v>15.975000000000001</v>
      </c>
      <c r="AB5527" s="68">
        <f t="shared" si="2594"/>
        <v>5.7251908396946469E-3</v>
      </c>
      <c r="AC5527" s="69">
        <f t="shared" si="2595"/>
        <v>1.6221374045801575E-2</v>
      </c>
      <c r="AD5527" s="70">
        <f>_xlfn.PERCENTILE.EXC(AC5527:$AC$5675,0.5)</f>
        <v>0.11789023521026359</v>
      </c>
      <c r="AE5527" s="70">
        <f>_xlfn.PERCENTILE.EXC($AC5527:AC$5675,0.35)</f>
        <v>9.7390050571562164E-2</v>
      </c>
      <c r="AF5527" s="71">
        <f t="shared" si="2606"/>
        <v>8.2528619528619548E-2</v>
      </c>
      <c r="AG5527" s="70">
        <f t="shared" si="2607"/>
        <v>-2.4797093758808793E-2</v>
      </c>
      <c r="AH5527" s="70"/>
      <c r="AI5527" s="61"/>
      <c r="AJ5527" s="68" t="str">
        <f t="shared" si="2604"/>
        <v>Safety</v>
      </c>
      <c r="AK5527" s="72"/>
      <c r="AL5527" s="73"/>
      <c r="AM5527" s="72"/>
      <c r="AN5527" s="73"/>
      <c r="AO5527" s="74"/>
      <c r="AP5527" s="20"/>
      <c r="AQ5527" s="74"/>
      <c r="AR5527" s="20"/>
      <c r="AS5527" s="74"/>
      <c r="AT5527" s="20"/>
      <c r="AU5527" s="74" t="str">
        <f t="shared" si="2596"/>
        <v>00635U</v>
      </c>
      <c r="AV5527" s="20">
        <f t="shared" si="2602"/>
        <v>0</v>
      </c>
      <c r="AW5527" s="74" t="str">
        <f t="shared" si="2597"/>
        <v>00635U</v>
      </c>
      <c r="AX5527" s="20">
        <f t="shared" si="2598"/>
        <v>0</v>
      </c>
      <c r="AY5527" s="20">
        <f t="shared" si="2603"/>
        <v>1</v>
      </c>
      <c r="AZ5527" s="116">
        <v>38288</v>
      </c>
      <c r="BA5527" s="116"/>
      <c r="BB5527" s="20"/>
      <c r="BC5527" s="20"/>
      <c r="BD5527" s="76"/>
      <c r="BE5527" s="77"/>
      <c r="BF5527" s="77"/>
    </row>
    <row r="5528" spans="1:58" s="23" customFormat="1" ht="15.75" customHeight="1" x14ac:dyDescent="0.4">
      <c r="A5528" s="116">
        <v>38286</v>
      </c>
      <c r="B5528" s="112">
        <v>15.76</v>
      </c>
      <c r="C5528" s="112">
        <v>16.391999999999999</v>
      </c>
      <c r="D5528" s="112">
        <v>16.850000000000001</v>
      </c>
      <c r="E5528" s="112">
        <v>17.48</v>
      </c>
      <c r="F5528" s="112">
        <v>17.719000000000001</v>
      </c>
      <c r="G5528" s="112">
        <v>18.015999999999998</v>
      </c>
      <c r="H5528" s="113">
        <v>18.260000000000002</v>
      </c>
      <c r="I5528" s="90">
        <f t="shared" si="2599"/>
        <v>15.917999999999999</v>
      </c>
      <c r="J5528" s="90">
        <f t="shared" si="2600"/>
        <v>16.506499999999999</v>
      </c>
      <c r="K5528" s="114">
        <v>15</v>
      </c>
      <c r="L5528" s="115">
        <v>0.05</v>
      </c>
      <c r="M5528" s="11"/>
      <c r="N5528" s="90">
        <v>16.39</v>
      </c>
      <c r="O5528" s="90">
        <v>16.670000000000002</v>
      </c>
      <c r="P5528" s="90">
        <v>17.276753148521468</v>
      </c>
      <c r="Q5528" s="90"/>
      <c r="R5528" s="63">
        <f t="shared" si="2590"/>
        <v>17.556753148521466</v>
      </c>
      <c r="S5528" s="64">
        <f t="shared" si="2608"/>
        <v>-1.1459589867309876E-2</v>
      </c>
      <c r="T5528" s="65"/>
      <c r="U5528" s="65">
        <f t="shared" si="2605"/>
        <v>0.9832033593281343</v>
      </c>
      <c r="V5528" s="65">
        <f t="shared" si="2605"/>
        <v>0.96488037171652286</v>
      </c>
      <c r="W5528" s="65"/>
      <c r="X5528" s="61">
        <f t="shared" si="2601"/>
        <v>4.0101522842639577E-2</v>
      </c>
      <c r="Y5528" s="66">
        <f t="shared" si="2591"/>
        <v>4.4622425629290682E-2</v>
      </c>
      <c r="Z5528" s="61">
        <f t="shared" si="2592"/>
        <v>3.6970724965447913E-2</v>
      </c>
      <c r="AA5528" s="67">
        <f t="shared" si="2593"/>
        <v>15.917999999999999</v>
      </c>
      <c r="AB5528" s="68">
        <f t="shared" si="2594"/>
        <v>-3.8438071995119019E-2</v>
      </c>
      <c r="AC5528" s="69">
        <f t="shared" si="2595"/>
        <v>-2.8798047589993978E-2</v>
      </c>
      <c r="AD5528" s="70">
        <f>_xlfn.PERCENTILE.EXC(AC5528:$AC$5675,0.5)</f>
        <v>0.11812585341046197</v>
      </c>
      <c r="AE5528" s="70">
        <f>_xlfn.PERCENTILE.EXC($AC5528:AC$5675,0.35)</f>
        <v>9.8018680783078613E-2</v>
      </c>
      <c r="AF5528" s="71">
        <f t="shared" si="2606"/>
        <v>8.4150404017005784E-2</v>
      </c>
      <c r="AG5528" s="70">
        <f t="shared" si="2607"/>
        <v>-2.4877112835432494E-2</v>
      </c>
      <c r="AH5528" s="70"/>
      <c r="AI5528" s="61"/>
      <c r="AJ5528" s="68" t="str">
        <f t="shared" si="2604"/>
        <v>Safety</v>
      </c>
      <c r="AK5528" s="72"/>
      <c r="AL5528" s="73"/>
      <c r="AM5528" s="72"/>
      <c r="AN5528" s="73"/>
      <c r="AO5528" s="74"/>
      <c r="AP5528" s="20"/>
      <c r="AQ5528" s="74"/>
      <c r="AR5528" s="20"/>
      <c r="AS5528" s="74"/>
      <c r="AT5528" s="20"/>
      <c r="AU5528" s="74" t="str">
        <f t="shared" si="2596"/>
        <v>Cash</v>
      </c>
      <c r="AV5528" s="20">
        <f t="shared" si="2602"/>
        <v>0</v>
      </c>
      <c r="AW5528" s="74" t="str">
        <f t="shared" si="2597"/>
        <v>00631L</v>
      </c>
      <c r="AX5528" s="20">
        <f t="shared" si="2598"/>
        <v>1</v>
      </c>
      <c r="AY5528" s="20">
        <f t="shared" si="2603"/>
        <v>1</v>
      </c>
      <c r="AZ5528" s="116">
        <v>38287</v>
      </c>
      <c r="BA5528" s="116"/>
      <c r="BB5528" s="20"/>
      <c r="BC5528" s="20"/>
      <c r="BD5528" s="76"/>
      <c r="BE5528" s="77"/>
      <c r="BF5528" s="77"/>
    </row>
    <row r="5529" spans="1:58" s="23" customFormat="1" ht="15.75" customHeight="1" x14ac:dyDescent="0.4">
      <c r="A5529" s="116">
        <v>38285</v>
      </c>
      <c r="B5529" s="112">
        <v>16.11</v>
      </c>
      <c r="C5529" s="112">
        <v>16.736000000000001</v>
      </c>
      <c r="D5529" s="112">
        <v>17.190000000000001</v>
      </c>
      <c r="E5529" s="112">
        <v>17.920000000000002</v>
      </c>
      <c r="F5529" s="112">
        <v>18.059999999999999</v>
      </c>
      <c r="G5529" s="112">
        <v>18.234999999999999</v>
      </c>
      <c r="H5529" s="113">
        <v>18.38</v>
      </c>
      <c r="I5529" s="90">
        <f t="shared" si="2599"/>
        <v>16.235199999999999</v>
      </c>
      <c r="J5529" s="90">
        <f t="shared" si="2600"/>
        <v>16.826800000000002</v>
      </c>
      <c r="K5529" s="114">
        <v>16</v>
      </c>
      <c r="L5529" s="115">
        <v>0.05</v>
      </c>
      <c r="M5529" s="11"/>
      <c r="N5529" s="90">
        <v>16.579999999999998</v>
      </c>
      <c r="O5529" s="90">
        <v>16.59</v>
      </c>
      <c r="P5529" s="90">
        <v>17.531978074710803</v>
      </c>
      <c r="Q5529" s="90"/>
      <c r="R5529" s="63">
        <f t="shared" si="2590"/>
        <v>17.541978074710805</v>
      </c>
      <c r="S5529" s="64">
        <f t="shared" si="2608"/>
        <v>8.507853403141355E-2</v>
      </c>
      <c r="T5529" s="65"/>
      <c r="U5529" s="65">
        <f t="shared" si="2605"/>
        <v>0.99939722724532842</v>
      </c>
      <c r="V5529" s="65">
        <f t="shared" si="2605"/>
        <v>0.94627086169645791</v>
      </c>
      <c r="W5529" s="65"/>
      <c r="X5529" s="61">
        <f t="shared" si="2601"/>
        <v>3.8857852265673572E-2</v>
      </c>
      <c r="Y5529" s="66">
        <f t="shared" si="2591"/>
        <v>2.5669642857142703E-2</v>
      </c>
      <c r="Z5529" s="61">
        <f t="shared" si="2592"/>
        <v>3.6439341677343258E-2</v>
      </c>
      <c r="AA5529" s="67">
        <f t="shared" si="2593"/>
        <v>16.235199999999999</v>
      </c>
      <c r="AB5529" s="68">
        <f t="shared" si="2594"/>
        <v>-2.8347406513872069E-2</v>
      </c>
      <c r="AC5529" s="69">
        <f t="shared" si="2595"/>
        <v>-2.0796139927623605E-2</v>
      </c>
      <c r="AD5529" s="70">
        <f>_xlfn.PERCENTILE.EXC(AC5529:$AC$5675,0.5)</f>
        <v>0.11836147161066034</v>
      </c>
      <c r="AE5529" s="70">
        <f>_xlfn.PERCENTILE.EXC($AC5529:AC$5675,0.35)</f>
        <v>9.8760092351715359E-2</v>
      </c>
      <c r="AF5529" s="71">
        <f t="shared" si="2606"/>
        <v>8.5371854028474442E-2</v>
      </c>
      <c r="AG5529" s="70">
        <f t="shared" si="2607"/>
        <v>-9.3045588001000653E-3</v>
      </c>
      <c r="AH5529" s="70"/>
      <c r="AI5529" s="61"/>
      <c r="AJ5529" s="68" t="str">
        <f t="shared" si="2604"/>
        <v>Safety</v>
      </c>
      <c r="AK5529" s="72"/>
      <c r="AL5529" s="73"/>
      <c r="AM5529" s="72"/>
      <c r="AN5529" s="73"/>
      <c r="AO5529" s="74"/>
      <c r="AP5529" s="20"/>
      <c r="AQ5529" s="74"/>
      <c r="AR5529" s="20"/>
      <c r="AS5529" s="74"/>
      <c r="AT5529" s="20"/>
      <c r="AU5529" s="74" t="str">
        <f t="shared" si="2596"/>
        <v>Cash</v>
      </c>
      <c r="AV5529" s="20">
        <f t="shared" si="2602"/>
        <v>0</v>
      </c>
      <c r="AW5529" s="74" t="str">
        <f t="shared" si="2597"/>
        <v>00631L</v>
      </c>
      <c r="AX5529" s="20">
        <f t="shared" si="2598"/>
        <v>1</v>
      </c>
      <c r="AY5529" s="20">
        <f t="shared" si="2603"/>
        <v>1</v>
      </c>
      <c r="AZ5529" s="116">
        <v>38286</v>
      </c>
      <c r="BA5529" s="116"/>
      <c r="BB5529" s="20"/>
      <c r="BC5529" s="20"/>
      <c r="BD5529" s="76"/>
      <c r="BE5529" s="77"/>
      <c r="BF5529" s="77"/>
    </row>
    <row r="5530" spans="1:58" s="23" customFormat="1" ht="15.75" customHeight="1" x14ac:dyDescent="0.4">
      <c r="A5530" s="116">
        <v>38282</v>
      </c>
      <c r="B5530" s="112">
        <v>15.65</v>
      </c>
      <c r="C5530" s="112">
        <v>16.399999999999999</v>
      </c>
      <c r="D5530" s="112">
        <v>16.940000000000001</v>
      </c>
      <c r="E5530" s="112">
        <v>17.399999999999999</v>
      </c>
      <c r="F5530" s="112">
        <v>17.599</v>
      </c>
      <c r="G5530" s="112">
        <v>17.846</v>
      </c>
      <c r="H5530" s="113">
        <v>18.05</v>
      </c>
      <c r="I5530" s="90">
        <f t="shared" si="2599"/>
        <v>15.762499999999999</v>
      </c>
      <c r="J5530" s="90">
        <f t="shared" si="2600"/>
        <v>16.480999999999998</v>
      </c>
      <c r="K5530" s="114">
        <v>17</v>
      </c>
      <c r="L5530" s="115">
        <v>0.05</v>
      </c>
      <c r="M5530" s="11"/>
      <c r="N5530" s="90">
        <v>15.28</v>
      </c>
      <c r="O5530" s="90">
        <v>16</v>
      </c>
      <c r="P5530" s="90">
        <v>17.242529435037575</v>
      </c>
      <c r="Q5530" s="90"/>
      <c r="R5530" s="63">
        <f t="shared" si="2590"/>
        <v>17.962529435037574</v>
      </c>
      <c r="S5530" s="64">
        <f t="shared" si="2608"/>
        <v>5.0894085281980764E-2</v>
      </c>
      <c r="T5530" s="65"/>
      <c r="U5530" s="65">
        <f t="shared" si="2605"/>
        <v>0.95499999999999996</v>
      </c>
      <c r="V5530" s="65">
        <f t="shared" si="2605"/>
        <v>0.92793809981772735</v>
      </c>
      <c r="W5530" s="65"/>
      <c r="X5530" s="61">
        <f t="shared" si="2601"/>
        <v>4.7923322683705957E-2</v>
      </c>
      <c r="Y5530" s="66">
        <f t="shared" si="2591"/>
        <v>3.7356321839080588E-2</v>
      </c>
      <c r="Z5530" s="61">
        <f t="shared" si="2592"/>
        <v>4.5582870737509842E-2</v>
      </c>
      <c r="AA5530" s="67">
        <f t="shared" si="2593"/>
        <v>15.762499999999999</v>
      </c>
      <c r="AB5530" s="68">
        <f t="shared" si="2594"/>
        <v>2.4214659685863942E-2</v>
      </c>
      <c r="AC5530" s="69">
        <f t="shared" si="2595"/>
        <v>3.1577225130890049E-2</v>
      </c>
      <c r="AD5530" s="70">
        <f>_xlfn.PERCENTILE.EXC(AC5530:$AC$5675,0.5)</f>
        <v>0.11965271220651005</v>
      </c>
      <c r="AE5530" s="70">
        <f>_xlfn.PERCENTILE.EXC($AC5530:AC$5675,0.35)</f>
        <v>9.9326940132639527E-2</v>
      </c>
      <c r="AF5530" s="71">
        <f t="shared" si="2606"/>
        <v>8.6249757966047766E-2</v>
      </c>
      <c r="AG5530" s="70">
        <f t="shared" si="2607"/>
        <v>6.5644622578490564E-3</v>
      </c>
      <c r="AH5530" s="70"/>
      <c r="AI5530" s="61"/>
      <c r="AJ5530" s="68" t="str">
        <f t="shared" si="2604"/>
        <v>Safety</v>
      </c>
      <c r="AK5530" s="72"/>
      <c r="AL5530" s="73"/>
      <c r="AM5530" s="72"/>
      <c r="AN5530" s="73"/>
      <c r="AO5530" s="74"/>
      <c r="AP5530" s="20"/>
      <c r="AQ5530" s="74"/>
      <c r="AR5530" s="20"/>
      <c r="AS5530" s="74"/>
      <c r="AT5530" s="20"/>
      <c r="AU5530" s="74" t="str">
        <f t="shared" si="2596"/>
        <v>00635U</v>
      </c>
      <c r="AV5530" s="20">
        <f t="shared" si="2602"/>
        <v>0</v>
      </c>
      <c r="AW5530" s="74" t="str">
        <f t="shared" si="2597"/>
        <v>00635U</v>
      </c>
      <c r="AX5530" s="20">
        <f t="shared" si="2598"/>
        <v>0</v>
      </c>
      <c r="AY5530" s="20">
        <f t="shared" si="2603"/>
        <v>1</v>
      </c>
      <c r="AZ5530" s="116">
        <v>38285</v>
      </c>
      <c r="BA5530" s="116"/>
      <c r="BB5530" s="20"/>
      <c r="BC5530" s="20"/>
      <c r="BD5530" s="76"/>
      <c r="BE5530" s="77"/>
      <c r="BF5530" s="77"/>
    </row>
    <row r="5531" spans="1:58" s="23" customFormat="1" ht="15.75" customHeight="1" x14ac:dyDescent="0.4">
      <c r="A5531" s="116">
        <v>38281</v>
      </c>
      <c r="B5531" s="112">
        <v>15.32</v>
      </c>
      <c r="C5531" s="112">
        <v>16.123000000000001</v>
      </c>
      <c r="D5531" s="112">
        <v>16.7</v>
      </c>
      <c r="E5531" s="112">
        <v>17.21</v>
      </c>
      <c r="F5531" s="112">
        <v>17.436</v>
      </c>
      <c r="G5531" s="112">
        <v>17.718</v>
      </c>
      <c r="H5531" s="113">
        <v>17.95</v>
      </c>
      <c r="I5531" s="90">
        <f t="shared" si="2599"/>
        <v>15.4003</v>
      </c>
      <c r="J5531" s="90">
        <f t="shared" si="2600"/>
        <v>16.180700000000002</v>
      </c>
      <c r="K5531" s="114">
        <v>18</v>
      </c>
      <c r="L5531" s="115">
        <v>0.05</v>
      </c>
      <c r="M5531" s="11"/>
      <c r="N5531" s="90">
        <v>14.54</v>
      </c>
      <c r="O5531" s="90">
        <v>15.48</v>
      </c>
      <c r="P5531" s="90">
        <v>17.006703621728818</v>
      </c>
      <c r="Q5531" s="90"/>
      <c r="R5531" s="63">
        <f t="shared" si="2590"/>
        <v>17.946703621728822</v>
      </c>
      <c r="S5531" s="64">
        <f t="shared" si="2608"/>
        <v>-2.0875420875420908E-2</v>
      </c>
      <c r="T5531" s="65"/>
      <c r="U5531" s="65">
        <f t="shared" si="2605"/>
        <v>0.93927648578811362</v>
      </c>
      <c r="V5531" s="65">
        <f t="shared" si="2605"/>
        <v>0.91022930394469825</v>
      </c>
      <c r="W5531" s="65"/>
      <c r="X5531" s="61">
        <f t="shared" si="2601"/>
        <v>5.2415143603133214E-2</v>
      </c>
      <c r="Y5531" s="66">
        <f t="shared" si="2591"/>
        <v>4.2998256827425821E-2</v>
      </c>
      <c r="Z5531" s="61">
        <f t="shared" si="2592"/>
        <v>5.0674337512905725E-2</v>
      </c>
      <c r="AA5531" s="67">
        <f t="shared" si="2593"/>
        <v>15.4003</v>
      </c>
      <c r="AB5531" s="68">
        <f t="shared" si="2594"/>
        <v>5.3645116918844646E-2</v>
      </c>
      <c r="AC5531" s="69">
        <f t="shared" si="2595"/>
        <v>5.9167812929848733E-2</v>
      </c>
      <c r="AD5531" s="70">
        <f>_xlfn.PERCENTILE.EXC(AC5531:$AC$5675,0.5)</f>
        <v>0.12094395280235978</v>
      </c>
      <c r="AE5531" s="70">
        <f>_xlfn.PERCENTILE.EXC($AC5531:AC$5675,0.35)</f>
        <v>9.975177913727433E-2</v>
      </c>
      <c r="AF5531" s="71">
        <f t="shared" si="2606"/>
        <v>8.6816904707212872E-2</v>
      </c>
      <c r="AG5531" s="70">
        <f t="shared" si="2607"/>
        <v>6.4917003818958947E-3</v>
      </c>
      <c r="AH5531" s="70"/>
      <c r="AI5531" s="61"/>
      <c r="AJ5531" s="68" t="str">
        <f t="shared" si="2604"/>
        <v>Safety</v>
      </c>
      <c r="AK5531" s="72"/>
      <c r="AL5531" s="73"/>
      <c r="AM5531" s="72"/>
      <c r="AN5531" s="73"/>
      <c r="AO5531" s="74"/>
      <c r="AP5531" s="20"/>
      <c r="AQ5531" s="74"/>
      <c r="AR5531" s="20"/>
      <c r="AS5531" s="74"/>
      <c r="AT5531" s="20"/>
      <c r="AU5531" s="74" t="str">
        <f t="shared" si="2596"/>
        <v>00635U</v>
      </c>
      <c r="AV5531" s="20">
        <f t="shared" si="2602"/>
        <v>0</v>
      </c>
      <c r="AW5531" s="74" t="str">
        <f t="shared" si="2597"/>
        <v>00635U</v>
      </c>
      <c r="AX5531" s="20">
        <f t="shared" si="2598"/>
        <v>0</v>
      </c>
      <c r="AY5531" s="20">
        <f t="shared" si="2603"/>
        <v>1</v>
      </c>
      <c r="AZ5531" s="116">
        <v>38282</v>
      </c>
      <c r="BA5531" s="116"/>
      <c r="BB5531" s="20"/>
      <c r="BC5531" s="20"/>
      <c r="BD5531" s="76"/>
      <c r="BE5531" s="77"/>
      <c r="BF5531" s="77"/>
    </row>
    <row r="5532" spans="1:58" s="23" customFormat="1" ht="15.75" customHeight="1" x14ac:dyDescent="0.4">
      <c r="A5532" s="116">
        <v>38280</v>
      </c>
      <c r="B5532" s="112">
        <v>16.05</v>
      </c>
      <c r="C5532" s="112">
        <v>16.561</v>
      </c>
      <c r="D5532" s="112">
        <v>16.934999999999999</v>
      </c>
      <c r="E5532" s="112">
        <v>17.34</v>
      </c>
      <c r="F5532" s="112">
        <v>17.553999999999998</v>
      </c>
      <c r="G5532" s="112">
        <v>17.821000000000002</v>
      </c>
      <c r="H5532" s="113">
        <v>18.04</v>
      </c>
      <c r="I5532" s="90">
        <f t="shared" si="2599"/>
        <v>16.07555</v>
      </c>
      <c r="J5532" s="90">
        <f t="shared" si="2600"/>
        <v>16.579699999999999</v>
      </c>
      <c r="K5532" s="114">
        <v>19</v>
      </c>
      <c r="L5532" s="115">
        <v>0.05</v>
      </c>
      <c r="M5532" s="11"/>
      <c r="N5532" s="90">
        <v>14.85</v>
      </c>
      <c r="O5532" s="90">
        <v>15.94</v>
      </c>
      <c r="P5532" s="90">
        <v>17.249986681906126</v>
      </c>
      <c r="Q5532" s="90"/>
      <c r="R5532" s="63">
        <f t="shared" si="2590"/>
        <v>18.339986681906126</v>
      </c>
      <c r="S5532" s="64">
        <f t="shared" si="2608"/>
        <v>-1.8506278916060881E-2</v>
      </c>
      <c r="T5532" s="65"/>
      <c r="U5532" s="65">
        <f t="shared" si="2605"/>
        <v>0.93161856963613554</v>
      </c>
      <c r="V5532" s="65">
        <f t="shared" si="2605"/>
        <v>0.92405868444639438</v>
      </c>
      <c r="W5532" s="65"/>
      <c r="X5532" s="61">
        <f t="shared" si="2601"/>
        <v>3.1838006230529549E-2</v>
      </c>
      <c r="Y5532" s="66">
        <f t="shared" si="2591"/>
        <v>4.0369088811995343E-2</v>
      </c>
      <c r="Z5532" s="61">
        <f t="shared" si="2592"/>
        <v>3.1361290904510217E-2</v>
      </c>
      <c r="AA5532" s="67">
        <f t="shared" si="2593"/>
        <v>16.07555</v>
      </c>
      <c r="AB5532" s="68">
        <f t="shared" si="2594"/>
        <v>8.0808080808080884E-2</v>
      </c>
      <c r="AC5532" s="69">
        <f t="shared" si="2595"/>
        <v>8.2528619528619535E-2</v>
      </c>
      <c r="AD5532" s="70">
        <f>_xlfn.PERCENTILE.EXC(AC5532:$AC$5675,0.5)</f>
        <v>0.12260492070223104</v>
      </c>
      <c r="AE5532" s="70">
        <f>_xlfn.PERCENTILE.EXC($AC5532:AC$5675,0.35)</f>
        <v>9.9822281353392828E-2</v>
      </c>
      <c r="AF5532" s="71">
        <f t="shared" si="2606"/>
        <v>8.7270954644353041E-2</v>
      </c>
      <c r="AG5532" s="70">
        <f t="shared" si="2607"/>
        <v>6.4189385059427329E-3</v>
      </c>
      <c r="AH5532" s="70"/>
      <c r="AI5532" s="61"/>
      <c r="AJ5532" s="68" t="str">
        <f t="shared" si="2604"/>
        <v>Safety</v>
      </c>
      <c r="AK5532" s="72"/>
      <c r="AL5532" s="73"/>
      <c r="AM5532" s="72"/>
      <c r="AN5532" s="73"/>
      <c r="AO5532" s="74"/>
      <c r="AP5532" s="20"/>
      <c r="AQ5532" s="74"/>
      <c r="AR5532" s="20"/>
      <c r="AS5532" s="74"/>
      <c r="AT5532" s="20"/>
      <c r="AU5532" s="74" t="str">
        <f t="shared" si="2596"/>
        <v>00635U</v>
      </c>
      <c r="AV5532" s="20">
        <f t="shared" si="2602"/>
        <v>0</v>
      </c>
      <c r="AW5532" s="74" t="str">
        <f t="shared" si="2597"/>
        <v>00635U</v>
      </c>
      <c r="AX5532" s="20">
        <f t="shared" si="2598"/>
        <v>0</v>
      </c>
      <c r="AY5532" s="20">
        <f t="shared" si="2603"/>
        <v>1</v>
      </c>
      <c r="AZ5532" s="116">
        <v>38281</v>
      </c>
      <c r="BA5532" s="116"/>
      <c r="BB5532" s="20"/>
      <c r="BC5532" s="20"/>
      <c r="BD5532" s="76"/>
      <c r="BE5532" s="77"/>
      <c r="BF5532" s="77"/>
    </row>
    <row r="5533" spans="1:58" s="23" customFormat="1" ht="15.75" customHeight="1" x14ac:dyDescent="0.4">
      <c r="A5533" s="116">
        <v>38279</v>
      </c>
      <c r="B5533" s="112">
        <v>15.6</v>
      </c>
      <c r="C5533" s="112">
        <v>16.184999999999999</v>
      </c>
      <c r="D5533" s="112">
        <v>16.61</v>
      </c>
      <c r="E5533" s="112">
        <v>17.07</v>
      </c>
      <c r="F5533" s="112">
        <v>17.315000000000001</v>
      </c>
      <c r="G5533" s="112">
        <v>17.62</v>
      </c>
      <c r="H5533" s="113">
        <v>17.87</v>
      </c>
      <c r="I5533" s="90">
        <f t="shared" si="2599"/>
        <v>16.184999999999999</v>
      </c>
      <c r="J5533" s="90">
        <f t="shared" si="2600"/>
        <v>16.61</v>
      </c>
      <c r="K5533" s="114">
        <v>0</v>
      </c>
      <c r="L5533" s="115">
        <v>0.04</v>
      </c>
      <c r="M5533" s="11"/>
      <c r="N5533" s="90">
        <v>15.13</v>
      </c>
      <c r="O5533" s="90">
        <v>15.92</v>
      </c>
      <c r="P5533" s="90">
        <v>17.281674586039159</v>
      </c>
      <c r="Q5533" s="90"/>
      <c r="R5533" s="63">
        <f t="shared" si="2590"/>
        <v>18.071674586039158</v>
      </c>
      <c r="S5533" s="64">
        <f t="shared" si="2608"/>
        <v>2.8552005438477218E-2</v>
      </c>
      <c r="T5533" s="65"/>
      <c r="U5533" s="65">
        <f t="shared" si="2605"/>
        <v>0.95037688442211066</v>
      </c>
      <c r="V5533" s="65">
        <f t="shared" si="2605"/>
        <v>0.92120702312383684</v>
      </c>
      <c r="W5533" s="65"/>
      <c r="X5533" s="61">
        <f t="shared" si="2601"/>
        <v>3.7499999999999943E-2</v>
      </c>
      <c r="Y5533" s="66">
        <f t="shared" si="2591"/>
        <v>4.6865846514352709E-2</v>
      </c>
      <c r="Z5533" s="61">
        <f t="shared" si="2592"/>
        <v>2.6258881680568474E-2</v>
      </c>
      <c r="AA5533" s="67">
        <f t="shared" si="2593"/>
        <v>16.184999999999999</v>
      </c>
      <c r="AB5533" s="68">
        <f t="shared" si="2594"/>
        <v>3.1064111037673418E-2</v>
      </c>
      <c r="AC5533" s="69">
        <f t="shared" si="2595"/>
        <v>6.9729015201586114E-2</v>
      </c>
      <c r="AD5533" s="70">
        <f>_xlfn.PERCENTILE.EXC(AC5533:$AC$5675,0.5)</f>
        <v>0.1242658886021023</v>
      </c>
      <c r="AE5533" s="70">
        <f>_xlfn.PERCENTILE.EXC($AC5533:AC$5675,0.35)</f>
        <v>0.10016896809248382</v>
      </c>
      <c r="AF5533" s="71">
        <f t="shared" si="2606"/>
        <v>8.7634413529732794E-2</v>
      </c>
      <c r="AG5533" s="70">
        <f t="shared" si="2607"/>
        <v>6.3461766299895703E-3</v>
      </c>
      <c r="AH5533" s="70"/>
      <c r="AI5533" s="61"/>
      <c r="AJ5533" s="68" t="str">
        <f t="shared" si="2604"/>
        <v>Safety</v>
      </c>
      <c r="AK5533" s="72"/>
      <c r="AL5533" s="73"/>
      <c r="AM5533" s="72"/>
      <c r="AN5533" s="73"/>
      <c r="AO5533" s="74"/>
      <c r="AP5533" s="20"/>
      <c r="AQ5533" s="74"/>
      <c r="AR5533" s="20"/>
      <c r="AS5533" s="74"/>
      <c r="AT5533" s="20"/>
      <c r="AU5533" s="74" t="str">
        <f t="shared" si="2596"/>
        <v>00635U</v>
      </c>
      <c r="AV5533" s="20">
        <f t="shared" si="2602"/>
        <v>0</v>
      </c>
      <c r="AW5533" s="74" t="str">
        <f t="shared" si="2597"/>
        <v>00635U</v>
      </c>
      <c r="AX5533" s="20">
        <f t="shared" si="2598"/>
        <v>0</v>
      </c>
      <c r="AY5533" s="20">
        <f t="shared" si="2603"/>
        <v>1</v>
      </c>
      <c r="AZ5533" s="116">
        <v>38280</v>
      </c>
      <c r="BA5533" s="116"/>
      <c r="BB5533" s="20"/>
      <c r="BC5533" s="20"/>
      <c r="BD5533" s="76"/>
      <c r="BE5533" s="77"/>
      <c r="BF5533" s="77"/>
    </row>
    <row r="5534" spans="1:58" s="23" customFormat="1" ht="15.75" customHeight="1" x14ac:dyDescent="0.4">
      <c r="A5534" s="116">
        <v>38278</v>
      </c>
      <c r="B5534" s="112">
        <v>15.47</v>
      </c>
      <c r="C5534" s="112">
        <v>15.997999999999999</v>
      </c>
      <c r="D5534" s="112">
        <v>16.382999999999999</v>
      </c>
      <c r="E5534" s="112">
        <v>16.8</v>
      </c>
      <c r="F5534" s="112">
        <v>17.085999999999999</v>
      </c>
      <c r="G5534" s="112">
        <v>17.440000000000001</v>
      </c>
      <c r="H5534" s="113">
        <v>17.73</v>
      </c>
      <c r="I5534" s="90">
        <f t="shared" si="2599"/>
        <v>15.97688</v>
      </c>
      <c r="J5534" s="90">
        <f t="shared" si="2600"/>
        <v>16.367599999999999</v>
      </c>
      <c r="K5534" s="114">
        <v>1</v>
      </c>
      <c r="L5534" s="115">
        <v>0.04</v>
      </c>
      <c r="M5534" s="11"/>
      <c r="N5534" s="90">
        <v>14.71</v>
      </c>
      <c r="O5534" s="90">
        <v>15.74</v>
      </c>
      <c r="P5534" s="90">
        <v>17.040016369335891</v>
      </c>
      <c r="Q5534" s="90"/>
      <c r="R5534" s="63">
        <f t="shared" si="2590"/>
        <v>18.070016369335889</v>
      </c>
      <c r="S5534" s="64">
        <f t="shared" si="2608"/>
        <v>-2.1941489361702017E-2</v>
      </c>
      <c r="T5534" s="65"/>
      <c r="U5534" s="65">
        <f t="shared" si="2605"/>
        <v>0.93456162642947904</v>
      </c>
      <c r="V5534" s="65">
        <f t="shared" si="2605"/>
        <v>0.9237080328352667</v>
      </c>
      <c r="W5534" s="65"/>
      <c r="X5534" s="61">
        <f t="shared" si="2601"/>
        <v>3.4130575307045809E-2</v>
      </c>
      <c r="Y5534" s="66">
        <f t="shared" si="2591"/>
        <v>5.5357142857142841E-2</v>
      </c>
      <c r="Z5534" s="61">
        <f t="shared" si="2592"/>
        <v>2.4455337963357048E-2</v>
      </c>
      <c r="AA5534" s="67">
        <f t="shared" si="2593"/>
        <v>15.97688</v>
      </c>
      <c r="AB5534" s="68">
        <f t="shared" si="2594"/>
        <v>5.166553365057782E-2</v>
      </c>
      <c r="AC5534" s="69">
        <f t="shared" si="2595"/>
        <v>8.6123725356899966E-2</v>
      </c>
      <c r="AD5534" s="70">
        <f>_xlfn.PERCENTILE.EXC(AC5534:$AC$5675,0.5)</f>
        <v>0.12435625959864086</v>
      </c>
      <c r="AE5534" s="70">
        <f>_xlfn.PERCENTILE.EXC($AC5534:AC$5675,0.35)</f>
        <v>0.10065244754898427</v>
      </c>
      <c r="AF5534" s="71">
        <f t="shared" si="2606"/>
        <v>8.8107051658019298E-2</v>
      </c>
      <c r="AG5534" s="70">
        <f t="shared" si="2607"/>
        <v>6.2734147540364077E-3</v>
      </c>
      <c r="AH5534" s="70"/>
      <c r="AI5534" s="61"/>
      <c r="AJ5534" s="68" t="str">
        <f t="shared" si="2604"/>
        <v>Safety</v>
      </c>
      <c r="AK5534" s="72"/>
      <c r="AL5534" s="73"/>
      <c r="AM5534" s="72"/>
      <c r="AN5534" s="73"/>
      <c r="AO5534" s="74"/>
      <c r="AP5534" s="20"/>
      <c r="AQ5534" s="74"/>
      <c r="AR5534" s="20"/>
      <c r="AS5534" s="74"/>
      <c r="AT5534" s="20"/>
      <c r="AU5534" s="74" t="str">
        <f t="shared" si="2596"/>
        <v>00635U</v>
      </c>
      <c r="AV5534" s="20">
        <f t="shared" si="2602"/>
        <v>0</v>
      </c>
      <c r="AW5534" s="74" t="str">
        <f t="shared" si="2597"/>
        <v>00635U</v>
      </c>
      <c r="AX5534" s="20">
        <f t="shared" si="2598"/>
        <v>0</v>
      </c>
      <c r="AY5534" s="20">
        <f t="shared" si="2603"/>
        <v>1</v>
      </c>
      <c r="AZ5534" s="116">
        <v>38279</v>
      </c>
      <c r="BA5534" s="116"/>
      <c r="BB5534" s="20"/>
      <c r="BC5534" s="20"/>
      <c r="BD5534" s="76"/>
      <c r="BE5534" s="77"/>
      <c r="BF5534" s="77"/>
    </row>
    <row r="5535" spans="1:58" s="23" customFormat="1" ht="15.75" customHeight="1" x14ac:dyDescent="0.4">
      <c r="A5535" s="116">
        <v>38275</v>
      </c>
      <c r="B5535" s="112">
        <v>15.99</v>
      </c>
      <c r="C5535" s="112">
        <v>16.388000000000002</v>
      </c>
      <c r="D5535" s="112">
        <v>16.681000000000001</v>
      </c>
      <c r="E5535" s="112">
        <v>17</v>
      </c>
      <c r="F5535" s="112">
        <v>17.286000000000001</v>
      </c>
      <c r="G5535" s="112">
        <v>17.64</v>
      </c>
      <c r="H5535" s="113">
        <v>17.93</v>
      </c>
      <c r="I5535" s="90">
        <f t="shared" si="2599"/>
        <v>16.356160000000003</v>
      </c>
      <c r="J5535" s="90">
        <f t="shared" si="2600"/>
        <v>16.65756</v>
      </c>
      <c r="K5535" s="114">
        <v>2</v>
      </c>
      <c r="L5535" s="115">
        <v>0.04</v>
      </c>
      <c r="M5535" s="11"/>
      <c r="N5535" s="90">
        <v>15.04</v>
      </c>
      <c r="O5535" s="90">
        <v>16.21</v>
      </c>
      <c r="P5535" s="90">
        <v>17.214327998852667</v>
      </c>
      <c r="Q5535" s="90"/>
      <c r="R5535" s="63">
        <f t="shared" ref="R5535:R5598" si="2609">(O5535+P5535)-(N5535+M5535)</f>
        <v>18.384327998852669</v>
      </c>
      <c r="S5535" s="64">
        <f t="shared" si="2608"/>
        <v>-8.4601339013998814E-2</v>
      </c>
      <c r="T5535" s="65"/>
      <c r="U5535" s="65">
        <f t="shared" si="2605"/>
        <v>0.92782233189389252</v>
      </c>
      <c r="V5535" s="65">
        <f t="shared" si="2605"/>
        <v>0.94165743798307988</v>
      </c>
      <c r="W5535" s="65"/>
      <c r="X5535" s="61">
        <f t="shared" si="2601"/>
        <v>2.4890556597873762E-2</v>
      </c>
      <c r="Y5535" s="66">
        <f t="shared" si="2591"/>
        <v>5.470588235294116E-2</v>
      </c>
      <c r="Z5535" s="61">
        <f t="shared" si="2592"/>
        <v>1.8427308121221449E-2</v>
      </c>
      <c r="AA5535" s="67">
        <f t="shared" si="2593"/>
        <v>16.356160000000003</v>
      </c>
      <c r="AB5535" s="68">
        <f t="shared" si="2594"/>
        <v>6.316489361702135E-2</v>
      </c>
      <c r="AC5535" s="69">
        <f t="shared" si="2595"/>
        <v>8.7510638297872576E-2</v>
      </c>
      <c r="AD5535" s="70">
        <f>_xlfn.PERCENTILE.EXC(AC5535:$AC$5675,0.5)</f>
        <v>0.12444663059517939</v>
      </c>
      <c r="AE5535" s="70">
        <f>_xlfn.PERCENTILE.EXC($AC5535:AC$5675,0.35)</f>
        <v>0.10070605569210445</v>
      </c>
      <c r="AF5535" s="71">
        <f t="shared" si="2606"/>
        <v>9.1880135348522324E-2</v>
      </c>
      <c r="AG5535" s="70">
        <f t="shared" si="2607"/>
        <v>6.2006528780832459E-3</v>
      </c>
      <c r="AH5535" s="70"/>
      <c r="AI5535" s="61"/>
      <c r="AJ5535" s="68" t="str">
        <f t="shared" si="2604"/>
        <v>Safety</v>
      </c>
      <c r="AK5535" s="72"/>
      <c r="AL5535" s="73"/>
      <c r="AM5535" s="72"/>
      <c r="AN5535" s="73"/>
      <c r="AO5535" s="74"/>
      <c r="AP5535" s="20"/>
      <c r="AQ5535" s="74"/>
      <c r="AR5535" s="20"/>
      <c r="AS5535" s="74"/>
      <c r="AT5535" s="20"/>
      <c r="AU5535" s="74" t="str">
        <f t="shared" si="2596"/>
        <v>00635U</v>
      </c>
      <c r="AV5535" s="20">
        <f t="shared" si="2602"/>
        <v>0</v>
      </c>
      <c r="AW5535" s="74" t="str">
        <f t="shared" si="2597"/>
        <v>00635U</v>
      </c>
      <c r="AX5535" s="20">
        <f t="shared" si="2598"/>
        <v>0</v>
      </c>
      <c r="AY5535" s="20">
        <f t="shared" si="2603"/>
        <v>1</v>
      </c>
      <c r="AZ5535" s="116">
        <v>38278</v>
      </c>
      <c r="BA5535" s="116"/>
      <c r="BB5535" s="20"/>
      <c r="BC5535" s="20"/>
      <c r="BD5535" s="76"/>
      <c r="BE5535" s="77"/>
      <c r="BF5535" s="77"/>
    </row>
    <row r="5536" spans="1:58" s="23" customFormat="1" ht="15.75" customHeight="1" x14ac:dyDescent="0.4">
      <c r="A5536" s="116">
        <v>38274</v>
      </c>
      <c r="B5536" s="112">
        <v>16.3</v>
      </c>
      <c r="C5536" s="112">
        <v>16.654</v>
      </c>
      <c r="D5536" s="112">
        <v>16.914999999999999</v>
      </c>
      <c r="E5536" s="112">
        <v>17.2</v>
      </c>
      <c r="F5536" s="112">
        <v>17.448</v>
      </c>
      <c r="G5536" s="112">
        <v>17.757000000000001</v>
      </c>
      <c r="H5536" s="113">
        <v>18.010000000000002</v>
      </c>
      <c r="I5536" s="90">
        <f t="shared" si="2599"/>
        <v>16.611519999999999</v>
      </c>
      <c r="J5536" s="90">
        <f t="shared" si="2600"/>
        <v>16.883679999999998</v>
      </c>
      <c r="K5536" s="114">
        <v>3</v>
      </c>
      <c r="L5536" s="115">
        <v>0.04</v>
      </c>
      <c r="M5536" s="11"/>
      <c r="N5536" s="90">
        <v>16.43</v>
      </c>
      <c r="O5536" s="90">
        <v>17.04</v>
      </c>
      <c r="P5536" s="90">
        <v>17.606983846748385</v>
      </c>
      <c r="Q5536" s="90"/>
      <c r="R5536" s="63">
        <f t="shared" si="2609"/>
        <v>18.216983846748384</v>
      </c>
      <c r="S5536" s="64">
        <f t="shared" si="2608"/>
        <v>6.549935149156938E-2</v>
      </c>
      <c r="T5536" s="65"/>
      <c r="U5536" s="65">
        <f t="shared" si="2605"/>
        <v>0.96420187793427237</v>
      </c>
      <c r="V5536" s="65">
        <f t="shared" si="2605"/>
        <v>0.96779778685075046</v>
      </c>
      <c r="W5536" s="65"/>
      <c r="X5536" s="61">
        <f t="shared" si="2601"/>
        <v>2.1717791411042894E-2</v>
      </c>
      <c r="Y5536" s="66">
        <f t="shared" si="2591"/>
        <v>4.709302325581409E-2</v>
      </c>
      <c r="Z5536" s="61">
        <f t="shared" si="2592"/>
        <v>1.6383810753019562E-2</v>
      </c>
      <c r="AA5536" s="67">
        <f t="shared" si="2593"/>
        <v>16.611519999999999</v>
      </c>
      <c r="AB5536" s="68">
        <f t="shared" si="2594"/>
        <v>-7.9123554473523438E-3</v>
      </c>
      <c r="AC5536" s="69">
        <f t="shared" si="2595"/>
        <v>1.1048082775410775E-2</v>
      </c>
      <c r="AD5536" s="70">
        <f>_xlfn.PERCENTILE.EXC(AC5536:$AC$5675,0.5)</f>
        <v>0.12487995690159973</v>
      </c>
      <c r="AE5536" s="70">
        <f>_xlfn.PERCENTILE.EXC($AC5536:AC$5675,0.35)</f>
        <v>0.10079054868787964</v>
      </c>
      <c r="AF5536" s="71">
        <f t="shared" si="2606"/>
        <v>9.4507948218764015E-2</v>
      </c>
      <c r="AG5536" s="70">
        <f t="shared" si="2607"/>
        <v>6.1278910021300833E-3</v>
      </c>
      <c r="AH5536" s="70"/>
      <c r="AI5536" s="61"/>
      <c r="AJ5536" s="68" t="str">
        <f t="shared" si="2604"/>
        <v>Safety</v>
      </c>
      <c r="AK5536" s="72"/>
      <c r="AL5536" s="73"/>
      <c r="AM5536" s="72"/>
      <c r="AN5536" s="73"/>
      <c r="AO5536" s="74"/>
      <c r="AP5536" s="20"/>
      <c r="AQ5536" s="74"/>
      <c r="AR5536" s="20"/>
      <c r="AS5536" s="74"/>
      <c r="AT5536" s="20"/>
      <c r="AU5536" s="74" t="str">
        <f t="shared" si="2596"/>
        <v>00635U</v>
      </c>
      <c r="AV5536" s="20">
        <f t="shared" si="2602"/>
        <v>0</v>
      </c>
      <c r="AW5536" s="74" t="str">
        <f t="shared" si="2597"/>
        <v>00635U</v>
      </c>
      <c r="AX5536" s="20">
        <f t="shared" si="2598"/>
        <v>0</v>
      </c>
      <c r="AY5536" s="20">
        <f t="shared" si="2603"/>
        <v>1</v>
      </c>
      <c r="AZ5536" s="116">
        <v>38275</v>
      </c>
      <c r="BA5536" s="116"/>
      <c r="BB5536" s="20"/>
      <c r="BC5536" s="20"/>
      <c r="BD5536" s="76"/>
      <c r="BE5536" s="77"/>
      <c r="BF5536" s="77"/>
    </row>
    <row r="5537" spans="1:58" s="23" customFormat="1" ht="15.75" customHeight="1" x14ac:dyDescent="0.4">
      <c r="A5537" s="116">
        <v>38273</v>
      </c>
      <c r="B5537" s="112">
        <v>15.99</v>
      </c>
      <c r="C5537" s="112">
        <v>16.335999999999999</v>
      </c>
      <c r="D5537" s="112">
        <v>16.591000000000001</v>
      </c>
      <c r="E5537" s="112">
        <v>16.87</v>
      </c>
      <c r="F5537" s="112">
        <v>17.184000000000001</v>
      </c>
      <c r="G5537" s="112">
        <v>17.573</v>
      </c>
      <c r="H5537" s="113">
        <v>17.89</v>
      </c>
      <c r="I5537" s="90">
        <f t="shared" si="2599"/>
        <v>16.280639999999998</v>
      </c>
      <c r="J5537" s="90">
        <f t="shared" si="2600"/>
        <v>16.5502</v>
      </c>
      <c r="K5537" s="114">
        <v>4</v>
      </c>
      <c r="L5537" s="115">
        <v>0.04</v>
      </c>
      <c r="M5537" s="11"/>
      <c r="N5537" s="90">
        <v>15.42</v>
      </c>
      <c r="O5537" s="90">
        <v>16.45</v>
      </c>
      <c r="P5537" s="90">
        <v>17.109275849146066</v>
      </c>
      <c r="Q5537" s="90"/>
      <c r="R5537" s="63">
        <f t="shared" si="2609"/>
        <v>18.13927584914606</v>
      </c>
      <c r="S5537" s="64">
        <f t="shared" si="2608"/>
        <v>2.4584717607973369E-2</v>
      </c>
      <c r="T5537" s="65"/>
      <c r="U5537" s="65">
        <f t="shared" si="2605"/>
        <v>0.93738601823708212</v>
      </c>
      <c r="V5537" s="65">
        <f t="shared" si="2605"/>
        <v>0.96146675902832135</v>
      </c>
      <c r="W5537" s="65"/>
      <c r="X5537" s="61">
        <f t="shared" si="2601"/>
        <v>2.1638524077548363E-2</v>
      </c>
      <c r="Y5537" s="66">
        <f t="shared" si="2591"/>
        <v>6.0462359217545912E-2</v>
      </c>
      <c r="Z5537" s="61">
        <f t="shared" si="2592"/>
        <v>1.6557088664819201E-2</v>
      </c>
      <c r="AA5537" s="67">
        <f t="shared" si="2593"/>
        <v>16.280639999999998</v>
      </c>
      <c r="AB5537" s="68">
        <f t="shared" si="2594"/>
        <v>3.6964980544747103E-2</v>
      </c>
      <c r="AC5537" s="69">
        <f t="shared" si="2595"/>
        <v>5.5813229571984327E-2</v>
      </c>
      <c r="AD5537" s="70">
        <f>_xlfn.PERCENTILE.EXC(AC5537:$AC$5675,0.5)</f>
        <v>0.12531328320802004</v>
      </c>
      <c r="AE5537" s="70">
        <f>_xlfn.PERCENTILE.EXC($AC5537:AC$5675,0.35)</f>
        <v>0.10090151441450199</v>
      </c>
      <c r="AF5537" s="71">
        <f t="shared" si="2606"/>
        <v>9.6049608394341512E-2</v>
      </c>
      <c r="AG5537" s="70">
        <f t="shared" si="2607"/>
        <v>6.0551291261769224E-3</v>
      </c>
      <c r="AH5537" s="70"/>
      <c r="AI5537" s="61"/>
      <c r="AJ5537" s="68" t="str">
        <f t="shared" si="2604"/>
        <v>Safety</v>
      </c>
      <c r="AK5537" s="72"/>
      <c r="AL5537" s="73"/>
      <c r="AM5537" s="72"/>
      <c r="AN5537" s="73"/>
      <c r="AO5537" s="74"/>
      <c r="AP5537" s="20"/>
      <c r="AQ5537" s="74"/>
      <c r="AR5537" s="20"/>
      <c r="AS5537" s="74"/>
      <c r="AT5537" s="20"/>
      <c r="AU5537" s="74" t="str">
        <f t="shared" si="2596"/>
        <v>00635U</v>
      </c>
      <c r="AV5537" s="20">
        <f t="shared" si="2602"/>
        <v>0</v>
      </c>
      <c r="AW5537" s="74" t="str">
        <f t="shared" si="2597"/>
        <v>00635U</v>
      </c>
      <c r="AX5537" s="20">
        <f t="shared" si="2598"/>
        <v>0</v>
      </c>
      <c r="AY5537" s="20">
        <f t="shared" si="2603"/>
        <v>1</v>
      </c>
      <c r="AZ5537" s="116">
        <v>38274</v>
      </c>
      <c r="BA5537" s="116"/>
      <c r="BB5537" s="20"/>
      <c r="BC5537" s="20"/>
      <c r="BD5537" s="76"/>
      <c r="BE5537" s="77"/>
      <c r="BF5537" s="77"/>
    </row>
    <row r="5538" spans="1:58" s="23" customFormat="1" ht="15.75" customHeight="1" x14ac:dyDescent="0.4">
      <c r="A5538" s="116">
        <v>38272</v>
      </c>
      <c r="B5538" s="112">
        <v>15.02</v>
      </c>
      <c r="C5538" s="112">
        <v>15.97</v>
      </c>
      <c r="D5538" s="112">
        <v>16.228999999999999</v>
      </c>
      <c r="E5538" s="112">
        <v>16.420000000000002</v>
      </c>
      <c r="F5538" s="112">
        <v>16.63</v>
      </c>
      <c r="G5538" s="112">
        <v>17.02</v>
      </c>
      <c r="H5538" s="113">
        <v>17.5</v>
      </c>
      <c r="I5538" s="90">
        <f t="shared" si="2599"/>
        <v>15.780000000000001</v>
      </c>
      <c r="J5538" s="90">
        <f t="shared" si="2600"/>
        <v>16.177199999999999</v>
      </c>
      <c r="K5538" s="114">
        <v>5</v>
      </c>
      <c r="L5538" s="115">
        <v>0.04</v>
      </c>
      <c r="M5538" s="11"/>
      <c r="N5538" s="90">
        <v>15.05</v>
      </c>
      <c r="O5538" s="90">
        <v>16.03</v>
      </c>
      <c r="P5538" s="90">
        <v>16.725693073362084</v>
      </c>
      <c r="Q5538" s="90"/>
      <c r="R5538" s="63">
        <f t="shared" si="2609"/>
        <v>17.705693073362081</v>
      </c>
      <c r="S5538" s="64">
        <f t="shared" si="2608"/>
        <v>2.3113528212100602E-2</v>
      </c>
      <c r="T5538" s="65"/>
      <c r="U5538" s="65">
        <f t="shared" si="2605"/>
        <v>0.93886462882096067</v>
      </c>
      <c r="V5538" s="65">
        <f t="shared" si="2605"/>
        <v>0.95840572523299095</v>
      </c>
      <c r="W5538" s="65"/>
      <c r="X5538" s="61">
        <f t="shared" si="2601"/>
        <v>6.3249001331558002E-2</v>
      </c>
      <c r="Y5538" s="66">
        <f t="shared" si="2591"/>
        <v>6.5773447015834235E-2</v>
      </c>
      <c r="Z5538" s="61">
        <f t="shared" si="2592"/>
        <v>2.517110266159683E-2</v>
      </c>
      <c r="AA5538" s="67">
        <f t="shared" si="2593"/>
        <v>15.780000000000001</v>
      </c>
      <c r="AB5538" s="68">
        <f t="shared" si="2594"/>
        <v>-1.99335548172765E-3</v>
      </c>
      <c r="AC5538" s="69">
        <f t="shared" si="2595"/>
        <v>4.8504983388704348E-2</v>
      </c>
      <c r="AD5538" s="70">
        <f>_xlfn.PERCENTILE.EXC(AC5538:$AC$5675,0.5)</f>
        <v>0.12534942383719938</v>
      </c>
      <c r="AE5538" s="70">
        <f>_xlfn.PERCENTILE.EXC($AC5538:AC$5675,0.35)</f>
        <v>0.10115346742997448</v>
      </c>
      <c r="AF5538" s="71">
        <f t="shared" si="2606"/>
        <v>9.6256123630131862E-2</v>
      </c>
      <c r="AG5538" s="70">
        <f t="shared" si="2607"/>
        <v>5.9823672502237607E-3</v>
      </c>
      <c r="AH5538" s="70"/>
      <c r="AI5538" s="61"/>
      <c r="AJ5538" s="68" t="str">
        <f t="shared" si="2604"/>
        <v>Safety</v>
      </c>
      <c r="AK5538" s="72"/>
      <c r="AL5538" s="73"/>
      <c r="AM5538" s="72"/>
      <c r="AN5538" s="73"/>
      <c r="AO5538" s="74"/>
      <c r="AP5538" s="20"/>
      <c r="AQ5538" s="74"/>
      <c r="AR5538" s="20"/>
      <c r="AS5538" s="74"/>
      <c r="AT5538" s="20"/>
      <c r="AU5538" s="74" t="str">
        <f t="shared" si="2596"/>
        <v>00635U</v>
      </c>
      <c r="AV5538" s="20">
        <f t="shared" si="2602"/>
        <v>0</v>
      </c>
      <c r="AW5538" s="74" t="str">
        <f t="shared" si="2597"/>
        <v>00635U</v>
      </c>
      <c r="AX5538" s="20">
        <f t="shared" si="2598"/>
        <v>0</v>
      </c>
      <c r="AY5538" s="20">
        <f t="shared" si="2603"/>
        <v>1</v>
      </c>
      <c r="AZ5538" s="116">
        <v>38273</v>
      </c>
      <c r="BA5538" s="116"/>
      <c r="BB5538" s="20"/>
      <c r="BC5538" s="20"/>
      <c r="BD5538" s="76"/>
      <c r="BE5538" s="77"/>
      <c r="BF5538" s="77"/>
    </row>
    <row r="5539" spans="1:58" s="23" customFormat="1" ht="15.75" customHeight="1" x14ac:dyDescent="0.4">
      <c r="A5539" s="116">
        <v>38271</v>
      </c>
      <c r="B5539" s="112">
        <v>14.81</v>
      </c>
      <c r="C5539" s="112">
        <v>15.64</v>
      </c>
      <c r="D5539" s="112">
        <v>16.062999999999999</v>
      </c>
      <c r="E5539" s="112">
        <v>16.372</v>
      </c>
      <c r="F5539" s="112">
        <v>16.71</v>
      </c>
      <c r="G5539" s="112">
        <v>17.042999999999999</v>
      </c>
      <c r="H5539" s="113">
        <v>17.454000000000001</v>
      </c>
      <c r="I5539" s="90">
        <f t="shared" si="2599"/>
        <v>15.440800000000001</v>
      </c>
      <c r="J5539" s="90">
        <f t="shared" si="2600"/>
        <v>15.96148</v>
      </c>
      <c r="K5539" s="114">
        <v>6</v>
      </c>
      <c r="L5539" s="115">
        <v>0.04</v>
      </c>
      <c r="M5539" s="11"/>
      <c r="N5539" s="90">
        <v>14.71</v>
      </c>
      <c r="O5539" s="90">
        <v>15.97</v>
      </c>
      <c r="P5539" s="90">
        <v>16.893762067319727</v>
      </c>
      <c r="Q5539" s="90"/>
      <c r="R5539" s="63">
        <f t="shared" si="2609"/>
        <v>18.153762067319725</v>
      </c>
      <c r="S5539" s="64">
        <f t="shared" si="2608"/>
        <v>-2.2591362126245837E-2</v>
      </c>
      <c r="T5539" s="65"/>
      <c r="U5539" s="65">
        <f t="shared" si="2605"/>
        <v>0.92110206637445213</v>
      </c>
      <c r="V5539" s="65">
        <f t="shared" si="2605"/>
        <v>0.94531933955038316</v>
      </c>
      <c r="W5539" s="65"/>
      <c r="X5539" s="61">
        <f t="shared" si="2601"/>
        <v>5.6043214044564485E-2</v>
      </c>
      <c r="Y5539" s="66">
        <f t="shared" si="2591"/>
        <v>6.6088443684339165E-2</v>
      </c>
      <c r="Z5539" s="61">
        <f t="shared" si="2592"/>
        <v>3.3721050722760389E-2</v>
      </c>
      <c r="AA5539" s="67">
        <f t="shared" si="2593"/>
        <v>15.440799999999999</v>
      </c>
      <c r="AB5539" s="68">
        <f t="shared" si="2594"/>
        <v>6.7980965329707439E-3</v>
      </c>
      <c r="AC5539" s="69">
        <f t="shared" si="2595"/>
        <v>4.9680489462950277E-2</v>
      </c>
      <c r="AD5539" s="70">
        <f>_xlfn.PERCENTILE.EXC(AC5539:$AC$5675,0.5)</f>
        <v>0.12538556446637869</v>
      </c>
      <c r="AE5539" s="70">
        <f>_xlfn.PERCENTILE.EXC($AC5539:AC$5675,0.35)</f>
        <v>0.10164313484755483</v>
      </c>
      <c r="AF5539" s="71">
        <f t="shared" si="2606"/>
        <v>9.6514800376394719E-2</v>
      </c>
      <c r="AG5539" s="70">
        <f t="shared" si="2607"/>
        <v>5.9096053742705981E-3</v>
      </c>
      <c r="AH5539" s="70"/>
      <c r="AI5539" s="61"/>
      <c r="AJ5539" s="68" t="str">
        <f t="shared" si="2604"/>
        <v>Safety</v>
      </c>
      <c r="AK5539" s="72"/>
      <c r="AL5539" s="73"/>
      <c r="AM5539" s="72"/>
      <c r="AN5539" s="73"/>
      <c r="AO5539" s="74"/>
      <c r="AP5539" s="20"/>
      <c r="AQ5539" s="74"/>
      <c r="AR5539" s="20"/>
      <c r="AS5539" s="74"/>
      <c r="AT5539" s="20"/>
      <c r="AU5539" s="74" t="str">
        <f t="shared" si="2596"/>
        <v>00635U</v>
      </c>
      <c r="AV5539" s="20">
        <f t="shared" si="2602"/>
        <v>0</v>
      </c>
      <c r="AW5539" s="74" t="str">
        <f t="shared" si="2597"/>
        <v>00635U</v>
      </c>
      <c r="AX5539" s="20">
        <f t="shared" si="2598"/>
        <v>0</v>
      </c>
      <c r="AY5539" s="20">
        <f t="shared" si="2603"/>
        <v>1</v>
      </c>
      <c r="AZ5539" s="116">
        <v>38272</v>
      </c>
      <c r="BA5539" s="116"/>
      <c r="BB5539" s="20"/>
      <c r="BC5539" s="20"/>
      <c r="BD5539" s="76"/>
      <c r="BE5539" s="77"/>
      <c r="BF5539" s="77"/>
    </row>
    <row r="5540" spans="1:58" s="23" customFormat="1" ht="15.75" customHeight="1" x14ac:dyDescent="0.4">
      <c r="A5540" s="116">
        <v>38268</v>
      </c>
      <c r="B5540" s="112">
        <v>14.73</v>
      </c>
      <c r="C5540" s="112">
        <v>15.65</v>
      </c>
      <c r="D5540" s="112">
        <v>16.053000000000001</v>
      </c>
      <c r="E5540" s="112">
        <v>16.347999999999999</v>
      </c>
      <c r="F5540" s="112">
        <v>16.670000000000002</v>
      </c>
      <c r="G5540" s="112">
        <v>17.047000000000001</v>
      </c>
      <c r="H5540" s="113">
        <v>17.512</v>
      </c>
      <c r="I5540" s="90">
        <f t="shared" si="2599"/>
        <v>15.3924</v>
      </c>
      <c r="J5540" s="90">
        <f t="shared" si="2600"/>
        <v>15.940160000000001</v>
      </c>
      <c r="K5540" s="114">
        <v>7</v>
      </c>
      <c r="L5540" s="115">
        <v>0.04</v>
      </c>
      <c r="M5540" s="11"/>
      <c r="N5540" s="90">
        <v>15.05</v>
      </c>
      <c r="O5540" s="90">
        <v>16.11</v>
      </c>
      <c r="P5540" s="90">
        <v>16.903454027877039</v>
      </c>
      <c r="Q5540" s="90"/>
      <c r="R5540" s="63">
        <f t="shared" si="2609"/>
        <v>17.963454027877038</v>
      </c>
      <c r="S5540" s="64">
        <f t="shared" si="2608"/>
        <v>3.7931034482758669E-2</v>
      </c>
      <c r="T5540" s="65"/>
      <c r="U5540" s="65">
        <f t="shared" si="2605"/>
        <v>0.93420235878336444</v>
      </c>
      <c r="V5540" s="65">
        <f t="shared" si="2605"/>
        <v>0.95305965120687863</v>
      </c>
      <c r="W5540" s="65"/>
      <c r="X5540" s="61">
        <f t="shared" si="2601"/>
        <v>6.2457569585879148E-2</v>
      </c>
      <c r="Y5540" s="66">
        <f t="shared" si="2591"/>
        <v>7.1201370198189479E-2</v>
      </c>
      <c r="Z5540" s="61">
        <f t="shared" si="2592"/>
        <v>3.5586393284997804E-2</v>
      </c>
      <c r="AA5540" s="67">
        <f t="shared" si="2593"/>
        <v>15.392400000000002</v>
      </c>
      <c r="AB5540" s="68">
        <f t="shared" si="2594"/>
        <v>-2.1262458471760816E-2</v>
      </c>
      <c r="AC5540" s="69">
        <f t="shared" si="2595"/>
        <v>2.2750830564784143E-2</v>
      </c>
      <c r="AD5540" s="70">
        <f>_xlfn.PERCENTILE.EXC(AC5540:$AC$5675,0.5)</f>
        <v>0.12550225781275273</v>
      </c>
      <c r="AE5540" s="70">
        <f>_xlfn.PERCENTILE.EXC($AC5540:AC$5675,0.35)</f>
        <v>0.10241013573426098</v>
      </c>
      <c r="AF5540" s="71">
        <f t="shared" si="2606"/>
        <v>9.6750040781588068E-2</v>
      </c>
      <c r="AG5540" s="70">
        <f t="shared" si="2607"/>
        <v>5.8368434983174355E-3</v>
      </c>
      <c r="AH5540" s="70"/>
      <c r="AI5540" s="61"/>
      <c r="AJ5540" s="68" t="str">
        <f t="shared" si="2604"/>
        <v>Safety</v>
      </c>
      <c r="AK5540" s="72"/>
      <c r="AL5540" s="73"/>
      <c r="AM5540" s="72"/>
      <c r="AN5540" s="73"/>
      <c r="AO5540" s="74"/>
      <c r="AP5540" s="20"/>
      <c r="AQ5540" s="74"/>
      <c r="AR5540" s="20"/>
      <c r="AS5540" s="74"/>
      <c r="AT5540" s="20"/>
      <c r="AU5540" s="74" t="str">
        <f t="shared" si="2596"/>
        <v>00635U</v>
      </c>
      <c r="AV5540" s="20">
        <f t="shared" si="2602"/>
        <v>0</v>
      </c>
      <c r="AW5540" s="74" t="str">
        <f t="shared" si="2597"/>
        <v>00635U</v>
      </c>
      <c r="AX5540" s="20">
        <f t="shared" si="2598"/>
        <v>0</v>
      </c>
      <c r="AY5540" s="20">
        <f t="shared" si="2603"/>
        <v>1</v>
      </c>
      <c r="AZ5540" s="116">
        <v>38271</v>
      </c>
      <c r="BA5540" s="116"/>
      <c r="BB5540" s="20"/>
      <c r="BC5540" s="20"/>
      <c r="BD5540" s="76"/>
      <c r="BE5540" s="77"/>
      <c r="BF5540" s="77"/>
    </row>
    <row r="5541" spans="1:58" s="23" customFormat="1" ht="15.75" customHeight="1" x14ac:dyDescent="0.4">
      <c r="A5541" s="116">
        <v>38267</v>
      </c>
      <c r="B5541" s="112">
        <v>14.15</v>
      </c>
      <c r="C5541" s="112">
        <v>15.43</v>
      </c>
      <c r="D5541" s="112">
        <v>15.821</v>
      </c>
      <c r="E5541" s="112">
        <v>16.106999999999999</v>
      </c>
      <c r="F5541" s="112">
        <v>16.420000000000002</v>
      </c>
      <c r="G5541" s="112">
        <v>16.844999999999999</v>
      </c>
      <c r="H5541" s="113">
        <v>17.367000000000001</v>
      </c>
      <c r="I5541" s="90">
        <f t="shared" si="2599"/>
        <v>15.0204</v>
      </c>
      <c r="J5541" s="90">
        <f t="shared" si="2600"/>
        <v>15.695879999999999</v>
      </c>
      <c r="K5541" s="114">
        <v>8</v>
      </c>
      <c r="L5541" s="115">
        <v>0.04</v>
      </c>
      <c r="M5541" s="11"/>
      <c r="N5541" s="90">
        <v>14.5</v>
      </c>
      <c r="O5541" s="90">
        <v>15.61</v>
      </c>
      <c r="P5541" s="90">
        <v>16.385959801560837</v>
      </c>
      <c r="Q5541" s="90"/>
      <c r="R5541" s="63">
        <f t="shared" si="2609"/>
        <v>17.495959801560836</v>
      </c>
      <c r="S5541" s="64">
        <f t="shared" si="2608"/>
        <v>9.1867469879518118E-2</v>
      </c>
      <c r="T5541" s="65"/>
      <c r="U5541" s="65">
        <f t="shared" si="2605"/>
        <v>0.92889173606662401</v>
      </c>
      <c r="V5541" s="65">
        <f t="shared" si="2605"/>
        <v>0.95264483674084666</v>
      </c>
      <c r="W5541" s="65"/>
      <c r="X5541" s="61">
        <f t="shared" si="2601"/>
        <v>9.0459363957597128E-2</v>
      </c>
      <c r="Y5541" s="66">
        <f t="shared" si="2591"/>
        <v>7.8226857887874937E-2</v>
      </c>
      <c r="Z5541" s="61">
        <f t="shared" si="2592"/>
        <v>4.4970839658064934E-2</v>
      </c>
      <c r="AA5541" s="67">
        <f t="shared" si="2593"/>
        <v>15.020399999999999</v>
      </c>
      <c r="AB5541" s="68">
        <f t="shared" si="2594"/>
        <v>-2.4137931034482734E-2</v>
      </c>
      <c r="AC5541" s="69">
        <f t="shared" si="2595"/>
        <v>3.5889655172413701E-2</v>
      </c>
      <c r="AD5541" s="70">
        <f>_xlfn.PERCENTILE.EXC(AC5541:$AC$5675,0.5)</f>
        <v>0.12561895115912677</v>
      </c>
      <c r="AE5541" s="70">
        <f>_xlfn.PERCENTILE.EXC($AC5541:AC$5675,0.35)</f>
        <v>0.10280034314273986</v>
      </c>
      <c r="AF5541" s="71">
        <f t="shared" si="2606"/>
        <v>9.700572097488562E-2</v>
      </c>
      <c r="AG5541" s="70">
        <f t="shared" si="2607"/>
        <v>5.7640816223642737E-3</v>
      </c>
      <c r="AH5541" s="70"/>
      <c r="AI5541" s="61"/>
      <c r="AJ5541" s="68" t="str">
        <f t="shared" si="2604"/>
        <v>Safety</v>
      </c>
      <c r="AK5541" s="72"/>
      <c r="AL5541" s="73"/>
      <c r="AM5541" s="72"/>
      <c r="AN5541" s="73"/>
      <c r="AO5541" s="74"/>
      <c r="AP5541" s="20"/>
      <c r="AQ5541" s="74"/>
      <c r="AR5541" s="20"/>
      <c r="AS5541" s="74"/>
      <c r="AT5541" s="20"/>
      <c r="AU5541" s="74" t="str">
        <f t="shared" si="2596"/>
        <v>00635U</v>
      </c>
      <c r="AV5541" s="20">
        <f t="shared" si="2602"/>
        <v>0</v>
      </c>
      <c r="AW5541" s="74" t="str">
        <f t="shared" si="2597"/>
        <v>00635U</v>
      </c>
      <c r="AX5541" s="20">
        <f t="shared" si="2598"/>
        <v>0</v>
      </c>
      <c r="AY5541" s="20">
        <f t="shared" si="2603"/>
        <v>1</v>
      </c>
      <c r="AZ5541" s="116">
        <v>38268</v>
      </c>
      <c r="BA5541" s="116"/>
      <c r="BB5541" s="20"/>
      <c r="BC5541" s="20"/>
      <c r="BD5541" s="76"/>
      <c r="BE5541" s="77"/>
      <c r="BF5541" s="77"/>
    </row>
    <row r="5542" spans="1:58" s="23" customFormat="1" ht="15.75" customHeight="1" x14ac:dyDescent="0.4">
      <c r="A5542" s="116">
        <v>38266</v>
      </c>
      <c r="B5542" s="112">
        <v>13.55</v>
      </c>
      <c r="C5542" s="112">
        <v>15.2</v>
      </c>
      <c r="D5542" s="112">
        <v>15.551</v>
      </c>
      <c r="E5542" s="112">
        <v>15.808</v>
      </c>
      <c r="F5542" s="112">
        <v>16.09</v>
      </c>
      <c r="G5542" s="112">
        <v>16.591999999999999</v>
      </c>
      <c r="H5542" s="113">
        <v>17.204999999999998</v>
      </c>
      <c r="I5542" s="90">
        <f t="shared" si="2599"/>
        <v>14.606</v>
      </c>
      <c r="J5542" s="90">
        <f t="shared" si="2600"/>
        <v>15.42464</v>
      </c>
      <c r="K5542" s="114">
        <v>9</v>
      </c>
      <c r="L5542" s="115">
        <v>0.04</v>
      </c>
      <c r="M5542" s="11"/>
      <c r="N5542" s="90">
        <v>13.28</v>
      </c>
      <c r="O5542" s="90">
        <v>14.66</v>
      </c>
      <c r="P5542" s="90">
        <v>16.033768375708782</v>
      </c>
      <c r="Q5542" s="90"/>
      <c r="R5542" s="63">
        <f t="shared" si="2609"/>
        <v>17.413768375708784</v>
      </c>
      <c r="S5542" s="64">
        <f t="shared" si="2608"/>
        <v>-4.8028673835125442E-2</v>
      </c>
      <c r="T5542" s="65"/>
      <c r="U5542" s="65">
        <f t="shared" si="2605"/>
        <v>0.90586630286493852</v>
      </c>
      <c r="V5542" s="65">
        <f t="shared" si="2605"/>
        <v>0.9143203055253033</v>
      </c>
      <c r="W5542" s="65"/>
      <c r="X5542" s="61">
        <f t="shared" si="2601"/>
        <v>0.12177121771217701</v>
      </c>
      <c r="Y5542" s="66">
        <f t="shared" ref="Y5542:Y5605" si="2610">(H5542-E5542)/E5542</f>
        <v>8.837297570850193E-2</v>
      </c>
      <c r="Z5542" s="61">
        <f t="shared" ref="Z5542:Z5605" si="2611">(J5542-I5542)/I5542</f>
        <v>5.6048199370121884E-2</v>
      </c>
      <c r="AA5542" s="67">
        <f t="shared" ref="AA5542:AA5605" si="2612">B5542*(K5542*L5542)+C5542*(1-(K5542*L5542))</f>
        <v>14.606</v>
      </c>
      <c r="AB5542" s="68">
        <f t="shared" ref="AB5542:AB5605" si="2613">(B5542-N5542)/N5542</f>
        <v>2.0331325301204923E-2</v>
      </c>
      <c r="AC5542" s="69">
        <f t="shared" ref="AC5542:AC5605" si="2614">(AA5542-N5542)/N5542</f>
        <v>9.9849397590361488E-2</v>
      </c>
      <c r="AD5542" s="70">
        <f>_xlfn.PERCENTILE.EXC(AC5542:$AC$5675,0.5)</f>
        <v>0.12601603393847632</v>
      </c>
      <c r="AE5542" s="70">
        <f>_xlfn.PERCENTILE.EXC($AC5542:AC$5675,0.35)</f>
        <v>0.10356424587820667</v>
      </c>
      <c r="AF5542" s="71">
        <f t="shared" si="2606"/>
        <v>9.76645717120454E-2</v>
      </c>
      <c r="AG5542" s="70">
        <f t="shared" si="2607"/>
        <v>5.691319746411112E-3</v>
      </c>
      <c r="AH5542" s="70"/>
      <c r="AI5542" s="61"/>
      <c r="AJ5542" s="68" t="str">
        <f t="shared" si="2604"/>
        <v>Short VOL</v>
      </c>
      <c r="AK5542" s="72"/>
      <c r="AL5542" s="73"/>
      <c r="AM5542" s="72"/>
      <c r="AN5542" s="73"/>
      <c r="AO5542" s="74"/>
      <c r="AP5542" s="20"/>
      <c r="AQ5542" s="74"/>
      <c r="AR5542" s="20"/>
      <c r="AS5542" s="74"/>
      <c r="AT5542" s="20"/>
      <c r="AU5542" s="74" t="str">
        <f t="shared" si="2596"/>
        <v>00631L</v>
      </c>
      <c r="AV5542" s="20">
        <f t="shared" si="2602"/>
        <v>1</v>
      </c>
      <c r="AW5542" s="74" t="str">
        <f t="shared" si="2597"/>
        <v>00635U</v>
      </c>
      <c r="AX5542" s="20">
        <f t="shared" si="2598"/>
        <v>0</v>
      </c>
      <c r="AY5542" s="20">
        <f t="shared" si="2603"/>
        <v>1</v>
      </c>
      <c r="AZ5542" s="116">
        <v>38267</v>
      </c>
      <c r="BA5542" s="116"/>
      <c r="BB5542" s="20"/>
      <c r="BC5542" s="20"/>
      <c r="BD5542" s="76"/>
      <c r="BE5542" s="77"/>
      <c r="BF5542" s="77"/>
    </row>
    <row r="5543" spans="1:58" s="23" customFormat="1" ht="15.75" customHeight="1" x14ac:dyDescent="0.4">
      <c r="A5543" s="116">
        <v>38265</v>
      </c>
      <c r="B5543" s="112">
        <v>13.87</v>
      </c>
      <c r="C5543" s="112">
        <v>15.5</v>
      </c>
      <c r="D5543" s="112">
        <v>15.923</v>
      </c>
      <c r="E5543" s="112">
        <v>16.233000000000001</v>
      </c>
      <c r="F5543" s="112">
        <v>16.57</v>
      </c>
      <c r="G5543" s="112">
        <v>16.995000000000001</v>
      </c>
      <c r="H5543" s="113">
        <v>17.516999999999999</v>
      </c>
      <c r="I5543" s="90">
        <f t="shared" si="2599"/>
        <v>14.847999999999999</v>
      </c>
      <c r="J5543" s="90">
        <f t="shared" si="2600"/>
        <v>15.7538</v>
      </c>
      <c r="K5543" s="114">
        <v>10</v>
      </c>
      <c r="L5543" s="115">
        <v>0.04</v>
      </c>
      <c r="M5543" s="11"/>
      <c r="N5543" s="90">
        <v>13.95</v>
      </c>
      <c r="O5543" s="90">
        <v>15.18</v>
      </c>
      <c r="P5543" s="90">
        <v>16.440452274093794</v>
      </c>
      <c r="Q5543" s="90"/>
      <c r="R5543" s="63">
        <f t="shared" si="2609"/>
        <v>17.670452274093794</v>
      </c>
      <c r="S5543" s="64">
        <f t="shared" si="2608"/>
        <v>4.0268456375838861E-2</v>
      </c>
      <c r="T5543" s="65"/>
      <c r="U5543" s="65">
        <f t="shared" si="2605"/>
        <v>0.9189723320158103</v>
      </c>
      <c r="V5543" s="65">
        <f t="shared" si="2605"/>
        <v>0.9233322628185866</v>
      </c>
      <c r="W5543" s="65"/>
      <c r="X5543" s="61">
        <f t="shared" si="2601"/>
        <v>0.11751982696467202</v>
      </c>
      <c r="Y5543" s="66">
        <f t="shared" si="2610"/>
        <v>7.9098133431897921E-2</v>
      </c>
      <c r="Z5543" s="61">
        <f t="shared" si="2611"/>
        <v>6.1004849137931111E-2</v>
      </c>
      <c r="AA5543" s="67">
        <f t="shared" si="2612"/>
        <v>14.847999999999999</v>
      </c>
      <c r="AB5543" s="68">
        <f t="shared" si="2613"/>
        <v>-5.7347670250896109E-3</v>
      </c>
      <c r="AC5543" s="69">
        <f t="shared" si="2614"/>
        <v>6.437275985663081E-2</v>
      </c>
      <c r="AD5543" s="70">
        <f>_xlfn.PERCENTILE.EXC(AC5543:$AC$5675,0.5)</f>
        <v>0.12641311671782587</v>
      </c>
      <c r="AE5543" s="70">
        <f>_xlfn.PERCENTILE.EXC($AC5543:AC$5675,0.35)</f>
        <v>0.10497630026728448</v>
      </c>
      <c r="AF5543" s="71">
        <f t="shared" si="2606"/>
        <v>9.7408351980927704E-2</v>
      </c>
      <c r="AG5543" s="70">
        <f t="shared" si="2607"/>
        <v>5.6185578704579494E-3</v>
      </c>
      <c r="AH5543" s="70"/>
      <c r="AI5543" s="61"/>
      <c r="AJ5543" s="68" t="str">
        <f t="shared" si="2604"/>
        <v>Safety</v>
      </c>
      <c r="AK5543" s="72"/>
      <c r="AL5543" s="73"/>
      <c r="AM5543" s="72"/>
      <c r="AN5543" s="73"/>
      <c r="AO5543" s="74"/>
      <c r="AP5543" s="20"/>
      <c r="AQ5543" s="74"/>
      <c r="AR5543" s="20"/>
      <c r="AS5543" s="74"/>
      <c r="AT5543" s="20"/>
      <c r="AU5543" s="74" t="str">
        <f t="shared" si="2596"/>
        <v>00635U</v>
      </c>
      <c r="AV5543" s="20">
        <f t="shared" si="2602"/>
        <v>0</v>
      </c>
      <c r="AW5543" s="74" t="str">
        <f t="shared" si="2597"/>
        <v>00635U</v>
      </c>
      <c r="AX5543" s="20">
        <f t="shared" si="2598"/>
        <v>0</v>
      </c>
      <c r="AY5543" s="20">
        <f t="shared" si="2603"/>
        <v>1</v>
      </c>
      <c r="AZ5543" s="116">
        <v>38266</v>
      </c>
      <c r="BA5543" s="116"/>
      <c r="BB5543" s="20"/>
      <c r="BC5543" s="20"/>
      <c r="BD5543" s="76"/>
      <c r="BE5543" s="77"/>
      <c r="BF5543" s="77"/>
    </row>
    <row r="5544" spans="1:58" s="23" customFormat="1" ht="15.75" customHeight="1" x14ac:dyDescent="0.4">
      <c r="A5544" s="116">
        <v>38264</v>
      </c>
      <c r="B5544" s="112">
        <v>13.82</v>
      </c>
      <c r="C5544" s="112">
        <v>15.5</v>
      </c>
      <c r="D5544" s="112">
        <v>15.935</v>
      </c>
      <c r="E5544" s="112">
        <v>16.253</v>
      </c>
      <c r="F5544" s="112">
        <v>16.600000000000001</v>
      </c>
      <c r="G5544" s="112">
        <v>17.079000000000001</v>
      </c>
      <c r="H5544" s="113">
        <v>17.666</v>
      </c>
      <c r="I5544" s="90">
        <f t="shared" si="2599"/>
        <v>14.7608</v>
      </c>
      <c r="J5544" s="90">
        <f t="shared" si="2600"/>
        <v>15.743600000000001</v>
      </c>
      <c r="K5544" s="114">
        <v>11</v>
      </c>
      <c r="L5544" s="115">
        <v>0.04</v>
      </c>
      <c r="M5544" s="11"/>
      <c r="N5544" s="90">
        <v>13.41</v>
      </c>
      <c r="O5544" s="90">
        <v>14.96</v>
      </c>
      <c r="P5544" s="90">
        <v>16.132114881991157</v>
      </c>
      <c r="Q5544" s="90"/>
      <c r="R5544" s="63">
        <f t="shared" si="2609"/>
        <v>17.682114881991158</v>
      </c>
      <c r="S5544" s="64">
        <f t="shared" si="2608"/>
        <v>5.1764705882352956E-2</v>
      </c>
      <c r="T5544" s="65"/>
      <c r="U5544" s="65">
        <f t="shared" si="2605"/>
        <v>0.89639037433155078</v>
      </c>
      <c r="V5544" s="65">
        <f t="shared" si="2605"/>
        <v>0.92734276376251024</v>
      </c>
      <c r="W5544" s="65"/>
      <c r="X5544" s="61">
        <f t="shared" si="2601"/>
        <v>0.12156295224312588</v>
      </c>
      <c r="Y5544" s="66">
        <f t="shared" si="2610"/>
        <v>8.6937796099181702E-2</v>
      </c>
      <c r="Z5544" s="61">
        <f t="shared" si="2611"/>
        <v>6.658175708633686E-2</v>
      </c>
      <c r="AA5544" s="67">
        <f t="shared" si="2612"/>
        <v>14.760800000000001</v>
      </c>
      <c r="AB5544" s="68">
        <f t="shared" si="2613"/>
        <v>3.0574198359433268E-2</v>
      </c>
      <c r="AC5544" s="69">
        <f t="shared" si="2614"/>
        <v>0.10073079791200606</v>
      </c>
      <c r="AD5544" s="70">
        <f>_xlfn.PERCENTILE.EXC(AC5544:$AC$5675,0.5)</f>
        <v>0.12675139475396907</v>
      </c>
      <c r="AE5544" s="70">
        <f>_xlfn.PERCENTILE.EXC($AC5544:AC$5675,0.35)</f>
        <v>0.10568620291736548</v>
      </c>
      <c r="AF5544" s="71">
        <f t="shared" si="2606"/>
        <v>9.812133776950524E-2</v>
      </c>
      <c r="AG5544" s="70">
        <f t="shared" si="2607"/>
        <v>5.5457959945047867E-3</v>
      </c>
      <c r="AH5544" s="70"/>
      <c r="AI5544" s="61"/>
      <c r="AJ5544" s="68" t="str">
        <f t="shared" si="2604"/>
        <v>Short VOL</v>
      </c>
      <c r="AK5544" s="72"/>
      <c r="AL5544" s="73"/>
      <c r="AM5544" s="72"/>
      <c r="AN5544" s="73"/>
      <c r="AO5544" s="74"/>
      <c r="AP5544" s="20"/>
      <c r="AQ5544" s="74"/>
      <c r="AR5544" s="20"/>
      <c r="AS5544" s="74"/>
      <c r="AT5544" s="20"/>
      <c r="AU5544" s="74" t="str">
        <f t="shared" si="2596"/>
        <v>00631L</v>
      </c>
      <c r="AV5544" s="20">
        <f t="shared" si="2602"/>
        <v>1</v>
      </c>
      <c r="AW5544" s="74" t="str">
        <f t="shared" si="2597"/>
        <v>00635U</v>
      </c>
      <c r="AX5544" s="20">
        <f t="shared" si="2598"/>
        <v>0</v>
      </c>
      <c r="AY5544" s="20">
        <f t="shared" si="2603"/>
        <v>1</v>
      </c>
      <c r="AZ5544" s="116">
        <v>38265</v>
      </c>
      <c r="BA5544" s="116"/>
      <c r="BB5544" s="20"/>
      <c r="BC5544" s="20"/>
      <c r="BD5544" s="76"/>
      <c r="BE5544" s="77"/>
      <c r="BF5544" s="77"/>
    </row>
    <row r="5545" spans="1:58" s="23" customFormat="1" ht="15.75" customHeight="1" x14ac:dyDescent="0.4">
      <c r="A5545" s="116">
        <v>38261</v>
      </c>
      <c r="B5545" s="112">
        <v>13.57</v>
      </c>
      <c r="C5545" s="112">
        <v>15.4</v>
      </c>
      <c r="D5545" s="112">
        <v>15.936</v>
      </c>
      <c r="E5545" s="112">
        <v>16.327000000000002</v>
      </c>
      <c r="F5545" s="112">
        <v>16.75</v>
      </c>
      <c r="G5545" s="112">
        <v>17.196999999999999</v>
      </c>
      <c r="H5545" s="113">
        <v>17.745999999999999</v>
      </c>
      <c r="I5545" s="90">
        <f t="shared" si="2599"/>
        <v>14.521599999999999</v>
      </c>
      <c r="J5545" s="90">
        <f t="shared" si="2600"/>
        <v>15.67872</v>
      </c>
      <c r="K5545" s="114">
        <v>12</v>
      </c>
      <c r="L5545" s="115">
        <v>0.04</v>
      </c>
      <c r="M5545" s="11"/>
      <c r="N5545" s="90">
        <v>12.75</v>
      </c>
      <c r="O5545" s="90">
        <v>14.85</v>
      </c>
      <c r="P5545" s="90">
        <v>16.041366370554915</v>
      </c>
      <c r="Q5545" s="90"/>
      <c r="R5545" s="63">
        <f t="shared" si="2609"/>
        <v>18.141366370554913</v>
      </c>
      <c r="S5545" s="64">
        <f t="shared" si="2608"/>
        <v>-4.4227886056971505E-2</v>
      </c>
      <c r="T5545" s="65"/>
      <c r="U5545" s="65">
        <f t="shared" si="2605"/>
        <v>0.85858585858585856</v>
      </c>
      <c r="V5545" s="65">
        <f t="shared" si="2605"/>
        <v>0.92573161518573921</v>
      </c>
      <c r="W5545" s="65"/>
      <c r="X5545" s="61">
        <f t="shared" si="2601"/>
        <v>0.13485630066322771</v>
      </c>
      <c r="Y5545" s="66">
        <f t="shared" si="2610"/>
        <v>8.6911251301524883E-2</v>
      </c>
      <c r="Z5545" s="61">
        <f t="shared" si="2611"/>
        <v>7.9682679594535094E-2</v>
      </c>
      <c r="AA5545" s="67">
        <f t="shared" si="2612"/>
        <v>14.521600000000001</v>
      </c>
      <c r="AB5545" s="68">
        <f t="shared" si="2613"/>
        <v>6.4313725490196094E-2</v>
      </c>
      <c r="AC5545" s="69">
        <f t="shared" si="2614"/>
        <v>0.13894901960784323</v>
      </c>
      <c r="AD5545" s="70">
        <f>_xlfn.PERCENTILE.EXC(AC5545:$AC$5675,0.5)</f>
        <v>0.12708967279011227</v>
      </c>
      <c r="AE5545" s="70">
        <f>_xlfn.PERCENTILE.EXC($AC5545:AC$5675,0.35)</f>
        <v>0.10622157305316557</v>
      </c>
      <c r="AF5545" s="71">
        <f t="shared" si="2606"/>
        <v>9.7810982986969802E-2</v>
      </c>
      <c r="AG5545" s="70">
        <f t="shared" si="2607"/>
        <v>5.473034118551625E-3</v>
      </c>
      <c r="AH5545" s="70"/>
      <c r="AI5545" s="61"/>
      <c r="AJ5545" s="68" t="str">
        <f t="shared" si="2604"/>
        <v>Short VOL</v>
      </c>
      <c r="AK5545" s="72"/>
      <c r="AL5545" s="73"/>
      <c r="AM5545" s="72"/>
      <c r="AN5545" s="73"/>
      <c r="AO5545" s="74"/>
      <c r="AP5545" s="20"/>
      <c r="AQ5545" s="74"/>
      <c r="AR5545" s="20"/>
      <c r="AS5545" s="74"/>
      <c r="AT5545" s="20"/>
      <c r="AU5545" s="74" t="str">
        <f t="shared" si="2596"/>
        <v>00631L</v>
      </c>
      <c r="AV5545" s="20">
        <f t="shared" si="2602"/>
        <v>1</v>
      </c>
      <c r="AW5545" s="74" t="str">
        <f t="shared" si="2597"/>
        <v>00631L</v>
      </c>
      <c r="AX5545" s="20">
        <f t="shared" si="2598"/>
        <v>1</v>
      </c>
      <c r="AY5545" s="20">
        <f t="shared" si="2603"/>
        <v>1</v>
      </c>
      <c r="AZ5545" s="116">
        <v>38264</v>
      </c>
      <c r="BA5545" s="116"/>
      <c r="BB5545" s="20"/>
      <c r="BC5545" s="20"/>
      <c r="BD5545" s="76"/>
      <c r="BE5545" s="77"/>
      <c r="BF5545" s="77"/>
    </row>
    <row r="5546" spans="1:58" s="23" customFormat="1" ht="15.75" customHeight="1" x14ac:dyDescent="0.4">
      <c r="A5546" s="116">
        <v>38260</v>
      </c>
      <c r="B5546" s="112">
        <v>14.23</v>
      </c>
      <c r="C5546" s="112">
        <v>16.05</v>
      </c>
      <c r="D5546" s="112">
        <v>16.524999999999999</v>
      </c>
      <c r="E5546" s="112">
        <v>16.872</v>
      </c>
      <c r="F5546" s="112">
        <v>17.25</v>
      </c>
      <c r="G5546" s="112">
        <v>17.673999999999999</v>
      </c>
      <c r="H5546" s="113">
        <v>18.196000000000002</v>
      </c>
      <c r="I5546" s="90">
        <f t="shared" si="2599"/>
        <v>15.1036</v>
      </c>
      <c r="J5546" s="90">
        <f t="shared" si="2600"/>
        <v>16.277999999999999</v>
      </c>
      <c r="K5546" s="114">
        <v>13</v>
      </c>
      <c r="L5546" s="115">
        <v>0.04</v>
      </c>
      <c r="M5546" s="11"/>
      <c r="N5546" s="90">
        <v>13.34</v>
      </c>
      <c r="O5546" s="90">
        <v>15.32</v>
      </c>
      <c r="P5546" s="90">
        <v>16.58068047854702</v>
      </c>
      <c r="Q5546" s="90"/>
      <c r="R5546" s="63">
        <f t="shared" si="2609"/>
        <v>18.56068047854702</v>
      </c>
      <c r="S5546" s="64">
        <f t="shared" si="2608"/>
        <v>9.8410295230884938E-3</v>
      </c>
      <c r="T5546" s="65"/>
      <c r="U5546" s="65">
        <f t="shared" si="2605"/>
        <v>0.87075718015665793</v>
      </c>
      <c r="V5546" s="65">
        <f t="shared" si="2605"/>
        <v>0.9239669035189384</v>
      </c>
      <c r="W5546" s="65"/>
      <c r="X5546" s="61">
        <f t="shared" si="2601"/>
        <v>0.12789880534082926</v>
      </c>
      <c r="Y5546" s="66">
        <f t="shared" si="2610"/>
        <v>7.8473210052157516E-2</v>
      </c>
      <c r="Z5546" s="61">
        <f t="shared" si="2611"/>
        <v>7.7756296512089734E-2</v>
      </c>
      <c r="AA5546" s="67">
        <f t="shared" si="2612"/>
        <v>15.1036</v>
      </c>
      <c r="AB5546" s="68">
        <f t="shared" si="2613"/>
        <v>6.6716641679160457E-2</v>
      </c>
      <c r="AC5546" s="69">
        <f t="shared" si="2614"/>
        <v>0.13220389805097454</v>
      </c>
      <c r="AD5546" s="70">
        <f>_xlfn.PERCENTILE.EXC(AC5546:$AC$5675,0.5)</f>
        <v>0.12675139475396907</v>
      </c>
      <c r="AE5546" s="70">
        <f>_xlfn.PERCENTILE.EXC($AC5546:AC$5675,0.35)</f>
        <v>0.10595492847007446</v>
      </c>
      <c r="AF5546" s="71">
        <f t="shared" si="2606"/>
        <v>9.7554763255852106E-2</v>
      </c>
      <c r="AG5546" s="70">
        <f t="shared" si="2607"/>
        <v>5.4002722425984624E-3</v>
      </c>
      <c r="AH5546" s="70"/>
      <c r="AI5546" s="61"/>
      <c r="AJ5546" s="68" t="str">
        <f t="shared" si="2604"/>
        <v>Short VOL</v>
      </c>
      <c r="AK5546" s="72"/>
      <c r="AL5546" s="73"/>
      <c r="AM5546" s="72"/>
      <c r="AN5546" s="73"/>
      <c r="AO5546" s="74"/>
      <c r="AP5546" s="20"/>
      <c r="AQ5546" s="74"/>
      <c r="AR5546" s="20"/>
      <c r="AS5546" s="74"/>
      <c r="AT5546" s="20"/>
      <c r="AU5546" s="74" t="str">
        <f t="shared" si="2596"/>
        <v>00631L</v>
      </c>
      <c r="AV5546" s="20">
        <f t="shared" si="2602"/>
        <v>1</v>
      </c>
      <c r="AW5546" s="74" t="str">
        <f t="shared" si="2597"/>
        <v>00631L</v>
      </c>
      <c r="AX5546" s="20">
        <f t="shared" si="2598"/>
        <v>1</v>
      </c>
      <c r="AY5546" s="20">
        <f t="shared" si="2603"/>
        <v>1</v>
      </c>
      <c r="AZ5546" s="116">
        <v>38261</v>
      </c>
      <c r="BA5546" s="116"/>
      <c r="BB5546" s="20"/>
      <c r="BC5546" s="20"/>
      <c r="BD5546" s="76"/>
      <c r="BE5546" s="77"/>
      <c r="BF5546" s="77"/>
    </row>
    <row r="5547" spans="1:58" s="23" customFormat="1" ht="15.75" customHeight="1" x14ac:dyDescent="0.4">
      <c r="A5547" s="116">
        <v>38259</v>
      </c>
      <c r="B5547" s="112">
        <v>14.35</v>
      </c>
      <c r="C5547" s="112">
        <v>16.260000000000002</v>
      </c>
      <c r="D5547" s="112">
        <v>16.734999999999999</v>
      </c>
      <c r="E5547" s="112">
        <v>17.082000000000001</v>
      </c>
      <c r="F5547" s="112">
        <v>17.46</v>
      </c>
      <c r="G5547" s="112">
        <v>17.834</v>
      </c>
      <c r="H5547" s="113">
        <v>18.295000000000002</v>
      </c>
      <c r="I5547" s="90">
        <f t="shared" si="2599"/>
        <v>15.1904</v>
      </c>
      <c r="J5547" s="90">
        <f t="shared" si="2600"/>
        <v>16.469000000000001</v>
      </c>
      <c r="K5547" s="114">
        <v>14</v>
      </c>
      <c r="L5547" s="115">
        <v>0.04</v>
      </c>
      <c r="M5547" s="11"/>
      <c r="N5547" s="90">
        <v>13.21</v>
      </c>
      <c r="O5547" s="90">
        <v>15.26</v>
      </c>
      <c r="P5547" s="90">
        <v>16.659020668349147</v>
      </c>
      <c r="Q5547" s="90"/>
      <c r="R5547" s="63">
        <f t="shared" si="2609"/>
        <v>18.709020668349147</v>
      </c>
      <c r="S5547" s="64">
        <f t="shared" si="2608"/>
        <v>-4.4830079537237832E-2</v>
      </c>
      <c r="T5547" s="65"/>
      <c r="U5547" s="65">
        <f t="shared" si="2605"/>
        <v>0.86566186107470522</v>
      </c>
      <c r="V5547" s="65">
        <f t="shared" si="2605"/>
        <v>0.91602023334978044</v>
      </c>
      <c r="W5547" s="65"/>
      <c r="X5547" s="61">
        <f t="shared" si="2601"/>
        <v>0.1331010452961674</v>
      </c>
      <c r="Y5547" s="66">
        <f t="shared" si="2610"/>
        <v>7.1010420325488877E-2</v>
      </c>
      <c r="Z5547" s="61">
        <f t="shared" si="2611"/>
        <v>8.4171582051822263E-2</v>
      </c>
      <c r="AA5547" s="67">
        <f t="shared" si="2612"/>
        <v>15.1904</v>
      </c>
      <c r="AB5547" s="68">
        <f t="shared" si="2613"/>
        <v>8.6298258894776589E-2</v>
      </c>
      <c r="AC5547" s="69">
        <f t="shared" si="2614"/>
        <v>0.14991672975018921</v>
      </c>
      <c r="AD5547" s="70">
        <f>_xlfn.PERCENTILE.EXC(AC5547:$AC$5675,0.5)</f>
        <v>0.12641311671782587</v>
      </c>
      <c r="AE5547" s="70">
        <f>_xlfn.PERCENTILE.EXC($AC5547:AC$5675,0.35)</f>
        <v>0.10564141532524732</v>
      </c>
      <c r="AF5547" s="71">
        <f t="shared" si="2606"/>
        <v>9.729854352473441E-2</v>
      </c>
      <c r="AG5547" s="70">
        <f t="shared" si="2607"/>
        <v>5.3275103666452998E-3</v>
      </c>
      <c r="AH5547" s="70"/>
      <c r="AI5547" s="61"/>
      <c r="AJ5547" s="68" t="str">
        <f t="shared" si="2604"/>
        <v>Short VOL</v>
      </c>
      <c r="AK5547" s="72"/>
      <c r="AL5547" s="73"/>
      <c r="AM5547" s="72"/>
      <c r="AN5547" s="73"/>
      <c r="AO5547" s="74"/>
      <c r="AP5547" s="20"/>
      <c r="AQ5547" s="74"/>
      <c r="AR5547" s="20"/>
      <c r="AS5547" s="74"/>
      <c r="AT5547" s="20"/>
      <c r="AU5547" s="74" t="str">
        <f t="shared" si="2596"/>
        <v>00631L</v>
      </c>
      <c r="AV5547" s="20">
        <f t="shared" si="2602"/>
        <v>1</v>
      </c>
      <c r="AW5547" s="74" t="str">
        <f t="shared" si="2597"/>
        <v>00631L</v>
      </c>
      <c r="AX5547" s="20">
        <f t="shared" si="2598"/>
        <v>1</v>
      </c>
      <c r="AY5547" s="20">
        <f t="shared" si="2603"/>
        <v>1</v>
      </c>
      <c r="AZ5547" s="116">
        <v>38260</v>
      </c>
      <c r="BA5547" s="116"/>
      <c r="BB5547" s="20"/>
      <c r="BC5547" s="20"/>
      <c r="BD5547" s="76"/>
      <c r="BE5547" s="77"/>
      <c r="BF5547" s="77"/>
    </row>
    <row r="5548" spans="1:58" s="23" customFormat="1" ht="15.75" customHeight="1" x14ac:dyDescent="0.4">
      <c r="A5548" s="116">
        <v>38258</v>
      </c>
      <c r="B5548" s="112">
        <v>14.95</v>
      </c>
      <c r="C5548" s="112">
        <v>16.559999999999999</v>
      </c>
      <c r="D5548" s="112">
        <v>16.981999999999999</v>
      </c>
      <c r="E5548" s="112">
        <v>17.292000000000002</v>
      </c>
      <c r="F5548" s="112">
        <v>17.63</v>
      </c>
      <c r="G5548" s="112">
        <v>17.997</v>
      </c>
      <c r="H5548" s="113">
        <v>18.451000000000001</v>
      </c>
      <c r="I5548" s="90">
        <f t="shared" si="2599"/>
        <v>15.593999999999999</v>
      </c>
      <c r="J5548" s="90">
        <f t="shared" si="2600"/>
        <v>16.7288</v>
      </c>
      <c r="K5548" s="114">
        <v>15</v>
      </c>
      <c r="L5548" s="115">
        <v>0.04</v>
      </c>
      <c r="M5548" s="11"/>
      <c r="N5548" s="90">
        <v>13.83</v>
      </c>
      <c r="O5548" s="90">
        <v>15.82</v>
      </c>
      <c r="P5548" s="90">
        <v>16.932638025340257</v>
      </c>
      <c r="Q5548" s="90"/>
      <c r="R5548" s="63">
        <f t="shared" si="2609"/>
        <v>18.922638025340262</v>
      </c>
      <c r="S5548" s="64">
        <f t="shared" si="2608"/>
        <v>-5.403556771545822E-2</v>
      </c>
      <c r="T5548" s="65"/>
      <c r="U5548" s="65">
        <f t="shared" si="2605"/>
        <v>0.87420986093552466</v>
      </c>
      <c r="V5548" s="65">
        <f t="shared" si="2605"/>
        <v>0.93429033186233845</v>
      </c>
      <c r="W5548" s="65"/>
      <c r="X5548" s="61">
        <f t="shared" si="2601"/>
        <v>0.10769230769230766</v>
      </c>
      <c r="Y5548" s="66">
        <f t="shared" si="2610"/>
        <v>6.7025213971778783E-2</v>
      </c>
      <c r="Z5548" s="61">
        <f t="shared" si="2611"/>
        <v>7.2771578812363749E-2</v>
      </c>
      <c r="AA5548" s="67">
        <f t="shared" si="2612"/>
        <v>15.593999999999998</v>
      </c>
      <c r="AB5548" s="68">
        <f t="shared" si="2613"/>
        <v>8.0983369486623227E-2</v>
      </c>
      <c r="AC5548" s="69">
        <f t="shared" si="2614"/>
        <v>0.1275488069414315</v>
      </c>
      <c r="AD5548" s="70">
        <f>_xlfn.PERCENTILE.EXC(AC5548:$AC$5675,0.5)</f>
        <v>0.12601603393847632</v>
      </c>
      <c r="AE5548" s="70">
        <f>_xlfn.PERCENTILE.EXC($AC5548:AC$5675,0.35)</f>
        <v>0.10532790218042018</v>
      </c>
      <c r="AF5548" s="71">
        <f t="shared" si="2606"/>
        <v>9.7042323793616714E-2</v>
      </c>
      <c r="AG5548" s="70">
        <f t="shared" si="2607"/>
        <v>5.254748490692138E-3</v>
      </c>
      <c r="AH5548" s="70"/>
      <c r="AI5548" s="61"/>
      <c r="AJ5548" s="68" t="str">
        <f t="shared" si="2604"/>
        <v>Short VOL</v>
      </c>
      <c r="AK5548" s="72"/>
      <c r="AL5548" s="73"/>
      <c r="AM5548" s="72"/>
      <c r="AN5548" s="73"/>
      <c r="AO5548" s="74"/>
      <c r="AP5548" s="20"/>
      <c r="AQ5548" s="74"/>
      <c r="AR5548" s="20"/>
      <c r="AS5548" s="74"/>
      <c r="AT5548" s="20"/>
      <c r="AU5548" s="74" t="str">
        <f t="shared" si="2596"/>
        <v>00631L</v>
      </c>
      <c r="AV5548" s="20">
        <f t="shared" si="2602"/>
        <v>1</v>
      </c>
      <c r="AW5548" s="74" t="str">
        <f t="shared" si="2597"/>
        <v>00631L</v>
      </c>
      <c r="AX5548" s="20">
        <f t="shared" si="2598"/>
        <v>1</v>
      </c>
      <c r="AY5548" s="20">
        <f t="shared" si="2603"/>
        <v>1</v>
      </c>
      <c r="AZ5548" s="116">
        <v>38259</v>
      </c>
      <c r="BA5548" s="116"/>
      <c r="BB5548" s="20"/>
      <c r="BC5548" s="20"/>
      <c r="BD5548" s="76"/>
      <c r="BE5548" s="77"/>
      <c r="BF5548" s="77"/>
    </row>
    <row r="5549" spans="1:58" s="23" customFormat="1" ht="15.75" customHeight="1" x14ac:dyDescent="0.4">
      <c r="A5549" s="116">
        <v>38257</v>
      </c>
      <c r="B5549" s="112">
        <v>15.52</v>
      </c>
      <c r="C5549" s="112">
        <v>16.93</v>
      </c>
      <c r="D5549" s="112">
        <v>17.404</v>
      </c>
      <c r="E5549" s="112">
        <v>17.751999999999999</v>
      </c>
      <c r="F5549" s="112">
        <v>18.13</v>
      </c>
      <c r="G5549" s="112">
        <v>18.378</v>
      </c>
      <c r="H5549" s="113">
        <v>18.687000000000001</v>
      </c>
      <c r="I5549" s="90">
        <f t="shared" si="2599"/>
        <v>16.0276</v>
      </c>
      <c r="J5549" s="90">
        <f t="shared" si="2600"/>
        <v>17.100639999999999</v>
      </c>
      <c r="K5549" s="114">
        <v>16</v>
      </c>
      <c r="L5549" s="115">
        <v>0.04</v>
      </c>
      <c r="M5549" s="11"/>
      <c r="N5549" s="90">
        <v>14.62</v>
      </c>
      <c r="O5549" s="90">
        <v>16.39</v>
      </c>
      <c r="P5549" s="90">
        <v>17.413441094721556</v>
      </c>
      <c r="Q5549" s="90"/>
      <c r="R5549" s="63">
        <f t="shared" si="2609"/>
        <v>19.183441094721559</v>
      </c>
      <c r="S5549" s="64">
        <f t="shared" si="2608"/>
        <v>2.3809523809523801E-2</v>
      </c>
      <c r="T5549" s="65"/>
      <c r="U5549" s="65">
        <f t="shared" si="2605"/>
        <v>0.89200732153752282</v>
      </c>
      <c r="V5549" s="65">
        <f t="shared" si="2605"/>
        <v>0.9412269470948057</v>
      </c>
      <c r="W5549" s="65"/>
      <c r="X5549" s="61">
        <f t="shared" si="2601"/>
        <v>9.0850515463917536E-2</v>
      </c>
      <c r="Y5549" s="66">
        <f t="shared" si="2610"/>
        <v>5.2670121676430953E-2</v>
      </c>
      <c r="Z5549" s="61">
        <f t="shared" si="2611"/>
        <v>6.694951209164185E-2</v>
      </c>
      <c r="AA5549" s="67">
        <f t="shared" si="2612"/>
        <v>16.0276</v>
      </c>
      <c r="AB5549" s="68">
        <f t="shared" si="2613"/>
        <v>6.1559507523939835E-2</v>
      </c>
      <c r="AC5549" s="69">
        <f t="shared" si="2614"/>
        <v>9.6279069767441897E-2</v>
      </c>
      <c r="AD5549" s="70">
        <f>_xlfn.PERCENTILE.EXC(AC5549:$AC$5675,0.5)</f>
        <v>0.12561895115912677</v>
      </c>
      <c r="AE5549" s="70">
        <f>_xlfn.PERCENTILE.EXC($AC5549:AC$5675,0.35)</f>
        <v>0.10475906113050328</v>
      </c>
      <c r="AF5549" s="71">
        <f t="shared" si="2606"/>
        <v>9.6886896698464578E-2</v>
      </c>
      <c r="AG5549" s="70">
        <f t="shared" si="2607"/>
        <v>5.1819866147389763E-3</v>
      </c>
      <c r="AH5549" s="70"/>
      <c r="AI5549" s="61"/>
      <c r="AJ5549" s="68" t="str">
        <f t="shared" si="2604"/>
        <v>Safety</v>
      </c>
      <c r="AK5549" s="72"/>
      <c r="AL5549" s="73"/>
      <c r="AM5549" s="72"/>
      <c r="AN5549" s="73"/>
      <c r="AO5549" s="74"/>
      <c r="AP5549" s="20"/>
      <c r="AQ5549" s="74"/>
      <c r="AR5549" s="20"/>
      <c r="AS5549" s="74"/>
      <c r="AT5549" s="20"/>
      <c r="AU5549" s="74" t="str">
        <f t="shared" si="2596"/>
        <v>00635U</v>
      </c>
      <c r="AV5549" s="20">
        <f t="shared" si="2602"/>
        <v>0</v>
      </c>
      <c r="AW5549" s="74" t="str">
        <f t="shared" si="2597"/>
        <v>00635U</v>
      </c>
      <c r="AX5549" s="20">
        <f t="shared" si="2598"/>
        <v>0</v>
      </c>
      <c r="AY5549" s="20">
        <f t="shared" si="2603"/>
        <v>1</v>
      </c>
      <c r="AZ5549" s="116">
        <v>38258</v>
      </c>
      <c r="BA5549" s="116"/>
      <c r="BB5549" s="20"/>
      <c r="BC5549" s="20"/>
      <c r="BD5549" s="76"/>
      <c r="BE5549" s="77"/>
      <c r="BF5549" s="77"/>
    </row>
    <row r="5550" spans="1:58" s="23" customFormat="1" ht="15.75" customHeight="1" x14ac:dyDescent="0.4">
      <c r="A5550" s="116">
        <v>38254</v>
      </c>
      <c r="B5550" s="112">
        <v>15.35</v>
      </c>
      <c r="C5550" s="112">
        <v>16.77</v>
      </c>
      <c r="D5550" s="112">
        <v>17.248000000000001</v>
      </c>
      <c r="E5550" s="112">
        <v>17.599</v>
      </c>
      <c r="F5550" s="112">
        <v>17.98</v>
      </c>
      <c r="G5550" s="112">
        <v>18.216000000000001</v>
      </c>
      <c r="H5550" s="113">
        <v>18.509</v>
      </c>
      <c r="I5550" s="90">
        <f t="shared" si="2599"/>
        <v>15.804399999999999</v>
      </c>
      <c r="J5550" s="90">
        <f t="shared" si="2600"/>
        <v>16.92296</v>
      </c>
      <c r="K5550" s="114">
        <v>17</v>
      </c>
      <c r="L5550" s="115">
        <v>0.04</v>
      </c>
      <c r="M5550" s="11"/>
      <c r="N5550" s="90">
        <v>14.28</v>
      </c>
      <c r="O5550" s="90">
        <v>16.13</v>
      </c>
      <c r="P5550" s="90">
        <v>17.194781120783144</v>
      </c>
      <c r="Q5550" s="90"/>
      <c r="R5550" s="63">
        <f t="shared" si="2609"/>
        <v>19.044781120783142</v>
      </c>
      <c r="S5550" s="64">
        <f t="shared" si="2608"/>
        <v>-3.5135135135135227E-2</v>
      </c>
      <c r="T5550" s="65"/>
      <c r="U5550" s="65">
        <f t="shared" si="2605"/>
        <v>0.8853068815871048</v>
      </c>
      <c r="V5550" s="65">
        <f t="shared" si="2605"/>
        <v>0.93807533150298983</v>
      </c>
      <c r="W5550" s="65"/>
      <c r="X5550" s="61">
        <f t="shared" si="2601"/>
        <v>9.2508143322475561E-2</v>
      </c>
      <c r="Y5550" s="66">
        <f t="shared" si="2610"/>
        <v>5.170748337973749E-2</v>
      </c>
      <c r="Z5550" s="61">
        <f t="shared" si="2611"/>
        <v>7.0775227151932407E-2</v>
      </c>
      <c r="AA5550" s="67">
        <f t="shared" si="2612"/>
        <v>15.804399999999999</v>
      </c>
      <c r="AB5550" s="68">
        <f t="shared" si="2613"/>
        <v>7.4929971988795543E-2</v>
      </c>
      <c r="AC5550" s="69">
        <f t="shared" si="2614"/>
        <v>0.10675070028011205</v>
      </c>
      <c r="AD5550" s="70">
        <f>_xlfn.PERCENTILE.EXC(AC5550:$AC$5675,0.5)</f>
        <v>0.12601603393847632</v>
      </c>
      <c r="AE5550" s="70">
        <f>_xlfn.PERCENTILE.EXC($AC5550:AC$5675,0.35)</f>
        <v>0.10559662773312915</v>
      </c>
      <c r="AF5550" s="71">
        <f t="shared" si="2606"/>
        <v>9.7444954799658812E-2</v>
      </c>
      <c r="AG5550" s="70">
        <f t="shared" si="2607"/>
        <v>5.1092247387858128E-3</v>
      </c>
      <c r="AH5550" s="70"/>
      <c r="AI5550" s="61"/>
      <c r="AJ5550" s="68" t="str">
        <f t="shared" si="2604"/>
        <v>Short VOL</v>
      </c>
      <c r="AK5550" s="72"/>
      <c r="AL5550" s="73"/>
      <c r="AM5550" s="72"/>
      <c r="AN5550" s="73"/>
      <c r="AO5550" s="74"/>
      <c r="AP5550" s="20"/>
      <c r="AQ5550" s="74"/>
      <c r="AR5550" s="20"/>
      <c r="AS5550" s="74"/>
      <c r="AT5550" s="20"/>
      <c r="AU5550" s="74" t="str">
        <f t="shared" si="2596"/>
        <v>00631L</v>
      </c>
      <c r="AV5550" s="20">
        <f t="shared" si="2602"/>
        <v>1</v>
      </c>
      <c r="AW5550" s="74" t="str">
        <f t="shared" si="2597"/>
        <v>00631L</v>
      </c>
      <c r="AX5550" s="20">
        <f t="shared" si="2598"/>
        <v>1</v>
      </c>
      <c r="AY5550" s="20">
        <f t="shared" si="2603"/>
        <v>1</v>
      </c>
      <c r="AZ5550" s="116">
        <v>38257</v>
      </c>
      <c r="BA5550" s="116"/>
      <c r="BB5550" s="20"/>
      <c r="BC5550" s="20"/>
      <c r="BD5550" s="76"/>
      <c r="BE5550" s="77"/>
      <c r="BF5550" s="77"/>
    </row>
    <row r="5551" spans="1:58" s="23" customFormat="1" ht="15.75" customHeight="1" x14ac:dyDescent="0.4">
      <c r="A5551" s="116">
        <v>38253</v>
      </c>
      <c r="B5551" s="112">
        <v>15.61</v>
      </c>
      <c r="C5551" s="112">
        <v>16.920000000000002</v>
      </c>
      <c r="D5551" s="112">
        <v>17.366</v>
      </c>
      <c r="E5551" s="112">
        <v>17.693000000000001</v>
      </c>
      <c r="F5551" s="112">
        <v>18.05</v>
      </c>
      <c r="G5551" s="112">
        <v>18.292000000000002</v>
      </c>
      <c r="H5551" s="113">
        <v>18.593</v>
      </c>
      <c r="I5551" s="90">
        <f t="shared" si="2599"/>
        <v>15.976800000000001</v>
      </c>
      <c r="J5551" s="90">
        <f t="shared" si="2600"/>
        <v>17.044880000000003</v>
      </c>
      <c r="K5551" s="114">
        <v>18</v>
      </c>
      <c r="L5551" s="115">
        <v>0.04</v>
      </c>
      <c r="M5551" s="11"/>
      <c r="N5551" s="90">
        <v>14.8</v>
      </c>
      <c r="O5551" s="90">
        <v>16.54</v>
      </c>
      <c r="P5551" s="90">
        <v>17.530077467009065</v>
      </c>
      <c r="Q5551" s="90"/>
      <c r="R5551" s="63">
        <f t="shared" si="2609"/>
        <v>19.270077467009063</v>
      </c>
      <c r="S5551" s="64">
        <f t="shared" si="2608"/>
        <v>4.070556309362313E-3</v>
      </c>
      <c r="T5551" s="65"/>
      <c r="U5551" s="65">
        <f t="shared" si="2605"/>
        <v>0.89480048367593723</v>
      </c>
      <c r="V5551" s="65">
        <f t="shared" si="2605"/>
        <v>0.94352121552957458</v>
      </c>
      <c r="W5551" s="65"/>
      <c r="X5551" s="61">
        <f t="shared" si="2601"/>
        <v>8.3920563741191695E-2</v>
      </c>
      <c r="Y5551" s="66">
        <f t="shared" si="2610"/>
        <v>5.0867574747075033E-2</v>
      </c>
      <c r="Z5551" s="61">
        <f t="shared" si="2611"/>
        <v>6.6851935306194099E-2</v>
      </c>
      <c r="AA5551" s="67">
        <f t="shared" si="2612"/>
        <v>15.976800000000001</v>
      </c>
      <c r="AB5551" s="68">
        <f t="shared" si="2613"/>
        <v>5.4729729729729643E-2</v>
      </c>
      <c r="AC5551" s="69">
        <f t="shared" si="2614"/>
        <v>7.9513513513513517E-2</v>
      </c>
      <c r="AD5551" s="70">
        <f>_xlfn.PERCENTILE.EXC(AC5551:$AC$5675,0.5)</f>
        <v>0.12641311671782587</v>
      </c>
      <c r="AE5551" s="70">
        <f>_xlfn.PERCENTILE.EXC($AC5551:AC$5675,0.35)</f>
        <v>0.105283114588302</v>
      </c>
      <c r="AF5551" s="71">
        <f t="shared" si="2606"/>
        <v>9.7188735068541116E-2</v>
      </c>
      <c r="AG5551" s="70">
        <f t="shared" si="2607"/>
        <v>5.036462862832651E-3</v>
      </c>
      <c r="AH5551" s="70"/>
      <c r="AI5551" s="61"/>
      <c r="AJ5551" s="68" t="str">
        <f t="shared" si="2604"/>
        <v>Safety</v>
      </c>
      <c r="AK5551" s="72"/>
      <c r="AL5551" s="73"/>
      <c r="AM5551" s="72"/>
      <c r="AN5551" s="73"/>
      <c r="AO5551" s="74"/>
      <c r="AP5551" s="20"/>
      <c r="AQ5551" s="74"/>
      <c r="AR5551" s="20"/>
      <c r="AS5551" s="74"/>
      <c r="AT5551" s="20"/>
      <c r="AU5551" s="74" t="str">
        <f t="shared" si="2596"/>
        <v>00635U</v>
      </c>
      <c r="AV5551" s="20">
        <f t="shared" si="2602"/>
        <v>0</v>
      </c>
      <c r="AW5551" s="74" t="str">
        <f t="shared" si="2597"/>
        <v>00635U</v>
      </c>
      <c r="AX5551" s="20">
        <f t="shared" si="2598"/>
        <v>0</v>
      </c>
      <c r="AY5551" s="20">
        <f t="shared" si="2603"/>
        <v>1</v>
      </c>
      <c r="AZ5551" s="116">
        <v>38254</v>
      </c>
      <c r="BA5551" s="116"/>
      <c r="BB5551" s="20"/>
      <c r="BC5551" s="20"/>
      <c r="BD5551" s="76"/>
      <c r="BE5551" s="77"/>
      <c r="BF5551" s="77"/>
    </row>
    <row r="5552" spans="1:58" s="23" customFormat="1" ht="15.75" customHeight="1" x14ac:dyDescent="0.4">
      <c r="A5552" s="116">
        <v>38252</v>
      </c>
      <c r="B5552" s="112">
        <v>15.6</v>
      </c>
      <c r="C5552" s="112">
        <v>16.88</v>
      </c>
      <c r="D5552" s="112">
        <v>17.277999999999999</v>
      </c>
      <c r="E5552" s="112">
        <v>17.571000000000002</v>
      </c>
      <c r="F5552" s="112">
        <v>17.89</v>
      </c>
      <c r="G5552" s="112">
        <v>18.169</v>
      </c>
      <c r="H5552" s="113">
        <v>18.515999999999998</v>
      </c>
      <c r="I5552" s="90">
        <f t="shared" si="2599"/>
        <v>15.9072</v>
      </c>
      <c r="J5552" s="90">
        <f t="shared" si="2600"/>
        <v>16.975519999999999</v>
      </c>
      <c r="K5552" s="114">
        <v>19</v>
      </c>
      <c r="L5552" s="115">
        <v>0.04</v>
      </c>
      <c r="M5552" s="11"/>
      <c r="N5552" s="90">
        <v>14.74</v>
      </c>
      <c r="O5552" s="90">
        <v>16.329999999999998</v>
      </c>
      <c r="P5552" s="90">
        <v>17.162861817375429</v>
      </c>
      <c r="Q5552" s="90"/>
      <c r="R5552" s="63">
        <f t="shared" si="2609"/>
        <v>18.752861817375425</v>
      </c>
      <c r="S5552" s="64">
        <f t="shared" si="2608"/>
        <v>7.9062957540263545E-2</v>
      </c>
      <c r="T5552" s="65"/>
      <c r="U5552" s="65">
        <f t="shared" si="2605"/>
        <v>0.90263319044703016</v>
      </c>
      <c r="V5552" s="65">
        <f t="shared" si="2605"/>
        <v>0.9514730220264167</v>
      </c>
      <c r="W5552" s="65"/>
      <c r="X5552" s="61">
        <f t="shared" si="2601"/>
        <v>8.205128205128201E-2</v>
      </c>
      <c r="Y5552" s="66">
        <f t="shared" si="2610"/>
        <v>5.3781799556086543E-2</v>
      </c>
      <c r="Z5552" s="61">
        <f t="shared" si="2611"/>
        <v>6.7159525246429291E-2</v>
      </c>
      <c r="AA5552" s="67">
        <f t="shared" si="2612"/>
        <v>15.9072</v>
      </c>
      <c r="AB5552" s="68">
        <f t="shared" si="2613"/>
        <v>5.8344640434192636E-2</v>
      </c>
      <c r="AC5552" s="69">
        <f t="shared" si="2614"/>
        <v>7.91858887381275E-2</v>
      </c>
      <c r="AD5552" s="70">
        <f>_xlfn.PERCENTILE.EXC(AC5552:$AC$5675,0.5)</f>
        <v>0.12675139475396907</v>
      </c>
      <c r="AE5552" s="70">
        <f>_xlfn.PERCENTILE.EXC($AC5552:AC$5675,0.35)</f>
        <v>0.10586535328583813</v>
      </c>
      <c r="AF5552" s="71">
        <f t="shared" si="2606"/>
        <v>9.7847585805700896E-2</v>
      </c>
      <c r="AG5552" s="70">
        <f t="shared" si="2607"/>
        <v>4.9637009868794893E-3</v>
      </c>
      <c r="AH5552" s="70"/>
      <c r="AI5552" s="61"/>
      <c r="AJ5552" s="68" t="str">
        <f t="shared" si="2604"/>
        <v>Safety</v>
      </c>
      <c r="AK5552" s="72"/>
      <c r="AL5552" s="73"/>
      <c r="AM5552" s="72"/>
      <c r="AN5552" s="73"/>
      <c r="AO5552" s="74"/>
      <c r="AP5552" s="20"/>
      <c r="AQ5552" s="74"/>
      <c r="AR5552" s="20"/>
      <c r="AS5552" s="74"/>
      <c r="AT5552" s="20"/>
      <c r="AU5552" s="74" t="str">
        <f t="shared" ref="AU5552:AU5615" si="2615">IF(AC5552&gt;AF5552,"00631L",IF(AC5552&lt;AG5552,"Cash","00635U"))</f>
        <v>00635U</v>
      </c>
      <c r="AV5552" s="20">
        <f t="shared" si="2602"/>
        <v>0</v>
      </c>
      <c r="AW5552" s="74" t="str">
        <f t="shared" ref="AW5552:AW5615" si="2616">IF(AC5552&gt;AE5552,"00631L",IF(AC5552&lt;AH5552,"00631L","00635U"))</f>
        <v>00635U</v>
      </c>
      <c r="AX5552" s="20">
        <f t="shared" si="2598"/>
        <v>0</v>
      </c>
      <c r="AY5552" s="20">
        <f t="shared" si="2603"/>
        <v>1</v>
      </c>
      <c r="AZ5552" s="116">
        <v>38253</v>
      </c>
      <c r="BA5552" s="116"/>
      <c r="BB5552" s="20"/>
      <c r="BC5552" s="20"/>
      <c r="BD5552" s="76"/>
      <c r="BE5552" s="77"/>
      <c r="BF5552" s="77"/>
    </row>
    <row r="5553" spans="1:58" s="23" customFormat="1" ht="15.75" customHeight="1" x14ac:dyDescent="0.4">
      <c r="A5553" s="116">
        <v>38251</v>
      </c>
      <c r="B5553" s="112">
        <v>15.34</v>
      </c>
      <c r="C5553" s="112">
        <v>16.579999999999998</v>
      </c>
      <c r="D5553" s="112">
        <v>16.934000000000001</v>
      </c>
      <c r="E5553" s="112">
        <v>17.195</v>
      </c>
      <c r="F5553" s="112">
        <v>17.48</v>
      </c>
      <c r="G5553" s="112">
        <v>17.844000000000001</v>
      </c>
      <c r="H5553" s="113">
        <v>18.294</v>
      </c>
      <c r="I5553" s="90">
        <f t="shared" si="2599"/>
        <v>15.587999999999999</v>
      </c>
      <c r="J5553" s="90">
        <f t="shared" si="2600"/>
        <v>16.6508</v>
      </c>
      <c r="K5553" s="114">
        <v>20</v>
      </c>
      <c r="L5553" s="115">
        <v>0.04</v>
      </c>
      <c r="M5553" s="11"/>
      <c r="N5553" s="90">
        <v>13.66</v>
      </c>
      <c r="O5553" s="90">
        <v>15.53</v>
      </c>
      <c r="P5553" s="90">
        <v>16.779746223670134</v>
      </c>
      <c r="Q5553" s="90"/>
      <c r="R5553" s="63">
        <f t="shared" si="2609"/>
        <v>18.649746223670132</v>
      </c>
      <c r="S5553" s="64">
        <f t="shared" si="2608"/>
        <v>-5.3361053361053332E-2</v>
      </c>
      <c r="T5553" s="65"/>
      <c r="U5553" s="65">
        <f t="shared" si="2605"/>
        <v>0.8795878943979395</v>
      </c>
      <c r="V5553" s="65">
        <f t="shared" si="2605"/>
        <v>0.92552055275381961</v>
      </c>
      <c r="W5553" s="65"/>
      <c r="X5553" s="61">
        <f t="shared" si="2601"/>
        <v>8.0834419817470568E-2</v>
      </c>
      <c r="Y5553" s="66">
        <f t="shared" si="2610"/>
        <v>6.3913928467577791E-2</v>
      </c>
      <c r="Z5553" s="61">
        <f t="shared" si="2611"/>
        <v>6.8180651783423224E-2</v>
      </c>
      <c r="AA5553" s="67">
        <f t="shared" si="2612"/>
        <v>15.587999999999999</v>
      </c>
      <c r="AB5553" s="68">
        <f t="shared" si="2613"/>
        <v>0.12298682284040993</v>
      </c>
      <c r="AC5553" s="69">
        <f t="shared" si="2614"/>
        <v>0.14114202049780372</v>
      </c>
      <c r="AD5553" s="70">
        <f>_xlfn.PERCENTILE.EXC(AC5553:$AC$5675,0.5)</f>
        <v>0.12708967279011227</v>
      </c>
      <c r="AE5553" s="70">
        <f>_xlfn.PERCENTILE.EXC($AC5553:AC$5675,0.35)</f>
        <v>0.10651759400176829</v>
      </c>
      <c r="AF5553" s="71">
        <f t="shared" si="2606"/>
        <v>9.8668841697113929E-2</v>
      </c>
      <c r="AG5553" s="70">
        <f t="shared" si="2607"/>
        <v>4.8909391109263267E-3</v>
      </c>
      <c r="AH5553" s="70"/>
      <c r="AI5553" s="61"/>
      <c r="AJ5553" s="68" t="str">
        <f t="shared" si="2604"/>
        <v>Short VOL</v>
      </c>
      <c r="AK5553" s="72"/>
      <c r="AL5553" s="73"/>
      <c r="AM5553" s="72"/>
      <c r="AN5553" s="73"/>
      <c r="AO5553" s="74"/>
      <c r="AP5553" s="20"/>
      <c r="AQ5553" s="74"/>
      <c r="AR5553" s="20"/>
      <c r="AS5553" s="74"/>
      <c r="AT5553" s="20"/>
      <c r="AU5553" s="74" t="str">
        <f t="shared" si="2615"/>
        <v>00631L</v>
      </c>
      <c r="AV5553" s="20">
        <f t="shared" si="2602"/>
        <v>1</v>
      </c>
      <c r="AW5553" s="74" t="str">
        <f t="shared" si="2616"/>
        <v>00631L</v>
      </c>
      <c r="AX5553" s="20">
        <f t="shared" si="2598"/>
        <v>1</v>
      </c>
      <c r="AY5553" s="20">
        <f t="shared" si="2603"/>
        <v>1</v>
      </c>
      <c r="AZ5553" s="116">
        <v>38252</v>
      </c>
      <c r="BA5553" s="116"/>
      <c r="BB5553" s="20"/>
      <c r="BC5553" s="20"/>
      <c r="BD5553" s="76"/>
      <c r="BE5553" s="77"/>
      <c r="BF5553" s="77"/>
    </row>
    <row r="5554" spans="1:58" s="23" customFormat="1" ht="15.75" customHeight="1" x14ac:dyDescent="0.4">
      <c r="A5554" s="116">
        <v>38250</v>
      </c>
      <c r="B5554" s="112">
        <v>15.66</v>
      </c>
      <c r="C5554" s="112">
        <v>16.899999999999999</v>
      </c>
      <c r="D5554" s="112">
        <v>17.350000000000001</v>
      </c>
      <c r="E5554" s="112">
        <v>17.68</v>
      </c>
      <c r="F5554" s="112">
        <v>18.04</v>
      </c>
      <c r="G5554" s="112">
        <v>18.161999999999999</v>
      </c>
      <c r="H5554" s="113">
        <v>18.314</v>
      </c>
      <c r="I5554" s="90">
        <f t="shared" si="2599"/>
        <v>15.8584</v>
      </c>
      <c r="J5554" s="90">
        <f t="shared" si="2600"/>
        <v>16.971999999999998</v>
      </c>
      <c r="K5554" s="114">
        <v>21</v>
      </c>
      <c r="L5554" s="115">
        <v>0.04</v>
      </c>
      <c r="M5554" s="11"/>
      <c r="N5554" s="90">
        <v>14.43</v>
      </c>
      <c r="O5554" s="90">
        <v>16.07</v>
      </c>
      <c r="P5554" s="90">
        <v>17.199233302785075</v>
      </c>
      <c r="Q5554" s="90"/>
      <c r="R5554" s="63">
        <f t="shared" si="2609"/>
        <v>18.839233302785075</v>
      </c>
      <c r="S5554" s="64">
        <f t="shared" si="2608"/>
        <v>2.8510334996436234E-2</v>
      </c>
      <c r="T5554" s="65"/>
      <c r="U5554" s="65">
        <f t="shared" si="2605"/>
        <v>0.8979464841319228</v>
      </c>
      <c r="V5554" s="65">
        <f t="shared" si="2605"/>
        <v>0.93434397435598382</v>
      </c>
      <c r="W5554" s="65"/>
      <c r="X5554" s="61">
        <f t="shared" si="2601"/>
        <v>7.9182630906768733E-2</v>
      </c>
      <c r="Y5554" s="66">
        <f t="shared" si="2610"/>
        <v>3.5859728506787349E-2</v>
      </c>
      <c r="Z5554" s="61">
        <f t="shared" si="2611"/>
        <v>7.0221459920294493E-2</v>
      </c>
      <c r="AA5554" s="67">
        <f t="shared" si="2612"/>
        <v>15.8584</v>
      </c>
      <c r="AB5554" s="68">
        <f t="shared" si="2613"/>
        <v>8.5239085239085272E-2</v>
      </c>
      <c r="AC5554" s="69">
        <f t="shared" si="2614"/>
        <v>9.8988218988218982E-2</v>
      </c>
      <c r="AD5554" s="70">
        <f>_xlfn.PERCENTILE.EXC(AC5554:$AC$5675,0.5)</f>
        <v>0.12675139475396907</v>
      </c>
      <c r="AE5554" s="70">
        <f>_xlfn.PERCENTILE.EXC($AC5554:AC$5675,0.35)</f>
        <v>0.10614282909084637</v>
      </c>
      <c r="AF5554" s="71">
        <f t="shared" si="2606"/>
        <v>9.8349464406008863E-2</v>
      </c>
      <c r="AG5554" s="70">
        <f t="shared" si="2607"/>
        <v>4.8181772349731641E-3</v>
      </c>
      <c r="AH5554" s="70"/>
      <c r="AI5554" s="61"/>
      <c r="AJ5554" s="68" t="str">
        <f t="shared" si="2604"/>
        <v>Short VOL</v>
      </c>
      <c r="AK5554" s="72"/>
      <c r="AL5554" s="73"/>
      <c r="AM5554" s="72"/>
      <c r="AN5554" s="73"/>
      <c r="AO5554" s="74"/>
      <c r="AP5554" s="20"/>
      <c r="AQ5554" s="74"/>
      <c r="AR5554" s="20"/>
      <c r="AS5554" s="74"/>
      <c r="AT5554" s="20"/>
      <c r="AU5554" s="74" t="str">
        <f t="shared" si="2615"/>
        <v>00631L</v>
      </c>
      <c r="AV5554" s="20">
        <f t="shared" si="2602"/>
        <v>1</v>
      </c>
      <c r="AW5554" s="74" t="str">
        <f t="shared" si="2616"/>
        <v>00635U</v>
      </c>
      <c r="AX5554" s="20">
        <f t="shared" si="2598"/>
        <v>0</v>
      </c>
      <c r="AY5554" s="20">
        <f t="shared" si="2603"/>
        <v>1</v>
      </c>
      <c r="AZ5554" s="116">
        <v>38251</v>
      </c>
      <c r="BA5554" s="116"/>
      <c r="BB5554" s="20"/>
      <c r="BC5554" s="20"/>
      <c r="BD5554" s="76"/>
      <c r="BE5554" s="77"/>
      <c r="BF5554" s="77"/>
    </row>
    <row r="5555" spans="1:58" s="23" customFormat="1" ht="15.75" customHeight="1" x14ac:dyDescent="0.4">
      <c r="A5555" s="116">
        <v>38247</v>
      </c>
      <c r="B5555" s="112">
        <v>15.54</v>
      </c>
      <c r="C5555" s="112">
        <v>16.739999999999998</v>
      </c>
      <c r="D5555" s="112">
        <v>17.146000000000001</v>
      </c>
      <c r="E5555" s="112">
        <v>17.443999999999999</v>
      </c>
      <c r="F5555" s="112">
        <v>17.77</v>
      </c>
      <c r="G5555" s="112">
        <v>18.074000000000002</v>
      </c>
      <c r="H5555" s="113">
        <v>18.451000000000001</v>
      </c>
      <c r="I5555" s="90">
        <f t="shared" si="2599"/>
        <v>15.683999999999999</v>
      </c>
      <c r="J5555" s="90">
        <f t="shared" si="2600"/>
        <v>16.788719999999998</v>
      </c>
      <c r="K5555" s="114">
        <v>22</v>
      </c>
      <c r="L5555" s="115">
        <v>0.04</v>
      </c>
      <c r="M5555" s="11"/>
      <c r="N5555" s="90">
        <v>14.03</v>
      </c>
      <c r="O5555" s="90">
        <v>15.81</v>
      </c>
      <c r="P5555" s="90">
        <v>16.665932606248688</v>
      </c>
      <c r="Q5555" s="90"/>
      <c r="R5555" s="63">
        <f t="shared" si="2609"/>
        <v>18.445932606248689</v>
      </c>
      <c r="S5555" s="64">
        <f t="shared" si="2608"/>
        <v>-2.5017373175816621E-2</v>
      </c>
      <c r="T5555" s="65"/>
      <c r="U5555" s="65">
        <f t="shared" si="2605"/>
        <v>0.88741302972802016</v>
      </c>
      <c r="V5555" s="65">
        <f t="shared" si="2605"/>
        <v>0.94864178162296386</v>
      </c>
      <c r="W5555" s="65"/>
      <c r="X5555" s="61">
        <f t="shared" si="2601"/>
        <v>7.7220077220077177E-2</v>
      </c>
      <c r="Y5555" s="66">
        <f t="shared" si="2610"/>
        <v>5.7727585416189033E-2</v>
      </c>
      <c r="Z5555" s="61">
        <f t="shared" si="2611"/>
        <v>7.0436113236419198E-2</v>
      </c>
      <c r="AA5555" s="67">
        <f t="shared" si="2612"/>
        <v>15.683999999999997</v>
      </c>
      <c r="AB5555" s="68">
        <f t="shared" si="2613"/>
        <v>0.10762651461154668</v>
      </c>
      <c r="AC5555" s="69">
        <f t="shared" si="2614"/>
        <v>0.11789023521026359</v>
      </c>
      <c r="AD5555" s="70">
        <f>_xlfn.PERCENTILE.EXC(AC5555:$AC$5675,0.5)</f>
        <v>0.12708967279011227</v>
      </c>
      <c r="AE5555" s="70">
        <f>_xlfn.PERCENTILE.EXC($AC5555:AC$5675,0.35)</f>
        <v>0.10683882106827279</v>
      </c>
      <c r="AF5555" s="71">
        <f t="shared" si="2606"/>
        <v>9.8150521299586665E-2</v>
      </c>
      <c r="AG5555" s="70">
        <f t="shared" si="2607"/>
        <v>4.7454153590200023E-3</v>
      </c>
      <c r="AH5555" s="70"/>
      <c r="AI5555" s="61"/>
      <c r="AJ5555" s="68" t="str">
        <f t="shared" si="2604"/>
        <v>Short VOL</v>
      </c>
      <c r="AK5555" s="72"/>
      <c r="AL5555" s="73"/>
      <c r="AM5555" s="72"/>
      <c r="AN5555" s="73"/>
      <c r="AO5555" s="74"/>
      <c r="AP5555" s="20"/>
      <c r="AQ5555" s="74"/>
      <c r="AR5555" s="20"/>
      <c r="AS5555" s="74"/>
      <c r="AT5555" s="20"/>
      <c r="AU5555" s="74" t="str">
        <f t="shared" si="2615"/>
        <v>00631L</v>
      </c>
      <c r="AV5555" s="20">
        <f t="shared" si="2602"/>
        <v>1</v>
      </c>
      <c r="AW5555" s="74" t="str">
        <f t="shared" si="2616"/>
        <v>00631L</v>
      </c>
      <c r="AX5555" s="20">
        <f t="shared" si="2598"/>
        <v>1</v>
      </c>
      <c r="AY5555" s="20">
        <f t="shared" si="2603"/>
        <v>1</v>
      </c>
      <c r="AZ5555" s="116">
        <v>38250</v>
      </c>
      <c r="BA5555" s="116"/>
      <c r="BB5555" s="20"/>
      <c r="BC5555" s="20"/>
      <c r="BD5555" s="76"/>
      <c r="BE5555" s="77"/>
      <c r="BF5555" s="77"/>
    </row>
    <row r="5556" spans="1:58" s="23" customFormat="1" ht="15.75" customHeight="1" x14ac:dyDescent="0.4">
      <c r="A5556" s="116">
        <v>38246</v>
      </c>
      <c r="B5556" s="112">
        <v>15.51</v>
      </c>
      <c r="C5556" s="112">
        <v>16.760000000000002</v>
      </c>
      <c r="D5556" s="112">
        <v>17.306999999999999</v>
      </c>
      <c r="E5556" s="112">
        <v>17.707000000000001</v>
      </c>
      <c r="F5556" s="112">
        <v>18.14</v>
      </c>
      <c r="G5556" s="112">
        <v>18.542000000000002</v>
      </c>
      <c r="H5556" s="113">
        <v>19.038</v>
      </c>
      <c r="I5556" s="90">
        <f t="shared" si="2599"/>
        <v>15.61</v>
      </c>
      <c r="J5556" s="90">
        <f t="shared" si="2600"/>
        <v>16.80376</v>
      </c>
      <c r="K5556" s="114">
        <v>23</v>
      </c>
      <c r="L5556" s="115">
        <v>0.04</v>
      </c>
      <c r="M5556" s="11"/>
      <c r="N5556" s="90">
        <v>14.39</v>
      </c>
      <c r="O5556" s="90">
        <v>16.29</v>
      </c>
      <c r="P5556" s="90">
        <v>17.052687864096203</v>
      </c>
      <c r="Q5556" s="90"/>
      <c r="R5556" s="63">
        <f t="shared" si="2609"/>
        <v>18.952687864096205</v>
      </c>
      <c r="S5556" s="64">
        <f t="shared" si="2608"/>
        <v>-1.7076502732240435E-2</v>
      </c>
      <c r="T5556" s="65"/>
      <c r="U5556" s="65">
        <f t="shared" si="2605"/>
        <v>0.88336402701043593</v>
      </c>
      <c r="V5556" s="65">
        <f t="shared" si="2605"/>
        <v>0.95527462472927716</v>
      </c>
      <c r="W5556" s="65"/>
      <c r="X5556" s="61">
        <f t="shared" si="2601"/>
        <v>8.0593165699548788E-2</v>
      </c>
      <c r="Y5556" s="66">
        <f t="shared" si="2610"/>
        <v>7.5168012650364227E-2</v>
      </c>
      <c r="Z5556" s="61">
        <f t="shared" si="2611"/>
        <v>7.6474055092889237E-2</v>
      </c>
      <c r="AA5556" s="67">
        <f t="shared" si="2612"/>
        <v>15.61</v>
      </c>
      <c r="AB5556" s="68">
        <f t="shared" si="2613"/>
        <v>7.7831827658095848E-2</v>
      </c>
      <c r="AC5556" s="69">
        <f t="shared" si="2614"/>
        <v>8.478109798471152E-2</v>
      </c>
      <c r="AD5556" s="70">
        <f>_xlfn.PERCENTILE.EXC(AC5556:$AC$5675,0.5)</f>
        <v>0.12813093276994569</v>
      </c>
      <c r="AE5556" s="70">
        <f>_xlfn.PERCENTILE.EXC($AC5556:AC$5675,0.35)</f>
        <v>0.10646405615735087</v>
      </c>
      <c r="AF5556" s="71">
        <f t="shared" si="2606"/>
        <v>9.7737777349507601E-2</v>
      </c>
      <c r="AG5556" s="70">
        <f t="shared" si="2607"/>
        <v>4.6726534830668397E-3</v>
      </c>
      <c r="AH5556" s="70"/>
      <c r="AI5556" s="61"/>
      <c r="AJ5556" s="68" t="str">
        <f t="shared" si="2604"/>
        <v>Safety</v>
      </c>
      <c r="AK5556" s="72"/>
      <c r="AL5556" s="73"/>
      <c r="AM5556" s="72"/>
      <c r="AN5556" s="73"/>
      <c r="AO5556" s="74"/>
      <c r="AP5556" s="20"/>
      <c r="AQ5556" s="74"/>
      <c r="AR5556" s="20"/>
      <c r="AS5556" s="74"/>
      <c r="AT5556" s="20"/>
      <c r="AU5556" s="74" t="str">
        <f t="shared" si="2615"/>
        <v>00635U</v>
      </c>
      <c r="AV5556" s="20">
        <f t="shared" si="2602"/>
        <v>0</v>
      </c>
      <c r="AW5556" s="74" t="str">
        <f t="shared" si="2616"/>
        <v>00635U</v>
      </c>
      <c r="AX5556" s="20">
        <f t="shared" si="2598"/>
        <v>0</v>
      </c>
      <c r="AY5556" s="20">
        <f t="shared" si="2603"/>
        <v>1</v>
      </c>
      <c r="AZ5556" s="116">
        <v>38247</v>
      </c>
      <c r="BA5556" s="116"/>
      <c r="BB5556" s="20"/>
      <c r="BC5556" s="20"/>
      <c r="BD5556" s="76"/>
      <c r="BE5556" s="77"/>
      <c r="BF5556" s="77"/>
    </row>
    <row r="5557" spans="1:58" s="23" customFormat="1" ht="15.75" customHeight="1" x14ac:dyDescent="0.4">
      <c r="A5557" s="116">
        <v>38245</v>
      </c>
      <c r="B5557" s="112">
        <v>15.48</v>
      </c>
      <c r="C5557" s="112">
        <v>16.71</v>
      </c>
      <c r="D5557" s="112">
        <v>17.260999999999999</v>
      </c>
      <c r="E5557" s="112">
        <v>17.664000000000001</v>
      </c>
      <c r="F5557" s="112">
        <v>18.100000000000001</v>
      </c>
      <c r="G5557" s="112">
        <v>18.504999999999999</v>
      </c>
      <c r="H5557" s="113">
        <v>19.004000000000001</v>
      </c>
      <c r="I5557" s="90">
        <f t="shared" si="2599"/>
        <v>15.529199999999999</v>
      </c>
      <c r="J5557" s="90">
        <f t="shared" si="2600"/>
        <v>16.732040000000001</v>
      </c>
      <c r="K5557" s="114">
        <v>24</v>
      </c>
      <c r="L5557" s="115">
        <v>0.04</v>
      </c>
      <c r="M5557" s="11"/>
      <c r="N5557" s="90">
        <v>14.64</v>
      </c>
      <c r="O5557" s="90">
        <v>16.02</v>
      </c>
      <c r="P5557" s="90">
        <v>17.085846843595203</v>
      </c>
      <c r="Q5557" s="90"/>
      <c r="R5557" s="63">
        <f t="shared" si="2609"/>
        <v>18.465846843595202</v>
      </c>
      <c r="S5557" s="64">
        <f t="shared" si="2608"/>
        <v>7.9646017699115043E-2</v>
      </c>
      <c r="T5557" s="65"/>
      <c r="U5557" s="65">
        <f t="shared" si="2605"/>
        <v>0.91385767790262173</v>
      </c>
      <c r="V5557" s="65">
        <f t="shared" si="2605"/>
        <v>0.93761814363946816</v>
      </c>
      <c r="W5557" s="65"/>
      <c r="X5557" s="61">
        <f t="shared" si="2601"/>
        <v>7.9457364341085301E-2</v>
      </c>
      <c r="Y5557" s="66">
        <f t="shared" si="2610"/>
        <v>7.5860507246376802E-2</v>
      </c>
      <c r="Z5557" s="61">
        <f t="shared" si="2611"/>
        <v>7.7456662287819208E-2</v>
      </c>
      <c r="AA5557" s="67">
        <f t="shared" si="2612"/>
        <v>15.529199999999999</v>
      </c>
      <c r="AB5557" s="68">
        <f t="shared" si="2613"/>
        <v>5.7377049180327856E-2</v>
      </c>
      <c r="AC5557" s="69">
        <f t="shared" si="2614"/>
        <v>6.0737704918032709E-2</v>
      </c>
      <c r="AD5557" s="70">
        <f>_xlfn.PERCENTILE.EXC(AC5557:$AC$5675,0.5)</f>
        <v>0.12917219274977915</v>
      </c>
      <c r="AE5557" s="70">
        <f>_xlfn.PERCENTILE.EXC($AC5557:AC$5675,0.35)</f>
        <v>0.10716004813477729</v>
      </c>
      <c r="AF5557" s="71">
        <f t="shared" si="2606"/>
        <v>9.8983593907772491E-2</v>
      </c>
      <c r="AG5557" s="70">
        <f t="shared" si="2607"/>
        <v>4.5998916071136771E-3</v>
      </c>
      <c r="AH5557" s="70"/>
      <c r="AI5557" s="61"/>
      <c r="AJ5557" s="68" t="str">
        <f t="shared" si="2604"/>
        <v>Safety</v>
      </c>
      <c r="AK5557" s="72"/>
      <c r="AL5557" s="73"/>
      <c r="AM5557" s="72"/>
      <c r="AN5557" s="73"/>
      <c r="AO5557" s="74"/>
      <c r="AP5557" s="20"/>
      <c r="AQ5557" s="74"/>
      <c r="AR5557" s="20"/>
      <c r="AS5557" s="74"/>
      <c r="AT5557" s="20"/>
      <c r="AU5557" s="74" t="str">
        <f t="shared" si="2615"/>
        <v>00635U</v>
      </c>
      <c r="AV5557" s="20">
        <f t="shared" si="2602"/>
        <v>0</v>
      </c>
      <c r="AW5557" s="74" t="str">
        <f t="shared" si="2616"/>
        <v>00635U</v>
      </c>
      <c r="AX5557" s="20">
        <f t="shared" ref="AX5557:AX5620" si="2617">IF(AW5557="00631L",1,0)</f>
        <v>0</v>
      </c>
      <c r="AY5557" s="20">
        <f t="shared" si="2603"/>
        <v>1</v>
      </c>
      <c r="AZ5557" s="116">
        <v>38246</v>
      </c>
      <c r="BA5557" s="116"/>
      <c r="BB5557" s="20"/>
      <c r="BC5557" s="20"/>
      <c r="BD5557" s="76"/>
      <c r="BE5557" s="77"/>
      <c r="BF5557" s="77"/>
    </row>
    <row r="5558" spans="1:58" s="23" customFormat="1" ht="15.75" customHeight="1" x14ac:dyDescent="0.4">
      <c r="A5558" s="116">
        <v>38244</v>
      </c>
      <c r="B5558" s="112">
        <v>13.5</v>
      </c>
      <c r="C5558" s="112">
        <v>15.2</v>
      </c>
      <c r="D5558" s="112">
        <v>16.39</v>
      </c>
      <c r="E5558" s="112">
        <v>17.003</v>
      </c>
      <c r="F5558" s="112">
        <v>17.448</v>
      </c>
      <c r="G5558" s="112">
        <v>17.93</v>
      </c>
      <c r="H5558" s="113">
        <v>18.376000000000001</v>
      </c>
      <c r="I5558" s="90">
        <f t="shared" ref="I5558:I5621" si="2618">C5558-((C5558-B5558)*K5558*L5558)</f>
        <v>15.2</v>
      </c>
      <c r="J5558" s="90">
        <f t="shared" ref="J5558:J5621" si="2619">D5558-((D5558-C5558)*K5558*L5558)</f>
        <v>16.39</v>
      </c>
      <c r="K5558" s="114">
        <v>0</v>
      </c>
      <c r="L5558" s="115">
        <v>5.2631578947368418E-2</v>
      </c>
      <c r="M5558" s="11"/>
      <c r="N5558" s="90">
        <v>13.56</v>
      </c>
      <c r="O5558" s="90">
        <v>15.4</v>
      </c>
      <c r="P5558" s="90">
        <v>16.736460018392282</v>
      </c>
      <c r="Q5558" s="90"/>
      <c r="R5558" s="63">
        <f t="shared" si="2609"/>
        <v>18.576460018392282</v>
      </c>
      <c r="S5558" s="64">
        <f t="shared" si="2608"/>
        <v>2.9612756264236945E-2</v>
      </c>
      <c r="T5558" s="65"/>
      <c r="U5558" s="65">
        <f t="shared" si="2605"/>
        <v>0.88051948051948048</v>
      </c>
      <c r="V5558" s="65">
        <f t="shared" si="2605"/>
        <v>0.92014679227724383</v>
      </c>
      <c r="W5558" s="65"/>
      <c r="X5558" s="61">
        <f t="shared" si="2601"/>
        <v>0.12592592592592589</v>
      </c>
      <c r="Y5558" s="66">
        <f t="shared" si="2610"/>
        <v>8.0750455801917378E-2</v>
      </c>
      <c r="Z5558" s="61">
        <f t="shared" si="2611"/>
        <v>7.8289473684210617E-2</v>
      </c>
      <c r="AA5558" s="67">
        <f t="shared" si="2612"/>
        <v>15.2</v>
      </c>
      <c r="AB5558" s="68">
        <f t="shared" si="2613"/>
        <v>-4.4247787610619833E-3</v>
      </c>
      <c r="AC5558" s="69">
        <f t="shared" si="2614"/>
        <v>0.12094395280235978</v>
      </c>
      <c r="AD5558" s="70">
        <f>_xlfn.PERCENTILE.EXC(AC5558:$AC$5675,0.5)</f>
        <v>0.12937683828991817</v>
      </c>
      <c r="AE5558" s="70">
        <f>_xlfn.PERCENTILE.EXC($AC5558:AC$5675,0.35)</f>
        <v>0.10894728190741289</v>
      </c>
      <c r="AF5558" s="71">
        <f t="shared" si="2606"/>
        <v>0.10003129782750461</v>
      </c>
      <c r="AG5558" s="70">
        <f t="shared" si="2607"/>
        <v>4.5271297311605153E-3</v>
      </c>
      <c r="AH5558" s="70"/>
      <c r="AI5558" s="61"/>
      <c r="AJ5558" s="68" t="str">
        <f t="shared" si="2604"/>
        <v>Short VOL</v>
      </c>
      <c r="AK5558" s="72"/>
      <c r="AL5558" s="73"/>
      <c r="AM5558" s="72"/>
      <c r="AN5558" s="73"/>
      <c r="AO5558" s="74"/>
      <c r="AP5558" s="20"/>
      <c r="AQ5558" s="74"/>
      <c r="AR5558" s="20"/>
      <c r="AS5558" s="74"/>
      <c r="AT5558" s="20"/>
      <c r="AU5558" s="74" t="str">
        <f t="shared" si="2615"/>
        <v>00631L</v>
      </c>
      <c r="AV5558" s="20">
        <f t="shared" si="2602"/>
        <v>1</v>
      </c>
      <c r="AW5558" s="74" t="str">
        <f t="shared" si="2616"/>
        <v>00631L</v>
      </c>
      <c r="AX5558" s="20">
        <f t="shared" si="2617"/>
        <v>1</v>
      </c>
      <c r="AY5558" s="20">
        <f t="shared" si="2603"/>
        <v>1</v>
      </c>
      <c r="AZ5558" s="116">
        <v>38245</v>
      </c>
      <c r="BA5558" s="116"/>
      <c r="BB5558" s="20"/>
      <c r="BC5558" s="20"/>
      <c r="BD5558" s="76"/>
      <c r="BE5558" s="77"/>
      <c r="BF5558" s="77"/>
    </row>
    <row r="5559" spans="1:58" s="23" customFormat="1" ht="15.75" customHeight="1" x14ac:dyDescent="0.4">
      <c r="A5559" s="116">
        <v>38243</v>
      </c>
      <c r="B5559" s="112">
        <v>13.73</v>
      </c>
      <c r="C5559" s="112">
        <v>15.6</v>
      </c>
      <c r="D5559" s="112">
        <v>16.89</v>
      </c>
      <c r="E5559" s="112">
        <v>17.3</v>
      </c>
      <c r="F5559" s="112">
        <v>17.600999999999999</v>
      </c>
      <c r="G5559" s="112">
        <v>17.93</v>
      </c>
      <c r="H5559" s="113">
        <v>18.236999999999998</v>
      </c>
      <c r="I5559" s="90">
        <f t="shared" si="2618"/>
        <v>15.50157894736842</v>
      </c>
      <c r="J5559" s="90">
        <f t="shared" si="2619"/>
        <v>16.822105263157894</v>
      </c>
      <c r="K5559" s="114">
        <v>1</v>
      </c>
      <c r="L5559" s="115">
        <v>5.2631578947368418E-2</v>
      </c>
      <c r="M5559" s="11"/>
      <c r="N5559" s="90">
        <v>13.17</v>
      </c>
      <c r="O5559" s="90">
        <v>15.45</v>
      </c>
      <c r="P5559" s="90">
        <v>16.700688716565747</v>
      </c>
      <c r="Q5559" s="90"/>
      <c r="R5559" s="63">
        <f t="shared" si="2609"/>
        <v>18.980688716565744</v>
      </c>
      <c r="S5559" s="64">
        <f t="shared" si="2608"/>
        <v>-4.2877906976744179E-2</v>
      </c>
      <c r="T5559" s="65"/>
      <c r="U5559" s="65">
        <f t="shared" si="2605"/>
        <v>0.85242718446601951</v>
      </c>
      <c r="V5559" s="65">
        <f t="shared" si="2605"/>
        <v>0.92511154852403399</v>
      </c>
      <c r="W5559" s="65"/>
      <c r="X5559" s="61">
        <f t="shared" si="2601"/>
        <v>0.13619810633648938</v>
      </c>
      <c r="Y5559" s="66">
        <f t="shared" si="2610"/>
        <v>5.4161849710982521E-2</v>
      </c>
      <c r="Z5559" s="61">
        <f t="shared" si="2611"/>
        <v>8.5186568431059664E-2</v>
      </c>
      <c r="AA5559" s="67">
        <f t="shared" si="2612"/>
        <v>15.50157894736842</v>
      </c>
      <c r="AB5559" s="68">
        <f t="shared" si="2613"/>
        <v>4.2520880789673539E-2</v>
      </c>
      <c r="AC5559" s="69">
        <f t="shared" si="2614"/>
        <v>0.17703712584422326</v>
      </c>
      <c r="AD5559" s="70">
        <f>_xlfn.PERCENTILE.EXC(AC5559:$AC$5675,0.5)</f>
        <v>0.12958148383005719</v>
      </c>
      <c r="AE5559" s="70">
        <f>_xlfn.PERCENTILE.EXC($AC5559:AC$5675,0.35)</f>
        <v>0.1079849252606091</v>
      </c>
      <c r="AF5559" s="71">
        <f t="shared" si="2606"/>
        <v>9.9777228290614098E-2</v>
      </c>
      <c r="AG5559" s="70">
        <f t="shared" si="2607"/>
        <v>4.4543678552073527E-3</v>
      </c>
      <c r="AH5559" s="70"/>
      <c r="AI5559" s="61"/>
      <c r="AJ5559" s="68" t="str">
        <f t="shared" si="2604"/>
        <v>Short VOL</v>
      </c>
      <c r="AK5559" s="72"/>
      <c r="AL5559" s="73"/>
      <c r="AM5559" s="72"/>
      <c r="AN5559" s="73"/>
      <c r="AO5559" s="74"/>
      <c r="AP5559" s="20"/>
      <c r="AQ5559" s="74"/>
      <c r="AR5559" s="20"/>
      <c r="AS5559" s="74"/>
      <c r="AT5559" s="20"/>
      <c r="AU5559" s="74" t="str">
        <f t="shared" si="2615"/>
        <v>00631L</v>
      </c>
      <c r="AV5559" s="20">
        <f t="shared" si="2602"/>
        <v>1</v>
      </c>
      <c r="AW5559" s="74" t="str">
        <f t="shared" si="2616"/>
        <v>00631L</v>
      </c>
      <c r="AX5559" s="20">
        <f t="shared" si="2617"/>
        <v>1</v>
      </c>
      <c r="AY5559" s="20">
        <f t="shared" si="2603"/>
        <v>1</v>
      </c>
      <c r="AZ5559" s="116">
        <v>38244</v>
      </c>
      <c r="BA5559" s="116"/>
      <c r="BB5559" s="20"/>
      <c r="BC5559" s="20"/>
      <c r="BD5559" s="76"/>
      <c r="BE5559" s="77"/>
      <c r="BF5559" s="77"/>
    </row>
    <row r="5560" spans="1:58" s="23" customFormat="1" ht="15.75" customHeight="1" x14ac:dyDescent="0.4">
      <c r="A5560" s="116">
        <v>38240</v>
      </c>
      <c r="B5560" s="112">
        <v>14.29</v>
      </c>
      <c r="C5560" s="112">
        <v>15.85</v>
      </c>
      <c r="D5560" s="112">
        <v>17.25</v>
      </c>
      <c r="E5560" s="112">
        <v>17.789000000000001</v>
      </c>
      <c r="F5560" s="112">
        <v>18.181999999999999</v>
      </c>
      <c r="G5560" s="112">
        <v>18.61</v>
      </c>
      <c r="H5560" s="113">
        <v>19.007000000000001</v>
      </c>
      <c r="I5560" s="90">
        <f t="shared" si="2618"/>
        <v>15.68578947368421</v>
      </c>
      <c r="J5560" s="90">
        <f t="shared" si="2619"/>
        <v>17.102631578947367</v>
      </c>
      <c r="K5560" s="114">
        <v>2</v>
      </c>
      <c r="L5560" s="115">
        <v>5.2631578947368418E-2</v>
      </c>
      <c r="M5560" s="11"/>
      <c r="N5560" s="90">
        <v>13.76</v>
      </c>
      <c r="O5560" s="90">
        <v>15.74</v>
      </c>
      <c r="P5560" s="90">
        <v>17.751255362347294</v>
      </c>
      <c r="Q5560" s="90"/>
      <c r="R5560" s="63">
        <f t="shared" si="2609"/>
        <v>19.731255362347298</v>
      </c>
      <c r="S5560" s="64">
        <f t="shared" si="2608"/>
        <v>-1.7844396859386154E-2</v>
      </c>
      <c r="T5560" s="65"/>
      <c r="U5560" s="65">
        <f t="shared" si="2605"/>
        <v>0.87420584498094023</v>
      </c>
      <c r="V5560" s="65">
        <f t="shared" si="2605"/>
        <v>0.88669785199454532</v>
      </c>
      <c r="W5560" s="65"/>
      <c r="X5560" s="61">
        <f t="shared" si="2601"/>
        <v>0.10916724982505252</v>
      </c>
      <c r="Y5560" s="66">
        <f t="shared" si="2610"/>
        <v>6.8469278767777836E-2</v>
      </c>
      <c r="Z5560" s="61">
        <f t="shared" si="2611"/>
        <v>9.0326477200281807E-2</v>
      </c>
      <c r="AA5560" s="67">
        <f t="shared" si="2612"/>
        <v>15.68578947368421</v>
      </c>
      <c r="AB5560" s="68">
        <f t="shared" si="2613"/>
        <v>3.8517441860465074E-2</v>
      </c>
      <c r="AC5560" s="69">
        <f t="shared" si="2614"/>
        <v>0.13995563035495712</v>
      </c>
      <c r="AD5560" s="70">
        <f>_xlfn.PERCENTILE.EXC(AC5560:$AC$5675,0.5)</f>
        <v>0.12937683828991817</v>
      </c>
      <c r="AE5560" s="70">
        <f>_xlfn.PERCENTILE.EXC($AC5560:AC$5675,0.35)</f>
        <v>0.10710651029035988</v>
      </c>
      <c r="AF5560" s="71">
        <f t="shared" si="2606"/>
        <v>9.9286529401658247E-2</v>
      </c>
      <c r="AG5560" s="70">
        <f t="shared" si="2607"/>
        <v>4.381605979254191E-3</v>
      </c>
      <c r="AH5560" s="70"/>
      <c r="AI5560" s="61"/>
      <c r="AJ5560" s="68" t="str">
        <f t="shared" si="2604"/>
        <v>Short VOL</v>
      </c>
      <c r="AK5560" s="72"/>
      <c r="AL5560" s="73"/>
      <c r="AM5560" s="72"/>
      <c r="AN5560" s="73"/>
      <c r="AO5560" s="74"/>
      <c r="AP5560" s="20"/>
      <c r="AQ5560" s="74"/>
      <c r="AR5560" s="20"/>
      <c r="AS5560" s="74"/>
      <c r="AT5560" s="20"/>
      <c r="AU5560" s="74" t="str">
        <f t="shared" si="2615"/>
        <v>00631L</v>
      </c>
      <c r="AV5560" s="20">
        <f t="shared" si="2602"/>
        <v>1</v>
      </c>
      <c r="AW5560" s="74" t="str">
        <f t="shared" si="2616"/>
        <v>00631L</v>
      </c>
      <c r="AX5560" s="20">
        <f t="shared" si="2617"/>
        <v>1</v>
      </c>
      <c r="AY5560" s="20">
        <f t="shared" si="2603"/>
        <v>1</v>
      </c>
      <c r="AZ5560" s="116">
        <v>38243</v>
      </c>
      <c r="BA5560" s="116"/>
      <c r="BB5560" s="20"/>
      <c r="BC5560" s="20"/>
      <c r="BD5560" s="76"/>
      <c r="BE5560" s="77"/>
      <c r="BF5560" s="77"/>
    </row>
    <row r="5561" spans="1:58" s="23" customFormat="1" ht="15.75" customHeight="1" x14ac:dyDescent="0.4">
      <c r="A5561" s="116">
        <v>38239</v>
      </c>
      <c r="B5561" s="112">
        <v>14.46</v>
      </c>
      <c r="C5561" s="112">
        <v>16.04</v>
      </c>
      <c r="D5561" s="112">
        <v>17.260000000000002</v>
      </c>
      <c r="E5561" s="112">
        <v>17.827000000000002</v>
      </c>
      <c r="F5561" s="112">
        <v>18.241</v>
      </c>
      <c r="G5561" s="112">
        <v>18.690000000000001</v>
      </c>
      <c r="H5561" s="113">
        <v>19.106999999999999</v>
      </c>
      <c r="I5561" s="90">
        <f t="shared" si="2618"/>
        <v>15.790526315789473</v>
      </c>
      <c r="J5561" s="90">
        <f t="shared" si="2619"/>
        <v>17.067368421052631</v>
      </c>
      <c r="K5561" s="114">
        <v>3</v>
      </c>
      <c r="L5561" s="115">
        <v>5.2631578947368418E-2</v>
      </c>
      <c r="M5561" s="11"/>
      <c r="N5561" s="90">
        <v>14.01</v>
      </c>
      <c r="O5561" s="90">
        <v>15.82</v>
      </c>
      <c r="P5561" s="90">
        <v>18.014206290145633</v>
      </c>
      <c r="Q5561" s="90"/>
      <c r="R5561" s="63">
        <f t="shared" si="2609"/>
        <v>19.824206290145632</v>
      </c>
      <c r="S5561" s="64">
        <f t="shared" si="2608"/>
        <v>-3.5561877667141329E-3</v>
      </c>
      <c r="T5561" s="65"/>
      <c r="U5561" s="65">
        <f t="shared" si="2605"/>
        <v>0.88558786346396967</v>
      </c>
      <c r="V5561" s="65">
        <f t="shared" si="2605"/>
        <v>0.87819578310558499</v>
      </c>
      <c r="W5561" s="65"/>
      <c r="X5561" s="61">
        <f t="shared" si="2601"/>
        <v>0.10926694329183943</v>
      </c>
      <c r="Y5561" s="66">
        <f t="shared" si="2610"/>
        <v>7.1801200426319489E-2</v>
      </c>
      <c r="Z5561" s="61">
        <f t="shared" si="2611"/>
        <v>8.0861275914939038E-2</v>
      </c>
      <c r="AA5561" s="67">
        <f t="shared" si="2612"/>
        <v>15.790526315789473</v>
      </c>
      <c r="AB5561" s="68">
        <f t="shared" si="2613"/>
        <v>3.2119914346895151E-2</v>
      </c>
      <c r="AC5561" s="69">
        <f t="shared" si="2614"/>
        <v>0.12708967279011227</v>
      </c>
      <c r="AD5561" s="70">
        <f>_xlfn.PERCENTILE.EXC(AC5561:$AC$5675,0.5)</f>
        <v>0.12917219274977915</v>
      </c>
      <c r="AE5561" s="70">
        <f>_xlfn.PERCENTILE.EXC($AC5561:AC$5675,0.35)</f>
        <v>0.10673174537943796</v>
      </c>
      <c r="AF5561" s="71">
        <f t="shared" si="2606"/>
        <v>9.8756392287358177E-2</v>
      </c>
      <c r="AG5561" s="70">
        <f t="shared" si="2607"/>
        <v>4.3088441033010284E-3</v>
      </c>
      <c r="AH5561" s="70"/>
      <c r="AI5561" s="61"/>
      <c r="AJ5561" s="68" t="str">
        <f t="shared" si="2604"/>
        <v>Short VOL</v>
      </c>
      <c r="AK5561" s="72"/>
      <c r="AL5561" s="73"/>
      <c r="AM5561" s="72"/>
      <c r="AN5561" s="73"/>
      <c r="AO5561" s="74"/>
      <c r="AP5561" s="20"/>
      <c r="AQ5561" s="74"/>
      <c r="AR5561" s="20"/>
      <c r="AS5561" s="74"/>
      <c r="AT5561" s="20"/>
      <c r="AU5561" s="74" t="str">
        <f t="shared" si="2615"/>
        <v>00631L</v>
      </c>
      <c r="AV5561" s="20">
        <f t="shared" si="2602"/>
        <v>1</v>
      </c>
      <c r="AW5561" s="74" t="str">
        <f t="shared" si="2616"/>
        <v>00631L</v>
      </c>
      <c r="AX5561" s="20">
        <f t="shared" si="2617"/>
        <v>1</v>
      </c>
      <c r="AY5561" s="20">
        <f t="shared" si="2603"/>
        <v>1</v>
      </c>
      <c r="AZ5561" s="116">
        <v>38240</v>
      </c>
      <c r="BA5561" s="116"/>
      <c r="BB5561" s="20"/>
      <c r="BC5561" s="20"/>
      <c r="BD5561" s="76"/>
      <c r="BE5561" s="77"/>
      <c r="BF5561" s="77"/>
    </row>
    <row r="5562" spans="1:58" s="23" customFormat="1" ht="15.75" customHeight="1" x14ac:dyDescent="0.4">
      <c r="A5562" s="116">
        <v>38238</v>
      </c>
      <c r="B5562" s="112">
        <v>14.59</v>
      </c>
      <c r="C5562" s="112">
        <v>16.170000000000002</v>
      </c>
      <c r="D5562" s="112">
        <v>17.37</v>
      </c>
      <c r="E5562" s="112">
        <v>17.998000000000001</v>
      </c>
      <c r="F5562" s="112">
        <v>18.454999999999998</v>
      </c>
      <c r="G5562" s="112">
        <v>18.95</v>
      </c>
      <c r="H5562" s="113">
        <v>19.408000000000001</v>
      </c>
      <c r="I5562" s="90">
        <f t="shared" si="2618"/>
        <v>15.837368421052632</v>
      </c>
      <c r="J5562" s="90">
        <f t="shared" si="2619"/>
        <v>17.117368421052632</v>
      </c>
      <c r="K5562" s="114">
        <v>4</v>
      </c>
      <c r="L5562" s="115">
        <v>5.2631578947368418E-2</v>
      </c>
      <c r="M5562" s="11"/>
      <c r="N5562" s="90">
        <v>14.06</v>
      </c>
      <c r="O5562" s="90">
        <v>15.97</v>
      </c>
      <c r="P5562" s="90">
        <v>18.065636674832266</v>
      </c>
      <c r="Q5562" s="90"/>
      <c r="R5562" s="63">
        <f t="shared" si="2609"/>
        <v>19.975636674832266</v>
      </c>
      <c r="S5562" s="64">
        <f t="shared" si="2608"/>
        <v>-7.1073205401562091E-4</v>
      </c>
      <c r="T5562" s="65"/>
      <c r="U5562" s="65">
        <f t="shared" si="2605"/>
        <v>0.88040075140889162</v>
      </c>
      <c r="V5562" s="65">
        <f t="shared" si="2605"/>
        <v>0.88399873679781493</v>
      </c>
      <c r="W5562" s="65"/>
      <c r="X5562" s="61">
        <f t="shared" si="2601"/>
        <v>0.10829335161069238</v>
      </c>
      <c r="Y5562" s="66">
        <f t="shared" si="2610"/>
        <v>7.8342038004222694E-2</v>
      </c>
      <c r="Z5562" s="61">
        <f t="shared" si="2611"/>
        <v>8.082150809212052E-2</v>
      </c>
      <c r="AA5562" s="67">
        <f t="shared" si="2612"/>
        <v>15.837368421052632</v>
      </c>
      <c r="AB5562" s="68">
        <f t="shared" si="2613"/>
        <v>3.769559032716923E-2</v>
      </c>
      <c r="AC5562" s="69">
        <f t="shared" si="2614"/>
        <v>0.12641311671782587</v>
      </c>
      <c r="AD5562" s="70">
        <f>_xlfn.PERCENTILE.EXC(AC5562:$AC$5675,0.5)</f>
        <v>0.12937683828991817</v>
      </c>
      <c r="AE5562" s="70">
        <f>_xlfn.PERCENTILE.EXC($AC5562:AC$5675,0.35)</f>
        <v>0.10635698046851604</v>
      </c>
      <c r="AF5562" s="71">
        <f t="shared" si="2606"/>
        <v>9.8226255173058094E-2</v>
      </c>
      <c r="AG5562" s="70">
        <f t="shared" si="2607"/>
        <v>4.2360822273478684E-3</v>
      </c>
      <c r="AH5562" s="70"/>
      <c r="AI5562" s="61"/>
      <c r="AJ5562" s="68" t="str">
        <f t="shared" si="2604"/>
        <v>Short VOL</v>
      </c>
      <c r="AK5562" s="72"/>
      <c r="AL5562" s="73"/>
      <c r="AM5562" s="72"/>
      <c r="AN5562" s="73"/>
      <c r="AO5562" s="74"/>
      <c r="AP5562" s="20"/>
      <c r="AQ5562" s="74"/>
      <c r="AR5562" s="20"/>
      <c r="AS5562" s="74"/>
      <c r="AT5562" s="20"/>
      <c r="AU5562" s="74" t="str">
        <f t="shared" si="2615"/>
        <v>00631L</v>
      </c>
      <c r="AV5562" s="20">
        <f t="shared" si="2602"/>
        <v>1</v>
      </c>
      <c r="AW5562" s="74" t="str">
        <f t="shared" si="2616"/>
        <v>00631L</v>
      </c>
      <c r="AX5562" s="20">
        <f t="shared" si="2617"/>
        <v>1</v>
      </c>
      <c r="AY5562" s="20">
        <f t="shared" si="2603"/>
        <v>1</v>
      </c>
      <c r="AZ5562" s="116">
        <v>38239</v>
      </c>
      <c r="BA5562" s="116"/>
      <c r="BB5562" s="20"/>
      <c r="BC5562" s="20"/>
      <c r="BD5562" s="76"/>
      <c r="BE5562" s="77"/>
      <c r="BF5562" s="77"/>
    </row>
    <row r="5563" spans="1:58" s="23" customFormat="1" ht="15.75" customHeight="1" x14ac:dyDescent="0.4">
      <c r="A5563" s="116">
        <v>38237</v>
      </c>
      <c r="B5563" s="112">
        <v>14.89</v>
      </c>
      <c r="C5563" s="112">
        <v>16.149999999999999</v>
      </c>
      <c r="D5563" s="112">
        <v>17.45</v>
      </c>
      <c r="E5563" s="112">
        <v>18.029</v>
      </c>
      <c r="F5563" s="112">
        <v>18.452000000000002</v>
      </c>
      <c r="G5563" s="112">
        <v>18.91</v>
      </c>
      <c r="H5563" s="113">
        <v>19.335000000000001</v>
      </c>
      <c r="I5563" s="90">
        <f t="shared" si="2618"/>
        <v>15.818421052631578</v>
      </c>
      <c r="J5563" s="90">
        <f t="shared" si="2619"/>
        <v>17.107894736842105</v>
      </c>
      <c r="K5563" s="114">
        <v>5</v>
      </c>
      <c r="L5563" s="115">
        <v>5.2631578947368418E-2</v>
      </c>
      <c r="M5563" s="11"/>
      <c r="N5563" s="90">
        <v>14.07</v>
      </c>
      <c r="O5563" s="90">
        <v>16</v>
      </c>
      <c r="P5563" s="90">
        <v>18.162676123812908</v>
      </c>
      <c r="Q5563" s="90"/>
      <c r="R5563" s="63">
        <f t="shared" si="2609"/>
        <v>20.092676123812907</v>
      </c>
      <c r="S5563" s="64">
        <f t="shared" si="2608"/>
        <v>1.1502516175413383E-2</v>
      </c>
      <c r="T5563" s="65"/>
      <c r="U5563" s="65">
        <f t="shared" si="2605"/>
        <v>0.87937500000000002</v>
      </c>
      <c r="V5563" s="65">
        <f t="shared" si="2605"/>
        <v>0.8809274520411976</v>
      </c>
      <c r="W5563" s="65"/>
      <c r="X5563" s="61">
        <f t="shared" ref="X5563:X5626" si="2620">(C5563-B5563)/B5563</f>
        <v>8.4620550705171119E-2</v>
      </c>
      <c r="Y5563" s="66">
        <f t="shared" si="2610"/>
        <v>7.2438848521825999E-2</v>
      </c>
      <c r="Z5563" s="61">
        <f t="shared" si="2611"/>
        <v>8.1517218432873143E-2</v>
      </c>
      <c r="AA5563" s="67">
        <f t="shared" si="2612"/>
        <v>15.81842105263158</v>
      </c>
      <c r="AB5563" s="68">
        <f t="shared" si="2613"/>
        <v>5.8280028429282177E-2</v>
      </c>
      <c r="AC5563" s="69">
        <f t="shared" si="2614"/>
        <v>0.1242658886021023</v>
      </c>
      <c r="AD5563" s="70">
        <f>_xlfn.PERCENTILE.EXC(AC5563:$AC$5675,0.5)</f>
        <v>0.12958148383005719</v>
      </c>
      <c r="AE5563" s="70">
        <f>_xlfn.PERCENTILE.EXC($AC5563:AC$5675,0.35)</f>
        <v>0.10599971606219262</v>
      </c>
      <c r="AF5563" s="71">
        <f t="shared" si="2606"/>
        <v>9.7774380168238695E-2</v>
      </c>
      <c r="AG5563" s="70">
        <f t="shared" si="2607"/>
        <v>4.1633203513947057E-3</v>
      </c>
      <c r="AH5563" s="70"/>
      <c r="AI5563" s="61"/>
      <c r="AJ5563" s="68" t="str">
        <f t="shared" si="2604"/>
        <v>Short VOL</v>
      </c>
      <c r="AK5563" s="72"/>
      <c r="AL5563" s="73"/>
      <c r="AM5563" s="72"/>
      <c r="AN5563" s="73"/>
      <c r="AO5563" s="74"/>
      <c r="AP5563" s="20"/>
      <c r="AQ5563" s="74"/>
      <c r="AR5563" s="20"/>
      <c r="AS5563" s="74"/>
      <c r="AT5563" s="20"/>
      <c r="AU5563" s="74" t="str">
        <f t="shared" si="2615"/>
        <v>00631L</v>
      </c>
      <c r="AV5563" s="20">
        <f t="shared" si="2602"/>
        <v>1</v>
      </c>
      <c r="AW5563" s="74" t="str">
        <f t="shared" si="2616"/>
        <v>00631L</v>
      </c>
      <c r="AX5563" s="20">
        <f t="shared" si="2617"/>
        <v>1</v>
      </c>
      <c r="AY5563" s="20">
        <f t="shared" si="2603"/>
        <v>1</v>
      </c>
      <c r="AZ5563" s="116">
        <v>38238</v>
      </c>
      <c r="BA5563" s="116"/>
      <c r="BB5563" s="20"/>
      <c r="BC5563" s="20"/>
      <c r="BD5563" s="76"/>
      <c r="BE5563" s="77"/>
      <c r="BF5563" s="77"/>
    </row>
    <row r="5564" spans="1:58" s="23" customFormat="1" ht="15.75" customHeight="1" x14ac:dyDescent="0.4">
      <c r="A5564" s="116">
        <v>38233</v>
      </c>
      <c r="B5564" s="112">
        <v>15.26</v>
      </c>
      <c r="C5564" s="112">
        <v>16.5</v>
      </c>
      <c r="D5564" s="112">
        <v>17.95</v>
      </c>
      <c r="E5564" s="112">
        <v>18.436</v>
      </c>
      <c r="F5564" s="112">
        <v>18.792000000000002</v>
      </c>
      <c r="G5564" s="112">
        <v>19.18</v>
      </c>
      <c r="H5564" s="113">
        <v>19.541</v>
      </c>
      <c r="I5564" s="90">
        <f t="shared" si="2618"/>
        <v>16.108421052631577</v>
      </c>
      <c r="J5564" s="90">
        <f t="shared" si="2619"/>
        <v>17.492105263157896</v>
      </c>
      <c r="K5564" s="114">
        <v>6</v>
      </c>
      <c r="L5564" s="115">
        <v>5.2631578947368418E-2</v>
      </c>
      <c r="M5564" s="11"/>
      <c r="N5564" s="90">
        <v>13.91</v>
      </c>
      <c r="O5564" s="90">
        <v>15.88</v>
      </c>
      <c r="P5564" s="90">
        <v>18.135059887679468</v>
      </c>
      <c r="Q5564" s="90"/>
      <c r="R5564" s="63">
        <f t="shared" si="2609"/>
        <v>20.10505988767947</v>
      </c>
      <c r="S5564" s="64">
        <f t="shared" si="2608"/>
        <v>-2.5910364145658209E-2</v>
      </c>
      <c r="T5564" s="65"/>
      <c r="U5564" s="65">
        <f t="shared" si="2605"/>
        <v>0.87594458438287148</v>
      </c>
      <c r="V5564" s="65">
        <f t="shared" si="2605"/>
        <v>0.87565191945070431</v>
      </c>
      <c r="W5564" s="65"/>
      <c r="X5564" s="61">
        <f t="shared" si="2620"/>
        <v>8.1258191349934478E-2</v>
      </c>
      <c r="Y5564" s="66">
        <f t="shared" si="2610"/>
        <v>5.9937079626817123E-2</v>
      </c>
      <c r="Z5564" s="61">
        <f t="shared" si="2611"/>
        <v>8.5898189897405927E-2</v>
      </c>
      <c r="AA5564" s="67">
        <f t="shared" si="2612"/>
        <v>16.108421052631581</v>
      </c>
      <c r="AB5564" s="68">
        <f t="shared" si="2613"/>
        <v>9.7052480230050295E-2</v>
      </c>
      <c r="AC5564" s="69">
        <f t="shared" si="2614"/>
        <v>0.1580460857391503</v>
      </c>
      <c r="AD5564" s="70">
        <f>_xlfn.PERCENTILE.EXC(AC5564:$AC$5675,0.5)</f>
        <v>0.12967125305202601</v>
      </c>
      <c r="AE5564" s="70">
        <f>_xlfn.PERCENTILE.EXC($AC5564:AC$5675,0.35)</f>
        <v>0.10568620291736548</v>
      </c>
      <c r="AF5564" s="71">
        <f t="shared" si="2606"/>
        <v>9.7518160437121013E-2</v>
      </c>
      <c r="AG5564" s="70">
        <f t="shared" si="2607"/>
        <v>4.0905584754415431E-3</v>
      </c>
      <c r="AH5564" s="70"/>
      <c r="AI5564" s="61"/>
      <c r="AJ5564" s="68" t="str">
        <f t="shared" si="2604"/>
        <v>Short VOL</v>
      </c>
      <c r="AK5564" s="72"/>
      <c r="AL5564" s="73"/>
      <c r="AM5564" s="72"/>
      <c r="AN5564" s="73"/>
      <c r="AO5564" s="74"/>
      <c r="AP5564" s="20"/>
      <c r="AQ5564" s="74"/>
      <c r="AR5564" s="20"/>
      <c r="AS5564" s="74"/>
      <c r="AT5564" s="20"/>
      <c r="AU5564" s="74" t="str">
        <f t="shared" si="2615"/>
        <v>00631L</v>
      </c>
      <c r="AV5564" s="20">
        <f t="shared" si="2602"/>
        <v>1</v>
      </c>
      <c r="AW5564" s="74" t="str">
        <f t="shared" si="2616"/>
        <v>00631L</v>
      </c>
      <c r="AX5564" s="20">
        <f t="shared" si="2617"/>
        <v>1</v>
      </c>
      <c r="AY5564" s="20">
        <f t="shared" si="2603"/>
        <v>1</v>
      </c>
      <c r="AZ5564" s="116">
        <v>38237</v>
      </c>
      <c r="BA5564" s="116"/>
      <c r="BB5564" s="20"/>
      <c r="BC5564" s="20"/>
      <c r="BD5564" s="76"/>
      <c r="BE5564" s="77"/>
      <c r="BF5564" s="77"/>
    </row>
    <row r="5565" spans="1:58" s="23" customFormat="1" ht="15.75" customHeight="1" x14ac:dyDescent="0.4">
      <c r="A5565" s="116">
        <v>38232</v>
      </c>
      <c r="B5565" s="112">
        <v>15.39</v>
      </c>
      <c r="C5565" s="112">
        <v>16.600000000000001</v>
      </c>
      <c r="D5565" s="112">
        <v>17.989999999999998</v>
      </c>
      <c r="E5565" s="112">
        <v>18.553000000000001</v>
      </c>
      <c r="F5565" s="112">
        <v>18.963999999999999</v>
      </c>
      <c r="G5565" s="112">
        <v>19.41</v>
      </c>
      <c r="H5565" s="113">
        <v>19.824999999999999</v>
      </c>
      <c r="I5565" s="90">
        <f t="shared" si="2618"/>
        <v>16.15421052631579</v>
      </c>
      <c r="J5565" s="90">
        <f t="shared" si="2619"/>
        <v>17.477894736842106</v>
      </c>
      <c r="K5565" s="114">
        <v>7</v>
      </c>
      <c r="L5565" s="115">
        <v>5.2631578947368418E-2</v>
      </c>
      <c r="M5565" s="11"/>
      <c r="N5565" s="90">
        <v>14.28</v>
      </c>
      <c r="O5565" s="90">
        <v>15.97</v>
      </c>
      <c r="P5565" s="90">
        <v>18.232677205851662</v>
      </c>
      <c r="Q5565" s="90"/>
      <c r="R5565" s="63">
        <f t="shared" si="2609"/>
        <v>19.922677205851663</v>
      </c>
      <c r="S5565" s="64">
        <f t="shared" si="2608"/>
        <v>-4.2253521126760618E-2</v>
      </c>
      <c r="T5565" s="65"/>
      <c r="U5565" s="65">
        <f t="shared" si="2605"/>
        <v>0.89417658108954279</v>
      </c>
      <c r="V5565" s="65">
        <f t="shared" si="2605"/>
        <v>0.87589989224810771</v>
      </c>
      <c r="W5565" s="65"/>
      <c r="X5565" s="61">
        <f t="shared" si="2620"/>
        <v>7.8622482131254112E-2</v>
      </c>
      <c r="Y5565" s="66">
        <f t="shared" si="2610"/>
        <v>6.8560340645717588E-2</v>
      </c>
      <c r="Z5565" s="61">
        <f t="shared" si="2611"/>
        <v>8.1940507607597857E-2</v>
      </c>
      <c r="AA5565" s="67">
        <f t="shared" si="2612"/>
        <v>16.15421052631579</v>
      </c>
      <c r="AB5565" s="68">
        <f t="shared" si="2613"/>
        <v>7.7731092436974875E-2</v>
      </c>
      <c r="AC5565" s="69">
        <f t="shared" si="2614"/>
        <v>0.1312472357363999</v>
      </c>
      <c r="AD5565" s="70">
        <f>_xlfn.PERCENTILE.EXC(AC5565:$AC$5675,0.5)</f>
        <v>0.12958148383005719</v>
      </c>
      <c r="AE5565" s="70">
        <f>_xlfn.PERCENTILE.EXC($AC5565:AC$5675,0.35)</f>
        <v>0.10537268977253833</v>
      </c>
      <c r="AF5565" s="71">
        <f t="shared" si="2606"/>
        <v>9.7261940706003316E-2</v>
      </c>
      <c r="AG5565" s="70">
        <f t="shared" si="2607"/>
        <v>4.0177965994883814E-3</v>
      </c>
      <c r="AH5565" s="70"/>
      <c r="AI5565" s="61"/>
      <c r="AJ5565" s="68" t="str">
        <f t="shared" si="2604"/>
        <v>Short VOL</v>
      </c>
      <c r="AK5565" s="72"/>
      <c r="AL5565" s="73"/>
      <c r="AM5565" s="72"/>
      <c r="AN5565" s="73"/>
      <c r="AO5565" s="74"/>
      <c r="AP5565" s="20"/>
      <c r="AQ5565" s="74"/>
      <c r="AR5565" s="20"/>
      <c r="AS5565" s="74"/>
      <c r="AT5565" s="20"/>
      <c r="AU5565" s="74" t="str">
        <f t="shared" si="2615"/>
        <v>00631L</v>
      </c>
      <c r="AV5565" s="20">
        <f t="shared" si="2602"/>
        <v>1</v>
      </c>
      <c r="AW5565" s="74" t="str">
        <f t="shared" si="2616"/>
        <v>00631L</v>
      </c>
      <c r="AX5565" s="20">
        <f t="shared" si="2617"/>
        <v>1</v>
      </c>
      <c r="AY5565" s="20">
        <f t="shared" si="2603"/>
        <v>1</v>
      </c>
      <c r="AZ5565" s="116">
        <v>38233</v>
      </c>
      <c r="BA5565" s="116"/>
      <c r="BB5565" s="20"/>
      <c r="BC5565" s="20"/>
      <c r="BD5565" s="76"/>
      <c r="BE5565" s="77"/>
      <c r="BF5565" s="77"/>
    </row>
    <row r="5566" spans="1:58" s="23" customFormat="1" ht="15.75" customHeight="1" x14ac:dyDescent="0.4">
      <c r="A5566" s="116">
        <v>38231</v>
      </c>
      <c r="B5566" s="112">
        <v>16.02</v>
      </c>
      <c r="C5566" s="112">
        <v>17.329999999999998</v>
      </c>
      <c r="D5566" s="112">
        <v>18.52</v>
      </c>
      <c r="E5566" s="112">
        <v>19.053999999999998</v>
      </c>
      <c r="F5566" s="112">
        <v>19.445</v>
      </c>
      <c r="G5566" s="112">
        <v>19.87</v>
      </c>
      <c r="H5566" s="113">
        <v>20.265999999999998</v>
      </c>
      <c r="I5566" s="90">
        <f t="shared" si="2618"/>
        <v>16.778421052631579</v>
      </c>
      <c r="J5566" s="90">
        <f t="shared" si="2619"/>
        <v>18.018947368421053</v>
      </c>
      <c r="K5566" s="114">
        <v>8</v>
      </c>
      <c r="L5566" s="115">
        <v>5.2631578947368418E-2</v>
      </c>
      <c r="M5566" s="11"/>
      <c r="N5566" s="90">
        <v>14.91</v>
      </c>
      <c r="O5566" s="90">
        <v>16.46</v>
      </c>
      <c r="P5566" s="90">
        <v>18.518972157575558</v>
      </c>
      <c r="Q5566" s="90"/>
      <c r="R5566" s="63">
        <f t="shared" si="2609"/>
        <v>20.068972157575555</v>
      </c>
      <c r="S5566" s="64">
        <f t="shared" si="2608"/>
        <v>-2.4852844996729826E-2</v>
      </c>
      <c r="T5566" s="65"/>
      <c r="U5566" s="65">
        <f t="shared" si="2605"/>
        <v>0.90583232077764275</v>
      </c>
      <c r="V5566" s="65">
        <f t="shared" si="2605"/>
        <v>0.88881822705623037</v>
      </c>
      <c r="W5566" s="65"/>
      <c r="X5566" s="61">
        <f t="shared" si="2620"/>
        <v>8.1772784019974953E-2</v>
      </c>
      <c r="Y5566" s="66">
        <f t="shared" si="2610"/>
        <v>6.3608691088485353E-2</v>
      </c>
      <c r="Z5566" s="61">
        <f t="shared" si="2611"/>
        <v>7.3935819818689422E-2</v>
      </c>
      <c r="AA5566" s="67">
        <f t="shared" si="2612"/>
        <v>16.778421052631579</v>
      </c>
      <c r="AB5566" s="68">
        <f t="shared" si="2613"/>
        <v>7.4446680080482858E-2</v>
      </c>
      <c r="AC5566" s="69">
        <f t="shared" si="2614"/>
        <v>0.12531328320802004</v>
      </c>
      <c r="AD5566" s="70">
        <f>_xlfn.PERCENTILE.EXC(AC5566:$AC$5675,0.5)</f>
        <v>0.12937683828991817</v>
      </c>
      <c r="AE5566" s="70">
        <f>_xlfn.PERCENTILE.EXC($AC5566:AC$5675,0.35)</f>
        <v>0.10486768069889388</v>
      </c>
      <c r="AF5566" s="71">
        <f t="shared" si="2606"/>
        <v>9.700572097488562E-2</v>
      </c>
      <c r="AG5566" s="70">
        <f t="shared" si="2607"/>
        <v>3.9450347235352188E-3</v>
      </c>
      <c r="AH5566" s="70"/>
      <c r="AI5566" s="61"/>
      <c r="AJ5566" s="68" t="str">
        <f t="shared" si="2604"/>
        <v>Short VOL</v>
      </c>
      <c r="AK5566" s="72"/>
      <c r="AL5566" s="73"/>
      <c r="AM5566" s="72"/>
      <c r="AN5566" s="73"/>
      <c r="AO5566" s="74"/>
      <c r="AP5566" s="20"/>
      <c r="AQ5566" s="74"/>
      <c r="AR5566" s="20"/>
      <c r="AS5566" s="74"/>
      <c r="AT5566" s="20"/>
      <c r="AU5566" s="74" t="str">
        <f t="shared" si="2615"/>
        <v>00631L</v>
      </c>
      <c r="AV5566" s="20">
        <f t="shared" si="2602"/>
        <v>1</v>
      </c>
      <c r="AW5566" s="74" t="str">
        <f t="shared" si="2616"/>
        <v>00631L</v>
      </c>
      <c r="AX5566" s="20">
        <f t="shared" si="2617"/>
        <v>1</v>
      </c>
      <c r="AY5566" s="20">
        <f t="shared" si="2603"/>
        <v>1</v>
      </c>
      <c r="AZ5566" s="116">
        <v>38232</v>
      </c>
      <c r="BA5566" s="116"/>
      <c r="BB5566" s="20"/>
      <c r="BC5566" s="20"/>
      <c r="BD5566" s="76"/>
      <c r="BE5566" s="77"/>
      <c r="BF5566" s="77"/>
    </row>
    <row r="5567" spans="1:58" s="23" customFormat="1" ht="15.75" customHeight="1" x14ac:dyDescent="0.4">
      <c r="A5567" s="116">
        <v>38230</v>
      </c>
      <c r="B5567" s="112">
        <v>16.170000000000002</v>
      </c>
      <c r="C5567" s="112">
        <v>17.579999999999998</v>
      </c>
      <c r="D5567" s="112">
        <v>18.73</v>
      </c>
      <c r="E5567" s="112">
        <v>19.207000000000001</v>
      </c>
      <c r="F5567" s="112">
        <v>19.558</v>
      </c>
      <c r="G5567" s="112">
        <v>19.940000000000001</v>
      </c>
      <c r="H5567" s="113">
        <v>20.295999999999999</v>
      </c>
      <c r="I5567" s="90">
        <f t="shared" si="2618"/>
        <v>16.912105263157894</v>
      </c>
      <c r="J5567" s="90">
        <f t="shared" si="2619"/>
        <v>18.185263157894735</v>
      </c>
      <c r="K5567" s="114">
        <v>9</v>
      </c>
      <c r="L5567" s="115">
        <v>5.2631578947368418E-2</v>
      </c>
      <c r="M5567" s="11"/>
      <c r="N5567" s="90">
        <v>15.29</v>
      </c>
      <c r="O5567" s="90">
        <v>16.87</v>
      </c>
      <c r="P5567" s="90">
        <v>18.884330244996445</v>
      </c>
      <c r="Q5567" s="90"/>
      <c r="R5567" s="63">
        <f t="shared" si="2609"/>
        <v>20.464330244996447</v>
      </c>
      <c r="S5567" s="64">
        <f t="shared" si="2608"/>
        <v>-9.7150259067357754E-3</v>
      </c>
      <c r="T5567" s="65"/>
      <c r="U5567" s="65">
        <f t="shared" si="2605"/>
        <v>0.90634262003556598</v>
      </c>
      <c r="V5567" s="65">
        <f t="shared" si="2605"/>
        <v>0.89333324407784298</v>
      </c>
      <c r="W5567" s="65"/>
      <c r="X5567" s="61">
        <f t="shared" si="2620"/>
        <v>8.7198515769944127E-2</v>
      </c>
      <c r="Y5567" s="66">
        <f t="shared" si="2610"/>
        <v>5.6698078825428155E-2</v>
      </c>
      <c r="Z5567" s="61">
        <f t="shared" si="2611"/>
        <v>7.5280863909376564E-2</v>
      </c>
      <c r="AA5567" s="67">
        <f t="shared" si="2612"/>
        <v>16.912105263157898</v>
      </c>
      <c r="AB5567" s="68">
        <f t="shared" si="2613"/>
        <v>5.7553956834532544E-2</v>
      </c>
      <c r="AC5567" s="69">
        <f t="shared" si="2614"/>
        <v>0.10608929124642895</v>
      </c>
      <c r="AD5567" s="70">
        <f>_xlfn.PERCENTILE.EXC(AC5567:$AC$5675,0.5)</f>
        <v>0.12958148383005719</v>
      </c>
      <c r="AE5567" s="70">
        <f>_xlfn.PERCENTILE.EXC($AC5567:AC$5675,0.35)</f>
        <v>0.10410734372015967</v>
      </c>
      <c r="AF5567" s="71">
        <f t="shared" si="2606"/>
        <v>9.6875492038724864E-2</v>
      </c>
      <c r="AG5567" s="70">
        <f t="shared" si="2607"/>
        <v>3.8722728475820566E-3</v>
      </c>
      <c r="AH5567" s="70"/>
      <c r="AI5567" s="61"/>
      <c r="AJ5567" s="68" t="str">
        <f t="shared" si="2604"/>
        <v>Short VOL</v>
      </c>
      <c r="AK5567" s="72"/>
      <c r="AL5567" s="73"/>
      <c r="AM5567" s="72"/>
      <c r="AN5567" s="73"/>
      <c r="AO5567" s="74"/>
      <c r="AP5567" s="20"/>
      <c r="AQ5567" s="74"/>
      <c r="AR5567" s="20"/>
      <c r="AS5567" s="74"/>
      <c r="AT5567" s="20"/>
      <c r="AU5567" s="74" t="str">
        <f t="shared" si="2615"/>
        <v>00631L</v>
      </c>
      <c r="AV5567" s="20">
        <f t="shared" si="2602"/>
        <v>1</v>
      </c>
      <c r="AW5567" s="74" t="str">
        <f t="shared" si="2616"/>
        <v>00631L</v>
      </c>
      <c r="AX5567" s="20">
        <f t="shared" si="2617"/>
        <v>1</v>
      </c>
      <c r="AY5567" s="20">
        <f t="shared" si="2603"/>
        <v>1</v>
      </c>
      <c r="AZ5567" s="116">
        <v>38231</v>
      </c>
      <c r="BA5567" s="116"/>
      <c r="BB5567" s="20"/>
      <c r="BC5567" s="20"/>
      <c r="BD5567" s="76"/>
      <c r="BE5567" s="77"/>
      <c r="BF5567" s="77"/>
    </row>
    <row r="5568" spans="1:58" s="23" customFormat="1" ht="15.75" customHeight="1" x14ac:dyDescent="0.4">
      <c r="A5568" s="116">
        <v>38229</v>
      </c>
      <c r="B5568" s="112">
        <v>16.440000000000001</v>
      </c>
      <c r="C5568" s="112">
        <v>17.579999999999998</v>
      </c>
      <c r="D5568" s="112">
        <v>19.09</v>
      </c>
      <c r="E5568" s="112">
        <v>19.491</v>
      </c>
      <c r="F5568" s="112">
        <v>19.786999999999999</v>
      </c>
      <c r="G5568" s="112">
        <v>20.11</v>
      </c>
      <c r="H5568" s="113">
        <v>20.411999999999999</v>
      </c>
      <c r="I5568" s="90">
        <f t="shared" si="2618"/>
        <v>16.98</v>
      </c>
      <c r="J5568" s="90">
        <f t="shared" si="2619"/>
        <v>18.295263157894738</v>
      </c>
      <c r="K5568" s="114">
        <v>10</v>
      </c>
      <c r="L5568" s="115">
        <v>5.2631578947368418E-2</v>
      </c>
      <c r="M5568" s="11"/>
      <c r="N5568" s="90">
        <v>15.44</v>
      </c>
      <c r="O5568" s="90">
        <v>16.98</v>
      </c>
      <c r="P5568" s="90">
        <v>18.994832772471636</v>
      </c>
      <c r="Q5568" s="90"/>
      <c r="R5568" s="63">
        <f t="shared" si="2609"/>
        <v>20.534832772471638</v>
      </c>
      <c r="S5568" s="64">
        <f t="shared" si="2608"/>
        <v>4.9626104690686512E-2</v>
      </c>
      <c r="T5568" s="65"/>
      <c r="U5568" s="65">
        <f t="shared" si="2605"/>
        <v>0.90930506478209649</v>
      </c>
      <c r="V5568" s="65">
        <f t="shared" si="2605"/>
        <v>0.89392732241414397</v>
      </c>
      <c r="W5568" s="65"/>
      <c r="X5568" s="61">
        <f t="shared" si="2620"/>
        <v>6.9343065693430475E-2</v>
      </c>
      <c r="Y5568" s="66">
        <f t="shared" si="2610"/>
        <v>4.7252578112975188E-2</v>
      </c>
      <c r="Z5568" s="61">
        <f t="shared" si="2611"/>
        <v>7.7459549934907959E-2</v>
      </c>
      <c r="AA5568" s="67">
        <f t="shared" si="2612"/>
        <v>16.979999999999997</v>
      </c>
      <c r="AB5568" s="68">
        <f t="shared" si="2613"/>
        <v>6.4766839378238461E-2</v>
      </c>
      <c r="AC5568" s="69">
        <f t="shared" si="2614"/>
        <v>9.9740932642486874E-2</v>
      </c>
      <c r="AD5568" s="70">
        <f>_xlfn.PERCENTILE.EXC(AC5568:$AC$5675,0.5)</f>
        <v>0.12967125305202601</v>
      </c>
      <c r="AE5568" s="70">
        <f>_xlfn.PERCENTILE.EXC($AC5568:AC$5675,0.35)</f>
        <v>0.10334700674142547</v>
      </c>
      <c r="AF5568" s="71">
        <f t="shared" si="2606"/>
        <v>9.6795659420546895E-2</v>
      </c>
      <c r="AG5568" s="70">
        <f t="shared" si="2607"/>
        <v>3.7995109716288944E-3</v>
      </c>
      <c r="AH5568" s="70"/>
      <c r="AI5568" s="61"/>
      <c r="AJ5568" s="68" t="str">
        <f t="shared" si="2604"/>
        <v>Short VOL</v>
      </c>
      <c r="AK5568" s="72"/>
      <c r="AL5568" s="73"/>
      <c r="AM5568" s="72"/>
      <c r="AN5568" s="73"/>
      <c r="AO5568" s="74"/>
      <c r="AP5568" s="20"/>
      <c r="AQ5568" s="74"/>
      <c r="AR5568" s="20"/>
      <c r="AS5568" s="74"/>
      <c r="AT5568" s="20"/>
      <c r="AU5568" s="74" t="str">
        <f t="shared" si="2615"/>
        <v>00631L</v>
      </c>
      <c r="AV5568" s="20">
        <f t="shared" si="2602"/>
        <v>1</v>
      </c>
      <c r="AW5568" s="74" t="str">
        <f t="shared" si="2616"/>
        <v>00635U</v>
      </c>
      <c r="AX5568" s="20">
        <f t="shared" si="2617"/>
        <v>0</v>
      </c>
      <c r="AY5568" s="20">
        <f t="shared" si="2603"/>
        <v>1</v>
      </c>
      <c r="AZ5568" s="116">
        <v>38230</v>
      </c>
      <c r="BA5568" s="116"/>
      <c r="BB5568" s="20"/>
      <c r="BC5568" s="20"/>
      <c r="BD5568" s="76"/>
      <c r="BE5568" s="77"/>
      <c r="BF5568" s="77"/>
    </row>
    <row r="5569" spans="1:58" s="23" customFormat="1" ht="15.75" customHeight="1" x14ac:dyDescent="0.4">
      <c r="A5569" s="116">
        <v>38226</v>
      </c>
      <c r="B5569" s="112">
        <v>16.149999999999999</v>
      </c>
      <c r="C5569" s="112">
        <v>17.47</v>
      </c>
      <c r="D5569" s="112">
        <v>19.059999999999999</v>
      </c>
      <c r="E5569" s="112">
        <v>19.401</v>
      </c>
      <c r="F5569" s="112">
        <v>19.654</v>
      </c>
      <c r="G5569" s="112">
        <v>19.93</v>
      </c>
      <c r="H5569" s="113">
        <v>20.189</v>
      </c>
      <c r="I5569" s="90">
        <f t="shared" si="2618"/>
        <v>16.705789473684209</v>
      </c>
      <c r="J5569" s="90">
        <f t="shared" si="2619"/>
        <v>18.139473684210525</v>
      </c>
      <c r="K5569" s="114">
        <v>11</v>
      </c>
      <c r="L5569" s="115">
        <v>5.2631578947368418E-2</v>
      </c>
      <c r="M5569" s="11"/>
      <c r="N5569" s="90">
        <v>14.71</v>
      </c>
      <c r="O5569" s="90">
        <v>16.55</v>
      </c>
      <c r="P5569" s="90">
        <v>18.67072501092591</v>
      </c>
      <c r="Q5569" s="90"/>
      <c r="R5569" s="63">
        <f t="shared" si="2609"/>
        <v>20.51072501092591</v>
      </c>
      <c r="S5569" s="64">
        <f t="shared" si="2608"/>
        <v>-1.3413816230717591E-2</v>
      </c>
      <c r="T5569" s="65"/>
      <c r="U5569" s="65">
        <f t="shared" si="2605"/>
        <v>0.88882175226586102</v>
      </c>
      <c r="V5569" s="65">
        <f t="shared" si="2605"/>
        <v>0.886414426344725</v>
      </c>
      <c r="W5569" s="65"/>
      <c r="X5569" s="61">
        <f t="shared" si="2620"/>
        <v>8.1733746130030982E-2</v>
      </c>
      <c r="Y5569" s="66">
        <f t="shared" si="2610"/>
        <v>4.0616463068913984E-2</v>
      </c>
      <c r="Z5569" s="61">
        <f t="shared" si="2611"/>
        <v>8.5819602406981513E-2</v>
      </c>
      <c r="AA5569" s="67">
        <f t="shared" si="2612"/>
        <v>16.705789473684209</v>
      </c>
      <c r="AB5569" s="68">
        <f t="shared" si="2613"/>
        <v>9.7892590074778907E-2</v>
      </c>
      <c r="AC5569" s="69">
        <f t="shared" si="2614"/>
        <v>0.13567569501592172</v>
      </c>
      <c r="AD5569" s="70">
        <f>_xlfn.PERCENTILE.EXC(AC5569:$AC$5675,0.5)</f>
        <v>0.12976102227399483</v>
      </c>
      <c r="AE5569" s="70">
        <f>_xlfn.PERCENTILE.EXC($AC5569:AC$5675,0.35)</f>
        <v>0.10475906113050328</v>
      </c>
      <c r="AF5569" s="71">
        <f t="shared" si="2606"/>
        <v>9.6715826802368926E-2</v>
      </c>
      <c r="AG5569" s="70">
        <f t="shared" si="2607"/>
        <v>3.7267490956757318E-3</v>
      </c>
      <c r="AH5569" s="70"/>
      <c r="AI5569" s="61"/>
      <c r="AJ5569" s="68" t="str">
        <f t="shared" si="2604"/>
        <v>Short VOL</v>
      </c>
      <c r="AK5569" s="72"/>
      <c r="AL5569" s="73"/>
      <c r="AM5569" s="72"/>
      <c r="AN5569" s="73"/>
      <c r="AO5569" s="74"/>
      <c r="AP5569" s="20"/>
      <c r="AQ5569" s="74"/>
      <c r="AR5569" s="20"/>
      <c r="AS5569" s="74"/>
      <c r="AT5569" s="20"/>
      <c r="AU5569" s="74" t="str">
        <f t="shared" si="2615"/>
        <v>00631L</v>
      </c>
      <c r="AV5569" s="20">
        <f t="shared" si="2602"/>
        <v>1</v>
      </c>
      <c r="AW5569" s="74" t="str">
        <f t="shared" si="2616"/>
        <v>00631L</v>
      </c>
      <c r="AX5569" s="20">
        <f t="shared" si="2617"/>
        <v>1</v>
      </c>
      <c r="AY5569" s="20">
        <f t="shared" si="2603"/>
        <v>1</v>
      </c>
      <c r="AZ5569" s="116">
        <v>38229</v>
      </c>
      <c r="BA5569" s="116"/>
      <c r="BB5569" s="20"/>
      <c r="BC5569" s="20"/>
      <c r="BD5569" s="76"/>
      <c r="BE5569" s="77"/>
      <c r="BF5569" s="77"/>
    </row>
    <row r="5570" spans="1:58" s="23" customFormat="1" ht="15.75" customHeight="1" x14ac:dyDescent="0.4">
      <c r="A5570" s="116">
        <v>38225</v>
      </c>
      <c r="B5570" s="112">
        <v>16.41</v>
      </c>
      <c r="C5570" s="112">
        <v>17.59</v>
      </c>
      <c r="D5570" s="112">
        <v>19.22</v>
      </c>
      <c r="E5570" s="112">
        <v>19.588999999999999</v>
      </c>
      <c r="F5570" s="112">
        <v>19.861999999999998</v>
      </c>
      <c r="G5570" s="112">
        <v>20.16</v>
      </c>
      <c r="H5570" s="113">
        <v>20.439</v>
      </c>
      <c r="I5570" s="90">
        <f t="shared" si="2618"/>
        <v>16.844736842105263</v>
      </c>
      <c r="J5570" s="90">
        <f t="shared" si="2619"/>
        <v>18.190526315789473</v>
      </c>
      <c r="K5570" s="114">
        <v>12</v>
      </c>
      <c r="L5570" s="115">
        <v>5.2631578947368418E-2</v>
      </c>
      <c r="M5570" s="11"/>
      <c r="N5570" s="90">
        <v>14.91</v>
      </c>
      <c r="O5570" s="90">
        <v>16.72</v>
      </c>
      <c r="P5570" s="90">
        <v>18.824579659596306</v>
      </c>
      <c r="Q5570" s="90"/>
      <c r="R5570" s="63">
        <f t="shared" si="2609"/>
        <v>20.634579659596309</v>
      </c>
      <c r="S5570" s="64">
        <f t="shared" si="2608"/>
        <v>-4.672897196261701E-3</v>
      </c>
      <c r="T5570" s="65"/>
      <c r="U5570" s="65">
        <f t="shared" si="2605"/>
        <v>0.89174641148325362</v>
      </c>
      <c r="V5570" s="65">
        <f t="shared" si="2605"/>
        <v>0.8882004433749231</v>
      </c>
      <c r="W5570" s="65"/>
      <c r="X5570" s="61">
        <f t="shared" si="2620"/>
        <v>7.1907373552711748E-2</v>
      </c>
      <c r="Y5570" s="66">
        <f t="shared" si="2610"/>
        <v>4.3391699423145719E-2</v>
      </c>
      <c r="Z5570" s="61">
        <f t="shared" si="2611"/>
        <v>7.9893766598968879E-2</v>
      </c>
      <c r="AA5570" s="67">
        <f t="shared" si="2612"/>
        <v>16.844736842105263</v>
      </c>
      <c r="AB5570" s="68">
        <f t="shared" si="2613"/>
        <v>0.10060362173038229</v>
      </c>
      <c r="AC5570" s="69">
        <f t="shared" si="2614"/>
        <v>0.12976102227399483</v>
      </c>
      <c r="AD5570" s="70">
        <f>_xlfn.PERCENTILE.EXC(AC5570:$AC$5675,0.5)</f>
        <v>0.12967125305202601</v>
      </c>
      <c r="AE5570" s="70">
        <f>_xlfn.PERCENTILE.EXC($AC5570:AC$5675,0.35)</f>
        <v>0.10399872415176907</v>
      </c>
      <c r="AF5570" s="71">
        <f t="shared" si="2606"/>
        <v>9.6621192612216106E-2</v>
      </c>
      <c r="AG5570" s="70">
        <f t="shared" si="2607"/>
        <v>3.6539872197225696E-3</v>
      </c>
      <c r="AH5570" s="70"/>
      <c r="AI5570" s="61"/>
      <c r="AJ5570" s="68" t="str">
        <f t="shared" si="2604"/>
        <v>Short VOL</v>
      </c>
      <c r="AK5570" s="72"/>
      <c r="AL5570" s="73"/>
      <c r="AM5570" s="72"/>
      <c r="AN5570" s="73"/>
      <c r="AO5570" s="74"/>
      <c r="AP5570" s="20"/>
      <c r="AQ5570" s="74"/>
      <c r="AR5570" s="20"/>
      <c r="AS5570" s="74"/>
      <c r="AT5570" s="20"/>
      <c r="AU5570" s="74" t="str">
        <f t="shared" si="2615"/>
        <v>00631L</v>
      </c>
      <c r="AV5570" s="20">
        <f t="shared" si="2602"/>
        <v>1</v>
      </c>
      <c r="AW5570" s="74" t="str">
        <f t="shared" si="2616"/>
        <v>00631L</v>
      </c>
      <c r="AX5570" s="20">
        <f t="shared" si="2617"/>
        <v>1</v>
      </c>
      <c r="AY5570" s="20">
        <f t="shared" si="2603"/>
        <v>1</v>
      </c>
      <c r="AZ5570" s="116">
        <v>38226</v>
      </c>
      <c r="BA5570" s="116"/>
      <c r="BB5570" s="20"/>
      <c r="BC5570" s="20"/>
      <c r="BD5570" s="76"/>
      <c r="BE5570" s="77"/>
      <c r="BF5570" s="77"/>
    </row>
    <row r="5571" spans="1:58" s="23" customFormat="1" ht="15.75" customHeight="1" x14ac:dyDescent="0.4">
      <c r="A5571" s="116">
        <v>38224</v>
      </c>
      <c r="B5571" s="112">
        <v>16.5</v>
      </c>
      <c r="C5571" s="112">
        <v>17.59</v>
      </c>
      <c r="D5571" s="112">
        <v>19.21</v>
      </c>
      <c r="E5571" s="112">
        <v>19.626999999999999</v>
      </c>
      <c r="F5571" s="112">
        <v>19.934000000000001</v>
      </c>
      <c r="G5571" s="112">
        <v>20.27</v>
      </c>
      <c r="H5571" s="113">
        <v>20.584</v>
      </c>
      <c r="I5571" s="90">
        <f t="shared" si="2618"/>
        <v>16.844210526315791</v>
      </c>
      <c r="J5571" s="90">
        <f t="shared" si="2619"/>
        <v>18.10157894736842</v>
      </c>
      <c r="K5571" s="114">
        <v>13</v>
      </c>
      <c r="L5571" s="115">
        <v>5.2631578947368418E-2</v>
      </c>
      <c r="M5571" s="11"/>
      <c r="N5571" s="90">
        <v>14.98</v>
      </c>
      <c r="O5571" s="90">
        <v>16.91</v>
      </c>
      <c r="P5571" s="90">
        <v>18.919158564243315</v>
      </c>
      <c r="Q5571" s="90"/>
      <c r="R5571" s="63">
        <f t="shared" si="2609"/>
        <v>20.849158564243314</v>
      </c>
      <c r="S5571" s="64">
        <f t="shared" si="2608"/>
        <v>-2.283105022831048E-2</v>
      </c>
      <c r="T5571" s="65"/>
      <c r="U5571" s="65">
        <f t="shared" si="2605"/>
        <v>0.88586635127143709</v>
      </c>
      <c r="V5571" s="65">
        <f t="shared" si="2605"/>
        <v>0.89380296394150593</v>
      </c>
      <c r="W5571" s="65"/>
      <c r="X5571" s="61">
        <f t="shared" si="2620"/>
        <v>6.6060606060606056E-2</v>
      </c>
      <c r="Y5571" s="66">
        <f t="shared" si="2610"/>
        <v>4.8759362103225193E-2</v>
      </c>
      <c r="Z5571" s="61">
        <f t="shared" si="2611"/>
        <v>7.4646919135107945E-2</v>
      </c>
      <c r="AA5571" s="67">
        <f t="shared" si="2612"/>
        <v>16.844210526315788</v>
      </c>
      <c r="AB5571" s="68">
        <f t="shared" si="2613"/>
        <v>0.10146862483311078</v>
      </c>
      <c r="AC5571" s="69">
        <f t="shared" si="2614"/>
        <v>0.12444663059517939</v>
      </c>
      <c r="AD5571" s="70">
        <f>_xlfn.PERCENTILE.EXC(AC5571:$AC$5675,0.5)</f>
        <v>0.12958148383005719</v>
      </c>
      <c r="AE5571" s="70">
        <f>_xlfn.PERCENTILE.EXC($AC5571:AC$5675,0.35)</f>
        <v>0.10323838717303487</v>
      </c>
      <c r="AF5571" s="71">
        <f t="shared" si="2606"/>
        <v>9.6437748990214109E-2</v>
      </c>
      <c r="AG5571" s="70">
        <f t="shared" si="2607"/>
        <v>3.5812253437694074E-3</v>
      </c>
      <c r="AH5571" s="70"/>
      <c r="AI5571" s="61"/>
      <c r="AJ5571" s="68" t="str">
        <f t="shared" si="2604"/>
        <v>Short VOL</v>
      </c>
      <c r="AK5571" s="72"/>
      <c r="AL5571" s="73"/>
      <c r="AM5571" s="72"/>
      <c r="AN5571" s="73"/>
      <c r="AO5571" s="74"/>
      <c r="AP5571" s="20"/>
      <c r="AQ5571" s="74"/>
      <c r="AR5571" s="20"/>
      <c r="AS5571" s="74"/>
      <c r="AT5571" s="20"/>
      <c r="AU5571" s="74" t="str">
        <f t="shared" si="2615"/>
        <v>00631L</v>
      </c>
      <c r="AV5571" s="20">
        <f t="shared" ref="AV5571:AV5634" si="2621">IF(AU5571="00631L",1,0)</f>
        <v>1</v>
      </c>
      <c r="AW5571" s="74" t="str">
        <f t="shared" si="2616"/>
        <v>00631L</v>
      </c>
      <c r="AX5571" s="20">
        <f t="shared" si="2617"/>
        <v>1</v>
      </c>
      <c r="AY5571" s="20">
        <f t="shared" ref="AY5571:AY5634" si="2622">IF(AP5571=1,0,1)</f>
        <v>1</v>
      </c>
      <c r="AZ5571" s="116">
        <v>38225</v>
      </c>
      <c r="BA5571" s="116"/>
      <c r="BB5571" s="20"/>
      <c r="BC5571" s="20"/>
      <c r="BD5571" s="76"/>
      <c r="BE5571" s="77"/>
      <c r="BF5571" s="77"/>
    </row>
    <row r="5572" spans="1:58" s="23" customFormat="1" ht="15.75" customHeight="1" x14ac:dyDescent="0.4">
      <c r="A5572" s="116">
        <v>38223</v>
      </c>
      <c r="B5572" s="112">
        <v>17.100000000000001</v>
      </c>
      <c r="C5572" s="112">
        <v>18.420000000000002</v>
      </c>
      <c r="D5572" s="112">
        <v>19.96</v>
      </c>
      <c r="E5572" s="112">
        <v>20.504999999999999</v>
      </c>
      <c r="F5572" s="112">
        <v>20.905000000000001</v>
      </c>
      <c r="G5572" s="112">
        <v>21.34</v>
      </c>
      <c r="H5572" s="113">
        <v>21.745000000000001</v>
      </c>
      <c r="I5572" s="90">
        <f t="shared" si="2618"/>
        <v>17.447368421052634</v>
      </c>
      <c r="J5572" s="90">
        <f t="shared" si="2619"/>
        <v>18.825263157894739</v>
      </c>
      <c r="K5572" s="114">
        <v>14</v>
      </c>
      <c r="L5572" s="115">
        <v>5.2631578947368418E-2</v>
      </c>
      <c r="M5572" s="11"/>
      <c r="N5572" s="90">
        <v>15.33</v>
      </c>
      <c r="O5572" s="90">
        <v>16.82</v>
      </c>
      <c r="P5572" s="90">
        <v>19.117826971426659</v>
      </c>
      <c r="Q5572" s="90"/>
      <c r="R5572" s="63">
        <f t="shared" si="2609"/>
        <v>20.607826971426661</v>
      </c>
      <c r="S5572" s="64">
        <f t="shared" si="2608"/>
        <v>-3.4634760705289716E-2</v>
      </c>
      <c r="T5572" s="65"/>
      <c r="U5572" s="65">
        <f t="shared" si="2605"/>
        <v>0.91141498216409034</v>
      </c>
      <c r="V5572" s="65">
        <f t="shared" si="2605"/>
        <v>0.87980710491516789</v>
      </c>
      <c r="W5572" s="65"/>
      <c r="X5572" s="61">
        <f t="shared" si="2620"/>
        <v>7.7192982456140355E-2</v>
      </c>
      <c r="Y5572" s="66">
        <f t="shared" si="2610"/>
        <v>6.0473055352353186E-2</v>
      </c>
      <c r="Z5572" s="61">
        <f t="shared" si="2611"/>
        <v>7.8974358974358949E-2</v>
      </c>
      <c r="AA5572" s="67">
        <f t="shared" si="2612"/>
        <v>17.447368421052634</v>
      </c>
      <c r="AB5572" s="68">
        <f t="shared" si="2613"/>
        <v>0.11545988258317035</v>
      </c>
      <c r="AC5572" s="69">
        <f t="shared" si="2614"/>
        <v>0.13811927077968908</v>
      </c>
      <c r="AD5572" s="70">
        <f>_xlfn.PERCENTILE.EXC(AC5572:$AC$5675,0.5)</f>
        <v>0.13027061807601936</v>
      </c>
      <c r="AE5572" s="70">
        <f>_xlfn.PERCENTILE.EXC($AC5572:AC$5675,0.35)</f>
        <v>0.10288314497780754</v>
      </c>
      <c r="AF5572" s="71">
        <f t="shared" si="2606"/>
        <v>9.6254305368212126E-2</v>
      </c>
      <c r="AG5572" s="70">
        <f t="shared" si="2607"/>
        <v>3.5084634678162452E-3</v>
      </c>
      <c r="AH5572" s="70"/>
      <c r="AI5572" s="61"/>
      <c r="AJ5572" s="68" t="str">
        <f t="shared" si="2604"/>
        <v>Short VOL</v>
      </c>
      <c r="AK5572" s="72"/>
      <c r="AL5572" s="73"/>
      <c r="AM5572" s="72"/>
      <c r="AN5572" s="73"/>
      <c r="AO5572" s="74"/>
      <c r="AP5572" s="20"/>
      <c r="AQ5572" s="74"/>
      <c r="AR5572" s="20"/>
      <c r="AS5572" s="74"/>
      <c r="AT5572" s="20"/>
      <c r="AU5572" s="74" t="str">
        <f t="shared" si="2615"/>
        <v>00631L</v>
      </c>
      <c r="AV5572" s="20">
        <f t="shared" si="2621"/>
        <v>1</v>
      </c>
      <c r="AW5572" s="74" t="str">
        <f t="shared" si="2616"/>
        <v>00631L</v>
      </c>
      <c r="AX5572" s="20">
        <f t="shared" si="2617"/>
        <v>1</v>
      </c>
      <c r="AY5572" s="20">
        <f t="shared" si="2622"/>
        <v>1</v>
      </c>
      <c r="AZ5572" s="116">
        <v>38224</v>
      </c>
      <c r="BA5572" s="116"/>
      <c r="BB5572" s="20"/>
      <c r="BC5572" s="20"/>
      <c r="BD5572" s="76"/>
      <c r="BE5572" s="77"/>
      <c r="BF5572" s="77"/>
    </row>
    <row r="5573" spans="1:58" s="23" customFormat="1" ht="15.75" customHeight="1" x14ac:dyDescent="0.4">
      <c r="A5573" s="116">
        <v>38222</v>
      </c>
      <c r="B5573" s="112">
        <v>17.47</v>
      </c>
      <c r="C5573" s="112">
        <v>18.77</v>
      </c>
      <c r="D5573" s="112">
        <v>20.21</v>
      </c>
      <c r="E5573" s="112">
        <v>20.695</v>
      </c>
      <c r="F5573" s="112">
        <v>21.050999999999998</v>
      </c>
      <c r="G5573" s="112">
        <v>21.44</v>
      </c>
      <c r="H5573" s="113">
        <v>21.803000000000001</v>
      </c>
      <c r="I5573" s="90">
        <f t="shared" si="2618"/>
        <v>17.743684210526315</v>
      </c>
      <c r="J5573" s="90">
        <f t="shared" si="2619"/>
        <v>19.073157894736841</v>
      </c>
      <c r="K5573" s="114">
        <v>15</v>
      </c>
      <c r="L5573" s="115">
        <v>5.2631578947368418E-2</v>
      </c>
      <c r="M5573" s="11"/>
      <c r="N5573" s="90">
        <v>15.88</v>
      </c>
      <c r="O5573" s="90">
        <v>17.28</v>
      </c>
      <c r="P5573" s="90">
        <v>19.38516792553974</v>
      </c>
      <c r="Q5573" s="90"/>
      <c r="R5573" s="63">
        <f t="shared" si="2609"/>
        <v>20.785167925539739</v>
      </c>
      <c r="S5573" s="64">
        <f t="shared" si="2608"/>
        <v>-7.4999999999999512E-3</v>
      </c>
      <c r="T5573" s="65"/>
      <c r="U5573" s="65">
        <f t="shared" si="2605"/>
        <v>0.91898148148148151</v>
      </c>
      <c r="V5573" s="65">
        <f t="shared" si="2605"/>
        <v>0.89140316278786502</v>
      </c>
      <c r="W5573" s="65"/>
      <c r="X5573" s="61">
        <f t="shared" si="2620"/>
        <v>7.4413279908414467E-2</v>
      </c>
      <c r="Y5573" s="66">
        <f t="shared" si="2610"/>
        <v>5.3539502295240418E-2</v>
      </c>
      <c r="Z5573" s="61">
        <f t="shared" si="2611"/>
        <v>7.4926586183371419E-2</v>
      </c>
      <c r="AA5573" s="67">
        <f t="shared" si="2612"/>
        <v>17.743684210526315</v>
      </c>
      <c r="AB5573" s="68">
        <f t="shared" si="2613"/>
        <v>0.10012594458438275</v>
      </c>
      <c r="AC5573" s="69">
        <f t="shared" si="2614"/>
        <v>0.11736046665782832</v>
      </c>
      <c r="AD5573" s="70">
        <f>_xlfn.PERCENTILE.EXC(AC5573:$AC$5675,0.5)</f>
        <v>0.12958148383005719</v>
      </c>
      <c r="AE5573" s="70">
        <f>_xlfn.PERCENTILE.EXC($AC5573:AC$5675,0.35)</f>
        <v>0.10268994069598296</v>
      </c>
      <c r="AF5573" s="71">
        <f t="shared" si="2606"/>
        <v>9.6070861746210129E-2</v>
      </c>
      <c r="AG5573" s="70">
        <f t="shared" si="2607"/>
        <v>3.4357015918630831E-3</v>
      </c>
      <c r="AH5573" s="70"/>
      <c r="AI5573" s="61"/>
      <c r="AJ5573" s="68" t="str">
        <f t="shared" ref="AJ5573:AJ5636" si="2623">IF(AC5573&gt;AF5573,"Short VOL","Safety")</f>
        <v>Short VOL</v>
      </c>
      <c r="AK5573" s="72"/>
      <c r="AL5573" s="73"/>
      <c r="AM5573" s="72"/>
      <c r="AN5573" s="73"/>
      <c r="AO5573" s="74"/>
      <c r="AP5573" s="20"/>
      <c r="AQ5573" s="74"/>
      <c r="AR5573" s="20"/>
      <c r="AS5573" s="74"/>
      <c r="AT5573" s="20"/>
      <c r="AU5573" s="74" t="str">
        <f t="shared" si="2615"/>
        <v>00631L</v>
      </c>
      <c r="AV5573" s="20">
        <f t="shared" si="2621"/>
        <v>1</v>
      </c>
      <c r="AW5573" s="74" t="str">
        <f t="shared" si="2616"/>
        <v>00631L</v>
      </c>
      <c r="AX5573" s="20">
        <f t="shared" si="2617"/>
        <v>1</v>
      </c>
      <c r="AY5573" s="20">
        <f t="shared" si="2622"/>
        <v>1</v>
      </c>
      <c r="AZ5573" s="116">
        <v>38223</v>
      </c>
      <c r="BA5573" s="116"/>
      <c r="BB5573" s="20"/>
      <c r="BC5573" s="20"/>
      <c r="BD5573" s="76"/>
      <c r="BE5573" s="77"/>
      <c r="BF5573" s="77"/>
    </row>
    <row r="5574" spans="1:58" s="23" customFormat="1" ht="15.75" customHeight="1" x14ac:dyDescent="0.4">
      <c r="A5574" s="116">
        <v>38219</v>
      </c>
      <c r="B5574" s="112">
        <v>17.649999999999999</v>
      </c>
      <c r="C5574" s="112">
        <v>18.774000000000001</v>
      </c>
      <c r="D5574" s="112">
        <v>20.09</v>
      </c>
      <c r="E5574" s="112">
        <v>20.587</v>
      </c>
      <c r="F5574" s="112">
        <v>20.952000000000002</v>
      </c>
      <c r="G5574" s="112">
        <v>21.35</v>
      </c>
      <c r="H5574" s="113">
        <v>21.722000000000001</v>
      </c>
      <c r="I5574" s="90">
        <f t="shared" si="2618"/>
        <v>17.827473684210524</v>
      </c>
      <c r="J5574" s="90">
        <f t="shared" si="2619"/>
        <v>18.981789473684213</v>
      </c>
      <c r="K5574" s="114">
        <v>16</v>
      </c>
      <c r="L5574" s="115">
        <v>5.2631578947368418E-2</v>
      </c>
      <c r="M5574" s="11"/>
      <c r="N5574" s="90">
        <v>16</v>
      </c>
      <c r="O5574" s="90">
        <v>17.5</v>
      </c>
      <c r="P5574" s="90">
        <v>19.67673078820804</v>
      </c>
      <c r="Q5574" s="90"/>
      <c r="R5574" s="63">
        <f t="shared" si="2609"/>
        <v>21.17673078820804</v>
      </c>
      <c r="S5574" s="64">
        <f t="shared" si="2608"/>
        <v>-5.660377358490571E-2</v>
      </c>
      <c r="T5574" s="65"/>
      <c r="U5574" s="65">
        <f t="shared" si="2605"/>
        <v>0.91428571428571426</v>
      </c>
      <c r="V5574" s="65">
        <f t="shared" si="2605"/>
        <v>0.88937538396812743</v>
      </c>
      <c r="W5574" s="65"/>
      <c r="X5574" s="61">
        <f t="shared" si="2620"/>
        <v>6.3682719546742345E-2</v>
      </c>
      <c r="Y5574" s="66">
        <f t="shared" si="2610"/>
        <v>5.5131879341331985E-2</v>
      </c>
      <c r="Z5574" s="61">
        <f t="shared" si="2611"/>
        <v>6.4749263407750571E-2</v>
      </c>
      <c r="AA5574" s="67">
        <f t="shared" si="2612"/>
        <v>17.827473684210524</v>
      </c>
      <c r="AB5574" s="68">
        <f t="shared" si="2613"/>
        <v>0.10312499999999991</v>
      </c>
      <c r="AC5574" s="69">
        <f t="shared" si="2614"/>
        <v>0.11421710526315776</v>
      </c>
      <c r="AD5574" s="70">
        <f>_xlfn.PERCENTILE.EXC(AC5574:$AC$5675,0.5)</f>
        <v>0.13027061807601936</v>
      </c>
      <c r="AE5574" s="70">
        <f>_xlfn.PERCENTILE.EXC($AC5574:AC$5675,0.35)</f>
        <v>0.10249673641415838</v>
      </c>
      <c r="AF5574" s="71">
        <f t="shared" si="2606"/>
        <v>9.5535536948819527E-2</v>
      </c>
      <c r="AG5574" s="70">
        <f t="shared" si="2607"/>
        <v>3.3629397159099209E-3</v>
      </c>
      <c r="AH5574" s="70"/>
      <c r="AI5574" s="61"/>
      <c r="AJ5574" s="68" t="str">
        <f t="shared" si="2623"/>
        <v>Short VOL</v>
      </c>
      <c r="AK5574" s="72"/>
      <c r="AL5574" s="73"/>
      <c r="AM5574" s="72"/>
      <c r="AN5574" s="73"/>
      <c r="AO5574" s="74"/>
      <c r="AP5574" s="20"/>
      <c r="AQ5574" s="74"/>
      <c r="AR5574" s="20"/>
      <c r="AS5574" s="74"/>
      <c r="AT5574" s="20"/>
      <c r="AU5574" s="74" t="str">
        <f t="shared" si="2615"/>
        <v>00631L</v>
      </c>
      <c r="AV5574" s="20">
        <f t="shared" si="2621"/>
        <v>1</v>
      </c>
      <c r="AW5574" s="74" t="str">
        <f t="shared" si="2616"/>
        <v>00631L</v>
      </c>
      <c r="AX5574" s="20">
        <f t="shared" si="2617"/>
        <v>1</v>
      </c>
      <c r="AY5574" s="20">
        <f t="shared" si="2622"/>
        <v>1</v>
      </c>
      <c r="AZ5574" s="116">
        <v>38222</v>
      </c>
      <c r="BA5574" s="116"/>
      <c r="BB5574" s="20"/>
      <c r="BC5574" s="20"/>
      <c r="BD5574" s="76"/>
      <c r="BE5574" s="77"/>
      <c r="BF5574" s="77"/>
    </row>
    <row r="5575" spans="1:58" s="23" customFormat="1" ht="15.75" customHeight="1" x14ac:dyDescent="0.4">
      <c r="A5575" s="116">
        <v>38218</v>
      </c>
      <c r="B5575" s="112">
        <v>17.89</v>
      </c>
      <c r="C5575" s="112">
        <v>18.994</v>
      </c>
      <c r="D5575" s="112">
        <v>20.29</v>
      </c>
      <c r="E5575" s="112">
        <v>20.727</v>
      </c>
      <c r="F5575" s="112">
        <v>21.047999999999998</v>
      </c>
      <c r="G5575" s="112">
        <v>21.4</v>
      </c>
      <c r="H5575" s="113">
        <v>21.728999999999999</v>
      </c>
      <c r="I5575" s="90">
        <f t="shared" si="2618"/>
        <v>18.00621052631579</v>
      </c>
      <c r="J5575" s="90">
        <f t="shared" si="2619"/>
        <v>19.130421052631579</v>
      </c>
      <c r="K5575" s="114">
        <v>17</v>
      </c>
      <c r="L5575" s="115">
        <v>5.2631578947368418E-2</v>
      </c>
      <c r="M5575" s="11"/>
      <c r="N5575" s="90">
        <v>16.96</v>
      </c>
      <c r="O5575" s="90">
        <v>17.850000000000001</v>
      </c>
      <c r="P5575" s="90">
        <v>20.069975684927176</v>
      </c>
      <c r="Q5575" s="90"/>
      <c r="R5575" s="63">
        <f t="shared" si="2609"/>
        <v>20.95997568492718</v>
      </c>
      <c r="S5575" s="64">
        <f t="shared" si="2608"/>
        <v>4.4978434996919309E-2</v>
      </c>
      <c r="T5575" s="65"/>
      <c r="U5575" s="65">
        <f t="shared" si="2605"/>
        <v>0.95014005602240892</v>
      </c>
      <c r="V5575" s="65">
        <f t="shared" si="2605"/>
        <v>0.88938822249822624</v>
      </c>
      <c r="W5575" s="65"/>
      <c r="X5575" s="61">
        <f t="shared" si="2620"/>
        <v>6.1710452766908841E-2</v>
      </c>
      <c r="Y5575" s="66">
        <f t="shared" si="2610"/>
        <v>4.8342741351859841E-2</v>
      </c>
      <c r="Z5575" s="61">
        <f t="shared" si="2611"/>
        <v>6.2434598588790968E-2</v>
      </c>
      <c r="AA5575" s="67">
        <f t="shared" si="2612"/>
        <v>18.00621052631579</v>
      </c>
      <c r="AB5575" s="68">
        <f t="shared" si="2613"/>
        <v>5.4834905660377339E-2</v>
      </c>
      <c r="AC5575" s="69">
        <f t="shared" si="2614"/>
        <v>6.1686941410129092E-2</v>
      </c>
      <c r="AD5575" s="70">
        <f>_xlfn.PERCENTILE.EXC(AC5575:$AC$5675,0.5)</f>
        <v>0.13095975232198157</v>
      </c>
      <c r="AE5575" s="70">
        <f>_xlfn.PERCENTILE.EXC($AC5575:AC$5675,0.35)</f>
        <v>0.10211513539322015</v>
      </c>
      <c r="AF5575" s="71">
        <f t="shared" si="2606"/>
        <v>9.4736301269887455E-2</v>
      </c>
      <c r="AG5575" s="70">
        <f t="shared" si="2607"/>
        <v>3.2901778399567583E-3</v>
      </c>
      <c r="AH5575" s="70"/>
      <c r="AI5575" s="61"/>
      <c r="AJ5575" s="68" t="str">
        <f t="shared" si="2623"/>
        <v>Safety</v>
      </c>
      <c r="AK5575" s="72"/>
      <c r="AL5575" s="73"/>
      <c r="AM5575" s="72"/>
      <c r="AN5575" s="73"/>
      <c r="AO5575" s="74"/>
      <c r="AP5575" s="20"/>
      <c r="AQ5575" s="74"/>
      <c r="AR5575" s="20"/>
      <c r="AS5575" s="74"/>
      <c r="AT5575" s="20"/>
      <c r="AU5575" s="74" t="str">
        <f t="shared" si="2615"/>
        <v>00635U</v>
      </c>
      <c r="AV5575" s="20">
        <f t="shared" si="2621"/>
        <v>0</v>
      </c>
      <c r="AW5575" s="74" t="str">
        <f t="shared" si="2616"/>
        <v>00635U</v>
      </c>
      <c r="AX5575" s="20">
        <f t="shared" si="2617"/>
        <v>0</v>
      </c>
      <c r="AY5575" s="20">
        <f t="shared" si="2622"/>
        <v>1</v>
      </c>
      <c r="AZ5575" s="116">
        <v>38219</v>
      </c>
      <c r="BA5575" s="116"/>
      <c r="BB5575" s="20"/>
      <c r="BC5575" s="20"/>
      <c r="BD5575" s="76"/>
      <c r="BE5575" s="77"/>
      <c r="BF5575" s="77"/>
    </row>
    <row r="5576" spans="1:58" s="23" customFormat="1" ht="15.75" customHeight="1" x14ac:dyDescent="0.4">
      <c r="A5576" s="116">
        <v>38217</v>
      </c>
      <c r="B5576" s="112">
        <v>17.809999999999999</v>
      </c>
      <c r="C5576" s="112">
        <v>18.905000000000001</v>
      </c>
      <c r="D5576" s="112">
        <v>20.190000000000001</v>
      </c>
      <c r="E5576" s="112">
        <v>20.651</v>
      </c>
      <c r="F5576" s="112">
        <v>20.99</v>
      </c>
      <c r="G5576" s="112">
        <v>21.36</v>
      </c>
      <c r="H5576" s="113">
        <v>21.706</v>
      </c>
      <c r="I5576" s="90">
        <f t="shared" si="2618"/>
        <v>17.867631578947368</v>
      </c>
      <c r="J5576" s="90">
        <f t="shared" si="2619"/>
        <v>18.972631578947368</v>
      </c>
      <c r="K5576" s="114">
        <v>18</v>
      </c>
      <c r="L5576" s="115">
        <v>5.2631578947368418E-2</v>
      </c>
      <c r="M5576" s="11"/>
      <c r="N5576" s="90">
        <v>16.23</v>
      </c>
      <c r="O5576" s="90">
        <v>17.510000000000002</v>
      </c>
      <c r="P5576" s="90">
        <v>19.763683767093532</v>
      </c>
      <c r="Q5576" s="90"/>
      <c r="R5576" s="63">
        <f t="shared" si="2609"/>
        <v>21.04368376709353</v>
      </c>
      <c r="S5576" s="64">
        <f t="shared" si="2608"/>
        <v>-4.6415981198589848E-2</v>
      </c>
      <c r="T5576" s="65"/>
      <c r="U5576" s="65">
        <f t="shared" ref="U5576:V5639" si="2624">N5576/O5576</f>
        <v>0.92689891490576803</v>
      </c>
      <c r="V5576" s="65">
        <f t="shared" si="2624"/>
        <v>0.88596843616543253</v>
      </c>
      <c r="W5576" s="65"/>
      <c r="X5576" s="61">
        <f t="shared" si="2620"/>
        <v>6.1482313307130963E-2</v>
      </c>
      <c r="Y5576" s="66">
        <f t="shared" si="2610"/>
        <v>5.1087114425451538E-2</v>
      </c>
      <c r="Z5576" s="61">
        <f t="shared" si="2611"/>
        <v>6.1843674978275948E-2</v>
      </c>
      <c r="AA5576" s="67">
        <f t="shared" si="2612"/>
        <v>17.867631578947368</v>
      </c>
      <c r="AB5576" s="68">
        <f t="shared" si="2613"/>
        <v>9.7350585335797796E-2</v>
      </c>
      <c r="AC5576" s="69">
        <f t="shared" si="2614"/>
        <v>0.10090151441450199</v>
      </c>
      <c r="AD5576" s="70">
        <f>_xlfn.PERCENTILE.EXC(AC5576:$AC$5675,0.5)</f>
        <v>0.1316058898852577</v>
      </c>
      <c r="AE5576" s="70">
        <f>_xlfn.PERCENTILE.EXC($AC5576:AC$5675,0.35)</f>
        <v>0.10266234008429373</v>
      </c>
      <c r="AF5576" s="71">
        <f t="shared" si="2606"/>
        <v>9.6175686673068417E-2</v>
      </c>
      <c r="AG5576" s="70">
        <f t="shared" si="2607"/>
        <v>3.2174159640035961E-3</v>
      </c>
      <c r="AH5576" s="70"/>
      <c r="AI5576" s="61"/>
      <c r="AJ5576" s="68" t="str">
        <f t="shared" si="2623"/>
        <v>Short VOL</v>
      </c>
      <c r="AK5576" s="72"/>
      <c r="AL5576" s="73"/>
      <c r="AM5576" s="72"/>
      <c r="AN5576" s="73"/>
      <c r="AO5576" s="74"/>
      <c r="AP5576" s="20"/>
      <c r="AQ5576" s="74"/>
      <c r="AR5576" s="20"/>
      <c r="AS5576" s="74"/>
      <c r="AT5576" s="20"/>
      <c r="AU5576" s="74" t="str">
        <f t="shared" si="2615"/>
        <v>00631L</v>
      </c>
      <c r="AV5576" s="20">
        <f t="shared" si="2621"/>
        <v>1</v>
      </c>
      <c r="AW5576" s="74" t="str">
        <f t="shared" si="2616"/>
        <v>00635U</v>
      </c>
      <c r="AX5576" s="20">
        <f t="shared" si="2617"/>
        <v>0</v>
      </c>
      <c r="AY5576" s="20">
        <f t="shared" si="2622"/>
        <v>1</v>
      </c>
      <c r="AZ5576" s="116">
        <v>38218</v>
      </c>
      <c r="BA5576" s="116"/>
      <c r="BB5576" s="20"/>
      <c r="BC5576" s="20"/>
      <c r="BD5576" s="76"/>
      <c r="BE5576" s="77"/>
      <c r="BF5576" s="77"/>
    </row>
    <row r="5577" spans="1:58" s="23" customFormat="1" ht="15.75" customHeight="1" x14ac:dyDescent="0.4">
      <c r="A5577" s="116">
        <v>38216</v>
      </c>
      <c r="B5577" s="112">
        <v>16.600000000000001</v>
      </c>
      <c r="C5577" s="112">
        <v>18.190000000000001</v>
      </c>
      <c r="D5577" s="112">
        <v>19.193999999999999</v>
      </c>
      <c r="E5577" s="112">
        <v>20.38</v>
      </c>
      <c r="F5577" s="112">
        <v>20.864999999999998</v>
      </c>
      <c r="G5577" s="112">
        <v>21.221</v>
      </c>
      <c r="H5577" s="113">
        <v>21.61</v>
      </c>
      <c r="I5577" s="90">
        <f t="shared" si="2618"/>
        <v>18.190000000000001</v>
      </c>
      <c r="J5577" s="90">
        <f t="shared" si="2619"/>
        <v>19.193999999999999</v>
      </c>
      <c r="K5577" s="114">
        <v>0</v>
      </c>
      <c r="L5577" s="115">
        <v>0.05</v>
      </c>
      <c r="M5577" s="11"/>
      <c r="N5577" s="90">
        <v>17.02</v>
      </c>
      <c r="O5577" s="90">
        <v>17.93</v>
      </c>
      <c r="P5577" s="90">
        <v>20.258299596910007</v>
      </c>
      <c r="Q5577" s="90"/>
      <c r="R5577" s="63">
        <f t="shared" si="2609"/>
        <v>21.168299596910007</v>
      </c>
      <c r="S5577" s="64">
        <f t="shared" si="2608"/>
        <v>-3.1303357996585131E-2</v>
      </c>
      <c r="T5577" s="65"/>
      <c r="U5577" s="65">
        <f t="shared" si="2624"/>
        <v>0.94924707194645841</v>
      </c>
      <c r="V5577" s="65">
        <f t="shared" si="2624"/>
        <v>0.88506934721879904</v>
      </c>
      <c r="W5577" s="65"/>
      <c r="X5577" s="61">
        <f t="shared" si="2620"/>
        <v>9.5783132530120468E-2</v>
      </c>
      <c r="Y5577" s="66">
        <f t="shared" si="2610"/>
        <v>6.0353287536800811E-2</v>
      </c>
      <c r="Z5577" s="61">
        <f t="shared" si="2611"/>
        <v>5.5195162177020217E-2</v>
      </c>
      <c r="AA5577" s="67">
        <f t="shared" si="2612"/>
        <v>18.190000000000001</v>
      </c>
      <c r="AB5577" s="68">
        <f t="shared" si="2613"/>
        <v>-2.4676850763807177E-2</v>
      </c>
      <c r="AC5577" s="69">
        <f t="shared" si="2614"/>
        <v>6.8742655699177535E-2</v>
      </c>
      <c r="AD5577" s="70">
        <f>_xlfn.PERCENTILE.EXC(AC5577:$AC$5675,0.5)</f>
        <v>0.13225202744853384</v>
      </c>
      <c r="AE5577" s="70">
        <f>_xlfn.PERCENTILE.EXC($AC5577:AC$5675,0.35)</f>
        <v>0.10302114803625367</v>
      </c>
      <c r="AF5577" s="71">
        <f t="shared" si="2606"/>
        <v>9.599224305106642E-2</v>
      </c>
      <c r="AG5577" s="70">
        <f t="shared" si="2607"/>
        <v>3.1446540880504339E-3</v>
      </c>
      <c r="AH5577" s="70"/>
      <c r="AI5577" s="61"/>
      <c r="AJ5577" s="68" t="str">
        <f t="shared" si="2623"/>
        <v>Safety</v>
      </c>
      <c r="AK5577" s="72"/>
      <c r="AL5577" s="73"/>
      <c r="AM5577" s="72"/>
      <c r="AN5577" s="73"/>
      <c r="AO5577" s="74"/>
      <c r="AP5577" s="20"/>
      <c r="AQ5577" s="74"/>
      <c r="AR5577" s="20"/>
      <c r="AS5577" s="74"/>
      <c r="AT5577" s="20"/>
      <c r="AU5577" s="74" t="str">
        <f t="shared" si="2615"/>
        <v>00635U</v>
      </c>
      <c r="AV5577" s="20">
        <f t="shared" si="2621"/>
        <v>0</v>
      </c>
      <c r="AW5577" s="74" t="str">
        <f t="shared" si="2616"/>
        <v>00635U</v>
      </c>
      <c r="AX5577" s="20">
        <f t="shared" si="2617"/>
        <v>0</v>
      </c>
      <c r="AY5577" s="20">
        <f t="shared" si="2622"/>
        <v>1</v>
      </c>
      <c r="AZ5577" s="116">
        <v>38217</v>
      </c>
      <c r="BA5577" s="116"/>
      <c r="BB5577" s="20"/>
      <c r="BC5577" s="20"/>
      <c r="BD5577" s="76"/>
      <c r="BE5577" s="77"/>
      <c r="BF5577" s="77"/>
    </row>
    <row r="5578" spans="1:58" s="23" customFormat="1" ht="15.75" customHeight="1" x14ac:dyDescent="0.4">
      <c r="A5578" s="116">
        <v>38215</v>
      </c>
      <c r="B5578" s="112">
        <v>17.2</v>
      </c>
      <c r="C5578" s="112">
        <v>18.5</v>
      </c>
      <c r="D5578" s="112">
        <v>19.494</v>
      </c>
      <c r="E5578" s="112">
        <v>20.67</v>
      </c>
      <c r="F5578" s="112">
        <v>21.018999999999998</v>
      </c>
      <c r="G5578" s="112">
        <v>21.277000000000001</v>
      </c>
      <c r="H5578" s="113">
        <v>21.56</v>
      </c>
      <c r="I5578" s="90">
        <f t="shared" si="2618"/>
        <v>18.434999999999999</v>
      </c>
      <c r="J5578" s="90">
        <f t="shared" si="2619"/>
        <v>19.444299999999998</v>
      </c>
      <c r="K5578" s="114">
        <v>1</v>
      </c>
      <c r="L5578" s="115">
        <v>0.05</v>
      </c>
      <c r="M5578" s="11"/>
      <c r="N5578" s="90">
        <v>17.57</v>
      </c>
      <c r="O5578" s="90">
        <v>18.170000000000002</v>
      </c>
      <c r="P5578" s="90">
        <v>20.530847633399336</v>
      </c>
      <c r="Q5578" s="90"/>
      <c r="R5578" s="63">
        <f t="shared" si="2609"/>
        <v>21.130847633399334</v>
      </c>
      <c r="S5578" s="64">
        <f t="shared" si="2608"/>
        <v>-2.2803114571746393E-2</v>
      </c>
      <c r="T5578" s="65"/>
      <c r="U5578" s="65">
        <f t="shared" si="2624"/>
        <v>0.96697853604843143</v>
      </c>
      <c r="V5578" s="65">
        <f t="shared" si="2624"/>
        <v>0.88500973386219395</v>
      </c>
      <c r="W5578" s="65"/>
      <c r="X5578" s="61">
        <f t="shared" si="2620"/>
        <v>7.558139534883726E-2</v>
      </c>
      <c r="Y5578" s="66">
        <f t="shared" si="2610"/>
        <v>4.3057571359458001E-2</v>
      </c>
      <c r="Z5578" s="61">
        <f t="shared" si="2611"/>
        <v>5.4749118524545684E-2</v>
      </c>
      <c r="AA5578" s="67">
        <f t="shared" si="2612"/>
        <v>18.434999999999999</v>
      </c>
      <c r="AB5578" s="68">
        <f t="shared" si="2613"/>
        <v>-2.1058622652248206E-2</v>
      </c>
      <c r="AC5578" s="69">
        <f t="shared" si="2614"/>
        <v>4.9231644849174638E-2</v>
      </c>
      <c r="AD5578" s="70">
        <f>_xlfn.PERCENTILE.EXC(AC5578:$AC$5675,0.5)</f>
        <v>0.13339874099699417</v>
      </c>
      <c r="AE5578" s="70">
        <f>_xlfn.PERCENTILE.EXC($AC5578:AC$5675,0.35)</f>
        <v>0.10443320242533148</v>
      </c>
      <c r="AF5578" s="71">
        <f t="shared" si="2606"/>
        <v>9.6463955221928688E-2</v>
      </c>
      <c r="AG5578" s="70"/>
      <c r="AH5578" s="70"/>
      <c r="AI5578" s="61"/>
      <c r="AJ5578" s="68" t="str">
        <f t="shared" si="2623"/>
        <v>Safety</v>
      </c>
      <c r="AK5578" s="72"/>
      <c r="AL5578" s="73"/>
      <c r="AM5578" s="72"/>
      <c r="AN5578" s="73"/>
      <c r="AO5578" s="74"/>
      <c r="AP5578" s="20"/>
      <c r="AQ5578" s="74"/>
      <c r="AR5578" s="20"/>
      <c r="AS5578" s="74"/>
      <c r="AT5578" s="20"/>
      <c r="AU5578" s="74" t="str">
        <f t="shared" si="2615"/>
        <v>00635U</v>
      </c>
      <c r="AV5578" s="20">
        <f t="shared" si="2621"/>
        <v>0</v>
      </c>
      <c r="AW5578" s="74" t="str">
        <f t="shared" si="2616"/>
        <v>00635U</v>
      </c>
      <c r="AX5578" s="20">
        <f t="shared" si="2617"/>
        <v>0</v>
      </c>
      <c r="AY5578" s="20">
        <f t="shared" si="2622"/>
        <v>1</v>
      </c>
      <c r="AZ5578" s="116">
        <v>38216</v>
      </c>
      <c r="BA5578" s="116"/>
      <c r="BB5578" s="20"/>
      <c r="BC5578" s="20"/>
      <c r="BD5578" s="76"/>
      <c r="BE5578" s="77"/>
      <c r="BF5578" s="77"/>
    </row>
    <row r="5579" spans="1:58" s="23" customFormat="1" ht="15.75" customHeight="1" x14ac:dyDescent="0.4">
      <c r="A5579" s="116">
        <v>38212</v>
      </c>
      <c r="B5579" s="112">
        <v>17.87</v>
      </c>
      <c r="C5579" s="112">
        <v>19.02</v>
      </c>
      <c r="D5579" s="112">
        <v>19.867999999999999</v>
      </c>
      <c r="E5579" s="112">
        <v>20.88</v>
      </c>
      <c r="F5579" s="112">
        <v>21.196999999999999</v>
      </c>
      <c r="G5579" s="112">
        <v>21.431999999999999</v>
      </c>
      <c r="H5579" s="113">
        <v>21.69</v>
      </c>
      <c r="I5579" s="90">
        <f t="shared" si="2618"/>
        <v>18.905000000000001</v>
      </c>
      <c r="J5579" s="90">
        <f t="shared" si="2619"/>
        <v>19.783199999999997</v>
      </c>
      <c r="K5579" s="114">
        <v>2</v>
      </c>
      <c r="L5579" s="115">
        <v>0.05</v>
      </c>
      <c r="M5579" s="11"/>
      <c r="N5579" s="90">
        <v>17.98</v>
      </c>
      <c r="O5579" s="90">
        <v>18.5</v>
      </c>
      <c r="P5579" s="90">
        <v>20.896671490317903</v>
      </c>
      <c r="Q5579" s="90"/>
      <c r="R5579" s="63">
        <f t="shared" si="2609"/>
        <v>21.416671490317899</v>
      </c>
      <c r="S5579" s="64">
        <f t="shared" si="2608"/>
        <v>-5.765199161425566E-2</v>
      </c>
      <c r="T5579" s="65"/>
      <c r="U5579" s="65">
        <f t="shared" si="2624"/>
        <v>0.97189189189189196</v>
      </c>
      <c r="V5579" s="65">
        <f t="shared" si="2624"/>
        <v>0.88530845730965535</v>
      </c>
      <c r="W5579" s="65"/>
      <c r="X5579" s="61">
        <f t="shared" si="2620"/>
        <v>6.4353665360940046E-2</v>
      </c>
      <c r="Y5579" s="66">
        <f t="shared" si="2610"/>
        <v>3.8793103448275974E-2</v>
      </c>
      <c r="Z5579" s="61">
        <f t="shared" si="2611"/>
        <v>4.6453319227717324E-2</v>
      </c>
      <c r="AA5579" s="67">
        <f t="shared" si="2612"/>
        <v>18.904999999999998</v>
      </c>
      <c r="AB5579" s="68">
        <f t="shared" si="2613"/>
        <v>-6.1179087875416812E-3</v>
      </c>
      <c r="AC5579" s="69">
        <f t="shared" si="2614"/>
        <v>5.1446051167964246E-2</v>
      </c>
      <c r="AD5579" s="70">
        <f>_xlfn.PERCENTILE.EXC(AC5579:$AC$5675,0.5)</f>
        <v>0.13454545454545447</v>
      </c>
      <c r="AE5579" s="70">
        <f>_xlfn.PERCENTILE.EXC($AC5579:AC$5675,0.35)</f>
        <v>0.10578349202327916</v>
      </c>
      <c r="AF5579" s="71">
        <f t="shared" si="2606"/>
        <v>9.6772850101067481E-2</v>
      </c>
      <c r="AG5579" s="70"/>
      <c r="AH5579" s="70"/>
      <c r="AI5579" s="61"/>
      <c r="AJ5579" s="68" t="str">
        <f t="shared" si="2623"/>
        <v>Safety</v>
      </c>
      <c r="AK5579" s="72"/>
      <c r="AL5579" s="73"/>
      <c r="AM5579" s="72"/>
      <c r="AN5579" s="73"/>
      <c r="AO5579" s="74"/>
      <c r="AP5579" s="20"/>
      <c r="AQ5579" s="74"/>
      <c r="AR5579" s="20"/>
      <c r="AS5579" s="74"/>
      <c r="AT5579" s="20"/>
      <c r="AU5579" s="74" t="str">
        <f t="shared" si="2615"/>
        <v>00635U</v>
      </c>
      <c r="AV5579" s="20">
        <f t="shared" si="2621"/>
        <v>0</v>
      </c>
      <c r="AW5579" s="74" t="str">
        <f t="shared" si="2616"/>
        <v>00635U</v>
      </c>
      <c r="AX5579" s="20">
        <f t="shared" si="2617"/>
        <v>0</v>
      </c>
      <c r="AY5579" s="20">
        <f t="shared" si="2622"/>
        <v>1</v>
      </c>
      <c r="AZ5579" s="116">
        <v>38215</v>
      </c>
      <c r="BA5579" s="116"/>
      <c r="BB5579" s="20"/>
      <c r="BC5579" s="20"/>
      <c r="BD5579" s="76"/>
      <c r="BE5579" s="77"/>
      <c r="BF5579" s="77"/>
    </row>
    <row r="5580" spans="1:58" s="23" customFormat="1" ht="15.75" customHeight="1" x14ac:dyDescent="0.4">
      <c r="A5580" s="116">
        <v>38211</v>
      </c>
      <c r="B5580" s="112">
        <v>18.12</v>
      </c>
      <c r="C5580" s="112">
        <v>19.32</v>
      </c>
      <c r="D5580" s="112">
        <v>19.986999999999998</v>
      </c>
      <c r="E5580" s="112">
        <v>20.79</v>
      </c>
      <c r="F5580" s="112">
        <v>21.158999999999999</v>
      </c>
      <c r="G5580" s="112">
        <v>21.431000000000001</v>
      </c>
      <c r="H5580" s="113">
        <v>21.73</v>
      </c>
      <c r="I5580" s="90">
        <f t="shared" si="2618"/>
        <v>19.14</v>
      </c>
      <c r="J5580" s="90">
        <f t="shared" si="2619"/>
        <v>19.886949999999999</v>
      </c>
      <c r="K5580" s="114">
        <v>3</v>
      </c>
      <c r="L5580" s="115">
        <v>0.05</v>
      </c>
      <c r="M5580" s="11"/>
      <c r="N5580" s="90">
        <v>19.079999999999998</v>
      </c>
      <c r="O5580" s="90">
        <v>18.809999999999999</v>
      </c>
      <c r="P5580" s="90">
        <v>20.956301380856612</v>
      </c>
      <c r="Q5580" s="90"/>
      <c r="R5580" s="63">
        <f t="shared" si="2609"/>
        <v>20.686301380856612</v>
      </c>
      <c r="S5580" s="64">
        <f t="shared" si="2608"/>
        <v>5.7649667405764923E-2</v>
      </c>
      <c r="T5580" s="65"/>
      <c r="U5580" s="65">
        <f t="shared" si="2624"/>
        <v>1.0143540669856459</v>
      </c>
      <c r="V5580" s="65">
        <f t="shared" si="2624"/>
        <v>0.89758205220233955</v>
      </c>
      <c r="W5580" s="65"/>
      <c r="X5580" s="61">
        <f t="shared" si="2620"/>
        <v>6.6225165562913871E-2</v>
      </c>
      <c r="Y5580" s="66">
        <f t="shared" si="2610"/>
        <v>4.5214045214045276E-2</v>
      </c>
      <c r="Z5580" s="61">
        <f t="shared" si="2611"/>
        <v>3.902560083594557E-2</v>
      </c>
      <c r="AA5580" s="67">
        <f t="shared" si="2612"/>
        <v>19.14</v>
      </c>
      <c r="AB5580" s="68">
        <f t="shared" si="2613"/>
        <v>-5.0314465408804895E-2</v>
      </c>
      <c r="AC5580" s="69">
        <f t="shared" si="2614"/>
        <v>3.1446540880504339E-3</v>
      </c>
      <c r="AD5580" s="70">
        <f>_xlfn.PERCENTILE.EXC(AC5580:$AC$5675,0.5)</f>
        <v>0.13853112016854696</v>
      </c>
      <c r="AE5580" s="70">
        <f>_xlfn.PERCENTILE.EXC($AC5580:AC$5675,0.35)</f>
        <v>0.10706172269824171</v>
      </c>
      <c r="AF5580" s="71">
        <f t="shared" si="2606"/>
        <v>9.7078926612347821E-2</v>
      </c>
      <c r="AG5580" s="70"/>
      <c r="AH5580" s="70"/>
      <c r="AI5580" s="61"/>
      <c r="AJ5580" s="68" t="str">
        <f t="shared" si="2623"/>
        <v>Safety</v>
      </c>
      <c r="AK5580" s="72"/>
      <c r="AL5580" s="73"/>
      <c r="AM5580" s="72"/>
      <c r="AN5580" s="73"/>
      <c r="AO5580" s="74"/>
      <c r="AP5580" s="20"/>
      <c r="AQ5580" s="74"/>
      <c r="AR5580" s="20"/>
      <c r="AS5580" s="74"/>
      <c r="AT5580" s="20"/>
      <c r="AU5580" s="74" t="str">
        <f t="shared" si="2615"/>
        <v>00635U</v>
      </c>
      <c r="AV5580" s="20">
        <f t="shared" si="2621"/>
        <v>0</v>
      </c>
      <c r="AW5580" s="74" t="str">
        <f t="shared" si="2616"/>
        <v>00635U</v>
      </c>
      <c r="AX5580" s="20">
        <f t="shared" si="2617"/>
        <v>0</v>
      </c>
      <c r="AY5580" s="20">
        <f t="shared" si="2622"/>
        <v>1</v>
      </c>
      <c r="AZ5580" s="116">
        <v>38212</v>
      </c>
      <c r="BA5580" s="116"/>
      <c r="BB5580" s="20"/>
      <c r="BC5580" s="20"/>
      <c r="BD5580" s="76"/>
      <c r="BE5580" s="77"/>
      <c r="BF5580" s="77"/>
    </row>
    <row r="5581" spans="1:58" s="23" customFormat="1" ht="15.75" customHeight="1" x14ac:dyDescent="0.4">
      <c r="A5581" s="116">
        <v>38210</v>
      </c>
      <c r="B5581" s="112">
        <v>17.489999999999998</v>
      </c>
      <c r="C5581" s="112">
        <v>19.350000000000001</v>
      </c>
      <c r="D5581" s="112">
        <v>19.960999999999999</v>
      </c>
      <c r="E5581" s="112">
        <v>20.7</v>
      </c>
      <c r="F5581" s="112">
        <v>21.045000000000002</v>
      </c>
      <c r="G5581" s="112">
        <v>21.3</v>
      </c>
      <c r="H5581" s="113">
        <v>21.58</v>
      </c>
      <c r="I5581" s="90">
        <f t="shared" si="2618"/>
        <v>18.978000000000002</v>
      </c>
      <c r="J5581" s="90">
        <f t="shared" si="2619"/>
        <v>19.838799999999999</v>
      </c>
      <c r="K5581" s="114">
        <v>4</v>
      </c>
      <c r="L5581" s="115">
        <v>0.05</v>
      </c>
      <c r="M5581" s="11"/>
      <c r="N5581" s="90">
        <v>18.04</v>
      </c>
      <c r="O5581" s="90">
        <v>18.579999999999998</v>
      </c>
      <c r="P5581" s="90">
        <v>20.393660889386521</v>
      </c>
      <c r="Q5581" s="90"/>
      <c r="R5581" s="63">
        <f t="shared" si="2609"/>
        <v>20.933660889386523</v>
      </c>
      <c r="S5581" s="64">
        <f t="shared" si="2608"/>
        <v>3.2627361190612499E-2</v>
      </c>
      <c r="T5581" s="65"/>
      <c r="U5581" s="65">
        <f t="shared" si="2624"/>
        <v>0.97093649085037681</v>
      </c>
      <c r="V5581" s="65">
        <f t="shared" si="2624"/>
        <v>0.91106741946805603</v>
      </c>
      <c r="W5581" s="65"/>
      <c r="X5581" s="61">
        <f t="shared" si="2620"/>
        <v>0.10634648370497445</v>
      </c>
      <c r="Y5581" s="66">
        <f t="shared" si="2610"/>
        <v>4.2512077294685945E-2</v>
      </c>
      <c r="Z5581" s="61">
        <f t="shared" si="2611"/>
        <v>4.5357782695752843E-2</v>
      </c>
      <c r="AA5581" s="67">
        <f t="shared" si="2612"/>
        <v>18.978000000000002</v>
      </c>
      <c r="AB5581" s="68">
        <f t="shared" si="2613"/>
        <v>-3.0487804878048821E-2</v>
      </c>
      <c r="AC5581" s="69">
        <f t="shared" si="2614"/>
        <v>5.1995565410199694E-2</v>
      </c>
      <c r="AD5581" s="70">
        <f>_xlfn.PERCENTILE.EXC(AC5581:$AC$5675,0.5)</f>
        <v>0.14251678579163948</v>
      </c>
      <c r="AE5581" s="70">
        <f>_xlfn.PERCENTILE.EXC($AC5581:AC$5675,0.35)</f>
        <v>0.1088098023864409</v>
      </c>
      <c r="AF5581" s="71">
        <f t="shared" si="2606"/>
        <v>9.7737777349507601E-2</v>
      </c>
      <c r="AG5581" s="70"/>
      <c r="AH5581" s="70"/>
      <c r="AI5581" s="61"/>
      <c r="AJ5581" s="68" t="str">
        <f t="shared" si="2623"/>
        <v>Safety</v>
      </c>
      <c r="AK5581" s="72"/>
      <c r="AL5581" s="73"/>
      <c r="AM5581" s="72"/>
      <c r="AN5581" s="73"/>
      <c r="AO5581" s="74"/>
      <c r="AP5581" s="20"/>
      <c r="AQ5581" s="74"/>
      <c r="AR5581" s="20"/>
      <c r="AS5581" s="74"/>
      <c r="AT5581" s="20"/>
      <c r="AU5581" s="74" t="str">
        <f t="shared" si="2615"/>
        <v>00635U</v>
      </c>
      <c r="AV5581" s="20">
        <f t="shared" si="2621"/>
        <v>0</v>
      </c>
      <c r="AW5581" s="74" t="str">
        <f t="shared" si="2616"/>
        <v>00635U</v>
      </c>
      <c r="AX5581" s="20">
        <f t="shared" si="2617"/>
        <v>0</v>
      </c>
      <c r="AY5581" s="20">
        <f t="shared" si="2622"/>
        <v>1</v>
      </c>
      <c r="AZ5581" s="116">
        <v>38211</v>
      </c>
      <c r="BA5581" s="116"/>
      <c r="BB5581" s="20"/>
      <c r="BC5581" s="20"/>
      <c r="BD5581" s="76"/>
      <c r="BE5581" s="77"/>
      <c r="BF5581" s="77"/>
    </row>
    <row r="5582" spans="1:58" s="23" customFormat="1" ht="15.75" customHeight="1" x14ac:dyDescent="0.4">
      <c r="A5582" s="116">
        <v>38209</v>
      </c>
      <c r="B5582" s="112">
        <v>17.43</v>
      </c>
      <c r="C5582" s="112">
        <v>19.170000000000002</v>
      </c>
      <c r="D5582" s="112">
        <v>19.846</v>
      </c>
      <c r="E5582" s="112">
        <v>20.66</v>
      </c>
      <c r="F5582" s="112">
        <v>21.029</v>
      </c>
      <c r="G5582" s="112">
        <v>21.300999999999998</v>
      </c>
      <c r="H5582" s="113">
        <v>21.6</v>
      </c>
      <c r="I5582" s="90">
        <f t="shared" si="2618"/>
        <v>18.734999999999999</v>
      </c>
      <c r="J5582" s="90">
        <f t="shared" si="2619"/>
        <v>19.677</v>
      </c>
      <c r="K5582" s="114">
        <v>5</v>
      </c>
      <c r="L5582" s="115">
        <v>0.05</v>
      </c>
      <c r="M5582" s="11"/>
      <c r="N5582" s="90">
        <v>17.47</v>
      </c>
      <c r="O5582" s="90">
        <v>18.28</v>
      </c>
      <c r="P5582" s="90">
        <v>20.103207861866768</v>
      </c>
      <c r="Q5582" s="90"/>
      <c r="R5582" s="63">
        <f t="shared" si="2609"/>
        <v>20.913207861866766</v>
      </c>
      <c r="S5582" s="64">
        <f t="shared" si="2608"/>
        <v>-7.5172048703017552E-2</v>
      </c>
      <c r="T5582" s="65"/>
      <c r="U5582" s="65">
        <f t="shared" si="2624"/>
        <v>0.95568927789934344</v>
      </c>
      <c r="V5582" s="65">
        <f t="shared" si="2624"/>
        <v>0.90930761526247961</v>
      </c>
      <c r="W5582" s="65"/>
      <c r="X5582" s="61">
        <f t="shared" si="2620"/>
        <v>9.98278829604132E-2</v>
      </c>
      <c r="Y5582" s="66">
        <f t="shared" si="2610"/>
        <v>4.5498547918683505E-2</v>
      </c>
      <c r="Z5582" s="61">
        <f t="shared" si="2611"/>
        <v>5.0280224179343483E-2</v>
      </c>
      <c r="AA5582" s="67">
        <f t="shared" si="2612"/>
        <v>18.734999999999999</v>
      </c>
      <c r="AB5582" s="68">
        <f t="shared" si="2613"/>
        <v>-2.2896393817973182E-3</v>
      </c>
      <c r="AC5582" s="69">
        <f t="shared" si="2614"/>
        <v>7.2409845449341773E-2</v>
      </c>
      <c r="AD5582" s="70">
        <f>_xlfn.PERCENTILE.EXC(AC5582:$AC$5675,0.5)</f>
        <v>0.14251801885841597</v>
      </c>
      <c r="AE5582" s="70">
        <f>_xlfn.PERCENTILE.EXC($AC5582:AC$5675,0.35)</f>
        <v>0.11061006235335817</v>
      </c>
      <c r="AF5582" s="71">
        <f t="shared" ref="AF5582:AF5645" si="2625">_xlfn.PERCENTILE.EXC($AC5582:$AC6582,0.28)</f>
        <v>9.9528028629680756E-2</v>
      </c>
      <c r="AG5582" s="70"/>
      <c r="AH5582" s="70"/>
      <c r="AI5582" s="61"/>
      <c r="AJ5582" s="68" t="str">
        <f t="shared" si="2623"/>
        <v>Safety</v>
      </c>
      <c r="AK5582" s="72"/>
      <c r="AL5582" s="73"/>
      <c r="AM5582" s="72"/>
      <c r="AN5582" s="73"/>
      <c r="AO5582" s="74"/>
      <c r="AP5582" s="20"/>
      <c r="AQ5582" s="74"/>
      <c r="AR5582" s="20"/>
      <c r="AS5582" s="74"/>
      <c r="AT5582" s="20"/>
      <c r="AU5582" s="74" t="str">
        <f t="shared" si="2615"/>
        <v>00635U</v>
      </c>
      <c r="AV5582" s="20">
        <f t="shared" si="2621"/>
        <v>0</v>
      </c>
      <c r="AW5582" s="74" t="str">
        <f t="shared" si="2616"/>
        <v>00635U</v>
      </c>
      <c r="AX5582" s="20">
        <f t="shared" si="2617"/>
        <v>0</v>
      </c>
      <c r="AY5582" s="20">
        <f t="shared" si="2622"/>
        <v>1</v>
      </c>
      <c r="AZ5582" s="116">
        <v>38210</v>
      </c>
      <c r="BA5582" s="116"/>
      <c r="BB5582" s="20"/>
      <c r="BC5582" s="20"/>
      <c r="BD5582" s="76"/>
      <c r="BE5582" s="77"/>
      <c r="BF5582" s="77"/>
    </row>
    <row r="5583" spans="1:58" s="23" customFormat="1" ht="15.75" customHeight="1" x14ac:dyDescent="0.4">
      <c r="A5583" s="116">
        <v>38208</v>
      </c>
      <c r="B5583" s="112">
        <v>18</v>
      </c>
      <c r="C5583" s="112">
        <v>19.91</v>
      </c>
      <c r="D5583" s="112">
        <v>20.47</v>
      </c>
      <c r="E5583" s="112">
        <v>21.15</v>
      </c>
      <c r="F5583" s="112">
        <v>21.42</v>
      </c>
      <c r="G5583" s="112">
        <v>21.62</v>
      </c>
      <c r="H5583" s="113">
        <v>21.84</v>
      </c>
      <c r="I5583" s="90">
        <f t="shared" si="2618"/>
        <v>19.337</v>
      </c>
      <c r="J5583" s="90">
        <f t="shared" si="2619"/>
        <v>20.302</v>
      </c>
      <c r="K5583" s="114">
        <v>6</v>
      </c>
      <c r="L5583" s="115">
        <v>0.05</v>
      </c>
      <c r="M5583" s="11"/>
      <c r="N5583" s="90">
        <v>18.89</v>
      </c>
      <c r="O5583" s="90">
        <v>19.09</v>
      </c>
      <c r="P5583" s="90">
        <v>20.891743562037021</v>
      </c>
      <c r="Q5583" s="90"/>
      <c r="R5583" s="63">
        <f t="shared" si="2609"/>
        <v>21.091743562037024</v>
      </c>
      <c r="S5583" s="64">
        <f t="shared" si="2608"/>
        <v>-2.3267838676318476E-2</v>
      </c>
      <c r="T5583" s="65"/>
      <c r="U5583" s="65">
        <f t="shared" si="2624"/>
        <v>0.98952331063383969</v>
      </c>
      <c r="V5583" s="65">
        <f t="shared" si="2624"/>
        <v>0.91375810464613305</v>
      </c>
      <c r="W5583" s="65"/>
      <c r="X5583" s="61">
        <f t="shared" si="2620"/>
        <v>0.10611111111111111</v>
      </c>
      <c r="Y5583" s="66">
        <f t="shared" si="2610"/>
        <v>3.2624113475177366E-2</v>
      </c>
      <c r="Z5583" s="61">
        <f t="shared" si="2611"/>
        <v>4.9904328489424415E-2</v>
      </c>
      <c r="AA5583" s="67">
        <f t="shared" si="2612"/>
        <v>19.337</v>
      </c>
      <c r="AB5583" s="68">
        <f t="shared" si="2613"/>
        <v>-4.7114875595553232E-2</v>
      </c>
      <c r="AC5583" s="69">
        <f t="shared" si="2614"/>
        <v>2.3663313922710386E-2</v>
      </c>
      <c r="AD5583" s="70">
        <f>_xlfn.PERCENTILE.EXC(AC5583:$AC$5675,0.5)</f>
        <v>0.14251925192519246</v>
      </c>
      <c r="AE5583" s="70">
        <f>_xlfn.PERCENTILE.EXC($AC5583:AC$5675,0.35)</f>
        <v>0.11243116423112604</v>
      </c>
      <c r="AF5583" s="71">
        <f t="shared" si="2625"/>
        <v>0.10085338323531165</v>
      </c>
      <c r="AG5583" s="70"/>
      <c r="AH5583" s="70"/>
      <c r="AI5583" s="61"/>
      <c r="AJ5583" s="68" t="str">
        <f t="shared" si="2623"/>
        <v>Safety</v>
      </c>
      <c r="AK5583" s="72"/>
      <c r="AL5583" s="73"/>
      <c r="AM5583" s="72"/>
      <c r="AN5583" s="73"/>
      <c r="AO5583" s="74"/>
      <c r="AP5583" s="20"/>
      <c r="AQ5583" s="74"/>
      <c r="AR5583" s="20"/>
      <c r="AS5583" s="74"/>
      <c r="AT5583" s="20"/>
      <c r="AU5583" s="74" t="str">
        <f t="shared" si="2615"/>
        <v>00635U</v>
      </c>
      <c r="AV5583" s="20">
        <f t="shared" si="2621"/>
        <v>0</v>
      </c>
      <c r="AW5583" s="74" t="str">
        <f t="shared" si="2616"/>
        <v>00635U</v>
      </c>
      <c r="AX5583" s="20">
        <f t="shared" si="2617"/>
        <v>0</v>
      </c>
      <c r="AY5583" s="20">
        <f t="shared" si="2622"/>
        <v>1</v>
      </c>
      <c r="AZ5583" s="116">
        <v>38209</v>
      </c>
      <c r="BA5583" s="116"/>
      <c r="BB5583" s="20"/>
      <c r="BC5583" s="20"/>
      <c r="BD5583" s="76"/>
      <c r="BE5583" s="77"/>
      <c r="BF5583" s="77"/>
    </row>
    <row r="5584" spans="1:58" s="23" customFormat="1" ht="15.75" customHeight="1" x14ac:dyDescent="0.4">
      <c r="A5584" s="116">
        <v>38205</v>
      </c>
      <c r="B5584" s="112">
        <v>18.37</v>
      </c>
      <c r="C5584" s="112">
        <v>20.34</v>
      </c>
      <c r="D5584" s="112">
        <v>20.859000000000002</v>
      </c>
      <c r="E5584" s="112">
        <v>21.49</v>
      </c>
      <c r="F5584" s="112">
        <v>21.669</v>
      </c>
      <c r="G5584" s="112">
        <v>21.803000000000001</v>
      </c>
      <c r="H5584" s="113">
        <v>21.95</v>
      </c>
      <c r="I5584" s="90">
        <f t="shared" si="2618"/>
        <v>19.650500000000001</v>
      </c>
      <c r="J5584" s="90">
        <f t="shared" si="2619"/>
        <v>20.677350000000001</v>
      </c>
      <c r="K5584" s="114">
        <v>7</v>
      </c>
      <c r="L5584" s="115">
        <v>0.05</v>
      </c>
      <c r="M5584" s="11"/>
      <c r="N5584" s="90">
        <v>19.34</v>
      </c>
      <c r="O5584" s="90">
        <v>19.47</v>
      </c>
      <c r="P5584" s="90">
        <v>21.125449650070856</v>
      </c>
      <c r="Q5584" s="90"/>
      <c r="R5584" s="63">
        <f t="shared" si="2609"/>
        <v>21.255449650070855</v>
      </c>
      <c r="S5584" s="64">
        <f t="shared" si="2608"/>
        <v>5.5676855895196484E-2</v>
      </c>
      <c r="T5584" s="65"/>
      <c r="U5584" s="65">
        <f t="shared" si="2624"/>
        <v>0.99332306111967139</v>
      </c>
      <c r="V5584" s="65">
        <f t="shared" si="2624"/>
        <v>0.92163718749222912</v>
      </c>
      <c r="W5584" s="65"/>
      <c r="X5584" s="61">
        <f t="shared" si="2620"/>
        <v>0.10724006532389758</v>
      </c>
      <c r="Y5584" s="66">
        <f t="shared" si="2610"/>
        <v>2.1405304792926984E-2</v>
      </c>
      <c r="Z5584" s="61">
        <f t="shared" si="2611"/>
        <v>5.2255667794712579E-2</v>
      </c>
      <c r="AA5584" s="67">
        <f t="shared" si="2612"/>
        <v>19.650500000000001</v>
      </c>
      <c r="AB5584" s="68">
        <f t="shared" si="2613"/>
        <v>-5.0155118924508732E-2</v>
      </c>
      <c r="AC5584" s="69">
        <f t="shared" si="2614"/>
        <v>1.605480868665983E-2</v>
      </c>
      <c r="AD5584" s="70">
        <f>_xlfn.PERCENTILE.EXC(AC5584:$AC$5675,0.5)</f>
        <v>0.14368487513203143</v>
      </c>
      <c r="AE5584" s="70">
        <f>_xlfn.PERCENTILE.EXC($AC5584:AC$5675,0.35)</f>
        <v>0.11297134396894673</v>
      </c>
      <c r="AF5584" s="71">
        <f t="shared" si="2625"/>
        <v>0.10133633449287237</v>
      </c>
      <c r="AG5584" s="70"/>
      <c r="AH5584" s="70"/>
      <c r="AI5584" s="61"/>
      <c r="AJ5584" s="68" t="str">
        <f t="shared" si="2623"/>
        <v>Safety</v>
      </c>
      <c r="AK5584" s="72"/>
      <c r="AL5584" s="73"/>
      <c r="AM5584" s="72"/>
      <c r="AN5584" s="73"/>
      <c r="AO5584" s="74"/>
      <c r="AP5584" s="20"/>
      <c r="AQ5584" s="74"/>
      <c r="AR5584" s="20"/>
      <c r="AS5584" s="74"/>
      <c r="AT5584" s="20"/>
      <c r="AU5584" s="74" t="str">
        <f t="shared" si="2615"/>
        <v>00635U</v>
      </c>
      <c r="AV5584" s="20">
        <f t="shared" si="2621"/>
        <v>0</v>
      </c>
      <c r="AW5584" s="74" t="str">
        <f t="shared" si="2616"/>
        <v>00635U</v>
      </c>
      <c r="AX5584" s="20">
        <f t="shared" si="2617"/>
        <v>0</v>
      </c>
      <c r="AY5584" s="20">
        <f t="shared" si="2622"/>
        <v>1</v>
      </c>
      <c r="AZ5584" s="116">
        <v>38208</v>
      </c>
      <c r="BA5584" s="116"/>
      <c r="BB5584" s="20"/>
      <c r="BC5584" s="20"/>
      <c r="BD5584" s="76"/>
      <c r="BE5584" s="77"/>
      <c r="BF5584" s="77"/>
    </row>
    <row r="5585" spans="1:58" s="23" customFormat="1" ht="15.75" customHeight="1" x14ac:dyDescent="0.4">
      <c r="A5585" s="116">
        <v>38204</v>
      </c>
      <c r="B5585" s="112">
        <v>17.61</v>
      </c>
      <c r="C5585" s="112">
        <v>19.91</v>
      </c>
      <c r="D5585" s="112">
        <v>20.498000000000001</v>
      </c>
      <c r="E5585" s="112">
        <v>21.21</v>
      </c>
      <c r="F5585" s="112">
        <v>21.396999999999998</v>
      </c>
      <c r="G5585" s="112">
        <v>21.536000000000001</v>
      </c>
      <c r="H5585" s="113">
        <v>21.69</v>
      </c>
      <c r="I5585" s="90">
        <f t="shared" si="2618"/>
        <v>18.989999999999998</v>
      </c>
      <c r="J5585" s="90">
        <f t="shared" si="2619"/>
        <v>20.262800000000002</v>
      </c>
      <c r="K5585" s="114">
        <v>8</v>
      </c>
      <c r="L5585" s="115">
        <v>0.05</v>
      </c>
      <c r="M5585" s="11"/>
      <c r="N5585" s="90">
        <v>18.32</v>
      </c>
      <c r="O5585" s="90">
        <v>18.93</v>
      </c>
      <c r="P5585" s="90">
        <v>20.700055254183489</v>
      </c>
      <c r="Q5585" s="90"/>
      <c r="R5585" s="63">
        <f t="shared" si="2609"/>
        <v>21.310055254183489</v>
      </c>
      <c r="S5585" s="64">
        <f t="shared" si="2608"/>
        <v>0.13016656384947559</v>
      </c>
      <c r="T5585" s="65"/>
      <c r="U5585" s="65">
        <f t="shared" si="2624"/>
        <v>0.96777601690438464</v>
      </c>
      <c r="V5585" s="65">
        <f t="shared" si="2624"/>
        <v>0.91449031258862168</v>
      </c>
      <c r="W5585" s="65"/>
      <c r="X5585" s="61">
        <f t="shared" si="2620"/>
        <v>0.13060760931289045</v>
      </c>
      <c r="Y5585" s="66">
        <f t="shared" si="2610"/>
        <v>2.2630834512022649E-2</v>
      </c>
      <c r="Z5585" s="61">
        <f t="shared" si="2611"/>
        <v>6.7024749868351968E-2</v>
      </c>
      <c r="AA5585" s="67">
        <f t="shared" si="2612"/>
        <v>18.990000000000002</v>
      </c>
      <c r="AB5585" s="68">
        <f t="shared" si="2613"/>
        <v>-3.8755458515283892E-2</v>
      </c>
      <c r="AC5585" s="69">
        <f t="shared" si="2614"/>
        <v>3.6572052401746817E-2</v>
      </c>
      <c r="AD5585" s="70">
        <f>_xlfn.PERCENTILE.EXC(AC5585:$AC$5675,0.5)</f>
        <v>0.1448504983388704</v>
      </c>
      <c r="AE5585" s="70">
        <f>_xlfn.PERCENTILE.EXC($AC5585:AC$5675,0.35)</f>
        <v>0.11358873833596995</v>
      </c>
      <c r="AF5585" s="71">
        <f t="shared" si="2625"/>
        <v>0.10218593547506996</v>
      </c>
      <c r="AG5585" s="70"/>
      <c r="AH5585" s="70"/>
      <c r="AI5585" s="61"/>
      <c r="AJ5585" s="68" t="str">
        <f t="shared" si="2623"/>
        <v>Safety</v>
      </c>
      <c r="AK5585" s="72"/>
      <c r="AL5585" s="73"/>
      <c r="AM5585" s="72"/>
      <c r="AN5585" s="73"/>
      <c r="AO5585" s="74"/>
      <c r="AP5585" s="20"/>
      <c r="AQ5585" s="74"/>
      <c r="AR5585" s="20"/>
      <c r="AS5585" s="74"/>
      <c r="AT5585" s="20"/>
      <c r="AU5585" s="74" t="str">
        <f t="shared" si="2615"/>
        <v>00635U</v>
      </c>
      <c r="AV5585" s="20">
        <f t="shared" si="2621"/>
        <v>0</v>
      </c>
      <c r="AW5585" s="74" t="str">
        <f t="shared" si="2616"/>
        <v>00635U</v>
      </c>
      <c r="AX5585" s="20">
        <f t="shared" si="2617"/>
        <v>0</v>
      </c>
      <c r="AY5585" s="20">
        <f t="shared" si="2622"/>
        <v>1</v>
      </c>
      <c r="AZ5585" s="116">
        <v>38205</v>
      </c>
      <c r="BA5585" s="116"/>
      <c r="BB5585" s="20"/>
      <c r="BC5585" s="20"/>
      <c r="BD5585" s="76"/>
      <c r="BE5585" s="77"/>
      <c r="BF5585" s="77"/>
    </row>
    <row r="5586" spans="1:58" s="23" customFormat="1" ht="15.75" customHeight="1" x14ac:dyDescent="0.4">
      <c r="A5586" s="116">
        <v>38203</v>
      </c>
      <c r="B5586" s="112">
        <v>16.73</v>
      </c>
      <c r="C5586" s="112">
        <v>19.48</v>
      </c>
      <c r="D5586" s="112">
        <v>20.004000000000001</v>
      </c>
      <c r="E5586" s="112">
        <v>20.64</v>
      </c>
      <c r="F5586" s="112">
        <v>21.036999999999999</v>
      </c>
      <c r="G5586" s="112">
        <v>21.329000000000001</v>
      </c>
      <c r="H5586" s="113">
        <v>21.65</v>
      </c>
      <c r="I5586" s="90">
        <f t="shared" si="2618"/>
        <v>18.2425</v>
      </c>
      <c r="J5586" s="90">
        <f t="shared" si="2619"/>
        <v>19.7682</v>
      </c>
      <c r="K5586" s="114">
        <v>9</v>
      </c>
      <c r="L5586" s="115">
        <v>0.05</v>
      </c>
      <c r="M5586" s="11"/>
      <c r="N5586" s="90">
        <v>16.21</v>
      </c>
      <c r="O5586" s="90">
        <v>17.920000000000002</v>
      </c>
      <c r="P5586" s="90">
        <v>19.599817493270695</v>
      </c>
      <c r="Q5586" s="90"/>
      <c r="R5586" s="63">
        <f t="shared" si="2609"/>
        <v>21.309817493270693</v>
      </c>
      <c r="S5586" s="64">
        <f t="shared" ref="S5586:S5649" si="2626">(N5586-N5587)/N5587</f>
        <v>1.1228945726762302E-2</v>
      </c>
      <c r="T5586" s="65"/>
      <c r="U5586" s="65">
        <f t="shared" si="2624"/>
        <v>0.90457589285714279</v>
      </c>
      <c r="V5586" s="65">
        <f t="shared" si="2624"/>
        <v>0.91429422779842551</v>
      </c>
      <c r="W5586" s="65"/>
      <c r="X5586" s="61">
        <f t="shared" si="2620"/>
        <v>0.1643753735803945</v>
      </c>
      <c r="Y5586" s="66">
        <f t="shared" si="2610"/>
        <v>4.8934108527131683E-2</v>
      </c>
      <c r="Z5586" s="61">
        <f t="shared" si="2611"/>
        <v>8.3634370289159959E-2</v>
      </c>
      <c r="AA5586" s="67">
        <f t="shared" si="2612"/>
        <v>18.2425</v>
      </c>
      <c r="AB5586" s="68">
        <f t="shared" si="2613"/>
        <v>3.2078963602714346E-2</v>
      </c>
      <c r="AC5586" s="69">
        <f t="shared" si="2614"/>
        <v>0.12538556446637869</v>
      </c>
      <c r="AD5586" s="70">
        <f>_xlfn.PERCENTILE.EXC(AC5586:$AC$5675,0.5)</f>
        <v>0.14499865432363884</v>
      </c>
      <c r="AE5586" s="70">
        <f>_xlfn.PERCENTILE.EXC($AC5586:AC$5675,0.35)</f>
        <v>0.1149038792214046</v>
      </c>
      <c r="AF5586" s="71">
        <f t="shared" si="2625"/>
        <v>0.10273410167468572</v>
      </c>
      <c r="AG5586" s="70"/>
      <c r="AH5586" s="70"/>
      <c r="AI5586" s="61"/>
      <c r="AJ5586" s="68" t="str">
        <f t="shared" si="2623"/>
        <v>Short VOL</v>
      </c>
      <c r="AK5586" s="72"/>
      <c r="AL5586" s="73"/>
      <c r="AM5586" s="72"/>
      <c r="AN5586" s="73"/>
      <c r="AO5586" s="74"/>
      <c r="AP5586" s="20"/>
      <c r="AQ5586" s="74"/>
      <c r="AR5586" s="20"/>
      <c r="AS5586" s="74"/>
      <c r="AT5586" s="20"/>
      <c r="AU5586" s="74" t="str">
        <f t="shared" si="2615"/>
        <v>00631L</v>
      </c>
      <c r="AV5586" s="20">
        <f t="shared" si="2621"/>
        <v>1</v>
      </c>
      <c r="AW5586" s="74" t="str">
        <f t="shared" si="2616"/>
        <v>00631L</v>
      </c>
      <c r="AX5586" s="20">
        <f t="shared" si="2617"/>
        <v>1</v>
      </c>
      <c r="AY5586" s="20">
        <f t="shared" si="2622"/>
        <v>1</v>
      </c>
      <c r="AZ5586" s="116">
        <v>38204</v>
      </c>
      <c r="BA5586" s="116"/>
      <c r="BB5586" s="20"/>
      <c r="BC5586" s="20"/>
      <c r="BD5586" s="76"/>
      <c r="BE5586" s="77"/>
      <c r="BF5586" s="77"/>
    </row>
    <row r="5587" spans="1:58" s="23" customFormat="1" ht="15.75" customHeight="1" x14ac:dyDescent="0.4">
      <c r="A5587" s="116">
        <v>38202</v>
      </c>
      <c r="B5587" s="112">
        <v>16.579999999999998</v>
      </c>
      <c r="C5587" s="112">
        <v>19.72</v>
      </c>
      <c r="D5587" s="112">
        <v>20.102</v>
      </c>
      <c r="E5587" s="112">
        <v>20.57</v>
      </c>
      <c r="F5587" s="112">
        <v>20.975000000000001</v>
      </c>
      <c r="G5587" s="112">
        <v>21.273</v>
      </c>
      <c r="H5587" s="113">
        <v>21.6</v>
      </c>
      <c r="I5587" s="90">
        <f t="shared" si="2618"/>
        <v>18.149999999999999</v>
      </c>
      <c r="J5587" s="90">
        <f t="shared" si="2619"/>
        <v>19.911000000000001</v>
      </c>
      <c r="K5587" s="114">
        <v>10</v>
      </c>
      <c r="L5587" s="115">
        <v>0.05</v>
      </c>
      <c r="M5587" s="11"/>
      <c r="N5587" s="90">
        <v>16.03</v>
      </c>
      <c r="O5587" s="90">
        <v>17.75</v>
      </c>
      <c r="P5587" s="90">
        <v>19.61481155707925</v>
      </c>
      <c r="Q5587" s="90"/>
      <c r="R5587" s="63">
        <f t="shared" si="2609"/>
        <v>21.334811557079249</v>
      </c>
      <c r="S5587" s="64">
        <f t="shared" si="2626"/>
        <v>4.2940793754066488E-2</v>
      </c>
      <c r="T5587" s="65"/>
      <c r="U5587" s="65">
        <f t="shared" si="2624"/>
        <v>0.90309859154929584</v>
      </c>
      <c r="V5587" s="65">
        <f t="shared" si="2624"/>
        <v>0.90492839802958935</v>
      </c>
      <c r="W5587" s="65"/>
      <c r="X5587" s="61">
        <f t="shared" si="2620"/>
        <v>0.18938480096501814</v>
      </c>
      <c r="Y5587" s="66">
        <f t="shared" si="2610"/>
        <v>5.0072921730675797E-2</v>
      </c>
      <c r="Z5587" s="61">
        <f t="shared" si="2611"/>
        <v>9.7024793388429911E-2</v>
      </c>
      <c r="AA5587" s="67">
        <f t="shared" si="2612"/>
        <v>18.149999999999999</v>
      </c>
      <c r="AB5587" s="68">
        <f t="shared" si="2613"/>
        <v>3.4310667498440243E-2</v>
      </c>
      <c r="AC5587" s="69">
        <f t="shared" si="2614"/>
        <v>0.13225202744853384</v>
      </c>
      <c r="AD5587" s="70">
        <f>_xlfn.PERCENTILE.EXC(AC5587:$AC$5675,0.5)</f>
        <v>0.14514681030840731</v>
      </c>
      <c r="AE5587" s="70">
        <f>_xlfn.PERCENTILE.EXC($AC5587:AC$5675,0.35)</f>
        <v>0.11419572643693979</v>
      </c>
      <c r="AF5587" s="71">
        <f t="shared" si="2625"/>
        <v>0.10257953824922605</v>
      </c>
      <c r="AG5587" s="70"/>
      <c r="AH5587" s="70"/>
      <c r="AI5587" s="61"/>
      <c r="AJ5587" s="68" t="str">
        <f t="shared" si="2623"/>
        <v>Short VOL</v>
      </c>
      <c r="AK5587" s="72"/>
      <c r="AL5587" s="73"/>
      <c r="AM5587" s="72"/>
      <c r="AN5587" s="73"/>
      <c r="AO5587" s="74"/>
      <c r="AP5587" s="20"/>
      <c r="AQ5587" s="74"/>
      <c r="AR5587" s="20"/>
      <c r="AS5587" s="74"/>
      <c r="AT5587" s="20"/>
      <c r="AU5587" s="74" t="str">
        <f t="shared" si="2615"/>
        <v>00631L</v>
      </c>
      <c r="AV5587" s="20">
        <f t="shared" si="2621"/>
        <v>1</v>
      </c>
      <c r="AW5587" s="74" t="str">
        <f t="shared" si="2616"/>
        <v>00631L</v>
      </c>
      <c r="AX5587" s="20">
        <f t="shared" si="2617"/>
        <v>1</v>
      </c>
      <c r="AY5587" s="20">
        <f t="shared" si="2622"/>
        <v>1</v>
      </c>
      <c r="AZ5587" s="116">
        <v>38203</v>
      </c>
      <c r="BA5587" s="116"/>
      <c r="BB5587" s="20"/>
      <c r="BC5587" s="20"/>
      <c r="BD5587" s="76"/>
      <c r="BE5587" s="77"/>
      <c r="BF5587" s="77"/>
    </row>
    <row r="5588" spans="1:58" s="23" customFormat="1" ht="15.75" customHeight="1" x14ac:dyDescent="0.4">
      <c r="A5588" s="116">
        <v>38201</v>
      </c>
      <c r="B5588" s="112">
        <v>16.41</v>
      </c>
      <c r="C5588" s="112">
        <v>19.78</v>
      </c>
      <c r="D5588" s="112">
        <v>20.048999999999999</v>
      </c>
      <c r="E5588" s="112">
        <v>20.38</v>
      </c>
      <c r="F5588" s="112">
        <v>20.817</v>
      </c>
      <c r="G5588" s="112">
        <v>21.138000000000002</v>
      </c>
      <c r="H5588" s="113">
        <v>21.49</v>
      </c>
      <c r="I5588" s="90">
        <f t="shared" si="2618"/>
        <v>17.926500000000001</v>
      </c>
      <c r="J5588" s="90">
        <f t="shared" si="2619"/>
        <v>19.901050000000001</v>
      </c>
      <c r="K5588" s="114">
        <v>11</v>
      </c>
      <c r="L5588" s="115">
        <v>0.05</v>
      </c>
      <c r="M5588" s="11"/>
      <c r="N5588" s="90">
        <v>15.37</v>
      </c>
      <c r="O5588" s="90">
        <v>17.32</v>
      </c>
      <c r="P5588" s="90">
        <v>19.337124317447199</v>
      </c>
      <c r="Q5588" s="90"/>
      <c r="R5588" s="63">
        <f t="shared" si="2609"/>
        <v>21.287124317447201</v>
      </c>
      <c r="S5588" s="64">
        <f t="shared" si="2626"/>
        <v>3.263707571801497E-3</v>
      </c>
      <c r="T5588" s="65"/>
      <c r="U5588" s="65">
        <f t="shared" si="2624"/>
        <v>0.88741339491916849</v>
      </c>
      <c r="V5588" s="65">
        <f t="shared" si="2624"/>
        <v>0.89568643794531444</v>
      </c>
      <c r="W5588" s="65"/>
      <c r="X5588" s="61">
        <f t="shared" si="2620"/>
        <v>0.20536258379037178</v>
      </c>
      <c r="Y5588" s="66">
        <f t="shared" si="2610"/>
        <v>5.4465161923454339E-2</v>
      </c>
      <c r="Z5588" s="61">
        <f t="shared" si="2611"/>
        <v>0.11014698909435755</v>
      </c>
      <c r="AA5588" s="67">
        <f t="shared" si="2612"/>
        <v>17.926500000000001</v>
      </c>
      <c r="AB5588" s="68">
        <f t="shared" si="2613"/>
        <v>6.7664281067013721E-2</v>
      </c>
      <c r="AC5588" s="69">
        <f t="shared" si="2614"/>
        <v>0.16633051398828899</v>
      </c>
      <c r="AD5588" s="70">
        <f>_xlfn.PERCENTILE.EXC(AC5588:$AC$5675,0.5)</f>
        <v>0.14591524188889743</v>
      </c>
      <c r="AE5588" s="70">
        <f>_xlfn.PERCENTILE.EXC($AC5588:AC$5675,0.35)</f>
        <v>0.11348757365247499</v>
      </c>
      <c r="AF5588" s="71">
        <f t="shared" si="2625"/>
        <v>0.10237473569333609</v>
      </c>
      <c r="AG5588" s="70"/>
      <c r="AH5588" s="70"/>
      <c r="AI5588" s="61"/>
      <c r="AJ5588" s="68" t="str">
        <f t="shared" si="2623"/>
        <v>Short VOL</v>
      </c>
      <c r="AK5588" s="72"/>
      <c r="AL5588" s="73"/>
      <c r="AM5588" s="72"/>
      <c r="AN5588" s="73"/>
      <c r="AO5588" s="74"/>
      <c r="AP5588" s="20"/>
      <c r="AQ5588" s="74"/>
      <c r="AR5588" s="20"/>
      <c r="AS5588" s="74"/>
      <c r="AT5588" s="20"/>
      <c r="AU5588" s="74" t="str">
        <f t="shared" si="2615"/>
        <v>00631L</v>
      </c>
      <c r="AV5588" s="20">
        <f t="shared" si="2621"/>
        <v>1</v>
      </c>
      <c r="AW5588" s="74" t="str">
        <f t="shared" si="2616"/>
        <v>00631L</v>
      </c>
      <c r="AX5588" s="20">
        <f t="shared" si="2617"/>
        <v>1</v>
      </c>
      <c r="AY5588" s="20">
        <f t="shared" si="2622"/>
        <v>1</v>
      </c>
      <c r="AZ5588" s="116">
        <v>38202</v>
      </c>
      <c r="BA5588" s="116"/>
      <c r="BB5588" s="20"/>
      <c r="BC5588" s="20"/>
      <c r="BD5588" s="76"/>
      <c r="BE5588" s="77"/>
      <c r="BF5588" s="77"/>
    </row>
    <row r="5589" spans="1:58" s="23" customFormat="1" ht="15.75" customHeight="1" x14ac:dyDescent="0.4">
      <c r="A5589" s="116">
        <v>38198</v>
      </c>
      <c r="B5589" s="112">
        <v>16.68</v>
      </c>
      <c r="C5589" s="112">
        <v>20.059999999999999</v>
      </c>
      <c r="D5589" s="112">
        <v>20.257000000000001</v>
      </c>
      <c r="E5589" s="112">
        <v>20.5</v>
      </c>
      <c r="F5589" s="112">
        <v>20.945</v>
      </c>
      <c r="G5589" s="112">
        <v>21.271999999999998</v>
      </c>
      <c r="H5589" s="113">
        <v>21.63</v>
      </c>
      <c r="I5589" s="90">
        <f t="shared" si="2618"/>
        <v>18.032</v>
      </c>
      <c r="J5589" s="90">
        <f t="shared" si="2619"/>
        <v>20.1388</v>
      </c>
      <c r="K5589" s="114">
        <v>12</v>
      </c>
      <c r="L5589" s="115">
        <v>0.05</v>
      </c>
      <c r="M5589" s="11"/>
      <c r="N5589" s="90">
        <v>15.32</v>
      </c>
      <c r="O5589" s="90">
        <v>17.46</v>
      </c>
      <c r="P5589" s="90">
        <v>19.280090791747444</v>
      </c>
      <c r="Q5589" s="90"/>
      <c r="R5589" s="63">
        <f t="shared" si="2609"/>
        <v>21.420090791747448</v>
      </c>
      <c r="S5589" s="64">
        <f t="shared" si="2626"/>
        <v>-2.2959183673469351E-2</v>
      </c>
      <c r="T5589" s="65"/>
      <c r="U5589" s="65">
        <f t="shared" si="2624"/>
        <v>0.87743413516609392</v>
      </c>
      <c r="V5589" s="65">
        <f t="shared" si="2624"/>
        <v>0.90559739518827853</v>
      </c>
      <c r="W5589" s="65"/>
      <c r="X5589" s="61">
        <f t="shared" si="2620"/>
        <v>0.20263788968824933</v>
      </c>
      <c r="Y5589" s="66">
        <f t="shared" si="2610"/>
        <v>5.5121951219512147E-2</v>
      </c>
      <c r="Z5589" s="61">
        <f t="shared" si="2611"/>
        <v>0.11683673469387754</v>
      </c>
      <c r="AA5589" s="67">
        <f t="shared" si="2612"/>
        <v>18.031999999999996</v>
      </c>
      <c r="AB5589" s="68">
        <f t="shared" si="2613"/>
        <v>8.8772845953002569E-2</v>
      </c>
      <c r="AC5589" s="69">
        <f t="shared" si="2614"/>
        <v>0.17702349869451672</v>
      </c>
      <c r="AD5589" s="70">
        <f>_xlfn.PERCENTILE.EXC(AC5589:$AC$5675,0.5)</f>
        <v>0.14514681030840731</v>
      </c>
      <c r="AE5589" s="70">
        <f>_xlfn.PERCENTILE.EXC($AC5589:AC$5675,0.35)</f>
        <v>0.11308953043174859</v>
      </c>
      <c r="AF5589" s="71">
        <f t="shared" si="2625"/>
        <v>0.10204433531137036</v>
      </c>
      <c r="AG5589" s="70"/>
      <c r="AH5589" s="70"/>
      <c r="AI5589" s="61"/>
      <c r="AJ5589" s="68" t="str">
        <f t="shared" si="2623"/>
        <v>Short VOL</v>
      </c>
      <c r="AK5589" s="72"/>
      <c r="AL5589" s="73"/>
      <c r="AM5589" s="72"/>
      <c r="AN5589" s="73"/>
      <c r="AO5589" s="74"/>
      <c r="AP5589" s="20"/>
      <c r="AQ5589" s="74"/>
      <c r="AR5589" s="20"/>
      <c r="AS5589" s="74"/>
      <c r="AT5589" s="20"/>
      <c r="AU5589" s="74" t="str">
        <f t="shared" si="2615"/>
        <v>00631L</v>
      </c>
      <c r="AV5589" s="20">
        <f t="shared" si="2621"/>
        <v>1</v>
      </c>
      <c r="AW5589" s="74" t="str">
        <f t="shared" si="2616"/>
        <v>00631L</v>
      </c>
      <c r="AX5589" s="20">
        <f t="shared" si="2617"/>
        <v>1</v>
      </c>
      <c r="AY5589" s="20">
        <f t="shared" si="2622"/>
        <v>1</v>
      </c>
      <c r="AZ5589" s="116">
        <v>38201</v>
      </c>
      <c r="BA5589" s="116"/>
      <c r="BB5589" s="20"/>
      <c r="BC5589" s="20"/>
      <c r="BD5589" s="76"/>
      <c r="BE5589" s="77"/>
      <c r="BF5589" s="77"/>
    </row>
    <row r="5590" spans="1:58" s="23" customFormat="1" ht="15.75" customHeight="1" x14ac:dyDescent="0.4">
      <c r="A5590" s="116">
        <v>38197</v>
      </c>
      <c r="B5590" s="112">
        <v>16.86</v>
      </c>
      <c r="C5590" s="112">
        <v>20.059999999999999</v>
      </c>
      <c r="D5590" s="112">
        <v>20.297000000000001</v>
      </c>
      <c r="E5590" s="112">
        <v>20.59</v>
      </c>
      <c r="F5590" s="112">
        <v>21.027000000000001</v>
      </c>
      <c r="G5590" s="112">
        <v>21.347999999999999</v>
      </c>
      <c r="H5590" s="113">
        <v>21.7</v>
      </c>
      <c r="I5590" s="90">
        <f t="shared" si="2618"/>
        <v>17.98</v>
      </c>
      <c r="J5590" s="90">
        <f t="shared" si="2619"/>
        <v>20.142949999999999</v>
      </c>
      <c r="K5590" s="114">
        <v>13</v>
      </c>
      <c r="L5590" s="115">
        <v>0.05</v>
      </c>
      <c r="M5590" s="11"/>
      <c r="N5590" s="90">
        <v>15.68</v>
      </c>
      <c r="O5590" s="90">
        <v>17.670000000000002</v>
      </c>
      <c r="P5590" s="90">
        <v>19.555417642079526</v>
      </c>
      <c r="Q5590" s="90"/>
      <c r="R5590" s="63">
        <f t="shared" si="2609"/>
        <v>21.545417642079528</v>
      </c>
      <c r="S5590" s="64">
        <f t="shared" si="2626"/>
        <v>-2.910216718266247E-2</v>
      </c>
      <c r="T5590" s="65"/>
      <c r="U5590" s="65">
        <f t="shared" si="2624"/>
        <v>0.88737973967175998</v>
      </c>
      <c r="V5590" s="65">
        <f t="shared" si="2624"/>
        <v>0.9035859178981448</v>
      </c>
      <c r="W5590" s="65"/>
      <c r="X5590" s="61">
        <f t="shared" si="2620"/>
        <v>0.18979833926453141</v>
      </c>
      <c r="Y5590" s="66">
        <f t="shared" si="2610"/>
        <v>5.3909664885866897E-2</v>
      </c>
      <c r="Z5590" s="61">
        <f t="shared" si="2611"/>
        <v>0.1202975528364849</v>
      </c>
      <c r="AA5590" s="67">
        <f t="shared" si="2612"/>
        <v>17.979999999999997</v>
      </c>
      <c r="AB5590" s="68">
        <f t="shared" si="2613"/>
        <v>7.5255102040816313E-2</v>
      </c>
      <c r="AC5590" s="69">
        <f t="shared" si="2614"/>
        <v>0.14668367346938757</v>
      </c>
      <c r="AD5590" s="70">
        <f>_xlfn.PERCENTILE.EXC(AC5590:$AC$5675,0.5)</f>
        <v>0.14499865432363884</v>
      </c>
      <c r="AE5590" s="70">
        <f>_xlfn.PERCENTILE.EXC($AC5590:AC$5675,0.35)</f>
        <v>0.11292406938382599</v>
      </c>
      <c r="AF5590" s="71">
        <f t="shared" si="2625"/>
        <v>0.10171393492940463</v>
      </c>
      <c r="AG5590" s="70"/>
      <c r="AH5590" s="70"/>
      <c r="AI5590" s="61"/>
      <c r="AJ5590" s="68" t="str">
        <f t="shared" si="2623"/>
        <v>Short VOL</v>
      </c>
      <c r="AK5590" s="72"/>
      <c r="AL5590" s="73"/>
      <c r="AM5590" s="72"/>
      <c r="AN5590" s="73"/>
      <c r="AO5590" s="74"/>
      <c r="AP5590" s="20"/>
      <c r="AQ5590" s="74"/>
      <c r="AR5590" s="20"/>
      <c r="AS5590" s="74"/>
      <c r="AT5590" s="20"/>
      <c r="AU5590" s="74" t="str">
        <f t="shared" si="2615"/>
        <v>00631L</v>
      </c>
      <c r="AV5590" s="20">
        <f t="shared" si="2621"/>
        <v>1</v>
      </c>
      <c r="AW5590" s="74" t="str">
        <f t="shared" si="2616"/>
        <v>00631L</v>
      </c>
      <c r="AX5590" s="20">
        <f t="shared" si="2617"/>
        <v>1</v>
      </c>
      <c r="AY5590" s="20">
        <f t="shared" si="2622"/>
        <v>1</v>
      </c>
      <c r="AZ5590" s="116">
        <v>38198</v>
      </c>
      <c r="BA5590" s="116"/>
      <c r="BB5590" s="20"/>
      <c r="BC5590" s="20"/>
      <c r="BD5590" s="76"/>
      <c r="BE5590" s="77"/>
      <c r="BF5590" s="77"/>
    </row>
    <row r="5591" spans="1:58" s="23" customFormat="1" ht="15.75" customHeight="1" x14ac:dyDescent="0.4">
      <c r="A5591" s="116">
        <v>38196</v>
      </c>
      <c r="B5591" s="112">
        <v>17.5</v>
      </c>
      <c r="C5591" s="112">
        <v>20.05</v>
      </c>
      <c r="D5591" s="112">
        <v>20.268999999999998</v>
      </c>
      <c r="E5591" s="112">
        <v>20.54</v>
      </c>
      <c r="F5591" s="112">
        <v>20.933</v>
      </c>
      <c r="G5591" s="112">
        <v>21.222999999999999</v>
      </c>
      <c r="H5591" s="113">
        <v>21.54</v>
      </c>
      <c r="I5591" s="90">
        <f t="shared" si="2618"/>
        <v>18.265000000000001</v>
      </c>
      <c r="J5591" s="90">
        <f t="shared" si="2619"/>
        <v>20.1157</v>
      </c>
      <c r="K5591" s="114">
        <v>14</v>
      </c>
      <c r="L5591" s="115">
        <v>0.05</v>
      </c>
      <c r="M5591" s="11"/>
      <c r="N5591" s="90">
        <v>16.149999999999999</v>
      </c>
      <c r="O5591" s="90">
        <v>18.14</v>
      </c>
      <c r="P5591" s="90">
        <v>19.908476903494211</v>
      </c>
      <c r="Q5591" s="90"/>
      <c r="R5591" s="63">
        <f t="shared" si="2609"/>
        <v>21.898476903494213</v>
      </c>
      <c r="S5591" s="64">
        <f t="shared" si="2626"/>
        <v>-2.416918429003034E-2</v>
      </c>
      <c r="T5591" s="65"/>
      <c r="U5591" s="65">
        <f t="shared" si="2624"/>
        <v>0.89029768467475179</v>
      </c>
      <c r="V5591" s="65">
        <f t="shared" si="2624"/>
        <v>0.91116965340609157</v>
      </c>
      <c r="W5591" s="65"/>
      <c r="X5591" s="61">
        <f t="shared" si="2620"/>
        <v>0.14571428571428577</v>
      </c>
      <c r="Y5591" s="66">
        <f t="shared" si="2610"/>
        <v>4.8685491723466409E-2</v>
      </c>
      <c r="Z5591" s="61">
        <f t="shared" si="2611"/>
        <v>0.10132493840678893</v>
      </c>
      <c r="AA5591" s="67">
        <f t="shared" si="2612"/>
        <v>18.265000000000001</v>
      </c>
      <c r="AB5591" s="68">
        <f t="shared" si="2613"/>
        <v>8.3591331269349936E-2</v>
      </c>
      <c r="AC5591" s="69">
        <f t="shared" si="2614"/>
        <v>0.13095975232198157</v>
      </c>
      <c r="AD5591" s="70">
        <f>_xlfn.PERCENTILE.EXC(AC5591:$AC$5675,0.5)</f>
        <v>0.1448504983388704</v>
      </c>
      <c r="AE5591" s="70">
        <f>_xlfn.PERCENTILE.EXC($AC5591:AC$5675,0.35)</f>
        <v>0.11275860833590338</v>
      </c>
      <c r="AF5591" s="71">
        <f t="shared" si="2625"/>
        <v>0.10138353454743891</v>
      </c>
      <c r="AG5591" s="70"/>
      <c r="AH5591" s="70"/>
      <c r="AI5591" s="61"/>
      <c r="AJ5591" s="68" t="str">
        <f t="shared" si="2623"/>
        <v>Short VOL</v>
      </c>
      <c r="AK5591" s="72"/>
      <c r="AL5591" s="73"/>
      <c r="AM5591" s="72"/>
      <c r="AN5591" s="73"/>
      <c r="AO5591" s="74"/>
      <c r="AP5591" s="20"/>
      <c r="AQ5591" s="74"/>
      <c r="AR5591" s="20"/>
      <c r="AS5591" s="74"/>
      <c r="AT5591" s="20"/>
      <c r="AU5591" s="74" t="str">
        <f t="shared" si="2615"/>
        <v>00631L</v>
      </c>
      <c r="AV5591" s="20">
        <f t="shared" si="2621"/>
        <v>1</v>
      </c>
      <c r="AW5591" s="74" t="str">
        <f t="shared" si="2616"/>
        <v>00631L</v>
      </c>
      <c r="AX5591" s="20">
        <f t="shared" si="2617"/>
        <v>1</v>
      </c>
      <c r="AY5591" s="20">
        <f t="shared" si="2622"/>
        <v>1</v>
      </c>
      <c r="AZ5591" s="116">
        <v>38197</v>
      </c>
      <c r="BA5591" s="116"/>
      <c r="BB5591" s="20"/>
      <c r="BC5591" s="20"/>
      <c r="BD5591" s="76"/>
      <c r="BE5591" s="77"/>
      <c r="BF5591" s="77"/>
    </row>
    <row r="5592" spans="1:58" s="23" customFormat="1" ht="15.75" customHeight="1" x14ac:dyDescent="0.4">
      <c r="A5592" s="116">
        <v>38195</v>
      </c>
      <c r="B5592" s="112">
        <v>17.88</v>
      </c>
      <c r="C5592" s="112">
        <v>20.25</v>
      </c>
      <c r="D5592" s="112">
        <v>20.483000000000001</v>
      </c>
      <c r="E5592" s="112">
        <v>20.77</v>
      </c>
      <c r="F5592" s="112">
        <v>20.949000000000002</v>
      </c>
      <c r="G5592" s="112">
        <v>21.082999999999998</v>
      </c>
      <c r="H5592" s="113">
        <v>21.23</v>
      </c>
      <c r="I5592" s="90">
        <f t="shared" si="2618"/>
        <v>18.4725</v>
      </c>
      <c r="J5592" s="90">
        <f t="shared" si="2619"/>
        <v>20.308250000000001</v>
      </c>
      <c r="K5592" s="114">
        <v>15</v>
      </c>
      <c r="L5592" s="115">
        <v>0.05</v>
      </c>
      <c r="M5592" s="11"/>
      <c r="N5592" s="90">
        <v>16.55</v>
      </c>
      <c r="O5592" s="90">
        <v>18.5</v>
      </c>
      <c r="P5592" s="90">
        <v>19.81716168005196</v>
      </c>
      <c r="Q5592" s="90"/>
      <c r="R5592" s="63">
        <f t="shared" si="2609"/>
        <v>21.767161680051959</v>
      </c>
      <c r="S5592" s="64">
        <f t="shared" si="2626"/>
        <v>-4.3352601156069363E-2</v>
      </c>
      <c r="T5592" s="65"/>
      <c r="U5592" s="65">
        <f t="shared" si="2624"/>
        <v>0.89459459459459467</v>
      </c>
      <c r="V5592" s="65">
        <f t="shared" si="2624"/>
        <v>0.93353429207887928</v>
      </c>
      <c r="W5592" s="65"/>
      <c r="X5592" s="61">
        <f t="shared" si="2620"/>
        <v>0.13255033557046986</v>
      </c>
      <c r="Y5592" s="66">
        <f t="shared" si="2610"/>
        <v>2.2147327876745348E-2</v>
      </c>
      <c r="Z5592" s="61">
        <f t="shared" si="2611"/>
        <v>9.9377452970632066E-2</v>
      </c>
      <c r="AA5592" s="67">
        <f t="shared" si="2612"/>
        <v>18.4725</v>
      </c>
      <c r="AB5592" s="68">
        <f t="shared" si="2613"/>
        <v>8.0362537764350345E-2</v>
      </c>
      <c r="AC5592" s="69">
        <f t="shared" si="2614"/>
        <v>0.11616314199395766</v>
      </c>
      <c r="AD5592" s="70">
        <f>_xlfn.PERCENTILE.EXC(AC5592:$AC$5675,0.5)</f>
        <v>0.14499865432363884</v>
      </c>
      <c r="AE5592" s="70">
        <f>_xlfn.PERCENTILE.EXC($AC5592:AC$5675,0.35)</f>
        <v>0.11201090995164115</v>
      </c>
      <c r="AF5592" s="71">
        <f t="shared" si="2625"/>
        <v>0.10116097231977814</v>
      </c>
      <c r="AG5592" s="70"/>
      <c r="AH5592" s="70"/>
      <c r="AI5592" s="61"/>
      <c r="AJ5592" s="68" t="str">
        <f t="shared" si="2623"/>
        <v>Short VOL</v>
      </c>
      <c r="AK5592" s="72"/>
      <c r="AL5592" s="73"/>
      <c r="AM5592" s="72"/>
      <c r="AN5592" s="73"/>
      <c r="AO5592" s="74"/>
      <c r="AP5592" s="20"/>
      <c r="AQ5592" s="74"/>
      <c r="AR5592" s="20"/>
      <c r="AS5592" s="74"/>
      <c r="AT5592" s="20"/>
      <c r="AU5592" s="74" t="str">
        <f t="shared" si="2615"/>
        <v>00631L</v>
      </c>
      <c r="AV5592" s="20">
        <f t="shared" si="2621"/>
        <v>1</v>
      </c>
      <c r="AW5592" s="74" t="str">
        <f t="shared" si="2616"/>
        <v>00631L</v>
      </c>
      <c r="AX5592" s="20">
        <f t="shared" si="2617"/>
        <v>1</v>
      </c>
      <c r="AY5592" s="20">
        <f t="shared" si="2622"/>
        <v>1</v>
      </c>
      <c r="AZ5592" s="116">
        <v>38196</v>
      </c>
      <c r="BA5592" s="116"/>
      <c r="BB5592" s="20"/>
      <c r="BC5592" s="20"/>
      <c r="BD5592" s="76"/>
      <c r="BE5592" s="77"/>
      <c r="BF5592" s="77"/>
    </row>
    <row r="5593" spans="1:58" s="23" customFormat="1" ht="15.75" customHeight="1" x14ac:dyDescent="0.4">
      <c r="A5593" s="116">
        <v>38194</v>
      </c>
      <c r="B5593" s="112">
        <v>18.55</v>
      </c>
      <c r="C5593" s="112">
        <v>20.66</v>
      </c>
      <c r="D5593" s="112">
        <v>20.824999999999999</v>
      </c>
      <c r="E5593" s="112">
        <v>21.03</v>
      </c>
      <c r="F5593" s="112">
        <v>21.201000000000001</v>
      </c>
      <c r="G5593" s="112">
        <v>21.329000000000001</v>
      </c>
      <c r="H5593" s="113">
        <v>21.47</v>
      </c>
      <c r="I5593" s="90">
        <f t="shared" si="2618"/>
        <v>18.972000000000001</v>
      </c>
      <c r="J5593" s="90">
        <f t="shared" si="2619"/>
        <v>20.693000000000001</v>
      </c>
      <c r="K5593" s="114">
        <v>16</v>
      </c>
      <c r="L5593" s="115">
        <v>0.05</v>
      </c>
      <c r="M5593" s="11"/>
      <c r="N5593" s="90">
        <v>17.3</v>
      </c>
      <c r="O5593" s="90">
        <v>19.27</v>
      </c>
      <c r="P5593" s="90">
        <v>20.428977380944058</v>
      </c>
      <c r="Q5593" s="90"/>
      <c r="R5593" s="63">
        <f t="shared" si="2609"/>
        <v>22.398977380944057</v>
      </c>
      <c r="S5593" s="64">
        <f t="shared" si="2626"/>
        <v>4.8484848484848526E-2</v>
      </c>
      <c r="T5593" s="65"/>
      <c r="U5593" s="65">
        <f t="shared" si="2624"/>
        <v>0.89776855215360674</v>
      </c>
      <c r="V5593" s="65">
        <f t="shared" si="2624"/>
        <v>0.94326796885951125</v>
      </c>
      <c r="W5593" s="65"/>
      <c r="X5593" s="61">
        <f t="shared" si="2620"/>
        <v>0.11374663072776277</v>
      </c>
      <c r="Y5593" s="66">
        <f t="shared" si="2610"/>
        <v>2.0922491678554336E-2</v>
      </c>
      <c r="Z5593" s="61">
        <f t="shared" si="2611"/>
        <v>9.0712629137676568E-2</v>
      </c>
      <c r="AA5593" s="67">
        <f t="shared" si="2612"/>
        <v>18.972000000000001</v>
      </c>
      <c r="AB5593" s="68">
        <f t="shared" si="2613"/>
        <v>7.2254335260115599E-2</v>
      </c>
      <c r="AC5593" s="69">
        <f t="shared" si="2614"/>
        <v>9.6647398843930671E-2</v>
      </c>
      <c r="AD5593" s="70">
        <f>_xlfn.PERCENTILE.EXC(AC5593:$AC$5675,0.5)</f>
        <v>0.14514681030840731</v>
      </c>
      <c r="AE5593" s="70">
        <f>_xlfn.PERCENTILE.EXC($AC5593:AC$5675,0.35)</f>
        <v>0.11103031663284306</v>
      </c>
      <c r="AF5593" s="71">
        <f t="shared" si="2625"/>
        <v>0.10098154535383935</v>
      </c>
      <c r="AG5593" s="70"/>
      <c r="AH5593" s="70"/>
      <c r="AI5593" s="61"/>
      <c r="AJ5593" s="68" t="str">
        <f t="shared" si="2623"/>
        <v>Safety</v>
      </c>
      <c r="AK5593" s="72"/>
      <c r="AL5593" s="73"/>
      <c r="AM5593" s="72"/>
      <c r="AN5593" s="73"/>
      <c r="AO5593" s="74"/>
      <c r="AP5593" s="20"/>
      <c r="AQ5593" s="74"/>
      <c r="AR5593" s="20"/>
      <c r="AS5593" s="74"/>
      <c r="AT5593" s="20"/>
      <c r="AU5593" s="74" t="str">
        <f t="shared" si="2615"/>
        <v>00635U</v>
      </c>
      <c r="AV5593" s="20">
        <f t="shared" si="2621"/>
        <v>0</v>
      </c>
      <c r="AW5593" s="74" t="str">
        <f t="shared" si="2616"/>
        <v>00635U</v>
      </c>
      <c r="AX5593" s="20">
        <f t="shared" si="2617"/>
        <v>0</v>
      </c>
      <c r="AY5593" s="20">
        <f t="shared" si="2622"/>
        <v>1</v>
      </c>
      <c r="AZ5593" s="116">
        <v>38195</v>
      </c>
      <c r="BA5593" s="116"/>
      <c r="BB5593" s="20"/>
      <c r="BC5593" s="20"/>
      <c r="BD5593" s="76"/>
      <c r="BE5593" s="77"/>
      <c r="BF5593" s="77"/>
    </row>
    <row r="5594" spans="1:58" s="23" customFormat="1" ht="15.75" customHeight="1" x14ac:dyDescent="0.4">
      <c r="A5594" s="116">
        <v>38191</v>
      </c>
      <c r="B5594" s="112">
        <v>18.39</v>
      </c>
      <c r="C5594" s="112">
        <v>20.59</v>
      </c>
      <c r="D5594" s="112">
        <v>20.733000000000001</v>
      </c>
      <c r="E5594" s="112">
        <v>20.91</v>
      </c>
      <c r="F5594" s="112">
        <v>21.007000000000001</v>
      </c>
      <c r="G5594" s="112">
        <v>21.08</v>
      </c>
      <c r="H5594" s="113">
        <v>21.16</v>
      </c>
      <c r="I5594" s="90">
        <f t="shared" si="2618"/>
        <v>18.72</v>
      </c>
      <c r="J5594" s="90">
        <f t="shared" si="2619"/>
        <v>20.611450000000001</v>
      </c>
      <c r="K5594" s="114">
        <v>17</v>
      </c>
      <c r="L5594" s="115">
        <v>0.05</v>
      </c>
      <c r="M5594" s="11"/>
      <c r="N5594" s="90">
        <v>16.5</v>
      </c>
      <c r="O5594" s="90">
        <v>19.13</v>
      </c>
      <c r="P5594" s="90">
        <v>20.270767701129785</v>
      </c>
      <c r="Q5594" s="90"/>
      <c r="R5594" s="63">
        <f t="shared" si="2609"/>
        <v>22.90076770112978</v>
      </c>
      <c r="S5594" s="64">
        <f t="shared" si="2626"/>
        <v>4.7619047619047616E-2</v>
      </c>
      <c r="T5594" s="65"/>
      <c r="U5594" s="65">
        <f t="shared" si="2624"/>
        <v>0.86251960271824368</v>
      </c>
      <c r="V5594" s="65">
        <f t="shared" si="2624"/>
        <v>0.94372350776501646</v>
      </c>
      <c r="W5594" s="65"/>
      <c r="X5594" s="61">
        <f t="shared" si="2620"/>
        <v>0.11963023382272971</v>
      </c>
      <c r="Y5594" s="66">
        <f t="shared" si="2610"/>
        <v>1.1956001912960305E-2</v>
      </c>
      <c r="Z5594" s="61">
        <f t="shared" si="2611"/>
        <v>0.10103899572649587</v>
      </c>
      <c r="AA5594" s="67">
        <f t="shared" si="2612"/>
        <v>18.72</v>
      </c>
      <c r="AB5594" s="68">
        <f t="shared" si="2613"/>
        <v>0.11454545454545458</v>
      </c>
      <c r="AC5594" s="69">
        <f t="shared" si="2614"/>
        <v>0.13454545454545447</v>
      </c>
      <c r="AD5594" s="70">
        <f>_xlfn.PERCENTILE.EXC(AC5594:$AC$5675,0.5)</f>
        <v>0.14619624827022418</v>
      </c>
      <c r="AE5594" s="70">
        <f>_xlfn.PERCENTILE.EXC($AC5594:AC$5675,0.35)</f>
        <v>0.11273497104334301</v>
      </c>
      <c r="AF5594" s="71">
        <f t="shared" si="2625"/>
        <v>0.10157233476570504</v>
      </c>
      <c r="AG5594" s="70"/>
      <c r="AH5594" s="70"/>
      <c r="AI5594" s="61"/>
      <c r="AJ5594" s="68" t="str">
        <f t="shared" si="2623"/>
        <v>Short VOL</v>
      </c>
      <c r="AK5594" s="72"/>
      <c r="AL5594" s="73"/>
      <c r="AM5594" s="72"/>
      <c r="AN5594" s="73"/>
      <c r="AO5594" s="74"/>
      <c r="AP5594" s="20"/>
      <c r="AQ5594" s="74"/>
      <c r="AR5594" s="20"/>
      <c r="AS5594" s="74"/>
      <c r="AT5594" s="20"/>
      <c r="AU5594" s="74" t="str">
        <f t="shared" si="2615"/>
        <v>00631L</v>
      </c>
      <c r="AV5594" s="20">
        <f t="shared" si="2621"/>
        <v>1</v>
      </c>
      <c r="AW5594" s="74" t="str">
        <f t="shared" si="2616"/>
        <v>00631L</v>
      </c>
      <c r="AX5594" s="20">
        <f t="shared" si="2617"/>
        <v>1</v>
      </c>
      <c r="AY5594" s="20">
        <f t="shared" si="2622"/>
        <v>1</v>
      </c>
      <c r="AZ5594" s="116">
        <v>38194</v>
      </c>
      <c r="BA5594" s="116"/>
      <c r="BB5594" s="20"/>
      <c r="BC5594" s="20"/>
      <c r="BD5594" s="76"/>
      <c r="BE5594" s="77"/>
      <c r="BF5594" s="77"/>
    </row>
    <row r="5595" spans="1:58" s="23" customFormat="1" ht="15.75" customHeight="1" x14ac:dyDescent="0.4">
      <c r="A5595" s="116">
        <v>38190</v>
      </c>
      <c r="B5595" s="112">
        <v>18.420000000000002</v>
      </c>
      <c r="C5595" s="112">
        <v>20.239999999999998</v>
      </c>
      <c r="D5595" s="112">
        <v>20.329000000000001</v>
      </c>
      <c r="E5595" s="112">
        <v>20.440000000000001</v>
      </c>
      <c r="F5595" s="112">
        <v>20.638999999999999</v>
      </c>
      <c r="G5595" s="112">
        <v>20.786999999999999</v>
      </c>
      <c r="H5595" s="113">
        <v>20.95</v>
      </c>
      <c r="I5595" s="90">
        <f t="shared" si="2618"/>
        <v>18.602</v>
      </c>
      <c r="J5595" s="90">
        <f t="shared" si="2619"/>
        <v>20.248899999999999</v>
      </c>
      <c r="K5595" s="114">
        <v>18</v>
      </c>
      <c r="L5595" s="115">
        <v>0.05</v>
      </c>
      <c r="M5595" s="11"/>
      <c r="N5595" s="90">
        <v>15.75</v>
      </c>
      <c r="O5595" s="90">
        <v>18.71</v>
      </c>
      <c r="P5595" s="90">
        <v>19.839598208618476</v>
      </c>
      <c r="Q5595" s="90"/>
      <c r="R5595" s="63">
        <f t="shared" si="2609"/>
        <v>22.799598208618477</v>
      </c>
      <c r="S5595" s="64">
        <f t="shared" si="2626"/>
        <v>-4.0219378427787944E-2</v>
      </c>
      <c r="T5595" s="65"/>
      <c r="U5595" s="65">
        <f t="shared" si="2624"/>
        <v>0.84179583110636025</v>
      </c>
      <c r="V5595" s="65">
        <f t="shared" si="2624"/>
        <v>0.94306345336531217</v>
      </c>
      <c r="W5595" s="65"/>
      <c r="X5595" s="61">
        <f t="shared" si="2620"/>
        <v>9.8805646036916203E-2</v>
      </c>
      <c r="Y5595" s="66">
        <f t="shared" si="2610"/>
        <v>2.4951076320939236E-2</v>
      </c>
      <c r="Z5595" s="61">
        <f t="shared" si="2611"/>
        <v>8.8533491022470628E-2</v>
      </c>
      <c r="AA5595" s="67">
        <f t="shared" si="2612"/>
        <v>18.602000000000004</v>
      </c>
      <c r="AB5595" s="68">
        <f t="shared" si="2613"/>
        <v>0.16952380952380963</v>
      </c>
      <c r="AC5595" s="69">
        <f t="shared" si="2614"/>
        <v>0.18107936507936531</v>
      </c>
      <c r="AD5595" s="70">
        <f>_xlfn.PERCENTILE.EXC(AC5595:$AC$5675,0.5)</f>
        <v>0.14724568623204104</v>
      </c>
      <c r="AE5595" s="70">
        <f>_xlfn.PERCENTILE.EXC($AC5595:AC$5675,0.35)</f>
        <v>0.11187082519181285</v>
      </c>
      <c r="AF5595" s="71">
        <f t="shared" si="2625"/>
        <v>0.1012635020146003</v>
      </c>
      <c r="AG5595" s="70"/>
      <c r="AH5595" s="70"/>
      <c r="AI5595" s="61"/>
      <c r="AJ5595" s="68" t="str">
        <f t="shared" si="2623"/>
        <v>Short VOL</v>
      </c>
      <c r="AK5595" s="72"/>
      <c r="AL5595" s="73"/>
      <c r="AM5595" s="72"/>
      <c r="AN5595" s="73"/>
      <c r="AO5595" s="74"/>
      <c r="AP5595" s="20"/>
      <c r="AQ5595" s="74"/>
      <c r="AR5595" s="20"/>
      <c r="AS5595" s="74"/>
      <c r="AT5595" s="20"/>
      <c r="AU5595" s="74" t="str">
        <f t="shared" si="2615"/>
        <v>00631L</v>
      </c>
      <c r="AV5595" s="20">
        <f t="shared" si="2621"/>
        <v>1</v>
      </c>
      <c r="AW5595" s="74" t="str">
        <f t="shared" si="2616"/>
        <v>00631L</v>
      </c>
      <c r="AX5595" s="20">
        <f t="shared" si="2617"/>
        <v>1</v>
      </c>
      <c r="AY5595" s="20">
        <f t="shared" si="2622"/>
        <v>1</v>
      </c>
      <c r="AZ5595" s="116">
        <v>38191</v>
      </c>
      <c r="BA5595" s="116"/>
      <c r="BB5595" s="20"/>
      <c r="BC5595" s="20"/>
      <c r="BD5595" s="76"/>
      <c r="BE5595" s="77"/>
      <c r="BF5595" s="77"/>
    </row>
    <row r="5596" spans="1:58" s="23" customFormat="1" ht="15.75" customHeight="1" x14ac:dyDescent="0.4">
      <c r="A5596" s="116">
        <v>38189</v>
      </c>
      <c r="B5596" s="112">
        <v>19.14</v>
      </c>
      <c r="C5596" s="112">
        <v>20.58</v>
      </c>
      <c r="D5596" s="112">
        <v>20.616</v>
      </c>
      <c r="E5596" s="112">
        <v>20.66</v>
      </c>
      <c r="F5596" s="112">
        <v>20.808</v>
      </c>
      <c r="G5596" s="112">
        <v>20.917999999999999</v>
      </c>
      <c r="H5596" s="113">
        <v>21.04</v>
      </c>
      <c r="I5596" s="90">
        <f t="shared" si="2618"/>
        <v>19.212</v>
      </c>
      <c r="J5596" s="90">
        <f t="shared" si="2619"/>
        <v>20.581799999999998</v>
      </c>
      <c r="K5596" s="114">
        <v>19</v>
      </c>
      <c r="L5596" s="115">
        <v>0.05</v>
      </c>
      <c r="M5596" s="11"/>
      <c r="N5596" s="90">
        <v>16.41</v>
      </c>
      <c r="O5596" s="90">
        <v>19.3</v>
      </c>
      <c r="P5596" s="90">
        <v>20.522110589453082</v>
      </c>
      <c r="Q5596" s="90"/>
      <c r="R5596" s="63">
        <f t="shared" si="2609"/>
        <v>23.412110589453082</v>
      </c>
      <c r="S5596" s="64">
        <f t="shared" si="2626"/>
        <v>0.15808045165843332</v>
      </c>
      <c r="T5596" s="65"/>
      <c r="U5596" s="65">
        <f t="shared" si="2624"/>
        <v>0.85025906735751289</v>
      </c>
      <c r="V5596" s="65">
        <f t="shared" si="2624"/>
        <v>0.94044907885443518</v>
      </c>
      <c r="W5596" s="65"/>
      <c r="X5596" s="61">
        <f t="shared" si="2620"/>
        <v>7.5235109717868218E-2</v>
      </c>
      <c r="Y5596" s="66">
        <f t="shared" si="2610"/>
        <v>1.8393030009680494E-2</v>
      </c>
      <c r="Z5596" s="61">
        <f t="shared" si="2611"/>
        <v>7.1299188007495212E-2</v>
      </c>
      <c r="AA5596" s="67">
        <f t="shared" si="2612"/>
        <v>19.212000000000003</v>
      </c>
      <c r="AB5596" s="68">
        <f t="shared" si="2613"/>
        <v>0.16636197440585013</v>
      </c>
      <c r="AC5596" s="69">
        <f t="shared" si="2614"/>
        <v>0.17074954296160896</v>
      </c>
      <c r="AD5596" s="70">
        <f>_xlfn.PERCENTILE.EXC(AC5596:$AC$5675,0.5)</f>
        <v>0.14619624827022418</v>
      </c>
      <c r="AE5596" s="70">
        <f>_xlfn.PERCENTILE.EXC($AC5596:AC$5675,0.35)</f>
        <v>0.11089023187301476</v>
      </c>
      <c r="AF5596" s="71">
        <f t="shared" si="2625"/>
        <v>0.10108407504866151</v>
      </c>
      <c r="AG5596" s="70"/>
      <c r="AH5596" s="70"/>
      <c r="AI5596" s="61"/>
      <c r="AJ5596" s="68" t="str">
        <f t="shared" si="2623"/>
        <v>Short VOL</v>
      </c>
      <c r="AK5596" s="72"/>
      <c r="AL5596" s="73"/>
      <c r="AM5596" s="72"/>
      <c r="AN5596" s="73"/>
      <c r="AO5596" s="74"/>
      <c r="AP5596" s="20"/>
      <c r="AQ5596" s="74"/>
      <c r="AR5596" s="20"/>
      <c r="AS5596" s="74"/>
      <c r="AT5596" s="20"/>
      <c r="AU5596" s="74" t="str">
        <f t="shared" si="2615"/>
        <v>00631L</v>
      </c>
      <c r="AV5596" s="20">
        <f t="shared" si="2621"/>
        <v>1</v>
      </c>
      <c r="AW5596" s="74" t="str">
        <f t="shared" si="2616"/>
        <v>00631L</v>
      </c>
      <c r="AX5596" s="20">
        <f t="shared" si="2617"/>
        <v>1</v>
      </c>
      <c r="AY5596" s="20">
        <f t="shared" si="2622"/>
        <v>1</v>
      </c>
      <c r="AZ5596" s="116">
        <v>38190</v>
      </c>
      <c r="BA5596" s="116"/>
      <c r="BB5596" s="20"/>
      <c r="BC5596" s="20"/>
      <c r="BD5596" s="76"/>
      <c r="BE5596" s="77"/>
      <c r="BF5596" s="77"/>
    </row>
    <row r="5597" spans="1:58" s="23" customFormat="1" ht="15.75" customHeight="1" x14ac:dyDescent="0.4">
      <c r="A5597" s="116">
        <v>38188</v>
      </c>
      <c r="B5597" s="112">
        <v>18.46</v>
      </c>
      <c r="C5597" s="112">
        <v>19.61</v>
      </c>
      <c r="D5597" s="112">
        <v>19.905999999999999</v>
      </c>
      <c r="E5597" s="112">
        <v>20.27</v>
      </c>
      <c r="F5597" s="112">
        <v>20.434000000000001</v>
      </c>
      <c r="G5597" s="112">
        <v>20.555</v>
      </c>
      <c r="H5597" s="113">
        <v>20.69</v>
      </c>
      <c r="I5597" s="90">
        <f t="shared" si="2618"/>
        <v>19.61</v>
      </c>
      <c r="J5597" s="90">
        <f t="shared" si="2619"/>
        <v>19.905999999999999</v>
      </c>
      <c r="K5597" s="114">
        <v>0</v>
      </c>
      <c r="L5597" s="115">
        <v>4.1666666666666664E-2</v>
      </c>
      <c r="M5597" s="11"/>
      <c r="N5597" s="90">
        <v>14.17</v>
      </c>
      <c r="O5597" s="90">
        <v>17.579999999999998</v>
      </c>
      <c r="P5597" s="90">
        <v>19.370314455457098</v>
      </c>
      <c r="Q5597" s="90"/>
      <c r="R5597" s="63">
        <f t="shared" si="2609"/>
        <v>22.780314455457095</v>
      </c>
      <c r="S5597" s="64">
        <f t="shared" si="2626"/>
        <v>-6.5919578114700061E-2</v>
      </c>
      <c r="T5597" s="65"/>
      <c r="U5597" s="65">
        <f t="shared" si="2624"/>
        <v>0.8060295790671218</v>
      </c>
      <c r="V5597" s="65">
        <f t="shared" si="2624"/>
        <v>0.90757432154372053</v>
      </c>
      <c r="W5597" s="65"/>
      <c r="X5597" s="61">
        <f t="shared" si="2620"/>
        <v>6.2296858071505881E-2</v>
      </c>
      <c r="Y5597" s="66">
        <f t="shared" si="2610"/>
        <v>2.0720276270350356E-2</v>
      </c>
      <c r="Z5597" s="61">
        <f t="shared" si="2611"/>
        <v>1.5094339622641478E-2</v>
      </c>
      <c r="AA5597" s="67">
        <f t="shared" si="2612"/>
        <v>19.61</v>
      </c>
      <c r="AB5597" s="68">
        <f t="shared" si="2613"/>
        <v>0.30275229357798172</v>
      </c>
      <c r="AC5597" s="69">
        <f t="shared" si="2614"/>
        <v>0.383909668313338</v>
      </c>
      <c r="AD5597" s="70">
        <f>_xlfn.PERCENTILE.EXC(AC5597:$AC$5675,0.5)</f>
        <v>0.14514681030840731</v>
      </c>
      <c r="AE5597" s="70">
        <f>_xlfn.PERCENTILE.EXC($AC5597:AC$5675,0.35)</f>
        <v>0.10990963855421668</v>
      </c>
      <c r="AF5597" s="71">
        <f t="shared" si="2625"/>
        <v>0.10090464808272273</v>
      </c>
      <c r="AG5597" s="70"/>
      <c r="AH5597" s="70"/>
      <c r="AI5597" s="61"/>
      <c r="AJ5597" s="68" t="str">
        <f t="shared" si="2623"/>
        <v>Short VOL</v>
      </c>
      <c r="AK5597" s="72"/>
      <c r="AL5597" s="73"/>
      <c r="AM5597" s="72"/>
      <c r="AN5597" s="73"/>
      <c r="AO5597" s="74"/>
      <c r="AP5597" s="20"/>
      <c r="AQ5597" s="74"/>
      <c r="AR5597" s="20"/>
      <c r="AS5597" s="74"/>
      <c r="AT5597" s="20"/>
      <c r="AU5597" s="74" t="str">
        <f t="shared" si="2615"/>
        <v>00631L</v>
      </c>
      <c r="AV5597" s="20">
        <f t="shared" si="2621"/>
        <v>1</v>
      </c>
      <c r="AW5597" s="74" t="str">
        <f t="shared" si="2616"/>
        <v>00631L</v>
      </c>
      <c r="AX5597" s="20">
        <f t="shared" si="2617"/>
        <v>1</v>
      </c>
      <c r="AY5597" s="20">
        <f t="shared" si="2622"/>
        <v>1</v>
      </c>
      <c r="AZ5597" s="116">
        <v>38189</v>
      </c>
      <c r="BA5597" s="116"/>
      <c r="BB5597" s="20"/>
      <c r="BC5597" s="20"/>
      <c r="BD5597" s="76"/>
      <c r="BE5597" s="77"/>
      <c r="BF5597" s="77"/>
    </row>
    <row r="5598" spans="1:58" s="23" customFormat="1" ht="15.75" customHeight="1" x14ac:dyDescent="0.4">
      <c r="A5598" s="116">
        <v>38187</v>
      </c>
      <c r="B5598" s="112">
        <v>18.98</v>
      </c>
      <c r="C5598" s="112">
        <v>19.91</v>
      </c>
      <c r="D5598" s="112">
        <v>20.206</v>
      </c>
      <c r="E5598" s="112">
        <v>20.57</v>
      </c>
      <c r="F5598" s="112">
        <v>20.652000000000001</v>
      </c>
      <c r="G5598" s="112">
        <v>20.712</v>
      </c>
      <c r="H5598" s="113">
        <v>20.78</v>
      </c>
      <c r="I5598" s="90">
        <f t="shared" si="2618"/>
        <v>19.87125</v>
      </c>
      <c r="J5598" s="90">
        <f t="shared" si="2619"/>
        <v>20.193666666666665</v>
      </c>
      <c r="K5598" s="114">
        <v>1</v>
      </c>
      <c r="L5598" s="115">
        <v>4.1666666666666664E-2</v>
      </c>
      <c r="M5598" s="11"/>
      <c r="N5598" s="90">
        <v>15.17</v>
      </c>
      <c r="O5598" s="90">
        <v>18.72</v>
      </c>
      <c r="P5598" s="90">
        <v>19.695448560206152</v>
      </c>
      <c r="Q5598" s="90"/>
      <c r="R5598" s="63">
        <f t="shared" si="2609"/>
        <v>23.24544856020615</v>
      </c>
      <c r="S5598" s="64">
        <f t="shared" si="2626"/>
        <v>5.7880055788005584E-2</v>
      </c>
      <c r="T5598" s="65"/>
      <c r="U5598" s="65">
        <f t="shared" si="2624"/>
        <v>0.81036324786324787</v>
      </c>
      <c r="V5598" s="65">
        <f t="shared" si="2624"/>
        <v>0.95047340215561238</v>
      </c>
      <c r="W5598" s="65"/>
      <c r="X5598" s="61">
        <f t="shared" si="2620"/>
        <v>4.8998946259220216E-2</v>
      </c>
      <c r="Y5598" s="66">
        <f t="shared" si="2610"/>
        <v>1.0209042294603832E-2</v>
      </c>
      <c r="Z5598" s="61">
        <f t="shared" si="2611"/>
        <v>1.6225283596485649E-2</v>
      </c>
      <c r="AA5598" s="67">
        <f t="shared" si="2612"/>
        <v>19.87125</v>
      </c>
      <c r="AB5598" s="68">
        <f t="shared" si="2613"/>
        <v>0.25115359261700726</v>
      </c>
      <c r="AC5598" s="69">
        <f t="shared" si="2614"/>
        <v>0.30990441661173368</v>
      </c>
      <c r="AD5598" s="70">
        <f>_xlfn.PERCENTILE.EXC(AC5598:$AC$5675,0.5)</f>
        <v>0.14499865432363884</v>
      </c>
      <c r="AE5598" s="70">
        <f>_xlfn.PERCENTILE.EXC($AC5598:AC$5675,0.35)</f>
        <v>0.10894728190741289</v>
      </c>
      <c r="AF5598" s="71">
        <f t="shared" si="2625"/>
        <v>0.10072522111678395</v>
      </c>
      <c r="AG5598" s="70"/>
      <c r="AH5598" s="70"/>
      <c r="AI5598" s="61"/>
      <c r="AJ5598" s="68" t="str">
        <f t="shared" si="2623"/>
        <v>Short VOL</v>
      </c>
      <c r="AK5598" s="72"/>
      <c r="AL5598" s="73"/>
      <c r="AM5598" s="72"/>
      <c r="AN5598" s="73"/>
      <c r="AO5598" s="74"/>
      <c r="AP5598" s="20"/>
      <c r="AQ5598" s="74"/>
      <c r="AR5598" s="20"/>
      <c r="AS5598" s="74"/>
      <c r="AT5598" s="20"/>
      <c r="AU5598" s="74" t="str">
        <f t="shared" si="2615"/>
        <v>00631L</v>
      </c>
      <c r="AV5598" s="20">
        <f t="shared" si="2621"/>
        <v>1</v>
      </c>
      <c r="AW5598" s="74" t="str">
        <f t="shared" si="2616"/>
        <v>00631L</v>
      </c>
      <c r="AX5598" s="20">
        <f t="shared" si="2617"/>
        <v>1</v>
      </c>
      <c r="AY5598" s="20">
        <f t="shared" si="2622"/>
        <v>1</v>
      </c>
      <c r="AZ5598" s="116">
        <v>38188</v>
      </c>
      <c r="BA5598" s="116"/>
      <c r="BB5598" s="20"/>
      <c r="BC5598" s="20"/>
      <c r="BD5598" s="76"/>
      <c r="BE5598" s="77"/>
      <c r="BF5598" s="77"/>
    </row>
    <row r="5599" spans="1:58" s="23" customFormat="1" ht="15.75" customHeight="1" x14ac:dyDescent="0.4">
      <c r="A5599" s="116">
        <v>38184</v>
      </c>
      <c r="B5599" s="112">
        <v>18.95</v>
      </c>
      <c r="C5599" s="112">
        <v>19.388999999999999</v>
      </c>
      <c r="D5599" s="112">
        <v>19.84</v>
      </c>
      <c r="E5599" s="112">
        <v>20.39</v>
      </c>
      <c r="F5599" s="112">
        <v>20.475000000000001</v>
      </c>
      <c r="G5599" s="112">
        <v>20.539000000000001</v>
      </c>
      <c r="H5599" s="113">
        <v>20.61</v>
      </c>
      <c r="I5599" s="90">
        <f t="shared" si="2618"/>
        <v>19.352416666666667</v>
      </c>
      <c r="J5599" s="90">
        <f t="shared" si="2619"/>
        <v>19.802416666666666</v>
      </c>
      <c r="K5599" s="114">
        <v>2</v>
      </c>
      <c r="L5599" s="115">
        <v>4.1666666666666664E-2</v>
      </c>
      <c r="M5599" s="11"/>
      <c r="N5599" s="90">
        <v>14.34</v>
      </c>
      <c r="O5599" s="90">
        <v>18.04</v>
      </c>
      <c r="P5599" s="90">
        <v>19.554154939375596</v>
      </c>
      <c r="Q5599" s="90"/>
      <c r="R5599" s="63">
        <f t="shared" ref="R5599:R5662" si="2627">(O5599+P5599)-(N5599+M5599)</f>
        <v>23.254154939375599</v>
      </c>
      <c r="S5599" s="64">
        <f t="shared" si="2626"/>
        <v>-2.5152957171991907E-2</v>
      </c>
      <c r="T5599" s="65"/>
      <c r="U5599" s="65">
        <f t="shared" si="2624"/>
        <v>0.79490022172949004</v>
      </c>
      <c r="V5599" s="65">
        <f t="shared" si="2624"/>
        <v>0.92256607641342814</v>
      </c>
      <c r="W5599" s="65"/>
      <c r="X5599" s="61">
        <f t="shared" si="2620"/>
        <v>2.3166226912928765E-2</v>
      </c>
      <c r="Y5599" s="66">
        <f t="shared" si="2610"/>
        <v>1.078960274644428E-2</v>
      </c>
      <c r="Z5599" s="61">
        <f t="shared" si="2611"/>
        <v>2.3252909843301188E-2</v>
      </c>
      <c r="AA5599" s="67">
        <f t="shared" si="2612"/>
        <v>19.352416666666663</v>
      </c>
      <c r="AB5599" s="68">
        <f t="shared" si="2613"/>
        <v>0.32147838214783819</v>
      </c>
      <c r="AC5599" s="69">
        <f t="shared" si="2614"/>
        <v>0.34954091120409087</v>
      </c>
      <c r="AD5599" s="70">
        <f>_xlfn.PERCENTILE.EXC(AC5599:$AC$5675,0.5)</f>
        <v>0.1448504983388704</v>
      </c>
      <c r="AE5599" s="70">
        <f>_xlfn.PERCENTILE.EXC($AC5599:AC$5675,0.35)</f>
        <v>0.1079849252606091</v>
      </c>
      <c r="AF5599" s="71">
        <f t="shared" si="2625"/>
        <v>0.1002002057592727</v>
      </c>
      <c r="AG5599" s="70"/>
      <c r="AH5599" s="70"/>
      <c r="AI5599" s="61"/>
      <c r="AJ5599" s="68" t="str">
        <f t="shared" si="2623"/>
        <v>Short VOL</v>
      </c>
      <c r="AK5599" s="72"/>
      <c r="AL5599" s="73"/>
      <c r="AM5599" s="72"/>
      <c r="AN5599" s="73"/>
      <c r="AO5599" s="74"/>
      <c r="AP5599" s="20"/>
      <c r="AQ5599" s="74"/>
      <c r="AR5599" s="20"/>
      <c r="AS5599" s="74"/>
      <c r="AT5599" s="20"/>
      <c r="AU5599" s="74" t="str">
        <f t="shared" si="2615"/>
        <v>00631L</v>
      </c>
      <c r="AV5599" s="20">
        <f t="shared" si="2621"/>
        <v>1</v>
      </c>
      <c r="AW5599" s="74" t="str">
        <f t="shared" si="2616"/>
        <v>00631L</v>
      </c>
      <c r="AX5599" s="20">
        <f t="shared" si="2617"/>
        <v>1</v>
      </c>
      <c r="AY5599" s="20">
        <f t="shared" si="2622"/>
        <v>1</v>
      </c>
      <c r="AZ5599" s="116">
        <v>38187</v>
      </c>
      <c r="BA5599" s="116"/>
      <c r="BB5599" s="20"/>
      <c r="BC5599" s="20"/>
      <c r="BD5599" s="76"/>
      <c r="BE5599" s="77"/>
      <c r="BF5599" s="77"/>
    </row>
    <row r="5600" spans="1:58" s="23" customFormat="1" ht="15.75" customHeight="1" x14ac:dyDescent="0.4">
      <c r="A5600" s="116">
        <v>38183</v>
      </c>
      <c r="B5600" s="112">
        <v>18.829999999999998</v>
      </c>
      <c r="C5600" s="112">
        <v>19.241</v>
      </c>
      <c r="D5600" s="112">
        <v>19.664000000000001</v>
      </c>
      <c r="E5600" s="112">
        <v>20.18</v>
      </c>
      <c r="F5600" s="112">
        <v>20.308</v>
      </c>
      <c r="G5600" s="112">
        <v>20.404</v>
      </c>
      <c r="H5600" s="113">
        <v>20.51</v>
      </c>
      <c r="I5600" s="90">
        <f t="shared" si="2618"/>
        <v>19.189624999999999</v>
      </c>
      <c r="J5600" s="90">
        <f t="shared" si="2619"/>
        <v>19.611125000000001</v>
      </c>
      <c r="K5600" s="114">
        <v>3</v>
      </c>
      <c r="L5600" s="115">
        <v>4.1666666666666664E-2</v>
      </c>
      <c r="M5600" s="11"/>
      <c r="N5600" s="90">
        <v>14.71</v>
      </c>
      <c r="O5600" s="90">
        <v>19.36</v>
      </c>
      <c r="P5600" s="90">
        <v>19.80392787532174</v>
      </c>
      <c r="Q5600" s="90"/>
      <c r="R5600" s="63">
        <f t="shared" si="2627"/>
        <v>24.453927875321739</v>
      </c>
      <c r="S5600" s="64">
        <f t="shared" si="2626"/>
        <v>6.9040697674418686E-2</v>
      </c>
      <c r="T5600" s="65"/>
      <c r="U5600" s="65">
        <f t="shared" si="2624"/>
        <v>0.7598140495867769</v>
      </c>
      <c r="V5600" s="65">
        <f t="shared" si="2624"/>
        <v>0.9775838470975784</v>
      </c>
      <c r="W5600" s="65"/>
      <c r="X5600" s="61">
        <f t="shared" si="2620"/>
        <v>2.1826872012745694E-2</v>
      </c>
      <c r="Y5600" s="66">
        <f t="shared" si="2610"/>
        <v>1.6352824578790975E-2</v>
      </c>
      <c r="Z5600" s="61">
        <f t="shared" si="2611"/>
        <v>2.19649941048875E-2</v>
      </c>
      <c r="AA5600" s="67">
        <f t="shared" si="2612"/>
        <v>19.189624999999999</v>
      </c>
      <c r="AB5600" s="68">
        <f t="shared" si="2613"/>
        <v>0.28008157715839543</v>
      </c>
      <c r="AC5600" s="69">
        <f t="shared" si="2614"/>
        <v>0.30452923181509167</v>
      </c>
      <c r="AD5600" s="70">
        <f>_xlfn.PERCENTILE.EXC(AC5600:$AC$5675,0.5)</f>
        <v>0.14368487513203143</v>
      </c>
      <c r="AE5600" s="70">
        <f>_xlfn.PERCENTILE.EXC($AC5600:AC$5675,0.35)</f>
        <v>0.10706172269824171</v>
      </c>
      <c r="AF5600" s="71">
        <f t="shared" si="2625"/>
        <v>9.9415999108082104E-2</v>
      </c>
      <c r="AG5600" s="70"/>
      <c r="AH5600" s="70"/>
      <c r="AI5600" s="61"/>
      <c r="AJ5600" s="68" t="str">
        <f t="shared" si="2623"/>
        <v>Short VOL</v>
      </c>
      <c r="AK5600" s="72"/>
      <c r="AL5600" s="73"/>
      <c r="AM5600" s="72"/>
      <c r="AN5600" s="73"/>
      <c r="AO5600" s="74"/>
      <c r="AP5600" s="20"/>
      <c r="AQ5600" s="74"/>
      <c r="AR5600" s="20"/>
      <c r="AS5600" s="74"/>
      <c r="AT5600" s="20"/>
      <c r="AU5600" s="74" t="str">
        <f t="shared" si="2615"/>
        <v>00631L</v>
      </c>
      <c r="AV5600" s="20">
        <f t="shared" si="2621"/>
        <v>1</v>
      </c>
      <c r="AW5600" s="74" t="str">
        <f t="shared" si="2616"/>
        <v>00631L</v>
      </c>
      <c r="AX5600" s="20">
        <f t="shared" si="2617"/>
        <v>1</v>
      </c>
      <c r="AY5600" s="20">
        <f t="shared" si="2622"/>
        <v>1</v>
      </c>
      <c r="AZ5600" s="116">
        <v>38184</v>
      </c>
      <c r="BA5600" s="116"/>
      <c r="BB5600" s="20"/>
      <c r="BC5600" s="20"/>
      <c r="BD5600" s="76"/>
      <c r="BE5600" s="77"/>
      <c r="BF5600" s="77"/>
    </row>
    <row r="5601" spans="1:58" s="23" customFormat="1" ht="15.75" customHeight="1" x14ac:dyDescent="0.4">
      <c r="A5601" s="116">
        <v>38182</v>
      </c>
      <c r="B5601" s="112">
        <v>18.739999999999998</v>
      </c>
      <c r="C5601" s="112">
        <v>19.248000000000001</v>
      </c>
      <c r="D5601" s="112">
        <v>19.768000000000001</v>
      </c>
      <c r="E5601" s="112">
        <v>20.399999999999999</v>
      </c>
      <c r="F5601" s="112">
        <v>20.439</v>
      </c>
      <c r="G5601" s="112">
        <v>20.468</v>
      </c>
      <c r="H5601" s="113">
        <v>20.5</v>
      </c>
      <c r="I5601" s="90">
        <f t="shared" si="2618"/>
        <v>19.163333333333334</v>
      </c>
      <c r="J5601" s="90">
        <f t="shared" si="2619"/>
        <v>19.681333333333335</v>
      </c>
      <c r="K5601" s="114">
        <v>4</v>
      </c>
      <c r="L5601" s="115">
        <v>4.1666666666666664E-2</v>
      </c>
      <c r="M5601" s="11"/>
      <c r="N5601" s="90">
        <v>13.76</v>
      </c>
      <c r="O5601" s="90">
        <v>18.09</v>
      </c>
      <c r="P5601" s="90">
        <v>19.322934057374731</v>
      </c>
      <c r="Q5601" s="90"/>
      <c r="R5601" s="63">
        <f t="shared" si="2627"/>
        <v>23.652934057374729</v>
      </c>
      <c r="S5601" s="64">
        <f t="shared" si="2626"/>
        <v>-4.8409405255878356E-2</v>
      </c>
      <c r="T5601" s="65"/>
      <c r="U5601" s="65">
        <f t="shared" si="2624"/>
        <v>0.76064123825317853</v>
      </c>
      <c r="V5601" s="65">
        <f t="shared" si="2624"/>
        <v>0.93619322750293332</v>
      </c>
      <c r="W5601" s="65"/>
      <c r="X5601" s="61">
        <f t="shared" si="2620"/>
        <v>2.7107790821771758E-2</v>
      </c>
      <c r="Y5601" s="66">
        <f t="shared" si="2610"/>
        <v>4.9019607843137957E-3</v>
      </c>
      <c r="Z5601" s="61">
        <f t="shared" si="2611"/>
        <v>2.7030787963124057E-2</v>
      </c>
      <c r="AA5601" s="67">
        <f t="shared" si="2612"/>
        <v>19.163333333333334</v>
      </c>
      <c r="AB5601" s="68">
        <f t="shared" si="2613"/>
        <v>0.36191860465116271</v>
      </c>
      <c r="AC5601" s="69">
        <f t="shared" si="2614"/>
        <v>0.39268410852713187</v>
      </c>
      <c r="AD5601" s="70">
        <f>_xlfn.PERCENTILE.EXC(AC5601:$AC$5675,0.5)</f>
        <v>0.14251925192519246</v>
      </c>
      <c r="AE5601" s="70">
        <f>_xlfn.PERCENTILE.EXC($AC5601:AC$5675,0.35)</f>
        <v>0.10637344464249265</v>
      </c>
      <c r="AF5601" s="71">
        <f t="shared" si="2625"/>
        <v>9.8631792456891493E-2</v>
      </c>
      <c r="AG5601" s="70"/>
      <c r="AH5601" s="70"/>
      <c r="AI5601" s="61"/>
      <c r="AJ5601" s="68" t="str">
        <f t="shared" si="2623"/>
        <v>Short VOL</v>
      </c>
      <c r="AK5601" s="72"/>
      <c r="AL5601" s="73"/>
      <c r="AM5601" s="72"/>
      <c r="AN5601" s="73"/>
      <c r="AO5601" s="74"/>
      <c r="AP5601" s="20"/>
      <c r="AQ5601" s="74"/>
      <c r="AR5601" s="20"/>
      <c r="AS5601" s="74"/>
      <c r="AT5601" s="20"/>
      <c r="AU5601" s="74" t="str">
        <f t="shared" si="2615"/>
        <v>00631L</v>
      </c>
      <c r="AV5601" s="20">
        <f t="shared" si="2621"/>
        <v>1</v>
      </c>
      <c r="AW5601" s="74" t="str">
        <f t="shared" si="2616"/>
        <v>00631L</v>
      </c>
      <c r="AX5601" s="20">
        <f t="shared" si="2617"/>
        <v>1</v>
      </c>
      <c r="AY5601" s="20">
        <f t="shared" si="2622"/>
        <v>1</v>
      </c>
      <c r="AZ5601" s="116">
        <v>38183</v>
      </c>
      <c r="BA5601" s="116"/>
      <c r="BB5601" s="20"/>
      <c r="BC5601" s="20"/>
      <c r="BD5601" s="76"/>
      <c r="BE5601" s="77"/>
      <c r="BF5601" s="77"/>
    </row>
    <row r="5602" spans="1:58" s="23" customFormat="1" ht="15.75" customHeight="1" x14ac:dyDescent="0.4">
      <c r="A5602" s="116">
        <v>38181</v>
      </c>
      <c r="B5602" s="112">
        <v>14.31</v>
      </c>
      <c r="C5602" s="112">
        <v>18.79</v>
      </c>
      <c r="D5602" s="112">
        <v>19.251000000000001</v>
      </c>
      <c r="E5602" s="112">
        <v>19.724</v>
      </c>
      <c r="F5602" s="112">
        <v>20.3</v>
      </c>
      <c r="G5602" s="112">
        <v>20.37</v>
      </c>
      <c r="H5602" s="113">
        <v>20.422000000000001</v>
      </c>
      <c r="I5602" s="90">
        <f t="shared" si="2618"/>
        <v>17.856666666666666</v>
      </c>
      <c r="J5602" s="90">
        <f t="shared" si="2619"/>
        <v>19.154958333333333</v>
      </c>
      <c r="K5602" s="114">
        <v>5</v>
      </c>
      <c r="L5602" s="115">
        <v>4.1666666666666664E-2</v>
      </c>
      <c r="M5602" s="11"/>
      <c r="N5602" s="90">
        <v>14.46</v>
      </c>
      <c r="O5602" s="90">
        <v>17.96</v>
      </c>
      <c r="P5602" s="90">
        <v>19.222274275821878</v>
      </c>
      <c r="Q5602" s="90"/>
      <c r="R5602" s="63">
        <f t="shared" si="2627"/>
        <v>22.722274275821881</v>
      </c>
      <c r="S5602" s="64">
        <f t="shared" si="2626"/>
        <v>-3.3422459893048123E-2</v>
      </c>
      <c r="T5602" s="65"/>
      <c r="U5602" s="65">
        <f t="shared" si="2624"/>
        <v>0.80512249443207129</v>
      </c>
      <c r="V5602" s="65">
        <f t="shared" si="2624"/>
        <v>0.93433272995123229</v>
      </c>
      <c r="W5602" s="65"/>
      <c r="X5602" s="61">
        <f t="shared" si="2620"/>
        <v>0.31306778476589786</v>
      </c>
      <c r="Y5602" s="66">
        <f t="shared" si="2610"/>
        <v>3.5388359359156379E-2</v>
      </c>
      <c r="Z5602" s="61">
        <f t="shared" si="2611"/>
        <v>7.2706272167257849E-2</v>
      </c>
      <c r="AA5602" s="67">
        <f t="shared" si="2612"/>
        <v>17.856666666666669</v>
      </c>
      <c r="AB5602" s="68">
        <f t="shared" si="2613"/>
        <v>-1.0373443983402513E-2</v>
      </c>
      <c r="AC5602" s="69">
        <f t="shared" si="2614"/>
        <v>0.23490087597971426</v>
      </c>
      <c r="AD5602" s="70">
        <f>_xlfn.PERCENTILE.EXC(AC5602:$AC$5675,0.5)</f>
        <v>0.14251801885841597</v>
      </c>
      <c r="AE5602" s="70">
        <f>_xlfn.PERCENTILE.EXC($AC5602:AC$5675,0.35)</f>
        <v>0.1056851665867436</v>
      </c>
      <c r="AF5602" s="71">
        <f t="shared" si="2625"/>
        <v>9.784758580570091E-2</v>
      </c>
      <c r="AG5602" s="70"/>
      <c r="AH5602" s="70"/>
      <c r="AI5602" s="61"/>
      <c r="AJ5602" s="68" t="str">
        <f t="shared" si="2623"/>
        <v>Short VOL</v>
      </c>
      <c r="AK5602" s="72"/>
      <c r="AL5602" s="73"/>
      <c r="AM5602" s="72"/>
      <c r="AN5602" s="73"/>
      <c r="AO5602" s="74"/>
      <c r="AP5602" s="20"/>
      <c r="AQ5602" s="74"/>
      <c r="AR5602" s="20"/>
      <c r="AS5602" s="74"/>
      <c r="AT5602" s="20"/>
      <c r="AU5602" s="74" t="str">
        <f t="shared" si="2615"/>
        <v>00631L</v>
      </c>
      <c r="AV5602" s="20">
        <f t="shared" si="2621"/>
        <v>1</v>
      </c>
      <c r="AW5602" s="74" t="str">
        <f t="shared" si="2616"/>
        <v>00631L</v>
      </c>
      <c r="AX5602" s="20">
        <f t="shared" si="2617"/>
        <v>1</v>
      </c>
      <c r="AY5602" s="20">
        <f t="shared" si="2622"/>
        <v>1</v>
      </c>
      <c r="AZ5602" s="116">
        <v>38182</v>
      </c>
      <c r="BA5602" s="116"/>
      <c r="BB5602" s="20"/>
      <c r="BC5602" s="20"/>
      <c r="BD5602" s="76"/>
      <c r="BE5602" s="77"/>
      <c r="BF5602" s="77"/>
    </row>
    <row r="5603" spans="1:58" s="23" customFormat="1" ht="15.75" customHeight="1" x14ac:dyDescent="0.4">
      <c r="A5603" s="116">
        <v>38180</v>
      </c>
      <c r="B5603" s="112">
        <v>15.09</v>
      </c>
      <c r="C5603" s="112">
        <v>19.03</v>
      </c>
      <c r="D5603" s="112">
        <v>19.434000000000001</v>
      </c>
      <c r="E5603" s="112">
        <v>19.850999999999999</v>
      </c>
      <c r="F5603" s="112">
        <v>20.36</v>
      </c>
      <c r="G5603" s="112">
        <v>20.425999999999998</v>
      </c>
      <c r="H5603" s="113">
        <v>20.475000000000001</v>
      </c>
      <c r="I5603" s="90">
        <f t="shared" si="2618"/>
        <v>18.045000000000002</v>
      </c>
      <c r="J5603" s="90">
        <f t="shared" si="2619"/>
        <v>19.333000000000002</v>
      </c>
      <c r="K5603" s="114">
        <v>6</v>
      </c>
      <c r="L5603" s="115">
        <v>4.1666666666666664E-2</v>
      </c>
      <c r="M5603" s="11"/>
      <c r="N5603" s="90">
        <v>14.96</v>
      </c>
      <c r="O5603" s="90">
        <v>18.329999999999998</v>
      </c>
      <c r="P5603" s="90">
        <v>19.543496645310249</v>
      </c>
      <c r="Q5603" s="90"/>
      <c r="R5603" s="63">
        <f t="shared" si="2627"/>
        <v>22.913496645310246</v>
      </c>
      <c r="S5603" s="64">
        <f t="shared" si="2626"/>
        <v>-5.1964512040557576E-2</v>
      </c>
      <c r="T5603" s="65"/>
      <c r="U5603" s="65">
        <f t="shared" si="2624"/>
        <v>0.81614839061647582</v>
      </c>
      <c r="V5603" s="65">
        <f t="shared" si="2624"/>
        <v>0.93790790525699264</v>
      </c>
      <c r="W5603" s="65"/>
      <c r="X5603" s="61">
        <f t="shared" si="2620"/>
        <v>0.26110006626905247</v>
      </c>
      <c r="Y5603" s="66">
        <f t="shared" si="2610"/>
        <v>3.1434184675835086E-2</v>
      </c>
      <c r="Z5603" s="61">
        <f t="shared" si="2611"/>
        <v>7.1377112773621507E-2</v>
      </c>
      <c r="AA5603" s="67">
        <f t="shared" si="2612"/>
        <v>18.045000000000002</v>
      </c>
      <c r="AB5603" s="68">
        <f t="shared" si="2613"/>
        <v>8.6898395721924458E-3</v>
      </c>
      <c r="AC5603" s="69">
        <f t="shared" si="2614"/>
        <v>0.206216577540107</v>
      </c>
      <c r="AD5603" s="70">
        <f>_xlfn.PERCENTILE.EXC(AC5603:$AC$5675,0.5)</f>
        <v>0.14251678579163948</v>
      </c>
      <c r="AE5603" s="70">
        <f>_xlfn.PERCENTILE.EXC($AC5603:AC$5675,0.35)</f>
        <v>0.10497630026728448</v>
      </c>
      <c r="AF5603" s="71">
        <f t="shared" si="2625"/>
        <v>9.75913660745832E-2</v>
      </c>
      <c r="AG5603" s="70"/>
      <c r="AH5603" s="70"/>
      <c r="AI5603" s="61"/>
      <c r="AJ5603" s="68" t="str">
        <f t="shared" si="2623"/>
        <v>Short VOL</v>
      </c>
      <c r="AK5603" s="72"/>
      <c r="AL5603" s="73"/>
      <c r="AM5603" s="72"/>
      <c r="AN5603" s="73"/>
      <c r="AO5603" s="74"/>
      <c r="AP5603" s="20"/>
      <c r="AQ5603" s="74"/>
      <c r="AR5603" s="20"/>
      <c r="AS5603" s="74"/>
      <c r="AT5603" s="20"/>
      <c r="AU5603" s="74" t="str">
        <f t="shared" si="2615"/>
        <v>00631L</v>
      </c>
      <c r="AV5603" s="20">
        <f t="shared" si="2621"/>
        <v>1</v>
      </c>
      <c r="AW5603" s="74" t="str">
        <f t="shared" si="2616"/>
        <v>00631L</v>
      </c>
      <c r="AX5603" s="20">
        <f t="shared" si="2617"/>
        <v>1</v>
      </c>
      <c r="AY5603" s="20">
        <f t="shared" si="2622"/>
        <v>1</v>
      </c>
      <c r="AZ5603" s="116">
        <v>38181</v>
      </c>
      <c r="BA5603" s="116"/>
      <c r="BB5603" s="20"/>
      <c r="BC5603" s="20"/>
      <c r="BD5603" s="76"/>
      <c r="BE5603" s="77"/>
      <c r="BF5603" s="77"/>
    </row>
    <row r="5604" spans="1:58" s="23" customFormat="1" ht="15.75" customHeight="1" x14ac:dyDescent="0.4">
      <c r="A5604" s="116">
        <v>38177</v>
      </c>
      <c r="B5604" s="112">
        <v>15.74</v>
      </c>
      <c r="C5604" s="112">
        <v>19.03</v>
      </c>
      <c r="D5604" s="112">
        <v>19.413</v>
      </c>
      <c r="E5604" s="112">
        <v>19.806999999999999</v>
      </c>
      <c r="F5604" s="112">
        <v>20.29</v>
      </c>
      <c r="G5604" s="112">
        <v>20.332999999999998</v>
      </c>
      <c r="H5604" s="113">
        <v>20.364999999999998</v>
      </c>
      <c r="I5604" s="90">
        <f t="shared" si="2618"/>
        <v>18.070416666666667</v>
      </c>
      <c r="J5604" s="90">
        <f t="shared" si="2619"/>
        <v>19.301291666666668</v>
      </c>
      <c r="K5604" s="114">
        <v>7</v>
      </c>
      <c r="L5604" s="115">
        <v>4.1666666666666664E-2</v>
      </c>
      <c r="M5604" s="11"/>
      <c r="N5604" s="90">
        <v>15.78</v>
      </c>
      <c r="O5604" s="90">
        <v>18.05</v>
      </c>
      <c r="P5604" s="90">
        <v>19.421274503497067</v>
      </c>
      <c r="Q5604" s="90"/>
      <c r="R5604" s="63">
        <f t="shared" si="2627"/>
        <v>21.69127450349707</v>
      </c>
      <c r="S5604" s="64">
        <f t="shared" si="2626"/>
        <v>-2.5925925925925922E-2</v>
      </c>
      <c r="T5604" s="65"/>
      <c r="U5604" s="65">
        <f t="shared" si="2624"/>
        <v>0.87423822714681432</v>
      </c>
      <c r="V5604" s="65">
        <f t="shared" si="2624"/>
        <v>0.92939317637211971</v>
      </c>
      <c r="W5604" s="65"/>
      <c r="X5604" s="61">
        <f t="shared" si="2620"/>
        <v>0.20902160101651848</v>
      </c>
      <c r="Y5604" s="66">
        <f t="shared" si="2610"/>
        <v>2.8171858433887004E-2</v>
      </c>
      <c r="Z5604" s="61">
        <f t="shared" si="2611"/>
        <v>6.8115474186631067E-2</v>
      </c>
      <c r="AA5604" s="67">
        <f t="shared" si="2612"/>
        <v>18.070416666666667</v>
      </c>
      <c r="AB5604" s="68">
        <f t="shared" si="2613"/>
        <v>-2.5348542458808079E-3</v>
      </c>
      <c r="AC5604" s="69">
        <f t="shared" si="2614"/>
        <v>0.14514681030840731</v>
      </c>
      <c r="AD5604" s="70">
        <f>_xlfn.PERCENTILE.EXC(AC5604:$AC$5675,0.5)</f>
        <v>0.13604913481084835</v>
      </c>
      <c r="AE5604" s="70">
        <f>_xlfn.PERCENTILE.EXC($AC5604:AC$5675,0.35)</f>
        <v>0.10421596328855028</v>
      </c>
      <c r="AF5604" s="71">
        <f t="shared" si="2625"/>
        <v>9.7335146343465503E-2</v>
      </c>
      <c r="AG5604" s="70"/>
      <c r="AH5604" s="70"/>
      <c r="AI5604" s="61"/>
      <c r="AJ5604" s="68" t="str">
        <f t="shared" si="2623"/>
        <v>Short VOL</v>
      </c>
      <c r="AK5604" s="72"/>
      <c r="AL5604" s="73"/>
      <c r="AM5604" s="72"/>
      <c r="AN5604" s="73"/>
      <c r="AO5604" s="74"/>
      <c r="AP5604" s="20"/>
      <c r="AQ5604" s="74"/>
      <c r="AR5604" s="20"/>
      <c r="AS5604" s="74"/>
      <c r="AT5604" s="20"/>
      <c r="AU5604" s="74" t="str">
        <f t="shared" si="2615"/>
        <v>00631L</v>
      </c>
      <c r="AV5604" s="20">
        <f t="shared" si="2621"/>
        <v>1</v>
      </c>
      <c r="AW5604" s="74" t="str">
        <f t="shared" si="2616"/>
        <v>00631L</v>
      </c>
      <c r="AX5604" s="20">
        <f t="shared" si="2617"/>
        <v>1</v>
      </c>
      <c r="AY5604" s="20">
        <f t="shared" si="2622"/>
        <v>1</v>
      </c>
      <c r="AZ5604" s="116">
        <v>38180</v>
      </c>
      <c r="BA5604" s="116"/>
      <c r="BB5604" s="20"/>
      <c r="BC5604" s="20"/>
      <c r="BD5604" s="76"/>
      <c r="BE5604" s="77"/>
      <c r="BF5604" s="77"/>
    </row>
    <row r="5605" spans="1:58" s="23" customFormat="1" ht="15.75" customHeight="1" x14ac:dyDescent="0.4">
      <c r="A5605" s="116">
        <v>38176</v>
      </c>
      <c r="B5605" s="112">
        <v>15.94</v>
      </c>
      <c r="C5605" s="112">
        <v>18.82</v>
      </c>
      <c r="D5605" s="112">
        <v>19.228000000000002</v>
      </c>
      <c r="E5605" s="112">
        <v>19.646999999999998</v>
      </c>
      <c r="F5605" s="112">
        <v>20.16</v>
      </c>
      <c r="G5605" s="112">
        <v>20.245000000000001</v>
      </c>
      <c r="H5605" s="113">
        <v>20.309000000000001</v>
      </c>
      <c r="I5605" s="90">
        <f t="shared" si="2618"/>
        <v>17.86</v>
      </c>
      <c r="J5605" s="90">
        <f t="shared" si="2619"/>
        <v>19.092000000000002</v>
      </c>
      <c r="K5605" s="114">
        <v>8</v>
      </c>
      <c r="L5605" s="115">
        <v>4.1666666666666664E-2</v>
      </c>
      <c r="M5605" s="11"/>
      <c r="N5605" s="90">
        <v>16.2</v>
      </c>
      <c r="O5605" s="90">
        <v>18.14</v>
      </c>
      <c r="P5605" s="90">
        <v>19.4121697933852</v>
      </c>
      <c r="Q5605" s="90"/>
      <c r="R5605" s="63">
        <f t="shared" si="2627"/>
        <v>21.352169793385205</v>
      </c>
      <c r="S5605" s="64">
        <f t="shared" si="2626"/>
        <v>2.4667931688804476E-2</v>
      </c>
      <c r="T5605" s="65"/>
      <c r="U5605" s="65">
        <f t="shared" si="2624"/>
        <v>0.89305402425578828</v>
      </c>
      <c r="V5605" s="65">
        <f t="shared" si="2624"/>
        <v>0.9344653479273245</v>
      </c>
      <c r="W5605" s="65"/>
      <c r="X5605" s="61">
        <f t="shared" si="2620"/>
        <v>0.18067754077791726</v>
      </c>
      <c r="Y5605" s="66">
        <f t="shared" si="2610"/>
        <v>3.3694711660813489E-2</v>
      </c>
      <c r="Z5605" s="61">
        <f t="shared" si="2611"/>
        <v>6.8980963045912821E-2</v>
      </c>
      <c r="AA5605" s="67">
        <f t="shared" si="2612"/>
        <v>17.86</v>
      </c>
      <c r="AB5605" s="68">
        <f t="shared" si="2613"/>
        <v>-1.604938271604937E-2</v>
      </c>
      <c r="AC5605" s="69">
        <f t="shared" si="2614"/>
        <v>0.10246913580246915</v>
      </c>
      <c r="AD5605" s="70">
        <f>_xlfn.PERCENTILE.EXC(AC5605:$AC$5675,0.5)</f>
        <v>0.12958148383005719</v>
      </c>
      <c r="AE5605" s="70">
        <f>_xlfn.PERCENTILE.EXC($AC5605:AC$5675,0.35)</f>
        <v>0.10345562630981607</v>
      </c>
      <c r="AF5605" s="71">
        <f t="shared" si="2625"/>
        <v>9.7078926612347821E-2</v>
      </c>
      <c r="AG5605" s="70"/>
      <c r="AH5605" s="70"/>
      <c r="AI5605" s="61"/>
      <c r="AJ5605" s="68" t="str">
        <f t="shared" si="2623"/>
        <v>Short VOL</v>
      </c>
      <c r="AK5605" s="72"/>
      <c r="AL5605" s="73"/>
      <c r="AM5605" s="72"/>
      <c r="AN5605" s="73"/>
      <c r="AO5605" s="74"/>
      <c r="AP5605" s="20"/>
      <c r="AQ5605" s="74"/>
      <c r="AR5605" s="20"/>
      <c r="AS5605" s="74"/>
      <c r="AT5605" s="20"/>
      <c r="AU5605" s="74" t="str">
        <f t="shared" si="2615"/>
        <v>00631L</v>
      </c>
      <c r="AV5605" s="20">
        <f t="shared" si="2621"/>
        <v>1</v>
      </c>
      <c r="AW5605" s="74" t="str">
        <f t="shared" si="2616"/>
        <v>00635U</v>
      </c>
      <c r="AX5605" s="20">
        <f t="shared" si="2617"/>
        <v>0</v>
      </c>
      <c r="AY5605" s="20">
        <f t="shared" si="2622"/>
        <v>1</v>
      </c>
      <c r="AZ5605" s="116">
        <v>38177</v>
      </c>
      <c r="BA5605" s="116"/>
      <c r="BB5605" s="20"/>
      <c r="BC5605" s="20"/>
      <c r="BD5605" s="76"/>
      <c r="BE5605" s="77"/>
      <c r="BF5605" s="77"/>
    </row>
    <row r="5606" spans="1:58" s="23" customFormat="1" ht="15.75" customHeight="1" x14ac:dyDescent="0.4">
      <c r="A5606" s="116">
        <v>38175</v>
      </c>
      <c r="B5606" s="112">
        <v>15.67</v>
      </c>
      <c r="C5606" s="112">
        <v>18.440000000000001</v>
      </c>
      <c r="D5606" s="112">
        <v>18.913</v>
      </c>
      <c r="E5606" s="112">
        <v>19.399000000000001</v>
      </c>
      <c r="F5606" s="112">
        <v>19.989999999999998</v>
      </c>
      <c r="G5606" s="112">
        <v>20.094999999999999</v>
      </c>
      <c r="H5606" s="113">
        <v>20.172999999999998</v>
      </c>
      <c r="I5606" s="90">
        <f t="shared" si="2618"/>
        <v>17.401250000000001</v>
      </c>
      <c r="J5606" s="90">
        <f t="shared" si="2619"/>
        <v>18.735624999999999</v>
      </c>
      <c r="K5606" s="114">
        <v>9</v>
      </c>
      <c r="L5606" s="115">
        <v>4.1666666666666664E-2</v>
      </c>
      <c r="M5606" s="11"/>
      <c r="N5606" s="90">
        <v>15.81</v>
      </c>
      <c r="O5606" s="90">
        <v>17.66</v>
      </c>
      <c r="P5606" s="90">
        <v>19.061374880430044</v>
      </c>
      <c r="Q5606" s="90"/>
      <c r="R5606" s="63">
        <f t="shared" si="2627"/>
        <v>20.911374880430046</v>
      </c>
      <c r="S5606" s="64">
        <f t="shared" si="2626"/>
        <v>-2.7076923076923047E-2</v>
      </c>
      <c r="T5606" s="65"/>
      <c r="U5606" s="65">
        <f t="shared" si="2624"/>
        <v>0.89524348810872034</v>
      </c>
      <c r="V5606" s="65">
        <f t="shared" si="2624"/>
        <v>0.92648091288164058</v>
      </c>
      <c r="W5606" s="65"/>
      <c r="X5606" s="61">
        <f t="shared" si="2620"/>
        <v>0.17677089980855146</v>
      </c>
      <c r="Y5606" s="66">
        <f t="shared" ref="Y5606:Y5669" si="2628">(H5606-E5606)/E5606</f>
        <v>3.9898963864116566E-2</v>
      </c>
      <c r="Z5606" s="61">
        <f t="shared" ref="Z5606:Z5669" si="2629">(J5606-I5606)/I5606</f>
        <v>7.6682709575461402E-2</v>
      </c>
      <c r="AA5606" s="67">
        <f t="shared" ref="AA5606:AA5669" si="2630">B5606*(K5606*L5606)+C5606*(1-(K5606*L5606))</f>
        <v>17.401250000000001</v>
      </c>
      <c r="AB5606" s="68">
        <f t="shared" ref="AB5606:AB5669" si="2631">(B5606-N5606)/N5606</f>
        <v>-8.8551549652119265E-3</v>
      </c>
      <c r="AC5606" s="69">
        <f t="shared" ref="AC5606:AC5669" si="2632">(AA5606-N5606)/N5606</f>
        <v>0.10064832384566733</v>
      </c>
      <c r="AD5606" s="70">
        <f>_xlfn.PERCENTILE.EXC(AC5606:$AC$5675,0.5)</f>
        <v>0.13604913481084835</v>
      </c>
      <c r="AE5606" s="70">
        <f>_xlfn.PERCENTILE.EXC($AC5606:AC$5675,0.35)</f>
        <v>0.10486768069889388</v>
      </c>
      <c r="AF5606" s="71">
        <f t="shared" si="2625"/>
        <v>9.6819682663060583E-2</v>
      </c>
      <c r="AG5606" s="70"/>
      <c r="AH5606" s="70"/>
      <c r="AI5606" s="61"/>
      <c r="AJ5606" s="68" t="str">
        <f t="shared" si="2623"/>
        <v>Short VOL</v>
      </c>
      <c r="AK5606" s="72"/>
      <c r="AL5606" s="73"/>
      <c r="AM5606" s="72"/>
      <c r="AN5606" s="73"/>
      <c r="AO5606" s="74"/>
      <c r="AP5606" s="20"/>
      <c r="AQ5606" s="74"/>
      <c r="AR5606" s="20"/>
      <c r="AS5606" s="74"/>
      <c r="AT5606" s="20"/>
      <c r="AU5606" s="74" t="str">
        <f t="shared" si="2615"/>
        <v>00631L</v>
      </c>
      <c r="AV5606" s="20">
        <f t="shared" si="2621"/>
        <v>1</v>
      </c>
      <c r="AW5606" s="74" t="str">
        <f t="shared" si="2616"/>
        <v>00635U</v>
      </c>
      <c r="AX5606" s="20">
        <f t="shared" si="2617"/>
        <v>0</v>
      </c>
      <c r="AY5606" s="20">
        <f t="shared" si="2622"/>
        <v>1</v>
      </c>
      <c r="AZ5606" s="116">
        <v>38176</v>
      </c>
      <c r="BA5606" s="116"/>
      <c r="BB5606" s="20"/>
      <c r="BC5606" s="20"/>
      <c r="BD5606" s="76"/>
      <c r="BE5606" s="77"/>
      <c r="BF5606" s="77"/>
    </row>
    <row r="5607" spans="1:58" s="23" customFormat="1" ht="15.75" customHeight="1" x14ac:dyDescent="0.4">
      <c r="A5607" s="116">
        <v>38174</v>
      </c>
      <c r="B5607" s="112">
        <v>16.22</v>
      </c>
      <c r="C5607" s="112">
        <v>18.72</v>
      </c>
      <c r="D5607" s="112">
        <v>19.158999999999999</v>
      </c>
      <c r="E5607" s="112">
        <v>19.61</v>
      </c>
      <c r="F5607" s="112">
        <v>20.16</v>
      </c>
      <c r="G5607" s="112">
        <v>20.234000000000002</v>
      </c>
      <c r="H5607" s="113">
        <v>20.289000000000001</v>
      </c>
      <c r="I5607" s="90">
        <f t="shared" si="2618"/>
        <v>17.678333333333331</v>
      </c>
      <c r="J5607" s="90">
        <f t="shared" si="2619"/>
        <v>18.976083333333332</v>
      </c>
      <c r="K5607" s="114">
        <v>10</v>
      </c>
      <c r="L5607" s="115">
        <v>4.1666666666666664E-2</v>
      </c>
      <c r="M5607" s="11"/>
      <c r="N5607" s="90">
        <v>16.25</v>
      </c>
      <c r="O5607" s="90">
        <v>17.84</v>
      </c>
      <c r="P5607" s="90">
        <v>18.989866014626447</v>
      </c>
      <c r="Q5607" s="90"/>
      <c r="R5607" s="63">
        <f t="shared" si="2627"/>
        <v>20.579866014626447</v>
      </c>
      <c r="S5607" s="64">
        <f t="shared" si="2626"/>
        <v>7.7586206896551713E-2</v>
      </c>
      <c r="T5607" s="65"/>
      <c r="U5607" s="65">
        <f t="shared" si="2624"/>
        <v>0.9108744394618834</v>
      </c>
      <c r="V5607" s="65">
        <f t="shared" si="2624"/>
        <v>0.93944843982886483</v>
      </c>
      <c r="W5607" s="65"/>
      <c r="X5607" s="61">
        <f t="shared" si="2620"/>
        <v>0.15413070283600494</v>
      </c>
      <c r="Y5607" s="66">
        <f t="shared" si="2628"/>
        <v>3.4625191228964916E-2</v>
      </c>
      <c r="Z5607" s="61">
        <f t="shared" si="2629"/>
        <v>7.3409069482417322E-2</v>
      </c>
      <c r="AA5607" s="67">
        <f t="shared" si="2630"/>
        <v>17.678333333333331</v>
      </c>
      <c r="AB5607" s="68">
        <f t="shared" si="2631"/>
        <v>-1.8461538461539161E-3</v>
      </c>
      <c r="AC5607" s="69">
        <f t="shared" si="2632"/>
        <v>8.7897435897435761E-2</v>
      </c>
      <c r="AD5607" s="70">
        <f>_xlfn.PERCENTILE.EXC(AC5607:$AC$5675,0.5)</f>
        <v>0.14251678579163948</v>
      </c>
      <c r="AE5607" s="70">
        <f>_xlfn.PERCENTILE.EXC($AC5607:AC$5675,0.35)</f>
        <v>0.10617679376942149</v>
      </c>
      <c r="AF5607" s="71">
        <f t="shared" si="2625"/>
        <v>9.6556406422880617E-2</v>
      </c>
      <c r="AG5607" s="70"/>
      <c r="AH5607" s="70"/>
      <c r="AI5607" s="61"/>
      <c r="AJ5607" s="68" t="str">
        <f t="shared" si="2623"/>
        <v>Safety</v>
      </c>
      <c r="AK5607" s="72"/>
      <c r="AL5607" s="73"/>
      <c r="AM5607" s="72"/>
      <c r="AN5607" s="73"/>
      <c r="AO5607" s="74"/>
      <c r="AP5607" s="20"/>
      <c r="AQ5607" s="74"/>
      <c r="AR5607" s="20"/>
      <c r="AS5607" s="74"/>
      <c r="AT5607" s="20"/>
      <c r="AU5607" s="74" t="str">
        <f t="shared" si="2615"/>
        <v>00635U</v>
      </c>
      <c r="AV5607" s="20">
        <f t="shared" si="2621"/>
        <v>0</v>
      </c>
      <c r="AW5607" s="74" t="str">
        <f t="shared" si="2616"/>
        <v>00635U</v>
      </c>
      <c r="AX5607" s="20">
        <f t="shared" si="2617"/>
        <v>0</v>
      </c>
      <c r="AY5607" s="20">
        <f t="shared" si="2622"/>
        <v>1</v>
      </c>
      <c r="AZ5607" s="116">
        <v>38175</v>
      </c>
      <c r="BA5607" s="116"/>
      <c r="BB5607" s="20"/>
      <c r="BC5607" s="20"/>
      <c r="BD5607" s="76"/>
      <c r="BE5607" s="77"/>
      <c r="BF5607" s="77"/>
    </row>
    <row r="5608" spans="1:58" s="23" customFormat="1" ht="15.75" customHeight="1" x14ac:dyDescent="0.4">
      <c r="A5608" s="116">
        <v>38170</v>
      </c>
      <c r="B5608" s="112">
        <v>15.56</v>
      </c>
      <c r="C5608" s="112">
        <v>18.27</v>
      </c>
      <c r="D5608" s="112">
        <v>18.812999999999999</v>
      </c>
      <c r="E5608" s="112">
        <v>19.367999999999999</v>
      </c>
      <c r="F5608" s="112">
        <v>20.04</v>
      </c>
      <c r="G5608" s="112">
        <v>20.071000000000002</v>
      </c>
      <c r="H5608" s="113">
        <v>20.094000000000001</v>
      </c>
      <c r="I5608" s="90">
        <f t="shared" si="2618"/>
        <v>17.027916666666666</v>
      </c>
      <c r="J5608" s="90">
        <f t="shared" si="2619"/>
        <v>18.564125000000001</v>
      </c>
      <c r="K5608" s="114">
        <v>11</v>
      </c>
      <c r="L5608" s="115">
        <v>4.1666666666666664E-2</v>
      </c>
      <c r="M5608" s="11"/>
      <c r="N5608" s="90">
        <v>15.08</v>
      </c>
      <c r="O5608" s="90">
        <v>17.07</v>
      </c>
      <c r="P5608" s="90">
        <v>18.599467278103344</v>
      </c>
      <c r="Q5608" s="90"/>
      <c r="R5608" s="63">
        <f t="shared" si="2627"/>
        <v>20.589467278103342</v>
      </c>
      <c r="S5608" s="64">
        <f t="shared" si="2626"/>
        <v>-7.8947368421052114E-3</v>
      </c>
      <c r="T5608" s="65"/>
      <c r="U5608" s="65">
        <f t="shared" si="2624"/>
        <v>0.8834212067955477</v>
      </c>
      <c r="V5608" s="65">
        <f t="shared" si="2624"/>
        <v>0.91776822124879109</v>
      </c>
      <c r="W5608" s="65"/>
      <c r="X5608" s="61">
        <f t="shared" si="2620"/>
        <v>0.17416452442159377</v>
      </c>
      <c r="Y5608" s="66">
        <f t="shared" si="2628"/>
        <v>3.7484510532837807E-2</v>
      </c>
      <c r="Z5608" s="61">
        <f t="shared" si="2629"/>
        <v>9.0217045537964682E-2</v>
      </c>
      <c r="AA5608" s="67">
        <f t="shared" si="2630"/>
        <v>17.02791666666667</v>
      </c>
      <c r="AB5608" s="68">
        <f t="shared" si="2631"/>
        <v>3.1830238726790479E-2</v>
      </c>
      <c r="AC5608" s="69">
        <f t="shared" si="2632"/>
        <v>0.12917219274977915</v>
      </c>
      <c r="AD5608" s="70">
        <f>_xlfn.PERCENTILE.EXC(AC5608:$AC$5675,0.5)</f>
        <v>0.14251801885841597</v>
      </c>
      <c r="AE5608" s="70">
        <f>_xlfn.PERCENTILE.EXC($AC5608:AC$5675,0.35)</f>
        <v>0.1075724866976932</v>
      </c>
      <c r="AF5608" s="71">
        <f t="shared" si="2625"/>
        <v>9.7225337887272209E-2</v>
      </c>
      <c r="AG5608" s="70"/>
      <c r="AH5608" s="70"/>
      <c r="AI5608" s="61"/>
      <c r="AJ5608" s="68" t="str">
        <f t="shared" si="2623"/>
        <v>Short VOL</v>
      </c>
      <c r="AK5608" s="72"/>
      <c r="AL5608" s="73"/>
      <c r="AM5608" s="72"/>
      <c r="AN5608" s="73"/>
      <c r="AO5608" s="74"/>
      <c r="AP5608" s="20"/>
      <c r="AQ5608" s="74"/>
      <c r="AR5608" s="20"/>
      <c r="AS5608" s="74"/>
      <c r="AT5608" s="20"/>
      <c r="AU5608" s="74" t="str">
        <f t="shared" si="2615"/>
        <v>00631L</v>
      </c>
      <c r="AV5608" s="20">
        <f t="shared" si="2621"/>
        <v>1</v>
      </c>
      <c r="AW5608" s="74" t="str">
        <f t="shared" si="2616"/>
        <v>00631L</v>
      </c>
      <c r="AX5608" s="20">
        <f t="shared" si="2617"/>
        <v>1</v>
      </c>
      <c r="AY5608" s="20">
        <f t="shared" si="2622"/>
        <v>1</v>
      </c>
      <c r="AZ5608" s="116">
        <v>38174</v>
      </c>
      <c r="BA5608" s="116"/>
      <c r="BB5608" s="20"/>
      <c r="BC5608" s="20"/>
      <c r="BD5608" s="76"/>
      <c r="BE5608" s="77"/>
      <c r="BF5608" s="77"/>
    </row>
    <row r="5609" spans="1:58" s="23" customFormat="1" ht="15.75" customHeight="1" x14ac:dyDescent="0.4">
      <c r="A5609" s="116">
        <v>38169</v>
      </c>
      <c r="B5609" s="112">
        <v>15.67</v>
      </c>
      <c r="C5609" s="112">
        <v>18.28</v>
      </c>
      <c r="D5609" s="112">
        <v>18.82</v>
      </c>
      <c r="E5609" s="112">
        <v>19.372</v>
      </c>
      <c r="F5609" s="112">
        <v>20.04</v>
      </c>
      <c r="G5609" s="112">
        <v>20.047999999999998</v>
      </c>
      <c r="H5609" s="113">
        <v>20.053999999999998</v>
      </c>
      <c r="I5609" s="90">
        <f t="shared" si="2618"/>
        <v>16.975000000000001</v>
      </c>
      <c r="J5609" s="90">
        <f t="shared" si="2619"/>
        <v>18.55</v>
      </c>
      <c r="K5609" s="114">
        <v>12</v>
      </c>
      <c r="L5609" s="115">
        <v>4.1666666666666664E-2</v>
      </c>
      <c r="M5609" s="11"/>
      <c r="N5609" s="90">
        <v>15.2</v>
      </c>
      <c r="O5609" s="90">
        <v>17.11</v>
      </c>
      <c r="P5609" s="90">
        <v>18.329775435738604</v>
      </c>
      <c r="Q5609" s="90"/>
      <c r="R5609" s="63">
        <f t="shared" si="2627"/>
        <v>20.239775435738604</v>
      </c>
      <c r="S5609" s="64">
        <f t="shared" si="2626"/>
        <v>5.9972105997210562E-2</v>
      </c>
      <c r="T5609" s="65"/>
      <c r="U5609" s="65">
        <f t="shared" si="2624"/>
        <v>0.88836937463471655</v>
      </c>
      <c r="V5609" s="65">
        <f t="shared" si="2624"/>
        <v>0.93345387999896934</v>
      </c>
      <c r="W5609" s="65"/>
      <c r="X5609" s="61">
        <f t="shared" si="2620"/>
        <v>0.1665603063178048</v>
      </c>
      <c r="Y5609" s="66">
        <f t="shared" si="2628"/>
        <v>3.5205451166632179E-2</v>
      </c>
      <c r="Z5609" s="61">
        <f t="shared" si="2629"/>
        <v>9.2783505154639123E-2</v>
      </c>
      <c r="AA5609" s="67">
        <f t="shared" si="2630"/>
        <v>16.975000000000001</v>
      </c>
      <c r="AB5609" s="68">
        <f t="shared" si="2631"/>
        <v>3.0921052631578991E-2</v>
      </c>
      <c r="AC5609" s="69">
        <f t="shared" si="2632"/>
        <v>0.11677631578947383</v>
      </c>
      <c r="AD5609" s="70">
        <f>_xlfn.PERCENTILE.EXC(AC5609:$AC$5675,0.5)</f>
        <v>0.14251925192519246</v>
      </c>
      <c r="AE5609" s="70">
        <f>_xlfn.PERCENTILE.EXC($AC5609:AC$5675,0.35)</f>
        <v>0.10676674638863497</v>
      </c>
      <c r="AF5609" s="71">
        <f t="shared" si="2625"/>
        <v>9.6969118156154527E-2</v>
      </c>
      <c r="AG5609" s="70"/>
      <c r="AH5609" s="70"/>
      <c r="AI5609" s="61"/>
      <c r="AJ5609" s="68" t="str">
        <f t="shared" si="2623"/>
        <v>Short VOL</v>
      </c>
      <c r="AK5609" s="72"/>
      <c r="AL5609" s="73"/>
      <c r="AM5609" s="72"/>
      <c r="AN5609" s="73"/>
      <c r="AO5609" s="74"/>
      <c r="AP5609" s="20"/>
      <c r="AQ5609" s="74"/>
      <c r="AR5609" s="20"/>
      <c r="AS5609" s="74"/>
      <c r="AT5609" s="20"/>
      <c r="AU5609" s="74" t="str">
        <f t="shared" si="2615"/>
        <v>00631L</v>
      </c>
      <c r="AV5609" s="20">
        <f t="shared" si="2621"/>
        <v>1</v>
      </c>
      <c r="AW5609" s="74" t="str">
        <f t="shared" si="2616"/>
        <v>00631L</v>
      </c>
      <c r="AX5609" s="20">
        <f t="shared" si="2617"/>
        <v>1</v>
      </c>
      <c r="AY5609" s="20">
        <f t="shared" si="2622"/>
        <v>1</v>
      </c>
      <c r="AZ5609" s="116">
        <v>38170</v>
      </c>
      <c r="BA5609" s="116"/>
      <c r="BB5609" s="20"/>
      <c r="BC5609" s="20"/>
      <c r="BD5609" s="76"/>
      <c r="BE5609" s="77"/>
      <c r="BF5609" s="77"/>
    </row>
    <row r="5610" spans="1:58" s="23" customFormat="1" ht="15.75" customHeight="1" x14ac:dyDescent="0.4">
      <c r="A5610" s="116">
        <v>38168</v>
      </c>
      <c r="B5610" s="112">
        <v>15.38</v>
      </c>
      <c r="C5610" s="112">
        <v>18.14</v>
      </c>
      <c r="D5610" s="112">
        <v>18.629000000000001</v>
      </c>
      <c r="E5610" s="112">
        <v>19.131</v>
      </c>
      <c r="F5610" s="112">
        <v>19.739999999999998</v>
      </c>
      <c r="G5610" s="112">
        <v>19.814</v>
      </c>
      <c r="H5610" s="113">
        <v>19.869</v>
      </c>
      <c r="I5610" s="90">
        <f t="shared" si="2618"/>
        <v>16.645</v>
      </c>
      <c r="J5610" s="90">
        <f t="shared" si="2619"/>
        <v>18.364125000000001</v>
      </c>
      <c r="K5610" s="114">
        <v>13</v>
      </c>
      <c r="L5610" s="115">
        <v>4.1666666666666664E-2</v>
      </c>
      <c r="M5610" s="11"/>
      <c r="N5610" s="90">
        <v>14.34</v>
      </c>
      <c r="O5610" s="90">
        <v>16.420000000000002</v>
      </c>
      <c r="P5610" s="90">
        <v>17.754875984464793</v>
      </c>
      <c r="Q5610" s="90"/>
      <c r="R5610" s="63">
        <f t="shared" si="2627"/>
        <v>19.834875984464791</v>
      </c>
      <c r="S5610" s="64">
        <f t="shared" si="2626"/>
        <v>-7.3044602456367208E-2</v>
      </c>
      <c r="T5610" s="65"/>
      <c r="U5610" s="65">
        <f t="shared" si="2624"/>
        <v>0.87332521315468925</v>
      </c>
      <c r="V5610" s="65">
        <f t="shared" si="2624"/>
        <v>0.92481637237946446</v>
      </c>
      <c r="W5610" s="65"/>
      <c r="X5610" s="61">
        <f t="shared" si="2620"/>
        <v>0.17945383615084523</v>
      </c>
      <c r="Y5610" s="66">
        <f t="shared" si="2628"/>
        <v>3.8576132977889269E-2</v>
      </c>
      <c r="Z5610" s="61">
        <f t="shared" si="2629"/>
        <v>0.10328176629618516</v>
      </c>
      <c r="AA5610" s="67">
        <f t="shared" si="2630"/>
        <v>16.645</v>
      </c>
      <c r="AB5610" s="68">
        <f t="shared" si="2631"/>
        <v>7.252440725244079E-2</v>
      </c>
      <c r="AC5610" s="69">
        <f t="shared" si="2632"/>
        <v>0.1607391910739191</v>
      </c>
      <c r="AD5610" s="70">
        <f>_xlfn.PERCENTILE.EXC(AC5610:$AC$5675,0.5)</f>
        <v>0.14368487513203143</v>
      </c>
      <c r="AE5610" s="70">
        <f>_xlfn.PERCENTILE.EXC($AC5610:AC$5675,0.35)</f>
        <v>0.10607846833288591</v>
      </c>
      <c r="AF5610" s="71">
        <f t="shared" si="2625"/>
        <v>9.6706849988697746E-2</v>
      </c>
      <c r="AG5610" s="70"/>
      <c r="AH5610" s="70"/>
      <c r="AI5610" s="61"/>
      <c r="AJ5610" s="68" t="str">
        <f t="shared" si="2623"/>
        <v>Short VOL</v>
      </c>
      <c r="AK5610" s="72"/>
      <c r="AL5610" s="73"/>
      <c r="AM5610" s="72"/>
      <c r="AN5610" s="73"/>
      <c r="AO5610" s="74"/>
      <c r="AP5610" s="20"/>
      <c r="AQ5610" s="74"/>
      <c r="AR5610" s="20"/>
      <c r="AS5610" s="74"/>
      <c r="AT5610" s="20"/>
      <c r="AU5610" s="74" t="str">
        <f t="shared" si="2615"/>
        <v>00631L</v>
      </c>
      <c r="AV5610" s="20">
        <f t="shared" si="2621"/>
        <v>1</v>
      </c>
      <c r="AW5610" s="74" t="str">
        <f t="shared" si="2616"/>
        <v>00631L</v>
      </c>
      <c r="AX5610" s="20">
        <f t="shared" si="2617"/>
        <v>1</v>
      </c>
      <c r="AY5610" s="20">
        <f t="shared" si="2622"/>
        <v>1</v>
      </c>
      <c r="AZ5610" s="116">
        <v>38169</v>
      </c>
      <c r="BA5610" s="116"/>
      <c r="BB5610" s="20"/>
      <c r="BC5610" s="20"/>
      <c r="BD5610" s="76"/>
      <c r="BE5610" s="77"/>
      <c r="BF5610" s="77"/>
    </row>
    <row r="5611" spans="1:58" s="23" customFormat="1" ht="15.75" customHeight="1" x14ac:dyDescent="0.4">
      <c r="A5611" s="116">
        <v>38167</v>
      </c>
      <c r="B5611" s="112">
        <v>15.98</v>
      </c>
      <c r="C5611" s="112">
        <v>18.32</v>
      </c>
      <c r="D5611" s="112">
        <v>18.774999999999999</v>
      </c>
      <c r="E5611" s="112">
        <v>19.242000000000001</v>
      </c>
      <c r="F5611" s="112">
        <v>19.809999999999999</v>
      </c>
      <c r="G5611" s="112">
        <v>19.911000000000001</v>
      </c>
      <c r="H5611" s="113">
        <v>19.986000000000001</v>
      </c>
      <c r="I5611" s="90">
        <f t="shared" si="2618"/>
        <v>16.955000000000002</v>
      </c>
      <c r="J5611" s="90">
        <f t="shared" si="2619"/>
        <v>18.509583333333332</v>
      </c>
      <c r="K5611" s="114">
        <v>14</v>
      </c>
      <c r="L5611" s="115">
        <v>4.1666666666666664E-2</v>
      </c>
      <c r="M5611" s="11"/>
      <c r="N5611" s="90">
        <v>15.47</v>
      </c>
      <c r="O5611" s="90">
        <v>17.34</v>
      </c>
      <c r="P5611" s="90">
        <v>18.392677557303795</v>
      </c>
      <c r="Q5611" s="90"/>
      <c r="R5611" s="63">
        <f t="shared" si="2627"/>
        <v>20.262677557303796</v>
      </c>
      <c r="S5611" s="64">
        <f t="shared" si="2626"/>
        <v>-3.7336652146857476E-2</v>
      </c>
      <c r="T5611" s="65"/>
      <c r="U5611" s="65">
        <f t="shared" si="2624"/>
        <v>0.89215686274509809</v>
      </c>
      <c r="V5611" s="65">
        <f t="shared" si="2624"/>
        <v>0.94276648660728724</v>
      </c>
      <c r="W5611" s="65"/>
      <c r="X5611" s="61">
        <f t="shared" si="2620"/>
        <v>0.14643304130162701</v>
      </c>
      <c r="Y5611" s="66">
        <f t="shared" si="2628"/>
        <v>3.8665419395073265E-2</v>
      </c>
      <c r="Z5611" s="61">
        <f t="shared" si="2629"/>
        <v>9.1688784036173976E-2</v>
      </c>
      <c r="AA5611" s="67">
        <f t="shared" si="2630"/>
        <v>16.954999999999998</v>
      </c>
      <c r="AB5611" s="68">
        <f t="shared" si="2631"/>
        <v>3.2967032967032954E-2</v>
      </c>
      <c r="AC5611" s="69">
        <f t="shared" si="2632"/>
        <v>9.599224305106642E-2</v>
      </c>
      <c r="AD5611" s="70">
        <f>_xlfn.PERCENTILE.EXC(AC5611:$AC$5675,0.5)</f>
        <v>0.14251925192519246</v>
      </c>
      <c r="AE5611" s="70">
        <f>_xlfn.PERCENTILE.EXC($AC5611:AC$5675,0.35)</f>
        <v>0.10539019027713684</v>
      </c>
      <c r="AF5611" s="71">
        <f t="shared" si="2625"/>
        <v>9.644357374851778E-2</v>
      </c>
      <c r="AG5611" s="70"/>
      <c r="AH5611" s="70"/>
      <c r="AI5611" s="61"/>
      <c r="AJ5611" s="68" t="str">
        <f t="shared" si="2623"/>
        <v>Safety</v>
      </c>
      <c r="AK5611" s="72"/>
      <c r="AL5611" s="73"/>
      <c r="AM5611" s="72"/>
      <c r="AN5611" s="73"/>
      <c r="AO5611" s="74"/>
      <c r="AP5611" s="20"/>
      <c r="AQ5611" s="74"/>
      <c r="AR5611" s="20"/>
      <c r="AS5611" s="74"/>
      <c r="AT5611" s="20"/>
      <c r="AU5611" s="74" t="str">
        <f t="shared" si="2615"/>
        <v>00635U</v>
      </c>
      <c r="AV5611" s="20">
        <f t="shared" si="2621"/>
        <v>0</v>
      </c>
      <c r="AW5611" s="74" t="str">
        <f t="shared" si="2616"/>
        <v>00635U</v>
      </c>
      <c r="AX5611" s="20">
        <f t="shared" si="2617"/>
        <v>0</v>
      </c>
      <c r="AY5611" s="20">
        <f t="shared" si="2622"/>
        <v>1</v>
      </c>
      <c r="AZ5611" s="116">
        <v>38168</v>
      </c>
      <c r="BA5611" s="116"/>
      <c r="BB5611" s="20"/>
      <c r="BC5611" s="20"/>
      <c r="BD5611" s="76"/>
      <c r="BE5611" s="77"/>
      <c r="BF5611" s="77"/>
    </row>
    <row r="5612" spans="1:58" s="23" customFormat="1" ht="15.75" customHeight="1" x14ac:dyDescent="0.4">
      <c r="A5612" s="116">
        <v>38166</v>
      </c>
      <c r="B5612" s="112">
        <v>16.37</v>
      </c>
      <c r="C5612" s="112">
        <v>18.46</v>
      </c>
      <c r="D5612" s="112">
        <v>18.893000000000001</v>
      </c>
      <c r="E5612" s="112">
        <v>19.338000000000001</v>
      </c>
      <c r="F5612" s="112">
        <v>19.88</v>
      </c>
      <c r="G5612" s="112">
        <v>19.919</v>
      </c>
      <c r="H5612" s="113">
        <v>19.948</v>
      </c>
      <c r="I5612" s="90">
        <f t="shared" si="2618"/>
        <v>17.153750000000002</v>
      </c>
      <c r="J5612" s="90">
        <f t="shared" si="2619"/>
        <v>18.622375000000002</v>
      </c>
      <c r="K5612" s="114">
        <v>15</v>
      </c>
      <c r="L5612" s="115">
        <v>4.1666666666666664E-2</v>
      </c>
      <c r="M5612" s="11"/>
      <c r="N5612" s="90">
        <v>16.07</v>
      </c>
      <c r="O5612" s="90">
        <v>17.98</v>
      </c>
      <c r="P5612" s="90">
        <v>18.650319311420525</v>
      </c>
      <c r="Q5612" s="90"/>
      <c r="R5612" s="63">
        <f t="shared" si="2627"/>
        <v>20.560319311420521</v>
      </c>
      <c r="S5612" s="64">
        <f t="shared" si="2626"/>
        <v>5.7932850559578725E-2</v>
      </c>
      <c r="T5612" s="65"/>
      <c r="U5612" s="65">
        <f t="shared" si="2624"/>
        <v>0.8937708565072302</v>
      </c>
      <c r="V5612" s="65">
        <f t="shared" si="2624"/>
        <v>0.96405856113090493</v>
      </c>
      <c r="W5612" s="65"/>
      <c r="X5612" s="61">
        <f t="shared" si="2620"/>
        <v>0.12767257177764202</v>
      </c>
      <c r="Y5612" s="66">
        <f t="shared" si="2628"/>
        <v>3.1544110042403525E-2</v>
      </c>
      <c r="Z5612" s="61">
        <f t="shared" si="2629"/>
        <v>8.5615390220797158E-2</v>
      </c>
      <c r="AA5612" s="67">
        <f t="shared" si="2630"/>
        <v>17.153750000000002</v>
      </c>
      <c r="AB5612" s="68">
        <f t="shared" si="2631"/>
        <v>1.8668326073428793E-2</v>
      </c>
      <c r="AC5612" s="69">
        <f t="shared" si="2632"/>
        <v>6.7439327940261473E-2</v>
      </c>
      <c r="AD5612" s="70">
        <f>_xlfn.PERCENTILE.EXC(AC5612:$AC$5675,0.5)</f>
        <v>0.14368487513203143</v>
      </c>
      <c r="AE5612" s="70">
        <f>_xlfn.PERCENTILE.EXC($AC5612:AC$5675,0.35)</f>
        <v>0.10666842095209939</v>
      </c>
      <c r="AF5612" s="71">
        <f t="shared" si="2625"/>
        <v>9.7115529431078915E-2</v>
      </c>
      <c r="AG5612" s="70"/>
      <c r="AH5612" s="70"/>
      <c r="AI5612" s="61"/>
      <c r="AJ5612" s="68" t="str">
        <f t="shared" si="2623"/>
        <v>Safety</v>
      </c>
      <c r="AK5612" s="72"/>
      <c r="AL5612" s="73"/>
      <c r="AM5612" s="72"/>
      <c r="AN5612" s="73"/>
      <c r="AO5612" s="74"/>
      <c r="AP5612" s="20"/>
      <c r="AQ5612" s="74"/>
      <c r="AR5612" s="20"/>
      <c r="AS5612" s="74"/>
      <c r="AT5612" s="20"/>
      <c r="AU5612" s="74" t="str">
        <f t="shared" si="2615"/>
        <v>00635U</v>
      </c>
      <c r="AV5612" s="20">
        <f t="shared" si="2621"/>
        <v>0</v>
      </c>
      <c r="AW5612" s="74" t="str">
        <f t="shared" si="2616"/>
        <v>00635U</v>
      </c>
      <c r="AX5612" s="20">
        <f t="shared" si="2617"/>
        <v>0</v>
      </c>
      <c r="AY5612" s="20">
        <f t="shared" si="2622"/>
        <v>1</v>
      </c>
      <c r="AZ5612" s="116">
        <v>38167</v>
      </c>
      <c r="BA5612" s="116"/>
      <c r="BB5612" s="20"/>
      <c r="BC5612" s="20"/>
      <c r="BD5612" s="76"/>
      <c r="BE5612" s="77"/>
      <c r="BF5612" s="77"/>
    </row>
    <row r="5613" spans="1:58" s="23" customFormat="1" ht="15.75" customHeight="1" x14ac:dyDescent="0.4">
      <c r="A5613" s="116">
        <v>38163</v>
      </c>
      <c r="B5613" s="112">
        <v>16.23</v>
      </c>
      <c r="C5613" s="112">
        <v>18.36</v>
      </c>
      <c r="D5613" s="112">
        <v>18.754999999999999</v>
      </c>
      <c r="E5613" s="112">
        <v>19.163</v>
      </c>
      <c r="F5613" s="112">
        <v>19.66</v>
      </c>
      <c r="G5613" s="112">
        <v>19.687000000000001</v>
      </c>
      <c r="H5613" s="113">
        <v>19.707000000000001</v>
      </c>
      <c r="I5613" s="90">
        <f t="shared" si="2618"/>
        <v>16.940000000000001</v>
      </c>
      <c r="J5613" s="90">
        <f t="shared" si="2619"/>
        <v>18.491666666666667</v>
      </c>
      <c r="K5613" s="114">
        <v>16</v>
      </c>
      <c r="L5613" s="115">
        <v>4.1666666666666664E-2</v>
      </c>
      <c r="M5613" s="11"/>
      <c r="N5613" s="90">
        <v>15.19</v>
      </c>
      <c r="O5613" s="90">
        <v>17.43</v>
      </c>
      <c r="P5613" s="90">
        <v>18.313459814204421</v>
      </c>
      <c r="Q5613" s="90"/>
      <c r="R5613" s="63">
        <f t="shared" si="2627"/>
        <v>20.553459814204423</v>
      </c>
      <c r="S5613" s="64">
        <f t="shared" si="2626"/>
        <v>2.5658338960161984E-2</v>
      </c>
      <c r="T5613" s="65"/>
      <c r="U5613" s="65">
        <f t="shared" si="2624"/>
        <v>0.87148594377510036</v>
      </c>
      <c r="V5613" s="65">
        <f t="shared" si="2624"/>
        <v>0.95175898911689061</v>
      </c>
      <c r="W5613" s="65"/>
      <c r="X5613" s="61">
        <f t="shared" si="2620"/>
        <v>0.13123844731977813</v>
      </c>
      <c r="Y5613" s="66">
        <f t="shared" si="2628"/>
        <v>2.838803945102544E-2</v>
      </c>
      <c r="Z5613" s="61">
        <f t="shared" si="2629"/>
        <v>9.1597796143250629E-2</v>
      </c>
      <c r="AA5613" s="67">
        <f t="shared" si="2630"/>
        <v>16.940000000000001</v>
      </c>
      <c r="AB5613" s="68">
        <f t="shared" si="2631"/>
        <v>6.8466096115865765E-2</v>
      </c>
      <c r="AC5613" s="69">
        <f t="shared" si="2632"/>
        <v>0.11520737327188953</v>
      </c>
      <c r="AD5613" s="70">
        <f>_xlfn.PERCENTILE.EXC(AC5613:$AC$5675,0.5)</f>
        <v>0.1448504983388704</v>
      </c>
      <c r="AE5613" s="70">
        <f>_xlfn.PERCENTILE.EXC($AC5613:AC$5675,0.35)</f>
        <v>0.10825988430255304</v>
      </c>
      <c r="AF5613" s="71">
        <f t="shared" si="2625"/>
        <v>9.7774380168238695E-2</v>
      </c>
      <c r="AG5613" s="70"/>
      <c r="AH5613" s="70"/>
      <c r="AI5613" s="61"/>
      <c r="AJ5613" s="68" t="str">
        <f t="shared" si="2623"/>
        <v>Short VOL</v>
      </c>
      <c r="AK5613" s="72"/>
      <c r="AL5613" s="73"/>
      <c r="AM5613" s="72"/>
      <c r="AN5613" s="73"/>
      <c r="AO5613" s="74"/>
      <c r="AP5613" s="20"/>
      <c r="AQ5613" s="74"/>
      <c r="AR5613" s="20"/>
      <c r="AS5613" s="74"/>
      <c r="AT5613" s="20"/>
      <c r="AU5613" s="74" t="str">
        <f t="shared" si="2615"/>
        <v>00631L</v>
      </c>
      <c r="AV5613" s="20">
        <f t="shared" si="2621"/>
        <v>1</v>
      </c>
      <c r="AW5613" s="74" t="str">
        <f t="shared" si="2616"/>
        <v>00631L</v>
      </c>
      <c r="AX5613" s="20">
        <f t="shared" si="2617"/>
        <v>1</v>
      </c>
      <c r="AY5613" s="20">
        <f t="shared" si="2622"/>
        <v>1</v>
      </c>
      <c r="AZ5613" s="116">
        <v>38166</v>
      </c>
      <c r="BA5613" s="116"/>
      <c r="BB5613" s="20"/>
      <c r="BC5613" s="20"/>
      <c r="BD5613" s="76"/>
      <c r="BE5613" s="77"/>
      <c r="BF5613" s="77"/>
    </row>
    <row r="5614" spans="1:58" s="23" customFormat="1" ht="15.75" customHeight="1" x14ac:dyDescent="0.4">
      <c r="A5614" s="116">
        <v>38162</v>
      </c>
      <c r="B5614" s="112">
        <v>16.02</v>
      </c>
      <c r="C5614" s="112">
        <v>18.25</v>
      </c>
      <c r="D5614" s="112">
        <v>18.593</v>
      </c>
      <c r="E5614" s="112">
        <v>18.946999999999999</v>
      </c>
      <c r="F5614" s="112">
        <v>19.38</v>
      </c>
      <c r="G5614" s="112">
        <v>19.492999999999999</v>
      </c>
      <c r="H5614" s="113">
        <v>19.577000000000002</v>
      </c>
      <c r="I5614" s="90">
        <f t="shared" si="2618"/>
        <v>16.670416666666668</v>
      </c>
      <c r="J5614" s="90">
        <f t="shared" si="2619"/>
        <v>18.350041666666666</v>
      </c>
      <c r="K5614" s="114">
        <v>17</v>
      </c>
      <c r="L5614" s="115">
        <v>4.1666666666666664E-2</v>
      </c>
      <c r="M5614" s="11"/>
      <c r="N5614" s="90">
        <v>14.81</v>
      </c>
      <c r="O5614" s="90">
        <v>16.79</v>
      </c>
      <c r="P5614" s="90">
        <v>17.869529828399287</v>
      </c>
      <c r="Q5614" s="90"/>
      <c r="R5614" s="63">
        <f t="shared" si="2627"/>
        <v>19.849529828399284</v>
      </c>
      <c r="S5614" s="64">
        <f t="shared" si="2626"/>
        <v>5.9370529327610874E-2</v>
      </c>
      <c r="T5614" s="65"/>
      <c r="U5614" s="65">
        <f t="shared" si="2624"/>
        <v>0.88207266229898762</v>
      </c>
      <c r="V5614" s="65">
        <f t="shared" si="2624"/>
        <v>0.93958823546192938</v>
      </c>
      <c r="W5614" s="65"/>
      <c r="X5614" s="61">
        <f t="shared" si="2620"/>
        <v>0.13920099875156058</v>
      </c>
      <c r="Y5614" s="66">
        <f t="shared" si="2628"/>
        <v>3.3250646540349531E-2</v>
      </c>
      <c r="Z5614" s="61">
        <f t="shared" si="2629"/>
        <v>0.10075483016321314</v>
      </c>
      <c r="AA5614" s="67">
        <f t="shared" si="2630"/>
        <v>16.670416666666668</v>
      </c>
      <c r="AB5614" s="68">
        <f t="shared" si="2631"/>
        <v>8.1701553004726465E-2</v>
      </c>
      <c r="AC5614" s="69">
        <f t="shared" si="2632"/>
        <v>0.12561895115912677</v>
      </c>
      <c r="AD5614" s="70">
        <f>_xlfn.PERCENTILE.EXC(AC5614:$AC$5675,0.5)</f>
        <v>0.14604809228545573</v>
      </c>
      <c r="AE5614" s="70">
        <f>_xlfn.PERCENTILE.EXC($AC5614:AC$5675,0.35)</f>
        <v>0.10729752765574925</v>
      </c>
      <c r="AF5614" s="71">
        <f t="shared" si="2625"/>
        <v>9.7518160437120999E-2</v>
      </c>
      <c r="AG5614" s="70"/>
      <c r="AH5614" s="70"/>
      <c r="AI5614" s="61"/>
      <c r="AJ5614" s="68" t="str">
        <f t="shared" si="2623"/>
        <v>Short VOL</v>
      </c>
      <c r="AK5614" s="72"/>
      <c r="AL5614" s="73"/>
      <c r="AM5614" s="72"/>
      <c r="AN5614" s="73"/>
      <c r="AO5614" s="74"/>
      <c r="AP5614" s="20"/>
      <c r="AQ5614" s="74"/>
      <c r="AR5614" s="20"/>
      <c r="AS5614" s="74"/>
      <c r="AT5614" s="20"/>
      <c r="AU5614" s="74" t="str">
        <f t="shared" si="2615"/>
        <v>00631L</v>
      </c>
      <c r="AV5614" s="20">
        <f t="shared" si="2621"/>
        <v>1</v>
      </c>
      <c r="AW5614" s="74" t="str">
        <f t="shared" si="2616"/>
        <v>00631L</v>
      </c>
      <c r="AX5614" s="20">
        <f t="shared" si="2617"/>
        <v>1</v>
      </c>
      <c r="AY5614" s="20">
        <f t="shared" si="2622"/>
        <v>1</v>
      </c>
      <c r="AZ5614" s="116">
        <v>38163</v>
      </c>
      <c r="BA5614" s="116"/>
      <c r="BB5614" s="20"/>
      <c r="BC5614" s="20"/>
      <c r="BD5614" s="76"/>
      <c r="BE5614" s="77"/>
      <c r="BF5614" s="77"/>
    </row>
    <row r="5615" spans="1:58" s="23" customFormat="1" ht="15.75" customHeight="1" x14ac:dyDescent="0.4">
      <c r="A5615" s="116">
        <v>38161</v>
      </c>
      <c r="B5615" s="112">
        <v>15.79</v>
      </c>
      <c r="C5615" s="112">
        <v>17.87</v>
      </c>
      <c r="D5615" s="112">
        <v>18.256</v>
      </c>
      <c r="E5615" s="112">
        <v>18.654</v>
      </c>
      <c r="F5615" s="112">
        <v>19.14</v>
      </c>
      <c r="G5615" s="112">
        <v>19.245000000000001</v>
      </c>
      <c r="H5615" s="113">
        <v>19.323</v>
      </c>
      <c r="I5615" s="90">
        <f t="shared" si="2618"/>
        <v>16.309999999999999</v>
      </c>
      <c r="J5615" s="90">
        <f t="shared" si="2619"/>
        <v>17.9665</v>
      </c>
      <c r="K5615" s="114">
        <v>18</v>
      </c>
      <c r="L5615" s="115">
        <v>4.1666666666666664E-2</v>
      </c>
      <c r="M5615" s="11"/>
      <c r="N5615" s="90">
        <v>13.98</v>
      </c>
      <c r="O5615" s="90">
        <v>16.21</v>
      </c>
      <c r="P5615" s="90">
        <v>17.400041540751477</v>
      </c>
      <c r="Q5615" s="90"/>
      <c r="R5615" s="63">
        <f t="shared" si="2627"/>
        <v>19.630041540751481</v>
      </c>
      <c r="S5615" s="64">
        <f t="shared" si="2626"/>
        <v>-2.3060796645702309E-2</v>
      </c>
      <c r="T5615" s="65"/>
      <c r="U5615" s="65">
        <f t="shared" si="2624"/>
        <v>0.86243059839605185</v>
      </c>
      <c r="V5615" s="65">
        <f t="shared" si="2624"/>
        <v>0.93160697128427195</v>
      </c>
      <c r="W5615" s="65"/>
      <c r="X5615" s="61">
        <f t="shared" si="2620"/>
        <v>0.13172894236858784</v>
      </c>
      <c r="Y5615" s="66">
        <f t="shared" si="2628"/>
        <v>3.5863621743325858E-2</v>
      </c>
      <c r="Z5615" s="61">
        <f t="shared" si="2629"/>
        <v>0.10156345800122632</v>
      </c>
      <c r="AA5615" s="67">
        <f t="shared" si="2630"/>
        <v>16.309999999999999</v>
      </c>
      <c r="AB5615" s="68">
        <f t="shared" si="2631"/>
        <v>0.12947067238912724</v>
      </c>
      <c r="AC5615" s="69">
        <f t="shared" si="2632"/>
        <v>0.16666666666666655</v>
      </c>
      <c r="AD5615" s="70">
        <f>_xlfn.PERCENTILE.EXC(AC5615:$AC$5675,0.5)</f>
        <v>0.14724568623204104</v>
      </c>
      <c r="AE5615" s="70">
        <f>_xlfn.PERCENTILE.EXC($AC5615:AC$5675,0.35)</f>
        <v>0.10657009551556382</v>
      </c>
      <c r="AF5615" s="71">
        <f t="shared" si="2625"/>
        <v>9.7261940706003316E-2</v>
      </c>
      <c r="AG5615" s="70"/>
      <c r="AH5615" s="70"/>
      <c r="AI5615" s="61"/>
      <c r="AJ5615" s="68" t="str">
        <f t="shared" si="2623"/>
        <v>Short VOL</v>
      </c>
      <c r="AK5615" s="72"/>
      <c r="AL5615" s="73"/>
      <c r="AM5615" s="72"/>
      <c r="AN5615" s="73"/>
      <c r="AO5615" s="74"/>
      <c r="AP5615" s="20"/>
      <c r="AQ5615" s="74"/>
      <c r="AR5615" s="20"/>
      <c r="AS5615" s="74"/>
      <c r="AT5615" s="20"/>
      <c r="AU5615" s="74" t="str">
        <f t="shared" si="2615"/>
        <v>00631L</v>
      </c>
      <c r="AV5615" s="20">
        <f t="shared" si="2621"/>
        <v>1</v>
      </c>
      <c r="AW5615" s="74" t="str">
        <f t="shared" si="2616"/>
        <v>00631L</v>
      </c>
      <c r="AX5615" s="20">
        <f t="shared" si="2617"/>
        <v>1</v>
      </c>
      <c r="AY5615" s="20">
        <f t="shared" si="2622"/>
        <v>1</v>
      </c>
      <c r="AZ5615" s="116">
        <v>38162</v>
      </c>
      <c r="BA5615" s="116"/>
      <c r="BB5615" s="20"/>
      <c r="BC5615" s="20"/>
      <c r="BD5615" s="76"/>
      <c r="BE5615" s="77"/>
      <c r="BF5615" s="77"/>
    </row>
    <row r="5616" spans="1:58" s="23" customFormat="1" ht="15.75" customHeight="1" x14ac:dyDescent="0.4">
      <c r="A5616" s="116">
        <v>38160</v>
      </c>
      <c r="B5616" s="112">
        <v>16.77</v>
      </c>
      <c r="C5616" s="112">
        <v>18.68</v>
      </c>
      <c r="D5616" s="112">
        <v>19.010000000000002</v>
      </c>
      <c r="E5616" s="112">
        <v>19.352</v>
      </c>
      <c r="F5616" s="112">
        <v>19.77</v>
      </c>
      <c r="G5616" s="112">
        <v>19.863</v>
      </c>
      <c r="H5616" s="113">
        <v>19.933</v>
      </c>
      <c r="I5616" s="90">
        <f t="shared" si="2618"/>
        <v>17.167916666666667</v>
      </c>
      <c r="J5616" s="90">
        <f t="shared" si="2619"/>
        <v>18.748750000000001</v>
      </c>
      <c r="K5616" s="114">
        <v>19</v>
      </c>
      <c r="L5616" s="115">
        <v>4.1666666666666664E-2</v>
      </c>
      <c r="M5616" s="11"/>
      <c r="N5616" s="90">
        <v>14.31</v>
      </c>
      <c r="O5616" s="90">
        <v>16.829999999999998</v>
      </c>
      <c r="P5616" s="90">
        <v>17.886955050230853</v>
      </c>
      <c r="Q5616" s="90"/>
      <c r="R5616" s="63">
        <f t="shared" si="2627"/>
        <v>20.406955050230849</v>
      </c>
      <c r="S5616" s="64">
        <f t="shared" si="2626"/>
        <v>-6.2254259501965878E-2</v>
      </c>
      <c r="T5616" s="65"/>
      <c r="U5616" s="65">
        <f t="shared" si="2624"/>
        <v>0.85026737967914445</v>
      </c>
      <c r="V5616" s="65">
        <f t="shared" si="2624"/>
        <v>0.94090916831497196</v>
      </c>
      <c r="W5616" s="65"/>
      <c r="X5616" s="61">
        <f t="shared" si="2620"/>
        <v>0.1138938580799046</v>
      </c>
      <c r="Y5616" s="66">
        <f t="shared" si="2628"/>
        <v>3.0022736668044621E-2</v>
      </c>
      <c r="Z5616" s="61">
        <f t="shared" si="2629"/>
        <v>9.2080673737349281E-2</v>
      </c>
      <c r="AA5616" s="67">
        <f t="shared" si="2630"/>
        <v>17.167916666666667</v>
      </c>
      <c r="AB5616" s="68">
        <f t="shared" si="2631"/>
        <v>0.17190775681341713</v>
      </c>
      <c r="AC5616" s="69">
        <f t="shared" si="2632"/>
        <v>0.19971465175867686</v>
      </c>
      <c r="AD5616" s="70">
        <f>_xlfn.PERCENTILE.EXC(AC5616:$AC$5675,0.5)</f>
        <v>0.14604809228545573</v>
      </c>
      <c r="AE5616" s="70">
        <f>_xlfn.PERCENTILE.EXC($AC5616:AC$5675,0.35)</f>
        <v>0.10588181745981474</v>
      </c>
      <c r="AF5616" s="71">
        <f t="shared" si="2625"/>
        <v>9.700572097488562E-2</v>
      </c>
      <c r="AG5616" s="70"/>
      <c r="AH5616" s="70"/>
      <c r="AI5616" s="61"/>
      <c r="AJ5616" s="68" t="str">
        <f t="shared" si="2623"/>
        <v>Short VOL</v>
      </c>
      <c r="AK5616" s="72"/>
      <c r="AL5616" s="73"/>
      <c r="AM5616" s="72"/>
      <c r="AN5616" s="73"/>
      <c r="AO5616" s="74"/>
      <c r="AP5616" s="20"/>
      <c r="AQ5616" s="74"/>
      <c r="AR5616" s="20"/>
      <c r="AS5616" s="74"/>
      <c r="AT5616" s="20"/>
      <c r="AU5616" s="74" t="str">
        <f t="shared" ref="AU5616:AU5673" si="2633">IF(AC5616&gt;AF5616,"00631L",IF(AC5616&lt;AG5616,"Cash","00635U"))</f>
        <v>00631L</v>
      </c>
      <c r="AV5616" s="20">
        <f t="shared" si="2621"/>
        <v>1</v>
      </c>
      <c r="AW5616" s="74" t="str">
        <f t="shared" ref="AW5616:AW5674" si="2634">IF(AC5616&gt;AE5616,"00631L",IF(AC5616&lt;AH5616,"00631L","00635U"))</f>
        <v>00631L</v>
      </c>
      <c r="AX5616" s="20">
        <f t="shared" si="2617"/>
        <v>1</v>
      </c>
      <c r="AY5616" s="20">
        <f t="shared" si="2622"/>
        <v>1</v>
      </c>
      <c r="AZ5616" s="116">
        <v>38161</v>
      </c>
      <c r="BA5616" s="116"/>
      <c r="BB5616" s="20"/>
      <c r="BC5616" s="20"/>
      <c r="BD5616" s="76"/>
      <c r="BE5616" s="77"/>
      <c r="BF5616" s="77"/>
    </row>
    <row r="5617" spans="1:58" s="23" customFormat="1" ht="15.75" customHeight="1" x14ac:dyDescent="0.4">
      <c r="A5617" s="116">
        <v>38159</v>
      </c>
      <c r="B5617" s="112">
        <v>17.260000000000002</v>
      </c>
      <c r="C5617" s="112">
        <v>19.12</v>
      </c>
      <c r="D5617" s="112">
        <v>19.416</v>
      </c>
      <c r="E5617" s="112">
        <v>19.722999999999999</v>
      </c>
      <c r="F5617" s="112">
        <v>20.100000000000001</v>
      </c>
      <c r="G5617" s="112">
        <v>20.081</v>
      </c>
      <c r="H5617" s="113">
        <v>20.065999999999999</v>
      </c>
      <c r="I5617" s="90">
        <f t="shared" si="2618"/>
        <v>17.57</v>
      </c>
      <c r="J5617" s="90">
        <f t="shared" si="2619"/>
        <v>19.169333333333334</v>
      </c>
      <c r="K5617" s="114">
        <v>20</v>
      </c>
      <c r="L5617" s="115">
        <v>4.1666666666666664E-2</v>
      </c>
      <c r="M5617" s="11"/>
      <c r="N5617" s="90">
        <v>15.26</v>
      </c>
      <c r="O5617" s="90">
        <v>17.47</v>
      </c>
      <c r="P5617" s="90">
        <v>18.277348635712883</v>
      </c>
      <c r="Q5617" s="90"/>
      <c r="R5617" s="63">
        <f t="shared" si="2627"/>
        <v>20.487348635712884</v>
      </c>
      <c r="S5617" s="64">
        <f t="shared" si="2626"/>
        <v>1.8012008005336862E-2</v>
      </c>
      <c r="T5617" s="65"/>
      <c r="U5617" s="65">
        <f t="shared" si="2624"/>
        <v>0.87349742415569553</v>
      </c>
      <c r="V5617" s="65">
        <f t="shared" si="2624"/>
        <v>0.95582791290989699</v>
      </c>
      <c r="W5617" s="65"/>
      <c r="X5617" s="61">
        <f t="shared" si="2620"/>
        <v>0.10776361529548084</v>
      </c>
      <c r="Y5617" s="66">
        <f t="shared" si="2628"/>
        <v>1.7390863458905847E-2</v>
      </c>
      <c r="Z5617" s="61">
        <f t="shared" si="2629"/>
        <v>9.1026370707645646E-2</v>
      </c>
      <c r="AA5617" s="67">
        <f t="shared" si="2630"/>
        <v>17.57</v>
      </c>
      <c r="AB5617" s="68">
        <f t="shared" si="2631"/>
        <v>0.13106159895150732</v>
      </c>
      <c r="AC5617" s="69">
        <f t="shared" si="2632"/>
        <v>0.15137614678899086</v>
      </c>
      <c r="AD5617" s="70">
        <f>_xlfn.PERCENTILE.EXC(AC5617:$AC$5675,0.5)</f>
        <v>0.1448504983388704</v>
      </c>
      <c r="AE5617" s="70">
        <f>_xlfn.PERCENTILE.EXC($AC5617:AC$5675,0.35)</f>
        <v>0.10519353940406569</v>
      </c>
      <c r="AF5617" s="71">
        <f t="shared" si="2625"/>
        <v>9.6173578252343406E-2</v>
      </c>
      <c r="AG5617" s="70"/>
      <c r="AH5617" s="70"/>
      <c r="AI5617" s="61"/>
      <c r="AJ5617" s="68" t="str">
        <f t="shared" si="2623"/>
        <v>Short VOL</v>
      </c>
      <c r="AK5617" s="72"/>
      <c r="AL5617" s="73"/>
      <c r="AM5617" s="72"/>
      <c r="AN5617" s="73"/>
      <c r="AO5617" s="74"/>
      <c r="AP5617" s="20"/>
      <c r="AQ5617" s="74"/>
      <c r="AR5617" s="20"/>
      <c r="AS5617" s="74"/>
      <c r="AT5617" s="20"/>
      <c r="AU5617" s="74" t="str">
        <f t="shared" si="2633"/>
        <v>00631L</v>
      </c>
      <c r="AV5617" s="20">
        <f t="shared" si="2621"/>
        <v>1</v>
      </c>
      <c r="AW5617" s="74" t="str">
        <f t="shared" si="2634"/>
        <v>00631L</v>
      </c>
      <c r="AX5617" s="20">
        <f t="shared" si="2617"/>
        <v>1</v>
      </c>
      <c r="AY5617" s="20">
        <f t="shared" si="2622"/>
        <v>1</v>
      </c>
      <c r="AZ5617" s="116">
        <v>38160</v>
      </c>
      <c r="BA5617" s="116"/>
      <c r="BB5617" s="20"/>
      <c r="BC5617" s="20"/>
      <c r="BD5617" s="76"/>
      <c r="BE5617" s="77"/>
      <c r="BF5617" s="77"/>
    </row>
    <row r="5618" spans="1:58" s="23" customFormat="1" ht="15.75" customHeight="1" x14ac:dyDescent="0.4">
      <c r="A5618" s="116">
        <v>38156</v>
      </c>
      <c r="B5618" s="112">
        <v>17</v>
      </c>
      <c r="C5618" s="112">
        <v>19.18</v>
      </c>
      <c r="D5618" s="112">
        <v>19.439</v>
      </c>
      <c r="E5618" s="112">
        <v>19.709</v>
      </c>
      <c r="F5618" s="112">
        <v>20.04</v>
      </c>
      <c r="G5618" s="112">
        <v>20.353000000000002</v>
      </c>
      <c r="H5618" s="113">
        <v>20.585000000000001</v>
      </c>
      <c r="I5618" s="90">
        <f t="shared" si="2618"/>
        <v>17.272500000000001</v>
      </c>
      <c r="J5618" s="90">
        <f t="shared" si="2619"/>
        <v>19.212375000000002</v>
      </c>
      <c r="K5618" s="114">
        <v>21</v>
      </c>
      <c r="L5618" s="115">
        <v>4.1666666666666664E-2</v>
      </c>
      <c r="M5618" s="11"/>
      <c r="N5618" s="90">
        <v>14.99</v>
      </c>
      <c r="O5618" s="90">
        <v>17.47</v>
      </c>
      <c r="P5618" s="90">
        <v>18.254168060507009</v>
      </c>
      <c r="Q5618" s="90"/>
      <c r="R5618" s="63">
        <f t="shared" si="2627"/>
        <v>20.73416806050701</v>
      </c>
      <c r="S5618" s="64">
        <f t="shared" si="2626"/>
        <v>-1.056105610561057E-2</v>
      </c>
      <c r="T5618" s="65"/>
      <c r="U5618" s="65">
        <f t="shared" si="2624"/>
        <v>0.85804235832856335</v>
      </c>
      <c r="V5618" s="65">
        <f t="shared" si="2624"/>
        <v>0.95704169820789797</v>
      </c>
      <c r="W5618" s="65"/>
      <c r="X5618" s="61">
        <f t="shared" si="2620"/>
        <v>0.12823529411764703</v>
      </c>
      <c r="Y5618" s="66">
        <f t="shared" si="2628"/>
        <v>4.4446699477396177E-2</v>
      </c>
      <c r="Z5618" s="61">
        <f t="shared" si="2629"/>
        <v>0.11231003039513682</v>
      </c>
      <c r="AA5618" s="67">
        <f t="shared" si="2630"/>
        <v>17.272500000000001</v>
      </c>
      <c r="AB5618" s="68">
        <f t="shared" si="2631"/>
        <v>0.13408939292861907</v>
      </c>
      <c r="AC5618" s="69">
        <f t="shared" si="2632"/>
        <v>0.15226817878585727</v>
      </c>
      <c r="AD5618" s="70">
        <f>_xlfn.PERCENTILE.EXC(AC5618:$AC$5675,0.5)</f>
        <v>0.14368487513203143</v>
      </c>
      <c r="AE5618" s="70">
        <f>_xlfn.PERCENTILE.EXC($AC5618:AC$5675,0.35)</f>
        <v>0.10443320242533148</v>
      </c>
      <c r="AF5618" s="71">
        <f t="shared" si="2625"/>
        <v>9.5111066333231381E-2</v>
      </c>
      <c r="AG5618" s="70"/>
      <c r="AH5618" s="70"/>
      <c r="AI5618" s="61"/>
      <c r="AJ5618" s="68" t="str">
        <f t="shared" si="2623"/>
        <v>Short VOL</v>
      </c>
      <c r="AK5618" s="72"/>
      <c r="AL5618" s="73"/>
      <c r="AM5618" s="72"/>
      <c r="AN5618" s="73"/>
      <c r="AO5618" s="74"/>
      <c r="AP5618" s="20"/>
      <c r="AQ5618" s="74"/>
      <c r="AR5618" s="20"/>
      <c r="AS5618" s="74"/>
      <c r="AT5618" s="20"/>
      <c r="AU5618" s="74" t="str">
        <f t="shared" si="2633"/>
        <v>00631L</v>
      </c>
      <c r="AV5618" s="20">
        <f t="shared" si="2621"/>
        <v>1</v>
      </c>
      <c r="AW5618" s="74" t="str">
        <f t="shared" si="2634"/>
        <v>00631L</v>
      </c>
      <c r="AX5618" s="20">
        <f t="shared" si="2617"/>
        <v>1</v>
      </c>
      <c r="AY5618" s="20">
        <f t="shared" si="2622"/>
        <v>1</v>
      </c>
      <c r="AZ5618" s="116">
        <v>38159</v>
      </c>
      <c r="BA5618" s="116"/>
      <c r="BB5618" s="20"/>
      <c r="BC5618" s="20"/>
      <c r="BD5618" s="76"/>
      <c r="BE5618" s="77"/>
      <c r="BF5618" s="77"/>
    </row>
    <row r="5619" spans="1:58" s="23" customFormat="1" ht="15.75" customHeight="1" x14ac:dyDescent="0.4">
      <c r="A5619" s="116">
        <v>38155</v>
      </c>
      <c r="B5619" s="112">
        <v>17.14</v>
      </c>
      <c r="C5619" s="112">
        <v>19.170000000000002</v>
      </c>
      <c r="D5619" s="112">
        <v>19.431999999999999</v>
      </c>
      <c r="E5619" s="112">
        <v>19.704999999999998</v>
      </c>
      <c r="F5619" s="112">
        <v>20.04</v>
      </c>
      <c r="G5619" s="112">
        <v>20.356999999999999</v>
      </c>
      <c r="H5619" s="113">
        <v>20.591000000000001</v>
      </c>
      <c r="I5619" s="90">
        <f t="shared" si="2618"/>
        <v>17.309166666666666</v>
      </c>
      <c r="J5619" s="90">
        <f t="shared" si="2619"/>
        <v>19.191833333333335</v>
      </c>
      <c r="K5619" s="114">
        <v>22</v>
      </c>
      <c r="L5619" s="115">
        <v>4.1666666666666664E-2</v>
      </c>
      <c r="M5619" s="11"/>
      <c r="N5619" s="90">
        <v>15.15</v>
      </c>
      <c r="O5619" s="90">
        <v>17.5</v>
      </c>
      <c r="P5619" s="90">
        <v>18.314739370634452</v>
      </c>
      <c r="Q5619" s="90"/>
      <c r="R5619" s="63">
        <f t="shared" si="2627"/>
        <v>20.664739370634457</v>
      </c>
      <c r="S5619" s="64">
        <f t="shared" si="2626"/>
        <v>2.4340770791075134E-2</v>
      </c>
      <c r="T5619" s="65"/>
      <c r="U5619" s="65">
        <f t="shared" si="2624"/>
        <v>0.86571428571428577</v>
      </c>
      <c r="V5619" s="65">
        <f t="shared" si="2624"/>
        <v>0.95551455283383435</v>
      </c>
      <c r="W5619" s="65"/>
      <c r="X5619" s="61">
        <f t="shared" si="2620"/>
        <v>0.11843640606767801</v>
      </c>
      <c r="Y5619" s="66">
        <f t="shared" si="2628"/>
        <v>4.4963207307790048E-2</v>
      </c>
      <c r="Z5619" s="61">
        <f t="shared" si="2629"/>
        <v>0.10876703095662235</v>
      </c>
      <c r="AA5619" s="67">
        <f t="shared" si="2630"/>
        <v>17.309166666666666</v>
      </c>
      <c r="AB5619" s="68">
        <f t="shared" si="2631"/>
        <v>0.13135313531353138</v>
      </c>
      <c r="AC5619" s="69">
        <f t="shared" si="2632"/>
        <v>0.14251925192519246</v>
      </c>
      <c r="AD5619" s="70">
        <f>_xlfn.PERCENTILE.EXC(AC5619:$AC$5675,0.5)</f>
        <v>0.14251925192519246</v>
      </c>
      <c r="AE5619" s="70">
        <f>_xlfn.PERCENTILE.EXC($AC5619:AC$5675,0.35)</f>
        <v>0.10367286544659728</v>
      </c>
      <c r="AF5619" s="71">
        <f t="shared" si="2625"/>
        <v>9.4048554414119342E-2</v>
      </c>
      <c r="AG5619" s="70"/>
      <c r="AH5619" s="70"/>
      <c r="AI5619" s="61"/>
      <c r="AJ5619" s="68" t="str">
        <f t="shared" si="2623"/>
        <v>Short VOL</v>
      </c>
      <c r="AK5619" s="72"/>
      <c r="AL5619" s="73"/>
      <c r="AM5619" s="72"/>
      <c r="AN5619" s="73"/>
      <c r="AO5619" s="74"/>
      <c r="AP5619" s="20"/>
      <c r="AQ5619" s="74"/>
      <c r="AR5619" s="20"/>
      <c r="AS5619" s="74"/>
      <c r="AT5619" s="20"/>
      <c r="AU5619" s="74" t="str">
        <f t="shared" si="2633"/>
        <v>00631L</v>
      </c>
      <c r="AV5619" s="20">
        <f t="shared" si="2621"/>
        <v>1</v>
      </c>
      <c r="AW5619" s="74" t="str">
        <f t="shared" si="2634"/>
        <v>00631L</v>
      </c>
      <c r="AX5619" s="20">
        <f t="shared" si="2617"/>
        <v>1</v>
      </c>
      <c r="AY5619" s="20">
        <f t="shared" si="2622"/>
        <v>1</v>
      </c>
      <c r="AZ5619" s="116">
        <v>38156</v>
      </c>
      <c r="BA5619" s="116"/>
      <c r="BB5619" s="20"/>
      <c r="BC5619" s="20"/>
      <c r="BD5619" s="76"/>
      <c r="BE5619" s="77"/>
      <c r="BF5619" s="77"/>
    </row>
    <row r="5620" spans="1:58" s="23" customFormat="1" ht="15.75" customHeight="1" x14ac:dyDescent="0.4">
      <c r="A5620" s="116">
        <v>38154</v>
      </c>
      <c r="B5620" s="112">
        <v>17.100000000000001</v>
      </c>
      <c r="C5620" s="112">
        <v>19.22</v>
      </c>
      <c r="D5620" s="112">
        <v>19.472999999999999</v>
      </c>
      <c r="E5620" s="112">
        <v>19.736000000000001</v>
      </c>
      <c r="F5620" s="112">
        <v>20.059999999999999</v>
      </c>
      <c r="G5620" s="112">
        <v>20.366</v>
      </c>
      <c r="H5620" s="113">
        <v>20.593</v>
      </c>
      <c r="I5620" s="90">
        <f t="shared" si="2618"/>
        <v>17.188333333333336</v>
      </c>
      <c r="J5620" s="90">
        <f t="shared" si="2619"/>
        <v>19.230541666666667</v>
      </c>
      <c r="K5620" s="114">
        <v>23</v>
      </c>
      <c r="L5620" s="115">
        <v>4.1666666666666664E-2</v>
      </c>
      <c r="M5620" s="11"/>
      <c r="N5620" s="90">
        <v>14.79</v>
      </c>
      <c r="O5620" s="90">
        <v>17.05</v>
      </c>
      <c r="P5620" s="90">
        <v>18.229316003681266</v>
      </c>
      <c r="Q5620" s="90"/>
      <c r="R5620" s="63">
        <f t="shared" si="2627"/>
        <v>20.489316003681267</v>
      </c>
      <c r="S5620" s="64">
        <f t="shared" si="2626"/>
        <v>-1.7275747508305749E-2</v>
      </c>
      <c r="T5620" s="65"/>
      <c r="U5620" s="65">
        <f t="shared" si="2624"/>
        <v>0.86744868035190603</v>
      </c>
      <c r="V5620" s="65">
        <f t="shared" si="2624"/>
        <v>0.93530662349354676</v>
      </c>
      <c r="W5620" s="65"/>
      <c r="X5620" s="61">
        <f t="shared" si="2620"/>
        <v>0.12397660818713434</v>
      </c>
      <c r="Y5620" s="66">
        <f t="shared" si="2628"/>
        <v>4.3423186055938354E-2</v>
      </c>
      <c r="Z5620" s="61">
        <f t="shared" si="2629"/>
        <v>0.11881363327838636</v>
      </c>
      <c r="AA5620" s="67">
        <f t="shared" si="2630"/>
        <v>17.188333333333333</v>
      </c>
      <c r="AB5620" s="68">
        <f t="shared" si="2631"/>
        <v>0.15618661257606506</v>
      </c>
      <c r="AC5620" s="69">
        <f t="shared" si="2632"/>
        <v>0.16215911652017131</v>
      </c>
      <c r="AD5620" s="70">
        <f>_xlfn.PERCENTILE.EXC(AC5620:$AC$5675,0.5)</f>
        <v>0.14368364206525494</v>
      </c>
      <c r="AE5620" s="70">
        <f>_xlfn.PERCENTILE.EXC($AC5620:AC$5675,0.35)</f>
        <v>0.10293454735635628</v>
      </c>
      <c r="AF5620" s="71">
        <f t="shared" si="2625"/>
        <v>9.2888773882105327E-2</v>
      </c>
      <c r="AG5620" s="70"/>
      <c r="AH5620" s="70"/>
      <c r="AI5620" s="61"/>
      <c r="AJ5620" s="68" t="str">
        <f t="shared" si="2623"/>
        <v>Short VOL</v>
      </c>
      <c r="AK5620" s="72"/>
      <c r="AL5620" s="73"/>
      <c r="AM5620" s="72"/>
      <c r="AN5620" s="73"/>
      <c r="AO5620" s="74"/>
      <c r="AP5620" s="20"/>
      <c r="AQ5620" s="74"/>
      <c r="AR5620" s="20"/>
      <c r="AS5620" s="74"/>
      <c r="AT5620" s="20"/>
      <c r="AU5620" s="74" t="str">
        <f t="shared" si="2633"/>
        <v>00631L</v>
      </c>
      <c r="AV5620" s="20">
        <f t="shared" si="2621"/>
        <v>1</v>
      </c>
      <c r="AW5620" s="74" t="str">
        <f t="shared" si="2634"/>
        <v>00631L</v>
      </c>
      <c r="AX5620" s="20">
        <f t="shared" si="2617"/>
        <v>1</v>
      </c>
      <c r="AY5620" s="20">
        <f t="shared" si="2622"/>
        <v>1</v>
      </c>
      <c r="AZ5620" s="116">
        <v>38155</v>
      </c>
      <c r="BA5620" s="116"/>
      <c r="BB5620" s="20"/>
      <c r="BC5620" s="20"/>
      <c r="BD5620" s="76"/>
      <c r="BE5620" s="77"/>
      <c r="BF5620" s="77"/>
    </row>
    <row r="5621" spans="1:58" s="23" customFormat="1" ht="15.75" customHeight="1" x14ac:dyDescent="0.4">
      <c r="A5621" s="116">
        <v>38153</v>
      </c>
      <c r="B5621" s="112">
        <v>15.03</v>
      </c>
      <c r="C5621" s="112">
        <v>17.23</v>
      </c>
      <c r="D5621" s="112">
        <v>19.82</v>
      </c>
      <c r="E5621" s="112">
        <v>20.07</v>
      </c>
      <c r="F5621" s="112">
        <v>20.329999999999998</v>
      </c>
      <c r="G5621" s="112">
        <v>20.65</v>
      </c>
      <c r="H5621" s="113">
        <v>20.952999999999999</v>
      </c>
      <c r="I5621" s="90">
        <f t="shared" si="2618"/>
        <v>17.23</v>
      </c>
      <c r="J5621" s="90">
        <f t="shared" si="2619"/>
        <v>19.82</v>
      </c>
      <c r="K5621" s="114">
        <v>0</v>
      </c>
      <c r="L5621" s="115">
        <v>5.5555555555555552E-2</v>
      </c>
      <c r="M5621" s="11"/>
      <c r="N5621" s="90">
        <v>15.05</v>
      </c>
      <c r="O5621" s="90">
        <v>17.260000000000002</v>
      </c>
      <c r="P5621" s="90">
        <v>18.60324333476613</v>
      </c>
      <c r="Q5621" s="90"/>
      <c r="R5621" s="63">
        <f t="shared" si="2627"/>
        <v>20.813243334766131</v>
      </c>
      <c r="S5621" s="64">
        <f t="shared" si="2626"/>
        <v>-6.3472308649657722E-2</v>
      </c>
      <c r="T5621" s="65"/>
      <c r="U5621" s="65">
        <f t="shared" si="2624"/>
        <v>0.87195828505214368</v>
      </c>
      <c r="V5621" s="65">
        <f t="shared" si="2624"/>
        <v>0.9277952069650216</v>
      </c>
      <c r="W5621" s="65"/>
      <c r="X5621" s="61">
        <f t="shared" si="2620"/>
        <v>0.14637391882900871</v>
      </c>
      <c r="Y5621" s="66">
        <f t="shared" si="2628"/>
        <v>4.3996013951170858E-2</v>
      </c>
      <c r="Z5621" s="61">
        <f t="shared" si="2629"/>
        <v>0.15031921067904816</v>
      </c>
      <c r="AA5621" s="67">
        <f t="shared" si="2630"/>
        <v>17.23</v>
      </c>
      <c r="AB5621" s="68">
        <f t="shared" si="2631"/>
        <v>-1.3289036544851395E-3</v>
      </c>
      <c r="AC5621" s="69">
        <f t="shared" si="2632"/>
        <v>0.1448504983388704</v>
      </c>
      <c r="AD5621" s="70">
        <f>_xlfn.PERCENTILE.EXC(AC5621:$AC$5675,0.5)</f>
        <v>0.14251678579163948</v>
      </c>
      <c r="AE5621" s="70">
        <f>_xlfn.PERCENTILE.EXC($AC5621:AC$5675,0.35)</f>
        <v>0.10232834259707453</v>
      </c>
      <c r="AF5621" s="71">
        <f t="shared" si="2625"/>
        <v>9.1145381672679451E-2</v>
      </c>
      <c r="AG5621" s="70"/>
      <c r="AH5621" s="70"/>
      <c r="AI5621" s="61"/>
      <c r="AJ5621" s="68" t="str">
        <f t="shared" si="2623"/>
        <v>Short VOL</v>
      </c>
      <c r="AK5621" s="72"/>
      <c r="AL5621" s="73"/>
      <c r="AM5621" s="72"/>
      <c r="AN5621" s="73"/>
      <c r="AO5621" s="74"/>
      <c r="AP5621" s="20"/>
      <c r="AQ5621" s="74"/>
      <c r="AR5621" s="20"/>
      <c r="AS5621" s="74"/>
      <c r="AT5621" s="20"/>
      <c r="AU5621" s="74" t="str">
        <f t="shared" si="2633"/>
        <v>00631L</v>
      </c>
      <c r="AV5621" s="20">
        <f t="shared" si="2621"/>
        <v>1</v>
      </c>
      <c r="AW5621" s="74" t="str">
        <f t="shared" si="2634"/>
        <v>00631L</v>
      </c>
      <c r="AX5621" s="20">
        <f t="shared" ref="AX5621:AX5674" si="2635">IF(AW5621="00631L",1,0)</f>
        <v>1</v>
      </c>
      <c r="AY5621" s="20">
        <f t="shared" si="2622"/>
        <v>1</v>
      </c>
      <c r="AZ5621" s="116">
        <v>38154</v>
      </c>
      <c r="BA5621" s="116"/>
      <c r="BB5621" s="20"/>
      <c r="BC5621" s="20"/>
      <c r="BD5621" s="76"/>
      <c r="BE5621" s="77"/>
      <c r="BF5621" s="77"/>
    </row>
    <row r="5622" spans="1:58" s="23" customFormat="1" ht="15.75" customHeight="1" x14ac:dyDescent="0.4">
      <c r="A5622" s="116">
        <v>38152</v>
      </c>
      <c r="B5622" s="112">
        <v>15.71</v>
      </c>
      <c r="C5622" s="112">
        <v>17.57</v>
      </c>
      <c r="D5622" s="112">
        <v>19.75</v>
      </c>
      <c r="E5622" s="112">
        <v>20.015000000000001</v>
      </c>
      <c r="F5622" s="112">
        <v>20.291</v>
      </c>
      <c r="G5622" s="112">
        <v>20.63</v>
      </c>
      <c r="H5622" s="113">
        <v>20.95</v>
      </c>
      <c r="I5622" s="90">
        <f t="shared" ref="I5622:I5675" si="2636">C5622-((C5622-B5622)*K5622*L5622)</f>
        <v>17.466666666666669</v>
      </c>
      <c r="J5622" s="90">
        <f t="shared" ref="J5622:J5675" si="2637">D5622-((D5622-C5622)*K5622*L5622)</f>
        <v>19.628888888888888</v>
      </c>
      <c r="K5622" s="114">
        <v>1</v>
      </c>
      <c r="L5622" s="115">
        <v>5.5555555555555552E-2</v>
      </c>
      <c r="M5622" s="11"/>
      <c r="N5622" s="90">
        <v>16.07</v>
      </c>
      <c r="O5622" s="90">
        <v>17.649999999999999</v>
      </c>
      <c r="P5622" s="90">
        <v>19.024997563259017</v>
      </c>
      <c r="Q5622" s="90"/>
      <c r="R5622" s="63">
        <f t="shared" si="2627"/>
        <v>20.604997563259012</v>
      </c>
      <c r="S5622" s="64">
        <f t="shared" si="2626"/>
        <v>6.8484042553191571E-2</v>
      </c>
      <c r="T5622" s="65"/>
      <c r="U5622" s="65">
        <f t="shared" si="2624"/>
        <v>0.9104815864022664</v>
      </c>
      <c r="V5622" s="65">
        <f t="shared" si="2624"/>
        <v>0.92772679425124305</v>
      </c>
      <c r="W5622" s="65"/>
      <c r="X5622" s="61">
        <f t="shared" si="2620"/>
        <v>0.11839592616168042</v>
      </c>
      <c r="Y5622" s="66">
        <f t="shared" si="2628"/>
        <v>4.6714963777167058E-2</v>
      </c>
      <c r="Z5622" s="61">
        <f t="shared" si="2629"/>
        <v>0.12379134860050872</v>
      </c>
      <c r="AA5622" s="67">
        <f t="shared" si="2630"/>
        <v>17.466666666666665</v>
      </c>
      <c r="AB5622" s="68">
        <f t="shared" si="2631"/>
        <v>-2.2401991288114462E-2</v>
      </c>
      <c r="AC5622" s="69">
        <f t="shared" si="2632"/>
        <v>8.6911429164073725E-2</v>
      </c>
      <c r="AD5622" s="70">
        <f>_xlfn.PERCENTILE.EXC(AC5622:$AC$5675,0.5)</f>
        <v>0.13604913481084835</v>
      </c>
      <c r="AE5622" s="70">
        <f>_xlfn.PERCENTILE.EXC($AC5622:AC$5675,0.35)</f>
        <v>0.1017221378377928</v>
      </c>
      <c r="AF5622" s="71">
        <f t="shared" si="2625"/>
        <v>8.9401989463253576E-2</v>
      </c>
      <c r="AG5622" s="70"/>
      <c r="AH5622" s="70"/>
      <c r="AI5622" s="61"/>
      <c r="AJ5622" s="68" t="str">
        <f t="shared" si="2623"/>
        <v>Safety</v>
      </c>
      <c r="AK5622" s="72"/>
      <c r="AL5622" s="73"/>
      <c r="AM5622" s="72"/>
      <c r="AN5622" s="73"/>
      <c r="AO5622" s="74"/>
      <c r="AP5622" s="20"/>
      <c r="AQ5622" s="74"/>
      <c r="AR5622" s="20"/>
      <c r="AS5622" s="74"/>
      <c r="AT5622" s="20"/>
      <c r="AU5622" s="74" t="str">
        <f t="shared" si="2633"/>
        <v>00635U</v>
      </c>
      <c r="AV5622" s="20">
        <f t="shared" si="2621"/>
        <v>0</v>
      </c>
      <c r="AW5622" s="74" t="str">
        <f t="shared" si="2634"/>
        <v>00635U</v>
      </c>
      <c r="AX5622" s="20">
        <f t="shared" si="2635"/>
        <v>0</v>
      </c>
      <c r="AY5622" s="20">
        <f t="shared" si="2622"/>
        <v>1</v>
      </c>
      <c r="AZ5622" s="116">
        <v>38153</v>
      </c>
      <c r="BA5622" s="116"/>
      <c r="BB5622" s="20"/>
      <c r="BC5622" s="20"/>
      <c r="BD5622" s="76"/>
      <c r="BE5622" s="77"/>
      <c r="BF5622" s="77"/>
    </row>
    <row r="5623" spans="1:58" s="23" customFormat="1" ht="15.75" customHeight="1" x14ac:dyDescent="0.4">
      <c r="A5623" s="116">
        <v>38148</v>
      </c>
      <c r="B5623" s="112">
        <v>15.71</v>
      </c>
      <c r="C5623" s="112">
        <v>17.57</v>
      </c>
      <c r="D5623" s="112">
        <v>19.75</v>
      </c>
      <c r="E5623" s="112">
        <v>20.015000000000001</v>
      </c>
      <c r="F5623" s="112">
        <v>20.291</v>
      </c>
      <c r="G5623" s="112">
        <v>20.63</v>
      </c>
      <c r="H5623" s="113">
        <v>20.95</v>
      </c>
      <c r="I5623" s="90">
        <f t="shared" si="2636"/>
        <v>17.363333333333333</v>
      </c>
      <c r="J5623" s="90">
        <f t="shared" si="2637"/>
        <v>19.507777777777779</v>
      </c>
      <c r="K5623" s="114">
        <v>2</v>
      </c>
      <c r="L5623" s="115">
        <v>5.5555555555555552E-2</v>
      </c>
      <c r="M5623" s="11"/>
      <c r="N5623" s="90">
        <v>15.04</v>
      </c>
      <c r="O5623" s="90">
        <v>16.899999999999999</v>
      </c>
      <c r="P5623" s="90">
        <v>18.53563134256035</v>
      </c>
      <c r="Q5623" s="90"/>
      <c r="R5623" s="63">
        <f t="shared" si="2627"/>
        <v>20.39563134256035</v>
      </c>
      <c r="S5623" s="64">
        <f t="shared" si="2626"/>
        <v>-2.2742040285900027E-2</v>
      </c>
      <c r="T5623" s="65"/>
      <c r="U5623" s="65">
        <f t="shared" si="2624"/>
        <v>0.88994082840236688</v>
      </c>
      <c r="V5623" s="65">
        <f t="shared" si="2624"/>
        <v>0.9117574517785797</v>
      </c>
      <c r="W5623" s="65"/>
      <c r="X5623" s="61">
        <f t="shared" si="2620"/>
        <v>0.11839592616168042</v>
      </c>
      <c r="Y5623" s="66">
        <f t="shared" si="2628"/>
        <v>4.6714963777167058E-2</v>
      </c>
      <c r="Z5623" s="61">
        <f t="shared" si="2629"/>
        <v>0.12350419146349274</v>
      </c>
      <c r="AA5623" s="67">
        <f t="shared" si="2630"/>
        <v>17.363333333333333</v>
      </c>
      <c r="AB5623" s="68">
        <f t="shared" si="2631"/>
        <v>4.4547872340425648E-2</v>
      </c>
      <c r="AC5623" s="69">
        <f t="shared" si="2632"/>
        <v>0.15447695035460998</v>
      </c>
      <c r="AD5623" s="70">
        <f>_xlfn.PERCENTILE.EXC(AC5623:$AC$5675,0.5)</f>
        <v>0.14251678579163948</v>
      </c>
      <c r="AE5623" s="70">
        <f>_xlfn.PERCENTILE.EXC($AC5623:AC$5675,0.35)</f>
        <v>0.10284794667645888</v>
      </c>
      <c r="AF5623" s="71">
        <f t="shared" si="2625"/>
        <v>9.3593192163071326E-2</v>
      </c>
      <c r="AG5623" s="70"/>
      <c r="AH5623" s="70"/>
      <c r="AI5623" s="61"/>
      <c r="AJ5623" s="68" t="str">
        <f t="shared" si="2623"/>
        <v>Short VOL</v>
      </c>
      <c r="AK5623" s="72"/>
      <c r="AL5623" s="73"/>
      <c r="AM5623" s="72"/>
      <c r="AN5623" s="73"/>
      <c r="AO5623" s="74"/>
      <c r="AP5623" s="20"/>
      <c r="AQ5623" s="74"/>
      <c r="AR5623" s="20"/>
      <c r="AS5623" s="74"/>
      <c r="AT5623" s="20"/>
      <c r="AU5623" s="74" t="str">
        <f t="shared" si="2633"/>
        <v>00631L</v>
      </c>
      <c r="AV5623" s="20">
        <f t="shared" si="2621"/>
        <v>1</v>
      </c>
      <c r="AW5623" s="74" t="str">
        <f t="shared" si="2634"/>
        <v>00631L</v>
      </c>
      <c r="AX5623" s="20">
        <f t="shared" si="2635"/>
        <v>1</v>
      </c>
      <c r="AY5623" s="20">
        <f t="shared" si="2622"/>
        <v>1</v>
      </c>
      <c r="AZ5623" s="116">
        <v>38152</v>
      </c>
      <c r="BA5623" s="116"/>
      <c r="BB5623" s="20"/>
      <c r="BC5623" s="20"/>
      <c r="BD5623" s="76"/>
      <c r="BE5623" s="77"/>
      <c r="BF5623" s="77"/>
    </row>
    <row r="5624" spans="1:58" s="23" customFormat="1" ht="15.75" customHeight="1" x14ac:dyDescent="0.4">
      <c r="A5624" s="116">
        <v>38147</v>
      </c>
      <c r="B5624" s="112">
        <v>16.2</v>
      </c>
      <c r="C5624" s="112">
        <v>17.86</v>
      </c>
      <c r="D5624" s="112">
        <v>19.71</v>
      </c>
      <c r="E5624" s="112">
        <v>19.994</v>
      </c>
      <c r="F5624" s="112">
        <v>20.288</v>
      </c>
      <c r="G5624" s="112">
        <v>20.65</v>
      </c>
      <c r="H5624" s="113">
        <v>20.992000000000001</v>
      </c>
      <c r="I5624" s="90">
        <f t="shared" si="2636"/>
        <v>17.583333333333332</v>
      </c>
      <c r="J5624" s="90">
        <f t="shared" si="2637"/>
        <v>19.401666666666667</v>
      </c>
      <c r="K5624" s="114">
        <v>3</v>
      </c>
      <c r="L5624" s="115">
        <v>5.5555555555555552E-2</v>
      </c>
      <c r="M5624" s="11"/>
      <c r="N5624" s="90">
        <v>15.39</v>
      </c>
      <c r="O5624" s="90">
        <v>17.420000000000002</v>
      </c>
      <c r="P5624" s="90">
        <v>19.018678579838173</v>
      </c>
      <c r="Q5624" s="90"/>
      <c r="R5624" s="63">
        <f t="shared" si="2627"/>
        <v>21.048678579838175</v>
      </c>
      <c r="S5624" s="64">
        <f t="shared" si="2626"/>
        <v>2.5316455696202583E-2</v>
      </c>
      <c r="T5624" s="65"/>
      <c r="U5624" s="65">
        <f t="shared" si="2624"/>
        <v>0.88346727898966704</v>
      </c>
      <c r="V5624" s="65">
        <f t="shared" si="2624"/>
        <v>0.91594165845291997</v>
      </c>
      <c r="W5624" s="65"/>
      <c r="X5624" s="61">
        <f t="shared" si="2620"/>
        <v>0.10246913580246915</v>
      </c>
      <c r="Y5624" s="66">
        <f t="shared" si="2628"/>
        <v>4.9914974492347761E-2</v>
      </c>
      <c r="Z5624" s="61">
        <f t="shared" si="2629"/>
        <v>0.10341232227488163</v>
      </c>
      <c r="AA5624" s="67">
        <f t="shared" si="2630"/>
        <v>17.583333333333332</v>
      </c>
      <c r="AB5624" s="68">
        <f t="shared" si="2631"/>
        <v>5.2631578947368335E-2</v>
      </c>
      <c r="AC5624" s="69">
        <f t="shared" si="2632"/>
        <v>0.14251678579163948</v>
      </c>
      <c r="AD5624" s="70">
        <f>_xlfn.PERCENTILE.EXC(AC5624:$AC$5675,0.5)</f>
        <v>0.13604913481084835</v>
      </c>
      <c r="AE5624" s="70">
        <f>_xlfn.PERCENTILE.EXC($AC5624:AC$5675,0.35)</f>
        <v>0.10224174191717714</v>
      </c>
      <c r="AF5624" s="71">
        <f t="shared" si="2625"/>
        <v>9.0822189521808788E-2</v>
      </c>
      <c r="AG5624" s="70"/>
      <c r="AH5624" s="70"/>
      <c r="AI5624" s="61"/>
      <c r="AJ5624" s="68" t="str">
        <f t="shared" si="2623"/>
        <v>Short VOL</v>
      </c>
      <c r="AK5624" s="72"/>
      <c r="AL5624" s="73"/>
      <c r="AM5624" s="72"/>
      <c r="AN5624" s="73"/>
      <c r="AO5624" s="74"/>
      <c r="AP5624" s="20"/>
      <c r="AQ5624" s="74"/>
      <c r="AR5624" s="20"/>
      <c r="AS5624" s="74"/>
      <c r="AT5624" s="20"/>
      <c r="AU5624" s="74" t="str">
        <f t="shared" si="2633"/>
        <v>00631L</v>
      </c>
      <c r="AV5624" s="20">
        <f t="shared" si="2621"/>
        <v>1</v>
      </c>
      <c r="AW5624" s="74" t="str">
        <f t="shared" si="2634"/>
        <v>00631L</v>
      </c>
      <c r="AX5624" s="20">
        <f t="shared" si="2635"/>
        <v>1</v>
      </c>
      <c r="AY5624" s="20">
        <f t="shared" si="2622"/>
        <v>1</v>
      </c>
      <c r="AZ5624" s="116">
        <v>38148</v>
      </c>
      <c r="BA5624" s="116"/>
      <c r="BB5624" s="20"/>
      <c r="BC5624" s="20"/>
      <c r="BD5624" s="76"/>
      <c r="BE5624" s="77"/>
      <c r="BF5624" s="77"/>
    </row>
    <row r="5625" spans="1:58" s="23" customFormat="1" ht="15.75" customHeight="1" x14ac:dyDescent="0.4">
      <c r="A5625" s="116">
        <v>38146</v>
      </c>
      <c r="B5625" s="112">
        <v>16.18</v>
      </c>
      <c r="C5625" s="112">
        <v>17.73</v>
      </c>
      <c r="D5625" s="112">
        <v>19.420000000000002</v>
      </c>
      <c r="E5625" s="112">
        <v>19.744</v>
      </c>
      <c r="F5625" s="112">
        <v>20.079000000000001</v>
      </c>
      <c r="G5625" s="112">
        <v>20.49</v>
      </c>
      <c r="H5625" s="113">
        <v>20.876999999999999</v>
      </c>
      <c r="I5625" s="90">
        <f t="shared" si="2636"/>
        <v>17.385555555555555</v>
      </c>
      <c r="J5625" s="90">
        <f t="shared" si="2637"/>
        <v>19.044444444444444</v>
      </c>
      <c r="K5625" s="114">
        <v>4</v>
      </c>
      <c r="L5625" s="115">
        <v>5.5555555555555552E-2</v>
      </c>
      <c r="M5625" s="11"/>
      <c r="N5625" s="90">
        <v>15.01</v>
      </c>
      <c r="O5625" s="90">
        <v>16.98</v>
      </c>
      <c r="P5625" s="90">
        <v>18.459775368028165</v>
      </c>
      <c r="Q5625" s="90"/>
      <c r="R5625" s="63">
        <f t="shared" si="2627"/>
        <v>20.429775368028167</v>
      </c>
      <c r="S5625" s="64">
        <f t="shared" si="2626"/>
        <v>-2.4691358024691409E-2</v>
      </c>
      <c r="T5625" s="65"/>
      <c r="U5625" s="65">
        <f t="shared" si="2624"/>
        <v>0.88398115429917545</v>
      </c>
      <c r="V5625" s="65">
        <f t="shared" si="2624"/>
        <v>0.9198378453406808</v>
      </c>
      <c r="W5625" s="65"/>
      <c r="X5625" s="61">
        <f t="shared" si="2620"/>
        <v>9.5797280593325138E-2</v>
      </c>
      <c r="Y5625" s="66">
        <f t="shared" si="2628"/>
        <v>5.7384521880064786E-2</v>
      </c>
      <c r="Z5625" s="61">
        <f t="shared" si="2629"/>
        <v>9.5417651946059945E-2</v>
      </c>
      <c r="AA5625" s="67">
        <f t="shared" si="2630"/>
        <v>17.385555555555555</v>
      </c>
      <c r="AB5625" s="68">
        <f t="shared" si="2631"/>
        <v>7.7948034643570946E-2</v>
      </c>
      <c r="AC5625" s="69">
        <f t="shared" si="2632"/>
        <v>0.15826486046339477</v>
      </c>
      <c r="AD5625" s="70">
        <f>_xlfn.PERCENTILE.EXC(AC5625:$AC$5675,0.5)</f>
        <v>0.12958148383005719</v>
      </c>
      <c r="AE5625" s="70">
        <f>_xlfn.PERCENTILE.EXC($AC5625:AC$5675,0.35)</f>
        <v>0.1016355371578954</v>
      </c>
      <c r="AF5625" s="71">
        <f t="shared" si="2625"/>
        <v>8.6769818838933324E-2</v>
      </c>
      <c r="AG5625" s="70"/>
      <c r="AH5625" s="70"/>
      <c r="AI5625" s="61"/>
      <c r="AJ5625" s="68" t="str">
        <f t="shared" si="2623"/>
        <v>Short VOL</v>
      </c>
      <c r="AK5625" s="72"/>
      <c r="AL5625" s="73"/>
      <c r="AM5625" s="72"/>
      <c r="AN5625" s="73"/>
      <c r="AO5625" s="74"/>
      <c r="AP5625" s="20"/>
      <c r="AQ5625" s="74"/>
      <c r="AR5625" s="20"/>
      <c r="AS5625" s="74"/>
      <c r="AT5625" s="20"/>
      <c r="AU5625" s="74" t="str">
        <f t="shared" si="2633"/>
        <v>00631L</v>
      </c>
      <c r="AV5625" s="20">
        <f t="shared" si="2621"/>
        <v>1</v>
      </c>
      <c r="AW5625" s="74" t="str">
        <f t="shared" si="2634"/>
        <v>00631L</v>
      </c>
      <c r="AX5625" s="20">
        <f t="shared" si="2635"/>
        <v>1</v>
      </c>
      <c r="AY5625" s="20">
        <f t="shared" si="2622"/>
        <v>1</v>
      </c>
      <c r="AZ5625" s="116">
        <v>38147</v>
      </c>
      <c r="BA5625" s="116"/>
      <c r="BB5625" s="20"/>
      <c r="BC5625" s="20"/>
      <c r="BD5625" s="76"/>
      <c r="BE5625" s="77"/>
      <c r="BF5625" s="77"/>
    </row>
    <row r="5626" spans="1:58" s="23" customFormat="1" ht="15.75" customHeight="1" x14ac:dyDescent="0.4">
      <c r="A5626" s="116">
        <v>38145</v>
      </c>
      <c r="B5626" s="112">
        <v>16.579999999999998</v>
      </c>
      <c r="C5626" s="112">
        <v>18.07</v>
      </c>
      <c r="D5626" s="112">
        <v>19.55</v>
      </c>
      <c r="E5626" s="112">
        <v>19.873999999999999</v>
      </c>
      <c r="F5626" s="112">
        <v>20.209</v>
      </c>
      <c r="G5626" s="112">
        <v>20.62</v>
      </c>
      <c r="H5626" s="113">
        <v>21.007000000000001</v>
      </c>
      <c r="I5626" s="90">
        <f t="shared" si="2636"/>
        <v>17.656111111111112</v>
      </c>
      <c r="J5626" s="90">
        <f t="shared" si="2637"/>
        <v>19.138888888888889</v>
      </c>
      <c r="K5626" s="114">
        <v>5</v>
      </c>
      <c r="L5626" s="115">
        <v>5.5555555555555552E-2</v>
      </c>
      <c r="M5626" s="11"/>
      <c r="N5626" s="90">
        <v>15.39</v>
      </c>
      <c r="O5626" s="90">
        <v>17.27</v>
      </c>
      <c r="P5626" s="90">
        <v>18.705211256444603</v>
      </c>
      <c r="Q5626" s="90"/>
      <c r="R5626" s="63">
        <f t="shared" si="2627"/>
        <v>20.585211256444602</v>
      </c>
      <c r="S5626" s="64">
        <f t="shared" si="2626"/>
        <v>-8.2836710369487518E-2</v>
      </c>
      <c r="T5626" s="65"/>
      <c r="U5626" s="65">
        <f t="shared" si="2624"/>
        <v>0.89114070642733068</v>
      </c>
      <c r="V5626" s="65">
        <f t="shared" si="2624"/>
        <v>0.92327211723149494</v>
      </c>
      <c r="W5626" s="65"/>
      <c r="X5626" s="61">
        <f t="shared" si="2620"/>
        <v>8.9867310012062857E-2</v>
      </c>
      <c r="Y5626" s="66">
        <f t="shared" si="2628"/>
        <v>5.7009157693468988E-2</v>
      </c>
      <c r="Z5626" s="61">
        <f t="shared" si="2629"/>
        <v>8.3980994934080053E-2</v>
      </c>
      <c r="AA5626" s="67">
        <f t="shared" si="2630"/>
        <v>17.656111111111112</v>
      </c>
      <c r="AB5626" s="68">
        <f t="shared" si="2631"/>
        <v>7.7322936972059622E-2</v>
      </c>
      <c r="AC5626" s="69">
        <f t="shared" si="2632"/>
        <v>0.14724568623204104</v>
      </c>
      <c r="AD5626" s="70">
        <f>_xlfn.PERCENTILE.EXC(AC5626:$AC$5675,0.5)</f>
        <v>0.12397147772035877</v>
      </c>
      <c r="AE5626" s="70">
        <f>_xlfn.PERCENTILE.EXC($AC5626:AC$5675,0.35)</f>
        <v>0.1007729021434151</v>
      </c>
      <c r="AF5626" s="71">
        <f t="shared" si="2625"/>
        <v>8.2717448156057846E-2</v>
      </c>
      <c r="AG5626" s="70"/>
      <c r="AH5626" s="70"/>
      <c r="AI5626" s="61"/>
      <c r="AJ5626" s="68" t="str">
        <f t="shared" si="2623"/>
        <v>Short VOL</v>
      </c>
      <c r="AK5626" s="72"/>
      <c r="AL5626" s="73"/>
      <c r="AM5626" s="72"/>
      <c r="AN5626" s="73"/>
      <c r="AO5626" s="74"/>
      <c r="AP5626" s="20"/>
      <c r="AQ5626" s="74"/>
      <c r="AR5626" s="20"/>
      <c r="AS5626" s="74"/>
      <c r="AT5626" s="20"/>
      <c r="AU5626" s="74" t="str">
        <f t="shared" si="2633"/>
        <v>00631L</v>
      </c>
      <c r="AV5626" s="20">
        <f t="shared" si="2621"/>
        <v>1</v>
      </c>
      <c r="AW5626" s="74" t="str">
        <f t="shared" si="2634"/>
        <v>00631L</v>
      </c>
      <c r="AX5626" s="20">
        <f t="shared" si="2635"/>
        <v>1</v>
      </c>
      <c r="AY5626" s="20">
        <f t="shared" si="2622"/>
        <v>1</v>
      </c>
      <c r="AZ5626" s="116">
        <v>38146</v>
      </c>
      <c r="BA5626" s="116"/>
      <c r="BB5626" s="20"/>
      <c r="BC5626" s="20"/>
      <c r="BD5626" s="76"/>
      <c r="BE5626" s="77"/>
      <c r="BF5626" s="77"/>
    </row>
    <row r="5627" spans="1:58" s="23" customFormat="1" ht="15.75" customHeight="1" x14ac:dyDescent="0.4">
      <c r="A5627" s="116">
        <v>38142</v>
      </c>
      <c r="B5627" s="112">
        <v>17.28</v>
      </c>
      <c r="C5627" s="112">
        <v>18.510000000000002</v>
      </c>
      <c r="D5627" s="112">
        <v>19.989999999999998</v>
      </c>
      <c r="E5627" s="112">
        <v>20.248999999999999</v>
      </c>
      <c r="F5627" s="112">
        <v>20.518000000000001</v>
      </c>
      <c r="G5627" s="112">
        <v>20.85</v>
      </c>
      <c r="H5627" s="113">
        <v>21.163</v>
      </c>
      <c r="I5627" s="90">
        <f t="shared" si="2636"/>
        <v>18.100000000000001</v>
      </c>
      <c r="J5627" s="90">
        <f t="shared" si="2637"/>
        <v>19.496666666666666</v>
      </c>
      <c r="K5627" s="114">
        <v>6</v>
      </c>
      <c r="L5627" s="115">
        <v>5.5555555555555552E-2</v>
      </c>
      <c r="M5627" s="11"/>
      <c r="N5627" s="90">
        <v>16.78</v>
      </c>
      <c r="O5627" s="90">
        <v>18.149999999999999</v>
      </c>
      <c r="P5627" s="90">
        <v>19.405725574224284</v>
      </c>
      <c r="Q5627" s="90"/>
      <c r="R5627" s="63">
        <f t="shared" si="2627"/>
        <v>20.775725574224282</v>
      </c>
      <c r="S5627" s="64">
        <f t="shared" si="2626"/>
        <v>-1.467997651203758E-2</v>
      </c>
      <c r="T5627" s="65"/>
      <c r="U5627" s="65">
        <f t="shared" si="2624"/>
        <v>0.92451790633608832</v>
      </c>
      <c r="V5627" s="65">
        <f t="shared" si="2624"/>
        <v>0.93529097536594008</v>
      </c>
      <c r="W5627" s="65"/>
      <c r="X5627" s="61">
        <f t="shared" ref="X5627:X5675" si="2638">(C5627-B5627)/B5627</f>
        <v>7.118055555555558E-2</v>
      </c>
      <c r="Y5627" s="66">
        <f t="shared" si="2628"/>
        <v>4.5138031507728854E-2</v>
      </c>
      <c r="Z5627" s="61">
        <f t="shared" si="2629"/>
        <v>7.7163904235727332E-2</v>
      </c>
      <c r="AA5627" s="67">
        <f t="shared" si="2630"/>
        <v>18.100000000000001</v>
      </c>
      <c r="AB5627" s="68">
        <f t="shared" si="2631"/>
        <v>2.9797377830750892E-2</v>
      </c>
      <c r="AC5627" s="69">
        <f t="shared" si="2632"/>
        <v>7.8665077473182368E-2</v>
      </c>
      <c r="AD5627" s="70">
        <f>_xlfn.PERCENTILE.EXC(AC5627:$AC$5675,0.5)</f>
        <v>0.11836147161066034</v>
      </c>
      <c r="AE5627" s="70">
        <f>_xlfn.PERCENTILE.EXC($AC5627:AC$5675,0.35)</f>
        <v>9.9568360122003374E-2</v>
      </c>
      <c r="AF5627" s="71">
        <f t="shared" si="2625"/>
        <v>7.8665077473182396E-2</v>
      </c>
      <c r="AG5627" s="70"/>
      <c r="AH5627" s="70"/>
      <c r="AI5627" s="61"/>
      <c r="AJ5627" s="68" t="str">
        <f t="shared" si="2623"/>
        <v>Safety</v>
      </c>
      <c r="AK5627" s="72"/>
      <c r="AL5627" s="73"/>
      <c r="AM5627" s="72"/>
      <c r="AN5627" s="73"/>
      <c r="AO5627" s="74"/>
      <c r="AP5627" s="20"/>
      <c r="AQ5627" s="74"/>
      <c r="AR5627" s="20"/>
      <c r="AS5627" s="74"/>
      <c r="AT5627" s="20"/>
      <c r="AU5627" s="74" t="str">
        <f t="shared" si="2633"/>
        <v>00635U</v>
      </c>
      <c r="AV5627" s="20">
        <f t="shared" si="2621"/>
        <v>0</v>
      </c>
      <c r="AW5627" s="74" t="str">
        <f t="shared" si="2634"/>
        <v>00635U</v>
      </c>
      <c r="AX5627" s="20">
        <f t="shared" si="2635"/>
        <v>0</v>
      </c>
      <c r="AY5627" s="20">
        <f t="shared" si="2622"/>
        <v>1</v>
      </c>
      <c r="AZ5627" s="116">
        <v>38145</v>
      </c>
      <c r="BA5627" s="116"/>
      <c r="BB5627" s="20"/>
      <c r="BC5627" s="20"/>
      <c r="BD5627" s="76"/>
      <c r="BE5627" s="77"/>
      <c r="BF5627" s="77"/>
    </row>
    <row r="5628" spans="1:58" s="23" customFormat="1" ht="15.75" customHeight="1" x14ac:dyDescent="0.4">
      <c r="A5628" s="116">
        <v>38141</v>
      </c>
      <c r="B5628" s="112">
        <v>17.600000000000001</v>
      </c>
      <c r="C5628" s="112">
        <v>18.329999999999998</v>
      </c>
      <c r="D5628" s="112">
        <v>19.920000000000002</v>
      </c>
      <c r="E5628" s="112">
        <v>20.167000000000002</v>
      </c>
      <c r="F5628" s="112">
        <v>20.423999999999999</v>
      </c>
      <c r="G5628" s="112">
        <v>20.74</v>
      </c>
      <c r="H5628" s="113">
        <v>21.039000000000001</v>
      </c>
      <c r="I5628" s="90">
        <f t="shared" si="2636"/>
        <v>18.046111111111109</v>
      </c>
      <c r="J5628" s="90">
        <f t="shared" si="2637"/>
        <v>19.301666666666666</v>
      </c>
      <c r="K5628" s="114">
        <v>7</v>
      </c>
      <c r="L5628" s="115">
        <v>5.5555555555555552E-2</v>
      </c>
      <c r="M5628" s="11"/>
      <c r="N5628" s="90">
        <v>17.03</v>
      </c>
      <c r="O5628" s="90">
        <v>18.190000000000001</v>
      </c>
      <c r="P5628" s="90">
        <v>19.460196316073688</v>
      </c>
      <c r="Q5628" s="90"/>
      <c r="R5628" s="63">
        <f t="shared" si="2627"/>
        <v>20.620196316073688</v>
      </c>
      <c r="S5628" s="64">
        <f t="shared" si="2626"/>
        <v>5.9079601990049933E-2</v>
      </c>
      <c r="T5628" s="65"/>
      <c r="U5628" s="65">
        <f t="shared" si="2624"/>
        <v>0.93622869708631118</v>
      </c>
      <c r="V5628" s="65">
        <f t="shared" si="2624"/>
        <v>0.93472849423289051</v>
      </c>
      <c r="W5628" s="65"/>
      <c r="X5628" s="61">
        <f t="shared" si="2638"/>
        <v>4.1477272727272543E-2</v>
      </c>
      <c r="Y5628" s="66">
        <f t="shared" si="2628"/>
        <v>4.3238954728021015E-2</v>
      </c>
      <c r="Z5628" s="61">
        <f t="shared" si="2629"/>
        <v>6.9574854539297529E-2</v>
      </c>
      <c r="AA5628" s="67">
        <f t="shared" si="2630"/>
        <v>18.046111111111109</v>
      </c>
      <c r="AB5628" s="68">
        <f t="shared" si="2631"/>
        <v>3.3470346447445697E-2</v>
      </c>
      <c r="AC5628" s="69">
        <f t="shared" si="2632"/>
        <v>5.9665948978925909E-2</v>
      </c>
      <c r="AD5628" s="70">
        <f>_xlfn.PERCENTILE.EXC(AC5628:$AC$5675,0.5)</f>
        <v>0.12397147772035877</v>
      </c>
      <c r="AE5628" s="70">
        <f>_xlfn.PERCENTILE.EXC($AC5628:AC$5675,0.35)</f>
        <v>0.10154893647799801</v>
      </c>
      <c r="AF5628" s="71">
        <f t="shared" si="2625"/>
        <v>8.5499391976811223E-2</v>
      </c>
      <c r="AG5628" s="70"/>
      <c r="AH5628" s="70"/>
      <c r="AI5628" s="61"/>
      <c r="AJ5628" s="68" t="str">
        <f t="shared" si="2623"/>
        <v>Safety</v>
      </c>
      <c r="AK5628" s="72"/>
      <c r="AL5628" s="73"/>
      <c r="AM5628" s="72"/>
      <c r="AN5628" s="73"/>
      <c r="AO5628" s="74"/>
      <c r="AP5628" s="20"/>
      <c r="AQ5628" s="74"/>
      <c r="AR5628" s="20"/>
      <c r="AS5628" s="74"/>
      <c r="AT5628" s="20"/>
      <c r="AU5628" s="74" t="str">
        <f t="shared" si="2633"/>
        <v>00635U</v>
      </c>
      <c r="AV5628" s="20">
        <f t="shared" si="2621"/>
        <v>0</v>
      </c>
      <c r="AW5628" s="74" t="str">
        <f t="shared" si="2634"/>
        <v>00635U</v>
      </c>
      <c r="AX5628" s="20">
        <f t="shared" si="2635"/>
        <v>0</v>
      </c>
      <c r="AY5628" s="20">
        <f t="shared" si="2622"/>
        <v>1</v>
      </c>
      <c r="AZ5628" s="116">
        <v>38142</v>
      </c>
      <c r="BA5628" s="116"/>
      <c r="BB5628" s="20"/>
      <c r="BC5628" s="20"/>
      <c r="BD5628" s="76"/>
      <c r="BE5628" s="77"/>
      <c r="BF5628" s="77"/>
    </row>
    <row r="5629" spans="1:58" s="23" customFormat="1" ht="15.75" customHeight="1" x14ac:dyDescent="0.4">
      <c r="A5629" s="116">
        <v>38140</v>
      </c>
      <c r="B5629" s="112">
        <v>17.649999999999999</v>
      </c>
      <c r="C5629" s="112">
        <v>18.100000000000001</v>
      </c>
      <c r="D5629" s="112">
        <v>19.59</v>
      </c>
      <c r="E5629" s="112">
        <v>19.917000000000002</v>
      </c>
      <c r="F5629" s="112">
        <v>20.254999999999999</v>
      </c>
      <c r="G5629" s="112">
        <v>20.67</v>
      </c>
      <c r="H5629" s="113">
        <v>21.061</v>
      </c>
      <c r="I5629" s="90">
        <f t="shared" si="2636"/>
        <v>17.899999999999999</v>
      </c>
      <c r="J5629" s="90">
        <f t="shared" si="2637"/>
        <v>18.927777777777777</v>
      </c>
      <c r="K5629" s="114">
        <v>8</v>
      </c>
      <c r="L5629" s="115">
        <v>5.5555555555555552E-2</v>
      </c>
      <c r="M5629" s="11"/>
      <c r="N5629" s="90">
        <v>16.079999999999998</v>
      </c>
      <c r="O5629" s="90">
        <v>17.27</v>
      </c>
      <c r="P5629" s="90">
        <v>18.921098922241079</v>
      </c>
      <c r="Q5629" s="90"/>
      <c r="R5629" s="63">
        <f t="shared" si="2627"/>
        <v>20.111098922241084</v>
      </c>
      <c r="S5629" s="64">
        <f t="shared" si="2626"/>
        <v>-1.3496932515337571E-2</v>
      </c>
      <c r="T5629" s="65"/>
      <c r="U5629" s="65">
        <f t="shared" si="2624"/>
        <v>0.93109438332368266</v>
      </c>
      <c r="V5629" s="65">
        <f t="shared" si="2624"/>
        <v>0.91273768352321905</v>
      </c>
      <c r="W5629" s="65"/>
      <c r="X5629" s="61">
        <f t="shared" si="2638"/>
        <v>2.549575070821546E-2</v>
      </c>
      <c r="Y5629" s="66">
        <f t="shared" si="2628"/>
        <v>5.7438369232314018E-2</v>
      </c>
      <c r="Z5629" s="61">
        <f t="shared" si="2629"/>
        <v>5.7417752948479256E-2</v>
      </c>
      <c r="AA5629" s="67">
        <f t="shared" si="2630"/>
        <v>17.899999999999999</v>
      </c>
      <c r="AB5629" s="68">
        <f t="shared" si="2631"/>
        <v>9.7636815920398037E-2</v>
      </c>
      <c r="AC5629" s="69">
        <f t="shared" si="2632"/>
        <v>0.11318407960199008</v>
      </c>
      <c r="AD5629" s="70">
        <f>_xlfn.PERCENTILE.EXC(AC5629:$AC$5675,0.5)</f>
        <v>0.12958148383005719</v>
      </c>
      <c r="AE5629" s="70">
        <f>_xlfn.PERCENTILE.EXC($AC5629:AC$5675,0.35)</f>
        <v>0.1026747453166641</v>
      </c>
      <c r="AF5629" s="71">
        <f t="shared" si="2625"/>
        <v>9.4807491499199356E-2</v>
      </c>
      <c r="AG5629" s="70"/>
      <c r="AH5629" s="70"/>
      <c r="AI5629" s="61"/>
      <c r="AJ5629" s="68" t="str">
        <f t="shared" si="2623"/>
        <v>Short VOL</v>
      </c>
      <c r="AK5629" s="72"/>
      <c r="AL5629" s="73"/>
      <c r="AM5629" s="72"/>
      <c r="AN5629" s="73"/>
      <c r="AO5629" s="74"/>
      <c r="AP5629" s="20"/>
      <c r="AQ5629" s="74"/>
      <c r="AR5629" s="20"/>
      <c r="AS5629" s="74"/>
      <c r="AT5629" s="20"/>
      <c r="AU5629" s="74" t="str">
        <f t="shared" si="2633"/>
        <v>00631L</v>
      </c>
      <c r="AV5629" s="20">
        <f t="shared" si="2621"/>
        <v>1</v>
      </c>
      <c r="AW5629" s="74" t="str">
        <f t="shared" si="2634"/>
        <v>00631L</v>
      </c>
      <c r="AX5629" s="20">
        <f t="shared" si="2635"/>
        <v>1</v>
      </c>
      <c r="AY5629" s="20">
        <f t="shared" si="2622"/>
        <v>1</v>
      </c>
      <c r="AZ5629" s="116">
        <v>38141</v>
      </c>
      <c r="BA5629" s="116"/>
      <c r="BB5629" s="20"/>
      <c r="BC5629" s="20"/>
      <c r="BD5629" s="76"/>
      <c r="BE5629" s="77"/>
      <c r="BF5629" s="77"/>
    </row>
    <row r="5630" spans="1:58" s="23" customFormat="1" ht="15.75" customHeight="1" x14ac:dyDescent="0.4">
      <c r="A5630" s="116">
        <v>38139</v>
      </c>
      <c r="B5630" s="112">
        <v>17.600000000000001</v>
      </c>
      <c r="C5630" s="112">
        <v>18.16</v>
      </c>
      <c r="D5630" s="112">
        <v>19.739999999999998</v>
      </c>
      <c r="E5630" s="112">
        <v>20.050999999999998</v>
      </c>
      <c r="F5630" s="112">
        <v>20.373999999999999</v>
      </c>
      <c r="G5630" s="112">
        <v>20.77</v>
      </c>
      <c r="H5630" s="113">
        <v>21.143000000000001</v>
      </c>
      <c r="I5630" s="90">
        <f t="shared" si="2636"/>
        <v>17.880000000000003</v>
      </c>
      <c r="J5630" s="90">
        <f t="shared" si="2637"/>
        <v>18.95</v>
      </c>
      <c r="K5630" s="114">
        <v>9</v>
      </c>
      <c r="L5630" s="115">
        <v>5.5555555555555552E-2</v>
      </c>
      <c r="M5630" s="11"/>
      <c r="N5630" s="90">
        <v>16.3</v>
      </c>
      <c r="O5630" s="90">
        <v>17.440000000000001</v>
      </c>
      <c r="P5630" s="90">
        <v>19.037733499936341</v>
      </c>
      <c r="Q5630" s="90"/>
      <c r="R5630" s="63">
        <f t="shared" si="2627"/>
        <v>20.177733499936341</v>
      </c>
      <c r="S5630" s="64">
        <f t="shared" si="2626"/>
        <v>5.16129032258065E-2</v>
      </c>
      <c r="T5630" s="65"/>
      <c r="U5630" s="65">
        <f t="shared" si="2624"/>
        <v>0.93463302752293576</v>
      </c>
      <c r="V5630" s="65">
        <f t="shared" si="2624"/>
        <v>0.91607543513823841</v>
      </c>
      <c r="W5630" s="65"/>
      <c r="X5630" s="61">
        <f t="shared" si="2638"/>
        <v>3.1818181818181746E-2</v>
      </c>
      <c r="Y5630" s="66">
        <f t="shared" si="2628"/>
        <v>5.4461124133459798E-2</v>
      </c>
      <c r="Z5630" s="61">
        <f t="shared" si="2629"/>
        <v>5.98434004474271E-2</v>
      </c>
      <c r="AA5630" s="67">
        <f t="shared" si="2630"/>
        <v>17.880000000000003</v>
      </c>
      <c r="AB5630" s="68">
        <f t="shared" si="2631"/>
        <v>7.9754601226993904E-2</v>
      </c>
      <c r="AC5630" s="69">
        <f t="shared" si="2632"/>
        <v>9.6932515337423419E-2</v>
      </c>
      <c r="AD5630" s="70">
        <f>_xlfn.PERCENTILE.EXC(AC5630:$AC$5675,0.5)</f>
        <v>0.13852995890242076</v>
      </c>
      <c r="AE5630" s="70">
        <f>_xlfn.PERCENTILE.EXC($AC5630:AC$5675,0.35)</f>
        <v>0.10206854055738236</v>
      </c>
      <c r="AF5630" s="71">
        <f t="shared" si="2625"/>
        <v>9.3744979580087331E-2</v>
      </c>
      <c r="AG5630" s="70"/>
      <c r="AH5630" s="70"/>
      <c r="AI5630" s="61"/>
      <c r="AJ5630" s="68" t="str">
        <f t="shared" si="2623"/>
        <v>Short VOL</v>
      </c>
      <c r="AK5630" s="72"/>
      <c r="AL5630" s="73"/>
      <c r="AM5630" s="72"/>
      <c r="AN5630" s="73"/>
      <c r="AO5630" s="74"/>
      <c r="AP5630" s="20"/>
      <c r="AQ5630" s="74"/>
      <c r="AR5630" s="20"/>
      <c r="AS5630" s="74"/>
      <c r="AT5630" s="20"/>
      <c r="AU5630" s="74" t="str">
        <f t="shared" si="2633"/>
        <v>00631L</v>
      </c>
      <c r="AV5630" s="20">
        <f t="shared" si="2621"/>
        <v>1</v>
      </c>
      <c r="AW5630" s="74" t="str">
        <f t="shared" si="2634"/>
        <v>00635U</v>
      </c>
      <c r="AX5630" s="20">
        <f t="shared" si="2635"/>
        <v>0</v>
      </c>
      <c r="AY5630" s="20">
        <f t="shared" si="2622"/>
        <v>1</v>
      </c>
      <c r="AZ5630" s="116">
        <v>38140</v>
      </c>
      <c r="BA5630" s="116"/>
      <c r="BB5630" s="20"/>
      <c r="BC5630" s="20"/>
      <c r="BD5630" s="76"/>
      <c r="BE5630" s="77"/>
      <c r="BF5630" s="77"/>
    </row>
    <row r="5631" spans="1:58" s="23" customFormat="1" ht="15.75" customHeight="1" x14ac:dyDescent="0.4">
      <c r="A5631" s="116">
        <v>38135</v>
      </c>
      <c r="B5631" s="112">
        <v>17.579999999999998</v>
      </c>
      <c r="C5631" s="112">
        <v>18.059999999999999</v>
      </c>
      <c r="D5631" s="112">
        <v>19.68</v>
      </c>
      <c r="E5631" s="112">
        <v>20.004000000000001</v>
      </c>
      <c r="F5631" s="112">
        <v>20.338999999999999</v>
      </c>
      <c r="G5631" s="112">
        <v>20.75</v>
      </c>
      <c r="H5631" s="113">
        <v>21.137</v>
      </c>
      <c r="I5631" s="90">
        <f t="shared" si="2636"/>
        <v>17.793333333333333</v>
      </c>
      <c r="J5631" s="90">
        <f t="shared" si="2637"/>
        <v>18.779999999999998</v>
      </c>
      <c r="K5631" s="114">
        <v>10</v>
      </c>
      <c r="L5631" s="115">
        <v>5.5555555555555552E-2</v>
      </c>
      <c r="M5631" s="11"/>
      <c r="N5631" s="90">
        <v>15.5</v>
      </c>
      <c r="O5631" s="90">
        <v>17.079999999999998</v>
      </c>
      <c r="P5631" s="90">
        <v>18.810152498304607</v>
      </c>
      <c r="Q5631" s="90"/>
      <c r="R5631" s="63">
        <f t="shared" si="2627"/>
        <v>20.390152498304602</v>
      </c>
      <c r="S5631" s="64">
        <f t="shared" si="2626"/>
        <v>1.4397905759162347E-2</v>
      </c>
      <c r="T5631" s="65"/>
      <c r="U5631" s="65">
        <f t="shared" si="2624"/>
        <v>0.90749414519906335</v>
      </c>
      <c r="V5631" s="65">
        <f t="shared" si="2624"/>
        <v>0.90802028327731255</v>
      </c>
      <c r="W5631" s="65"/>
      <c r="X5631" s="61">
        <f t="shared" si="2638"/>
        <v>2.7303754266211632E-2</v>
      </c>
      <c r="Y5631" s="66">
        <f t="shared" si="2628"/>
        <v>5.6638672265546842E-2</v>
      </c>
      <c r="Z5631" s="61">
        <f t="shared" si="2629"/>
        <v>5.5451479955039226E-2</v>
      </c>
      <c r="AA5631" s="67">
        <f t="shared" si="2630"/>
        <v>17.793333333333329</v>
      </c>
      <c r="AB5631" s="68">
        <f t="shared" si="2631"/>
        <v>0.13419354838709666</v>
      </c>
      <c r="AC5631" s="69">
        <f t="shared" si="2632"/>
        <v>0.14795698924731157</v>
      </c>
      <c r="AD5631" s="70">
        <f>_xlfn.PERCENTILE.EXC(AC5631:$AC$5675,0.5)</f>
        <v>0.14747843397478436</v>
      </c>
      <c r="AE5631" s="70">
        <f>_xlfn.PERCENTILE.EXC($AC5631:AC$5675,0.35)</f>
        <v>0.10323838717303487</v>
      </c>
      <c r="AF5631" s="71">
        <f t="shared" si="2625"/>
        <v>8.9864213654075292E-2</v>
      </c>
      <c r="AG5631" s="70"/>
      <c r="AH5631" s="70"/>
      <c r="AI5631" s="61"/>
      <c r="AJ5631" s="68" t="str">
        <f t="shared" si="2623"/>
        <v>Short VOL</v>
      </c>
      <c r="AK5631" s="72"/>
      <c r="AL5631" s="73"/>
      <c r="AM5631" s="72"/>
      <c r="AN5631" s="73"/>
      <c r="AO5631" s="74"/>
      <c r="AP5631" s="20"/>
      <c r="AQ5631" s="74"/>
      <c r="AR5631" s="20"/>
      <c r="AS5631" s="74"/>
      <c r="AT5631" s="20"/>
      <c r="AU5631" s="74" t="str">
        <f t="shared" si="2633"/>
        <v>00631L</v>
      </c>
      <c r="AV5631" s="20">
        <f t="shared" si="2621"/>
        <v>1</v>
      </c>
      <c r="AW5631" s="74" t="str">
        <f t="shared" si="2634"/>
        <v>00631L</v>
      </c>
      <c r="AX5631" s="20">
        <f t="shared" si="2635"/>
        <v>1</v>
      </c>
      <c r="AY5631" s="20">
        <f t="shared" si="2622"/>
        <v>1</v>
      </c>
      <c r="AZ5631" s="116">
        <v>38139</v>
      </c>
      <c r="BA5631" s="116"/>
      <c r="BB5631" s="20"/>
      <c r="BC5631" s="20"/>
      <c r="BD5631" s="76"/>
      <c r="BE5631" s="77"/>
      <c r="BF5631" s="77"/>
    </row>
    <row r="5632" spans="1:58" s="23" customFormat="1" ht="15.75" customHeight="1" x14ac:dyDescent="0.4">
      <c r="A5632" s="116">
        <v>38134</v>
      </c>
      <c r="B5632" s="112">
        <v>17.350000000000001</v>
      </c>
      <c r="C5632" s="112">
        <v>17.899999999999999</v>
      </c>
      <c r="D5632" s="112">
        <v>19.73</v>
      </c>
      <c r="E5632" s="112">
        <v>20.035</v>
      </c>
      <c r="F5632" s="112">
        <v>20.350999999999999</v>
      </c>
      <c r="G5632" s="112">
        <v>20.74</v>
      </c>
      <c r="H5632" s="113">
        <v>21.106000000000002</v>
      </c>
      <c r="I5632" s="90">
        <f t="shared" si="2636"/>
        <v>17.56388888888889</v>
      </c>
      <c r="J5632" s="90">
        <f t="shared" si="2637"/>
        <v>18.611666666666665</v>
      </c>
      <c r="K5632" s="114">
        <v>11</v>
      </c>
      <c r="L5632" s="115">
        <v>5.5555555555555552E-2</v>
      </c>
      <c r="M5632" s="11"/>
      <c r="N5632" s="90">
        <v>15.28</v>
      </c>
      <c r="O5632" s="90">
        <v>16.95</v>
      </c>
      <c r="P5632" s="90">
        <v>18.576631580946291</v>
      </c>
      <c r="Q5632" s="90"/>
      <c r="R5632" s="63">
        <f t="shared" si="2627"/>
        <v>20.246631580946286</v>
      </c>
      <c r="S5632" s="64">
        <f t="shared" si="2626"/>
        <v>-4.3206011271133452E-2</v>
      </c>
      <c r="T5632" s="65"/>
      <c r="U5632" s="65">
        <f t="shared" si="2624"/>
        <v>0.9014749262536873</v>
      </c>
      <c r="V5632" s="65">
        <f t="shared" si="2624"/>
        <v>0.91243667756135627</v>
      </c>
      <c r="W5632" s="65"/>
      <c r="X5632" s="61">
        <f t="shared" si="2638"/>
        <v>3.1700288184437875E-2</v>
      </c>
      <c r="Y5632" s="66">
        <f t="shared" si="2628"/>
        <v>5.3456451210381908E-2</v>
      </c>
      <c r="Z5632" s="61">
        <f t="shared" si="2629"/>
        <v>5.9655226949232774E-2</v>
      </c>
      <c r="AA5632" s="67">
        <f t="shared" si="2630"/>
        <v>17.56388888888889</v>
      </c>
      <c r="AB5632" s="68">
        <f t="shared" si="2631"/>
        <v>0.13547120418848183</v>
      </c>
      <c r="AC5632" s="69">
        <f t="shared" si="2632"/>
        <v>0.1494691681210007</v>
      </c>
      <c r="AD5632" s="70">
        <f>_xlfn.PERCENTILE.EXC(AC5632:$AC$5675,0.5)</f>
        <v>0.13852995890242076</v>
      </c>
      <c r="AE5632" s="70">
        <f>_xlfn.PERCENTILE.EXC($AC5632:AC$5675,0.35)</f>
        <v>0.10258814463676671</v>
      </c>
      <c r="AF5632" s="71">
        <f t="shared" si="2625"/>
        <v>8.2225775718863206E-2</v>
      </c>
      <c r="AG5632" s="70"/>
      <c r="AH5632" s="70"/>
      <c r="AI5632" s="61"/>
      <c r="AJ5632" s="68" t="str">
        <f t="shared" si="2623"/>
        <v>Short VOL</v>
      </c>
      <c r="AK5632" s="72"/>
      <c r="AL5632" s="73"/>
      <c r="AM5632" s="72"/>
      <c r="AN5632" s="73"/>
      <c r="AO5632" s="74"/>
      <c r="AP5632" s="20"/>
      <c r="AQ5632" s="74"/>
      <c r="AR5632" s="20"/>
      <c r="AS5632" s="74"/>
      <c r="AT5632" s="20"/>
      <c r="AU5632" s="74" t="str">
        <f t="shared" si="2633"/>
        <v>00631L</v>
      </c>
      <c r="AV5632" s="20">
        <f t="shared" si="2621"/>
        <v>1</v>
      </c>
      <c r="AW5632" s="74" t="str">
        <f t="shared" si="2634"/>
        <v>00631L</v>
      </c>
      <c r="AX5632" s="20">
        <f t="shared" si="2635"/>
        <v>1</v>
      </c>
      <c r="AY5632" s="20">
        <f t="shared" si="2622"/>
        <v>1</v>
      </c>
      <c r="AZ5632" s="116">
        <v>38135</v>
      </c>
      <c r="BA5632" s="116"/>
      <c r="BB5632" s="20"/>
      <c r="BC5632" s="20"/>
      <c r="BD5632" s="76"/>
      <c r="BE5632" s="77"/>
      <c r="BF5632" s="77"/>
    </row>
    <row r="5633" spans="1:58" s="23" customFormat="1" ht="15.75" customHeight="1" x14ac:dyDescent="0.4">
      <c r="A5633" s="116">
        <v>38133</v>
      </c>
      <c r="B5633" s="112">
        <v>17.61</v>
      </c>
      <c r="C5633" s="112">
        <v>18.09</v>
      </c>
      <c r="D5633" s="112">
        <v>19.86</v>
      </c>
      <c r="E5633" s="112">
        <v>20.103999999999999</v>
      </c>
      <c r="F5633" s="112">
        <v>20.356999999999999</v>
      </c>
      <c r="G5633" s="112">
        <v>20.67</v>
      </c>
      <c r="H5633" s="113">
        <v>20.966000000000001</v>
      </c>
      <c r="I5633" s="90">
        <f t="shared" si="2636"/>
        <v>17.77</v>
      </c>
      <c r="J5633" s="90">
        <f t="shared" si="2637"/>
        <v>18.68</v>
      </c>
      <c r="K5633" s="114">
        <v>12</v>
      </c>
      <c r="L5633" s="115">
        <v>5.5555555555555552E-2</v>
      </c>
      <c r="M5633" s="11"/>
      <c r="N5633" s="90">
        <v>15.97</v>
      </c>
      <c r="O5633" s="90">
        <v>17.34</v>
      </c>
      <c r="P5633" s="90">
        <v>18.856923310745348</v>
      </c>
      <c r="Q5633" s="90"/>
      <c r="R5633" s="63">
        <f t="shared" si="2627"/>
        <v>20.226923310745349</v>
      </c>
      <c r="S5633" s="64">
        <f t="shared" si="2626"/>
        <v>6.2656641604008688E-4</v>
      </c>
      <c r="T5633" s="65"/>
      <c r="U5633" s="65">
        <f t="shared" si="2624"/>
        <v>0.92099192618223769</v>
      </c>
      <c r="V5633" s="65">
        <f t="shared" si="2624"/>
        <v>0.9195561605810344</v>
      </c>
      <c r="W5633" s="65"/>
      <c r="X5633" s="61">
        <f t="shared" si="2638"/>
        <v>2.7257240204429326E-2</v>
      </c>
      <c r="Y5633" s="66">
        <f t="shared" si="2628"/>
        <v>4.2877039395145339E-2</v>
      </c>
      <c r="Z5633" s="61">
        <f t="shared" si="2629"/>
        <v>5.1209904333145762E-2</v>
      </c>
      <c r="AA5633" s="67">
        <f t="shared" si="2630"/>
        <v>17.77</v>
      </c>
      <c r="AB5633" s="68">
        <f t="shared" si="2631"/>
        <v>0.10269254852849084</v>
      </c>
      <c r="AC5633" s="69">
        <f t="shared" si="2632"/>
        <v>0.11271133375078264</v>
      </c>
      <c r="AD5633" s="70">
        <f>_xlfn.PERCENTILE.EXC(AC5633:$AC$5675,0.5)</f>
        <v>0.12958148383005719</v>
      </c>
      <c r="AE5633" s="70">
        <f>_xlfn.PERCENTILE.EXC($AC5633:AC$5675,0.35)</f>
        <v>0.10198193987748497</v>
      </c>
      <c r="AF5633" s="71">
        <f t="shared" si="2625"/>
        <v>7.4587337783651078E-2</v>
      </c>
      <c r="AG5633" s="70"/>
      <c r="AH5633" s="70"/>
      <c r="AI5633" s="61"/>
      <c r="AJ5633" s="68" t="str">
        <f t="shared" si="2623"/>
        <v>Short VOL</v>
      </c>
      <c r="AK5633" s="72"/>
      <c r="AL5633" s="73"/>
      <c r="AM5633" s="72"/>
      <c r="AN5633" s="73"/>
      <c r="AO5633" s="74"/>
      <c r="AP5633" s="20"/>
      <c r="AQ5633" s="74"/>
      <c r="AR5633" s="20"/>
      <c r="AS5633" s="74"/>
      <c r="AT5633" s="20"/>
      <c r="AU5633" s="74" t="str">
        <f t="shared" si="2633"/>
        <v>00631L</v>
      </c>
      <c r="AV5633" s="20">
        <f t="shared" si="2621"/>
        <v>1</v>
      </c>
      <c r="AW5633" s="74" t="str">
        <f t="shared" si="2634"/>
        <v>00631L</v>
      </c>
      <c r="AX5633" s="20">
        <f t="shared" si="2635"/>
        <v>1</v>
      </c>
      <c r="AY5633" s="20">
        <f t="shared" si="2622"/>
        <v>1</v>
      </c>
      <c r="AZ5633" s="116">
        <v>38134</v>
      </c>
      <c r="BA5633" s="116"/>
      <c r="BB5633" s="20"/>
      <c r="BC5633" s="20"/>
      <c r="BD5633" s="76"/>
      <c r="BE5633" s="77"/>
      <c r="BF5633" s="77"/>
    </row>
    <row r="5634" spans="1:58" s="23" customFormat="1" ht="15.75" customHeight="1" x14ac:dyDescent="0.4">
      <c r="A5634" s="116">
        <v>38132</v>
      </c>
      <c r="B5634" s="112">
        <v>17.5</v>
      </c>
      <c r="C5634" s="112">
        <v>18</v>
      </c>
      <c r="D5634" s="112">
        <v>19.8</v>
      </c>
      <c r="E5634" s="112">
        <v>20.05</v>
      </c>
      <c r="F5634" s="112">
        <v>20.309999999999999</v>
      </c>
      <c r="G5634" s="112">
        <v>20.63</v>
      </c>
      <c r="H5634" s="113">
        <v>20.933</v>
      </c>
      <c r="I5634" s="90">
        <f t="shared" si="2636"/>
        <v>17.638888888888889</v>
      </c>
      <c r="J5634" s="90">
        <f t="shared" si="2637"/>
        <v>18.5</v>
      </c>
      <c r="K5634" s="114">
        <v>13</v>
      </c>
      <c r="L5634" s="115">
        <v>5.5555555555555552E-2</v>
      </c>
      <c r="M5634" s="11"/>
      <c r="N5634" s="90">
        <v>15.96</v>
      </c>
      <c r="O5634" s="90">
        <v>17.34</v>
      </c>
      <c r="P5634" s="90">
        <v>18.928987240750715</v>
      </c>
      <c r="Q5634" s="90"/>
      <c r="R5634" s="63">
        <f t="shared" si="2627"/>
        <v>20.308987240750717</v>
      </c>
      <c r="S5634" s="64">
        <f t="shared" si="2626"/>
        <v>-0.11725663716814146</v>
      </c>
      <c r="T5634" s="65"/>
      <c r="U5634" s="65">
        <f t="shared" si="2624"/>
        <v>0.92041522491349481</v>
      </c>
      <c r="V5634" s="65">
        <f t="shared" si="2624"/>
        <v>0.91605534831098046</v>
      </c>
      <c r="W5634" s="65"/>
      <c r="X5634" s="61">
        <f t="shared" si="2638"/>
        <v>2.8571428571428571E-2</v>
      </c>
      <c r="Y5634" s="66">
        <f t="shared" si="2628"/>
        <v>4.4039900249376512E-2</v>
      </c>
      <c r="Z5634" s="61">
        <f t="shared" si="2629"/>
        <v>4.8818897637795254E-2</v>
      </c>
      <c r="AA5634" s="67">
        <f t="shared" si="2630"/>
        <v>17.638888888888889</v>
      </c>
      <c r="AB5634" s="68">
        <f t="shared" si="2631"/>
        <v>9.6491228070175378E-2</v>
      </c>
      <c r="AC5634" s="69">
        <f t="shared" si="2632"/>
        <v>0.10519353940406569</v>
      </c>
      <c r="AD5634" s="70">
        <f>_xlfn.PERCENTILE.EXC(AC5634:$AC$5675,0.5)</f>
        <v>0.13852995890242076</v>
      </c>
      <c r="AE5634" s="70">
        <f>_xlfn.PERCENTILE.EXC($AC5634:AC$5675,0.35)</f>
        <v>0.10137573511820323</v>
      </c>
      <c r="AF5634" s="71">
        <f t="shared" si="2625"/>
        <v>6.6948899848438992E-2</v>
      </c>
      <c r="AG5634" s="70"/>
      <c r="AH5634" s="70"/>
      <c r="AI5634" s="61"/>
      <c r="AJ5634" s="68" t="str">
        <f t="shared" si="2623"/>
        <v>Short VOL</v>
      </c>
      <c r="AK5634" s="72"/>
      <c r="AL5634" s="73"/>
      <c r="AM5634" s="72"/>
      <c r="AN5634" s="73"/>
      <c r="AO5634" s="74"/>
      <c r="AP5634" s="20"/>
      <c r="AQ5634" s="74"/>
      <c r="AR5634" s="20"/>
      <c r="AS5634" s="74"/>
      <c r="AT5634" s="20"/>
      <c r="AU5634" s="74" t="str">
        <f t="shared" si="2633"/>
        <v>00631L</v>
      </c>
      <c r="AV5634" s="20">
        <f t="shared" si="2621"/>
        <v>1</v>
      </c>
      <c r="AW5634" s="74" t="str">
        <f t="shared" si="2634"/>
        <v>00631L</v>
      </c>
      <c r="AX5634" s="20">
        <f t="shared" si="2635"/>
        <v>1</v>
      </c>
      <c r="AY5634" s="20">
        <f t="shared" si="2622"/>
        <v>1</v>
      </c>
      <c r="AZ5634" s="116">
        <v>38133</v>
      </c>
      <c r="BA5634" s="116"/>
      <c r="BB5634" s="20"/>
      <c r="BC5634" s="20"/>
      <c r="BD5634" s="76"/>
      <c r="BE5634" s="77"/>
      <c r="BF5634" s="77"/>
    </row>
    <row r="5635" spans="1:58" s="23" customFormat="1" ht="15.75" customHeight="1" x14ac:dyDescent="0.4">
      <c r="A5635" s="116">
        <v>38131</v>
      </c>
      <c r="B5635" s="112">
        <v>18.77</v>
      </c>
      <c r="C5635" s="112">
        <v>19.04</v>
      </c>
      <c r="D5635" s="112">
        <v>20.53</v>
      </c>
      <c r="E5635" s="112">
        <v>20.670999999999999</v>
      </c>
      <c r="F5635" s="112">
        <v>20.818000000000001</v>
      </c>
      <c r="G5635" s="112">
        <v>21</v>
      </c>
      <c r="H5635" s="113">
        <v>21.173999999999999</v>
      </c>
      <c r="I5635" s="90">
        <f t="shared" si="2636"/>
        <v>18.829999999999998</v>
      </c>
      <c r="J5635" s="90">
        <f t="shared" si="2637"/>
        <v>19.371111111111112</v>
      </c>
      <c r="K5635" s="114">
        <v>14</v>
      </c>
      <c r="L5635" s="115">
        <v>5.5555555555555552E-2</v>
      </c>
      <c r="M5635" s="11"/>
      <c r="N5635" s="90">
        <v>18.079999999999998</v>
      </c>
      <c r="O5635" s="90">
        <v>18.88</v>
      </c>
      <c r="P5635" s="90">
        <v>19.970164249340289</v>
      </c>
      <c r="Q5635" s="90"/>
      <c r="R5635" s="63">
        <f t="shared" si="2627"/>
        <v>20.77016424934029</v>
      </c>
      <c r="S5635" s="64">
        <f t="shared" si="2626"/>
        <v>-2.2174148188209852E-2</v>
      </c>
      <c r="T5635" s="65"/>
      <c r="U5635" s="65">
        <f t="shared" si="2624"/>
        <v>0.9576271186440678</v>
      </c>
      <c r="V5635" s="65">
        <f t="shared" si="2624"/>
        <v>0.9454103513757377</v>
      </c>
      <c r="W5635" s="65"/>
      <c r="X5635" s="61">
        <f t="shared" si="2638"/>
        <v>1.4384656366542332E-2</v>
      </c>
      <c r="Y5635" s="66">
        <f t="shared" si="2628"/>
        <v>2.4333607469401584E-2</v>
      </c>
      <c r="Z5635" s="61">
        <f t="shared" si="2629"/>
        <v>2.8736649554493576E-2</v>
      </c>
      <c r="AA5635" s="67">
        <f t="shared" si="2630"/>
        <v>18.829999999999998</v>
      </c>
      <c r="AB5635" s="68">
        <f t="shared" si="2631"/>
        <v>3.8163716814159365E-2</v>
      </c>
      <c r="AC5635" s="69">
        <f t="shared" si="2632"/>
        <v>4.1482300884955754E-2</v>
      </c>
      <c r="AD5635" s="70">
        <f>_xlfn.PERCENTILE.EXC(AC5635:$AC$5675,0.5)</f>
        <v>0.14747843397478436</v>
      </c>
      <c r="AE5635" s="70">
        <f>_xlfn.PERCENTILE.EXC($AC5635:AC$5675,0.35)</f>
        <v>0.10025666984852435</v>
      </c>
      <c r="AF5635" s="71">
        <f t="shared" si="2625"/>
        <v>6.57695985930353E-2</v>
      </c>
      <c r="AG5635" s="70"/>
      <c r="AH5635" s="70"/>
      <c r="AI5635" s="61"/>
      <c r="AJ5635" s="68" t="str">
        <f t="shared" si="2623"/>
        <v>Safety</v>
      </c>
      <c r="AK5635" s="72"/>
      <c r="AL5635" s="73"/>
      <c r="AM5635" s="72"/>
      <c r="AN5635" s="73"/>
      <c r="AO5635" s="74"/>
      <c r="AP5635" s="20"/>
      <c r="AQ5635" s="74"/>
      <c r="AR5635" s="20"/>
      <c r="AS5635" s="74"/>
      <c r="AT5635" s="20"/>
      <c r="AU5635" s="74" t="str">
        <f t="shared" si="2633"/>
        <v>00635U</v>
      </c>
      <c r="AV5635" s="20">
        <f t="shared" ref="AV5635:AV5673" si="2639">IF(AU5635="00631L",1,0)</f>
        <v>0</v>
      </c>
      <c r="AW5635" s="74" t="str">
        <f t="shared" si="2634"/>
        <v>00635U</v>
      </c>
      <c r="AX5635" s="20">
        <f t="shared" si="2635"/>
        <v>0</v>
      </c>
      <c r="AY5635" s="20">
        <f t="shared" ref="AY5635:AY5674" si="2640">IF(AP5635=1,0,1)</f>
        <v>1</v>
      </c>
      <c r="AZ5635" s="116">
        <v>38132</v>
      </c>
      <c r="BA5635" s="116"/>
      <c r="BB5635" s="20"/>
      <c r="BC5635" s="20"/>
      <c r="BD5635" s="76"/>
      <c r="BE5635" s="77"/>
      <c r="BF5635" s="77"/>
    </row>
    <row r="5636" spans="1:58" s="23" customFormat="1" ht="15.75" customHeight="1" x14ac:dyDescent="0.4">
      <c r="A5636" s="116">
        <v>38128</v>
      </c>
      <c r="B5636" s="112">
        <v>19.170000000000002</v>
      </c>
      <c r="C5636" s="112">
        <v>19.917000000000002</v>
      </c>
      <c r="D5636" s="112">
        <v>20.86</v>
      </c>
      <c r="E5636" s="112">
        <v>20.931999999999999</v>
      </c>
      <c r="F5636" s="112">
        <v>21.007000000000001</v>
      </c>
      <c r="G5636" s="112">
        <v>21.1</v>
      </c>
      <c r="H5636" s="113">
        <v>21.189</v>
      </c>
      <c r="I5636" s="90">
        <f t="shared" si="2636"/>
        <v>19.294500000000003</v>
      </c>
      <c r="J5636" s="90">
        <f t="shared" si="2637"/>
        <v>20.074166666666667</v>
      </c>
      <c r="K5636" s="114">
        <v>15</v>
      </c>
      <c r="L5636" s="115">
        <v>5.5555555555555552E-2</v>
      </c>
      <c r="M5636" s="11"/>
      <c r="N5636" s="90">
        <v>18.489999999999998</v>
      </c>
      <c r="O5636" s="90">
        <v>19.18</v>
      </c>
      <c r="P5636" s="90">
        <v>20.227513193893586</v>
      </c>
      <c r="Q5636" s="90"/>
      <c r="R5636" s="63">
        <f t="shared" si="2627"/>
        <v>20.917513193893587</v>
      </c>
      <c r="S5636" s="64">
        <f t="shared" si="2626"/>
        <v>-9.6411355115159757E-3</v>
      </c>
      <c r="T5636" s="65"/>
      <c r="U5636" s="65">
        <f t="shared" si="2624"/>
        <v>0.96402502606882157</v>
      </c>
      <c r="V5636" s="65">
        <f t="shared" si="2624"/>
        <v>0.94821344651453165</v>
      </c>
      <c r="W5636" s="65"/>
      <c r="X5636" s="61">
        <f t="shared" si="2638"/>
        <v>3.8967136150234734E-2</v>
      </c>
      <c r="Y5636" s="66">
        <f t="shared" si="2628"/>
        <v>1.2277852092490037E-2</v>
      </c>
      <c r="Z5636" s="61">
        <f t="shared" si="2629"/>
        <v>4.0408752062331944E-2</v>
      </c>
      <c r="AA5636" s="67">
        <f t="shared" si="2630"/>
        <v>19.294500000000003</v>
      </c>
      <c r="AB5636" s="68">
        <f t="shared" si="2631"/>
        <v>3.6776636019470163E-2</v>
      </c>
      <c r="AC5636" s="69">
        <f t="shared" si="2632"/>
        <v>4.3510005408329069E-2</v>
      </c>
      <c r="AD5636" s="70">
        <f>_xlfn.PERCENTILE.EXC(AC5636:$AC$5675,0.5)</f>
        <v>0.148124339962797</v>
      </c>
      <c r="AE5636" s="70">
        <f>_xlfn.PERCENTILE.EXC($AC5636:AC$5675,0.35)</f>
        <v>0.10189533919758759</v>
      </c>
      <c r="AF5636" s="71">
        <f t="shared" si="2625"/>
        <v>7.8952159460915133E-2</v>
      </c>
      <c r="AG5636" s="70"/>
      <c r="AH5636" s="70"/>
      <c r="AI5636" s="61"/>
      <c r="AJ5636" s="68" t="str">
        <f t="shared" si="2623"/>
        <v>Safety</v>
      </c>
      <c r="AK5636" s="72"/>
      <c r="AL5636" s="73"/>
      <c r="AM5636" s="72"/>
      <c r="AN5636" s="73"/>
      <c r="AO5636" s="74"/>
      <c r="AP5636" s="20"/>
      <c r="AQ5636" s="74"/>
      <c r="AR5636" s="20"/>
      <c r="AS5636" s="74"/>
      <c r="AT5636" s="20"/>
      <c r="AU5636" s="74" t="str">
        <f t="shared" si="2633"/>
        <v>00635U</v>
      </c>
      <c r="AV5636" s="20">
        <f t="shared" si="2639"/>
        <v>0</v>
      </c>
      <c r="AW5636" s="74" t="str">
        <f t="shared" si="2634"/>
        <v>00635U</v>
      </c>
      <c r="AX5636" s="20">
        <f t="shared" si="2635"/>
        <v>0</v>
      </c>
      <c r="AY5636" s="20">
        <f t="shared" si="2640"/>
        <v>1</v>
      </c>
      <c r="AZ5636" s="116">
        <v>38131</v>
      </c>
      <c r="BA5636" s="116"/>
      <c r="BB5636" s="20"/>
      <c r="BC5636" s="20"/>
      <c r="BD5636" s="76"/>
      <c r="BE5636" s="77"/>
      <c r="BF5636" s="77"/>
    </row>
    <row r="5637" spans="1:58" s="23" customFormat="1" ht="15.75" customHeight="1" x14ac:dyDescent="0.4">
      <c r="A5637" s="116">
        <v>38127</v>
      </c>
      <c r="B5637" s="112">
        <v>19.34</v>
      </c>
      <c r="C5637" s="112">
        <v>19.925000000000001</v>
      </c>
      <c r="D5637" s="112">
        <v>20.67</v>
      </c>
      <c r="E5637" s="112">
        <v>20.792999999999999</v>
      </c>
      <c r="F5637" s="112">
        <v>20.920999999999999</v>
      </c>
      <c r="G5637" s="112">
        <v>21.08</v>
      </c>
      <c r="H5637" s="113">
        <v>21.231999999999999</v>
      </c>
      <c r="I5637" s="90">
        <f t="shared" si="2636"/>
        <v>19.405000000000001</v>
      </c>
      <c r="J5637" s="90">
        <f t="shared" si="2637"/>
        <v>20.007777777777779</v>
      </c>
      <c r="K5637" s="114">
        <v>16</v>
      </c>
      <c r="L5637" s="115">
        <v>5.5555555555555552E-2</v>
      </c>
      <c r="M5637" s="11"/>
      <c r="N5637" s="90">
        <v>18.670000000000002</v>
      </c>
      <c r="O5637" s="90">
        <v>19.420000000000002</v>
      </c>
      <c r="P5637" s="90">
        <v>20.269379794369399</v>
      </c>
      <c r="Q5637" s="90"/>
      <c r="R5637" s="63">
        <f t="shared" si="2627"/>
        <v>21.019379794369399</v>
      </c>
      <c r="S5637" s="64">
        <f t="shared" si="2626"/>
        <v>-1.3734812466983519E-2</v>
      </c>
      <c r="T5637" s="65"/>
      <c r="U5637" s="65">
        <f t="shared" si="2624"/>
        <v>0.9613800205973223</v>
      </c>
      <c r="V5637" s="65">
        <f t="shared" si="2624"/>
        <v>0.95809542260363856</v>
      </c>
      <c r="W5637" s="65"/>
      <c r="X5637" s="61">
        <f t="shared" si="2638"/>
        <v>3.0248190279214108E-2</v>
      </c>
      <c r="Y5637" s="66">
        <f t="shared" si="2628"/>
        <v>2.1112874525080559E-2</v>
      </c>
      <c r="Z5637" s="61">
        <f t="shared" si="2629"/>
        <v>3.1063013541756137E-2</v>
      </c>
      <c r="AA5637" s="67">
        <f t="shared" si="2630"/>
        <v>19.404999999999998</v>
      </c>
      <c r="AB5637" s="68">
        <f t="shared" si="2631"/>
        <v>3.5886448848419822E-2</v>
      </c>
      <c r="AC5637" s="69">
        <f t="shared" si="2632"/>
        <v>3.9367970005355961E-2</v>
      </c>
      <c r="AD5637" s="70">
        <f>_xlfn.PERCENTILE.EXC(AC5637:$AC$5675,0.5)</f>
        <v>0.14877024595080965</v>
      </c>
      <c r="AE5637" s="70">
        <f>_xlfn.PERCENTILE.EXC($AC5637:AC$5675,0.35)</f>
        <v>0.10302114803625367</v>
      </c>
      <c r="AF5637" s="71">
        <f t="shared" si="2625"/>
        <v>9.4079781090758832E-2</v>
      </c>
      <c r="AG5637" s="70"/>
      <c r="AH5637" s="70"/>
      <c r="AI5637" s="61"/>
      <c r="AJ5637" s="68" t="str">
        <f t="shared" ref="AJ5637:AJ5673" si="2641">IF(AC5637&gt;AF5637,"Short VOL","Safety")</f>
        <v>Safety</v>
      </c>
      <c r="AK5637" s="72"/>
      <c r="AL5637" s="73"/>
      <c r="AM5637" s="72"/>
      <c r="AN5637" s="73"/>
      <c r="AO5637" s="74"/>
      <c r="AP5637" s="20"/>
      <c r="AQ5637" s="74"/>
      <c r="AR5637" s="20"/>
      <c r="AS5637" s="74"/>
      <c r="AT5637" s="20"/>
      <c r="AU5637" s="74" t="str">
        <f t="shared" si="2633"/>
        <v>00635U</v>
      </c>
      <c r="AV5637" s="20">
        <f t="shared" si="2639"/>
        <v>0</v>
      </c>
      <c r="AW5637" s="74" t="str">
        <f t="shared" si="2634"/>
        <v>00635U</v>
      </c>
      <c r="AX5637" s="20">
        <f t="shared" si="2635"/>
        <v>0</v>
      </c>
      <c r="AY5637" s="20">
        <f t="shared" si="2640"/>
        <v>1</v>
      </c>
      <c r="AZ5637" s="116">
        <v>38128</v>
      </c>
      <c r="BA5637" s="116"/>
      <c r="BB5637" s="20"/>
      <c r="BC5637" s="20"/>
      <c r="BD5637" s="76"/>
      <c r="BE5637" s="77"/>
      <c r="BF5637" s="77"/>
    </row>
    <row r="5638" spans="1:58" s="23" customFormat="1" ht="15.75" customHeight="1" x14ac:dyDescent="0.4">
      <c r="A5638" s="116">
        <v>38126</v>
      </c>
      <c r="B5638" s="112">
        <v>19.170000000000002</v>
      </c>
      <c r="C5638" s="112">
        <v>19.844999999999999</v>
      </c>
      <c r="D5638" s="112">
        <v>20.7</v>
      </c>
      <c r="E5638" s="112">
        <v>20.835000000000001</v>
      </c>
      <c r="F5638" s="112">
        <v>20.975000000000001</v>
      </c>
      <c r="G5638" s="112">
        <v>21.15</v>
      </c>
      <c r="H5638" s="113">
        <v>21.315999999999999</v>
      </c>
      <c r="I5638" s="90">
        <f t="shared" si="2636"/>
        <v>19.207500000000003</v>
      </c>
      <c r="J5638" s="90">
        <f t="shared" si="2637"/>
        <v>19.892499999999998</v>
      </c>
      <c r="K5638" s="114">
        <v>17</v>
      </c>
      <c r="L5638" s="115">
        <v>5.5555555555555552E-2</v>
      </c>
      <c r="M5638" s="11"/>
      <c r="N5638" s="90">
        <v>18.93</v>
      </c>
      <c r="O5638" s="90">
        <v>19.61</v>
      </c>
      <c r="P5638" s="90">
        <v>20.498565887471539</v>
      </c>
      <c r="Q5638" s="90"/>
      <c r="R5638" s="63">
        <f t="shared" si="2627"/>
        <v>21.178565887471542</v>
      </c>
      <c r="S5638" s="64">
        <f t="shared" si="2626"/>
        <v>-2.0693222969477426E-2</v>
      </c>
      <c r="T5638" s="65"/>
      <c r="U5638" s="65">
        <f t="shared" si="2624"/>
        <v>0.96532381438041814</v>
      </c>
      <c r="V5638" s="65">
        <f t="shared" si="2624"/>
        <v>0.95665229009924935</v>
      </c>
      <c r="W5638" s="65"/>
      <c r="X5638" s="61">
        <f t="shared" si="2638"/>
        <v>3.5211267605633652E-2</v>
      </c>
      <c r="Y5638" s="66">
        <f t="shared" si="2628"/>
        <v>2.3086153107751289E-2</v>
      </c>
      <c r="Z5638" s="61">
        <f t="shared" si="2629"/>
        <v>3.5663152414421195E-2</v>
      </c>
      <c r="AA5638" s="67">
        <f t="shared" si="2630"/>
        <v>19.2075</v>
      </c>
      <c r="AB5638" s="68">
        <f t="shared" si="2631"/>
        <v>1.2678288431061911E-2</v>
      </c>
      <c r="AC5638" s="69">
        <f t="shared" si="2632"/>
        <v>1.4659270998415207E-2</v>
      </c>
      <c r="AD5638" s="70">
        <f>_xlfn.PERCENTILE.EXC(AC5638:$AC$5675,0.5)</f>
        <v>0.1607978259274343</v>
      </c>
      <c r="AE5638" s="70">
        <f>_xlfn.PERCENTILE.EXC($AC5638:AC$5675,0.35)</f>
        <v>0.10571143310029402</v>
      </c>
      <c r="AF5638" s="71">
        <f t="shared" si="2625"/>
        <v>9.7470805334206698E-2</v>
      </c>
      <c r="AG5638" s="70"/>
      <c r="AH5638" s="70"/>
      <c r="AI5638" s="61"/>
      <c r="AJ5638" s="68" t="str">
        <f t="shared" si="2641"/>
        <v>Safety</v>
      </c>
      <c r="AK5638" s="72"/>
      <c r="AL5638" s="73"/>
      <c r="AM5638" s="72"/>
      <c r="AN5638" s="73"/>
      <c r="AO5638" s="74"/>
      <c r="AP5638" s="20"/>
      <c r="AQ5638" s="74"/>
      <c r="AR5638" s="20"/>
      <c r="AS5638" s="74"/>
      <c r="AT5638" s="20"/>
      <c r="AU5638" s="74" t="str">
        <f t="shared" si="2633"/>
        <v>00635U</v>
      </c>
      <c r="AV5638" s="20">
        <f t="shared" si="2639"/>
        <v>0</v>
      </c>
      <c r="AW5638" s="74" t="str">
        <f t="shared" si="2634"/>
        <v>00635U</v>
      </c>
      <c r="AX5638" s="20">
        <f t="shared" si="2635"/>
        <v>0</v>
      </c>
      <c r="AY5638" s="20">
        <f t="shared" si="2640"/>
        <v>1</v>
      </c>
      <c r="AZ5638" s="116">
        <v>38127</v>
      </c>
      <c r="BA5638" s="116"/>
      <c r="BB5638" s="20"/>
      <c r="BC5638" s="20"/>
      <c r="BD5638" s="76"/>
      <c r="BE5638" s="77"/>
      <c r="BF5638" s="77"/>
    </row>
    <row r="5639" spans="1:58" s="23" customFormat="1" ht="15.75" customHeight="1" x14ac:dyDescent="0.4">
      <c r="A5639" s="116">
        <v>38125</v>
      </c>
      <c r="B5639" s="112">
        <v>19.25</v>
      </c>
      <c r="C5639" s="112">
        <v>20.07</v>
      </c>
      <c r="D5639" s="112">
        <v>20.494</v>
      </c>
      <c r="E5639" s="112">
        <v>21.04</v>
      </c>
      <c r="F5639" s="112">
        <v>21.103000000000002</v>
      </c>
      <c r="G5639" s="112">
        <v>21.167999999999999</v>
      </c>
      <c r="H5639" s="113">
        <v>21.25</v>
      </c>
      <c r="I5639" s="90">
        <f t="shared" si="2636"/>
        <v>20.07</v>
      </c>
      <c r="J5639" s="90">
        <f t="shared" si="2637"/>
        <v>20.494</v>
      </c>
      <c r="K5639" s="114">
        <v>0</v>
      </c>
      <c r="L5639" s="115">
        <v>0.05</v>
      </c>
      <c r="M5639" s="11"/>
      <c r="N5639" s="90">
        <v>19.329999999999998</v>
      </c>
      <c r="O5639" s="90">
        <v>19.68</v>
      </c>
      <c r="P5639" s="90">
        <v>20.374854425744619</v>
      </c>
      <c r="Q5639" s="90"/>
      <c r="R5639" s="63">
        <f t="shared" si="2627"/>
        <v>20.724854425744624</v>
      </c>
      <c r="S5639" s="64">
        <f t="shared" si="2626"/>
        <v>-3.1563126252505139E-2</v>
      </c>
      <c r="T5639" s="65"/>
      <c r="U5639" s="65">
        <f t="shared" si="2624"/>
        <v>0.98221544715447151</v>
      </c>
      <c r="V5639" s="65">
        <f t="shared" si="2624"/>
        <v>0.96589647163973658</v>
      </c>
      <c r="W5639" s="65"/>
      <c r="X5639" s="61">
        <f t="shared" si="2638"/>
        <v>4.2597402597402613E-2</v>
      </c>
      <c r="Y5639" s="66">
        <f t="shared" si="2628"/>
        <v>9.9809885931559338E-3</v>
      </c>
      <c r="Z5639" s="61">
        <f t="shared" si="2629"/>
        <v>2.1126058794220203E-2</v>
      </c>
      <c r="AA5639" s="67">
        <f t="shared" si="2630"/>
        <v>20.07</v>
      </c>
      <c r="AB5639" s="68">
        <f t="shared" si="2631"/>
        <v>-4.1386445938954115E-3</v>
      </c>
      <c r="AC5639" s="69">
        <f t="shared" si="2632"/>
        <v>3.8282462493533474E-2</v>
      </c>
      <c r="AD5639" s="70">
        <f>_xlfn.PERCENTILE.EXC(AC5639:$AC$5675,0.5)</f>
        <v>0.17282540590405898</v>
      </c>
      <c r="AE5639" s="70">
        <f>_xlfn.PERCENTILE.EXC($AC5639:AC$5675,0.35)</f>
        <v>0.1079849252606091</v>
      </c>
      <c r="AF5639" s="71">
        <f t="shared" si="2625"/>
        <v>0.10005017693056806</v>
      </c>
      <c r="AG5639" s="70"/>
      <c r="AH5639" s="70"/>
      <c r="AI5639" s="61"/>
      <c r="AJ5639" s="68" t="str">
        <f t="shared" si="2641"/>
        <v>Safety</v>
      </c>
      <c r="AK5639" s="72"/>
      <c r="AL5639" s="73"/>
      <c r="AM5639" s="72"/>
      <c r="AN5639" s="73"/>
      <c r="AO5639" s="74"/>
      <c r="AP5639" s="20"/>
      <c r="AQ5639" s="74"/>
      <c r="AR5639" s="20"/>
      <c r="AS5639" s="74"/>
      <c r="AT5639" s="20"/>
      <c r="AU5639" s="74" t="str">
        <f t="shared" si="2633"/>
        <v>00635U</v>
      </c>
      <c r="AV5639" s="20">
        <f t="shared" si="2639"/>
        <v>0</v>
      </c>
      <c r="AW5639" s="74" t="str">
        <f t="shared" si="2634"/>
        <v>00635U</v>
      </c>
      <c r="AX5639" s="20">
        <f t="shared" si="2635"/>
        <v>0</v>
      </c>
      <c r="AY5639" s="20">
        <f t="shared" si="2640"/>
        <v>1</v>
      </c>
      <c r="AZ5639" s="116">
        <v>38126</v>
      </c>
      <c r="BA5639" s="116"/>
      <c r="BB5639" s="20"/>
      <c r="BC5639" s="20"/>
      <c r="BD5639" s="76"/>
      <c r="BE5639" s="77"/>
      <c r="BF5639" s="77"/>
    </row>
    <row r="5640" spans="1:58" s="23" customFormat="1" ht="15.75" customHeight="1" x14ac:dyDescent="0.4">
      <c r="A5640" s="116">
        <v>38124</v>
      </c>
      <c r="B5640" s="112">
        <v>19.37</v>
      </c>
      <c r="C5640" s="112">
        <v>20.21</v>
      </c>
      <c r="D5640" s="112">
        <v>20.577000000000002</v>
      </c>
      <c r="E5640" s="112">
        <v>21.05</v>
      </c>
      <c r="F5640" s="112">
        <v>21.122</v>
      </c>
      <c r="G5640" s="112">
        <v>21.196999999999999</v>
      </c>
      <c r="H5640" s="113">
        <v>21.29</v>
      </c>
      <c r="I5640" s="90">
        <f t="shared" si="2636"/>
        <v>20.167999999999999</v>
      </c>
      <c r="J5640" s="90">
        <f t="shared" si="2637"/>
        <v>20.55865</v>
      </c>
      <c r="K5640" s="114">
        <v>1</v>
      </c>
      <c r="L5640" s="115">
        <v>0.05</v>
      </c>
      <c r="M5640" s="11"/>
      <c r="N5640" s="90">
        <v>19.96</v>
      </c>
      <c r="O5640" s="90">
        <v>20.22</v>
      </c>
      <c r="P5640" s="90">
        <v>20.863755742193327</v>
      </c>
      <c r="Q5640" s="90"/>
      <c r="R5640" s="63">
        <f t="shared" si="2627"/>
        <v>21.123755742193325</v>
      </c>
      <c r="S5640" s="64">
        <f t="shared" si="2626"/>
        <v>8.0671358960476558E-2</v>
      </c>
      <c r="T5640" s="65"/>
      <c r="U5640" s="65">
        <f t="shared" ref="U5640:V5675" si="2642">N5640/O5640</f>
        <v>0.98714144411473803</v>
      </c>
      <c r="V5640" s="65">
        <f t="shared" si="2642"/>
        <v>0.96914478149821115</v>
      </c>
      <c r="W5640" s="65"/>
      <c r="X5640" s="61">
        <f t="shared" si="2638"/>
        <v>4.3366029943211142E-2</v>
      </c>
      <c r="Y5640" s="66">
        <f t="shared" si="2628"/>
        <v>1.1401425178147193E-2</v>
      </c>
      <c r="Z5640" s="61">
        <f t="shared" si="2629"/>
        <v>1.9369793732645819E-2</v>
      </c>
      <c r="AA5640" s="67">
        <f t="shared" si="2630"/>
        <v>20.167999999999999</v>
      </c>
      <c r="AB5640" s="68">
        <f t="shared" si="2631"/>
        <v>-2.9559118236472937E-2</v>
      </c>
      <c r="AC5640" s="69">
        <f t="shared" si="2632"/>
        <v>1.0420841683366653E-2</v>
      </c>
      <c r="AD5640" s="70">
        <f>_xlfn.PERCENTILE.EXC(AC5640:$AC$5675,0.5)</f>
        <v>0.17405027762347514</v>
      </c>
      <c r="AE5640" s="70">
        <f>_xlfn.PERCENTILE.EXC($AC5640:AC$5675,0.35)</f>
        <v>0.10977215903324471</v>
      </c>
      <c r="AF5640" s="71">
        <f t="shared" si="2625"/>
        <v>0.10191265933356707</v>
      </c>
      <c r="AG5640" s="70"/>
      <c r="AH5640" s="70"/>
      <c r="AI5640" s="61"/>
      <c r="AJ5640" s="68" t="str">
        <f t="shared" si="2641"/>
        <v>Safety</v>
      </c>
      <c r="AK5640" s="72"/>
      <c r="AL5640" s="73"/>
      <c r="AM5640" s="72"/>
      <c r="AN5640" s="73"/>
      <c r="AO5640" s="74"/>
      <c r="AP5640" s="20"/>
      <c r="AQ5640" s="74"/>
      <c r="AR5640" s="20"/>
      <c r="AS5640" s="74"/>
      <c r="AT5640" s="20"/>
      <c r="AU5640" s="74" t="str">
        <f t="shared" si="2633"/>
        <v>00635U</v>
      </c>
      <c r="AV5640" s="20">
        <f t="shared" si="2639"/>
        <v>0</v>
      </c>
      <c r="AW5640" s="74" t="str">
        <f t="shared" si="2634"/>
        <v>00635U</v>
      </c>
      <c r="AX5640" s="20">
        <f t="shared" si="2635"/>
        <v>0</v>
      </c>
      <c r="AY5640" s="20">
        <f t="shared" si="2640"/>
        <v>1</v>
      </c>
      <c r="AZ5640" s="116">
        <v>38125</v>
      </c>
      <c r="BA5640" s="116"/>
      <c r="BB5640" s="20"/>
      <c r="BC5640" s="20"/>
      <c r="BD5640" s="76"/>
      <c r="BE5640" s="77"/>
      <c r="BF5640" s="77"/>
    </row>
    <row r="5641" spans="1:58" s="23" customFormat="1" ht="15.75" customHeight="1" x14ac:dyDescent="0.4">
      <c r="A5641" s="116">
        <v>38121</v>
      </c>
      <c r="B5641" s="112">
        <v>18.55</v>
      </c>
      <c r="C5641" s="112">
        <v>19.670000000000002</v>
      </c>
      <c r="D5641" s="112">
        <v>20.059000000000001</v>
      </c>
      <c r="E5641" s="112">
        <v>20.56</v>
      </c>
      <c r="F5641" s="112">
        <v>20.736999999999998</v>
      </c>
      <c r="G5641" s="112">
        <v>20.922000000000001</v>
      </c>
      <c r="H5641" s="113">
        <v>21.15</v>
      </c>
      <c r="I5641" s="90">
        <f t="shared" si="2636"/>
        <v>19.558</v>
      </c>
      <c r="J5641" s="90">
        <f t="shared" si="2637"/>
        <v>20.020099999999999</v>
      </c>
      <c r="K5641" s="114">
        <v>2</v>
      </c>
      <c r="L5641" s="115">
        <v>0.05</v>
      </c>
      <c r="M5641" s="11"/>
      <c r="N5641" s="90">
        <v>18.47</v>
      </c>
      <c r="O5641" s="90">
        <v>19.100000000000001</v>
      </c>
      <c r="P5641" s="90">
        <v>20.177718582578912</v>
      </c>
      <c r="Q5641" s="90"/>
      <c r="R5641" s="63">
        <f t="shared" si="2627"/>
        <v>20.807718582578914</v>
      </c>
      <c r="S5641" s="64">
        <f t="shared" si="2626"/>
        <v>-2.0678685047720073E-2</v>
      </c>
      <c r="T5641" s="65"/>
      <c r="U5641" s="65">
        <f t="shared" si="2642"/>
        <v>0.96701570680628257</v>
      </c>
      <c r="V5641" s="65">
        <f t="shared" si="2642"/>
        <v>0.94658868007459507</v>
      </c>
      <c r="W5641" s="65"/>
      <c r="X5641" s="61">
        <f t="shared" si="2638"/>
        <v>6.0377358490566087E-2</v>
      </c>
      <c r="Y5641" s="66">
        <f t="shared" si="2628"/>
        <v>2.8696498054474703E-2</v>
      </c>
      <c r="Z5641" s="61">
        <f t="shared" si="2629"/>
        <v>2.3627160241333444E-2</v>
      </c>
      <c r="AA5641" s="67">
        <f t="shared" si="2630"/>
        <v>19.558000000000003</v>
      </c>
      <c r="AB5641" s="68">
        <f t="shared" si="2631"/>
        <v>4.3313481321062179E-3</v>
      </c>
      <c r="AC5641" s="69">
        <f t="shared" si="2632"/>
        <v>5.8906334596643455E-2</v>
      </c>
      <c r="AD5641" s="70">
        <f>_xlfn.PERCENTILE.EXC(AC5641:$AC$5675,0.5)</f>
        <v>0.17527514934289129</v>
      </c>
      <c r="AE5641" s="70">
        <f>_xlfn.PERCENTILE.EXC($AC5641:AC$5675,0.35)</f>
        <v>0.11498073838808287</v>
      </c>
      <c r="AF5641" s="71">
        <f t="shared" si="2625"/>
        <v>0.10335226004413557</v>
      </c>
      <c r="AG5641" s="70"/>
      <c r="AH5641" s="70"/>
      <c r="AI5641" s="61"/>
      <c r="AJ5641" s="68" t="str">
        <f t="shared" si="2641"/>
        <v>Safety</v>
      </c>
      <c r="AK5641" s="72"/>
      <c r="AL5641" s="73"/>
      <c r="AM5641" s="72"/>
      <c r="AN5641" s="73"/>
      <c r="AO5641" s="74"/>
      <c r="AP5641" s="20"/>
      <c r="AQ5641" s="74"/>
      <c r="AR5641" s="20"/>
      <c r="AS5641" s="74"/>
      <c r="AT5641" s="20"/>
      <c r="AU5641" s="74" t="str">
        <f t="shared" si="2633"/>
        <v>00635U</v>
      </c>
      <c r="AV5641" s="20">
        <f t="shared" si="2639"/>
        <v>0</v>
      </c>
      <c r="AW5641" s="74" t="str">
        <f t="shared" si="2634"/>
        <v>00635U</v>
      </c>
      <c r="AX5641" s="20">
        <f t="shared" si="2635"/>
        <v>0</v>
      </c>
      <c r="AY5641" s="20">
        <f t="shared" si="2640"/>
        <v>1</v>
      </c>
      <c r="AZ5641" s="116">
        <v>38124</v>
      </c>
      <c r="BA5641" s="116"/>
      <c r="BB5641" s="20"/>
      <c r="BC5641" s="20"/>
      <c r="BD5641" s="76"/>
      <c r="BE5641" s="77"/>
      <c r="BF5641" s="77"/>
    </row>
    <row r="5642" spans="1:58" s="23" customFormat="1" ht="15.75" customHeight="1" x14ac:dyDescent="0.4">
      <c r="A5642" s="116">
        <v>38120</v>
      </c>
      <c r="B5642" s="112">
        <v>18.38</v>
      </c>
      <c r="C5642" s="112">
        <v>19.579999999999998</v>
      </c>
      <c r="D5642" s="112">
        <v>19.951000000000001</v>
      </c>
      <c r="E5642" s="112">
        <v>20.43</v>
      </c>
      <c r="F5642" s="112">
        <v>20.637</v>
      </c>
      <c r="G5642" s="112">
        <v>20.853000000000002</v>
      </c>
      <c r="H5642" s="113">
        <v>21.12</v>
      </c>
      <c r="I5642" s="90">
        <f t="shared" si="2636"/>
        <v>19.399999999999999</v>
      </c>
      <c r="J5642" s="90">
        <f t="shared" si="2637"/>
        <v>19.895350000000001</v>
      </c>
      <c r="K5642" s="114">
        <v>3</v>
      </c>
      <c r="L5642" s="115">
        <v>0.05</v>
      </c>
      <c r="M5642" s="11"/>
      <c r="N5642" s="90">
        <v>18.86</v>
      </c>
      <c r="O5642" s="90">
        <v>19.239999999999998</v>
      </c>
      <c r="P5642" s="90">
        <v>20.245867436830313</v>
      </c>
      <c r="Q5642" s="90"/>
      <c r="R5642" s="63">
        <f t="shared" si="2627"/>
        <v>20.625867436830312</v>
      </c>
      <c r="S5642" s="64">
        <f t="shared" si="2626"/>
        <v>3.9691289966923858E-2</v>
      </c>
      <c r="T5642" s="65"/>
      <c r="U5642" s="65">
        <f t="shared" si="2642"/>
        <v>0.98024948024948033</v>
      </c>
      <c r="V5642" s="65">
        <f t="shared" si="2642"/>
        <v>0.95031739489706979</v>
      </c>
      <c r="W5642" s="65"/>
      <c r="X5642" s="61">
        <f t="shared" si="2638"/>
        <v>6.5288356909684403E-2</v>
      </c>
      <c r="Y5642" s="66">
        <f t="shared" si="2628"/>
        <v>3.3773861967694628E-2</v>
      </c>
      <c r="Z5642" s="61">
        <f t="shared" si="2629"/>
        <v>2.5533505154639279E-2</v>
      </c>
      <c r="AA5642" s="67">
        <f t="shared" si="2630"/>
        <v>19.399999999999999</v>
      </c>
      <c r="AB5642" s="68">
        <f t="shared" si="2631"/>
        <v>-2.5450689289501616E-2</v>
      </c>
      <c r="AC5642" s="69">
        <f t="shared" si="2632"/>
        <v>2.8632025450689245E-2</v>
      </c>
      <c r="AD5642" s="70">
        <f>_xlfn.PERCENTILE.EXC(AC5642:$AC$5675,0.5)</f>
        <v>0.17703714223901329</v>
      </c>
      <c r="AE5642" s="70">
        <f>_xlfn.PERCENTILE.EXC($AC5642:AC$5675,0.35)</f>
        <v>0.12116647466550955</v>
      </c>
      <c r="AF5642" s="71">
        <f t="shared" si="2625"/>
        <v>0.10633226811507257</v>
      </c>
      <c r="AG5642" s="70"/>
      <c r="AH5642" s="70"/>
      <c r="AI5642" s="61"/>
      <c r="AJ5642" s="68" t="str">
        <f t="shared" si="2641"/>
        <v>Safety</v>
      </c>
      <c r="AK5642" s="72"/>
      <c r="AL5642" s="73"/>
      <c r="AM5642" s="72"/>
      <c r="AN5642" s="73"/>
      <c r="AO5642" s="74"/>
      <c r="AP5642" s="20"/>
      <c r="AQ5642" s="74"/>
      <c r="AR5642" s="20"/>
      <c r="AS5642" s="74"/>
      <c r="AT5642" s="20"/>
      <c r="AU5642" s="74" t="str">
        <f t="shared" si="2633"/>
        <v>00635U</v>
      </c>
      <c r="AV5642" s="20">
        <f t="shared" si="2639"/>
        <v>0</v>
      </c>
      <c r="AW5642" s="74" t="str">
        <f t="shared" si="2634"/>
        <v>00635U</v>
      </c>
      <c r="AX5642" s="20">
        <f t="shared" si="2635"/>
        <v>0</v>
      </c>
      <c r="AY5642" s="20">
        <f t="shared" si="2640"/>
        <v>1</v>
      </c>
      <c r="AZ5642" s="116">
        <v>38121</v>
      </c>
      <c r="BA5642" s="116"/>
      <c r="BB5642" s="20"/>
      <c r="BC5642" s="20"/>
      <c r="BD5642" s="76"/>
      <c r="BE5642" s="77"/>
      <c r="BF5642" s="77"/>
    </row>
    <row r="5643" spans="1:58" s="23" customFormat="1" ht="15.75" customHeight="1" x14ac:dyDescent="0.4">
      <c r="A5643" s="116">
        <v>38119</v>
      </c>
      <c r="B5643" s="112">
        <v>18.2</v>
      </c>
      <c r="C5643" s="112">
        <v>19.61</v>
      </c>
      <c r="D5643" s="112">
        <v>20.213000000000001</v>
      </c>
      <c r="E5643" s="112">
        <v>20.98</v>
      </c>
      <c r="F5643" s="112">
        <v>21.052</v>
      </c>
      <c r="G5643" s="112">
        <v>21.126999999999999</v>
      </c>
      <c r="H5643" s="113">
        <v>21.22</v>
      </c>
      <c r="I5643" s="90">
        <f t="shared" si="2636"/>
        <v>19.327999999999999</v>
      </c>
      <c r="J5643" s="90">
        <f t="shared" si="2637"/>
        <v>20.092400000000001</v>
      </c>
      <c r="K5643" s="114">
        <v>4</v>
      </c>
      <c r="L5643" s="115">
        <v>0.05</v>
      </c>
      <c r="M5643" s="11"/>
      <c r="N5643" s="90">
        <v>18.14</v>
      </c>
      <c r="O5643" s="90">
        <v>18.850000000000001</v>
      </c>
      <c r="P5643" s="90">
        <v>19.981510999094606</v>
      </c>
      <c r="Q5643" s="90"/>
      <c r="R5643" s="63">
        <f t="shared" si="2627"/>
        <v>20.691510999094604</v>
      </c>
      <c r="S5643" s="64">
        <f t="shared" si="2626"/>
        <v>-2.3155627355950441E-2</v>
      </c>
      <c r="T5643" s="65"/>
      <c r="U5643" s="65">
        <f t="shared" si="2642"/>
        <v>0.96233421750663128</v>
      </c>
      <c r="V5643" s="65">
        <f t="shared" si="2642"/>
        <v>0.94337210038090336</v>
      </c>
      <c r="W5643" s="65"/>
      <c r="X5643" s="61">
        <f t="shared" si="2638"/>
        <v>7.7472527472527489E-2</v>
      </c>
      <c r="Y5643" s="66">
        <f t="shared" si="2628"/>
        <v>1.1439466158245874E-2</v>
      </c>
      <c r="Z5643" s="61">
        <f t="shared" si="2629"/>
        <v>3.9548841059602755E-2</v>
      </c>
      <c r="AA5643" s="67">
        <f t="shared" si="2630"/>
        <v>19.327999999999999</v>
      </c>
      <c r="AB5643" s="68">
        <f t="shared" si="2631"/>
        <v>3.3076074972435898E-3</v>
      </c>
      <c r="AC5643" s="69">
        <f t="shared" si="2632"/>
        <v>6.5490628445424415E-2</v>
      </c>
      <c r="AD5643" s="70">
        <f>_xlfn.PERCENTILE.EXC(AC5643:$AC$5675,0.5)</f>
        <v>0.17879913513513526</v>
      </c>
      <c r="AE5643" s="70">
        <f>_xlfn.PERCENTILE.EXC($AC5643:AC$5675,0.35)</f>
        <v>0.12845948260811749</v>
      </c>
      <c r="AF5643" s="71">
        <f t="shared" si="2625"/>
        <v>0.10858983515288578</v>
      </c>
      <c r="AG5643" s="70"/>
      <c r="AH5643" s="70"/>
      <c r="AI5643" s="61"/>
      <c r="AJ5643" s="68" t="str">
        <f t="shared" si="2641"/>
        <v>Safety</v>
      </c>
      <c r="AK5643" s="72"/>
      <c r="AL5643" s="73"/>
      <c r="AM5643" s="72"/>
      <c r="AN5643" s="73"/>
      <c r="AO5643" s="74"/>
      <c r="AP5643" s="20"/>
      <c r="AQ5643" s="74"/>
      <c r="AR5643" s="20"/>
      <c r="AS5643" s="74"/>
      <c r="AT5643" s="20"/>
      <c r="AU5643" s="74" t="str">
        <f t="shared" si="2633"/>
        <v>00635U</v>
      </c>
      <c r="AV5643" s="20">
        <f t="shared" si="2639"/>
        <v>0</v>
      </c>
      <c r="AW5643" s="74" t="str">
        <f t="shared" si="2634"/>
        <v>00635U</v>
      </c>
      <c r="AX5643" s="20">
        <f t="shared" si="2635"/>
        <v>0</v>
      </c>
      <c r="AY5643" s="20">
        <f t="shared" si="2640"/>
        <v>1</v>
      </c>
      <c r="AZ5643" s="116">
        <v>38120</v>
      </c>
      <c r="BA5643" s="116"/>
      <c r="BB5643" s="20"/>
      <c r="BC5643" s="20"/>
      <c r="BD5643" s="76"/>
      <c r="BE5643" s="77"/>
      <c r="BF5643" s="77"/>
    </row>
    <row r="5644" spans="1:58" s="23" customFormat="1" ht="15.75" customHeight="1" x14ac:dyDescent="0.4">
      <c r="A5644" s="116">
        <v>38118</v>
      </c>
      <c r="B5644" s="112">
        <v>18.38</v>
      </c>
      <c r="C5644" s="112">
        <v>19.97</v>
      </c>
      <c r="D5644" s="112">
        <v>20.448</v>
      </c>
      <c r="E5644" s="112">
        <v>21.06</v>
      </c>
      <c r="F5644" s="112">
        <v>21.177</v>
      </c>
      <c r="G5644" s="112">
        <v>21.298999999999999</v>
      </c>
      <c r="H5644" s="113">
        <v>21.45</v>
      </c>
      <c r="I5644" s="90">
        <f t="shared" si="2636"/>
        <v>19.572499999999998</v>
      </c>
      <c r="J5644" s="90">
        <f t="shared" si="2637"/>
        <v>20.328499999999998</v>
      </c>
      <c r="K5644" s="114">
        <v>5</v>
      </c>
      <c r="L5644" s="115">
        <v>0.05</v>
      </c>
      <c r="M5644" s="11"/>
      <c r="N5644" s="90">
        <v>18.57</v>
      </c>
      <c r="O5644" s="90">
        <v>19.239999999999998</v>
      </c>
      <c r="P5644" s="90">
        <v>20.189653182305765</v>
      </c>
      <c r="Q5644" s="90"/>
      <c r="R5644" s="63">
        <f t="shared" si="2627"/>
        <v>20.859653182305763</v>
      </c>
      <c r="S5644" s="64">
        <f t="shared" si="2626"/>
        <v>-6.0698027314112259E-2</v>
      </c>
      <c r="T5644" s="65"/>
      <c r="U5644" s="65">
        <f t="shared" si="2642"/>
        <v>0.96517671517671522</v>
      </c>
      <c r="V5644" s="65">
        <f t="shared" si="2642"/>
        <v>0.9529633731827527</v>
      </c>
      <c r="W5644" s="65"/>
      <c r="X5644" s="61">
        <f t="shared" si="2638"/>
        <v>8.6507072905331883E-2</v>
      </c>
      <c r="Y5644" s="66">
        <f t="shared" si="2628"/>
        <v>1.8518518518518545E-2</v>
      </c>
      <c r="Z5644" s="61">
        <f t="shared" si="2629"/>
        <v>3.8625622684889532E-2</v>
      </c>
      <c r="AA5644" s="67">
        <f t="shared" si="2630"/>
        <v>19.572499999999998</v>
      </c>
      <c r="AB5644" s="68">
        <f t="shared" si="2631"/>
        <v>-1.0231556273559574E-2</v>
      </c>
      <c r="AC5644" s="69">
        <f t="shared" si="2632"/>
        <v>5.3984921917070418E-2</v>
      </c>
      <c r="AD5644" s="70">
        <f>_xlfn.PERCENTILE.EXC(AC5644:$AC$5675,0.5)</f>
        <v>0.17990112555948923</v>
      </c>
      <c r="AE5644" s="70">
        <f>_xlfn.PERCENTILE.EXC($AC5644:AC$5675,0.35)</f>
        <v>0.1394248064096571</v>
      </c>
      <c r="AF5644" s="71">
        <f t="shared" si="2625"/>
        <v>0.11193807848776316</v>
      </c>
      <c r="AG5644" s="70"/>
      <c r="AH5644" s="70"/>
      <c r="AI5644" s="61"/>
      <c r="AJ5644" s="68" t="str">
        <f t="shared" si="2641"/>
        <v>Safety</v>
      </c>
      <c r="AK5644" s="72"/>
      <c r="AL5644" s="73"/>
      <c r="AM5644" s="72"/>
      <c r="AN5644" s="73"/>
      <c r="AO5644" s="74"/>
      <c r="AP5644" s="20"/>
      <c r="AQ5644" s="74"/>
      <c r="AR5644" s="20"/>
      <c r="AS5644" s="74"/>
      <c r="AT5644" s="20"/>
      <c r="AU5644" s="74" t="str">
        <f t="shared" si="2633"/>
        <v>00635U</v>
      </c>
      <c r="AV5644" s="20">
        <f t="shared" si="2639"/>
        <v>0</v>
      </c>
      <c r="AW5644" s="74" t="str">
        <f t="shared" si="2634"/>
        <v>00635U</v>
      </c>
      <c r="AX5644" s="20">
        <f t="shared" si="2635"/>
        <v>0</v>
      </c>
      <c r="AY5644" s="20">
        <f t="shared" si="2640"/>
        <v>1</v>
      </c>
      <c r="AZ5644" s="116">
        <v>38119</v>
      </c>
      <c r="BA5644" s="116"/>
      <c r="BB5644" s="20"/>
      <c r="BC5644" s="20"/>
      <c r="BD5644" s="76"/>
      <c r="BE5644" s="77"/>
      <c r="BF5644" s="77"/>
    </row>
    <row r="5645" spans="1:58" s="23" customFormat="1" ht="15.75" customHeight="1" x14ac:dyDescent="0.4">
      <c r="A5645" s="116">
        <v>38117</v>
      </c>
      <c r="B5645" s="112">
        <v>19.350000000000001</v>
      </c>
      <c r="C5645" s="112">
        <v>20.43</v>
      </c>
      <c r="D5645" s="112">
        <v>20.952000000000002</v>
      </c>
      <c r="E5645" s="112">
        <v>21.62</v>
      </c>
      <c r="F5645" s="112">
        <v>21.646999999999998</v>
      </c>
      <c r="G5645" s="112">
        <v>21.675000000000001</v>
      </c>
      <c r="H5645" s="113">
        <v>21.71</v>
      </c>
      <c r="I5645" s="90">
        <f t="shared" si="2636"/>
        <v>20.106000000000002</v>
      </c>
      <c r="J5645" s="90">
        <f t="shared" si="2637"/>
        <v>20.795400000000001</v>
      </c>
      <c r="K5645" s="114">
        <v>6</v>
      </c>
      <c r="L5645" s="115">
        <v>0.05</v>
      </c>
      <c r="M5645" s="11"/>
      <c r="N5645" s="90">
        <v>19.77</v>
      </c>
      <c r="O5645" s="90">
        <v>20.05</v>
      </c>
      <c r="P5645" s="90">
        <v>20.871600162569351</v>
      </c>
      <c r="Q5645" s="90"/>
      <c r="R5645" s="63">
        <f t="shared" si="2627"/>
        <v>21.151600162569348</v>
      </c>
      <c r="S5645" s="64">
        <f t="shared" si="2626"/>
        <v>9.0457804743519069E-2</v>
      </c>
      <c r="T5645" s="65"/>
      <c r="U5645" s="65">
        <f t="shared" si="2642"/>
        <v>0.98603491271820443</v>
      </c>
      <c r="V5645" s="65">
        <f t="shared" si="2642"/>
        <v>0.96063549722254693</v>
      </c>
      <c r="W5645" s="65"/>
      <c r="X5645" s="61">
        <f t="shared" si="2638"/>
        <v>5.5813953488372002E-2</v>
      </c>
      <c r="Y5645" s="66">
        <f t="shared" si="2628"/>
        <v>4.1628122109158118E-3</v>
      </c>
      <c r="Z5645" s="61">
        <f t="shared" si="2629"/>
        <v>3.4288272157564859E-2</v>
      </c>
      <c r="AA5645" s="67">
        <f t="shared" si="2630"/>
        <v>20.106000000000002</v>
      </c>
      <c r="AB5645" s="68">
        <f t="shared" si="2631"/>
        <v>-2.1244309559939209E-2</v>
      </c>
      <c r="AC5645" s="69">
        <f t="shared" si="2632"/>
        <v>1.6995447647951547E-2</v>
      </c>
      <c r="AD5645" s="70">
        <f>_xlfn.PERCENTILE.EXC(AC5645:$AC$5675,0.5)</f>
        <v>0.18100311598384319</v>
      </c>
      <c r="AE5645" s="70">
        <f>_xlfn.PERCENTILE.EXC($AC5645:AC$5675,0.35)</f>
        <v>0.1477367963699894</v>
      </c>
      <c r="AF5645" s="71">
        <f t="shared" si="2625"/>
        <v>0.1180233982884026</v>
      </c>
      <c r="AG5645" s="70"/>
      <c r="AH5645" s="70"/>
      <c r="AI5645" s="61"/>
      <c r="AJ5645" s="68" t="str">
        <f t="shared" si="2641"/>
        <v>Safety</v>
      </c>
      <c r="AK5645" s="72"/>
      <c r="AL5645" s="73"/>
      <c r="AM5645" s="72"/>
      <c r="AN5645" s="73"/>
      <c r="AO5645" s="74"/>
      <c r="AP5645" s="20"/>
      <c r="AQ5645" s="74"/>
      <c r="AR5645" s="20"/>
      <c r="AS5645" s="74"/>
      <c r="AT5645" s="20"/>
      <c r="AU5645" s="74" t="str">
        <f t="shared" si="2633"/>
        <v>00635U</v>
      </c>
      <c r="AV5645" s="20">
        <f t="shared" si="2639"/>
        <v>0</v>
      </c>
      <c r="AW5645" s="74" t="str">
        <f t="shared" si="2634"/>
        <v>00635U</v>
      </c>
      <c r="AX5645" s="20">
        <f t="shared" si="2635"/>
        <v>0</v>
      </c>
      <c r="AY5645" s="20">
        <f t="shared" si="2640"/>
        <v>1</v>
      </c>
      <c r="AZ5645" s="116">
        <v>38118</v>
      </c>
      <c r="BA5645" s="116"/>
      <c r="BB5645" s="20"/>
      <c r="BC5645" s="20"/>
      <c r="BD5645" s="76"/>
      <c r="BE5645" s="77"/>
      <c r="BF5645" s="77"/>
    </row>
    <row r="5646" spans="1:58" s="23" customFormat="1" ht="15.75" customHeight="1" x14ac:dyDescent="0.4">
      <c r="A5646" s="116">
        <v>38114</v>
      </c>
      <c r="B5646" s="112">
        <v>18.309999999999999</v>
      </c>
      <c r="C5646" s="112">
        <v>19.87</v>
      </c>
      <c r="D5646" s="112">
        <v>20.45</v>
      </c>
      <c r="E5646" s="112">
        <v>21.19</v>
      </c>
      <c r="F5646" s="112">
        <v>21.25</v>
      </c>
      <c r="G5646" s="112">
        <v>21.312000000000001</v>
      </c>
      <c r="H5646" s="113">
        <v>21.39</v>
      </c>
      <c r="I5646" s="90">
        <f t="shared" si="2636"/>
        <v>19.324000000000002</v>
      </c>
      <c r="J5646" s="90">
        <f t="shared" si="2637"/>
        <v>20.247</v>
      </c>
      <c r="K5646" s="114">
        <v>7</v>
      </c>
      <c r="L5646" s="115">
        <v>0.05</v>
      </c>
      <c r="M5646" s="11"/>
      <c r="N5646" s="90">
        <v>18.13</v>
      </c>
      <c r="O5646" s="90">
        <v>19.32</v>
      </c>
      <c r="P5646" s="90">
        <v>20.357727032427778</v>
      </c>
      <c r="Q5646" s="90"/>
      <c r="R5646" s="63">
        <f t="shared" si="2627"/>
        <v>21.547727032427783</v>
      </c>
      <c r="S5646" s="64">
        <f t="shared" si="2626"/>
        <v>6.3343108504398726E-2</v>
      </c>
      <c r="T5646" s="65"/>
      <c r="U5646" s="65">
        <f t="shared" si="2642"/>
        <v>0.93840579710144922</v>
      </c>
      <c r="V5646" s="65">
        <f t="shared" si="2642"/>
        <v>0.94902539803315056</v>
      </c>
      <c r="W5646" s="65"/>
      <c r="X5646" s="61">
        <f t="shared" si="2638"/>
        <v>8.5199344620426123E-2</v>
      </c>
      <c r="Y5646" s="66">
        <f t="shared" si="2628"/>
        <v>9.4384143463897719E-3</v>
      </c>
      <c r="Z5646" s="61">
        <f t="shared" si="2629"/>
        <v>4.7764438004553829E-2</v>
      </c>
      <c r="AA5646" s="67">
        <f t="shared" si="2630"/>
        <v>19.323999999999998</v>
      </c>
      <c r="AB5646" s="68">
        <f t="shared" si="2631"/>
        <v>9.9282956425813425E-3</v>
      </c>
      <c r="AC5646" s="69">
        <f t="shared" si="2632"/>
        <v>6.5857694429122954E-2</v>
      </c>
      <c r="AD5646" s="70">
        <f>_xlfn.PERCENTILE.EXC(AC5646:$AC$5675,0.5)</f>
        <v>0.18278320998921338</v>
      </c>
      <c r="AE5646" s="70">
        <f>_xlfn.PERCENTILE.EXC($AC5646:AC$5675,0.35)</f>
        <v>0.14857647415440586</v>
      </c>
      <c r="AF5646" s="71">
        <f t="shared" ref="AF5646:AF5675" si="2643">_xlfn.PERCENTILE.EXC($AC5646:$AC6646,0.28)</f>
        <v>0.1259910799198502</v>
      </c>
      <c r="AG5646" s="70"/>
      <c r="AH5646" s="70"/>
      <c r="AI5646" s="61"/>
      <c r="AJ5646" s="68" t="str">
        <f t="shared" si="2641"/>
        <v>Safety</v>
      </c>
      <c r="AK5646" s="72"/>
      <c r="AL5646" s="73"/>
      <c r="AM5646" s="72"/>
      <c r="AN5646" s="73"/>
      <c r="AO5646" s="74"/>
      <c r="AP5646" s="20"/>
      <c r="AQ5646" s="74"/>
      <c r="AR5646" s="20"/>
      <c r="AS5646" s="74"/>
      <c r="AT5646" s="20"/>
      <c r="AU5646" s="74" t="str">
        <f t="shared" si="2633"/>
        <v>00635U</v>
      </c>
      <c r="AV5646" s="20">
        <f t="shared" si="2639"/>
        <v>0</v>
      </c>
      <c r="AW5646" s="74" t="str">
        <f t="shared" si="2634"/>
        <v>00635U</v>
      </c>
      <c r="AX5646" s="20">
        <f t="shared" si="2635"/>
        <v>0</v>
      </c>
      <c r="AY5646" s="20">
        <f t="shared" si="2640"/>
        <v>1</v>
      </c>
      <c r="AZ5646" s="116">
        <v>38117</v>
      </c>
      <c r="BA5646" s="116"/>
      <c r="BB5646" s="20"/>
      <c r="BC5646" s="20"/>
      <c r="BD5646" s="76"/>
      <c r="BE5646" s="77"/>
      <c r="BF5646" s="77"/>
    </row>
    <row r="5647" spans="1:58" s="23" customFormat="1" ht="15.75" customHeight="1" x14ac:dyDescent="0.4">
      <c r="A5647" s="116">
        <v>38113</v>
      </c>
      <c r="B5647" s="112">
        <v>17.48</v>
      </c>
      <c r="C5647" s="112">
        <v>19.41</v>
      </c>
      <c r="D5647" s="112">
        <v>19.968</v>
      </c>
      <c r="E5647" s="112">
        <v>20.68</v>
      </c>
      <c r="F5647" s="112">
        <v>20.844999999999999</v>
      </c>
      <c r="G5647" s="112">
        <v>21.016999999999999</v>
      </c>
      <c r="H5647" s="113">
        <v>21.23</v>
      </c>
      <c r="I5647" s="90">
        <f t="shared" si="2636"/>
        <v>18.638000000000002</v>
      </c>
      <c r="J5647" s="90">
        <f t="shared" si="2637"/>
        <v>19.744800000000001</v>
      </c>
      <c r="K5647" s="114">
        <v>8</v>
      </c>
      <c r="L5647" s="115">
        <v>0.05</v>
      </c>
      <c r="M5647" s="11"/>
      <c r="N5647" s="90">
        <v>17.05</v>
      </c>
      <c r="O5647" s="90">
        <v>18.34</v>
      </c>
      <c r="P5647" s="90">
        <v>19.661852611694194</v>
      </c>
      <c r="Q5647" s="90"/>
      <c r="R5647" s="63">
        <f t="shared" si="2627"/>
        <v>20.951852611694189</v>
      </c>
      <c r="S5647" s="64">
        <f t="shared" si="2626"/>
        <v>8.1166772352568237E-2</v>
      </c>
      <c r="T5647" s="65"/>
      <c r="U5647" s="65">
        <f t="shared" si="2642"/>
        <v>0.92966194111232281</v>
      </c>
      <c r="V5647" s="65">
        <f t="shared" si="2642"/>
        <v>0.93277069878410124</v>
      </c>
      <c r="W5647" s="65"/>
      <c r="X5647" s="61">
        <f t="shared" si="2638"/>
        <v>0.11041189931350112</v>
      </c>
      <c r="Y5647" s="66">
        <f t="shared" si="2628"/>
        <v>2.6595744680851099E-2</v>
      </c>
      <c r="Z5647" s="61">
        <f t="shared" si="2629"/>
        <v>5.9384054083056102E-2</v>
      </c>
      <c r="AA5647" s="67">
        <f t="shared" si="2630"/>
        <v>18.637999999999998</v>
      </c>
      <c r="AB5647" s="68">
        <f t="shared" si="2631"/>
        <v>2.5219941348973589E-2</v>
      </c>
      <c r="AC5647" s="69">
        <f t="shared" si="2632"/>
        <v>9.3137829912023309E-2</v>
      </c>
      <c r="AD5647" s="70">
        <f>_xlfn.PERCENTILE.EXC(AC5647:$AC$5675,0.5)</f>
        <v>0.18456330399458357</v>
      </c>
      <c r="AE5647" s="70">
        <f>_xlfn.PERCENTILE.EXC($AC5647:AC$5675,0.35)</f>
        <v>0.1607978259274343</v>
      </c>
      <c r="AF5647" s="71">
        <f t="shared" si="2643"/>
        <v>0.13674026388794805</v>
      </c>
      <c r="AG5647" s="70"/>
      <c r="AH5647" s="70"/>
      <c r="AI5647" s="61"/>
      <c r="AJ5647" s="68" t="str">
        <f t="shared" si="2641"/>
        <v>Safety</v>
      </c>
      <c r="AK5647" s="72"/>
      <c r="AL5647" s="73"/>
      <c r="AM5647" s="72"/>
      <c r="AN5647" s="73"/>
      <c r="AO5647" s="74"/>
      <c r="AP5647" s="20"/>
      <c r="AQ5647" s="74"/>
      <c r="AR5647" s="20"/>
      <c r="AS5647" s="74"/>
      <c r="AT5647" s="20"/>
      <c r="AU5647" s="74" t="str">
        <f t="shared" si="2633"/>
        <v>00635U</v>
      </c>
      <c r="AV5647" s="20">
        <f t="shared" si="2639"/>
        <v>0</v>
      </c>
      <c r="AW5647" s="74" t="str">
        <f t="shared" si="2634"/>
        <v>00635U</v>
      </c>
      <c r="AX5647" s="20">
        <f t="shared" si="2635"/>
        <v>0</v>
      </c>
      <c r="AY5647" s="20">
        <f t="shared" si="2640"/>
        <v>1</v>
      </c>
      <c r="AZ5647" s="116">
        <v>38114</v>
      </c>
      <c r="BA5647" s="116"/>
      <c r="BB5647" s="20"/>
      <c r="BC5647" s="20"/>
      <c r="BD5647" s="76"/>
      <c r="BE5647" s="77"/>
      <c r="BF5647" s="77"/>
    </row>
    <row r="5648" spans="1:58" s="23" customFormat="1" ht="15.75" customHeight="1" x14ac:dyDescent="0.4">
      <c r="A5648" s="116">
        <v>38112</v>
      </c>
      <c r="B5648" s="112">
        <v>16.62</v>
      </c>
      <c r="C5648" s="112">
        <v>18.79</v>
      </c>
      <c r="D5648" s="112">
        <v>19.437999999999999</v>
      </c>
      <c r="E5648" s="112">
        <v>20.260000000000002</v>
      </c>
      <c r="F5648" s="112">
        <v>20.466999999999999</v>
      </c>
      <c r="G5648" s="112">
        <v>20.683</v>
      </c>
      <c r="H5648" s="113">
        <v>20.95</v>
      </c>
      <c r="I5648" s="90">
        <f t="shared" si="2636"/>
        <v>17.813500000000001</v>
      </c>
      <c r="J5648" s="90">
        <f t="shared" si="2637"/>
        <v>19.1464</v>
      </c>
      <c r="K5648" s="114">
        <v>9</v>
      </c>
      <c r="L5648" s="115">
        <v>0.05</v>
      </c>
      <c r="M5648" s="11"/>
      <c r="N5648" s="90">
        <v>15.77</v>
      </c>
      <c r="O5648" s="90">
        <v>17.45</v>
      </c>
      <c r="P5648" s="90">
        <v>19.170087316343412</v>
      </c>
      <c r="Q5648" s="90"/>
      <c r="R5648" s="63">
        <f t="shared" si="2627"/>
        <v>20.850087316343416</v>
      </c>
      <c r="S5648" s="64">
        <f t="shared" si="2626"/>
        <v>-4.7129909365558977E-2</v>
      </c>
      <c r="T5648" s="65"/>
      <c r="U5648" s="65">
        <f t="shared" si="2642"/>
        <v>0.90372492836676221</v>
      </c>
      <c r="V5648" s="65">
        <f t="shared" si="2642"/>
        <v>0.91027232750906895</v>
      </c>
      <c r="W5648" s="65"/>
      <c r="X5648" s="61">
        <f t="shared" si="2638"/>
        <v>0.13056558363417559</v>
      </c>
      <c r="Y5648" s="66">
        <f t="shared" si="2628"/>
        <v>3.4057255676209167E-2</v>
      </c>
      <c r="Z5648" s="61">
        <f t="shared" si="2629"/>
        <v>7.4825272967131595E-2</v>
      </c>
      <c r="AA5648" s="67">
        <f t="shared" si="2630"/>
        <v>17.813500000000001</v>
      </c>
      <c r="AB5648" s="68">
        <f t="shared" si="2631"/>
        <v>5.3899809765377393E-2</v>
      </c>
      <c r="AC5648" s="69">
        <f t="shared" si="2632"/>
        <v>0.12958148383005719</v>
      </c>
      <c r="AD5648" s="70">
        <f>_xlfn.PERCENTILE.EXC(AC5648:$AC$5675,0.5)</f>
        <v>0.19057624044938021</v>
      </c>
      <c r="AE5648" s="70">
        <f>_xlfn.PERCENTILE.EXC($AC5648:AC$5675,0.35)</f>
        <v>0.17319286741988382</v>
      </c>
      <c r="AF5648" s="71">
        <f t="shared" si="2643"/>
        <v>0.1476334514119074</v>
      </c>
      <c r="AG5648" s="70"/>
      <c r="AH5648" s="70"/>
      <c r="AI5648" s="61"/>
      <c r="AJ5648" s="68" t="str">
        <f t="shared" si="2641"/>
        <v>Safety</v>
      </c>
      <c r="AK5648" s="72"/>
      <c r="AL5648" s="73"/>
      <c r="AM5648" s="72"/>
      <c r="AN5648" s="73"/>
      <c r="AO5648" s="74"/>
      <c r="AP5648" s="20"/>
      <c r="AQ5648" s="74"/>
      <c r="AR5648" s="20"/>
      <c r="AS5648" s="74"/>
      <c r="AT5648" s="20"/>
      <c r="AU5648" s="74" t="str">
        <f t="shared" si="2633"/>
        <v>00635U</v>
      </c>
      <c r="AV5648" s="20">
        <f t="shared" si="2639"/>
        <v>0</v>
      </c>
      <c r="AW5648" s="74" t="str">
        <f t="shared" si="2634"/>
        <v>00635U</v>
      </c>
      <c r="AX5648" s="20">
        <f t="shared" si="2635"/>
        <v>0</v>
      </c>
      <c r="AY5648" s="20">
        <f t="shared" si="2640"/>
        <v>1</v>
      </c>
      <c r="AZ5648" s="116">
        <v>38113</v>
      </c>
      <c r="BA5648" s="116"/>
      <c r="BB5648" s="20"/>
      <c r="BC5648" s="20"/>
      <c r="BD5648" s="76"/>
      <c r="BE5648" s="77"/>
      <c r="BF5648" s="77"/>
    </row>
    <row r="5649" spans="1:58" s="23" customFormat="1" ht="15.75" customHeight="1" x14ac:dyDescent="0.4">
      <c r="A5649" s="116">
        <v>38111</v>
      </c>
      <c r="B5649" s="112">
        <v>17.309999999999999</v>
      </c>
      <c r="C5649" s="112">
        <v>19.2</v>
      </c>
      <c r="D5649" s="112">
        <v>19.748999999999999</v>
      </c>
      <c r="E5649" s="112">
        <v>20.45</v>
      </c>
      <c r="F5649" s="112">
        <v>20.654</v>
      </c>
      <c r="G5649" s="112">
        <v>20.867000000000001</v>
      </c>
      <c r="H5649" s="113">
        <v>21.13</v>
      </c>
      <c r="I5649" s="90">
        <f t="shared" si="2636"/>
        <v>18.254999999999999</v>
      </c>
      <c r="J5649" s="90">
        <f t="shared" si="2637"/>
        <v>19.474499999999999</v>
      </c>
      <c r="K5649" s="114">
        <v>10</v>
      </c>
      <c r="L5649" s="115">
        <v>0.05</v>
      </c>
      <c r="M5649" s="11"/>
      <c r="N5649" s="90">
        <v>16.55</v>
      </c>
      <c r="O5649" s="90">
        <v>18.190000000000001</v>
      </c>
      <c r="P5649" s="90">
        <v>19.583919425941719</v>
      </c>
      <c r="Q5649" s="90"/>
      <c r="R5649" s="63">
        <f t="shared" si="2627"/>
        <v>21.22391942594172</v>
      </c>
      <c r="S5649" s="64">
        <f t="shared" si="2626"/>
        <v>-4.2117930204572974E-3</v>
      </c>
      <c r="T5649" s="65"/>
      <c r="U5649" s="65">
        <f t="shared" si="2642"/>
        <v>0.90984057174271571</v>
      </c>
      <c r="V5649" s="65">
        <f t="shared" si="2642"/>
        <v>0.92882326588337205</v>
      </c>
      <c r="W5649" s="65"/>
      <c r="X5649" s="61">
        <f t="shared" si="2638"/>
        <v>0.10918544194107456</v>
      </c>
      <c r="Y5649" s="66">
        <f t="shared" si="2628"/>
        <v>3.325183374083128E-2</v>
      </c>
      <c r="Z5649" s="61">
        <f t="shared" si="2629"/>
        <v>6.6803615447822526E-2</v>
      </c>
      <c r="AA5649" s="67">
        <f t="shared" si="2630"/>
        <v>18.254999999999999</v>
      </c>
      <c r="AB5649" s="68">
        <f t="shared" si="2631"/>
        <v>4.592145015105728E-2</v>
      </c>
      <c r="AC5649" s="69">
        <f t="shared" si="2632"/>
        <v>0.10302114803625367</v>
      </c>
      <c r="AD5649" s="70">
        <f>_xlfn.PERCENTILE.EXC(AC5649:$AC$5675,0.5)</f>
        <v>0.19658917690417682</v>
      </c>
      <c r="AE5649" s="70">
        <f>_xlfn.PERCENTILE.EXC($AC5649:AC$5675,0.35)</f>
        <v>0.17478520065512482</v>
      </c>
      <c r="AF5649" s="71">
        <f t="shared" si="2643"/>
        <v>0.14856355603464561</v>
      </c>
      <c r="AG5649" s="70"/>
      <c r="AH5649" s="70"/>
      <c r="AI5649" s="61"/>
      <c r="AJ5649" s="68" t="str">
        <f t="shared" si="2641"/>
        <v>Safety</v>
      </c>
      <c r="AK5649" s="72"/>
      <c r="AL5649" s="73"/>
      <c r="AM5649" s="72"/>
      <c r="AN5649" s="73"/>
      <c r="AO5649" s="74"/>
      <c r="AP5649" s="20"/>
      <c r="AQ5649" s="74"/>
      <c r="AR5649" s="20"/>
      <c r="AS5649" s="74"/>
      <c r="AT5649" s="20"/>
      <c r="AU5649" s="74" t="str">
        <f t="shared" si="2633"/>
        <v>00635U</v>
      </c>
      <c r="AV5649" s="20">
        <f t="shared" si="2639"/>
        <v>0</v>
      </c>
      <c r="AW5649" s="74" t="str">
        <f t="shared" si="2634"/>
        <v>00635U</v>
      </c>
      <c r="AX5649" s="20">
        <f t="shared" si="2635"/>
        <v>0</v>
      </c>
      <c r="AY5649" s="20">
        <f t="shared" si="2640"/>
        <v>1</v>
      </c>
      <c r="AZ5649" s="116">
        <v>38112</v>
      </c>
      <c r="BA5649" s="116"/>
      <c r="BB5649" s="20"/>
      <c r="BC5649" s="20"/>
      <c r="BD5649" s="76"/>
      <c r="BE5649" s="77"/>
      <c r="BF5649" s="77"/>
    </row>
    <row r="5650" spans="1:58" s="23" customFormat="1" ht="15.75" customHeight="1" x14ac:dyDescent="0.4">
      <c r="A5650" s="116">
        <v>38110</v>
      </c>
      <c r="B5650" s="112">
        <v>17.690000000000001</v>
      </c>
      <c r="C5650" s="112">
        <v>19.27</v>
      </c>
      <c r="D5650" s="112">
        <v>19.86</v>
      </c>
      <c r="E5650" s="112">
        <v>20.61</v>
      </c>
      <c r="F5650" s="112">
        <v>20.765999999999998</v>
      </c>
      <c r="G5650" s="112">
        <v>20.928000000000001</v>
      </c>
      <c r="H5650" s="113">
        <v>21.13</v>
      </c>
      <c r="I5650" s="90">
        <f t="shared" si="2636"/>
        <v>18.401</v>
      </c>
      <c r="J5650" s="90">
        <f t="shared" si="2637"/>
        <v>19.535499999999999</v>
      </c>
      <c r="K5650" s="114">
        <v>11</v>
      </c>
      <c r="L5650" s="115">
        <v>0.05</v>
      </c>
      <c r="M5650" s="11"/>
      <c r="N5650" s="90">
        <v>16.62</v>
      </c>
      <c r="O5650" s="90">
        <v>18.13</v>
      </c>
      <c r="P5650" s="90">
        <v>19.643871577422168</v>
      </c>
      <c r="Q5650" s="90"/>
      <c r="R5650" s="63">
        <f t="shared" si="2627"/>
        <v>21.153871577422169</v>
      </c>
      <c r="S5650" s="64">
        <f t="shared" ref="S5650:S5674" si="2644">(N5650-N5651)/N5651</f>
        <v>-3.3158813263525322E-2</v>
      </c>
      <c r="T5650" s="65"/>
      <c r="U5650" s="65">
        <f t="shared" si="2642"/>
        <v>0.91671263099834543</v>
      </c>
      <c r="V5650" s="65">
        <f t="shared" si="2642"/>
        <v>0.92293415422435621</v>
      </c>
      <c r="W5650" s="65"/>
      <c r="X5650" s="61">
        <f t="shared" si="2638"/>
        <v>8.9315997738835404E-2</v>
      </c>
      <c r="Y5650" s="66">
        <f t="shared" si="2628"/>
        <v>2.5230470645317787E-2</v>
      </c>
      <c r="Z5650" s="61">
        <f t="shared" si="2629"/>
        <v>6.1654257920765135E-2</v>
      </c>
      <c r="AA5650" s="67">
        <f t="shared" si="2630"/>
        <v>18.401</v>
      </c>
      <c r="AB5650" s="68">
        <f t="shared" si="2631"/>
        <v>6.4380264741275589E-2</v>
      </c>
      <c r="AC5650" s="69">
        <f t="shared" si="2632"/>
        <v>0.10716004813477729</v>
      </c>
      <c r="AD5650" s="70">
        <f>_xlfn.PERCENTILE.EXC(AC5650:$AC$5675,0.5)</f>
        <v>0.19659307310681987</v>
      </c>
      <c r="AE5650" s="70">
        <f>_xlfn.PERCENTILE.EXC($AC5650:AC$5675,0.35)</f>
        <v>0.17686094294940108</v>
      </c>
      <c r="AF5650" s="71">
        <f t="shared" si="2643"/>
        <v>0.16224113552462929</v>
      </c>
      <c r="AG5650" s="70"/>
      <c r="AH5650" s="70"/>
      <c r="AI5650" s="61"/>
      <c r="AJ5650" s="68" t="str">
        <f t="shared" si="2641"/>
        <v>Safety</v>
      </c>
      <c r="AK5650" s="72"/>
      <c r="AL5650" s="73"/>
      <c r="AM5650" s="72"/>
      <c r="AN5650" s="73"/>
      <c r="AO5650" s="74"/>
      <c r="AP5650" s="20"/>
      <c r="AQ5650" s="74"/>
      <c r="AR5650" s="20"/>
      <c r="AS5650" s="74"/>
      <c r="AT5650" s="20"/>
      <c r="AU5650" s="74" t="str">
        <f t="shared" si="2633"/>
        <v>00635U</v>
      </c>
      <c r="AV5650" s="20">
        <f t="shared" si="2639"/>
        <v>0</v>
      </c>
      <c r="AW5650" s="74" t="str">
        <f t="shared" si="2634"/>
        <v>00635U</v>
      </c>
      <c r="AX5650" s="20">
        <f t="shared" si="2635"/>
        <v>0</v>
      </c>
      <c r="AY5650" s="20">
        <f t="shared" si="2640"/>
        <v>1</v>
      </c>
      <c r="AZ5650" s="116">
        <v>38111</v>
      </c>
      <c r="BA5650" s="116"/>
      <c r="BB5650" s="20"/>
      <c r="BC5650" s="20"/>
      <c r="BD5650" s="76"/>
      <c r="BE5650" s="77"/>
      <c r="BF5650" s="77"/>
    </row>
    <row r="5651" spans="1:58" s="23" customFormat="1" ht="15.75" customHeight="1" x14ac:dyDescent="0.4">
      <c r="A5651" s="116">
        <v>38107</v>
      </c>
      <c r="B5651" s="112">
        <v>18.22</v>
      </c>
      <c r="C5651" s="112">
        <v>19.850000000000001</v>
      </c>
      <c r="D5651" s="112">
        <v>20.323</v>
      </c>
      <c r="E5651" s="112">
        <v>20.93</v>
      </c>
      <c r="F5651" s="112">
        <v>21.077000000000002</v>
      </c>
      <c r="G5651" s="112">
        <v>21.23</v>
      </c>
      <c r="H5651" s="113">
        <v>21.42</v>
      </c>
      <c r="I5651" s="90">
        <f t="shared" si="2636"/>
        <v>18.872</v>
      </c>
      <c r="J5651" s="90">
        <f t="shared" si="2637"/>
        <v>20.039200000000001</v>
      </c>
      <c r="K5651" s="114">
        <v>12</v>
      </c>
      <c r="L5651" s="115">
        <v>0.05</v>
      </c>
      <c r="M5651" s="11"/>
      <c r="N5651" s="90">
        <v>17.190000000000001</v>
      </c>
      <c r="O5651" s="90">
        <v>18.71</v>
      </c>
      <c r="P5651" s="90">
        <v>20.049393165160705</v>
      </c>
      <c r="Q5651" s="90"/>
      <c r="R5651" s="63">
        <f t="shared" si="2627"/>
        <v>21.569393165160701</v>
      </c>
      <c r="S5651" s="64">
        <f t="shared" si="2644"/>
        <v>3.5542168674698782E-2</v>
      </c>
      <c r="T5651" s="65"/>
      <c r="U5651" s="65">
        <f t="shared" si="2642"/>
        <v>0.91876002137894175</v>
      </c>
      <c r="V5651" s="65">
        <f t="shared" si="2642"/>
        <v>0.93319532645565895</v>
      </c>
      <c r="W5651" s="65"/>
      <c r="X5651" s="61">
        <f t="shared" si="2638"/>
        <v>8.946212952799136E-2</v>
      </c>
      <c r="Y5651" s="66">
        <f t="shared" si="2628"/>
        <v>2.3411371237458289E-2</v>
      </c>
      <c r="Z5651" s="61">
        <f t="shared" si="2629"/>
        <v>6.1848240779991584E-2</v>
      </c>
      <c r="AA5651" s="67">
        <f t="shared" si="2630"/>
        <v>18.872</v>
      </c>
      <c r="AB5651" s="68">
        <f t="shared" si="2631"/>
        <v>5.9918557300756112E-2</v>
      </c>
      <c r="AC5651" s="69">
        <f t="shared" si="2632"/>
        <v>9.7847585805700896E-2</v>
      </c>
      <c r="AD5651" s="70">
        <f>_xlfn.PERCENTILE.EXC(AC5651:$AC$5675,0.5)</f>
        <v>0.19659696930946291</v>
      </c>
      <c r="AE5651" s="70">
        <f>_xlfn.PERCENTILE.EXC($AC5651:AC$5675,0.35)</f>
        <v>0.17901953322000605</v>
      </c>
      <c r="AF5651" s="71">
        <f t="shared" si="2643"/>
        <v>0.17351133406693203</v>
      </c>
      <c r="AG5651" s="70"/>
      <c r="AH5651" s="70"/>
      <c r="AI5651" s="61"/>
      <c r="AJ5651" s="68" t="str">
        <f t="shared" si="2641"/>
        <v>Safety</v>
      </c>
      <c r="AK5651" s="72"/>
      <c r="AL5651" s="73"/>
      <c r="AM5651" s="72"/>
      <c r="AN5651" s="73"/>
      <c r="AO5651" s="74"/>
      <c r="AP5651" s="20"/>
      <c r="AQ5651" s="74"/>
      <c r="AR5651" s="20"/>
      <c r="AS5651" s="74"/>
      <c r="AT5651" s="20"/>
      <c r="AU5651" s="74" t="str">
        <f t="shared" si="2633"/>
        <v>00635U</v>
      </c>
      <c r="AV5651" s="20">
        <f t="shared" si="2639"/>
        <v>0</v>
      </c>
      <c r="AW5651" s="74" t="str">
        <f t="shared" si="2634"/>
        <v>00635U</v>
      </c>
      <c r="AX5651" s="20">
        <f t="shared" si="2635"/>
        <v>0</v>
      </c>
      <c r="AY5651" s="20">
        <f t="shared" si="2640"/>
        <v>1</v>
      </c>
      <c r="AZ5651" s="116">
        <v>38110</v>
      </c>
      <c r="BA5651" s="116"/>
      <c r="BB5651" s="20"/>
      <c r="BC5651" s="20"/>
      <c r="BD5651" s="76"/>
      <c r="BE5651" s="77"/>
      <c r="BF5651" s="77"/>
    </row>
    <row r="5652" spans="1:58" s="23" customFormat="1" ht="15.75" customHeight="1" x14ac:dyDescent="0.4">
      <c r="A5652" s="116">
        <v>38106</v>
      </c>
      <c r="B5652" s="112">
        <v>17.77</v>
      </c>
      <c r="C5652" s="112">
        <v>19.64</v>
      </c>
      <c r="D5652" s="112">
        <v>20.096</v>
      </c>
      <c r="E5652" s="112">
        <v>20.68</v>
      </c>
      <c r="F5652" s="112">
        <v>20.89</v>
      </c>
      <c r="G5652" s="112">
        <v>21.109000000000002</v>
      </c>
      <c r="H5652" s="113">
        <v>21.38</v>
      </c>
      <c r="I5652" s="90">
        <f t="shared" si="2636"/>
        <v>18.424499999999998</v>
      </c>
      <c r="J5652" s="90">
        <f t="shared" si="2637"/>
        <v>19.799600000000002</v>
      </c>
      <c r="K5652" s="114">
        <v>13</v>
      </c>
      <c r="L5652" s="115">
        <v>0.05</v>
      </c>
      <c r="M5652" s="11"/>
      <c r="N5652" s="90">
        <v>16.600000000000001</v>
      </c>
      <c r="O5652" s="90">
        <v>18.510000000000002</v>
      </c>
      <c r="P5652" s="90">
        <v>20.303197757207222</v>
      </c>
      <c r="Q5652" s="90"/>
      <c r="R5652" s="63">
        <f t="shared" si="2627"/>
        <v>22.213197757207219</v>
      </c>
      <c r="S5652" s="64">
        <f t="shared" si="2644"/>
        <v>1.9030079803560609E-2</v>
      </c>
      <c r="T5652" s="65"/>
      <c r="U5652" s="65">
        <f t="shared" si="2642"/>
        <v>0.89681253376553216</v>
      </c>
      <c r="V5652" s="65">
        <f t="shared" si="2642"/>
        <v>0.91167904786965537</v>
      </c>
      <c r="W5652" s="65"/>
      <c r="X5652" s="61">
        <f t="shared" si="2638"/>
        <v>0.10523353967360727</v>
      </c>
      <c r="Y5652" s="66">
        <f t="shared" si="2628"/>
        <v>3.3849129593810409E-2</v>
      </c>
      <c r="Z5652" s="61">
        <f t="shared" si="2629"/>
        <v>7.463431843469312E-2</v>
      </c>
      <c r="AA5652" s="67">
        <f t="shared" si="2630"/>
        <v>18.424499999999998</v>
      </c>
      <c r="AB5652" s="68">
        <f t="shared" si="2631"/>
        <v>7.0481927710843259E-2</v>
      </c>
      <c r="AC5652" s="69">
        <f t="shared" si="2632"/>
        <v>0.10990963855421668</v>
      </c>
      <c r="AD5652" s="70">
        <f>_xlfn.PERCENTILE.EXC(AC5652:$AC$5675,0.5)</f>
        <v>0.19692955926116545</v>
      </c>
      <c r="AE5652" s="70">
        <f>_xlfn.PERCENTILE.EXC($AC5652:AC$5675,0.35)</f>
        <v>0.18045212077166622</v>
      </c>
      <c r="AF5652" s="71">
        <f t="shared" si="2643"/>
        <v>0.17527514934289129</v>
      </c>
      <c r="AG5652" s="70"/>
      <c r="AH5652" s="70"/>
      <c r="AI5652" s="61"/>
      <c r="AJ5652" s="68" t="str">
        <f t="shared" si="2641"/>
        <v>Safety</v>
      </c>
      <c r="AK5652" s="72"/>
      <c r="AL5652" s="73"/>
      <c r="AM5652" s="72"/>
      <c r="AN5652" s="73"/>
      <c r="AO5652" s="74"/>
      <c r="AP5652" s="20"/>
      <c r="AQ5652" s="74"/>
      <c r="AR5652" s="20"/>
      <c r="AS5652" s="74"/>
      <c r="AT5652" s="20"/>
      <c r="AU5652" s="74" t="str">
        <f t="shared" si="2633"/>
        <v>00635U</v>
      </c>
      <c r="AV5652" s="20">
        <f t="shared" si="2639"/>
        <v>0</v>
      </c>
      <c r="AW5652" s="74" t="str">
        <f t="shared" si="2634"/>
        <v>00635U</v>
      </c>
      <c r="AX5652" s="20">
        <f t="shared" si="2635"/>
        <v>0</v>
      </c>
      <c r="AY5652" s="20">
        <f t="shared" si="2640"/>
        <v>1</v>
      </c>
      <c r="AZ5652" s="116">
        <v>38107</v>
      </c>
      <c r="BA5652" s="116"/>
      <c r="BB5652" s="20"/>
      <c r="BC5652" s="20"/>
      <c r="BD5652" s="76"/>
      <c r="BE5652" s="77"/>
      <c r="BF5652" s="77"/>
    </row>
    <row r="5653" spans="1:58" s="23" customFormat="1" ht="15.75" customHeight="1" x14ac:dyDescent="0.4">
      <c r="A5653" s="116">
        <v>38105</v>
      </c>
      <c r="B5653" s="112">
        <v>17.37</v>
      </c>
      <c r="C5653" s="112">
        <v>19.27</v>
      </c>
      <c r="D5653" s="112">
        <v>19.704000000000001</v>
      </c>
      <c r="E5653" s="112">
        <v>20.260000000000002</v>
      </c>
      <c r="F5653" s="112">
        <v>20.562000000000001</v>
      </c>
      <c r="G5653" s="112">
        <v>20.875</v>
      </c>
      <c r="H5653" s="113">
        <v>21.26</v>
      </c>
      <c r="I5653" s="90">
        <f t="shared" si="2636"/>
        <v>17.940000000000001</v>
      </c>
      <c r="J5653" s="90">
        <f t="shared" si="2637"/>
        <v>19.400199999999998</v>
      </c>
      <c r="K5653" s="114">
        <v>14</v>
      </c>
      <c r="L5653" s="115">
        <v>0.05</v>
      </c>
      <c r="M5653" s="11"/>
      <c r="N5653" s="90">
        <v>16.29</v>
      </c>
      <c r="O5653" s="90">
        <v>18.07</v>
      </c>
      <c r="P5653" s="90">
        <v>19.300227658664973</v>
      </c>
      <c r="Q5653" s="90"/>
      <c r="R5653" s="63">
        <f t="shared" si="2627"/>
        <v>21.080227658664974</v>
      </c>
      <c r="S5653" s="64">
        <f t="shared" si="2644"/>
        <v>8.0955540809555332E-2</v>
      </c>
      <c r="T5653" s="65"/>
      <c r="U5653" s="65">
        <f t="shared" si="2642"/>
        <v>0.9014941892639734</v>
      </c>
      <c r="V5653" s="65">
        <f t="shared" si="2642"/>
        <v>0.93625838614848389</v>
      </c>
      <c r="W5653" s="65"/>
      <c r="X5653" s="61">
        <f t="shared" si="2638"/>
        <v>0.109383995394358</v>
      </c>
      <c r="Y5653" s="66">
        <f t="shared" si="2628"/>
        <v>4.9358341559723587E-2</v>
      </c>
      <c r="Z5653" s="61">
        <f t="shared" si="2629"/>
        <v>8.139353400222947E-2</v>
      </c>
      <c r="AA5653" s="67">
        <f t="shared" si="2630"/>
        <v>17.940000000000001</v>
      </c>
      <c r="AB5653" s="68">
        <f t="shared" si="2631"/>
        <v>6.6298342541436586E-2</v>
      </c>
      <c r="AC5653" s="69">
        <f t="shared" si="2632"/>
        <v>0.10128913443830584</v>
      </c>
      <c r="AD5653" s="70">
        <f>_xlfn.PERCENTILE.EXC(AC5653:$AC$5675,0.5)</f>
        <v>0.197262149212868</v>
      </c>
      <c r="AE5653" s="70">
        <f>_xlfn.PERCENTILE.EXC($AC5653:AC$5675,0.35)</f>
        <v>0.18242719118813933</v>
      </c>
      <c r="AF5653" s="71">
        <f t="shared" si="2643"/>
        <v>0.17781241911330695</v>
      </c>
      <c r="AG5653" s="70"/>
      <c r="AH5653" s="70"/>
      <c r="AI5653" s="61"/>
      <c r="AJ5653" s="68" t="str">
        <f t="shared" si="2641"/>
        <v>Safety</v>
      </c>
      <c r="AK5653" s="72"/>
      <c r="AL5653" s="73"/>
      <c r="AM5653" s="72"/>
      <c r="AN5653" s="73"/>
      <c r="AO5653" s="74"/>
      <c r="AP5653" s="20"/>
      <c r="AQ5653" s="74"/>
      <c r="AR5653" s="20"/>
      <c r="AS5653" s="74"/>
      <c r="AT5653" s="20"/>
      <c r="AU5653" s="74" t="str">
        <f t="shared" si="2633"/>
        <v>00635U</v>
      </c>
      <c r="AV5653" s="20">
        <f t="shared" si="2639"/>
        <v>0</v>
      </c>
      <c r="AW5653" s="74" t="str">
        <f t="shared" si="2634"/>
        <v>00635U</v>
      </c>
      <c r="AX5653" s="20">
        <f t="shared" si="2635"/>
        <v>0</v>
      </c>
      <c r="AY5653" s="20">
        <f t="shared" si="2640"/>
        <v>1</v>
      </c>
      <c r="AZ5653" s="116">
        <v>38106</v>
      </c>
      <c r="BA5653" s="116"/>
      <c r="BB5653" s="20"/>
      <c r="BC5653" s="20"/>
      <c r="BD5653" s="76"/>
      <c r="BE5653" s="77"/>
      <c r="BF5653" s="77"/>
    </row>
    <row r="5654" spans="1:58" s="23" customFormat="1" ht="15.75" customHeight="1" x14ac:dyDescent="0.4">
      <c r="A5654" s="116">
        <v>38104</v>
      </c>
      <c r="B5654" s="112">
        <v>16.8</v>
      </c>
      <c r="C5654" s="112">
        <v>18.77</v>
      </c>
      <c r="D5654" s="112">
        <v>19.222000000000001</v>
      </c>
      <c r="E5654" s="112">
        <v>19.8</v>
      </c>
      <c r="F5654" s="112">
        <v>20.225999999999999</v>
      </c>
      <c r="G5654" s="112">
        <v>20.664000000000001</v>
      </c>
      <c r="H5654" s="113">
        <v>21.2</v>
      </c>
      <c r="I5654" s="90">
        <f t="shared" si="2636"/>
        <v>17.2925</v>
      </c>
      <c r="J5654" s="90">
        <f t="shared" si="2637"/>
        <v>18.882999999999999</v>
      </c>
      <c r="K5654" s="114">
        <v>15</v>
      </c>
      <c r="L5654" s="115">
        <v>0.05</v>
      </c>
      <c r="M5654" s="11"/>
      <c r="N5654" s="90">
        <v>15.07</v>
      </c>
      <c r="O5654" s="90">
        <v>17.149999999999999</v>
      </c>
      <c r="P5654" s="90">
        <v>18.692618748899285</v>
      </c>
      <c r="Q5654" s="90"/>
      <c r="R5654" s="63">
        <f t="shared" si="2627"/>
        <v>20.772618748899284</v>
      </c>
      <c r="S5654" s="64">
        <f t="shared" si="2644"/>
        <v>2.0311442112390027E-2</v>
      </c>
      <c r="T5654" s="65"/>
      <c r="U5654" s="65">
        <f t="shared" si="2642"/>
        <v>0.87871720116618079</v>
      </c>
      <c r="V5654" s="65">
        <f t="shared" si="2642"/>
        <v>0.91747444434503733</v>
      </c>
      <c r="W5654" s="65"/>
      <c r="X5654" s="61">
        <f t="shared" si="2638"/>
        <v>0.11726190476190469</v>
      </c>
      <c r="Y5654" s="66">
        <f t="shared" si="2628"/>
        <v>7.0707070707070635E-2</v>
      </c>
      <c r="Z5654" s="61">
        <f t="shared" si="2629"/>
        <v>9.1976290299262603E-2</v>
      </c>
      <c r="AA5654" s="67">
        <f t="shared" si="2630"/>
        <v>17.2925</v>
      </c>
      <c r="AB5654" s="68">
        <f t="shared" si="2631"/>
        <v>0.11479761114797614</v>
      </c>
      <c r="AC5654" s="69">
        <f t="shared" si="2632"/>
        <v>0.14747843397478436</v>
      </c>
      <c r="AD5654" s="70">
        <f>_xlfn.PERCENTILE.EXC(AC5654:$AC$5675,0.5)</f>
        <v>0.19898363870899816</v>
      </c>
      <c r="AE5654" s="70">
        <f>_xlfn.PERCENTILE.EXC($AC5654:AC$5675,0.35)</f>
        <v>0.18516459764006321</v>
      </c>
      <c r="AF5654" s="71">
        <f t="shared" si="2643"/>
        <v>0.17976888670856675</v>
      </c>
      <c r="AG5654" s="70"/>
      <c r="AH5654" s="70"/>
      <c r="AI5654" s="61"/>
      <c r="AJ5654" s="68" t="str">
        <f t="shared" si="2641"/>
        <v>Safety</v>
      </c>
      <c r="AK5654" s="72"/>
      <c r="AL5654" s="73"/>
      <c r="AM5654" s="72"/>
      <c r="AN5654" s="73"/>
      <c r="AO5654" s="74"/>
      <c r="AP5654" s="20"/>
      <c r="AQ5654" s="74"/>
      <c r="AR5654" s="20"/>
      <c r="AS5654" s="74"/>
      <c r="AT5654" s="20"/>
      <c r="AU5654" s="74" t="str">
        <f t="shared" si="2633"/>
        <v>00635U</v>
      </c>
      <c r="AV5654" s="20">
        <f t="shared" si="2639"/>
        <v>0</v>
      </c>
      <c r="AW5654" s="74" t="str">
        <f t="shared" si="2634"/>
        <v>00635U</v>
      </c>
      <c r="AX5654" s="20">
        <f t="shared" si="2635"/>
        <v>0</v>
      </c>
      <c r="AY5654" s="20">
        <f t="shared" si="2640"/>
        <v>1</v>
      </c>
      <c r="AZ5654" s="116">
        <v>38105</v>
      </c>
      <c r="BA5654" s="116"/>
      <c r="BB5654" s="20"/>
      <c r="BC5654" s="20"/>
      <c r="BD5654" s="76"/>
      <c r="BE5654" s="77"/>
      <c r="BF5654" s="77"/>
    </row>
    <row r="5655" spans="1:58" s="23" customFormat="1" ht="15.75" customHeight="1" x14ac:dyDescent="0.4">
      <c r="A5655" s="116">
        <v>38103</v>
      </c>
      <c r="B5655" s="112">
        <v>17.13</v>
      </c>
      <c r="C5655" s="112">
        <v>18.96</v>
      </c>
      <c r="D5655" s="112">
        <v>19.332000000000001</v>
      </c>
      <c r="E5655" s="112">
        <v>19.809999999999999</v>
      </c>
      <c r="F5655" s="112">
        <v>20.233000000000001</v>
      </c>
      <c r="G5655" s="112">
        <v>20.667999999999999</v>
      </c>
      <c r="H5655" s="113">
        <v>21.2</v>
      </c>
      <c r="I5655" s="90">
        <f t="shared" si="2636"/>
        <v>17.495999999999999</v>
      </c>
      <c r="J5655" s="90">
        <f t="shared" si="2637"/>
        <v>19.034400000000002</v>
      </c>
      <c r="K5655" s="114">
        <v>16</v>
      </c>
      <c r="L5655" s="115">
        <v>0.05</v>
      </c>
      <c r="M5655" s="11"/>
      <c r="N5655" s="90">
        <v>14.77</v>
      </c>
      <c r="O5655" s="90">
        <v>17.059999999999999</v>
      </c>
      <c r="P5655" s="90">
        <v>18.74601146371592</v>
      </c>
      <c r="Q5655" s="90"/>
      <c r="R5655" s="63">
        <f t="shared" si="2627"/>
        <v>21.036011463715919</v>
      </c>
      <c r="S5655" s="64">
        <f t="shared" si="2644"/>
        <v>5.4246966452533893E-2</v>
      </c>
      <c r="T5655" s="65"/>
      <c r="U5655" s="65">
        <f t="shared" si="2642"/>
        <v>0.86576787807737399</v>
      </c>
      <c r="V5655" s="65">
        <f t="shared" si="2642"/>
        <v>0.91006025644552169</v>
      </c>
      <c r="W5655" s="65"/>
      <c r="X5655" s="61">
        <f t="shared" si="2638"/>
        <v>0.10683012259194408</v>
      </c>
      <c r="Y5655" s="66">
        <f t="shared" si="2628"/>
        <v>7.0166582534073735E-2</v>
      </c>
      <c r="Z5655" s="61">
        <f t="shared" si="2629"/>
        <v>8.7928669410151067E-2</v>
      </c>
      <c r="AA5655" s="67">
        <f t="shared" si="2630"/>
        <v>17.495999999999999</v>
      </c>
      <c r="AB5655" s="68">
        <f t="shared" si="2631"/>
        <v>0.15978334461746779</v>
      </c>
      <c r="AC5655" s="69">
        <f t="shared" si="2632"/>
        <v>0.18456330399458357</v>
      </c>
      <c r="AD5655" s="70">
        <f>_xlfn.PERCENTILE.EXC(AC5655:$AC$5675,0.5)</f>
        <v>0.20070512820512834</v>
      </c>
      <c r="AE5655" s="70">
        <f>_xlfn.PERCENTILE.EXC($AC5655:AC$5675,0.35)</f>
        <v>0.19298141503129884</v>
      </c>
      <c r="AF5655" s="71">
        <f t="shared" si="2643"/>
        <v>0.18157274606556165</v>
      </c>
      <c r="AG5655" s="70"/>
      <c r="AH5655" s="70"/>
      <c r="AI5655" s="61"/>
      <c r="AJ5655" s="68" t="str">
        <f t="shared" si="2641"/>
        <v>Short VOL</v>
      </c>
      <c r="AK5655" s="72"/>
      <c r="AL5655" s="73"/>
      <c r="AM5655" s="72"/>
      <c r="AN5655" s="73"/>
      <c r="AO5655" s="74"/>
      <c r="AP5655" s="20"/>
      <c r="AQ5655" s="74"/>
      <c r="AR5655" s="20"/>
      <c r="AS5655" s="74"/>
      <c r="AT5655" s="20"/>
      <c r="AU5655" s="74" t="str">
        <f t="shared" si="2633"/>
        <v>00631L</v>
      </c>
      <c r="AV5655" s="20">
        <f t="shared" si="2639"/>
        <v>1</v>
      </c>
      <c r="AW5655" s="74" t="str">
        <f t="shared" si="2634"/>
        <v>00635U</v>
      </c>
      <c r="AX5655" s="20">
        <f t="shared" si="2635"/>
        <v>0</v>
      </c>
      <c r="AY5655" s="20">
        <f t="shared" si="2640"/>
        <v>1</v>
      </c>
      <c r="AZ5655" s="116">
        <v>38104</v>
      </c>
      <c r="BA5655" s="116"/>
      <c r="BB5655" s="20"/>
      <c r="BC5655" s="20"/>
      <c r="BD5655" s="76"/>
      <c r="BE5655" s="77"/>
      <c r="BF5655" s="77"/>
    </row>
    <row r="5656" spans="1:58" s="23" customFormat="1" ht="15.75" customHeight="1" x14ac:dyDescent="0.4">
      <c r="A5656" s="116">
        <v>38100</v>
      </c>
      <c r="B5656" s="112">
        <v>17.34</v>
      </c>
      <c r="C5656" s="112">
        <v>19.09</v>
      </c>
      <c r="D5656" s="112">
        <v>19.404</v>
      </c>
      <c r="E5656" s="112">
        <v>19.809999999999999</v>
      </c>
      <c r="F5656" s="112">
        <v>20.239000000000001</v>
      </c>
      <c r="G5656" s="112">
        <v>20.681000000000001</v>
      </c>
      <c r="H5656" s="113">
        <v>21.22</v>
      </c>
      <c r="I5656" s="90">
        <f t="shared" si="2636"/>
        <v>17.602499999999999</v>
      </c>
      <c r="J5656" s="90">
        <f t="shared" si="2637"/>
        <v>19.1371</v>
      </c>
      <c r="K5656" s="114">
        <v>17</v>
      </c>
      <c r="L5656" s="115">
        <v>0.05</v>
      </c>
      <c r="M5656" s="11"/>
      <c r="N5656" s="90">
        <v>14.01</v>
      </c>
      <c r="O5656" s="90">
        <v>16.62</v>
      </c>
      <c r="P5656" s="90">
        <v>18.426789472246099</v>
      </c>
      <c r="Q5656" s="90"/>
      <c r="R5656" s="63">
        <f t="shared" si="2627"/>
        <v>21.036789472246106</v>
      </c>
      <c r="S5656" s="64">
        <f t="shared" si="2644"/>
        <v>-4.1067761806981497E-2</v>
      </c>
      <c r="T5656" s="65"/>
      <c r="U5656" s="65">
        <f t="shared" si="2642"/>
        <v>0.84296028880866425</v>
      </c>
      <c r="V5656" s="65">
        <f t="shared" si="2642"/>
        <v>0.90194767922174224</v>
      </c>
      <c r="W5656" s="65"/>
      <c r="X5656" s="61">
        <f t="shared" si="2638"/>
        <v>0.10092272202998846</v>
      </c>
      <c r="Y5656" s="66">
        <f t="shared" si="2628"/>
        <v>7.1176173649671895E-2</v>
      </c>
      <c r="Z5656" s="61">
        <f t="shared" si="2629"/>
        <v>8.7180798182076469E-2</v>
      </c>
      <c r="AA5656" s="67">
        <f t="shared" si="2630"/>
        <v>17.602499999999999</v>
      </c>
      <c r="AB5656" s="68">
        <f t="shared" si="2631"/>
        <v>0.23768736616702357</v>
      </c>
      <c r="AC5656" s="69">
        <f t="shared" si="2632"/>
        <v>0.25642398286937895</v>
      </c>
      <c r="AD5656" s="70">
        <f>_xlfn.PERCENTILE.EXC(AC5656:$AC$5675,0.5)</f>
        <v>0.20114865501165502</v>
      </c>
      <c r="AE5656" s="70">
        <f>_xlfn.PERCENTILE.EXC($AC5656:AC$5675,0.35)</f>
        <v>0.19659190424602696</v>
      </c>
      <c r="AF5656" s="71">
        <f t="shared" si="2643"/>
        <v>0.18073863828199824</v>
      </c>
      <c r="AG5656" s="70"/>
      <c r="AH5656" s="70"/>
      <c r="AI5656" s="61"/>
      <c r="AJ5656" s="68" t="str">
        <f t="shared" si="2641"/>
        <v>Short VOL</v>
      </c>
      <c r="AK5656" s="72"/>
      <c r="AL5656" s="73"/>
      <c r="AM5656" s="72"/>
      <c r="AN5656" s="73"/>
      <c r="AO5656" s="74"/>
      <c r="AP5656" s="20"/>
      <c r="AQ5656" s="74"/>
      <c r="AR5656" s="20"/>
      <c r="AS5656" s="74"/>
      <c r="AT5656" s="20"/>
      <c r="AU5656" s="74" t="str">
        <f t="shared" si="2633"/>
        <v>00631L</v>
      </c>
      <c r="AV5656" s="20">
        <f t="shared" si="2639"/>
        <v>1</v>
      </c>
      <c r="AW5656" s="74" t="str">
        <f t="shared" si="2634"/>
        <v>00631L</v>
      </c>
      <c r="AX5656" s="20">
        <f t="shared" si="2635"/>
        <v>1</v>
      </c>
      <c r="AY5656" s="20">
        <f t="shared" si="2640"/>
        <v>1</v>
      </c>
      <c r="AZ5656" s="116">
        <v>38103</v>
      </c>
      <c r="BA5656" s="116"/>
      <c r="BB5656" s="20"/>
      <c r="BC5656" s="20"/>
      <c r="BD5656" s="76"/>
      <c r="BE5656" s="77"/>
      <c r="BF5656" s="77"/>
    </row>
    <row r="5657" spans="1:58" s="23" customFormat="1" ht="15.75" customHeight="1" x14ac:dyDescent="0.4">
      <c r="A5657" s="116">
        <v>38099</v>
      </c>
      <c r="B5657" s="112">
        <v>17.350000000000001</v>
      </c>
      <c r="C5657" s="112">
        <v>18.77</v>
      </c>
      <c r="D5657" s="112">
        <v>19.164000000000001</v>
      </c>
      <c r="E5657" s="112">
        <v>19.670000000000002</v>
      </c>
      <c r="F5657" s="112">
        <v>20.105</v>
      </c>
      <c r="G5657" s="112">
        <v>20.553000000000001</v>
      </c>
      <c r="H5657" s="113">
        <v>21.1</v>
      </c>
      <c r="I5657" s="90">
        <f t="shared" si="2636"/>
        <v>17.492000000000001</v>
      </c>
      <c r="J5657" s="90">
        <f t="shared" si="2637"/>
        <v>18.8094</v>
      </c>
      <c r="K5657" s="114">
        <v>18</v>
      </c>
      <c r="L5657" s="115">
        <v>0.05</v>
      </c>
      <c r="M5657" s="11"/>
      <c r="N5657" s="90">
        <v>14.61</v>
      </c>
      <c r="O5657" s="90">
        <v>17.11</v>
      </c>
      <c r="P5657" s="90">
        <v>18.699829791525925</v>
      </c>
      <c r="Q5657" s="90"/>
      <c r="R5657" s="63">
        <f t="shared" si="2627"/>
        <v>21.199829791525929</v>
      </c>
      <c r="S5657" s="64">
        <f t="shared" si="2644"/>
        <v>-6.3461538461538472E-2</v>
      </c>
      <c r="T5657" s="65"/>
      <c r="U5657" s="65">
        <f t="shared" si="2642"/>
        <v>0.85388661601402693</v>
      </c>
      <c r="V5657" s="65">
        <f t="shared" si="2642"/>
        <v>0.91498159024707393</v>
      </c>
      <c r="W5657" s="65"/>
      <c r="X5657" s="61">
        <f t="shared" si="2638"/>
        <v>8.1844380403458095E-2</v>
      </c>
      <c r="Y5657" s="66">
        <f t="shared" si="2628"/>
        <v>7.2699542450432114E-2</v>
      </c>
      <c r="Z5657" s="61">
        <f t="shared" si="2629"/>
        <v>7.5314429453464393E-2</v>
      </c>
      <c r="AA5657" s="67">
        <f t="shared" si="2630"/>
        <v>17.492000000000001</v>
      </c>
      <c r="AB5657" s="68">
        <f t="shared" si="2631"/>
        <v>0.18754277891854909</v>
      </c>
      <c r="AC5657" s="69">
        <f t="shared" si="2632"/>
        <v>0.197262149212868</v>
      </c>
      <c r="AD5657" s="70">
        <f>_xlfn.PERCENTILE.EXC(AC5657:$AC$5675,0.5)</f>
        <v>0.20070512820512834</v>
      </c>
      <c r="AE5657" s="70">
        <f>_xlfn.PERCENTILE.EXC($AC5657:AC$5675,0.35)</f>
        <v>0.19658917690417682</v>
      </c>
      <c r="AF5657" s="71">
        <f t="shared" si="2643"/>
        <v>0.18012152364436002</v>
      </c>
      <c r="AG5657" s="70"/>
      <c r="AH5657" s="70"/>
      <c r="AI5657" s="61"/>
      <c r="AJ5657" s="68" t="str">
        <f t="shared" si="2641"/>
        <v>Short VOL</v>
      </c>
      <c r="AK5657" s="72"/>
      <c r="AL5657" s="73"/>
      <c r="AM5657" s="72"/>
      <c r="AN5657" s="73"/>
      <c r="AO5657" s="74"/>
      <c r="AP5657" s="20"/>
      <c r="AQ5657" s="74"/>
      <c r="AR5657" s="20"/>
      <c r="AS5657" s="74"/>
      <c r="AT5657" s="20"/>
      <c r="AU5657" s="74" t="str">
        <f t="shared" si="2633"/>
        <v>00631L</v>
      </c>
      <c r="AV5657" s="20">
        <f t="shared" si="2639"/>
        <v>1</v>
      </c>
      <c r="AW5657" s="74" t="str">
        <f t="shared" si="2634"/>
        <v>00631L</v>
      </c>
      <c r="AX5657" s="20">
        <f t="shared" si="2635"/>
        <v>1</v>
      </c>
      <c r="AY5657" s="20">
        <f t="shared" si="2640"/>
        <v>1</v>
      </c>
      <c r="AZ5657" s="116">
        <v>38100</v>
      </c>
      <c r="BA5657" s="116"/>
      <c r="BB5657" s="20"/>
      <c r="BC5657" s="20"/>
      <c r="BD5657" s="76"/>
      <c r="BE5657" s="77"/>
      <c r="BF5657" s="77"/>
    </row>
    <row r="5658" spans="1:58" s="23" customFormat="1" ht="15.75" customHeight="1" x14ac:dyDescent="0.4">
      <c r="A5658" s="116">
        <v>38098</v>
      </c>
      <c r="B5658" s="112">
        <v>18.68</v>
      </c>
      <c r="C5658" s="112">
        <v>19.7</v>
      </c>
      <c r="D5658" s="112">
        <v>19.925999999999998</v>
      </c>
      <c r="E5658" s="112">
        <v>20.22</v>
      </c>
      <c r="F5658" s="112">
        <v>20.632999999999999</v>
      </c>
      <c r="G5658" s="112">
        <v>21.059000000000001</v>
      </c>
      <c r="H5658" s="113">
        <v>21.58</v>
      </c>
      <c r="I5658" s="90">
        <f t="shared" si="2636"/>
        <v>18.730999999999998</v>
      </c>
      <c r="J5658" s="90">
        <f t="shared" si="2637"/>
        <v>19.711299999999998</v>
      </c>
      <c r="K5658" s="114">
        <v>19</v>
      </c>
      <c r="L5658" s="115">
        <v>0.05</v>
      </c>
      <c r="M5658" s="11"/>
      <c r="N5658" s="90">
        <v>15.6</v>
      </c>
      <c r="O5658" s="90">
        <v>17.920000000000002</v>
      </c>
      <c r="P5658" s="90">
        <v>19.409237765283859</v>
      </c>
      <c r="Q5658" s="90"/>
      <c r="R5658" s="63">
        <f t="shared" si="2627"/>
        <v>21.729237765283862</v>
      </c>
      <c r="S5658" s="64">
        <f t="shared" si="2644"/>
        <v>-6.4187162567486619E-2</v>
      </c>
      <c r="T5658" s="65"/>
      <c r="U5658" s="65">
        <f t="shared" si="2642"/>
        <v>0.87053571428571419</v>
      </c>
      <c r="V5658" s="65">
        <f t="shared" si="2642"/>
        <v>0.9232717027173748</v>
      </c>
      <c r="W5658" s="65"/>
      <c r="X5658" s="61">
        <f t="shared" si="2638"/>
        <v>5.4603854389721602E-2</v>
      </c>
      <c r="Y5658" s="66">
        <f t="shared" si="2628"/>
        <v>6.726013847675566E-2</v>
      </c>
      <c r="Z5658" s="61">
        <f t="shared" si="2629"/>
        <v>5.2335700176178515E-2</v>
      </c>
      <c r="AA5658" s="67">
        <f t="shared" si="2630"/>
        <v>18.731000000000002</v>
      </c>
      <c r="AB5658" s="68">
        <f t="shared" si="2631"/>
        <v>0.19743589743589746</v>
      </c>
      <c r="AC5658" s="69">
        <f t="shared" si="2632"/>
        <v>0.20070512820512834</v>
      </c>
      <c r="AD5658" s="70">
        <f>_xlfn.PERCENTILE.EXC(AC5658:$AC$5675,0.5)</f>
        <v>0.20114865501165502</v>
      </c>
      <c r="AE5658" s="70">
        <f>_xlfn.PERCENTILE.EXC($AC5658:AC$5675,0.35)</f>
        <v>0.19113405558206004</v>
      </c>
      <c r="AF5658" s="71">
        <f t="shared" si="2643"/>
        <v>0.17950440900672179</v>
      </c>
      <c r="AG5658" s="70"/>
      <c r="AH5658" s="70"/>
      <c r="AI5658" s="61"/>
      <c r="AJ5658" s="68" t="str">
        <f t="shared" si="2641"/>
        <v>Short VOL</v>
      </c>
      <c r="AK5658" s="72"/>
      <c r="AL5658" s="73"/>
      <c r="AM5658" s="72"/>
      <c r="AN5658" s="73"/>
      <c r="AO5658" s="74"/>
      <c r="AP5658" s="20"/>
      <c r="AQ5658" s="74"/>
      <c r="AR5658" s="20"/>
      <c r="AS5658" s="74"/>
      <c r="AT5658" s="20"/>
      <c r="AU5658" s="74" t="str">
        <f t="shared" si="2633"/>
        <v>00631L</v>
      </c>
      <c r="AV5658" s="20">
        <f t="shared" si="2639"/>
        <v>1</v>
      </c>
      <c r="AW5658" s="74" t="str">
        <f t="shared" si="2634"/>
        <v>00631L</v>
      </c>
      <c r="AX5658" s="20">
        <f t="shared" si="2635"/>
        <v>1</v>
      </c>
      <c r="AY5658" s="20">
        <f t="shared" si="2640"/>
        <v>1</v>
      </c>
      <c r="AZ5658" s="116">
        <v>38099</v>
      </c>
      <c r="BA5658" s="116"/>
      <c r="BB5658" s="20"/>
      <c r="BC5658" s="20"/>
      <c r="BD5658" s="76"/>
      <c r="BE5658" s="77"/>
      <c r="BF5658" s="77"/>
    </row>
    <row r="5659" spans="1:58" s="23" customFormat="1" ht="15.75" customHeight="1" x14ac:dyDescent="0.4">
      <c r="A5659" s="116">
        <v>38097</v>
      </c>
      <c r="B5659" s="112">
        <v>17.965</v>
      </c>
      <c r="C5659" s="112">
        <v>19.149999999999999</v>
      </c>
      <c r="D5659" s="112">
        <v>19.96</v>
      </c>
      <c r="E5659" s="112">
        <v>20.204000000000001</v>
      </c>
      <c r="F5659" s="112">
        <v>20.52</v>
      </c>
      <c r="G5659" s="112">
        <v>20.933</v>
      </c>
      <c r="H5659" s="113">
        <v>21.359000000000002</v>
      </c>
      <c r="I5659" s="90">
        <f t="shared" si="2636"/>
        <v>19.149999999999999</v>
      </c>
      <c r="J5659" s="90">
        <f t="shared" si="2637"/>
        <v>19.96</v>
      </c>
      <c r="K5659" s="114">
        <v>0</v>
      </c>
      <c r="L5659" s="115">
        <v>4.1700000000000001E-2</v>
      </c>
      <c r="M5659" s="11"/>
      <c r="N5659" s="90">
        <v>16.670000000000002</v>
      </c>
      <c r="O5659" s="90">
        <v>18.73</v>
      </c>
      <c r="P5659" s="90">
        <v>19.846724927608435</v>
      </c>
      <c r="Q5659" s="90"/>
      <c r="R5659" s="63">
        <f t="shared" si="2627"/>
        <v>21.906724927608437</v>
      </c>
      <c r="S5659" s="64">
        <f t="shared" si="2644"/>
        <v>8.1063553826199855E-2</v>
      </c>
      <c r="T5659" s="65"/>
      <c r="U5659" s="65">
        <f t="shared" si="2642"/>
        <v>0.89001601708489064</v>
      </c>
      <c r="V5659" s="65">
        <f t="shared" si="2642"/>
        <v>0.94373253362044751</v>
      </c>
      <c r="W5659" s="65"/>
      <c r="X5659" s="61">
        <f t="shared" si="2638"/>
        <v>6.5961591984414064E-2</v>
      </c>
      <c r="Y5659" s="66">
        <f t="shared" si="2628"/>
        <v>5.7166897644030941E-2</v>
      </c>
      <c r="Z5659" s="61">
        <f t="shared" si="2629"/>
        <v>4.2297650130548425E-2</v>
      </c>
      <c r="AA5659" s="67">
        <f t="shared" si="2630"/>
        <v>19.149999999999999</v>
      </c>
      <c r="AB5659" s="68">
        <f t="shared" si="2631"/>
        <v>7.7684463107378407E-2</v>
      </c>
      <c r="AC5659" s="69">
        <f t="shared" si="2632"/>
        <v>0.14877024595080965</v>
      </c>
      <c r="AD5659" s="70">
        <f>_xlfn.PERCENTILE.EXC(AC5659:$AC$5675,0.5)</f>
        <v>0.20159218181818173</v>
      </c>
      <c r="AE5659" s="70">
        <f>_xlfn.PERCENTILE.EXC($AC5659:AC$5675,0.35)</f>
        <v>0.18567893425994328</v>
      </c>
      <c r="AF5659" s="71">
        <f t="shared" si="2643"/>
        <v>0.17888729436908357</v>
      </c>
      <c r="AG5659" s="70"/>
      <c r="AH5659" s="70"/>
      <c r="AI5659" s="61"/>
      <c r="AJ5659" s="68" t="str">
        <f t="shared" si="2641"/>
        <v>Safety</v>
      </c>
      <c r="AK5659" s="72"/>
      <c r="AL5659" s="73"/>
      <c r="AM5659" s="72"/>
      <c r="AN5659" s="73"/>
      <c r="AO5659" s="74"/>
      <c r="AP5659" s="20"/>
      <c r="AQ5659" s="74"/>
      <c r="AR5659" s="20"/>
      <c r="AS5659" s="74"/>
      <c r="AT5659" s="20"/>
      <c r="AU5659" s="74" t="str">
        <f t="shared" si="2633"/>
        <v>00635U</v>
      </c>
      <c r="AV5659" s="20">
        <f t="shared" si="2639"/>
        <v>0</v>
      </c>
      <c r="AW5659" s="74" t="str">
        <f t="shared" si="2634"/>
        <v>00635U</v>
      </c>
      <c r="AX5659" s="20">
        <f t="shared" si="2635"/>
        <v>0</v>
      </c>
      <c r="AY5659" s="20">
        <f t="shared" si="2640"/>
        <v>1</v>
      </c>
      <c r="AZ5659" s="116">
        <v>38098</v>
      </c>
      <c r="BA5659" s="116"/>
      <c r="BB5659" s="20"/>
      <c r="BC5659" s="20"/>
      <c r="BD5659" s="76"/>
      <c r="BE5659" s="77"/>
      <c r="BF5659" s="77"/>
    </row>
    <row r="5660" spans="1:58" s="23" customFormat="1" ht="15.75" customHeight="1" x14ac:dyDescent="0.4">
      <c r="A5660" s="116">
        <v>38096</v>
      </c>
      <c r="B5660" s="112">
        <v>17.684000000000001</v>
      </c>
      <c r="C5660" s="112">
        <v>18.87</v>
      </c>
      <c r="D5660" s="112">
        <v>19.68</v>
      </c>
      <c r="E5660" s="112">
        <v>19.981000000000002</v>
      </c>
      <c r="F5660" s="112">
        <v>20.37</v>
      </c>
      <c r="G5660" s="112">
        <v>20.760999999999999</v>
      </c>
      <c r="H5660" s="113">
        <v>21.164999999999999</v>
      </c>
      <c r="I5660" s="90">
        <f t="shared" si="2636"/>
        <v>18.820543799999999</v>
      </c>
      <c r="J5660" s="90">
        <f t="shared" si="2637"/>
        <v>19.646222999999999</v>
      </c>
      <c r="K5660" s="114">
        <v>1</v>
      </c>
      <c r="L5660" s="115">
        <v>4.1700000000000001E-2</v>
      </c>
      <c r="M5660" s="11"/>
      <c r="N5660" s="90">
        <v>15.42</v>
      </c>
      <c r="O5660" s="90">
        <v>17.68</v>
      </c>
      <c r="P5660" s="90">
        <v>19.14931249211774</v>
      </c>
      <c r="Q5660" s="90"/>
      <c r="R5660" s="63">
        <f t="shared" si="2627"/>
        <v>21.409312492117735</v>
      </c>
      <c r="S5660" s="64">
        <f t="shared" si="2644"/>
        <v>3.2128514056224931E-2</v>
      </c>
      <c r="T5660" s="65"/>
      <c r="U5660" s="65">
        <f t="shared" si="2642"/>
        <v>0.87217194570135748</v>
      </c>
      <c r="V5660" s="65">
        <f t="shared" si="2642"/>
        <v>0.9232707444341649</v>
      </c>
      <c r="W5660" s="65"/>
      <c r="X5660" s="61">
        <f t="shared" si="2638"/>
        <v>6.7066274598507114E-2</v>
      </c>
      <c r="Y5660" s="66">
        <f t="shared" si="2628"/>
        <v>5.9256293478804734E-2</v>
      </c>
      <c r="Z5660" s="61">
        <f t="shared" si="2629"/>
        <v>4.3871165933048108E-2</v>
      </c>
      <c r="AA5660" s="67">
        <f t="shared" si="2630"/>
        <v>18.820543800000003</v>
      </c>
      <c r="AB5660" s="68">
        <f t="shared" si="2631"/>
        <v>0.14682230869001303</v>
      </c>
      <c r="AC5660" s="69">
        <f t="shared" si="2632"/>
        <v>0.22052813229572005</v>
      </c>
      <c r="AD5660" s="70">
        <f>_xlfn.PERCENTILE.EXC(AC5660:$AC$5675,0.5)</f>
        <v>0.20599878126442073</v>
      </c>
      <c r="AE5660" s="70">
        <f>_xlfn.PERCENTILE.EXC($AC5660:AC$5675,0.35)</f>
        <v>0.19580987385816012</v>
      </c>
      <c r="AF5660" s="71">
        <f t="shared" si="2643"/>
        <v>0.18047416058015328</v>
      </c>
      <c r="AG5660" s="70"/>
      <c r="AH5660" s="70"/>
      <c r="AI5660" s="61"/>
      <c r="AJ5660" s="68" t="str">
        <f t="shared" si="2641"/>
        <v>Short VOL</v>
      </c>
      <c r="AK5660" s="72"/>
      <c r="AL5660" s="73"/>
      <c r="AM5660" s="72"/>
      <c r="AN5660" s="73"/>
      <c r="AO5660" s="74"/>
      <c r="AP5660" s="20"/>
      <c r="AQ5660" s="74"/>
      <c r="AR5660" s="20"/>
      <c r="AS5660" s="74"/>
      <c r="AT5660" s="20"/>
      <c r="AU5660" s="74" t="str">
        <f t="shared" si="2633"/>
        <v>00631L</v>
      </c>
      <c r="AV5660" s="20">
        <f t="shared" si="2639"/>
        <v>1</v>
      </c>
      <c r="AW5660" s="74" t="str">
        <f t="shared" si="2634"/>
        <v>00631L</v>
      </c>
      <c r="AX5660" s="20">
        <f t="shared" si="2635"/>
        <v>1</v>
      </c>
      <c r="AY5660" s="20">
        <f t="shared" si="2640"/>
        <v>1</v>
      </c>
      <c r="AZ5660" s="116">
        <v>38097</v>
      </c>
      <c r="BA5660" s="116"/>
      <c r="BB5660" s="20"/>
      <c r="BC5660" s="20"/>
      <c r="BD5660" s="76"/>
      <c r="BE5660" s="77"/>
      <c r="BF5660" s="77"/>
    </row>
    <row r="5661" spans="1:58" s="23" customFormat="1" ht="15.75" customHeight="1" x14ac:dyDescent="0.4">
      <c r="A5661" s="116">
        <v>38093</v>
      </c>
      <c r="B5661" s="112">
        <v>18.385999999999999</v>
      </c>
      <c r="C5661" s="112">
        <v>19</v>
      </c>
      <c r="D5661" s="112">
        <v>19.43</v>
      </c>
      <c r="E5661" s="112">
        <v>19.792999999999999</v>
      </c>
      <c r="F5661" s="112">
        <v>20.260000000000002</v>
      </c>
      <c r="G5661" s="112">
        <v>20.672999999999998</v>
      </c>
      <c r="H5661" s="113">
        <v>21.099</v>
      </c>
      <c r="I5661" s="90">
        <f t="shared" si="2636"/>
        <v>18.948792399999999</v>
      </c>
      <c r="J5661" s="90">
        <f t="shared" si="2637"/>
        <v>19.394137999999998</v>
      </c>
      <c r="K5661" s="114">
        <v>2</v>
      </c>
      <c r="L5661" s="115">
        <v>4.1700000000000001E-2</v>
      </c>
      <c r="M5661" s="11"/>
      <c r="N5661" s="90">
        <v>14.94</v>
      </c>
      <c r="O5661" s="90">
        <v>17.53</v>
      </c>
      <c r="P5661" s="90">
        <v>19.08030635381915</v>
      </c>
      <c r="Q5661" s="90"/>
      <c r="R5661" s="63">
        <f t="shared" si="2627"/>
        <v>21.670306353819157</v>
      </c>
      <c r="S5661" s="64">
        <f t="shared" si="2644"/>
        <v>-5.0825921219822157E-2</v>
      </c>
      <c r="T5661" s="65"/>
      <c r="U5661" s="65">
        <f t="shared" si="2642"/>
        <v>0.85225328009127199</v>
      </c>
      <c r="V5661" s="65">
        <f t="shared" si="2642"/>
        <v>0.9187483510447495</v>
      </c>
      <c r="W5661" s="65"/>
      <c r="X5661" s="61">
        <f t="shared" si="2638"/>
        <v>3.3394974437071727E-2</v>
      </c>
      <c r="Y5661" s="66">
        <f t="shared" si="2628"/>
        <v>6.5982923255696505E-2</v>
      </c>
      <c r="Z5661" s="61">
        <f t="shared" si="2629"/>
        <v>2.3502584787408385E-2</v>
      </c>
      <c r="AA5661" s="67">
        <f t="shared" si="2630"/>
        <v>18.948792399999999</v>
      </c>
      <c r="AB5661" s="68">
        <f t="shared" si="2631"/>
        <v>0.23065595716198126</v>
      </c>
      <c r="AC5661" s="69">
        <f t="shared" si="2632"/>
        <v>0.26832613119143234</v>
      </c>
      <c r="AD5661" s="70">
        <f>_xlfn.PERCENTILE.EXC(AC5661:$AC$5675,0.5)</f>
        <v>0.20159218181818173</v>
      </c>
      <c r="AE5661" s="70">
        <f>_xlfn.PERCENTILE.EXC($AC5661:AC$5675,0.35)</f>
        <v>0.19035475253604336</v>
      </c>
      <c r="AF5661" s="71">
        <f t="shared" si="2643"/>
        <v>0.17985704594251506</v>
      </c>
      <c r="AG5661" s="70"/>
      <c r="AH5661" s="70"/>
      <c r="AI5661" s="61"/>
      <c r="AJ5661" s="68" t="str">
        <f t="shared" si="2641"/>
        <v>Short VOL</v>
      </c>
      <c r="AK5661" s="72"/>
      <c r="AL5661" s="73"/>
      <c r="AM5661" s="72"/>
      <c r="AN5661" s="73"/>
      <c r="AO5661" s="74"/>
      <c r="AP5661" s="20"/>
      <c r="AQ5661" s="74"/>
      <c r="AR5661" s="20"/>
      <c r="AS5661" s="74"/>
      <c r="AT5661" s="20"/>
      <c r="AU5661" s="74" t="str">
        <f t="shared" si="2633"/>
        <v>00631L</v>
      </c>
      <c r="AV5661" s="20">
        <f t="shared" si="2639"/>
        <v>1</v>
      </c>
      <c r="AW5661" s="74" t="str">
        <f t="shared" si="2634"/>
        <v>00631L</v>
      </c>
      <c r="AX5661" s="20">
        <f t="shared" si="2635"/>
        <v>1</v>
      </c>
      <c r="AY5661" s="20">
        <f t="shared" si="2640"/>
        <v>1</v>
      </c>
      <c r="AZ5661" s="116">
        <v>38096</v>
      </c>
      <c r="BA5661" s="116"/>
      <c r="BB5661" s="20"/>
      <c r="BC5661" s="20"/>
      <c r="BD5661" s="76"/>
      <c r="BE5661" s="77"/>
      <c r="BF5661" s="77"/>
    </row>
    <row r="5662" spans="1:58" s="23" customFormat="1" ht="15.75" customHeight="1" x14ac:dyDescent="0.4">
      <c r="A5662" s="116">
        <v>38092</v>
      </c>
      <c r="B5662" s="112">
        <v>19.181999999999999</v>
      </c>
      <c r="C5662" s="112">
        <v>19.350000000000001</v>
      </c>
      <c r="D5662" s="112">
        <v>19.47</v>
      </c>
      <c r="E5662" s="112">
        <v>19.89</v>
      </c>
      <c r="F5662" s="112">
        <v>20.43</v>
      </c>
      <c r="G5662" s="112">
        <v>20.806000000000001</v>
      </c>
      <c r="H5662" s="113">
        <v>21.193999999999999</v>
      </c>
      <c r="I5662" s="90">
        <f t="shared" si="2636"/>
        <v>19.3289832</v>
      </c>
      <c r="J5662" s="90">
        <f t="shared" si="2637"/>
        <v>19.454988</v>
      </c>
      <c r="K5662" s="114">
        <v>3</v>
      </c>
      <c r="L5662" s="115">
        <v>4.1700000000000001E-2</v>
      </c>
      <c r="M5662" s="11"/>
      <c r="N5662" s="90">
        <v>15.74</v>
      </c>
      <c r="O5662" s="90">
        <v>17.989999999999998</v>
      </c>
      <c r="P5662" s="90">
        <v>19.784627410577926</v>
      </c>
      <c r="Q5662" s="90"/>
      <c r="R5662" s="63">
        <f t="shared" si="2627"/>
        <v>22.034627410577919</v>
      </c>
      <c r="S5662" s="64">
        <f t="shared" si="2644"/>
        <v>7.6824583866838027E-3</v>
      </c>
      <c r="T5662" s="65"/>
      <c r="U5662" s="65">
        <f t="shared" si="2642"/>
        <v>0.87493051695386337</v>
      </c>
      <c r="V5662" s="65">
        <f t="shared" si="2642"/>
        <v>0.90929182676351927</v>
      </c>
      <c r="W5662" s="65"/>
      <c r="X5662" s="61">
        <f t="shared" si="2638"/>
        <v>8.7582108226463787E-3</v>
      </c>
      <c r="Y5662" s="66">
        <f t="shared" si="2628"/>
        <v>6.5560583207641951E-2</v>
      </c>
      <c r="Z5662" s="61">
        <f t="shared" si="2629"/>
        <v>6.5189564653354596E-3</v>
      </c>
      <c r="AA5662" s="67">
        <f t="shared" si="2630"/>
        <v>19.328983200000003</v>
      </c>
      <c r="AB5662" s="68">
        <f t="shared" si="2631"/>
        <v>0.21867852604828453</v>
      </c>
      <c r="AC5662" s="69">
        <f t="shared" si="2632"/>
        <v>0.22801672172808152</v>
      </c>
      <c r="AD5662" s="70">
        <f>_xlfn.PERCENTILE.EXC(AC5662:$AC$5675,0.5)</f>
        <v>0.19909457556382232</v>
      </c>
      <c r="AE5662" s="70">
        <f>_xlfn.PERCENTILE.EXC($AC5662:AC$5675,0.35)</f>
        <v>0.18489963121392661</v>
      </c>
      <c r="AF5662" s="71">
        <f t="shared" si="2643"/>
        <v>0.17923993130487684</v>
      </c>
      <c r="AG5662" s="70"/>
      <c r="AH5662" s="70"/>
      <c r="AI5662" s="61"/>
      <c r="AJ5662" s="68" t="str">
        <f t="shared" si="2641"/>
        <v>Short VOL</v>
      </c>
      <c r="AK5662" s="72"/>
      <c r="AL5662" s="73"/>
      <c r="AM5662" s="72"/>
      <c r="AN5662" s="73"/>
      <c r="AO5662" s="74"/>
      <c r="AP5662" s="20"/>
      <c r="AQ5662" s="74"/>
      <c r="AR5662" s="20"/>
      <c r="AS5662" s="74"/>
      <c r="AT5662" s="20"/>
      <c r="AU5662" s="74" t="str">
        <f t="shared" si="2633"/>
        <v>00631L</v>
      </c>
      <c r="AV5662" s="20">
        <f t="shared" si="2639"/>
        <v>1</v>
      </c>
      <c r="AW5662" s="74" t="str">
        <f t="shared" si="2634"/>
        <v>00631L</v>
      </c>
      <c r="AX5662" s="20">
        <f t="shared" si="2635"/>
        <v>1</v>
      </c>
      <c r="AY5662" s="20">
        <f t="shared" si="2640"/>
        <v>1</v>
      </c>
      <c r="AZ5662" s="116">
        <v>38093</v>
      </c>
      <c r="BA5662" s="116"/>
      <c r="BB5662" s="20"/>
      <c r="BC5662" s="20"/>
      <c r="BD5662" s="76"/>
      <c r="BE5662" s="77"/>
      <c r="BF5662" s="77"/>
    </row>
    <row r="5663" spans="1:58" s="23" customFormat="1" ht="15.75" customHeight="1" x14ac:dyDescent="0.4">
      <c r="A5663" s="116">
        <v>38091</v>
      </c>
      <c r="B5663" s="112">
        <v>19.446000000000002</v>
      </c>
      <c r="C5663" s="112">
        <v>19.46</v>
      </c>
      <c r="D5663" s="112">
        <v>19.47</v>
      </c>
      <c r="E5663" s="112">
        <v>19.818999999999999</v>
      </c>
      <c r="F5663" s="112">
        <v>20.27</v>
      </c>
      <c r="G5663" s="112">
        <v>20.670999999999999</v>
      </c>
      <c r="H5663" s="113">
        <v>21.084</v>
      </c>
      <c r="I5663" s="90">
        <f t="shared" si="2636"/>
        <v>19.4576648</v>
      </c>
      <c r="J5663" s="90">
        <f t="shared" si="2637"/>
        <v>19.468332</v>
      </c>
      <c r="K5663" s="114">
        <v>4</v>
      </c>
      <c r="L5663" s="115">
        <v>4.1700000000000001E-2</v>
      </c>
      <c r="M5663" s="11"/>
      <c r="N5663" s="90">
        <v>15.62</v>
      </c>
      <c r="O5663" s="90">
        <v>18.170000000000002</v>
      </c>
      <c r="P5663" s="90">
        <v>19.695655931974866</v>
      </c>
      <c r="Q5663" s="90"/>
      <c r="R5663" s="63">
        <f t="shared" ref="R5663:R5675" si="2645">(O5663+P5663)-(N5663+M5663)</f>
        <v>22.245655931974873</v>
      </c>
      <c r="S5663" s="64">
        <f t="shared" si="2644"/>
        <v>-9.5017381228273592E-2</v>
      </c>
      <c r="T5663" s="65"/>
      <c r="U5663" s="65">
        <f t="shared" si="2642"/>
        <v>0.8596587782058337</v>
      </c>
      <c r="V5663" s="65">
        <f t="shared" si="2642"/>
        <v>0.92253845532008705</v>
      </c>
      <c r="W5663" s="65"/>
      <c r="X5663" s="61">
        <f t="shared" si="2638"/>
        <v>7.1994240460759775E-4</v>
      </c>
      <c r="Y5663" s="66">
        <f t="shared" si="2628"/>
        <v>6.3827640143296865E-2</v>
      </c>
      <c r="Z5663" s="61">
        <f t="shared" si="2629"/>
        <v>5.4822611601369146E-4</v>
      </c>
      <c r="AA5663" s="67">
        <f t="shared" si="2630"/>
        <v>19.4576648</v>
      </c>
      <c r="AB5663" s="68">
        <f t="shared" si="2631"/>
        <v>0.24494238156210002</v>
      </c>
      <c r="AC5663" s="69">
        <f t="shared" si="2632"/>
        <v>0.24568916773367483</v>
      </c>
      <c r="AD5663" s="70">
        <f>_xlfn.PERCENTILE.EXC(AC5663:$AC$5675,0.5)</f>
        <v>0.19659696930946291</v>
      </c>
      <c r="AE5663" s="70">
        <f>_xlfn.PERCENTILE.EXC($AC5663:AC$5675,0.35)</f>
        <v>0.18078271789897241</v>
      </c>
      <c r="AF5663" s="71">
        <f t="shared" si="2643"/>
        <v>0.17851721627175574</v>
      </c>
      <c r="AG5663" s="70"/>
      <c r="AH5663" s="70"/>
      <c r="AI5663" s="61"/>
      <c r="AJ5663" s="68" t="str">
        <f t="shared" si="2641"/>
        <v>Short VOL</v>
      </c>
      <c r="AK5663" s="72"/>
      <c r="AL5663" s="73"/>
      <c r="AM5663" s="72"/>
      <c r="AN5663" s="73"/>
      <c r="AO5663" s="74"/>
      <c r="AP5663" s="20"/>
      <c r="AQ5663" s="74"/>
      <c r="AR5663" s="20"/>
      <c r="AS5663" s="74"/>
      <c r="AT5663" s="20"/>
      <c r="AU5663" s="74" t="str">
        <f t="shared" si="2633"/>
        <v>00631L</v>
      </c>
      <c r="AV5663" s="20">
        <f t="shared" si="2639"/>
        <v>1</v>
      </c>
      <c r="AW5663" s="74" t="str">
        <f t="shared" si="2634"/>
        <v>00631L</v>
      </c>
      <c r="AX5663" s="20">
        <f t="shared" si="2635"/>
        <v>1</v>
      </c>
      <c r="AY5663" s="20">
        <f t="shared" si="2640"/>
        <v>1</v>
      </c>
      <c r="AZ5663" s="116">
        <v>38092</v>
      </c>
      <c r="BA5663" s="116"/>
      <c r="BB5663" s="20"/>
      <c r="BC5663" s="20"/>
      <c r="BD5663" s="76"/>
      <c r="BE5663" s="77"/>
      <c r="BF5663" s="77"/>
    </row>
    <row r="5664" spans="1:58" s="23" customFormat="1" ht="15.75" customHeight="1" x14ac:dyDescent="0.4">
      <c r="A5664" s="116">
        <v>38090</v>
      </c>
      <c r="B5664" s="112">
        <v>19.314</v>
      </c>
      <c r="C5664" s="112">
        <v>19.3</v>
      </c>
      <c r="D5664" s="112">
        <v>19.29</v>
      </c>
      <c r="E5664" s="112">
        <v>19.928999999999998</v>
      </c>
      <c r="F5664" s="112">
        <v>20.74</v>
      </c>
      <c r="G5664" s="112">
        <v>21.023</v>
      </c>
      <c r="H5664" s="113">
        <v>21.318000000000001</v>
      </c>
      <c r="I5664" s="90">
        <f t="shared" si="2636"/>
        <v>19.302918999999999</v>
      </c>
      <c r="J5664" s="90">
        <f t="shared" si="2637"/>
        <v>19.292085</v>
      </c>
      <c r="K5664" s="114">
        <v>5</v>
      </c>
      <c r="L5664" s="115">
        <v>4.1700000000000001E-2</v>
      </c>
      <c r="M5664" s="11"/>
      <c r="N5664" s="90">
        <v>17.260000000000002</v>
      </c>
      <c r="O5664" s="90">
        <v>18.920000000000002</v>
      </c>
      <c r="P5664" s="90">
        <v>19.982089908024687</v>
      </c>
      <c r="Q5664" s="90"/>
      <c r="R5664" s="63">
        <f t="shared" si="2645"/>
        <v>21.64208990802469</v>
      </c>
      <c r="S5664" s="64">
        <f t="shared" si="2644"/>
        <v>0.12958115183246088</v>
      </c>
      <c r="T5664" s="65"/>
      <c r="U5664" s="65">
        <f t="shared" si="2642"/>
        <v>0.91226215644820297</v>
      </c>
      <c r="V5664" s="65">
        <f t="shared" si="2642"/>
        <v>0.94684790665474106</v>
      </c>
      <c r="W5664" s="65"/>
      <c r="X5664" s="61">
        <f t="shared" si="2638"/>
        <v>-7.2486279382827725E-4</v>
      </c>
      <c r="Y5664" s="66">
        <f t="shared" si="2628"/>
        <v>6.9697425861809575E-2</v>
      </c>
      <c r="Z5664" s="61">
        <f t="shared" si="2629"/>
        <v>-5.6126226297686487E-4</v>
      </c>
      <c r="AA5664" s="67">
        <f t="shared" si="2630"/>
        <v>19.302918999999999</v>
      </c>
      <c r="AB5664" s="68">
        <f t="shared" si="2631"/>
        <v>0.11900347624565459</v>
      </c>
      <c r="AC5664" s="69">
        <f t="shared" si="2632"/>
        <v>0.11836147161066034</v>
      </c>
      <c r="AD5664" s="70">
        <f>_xlfn.PERCENTILE.EXC(AC5664:$AC$5675,0.5)</f>
        <v>0.19659307310681987</v>
      </c>
      <c r="AE5664" s="70">
        <f>_xlfn.PERCENTILE.EXC($AC5664:AC$5675,0.35)</f>
        <v>0.18001132460192462</v>
      </c>
      <c r="AF5664" s="71">
        <f t="shared" si="2643"/>
        <v>0.17753050024992745</v>
      </c>
      <c r="AG5664" s="70"/>
      <c r="AH5664" s="70"/>
      <c r="AI5664" s="61"/>
      <c r="AJ5664" s="68" t="str">
        <f t="shared" si="2641"/>
        <v>Safety</v>
      </c>
      <c r="AK5664" s="72"/>
      <c r="AL5664" s="73"/>
      <c r="AM5664" s="72"/>
      <c r="AN5664" s="73"/>
      <c r="AO5664" s="74"/>
      <c r="AP5664" s="20"/>
      <c r="AQ5664" s="74"/>
      <c r="AR5664" s="20"/>
      <c r="AS5664" s="74"/>
      <c r="AT5664" s="20"/>
      <c r="AU5664" s="74" t="str">
        <f t="shared" si="2633"/>
        <v>00635U</v>
      </c>
      <c r="AV5664" s="20">
        <f t="shared" si="2639"/>
        <v>0</v>
      </c>
      <c r="AW5664" s="74" t="str">
        <f t="shared" si="2634"/>
        <v>00635U</v>
      </c>
      <c r="AX5664" s="20">
        <f t="shared" si="2635"/>
        <v>0</v>
      </c>
      <c r="AY5664" s="20">
        <f t="shared" si="2640"/>
        <v>1</v>
      </c>
      <c r="AZ5664" s="116">
        <v>38091</v>
      </c>
      <c r="BA5664" s="116"/>
      <c r="BB5664" s="20"/>
      <c r="BC5664" s="20"/>
      <c r="BD5664" s="76"/>
      <c r="BE5664" s="77"/>
      <c r="BF5664" s="77"/>
    </row>
    <row r="5665" spans="1:58" s="23" customFormat="1" ht="15.75" customHeight="1" x14ac:dyDescent="0.4">
      <c r="A5665" s="116">
        <v>38089</v>
      </c>
      <c r="B5665" s="112">
        <v>18.346</v>
      </c>
      <c r="C5665" s="112">
        <v>18.670000000000002</v>
      </c>
      <c r="D5665" s="112">
        <v>18.899999999999999</v>
      </c>
      <c r="E5665" s="112">
        <v>19.535</v>
      </c>
      <c r="F5665" s="112">
        <v>20.34</v>
      </c>
      <c r="G5665" s="112">
        <v>20.635999999999999</v>
      </c>
      <c r="H5665" s="113">
        <v>20.943000000000001</v>
      </c>
      <c r="I5665" s="90">
        <f t="shared" si="2636"/>
        <v>18.588935200000002</v>
      </c>
      <c r="J5665" s="90">
        <f t="shared" si="2637"/>
        <v>18.842454</v>
      </c>
      <c r="K5665" s="114">
        <v>6</v>
      </c>
      <c r="L5665" s="115">
        <v>4.1700000000000001E-2</v>
      </c>
      <c r="M5665" s="11"/>
      <c r="N5665" s="90">
        <v>15.28</v>
      </c>
      <c r="O5665" s="90">
        <v>17.73</v>
      </c>
      <c r="P5665" s="90">
        <v>18.966236984430097</v>
      </c>
      <c r="Q5665" s="90"/>
      <c r="R5665" s="63">
        <f t="shared" si="2645"/>
        <v>21.4162369844301</v>
      </c>
      <c r="S5665" s="64">
        <f t="shared" si="2644"/>
        <v>-6.0270602706027188E-2</v>
      </c>
      <c r="T5665" s="65"/>
      <c r="U5665" s="65">
        <f t="shared" si="2642"/>
        <v>0.86181613085166375</v>
      </c>
      <c r="V5665" s="65">
        <f t="shared" si="2642"/>
        <v>0.93481906898848954</v>
      </c>
      <c r="W5665" s="65"/>
      <c r="X5665" s="61">
        <f t="shared" si="2638"/>
        <v>1.7660525455140172E-2</v>
      </c>
      <c r="Y5665" s="66">
        <f t="shared" si="2628"/>
        <v>7.2075761453800929E-2</v>
      </c>
      <c r="Z5665" s="61">
        <f t="shared" si="2629"/>
        <v>1.3638156100517169E-2</v>
      </c>
      <c r="AA5665" s="67">
        <f t="shared" si="2630"/>
        <v>18.588935200000002</v>
      </c>
      <c r="AB5665" s="68">
        <f t="shared" si="2631"/>
        <v>0.20065445026178017</v>
      </c>
      <c r="AC5665" s="69">
        <f t="shared" si="2632"/>
        <v>0.21655335078534046</v>
      </c>
      <c r="AD5665" s="70">
        <f>_xlfn.PERCENTILE.EXC(AC5665:$AC$5675,0.5)</f>
        <v>0.19659696930946291</v>
      </c>
      <c r="AE5665" s="70">
        <f>_xlfn.PERCENTILE.EXC($AC5665:AC$5675,0.35)</f>
        <v>0.18412032816790991</v>
      </c>
      <c r="AF5665" s="71">
        <f t="shared" si="2643"/>
        <v>0.17959256824067013</v>
      </c>
      <c r="AG5665" s="70"/>
      <c r="AH5665" s="70"/>
      <c r="AI5665" s="61"/>
      <c r="AJ5665" s="68" t="str">
        <f t="shared" si="2641"/>
        <v>Short VOL</v>
      </c>
      <c r="AK5665" s="72"/>
      <c r="AL5665" s="73"/>
      <c r="AM5665" s="72"/>
      <c r="AN5665" s="73"/>
      <c r="AO5665" s="74"/>
      <c r="AP5665" s="20"/>
      <c r="AQ5665" s="74"/>
      <c r="AR5665" s="20"/>
      <c r="AS5665" s="74"/>
      <c r="AT5665" s="20"/>
      <c r="AU5665" s="74" t="str">
        <f t="shared" si="2633"/>
        <v>00631L</v>
      </c>
      <c r="AV5665" s="20">
        <f t="shared" si="2639"/>
        <v>1</v>
      </c>
      <c r="AW5665" s="74" t="str">
        <f t="shared" si="2634"/>
        <v>00631L</v>
      </c>
      <c r="AX5665" s="20">
        <f t="shared" si="2635"/>
        <v>1</v>
      </c>
      <c r="AY5665" s="20">
        <f t="shared" si="2640"/>
        <v>1</v>
      </c>
      <c r="AZ5665" s="116">
        <v>38090</v>
      </c>
      <c r="BA5665" s="116"/>
      <c r="BB5665" s="20"/>
      <c r="BC5665" s="20"/>
      <c r="BD5665" s="76"/>
      <c r="BE5665" s="77"/>
      <c r="BF5665" s="77"/>
    </row>
    <row r="5666" spans="1:58" s="23" customFormat="1" ht="15.75" customHeight="1" x14ac:dyDescent="0.4">
      <c r="A5666" s="116">
        <v>38085</v>
      </c>
      <c r="B5666" s="112">
        <v>19.119</v>
      </c>
      <c r="C5666" s="112">
        <v>19.05</v>
      </c>
      <c r="D5666" s="112">
        <v>19</v>
      </c>
      <c r="E5666" s="112">
        <v>19.666</v>
      </c>
      <c r="F5666" s="112">
        <v>20.51</v>
      </c>
      <c r="G5666" s="112">
        <v>20.786999999999999</v>
      </c>
      <c r="H5666" s="113">
        <v>21.074999999999999</v>
      </c>
      <c r="I5666" s="90">
        <f t="shared" si="2636"/>
        <v>19.070141100000001</v>
      </c>
      <c r="J5666" s="90">
        <f t="shared" si="2637"/>
        <v>19.014595</v>
      </c>
      <c r="K5666" s="114">
        <v>7</v>
      </c>
      <c r="L5666" s="115">
        <v>4.1700000000000001E-2</v>
      </c>
      <c r="M5666" s="11"/>
      <c r="N5666" s="90">
        <v>16.260000000000002</v>
      </c>
      <c r="O5666" s="90">
        <v>17.829999999999998</v>
      </c>
      <c r="P5666" s="90">
        <v>19.104040367296108</v>
      </c>
      <c r="Q5666" s="90"/>
      <c r="R5666" s="63">
        <f t="shared" si="2645"/>
        <v>20.674040367296104</v>
      </c>
      <c r="S5666" s="64">
        <f t="shared" si="2644"/>
        <v>3.1725888324873212E-2</v>
      </c>
      <c r="T5666" s="65"/>
      <c r="U5666" s="65">
        <f t="shared" si="2642"/>
        <v>0.91194615816040403</v>
      </c>
      <c r="V5666" s="65">
        <f t="shared" si="2642"/>
        <v>0.93331042319837654</v>
      </c>
      <c r="W5666" s="65"/>
      <c r="X5666" s="61">
        <f t="shared" si="2638"/>
        <v>-3.6089753648202868E-3</v>
      </c>
      <c r="Y5666" s="66">
        <f t="shared" si="2628"/>
        <v>7.1646496491406433E-2</v>
      </c>
      <c r="Z5666" s="61">
        <f t="shared" si="2629"/>
        <v>-2.9127262199439528E-3</v>
      </c>
      <c r="AA5666" s="67">
        <f t="shared" si="2630"/>
        <v>19.070141100000001</v>
      </c>
      <c r="AB5666" s="68">
        <f t="shared" si="2631"/>
        <v>0.17583025830258289</v>
      </c>
      <c r="AC5666" s="69">
        <f t="shared" si="2632"/>
        <v>0.17282540590405898</v>
      </c>
      <c r="AD5666" s="70">
        <f>_xlfn.PERCENTILE.EXC(AC5666:$AC$5675,0.5)</f>
        <v>0.19659307310681987</v>
      </c>
      <c r="AE5666" s="70">
        <f>_xlfn.PERCENTILE.EXC($AC5666:AC$5675,0.35)</f>
        <v>0.18067251885653701</v>
      </c>
      <c r="AF5666" s="71">
        <f t="shared" si="2643"/>
        <v>0.17897545360303191</v>
      </c>
      <c r="AG5666" s="70"/>
      <c r="AH5666" s="70"/>
      <c r="AI5666" s="61"/>
      <c r="AJ5666" s="68" t="str">
        <f t="shared" si="2641"/>
        <v>Safety</v>
      </c>
      <c r="AK5666" s="72"/>
      <c r="AL5666" s="73"/>
      <c r="AM5666" s="72"/>
      <c r="AN5666" s="73"/>
      <c r="AO5666" s="74"/>
      <c r="AP5666" s="20"/>
      <c r="AQ5666" s="74"/>
      <c r="AR5666" s="20"/>
      <c r="AS5666" s="74"/>
      <c r="AT5666" s="20"/>
      <c r="AU5666" s="74" t="str">
        <f t="shared" si="2633"/>
        <v>00635U</v>
      </c>
      <c r="AV5666" s="20">
        <f t="shared" si="2639"/>
        <v>0</v>
      </c>
      <c r="AW5666" s="74" t="str">
        <f t="shared" si="2634"/>
        <v>00635U</v>
      </c>
      <c r="AX5666" s="20">
        <f t="shared" si="2635"/>
        <v>0</v>
      </c>
      <c r="AY5666" s="20">
        <f t="shared" si="2640"/>
        <v>1</v>
      </c>
      <c r="AZ5666" s="116">
        <v>38089</v>
      </c>
      <c r="BA5666" s="116"/>
      <c r="BB5666" s="20"/>
      <c r="BC5666" s="20"/>
      <c r="BD5666" s="76"/>
      <c r="BE5666" s="77"/>
      <c r="BF5666" s="77"/>
    </row>
    <row r="5667" spans="1:58" s="23" customFormat="1" ht="15.75" customHeight="1" x14ac:dyDescent="0.4">
      <c r="A5667" s="116">
        <v>38084</v>
      </c>
      <c r="B5667" s="112">
        <v>19.047999999999998</v>
      </c>
      <c r="C5667" s="112">
        <v>19.09</v>
      </c>
      <c r="D5667" s="112">
        <v>19.12</v>
      </c>
      <c r="E5667" s="112">
        <v>19.745999999999999</v>
      </c>
      <c r="F5667" s="112">
        <v>20.54</v>
      </c>
      <c r="G5667" s="112">
        <v>20.850999999999999</v>
      </c>
      <c r="H5667" s="113">
        <v>21.173999999999999</v>
      </c>
      <c r="I5667" s="90">
        <f t="shared" si="2636"/>
        <v>19.075988800000001</v>
      </c>
      <c r="J5667" s="90">
        <f t="shared" si="2637"/>
        <v>19.109992000000002</v>
      </c>
      <c r="K5667" s="114">
        <v>8</v>
      </c>
      <c r="L5667" s="115">
        <v>4.1700000000000001E-2</v>
      </c>
      <c r="M5667" s="11"/>
      <c r="N5667" s="90">
        <v>15.76</v>
      </c>
      <c r="O5667" s="90">
        <v>17.559999999999999</v>
      </c>
      <c r="P5667" s="90">
        <v>18.861318272473348</v>
      </c>
      <c r="Q5667" s="90"/>
      <c r="R5667" s="63">
        <f t="shared" si="2645"/>
        <v>20.661318272473345</v>
      </c>
      <c r="S5667" s="64">
        <f t="shared" si="2644"/>
        <v>2.8720626631853752E-2</v>
      </c>
      <c r="T5667" s="65"/>
      <c r="U5667" s="65">
        <f t="shared" si="2642"/>
        <v>0.89749430523918006</v>
      </c>
      <c r="V5667" s="65">
        <f t="shared" si="2642"/>
        <v>0.9310059745732342</v>
      </c>
      <c r="W5667" s="65"/>
      <c r="X5667" s="61">
        <f t="shared" si="2638"/>
        <v>2.2049559008820662E-3</v>
      </c>
      <c r="Y5667" s="66">
        <f t="shared" si="2628"/>
        <v>7.2318444241871824E-2</v>
      </c>
      <c r="Z5667" s="61">
        <f t="shared" si="2629"/>
        <v>1.782513103593392E-3</v>
      </c>
      <c r="AA5667" s="67">
        <f t="shared" si="2630"/>
        <v>19.075988799999998</v>
      </c>
      <c r="AB5667" s="68">
        <f t="shared" si="2631"/>
        <v>0.20862944162436539</v>
      </c>
      <c r="AC5667" s="69">
        <f t="shared" si="2632"/>
        <v>0.21040538071065976</v>
      </c>
      <c r="AD5667" s="70">
        <f>_xlfn.PERCENTILE.EXC(AC5667:$AC$5675,0.5)</f>
        <v>0.19659696930946291</v>
      </c>
      <c r="AE5667" s="70">
        <f>_xlfn.PERCENTILE.EXC($AC5667:AC$5675,0.35)</f>
        <v>0.18879614644400999</v>
      </c>
      <c r="AF5667" s="71">
        <f t="shared" si="2643"/>
        <v>0.18056231981410162</v>
      </c>
      <c r="AG5667" s="70"/>
      <c r="AH5667" s="70"/>
      <c r="AI5667" s="61"/>
      <c r="AJ5667" s="68" t="str">
        <f t="shared" si="2641"/>
        <v>Short VOL</v>
      </c>
      <c r="AK5667" s="72"/>
      <c r="AL5667" s="73"/>
      <c r="AM5667" s="72"/>
      <c r="AN5667" s="73"/>
      <c r="AO5667" s="74"/>
      <c r="AP5667" s="20"/>
      <c r="AQ5667" s="74"/>
      <c r="AR5667" s="20"/>
      <c r="AS5667" s="74"/>
      <c r="AT5667" s="20"/>
      <c r="AU5667" s="74" t="str">
        <f t="shared" si="2633"/>
        <v>00631L</v>
      </c>
      <c r="AV5667" s="20">
        <f t="shared" si="2639"/>
        <v>1</v>
      </c>
      <c r="AW5667" s="74" t="str">
        <f t="shared" si="2634"/>
        <v>00631L</v>
      </c>
      <c r="AX5667" s="20">
        <f t="shared" si="2635"/>
        <v>1</v>
      </c>
      <c r="AY5667" s="20">
        <f t="shared" si="2640"/>
        <v>1</v>
      </c>
      <c r="AZ5667" s="116">
        <v>38085</v>
      </c>
      <c r="BA5667" s="116"/>
      <c r="BB5667" s="20"/>
      <c r="BC5667" s="20"/>
      <c r="BD5667" s="76"/>
      <c r="BE5667" s="77"/>
      <c r="BF5667" s="77"/>
    </row>
    <row r="5668" spans="1:58" s="23" customFormat="1" ht="15.75" customHeight="1" x14ac:dyDescent="0.4">
      <c r="A5668" s="116">
        <v>38083</v>
      </c>
      <c r="B5668" s="112">
        <v>18.79</v>
      </c>
      <c r="C5668" s="112">
        <v>18.79</v>
      </c>
      <c r="D5668" s="112">
        <v>18.79</v>
      </c>
      <c r="E5668" s="112">
        <v>19.446999999999999</v>
      </c>
      <c r="F5668" s="112">
        <v>20.28</v>
      </c>
      <c r="G5668" s="112">
        <v>20.545000000000002</v>
      </c>
      <c r="H5668" s="113">
        <v>20.821000000000002</v>
      </c>
      <c r="I5668" s="90">
        <f t="shared" si="2636"/>
        <v>18.79</v>
      </c>
      <c r="J5668" s="90">
        <f t="shared" si="2637"/>
        <v>18.79</v>
      </c>
      <c r="K5668" s="114">
        <v>9</v>
      </c>
      <c r="L5668" s="115">
        <v>4.1700000000000001E-2</v>
      </c>
      <c r="M5668" s="11"/>
      <c r="N5668" s="90">
        <v>15.32</v>
      </c>
      <c r="O5668" s="90">
        <v>17.16</v>
      </c>
      <c r="P5668" s="90">
        <v>18.436903016716734</v>
      </c>
      <c r="Q5668" s="90"/>
      <c r="R5668" s="63">
        <f t="shared" si="2645"/>
        <v>20.276903016716737</v>
      </c>
      <c r="S5668" s="64">
        <f t="shared" si="2644"/>
        <v>2.3380093520374057E-2</v>
      </c>
      <c r="T5668" s="65"/>
      <c r="U5668" s="65">
        <f t="shared" si="2642"/>
        <v>0.89277389277389274</v>
      </c>
      <c r="V5668" s="65">
        <f t="shared" si="2642"/>
        <v>0.93074200067337953</v>
      </c>
      <c r="W5668" s="65"/>
      <c r="X5668" s="61">
        <f t="shared" si="2638"/>
        <v>0</v>
      </c>
      <c r="Y5668" s="66">
        <f t="shared" si="2628"/>
        <v>7.065357124492222E-2</v>
      </c>
      <c r="Z5668" s="61">
        <f t="shared" si="2629"/>
        <v>0</v>
      </c>
      <c r="AA5668" s="67">
        <f t="shared" si="2630"/>
        <v>18.79</v>
      </c>
      <c r="AB5668" s="68">
        <f t="shared" si="2631"/>
        <v>0.22650130548302863</v>
      </c>
      <c r="AC5668" s="69">
        <f t="shared" si="2632"/>
        <v>0.22650130548302863</v>
      </c>
      <c r="AD5668" s="70">
        <f>_xlfn.PERCENTILE.EXC(AC5668:$AC$5675,0.5)</f>
        <v>0.19659307310681987</v>
      </c>
      <c r="AE5668" s="70">
        <f>_xlfn.PERCENTILE.EXC($AC5668:AC$5675,0.35)</f>
        <v>0.18334102512189324</v>
      </c>
      <c r="AF5668" s="71">
        <f t="shared" si="2643"/>
        <v>0.1799452051764634</v>
      </c>
      <c r="AG5668" s="70"/>
      <c r="AH5668" s="70"/>
      <c r="AI5668" s="61"/>
      <c r="AJ5668" s="68" t="str">
        <f t="shared" si="2641"/>
        <v>Short VOL</v>
      </c>
      <c r="AK5668" s="72"/>
      <c r="AL5668" s="73"/>
      <c r="AM5668" s="72"/>
      <c r="AN5668" s="73"/>
      <c r="AO5668" s="74"/>
      <c r="AP5668" s="20"/>
      <c r="AQ5668" s="74"/>
      <c r="AR5668" s="20"/>
      <c r="AS5668" s="74"/>
      <c r="AT5668" s="20"/>
      <c r="AU5668" s="74" t="str">
        <f t="shared" si="2633"/>
        <v>00631L</v>
      </c>
      <c r="AV5668" s="20">
        <f t="shared" si="2639"/>
        <v>1</v>
      </c>
      <c r="AW5668" s="74" t="str">
        <f t="shared" si="2634"/>
        <v>00631L</v>
      </c>
      <c r="AX5668" s="20">
        <f t="shared" si="2635"/>
        <v>1</v>
      </c>
      <c r="AY5668" s="20">
        <f t="shared" si="2640"/>
        <v>1</v>
      </c>
      <c r="AZ5668" s="116">
        <v>38084</v>
      </c>
      <c r="BA5668" s="116"/>
      <c r="BB5668" s="20"/>
      <c r="BC5668" s="20"/>
      <c r="BD5668" s="76"/>
      <c r="BE5668" s="77"/>
      <c r="BF5668" s="77"/>
    </row>
    <row r="5669" spans="1:58" s="23" customFormat="1" ht="15.75" customHeight="1" x14ac:dyDescent="0.4">
      <c r="A5669" s="116">
        <v>38082</v>
      </c>
      <c r="B5669" s="112">
        <v>18.404</v>
      </c>
      <c r="C5669" s="112">
        <v>18.53</v>
      </c>
      <c r="D5669" s="112">
        <v>18.62</v>
      </c>
      <c r="E5669" s="112">
        <v>19.215</v>
      </c>
      <c r="F5669" s="112">
        <v>19.97</v>
      </c>
      <c r="G5669" s="112">
        <v>20.294</v>
      </c>
      <c r="H5669" s="113">
        <v>20.629000000000001</v>
      </c>
      <c r="I5669" s="90">
        <f t="shared" si="2636"/>
        <v>18.477458000000002</v>
      </c>
      <c r="J5669" s="90">
        <f t="shared" si="2637"/>
        <v>18.582470000000001</v>
      </c>
      <c r="K5669" s="114">
        <v>10</v>
      </c>
      <c r="L5669" s="115">
        <v>4.1700000000000001E-2</v>
      </c>
      <c r="M5669" s="11"/>
      <c r="N5669" s="90">
        <v>14.97</v>
      </c>
      <c r="O5669" s="90">
        <v>16.79</v>
      </c>
      <c r="P5669" s="90">
        <v>18.232844944845645</v>
      </c>
      <c r="Q5669" s="90"/>
      <c r="R5669" s="63">
        <f t="shared" si="2645"/>
        <v>20.052844944845646</v>
      </c>
      <c r="S5669" s="64">
        <f t="shared" si="2644"/>
        <v>-4.28388746803069E-2</v>
      </c>
      <c r="T5669" s="65"/>
      <c r="U5669" s="65">
        <f t="shared" si="2642"/>
        <v>0.89160214413341288</v>
      </c>
      <c r="V5669" s="65">
        <f t="shared" si="2642"/>
        <v>0.92086561646247467</v>
      </c>
      <c r="W5669" s="65"/>
      <c r="X5669" s="61">
        <f t="shared" si="2638"/>
        <v>6.8463377526625313E-3</v>
      </c>
      <c r="Y5669" s="66">
        <f t="shared" si="2628"/>
        <v>7.3588342440801535E-2</v>
      </c>
      <c r="Z5669" s="61">
        <f t="shared" si="2629"/>
        <v>5.6832492867795199E-3</v>
      </c>
      <c r="AA5669" s="67">
        <f t="shared" si="2630"/>
        <v>18.477457999999999</v>
      </c>
      <c r="AB5669" s="68">
        <f t="shared" si="2631"/>
        <v>0.22939211756847022</v>
      </c>
      <c r="AC5669" s="69">
        <f t="shared" si="2632"/>
        <v>0.23429913159652624</v>
      </c>
      <c r="AD5669" s="70">
        <f>_xlfn.PERCENTILE.EXC(AC5669:$AC$5675,0.5)</f>
        <v>0.19658917690417682</v>
      </c>
      <c r="AE5669" s="70">
        <f>_xlfn.PERCENTILE.EXC($AC5669:AC$5675,0.35)</f>
        <v>0.18056231981410162</v>
      </c>
      <c r="AF5669" s="71">
        <f t="shared" si="2643"/>
        <v>0.17932809053882517</v>
      </c>
      <c r="AG5669" s="70"/>
      <c r="AH5669" s="70"/>
      <c r="AI5669" s="61"/>
      <c r="AJ5669" s="68" t="str">
        <f t="shared" si="2641"/>
        <v>Short VOL</v>
      </c>
      <c r="AK5669" s="72"/>
      <c r="AL5669" s="73"/>
      <c r="AM5669" s="72"/>
      <c r="AN5669" s="73"/>
      <c r="AO5669" s="74"/>
      <c r="AP5669" s="20"/>
      <c r="AQ5669" s="74"/>
      <c r="AR5669" s="20"/>
      <c r="AS5669" s="74"/>
      <c r="AT5669" s="20"/>
      <c r="AU5669" s="74" t="str">
        <f t="shared" si="2633"/>
        <v>00631L</v>
      </c>
      <c r="AV5669" s="20">
        <f t="shared" si="2639"/>
        <v>1</v>
      </c>
      <c r="AW5669" s="74" t="str">
        <f t="shared" si="2634"/>
        <v>00631L</v>
      </c>
      <c r="AX5669" s="20">
        <f t="shared" si="2635"/>
        <v>1</v>
      </c>
      <c r="AY5669" s="20">
        <f t="shared" si="2640"/>
        <v>1</v>
      </c>
      <c r="AZ5669" s="116">
        <v>38083</v>
      </c>
      <c r="BA5669" s="116"/>
      <c r="BB5669" s="20"/>
      <c r="BC5669" s="20"/>
      <c r="BD5669" s="76"/>
      <c r="BE5669" s="77"/>
      <c r="BF5669" s="77"/>
    </row>
    <row r="5670" spans="1:58" s="23" customFormat="1" ht="15.75" customHeight="1" x14ac:dyDescent="0.4">
      <c r="A5670" s="116">
        <v>38079</v>
      </c>
      <c r="B5670" s="112">
        <v>18.507999999999999</v>
      </c>
      <c r="C5670" s="112">
        <v>18.89</v>
      </c>
      <c r="D5670" s="112">
        <v>19.16</v>
      </c>
      <c r="E5670" s="112">
        <v>19.548999999999999</v>
      </c>
      <c r="F5670" s="112">
        <v>20.05</v>
      </c>
      <c r="G5670" s="112">
        <v>20.337</v>
      </c>
      <c r="H5670" s="113">
        <v>20.634</v>
      </c>
      <c r="I5670" s="90">
        <f t="shared" si="2636"/>
        <v>18.7147766</v>
      </c>
      <c r="J5670" s="90">
        <f t="shared" si="2637"/>
        <v>19.036151</v>
      </c>
      <c r="K5670" s="114">
        <v>11</v>
      </c>
      <c r="L5670" s="115">
        <v>4.1700000000000001E-2</v>
      </c>
      <c r="M5670" s="11"/>
      <c r="N5670" s="90">
        <v>15.64</v>
      </c>
      <c r="O5670" s="90">
        <v>17.23</v>
      </c>
      <c r="P5670" s="90">
        <v>18.723933716310381</v>
      </c>
      <c r="Q5670" s="90"/>
      <c r="R5670" s="63">
        <f t="shared" si="2645"/>
        <v>20.31393371631038</v>
      </c>
      <c r="S5670" s="64">
        <f t="shared" si="2644"/>
        <v>-6.0660660660660545E-2</v>
      </c>
      <c r="T5670" s="65"/>
      <c r="U5670" s="65">
        <f t="shared" si="2642"/>
        <v>0.9077190946024376</v>
      </c>
      <c r="V5670" s="65">
        <f t="shared" si="2642"/>
        <v>0.92021261456351888</v>
      </c>
      <c r="W5670" s="65"/>
      <c r="X5670" s="61">
        <f t="shared" si="2638"/>
        <v>2.0639723362870191E-2</v>
      </c>
      <c r="Y5670" s="66">
        <f t="shared" ref="Y5670:Y5675" si="2646">(H5670-E5670)/E5670</f>
        <v>5.5501560182106544E-2</v>
      </c>
      <c r="Z5670" s="61">
        <f t="shared" ref="Z5670:Z5675" si="2647">(J5670-I5670)/I5670</f>
        <v>1.717222742589403E-2</v>
      </c>
      <c r="AA5670" s="67">
        <f t="shared" ref="AA5670:AA5675" si="2648">B5670*(K5670*L5670)+C5670*(1-(K5670*L5670))</f>
        <v>18.7147766</v>
      </c>
      <c r="AB5670" s="68">
        <f t="shared" ref="AB5670:AB5675" si="2649">(B5670-N5670)/N5670</f>
        <v>0.18337595907928378</v>
      </c>
      <c r="AC5670" s="69">
        <f t="shared" ref="AC5670:AC5675" si="2650">(AA5670-N5670)/N5670</f>
        <v>0.19659696930946291</v>
      </c>
      <c r="AD5670" s="70">
        <f>_xlfn.PERCENTILE.EXC(AC5670:$AC$5675,0.5)</f>
        <v>0.18879614644400999</v>
      </c>
      <c r="AE5670" s="70">
        <f>_xlfn.PERCENTILE.EXC($AC5670:AC$5675,0.35)</f>
        <v>0.17979092651705383</v>
      </c>
      <c r="AF5670" s="71">
        <f t="shared" si="2643"/>
        <v>0.1786581757034455</v>
      </c>
      <c r="AG5670" s="70"/>
      <c r="AH5670" s="70"/>
      <c r="AI5670" s="61"/>
      <c r="AJ5670" s="68" t="str">
        <f t="shared" si="2641"/>
        <v>Short VOL</v>
      </c>
      <c r="AK5670" s="72"/>
      <c r="AL5670" s="73"/>
      <c r="AM5670" s="72"/>
      <c r="AN5670" s="73"/>
      <c r="AO5670" s="74"/>
      <c r="AP5670" s="20"/>
      <c r="AQ5670" s="74"/>
      <c r="AR5670" s="20"/>
      <c r="AS5670" s="74"/>
      <c r="AT5670" s="20"/>
      <c r="AU5670" s="74" t="str">
        <f t="shared" si="2633"/>
        <v>00631L</v>
      </c>
      <c r="AV5670" s="20">
        <f t="shared" si="2639"/>
        <v>1</v>
      </c>
      <c r="AW5670" s="74" t="str">
        <f t="shared" si="2634"/>
        <v>00631L</v>
      </c>
      <c r="AX5670" s="20">
        <f t="shared" si="2635"/>
        <v>1</v>
      </c>
      <c r="AY5670" s="20">
        <f t="shared" si="2640"/>
        <v>1</v>
      </c>
      <c r="AZ5670" s="116">
        <v>38082</v>
      </c>
      <c r="BA5670" s="116"/>
      <c r="BB5670" s="20"/>
      <c r="BC5670" s="20"/>
      <c r="BD5670" s="76"/>
      <c r="BE5670" s="77"/>
      <c r="BF5670" s="77"/>
    </row>
    <row r="5671" spans="1:58" s="23" customFormat="1" ht="15.75" customHeight="1" x14ac:dyDescent="0.4">
      <c r="A5671" s="116">
        <v>38078</v>
      </c>
      <c r="B5671" s="112">
        <v>19.634</v>
      </c>
      <c r="C5671" s="112">
        <v>19.62</v>
      </c>
      <c r="D5671" s="112">
        <v>19.61</v>
      </c>
      <c r="E5671" s="112">
        <v>19.867000000000001</v>
      </c>
      <c r="F5671" s="112">
        <v>20.2</v>
      </c>
      <c r="G5671" s="112">
        <v>20.492999999999999</v>
      </c>
      <c r="H5671" s="113">
        <v>20.795999999999999</v>
      </c>
      <c r="I5671" s="90">
        <f t="shared" si="2636"/>
        <v>19.6270056</v>
      </c>
      <c r="J5671" s="90">
        <f t="shared" si="2637"/>
        <v>19.615003999999999</v>
      </c>
      <c r="K5671" s="114">
        <v>12</v>
      </c>
      <c r="L5671" s="115">
        <v>4.1700000000000001E-2</v>
      </c>
      <c r="M5671" s="11"/>
      <c r="N5671" s="90">
        <v>16.649999999999999</v>
      </c>
      <c r="O5671" s="90">
        <v>18.02</v>
      </c>
      <c r="P5671" s="90">
        <v>19.204534557200674</v>
      </c>
      <c r="Q5671" s="90"/>
      <c r="R5671" s="63">
        <f t="shared" si="2645"/>
        <v>20.574534557200671</v>
      </c>
      <c r="S5671" s="64">
        <f t="shared" si="2644"/>
        <v>-5.3763440860214971E-3</v>
      </c>
      <c r="T5671" s="65"/>
      <c r="U5671" s="65">
        <f t="shared" si="2642"/>
        <v>0.92397336293007759</v>
      </c>
      <c r="V5671" s="65">
        <f t="shared" si="2642"/>
        <v>0.93832005906352278</v>
      </c>
      <c r="W5671" s="65"/>
      <c r="X5671" s="61">
        <f t="shared" si="2638"/>
        <v>-7.1304879291022444E-4</v>
      </c>
      <c r="Y5671" s="66">
        <f t="shared" si="2646"/>
        <v>4.676096038657062E-2</v>
      </c>
      <c r="Z5671" s="61">
        <f t="shared" si="2647"/>
        <v>-6.1148400548687813E-4</v>
      </c>
      <c r="AA5671" s="67">
        <f t="shared" si="2648"/>
        <v>19.6270056</v>
      </c>
      <c r="AB5671" s="68">
        <f t="shared" si="2649"/>
        <v>0.17921921921921935</v>
      </c>
      <c r="AC5671" s="69">
        <f t="shared" si="2650"/>
        <v>0.17879913513513526</v>
      </c>
      <c r="AD5671" s="70">
        <f>_xlfn.PERCENTILE.EXC(AC5671:$AC$5675,0.5)</f>
        <v>0.18100311598384319</v>
      </c>
      <c r="AE5671" s="70">
        <f>_xlfn.PERCENTILE.EXC($AC5671:AC$5675,0.35)</f>
        <v>0.17901953322000605</v>
      </c>
      <c r="AF5671" s="71">
        <f t="shared" si="2643"/>
        <v>0.17767145968161718</v>
      </c>
      <c r="AG5671" s="70"/>
      <c r="AH5671" s="70"/>
      <c r="AI5671" s="61"/>
      <c r="AJ5671" s="68" t="str">
        <f t="shared" si="2641"/>
        <v>Short VOL</v>
      </c>
      <c r="AK5671" s="72"/>
      <c r="AL5671" s="73"/>
      <c r="AM5671" s="72"/>
      <c r="AN5671" s="73"/>
      <c r="AO5671" s="74"/>
      <c r="AP5671" s="20"/>
      <c r="AQ5671" s="74"/>
      <c r="AR5671" s="20"/>
      <c r="AS5671" s="74"/>
      <c r="AT5671" s="20"/>
      <c r="AU5671" s="74" t="str">
        <f t="shared" si="2633"/>
        <v>00631L</v>
      </c>
      <c r="AV5671" s="20">
        <f t="shared" si="2639"/>
        <v>1</v>
      </c>
      <c r="AW5671" s="74" t="str">
        <f t="shared" si="2634"/>
        <v>00635U</v>
      </c>
      <c r="AX5671" s="20">
        <f t="shared" si="2635"/>
        <v>0</v>
      </c>
      <c r="AY5671" s="20">
        <f t="shared" si="2640"/>
        <v>1</v>
      </c>
      <c r="AZ5671" s="116">
        <v>38079</v>
      </c>
      <c r="BA5671" s="116"/>
      <c r="BB5671" s="20"/>
      <c r="BC5671" s="20"/>
      <c r="BD5671" s="76"/>
      <c r="BE5671" s="77"/>
      <c r="BF5671" s="77"/>
    </row>
    <row r="5672" spans="1:58" s="23" customFormat="1" ht="15.75" customHeight="1" x14ac:dyDescent="0.4">
      <c r="A5672" s="116">
        <v>38077</v>
      </c>
      <c r="B5672" s="112">
        <v>19.61</v>
      </c>
      <c r="C5672" s="112">
        <v>19.75</v>
      </c>
      <c r="D5672" s="112">
        <v>19.850000000000001</v>
      </c>
      <c r="E5672" s="112">
        <v>19.98</v>
      </c>
      <c r="F5672" s="112">
        <v>20.149999999999999</v>
      </c>
      <c r="G5672" s="112">
        <v>20.431000000000001</v>
      </c>
      <c r="H5672" s="113">
        <v>20.722000000000001</v>
      </c>
      <c r="I5672" s="90">
        <f t="shared" si="2636"/>
        <v>19.674105999999998</v>
      </c>
      <c r="J5672" s="90">
        <f t="shared" si="2637"/>
        <v>19.79579</v>
      </c>
      <c r="K5672" s="114">
        <v>13</v>
      </c>
      <c r="L5672" s="115">
        <v>4.1700000000000001E-2</v>
      </c>
      <c r="M5672" s="11"/>
      <c r="N5672" s="90">
        <v>16.739999999999998</v>
      </c>
      <c r="O5672" s="90">
        <v>17.98</v>
      </c>
      <c r="P5672" s="90">
        <v>19.218784150327441</v>
      </c>
      <c r="Q5672" s="90"/>
      <c r="R5672" s="63">
        <f t="shared" si="2645"/>
        <v>20.458784150327443</v>
      </c>
      <c r="S5672" s="64">
        <f t="shared" si="2644"/>
        <v>2.8255528255528087E-2</v>
      </c>
      <c r="T5672" s="65"/>
      <c r="U5672" s="65">
        <f t="shared" si="2642"/>
        <v>0.93103448275862055</v>
      </c>
      <c r="V5672" s="65">
        <f t="shared" si="2642"/>
        <v>0.93554305305487628</v>
      </c>
      <c r="W5672" s="65"/>
      <c r="X5672" s="61">
        <f t="shared" si="2638"/>
        <v>7.139214686384527E-3</v>
      </c>
      <c r="Y5672" s="66">
        <f t="shared" si="2646"/>
        <v>3.7137137137137177E-2</v>
      </c>
      <c r="Z5672" s="61">
        <f t="shared" si="2647"/>
        <v>6.1849824332552601E-3</v>
      </c>
      <c r="AA5672" s="67">
        <f t="shared" si="2648"/>
        <v>19.674105999999998</v>
      </c>
      <c r="AB5672" s="68">
        <f t="shared" si="2649"/>
        <v>0.17144563918757474</v>
      </c>
      <c r="AC5672" s="69">
        <f t="shared" si="2650"/>
        <v>0.17527514934289129</v>
      </c>
      <c r="AD5672" s="70">
        <f>_xlfn.PERCENTILE.EXC(AC5672:$AC$5675,0.5)</f>
        <v>0.18879614644400999</v>
      </c>
      <c r="AE5672" s="70">
        <f>_xlfn.PERCENTILE.EXC($AC5672:AC$5675,0.35)</f>
        <v>0.17957112432360522</v>
      </c>
      <c r="AF5672" s="71">
        <f t="shared" si="2643"/>
        <v>0.17756633599927205</v>
      </c>
      <c r="AG5672" s="70"/>
      <c r="AH5672" s="70"/>
      <c r="AI5672" s="61"/>
      <c r="AJ5672" s="68" t="str">
        <f t="shared" si="2641"/>
        <v>Safety</v>
      </c>
      <c r="AK5672" s="72"/>
      <c r="AL5672" s="73"/>
      <c r="AM5672" s="72"/>
      <c r="AN5672" s="73"/>
      <c r="AO5672" s="74"/>
      <c r="AP5672" s="20"/>
      <c r="AQ5672" s="74"/>
      <c r="AR5672" s="20"/>
      <c r="AS5672" s="74"/>
      <c r="AT5672" s="20"/>
      <c r="AU5672" s="74" t="str">
        <f t="shared" si="2633"/>
        <v>00635U</v>
      </c>
      <c r="AV5672" s="20">
        <f t="shared" si="2639"/>
        <v>0</v>
      </c>
      <c r="AW5672" s="74" t="str">
        <f t="shared" si="2634"/>
        <v>00635U</v>
      </c>
      <c r="AX5672" s="20">
        <f t="shared" si="2635"/>
        <v>0</v>
      </c>
      <c r="AY5672" s="20">
        <f t="shared" si="2640"/>
        <v>1</v>
      </c>
      <c r="AZ5672" s="116">
        <v>38078</v>
      </c>
      <c r="BA5672" s="116"/>
      <c r="BB5672" s="20"/>
      <c r="BC5672" s="20"/>
      <c r="BD5672" s="76"/>
      <c r="BE5672" s="77"/>
      <c r="BF5672" s="77"/>
    </row>
    <row r="5673" spans="1:58" s="23" customFormat="1" ht="15.75" customHeight="1" x14ac:dyDescent="0.4">
      <c r="A5673" s="116">
        <v>38076</v>
      </c>
      <c r="B5673" s="112">
        <v>19.381</v>
      </c>
      <c r="C5673" s="112">
        <v>19.62</v>
      </c>
      <c r="D5673" s="112">
        <v>19.79</v>
      </c>
      <c r="E5673" s="112">
        <v>19.841999999999999</v>
      </c>
      <c r="F5673" s="112">
        <v>19.91</v>
      </c>
      <c r="G5673" s="112">
        <v>20.245999999999999</v>
      </c>
      <c r="H5673" s="113">
        <v>20.594000000000001</v>
      </c>
      <c r="I5673" s="90">
        <f t="shared" si="2636"/>
        <v>19.4804718</v>
      </c>
      <c r="J5673" s="90">
        <f t="shared" si="2637"/>
        <v>19.690754000000002</v>
      </c>
      <c r="K5673" s="114">
        <v>14</v>
      </c>
      <c r="L5673" s="115">
        <v>4.1700000000000001E-2</v>
      </c>
      <c r="M5673" s="11"/>
      <c r="N5673" s="90">
        <v>16.28</v>
      </c>
      <c r="O5673" s="90">
        <v>17.989999999999998</v>
      </c>
      <c r="P5673" s="90">
        <v>19.06382108263978</v>
      </c>
      <c r="Q5673" s="90"/>
      <c r="R5673" s="63">
        <f t="shared" si="2645"/>
        <v>20.773821082639778</v>
      </c>
      <c r="S5673" s="64">
        <f t="shared" si="2644"/>
        <v>-1.3333333333333265E-2</v>
      </c>
      <c r="T5673" s="65"/>
      <c r="U5673" s="65">
        <f t="shared" si="2642"/>
        <v>0.90494719288493619</v>
      </c>
      <c r="V5673" s="65">
        <f t="shared" si="2642"/>
        <v>0.94367230588322915</v>
      </c>
      <c r="W5673" s="65"/>
      <c r="X5673" s="61">
        <f t="shared" si="2638"/>
        <v>1.2331665032764087E-2</v>
      </c>
      <c r="Y5673" s="66">
        <f t="shared" si="2646"/>
        <v>3.7899405301885014E-2</v>
      </c>
      <c r="Z5673" s="61">
        <f t="shared" si="2647"/>
        <v>1.0794512687316011E-2</v>
      </c>
      <c r="AA5673" s="67">
        <f t="shared" si="2648"/>
        <v>19.4804718</v>
      </c>
      <c r="AB5673" s="68">
        <f t="shared" si="2649"/>
        <v>0.19047911547911542</v>
      </c>
      <c r="AC5673" s="69">
        <f t="shared" si="2650"/>
        <v>0.19658917690417682</v>
      </c>
      <c r="AD5673" s="70">
        <f>_xlfn.PERCENTILE.EXC(AC5673:$AC$5675,0.5)</f>
        <v>0.19658917690417682</v>
      </c>
      <c r="AE5673" s="70">
        <f>_xlfn.PERCENTILE.EXC($AC5673:AC$5675,0.35)</f>
        <v>0.18723754035197665</v>
      </c>
      <c r="AF5673" s="71">
        <f t="shared" si="2643"/>
        <v>0.18287344329428323</v>
      </c>
      <c r="AG5673" s="70"/>
      <c r="AH5673" s="70"/>
      <c r="AI5673" s="61"/>
      <c r="AJ5673" s="68" t="str">
        <f t="shared" si="2641"/>
        <v>Short VOL</v>
      </c>
      <c r="AK5673" s="72"/>
      <c r="AL5673" s="73"/>
      <c r="AM5673" s="72"/>
      <c r="AN5673" s="73"/>
      <c r="AO5673" s="74"/>
      <c r="AP5673" s="20"/>
      <c r="AQ5673" s="74"/>
      <c r="AR5673" s="20"/>
      <c r="AS5673" s="74"/>
      <c r="AT5673" s="20"/>
      <c r="AU5673" s="74" t="str">
        <f t="shared" si="2633"/>
        <v>00631L</v>
      </c>
      <c r="AV5673" s="20">
        <f t="shared" si="2639"/>
        <v>1</v>
      </c>
      <c r="AW5673" s="74" t="str">
        <f t="shared" si="2634"/>
        <v>00631L</v>
      </c>
      <c r="AX5673" s="20">
        <f t="shared" si="2635"/>
        <v>1</v>
      </c>
      <c r="AY5673" s="20">
        <f t="shared" si="2640"/>
        <v>1</v>
      </c>
      <c r="AZ5673" s="116">
        <v>38077</v>
      </c>
      <c r="BA5673" s="116"/>
      <c r="BB5673" s="20"/>
      <c r="BC5673" s="20"/>
      <c r="BD5673" s="76"/>
      <c r="BE5673" s="77"/>
      <c r="BF5673" s="77"/>
    </row>
    <row r="5674" spans="1:58" s="23" customFormat="1" ht="15.75" customHeight="1" x14ac:dyDescent="0.4">
      <c r="A5674" s="116">
        <v>38075</v>
      </c>
      <c r="B5674" s="112">
        <v>19.841999999999999</v>
      </c>
      <c r="C5674" s="112">
        <v>19.8</v>
      </c>
      <c r="D5674" s="112">
        <v>19.77</v>
      </c>
      <c r="E5674" s="112">
        <v>19.731000000000002</v>
      </c>
      <c r="F5674" s="112">
        <v>19.68</v>
      </c>
      <c r="G5674" s="112">
        <v>20.074999999999999</v>
      </c>
      <c r="H5674" s="113">
        <v>20.481999999999999</v>
      </c>
      <c r="I5674" s="90">
        <f t="shared" si="2636"/>
        <v>19.826270999999998</v>
      </c>
      <c r="J5674" s="90">
        <f t="shared" si="2637"/>
        <v>19.788765000000001</v>
      </c>
      <c r="K5674" s="114">
        <v>15</v>
      </c>
      <c r="L5674" s="115">
        <v>4.1700000000000001E-2</v>
      </c>
      <c r="M5674" s="11"/>
      <c r="N5674" s="90">
        <v>16.5</v>
      </c>
      <c r="O5674" s="90">
        <v>17.93</v>
      </c>
      <c r="P5674" s="90">
        <v>19.172555119333193</v>
      </c>
      <c r="Q5674" s="90"/>
      <c r="R5674" s="63">
        <f t="shared" si="2645"/>
        <v>20.602555119333189</v>
      </c>
      <c r="S5674" s="64">
        <f t="shared" si="2644"/>
        <v>-4.7893825735718314E-2</v>
      </c>
      <c r="T5674" s="65"/>
      <c r="U5674" s="65">
        <f t="shared" si="2642"/>
        <v>0.92024539877300615</v>
      </c>
      <c r="V5674" s="65">
        <f t="shared" si="2642"/>
        <v>0.93519094812353798</v>
      </c>
      <c r="W5674" s="65"/>
      <c r="X5674" s="61">
        <f t="shared" si="2638"/>
        <v>-2.1167221046264509E-3</v>
      </c>
      <c r="Y5674" s="66">
        <f t="shared" si="2646"/>
        <v>3.8061932998834203E-2</v>
      </c>
      <c r="Z5674" s="61">
        <f t="shared" si="2647"/>
        <v>-1.8917324392467415E-3</v>
      </c>
      <c r="AA5674" s="67">
        <f t="shared" si="2648"/>
        <v>19.826270999999998</v>
      </c>
      <c r="AB5674" s="68">
        <f t="shared" si="2649"/>
        <v>0.20254545454545447</v>
      </c>
      <c r="AC5674" s="69">
        <f t="shared" si="2650"/>
        <v>0.20159218181818173</v>
      </c>
      <c r="AD5674" s="70">
        <f>_xlfn.PERCENTILE.EXC(AC5674:$AC$5675,0.5)</f>
        <v>0.19129764890101247</v>
      </c>
      <c r="AE5674" s="70">
        <f>_xlfn.PERCENTILE.EXC($AC5674:AC$5675,0.35)</f>
        <v>0.18203256927556011</v>
      </c>
      <c r="AF5674" s="71" t="e">
        <f t="shared" si="2643"/>
        <v>#NUM!</v>
      </c>
      <c r="AG5674" s="70"/>
      <c r="AH5674" s="70"/>
      <c r="AI5674" s="61"/>
      <c r="AJ5674" s="68"/>
      <c r="AK5674" s="72"/>
      <c r="AL5674" s="73"/>
      <c r="AM5674" s="72"/>
      <c r="AN5674" s="73"/>
      <c r="AO5674" s="74"/>
      <c r="AP5674" s="20"/>
      <c r="AQ5674" s="74"/>
      <c r="AR5674" s="20"/>
      <c r="AS5674" s="74"/>
      <c r="AT5674" s="20"/>
      <c r="AU5674" s="74"/>
      <c r="AV5674" s="20"/>
      <c r="AW5674" s="74" t="str">
        <f t="shared" si="2634"/>
        <v>00631L</v>
      </c>
      <c r="AX5674" s="20">
        <f t="shared" si="2635"/>
        <v>1</v>
      </c>
      <c r="AY5674" s="20">
        <f t="shared" si="2640"/>
        <v>1</v>
      </c>
      <c r="AZ5674" s="116">
        <v>38076</v>
      </c>
      <c r="BA5674" s="116"/>
      <c r="BB5674" s="20"/>
      <c r="BC5674" s="20"/>
      <c r="BD5674" s="76"/>
      <c r="BE5674" s="77"/>
      <c r="BF5674" s="77"/>
    </row>
    <row r="5675" spans="1:58" s="23" customFormat="1" ht="15.75" customHeight="1" x14ac:dyDescent="0.4">
      <c r="A5675" s="116">
        <v>38072</v>
      </c>
      <c r="B5675" s="112">
        <v>20.54</v>
      </c>
      <c r="C5675" s="112">
        <v>20.32</v>
      </c>
      <c r="D5675" s="112">
        <v>20.16</v>
      </c>
      <c r="E5675" s="112">
        <v>20.138000000000002</v>
      </c>
      <c r="F5675" s="112">
        <v>20.11</v>
      </c>
      <c r="G5675" s="112">
        <v>20.36</v>
      </c>
      <c r="H5675" s="113">
        <v>20.62</v>
      </c>
      <c r="I5675" s="90">
        <f t="shared" si="2636"/>
        <v>20.466784000000001</v>
      </c>
      <c r="J5675" s="90">
        <f t="shared" si="2637"/>
        <v>20.266752</v>
      </c>
      <c r="K5675" s="114">
        <v>16</v>
      </c>
      <c r="L5675" s="115">
        <v>4.1700000000000001E-2</v>
      </c>
      <c r="M5675" s="11"/>
      <c r="N5675" s="90">
        <v>17.329999999999998</v>
      </c>
      <c r="O5675" s="90">
        <v>19.11</v>
      </c>
      <c r="P5675" s="90">
        <v>19.948308852431047</v>
      </c>
      <c r="Q5675" s="90"/>
      <c r="R5675" s="63">
        <f t="shared" si="2645"/>
        <v>21.728308852431049</v>
      </c>
      <c r="S5675" s="64" t="e">
        <f>(N5675-N5676)/N5676</f>
        <v>#DIV/0!</v>
      </c>
      <c r="T5675" s="65"/>
      <c r="U5675" s="65">
        <f t="shared" si="2642"/>
        <v>0.90685504971219255</v>
      </c>
      <c r="V5675" s="65">
        <f t="shared" si="2642"/>
        <v>0.95797594379390782</v>
      </c>
      <c r="W5675" s="65"/>
      <c r="X5675" s="61">
        <f t="shared" si="2638"/>
        <v>-1.0710808179162555E-2</v>
      </c>
      <c r="Y5675" s="66">
        <f t="shared" si="2646"/>
        <v>2.3934849538186476E-2</v>
      </c>
      <c r="Z5675" s="61">
        <f t="shared" si="2647"/>
        <v>-9.7734944581425297E-3</v>
      </c>
      <c r="AA5675" s="67">
        <f t="shared" si="2648"/>
        <v>20.466784000000001</v>
      </c>
      <c r="AB5675" s="68">
        <f t="shared" si="2649"/>
        <v>0.18522792844777849</v>
      </c>
      <c r="AC5675" s="69">
        <f t="shared" si="2650"/>
        <v>0.18100311598384319</v>
      </c>
      <c r="AD5675" s="70">
        <f>_xlfn.PERCENTILE.EXC(AC5675:$AC$5675,0.5)</f>
        <v>0.18100311598384319</v>
      </c>
      <c r="AE5675" s="70" t="e">
        <f>_xlfn.PERCENTILE.EXC($AC5675:AC$5675,0.35)</f>
        <v>#NUM!</v>
      </c>
      <c r="AF5675" s="71" t="e">
        <f t="shared" si="2643"/>
        <v>#NUM!</v>
      </c>
      <c r="AG5675" s="70"/>
      <c r="AH5675" s="70"/>
      <c r="AI5675" s="61"/>
      <c r="AJ5675" s="68"/>
      <c r="AK5675" s="72"/>
      <c r="AL5675" s="73"/>
      <c r="AM5675" s="72"/>
      <c r="AN5675" s="73"/>
      <c r="AO5675" s="74"/>
      <c r="AP5675" s="20"/>
      <c r="AQ5675" s="74"/>
      <c r="AR5675" s="20"/>
      <c r="AS5675" s="74"/>
      <c r="AT5675" s="20"/>
      <c r="AU5675" s="74"/>
      <c r="AV5675" s="20"/>
      <c r="AW5675" s="74"/>
      <c r="AX5675" s="20"/>
      <c r="AY5675" s="20"/>
      <c r="AZ5675" s="116">
        <v>38075</v>
      </c>
      <c r="BA5675" s="116"/>
      <c r="BB5675" s="20"/>
      <c r="BC5675" s="20"/>
      <c r="BD5675" s="76"/>
      <c r="BE5675" s="77"/>
      <c r="BF5675" s="77"/>
    </row>
    <row r="5676" spans="1:58" ht="15.75" customHeight="1" x14ac:dyDescent="0.4">
      <c r="R5676" s="121"/>
      <c r="AZ5676" s="116">
        <v>38072</v>
      </c>
      <c r="BA5676" s="116"/>
      <c r="BD5676" s="76"/>
      <c r="BE5676" s="77"/>
      <c r="BF5676" s="77"/>
    </row>
  </sheetData>
  <mergeCells count="11">
    <mergeCell ref="AU1:AV2"/>
    <mergeCell ref="AW1:AX2"/>
    <mergeCell ref="B2:H2"/>
    <mergeCell ref="I2:L2"/>
    <mergeCell ref="M2:R2"/>
    <mergeCell ref="B1:H1"/>
    <mergeCell ref="AK1:AL2"/>
    <mergeCell ref="AM1:AN2"/>
    <mergeCell ref="AO1:AP2"/>
    <mergeCell ref="AQ1:AR2"/>
    <mergeCell ref="AS1:AT2"/>
  </mergeCells>
  <phoneticPr fontId="3" type="noConversion"/>
  <conditionalFormatting sqref="N5:N5675">
    <cfRule type="colorScale" priority="2108">
      <colorScale>
        <cfvo type="percentile" val="10"/>
        <cfvo type="percentile" val="50"/>
        <cfvo type="percentile" val="99"/>
        <color rgb="FF00B050"/>
        <color rgb="FFFFEB84"/>
        <color rgb="FFFF0000"/>
      </colorScale>
    </cfRule>
  </conditionalFormatting>
  <conditionalFormatting sqref="M1:Q1">
    <cfRule type="cellIs" dxfId="1998" priority="2106" operator="between">
      <formula>0.35</formula>
      <formula>0.65</formula>
    </cfRule>
    <cfRule type="cellIs" dxfId="1997" priority="2107" operator="greaterThan">
      <formula>0.65</formula>
    </cfRule>
  </conditionalFormatting>
  <conditionalFormatting sqref="X1">
    <cfRule type="cellIs" dxfId="1996" priority="2103" operator="greaterThan">
      <formula>0.65</formula>
    </cfRule>
    <cfRule type="cellIs" dxfId="1995" priority="2104" operator="between">
      <formula>0.35</formula>
      <formula>0.65</formula>
    </cfRule>
    <cfRule type="cellIs" dxfId="1994" priority="2105" operator="lessThan">
      <formula>0.35</formula>
    </cfRule>
  </conditionalFormatting>
  <conditionalFormatting sqref="Y1">
    <cfRule type="cellIs" dxfId="1993" priority="2100" operator="greaterThan">
      <formula>0.65</formula>
    </cfRule>
    <cfRule type="cellIs" dxfId="1992" priority="2101" operator="between">
      <formula>0.35</formula>
      <formula>0.65</formula>
    </cfRule>
    <cfRule type="cellIs" dxfId="1991" priority="2102" operator="lessThan">
      <formula>0.35</formula>
    </cfRule>
  </conditionalFormatting>
  <conditionalFormatting sqref="AB1">
    <cfRule type="cellIs" dxfId="1990" priority="2097" operator="greaterThan">
      <formula>0.65</formula>
    </cfRule>
    <cfRule type="cellIs" dxfId="1989" priority="2098" operator="between">
      <formula>0.35</formula>
      <formula>0.65</formula>
    </cfRule>
    <cfRule type="cellIs" dxfId="1988" priority="2099" operator="lessThan">
      <formula>0.35</formula>
    </cfRule>
  </conditionalFormatting>
  <conditionalFormatting sqref="M1">
    <cfRule type="cellIs" dxfId="1987" priority="2096" operator="lessThan">
      <formula>0.35</formula>
    </cfRule>
  </conditionalFormatting>
  <conditionalFormatting sqref="N1">
    <cfRule type="cellIs" dxfId="1986" priority="2095" operator="lessThan">
      <formula>0.35</formula>
    </cfRule>
  </conditionalFormatting>
  <conditionalFormatting sqref="O1">
    <cfRule type="cellIs" dxfId="1985" priority="2094" operator="lessThan">
      <formula>0.35</formula>
    </cfRule>
  </conditionalFormatting>
  <conditionalFormatting sqref="P1">
    <cfRule type="cellIs" dxfId="1984" priority="2093" operator="lessThan">
      <formula>0.35</formula>
    </cfRule>
  </conditionalFormatting>
  <conditionalFormatting sqref="Q1">
    <cfRule type="cellIs" dxfId="1983" priority="2092" operator="lessThan">
      <formula>0.35</formula>
    </cfRule>
  </conditionalFormatting>
  <conditionalFormatting sqref="T1">
    <cfRule type="cellIs" dxfId="1982" priority="2090" operator="between">
      <formula>0.35</formula>
      <formula>0.65</formula>
    </cfRule>
    <cfRule type="cellIs" dxfId="1981" priority="2091" operator="greaterThan">
      <formula>0.65</formula>
    </cfRule>
  </conditionalFormatting>
  <conditionalFormatting sqref="T1">
    <cfRule type="cellIs" dxfId="1980" priority="2089" operator="lessThan">
      <formula>0.35</formula>
    </cfRule>
  </conditionalFormatting>
  <conditionalFormatting sqref="U1">
    <cfRule type="cellIs" dxfId="1979" priority="2087" operator="between">
      <formula>0.35</formula>
      <formula>0.65</formula>
    </cfRule>
    <cfRule type="cellIs" dxfId="1978" priority="2088" operator="greaterThan">
      <formula>0.65</formula>
    </cfRule>
  </conditionalFormatting>
  <conditionalFormatting sqref="U1">
    <cfRule type="cellIs" dxfId="1977" priority="2086" operator="lessThan">
      <formula>0.35</formula>
    </cfRule>
  </conditionalFormatting>
  <conditionalFormatting sqref="V1">
    <cfRule type="cellIs" dxfId="1976" priority="2084" operator="between">
      <formula>0.35</formula>
      <formula>0.65</formula>
    </cfRule>
    <cfRule type="cellIs" dxfId="1975" priority="2085" operator="greaterThan">
      <formula>0.65</formula>
    </cfRule>
  </conditionalFormatting>
  <conditionalFormatting sqref="V1">
    <cfRule type="cellIs" dxfId="1974" priority="2083" operator="lessThan">
      <formula>0.35</formula>
    </cfRule>
  </conditionalFormatting>
  <conditionalFormatting sqref="W1">
    <cfRule type="cellIs" dxfId="1973" priority="2081" operator="between">
      <formula>0.35</formula>
      <formula>0.65</formula>
    </cfRule>
    <cfRule type="cellIs" dxfId="1972" priority="2082" operator="greaterThan">
      <formula>0.65</formula>
    </cfRule>
  </conditionalFormatting>
  <conditionalFormatting sqref="W1">
    <cfRule type="cellIs" dxfId="1971" priority="2080" operator="lessThan">
      <formula>0.35</formula>
    </cfRule>
  </conditionalFormatting>
  <conditionalFormatting sqref="Z1">
    <cfRule type="cellIs" dxfId="1970" priority="2077" operator="greaterThan">
      <formula>0.65</formula>
    </cfRule>
    <cfRule type="cellIs" dxfId="1969" priority="2078" operator="between">
      <formula>0.35</formula>
      <formula>0.65</formula>
    </cfRule>
    <cfRule type="cellIs" dxfId="1968" priority="2079" operator="lessThan">
      <formula>0.35</formula>
    </cfRule>
  </conditionalFormatting>
  <conditionalFormatting sqref="X5:Z5675">
    <cfRule type="colorScale" priority="2076">
      <colorScale>
        <cfvo type="percentile" val="5"/>
        <cfvo type="percentile" val="35"/>
        <cfvo type="percentile" val="99"/>
        <color rgb="FFFF0000"/>
        <color rgb="FFFFEB84"/>
        <color rgb="FF00B050"/>
      </colorScale>
    </cfRule>
  </conditionalFormatting>
  <conditionalFormatting sqref="AC1">
    <cfRule type="cellIs" dxfId="1967" priority="2073" operator="greaterThan">
      <formula>0.65</formula>
    </cfRule>
    <cfRule type="cellIs" dxfId="1966" priority="2074" operator="between">
      <formula>0.35</formula>
      <formula>0.65</formula>
    </cfRule>
    <cfRule type="cellIs" dxfId="1965" priority="2075" operator="lessThan">
      <formula>0.35</formula>
    </cfRule>
  </conditionalFormatting>
  <conditionalFormatting sqref="AJ305:AJ5675 AI305:AI5481">
    <cfRule type="containsText" dxfId="1964" priority="2071" operator="containsText" text="Safety">
      <formula>NOT(ISERROR(SEARCH("Safety",AI305)))</formula>
    </cfRule>
    <cfRule type="containsText" dxfId="1963" priority="2072" operator="containsText" text="Short VOL">
      <formula>NOT(ISERROR(SEARCH("Short VOL",AI305)))</formula>
    </cfRule>
  </conditionalFormatting>
  <conditionalFormatting sqref="AB295:AB5675 AB5:AC287">
    <cfRule type="cellIs" dxfId="1962" priority="2069" operator="lessThan">
      <formula>0</formula>
    </cfRule>
    <cfRule type="cellIs" dxfId="1961" priority="2070" operator="greaterThan">
      <formula>0</formula>
    </cfRule>
  </conditionalFormatting>
  <conditionalFormatting sqref="AC295:AC5675">
    <cfRule type="cellIs" dxfId="1960" priority="2067" operator="lessThan">
      <formula>0</formula>
    </cfRule>
    <cfRule type="cellIs" dxfId="1959" priority="2068" operator="greaterThan">
      <formula>0</formula>
    </cfRule>
  </conditionalFormatting>
  <conditionalFormatting sqref="AI304:AJ304">
    <cfRule type="containsText" dxfId="1958" priority="2065" operator="containsText" text="Safety">
      <formula>NOT(ISERROR(SEARCH("Safety",AI304)))</formula>
    </cfRule>
    <cfRule type="containsText" dxfId="1957" priority="2066" operator="containsText" text="Short VOL">
      <formula>NOT(ISERROR(SEARCH("Short VOL",AI304)))</formula>
    </cfRule>
  </conditionalFormatting>
  <conditionalFormatting sqref="AI303:AJ303">
    <cfRule type="containsText" dxfId="1956" priority="2063" operator="containsText" text="Safety">
      <formula>NOT(ISERROR(SEARCH("Safety",AI303)))</formula>
    </cfRule>
    <cfRule type="containsText" dxfId="1955" priority="2064" operator="containsText" text="Short VOL">
      <formula>NOT(ISERROR(SEARCH("Short VOL",AI303)))</formula>
    </cfRule>
  </conditionalFormatting>
  <conditionalFormatting sqref="AI302:AJ302">
    <cfRule type="containsText" dxfId="1954" priority="2061" operator="containsText" text="Safety">
      <formula>NOT(ISERROR(SEARCH("Safety",AI302)))</formula>
    </cfRule>
    <cfRule type="containsText" dxfId="1953" priority="2062" operator="containsText" text="Short VOL">
      <formula>NOT(ISERROR(SEARCH("Short VOL",AI302)))</formula>
    </cfRule>
  </conditionalFormatting>
  <conditionalFormatting sqref="AI301:AJ301">
    <cfRule type="containsText" dxfId="1952" priority="2059" operator="containsText" text="Safety">
      <formula>NOT(ISERROR(SEARCH("Safety",AI301)))</formula>
    </cfRule>
    <cfRule type="containsText" dxfId="1951" priority="2060" operator="containsText" text="Short VOL">
      <formula>NOT(ISERROR(SEARCH("Short VOL",AI301)))</formula>
    </cfRule>
  </conditionalFormatting>
  <conditionalFormatting sqref="AI300:AJ300">
    <cfRule type="containsText" dxfId="1950" priority="2057" operator="containsText" text="Safety">
      <formula>NOT(ISERROR(SEARCH("Safety",AI300)))</formula>
    </cfRule>
    <cfRule type="containsText" dxfId="1949" priority="2058" operator="containsText" text="Short VOL">
      <formula>NOT(ISERROR(SEARCH("Short VOL",AI300)))</formula>
    </cfRule>
  </conditionalFormatting>
  <conditionalFormatting sqref="AI299:AJ299">
    <cfRule type="containsText" dxfId="1948" priority="2055" operator="containsText" text="Safety">
      <formula>NOT(ISERROR(SEARCH("Safety",AI299)))</formula>
    </cfRule>
    <cfRule type="containsText" dxfId="1947" priority="2056" operator="containsText" text="Short VOL">
      <formula>NOT(ISERROR(SEARCH("Short VOL",AI299)))</formula>
    </cfRule>
  </conditionalFormatting>
  <conditionalFormatting sqref="AI298:AJ298">
    <cfRule type="containsText" dxfId="1946" priority="2053" operator="containsText" text="Safety">
      <formula>NOT(ISERROR(SEARCH("Safety",AI298)))</formula>
    </cfRule>
    <cfRule type="containsText" dxfId="1945" priority="2054" operator="containsText" text="Short VOL">
      <formula>NOT(ISERROR(SEARCH("Short VOL",AI298)))</formula>
    </cfRule>
  </conditionalFormatting>
  <conditionalFormatting sqref="AI297:AJ297">
    <cfRule type="containsText" dxfId="1944" priority="2051" operator="containsText" text="Safety">
      <formula>NOT(ISERROR(SEARCH("Safety",AI297)))</formula>
    </cfRule>
    <cfRule type="containsText" dxfId="1943" priority="2052" operator="containsText" text="Short VOL">
      <formula>NOT(ISERROR(SEARCH("Short VOL",AI297)))</formula>
    </cfRule>
  </conditionalFormatting>
  <conditionalFormatting sqref="AI296:AJ296">
    <cfRule type="containsText" dxfId="1942" priority="2049" operator="containsText" text="Safety">
      <formula>NOT(ISERROR(SEARCH("Safety",AI296)))</formula>
    </cfRule>
    <cfRule type="containsText" dxfId="1941" priority="2050" operator="containsText" text="Short VOL">
      <formula>NOT(ISERROR(SEARCH("Short VOL",AI296)))</formula>
    </cfRule>
  </conditionalFormatting>
  <conditionalFormatting sqref="AI295:AJ295">
    <cfRule type="containsText" dxfId="1940" priority="2047" operator="containsText" text="Safety">
      <formula>NOT(ISERROR(SEARCH("Safety",AI295)))</formula>
    </cfRule>
    <cfRule type="containsText" dxfId="1939" priority="2048" operator="containsText" text="Short VOL">
      <formula>NOT(ISERROR(SEARCH("Short VOL",AI295)))</formula>
    </cfRule>
  </conditionalFormatting>
  <conditionalFormatting sqref="AI294:AJ294">
    <cfRule type="containsText" dxfId="1938" priority="2045" operator="containsText" text="Safety">
      <formula>NOT(ISERROR(SEARCH("Safety",AI294)))</formula>
    </cfRule>
    <cfRule type="containsText" dxfId="1937" priority="2046" operator="containsText" text="Short VOL">
      <formula>NOT(ISERROR(SEARCH("Short VOL",AI294)))</formula>
    </cfRule>
  </conditionalFormatting>
  <conditionalFormatting sqref="AB291:AB294">
    <cfRule type="cellIs" dxfId="1936" priority="2043" operator="lessThan">
      <formula>0</formula>
    </cfRule>
    <cfRule type="cellIs" dxfId="1935" priority="2044" operator="greaterThan">
      <formula>0</formula>
    </cfRule>
  </conditionalFormatting>
  <conditionalFormatting sqref="AC291:AC294">
    <cfRule type="cellIs" dxfId="1934" priority="2041" operator="lessThan">
      <formula>0</formula>
    </cfRule>
    <cfRule type="cellIs" dxfId="1933" priority="2042" operator="greaterThan">
      <formula>0</formula>
    </cfRule>
  </conditionalFormatting>
  <conditionalFormatting sqref="AI293:AJ293">
    <cfRule type="containsText" dxfId="1932" priority="2039" operator="containsText" text="Safety">
      <formula>NOT(ISERROR(SEARCH("Safety",AI293)))</formula>
    </cfRule>
    <cfRule type="containsText" dxfId="1931" priority="2040" operator="containsText" text="Short VOL">
      <formula>NOT(ISERROR(SEARCH("Short VOL",AI293)))</formula>
    </cfRule>
  </conditionalFormatting>
  <conditionalFormatting sqref="AI292:AJ292">
    <cfRule type="containsText" dxfId="1930" priority="2037" operator="containsText" text="Safety">
      <formula>NOT(ISERROR(SEARCH("Safety",AI292)))</formula>
    </cfRule>
    <cfRule type="containsText" dxfId="1929" priority="2038" operator="containsText" text="Short VOL">
      <formula>NOT(ISERROR(SEARCH("Short VOL",AI292)))</formula>
    </cfRule>
  </conditionalFormatting>
  <conditionalFormatting sqref="AI291:AJ291">
    <cfRule type="containsText" dxfId="1928" priority="2035" operator="containsText" text="Safety">
      <formula>NOT(ISERROR(SEARCH("Safety",AI291)))</formula>
    </cfRule>
    <cfRule type="containsText" dxfId="1927" priority="2036" operator="containsText" text="Short VOL">
      <formula>NOT(ISERROR(SEARCH("Short VOL",AI291)))</formula>
    </cfRule>
  </conditionalFormatting>
  <conditionalFormatting sqref="S5:S5675">
    <cfRule type="cellIs" dxfId="1926" priority="2031" operator="greaterThan">
      <formula>0.2</formula>
    </cfRule>
    <cfRule type="cellIs" dxfId="1925" priority="2032" operator="greaterThan">
      <formula>0.1</formula>
    </cfRule>
    <cfRule type="cellIs" dxfId="1924" priority="2033" operator="greaterThan">
      <formula>0</formula>
    </cfRule>
    <cfRule type="cellIs" dxfId="1923" priority="2034" operator="lessThan">
      <formula>0</formula>
    </cfRule>
  </conditionalFormatting>
  <conditionalFormatting sqref="AB290">
    <cfRule type="cellIs" dxfId="1922" priority="2029" operator="lessThan">
      <formula>0</formula>
    </cfRule>
    <cfRule type="cellIs" dxfId="1921" priority="2030" operator="greaterThan">
      <formula>0</formula>
    </cfRule>
  </conditionalFormatting>
  <conditionalFormatting sqref="AC290">
    <cfRule type="cellIs" dxfId="1920" priority="2027" operator="lessThan">
      <formula>0</formula>
    </cfRule>
    <cfRule type="cellIs" dxfId="1919" priority="2028" operator="greaterThan">
      <formula>0</formula>
    </cfRule>
  </conditionalFormatting>
  <conditionalFormatting sqref="AI290:AJ290">
    <cfRule type="containsText" dxfId="1918" priority="2025" operator="containsText" text="Safety">
      <formula>NOT(ISERROR(SEARCH("Safety",AI290)))</formula>
    </cfRule>
    <cfRule type="containsText" dxfId="1917" priority="2026" operator="containsText" text="Short VOL">
      <formula>NOT(ISERROR(SEARCH("Short VOL",AI290)))</formula>
    </cfRule>
  </conditionalFormatting>
  <conditionalFormatting sqref="AB289">
    <cfRule type="cellIs" dxfId="1916" priority="2023" operator="lessThan">
      <formula>0</formula>
    </cfRule>
    <cfRule type="cellIs" dxfId="1915" priority="2024" operator="greaterThan">
      <formula>0</formula>
    </cfRule>
  </conditionalFormatting>
  <conditionalFormatting sqref="AC289">
    <cfRule type="cellIs" dxfId="1914" priority="2021" operator="lessThan">
      <formula>0</formula>
    </cfRule>
    <cfRule type="cellIs" dxfId="1913" priority="2022" operator="greaterThan">
      <formula>0</formula>
    </cfRule>
  </conditionalFormatting>
  <conditionalFormatting sqref="AI289:AJ289">
    <cfRule type="containsText" dxfId="1912" priority="2019" operator="containsText" text="Safety">
      <formula>NOT(ISERROR(SEARCH("Safety",AI289)))</formula>
    </cfRule>
    <cfRule type="containsText" dxfId="1911" priority="2020" operator="containsText" text="Short VOL">
      <formula>NOT(ISERROR(SEARCH("Short VOL",AI289)))</formula>
    </cfRule>
  </conditionalFormatting>
  <conditionalFormatting sqref="AB288">
    <cfRule type="cellIs" dxfId="1910" priority="2017" operator="lessThan">
      <formula>0</formula>
    </cfRule>
    <cfRule type="cellIs" dxfId="1909" priority="2018" operator="greaterThan">
      <formula>0</formula>
    </cfRule>
  </conditionalFormatting>
  <conditionalFormatting sqref="AC288">
    <cfRule type="cellIs" dxfId="1908" priority="2015" operator="lessThan">
      <formula>0</formula>
    </cfRule>
    <cfRule type="cellIs" dxfId="1907" priority="2016" operator="greaterThan">
      <formula>0</formula>
    </cfRule>
  </conditionalFormatting>
  <conditionalFormatting sqref="AI288:AJ288">
    <cfRule type="containsText" dxfId="1906" priority="2013" operator="containsText" text="Safety">
      <formula>NOT(ISERROR(SEARCH("Safety",AI288)))</formula>
    </cfRule>
    <cfRule type="containsText" dxfId="1905" priority="2014" operator="containsText" text="Short VOL">
      <formula>NOT(ISERROR(SEARCH("Short VOL",AI288)))</formula>
    </cfRule>
  </conditionalFormatting>
  <conditionalFormatting sqref="AI268:AJ287">
    <cfRule type="containsText" dxfId="1904" priority="2011" operator="containsText" text="Safety">
      <formula>NOT(ISERROR(SEARCH("Safety",AI268)))</formula>
    </cfRule>
    <cfRule type="containsText" dxfId="1903" priority="2012" operator="containsText" text="Short VOL">
      <formula>NOT(ISERROR(SEARCH("Short VOL",AI268)))</formula>
    </cfRule>
  </conditionalFormatting>
  <conditionalFormatting sqref="AI267:AJ267">
    <cfRule type="containsText" dxfId="1902" priority="2009" operator="containsText" text="Safety">
      <formula>NOT(ISERROR(SEARCH("Safety",AI267)))</formula>
    </cfRule>
    <cfRule type="containsText" dxfId="1901" priority="2010" operator="containsText" text="Short VOL">
      <formula>NOT(ISERROR(SEARCH("Short VOL",AI267)))</formula>
    </cfRule>
  </conditionalFormatting>
  <conditionalFormatting sqref="AO5 AO68:AO5675">
    <cfRule type="containsText" dxfId="1900" priority="2007" operator="containsText" text="00635U">
      <formula>NOT(ISERROR(SEARCH("00635U",AO5)))</formula>
    </cfRule>
    <cfRule type="containsText" dxfId="1899" priority="2008" operator="containsText" text="00631L">
      <formula>NOT(ISERROR(SEARCH("00631L",AO5)))</formula>
    </cfRule>
  </conditionalFormatting>
  <conditionalFormatting sqref="AI266:AJ266">
    <cfRule type="containsText" dxfId="1898" priority="2005" operator="containsText" text="Safety">
      <formula>NOT(ISERROR(SEARCH("Safety",AI266)))</formula>
    </cfRule>
    <cfRule type="containsText" dxfId="1897" priority="2006" operator="containsText" text="Short VOL">
      <formula>NOT(ISERROR(SEARCH("Short VOL",AI266)))</formula>
    </cfRule>
  </conditionalFormatting>
  <conditionalFormatting sqref="AI265:AJ265">
    <cfRule type="containsText" dxfId="1896" priority="2003" operator="containsText" text="Safety">
      <formula>NOT(ISERROR(SEARCH("Safety",AI265)))</formula>
    </cfRule>
    <cfRule type="containsText" dxfId="1895" priority="2004" operator="containsText" text="Short VOL">
      <formula>NOT(ISERROR(SEARCH("Short VOL",AI265)))</formula>
    </cfRule>
  </conditionalFormatting>
  <conditionalFormatting sqref="AI264:AJ264">
    <cfRule type="containsText" dxfId="1894" priority="2001" operator="containsText" text="Safety">
      <formula>NOT(ISERROR(SEARCH("Safety",AI264)))</formula>
    </cfRule>
    <cfRule type="containsText" dxfId="1893" priority="2002" operator="containsText" text="Short VOL">
      <formula>NOT(ISERROR(SEARCH("Short VOL",AI264)))</formula>
    </cfRule>
  </conditionalFormatting>
  <conditionalFormatting sqref="AI263:AJ263">
    <cfRule type="containsText" dxfId="1892" priority="1999" operator="containsText" text="Safety">
      <formula>NOT(ISERROR(SEARCH("Safety",AI263)))</formula>
    </cfRule>
    <cfRule type="containsText" dxfId="1891" priority="2000" operator="containsText" text="Short VOL">
      <formula>NOT(ISERROR(SEARCH("Short VOL",AI263)))</formula>
    </cfRule>
  </conditionalFormatting>
  <conditionalFormatting sqref="AI262:AJ262">
    <cfRule type="containsText" dxfId="1890" priority="1997" operator="containsText" text="Safety">
      <formula>NOT(ISERROR(SEARCH("Safety",AI262)))</formula>
    </cfRule>
    <cfRule type="containsText" dxfId="1889" priority="1998" operator="containsText" text="Short VOL">
      <formula>NOT(ISERROR(SEARCH("Short VOL",AI262)))</formula>
    </cfRule>
  </conditionalFormatting>
  <conditionalFormatting sqref="AI261:AJ261">
    <cfRule type="containsText" dxfId="1888" priority="1995" operator="containsText" text="Safety">
      <formula>NOT(ISERROR(SEARCH("Safety",AI261)))</formula>
    </cfRule>
    <cfRule type="containsText" dxfId="1887" priority="1996" operator="containsText" text="Short VOL">
      <formula>NOT(ISERROR(SEARCH("Short VOL",AI261)))</formula>
    </cfRule>
  </conditionalFormatting>
  <conditionalFormatting sqref="AI260:AJ260">
    <cfRule type="containsText" dxfId="1886" priority="1993" operator="containsText" text="Safety">
      <formula>NOT(ISERROR(SEARCH("Safety",AI260)))</formula>
    </cfRule>
    <cfRule type="containsText" dxfId="1885" priority="1994" operator="containsText" text="Short VOL">
      <formula>NOT(ISERROR(SEARCH("Short VOL",AI260)))</formula>
    </cfRule>
  </conditionalFormatting>
  <conditionalFormatting sqref="AI259:AJ259">
    <cfRule type="containsText" dxfId="1884" priority="1991" operator="containsText" text="Safety">
      <formula>NOT(ISERROR(SEARCH("Safety",AI259)))</formula>
    </cfRule>
    <cfRule type="containsText" dxfId="1883" priority="1992" operator="containsText" text="Short VOL">
      <formula>NOT(ISERROR(SEARCH("Short VOL",AI259)))</formula>
    </cfRule>
  </conditionalFormatting>
  <conditionalFormatting sqref="AI258:AJ258">
    <cfRule type="containsText" dxfId="1882" priority="1989" operator="containsText" text="Safety">
      <formula>NOT(ISERROR(SEARCH("Safety",AI258)))</formula>
    </cfRule>
    <cfRule type="containsText" dxfId="1881" priority="1990" operator="containsText" text="Short VOL">
      <formula>NOT(ISERROR(SEARCH("Short VOL",AI258)))</formula>
    </cfRule>
  </conditionalFormatting>
  <conditionalFormatting sqref="AI257:AJ257">
    <cfRule type="containsText" dxfId="1880" priority="1987" operator="containsText" text="Safety">
      <formula>NOT(ISERROR(SEARCH("Safety",AI257)))</formula>
    </cfRule>
    <cfRule type="containsText" dxfId="1879" priority="1988" operator="containsText" text="Short VOL">
      <formula>NOT(ISERROR(SEARCH("Short VOL",AI257)))</formula>
    </cfRule>
  </conditionalFormatting>
  <conditionalFormatting sqref="AI256:AJ256">
    <cfRule type="containsText" dxfId="1878" priority="1985" operator="containsText" text="Safety">
      <formula>NOT(ISERROR(SEARCH("Safety",AI256)))</formula>
    </cfRule>
    <cfRule type="containsText" dxfId="1877" priority="1986" operator="containsText" text="Short VOL">
      <formula>NOT(ISERROR(SEARCH("Short VOL",AI256)))</formula>
    </cfRule>
  </conditionalFormatting>
  <conditionalFormatting sqref="AI255:AJ255">
    <cfRule type="containsText" dxfId="1876" priority="1983" operator="containsText" text="Safety">
      <formula>NOT(ISERROR(SEARCH("Safety",AI255)))</formula>
    </cfRule>
    <cfRule type="containsText" dxfId="1875" priority="1984" operator="containsText" text="Short VOL">
      <formula>NOT(ISERROR(SEARCH("Short VOL",AI255)))</formula>
    </cfRule>
  </conditionalFormatting>
  <conditionalFormatting sqref="AI254:AJ254">
    <cfRule type="containsText" dxfId="1874" priority="1981" operator="containsText" text="Safety">
      <formula>NOT(ISERROR(SEARCH("Safety",AI254)))</formula>
    </cfRule>
    <cfRule type="containsText" dxfId="1873" priority="1982" operator="containsText" text="Short VOL">
      <formula>NOT(ISERROR(SEARCH("Short VOL",AI254)))</formula>
    </cfRule>
  </conditionalFormatting>
  <conditionalFormatting sqref="AI253:AJ253">
    <cfRule type="containsText" dxfId="1872" priority="1979" operator="containsText" text="Safety">
      <formula>NOT(ISERROR(SEARCH("Safety",AI253)))</formula>
    </cfRule>
    <cfRule type="containsText" dxfId="1871" priority="1980" operator="containsText" text="Short VOL">
      <formula>NOT(ISERROR(SEARCH("Short VOL",AI253)))</formula>
    </cfRule>
  </conditionalFormatting>
  <conditionalFormatting sqref="AI252:AJ252">
    <cfRule type="containsText" dxfId="1870" priority="1977" operator="containsText" text="Safety">
      <formula>NOT(ISERROR(SEARCH("Safety",AI252)))</formula>
    </cfRule>
    <cfRule type="containsText" dxfId="1869" priority="1978" operator="containsText" text="Short VOL">
      <formula>NOT(ISERROR(SEARCH("Short VOL",AI252)))</formula>
    </cfRule>
  </conditionalFormatting>
  <conditionalFormatting sqref="AI251:AJ251">
    <cfRule type="containsText" dxfId="1868" priority="1975" operator="containsText" text="Safety">
      <formula>NOT(ISERROR(SEARCH("Safety",AI251)))</formula>
    </cfRule>
    <cfRule type="containsText" dxfId="1867" priority="1976" operator="containsText" text="Short VOL">
      <formula>NOT(ISERROR(SEARCH("Short VOL",AI251)))</formula>
    </cfRule>
  </conditionalFormatting>
  <conditionalFormatting sqref="AI250:AJ250">
    <cfRule type="containsText" dxfId="1866" priority="1973" operator="containsText" text="Safety">
      <formula>NOT(ISERROR(SEARCH("Safety",AI250)))</formula>
    </cfRule>
    <cfRule type="containsText" dxfId="1865" priority="1974" operator="containsText" text="Short VOL">
      <formula>NOT(ISERROR(SEARCH("Short VOL",AI250)))</formula>
    </cfRule>
  </conditionalFormatting>
  <conditionalFormatting sqref="AI249:AJ249">
    <cfRule type="containsText" dxfId="1864" priority="1971" operator="containsText" text="Safety">
      <formula>NOT(ISERROR(SEARCH("Safety",AI249)))</formula>
    </cfRule>
    <cfRule type="containsText" dxfId="1863" priority="1972" operator="containsText" text="Short VOL">
      <formula>NOT(ISERROR(SEARCH("Short VOL",AI249)))</formula>
    </cfRule>
  </conditionalFormatting>
  <conditionalFormatting sqref="AI248:AJ248">
    <cfRule type="containsText" dxfId="1862" priority="1969" operator="containsText" text="Safety">
      <formula>NOT(ISERROR(SEARCH("Safety",AI248)))</formula>
    </cfRule>
    <cfRule type="containsText" dxfId="1861" priority="1970" operator="containsText" text="Short VOL">
      <formula>NOT(ISERROR(SEARCH("Short VOL",AI248)))</formula>
    </cfRule>
  </conditionalFormatting>
  <conditionalFormatting sqref="AI247:AJ247">
    <cfRule type="containsText" dxfId="1860" priority="1967" operator="containsText" text="Safety">
      <formula>NOT(ISERROR(SEARCH("Safety",AI247)))</formula>
    </cfRule>
    <cfRule type="containsText" dxfId="1859" priority="1968" operator="containsText" text="Short VOL">
      <formula>NOT(ISERROR(SEARCH("Short VOL",AI247)))</formula>
    </cfRule>
  </conditionalFormatting>
  <conditionalFormatting sqref="AU5 AU112:AU5675">
    <cfRule type="containsText" dxfId="1858" priority="1964" operator="containsText" text="Cash">
      <formula>NOT(ISERROR(SEARCH("Cash",AU5)))</formula>
    </cfRule>
    <cfRule type="containsText" dxfId="1857" priority="1965" operator="containsText" text="00635U">
      <formula>NOT(ISERROR(SEARCH("00635U",AU5)))</formula>
    </cfRule>
    <cfRule type="containsText" dxfId="1856" priority="1966" operator="containsText" text="00631L">
      <formula>NOT(ISERROR(SEARCH("00631L",AU5)))</formula>
    </cfRule>
  </conditionalFormatting>
  <conditionalFormatting sqref="AI246:AJ246">
    <cfRule type="containsText" dxfId="1855" priority="1962" operator="containsText" text="Safety">
      <formula>NOT(ISERROR(SEARCH("Safety",AI246)))</formula>
    </cfRule>
    <cfRule type="containsText" dxfId="1854" priority="1963" operator="containsText" text="Short VOL">
      <formula>NOT(ISERROR(SEARCH("Short VOL",AI246)))</formula>
    </cfRule>
  </conditionalFormatting>
  <conditionalFormatting sqref="AI245:AJ245">
    <cfRule type="containsText" dxfId="1853" priority="1960" operator="containsText" text="Safety">
      <formula>NOT(ISERROR(SEARCH("Safety",AI245)))</formula>
    </cfRule>
    <cfRule type="containsText" dxfId="1852" priority="1961" operator="containsText" text="Short VOL">
      <formula>NOT(ISERROR(SEARCH("Short VOL",AI245)))</formula>
    </cfRule>
  </conditionalFormatting>
  <conditionalFormatting sqref="AI244:AJ244">
    <cfRule type="containsText" dxfId="1851" priority="1958" operator="containsText" text="Safety">
      <formula>NOT(ISERROR(SEARCH("Safety",AI244)))</formula>
    </cfRule>
    <cfRule type="containsText" dxfId="1850" priority="1959" operator="containsText" text="Short VOL">
      <formula>NOT(ISERROR(SEARCH("Short VOL",AI244)))</formula>
    </cfRule>
  </conditionalFormatting>
  <conditionalFormatting sqref="AI243:AJ243">
    <cfRule type="containsText" dxfId="1849" priority="1954" operator="containsText" text="Safety">
      <formula>NOT(ISERROR(SEARCH("Safety",AI243)))</formula>
    </cfRule>
    <cfRule type="containsText" dxfId="1848" priority="1955" operator="containsText" text="Short VOL">
      <formula>NOT(ISERROR(SEARCH("Short VOL",AI243)))</formula>
    </cfRule>
  </conditionalFormatting>
  <conditionalFormatting sqref="AI242:AJ242">
    <cfRule type="containsText" dxfId="1847" priority="1952" operator="containsText" text="Safety">
      <formula>NOT(ISERROR(SEARCH("Safety",AI242)))</formula>
    </cfRule>
    <cfRule type="containsText" dxfId="1846" priority="1953" operator="containsText" text="Short VOL">
      <formula>NOT(ISERROR(SEARCH("Short VOL",AI242)))</formula>
    </cfRule>
  </conditionalFormatting>
  <conditionalFormatting sqref="AI241:AJ241">
    <cfRule type="containsText" dxfId="1845" priority="1950" operator="containsText" text="Safety">
      <formula>NOT(ISERROR(SEARCH("Safety",AI241)))</formula>
    </cfRule>
    <cfRule type="containsText" dxfId="1844" priority="1951" operator="containsText" text="Short VOL">
      <formula>NOT(ISERROR(SEARCH("Short VOL",AI241)))</formula>
    </cfRule>
  </conditionalFormatting>
  <conditionalFormatting sqref="AI240:AJ240">
    <cfRule type="containsText" dxfId="1843" priority="1948" operator="containsText" text="Safety">
      <formula>NOT(ISERROR(SEARCH("Safety",AI240)))</formula>
    </cfRule>
    <cfRule type="containsText" dxfId="1842" priority="1949" operator="containsText" text="Short VOL">
      <formula>NOT(ISERROR(SEARCH("Short VOL",AI240)))</formula>
    </cfRule>
  </conditionalFormatting>
  <conditionalFormatting sqref="AI239:AJ239">
    <cfRule type="containsText" dxfId="1841" priority="1946" operator="containsText" text="Safety">
      <formula>NOT(ISERROR(SEARCH("Safety",AI239)))</formula>
    </cfRule>
    <cfRule type="containsText" dxfId="1840" priority="1947" operator="containsText" text="Short VOL">
      <formula>NOT(ISERROR(SEARCH("Short VOL",AI239)))</formula>
    </cfRule>
  </conditionalFormatting>
  <conditionalFormatting sqref="AI238:AJ238">
    <cfRule type="containsText" dxfId="1839" priority="1944" operator="containsText" text="Safety">
      <formula>NOT(ISERROR(SEARCH("Safety",AI238)))</formula>
    </cfRule>
    <cfRule type="containsText" dxfId="1838" priority="1945" operator="containsText" text="Short VOL">
      <formula>NOT(ISERROR(SEARCH("Short VOL",AI238)))</formula>
    </cfRule>
  </conditionalFormatting>
  <conditionalFormatting sqref="AI237:AJ237">
    <cfRule type="containsText" dxfId="1837" priority="1942" operator="containsText" text="Safety">
      <formula>NOT(ISERROR(SEARCH("Safety",AI237)))</formula>
    </cfRule>
    <cfRule type="containsText" dxfId="1836" priority="1943" operator="containsText" text="Short VOL">
      <formula>NOT(ISERROR(SEARCH("Short VOL",AI237)))</formula>
    </cfRule>
  </conditionalFormatting>
  <conditionalFormatting sqref="AI236:AJ236">
    <cfRule type="containsText" dxfId="1835" priority="1940" operator="containsText" text="Safety">
      <formula>NOT(ISERROR(SEARCH("Safety",AI236)))</formula>
    </cfRule>
    <cfRule type="containsText" dxfId="1834" priority="1941" operator="containsText" text="Short VOL">
      <formula>NOT(ISERROR(SEARCH("Short VOL",AI236)))</formula>
    </cfRule>
  </conditionalFormatting>
  <conditionalFormatting sqref="AI235:AJ235">
    <cfRule type="containsText" dxfId="1833" priority="1938" operator="containsText" text="Safety">
      <formula>NOT(ISERROR(SEARCH("Safety",AI235)))</formula>
    </cfRule>
    <cfRule type="containsText" dxfId="1832" priority="1939" operator="containsText" text="Short VOL">
      <formula>NOT(ISERROR(SEARCH("Short VOL",AI235)))</formula>
    </cfRule>
  </conditionalFormatting>
  <conditionalFormatting sqref="AI234:AJ234">
    <cfRule type="containsText" dxfId="1831" priority="1936" operator="containsText" text="Safety">
      <formula>NOT(ISERROR(SEARCH("Safety",AI234)))</formula>
    </cfRule>
    <cfRule type="containsText" dxfId="1830" priority="1937" operator="containsText" text="Short VOL">
      <formula>NOT(ISERROR(SEARCH("Short VOL",AI234)))</formula>
    </cfRule>
  </conditionalFormatting>
  <conditionalFormatting sqref="AQ5 AQ74:AQ5675">
    <cfRule type="containsText" dxfId="1829" priority="1933" operator="containsText" text="Cash">
      <formula>NOT(ISERROR(SEARCH("Cash",AQ5)))</formula>
    </cfRule>
    <cfRule type="containsText" dxfId="1828" priority="1934" operator="containsText" text="00635U">
      <formula>NOT(ISERROR(SEARCH("00635U",AQ5)))</formula>
    </cfRule>
    <cfRule type="containsText" dxfId="1827" priority="1935" operator="containsText" text="00631L">
      <formula>NOT(ISERROR(SEARCH("00631L",AQ5)))</formula>
    </cfRule>
  </conditionalFormatting>
  <conditionalFormatting sqref="AI233:AJ233">
    <cfRule type="containsText" dxfId="1826" priority="1931" operator="containsText" text="Safety">
      <formula>NOT(ISERROR(SEARCH("Safety",AI233)))</formula>
    </cfRule>
    <cfRule type="containsText" dxfId="1825" priority="1932" operator="containsText" text="Short VOL">
      <formula>NOT(ISERROR(SEARCH("Short VOL",AI233)))</formula>
    </cfRule>
  </conditionalFormatting>
  <conditionalFormatting sqref="AI232:AJ232">
    <cfRule type="containsText" dxfId="1824" priority="1929" operator="containsText" text="Safety">
      <formula>NOT(ISERROR(SEARCH("Safety",AI232)))</formula>
    </cfRule>
    <cfRule type="containsText" dxfId="1823" priority="1930" operator="containsText" text="Short VOL">
      <formula>NOT(ISERROR(SEARCH("Short VOL",AI232)))</formula>
    </cfRule>
  </conditionalFormatting>
  <conditionalFormatting sqref="AI231:AJ231">
    <cfRule type="containsText" dxfId="1822" priority="1927" operator="containsText" text="Safety">
      <formula>NOT(ISERROR(SEARCH("Safety",AI231)))</formula>
    </cfRule>
    <cfRule type="containsText" dxfId="1821" priority="1928" operator="containsText" text="Short VOL">
      <formula>NOT(ISERROR(SEARCH("Short VOL",AI231)))</formula>
    </cfRule>
  </conditionalFormatting>
  <conditionalFormatting sqref="AI230:AJ230">
    <cfRule type="containsText" dxfId="1820" priority="1925" operator="containsText" text="Safety">
      <formula>NOT(ISERROR(SEARCH("Safety",AI230)))</formula>
    </cfRule>
    <cfRule type="containsText" dxfId="1819" priority="1926" operator="containsText" text="Short VOL">
      <formula>NOT(ISERROR(SEARCH("Short VOL",AI230)))</formula>
    </cfRule>
  </conditionalFormatting>
  <conditionalFormatting sqref="AI229:AJ229">
    <cfRule type="containsText" dxfId="1818" priority="1923" operator="containsText" text="Safety">
      <formula>NOT(ISERROR(SEARCH("Safety",AI229)))</formula>
    </cfRule>
    <cfRule type="containsText" dxfId="1817" priority="1924" operator="containsText" text="Short VOL">
      <formula>NOT(ISERROR(SEARCH("Short VOL",AI229)))</formula>
    </cfRule>
  </conditionalFormatting>
  <conditionalFormatting sqref="AI228:AJ228">
    <cfRule type="containsText" dxfId="1816" priority="1921" operator="containsText" text="Safety">
      <formula>NOT(ISERROR(SEARCH("Safety",AI228)))</formula>
    </cfRule>
    <cfRule type="containsText" dxfId="1815" priority="1922" operator="containsText" text="Short VOL">
      <formula>NOT(ISERROR(SEARCH("Short VOL",AI228)))</formula>
    </cfRule>
  </conditionalFormatting>
  <conditionalFormatting sqref="AI227:AJ227">
    <cfRule type="containsText" dxfId="1814" priority="1919" operator="containsText" text="Safety">
      <formula>NOT(ISERROR(SEARCH("Safety",AI227)))</formula>
    </cfRule>
    <cfRule type="containsText" dxfId="1813" priority="1920" operator="containsText" text="Short VOL">
      <formula>NOT(ISERROR(SEARCH("Short VOL",AI227)))</formula>
    </cfRule>
  </conditionalFormatting>
  <conditionalFormatting sqref="AI226:AJ226">
    <cfRule type="containsText" dxfId="1812" priority="1917" operator="containsText" text="Safety">
      <formula>NOT(ISERROR(SEARCH("Safety",AI226)))</formula>
    </cfRule>
    <cfRule type="containsText" dxfId="1811" priority="1918" operator="containsText" text="Short VOL">
      <formula>NOT(ISERROR(SEARCH("Short VOL",AI226)))</formula>
    </cfRule>
  </conditionalFormatting>
  <conditionalFormatting sqref="AI225:AJ225">
    <cfRule type="containsText" dxfId="1810" priority="1915" operator="containsText" text="Safety">
      <formula>NOT(ISERROR(SEARCH("Safety",AI225)))</formula>
    </cfRule>
    <cfRule type="containsText" dxfId="1809" priority="1916" operator="containsText" text="Short VOL">
      <formula>NOT(ISERROR(SEARCH("Short VOL",AI225)))</formula>
    </cfRule>
  </conditionalFormatting>
  <conditionalFormatting sqref="AI224:AJ224">
    <cfRule type="containsText" dxfId="1808" priority="1913" operator="containsText" text="Safety">
      <formula>NOT(ISERROR(SEARCH("Safety",AI224)))</formula>
    </cfRule>
    <cfRule type="containsText" dxfId="1807" priority="1914" operator="containsText" text="Short VOL">
      <formula>NOT(ISERROR(SEARCH("Short VOL",AI224)))</formula>
    </cfRule>
  </conditionalFormatting>
  <conditionalFormatting sqref="AI223:AJ223">
    <cfRule type="containsText" dxfId="1806" priority="1911" operator="containsText" text="Safety">
      <formula>NOT(ISERROR(SEARCH("Safety",AI223)))</formula>
    </cfRule>
    <cfRule type="containsText" dxfId="1805" priority="1912" operator="containsText" text="Short VOL">
      <formula>NOT(ISERROR(SEARCH("Short VOL",AI223)))</formula>
    </cfRule>
  </conditionalFormatting>
  <conditionalFormatting sqref="AI222:AJ222">
    <cfRule type="containsText" dxfId="1804" priority="1909" operator="containsText" text="Safety">
      <formula>NOT(ISERROR(SEARCH("Safety",AI222)))</formula>
    </cfRule>
    <cfRule type="containsText" dxfId="1803" priority="1910" operator="containsText" text="Short VOL">
      <formula>NOT(ISERROR(SEARCH("Short VOL",AI222)))</formula>
    </cfRule>
  </conditionalFormatting>
  <conditionalFormatting sqref="AI221:AJ221">
    <cfRule type="containsText" dxfId="1802" priority="1907" operator="containsText" text="Safety">
      <formula>NOT(ISERROR(SEARCH("Safety",AI221)))</formula>
    </cfRule>
    <cfRule type="containsText" dxfId="1801" priority="1908" operator="containsText" text="Short VOL">
      <formula>NOT(ISERROR(SEARCH("Short VOL",AI221)))</formula>
    </cfRule>
  </conditionalFormatting>
  <conditionalFormatting sqref="AI220:AJ220">
    <cfRule type="containsText" dxfId="1800" priority="1905" operator="containsText" text="Safety">
      <formula>NOT(ISERROR(SEARCH("Safety",AI220)))</formula>
    </cfRule>
    <cfRule type="containsText" dxfId="1799" priority="1906" operator="containsText" text="Short VOL">
      <formula>NOT(ISERROR(SEARCH("Short VOL",AI220)))</formula>
    </cfRule>
  </conditionalFormatting>
  <conditionalFormatting sqref="AI219:AJ219">
    <cfRule type="containsText" dxfId="1798" priority="1903" operator="containsText" text="Safety">
      <formula>NOT(ISERROR(SEARCH("Safety",AI219)))</formula>
    </cfRule>
    <cfRule type="containsText" dxfId="1797" priority="1904" operator="containsText" text="Short VOL">
      <formula>NOT(ISERROR(SEARCH("Short VOL",AI219)))</formula>
    </cfRule>
  </conditionalFormatting>
  <conditionalFormatting sqref="AI218:AJ218">
    <cfRule type="containsText" dxfId="1796" priority="1901" operator="containsText" text="Safety">
      <formula>NOT(ISERROR(SEARCH("Safety",AI218)))</formula>
    </cfRule>
    <cfRule type="containsText" dxfId="1795" priority="1902" operator="containsText" text="Short VOL">
      <formula>NOT(ISERROR(SEARCH("Short VOL",AI218)))</formula>
    </cfRule>
  </conditionalFormatting>
  <conditionalFormatting sqref="AI217:AJ217">
    <cfRule type="containsText" dxfId="1794" priority="1899" operator="containsText" text="Safety">
      <formula>NOT(ISERROR(SEARCH("Safety",AI217)))</formula>
    </cfRule>
    <cfRule type="containsText" dxfId="1793" priority="1900" operator="containsText" text="Short VOL">
      <formula>NOT(ISERROR(SEARCH("Short VOL",AI217)))</formula>
    </cfRule>
  </conditionalFormatting>
  <conditionalFormatting sqref="AI216:AJ216">
    <cfRule type="containsText" dxfId="1792" priority="1897" operator="containsText" text="Safety">
      <formula>NOT(ISERROR(SEARCH("Safety",AI216)))</formula>
    </cfRule>
    <cfRule type="containsText" dxfId="1791" priority="1898" operator="containsText" text="Short VOL">
      <formula>NOT(ISERROR(SEARCH("Short VOL",AI216)))</formula>
    </cfRule>
  </conditionalFormatting>
  <conditionalFormatting sqref="AI215:AJ215">
    <cfRule type="containsText" dxfId="1790" priority="1895" operator="containsText" text="Safety">
      <formula>NOT(ISERROR(SEARCH("Safety",AI215)))</formula>
    </cfRule>
    <cfRule type="containsText" dxfId="1789" priority="1896" operator="containsText" text="Short VOL">
      <formula>NOT(ISERROR(SEARCH("Short VOL",AI215)))</formula>
    </cfRule>
  </conditionalFormatting>
  <conditionalFormatting sqref="AI214:AJ214">
    <cfRule type="containsText" dxfId="1788" priority="1893" operator="containsText" text="Safety">
      <formula>NOT(ISERROR(SEARCH("Safety",AI214)))</formula>
    </cfRule>
    <cfRule type="containsText" dxfId="1787" priority="1894" operator="containsText" text="Short VOL">
      <formula>NOT(ISERROR(SEARCH("Short VOL",AI214)))</formula>
    </cfRule>
  </conditionalFormatting>
  <conditionalFormatting sqref="AI213:AJ213">
    <cfRule type="containsText" dxfId="1786" priority="1891" operator="containsText" text="Safety">
      <formula>NOT(ISERROR(SEARCH("Safety",AI213)))</formula>
    </cfRule>
    <cfRule type="containsText" dxfId="1785" priority="1892" operator="containsText" text="Short VOL">
      <formula>NOT(ISERROR(SEARCH("Short VOL",AI213)))</formula>
    </cfRule>
  </conditionalFormatting>
  <conditionalFormatting sqref="AI212:AJ212">
    <cfRule type="containsText" dxfId="1784" priority="1889" operator="containsText" text="Safety">
      <formula>NOT(ISERROR(SEARCH("Safety",AI212)))</formula>
    </cfRule>
    <cfRule type="containsText" dxfId="1783" priority="1890" operator="containsText" text="Short VOL">
      <formula>NOT(ISERROR(SEARCH("Short VOL",AI212)))</formula>
    </cfRule>
  </conditionalFormatting>
  <conditionalFormatting sqref="AI211:AJ211">
    <cfRule type="containsText" dxfId="1782" priority="1887" operator="containsText" text="Safety">
      <formula>NOT(ISERROR(SEARCH("Safety",AI211)))</formula>
    </cfRule>
    <cfRule type="containsText" dxfId="1781" priority="1888" operator="containsText" text="Short VOL">
      <formula>NOT(ISERROR(SEARCH("Short VOL",AI211)))</formula>
    </cfRule>
  </conditionalFormatting>
  <conditionalFormatting sqref="AI210:AJ210">
    <cfRule type="containsText" dxfId="1780" priority="1885" operator="containsText" text="Safety">
      <formula>NOT(ISERROR(SEARCH("Safety",AI210)))</formula>
    </cfRule>
    <cfRule type="containsText" dxfId="1779" priority="1886" operator="containsText" text="Short VOL">
      <formula>NOT(ISERROR(SEARCH("Short VOL",AI210)))</formula>
    </cfRule>
  </conditionalFormatting>
  <conditionalFormatting sqref="AI209:AJ209">
    <cfRule type="containsText" dxfId="1778" priority="1883" operator="containsText" text="Safety">
      <formula>NOT(ISERROR(SEARCH("Safety",AI209)))</formula>
    </cfRule>
    <cfRule type="containsText" dxfId="1777" priority="1884" operator="containsText" text="Short VOL">
      <formula>NOT(ISERROR(SEARCH("Short VOL",AI209)))</formula>
    </cfRule>
  </conditionalFormatting>
  <conditionalFormatting sqref="AI208:AJ208">
    <cfRule type="containsText" dxfId="1776" priority="1881" operator="containsText" text="Safety">
      <formula>NOT(ISERROR(SEARCH("Safety",AI208)))</formula>
    </cfRule>
    <cfRule type="containsText" dxfId="1775" priority="1882" operator="containsText" text="Short VOL">
      <formula>NOT(ISERROR(SEARCH("Short VOL",AI208)))</formula>
    </cfRule>
  </conditionalFormatting>
  <conditionalFormatting sqref="AI207:AJ207">
    <cfRule type="containsText" dxfId="1774" priority="1879" operator="containsText" text="Safety">
      <formula>NOT(ISERROR(SEARCH("Safety",AI207)))</formula>
    </cfRule>
    <cfRule type="containsText" dxfId="1773" priority="1880" operator="containsText" text="Short VOL">
      <formula>NOT(ISERROR(SEARCH("Short VOL",AI207)))</formula>
    </cfRule>
  </conditionalFormatting>
  <conditionalFormatting sqref="AI206:AJ206">
    <cfRule type="containsText" dxfId="1772" priority="1877" operator="containsText" text="Safety">
      <formula>NOT(ISERROR(SEARCH("Safety",AI206)))</formula>
    </cfRule>
    <cfRule type="containsText" dxfId="1771" priority="1878" operator="containsText" text="Short VOL">
      <formula>NOT(ISERROR(SEARCH("Short VOL",AI206)))</formula>
    </cfRule>
  </conditionalFormatting>
  <conditionalFormatting sqref="AI205:AJ205">
    <cfRule type="containsText" dxfId="1770" priority="1875" operator="containsText" text="Safety">
      <formula>NOT(ISERROR(SEARCH("Safety",AI205)))</formula>
    </cfRule>
    <cfRule type="containsText" dxfId="1769" priority="1876" operator="containsText" text="Short VOL">
      <formula>NOT(ISERROR(SEARCH("Short VOL",AI205)))</formula>
    </cfRule>
  </conditionalFormatting>
  <conditionalFormatting sqref="AI204:AJ204">
    <cfRule type="containsText" dxfId="1768" priority="1873" operator="containsText" text="Safety">
      <formula>NOT(ISERROR(SEARCH("Safety",AI204)))</formula>
    </cfRule>
    <cfRule type="containsText" dxfId="1767" priority="1874" operator="containsText" text="Short VOL">
      <formula>NOT(ISERROR(SEARCH("Short VOL",AI204)))</formula>
    </cfRule>
  </conditionalFormatting>
  <conditionalFormatting sqref="AI203:AJ203">
    <cfRule type="containsText" dxfId="1766" priority="1871" operator="containsText" text="Safety">
      <formula>NOT(ISERROR(SEARCH("Safety",AI203)))</formula>
    </cfRule>
    <cfRule type="containsText" dxfId="1765" priority="1872" operator="containsText" text="Short VOL">
      <formula>NOT(ISERROR(SEARCH("Short VOL",AI203)))</formula>
    </cfRule>
  </conditionalFormatting>
  <conditionalFormatting sqref="AI202:AJ202">
    <cfRule type="containsText" dxfId="1764" priority="1869" operator="containsText" text="Safety">
      <formula>NOT(ISERROR(SEARCH("Safety",AI202)))</formula>
    </cfRule>
    <cfRule type="containsText" dxfId="1763" priority="1870" operator="containsText" text="Short VOL">
      <formula>NOT(ISERROR(SEARCH("Short VOL",AI202)))</formula>
    </cfRule>
  </conditionalFormatting>
  <conditionalFormatting sqref="AI201:AJ201">
    <cfRule type="containsText" dxfId="1762" priority="1867" operator="containsText" text="Safety">
      <formula>NOT(ISERROR(SEARCH("Safety",AI201)))</formula>
    </cfRule>
    <cfRule type="containsText" dxfId="1761" priority="1868" operator="containsText" text="Short VOL">
      <formula>NOT(ISERROR(SEARCH("Short VOL",AI201)))</formula>
    </cfRule>
  </conditionalFormatting>
  <conditionalFormatting sqref="AI200:AJ200">
    <cfRule type="containsText" dxfId="1760" priority="1865" operator="containsText" text="Safety">
      <formula>NOT(ISERROR(SEARCH("Safety",AI200)))</formula>
    </cfRule>
    <cfRule type="containsText" dxfId="1759" priority="1866" operator="containsText" text="Short VOL">
      <formula>NOT(ISERROR(SEARCH("Short VOL",AI200)))</formula>
    </cfRule>
  </conditionalFormatting>
  <conditionalFormatting sqref="AI199:AJ199">
    <cfRule type="containsText" dxfId="1758" priority="1863" operator="containsText" text="Safety">
      <formula>NOT(ISERROR(SEARCH("Safety",AI199)))</formula>
    </cfRule>
    <cfRule type="containsText" dxfId="1757" priority="1864" operator="containsText" text="Short VOL">
      <formula>NOT(ISERROR(SEARCH("Short VOL",AI199)))</formula>
    </cfRule>
  </conditionalFormatting>
  <conditionalFormatting sqref="AI198:AJ198">
    <cfRule type="containsText" dxfId="1756" priority="1861" operator="containsText" text="Safety">
      <formula>NOT(ISERROR(SEARCH("Safety",AI198)))</formula>
    </cfRule>
    <cfRule type="containsText" dxfId="1755" priority="1862" operator="containsText" text="Short VOL">
      <formula>NOT(ISERROR(SEARCH("Short VOL",AI198)))</formula>
    </cfRule>
  </conditionalFormatting>
  <conditionalFormatting sqref="AI197:AJ197">
    <cfRule type="containsText" dxfId="1754" priority="1859" operator="containsText" text="Safety">
      <formula>NOT(ISERROR(SEARCH("Safety",AI197)))</formula>
    </cfRule>
    <cfRule type="containsText" dxfId="1753" priority="1860" operator="containsText" text="Short VOL">
      <formula>NOT(ISERROR(SEARCH("Short VOL",AI197)))</formula>
    </cfRule>
  </conditionalFormatting>
  <conditionalFormatting sqref="AI196:AJ196">
    <cfRule type="containsText" dxfId="1752" priority="1857" operator="containsText" text="Safety">
      <formula>NOT(ISERROR(SEARCH("Safety",AI196)))</formula>
    </cfRule>
    <cfRule type="containsText" dxfId="1751" priority="1858" operator="containsText" text="Short VOL">
      <formula>NOT(ISERROR(SEARCH("Short VOL",AI196)))</formula>
    </cfRule>
  </conditionalFormatting>
  <conditionalFormatting sqref="AI195:AJ195">
    <cfRule type="containsText" dxfId="1750" priority="1855" operator="containsText" text="Safety">
      <formula>NOT(ISERROR(SEARCH("Safety",AI195)))</formula>
    </cfRule>
    <cfRule type="containsText" dxfId="1749" priority="1856" operator="containsText" text="Short VOL">
      <formula>NOT(ISERROR(SEARCH("Short VOL",AI195)))</formula>
    </cfRule>
  </conditionalFormatting>
  <conditionalFormatting sqref="AI194:AJ194">
    <cfRule type="containsText" dxfId="1748" priority="1853" operator="containsText" text="Safety">
      <formula>NOT(ISERROR(SEARCH("Safety",AI194)))</formula>
    </cfRule>
    <cfRule type="containsText" dxfId="1747" priority="1854" operator="containsText" text="Short VOL">
      <formula>NOT(ISERROR(SEARCH("Short VOL",AI194)))</formula>
    </cfRule>
  </conditionalFormatting>
  <conditionalFormatting sqref="AI193:AJ193">
    <cfRule type="containsText" dxfId="1746" priority="1851" operator="containsText" text="Safety">
      <formula>NOT(ISERROR(SEARCH("Safety",AI193)))</formula>
    </cfRule>
    <cfRule type="containsText" dxfId="1745" priority="1852" operator="containsText" text="Short VOL">
      <formula>NOT(ISERROR(SEARCH("Short VOL",AI193)))</formula>
    </cfRule>
  </conditionalFormatting>
  <conditionalFormatting sqref="AI192:AJ192">
    <cfRule type="containsText" dxfId="1744" priority="1849" operator="containsText" text="Safety">
      <formula>NOT(ISERROR(SEARCH("Safety",AI192)))</formula>
    </cfRule>
    <cfRule type="containsText" dxfId="1743" priority="1850" operator="containsText" text="Short VOL">
      <formula>NOT(ISERROR(SEARCH("Short VOL",AI192)))</formula>
    </cfRule>
  </conditionalFormatting>
  <conditionalFormatting sqref="AI191:AJ191">
    <cfRule type="containsText" dxfId="1742" priority="1847" operator="containsText" text="Safety">
      <formula>NOT(ISERROR(SEARCH("Safety",AI191)))</formula>
    </cfRule>
    <cfRule type="containsText" dxfId="1741" priority="1848" operator="containsText" text="Short VOL">
      <formula>NOT(ISERROR(SEARCH("Short VOL",AI191)))</formula>
    </cfRule>
  </conditionalFormatting>
  <conditionalFormatting sqref="AW5 AW191:AW5675">
    <cfRule type="containsText" dxfId="1740" priority="1844" operator="containsText" text="Cash">
      <formula>NOT(ISERROR(SEARCH("Cash",AW5)))</formula>
    </cfRule>
    <cfRule type="containsText" dxfId="1739" priority="1845" operator="containsText" text="00635U">
      <formula>NOT(ISERROR(SEARCH("00635U",AW5)))</formula>
    </cfRule>
    <cfRule type="containsText" dxfId="1738" priority="1846" operator="containsText" text="00631L">
      <formula>NOT(ISERROR(SEARCH("00631L",AW5)))</formula>
    </cfRule>
  </conditionalFormatting>
  <conditionalFormatting sqref="AI190:AJ190">
    <cfRule type="containsText" dxfId="1737" priority="1842" operator="containsText" text="Safety">
      <formula>NOT(ISERROR(SEARCH("Safety",AI190)))</formula>
    </cfRule>
    <cfRule type="containsText" dxfId="1736" priority="1843" operator="containsText" text="Short VOL">
      <formula>NOT(ISERROR(SEARCH("Short VOL",AI190)))</formula>
    </cfRule>
  </conditionalFormatting>
  <conditionalFormatting sqref="AW190">
    <cfRule type="containsText" dxfId="1735" priority="1839" operator="containsText" text="Cash">
      <formula>NOT(ISERROR(SEARCH("Cash",AW190)))</formula>
    </cfRule>
    <cfRule type="containsText" dxfId="1734" priority="1840" operator="containsText" text="00635U">
      <formula>NOT(ISERROR(SEARCH("00635U",AW190)))</formula>
    </cfRule>
    <cfRule type="containsText" dxfId="1733" priority="1841" operator="containsText" text="00631L">
      <formula>NOT(ISERROR(SEARCH("00631L",AW190)))</formula>
    </cfRule>
  </conditionalFormatting>
  <conditionalFormatting sqref="AI189:AJ189">
    <cfRule type="containsText" dxfId="1732" priority="1837" operator="containsText" text="Safety">
      <formula>NOT(ISERROR(SEARCH("Safety",AI189)))</formula>
    </cfRule>
    <cfRule type="containsText" dxfId="1731" priority="1838" operator="containsText" text="Short VOL">
      <formula>NOT(ISERROR(SEARCH("Short VOL",AI189)))</formula>
    </cfRule>
  </conditionalFormatting>
  <conditionalFormatting sqref="AW189">
    <cfRule type="containsText" dxfId="1730" priority="1834" operator="containsText" text="Cash">
      <formula>NOT(ISERROR(SEARCH("Cash",AW189)))</formula>
    </cfRule>
    <cfRule type="containsText" dxfId="1729" priority="1835" operator="containsText" text="00635U">
      <formula>NOT(ISERROR(SEARCH("00635U",AW189)))</formula>
    </cfRule>
    <cfRule type="containsText" dxfId="1728" priority="1836" operator="containsText" text="00631L">
      <formula>NOT(ISERROR(SEARCH("00631L",AW189)))</formula>
    </cfRule>
  </conditionalFormatting>
  <conditionalFormatting sqref="AI188:AJ188">
    <cfRule type="containsText" dxfId="1727" priority="1832" operator="containsText" text="Safety">
      <formula>NOT(ISERROR(SEARCH("Safety",AI188)))</formula>
    </cfRule>
    <cfRule type="containsText" dxfId="1726" priority="1833" operator="containsText" text="Short VOL">
      <formula>NOT(ISERROR(SEARCH("Short VOL",AI188)))</formula>
    </cfRule>
  </conditionalFormatting>
  <conditionalFormatting sqref="AW188">
    <cfRule type="containsText" dxfId="1725" priority="1829" operator="containsText" text="Cash">
      <formula>NOT(ISERROR(SEARCH("Cash",AW188)))</formula>
    </cfRule>
    <cfRule type="containsText" dxfId="1724" priority="1830" operator="containsText" text="00635U">
      <formula>NOT(ISERROR(SEARCH("00635U",AW188)))</formula>
    </cfRule>
    <cfRule type="containsText" dxfId="1723" priority="1831" operator="containsText" text="00631L">
      <formula>NOT(ISERROR(SEARCH("00631L",AW188)))</formula>
    </cfRule>
  </conditionalFormatting>
  <conditionalFormatting sqref="AI187:AJ187">
    <cfRule type="containsText" dxfId="1722" priority="1827" operator="containsText" text="Safety">
      <formula>NOT(ISERROR(SEARCH("Safety",AI187)))</formula>
    </cfRule>
    <cfRule type="containsText" dxfId="1721" priority="1828" operator="containsText" text="Short VOL">
      <formula>NOT(ISERROR(SEARCH("Short VOL",AI187)))</formula>
    </cfRule>
  </conditionalFormatting>
  <conditionalFormatting sqref="AW187">
    <cfRule type="containsText" dxfId="1720" priority="1824" operator="containsText" text="Cash">
      <formula>NOT(ISERROR(SEARCH("Cash",AW187)))</formula>
    </cfRule>
    <cfRule type="containsText" dxfId="1719" priority="1825" operator="containsText" text="00635U">
      <formula>NOT(ISERROR(SEARCH("00635U",AW187)))</formula>
    </cfRule>
    <cfRule type="containsText" dxfId="1718" priority="1826" operator="containsText" text="00631L">
      <formula>NOT(ISERROR(SEARCH("00631L",AW187)))</formula>
    </cfRule>
  </conditionalFormatting>
  <conditionalFormatting sqref="AI186:AJ186">
    <cfRule type="containsText" dxfId="1717" priority="1822" operator="containsText" text="Safety">
      <formula>NOT(ISERROR(SEARCH("Safety",AI186)))</formula>
    </cfRule>
    <cfRule type="containsText" dxfId="1716" priority="1823" operator="containsText" text="Short VOL">
      <formula>NOT(ISERROR(SEARCH("Short VOL",AI186)))</formula>
    </cfRule>
  </conditionalFormatting>
  <conditionalFormatting sqref="AW186">
    <cfRule type="containsText" dxfId="1715" priority="1819" operator="containsText" text="Cash">
      <formula>NOT(ISERROR(SEARCH("Cash",AW186)))</formula>
    </cfRule>
    <cfRule type="containsText" dxfId="1714" priority="1820" operator="containsText" text="00635U">
      <formula>NOT(ISERROR(SEARCH("00635U",AW186)))</formula>
    </cfRule>
    <cfRule type="containsText" dxfId="1713" priority="1821" operator="containsText" text="00631L">
      <formula>NOT(ISERROR(SEARCH("00631L",AW186)))</formula>
    </cfRule>
  </conditionalFormatting>
  <conditionalFormatting sqref="AI185:AJ185">
    <cfRule type="containsText" dxfId="1712" priority="1817" operator="containsText" text="Safety">
      <formula>NOT(ISERROR(SEARCH("Safety",AI185)))</formula>
    </cfRule>
    <cfRule type="containsText" dxfId="1711" priority="1818" operator="containsText" text="Short VOL">
      <formula>NOT(ISERROR(SEARCH("Short VOL",AI185)))</formula>
    </cfRule>
  </conditionalFormatting>
  <conditionalFormatting sqref="AW185">
    <cfRule type="containsText" dxfId="1710" priority="1814" operator="containsText" text="Cash">
      <formula>NOT(ISERROR(SEARCH("Cash",AW185)))</formula>
    </cfRule>
    <cfRule type="containsText" dxfId="1709" priority="1815" operator="containsText" text="00635U">
      <formula>NOT(ISERROR(SEARCH("00635U",AW185)))</formula>
    </cfRule>
    <cfRule type="containsText" dxfId="1708" priority="1816" operator="containsText" text="00631L">
      <formula>NOT(ISERROR(SEARCH("00631L",AW185)))</formula>
    </cfRule>
  </conditionalFormatting>
  <conditionalFormatting sqref="AI184:AJ184">
    <cfRule type="containsText" dxfId="1707" priority="1812" operator="containsText" text="Safety">
      <formula>NOT(ISERROR(SEARCH("Safety",AI184)))</formula>
    </cfRule>
    <cfRule type="containsText" dxfId="1706" priority="1813" operator="containsText" text="Short VOL">
      <formula>NOT(ISERROR(SEARCH("Short VOL",AI184)))</formula>
    </cfRule>
  </conditionalFormatting>
  <conditionalFormatting sqref="AW184">
    <cfRule type="containsText" dxfId="1705" priority="1809" operator="containsText" text="Cash">
      <formula>NOT(ISERROR(SEARCH("Cash",AW184)))</formula>
    </cfRule>
    <cfRule type="containsText" dxfId="1704" priority="1810" operator="containsText" text="00635U">
      <formula>NOT(ISERROR(SEARCH("00635U",AW184)))</formula>
    </cfRule>
    <cfRule type="containsText" dxfId="1703" priority="1811" operator="containsText" text="00631L">
      <formula>NOT(ISERROR(SEARCH("00631L",AW184)))</formula>
    </cfRule>
  </conditionalFormatting>
  <conditionalFormatting sqref="AI183:AJ183">
    <cfRule type="containsText" dxfId="1702" priority="1807" operator="containsText" text="Safety">
      <formula>NOT(ISERROR(SEARCH("Safety",AI183)))</formula>
    </cfRule>
    <cfRule type="containsText" dxfId="1701" priority="1808" operator="containsText" text="Short VOL">
      <formula>NOT(ISERROR(SEARCH("Short VOL",AI183)))</formula>
    </cfRule>
  </conditionalFormatting>
  <conditionalFormatting sqref="AW183">
    <cfRule type="containsText" dxfId="1700" priority="1804" operator="containsText" text="Cash">
      <formula>NOT(ISERROR(SEARCH("Cash",AW183)))</formula>
    </cfRule>
    <cfRule type="containsText" dxfId="1699" priority="1805" operator="containsText" text="00635U">
      <formula>NOT(ISERROR(SEARCH("00635U",AW183)))</formula>
    </cfRule>
    <cfRule type="containsText" dxfId="1698" priority="1806" operator="containsText" text="00631L">
      <formula>NOT(ISERROR(SEARCH("00631L",AW183)))</formula>
    </cfRule>
  </conditionalFormatting>
  <conditionalFormatting sqref="AI182:AJ182">
    <cfRule type="containsText" dxfId="1697" priority="1802" operator="containsText" text="Safety">
      <formula>NOT(ISERROR(SEARCH("Safety",AI182)))</formula>
    </cfRule>
    <cfRule type="containsText" dxfId="1696" priority="1803" operator="containsText" text="Short VOL">
      <formula>NOT(ISERROR(SEARCH("Short VOL",AI182)))</formula>
    </cfRule>
  </conditionalFormatting>
  <conditionalFormatting sqref="AW182">
    <cfRule type="containsText" dxfId="1695" priority="1799" operator="containsText" text="Cash">
      <formula>NOT(ISERROR(SEARCH("Cash",AW182)))</formula>
    </cfRule>
    <cfRule type="containsText" dxfId="1694" priority="1800" operator="containsText" text="00635U">
      <formula>NOT(ISERROR(SEARCH("00635U",AW182)))</formula>
    </cfRule>
    <cfRule type="containsText" dxfId="1693" priority="1801" operator="containsText" text="00631L">
      <formula>NOT(ISERROR(SEARCH("00631L",AW182)))</formula>
    </cfRule>
  </conditionalFormatting>
  <conditionalFormatting sqref="AI181:AJ181">
    <cfRule type="containsText" dxfId="1692" priority="1797" operator="containsText" text="Safety">
      <formula>NOT(ISERROR(SEARCH("Safety",AI181)))</formula>
    </cfRule>
    <cfRule type="containsText" dxfId="1691" priority="1798" operator="containsText" text="Short VOL">
      <formula>NOT(ISERROR(SEARCH("Short VOL",AI181)))</formula>
    </cfRule>
  </conditionalFormatting>
  <conditionalFormatting sqref="AW181">
    <cfRule type="containsText" dxfId="1690" priority="1794" operator="containsText" text="Cash">
      <formula>NOT(ISERROR(SEARCH("Cash",AW181)))</formula>
    </cfRule>
    <cfRule type="containsText" dxfId="1689" priority="1795" operator="containsText" text="00635U">
      <formula>NOT(ISERROR(SEARCH("00635U",AW181)))</formula>
    </cfRule>
    <cfRule type="containsText" dxfId="1688" priority="1796" operator="containsText" text="00631L">
      <formula>NOT(ISERROR(SEARCH("00631L",AW181)))</formula>
    </cfRule>
  </conditionalFormatting>
  <conditionalFormatting sqref="AI180:AJ180">
    <cfRule type="containsText" dxfId="1687" priority="1792" operator="containsText" text="Safety">
      <formula>NOT(ISERROR(SEARCH("Safety",AI180)))</formula>
    </cfRule>
    <cfRule type="containsText" dxfId="1686" priority="1793" operator="containsText" text="Short VOL">
      <formula>NOT(ISERROR(SEARCH("Short VOL",AI180)))</formula>
    </cfRule>
  </conditionalFormatting>
  <conditionalFormatting sqref="AW180">
    <cfRule type="containsText" dxfId="1685" priority="1789" operator="containsText" text="Cash">
      <formula>NOT(ISERROR(SEARCH("Cash",AW180)))</formula>
    </cfRule>
    <cfRule type="containsText" dxfId="1684" priority="1790" operator="containsText" text="00635U">
      <formula>NOT(ISERROR(SEARCH("00635U",AW180)))</formula>
    </cfRule>
    <cfRule type="containsText" dxfId="1683" priority="1791" operator="containsText" text="00631L">
      <formula>NOT(ISERROR(SEARCH("00631L",AW180)))</formula>
    </cfRule>
  </conditionalFormatting>
  <conditionalFormatting sqref="AI179:AJ179">
    <cfRule type="containsText" dxfId="1682" priority="1787" operator="containsText" text="Safety">
      <formula>NOT(ISERROR(SEARCH("Safety",AI179)))</formula>
    </cfRule>
    <cfRule type="containsText" dxfId="1681" priority="1788" operator="containsText" text="Short VOL">
      <formula>NOT(ISERROR(SEARCH("Short VOL",AI179)))</formula>
    </cfRule>
  </conditionalFormatting>
  <conditionalFormatting sqref="AW179">
    <cfRule type="containsText" dxfId="1680" priority="1784" operator="containsText" text="Cash">
      <formula>NOT(ISERROR(SEARCH("Cash",AW179)))</formula>
    </cfRule>
    <cfRule type="containsText" dxfId="1679" priority="1785" operator="containsText" text="00635U">
      <formula>NOT(ISERROR(SEARCH("00635U",AW179)))</formula>
    </cfRule>
    <cfRule type="containsText" dxfId="1678" priority="1786" operator="containsText" text="00631L">
      <formula>NOT(ISERROR(SEARCH("00631L",AW179)))</formula>
    </cfRule>
  </conditionalFormatting>
  <conditionalFormatting sqref="AI178:AJ178">
    <cfRule type="containsText" dxfId="1677" priority="1782" operator="containsText" text="Safety">
      <formula>NOT(ISERROR(SEARCH("Safety",AI178)))</formula>
    </cfRule>
    <cfRule type="containsText" dxfId="1676" priority="1783" operator="containsText" text="Short VOL">
      <formula>NOT(ISERROR(SEARCH("Short VOL",AI178)))</formula>
    </cfRule>
  </conditionalFormatting>
  <conditionalFormatting sqref="AW178">
    <cfRule type="containsText" dxfId="1675" priority="1779" operator="containsText" text="Cash">
      <formula>NOT(ISERROR(SEARCH("Cash",AW178)))</formula>
    </cfRule>
    <cfRule type="containsText" dxfId="1674" priority="1780" operator="containsText" text="00635U">
      <formula>NOT(ISERROR(SEARCH("00635U",AW178)))</formula>
    </cfRule>
    <cfRule type="containsText" dxfId="1673" priority="1781" operator="containsText" text="00631L">
      <formula>NOT(ISERROR(SEARCH("00631L",AW178)))</formula>
    </cfRule>
  </conditionalFormatting>
  <conditionalFormatting sqref="AI177:AJ177">
    <cfRule type="containsText" dxfId="1672" priority="1777" operator="containsText" text="Safety">
      <formula>NOT(ISERROR(SEARCH("Safety",AI177)))</formula>
    </cfRule>
    <cfRule type="containsText" dxfId="1671" priority="1778" operator="containsText" text="Short VOL">
      <formula>NOT(ISERROR(SEARCH("Short VOL",AI177)))</formula>
    </cfRule>
  </conditionalFormatting>
  <conditionalFormatting sqref="AW177">
    <cfRule type="containsText" dxfId="1670" priority="1774" operator="containsText" text="Cash">
      <formula>NOT(ISERROR(SEARCH("Cash",AW177)))</formula>
    </cfRule>
    <cfRule type="containsText" dxfId="1669" priority="1775" operator="containsText" text="00635U">
      <formula>NOT(ISERROR(SEARCH("00635U",AW177)))</formula>
    </cfRule>
    <cfRule type="containsText" dxfId="1668" priority="1776" operator="containsText" text="00631L">
      <formula>NOT(ISERROR(SEARCH("00631L",AW177)))</formula>
    </cfRule>
  </conditionalFormatting>
  <conditionalFormatting sqref="AI176:AJ176">
    <cfRule type="containsText" dxfId="1667" priority="1772" operator="containsText" text="Safety">
      <formula>NOT(ISERROR(SEARCH("Safety",AI176)))</formula>
    </cfRule>
    <cfRule type="containsText" dxfId="1666" priority="1773" operator="containsText" text="Short VOL">
      <formula>NOT(ISERROR(SEARCH("Short VOL",AI176)))</formula>
    </cfRule>
  </conditionalFormatting>
  <conditionalFormatting sqref="AW176">
    <cfRule type="containsText" dxfId="1665" priority="1769" operator="containsText" text="Cash">
      <formula>NOT(ISERROR(SEARCH("Cash",AW176)))</formula>
    </cfRule>
    <cfRule type="containsText" dxfId="1664" priority="1770" operator="containsText" text="00635U">
      <formula>NOT(ISERROR(SEARCH("00635U",AW176)))</formula>
    </cfRule>
    <cfRule type="containsText" dxfId="1663" priority="1771" operator="containsText" text="00631L">
      <formula>NOT(ISERROR(SEARCH("00631L",AW176)))</formula>
    </cfRule>
  </conditionalFormatting>
  <conditionalFormatting sqref="AI175:AJ175">
    <cfRule type="containsText" dxfId="1662" priority="1767" operator="containsText" text="Safety">
      <formula>NOT(ISERROR(SEARCH("Safety",AI175)))</formula>
    </cfRule>
    <cfRule type="containsText" dxfId="1661" priority="1768" operator="containsText" text="Short VOL">
      <formula>NOT(ISERROR(SEARCH("Short VOL",AI175)))</formula>
    </cfRule>
  </conditionalFormatting>
  <conditionalFormatting sqref="AW175">
    <cfRule type="containsText" dxfId="1660" priority="1764" operator="containsText" text="Cash">
      <formula>NOT(ISERROR(SEARCH("Cash",AW175)))</formula>
    </cfRule>
    <cfRule type="containsText" dxfId="1659" priority="1765" operator="containsText" text="00635U">
      <formula>NOT(ISERROR(SEARCH("00635U",AW175)))</formula>
    </cfRule>
    <cfRule type="containsText" dxfId="1658" priority="1766" operator="containsText" text="00631L">
      <formula>NOT(ISERROR(SEARCH("00631L",AW175)))</formula>
    </cfRule>
  </conditionalFormatting>
  <conditionalFormatting sqref="AI174:AJ174">
    <cfRule type="containsText" dxfId="1657" priority="1762" operator="containsText" text="Safety">
      <formula>NOT(ISERROR(SEARCH("Safety",AI174)))</formula>
    </cfRule>
    <cfRule type="containsText" dxfId="1656" priority="1763" operator="containsText" text="Short VOL">
      <formula>NOT(ISERROR(SEARCH("Short VOL",AI174)))</formula>
    </cfRule>
  </conditionalFormatting>
  <conditionalFormatting sqref="AW174">
    <cfRule type="containsText" dxfId="1655" priority="1759" operator="containsText" text="Cash">
      <formula>NOT(ISERROR(SEARCH("Cash",AW174)))</formula>
    </cfRule>
    <cfRule type="containsText" dxfId="1654" priority="1760" operator="containsText" text="00635U">
      <formula>NOT(ISERROR(SEARCH("00635U",AW174)))</formula>
    </cfRule>
    <cfRule type="containsText" dxfId="1653" priority="1761" operator="containsText" text="00631L">
      <formula>NOT(ISERROR(SEARCH("00631L",AW174)))</formula>
    </cfRule>
  </conditionalFormatting>
  <conditionalFormatting sqref="AI173:AJ173">
    <cfRule type="containsText" dxfId="1652" priority="1757" operator="containsText" text="Safety">
      <formula>NOT(ISERROR(SEARCH("Safety",AI173)))</formula>
    </cfRule>
    <cfRule type="containsText" dxfId="1651" priority="1758" operator="containsText" text="Short VOL">
      <formula>NOT(ISERROR(SEARCH("Short VOL",AI173)))</formula>
    </cfRule>
  </conditionalFormatting>
  <conditionalFormatting sqref="AW173">
    <cfRule type="containsText" dxfId="1650" priority="1754" operator="containsText" text="Cash">
      <formula>NOT(ISERROR(SEARCH("Cash",AW173)))</formula>
    </cfRule>
    <cfRule type="containsText" dxfId="1649" priority="1755" operator="containsText" text="00635U">
      <formula>NOT(ISERROR(SEARCH("00635U",AW173)))</formula>
    </cfRule>
    <cfRule type="containsText" dxfId="1648" priority="1756" operator="containsText" text="00631L">
      <formula>NOT(ISERROR(SEARCH("00631L",AW173)))</formula>
    </cfRule>
  </conditionalFormatting>
  <conditionalFormatting sqref="AI172:AJ172">
    <cfRule type="containsText" dxfId="1647" priority="1752" operator="containsText" text="Safety">
      <formula>NOT(ISERROR(SEARCH("Safety",AI172)))</formula>
    </cfRule>
    <cfRule type="containsText" dxfId="1646" priority="1753" operator="containsText" text="Short VOL">
      <formula>NOT(ISERROR(SEARCH("Short VOL",AI172)))</formula>
    </cfRule>
  </conditionalFormatting>
  <conditionalFormatting sqref="AW172">
    <cfRule type="containsText" dxfId="1645" priority="1749" operator="containsText" text="Cash">
      <formula>NOT(ISERROR(SEARCH("Cash",AW172)))</formula>
    </cfRule>
    <cfRule type="containsText" dxfId="1644" priority="1750" operator="containsText" text="00635U">
      <formula>NOT(ISERROR(SEARCH("00635U",AW172)))</formula>
    </cfRule>
    <cfRule type="containsText" dxfId="1643" priority="1751" operator="containsText" text="00631L">
      <formula>NOT(ISERROR(SEARCH("00631L",AW172)))</formula>
    </cfRule>
  </conditionalFormatting>
  <conditionalFormatting sqref="AI171:AJ171">
    <cfRule type="containsText" dxfId="1642" priority="1747" operator="containsText" text="Safety">
      <formula>NOT(ISERROR(SEARCH("Safety",AI171)))</formula>
    </cfRule>
    <cfRule type="containsText" dxfId="1641" priority="1748" operator="containsText" text="Short VOL">
      <formula>NOT(ISERROR(SEARCH("Short VOL",AI171)))</formula>
    </cfRule>
  </conditionalFormatting>
  <conditionalFormatting sqref="AW171">
    <cfRule type="containsText" dxfId="1640" priority="1744" operator="containsText" text="Cash">
      <formula>NOT(ISERROR(SEARCH("Cash",AW171)))</formula>
    </cfRule>
    <cfRule type="containsText" dxfId="1639" priority="1745" operator="containsText" text="00635U">
      <formula>NOT(ISERROR(SEARCH("00635U",AW171)))</formula>
    </cfRule>
    <cfRule type="containsText" dxfId="1638" priority="1746" operator="containsText" text="00631L">
      <formula>NOT(ISERROR(SEARCH("00631L",AW171)))</formula>
    </cfRule>
  </conditionalFormatting>
  <conditionalFormatting sqref="AI170:AJ170">
    <cfRule type="containsText" dxfId="1637" priority="1742" operator="containsText" text="Safety">
      <formula>NOT(ISERROR(SEARCH("Safety",AI170)))</formula>
    </cfRule>
    <cfRule type="containsText" dxfId="1636" priority="1743" operator="containsText" text="Short VOL">
      <formula>NOT(ISERROR(SEARCH("Short VOL",AI170)))</formula>
    </cfRule>
  </conditionalFormatting>
  <conditionalFormatting sqref="AW170">
    <cfRule type="containsText" dxfId="1635" priority="1739" operator="containsText" text="Cash">
      <formula>NOT(ISERROR(SEARCH("Cash",AW170)))</formula>
    </cfRule>
    <cfRule type="containsText" dxfId="1634" priority="1740" operator="containsText" text="00635U">
      <formula>NOT(ISERROR(SEARCH("00635U",AW170)))</formula>
    </cfRule>
    <cfRule type="containsText" dxfId="1633" priority="1741" operator="containsText" text="00631L">
      <formula>NOT(ISERROR(SEARCH("00631L",AW170)))</formula>
    </cfRule>
  </conditionalFormatting>
  <conditionalFormatting sqref="AI169:AJ169">
    <cfRule type="containsText" dxfId="1632" priority="1737" operator="containsText" text="Safety">
      <formula>NOT(ISERROR(SEARCH("Safety",AI169)))</formula>
    </cfRule>
    <cfRule type="containsText" dxfId="1631" priority="1738" operator="containsText" text="Short VOL">
      <formula>NOT(ISERROR(SEARCH("Short VOL",AI169)))</formula>
    </cfRule>
  </conditionalFormatting>
  <conditionalFormatting sqref="AW169">
    <cfRule type="containsText" dxfId="1630" priority="1734" operator="containsText" text="Cash">
      <formula>NOT(ISERROR(SEARCH("Cash",AW169)))</formula>
    </cfRule>
    <cfRule type="containsText" dxfId="1629" priority="1735" operator="containsText" text="00635U">
      <formula>NOT(ISERROR(SEARCH("00635U",AW169)))</formula>
    </cfRule>
    <cfRule type="containsText" dxfId="1628" priority="1736" operator="containsText" text="00631L">
      <formula>NOT(ISERROR(SEARCH("00631L",AW169)))</formula>
    </cfRule>
  </conditionalFormatting>
  <conditionalFormatting sqref="AI168:AJ168">
    <cfRule type="containsText" dxfId="1627" priority="1732" operator="containsText" text="Safety">
      <formula>NOT(ISERROR(SEARCH("Safety",AI168)))</formula>
    </cfRule>
    <cfRule type="containsText" dxfId="1626" priority="1733" operator="containsText" text="Short VOL">
      <formula>NOT(ISERROR(SEARCH("Short VOL",AI168)))</formula>
    </cfRule>
  </conditionalFormatting>
  <conditionalFormatting sqref="AW168">
    <cfRule type="containsText" dxfId="1625" priority="1729" operator="containsText" text="Cash">
      <formula>NOT(ISERROR(SEARCH("Cash",AW168)))</formula>
    </cfRule>
    <cfRule type="containsText" dxfId="1624" priority="1730" operator="containsText" text="00635U">
      <formula>NOT(ISERROR(SEARCH("00635U",AW168)))</formula>
    </cfRule>
    <cfRule type="containsText" dxfId="1623" priority="1731" operator="containsText" text="00631L">
      <formula>NOT(ISERROR(SEARCH("00631L",AW168)))</formula>
    </cfRule>
  </conditionalFormatting>
  <conditionalFormatting sqref="AI167:AJ167">
    <cfRule type="containsText" dxfId="1622" priority="1727" operator="containsText" text="Safety">
      <formula>NOT(ISERROR(SEARCH("Safety",AI167)))</formula>
    </cfRule>
    <cfRule type="containsText" dxfId="1621" priority="1728" operator="containsText" text="Short VOL">
      <formula>NOT(ISERROR(SEARCH("Short VOL",AI167)))</formula>
    </cfRule>
  </conditionalFormatting>
  <conditionalFormatting sqref="AW167">
    <cfRule type="containsText" dxfId="1620" priority="1724" operator="containsText" text="Cash">
      <formula>NOT(ISERROR(SEARCH("Cash",AW167)))</formula>
    </cfRule>
    <cfRule type="containsText" dxfId="1619" priority="1725" operator="containsText" text="00635U">
      <formula>NOT(ISERROR(SEARCH("00635U",AW167)))</formula>
    </cfRule>
    <cfRule type="containsText" dxfId="1618" priority="1726" operator="containsText" text="00631L">
      <formula>NOT(ISERROR(SEARCH("00631L",AW167)))</formula>
    </cfRule>
  </conditionalFormatting>
  <conditionalFormatting sqref="AI166:AJ166">
    <cfRule type="containsText" dxfId="1617" priority="1722" operator="containsText" text="Safety">
      <formula>NOT(ISERROR(SEARCH("Safety",AI166)))</formula>
    </cfRule>
    <cfRule type="containsText" dxfId="1616" priority="1723" operator="containsText" text="Short VOL">
      <formula>NOT(ISERROR(SEARCH("Short VOL",AI166)))</formula>
    </cfRule>
  </conditionalFormatting>
  <conditionalFormatting sqref="AW166">
    <cfRule type="containsText" dxfId="1615" priority="1719" operator="containsText" text="Cash">
      <formula>NOT(ISERROR(SEARCH("Cash",AW166)))</formula>
    </cfRule>
    <cfRule type="containsText" dxfId="1614" priority="1720" operator="containsText" text="00635U">
      <formula>NOT(ISERROR(SEARCH("00635U",AW166)))</formula>
    </cfRule>
    <cfRule type="containsText" dxfId="1613" priority="1721" operator="containsText" text="00631L">
      <formula>NOT(ISERROR(SEARCH("00631L",AW166)))</formula>
    </cfRule>
  </conditionalFormatting>
  <conditionalFormatting sqref="AI165:AJ165">
    <cfRule type="containsText" dxfId="1612" priority="1717" operator="containsText" text="Safety">
      <formula>NOT(ISERROR(SEARCH("Safety",AI165)))</formula>
    </cfRule>
    <cfRule type="containsText" dxfId="1611" priority="1718" operator="containsText" text="Short VOL">
      <formula>NOT(ISERROR(SEARCH("Short VOL",AI165)))</formula>
    </cfRule>
  </conditionalFormatting>
  <conditionalFormatting sqref="AW165">
    <cfRule type="containsText" dxfId="1610" priority="1714" operator="containsText" text="Cash">
      <formula>NOT(ISERROR(SEARCH("Cash",AW165)))</formula>
    </cfRule>
    <cfRule type="containsText" dxfId="1609" priority="1715" operator="containsText" text="00635U">
      <formula>NOT(ISERROR(SEARCH("00635U",AW165)))</formula>
    </cfRule>
    <cfRule type="containsText" dxfId="1608" priority="1716" operator="containsText" text="00631L">
      <formula>NOT(ISERROR(SEARCH("00631L",AW165)))</formula>
    </cfRule>
  </conditionalFormatting>
  <conditionalFormatting sqref="AI164:AJ164">
    <cfRule type="containsText" dxfId="1607" priority="1712" operator="containsText" text="Safety">
      <formula>NOT(ISERROR(SEARCH("Safety",AI164)))</formula>
    </cfRule>
    <cfRule type="containsText" dxfId="1606" priority="1713" operator="containsText" text="Short VOL">
      <formula>NOT(ISERROR(SEARCH("Short VOL",AI164)))</formula>
    </cfRule>
  </conditionalFormatting>
  <conditionalFormatting sqref="AW164">
    <cfRule type="containsText" dxfId="1605" priority="1709" operator="containsText" text="Cash">
      <formula>NOT(ISERROR(SEARCH("Cash",AW164)))</formula>
    </cfRule>
    <cfRule type="containsText" dxfId="1604" priority="1710" operator="containsText" text="00635U">
      <formula>NOT(ISERROR(SEARCH("00635U",AW164)))</formula>
    </cfRule>
    <cfRule type="containsText" dxfId="1603" priority="1711" operator="containsText" text="00631L">
      <formula>NOT(ISERROR(SEARCH("00631L",AW164)))</formula>
    </cfRule>
  </conditionalFormatting>
  <conditionalFormatting sqref="AI163:AJ163">
    <cfRule type="containsText" dxfId="1602" priority="1707" operator="containsText" text="Safety">
      <formula>NOT(ISERROR(SEARCH("Safety",AI163)))</formula>
    </cfRule>
    <cfRule type="containsText" dxfId="1601" priority="1708" operator="containsText" text="Short VOL">
      <formula>NOT(ISERROR(SEARCH("Short VOL",AI163)))</formula>
    </cfRule>
  </conditionalFormatting>
  <conditionalFormatting sqref="AW163">
    <cfRule type="containsText" dxfId="1600" priority="1704" operator="containsText" text="Cash">
      <formula>NOT(ISERROR(SEARCH("Cash",AW163)))</formula>
    </cfRule>
    <cfRule type="containsText" dxfId="1599" priority="1705" operator="containsText" text="00635U">
      <formula>NOT(ISERROR(SEARCH("00635U",AW163)))</formula>
    </cfRule>
    <cfRule type="containsText" dxfId="1598" priority="1706" operator="containsText" text="00631L">
      <formula>NOT(ISERROR(SEARCH("00631L",AW163)))</formula>
    </cfRule>
  </conditionalFormatting>
  <conditionalFormatting sqref="AI162:AJ162">
    <cfRule type="containsText" dxfId="1597" priority="1702" operator="containsText" text="Safety">
      <formula>NOT(ISERROR(SEARCH("Safety",AI162)))</formula>
    </cfRule>
    <cfRule type="containsText" dxfId="1596" priority="1703" operator="containsText" text="Short VOL">
      <formula>NOT(ISERROR(SEARCH("Short VOL",AI162)))</formula>
    </cfRule>
  </conditionalFormatting>
  <conditionalFormatting sqref="AW162">
    <cfRule type="containsText" dxfId="1595" priority="1699" operator="containsText" text="Cash">
      <formula>NOT(ISERROR(SEARCH("Cash",AW162)))</formula>
    </cfRule>
    <cfRule type="containsText" dxfId="1594" priority="1700" operator="containsText" text="00635U">
      <formula>NOT(ISERROR(SEARCH("00635U",AW162)))</formula>
    </cfRule>
    <cfRule type="containsText" dxfId="1593" priority="1701" operator="containsText" text="00631L">
      <formula>NOT(ISERROR(SEARCH("00631L",AW162)))</formula>
    </cfRule>
  </conditionalFormatting>
  <conditionalFormatting sqref="AI161:AJ161">
    <cfRule type="containsText" dxfId="1592" priority="1697" operator="containsText" text="Safety">
      <formula>NOT(ISERROR(SEARCH("Safety",AI161)))</formula>
    </cfRule>
    <cfRule type="containsText" dxfId="1591" priority="1698" operator="containsText" text="Short VOL">
      <formula>NOT(ISERROR(SEARCH("Short VOL",AI161)))</formula>
    </cfRule>
  </conditionalFormatting>
  <conditionalFormatting sqref="AW161">
    <cfRule type="containsText" dxfId="1590" priority="1694" operator="containsText" text="Cash">
      <formula>NOT(ISERROR(SEARCH("Cash",AW161)))</formula>
    </cfRule>
    <cfRule type="containsText" dxfId="1589" priority="1695" operator="containsText" text="00635U">
      <formula>NOT(ISERROR(SEARCH("00635U",AW161)))</formula>
    </cfRule>
    <cfRule type="containsText" dxfId="1588" priority="1696" operator="containsText" text="00631L">
      <formula>NOT(ISERROR(SEARCH("00631L",AW161)))</formula>
    </cfRule>
  </conditionalFormatting>
  <conditionalFormatting sqref="AI160:AJ160">
    <cfRule type="containsText" dxfId="1587" priority="1692" operator="containsText" text="Safety">
      <formula>NOT(ISERROR(SEARCH("Safety",AI160)))</formula>
    </cfRule>
    <cfRule type="containsText" dxfId="1586" priority="1693" operator="containsText" text="Short VOL">
      <formula>NOT(ISERROR(SEARCH("Short VOL",AI160)))</formula>
    </cfRule>
  </conditionalFormatting>
  <conditionalFormatting sqref="AW160">
    <cfRule type="containsText" dxfId="1585" priority="1689" operator="containsText" text="Cash">
      <formula>NOT(ISERROR(SEARCH("Cash",AW160)))</formula>
    </cfRule>
    <cfRule type="containsText" dxfId="1584" priority="1690" operator="containsText" text="00635U">
      <formula>NOT(ISERROR(SEARCH("00635U",AW160)))</formula>
    </cfRule>
    <cfRule type="containsText" dxfId="1583" priority="1691" operator="containsText" text="00631L">
      <formula>NOT(ISERROR(SEARCH("00631L",AW160)))</formula>
    </cfRule>
  </conditionalFormatting>
  <conditionalFormatting sqref="AI159:AJ159">
    <cfRule type="containsText" dxfId="1582" priority="1687" operator="containsText" text="Safety">
      <formula>NOT(ISERROR(SEARCH("Safety",AI159)))</formula>
    </cfRule>
    <cfRule type="containsText" dxfId="1581" priority="1688" operator="containsText" text="Short VOL">
      <formula>NOT(ISERROR(SEARCH("Short VOL",AI159)))</formula>
    </cfRule>
  </conditionalFormatting>
  <conditionalFormatting sqref="AW159">
    <cfRule type="containsText" dxfId="1580" priority="1684" operator="containsText" text="Cash">
      <formula>NOT(ISERROR(SEARCH("Cash",AW159)))</formula>
    </cfRule>
    <cfRule type="containsText" dxfId="1579" priority="1685" operator="containsText" text="00635U">
      <formula>NOT(ISERROR(SEARCH("00635U",AW159)))</formula>
    </cfRule>
    <cfRule type="containsText" dxfId="1578" priority="1686" operator="containsText" text="00631L">
      <formula>NOT(ISERROR(SEARCH("00631L",AW159)))</formula>
    </cfRule>
  </conditionalFormatting>
  <conditionalFormatting sqref="AI158:AJ158">
    <cfRule type="containsText" dxfId="1577" priority="1682" operator="containsText" text="Safety">
      <formula>NOT(ISERROR(SEARCH("Safety",AI158)))</formula>
    </cfRule>
    <cfRule type="containsText" dxfId="1576" priority="1683" operator="containsText" text="Short VOL">
      <formula>NOT(ISERROR(SEARCH("Short VOL",AI158)))</formula>
    </cfRule>
  </conditionalFormatting>
  <conditionalFormatting sqref="AW158">
    <cfRule type="containsText" dxfId="1575" priority="1679" operator="containsText" text="Cash">
      <formula>NOT(ISERROR(SEARCH("Cash",AW158)))</formula>
    </cfRule>
    <cfRule type="containsText" dxfId="1574" priority="1680" operator="containsText" text="00635U">
      <formula>NOT(ISERROR(SEARCH("00635U",AW158)))</formula>
    </cfRule>
    <cfRule type="containsText" dxfId="1573" priority="1681" operator="containsText" text="00631L">
      <formula>NOT(ISERROR(SEARCH("00631L",AW158)))</formula>
    </cfRule>
  </conditionalFormatting>
  <conditionalFormatting sqref="AI157:AJ157">
    <cfRule type="containsText" dxfId="1572" priority="1677" operator="containsText" text="Safety">
      <formula>NOT(ISERROR(SEARCH("Safety",AI157)))</formula>
    </cfRule>
    <cfRule type="containsText" dxfId="1571" priority="1678" operator="containsText" text="Short VOL">
      <formula>NOT(ISERROR(SEARCH("Short VOL",AI157)))</formula>
    </cfRule>
  </conditionalFormatting>
  <conditionalFormatting sqref="AW157">
    <cfRule type="containsText" dxfId="1570" priority="1674" operator="containsText" text="Cash">
      <formula>NOT(ISERROR(SEARCH("Cash",AW157)))</formula>
    </cfRule>
    <cfRule type="containsText" dxfId="1569" priority="1675" operator="containsText" text="00635U">
      <formula>NOT(ISERROR(SEARCH("00635U",AW157)))</formula>
    </cfRule>
    <cfRule type="containsText" dxfId="1568" priority="1676" operator="containsText" text="00631L">
      <formula>NOT(ISERROR(SEARCH("00631L",AW157)))</formula>
    </cfRule>
  </conditionalFormatting>
  <conditionalFormatting sqref="AI156:AJ156">
    <cfRule type="containsText" dxfId="1567" priority="1672" operator="containsText" text="Safety">
      <formula>NOT(ISERROR(SEARCH("Safety",AI156)))</formula>
    </cfRule>
    <cfRule type="containsText" dxfId="1566" priority="1673" operator="containsText" text="Short VOL">
      <formula>NOT(ISERROR(SEARCH("Short VOL",AI156)))</formula>
    </cfRule>
  </conditionalFormatting>
  <conditionalFormatting sqref="AW156">
    <cfRule type="containsText" dxfId="1565" priority="1669" operator="containsText" text="Cash">
      <formula>NOT(ISERROR(SEARCH("Cash",AW156)))</formula>
    </cfRule>
    <cfRule type="containsText" dxfId="1564" priority="1670" operator="containsText" text="00635U">
      <formula>NOT(ISERROR(SEARCH("00635U",AW156)))</formula>
    </cfRule>
    <cfRule type="containsText" dxfId="1563" priority="1671" operator="containsText" text="00631L">
      <formula>NOT(ISERROR(SEARCH("00631L",AW156)))</formula>
    </cfRule>
  </conditionalFormatting>
  <conditionalFormatting sqref="AI155:AJ155">
    <cfRule type="containsText" dxfId="1562" priority="1667" operator="containsText" text="Safety">
      <formula>NOT(ISERROR(SEARCH("Safety",AI155)))</formula>
    </cfRule>
    <cfRule type="containsText" dxfId="1561" priority="1668" operator="containsText" text="Short VOL">
      <formula>NOT(ISERROR(SEARCH("Short VOL",AI155)))</formula>
    </cfRule>
  </conditionalFormatting>
  <conditionalFormatting sqref="AW155">
    <cfRule type="containsText" dxfId="1560" priority="1664" operator="containsText" text="Cash">
      <formula>NOT(ISERROR(SEARCH("Cash",AW155)))</formula>
    </cfRule>
    <cfRule type="containsText" dxfId="1559" priority="1665" operator="containsText" text="00635U">
      <formula>NOT(ISERROR(SEARCH("00635U",AW155)))</formula>
    </cfRule>
    <cfRule type="containsText" dxfId="1558" priority="1666" operator="containsText" text="00631L">
      <formula>NOT(ISERROR(SEARCH("00631L",AW155)))</formula>
    </cfRule>
  </conditionalFormatting>
  <conditionalFormatting sqref="AI154:AJ154">
    <cfRule type="containsText" dxfId="1557" priority="1662" operator="containsText" text="Safety">
      <formula>NOT(ISERROR(SEARCH("Safety",AI154)))</formula>
    </cfRule>
    <cfRule type="containsText" dxfId="1556" priority="1663" operator="containsText" text="Short VOL">
      <formula>NOT(ISERROR(SEARCH("Short VOL",AI154)))</formula>
    </cfRule>
  </conditionalFormatting>
  <conditionalFormatting sqref="AW154">
    <cfRule type="containsText" dxfId="1555" priority="1659" operator="containsText" text="Cash">
      <formula>NOT(ISERROR(SEARCH("Cash",AW154)))</formula>
    </cfRule>
    <cfRule type="containsText" dxfId="1554" priority="1660" operator="containsText" text="00635U">
      <formula>NOT(ISERROR(SEARCH("00635U",AW154)))</formula>
    </cfRule>
    <cfRule type="containsText" dxfId="1553" priority="1661" operator="containsText" text="00631L">
      <formula>NOT(ISERROR(SEARCH("00631L",AW154)))</formula>
    </cfRule>
  </conditionalFormatting>
  <conditionalFormatting sqref="AI153:AJ153">
    <cfRule type="containsText" dxfId="1552" priority="1657" operator="containsText" text="Safety">
      <formula>NOT(ISERROR(SEARCH("Safety",AI153)))</formula>
    </cfRule>
    <cfRule type="containsText" dxfId="1551" priority="1658" operator="containsText" text="Short VOL">
      <formula>NOT(ISERROR(SEARCH("Short VOL",AI153)))</formula>
    </cfRule>
  </conditionalFormatting>
  <conditionalFormatting sqref="AW153">
    <cfRule type="containsText" dxfId="1550" priority="1654" operator="containsText" text="Cash">
      <formula>NOT(ISERROR(SEARCH("Cash",AW153)))</formula>
    </cfRule>
    <cfRule type="containsText" dxfId="1549" priority="1655" operator="containsText" text="00635U">
      <formula>NOT(ISERROR(SEARCH("00635U",AW153)))</formula>
    </cfRule>
    <cfRule type="containsText" dxfId="1548" priority="1656" operator="containsText" text="00631L">
      <formula>NOT(ISERROR(SEARCH("00631L",AW153)))</formula>
    </cfRule>
  </conditionalFormatting>
  <conditionalFormatting sqref="AI152:AJ152">
    <cfRule type="containsText" dxfId="1547" priority="1652" operator="containsText" text="Safety">
      <formula>NOT(ISERROR(SEARCH("Safety",AI152)))</formula>
    </cfRule>
    <cfRule type="containsText" dxfId="1546" priority="1653" operator="containsText" text="Short VOL">
      <formula>NOT(ISERROR(SEARCH("Short VOL",AI152)))</formula>
    </cfRule>
  </conditionalFormatting>
  <conditionalFormatting sqref="AW152">
    <cfRule type="containsText" dxfId="1545" priority="1649" operator="containsText" text="Cash">
      <formula>NOT(ISERROR(SEARCH("Cash",AW152)))</formula>
    </cfRule>
    <cfRule type="containsText" dxfId="1544" priority="1650" operator="containsText" text="00635U">
      <formula>NOT(ISERROR(SEARCH("00635U",AW152)))</formula>
    </cfRule>
    <cfRule type="containsText" dxfId="1543" priority="1651" operator="containsText" text="00631L">
      <formula>NOT(ISERROR(SEARCH("00631L",AW152)))</formula>
    </cfRule>
  </conditionalFormatting>
  <conditionalFormatting sqref="AI151:AJ151">
    <cfRule type="containsText" dxfId="1542" priority="1647" operator="containsText" text="Safety">
      <formula>NOT(ISERROR(SEARCH("Safety",AI151)))</formula>
    </cfRule>
    <cfRule type="containsText" dxfId="1541" priority="1648" operator="containsText" text="Short VOL">
      <formula>NOT(ISERROR(SEARCH("Short VOL",AI151)))</formula>
    </cfRule>
  </conditionalFormatting>
  <conditionalFormatting sqref="AW151">
    <cfRule type="containsText" dxfId="1540" priority="1644" operator="containsText" text="Cash">
      <formula>NOT(ISERROR(SEARCH("Cash",AW151)))</formula>
    </cfRule>
    <cfRule type="containsText" dxfId="1539" priority="1645" operator="containsText" text="00635U">
      <formula>NOT(ISERROR(SEARCH("00635U",AW151)))</formula>
    </cfRule>
    <cfRule type="containsText" dxfId="1538" priority="1646" operator="containsText" text="00631L">
      <formula>NOT(ISERROR(SEARCH("00631L",AW151)))</formula>
    </cfRule>
  </conditionalFormatting>
  <conditionalFormatting sqref="AI150:AJ150">
    <cfRule type="containsText" dxfId="1537" priority="1642" operator="containsText" text="Safety">
      <formula>NOT(ISERROR(SEARCH("Safety",AI150)))</formula>
    </cfRule>
    <cfRule type="containsText" dxfId="1536" priority="1643" operator="containsText" text="Short VOL">
      <formula>NOT(ISERROR(SEARCH("Short VOL",AI150)))</formula>
    </cfRule>
  </conditionalFormatting>
  <conditionalFormatting sqref="AW150">
    <cfRule type="containsText" dxfId="1535" priority="1639" operator="containsText" text="Cash">
      <formula>NOT(ISERROR(SEARCH("Cash",AW150)))</formula>
    </cfRule>
    <cfRule type="containsText" dxfId="1534" priority="1640" operator="containsText" text="00635U">
      <formula>NOT(ISERROR(SEARCH("00635U",AW150)))</formula>
    </cfRule>
    <cfRule type="containsText" dxfId="1533" priority="1641" operator="containsText" text="00631L">
      <formula>NOT(ISERROR(SEARCH("00631L",AW150)))</formula>
    </cfRule>
  </conditionalFormatting>
  <conditionalFormatting sqref="AI149:AJ149">
    <cfRule type="containsText" dxfId="1532" priority="1637" operator="containsText" text="Safety">
      <formula>NOT(ISERROR(SEARCH("Safety",AI149)))</formula>
    </cfRule>
    <cfRule type="containsText" dxfId="1531" priority="1638" operator="containsText" text="Short VOL">
      <formula>NOT(ISERROR(SEARCH("Short VOL",AI149)))</formula>
    </cfRule>
  </conditionalFormatting>
  <conditionalFormatting sqref="AW149">
    <cfRule type="containsText" dxfId="1530" priority="1634" operator="containsText" text="Cash">
      <formula>NOT(ISERROR(SEARCH("Cash",AW149)))</formula>
    </cfRule>
    <cfRule type="containsText" dxfId="1529" priority="1635" operator="containsText" text="00635U">
      <formula>NOT(ISERROR(SEARCH("00635U",AW149)))</formula>
    </cfRule>
    <cfRule type="containsText" dxfId="1528" priority="1636" operator="containsText" text="00631L">
      <formula>NOT(ISERROR(SEARCH("00631L",AW149)))</formula>
    </cfRule>
  </conditionalFormatting>
  <conditionalFormatting sqref="AI148:AJ148">
    <cfRule type="containsText" dxfId="1527" priority="1632" operator="containsText" text="Safety">
      <formula>NOT(ISERROR(SEARCH("Safety",AI148)))</formula>
    </cfRule>
    <cfRule type="containsText" dxfId="1526" priority="1633" operator="containsText" text="Short VOL">
      <formula>NOT(ISERROR(SEARCH("Short VOL",AI148)))</formula>
    </cfRule>
  </conditionalFormatting>
  <conditionalFormatting sqref="AW148">
    <cfRule type="containsText" dxfId="1525" priority="1629" operator="containsText" text="Cash">
      <formula>NOT(ISERROR(SEARCH("Cash",AW148)))</formula>
    </cfRule>
    <cfRule type="containsText" dxfId="1524" priority="1630" operator="containsText" text="00635U">
      <formula>NOT(ISERROR(SEARCH("00635U",AW148)))</formula>
    </cfRule>
    <cfRule type="containsText" dxfId="1523" priority="1631" operator="containsText" text="00631L">
      <formula>NOT(ISERROR(SEARCH("00631L",AW148)))</formula>
    </cfRule>
  </conditionalFormatting>
  <conditionalFormatting sqref="AI147:AJ147">
    <cfRule type="containsText" dxfId="1522" priority="1627" operator="containsText" text="Safety">
      <formula>NOT(ISERROR(SEARCH("Safety",AI147)))</formula>
    </cfRule>
    <cfRule type="containsText" dxfId="1521" priority="1628" operator="containsText" text="Short VOL">
      <formula>NOT(ISERROR(SEARCH("Short VOL",AI147)))</formula>
    </cfRule>
  </conditionalFormatting>
  <conditionalFormatting sqref="AW147">
    <cfRule type="containsText" dxfId="1520" priority="1624" operator="containsText" text="Cash">
      <formula>NOT(ISERROR(SEARCH("Cash",AW147)))</formula>
    </cfRule>
    <cfRule type="containsText" dxfId="1519" priority="1625" operator="containsText" text="00635U">
      <formula>NOT(ISERROR(SEARCH("00635U",AW147)))</formula>
    </cfRule>
    <cfRule type="containsText" dxfId="1518" priority="1626" operator="containsText" text="00631L">
      <formula>NOT(ISERROR(SEARCH("00631L",AW147)))</formula>
    </cfRule>
  </conditionalFormatting>
  <conditionalFormatting sqref="AI146:AJ146">
    <cfRule type="containsText" dxfId="1517" priority="1622" operator="containsText" text="Safety">
      <formula>NOT(ISERROR(SEARCH("Safety",AI146)))</formula>
    </cfRule>
    <cfRule type="containsText" dxfId="1516" priority="1623" operator="containsText" text="Short VOL">
      <formula>NOT(ISERROR(SEARCH("Short VOL",AI146)))</formula>
    </cfRule>
  </conditionalFormatting>
  <conditionalFormatting sqref="AW146">
    <cfRule type="containsText" dxfId="1515" priority="1619" operator="containsText" text="Cash">
      <formula>NOT(ISERROR(SEARCH("Cash",AW146)))</formula>
    </cfRule>
    <cfRule type="containsText" dxfId="1514" priority="1620" operator="containsText" text="00635U">
      <formula>NOT(ISERROR(SEARCH("00635U",AW146)))</formula>
    </cfRule>
    <cfRule type="containsText" dxfId="1513" priority="1621" operator="containsText" text="00631L">
      <formula>NOT(ISERROR(SEARCH("00631L",AW146)))</formula>
    </cfRule>
  </conditionalFormatting>
  <conditionalFormatting sqref="AI145:AJ145">
    <cfRule type="containsText" dxfId="1512" priority="1617" operator="containsText" text="Safety">
      <formula>NOT(ISERROR(SEARCH("Safety",AI145)))</formula>
    </cfRule>
    <cfRule type="containsText" dxfId="1511" priority="1618" operator="containsText" text="Short VOL">
      <formula>NOT(ISERROR(SEARCH("Short VOL",AI145)))</formula>
    </cfRule>
  </conditionalFormatting>
  <conditionalFormatting sqref="AW145">
    <cfRule type="containsText" dxfId="1510" priority="1614" operator="containsText" text="Cash">
      <formula>NOT(ISERROR(SEARCH("Cash",AW145)))</formula>
    </cfRule>
    <cfRule type="containsText" dxfId="1509" priority="1615" operator="containsText" text="00635U">
      <formula>NOT(ISERROR(SEARCH("00635U",AW145)))</formula>
    </cfRule>
    <cfRule type="containsText" dxfId="1508" priority="1616" operator="containsText" text="00631L">
      <formula>NOT(ISERROR(SEARCH("00631L",AW145)))</formula>
    </cfRule>
  </conditionalFormatting>
  <conditionalFormatting sqref="AI144:AJ144">
    <cfRule type="containsText" dxfId="1507" priority="1612" operator="containsText" text="Safety">
      <formula>NOT(ISERROR(SEARCH("Safety",AI144)))</formula>
    </cfRule>
    <cfRule type="containsText" dxfId="1506" priority="1613" operator="containsText" text="Short VOL">
      <formula>NOT(ISERROR(SEARCH("Short VOL",AI144)))</formula>
    </cfRule>
  </conditionalFormatting>
  <conditionalFormatting sqref="AW144">
    <cfRule type="containsText" dxfId="1505" priority="1609" operator="containsText" text="Cash">
      <formula>NOT(ISERROR(SEARCH("Cash",AW144)))</formula>
    </cfRule>
    <cfRule type="containsText" dxfId="1504" priority="1610" operator="containsText" text="00635U">
      <formula>NOT(ISERROR(SEARCH("00635U",AW144)))</formula>
    </cfRule>
    <cfRule type="containsText" dxfId="1503" priority="1611" operator="containsText" text="00631L">
      <formula>NOT(ISERROR(SEARCH("00631L",AW144)))</formula>
    </cfRule>
  </conditionalFormatting>
  <conditionalFormatting sqref="AI143:AJ143">
    <cfRule type="containsText" dxfId="1502" priority="1607" operator="containsText" text="Safety">
      <formula>NOT(ISERROR(SEARCH("Safety",AI143)))</formula>
    </cfRule>
    <cfRule type="containsText" dxfId="1501" priority="1608" operator="containsText" text="Short VOL">
      <formula>NOT(ISERROR(SEARCH("Short VOL",AI143)))</formula>
    </cfRule>
  </conditionalFormatting>
  <conditionalFormatting sqref="AW143">
    <cfRule type="containsText" dxfId="1500" priority="1604" operator="containsText" text="Cash">
      <formula>NOT(ISERROR(SEARCH("Cash",AW143)))</formula>
    </cfRule>
    <cfRule type="containsText" dxfId="1499" priority="1605" operator="containsText" text="00635U">
      <formula>NOT(ISERROR(SEARCH("00635U",AW143)))</formula>
    </cfRule>
    <cfRule type="containsText" dxfId="1498" priority="1606" operator="containsText" text="00631L">
      <formula>NOT(ISERROR(SEARCH("00631L",AW143)))</formula>
    </cfRule>
  </conditionalFormatting>
  <conditionalFormatting sqref="AI142:AJ142">
    <cfRule type="containsText" dxfId="1497" priority="1602" operator="containsText" text="Safety">
      <formula>NOT(ISERROR(SEARCH("Safety",AI142)))</formula>
    </cfRule>
    <cfRule type="containsText" dxfId="1496" priority="1603" operator="containsText" text="Short VOL">
      <formula>NOT(ISERROR(SEARCH("Short VOL",AI142)))</formula>
    </cfRule>
  </conditionalFormatting>
  <conditionalFormatting sqref="AW142">
    <cfRule type="containsText" dxfId="1495" priority="1599" operator="containsText" text="Cash">
      <formula>NOT(ISERROR(SEARCH("Cash",AW142)))</formula>
    </cfRule>
    <cfRule type="containsText" dxfId="1494" priority="1600" operator="containsText" text="00635U">
      <formula>NOT(ISERROR(SEARCH("00635U",AW142)))</formula>
    </cfRule>
    <cfRule type="containsText" dxfId="1493" priority="1601" operator="containsText" text="00631L">
      <formula>NOT(ISERROR(SEARCH("00631L",AW142)))</formula>
    </cfRule>
  </conditionalFormatting>
  <conditionalFormatting sqref="AI141:AJ141">
    <cfRule type="containsText" dxfId="1492" priority="1597" operator="containsText" text="Safety">
      <formula>NOT(ISERROR(SEARCH("Safety",AI141)))</formula>
    </cfRule>
    <cfRule type="containsText" dxfId="1491" priority="1598" operator="containsText" text="Short VOL">
      <formula>NOT(ISERROR(SEARCH("Short VOL",AI141)))</formula>
    </cfRule>
  </conditionalFormatting>
  <conditionalFormatting sqref="AW141">
    <cfRule type="containsText" dxfId="1490" priority="1594" operator="containsText" text="Cash">
      <formula>NOT(ISERROR(SEARCH("Cash",AW141)))</formula>
    </cfRule>
    <cfRule type="containsText" dxfId="1489" priority="1595" operator="containsText" text="00635U">
      <formula>NOT(ISERROR(SEARCH("00635U",AW141)))</formula>
    </cfRule>
    <cfRule type="containsText" dxfId="1488" priority="1596" operator="containsText" text="00631L">
      <formula>NOT(ISERROR(SEARCH("00631L",AW141)))</formula>
    </cfRule>
  </conditionalFormatting>
  <conditionalFormatting sqref="AI140:AJ140">
    <cfRule type="containsText" dxfId="1487" priority="1592" operator="containsText" text="Safety">
      <formula>NOT(ISERROR(SEARCH("Safety",AI140)))</formula>
    </cfRule>
    <cfRule type="containsText" dxfId="1486" priority="1593" operator="containsText" text="Short VOL">
      <formula>NOT(ISERROR(SEARCH("Short VOL",AI140)))</formula>
    </cfRule>
  </conditionalFormatting>
  <conditionalFormatting sqref="AW140">
    <cfRule type="containsText" dxfId="1485" priority="1589" operator="containsText" text="Cash">
      <formula>NOT(ISERROR(SEARCH("Cash",AW140)))</formula>
    </cfRule>
    <cfRule type="containsText" dxfId="1484" priority="1590" operator="containsText" text="00635U">
      <formula>NOT(ISERROR(SEARCH("00635U",AW140)))</formula>
    </cfRule>
    <cfRule type="containsText" dxfId="1483" priority="1591" operator="containsText" text="00631L">
      <formula>NOT(ISERROR(SEARCH("00631L",AW140)))</formula>
    </cfRule>
  </conditionalFormatting>
  <conditionalFormatting sqref="AI139:AJ139">
    <cfRule type="containsText" dxfId="1482" priority="1587" operator="containsText" text="Safety">
      <formula>NOT(ISERROR(SEARCH("Safety",AI139)))</formula>
    </cfRule>
    <cfRule type="containsText" dxfId="1481" priority="1588" operator="containsText" text="Short VOL">
      <formula>NOT(ISERROR(SEARCH("Short VOL",AI139)))</formula>
    </cfRule>
  </conditionalFormatting>
  <conditionalFormatting sqref="AW139">
    <cfRule type="containsText" dxfId="1480" priority="1584" operator="containsText" text="Cash">
      <formula>NOT(ISERROR(SEARCH("Cash",AW139)))</formula>
    </cfRule>
    <cfRule type="containsText" dxfId="1479" priority="1585" operator="containsText" text="00635U">
      <formula>NOT(ISERROR(SEARCH("00635U",AW139)))</formula>
    </cfRule>
    <cfRule type="containsText" dxfId="1478" priority="1586" operator="containsText" text="00631L">
      <formula>NOT(ISERROR(SEARCH("00631L",AW139)))</formula>
    </cfRule>
  </conditionalFormatting>
  <conditionalFormatting sqref="AI138:AJ138">
    <cfRule type="containsText" dxfId="1477" priority="1582" operator="containsText" text="Safety">
      <formula>NOT(ISERROR(SEARCH("Safety",AI138)))</formula>
    </cfRule>
    <cfRule type="containsText" dxfId="1476" priority="1583" operator="containsText" text="Short VOL">
      <formula>NOT(ISERROR(SEARCH("Short VOL",AI138)))</formula>
    </cfRule>
  </conditionalFormatting>
  <conditionalFormatting sqref="AW138">
    <cfRule type="containsText" dxfId="1475" priority="1579" operator="containsText" text="Cash">
      <formula>NOT(ISERROR(SEARCH("Cash",AW138)))</formula>
    </cfRule>
    <cfRule type="containsText" dxfId="1474" priority="1580" operator="containsText" text="00635U">
      <formula>NOT(ISERROR(SEARCH("00635U",AW138)))</formula>
    </cfRule>
    <cfRule type="containsText" dxfId="1473" priority="1581" operator="containsText" text="00631L">
      <formula>NOT(ISERROR(SEARCH("00631L",AW138)))</formula>
    </cfRule>
  </conditionalFormatting>
  <conditionalFormatting sqref="AI137:AJ137">
    <cfRule type="containsText" dxfId="1472" priority="1577" operator="containsText" text="Safety">
      <formula>NOT(ISERROR(SEARCH("Safety",AI137)))</formula>
    </cfRule>
    <cfRule type="containsText" dxfId="1471" priority="1578" operator="containsText" text="Short VOL">
      <formula>NOT(ISERROR(SEARCH("Short VOL",AI137)))</formula>
    </cfRule>
  </conditionalFormatting>
  <conditionalFormatting sqref="AW137">
    <cfRule type="containsText" dxfId="1470" priority="1574" operator="containsText" text="Cash">
      <formula>NOT(ISERROR(SEARCH("Cash",AW137)))</formula>
    </cfRule>
    <cfRule type="containsText" dxfId="1469" priority="1575" operator="containsText" text="00635U">
      <formula>NOT(ISERROR(SEARCH("00635U",AW137)))</formula>
    </cfRule>
    <cfRule type="containsText" dxfId="1468" priority="1576" operator="containsText" text="00631L">
      <formula>NOT(ISERROR(SEARCH("00631L",AW137)))</formula>
    </cfRule>
  </conditionalFormatting>
  <conditionalFormatting sqref="AI136:AJ136">
    <cfRule type="containsText" dxfId="1467" priority="1572" operator="containsText" text="Safety">
      <formula>NOT(ISERROR(SEARCH("Safety",AI136)))</formula>
    </cfRule>
    <cfRule type="containsText" dxfId="1466" priority="1573" operator="containsText" text="Short VOL">
      <formula>NOT(ISERROR(SEARCH("Short VOL",AI136)))</formula>
    </cfRule>
  </conditionalFormatting>
  <conditionalFormatting sqref="AW136">
    <cfRule type="containsText" dxfId="1465" priority="1569" operator="containsText" text="Cash">
      <formula>NOT(ISERROR(SEARCH("Cash",AW136)))</formula>
    </cfRule>
    <cfRule type="containsText" dxfId="1464" priority="1570" operator="containsText" text="00635U">
      <formula>NOT(ISERROR(SEARCH("00635U",AW136)))</formula>
    </cfRule>
    <cfRule type="containsText" dxfId="1463" priority="1571" operator="containsText" text="00631L">
      <formula>NOT(ISERROR(SEARCH("00631L",AW136)))</formula>
    </cfRule>
  </conditionalFormatting>
  <conditionalFormatting sqref="AI135:AJ135">
    <cfRule type="containsText" dxfId="1462" priority="1567" operator="containsText" text="Safety">
      <formula>NOT(ISERROR(SEARCH("Safety",AI135)))</formula>
    </cfRule>
    <cfRule type="containsText" dxfId="1461" priority="1568" operator="containsText" text="Short VOL">
      <formula>NOT(ISERROR(SEARCH("Short VOL",AI135)))</formula>
    </cfRule>
  </conditionalFormatting>
  <conditionalFormatting sqref="AW135">
    <cfRule type="containsText" dxfId="1460" priority="1564" operator="containsText" text="Cash">
      <formula>NOT(ISERROR(SEARCH("Cash",AW135)))</formula>
    </cfRule>
    <cfRule type="containsText" dxfId="1459" priority="1565" operator="containsText" text="00635U">
      <formula>NOT(ISERROR(SEARCH("00635U",AW135)))</formula>
    </cfRule>
    <cfRule type="containsText" dxfId="1458" priority="1566" operator="containsText" text="00631L">
      <formula>NOT(ISERROR(SEARCH("00631L",AW135)))</formula>
    </cfRule>
  </conditionalFormatting>
  <conditionalFormatting sqref="AI134:AJ134">
    <cfRule type="containsText" dxfId="1457" priority="1562" operator="containsText" text="Safety">
      <formula>NOT(ISERROR(SEARCH("Safety",AI134)))</formula>
    </cfRule>
    <cfRule type="containsText" dxfId="1456" priority="1563" operator="containsText" text="Short VOL">
      <formula>NOT(ISERROR(SEARCH("Short VOL",AI134)))</formula>
    </cfRule>
  </conditionalFormatting>
  <conditionalFormatting sqref="AW134">
    <cfRule type="containsText" dxfId="1455" priority="1559" operator="containsText" text="Cash">
      <formula>NOT(ISERROR(SEARCH("Cash",AW134)))</formula>
    </cfRule>
    <cfRule type="containsText" dxfId="1454" priority="1560" operator="containsText" text="00635U">
      <formula>NOT(ISERROR(SEARCH("00635U",AW134)))</formula>
    </cfRule>
    <cfRule type="containsText" dxfId="1453" priority="1561" operator="containsText" text="00631L">
      <formula>NOT(ISERROR(SEARCH("00631L",AW134)))</formula>
    </cfRule>
  </conditionalFormatting>
  <conditionalFormatting sqref="AI133:AJ133">
    <cfRule type="containsText" dxfId="1452" priority="1557" operator="containsText" text="Safety">
      <formula>NOT(ISERROR(SEARCH("Safety",AI133)))</formula>
    </cfRule>
    <cfRule type="containsText" dxfId="1451" priority="1558" operator="containsText" text="Short VOL">
      <formula>NOT(ISERROR(SEARCH("Short VOL",AI133)))</formula>
    </cfRule>
  </conditionalFormatting>
  <conditionalFormatting sqref="AW133">
    <cfRule type="containsText" dxfId="1450" priority="1554" operator="containsText" text="Cash">
      <formula>NOT(ISERROR(SEARCH("Cash",AW133)))</formula>
    </cfRule>
    <cfRule type="containsText" dxfId="1449" priority="1555" operator="containsText" text="00635U">
      <formula>NOT(ISERROR(SEARCH("00635U",AW133)))</formula>
    </cfRule>
    <cfRule type="containsText" dxfId="1448" priority="1556" operator="containsText" text="00631L">
      <formula>NOT(ISERROR(SEARCH("00631L",AW133)))</formula>
    </cfRule>
  </conditionalFormatting>
  <conditionalFormatting sqref="AI132:AJ132">
    <cfRule type="containsText" dxfId="1447" priority="1552" operator="containsText" text="Safety">
      <formula>NOT(ISERROR(SEARCH("Safety",AI132)))</formula>
    </cfRule>
    <cfRule type="containsText" dxfId="1446" priority="1553" operator="containsText" text="Short VOL">
      <formula>NOT(ISERROR(SEARCH("Short VOL",AI132)))</formula>
    </cfRule>
  </conditionalFormatting>
  <conditionalFormatting sqref="AW132">
    <cfRule type="containsText" dxfId="1445" priority="1549" operator="containsText" text="Cash">
      <formula>NOT(ISERROR(SEARCH("Cash",AW132)))</formula>
    </cfRule>
    <cfRule type="containsText" dxfId="1444" priority="1550" operator="containsText" text="00635U">
      <formula>NOT(ISERROR(SEARCH("00635U",AW132)))</formula>
    </cfRule>
    <cfRule type="containsText" dxfId="1443" priority="1551" operator="containsText" text="00631L">
      <formula>NOT(ISERROR(SEARCH("00631L",AW132)))</formula>
    </cfRule>
  </conditionalFormatting>
  <conditionalFormatting sqref="AI131:AJ131">
    <cfRule type="containsText" dxfId="1442" priority="1547" operator="containsText" text="Safety">
      <formula>NOT(ISERROR(SEARCH("Safety",AI131)))</formula>
    </cfRule>
    <cfRule type="containsText" dxfId="1441" priority="1548" operator="containsText" text="Short VOL">
      <formula>NOT(ISERROR(SEARCH("Short VOL",AI131)))</formula>
    </cfRule>
  </conditionalFormatting>
  <conditionalFormatting sqref="AW131">
    <cfRule type="containsText" dxfId="1440" priority="1544" operator="containsText" text="Cash">
      <formula>NOT(ISERROR(SEARCH("Cash",AW131)))</formula>
    </cfRule>
    <cfRule type="containsText" dxfId="1439" priority="1545" operator="containsText" text="00635U">
      <formula>NOT(ISERROR(SEARCH("00635U",AW131)))</formula>
    </cfRule>
    <cfRule type="containsText" dxfId="1438" priority="1546" operator="containsText" text="00631L">
      <formula>NOT(ISERROR(SEARCH("00631L",AW131)))</formula>
    </cfRule>
  </conditionalFormatting>
  <conditionalFormatting sqref="AI130:AJ130">
    <cfRule type="containsText" dxfId="1437" priority="1542" operator="containsText" text="Safety">
      <formula>NOT(ISERROR(SEARCH("Safety",AI130)))</formula>
    </cfRule>
    <cfRule type="containsText" dxfId="1436" priority="1543" operator="containsText" text="Short VOL">
      <formula>NOT(ISERROR(SEARCH("Short VOL",AI130)))</formula>
    </cfRule>
  </conditionalFormatting>
  <conditionalFormatting sqref="AW130">
    <cfRule type="containsText" dxfId="1435" priority="1539" operator="containsText" text="Cash">
      <formula>NOT(ISERROR(SEARCH("Cash",AW130)))</formula>
    </cfRule>
    <cfRule type="containsText" dxfId="1434" priority="1540" operator="containsText" text="00635U">
      <formula>NOT(ISERROR(SEARCH("00635U",AW130)))</formula>
    </cfRule>
    <cfRule type="containsText" dxfId="1433" priority="1541" operator="containsText" text="00631L">
      <formula>NOT(ISERROR(SEARCH("00631L",AW130)))</formula>
    </cfRule>
  </conditionalFormatting>
  <conditionalFormatting sqref="AI129:AJ129">
    <cfRule type="containsText" dxfId="1432" priority="1537" operator="containsText" text="Safety">
      <formula>NOT(ISERROR(SEARCH("Safety",AI129)))</formula>
    </cfRule>
    <cfRule type="containsText" dxfId="1431" priority="1538" operator="containsText" text="Short VOL">
      <formula>NOT(ISERROR(SEARCH("Short VOL",AI129)))</formula>
    </cfRule>
  </conditionalFormatting>
  <conditionalFormatting sqref="AW129">
    <cfRule type="containsText" dxfId="1430" priority="1534" operator="containsText" text="Cash">
      <formula>NOT(ISERROR(SEARCH("Cash",AW129)))</formula>
    </cfRule>
    <cfRule type="containsText" dxfId="1429" priority="1535" operator="containsText" text="00635U">
      <formula>NOT(ISERROR(SEARCH("00635U",AW129)))</formula>
    </cfRule>
    <cfRule type="containsText" dxfId="1428" priority="1536" operator="containsText" text="00631L">
      <formula>NOT(ISERROR(SEARCH("00631L",AW129)))</formula>
    </cfRule>
  </conditionalFormatting>
  <conditionalFormatting sqref="AI128:AJ128">
    <cfRule type="containsText" dxfId="1427" priority="1532" operator="containsText" text="Safety">
      <formula>NOT(ISERROR(SEARCH("Safety",AI128)))</formula>
    </cfRule>
    <cfRule type="containsText" dxfId="1426" priority="1533" operator="containsText" text="Short VOL">
      <formula>NOT(ISERROR(SEARCH("Short VOL",AI128)))</formula>
    </cfRule>
  </conditionalFormatting>
  <conditionalFormatting sqref="AW128">
    <cfRule type="containsText" dxfId="1425" priority="1529" operator="containsText" text="Cash">
      <formula>NOT(ISERROR(SEARCH("Cash",AW128)))</formula>
    </cfRule>
    <cfRule type="containsText" dxfId="1424" priority="1530" operator="containsText" text="00635U">
      <formula>NOT(ISERROR(SEARCH("00635U",AW128)))</formula>
    </cfRule>
    <cfRule type="containsText" dxfId="1423" priority="1531" operator="containsText" text="00631L">
      <formula>NOT(ISERROR(SEARCH("00631L",AW128)))</formula>
    </cfRule>
  </conditionalFormatting>
  <conditionalFormatting sqref="AI127:AJ127">
    <cfRule type="containsText" dxfId="1422" priority="1527" operator="containsText" text="Safety">
      <formula>NOT(ISERROR(SEARCH("Safety",AI127)))</formula>
    </cfRule>
    <cfRule type="containsText" dxfId="1421" priority="1528" operator="containsText" text="Short VOL">
      <formula>NOT(ISERROR(SEARCH("Short VOL",AI127)))</formula>
    </cfRule>
  </conditionalFormatting>
  <conditionalFormatting sqref="AW127">
    <cfRule type="containsText" dxfId="1420" priority="1524" operator="containsText" text="Cash">
      <formula>NOT(ISERROR(SEARCH("Cash",AW127)))</formula>
    </cfRule>
    <cfRule type="containsText" dxfId="1419" priority="1525" operator="containsText" text="00635U">
      <formula>NOT(ISERROR(SEARCH("00635U",AW127)))</formula>
    </cfRule>
    <cfRule type="containsText" dxfId="1418" priority="1526" operator="containsText" text="00631L">
      <formula>NOT(ISERROR(SEARCH("00631L",AW127)))</formula>
    </cfRule>
  </conditionalFormatting>
  <conditionalFormatting sqref="AI126:AJ126">
    <cfRule type="containsText" dxfId="1417" priority="1522" operator="containsText" text="Safety">
      <formula>NOT(ISERROR(SEARCH("Safety",AI126)))</formula>
    </cfRule>
    <cfRule type="containsText" dxfId="1416" priority="1523" operator="containsText" text="Short VOL">
      <formula>NOT(ISERROR(SEARCH("Short VOL",AI126)))</formula>
    </cfRule>
  </conditionalFormatting>
  <conditionalFormatting sqref="AW126">
    <cfRule type="containsText" dxfId="1415" priority="1519" operator="containsText" text="Cash">
      <formula>NOT(ISERROR(SEARCH("Cash",AW126)))</formula>
    </cfRule>
    <cfRule type="containsText" dxfId="1414" priority="1520" operator="containsText" text="00635U">
      <formula>NOT(ISERROR(SEARCH("00635U",AW126)))</formula>
    </cfRule>
    <cfRule type="containsText" dxfId="1413" priority="1521" operator="containsText" text="00631L">
      <formula>NOT(ISERROR(SEARCH("00631L",AW126)))</formula>
    </cfRule>
  </conditionalFormatting>
  <conditionalFormatting sqref="AI125:AJ125">
    <cfRule type="containsText" dxfId="1412" priority="1517" operator="containsText" text="Safety">
      <formula>NOT(ISERROR(SEARCH("Safety",AI125)))</formula>
    </cfRule>
    <cfRule type="containsText" dxfId="1411" priority="1518" operator="containsText" text="Short VOL">
      <formula>NOT(ISERROR(SEARCH("Short VOL",AI125)))</formula>
    </cfRule>
  </conditionalFormatting>
  <conditionalFormatting sqref="AW125">
    <cfRule type="containsText" dxfId="1410" priority="1514" operator="containsText" text="Cash">
      <formula>NOT(ISERROR(SEARCH("Cash",AW125)))</formula>
    </cfRule>
    <cfRule type="containsText" dxfId="1409" priority="1515" operator="containsText" text="00635U">
      <formula>NOT(ISERROR(SEARCH("00635U",AW125)))</formula>
    </cfRule>
    <cfRule type="containsText" dxfId="1408" priority="1516" operator="containsText" text="00631L">
      <formula>NOT(ISERROR(SEARCH("00631L",AW125)))</formula>
    </cfRule>
  </conditionalFormatting>
  <conditionalFormatting sqref="AI124:AJ124">
    <cfRule type="containsText" dxfId="1407" priority="1512" operator="containsText" text="Safety">
      <formula>NOT(ISERROR(SEARCH("Safety",AI124)))</formula>
    </cfRule>
    <cfRule type="containsText" dxfId="1406" priority="1513" operator="containsText" text="Short VOL">
      <formula>NOT(ISERROR(SEARCH("Short VOL",AI124)))</formula>
    </cfRule>
  </conditionalFormatting>
  <conditionalFormatting sqref="AW124">
    <cfRule type="containsText" dxfId="1405" priority="1509" operator="containsText" text="Cash">
      <formula>NOT(ISERROR(SEARCH("Cash",AW124)))</formula>
    </cfRule>
    <cfRule type="containsText" dxfId="1404" priority="1510" operator="containsText" text="00635U">
      <formula>NOT(ISERROR(SEARCH("00635U",AW124)))</formula>
    </cfRule>
    <cfRule type="containsText" dxfId="1403" priority="1511" operator="containsText" text="00631L">
      <formula>NOT(ISERROR(SEARCH("00631L",AW124)))</formula>
    </cfRule>
  </conditionalFormatting>
  <conditionalFormatting sqref="AI123:AJ123">
    <cfRule type="containsText" dxfId="1402" priority="1507" operator="containsText" text="Safety">
      <formula>NOT(ISERROR(SEARCH("Safety",AI123)))</formula>
    </cfRule>
    <cfRule type="containsText" dxfId="1401" priority="1508" operator="containsText" text="Short VOL">
      <formula>NOT(ISERROR(SEARCH("Short VOL",AI123)))</formula>
    </cfRule>
  </conditionalFormatting>
  <conditionalFormatting sqref="AW123">
    <cfRule type="containsText" dxfId="1400" priority="1504" operator="containsText" text="Cash">
      <formula>NOT(ISERROR(SEARCH("Cash",AW123)))</formula>
    </cfRule>
    <cfRule type="containsText" dxfId="1399" priority="1505" operator="containsText" text="00635U">
      <formula>NOT(ISERROR(SEARCH("00635U",AW123)))</formula>
    </cfRule>
    <cfRule type="containsText" dxfId="1398" priority="1506" operator="containsText" text="00631L">
      <formula>NOT(ISERROR(SEARCH("00631L",AW123)))</formula>
    </cfRule>
  </conditionalFormatting>
  <conditionalFormatting sqref="AI122:AJ122">
    <cfRule type="containsText" dxfId="1397" priority="1502" operator="containsText" text="Safety">
      <formula>NOT(ISERROR(SEARCH("Safety",AI122)))</formula>
    </cfRule>
    <cfRule type="containsText" dxfId="1396" priority="1503" operator="containsText" text="Short VOL">
      <formula>NOT(ISERROR(SEARCH("Short VOL",AI122)))</formula>
    </cfRule>
  </conditionalFormatting>
  <conditionalFormatting sqref="AW122">
    <cfRule type="containsText" dxfId="1395" priority="1499" operator="containsText" text="Cash">
      <formula>NOT(ISERROR(SEARCH("Cash",AW122)))</formula>
    </cfRule>
    <cfRule type="containsText" dxfId="1394" priority="1500" operator="containsText" text="00635U">
      <formula>NOT(ISERROR(SEARCH("00635U",AW122)))</formula>
    </cfRule>
    <cfRule type="containsText" dxfId="1393" priority="1501" operator="containsText" text="00631L">
      <formula>NOT(ISERROR(SEARCH("00631L",AW122)))</formula>
    </cfRule>
  </conditionalFormatting>
  <conditionalFormatting sqref="AI121:AJ121">
    <cfRule type="containsText" dxfId="1392" priority="1497" operator="containsText" text="Safety">
      <formula>NOT(ISERROR(SEARCH("Safety",AI121)))</formula>
    </cfRule>
    <cfRule type="containsText" dxfId="1391" priority="1498" operator="containsText" text="Short VOL">
      <formula>NOT(ISERROR(SEARCH("Short VOL",AI121)))</formula>
    </cfRule>
  </conditionalFormatting>
  <conditionalFormatting sqref="AW121">
    <cfRule type="containsText" dxfId="1390" priority="1494" operator="containsText" text="Cash">
      <formula>NOT(ISERROR(SEARCH("Cash",AW121)))</formula>
    </cfRule>
    <cfRule type="containsText" dxfId="1389" priority="1495" operator="containsText" text="00635U">
      <formula>NOT(ISERROR(SEARCH("00635U",AW121)))</formula>
    </cfRule>
    <cfRule type="containsText" dxfId="1388" priority="1496" operator="containsText" text="00631L">
      <formula>NOT(ISERROR(SEARCH("00631L",AW121)))</formula>
    </cfRule>
  </conditionalFormatting>
  <conditionalFormatting sqref="AI120:AJ120">
    <cfRule type="containsText" dxfId="1387" priority="1492" operator="containsText" text="Safety">
      <formula>NOT(ISERROR(SEARCH("Safety",AI120)))</formula>
    </cfRule>
    <cfRule type="containsText" dxfId="1386" priority="1493" operator="containsText" text="Short VOL">
      <formula>NOT(ISERROR(SEARCH("Short VOL",AI120)))</formula>
    </cfRule>
  </conditionalFormatting>
  <conditionalFormatting sqref="AW120">
    <cfRule type="containsText" dxfId="1385" priority="1489" operator="containsText" text="Cash">
      <formula>NOT(ISERROR(SEARCH("Cash",AW120)))</formula>
    </cfRule>
    <cfRule type="containsText" dxfId="1384" priority="1490" operator="containsText" text="00635U">
      <formula>NOT(ISERROR(SEARCH("00635U",AW120)))</formula>
    </cfRule>
    <cfRule type="containsText" dxfId="1383" priority="1491" operator="containsText" text="00631L">
      <formula>NOT(ISERROR(SEARCH("00631L",AW120)))</formula>
    </cfRule>
  </conditionalFormatting>
  <conditionalFormatting sqref="AI119:AJ119">
    <cfRule type="containsText" dxfId="1382" priority="1487" operator="containsText" text="Safety">
      <formula>NOT(ISERROR(SEARCH("Safety",AI119)))</formula>
    </cfRule>
    <cfRule type="containsText" dxfId="1381" priority="1488" operator="containsText" text="Short VOL">
      <formula>NOT(ISERROR(SEARCH("Short VOL",AI119)))</formula>
    </cfRule>
  </conditionalFormatting>
  <conditionalFormatting sqref="AW119">
    <cfRule type="containsText" dxfId="1380" priority="1484" operator="containsText" text="Cash">
      <formula>NOT(ISERROR(SEARCH("Cash",AW119)))</formula>
    </cfRule>
    <cfRule type="containsText" dxfId="1379" priority="1485" operator="containsText" text="00635U">
      <formula>NOT(ISERROR(SEARCH("00635U",AW119)))</formula>
    </cfRule>
    <cfRule type="containsText" dxfId="1378" priority="1486" operator="containsText" text="00631L">
      <formula>NOT(ISERROR(SEARCH("00631L",AW119)))</formula>
    </cfRule>
  </conditionalFormatting>
  <conditionalFormatting sqref="AI118:AJ118">
    <cfRule type="containsText" dxfId="1377" priority="1482" operator="containsText" text="Safety">
      <formula>NOT(ISERROR(SEARCH("Safety",AI118)))</formula>
    </cfRule>
    <cfRule type="containsText" dxfId="1376" priority="1483" operator="containsText" text="Short VOL">
      <formula>NOT(ISERROR(SEARCH("Short VOL",AI118)))</formula>
    </cfRule>
  </conditionalFormatting>
  <conditionalFormatting sqref="AW118">
    <cfRule type="containsText" dxfId="1375" priority="1479" operator="containsText" text="Cash">
      <formula>NOT(ISERROR(SEARCH("Cash",AW118)))</formula>
    </cfRule>
    <cfRule type="containsText" dxfId="1374" priority="1480" operator="containsText" text="00635U">
      <formula>NOT(ISERROR(SEARCH("00635U",AW118)))</formula>
    </cfRule>
    <cfRule type="containsText" dxfId="1373" priority="1481" operator="containsText" text="00631L">
      <formula>NOT(ISERROR(SEARCH("00631L",AW118)))</formula>
    </cfRule>
  </conditionalFormatting>
  <conditionalFormatting sqref="AI117:AJ117">
    <cfRule type="containsText" dxfId="1372" priority="1477" operator="containsText" text="Safety">
      <formula>NOT(ISERROR(SEARCH("Safety",AI117)))</formula>
    </cfRule>
    <cfRule type="containsText" dxfId="1371" priority="1478" operator="containsText" text="Short VOL">
      <formula>NOT(ISERROR(SEARCH("Short VOL",AI117)))</formula>
    </cfRule>
  </conditionalFormatting>
  <conditionalFormatting sqref="AW117">
    <cfRule type="containsText" dxfId="1370" priority="1474" operator="containsText" text="Cash">
      <formula>NOT(ISERROR(SEARCH("Cash",AW117)))</formula>
    </cfRule>
    <cfRule type="containsText" dxfId="1369" priority="1475" operator="containsText" text="00635U">
      <formula>NOT(ISERROR(SEARCH("00635U",AW117)))</formula>
    </cfRule>
    <cfRule type="containsText" dxfId="1368" priority="1476" operator="containsText" text="00631L">
      <formula>NOT(ISERROR(SEARCH("00631L",AW117)))</formula>
    </cfRule>
  </conditionalFormatting>
  <conditionalFormatting sqref="AI116:AJ116">
    <cfRule type="containsText" dxfId="1367" priority="1472" operator="containsText" text="Safety">
      <formula>NOT(ISERROR(SEARCH("Safety",AI116)))</formula>
    </cfRule>
    <cfRule type="containsText" dxfId="1366" priority="1473" operator="containsText" text="Short VOL">
      <formula>NOT(ISERROR(SEARCH("Short VOL",AI116)))</formula>
    </cfRule>
  </conditionalFormatting>
  <conditionalFormatting sqref="AW116">
    <cfRule type="containsText" dxfId="1365" priority="1469" operator="containsText" text="Cash">
      <formula>NOT(ISERROR(SEARCH("Cash",AW116)))</formula>
    </cfRule>
    <cfRule type="containsText" dxfId="1364" priority="1470" operator="containsText" text="00635U">
      <formula>NOT(ISERROR(SEARCH("00635U",AW116)))</formula>
    </cfRule>
    <cfRule type="containsText" dxfId="1363" priority="1471" operator="containsText" text="00631L">
      <formula>NOT(ISERROR(SEARCH("00631L",AW116)))</formula>
    </cfRule>
  </conditionalFormatting>
  <conditionalFormatting sqref="AI115:AJ115">
    <cfRule type="containsText" dxfId="1362" priority="1467" operator="containsText" text="Safety">
      <formula>NOT(ISERROR(SEARCH("Safety",AI115)))</formula>
    </cfRule>
    <cfRule type="containsText" dxfId="1361" priority="1468" operator="containsText" text="Short VOL">
      <formula>NOT(ISERROR(SEARCH("Short VOL",AI115)))</formula>
    </cfRule>
  </conditionalFormatting>
  <conditionalFormatting sqref="AW115">
    <cfRule type="containsText" dxfId="1360" priority="1464" operator="containsText" text="Cash">
      <formula>NOT(ISERROR(SEARCH("Cash",AW115)))</formula>
    </cfRule>
    <cfRule type="containsText" dxfId="1359" priority="1465" operator="containsText" text="00635U">
      <formula>NOT(ISERROR(SEARCH("00635U",AW115)))</formula>
    </cfRule>
    <cfRule type="containsText" dxfId="1358" priority="1466" operator="containsText" text="00631L">
      <formula>NOT(ISERROR(SEARCH("00631L",AW115)))</formula>
    </cfRule>
  </conditionalFormatting>
  <conditionalFormatting sqref="AI114:AJ114">
    <cfRule type="containsText" dxfId="1357" priority="1462" operator="containsText" text="Safety">
      <formula>NOT(ISERROR(SEARCH("Safety",AI114)))</formula>
    </cfRule>
    <cfRule type="containsText" dxfId="1356" priority="1463" operator="containsText" text="Short VOL">
      <formula>NOT(ISERROR(SEARCH("Short VOL",AI114)))</formula>
    </cfRule>
  </conditionalFormatting>
  <conditionalFormatting sqref="AW114">
    <cfRule type="containsText" dxfId="1355" priority="1459" operator="containsText" text="Cash">
      <formula>NOT(ISERROR(SEARCH("Cash",AW114)))</formula>
    </cfRule>
    <cfRule type="containsText" dxfId="1354" priority="1460" operator="containsText" text="00635U">
      <formula>NOT(ISERROR(SEARCH("00635U",AW114)))</formula>
    </cfRule>
    <cfRule type="containsText" dxfId="1353" priority="1461" operator="containsText" text="00631L">
      <formula>NOT(ISERROR(SEARCH("00631L",AW114)))</formula>
    </cfRule>
  </conditionalFormatting>
  <conditionalFormatting sqref="AI113:AJ113">
    <cfRule type="containsText" dxfId="1352" priority="1457" operator="containsText" text="Safety">
      <formula>NOT(ISERROR(SEARCH("Safety",AI113)))</formula>
    </cfRule>
    <cfRule type="containsText" dxfId="1351" priority="1458" operator="containsText" text="Short VOL">
      <formula>NOT(ISERROR(SEARCH("Short VOL",AI113)))</formula>
    </cfRule>
  </conditionalFormatting>
  <conditionalFormatting sqref="AW113">
    <cfRule type="containsText" dxfId="1350" priority="1454" operator="containsText" text="Cash">
      <formula>NOT(ISERROR(SEARCH("Cash",AW113)))</formula>
    </cfRule>
    <cfRule type="containsText" dxfId="1349" priority="1455" operator="containsText" text="00635U">
      <formula>NOT(ISERROR(SEARCH("00635U",AW113)))</formula>
    </cfRule>
    <cfRule type="containsText" dxfId="1348" priority="1456" operator="containsText" text="00631L">
      <formula>NOT(ISERROR(SEARCH("00631L",AW113)))</formula>
    </cfRule>
  </conditionalFormatting>
  <conditionalFormatting sqref="AI112:AJ112">
    <cfRule type="containsText" dxfId="1347" priority="1452" operator="containsText" text="Safety">
      <formula>NOT(ISERROR(SEARCH("Safety",AI112)))</formula>
    </cfRule>
    <cfRule type="containsText" dxfId="1346" priority="1453" operator="containsText" text="Short VOL">
      <formula>NOT(ISERROR(SEARCH("Short VOL",AI112)))</formula>
    </cfRule>
  </conditionalFormatting>
  <conditionalFormatting sqref="AW112">
    <cfRule type="containsText" dxfId="1345" priority="1449" operator="containsText" text="Cash">
      <formula>NOT(ISERROR(SEARCH("Cash",AW112)))</formula>
    </cfRule>
    <cfRule type="containsText" dxfId="1344" priority="1450" operator="containsText" text="00635U">
      <formula>NOT(ISERROR(SEARCH("00635U",AW112)))</formula>
    </cfRule>
    <cfRule type="containsText" dxfId="1343" priority="1451" operator="containsText" text="00631L">
      <formula>NOT(ISERROR(SEARCH("00631L",AW112)))</formula>
    </cfRule>
  </conditionalFormatting>
  <conditionalFormatting sqref="AI111:AJ111">
    <cfRule type="containsText" dxfId="1342" priority="1447" operator="containsText" text="Safety">
      <formula>NOT(ISERROR(SEARCH("Safety",AI111)))</formula>
    </cfRule>
    <cfRule type="containsText" dxfId="1341" priority="1448" operator="containsText" text="Short VOL">
      <formula>NOT(ISERROR(SEARCH("Short VOL",AI111)))</formula>
    </cfRule>
  </conditionalFormatting>
  <conditionalFormatting sqref="AU111">
    <cfRule type="containsText" dxfId="1340" priority="1444" operator="containsText" text="Cash">
      <formula>NOT(ISERROR(SEARCH("Cash",AU111)))</formula>
    </cfRule>
    <cfRule type="containsText" dxfId="1339" priority="1445" operator="containsText" text="00635U">
      <formula>NOT(ISERROR(SEARCH("00635U",AU111)))</formula>
    </cfRule>
    <cfRule type="containsText" dxfId="1338" priority="1446" operator="containsText" text="00631L">
      <formula>NOT(ISERROR(SEARCH("00631L",AU111)))</formula>
    </cfRule>
  </conditionalFormatting>
  <conditionalFormatting sqref="AW111">
    <cfRule type="containsText" dxfId="1337" priority="1441" operator="containsText" text="Cash">
      <formula>NOT(ISERROR(SEARCH("Cash",AW111)))</formula>
    </cfRule>
    <cfRule type="containsText" dxfId="1336" priority="1442" operator="containsText" text="00635U">
      <formula>NOT(ISERROR(SEARCH("00635U",AW111)))</formula>
    </cfRule>
    <cfRule type="containsText" dxfId="1335" priority="1443" operator="containsText" text="00631L">
      <formula>NOT(ISERROR(SEARCH("00631L",AW111)))</formula>
    </cfRule>
  </conditionalFormatting>
  <conditionalFormatting sqref="AI110:AJ110">
    <cfRule type="containsText" dxfId="1334" priority="1439" operator="containsText" text="Safety">
      <formula>NOT(ISERROR(SEARCH("Safety",AI110)))</formula>
    </cfRule>
    <cfRule type="containsText" dxfId="1333" priority="1440" operator="containsText" text="Short VOL">
      <formula>NOT(ISERROR(SEARCH("Short VOL",AI110)))</formula>
    </cfRule>
  </conditionalFormatting>
  <conditionalFormatting sqref="AU110">
    <cfRule type="containsText" dxfId="1332" priority="1436" operator="containsText" text="Cash">
      <formula>NOT(ISERROR(SEARCH("Cash",AU110)))</formula>
    </cfRule>
    <cfRule type="containsText" dxfId="1331" priority="1437" operator="containsText" text="00635U">
      <formula>NOT(ISERROR(SEARCH("00635U",AU110)))</formula>
    </cfRule>
    <cfRule type="containsText" dxfId="1330" priority="1438" operator="containsText" text="00631L">
      <formula>NOT(ISERROR(SEARCH("00631L",AU110)))</formula>
    </cfRule>
  </conditionalFormatting>
  <conditionalFormatting sqref="AW110">
    <cfRule type="containsText" dxfId="1329" priority="1433" operator="containsText" text="Cash">
      <formula>NOT(ISERROR(SEARCH("Cash",AW110)))</formula>
    </cfRule>
    <cfRule type="containsText" dxfId="1328" priority="1434" operator="containsText" text="00635U">
      <formula>NOT(ISERROR(SEARCH("00635U",AW110)))</formula>
    </cfRule>
    <cfRule type="containsText" dxfId="1327" priority="1435" operator="containsText" text="00631L">
      <formula>NOT(ISERROR(SEARCH("00631L",AW110)))</formula>
    </cfRule>
  </conditionalFormatting>
  <conditionalFormatting sqref="AI109:AJ109">
    <cfRule type="containsText" dxfId="1326" priority="1431" operator="containsText" text="Safety">
      <formula>NOT(ISERROR(SEARCH("Safety",AI109)))</formula>
    </cfRule>
    <cfRule type="containsText" dxfId="1325" priority="1432" operator="containsText" text="Short VOL">
      <formula>NOT(ISERROR(SEARCH("Short VOL",AI109)))</formula>
    </cfRule>
  </conditionalFormatting>
  <conditionalFormatting sqref="AU109">
    <cfRule type="containsText" dxfId="1324" priority="1428" operator="containsText" text="Cash">
      <formula>NOT(ISERROR(SEARCH("Cash",AU109)))</formula>
    </cfRule>
    <cfRule type="containsText" dxfId="1323" priority="1429" operator="containsText" text="00635U">
      <formula>NOT(ISERROR(SEARCH("00635U",AU109)))</formula>
    </cfRule>
    <cfRule type="containsText" dxfId="1322" priority="1430" operator="containsText" text="00631L">
      <formula>NOT(ISERROR(SEARCH("00631L",AU109)))</formula>
    </cfRule>
  </conditionalFormatting>
  <conditionalFormatting sqref="AW109">
    <cfRule type="containsText" dxfId="1321" priority="1425" operator="containsText" text="Cash">
      <formula>NOT(ISERROR(SEARCH("Cash",AW109)))</formula>
    </cfRule>
    <cfRule type="containsText" dxfId="1320" priority="1426" operator="containsText" text="00635U">
      <formula>NOT(ISERROR(SEARCH("00635U",AW109)))</formula>
    </cfRule>
    <cfRule type="containsText" dxfId="1319" priority="1427" operator="containsText" text="00631L">
      <formula>NOT(ISERROR(SEARCH("00631L",AW109)))</formula>
    </cfRule>
  </conditionalFormatting>
  <conditionalFormatting sqref="AI108:AJ108">
    <cfRule type="containsText" dxfId="1318" priority="1423" operator="containsText" text="Safety">
      <formula>NOT(ISERROR(SEARCH("Safety",AI108)))</formula>
    </cfRule>
    <cfRule type="containsText" dxfId="1317" priority="1424" operator="containsText" text="Short VOL">
      <formula>NOT(ISERROR(SEARCH("Short VOL",AI108)))</formula>
    </cfRule>
  </conditionalFormatting>
  <conditionalFormatting sqref="AU108">
    <cfRule type="containsText" dxfId="1316" priority="1420" operator="containsText" text="Cash">
      <formula>NOT(ISERROR(SEARCH("Cash",AU108)))</formula>
    </cfRule>
    <cfRule type="containsText" dxfId="1315" priority="1421" operator="containsText" text="00635U">
      <formula>NOT(ISERROR(SEARCH("00635U",AU108)))</formula>
    </cfRule>
    <cfRule type="containsText" dxfId="1314" priority="1422" operator="containsText" text="00631L">
      <formula>NOT(ISERROR(SEARCH("00631L",AU108)))</formula>
    </cfRule>
  </conditionalFormatting>
  <conditionalFormatting sqref="AW108">
    <cfRule type="containsText" dxfId="1313" priority="1417" operator="containsText" text="Cash">
      <formula>NOT(ISERROR(SEARCH("Cash",AW108)))</formula>
    </cfRule>
    <cfRule type="containsText" dxfId="1312" priority="1418" operator="containsText" text="00635U">
      <formula>NOT(ISERROR(SEARCH("00635U",AW108)))</formula>
    </cfRule>
    <cfRule type="containsText" dxfId="1311" priority="1419" operator="containsText" text="00631L">
      <formula>NOT(ISERROR(SEARCH("00631L",AW108)))</formula>
    </cfRule>
  </conditionalFormatting>
  <conditionalFormatting sqref="AI107:AJ107">
    <cfRule type="containsText" dxfId="1310" priority="1415" operator="containsText" text="Safety">
      <formula>NOT(ISERROR(SEARCH("Safety",AI107)))</formula>
    </cfRule>
    <cfRule type="containsText" dxfId="1309" priority="1416" operator="containsText" text="Short VOL">
      <formula>NOT(ISERROR(SEARCH("Short VOL",AI107)))</formula>
    </cfRule>
  </conditionalFormatting>
  <conditionalFormatting sqref="AU107">
    <cfRule type="containsText" dxfId="1308" priority="1412" operator="containsText" text="Cash">
      <formula>NOT(ISERROR(SEARCH("Cash",AU107)))</formula>
    </cfRule>
    <cfRule type="containsText" dxfId="1307" priority="1413" operator="containsText" text="00635U">
      <formula>NOT(ISERROR(SEARCH("00635U",AU107)))</formula>
    </cfRule>
    <cfRule type="containsText" dxfId="1306" priority="1414" operator="containsText" text="00631L">
      <formula>NOT(ISERROR(SEARCH("00631L",AU107)))</formula>
    </cfRule>
  </conditionalFormatting>
  <conditionalFormatting sqref="AW107">
    <cfRule type="containsText" dxfId="1305" priority="1409" operator="containsText" text="Cash">
      <formula>NOT(ISERROR(SEARCH("Cash",AW107)))</formula>
    </cfRule>
    <cfRule type="containsText" dxfId="1304" priority="1410" operator="containsText" text="00635U">
      <formula>NOT(ISERROR(SEARCH("00635U",AW107)))</formula>
    </cfRule>
    <cfRule type="containsText" dxfId="1303" priority="1411" operator="containsText" text="00631L">
      <formula>NOT(ISERROR(SEARCH("00631L",AW107)))</formula>
    </cfRule>
  </conditionalFormatting>
  <conditionalFormatting sqref="AI106:AJ106">
    <cfRule type="containsText" dxfId="1302" priority="1407" operator="containsText" text="Safety">
      <formula>NOT(ISERROR(SEARCH("Safety",AI106)))</formula>
    </cfRule>
    <cfRule type="containsText" dxfId="1301" priority="1408" operator="containsText" text="Short VOL">
      <formula>NOT(ISERROR(SEARCH("Short VOL",AI106)))</formula>
    </cfRule>
  </conditionalFormatting>
  <conditionalFormatting sqref="AU106">
    <cfRule type="containsText" dxfId="1300" priority="1404" operator="containsText" text="Cash">
      <formula>NOT(ISERROR(SEARCH("Cash",AU106)))</formula>
    </cfRule>
    <cfRule type="containsText" dxfId="1299" priority="1405" operator="containsText" text="00635U">
      <formula>NOT(ISERROR(SEARCH("00635U",AU106)))</formula>
    </cfRule>
    <cfRule type="containsText" dxfId="1298" priority="1406" operator="containsText" text="00631L">
      <formula>NOT(ISERROR(SEARCH("00631L",AU106)))</formula>
    </cfRule>
  </conditionalFormatting>
  <conditionalFormatting sqref="AW106">
    <cfRule type="containsText" dxfId="1297" priority="1401" operator="containsText" text="Cash">
      <formula>NOT(ISERROR(SEARCH("Cash",AW106)))</formula>
    </cfRule>
    <cfRule type="containsText" dxfId="1296" priority="1402" operator="containsText" text="00635U">
      <formula>NOT(ISERROR(SEARCH("00635U",AW106)))</formula>
    </cfRule>
    <cfRule type="containsText" dxfId="1295" priority="1403" operator="containsText" text="00631L">
      <formula>NOT(ISERROR(SEARCH("00631L",AW106)))</formula>
    </cfRule>
  </conditionalFormatting>
  <conditionalFormatting sqref="AI105:AJ105">
    <cfRule type="containsText" dxfId="1294" priority="1399" operator="containsText" text="Safety">
      <formula>NOT(ISERROR(SEARCH("Safety",AI105)))</formula>
    </cfRule>
    <cfRule type="containsText" dxfId="1293" priority="1400" operator="containsText" text="Short VOL">
      <formula>NOT(ISERROR(SEARCH("Short VOL",AI105)))</formula>
    </cfRule>
  </conditionalFormatting>
  <conditionalFormatting sqref="AU105">
    <cfRule type="containsText" dxfId="1292" priority="1396" operator="containsText" text="Cash">
      <formula>NOT(ISERROR(SEARCH("Cash",AU105)))</formula>
    </cfRule>
    <cfRule type="containsText" dxfId="1291" priority="1397" operator="containsText" text="00635U">
      <formula>NOT(ISERROR(SEARCH("00635U",AU105)))</formula>
    </cfRule>
    <cfRule type="containsText" dxfId="1290" priority="1398" operator="containsText" text="00631L">
      <formula>NOT(ISERROR(SEARCH("00631L",AU105)))</formula>
    </cfRule>
  </conditionalFormatting>
  <conditionalFormatting sqref="AW105">
    <cfRule type="containsText" dxfId="1289" priority="1393" operator="containsText" text="Cash">
      <formula>NOT(ISERROR(SEARCH("Cash",AW105)))</formula>
    </cfRule>
    <cfRule type="containsText" dxfId="1288" priority="1394" operator="containsText" text="00635U">
      <formula>NOT(ISERROR(SEARCH("00635U",AW105)))</formula>
    </cfRule>
    <cfRule type="containsText" dxfId="1287" priority="1395" operator="containsText" text="00631L">
      <formula>NOT(ISERROR(SEARCH("00631L",AW105)))</formula>
    </cfRule>
  </conditionalFormatting>
  <conditionalFormatting sqref="AI104:AJ104">
    <cfRule type="containsText" dxfId="1286" priority="1391" operator="containsText" text="Safety">
      <formula>NOT(ISERROR(SEARCH("Safety",AI104)))</formula>
    </cfRule>
    <cfRule type="containsText" dxfId="1285" priority="1392" operator="containsText" text="Short VOL">
      <formula>NOT(ISERROR(SEARCH("Short VOL",AI104)))</formula>
    </cfRule>
  </conditionalFormatting>
  <conditionalFormatting sqref="AU104">
    <cfRule type="containsText" dxfId="1284" priority="1388" operator="containsText" text="Cash">
      <formula>NOT(ISERROR(SEARCH("Cash",AU104)))</formula>
    </cfRule>
    <cfRule type="containsText" dxfId="1283" priority="1389" operator="containsText" text="00635U">
      <formula>NOT(ISERROR(SEARCH("00635U",AU104)))</formula>
    </cfRule>
    <cfRule type="containsText" dxfId="1282" priority="1390" operator="containsText" text="00631L">
      <formula>NOT(ISERROR(SEARCH("00631L",AU104)))</formula>
    </cfRule>
  </conditionalFormatting>
  <conditionalFormatting sqref="AW104">
    <cfRule type="containsText" dxfId="1281" priority="1385" operator="containsText" text="Cash">
      <formula>NOT(ISERROR(SEARCH("Cash",AW104)))</formula>
    </cfRule>
    <cfRule type="containsText" dxfId="1280" priority="1386" operator="containsText" text="00635U">
      <formula>NOT(ISERROR(SEARCH("00635U",AW104)))</formula>
    </cfRule>
    <cfRule type="containsText" dxfId="1279" priority="1387" operator="containsText" text="00631L">
      <formula>NOT(ISERROR(SEARCH("00631L",AW104)))</formula>
    </cfRule>
  </conditionalFormatting>
  <conditionalFormatting sqref="AI103:AJ103">
    <cfRule type="containsText" dxfId="1278" priority="1383" operator="containsText" text="Safety">
      <formula>NOT(ISERROR(SEARCH("Safety",AI103)))</formula>
    </cfRule>
    <cfRule type="containsText" dxfId="1277" priority="1384" operator="containsText" text="Short VOL">
      <formula>NOT(ISERROR(SEARCH("Short VOL",AI103)))</formula>
    </cfRule>
  </conditionalFormatting>
  <conditionalFormatting sqref="AU103">
    <cfRule type="containsText" dxfId="1276" priority="1380" operator="containsText" text="Cash">
      <formula>NOT(ISERROR(SEARCH("Cash",AU103)))</formula>
    </cfRule>
    <cfRule type="containsText" dxfId="1275" priority="1381" operator="containsText" text="00635U">
      <formula>NOT(ISERROR(SEARCH("00635U",AU103)))</formula>
    </cfRule>
    <cfRule type="containsText" dxfId="1274" priority="1382" operator="containsText" text="00631L">
      <formula>NOT(ISERROR(SEARCH("00631L",AU103)))</formula>
    </cfRule>
  </conditionalFormatting>
  <conditionalFormatting sqref="AW103">
    <cfRule type="containsText" dxfId="1273" priority="1377" operator="containsText" text="Cash">
      <formula>NOT(ISERROR(SEARCH("Cash",AW103)))</formula>
    </cfRule>
    <cfRule type="containsText" dxfId="1272" priority="1378" operator="containsText" text="00635U">
      <formula>NOT(ISERROR(SEARCH("00635U",AW103)))</formula>
    </cfRule>
    <cfRule type="containsText" dxfId="1271" priority="1379" operator="containsText" text="00631L">
      <formula>NOT(ISERROR(SEARCH("00631L",AW103)))</formula>
    </cfRule>
  </conditionalFormatting>
  <conditionalFormatting sqref="AI102:AJ102">
    <cfRule type="containsText" dxfId="1270" priority="1375" operator="containsText" text="Safety">
      <formula>NOT(ISERROR(SEARCH("Safety",AI102)))</formula>
    </cfRule>
    <cfRule type="containsText" dxfId="1269" priority="1376" operator="containsText" text="Short VOL">
      <formula>NOT(ISERROR(SEARCH("Short VOL",AI102)))</formula>
    </cfRule>
  </conditionalFormatting>
  <conditionalFormatting sqref="AU102">
    <cfRule type="containsText" dxfId="1268" priority="1372" operator="containsText" text="Cash">
      <formula>NOT(ISERROR(SEARCH("Cash",AU102)))</formula>
    </cfRule>
    <cfRule type="containsText" dxfId="1267" priority="1373" operator="containsText" text="00635U">
      <formula>NOT(ISERROR(SEARCH("00635U",AU102)))</formula>
    </cfRule>
    <cfRule type="containsText" dxfId="1266" priority="1374" operator="containsText" text="00631L">
      <formula>NOT(ISERROR(SEARCH("00631L",AU102)))</formula>
    </cfRule>
  </conditionalFormatting>
  <conditionalFormatting sqref="AW102">
    <cfRule type="containsText" dxfId="1265" priority="1369" operator="containsText" text="Cash">
      <formula>NOT(ISERROR(SEARCH("Cash",AW102)))</formula>
    </cfRule>
    <cfRule type="containsText" dxfId="1264" priority="1370" operator="containsText" text="00635U">
      <formula>NOT(ISERROR(SEARCH("00635U",AW102)))</formula>
    </cfRule>
    <cfRule type="containsText" dxfId="1263" priority="1371" operator="containsText" text="00631L">
      <formula>NOT(ISERROR(SEARCH("00631L",AW102)))</formula>
    </cfRule>
  </conditionalFormatting>
  <conditionalFormatting sqref="AI101:AJ101">
    <cfRule type="containsText" dxfId="1262" priority="1367" operator="containsText" text="Safety">
      <formula>NOT(ISERROR(SEARCH("Safety",AI101)))</formula>
    </cfRule>
    <cfRule type="containsText" dxfId="1261" priority="1368" operator="containsText" text="Short VOL">
      <formula>NOT(ISERROR(SEARCH("Short VOL",AI101)))</formula>
    </cfRule>
  </conditionalFormatting>
  <conditionalFormatting sqref="AU101">
    <cfRule type="containsText" dxfId="1260" priority="1364" operator="containsText" text="Cash">
      <formula>NOT(ISERROR(SEARCH("Cash",AU101)))</formula>
    </cfRule>
    <cfRule type="containsText" dxfId="1259" priority="1365" operator="containsText" text="00635U">
      <formula>NOT(ISERROR(SEARCH("00635U",AU101)))</formula>
    </cfRule>
    <cfRule type="containsText" dxfId="1258" priority="1366" operator="containsText" text="00631L">
      <formula>NOT(ISERROR(SEARCH("00631L",AU101)))</formula>
    </cfRule>
  </conditionalFormatting>
  <conditionalFormatting sqref="AW101">
    <cfRule type="containsText" dxfId="1257" priority="1361" operator="containsText" text="Cash">
      <formula>NOT(ISERROR(SEARCH("Cash",AW101)))</formula>
    </cfRule>
    <cfRule type="containsText" dxfId="1256" priority="1362" operator="containsText" text="00635U">
      <formula>NOT(ISERROR(SEARCH("00635U",AW101)))</formula>
    </cfRule>
    <cfRule type="containsText" dxfId="1255" priority="1363" operator="containsText" text="00631L">
      <formula>NOT(ISERROR(SEARCH("00631L",AW101)))</formula>
    </cfRule>
  </conditionalFormatting>
  <conditionalFormatting sqref="AI100:AJ100">
    <cfRule type="containsText" dxfId="1254" priority="1359" operator="containsText" text="Safety">
      <formula>NOT(ISERROR(SEARCH("Safety",AI100)))</formula>
    </cfRule>
    <cfRule type="containsText" dxfId="1253" priority="1360" operator="containsText" text="Short VOL">
      <formula>NOT(ISERROR(SEARCH("Short VOL",AI100)))</formula>
    </cfRule>
  </conditionalFormatting>
  <conditionalFormatting sqref="AU100">
    <cfRule type="containsText" dxfId="1252" priority="1356" operator="containsText" text="Cash">
      <formula>NOT(ISERROR(SEARCH("Cash",AU100)))</formula>
    </cfRule>
    <cfRule type="containsText" dxfId="1251" priority="1357" operator="containsText" text="00635U">
      <formula>NOT(ISERROR(SEARCH("00635U",AU100)))</formula>
    </cfRule>
    <cfRule type="containsText" dxfId="1250" priority="1358" operator="containsText" text="00631L">
      <formula>NOT(ISERROR(SEARCH("00631L",AU100)))</formula>
    </cfRule>
  </conditionalFormatting>
  <conditionalFormatting sqref="AW100">
    <cfRule type="containsText" dxfId="1249" priority="1353" operator="containsText" text="Cash">
      <formula>NOT(ISERROR(SEARCH("Cash",AW100)))</formula>
    </cfRule>
    <cfRule type="containsText" dxfId="1248" priority="1354" operator="containsText" text="00635U">
      <formula>NOT(ISERROR(SEARCH("00635U",AW100)))</formula>
    </cfRule>
    <cfRule type="containsText" dxfId="1247" priority="1355" operator="containsText" text="00631L">
      <formula>NOT(ISERROR(SEARCH("00631L",AW100)))</formula>
    </cfRule>
  </conditionalFormatting>
  <conditionalFormatting sqref="AI99:AJ99">
    <cfRule type="containsText" dxfId="1246" priority="1351" operator="containsText" text="Safety">
      <formula>NOT(ISERROR(SEARCH("Safety",AI99)))</formula>
    </cfRule>
    <cfRule type="containsText" dxfId="1245" priority="1352" operator="containsText" text="Short VOL">
      <formula>NOT(ISERROR(SEARCH("Short VOL",AI99)))</formula>
    </cfRule>
  </conditionalFormatting>
  <conditionalFormatting sqref="AU99">
    <cfRule type="containsText" dxfId="1244" priority="1348" operator="containsText" text="Cash">
      <formula>NOT(ISERROR(SEARCH("Cash",AU99)))</formula>
    </cfRule>
    <cfRule type="containsText" dxfId="1243" priority="1349" operator="containsText" text="00635U">
      <formula>NOT(ISERROR(SEARCH("00635U",AU99)))</formula>
    </cfRule>
    <cfRule type="containsText" dxfId="1242" priority="1350" operator="containsText" text="00631L">
      <formula>NOT(ISERROR(SEARCH("00631L",AU99)))</formula>
    </cfRule>
  </conditionalFormatting>
  <conditionalFormatting sqref="AW99">
    <cfRule type="containsText" dxfId="1241" priority="1345" operator="containsText" text="Cash">
      <formula>NOT(ISERROR(SEARCH("Cash",AW99)))</formula>
    </cfRule>
    <cfRule type="containsText" dxfId="1240" priority="1346" operator="containsText" text="00635U">
      <formula>NOT(ISERROR(SEARCH("00635U",AW99)))</formula>
    </cfRule>
    <cfRule type="containsText" dxfId="1239" priority="1347" operator="containsText" text="00631L">
      <formula>NOT(ISERROR(SEARCH("00631L",AW99)))</formula>
    </cfRule>
  </conditionalFormatting>
  <conditionalFormatting sqref="AI98:AJ98">
    <cfRule type="containsText" dxfId="1238" priority="1343" operator="containsText" text="Safety">
      <formula>NOT(ISERROR(SEARCH("Safety",AI98)))</formula>
    </cfRule>
    <cfRule type="containsText" dxfId="1237" priority="1344" operator="containsText" text="Short VOL">
      <formula>NOT(ISERROR(SEARCH("Short VOL",AI98)))</formula>
    </cfRule>
  </conditionalFormatting>
  <conditionalFormatting sqref="AU98">
    <cfRule type="containsText" dxfId="1236" priority="1340" operator="containsText" text="Cash">
      <formula>NOT(ISERROR(SEARCH("Cash",AU98)))</formula>
    </cfRule>
    <cfRule type="containsText" dxfId="1235" priority="1341" operator="containsText" text="00635U">
      <formula>NOT(ISERROR(SEARCH("00635U",AU98)))</formula>
    </cfRule>
    <cfRule type="containsText" dxfId="1234" priority="1342" operator="containsText" text="00631L">
      <formula>NOT(ISERROR(SEARCH("00631L",AU98)))</formula>
    </cfRule>
  </conditionalFormatting>
  <conditionalFormatting sqref="AW98">
    <cfRule type="containsText" dxfId="1233" priority="1337" operator="containsText" text="Cash">
      <formula>NOT(ISERROR(SEARCH("Cash",AW98)))</formula>
    </cfRule>
    <cfRule type="containsText" dxfId="1232" priority="1338" operator="containsText" text="00635U">
      <formula>NOT(ISERROR(SEARCH("00635U",AW98)))</formula>
    </cfRule>
    <cfRule type="containsText" dxfId="1231" priority="1339" operator="containsText" text="00631L">
      <formula>NOT(ISERROR(SEARCH("00631L",AW98)))</formula>
    </cfRule>
  </conditionalFormatting>
  <conditionalFormatting sqref="AI97:AJ97">
    <cfRule type="containsText" dxfId="1230" priority="1335" operator="containsText" text="Safety">
      <formula>NOT(ISERROR(SEARCH("Safety",AI97)))</formula>
    </cfRule>
    <cfRule type="containsText" dxfId="1229" priority="1336" operator="containsText" text="Short VOL">
      <formula>NOT(ISERROR(SEARCH("Short VOL",AI97)))</formula>
    </cfRule>
  </conditionalFormatting>
  <conditionalFormatting sqref="AU97">
    <cfRule type="containsText" dxfId="1228" priority="1332" operator="containsText" text="Cash">
      <formula>NOT(ISERROR(SEARCH("Cash",AU97)))</formula>
    </cfRule>
    <cfRule type="containsText" dxfId="1227" priority="1333" operator="containsText" text="00635U">
      <formula>NOT(ISERROR(SEARCH("00635U",AU97)))</formula>
    </cfRule>
    <cfRule type="containsText" dxfId="1226" priority="1334" operator="containsText" text="00631L">
      <formula>NOT(ISERROR(SEARCH("00631L",AU97)))</formula>
    </cfRule>
  </conditionalFormatting>
  <conditionalFormatting sqref="AW97">
    <cfRule type="containsText" dxfId="1225" priority="1329" operator="containsText" text="Cash">
      <formula>NOT(ISERROR(SEARCH("Cash",AW97)))</formula>
    </cfRule>
    <cfRule type="containsText" dxfId="1224" priority="1330" operator="containsText" text="00635U">
      <formula>NOT(ISERROR(SEARCH("00635U",AW97)))</formula>
    </cfRule>
    <cfRule type="containsText" dxfId="1223" priority="1331" operator="containsText" text="00631L">
      <formula>NOT(ISERROR(SEARCH("00631L",AW97)))</formula>
    </cfRule>
  </conditionalFormatting>
  <conditionalFormatting sqref="AI96:AJ96">
    <cfRule type="containsText" dxfId="1222" priority="1327" operator="containsText" text="Safety">
      <formula>NOT(ISERROR(SEARCH("Safety",AI96)))</formula>
    </cfRule>
    <cfRule type="containsText" dxfId="1221" priority="1328" operator="containsText" text="Short VOL">
      <formula>NOT(ISERROR(SEARCH("Short VOL",AI96)))</formula>
    </cfRule>
  </conditionalFormatting>
  <conditionalFormatting sqref="AU96">
    <cfRule type="containsText" dxfId="1220" priority="1324" operator="containsText" text="Cash">
      <formula>NOT(ISERROR(SEARCH("Cash",AU96)))</formula>
    </cfRule>
    <cfRule type="containsText" dxfId="1219" priority="1325" operator="containsText" text="00635U">
      <formula>NOT(ISERROR(SEARCH("00635U",AU96)))</formula>
    </cfRule>
    <cfRule type="containsText" dxfId="1218" priority="1326" operator="containsText" text="00631L">
      <formula>NOT(ISERROR(SEARCH("00631L",AU96)))</formula>
    </cfRule>
  </conditionalFormatting>
  <conditionalFormatting sqref="AW96">
    <cfRule type="containsText" dxfId="1217" priority="1321" operator="containsText" text="Cash">
      <formula>NOT(ISERROR(SEARCH("Cash",AW96)))</formula>
    </cfRule>
    <cfRule type="containsText" dxfId="1216" priority="1322" operator="containsText" text="00635U">
      <formula>NOT(ISERROR(SEARCH("00635U",AW96)))</formula>
    </cfRule>
    <cfRule type="containsText" dxfId="1215" priority="1323" operator="containsText" text="00631L">
      <formula>NOT(ISERROR(SEARCH("00631L",AW96)))</formula>
    </cfRule>
  </conditionalFormatting>
  <conditionalFormatting sqref="AI95:AJ95">
    <cfRule type="containsText" dxfId="1214" priority="1319" operator="containsText" text="Safety">
      <formula>NOT(ISERROR(SEARCH("Safety",AI95)))</formula>
    </cfRule>
    <cfRule type="containsText" dxfId="1213" priority="1320" operator="containsText" text="Short VOL">
      <formula>NOT(ISERROR(SEARCH("Short VOL",AI95)))</formula>
    </cfRule>
  </conditionalFormatting>
  <conditionalFormatting sqref="AU95">
    <cfRule type="containsText" dxfId="1212" priority="1316" operator="containsText" text="Cash">
      <formula>NOT(ISERROR(SEARCH("Cash",AU95)))</formula>
    </cfRule>
    <cfRule type="containsText" dxfId="1211" priority="1317" operator="containsText" text="00635U">
      <formula>NOT(ISERROR(SEARCH("00635U",AU95)))</formula>
    </cfRule>
    <cfRule type="containsText" dxfId="1210" priority="1318" operator="containsText" text="00631L">
      <formula>NOT(ISERROR(SEARCH("00631L",AU95)))</formula>
    </cfRule>
  </conditionalFormatting>
  <conditionalFormatting sqref="AW95">
    <cfRule type="containsText" dxfId="1209" priority="1313" operator="containsText" text="Cash">
      <formula>NOT(ISERROR(SEARCH("Cash",AW95)))</formula>
    </cfRule>
    <cfRule type="containsText" dxfId="1208" priority="1314" operator="containsText" text="00635U">
      <formula>NOT(ISERROR(SEARCH("00635U",AW95)))</formula>
    </cfRule>
    <cfRule type="containsText" dxfId="1207" priority="1315" operator="containsText" text="00631L">
      <formula>NOT(ISERROR(SEARCH("00631L",AW95)))</formula>
    </cfRule>
  </conditionalFormatting>
  <conditionalFormatting sqref="AI94:AJ94">
    <cfRule type="containsText" dxfId="1206" priority="1311" operator="containsText" text="Safety">
      <formula>NOT(ISERROR(SEARCH("Safety",AI94)))</formula>
    </cfRule>
    <cfRule type="containsText" dxfId="1205" priority="1312" operator="containsText" text="Short VOL">
      <formula>NOT(ISERROR(SEARCH("Short VOL",AI94)))</formula>
    </cfRule>
  </conditionalFormatting>
  <conditionalFormatting sqref="AU94">
    <cfRule type="containsText" dxfId="1204" priority="1308" operator="containsText" text="Cash">
      <formula>NOT(ISERROR(SEARCH("Cash",AU94)))</formula>
    </cfRule>
    <cfRule type="containsText" dxfId="1203" priority="1309" operator="containsText" text="00635U">
      <formula>NOT(ISERROR(SEARCH("00635U",AU94)))</formula>
    </cfRule>
    <cfRule type="containsText" dxfId="1202" priority="1310" operator="containsText" text="00631L">
      <formula>NOT(ISERROR(SEARCH("00631L",AU94)))</formula>
    </cfRule>
  </conditionalFormatting>
  <conditionalFormatting sqref="AW94">
    <cfRule type="containsText" dxfId="1201" priority="1305" operator="containsText" text="Cash">
      <formula>NOT(ISERROR(SEARCH("Cash",AW94)))</formula>
    </cfRule>
    <cfRule type="containsText" dxfId="1200" priority="1306" operator="containsText" text="00635U">
      <formula>NOT(ISERROR(SEARCH("00635U",AW94)))</formula>
    </cfRule>
    <cfRule type="containsText" dxfId="1199" priority="1307" operator="containsText" text="00631L">
      <formula>NOT(ISERROR(SEARCH("00631L",AW94)))</formula>
    </cfRule>
  </conditionalFormatting>
  <conditionalFormatting sqref="AI93:AJ93">
    <cfRule type="containsText" dxfId="1198" priority="1303" operator="containsText" text="Safety">
      <formula>NOT(ISERROR(SEARCH("Safety",AI93)))</formula>
    </cfRule>
    <cfRule type="containsText" dxfId="1197" priority="1304" operator="containsText" text="Short VOL">
      <formula>NOT(ISERROR(SEARCH("Short VOL",AI93)))</formula>
    </cfRule>
  </conditionalFormatting>
  <conditionalFormatting sqref="AU93">
    <cfRule type="containsText" dxfId="1196" priority="1300" operator="containsText" text="Cash">
      <formula>NOT(ISERROR(SEARCH("Cash",AU93)))</formula>
    </cfRule>
    <cfRule type="containsText" dxfId="1195" priority="1301" operator="containsText" text="00635U">
      <formula>NOT(ISERROR(SEARCH("00635U",AU93)))</formula>
    </cfRule>
    <cfRule type="containsText" dxfId="1194" priority="1302" operator="containsText" text="00631L">
      <formula>NOT(ISERROR(SEARCH("00631L",AU93)))</formula>
    </cfRule>
  </conditionalFormatting>
  <conditionalFormatting sqref="AW93">
    <cfRule type="containsText" dxfId="1193" priority="1297" operator="containsText" text="Cash">
      <formula>NOT(ISERROR(SEARCH("Cash",AW93)))</formula>
    </cfRule>
    <cfRule type="containsText" dxfId="1192" priority="1298" operator="containsText" text="00635U">
      <formula>NOT(ISERROR(SEARCH("00635U",AW93)))</formula>
    </cfRule>
    <cfRule type="containsText" dxfId="1191" priority="1299" operator="containsText" text="00631L">
      <formula>NOT(ISERROR(SEARCH("00631L",AW93)))</formula>
    </cfRule>
  </conditionalFormatting>
  <conditionalFormatting sqref="AI92:AJ92">
    <cfRule type="containsText" dxfId="1190" priority="1295" operator="containsText" text="Safety">
      <formula>NOT(ISERROR(SEARCH("Safety",AI92)))</formula>
    </cfRule>
    <cfRule type="containsText" dxfId="1189" priority="1296" operator="containsText" text="Short VOL">
      <formula>NOT(ISERROR(SEARCH("Short VOL",AI92)))</formula>
    </cfRule>
  </conditionalFormatting>
  <conditionalFormatting sqref="AU92">
    <cfRule type="containsText" dxfId="1188" priority="1292" operator="containsText" text="Cash">
      <formula>NOT(ISERROR(SEARCH("Cash",AU92)))</formula>
    </cfRule>
    <cfRule type="containsText" dxfId="1187" priority="1293" operator="containsText" text="00635U">
      <formula>NOT(ISERROR(SEARCH("00635U",AU92)))</formula>
    </cfRule>
    <cfRule type="containsText" dxfId="1186" priority="1294" operator="containsText" text="00631L">
      <formula>NOT(ISERROR(SEARCH("00631L",AU92)))</formula>
    </cfRule>
  </conditionalFormatting>
  <conditionalFormatting sqref="AW92">
    <cfRule type="containsText" dxfId="1185" priority="1289" operator="containsText" text="Cash">
      <formula>NOT(ISERROR(SEARCH("Cash",AW92)))</formula>
    </cfRule>
    <cfRule type="containsText" dxfId="1184" priority="1290" operator="containsText" text="00635U">
      <formula>NOT(ISERROR(SEARCH("00635U",AW92)))</formula>
    </cfRule>
    <cfRule type="containsText" dxfId="1183" priority="1291" operator="containsText" text="00631L">
      <formula>NOT(ISERROR(SEARCH("00631L",AW92)))</formula>
    </cfRule>
  </conditionalFormatting>
  <conditionalFormatting sqref="AI91:AJ91">
    <cfRule type="containsText" dxfId="1182" priority="1287" operator="containsText" text="Safety">
      <formula>NOT(ISERROR(SEARCH("Safety",AI91)))</formula>
    </cfRule>
    <cfRule type="containsText" dxfId="1181" priority="1288" operator="containsText" text="Short VOL">
      <formula>NOT(ISERROR(SEARCH("Short VOL",AI91)))</formula>
    </cfRule>
  </conditionalFormatting>
  <conditionalFormatting sqref="AU91">
    <cfRule type="containsText" dxfId="1180" priority="1284" operator="containsText" text="Cash">
      <formula>NOT(ISERROR(SEARCH("Cash",AU91)))</formula>
    </cfRule>
    <cfRule type="containsText" dxfId="1179" priority="1285" operator="containsText" text="00635U">
      <formula>NOT(ISERROR(SEARCH("00635U",AU91)))</formula>
    </cfRule>
    <cfRule type="containsText" dxfId="1178" priority="1286" operator="containsText" text="00631L">
      <formula>NOT(ISERROR(SEARCH("00631L",AU91)))</formula>
    </cfRule>
  </conditionalFormatting>
  <conditionalFormatting sqref="AW91">
    <cfRule type="containsText" dxfId="1177" priority="1281" operator="containsText" text="Cash">
      <formula>NOT(ISERROR(SEARCH("Cash",AW91)))</formula>
    </cfRule>
    <cfRule type="containsText" dxfId="1176" priority="1282" operator="containsText" text="00635U">
      <formula>NOT(ISERROR(SEARCH("00635U",AW91)))</formula>
    </cfRule>
    <cfRule type="containsText" dxfId="1175" priority="1283" operator="containsText" text="00631L">
      <formula>NOT(ISERROR(SEARCH("00631L",AW91)))</formula>
    </cfRule>
  </conditionalFormatting>
  <conditionalFormatting sqref="AI90:AJ90">
    <cfRule type="containsText" dxfId="1174" priority="1279" operator="containsText" text="Safety">
      <formula>NOT(ISERROR(SEARCH("Safety",AI90)))</formula>
    </cfRule>
    <cfRule type="containsText" dxfId="1173" priority="1280" operator="containsText" text="Short VOL">
      <formula>NOT(ISERROR(SEARCH("Short VOL",AI90)))</formula>
    </cfRule>
  </conditionalFormatting>
  <conditionalFormatting sqref="AU90">
    <cfRule type="containsText" dxfId="1172" priority="1276" operator="containsText" text="Cash">
      <formula>NOT(ISERROR(SEARCH("Cash",AU90)))</formula>
    </cfRule>
    <cfRule type="containsText" dxfId="1171" priority="1277" operator="containsText" text="00635U">
      <formula>NOT(ISERROR(SEARCH("00635U",AU90)))</formula>
    </cfRule>
    <cfRule type="containsText" dxfId="1170" priority="1278" operator="containsText" text="00631L">
      <formula>NOT(ISERROR(SEARCH("00631L",AU90)))</formula>
    </cfRule>
  </conditionalFormatting>
  <conditionalFormatting sqref="AW90">
    <cfRule type="containsText" dxfId="1169" priority="1273" operator="containsText" text="Cash">
      <formula>NOT(ISERROR(SEARCH("Cash",AW90)))</formula>
    </cfRule>
    <cfRule type="containsText" dxfId="1168" priority="1274" operator="containsText" text="00635U">
      <formula>NOT(ISERROR(SEARCH("00635U",AW90)))</formula>
    </cfRule>
    <cfRule type="containsText" dxfId="1167" priority="1275" operator="containsText" text="00631L">
      <formula>NOT(ISERROR(SEARCH("00631L",AW90)))</formula>
    </cfRule>
  </conditionalFormatting>
  <conditionalFormatting sqref="AI89:AJ89">
    <cfRule type="containsText" dxfId="1166" priority="1271" operator="containsText" text="Safety">
      <formula>NOT(ISERROR(SEARCH("Safety",AI89)))</formula>
    </cfRule>
    <cfRule type="containsText" dxfId="1165" priority="1272" operator="containsText" text="Short VOL">
      <formula>NOT(ISERROR(SEARCH("Short VOL",AI89)))</formula>
    </cfRule>
  </conditionalFormatting>
  <conditionalFormatting sqref="AU89">
    <cfRule type="containsText" dxfId="1164" priority="1268" operator="containsText" text="Cash">
      <formula>NOT(ISERROR(SEARCH("Cash",AU89)))</formula>
    </cfRule>
    <cfRule type="containsText" dxfId="1163" priority="1269" operator="containsText" text="00635U">
      <formula>NOT(ISERROR(SEARCH("00635U",AU89)))</formula>
    </cfRule>
    <cfRule type="containsText" dxfId="1162" priority="1270" operator="containsText" text="00631L">
      <formula>NOT(ISERROR(SEARCH("00631L",AU89)))</formula>
    </cfRule>
  </conditionalFormatting>
  <conditionalFormatting sqref="AW89">
    <cfRule type="containsText" dxfId="1161" priority="1265" operator="containsText" text="Cash">
      <formula>NOT(ISERROR(SEARCH("Cash",AW89)))</formula>
    </cfRule>
    <cfRule type="containsText" dxfId="1160" priority="1266" operator="containsText" text="00635U">
      <formula>NOT(ISERROR(SEARCH("00635U",AW89)))</formula>
    </cfRule>
    <cfRule type="containsText" dxfId="1159" priority="1267" operator="containsText" text="00631L">
      <formula>NOT(ISERROR(SEARCH("00631L",AW89)))</formula>
    </cfRule>
  </conditionalFormatting>
  <conditionalFormatting sqref="AI88:AJ88">
    <cfRule type="containsText" dxfId="1158" priority="1263" operator="containsText" text="Safety">
      <formula>NOT(ISERROR(SEARCH("Safety",AI88)))</formula>
    </cfRule>
    <cfRule type="containsText" dxfId="1157" priority="1264" operator="containsText" text="Short VOL">
      <formula>NOT(ISERROR(SEARCH("Short VOL",AI88)))</formula>
    </cfRule>
  </conditionalFormatting>
  <conditionalFormatting sqref="AU88">
    <cfRule type="containsText" dxfId="1156" priority="1260" operator="containsText" text="Cash">
      <formula>NOT(ISERROR(SEARCH("Cash",AU88)))</formula>
    </cfRule>
    <cfRule type="containsText" dxfId="1155" priority="1261" operator="containsText" text="00635U">
      <formula>NOT(ISERROR(SEARCH("00635U",AU88)))</formula>
    </cfRule>
    <cfRule type="containsText" dxfId="1154" priority="1262" operator="containsText" text="00631L">
      <formula>NOT(ISERROR(SEARCH("00631L",AU88)))</formula>
    </cfRule>
  </conditionalFormatting>
  <conditionalFormatting sqref="AW88">
    <cfRule type="containsText" dxfId="1153" priority="1257" operator="containsText" text="Cash">
      <formula>NOT(ISERROR(SEARCH("Cash",AW88)))</formula>
    </cfRule>
    <cfRule type="containsText" dxfId="1152" priority="1258" operator="containsText" text="00635U">
      <formula>NOT(ISERROR(SEARCH("00635U",AW88)))</formula>
    </cfRule>
    <cfRule type="containsText" dxfId="1151" priority="1259" operator="containsText" text="00631L">
      <formula>NOT(ISERROR(SEARCH("00631L",AW88)))</formula>
    </cfRule>
  </conditionalFormatting>
  <conditionalFormatting sqref="AI87:AJ87">
    <cfRule type="containsText" dxfId="1150" priority="1255" operator="containsText" text="Safety">
      <formula>NOT(ISERROR(SEARCH("Safety",AI87)))</formula>
    </cfRule>
    <cfRule type="containsText" dxfId="1149" priority="1256" operator="containsText" text="Short VOL">
      <formula>NOT(ISERROR(SEARCH("Short VOL",AI87)))</formula>
    </cfRule>
  </conditionalFormatting>
  <conditionalFormatting sqref="AU87">
    <cfRule type="containsText" dxfId="1148" priority="1252" operator="containsText" text="Cash">
      <formula>NOT(ISERROR(SEARCH("Cash",AU87)))</formula>
    </cfRule>
    <cfRule type="containsText" dxfId="1147" priority="1253" operator="containsText" text="00635U">
      <formula>NOT(ISERROR(SEARCH("00635U",AU87)))</formula>
    </cfRule>
    <cfRule type="containsText" dxfId="1146" priority="1254" operator="containsText" text="00631L">
      <formula>NOT(ISERROR(SEARCH("00631L",AU87)))</formula>
    </cfRule>
  </conditionalFormatting>
  <conditionalFormatting sqref="AW87">
    <cfRule type="containsText" dxfId="1145" priority="1249" operator="containsText" text="Cash">
      <formula>NOT(ISERROR(SEARCH("Cash",AW87)))</formula>
    </cfRule>
    <cfRule type="containsText" dxfId="1144" priority="1250" operator="containsText" text="00635U">
      <formula>NOT(ISERROR(SEARCH("00635U",AW87)))</formula>
    </cfRule>
    <cfRule type="containsText" dxfId="1143" priority="1251" operator="containsText" text="00631L">
      <formula>NOT(ISERROR(SEARCH("00631L",AW87)))</formula>
    </cfRule>
  </conditionalFormatting>
  <conditionalFormatting sqref="AI86:AJ86">
    <cfRule type="containsText" dxfId="1142" priority="1247" operator="containsText" text="Safety">
      <formula>NOT(ISERROR(SEARCH("Safety",AI86)))</formula>
    </cfRule>
    <cfRule type="containsText" dxfId="1141" priority="1248" operator="containsText" text="Short VOL">
      <formula>NOT(ISERROR(SEARCH("Short VOL",AI86)))</formula>
    </cfRule>
  </conditionalFormatting>
  <conditionalFormatting sqref="AU86">
    <cfRule type="containsText" dxfId="1140" priority="1244" operator="containsText" text="Cash">
      <formula>NOT(ISERROR(SEARCH("Cash",AU86)))</formula>
    </cfRule>
    <cfRule type="containsText" dxfId="1139" priority="1245" operator="containsText" text="00635U">
      <formula>NOT(ISERROR(SEARCH("00635U",AU86)))</formula>
    </cfRule>
    <cfRule type="containsText" dxfId="1138" priority="1246" operator="containsText" text="00631L">
      <formula>NOT(ISERROR(SEARCH("00631L",AU86)))</formula>
    </cfRule>
  </conditionalFormatting>
  <conditionalFormatting sqref="AW86">
    <cfRule type="containsText" dxfId="1137" priority="1241" operator="containsText" text="Cash">
      <formula>NOT(ISERROR(SEARCH("Cash",AW86)))</formula>
    </cfRule>
    <cfRule type="containsText" dxfId="1136" priority="1242" operator="containsText" text="00635U">
      <formula>NOT(ISERROR(SEARCH("00635U",AW86)))</formula>
    </cfRule>
    <cfRule type="containsText" dxfId="1135" priority="1243" operator="containsText" text="00631L">
      <formula>NOT(ISERROR(SEARCH("00631L",AW86)))</formula>
    </cfRule>
  </conditionalFormatting>
  <conditionalFormatting sqref="AI85:AJ85">
    <cfRule type="containsText" dxfId="1134" priority="1239" operator="containsText" text="Safety">
      <formula>NOT(ISERROR(SEARCH("Safety",AI85)))</formula>
    </cfRule>
    <cfRule type="containsText" dxfId="1133" priority="1240" operator="containsText" text="Short VOL">
      <formula>NOT(ISERROR(SEARCH("Short VOL",AI85)))</formula>
    </cfRule>
  </conditionalFormatting>
  <conditionalFormatting sqref="AU85">
    <cfRule type="containsText" dxfId="1132" priority="1236" operator="containsText" text="Cash">
      <formula>NOT(ISERROR(SEARCH("Cash",AU85)))</formula>
    </cfRule>
    <cfRule type="containsText" dxfId="1131" priority="1237" operator="containsText" text="00635U">
      <formula>NOT(ISERROR(SEARCH("00635U",AU85)))</formula>
    </cfRule>
    <cfRule type="containsText" dxfId="1130" priority="1238" operator="containsText" text="00631L">
      <formula>NOT(ISERROR(SEARCH("00631L",AU85)))</formula>
    </cfRule>
  </conditionalFormatting>
  <conditionalFormatting sqref="AW85">
    <cfRule type="containsText" dxfId="1129" priority="1233" operator="containsText" text="Cash">
      <formula>NOT(ISERROR(SEARCH("Cash",AW85)))</formula>
    </cfRule>
    <cfRule type="containsText" dxfId="1128" priority="1234" operator="containsText" text="00635U">
      <formula>NOT(ISERROR(SEARCH("00635U",AW85)))</formula>
    </cfRule>
    <cfRule type="containsText" dxfId="1127" priority="1235" operator="containsText" text="00631L">
      <formula>NOT(ISERROR(SEARCH("00631L",AW85)))</formula>
    </cfRule>
  </conditionalFormatting>
  <conditionalFormatting sqref="AI84:AJ84">
    <cfRule type="containsText" dxfId="1126" priority="1231" operator="containsText" text="Safety">
      <formula>NOT(ISERROR(SEARCH("Safety",AI84)))</formula>
    </cfRule>
    <cfRule type="containsText" dxfId="1125" priority="1232" operator="containsText" text="Short VOL">
      <formula>NOT(ISERROR(SEARCH("Short VOL",AI84)))</formula>
    </cfRule>
  </conditionalFormatting>
  <conditionalFormatting sqref="AU84">
    <cfRule type="containsText" dxfId="1124" priority="1228" operator="containsText" text="Cash">
      <formula>NOT(ISERROR(SEARCH("Cash",AU84)))</formula>
    </cfRule>
    <cfRule type="containsText" dxfId="1123" priority="1229" operator="containsText" text="00635U">
      <formula>NOT(ISERROR(SEARCH("00635U",AU84)))</formula>
    </cfRule>
    <cfRule type="containsText" dxfId="1122" priority="1230" operator="containsText" text="00631L">
      <formula>NOT(ISERROR(SEARCH("00631L",AU84)))</formula>
    </cfRule>
  </conditionalFormatting>
  <conditionalFormatting sqref="AW84">
    <cfRule type="containsText" dxfId="1121" priority="1225" operator="containsText" text="Cash">
      <formula>NOT(ISERROR(SEARCH("Cash",AW84)))</formula>
    </cfRule>
    <cfRule type="containsText" dxfId="1120" priority="1226" operator="containsText" text="00635U">
      <formula>NOT(ISERROR(SEARCH("00635U",AW84)))</formula>
    </cfRule>
    <cfRule type="containsText" dxfId="1119" priority="1227" operator="containsText" text="00631L">
      <formula>NOT(ISERROR(SEARCH("00631L",AW84)))</formula>
    </cfRule>
  </conditionalFormatting>
  <conditionalFormatting sqref="AI83:AJ83">
    <cfRule type="containsText" dxfId="1118" priority="1223" operator="containsText" text="Safety">
      <formula>NOT(ISERROR(SEARCH("Safety",AI83)))</formula>
    </cfRule>
    <cfRule type="containsText" dxfId="1117" priority="1224" operator="containsText" text="Short VOL">
      <formula>NOT(ISERROR(SEARCH("Short VOL",AI83)))</formula>
    </cfRule>
  </conditionalFormatting>
  <conditionalFormatting sqref="AU83">
    <cfRule type="containsText" dxfId="1116" priority="1220" operator="containsText" text="Cash">
      <formula>NOT(ISERROR(SEARCH("Cash",AU83)))</formula>
    </cfRule>
    <cfRule type="containsText" dxfId="1115" priority="1221" operator="containsText" text="00635U">
      <formula>NOT(ISERROR(SEARCH("00635U",AU83)))</formula>
    </cfRule>
    <cfRule type="containsText" dxfId="1114" priority="1222" operator="containsText" text="00631L">
      <formula>NOT(ISERROR(SEARCH("00631L",AU83)))</formula>
    </cfRule>
  </conditionalFormatting>
  <conditionalFormatting sqref="AW83">
    <cfRule type="containsText" dxfId="1113" priority="1217" operator="containsText" text="Cash">
      <formula>NOT(ISERROR(SEARCH("Cash",AW83)))</formula>
    </cfRule>
    <cfRule type="containsText" dxfId="1112" priority="1218" operator="containsText" text="00635U">
      <formula>NOT(ISERROR(SEARCH("00635U",AW83)))</formula>
    </cfRule>
    <cfRule type="containsText" dxfId="1111" priority="1219" operator="containsText" text="00631L">
      <formula>NOT(ISERROR(SEARCH("00631L",AW83)))</formula>
    </cfRule>
  </conditionalFormatting>
  <conditionalFormatting sqref="AI82:AJ82">
    <cfRule type="containsText" dxfId="1110" priority="1215" operator="containsText" text="Safety">
      <formula>NOT(ISERROR(SEARCH("Safety",AI82)))</formula>
    </cfRule>
    <cfRule type="containsText" dxfId="1109" priority="1216" operator="containsText" text="Short VOL">
      <formula>NOT(ISERROR(SEARCH("Short VOL",AI82)))</formula>
    </cfRule>
  </conditionalFormatting>
  <conditionalFormatting sqref="AU82">
    <cfRule type="containsText" dxfId="1108" priority="1212" operator="containsText" text="Cash">
      <formula>NOT(ISERROR(SEARCH("Cash",AU82)))</formula>
    </cfRule>
    <cfRule type="containsText" dxfId="1107" priority="1213" operator="containsText" text="00635U">
      <formula>NOT(ISERROR(SEARCH("00635U",AU82)))</formula>
    </cfRule>
    <cfRule type="containsText" dxfId="1106" priority="1214" operator="containsText" text="00631L">
      <formula>NOT(ISERROR(SEARCH("00631L",AU82)))</formula>
    </cfRule>
  </conditionalFormatting>
  <conditionalFormatting sqref="AW82">
    <cfRule type="containsText" dxfId="1105" priority="1209" operator="containsText" text="Cash">
      <formula>NOT(ISERROR(SEARCH("Cash",AW82)))</formula>
    </cfRule>
    <cfRule type="containsText" dxfId="1104" priority="1210" operator="containsText" text="00635U">
      <formula>NOT(ISERROR(SEARCH("00635U",AW82)))</formula>
    </cfRule>
    <cfRule type="containsText" dxfId="1103" priority="1211" operator="containsText" text="00631L">
      <formula>NOT(ISERROR(SEARCH("00631L",AW82)))</formula>
    </cfRule>
  </conditionalFormatting>
  <conditionalFormatting sqref="AI81:AJ81">
    <cfRule type="containsText" dxfId="1102" priority="1207" operator="containsText" text="Safety">
      <formula>NOT(ISERROR(SEARCH("Safety",AI81)))</formula>
    </cfRule>
    <cfRule type="containsText" dxfId="1101" priority="1208" operator="containsText" text="Short VOL">
      <formula>NOT(ISERROR(SEARCH("Short VOL",AI81)))</formula>
    </cfRule>
  </conditionalFormatting>
  <conditionalFormatting sqref="AU81">
    <cfRule type="containsText" dxfId="1100" priority="1204" operator="containsText" text="Cash">
      <formula>NOT(ISERROR(SEARCH("Cash",AU81)))</formula>
    </cfRule>
    <cfRule type="containsText" dxfId="1099" priority="1205" operator="containsText" text="00635U">
      <formula>NOT(ISERROR(SEARCH("00635U",AU81)))</formula>
    </cfRule>
    <cfRule type="containsText" dxfId="1098" priority="1206" operator="containsText" text="00631L">
      <formula>NOT(ISERROR(SEARCH("00631L",AU81)))</formula>
    </cfRule>
  </conditionalFormatting>
  <conditionalFormatting sqref="AW81">
    <cfRule type="containsText" dxfId="1097" priority="1201" operator="containsText" text="Cash">
      <formula>NOT(ISERROR(SEARCH("Cash",AW81)))</formula>
    </cfRule>
    <cfRule type="containsText" dxfId="1096" priority="1202" operator="containsText" text="00635U">
      <formula>NOT(ISERROR(SEARCH("00635U",AW81)))</formula>
    </cfRule>
    <cfRule type="containsText" dxfId="1095" priority="1203" operator="containsText" text="00631L">
      <formula>NOT(ISERROR(SEARCH("00631L",AW81)))</formula>
    </cfRule>
  </conditionalFormatting>
  <conditionalFormatting sqref="AI80:AJ80">
    <cfRule type="containsText" dxfId="1094" priority="1199" operator="containsText" text="Safety">
      <formula>NOT(ISERROR(SEARCH("Safety",AI80)))</formula>
    </cfRule>
    <cfRule type="containsText" dxfId="1093" priority="1200" operator="containsText" text="Short VOL">
      <formula>NOT(ISERROR(SEARCH("Short VOL",AI80)))</formula>
    </cfRule>
  </conditionalFormatting>
  <conditionalFormatting sqref="AU80">
    <cfRule type="containsText" dxfId="1092" priority="1196" operator="containsText" text="Cash">
      <formula>NOT(ISERROR(SEARCH("Cash",AU80)))</formula>
    </cfRule>
    <cfRule type="containsText" dxfId="1091" priority="1197" operator="containsText" text="00635U">
      <formula>NOT(ISERROR(SEARCH("00635U",AU80)))</formula>
    </cfRule>
    <cfRule type="containsText" dxfId="1090" priority="1198" operator="containsText" text="00631L">
      <formula>NOT(ISERROR(SEARCH("00631L",AU80)))</formula>
    </cfRule>
  </conditionalFormatting>
  <conditionalFormatting sqref="AW80">
    <cfRule type="containsText" dxfId="1089" priority="1193" operator="containsText" text="Cash">
      <formula>NOT(ISERROR(SEARCH("Cash",AW80)))</formula>
    </cfRule>
    <cfRule type="containsText" dxfId="1088" priority="1194" operator="containsText" text="00635U">
      <formula>NOT(ISERROR(SEARCH("00635U",AW80)))</formula>
    </cfRule>
    <cfRule type="containsText" dxfId="1087" priority="1195" operator="containsText" text="00631L">
      <formula>NOT(ISERROR(SEARCH("00631L",AW80)))</formula>
    </cfRule>
  </conditionalFormatting>
  <conditionalFormatting sqref="AI79:AJ79">
    <cfRule type="containsText" dxfId="1086" priority="1191" operator="containsText" text="Safety">
      <formula>NOT(ISERROR(SEARCH("Safety",AI79)))</formula>
    </cfRule>
    <cfRule type="containsText" dxfId="1085" priority="1192" operator="containsText" text="Short VOL">
      <formula>NOT(ISERROR(SEARCH("Short VOL",AI79)))</formula>
    </cfRule>
  </conditionalFormatting>
  <conditionalFormatting sqref="AU79">
    <cfRule type="containsText" dxfId="1084" priority="1188" operator="containsText" text="Cash">
      <formula>NOT(ISERROR(SEARCH("Cash",AU79)))</formula>
    </cfRule>
    <cfRule type="containsText" dxfId="1083" priority="1189" operator="containsText" text="00635U">
      <formula>NOT(ISERROR(SEARCH("00635U",AU79)))</formula>
    </cfRule>
    <cfRule type="containsText" dxfId="1082" priority="1190" operator="containsText" text="00631L">
      <formula>NOT(ISERROR(SEARCH("00631L",AU79)))</formula>
    </cfRule>
  </conditionalFormatting>
  <conditionalFormatting sqref="AW79">
    <cfRule type="containsText" dxfId="1081" priority="1185" operator="containsText" text="Cash">
      <formula>NOT(ISERROR(SEARCH("Cash",AW79)))</formula>
    </cfRule>
    <cfRule type="containsText" dxfId="1080" priority="1186" operator="containsText" text="00635U">
      <formula>NOT(ISERROR(SEARCH("00635U",AW79)))</formula>
    </cfRule>
    <cfRule type="containsText" dxfId="1079" priority="1187" operator="containsText" text="00631L">
      <formula>NOT(ISERROR(SEARCH("00631L",AW79)))</formula>
    </cfRule>
  </conditionalFormatting>
  <conditionalFormatting sqref="AI78:AJ78">
    <cfRule type="containsText" dxfId="1078" priority="1183" operator="containsText" text="Safety">
      <formula>NOT(ISERROR(SEARCH("Safety",AI78)))</formula>
    </cfRule>
    <cfRule type="containsText" dxfId="1077" priority="1184" operator="containsText" text="Short VOL">
      <formula>NOT(ISERROR(SEARCH("Short VOL",AI78)))</formula>
    </cfRule>
  </conditionalFormatting>
  <conditionalFormatting sqref="AU78">
    <cfRule type="containsText" dxfId="1076" priority="1180" operator="containsText" text="Cash">
      <formula>NOT(ISERROR(SEARCH("Cash",AU78)))</formula>
    </cfRule>
    <cfRule type="containsText" dxfId="1075" priority="1181" operator="containsText" text="00635U">
      <formula>NOT(ISERROR(SEARCH("00635U",AU78)))</formula>
    </cfRule>
    <cfRule type="containsText" dxfId="1074" priority="1182" operator="containsText" text="00631L">
      <formula>NOT(ISERROR(SEARCH("00631L",AU78)))</formula>
    </cfRule>
  </conditionalFormatting>
  <conditionalFormatting sqref="AW78">
    <cfRule type="containsText" dxfId="1073" priority="1177" operator="containsText" text="Cash">
      <formula>NOT(ISERROR(SEARCH("Cash",AW78)))</formula>
    </cfRule>
    <cfRule type="containsText" dxfId="1072" priority="1178" operator="containsText" text="00635U">
      <formula>NOT(ISERROR(SEARCH("00635U",AW78)))</formula>
    </cfRule>
    <cfRule type="containsText" dxfId="1071" priority="1179" operator="containsText" text="00631L">
      <formula>NOT(ISERROR(SEARCH("00631L",AW78)))</formula>
    </cfRule>
  </conditionalFormatting>
  <conditionalFormatting sqref="AI77:AJ77">
    <cfRule type="containsText" dxfId="1070" priority="1175" operator="containsText" text="Safety">
      <formula>NOT(ISERROR(SEARCH("Safety",AI77)))</formula>
    </cfRule>
    <cfRule type="containsText" dxfId="1069" priority="1176" operator="containsText" text="Short VOL">
      <formula>NOT(ISERROR(SEARCH("Short VOL",AI77)))</formula>
    </cfRule>
  </conditionalFormatting>
  <conditionalFormatting sqref="AU77">
    <cfRule type="containsText" dxfId="1068" priority="1172" operator="containsText" text="Cash">
      <formula>NOT(ISERROR(SEARCH("Cash",AU77)))</formula>
    </cfRule>
    <cfRule type="containsText" dxfId="1067" priority="1173" operator="containsText" text="00635U">
      <formula>NOT(ISERROR(SEARCH("00635U",AU77)))</formula>
    </cfRule>
    <cfRule type="containsText" dxfId="1066" priority="1174" operator="containsText" text="00631L">
      <formula>NOT(ISERROR(SEARCH("00631L",AU77)))</formula>
    </cfRule>
  </conditionalFormatting>
  <conditionalFormatting sqref="AW77">
    <cfRule type="containsText" dxfId="1065" priority="1169" operator="containsText" text="Cash">
      <formula>NOT(ISERROR(SEARCH("Cash",AW77)))</formula>
    </cfRule>
    <cfRule type="containsText" dxfId="1064" priority="1170" operator="containsText" text="00635U">
      <formula>NOT(ISERROR(SEARCH("00635U",AW77)))</formula>
    </cfRule>
    <cfRule type="containsText" dxfId="1063" priority="1171" operator="containsText" text="00631L">
      <formula>NOT(ISERROR(SEARCH("00631L",AW77)))</formula>
    </cfRule>
  </conditionalFormatting>
  <conditionalFormatting sqref="AI76:AJ76">
    <cfRule type="containsText" dxfId="1062" priority="1167" operator="containsText" text="Safety">
      <formula>NOT(ISERROR(SEARCH("Safety",AI76)))</formula>
    </cfRule>
    <cfRule type="containsText" dxfId="1061" priority="1168" operator="containsText" text="Short VOL">
      <formula>NOT(ISERROR(SEARCH("Short VOL",AI76)))</formula>
    </cfRule>
  </conditionalFormatting>
  <conditionalFormatting sqref="AU76">
    <cfRule type="containsText" dxfId="1060" priority="1164" operator="containsText" text="Cash">
      <formula>NOT(ISERROR(SEARCH("Cash",AU76)))</formula>
    </cfRule>
    <cfRule type="containsText" dxfId="1059" priority="1165" operator="containsText" text="00635U">
      <formula>NOT(ISERROR(SEARCH("00635U",AU76)))</formula>
    </cfRule>
    <cfRule type="containsText" dxfId="1058" priority="1166" operator="containsText" text="00631L">
      <formula>NOT(ISERROR(SEARCH("00631L",AU76)))</formula>
    </cfRule>
  </conditionalFormatting>
  <conditionalFormatting sqref="AW76">
    <cfRule type="containsText" dxfId="1057" priority="1161" operator="containsText" text="Cash">
      <formula>NOT(ISERROR(SEARCH("Cash",AW76)))</formula>
    </cfRule>
    <cfRule type="containsText" dxfId="1056" priority="1162" operator="containsText" text="00635U">
      <formula>NOT(ISERROR(SEARCH("00635U",AW76)))</formula>
    </cfRule>
    <cfRule type="containsText" dxfId="1055" priority="1163" operator="containsText" text="00631L">
      <formula>NOT(ISERROR(SEARCH("00631L",AW76)))</formula>
    </cfRule>
  </conditionalFormatting>
  <conditionalFormatting sqref="AI75:AJ75">
    <cfRule type="containsText" dxfId="1054" priority="1159" operator="containsText" text="Safety">
      <formula>NOT(ISERROR(SEARCH("Safety",AI75)))</formula>
    </cfRule>
    <cfRule type="containsText" dxfId="1053" priority="1160" operator="containsText" text="Short VOL">
      <formula>NOT(ISERROR(SEARCH("Short VOL",AI75)))</formula>
    </cfRule>
  </conditionalFormatting>
  <conditionalFormatting sqref="AU75">
    <cfRule type="containsText" dxfId="1052" priority="1156" operator="containsText" text="Cash">
      <formula>NOT(ISERROR(SEARCH("Cash",AU75)))</formula>
    </cfRule>
    <cfRule type="containsText" dxfId="1051" priority="1157" operator="containsText" text="00635U">
      <formula>NOT(ISERROR(SEARCH("00635U",AU75)))</formula>
    </cfRule>
    <cfRule type="containsText" dxfId="1050" priority="1158" operator="containsText" text="00631L">
      <formula>NOT(ISERROR(SEARCH("00631L",AU75)))</formula>
    </cfRule>
  </conditionalFormatting>
  <conditionalFormatting sqref="AW75">
    <cfRule type="containsText" dxfId="1049" priority="1153" operator="containsText" text="Cash">
      <formula>NOT(ISERROR(SEARCH("Cash",AW75)))</formula>
    </cfRule>
    <cfRule type="containsText" dxfId="1048" priority="1154" operator="containsText" text="00635U">
      <formula>NOT(ISERROR(SEARCH("00635U",AW75)))</formula>
    </cfRule>
    <cfRule type="containsText" dxfId="1047" priority="1155" operator="containsText" text="00631L">
      <formula>NOT(ISERROR(SEARCH("00631L",AW75)))</formula>
    </cfRule>
  </conditionalFormatting>
  <conditionalFormatting sqref="AI74:AJ74">
    <cfRule type="containsText" dxfId="1046" priority="1151" operator="containsText" text="Safety">
      <formula>NOT(ISERROR(SEARCH("Safety",AI74)))</formula>
    </cfRule>
    <cfRule type="containsText" dxfId="1045" priority="1152" operator="containsText" text="Short VOL">
      <formula>NOT(ISERROR(SEARCH("Short VOL",AI74)))</formula>
    </cfRule>
  </conditionalFormatting>
  <conditionalFormatting sqref="AU74">
    <cfRule type="containsText" dxfId="1044" priority="1148" operator="containsText" text="Cash">
      <formula>NOT(ISERROR(SEARCH("Cash",AU74)))</formula>
    </cfRule>
    <cfRule type="containsText" dxfId="1043" priority="1149" operator="containsText" text="00635U">
      <formula>NOT(ISERROR(SEARCH("00635U",AU74)))</formula>
    </cfRule>
    <cfRule type="containsText" dxfId="1042" priority="1150" operator="containsText" text="00631L">
      <formula>NOT(ISERROR(SEARCH("00631L",AU74)))</formula>
    </cfRule>
  </conditionalFormatting>
  <conditionalFormatting sqref="AW74">
    <cfRule type="containsText" dxfId="1041" priority="1145" operator="containsText" text="Cash">
      <formula>NOT(ISERROR(SEARCH("Cash",AW74)))</formula>
    </cfRule>
    <cfRule type="containsText" dxfId="1040" priority="1146" operator="containsText" text="00635U">
      <formula>NOT(ISERROR(SEARCH("00635U",AW74)))</formula>
    </cfRule>
    <cfRule type="containsText" dxfId="1039" priority="1147" operator="containsText" text="00631L">
      <formula>NOT(ISERROR(SEARCH("00631L",AW74)))</formula>
    </cfRule>
  </conditionalFormatting>
  <conditionalFormatting sqref="AI73:AJ73">
    <cfRule type="containsText" dxfId="1038" priority="1143" operator="containsText" text="Safety">
      <formula>NOT(ISERROR(SEARCH("Safety",AI73)))</formula>
    </cfRule>
    <cfRule type="containsText" dxfId="1037" priority="1144" operator="containsText" text="Short VOL">
      <formula>NOT(ISERROR(SEARCH("Short VOL",AI73)))</formula>
    </cfRule>
  </conditionalFormatting>
  <conditionalFormatting sqref="AU73">
    <cfRule type="containsText" dxfId="1036" priority="1140" operator="containsText" text="Cash">
      <formula>NOT(ISERROR(SEARCH("Cash",AU73)))</formula>
    </cfRule>
    <cfRule type="containsText" dxfId="1035" priority="1141" operator="containsText" text="00635U">
      <formula>NOT(ISERROR(SEARCH("00635U",AU73)))</formula>
    </cfRule>
    <cfRule type="containsText" dxfId="1034" priority="1142" operator="containsText" text="00631L">
      <formula>NOT(ISERROR(SEARCH("00631L",AU73)))</formula>
    </cfRule>
  </conditionalFormatting>
  <conditionalFormatting sqref="AQ73">
    <cfRule type="containsText" dxfId="1033" priority="1137" operator="containsText" text="Cash">
      <formula>NOT(ISERROR(SEARCH("Cash",AQ73)))</formula>
    </cfRule>
    <cfRule type="containsText" dxfId="1032" priority="1138" operator="containsText" text="00635U">
      <formula>NOT(ISERROR(SEARCH("00635U",AQ73)))</formula>
    </cfRule>
    <cfRule type="containsText" dxfId="1031" priority="1139" operator="containsText" text="00631L">
      <formula>NOT(ISERROR(SEARCH("00631L",AQ73)))</formula>
    </cfRule>
  </conditionalFormatting>
  <conditionalFormatting sqref="AW73">
    <cfRule type="containsText" dxfId="1030" priority="1134" operator="containsText" text="Cash">
      <formula>NOT(ISERROR(SEARCH("Cash",AW73)))</formula>
    </cfRule>
    <cfRule type="containsText" dxfId="1029" priority="1135" operator="containsText" text="00635U">
      <formula>NOT(ISERROR(SEARCH("00635U",AW73)))</formula>
    </cfRule>
    <cfRule type="containsText" dxfId="1028" priority="1136" operator="containsText" text="00631L">
      <formula>NOT(ISERROR(SEARCH("00631L",AW73)))</formula>
    </cfRule>
  </conditionalFormatting>
  <conditionalFormatting sqref="AI72:AJ72">
    <cfRule type="containsText" dxfId="1027" priority="1132" operator="containsText" text="Safety">
      <formula>NOT(ISERROR(SEARCH("Safety",AI72)))</formula>
    </cfRule>
    <cfRule type="containsText" dxfId="1026" priority="1133" operator="containsText" text="Short VOL">
      <formula>NOT(ISERROR(SEARCH("Short VOL",AI72)))</formula>
    </cfRule>
  </conditionalFormatting>
  <conditionalFormatting sqref="AU72">
    <cfRule type="containsText" dxfId="1025" priority="1129" operator="containsText" text="Cash">
      <formula>NOT(ISERROR(SEARCH("Cash",AU72)))</formula>
    </cfRule>
    <cfRule type="containsText" dxfId="1024" priority="1130" operator="containsText" text="00635U">
      <formula>NOT(ISERROR(SEARCH("00635U",AU72)))</formula>
    </cfRule>
    <cfRule type="containsText" dxfId="1023" priority="1131" operator="containsText" text="00631L">
      <formula>NOT(ISERROR(SEARCH("00631L",AU72)))</formula>
    </cfRule>
  </conditionalFormatting>
  <conditionalFormatting sqref="AQ72">
    <cfRule type="containsText" dxfId="1022" priority="1126" operator="containsText" text="Cash">
      <formula>NOT(ISERROR(SEARCH("Cash",AQ72)))</formula>
    </cfRule>
    <cfRule type="containsText" dxfId="1021" priority="1127" operator="containsText" text="00635U">
      <formula>NOT(ISERROR(SEARCH("00635U",AQ72)))</formula>
    </cfRule>
    <cfRule type="containsText" dxfId="1020" priority="1128" operator="containsText" text="00631L">
      <formula>NOT(ISERROR(SEARCH("00631L",AQ72)))</formula>
    </cfRule>
  </conditionalFormatting>
  <conditionalFormatting sqref="AW72">
    <cfRule type="containsText" dxfId="1019" priority="1123" operator="containsText" text="Cash">
      <formula>NOT(ISERROR(SEARCH("Cash",AW72)))</formula>
    </cfRule>
    <cfRule type="containsText" dxfId="1018" priority="1124" operator="containsText" text="00635U">
      <formula>NOT(ISERROR(SEARCH("00635U",AW72)))</formula>
    </cfRule>
    <cfRule type="containsText" dxfId="1017" priority="1125" operator="containsText" text="00631L">
      <formula>NOT(ISERROR(SEARCH("00631L",AW72)))</formula>
    </cfRule>
  </conditionalFormatting>
  <conditionalFormatting sqref="AI71:AJ71">
    <cfRule type="containsText" dxfId="1016" priority="1121" operator="containsText" text="Safety">
      <formula>NOT(ISERROR(SEARCH("Safety",AI71)))</formula>
    </cfRule>
    <cfRule type="containsText" dxfId="1015" priority="1122" operator="containsText" text="Short VOL">
      <formula>NOT(ISERROR(SEARCH("Short VOL",AI71)))</formula>
    </cfRule>
  </conditionalFormatting>
  <conditionalFormatting sqref="AU71">
    <cfRule type="containsText" dxfId="1014" priority="1118" operator="containsText" text="Cash">
      <formula>NOT(ISERROR(SEARCH("Cash",AU71)))</formula>
    </cfRule>
    <cfRule type="containsText" dxfId="1013" priority="1119" operator="containsText" text="00635U">
      <formula>NOT(ISERROR(SEARCH("00635U",AU71)))</formula>
    </cfRule>
    <cfRule type="containsText" dxfId="1012" priority="1120" operator="containsText" text="00631L">
      <formula>NOT(ISERROR(SEARCH("00631L",AU71)))</formula>
    </cfRule>
  </conditionalFormatting>
  <conditionalFormatting sqref="AQ71">
    <cfRule type="containsText" dxfId="1011" priority="1115" operator="containsText" text="Cash">
      <formula>NOT(ISERROR(SEARCH("Cash",AQ71)))</formula>
    </cfRule>
    <cfRule type="containsText" dxfId="1010" priority="1116" operator="containsText" text="00635U">
      <formula>NOT(ISERROR(SEARCH("00635U",AQ71)))</formula>
    </cfRule>
    <cfRule type="containsText" dxfId="1009" priority="1117" operator="containsText" text="00631L">
      <formula>NOT(ISERROR(SEARCH("00631L",AQ71)))</formula>
    </cfRule>
  </conditionalFormatting>
  <conditionalFormatting sqref="AW71">
    <cfRule type="containsText" dxfId="1008" priority="1112" operator="containsText" text="Cash">
      <formula>NOT(ISERROR(SEARCH("Cash",AW71)))</formula>
    </cfRule>
    <cfRule type="containsText" dxfId="1007" priority="1113" operator="containsText" text="00635U">
      <formula>NOT(ISERROR(SEARCH("00635U",AW71)))</formula>
    </cfRule>
    <cfRule type="containsText" dxfId="1006" priority="1114" operator="containsText" text="00631L">
      <formula>NOT(ISERROR(SEARCH("00631L",AW71)))</formula>
    </cfRule>
  </conditionalFormatting>
  <conditionalFormatting sqref="AI70:AJ70">
    <cfRule type="containsText" dxfId="1005" priority="1110" operator="containsText" text="Safety">
      <formula>NOT(ISERROR(SEARCH("Safety",AI70)))</formula>
    </cfRule>
    <cfRule type="containsText" dxfId="1004" priority="1111" operator="containsText" text="Short VOL">
      <formula>NOT(ISERROR(SEARCH("Short VOL",AI70)))</formula>
    </cfRule>
  </conditionalFormatting>
  <conditionalFormatting sqref="AU70">
    <cfRule type="containsText" dxfId="1003" priority="1107" operator="containsText" text="Cash">
      <formula>NOT(ISERROR(SEARCH("Cash",AU70)))</formula>
    </cfRule>
    <cfRule type="containsText" dxfId="1002" priority="1108" operator="containsText" text="00635U">
      <formula>NOT(ISERROR(SEARCH("00635U",AU70)))</formula>
    </cfRule>
    <cfRule type="containsText" dxfId="1001" priority="1109" operator="containsText" text="00631L">
      <formula>NOT(ISERROR(SEARCH("00631L",AU70)))</formula>
    </cfRule>
  </conditionalFormatting>
  <conditionalFormatting sqref="AQ70">
    <cfRule type="containsText" dxfId="1000" priority="1104" operator="containsText" text="Cash">
      <formula>NOT(ISERROR(SEARCH("Cash",AQ70)))</formula>
    </cfRule>
    <cfRule type="containsText" dxfId="999" priority="1105" operator="containsText" text="00635U">
      <formula>NOT(ISERROR(SEARCH("00635U",AQ70)))</formula>
    </cfRule>
    <cfRule type="containsText" dxfId="998" priority="1106" operator="containsText" text="00631L">
      <formula>NOT(ISERROR(SEARCH("00631L",AQ70)))</formula>
    </cfRule>
  </conditionalFormatting>
  <conditionalFormatting sqref="AW70">
    <cfRule type="containsText" dxfId="997" priority="1101" operator="containsText" text="Cash">
      <formula>NOT(ISERROR(SEARCH("Cash",AW70)))</formula>
    </cfRule>
    <cfRule type="containsText" dxfId="996" priority="1102" operator="containsText" text="00635U">
      <formula>NOT(ISERROR(SEARCH("00635U",AW70)))</formula>
    </cfRule>
    <cfRule type="containsText" dxfId="995" priority="1103" operator="containsText" text="00631L">
      <formula>NOT(ISERROR(SEARCH("00631L",AW70)))</formula>
    </cfRule>
  </conditionalFormatting>
  <conditionalFormatting sqref="AI69:AJ69">
    <cfRule type="containsText" dxfId="994" priority="1099" operator="containsText" text="Safety">
      <formula>NOT(ISERROR(SEARCH("Safety",AI69)))</formula>
    </cfRule>
    <cfRule type="containsText" dxfId="993" priority="1100" operator="containsText" text="Short VOL">
      <formula>NOT(ISERROR(SEARCH("Short VOL",AI69)))</formula>
    </cfRule>
  </conditionalFormatting>
  <conditionalFormatting sqref="AU69">
    <cfRule type="containsText" dxfId="992" priority="1096" operator="containsText" text="Cash">
      <formula>NOT(ISERROR(SEARCH("Cash",AU69)))</formula>
    </cfRule>
    <cfRule type="containsText" dxfId="991" priority="1097" operator="containsText" text="00635U">
      <formula>NOT(ISERROR(SEARCH("00635U",AU69)))</formula>
    </cfRule>
    <cfRule type="containsText" dxfId="990" priority="1098" operator="containsText" text="00631L">
      <formula>NOT(ISERROR(SEARCH("00631L",AU69)))</formula>
    </cfRule>
  </conditionalFormatting>
  <conditionalFormatting sqref="AQ69">
    <cfRule type="containsText" dxfId="989" priority="1093" operator="containsText" text="Cash">
      <formula>NOT(ISERROR(SEARCH("Cash",AQ69)))</formula>
    </cfRule>
    <cfRule type="containsText" dxfId="988" priority="1094" operator="containsText" text="00635U">
      <formula>NOT(ISERROR(SEARCH("00635U",AQ69)))</formula>
    </cfRule>
    <cfRule type="containsText" dxfId="987" priority="1095" operator="containsText" text="00631L">
      <formula>NOT(ISERROR(SEARCH("00631L",AQ69)))</formula>
    </cfRule>
  </conditionalFormatting>
  <conditionalFormatting sqref="AW69">
    <cfRule type="containsText" dxfId="986" priority="1090" operator="containsText" text="Cash">
      <formula>NOT(ISERROR(SEARCH("Cash",AW69)))</formula>
    </cfRule>
    <cfRule type="containsText" dxfId="985" priority="1091" operator="containsText" text="00635U">
      <formula>NOT(ISERROR(SEARCH("00635U",AW69)))</formula>
    </cfRule>
    <cfRule type="containsText" dxfId="984" priority="1092" operator="containsText" text="00631L">
      <formula>NOT(ISERROR(SEARCH("00631L",AW69)))</formula>
    </cfRule>
  </conditionalFormatting>
  <conditionalFormatting sqref="AI68:AJ68">
    <cfRule type="containsText" dxfId="983" priority="1088" operator="containsText" text="Safety">
      <formula>NOT(ISERROR(SEARCH("Safety",AI68)))</formula>
    </cfRule>
    <cfRule type="containsText" dxfId="982" priority="1089" operator="containsText" text="Short VOL">
      <formula>NOT(ISERROR(SEARCH("Short VOL",AI68)))</formula>
    </cfRule>
  </conditionalFormatting>
  <conditionalFormatting sqref="AU68">
    <cfRule type="containsText" dxfId="981" priority="1085" operator="containsText" text="Cash">
      <formula>NOT(ISERROR(SEARCH("Cash",AU68)))</formula>
    </cfRule>
    <cfRule type="containsText" dxfId="980" priority="1086" operator="containsText" text="00635U">
      <formula>NOT(ISERROR(SEARCH("00635U",AU68)))</formula>
    </cfRule>
    <cfRule type="containsText" dxfId="979" priority="1087" operator="containsText" text="00631L">
      <formula>NOT(ISERROR(SEARCH("00631L",AU68)))</formula>
    </cfRule>
  </conditionalFormatting>
  <conditionalFormatting sqref="AQ68">
    <cfRule type="containsText" dxfId="978" priority="1082" operator="containsText" text="Cash">
      <formula>NOT(ISERROR(SEARCH("Cash",AQ68)))</formula>
    </cfRule>
    <cfRule type="containsText" dxfId="977" priority="1083" operator="containsText" text="00635U">
      <formula>NOT(ISERROR(SEARCH("00635U",AQ68)))</formula>
    </cfRule>
    <cfRule type="containsText" dxfId="976" priority="1084" operator="containsText" text="00631L">
      <formula>NOT(ISERROR(SEARCH("00631L",AQ68)))</formula>
    </cfRule>
  </conditionalFormatting>
  <conditionalFormatting sqref="AW68">
    <cfRule type="containsText" dxfId="975" priority="1079" operator="containsText" text="Cash">
      <formula>NOT(ISERROR(SEARCH("Cash",AW68)))</formula>
    </cfRule>
    <cfRule type="containsText" dxfId="974" priority="1080" operator="containsText" text="00635U">
      <formula>NOT(ISERROR(SEARCH("00635U",AW68)))</formula>
    </cfRule>
    <cfRule type="containsText" dxfId="973" priority="1081" operator="containsText" text="00631L">
      <formula>NOT(ISERROR(SEARCH("00631L",AW68)))</formula>
    </cfRule>
  </conditionalFormatting>
  <conditionalFormatting sqref="AI67:AJ67">
    <cfRule type="containsText" dxfId="972" priority="1077" operator="containsText" text="Safety">
      <formula>NOT(ISERROR(SEARCH("Safety",AI67)))</formula>
    </cfRule>
    <cfRule type="containsText" dxfId="971" priority="1078" operator="containsText" text="Short VOL">
      <formula>NOT(ISERROR(SEARCH("Short VOL",AI67)))</formula>
    </cfRule>
  </conditionalFormatting>
  <conditionalFormatting sqref="AO67">
    <cfRule type="containsText" dxfId="970" priority="1075" operator="containsText" text="00635U">
      <formula>NOT(ISERROR(SEARCH("00635U",AO67)))</formula>
    </cfRule>
    <cfRule type="containsText" dxfId="969" priority="1076" operator="containsText" text="00631L">
      <formula>NOT(ISERROR(SEARCH("00631L",AO67)))</formula>
    </cfRule>
  </conditionalFormatting>
  <conditionalFormatting sqref="AU67">
    <cfRule type="containsText" dxfId="968" priority="1072" operator="containsText" text="Cash">
      <formula>NOT(ISERROR(SEARCH("Cash",AU67)))</formula>
    </cfRule>
    <cfRule type="containsText" dxfId="967" priority="1073" operator="containsText" text="00635U">
      <formula>NOT(ISERROR(SEARCH("00635U",AU67)))</formula>
    </cfRule>
    <cfRule type="containsText" dxfId="966" priority="1074" operator="containsText" text="00631L">
      <formula>NOT(ISERROR(SEARCH("00631L",AU67)))</formula>
    </cfRule>
  </conditionalFormatting>
  <conditionalFormatting sqref="AQ67">
    <cfRule type="containsText" dxfId="965" priority="1069" operator="containsText" text="Cash">
      <formula>NOT(ISERROR(SEARCH("Cash",AQ67)))</formula>
    </cfRule>
    <cfRule type="containsText" dxfId="964" priority="1070" operator="containsText" text="00635U">
      <formula>NOT(ISERROR(SEARCH("00635U",AQ67)))</formula>
    </cfRule>
    <cfRule type="containsText" dxfId="963" priority="1071" operator="containsText" text="00631L">
      <formula>NOT(ISERROR(SEARCH("00631L",AQ67)))</formula>
    </cfRule>
  </conditionalFormatting>
  <conditionalFormatting sqref="AW67">
    <cfRule type="containsText" dxfId="962" priority="1066" operator="containsText" text="Cash">
      <formula>NOT(ISERROR(SEARCH("Cash",AW67)))</formula>
    </cfRule>
    <cfRule type="containsText" dxfId="961" priority="1067" operator="containsText" text="00635U">
      <formula>NOT(ISERROR(SEARCH("00635U",AW67)))</formula>
    </cfRule>
    <cfRule type="containsText" dxfId="960" priority="1068" operator="containsText" text="00631L">
      <formula>NOT(ISERROR(SEARCH("00631L",AW67)))</formula>
    </cfRule>
  </conditionalFormatting>
  <conditionalFormatting sqref="AI66:AJ66">
    <cfRule type="containsText" dxfId="959" priority="1064" operator="containsText" text="Safety">
      <formula>NOT(ISERROR(SEARCH("Safety",AI66)))</formula>
    </cfRule>
    <cfRule type="containsText" dxfId="958" priority="1065" operator="containsText" text="Short VOL">
      <formula>NOT(ISERROR(SEARCH("Short VOL",AI66)))</formula>
    </cfRule>
  </conditionalFormatting>
  <conditionalFormatting sqref="AO66">
    <cfRule type="containsText" dxfId="957" priority="1062" operator="containsText" text="00635U">
      <formula>NOT(ISERROR(SEARCH("00635U",AO66)))</formula>
    </cfRule>
    <cfRule type="containsText" dxfId="956" priority="1063" operator="containsText" text="00631L">
      <formula>NOT(ISERROR(SEARCH("00631L",AO66)))</formula>
    </cfRule>
  </conditionalFormatting>
  <conditionalFormatting sqref="AU66">
    <cfRule type="containsText" dxfId="955" priority="1059" operator="containsText" text="Cash">
      <formula>NOT(ISERROR(SEARCH("Cash",AU66)))</formula>
    </cfRule>
    <cfRule type="containsText" dxfId="954" priority="1060" operator="containsText" text="00635U">
      <formula>NOT(ISERROR(SEARCH("00635U",AU66)))</formula>
    </cfRule>
    <cfRule type="containsText" dxfId="953" priority="1061" operator="containsText" text="00631L">
      <formula>NOT(ISERROR(SEARCH("00631L",AU66)))</formula>
    </cfRule>
  </conditionalFormatting>
  <conditionalFormatting sqref="AQ66">
    <cfRule type="containsText" dxfId="952" priority="1056" operator="containsText" text="Cash">
      <formula>NOT(ISERROR(SEARCH("Cash",AQ66)))</formula>
    </cfRule>
    <cfRule type="containsText" dxfId="951" priority="1057" operator="containsText" text="00635U">
      <formula>NOT(ISERROR(SEARCH("00635U",AQ66)))</formula>
    </cfRule>
    <cfRule type="containsText" dxfId="950" priority="1058" operator="containsText" text="00631L">
      <formula>NOT(ISERROR(SEARCH("00631L",AQ66)))</formula>
    </cfRule>
  </conditionalFormatting>
  <conditionalFormatting sqref="AW66">
    <cfRule type="containsText" dxfId="949" priority="1053" operator="containsText" text="Cash">
      <formula>NOT(ISERROR(SEARCH("Cash",AW66)))</formula>
    </cfRule>
    <cfRule type="containsText" dxfId="948" priority="1054" operator="containsText" text="00635U">
      <formula>NOT(ISERROR(SEARCH("00635U",AW66)))</formula>
    </cfRule>
    <cfRule type="containsText" dxfId="947" priority="1055" operator="containsText" text="00631L">
      <formula>NOT(ISERROR(SEARCH("00631L",AW66)))</formula>
    </cfRule>
  </conditionalFormatting>
  <conditionalFormatting sqref="AI65:AJ65">
    <cfRule type="containsText" dxfId="946" priority="1051" operator="containsText" text="Safety">
      <formula>NOT(ISERROR(SEARCH("Safety",AI65)))</formula>
    </cfRule>
    <cfRule type="containsText" dxfId="945" priority="1052" operator="containsText" text="Short VOL">
      <formula>NOT(ISERROR(SEARCH("Short VOL",AI65)))</formula>
    </cfRule>
  </conditionalFormatting>
  <conditionalFormatting sqref="AO65">
    <cfRule type="containsText" dxfId="944" priority="1049" operator="containsText" text="00635U">
      <formula>NOT(ISERROR(SEARCH("00635U",AO65)))</formula>
    </cfRule>
    <cfRule type="containsText" dxfId="943" priority="1050" operator="containsText" text="00631L">
      <formula>NOT(ISERROR(SEARCH("00631L",AO65)))</formula>
    </cfRule>
  </conditionalFormatting>
  <conditionalFormatting sqref="AU65">
    <cfRule type="containsText" dxfId="942" priority="1046" operator="containsText" text="Cash">
      <formula>NOT(ISERROR(SEARCH("Cash",AU65)))</formula>
    </cfRule>
    <cfRule type="containsText" dxfId="941" priority="1047" operator="containsText" text="00635U">
      <formula>NOT(ISERROR(SEARCH("00635U",AU65)))</formula>
    </cfRule>
    <cfRule type="containsText" dxfId="940" priority="1048" operator="containsText" text="00631L">
      <formula>NOT(ISERROR(SEARCH("00631L",AU65)))</formula>
    </cfRule>
  </conditionalFormatting>
  <conditionalFormatting sqref="AQ65">
    <cfRule type="containsText" dxfId="939" priority="1043" operator="containsText" text="Cash">
      <formula>NOT(ISERROR(SEARCH("Cash",AQ65)))</formula>
    </cfRule>
    <cfRule type="containsText" dxfId="938" priority="1044" operator="containsText" text="00635U">
      <formula>NOT(ISERROR(SEARCH("00635U",AQ65)))</formula>
    </cfRule>
    <cfRule type="containsText" dxfId="937" priority="1045" operator="containsText" text="00631L">
      <formula>NOT(ISERROR(SEARCH("00631L",AQ65)))</formula>
    </cfRule>
  </conditionalFormatting>
  <conditionalFormatting sqref="AW65">
    <cfRule type="containsText" dxfId="936" priority="1040" operator="containsText" text="Cash">
      <formula>NOT(ISERROR(SEARCH("Cash",AW65)))</formula>
    </cfRule>
    <cfRule type="containsText" dxfId="935" priority="1041" operator="containsText" text="00635U">
      <formula>NOT(ISERROR(SEARCH("00635U",AW65)))</formula>
    </cfRule>
    <cfRule type="containsText" dxfId="934" priority="1042" operator="containsText" text="00631L">
      <formula>NOT(ISERROR(SEARCH("00631L",AW65)))</formula>
    </cfRule>
  </conditionalFormatting>
  <conditionalFormatting sqref="AI64:AJ64">
    <cfRule type="containsText" dxfId="933" priority="1038" operator="containsText" text="Safety">
      <formula>NOT(ISERROR(SEARCH("Safety",AI64)))</formula>
    </cfRule>
    <cfRule type="containsText" dxfId="932" priority="1039" operator="containsText" text="Short VOL">
      <formula>NOT(ISERROR(SEARCH("Short VOL",AI64)))</formula>
    </cfRule>
  </conditionalFormatting>
  <conditionalFormatting sqref="AO64">
    <cfRule type="containsText" dxfId="931" priority="1036" operator="containsText" text="00635U">
      <formula>NOT(ISERROR(SEARCH("00635U",AO64)))</formula>
    </cfRule>
    <cfRule type="containsText" dxfId="930" priority="1037" operator="containsText" text="00631L">
      <formula>NOT(ISERROR(SEARCH("00631L",AO64)))</formula>
    </cfRule>
  </conditionalFormatting>
  <conditionalFormatting sqref="AU64">
    <cfRule type="containsText" dxfId="929" priority="1033" operator="containsText" text="Cash">
      <formula>NOT(ISERROR(SEARCH("Cash",AU64)))</formula>
    </cfRule>
    <cfRule type="containsText" dxfId="928" priority="1034" operator="containsText" text="00635U">
      <formula>NOT(ISERROR(SEARCH("00635U",AU64)))</formula>
    </cfRule>
    <cfRule type="containsText" dxfId="927" priority="1035" operator="containsText" text="00631L">
      <formula>NOT(ISERROR(SEARCH("00631L",AU64)))</formula>
    </cfRule>
  </conditionalFormatting>
  <conditionalFormatting sqref="AQ64">
    <cfRule type="containsText" dxfId="926" priority="1030" operator="containsText" text="Cash">
      <formula>NOT(ISERROR(SEARCH("Cash",AQ64)))</formula>
    </cfRule>
    <cfRule type="containsText" dxfId="925" priority="1031" operator="containsText" text="00635U">
      <formula>NOT(ISERROR(SEARCH("00635U",AQ64)))</formula>
    </cfRule>
    <cfRule type="containsText" dxfId="924" priority="1032" operator="containsText" text="00631L">
      <formula>NOT(ISERROR(SEARCH("00631L",AQ64)))</formula>
    </cfRule>
  </conditionalFormatting>
  <conditionalFormatting sqref="AW64">
    <cfRule type="containsText" dxfId="923" priority="1027" operator="containsText" text="Cash">
      <formula>NOT(ISERROR(SEARCH("Cash",AW64)))</formula>
    </cfRule>
    <cfRule type="containsText" dxfId="922" priority="1028" operator="containsText" text="00635U">
      <formula>NOT(ISERROR(SEARCH("00635U",AW64)))</formula>
    </cfRule>
    <cfRule type="containsText" dxfId="921" priority="1029" operator="containsText" text="00631L">
      <formula>NOT(ISERROR(SEARCH("00631L",AW64)))</formula>
    </cfRule>
  </conditionalFormatting>
  <conditionalFormatting sqref="AI63:AJ63">
    <cfRule type="containsText" dxfId="920" priority="1025" operator="containsText" text="Safety">
      <formula>NOT(ISERROR(SEARCH("Safety",AI63)))</formula>
    </cfRule>
    <cfRule type="containsText" dxfId="919" priority="1026" operator="containsText" text="Short VOL">
      <formula>NOT(ISERROR(SEARCH("Short VOL",AI63)))</formula>
    </cfRule>
  </conditionalFormatting>
  <conditionalFormatting sqref="AO63">
    <cfRule type="containsText" dxfId="918" priority="1023" operator="containsText" text="00635U">
      <formula>NOT(ISERROR(SEARCH("00635U",AO63)))</formula>
    </cfRule>
    <cfRule type="containsText" dxfId="917" priority="1024" operator="containsText" text="00631L">
      <formula>NOT(ISERROR(SEARCH("00631L",AO63)))</formula>
    </cfRule>
  </conditionalFormatting>
  <conditionalFormatting sqref="AU63">
    <cfRule type="containsText" dxfId="916" priority="1020" operator="containsText" text="Cash">
      <formula>NOT(ISERROR(SEARCH("Cash",AU63)))</formula>
    </cfRule>
    <cfRule type="containsText" dxfId="915" priority="1021" operator="containsText" text="00635U">
      <formula>NOT(ISERROR(SEARCH("00635U",AU63)))</formula>
    </cfRule>
    <cfRule type="containsText" dxfId="914" priority="1022" operator="containsText" text="00631L">
      <formula>NOT(ISERROR(SEARCH("00631L",AU63)))</formula>
    </cfRule>
  </conditionalFormatting>
  <conditionalFormatting sqref="AQ63">
    <cfRule type="containsText" dxfId="913" priority="1017" operator="containsText" text="Cash">
      <formula>NOT(ISERROR(SEARCH("Cash",AQ63)))</formula>
    </cfRule>
    <cfRule type="containsText" dxfId="912" priority="1018" operator="containsText" text="00635U">
      <formula>NOT(ISERROR(SEARCH("00635U",AQ63)))</formula>
    </cfRule>
    <cfRule type="containsText" dxfId="911" priority="1019" operator="containsText" text="00631L">
      <formula>NOT(ISERROR(SEARCH("00631L",AQ63)))</formula>
    </cfRule>
  </conditionalFormatting>
  <conditionalFormatting sqref="AW63">
    <cfRule type="containsText" dxfId="910" priority="1014" operator="containsText" text="Cash">
      <formula>NOT(ISERROR(SEARCH("Cash",AW63)))</formula>
    </cfRule>
    <cfRule type="containsText" dxfId="909" priority="1015" operator="containsText" text="00635U">
      <formula>NOT(ISERROR(SEARCH("00635U",AW63)))</formula>
    </cfRule>
    <cfRule type="containsText" dxfId="908" priority="1016" operator="containsText" text="00631L">
      <formula>NOT(ISERROR(SEARCH("00631L",AW63)))</formula>
    </cfRule>
  </conditionalFormatting>
  <conditionalFormatting sqref="AS5 AS63:AS5675">
    <cfRule type="containsText" dxfId="907" priority="1011" operator="containsText" text="Cash">
      <formula>NOT(ISERROR(SEARCH("Cash",AS5)))</formula>
    </cfRule>
    <cfRule type="containsText" dxfId="906" priority="1012" operator="containsText" text="00635U">
      <formula>NOT(ISERROR(SEARCH("00635U",AS5)))</formula>
    </cfRule>
    <cfRule type="containsText" dxfId="905" priority="1013" operator="containsText" text="00631L">
      <formula>NOT(ISERROR(SEARCH("00631L",AS5)))</formula>
    </cfRule>
  </conditionalFormatting>
  <conditionalFormatting sqref="AI62:AJ62">
    <cfRule type="containsText" dxfId="904" priority="1009" operator="containsText" text="Safety">
      <formula>NOT(ISERROR(SEARCH("Safety",AI62)))</formula>
    </cfRule>
    <cfRule type="containsText" dxfId="903" priority="1010" operator="containsText" text="Short VOL">
      <formula>NOT(ISERROR(SEARCH("Short VOL",AI62)))</formula>
    </cfRule>
  </conditionalFormatting>
  <conditionalFormatting sqref="AO62">
    <cfRule type="containsText" dxfId="902" priority="1007" operator="containsText" text="00635U">
      <formula>NOT(ISERROR(SEARCH("00635U",AO62)))</formula>
    </cfRule>
    <cfRule type="containsText" dxfId="901" priority="1008" operator="containsText" text="00631L">
      <formula>NOT(ISERROR(SEARCH("00631L",AO62)))</formula>
    </cfRule>
  </conditionalFormatting>
  <conditionalFormatting sqref="AU62">
    <cfRule type="containsText" dxfId="900" priority="1004" operator="containsText" text="Cash">
      <formula>NOT(ISERROR(SEARCH("Cash",AU62)))</formula>
    </cfRule>
    <cfRule type="containsText" dxfId="899" priority="1005" operator="containsText" text="00635U">
      <formula>NOT(ISERROR(SEARCH("00635U",AU62)))</formula>
    </cfRule>
    <cfRule type="containsText" dxfId="898" priority="1006" operator="containsText" text="00631L">
      <formula>NOT(ISERROR(SEARCH("00631L",AU62)))</formula>
    </cfRule>
  </conditionalFormatting>
  <conditionalFormatting sqref="AQ62">
    <cfRule type="containsText" dxfId="897" priority="1001" operator="containsText" text="Cash">
      <formula>NOT(ISERROR(SEARCH("Cash",AQ62)))</formula>
    </cfRule>
    <cfRule type="containsText" dxfId="896" priority="1002" operator="containsText" text="00635U">
      <formula>NOT(ISERROR(SEARCH("00635U",AQ62)))</formula>
    </cfRule>
    <cfRule type="containsText" dxfId="895" priority="1003" operator="containsText" text="00631L">
      <formula>NOT(ISERROR(SEARCH("00631L",AQ62)))</formula>
    </cfRule>
  </conditionalFormatting>
  <conditionalFormatting sqref="AW62">
    <cfRule type="containsText" dxfId="894" priority="998" operator="containsText" text="Cash">
      <formula>NOT(ISERROR(SEARCH("Cash",AW62)))</formula>
    </cfRule>
    <cfRule type="containsText" dxfId="893" priority="999" operator="containsText" text="00635U">
      <formula>NOT(ISERROR(SEARCH("00635U",AW62)))</formula>
    </cfRule>
    <cfRule type="containsText" dxfId="892" priority="1000" operator="containsText" text="00631L">
      <formula>NOT(ISERROR(SEARCH("00631L",AW62)))</formula>
    </cfRule>
  </conditionalFormatting>
  <conditionalFormatting sqref="AS62">
    <cfRule type="containsText" dxfId="891" priority="995" operator="containsText" text="Cash">
      <formula>NOT(ISERROR(SEARCH("Cash",AS62)))</formula>
    </cfRule>
    <cfRule type="containsText" dxfId="890" priority="996" operator="containsText" text="00635U">
      <formula>NOT(ISERROR(SEARCH("00635U",AS62)))</formula>
    </cfRule>
    <cfRule type="containsText" dxfId="889" priority="997" operator="containsText" text="00631L">
      <formula>NOT(ISERROR(SEARCH("00631L",AS62)))</formula>
    </cfRule>
  </conditionalFormatting>
  <conditionalFormatting sqref="AI61:AJ61">
    <cfRule type="containsText" dxfId="888" priority="993" operator="containsText" text="Safety">
      <formula>NOT(ISERROR(SEARCH("Safety",AI61)))</formula>
    </cfRule>
    <cfRule type="containsText" dxfId="887" priority="994" operator="containsText" text="Short VOL">
      <formula>NOT(ISERROR(SEARCH("Short VOL",AI61)))</formula>
    </cfRule>
  </conditionalFormatting>
  <conditionalFormatting sqref="AO61">
    <cfRule type="containsText" dxfId="886" priority="991" operator="containsText" text="00635U">
      <formula>NOT(ISERROR(SEARCH("00635U",AO61)))</formula>
    </cfRule>
    <cfRule type="containsText" dxfId="885" priority="992" operator="containsText" text="00631L">
      <formula>NOT(ISERROR(SEARCH("00631L",AO61)))</formula>
    </cfRule>
  </conditionalFormatting>
  <conditionalFormatting sqref="AU61">
    <cfRule type="containsText" dxfId="884" priority="988" operator="containsText" text="Cash">
      <formula>NOT(ISERROR(SEARCH("Cash",AU61)))</formula>
    </cfRule>
    <cfRule type="containsText" dxfId="883" priority="989" operator="containsText" text="00635U">
      <formula>NOT(ISERROR(SEARCH("00635U",AU61)))</formula>
    </cfRule>
    <cfRule type="containsText" dxfId="882" priority="990" operator="containsText" text="00631L">
      <formula>NOT(ISERROR(SEARCH("00631L",AU61)))</formula>
    </cfRule>
  </conditionalFormatting>
  <conditionalFormatting sqref="AQ61">
    <cfRule type="containsText" dxfId="881" priority="985" operator="containsText" text="Cash">
      <formula>NOT(ISERROR(SEARCH("Cash",AQ61)))</formula>
    </cfRule>
    <cfRule type="containsText" dxfId="880" priority="986" operator="containsText" text="00635U">
      <formula>NOT(ISERROR(SEARCH("00635U",AQ61)))</formula>
    </cfRule>
    <cfRule type="containsText" dxfId="879" priority="987" operator="containsText" text="00631L">
      <formula>NOT(ISERROR(SEARCH("00631L",AQ61)))</formula>
    </cfRule>
  </conditionalFormatting>
  <conditionalFormatting sqref="AW61">
    <cfRule type="containsText" dxfId="878" priority="982" operator="containsText" text="Cash">
      <formula>NOT(ISERROR(SEARCH("Cash",AW61)))</formula>
    </cfRule>
    <cfRule type="containsText" dxfId="877" priority="983" operator="containsText" text="00635U">
      <formula>NOT(ISERROR(SEARCH("00635U",AW61)))</formula>
    </cfRule>
    <cfRule type="containsText" dxfId="876" priority="984" operator="containsText" text="00631L">
      <formula>NOT(ISERROR(SEARCH("00631L",AW61)))</formula>
    </cfRule>
  </conditionalFormatting>
  <conditionalFormatting sqref="AS61">
    <cfRule type="containsText" dxfId="875" priority="979" operator="containsText" text="Cash">
      <formula>NOT(ISERROR(SEARCH("Cash",AS61)))</formula>
    </cfRule>
    <cfRule type="containsText" dxfId="874" priority="980" operator="containsText" text="00635U">
      <formula>NOT(ISERROR(SEARCH("00635U",AS61)))</formula>
    </cfRule>
    <cfRule type="containsText" dxfId="873" priority="981" operator="containsText" text="00631L">
      <formula>NOT(ISERROR(SEARCH("00631L",AS61)))</formula>
    </cfRule>
  </conditionalFormatting>
  <conditionalFormatting sqref="AI60:AJ60">
    <cfRule type="containsText" dxfId="872" priority="977" operator="containsText" text="Safety">
      <formula>NOT(ISERROR(SEARCH("Safety",AI60)))</formula>
    </cfRule>
    <cfRule type="containsText" dxfId="871" priority="978" operator="containsText" text="Short VOL">
      <formula>NOT(ISERROR(SEARCH("Short VOL",AI60)))</formula>
    </cfRule>
  </conditionalFormatting>
  <conditionalFormatting sqref="AO60">
    <cfRule type="containsText" dxfId="870" priority="975" operator="containsText" text="00635U">
      <formula>NOT(ISERROR(SEARCH("00635U",AO60)))</formula>
    </cfRule>
    <cfRule type="containsText" dxfId="869" priority="976" operator="containsText" text="00631L">
      <formula>NOT(ISERROR(SEARCH("00631L",AO60)))</formula>
    </cfRule>
  </conditionalFormatting>
  <conditionalFormatting sqref="AU60">
    <cfRule type="containsText" dxfId="868" priority="972" operator="containsText" text="Cash">
      <formula>NOT(ISERROR(SEARCH("Cash",AU60)))</formula>
    </cfRule>
    <cfRule type="containsText" dxfId="867" priority="973" operator="containsText" text="00635U">
      <formula>NOT(ISERROR(SEARCH("00635U",AU60)))</formula>
    </cfRule>
    <cfRule type="containsText" dxfId="866" priority="974" operator="containsText" text="00631L">
      <formula>NOT(ISERROR(SEARCH("00631L",AU60)))</formula>
    </cfRule>
  </conditionalFormatting>
  <conditionalFormatting sqref="AQ60">
    <cfRule type="containsText" dxfId="865" priority="969" operator="containsText" text="Cash">
      <formula>NOT(ISERROR(SEARCH("Cash",AQ60)))</formula>
    </cfRule>
    <cfRule type="containsText" dxfId="864" priority="970" operator="containsText" text="00635U">
      <formula>NOT(ISERROR(SEARCH("00635U",AQ60)))</formula>
    </cfRule>
    <cfRule type="containsText" dxfId="863" priority="971" operator="containsText" text="00631L">
      <formula>NOT(ISERROR(SEARCH("00631L",AQ60)))</formula>
    </cfRule>
  </conditionalFormatting>
  <conditionalFormatting sqref="AW60">
    <cfRule type="containsText" dxfId="862" priority="966" operator="containsText" text="Cash">
      <formula>NOT(ISERROR(SEARCH("Cash",AW60)))</formula>
    </cfRule>
    <cfRule type="containsText" dxfId="861" priority="967" operator="containsText" text="00635U">
      <formula>NOT(ISERROR(SEARCH("00635U",AW60)))</formula>
    </cfRule>
    <cfRule type="containsText" dxfId="860" priority="968" operator="containsText" text="00631L">
      <formula>NOT(ISERROR(SEARCH("00631L",AW60)))</formula>
    </cfRule>
  </conditionalFormatting>
  <conditionalFormatting sqref="AS60">
    <cfRule type="containsText" dxfId="859" priority="963" operator="containsText" text="Cash">
      <formula>NOT(ISERROR(SEARCH("Cash",AS60)))</formula>
    </cfRule>
    <cfRule type="containsText" dxfId="858" priority="964" operator="containsText" text="00635U">
      <formula>NOT(ISERROR(SEARCH("00635U",AS60)))</formula>
    </cfRule>
    <cfRule type="containsText" dxfId="857" priority="965" operator="containsText" text="00631L">
      <formula>NOT(ISERROR(SEARCH("00631L",AS60)))</formula>
    </cfRule>
  </conditionalFormatting>
  <conditionalFormatting sqref="AI59:AJ59">
    <cfRule type="containsText" dxfId="856" priority="961" operator="containsText" text="Safety">
      <formula>NOT(ISERROR(SEARCH("Safety",AI59)))</formula>
    </cfRule>
    <cfRule type="containsText" dxfId="855" priority="962" operator="containsText" text="Short VOL">
      <formula>NOT(ISERROR(SEARCH("Short VOL",AI59)))</formula>
    </cfRule>
  </conditionalFormatting>
  <conditionalFormatting sqref="AO59">
    <cfRule type="containsText" dxfId="854" priority="959" operator="containsText" text="00635U">
      <formula>NOT(ISERROR(SEARCH("00635U",AO59)))</formula>
    </cfRule>
    <cfRule type="containsText" dxfId="853" priority="960" operator="containsText" text="00631L">
      <formula>NOT(ISERROR(SEARCH("00631L",AO59)))</formula>
    </cfRule>
  </conditionalFormatting>
  <conditionalFormatting sqref="AU59">
    <cfRule type="containsText" dxfId="852" priority="956" operator="containsText" text="Cash">
      <formula>NOT(ISERROR(SEARCH("Cash",AU59)))</formula>
    </cfRule>
    <cfRule type="containsText" dxfId="851" priority="957" operator="containsText" text="00635U">
      <formula>NOT(ISERROR(SEARCH("00635U",AU59)))</formula>
    </cfRule>
    <cfRule type="containsText" dxfId="850" priority="958" operator="containsText" text="00631L">
      <formula>NOT(ISERROR(SEARCH("00631L",AU59)))</formula>
    </cfRule>
  </conditionalFormatting>
  <conditionalFormatting sqref="AQ59">
    <cfRule type="containsText" dxfId="849" priority="953" operator="containsText" text="Cash">
      <formula>NOT(ISERROR(SEARCH("Cash",AQ59)))</formula>
    </cfRule>
    <cfRule type="containsText" dxfId="848" priority="954" operator="containsText" text="00635U">
      <formula>NOT(ISERROR(SEARCH("00635U",AQ59)))</formula>
    </cfRule>
    <cfRule type="containsText" dxfId="847" priority="955" operator="containsText" text="00631L">
      <formula>NOT(ISERROR(SEARCH("00631L",AQ59)))</formula>
    </cfRule>
  </conditionalFormatting>
  <conditionalFormatting sqref="AW59">
    <cfRule type="containsText" dxfId="846" priority="950" operator="containsText" text="Cash">
      <formula>NOT(ISERROR(SEARCH("Cash",AW59)))</formula>
    </cfRule>
    <cfRule type="containsText" dxfId="845" priority="951" operator="containsText" text="00635U">
      <formula>NOT(ISERROR(SEARCH("00635U",AW59)))</formula>
    </cfRule>
    <cfRule type="containsText" dxfId="844" priority="952" operator="containsText" text="00631L">
      <formula>NOT(ISERROR(SEARCH("00631L",AW59)))</formula>
    </cfRule>
  </conditionalFormatting>
  <conditionalFormatting sqref="AS59">
    <cfRule type="containsText" dxfId="843" priority="947" operator="containsText" text="Cash">
      <formula>NOT(ISERROR(SEARCH("Cash",AS59)))</formula>
    </cfRule>
    <cfRule type="containsText" dxfId="842" priority="948" operator="containsText" text="00635U">
      <formula>NOT(ISERROR(SEARCH("00635U",AS59)))</formula>
    </cfRule>
    <cfRule type="containsText" dxfId="841" priority="949" operator="containsText" text="00631L">
      <formula>NOT(ISERROR(SEARCH("00631L",AS59)))</formula>
    </cfRule>
  </conditionalFormatting>
  <conditionalFormatting sqref="AI58:AJ58">
    <cfRule type="containsText" dxfId="840" priority="945" operator="containsText" text="Safety">
      <formula>NOT(ISERROR(SEARCH("Safety",AI58)))</formula>
    </cfRule>
    <cfRule type="containsText" dxfId="839" priority="946" operator="containsText" text="Short VOL">
      <formula>NOT(ISERROR(SEARCH("Short VOL",AI58)))</formula>
    </cfRule>
  </conditionalFormatting>
  <conditionalFormatting sqref="AO58">
    <cfRule type="containsText" dxfId="838" priority="943" operator="containsText" text="00635U">
      <formula>NOT(ISERROR(SEARCH("00635U",AO58)))</formula>
    </cfRule>
    <cfRule type="containsText" dxfId="837" priority="944" operator="containsText" text="00631L">
      <formula>NOT(ISERROR(SEARCH("00631L",AO58)))</formula>
    </cfRule>
  </conditionalFormatting>
  <conditionalFormatting sqref="AU58">
    <cfRule type="containsText" dxfId="836" priority="940" operator="containsText" text="Cash">
      <formula>NOT(ISERROR(SEARCH("Cash",AU58)))</formula>
    </cfRule>
    <cfRule type="containsText" dxfId="835" priority="941" operator="containsText" text="00635U">
      <formula>NOT(ISERROR(SEARCH("00635U",AU58)))</formula>
    </cfRule>
    <cfRule type="containsText" dxfId="834" priority="942" operator="containsText" text="00631L">
      <formula>NOT(ISERROR(SEARCH("00631L",AU58)))</formula>
    </cfRule>
  </conditionalFormatting>
  <conditionalFormatting sqref="AQ58">
    <cfRule type="containsText" dxfId="833" priority="937" operator="containsText" text="Cash">
      <formula>NOT(ISERROR(SEARCH("Cash",AQ58)))</formula>
    </cfRule>
    <cfRule type="containsText" dxfId="832" priority="938" operator="containsText" text="00635U">
      <formula>NOT(ISERROR(SEARCH("00635U",AQ58)))</formula>
    </cfRule>
    <cfRule type="containsText" dxfId="831" priority="939" operator="containsText" text="00631L">
      <formula>NOT(ISERROR(SEARCH("00631L",AQ58)))</formula>
    </cfRule>
  </conditionalFormatting>
  <conditionalFormatting sqref="AW58">
    <cfRule type="containsText" dxfId="830" priority="934" operator="containsText" text="Cash">
      <formula>NOT(ISERROR(SEARCH("Cash",AW58)))</formula>
    </cfRule>
    <cfRule type="containsText" dxfId="829" priority="935" operator="containsText" text="00635U">
      <formula>NOT(ISERROR(SEARCH("00635U",AW58)))</formula>
    </cfRule>
    <cfRule type="containsText" dxfId="828" priority="936" operator="containsText" text="00631L">
      <formula>NOT(ISERROR(SEARCH("00631L",AW58)))</formula>
    </cfRule>
  </conditionalFormatting>
  <conditionalFormatting sqref="AS58">
    <cfRule type="containsText" dxfId="827" priority="931" operator="containsText" text="Cash">
      <formula>NOT(ISERROR(SEARCH("Cash",AS58)))</formula>
    </cfRule>
    <cfRule type="containsText" dxfId="826" priority="932" operator="containsText" text="00635U">
      <formula>NOT(ISERROR(SEARCH("00635U",AS58)))</formula>
    </cfRule>
    <cfRule type="containsText" dxfId="825" priority="933" operator="containsText" text="00631L">
      <formula>NOT(ISERROR(SEARCH("00631L",AS58)))</formula>
    </cfRule>
  </conditionalFormatting>
  <conditionalFormatting sqref="AI57:AJ57">
    <cfRule type="containsText" dxfId="824" priority="929" operator="containsText" text="Safety">
      <formula>NOT(ISERROR(SEARCH("Safety",AI57)))</formula>
    </cfRule>
    <cfRule type="containsText" dxfId="823" priority="930" operator="containsText" text="Short VOL">
      <formula>NOT(ISERROR(SEARCH("Short VOL",AI57)))</formula>
    </cfRule>
  </conditionalFormatting>
  <conditionalFormatting sqref="AO57">
    <cfRule type="containsText" dxfId="822" priority="927" operator="containsText" text="00635U">
      <formula>NOT(ISERROR(SEARCH("00635U",AO57)))</formula>
    </cfRule>
    <cfRule type="containsText" dxfId="821" priority="928" operator="containsText" text="00631L">
      <formula>NOT(ISERROR(SEARCH("00631L",AO57)))</formula>
    </cfRule>
  </conditionalFormatting>
  <conditionalFormatting sqref="AU57">
    <cfRule type="containsText" dxfId="820" priority="924" operator="containsText" text="Cash">
      <formula>NOT(ISERROR(SEARCH("Cash",AU57)))</formula>
    </cfRule>
    <cfRule type="containsText" dxfId="819" priority="925" operator="containsText" text="00635U">
      <formula>NOT(ISERROR(SEARCH("00635U",AU57)))</formula>
    </cfRule>
    <cfRule type="containsText" dxfId="818" priority="926" operator="containsText" text="00631L">
      <formula>NOT(ISERROR(SEARCH("00631L",AU57)))</formula>
    </cfRule>
  </conditionalFormatting>
  <conditionalFormatting sqref="AQ57">
    <cfRule type="containsText" dxfId="817" priority="921" operator="containsText" text="Cash">
      <formula>NOT(ISERROR(SEARCH("Cash",AQ57)))</formula>
    </cfRule>
    <cfRule type="containsText" dxfId="816" priority="922" operator="containsText" text="00635U">
      <formula>NOT(ISERROR(SEARCH("00635U",AQ57)))</formula>
    </cfRule>
    <cfRule type="containsText" dxfId="815" priority="923" operator="containsText" text="00631L">
      <formula>NOT(ISERROR(SEARCH("00631L",AQ57)))</formula>
    </cfRule>
  </conditionalFormatting>
  <conditionalFormatting sqref="AW57">
    <cfRule type="containsText" dxfId="814" priority="918" operator="containsText" text="Cash">
      <formula>NOT(ISERROR(SEARCH("Cash",AW57)))</formula>
    </cfRule>
    <cfRule type="containsText" dxfId="813" priority="919" operator="containsText" text="00635U">
      <formula>NOT(ISERROR(SEARCH("00635U",AW57)))</formula>
    </cfRule>
    <cfRule type="containsText" dxfId="812" priority="920" operator="containsText" text="00631L">
      <formula>NOT(ISERROR(SEARCH("00631L",AW57)))</formula>
    </cfRule>
  </conditionalFormatting>
  <conditionalFormatting sqref="AS57">
    <cfRule type="containsText" dxfId="811" priority="915" operator="containsText" text="Cash">
      <formula>NOT(ISERROR(SEARCH("Cash",AS57)))</formula>
    </cfRule>
    <cfRule type="containsText" dxfId="810" priority="916" operator="containsText" text="00635U">
      <formula>NOT(ISERROR(SEARCH("00635U",AS57)))</formula>
    </cfRule>
    <cfRule type="containsText" dxfId="809" priority="917" operator="containsText" text="00631L">
      <formula>NOT(ISERROR(SEARCH("00631L",AS57)))</formula>
    </cfRule>
  </conditionalFormatting>
  <conditionalFormatting sqref="AI56:AJ56">
    <cfRule type="containsText" dxfId="808" priority="913" operator="containsText" text="Safety">
      <formula>NOT(ISERROR(SEARCH("Safety",AI56)))</formula>
    </cfRule>
    <cfRule type="containsText" dxfId="807" priority="914" operator="containsText" text="Short VOL">
      <formula>NOT(ISERROR(SEARCH("Short VOL",AI56)))</formula>
    </cfRule>
  </conditionalFormatting>
  <conditionalFormatting sqref="AO56">
    <cfRule type="containsText" dxfId="806" priority="911" operator="containsText" text="00635U">
      <formula>NOT(ISERROR(SEARCH("00635U",AO56)))</formula>
    </cfRule>
    <cfRule type="containsText" dxfId="805" priority="912" operator="containsText" text="00631L">
      <formula>NOT(ISERROR(SEARCH("00631L",AO56)))</formula>
    </cfRule>
  </conditionalFormatting>
  <conditionalFormatting sqref="AU56">
    <cfRule type="containsText" dxfId="804" priority="908" operator="containsText" text="Cash">
      <formula>NOT(ISERROR(SEARCH("Cash",AU56)))</formula>
    </cfRule>
    <cfRule type="containsText" dxfId="803" priority="909" operator="containsText" text="00635U">
      <formula>NOT(ISERROR(SEARCH("00635U",AU56)))</formula>
    </cfRule>
    <cfRule type="containsText" dxfId="802" priority="910" operator="containsText" text="00631L">
      <formula>NOT(ISERROR(SEARCH("00631L",AU56)))</formula>
    </cfRule>
  </conditionalFormatting>
  <conditionalFormatting sqref="AQ56">
    <cfRule type="containsText" dxfId="801" priority="905" operator="containsText" text="Cash">
      <formula>NOT(ISERROR(SEARCH("Cash",AQ56)))</formula>
    </cfRule>
    <cfRule type="containsText" dxfId="800" priority="906" operator="containsText" text="00635U">
      <formula>NOT(ISERROR(SEARCH("00635U",AQ56)))</formula>
    </cfRule>
    <cfRule type="containsText" dxfId="799" priority="907" operator="containsText" text="00631L">
      <formula>NOT(ISERROR(SEARCH("00631L",AQ56)))</formula>
    </cfRule>
  </conditionalFormatting>
  <conditionalFormatting sqref="AW56">
    <cfRule type="containsText" dxfId="798" priority="902" operator="containsText" text="Cash">
      <formula>NOT(ISERROR(SEARCH("Cash",AW56)))</formula>
    </cfRule>
    <cfRule type="containsText" dxfId="797" priority="903" operator="containsText" text="00635U">
      <formula>NOT(ISERROR(SEARCH("00635U",AW56)))</formula>
    </cfRule>
    <cfRule type="containsText" dxfId="796" priority="904" operator="containsText" text="00631L">
      <formula>NOT(ISERROR(SEARCH("00631L",AW56)))</formula>
    </cfRule>
  </conditionalFormatting>
  <conditionalFormatting sqref="AS56">
    <cfRule type="containsText" dxfId="795" priority="899" operator="containsText" text="Cash">
      <formula>NOT(ISERROR(SEARCH("Cash",AS56)))</formula>
    </cfRule>
    <cfRule type="containsText" dxfId="794" priority="900" operator="containsText" text="00635U">
      <formula>NOT(ISERROR(SEARCH("00635U",AS56)))</formula>
    </cfRule>
    <cfRule type="containsText" dxfId="793" priority="901" operator="containsText" text="00631L">
      <formula>NOT(ISERROR(SEARCH("00631L",AS56)))</formula>
    </cfRule>
  </conditionalFormatting>
  <conditionalFormatting sqref="AI55:AJ55">
    <cfRule type="containsText" dxfId="792" priority="897" operator="containsText" text="Safety">
      <formula>NOT(ISERROR(SEARCH("Safety",AI55)))</formula>
    </cfRule>
    <cfRule type="containsText" dxfId="791" priority="898" operator="containsText" text="Short VOL">
      <formula>NOT(ISERROR(SEARCH("Short VOL",AI55)))</formula>
    </cfRule>
  </conditionalFormatting>
  <conditionalFormatting sqref="AO55">
    <cfRule type="containsText" dxfId="790" priority="895" operator="containsText" text="00635U">
      <formula>NOT(ISERROR(SEARCH("00635U",AO55)))</formula>
    </cfRule>
    <cfRule type="containsText" dxfId="789" priority="896" operator="containsText" text="00631L">
      <formula>NOT(ISERROR(SEARCH("00631L",AO55)))</formula>
    </cfRule>
  </conditionalFormatting>
  <conditionalFormatting sqref="AU55">
    <cfRule type="containsText" dxfId="788" priority="892" operator="containsText" text="Cash">
      <formula>NOT(ISERROR(SEARCH("Cash",AU55)))</formula>
    </cfRule>
    <cfRule type="containsText" dxfId="787" priority="893" operator="containsText" text="00635U">
      <formula>NOT(ISERROR(SEARCH("00635U",AU55)))</formula>
    </cfRule>
    <cfRule type="containsText" dxfId="786" priority="894" operator="containsText" text="00631L">
      <formula>NOT(ISERROR(SEARCH("00631L",AU55)))</formula>
    </cfRule>
  </conditionalFormatting>
  <conditionalFormatting sqref="AQ55">
    <cfRule type="containsText" dxfId="785" priority="889" operator="containsText" text="Cash">
      <formula>NOT(ISERROR(SEARCH("Cash",AQ55)))</formula>
    </cfRule>
    <cfRule type="containsText" dxfId="784" priority="890" operator="containsText" text="00635U">
      <formula>NOT(ISERROR(SEARCH("00635U",AQ55)))</formula>
    </cfRule>
    <cfRule type="containsText" dxfId="783" priority="891" operator="containsText" text="00631L">
      <formula>NOT(ISERROR(SEARCH("00631L",AQ55)))</formula>
    </cfRule>
  </conditionalFormatting>
  <conditionalFormatting sqref="AW55">
    <cfRule type="containsText" dxfId="782" priority="886" operator="containsText" text="Cash">
      <formula>NOT(ISERROR(SEARCH("Cash",AW55)))</formula>
    </cfRule>
    <cfRule type="containsText" dxfId="781" priority="887" operator="containsText" text="00635U">
      <formula>NOT(ISERROR(SEARCH("00635U",AW55)))</formula>
    </cfRule>
    <cfRule type="containsText" dxfId="780" priority="888" operator="containsText" text="00631L">
      <formula>NOT(ISERROR(SEARCH("00631L",AW55)))</formula>
    </cfRule>
  </conditionalFormatting>
  <conditionalFormatting sqref="AS55">
    <cfRule type="containsText" dxfId="779" priority="883" operator="containsText" text="Cash">
      <formula>NOT(ISERROR(SEARCH("Cash",AS55)))</formula>
    </cfRule>
    <cfRule type="containsText" dxfId="778" priority="884" operator="containsText" text="00635U">
      <formula>NOT(ISERROR(SEARCH("00635U",AS55)))</formula>
    </cfRule>
    <cfRule type="containsText" dxfId="777" priority="885" operator="containsText" text="00631L">
      <formula>NOT(ISERROR(SEARCH("00631L",AS55)))</formula>
    </cfRule>
  </conditionalFormatting>
  <conditionalFormatting sqref="AI52:AJ54">
    <cfRule type="containsText" dxfId="776" priority="881" operator="containsText" text="Safety">
      <formula>NOT(ISERROR(SEARCH("Safety",AI52)))</formula>
    </cfRule>
    <cfRule type="containsText" dxfId="775" priority="882" operator="containsText" text="Short VOL">
      <formula>NOT(ISERROR(SEARCH("Short VOL",AI52)))</formula>
    </cfRule>
  </conditionalFormatting>
  <conditionalFormatting sqref="AO54">
    <cfRule type="containsText" dxfId="774" priority="879" operator="containsText" text="00635U">
      <formula>NOT(ISERROR(SEARCH("00635U",AO54)))</formula>
    </cfRule>
    <cfRule type="containsText" dxfId="773" priority="880" operator="containsText" text="00631L">
      <formula>NOT(ISERROR(SEARCH("00631L",AO54)))</formula>
    </cfRule>
  </conditionalFormatting>
  <conditionalFormatting sqref="AU54">
    <cfRule type="containsText" dxfId="772" priority="876" operator="containsText" text="Cash">
      <formula>NOT(ISERROR(SEARCH("Cash",AU54)))</formula>
    </cfRule>
    <cfRule type="containsText" dxfId="771" priority="877" operator="containsText" text="00635U">
      <formula>NOT(ISERROR(SEARCH("00635U",AU54)))</formula>
    </cfRule>
    <cfRule type="containsText" dxfId="770" priority="878" operator="containsText" text="00631L">
      <formula>NOT(ISERROR(SEARCH("00631L",AU54)))</formula>
    </cfRule>
  </conditionalFormatting>
  <conditionalFormatting sqref="AQ54">
    <cfRule type="containsText" dxfId="769" priority="873" operator="containsText" text="Cash">
      <formula>NOT(ISERROR(SEARCH("Cash",AQ54)))</formula>
    </cfRule>
    <cfRule type="containsText" dxfId="768" priority="874" operator="containsText" text="00635U">
      <formula>NOT(ISERROR(SEARCH("00635U",AQ54)))</formula>
    </cfRule>
    <cfRule type="containsText" dxfId="767" priority="875" operator="containsText" text="00631L">
      <formula>NOT(ISERROR(SEARCH("00631L",AQ54)))</formula>
    </cfRule>
  </conditionalFormatting>
  <conditionalFormatting sqref="AW54">
    <cfRule type="containsText" dxfId="766" priority="870" operator="containsText" text="Cash">
      <formula>NOT(ISERROR(SEARCH("Cash",AW54)))</formula>
    </cfRule>
    <cfRule type="containsText" dxfId="765" priority="871" operator="containsText" text="00635U">
      <formula>NOT(ISERROR(SEARCH("00635U",AW54)))</formula>
    </cfRule>
    <cfRule type="containsText" dxfId="764" priority="872" operator="containsText" text="00631L">
      <formula>NOT(ISERROR(SEARCH("00631L",AW54)))</formula>
    </cfRule>
  </conditionalFormatting>
  <conditionalFormatting sqref="AS54">
    <cfRule type="containsText" dxfId="763" priority="867" operator="containsText" text="Cash">
      <formula>NOT(ISERROR(SEARCH("Cash",AS54)))</formula>
    </cfRule>
    <cfRule type="containsText" dxfId="762" priority="868" operator="containsText" text="00635U">
      <formula>NOT(ISERROR(SEARCH("00635U",AS54)))</formula>
    </cfRule>
    <cfRule type="containsText" dxfId="761" priority="869" operator="containsText" text="00631L">
      <formula>NOT(ISERROR(SEARCH("00631L",AS54)))</formula>
    </cfRule>
  </conditionalFormatting>
  <conditionalFormatting sqref="AO53">
    <cfRule type="containsText" dxfId="760" priority="865" operator="containsText" text="00635U">
      <formula>NOT(ISERROR(SEARCH("00635U",AO53)))</formula>
    </cfRule>
    <cfRule type="containsText" dxfId="759" priority="866" operator="containsText" text="00631L">
      <formula>NOT(ISERROR(SEARCH("00631L",AO53)))</formula>
    </cfRule>
  </conditionalFormatting>
  <conditionalFormatting sqref="AU53">
    <cfRule type="containsText" dxfId="758" priority="862" operator="containsText" text="Cash">
      <formula>NOT(ISERROR(SEARCH("Cash",AU53)))</formula>
    </cfRule>
    <cfRule type="containsText" dxfId="757" priority="863" operator="containsText" text="00635U">
      <formula>NOT(ISERROR(SEARCH("00635U",AU53)))</formula>
    </cfRule>
    <cfRule type="containsText" dxfId="756" priority="864" operator="containsText" text="00631L">
      <formula>NOT(ISERROR(SEARCH("00631L",AU53)))</formula>
    </cfRule>
  </conditionalFormatting>
  <conditionalFormatting sqref="AQ53">
    <cfRule type="containsText" dxfId="755" priority="859" operator="containsText" text="Cash">
      <formula>NOT(ISERROR(SEARCH("Cash",AQ53)))</formula>
    </cfRule>
    <cfRule type="containsText" dxfId="754" priority="860" operator="containsText" text="00635U">
      <formula>NOT(ISERROR(SEARCH("00635U",AQ53)))</formula>
    </cfRule>
    <cfRule type="containsText" dxfId="753" priority="861" operator="containsText" text="00631L">
      <formula>NOT(ISERROR(SEARCH("00631L",AQ53)))</formula>
    </cfRule>
  </conditionalFormatting>
  <conditionalFormatting sqref="AW53">
    <cfRule type="containsText" dxfId="752" priority="856" operator="containsText" text="Cash">
      <formula>NOT(ISERROR(SEARCH("Cash",AW53)))</formula>
    </cfRule>
    <cfRule type="containsText" dxfId="751" priority="857" operator="containsText" text="00635U">
      <formula>NOT(ISERROR(SEARCH("00635U",AW53)))</formula>
    </cfRule>
    <cfRule type="containsText" dxfId="750" priority="858" operator="containsText" text="00631L">
      <formula>NOT(ISERROR(SEARCH("00631L",AW53)))</formula>
    </cfRule>
  </conditionalFormatting>
  <conditionalFormatting sqref="AS53">
    <cfRule type="containsText" dxfId="749" priority="853" operator="containsText" text="Cash">
      <formula>NOT(ISERROR(SEARCH("Cash",AS53)))</formula>
    </cfRule>
    <cfRule type="containsText" dxfId="748" priority="854" operator="containsText" text="00635U">
      <formula>NOT(ISERROR(SEARCH("00635U",AS53)))</formula>
    </cfRule>
    <cfRule type="containsText" dxfId="747" priority="855" operator="containsText" text="00631L">
      <formula>NOT(ISERROR(SEARCH("00631L",AS53)))</formula>
    </cfRule>
  </conditionalFormatting>
  <conditionalFormatting sqref="AO52">
    <cfRule type="containsText" dxfId="746" priority="851" operator="containsText" text="00635U">
      <formula>NOT(ISERROR(SEARCH("00635U",AO52)))</formula>
    </cfRule>
    <cfRule type="containsText" dxfId="745" priority="852" operator="containsText" text="00631L">
      <formula>NOT(ISERROR(SEARCH("00631L",AO52)))</formula>
    </cfRule>
  </conditionalFormatting>
  <conditionalFormatting sqref="AU52">
    <cfRule type="containsText" dxfId="744" priority="848" operator="containsText" text="Cash">
      <formula>NOT(ISERROR(SEARCH("Cash",AU52)))</formula>
    </cfRule>
    <cfRule type="containsText" dxfId="743" priority="849" operator="containsText" text="00635U">
      <formula>NOT(ISERROR(SEARCH("00635U",AU52)))</formula>
    </cfRule>
    <cfRule type="containsText" dxfId="742" priority="850" operator="containsText" text="00631L">
      <formula>NOT(ISERROR(SEARCH("00631L",AU52)))</formula>
    </cfRule>
  </conditionalFormatting>
  <conditionalFormatting sqref="AQ52">
    <cfRule type="containsText" dxfId="741" priority="845" operator="containsText" text="Cash">
      <formula>NOT(ISERROR(SEARCH("Cash",AQ52)))</formula>
    </cfRule>
    <cfRule type="containsText" dxfId="740" priority="846" operator="containsText" text="00635U">
      <formula>NOT(ISERROR(SEARCH("00635U",AQ52)))</formula>
    </cfRule>
    <cfRule type="containsText" dxfId="739" priority="847" operator="containsText" text="00631L">
      <formula>NOT(ISERROR(SEARCH("00631L",AQ52)))</formula>
    </cfRule>
  </conditionalFormatting>
  <conditionalFormatting sqref="AW52">
    <cfRule type="containsText" dxfId="738" priority="842" operator="containsText" text="Cash">
      <formula>NOT(ISERROR(SEARCH("Cash",AW52)))</formula>
    </cfRule>
    <cfRule type="containsText" dxfId="737" priority="843" operator="containsText" text="00635U">
      <formula>NOT(ISERROR(SEARCH("00635U",AW52)))</formula>
    </cfRule>
    <cfRule type="containsText" dxfId="736" priority="844" operator="containsText" text="00631L">
      <formula>NOT(ISERROR(SEARCH("00631L",AW52)))</formula>
    </cfRule>
  </conditionalFormatting>
  <conditionalFormatting sqref="AS52">
    <cfRule type="containsText" dxfId="735" priority="839" operator="containsText" text="Cash">
      <formula>NOT(ISERROR(SEARCH("Cash",AS52)))</formula>
    </cfRule>
    <cfRule type="containsText" dxfId="734" priority="840" operator="containsText" text="00635U">
      <formula>NOT(ISERROR(SEARCH("00635U",AS52)))</formula>
    </cfRule>
    <cfRule type="containsText" dxfId="733" priority="841" operator="containsText" text="00631L">
      <formula>NOT(ISERROR(SEARCH("00631L",AS52)))</formula>
    </cfRule>
  </conditionalFormatting>
  <conditionalFormatting sqref="AO51">
    <cfRule type="containsText" dxfId="732" priority="837" operator="containsText" text="00635U">
      <formula>NOT(ISERROR(SEARCH("00635U",AO51)))</formula>
    </cfRule>
    <cfRule type="containsText" dxfId="731" priority="838" operator="containsText" text="00631L">
      <formula>NOT(ISERROR(SEARCH("00631L",AO51)))</formula>
    </cfRule>
  </conditionalFormatting>
  <conditionalFormatting sqref="AU51">
    <cfRule type="containsText" dxfId="730" priority="834" operator="containsText" text="Cash">
      <formula>NOT(ISERROR(SEARCH("Cash",AU51)))</formula>
    </cfRule>
    <cfRule type="containsText" dxfId="729" priority="835" operator="containsText" text="00635U">
      <formula>NOT(ISERROR(SEARCH("00635U",AU51)))</formula>
    </cfRule>
    <cfRule type="containsText" dxfId="728" priority="836" operator="containsText" text="00631L">
      <formula>NOT(ISERROR(SEARCH("00631L",AU51)))</formula>
    </cfRule>
  </conditionalFormatting>
  <conditionalFormatting sqref="AQ51">
    <cfRule type="containsText" dxfId="727" priority="831" operator="containsText" text="Cash">
      <formula>NOT(ISERROR(SEARCH("Cash",AQ51)))</formula>
    </cfRule>
    <cfRule type="containsText" dxfId="726" priority="832" operator="containsText" text="00635U">
      <formula>NOT(ISERROR(SEARCH("00635U",AQ51)))</formula>
    </cfRule>
    <cfRule type="containsText" dxfId="725" priority="833" operator="containsText" text="00631L">
      <formula>NOT(ISERROR(SEARCH("00631L",AQ51)))</formula>
    </cfRule>
  </conditionalFormatting>
  <conditionalFormatting sqref="AW51">
    <cfRule type="containsText" dxfId="724" priority="828" operator="containsText" text="Cash">
      <formula>NOT(ISERROR(SEARCH("Cash",AW51)))</formula>
    </cfRule>
    <cfRule type="containsText" dxfId="723" priority="829" operator="containsText" text="00635U">
      <formula>NOT(ISERROR(SEARCH("00635U",AW51)))</formula>
    </cfRule>
    <cfRule type="containsText" dxfId="722" priority="830" operator="containsText" text="00631L">
      <formula>NOT(ISERROR(SEARCH("00631L",AW51)))</formula>
    </cfRule>
  </conditionalFormatting>
  <conditionalFormatting sqref="AS51">
    <cfRule type="containsText" dxfId="721" priority="825" operator="containsText" text="Cash">
      <formula>NOT(ISERROR(SEARCH("Cash",AS51)))</formula>
    </cfRule>
    <cfRule type="containsText" dxfId="720" priority="826" operator="containsText" text="00635U">
      <formula>NOT(ISERROR(SEARCH("00635U",AS51)))</formula>
    </cfRule>
    <cfRule type="containsText" dxfId="719" priority="827" operator="containsText" text="00631L">
      <formula>NOT(ISERROR(SEARCH("00631L",AS51)))</formula>
    </cfRule>
  </conditionalFormatting>
  <conditionalFormatting sqref="AI51:AJ51">
    <cfRule type="containsText" dxfId="718" priority="823" operator="containsText" text="Safety">
      <formula>NOT(ISERROR(SEARCH("Safety",AI51)))</formula>
    </cfRule>
    <cfRule type="containsText" dxfId="717" priority="824" operator="containsText" text="Short VOL">
      <formula>NOT(ISERROR(SEARCH("Short VOL",AI51)))</formula>
    </cfRule>
  </conditionalFormatting>
  <conditionalFormatting sqref="AO50">
    <cfRule type="containsText" dxfId="716" priority="821" operator="containsText" text="00635U">
      <formula>NOT(ISERROR(SEARCH("00635U",AO50)))</formula>
    </cfRule>
    <cfRule type="containsText" dxfId="715" priority="822" operator="containsText" text="00631L">
      <formula>NOT(ISERROR(SEARCH("00631L",AO50)))</formula>
    </cfRule>
  </conditionalFormatting>
  <conditionalFormatting sqref="AU50">
    <cfRule type="containsText" dxfId="714" priority="818" operator="containsText" text="Cash">
      <formula>NOT(ISERROR(SEARCH("Cash",AU50)))</formula>
    </cfRule>
    <cfRule type="containsText" dxfId="713" priority="819" operator="containsText" text="00635U">
      <formula>NOT(ISERROR(SEARCH("00635U",AU50)))</formula>
    </cfRule>
    <cfRule type="containsText" dxfId="712" priority="820" operator="containsText" text="00631L">
      <formula>NOT(ISERROR(SEARCH("00631L",AU50)))</formula>
    </cfRule>
  </conditionalFormatting>
  <conditionalFormatting sqref="AQ50">
    <cfRule type="containsText" dxfId="711" priority="815" operator="containsText" text="Cash">
      <formula>NOT(ISERROR(SEARCH("Cash",AQ50)))</formula>
    </cfRule>
    <cfRule type="containsText" dxfId="710" priority="816" operator="containsText" text="00635U">
      <formula>NOT(ISERROR(SEARCH("00635U",AQ50)))</formula>
    </cfRule>
    <cfRule type="containsText" dxfId="709" priority="817" operator="containsText" text="00631L">
      <formula>NOT(ISERROR(SEARCH("00631L",AQ50)))</formula>
    </cfRule>
  </conditionalFormatting>
  <conditionalFormatting sqref="AW50">
    <cfRule type="containsText" dxfId="708" priority="812" operator="containsText" text="Cash">
      <formula>NOT(ISERROR(SEARCH("Cash",AW50)))</formula>
    </cfRule>
    <cfRule type="containsText" dxfId="707" priority="813" operator="containsText" text="00635U">
      <formula>NOT(ISERROR(SEARCH("00635U",AW50)))</formula>
    </cfRule>
    <cfRule type="containsText" dxfId="706" priority="814" operator="containsText" text="00631L">
      <formula>NOT(ISERROR(SEARCH("00631L",AW50)))</formula>
    </cfRule>
  </conditionalFormatting>
  <conditionalFormatting sqref="AS50">
    <cfRule type="containsText" dxfId="705" priority="809" operator="containsText" text="Cash">
      <formula>NOT(ISERROR(SEARCH("Cash",AS50)))</formula>
    </cfRule>
    <cfRule type="containsText" dxfId="704" priority="810" operator="containsText" text="00635U">
      <formula>NOT(ISERROR(SEARCH("00635U",AS50)))</formula>
    </cfRule>
    <cfRule type="containsText" dxfId="703" priority="811" operator="containsText" text="00631L">
      <formula>NOT(ISERROR(SEARCH("00631L",AS50)))</formula>
    </cfRule>
  </conditionalFormatting>
  <conditionalFormatting sqref="AI50:AJ50">
    <cfRule type="containsText" dxfId="702" priority="807" operator="containsText" text="Safety">
      <formula>NOT(ISERROR(SEARCH("Safety",AI50)))</formula>
    </cfRule>
    <cfRule type="containsText" dxfId="701" priority="808" operator="containsText" text="Short VOL">
      <formula>NOT(ISERROR(SEARCH("Short VOL",AI50)))</formula>
    </cfRule>
  </conditionalFormatting>
  <conditionalFormatting sqref="AO49">
    <cfRule type="containsText" dxfId="700" priority="805" operator="containsText" text="00635U">
      <formula>NOT(ISERROR(SEARCH("00635U",AO49)))</formula>
    </cfRule>
    <cfRule type="containsText" dxfId="699" priority="806" operator="containsText" text="00631L">
      <formula>NOT(ISERROR(SEARCH("00631L",AO49)))</formula>
    </cfRule>
  </conditionalFormatting>
  <conditionalFormatting sqref="AU49">
    <cfRule type="containsText" dxfId="698" priority="802" operator="containsText" text="Cash">
      <formula>NOT(ISERROR(SEARCH("Cash",AU49)))</formula>
    </cfRule>
    <cfRule type="containsText" dxfId="697" priority="803" operator="containsText" text="00635U">
      <formula>NOT(ISERROR(SEARCH("00635U",AU49)))</formula>
    </cfRule>
    <cfRule type="containsText" dxfId="696" priority="804" operator="containsText" text="00631L">
      <formula>NOT(ISERROR(SEARCH("00631L",AU49)))</formula>
    </cfRule>
  </conditionalFormatting>
  <conditionalFormatting sqref="AQ49">
    <cfRule type="containsText" dxfId="695" priority="799" operator="containsText" text="Cash">
      <formula>NOT(ISERROR(SEARCH("Cash",AQ49)))</formula>
    </cfRule>
    <cfRule type="containsText" dxfId="694" priority="800" operator="containsText" text="00635U">
      <formula>NOT(ISERROR(SEARCH("00635U",AQ49)))</formula>
    </cfRule>
    <cfRule type="containsText" dxfId="693" priority="801" operator="containsText" text="00631L">
      <formula>NOT(ISERROR(SEARCH("00631L",AQ49)))</formula>
    </cfRule>
  </conditionalFormatting>
  <conditionalFormatting sqref="AW49">
    <cfRule type="containsText" dxfId="692" priority="796" operator="containsText" text="Cash">
      <formula>NOT(ISERROR(SEARCH("Cash",AW49)))</formula>
    </cfRule>
    <cfRule type="containsText" dxfId="691" priority="797" operator="containsText" text="00635U">
      <formula>NOT(ISERROR(SEARCH("00635U",AW49)))</formula>
    </cfRule>
    <cfRule type="containsText" dxfId="690" priority="798" operator="containsText" text="00631L">
      <formula>NOT(ISERROR(SEARCH("00631L",AW49)))</formula>
    </cfRule>
  </conditionalFormatting>
  <conditionalFormatting sqref="AS49">
    <cfRule type="containsText" dxfId="689" priority="793" operator="containsText" text="Cash">
      <formula>NOT(ISERROR(SEARCH("Cash",AS49)))</formula>
    </cfRule>
    <cfRule type="containsText" dxfId="688" priority="794" operator="containsText" text="00635U">
      <formula>NOT(ISERROR(SEARCH("00635U",AS49)))</formula>
    </cfRule>
    <cfRule type="containsText" dxfId="687" priority="795" operator="containsText" text="00631L">
      <formula>NOT(ISERROR(SEARCH("00631L",AS49)))</formula>
    </cfRule>
  </conditionalFormatting>
  <conditionalFormatting sqref="AI49:AJ49">
    <cfRule type="containsText" dxfId="686" priority="791" operator="containsText" text="Safety">
      <formula>NOT(ISERROR(SEARCH("Safety",AI49)))</formula>
    </cfRule>
    <cfRule type="containsText" dxfId="685" priority="792" operator="containsText" text="Short VOL">
      <formula>NOT(ISERROR(SEARCH("Short VOL",AI49)))</formula>
    </cfRule>
  </conditionalFormatting>
  <conditionalFormatting sqref="AO48">
    <cfRule type="containsText" dxfId="684" priority="789" operator="containsText" text="00635U">
      <formula>NOT(ISERROR(SEARCH("00635U",AO48)))</formula>
    </cfRule>
    <cfRule type="containsText" dxfId="683" priority="790" operator="containsText" text="00631L">
      <formula>NOT(ISERROR(SEARCH("00631L",AO48)))</formula>
    </cfRule>
  </conditionalFormatting>
  <conditionalFormatting sqref="AU48">
    <cfRule type="containsText" dxfId="682" priority="786" operator="containsText" text="Cash">
      <formula>NOT(ISERROR(SEARCH("Cash",AU48)))</formula>
    </cfRule>
    <cfRule type="containsText" dxfId="681" priority="787" operator="containsText" text="00635U">
      <formula>NOT(ISERROR(SEARCH("00635U",AU48)))</formula>
    </cfRule>
    <cfRule type="containsText" dxfId="680" priority="788" operator="containsText" text="00631L">
      <formula>NOT(ISERROR(SEARCH("00631L",AU48)))</formula>
    </cfRule>
  </conditionalFormatting>
  <conditionalFormatting sqref="AQ48">
    <cfRule type="containsText" dxfId="679" priority="783" operator="containsText" text="Cash">
      <formula>NOT(ISERROR(SEARCH("Cash",AQ48)))</formula>
    </cfRule>
    <cfRule type="containsText" dxfId="678" priority="784" operator="containsText" text="00635U">
      <formula>NOT(ISERROR(SEARCH("00635U",AQ48)))</formula>
    </cfRule>
    <cfRule type="containsText" dxfId="677" priority="785" operator="containsText" text="00631L">
      <formula>NOT(ISERROR(SEARCH("00631L",AQ48)))</formula>
    </cfRule>
  </conditionalFormatting>
  <conditionalFormatting sqref="AW48">
    <cfRule type="containsText" dxfId="676" priority="780" operator="containsText" text="Cash">
      <formula>NOT(ISERROR(SEARCH("Cash",AW48)))</formula>
    </cfRule>
    <cfRule type="containsText" dxfId="675" priority="781" operator="containsText" text="00635U">
      <formula>NOT(ISERROR(SEARCH("00635U",AW48)))</formula>
    </cfRule>
    <cfRule type="containsText" dxfId="674" priority="782" operator="containsText" text="00631L">
      <formula>NOT(ISERROR(SEARCH("00631L",AW48)))</formula>
    </cfRule>
  </conditionalFormatting>
  <conditionalFormatting sqref="AS48">
    <cfRule type="containsText" dxfId="673" priority="777" operator="containsText" text="Cash">
      <formula>NOT(ISERROR(SEARCH("Cash",AS48)))</formula>
    </cfRule>
    <cfRule type="containsText" dxfId="672" priority="778" operator="containsText" text="00635U">
      <formula>NOT(ISERROR(SEARCH("00635U",AS48)))</formula>
    </cfRule>
    <cfRule type="containsText" dxfId="671" priority="779" operator="containsText" text="00631L">
      <formula>NOT(ISERROR(SEARCH("00631L",AS48)))</formula>
    </cfRule>
  </conditionalFormatting>
  <conditionalFormatting sqref="AI48:AJ48">
    <cfRule type="containsText" dxfId="670" priority="775" operator="containsText" text="Safety">
      <formula>NOT(ISERROR(SEARCH("Safety",AI48)))</formula>
    </cfRule>
    <cfRule type="containsText" dxfId="669" priority="776" operator="containsText" text="Short VOL">
      <formula>NOT(ISERROR(SEARCH("Short VOL",AI48)))</formula>
    </cfRule>
  </conditionalFormatting>
  <conditionalFormatting sqref="AO47">
    <cfRule type="containsText" dxfId="668" priority="773" operator="containsText" text="00635U">
      <formula>NOT(ISERROR(SEARCH("00635U",AO47)))</formula>
    </cfRule>
    <cfRule type="containsText" dxfId="667" priority="774" operator="containsText" text="00631L">
      <formula>NOT(ISERROR(SEARCH("00631L",AO47)))</formula>
    </cfRule>
  </conditionalFormatting>
  <conditionalFormatting sqref="AU47">
    <cfRule type="containsText" dxfId="666" priority="770" operator="containsText" text="Cash">
      <formula>NOT(ISERROR(SEARCH("Cash",AU47)))</formula>
    </cfRule>
    <cfRule type="containsText" dxfId="665" priority="771" operator="containsText" text="00635U">
      <formula>NOT(ISERROR(SEARCH("00635U",AU47)))</formula>
    </cfRule>
    <cfRule type="containsText" dxfId="664" priority="772" operator="containsText" text="00631L">
      <formula>NOT(ISERROR(SEARCH("00631L",AU47)))</formula>
    </cfRule>
  </conditionalFormatting>
  <conditionalFormatting sqref="AQ47">
    <cfRule type="containsText" dxfId="663" priority="767" operator="containsText" text="Cash">
      <formula>NOT(ISERROR(SEARCH("Cash",AQ47)))</formula>
    </cfRule>
    <cfRule type="containsText" dxfId="662" priority="768" operator="containsText" text="00635U">
      <formula>NOT(ISERROR(SEARCH("00635U",AQ47)))</formula>
    </cfRule>
    <cfRule type="containsText" dxfId="661" priority="769" operator="containsText" text="00631L">
      <formula>NOT(ISERROR(SEARCH("00631L",AQ47)))</formula>
    </cfRule>
  </conditionalFormatting>
  <conditionalFormatting sqref="AW47">
    <cfRule type="containsText" dxfId="660" priority="764" operator="containsText" text="Cash">
      <formula>NOT(ISERROR(SEARCH("Cash",AW47)))</formula>
    </cfRule>
    <cfRule type="containsText" dxfId="659" priority="765" operator="containsText" text="00635U">
      <formula>NOT(ISERROR(SEARCH("00635U",AW47)))</formula>
    </cfRule>
    <cfRule type="containsText" dxfId="658" priority="766" operator="containsText" text="00631L">
      <formula>NOT(ISERROR(SEARCH("00631L",AW47)))</formula>
    </cfRule>
  </conditionalFormatting>
  <conditionalFormatting sqref="AS47">
    <cfRule type="containsText" dxfId="657" priority="761" operator="containsText" text="Cash">
      <formula>NOT(ISERROR(SEARCH("Cash",AS47)))</formula>
    </cfRule>
    <cfRule type="containsText" dxfId="656" priority="762" operator="containsText" text="00635U">
      <formula>NOT(ISERROR(SEARCH("00635U",AS47)))</formula>
    </cfRule>
    <cfRule type="containsText" dxfId="655" priority="763" operator="containsText" text="00631L">
      <formula>NOT(ISERROR(SEARCH("00631L",AS47)))</formula>
    </cfRule>
  </conditionalFormatting>
  <conditionalFormatting sqref="AI47:AJ47">
    <cfRule type="containsText" dxfId="654" priority="759" operator="containsText" text="Safety">
      <formula>NOT(ISERROR(SEARCH("Safety",AI47)))</formula>
    </cfRule>
    <cfRule type="containsText" dxfId="653" priority="760" operator="containsText" text="Short VOL">
      <formula>NOT(ISERROR(SEARCH("Short VOL",AI47)))</formula>
    </cfRule>
  </conditionalFormatting>
  <conditionalFormatting sqref="AO46">
    <cfRule type="containsText" dxfId="652" priority="757" operator="containsText" text="00635U">
      <formula>NOT(ISERROR(SEARCH("00635U",AO46)))</formula>
    </cfRule>
    <cfRule type="containsText" dxfId="651" priority="758" operator="containsText" text="00631L">
      <formula>NOT(ISERROR(SEARCH("00631L",AO46)))</formula>
    </cfRule>
  </conditionalFormatting>
  <conditionalFormatting sqref="AU46">
    <cfRule type="containsText" dxfId="650" priority="754" operator="containsText" text="Cash">
      <formula>NOT(ISERROR(SEARCH("Cash",AU46)))</formula>
    </cfRule>
    <cfRule type="containsText" dxfId="649" priority="755" operator="containsText" text="00635U">
      <formula>NOT(ISERROR(SEARCH("00635U",AU46)))</formula>
    </cfRule>
    <cfRule type="containsText" dxfId="648" priority="756" operator="containsText" text="00631L">
      <formula>NOT(ISERROR(SEARCH("00631L",AU46)))</formula>
    </cfRule>
  </conditionalFormatting>
  <conditionalFormatting sqref="AQ46">
    <cfRule type="containsText" dxfId="647" priority="751" operator="containsText" text="Cash">
      <formula>NOT(ISERROR(SEARCH("Cash",AQ46)))</formula>
    </cfRule>
    <cfRule type="containsText" dxfId="646" priority="752" operator="containsText" text="00635U">
      <formula>NOT(ISERROR(SEARCH("00635U",AQ46)))</formula>
    </cfRule>
    <cfRule type="containsText" dxfId="645" priority="753" operator="containsText" text="00631L">
      <formula>NOT(ISERROR(SEARCH("00631L",AQ46)))</formula>
    </cfRule>
  </conditionalFormatting>
  <conditionalFormatting sqref="AW46">
    <cfRule type="containsText" dxfId="644" priority="748" operator="containsText" text="Cash">
      <formula>NOT(ISERROR(SEARCH("Cash",AW46)))</formula>
    </cfRule>
    <cfRule type="containsText" dxfId="643" priority="749" operator="containsText" text="00635U">
      <formula>NOT(ISERROR(SEARCH("00635U",AW46)))</formula>
    </cfRule>
    <cfRule type="containsText" dxfId="642" priority="750" operator="containsText" text="00631L">
      <formula>NOT(ISERROR(SEARCH("00631L",AW46)))</formula>
    </cfRule>
  </conditionalFormatting>
  <conditionalFormatting sqref="AS46">
    <cfRule type="containsText" dxfId="641" priority="745" operator="containsText" text="Cash">
      <formula>NOT(ISERROR(SEARCH("Cash",AS46)))</formula>
    </cfRule>
    <cfRule type="containsText" dxfId="640" priority="746" operator="containsText" text="00635U">
      <formula>NOT(ISERROR(SEARCH("00635U",AS46)))</formula>
    </cfRule>
    <cfRule type="containsText" dxfId="639" priority="747" operator="containsText" text="00631L">
      <formula>NOT(ISERROR(SEARCH("00631L",AS46)))</formula>
    </cfRule>
  </conditionalFormatting>
  <conditionalFormatting sqref="AI46:AJ46">
    <cfRule type="containsText" dxfId="638" priority="743" operator="containsText" text="Safety">
      <formula>NOT(ISERROR(SEARCH("Safety",AI46)))</formula>
    </cfRule>
    <cfRule type="containsText" dxfId="637" priority="744" operator="containsText" text="Short VOL">
      <formula>NOT(ISERROR(SEARCH("Short VOL",AI46)))</formula>
    </cfRule>
  </conditionalFormatting>
  <conditionalFormatting sqref="AO45">
    <cfRule type="containsText" dxfId="636" priority="741" operator="containsText" text="00635U">
      <formula>NOT(ISERROR(SEARCH("00635U",AO45)))</formula>
    </cfRule>
    <cfRule type="containsText" dxfId="635" priority="742" operator="containsText" text="00631L">
      <formula>NOT(ISERROR(SEARCH("00631L",AO45)))</formula>
    </cfRule>
  </conditionalFormatting>
  <conditionalFormatting sqref="AU45">
    <cfRule type="containsText" dxfId="634" priority="738" operator="containsText" text="Cash">
      <formula>NOT(ISERROR(SEARCH("Cash",AU45)))</formula>
    </cfRule>
    <cfRule type="containsText" dxfId="633" priority="739" operator="containsText" text="00635U">
      <formula>NOT(ISERROR(SEARCH("00635U",AU45)))</formula>
    </cfRule>
    <cfRule type="containsText" dxfId="632" priority="740" operator="containsText" text="00631L">
      <formula>NOT(ISERROR(SEARCH("00631L",AU45)))</formula>
    </cfRule>
  </conditionalFormatting>
  <conditionalFormatting sqref="AQ45">
    <cfRule type="containsText" dxfId="631" priority="735" operator="containsText" text="Cash">
      <formula>NOT(ISERROR(SEARCH("Cash",AQ45)))</formula>
    </cfRule>
    <cfRule type="containsText" dxfId="630" priority="736" operator="containsText" text="00635U">
      <formula>NOT(ISERROR(SEARCH("00635U",AQ45)))</formula>
    </cfRule>
    <cfRule type="containsText" dxfId="629" priority="737" operator="containsText" text="00631L">
      <formula>NOT(ISERROR(SEARCH("00631L",AQ45)))</formula>
    </cfRule>
  </conditionalFormatting>
  <conditionalFormatting sqref="AW45">
    <cfRule type="containsText" dxfId="628" priority="732" operator="containsText" text="Cash">
      <formula>NOT(ISERROR(SEARCH("Cash",AW45)))</formula>
    </cfRule>
    <cfRule type="containsText" dxfId="627" priority="733" operator="containsText" text="00635U">
      <formula>NOT(ISERROR(SEARCH("00635U",AW45)))</formula>
    </cfRule>
    <cfRule type="containsText" dxfId="626" priority="734" operator="containsText" text="00631L">
      <formula>NOT(ISERROR(SEARCH("00631L",AW45)))</formula>
    </cfRule>
  </conditionalFormatting>
  <conditionalFormatting sqref="AS45">
    <cfRule type="containsText" dxfId="625" priority="729" operator="containsText" text="Cash">
      <formula>NOT(ISERROR(SEARCH("Cash",AS45)))</formula>
    </cfRule>
    <cfRule type="containsText" dxfId="624" priority="730" operator="containsText" text="00635U">
      <formula>NOT(ISERROR(SEARCH("00635U",AS45)))</formula>
    </cfRule>
    <cfRule type="containsText" dxfId="623" priority="731" operator="containsText" text="00631L">
      <formula>NOT(ISERROR(SEARCH("00631L",AS45)))</formula>
    </cfRule>
  </conditionalFormatting>
  <conditionalFormatting sqref="AI45:AJ45">
    <cfRule type="containsText" dxfId="622" priority="727" operator="containsText" text="Safety">
      <formula>NOT(ISERROR(SEARCH("Safety",AI45)))</formula>
    </cfRule>
    <cfRule type="containsText" dxfId="621" priority="728" operator="containsText" text="Short VOL">
      <formula>NOT(ISERROR(SEARCH("Short VOL",AI45)))</formula>
    </cfRule>
  </conditionalFormatting>
  <conditionalFormatting sqref="AO44">
    <cfRule type="containsText" dxfId="620" priority="725" operator="containsText" text="00635U">
      <formula>NOT(ISERROR(SEARCH("00635U",AO44)))</formula>
    </cfRule>
    <cfRule type="containsText" dxfId="619" priority="726" operator="containsText" text="00631L">
      <formula>NOT(ISERROR(SEARCH("00631L",AO44)))</formula>
    </cfRule>
  </conditionalFormatting>
  <conditionalFormatting sqref="AU44">
    <cfRule type="containsText" dxfId="618" priority="722" operator="containsText" text="Cash">
      <formula>NOT(ISERROR(SEARCH("Cash",AU44)))</formula>
    </cfRule>
    <cfRule type="containsText" dxfId="617" priority="723" operator="containsText" text="00635U">
      <formula>NOT(ISERROR(SEARCH("00635U",AU44)))</formula>
    </cfRule>
    <cfRule type="containsText" dxfId="616" priority="724" operator="containsText" text="00631L">
      <formula>NOT(ISERROR(SEARCH("00631L",AU44)))</formula>
    </cfRule>
  </conditionalFormatting>
  <conditionalFormatting sqref="AQ44">
    <cfRule type="containsText" dxfId="615" priority="719" operator="containsText" text="Cash">
      <formula>NOT(ISERROR(SEARCH("Cash",AQ44)))</formula>
    </cfRule>
    <cfRule type="containsText" dxfId="614" priority="720" operator="containsText" text="00635U">
      <formula>NOT(ISERROR(SEARCH("00635U",AQ44)))</formula>
    </cfRule>
    <cfRule type="containsText" dxfId="613" priority="721" operator="containsText" text="00631L">
      <formula>NOT(ISERROR(SEARCH("00631L",AQ44)))</formula>
    </cfRule>
  </conditionalFormatting>
  <conditionalFormatting sqref="AW44">
    <cfRule type="containsText" dxfId="612" priority="716" operator="containsText" text="Cash">
      <formula>NOT(ISERROR(SEARCH("Cash",AW44)))</formula>
    </cfRule>
    <cfRule type="containsText" dxfId="611" priority="717" operator="containsText" text="00635U">
      <formula>NOT(ISERROR(SEARCH("00635U",AW44)))</formula>
    </cfRule>
    <cfRule type="containsText" dxfId="610" priority="718" operator="containsText" text="00631L">
      <formula>NOT(ISERROR(SEARCH("00631L",AW44)))</formula>
    </cfRule>
  </conditionalFormatting>
  <conditionalFormatting sqref="AS44">
    <cfRule type="containsText" dxfId="609" priority="713" operator="containsText" text="Cash">
      <formula>NOT(ISERROR(SEARCH("Cash",AS44)))</formula>
    </cfRule>
    <cfRule type="containsText" dxfId="608" priority="714" operator="containsText" text="00635U">
      <formula>NOT(ISERROR(SEARCH("00635U",AS44)))</formula>
    </cfRule>
    <cfRule type="containsText" dxfId="607" priority="715" operator="containsText" text="00631L">
      <formula>NOT(ISERROR(SEARCH("00631L",AS44)))</formula>
    </cfRule>
  </conditionalFormatting>
  <conditionalFormatting sqref="AI44:AJ44">
    <cfRule type="containsText" dxfId="606" priority="711" operator="containsText" text="Safety">
      <formula>NOT(ISERROR(SEARCH("Safety",AI44)))</formula>
    </cfRule>
    <cfRule type="containsText" dxfId="605" priority="712" operator="containsText" text="Short VOL">
      <formula>NOT(ISERROR(SEARCH("Short VOL",AI44)))</formula>
    </cfRule>
  </conditionalFormatting>
  <conditionalFormatting sqref="AO43">
    <cfRule type="containsText" dxfId="604" priority="709" operator="containsText" text="00635U">
      <formula>NOT(ISERROR(SEARCH("00635U",AO43)))</formula>
    </cfRule>
    <cfRule type="containsText" dxfId="603" priority="710" operator="containsText" text="00631L">
      <formula>NOT(ISERROR(SEARCH("00631L",AO43)))</formula>
    </cfRule>
  </conditionalFormatting>
  <conditionalFormatting sqref="AU43">
    <cfRule type="containsText" dxfId="602" priority="706" operator="containsText" text="Cash">
      <formula>NOT(ISERROR(SEARCH("Cash",AU43)))</formula>
    </cfRule>
    <cfRule type="containsText" dxfId="601" priority="707" operator="containsText" text="00635U">
      <formula>NOT(ISERROR(SEARCH("00635U",AU43)))</formula>
    </cfRule>
    <cfRule type="containsText" dxfId="600" priority="708" operator="containsText" text="00631L">
      <formula>NOT(ISERROR(SEARCH("00631L",AU43)))</formula>
    </cfRule>
  </conditionalFormatting>
  <conditionalFormatting sqref="AQ43">
    <cfRule type="containsText" dxfId="599" priority="703" operator="containsText" text="Cash">
      <formula>NOT(ISERROR(SEARCH("Cash",AQ43)))</formula>
    </cfRule>
    <cfRule type="containsText" dxfId="598" priority="704" operator="containsText" text="00635U">
      <formula>NOT(ISERROR(SEARCH("00635U",AQ43)))</formula>
    </cfRule>
    <cfRule type="containsText" dxfId="597" priority="705" operator="containsText" text="00631L">
      <formula>NOT(ISERROR(SEARCH("00631L",AQ43)))</formula>
    </cfRule>
  </conditionalFormatting>
  <conditionalFormatting sqref="AW43">
    <cfRule type="containsText" dxfId="596" priority="700" operator="containsText" text="Cash">
      <formula>NOT(ISERROR(SEARCH("Cash",AW43)))</formula>
    </cfRule>
    <cfRule type="containsText" dxfId="595" priority="701" operator="containsText" text="00635U">
      <formula>NOT(ISERROR(SEARCH("00635U",AW43)))</formula>
    </cfRule>
    <cfRule type="containsText" dxfId="594" priority="702" operator="containsText" text="00631L">
      <formula>NOT(ISERROR(SEARCH("00631L",AW43)))</formula>
    </cfRule>
  </conditionalFormatting>
  <conditionalFormatting sqref="AS43">
    <cfRule type="containsText" dxfId="593" priority="697" operator="containsText" text="Cash">
      <formula>NOT(ISERROR(SEARCH("Cash",AS43)))</formula>
    </cfRule>
    <cfRule type="containsText" dxfId="592" priority="698" operator="containsText" text="00635U">
      <formula>NOT(ISERROR(SEARCH("00635U",AS43)))</formula>
    </cfRule>
    <cfRule type="containsText" dxfId="591" priority="699" operator="containsText" text="00631L">
      <formula>NOT(ISERROR(SEARCH("00631L",AS43)))</formula>
    </cfRule>
  </conditionalFormatting>
  <conditionalFormatting sqref="AI43:AJ43">
    <cfRule type="containsText" dxfId="590" priority="695" operator="containsText" text="Safety">
      <formula>NOT(ISERROR(SEARCH("Safety",AI43)))</formula>
    </cfRule>
    <cfRule type="containsText" dxfId="589" priority="696" operator="containsText" text="Short VOL">
      <formula>NOT(ISERROR(SEARCH("Short VOL",AI43)))</formula>
    </cfRule>
  </conditionalFormatting>
  <conditionalFormatting sqref="AO42">
    <cfRule type="containsText" dxfId="588" priority="693" operator="containsText" text="00635U">
      <formula>NOT(ISERROR(SEARCH("00635U",AO42)))</formula>
    </cfRule>
    <cfRule type="containsText" dxfId="587" priority="694" operator="containsText" text="00631L">
      <formula>NOT(ISERROR(SEARCH("00631L",AO42)))</formula>
    </cfRule>
  </conditionalFormatting>
  <conditionalFormatting sqref="AU42">
    <cfRule type="containsText" dxfId="586" priority="690" operator="containsText" text="Cash">
      <formula>NOT(ISERROR(SEARCH("Cash",AU42)))</formula>
    </cfRule>
    <cfRule type="containsText" dxfId="585" priority="691" operator="containsText" text="00635U">
      <formula>NOT(ISERROR(SEARCH("00635U",AU42)))</formula>
    </cfRule>
    <cfRule type="containsText" dxfId="584" priority="692" operator="containsText" text="00631L">
      <formula>NOT(ISERROR(SEARCH("00631L",AU42)))</formula>
    </cfRule>
  </conditionalFormatting>
  <conditionalFormatting sqref="AQ42">
    <cfRule type="containsText" dxfId="583" priority="687" operator="containsText" text="Cash">
      <formula>NOT(ISERROR(SEARCH("Cash",AQ42)))</formula>
    </cfRule>
    <cfRule type="containsText" dxfId="582" priority="688" operator="containsText" text="00635U">
      <formula>NOT(ISERROR(SEARCH("00635U",AQ42)))</formula>
    </cfRule>
    <cfRule type="containsText" dxfId="581" priority="689" operator="containsText" text="00631L">
      <formula>NOT(ISERROR(SEARCH("00631L",AQ42)))</formula>
    </cfRule>
  </conditionalFormatting>
  <conditionalFormatting sqref="AW42">
    <cfRule type="containsText" dxfId="580" priority="684" operator="containsText" text="Cash">
      <formula>NOT(ISERROR(SEARCH("Cash",AW42)))</formula>
    </cfRule>
    <cfRule type="containsText" dxfId="579" priority="685" operator="containsText" text="00635U">
      <formula>NOT(ISERROR(SEARCH("00635U",AW42)))</formula>
    </cfRule>
    <cfRule type="containsText" dxfId="578" priority="686" operator="containsText" text="00631L">
      <formula>NOT(ISERROR(SEARCH("00631L",AW42)))</formula>
    </cfRule>
  </conditionalFormatting>
  <conditionalFormatting sqref="AS42">
    <cfRule type="containsText" dxfId="577" priority="681" operator="containsText" text="Cash">
      <formula>NOT(ISERROR(SEARCH("Cash",AS42)))</formula>
    </cfRule>
    <cfRule type="containsText" dxfId="576" priority="682" operator="containsText" text="00635U">
      <formula>NOT(ISERROR(SEARCH("00635U",AS42)))</formula>
    </cfRule>
    <cfRule type="containsText" dxfId="575" priority="683" operator="containsText" text="00631L">
      <formula>NOT(ISERROR(SEARCH("00631L",AS42)))</formula>
    </cfRule>
  </conditionalFormatting>
  <conditionalFormatting sqref="AI42:AJ42">
    <cfRule type="containsText" dxfId="574" priority="679" operator="containsText" text="Safety">
      <formula>NOT(ISERROR(SEARCH("Safety",AI42)))</formula>
    </cfRule>
    <cfRule type="containsText" dxfId="573" priority="680" operator="containsText" text="Short VOL">
      <formula>NOT(ISERROR(SEARCH("Short VOL",AI42)))</formula>
    </cfRule>
  </conditionalFormatting>
  <conditionalFormatting sqref="AO41">
    <cfRule type="containsText" dxfId="572" priority="677" operator="containsText" text="00635U">
      <formula>NOT(ISERROR(SEARCH("00635U",AO41)))</formula>
    </cfRule>
    <cfRule type="containsText" dxfId="571" priority="678" operator="containsText" text="00631L">
      <formula>NOT(ISERROR(SEARCH("00631L",AO41)))</formula>
    </cfRule>
  </conditionalFormatting>
  <conditionalFormatting sqref="AU41">
    <cfRule type="containsText" dxfId="570" priority="674" operator="containsText" text="Cash">
      <formula>NOT(ISERROR(SEARCH("Cash",AU41)))</formula>
    </cfRule>
    <cfRule type="containsText" dxfId="569" priority="675" operator="containsText" text="00635U">
      <formula>NOT(ISERROR(SEARCH("00635U",AU41)))</formula>
    </cfRule>
    <cfRule type="containsText" dxfId="568" priority="676" operator="containsText" text="00631L">
      <formula>NOT(ISERROR(SEARCH("00631L",AU41)))</formula>
    </cfRule>
  </conditionalFormatting>
  <conditionalFormatting sqref="AQ41">
    <cfRule type="containsText" dxfId="567" priority="671" operator="containsText" text="Cash">
      <formula>NOT(ISERROR(SEARCH("Cash",AQ41)))</formula>
    </cfRule>
    <cfRule type="containsText" dxfId="566" priority="672" operator="containsText" text="00635U">
      <formula>NOT(ISERROR(SEARCH("00635U",AQ41)))</formula>
    </cfRule>
    <cfRule type="containsText" dxfId="565" priority="673" operator="containsText" text="00631L">
      <formula>NOT(ISERROR(SEARCH("00631L",AQ41)))</formula>
    </cfRule>
  </conditionalFormatting>
  <conditionalFormatting sqref="AW41">
    <cfRule type="containsText" dxfId="564" priority="668" operator="containsText" text="Cash">
      <formula>NOT(ISERROR(SEARCH("Cash",AW41)))</formula>
    </cfRule>
    <cfRule type="containsText" dxfId="563" priority="669" operator="containsText" text="00635U">
      <formula>NOT(ISERROR(SEARCH("00635U",AW41)))</formula>
    </cfRule>
    <cfRule type="containsText" dxfId="562" priority="670" operator="containsText" text="00631L">
      <formula>NOT(ISERROR(SEARCH("00631L",AW41)))</formula>
    </cfRule>
  </conditionalFormatting>
  <conditionalFormatting sqref="AS41">
    <cfRule type="containsText" dxfId="561" priority="665" operator="containsText" text="Cash">
      <formula>NOT(ISERROR(SEARCH("Cash",AS41)))</formula>
    </cfRule>
    <cfRule type="containsText" dxfId="560" priority="666" operator="containsText" text="00635U">
      <formula>NOT(ISERROR(SEARCH("00635U",AS41)))</formula>
    </cfRule>
    <cfRule type="containsText" dxfId="559" priority="667" operator="containsText" text="00631L">
      <formula>NOT(ISERROR(SEARCH("00631L",AS41)))</formula>
    </cfRule>
  </conditionalFormatting>
  <conditionalFormatting sqref="AI41:AJ41">
    <cfRule type="containsText" dxfId="558" priority="663" operator="containsText" text="Safety">
      <formula>NOT(ISERROR(SEARCH("Safety",AI41)))</formula>
    </cfRule>
    <cfRule type="containsText" dxfId="557" priority="664" operator="containsText" text="Short VOL">
      <formula>NOT(ISERROR(SEARCH("Short VOL",AI41)))</formula>
    </cfRule>
  </conditionalFormatting>
  <conditionalFormatting sqref="AO40">
    <cfRule type="containsText" dxfId="556" priority="661" operator="containsText" text="00635U">
      <formula>NOT(ISERROR(SEARCH("00635U",AO40)))</formula>
    </cfRule>
    <cfRule type="containsText" dxfId="555" priority="662" operator="containsText" text="00631L">
      <formula>NOT(ISERROR(SEARCH("00631L",AO40)))</formula>
    </cfRule>
  </conditionalFormatting>
  <conditionalFormatting sqref="AU40">
    <cfRule type="containsText" dxfId="554" priority="658" operator="containsText" text="Cash">
      <formula>NOT(ISERROR(SEARCH("Cash",AU40)))</formula>
    </cfRule>
    <cfRule type="containsText" dxfId="553" priority="659" operator="containsText" text="00635U">
      <formula>NOT(ISERROR(SEARCH("00635U",AU40)))</formula>
    </cfRule>
    <cfRule type="containsText" dxfId="552" priority="660" operator="containsText" text="00631L">
      <formula>NOT(ISERROR(SEARCH("00631L",AU40)))</formula>
    </cfRule>
  </conditionalFormatting>
  <conditionalFormatting sqref="AQ40">
    <cfRule type="containsText" dxfId="551" priority="655" operator="containsText" text="Cash">
      <formula>NOT(ISERROR(SEARCH("Cash",AQ40)))</formula>
    </cfRule>
    <cfRule type="containsText" dxfId="550" priority="656" operator="containsText" text="00635U">
      <formula>NOT(ISERROR(SEARCH("00635U",AQ40)))</formula>
    </cfRule>
    <cfRule type="containsText" dxfId="549" priority="657" operator="containsText" text="00631L">
      <formula>NOT(ISERROR(SEARCH("00631L",AQ40)))</formula>
    </cfRule>
  </conditionalFormatting>
  <conditionalFormatting sqref="AW40">
    <cfRule type="containsText" dxfId="548" priority="652" operator="containsText" text="Cash">
      <formula>NOT(ISERROR(SEARCH("Cash",AW40)))</formula>
    </cfRule>
    <cfRule type="containsText" dxfId="547" priority="653" operator="containsText" text="00635U">
      <formula>NOT(ISERROR(SEARCH("00635U",AW40)))</formula>
    </cfRule>
    <cfRule type="containsText" dxfId="546" priority="654" operator="containsText" text="00631L">
      <formula>NOT(ISERROR(SEARCH("00631L",AW40)))</formula>
    </cfRule>
  </conditionalFormatting>
  <conditionalFormatting sqref="AS40">
    <cfRule type="containsText" dxfId="545" priority="649" operator="containsText" text="Cash">
      <formula>NOT(ISERROR(SEARCH("Cash",AS40)))</formula>
    </cfRule>
    <cfRule type="containsText" dxfId="544" priority="650" operator="containsText" text="00635U">
      <formula>NOT(ISERROR(SEARCH("00635U",AS40)))</formula>
    </cfRule>
    <cfRule type="containsText" dxfId="543" priority="651" operator="containsText" text="00631L">
      <formula>NOT(ISERROR(SEARCH("00631L",AS40)))</formula>
    </cfRule>
  </conditionalFormatting>
  <conditionalFormatting sqref="AI40:AJ40">
    <cfRule type="containsText" dxfId="542" priority="647" operator="containsText" text="Safety">
      <formula>NOT(ISERROR(SEARCH("Safety",AI40)))</formula>
    </cfRule>
    <cfRule type="containsText" dxfId="541" priority="648" operator="containsText" text="Short VOL">
      <formula>NOT(ISERROR(SEARCH("Short VOL",AI40)))</formula>
    </cfRule>
  </conditionalFormatting>
  <conditionalFormatting sqref="AO39">
    <cfRule type="containsText" dxfId="540" priority="645" operator="containsText" text="00635U">
      <formula>NOT(ISERROR(SEARCH("00635U",AO39)))</formula>
    </cfRule>
    <cfRule type="containsText" dxfId="539" priority="646" operator="containsText" text="00631L">
      <formula>NOT(ISERROR(SEARCH("00631L",AO39)))</formula>
    </cfRule>
  </conditionalFormatting>
  <conditionalFormatting sqref="AU39">
    <cfRule type="containsText" dxfId="538" priority="642" operator="containsText" text="Cash">
      <formula>NOT(ISERROR(SEARCH("Cash",AU39)))</formula>
    </cfRule>
    <cfRule type="containsText" dxfId="537" priority="643" operator="containsText" text="00635U">
      <formula>NOT(ISERROR(SEARCH("00635U",AU39)))</formula>
    </cfRule>
    <cfRule type="containsText" dxfId="536" priority="644" operator="containsText" text="00631L">
      <formula>NOT(ISERROR(SEARCH("00631L",AU39)))</formula>
    </cfRule>
  </conditionalFormatting>
  <conditionalFormatting sqref="AQ39">
    <cfRule type="containsText" dxfId="535" priority="639" operator="containsText" text="Cash">
      <formula>NOT(ISERROR(SEARCH("Cash",AQ39)))</formula>
    </cfRule>
    <cfRule type="containsText" dxfId="534" priority="640" operator="containsText" text="00635U">
      <formula>NOT(ISERROR(SEARCH("00635U",AQ39)))</formula>
    </cfRule>
    <cfRule type="containsText" dxfId="533" priority="641" operator="containsText" text="00631L">
      <formula>NOT(ISERROR(SEARCH("00631L",AQ39)))</formula>
    </cfRule>
  </conditionalFormatting>
  <conditionalFormatting sqref="AW39">
    <cfRule type="containsText" dxfId="532" priority="636" operator="containsText" text="Cash">
      <formula>NOT(ISERROR(SEARCH("Cash",AW39)))</formula>
    </cfRule>
    <cfRule type="containsText" dxfId="531" priority="637" operator="containsText" text="00635U">
      <formula>NOT(ISERROR(SEARCH("00635U",AW39)))</formula>
    </cfRule>
    <cfRule type="containsText" dxfId="530" priority="638" operator="containsText" text="00631L">
      <formula>NOT(ISERROR(SEARCH("00631L",AW39)))</formula>
    </cfRule>
  </conditionalFormatting>
  <conditionalFormatting sqref="AS39">
    <cfRule type="containsText" dxfId="529" priority="633" operator="containsText" text="Cash">
      <formula>NOT(ISERROR(SEARCH("Cash",AS39)))</formula>
    </cfRule>
    <cfRule type="containsText" dxfId="528" priority="634" operator="containsText" text="00635U">
      <formula>NOT(ISERROR(SEARCH("00635U",AS39)))</formula>
    </cfRule>
    <cfRule type="containsText" dxfId="527" priority="635" operator="containsText" text="00631L">
      <formula>NOT(ISERROR(SEARCH("00631L",AS39)))</formula>
    </cfRule>
  </conditionalFormatting>
  <conditionalFormatting sqref="AI39:AJ39">
    <cfRule type="containsText" dxfId="526" priority="631" operator="containsText" text="Safety">
      <formula>NOT(ISERROR(SEARCH("Safety",AI39)))</formula>
    </cfRule>
    <cfRule type="containsText" dxfId="525" priority="632" operator="containsText" text="Short VOL">
      <formula>NOT(ISERROR(SEARCH("Short VOL",AI39)))</formula>
    </cfRule>
  </conditionalFormatting>
  <conditionalFormatting sqref="AO38">
    <cfRule type="containsText" dxfId="524" priority="629" operator="containsText" text="00635U">
      <formula>NOT(ISERROR(SEARCH("00635U",AO38)))</formula>
    </cfRule>
    <cfRule type="containsText" dxfId="523" priority="630" operator="containsText" text="00631L">
      <formula>NOT(ISERROR(SEARCH("00631L",AO38)))</formula>
    </cfRule>
  </conditionalFormatting>
  <conditionalFormatting sqref="AU38">
    <cfRule type="containsText" dxfId="522" priority="626" operator="containsText" text="Cash">
      <formula>NOT(ISERROR(SEARCH("Cash",AU38)))</formula>
    </cfRule>
    <cfRule type="containsText" dxfId="521" priority="627" operator="containsText" text="00635U">
      <formula>NOT(ISERROR(SEARCH("00635U",AU38)))</formula>
    </cfRule>
    <cfRule type="containsText" dxfId="520" priority="628" operator="containsText" text="00631L">
      <formula>NOT(ISERROR(SEARCH("00631L",AU38)))</formula>
    </cfRule>
  </conditionalFormatting>
  <conditionalFormatting sqref="AQ38">
    <cfRule type="containsText" dxfId="519" priority="623" operator="containsText" text="Cash">
      <formula>NOT(ISERROR(SEARCH("Cash",AQ38)))</formula>
    </cfRule>
    <cfRule type="containsText" dxfId="518" priority="624" operator="containsText" text="00635U">
      <formula>NOT(ISERROR(SEARCH("00635U",AQ38)))</formula>
    </cfRule>
    <cfRule type="containsText" dxfId="517" priority="625" operator="containsText" text="00631L">
      <formula>NOT(ISERROR(SEARCH("00631L",AQ38)))</formula>
    </cfRule>
  </conditionalFormatting>
  <conditionalFormatting sqref="AW38">
    <cfRule type="containsText" dxfId="516" priority="620" operator="containsText" text="Cash">
      <formula>NOT(ISERROR(SEARCH("Cash",AW38)))</formula>
    </cfRule>
    <cfRule type="containsText" dxfId="515" priority="621" operator="containsText" text="00635U">
      <formula>NOT(ISERROR(SEARCH("00635U",AW38)))</formula>
    </cfRule>
    <cfRule type="containsText" dxfId="514" priority="622" operator="containsText" text="00631L">
      <formula>NOT(ISERROR(SEARCH("00631L",AW38)))</formula>
    </cfRule>
  </conditionalFormatting>
  <conditionalFormatting sqref="AS38">
    <cfRule type="containsText" dxfId="513" priority="617" operator="containsText" text="Cash">
      <formula>NOT(ISERROR(SEARCH("Cash",AS38)))</formula>
    </cfRule>
    <cfRule type="containsText" dxfId="512" priority="618" operator="containsText" text="00635U">
      <formula>NOT(ISERROR(SEARCH("00635U",AS38)))</formula>
    </cfRule>
    <cfRule type="containsText" dxfId="511" priority="619" operator="containsText" text="00631L">
      <formula>NOT(ISERROR(SEARCH("00631L",AS38)))</formula>
    </cfRule>
  </conditionalFormatting>
  <conditionalFormatting sqref="AI38:AJ38">
    <cfRule type="containsText" dxfId="510" priority="615" operator="containsText" text="Safety">
      <formula>NOT(ISERROR(SEARCH("Safety",AI38)))</formula>
    </cfRule>
    <cfRule type="containsText" dxfId="509" priority="616" operator="containsText" text="Short VOL">
      <formula>NOT(ISERROR(SEARCH("Short VOL",AI38)))</formula>
    </cfRule>
  </conditionalFormatting>
  <conditionalFormatting sqref="AO37">
    <cfRule type="containsText" dxfId="508" priority="613" operator="containsText" text="00635U">
      <formula>NOT(ISERROR(SEARCH("00635U",AO37)))</formula>
    </cfRule>
    <cfRule type="containsText" dxfId="507" priority="614" operator="containsText" text="00631L">
      <formula>NOT(ISERROR(SEARCH("00631L",AO37)))</formula>
    </cfRule>
  </conditionalFormatting>
  <conditionalFormatting sqref="AU37">
    <cfRule type="containsText" dxfId="506" priority="610" operator="containsText" text="Cash">
      <formula>NOT(ISERROR(SEARCH("Cash",AU37)))</formula>
    </cfRule>
    <cfRule type="containsText" dxfId="505" priority="611" operator="containsText" text="00635U">
      <formula>NOT(ISERROR(SEARCH("00635U",AU37)))</formula>
    </cfRule>
    <cfRule type="containsText" dxfId="504" priority="612" operator="containsText" text="00631L">
      <formula>NOT(ISERROR(SEARCH("00631L",AU37)))</formula>
    </cfRule>
  </conditionalFormatting>
  <conditionalFormatting sqref="AQ37">
    <cfRule type="containsText" dxfId="503" priority="607" operator="containsText" text="Cash">
      <formula>NOT(ISERROR(SEARCH("Cash",AQ37)))</formula>
    </cfRule>
    <cfRule type="containsText" dxfId="502" priority="608" operator="containsText" text="00635U">
      <formula>NOT(ISERROR(SEARCH("00635U",AQ37)))</formula>
    </cfRule>
    <cfRule type="containsText" dxfId="501" priority="609" operator="containsText" text="00631L">
      <formula>NOT(ISERROR(SEARCH("00631L",AQ37)))</formula>
    </cfRule>
  </conditionalFormatting>
  <conditionalFormatting sqref="AW37">
    <cfRule type="containsText" dxfId="500" priority="604" operator="containsText" text="Cash">
      <formula>NOT(ISERROR(SEARCH("Cash",AW37)))</formula>
    </cfRule>
    <cfRule type="containsText" dxfId="499" priority="605" operator="containsText" text="00635U">
      <formula>NOT(ISERROR(SEARCH("00635U",AW37)))</formula>
    </cfRule>
    <cfRule type="containsText" dxfId="498" priority="606" operator="containsText" text="00631L">
      <formula>NOT(ISERROR(SEARCH("00631L",AW37)))</formula>
    </cfRule>
  </conditionalFormatting>
  <conditionalFormatting sqref="AS37">
    <cfRule type="containsText" dxfId="497" priority="601" operator="containsText" text="Cash">
      <formula>NOT(ISERROR(SEARCH("Cash",AS37)))</formula>
    </cfRule>
    <cfRule type="containsText" dxfId="496" priority="602" operator="containsText" text="00635U">
      <formula>NOT(ISERROR(SEARCH("00635U",AS37)))</formula>
    </cfRule>
    <cfRule type="containsText" dxfId="495" priority="603" operator="containsText" text="00631L">
      <formula>NOT(ISERROR(SEARCH("00631L",AS37)))</formula>
    </cfRule>
  </conditionalFormatting>
  <conditionalFormatting sqref="AI37:AJ37">
    <cfRule type="containsText" dxfId="494" priority="599" operator="containsText" text="Safety">
      <formula>NOT(ISERROR(SEARCH("Safety",AI37)))</formula>
    </cfRule>
    <cfRule type="containsText" dxfId="493" priority="600" operator="containsText" text="Short VOL">
      <formula>NOT(ISERROR(SEARCH("Short VOL",AI37)))</formula>
    </cfRule>
  </conditionalFormatting>
  <conditionalFormatting sqref="AO36">
    <cfRule type="containsText" dxfId="492" priority="597" operator="containsText" text="00635U">
      <formula>NOT(ISERROR(SEARCH("00635U",AO36)))</formula>
    </cfRule>
    <cfRule type="containsText" dxfId="491" priority="598" operator="containsText" text="00631L">
      <formula>NOT(ISERROR(SEARCH("00631L",AO36)))</formula>
    </cfRule>
  </conditionalFormatting>
  <conditionalFormatting sqref="AU36">
    <cfRule type="containsText" dxfId="490" priority="594" operator="containsText" text="Cash">
      <formula>NOT(ISERROR(SEARCH("Cash",AU36)))</formula>
    </cfRule>
    <cfRule type="containsText" dxfId="489" priority="595" operator="containsText" text="00635U">
      <formula>NOT(ISERROR(SEARCH("00635U",AU36)))</formula>
    </cfRule>
    <cfRule type="containsText" dxfId="488" priority="596" operator="containsText" text="00631L">
      <formula>NOT(ISERROR(SEARCH("00631L",AU36)))</formula>
    </cfRule>
  </conditionalFormatting>
  <conditionalFormatting sqref="AQ36">
    <cfRule type="containsText" dxfId="487" priority="591" operator="containsText" text="Cash">
      <formula>NOT(ISERROR(SEARCH("Cash",AQ36)))</formula>
    </cfRule>
    <cfRule type="containsText" dxfId="486" priority="592" operator="containsText" text="00635U">
      <formula>NOT(ISERROR(SEARCH("00635U",AQ36)))</formula>
    </cfRule>
    <cfRule type="containsText" dxfId="485" priority="593" operator="containsText" text="00631L">
      <formula>NOT(ISERROR(SEARCH("00631L",AQ36)))</formula>
    </cfRule>
  </conditionalFormatting>
  <conditionalFormatting sqref="AW36">
    <cfRule type="containsText" dxfId="484" priority="588" operator="containsText" text="Cash">
      <formula>NOT(ISERROR(SEARCH("Cash",AW36)))</formula>
    </cfRule>
    <cfRule type="containsText" dxfId="483" priority="589" operator="containsText" text="00635U">
      <formula>NOT(ISERROR(SEARCH("00635U",AW36)))</formula>
    </cfRule>
    <cfRule type="containsText" dxfId="482" priority="590" operator="containsText" text="00631L">
      <formula>NOT(ISERROR(SEARCH("00631L",AW36)))</formula>
    </cfRule>
  </conditionalFormatting>
  <conditionalFormatting sqref="AS36">
    <cfRule type="containsText" dxfId="481" priority="585" operator="containsText" text="Cash">
      <formula>NOT(ISERROR(SEARCH("Cash",AS36)))</formula>
    </cfRule>
    <cfRule type="containsText" dxfId="480" priority="586" operator="containsText" text="00635U">
      <formula>NOT(ISERROR(SEARCH("00635U",AS36)))</formula>
    </cfRule>
    <cfRule type="containsText" dxfId="479" priority="587" operator="containsText" text="00631L">
      <formula>NOT(ISERROR(SEARCH("00631L",AS36)))</formula>
    </cfRule>
  </conditionalFormatting>
  <conditionalFormatting sqref="AI36:AJ36">
    <cfRule type="containsText" dxfId="478" priority="583" operator="containsText" text="Safety">
      <formula>NOT(ISERROR(SEARCH("Safety",AI36)))</formula>
    </cfRule>
    <cfRule type="containsText" dxfId="477" priority="584" operator="containsText" text="Short VOL">
      <formula>NOT(ISERROR(SEARCH("Short VOL",AI36)))</formula>
    </cfRule>
  </conditionalFormatting>
  <conditionalFormatting sqref="AO35">
    <cfRule type="containsText" dxfId="476" priority="581" operator="containsText" text="00635U">
      <formula>NOT(ISERROR(SEARCH("00635U",AO35)))</formula>
    </cfRule>
    <cfRule type="containsText" dxfId="475" priority="582" operator="containsText" text="00631L">
      <formula>NOT(ISERROR(SEARCH("00631L",AO35)))</formula>
    </cfRule>
  </conditionalFormatting>
  <conditionalFormatting sqref="AU35">
    <cfRule type="containsText" dxfId="474" priority="578" operator="containsText" text="Cash">
      <formula>NOT(ISERROR(SEARCH("Cash",AU35)))</formula>
    </cfRule>
    <cfRule type="containsText" dxfId="473" priority="579" operator="containsText" text="00635U">
      <formula>NOT(ISERROR(SEARCH("00635U",AU35)))</formula>
    </cfRule>
    <cfRule type="containsText" dxfId="472" priority="580" operator="containsText" text="00631L">
      <formula>NOT(ISERROR(SEARCH("00631L",AU35)))</formula>
    </cfRule>
  </conditionalFormatting>
  <conditionalFormatting sqref="AQ35">
    <cfRule type="containsText" dxfId="471" priority="575" operator="containsText" text="Cash">
      <formula>NOT(ISERROR(SEARCH("Cash",AQ35)))</formula>
    </cfRule>
    <cfRule type="containsText" dxfId="470" priority="576" operator="containsText" text="00635U">
      <formula>NOT(ISERROR(SEARCH("00635U",AQ35)))</formula>
    </cfRule>
    <cfRule type="containsText" dxfId="469" priority="577" operator="containsText" text="00631L">
      <formula>NOT(ISERROR(SEARCH("00631L",AQ35)))</formula>
    </cfRule>
  </conditionalFormatting>
  <conditionalFormatting sqref="AW35">
    <cfRule type="containsText" dxfId="468" priority="572" operator="containsText" text="Cash">
      <formula>NOT(ISERROR(SEARCH("Cash",AW35)))</formula>
    </cfRule>
    <cfRule type="containsText" dxfId="467" priority="573" operator="containsText" text="00635U">
      <formula>NOT(ISERROR(SEARCH("00635U",AW35)))</formula>
    </cfRule>
    <cfRule type="containsText" dxfId="466" priority="574" operator="containsText" text="00631L">
      <formula>NOT(ISERROR(SEARCH("00631L",AW35)))</formula>
    </cfRule>
  </conditionalFormatting>
  <conditionalFormatting sqref="AS35">
    <cfRule type="containsText" dxfId="465" priority="569" operator="containsText" text="Cash">
      <formula>NOT(ISERROR(SEARCH("Cash",AS35)))</formula>
    </cfRule>
    <cfRule type="containsText" dxfId="464" priority="570" operator="containsText" text="00635U">
      <formula>NOT(ISERROR(SEARCH("00635U",AS35)))</formula>
    </cfRule>
    <cfRule type="containsText" dxfId="463" priority="571" operator="containsText" text="00631L">
      <formula>NOT(ISERROR(SEARCH("00631L",AS35)))</formula>
    </cfRule>
  </conditionalFormatting>
  <conditionalFormatting sqref="AI35:AJ35">
    <cfRule type="containsText" dxfId="462" priority="567" operator="containsText" text="Safety">
      <formula>NOT(ISERROR(SEARCH("Safety",AI35)))</formula>
    </cfRule>
    <cfRule type="containsText" dxfId="461" priority="568" operator="containsText" text="Short VOL">
      <formula>NOT(ISERROR(SEARCH("Short VOL",AI35)))</formula>
    </cfRule>
  </conditionalFormatting>
  <conditionalFormatting sqref="AO34">
    <cfRule type="containsText" dxfId="460" priority="565" operator="containsText" text="00635U">
      <formula>NOT(ISERROR(SEARCH("00635U",AO34)))</formula>
    </cfRule>
    <cfRule type="containsText" dxfId="459" priority="566" operator="containsText" text="00631L">
      <formula>NOT(ISERROR(SEARCH("00631L",AO34)))</formula>
    </cfRule>
  </conditionalFormatting>
  <conditionalFormatting sqref="AU34">
    <cfRule type="containsText" dxfId="458" priority="562" operator="containsText" text="Cash">
      <formula>NOT(ISERROR(SEARCH("Cash",AU34)))</formula>
    </cfRule>
    <cfRule type="containsText" dxfId="457" priority="563" operator="containsText" text="00635U">
      <formula>NOT(ISERROR(SEARCH("00635U",AU34)))</formula>
    </cfRule>
    <cfRule type="containsText" dxfId="456" priority="564" operator="containsText" text="00631L">
      <formula>NOT(ISERROR(SEARCH("00631L",AU34)))</formula>
    </cfRule>
  </conditionalFormatting>
  <conditionalFormatting sqref="AQ34">
    <cfRule type="containsText" dxfId="455" priority="559" operator="containsText" text="Cash">
      <formula>NOT(ISERROR(SEARCH("Cash",AQ34)))</formula>
    </cfRule>
    <cfRule type="containsText" dxfId="454" priority="560" operator="containsText" text="00635U">
      <formula>NOT(ISERROR(SEARCH("00635U",AQ34)))</formula>
    </cfRule>
    <cfRule type="containsText" dxfId="453" priority="561" operator="containsText" text="00631L">
      <formula>NOT(ISERROR(SEARCH("00631L",AQ34)))</formula>
    </cfRule>
  </conditionalFormatting>
  <conditionalFormatting sqref="AW34">
    <cfRule type="containsText" dxfId="452" priority="556" operator="containsText" text="Cash">
      <formula>NOT(ISERROR(SEARCH("Cash",AW34)))</formula>
    </cfRule>
    <cfRule type="containsText" dxfId="451" priority="557" operator="containsText" text="00635U">
      <formula>NOT(ISERROR(SEARCH("00635U",AW34)))</formula>
    </cfRule>
    <cfRule type="containsText" dxfId="450" priority="558" operator="containsText" text="00631L">
      <formula>NOT(ISERROR(SEARCH("00631L",AW34)))</formula>
    </cfRule>
  </conditionalFormatting>
  <conditionalFormatting sqref="AS34">
    <cfRule type="containsText" dxfId="449" priority="553" operator="containsText" text="Cash">
      <formula>NOT(ISERROR(SEARCH("Cash",AS34)))</formula>
    </cfRule>
    <cfRule type="containsText" dxfId="448" priority="554" operator="containsText" text="00635U">
      <formula>NOT(ISERROR(SEARCH("00635U",AS34)))</formula>
    </cfRule>
    <cfRule type="containsText" dxfId="447" priority="555" operator="containsText" text="00631L">
      <formula>NOT(ISERROR(SEARCH("00631L",AS34)))</formula>
    </cfRule>
  </conditionalFormatting>
  <conditionalFormatting sqref="AI34:AJ34">
    <cfRule type="containsText" dxfId="446" priority="551" operator="containsText" text="Safety">
      <formula>NOT(ISERROR(SEARCH("Safety",AI34)))</formula>
    </cfRule>
    <cfRule type="containsText" dxfId="445" priority="552" operator="containsText" text="Short VOL">
      <formula>NOT(ISERROR(SEARCH("Short VOL",AI34)))</formula>
    </cfRule>
  </conditionalFormatting>
  <conditionalFormatting sqref="AO33">
    <cfRule type="containsText" dxfId="444" priority="549" operator="containsText" text="00635U">
      <formula>NOT(ISERROR(SEARCH("00635U",AO33)))</formula>
    </cfRule>
    <cfRule type="containsText" dxfId="443" priority="550" operator="containsText" text="00631L">
      <formula>NOT(ISERROR(SEARCH("00631L",AO33)))</formula>
    </cfRule>
  </conditionalFormatting>
  <conditionalFormatting sqref="AU33">
    <cfRule type="containsText" dxfId="442" priority="546" operator="containsText" text="Cash">
      <formula>NOT(ISERROR(SEARCH("Cash",AU33)))</formula>
    </cfRule>
    <cfRule type="containsText" dxfId="441" priority="547" operator="containsText" text="00635U">
      <formula>NOT(ISERROR(SEARCH("00635U",AU33)))</formula>
    </cfRule>
    <cfRule type="containsText" dxfId="440" priority="548" operator="containsText" text="00631L">
      <formula>NOT(ISERROR(SEARCH("00631L",AU33)))</formula>
    </cfRule>
  </conditionalFormatting>
  <conditionalFormatting sqref="AQ33">
    <cfRule type="containsText" dxfId="439" priority="543" operator="containsText" text="Cash">
      <formula>NOT(ISERROR(SEARCH("Cash",AQ33)))</formula>
    </cfRule>
    <cfRule type="containsText" dxfId="438" priority="544" operator="containsText" text="00635U">
      <formula>NOT(ISERROR(SEARCH("00635U",AQ33)))</formula>
    </cfRule>
    <cfRule type="containsText" dxfId="437" priority="545" operator="containsText" text="00631L">
      <formula>NOT(ISERROR(SEARCH("00631L",AQ33)))</formula>
    </cfRule>
  </conditionalFormatting>
  <conditionalFormatting sqref="AW33">
    <cfRule type="containsText" dxfId="436" priority="540" operator="containsText" text="Cash">
      <formula>NOT(ISERROR(SEARCH("Cash",AW33)))</formula>
    </cfRule>
    <cfRule type="containsText" dxfId="435" priority="541" operator="containsText" text="00635U">
      <formula>NOT(ISERROR(SEARCH("00635U",AW33)))</formula>
    </cfRule>
    <cfRule type="containsText" dxfId="434" priority="542" operator="containsText" text="00631L">
      <formula>NOT(ISERROR(SEARCH("00631L",AW33)))</formula>
    </cfRule>
  </conditionalFormatting>
  <conditionalFormatting sqref="AS33">
    <cfRule type="containsText" dxfId="433" priority="537" operator="containsText" text="Cash">
      <formula>NOT(ISERROR(SEARCH("Cash",AS33)))</formula>
    </cfRule>
    <cfRule type="containsText" dxfId="432" priority="538" operator="containsText" text="00635U">
      <formula>NOT(ISERROR(SEARCH("00635U",AS33)))</formula>
    </cfRule>
    <cfRule type="containsText" dxfId="431" priority="539" operator="containsText" text="00631L">
      <formula>NOT(ISERROR(SEARCH("00631L",AS33)))</formula>
    </cfRule>
  </conditionalFormatting>
  <conditionalFormatting sqref="AI33:AJ33">
    <cfRule type="containsText" dxfId="430" priority="535" operator="containsText" text="Safety">
      <formula>NOT(ISERROR(SEARCH("Safety",AI33)))</formula>
    </cfRule>
    <cfRule type="containsText" dxfId="429" priority="536" operator="containsText" text="Short VOL">
      <formula>NOT(ISERROR(SEARCH("Short VOL",AI33)))</formula>
    </cfRule>
  </conditionalFormatting>
  <conditionalFormatting sqref="R1">
    <cfRule type="cellIs" dxfId="428" priority="533" operator="between">
      <formula>0.35</formula>
      <formula>0.65</formula>
    </cfRule>
    <cfRule type="cellIs" dxfId="427" priority="534" operator="lessThan">
      <formula>0.35</formula>
    </cfRule>
  </conditionalFormatting>
  <conditionalFormatting sqref="R1">
    <cfRule type="cellIs" dxfId="426" priority="532" operator="greaterThan">
      <formula>0.65</formula>
    </cfRule>
  </conditionalFormatting>
  <conditionalFormatting sqref="R5:R5676">
    <cfRule type="colorScale" priority="531">
      <colorScale>
        <cfvo type="percentile" val="10"/>
        <cfvo type="percentile" val="50"/>
        <cfvo type="percentile" val="99"/>
        <color rgb="FFFF0000"/>
        <color rgb="FFFFEB84"/>
        <color rgb="FF00B050"/>
      </colorScale>
    </cfRule>
  </conditionalFormatting>
  <conditionalFormatting sqref="AK5:AK5675 AM5:AM5675">
    <cfRule type="containsText" dxfId="425" priority="529" operator="containsText" text="00635U">
      <formula>NOT(ISERROR(SEARCH("00635U",AK6)))</formula>
    </cfRule>
    <cfRule type="containsText" dxfId="424" priority="530" operator="containsText" text="00631L">
      <formula>NOT(ISERROR(SEARCH("00631L",AK6)))</formula>
    </cfRule>
  </conditionalFormatting>
  <conditionalFormatting sqref="AO32">
    <cfRule type="containsText" dxfId="423" priority="527" operator="containsText" text="00635U">
      <formula>NOT(ISERROR(SEARCH("00635U",AO32)))</formula>
    </cfRule>
    <cfRule type="containsText" dxfId="422" priority="528" operator="containsText" text="00631L">
      <formula>NOT(ISERROR(SEARCH("00631L",AO32)))</formula>
    </cfRule>
  </conditionalFormatting>
  <conditionalFormatting sqref="AU32">
    <cfRule type="containsText" dxfId="421" priority="524" operator="containsText" text="Cash">
      <formula>NOT(ISERROR(SEARCH("Cash",AU32)))</formula>
    </cfRule>
    <cfRule type="containsText" dxfId="420" priority="525" operator="containsText" text="00635U">
      <formula>NOT(ISERROR(SEARCH("00635U",AU32)))</formula>
    </cfRule>
    <cfRule type="containsText" dxfId="419" priority="526" operator="containsText" text="00631L">
      <formula>NOT(ISERROR(SEARCH("00631L",AU32)))</formula>
    </cfRule>
  </conditionalFormatting>
  <conditionalFormatting sqref="AQ32">
    <cfRule type="containsText" dxfId="418" priority="521" operator="containsText" text="Cash">
      <formula>NOT(ISERROR(SEARCH("Cash",AQ32)))</formula>
    </cfRule>
    <cfRule type="containsText" dxfId="417" priority="522" operator="containsText" text="00635U">
      <formula>NOT(ISERROR(SEARCH("00635U",AQ32)))</formula>
    </cfRule>
    <cfRule type="containsText" dxfId="416" priority="523" operator="containsText" text="00631L">
      <formula>NOT(ISERROR(SEARCH("00631L",AQ32)))</formula>
    </cfRule>
  </conditionalFormatting>
  <conditionalFormatting sqref="AW32">
    <cfRule type="containsText" dxfId="415" priority="518" operator="containsText" text="Cash">
      <formula>NOT(ISERROR(SEARCH("Cash",AW32)))</formula>
    </cfRule>
    <cfRule type="containsText" dxfId="414" priority="519" operator="containsText" text="00635U">
      <formula>NOT(ISERROR(SEARCH("00635U",AW32)))</formula>
    </cfRule>
    <cfRule type="containsText" dxfId="413" priority="520" operator="containsText" text="00631L">
      <formula>NOT(ISERROR(SEARCH("00631L",AW32)))</formula>
    </cfRule>
  </conditionalFormatting>
  <conditionalFormatting sqref="AS32">
    <cfRule type="containsText" dxfId="412" priority="515" operator="containsText" text="Cash">
      <formula>NOT(ISERROR(SEARCH("Cash",AS32)))</formula>
    </cfRule>
    <cfRule type="containsText" dxfId="411" priority="516" operator="containsText" text="00635U">
      <formula>NOT(ISERROR(SEARCH("00635U",AS32)))</formula>
    </cfRule>
    <cfRule type="containsText" dxfId="410" priority="517" operator="containsText" text="00631L">
      <formula>NOT(ISERROR(SEARCH("00631L",AS32)))</formula>
    </cfRule>
  </conditionalFormatting>
  <conditionalFormatting sqref="AI32:AJ32">
    <cfRule type="containsText" dxfId="409" priority="513" operator="containsText" text="Safety">
      <formula>NOT(ISERROR(SEARCH("Safety",AI32)))</formula>
    </cfRule>
    <cfRule type="containsText" dxfId="408" priority="514" operator="containsText" text="Short VOL">
      <formula>NOT(ISERROR(SEARCH("Short VOL",AI32)))</formula>
    </cfRule>
  </conditionalFormatting>
  <conditionalFormatting sqref="AO31">
    <cfRule type="containsText" dxfId="407" priority="511" operator="containsText" text="00635U">
      <formula>NOT(ISERROR(SEARCH("00635U",AO31)))</formula>
    </cfRule>
    <cfRule type="containsText" dxfId="406" priority="512" operator="containsText" text="00631L">
      <formula>NOT(ISERROR(SEARCH("00631L",AO31)))</formula>
    </cfRule>
  </conditionalFormatting>
  <conditionalFormatting sqref="AU31">
    <cfRule type="containsText" dxfId="405" priority="508" operator="containsText" text="Cash">
      <formula>NOT(ISERROR(SEARCH("Cash",AU31)))</formula>
    </cfRule>
    <cfRule type="containsText" dxfId="404" priority="509" operator="containsText" text="00635U">
      <formula>NOT(ISERROR(SEARCH("00635U",AU31)))</formula>
    </cfRule>
    <cfRule type="containsText" dxfId="403" priority="510" operator="containsText" text="00631L">
      <formula>NOT(ISERROR(SEARCH("00631L",AU31)))</formula>
    </cfRule>
  </conditionalFormatting>
  <conditionalFormatting sqref="AQ31">
    <cfRule type="containsText" dxfId="402" priority="505" operator="containsText" text="Cash">
      <formula>NOT(ISERROR(SEARCH("Cash",AQ31)))</formula>
    </cfRule>
    <cfRule type="containsText" dxfId="401" priority="506" operator="containsText" text="00635U">
      <formula>NOT(ISERROR(SEARCH("00635U",AQ31)))</formula>
    </cfRule>
    <cfRule type="containsText" dxfId="400" priority="507" operator="containsText" text="00631L">
      <formula>NOT(ISERROR(SEARCH("00631L",AQ31)))</formula>
    </cfRule>
  </conditionalFormatting>
  <conditionalFormatting sqref="AW31">
    <cfRule type="containsText" dxfId="399" priority="502" operator="containsText" text="Cash">
      <formula>NOT(ISERROR(SEARCH("Cash",AW31)))</formula>
    </cfRule>
    <cfRule type="containsText" dxfId="398" priority="503" operator="containsText" text="00635U">
      <formula>NOT(ISERROR(SEARCH("00635U",AW31)))</formula>
    </cfRule>
    <cfRule type="containsText" dxfId="397" priority="504" operator="containsText" text="00631L">
      <formula>NOT(ISERROR(SEARCH("00631L",AW31)))</formula>
    </cfRule>
  </conditionalFormatting>
  <conditionalFormatting sqref="AS31">
    <cfRule type="containsText" dxfId="396" priority="499" operator="containsText" text="Cash">
      <formula>NOT(ISERROR(SEARCH("Cash",AS31)))</formula>
    </cfRule>
    <cfRule type="containsText" dxfId="395" priority="500" operator="containsText" text="00635U">
      <formula>NOT(ISERROR(SEARCH("00635U",AS31)))</formula>
    </cfRule>
    <cfRule type="containsText" dxfId="394" priority="501" operator="containsText" text="00631L">
      <formula>NOT(ISERROR(SEARCH("00631L",AS31)))</formula>
    </cfRule>
  </conditionalFormatting>
  <conditionalFormatting sqref="AI31:AJ31">
    <cfRule type="containsText" dxfId="393" priority="497" operator="containsText" text="Safety">
      <formula>NOT(ISERROR(SEARCH("Safety",AI31)))</formula>
    </cfRule>
    <cfRule type="containsText" dxfId="392" priority="498" operator="containsText" text="Short VOL">
      <formula>NOT(ISERROR(SEARCH("Short VOL",AI31)))</formula>
    </cfRule>
  </conditionalFormatting>
  <conditionalFormatting sqref="AO30">
    <cfRule type="containsText" dxfId="391" priority="491" operator="containsText" text="00635U">
      <formula>NOT(ISERROR(SEARCH("00635U",AO30)))</formula>
    </cfRule>
    <cfRule type="containsText" dxfId="390" priority="492" operator="containsText" text="00631L">
      <formula>NOT(ISERROR(SEARCH("00631L",AO30)))</formula>
    </cfRule>
  </conditionalFormatting>
  <conditionalFormatting sqref="AU30">
    <cfRule type="containsText" dxfId="389" priority="488" operator="containsText" text="Cash">
      <formula>NOT(ISERROR(SEARCH("Cash",AU30)))</formula>
    </cfRule>
    <cfRule type="containsText" dxfId="388" priority="489" operator="containsText" text="00635U">
      <formula>NOT(ISERROR(SEARCH("00635U",AU30)))</formula>
    </cfRule>
    <cfRule type="containsText" dxfId="387" priority="490" operator="containsText" text="00631L">
      <formula>NOT(ISERROR(SEARCH("00631L",AU30)))</formula>
    </cfRule>
  </conditionalFormatting>
  <conditionalFormatting sqref="AQ30">
    <cfRule type="containsText" dxfId="386" priority="485" operator="containsText" text="Cash">
      <formula>NOT(ISERROR(SEARCH("Cash",AQ30)))</formula>
    </cfRule>
    <cfRule type="containsText" dxfId="385" priority="486" operator="containsText" text="00635U">
      <formula>NOT(ISERROR(SEARCH("00635U",AQ30)))</formula>
    </cfRule>
    <cfRule type="containsText" dxfId="384" priority="487" operator="containsText" text="00631L">
      <formula>NOT(ISERROR(SEARCH("00631L",AQ30)))</formula>
    </cfRule>
  </conditionalFormatting>
  <conditionalFormatting sqref="AW30">
    <cfRule type="containsText" dxfId="383" priority="482" operator="containsText" text="Cash">
      <formula>NOT(ISERROR(SEARCH("Cash",AW30)))</formula>
    </cfRule>
    <cfRule type="containsText" dxfId="382" priority="483" operator="containsText" text="00635U">
      <formula>NOT(ISERROR(SEARCH("00635U",AW30)))</formula>
    </cfRule>
    <cfRule type="containsText" dxfId="381" priority="484" operator="containsText" text="00631L">
      <formula>NOT(ISERROR(SEARCH("00631L",AW30)))</formula>
    </cfRule>
  </conditionalFormatting>
  <conditionalFormatting sqref="AS30">
    <cfRule type="containsText" dxfId="380" priority="479" operator="containsText" text="Cash">
      <formula>NOT(ISERROR(SEARCH("Cash",AS30)))</formula>
    </cfRule>
    <cfRule type="containsText" dxfId="379" priority="480" operator="containsText" text="00635U">
      <formula>NOT(ISERROR(SEARCH("00635U",AS30)))</formula>
    </cfRule>
    <cfRule type="containsText" dxfId="378" priority="481" operator="containsText" text="00631L">
      <formula>NOT(ISERROR(SEARCH("00631L",AS30)))</formula>
    </cfRule>
  </conditionalFormatting>
  <conditionalFormatting sqref="AI30:AJ30">
    <cfRule type="containsText" dxfId="377" priority="477" operator="containsText" text="Safety">
      <formula>NOT(ISERROR(SEARCH("Safety",AI30)))</formula>
    </cfRule>
    <cfRule type="containsText" dxfId="376" priority="478" operator="containsText" text="Short VOL">
      <formula>NOT(ISERROR(SEARCH("Short VOL",AI30)))</formula>
    </cfRule>
  </conditionalFormatting>
  <conditionalFormatting sqref="AO29">
    <cfRule type="containsText" dxfId="375" priority="471" operator="containsText" text="00635U">
      <formula>NOT(ISERROR(SEARCH("00635U",AO29)))</formula>
    </cfRule>
    <cfRule type="containsText" dxfId="374" priority="472" operator="containsText" text="00631L">
      <formula>NOT(ISERROR(SEARCH("00631L",AO29)))</formula>
    </cfRule>
  </conditionalFormatting>
  <conditionalFormatting sqref="AU29">
    <cfRule type="containsText" dxfId="373" priority="468" operator="containsText" text="Cash">
      <formula>NOT(ISERROR(SEARCH("Cash",AU29)))</formula>
    </cfRule>
    <cfRule type="containsText" dxfId="372" priority="469" operator="containsText" text="00635U">
      <formula>NOT(ISERROR(SEARCH("00635U",AU29)))</formula>
    </cfRule>
    <cfRule type="containsText" dxfId="371" priority="470" operator="containsText" text="00631L">
      <formula>NOT(ISERROR(SEARCH("00631L",AU29)))</formula>
    </cfRule>
  </conditionalFormatting>
  <conditionalFormatting sqref="AQ29">
    <cfRule type="containsText" dxfId="370" priority="465" operator="containsText" text="Cash">
      <formula>NOT(ISERROR(SEARCH("Cash",AQ29)))</formula>
    </cfRule>
    <cfRule type="containsText" dxfId="369" priority="466" operator="containsText" text="00635U">
      <formula>NOT(ISERROR(SEARCH("00635U",AQ29)))</formula>
    </cfRule>
    <cfRule type="containsText" dxfId="368" priority="467" operator="containsText" text="00631L">
      <formula>NOT(ISERROR(SEARCH("00631L",AQ29)))</formula>
    </cfRule>
  </conditionalFormatting>
  <conditionalFormatting sqref="AW29">
    <cfRule type="containsText" dxfId="367" priority="462" operator="containsText" text="Cash">
      <formula>NOT(ISERROR(SEARCH("Cash",AW29)))</formula>
    </cfRule>
    <cfRule type="containsText" dxfId="366" priority="463" operator="containsText" text="00635U">
      <formula>NOT(ISERROR(SEARCH("00635U",AW29)))</formula>
    </cfRule>
    <cfRule type="containsText" dxfId="365" priority="464" operator="containsText" text="00631L">
      <formula>NOT(ISERROR(SEARCH("00631L",AW29)))</formula>
    </cfRule>
  </conditionalFormatting>
  <conditionalFormatting sqref="AS29">
    <cfRule type="containsText" dxfId="364" priority="459" operator="containsText" text="Cash">
      <formula>NOT(ISERROR(SEARCH("Cash",AS29)))</formula>
    </cfRule>
    <cfRule type="containsText" dxfId="363" priority="460" operator="containsText" text="00635U">
      <formula>NOT(ISERROR(SEARCH("00635U",AS29)))</formula>
    </cfRule>
    <cfRule type="containsText" dxfId="362" priority="461" operator="containsText" text="00631L">
      <formula>NOT(ISERROR(SEARCH("00631L",AS29)))</formula>
    </cfRule>
  </conditionalFormatting>
  <conditionalFormatting sqref="AI29:AJ29">
    <cfRule type="containsText" dxfId="361" priority="457" operator="containsText" text="Safety">
      <formula>NOT(ISERROR(SEARCH("Safety",AI29)))</formula>
    </cfRule>
    <cfRule type="containsText" dxfId="360" priority="458" operator="containsText" text="Short VOL">
      <formula>NOT(ISERROR(SEARCH("Short VOL",AI29)))</formula>
    </cfRule>
  </conditionalFormatting>
  <conditionalFormatting sqref="AO28">
    <cfRule type="containsText" dxfId="359" priority="451" operator="containsText" text="00635U">
      <formula>NOT(ISERROR(SEARCH("00635U",AO28)))</formula>
    </cfRule>
    <cfRule type="containsText" dxfId="358" priority="452" operator="containsText" text="00631L">
      <formula>NOT(ISERROR(SEARCH("00631L",AO28)))</formula>
    </cfRule>
  </conditionalFormatting>
  <conditionalFormatting sqref="AU28">
    <cfRule type="containsText" dxfId="357" priority="448" operator="containsText" text="Cash">
      <formula>NOT(ISERROR(SEARCH("Cash",AU28)))</formula>
    </cfRule>
    <cfRule type="containsText" dxfId="356" priority="449" operator="containsText" text="00635U">
      <formula>NOT(ISERROR(SEARCH("00635U",AU28)))</formula>
    </cfRule>
    <cfRule type="containsText" dxfId="355" priority="450" operator="containsText" text="00631L">
      <formula>NOT(ISERROR(SEARCH("00631L",AU28)))</formula>
    </cfRule>
  </conditionalFormatting>
  <conditionalFormatting sqref="AQ28">
    <cfRule type="containsText" dxfId="354" priority="445" operator="containsText" text="Cash">
      <formula>NOT(ISERROR(SEARCH("Cash",AQ28)))</formula>
    </cfRule>
    <cfRule type="containsText" dxfId="353" priority="446" operator="containsText" text="00635U">
      <formula>NOT(ISERROR(SEARCH("00635U",AQ28)))</formula>
    </cfRule>
    <cfRule type="containsText" dxfId="352" priority="447" operator="containsText" text="00631L">
      <formula>NOT(ISERROR(SEARCH("00631L",AQ28)))</formula>
    </cfRule>
  </conditionalFormatting>
  <conditionalFormatting sqref="AW28">
    <cfRule type="containsText" dxfId="351" priority="442" operator="containsText" text="Cash">
      <formula>NOT(ISERROR(SEARCH("Cash",AW28)))</formula>
    </cfRule>
    <cfRule type="containsText" dxfId="350" priority="443" operator="containsText" text="00635U">
      <formula>NOT(ISERROR(SEARCH("00635U",AW28)))</formula>
    </cfRule>
    <cfRule type="containsText" dxfId="349" priority="444" operator="containsText" text="00631L">
      <formula>NOT(ISERROR(SEARCH("00631L",AW28)))</formula>
    </cfRule>
  </conditionalFormatting>
  <conditionalFormatting sqref="AS28">
    <cfRule type="containsText" dxfId="348" priority="439" operator="containsText" text="Cash">
      <formula>NOT(ISERROR(SEARCH("Cash",AS28)))</formula>
    </cfRule>
    <cfRule type="containsText" dxfId="347" priority="440" operator="containsText" text="00635U">
      <formula>NOT(ISERROR(SEARCH("00635U",AS28)))</formula>
    </cfRule>
    <cfRule type="containsText" dxfId="346" priority="441" operator="containsText" text="00631L">
      <formula>NOT(ISERROR(SEARCH("00631L",AS28)))</formula>
    </cfRule>
  </conditionalFormatting>
  <conditionalFormatting sqref="AI28:AJ28">
    <cfRule type="containsText" dxfId="345" priority="437" operator="containsText" text="Safety">
      <formula>NOT(ISERROR(SEARCH("Safety",AI28)))</formula>
    </cfRule>
    <cfRule type="containsText" dxfId="344" priority="438" operator="containsText" text="Short VOL">
      <formula>NOT(ISERROR(SEARCH("Short VOL",AI28)))</formula>
    </cfRule>
  </conditionalFormatting>
  <conditionalFormatting sqref="AO27">
    <cfRule type="containsText" dxfId="343" priority="431" operator="containsText" text="00635U">
      <formula>NOT(ISERROR(SEARCH("00635U",AO27)))</formula>
    </cfRule>
    <cfRule type="containsText" dxfId="342" priority="432" operator="containsText" text="00631L">
      <formula>NOT(ISERROR(SEARCH("00631L",AO27)))</formula>
    </cfRule>
  </conditionalFormatting>
  <conditionalFormatting sqref="AU27">
    <cfRule type="containsText" dxfId="341" priority="428" operator="containsText" text="Cash">
      <formula>NOT(ISERROR(SEARCH("Cash",AU27)))</formula>
    </cfRule>
    <cfRule type="containsText" dxfId="340" priority="429" operator="containsText" text="00635U">
      <formula>NOT(ISERROR(SEARCH("00635U",AU27)))</formula>
    </cfRule>
    <cfRule type="containsText" dxfId="339" priority="430" operator="containsText" text="00631L">
      <formula>NOT(ISERROR(SEARCH("00631L",AU27)))</formula>
    </cfRule>
  </conditionalFormatting>
  <conditionalFormatting sqref="AQ27">
    <cfRule type="containsText" dxfId="338" priority="425" operator="containsText" text="Cash">
      <formula>NOT(ISERROR(SEARCH("Cash",AQ27)))</formula>
    </cfRule>
    <cfRule type="containsText" dxfId="337" priority="426" operator="containsText" text="00635U">
      <formula>NOT(ISERROR(SEARCH("00635U",AQ27)))</formula>
    </cfRule>
    <cfRule type="containsText" dxfId="336" priority="427" operator="containsText" text="00631L">
      <formula>NOT(ISERROR(SEARCH("00631L",AQ27)))</formula>
    </cfRule>
  </conditionalFormatting>
  <conditionalFormatting sqref="AW27">
    <cfRule type="containsText" dxfId="335" priority="422" operator="containsText" text="Cash">
      <formula>NOT(ISERROR(SEARCH("Cash",AW27)))</formula>
    </cfRule>
    <cfRule type="containsText" dxfId="334" priority="423" operator="containsText" text="00635U">
      <formula>NOT(ISERROR(SEARCH("00635U",AW27)))</formula>
    </cfRule>
    <cfRule type="containsText" dxfId="333" priority="424" operator="containsText" text="00631L">
      <formula>NOT(ISERROR(SEARCH("00631L",AW27)))</formula>
    </cfRule>
  </conditionalFormatting>
  <conditionalFormatting sqref="AS27">
    <cfRule type="containsText" dxfId="332" priority="419" operator="containsText" text="Cash">
      <formula>NOT(ISERROR(SEARCH("Cash",AS27)))</formula>
    </cfRule>
    <cfRule type="containsText" dxfId="331" priority="420" operator="containsText" text="00635U">
      <formula>NOT(ISERROR(SEARCH("00635U",AS27)))</formula>
    </cfRule>
    <cfRule type="containsText" dxfId="330" priority="421" operator="containsText" text="00631L">
      <formula>NOT(ISERROR(SEARCH("00631L",AS27)))</formula>
    </cfRule>
  </conditionalFormatting>
  <conditionalFormatting sqref="AI27:AJ27">
    <cfRule type="containsText" dxfId="329" priority="417" operator="containsText" text="Safety">
      <formula>NOT(ISERROR(SEARCH("Safety",AI27)))</formula>
    </cfRule>
    <cfRule type="containsText" dxfId="328" priority="418" operator="containsText" text="Short VOL">
      <formula>NOT(ISERROR(SEARCH("Short VOL",AI27)))</formula>
    </cfRule>
  </conditionalFormatting>
  <conditionalFormatting sqref="AO26">
    <cfRule type="containsText" dxfId="327" priority="411" operator="containsText" text="00635U">
      <formula>NOT(ISERROR(SEARCH("00635U",AO26)))</formula>
    </cfRule>
    <cfRule type="containsText" dxfId="326" priority="412" operator="containsText" text="00631L">
      <formula>NOT(ISERROR(SEARCH("00631L",AO26)))</formula>
    </cfRule>
  </conditionalFormatting>
  <conditionalFormatting sqref="AU26">
    <cfRule type="containsText" dxfId="325" priority="408" operator="containsText" text="Cash">
      <formula>NOT(ISERROR(SEARCH("Cash",AU26)))</formula>
    </cfRule>
    <cfRule type="containsText" dxfId="324" priority="409" operator="containsText" text="00635U">
      <formula>NOT(ISERROR(SEARCH("00635U",AU26)))</formula>
    </cfRule>
    <cfRule type="containsText" dxfId="323" priority="410" operator="containsText" text="00631L">
      <formula>NOT(ISERROR(SEARCH("00631L",AU26)))</formula>
    </cfRule>
  </conditionalFormatting>
  <conditionalFormatting sqref="AQ26">
    <cfRule type="containsText" dxfId="322" priority="405" operator="containsText" text="Cash">
      <formula>NOT(ISERROR(SEARCH("Cash",AQ26)))</formula>
    </cfRule>
    <cfRule type="containsText" dxfId="321" priority="406" operator="containsText" text="00635U">
      <formula>NOT(ISERROR(SEARCH("00635U",AQ26)))</formula>
    </cfRule>
    <cfRule type="containsText" dxfId="320" priority="407" operator="containsText" text="00631L">
      <formula>NOT(ISERROR(SEARCH("00631L",AQ26)))</formula>
    </cfRule>
  </conditionalFormatting>
  <conditionalFormatting sqref="AW26">
    <cfRule type="containsText" dxfId="319" priority="402" operator="containsText" text="Cash">
      <formula>NOT(ISERROR(SEARCH("Cash",AW26)))</formula>
    </cfRule>
    <cfRule type="containsText" dxfId="318" priority="403" operator="containsText" text="00635U">
      <formula>NOT(ISERROR(SEARCH("00635U",AW26)))</formula>
    </cfRule>
    <cfRule type="containsText" dxfId="317" priority="404" operator="containsText" text="00631L">
      <formula>NOT(ISERROR(SEARCH("00631L",AW26)))</formula>
    </cfRule>
  </conditionalFormatting>
  <conditionalFormatting sqref="AS26">
    <cfRule type="containsText" dxfId="316" priority="399" operator="containsText" text="Cash">
      <formula>NOT(ISERROR(SEARCH("Cash",AS26)))</formula>
    </cfRule>
    <cfRule type="containsText" dxfId="315" priority="400" operator="containsText" text="00635U">
      <formula>NOT(ISERROR(SEARCH("00635U",AS26)))</formula>
    </cfRule>
    <cfRule type="containsText" dxfId="314" priority="401" operator="containsText" text="00631L">
      <formula>NOT(ISERROR(SEARCH("00631L",AS26)))</formula>
    </cfRule>
  </conditionalFormatting>
  <conditionalFormatting sqref="AI26:AJ26">
    <cfRule type="containsText" dxfId="313" priority="397" operator="containsText" text="Safety">
      <formula>NOT(ISERROR(SEARCH("Safety",AI26)))</formula>
    </cfRule>
    <cfRule type="containsText" dxfId="312" priority="398" operator="containsText" text="Short VOL">
      <formula>NOT(ISERROR(SEARCH("Short VOL",AI26)))</formula>
    </cfRule>
  </conditionalFormatting>
  <conditionalFormatting sqref="AO25">
    <cfRule type="containsText" dxfId="311" priority="391" operator="containsText" text="00635U">
      <formula>NOT(ISERROR(SEARCH("00635U",AO25)))</formula>
    </cfRule>
    <cfRule type="containsText" dxfId="310" priority="392" operator="containsText" text="00631L">
      <formula>NOT(ISERROR(SEARCH("00631L",AO25)))</formula>
    </cfRule>
  </conditionalFormatting>
  <conditionalFormatting sqref="AU25">
    <cfRule type="containsText" dxfId="309" priority="388" operator="containsText" text="Cash">
      <formula>NOT(ISERROR(SEARCH("Cash",AU25)))</formula>
    </cfRule>
    <cfRule type="containsText" dxfId="308" priority="389" operator="containsText" text="00635U">
      <formula>NOT(ISERROR(SEARCH("00635U",AU25)))</formula>
    </cfRule>
    <cfRule type="containsText" dxfId="307" priority="390" operator="containsText" text="00631L">
      <formula>NOT(ISERROR(SEARCH("00631L",AU25)))</formula>
    </cfRule>
  </conditionalFormatting>
  <conditionalFormatting sqref="AQ25">
    <cfRule type="containsText" dxfId="306" priority="385" operator="containsText" text="Cash">
      <formula>NOT(ISERROR(SEARCH("Cash",AQ25)))</formula>
    </cfRule>
    <cfRule type="containsText" dxfId="305" priority="386" operator="containsText" text="00635U">
      <formula>NOT(ISERROR(SEARCH("00635U",AQ25)))</formula>
    </cfRule>
    <cfRule type="containsText" dxfId="304" priority="387" operator="containsText" text="00631L">
      <formula>NOT(ISERROR(SEARCH("00631L",AQ25)))</formula>
    </cfRule>
  </conditionalFormatting>
  <conditionalFormatting sqref="AW25">
    <cfRule type="containsText" dxfId="303" priority="382" operator="containsText" text="Cash">
      <formula>NOT(ISERROR(SEARCH("Cash",AW25)))</formula>
    </cfRule>
    <cfRule type="containsText" dxfId="302" priority="383" operator="containsText" text="00635U">
      <formula>NOT(ISERROR(SEARCH("00635U",AW25)))</formula>
    </cfRule>
    <cfRule type="containsText" dxfId="301" priority="384" operator="containsText" text="00631L">
      <formula>NOT(ISERROR(SEARCH("00631L",AW25)))</formula>
    </cfRule>
  </conditionalFormatting>
  <conditionalFormatting sqref="AS25">
    <cfRule type="containsText" dxfId="300" priority="379" operator="containsText" text="Cash">
      <formula>NOT(ISERROR(SEARCH("Cash",AS25)))</formula>
    </cfRule>
    <cfRule type="containsText" dxfId="299" priority="380" operator="containsText" text="00635U">
      <formula>NOT(ISERROR(SEARCH("00635U",AS25)))</formula>
    </cfRule>
    <cfRule type="containsText" dxfId="298" priority="381" operator="containsText" text="00631L">
      <formula>NOT(ISERROR(SEARCH("00631L",AS25)))</formula>
    </cfRule>
  </conditionalFormatting>
  <conditionalFormatting sqref="AI25:AJ25">
    <cfRule type="containsText" dxfId="297" priority="377" operator="containsText" text="Safety">
      <formula>NOT(ISERROR(SEARCH("Safety",AI25)))</formula>
    </cfRule>
    <cfRule type="containsText" dxfId="296" priority="378" operator="containsText" text="Short VOL">
      <formula>NOT(ISERROR(SEARCH("Short VOL",AI25)))</formula>
    </cfRule>
  </conditionalFormatting>
  <conditionalFormatting sqref="AO24">
    <cfRule type="containsText" dxfId="295" priority="371" operator="containsText" text="00635U">
      <formula>NOT(ISERROR(SEARCH("00635U",AO24)))</formula>
    </cfRule>
    <cfRule type="containsText" dxfId="294" priority="372" operator="containsText" text="00631L">
      <formula>NOT(ISERROR(SEARCH("00631L",AO24)))</formula>
    </cfRule>
  </conditionalFormatting>
  <conditionalFormatting sqref="AU24">
    <cfRule type="containsText" dxfId="293" priority="368" operator="containsText" text="Cash">
      <formula>NOT(ISERROR(SEARCH("Cash",AU24)))</formula>
    </cfRule>
    <cfRule type="containsText" dxfId="292" priority="369" operator="containsText" text="00635U">
      <formula>NOT(ISERROR(SEARCH("00635U",AU24)))</formula>
    </cfRule>
    <cfRule type="containsText" dxfId="291" priority="370" operator="containsText" text="00631L">
      <formula>NOT(ISERROR(SEARCH("00631L",AU24)))</formula>
    </cfRule>
  </conditionalFormatting>
  <conditionalFormatting sqref="AQ24">
    <cfRule type="containsText" dxfId="290" priority="365" operator="containsText" text="Cash">
      <formula>NOT(ISERROR(SEARCH("Cash",AQ24)))</formula>
    </cfRule>
    <cfRule type="containsText" dxfId="289" priority="366" operator="containsText" text="00635U">
      <formula>NOT(ISERROR(SEARCH("00635U",AQ24)))</formula>
    </cfRule>
    <cfRule type="containsText" dxfId="288" priority="367" operator="containsText" text="00631L">
      <formula>NOT(ISERROR(SEARCH("00631L",AQ24)))</formula>
    </cfRule>
  </conditionalFormatting>
  <conditionalFormatting sqref="AW24">
    <cfRule type="containsText" dxfId="287" priority="362" operator="containsText" text="Cash">
      <formula>NOT(ISERROR(SEARCH("Cash",AW24)))</formula>
    </cfRule>
    <cfRule type="containsText" dxfId="286" priority="363" operator="containsText" text="00635U">
      <formula>NOT(ISERROR(SEARCH("00635U",AW24)))</formula>
    </cfRule>
    <cfRule type="containsText" dxfId="285" priority="364" operator="containsText" text="00631L">
      <formula>NOT(ISERROR(SEARCH("00631L",AW24)))</formula>
    </cfRule>
  </conditionalFormatting>
  <conditionalFormatting sqref="AS24">
    <cfRule type="containsText" dxfId="284" priority="359" operator="containsText" text="Cash">
      <formula>NOT(ISERROR(SEARCH("Cash",AS24)))</formula>
    </cfRule>
    <cfRule type="containsText" dxfId="283" priority="360" operator="containsText" text="00635U">
      <formula>NOT(ISERROR(SEARCH("00635U",AS24)))</formula>
    </cfRule>
    <cfRule type="containsText" dxfId="282" priority="361" operator="containsText" text="00631L">
      <formula>NOT(ISERROR(SEARCH("00631L",AS24)))</formula>
    </cfRule>
  </conditionalFormatting>
  <conditionalFormatting sqref="AI24:AJ24">
    <cfRule type="containsText" dxfId="281" priority="357" operator="containsText" text="Safety">
      <formula>NOT(ISERROR(SEARCH("Safety",AI24)))</formula>
    </cfRule>
    <cfRule type="containsText" dxfId="280" priority="358" operator="containsText" text="Short VOL">
      <formula>NOT(ISERROR(SEARCH("Short VOL",AI24)))</formula>
    </cfRule>
  </conditionalFormatting>
  <conditionalFormatting sqref="AO23">
    <cfRule type="containsText" dxfId="279" priority="351" operator="containsText" text="00635U">
      <formula>NOT(ISERROR(SEARCH("00635U",AO23)))</formula>
    </cfRule>
    <cfRule type="containsText" dxfId="278" priority="352" operator="containsText" text="00631L">
      <formula>NOT(ISERROR(SEARCH("00631L",AO23)))</formula>
    </cfRule>
  </conditionalFormatting>
  <conditionalFormatting sqref="AU23">
    <cfRule type="containsText" dxfId="277" priority="348" operator="containsText" text="Cash">
      <formula>NOT(ISERROR(SEARCH("Cash",AU23)))</formula>
    </cfRule>
    <cfRule type="containsText" dxfId="276" priority="349" operator="containsText" text="00635U">
      <formula>NOT(ISERROR(SEARCH("00635U",AU23)))</formula>
    </cfRule>
    <cfRule type="containsText" dxfId="275" priority="350" operator="containsText" text="00631L">
      <formula>NOT(ISERROR(SEARCH("00631L",AU23)))</formula>
    </cfRule>
  </conditionalFormatting>
  <conditionalFormatting sqref="AQ23">
    <cfRule type="containsText" dxfId="274" priority="345" operator="containsText" text="Cash">
      <formula>NOT(ISERROR(SEARCH("Cash",AQ23)))</formula>
    </cfRule>
    <cfRule type="containsText" dxfId="273" priority="346" operator="containsText" text="00635U">
      <formula>NOT(ISERROR(SEARCH("00635U",AQ23)))</formula>
    </cfRule>
    <cfRule type="containsText" dxfId="272" priority="347" operator="containsText" text="00631L">
      <formula>NOT(ISERROR(SEARCH("00631L",AQ23)))</formula>
    </cfRule>
  </conditionalFormatting>
  <conditionalFormatting sqref="AW23">
    <cfRule type="containsText" dxfId="271" priority="342" operator="containsText" text="Cash">
      <formula>NOT(ISERROR(SEARCH("Cash",AW23)))</formula>
    </cfRule>
    <cfRule type="containsText" dxfId="270" priority="343" operator="containsText" text="00635U">
      <formula>NOT(ISERROR(SEARCH("00635U",AW23)))</formula>
    </cfRule>
    <cfRule type="containsText" dxfId="269" priority="344" operator="containsText" text="00631L">
      <formula>NOT(ISERROR(SEARCH("00631L",AW23)))</formula>
    </cfRule>
  </conditionalFormatting>
  <conditionalFormatting sqref="AS23">
    <cfRule type="containsText" dxfId="268" priority="339" operator="containsText" text="Cash">
      <formula>NOT(ISERROR(SEARCH("Cash",AS23)))</formula>
    </cfRule>
    <cfRule type="containsText" dxfId="267" priority="340" operator="containsText" text="00635U">
      <formula>NOT(ISERROR(SEARCH("00635U",AS23)))</formula>
    </cfRule>
    <cfRule type="containsText" dxfId="266" priority="341" operator="containsText" text="00631L">
      <formula>NOT(ISERROR(SEARCH("00631L",AS23)))</formula>
    </cfRule>
  </conditionalFormatting>
  <conditionalFormatting sqref="AI23:AJ23">
    <cfRule type="containsText" dxfId="265" priority="337" operator="containsText" text="Safety">
      <formula>NOT(ISERROR(SEARCH("Safety",AI23)))</formula>
    </cfRule>
    <cfRule type="containsText" dxfId="264" priority="338" operator="containsText" text="Short VOL">
      <formula>NOT(ISERROR(SEARCH("Short VOL",AI23)))</formula>
    </cfRule>
  </conditionalFormatting>
  <conditionalFormatting sqref="AO22">
    <cfRule type="containsText" dxfId="263" priority="331" operator="containsText" text="00635U">
      <formula>NOT(ISERROR(SEARCH("00635U",AO22)))</formula>
    </cfRule>
    <cfRule type="containsText" dxfId="262" priority="332" operator="containsText" text="00631L">
      <formula>NOT(ISERROR(SEARCH("00631L",AO22)))</formula>
    </cfRule>
  </conditionalFormatting>
  <conditionalFormatting sqref="AU22">
    <cfRule type="containsText" dxfId="261" priority="328" operator="containsText" text="Cash">
      <formula>NOT(ISERROR(SEARCH("Cash",AU22)))</formula>
    </cfRule>
    <cfRule type="containsText" dxfId="260" priority="329" operator="containsText" text="00635U">
      <formula>NOT(ISERROR(SEARCH("00635U",AU22)))</formula>
    </cfRule>
    <cfRule type="containsText" dxfId="259" priority="330" operator="containsText" text="00631L">
      <formula>NOT(ISERROR(SEARCH("00631L",AU22)))</formula>
    </cfRule>
  </conditionalFormatting>
  <conditionalFormatting sqref="AQ22">
    <cfRule type="containsText" dxfId="258" priority="325" operator="containsText" text="Cash">
      <formula>NOT(ISERROR(SEARCH("Cash",AQ22)))</formula>
    </cfRule>
    <cfRule type="containsText" dxfId="257" priority="326" operator="containsText" text="00635U">
      <formula>NOT(ISERROR(SEARCH("00635U",AQ22)))</formula>
    </cfRule>
    <cfRule type="containsText" dxfId="256" priority="327" operator="containsText" text="00631L">
      <formula>NOT(ISERROR(SEARCH("00631L",AQ22)))</formula>
    </cfRule>
  </conditionalFormatting>
  <conditionalFormatting sqref="AW22">
    <cfRule type="containsText" dxfId="255" priority="322" operator="containsText" text="Cash">
      <formula>NOT(ISERROR(SEARCH("Cash",AW22)))</formula>
    </cfRule>
    <cfRule type="containsText" dxfId="254" priority="323" operator="containsText" text="00635U">
      <formula>NOT(ISERROR(SEARCH("00635U",AW22)))</formula>
    </cfRule>
    <cfRule type="containsText" dxfId="253" priority="324" operator="containsText" text="00631L">
      <formula>NOT(ISERROR(SEARCH("00631L",AW22)))</formula>
    </cfRule>
  </conditionalFormatting>
  <conditionalFormatting sqref="AS22">
    <cfRule type="containsText" dxfId="252" priority="319" operator="containsText" text="Cash">
      <formula>NOT(ISERROR(SEARCH("Cash",AS22)))</formula>
    </cfRule>
    <cfRule type="containsText" dxfId="251" priority="320" operator="containsText" text="00635U">
      <formula>NOT(ISERROR(SEARCH("00635U",AS22)))</formula>
    </cfRule>
    <cfRule type="containsText" dxfId="250" priority="321" operator="containsText" text="00631L">
      <formula>NOT(ISERROR(SEARCH("00631L",AS22)))</formula>
    </cfRule>
  </conditionalFormatting>
  <conditionalFormatting sqref="AI22:AJ22">
    <cfRule type="containsText" dxfId="249" priority="317" operator="containsText" text="Safety">
      <formula>NOT(ISERROR(SEARCH("Safety",AI22)))</formula>
    </cfRule>
    <cfRule type="containsText" dxfId="248" priority="318" operator="containsText" text="Short VOL">
      <formula>NOT(ISERROR(SEARCH("Short VOL",AI22)))</formula>
    </cfRule>
  </conditionalFormatting>
  <conditionalFormatting sqref="AO21">
    <cfRule type="containsText" dxfId="247" priority="311" operator="containsText" text="00635U">
      <formula>NOT(ISERROR(SEARCH("00635U",AO21)))</formula>
    </cfRule>
    <cfRule type="containsText" dxfId="246" priority="312" operator="containsText" text="00631L">
      <formula>NOT(ISERROR(SEARCH("00631L",AO21)))</formula>
    </cfRule>
  </conditionalFormatting>
  <conditionalFormatting sqref="AU21">
    <cfRule type="containsText" dxfId="245" priority="308" operator="containsText" text="Cash">
      <formula>NOT(ISERROR(SEARCH("Cash",AU21)))</formula>
    </cfRule>
    <cfRule type="containsText" dxfId="244" priority="309" operator="containsText" text="00635U">
      <formula>NOT(ISERROR(SEARCH("00635U",AU21)))</formula>
    </cfRule>
    <cfRule type="containsText" dxfId="243" priority="310" operator="containsText" text="00631L">
      <formula>NOT(ISERROR(SEARCH("00631L",AU21)))</formula>
    </cfRule>
  </conditionalFormatting>
  <conditionalFormatting sqref="AQ21">
    <cfRule type="containsText" dxfId="242" priority="305" operator="containsText" text="Cash">
      <formula>NOT(ISERROR(SEARCH("Cash",AQ21)))</formula>
    </cfRule>
    <cfRule type="containsText" dxfId="241" priority="306" operator="containsText" text="00635U">
      <formula>NOT(ISERROR(SEARCH("00635U",AQ21)))</formula>
    </cfRule>
    <cfRule type="containsText" dxfId="240" priority="307" operator="containsText" text="00631L">
      <formula>NOT(ISERROR(SEARCH("00631L",AQ21)))</formula>
    </cfRule>
  </conditionalFormatting>
  <conditionalFormatting sqref="AW21">
    <cfRule type="containsText" dxfId="239" priority="302" operator="containsText" text="Cash">
      <formula>NOT(ISERROR(SEARCH("Cash",AW21)))</formula>
    </cfRule>
    <cfRule type="containsText" dxfId="238" priority="303" operator="containsText" text="00635U">
      <formula>NOT(ISERROR(SEARCH("00635U",AW21)))</formula>
    </cfRule>
    <cfRule type="containsText" dxfId="237" priority="304" operator="containsText" text="00631L">
      <formula>NOT(ISERROR(SEARCH("00631L",AW21)))</formula>
    </cfRule>
  </conditionalFormatting>
  <conditionalFormatting sqref="AS21">
    <cfRule type="containsText" dxfId="236" priority="299" operator="containsText" text="Cash">
      <formula>NOT(ISERROR(SEARCH("Cash",AS21)))</formula>
    </cfRule>
    <cfRule type="containsText" dxfId="235" priority="300" operator="containsText" text="00635U">
      <formula>NOT(ISERROR(SEARCH("00635U",AS21)))</formula>
    </cfRule>
    <cfRule type="containsText" dxfId="234" priority="301" operator="containsText" text="00631L">
      <formula>NOT(ISERROR(SEARCH("00631L",AS21)))</formula>
    </cfRule>
  </conditionalFormatting>
  <conditionalFormatting sqref="AI21:AJ21">
    <cfRule type="containsText" dxfId="233" priority="297" operator="containsText" text="Safety">
      <formula>NOT(ISERROR(SEARCH("Safety",AI21)))</formula>
    </cfRule>
    <cfRule type="containsText" dxfId="232" priority="298" operator="containsText" text="Short VOL">
      <formula>NOT(ISERROR(SEARCH("Short VOL",AI21)))</formula>
    </cfRule>
  </conditionalFormatting>
  <conditionalFormatting sqref="AO20">
    <cfRule type="containsText" dxfId="231" priority="291" operator="containsText" text="00635U">
      <formula>NOT(ISERROR(SEARCH("00635U",AO20)))</formula>
    </cfRule>
    <cfRule type="containsText" dxfId="230" priority="292" operator="containsText" text="00631L">
      <formula>NOT(ISERROR(SEARCH("00631L",AO20)))</formula>
    </cfRule>
  </conditionalFormatting>
  <conditionalFormatting sqref="AU20">
    <cfRule type="containsText" dxfId="229" priority="288" operator="containsText" text="Cash">
      <formula>NOT(ISERROR(SEARCH("Cash",AU20)))</formula>
    </cfRule>
    <cfRule type="containsText" dxfId="228" priority="289" operator="containsText" text="00635U">
      <formula>NOT(ISERROR(SEARCH("00635U",AU20)))</formula>
    </cfRule>
    <cfRule type="containsText" dxfId="227" priority="290" operator="containsText" text="00631L">
      <formula>NOT(ISERROR(SEARCH("00631L",AU20)))</formula>
    </cfRule>
  </conditionalFormatting>
  <conditionalFormatting sqref="AQ20">
    <cfRule type="containsText" dxfId="226" priority="285" operator="containsText" text="Cash">
      <formula>NOT(ISERROR(SEARCH("Cash",AQ20)))</formula>
    </cfRule>
    <cfRule type="containsText" dxfId="225" priority="286" operator="containsText" text="00635U">
      <formula>NOT(ISERROR(SEARCH("00635U",AQ20)))</formula>
    </cfRule>
    <cfRule type="containsText" dxfId="224" priority="287" operator="containsText" text="00631L">
      <formula>NOT(ISERROR(SEARCH("00631L",AQ20)))</formula>
    </cfRule>
  </conditionalFormatting>
  <conditionalFormatting sqref="AW20">
    <cfRule type="containsText" dxfId="223" priority="282" operator="containsText" text="Cash">
      <formula>NOT(ISERROR(SEARCH("Cash",AW20)))</formula>
    </cfRule>
    <cfRule type="containsText" dxfId="222" priority="283" operator="containsText" text="00635U">
      <formula>NOT(ISERROR(SEARCH("00635U",AW20)))</formula>
    </cfRule>
    <cfRule type="containsText" dxfId="221" priority="284" operator="containsText" text="00631L">
      <formula>NOT(ISERROR(SEARCH("00631L",AW20)))</formula>
    </cfRule>
  </conditionalFormatting>
  <conditionalFormatting sqref="AS20">
    <cfRule type="containsText" dxfId="220" priority="279" operator="containsText" text="Cash">
      <formula>NOT(ISERROR(SEARCH("Cash",AS20)))</formula>
    </cfRule>
    <cfRule type="containsText" dxfId="219" priority="280" operator="containsText" text="00635U">
      <formula>NOT(ISERROR(SEARCH("00635U",AS20)))</formula>
    </cfRule>
    <cfRule type="containsText" dxfId="218" priority="281" operator="containsText" text="00631L">
      <formula>NOT(ISERROR(SEARCH("00631L",AS20)))</formula>
    </cfRule>
  </conditionalFormatting>
  <conditionalFormatting sqref="AI20:AJ20">
    <cfRule type="containsText" dxfId="217" priority="277" operator="containsText" text="Safety">
      <formula>NOT(ISERROR(SEARCH("Safety",AI20)))</formula>
    </cfRule>
    <cfRule type="containsText" dxfId="216" priority="278" operator="containsText" text="Short VOL">
      <formula>NOT(ISERROR(SEARCH("Short VOL",AI20)))</formula>
    </cfRule>
  </conditionalFormatting>
  <conditionalFormatting sqref="AO19">
    <cfRule type="containsText" dxfId="215" priority="271" operator="containsText" text="00635U">
      <formula>NOT(ISERROR(SEARCH("00635U",AO19)))</formula>
    </cfRule>
    <cfRule type="containsText" dxfId="214" priority="272" operator="containsText" text="00631L">
      <formula>NOT(ISERROR(SEARCH("00631L",AO19)))</formula>
    </cfRule>
  </conditionalFormatting>
  <conditionalFormatting sqref="AU19">
    <cfRule type="containsText" dxfId="213" priority="268" operator="containsText" text="Cash">
      <formula>NOT(ISERROR(SEARCH("Cash",AU19)))</formula>
    </cfRule>
    <cfRule type="containsText" dxfId="212" priority="269" operator="containsText" text="00635U">
      <formula>NOT(ISERROR(SEARCH("00635U",AU19)))</formula>
    </cfRule>
    <cfRule type="containsText" dxfId="211" priority="270" operator="containsText" text="00631L">
      <formula>NOT(ISERROR(SEARCH("00631L",AU19)))</formula>
    </cfRule>
  </conditionalFormatting>
  <conditionalFormatting sqref="AQ19">
    <cfRule type="containsText" dxfId="210" priority="265" operator="containsText" text="Cash">
      <formula>NOT(ISERROR(SEARCH("Cash",AQ19)))</formula>
    </cfRule>
    <cfRule type="containsText" dxfId="209" priority="266" operator="containsText" text="00635U">
      <formula>NOT(ISERROR(SEARCH("00635U",AQ19)))</formula>
    </cfRule>
    <cfRule type="containsText" dxfId="208" priority="267" operator="containsText" text="00631L">
      <formula>NOT(ISERROR(SEARCH("00631L",AQ19)))</formula>
    </cfRule>
  </conditionalFormatting>
  <conditionalFormatting sqref="AW19">
    <cfRule type="containsText" dxfId="207" priority="262" operator="containsText" text="Cash">
      <formula>NOT(ISERROR(SEARCH("Cash",AW19)))</formula>
    </cfRule>
    <cfRule type="containsText" dxfId="206" priority="263" operator="containsText" text="00635U">
      <formula>NOT(ISERROR(SEARCH("00635U",AW19)))</formula>
    </cfRule>
    <cfRule type="containsText" dxfId="205" priority="264" operator="containsText" text="00631L">
      <formula>NOT(ISERROR(SEARCH("00631L",AW19)))</formula>
    </cfRule>
  </conditionalFormatting>
  <conditionalFormatting sqref="AS19">
    <cfRule type="containsText" dxfId="204" priority="259" operator="containsText" text="Cash">
      <formula>NOT(ISERROR(SEARCH("Cash",AS19)))</formula>
    </cfRule>
    <cfRule type="containsText" dxfId="203" priority="260" operator="containsText" text="00635U">
      <formula>NOT(ISERROR(SEARCH("00635U",AS19)))</formula>
    </cfRule>
    <cfRule type="containsText" dxfId="202" priority="261" operator="containsText" text="00631L">
      <formula>NOT(ISERROR(SEARCH("00631L",AS19)))</formula>
    </cfRule>
  </conditionalFormatting>
  <conditionalFormatting sqref="AI19:AJ19">
    <cfRule type="containsText" dxfId="201" priority="257" operator="containsText" text="Safety">
      <formula>NOT(ISERROR(SEARCH("Safety",AI19)))</formula>
    </cfRule>
    <cfRule type="containsText" dxfId="200" priority="258" operator="containsText" text="Short VOL">
      <formula>NOT(ISERROR(SEARCH("Short VOL",AI19)))</formula>
    </cfRule>
  </conditionalFormatting>
  <conditionalFormatting sqref="AO18">
    <cfRule type="containsText" dxfId="199" priority="251" operator="containsText" text="00635U">
      <formula>NOT(ISERROR(SEARCH("00635U",AO18)))</formula>
    </cfRule>
    <cfRule type="containsText" dxfId="198" priority="252" operator="containsText" text="00631L">
      <formula>NOT(ISERROR(SEARCH("00631L",AO18)))</formula>
    </cfRule>
  </conditionalFormatting>
  <conditionalFormatting sqref="AU18">
    <cfRule type="containsText" dxfId="197" priority="248" operator="containsText" text="Cash">
      <formula>NOT(ISERROR(SEARCH("Cash",AU18)))</formula>
    </cfRule>
    <cfRule type="containsText" dxfId="196" priority="249" operator="containsText" text="00635U">
      <formula>NOT(ISERROR(SEARCH("00635U",AU18)))</formula>
    </cfRule>
    <cfRule type="containsText" dxfId="195" priority="250" operator="containsText" text="00631L">
      <formula>NOT(ISERROR(SEARCH("00631L",AU18)))</formula>
    </cfRule>
  </conditionalFormatting>
  <conditionalFormatting sqref="AQ18">
    <cfRule type="containsText" dxfId="194" priority="245" operator="containsText" text="Cash">
      <formula>NOT(ISERROR(SEARCH("Cash",AQ18)))</formula>
    </cfRule>
    <cfRule type="containsText" dxfId="193" priority="246" operator="containsText" text="00635U">
      <formula>NOT(ISERROR(SEARCH("00635U",AQ18)))</formula>
    </cfRule>
    <cfRule type="containsText" dxfId="192" priority="247" operator="containsText" text="00631L">
      <formula>NOT(ISERROR(SEARCH("00631L",AQ18)))</formula>
    </cfRule>
  </conditionalFormatting>
  <conditionalFormatting sqref="AW18">
    <cfRule type="containsText" dxfId="191" priority="242" operator="containsText" text="Cash">
      <formula>NOT(ISERROR(SEARCH("Cash",AW18)))</formula>
    </cfRule>
    <cfRule type="containsText" dxfId="190" priority="243" operator="containsText" text="00635U">
      <formula>NOT(ISERROR(SEARCH("00635U",AW18)))</formula>
    </cfRule>
    <cfRule type="containsText" dxfId="189" priority="244" operator="containsText" text="00631L">
      <formula>NOT(ISERROR(SEARCH("00631L",AW18)))</formula>
    </cfRule>
  </conditionalFormatting>
  <conditionalFormatting sqref="AS18">
    <cfRule type="containsText" dxfId="188" priority="239" operator="containsText" text="Cash">
      <formula>NOT(ISERROR(SEARCH("Cash",AS18)))</formula>
    </cfRule>
    <cfRule type="containsText" dxfId="187" priority="240" operator="containsText" text="00635U">
      <formula>NOT(ISERROR(SEARCH("00635U",AS18)))</formula>
    </cfRule>
    <cfRule type="containsText" dxfId="186" priority="241" operator="containsText" text="00631L">
      <formula>NOT(ISERROR(SEARCH("00631L",AS18)))</formula>
    </cfRule>
  </conditionalFormatting>
  <conditionalFormatting sqref="AI18:AJ18">
    <cfRule type="containsText" dxfId="185" priority="237" operator="containsText" text="Safety">
      <formula>NOT(ISERROR(SEARCH("Safety",AI18)))</formula>
    </cfRule>
    <cfRule type="containsText" dxfId="184" priority="238" operator="containsText" text="Short VOL">
      <formula>NOT(ISERROR(SEARCH("Short VOL",AI18)))</formula>
    </cfRule>
  </conditionalFormatting>
  <conditionalFormatting sqref="AO17">
    <cfRule type="containsText" dxfId="183" priority="231" operator="containsText" text="00635U">
      <formula>NOT(ISERROR(SEARCH("00635U",AO17)))</formula>
    </cfRule>
    <cfRule type="containsText" dxfId="182" priority="232" operator="containsText" text="00631L">
      <formula>NOT(ISERROR(SEARCH("00631L",AO17)))</formula>
    </cfRule>
  </conditionalFormatting>
  <conditionalFormatting sqref="AU17">
    <cfRule type="containsText" dxfId="181" priority="228" operator="containsText" text="Cash">
      <formula>NOT(ISERROR(SEARCH("Cash",AU17)))</formula>
    </cfRule>
    <cfRule type="containsText" dxfId="180" priority="229" operator="containsText" text="00635U">
      <formula>NOT(ISERROR(SEARCH("00635U",AU17)))</formula>
    </cfRule>
    <cfRule type="containsText" dxfId="179" priority="230" operator="containsText" text="00631L">
      <formula>NOT(ISERROR(SEARCH("00631L",AU17)))</formula>
    </cfRule>
  </conditionalFormatting>
  <conditionalFormatting sqref="AQ17">
    <cfRule type="containsText" dxfId="178" priority="225" operator="containsText" text="Cash">
      <formula>NOT(ISERROR(SEARCH("Cash",AQ17)))</formula>
    </cfRule>
    <cfRule type="containsText" dxfId="177" priority="226" operator="containsText" text="00635U">
      <formula>NOT(ISERROR(SEARCH("00635U",AQ17)))</formula>
    </cfRule>
    <cfRule type="containsText" dxfId="176" priority="227" operator="containsText" text="00631L">
      <formula>NOT(ISERROR(SEARCH("00631L",AQ17)))</formula>
    </cfRule>
  </conditionalFormatting>
  <conditionalFormatting sqref="AW17">
    <cfRule type="containsText" dxfId="175" priority="222" operator="containsText" text="Cash">
      <formula>NOT(ISERROR(SEARCH("Cash",AW17)))</formula>
    </cfRule>
    <cfRule type="containsText" dxfId="174" priority="223" operator="containsText" text="00635U">
      <formula>NOT(ISERROR(SEARCH("00635U",AW17)))</formula>
    </cfRule>
    <cfRule type="containsText" dxfId="173" priority="224" operator="containsText" text="00631L">
      <formula>NOT(ISERROR(SEARCH("00631L",AW17)))</formula>
    </cfRule>
  </conditionalFormatting>
  <conditionalFormatting sqref="AS17">
    <cfRule type="containsText" dxfId="172" priority="219" operator="containsText" text="Cash">
      <formula>NOT(ISERROR(SEARCH("Cash",AS17)))</formula>
    </cfRule>
    <cfRule type="containsText" dxfId="171" priority="220" operator="containsText" text="00635U">
      <formula>NOT(ISERROR(SEARCH("00635U",AS17)))</formula>
    </cfRule>
    <cfRule type="containsText" dxfId="170" priority="221" operator="containsText" text="00631L">
      <formula>NOT(ISERROR(SEARCH("00631L",AS17)))</formula>
    </cfRule>
  </conditionalFormatting>
  <conditionalFormatting sqref="AI17:AJ17">
    <cfRule type="containsText" dxfId="169" priority="217" operator="containsText" text="Safety">
      <formula>NOT(ISERROR(SEARCH("Safety",AI17)))</formula>
    </cfRule>
    <cfRule type="containsText" dxfId="168" priority="218" operator="containsText" text="Short VOL">
      <formula>NOT(ISERROR(SEARCH("Short VOL",AI17)))</formula>
    </cfRule>
  </conditionalFormatting>
  <conditionalFormatting sqref="AO16">
    <cfRule type="containsText" dxfId="167" priority="211" operator="containsText" text="00635U">
      <formula>NOT(ISERROR(SEARCH("00635U",AO16)))</formula>
    </cfRule>
    <cfRule type="containsText" dxfId="166" priority="212" operator="containsText" text="00631L">
      <formula>NOT(ISERROR(SEARCH("00631L",AO16)))</formula>
    </cfRule>
  </conditionalFormatting>
  <conditionalFormatting sqref="AU16">
    <cfRule type="containsText" dxfId="165" priority="208" operator="containsText" text="Cash">
      <formula>NOT(ISERROR(SEARCH("Cash",AU16)))</formula>
    </cfRule>
    <cfRule type="containsText" dxfId="164" priority="209" operator="containsText" text="00635U">
      <formula>NOT(ISERROR(SEARCH("00635U",AU16)))</formula>
    </cfRule>
    <cfRule type="containsText" dxfId="163" priority="210" operator="containsText" text="00631L">
      <formula>NOT(ISERROR(SEARCH("00631L",AU16)))</formula>
    </cfRule>
  </conditionalFormatting>
  <conditionalFormatting sqref="AQ16">
    <cfRule type="containsText" dxfId="162" priority="205" operator="containsText" text="Cash">
      <formula>NOT(ISERROR(SEARCH("Cash",AQ16)))</formula>
    </cfRule>
    <cfRule type="containsText" dxfId="161" priority="206" operator="containsText" text="00635U">
      <formula>NOT(ISERROR(SEARCH("00635U",AQ16)))</formula>
    </cfRule>
    <cfRule type="containsText" dxfId="160" priority="207" operator="containsText" text="00631L">
      <formula>NOT(ISERROR(SEARCH("00631L",AQ16)))</formula>
    </cfRule>
  </conditionalFormatting>
  <conditionalFormatting sqref="AW16">
    <cfRule type="containsText" dxfId="159" priority="202" operator="containsText" text="Cash">
      <formula>NOT(ISERROR(SEARCH("Cash",AW16)))</formula>
    </cfRule>
    <cfRule type="containsText" dxfId="158" priority="203" operator="containsText" text="00635U">
      <formula>NOT(ISERROR(SEARCH("00635U",AW16)))</formula>
    </cfRule>
    <cfRule type="containsText" dxfId="157" priority="204" operator="containsText" text="00631L">
      <formula>NOT(ISERROR(SEARCH("00631L",AW16)))</formula>
    </cfRule>
  </conditionalFormatting>
  <conditionalFormatting sqref="AS16">
    <cfRule type="containsText" dxfId="156" priority="199" operator="containsText" text="Cash">
      <formula>NOT(ISERROR(SEARCH("Cash",AS16)))</formula>
    </cfRule>
    <cfRule type="containsText" dxfId="155" priority="200" operator="containsText" text="00635U">
      <formula>NOT(ISERROR(SEARCH("00635U",AS16)))</formula>
    </cfRule>
    <cfRule type="containsText" dxfId="154" priority="201" operator="containsText" text="00631L">
      <formula>NOT(ISERROR(SEARCH("00631L",AS16)))</formula>
    </cfRule>
  </conditionalFormatting>
  <conditionalFormatting sqref="AI16:AJ16">
    <cfRule type="containsText" dxfId="153" priority="197" operator="containsText" text="Safety">
      <formula>NOT(ISERROR(SEARCH("Safety",AI16)))</formula>
    </cfRule>
    <cfRule type="containsText" dxfId="152" priority="198" operator="containsText" text="Short VOL">
      <formula>NOT(ISERROR(SEARCH("Short VOL",AI16)))</formula>
    </cfRule>
  </conditionalFormatting>
  <conditionalFormatting sqref="AO15">
    <cfRule type="containsText" dxfId="151" priority="191" operator="containsText" text="00635U">
      <formula>NOT(ISERROR(SEARCH("00635U",AO15)))</formula>
    </cfRule>
    <cfRule type="containsText" dxfId="150" priority="192" operator="containsText" text="00631L">
      <formula>NOT(ISERROR(SEARCH("00631L",AO15)))</formula>
    </cfRule>
  </conditionalFormatting>
  <conditionalFormatting sqref="AU15">
    <cfRule type="containsText" dxfId="149" priority="188" operator="containsText" text="Cash">
      <formula>NOT(ISERROR(SEARCH("Cash",AU15)))</formula>
    </cfRule>
    <cfRule type="containsText" dxfId="148" priority="189" operator="containsText" text="00635U">
      <formula>NOT(ISERROR(SEARCH("00635U",AU15)))</formula>
    </cfRule>
    <cfRule type="containsText" dxfId="147" priority="190" operator="containsText" text="00631L">
      <formula>NOT(ISERROR(SEARCH("00631L",AU15)))</formula>
    </cfRule>
  </conditionalFormatting>
  <conditionalFormatting sqref="AQ15">
    <cfRule type="containsText" dxfId="146" priority="185" operator="containsText" text="Cash">
      <formula>NOT(ISERROR(SEARCH("Cash",AQ15)))</formula>
    </cfRule>
    <cfRule type="containsText" dxfId="145" priority="186" operator="containsText" text="00635U">
      <formula>NOT(ISERROR(SEARCH("00635U",AQ15)))</formula>
    </cfRule>
    <cfRule type="containsText" dxfId="144" priority="187" operator="containsText" text="00631L">
      <formula>NOT(ISERROR(SEARCH("00631L",AQ15)))</formula>
    </cfRule>
  </conditionalFormatting>
  <conditionalFormatting sqref="AW15">
    <cfRule type="containsText" dxfId="143" priority="182" operator="containsText" text="Cash">
      <formula>NOT(ISERROR(SEARCH("Cash",AW15)))</formula>
    </cfRule>
    <cfRule type="containsText" dxfId="142" priority="183" operator="containsText" text="00635U">
      <formula>NOT(ISERROR(SEARCH("00635U",AW15)))</formula>
    </cfRule>
    <cfRule type="containsText" dxfId="141" priority="184" operator="containsText" text="00631L">
      <formula>NOT(ISERROR(SEARCH("00631L",AW15)))</formula>
    </cfRule>
  </conditionalFormatting>
  <conditionalFormatting sqref="AS15">
    <cfRule type="containsText" dxfId="140" priority="179" operator="containsText" text="Cash">
      <formula>NOT(ISERROR(SEARCH("Cash",AS15)))</formula>
    </cfRule>
    <cfRule type="containsText" dxfId="139" priority="180" operator="containsText" text="00635U">
      <formula>NOT(ISERROR(SEARCH("00635U",AS15)))</formula>
    </cfRule>
    <cfRule type="containsText" dxfId="138" priority="181" operator="containsText" text="00631L">
      <formula>NOT(ISERROR(SEARCH("00631L",AS15)))</formula>
    </cfRule>
  </conditionalFormatting>
  <conditionalFormatting sqref="AI15:AJ15">
    <cfRule type="containsText" dxfId="137" priority="177" operator="containsText" text="Safety">
      <formula>NOT(ISERROR(SEARCH("Safety",AI15)))</formula>
    </cfRule>
    <cfRule type="containsText" dxfId="136" priority="178" operator="containsText" text="Short VOL">
      <formula>NOT(ISERROR(SEARCH("Short VOL",AI15)))</formula>
    </cfRule>
  </conditionalFormatting>
  <conditionalFormatting sqref="AO14">
    <cfRule type="containsText" dxfId="135" priority="171" operator="containsText" text="00635U">
      <formula>NOT(ISERROR(SEARCH("00635U",AO14)))</formula>
    </cfRule>
    <cfRule type="containsText" dxfId="134" priority="172" operator="containsText" text="00631L">
      <formula>NOT(ISERROR(SEARCH("00631L",AO14)))</formula>
    </cfRule>
  </conditionalFormatting>
  <conditionalFormatting sqref="AU14">
    <cfRule type="containsText" dxfId="133" priority="168" operator="containsText" text="Cash">
      <formula>NOT(ISERROR(SEARCH("Cash",AU14)))</formula>
    </cfRule>
    <cfRule type="containsText" dxfId="132" priority="169" operator="containsText" text="00635U">
      <formula>NOT(ISERROR(SEARCH("00635U",AU14)))</formula>
    </cfRule>
    <cfRule type="containsText" dxfId="131" priority="170" operator="containsText" text="00631L">
      <formula>NOT(ISERROR(SEARCH("00631L",AU14)))</formula>
    </cfRule>
  </conditionalFormatting>
  <conditionalFormatting sqref="AQ14">
    <cfRule type="containsText" dxfId="130" priority="165" operator="containsText" text="Cash">
      <formula>NOT(ISERROR(SEARCH("Cash",AQ14)))</formula>
    </cfRule>
    <cfRule type="containsText" dxfId="129" priority="166" operator="containsText" text="00635U">
      <formula>NOT(ISERROR(SEARCH("00635U",AQ14)))</formula>
    </cfRule>
    <cfRule type="containsText" dxfId="128" priority="167" operator="containsText" text="00631L">
      <formula>NOT(ISERROR(SEARCH("00631L",AQ14)))</formula>
    </cfRule>
  </conditionalFormatting>
  <conditionalFormatting sqref="AW14">
    <cfRule type="containsText" dxfId="127" priority="162" operator="containsText" text="Cash">
      <formula>NOT(ISERROR(SEARCH("Cash",AW14)))</formula>
    </cfRule>
    <cfRule type="containsText" dxfId="126" priority="163" operator="containsText" text="00635U">
      <formula>NOT(ISERROR(SEARCH("00635U",AW14)))</formula>
    </cfRule>
    <cfRule type="containsText" dxfId="125" priority="164" operator="containsText" text="00631L">
      <formula>NOT(ISERROR(SEARCH("00631L",AW14)))</formula>
    </cfRule>
  </conditionalFormatting>
  <conditionalFormatting sqref="AS14">
    <cfRule type="containsText" dxfId="124" priority="159" operator="containsText" text="Cash">
      <formula>NOT(ISERROR(SEARCH("Cash",AS14)))</formula>
    </cfRule>
    <cfRule type="containsText" dxfId="123" priority="160" operator="containsText" text="00635U">
      <formula>NOT(ISERROR(SEARCH("00635U",AS14)))</formula>
    </cfRule>
    <cfRule type="containsText" dxfId="122" priority="161" operator="containsText" text="00631L">
      <formula>NOT(ISERROR(SEARCH("00631L",AS14)))</formula>
    </cfRule>
  </conditionalFormatting>
  <conditionalFormatting sqref="AI14:AJ14">
    <cfRule type="containsText" dxfId="121" priority="157" operator="containsText" text="Safety">
      <formula>NOT(ISERROR(SEARCH("Safety",AI14)))</formula>
    </cfRule>
    <cfRule type="containsText" dxfId="120" priority="158" operator="containsText" text="Short VOL">
      <formula>NOT(ISERROR(SEARCH("Short VOL",AI14)))</formula>
    </cfRule>
  </conditionalFormatting>
  <conditionalFormatting sqref="AO13">
    <cfRule type="containsText" dxfId="119" priority="151" operator="containsText" text="00635U">
      <formula>NOT(ISERROR(SEARCH("00635U",AO13)))</formula>
    </cfRule>
    <cfRule type="containsText" dxfId="118" priority="152" operator="containsText" text="00631L">
      <formula>NOT(ISERROR(SEARCH("00631L",AO13)))</formula>
    </cfRule>
  </conditionalFormatting>
  <conditionalFormatting sqref="AU13">
    <cfRule type="containsText" dxfId="117" priority="148" operator="containsText" text="Cash">
      <formula>NOT(ISERROR(SEARCH("Cash",AU13)))</formula>
    </cfRule>
    <cfRule type="containsText" dxfId="116" priority="149" operator="containsText" text="00635U">
      <formula>NOT(ISERROR(SEARCH("00635U",AU13)))</formula>
    </cfRule>
    <cfRule type="containsText" dxfId="115" priority="150" operator="containsText" text="00631L">
      <formula>NOT(ISERROR(SEARCH("00631L",AU13)))</formula>
    </cfRule>
  </conditionalFormatting>
  <conditionalFormatting sqref="AQ13">
    <cfRule type="containsText" dxfId="114" priority="145" operator="containsText" text="Cash">
      <formula>NOT(ISERROR(SEARCH("Cash",AQ13)))</formula>
    </cfRule>
    <cfRule type="containsText" dxfId="113" priority="146" operator="containsText" text="00635U">
      <formula>NOT(ISERROR(SEARCH("00635U",AQ13)))</formula>
    </cfRule>
    <cfRule type="containsText" dxfId="112" priority="147" operator="containsText" text="00631L">
      <formula>NOT(ISERROR(SEARCH("00631L",AQ13)))</formula>
    </cfRule>
  </conditionalFormatting>
  <conditionalFormatting sqref="AW13">
    <cfRule type="containsText" dxfId="111" priority="142" operator="containsText" text="Cash">
      <formula>NOT(ISERROR(SEARCH("Cash",AW13)))</formula>
    </cfRule>
    <cfRule type="containsText" dxfId="110" priority="143" operator="containsText" text="00635U">
      <formula>NOT(ISERROR(SEARCH("00635U",AW13)))</formula>
    </cfRule>
    <cfRule type="containsText" dxfId="109" priority="144" operator="containsText" text="00631L">
      <formula>NOT(ISERROR(SEARCH("00631L",AW13)))</formula>
    </cfRule>
  </conditionalFormatting>
  <conditionalFormatting sqref="AS13">
    <cfRule type="containsText" dxfId="108" priority="139" operator="containsText" text="Cash">
      <formula>NOT(ISERROR(SEARCH("Cash",AS13)))</formula>
    </cfRule>
    <cfRule type="containsText" dxfId="107" priority="140" operator="containsText" text="00635U">
      <formula>NOT(ISERROR(SEARCH("00635U",AS13)))</formula>
    </cfRule>
    <cfRule type="containsText" dxfId="106" priority="141" operator="containsText" text="00631L">
      <formula>NOT(ISERROR(SEARCH("00631L",AS13)))</formula>
    </cfRule>
  </conditionalFormatting>
  <conditionalFormatting sqref="AI13:AJ13">
    <cfRule type="containsText" dxfId="105" priority="137" operator="containsText" text="Safety">
      <formula>NOT(ISERROR(SEARCH("Safety",AI13)))</formula>
    </cfRule>
    <cfRule type="containsText" dxfId="104" priority="138" operator="containsText" text="Short VOL">
      <formula>NOT(ISERROR(SEARCH("Short VOL",AI13)))</formula>
    </cfRule>
  </conditionalFormatting>
  <conditionalFormatting sqref="AO12">
    <cfRule type="containsText" dxfId="103" priority="131" operator="containsText" text="00635U">
      <formula>NOT(ISERROR(SEARCH("00635U",AO12)))</formula>
    </cfRule>
    <cfRule type="containsText" dxfId="102" priority="132" operator="containsText" text="00631L">
      <formula>NOT(ISERROR(SEARCH("00631L",AO12)))</formula>
    </cfRule>
  </conditionalFormatting>
  <conditionalFormatting sqref="AU12">
    <cfRule type="containsText" dxfId="101" priority="128" operator="containsText" text="Cash">
      <formula>NOT(ISERROR(SEARCH("Cash",AU12)))</formula>
    </cfRule>
    <cfRule type="containsText" dxfId="100" priority="129" operator="containsText" text="00635U">
      <formula>NOT(ISERROR(SEARCH("00635U",AU12)))</formula>
    </cfRule>
    <cfRule type="containsText" dxfId="99" priority="130" operator="containsText" text="00631L">
      <formula>NOT(ISERROR(SEARCH("00631L",AU12)))</formula>
    </cfRule>
  </conditionalFormatting>
  <conditionalFormatting sqref="AQ12">
    <cfRule type="containsText" dxfId="98" priority="125" operator="containsText" text="Cash">
      <formula>NOT(ISERROR(SEARCH("Cash",AQ12)))</formula>
    </cfRule>
    <cfRule type="containsText" dxfId="97" priority="126" operator="containsText" text="00635U">
      <formula>NOT(ISERROR(SEARCH("00635U",AQ12)))</formula>
    </cfRule>
    <cfRule type="containsText" dxfId="96" priority="127" operator="containsText" text="00631L">
      <formula>NOT(ISERROR(SEARCH("00631L",AQ12)))</formula>
    </cfRule>
  </conditionalFormatting>
  <conditionalFormatting sqref="AW12">
    <cfRule type="containsText" dxfId="95" priority="122" operator="containsText" text="Cash">
      <formula>NOT(ISERROR(SEARCH("Cash",AW12)))</formula>
    </cfRule>
    <cfRule type="containsText" dxfId="94" priority="123" operator="containsText" text="00635U">
      <formula>NOT(ISERROR(SEARCH("00635U",AW12)))</formula>
    </cfRule>
    <cfRule type="containsText" dxfId="93" priority="124" operator="containsText" text="00631L">
      <formula>NOT(ISERROR(SEARCH("00631L",AW12)))</formula>
    </cfRule>
  </conditionalFormatting>
  <conditionalFormatting sqref="AS12">
    <cfRule type="containsText" dxfId="92" priority="119" operator="containsText" text="Cash">
      <formula>NOT(ISERROR(SEARCH("Cash",AS12)))</formula>
    </cfRule>
    <cfRule type="containsText" dxfId="91" priority="120" operator="containsText" text="00635U">
      <formula>NOT(ISERROR(SEARCH("00635U",AS12)))</formula>
    </cfRule>
    <cfRule type="containsText" dxfId="90" priority="121" operator="containsText" text="00631L">
      <formula>NOT(ISERROR(SEARCH("00631L",AS12)))</formula>
    </cfRule>
  </conditionalFormatting>
  <conditionalFormatting sqref="AI12:AJ12">
    <cfRule type="containsText" dxfId="89" priority="117" operator="containsText" text="Safety">
      <formula>NOT(ISERROR(SEARCH("Safety",AI12)))</formula>
    </cfRule>
    <cfRule type="containsText" dxfId="88" priority="118" operator="containsText" text="Short VOL">
      <formula>NOT(ISERROR(SEARCH("Short VOL",AI12)))</formula>
    </cfRule>
  </conditionalFormatting>
  <conditionalFormatting sqref="AO11">
    <cfRule type="containsText" dxfId="87" priority="111" operator="containsText" text="00635U">
      <formula>NOT(ISERROR(SEARCH("00635U",AO11)))</formula>
    </cfRule>
    <cfRule type="containsText" dxfId="86" priority="112" operator="containsText" text="00631L">
      <formula>NOT(ISERROR(SEARCH("00631L",AO11)))</formula>
    </cfRule>
  </conditionalFormatting>
  <conditionalFormatting sqref="AU11">
    <cfRule type="containsText" dxfId="85" priority="108" operator="containsText" text="Cash">
      <formula>NOT(ISERROR(SEARCH("Cash",AU11)))</formula>
    </cfRule>
    <cfRule type="containsText" dxfId="84" priority="109" operator="containsText" text="00635U">
      <formula>NOT(ISERROR(SEARCH("00635U",AU11)))</formula>
    </cfRule>
    <cfRule type="containsText" dxfId="83" priority="110" operator="containsText" text="00631L">
      <formula>NOT(ISERROR(SEARCH("00631L",AU11)))</formula>
    </cfRule>
  </conditionalFormatting>
  <conditionalFormatting sqref="AQ11">
    <cfRule type="containsText" dxfId="82" priority="105" operator="containsText" text="Cash">
      <formula>NOT(ISERROR(SEARCH("Cash",AQ11)))</formula>
    </cfRule>
    <cfRule type="containsText" dxfId="81" priority="106" operator="containsText" text="00635U">
      <formula>NOT(ISERROR(SEARCH("00635U",AQ11)))</formula>
    </cfRule>
    <cfRule type="containsText" dxfId="80" priority="107" operator="containsText" text="00631L">
      <formula>NOT(ISERROR(SEARCH("00631L",AQ11)))</formula>
    </cfRule>
  </conditionalFormatting>
  <conditionalFormatting sqref="AW11">
    <cfRule type="containsText" dxfId="79" priority="102" operator="containsText" text="Cash">
      <formula>NOT(ISERROR(SEARCH("Cash",AW11)))</formula>
    </cfRule>
    <cfRule type="containsText" dxfId="78" priority="103" operator="containsText" text="00635U">
      <formula>NOT(ISERROR(SEARCH("00635U",AW11)))</formula>
    </cfRule>
    <cfRule type="containsText" dxfId="77" priority="104" operator="containsText" text="00631L">
      <formula>NOT(ISERROR(SEARCH("00631L",AW11)))</formula>
    </cfRule>
  </conditionalFormatting>
  <conditionalFormatting sqref="AS11">
    <cfRule type="containsText" dxfId="76" priority="99" operator="containsText" text="Cash">
      <formula>NOT(ISERROR(SEARCH("Cash",AS11)))</formula>
    </cfRule>
    <cfRule type="containsText" dxfId="75" priority="100" operator="containsText" text="00635U">
      <formula>NOT(ISERROR(SEARCH("00635U",AS11)))</formula>
    </cfRule>
    <cfRule type="containsText" dxfId="74" priority="101" operator="containsText" text="00631L">
      <formula>NOT(ISERROR(SEARCH("00631L",AS11)))</formula>
    </cfRule>
  </conditionalFormatting>
  <conditionalFormatting sqref="AI7:AJ11 AI5:AJ5">
    <cfRule type="containsText" dxfId="73" priority="97" operator="containsText" text="Safety">
      <formula>NOT(ISERROR(SEARCH("Safety",AI6)))</formula>
    </cfRule>
    <cfRule type="containsText" dxfId="72" priority="98" operator="containsText" text="Short VOL">
      <formula>NOT(ISERROR(SEARCH("Short VOL",AI6)))</formula>
    </cfRule>
  </conditionalFormatting>
  <conditionalFormatting sqref="AO10">
    <cfRule type="containsText" dxfId="71" priority="91" operator="containsText" text="00635U">
      <formula>NOT(ISERROR(SEARCH("00635U",AO10)))</formula>
    </cfRule>
    <cfRule type="containsText" dxfId="70" priority="92" operator="containsText" text="00631L">
      <formula>NOT(ISERROR(SEARCH("00631L",AO10)))</formula>
    </cfRule>
  </conditionalFormatting>
  <conditionalFormatting sqref="AU10">
    <cfRule type="containsText" dxfId="69" priority="88" operator="containsText" text="Cash">
      <formula>NOT(ISERROR(SEARCH("Cash",AU10)))</formula>
    </cfRule>
    <cfRule type="containsText" dxfId="68" priority="89" operator="containsText" text="00635U">
      <formula>NOT(ISERROR(SEARCH("00635U",AU10)))</formula>
    </cfRule>
    <cfRule type="containsText" dxfId="67" priority="90" operator="containsText" text="00631L">
      <formula>NOT(ISERROR(SEARCH("00631L",AU10)))</formula>
    </cfRule>
  </conditionalFormatting>
  <conditionalFormatting sqref="AQ10">
    <cfRule type="containsText" dxfId="66" priority="85" operator="containsText" text="Cash">
      <formula>NOT(ISERROR(SEARCH("Cash",AQ10)))</formula>
    </cfRule>
    <cfRule type="containsText" dxfId="65" priority="86" operator="containsText" text="00635U">
      <formula>NOT(ISERROR(SEARCH("00635U",AQ10)))</formula>
    </cfRule>
    <cfRule type="containsText" dxfId="64" priority="87" operator="containsText" text="00631L">
      <formula>NOT(ISERROR(SEARCH("00631L",AQ10)))</formula>
    </cfRule>
  </conditionalFormatting>
  <conditionalFormatting sqref="AW10">
    <cfRule type="containsText" dxfId="63" priority="82" operator="containsText" text="Cash">
      <formula>NOT(ISERROR(SEARCH("Cash",AW10)))</formula>
    </cfRule>
    <cfRule type="containsText" dxfId="62" priority="83" operator="containsText" text="00635U">
      <formula>NOT(ISERROR(SEARCH("00635U",AW10)))</formula>
    </cfRule>
    <cfRule type="containsText" dxfId="61" priority="84" operator="containsText" text="00631L">
      <formula>NOT(ISERROR(SEARCH("00631L",AW10)))</formula>
    </cfRule>
  </conditionalFormatting>
  <conditionalFormatting sqref="AS10">
    <cfRule type="containsText" dxfId="60" priority="79" operator="containsText" text="Cash">
      <formula>NOT(ISERROR(SEARCH("Cash",AS10)))</formula>
    </cfRule>
    <cfRule type="containsText" dxfId="59" priority="80" operator="containsText" text="00635U">
      <formula>NOT(ISERROR(SEARCH("00635U",AS10)))</formula>
    </cfRule>
    <cfRule type="containsText" dxfId="58" priority="81" operator="containsText" text="00631L">
      <formula>NOT(ISERROR(SEARCH("00631L",AS10)))</formula>
    </cfRule>
  </conditionalFormatting>
  <conditionalFormatting sqref="AO9">
    <cfRule type="containsText" dxfId="57" priority="73" operator="containsText" text="00635U">
      <formula>NOT(ISERROR(SEARCH("00635U",AO9)))</formula>
    </cfRule>
    <cfRule type="containsText" dxfId="56" priority="74" operator="containsText" text="00631L">
      <formula>NOT(ISERROR(SEARCH("00631L",AO9)))</formula>
    </cfRule>
  </conditionalFormatting>
  <conditionalFormatting sqref="AU9">
    <cfRule type="containsText" dxfId="55" priority="70" operator="containsText" text="Cash">
      <formula>NOT(ISERROR(SEARCH("Cash",AU9)))</formula>
    </cfRule>
    <cfRule type="containsText" dxfId="54" priority="71" operator="containsText" text="00635U">
      <formula>NOT(ISERROR(SEARCH("00635U",AU9)))</formula>
    </cfRule>
    <cfRule type="containsText" dxfId="53" priority="72" operator="containsText" text="00631L">
      <formula>NOT(ISERROR(SEARCH("00631L",AU9)))</formula>
    </cfRule>
  </conditionalFormatting>
  <conditionalFormatting sqref="AQ9">
    <cfRule type="containsText" dxfId="52" priority="67" operator="containsText" text="Cash">
      <formula>NOT(ISERROR(SEARCH("Cash",AQ9)))</formula>
    </cfRule>
    <cfRule type="containsText" dxfId="51" priority="68" operator="containsText" text="00635U">
      <formula>NOT(ISERROR(SEARCH("00635U",AQ9)))</formula>
    </cfRule>
    <cfRule type="containsText" dxfId="50" priority="69" operator="containsText" text="00631L">
      <formula>NOT(ISERROR(SEARCH("00631L",AQ9)))</formula>
    </cfRule>
  </conditionalFormatting>
  <conditionalFormatting sqref="AW9">
    <cfRule type="containsText" dxfId="49" priority="64" operator="containsText" text="Cash">
      <formula>NOT(ISERROR(SEARCH("Cash",AW9)))</formula>
    </cfRule>
    <cfRule type="containsText" dxfId="48" priority="65" operator="containsText" text="00635U">
      <formula>NOT(ISERROR(SEARCH("00635U",AW9)))</formula>
    </cfRule>
    <cfRule type="containsText" dxfId="47" priority="66" operator="containsText" text="00631L">
      <formula>NOT(ISERROR(SEARCH("00631L",AW9)))</formula>
    </cfRule>
  </conditionalFormatting>
  <conditionalFormatting sqref="AS9">
    <cfRule type="containsText" dxfId="46" priority="61" operator="containsText" text="Cash">
      <formula>NOT(ISERROR(SEARCH("Cash",AS9)))</formula>
    </cfRule>
    <cfRule type="containsText" dxfId="45" priority="62" operator="containsText" text="00635U">
      <formula>NOT(ISERROR(SEARCH("00635U",AS9)))</formula>
    </cfRule>
    <cfRule type="containsText" dxfId="44" priority="63" operator="containsText" text="00631L">
      <formula>NOT(ISERROR(SEARCH("00631L",AS9)))</formula>
    </cfRule>
  </conditionalFormatting>
  <conditionalFormatting sqref="AO8">
    <cfRule type="containsText" dxfId="43" priority="55" operator="containsText" text="00635U">
      <formula>NOT(ISERROR(SEARCH("00635U",AO8)))</formula>
    </cfRule>
    <cfRule type="containsText" dxfId="42" priority="56" operator="containsText" text="00631L">
      <formula>NOT(ISERROR(SEARCH("00631L",AO8)))</formula>
    </cfRule>
  </conditionalFormatting>
  <conditionalFormatting sqref="AU8">
    <cfRule type="containsText" dxfId="41" priority="52" operator="containsText" text="Cash">
      <formula>NOT(ISERROR(SEARCH("Cash",AU8)))</formula>
    </cfRule>
    <cfRule type="containsText" dxfId="40" priority="53" operator="containsText" text="00635U">
      <formula>NOT(ISERROR(SEARCH("00635U",AU8)))</formula>
    </cfRule>
    <cfRule type="containsText" dxfId="39" priority="54" operator="containsText" text="00631L">
      <formula>NOT(ISERROR(SEARCH("00631L",AU8)))</formula>
    </cfRule>
  </conditionalFormatting>
  <conditionalFormatting sqref="AQ8">
    <cfRule type="containsText" dxfId="38" priority="49" operator="containsText" text="Cash">
      <formula>NOT(ISERROR(SEARCH("Cash",AQ8)))</formula>
    </cfRule>
    <cfRule type="containsText" dxfId="37" priority="50" operator="containsText" text="00635U">
      <formula>NOT(ISERROR(SEARCH("00635U",AQ8)))</formula>
    </cfRule>
    <cfRule type="containsText" dxfId="36" priority="51" operator="containsText" text="00631L">
      <formula>NOT(ISERROR(SEARCH("00631L",AQ8)))</formula>
    </cfRule>
  </conditionalFormatting>
  <conditionalFormatting sqref="AW8">
    <cfRule type="containsText" dxfId="35" priority="46" operator="containsText" text="Cash">
      <formula>NOT(ISERROR(SEARCH("Cash",AW8)))</formula>
    </cfRule>
    <cfRule type="containsText" dxfId="34" priority="47" operator="containsText" text="00635U">
      <formula>NOT(ISERROR(SEARCH("00635U",AW8)))</formula>
    </cfRule>
    <cfRule type="containsText" dxfId="33" priority="48" operator="containsText" text="00631L">
      <formula>NOT(ISERROR(SEARCH("00631L",AW8)))</formula>
    </cfRule>
  </conditionalFormatting>
  <conditionalFormatting sqref="AS8">
    <cfRule type="containsText" dxfId="32" priority="43" operator="containsText" text="Cash">
      <formula>NOT(ISERROR(SEARCH("Cash",AS8)))</formula>
    </cfRule>
    <cfRule type="containsText" dxfId="31" priority="44" operator="containsText" text="00635U">
      <formula>NOT(ISERROR(SEARCH("00635U",AS8)))</formula>
    </cfRule>
    <cfRule type="containsText" dxfId="30" priority="45" operator="containsText" text="00631L">
      <formula>NOT(ISERROR(SEARCH("00631L",AS8)))</formula>
    </cfRule>
  </conditionalFormatting>
  <conditionalFormatting sqref="AO7">
    <cfRule type="containsText" dxfId="29" priority="37" operator="containsText" text="00635U">
      <formula>NOT(ISERROR(SEARCH("00635U",AO7)))</formula>
    </cfRule>
    <cfRule type="containsText" dxfId="28" priority="38" operator="containsText" text="00631L">
      <formula>NOT(ISERROR(SEARCH("00631L",AO7)))</formula>
    </cfRule>
  </conditionalFormatting>
  <conditionalFormatting sqref="AU7">
    <cfRule type="containsText" dxfId="27" priority="34" operator="containsText" text="Cash">
      <formula>NOT(ISERROR(SEARCH("Cash",AU7)))</formula>
    </cfRule>
    <cfRule type="containsText" dxfId="26" priority="35" operator="containsText" text="00635U">
      <formula>NOT(ISERROR(SEARCH("00635U",AU7)))</formula>
    </cfRule>
    <cfRule type="containsText" dxfId="25" priority="36" operator="containsText" text="00631L">
      <formula>NOT(ISERROR(SEARCH("00631L",AU7)))</formula>
    </cfRule>
  </conditionalFormatting>
  <conditionalFormatting sqref="AQ7">
    <cfRule type="containsText" dxfId="24" priority="31" operator="containsText" text="Cash">
      <formula>NOT(ISERROR(SEARCH("Cash",AQ7)))</formula>
    </cfRule>
    <cfRule type="containsText" dxfId="23" priority="32" operator="containsText" text="00635U">
      <formula>NOT(ISERROR(SEARCH("00635U",AQ7)))</formula>
    </cfRule>
    <cfRule type="containsText" dxfId="22" priority="33" operator="containsText" text="00631L">
      <formula>NOT(ISERROR(SEARCH("00631L",AQ7)))</formula>
    </cfRule>
  </conditionalFormatting>
  <conditionalFormatting sqref="AW7">
    <cfRule type="containsText" dxfId="21" priority="28" operator="containsText" text="Cash">
      <formula>NOT(ISERROR(SEARCH("Cash",AW7)))</formula>
    </cfRule>
    <cfRule type="containsText" dxfId="20" priority="29" operator="containsText" text="00635U">
      <formula>NOT(ISERROR(SEARCH("00635U",AW7)))</formula>
    </cfRule>
    <cfRule type="containsText" dxfId="19" priority="30" operator="containsText" text="00631L">
      <formula>NOT(ISERROR(SEARCH("00631L",AW7)))</formula>
    </cfRule>
  </conditionalFormatting>
  <conditionalFormatting sqref="AS7">
    <cfRule type="containsText" dxfId="18" priority="25" operator="containsText" text="Cash">
      <formula>NOT(ISERROR(SEARCH("Cash",AS7)))</formula>
    </cfRule>
    <cfRule type="containsText" dxfId="17" priority="26" operator="containsText" text="00635U">
      <formula>NOT(ISERROR(SEARCH("00635U",AS7)))</formula>
    </cfRule>
    <cfRule type="containsText" dxfId="16" priority="27" operator="containsText" text="00631L">
      <formula>NOT(ISERROR(SEARCH("00631L",AS7)))</formula>
    </cfRule>
  </conditionalFormatting>
  <conditionalFormatting sqref="AO6">
    <cfRule type="containsText" dxfId="15" priority="19" operator="containsText" text="00635U">
      <formula>NOT(ISERROR(SEARCH("00635U",AO6)))</formula>
    </cfRule>
    <cfRule type="containsText" dxfId="14" priority="20" operator="containsText" text="00631L">
      <formula>NOT(ISERROR(SEARCH("00631L",AO6)))</formula>
    </cfRule>
  </conditionalFormatting>
  <conditionalFormatting sqref="AU6">
    <cfRule type="containsText" dxfId="13" priority="16" operator="containsText" text="Cash">
      <formula>NOT(ISERROR(SEARCH("Cash",AU6)))</formula>
    </cfRule>
    <cfRule type="containsText" dxfId="12" priority="17" operator="containsText" text="00635U">
      <formula>NOT(ISERROR(SEARCH("00635U",AU6)))</formula>
    </cfRule>
    <cfRule type="containsText" dxfId="11" priority="18" operator="containsText" text="00631L">
      <formula>NOT(ISERROR(SEARCH("00631L",AU6)))</formula>
    </cfRule>
  </conditionalFormatting>
  <conditionalFormatting sqref="AQ6">
    <cfRule type="containsText" dxfId="10" priority="13" operator="containsText" text="Cash">
      <formula>NOT(ISERROR(SEARCH("Cash",AQ6)))</formula>
    </cfRule>
    <cfRule type="containsText" dxfId="9" priority="14" operator="containsText" text="00635U">
      <formula>NOT(ISERROR(SEARCH("00635U",AQ6)))</formula>
    </cfRule>
    <cfRule type="containsText" dxfId="8" priority="15" operator="containsText" text="00631L">
      <formula>NOT(ISERROR(SEARCH("00631L",AQ6)))</formula>
    </cfRule>
  </conditionalFormatting>
  <conditionalFormatting sqref="AW6">
    <cfRule type="containsText" dxfId="7" priority="10" operator="containsText" text="Cash">
      <formula>NOT(ISERROR(SEARCH("Cash",AW6)))</formula>
    </cfRule>
    <cfRule type="containsText" dxfId="6" priority="11" operator="containsText" text="00635U">
      <formula>NOT(ISERROR(SEARCH("00635U",AW6)))</formula>
    </cfRule>
    <cfRule type="containsText" dxfId="5" priority="12" operator="containsText" text="00631L">
      <formula>NOT(ISERROR(SEARCH("00631L",AW6)))</formula>
    </cfRule>
  </conditionalFormatting>
  <conditionalFormatting sqref="AS6">
    <cfRule type="containsText" dxfId="4" priority="7" operator="containsText" text="Cash">
      <formula>NOT(ISERROR(SEARCH("Cash",AS6)))</formula>
    </cfRule>
    <cfRule type="containsText" dxfId="3" priority="8" operator="containsText" text="00635U">
      <formula>NOT(ISERROR(SEARCH("00635U",AS6)))</formula>
    </cfRule>
    <cfRule type="containsText" dxfId="2" priority="9" operator="containsText" text="00631L">
      <formula>NOT(ISERROR(SEARCH("00631L",AS6)))</formula>
    </cfRule>
  </conditionalFormatting>
  <conditionalFormatting sqref="AI6:AJ6">
    <cfRule type="containsText" dxfId="1" priority="1" operator="containsText" text="Safety">
      <formula>NOT(ISERROR(SEARCH("Safety",AI6)))</formula>
    </cfRule>
    <cfRule type="containsText" dxfId="0" priority="2" operator="containsText" text="Short VOL">
      <formula>NOT(ISERROR(SEARCH("Short VOL",AI6)))</formula>
    </cfRule>
  </conditionalFormatting>
  <conditionalFormatting sqref="T5:T5675">
    <cfRule type="colorScale" priority="2121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U5:U5675">
    <cfRule type="colorScale" priority="2122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V5:V5675">
    <cfRule type="colorScale" priority="2123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W5:W5675">
    <cfRule type="colorScale" priority="2124">
      <colorScale>
        <cfvo type="min"/>
        <cfvo type="percentile" val="50"/>
        <cfvo type="max"/>
        <color rgb="FF00B050"/>
        <color rgb="FFFFEB84"/>
        <color rgb="FFFF0000"/>
      </colorScale>
    </cfRule>
  </conditionalFormatting>
  <hyperlinks>
    <hyperlink ref="B1:H1" r:id="rId1" display=" http://vixcentral.com/" xr:uid="{2E9BF113-7C0A-4A0A-81FD-EA7F44706C14}"/>
    <hyperlink ref="I2" r:id="rId2" xr:uid="{9555EF08-93BE-4543-9B51-BDEA43850CE8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VIX期貨數據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謀勇 廖</dc:creator>
  <cp:lastModifiedBy>謀勇 廖</cp:lastModifiedBy>
  <dcterms:created xsi:type="dcterms:W3CDTF">2026-10-19T01:20:38Z</dcterms:created>
  <dcterms:modified xsi:type="dcterms:W3CDTF">2026-10-19T05:48:49Z</dcterms:modified>
</cp:coreProperties>
</file>